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N:\AM\AM-NW\Einspeiser\EEG\Jahresabschluss\Jahresabschluss 2015\EEG-Veröffentlichung nach § 77 Abs. 1 EEG 2014\Abgabe\"/>
    </mc:Choice>
  </mc:AlternateContent>
  <bookViews>
    <workbookView xWindow="120" yWindow="210" windowWidth="15180" windowHeight="795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Anlagenstammdaten" sheetId="4" r:id="rId8"/>
    <sheet name="Anlagenbewegungsdaten" sheetId="5" r:id="rId9"/>
    <sheet name="Anlagenbewegungsdaten_AV" sheetId="21" r:id="rId10"/>
    <sheet name="Anlagenangaben" sheetId="6" r:id="rId11"/>
    <sheet name="Tabelle1" sheetId="9" state="hidden" r:id="rId12"/>
    <sheet name="Angaben EEG-Umlage EV 2015" sheetId="26" r:id="rId13"/>
    <sheet name="Angaben EEG-Umlage EV 2014" sheetId="27" r:id="rId14"/>
  </sheets>
  <definedNames>
    <definedName name="_xlnm._FilterDatabase" localSheetId="10" hidden="1">Anlagenangaben!$A$2:$D$8196</definedName>
    <definedName name="_xlnm._FilterDatabase" localSheetId="8" hidden="1">Anlagenbewegungsdaten!$A$2:$H$113494</definedName>
    <definedName name="_xlnm._FilterDatabase" localSheetId="9" hidden="1">Anlagenbewegungsdaten_AV!$A$2:$F$4839</definedName>
    <definedName name="_xlnm._FilterDatabase" localSheetId="7" hidden="1">Anlagenstammdaten!$A$3:$R$8222</definedName>
    <definedName name="_xlnm._FilterDatabase" localSheetId="6" hidden="1">Kategorien!$A$2:$O$5243</definedName>
    <definedName name="_xlnm._FilterDatabase" localSheetId="11"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Kategorien!$I$177:$I$3651,Kategorien!$O$177:$O$3651</definedName>
    <definedName name="Diff_GAS">Kategorien!$I$3654:$I$3857,Kategorien!$O$3654:$O$3857</definedName>
    <definedName name="Diff_GEO">Kategorien!$I$3860:$I$3956,Kategorien!$O$3860:$O$3956</definedName>
    <definedName name="Diff_SOL">Kategorien!$I$4102:$I$4489,Kategorien!$O$4102:$O$4489</definedName>
    <definedName name="Diff_WAS">Kategorien!$I$5:$I$174,Kategorien!$O$5:$O$174</definedName>
    <definedName name="Diff_WIN">Kategorien!$I$3958:$I$4054,Kategorien!$O$3958:$O$4054</definedName>
    <definedName name="_xlnm.Print_Area" localSheetId="10">Anlagenangaben!$A$1:$D$8</definedName>
    <definedName name="_xlnm.Print_Area" localSheetId="8">Anlagenbewegungsdaten!$A$1:$D$5</definedName>
    <definedName name="_xlnm.Print_Area" localSheetId="9">Anlagenbewegungsdaten_AV!$A$1:$D$5</definedName>
    <definedName name="_xlnm.Print_Area" localSheetId="7">Anlagenstammdaten!$A$1:$N$3</definedName>
    <definedName name="_xlnm.Print_Area" localSheetId="0">Deckblatt!$A$1:$B$36</definedName>
    <definedName name="_xlnm.Print_Area" localSheetId="2">Übersicht_VGT!$A$1:$C$34</definedName>
    <definedName name="_xlnm.Print_Titles" localSheetId="10">Anlagenangaben!$2:$2</definedName>
    <definedName name="_xlnm.Print_Titles" localSheetId="7">Anlagenstammdaten!$1:$3</definedName>
    <definedName name="EV_KAT_EEG" localSheetId="13">'Angaben EEG-Umlage EV 2014'!$F$14:$F$15</definedName>
    <definedName name="EV_KAT_EEG">'Angaben EEG-Umlage EV 2015'!$F$14:$F$15</definedName>
    <definedName name="VGT">Tabelle1!$A$2:$A$2185</definedName>
    <definedName name="VNNE">Tabelle1!$B$2:$B$92</definedName>
    <definedName name="W">Tabelle1!$C$2:$C$3</definedName>
  </definedNames>
  <calcPr calcId="152511"/>
</workbook>
</file>

<file path=xl/calcChain.xml><?xml version="1.0" encoding="utf-8"?>
<calcChain xmlns="http://schemas.openxmlformats.org/spreadsheetml/2006/main">
  <c r="C10" i="23" l="1"/>
  <c r="D1" i="27"/>
  <c r="B1" i="27"/>
  <c r="D9" i="23" l="1"/>
  <c r="D10" i="23"/>
  <c r="C11" i="23"/>
  <c r="C9" i="23"/>
  <c r="D1" i="26"/>
  <c r="B1" i="26"/>
  <c r="C24" i="23" l="1"/>
  <c r="H5249" i="22"/>
  <c r="G5248" i="22"/>
  <c r="C25" i="23"/>
  <c r="H5253" i="22"/>
  <c r="G5252" i="22"/>
  <c r="G5247" i="22"/>
  <c r="G5249" i="22"/>
  <c r="H5251" i="22"/>
  <c r="G5253" i="22"/>
  <c r="H5248" i="22"/>
  <c r="H5247" i="22"/>
  <c r="G5251" i="22"/>
  <c r="H5250" i="22"/>
  <c r="G5250" i="22"/>
  <c r="H5252" i="22"/>
  <c r="D23" i="23"/>
  <c r="C23" i="23"/>
  <c r="D24" i="23"/>
  <c r="B6" i="23"/>
  <c r="D12" i="23" l="1"/>
  <c r="B27" i="12" s="1"/>
  <c r="D26" i="23"/>
  <c r="B28" i="12" s="1"/>
  <c r="C26" i="23"/>
  <c r="C12" i="23"/>
  <c r="D1" i="21" l="1"/>
  <c r="B1" i="21"/>
  <c r="M4946" i="22" l="1"/>
  <c r="N4946" i="22" s="1"/>
  <c r="O4946" i="22" s="1"/>
  <c r="M4930" i="22"/>
  <c r="N4930" i="22" s="1"/>
  <c r="O4930" i="22" s="1"/>
  <c r="M4934" i="22"/>
  <c r="N4934" i="22" s="1"/>
  <c r="O4934" i="22" s="1"/>
  <c r="M4938" i="22"/>
  <c r="N4938" i="22" s="1"/>
  <c r="O4938" i="22" s="1"/>
  <c r="M4929" i="22"/>
  <c r="N4929" i="22" s="1"/>
  <c r="O4929" i="22" s="1"/>
  <c r="M4937" i="22"/>
  <c r="N4937" i="22" s="1"/>
  <c r="O4937" i="22" s="1"/>
  <c r="M4927" i="22"/>
  <c r="N4927" i="22" s="1"/>
  <c r="O4927" i="22" s="1"/>
  <c r="M4931" i="22"/>
  <c r="N4931" i="22" s="1"/>
  <c r="O4931" i="22" s="1"/>
  <c r="M4935" i="22"/>
  <c r="N4935" i="22" s="1"/>
  <c r="O4935" i="22" s="1"/>
  <c r="M4939" i="22"/>
  <c r="N4939" i="22" s="1"/>
  <c r="O4939" i="22" s="1"/>
  <c r="M4948" i="22"/>
  <c r="N4948" i="22" s="1"/>
  <c r="O4948" i="22" s="1"/>
  <c r="M4928" i="22"/>
  <c r="N4928" i="22" s="1"/>
  <c r="O4928" i="22" s="1"/>
  <c r="M4932" i="22"/>
  <c r="N4932" i="22" s="1"/>
  <c r="O4932" i="22" s="1"/>
  <c r="M4936" i="22"/>
  <c r="N4936" i="22" s="1"/>
  <c r="O4936" i="22" s="1"/>
  <c r="M4947" i="22"/>
  <c r="N4947" i="22" s="1"/>
  <c r="O4947" i="22" s="1"/>
  <c r="M4933" i="22"/>
  <c r="N4933" i="22" s="1"/>
  <c r="O4933" i="22" s="1"/>
  <c r="M5222" i="22"/>
  <c r="N5222" i="22" s="1"/>
  <c r="O5222" i="22" s="1"/>
  <c r="M5218" i="22"/>
  <c r="N5218" i="22" s="1"/>
  <c r="O5218" i="22" s="1"/>
  <c r="M5214" i="22"/>
  <c r="N5214" i="22" s="1"/>
  <c r="O5214" i="22" s="1"/>
  <c r="M5207" i="22"/>
  <c r="N5207" i="22" s="1"/>
  <c r="O5207" i="22" s="1"/>
  <c r="M5187" i="22"/>
  <c r="N5187" i="22" s="1"/>
  <c r="O5187" i="22" s="1"/>
  <c r="M5183" i="22"/>
  <c r="N5183" i="22" s="1"/>
  <c r="O5183" i="22" s="1"/>
  <c r="M5179" i="22"/>
  <c r="N5179" i="22" s="1"/>
  <c r="O5179" i="22" s="1"/>
  <c r="M5175" i="22"/>
  <c r="N5175" i="22" s="1"/>
  <c r="O5175" i="22" s="1"/>
  <c r="M5115" i="22"/>
  <c r="N5115" i="22" s="1"/>
  <c r="O5115" i="22" s="1"/>
  <c r="M5111" i="22"/>
  <c r="N5111" i="22" s="1"/>
  <c r="O5111" i="22" s="1"/>
  <c r="M5107" i="22"/>
  <c r="N5107" i="22" s="1"/>
  <c r="O5107" i="22" s="1"/>
  <c r="M5100" i="22"/>
  <c r="N5100" i="22" s="1"/>
  <c r="O5100" i="22" s="1"/>
  <c r="M5096" i="22"/>
  <c r="N5096" i="22" s="1"/>
  <c r="O5096" i="22" s="1"/>
  <c r="M5223" i="22"/>
  <c r="N5223" i="22" s="1"/>
  <c r="O5223" i="22" s="1"/>
  <c r="M5219" i="22"/>
  <c r="N5219" i="22" s="1"/>
  <c r="O5219" i="22" s="1"/>
  <c r="M5215" i="22"/>
  <c r="N5215" i="22" s="1"/>
  <c r="O5215" i="22" s="1"/>
  <c r="M5211" i="22"/>
  <c r="N5211" i="22" s="1"/>
  <c r="O5211" i="22" s="1"/>
  <c r="M5188" i="22"/>
  <c r="N5188" i="22" s="1"/>
  <c r="O5188" i="22" s="1"/>
  <c r="M5184" i="22"/>
  <c r="N5184" i="22" s="1"/>
  <c r="O5184" i="22" s="1"/>
  <c r="M5180" i="22"/>
  <c r="N5180" i="22" s="1"/>
  <c r="O5180" i="22" s="1"/>
  <c r="M5176" i="22"/>
  <c r="N5176" i="22" s="1"/>
  <c r="O5176" i="22" s="1"/>
  <c r="M5169" i="22"/>
  <c r="N5169" i="22" s="1"/>
  <c r="O5169" i="22" s="1"/>
  <c r="M5159" i="22"/>
  <c r="N5159" i="22" s="1"/>
  <c r="O5159" i="22" s="1"/>
  <c r="M5133" i="22"/>
  <c r="N5133" i="22" s="1"/>
  <c r="O5133" i="22" s="1"/>
  <c r="M5126" i="22"/>
  <c r="N5126" i="22" s="1"/>
  <c r="O5126" i="22" s="1"/>
  <c r="M5116" i="22"/>
  <c r="N5116" i="22" s="1"/>
  <c r="O5116" i="22" s="1"/>
  <c r="M5112" i="22"/>
  <c r="N5112" i="22" s="1"/>
  <c r="O5112" i="22" s="1"/>
  <c r="M5108" i="22"/>
  <c r="N5108" i="22" s="1"/>
  <c r="O5108" i="22" s="1"/>
  <c r="M5104" i="22"/>
  <c r="N5104" i="22" s="1"/>
  <c r="O5104" i="22" s="1"/>
  <c r="M5097" i="22"/>
  <c r="N5097" i="22" s="1"/>
  <c r="O5097" i="22" s="1"/>
  <c r="M5093" i="22"/>
  <c r="N5093" i="22" s="1"/>
  <c r="O5093" i="22" s="1"/>
  <c r="M5164" i="22"/>
  <c r="N5164" i="22" s="1"/>
  <c r="O5164" i="22" s="1"/>
  <c r="M5134" i="22"/>
  <c r="N5134" i="22" s="1"/>
  <c r="O5134" i="22" s="1"/>
  <c r="M5117" i="22"/>
  <c r="N5117" i="22" s="1"/>
  <c r="O5117" i="22" s="1"/>
  <c r="M5109" i="22"/>
  <c r="N5109" i="22" s="1"/>
  <c r="O5109" i="22" s="1"/>
  <c r="M5099" i="22"/>
  <c r="N5099" i="22" s="1"/>
  <c r="O5099" i="22" s="1"/>
  <c r="M5090" i="22"/>
  <c r="N5090" i="22" s="1"/>
  <c r="O5090" i="22" s="1"/>
  <c r="M5083" i="22"/>
  <c r="N5083" i="22" s="1"/>
  <c r="O5083" i="22" s="1"/>
  <c r="M5079" i="22"/>
  <c r="N5079" i="22" s="1"/>
  <c r="O5079" i="22" s="1"/>
  <c r="M5075" i="22"/>
  <c r="N5075" i="22" s="1"/>
  <c r="O5075" i="22" s="1"/>
  <c r="M5071" i="22"/>
  <c r="N5071" i="22" s="1"/>
  <c r="O5071" i="22" s="1"/>
  <c r="M5064" i="22"/>
  <c r="N5064" i="22" s="1"/>
  <c r="O5064" i="22" s="1"/>
  <c r="M5060" i="22"/>
  <c r="N5060" i="22" s="1"/>
  <c r="O5060" i="22" s="1"/>
  <c r="M5056" i="22"/>
  <c r="N5056" i="22" s="1"/>
  <c r="O5056" i="22" s="1"/>
  <c r="M5049" i="22"/>
  <c r="N5049" i="22" s="1"/>
  <c r="O5049" i="22" s="1"/>
  <c r="M5045" i="22"/>
  <c r="N5045" i="22" s="1"/>
  <c r="O5045" i="22" s="1"/>
  <c r="M5041" i="22"/>
  <c r="N5041" i="22" s="1"/>
  <c r="O5041" i="22" s="1"/>
  <c r="M5037" i="22"/>
  <c r="N5037" i="22" s="1"/>
  <c r="O5037" i="22" s="1"/>
  <c r="M5206" i="22"/>
  <c r="N5206" i="22" s="1"/>
  <c r="O5206" i="22" s="1"/>
  <c r="M5135" i="22"/>
  <c r="N5135" i="22" s="1"/>
  <c r="O5135" i="22" s="1"/>
  <c r="M5127" i="22"/>
  <c r="N5127" i="22" s="1"/>
  <c r="O5127" i="22" s="1"/>
  <c r="M5113" i="22"/>
  <c r="N5113" i="22" s="1"/>
  <c r="O5113" i="22" s="1"/>
  <c r="M5105" i="22"/>
  <c r="N5105" i="22" s="1"/>
  <c r="O5105" i="22" s="1"/>
  <c r="M5095" i="22"/>
  <c r="N5095" i="22" s="1"/>
  <c r="O5095" i="22" s="1"/>
  <c r="M5088" i="22"/>
  <c r="N5088" i="22" s="1"/>
  <c r="O5088" i="22" s="1"/>
  <c r="M5081" i="22"/>
  <c r="N5081" i="22" s="1"/>
  <c r="O5081" i="22" s="1"/>
  <c r="M5077" i="22"/>
  <c r="N5077" i="22" s="1"/>
  <c r="O5077" i="22" s="1"/>
  <c r="M5073" i="22"/>
  <c r="N5073" i="22" s="1"/>
  <c r="O5073" i="22" s="1"/>
  <c r="M5066" i="22"/>
  <c r="N5066" i="22" s="1"/>
  <c r="O5066" i="22" s="1"/>
  <c r="M5062" i="22"/>
  <c r="N5062" i="22" s="1"/>
  <c r="O5062" i="22" s="1"/>
  <c r="M5058" i="22"/>
  <c r="N5058" i="22" s="1"/>
  <c r="O5058" i="22" s="1"/>
  <c r="M5054" i="22"/>
  <c r="N5054" i="22" s="1"/>
  <c r="O5054" i="22" s="1"/>
  <c r="M5047" i="22"/>
  <c r="N5047" i="22" s="1"/>
  <c r="O5047" i="22" s="1"/>
  <c r="M5043" i="22"/>
  <c r="N5043" i="22" s="1"/>
  <c r="O5043" i="22" s="1"/>
  <c r="M5039" i="22"/>
  <c r="N5039" i="22" s="1"/>
  <c r="O5039" i="22" s="1"/>
  <c r="M5032" i="22"/>
  <c r="N5032" i="22" s="1"/>
  <c r="O5032" i="22" s="1"/>
  <c r="M5028" i="22"/>
  <c r="N5028" i="22" s="1"/>
  <c r="O5028" i="22" s="1"/>
  <c r="M5024" i="22"/>
  <c r="N5024" i="22" s="1"/>
  <c r="O5024" i="22" s="1"/>
  <c r="M5110" i="22"/>
  <c r="N5110" i="22" s="1"/>
  <c r="O5110" i="22" s="1"/>
  <c r="M5098" i="22"/>
  <c r="N5098" i="22" s="1"/>
  <c r="O5098" i="22" s="1"/>
  <c r="M5087" i="22"/>
  <c r="N5087" i="22" s="1"/>
  <c r="O5087" i="22" s="1"/>
  <c r="M5076" i="22"/>
  <c r="N5076" i="22" s="1"/>
  <c r="O5076" i="22" s="1"/>
  <c r="M5065" i="22"/>
  <c r="N5065" i="22" s="1"/>
  <c r="O5065" i="22" s="1"/>
  <c r="M5057" i="22"/>
  <c r="N5057" i="22" s="1"/>
  <c r="O5057" i="22" s="1"/>
  <c r="M5046" i="22"/>
  <c r="N5046" i="22" s="1"/>
  <c r="O5046" i="22" s="1"/>
  <c r="M5038" i="22"/>
  <c r="N5038" i="22" s="1"/>
  <c r="O5038" i="22" s="1"/>
  <c r="M5030" i="22"/>
  <c r="N5030" i="22" s="1"/>
  <c r="O5030" i="22" s="1"/>
  <c r="M5023" i="22"/>
  <c r="N5023" i="22" s="1"/>
  <c r="O5023" i="22" s="1"/>
  <c r="M5020" i="22"/>
  <c r="N5020" i="22" s="1"/>
  <c r="O5020" i="22" s="1"/>
  <c r="M5013" i="22"/>
  <c r="N5013" i="22" s="1"/>
  <c r="O5013" i="22" s="1"/>
  <c r="M5009" i="22"/>
  <c r="N5009" i="22" s="1"/>
  <c r="O5009" i="22" s="1"/>
  <c r="M5005" i="22"/>
  <c r="N5005" i="22" s="1"/>
  <c r="O5005" i="22" s="1"/>
  <c r="M4998" i="22"/>
  <c r="N4998" i="22" s="1"/>
  <c r="O4998" i="22" s="1"/>
  <c r="M4994" i="22"/>
  <c r="N4994" i="22" s="1"/>
  <c r="O4994" i="22" s="1"/>
  <c r="M4990" i="22"/>
  <c r="N4990" i="22" s="1"/>
  <c r="O4990" i="22" s="1"/>
  <c r="M4986" i="22"/>
  <c r="N4986" i="22" s="1"/>
  <c r="O4986" i="22" s="1"/>
  <c r="M4979" i="22"/>
  <c r="N4979" i="22" s="1"/>
  <c r="O4979" i="22" s="1"/>
  <c r="M4975" i="22"/>
  <c r="N4975" i="22" s="1"/>
  <c r="O4975" i="22" s="1"/>
  <c r="M4971" i="22"/>
  <c r="N4971" i="22" s="1"/>
  <c r="O4971" i="22" s="1"/>
  <c r="M4964" i="22"/>
  <c r="N4964" i="22" s="1"/>
  <c r="O4964" i="22" s="1"/>
  <c r="M4960" i="22"/>
  <c r="N4960" i="22" s="1"/>
  <c r="O4960" i="22" s="1"/>
  <c r="M4956" i="22"/>
  <c r="N4956" i="22" s="1"/>
  <c r="O4956" i="22" s="1"/>
  <c r="M4952" i="22"/>
  <c r="N4952" i="22" s="1"/>
  <c r="O4952" i="22" s="1"/>
  <c r="M5220" i="22"/>
  <c r="N5220" i="22" s="1"/>
  <c r="O5220" i="22" s="1"/>
  <c r="M5217" i="22"/>
  <c r="N5217" i="22" s="1"/>
  <c r="O5217" i="22" s="1"/>
  <c r="M5212" i="22"/>
  <c r="N5212" i="22" s="1"/>
  <c r="O5212" i="22" s="1"/>
  <c r="M5185" i="22"/>
  <c r="N5185" i="22" s="1"/>
  <c r="O5185" i="22" s="1"/>
  <c r="M5182" i="22"/>
  <c r="N5182" i="22" s="1"/>
  <c r="O5182" i="22" s="1"/>
  <c r="M5177" i="22"/>
  <c r="N5177" i="22" s="1"/>
  <c r="O5177" i="22" s="1"/>
  <c r="M5114" i="22"/>
  <c r="N5114" i="22" s="1"/>
  <c r="O5114" i="22" s="1"/>
  <c r="M5092" i="22"/>
  <c r="N5092" i="22" s="1"/>
  <c r="O5092" i="22" s="1"/>
  <c r="M5089" i="22"/>
  <c r="N5089" i="22" s="1"/>
  <c r="O5089" i="22" s="1"/>
  <c r="M5078" i="22"/>
  <c r="N5078" i="22" s="1"/>
  <c r="O5078" i="22" s="1"/>
  <c r="M5070" i="22"/>
  <c r="N5070" i="22" s="1"/>
  <c r="O5070" i="22" s="1"/>
  <c r="M5059" i="22"/>
  <c r="N5059" i="22" s="1"/>
  <c r="O5059" i="22" s="1"/>
  <c r="M5048" i="22"/>
  <c r="N5048" i="22" s="1"/>
  <c r="O5048" i="22" s="1"/>
  <c r="M5040" i="22"/>
  <c r="N5040" i="22" s="1"/>
  <c r="O5040" i="22" s="1"/>
  <c r="M5026" i="22"/>
  <c r="N5026" i="22" s="1"/>
  <c r="O5026" i="22" s="1"/>
  <c r="M5021" i="22"/>
  <c r="N5021" i="22" s="1"/>
  <c r="O5021" i="22" s="1"/>
  <c r="M5014" i="22"/>
  <c r="N5014" i="22" s="1"/>
  <c r="O5014" i="22" s="1"/>
  <c r="M5010" i="22"/>
  <c r="N5010" i="22" s="1"/>
  <c r="O5010" i="22" s="1"/>
  <c r="M5006" i="22"/>
  <c r="N5006" i="22" s="1"/>
  <c r="O5006" i="22" s="1"/>
  <c r="M4999" i="22"/>
  <c r="N4999" i="22" s="1"/>
  <c r="O4999" i="22" s="1"/>
  <c r="M4995" i="22"/>
  <c r="N4995" i="22" s="1"/>
  <c r="O4995" i="22" s="1"/>
  <c r="M4991" i="22"/>
  <c r="N4991" i="22" s="1"/>
  <c r="O4991" i="22" s="1"/>
  <c r="M4987" i="22"/>
  <c r="N4987" i="22" s="1"/>
  <c r="O4987" i="22" s="1"/>
  <c r="M4980" i="22"/>
  <c r="N4980" i="22" s="1"/>
  <c r="O4980" i="22" s="1"/>
  <c r="M4976" i="22"/>
  <c r="N4976" i="22" s="1"/>
  <c r="O4976" i="22" s="1"/>
  <c r="M4972" i="22"/>
  <c r="N4972" i="22" s="1"/>
  <c r="O4972" i="22" s="1"/>
  <c r="M4965" i="22"/>
  <c r="N4965" i="22" s="1"/>
  <c r="O4965" i="22" s="1"/>
  <c r="M4961" i="22"/>
  <c r="N4961" i="22" s="1"/>
  <c r="O4961" i="22" s="1"/>
  <c r="M4957" i="22"/>
  <c r="N4957" i="22" s="1"/>
  <c r="O4957" i="22" s="1"/>
  <c r="M4953" i="22"/>
  <c r="N4953" i="22" s="1"/>
  <c r="O4953" i="22" s="1"/>
  <c r="M5106" i="22"/>
  <c r="N5106" i="22" s="1"/>
  <c r="O5106" i="22" s="1"/>
  <c r="M5094" i="22"/>
  <c r="N5094" i="22" s="1"/>
  <c r="O5094" i="22" s="1"/>
  <c r="M5074" i="22"/>
  <c r="N5074" i="22" s="1"/>
  <c r="O5074" i="22" s="1"/>
  <c r="M5055" i="22"/>
  <c r="N5055" i="22" s="1"/>
  <c r="O5055" i="22" s="1"/>
  <c r="M5042" i="22"/>
  <c r="N5042" i="22" s="1"/>
  <c r="O5042" i="22" s="1"/>
  <c r="M5029" i="22"/>
  <c r="N5029" i="22" s="1"/>
  <c r="O5029" i="22" s="1"/>
  <c r="M5022" i="22"/>
  <c r="N5022" i="22" s="1"/>
  <c r="O5022" i="22" s="1"/>
  <c r="M5082" i="22"/>
  <c r="N5082" i="22" s="1"/>
  <c r="O5082" i="22" s="1"/>
  <c r="M5063" i="22"/>
  <c r="N5063" i="22" s="1"/>
  <c r="O5063" i="22" s="1"/>
  <c r="M5031" i="22"/>
  <c r="N5031" i="22" s="1"/>
  <c r="O5031" i="22" s="1"/>
  <c r="M5242" i="22"/>
  <c r="N5242" i="22" s="1"/>
  <c r="O5242" i="22" s="1"/>
  <c r="M5221" i="22"/>
  <c r="N5221" i="22" s="1"/>
  <c r="O5221" i="22" s="1"/>
  <c r="M5186" i="22"/>
  <c r="N5186" i="22" s="1"/>
  <c r="O5186" i="22" s="1"/>
  <c r="M5121" i="22"/>
  <c r="N5121" i="22" s="1"/>
  <c r="O5121" i="22" s="1"/>
  <c r="M5072" i="22"/>
  <c r="N5072" i="22" s="1"/>
  <c r="O5072" i="22" s="1"/>
  <c r="M5061" i="22"/>
  <c r="N5061" i="22" s="1"/>
  <c r="O5061" i="22" s="1"/>
  <c r="M5027" i="22"/>
  <c r="N5027" i="22" s="1"/>
  <c r="O5027" i="22" s="1"/>
  <c r="M5080" i="22"/>
  <c r="N5080" i="22" s="1"/>
  <c r="O5080" i="22" s="1"/>
  <c r="M5036" i="22"/>
  <c r="N5036" i="22" s="1"/>
  <c r="O5036" i="22" s="1"/>
  <c r="M5025" i="22"/>
  <c r="N5025" i="22" s="1"/>
  <c r="O5025" i="22" s="1"/>
  <c r="M5016" i="22"/>
  <c r="N5016" i="22" s="1"/>
  <c r="O5016" i="22" s="1"/>
  <c r="M5011" i="22"/>
  <c r="N5011" i="22" s="1"/>
  <c r="O5011" i="22" s="1"/>
  <c r="M5008" i="22"/>
  <c r="N5008" i="22" s="1"/>
  <c r="O5008" i="22" s="1"/>
  <c r="M5003" i="22"/>
  <c r="N5003" i="22" s="1"/>
  <c r="O5003" i="22" s="1"/>
  <c r="M4997" i="22"/>
  <c r="N4997" i="22" s="1"/>
  <c r="O4997" i="22" s="1"/>
  <c r="M4992" i="22"/>
  <c r="N4992" i="22" s="1"/>
  <c r="O4992" i="22" s="1"/>
  <c r="M4989" i="22"/>
  <c r="N4989" i="22" s="1"/>
  <c r="O4989" i="22" s="1"/>
  <c r="M4981" i="22"/>
  <c r="N4981" i="22" s="1"/>
  <c r="O4981" i="22" s="1"/>
  <c r="M4978" i="22"/>
  <c r="N4978" i="22" s="1"/>
  <c r="O4978" i="22" s="1"/>
  <c r="M4973" i="22"/>
  <c r="N4973" i="22" s="1"/>
  <c r="O4973" i="22" s="1"/>
  <c r="M4970" i="22"/>
  <c r="N4970" i="22" s="1"/>
  <c r="O4970" i="22" s="1"/>
  <c r="M4962" i="22"/>
  <c r="N4962" i="22" s="1"/>
  <c r="O4962" i="22" s="1"/>
  <c r="M4959" i="22"/>
  <c r="N4959" i="22" s="1"/>
  <c r="O4959" i="22" s="1"/>
  <c r="M4954" i="22"/>
  <c r="N4954" i="22" s="1"/>
  <c r="O4954" i="22" s="1"/>
  <c r="M4940" i="22"/>
  <c r="N4940" i="22" s="1"/>
  <c r="O4940" i="22" s="1"/>
  <c r="M5015" i="22"/>
  <c r="N5015" i="22" s="1"/>
  <c r="O5015" i="22" s="1"/>
  <c r="M5012" i="22"/>
  <c r="N5012" i="22" s="1"/>
  <c r="O5012" i="22" s="1"/>
  <c r="M4996" i="22"/>
  <c r="N4996" i="22" s="1"/>
  <c r="O4996" i="22" s="1"/>
  <c r="M4993" i="22"/>
  <c r="N4993" i="22" s="1"/>
  <c r="O4993" i="22" s="1"/>
  <c r="M4977" i="22"/>
  <c r="N4977" i="22" s="1"/>
  <c r="O4977" i="22" s="1"/>
  <c r="M4974" i="22"/>
  <c r="N4974" i="22" s="1"/>
  <c r="O4974" i="22" s="1"/>
  <c r="M4958" i="22"/>
  <c r="N4958" i="22" s="1"/>
  <c r="O4958" i="22" s="1"/>
  <c r="M4955" i="22"/>
  <c r="N4955" i="22" s="1"/>
  <c r="O4955" i="22" s="1"/>
  <c r="M4487" i="22"/>
  <c r="N4487" i="22" s="1"/>
  <c r="O4487" i="22" s="1"/>
  <c r="M4483" i="22"/>
  <c r="N4483" i="22" s="1"/>
  <c r="O4483" i="22" s="1"/>
  <c r="M4479" i="22"/>
  <c r="N4479" i="22" s="1"/>
  <c r="O4479" i="22" s="1"/>
  <c r="M4475" i="22"/>
  <c r="N4475" i="22" s="1"/>
  <c r="O4475" i="22" s="1"/>
  <c r="M4471" i="22"/>
  <c r="N4471" i="22" s="1"/>
  <c r="O4471" i="22" s="1"/>
  <c r="M4467" i="22"/>
  <c r="N4467" i="22" s="1"/>
  <c r="O4467" i="22" s="1"/>
  <c r="M4463" i="22"/>
  <c r="N4463" i="22" s="1"/>
  <c r="O4463" i="22" s="1"/>
  <c r="M4459" i="22"/>
  <c r="N4459" i="22" s="1"/>
  <c r="O4459" i="22" s="1"/>
  <c r="M4455" i="22"/>
  <c r="N4455" i="22" s="1"/>
  <c r="O4455" i="22" s="1"/>
  <c r="M4451" i="22"/>
  <c r="N4451" i="22" s="1"/>
  <c r="O4451" i="22" s="1"/>
  <c r="M4447" i="22"/>
  <c r="N4447" i="22" s="1"/>
  <c r="O4447" i="22" s="1"/>
  <c r="M4443" i="22"/>
  <c r="N4443" i="22" s="1"/>
  <c r="O4443" i="22" s="1"/>
  <c r="M4438" i="22"/>
  <c r="N4438" i="22" s="1"/>
  <c r="O4438" i="22" s="1"/>
  <c r="M4434" i="22"/>
  <c r="N4434" i="22" s="1"/>
  <c r="O4434" i="22" s="1"/>
  <c r="M4430" i="22"/>
  <c r="N4430" i="22" s="1"/>
  <c r="O4430" i="22" s="1"/>
  <c r="M4426" i="22"/>
  <c r="N4426" i="22" s="1"/>
  <c r="O4426" i="22" s="1"/>
  <c r="M4422" i="22"/>
  <c r="N4422" i="22" s="1"/>
  <c r="O4422" i="22" s="1"/>
  <c r="M4417" i="22"/>
  <c r="N4417" i="22" s="1"/>
  <c r="O4417" i="22" s="1"/>
  <c r="M4413" i="22"/>
  <c r="N4413" i="22" s="1"/>
  <c r="O4413" i="22" s="1"/>
  <c r="M4409" i="22"/>
  <c r="N4409" i="22" s="1"/>
  <c r="O4409" i="22" s="1"/>
  <c r="M4405" i="22"/>
  <c r="N4405" i="22" s="1"/>
  <c r="O4405" i="22" s="1"/>
  <c r="M4401" i="22"/>
  <c r="N4401" i="22" s="1"/>
  <c r="O4401" i="22" s="1"/>
  <c r="M4397" i="22"/>
  <c r="N4397" i="22" s="1"/>
  <c r="O4397" i="22" s="1"/>
  <c r="M4393" i="22"/>
  <c r="N4393" i="22" s="1"/>
  <c r="O4393" i="22" s="1"/>
  <c r="M4388" i="22"/>
  <c r="N4388" i="22" s="1"/>
  <c r="O4388" i="22" s="1"/>
  <c r="M4384" i="22"/>
  <c r="N4384" i="22" s="1"/>
  <c r="O4384" i="22" s="1"/>
  <c r="M4380" i="22"/>
  <c r="N4380" i="22" s="1"/>
  <c r="O4380" i="22" s="1"/>
  <c r="M4376" i="22"/>
  <c r="N4376" i="22" s="1"/>
  <c r="O4376" i="22" s="1"/>
  <c r="M5216" i="22"/>
  <c r="N5216" i="22" s="1"/>
  <c r="O5216" i="22" s="1"/>
  <c r="M5213" i="22"/>
  <c r="N5213" i="22" s="1"/>
  <c r="O5213" i="22" s="1"/>
  <c r="M5044" i="22"/>
  <c r="N5044" i="22" s="1"/>
  <c r="O5044" i="22" s="1"/>
  <c r="M4488" i="22"/>
  <c r="N4488" i="22" s="1"/>
  <c r="O4488" i="22" s="1"/>
  <c r="M4484" i="22"/>
  <c r="N4484" i="22" s="1"/>
  <c r="O4484" i="22" s="1"/>
  <c r="M4480" i="22"/>
  <c r="N4480" i="22" s="1"/>
  <c r="O4480" i="22" s="1"/>
  <c r="M4476" i="22"/>
  <c r="N4476" i="22" s="1"/>
  <c r="O4476" i="22" s="1"/>
  <c r="M4472" i="22"/>
  <c r="N4472" i="22" s="1"/>
  <c r="O4472" i="22" s="1"/>
  <c r="M4468" i="22"/>
  <c r="N4468" i="22" s="1"/>
  <c r="O4468" i="22" s="1"/>
  <c r="M4464" i="22"/>
  <c r="N4464" i="22" s="1"/>
  <c r="O4464" i="22" s="1"/>
  <c r="M4460" i="22"/>
  <c r="N4460" i="22" s="1"/>
  <c r="O4460" i="22" s="1"/>
  <c r="M4456" i="22"/>
  <c r="N4456" i="22" s="1"/>
  <c r="O4456" i="22" s="1"/>
  <c r="M4452" i="22"/>
  <c r="N4452" i="22" s="1"/>
  <c r="O4452" i="22" s="1"/>
  <c r="M4448" i="22"/>
  <c r="N4448" i="22" s="1"/>
  <c r="O4448" i="22" s="1"/>
  <c r="M4444" i="22"/>
  <c r="N4444" i="22" s="1"/>
  <c r="O4444" i="22" s="1"/>
  <c r="M4439" i="22"/>
  <c r="N4439" i="22" s="1"/>
  <c r="O4439" i="22" s="1"/>
  <c r="M4435" i="22"/>
  <c r="N4435" i="22" s="1"/>
  <c r="O4435" i="22" s="1"/>
  <c r="M4431" i="22"/>
  <c r="N4431" i="22" s="1"/>
  <c r="O4431" i="22" s="1"/>
  <c r="M4427" i="22"/>
  <c r="N4427" i="22" s="1"/>
  <c r="O4427" i="22" s="1"/>
  <c r="M4423" i="22"/>
  <c r="N4423" i="22" s="1"/>
  <c r="O4423" i="22" s="1"/>
  <c r="M4418" i="22"/>
  <c r="N4418" i="22" s="1"/>
  <c r="O4418" i="22" s="1"/>
  <c r="M4414" i="22"/>
  <c r="N4414" i="22" s="1"/>
  <c r="O4414" i="22" s="1"/>
  <c r="M4410" i="22"/>
  <c r="N4410" i="22" s="1"/>
  <c r="O4410" i="22" s="1"/>
  <c r="M4406" i="22"/>
  <c r="N4406" i="22" s="1"/>
  <c r="O4406" i="22" s="1"/>
  <c r="M4402" i="22"/>
  <c r="N4402" i="22" s="1"/>
  <c r="O4402" i="22" s="1"/>
  <c r="M4398" i="22"/>
  <c r="N4398" i="22" s="1"/>
  <c r="O4398" i="22" s="1"/>
  <c r="M4394" i="22"/>
  <c r="N4394" i="22" s="1"/>
  <c r="O4394" i="22" s="1"/>
  <c r="M4389" i="22"/>
  <c r="N4389" i="22" s="1"/>
  <c r="O4389" i="22" s="1"/>
  <c r="M4385" i="22"/>
  <c r="N4385" i="22" s="1"/>
  <c r="O4385" i="22" s="1"/>
  <c r="M4381" i="22"/>
  <c r="N4381" i="22" s="1"/>
  <c r="O4381" i="22" s="1"/>
  <c r="M4377" i="22"/>
  <c r="N4377" i="22" s="1"/>
  <c r="O4377" i="22" s="1"/>
  <c r="M4370" i="22"/>
  <c r="N4370" i="22" s="1"/>
  <c r="O4370" i="22" s="1"/>
  <c r="M4366" i="22"/>
  <c r="N4366" i="22" s="1"/>
  <c r="O4366" i="22" s="1"/>
  <c r="M4362" i="22"/>
  <c r="N4362" i="22" s="1"/>
  <c r="O4362" i="22" s="1"/>
  <c r="M4358" i="22"/>
  <c r="N4358" i="22" s="1"/>
  <c r="O4358" i="22" s="1"/>
  <c r="M4354" i="22"/>
  <c r="N4354" i="22" s="1"/>
  <c r="O4354" i="22" s="1"/>
  <c r="M4350" i="22"/>
  <c r="N4350" i="22" s="1"/>
  <c r="O4350" i="22" s="1"/>
  <c r="M4346" i="22"/>
  <c r="N4346" i="22" s="1"/>
  <c r="O4346" i="22" s="1"/>
  <c r="M4341" i="22"/>
  <c r="N4341" i="22" s="1"/>
  <c r="O4341" i="22" s="1"/>
  <c r="M4337" i="22"/>
  <c r="N4337" i="22" s="1"/>
  <c r="O4337" i="22" s="1"/>
  <c r="M4333" i="22"/>
  <c r="N4333" i="22" s="1"/>
  <c r="O4333" i="22" s="1"/>
  <c r="M4329" i="22"/>
  <c r="N4329" i="22" s="1"/>
  <c r="O4329" i="22" s="1"/>
  <c r="M4325" i="22"/>
  <c r="N4325" i="22" s="1"/>
  <c r="O4325" i="22" s="1"/>
  <c r="M4321" i="22"/>
  <c r="N4321" i="22" s="1"/>
  <c r="O4321" i="22" s="1"/>
  <c r="M4317" i="22"/>
  <c r="N4317" i="22" s="1"/>
  <c r="O4317" i="22" s="1"/>
  <c r="M4313" i="22"/>
  <c r="N4313" i="22" s="1"/>
  <c r="O4313" i="22" s="1"/>
  <c r="M4309" i="22"/>
  <c r="N4309" i="22" s="1"/>
  <c r="O4309" i="22" s="1"/>
  <c r="M4304" i="22"/>
  <c r="N4304" i="22" s="1"/>
  <c r="O4304" i="22" s="1"/>
  <c r="M4300" i="22"/>
  <c r="N4300" i="22" s="1"/>
  <c r="O4300" i="22" s="1"/>
  <c r="M4296" i="22"/>
  <c r="N4296" i="22" s="1"/>
  <c r="O4296" i="22" s="1"/>
  <c r="M4292" i="22"/>
  <c r="N4292" i="22" s="1"/>
  <c r="O4292" i="22" s="1"/>
  <c r="M4287" i="22"/>
  <c r="N4287" i="22" s="1"/>
  <c r="O4287" i="22" s="1"/>
  <c r="M4283" i="22"/>
  <c r="N4283" i="22" s="1"/>
  <c r="O4283" i="22" s="1"/>
  <c r="M4279" i="22"/>
  <c r="N4279" i="22" s="1"/>
  <c r="O4279" i="22" s="1"/>
  <c r="M4274" i="22"/>
  <c r="N4274" i="22" s="1"/>
  <c r="O4274" i="22" s="1"/>
  <c r="M4270" i="22"/>
  <c r="N4270" i="22" s="1"/>
  <c r="O4270" i="22" s="1"/>
  <c r="M4266" i="22"/>
  <c r="N4266" i="22" s="1"/>
  <c r="O4266" i="22" s="1"/>
  <c r="M4261" i="22"/>
  <c r="N4261" i="22" s="1"/>
  <c r="O4261" i="22" s="1"/>
  <c r="M4257" i="22"/>
  <c r="N4257" i="22" s="1"/>
  <c r="O4257" i="22" s="1"/>
  <c r="M4253" i="22"/>
  <c r="N4253" i="22" s="1"/>
  <c r="O4253" i="22" s="1"/>
  <c r="M4248" i="22"/>
  <c r="N4248" i="22" s="1"/>
  <c r="O4248" i="22" s="1"/>
  <c r="M4244" i="22"/>
  <c r="N4244" i="22" s="1"/>
  <c r="O4244" i="22" s="1"/>
  <c r="M4240" i="22"/>
  <c r="N4240" i="22" s="1"/>
  <c r="O4240" i="22" s="1"/>
  <c r="M4236" i="22"/>
  <c r="N4236" i="22" s="1"/>
  <c r="O4236" i="22" s="1"/>
  <c r="M4231" i="22"/>
  <c r="N4231" i="22" s="1"/>
  <c r="O4231" i="22" s="1"/>
  <c r="M4224" i="22"/>
  <c r="N4224" i="22" s="1"/>
  <c r="O4224" i="22" s="1"/>
  <c r="M4215" i="22"/>
  <c r="N4215" i="22" s="1"/>
  <c r="O4215" i="22" s="1"/>
  <c r="M4211" i="22"/>
  <c r="N4211" i="22" s="1"/>
  <c r="O4211" i="22" s="1"/>
  <c r="M4207" i="22"/>
  <c r="N4207" i="22" s="1"/>
  <c r="O4207" i="22" s="1"/>
  <c r="M4202" i="22"/>
  <c r="N4202" i="22" s="1"/>
  <c r="O4202" i="22" s="1"/>
  <c r="M4197" i="22"/>
  <c r="N4197" i="22" s="1"/>
  <c r="O4197" i="22" s="1"/>
  <c r="M4193" i="22"/>
  <c r="N4193" i="22" s="1"/>
  <c r="O4193" i="22" s="1"/>
  <c r="M4188" i="22"/>
  <c r="N4188" i="22" s="1"/>
  <c r="O4188" i="22" s="1"/>
  <c r="M4184" i="22"/>
  <c r="N4184" i="22" s="1"/>
  <c r="O4184" i="22" s="1"/>
  <c r="M4180" i="22"/>
  <c r="N4180" i="22" s="1"/>
  <c r="O4180" i="22" s="1"/>
  <c r="M4175" i="22"/>
  <c r="N4175" i="22" s="1"/>
  <c r="O4175" i="22" s="1"/>
  <c r="M4171" i="22"/>
  <c r="N4171" i="22" s="1"/>
  <c r="O4171" i="22" s="1"/>
  <c r="M4166" i="22"/>
  <c r="N4166" i="22" s="1"/>
  <c r="O4166" i="22" s="1"/>
  <c r="M4160" i="22"/>
  <c r="N4160" i="22" s="1"/>
  <c r="O4160" i="22" s="1"/>
  <c r="M4154" i="22"/>
  <c r="N4154" i="22" s="1"/>
  <c r="O4154" i="22" s="1"/>
  <c r="M4148" i="22"/>
  <c r="N4148" i="22" s="1"/>
  <c r="O4148" i="22" s="1"/>
  <c r="M4143" i="22"/>
  <c r="N4143" i="22" s="1"/>
  <c r="O4143" i="22" s="1"/>
  <c r="M4138" i="22"/>
  <c r="N4138" i="22" s="1"/>
  <c r="O4138" i="22" s="1"/>
  <c r="M4134" i="22"/>
  <c r="N4134" i="22" s="1"/>
  <c r="O4134" i="22" s="1"/>
  <c r="M4129" i="22"/>
  <c r="N4129" i="22" s="1"/>
  <c r="O4129" i="22" s="1"/>
  <c r="M4125" i="22"/>
  <c r="N4125" i="22" s="1"/>
  <c r="O4125" i="22" s="1"/>
  <c r="M4120" i="22"/>
  <c r="N4120" i="22" s="1"/>
  <c r="O4120" i="22" s="1"/>
  <c r="M4116" i="22"/>
  <c r="N4116" i="22" s="1"/>
  <c r="O4116" i="22" s="1"/>
  <c r="M4111" i="22"/>
  <c r="N4111" i="22" s="1"/>
  <c r="O4111" i="22" s="1"/>
  <c r="M4106" i="22"/>
  <c r="N4106" i="22" s="1"/>
  <c r="O4106" i="22" s="1"/>
  <c r="M4098" i="22"/>
  <c r="N4098" i="22" s="1"/>
  <c r="O4098" i="22" s="1"/>
  <c r="M4093" i="22"/>
  <c r="N4093" i="22" s="1"/>
  <c r="O4093" i="22" s="1"/>
  <c r="M4087" i="22"/>
  <c r="N4087" i="22" s="1"/>
  <c r="O4087" i="22" s="1"/>
  <c r="M4082" i="22"/>
  <c r="N4082" i="22" s="1"/>
  <c r="O4082" i="22" s="1"/>
  <c r="M4076" i="22"/>
  <c r="N4076" i="22" s="1"/>
  <c r="O4076" i="22" s="1"/>
  <c r="M4070" i="22"/>
  <c r="N4070" i="22" s="1"/>
  <c r="O4070" i="22" s="1"/>
  <c r="M4064" i="22"/>
  <c r="N4064" i="22" s="1"/>
  <c r="O4064" i="22" s="1"/>
  <c r="M4058" i="22"/>
  <c r="N4058" i="22" s="1"/>
  <c r="O4058" i="22" s="1"/>
  <c r="M4052" i="22"/>
  <c r="N4052" i="22" s="1"/>
  <c r="O4052" i="22" s="1"/>
  <c r="M4046" i="22"/>
  <c r="N4046" i="22" s="1"/>
  <c r="O4046" i="22" s="1"/>
  <c r="M4041" i="22"/>
  <c r="N4041" i="22" s="1"/>
  <c r="O4041" i="22" s="1"/>
  <c r="M4036" i="22"/>
  <c r="N4036" i="22" s="1"/>
  <c r="O4036" i="22" s="1"/>
  <c r="M4029" i="22"/>
  <c r="N4029" i="22" s="1"/>
  <c r="O4029" i="22" s="1"/>
  <c r="M4023" i="22"/>
  <c r="N4023" i="22" s="1"/>
  <c r="O4023" i="22" s="1"/>
  <c r="M4018" i="22"/>
  <c r="N4018" i="22" s="1"/>
  <c r="O4018" i="22" s="1"/>
  <c r="M4013" i="22"/>
  <c r="N4013" i="22" s="1"/>
  <c r="O4013" i="22" s="1"/>
  <c r="M4007" i="22"/>
  <c r="N4007" i="22" s="1"/>
  <c r="O4007" i="22" s="1"/>
  <c r="M4002" i="22"/>
  <c r="N4002" i="22" s="1"/>
  <c r="O4002" i="22" s="1"/>
  <c r="M3997" i="22"/>
  <c r="N3997" i="22" s="1"/>
  <c r="O3997" i="22" s="1"/>
  <c r="M3992" i="22"/>
  <c r="N3992" i="22" s="1"/>
  <c r="O3992" i="22" s="1"/>
  <c r="M3987" i="22"/>
  <c r="N3987" i="22" s="1"/>
  <c r="O3987" i="22" s="1"/>
  <c r="M3982" i="22"/>
  <c r="N3982" i="22" s="1"/>
  <c r="O3982" i="22" s="1"/>
  <c r="M3977" i="22"/>
  <c r="N3977" i="22" s="1"/>
  <c r="O3977" i="22" s="1"/>
  <c r="M3972" i="22"/>
  <c r="N3972" i="22" s="1"/>
  <c r="O3972" i="22" s="1"/>
  <c r="M3967" i="22"/>
  <c r="N3967" i="22" s="1"/>
  <c r="O3967" i="22" s="1"/>
  <c r="M3962" i="22"/>
  <c r="N3962" i="22" s="1"/>
  <c r="O3962" i="22" s="1"/>
  <c r="M3956" i="22"/>
  <c r="N3956" i="22" s="1"/>
  <c r="O3956" i="22" s="1"/>
  <c r="M3949" i="22"/>
  <c r="N3949" i="22" s="1"/>
  <c r="O3949" i="22" s="1"/>
  <c r="M3943" i="22"/>
  <c r="N3943" i="22" s="1"/>
  <c r="O3943" i="22" s="1"/>
  <c r="M3939" i="22"/>
  <c r="N3939" i="22" s="1"/>
  <c r="O3939" i="22" s="1"/>
  <c r="M3934" i="22"/>
  <c r="N3934" i="22" s="1"/>
  <c r="O3934" i="22" s="1"/>
  <c r="M3929" i="22"/>
  <c r="N3929" i="22" s="1"/>
  <c r="O3929" i="22" s="1"/>
  <c r="M3924" i="22"/>
  <c r="N3924" i="22" s="1"/>
  <c r="O3924" i="22" s="1"/>
  <c r="M3920" i="22"/>
  <c r="N3920" i="22" s="1"/>
  <c r="O3920" i="22" s="1"/>
  <c r="M3916" i="22"/>
  <c r="N3916" i="22" s="1"/>
  <c r="O3916" i="22" s="1"/>
  <c r="M3911" i="22"/>
  <c r="N3911" i="22" s="1"/>
  <c r="O3911" i="22" s="1"/>
  <c r="M3907" i="22"/>
  <c r="N3907" i="22" s="1"/>
  <c r="O3907" i="22" s="1"/>
  <c r="M3902" i="22"/>
  <c r="N3902" i="22" s="1"/>
  <c r="O3902" i="22" s="1"/>
  <c r="M3898" i="22"/>
  <c r="N3898" i="22" s="1"/>
  <c r="O3898" i="22" s="1"/>
  <c r="M3894" i="22"/>
  <c r="N3894" i="22" s="1"/>
  <c r="O3894" i="22" s="1"/>
  <c r="M3889" i="22"/>
  <c r="N3889" i="22" s="1"/>
  <c r="O3889" i="22" s="1"/>
  <c r="M3885" i="22"/>
  <c r="N3885" i="22" s="1"/>
  <c r="O3885" i="22" s="1"/>
  <c r="M3880" i="22"/>
  <c r="N3880" i="22" s="1"/>
  <c r="O3880" i="22" s="1"/>
  <c r="M3876" i="22"/>
  <c r="N3876" i="22" s="1"/>
  <c r="O3876" i="22" s="1"/>
  <c r="M3872" i="22"/>
  <c r="N3872" i="22" s="1"/>
  <c r="O3872" i="22" s="1"/>
  <c r="M3866" i="22"/>
  <c r="N3866" i="22" s="1"/>
  <c r="O3866" i="22" s="1"/>
  <c r="M3860" i="22"/>
  <c r="N3860" i="22" s="1"/>
  <c r="O3860" i="22" s="1"/>
  <c r="M3853" i="22"/>
  <c r="N3853" i="22" s="1"/>
  <c r="O3853" i="22" s="1"/>
  <c r="M3848" i="22"/>
  <c r="N3848" i="22" s="1"/>
  <c r="O3848" i="22" s="1"/>
  <c r="M3843" i="22"/>
  <c r="N3843" i="22" s="1"/>
  <c r="O3843" i="22" s="1"/>
  <c r="M3837" i="22"/>
  <c r="N3837" i="22" s="1"/>
  <c r="O3837" i="22" s="1"/>
  <c r="M3833" i="22"/>
  <c r="N3833" i="22" s="1"/>
  <c r="O3833" i="22" s="1"/>
  <c r="M3828" i="22"/>
  <c r="N3828" i="22" s="1"/>
  <c r="O3828" i="22" s="1"/>
  <c r="M3823" i="22"/>
  <c r="N3823" i="22" s="1"/>
  <c r="O3823" i="22" s="1"/>
  <c r="M3818" i="22"/>
  <c r="N3818" i="22" s="1"/>
  <c r="O3818" i="22" s="1"/>
  <c r="M3812" i="22"/>
  <c r="N3812" i="22" s="1"/>
  <c r="O3812" i="22" s="1"/>
  <c r="M3808" i="22"/>
  <c r="N3808" i="22" s="1"/>
  <c r="O3808" i="22" s="1"/>
  <c r="M3803" i="22"/>
  <c r="N3803" i="22" s="1"/>
  <c r="O3803" i="22" s="1"/>
  <c r="M3799" i="22"/>
  <c r="N3799" i="22" s="1"/>
  <c r="O3799" i="22" s="1"/>
  <c r="M3794" i="22"/>
  <c r="N3794" i="22" s="1"/>
  <c r="O3794" i="22" s="1"/>
  <c r="M3790" i="22"/>
  <c r="N3790" i="22" s="1"/>
  <c r="O3790" i="22" s="1"/>
  <c r="M3785" i="22"/>
  <c r="N3785" i="22" s="1"/>
  <c r="O3785" i="22" s="1"/>
  <c r="M3781" i="22"/>
  <c r="N3781" i="22" s="1"/>
  <c r="O3781" i="22" s="1"/>
  <c r="M3776" i="22"/>
  <c r="N3776" i="22" s="1"/>
  <c r="O3776" i="22" s="1"/>
  <c r="M3772" i="22"/>
  <c r="N3772" i="22" s="1"/>
  <c r="O3772" i="22" s="1"/>
  <c r="M3767" i="22"/>
  <c r="N3767" i="22" s="1"/>
  <c r="O3767" i="22" s="1"/>
  <c r="M3763" i="22"/>
  <c r="N3763" i="22" s="1"/>
  <c r="O3763" i="22" s="1"/>
  <c r="M3758" i="22"/>
  <c r="N3758" i="22" s="1"/>
  <c r="O3758" i="22" s="1"/>
  <c r="M3752" i="22"/>
  <c r="N3752" i="22" s="1"/>
  <c r="O3752" i="22" s="1"/>
  <c r="M3748" i="22"/>
  <c r="N3748" i="22" s="1"/>
  <c r="O3748" i="22" s="1"/>
  <c r="M4372" i="22"/>
  <c r="N4372" i="22" s="1"/>
  <c r="O4372" i="22" s="1"/>
  <c r="M4368" i="22"/>
  <c r="N4368" i="22" s="1"/>
  <c r="O4368" i="22" s="1"/>
  <c r="M4364" i="22"/>
  <c r="N4364" i="22" s="1"/>
  <c r="O4364" i="22" s="1"/>
  <c r="M4360" i="22"/>
  <c r="N4360" i="22" s="1"/>
  <c r="O4360" i="22" s="1"/>
  <c r="M4356" i="22"/>
  <c r="N4356" i="22" s="1"/>
  <c r="O4356" i="22" s="1"/>
  <c r="M4352" i="22"/>
  <c r="N4352" i="22" s="1"/>
  <c r="O4352" i="22" s="1"/>
  <c r="M4348" i="22"/>
  <c r="N4348" i="22" s="1"/>
  <c r="O4348" i="22" s="1"/>
  <c r="M4344" i="22"/>
  <c r="N4344" i="22" s="1"/>
  <c r="O4344" i="22" s="1"/>
  <c r="M4339" i="22"/>
  <c r="N4339" i="22" s="1"/>
  <c r="O4339" i="22" s="1"/>
  <c r="M4335" i="22"/>
  <c r="N4335" i="22" s="1"/>
  <c r="O4335" i="22" s="1"/>
  <c r="M4331" i="22"/>
  <c r="N4331" i="22" s="1"/>
  <c r="O4331" i="22" s="1"/>
  <c r="M4327" i="22"/>
  <c r="N4327" i="22" s="1"/>
  <c r="O4327" i="22" s="1"/>
  <c r="M4323" i="22"/>
  <c r="N4323" i="22" s="1"/>
  <c r="O4323" i="22" s="1"/>
  <c r="M4319" i="22"/>
  <c r="N4319" i="22" s="1"/>
  <c r="O4319" i="22" s="1"/>
  <c r="M4315" i="22"/>
  <c r="N4315" i="22" s="1"/>
  <c r="O4315" i="22" s="1"/>
  <c r="M4311" i="22"/>
  <c r="N4311" i="22" s="1"/>
  <c r="O4311" i="22" s="1"/>
  <c r="M4307" i="22"/>
  <c r="N4307" i="22" s="1"/>
  <c r="O4307" i="22" s="1"/>
  <c r="M4302" i="22"/>
  <c r="N4302" i="22" s="1"/>
  <c r="O4302" i="22" s="1"/>
  <c r="M4298" i="22"/>
  <c r="N4298" i="22" s="1"/>
  <c r="O4298" i="22" s="1"/>
  <c r="M4294" i="22"/>
  <c r="N4294" i="22" s="1"/>
  <c r="O4294" i="22" s="1"/>
  <c r="M4289" i="22"/>
  <c r="N4289" i="22" s="1"/>
  <c r="O4289" i="22" s="1"/>
  <c r="M4285" i="22"/>
  <c r="N4285" i="22" s="1"/>
  <c r="O4285" i="22" s="1"/>
  <c r="M4281" i="22"/>
  <c r="N4281" i="22" s="1"/>
  <c r="O4281" i="22" s="1"/>
  <c r="M4276" i="22"/>
  <c r="N4276" i="22" s="1"/>
  <c r="O4276" i="22" s="1"/>
  <c r="M4272" i="22"/>
  <c r="N4272" i="22" s="1"/>
  <c r="O4272" i="22" s="1"/>
  <c r="M4268" i="22"/>
  <c r="N4268" i="22" s="1"/>
  <c r="O4268" i="22" s="1"/>
  <c r="M4264" i="22"/>
  <c r="N4264" i="22" s="1"/>
  <c r="O4264" i="22" s="1"/>
  <c r="M4259" i="22"/>
  <c r="N4259" i="22" s="1"/>
  <c r="O4259" i="22" s="1"/>
  <c r="M4255" i="22"/>
  <c r="N4255" i="22" s="1"/>
  <c r="O4255" i="22" s="1"/>
  <c r="M4251" i="22"/>
  <c r="N4251" i="22" s="1"/>
  <c r="O4251" i="22" s="1"/>
  <c r="M4246" i="22"/>
  <c r="N4246" i="22" s="1"/>
  <c r="O4246" i="22" s="1"/>
  <c r="M4242" i="22"/>
  <c r="N4242" i="22" s="1"/>
  <c r="O4242" i="22" s="1"/>
  <c r="M4238" i="22"/>
  <c r="N4238" i="22" s="1"/>
  <c r="O4238" i="22" s="1"/>
  <c r="M4233" i="22"/>
  <c r="N4233" i="22" s="1"/>
  <c r="O4233" i="22" s="1"/>
  <c r="M4229" i="22"/>
  <c r="N4229" i="22" s="1"/>
  <c r="O4229" i="22" s="1"/>
  <c r="M4222" i="22"/>
  <c r="N4222" i="22" s="1"/>
  <c r="O4222" i="22" s="1"/>
  <c r="M4217" i="22"/>
  <c r="N4217" i="22" s="1"/>
  <c r="O4217" i="22" s="1"/>
  <c r="M4213" i="22"/>
  <c r="N4213" i="22" s="1"/>
  <c r="O4213" i="22" s="1"/>
  <c r="M4209" i="22"/>
  <c r="N4209" i="22" s="1"/>
  <c r="O4209" i="22" s="1"/>
  <c r="M4204" i="22"/>
  <c r="N4204" i="22" s="1"/>
  <c r="O4204" i="22" s="1"/>
  <c r="M4199" i="22"/>
  <c r="N4199" i="22" s="1"/>
  <c r="O4199" i="22" s="1"/>
  <c r="M4195" i="22"/>
  <c r="N4195" i="22" s="1"/>
  <c r="O4195" i="22" s="1"/>
  <c r="M4190" i="22"/>
  <c r="N4190" i="22" s="1"/>
  <c r="O4190" i="22" s="1"/>
  <c r="M4186" i="22"/>
  <c r="N4186" i="22" s="1"/>
  <c r="O4186" i="22" s="1"/>
  <c r="M4182" i="22"/>
  <c r="N4182" i="22" s="1"/>
  <c r="O4182" i="22" s="1"/>
  <c r="M4177" i="22"/>
  <c r="N4177" i="22" s="1"/>
  <c r="O4177" i="22" s="1"/>
  <c r="M4173" i="22"/>
  <c r="N4173" i="22" s="1"/>
  <c r="O4173" i="22" s="1"/>
  <c r="M4168" i="22"/>
  <c r="N4168" i="22" s="1"/>
  <c r="O4168" i="22" s="1"/>
  <c r="M4163" i="22"/>
  <c r="N4163" i="22" s="1"/>
  <c r="O4163" i="22" s="1"/>
  <c r="M4157" i="22"/>
  <c r="N4157" i="22" s="1"/>
  <c r="O4157" i="22" s="1"/>
  <c r="M4152" i="22"/>
  <c r="N4152" i="22" s="1"/>
  <c r="O4152" i="22" s="1"/>
  <c r="M4145" i="22"/>
  <c r="N4145" i="22" s="1"/>
  <c r="O4145" i="22" s="1"/>
  <c r="M4141" i="22"/>
  <c r="N4141" i="22" s="1"/>
  <c r="O4141" i="22" s="1"/>
  <c r="M4136" i="22"/>
  <c r="N4136" i="22" s="1"/>
  <c r="O4136" i="22" s="1"/>
  <c r="M4132" i="22"/>
  <c r="N4132" i="22" s="1"/>
  <c r="O4132" i="22" s="1"/>
  <c r="M4127" i="22"/>
  <c r="N4127" i="22" s="1"/>
  <c r="O4127" i="22" s="1"/>
  <c r="M4122" i="22"/>
  <c r="N4122" i="22" s="1"/>
  <c r="O4122" i="22" s="1"/>
  <c r="M4118" i="22"/>
  <c r="N4118" i="22" s="1"/>
  <c r="O4118" i="22" s="1"/>
  <c r="M4113" i="22"/>
  <c r="N4113" i="22" s="1"/>
  <c r="O4113" i="22" s="1"/>
  <c r="M4109" i="22"/>
  <c r="N4109" i="22" s="1"/>
  <c r="O4109" i="22" s="1"/>
  <c r="M4102" i="22"/>
  <c r="N4102" i="22" s="1"/>
  <c r="O4102" i="22" s="1"/>
  <c r="M4095" i="22"/>
  <c r="N4095" i="22" s="1"/>
  <c r="O4095" i="22" s="1"/>
  <c r="M4090" i="22"/>
  <c r="N4090" i="22" s="1"/>
  <c r="O4090" i="22" s="1"/>
  <c r="M4085" i="22"/>
  <c r="N4085" i="22" s="1"/>
  <c r="O4085" i="22" s="1"/>
  <c r="M4079" i="22"/>
  <c r="N4079" i="22" s="1"/>
  <c r="O4079" i="22" s="1"/>
  <c r="M4073" i="22"/>
  <c r="N4073" i="22" s="1"/>
  <c r="O4073" i="22" s="1"/>
  <c r="M4067" i="22"/>
  <c r="N4067" i="22" s="1"/>
  <c r="O4067" i="22" s="1"/>
  <c r="M4061" i="22"/>
  <c r="N4061" i="22" s="1"/>
  <c r="O4061" i="22" s="1"/>
  <c r="M4054" i="22"/>
  <c r="N4054" i="22" s="1"/>
  <c r="O4054" i="22" s="1"/>
  <c r="M4049" i="22"/>
  <c r="N4049" i="22" s="1"/>
  <c r="O4049" i="22" s="1"/>
  <c r="M4044" i="22"/>
  <c r="N4044" i="22" s="1"/>
  <c r="O4044" i="22" s="1"/>
  <c r="M4038" i="22"/>
  <c r="N4038" i="22" s="1"/>
  <c r="O4038" i="22" s="1"/>
  <c r="M4033" i="22"/>
  <c r="N4033" i="22" s="1"/>
  <c r="O4033" i="22" s="1"/>
  <c r="M4026" i="22"/>
  <c r="N4026" i="22" s="1"/>
  <c r="O4026" i="22" s="1"/>
  <c r="M4021" i="22"/>
  <c r="N4021" i="22" s="1"/>
  <c r="O4021" i="22" s="1"/>
  <c r="M4015" i="22"/>
  <c r="N4015" i="22" s="1"/>
  <c r="O4015" i="22" s="1"/>
  <c r="M4010" i="22"/>
  <c r="N4010" i="22" s="1"/>
  <c r="O4010" i="22" s="1"/>
  <c r="M4005" i="22"/>
  <c r="N4005" i="22" s="1"/>
  <c r="O4005" i="22" s="1"/>
  <c r="M3999" i="22"/>
  <c r="N3999" i="22" s="1"/>
  <c r="O3999" i="22" s="1"/>
  <c r="M3994" i="22"/>
  <c r="N3994" i="22" s="1"/>
  <c r="O3994" i="22" s="1"/>
  <c r="M3989" i="22"/>
  <c r="N3989" i="22" s="1"/>
  <c r="O3989" i="22" s="1"/>
  <c r="M3984" i="22"/>
  <c r="N3984" i="22" s="1"/>
  <c r="O3984" i="22" s="1"/>
  <c r="M3979" i="22"/>
  <c r="N3979" i="22" s="1"/>
  <c r="O3979" i="22" s="1"/>
  <c r="M3974" i="22"/>
  <c r="N3974" i="22" s="1"/>
  <c r="O3974" i="22" s="1"/>
  <c r="M3969" i="22"/>
  <c r="N3969" i="22" s="1"/>
  <c r="O3969" i="22" s="1"/>
  <c r="M3964" i="22"/>
  <c r="N3964" i="22" s="1"/>
  <c r="O3964" i="22" s="1"/>
  <c r="M3959" i="22"/>
  <c r="N3959" i="22" s="1"/>
  <c r="O3959" i="22" s="1"/>
  <c r="M3952" i="22"/>
  <c r="N3952" i="22" s="1"/>
  <c r="O3952" i="22" s="1"/>
  <c r="M3946" i="22"/>
  <c r="N3946" i="22" s="1"/>
  <c r="O3946" i="22" s="1"/>
  <c r="M3941" i="22"/>
  <c r="N3941" i="22" s="1"/>
  <c r="O3941" i="22" s="1"/>
  <c r="M3936" i="22"/>
  <c r="N3936" i="22" s="1"/>
  <c r="O3936" i="22" s="1"/>
  <c r="M3931" i="22"/>
  <c r="N3931" i="22" s="1"/>
  <c r="O3931" i="22" s="1"/>
  <c r="M3927" i="22"/>
  <c r="N3927" i="22" s="1"/>
  <c r="O3927" i="22" s="1"/>
  <c r="M3922" i="22"/>
  <c r="N3922" i="22" s="1"/>
  <c r="O3922" i="22" s="1"/>
  <c r="M3918" i="22"/>
  <c r="N3918" i="22" s="1"/>
  <c r="O3918" i="22" s="1"/>
  <c r="M3913" i="22"/>
  <c r="N3913" i="22" s="1"/>
  <c r="O3913" i="22" s="1"/>
  <c r="M3909" i="22"/>
  <c r="N3909" i="22" s="1"/>
  <c r="O3909" i="22" s="1"/>
  <c r="M3905" i="22"/>
  <c r="N3905" i="22" s="1"/>
  <c r="O3905" i="22" s="1"/>
  <c r="M3900" i="22"/>
  <c r="N3900" i="22" s="1"/>
  <c r="O3900" i="22" s="1"/>
  <c r="M3896" i="22"/>
  <c r="N3896" i="22" s="1"/>
  <c r="O3896" i="22" s="1"/>
  <c r="M3891" i="22"/>
  <c r="N3891" i="22" s="1"/>
  <c r="O3891" i="22" s="1"/>
  <c r="M3887" i="22"/>
  <c r="N3887" i="22" s="1"/>
  <c r="O3887" i="22" s="1"/>
  <c r="M3883" i="22"/>
  <c r="N3883" i="22" s="1"/>
  <c r="O3883" i="22" s="1"/>
  <c r="M3878" i="22"/>
  <c r="N3878" i="22" s="1"/>
  <c r="O3878" i="22" s="1"/>
  <c r="M3874" i="22"/>
  <c r="N3874" i="22" s="1"/>
  <c r="O3874" i="22" s="1"/>
  <c r="M3869" i="22"/>
  <c r="N3869" i="22" s="1"/>
  <c r="O3869" i="22" s="1"/>
  <c r="M3863" i="22"/>
  <c r="N3863" i="22" s="1"/>
  <c r="O3863" i="22" s="1"/>
  <c r="M3856" i="22"/>
  <c r="N3856" i="22" s="1"/>
  <c r="O3856" i="22" s="1"/>
  <c r="M3851" i="22"/>
  <c r="N3851" i="22" s="1"/>
  <c r="O3851" i="22" s="1"/>
  <c r="M3845" i="22"/>
  <c r="N3845" i="22" s="1"/>
  <c r="O3845" i="22" s="1"/>
  <c r="M3840" i="22"/>
  <c r="N3840" i="22" s="1"/>
  <c r="O3840" i="22" s="1"/>
  <c r="M3835" i="22"/>
  <c r="N3835" i="22" s="1"/>
  <c r="O3835" i="22" s="1"/>
  <c r="M3830" i="22"/>
  <c r="N3830" i="22" s="1"/>
  <c r="O3830" i="22" s="1"/>
  <c r="M3825" i="22"/>
  <c r="N3825" i="22" s="1"/>
  <c r="O3825" i="22" s="1"/>
  <c r="M3821" i="22"/>
  <c r="N3821" i="22" s="1"/>
  <c r="O3821" i="22" s="1"/>
  <c r="M3815" i="22"/>
  <c r="N3815" i="22" s="1"/>
  <c r="O3815" i="22" s="1"/>
  <c r="M3810" i="22"/>
  <c r="N3810" i="22" s="1"/>
  <c r="O3810" i="22" s="1"/>
  <c r="M3806" i="22"/>
  <c r="N3806" i="22" s="1"/>
  <c r="O3806" i="22" s="1"/>
  <c r="M3801" i="22"/>
  <c r="N3801" i="22" s="1"/>
  <c r="O3801" i="22" s="1"/>
  <c r="M3797" i="22"/>
  <c r="N3797" i="22" s="1"/>
  <c r="O3797" i="22" s="1"/>
  <c r="M3792" i="22"/>
  <c r="N3792" i="22" s="1"/>
  <c r="O3792" i="22" s="1"/>
  <c r="M3788" i="22"/>
  <c r="N3788" i="22" s="1"/>
  <c r="O3788" i="22" s="1"/>
  <c r="M3783" i="22"/>
  <c r="N3783" i="22" s="1"/>
  <c r="O3783" i="22" s="1"/>
  <c r="M3779" i="22"/>
  <c r="N3779" i="22" s="1"/>
  <c r="O3779" i="22" s="1"/>
  <c r="M3774" i="22"/>
  <c r="N3774" i="22" s="1"/>
  <c r="O3774" i="22" s="1"/>
  <c r="M3770" i="22"/>
  <c r="N3770" i="22" s="1"/>
  <c r="O3770" i="22" s="1"/>
  <c r="M3765" i="22"/>
  <c r="N3765" i="22" s="1"/>
  <c r="O3765" i="22" s="1"/>
  <c r="M3761" i="22"/>
  <c r="N3761" i="22" s="1"/>
  <c r="O3761" i="22" s="1"/>
  <c r="M3755" i="22"/>
  <c r="N3755" i="22" s="1"/>
  <c r="O3755" i="22" s="1"/>
  <c r="M3750" i="22"/>
  <c r="N3750" i="22" s="1"/>
  <c r="O3750" i="22" s="1"/>
  <c r="M4489" i="22"/>
  <c r="N4489" i="22" s="1"/>
  <c r="O4489" i="22" s="1"/>
  <c r="M4486" i="22"/>
  <c r="N4486" i="22" s="1"/>
  <c r="O4486" i="22" s="1"/>
  <c r="M4481" i="22"/>
  <c r="N4481" i="22" s="1"/>
  <c r="O4481" i="22" s="1"/>
  <c r="M4478" i="22"/>
  <c r="N4478" i="22" s="1"/>
  <c r="O4478" i="22" s="1"/>
  <c r="M4473" i="22"/>
  <c r="N4473" i="22" s="1"/>
  <c r="O4473" i="22" s="1"/>
  <c r="M4470" i="22"/>
  <c r="N4470" i="22" s="1"/>
  <c r="O4470" i="22" s="1"/>
  <c r="M4465" i="22"/>
  <c r="N4465" i="22" s="1"/>
  <c r="O4465" i="22" s="1"/>
  <c r="M4462" i="22"/>
  <c r="N4462" i="22" s="1"/>
  <c r="O4462" i="22" s="1"/>
  <c r="M4457" i="22"/>
  <c r="N4457" i="22" s="1"/>
  <c r="O4457" i="22" s="1"/>
  <c r="M4454" i="22"/>
  <c r="N4454" i="22" s="1"/>
  <c r="O4454" i="22" s="1"/>
  <c r="M4449" i="22"/>
  <c r="N4449" i="22" s="1"/>
  <c r="O4449" i="22" s="1"/>
  <c r="M4446" i="22"/>
  <c r="N4446" i="22" s="1"/>
  <c r="O4446" i="22" s="1"/>
  <c r="M4440" i="22"/>
  <c r="N4440" i="22" s="1"/>
  <c r="O4440" i="22" s="1"/>
  <c r="M4437" i="22"/>
  <c r="N4437" i="22" s="1"/>
  <c r="O4437" i="22" s="1"/>
  <c r="M4432" i="22"/>
  <c r="N4432" i="22" s="1"/>
  <c r="O4432" i="22" s="1"/>
  <c r="M4429" i="22"/>
  <c r="N4429" i="22" s="1"/>
  <c r="O4429" i="22" s="1"/>
  <c r="M4424" i="22"/>
  <c r="N4424" i="22" s="1"/>
  <c r="O4424" i="22" s="1"/>
  <c r="M4421" i="22"/>
  <c r="N4421" i="22" s="1"/>
  <c r="O4421" i="22" s="1"/>
  <c r="M4415" i="22"/>
  <c r="N4415" i="22" s="1"/>
  <c r="O4415" i="22" s="1"/>
  <c r="M4412" i="22"/>
  <c r="N4412" i="22" s="1"/>
  <c r="O4412" i="22" s="1"/>
  <c r="M4407" i="22"/>
  <c r="N4407" i="22" s="1"/>
  <c r="O4407" i="22" s="1"/>
  <c r="M4404" i="22"/>
  <c r="N4404" i="22" s="1"/>
  <c r="O4404" i="22" s="1"/>
  <c r="M4399" i="22"/>
  <c r="N4399" i="22" s="1"/>
  <c r="O4399" i="22" s="1"/>
  <c r="M4396" i="22"/>
  <c r="N4396" i="22" s="1"/>
  <c r="O4396" i="22" s="1"/>
  <c r="M4390" i="22"/>
  <c r="N4390" i="22" s="1"/>
  <c r="O4390" i="22" s="1"/>
  <c r="M4387" i="22"/>
  <c r="N4387" i="22" s="1"/>
  <c r="O4387" i="22" s="1"/>
  <c r="M4382" i="22"/>
  <c r="N4382" i="22" s="1"/>
  <c r="O4382" i="22" s="1"/>
  <c r="M4379" i="22"/>
  <c r="N4379" i="22" s="1"/>
  <c r="O4379" i="22" s="1"/>
  <c r="M4374" i="22"/>
  <c r="N4374" i="22" s="1"/>
  <c r="O4374" i="22" s="1"/>
  <c r="M4225" i="22"/>
  <c r="N4225" i="22" s="1"/>
  <c r="O4225" i="22" s="1"/>
  <c r="M4223" i="22"/>
  <c r="N4223" i="22" s="1"/>
  <c r="O4223" i="22" s="1"/>
  <c r="M4220" i="22"/>
  <c r="N4220" i="22" s="1"/>
  <c r="O4220" i="22" s="1"/>
  <c r="M3746" i="22"/>
  <c r="N3746" i="22" s="1"/>
  <c r="O3746" i="22" s="1"/>
  <c r="M3741" i="22"/>
  <c r="N3741" i="22" s="1"/>
  <c r="O3741" i="22" s="1"/>
  <c r="M3737" i="22"/>
  <c r="N3737" i="22" s="1"/>
  <c r="O3737" i="22" s="1"/>
  <c r="M3732" i="22"/>
  <c r="N3732" i="22" s="1"/>
  <c r="O3732" i="22" s="1"/>
  <c r="M3728" i="22"/>
  <c r="N3728" i="22" s="1"/>
  <c r="O3728" i="22" s="1"/>
  <c r="M3723" i="22"/>
  <c r="N3723" i="22" s="1"/>
  <c r="O3723" i="22" s="1"/>
  <c r="M3719" i="22"/>
  <c r="N3719" i="22" s="1"/>
  <c r="O3719" i="22" s="1"/>
  <c r="M3714" i="22"/>
  <c r="N3714" i="22" s="1"/>
  <c r="O3714" i="22" s="1"/>
  <c r="M3710" i="22"/>
  <c r="N3710" i="22" s="1"/>
  <c r="O3710" i="22" s="1"/>
  <c r="M3705" i="22"/>
  <c r="N3705" i="22" s="1"/>
  <c r="O3705" i="22" s="1"/>
  <c r="M3701" i="22"/>
  <c r="N3701" i="22" s="1"/>
  <c r="O3701" i="22" s="1"/>
  <c r="M3696" i="22"/>
  <c r="N3696" i="22" s="1"/>
  <c r="O3696" i="22" s="1"/>
  <c r="M3691" i="22"/>
  <c r="N3691" i="22" s="1"/>
  <c r="O3691" i="22" s="1"/>
  <c r="M3687" i="22"/>
  <c r="N3687" i="22" s="1"/>
  <c r="O3687" i="22" s="1"/>
  <c r="M3682" i="22"/>
  <c r="N3682" i="22" s="1"/>
  <c r="O3682" i="22" s="1"/>
  <c r="M3677" i="22"/>
  <c r="N3677" i="22" s="1"/>
  <c r="O3677" i="22" s="1"/>
  <c r="M3673" i="22"/>
  <c r="N3673" i="22" s="1"/>
  <c r="O3673" i="22" s="1"/>
  <c r="M3668" i="22"/>
  <c r="N3668" i="22" s="1"/>
  <c r="O3668" i="22" s="1"/>
  <c r="M3663" i="22"/>
  <c r="N3663" i="22" s="1"/>
  <c r="O3663" i="22" s="1"/>
  <c r="M3657" i="22"/>
  <c r="N3657" i="22" s="1"/>
  <c r="O3657" i="22" s="1"/>
  <c r="M3649" i="22"/>
  <c r="N3649" i="22" s="1"/>
  <c r="O3649" i="22" s="1"/>
  <c r="M3637" i="22"/>
  <c r="N3637" i="22" s="1"/>
  <c r="O3637" i="22" s="1"/>
  <c r="M3629" i="22"/>
  <c r="N3629" i="22" s="1"/>
  <c r="O3629" i="22" s="1"/>
  <c r="M3625" i="22"/>
  <c r="N3625" i="22" s="1"/>
  <c r="O3625" i="22" s="1"/>
  <c r="M3621" i="22"/>
  <c r="N3621" i="22" s="1"/>
  <c r="O3621" i="22" s="1"/>
  <c r="M3616" i="22"/>
  <c r="N3616" i="22" s="1"/>
  <c r="O3616" i="22" s="1"/>
  <c r="M3612" i="22"/>
  <c r="N3612" i="22" s="1"/>
  <c r="O3612" i="22" s="1"/>
  <c r="M3607" i="22"/>
  <c r="N3607" i="22" s="1"/>
  <c r="O3607" i="22" s="1"/>
  <c r="M3603" i="22"/>
  <c r="N3603" i="22" s="1"/>
  <c r="O3603" i="22" s="1"/>
  <c r="M3594" i="22"/>
  <c r="N3594" i="22" s="1"/>
  <c r="O3594" i="22" s="1"/>
  <c r="M3589" i="22"/>
  <c r="N3589" i="22" s="1"/>
  <c r="O3589" i="22" s="1"/>
  <c r="M3582" i="22"/>
  <c r="N3582" i="22" s="1"/>
  <c r="O3582" i="22" s="1"/>
  <c r="M3578" i="22"/>
  <c r="N3578" i="22" s="1"/>
  <c r="O3578" i="22" s="1"/>
  <c r="M3574" i="22"/>
  <c r="N3574" i="22" s="1"/>
  <c r="O3574" i="22" s="1"/>
  <c r="M3570" i="22"/>
  <c r="N3570" i="22" s="1"/>
  <c r="O3570" i="22" s="1"/>
  <c r="M3566" i="22"/>
  <c r="N3566" i="22" s="1"/>
  <c r="O3566" i="22" s="1"/>
  <c r="M3562" i="22"/>
  <c r="N3562" i="22" s="1"/>
  <c r="O3562" i="22" s="1"/>
  <c r="M3558" i="22"/>
  <c r="N3558" i="22" s="1"/>
  <c r="O3558" i="22" s="1"/>
  <c r="M3554" i="22"/>
  <c r="N3554" i="22" s="1"/>
  <c r="O3554" i="22" s="1"/>
  <c r="M3550" i="22"/>
  <c r="N3550" i="22" s="1"/>
  <c r="O3550" i="22" s="1"/>
  <c r="M3546" i="22"/>
  <c r="N3546" i="22" s="1"/>
  <c r="O3546" i="22" s="1"/>
  <c r="M3542" i="22"/>
  <c r="N3542" i="22" s="1"/>
  <c r="O3542" i="22" s="1"/>
  <c r="M3538" i="22"/>
  <c r="N3538" i="22" s="1"/>
  <c r="O3538" i="22" s="1"/>
  <c r="M3534" i="22"/>
  <c r="N3534" i="22" s="1"/>
  <c r="O3534" i="22" s="1"/>
  <c r="M3530" i="22"/>
  <c r="N3530" i="22" s="1"/>
  <c r="O3530" i="22" s="1"/>
  <c r="M3526" i="22"/>
  <c r="N3526" i="22" s="1"/>
  <c r="O3526" i="22" s="1"/>
  <c r="M3522" i="22"/>
  <c r="N3522" i="22" s="1"/>
  <c r="O3522" i="22" s="1"/>
  <c r="M3518" i="22"/>
  <c r="N3518" i="22" s="1"/>
  <c r="O3518" i="22" s="1"/>
  <c r="M3514" i="22"/>
  <c r="N3514" i="22" s="1"/>
  <c r="O3514" i="22" s="1"/>
  <c r="M3510" i="22"/>
  <c r="N3510" i="22" s="1"/>
  <c r="O3510" i="22" s="1"/>
  <c r="M3506" i="22"/>
  <c r="N3506" i="22" s="1"/>
  <c r="O3506" i="22" s="1"/>
  <c r="M3502" i="22"/>
  <c r="N3502" i="22" s="1"/>
  <c r="O3502" i="22" s="1"/>
  <c r="M3498" i="22"/>
  <c r="N3498" i="22" s="1"/>
  <c r="O3498" i="22" s="1"/>
  <c r="M3494" i="22"/>
  <c r="N3494" i="22" s="1"/>
  <c r="O3494" i="22" s="1"/>
  <c r="M3490" i="22"/>
  <c r="N3490" i="22" s="1"/>
  <c r="O3490" i="22" s="1"/>
  <c r="M3486" i="22"/>
  <c r="N3486" i="22" s="1"/>
  <c r="O3486" i="22" s="1"/>
  <c r="M3482" i="22"/>
  <c r="N3482" i="22" s="1"/>
  <c r="O3482" i="22" s="1"/>
  <c r="M3478" i="22"/>
  <c r="N3478" i="22" s="1"/>
  <c r="O3478" i="22" s="1"/>
  <c r="M3474" i="22"/>
  <c r="N3474" i="22" s="1"/>
  <c r="O3474" i="22" s="1"/>
  <c r="M3470" i="22"/>
  <c r="N3470" i="22" s="1"/>
  <c r="O3470" i="22" s="1"/>
  <c r="M3466" i="22"/>
  <c r="N3466" i="22" s="1"/>
  <c r="O3466" i="22" s="1"/>
  <c r="M3462" i="22"/>
  <c r="N3462" i="22" s="1"/>
  <c r="O3462" i="22" s="1"/>
  <c r="M3458" i="22"/>
  <c r="N3458" i="22" s="1"/>
  <c r="O3458" i="22" s="1"/>
  <c r="M3454" i="22"/>
  <c r="N3454" i="22" s="1"/>
  <c r="O3454" i="22" s="1"/>
  <c r="M3450" i="22"/>
  <c r="N3450" i="22" s="1"/>
  <c r="O3450" i="22" s="1"/>
  <c r="M3446" i="22"/>
  <c r="N3446" i="22" s="1"/>
  <c r="O3446" i="22" s="1"/>
  <c r="M3442" i="22"/>
  <c r="N3442" i="22" s="1"/>
  <c r="O3442" i="22" s="1"/>
  <c r="M3438" i="22"/>
  <c r="N3438" i="22" s="1"/>
  <c r="O3438" i="22" s="1"/>
  <c r="M3434" i="22"/>
  <c r="N3434" i="22" s="1"/>
  <c r="O3434" i="22" s="1"/>
  <c r="M3430" i="22"/>
  <c r="N3430" i="22" s="1"/>
  <c r="O3430" i="22" s="1"/>
  <c r="M3426" i="22"/>
  <c r="N3426" i="22" s="1"/>
  <c r="O3426" i="22" s="1"/>
  <c r="M3422" i="22"/>
  <c r="N3422" i="22" s="1"/>
  <c r="O3422" i="22" s="1"/>
  <c r="M3418" i="22"/>
  <c r="N3418" i="22" s="1"/>
  <c r="O3418" i="22" s="1"/>
  <c r="M3414" i="22"/>
  <c r="N3414" i="22" s="1"/>
  <c r="O3414" i="22" s="1"/>
  <c r="M3410" i="22"/>
  <c r="N3410" i="22" s="1"/>
  <c r="O3410" i="22" s="1"/>
  <c r="M3406" i="22"/>
  <c r="N3406" i="22" s="1"/>
  <c r="O3406" i="22" s="1"/>
  <c r="M3402" i="22"/>
  <c r="N3402" i="22" s="1"/>
  <c r="O3402" i="22" s="1"/>
  <c r="M3398" i="22"/>
  <c r="N3398" i="22" s="1"/>
  <c r="O3398" i="22" s="1"/>
  <c r="M3394" i="22"/>
  <c r="N3394" i="22" s="1"/>
  <c r="O3394" i="22" s="1"/>
  <c r="M3390" i="22"/>
  <c r="N3390" i="22" s="1"/>
  <c r="O3390" i="22" s="1"/>
  <c r="M3386" i="22"/>
  <c r="N3386" i="22" s="1"/>
  <c r="O3386" i="22" s="1"/>
  <c r="M3382" i="22"/>
  <c r="N3382" i="22" s="1"/>
  <c r="O3382" i="22" s="1"/>
  <c r="M3378" i="22"/>
  <c r="N3378" i="22" s="1"/>
  <c r="O3378" i="22" s="1"/>
  <c r="M3374" i="22"/>
  <c r="N3374" i="22" s="1"/>
  <c r="O3374" i="22" s="1"/>
  <c r="M3370" i="22"/>
  <c r="N3370" i="22" s="1"/>
  <c r="O3370" i="22" s="1"/>
  <c r="M3366" i="22"/>
  <c r="N3366" i="22" s="1"/>
  <c r="O3366" i="22" s="1"/>
  <c r="M3360" i="22"/>
  <c r="N3360" i="22" s="1"/>
  <c r="O3360" i="22" s="1"/>
  <c r="M3356" i="22"/>
  <c r="N3356" i="22" s="1"/>
  <c r="O3356" i="22" s="1"/>
  <c r="M3352" i="22"/>
  <c r="N3352" i="22" s="1"/>
  <c r="O3352" i="22" s="1"/>
  <c r="M3348" i="22"/>
  <c r="N3348" i="22" s="1"/>
  <c r="O3348" i="22" s="1"/>
  <c r="M3344" i="22"/>
  <c r="N3344" i="22" s="1"/>
  <c r="O3344" i="22" s="1"/>
  <c r="M3340" i="22"/>
  <c r="N3340" i="22" s="1"/>
  <c r="O3340" i="22" s="1"/>
  <c r="M3336" i="22"/>
  <c r="N3336" i="22" s="1"/>
  <c r="O3336" i="22" s="1"/>
  <c r="M3330" i="22"/>
  <c r="N3330" i="22" s="1"/>
  <c r="O3330" i="22" s="1"/>
  <c r="M3326" i="22"/>
  <c r="N3326" i="22" s="1"/>
  <c r="O3326" i="22" s="1"/>
  <c r="M3322" i="22"/>
  <c r="N3322" i="22" s="1"/>
  <c r="O3322" i="22" s="1"/>
  <c r="M3318" i="22"/>
  <c r="N3318" i="22" s="1"/>
  <c r="O3318" i="22" s="1"/>
  <c r="M3314" i="22"/>
  <c r="N3314" i="22" s="1"/>
  <c r="O3314" i="22" s="1"/>
  <c r="M3310" i="22"/>
  <c r="N3310" i="22" s="1"/>
  <c r="O3310" i="22" s="1"/>
  <c r="M3306" i="22"/>
  <c r="N3306" i="22" s="1"/>
  <c r="O3306" i="22" s="1"/>
  <c r="M3302" i="22"/>
  <c r="N3302" i="22" s="1"/>
  <c r="O3302" i="22" s="1"/>
  <c r="M3298" i="22"/>
  <c r="N3298" i="22" s="1"/>
  <c r="O3298" i="22" s="1"/>
  <c r="M3294" i="22"/>
  <c r="N3294" i="22" s="1"/>
  <c r="O3294" i="22" s="1"/>
  <c r="M3290" i="22"/>
  <c r="N3290" i="22" s="1"/>
  <c r="O3290" i="22" s="1"/>
  <c r="M3286" i="22"/>
  <c r="N3286" i="22" s="1"/>
  <c r="O3286" i="22" s="1"/>
  <c r="M3282" i="22"/>
  <c r="N3282" i="22" s="1"/>
  <c r="O3282" i="22" s="1"/>
  <c r="M3278" i="22"/>
  <c r="N3278" i="22" s="1"/>
  <c r="O3278" i="22" s="1"/>
  <c r="M3274" i="22"/>
  <c r="N3274" i="22" s="1"/>
  <c r="O3274" i="22" s="1"/>
  <c r="M3270" i="22"/>
  <c r="N3270" i="22" s="1"/>
  <c r="O3270" i="22" s="1"/>
  <c r="M3266" i="22"/>
  <c r="N3266" i="22" s="1"/>
  <c r="O3266" i="22" s="1"/>
  <c r="M3262" i="22"/>
  <c r="N3262" i="22" s="1"/>
  <c r="O3262" i="22" s="1"/>
  <c r="M3258" i="22"/>
  <c r="N3258" i="22" s="1"/>
  <c r="O3258" i="22" s="1"/>
  <c r="M3254" i="22"/>
  <c r="N3254" i="22" s="1"/>
  <c r="O3254" i="22" s="1"/>
  <c r="M3250" i="22"/>
  <c r="N3250" i="22" s="1"/>
  <c r="O3250" i="22" s="1"/>
  <c r="M3246" i="22"/>
  <c r="N3246" i="22" s="1"/>
  <c r="O3246" i="22" s="1"/>
  <c r="M3242" i="22"/>
  <c r="N3242" i="22" s="1"/>
  <c r="O3242" i="22" s="1"/>
  <c r="M3238" i="22"/>
  <c r="N3238" i="22" s="1"/>
  <c r="O3238" i="22" s="1"/>
  <c r="M3234" i="22"/>
  <c r="N3234" i="22" s="1"/>
  <c r="O3234" i="22" s="1"/>
  <c r="M3230" i="22"/>
  <c r="N3230" i="22" s="1"/>
  <c r="O3230" i="22" s="1"/>
  <c r="M3226" i="22"/>
  <c r="N3226" i="22" s="1"/>
  <c r="O3226" i="22" s="1"/>
  <c r="M3222" i="22"/>
  <c r="N3222" i="22" s="1"/>
  <c r="O3222" i="22" s="1"/>
  <c r="M3218" i="22"/>
  <c r="N3218" i="22" s="1"/>
  <c r="O3218" i="22" s="1"/>
  <c r="M3214" i="22"/>
  <c r="N3214" i="22" s="1"/>
  <c r="O3214" i="22" s="1"/>
  <c r="M3210" i="22"/>
  <c r="N3210" i="22" s="1"/>
  <c r="O3210" i="22" s="1"/>
  <c r="M3206" i="22"/>
  <c r="N3206" i="22" s="1"/>
  <c r="O3206" i="22" s="1"/>
  <c r="M3202" i="22"/>
  <c r="N3202" i="22" s="1"/>
  <c r="O3202" i="22" s="1"/>
  <c r="M3198" i="22"/>
  <c r="N3198" i="22" s="1"/>
  <c r="O3198" i="22" s="1"/>
  <c r="M3194" i="22"/>
  <c r="N3194" i="22" s="1"/>
  <c r="O3194" i="22" s="1"/>
  <c r="M3190" i="22"/>
  <c r="N3190" i="22" s="1"/>
  <c r="O3190" i="22" s="1"/>
  <c r="M3186" i="22"/>
  <c r="N3186" i="22" s="1"/>
  <c r="O3186" i="22" s="1"/>
  <c r="M3182" i="22"/>
  <c r="N3182" i="22" s="1"/>
  <c r="O3182" i="22" s="1"/>
  <c r="M3178" i="22"/>
  <c r="N3178" i="22" s="1"/>
  <c r="O3178" i="22" s="1"/>
  <c r="M3174" i="22"/>
  <c r="N3174" i="22" s="1"/>
  <c r="O3174" i="22" s="1"/>
  <c r="M3170" i="22"/>
  <c r="N3170" i="22" s="1"/>
  <c r="O3170" i="22" s="1"/>
  <c r="M3166" i="22"/>
  <c r="N3166" i="22" s="1"/>
  <c r="O3166" i="22" s="1"/>
  <c r="M3162" i="22"/>
  <c r="N3162" i="22" s="1"/>
  <c r="O3162" i="22" s="1"/>
  <c r="M3158" i="22"/>
  <c r="N3158" i="22" s="1"/>
  <c r="O3158" i="22" s="1"/>
  <c r="M3154" i="22"/>
  <c r="N3154" i="22" s="1"/>
  <c r="O3154" i="22" s="1"/>
  <c r="M3150" i="22"/>
  <c r="N3150" i="22" s="1"/>
  <c r="O3150" i="22" s="1"/>
  <c r="M3146" i="22"/>
  <c r="N3146" i="22" s="1"/>
  <c r="O3146" i="22" s="1"/>
  <c r="M3142" i="22"/>
  <c r="N3142" i="22" s="1"/>
  <c r="O3142" i="22" s="1"/>
  <c r="M3138" i="22"/>
  <c r="N3138" i="22" s="1"/>
  <c r="O3138" i="22" s="1"/>
  <c r="M3134" i="22"/>
  <c r="N3134" i="22" s="1"/>
  <c r="O3134" i="22" s="1"/>
  <c r="M3130" i="22"/>
  <c r="N3130" i="22" s="1"/>
  <c r="O3130" i="22" s="1"/>
  <c r="M3126" i="22"/>
  <c r="N3126" i="22" s="1"/>
  <c r="O3126" i="22" s="1"/>
  <c r="M3122" i="22"/>
  <c r="N3122" i="22" s="1"/>
  <c r="O3122" i="22" s="1"/>
  <c r="M3118" i="22"/>
  <c r="N3118" i="22" s="1"/>
  <c r="O3118" i="22" s="1"/>
  <c r="M3114" i="22"/>
  <c r="N3114" i="22" s="1"/>
  <c r="O3114" i="22" s="1"/>
  <c r="M3110" i="22"/>
  <c r="N3110" i="22" s="1"/>
  <c r="O3110" i="22" s="1"/>
  <c r="M3106" i="22"/>
  <c r="N3106" i="22" s="1"/>
  <c r="O3106" i="22" s="1"/>
  <c r="M3102" i="22"/>
  <c r="N3102" i="22" s="1"/>
  <c r="O3102" i="22" s="1"/>
  <c r="M3098" i="22"/>
  <c r="N3098" i="22" s="1"/>
  <c r="O3098" i="22" s="1"/>
  <c r="M3094" i="22"/>
  <c r="N3094" i="22" s="1"/>
  <c r="O3094" i="22" s="1"/>
  <c r="M3090" i="22"/>
  <c r="N3090" i="22" s="1"/>
  <c r="O3090" i="22" s="1"/>
  <c r="M3086" i="22"/>
  <c r="N3086" i="22" s="1"/>
  <c r="O3086" i="22" s="1"/>
  <c r="M3082" i="22"/>
  <c r="N3082" i="22" s="1"/>
  <c r="O3082" i="22" s="1"/>
  <c r="M3078" i="22"/>
  <c r="N3078" i="22" s="1"/>
  <c r="O3078" i="22" s="1"/>
  <c r="M3074" i="22"/>
  <c r="N3074" i="22" s="1"/>
  <c r="O3074" i="22" s="1"/>
  <c r="M3070" i="22"/>
  <c r="N3070" i="22" s="1"/>
  <c r="O3070" i="22" s="1"/>
  <c r="M3066" i="22"/>
  <c r="N3066" i="22" s="1"/>
  <c r="O3066" i="22" s="1"/>
  <c r="M3062" i="22"/>
  <c r="N3062" i="22" s="1"/>
  <c r="O3062" i="22" s="1"/>
  <c r="M3058" i="22"/>
  <c r="N3058" i="22" s="1"/>
  <c r="O3058" i="22" s="1"/>
  <c r="M3054" i="22"/>
  <c r="N3054" i="22" s="1"/>
  <c r="O3054" i="22" s="1"/>
  <c r="M3050" i="22"/>
  <c r="N3050" i="22" s="1"/>
  <c r="O3050" i="22" s="1"/>
  <c r="M3046" i="22"/>
  <c r="N3046" i="22" s="1"/>
  <c r="O3046" i="22" s="1"/>
  <c r="M3042" i="22"/>
  <c r="N3042" i="22" s="1"/>
  <c r="O3042" i="22" s="1"/>
  <c r="M3038" i="22"/>
  <c r="N3038" i="22" s="1"/>
  <c r="O3038" i="22" s="1"/>
  <c r="M3034" i="22"/>
  <c r="N3034" i="22" s="1"/>
  <c r="O3034" i="22" s="1"/>
  <c r="M3030" i="22"/>
  <c r="N3030" i="22" s="1"/>
  <c r="O3030" i="22" s="1"/>
  <c r="M3026" i="22"/>
  <c r="N3026" i="22" s="1"/>
  <c r="O3026" i="22" s="1"/>
  <c r="M3022" i="22"/>
  <c r="N3022" i="22" s="1"/>
  <c r="O3022" i="22" s="1"/>
  <c r="M3018" i="22"/>
  <c r="N3018" i="22" s="1"/>
  <c r="O3018" i="22" s="1"/>
  <c r="M3014" i="22"/>
  <c r="N3014" i="22" s="1"/>
  <c r="O3014" i="22" s="1"/>
  <c r="M3010" i="22"/>
  <c r="N3010" i="22" s="1"/>
  <c r="O3010" i="22" s="1"/>
  <c r="M3006" i="22"/>
  <c r="N3006" i="22" s="1"/>
  <c r="O3006" i="22" s="1"/>
  <c r="M3002" i="22"/>
  <c r="N3002" i="22" s="1"/>
  <c r="O3002" i="22" s="1"/>
  <c r="M2998" i="22"/>
  <c r="N2998" i="22" s="1"/>
  <c r="O2998" i="22" s="1"/>
  <c r="M2994" i="22"/>
  <c r="N2994" i="22" s="1"/>
  <c r="O2994" i="22" s="1"/>
  <c r="M2990" i="22"/>
  <c r="N2990" i="22" s="1"/>
  <c r="O2990" i="22" s="1"/>
  <c r="M2986" i="22"/>
  <c r="N2986" i="22" s="1"/>
  <c r="O2986" i="22" s="1"/>
  <c r="M2982" i="22"/>
  <c r="N2982" i="22" s="1"/>
  <c r="O2982" i="22" s="1"/>
  <c r="M2978" i="22"/>
  <c r="N2978" i="22" s="1"/>
  <c r="O2978" i="22" s="1"/>
  <c r="M2974" i="22"/>
  <c r="N2974" i="22" s="1"/>
  <c r="O2974" i="22" s="1"/>
  <c r="M2970" i="22"/>
  <c r="N2970" i="22" s="1"/>
  <c r="O2970" i="22" s="1"/>
  <c r="M2966" i="22"/>
  <c r="N2966" i="22" s="1"/>
  <c r="O2966" i="22" s="1"/>
  <c r="M2962" i="22"/>
  <c r="N2962" i="22" s="1"/>
  <c r="O2962" i="22" s="1"/>
  <c r="M2958" i="22"/>
  <c r="N2958" i="22" s="1"/>
  <c r="O2958" i="22" s="1"/>
  <c r="M2954" i="22"/>
  <c r="N2954" i="22" s="1"/>
  <c r="O2954" i="22" s="1"/>
  <c r="M2950" i="22"/>
  <c r="N2950" i="22" s="1"/>
  <c r="O2950" i="22" s="1"/>
  <c r="M2946" i="22"/>
  <c r="N2946" i="22" s="1"/>
  <c r="O2946" i="22" s="1"/>
  <c r="M2942" i="22"/>
  <c r="N2942" i="22" s="1"/>
  <c r="O2942" i="22" s="1"/>
  <c r="M2938" i="22"/>
  <c r="N2938" i="22" s="1"/>
  <c r="O2938" i="22" s="1"/>
  <c r="M2934" i="22"/>
  <c r="N2934" i="22" s="1"/>
  <c r="O2934" i="22" s="1"/>
  <c r="M2930" i="22"/>
  <c r="N2930" i="22" s="1"/>
  <c r="O2930" i="22" s="1"/>
  <c r="M2926" i="22"/>
  <c r="N2926" i="22" s="1"/>
  <c r="O2926" i="22" s="1"/>
  <c r="M2922" i="22"/>
  <c r="N2922" i="22" s="1"/>
  <c r="O2922" i="22" s="1"/>
  <c r="M2918" i="22"/>
  <c r="N2918" i="22" s="1"/>
  <c r="O2918" i="22" s="1"/>
  <c r="M2914" i="22"/>
  <c r="N2914" i="22" s="1"/>
  <c r="O2914" i="22" s="1"/>
  <c r="M2910" i="22"/>
  <c r="N2910" i="22" s="1"/>
  <c r="O2910" i="22" s="1"/>
  <c r="M2906" i="22"/>
  <c r="N2906" i="22" s="1"/>
  <c r="O2906" i="22" s="1"/>
  <c r="M2902" i="22"/>
  <c r="N2902" i="22" s="1"/>
  <c r="O2902" i="22" s="1"/>
  <c r="M2898" i="22"/>
  <c r="N2898" i="22" s="1"/>
  <c r="O2898" i="22" s="1"/>
  <c r="M2894" i="22"/>
  <c r="N2894" i="22" s="1"/>
  <c r="O2894" i="22" s="1"/>
  <c r="M2890" i="22"/>
  <c r="N2890" i="22" s="1"/>
  <c r="O2890" i="22" s="1"/>
  <c r="M2886" i="22"/>
  <c r="N2886" i="22" s="1"/>
  <c r="O2886" i="22" s="1"/>
  <c r="M2882" i="22"/>
  <c r="N2882" i="22" s="1"/>
  <c r="O2882" i="22" s="1"/>
  <c r="M2878" i="22"/>
  <c r="N2878" i="22" s="1"/>
  <c r="O2878" i="22" s="1"/>
  <c r="M2874" i="22"/>
  <c r="N2874" i="22" s="1"/>
  <c r="O2874" i="22" s="1"/>
  <c r="M2870" i="22"/>
  <c r="N2870" i="22" s="1"/>
  <c r="O2870" i="22" s="1"/>
  <c r="M2866" i="22"/>
  <c r="N2866" i="22" s="1"/>
  <c r="O2866" i="22" s="1"/>
  <c r="M2862" i="22"/>
  <c r="N2862" i="22" s="1"/>
  <c r="O2862" i="22" s="1"/>
  <c r="M2858" i="22"/>
  <c r="N2858" i="22" s="1"/>
  <c r="O2858" i="22" s="1"/>
  <c r="M2854" i="22"/>
  <c r="N2854" i="22" s="1"/>
  <c r="O2854" i="22" s="1"/>
  <c r="M2850" i="22"/>
  <c r="N2850" i="22" s="1"/>
  <c r="O2850" i="22" s="1"/>
  <c r="M2846" i="22"/>
  <c r="N2846" i="22" s="1"/>
  <c r="O2846" i="22" s="1"/>
  <c r="M2842" i="22"/>
  <c r="N2842" i="22" s="1"/>
  <c r="O2842" i="22" s="1"/>
  <c r="M2838" i="22"/>
  <c r="N2838" i="22" s="1"/>
  <c r="O2838" i="22" s="1"/>
  <c r="M2834" i="22"/>
  <c r="N2834" i="22" s="1"/>
  <c r="O2834" i="22" s="1"/>
  <c r="M2830" i="22"/>
  <c r="N2830" i="22" s="1"/>
  <c r="O2830" i="22" s="1"/>
  <c r="M2826" i="22"/>
  <c r="N2826" i="22" s="1"/>
  <c r="O2826" i="22" s="1"/>
  <c r="M2822" i="22"/>
  <c r="N2822" i="22" s="1"/>
  <c r="O2822" i="22" s="1"/>
  <c r="M2818" i="22"/>
  <c r="N2818" i="22" s="1"/>
  <c r="O2818" i="22" s="1"/>
  <c r="M2814" i="22"/>
  <c r="N2814" i="22" s="1"/>
  <c r="O2814" i="22" s="1"/>
  <c r="M2810" i="22"/>
  <c r="N2810" i="22" s="1"/>
  <c r="O2810" i="22" s="1"/>
  <c r="M2806" i="22"/>
  <c r="N2806" i="22" s="1"/>
  <c r="O2806" i="22" s="1"/>
  <c r="M2802" i="22"/>
  <c r="N2802" i="22" s="1"/>
  <c r="O2802" i="22" s="1"/>
  <c r="M2798" i="22"/>
  <c r="N2798" i="22" s="1"/>
  <c r="O2798" i="22" s="1"/>
  <c r="M2794" i="22"/>
  <c r="N2794" i="22" s="1"/>
  <c r="O2794" i="22" s="1"/>
  <c r="M2790" i="22"/>
  <c r="N2790" i="22" s="1"/>
  <c r="O2790" i="22" s="1"/>
  <c r="M2786" i="22"/>
  <c r="N2786" i="22" s="1"/>
  <c r="O2786" i="22" s="1"/>
  <c r="M2782" i="22"/>
  <c r="N2782" i="22" s="1"/>
  <c r="O2782" i="22" s="1"/>
  <c r="M2778" i="22"/>
  <c r="N2778" i="22" s="1"/>
  <c r="O2778" i="22" s="1"/>
  <c r="M2774" i="22"/>
  <c r="N2774" i="22" s="1"/>
  <c r="O2774" i="22" s="1"/>
  <c r="M2770" i="22"/>
  <c r="N2770" i="22" s="1"/>
  <c r="O2770" i="22" s="1"/>
  <c r="M2766" i="22"/>
  <c r="N2766" i="22" s="1"/>
  <c r="O2766" i="22" s="1"/>
  <c r="M2762" i="22"/>
  <c r="N2762" i="22" s="1"/>
  <c r="O2762" i="22" s="1"/>
  <c r="M2758" i="22"/>
  <c r="N2758" i="22" s="1"/>
  <c r="O2758" i="22" s="1"/>
  <c r="M2754" i="22"/>
  <c r="N2754" i="22" s="1"/>
  <c r="O2754" i="22" s="1"/>
  <c r="M2750" i="22"/>
  <c r="N2750" i="22" s="1"/>
  <c r="O2750" i="22" s="1"/>
  <c r="M2746" i="22"/>
  <c r="N2746" i="22" s="1"/>
  <c r="O2746" i="22" s="1"/>
  <c r="M2742" i="22"/>
  <c r="N2742" i="22" s="1"/>
  <c r="O2742" i="22" s="1"/>
  <c r="M2738" i="22"/>
  <c r="N2738" i="22" s="1"/>
  <c r="O2738" i="22" s="1"/>
  <c r="M2734" i="22"/>
  <c r="N2734" i="22" s="1"/>
  <c r="O2734" i="22" s="1"/>
  <c r="M2730" i="22"/>
  <c r="N2730" i="22" s="1"/>
  <c r="O2730" i="22" s="1"/>
  <c r="M2726" i="22"/>
  <c r="N2726" i="22" s="1"/>
  <c r="O2726" i="22" s="1"/>
  <c r="M2722" i="22"/>
  <c r="N2722" i="22" s="1"/>
  <c r="O2722" i="22" s="1"/>
  <c r="M2718" i="22"/>
  <c r="N2718" i="22" s="1"/>
  <c r="O2718" i="22" s="1"/>
  <c r="M2714" i="22"/>
  <c r="N2714" i="22" s="1"/>
  <c r="O2714" i="22" s="1"/>
  <c r="M2710" i="22"/>
  <c r="N2710" i="22" s="1"/>
  <c r="O2710" i="22" s="1"/>
  <c r="M2706" i="22"/>
  <c r="N2706" i="22" s="1"/>
  <c r="O2706" i="22" s="1"/>
  <c r="M2702" i="22"/>
  <c r="N2702" i="22" s="1"/>
  <c r="O2702" i="22" s="1"/>
  <c r="M2698" i="22"/>
  <c r="N2698" i="22" s="1"/>
  <c r="O2698" i="22" s="1"/>
  <c r="M2694" i="22"/>
  <c r="N2694" i="22" s="1"/>
  <c r="O2694" i="22" s="1"/>
  <c r="M2690" i="22"/>
  <c r="N2690" i="22" s="1"/>
  <c r="O2690" i="22" s="1"/>
  <c r="M2686" i="22"/>
  <c r="N2686" i="22" s="1"/>
  <c r="O2686" i="22" s="1"/>
  <c r="M2682" i="22"/>
  <c r="N2682" i="22" s="1"/>
  <c r="O2682" i="22" s="1"/>
  <c r="M2677" i="22"/>
  <c r="N2677" i="22" s="1"/>
  <c r="O2677" i="22" s="1"/>
  <c r="M2672" i="22"/>
  <c r="N2672" i="22" s="1"/>
  <c r="O2672" i="22" s="1"/>
  <c r="M2668" i="22"/>
  <c r="N2668" i="22" s="1"/>
  <c r="O2668" i="22" s="1"/>
  <c r="M2664" i="22"/>
  <c r="N2664" i="22" s="1"/>
  <c r="O2664" i="22" s="1"/>
  <c r="M2660" i="22"/>
  <c r="N2660" i="22" s="1"/>
  <c r="O2660" i="22" s="1"/>
  <c r="M2656" i="22"/>
  <c r="N2656" i="22" s="1"/>
  <c r="O2656" i="22" s="1"/>
  <c r="M2652" i="22"/>
  <c r="N2652" i="22" s="1"/>
  <c r="O2652" i="22" s="1"/>
  <c r="M2648" i="22"/>
  <c r="N2648" i="22" s="1"/>
  <c r="O2648" i="22" s="1"/>
  <c r="M2644" i="22"/>
  <c r="N2644" i="22" s="1"/>
  <c r="O2644" i="22" s="1"/>
  <c r="M2640" i="22"/>
  <c r="N2640" i="22" s="1"/>
  <c r="O2640" i="22" s="1"/>
  <c r="M2636" i="22"/>
  <c r="N2636" i="22" s="1"/>
  <c r="O2636" i="22" s="1"/>
  <c r="M2632" i="22"/>
  <c r="N2632" i="22" s="1"/>
  <c r="O2632" i="22" s="1"/>
  <c r="M2628" i="22"/>
  <c r="N2628" i="22" s="1"/>
  <c r="O2628" i="22" s="1"/>
  <c r="M2624" i="22"/>
  <c r="N2624" i="22" s="1"/>
  <c r="O2624" i="22" s="1"/>
  <c r="M2620" i="22"/>
  <c r="N2620" i="22" s="1"/>
  <c r="O2620" i="22" s="1"/>
  <c r="M2616" i="22"/>
  <c r="N2616" i="22" s="1"/>
  <c r="O2616" i="22" s="1"/>
  <c r="M2612" i="22"/>
  <c r="N2612" i="22" s="1"/>
  <c r="O2612" i="22" s="1"/>
  <c r="M2608" i="22"/>
  <c r="N2608" i="22" s="1"/>
  <c r="O2608" i="22" s="1"/>
  <c r="M2604" i="22"/>
  <c r="N2604" i="22" s="1"/>
  <c r="O2604" i="22" s="1"/>
  <c r="M2600" i="22"/>
  <c r="N2600" i="22" s="1"/>
  <c r="O2600" i="22" s="1"/>
  <c r="M2596" i="22"/>
  <c r="N2596" i="22" s="1"/>
  <c r="O2596" i="22" s="1"/>
  <c r="M2592" i="22"/>
  <c r="N2592" i="22" s="1"/>
  <c r="O2592" i="22" s="1"/>
  <c r="M5091" i="22"/>
  <c r="N5091" i="22" s="1"/>
  <c r="O5091" i="22" s="1"/>
  <c r="M5053" i="22"/>
  <c r="N5053" i="22" s="1"/>
  <c r="O5053" i="22" s="1"/>
  <c r="M4485" i="22"/>
  <c r="N4485" i="22" s="1"/>
  <c r="O4485" i="22" s="1"/>
  <c r="M4482" i="22"/>
  <c r="N4482" i="22" s="1"/>
  <c r="O4482" i="22" s="1"/>
  <c r="M4477" i="22"/>
  <c r="N4477" i="22" s="1"/>
  <c r="O4477" i="22" s="1"/>
  <c r="M4474" i="22"/>
  <c r="N4474" i="22" s="1"/>
  <c r="O4474" i="22" s="1"/>
  <c r="M4469" i="22"/>
  <c r="N4469" i="22" s="1"/>
  <c r="O4469" i="22" s="1"/>
  <c r="M4466" i="22"/>
  <c r="N4466" i="22" s="1"/>
  <c r="O4466" i="22" s="1"/>
  <c r="M4461" i="22"/>
  <c r="N4461" i="22" s="1"/>
  <c r="O4461" i="22" s="1"/>
  <c r="M4458" i="22"/>
  <c r="N4458" i="22" s="1"/>
  <c r="O4458" i="22" s="1"/>
  <c r="M4453" i="22"/>
  <c r="N4453" i="22" s="1"/>
  <c r="O4453" i="22" s="1"/>
  <c r="M4450" i="22"/>
  <c r="N4450" i="22" s="1"/>
  <c r="O4450" i="22" s="1"/>
  <c r="M4445" i="22"/>
  <c r="N4445" i="22" s="1"/>
  <c r="O4445" i="22" s="1"/>
  <c r="M4442" i="22"/>
  <c r="N4442" i="22" s="1"/>
  <c r="O4442" i="22" s="1"/>
  <c r="M4436" i="22"/>
  <c r="N4436" i="22" s="1"/>
  <c r="O4436" i="22" s="1"/>
  <c r="M4433" i="22"/>
  <c r="N4433" i="22" s="1"/>
  <c r="O4433" i="22" s="1"/>
  <c r="M4428" i="22"/>
  <c r="N4428" i="22" s="1"/>
  <c r="O4428" i="22" s="1"/>
  <c r="M4425" i="22"/>
  <c r="N4425" i="22" s="1"/>
  <c r="O4425" i="22" s="1"/>
  <c r="M4419" i="22"/>
  <c r="N4419" i="22" s="1"/>
  <c r="O4419" i="22" s="1"/>
  <c r="M4416" i="22"/>
  <c r="N4416" i="22" s="1"/>
  <c r="O4416" i="22" s="1"/>
  <c r="M4411" i="22"/>
  <c r="N4411" i="22" s="1"/>
  <c r="O4411" i="22" s="1"/>
  <c r="M4408" i="22"/>
  <c r="N4408" i="22" s="1"/>
  <c r="O4408" i="22" s="1"/>
  <c r="M4403" i="22"/>
  <c r="N4403" i="22" s="1"/>
  <c r="O4403" i="22" s="1"/>
  <c r="M4400" i="22"/>
  <c r="N4400" i="22" s="1"/>
  <c r="O4400" i="22" s="1"/>
  <c r="M4395" i="22"/>
  <c r="N4395" i="22" s="1"/>
  <c r="O4395" i="22" s="1"/>
  <c r="M4392" i="22"/>
  <c r="N4392" i="22" s="1"/>
  <c r="O4392" i="22" s="1"/>
  <c r="M4386" i="22"/>
  <c r="N4386" i="22" s="1"/>
  <c r="O4386" i="22" s="1"/>
  <c r="M4383" i="22"/>
  <c r="N4383" i="22" s="1"/>
  <c r="O4383" i="22" s="1"/>
  <c r="M4378" i="22"/>
  <c r="N4378" i="22" s="1"/>
  <c r="O4378" i="22" s="1"/>
  <c r="M4375" i="22"/>
  <c r="N4375" i="22" s="1"/>
  <c r="O4375" i="22" s="1"/>
  <c r="M4373" i="22"/>
  <c r="N4373" i="22" s="1"/>
  <c r="O4373" i="22" s="1"/>
  <c r="M4371" i="22"/>
  <c r="N4371" i="22" s="1"/>
  <c r="O4371" i="22" s="1"/>
  <c r="M4369" i="22"/>
  <c r="N4369" i="22" s="1"/>
  <c r="O4369" i="22" s="1"/>
  <c r="M4367" i="22"/>
  <c r="N4367" i="22" s="1"/>
  <c r="O4367" i="22" s="1"/>
  <c r="M4365" i="22"/>
  <c r="N4365" i="22" s="1"/>
  <c r="O4365" i="22" s="1"/>
  <c r="M4363" i="22"/>
  <c r="N4363" i="22" s="1"/>
  <c r="O4363" i="22" s="1"/>
  <c r="M4361" i="22"/>
  <c r="N4361" i="22" s="1"/>
  <c r="O4361" i="22" s="1"/>
  <c r="M4359" i="22"/>
  <c r="N4359" i="22" s="1"/>
  <c r="O4359" i="22" s="1"/>
  <c r="M4357" i="22"/>
  <c r="N4357" i="22" s="1"/>
  <c r="O4357" i="22" s="1"/>
  <c r="M4355" i="22"/>
  <c r="N4355" i="22" s="1"/>
  <c r="O4355" i="22" s="1"/>
  <c r="M4353" i="22"/>
  <c r="N4353" i="22" s="1"/>
  <c r="O4353" i="22" s="1"/>
  <c r="M4351" i="22"/>
  <c r="N4351" i="22" s="1"/>
  <c r="O4351" i="22" s="1"/>
  <c r="M4349" i="22"/>
  <c r="N4349" i="22" s="1"/>
  <c r="O4349" i="22" s="1"/>
  <c r="M4347" i="22"/>
  <c r="N4347" i="22" s="1"/>
  <c r="O4347" i="22" s="1"/>
  <c r="M4345" i="22"/>
  <c r="N4345" i="22" s="1"/>
  <c r="O4345" i="22" s="1"/>
  <c r="M4343" i="22"/>
  <c r="N4343" i="22" s="1"/>
  <c r="O4343" i="22" s="1"/>
  <c r="M4340" i="22"/>
  <c r="N4340" i="22" s="1"/>
  <c r="O4340" i="22" s="1"/>
  <c r="M4338" i="22"/>
  <c r="N4338" i="22" s="1"/>
  <c r="O4338" i="22" s="1"/>
  <c r="M4336" i="22"/>
  <c r="N4336" i="22" s="1"/>
  <c r="O4336" i="22" s="1"/>
  <c r="M4334" i="22"/>
  <c r="N4334" i="22" s="1"/>
  <c r="O4334" i="22" s="1"/>
  <c r="M4332" i="22"/>
  <c r="N4332" i="22" s="1"/>
  <c r="O4332" i="22" s="1"/>
  <c r="M4330" i="22"/>
  <c r="N4330" i="22" s="1"/>
  <c r="O4330" i="22" s="1"/>
  <c r="M4328" i="22"/>
  <c r="N4328" i="22" s="1"/>
  <c r="O4328" i="22" s="1"/>
  <c r="M4326" i="22"/>
  <c r="N4326" i="22" s="1"/>
  <c r="O4326" i="22" s="1"/>
  <c r="M4324" i="22"/>
  <c r="N4324" i="22" s="1"/>
  <c r="O4324" i="22" s="1"/>
  <c r="M4322" i="22"/>
  <c r="N4322" i="22" s="1"/>
  <c r="O4322" i="22" s="1"/>
  <c r="M4320" i="22"/>
  <c r="N4320" i="22" s="1"/>
  <c r="O4320" i="22" s="1"/>
  <c r="M4318" i="22"/>
  <c r="N4318" i="22" s="1"/>
  <c r="O4318" i="22" s="1"/>
  <c r="M4316" i="22"/>
  <c r="N4316" i="22" s="1"/>
  <c r="O4316" i="22" s="1"/>
  <c r="M4314" i="22"/>
  <c r="N4314" i="22" s="1"/>
  <c r="O4314" i="22" s="1"/>
  <c r="M4312" i="22"/>
  <c r="N4312" i="22" s="1"/>
  <c r="O4312" i="22" s="1"/>
  <c r="M4310" i="22"/>
  <c r="N4310" i="22" s="1"/>
  <c r="O4310" i="22" s="1"/>
  <c r="M4308" i="22"/>
  <c r="N4308" i="22" s="1"/>
  <c r="O4308" i="22" s="1"/>
  <c r="M4306" i="22"/>
  <c r="N4306" i="22" s="1"/>
  <c r="O4306" i="22" s="1"/>
  <c r="M4303" i="22"/>
  <c r="N4303" i="22" s="1"/>
  <c r="O4303" i="22" s="1"/>
  <c r="M4301" i="22"/>
  <c r="N4301" i="22" s="1"/>
  <c r="O4301" i="22" s="1"/>
  <c r="M4299" i="22"/>
  <c r="N4299" i="22" s="1"/>
  <c r="O4299" i="22" s="1"/>
  <c r="M4297" i="22"/>
  <c r="N4297" i="22" s="1"/>
  <c r="O4297" i="22" s="1"/>
  <c r="M4295" i="22"/>
  <c r="N4295" i="22" s="1"/>
  <c r="O4295" i="22" s="1"/>
  <c r="M4293" i="22"/>
  <c r="N4293" i="22" s="1"/>
  <c r="O4293" i="22" s="1"/>
  <c r="M4290" i="22"/>
  <c r="N4290" i="22" s="1"/>
  <c r="O4290" i="22" s="1"/>
  <c r="M4288" i="22"/>
  <c r="N4288" i="22" s="1"/>
  <c r="O4288" i="22" s="1"/>
  <c r="M4286" i="22"/>
  <c r="N4286" i="22" s="1"/>
  <c r="O4286" i="22" s="1"/>
  <c r="M4284" i="22"/>
  <c r="N4284" i="22" s="1"/>
  <c r="O4284" i="22" s="1"/>
  <c r="M4282" i="22"/>
  <c r="N4282" i="22" s="1"/>
  <c r="O4282" i="22" s="1"/>
  <c r="M4280" i="22"/>
  <c r="N4280" i="22" s="1"/>
  <c r="O4280" i="22" s="1"/>
  <c r="M4278" i="22"/>
  <c r="N4278" i="22" s="1"/>
  <c r="O4278" i="22" s="1"/>
  <c r="M4275" i="22"/>
  <c r="N4275" i="22" s="1"/>
  <c r="O4275" i="22" s="1"/>
  <c r="M4273" i="22"/>
  <c r="N4273" i="22" s="1"/>
  <c r="O4273" i="22" s="1"/>
  <c r="M4271" i="22"/>
  <c r="N4271" i="22" s="1"/>
  <c r="O4271" i="22" s="1"/>
  <c r="M4269" i="22"/>
  <c r="N4269" i="22" s="1"/>
  <c r="O4269" i="22" s="1"/>
  <c r="M4267" i="22"/>
  <c r="N4267" i="22" s="1"/>
  <c r="O4267" i="22" s="1"/>
  <c r="M4265" i="22"/>
  <c r="N4265" i="22" s="1"/>
  <c r="O4265" i="22" s="1"/>
  <c r="M4262" i="22"/>
  <c r="N4262" i="22" s="1"/>
  <c r="O4262" i="22" s="1"/>
  <c r="M4260" i="22"/>
  <c r="N4260" i="22" s="1"/>
  <c r="O4260" i="22" s="1"/>
  <c r="M4258" i="22"/>
  <c r="N4258" i="22" s="1"/>
  <c r="O4258" i="22" s="1"/>
  <c r="M4256" i="22"/>
  <c r="N4256" i="22" s="1"/>
  <c r="O4256" i="22" s="1"/>
  <c r="M4254" i="22"/>
  <c r="N4254" i="22" s="1"/>
  <c r="O4254" i="22" s="1"/>
  <c r="M4252" i="22"/>
  <c r="N4252" i="22" s="1"/>
  <c r="O4252" i="22" s="1"/>
  <c r="M4250" i="22"/>
  <c r="N4250" i="22" s="1"/>
  <c r="O4250" i="22" s="1"/>
  <c r="M4247" i="22"/>
  <c r="N4247" i="22" s="1"/>
  <c r="O4247" i="22" s="1"/>
  <c r="M4245" i="22"/>
  <c r="N4245" i="22" s="1"/>
  <c r="O4245" i="22" s="1"/>
  <c r="M4243" i="22"/>
  <c r="N4243" i="22" s="1"/>
  <c r="O4243" i="22" s="1"/>
  <c r="M4241" i="22"/>
  <c r="N4241" i="22" s="1"/>
  <c r="O4241" i="22" s="1"/>
  <c r="M4239" i="22"/>
  <c r="N4239" i="22" s="1"/>
  <c r="O4239" i="22" s="1"/>
  <c r="M4237" i="22"/>
  <c r="N4237" i="22" s="1"/>
  <c r="O4237" i="22" s="1"/>
  <c r="M4234" i="22"/>
  <c r="N4234" i="22" s="1"/>
  <c r="O4234" i="22" s="1"/>
  <c r="M4232" i="22"/>
  <c r="N4232" i="22" s="1"/>
  <c r="O4232" i="22" s="1"/>
  <c r="M4230" i="22"/>
  <c r="N4230" i="22" s="1"/>
  <c r="O4230" i="22" s="1"/>
  <c r="M4227" i="22"/>
  <c r="N4227" i="22" s="1"/>
  <c r="O4227" i="22" s="1"/>
  <c r="M3743" i="22"/>
  <c r="N3743" i="22" s="1"/>
  <c r="O3743" i="22" s="1"/>
  <c r="M3739" i="22"/>
  <c r="N3739" i="22" s="1"/>
  <c r="O3739" i="22" s="1"/>
  <c r="M3734" i="22"/>
  <c r="N3734" i="22" s="1"/>
  <c r="O3734" i="22" s="1"/>
  <c r="M3730" i="22"/>
  <c r="N3730" i="22" s="1"/>
  <c r="O3730" i="22" s="1"/>
  <c r="M3725" i="22"/>
  <c r="N3725" i="22" s="1"/>
  <c r="O3725" i="22" s="1"/>
  <c r="M3721" i="22"/>
  <c r="N3721" i="22" s="1"/>
  <c r="O3721" i="22" s="1"/>
  <c r="M3716" i="22"/>
  <c r="N3716" i="22" s="1"/>
  <c r="O3716" i="22" s="1"/>
  <c r="M3712" i="22"/>
  <c r="N3712" i="22" s="1"/>
  <c r="O3712" i="22" s="1"/>
  <c r="M3707" i="22"/>
  <c r="N3707" i="22" s="1"/>
  <c r="O3707" i="22" s="1"/>
  <c r="M3703" i="22"/>
  <c r="N3703" i="22" s="1"/>
  <c r="O3703" i="22" s="1"/>
  <c r="M3698" i="22"/>
  <c r="N3698" i="22" s="1"/>
  <c r="O3698" i="22" s="1"/>
  <c r="M3694" i="22"/>
  <c r="N3694" i="22" s="1"/>
  <c r="O3694" i="22" s="1"/>
  <c r="M3689" i="22"/>
  <c r="N3689" i="22" s="1"/>
  <c r="O3689" i="22" s="1"/>
  <c r="M3684" i="22"/>
  <c r="N3684" i="22" s="1"/>
  <c r="O3684" i="22" s="1"/>
  <c r="M3680" i="22"/>
  <c r="N3680" i="22" s="1"/>
  <c r="O3680" i="22" s="1"/>
  <c r="M3675" i="22"/>
  <c r="N3675" i="22" s="1"/>
  <c r="O3675" i="22" s="1"/>
  <c r="M3670" i="22"/>
  <c r="N3670" i="22" s="1"/>
  <c r="O3670" i="22" s="1"/>
  <c r="M3666" i="22"/>
  <c r="N3666" i="22" s="1"/>
  <c r="O3666" i="22" s="1"/>
  <c r="M3660" i="22"/>
  <c r="N3660" i="22" s="1"/>
  <c r="O3660" i="22" s="1"/>
  <c r="M3654" i="22"/>
  <c r="N3654" i="22" s="1"/>
  <c r="O3654" i="22" s="1"/>
  <c r="M3643" i="22"/>
  <c r="N3643" i="22" s="1"/>
  <c r="O3643" i="22" s="1"/>
  <c r="M3634" i="22"/>
  <c r="N3634" i="22" s="1"/>
  <c r="O3634" i="22" s="1"/>
  <c r="M3627" i="22"/>
  <c r="N3627" i="22" s="1"/>
  <c r="O3627" i="22" s="1"/>
  <c r="M3623" i="22"/>
  <c r="N3623" i="22" s="1"/>
  <c r="O3623" i="22" s="1"/>
  <c r="M3618" i="22"/>
  <c r="N3618" i="22" s="1"/>
  <c r="O3618" i="22" s="1"/>
  <c r="M3614" i="22"/>
  <c r="N3614" i="22" s="1"/>
  <c r="O3614" i="22" s="1"/>
  <c r="M3609" i="22"/>
  <c r="N3609" i="22" s="1"/>
  <c r="O3609" i="22" s="1"/>
  <c r="M3605" i="22"/>
  <c r="N3605" i="22" s="1"/>
  <c r="O3605" i="22" s="1"/>
  <c r="M3601" i="22"/>
  <c r="N3601" i="22" s="1"/>
  <c r="O3601" i="22" s="1"/>
  <c r="M3592" i="22"/>
  <c r="N3592" i="22" s="1"/>
  <c r="O3592" i="22" s="1"/>
  <c r="M3587" i="22"/>
  <c r="N3587" i="22" s="1"/>
  <c r="O3587" i="22" s="1"/>
  <c r="M3580" i="22"/>
  <c r="N3580" i="22" s="1"/>
  <c r="O3580" i="22" s="1"/>
  <c r="M3576" i="22"/>
  <c r="N3576" i="22" s="1"/>
  <c r="O3576" i="22" s="1"/>
  <c r="M3572" i="22"/>
  <c r="N3572" i="22" s="1"/>
  <c r="O3572" i="22" s="1"/>
  <c r="M3568" i="22"/>
  <c r="N3568" i="22" s="1"/>
  <c r="O3568" i="22" s="1"/>
  <c r="M3564" i="22"/>
  <c r="N3564" i="22" s="1"/>
  <c r="O3564" i="22" s="1"/>
  <c r="M3560" i="22"/>
  <c r="N3560" i="22" s="1"/>
  <c r="O3560" i="22" s="1"/>
  <c r="M3556" i="22"/>
  <c r="N3556" i="22" s="1"/>
  <c r="O3556" i="22" s="1"/>
  <c r="M3552" i="22"/>
  <c r="N3552" i="22" s="1"/>
  <c r="O3552" i="22" s="1"/>
  <c r="M3548" i="22"/>
  <c r="N3548" i="22" s="1"/>
  <c r="O3548" i="22" s="1"/>
  <c r="M3544" i="22"/>
  <c r="N3544" i="22" s="1"/>
  <c r="O3544" i="22" s="1"/>
  <c r="M3540" i="22"/>
  <c r="N3540" i="22" s="1"/>
  <c r="O3540" i="22" s="1"/>
  <c r="M3536" i="22"/>
  <c r="N3536" i="22" s="1"/>
  <c r="O3536" i="22" s="1"/>
  <c r="M3532" i="22"/>
  <c r="N3532" i="22" s="1"/>
  <c r="O3532" i="22" s="1"/>
  <c r="M3528" i="22"/>
  <c r="N3528" i="22" s="1"/>
  <c r="O3528" i="22" s="1"/>
  <c r="M3524" i="22"/>
  <c r="N3524" i="22" s="1"/>
  <c r="O3524" i="22" s="1"/>
  <c r="M3520" i="22"/>
  <c r="N3520" i="22" s="1"/>
  <c r="O3520" i="22" s="1"/>
  <c r="M3516" i="22"/>
  <c r="N3516" i="22" s="1"/>
  <c r="O3516" i="22" s="1"/>
  <c r="M3512" i="22"/>
  <c r="N3512" i="22" s="1"/>
  <c r="O3512" i="22" s="1"/>
  <c r="M3508" i="22"/>
  <c r="N3508" i="22" s="1"/>
  <c r="O3508" i="22" s="1"/>
  <c r="M3504" i="22"/>
  <c r="N3504" i="22" s="1"/>
  <c r="O3504" i="22" s="1"/>
  <c r="M3500" i="22"/>
  <c r="N3500" i="22" s="1"/>
  <c r="O3500" i="22" s="1"/>
  <c r="M3496" i="22"/>
  <c r="N3496" i="22" s="1"/>
  <c r="O3496" i="22" s="1"/>
  <c r="M3492" i="22"/>
  <c r="N3492" i="22" s="1"/>
  <c r="O3492" i="22" s="1"/>
  <c r="M3488" i="22"/>
  <c r="N3488" i="22" s="1"/>
  <c r="O3488" i="22" s="1"/>
  <c r="M3484" i="22"/>
  <c r="N3484" i="22" s="1"/>
  <c r="O3484" i="22" s="1"/>
  <c r="M3480" i="22"/>
  <c r="N3480" i="22" s="1"/>
  <c r="O3480" i="22" s="1"/>
  <c r="M3476" i="22"/>
  <c r="N3476" i="22" s="1"/>
  <c r="O3476" i="22" s="1"/>
  <c r="M3472" i="22"/>
  <c r="N3472" i="22" s="1"/>
  <c r="O3472" i="22" s="1"/>
  <c r="M3468" i="22"/>
  <c r="N3468" i="22" s="1"/>
  <c r="O3468" i="22" s="1"/>
  <c r="M3464" i="22"/>
  <c r="N3464" i="22" s="1"/>
  <c r="O3464" i="22" s="1"/>
  <c r="M3460" i="22"/>
  <c r="N3460" i="22" s="1"/>
  <c r="O3460" i="22" s="1"/>
  <c r="M3456" i="22"/>
  <c r="N3456" i="22" s="1"/>
  <c r="O3456" i="22" s="1"/>
  <c r="M3452" i="22"/>
  <c r="N3452" i="22" s="1"/>
  <c r="O3452" i="22" s="1"/>
  <c r="M3448" i="22"/>
  <c r="N3448" i="22" s="1"/>
  <c r="O3448" i="22" s="1"/>
  <c r="M3444" i="22"/>
  <c r="N3444" i="22" s="1"/>
  <c r="O3444" i="22" s="1"/>
  <c r="M3440" i="22"/>
  <c r="N3440" i="22" s="1"/>
  <c r="O3440" i="22" s="1"/>
  <c r="M3436" i="22"/>
  <c r="N3436" i="22" s="1"/>
  <c r="O3436" i="22" s="1"/>
  <c r="M3432" i="22"/>
  <c r="N3432" i="22" s="1"/>
  <c r="O3432" i="22" s="1"/>
  <c r="M3428" i="22"/>
  <c r="N3428" i="22" s="1"/>
  <c r="O3428" i="22" s="1"/>
  <c r="M3424" i="22"/>
  <c r="N3424" i="22" s="1"/>
  <c r="O3424" i="22" s="1"/>
  <c r="M3420" i="22"/>
  <c r="N3420" i="22" s="1"/>
  <c r="O3420" i="22" s="1"/>
  <c r="M3416" i="22"/>
  <c r="N3416" i="22" s="1"/>
  <c r="O3416" i="22" s="1"/>
  <c r="M3412" i="22"/>
  <c r="N3412" i="22" s="1"/>
  <c r="O3412" i="22" s="1"/>
  <c r="M3408" i="22"/>
  <c r="N3408" i="22" s="1"/>
  <c r="O3408" i="22" s="1"/>
  <c r="M3404" i="22"/>
  <c r="N3404" i="22" s="1"/>
  <c r="O3404" i="22" s="1"/>
  <c r="M3400" i="22"/>
  <c r="N3400" i="22" s="1"/>
  <c r="O3400" i="22" s="1"/>
  <c r="M3396" i="22"/>
  <c r="N3396" i="22" s="1"/>
  <c r="O3396" i="22" s="1"/>
  <c r="M3392" i="22"/>
  <c r="N3392" i="22" s="1"/>
  <c r="O3392" i="22" s="1"/>
  <c r="M3388" i="22"/>
  <c r="N3388" i="22" s="1"/>
  <c r="O3388" i="22" s="1"/>
  <c r="M3384" i="22"/>
  <c r="N3384" i="22" s="1"/>
  <c r="O3384" i="22" s="1"/>
  <c r="M3380" i="22"/>
  <c r="N3380" i="22" s="1"/>
  <c r="O3380" i="22" s="1"/>
  <c r="M3376" i="22"/>
  <c r="N3376" i="22" s="1"/>
  <c r="O3376" i="22" s="1"/>
  <c r="M3372" i="22"/>
  <c r="N3372" i="22" s="1"/>
  <c r="O3372" i="22" s="1"/>
  <c r="M3368" i="22"/>
  <c r="N3368" i="22" s="1"/>
  <c r="O3368" i="22" s="1"/>
  <c r="M3362" i="22"/>
  <c r="N3362" i="22" s="1"/>
  <c r="O3362" i="22" s="1"/>
  <c r="M3358" i="22"/>
  <c r="N3358" i="22" s="1"/>
  <c r="O3358" i="22" s="1"/>
  <c r="M3354" i="22"/>
  <c r="N3354" i="22" s="1"/>
  <c r="O3354" i="22" s="1"/>
  <c r="M3350" i="22"/>
  <c r="N3350" i="22" s="1"/>
  <c r="O3350" i="22" s="1"/>
  <c r="M3346" i="22"/>
  <c r="N3346" i="22" s="1"/>
  <c r="O3346" i="22" s="1"/>
  <c r="M3342" i="22"/>
  <c r="N3342" i="22" s="1"/>
  <c r="O3342" i="22" s="1"/>
  <c r="M3338" i="22"/>
  <c r="N3338" i="22" s="1"/>
  <c r="O3338" i="22" s="1"/>
  <c r="M3334" i="22"/>
  <c r="N3334" i="22" s="1"/>
  <c r="O3334" i="22" s="1"/>
  <c r="M3328" i="22"/>
  <c r="N3328" i="22" s="1"/>
  <c r="O3328" i="22" s="1"/>
  <c r="M3324" i="22"/>
  <c r="N3324" i="22" s="1"/>
  <c r="O3324" i="22" s="1"/>
  <c r="M3320" i="22"/>
  <c r="N3320" i="22" s="1"/>
  <c r="O3320" i="22" s="1"/>
  <c r="M3316" i="22"/>
  <c r="N3316" i="22" s="1"/>
  <c r="O3316" i="22" s="1"/>
  <c r="M3312" i="22"/>
  <c r="N3312" i="22" s="1"/>
  <c r="O3312" i="22" s="1"/>
  <c r="M3308" i="22"/>
  <c r="N3308" i="22" s="1"/>
  <c r="O3308" i="22" s="1"/>
  <c r="M3304" i="22"/>
  <c r="N3304" i="22" s="1"/>
  <c r="O3304" i="22" s="1"/>
  <c r="M3300" i="22"/>
  <c r="N3300" i="22" s="1"/>
  <c r="O3300" i="22" s="1"/>
  <c r="M3296" i="22"/>
  <c r="N3296" i="22" s="1"/>
  <c r="O3296" i="22" s="1"/>
  <c r="M3292" i="22"/>
  <c r="N3292" i="22" s="1"/>
  <c r="O3292" i="22" s="1"/>
  <c r="M3288" i="22"/>
  <c r="N3288" i="22" s="1"/>
  <c r="O3288" i="22" s="1"/>
  <c r="M3284" i="22"/>
  <c r="N3284" i="22" s="1"/>
  <c r="O3284" i="22" s="1"/>
  <c r="M3280" i="22"/>
  <c r="N3280" i="22" s="1"/>
  <c r="O3280" i="22" s="1"/>
  <c r="M3276" i="22"/>
  <c r="N3276" i="22" s="1"/>
  <c r="O3276" i="22" s="1"/>
  <c r="M3272" i="22"/>
  <c r="N3272" i="22" s="1"/>
  <c r="O3272" i="22" s="1"/>
  <c r="M3268" i="22"/>
  <c r="N3268" i="22" s="1"/>
  <c r="O3268" i="22" s="1"/>
  <c r="M3264" i="22"/>
  <c r="N3264" i="22" s="1"/>
  <c r="O3264" i="22" s="1"/>
  <c r="M3260" i="22"/>
  <c r="N3260" i="22" s="1"/>
  <c r="O3260" i="22" s="1"/>
  <c r="M3256" i="22"/>
  <c r="N3256" i="22" s="1"/>
  <c r="O3256" i="22" s="1"/>
  <c r="M3252" i="22"/>
  <c r="N3252" i="22" s="1"/>
  <c r="O3252" i="22" s="1"/>
  <c r="M3248" i="22"/>
  <c r="N3248" i="22" s="1"/>
  <c r="O3248" i="22" s="1"/>
  <c r="M3244" i="22"/>
  <c r="N3244" i="22" s="1"/>
  <c r="O3244" i="22" s="1"/>
  <c r="M3240" i="22"/>
  <c r="N3240" i="22" s="1"/>
  <c r="O3240" i="22" s="1"/>
  <c r="M3236" i="22"/>
  <c r="N3236" i="22" s="1"/>
  <c r="O3236" i="22" s="1"/>
  <c r="M3232" i="22"/>
  <c r="N3232" i="22" s="1"/>
  <c r="O3232" i="22" s="1"/>
  <c r="M3228" i="22"/>
  <c r="N3228" i="22" s="1"/>
  <c r="O3228" i="22" s="1"/>
  <c r="M3224" i="22"/>
  <c r="N3224" i="22" s="1"/>
  <c r="O3224" i="22" s="1"/>
  <c r="M3220" i="22"/>
  <c r="N3220" i="22" s="1"/>
  <c r="O3220" i="22" s="1"/>
  <c r="M3216" i="22"/>
  <c r="N3216" i="22" s="1"/>
  <c r="O3216" i="22" s="1"/>
  <c r="M3212" i="22"/>
  <c r="N3212" i="22" s="1"/>
  <c r="O3212" i="22" s="1"/>
  <c r="M3208" i="22"/>
  <c r="N3208" i="22" s="1"/>
  <c r="O3208" i="22" s="1"/>
  <c r="M3204" i="22"/>
  <c r="N3204" i="22" s="1"/>
  <c r="O3204" i="22" s="1"/>
  <c r="M3200" i="22"/>
  <c r="N3200" i="22" s="1"/>
  <c r="O3200" i="22" s="1"/>
  <c r="M3196" i="22"/>
  <c r="N3196" i="22" s="1"/>
  <c r="O3196" i="22" s="1"/>
  <c r="M3192" i="22"/>
  <c r="N3192" i="22" s="1"/>
  <c r="O3192" i="22" s="1"/>
  <c r="M3188" i="22"/>
  <c r="N3188" i="22" s="1"/>
  <c r="O3188" i="22" s="1"/>
  <c r="M3184" i="22"/>
  <c r="N3184" i="22" s="1"/>
  <c r="O3184" i="22" s="1"/>
  <c r="M3180" i="22"/>
  <c r="N3180" i="22" s="1"/>
  <c r="O3180" i="22" s="1"/>
  <c r="M3176" i="22"/>
  <c r="N3176" i="22" s="1"/>
  <c r="O3176" i="22" s="1"/>
  <c r="M3172" i="22"/>
  <c r="N3172" i="22" s="1"/>
  <c r="O3172" i="22" s="1"/>
  <c r="M3168" i="22"/>
  <c r="N3168" i="22" s="1"/>
  <c r="O3168" i="22" s="1"/>
  <c r="M3164" i="22"/>
  <c r="N3164" i="22" s="1"/>
  <c r="O3164" i="22" s="1"/>
  <c r="M3160" i="22"/>
  <c r="N3160" i="22" s="1"/>
  <c r="O3160" i="22" s="1"/>
  <c r="M3156" i="22"/>
  <c r="N3156" i="22" s="1"/>
  <c r="O3156" i="22" s="1"/>
  <c r="M3152" i="22"/>
  <c r="N3152" i="22" s="1"/>
  <c r="O3152" i="22" s="1"/>
  <c r="M3148" i="22"/>
  <c r="N3148" i="22" s="1"/>
  <c r="O3148" i="22" s="1"/>
  <c r="M3144" i="22"/>
  <c r="N3144" i="22" s="1"/>
  <c r="O3144" i="22" s="1"/>
  <c r="M3140" i="22"/>
  <c r="N3140" i="22" s="1"/>
  <c r="O3140" i="22" s="1"/>
  <c r="M3136" i="22"/>
  <c r="N3136" i="22" s="1"/>
  <c r="O3136" i="22" s="1"/>
  <c r="M3132" i="22"/>
  <c r="N3132" i="22" s="1"/>
  <c r="O3132" i="22" s="1"/>
  <c r="M3128" i="22"/>
  <c r="N3128" i="22" s="1"/>
  <c r="O3128" i="22" s="1"/>
  <c r="M3124" i="22"/>
  <c r="N3124" i="22" s="1"/>
  <c r="O3124" i="22" s="1"/>
  <c r="M3120" i="22"/>
  <c r="N3120" i="22" s="1"/>
  <c r="O3120" i="22" s="1"/>
  <c r="M3116" i="22"/>
  <c r="N3116" i="22" s="1"/>
  <c r="O3116" i="22" s="1"/>
  <c r="M3112" i="22"/>
  <c r="N3112" i="22" s="1"/>
  <c r="O3112" i="22" s="1"/>
  <c r="M3108" i="22"/>
  <c r="N3108" i="22" s="1"/>
  <c r="O3108" i="22" s="1"/>
  <c r="M3104" i="22"/>
  <c r="N3104" i="22" s="1"/>
  <c r="O3104" i="22" s="1"/>
  <c r="M3100" i="22"/>
  <c r="N3100" i="22" s="1"/>
  <c r="O3100" i="22" s="1"/>
  <c r="M3096" i="22"/>
  <c r="N3096" i="22" s="1"/>
  <c r="O3096" i="22" s="1"/>
  <c r="M3092" i="22"/>
  <c r="N3092" i="22" s="1"/>
  <c r="O3092" i="22" s="1"/>
  <c r="M3088" i="22"/>
  <c r="N3088" i="22" s="1"/>
  <c r="O3088" i="22" s="1"/>
  <c r="M3084" i="22"/>
  <c r="N3084" i="22" s="1"/>
  <c r="O3084" i="22" s="1"/>
  <c r="M3080" i="22"/>
  <c r="N3080" i="22" s="1"/>
  <c r="O3080" i="22" s="1"/>
  <c r="M3076" i="22"/>
  <c r="N3076" i="22" s="1"/>
  <c r="O3076" i="22" s="1"/>
  <c r="M3072" i="22"/>
  <c r="N3072" i="22" s="1"/>
  <c r="O3072" i="22" s="1"/>
  <c r="M3068" i="22"/>
  <c r="N3068" i="22" s="1"/>
  <c r="O3068" i="22" s="1"/>
  <c r="M3064" i="22"/>
  <c r="N3064" i="22" s="1"/>
  <c r="O3064" i="22" s="1"/>
  <c r="M3060" i="22"/>
  <c r="N3060" i="22" s="1"/>
  <c r="O3060" i="22" s="1"/>
  <c r="M3056" i="22"/>
  <c r="N3056" i="22" s="1"/>
  <c r="O3056" i="22" s="1"/>
  <c r="M3052" i="22"/>
  <c r="N3052" i="22" s="1"/>
  <c r="O3052" i="22" s="1"/>
  <c r="M3048" i="22"/>
  <c r="N3048" i="22" s="1"/>
  <c r="O3048" i="22" s="1"/>
  <c r="M3044" i="22"/>
  <c r="N3044" i="22" s="1"/>
  <c r="O3044" i="22" s="1"/>
  <c r="M3040" i="22"/>
  <c r="N3040" i="22" s="1"/>
  <c r="O3040" i="22" s="1"/>
  <c r="M3036" i="22"/>
  <c r="N3036" i="22" s="1"/>
  <c r="O3036" i="22" s="1"/>
  <c r="M3032" i="22"/>
  <c r="N3032" i="22" s="1"/>
  <c r="O3032" i="22" s="1"/>
  <c r="M3028" i="22"/>
  <c r="N3028" i="22" s="1"/>
  <c r="O3028" i="22" s="1"/>
  <c r="M3024" i="22"/>
  <c r="N3024" i="22" s="1"/>
  <c r="O3024" i="22" s="1"/>
  <c r="M3020" i="22"/>
  <c r="N3020" i="22" s="1"/>
  <c r="O3020" i="22" s="1"/>
  <c r="M3016" i="22"/>
  <c r="N3016" i="22" s="1"/>
  <c r="O3016" i="22" s="1"/>
  <c r="M3012" i="22"/>
  <c r="N3012" i="22" s="1"/>
  <c r="O3012" i="22" s="1"/>
  <c r="M3008" i="22"/>
  <c r="N3008" i="22" s="1"/>
  <c r="O3008" i="22" s="1"/>
  <c r="M3004" i="22"/>
  <c r="N3004" i="22" s="1"/>
  <c r="O3004" i="22" s="1"/>
  <c r="M3000" i="22"/>
  <c r="N3000" i="22" s="1"/>
  <c r="O3000" i="22" s="1"/>
  <c r="M2996" i="22"/>
  <c r="N2996" i="22" s="1"/>
  <c r="O2996" i="22" s="1"/>
  <c r="M2992" i="22"/>
  <c r="N2992" i="22" s="1"/>
  <c r="O2992" i="22" s="1"/>
  <c r="M2988" i="22"/>
  <c r="N2988" i="22" s="1"/>
  <c r="O2988" i="22" s="1"/>
  <c r="M2984" i="22"/>
  <c r="N2984" i="22" s="1"/>
  <c r="O2984" i="22" s="1"/>
  <c r="M2980" i="22"/>
  <c r="N2980" i="22" s="1"/>
  <c r="O2980" i="22" s="1"/>
  <c r="M2976" i="22"/>
  <c r="N2976" i="22" s="1"/>
  <c r="O2976" i="22" s="1"/>
  <c r="M2972" i="22"/>
  <c r="N2972" i="22" s="1"/>
  <c r="O2972" i="22" s="1"/>
  <c r="M2968" i="22"/>
  <c r="N2968" i="22" s="1"/>
  <c r="O2968" i="22" s="1"/>
  <c r="M2964" i="22"/>
  <c r="N2964" i="22" s="1"/>
  <c r="O2964" i="22" s="1"/>
  <c r="M2960" i="22"/>
  <c r="N2960" i="22" s="1"/>
  <c r="O2960" i="22" s="1"/>
  <c r="M2956" i="22"/>
  <c r="N2956" i="22" s="1"/>
  <c r="O2956" i="22" s="1"/>
  <c r="M2952" i="22"/>
  <c r="N2952" i="22" s="1"/>
  <c r="O2952" i="22" s="1"/>
  <c r="M2948" i="22"/>
  <c r="N2948" i="22" s="1"/>
  <c r="O2948" i="22" s="1"/>
  <c r="M2944" i="22"/>
  <c r="N2944" i="22" s="1"/>
  <c r="O2944" i="22" s="1"/>
  <c r="M2940" i="22"/>
  <c r="N2940" i="22" s="1"/>
  <c r="O2940" i="22" s="1"/>
  <c r="M2936" i="22"/>
  <c r="N2936" i="22" s="1"/>
  <c r="O2936" i="22" s="1"/>
  <c r="M2932" i="22"/>
  <c r="N2932" i="22" s="1"/>
  <c r="O2932" i="22" s="1"/>
  <c r="M2928" i="22"/>
  <c r="N2928" i="22" s="1"/>
  <c r="O2928" i="22" s="1"/>
  <c r="M2924" i="22"/>
  <c r="N2924" i="22" s="1"/>
  <c r="O2924" i="22" s="1"/>
  <c r="M2920" i="22"/>
  <c r="N2920" i="22" s="1"/>
  <c r="O2920" i="22" s="1"/>
  <c r="M2916" i="22"/>
  <c r="N2916" i="22" s="1"/>
  <c r="O2916" i="22" s="1"/>
  <c r="M2912" i="22"/>
  <c r="N2912" i="22" s="1"/>
  <c r="O2912" i="22" s="1"/>
  <c r="M2908" i="22"/>
  <c r="N2908" i="22" s="1"/>
  <c r="O2908" i="22" s="1"/>
  <c r="M2904" i="22"/>
  <c r="N2904" i="22" s="1"/>
  <c r="O2904" i="22" s="1"/>
  <c r="M2900" i="22"/>
  <c r="N2900" i="22" s="1"/>
  <c r="O2900" i="22" s="1"/>
  <c r="M2896" i="22"/>
  <c r="N2896" i="22" s="1"/>
  <c r="O2896" i="22" s="1"/>
  <c r="M2892" i="22"/>
  <c r="N2892" i="22" s="1"/>
  <c r="O2892" i="22" s="1"/>
  <c r="M2888" i="22"/>
  <c r="N2888" i="22" s="1"/>
  <c r="O2888" i="22" s="1"/>
  <c r="M2884" i="22"/>
  <c r="N2884" i="22" s="1"/>
  <c r="O2884" i="22" s="1"/>
  <c r="M2880" i="22"/>
  <c r="N2880" i="22" s="1"/>
  <c r="O2880" i="22" s="1"/>
  <c r="M2876" i="22"/>
  <c r="N2876" i="22" s="1"/>
  <c r="O2876" i="22" s="1"/>
  <c r="M2872" i="22"/>
  <c r="N2872" i="22" s="1"/>
  <c r="O2872" i="22" s="1"/>
  <c r="M2868" i="22"/>
  <c r="N2868" i="22" s="1"/>
  <c r="O2868" i="22" s="1"/>
  <c r="M2864" i="22"/>
  <c r="N2864" i="22" s="1"/>
  <c r="O2864" i="22" s="1"/>
  <c r="M2860" i="22"/>
  <c r="N2860" i="22" s="1"/>
  <c r="O2860" i="22" s="1"/>
  <c r="M2856" i="22"/>
  <c r="N2856" i="22" s="1"/>
  <c r="O2856" i="22" s="1"/>
  <c r="M2852" i="22"/>
  <c r="N2852" i="22" s="1"/>
  <c r="O2852" i="22" s="1"/>
  <c r="M2848" i="22"/>
  <c r="N2848" i="22" s="1"/>
  <c r="O2848" i="22" s="1"/>
  <c r="M2844" i="22"/>
  <c r="N2844" i="22" s="1"/>
  <c r="O2844" i="22" s="1"/>
  <c r="M2840" i="22"/>
  <c r="N2840" i="22" s="1"/>
  <c r="O2840" i="22" s="1"/>
  <c r="M2836" i="22"/>
  <c r="N2836" i="22" s="1"/>
  <c r="O2836" i="22" s="1"/>
  <c r="M2832" i="22"/>
  <c r="N2832" i="22" s="1"/>
  <c r="O2832" i="22" s="1"/>
  <c r="M2828" i="22"/>
  <c r="N2828" i="22" s="1"/>
  <c r="O2828" i="22" s="1"/>
  <c r="M2824" i="22"/>
  <c r="N2824" i="22" s="1"/>
  <c r="O2824" i="22" s="1"/>
  <c r="M2820" i="22"/>
  <c r="N2820" i="22" s="1"/>
  <c r="O2820" i="22" s="1"/>
  <c r="M2816" i="22"/>
  <c r="N2816" i="22" s="1"/>
  <c r="O2816" i="22" s="1"/>
  <c r="M2812" i="22"/>
  <c r="N2812" i="22" s="1"/>
  <c r="O2812" i="22" s="1"/>
  <c r="M2808" i="22"/>
  <c r="N2808" i="22" s="1"/>
  <c r="O2808" i="22" s="1"/>
  <c r="M2804" i="22"/>
  <c r="N2804" i="22" s="1"/>
  <c r="O2804" i="22" s="1"/>
  <c r="M2800" i="22"/>
  <c r="N2800" i="22" s="1"/>
  <c r="O2800" i="22" s="1"/>
  <c r="M2796" i="22"/>
  <c r="N2796" i="22" s="1"/>
  <c r="O2796" i="22" s="1"/>
  <c r="M2792" i="22"/>
  <c r="N2792" i="22" s="1"/>
  <c r="O2792" i="22" s="1"/>
  <c r="M2788" i="22"/>
  <c r="N2788" i="22" s="1"/>
  <c r="O2788" i="22" s="1"/>
  <c r="M2784" i="22"/>
  <c r="N2784" i="22" s="1"/>
  <c r="O2784" i="22" s="1"/>
  <c r="M2780" i="22"/>
  <c r="N2780" i="22" s="1"/>
  <c r="O2780" i="22" s="1"/>
  <c r="M2776" i="22"/>
  <c r="N2776" i="22" s="1"/>
  <c r="O2776" i="22" s="1"/>
  <c r="M2772" i="22"/>
  <c r="N2772" i="22" s="1"/>
  <c r="O2772" i="22" s="1"/>
  <c r="M2768" i="22"/>
  <c r="N2768" i="22" s="1"/>
  <c r="O2768" i="22" s="1"/>
  <c r="M2764" i="22"/>
  <c r="N2764" i="22" s="1"/>
  <c r="O2764" i="22" s="1"/>
  <c r="M2760" i="22"/>
  <c r="N2760" i="22" s="1"/>
  <c r="O2760" i="22" s="1"/>
  <c r="M2756" i="22"/>
  <c r="N2756" i="22" s="1"/>
  <c r="O2756" i="22" s="1"/>
  <c r="M2752" i="22"/>
  <c r="N2752" i="22" s="1"/>
  <c r="O2752" i="22" s="1"/>
  <c r="M2748" i="22"/>
  <c r="N2748" i="22" s="1"/>
  <c r="O2748" i="22" s="1"/>
  <c r="M2744" i="22"/>
  <c r="N2744" i="22" s="1"/>
  <c r="O2744" i="22" s="1"/>
  <c r="M2740" i="22"/>
  <c r="N2740" i="22" s="1"/>
  <c r="O2740" i="22" s="1"/>
  <c r="M2736" i="22"/>
  <c r="N2736" i="22" s="1"/>
  <c r="O2736" i="22" s="1"/>
  <c r="M2732" i="22"/>
  <c r="N2732" i="22" s="1"/>
  <c r="O2732" i="22" s="1"/>
  <c r="M2728" i="22"/>
  <c r="N2728" i="22" s="1"/>
  <c r="O2728" i="22" s="1"/>
  <c r="M2724" i="22"/>
  <c r="N2724" i="22" s="1"/>
  <c r="O2724" i="22" s="1"/>
  <c r="M2720" i="22"/>
  <c r="N2720" i="22" s="1"/>
  <c r="O2720" i="22" s="1"/>
  <c r="M2716" i="22"/>
  <c r="N2716" i="22" s="1"/>
  <c r="O2716" i="22" s="1"/>
  <c r="M2712" i="22"/>
  <c r="N2712" i="22" s="1"/>
  <c r="O2712" i="22" s="1"/>
  <c r="M2708" i="22"/>
  <c r="N2708" i="22" s="1"/>
  <c r="O2708" i="22" s="1"/>
  <c r="M2704" i="22"/>
  <c r="N2704" i="22" s="1"/>
  <c r="O2704" i="22" s="1"/>
  <c r="M2700" i="22"/>
  <c r="N2700" i="22" s="1"/>
  <c r="O2700" i="22" s="1"/>
  <c r="M2696" i="22"/>
  <c r="N2696" i="22" s="1"/>
  <c r="O2696" i="22" s="1"/>
  <c r="M2692" i="22"/>
  <c r="N2692" i="22" s="1"/>
  <c r="O2692" i="22" s="1"/>
  <c r="M2688" i="22"/>
  <c r="N2688" i="22" s="1"/>
  <c r="O2688" i="22" s="1"/>
  <c r="M2684" i="22"/>
  <c r="N2684" i="22" s="1"/>
  <c r="O2684" i="22" s="1"/>
  <c r="M2679" i="22"/>
  <c r="N2679" i="22" s="1"/>
  <c r="O2679" i="22" s="1"/>
  <c r="M2674" i="22"/>
  <c r="N2674" i="22" s="1"/>
  <c r="O2674" i="22" s="1"/>
  <c r="M2670" i="22"/>
  <c r="N2670" i="22" s="1"/>
  <c r="O2670" i="22" s="1"/>
  <c r="M2666" i="22"/>
  <c r="N2666" i="22" s="1"/>
  <c r="O2666" i="22" s="1"/>
  <c r="M2662" i="22"/>
  <c r="N2662" i="22" s="1"/>
  <c r="O2662" i="22" s="1"/>
  <c r="M2658" i="22"/>
  <c r="N2658" i="22" s="1"/>
  <c r="O2658" i="22" s="1"/>
  <c r="M2654" i="22"/>
  <c r="N2654" i="22" s="1"/>
  <c r="O2654" i="22" s="1"/>
  <c r="M2650" i="22"/>
  <c r="N2650" i="22" s="1"/>
  <c r="O2650" i="22" s="1"/>
  <c r="M2646" i="22"/>
  <c r="N2646" i="22" s="1"/>
  <c r="O2646" i="22" s="1"/>
  <c r="M2642" i="22"/>
  <c r="N2642" i="22" s="1"/>
  <c r="O2642" i="22" s="1"/>
  <c r="M2638" i="22"/>
  <c r="N2638" i="22" s="1"/>
  <c r="O2638" i="22" s="1"/>
  <c r="M2634" i="22"/>
  <c r="N2634" i="22" s="1"/>
  <c r="O2634" i="22" s="1"/>
  <c r="M2630" i="22"/>
  <c r="N2630" i="22" s="1"/>
  <c r="O2630" i="22" s="1"/>
  <c r="M2626" i="22"/>
  <c r="N2626" i="22" s="1"/>
  <c r="O2626" i="22" s="1"/>
  <c r="M2622" i="22"/>
  <c r="N2622" i="22" s="1"/>
  <c r="O2622" i="22" s="1"/>
  <c r="M2618" i="22"/>
  <c r="N2618" i="22" s="1"/>
  <c r="O2618" i="22" s="1"/>
  <c r="M2614" i="22"/>
  <c r="N2614" i="22" s="1"/>
  <c r="O2614" i="22" s="1"/>
  <c r="M2610" i="22"/>
  <c r="N2610" i="22" s="1"/>
  <c r="O2610" i="22" s="1"/>
  <c r="M2606" i="22"/>
  <c r="N2606" i="22" s="1"/>
  <c r="O2606" i="22" s="1"/>
  <c r="M2602" i="22"/>
  <c r="N2602" i="22" s="1"/>
  <c r="O2602" i="22" s="1"/>
  <c r="M2598" i="22"/>
  <c r="N2598" i="22" s="1"/>
  <c r="O2598" i="22" s="1"/>
  <c r="M2594" i="22"/>
  <c r="N2594" i="22" s="1"/>
  <c r="O2594" i="22" s="1"/>
  <c r="M2590" i="22"/>
  <c r="N2590" i="22" s="1"/>
  <c r="O2590" i="22" s="1"/>
  <c r="M4226" i="22"/>
  <c r="N4226" i="22" s="1"/>
  <c r="O4226" i="22" s="1"/>
  <c r="M2588" i="22"/>
  <c r="N2588" i="22" s="1"/>
  <c r="O2588" i="22" s="1"/>
  <c r="M2584" i="22"/>
  <c r="N2584" i="22" s="1"/>
  <c r="O2584" i="22" s="1"/>
  <c r="M2580" i="22"/>
  <c r="N2580" i="22" s="1"/>
  <c r="O2580" i="22" s="1"/>
  <c r="M2576" i="22"/>
  <c r="N2576" i="22" s="1"/>
  <c r="O2576" i="22" s="1"/>
  <c r="M2572" i="22"/>
  <c r="N2572" i="22" s="1"/>
  <c r="O2572" i="22" s="1"/>
  <c r="M2568" i="22"/>
  <c r="N2568" i="22" s="1"/>
  <c r="O2568" i="22" s="1"/>
  <c r="M2564" i="22"/>
  <c r="N2564" i="22" s="1"/>
  <c r="O2564" i="22" s="1"/>
  <c r="M2560" i="22"/>
  <c r="N2560" i="22" s="1"/>
  <c r="O2560" i="22" s="1"/>
  <c r="M2556" i="22"/>
  <c r="N2556" i="22" s="1"/>
  <c r="O2556" i="22" s="1"/>
  <c r="M2552" i="22"/>
  <c r="N2552" i="22" s="1"/>
  <c r="O2552" i="22" s="1"/>
  <c r="M2548" i="22"/>
  <c r="N2548" i="22" s="1"/>
  <c r="O2548" i="22" s="1"/>
  <c r="M2544" i="22"/>
  <c r="N2544" i="22" s="1"/>
  <c r="O2544" i="22" s="1"/>
  <c r="M2540" i="22"/>
  <c r="N2540" i="22" s="1"/>
  <c r="O2540" i="22" s="1"/>
  <c r="M2536" i="22"/>
  <c r="N2536" i="22" s="1"/>
  <c r="O2536" i="22" s="1"/>
  <c r="M2532" i="22"/>
  <c r="N2532" i="22" s="1"/>
  <c r="O2532" i="22" s="1"/>
  <c r="M2528" i="22"/>
  <c r="N2528" i="22" s="1"/>
  <c r="O2528" i="22" s="1"/>
  <c r="M2524" i="22"/>
  <c r="N2524" i="22" s="1"/>
  <c r="O2524" i="22" s="1"/>
  <c r="M2520" i="22"/>
  <c r="N2520" i="22" s="1"/>
  <c r="O2520" i="22" s="1"/>
  <c r="M2516" i="22"/>
  <c r="N2516" i="22" s="1"/>
  <c r="O2516" i="22" s="1"/>
  <c r="M2512" i="22"/>
  <c r="N2512" i="22" s="1"/>
  <c r="O2512" i="22" s="1"/>
  <c r="M2508" i="22"/>
  <c r="N2508" i="22" s="1"/>
  <c r="O2508" i="22" s="1"/>
  <c r="M2504" i="22"/>
  <c r="N2504" i="22" s="1"/>
  <c r="O2504" i="22" s="1"/>
  <c r="M2500" i="22"/>
  <c r="N2500" i="22" s="1"/>
  <c r="O2500" i="22" s="1"/>
  <c r="M2496" i="22"/>
  <c r="N2496" i="22" s="1"/>
  <c r="O2496" i="22" s="1"/>
  <c r="M2492" i="22"/>
  <c r="N2492" i="22" s="1"/>
  <c r="O2492" i="22" s="1"/>
  <c r="M2488" i="22"/>
  <c r="N2488" i="22" s="1"/>
  <c r="O2488" i="22" s="1"/>
  <c r="M2484" i="22"/>
  <c r="N2484" i="22" s="1"/>
  <c r="O2484" i="22" s="1"/>
  <c r="M2480" i="22"/>
  <c r="N2480" i="22" s="1"/>
  <c r="O2480" i="22" s="1"/>
  <c r="M2476" i="22"/>
  <c r="N2476" i="22" s="1"/>
  <c r="O2476" i="22" s="1"/>
  <c r="M2472" i="22"/>
  <c r="N2472" i="22" s="1"/>
  <c r="O2472" i="22" s="1"/>
  <c r="M2468" i="22"/>
  <c r="N2468" i="22" s="1"/>
  <c r="O2468" i="22" s="1"/>
  <c r="M2464" i="22"/>
  <c r="N2464" i="22" s="1"/>
  <c r="O2464" i="22" s="1"/>
  <c r="M2460" i="22"/>
  <c r="N2460" i="22" s="1"/>
  <c r="O2460" i="22" s="1"/>
  <c r="M2456" i="22"/>
  <c r="N2456" i="22" s="1"/>
  <c r="O2456" i="22" s="1"/>
  <c r="M2452" i="22"/>
  <c r="N2452" i="22" s="1"/>
  <c r="O2452" i="22" s="1"/>
  <c r="M2448" i="22"/>
  <c r="N2448" i="22" s="1"/>
  <c r="O2448" i="22" s="1"/>
  <c r="M2444" i="22"/>
  <c r="N2444" i="22" s="1"/>
  <c r="O2444" i="22" s="1"/>
  <c r="M2440" i="22"/>
  <c r="N2440" i="22" s="1"/>
  <c r="O2440" i="22" s="1"/>
  <c r="M2436" i="22"/>
  <c r="N2436" i="22" s="1"/>
  <c r="O2436" i="22" s="1"/>
  <c r="M2432" i="22"/>
  <c r="N2432" i="22" s="1"/>
  <c r="O2432" i="22" s="1"/>
  <c r="M2428" i="22"/>
  <c r="N2428" i="22" s="1"/>
  <c r="O2428" i="22" s="1"/>
  <c r="M2424" i="22"/>
  <c r="N2424" i="22" s="1"/>
  <c r="O2424" i="22" s="1"/>
  <c r="M2420" i="22"/>
  <c r="N2420" i="22" s="1"/>
  <c r="O2420" i="22" s="1"/>
  <c r="M2416" i="22"/>
  <c r="N2416" i="22" s="1"/>
  <c r="O2416" i="22" s="1"/>
  <c r="M2412" i="22"/>
  <c r="N2412" i="22" s="1"/>
  <c r="O2412" i="22" s="1"/>
  <c r="M2408" i="22"/>
  <c r="N2408" i="22" s="1"/>
  <c r="O2408" i="22" s="1"/>
  <c r="M2404" i="22"/>
  <c r="N2404" i="22" s="1"/>
  <c r="O2404" i="22" s="1"/>
  <c r="M2400" i="22"/>
  <c r="N2400" i="22" s="1"/>
  <c r="O2400" i="22" s="1"/>
  <c r="M2396" i="22"/>
  <c r="N2396" i="22" s="1"/>
  <c r="O2396" i="22" s="1"/>
  <c r="M2392" i="22"/>
  <c r="N2392" i="22" s="1"/>
  <c r="O2392" i="22" s="1"/>
  <c r="M2388" i="22"/>
  <c r="N2388" i="22" s="1"/>
  <c r="O2388" i="22" s="1"/>
  <c r="M2384" i="22"/>
  <c r="N2384" i="22" s="1"/>
  <c r="O2384" i="22" s="1"/>
  <c r="M2380" i="22"/>
  <c r="N2380" i="22" s="1"/>
  <c r="O2380" i="22" s="1"/>
  <c r="M2376" i="22"/>
  <c r="N2376" i="22" s="1"/>
  <c r="O2376" i="22" s="1"/>
  <c r="M2372" i="22"/>
  <c r="N2372" i="22" s="1"/>
  <c r="O2372" i="22" s="1"/>
  <c r="M2368" i="22"/>
  <c r="N2368" i="22" s="1"/>
  <c r="O2368" i="22" s="1"/>
  <c r="M2364" i="22"/>
  <c r="N2364" i="22" s="1"/>
  <c r="O2364" i="22" s="1"/>
  <c r="M2360" i="22"/>
  <c r="N2360" i="22" s="1"/>
  <c r="O2360" i="22" s="1"/>
  <c r="M2356" i="22"/>
  <c r="N2356" i="22" s="1"/>
  <c r="O2356" i="22" s="1"/>
  <c r="M2352" i="22"/>
  <c r="N2352" i="22" s="1"/>
  <c r="O2352" i="22" s="1"/>
  <c r="M2348" i="22"/>
  <c r="N2348" i="22" s="1"/>
  <c r="O2348" i="22" s="1"/>
  <c r="M2344" i="22"/>
  <c r="N2344" i="22" s="1"/>
  <c r="O2344" i="22" s="1"/>
  <c r="M2340" i="22"/>
  <c r="N2340" i="22" s="1"/>
  <c r="O2340" i="22" s="1"/>
  <c r="M2336" i="22"/>
  <c r="N2336" i="22" s="1"/>
  <c r="O2336" i="22" s="1"/>
  <c r="M2332" i="22"/>
  <c r="N2332" i="22" s="1"/>
  <c r="O2332" i="22" s="1"/>
  <c r="M2328" i="22"/>
  <c r="N2328" i="22" s="1"/>
  <c r="O2328" i="22" s="1"/>
  <c r="M2324" i="22"/>
  <c r="N2324" i="22" s="1"/>
  <c r="O2324" i="22" s="1"/>
  <c r="M2320" i="22"/>
  <c r="N2320" i="22" s="1"/>
  <c r="O2320" i="22" s="1"/>
  <c r="M2316" i="22"/>
  <c r="N2316" i="22" s="1"/>
  <c r="O2316" i="22" s="1"/>
  <c r="M2312" i="22"/>
  <c r="N2312" i="22" s="1"/>
  <c r="O2312" i="22" s="1"/>
  <c r="M2308" i="22"/>
  <c r="N2308" i="22" s="1"/>
  <c r="O2308" i="22" s="1"/>
  <c r="M2304" i="22"/>
  <c r="N2304" i="22" s="1"/>
  <c r="O2304" i="22" s="1"/>
  <c r="M2300" i="22"/>
  <c r="N2300" i="22" s="1"/>
  <c r="O2300" i="22" s="1"/>
  <c r="M2296" i="22"/>
  <c r="N2296" i="22" s="1"/>
  <c r="O2296" i="22" s="1"/>
  <c r="M2291" i="22"/>
  <c r="N2291" i="22" s="1"/>
  <c r="O2291" i="22" s="1"/>
  <c r="M2287" i="22"/>
  <c r="N2287" i="22" s="1"/>
  <c r="O2287" i="22" s="1"/>
  <c r="M2283" i="22"/>
  <c r="N2283" i="22" s="1"/>
  <c r="O2283" i="22" s="1"/>
  <c r="M2278" i="22"/>
  <c r="N2278" i="22" s="1"/>
  <c r="O2278" i="22" s="1"/>
  <c r="M2274" i="22"/>
  <c r="N2274" i="22" s="1"/>
  <c r="O2274" i="22" s="1"/>
  <c r="M2270" i="22"/>
  <c r="N2270" i="22" s="1"/>
  <c r="O2270" i="22" s="1"/>
  <c r="M2266" i="22"/>
  <c r="N2266" i="22" s="1"/>
  <c r="O2266" i="22" s="1"/>
  <c r="M2262" i="22"/>
  <c r="N2262" i="22" s="1"/>
  <c r="O2262" i="22" s="1"/>
  <c r="M2258" i="22"/>
  <c r="N2258" i="22" s="1"/>
  <c r="O2258" i="22" s="1"/>
  <c r="M2254" i="22"/>
  <c r="N2254" i="22" s="1"/>
  <c r="O2254" i="22" s="1"/>
  <c r="M2250" i="22"/>
  <c r="N2250" i="22" s="1"/>
  <c r="O2250" i="22" s="1"/>
  <c r="M2246" i="22"/>
  <c r="N2246" i="22" s="1"/>
  <c r="O2246" i="22" s="1"/>
  <c r="M2242" i="22"/>
  <c r="N2242" i="22" s="1"/>
  <c r="O2242" i="22" s="1"/>
  <c r="M2238" i="22"/>
  <c r="N2238" i="22" s="1"/>
  <c r="O2238" i="22" s="1"/>
  <c r="M2234" i="22"/>
  <c r="N2234" i="22" s="1"/>
  <c r="O2234" i="22" s="1"/>
  <c r="M2230" i="22"/>
  <c r="N2230" i="22" s="1"/>
  <c r="O2230" i="22" s="1"/>
  <c r="M2226" i="22"/>
  <c r="N2226" i="22" s="1"/>
  <c r="O2226" i="22" s="1"/>
  <c r="M2222" i="22"/>
  <c r="N2222" i="22" s="1"/>
  <c r="O2222" i="22" s="1"/>
  <c r="M2218" i="22"/>
  <c r="N2218" i="22" s="1"/>
  <c r="O2218" i="22" s="1"/>
  <c r="M2214" i="22"/>
  <c r="N2214" i="22" s="1"/>
  <c r="O2214" i="22" s="1"/>
  <c r="M2210" i="22"/>
  <c r="N2210" i="22" s="1"/>
  <c r="O2210" i="22" s="1"/>
  <c r="M2206" i="22"/>
  <c r="N2206" i="22" s="1"/>
  <c r="O2206" i="22" s="1"/>
  <c r="M2202" i="22"/>
  <c r="N2202" i="22" s="1"/>
  <c r="O2202" i="22" s="1"/>
  <c r="M2198" i="22"/>
  <c r="N2198" i="22" s="1"/>
  <c r="O2198" i="22" s="1"/>
  <c r="M2194" i="22"/>
  <c r="N2194" i="22" s="1"/>
  <c r="O2194" i="22" s="1"/>
  <c r="M2190" i="22"/>
  <c r="N2190" i="22" s="1"/>
  <c r="O2190" i="22" s="1"/>
  <c r="M2186" i="22"/>
  <c r="N2186" i="22" s="1"/>
  <c r="O2186" i="22" s="1"/>
  <c r="M2182" i="22"/>
  <c r="N2182" i="22" s="1"/>
  <c r="O2182" i="22" s="1"/>
  <c r="M2178" i="22"/>
  <c r="N2178" i="22" s="1"/>
  <c r="O2178" i="22" s="1"/>
  <c r="M2174" i="22"/>
  <c r="N2174" i="22" s="1"/>
  <c r="O2174" i="22" s="1"/>
  <c r="M2170" i="22"/>
  <c r="N2170" i="22" s="1"/>
  <c r="O2170" i="22" s="1"/>
  <c r="M2166" i="22"/>
  <c r="N2166" i="22" s="1"/>
  <c r="O2166" i="22" s="1"/>
  <c r="M2162" i="22"/>
  <c r="N2162" i="22" s="1"/>
  <c r="O2162" i="22" s="1"/>
  <c r="M2158" i="22"/>
  <c r="N2158" i="22" s="1"/>
  <c r="O2158" i="22" s="1"/>
  <c r="M2154" i="22"/>
  <c r="N2154" i="22" s="1"/>
  <c r="O2154" i="22" s="1"/>
  <c r="M2150" i="22"/>
  <c r="N2150" i="22" s="1"/>
  <c r="O2150" i="22" s="1"/>
  <c r="M2146" i="22"/>
  <c r="N2146" i="22" s="1"/>
  <c r="O2146" i="22" s="1"/>
  <c r="M2142" i="22"/>
  <c r="N2142" i="22" s="1"/>
  <c r="O2142" i="22" s="1"/>
  <c r="M2138" i="22"/>
  <c r="N2138" i="22" s="1"/>
  <c r="O2138" i="22" s="1"/>
  <c r="M2134" i="22"/>
  <c r="N2134" i="22" s="1"/>
  <c r="O2134" i="22" s="1"/>
  <c r="M2130" i="22"/>
  <c r="N2130" i="22" s="1"/>
  <c r="O2130" i="22" s="1"/>
  <c r="M2126" i="22"/>
  <c r="N2126" i="22" s="1"/>
  <c r="O2126" i="22" s="1"/>
  <c r="M2122" i="22"/>
  <c r="N2122" i="22" s="1"/>
  <c r="O2122" i="22" s="1"/>
  <c r="M2118" i="22"/>
  <c r="N2118" i="22" s="1"/>
  <c r="O2118" i="22" s="1"/>
  <c r="M2114" i="22"/>
  <c r="N2114" i="22" s="1"/>
  <c r="O2114" i="22" s="1"/>
  <c r="M2110" i="22"/>
  <c r="N2110" i="22" s="1"/>
  <c r="O2110" i="22" s="1"/>
  <c r="M2106" i="22"/>
  <c r="N2106" i="22" s="1"/>
  <c r="O2106" i="22" s="1"/>
  <c r="M2102" i="22"/>
  <c r="N2102" i="22" s="1"/>
  <c r="O2102" i="22" s="1"/>
  <c r="M2098" i="22"/>
  <c r="N2098" i="22" s="1"/>
  <c r="O2098" i="22" s="1"/>
  <c r="M2094" i="22"/>
  <c r="N2094" i="22" s="1"/>
  <c r="O2094" i="22" s="1"/>
  <c r="M2090" i="22"/>
  <c r="N2090" i="22" s="1"/>
  <c r="O2090" i="22" s="1"/>
  <c r="M2086" i="22"/>
  <c r="N2086" i="22" s="1"/>
  <c r="O2086" i="22" s="1"/>
  <c r="M2082" i="22"/>
  <c r="N2082" i="22" s="1"/>
  <c r="O2082" i="22" s="1"/>
  <c r="M2078" i="22"/>
  <c r="N2078" i="22" s="1"/>
  <c r="O2078" i="22" s="1"/>
  <c r="M2074" i="22"/>
  <c r="N2074" i="22" s="1"/>
  <c r="O2074" i="22" s="1"/>
  <c r="M2070" i="22"/>
  <c r="N2070" i="22" s="1"/>
  <c r="O2070" i="22" s="1"/>
  <c r="M2066" i="22"/>
  <c r="N2066" i="22" s="1"/>
  <c r="O2066" i="22" s="1"/>
  <c r="M2062" i="22"/>
  <c r="N2062" i="22" s="1"/>
  <c r="O2062" i="22" s="1"/>
  <c r="M2058" i="22"/>
  <c r="N2058" i="22" s="1"/>
  <c r="O2058" i="22" s="1"/>
  <c r="M2054" i="22"/>
  <c r="N2054" i="22" s="1"/>
  <c r="O2054" i="22" s="1"/>
  <c r="M2050" i="22"/>
  <c r="N2050" i="22" s="1"/>
  <c r="O2050" i="22" s="1"/>
  <c r="M2046" i="22"/>
  <c r="N2046" i="22" s="1"/>
  <c r="O2046" i="22" s="1"/>
  <c r="M2042" i="22"/>
  <c r="N2042" i="22" s="1"/>
  <c r="O2042" i="22" s="1"/>
  <c r="M2038" i="22"/>
  <c r="N2038" i="22" s="1"/>
  <c r="O2038" i="22" s="1"/>
  <c r="M2034" i="22"/>
  <c r="N2034" i="22" s="1"/>
  <c r="O2034" i="22" s="1"/>
  <c r="M2030" i="22"/>
  <c r="N2030" i="22" s="1"/>
  <c r="O2030" i="22" s="1"/>
  <c r="M2026" i="22"/>
  <c r="N2026" i="22" s="1"/>
  <c r="O2026" i="22" s="1"/>
  <c r="M2022" i="22"/>
  <c r="N2022" i="22" s="1"/>
  <c r="O2022" i="22" s="1"/>
  <c r="M2018" i="22"/>
  <c r="N2018" i="22" s="1"/>
  <c r="O2018" i="22" s="1"/>
  <c r="M2014" i="22"/>
  <c r="N2014" i="22" s="1"/>
  <c r="O2014" i="22" s="1"/>
  <c r="M5181" i="22"/>
  <c r="N5181" i="22" s="1"/>
  <c r="O5181" i="22" s="1"/>
  <c r="M5178" i="22"/>
  <c r="N5178" i="22" s="1"/>
  <c r="O5178" i="22" s="1"/>
  <c r="M4988" i="22"/>
  <c r="N4988" i="22" s="1"/>
  <c r="O4988" i="22" s="1"/>
  <c r="M4982" i="22"/>
  <c r="N4982" i="22" s="1"/>
  <c r="O4982" i="22" s="1"/>
  <c r="M4218" i="22"/>
  <c r="N4218" i="22" s="1"/>
  <c r="O4218" i="22" s="1"/>
  <c r="M4216" i="22"/>
  <c r="N4216" i="22" s="1"/>
  <c r="O4216" i="22" s="1"/>
  <c r="M4214" i="22"/>
  <c r="N4214" i="22" s="1"/>
  <c r="O4214" i="22" s="1"/>
  <c r="M4212" i="22"/>
  <c r="N4212" i="22" s="1"/>
  <c r="O4212" i="22" s="1"/>
  <c r="M4210" i="22"/>
  <c r="N4210" i="22" s="1"/>
  <c r="O4210" i="22" s="1"/>
  <c r="M4208" i="22"/>
  <c r="N4208" i="22" s="1"/>
  <c r="O4208" i="22" s="1"/>
  <c r="M4205" i="22"/>
  <c r="N4205" i="22" s="1"/>
  <c r="O4205" i="22" s="1"/>
  <c r="M4203" i="22"/>
  <c r="N4203" i="22" s="1"/>
  <c r="O4203" i="22" s="1"/>
  <c r="M4201" i="22"/>
  <c r="N4201" i="22" s="1"/>
  <c r="O4201" i="22" s="1"/>
  <c r="M4198" i="22"/>
  <c r="N4198" i="22" s="1"/>
  <c r="O4198" i="22" s="1"/>
  <c r="M4196" i="22"/>
  <c r="N4196" i="22" s="1"/>
  <c r="O4196" i="22" s="1"/>
  <c r="M4194" i="22"/>
  <c r="N4194" i="22" s="1"/>
  <c r="O4194" i="22" s="1"/>
  <c r="M4191" i="22"/>
  <c r="N4191" i="22" s="1"/>
  <c r="O4191" i="22" s="1"/>
  <c r="M4189" i="22"/>
  <c r="N4189" i="22" s="1"/>
  <c r="O4189" i="22" s="1"/>
  <c r="M4187" i="22"/>
  <c r="N4187" i="22" s="1"/>
  <c r="O4187" i="22" s="1"/>
  <c r="M4185" i="22"/>
  <c r="N4185" i="22" s="1"/>
  <c r="O4185" i="22" s="1"/>
  <c r="M4183" i="22"/>
  <c r="N4183" i="22" s="1"/>
  <c r="O4183" i="22" s="1"/>
  <c r="M4181" i="22"/>
  <c r="N4181" i="22" s="1"/>
  <c r="O4181" i="22" s="1"/>
  <c r="M4178" i="22"/>
  <c r="N4178" i="22" s="1"/>
  <c r="O4178" i="22" s="1"/>
  <c r="M4176" i="22"/>
  <c r="N4176" i="22" s="1"/>
  <c r="O4176" i="22" s="1"/>
  <c r="M4174" i="22"/>
  <c r="N4174" i="22" s="1"/>
  <c r="O4174" i="22" s="1"/>
  <c r="M4172" i="22"/>
  <c r="N4172" i="22" s="1"/>
  <c r="O4172" i="22" s="1"/>
  <c r="M4170" i="22"/>
  <c r="N4170" i="22" s="1"/>
  <c r="O4170" i="22" s="1"/>
  <c r="M4167" i="22"/>
  <c r="N4167" i="22" s="1"/>
  <c r="O4167" i="22" s="1"/>
  <c r="M4164" i="22"/>
  <c r="N4164" i="22" s="1"/>
  <c r="O4164" i="22" s="1"/>
  <c r="M4161" i="22"/>
  <c r="N4161" i="22" s="1"/>
  <c r="O4161" i="22" s="1"/>
  <c r="M4158" i="22"/>
  <c r="N4158" i="22" s="1"/>
  <c r="O4158" i="22" s="1"/>
  <c r="M4156" i="22"/>
  <c r="N4156" i="22" s="1"/>
  <c r="O4156" i="22" s="1"/>
  <c r="M4153" i="22"/>
  <c r="N4153" i="22" s="1"/>
  <c r="O4153" i="22" s="1"/>
  <c r="M4150" i="22"/>
  <c r="N4150" i="22" s="1"/>
  <c r="O4150" i="22" s="1"/>
  <c r="M4146" i="22"/>
  <c r="N4146" i="22" s="1"/>
  <c r="O4146" i="22" s="1"/>
  <c r="M4144" i="22"/>
  <c r="N4144" i="22" s="1"/>
  <c r="O4144" i="22" s="1"/>
  <c r="M4142" i="22"/>
  <c r="N4142" i="22" s="1"/>
  <c r="O4142" i="22" s="1"/>
  <c r="M4140" i="22"/>
  <c r="N4140" i="22" s="1"/>
  <c r="O4140" i="22" s="1"/>
  <c r="M4137" i="22"/>
  <c r="N4137" i="22" s="1"/>
  <c r="O4137" i="22" s="1"/>
  <c r="M4135" i="22"/>
  <c r="N4135" i="22" s="1"/>
  <c r="O4135" i="22" s="1"/>
  <c r="M4133" i="22"/>
  <c r="N4133" i="22" s="1"/>
  <c r="O4133" i="22" s="1"/>
  <c r="M4130" i="22"/>
  <c r="N4130" i="22" s="1"/>
  <c r="O4130" i="22" s="1"/>
  <c r="M4128" i="22"/>
  <c r="N4128" i="22" s="1"/>
  <c r="O4128" i="22" s="1"/>
  <c r="M4126" i="22"/>
  <c r="N4126" i="22" s="1"/>
  <c r="O4126" i="22" s="1"/>
  <c r="M4124" i="22"/>
  <c r="N4124" i="22" s="1"/>
  <c r="O4124" i="22" s="1"/>
  <c r="M4121" i="22"/>
  <c r="N4121" i="22" s="1"/>
  <c r="O4121" i="22" s="1"/>
  <c r="M4119" i="22"/>
  <c r="N4119" i="22" s="1"/>
  <c r="O4119" i="22" s="1"/>
  <c r="M4117" i="22"/>
  <c r="N4117" i="22" s="1"/>
  <c r="O4117" i="22" s="1"/>
  <c r="M4114" i="22"/>
  <c r="N4114" i="22" s="1"/>
  <c r="O4114" i="22" s="1"/>
  <c r="M4112" i="22"/>
  <c r="N4112" i="22" s="1"/>
  <c r="O4112" i="22" s="1"/>
  <c r="M4110" i="22"/>
  <c r="N4110" i="22" s="1"/>
  <c r="O4110" i="22" s="1"/>
  <c r="M4108" i="22"/>
  <c r="N4108" i="22" s="1"/>
  <c r="O4108" i="22" s="1"/>
  <c r="M4104" i="22"/>
  <c r="N4104" i="22" s="1"/>
  <c r="O4104" i="22" s="1"/>
  <c r="M4099" i="22"/>
  <c r="N4099" i="22" s="1"/>
  <c r="O4099" i="22" s="1"/>
  <c r="M4097" i="22"/>
  <c r="N4097" i="22" s="1"/>
  <c r="O4097" i="22" s="1"/>
  <c r="M4094" i="22"/>
  <c r="N4094" i="22" s="1"/>
  <c r="O4094" i="22" s="1"/>
  <c r="M4091" i="22"/>
  <c r="N4091" i="22" s="1"/>
  <c r="O4091" i="22" s="1"/>
  <c r="M4089" i="22"/>
  <c r="N4089" i="22" s="1"/>
  <c r="O4089" i="22" s="1"/>
  <c r="M4086" i="22"/>
  <c r="N4086" i="22" s="1"/>
  <c r="O4086" i="22" s="1"/>
  <c r="M4083" i="22"/>
  <c r="N4083" i="22" s="1"/>
  <c r="O4083" i="22" s="1"/>
  <c r="M4081" i="22"/>
  <c r="N4081" i="22" s="1"/>
  <c r="O4081" i="22" s="1"/>
  <c r="M4078" i="22"/>
  <c r="N4078" i="22" s="1"/>
  <c r="O4078" i="22" s="1"/>
  <c r="M4075" i="22"/>
  <c r="N4075" i="22" s="1"/>
  <c r="O4075" i="22" s="1"/>
  <c r="M4072" i="22"/>
  <c r="N4072" i="22" s="1"/>
  <c r="O4072" i="22" s="1"/>
  <c r="M4069" i="22"/>
  <c r="N4069" i="22" s="1"/>
  <c r="O4069" i="22" s="1"/>
  <c r="M4066" i="22"/>
  <c r="N4066" i="22" s="1"/>
  <c r="O4066" i="22" s="1"/>
  <c r="M4063" i="22"/>
  <c r="N4063" i="22" s="1"/>
  <c r="O4063" i="22" s="1"/>
  <c r="M4060" i="22"/>
  <c r="N4060" i="22" s="1"/>
  <c r="O4060" i="22" s="1"/>
  <c r="M4057" i="22"/>
  <c r="N4057" i="22" s="1"/>
  <c r="O4057" i="22" s="1"/>
  <c r="M4053" i="22"/>
  <c r="N4053" i="22" s="1"/>
  <c r="O4053" i="22" s="1"/>
  <c r="M4050" i="22"/>
  <c r="N4050" i="22" s="1"/>
  <c r="O4050" i="22" s="1"/>
  <c r="M4048" i="22"/>
  <c r="N4048" i="22" s="1"/>
  <c r="O4048" i="22" s="1"/>
  <c r="M4045" i="22"/>
  <c r="N4045" i="22" s="1"/>
  <c r="O4045" i="22" s="1"/>
  <c r="M4042" i="22"/>
  <c r="N4042" i="22" s="1"/>
  <c r="O4042" i="22" s="1"/>
  <c r="M4040" i="22"/>
  <c r="N4040" i="22" s="1"/>
  <c r="O4040" i="22" s="1"/>
  <c r="M4037" i="22"/>
  <c r="N4037" i="22" s="1"/>
  <c r="O4037" i="22" s="1"/>
  <c r="M4034" i="22"/>
  <c r="N4034" i="22" s="1"/>
  <c r="O4034" i="22" s="1"/>
  <c r="M4032" i="22"/>
  <c r="N4032" i="22" s="1"/>
  <c r="O4032" i="22" s="1"/>
  <c r="M4028" i="22"/>
  <c r="N4028" i="22" s="1"/>
  <c r="O4028" i="22" s="1"/>
  <c r="M4025" i="22"/>
  <c r="N4025" i="22" s="1"/>
  <c r="O4025" i="22" s="1"/>
  <c r="M4022" i="22"/>
  <c r="N4022" i="22" s="1"/>
  <c r="O4022" i="22" s="1"/>
  <c r="M4019" i="22"/>
  <c r="N4019" i="22" s="1"/>
  <c r="O4019" i="22" s="1"/>
  <c r="M4017" i="22"/>
  <c r="N4017" i="22" s="1"/>
  <c r="O4017" i="22" s="1"/>
  <c r="M4014" i="22"/>
  <c r="N4014" i="22" s="1"/>
  <c r="O4014" i="22" s="1"/>
  <c r="M4011" i="22"/>
  <c r="N4011" i="22" s="1"/>
  <c r="O4011" i="22" s="1"/>
  <c r="M4009" i="22"/>
  <c r="N4009" i="22" s="1"/>
  <c r="O4009" i="22" s="1"/>
  <c r="M4006" i="22"/>
  <c r="N4006" i="22" s="1"/>
  <c r="O4006" i="22" s="1"/>
  <c r="M4003" i="22"/>
  <c r="N4003" i="22" s="1"/>
  <c r="O4003" i="22" s="1"/>
  <c r="M4001" i="22"/>
  <c r="N4001" i="22" s="1"/>
  <c r="O4001" i="22" s="1"/>
  <c r="M3998" i="22"/>
  <c r="N3998" i="22" s="1"/>
  <c r="O3998" i="22" s="1"/>
  <c r="M3996" i="22"/>
  <c r="N3996" i="22" s="1"/>
  <c r="O3996" i="22" s="1"/>
  <c r="M3993" i="22"/>
  <c r="N3993" i="22" s="1"/>
  <c r="O3993" i="22" s="1"/>
  <c r="M3991" i="22"/>
  <c r="N3991" i="22" s="1"/>
  <c r="O3991" i="22" s="1"/>
  <c r="M3988" i="22"/>
  <c r="N3988" i="22" s="1"/>
  <c r="O3988" i="22" s="1"/>
  <c r="M3986" i="22"/>
  <c r="N3986" i="22" s="1"/>
  <c r="O3986" i="22" s="1"/>
  <c r="M3983" i="22"/>
  <c r="N3983" i="22" s="1"/>
  <c r="O3983" i="22" s="1"/>
  <c r="M3981" i="22"/>
  <c r="N3981" i="22" s="1"/>
  <c r="O3981" i="22" s="1"/>
  <c r="M3978" i="22"/>
  <c r="N3978" i="22" s="1"/>
  <c r="O3978" i="22" s="1"/>
  <c r="M3976" i="22"/>
  <c r="N3976" i="22" s="1"/>
  <c r="O3976" i="22" s="1"/>
  <c r="M3973" i="22"/>
  <c r="N3973" i="22" s="1"/>
  <c r="O3973" i="22" s="1"/>
  <c r="M3971" i="22"/>
  <c r="N3971" i="22" s="1"/>
  <c r="O3971" i="22" s="1"/>
  <c r="M3968" i="22"/>
  <c r="N3968" i="22" s="1"/>
  <c r="O3968" i="22" s="1"/>
  <c r="M3966" i="22"/>
  <c r="N3966" i="22" s="1"/>
  <c r="O3966" i="22" s="1"/>
  <c r="M3963" i="22"/>
  <c r="N3963" i="22" s="1"/>
  <c r="O3963" i="22" s="1"/>
  <c r="M3961" i="22"/>
  <c r="N3961" i="22" s="1"/>
  <c r="O3961" i="22" s="1"/>
  <c r="M3958" i="22"/>
  <c r="N3958" i="22" s="1"/>
  <c r="O3958" i="22" s="1"/>
  <c r="M3954" i="22"/>
  <c r="N3954" i="22" s="1"/>
  <c r="O3954" i="22" s="1"/>
  <c r="M3951" i="22"/>
  <c r="N3951" i="22" s="1"/>
  <c r="O3951" i="22" s="1"/>
  <c r="M3948" i="22"/>
  <c r="N3948" i="22" s="1"/>
  <c r="O3948" i="22" s="1"/>
  <c r="M3945" i="22"/>
  <c r="N3945" i="22" s="1"/>
  <c r="O3945" i="22" s="1"/>
  <c r="M3942" i="22"/>
  <c r="N3942" i="22" s="1"/>
  <c r="O3942" i="22" s="1"/>
  <c r="M3940" i="22"/>
  <c r="N3940" i="22" s="1"/>
  <c r="O3940" i="22" s="1"/>
  <c r="M3937" i="22"/>
  <c r="N3937" i="22" s="1"/>
  <c r="O3937" i="22" s="1"/>
  <c r="M3935" i="22"/>
  <c r="N3935" i="22" s="1"/>
  <c r="O3935" i="22" s="1"/>
  <c r="M3933" i="22"/>
  <c r="N3933" i="22" s="1"/>
  <c r="O3933" i="22" s="1"/>
  <c r="M3930" i="22"/>
  <c r="N3930" i="22" s="1"/>
  <c r="O3930" i="22" s="1"/>
  <c r="M3928" i="22"/>
  <c r="N3928" i="22" s="1"/>
  <c r="O3928" i="22" s="1"/>
  <c r="M3925" i="22"/>
  <c r="N3925" i="22" s="1"/>
  <c r="O3925" i="22" s="1"/>
  <c r="M3923" i="22"/>
  <c r="N3923" i="22" s="1"/>
  <c r="O3923" i="22" s="1"/>
  <c r="M3921" i="22"/>
  <c r="N3921" i="22" s="1"/>
  <c r="O3921" i="22" s="1"/>
  <c r="M3919" i="22"/>
  <c r="N3919" i="22" s="1"/>
  <c r="O3919" i="22" s="1"/>
  <c r="M3917" i="22"/>
  <c r="N3917" i="22" s="1"/>
  <c r="O3917" i="22" s="1"/>
  <c r="M3914" i="22"/>
  <c r="N3914" i="22" s="1"/>
  <c r="O3914" i="22" s="1"/>
  <c r="M3912" i="22"/>
  <c r="N3912" i="22" s="1"/>
  <c r="O3912" i="22" s="1"/>
  <c r="M3910" i="22"/>
  <c r="N3910" i="22" s="1"/>
  <c r="O3910" i="22" s="1"/>
  <c r="M3908" i="22"/>
  <c r="N3908" i="22" s="1"/>
  <c r="O3908" i="22" s="1"/>
  <c r="M3906" i="22"/>
  <c r="N3906" i="22" s="1"/>
  <c r="O3906" i="22" s="1"/>
  <c r="M3903" i="22"/>
  <c r="N3903" i="22" s="1"/>
  <c r="O3903" i="22" s="1"/>
  <c r="M3901" i="22"/>
  <c r="N3901" i="22" s="1"/>
  <c r="O3901" i="22" s="1"/>
  <c r="M3899" i="22"/>
  <c r="N3899" i="22" s="1"/>
  <c r="O3899" i="22" s="1"/>
  <c r="M3897" i="22"/>
  <c r="N3897" i="22" s="1"/>
  <c r="O3897" i="22" s="1"/>
  <c r="M3895" i="22"/>
  <c r="N3895" i="22" s="1"/>
  <c r="O3895" i="22" s="1"/>
  <c r="M3892" i="22"/>
  <c r="N3892" i="22" s="1"/>
  <c r="O3892" i="22" s="1"/>
  <c r="M3890" i="22"/>
  <c r="N3890" i="22" s="1"/>
  <c r="O3890" i="22" s="1"/>
  <c r="M3888" i="22"/>
  <c r="N3888" i="22" s="1"/>
  <c r="O3888" i="22" s="1"/>
  <c r="M3886" i="22"/>
  <c r="N3886" i="22" s="1"/>
  <c r="O3886" i="22" s="1"/>
  <c r="M3884" i="22"/>
  <c r="N3884" i="22" s="1"/>
  <c r="O3884" i="22" s="1"/>
  <c r="M3881" i="22"/>
  <c r="N3881" i="22" s="1"/>
  <c r="O3881" i="22" s="1"/>
  <c r="M3879" i="22"/>
  <c r="N3879" i="22" s="1"/>
  <c r="O3879" i="22" s="1"/>
  <c r="M3877" i="22"/>
  <c r="N3877" i="22" s="1"/>
  <c r="O3877" i="22" s="1"/>
  <c r="M3875" i="22"/>
  <c r="N3875" i="22" s="1"/>
  <c r="O3875" i="22" s="1"/>
  <c r="M3873" i="22"/>
  <c r="N3873" i="22" s="1"/>
  <c r="O3873" i="22" s="1"/>
  <c r="M3870" i="22"/>
  <c r="N3870" i="22" s="1"/>
  <c r="O3870" i="22" s="1"/>
  <c r="M3867" i="22"/>
  <c r="N3867" i="22" s="1"/>
  <c r="O3867" i="22" s="1"/>
  <c r="M3864" i="22"/>
  <c r="N3864" i="22" s="1"/>
  <c r="O3864" i="22" s="1"/>
  <c r="M3861" i="22"/>
  <c r="N3861" i="22" s="1"/>
  <c r="O3861" i="22" s="1"/>
  <c r="M3857" i="22"/>
  <c r="N3857" i="22" s="1"/>
  <c r="O3857" i="22" s="1"/>
  <c r="M3855" i="22"/>
  <c r="N3855" i="22" s="1"/>
  <c r="O3855" i="22" s="1"/>
  <c r="M3852" i="22"/>
  <c r="N3852" i="22" s="1"/>
  <c r="O3852" i="22" s="1"/>
  <c r="M3849" i="22"/>
  <c r="N3849" i="22" s="1"/>
  <c r="O3849" i="22" s="1"/>
  <c r="M3847" i="22"/>
  <c r="N3847" i="22" s="1"/>
  <c r="O3847" i="22" s="1"/>
  <c r="M3844" i="22"/>
  <c r="N3844" i="22" s="1"/>
  <c r="O3844" i="22" s="1"/>
  <c r="M3841" i="22"/>
  <c r="N3841" i="22" s="1"/>
  <c r="O3841" i="22" s="1"/>
  <c r="M3839" i="22"/>
  <c r="N3839" i="22" s="1"/>
  <c r="O3839" i="22" s="1"/>
  <c r="M3836" i="22"/>
  <c r="N3836" i="22" s="1"/>
  <c r="O3836" i="22" s="1"/>
  <c r="M3834" i="22"/>
  <c r="N3834" i="22" s="1"/>
  <c r="O3834" i="22" s="1"/>
  <c r="M3831" i="22"/>
  <c r="N3831" i="22" s="1"/>
  <c r="O3831" i="22" s="1"/>
  <c r="M3829" i="22"/>
  <c r="N3829" i="22" s="1"/>
  <c r="O3829" i="22" s="1"/>
  <c r="M3827" i="22"/>
  <c r="N3827" i="22" s="1"/>
  <c r="O3827" i="22" s="1"/>
  <c r="M3824" i="22"/>
  <c r="N3824" i="22" s="1"/>
  <c r="O3824" i="22" s="1"/>
  <c r="M3822" i="22"/>
  <c r="N3822" i="22" s="1"/>
  <c r="O3822" i="22" s="1"/>
  <c r="M3819" i="22"/>
  <c r="N3819" i="22" s="1"/>
  <c r="O3819" i="22" s="1"/>
  <c r="M3816" i="22"/>
  <c r="N3816" i="22" s="1"/>
  <c r="O3816" i="22" s="1"/>
  <c r="M3813" i="22"/>
  <c r="N3813" i="22" s="1"/>
  <c r="O3813" i="22" s="1"/>
  <c r="M3811" i="22"/>
  <c r="N3811" i="22" s="1"/>
  <c r="O3811" i="22" s="1"/>
  <c r="M3809" i="22"/>
  <c r="N3809" i="22" s="1"/>
  <c r="O3809" i="22" s="1"/>
  <c r="M3807" i="22"/>
  <c r="N3807" i="22" s="1"/>
  <c r="O3807" i="22" s="1"/>
  <c r="M3804" i="22"/>
  <c r="N3804" i="22" s="1"/>
  <c r="O3804" i="22" s="1"/>
  <c r="M3802" i="22"/>
  <c r="N3802" i="22" s="1"/>
  <c r="O3802" i="22" s="1"/>
  <c r="M3800" i="22"/>
  <c r="N3800" i="22" s="1"/>
  <c r="O3800" i="22" s="1"/>
  <c r="M3798" i="22"/>
  <c r="N3798" i="22" s="1"/>
  <c r="O3798" i="22" s="1"/>
  <c r="M3795" i="22"/>
  <c r="N3795" i="22" s="1"/>
  <c r="O3795" i="22" s="1"/>
  <c r="M3793" i="22"/>
  <c r="N3793" i="22" s="1"/>
  <c r="O3793" i="22" s="1"/>
  <c r="M3791" i="22"/>
  <c r="N3791" i="22" s="1"/>
  <c r="O3791" i="22" s="1"/>
  <c r="M3789" i="22"/>
  <c r="N3789" i="22" s="1"/>
  <c r="O3789" i="22" s="1"/>
  <c r="M3786" i="22"/>
  <c r="N3786" i="22" s="1"/>
  <c r="O3786" i="22" s="1"/>
  <c r="M3784" i="22"/>
  <c r="N3784" i="22" s="1"/>
  <c r="O3784" i="22" s="1"/>
  <c r="M3782" i="22"/>
  <c r="N3782" i="22" s="1"/>
  <c r="O3782" i="22" s="1"/>
  <c r="M3780" i="22"/>
  <c r="N3780" i="22" s="1"/>
  <c r="O3780" i="22" s="1"/>
  <c r="M3777" i="22"/>
  <c r="N3777" i="22" s="1"/>
  <c r="O3777" i="22" s="1"/>
  <c r="M3775" i="22"/>
  <c r="N3775" i="22" s="1"/>
  <c r="O3775" i="22" s="1"/>
  <c r="M3773" i="22"/>
  <c r="N3773" i="22" s="1"/>
  <c r="O3773" i="22" s="1"/>
  <c r="M3771" i="22"/>
  <c r="N3771" i="22" s="1"/>
  <c r="O3771" i="22" s="1"/>
  <c r="M3768" i="22"/>
  <c r="N3768" i="22" s="1"/>
  <c r="O3768" i="22" s="1"/>
  <c r="M3766" i="22"/>
  <c r="N3766" i="22" s="1"/>
  <c r="O3766" i="22" s="1"/>
  <c r="M3764" i="22"/>
  <c r="N3764" i="22" s="1"/>
  <c r="O3764" i="22" s="1"/>
  <c r="M3762" i="22"/>
  <c r="N3762" i="22" s="1"/>
  <c r="O3762" i="22" s="1"/>
  <c r="M3759" i="22"/>
  <c r="N3759" i="22" s="1"/>
  <c r="O3759" i="22" s="1"/>
  <c r="M3756" i="22"/>
  <c r="N3756" i="22" s="1"/>
  <c r="O3756" i="22" s="1"/>
  <c r="M3753" i="22"/>
  <c r="N3753" i="22" s="1"/>
  <c r="O3753" i="22" s="1"/>
  <c r="M3751" i="22"/>
  <c r="N3751" i="22" s="1"/>
  <c r="O3751" i="22" s="1"/>
  <c r="M3749" i="22"/>
  <c r="N3749" i="22" s="1"/>
  <c r="O3749" i="22" s="1"/>
  <c r="M3747" i="22"/>
  <c r="N3747" i="22" s="1"/>
  <c r="O3747" i="22" s="1"/>
  <c r="M3744" i="22"/>
  <c r="N3744" i="22" s="1"/>
  <c r="O3744" i="22" s="1"/>
  <c r="M3742" i="22"/>
  <c r="N3742" i="22" s="1"/>
  <c r="O3742" i="22" s="1"/>
  <c r="M3740" i="22"/>
  <c r="N3740" i="22" s="1"/>
  <c r="O3740" i="22" s="1"/>
  <c r="M3738" i="22"/>
  <c r="N3738" i="22" s="1"/>
  <c r="O3738" i="22" s="1"/>
  <c r="M3735" i="22"/>
  <c r="N3735" i="22" s="1"/>
  <c r="O3735" i="22" s="1"/>
  <c r="M3733" i="22"/>
  <c r="N3733" i="22" s="1"/>
  <c r="O3733" i="22" s="1"/>
  <c r="M3731" i="22"/>
  <c r="N3731" i="22" s="1"/>
  <c r="O3731" i="22" s="1"/>
  <c r="M3729" i="22"/>
  <c r="N3729" i="22" s="1"/>
  <c r="O3729" i="22" s="1"/>
  <c r="M3726" i="22"/>
  <c r="N3726" i="22" s="1"/>
  <c r="O3726" i="22" s="1"/>
  <c r="M3724" i="22"/>
  <c r="N3724" i="22" s="1"/>
  <c r="O3724" i="22" s="1"/>
  <c r="M3722" i="22"/>
  <c r="N3722" i="22" s="1"/>
  <c r="O3722" i="22" s="1"/>
  <c r="M3720" i="22"/>
  <c r="N3720" i="22" s="1"/>
  <c r="O3720" i="22" s="1"/>
  <c r="M3717" i="22"/>
  <c r="N3717" i="22" s="1"/>
  <c r="O3717" i="22" s="1"/>
  <c r="M3715" i="22"/>
  <c r="N3715" i="22" s="1"/>
  <c r="O3715" i="22" s="1"/>
  <c r="M3713" i="22"/>
  <c r="N3713" i="22" s="1"/>
  <c r="O3713" i="22" s="1"/>
  <c r="M3711" i="22"/>
  <c r="N3711" i="22" s="1"/>
  <c r="O3711" i="22" s="1"/>
  <c r="M3708" i="22"/>
  <c r="N3708" i="22" s="1"/>
  <c r="O3708" i="22" s="1"/>
  <c r="M3706" i="22"/>
  <c r="N3706" i="22" s="1"/>
  <c r="O3706" i="22" s="1"/>
  <c r="M3704" i="22"/>
  <c r="N3704" i="22" s="1"/>
  <c r="O3704" i="22" s="1"/>
  <c r="M3702" i="22"/>
  <c r="N3702" i="22" s="1"/>
  <c r="O3702" i="22" s="1"/>
  <c r="M3699" i="22"/>
  <c r="N3699" i="22" s="1"/>
  <c r="O3699" i="22" s="1"/>
  <c r="M3697" i="22"/>
  <c r="N3697" i="22" s="1"/>
  <c r="O3697" i="22" s="1"/>
  <c r="M3695" i="22"/>
  <c r="N3695" i="22" s="1"/>
  <c r="O3695" i="22" s="1"/>
  <c r="M3692" i="22"/>
  <c r="N3692" i="22" s="1"/>
  <c r="O3692" i="22" s="1"/>
  <c r="M3690" i="22"/>
  <c r="N3690" i="22" s="1"/>
  <c r="O3690" i="22" s="1"/>
  <c r="M3688" i="22"/>
  <c r="N3688" i="22" s="1"/>
  <c r="O3688" i="22" s="1"/>
  <c r="M3685" i="22"/>
  <c r="N3685" i="22" s="1"/>
  <c r="O3685" i="22" s="1"/>
  <c r="M3683" i="22"/>
  <c r="N3683" i="22" s="1"/>
  <c r="O3683" i="22" s="1"/>
  <c r="M3681" i="22"/>
  <c r="N3681" i="22" s="1"/>
  <c r="O3681" i="22" s="1"/>
  <c r="M3678" i="22"/>
  <c r="N3678" i="22" s="1"/>
  <c r="O3678" i="22" s="1"/>
  <c r="M3676" i="22"/>
  <c r="N3676" i="22" s="1"/>
  <c r="O3676" i="22" s="1"/>
  <c r="M3674" i="22"/>
  <c r="N3674" i="22" s="1"/>
  <c r="O3674" i="22" s="1"/>
  <c r="M3671" i="22"/>
  <c r="N3671" i="22" s="1"/>
  <c r="O3671" i="22" s="1"/>
  <c r="M3669" i="22"/>
  <c r="N3669" i="22" s="1"/>
  <c r="O3669" i="22" s="1"/>
  <c r="M3667" i="22"/>
  <c r="N3667" i="22" s="1"/>
  <c r="O3667" i="22" s="1"/>
  <c r="M3664" i="22"/>
  <c r="N3664" i="22" s="1"/>
  <c r="O3664" i="22" s="1"/>
  <c r="M3661" i="22"/>
  <c r="N3661" i="22" s="1"/>
  <c r="O3661" i="22" s="1"/>
  <c r="M3658" i="22"/>
  <c r="N3658" i="22" s="1"/>
  <c r="O3658" i="22" s="1"/>
  <c r="M3655" i="22"/>
  <c r="N3655" i="22" s="1"/>
  <c r="O3655" i="22" s="1"/>
  <c r="M3651" i="22"/>
  <c r="N3651" i="22" s="1"/>
  <c r="O3651" i="22" s="1"/>
  <c r="M3645" i="22"/>
  <c r="N3645" i="22" s="1"/>
  <c r="O3645" i="22" s="1"/>
  <c r="M3641" i="22"/>
  <c r="N3641" i="22" s="1"/>
  <c r="O3641" i="22" s="1"/>
  <c r="M3636" i="22"/>
  <c r="N3636" i="22" s="1"/>
  <c r="O3636" i="22" s="1"/>
  <c r="M3633" i="22"/>
  <c r="N3633" i="22" s="1"/>
  <c r="O3633" i="22" s="1"/>
  <c r="M3628" i="22"/>
  <c r="N3628" i="22" s="1"/>
  <c r="O3628" i="22" s="1"/>
  <c r="M3626" i="22"/>
  <c r="N3626" i="22" s="1"/>
  <c r="O3626" i="22" s="1"/>
  <c r="M3624" i="22"/>
  <c r="N3624" i="22" s="1"/>
  <c r="O3624" i="22" s="1"/>
  <c r="M3622" i="22"/>
  <c r="N3622" i="22" s="1"/>
  <c r="O3622" i="22" s="1"/>
  <c r="M3619" i="22"/>
  <c r="N3619" i="22" s="1"/>
  <c r="O3619" i="22" s="1"/>
  <c r="M3617" i="22"/>
  <c r="N3617" i="22" s="1"/>
  <c r="O3617" i="22" s="1"/>
  <c r="M3615" i="22"/>
  <c r="N3615" i="22" s="1"/>
  <c r="O3615" i="22" s="1"/>
  <c r="M3613" i="22"/>
  <c r="N3613" i="22" s="1"/>
  <c r="O3613" i="22" s="1"/>
  <c r="M3611" i="22"/>
  <c r="N3611" i="22" s="1"/>
  <c r="O3611" i="22" s="1"/>
  <c r="M3608" i="22"/>
  <c r="N3608" i="22" s="1"/>
  <c r="O3608" i="22" s="1"/>
  <c r="M3606" i="22"/>
  <c r="N3606" i="22" s="1"/>
  <c r="O3606" i="22" s="1"/>
  <c r="M3604" i="22"/>
  <c r="N3604" i="22" s="1"/>
  <c r="O3604" i="22" s="1"/>
  <c r="M3602" i="22"/>
  <c r="N3602" i="22" s="1"/>
  <c r="O3602" i="22" s="1"/>
  <c r="M3595" i="22"/>
  <c r="N3595" i="22" s="1"/>
  <c r="O3595" i="22" s="1"/>
  <c r="M3593" i="22"/>
  <c r="N3593" i="22" s="1"/>
  <c r="O3593" i="22" s="1"/>
  <c r="M3590" i="22"/>
  <c r="N3590" i="22" s="1"/>
  <c r="O3590" i="22" s="1"/>
  <c r="M3588" i="22"/>
  <c r="N3588" i="22" s="1"/>
  <c r="O3588" i="22" s="1"/>
  <c r="M3583" i="22"/>
  <c r="N3583" i="22" s="1"/>
  <c r="O3583" i="22" s="1"/>
  <c r="M3581" i="22"/>
  <c r="N3581" i="22" s="1"/>
  <c r="O3581" i="22" s="1"/>
  <c r="M3579" i="22"/>
  <c r="N3579" i="22" s="1"/>
  <c r="O3579" i="22" s="1"/>
  <c r="M3577" i="22"/>
  <c r="N3577" i="22" s="1"/>
  <c r="O3577" i="22" s="1"/>
  <c r="M3575" i="22"/>
  <c r="N3575" i="22" s="1"/>
  <c r="O3575" i="22" s="1"/>
  <c r="M3573" i="22"/>
  <c r="N3573" i="22" s="1"/>
  <c r="O3573" i="22" s="1"/>
  <c r="M3571" i="22"/>
  <c r="N3571" i="22" s="1"/>
  <c r="O3571" i="22" s="1"/>
  <c r="M3569" i="22"/>
  <c r="N3569" i="22" s="1"/>
  <c r="O3569" i="22" s="1"/>
  <c r="M3567" i="22"/>
  <c r="N3567" i="22" s="1"/>
  <c r="O3567" i="22" s="1"/>
  <c r="M3565" i="22"/>
  <c r="N3565" i="22" s="1"/>
  <c r="O3565" i="22" s="1"/>
  <c r="M3563" i="22"/>
  <c r="N3563" i="22" s="1"/>
  <c r="O3563" i="22" s="1"/>
  <c r="M3561" i="22"/>
  <c r="N3561" i="22" s="1"/>
  <c r="O3561" i="22" s="1"/>
  <c r="M3559" i="22"/>
  <c r="N3559" i="22" s="1"/>
  <c r="O3559" i="22" s="1"/>
  <c r="M3557" i="22"/>
  <c r="N3557" i="22" s="1"/>
  <c r="O3557" i="22" s="1"/>
  <c r="M3555" i="22"/>
  <c r="N3555" i="22" s="1"/>
  <c r="O3555" i="22" s="1"/>
  <c r="M3553" i="22"/>
  <c r="N3553" i="22" s="1"/>
  <c r="O3553" i="22" s="1"/>
  <c r="M3551" i="22"/>
  <c r="N3551" i="22" s="1"/>
  <c r="O3551" i="22" s="1"/>
  <c r="M3549" i="22"/>
  <c r="N3549" i="22" s="1"/>
  <c r="O3549" i="22" s="1"/>
  <c r="M3547" i="22"/>
  <c r="N3547" i="22" s="1"/>
  <c r="O3547" i="22" s="1"/>
  <c r="M3545" i="22"/>
  <c r="N3545" i="22" s="1"/>
  <c r="O3545" i="22" s="1"/>
  <c r="M3543" i="22"/>
  <c r="N3543" i="22" s="1"/>
  <c r="O3543" i="22" s="1"/>
  <c r="M3541" i="22"/>
  <c r="N3541" i="22" s="1"/>
  <c r="O3541" i="22" s="1"/>
  <c r="M3539" i="22"/>
  <c r="N3539" i="22" s="1"/>
  <c r="O3539" i="22" s="1"/>
  <c r="M3537" i="22"/>
  <c r="N3537" i="22" s="1"/>
  <c r="O3537" i="22" s="1"/>
  <c r="M3535" i="22"/>
  <c r="N3535" i="22" s="1"/>
  <c r="O3535" i="22" s="1"/>
  <c r="M3533" i="22"/>
  <c r="N3533" i="22" s="1"/>
  <c r="O3533" i="22" s="1"/>
  <c r="M3531" i="22"/>
  <c r="N3531" i="22" s="1"/>
  <c r="O3531" i="22" s="1"/>
  <c r="M3529" i="22"/>
  <c r="N3529" i="22" s="1"/>
  <c r="O3529" i="22" s="1"/>
  <c r="M3527" i="22"/>
  <c r="N3527" i="22" s="1"/>
  <c r="O3527" i="22" s="1"/>
  <c r="M3525" i="22"/>
  <c r="N3525" i="22" s="1"/>
  <c r="O3525" i="22" s="1"/>
  <c r="M3523" i="22"/>
  <c r="N3523" i="22" s="1"/>
  <c r="O3523" i="22" s="1"/>
  <c r="M3521" i="22"/>
  <c r="N3521" i="22" s="1"/>
  <c r="O3521" i="22" s="1"/>
  <c r="M3519" i="22"/>
  <c r="N3519" i="22" s="1"/>
  <c r="O3519" i="22" s="1"/>
  <c r="M3517" i="22"/>
  <c r="N3517" i="22" s="1"/>
  <c r="O3517" i="22" s="1"/>
  <c r="M3515" i="22"/>
  <c r="N3515" i="22" s="1"/>
  <c r="O3515" i="22" s="1"/>
  <c r="M3513" i="22"/>
  <c r="N3513" i="22" s="1"/>
  <c r="O3513" i="22" s="1"/>
  <c r="M3511" i="22"/>
  <c r="N3511" i="22" s="1"/>
  <c r="O3511" i="22" s="1"/>
  <c r="M3509" i="22"/>
  <c r="N3509" i="22" s="1"/>
  <c r="O3509" i="22" s="1"/>
  <c r="M3507" i="22"/>
  <c r="N3507" i="22" s="1"/>
  <c r="O3507" i="22" s="1"/>
  <c r="M3505" i="22"/>
  <c r="N3505" i="22" s="1"/>
  <c r="O3505" i="22" s="1"/>
  <c r="M3503" i="22"/>
  <c r="N3503" i="22" s="1"/>
  <c r="O3503" i="22" s="1"/>
  <c r="M3501" i="22"/>
  <c r="N3501" i="22" s="1"/>
  <c r="O3501" i="22" s="1"/>
  <c r="M3499" i="22"/>
  <c r="N3499" i="22" s="1"/>
  <c r="O3499" i="22" s="1"/>
  <c r="M3497" i="22"/>
  <c r="N3497" i="22" s="1"/>
  <c r="O3497" i="22" s="1"/>
  <c r="M3495" i="22"/>
  <c r="N3495" i="22" s="1"/>
  <c r="O3495" i="22" s="1"/>
  <c r="M3493" i="22"/>
  <c r="N3493" i="22" s="1"/>
  <c r="O3493" i="22" s="1"/>
  <c r="M3491" i="22"/>
  <c r="N3491" i="22" s="1"/>
  <c r="O3491" i="22" s="1"/>
  <c r="M3489" i="22"/>
  <c r="N3489" i="22" s="1"/>
  <c r="O3489" i="22" s="1"/>
  <c r="M3487" i="22"/>
  <c r="N3487" i="22" s="1"/>
  <c r="O3487" i="22" s="1"/>
  <c r="M3485" i="22"/>
  <c r="N3485" i="22" s="1"/>
  <c r="O3485" i="22" s="1"/>
  <c r="M3483" i="22"/>
  <c r="N3483" i="22" s="1"/>
  <c r="O3483" i="22" s="1"/>
  <c r="M3481" i="22"/>
  <c r="N3481" i="22" s="1"/>
  <c r="O3481" i="22" s="1"/>
  <c r="M3479" i="22"/>
  <c r="N3479" i="22" s="1"/>
  <c r="O3479" i="22" s="1"/>
  <c r="M3477" i="22"/>
  <c r="N3477" i="22" s="1"/>
  <c r="O3477" i="22" s="1"/>
  <c r="M3475" i="22"/>
  <c r="N3475" i="22" s="1"/>
  <c r="O3475" i="22" s="1"/>
  <c r="M3473" i="22"/>
  <c r="N3473" i="22" s="1"/>
  <c r="O3473" i="22" s="1"/>
  <c r="M3471" i="22"/>
  <c r="N3471" i="22" s="1"/>
  <c r="O3471" i="22" s="1"/>
  <c r="M3469" i="22"/>
  <c r="N3469" i="22" s="1"/>
  <c r="O3469" i="22" s="1"/>
  <c r="M3467" i="22"/>
  <c r="N3467" i="22" s="1"/>
  <c r="O3467" i="22" s="1"/>
  <c r="M3465" i="22"/>
  <c r="N3465" i="22" s="1"/>
  <c r="O3465" i="22" s="1"/>
  <c r="M3463" i="22"/>
  <c r="N3463" i="22" s="1"/>
  <c r="O3463" i="22" s="1"/>
  <c r="M3461" i="22"/>
  <c r="N3461" i="22" s="1"/>
  <c r="O3461" i="22" s="1"/>
  <c r="M3459" i="22"/>
  <c r="N3459" i="22" s="1"/>
  <c r="O3459" i="22" s="1"/>
  <c r="M3457" i="22"/>
  <c r="N3457" i="22" s="1"/>
  <c r="O3457" i="22" s="1"/>
  <c r="M3455" i="22"/>
  <c r="N3455" i="22" s="1"/>
  <c r="O3455" i="22" s="1"/>
  <c r="M3453" i="22"/>
  <c r="N3453" i="22" s="1"/>
  <c r="O3453" i="22" s="1"/>
  <c r="M3451" i="22"/>
  <c r="N3451" i="22" s="1"/>
  <c r="O3451" i="22" s="1"/>
  <c r="M3449" i="22"/>
  <c r="N3449" i="22" s="1"/>
  <c r="O3449" i="22" s="1"/>
  <c r="M3447" i="22"/>
  <c r="N3447" i="22" s="1"/>
  <c r="O3447" i="22" s="1"/>
  <c r="M3445" i="22"/>
  <c r="N3445" i="22" s="1"/>
  <c r="O3445" i="22" s="1"/>
  <c r="M3443" i="22"/>
  <c r="N3443" i="22" s="1"/>
  <c r="O3443" i="22" s="1"/>
  <c r="M4969" i="22"/>
  <c r="N4969" i="22" s="1"/>
  <c r="O4969" i="22" s="1"/>
  <c r="M4963" i="22"/>
  <c r="N4963" i="22" s="1"/>
  <c r="O4963" i="22" s="1"/>
  <c r="M2585" i="22"/>
  <c r="N2585" i="22" s="1"/>
  <c r="O2585" i="22" s="1"/>
  <c r="M2582" i="22"/>
  <c r="N2582" i="22" s="1"/>
  <c r="O2582" i="22" s="1"/>
  <c r="M2577" i="22"/>
  <c r="N2577" i="22" s="1"/>
  <c r="O2577" i="22" s="1"/>
  <c r="M2574" i="22"/>
  <c r="N2574" i="22" s="1"/>
  <c r="O2574" i="22" s="1"/>
  <c r="M2569" i="22"/>
  <c r="N2569" i="22" s="1"/>
  <c r="O2569" i="22" s="1"/>
  <c r="M2566" i="22"/>
  <c r="N2566" i="22" s="1"/>
  <c r="O2566" i="22" s="1"/>
  <c r="M2561" i="22"/>
  <c r="N2561" i="22" s="1"/>
  <c r="O2561" i="22" s="1"/>
  <c r="M2558" i="22"/>
  <c r="N2558" i="22" s="1"/>
  <c r="O2558" i="22" s="1"/>
  <c r="M2553" i="22"/>
  <c r="N2553" i="22" s="1"/>
  <c r="O2553" i="22" s="1"/>
  <c r="M2550" i="22"/>
  <c r="N2550" i="22" s="1"/>
  <c r="O2550" i="22" s="1"/>
  <c r="M2545" i="22"/>
  <c r="N2545" i="22" s="1"/>
  <c r="O2545" i="22" s="1"/>
  <c r="M2542" i="22"/>
  <c r="N2542" i="22" s="1"/>
  <c r="O2542" i="22" s="1"/>
  <c r="M2537" i="22"/>
  <c r="N2537" i="22" s="1"/>
  <c r="O2537" i="22" s="1"/>
  <c r="M2534" i="22"/>
  <c r="N2534" i="22" s="1"/>
  <c r="O2534" i="22" s="1"/>
  <c r="M2529" i="22"/>
  <c r="N2529" i="22" s="1"/>
  <c r="O2529" i="22" s="1"/>
  <c r="M2526" i="22"/>
  <c r="N2526" i="22" s="1"/>
  <c r="O2526" i="22" s="1"/>
  <c r="M2521" i="22"/>
  <c r="N2521" i="22" s="1"/>
  <c r="O2521" i="22" s="1"/>
  <c r="M2518" i="22"/>
  <c r="N2518" i="22" s="1"/>
  <c r="O2518" i="22" s="1"/>
  <c r="M2513" i="22"/>
  <c r="N2513" i="22" s="1"/>
  <c r="O2513" i="22" s="1"/>
  <c r="M2510" i="22"/>
  <c r="N2510" i="22" s="1"/>
  <c r="O2510" i="22" s="1"/>
  <c r="M2505" i="22"/>
  <c r="N2505" i="22" s="1"/>
  <c r="O2505" i="22" s="1"/>
  <c r="M2502" i="22"/>
  <c r="N2502" i="22" s="1"/>
  <c r="O2502" i="22" s="1"/>
  <c r="M2497" i="22"/>
  <c r="N2497" i="22" s="1"/>
  <c r="O2497" i="22" s="1"/>
  <c r="M2494" i="22"/>
  <c r="N2494" i="22" s="1"/>
  <c r="O2494" i="22" s="1"/>
  <c r="M2489" i="22"/>
  <c r="N2489" i="22" s="1"/>
  <c r="O2489" i="22" s="1"/>
  <c r="M2486" i="22"/>
  <c r="N2486" i="22" s="1"/>
  <c r="O2486" i="22" s="1"/>
  <c r="M2481" i="22"/>
  <c r="N2481" i="22" s="1"/>
  <c r="O2481" i="22" s="1"/>
  <c r="M2478" i="22"/>
  <c r="N2478" i="22" s="1"/>
  <c r="O2478" i="22" s="1"/>
  <c r="M2473" i="22"/>
  <c r="N2473" i="22" s="1"/>
  <c r="O2473" i="22" s="1"/>
  <c r="M2470" i="22"/>
  <c r="N2470" i="22" s="1"/>
  <c r="O2470" i="22" s="1"/>
  <c r="M2465" i="22"/>
  <c r="N2465" i="22" s="1"/>
  <c r="O2465" i="22" s="1"/>
  <c r="M2462" i="22"/>
  <c r="N2462" i="22" s="1"/>
  <c r="O2462" i="22" s="1"/>
  <c r="M2457" i="22"/>
  <c r="N2457" i="22" s="1"/>
  <c r="O2457" i="22" s="1"/>
  <c r="M2454" i="22"/>
  <c r="N2454" i="22" s="1"/>
  <c r="O2454" i="22" s="1"/>
  <c r="M2449" i="22"/>
  <c r="N2449" i="22" s="1"/>
  <c r="O2449" i="22" s="1"/>
  <c r="M2446" i="22"/>
  <c r="N2446" i="22" s="1"/>
  <c r="O2446" i="22" s="1"/>
  <c r="M2441" i="22"/>
  <c r="N2441" i="22" s="1"/>
  <c r="O2441" i="22" s="1"/>
  <c r="M2438" i="22"/>
  <c r="N2438" i="22" s="1"/>
  <c r="O2438" i="22" s="1"/>
  <c r="M2433" i="22"/>
  <c r="N2433" i="22" s="1"/>
  <c r="O2433" i="22" s="1"/>
  <c r="M2430" i="22"/>
  <c r="N2430" i="22" s="1"/>
  <c r="O2430" i="22" s="1"/>
  <c r="M2425" i="22"/>
  <c r="N2425" i="22" s="1"/>
  <c r="O2425" i="22" s="1"/>
  <c r="M2422" i="22"/>
  <c r="N2422" i="22" s="1"/>
  <c r="O2422" i="22" s="1"/>
  <c r="M2417" i="22"/>
  <c r="N2417" i="22" s="1"/>
  <c r="O2417" i="22" s="1"/>
  <c r="M2414" i="22"/>
  <c r="N2414" i="22" s="1"/>
  <c r="O2414" i="22" s="1"/>
  <c r="M2409" i="22"/>
  <c r="N2409" i="22" s="1"/>
  <c r="O2409" i="22" s="1"/>
  <c r="M2406" i="22"/>
  <c r="N2406" i="22" s="1"/>
  <c r="O2406" i="22" s="1"/>
  <c r="M2401" i="22"/>
  <c r="N2401" i="22" s="1"/>
  <c r="O2401" i="22" s="1"/>
  <c r="M2398" i="22"/>
  <c r="N2398" i="22" s="1"/>
  <c r="O2398" i="22" s="1"/>
  <c r="M2393" i="22"/>
  <c r="N2393" i="22" s="1"/>
  <c r="O2393" i="22" s="1"/>
  <c r="M2390" i="22"/>
  <c r="N2390" i="22" s="1"/>
  <c r="O2390" i="22" s="1"/>
  <c r="M2385" i="22"/>
  <c r="N2385" i="22" s="1"/>
  <c r="O2385" i="22" s="1"/>
  <c r="M2382" i="22"/>
  <c r="N2382" i="22" s="1"/>
  <c r="O2382" i="22" s="1"/>
  <c r="M2377" i="22"/>
  <c r="N2377" i="22" s="1"/>
  <c r="O2377" i="22" s="1"/>
  <c r="M2374" i="22"/>
  <c r="N2374" i="22" s="1"/>
  <c r="O2374" i="22" s="1"/>
  <c r="M2369" i="22"/>
  <c r="N2369" i="22" s="1"/>
  <c r="O2369" i="22" s="1"/>
  <c r="M2366" i="22"/>
  <c r="N2366" i="22" s="1"/>
  <c r="O2366" i="22" s="1"/>
  <c r="M2361" i="22"/>
  <c r="N2361" i="22" s="1"/>
  <c r="O2361" i="22" s="1"/>
  <c r="M2358" i="22"/>
  <c r="N2358" i="22" s="1"/>
  <c r="O2358" i="22" s="1"/>
  <c r="M2353" i="22"/>
  <c r="N2353" i="22" s="1"/>
  <c r="O2353" i="22" s="1"/>
  <c r="M2350" i="22"/>
  <c r="N2350" i="22" s="1"/>
  <c r="O2350" i="22" s="1"/>
  <c r="M2345" i="22"/>
  <c r="N2345" i="22" s="1"/>
  <c r="O2345" i="22" s="1"/>
  <c r="M2342" i="22"/>
  <c r="N2342" i="22" s="1"/>
  <c r="O2342" i="22" s="1"/>
  <c r="M2337" i="22"/>
  <c r="N2337" i="22" s="1"/>
  <c r="O2337" i="22" s="1"/>
  <c r="M2334" i="22"/>
  <c r="N2334" i="22" s="1"/>
  <c r="O2334" i="22" s="1"/>
  <c r="M2329" i="22"/>
  <c r="N2329" i="22" s="1"/>
  <c r="O2329" i="22" s="1"/>
  <c r="M2326" i="22"/>
  <c r="N2326" i="22" s="1"/>
  <c r="O2326" i="22" s="1"/>
  <c r="M2321" i="22"/>
  <c r="N2321" i="22" s="1"/>
  <c r="O2321" i="22" s="1"/>
  <c r="M2318" i="22"/>
  <c r="N2318" i="22" s="1"/>
  <c r="O2318" i="22" s="1"/>
  <c r="M2313" i="22"/>
  <c r="N2313" i="22" s="1"/>
  <c r="O2313" i="22" s="1"/>
  <c r="M2310" i="22"/>
  <c r="N2310" i="22" s="1"/>
  <c r="O2310" i="22" s="1"/>
  <c r="M2305" i="22"/>
  <c r="N2305" i="22" s="1"/>
  <c r="O2305" i="22" s="1"/>
  <c r="M2302" i="22"/>
  <c r="N2302" i="22" s="1"/>
  <c r="O2302" i="22" s="1"/>
  <c r="M2297" i="22"/>
  <c r="N2297" i="22" s="1"/>
  <c r="O2297" i="22" s="1"/>
  <c r="M2294" i="22"/>
  <c r="N2294" i="22" s="1"/>
  <c r="O2294" i="22" s="1"/>
  <c r="M2288" i="22"/>
  <c r="N2288" i="22" s="1"/>
  <c r="O2288" i="22" s="1"/>
  <c r="M2285" i="22"/>
  <c r="N2285" i="22" s="1"/>
  <c r="O2285" i="22" s="1"/>
  <c r="M2279" i="22"/>
  <c r="N2279" i="22" s="1"/>
  <c r="O2279" i="22" s="1"/>
  <c r="M2276" i="22"/>
  <c r="N2276" i="22" s="1"/>
  <c r="O2276" i="22" s="1"/>
  <c r="M2271" i="22"/>
  <c r="N2271" i="22" s="1"/>
  <c r="O2271" i="22" s="1"/>
  <c r="M2268" i="22"/>
  <c r="N2268" i="22" s="1"/>
  <c r="O2268" i="22" s="1"/>
  <c r="M2263" i="22"/>
  <c r="N2263" i="22" s="1"/>
  <c r="O2263" i="22" s="1"/>
  <c r="M2260" i="22"/>
  <c r="N2260" i="22" s="1"/>
  <c r="O2260" i="22" s="1"/>
  <c r="M2255" i="22"/>
  <c r="N2255" i="22" s="1"/>
  <c r="O2255" i="22" s="1"/>
  <c r="M2252" i="22"/>
  <c r="N2252" i="22" s="1"/>
  <c r="O2252" i="22" s="1"/>
  <c r="M2247" i="22"/>
  <c r="N2247" i="22" s="1"/>
  <c r="O2247" i="22" s="1"/>
  <c r="M2244" i="22"/>
  <c r="N2244" i="22" s="1"/>
  <c r="O2244" i="22" s="1"/>
  <c r="M2239" i="22"/>
  <c r="N2239" i="22" s="1"/>
  <c r="O2239" i="22" s="1"/>
  <c r="M2236" i="22"/>
  <c r="N2236" i="22" s="1"/>
  <c r="O2236" i="22" s="1"/>
  <c r="M2231" i="22"/>
  <c r="N2231" i="22" s="1"/>
  <c r="O2231" i="22" s="1"/>
  <c r="M2228" i="22"/>
  <c r="N2228" i="22" s="1"/>
  <c r="O2228" i="22" s="1"/>
  <c r="M2223" i="22"/>
  <c r="N2223" i="22" s="1"/>
  <c r="O2223" i="22" s="1"/>
  <c r="M2220" i="22"/>
  <c r="N2220" i="22" s="1"/>
  <c r="O2220" i="22" s="1"/>
  <c r="M2215" i="22"/>
  <c r="N2215" i="22" s="1"/>
  <c r="O2215" i="22" s="1"/>
  <c r="M2212" i="22"/>
  <c r="N2212" i="22" s="1"/>
  <c r="O2212" i="22" s="1"/>
  <c r="M2207" i="22"/>
  <c r="N2207" i="22" s="1"/>
  <c r="O2207" i="22" s="1"/>
  <c r="M2204" i="22"/>
  <c r="N2204" i="22" s="1"/>
  <c r="O2204" i="22" s="1"/>
  <c r="M2199" i="22"/>
  <c r="N2199" i="22" s="1"/>
  <c r="O2199" i="22" s="1"/>
  <c r="M2196" i="22"/>
  <c r="N2196" i="22" s="1"/>
  <c r="O2196" i="22" s="1"/>
  <c r="M2191" i="22"/>
  <c r="N2191" i="22" s="1"/>
  <c r="O2191" i="22" s="1"/>
  <c r="M2188" i="22"/>
  <c r="N2188" i="22" s="1"/>
  <c r="O2188" i="22" s="1"/>
  <c r="M2183" i="22"/>
  <c r="N2183" i="22" s="1"/>
  <c r="O2183" i="22" s="1"/>
  <c r="M2180" i="22"/>
  <c r="N2180" i="22" s="1"/>
  <c r="O2180" i="22" s="1"/>
  <c r="M2175" i="22"/>
  <c r="N2175" i="22" s="1"/>
  <c r="O2175" i="22" s="1"/>
  <c r="M2172" i="22"/>
  <c r="N2172" i="22" s="1"/>
  <c r="O2172" i="22" s="1"/>
  <c r="M2167" i="22"/>
  <c r="N2167" i="22" s="1"/>
  <c r="O2167" i="22" s="1"/>
  <c r="M2164" i="22"/>
  <c r="N2164" i="22" s="1"/>
  <c r="O2164" i="22" s="1"/>
  <c r="M2159" i="22"/>
  <c r="N2159" i="22" s="1"/>
  <c r="O2159" i="22" s="1"/>
  <c r="M2156" i="22"/>
  <c r="N2156" i="22" s="1"/>
  <c r="O2156" i="22" s="1"/>
  <c r="M2151" i="22"/>
  <c r="N2151" i="22" s="1"/>
  <c r="O2151" i="22" s="1"/>
  <c r="M2148" i="22"/>
  <c r="N2148" i="22" s="1"/>
  <c r="O2148" i="22" s="1"/>
  <c r="M2143" i="22"/>
  <c r="N2143" i="22" s="1"/>
  <c r="O2143" i="22" s="1"/>
  <c r="M2140" i="22"/>
  <c r="N2140" i="22" s="1"/>
  <c r="O2140" i="22" s="1"/>
  <c r="M2135" i="22"/>
  <c r="N2135" i="22" s="1"/>
  <c r="O2135" i="22" s="1"/>
  <c r="M2132" i="22"/>
  <c r="N2132" i="22" s="1"/>
  <c r="O2132" i="22" s="1"/>
  <c r="M2127" i="22"/>
  <c r="N2127" i="22" s="1"/>
  <c r="O2127" i="22" s="1"/>
  <c r="M2124" i="22"/>
  <c r="N2124" i="22" s="1"/>
  <c r="O2124" i="22" s="1"/>
  <c r="M2119" i="22"/>
  <c r="N2119" i="22" s="1"/>
  <c r="O2119" i="22" s="1"/>
  <c r="M2116" i="22"/>
  <c r="N2116" i="22" s="1"/>
  <c r="O2116" i="22" s="1"/>
  <c r="M2111" i="22"/>
  <c r="N2111" i="22" s="1"/>
  <c r="O2111" i="22" s="1"/>
  <c r="M2108" i="22"/>
  <c r="N2108" i="22" s="1"/>
  <c r="O2108" i="22" s="1"/>
  <c r="M2103" i="22"/>
  <c r="N2103" i="22" s="1"/>
  <c r="O2103" i="22" s="1"/>
  <c r="M2100" i="22"/>
  <c r="N2100" i="22" s="1"/>
  <c r="O2100" i="22" s="1"/>
  <c r="M2095" i="22"/>
  <c r="N2095" i="22" s="1"/>
  <c r="O2095" i="22" s="1"/>
  <c r="M2092" i="22"/>
  <c r="N2092" i="22" s="1"/>
  <c r="O2092" i="22" s="1"/>
  <c r="M2087" i="22"/>
  <c r="N2087" i="22" s="1"/>
  <c r="O2087" i="22" s="1"/>
  <c r="M2084" i="22"/>
  <c r="N2084" i="22" s="1"/>
  <c r="O2084" i="22" s="1"/>
  <c r="M2079" i="22"/>
  <c r="N2079" i="22" s="1"/>
  <c r="O2079" i="22" s="1"/>
  <c r="M2076" i="22"/>
  <c r="N2076" i="22" s="1"/>
  <c r="O2076" i="22" s="1"/>
  <c r="M2071" i="22"/>
  <c r="N2071" i="22" s="1"/>
  <c r="O2071" i="22" s="1"/>
  <c r="M2068" i="22"/>
  <c r="N2068" i="22" s="1"/>
  <c r="O2068" i="22" s="1"/>
  <c r="M2063" i="22"/>
  <c r="N2063" i="22" s="1"/>
  <c r="O2063" i="22" s="1"/>
  <c r="M2060" i="22"/>
  <c r="N2060" i="22" s="1"/>
  <c r="O2060" i="22" s="1"/>
  <c r="M2055" i="22"/>
  <c r="N2055" i="22" s="1"/>
  <c r="O2055" i="22" s="1"/>
  <c r="M2052" i="22"/>
  <c r="N2052" i="22" s="1"/>
  <c r="O2052" i="22" s="1"/>
  <c r="M2047" i="22"/>
  <c r="N2047" i="22" s="1"/>
  <c r="O2047" i="22" s="1"/>
  <c r="M2044" i="22"/>
  <c r="N2044" i="22" s="1"/>
  <c r="O2044" i="22" s="1"/>
  <c r="M2039" i="22"/>
  <c r="N2039" i="22" s="1"/>
  <c r="O2039" i="22" s="1"/>
  <c r="M2036" i="22"/>
  <c r="N2036" i="22" s="1"/>
  <c r="O2036" i="22" s="1"/>
  <c r="M2031" i="22"/>
  <c r="N2031" i="22" s="1"/>
  <c r="O2031" i="22" s="1"/>
  <c r="M2028" i="22"/>
  <c r="N2028" i="22" s="1"/>
  <c r="O2028" i="22" s="1"/>
  <c r="M2023" i="22"/>
  <c r="N2023" i="22" s="1"/>
  <c r="O2023" i="22" s="1"/>
  <c r="M2020" i="22"/>
  <c r="N2020" i="22" s="1"/>
  <c r="O2020" i="22" s="1"/>
  <c r="M2015" i="22"/>
  <c r="N2015" i="22" s="1"/>
  <c r="O2015" i="22" s="1"/>
  <c r="M2012" i="22"/>
  <c r="N2012" i="22" s="1"/>
  <c r="O2012" i="22" s="1"/>
  <c r="M2009" i="22"/>
  <c r="N2009" i="22" s="1"/>
  <c r="O2009" i="22" s="1"/>
  <c r="M2005" i="22"/>
  <c r="N2005" i="22" s="1"/>
  <c r="O2005" i="22" s="1"/>
  <c r="M2001" i="22"/>
  <c r="N2001" i="22" s="1"/>
  <c r="O2001" i="22" s="1"/>
  <c r="M1997" i="22"/>
  <c r="N1997" i="22" s="1"/>
  <c r="O1997" i="22" s="1"/>
  <c r="M1993" i="22"/>
  <c r="N1993" i="22" s="1"/>
  <c r="O1993" i="22" s="1"/>
  <c r="M1989" i="22"/>
  <c r="N1989" i="22" s="1"/>
  <c r="O1989" i="22" s="1"/>
  <c r="M1985" i="22"/>
  <c r="N1985" i="22" s="1"/>
  <c r="O1985" i="22" s="1"/>
  <c r="M1981" i="22"/>
  <c r="N1981" i="22" s="1"/>
  <c r="O1981" i="22" s="1"/>
  <c r="M1977" i="22"/>
  <c r="N1977" i="22" s="1"/>
  <c r="O1977" i="22" s="1"/>
  <c r="M1973" i="22"/>
  <c r="N1973" i="22" s="1"/>
  <c r="O1973" i="22" s="1"/>
  <c r="M1969" i="22"/>
  <c r="N1969" i="22" s="1"/>
  <c r="O1969" i="22" s="1"/>
  <c r="M1965" i="22"/>
  <c r="N1965" i="22" s="1"/>
  <c r="O1965" i="22" s="1"/>
  <c r="M1961" i="22"/>
  <c r="N1961" i="22" s="1"/>
  <c r="O1961" i="22" s="1"/>
  <c r="M1957" i="22"/>
  <c r="N1957" i="22" s="1"/>
  <c r="O1957" i="22" s="1"/>
  <c r="M1953" i="22"/>
  <c r="N1953" i="22" s="1"/>
  <c r="O1953" i="22" s="1"/>
  <c r="M1949" i="22"/>
  <c r="N1949" i="22" s="1"/>
  <c r="O1949" i="22" s="1"/>
  <c r="M1945" i="22"/>
  <c r="N1945" i="22" s="1"/>
  <c r="O1945" i="22" s="1"/>
  <c r="M1941" i="22"/>
  <c r="N1941" i="22" s="1"/>
  <c r="O1941" i="22" s="1"/>
  <c r="M1937" i="22"/>
  <c r="N1937" i="22" s="1"/>
  <c r="O1937" i="22" s="1"/>
  <c r="M1933" i="22"/>
  <c r="N1933" i="22" s="1"/>
  <c r="O1933" i="22" s="1"/>
  <c r="M1929" i="22"/>
  <c r="N1929" i="22" s="1"/>
  <c r="O1929" i="22" s="1"/>
  <c r="M1925" i="22"/>
  <c r="N1925" i="22" s="1"/>
  <c r="O1925" i="22" s="1"/>
  <c r="M1921" i="22"/>
  <c r="N1921" i="22" s="1"/>
  <c r="O1921" i="22" s="1"/>
  <c r="M1917" i="22"/>
  <c r="N1917" i="22" s="1"/>
  <c r="O1917" i="22" s="1"/>
  <c r="M1913" i="22"/>
  <c r="N1913" i="22" s="1"/>
  <c r="O1913" i="22" s="1"/>
  <c r="M1909" i="22"/>
  <c r="N1909" i="22" s="1"/>
  <c r="O1909" i="22" s="1"/>
  <c r="M1905" i="22"/>
  <c r="N1905" i="22" s="1"/>
  <c r="O1905" i="22" s="1"/>
  <c r="M1901" i="22"/>
  <c r="N1901" i="22" s="1"/>
  <c r="O1901" i="22" s="1"/>
  <c r="M1896" i="22"/>
  <c r="N1896" i="22" s="1"/>
  <c r="O1896" i="22" s="1"/>
  <c r="M1892" i="22"/>
  <c r="N1892" i="22" s="1"/>
  <c r="O1892" i="22" s="1"/>
  <c r="M1888" i="22"/>
  <c r="N1888" i="22" s="1"/>
  <c r="O1888" i="22" s="1"/>
  <c r="M1884" i="22"/>
  <c r="N1884" i="22" s="1"/>
  <c r="O1884" i="22" s="1"/>
  <c r="M1879" i="22"/>
  <c r="N1879" i="22" s="1"/>
  <c r="O1879" i="22" s="1"/>
  <c r="M1875" i="22"/>
  <c r="N1875" i="22" s="1"/>
  <c r="O1875" i="22" s="1"/>
  <c r="M1871" i="22"/>
  <c r="N1871" i="22" s="1"/>
  <c r="O1871" i="22" s="1"/>
  <c r="M1867" i="22"/>
  <c r="N1867" i="22" s="1"/>
  <c r="O1867" i="22" s="1"/>
  <c r="M1863" i="22"/>
  <c r="N1863" i="22" s="1"/>
  <c r="O1863" i="22" s="1"/>
  <c r="M1859" i="22"/>
  <c r="N1859" i="22" s="1"/>
  <c r="O1859" i="22" s="1"/>
  <c r="M1855" i="22"/>
  <c r="N1855" i="22" s="1"/>
  <c r="O1855" i="22" s="1"/>
  <c r="M1851" i="22"/>
  <c r="N1851" i="22" s="1"/>
  <c r="O1851" i="22" s="1"/>
  <c r="M1847" i="22"/>
  <c r="N1847" i="22" s="1"/>
  <c r="O1847" i="22" s="1"/>
  <c r="M1843" i="22"/>
  <c r="N1843" i="22" s="1"/>
  <c r="O1843" i="22" s="1"/>
  <c r="M1839" i="22"/>
  <c r="N1839" i="22" s="1"/>
  <c r="O1839" i="22" s="1"/>
  <c r="M1835" i="22"/>
  <c r="N1835" i="22" s="1"/>
  <c r="O1835" i="22" s="1"/>
  <c r="M1831" i="22"/>
  <c r="N1831" i="22" s="1"/>
  <c r="O1831" i="22" s="1"/>
  <c r="M1827" i="22"/>
  <c r="N1827" i="22" s="1"/>
  <c r="O1827" i="22" s="1"/>
  <c r="M1823" i="22"/>
  <c r="N1823" i="22" s="1"/>
  <c r="O1823" i="22" s="1"/>
  <c r="M1819" i="22"/>
  <c r="N1819" i="22" s="1"/>
  <c r="O1819" i="22" s="1"/>
  <c r="M1815" i="22"/>
  <c r="N1815" i="22" s="1"/>
  <c r="O1815" i="22" s="1"/>
  <c r="M1811" i="22"/>
  <c r="N1811" i="22" s="1"/>
  <c r="O1811" i="22" s="1"/>
  <c r="M1807" i="22"/>
  <c r="N1807" i="22" s="1"/>
  <c r="O1807" i="22" s="1"/>
  <c r="M1803" i="22"/>
  <c r="N1803" i="22" s="1"/>
  <c r="O1803" i="22" s="1"/>
  <c r="M1799" i="22"/>
  <c r="N1799" i="22" s="1"/>
  <c r="O1799" i="22" s="1"/>
  <c r="M1795" i="22"/>
  <c r="N1795" i="22" s="1"/>
  <c r="O1795" i="22" s="1"/>
  <c r="M1791" i="22"/>
  <c r="N1791" i="22" s="1"/>
  <c r="O1791" i="22" s="1"/>
  <c r="M1787" i="22"/>
  <c r="N1787" i="22" s="1"/>
  <c r="O1787" i="22" s="1"/>
  <c r="M1783" i="22"/>
  <c r="N1783" i="22" s="1"/>
  <c r="O1783" i="22" s="1"/>
  <c r="M1779" i="22"/>
  <c r="N1779" i="22" s="1"/>
  <c r="O1779" i="22" s="1"/>
  <c r="M1775" i="22"/>
  <c r="N1775" i="22" s="1"/>
  <c r="O1775" i="22" s="1"/>
  <c r="M1771" i="22"/>
  <c r="N1771" i="22" s="1"/>
  <c r="O1771" i="22" s="1"/>
  <c r="M1767" i="22"/>
  <c r="N1767" i="22" s="1"/>
  <c r="O1767" i="22" s="1"/>
  <c r="M1763" i="22"/>
  <c r="N1763" i="22" s="1"/>
  <c r="O1763" i="22" s="1"/>
  <c r="M1759" i="22"/>
  <c r="N1759" i="22" s="1"/>
  <c r="O1759" i="22" s="1"/>
  <c r="M1755" i="22"/>
  <c r="N1755" i="22" s="1"/>
  <c r="O1755" i="22" s="1"/>
  <c r="M1751" i="22"/>
  <c r="N1751" i="22" s="1"/>
  <c r="O1751" i="22" s="1"/>
  <c r="M1747" i="22"/>
  <c r="N1747" i="22" s="1"/>
  <c r="O1747" i="22" s="1"/>
  <c r="M1743" i="22"/>
  <c r="N1743" i="22" s="1"/>
  <c r="O1743" i="22" s="1"/>
  <c r="M1739" i="22"/>
  <c r="N1739" i="22" s="1"/>
  <c r="O1739" i="22" s="1"/>
  <c r="M1735" i="22"/>
  <c r="N1735" i="22" s="1"/>
  <c r="O1735" i="22" s="1"/>
  <c r="M1731" i="22"/>
  <c r="N1731" i="22" s="1"/>
  <c r="O1731" i="22" s="1"/>
  <c r="M1727" i="22"/>
  <c r="N1727" i="22" s="1"/>
  <c r="O1727" i="22" s="1"/>
  <c r="M1723" i="22"/>
  <c r="N1723" i="22" s="1"/>
  <c r="O1723" i="22" s="1"/>
  <c r="M1719" i="22"/>
  <c r="N1719" i="22" s="1"/>
  <c r="O1719" i="22" s="1"/>
  <c r="M1715" i="22"/>
  <c r="N1715" i="22" s="1"/>
  <c r="O1715" i="22" s="1"/>
  <c r="M1711" i="22"/>
  <c r="N1711" i="22" s="1"/>
  <c r="O1711" i="22" s="1"/>
  <c r="M1707" i="22"/>
  <c r="N1707" i="22" s="1"/>
  <c r="O1707" i="22" s="1"/>
  <c r="M1703" i="22"/>
  <c r="N1703" i="22" s="1"/>
  <c r="O1703" i="22" s="1"/>
  <c r="M1699" i="22"/>
  <c r="N1699" i="22" s="1"/>
  <c r="O1699" i="22" s="1"/>
  <c r="M1695" i="22"/>
  <c r="N1695" i="22" s="1"/>
  <c r="O1695" i="22" s="1"/>
  <c r="M1691" i="22"/>
  <c r="N1691" i="22" s="1"/>
  <c r="O1691" i="22" s="1"/>
  <c r="M1687" i="22"/>
  <c r="N1687" i="22" s="1"/>
  <c r="O1687" i="22" s="1"/>
  <c r="M1683" i="22"/>
  <c r="N1683" i="22" s="1"/>
  <c r="O1683" i="22" s="1"/>
  <c r="M1679" i="22"/>
  <c r="N1679" i="22" s="1"/>
  <c r="O1679" i="22" s="1"/>
  <c r="M1675" i="22"/>
  <c r="N1675" i="22" s="1"/>
  <c r="O1675" i="22" s="1"/>
  <c r="M1671" i="22"/>
  <c r="N1671" i="22" s="1"/>
  <c r="O1671" i="22" s="1"/>
  <c r="M1667" i="22"/>
  <c r="N1667" i="22" s="1"/>
  <c r="O1667" i="22" s="1"/>
  <c r="M1663" i="22"/>
  <c r="N1663" i="22" s="1"/>
  <c r="O1663" i="22" s="1"/>
  <c r="M1659" i="22"/>
  <c r="N1659" i="22" s="1"/>
  <c r="O1659" i="22" s="1"/>
  <c r="M1655" i="22"/>
  <c r="N1655" i="22" s="1"/>
  <c r="O1655" i="22" s="1"/>
  <c r="M1651" i="22"/>
  <c r="N1651" i="22" s="1"/>
  <c r="O1651" i="22" s="1"/>
  <c r="M1647" i="22"/>
  <c r="N1647" i="22" s="1"/>
  <c r="O1647" i="22" s="1"/>
  <c r="M1643" i="22"/>
  <c r="N1643" i="22" s="1"/>
  <c r="O1643" i="22" s="1"/>
  <c r="M1639" i="22"/>
  <c r="N1639" i="22" s="1"/>
  <c r="O1639" i="22" s="1"/>
  <c r="M1635" i="22"/>
  <c r="N1635" i="22" s="1"/>
  <c r="O1635" i="22" s="1"/>
  <c r="M1631" i="22"/>
  <c r="N1631" i="22" s="1"/>
  <c r="O1631" i="22" s="1"/>
  <c r="M1627" i="22"/>
  <c r="N1627" i="22" s="1"/>
  <c r="O1627" i="22" s="1"/>
  <c r="M1623" i="22"/>
  <c r="N1623" i="22" s="1"/>
  <c r="O1623" i="22" s="1"/>
  <c r="M1619" i="22"/>
  <c r="N1619" i="22" s="1"/>
  <c r="O1619" i="22" s="1"/>
  <c r="M1615" i="22"/>
  <c r="N1615" i="22" s="1"/>
  <c r="O1615" i="22" s="1"/>
  <c r="M1611" i="22"/>
  <c r="N1611" i="22" s="1"/>
  <c r="O1611" i="22" s="1"/>
  <c r="M1607" i="22"/>
  <c r="N1607" i="22" s="1"/>
  <c r="O1607" i="22" s="1"/>
  <c r="M1603" i="22"/>
  <c r="N1603" i="22" s="1"/>
  <c r="O1603" i="22" s="1"/>
  <c r="M1599" i="22"/>
  <c r="N1599" i="22" s="1"/>
  <c r="O1599" i="22" s="1"/>
  <c r="M1595" i="22"/>
  <c r="N1595" i="22" s="1"/>
  <c r="O1595" i="22" s="1"/>
  <c r="M1591" i="22"/>
  <c r="N1591" i="22" s="1"/>
  <c r="O1591" i="22" s="1"/>
  <c r="M1587" i="22"/>
  <c r="N1587" i="22" s="1"/>
  <c r="O1587" i="22" s="1"/>
  <c r="M1583" i="22"/>
  <c r="N1583" i="22" s="1"/>
  <c r="O1583" i="22" s="1"/>
  <c r="M1579" i="22"/>
  <c r="N1579" i="22" s="1"/>
  <c r="O1579" i="22" s="1"/>
  <c r="M1575" i="22"/>
  <c r="N1575" i="22" s="1"/>
  <c r="O1575" i="22" s="1"/>
  <c r="M1571" i="22"/>
  <c r="N1571" i="22" s="1"/>
  <c r="O1571" i="22" s="1"/>
  <c r="M1567" i="22"/>
  <c r="N1567" i="22" s="1"/>
  <c r="O1567" i="22" s="1"/>
  <c r="M1563" i="22"/>
  <c r="N1563" i="22" s="1"/>
  <c r="O1563" i="22" s="1"/>
  <c r="M1559" i="22"/>
  <c r="N1559" i="22" s="1"/>
  <c r="O1559" i="22" s="1"/>
  <c r="M1555" i="22"/>
  <c r="N1555" i="22" s="1"/>
  <c r="O1555" i="22" s="1"/>
  <c r="M1551" i="22"/>
  <c r="N1551" i="22" s="1"/>
  <c r="O1551" i="22" s="1"/>
  <c r="M1547" i="22"/>
  <c r="N1547" i="22" s="1"/>
  <c r="O1547" i="22" s="1"/>
  <c r="M1543" i="22"/>
  <c r="N1543" i="22" s="1"/>
  <c r="O1543" i="22" s="1"/>
  <c r="M1539" i="22"/>
  <c r="N1539" i="22" s="1"/>
  <c r="O1539" i="22" s="1"/>
  <c r="M1535" i="22"/>
  <c r="N1535" i="22" s="1"/>
  <c r="O1535" i="22" s="1"/>
  <c r="M1531" i="22"/>
  <c r="N1531" i="22" s="1"/>
  <c r="O1531" i="22" s="1"/>
  <c r="M1527" i="22"/>
  <c r="N1527" i="22" s="1"/>
  <c r="O1527" i="22" s="1"/>
  <c r="M1523" i="22"/>
  <c r="N1523" i="22" s="1"/>
  <c r="O1523" i="22" s="1"/>
  <c r="M1519" i="22"/>
  <c r="N1519" i="22" s="1"/>
  <c r="O1519" i="22" s="1"/>
  <c r="M1515" i="22"/>
  <c r="N1515" i="22" s="1"/>
  <c r="O1515" i="22" s="1"/>
  <c r="M1511" i="22"/>
  <c r="N1511" i="22" s="1"/>
  <c r="O1511" i="22" s="1"/>
  <c r="M1507" i="22"/>
  <c r="N1507" i="22" s="1"/>
  <c r="O1507" i="22" s="1"/>
  <c r="M1503" i="22"/>
  <c r="N1503" i="22" s="1"/>
  <c r="O1503" i="22" s="1"/>
  <c r="M1499" i="22"/>
  <c r="N1499" i="22" s="1"/>
  <c r="O1499" i="22" s="1"/>
  <c r="M1494" i="22"/>
  <c r="N1494" i="22" s="1"/>
  <c r="O1494" i="22" s="1"/>
  <c r="M1490" i="22"/>
  <c r="N1490" i="22" s="1"/>
  <c r="O1490" i="22" s="1"/>
  <c r="M1486" i="22"/>
  <c r="N1486" i="22" s="1"/>
  <c r="O1486" i="22" s="1"/>
  <c r="M1481" i="22"/>
  <c r="N1481" i="22" s="1"/>
  <c r="O1481" i="22" s="1"/>
  <c r="M1477" i="22"/>
  <c r="N1477" i="22" s="1"/>
  <c r="O1477" i="22" s="1"/>
  <c r="M1473" i="22"/>
  <c r="N1473" i="22" s="1"/>
  <c r="O1473" i="22" s="1"/>
  <c r="M1469" i="22"/>
  <c r="N1469" i="22" s="1"/>
  <c r="O1469" i="22" s="1"/>
  <c r="M1465" i="22"/>
  <c r="N1465" i="22" s="1"/>
  <c r="O1465" i="22" s="1"/>
  <c r="M1461" i="22"/>
  <c r="N1461" i="22" s="1"/>
  <c r="O1461" i="22" s="1"/>
  <c r="M1457" i="22"/>
  <c r="N1457" i="22" s="1"/>
  <c r="O1457" i="22" s="1"/>
  <c r="M1453" i="22"/>
  <c r="N1453" i="22" s="1"/>
  <c r="O1453" i="22" s="1"/>
  <c r="M1449" i="22"/>
  <c r="N1449" i="22" s="1"/>
  <c r="O1449" i="22" s="1"/>
  <c r="M1445" i="22"/>
  <c r="N1445" i="22" s="1"/>
  <c r="O1445" i="22" s="1"/>
  <c r="M1441" i="22"/>
  <c r="N1441" i="22" s="1"/>
  <c r="O1441" i="22" s="1"/>
  <c r="M1437" i="22"/>
  <c r="N1437" i="22" s="1"/>
  <c r="O1437" i="22" s="1"/>
  <c r="M1433" i="22"/>
  <c r="N1433" i="22" s="1"/>
  <c r="O1433" i="22" s="1"/>
  <c r="M1429" i="22"/>
  <c r="N1429" i="22" s="1"/>
  <c r="O1429" i="22" s="1"/>
  <c r="M1425" i="22"/>
  <c r="N1425" i="22" s="1"/>
  <c r="O1425" i="22" s="1"/>
  <c r="M1421" i="22"/>
  <c r="N1421" i="22" s="1"/>
  <c r="O1421" i="22" s="1"/>
  <c r="M1417" i="22"/>
  <c r="N1417" i="22" s="1"/>
  <c r="O1417" i="22" s="1"/>
  <c r="M1413" i="22"/>
  <c r="N1413" i="22" s="1"/>
  <c r="O1413" i="22" s="1"/>
  <c r="M1409" i="22"/>
  <c r="N1409" i="22" s="1"/>
  <c r="O1409" i="22" s="1"/>
  <c r="M1405" i="22"/>
  <c r="N1405" i="22" s="1"/>
  <c r="O1405" i="22" s="1"/>
  <c r="M1401" i="22"/>
  <c r="N1401" i="22" s="1"/>
  <c r="O1401" i="22" s="1"/>
  <c r="M1397" i="22"/>
  <c r="N1397" i="22" s="1"/>
  <c r="O1397" i="22" s="1"/>
  <c r="M1393" i="22"/>
  <c r="N1393" i="22" s="1"/>
  <c r="O1393" i="22" s="1"/>
  <c r="M1389" i="22"/>
  <c r="N1389" i="22" s="1"/>
  <c r="O1389" i="22" s="1"/>
  <c r="M1385" i="22"/>
  <c r="N1385" i="22" s="1"/>
  <c r="O1385" i="22" s="1"/>
  <c r="M1381" i="22"/>
  <c r="N1381" i="22" s="1"/>
  <c r="O1381" i="22" s="1"/>
  <c r="M1377" i="22"/>
  <c r="N1377" i="22" s="1"/>
  <c r="O1377" i="22" s="1"/>
  <c r="M1373" i="22"/>
  <c r="N1373" i="22" s="1"/>
  <c r="O1373" i="22" s="1"/>
  <c r="M1369" i="22"/>
  <c r="N1369" i="22" s="1"/>
  <c r="O1369" i="22" s="1"/>
  <c r="M1365" i="22"/>
  <c r="N1365" i="22" s="1"/>
  <c r="O1365" i="22" s="1"/>
  <c r="M1361" i="22"/>
  <c r="N1361" i="22" s="1"/>
  <c r="O1361" i="22" s="1"/>
  <c r="M1357" i="22"/>
  <c r="N1357" i="22" s="1"/>
  <c r="O1357" i="22" s="1"/>
  <c r="M1353" i="22"/>
  <c r="N1353" i="22" s="1"/>
  <c r="O1353" i="22" s="1"/>
  <c r="M1349" i="22"/>
  <c r="N1349" i="22" s="1"/>
  <c r="O1349" i="22" s="1"/>
  <c r="M1345" i="22"/>
  <c r="N1345" i="22" s="1"/>
  <c r="O1345" i="22" s="1"/>
  <c r="M1341" i="22"/>
  <c r="N1341" i="22" s="1"/>
  <c r="O1341" i="22" s="1"/>
  <c r="M1337" i="22"/>
  <c r="N1337" i="22" s="1"/>
  <c r="O1337" i="22" s="1"/>
  <c r="M1333" i="22"/>
  <c r="N1333" i="22" s="1"/>
  <c r="O1333" i="22" s="1"/>
  <c r="M1329" i="22"/>
  <c r="N1329" i="22" s="1"/>
  <c r="O1329" i="22" s="1"/>
  <c r="M1325" i="22"/>
  <c r="N1325" i="22" s="1"/>
  <c r="O1325" i="22" s="1"/>
  <c r="M1321" i="22"/>
  <c r="N1321" i="22" s="1"/>
  <c r="O1321" i="22" s="1"/>
  <c r="M1317" i="22"/>
  <c r="N1317" i="22" s="1"/>
  <c r="O1317" i="22" s="1"/>
  <c r="M1313" i="22"/>
  <c r="N1313" i="22" s="1"/>
  <c r="O1313" i="22" s="1"/>
  <c r="M1309" i="22"/>
  <c r="N1309" i="22" s="1"/>
  <c r="O1309" i="22" s="1"/>
  <c r="M1305" i="22"/>
  <c r="N1305" i="22" s="1"/>
  <c r="O1305" i="22" s="1"/>
  <c r="M1301" i="22"/>
  <c r="N1301" i="22" s="1"/>
  <c r="O1301" i="22" s="1"/>
  <c r="M1297" i="22"/>
  <c r="N1297" i="22" s="1"/>
  <c r="O1297" i="22" s="1"/>
  <c r="M1293" i="22"/>
  <c r="N1293" i="22" s="1"/>
  <c r="O1293" i="22" s="1"/>
  <c r="M1289" i="22"/>
  <c r="N1289" i="22" s="1"/>
  <c r="O1289" i="22" s="1"/>
  <c r="M1285" i="22"/>
  <c r="N1285" i="22" s="1"/>
  <c r="O1285" i="22" s="1"/>
  <c r="M1281" i="22"/>
  <c r="N1281" i="22" s="1"/>
  <c r="O1281" i="22" s="1"/>
  <c r="M1277" i="22"/>
  <c r="N1277" i="22" s="1"/>
  <c r="O1277" i="22" s="1"/>
  <c r="M1273" i="22"/>
  <c r="N1273" i="22" s="1"/>
  <c r="O1273" i="22" s="1"/>
  <c r="M1269" i="22"/>
  <c r="N1269" i="22" s="1"/>
  <c r="O1269" i="22" s="1"/>
  <c r="M1265" i="22"/>
  <c r="N1265" i="22" s="1"/>
  <c r="O1265" i="22" s="1"/>
  <c r="M1261" i="22"/>
  <c r="N1261" i="22" s="1"/>
  <c r="O1261" i="22" s="1"/>
  <c r="M1257" i="22"/>
  <c r="N1257" i="22" s="1"/>
  <c r="O1257" i="22" s="1"/>
  <c r="M1253" i="22"/>
  <c r="N1253" i="22" s="1"/>
  <c r="O1253" i="22" s="1"/>
  <c r="M1249" i="22"/>
  <c r="N1249" i="22" s="1"/>
  <c r="O1249" i="22" s="1"/>
  <c r="M1245" i="22"/>
  <c r="N1245" i="22" s="1"/>
  <c r="O1245" i="22" s="1"/>
  <c r="M1241" i="22"/>
  <c r="N1241" i="22" s="1"/>
  <c r="O1241" i="22" s="1"/>
  <c r="M1237" i="22"/>
  <c r="N1237" i="22" s="1"/>
  <c r="O1237" i="22" s="1"/>
  <c r="M1233" i="22"/>
  <c r="N1233" i="22" s="1"/>
  <c r="O1233" i="22" s="1"/>
  <c r="M1229" i="22"/>
  <c r="N1229" i="22" s="1"/>
  <c r="O1229" i="22" s="1"/>
  <c r="M1225" i="22"/>
  <c r="N1225" i="22" s="1"/>
  <c r="O1225" i="22" s="1"/>
  <c r="M1221" i="22"/>
  <c r="N1221" i="22" s="1"/>
  <c r="O1221" i="22" s="1"/>
  <c r="M1217" i="22"/>
  <c r="N1217" i="22" s="1"/>
  <c r="O1217" i="22" s="1"/>
  <c r="M1213" i="22"/>
  <c r="N1213" i="22" s="1"/>
  <c r="O1213" i="22" s="1"/>
  <c r="M1209" i="22"/>
  <c r="N1209" i="22" s="1"/>
  <c r="O1209" i="22" s="1"/>
  <c r="M1205" i="22"/>
  <c r="N1205" i="22" s="1"/>
  <c r="O1205" i="22" s="1"/>
  <c r="M1201" i="22"/>
  <c r="N1201" i="22" s="1"/>
  <c r="O1201" i="22" s="1"/>
  <c r="M1197" i="22"/>
  <c r="N1197" i="22" s="1"/>
  <c r="O1197" i="22" s="1"/>
  <c r="M1193" i="22"/>
  <c r="N1193" i="22" s="1"/>
  <c r="O1193" i="22" s="1"/>
  <c r="M1189" i="22"/>
  <c r="N1189" i="22" s="1"/>
  <c r="O1189" i="22" s="1"/>
  <c r="M1185" i="22"/>
  <c r="N1185" i="22" s="1"/>
  <c r="O1185" i="22" s="1"/>
  <c r="M1181" i="22"/>
  <c r="N1181" i="22" s="1"/>
  <c r="O1181" i="22" s="1"/>
  <c r="M1177" i="22"/>
  <c r="N1177" i="22" s="1"/>
  <c r="O1177" i="22" s="1"/>
  <c r="M1173" i="22"/>
  <c r="N1173" i="22" s="1"/>
  <c r="O1173" i="22" s="1"/>
  <c r="M1169" i="22"/>
  <c r="N1169" i="22" s="1"/>
  <c r="O1169" i="22" s="1"/>
  <c r="M1165" i="22"/>
  <c r="N1165" i="22" s="1"/>
  <c r="O1165" i="22" s="1"/>
  <c r="M1161" i="22"/>
  <c r="N1161" i="22" s="1"/>
  <c r="O1161" i="22" s="1"/>
  <c r="M1157" i="22"/>
  <c r="N1157" i="22" s="1"/>
  <c r="O1157" i="22" s="1"/>
  <c r="M1153" i="22"/>
  <c r="N1153" i="22" s="1"/>
  <c r="O1153" i="22" s="1"/>
  <c r="M1149" i="22"/>
  <c r="N1149" i="22" s="1"/>
  <c r="O1149" i="22" s="1"/>
  <c r="M1145" i="22"/>
  <c r="N1145" i="22" s="1"/>
  <c r="O1145" i="22" s="1"/>
  <c r="M1141" i="22"/>
  <c r="N1141" i="22" s="1"/>
  <c r="O1141" i="22" s="1"/>
  <c r="M1137" i="22"/>
  <c r="N1137" i="22" s="1"/>
  <c r="O1137" i="22" s="1"/>
  <c r="M1133" i="22"/>
  <c r="N1133" i="22" s="1"/>
  <c r="O1133" i="22" s="1"/>
  <c r="M1129" i="22"/>
  <c r="N1129" i="22" s="1"/>
  <c r="O1129" i="22" s="1"/>
  <c r="M1125" i="22"/>
  <c r="N1125" i="22" s="1"/>
  <c r="O1125" i="22" s="1"/>
  <c r="M1121" i="22"/>
  <c r="N1121" i="22" s="1"/>
  <c r="O1121" i="22" s="1"/>
  <c r="M1117" i="22"/>
  <c r="N1117" i="22" s="1"/>
  <c r="O1117" i="22" s="1"/>
  <c r="M1113" i="22"/>
  <c r="N1113" i="22" s="1"/>
  <c r="O1113" i="22" s="1"/>
  <c r="M1109" i="22"/>
  <c r="N1109" i="22" s="1"/>
  <c r="O1109" i="22" s="1"/>
  <c r="M1105" i="22"/>
  <c r="N1105" i="22" s="1"/>
  <c r="O1105" i="22" s="1"/>
  <c r="M1100" i="22"/>
  <c r="N1100" i="22" s="1"/>
  <c r="O1100" i="22" s="1"/>
  <c r="M1096" i="22"/>
  <c r="N1096" i="22" s="1"/>
  <c r="O1096" i="22" s="1"/>
  <c r="M1091" i="22"/>
  <c r="N1091" i="22" s="1"/>
  <c r="O1091" i="22" s="1"/>
  <c r="M1087" i="22"/>
  <c r="N1087" i="22" s="1"/>
  <c r="O1087" i="22" s="1"/>
  <c r="M1083" i="22"/>
  <c r="N1083" i="22" s="1"/>
  <c r="O1083" i="22" s="1"/>
  <c r="M1079" i="22"/>
  <c r="N1079" i="22" s="1"/>
  <c r="O1079" i="22" s="1"/>
  <c r="M1075" i="22"/>
  <c r="N1075" i="22" s="1"/>
  <c r="O1075" i="22" s="1"/>
  <c r="M1071" i="22"/>
  <c r="N1071" i="22" s="1"/>
  <c r="O1071" i="22" s="1"/>
  <c r="M1067" i="22"/>
  <c r="N1067" i="22" s="1"/>
  <c r="O1067" i="22" s="1"/>
  <c r="M1063" i="22"/>
  <c r="N1063" i="22" s="1"/>
  <c r="O1063" i="22" s="1"/>
  <c r="M1059" i="22"/>
  <c r="N1059" i="22" s="1"/>
  <c r="O1059" i="22" s="1"/>
  <c r="M2583" i="22"/>
  <c r="N2583" i="22" s="1"/>
  <c r="O2583" i="22" s="1"/>
  <c r="M2575" i="22"/>
  <c r="N2575" i="22" s="1"/>
  <c r="O2575" i="22" s="1"/>
  <c r="M2567" i="22"/>
  <c r="N2567" i="22" s="1"/>
  <c r="O2567" i="22" s="1"/>
  <c r="M2559" i="22"/>
  <c r="N2559" i="22" s="1"/>
  <c r="O2559" i="22" s="1"/>
  <c r="M2551" i="22"/>
  <c r="N2551" i="22" s="1"/>
  <c r="O2551" i="22" s="1"/>
  <c r="M2543" i="22"/>
  <c r="N2543" i="22" s="1"/>
  <c r="O2543" i="22" s="1"/>
  <c r="M2535" i="22"/>
  <c r="N2535" i="22" s="1"/>
  <c r="O2535" i="22" s="1"/>
  <c r="M2527" i="22"/>
  <c r="N2527" i="22" s="1"/>
  <c r="O2527" i="22" s="1"/>
  <c r="M2519" i="22"/>
  <c r="N2519" i="22" s="1"/>
  <c r="O2519" i="22" s="1"/>
  <c r="M2511" i="22"/>
  <c r="N2511" i="22" s="1"/>
  <c r="O2511" i="22" s="1"/>
  <c r="M2503" i="22"/>
  <c r="N2503" i="22" s="1"/>
  <c r="O2503" i="22" s="1"/>
  <c r="M2495" i="22"/>
  <c r="N2495" i="22" s="1"/>
  <c r="O2495" i="22" s="1"/>
  <c r="M2487" i="22"/>
  <c r="N2487" i="22" s="1"/>
  <c r="O2487" i="22" s="1"/>
  <c r="M2479" i="22"/>
  <c r="N2479" i="22" s="1"/>
  <c r="O2479" i="22" s="1"/>
  <c r="M2471" i="22"/>
  <c r="N2471" i="22" s="1"/>
  <c r="O2471" i="22" s="1"/>
  <c r="M2463" i="22"/>
  <c r="N2463" i="22" s="1"/>
  <c r="O2463" i="22" s="1"/>
  <c r="M2455" i="22"/>
  <c r="N2455" i="22" s="1"/>
  <c r="O2455" i="22" s="1"/>
  <c r="M2447" i="22"/>
  <c r="N2447" i="22" s="1"/>
  <c r="O2447" i="22" s="1"/>
  <c r="M2439" i="22"/>
  <c r="N2439" i="22" s="1"/>
  <c r="O2439" i="22" s="1"/>
  <c r="M2431" i="22"/>
  <c r="N2431" i="22" s="1"/>
  <c r="O2431" i="22" s="1"/>
  <c r="M2423" i="22"/>
  <c r="N2423" i="22" s="1"/>
  <c r="O2423" i="22" s="1"/>
  <c r="M2415" i="22"/>
  <c r="N2415" i="22" s="1"/>
  <c r="O2415" i="22" s="1"/>
  <c r="M2407" i="22"/>
  <c r="N2407" i="22" s="1"/>
  <c r="O2407" i="22" s="1"/>
  <c r="M2399" i="22"/>
  <c r="N2399" i="22" s="1"/>
  <c r="O2399" i="22" s="1"/>
  <c r="M2391" i="22"/>
  <c r="N2391" i="22" s="1"/>
  <c r="O2391" i="22" s="1"/>
  <c r="M2383" i="22"/>
  <c r="N2383" i="22" s="1"/>
  <c r="O2383" i="22" s="1"/>
  <c r="M2375" i="22"/>
  <c r="N2375" i="22" s="1"/>
  <c r="O2375" i="22" s="1"/>
  <c r="M2367" i="22"/>
  <c r="N2367" i="22" s="1"/>
  <c r="O2367" i="22" s="1"/>
  <c r="M2359" i="22"/>
  <c r="N2359" i="22" s="1"/>
  <c r="O2359" i="22" s="1"/>
  <c r="M2351" i="22"/>
  <c r="N2351" i="22" s="1"/>
  <c r="O2351" i="22" s="1"/>
  <c r="M2343" i="22"/>
  <c r="N2343" i="22" s="1"/>
  <c r="O2343" i="22" s="1"/>
  <c r="M2335" i="22"/>
  <c r="N2335" i="22" s="1"/>
  <c r="O2335" i="22" s="1"/>
  <c r="M2327" i="22"/>
  <c r="N2327" i="22" s="1"/>
  <c r="O2327" i="22" s="1"/>
  <c r="M2319" i="22"/>
  <c r="N2319" i="22" s="1"/>
  <c r="O2319" i="22" s="1"/>
  <c r="M2311" i="22"/>
  <c r="N2311" i="22" s="1"/>
  <c r="O2311" i="22" s="1"/>
  <c r="M2303" i="22"/>
  <c r="N2303" i="22" s="1"/>
  <c r="O2303" i="22" s="1"/>
  <c r="M2295" i="22"/>
  <c r="N2295" i="22" s="1"/>
  <c r="O2295" i="22" s="1"/>
  <c r="M2286" i="22"/>
  <c r="N2286" i="22" s="1"/>
  <c r="O2286" i="22" s="1"/>
  <c r="M2277" i="22"/>
  <c r="N2277" i="22" s="1"/>
  <c r="O2277" i="22" s="1"/>
  <c r="M2269" i="22"/>
  <c r="N2269" i="22" s="1"/>
  <c r="O2269" i="22" s="1"/>
  <c r="M2261" i="22"/>
  <c r="N2261" i="22" s="1"/>
  <c r="O2261" i="22" s="1"/>
  <c r="M2253" i="22"/>
  <c r="N2253" i="22" s="1"/>
  <c r="O2253" i="22" s="1"/>
  <c r="M2245" i="22"/>
  <c r="N2245" i="22" s="1"/>
  <c r="O2245" i="22" s="1"/>
  <c r="M2237" i="22"/>
  <c r="N2237" i="22" s="1"/>
  <c r="O2237" i="22" s="1"/>
  <c r="M2229" i="22"/>
  <c r="N2229" i="22" s="1"/>
  <c r="O2229" i="22" s="1"/>
  <c r="M2221" i="22"/>
  <c r="N2221" i="22" s="1"/>
  <c r="O2221" i="22" s="1"/>
  <c r="M2213" i="22"/>
  <c r="N2213" i="22" s="1"/>
  <c r="O2213" i="22" s="1"/>
  <c r="M2205" i="22"/>
  <c r="N2205" i="22" s="1"/>
  <c r="O2205" i="22" s="1"/>
  <c r="M2197" i="22"/>
  <c r="N2197" i="22" s="1"/>
  <c r="O2197" i="22" s="1"/>
  <c r="M2189" i="22"/>
  <c r="N2189" i="22" s="1"/>
  <c r="O2189" i="22" s="1"/>
  <c r="M2181" i="22"/>
  <c r="N2181" i="22" s="1"/>
  <c r="O2181" i="22" s="1"/>
  <c r="M2173" i="22"/>
  <c r="N2173" i="22" s="1"/>
  <c r="O2173" i="22" s="1"/>
  <c r="M2165" i="22"/>
  <c r="N2165" i="22" s="1"/>
  <c r="O2165" i="22" s="1"/>
  <c r="M2157" i="22"/>
  <c r="N2157" i="22" s="1"/>
  <c r="O2157" i="22" s="1"/>
  <c r="M2149" i="22"/>
  <c r="N2149" i="22" s="1"/>
  <c r="O2149" i="22" s="1"/>
  <c r="M2141" i="22"/>
  <c r="N2141" i="22" s="1"/>
  <c r="O2141" i="22" s="1"/>
  <c r="M2133" i="22"/>
  <c r="N2133" i="22" s="1"/>
  <c r="O2133" i="22" s="1"/>
  <c r="M2125" i="22"/>
  <c r="N2125" i="22" s="1"/>
  <c r="O2125" i="22" s="1"/>
  <c r="M2117" i="22"/>
  <c r="N2117" i="22" s="1"/>
  <c r="O2117" i="22" s="1"/>
  <c r="M2109" i="22"/>
  <c r="N2109" i="22" s="1"/>
  <c r="O2109" i="22" s="1"/>
  <c r="M2101" i="22"/>
  <c r="N2101" i="22" s="1"/>
  <c r="O2101" i="22" s="1"/>
  <c r="M2093" i="22"/>
  <c r="N2093" i="22" s="1"/>
  <c r="O2093" i="22" s="1"/>
  <c r="M2085" i="22"/>
  <c r="N2085" i="22" s="1"/>
  <c r="O2085" i="22" s="1"/>
  <c r="M2077" i="22"/>
  <c r="N2077" i="22" s="1"/>
  <c r="O2077" i="22" s="1"/>
  <c r="M2069" i="22"/>
  <c r="N2069" i="22" s="1"/>
  <c r="O2069" i="22" s="1"/>
  <c r="M2061" i="22"/>
  <c r="N2061" i="22" s="1"/>
  <c r="O2061" i="22" s="1"/>
  <c r="M2053" i="22"/>
  <c r="N2053" i="22" s="1"/>
  <c r="O2053" i="22" s="1"/>
  <c r="M2045" i="22"/>
  <c r="N2045" i="22" s="1"/>
  <c r="O2045" i="22" s="1"/>
  <c r="M2037" i="22"/>
  <c r="N2037" i="22" s="1"/>
  <c r="O2037" i="22" s="1"/>
  <c r="M2029" i="22"/>
  <c r="N2029" i="22" s="1"/>
  <c r="O2029" i="22" s="1"/>
  <c r="M2021" i="22"/>
  <c r="N2021" i="22" s="1"/>
  <c r="O2021" i="22" s="1"/>
  <c r="M2013" i="22"/>
  <c r="N2013" i="22" s="1"/>
  <c r="O2013" i="22" s="1"/>
  <c r="M2010" i="22"/>
  <c r="N2010" i="22" s="1"/>
  <c r="O2010" i="22" s="1"/>
  <c r="M2006" i="22"/>
  <c r="N2006" i="22" s="1"/>
  <c r="O2006" i="22" s="1"/>
  <c r="M2002" i="22"/>
  <c r="N2002" i="22" s="1"/>
  <c r="O2002" i="22" s="1"/>
  <c r="M1998" i="22"/>
  <c r="N1998" i="22" s="1"/>
  <c r="O1998" i="22" s="1"/>
  <c r="M1994" i="22"/>
  <c r="N1994" i="22" s="1"/>
  <c r="O1994" i="22" s="1"/>
  <c r="M1990" i="22"/>
  <c r="N1990" i="22" s="1"/>
  <c r="O1990" i="22" s="1"/>
  <c r="M1986" i="22"/>
  <c r="N1986" i="22" s="1"/>
  <c r="O1986" i="22" s="1"/>
  <c r="M1982" i="22"/>
  <c r="N1982" i="22" s="1"/>
  <c r="O1982" i="22" s="1"/>
  <c r="M1978" i="22"/>
  <c r="N1978" i="22" s="1"/>
  <c r="O1978" i="22" s="1"/>
  <c r="M1974" i="22"/>
  <c r="N1974" i="22" s="1"/>
  <c r="O1974" i="22" s="1"/>
  <c r="M1970" i="22"/>
  <c r="N1970" i="22" s="1"/>
  <c r="O1970" i="22" s="1"/>
  <c r="M1966" i="22"/>
  <c r="N1966" i="22" s="1"/>
  <c r="O1966" i="22" s="1"/>
  <c r="M1962" i="22"/>
  <c r="N1962" i="22" s="1"/>
  <c r="O1962" i="22" s="1"/>
  <c r="M1958" i="22"/>
  <c r="N1958" i="22" s="1"/>
  <c r="O1958" i="22" s="1"/>
  <c r="M1954" i="22"/>
  <c r="N1954" i="22" s="1"/>
  <c r="O1954" i="22" s="1"/>
  <c r="M1950" i="22"/>
  <c r="N1950" i="22" s="1"/>
  <c r="O1950" i="22" s="1"/>
  <c r="M1946" i="22"/>
  <c r="N1946" i="22" s="1"/>
  <c r="O1946" i="22" s="1"/>
  <c r="M1942" i="22"/>
  <c r="N1942" i="22" s="1"/>
  <c r="O1942" i="22" s="1"/>
  <c r="M1938" i="22"/>
  <c r="N1938" i="22" s="1"/>
  <c r="O1938" i="22" s="1"/>
  <c r="M1934" i="22"/>
  <c r="N1934" i="22" s="1"/>
  <c r="O1934" i="22" s="1"/>
  <c r="M1930" i="22"/>
  <c r="N1930" i="22" s="1"/>
  <c r="O1930" i="22" s="1"/>
  <c r="M1926" i="22"/>
  <c r="N1926" i="22" s="1"/>
  <c r="O1926" i="22" s="1"/>
  <c r="M1922" i="22"/>
  <c r="N1922" i="22" s="1"/>
  <c r="O1922" i="22" s="1"/>
  <c r="M1918" i="22"/>
  <c r="N1918" i="22" s="1"/>
  <c r="O1918" i="22" s="1"/>
  <c r="M1914" i="22"/>
  <c r="N1914" i="22" s="1"/>
  <c r="O1914" i="22" s="1"/>
  <c r="M1910" i="22"/>
  <c r="N1910" i="22" s="1"/>
  <c r="O1910" i="22" s="1"/>
  <c r="M1906" i="22"/>
  <c r="N1906" i="22" s="1"/>
  <c r="O1906" i="22" s="1"/>
  <c r="M1902" i="22"/>
  <c r="N1902" i="22" s="1"/>
  <c r="O1902" i="22" s="1"/>
  <c r="M1897" i="22"/>
  <c r="N1897" i="22" s="1"/>
  <c r="O1897" i="22" s="1"/>
  <c r="M1893" i="22"/>
  <c r="N1893" i="22" s="1"/>
  <c r="O1893" i="22" s="1"/>
  <c r="M1889" i="22"/>
  <c r="N1889" i="22" s="1"/>
  <c r="O1889" i="22" s="1"/>
  <c r="M1885" i="22"/>
  <c r="N1885" i="22" s="1"/>
  <c r="O1885" i="22" s="1"/>
  <c r="M1881" i="22"/>
  <c r="N1881" i="22" s="1"/>
  <c r="O1881" i="22" s="1"/>
  <c r="M1876" i="22"/>
  <c r="N1876" i="22" s="1"/>
  <c r="O1876" i="22" s="1"/>
  <c r="M1872" i="22"/>
  <c r="N1872" i="22" s="1"/>
  <c r="O1872" i="22" s="1"/>
  <c r="M1868" i="22"/>
  <c r="N1868" i="22" s="1"/>
  <c r="O1868" i="22" s="1"/>
  <c r="M1864" i="22"/>
  <c r="N1864" i="22" s="1"/>
  <c r="O1864" i="22" s="1"/>
  <c r="M1860" i="22"/>
  <c r="N1860" i="22" s="1"/>
  <c r="O1860" i="22" s="1"/>
  <c r="M1856" i="22"/>
  <c r="N1856" i="22" s="1"/>
  <c r="O1856" i="22" s="1"/>
  <c r="M1852" i="22"/>
  <c r="N1852" i="22" s="1"/>
  <c r="O1852" i="22" s="1"/>
  <c r="M1848" i="22"/>
  <c r="N1848" i="22" s="1"/>
  <c r="O1848" i="22" s="1"/>
  <c r="M1844" i="22"/>
  <c r="N1844" i="22" s="1"/>
  <c r="O1844" i="22" s="1"/>
  <c r="M1840" i="22"/>
  <c r="N1840" i="22" s="1"/>
  <c r="O1840" i="22" s="1"/>
  <c r="M1836" i="22"/>
  <c r="N1836" i="22" s="1"/>
  <c r="O1836" i="22" s="1"/>
  <c r="M1832" i="22"/>
  <c r="N1832" i="22" s="1"/>
  <c r="O1832" i="22" s="1"/>
  <c r="M1828" i="22"/>
  <c r="N1828" i="22" s="1"/>
  <c r="O1828" i="22" s="1"/>
  <c r="M1824" i="22"/>
  <c r="N1824" i="22" s="1"/>
  <c r="O1824" i="22" s="1"/>
  <c r="M1820" i="22"/>
  <c r="N1820" i="22" s="1"/>
  <c r="O1820" i="22" s="1"/>
  <c r="M1816" i="22"/>
  <c r="N1816" i="22" s="1"/>
  <c r="O1816" i="22" s="1"/>
  <c r="M1812" i="22"/>
  <c r="N1812" i="22" s="1"/>
  <c r="O1812" i="22" s="1"/>
  <c r="M1808" i="22"/>
  <c r="N1808" i="22" s="1"/>
  <c r="O1808" i="22" s="1"/>
  <c r="M1804" i="22"/>
  <c r="N1804" i="22" s="1"/>
  <c r="O1804" i="22" s="1"/>
  <c r="M1800" i="22"/>
  <c r="N1800" i="22" s="1"/>
  <c r="O1800" i="22" s="1"/>
  <c r="M1796" i="22"/>
  <c r="N1796" i="22" s="1"/>
  <c r="O1796" i="22" s="1"/>
  <c r="M1792" i="22"/>
  <c r="N1792" i="22" s="1"/>
  <c r="O1792" i="22" s="1"/>
  <c r="M1788" i="22"/>
  <c r="N1788" i="22" s="1"/>
  <c r="O1788" i="22" s="1"/>
  <c r="M1784" i="22"/>
  <c r="N1784" i="22" s="1"/>
  <c r="O1784" i="22" s="1"/>
  <c r="M1780" i="22"/>
  <c r="N1780" i="22" s="1"/>
  <c r="O1780" i="22" s="1"/>
  <c r="M1776" i="22"/>
  <c r="N1776" i="22" s="1"/>
  <c r="O1776" i="22" s="1"/>
  <c r="M1772" i="22"/>
  <c r="N1772" i="22" s="1"/>
  <c r="O1772" i="22" s="1"/>
  <c r="M1768" i="22"/>
  <c r="N1768" i="22" s="1"/>
  <c r="O1768" i="22" s="1"/>
  <c r="M1764" i="22"/>
  <c r="N1764" i="22" s="1"/>
  <c r="O1764" i="22" s="1"/>
  <c r="M1760" i="22"/>
  <c r="N1760" i="22" s="1"/>
  <c r="O1760" i="22" s="1"/>
  <c r="M1756" i="22"/>
  <c r="N1756" i="22" s="1"/>
  <c r="O1756" i="22" s="1"/>
  <c r="M1752" i="22"/>
  <c r="N1752" i="22" s="1"/>
  <c r="O1752" i="22" s="1"/>
  <c r="M1748" i="22"/>
  <c r="N1748" i="22" s="1"/>
  <c r="O1748" i="22" s="1"/>
  <c r="M1744" i="22"/>
  <c r="N1744" i="22" s="1"/>
  <c r="O1744" i="22" s="1"/>
  <c r="M1740" i="22"/>
  <c r="N1740" i="22" s="1"/>
  <c r="O1740" i="22" s="1"/>
  <c r="M1736" i="22"/>
  <c r="N1736" i="22" s="1"/>
  <c r="O1736" i="22" s="1"/>
  <c r="M1732" i="22"/>
  <c r="N1732" i="22" s="1"/>
  <c r="O1732" i="22" s="1"/>
  <c r="M1728" i="22"/>
  <c r="N1728" i="22" s="1"/>
  <c r="O1728" i="22" s="1"/>
  <c r="M1724" i="22"/>
  <c r="N1724" i="22" s="1"/>
  <c r="O1724" i="22" s="1"/>
  <c r="M1720" i="22"/>
  <c r="N1720" i="22" s="1"/>
  <c r="O1720" i="22" s="1"/>
  <c r="M1716" i="22"/>
  <c r="N1716" i="22" s="1"/>
  <c r="O1716" i="22" s="1"/>
  <c r="M1712" i="22"/>
  <c r="N1712" i="22" s="1"/>
  <c r="O1712" i="22" s="1"/>
  <c r="M1708" i="22"/>
  <c r="N1708" i="22" s="1"/>
  <c r="O1708" i="22" s="1"/>
  <c r="M1704" i="22"/>
  <c r="N1704" i="22" s="1"/>
  <c r="O1704" i="22" s="1"/>
  <c r="M1700" i="22"/>
  <c r="N1700" i="22" s="1"/>
  <c r="O1700" i="22" s="1"/>
  <c r="M1696" i="22"/>
  <c r="N1696" i="22" s="1"/>
  <c r="O1696" i="22" s="1"/>
  <c r="M1692" i="22"/>
  <c r="N1692" i="22" s="1"/>
  <c r="O1692" i="22" s="1"/>
  <c r="M1688" i="22"/>
  <c r="N1688" i="22" s="1"/>
  <c r="O1688" i="22" s="1"/>
  <c r="M1684" i="22"/>
  <c r="N1684" i="22" s="1"/>
  <c r="O1684" i="22" s="1"/>
  <c r="M1680" i="22"/>
  <c r="N1680" i="22" s="1"/>
  <c r="O1680" i="22" s="1"/>
  <c r="M1676" i="22"/>
  <c r="N1676" i="22" s="1"/>
  <c r="O1676" i="22" s="1"/>
  <c r="M1672" i="22"/>
  <c r="N1672" i="22" s="1"/>
  <c r="O1672" i="22" s="1"/>
  <c r="M1668" i="22"/>
  <c r="N1668" i="22" s="1"/>
  <c r="O1668" i="22" s="1"/>
  <c r="M1664" i="22"/>
  <c r="N1664" i="22" s="1"/>
  <c r="O1664" i="22" s="1"/>
  <c r="M1660" i="22"/>
  <c r="N1660" i="22" s="1"/>
  <c r="O1660" i="22" s="1"/>
  <c r="M1656" i="22"/>
  <c r="N1656" i="22" s="1"/>
  <c r="O1656" i="22" s="1"/>
  <c r="M1652" i="22"/>
  <c r="N1652" i="22" s="1"/>
  <c r="O1652" i="22" s="1"/>
  <c r="M1648" i="22"/>
  <c r="N1648" i="22" s="1"/>
  <c r="O1648" i="22" s="1"/>
  <c r="M1644" i="22"/>
  <c r="N1644" i="22" s="1"/>
  <c r="O1644" i="22" s="1"/>
  <c r="M1640" i="22"/>
  <c r="N1640" i="22" s="1"/>
  <c r="O1640" i="22" s="1"/>
  <c r="M1636" i="22"/>
  <c r="N1636" i="22" s="1"/>
  <c r="O1636" i="22" s="1"/>
  <c r="M1632" i="22"/>
  <c r="N1632" i="22" s="1"/>
  <c r="O1632" i="22" s="1"/>
  <c r="M1628" i="22"/>
  <c r="N1628" i="22" s="1"/>
  <c r="O1628" i="22" s="1"/>
  <c r="M1624" i="22"/>
  <c r="N1624" i="22" s="1"/>
  <c r="O1624" i="22" s="1"/>
  <c r="M1620" i="22"/>
  <c r="N1620" i="22" s="1"/>
  <c r="O1620" i="22" s="1"/>
  <c r="M1616" i="22"/>
  <c r="N1616" i="22" s="1"/>
  <c r="O1616" i="22" s="1"/>
  <c r="M1612" i="22"/>
  <c r="N1612" i="22" s="1"/>
  <c r="O1612" i="22" s="1"/>
  <c r="M1608" i="22"/>
  <c r="N1608" i="22" s="1"/>
  <c r="O1608" i="22" s="1"/>
  <c r="M1604" i="22"/>
  <c r="N1604" i="22" s="1"/>
  <c r="O1604" i="22" s="1"/>
  <c r="M1600" i="22"/>
  <c r="N1600" i="22" s="1"/>
  <c r="O1600" i="22" s="1"/>
  <c r="M1596" i="22"/>
  <c r="N1596" i="22" s="1"/>
  <c r="O1596" i="22" s="1"/>
  <c r="M1592" i="22"/>
  <c r="N1592" i="22" s="1"/>
  <c r="O1592" i="22" s="1"/>
  <c r="M1588" i="22"/>
  <c r="N1588" i="22" s="1"/>
  <c r="O1588" i="22" s="1"/>
  <c r="M1584" i="22"/>
  <c r="N1584" i="22" s="1"/>
  <c r="O1584" i="22" s="1"/>
  <c r="M1580" i="22"/>
  <c r="N1580" i="22" s="1"/>
  <c r="O1580" i="22" s="1"/>
  <c r="M1576" i="22"/>
  <c r="N1576" i="22" s="1"/>
  <c r="O1576" i="22" s="1"/>
  <c r="M1572" i="22"/>
  <c r="N1572" i="22" s="1"/>
  <c r="O1572" i="22" s="1"/>
  <c r="M1568" i="22"/>
  <c r="N1568" i="22" s="1"/>
  <c r="O1568" i="22" s="1"/>
  <c r="M1564" i="22"/>
  <c r="N1564" i="22" s="1"/>
  <c r="O1564" i="22" s="1"/>
  <c r="M1560" i="22"/>
  <c r="N1560" i="22" s="1"/>
  <c r="O1560" i="22" s="1"/>
  <c r="M1556" i="22"/>
  <c r="N1556" i="22" s="1"/>
  <c r="O1556" i="22" s="1"/>
  <c r="M1552" i="22"/>
  <c r="N1552" i="22" s="1"/>
  <c r="O1552" i="22" s="1"/>
  <c r="M1548" i="22"/>
  <c r="N1548" i="22" s="1"/>
  <c r="O1548" i="22" s="1"/>
  <c r="M1544" i="22"/>
  <c r="N1544" i="22" s="1"/>
  <c r="O1544" i="22" s="1"/>
  <c r="M1540" i="22"/>
  <c r="N1540" i="22" s="1"/>
  <c r="O1540" i="22" s="1"/>
  <c r="M1536" i="22"/>
  <c r="N1536" i="22" s="1"/>
  <c r="O1536" i="22" s="1"/>
  <c r="M1532" i="22"/>
  <c r="N1532" i="22" s="1"/>
  <c r="O1532" i="22" s="1"/>
  <c r="M1528" i="22"/>
  <c r="N1528" i="22" s="1"/>
  <c r="O1528" i="22" s="1"/>
  <c r="M1524" i="22"/>
  <c r="N1524" i="22" s="1"/>
  <c r="O1524" i="22" s="1"/>
  <c r="M1520" i="22"/>
  <c r="N1520" i="22" s="1"/>
  <c r="O1520" i="22" s="1"/>
  <c r="M1516" i="22"/>
  <c r="N1516" i="22" s="1"/>
  <c r="O1516" i="22" s="1"/>
  <c r="M1512" i="22"/>
  <c r="N1512" i="22" s="1"/>
  <c r="O1512" i="22" s="1"/>
  <c r="M1508" i="22"/>
  <c r="N1508" i="22" s="1"/>
  <c r="O1508" i="22" s="1"/>
  <c r="M1504" i="22"/>
  <c r="N1504" i="22" s="1"/>
  <c r="O1504" i="22" s="1"/>
  <c r="M1500" i="22"/>
  <c r="N1500" i="22" s="1"/>
  <c r="O1500" i="22" s="1"/>
  <c r="M1495" i="22"/>
  <c r="N1495" i="22" s="1"/>
  <c r="O1495" i="22" s="1"/>
  <c r="M1491" i="22"/>
  <c r="N1491" i="22" s="1"/>
  <c r="O1491" i="22" s="1"/>
  <c r="M1487" i="22"/>
  <c r="N1487" i="22" s="1"/>
  <c r="O1487" i="22" s="1"/>
  <c r="M1482" i="22"/>
  <c r="N1482" i="22" s="1"/>
  <c r="O1482" i="22" s="1"/>
  <c r="M1478" i="22"/>
  <c r="N1478" i="22" s="1"/>
  <c r="O1478" i="22" s="1"/>
  <c r="M1474" i="22"/>
  <c r="N1474" i="22" s="1"/>
  <c r="O1474" i="22" s="1"/>
  <c r="M1470" i="22"/>
  <c r="N1470" i="22" s="1"/>
  <c r="O1470" i="22" s="1"/>
  <c r="M1466" i="22"/>
  <c r="N1466" i="22" s="1"/>
  <c r="O1466" i="22" s="1"/>
  <c r="M1462" i="22"/>
  <c r="N1462" i="22" s="1"/>
  <c r="O1462" i="22" s="1"/>
  <c r="M1458" i="22"/>
  <c r="N1458" i="22" s="1"/>
  <c r="O1458" i="22" s="1"/>
  <c r="M1454" i="22"/>
  <c r="N1454" i="22" s="1"/>
  <c r="O1454" i="22" s="1"/>
  <c r="M1450" i="22"/>
  <c r="N1450" i="22" s="1"/>
  <c r="O1450" i="22" s="1"/>
  <c r="M1446" i="22"/>
  <c r="N1446" i="22" s="1"/>
  <c r="O1446" i="22" s="1"/>
  <c r="M1442" i="22"/>
  <c r="N1442" i="22" s="1"/>
  <c r="O1442" i="22" s="1"/>
  <c r="M1438" i="22"/>
  <c r="N1438" i="22" s="1"/>
  <c r="O1438" i="22" s="1"/>
  <c r="M1434" i="22"/>
  <c r="N1434" i="22" s="1"/>
  <c r="O1434" i="22" s="1"/>
  <c r="M1430" i="22"/>
  <c r="N1430" i="22" s="1"/>
  <c r="O1430" i="22" s="1"/>
  <c r="M1426" i="22"/>
  <c r="N1426" i="22" s="1"/>
  <c r="O1426" i="22" s="1"/>
  <c r="M1422" i="22"/>
  <c r="N1422" i="22" s="1"/>
  <c r="O1422" i="22" s="1"/>
  <c r="M1418" i="22"/>
  <c r="N1418" i="22" s="1"/>
  <c r="O1418" i="22" s="1"/>
  <c r="M1414" i="22"/>
  <c r="N1414" i="22" s="1"/>
  <c r="O1414" i="22" s="1"/>
  <c r="M1410" i="22"/>
  <c r="N1410" i="22" s="1"/>
  <c r="O1410" i="22" s="1"/>
  <c r="M1406" i="22"/>
  <c r="N1406" i="22" s="1"/>
  <c r="O1406" i="22" s="1"/>
  <c r="M1402" i="22"/>
  <c r="N1402" i="22" s="1"/>
  <c r="O1402" i="22" s="1"/>
  <c r="M1398" i="22"/>
  <c r="N1398" i="22" s="1"/>
  <c r="O1398" i="22" s="1"/>
  <c r="M1394" i="22"/>
  <c r="N1394" i="22" s="1"/>
  <c r="O1394" i="22" s="1"/>
  <c r="M1390" i="22"/>
  <c r="N1390" i="22" s="1"/>
  <c r="O1390" i="22" s="1"/>
  <c r="M1386" i="22"/>
  <c r="N1386" i="22" s="1"/>
  <c r="O1386" i="22" s="1"/>
  <c r="M1382" i="22"/>
  <c r="N1382" i="22" s="1"/>
  <c r="O1382" i="22" s="1"/>
  <c r="M1378" i="22"/>
  <c r="N1378" i="22" s="1"/>
  <c r="O1378" i="22" s="1"/>
  <c r="M1374" i="22"/>
  <c r="N1374" i="22" s="1"/>
  <c r="O1374" i="22" s="1"/>
  <c r="M1370" i="22"/>
  <c r="N1370" i="22" s="1"/>
  <c r="O1370" i="22" s="1"/>
  <c r="M1366" i="22"/>
  <c r="N1366" i="22" s="1"/>
  <c r="O1366" i="22" s="1"/>
  <c r="M1362" i="22"/>
  <c r="N1362" i="22" s="1"/>
  <c r="O1362" i="22" s="1"/>
  <c r="M1358" i="22"/>
  <c r="N1358" i="22" s="1"/>
  <c r="O1358" i="22" s="1"/>
  <c r="M1354" i="22"/>
  <c r="N1354" i="22" s="1"/>
  <c r="O1354" i="22" s="1"/>
  <c r="M1350" i="22"/>
  <c r="N1350" i="22" s="1"/>
  <c r="O1350" i="22" s="1"/>
  <c r="M1346" i="22"/>
  <c r="N1346" i="22" s="1"/>
  <c r="O1346" i="22" s="1"/>
  <c r="M1342" i="22"/>
  <c r="N1342" i="22" s="1"/>
  <c r="O1342" i="22" s="1"/>
  <c r="M1338" i="22"/>
  <c r="N1338" i="22" s="1"/>
  <c r="O1338" i="22" s="1"/>
  <c r="M1334" i="22"/>
  <c r="N1334" i="22" s="1"/>
  <c r="O1334" i="22" s="1"/>
  <c r="M1330" i="22"/>
  <c r="N1330" i="22" s="1"/>
  <c r="O1330" i="22" s="1"/>
  <c r="M1326" i="22"/>
  <c r="N1326" i="22" s="1"/>
  <c r="O1326" i="22" s="1"/>
  <c r="M1322" i="22"/>
  <c r="N1322" i="22" s="1"/>
  <c r="O1322" i="22" s="1"/>
  <c r="M1318" i="22"/>
  <c r="N1318" i="22" s="1"/>
  <c r="O1318" i="22" s="1"/>
  <c r="M1314" i="22"/>
  <c r="N1314" i="22" s="1"/>
  <c r="O1314" i="22" s="1"/>
  <c r="M1310" i="22"/>
  <c r="N1310" i="22" s="1"/>
  <c r="O1310" i="22" s="1"/>
  <c r="M1306" i="22"/>
  <c r="N1306" i="22" s="1"/>
  <c r="O1306" i="22" s="1"/>
  <c r="M1302" i="22"/>
  <c r="N1302" i="22" s="1"/>
  <c r="O1302" i="22" s="1"/>
  <c r="M1298" i="22"/>
  <c r="N1298" i="22" s="1"/>
  <c r="O1298" i="22" s="1"/>
  <c r="M1294" i="22"/>
  <c r="N1294" i="22" s="1"/>
  <c r="O1294" i="22" s="1"/>
  <c r="M1290" i="22"/>
  <c r="N1290" i="22" s="1"/>
  <c r="O1290" i="22" s="1"/>
  <c r="M1286" i="22"/>
  <c r="N1286" i="22" s="1"/>
  <c r="O1286" i="22" s="1"/>
  <c r="M1282" i="22"/>
  <c r="N1282" i="22" s="1"/>
  <c r="O1282" i="22" s="1"/>
  <c r="M1278" i="22"/>
  <c r="N1278" i="22" s="1"/>
  <c r="O1278" i="22" s="1"/>
  <c r="M1274" i="22"/>
  <c r="N1274" i="22" s="1"/>
  <c r="O1274" i="22" s="1"/>
  <c r="M1270" i="22"/>
  <c r="N1270" i="22" s="1"/>
  <c r="O1270" i="22" s="1"/>
  <c r="M1266" i="22"/>
  <c r="N1266" i="22" s="1"/>
  <c r="O1266" i="22" s="1"/>
  <c r="M1262" i="22"/>
  <c r="N1262" i="22" s="1"/>
  <c r="O1262" i="22" s="1"/>
  <c r="M1258" i="22"/>
  <c r="N1258" i="22" s="1"/>
  <c r="O1258" i="22" s="1"/>
  <c r="M1254" i="22"/>
  <c r="N1254" i="22" s="1"/>
  <c r="O1254" i="22" s="1"/>
  <c r="M1250" i="22"/>
  <c r="N1250" i="22" s="1"/>
  <c r="O1250" i="22" s="1"/>
  <c r="M1246" i="22"/>
  <c r="N1246" i="22" s="1"/>
  <c r="O1246" i="22" s="1"/>
  <c r="M1242" i="22"/>
  <c r="N1242" i="22" s="1"/>
  <c r="O1242" i="22" s="1"/>
  <c r="M1238" i="22"/>
  <c r="N1238" i="22" s="1"/>
  <c r="O1238" i="22" s="1"/>
  <c r="M1234" i="22"/>
  <c r="N1234" i="22" s="1"/>
  <c r="O1234" i="22" s="1"/>
  <c r="M1230" i="22"/>
  <c r="N1230" i="22" s="1"/>
  <c r="O1230" i="22" s="1"/>
  <c r="M1226" i="22"/>
  <c r="N1226" i="22" s="1"/>
  <c r="O1226" i="22" s="1"/>
  <c r="M1222" i="22"/>
  <c r="N1222" i="22" s="1"/>
  <c r="O1222" i="22" s="1"/>
  <c r="M1218" i="22"/>
  <c r="N1218" i="22" s="1"/>
  <c r="O1218" i="22" s="1"/>
  <c r="M1214" i="22"/>
  <c r="N1214" i="22" s="1"/>
  <c r="O1214" i="22" s="1"/>
  <c r="M1210" i="22"/>
  <c r="N1210" i="22" s="1"/>
  <c r="O1210" i="22" s="1"/>
  <c r="M1206" i="22"/>
  <c r="N1206" i="22" s="1"/>
  <c r="O1206" i="22" s="1"/>
  <c r="M1202" i="22"/>
  <c r="N1202" i="22" s="1"/>
  <c r="O1202" i="22" s="1"/>
  <c r="M1198" i="22"/>
  <c r="N1198" i="22" s="1"/>
  <c r="O1198" i="22" s="1"/>
  <c r="M1194" i="22"/>
  <c r="N1194" i="22" s="1"/>
  <c r="O1194" i="22" s="1"/>
  <c r="M1190" i="22"/>
  <c r="N1190" i="22" s="1"/>
  <c r="O1190" i="22" s="1"/>
  <c r="M1186" i="22"/>
  <c r="N1186" i="22" s="1"/>
  <c r="O1186" i="22" s="1"/>
  <c r="M1182" i="22"/>
  <c r="N1182" i="22" s="1"/>
  <c r="O1182" i="22" s="1"/>
  <c r="M1178" i="22"/>
  <c r="N1178" i="22" s="1"/>
  <c r="O1178" i="22" s="1"/>
  <c r="M1174" i="22"/>
  <c r="N1174" i="22" s="1"/>
  <c r="O1174" i="22" s="1"/>
  <c r="M1170" i="22"/>
  <c r="N1170" i="22" s="1"/>
  <c r="O1170" i="22" s="1"/>
  <c r="M1166" i="22"/>
  <c r="N1166" i="22" s="1"/>
  <c r="O1166" i="22" s="1"/>
  <c r="M1162" i="22"/>
  <c r="N1162" i="22" s="1"/>
  <c r="O1162" i="22" s="1"/>
  <c r="M1158" i="22"/>
  <c r="N1158" i="22" s="1"/>
  <c r="O1158" i="22" s="1"/>
  <c r="M1154" i="22"/>
  <c r="N1154" i="22" s="1"/>
  <c r="O1154" i="22" s="1"/>
  <c r="M1150" i="22"/>
  <c r="N1150" i="22" s="1"/>
  <c r="O1150" i="22" s="1"/>
  <c r="M1146" i="22"/>
  <c r="N1146" i="22" s="1"/>
  <c r="O1146" i="22" s="1"/>
  <c r="M1142" i="22"/>
  <c r="N1142" i="22" s="1"/>
  <c r="O1142" i="22" s="1"/>
  <c r="M1138" i="22"/>
  <c r="N1138" i="22" s="1"/>
  <c r="O1138" i="22" s="1"/>
  <c r="M1134" i="22"/>
  <c r="N1134" i="22" s="1"/>
  <c r="O1134" i="22" s="1"/>
  <c r="M1130" i="22"/>
  <c r="N1130" i="22" s="1"/>
  <c r="O1130" i="22" s="1"/>
  <c r="M1126" i="22"/>
  <c r="N1126" i="22" s="1"/>
  <c r="O1126" i="22" s="1"/>
  <c r="M1122" i="22"/>
  <c r="N1122" i="22" s="1"/>
  <c r="O1122" i="22" s="1"/>
  <c r="M1118" i="22"/>
  <c r="N1118" i="22" s="1"/>
  <c r="O1118" i="22" s="1"/>
  <c r="M1114" i="22"/>
  <c r="N1114" i="22" s="1"/>
  <c r="O1114" i="22" s="1"/>
  <c r="M1110" i="22"/>
  <c r="N1110" i="22" s="1"/>
  <c r="O1110" i="22" s="1"/>
  <c r="M1106" i="22"/>
  <c r="N1106" i="22" s="1"/>
  <c r="O1106" i="22" s="1"/>
  <c r="M5007" i="22"/>
  <c r="N5007" i="22" s="1"/>
  <c r="O5007" i="22" s="1"/>
  <c r="M5004" i="22"/>
  <c r="N5004" i="22" s="1"/>
  <c r="O5004" i="22" s="1"/>
  <c r="M3441" i="22"/>
  <c r="N3441" i="22" s="1"/>
  <c r="O3441" i="22" s="1"/>
  <c r="M3439" i="22"/>
  <c r="N3439" i="22" s="1"/>
  <c r="O3439" i="22" s="1"/>
  <c r="M3437" i="22"/>
  <c r="N3437" i="22" s="1"/>
  <c r="O3437" i="22" s="1"/>
  <c r="M3435" i="22"/>
  <c r="N3435" i="22" s="1"/>
  <c r="O3435" i="22" s="1"/>
  <c r="M3433" i="22"/>
  <c r="N3433" i="22" s="1"/>
  <c r="O3433" i="22" s="1"/>
  <c r="M3431" i="22"/>
  <c r="N3431" i="22" s="1"/>
  <c r="O3431" i="22" s="1"/>
  <c r="M3429" i="22"/>
  <c r="N3429" i="22" s="1"/>
  <c r="O3429" i="22" s="1"/>
  <c r="M3427" i="22"/>
  <c r="N3427" i="22" s="1"/>
  <c r="O3427" i="22" s="1"/>
  <c r="M3425" i="22"/>
  <c r="N3425" i="22" s="1"/>
  <c r="O3425" i="22" s="1"/>
  <c r="M3423" i="22"/>
  <c r="N3423" i="22" s="1"/>
  <c r="O3423" i="22" s="1"/>
  <c r="M3421" i="22"/>
  <c r="N3421" i="22" s="1"/>
  <c r="O3421" i="22" s="1"/>
  <c r="M3419" i="22"/>
  <c r="N3419" i="22" s="1"/>
  <c r="O3419" i="22" s="1"/>
  <c r="M3417" i="22"/>
  <c r="N3417" i="22" s="1"/>
  <c r="O3417" i="22" s="1"/>
  <c r="M3415" i="22"/>
  <c r="N3415" i="22" s="1"/>
  <c r="O3415" i="22" s="1"/>
  <c r="M3413" i="22"/>
  <c r="N3413" i="22" s="1"/>
  <c r="O3413" i="22" s="1"/>
  <c r="M3411" i="22"/>
  <c r="N3411" i="22" s="1"/>
  <c r="O3411" i="22" s="1"/>
  <c r="M3409" i="22"/>
  <c r="N3409" i="22" s="1"/>
  <c r="O3409" i="22" s="1"/>
  <c r="M3407" i="22"/>
  <c r="N3407" i="22" s="1"/>
  <c r="O3407" i="22" s="1"/>
  <c r="M3405" i="22"/>
  <c r="N3405" i="22" s="1"/>
  <c r="O3405" i="22" s="1"/>
  <c r="M3403" i="22"/>
  <c r="N3403" i="22" s="1"/>
  <c r="O3403" i="22" s="1"/>
  <c r="M3401" i="22"/>
  <c r="N3401" i="22" s="1"/>
  <c r="O3401" i="22" s="1"/>
  <c r="M3399" i="22"/>
  <c r="N3399" i="22" s="1"/>
  <c r="O3399" i="22" s="1"/>
  <c r="M3397" i="22"/>
  <c r="N3397" i="22" s="1"/>
  <c r="O3397" i="22" s="1"/>
  <c r="M3395" i="22"/>
  <c r="N3395" i="22" s="1"/>
  <c r="O3395" i="22" s="1"/>
  <c r="M3393" i="22"/>
  <c r="N3393" i="22" s="1"/>
  <c r="O3393" i="22" s="1"/>
  <c r="M3391" i="22"/>
  <c r="N3391" i="22" s="1"/>
  <c r="O3391" i="22" s="1"/>
  <c r="M3389" i="22"/>
  <c r="N3389" i="22" s="1"/>
  <c r="O3389" i="22" s="1"/>
  <c r="M3387" i="22"/>
  <c r="N3387" i="22" s="1"/>
  <c r="O3387" i="22" s="1"/>
  <c r="M3385" i="22"/>
  <c r="N3385" i="22" s="1"/>
  <c r="O3385" i="22" s="1"/>
  <c r="M3383" i="22"/>
  <c r="N3383" i="22" s="1"/>
  <c r="O3383" i="22" s="1"/>
  <c r="M3381" i="22"/>
  <c r="N3381" i="22" s="1"/>
  <c r="O3381" i="22" s="1"/>
  <c r="M3379" i="22"/>
  <c r="N3379" i="22" s="1"/>
  <c r="O3379" i="22" s="1"/>
  <c r="M3377" i="22"/>
  <c r="N3377" i="22" s="1"/>
  <c r="O3377" i="22" s="1"/>
  <c r="M3375" i="22"/>
  <c r="N3375" i="22" s="1"/>
  <c r="O3375" i="22" s="1"/>
  <c r="M3373" i="22"/>
  <c r="N3373" i="22" s="1"/>
  <c r="O3373" i="22" s="1"/>
  <c r="M3371" i="22"/>
  <c r="N3371" i="22" s="1"/>
  <c r="O3371" i="22" s="1"/>
  <c r="M3369" i="22"/>
  <c r="N3369" i="22" s="1"/>
  <c r="O3369" i="22" s="1"/>
  <c r="M3367" i="22"/>
  <c r="N3367" i="22" s="1"/>
  <c r="O3367" i="22" s="1"/>
  <c r="M3365" i="22"/>
  <c r="N3365" i="22" s="1"/>
  <c r="O3365" i="22" s="1"/>
  <c r="M3361" i="22"/>
  <c r="N3361" i="22" s="1"/>
  <c r="O3361" i="22" s="1"/>
  <c r="M3359" i="22"/>
  <c r="N3359" i="22" s="1"/>
  <c r="O3359" i="22" s="1"/>
  <c r="M3357" i="22"/>
  <c r="N3357" i="22" s="1"/>
  <c r="O3357" i="22" s="1"/>
  <c r="M3355" i="22"/>
  <c r="N3355" i="22" s="1"/>
  <c r="O3355" i="22" s="1"/>
  <c r="M3353" i="22"/>
  <c r="N3353" i="22" s="1"/>
  <c r="O3353" i="22" s="1"/>
  <c r="M3351" i="22"/>
  <c r="N3351" i="22" s="1"/>
  <c r="O3351" i="22" s="1"/>
  <c r="M3349" i="22"/>
  <c r="N3349" i="22" s="1"/>
  <c r="O3349" i="22" s="1"/>
  <c r="M3347" i="22"/>
  <c r="N3347" i="22" s="1"/>
  <c r="O3347" i="22" s="1"/>
  <c r="M3345" i="22"/>
  <c r="N3345" i="22" s="1"/>
  <c r="O3345" i="22" s="1"/>
  <c r="M3343" i="22"/>
  <c r="N3343" i="22" s="1"/>
  <c r="O3343" i="22" s="1"/>
  <c r="M3341" i="22"/>
  <c r="N3341" i="22" s="1"/>
  <c r="O3341" i="22" s="1"/>
  <c r="M3339" i="22"/>
  <c r="N3339" i="22" s="1"/>
  <c r="O3339" i="22" s="1"/>
  <c r="M3337" i="22"/>
  <c r="N3337" i="22" s="1"/>
  <c r="O3337" i="22" s="1"/>
  <c r="M3335" i="22"/>
  <c r="N3335" i="22" s="1"/>
  <c r="O3335" i="22" s="1"/>
  <c r="M3331" i="22"/>
  <c r="N3331" i="22" s="1"/>
  <c r="O3331" i="22" s="1"/>
  <c r="M3329" i="22"/>
  <c r="N3329" i="22" s="1"/>
  <c r="O3329" i="22" s="1"/>
  <c r="M3327" i="22"/>
  <c r="N3327" i="22" s="1"/>
  <c r="O3327" i="22" s="1"/>
  <c r="M3325" i="22"/>
  <c r="N3325" i="22" s="1"/>
  <c r="O3325" i="22" s="1"/>
  <c r="M3323" i="22"/>
  <c r="N3323" i="22" s="1"/>
  <c r="O3323" i="22" s="1"/>
  <c r="M3321" i="22"/>
  <c r="N3321" i="22" s="1"/>
  <c r="O3321" i="22" s="1"/>
  <c r="M3319" i="22"/>
  <c r="N3319" i="22" s="1"/>
  <c r="O3319" i="22" s="1"/>
  <c r="M3317" i="22"/>
  <c r="N3317" i="22" s="1"/>
  <c r="O3317" i="22" s="1"/>
  <c r="M3315" i="22"/>
  <c r="N3315" i="22" s="1"/>
  <c r="O3315" i="22" s="1"/>
  <c r="M3313" i="22"/>
  <c r="N3313" i="22" s="1"/>
  <c r="O3313" i="22" s="1"/>
  <c r="M3311" i="22"/>
  <c r="N3311" i="22" s="1"/>
  <c r="O3311" i="22" s="1"/>
  <c r="M3309" i="22"/>
  <c r="N3309" i="22" s="1"/>
  <c r="O3309" i="22" s="1"/>
  <c r="M3307" i="22"/>
  <c r="N3307" i="22" s="1"/>
  <c r="O3307" i="22" s="1"/>
  <c r="M3305" i="22"/>
  <c r="N3305" i="22" s="1"/>
  <c r="O3305" i="22" s="1"/>
  <c r="M3303" i="22"/>
  <c r="N3303" i="22" s="1"/>
  <c r="O3303" i="22" s="1"/>
  <c r="M3301" i="22"/>
  <c r="N3301" i="22" s="1"/>
  <c r="O3301" i="22" s="1"/>
  <c r="M3299" i="22"/>
  <c r="N3299" i="22" s="1"/>
  <c r="O3299" i="22" s="1"/>
  <c r="M3297" i="22"/>
  <c r="N3297" i="22" s="1"/>
  <c r="O3297" i="22" s="1"/>
  <c r="M3295" i="22"/>
  <c r="N3295" i="22" s="1"/>
  <c r="O3295" i="22" s="1"/>
  <c r="M3293" i="22"/>
  <c r="N3293" i="22" s="1"/>
  <c r="O3293" i="22" s="1"/>
  <c r="M3291" i="22"/>
  <c r="N3291" i="22" s="1"/>
  <c r="O3291" i="22" s="1"/>
  <c r="M3289" i="22"/>
  <c r="N3289" i="22" s="1"/>
  <c r="O3289" i="22" s="1"/>
  <c r="M3287" i="22"/>
  <c r="N3287" i="22" s="1"/>
  <c r="O3287" i="22" s="1"/>
  <c r="M3285" i="22"/>
  <c r="N3285" i="22" s="1"/>
  <c r="O3285" i="22" s="1"/>
  <c r="M3283" i="22"/>
  <c r="N3283" i="22" s="1"/>
  <c r="O3283" i="22" s="1"/>
  <c r="M3281" i="22"/>
  <c r="N3281" i="22" s="1"/>
  <c r="O3281" i="22" s="1"/>
  <c r="M3279" i="22"/>
  <c r="N3279" i="22" s="1"/>
  <c r="O3279" i="22" s="1"/>
  <c r="M3277" i="22"/>
  <c r="N3277" i="22" s="1"/>
  <c r="O3277" i="22" s="1"/>
  <c r="M3275" i="22"/>
  <c r="N3275" i="22" s="1"/>
  <c r="O3275" i="22" s="1"/>
  <c r="M3273" i="22"/>
  <c r="N3273" i="22" s="1"/>
  <c r="O3273" i="22" s="1"/>
  <c r="M3271" i="22"/>
  <c r="N3271" i="22" s="1"/>
  <c r="O3271" i="22" s="1"/>
  <c r="M3269" i="22"/>
  <c r="N3269" i="22" s="1"/>
  <c r="O3269" i="22" s="1"/>
  <c r="M3267" i="22"/>
  <c r="N3267" i="22" s="1"/>
  <c r="O3267" i="22" s="1"/>
  <c r="M3265" i="22"/>
  <c r="N3265" i="22" s="1"/>
  <c r="O3265" i="22" s="1"/>
  <c r="M3263" i="22"/>
  <c r="N3263" i="22" s="1"/>
  <c r="O3263" i="22" s="1"/>
  <c r="M3261" i="22"/>
  <c r="N3261" i="22" s="1"/>
  <c r="O3261" i="22" s="1"/>
  <c r="M3259" i="22"/>
  <c r="N3259" i="22" s="1"/>
  <c r="O3259" i="22" s="1"/>
  <c r="M3257" i="22"/>
  <c r="N3257" i="22" s="1"/>
  <c r="O3257" i="22" s="1"/>
  <c r="M3255" i="22"/>
  <c r="N3255" i="22" s="1"/>
  <c r="O3255" i="22" s="1"/>
  <c r="M3253" i="22"/>
  <c r="N3253" i="22" s="1"/>
  <c r="O3253" i="22" s="1"/>
  <c r="M3251" i="22"/>
  <c r="N3251" i="22" s="1"/>
  <c r="O3251" i="22" s="1"/>
  <c r="M3249" i="22"/>
  <c r="N3249" i="22" s="1"/>
  <c r="O3249" i="22" s="1"/>
  <c r="M3247" i="22"/>
  <c r="N3247" i="22" s="1"/>
  <c r="O3247" i="22" s="1"/>
  <c r="M3245" i="22"/>
  <c r="N3245" i="22" s="1"/>
  <c r="O3245" i="22" s="1"/>
  <c r="M3243" i="22"/>
  <c r="N3243" i="22" s="1"/>
  <c r="O3243" i="22" s="1"/>
  <c r="M3241" i="22"/>
  <c r="N3241" i="22" s="1"/>
  <c r="O3241" i="22" s="1"/>
  <c r="M3239" i="22"/>
  <c r="N3239" i="22" s="1"/>
  <c r="O3239" i="22" s="1"/>
  <c r="M3237" i="22"/>
  <c r="N3237" i="22" s="1"/>
  <c r="O3237" i="22" s="1"/>
  <c r="M3235" i="22"/>
  <c r="N3235" i="22" s="1"/>
  <c r="O3235" i="22" s="1"/>
  <c r="M3233" i="22"/>
  <c r="N3233" i="22" s="1"/>
  <c r="O3233" i="22" s="1"/>
  <c r="M3231" i="22"/>
  <c r="N3231" i="22" s="1"/>
  <c r="O3231" i="22" s="1"/>
  <c r="M3229" i="22"/>
  <c r="N3229" i="22" s="1"/>
  <c r="O3229" i="22" s="1"/>
  <c r="M3227" i="22"/>
  <c r="N3227" i="22" s="1"/>
  <c r="O3227" i="22" s="1"/>
  <c r="M3225" i="22"/>
  <c r="N3225" i="22" s="1"/>
  <c r="O3225" i="22" s="1"/>
  <c r="M3223" i="22"/>
  <c r="N3223" i="22" s="1"/>
  <c r="O3223" i="22" s="1"/>
  <c r="M3221" i="22"/>
  <c r="N3221" i="22" s="1"/>
  <c r="O3221" i="22" s="1"/>
  <c r="M3219" i="22"/>
  <c r="N3219" i="22" s="1"/>
  <c r="O3219" i="22" s="1"/>
  <c r="M3217" i="22"/>
  <c r="N3217" i="22" s="1"/>
  <c r="O3217" i="22" s="1"/>
  <c r="M3215" i="22"/>
  <c r="N3215" i="22" s="1"/>
  <c r="O3215" i="22" s="1"/>
  <c r="M3213" i="22"/>
  <c r="N3213" i="22" s="1"/>
  <c r="O3213" i="22" s="1"/>
  <c r="M3211" i="22"/>
  <c r="N3211" i="22" s="1"/>
  <c r="O3211" i="22" s="1"/>
  <c r="M3209" i="22"/>
  <c r="N3209" i="22" s="1"/>
  <c r="O3209" i="22" s="1"/>
  <c r="M3207" i="22"/>
  <c r="N3207" i="22" s="1"/>
  <c r="O3207" i="22" s="1"/>
  <c r="M3205" i="22"/>
  <c r="N3205" i="22" s="1"/>
  <c r="O3205" i="22" s="1"/>
  <c r="M3203" i="22"/>
  <c r="N3203" i="22" s="1"/>
  <c r="O3203" i="22" s="1"/>
  <c r="M3201" i="22"/>
  <c r="N3201" i="22" s="1"/>
  <c r="O3201" i="22" s="1"/>
  <c r="M3199" i="22"/>
  <c r="N3199" i="22" s="1"/>
  <c r="O3199" i="22" s="1"/>
  <c r="M3197" i="22"/>
  <c r="N3197" i="22" s="1"/>
  <c r="O3197" i="22" s="1"/>
  <c r="M3195" i="22"/>
  <c r="N3195" i="22" s="1"/>
  <c r="O3195" i="22" s="1"/>
  <c r="M3193" i="22"/>
  <c r="N3193" i="22" s="1"/>
  <c r="O3193" i="22" s="1"/>
  <c r="M3191" i="22"/>
  <c r="N3191" i="22" s="1"/>
  <c r="O3191" i="22" s="1"/>
  <c r="M3189" i="22"/>
  <c r="N3189" i="22" s="1"/>
  <c r="O3189" i="22" s="1"/>
  <c r="M3187" i="22"/>
  <c r="N3187" i="22" s="1"/>
  <c r="O3187" i="22" s="1"/>
  <c r="M3185" i="22"/>
  <c r="N3185" i="22" s="1"/>
  <c r="O3185" i="22" s="1"/>
  <c r="M3183" i="22"/>
  <c r="N3183" i="22" s="1"/>
  <c r="O3183" i="22" s="1"/>
  <c r="M3181" i="22"/>
  <c r="N3181" i="22" s="1"/>
  <c r="O3181" i="22" s="1"/>
  <c r="M3179" i="22"/>
  <c r="N3179" i="22" s="1"/>
  <c r="O3179" i="22" s="1"/>
  <c r="M3177" i="22"/>
  <c r="N3177" i="22" s="1"/>
  <c r="O3177" i="22" s="1"/>
  <c r="M3175" i="22"/>
  <c r="N3175" i="22" s="1"/>
  <c r="O3175" i="22" s="1"/>
  <c r="M3173" i="22"/>
  <c r="N3173" i="22" s="1"/>
  <c r="O3173" i="22" s="1"/>
  <c r="M3171" i="22"/>
  <c r="N3171" i="22" s="1"/>
  <c r="O3171" i="22" s="1"/>
  <c r="M3169" i="22"/>
  <c r="N3169" i="22" s="1"/>
  <c r="O3169" i="22" s="1"/>
  <c r="M3167" i="22"/>
  <c r="N3167" i="22" s="1"/>
  <c r="O3167" i="22" s="1"/>
  <c r="M3165" i="22"/>
  <c r="N3165" i="22" s="1"/>
  <c r="O3165" i="22" s="1"/>
  <c r="M3163" i="22"/>
  <c r="N3163" i="22" s="1"/>
  <c r="O3163" i="22" s="1"/>
  <c r="M3161" i="22"/>
  <c r="N3161" i="22" s="1"/>
  <c r="O3161" i="22" s="1"/>
  <c r="M3159" i="22"/>
  <c r="N3159" i="22" s="1"/>
  <c r="O3159" i="22" s="1"/>
  <c r="M3157" i="22"/>
  <c r="N3157" i="22" s="1"/>
  <c r="O3157" i="22" s="1"/>
  <c r="M3155" i="22"/>
  <c r="N3155" i="22" s="1"/>
  <c r="O3155" i="22" s="1"/>
  <c r="M3153" i="22"/>
  <c r="N3153" i="22" s="1"/>
  <c r="O3153" i="22" s="1"/>
  <c r="M3151" i="22"/>
  <c r="N3151" i="22" s="1"/>
  <c r="O3151" i="22" s="1"/>
  <c r="M3149" i="22"/>
  <c r="N3149" i="22" s="1"/>
  <c r="O3149" i="22" s="1"/>
  <c r="M3147" i="22"/>
  <c r="N3147" i="22" s="1"/>
  <c r="O3147" i="22" s="1"/>
  <c r="M3145" i="22"/>
  <c r="N3145" i="22" s="1"/>
  <c r="O3145" i="22" s="1"/>
  <c r="M3143" i="22"/>
  <c r="N3143" i="22" s="1"/>
  <c r="O3143" i="22" s="1"/>
  <c r="M3141" i="22"/>
  <c r="N3141" i="22" s="1"/>
  <c r="O3141" i="22" s="1"/>
  <c r="M3139" i="22"/>
  <c r="N3139" i="22" s="1"/>
  <c r="O3139" i="22" s="1"/>
  <c r="M3137" i="22"/>
  <c r="N3137" i="22" s="1"/>
  <c r="O3137" i="22" s="1"/>
  <c r="M3135" i="22"/>
  <c r="N3135" i="22" s="1"/>
  <c r="O3135" i="22" s="1"/>
  <c r="M3133" i="22"/>
  <c r="N3133" i="22" s="1"/>
  <c r="O3133" i="22" s="1"/>
  <c r="M3131" i="22"/>
  <c r="N3131" i="22" s="1"/>
  <c r="O3131" i="22" s="1"/>
  <c r="M3129" i="22"/>
  <c r="N3129" i="22" s="1"/>
  <c r="O3129" i="22" s="1"/>
  <c r="M3127" i="22"/>
  <c r="N3127" i="22" s="1"/>
  <c r="O3127" i="22" s="1"/>
  <c r="M3125" i="22"/>
  <c r="N3125" i="22" s="1"/>
  <c r="O3125" i="22" s="1"/>
  <c r="M3123" i="22"/>
  <c r="N3123" i="22" s="1"/>
  <c r="O3123" i="22" s="1"/>
  <c r="M3121" i="22"/>
  <c r="N3121" i="22" s="1"/>
  <c r="O3121" i="22" s="1"/>
  <c r="M3119" i="22"/>
  <c r="N3119" i="22" s="1"/>
  <c r="O3119" i="22" s="1"/>
  <c r="M3117" i="22"/>
  <c r="N3117" i="22" s="1"/>
  <c r="O3117" i="22" s="1"/>
  <c r="M3115" i="22"/>
  <c r="N3115" i="22" s="1"/>
  <c r="O3115" i="22" s="1"/>
  <c r="M3113" i="22"/>
  <c r="N3113" i="22" s="1"/>
  <c r="O3113" i="22" s="1"/>
  <c r="M3111" i="22"/>
  <c r="N3111" i="22" s="1"/>
  <c r="O3111" i="22" s="1"/>
  <c r="M3109" i="22"/>
  <c r="N3109" i="22" s="1"/>
  <c r="O3109" i="22" s="1"/>
  <c r="M3107" i="22"/>
  <c r="N3107" i="22" s="1"/>
  <c r="O3107" i="22" s="1"/>
  <c r="M3105" i="22"/>
  <c r="N3105" i="22" s="1"/>
  <c r="O3105" i="22" s="1"/>
  <c r="M3103" i="22"/>
  <c r="N3103" i="22" s="1"/>
  <c r="O3103" i="22" s="1"/>
  <c r="M3101" i="22"/>
  <c r="N3101" i="22" s="1"/>
  <c r="O3101" i="22" s="1"/>
  <c r="M3099" i="22"/>
  <c r="N3099" i="22" s="1"/>
  <c r="O3099" i="22" s="1"/>
  <c r="M3097" i="22"/>
  <c r="N3097" i="22" s="1"/>
  <c r="O3097" i="22" s="1"/>
  <c r="M3095" i="22"/>
  <c r="N3095" i="22" s="1"/>
  <c r="O3095" i="22" s="1"/>
  <c r="M3093" i="22"/>
  <c r="N3093" i="22" s="1"/>
  <c r="O3093" i="22" s="1"/>
  <c r="M3091" i="22"/>
  <c r="N3091" i="22" s="1"/>
  <c r="O3091" i="22" s="1"/>
  <c r="M3089" i="22"/>
  <c r="N3089" i="22" s="1"/>
  <c r="O3089" i="22" s="1"/>
  <c r="M3087" i="22"/>
  <c r="N3087" i="22" s="1"/>
  <c r="O3087" i="22" s="1"/>
  <c r="M3085" i="22"/>
  <c r="N3085" i="22" s="1"/>
  <c r="O3085" i="22" s="1"/>
  <c r="M3083" i="22"/>
  <c r="N3083" i="22" s="1"/>
  <c r="O3083" i="22" s="1"/>
  <c r="M3081" i="22"/>
  <c r="N3081" i="22" s="1"/>
  <c r="O3081" i="22" s="1"/>
  <c r="M3079" i="22"/>
  <c r="N3079" i="22" s="1"/>
  <c r="O3079" i="22" s="1"/>
  <c r="M3077" i="22"/>
  <c r="N3077" i="22" s="1"/>
  <c r="O3077" i="22" s="1"/>
  <c r="M3075" i="22"/>
  <c r="N3075" i="22" s="1"/>
  <c r="O3075" i="22" s="1"/>
  <c r="M3073" i="22"/>
  <c r="N3073" i="22" s="1"/>
  <c r="O3073" i="22" s="1"/>
  <c r="M3071" i="22"/>
  <c r="N3071" i="22" s="1"/>
  <c r="O3071" i="22" s="1"/>
  <c r="M3069" i="22"/>
  <c r="N3069" i="22" s="1"/>
  <c r="O3069" i="22" s="1"/>
  <c r="M3067" i="22"/>
  <c r="N3067" i="22" s="1"/>
  <c r="O3067" i="22" s="1"/>
  <c r="M3065" i="22"/>
  <c r="N3065" i="22" s="1"/>
  <c r="O3065" i="22" s="1"/>
  <c r="M3063" i="22"/>
  <c r="N3063" i="22" s="1"/>
  <c r="O3063" i="22" s="1"/>
  <c r="M3061" i="22"/>
  <c r="N3061" i="22" s="1"/>
  <c r="O3061" i="22" s="1"/>
  <c r="M3059" i="22"/>
  <c r="N3059" i="22" s="1"/>
  <c r="O3059" i="22" s="1"/>
  <c r="M3057" i="22"/>
  <c r="N3057" i="22" s="1"/>
  <c r="O3057" i="22" s="1"/>
  <c r="M3055" i="22"/>
  <c r="N3055" i="22" s="1"/>
  <c r="O3055" i="22" s="1"/>
  <c r="M3053" i="22"/>
  <c r="N3053" i="22" s="1"/>
  <c r="O3053" i="22" s="1"/>
  <c r="M3051" i="22"/>
  <c r="N3051" i="22" s="1"/>
  <c r="O3051" i="22" s="1"/>
  <c r="M3049" i="22"/>
  <c r="N3049" i="22" s="1"/>
  <c r="O3049" i="22" s="1"/>
  <c r="M3047" i="22"/>
  <c r="N3047" i="22" s="1"/>
  <c r="O3047" i="22" s="1"/>
  <c r="M3045" i="22"/>
  <c r="N3045" i="22" s="1"/>
  <c r="O3045" i="22" s="1"/>
  <c r="M3043" i="22"/>
  <c r="N3043" i="22" s="1"/>
  <c r="O3043" i="22" s="1"/>
  <c r="M3041" i="22"/>
  <c r="N3041" i="22" s="1"/>
  <c r="O3041" i="22" s="1"/>
  <c r="M3039" i="22"/>
  <c r="N3039" i="22" s="1"/>
  <c r="O3039" i="22" s="1"/>
  <c r="M3037" i="22"/>
  <c r="N3037" i="22" s="1"/>
  <c r="O3037" i="22" s="1"/>
  <c r="M3035" i="22"/>
  <c r="N3035" i="22" s="1"/>
  <c r="O3035" i="22" s="1"/>
  <c r="M3033" i="22"/>
  <c r="N3033" i="22" s="1"/>
  <c r="O3033" i="22" s="1"/>
  <c r="M3031" i="22"/>
  <c r="N3031" i="22" s="1"/>
  <c r="O3031" i="22" s="1"/>
  <c r="M3029" i="22"/>
  <c r="N3029" i="22" s="1"/>
  <c r="O3029" i="22" s="1"/>
  <c r="M3027" i="22"/>
  <c r="N3027" i="22" s="1"/>
  <c r="O3027" i="22" s="1"/>
  <c r="M3025" i="22"/>
  <c r="N3025" i="22" s="1"/>
  <c r="O3025" i="22" s="1"/>
  <c r="M3023" i="22"/>
  <c r="N3023" i="22" s="1"/>
  <c r="O3023" i="22" s="1"/>
  <c r="M3021" i="22"/>
  <c r="N3021" i="22" s="1"/>
  <c r="O3021" i="22" s="1"/>
  <c r="M3019" i="22"/>
  <c r="N3019" i="22" s="1"/>
  <c r="O3019" i="22" s="1"/>
  <c r="M3017" i="22"/>
  <c r="N3017" i="22" s="1"/>
  <c r="O3017" i="22" s="1"/>
  <c r="M3015" i="22"/>
  <c r="N3015" i="22" s="1"/>
  <c r="O3015" i="22" s="1"/>
  <c r="M3013" i="22"/>
  <c r="N3013" i="22" s="1"/>
  <c r="O3013" i="22" s="1"/>
  <c r="M3011" i="22"/>
  <c r="N3011" i="22" s="1"/>
  <c r="O3011" i="22" s="1"/>
  <c r="M3009" i="22"/>
  <c r="N3009" i="22" s="1"/>
  <c r="O3009" i="22" s="1"/>
  <c r="M3007" i="22"/>
  <c r="N3007" i="22" s="1"/>
  <c r="O3007" i="22" s="1"/>
  <c r="M3005" i="22"/>
  <c r="N3005" i="22" s="1"/>
  <c r="O3005" i="22" s="1"/>
  <c r="M3003" i="22"/>
  <c r="N3003" i="22" s="1"/>
  <c r="O3003" i="22" s="1"/>
  <c r="M3001" i="22"/>
  <c r="N3001" i="22" s="1"/>
  <c r="O3001" i="22" s="1"/>
  <c r="M2999" i="22"/>
  <c r="N2999" i="22" s="1"/>
  <c r="O2999" i="22" s="1"/>
  <c r="M2997" i="22"/>
  <c r="N2997" i="22" s="1"/>
  <c r="O2997" i="22" s="1"/>
  <c r="M2995" i="22"/>
  <c r="N2995" i="22" s="1"/>
  <c r="O2995" i="22" s="1"/>
  <c r="M2993" i="22"/>
  <c r="N2993" i="22" s="1"/>
  <c r="O2993" i="22" s="1"/>
  <c r="M2991" i="22"/>
  <c r="N2991" i="22" s="1"/>
  <c r="O2991" i="22" s="1"/>
  <c r="M2989" i="22"/>
  <c r="N2989" i="22" s="1"/>
  <c r="O2989" i="22" s="1"/>
  <c r="M2987" i="22"/>
  <c r="N2987" i="22" s="1"/>
  <c r="O2987" i="22" s="1"/>
  <c r="M2985" i="22"/>
  <c r="N2985" i="22" s="1"/>
  <c r="O2985" i="22" s="1"/>
  <c r="M2983" i="22"/>
  <c r="N2983" i="22" s="1"/>
  <c r="O2983" i="22" s="1"/>
  <c r="M2981" i="22"/>
  <c r="N2981" i="22" s="1"/>
  <c r="O2981" i="22" s="1"/>
  <c r="M2979" i="22"/>
  <c r="N2979" i="22" s="1"/>
  <c r="O2979" i="22" s="1"/>
  <c r="M2977" i="22"/>
  <c r="N2977" i="22" s="1"/>
  <c r="O2977" i="22" s="1"/>
  <c r="M2975" i="22"/>
  <c r="N2975" i="22" s="1"/>
  <c r="O2975" i="22" s="1"/>
  <c r="M2973" i="22"/>
  <c r="N2973" i="22" s="1"/>
  <c r="O2973" i="22" s="1"/>
  <c r="M2971" i="22"/>
  <c r="N2971" i="22" s="1"/>
  <c r="O2971" i="22" s="1"/>
  <c r="M2969" i="22"/>
  <c r="N2969" i="22" s="1"/>
  <c r="O2969" i="22" s="1"/>
  <c r="M2967" i="22"/>
  <c r="N2967" i="22" s="1"/>
  <c r="O2967" i="22" s="1"/>
  <c r="M2965" i="22"/>
  <c r="N2965" i="22" s="1"/>
  <c r="O2965" i="22" s="1"/>
  <c r="M2963" i="22"/>
  <c r="N2963" i="22" s="1"/>
  <c r="O2963" i="22" s="1"/>
  <c r="M2961" i="22"/>
  <c r="N2961" i="22" s="1"/>
  <c r="O2961" i="22" s="1"/>
  <c r="M2959" i="22"/>
  <c r="N2959" i="22" s="1"/>
  <c r="O2959" i="22" s="1"/>
  <c r="M2957" i="22"/>
  <c r="N2957" i="22" s="1"/>
  <c r="O2957" i="22" s="1"/>
  <c r="M2955" i="22"/>
  <c r="N2955" i="22" s="1"/>
  <c r="O2955" i="22" s="1"/>
  <c r="M2953" i="22"/>
  <c r="N2953" i="22" s="1"/>
  <c r="O2953" i="22" s="1"/>
  <c r="M2951" i="22"/>
  <c r="N2951" i="22" s="1"/>
  <c r="O2951" i="22" s="1"/>
  <c r="M2949" i="22"/>
  <c r="N2949" i="22" s="1"/>
  <c r="O2949" i="22" s="1"/>
  <c r="M2947" i="22"/>
  <c r="N2947" i="22" s="1"/>
  <c r="O2947" i="22" s="1"/>
  <c r="M2945" i="22"/>
  <c r="N2945" i="22" s="1"/>
  <c r="O2945" i="22" s="1"/>
  <c r="M2943" i="22"/>
  <c r="N2943" i="22" s="1"/>
  <c r="O2943" i="22" s="1"/>
  <c r="M2941" i="22"/>
  <c r="N2941" i="22" s="1"/>
  <c r="O2941" i="22" s="1"/>
  <c r="M2939" i="22"/>
  <c r="N2939" i="22" s="1"/>
  <c r="O2939" i="22" s="1"/>
  <c r="M2937" i="22"/>
  <c r="N2937" i="22" s="1"/>
  <c r="O2937" i="22" s="1"/>
  <c r="M2935" i="22"/>
  <c r="N2935" i="22" s="1"/>
  <c r="O2935" i="22" s="1"/>
  <c r="M2933" i="22"/>
  <c r="N2933" i="22" s="1"/>
  <c r="O2933" i="22" s="1"/>
  <c r="M2931" i="22"/>
  <c r="N2931" i="22" s="1"/>
  <c r="O2931" i="22" s="1"/>
  <c r="M2929" i="22"/>
  <c r="N2929" i="22" s="1"/>
  <c r="O2929" i="22" s="1"/>
  <c r="M2927" i="22"/>
  <c r="N2927" i="22" s="1"/>
  <c r="O2927" i="22" s="1"/>
  <c r="M2925" i="22"/>
  <c r="N2925" i="22" s="1"/>
  <c r="O2925" i="22" s="1"/>
  <c r="M2923" i="22"/>
  <c r="N2923" i="22" s="1"/>
  <c r="O2923" i="22" s="1"/>
  <c r="M2921" i="22"/>
  <c r="N2921" i="22" s="1"/>
  <c r="O2921" i="22" s="1"/>
  <c r="M2919" i="22"/>
  <c r="N2919" i="22" s="1"/>
  <c r="O2919" i="22" s="1"/>
  <c r="M2917" i="22"/>
  <c r="N2917" i="22" s="1"/>
  <c r="O2917" i="22" s="1"/>
  <c r="M2915" i="22"/>
  <c r="N2915" i="22" s="1"/>
  <c r="O2915" i="22" s="1"/>
  <c r="M2913" i="22"/>
  <c r="N2913" i="22" s="1"/>
  <c r="O2913" i="22" s="1"/>
  <c r="M2911" i="22"/>
  <c r="N2911" i="22" s="1"/>
  <c r="O2911" i="22" s="1"/>
  <c r="M2909" i="22"/>
  <c r="N2909" i="22" s="1"/>
  <c r="O2909" i="22" s="1"/>
  <c r="M2907" i="22"/>
  <c r="N2907" i="22" s="1"/>
  <c r="O2907" i="22" s="1"/>
  <c r="M2905" i="22"/>
  <c r="N2905" i="22" s="1"/>
  <c r="O2905" i="22" s="1"/>
  <c r="M2903" i="22"/>
  <c r="N2903" i="22" s="1"/>
  <c r="O2903" i="22" s="1"/>
  <c r="M2901" i="22"/>
  <c r="N2901" i="22" s="1"/>
  <c r="O2901" i="22" s="1"/>
  <c r="M2899" i="22"/>
  <c r="N2899" i="22" s="1"/>
  <c r="O2899" i="22" s="1"/>
  <c r="M2897" i="22"/>
  <c r="N2897" i="22" s="1"/>
  <c r="O2897" i="22" s="1"/>
  <c r="M2895" i="22"/>
  <c r="N2895" i="22" s="1"/>
  <c r="O2895" i="22" s="1"/>
  <c r="M2893" i="22"/>
  <c r="N2893" i="22" s="1"/>
  <c r="O2893" i="22" s="1"/>
  <c r="M2891" i="22"/>
  <c r="N2891" i="22" s="1"/>
  <c r="O2891" i="22" s="1"/>
  <c r="M2889" i="22"/>
  <c r="N2889" i="22" s="1"/>
  <c r="O2889" i="22" s="1"/>
  <c r="M2887" i="22"/>
  <c r="N2887" i="22" s="1"/>
  <c r="O2887" i="22" s="1"/>
  <c r="M2885" i="22"/>
  <c r="N2885" i="22" s="1"/>
  <c r="O2885" i="22" s="1"/>
  <c r="M2883" i="22"/>
  <c r="N2883" i="22" s="1"/>
  <c r="O2883" i="22" s="1"/>
  <c r="M2881" i="22"/>
  <c r="N2881" i="22" s="1"/>
  <c r="O2881" i="22" s="1"/>
  <c r="M2879" i="22"/>
  <c r="N2879" i="22" s="1"/>
  <c r="O2879" i="22" s="1"/>
  <c r="M2877" i="22"/>
  <c r="N2877" i="22" s="1"/>
  <c r="O2877" i="22" s="1"/>
  <c r="M2875" i="22"/>
  <c r="N2875" i="22" s="1"/>
  <c r="O2875" i="22" s="1"/>
  <c r="M2873" i="22"/>
  <c r="N2873" i="22" s="1"/>
  <c r="O2873" i="22" s="1"/>
  <c r="M2871" i="22"/>
  <c r="N2871" i="22" s="1"/>
  <c r="O2871" i="22" s="1"/>
  <c r="M2869" i="22"/>
  <c r="N2869" i="22" s="1"/>
  <c r="O2869" i="22" s="1"/>
  <c r="M2867" i="22"/>
  <c r="N2867" i="22" s="1"/>
  <c r="O2867" i="22" s="1"/>
  <c r="M2865" i="22"/>
  <c r="N2865" i="22" s="1"/>
  <c r="O2865" i="22" s="1"/>
  <c r="M2863" i="22"/>
  <c r="N2863" i="22" s="1"/>
  <c r="O2863" i="22" s="1"/>
  <c r="M2861" i="22"/>
  <c r="N2861" i="22" s="1"/>
  <c r="O2861" i="22" s="1"/>
  <c r="M2859" i="22"/>
  <c r="N2859" i="22" s="1"/>
  <c r="O2859" i="22" s="1"/>
  <c r="M2857" i="22"/>
  <c r="N2857" i="22" s="1"/>
  <c r="O2857" i="22" s="1"/>
  <c r="M2855" i="22"/>
  <c r="N2855" i="22" s="1"/>
  <c r="O2855" i="22" s="1"/>
  <c r="M2853" i="22"/>
  <c r="N2853" i="22" s="1"/>
  <c r="O2853" i="22" s="1"/>
  <c r="M2851" i="22"/>
  <c r="N2851" i="22" s="1"/>
  <c r="O2851" i="22" s="1"/>
  <c r="M2849" i="22"/>
  <c r="N2849" i="22" s="1"/>
  <c r="O2849" i="22" s="1"/>
  <c r="M2847" i="22"/>
  <c r="N2847" i="22" s="1"/>
  <c r="O2847" i="22" s="1"/>
  <c r="M2845" i="22"/>
  <c r="N2845" i="22" s="1"/>
  <c r="O2845" i="22" s="1"/>
  <c r="M2843" i="22"/>
  <c r="N2843" i="22" s="1"/>
  <c r="O2843" i="22" s="1"/>
  <c r="M2841" i="22"/>
  <c r="N2841" i="22" s="1"/>
  <c r="O2841" i="22" s="1"/>
  <c r="M2839" i="22"/>
  <c r="N2839" i="22" s="1"/>
  <c r="O2839" i="22" s="1"/>
  <c r="M2837" i="22"/>
  <c r="N2837" i="22" s="1"/>
  <c r="O2837" i="22" s="1"/>
  <c r="M2835" i="22"/>
  <c r="N2835" i="22" s="1"/>
  <c r="O2835" i="22" s="1"/>
  <c r="M2833" i="22"/>
  <c r="N2833" i="22" s="1"/>
  <c r="O2833" i="22" s="1"/>
  <c r="M2831" i="22"/>
  <c r="N2831" i="22" s="1"/>
  <c r="O2831" i="22" s="1"/>
  <c r="M2829" i="22"/>
  <c r="N2829" i="22" s="1"/>
  <c r="O2829" i="22" s="1"/>
  <c r="M2827" i="22"/>
  <c r="N2827" i="22" s="1"/>
  <c r="O2827" i="22" s="1"/>
  <c r="M2825" i="22"/>
  <c r="N2825" i="22" s="1"/>
  <c r="O2825" i="22" s="1"/>
  <c r="M2823" i="22"/>
  <c r="N2823" i="22" s="1"/>
  <c r="O2823" i="22" s="1"/>
  <c r="M2821" i="22"/>
  <c r="N2821" i="22" s="1"/>
  <c r="O2821" i="22" s="1"/>
  <c r="M2819" i="22"/>
  <c r="N2819" i="22" s="1"/>
  <c r="O2819" i="22" s="1"/>
  <c r="M2817" i="22"/>
  <c r="N2817" i="22" s="1"/>
  <c r="O2817" i="22" s="1"/>
  <c r="M2815" i="22"/>
  <c r="N2815" i="22" s="1"/>
  <c r="O2815" i="22" s="1"/>
  <c r="M2813" i="22"/>
  <c r="N2813" i="22" s="1"/>
  <c r="O2813" i="22" s="1"/>
  <c r="M2811" i="22"/>
  <c r="N2811" i="22" s="1"/>
  <c r="O2811" i="22" s="1"/>
  <c r="M2809" i="22"/>
  <c r="N2809" i="22" s="1"/>
  <c r="O2809" i="22" s="1"/>
  <c r="M2807" i="22"/>
  <c r="N2807" i="22" s="1"/>
  <c r="O2807" i="22" s="1"/>
  <c r="M2805" i="22"/>
  <c r="N2805" i="22" s="1"/>
  <c r="O2805" i="22" s="1"/>
  <c r="M2803" i="22"/>
  <c r="N2803" i="22" s="1"/>
  <c r="O2803" i="22" s="1"/>
  <c r="M2801" i="22"/>
  <c r="N2801" i="22" s="1"/>
  <c r="O2801" i="22" s="1"/>
  <c r="M2799" i="22"/>
  <c r="N2799" i="22" s="1"/>
  <c r="O2799" i="22" s="1"/>
  <c r="M2797" i="22"/>
  <c r="N2797" i="22" s="1"/>
  <c r="O2797" i="22" s="1"/>
  <c r="M2795" i="22"/>
  <c r="N2795" i="22" s="1"/>
  <c r="O2795" i="22" s="1"/>
  <c r="M2793" i="22"/>
  <c r="N2793" i="22" s="1"/>
  <c r="O2793" i="22" s="1"/>
  <c r="M2791" i="22"/>
  <c r="N2791" i="22" s="1"/>
  <c r="O2791" i="22" s="1"/>
  <c r="M2789" i="22"/>
  <c r="N2789" i="22" s="1"/>
  <c r="O2789" i="22" s="1"/>
  <c r="M2787" i="22"/>
  <c r="N2787" i="22" s="1"/>
  <c r="O2787" i="22" s="1"/>
  <c r="M2785" i="22"/>
  <c r="N2785" i="22" s="1"/>
  <c r="O2785" i="22" s="1"/>
  <c r="M2783" i="22"/>
  <c r="N2783" i="22" s="1"/>
  <c r="O2783" i="22" s="1"/>
  <c r="M2781" i="22"/>
  <c r="N2781" i="22" s="1"/>
  <c r="O2781" i="22" s="1"/>
  <c r="M2779" i="22"/>
  <c r="N2779" i="22" s="1"/>
  <c r="O2779" i="22" s="1"/>
  <c r="M2777" i="22"/>
  <c r="N2777" i="22" s="1"/>
  <c r="O2777" i="22" s="1"/>
  <c r="M2775" i="22"/>
  <c r="N2775" i="22" s="1"/>
  <c r="O2775" i="22" s="1"/>
  <c r="M2773" i="22"/>
  <c r="N2773" i="22" s="1"/>
  <c r="O2773" i="22" s="1"/>
  <c r="M2771" i="22"/>
  <c r="N2771" i="22" s="1"/>
  <c r="O2771" i="22" s="1"/>
  <c r="M2769" i="22"/>
  <c r="N2769" i="22" s="1"/>
  <c r="O2769" i="22" s="1"/>
  <c r="M2767" i="22"/>
  <c r="N2767" i="22" s="1"/>
  <c r="O2767" i="22" s="1"/>
  <c r="M2765" i="22"/>
  <c r="N2765" i="22" s="1"/>
  <c r="O2765" i="22" s="1"/>
  <c r="M2763" i="22"/>
  <c r="N2763" i="22" s="1"/>
  <c r="O2763" i="22" s="1"/>
  <c r="M2761" i="22"/>
  <c r="N2761" i="22" s="1"/>
  <c r="O2761" i="22" s="1"/>
  <c r="M2759" i="22"/>
  <c r="N2759" i="22" s="1"/>
  <c r="O2759" i="22" s="1"/>
  <c r="M2757" i="22"/>
  <c r="N2757" i="22" s="1"/>
  <c r="O2757" i="22" s="1"/>
  <c r="M2755" i="22"/>
  <c r="N2755" i="22" s="1"/>
  <c r="O2755" i="22" s="1"/>
  <c r="M2753" i="22"/>
  <c r="N2753" i="22" s="1"/>
  <c r="O2753" i="22" s="1"/>
  <c r="M2751" i="22"/>
  <c r="N2751" i="22" s="1"/>
  <c r="O2751" i="22" s="1"/>
  <c r="M2749" i="22"/>
  <c r="N2749" i="22" s="1"/>
  <c r="O2749" i="22" s="1"/>
  <c r="M2747" i="22"/>
  <c r="N2747" i="22" s="1"/>
  <c r="O2747" i="22" s="1"/>
  <c r="M2745" i="22"/>
  <c r="N2745" i="22" s="1"/>
  <c r="O2745" i="22" s="1"/>
  <c r="M2743" i="22"/>
  <c r="N2743" i="22" s="1"/>
  <c r="O2743" i="22" s="1"/>
  <c r="M2741" i="22"/>
  <c r="N2741" i="22" s="1"/>
  <c r="O2741" i="22" s="1"/>
  <c r="M2739" i="22"/>
  <c r="N2739" i="22" s="1"/>
  <c r="O2739" i="22" s="1"/>
  <c r="M2737" i="22"/>
  <c r="N2737" i="22" s="1"/>
  <c r="O2737" i="22" s="1"/>
  <c r="M2735" i="22"/>
  <c r="N2735" i="22" s="1"/>
  <c r="O2735" i="22" s="1"/>
  <c r="M2733" i="22"/>
  <c r="N2733" i="22" s="1"/>
  <c r="O2733" i="22" s="1"/>
  <c r="M2731" i="22"/>
  <c r="N2731" i="22" s="1"/>
  <c r="O2731" i="22" s="1"/>
  <c r="M2729" i="22"/>
  <c r="N2729" i="22" s="1"/>
  <c r="O2729" i="22" s="1"/>
  <c r="M2727" i="22"/>
  <c r="N2727" i="22" s="1"/>
  <c r="O2727" i="22" s="1"/>
  <c r="M2725" i="22"/>
  <c r="N2725" i="22" s="1"/>
  <c r="O2725" i="22" s="1"/>
  <c r="M2723" i="22"/>
  <c r="N2723" i="22" s="1"/>
  <c r="O2723" i="22" s="1"/>
  <c r="M2721" i="22"/>
  <c r="N2721" i="22" s="1"/>
  <c r="O2721" i="22" s="1"/>
  <c r="M2719" i="22"/>
  <c r="N2719" i="22" s="1"/>
  <c r="O2719" i="22" s="1"/>
  <c r="M2717" i="22"/>
  <c r="N2717" i="22" s="1"/>
  <c r="O2717" i="22" s="1"/>
  <c r="M2715" i="22"/>
  <c r="N2715" i="22" s="1"/>
  <c r="O2715" i="22" s="1"/>
  <c r="M2713" i="22"/>
  <c r="N2713" i="22" s="1"/>
  <c r="O2713" i="22" s="1"/>
  <c r="M2711" i="22"/>
  <c r="N2711" i="22" s="1"/>
  <c r="O2711" i="22" s="1"/>
  <c r="M2709" i="22"/>
  <c r="N2709" i="22" s="1"/>
  <c r="O2709" i="22" s="1"/>
  <c r="M2707" i="22"/>
  <c r="N2707" i="22" s="1"/>
  <c r="O2707" i="22" s="1"/>
  <c r="M2705" i="22"/>
  <c r="N2705" i="22" s="1"/>
  <c r="O2705" i="22" s="1"/>
  <c r="M2703" i="22"/>
  <c r="N2703" i="22" s="1"/>
  <c r="O2703" i="22" s="1"/>
  <c r="M2701" i="22"/>
  <c r="N2701" i="22" s="1"/>
  <c r="O2701" i="22" s="1"/>
  <c r="M2699" i="22"/>
  <c r="N2699" i="22" s="1"/>
  <c r="O2699" i="22" s="1"/>
  <c r="M2697" i="22"/>
  <c r="N2697" i="22" s="1"/>
  <c r="O2697" i="22" s="1"/>
  <c r="M2695" i="22"/>
  <c r="N2695" i="22" s="1"/>
  <c r="O2695" i="22" s="1"/>
  <c r="M2693" i="22"/>
  <c r="N2693" i="22" s="1"/>
  <c r="O2693" i="22" s="1"/>
  <c r="M2691" i="22"/>
  <c r="N2691" i="22" s="1"/>
  <c r="O2691" i="22" s="1"/>
  <c r="M2689" i="22"/>
  <c r="N2689" i="22" s="1"/>
  <c r="O2689" i="22" s="1"/>
  <c r="M2687" i="22"/>
  <c r="N2687" i="22" s="1"/>
  <c r="O2687" i="22" s="1"/>
  <c r="M2685" i="22"/>
  <c r="N2685" i="22" s="1"/>
  <c r="O2685" i="22" s="1"/>
  <c r="M2683" i="22"/>
  <c r="N2683" i="22" s="1"/>
  <c r="O2683" i="22" s="1"/>
  <c r="M2681" i="22"/>
  <c r="N2681" i="22" s="1"/>
  <c r="O2681" i="22" s="1"/>
  <c r="M2678" i="22"/>
  <c r="N2678" i="22" s="1"/>
  <c r="O2678" i="22" s="1"/>
  <c r="M2675" i="22"/>
  <c r="N2675" i="22" s="1"/>
  <c r="O2675" i="22" s="1"/>
  <c r="M2673" i="22"/>
  <c r="N2673" i="22" s="1"/>
  <c r="O2673" i="22" s="1"/>
  <c r="M2671" i="22"/>
  <c r="N2671" i="22" s="1"/>
  <c r="O2671" i="22" s="1"/>
  <c r="M2669" i="22"/>
  <c r="N2669" i="22" s="1"/>
  <c r="O2669" i="22" s="1"/>
  <c r="M2667" i="22"/>
  <c r="N2667" i="22" s="1"/>
  <c r="O2667" i="22" s="1"/>
  <c r="M2665" i="22"/>
  <c r="N2665" i="22" s="1"/>
  <c r="O2665" i="22" s="1"/>
  <c r="M2663" i="22"/>
  <c r="N2663" i="22" s="1"/>
  <c r="O2663" i="22" s="1"/>
  <c r="M2661" i="22"/>
  <c r="N2661" i="22" s="1"/>
  <c r="O2661" i="22" s="1"/>
  <c r="M2659" i="22"/>
  <c r="N2659" i="22" s="1"/>
  <c r="O2659" i="22" s="1"/>
  <c r="M2657" i="22"/>
  <c r="N2657" i="22" s="1"/>
  <c r="O2657" i="22" s="1"/>
  <c r="M2655" i="22"/>
  <c r="N2655" i="22" s="1"/>
  <c r="O2655" i="22" s="1"/>
  <c r="M2653" i="22"/>
  <c r="N2653" i="22" s="1"/>
  <c r="O2653" i="22" s="1"/>
  <c r="M2651" i="22"/>
  <c r="N2651" i="22" s="1"/>
  <c r="O2651" i="22" s="1"/>
  <c r="M2649" i="22"/>
  <c r="N2649" i="22" s="1"/>
  <c r="O2649" i="22" s="1"/>
  <c r="M2647" i="22"/>
  <c r="N2647" i="22" s="1"/>
  <c r="O2647" i="22" s="1"/>
  <c r="M2645" i="22"/>
  <c r="N2645" i="22" s="1"/>
  <c r="O2645" i="22" s="1"/>
  <c r="M2643" i="22"/>
  <c r="N2643" i="22" s="1"/>
  <c r="O2643" i="22" s="1"/>
  <c r="M2641" i="22"/>
  <c r="N2641" i="22" s="1"/>
  <c r="O2641" i="22" s="1"/>
  <c r="M2639" i="22"/>
  <c r="N2639" i="22" s="1"/>
  <c r="O2639" i="22" s="1"/>
  <c r="M2637" i="22"/>
  <c r="N2637" i="22" s="1"/>
  <c r="O2637" i="22" s="1"/>
  <c r="M2635" i="22"/>
  <c r="N2635" i="22" s="1"/>
  <c r="O2635" i="22" s="1"/>
  <c r="M2633" i="22"/>
  <c r="N2633" i="22" s="1"/>
  <c r="O2633" i="22" s="1"/>
  <c r="M2631" i="22"/>
  <c r="N2631" i="22" s="1"/>
  <c r="O2631" i="22" s="1"/>
  <c r="M2629" i="22"/>
  <c r="N2629" i="22" s="1"/>
  <c r="O2629" i="22" s="1"/>
  <c r="M2627" i="22"/>
  <c r="N2627" i="22" s="1"/>
  <c r="O2627" i="22" s="1"/>
  <c r="M2625" i="22"/>
  <c r="N2625" i="22" s="1"/>
  <c r="O2625" i="22" s="1"/>
  <c r="M2623" i="22"/>
  <c r="N2623" i="22" s="1"/>
  <c r="O2623" i="22" s="1"/>
  <c r="M2621" i="22"/>
  <c r="N2621" i="22" s="1"/>
  <c r="O2621" i="22" s="1"/>
  <c r="M2619" i="22"/>
  <c r="N2619" i="22" s="1"/>
  <c r="O2619" i="22" s="1"/>
  <c r="M2617" i="22"/>
  <c r="N2617" i="22" s="1"/>
  <c r="O2617" i="22" s="1"/>
  <c r="M2615" i="22"/>
  <c r="N2615" i="22" s="1"/>
  <c r="O2615" i="22" s="1"/>
  <c r="M2613" i="22"/>
  <c r="N2613" i="22" s="1"/>
  <c r="O2613" i="22" s="1"/>
  <c r="M2611" i="22"/>
  <c r="N2611" i="22" s="1"/>
  <c r="O2611" i="22" s="1"/>
  <c r="M2609" i="22"/>
  <c r="N2609" i="22" s="1"/>
  <c r="O2609" i="22" s="1"/>
  <c r="M2607" i="22"/>
  <c r="N2607" i="22" s="1"/>
  <c r="O2607" i="22" s="1"/>
  <c r="M2605" i="22"/>
  <c r="N2605" i="22" s="1"/>
  <c r="O2605" i="22" s="1"/>
  <c r="M2603" i="22"/>
  <c r="N2603" i="22" s="1"/>
  <c r="O2603" i="22" s="1"/>
  <c r="M2601" i="22"/>
  <c r="N2601" i="22" s="1"/>
  <c r="O2601" i="22" s="1"/>
  <c r="M2599" i="22"/>
  <c r="N2599" i="22" s="1"/>
  <c r="O2599" i="22" s="1"/>
  <c r="M2597" i="22"/>
  <c r="N2597" i="22" s="1"/>
  <c r="O2597" i="22" s="1"/>
  <c r="M2595" i="22"/>
  <c r="N2595" i="22" s="1"/>
  <c r="O2595" i="22" s="1"/>
  <c r="M2593" i="22"/>
  <c r="N2593" i="22" s="1"/>
  <c r="O2593" i="22" s="1"/>
  <c r="M2591" i="22"/>
  <c r="N2591" i="22" s="1"/>
  <c r="O2591" i="22" s="1"/>
  <c r="M2589" i="22"/>
  <c r="N2589" i="22" s="1"/>
  <c r="O2589" i="22" s="1"/>
  <c r="M2586" i="22"/>
  <c r="N2586" i="22" s="1"/>
  <c r="O2586" i="22" s="1"/>
  <c r="M2581" i="22"/>
  <c r="N2581" i="22" s="1"/>
  <c r="O2581" i="22" s="1"/>
  <c r="M2578" i="22"/>
  <c r="N2578" i="22" s="1"/>
  <c r="O2578" i="22" s="1"/>
  <c r="M2573" i="22"/>
  <c r="N2573" i="22" s="1"/>
  <c r="O2573" i="22" s="1"/>
  <c r="M2570" i="22"/>
  <c r="N2570" i="22" s="1"/>
  <c r="O2570" i="22" s="1"/>
  <c r="M2565" i="22"/>
  <c r="N2565" i="22" s="1"/>
  <c r="O2565" i="22" s="1"/>
  <c r="M2562" i="22"/>
  <c r="N2562" i="22" s="1"/>
  <c r="O2562" i="22" s="1"/>
  <c r="M2557" i="22"/>
  <c r="N2557" i="22" s="1"/>
  <c r="O2557" i="22" s="1"/>
  <c r="M2554" i="22"/>
  <c r="N2554" i="22" s="1"/>
  <c r="O2554" i="22" s="1"/>
  <c r="M2549" i="22"/>
  <c r="N2549" i="22" s="1"/>
  <c r="O2549" i="22" s="1"/>
  <c r="M2546" i="22"/>
  <c r="N2546" i="22" s="1"/>
  <c r="O2546" i="22" s="1"/>
  <c r="M2541" i="22"/>
  <c r="N2541" i="22" s="1"/>
  <c r="O2541" i="22" s="1"/>
  <c r="M2538" i="22"/>
  <c r="N2538" i="22" s="1"/>
  <c r="O2538" i="22" s="1"/>
  <c r="M2533" i="22"/>
  <c r="N2533" i="22" s="1"/>
  <c r="O2533" i="22" s="1"/>
  <c r="M2530" i="22"/>
  <c r="N2530" i="22" s="1"/>
  <c r="O2530" i="22" s="1"/>
  <c r="M2525" i="22"/>
  <c r="N2525" i="22" s="1"/>
  <c r="O2525" i="22" s="1"/>
  <c r="M2522" i="22"/>
  <c r="N2522" i="22" s="1"/>
  <c r="O2522" i="22" s="1"/>
  <c r="M2517" i="22"/>
  <c r="N2517" i="22" s="1"/>
  <c r="O2517" i="22" s="1"/>
  <c r="M2514" i="22"/>
  <c r="N2514" i="22" s="1"/>
  <c r="O2514" i="22" s="1"/>
  <c r="M2509" i="22"/>
  <c r="N2509" i="22" s="1"/>
  <c r="O2509" i="22" s="1"/>
  <c r="M2506" i="22"/>
  <c r="N2506" i="22" s="1"/>
  <c r="O2506" i="22" s="1"/>
  <c r="M2501" i="22"/>
  <c r="N2501" i="22" s="1"/>
  <c r="O2501" i="22" s="1"/>
  <c r="M2498" i="22"/>
  <c r="N2498" i="22" s="1"/>
  <c r="O2498" i="22" s="1"/>
  <c r="M2493" i="22"/>
  <c r="N2493" i="22" s="1"/>
  <c r="O2493" i="22" s="1"/>
  <c r="M2490" i="22"/>
  <c r="N2490" i="22" s="1"/>
  <c r="O2490" i="22" s="1"/>
  <c r="M2485" i="22"/>
  <c r="N2485" i="22" s="1"/>
  <c r="O2485" i="22" s="1"/>
  <c r="M2482" i="22"/>
  <c r="N2482" i="22" s="1"/>
  <c r="O2482" i="22" s="1"/>
  <c r="M2477" i="22"/>
  <c r="N2477" i="22" s="1"/>
  <c r="O2477" i="22" s="1"/>
  <c r="M2474" i="22"/>
  <c r="N2474" i="22" s="1"/>
  <c r="O2474" i="22" s="1"/>
  <c r="M2469" i="22"/>
  <c r="N2469" i="22" s="1"/>
  <c r="O2469" i="22" s="1"/>
  <c r="M2466" i="22"/>
  <c r="N2466" i="22" s="1"/>
  <c r="O2466" i="22" s="1"/>
  <c r="M2461" i="22"/>
  <c r="N2461" i="22" s="1"/>
  <c r="O2461" i="22" s="1"/>
  <c r="M2458" i="22"/>
  <c r="N2458" i="22" s="1"/>
  <c r="O2458" i="22" s="1"/>
  <c r="M2453" i="22"/>
  <c r="N2453" i="22" s="1"/>
  <c r="O2453" i="22" s="1"/>
  <c r="M2450" i="22"/>
  <c r="N2450" i="22" s="1"/>
  <c r="O2450" i="22" s="1"/>
  <c r="M2445" i="22"/>
  <c r="N2445" i="22" s="1"/>
  <c r="O2445" i="22" s="1"/>
  <c r="M2442" i="22"/>
  <c r="N2442" i="22" s="1"/>
  <c r="O2442" i="22" s="1"/>
  <c r="M2437" i="22"/>
  <c r="N2437" i="22" s="1"/>
  <c r="O2437" i="22" s="1"/>
  <c r="M2434" i="22"/>
  <c r="N2434" i="22" s="1"/>
  <c r="O2434" i="22" s="1"/>
  <c r="M2429" i="22"/>
  <c r="N2429" i="22" s="1"/>
  <c r="O2429" i="22" s="1"/>
  <c r="M2426" i="22"/>
  <c r="N2426" i="22" s="1"/>
  <c r="O2426" i="22" s="1"/>
  <c r="M2421" i="22"/>
  <c r="N2421" i="22" s="1"/>
  <c r="O2421" i="22" s="1"/>
  <c r="M2418" i="22"/>
  <c r="N2418" i="22" s="1"/>
  <c r="O2418" i="22" s="1"/>
  <c r="M2413" i="22"/>
  <c r="N2413" i="22" s="1"/>
  <c r="O2413" i="22" s="1"/>
  <c r="M2410" i="22"/>
  <c r="N2410" i="22" s="1"/>
  <c r="O2410" i="22" s="1"/>
  <c r="M2405" i="22"/>
  <c r="N2405" i="22" s="1"/>
  <c r="O2405" i="22" s="1"/>
  <c r="M2402" i="22"/>
  <c r="N2402" i="22" s="1"/>
  <c r="O2402" i="22" s="1"/>
  <c r="M2397" i="22"/>
  <c r="N2397" i="22" s="1"/>
  <c r="O2397" i="22" s="1"/>
  <c r="M2394" i="22"/>
  <c r="N2394" i="22" s="1"/>
  <c r="O2394" i="22" s="1"/>
  <c r="M2389" i="22"/>
  <c r="N2389" i="22" s="1"/>
  <c r="O2389" i="22" s="1"/>
  <c r="M2386" i="22"/>
  <c r="N2386" i="22" s="1"/>
  <c r="O2386" i="22" s="1"/>
  <c r="M2381" i="22"/>
  <c r="N2381" i="22" s="1"/>
  <c r="O2381" i="22" s="1"/>
  <c r="M2378" i="22"/>
  <c r="N2378" i="22" s="1"/>
  <c r="O2378" i="22" s="1"/>
  <c r="M2373" i="22"/>
  <c r="N2373" i="22" s="1"/>
  <c r="O2373" i="22" s="1"/>
  <c r="M2370" i="22"/>
  <c r="N2370" i="22" s="1"/>
  <c r="O2370" i="22" s="1"/>
  <c r="M2365" i="22"/>
  <c r="N2365" i="22" s="1"/>
  <c r="O2365" i="22" s="1"/>
  <c r="M2362" i="22"/>
  <c r="N2362" i="22" s="1"/>
  <c r="O2362" i="22" s="1"/>
  <c r="M2357" i="22"/>
  <c r="N2357" i="22" s="1"/>
  <c r="O2357" i="22" s="1"/>
  <c r="M2354" i="22"/>
  <c r="N2354" i="22" s="1"/>
  <c r="O2354" i="22" s="1"/>
  <c r="M2349" i="22"/>
  <c r="N2349" i="22" s="1"/>
  <c r="O2349" i="22" s="1"/>
  <c r="M2346" i="22"/>
  <c r="N2346" i="22" s="1"/>
  <c r="O2346" i="22" s="1"/>
  <c r="M2341" i="22"/>
  <c r="N2341" i="22" s="1"/>
  <c r="O2341" i="22" s="1"/>
  <c r="M2338" i="22"/>
  <c r="N2338" i="22" s="1"/>
  <c r="O2338" i="22" s="1"/>
  <c r="M2333" i="22"/>
  <c r="N2333" i="22" s="1"/>
  <c r="O2333" i="22" s="1"/>
  <c r="M2330" i="22"/>
  <c r="N2330" i="22" s="1"/>
  <c r="O2330" i="22" s="1"/>
  <c r="M2325" i="22"/>
  <c r="N2325" i="22" s="1"/>
  <c r="O2325" i="22" s="1"/>
  <c r="M2322" i="22"/>
  <c r="N2322" i="22" s="1"/>
  <c r="O2322" i="22" s="1"/>
  <c r="M2317" i="22"/>
  <c r="N2317" i="22" s="1"/>
  <c r="O2317" i="22" s="1"/>
  <c r="M2314" i="22"/>
  <c r="N2314" i="22" s="1"/>
  <c r="O2314" i="22" s="1"/>
  <c r="M2309" i="22"/>
  <c r="N2309" i="22" s="1"/>
  <c r="O2309" i="22" s="1"/>
  <c r="M2306" i="22"/>
  <c r="N2306" i="22" s="1"/>
  <c r="O2306" i="22" s="1"/>
  <c r="M2301" i="22"/>
  <c r="N2301" i="22" s="1"/>
  <c r="O2301" i="22" s="1"/>
  <c r="M2298" i="22"/>
  <c r="N2298" i="22" s="1"/>
  <c r="O2298" i="22" s="1"/>
  <c r="M2293" i="22"/>
  <c r="N2293" i="22" s="1"/>
  <c r="O2293" i="22" s="1"/>
  <c r="M2289" i="22"/>
  <c r="N2289" i="22" s="1"/>
  <c r="O2289" i="22" s="1"/>
  <c r="M2284" i="22"/>
  <c r="N2284" i="22" s="1"/>
  <c r="O2284" i="22" s="1"/>
  <c r="M2280" i="22"/>
  <c r="N2280" i="22" s="1"/>
  <c r="O2280" i="22" s="1"/>
  <c r="M2275" i="22"/>
  <c r="N2275" i="22" s="1"/>
  <c r="O2275" i="22" s="1"/>
  <c r="M2272" i="22"/>
  <c r="N2272" i="22" s="1"/>
  <c r="O2272" i="22" s="1"/>
  <c r="M2267" i="22"/>
  <c r="N2267" i="22" s="1"/>
  <c r="O2267" i="22" s="1"/>
  <c r="M2264" i="22"/>
  <c r="N2264" i="22" s="1"/>
  <c r="O2264" i="22" s="1"/>
  <c r="M2259" i="22"/>
  <c r="N2259" i="22" s="1"/>
  <c r="O2259" i="22" s="1"/>
  <c r="M2256" i="22"/>
  <c r="N2256" i="22" s="1"/>
  <c r="O2256" i="22" s="1"/>
  <c r="M2251" i="22"/>
  <c r="N2251" i="22" s="1"/>
  <c r="O2251" i="22" s="1"/>
  <c r="M2248" i="22"/>
  <c r="N2248" i="22" s="1"/>
  <c r="O2248" i="22" s="1"/>
  <c r="M2243" i="22"/>
  <c r="N2243" i="22" s="1"/>
  <c r="O2243" i="22" s="1"/>
  <c r="M2240" i="22"/>
  <c r="N2240" i="22" s="1"/>
  <c r="O2240" i="22" s="1"/>
  <c r="M2235" i="22"/>
  <c r="N2235" i="22" s="1"/>
  <c r="O2235" i="22" s="1"/>
  <c r="M2232" i="22"/>
  <c r="N2232" i="22" s="1"/>
  <c r="O2232" i="22" s="1"/>
  <c r="M2227" i="22"/>
  <c r="N2227" i="22" s="1"/>
  <c r="O2227" i="22" s="1"/>
  <c r="M2224" i="22"/>
  <c r="N2224" i="22" s="1"/>
  <c r="O2224" i="22" s="1"/>
  <c r="M2219" i="22"/>
  <c r="N2219" i="22" s="1"/>
  <c r="O2219" i="22" s="1"/>
  <c r="M2216" i="22"/>
  <c r="N2216" i="22" s="1"/>
  <c r="O2216" i="22" s="1"/>
  <c r="M2211" i="22"/>
  <c r="N2211" i="22" s="1"/>
  <c r="O2211" i="22" s="1"/>
  <c r="M2208" i="22"/>
  <c r="N2208" i="22" s="1"/>
  <c r="O2208" i="22" s="1"/>
  <c r="M2203" i="22"/>
  <c r="N2203" i="22" s="1"/>
  <c r="O2203" i="22" s="1"/>
  <c r="M2200" i="22"/>
  <c r="N2200" i="22" s="1"/>
  <c r="O2200" i="22" s="1"/>
  <c r="M2195" i="22"/>
  <c r="N2195" i="22" s="1"/>
  <c r="O2195" i="22" s="1"/>
  <c r="M2192" i="22"/>
  <c r="N2192" i="22" s="1"/>
  <c r="O2192" i="22" s="1"/>
  <c r="M2187" i="22"/>
  <c r="N2187" i="22" s="1"/>
  <c r="O2187" i="22" s="1"/>
  <c r="M2184" i="22"/>
  <c r="N2184" i="22" s="1"/>
  <c r="O2184" i="22" s="1"/>
  <c r="M2179" i="22"/>
  <c r="N2179" i="22" s="1"/>
  <c r="O2179" i="22" s="1"/>
  <c r="M2176" i="22"/>
  <c r="N2176" i="22" s="1"/>
  <c r="O2176" i="22" s="1"/>
  <c r="M2171" i="22"/>
  <c r="N2171" i="22" s="1"/>
  <c r="O2171" i="22" s="1"/>
  <c r="M2168" i="22"/>
  <c r="N2168" i="22" s="1"/>
  <c r="O2168" i="22" s="1"/>
  <c r="M2163" i="22"/>
  <c r="N2163" i="22" s="1"/>
  <c r="O2163" i="22" s="1"/>
  <c r="M2160" i="22"/>
  <c r="N2160" i="22" s="1"/>
  <c r="O2160" i="22" s="1"/>
  <c r="M2155" i="22"/>
  <c r="N2155" i="22" s="1"/>
  <c r="O2155" i="22" s="1"/>
  <c r="M2152" i="22"/>
  <c r="N2152" i="22" s="1"/>
  <c r="O2152" i="22" s="1"/>
  <c r="M2147" i="22"/>
  <c r="N2147" i="22" s="1"/>
  <c r="O2147" i="22" s="1"/>
  <c r="M2144" i="22"/>
  <c r="N2144" i="22" s="1"/>
  <c r="O2144" i="22" s="1"/>
  <c r="M2139" i="22"/>
  <c r="N2139" i="22" s="1"/>
  <c r="O2139" i="22" s="1"/>
  <c r="M2136" i="22"/>
  <c r="N2136" i="22" s="1"/>
  <c r="O2136" i="22" s="1"/>
  <c r="M2131" i="22"/>
  <c r="N2131" i="22" s="1"/>
  <c r="O2131" i="22" s="1"/>
  <c r="M2128" i="22"/>
  <c r="N2128" i="22" s="1"/>
  <c r="O2128" i="22" s="1"/>
  <c r="M2123" i="22"/>
  <c r="N2123" i="22" s="1"/>
  <c r="O2123" i="22" s="1"/>
  <c r="M2120" i="22"/>
  <c r="N2120" i="22" s="1"/>
  <c r="O2120" i="22" s="1"/>
  <c r="M2115" i="22"/>
  <c r="N2115" i="22" s="1"/>
  <c r="O2115" i="22" s="1"/>
  <c r="M2112" i="22"/>
  <c r="N2112" i="22" s="1"/>
  <c r="O2112" i="22" s="1"/>
  <c r="M2107" i="22"/>
  <c r="N2107" i="22" s="1"/>
  <c r="O2107" i="22" s="1"/>
  <c r="M2104" i="22"/>
  <c r="N2104" i="22" s="1"/>
  <c r="O2104" i="22" s="1"/>
  <c r="M2099" i="22"/>
  <c r="N2099" i="22" s="1"/>
  <c r="O2099" i="22" s="1"/>
  <c r="M2096" i="22"/>
  <c r="N2096" i="22" s="1"/>
  <c r="O2096" i="22" s="1"/>
  <c r="M2091" i="22"/>
  <c r="N2091" i="22" s="1"/>
  <c r="O2091" i="22" s="1"/>
  <c r="M2088" i="22"/>
  <c r="N2088" i="22" s="1"/>
  <c r="O2088" i="22" s="1"/>
  <c r="M2083" i="22"/>
  <c r="N2083" i="22" s="1"/>
  <c r="O2083" i="22" s="1"/>
  <c r="M2080" i="22"/>
  <c r="N2080" i="22" s="1"/>
  <c r="O2080" i="22" s="1"/>
  <c r="M2075" i="22"/>
  <c r="N2075" i="22" s="1"/>
  <c r="O2075" i="22" s="1"/>
  <c r="M2072" i="22"/>
  <c r="N2072" i="22" s="1"/>
  <c r="O2072" i="22" s="1"/>
  <c r="M2067" i="22"/>
  <c r="N2067" i="22" s="1"/>
  <c r="O2067" i="22" s="1"/>
  <c r="M2064" i="22"/>
  <c r="N2064" i="22" s="1"/>
  <c r="O2064" i="22" s="1"/>
  <c r="M2059" i="22"/>
  <c r="N2059" i="22" s="1"/>
  <c r="O2059" i="22" s="1"/>
  <c r="M2056" i="22"/>
  <c r="N2056" i="22" s="1"/>
  <c r="O2056" i="22" s="1"/>
  <c r="M2051" i="22"/>
  <c r="N2051" i="22" s="1"/>
  <c r="O2051" i="22" s="1"/>
  <c r="M2048" i="22"/>
  <c r="N2048" i="22" s="1"/>
  <c r="O2048" i="22" s="1"/>
  <c r="M2043" i="22"/>
  <c r="N2043" i="22" s="1"/>
  <c r="O2043" i="22" s="1"/>
  <c r="M2040" i="22"/>
  <c r="N2040" i="22" s="1"/>
  <c r="O2040" i="22" s="1"/>
  <c r="M2035" i="22"/>
  <c r="N2035" i="22" s="1"/>
  <c r="O2035" i="22" s="1"/>
  <c r="M2032" i="22"/>
  <c r="N2032" i="22" s="1"/>
  <c r="O2032" i="22" s="1"/>
  <c r="M2027" i="22"/>
  <c r="N2027" i="22" s="1"/>
  <c r="O2027" i="22" s="1"/>
  <c r="M2024" i="22"/>
  <c r="N2024" i="22" s="1"/>
  <c r="O2024" i="22" s="1"/>
  <c r="M2019" i="22"/>
  <c r="N2019" i="22" s="1"/>
  <c r="O2019" i="22" s="1"/>
  <c r="M2016" i="22"/>
  <c r="N2016" i="22" s="1"/>
  <c r="O2016" i="22" s="1"/>
  <c r="M2011" i="22"/>
  <c r="N2011" i="22" s="1"/>
  <c r="O2011" i="22" s="1"/>
  <c r="M2007" i="22"/>
  <c r="N2007" i="22" s="1"/>
  <c r="O2007" i="22" s="1"/>
  <c r="M2003" i="22"/>
  <c r="N2003" i="22" s="1"/>
  <c r="O2003" i="22" s="1"/>
  <c r="M1999" i="22"/>
  <c r="N1999" i="22" s="1"/>
  <c r="O1999" i="22" s="1"/>
  <c r="M1995" i="22"/>
  <c r="N1995" i="22" s="1"/>
  <c r="O1995" i="22" s="1"/>
  <c r="M1991" i="22"/>
  <c r="N1991" i="22" s="1"/>
  <c r="O1991" i="22" s="1"/>
  <c r="M1987" i="22"/>
  <c r="N1987" i="22" s="1"/>
  <c r="O1987" i="22" s="1"/>
  <c r="M1983" i="22"/>
  <c r="N1983" i="22" s="1"/>
  <c r="O1983" i="22" s="1"/>
  <c r="M1979" i="22"/>
  <c r="N1979" i="22" s="1"/>
  <c r="O1979" i="22" s="1"/>
  <c r="M1975" i="22"/>
  <c r="N1975" i="22" s="1"/>
  <c r="O1975" i="22" s="1"/>
  <c r="M1971" i="22"/>
  <c r="N1971" i="22" s="1"/>
  <c r="O1971" i="22" s="1"/>
  <c r="M1967" i="22"/>
  <c r="N1967" i="22" s="1"/>
  <c r="O1967" i="22" s="1"/>
  <c r="M1963" i="22"/>
  <c r="N1963" i="22" s="1"/>
  <c r="O1963" i="22" s="1"/>
  <c r="M1959" i="22"/>
  <c r="N1959" i="22" s="1"/>
  <c r="O1959" i="22" s="1"/>
  <c r="M1955" i="22"/>
  <c r="N1955" i="22" s="1"/>
  <c r="O1955" i="22" s="1"/>
  <c r="M1951" i="22"/>
  <c r="N1951" i="22" s="1"/>
  <c r="O1951" i="22" s="1"/>
  <c r="M1947" i="22"/>
  <c r="N1947" i="22" s="1"/>
  <c r="O1947" i="22" s="1"/>
  <c r="M1943" i="22"/>
  <c r="N1943" i="22" s="1"/>
  <c r="O1943" i="22" s="1"/>
  <c r="M1939" i="22"/>
  <c r="N1939" i="22" s="1"/>
  <c r="O1939" i="22" s="1"/>
  <c r="M1935" i="22"/>
  <c r="N1935" i="22" s="1"/>
  <c r="O1935" i="22" s="1"/>
  <c r="M1931" i="22"/>
  <c r="N1931" i="22" s="1"/>
  <c r="O1931" i="22" s="1"/>
  <c r="M1927" i="22"/>
  <c r="N1927" i="22" s="1"/>
  <c r="O1927" i="22" s="1"/>
  <c r="M1923" i="22"/>
  <c r="N1923" i="22" s="1"/>
  <c r="O1923" i="22" s="1"/>
  <c r="M1919" i="22"/>
  <c r="N1919" i="22" s="1"/>
  <c r="O1919" i="22" s="1"/>
  <c r="M1915" i="22"/>
  <c r="N1915" i="22" s="1"/>
  <c r="O1915" i="22" s="1"/>
  <c r="M1911" i="22"/>
  <c r="N1911" i="22" s="1"/>
  <c r="O1911" i="22" s="1"/>
  <c r="M1907" i="22"/>
  <c r="N1907" i="22" s="1"/>
  <c r="O1907" i="22" s="1"/>
  <c r="M1903" i="22"/>
  <c r="N1903" i="22" s="1"/>
  <c r="O1903" i="22" s="1"/>
  <c r="M1899" i="22"/>
  <c r="N1899" i="22" s="1"/>
  <c r="O1899" i="22" s="1"/>
  <c r="M1894" i="22"/>
  <c r="N1894" i="22" s="1"/>
  <c r="O1894" i="22" s="1"/>
  <c r="M1890" i="22"/>
  <c r="N1890" i="22" s="1"/>
  <c r="O1890" i="22" s="1"/>
  <c r="M1886" i="22"/>
  <c r="N1886" i="22" s="1"/>
  <c r="O1886" i="22" s="1"/>
  <c r="M1882" i="22"/>
  <c r="N1882" i="22" s="1"/>
  <c r="O1882" i="22" s="1"/>
  <c r="M1877" i="22"/>
  <c r="N1877" i="22" s="1"/>
  <c r="O1877" i="22" s="1"/>
  <c r="M1873" i="22"/>
  <c r="N1873" i="22" s="1"/>
  <c r="O1873" i="22" s="1"/>
  <c r="M1869" i="22"/>
  <c r="N1869" i="22" s="1"/>
  <c r="O1869" i="22" s="1"/>
  <c r="M1865" i="22"/>
  <c r="N1865" i="22" s="1"/>
  <c r="O1865" i="22" s="1"/>
  <c r="M1861" i="22"/>
  <c r="N1861" i="22" s="1"/>
  <c r="O1861" i="22" s="1"/>
  <c r="M1857" i="22"/>
  <c r="N1857" i="22" s="1"/>
  <c r="O1857" i="22" s="1"/>
  <c r="M1853" i="22"/>
  <c r="N1853" i="22" s="1"/>
  <c r="O1853" i="22" s="1"/>
  <c r="M1849" i="22"/>
  <c r="N1849" i="22" s="1"/>
  <c r="O1849" i="22" s="1"/>
  <c r="M1845" i="22"/>
  <c r="N1845" i="22" s="1"/>
  <c r="O1845" i="22" s="1"/>
  <c r="M1841" i="22"/>
  <c r="N1841" i="22" s="1"/>
  <c r="O1841" i="22" s="1"/>
  <c r="M1837" i="22"/>
  <c r="N1837" i="22" s="1"/>
  <c r="O1837" i="22" s="1"/>
  <c r="M1833" i="22"/>
  <c r="N1833" i="22" s="1"/>
  <c r="O1833" i="22" s="1"/>
  <c r="M1829" i="22"/>
  <c r="N1829" i="22" s="1"/>
  <c r="O1829" i="22" s="1"/>
  <c r="M1825" i="22"/>
  <c r="N1825" i="22" s="1"/>
  <c r="O1825" i="22" s="1"/>
  <c r="M1821" i="22"/>
  <c r="N1821" i="22" s="1"/>
  <c r="O1821" i="22" s="1"/>
  <c r="M1817" i="22"/>
  <c r="N1817" i="22" s="1"/>
  <c r="O1817" i="22" s="1"/>
  <c r="M1813" i="22"/>
  <c r="N1813" i="22" s="1"/>
  <c r="O1813" i="22" s="1"/>
  <c r="M1809" i="22"/>
  <c r="N1809" i="22" s="1"/>
  <c r="O1809" i="22" s="1"/>
  <c r="M1805" i="22"/>
  <c r="N1805" i="22" s="1"/>
  <c r="O1805" i="22" s="1"/>
  <c r="M1801" i="22"/>
  <c r="N1801" i="22" s="1"/>
  <c r="O1801" i="22" s="1"/>
  <c r="M1797" i="22"/>
  <c r="N1797" i="22" s="1"/>
  <c r="O1797" i="22" s="1"/>
  <c r="M1793" i="22"/>
  <c r="N1793" i="22" s="1"/>
  <c r="O1793" i="22" s="1"/>
  <c r="M1789" i="22"/>
  <c r="N1789" i="22" s="1"/>
  <c r="O1789" i="22" s="1"/>
  <c r="M1785" i="22"/>
  <c r="N1785" i="22" s="1"/>
  <c r="O1785" i="22" s="1"/>
  <c r="M1781" i="22"/>
  <c r="N1781" i="22" s="1"/>
  <c r="O1781" i="22" s="1"/>
  <c r="M1777" i="22"/>
  <c r="N1777" i="22" s="1"/>
  <c r="O1777" i="22" s="1"/>
  <c r="M1773" i="22"/>
  <c r="N1773" i="22" s="1"/>
  <c r="O1773" i="22" s="1"/>
  <c r="M1769" i="22"/>
  <c r="N1769" i="22" s="1"/>
  <c r="O1769" i="22" s="1"/>
  <c r="M1765" i="22"/>
  <c r="N1765" i="22" s="1"/>
  <c r="O1765" i="22" s="1"/>
  <c r="M1761" i="22"/>
  <c r="N1761" i="22" s="1"/>
  <c r="O1761" i="22" s="1"/>
  <c r="M1757" i="22"/>
  <c r="N1757" i="22" s="1"/>
  <c r="O1757" i="22" s="1"/>
  <c r="M1753" i="22"/>
  <c r="N1753" i="22" s="1"/>
  <c r="O1753" i="22" s="1"/>
  <c r="M1749" i="22"/>
  <c r="N1749" i="22" s="1"/>
  <c r="O1749" i="22" s="1"/>
  <c r="M1745" i="22"/>
  <c r="N1745" i="22" s="1"/>
  <c r="O1745" i="22" s="1"/>
  <c r="M1741" i="22"/>
  <c r="N1741" i="22" s="1"/>
  <c r="O1741" i="22" s="1"/>
  <c r="M1737" i="22"/>
  <c r="N1737" i="22" s="1"/>
  <c r="O1737" i="22" s="1"/>
  <c r="M1733" i="22"/>
  <c r="N1733" i="22" s="1"/>
  <c r="O1733" i="22" s="1"/>
  <c r="M1729" i="22"/>
  <c r="N1729" i="22" s="1"/>
  <c r="O1729" i="22" s="1"/>
  <c r="M1725" i="22"/>
  <c r="N1725" i="22" s="1"/>
  <c r="O1725" i="22" s="1"/>
  <c r="M1721" i="22"/>
  <c r="N1721" i="22" s="1"/>
  <c r="O1721" i="22" s="1"/>
  <c r="M1717" i="22"/>
  <c r="N1717" i="22" s="1"/>
  <c r="O1717" i="22" s="1"/>
  <c r="M1713" i="22"/>
  <c r="N1713" i="22" s="1"/>
  <c r="O1713" i="22" s="1"/>
  <c r="M1709" i="22"/>
  <c r="N1709" i="22" s="1"/>
  <c r="O1709" i="22" s="1"/>
  <c r="M1705" i="22"/>
  <c r="N1705" i="22" s="1"/>
  <c r="O1705" i="22" s="1"/>
  <c r="M1701" i="22"/>
  <c r="N1701" i="22" s="1"/>
  <c r="O1701" i="22" s="1"/>
  <c r="M1697" i="22"/>
  <c r="N1697" i="22" s="1"/>
  <c r="O1697" i="22" s="1"/>
  <c r="M1693" i="22"/>
  <c r="N1693" i="22" s="1"/>
  <c r="O1693" i="22" s="1"/>
  <c r="M1689" i="22"/>
  <c r="N1689" i="22" s="1"/>
  <c r="O1689" i="22" s="1"/>
  <c r="M1685" i="22"/>
  <c r="N1685" i="22" s="1"/>
  <c r="O1685" i="22" s="1"/>
  <c r="M1681" i="22"/>
  <c r="N1681" i="22" s="1"/>
  <c r="O1681" i="22" s="1"/>
  <c r="M1677" i="22"/>
  <c r="N1677" i="22" s="1"/>
  <c r="O1677" i="22" s="1"/>
  <c r="M1673" i="22"/>
  <c r="N1673" i="22" s="1"/>
  <c r="O1673" i="22" s="1"/>
  <c r="M1669" i="22"/>
  <c r="N1669" i="22" s="1"/>
  <c r="O1669" i="22" s="1"/>
  <c r="M1665" i="22"/>
  <c r="N1665" i="22" s="1"/>
  <c r="O1665" i="22" s="1"/>
  <c r="M1661" i="22"/>
  <c r="N1661" i="22" s="1"/>
  <c r="O1661" i="22" s="1"/>
  <c r="M1657" i="22"/>
  <c r="N1657" i="22" s="1"/>
  <c r="O1657" i="22" s="1"/>
  <c r="M1653" i="22"/>
  <c r="N1653" i="22" s="1"/>
  <c r="O1653" i="22" s="1"/>
  <c r="M1649" i="22"/>
  <c r="N1649" i="22" s="1"/>
  <c r="O1649" i="22" s="1"/>
  <c r="M1645" i="22"/>
  <c r="N1645" i="22" s="1"/>
  <c r="O1645" i="22" s="1"/>
  <c r="M1641" i="22"/>
  <c r="N1641" i="22" s="1"/>
  <c r="O1641" i="22" s="1"/>
  <c r="M1637" i="22"/>
  <c r="N1637" i="22" s="1"/>
  <c r="O1637" i="22" s="1"/>
  <c r="M1633" i="22"/>
  <c r="N1633" i="22" s="1"/>
  <c r="O1633" i="22" s="1"/>
  <c r="M1629" i="22"/>
  <c r="N1629" i="22" s="1"/>
  <c r="O1629" i="22" s="1"/>
  <c r="M1625" i="22"/>
  <c r="N1625" i="22" s="1"/>
  <c r="O1625" i="22" s="1"/>
  <c r="M1621" i="22"/>
  <c r="N1621" i="22" s="1"/>
  <c r="O1621" i="22" s="1"/>
  <c r="M1617" i="22"/>
  <c r="N1617" i="22" s="1"/>
  <c r="O1617" i="22" s="1"/>
  <c r="M1613" i="22"/>
  <c r="N1613" i="22" s="1"/>
  <c r="O1613" i="22" s="1"/>
  <c r="M1609" i="22"/>
  <c r="N1609" i="22" s="1"/>
  <c r="O1609" i="22" s="1"/>
  <c r="M1605" i="22"/>
  <c r="N1605" i="22" s="1"/>
  <c r="O1605" i="22" s="1"/>
  <c r="M1601" i="22"/>
  <c r="N1601" i="22" s="1"/>
  <c r="O1601" i="22" s="1"/>
  <c r="M1597" i="22"/>
  <c r="N1597" i="22" s="1"/>
  <c r="O1597" i="22" s="1"/>
  <c r="M1593" i="22"/>
  <c r="N1593" i="22" s="1"/>
  <c r="O1593" i="22" s="1"/>
  <c r="M1589" i="22"/>
  <c r="N1589" i="22" s="1"/>
  <c r="O1589" i="22" s="1"/>
  <c r="M1585" i="22"/>
  <c r="N1585" i="22" s="1"/>
  <c r="O1585" i="22" s="1"/>
  <c r="M1581" i="22"/>
  <c r="N1581" i="22" s="1"/>
  <c r="O1581" i="22" s="1"/>
  <c r="M1577" i="22"/>
  <c r="N1577" i="22" s="1"/>
  <c r="O1577" i="22" s="1"/>
  <c r="M1573" i="22"/>
  <c r="N1573" i="22" s="1"/>
  <c r="O1573" i="22" s="1"/>
  <c r="M1569" i="22"/>
  <c r="N1569" i="22" s="1"/>
  <c r="O1569" i="22" s="1"/>
  <c r="M1565" i="22"/>
  <c r="N1565" i="22" s="1"/>
  <c r="O1565" i="22" s="1"/>
  <c r="M1561" i="22"/>
  <c r="N1561" i="22" s="1"/>
  <c r="O1561" i="22" s="1"/>
  <c r="M1557" i="22"/>
  <c r="N1557" i="22" s="1"/>
  <c r="O1557" i="22" s="1"/>
  <c r="M1553" i="22"/>
  <c r="N1553" i="22" s="1"/>
  <c r="O1553" i="22" s="1"/>
  <c r="M1549" i="22"/>
  <c r="N1549" i="22" s="1"/>
  <c r="O1549" i="22" s="1"/>
  <c r="M1545" i="22"/>
  <c r="N1545" i="22" s="1"/>
  <c r="O1545" i="22" s="1"/>
  <c r="M1541" i="22"/>
  <c r="N1541" i="22" s="1"/>
  <c r="O1541" i="22" s="1"/>
  <c r="M1537" i="22"/>
  <c r="N1537" i="22" s="1"/>
  <c r="O1537" i="22" s="1"/>
  <c r="M1533" i="22"/>
  <c r="N1533" i="22" s="1"/>
  <c r="O1533" i="22" s="1"/>
  <c r="M1529" i="22"/>
  <c r="N1529" i="22" s="1"/>
  <c r="O1529" i="22" s="1"/>
  <c r="M1525" i="22"/>
  <c r="N1525" i="22" s="1"/>
  <c r="O1525" i="22" s="1"/>
  <c r="M1521" i="22"/>
  <c r="N1521" i="22" s="1"/>
  <c r="O1521" i="22" s="1"/>
  <c r="M1517" i="22"/>
  <c r="N1517" i="22" s="1"/>
  <c r="O1517" i="22" s="1"/>
  <c r="M1513" i="22"/>
  <c r="N1513" i="22" s="1"/>
  <c r="O1513" i="22" s="1"/>
  <c r="M1509" i="22"/>
  <c r="N1509" i="22" s="1"/>
  <c r="O1509" i="22" s="1"/>
  <c r="M1505" i="22"/>
  <c r="N1505" i="22" s="1"/>
  <c r="O1505" i="22" s="1"/>
  <c r="M1501" i="22"/>
  <c r="N1501" i="22" s="1"/>
  <c r="O1501" i="22" s="1"/>
  <c r="M1497" i="22"/>
  <c r="N1497" i="22" s="1"/>
  <c r="O1497" i="22" s="1"/>
  <c r="M1492" i="22"/>
  <c r="N1492" i="22" s="1"/>
  <c r="O1492" i="22" s="1"/>
  <c r="M1488" i="22"/>
  <c r="N1488" i="22" s="1"/>
  <c r="O1488" i="22" s="1"/>
  <c r="M1484" i="22"/>
  <c r="N1484" i="22" s="1"/>
  <c r="O1484" i="22" s="1"/>
  <c r="M1479" i="22"/>
  <c r="N1479" i="22" s="1"/>
  <c r="O1479" i="22" s="1"/>
  <c r="M1475" i="22"/>
  <c r="N1475" i="22" s="1"/>
  <c r="O1475" i="22" s="1"/>
  <c r="M1471" i="22"/>
  <c r="N1471" i="22" s="1"/>
  <c r="O1471" i="22" s="1"/>
  <c r="M1467" i="22"/>
  <c r="N1467" i="22" s="1"/>
  <c r="O1467" i="22" s="1"/>
  <c r="M1463" i="22"/>
  <c r="N1463" i="22" s="1"/>
  <c r="O1463" i="22" s="1"/>
  <c r="M1459" i="22"/>
  <c r="N1459" i="22" s="1"/>
  <c r="O1459" i="22" s="1"/>
  <c r="M1455" i="22"/>
  <c r="N1455" i="22" s="1"/>
  <c r="O1455" i="22" s="1"/>
  <c r="M1451" i="22"/>
  <c r="N1451" i="22" s="1"/>
  <c r="O1451" i="22" s="1"/>
  <c r="M1447" i="22"/>
  <c r="N1447" i="22" s="1"/>
  <c r="O1447" i="22" s="1"/>
  <c r="M1443" i="22"/>
  <c r="N1443" i="22" s="1"/>
  <c r="O1443" i="22" s="1"/>
  <c r="M1439" i="22"/>
  <c r="N1439" i="22" s="1"/>
  <c r="O1439" i="22" s="1"/>
  <c r="M1435" i="22"/>
  <c r="N1435" i="22" s="1"/>
  <c r="O1435" i="22" s="1"/>
  <c r="M1431" i="22"/>
  <c r="N1431" i="22" s="1"/>
  <c r="O1431" i="22" s="1"/>
  <c r="M1427" i="22"/>
  <c r="N1427" i="22" s="1"/>
  <c r="O1427" i="22" s="1"/>
  <c r="M1423" i="22"/>
  <c r="N1423" i="22" s="1"/>
  <c r="O1423" i="22" s="1"/>
  <c r="M1419" i="22"/>
  <c r="N1419" i="22" s="1"/>
  <c r="O1419" i="22" s="1"/>
  <c r="M1415" i="22"/>
  <c r="N1415" i="22" s="1"/>
  <c r="O1415" i="22" s="1"/>
  <c r="M1411" i="22"/>
  <c r="N1411" i="22" s="1"/>
  <c r="O1411" i="22" s="1"/>
  <c r="M1407" i="22"/>
  <c r="N1407" i="22" s="1"/>
  <c r="O1407" i="22" s="1"/>
  <c r="M1403" i="22"/>
  <c r="N1403" i="22" s="1"/>
  <c r="O1403" i="22" s="1"/>
  <c r="M1399" i="22"/>
  <c r="N1399" i="22" s="1"/>
  <c r="O1399" i="22" s="1"/>
  <c r="M1395" i="22"/>
  <c r="N1395" i="22" s="1"/>
  <c r="O1395" i="22" s="1"/>
  <c r="M1391" i="22"/>
  <c r="N1391" i="22" s="1"/>
  <c r="O1391" i="22" s="1"/>
  <c r="M1387" i="22"/>
  <c r="N1387" i="22" s="1"/>
  <c r="O1387" i="22" s="1"/>
  <c r="M1383" i="22"/>
  <c r="N1383" i="22" s="1"/>
  <c r="O1383" i="22" s="1"/>
  <c r="M1379" i="22"/>
  <c r="N1379" i="22" s="1"/>
  <c r="O1379" i="22" s="1"/>
  <c r="M1375" i="22"/>
  <c r="N1375" i="22" s="1"/>
  <c r="O1375" i="22" s="1"/>
  <c r="M1371" i="22"/>
  <c r="N1371" i="22" s="1"/>
  <c r="O1371" i="22" s="1"/>
  <c r="M1367" i="22"/>
  <c r="N1367" i="22" s="1"/>
  <c r="O1367" i="22" s="1"/>
  <c r="M1363" i="22"/>
  <c r="N1363" i="22" s="1"/>
  <c r="O1363" i="22" s="1"/>
  <c r="M1359" i="22"/>
  <c r="N1359" i="22" s="1"/>
  <c r="O1359" i="22" s="1"/>
  <c r="M1355" i="22"/>
  <c r="N1355" i="22" s="1"/>
  <c r="O1355" i="22" s="1"/>
  <c r="M1351" i="22"/>
  <c r="N1351" i="22" s="1"/>
  <c r="O1351" i="22" s="1"/>
  <c r="M1347" i="22"/>
  <c r="N1347" i="22" s="1"/>
  <c r="O1347" i="22" s="1"/>
  <c r="M1343" i="22"/>
  <c r="N1343" i="22" s="1"/>
  <c r="O1343" i="22" s="1"/>
  <c r="M1339" i="22"/>
  <c r="N1339" i="22" s="1"/>
  <c r="O1339" i="22" s="1"/>
  <c r="M1335" i="22"/>
  <c r="N1335" i="22" s="1"/>
  <c r="O1335" i="22" s="1"/>
  <c r="M1331" i="22"/>
  <c r="N1331" i="22" s="1"/>
  <c r="O1331" i="22" s="1"/>
  <c r="M1327" i="22"/>
  <c r="N1327" i="22" s="1"/>
  <c r="O1327" i="22" s="1"/>
  <c r="M1323" i="22"/>
  <c r="N1323" i="22" s="1"/>
  <c r="O1323" i="22" s="1"/>
  <c r="M1319" i="22"/>
  <c r="N1319" i="22" s="1"/>
  <c r="O1319" i="22" s="1"/>
  <c r="M1315" i="22"/>
  <c r="N1315" i="22" s="1"/>
  <c r="O1315" i="22" s="1"/>
  <c r="M1311" i="22"/>
  <c r="N1311" i="22" s="1"/>
  <c r="O1311" i="22" s="1"/>
  <c r="M1307" i="22"/>
  <c r="N1307" i="22" s="1"/>
  <c r="O1307" i="22" s="1"/>
  <c r="M1303" i="22"/>
  <c r="N1303" i="22" s="1"/>
  <c r="O1303" i="22" s="1"/>
  <c r="M1299" i="22"/>
  <c r="N1299" i="22" s="1"/>
  <c r="O1299" i="22" s="1"/>
  <c r="M1295" i="22"/>
  <c r="N1295" i="22" s="1"/>
  <c r="O1295" i="22" s="1"/>
  <c r="M1291" i="22"/>
  <c r="N1291" i="22" s="1"/>
  <c r="O1291" i="22" s="1"/>
  <c r="M1287" i="22"/>
  <c r="N1287" i="22" s="1"/>
  <c r="O1287" i="22" s="1"/>
  <c r="M1283" i="22"/>
  <c r="N1283" i="22" s="1"/>
  <c r="O1283" i="22" s="1"/>
  <c r="M1279" i="22"/>
  <c r="N1279" i="22" s="1"/>
  <c r="O1279" i="22" s="1"/>
  <c r="M1275" i="22"/>
  <c r="N1275" i="22" s="1"/>
  <c r="O1275" i="22" s="1"/>
  <c r="M1271" i="22"/>
  <c r="N1271" i="22" s="1"/>
  <c r="O1271" i="22" s="1"/>
  <c r="M1267" i="22"/>
  <c r="N1267" i="22" s="1"/>
  <c r="O1267" i="22" s="1"/>
  <c r="M1263" i="22"/>
  <c r="N1263" i="22" s="1"/>
  <c r="O1263" i="22" s="1"/>
  <c r="M1259" i="22"/>
  <c r="N1259" i="22" s="1"/>
  <c r="O1259" i="22" s="1"/>
  <c r="M1255" i="22"/>
  <c r="N1255" i="22" s="1"/>
  <c r="O1255" i="22" s="1"/>
  <c r="M1251" i="22"/>
  <c r="N1251" i="22" s="1"/>
  <c r="O1251" i="22" s="1"/>
  <c r="M1247" i="22"/>
  <c r="N1247" i="22" s="1"/>
  <c r="O1247" i="22" s="1"/>
  <c r="M1243" i="22"/>
  <c r="N1243" i="22" s="1"/>
  <c r="O1243" i="22" s="1"/>
  <c r="M1239" i="22"/>
  <c r="N1239" i="22" s="1"/>
  <c r="O1239" i="22" s="1"/>
  <c r="M1235" i="22"/>
  <c r="N1235" i="22" s="1"/>
  <c r="O1235" i="22" s="1"/>
  <c r="M1231" i="22"/>
  <c r="N1231" i="22" s="1"/>
  <c r="O1231" i="22" s="1"/>
  <c r="M1227" i="22"/>
  <c r="N1227" i="22" s="1"/>
  <c r="O1227" i="22" s="1"/>
  <c r="M1223" i="22"/>
  <c r="N1223" i="22" s="1"/>
  <c r="O1223" i="22" s="1"/>
  <c r="M1219" i="22"/>
  <c r="N1219" i="22" s="1"/>
  <c r="O1219" i="22" s="1"/>
  <c r="M1215" i="22"/>
  <c r="N1215" i="22" s="1"/>
  <c r="O1215" i="22" s="1"/>
  <c r="M1211" i="22"/>
  <c r="N1211" i="22" s="1"/>
  <c r="O1211" i="22" s="1"/>
  <c r="M1207" i="22"/>
  <c r="N1207" i="22" s="1"/>
  <c r="O1207" i="22" s="1"/>
  <c r="M1203" i="22"/>
  <c r="N1203" i="22" s="1"/>
  <c r="O1203" i="22" s="1"/>
  <c r="M1199" i="22"/>
  <c r="N1199" i="22" s="1"/>
  <c r="O1199" i="22" s="1"/>
  <c r="M1195" i="22"/>
  <c r="N1195" i="22" s="1"/>
  <c r="O1195" i="22" s="1"/>
  <c r="M1191" i="22"/>
  <c r="N1191" i="22" s="1"/>
  <c r="O1191" i="22" s="1"/>
  <c r="M1187" i="22"/>
  <c r="N1187" i="22" s="1"/>
  <c r="O1187" i="22" s="1"/>
  <c r="M1183" i="22"/>
  <c r="N1183" i="22" s="1"/>
  <c r="O1183" i="22" s="1"/>
  <c r="M1179" i="22"/>
  <c r="N1179" i="22" s="1"/>
  <c r="O1179" i="22" s="1"/>
  <c r="M1175" i="22"/>
  <c r="N1175" i="22" s="1"/>
  <c r="O1175" i="22" s="1"/>
  <c r="M1171" i="22"/>
  <c r="N1171" i="22" s="1"/>
  <c r="O1171" i="22" s="1"/>
  <c r="M1167" i="22"/>
  <c r="N1167" i="22" s="1"/>
  <c r="O1167" i="22" s="1"/>
  <c r="M1163" i="22"/>
  <c r="N1163" i="22" s="1"/>
  <c r="O1163" i="22" s="1"/>
  <c r="M1159" i="22"/>
  <c r="N1159" i="22" s="1"/>
  <c r="O1159" i="22" s="1"/>
  <c r="M1155" i="22"/>
  <c r="N1155" i="22" s="1"/>
  <c r="O1155" i="22" s="1"/>
  <c r="M1151" i="22"/>
  <c r="N1151" i="22" s="1"/>
  <c r="O1151" i="22" s="1"/>
  <c r="M1147" i="22"/>
  <c r="N1147" i="22" s="1"/>
  <c r="O1147" i="22" s="1"/>
  <c r="M1143" i="22"/>
  <c r="N1143" i="22" s="1"/>
  <c r="O1143" i="22" s="1"/>
  <c r="M1139" i="22"/>
  <c r="N1139" i="22" s="1"/>
  <c r="O1139" i="22" s="1"/>
  <c r="M1135" i="22"/>
  <c r="N1135" i="22" s="1"/>
  <c r="O1135" i="22" s="1"/>
  <c r="M1131" i="22"/>
  <c r="N1131" i="22" s="1"/>
  <c r="O1131" i="22" s="1"/>
  <c r="M1127" i="22"/>
  <c r="N1127" i="22" s="1"/>
  <c r="O1127" i="22" s="1"/>
  <c r="M1123" i="22"/>
  <c r="N1123" i="22" s="1"/>
  <c r="O1123" i="22" s="1"/>
  <c r="M1119" i="22"/>
  <c r="N1119" i="22" s="1"/>
  <c r="O1119" i="22" s="1"/>
  <c r="M1115" i="22"/>
  <c r="N1115" i="22" s="1"/>
  <c r="O1115" i="22" s="1"/>
  <c r="M1111" i="22"/>
  <c r="N1111" i="22" s="1"/>
  <c r="O1111" i="22" s="1"/>
  <c r="M1107" i="22"/>
  <c r="N1107" i="22" s="1"/>
  <c r="O1107" i="22" s="1"/>
  <c r="M1102" i="22"/>
  <c r="N1102" i="22" s="1"/>
  <c r="O1102" i="22" s="1"/>
  <c r="M1098" i="22"/>
  <c r="N1098" i="22" s="1"/>
  <c r="O1098" i="22" s="1"/>
  <c r="M1093" i="22"/>
  <c r="N1093" i="22" s="1"/>
  <c r="O1093" i="22" s="1"/>
  <c r="M1089" i="22"/>
  <c r="N1089" i="22" s="1"/>
  <c r="O1089" i="22" s="1"/>
  <c r="M1085" i="22"/>
  <c r="N1085" i="22" s="1"/>
  <c r="O1085" i="22" s="1"/>
  <c r="M1081" i="22"/>
  <c r="N1081" i="22" s="1"/>
  <c r="O1081" i="22" s="1"/>
  <c r="M1077" i="22"/>
  <c r="N1077" i="22" s="1"/>
  <c r="O1077" i="22" s="1"/>
  <c r="M1073" i="22"/>
  <c r="N1073" i="22" s="1"/>
  <c r="O1073" i="22" s="1"/>
  <c r="M1069" i="22"/>
  <c r="N1069" i="22" s="1"/>
  <c r="O1069" i="22" s="1"/>
  <c r="M1065" i="22"/>
  <c r="N1065" i="22" s="1"/>
  <c r="O1065" i="22" s="1"/>
  <c r="M1061" i="22"/>
  <c r="N1061" i="22" s="1"/>
  <c r="O1061" i="22" s="1"/>
  <c r="M2587" i="22"/>
  <c r="N2587" i="22" s="1"/>
  <c r="O2587" i="22" s="1"/>
  <c r="M2571" i="22"/>
  <c r="N2571" i="22" s="1"/>
  <c r="O2571" i="22" s="1"/>
  <c r="M2555" i="22"/>
  <c r="N2555" i="22" s="1"/>
  <c r="O2555" i="22" s="1"/>
  <c r="M2539" i="22"/>
  <c r="N2539" i="22" s="1"/>
  <c r="O2539" i="22" s="1"/>
  <c r="M2523" i="22"/>
  <c r="N2523" i="22" s="1"/>
  <c r="O2523" i="22" s="1"/>
  <c r="M2507" i="22"/>
  <c r="N2507" i="22" s="1"/>
  <c r="O2507" i="22" s="1"/>
  <c r="M2491" i="22"/>
  <c r="N2491" i="22" s="1"/>
  <c r="O2491" i="22" s="1"/>
  <c r="M2475" i="22"/>
  <c r="N2475" i="22" s="1"/>
  <c r="O2475" i="22" s="1"/>
  <c r="M2459" i="22"/>
  <c r="N2459" i="22" s="1"/>
  <c r="O2459" i="22" s="1"/>
  <c r="M2443" i="22"/>
  <c r="N2443" i="22" s="1"/>
  <c r="O2443" i="22" s="1"/>
  <c r="M2427" i="22"/>
  <c r="N2427" i="22" s="1"/>
  <c r="O2427" i="22" s="1"/>
  <c r="M2411" i="22"/>
  <c r="N2411" i="22" s="1"/>
  <c r="O2411" i="22" s="1"/>
  <c r="M2395" i="22"/>
  <c r="N2395" i="22" s="1"/>
  <c r="O2395" i="22" s="1"/>
  <c r="M2379" i="22"/>
  <c r="N2379" i="22" s="1"/>
  <c r="O2379" i="22" s="1"/>
  <c r="M2363" i="22"/>
  <c r="N2363" i="22" s="1"/>
  <c r="O2363" i="22" s="1"/>
  <c r="M2347" i="22"/>
  <c r="N2347" i="22" s="1"/>
  <c r="O2347" i="22" s="1"/>
  <c r="M2331" i="22"/>
  <c r="N2331" i="22" s="1"/>
  <c r="O2331" i="22" s="1"/>
  <c r="M2315" i="22"/>
  <c r="N2315" i="22" s="1"/>
  <c r="O2315" i="22" s="1"/>
  <c r="M2299" i="22"/>
  <c r="N2299" i="22" s="1"/>
  <c r="O2299" i="22" s="1"/>
  <c r="M2281" i="22"/>
  <c r="N2281" i="22" s="1"/>
  <c r="O2281" i="22" s="1"/>
  <c r="M2265" i="22"/>
  <c r="N2265" i="22" s="1"/>
  <c r="O2265" i="22" s="1"/>
  <c r="M2249" i="22"/>
  <c r="N2249" i="22" s="1"/>
  <c r="O2249" i="22" s="1"/>
  <c r="M2233" i="22"/>
  <c r="N2233" i="22" s="1"/>
  <c r="O2233" i="22" s="1"/>
  <c r="M2217" i="22"/>
  <c r="N2217" i="22" s="1"/>
  <c r="O2217" i="22" s="1"/>
  <c r="M2201" i="22"/>
  <c r="N2201" i="22" s="1"/>
  <c r="O2201" i="22" s="1"/>
  <c r="M2185" i="22"/>
  <c r="N2185" i="22" s="1"/>
  <c r="O2185" i="22" s="1"/>
  <c r="M2169" i="22"/>
  <c r="N2169" i="22" s="1"/>
  <c r="O2169" i="22" s="1"/>
  <c r="M2153" i="22"/>
  <c r="N2153" i="22" s="1"/>
  <c r="O2153" i="22" s="1"/>
  <c r="M2137" i="22"/>
  <c r="N2137" i="22" s="1"/>
  <c r="O2137" i="22" s="1"/>
  <c r="M2121" i="22"/>
  <c r="N2121" i="22" s="1"/>
  <c r="O2121" i="22" s="1"/>
  <c r="M2105" i="22"/>
  <c r="N2105" i="22" s="1"/>
  <c r="O2105" i="22" s="1"/>
  <c r="M2089" i="22"/>
  <c r="N2089" i="22" s="1"/>
  <c r="O2089" i="22" s="1"/>
  <c r="M2073" i="22"/>
  <c r="N2073" i="22" s="1"/>
  <c r="O2073" i="22" s="1"/>
  <c r="M2057" i="22"/>
  <c r="N2057" i="22" s="1"/>
  <c r="O2057" i="22" s="1"/>
  <c r="M2041" i="22"/>
  <c r="N2041" i="22" s="1"/>
  <c r="O2041" i="22" s="1"/>
  <c r="M2025" i="22"/>
  <c r="N2025" i="22" s="1"/>
  <c r="O2025" i="22" s="1"/>
  <c r="M2004" i="22"/>
  <c r="N2004" i="22" s="1"/>
  <c r="O2004" i="22" s="1"/>
  <c r="M1996" i="22"/>
  <c r="N1996" i="22" s="1"/>
  <c r="O1996" i="22" s="1"/>
  <c r="M1988" i="22"/>
  <c r="N1988" i="22" s="1"/>
  <c r="O1988" i="22" s="1"/>
  <c r="M1980" i="22"/>
  <c r="N1980" i="22" s="1"/>
  <c r="O1980" i="22" s="1"/>
  <c r="M1972" i="22"/>
  <c r="N1972" i="22" s="1"/>
  <c r="O1972" i="22" s="1"/>
  <c r="M1964" i="22"/>
  <c r="N1964" i="22" s="1"/>
  <c r="O1964" i="22" s="1"/>
  <c r="M1956" i="22"/>
  <c r="N1956" i="22" s="1"/>
  <c r="O1956" i="22" s="1"/>
  <c r="M1948" i="22"/>
  <c r="N1948" i="22" s="1"/>
  <c r="O1948" i="22" s="1"/>
  <c r="M1940" i="22"/>
  <c r="N1940" i="22" s="1"/>
  <c r="O1940" i="22" s="1"/>
  <c r="M1932" i="22"/>
  <c r="N1932" i="22" s="1"/>
  <c r="O1932" i="22" s="1"/>
  <c r="M1924" i="22"/>
  <c r="N1924" i="22" s="1"/>
  <c r="O1924" i="22" s="1"/>
  <c r="M1916" i="22"/>
  <c r="N1916" i="22" s="1"/>
  <c r="O1916" i="22" s="1"/>
  <c r="M1908" i="22"/>
  <c r="N1908" i="22" s="1"/>
  <c r="O1908" i="22" s="1"/>
  <c r="M1900" i="22"/>
  <c r="N1900" i="22" s="1"/>
  <c r="O1900" i="22" s="1"/>
  <c r="M1891" i="22"/>
  <c r="N1891" i="22" s="1"/>
  <c r="O1891" i="22" s="1"/>
  <c r="M1883" i="22"/>
  <c r="N1883" i="22" s="1"/>
  <c r="O1883" i="22" s="1"/>
  <c r="M1874" i="22"/>
  <c r="N1874" i="22" s="1"/>
  <c r="O1874" i="22" s="1"/>
  <c r="M1866" i="22"/>
  <c r="N1866" i="22" s="1"/>
  <c r="O1866" i="22" s="1"/>
  <c r="M1858" i="22"/>
  <c r="N1858" i="22" s="1"/>
  <c r="O1858" i="22" s="1"/>
  <c r="M1850" i="22"/>
  <c r="N1850" i="22" s="1"/>
  <c r="O1850" i="22" s="1"/>
  <c r="M1842" i="22"/>
  <c r="N1842" i="22" s="1"/>
  <c r="O1842" i="22" s="1"/>
  <c r="M1834" i="22"/>
  <c r="N1834" i="22" s="1"/>
  <c r="O1834" i="22" s="1"/>
  <c r="M1826" i="22"/>
  <c r="N1826" i="22" s="1"/>
  <c r="O1826" i="22" s="1"/>
  <c r="M1818" i="22"/>
  <c r="N1818" i="22" s="1"/>
  <c r="O1818" i="22" s="1"/>
  <c r="M1810" i="22"/>
  <c r="N1810" i="22" s="1"/>
  <c r="O1810" i="22" s="1"/>
  <c r="M1802" i="22"/>
  <c r="N1802" i="22" s="1"/>
  <c r="O1802" i="22" s="1"/>
  <c r="M1794" i="22"/>
  <c r="N1794" i="22" s="1"/>
  <c r="O1794" i="22" s="1"/>
  <c r="M1786" i="22"/>
  <c r="N1786" i="22" s="1"/>
  <c r="O1786" i="22" s="1"/>
  <c r="M1778" i="22"/>
  <c r="N1778" i="22" s="1"/>
  <c r="O1778" i="22" s="1"/>
  <c r="M1770" i="22"/>
  <c r="N1770" i="22" s="1"/>
  <c r="O1770" i="22" s="1"/>
  <c r="M1762" i="22"/>
  <c r="N1762" i="22" s="1"/>
  <c r="O1762" i="22" s="1"/>
  <c r="M1754" i="22"/>
  <c r="N1754" i="22" s="1"/>
  <c r="O1754" i="22" s="1"/>
  <c r="M1746" i="22"/>
  <c r="N1746" i="22" s="1"/>
  <c r="O1746" i="22" s="1"/>
  <c r="M1738" i="22"/>
  <c r="N1738" i="22" s="1"/>
  <c r="O1738" i="22" s="1"/>
  <c r="M1730" i="22"/>
  <c r="N1730" i="22" s="1"/>
  <c r="O1730" i="22" s="1"/>
  <c r="M1722" i="22"/>
  <c r="N1722" i="22" s="1"/>
  <c r="O1722" i="22" s="1"/>
  <c r="M1714" i="22"/>
  <c r="N1714" i="22" s="1"/>
  <c r="O1714" i="22" s="1"/>
  <c r="M1706" i="22"/>
  <c r="N1706" i="22" s="1"/>
  <c r="O1706" i="22" s="1"/>
  <c r="M1698" i="22"/>
  <c r="N1698" i="22" s="1"/>
  <c r="O1698" i="22" s="1"/>
  <c r="M1690" i="22"/>
  <c r="N1690" i="22" s="1"/>
  <c r="O1690" i="22" s="1"/>
  <c r="M1682" i="22"/>
  <c r="N1682" i="22" s="1"/>
  <c r="O1682" i="22" s="1"/>
  <c r="M1674" i="22"/>
  <c r="N1674" i="22" s="1"/>
  <c r="O1674" i="22" s="1"/>
  <c r="M1666" i="22"/>
  <c r="N1666" i="22" s="1"/>
  <c r="O1666" i="22" s="1"/>
  <c r="M1658" i="22"/>
  <c r="N1658" i="22" s="1"/>
  <c r="O1658" i="22" s="1"/>
  <c r="M1650" i="22"/>
  <c r="N1650" i="22" s="1"/>
  <c r="O1650" i="22" s="1"/>
  <c r="M1642" i="22"/>
  <c r="N1642" i="22" s="1"/>
  <c r="O1642" i="22" s="1"/>
  <c r="M1634" i="22"/>
  <c r="N1634" i="22" s="1"/>
  <c r="O1634" i="22" s="1"/>
  <c r="M1626" i="22"/>
  <c r="N1626" i="22" s="1"/>
  <c r="O1626" i="22" s="1"/>
  <c r="M1618" i="22"/>
  <c r="N1618" i="22" s="1"/>
  <c r="O1618" i="22" s="1"/>
  <c r="M1610" i="22"/>
  <c r="N1610" i="22" s="1"/>
  <c r="O1610" i="22" s="1"/>
  <c r="M1602" i="22"/>
  <c r="N1602" i="22" s="1"/>
  <c r="O1602" i="22" s="1"/>
  <c r="M1594" i="22"/>
  <c r="N1594" i="22" s="1"/>
  <c r="O1594" i="22" s="1"/>
  <c r="M1586" i="22"/>
  <c r="N1586" i="22" s="1"/>
  <c r="O1586" i="22" s="1"/>
  <c r="M1578" i="22"/>
  <c r="N1578" i="22" s="1"/>
  <c r="O1578" i="22" s="1"/>
  <c r="M1570" i="22"/>
  <c r="N1570" i="22" s="1"/>
  <c r="O1570" i="22" s="1"/>
  <c r="M1562" i="22"/>
  <c r="N1562" i="22" s="1"/>
  <c r="O1562" i="22" s="1"/>
  <c r="M1554" i="22"/>
  <c r="N1554" i="22" s="1"/>
  <c r="O1554" i="22" s="1"/>
  <c r="M1546" i="22"/>
  <c r="N1546" i="22" s="1"/>
  <c r="O1546" i="22" s="1"/>
  <c r="M1538" i="22"/>
  <c r="N1538" i="22" s="1"/>
  <c r="O1538" i="22" s="1"/>
  <c r="M1530" i="22"/>
  <c r="N1530" i="22" s="1"/>
  <c r="O1530" i="22" s="1"/>
  <c r="M1522" i="22"/>
  <c r="N1522" i="22" s="1"/>
  <c r="O1522" i="22" s="1"/>
  <c r="M1514" i="22"/>
  <c r="N1514" i="22" s="1"/>
  <c r="O1514" i="22" s="1"/>
  <c r="M1506" i="22"/>
  <c r="N1506" i="22" s="1"/>
  <c r="O1506" i="22" s="1"/>
  <c r="M1498" i="22"/>
  <c r="N1498" i="22" s="1"/>
  <c r="O1498" i="22" s="1"/>
  <c r="M1489" i="22"/>
  <c r="N1489" i="22" s="1"/>
  <c r="O1489" i="22" s="1"/>
  <c r="M1480" i="22"/>
  <c r="N1480" i="22" s="1"/>
  <c r="O1480" i="22" s="1"/>
  <c r="M1472" i="22"/>
  <c r="N1472" i="22" s="1"/>
  <c r="O1472" i="22" s="1"/>
  <c r="M1464" i="22"/>
  <c r="N1464" i="22" s="1"/>
  <c r="O1464" i="22" s="1"/>
  <c r="M1456" i="22"/>
  <c r="N1456" i="22" s="1"/>
  <c r="O1456" i="22" s="1"/>
  <c r="M1448" i="22"/>
  <c r="N1448" i="22" s="1"/>
  <c r="O1448" i="22" s="1"/>
  <c r="M1440" i="22"/>
  <c r="N1440" i="22" s="1"/>
  <c r="O1440" i="22" s="1"/>
  <c r="M1432" i="22"/>
  <c r="N1432" i="22" s="1"/>
  <c r="O1432" i="22" s="1"/>
  <c r="M1424" i="22"/>
  <c r="N1424" i="22" s="1"/>
  <c r="O1424" i="22" s="1"/>
  <c r="M1416" i="22"/>
  <c r="N1416" i="22" s="1"/>
  <c r="O1416" i="22" s="1"/>
  <c r="M1408" i="22"/>
  <c r="N1408" i="22" s="1"/>
  <c r="O1408" i="22" s="1"/>
  <c r="M1400" i="22"/>
  <c r="N1400" i="22" s="1"/>
  <c r="O1400" i="22" s="1"/>
  <c r="M1392" i="22"/>
  <c r="N1392" i="22" s="1"/>
  <c r="O1392" i="22" s="1"/>
  <c r="M1384" i="22"/>
  <c r="N1384" i="22" s="1"/>
  <c r="O1384" i="22" s="1"/>
  <c r="M1376" i="22"/>
  <c r="N1376" i="22" s="1"/>
  <c r="O1376" i="22" s="1"/>
  <c r="M1368" i="22"/>
  <c r="N1368" i="22" s="1"/>
  <c r="O1368" i="22" s="1"/>
  <c r="M1360" i="22"/>
  <c r="N1360" i="22" s="1"/>
  <c r="O1360" i="22" s="1"/>
  <c r="M1352" i="22"/>
  <c r="N1352" i="22" s="1"/>
  <c r="O1352" i="22" s="1"/>
  <c r="M1344" i="22"/>
  <c r="N1344" i="22" s="1"/>
  <c r="O1344" i="22" s="1"/>
  <c r="M1336" i="22"/>
  <c r="N1336" i="22" s="1"/>
  <c r="O1336" i="22" s="1"/>
  <c r="M1328" i="22"/>
  <c r="N1328" i="22" s="1"/>
  <c r="O1328" i="22" s="1"/>
  <c r="M1320" i="22"/>
  <c r="N1320" i="22" s="1"/>
  <c r="O1320" i="22" s="1"/>
  <c r="M1312" i="22"/>
  <c r="N1312" i="22" s="1"/>
  <c r="O1312" i="22" s="1"/>
  <c r="M1304" i="22"/>
  <c r="N1304" i="22" s="1"/>
  <c r="O1304" i="22" s="1"/>
  <c r="M1296" i="22"/>
  <c r="N1296" i="22" s="1"/>
  <c r="O1296" i="22" s="1"/>
  <c r="M1288" i="22"/>
  <c r="N1288" i="22" s="1"/>
  <c r="O1288" i="22" s="1"/>
  <c r="M1280" i="22"/>
  <c r="N1280" i="22" s="1"/>
  <c r="O1280" i="22" s="1"/>
  <c r="M1272" i="22"/>
  <c r="N1272" i="22" s="1"/>
  <c r="O1272" i="22" s="1"/>
  <c r="M1264" i="22"/>
  <c r="N1264" i="22" s="1"/>
  <c r="O1264" i="22" s="1"/>
  <c r="M1256" i="22"/>
  <c r="N1256" i="22" s="1"/>
  <c r="O1256" i="22" s="1"/>
  <c r="M1248" i="22"/>
  <c r="N1248" i="22" s="1"/>
  <c r="O1248" i="22" s="1"/>
  <c r="M1240" i="22"/>
  <c r="N1240" i="22" s="1"/>
  <c r="O1240" i="22" s="1"/>
  <c r="M1232" i="22"/>
  <c r="N1232" i="22" s="1"/>
  <c r="O1232" i="22" s="1"/>
  <c r="M1224" i="22"/>
  <c r="N1224" i="22" s="1"/>
  <c r="O1224" i="22" s="1"/>
  <c r="M1216" i="22"/>
  <c r="N1216" i="22" s="1"/>
  <c r="O1216" i="22" s="1"/>
  <c r="M1208" i="22"/>
  <c r="N1208" i="22" s="1"/>
  <c r="O1208" i="22" s="1"/>
  <c r="M1200" i="22"/>
  <c r="N1200" i="22" s="1"/>
  <c r="O1200" i="22" s="1"/>
  <c r="M1192" i="22"/>
  <c r="N1192" i="22" s="1"/>
  <c r="O1192" i="22" s="1"/>
  <c r="M1184" i="22"/>
  <c r="N1184" i="22" s="1"/>
  <c r="O1184" i="22" s="1"/>
  <c r="M1176" i="22"/>
  <c r="N1176" i="22" s="1"/>
  <c r="O1176" i="22" s="1"/>
  <c r="M1168" i="22"/>
  <c r="N1168" i="22" s="1"/>
  <c r="O1168" i="22" s="1"/>
  <c r="M1160" i="22"/>
  <c r="N1160" i="22" s="1"/>
  <c r="O1160" i="22" s="1"/>
  <c r="M1152" i="22"/>
  <c r="N1152" i="22" s="1"/>
  <c r="O1152" i="22" s="1"/>
  <c r="M1144" i="22"/>
  <c r="N1144" i="22" s="1"/>
  <c r="O1144" i="22" s="1"/>
  <c r="M1136" i="22"/>
  <c r="N1136" i="22" s="1"/>
  <c r="O1136" i="22" s="1"/>
  <c r="M1128" i="22"/>
  <c r="N1128" i="22" s="1"/>
  <c r="O1128" i="22" s="1"/>
  <c r="M1120" i="22"/>
  <c r="N1120" i="22" s="1"/>
  <c r="O1120" i="22" s="1"/>
  <c r="M1112" i="22"/>
  <c r="N1112" i="22" s="1"/>
  <c r="O1112" i="22" s="1"/>
  <c r="M1103" i="22"/>
  <c r="N1103" i="22" s="1"/>
  <c r="O1103" i="22" s="1"/>
  <c r="M1055" i="22"/>
  <c r="N1055" i="22" s="1"/>
  <c r="O1055" i="22" s="1"/>
  <c r="M1051" i="22"/>
  <c r="N1051" i="22" s="1"/>
  <c r="O1051" i="22" s="1"/>
  <c r="M1047" i="22"/>
  <c r="N1047" i="22" s="1"/>
  <c r="O1047" i="22" s="1"/>
  <c r="M1043" i="22"/>
  <c r="N1043" i="22" s="1"/>
  <c r="O1043" i="22" s="1"/>
  <c r="M1039" i="22"/>
  <c r="N1039" i="22" s="1"/>
  <c r="O1039" i="22" s="1"/>
  <c r="M1035" i="22"/>
  <c r="N1035" i="22" s="1"/>
  <c r="O1035" i="22" s="1"/>
  <c r="M1031" i="22"/>
  <c r="N1031" i="22" s="1"/>
  <c r="O1031" i="22" s="1"/>
  <c r="M1027" i="22"/>
  <c r="N1027" i="22" s="1"/>
  <c r="O1027" i="22" s="1"/>
  <c r="M1023" i="22"/>
  <c r="N1023" i="22" s="1"/>
  <c r="O1023" i="22" s="1"/>
  <c r="M1019" i="22"/>
  <c r="N1019" i="22" s="1"/>
  <c r="O1019" i="22" s="1"/>
  <c r="M1015" i="22"/>
  <c r="N1015" i="22" s="1"/>
  <c r="O1015" i="22" s="1"/>
  <c r="M1011" i="22"/>
  <c r="N1011" i="22" s="1"/>
  <c r="O1011" i="22" s="1"/>
  <c r="M1007" i="22"/>
  <c r="N1007" i="22" s="1"/>
  <c r="O1007" i="22" s="1"/>
  <c r="M1003" i="22"/>
  <c r="N1003" i="22" s="1"/>
  <c r="O1003" i="22" s="1"/>
  <c r="M999" i="22"/>
  <c r="N999" i="22" s="1"/>
  <c r="O999" i="22" s="1"/>
  <c r="M995" i="22"/>
  <c r="N995" i="22" s="1"/>
  <c r="O995" i="22" s="1"/>
  <c r="M991" i="22"/>
  <c r="N991" i="22" s="1"/>
  <c r="O991" i="22" s="1"/>
  <c r="M987" i="22"/>
  <c r="N987" i="22" s="1"/>
  <c r="O987" i="22" s="1"/>
  <c r="M983" i="22"/>
  <c r="N983" i="22" s="1"/>
  <c r="O983" i="22" s="1"/>
  <c r="M979" i="22"/>
  <c r="N979" i="22" s="1"/>
  <c r="O979" i="22" s="1"/>
  <c r="M975" i="22"/>
  <c r="N975" i="22" s="1"/>
  <c r="O975" i="22" s="1"/>
  <c r="M971" i="22"/>
  <c r="N971" i="22" s="1"/>
  <c r="O971" i="22" s="1"/>
  <c r="M967" i="22"/>
  <c r="N967" i="22" s="1"/>
  <c r="O967" i="22" s="1"/>
  <c r="M963" i="22"/>
  <c r="N963" i="22" s="1"/>
  <c r="O963" i="22" s="1"/>
  <c r="M959" i="22"/>
  <c r="N959" i="22" s="1"/>
  <c r="O959" i="22" s="1"/>
  <c r="M955" i="22"/>
  <c r="N955" i="22" s="1"/>
  <c r="O955" i="22" s="1"/>
  <c r="M951" i="22"/>
  <c r="N951" i="22" s="1"/>
  <c r="O951" i="22" s="1"/>
  <c r="M947" i="22"/>
  <c r="N947" i="22" s="1"/>
  <c r="O947" i="22" s="1"/>
  <c r="M943" i="22"/>
  <c r="N943" i="22" s="1"/>
  <c r="O943" i="22" s="1"/>
  <c r="M939" i="22"/>
  <c r="N939" i="22" s="1"/>
  <c r="O939" i="22" s="1"/>
  <c r="M935" i="22"/>
  <c r="N935" i="22" s="1"/>
  <c r="O935" i="22" s="1"/>
  <c r="M931" i="22"/>
  <c r="N931" i="22" s="1"/>
  <c r="O931" i="22" s="1"/>
  <c r="M927" i="22"/>
  <c r="N927" i="22" s="1"/>
  <c r="O927" i="22" s="1"/>
  <c r="M923" i="22"/>
  <c r="N923" i="22" s="1"/>
  <c r="O923" i="22" s="1"/>
  <c r="M919" i="22"/>
  <c r="N919" i="22" s="1"/>
  <c r="O919" i="22" s="1"/>
  <c r="M915" i="22"/>
  <c r="N915" i="22" s="1"/>
  <c r="O915" i="22" s="1"/>
  <c r="M911" i="22"/>
  <c r="N911" i="22" s="1"/>
  <c r="O911" i="22" s="1"/>
  <c r="M907" i="22"/>
  <c r="N907" i="22" s="1"/>
  <c r="O907" i="22" s="1"/>
  <c r="M903" i="22"/>
  <c r="N903" i="22" s="1"/>
  <c r="O903" i="22" s="1"/>
  <c r="M899" i="22"/>
  <c r="N899" i="22" s="1"/>
  <c r="O899" i="22" s="1"/>
  <c r="M895" i="22"/>
  <c r="N895" i="22" s="1"/>
  <c r="O895" i="22" s="1"/>
  <c r="M891" i="22"/>
  <c r="N891" i="22" s="1"/>
  <c r="O891" i="22" s="1"/>
  <c r="M887" i="22"/>
  <c r="N887" i="22" s="1"/>
  <c r="O887" i="22" s="1"/>
  <c r="M883" i="22"/>
  <c r="N883" i="22" s="1"/>
  <c r="O883" i="22" s="1"/>
  <c r="M879" i="22"/>
  <c r="N879" i="22" s="1"/>
  <c r="O879" i="22" s="1"/>
  <c r="M875" i="22"/>
  <c r="N875" i="22" s="1"/>
  <c r="O875" i="22" s="1"/>
  <c r="M871" i="22"/>
  <c r="N871" i="22" s="1"/>
  <c r="O871" i="22" s="1"/>
  <c r="M867" i="22"/>
  <c r="N867" i="22" s="1"/>
  <c r="O867" i="22" s="1"/>
  <c r="M863" i="22"/>
  <c r="N863" i="22" s="1"/>
  <c r="O863" i="22" s="1"/>
  <c r="M859" i="22"/>
  <c r="N859" i="22" s="1"/>
  <c r="O859" i="22" s="1"/>
  <c r="M855" i="22"/>
  <c r="N855" i="22" s="1"/>
  <c r="O855" i="22" s="1"/>
  <c r="M851" i="22"/>
  <c r="N851" i="22" s="1"/>
  <c r="O851" i="22" s="1"/>
  <c r="M847" i="22"/>
  <c r="N847" i="22" s="1"/>
  <c r="O847" i="22" s="1"/>
  <c r="M843" i="22"/>
  <c r="N843" i="22" s="1"/>
  <c r="O843" i="22" s="1"/>
  <c r="M839" i="22"/>
  <c r="N839" i="22" s="1"/>
  <c r="O839" i="22" s="1"/>
  <c r="M835" i="22"/>
  <c r="N835" i="22" s="1"/>
  <c r="O835" i="22" s="1"/>
  <c r="M831" i="22"/>
  <c r="N831" i="22" s="1"/>
  <c r="O831" i="22" s="1"/>
  <c r="M827" i="22"/>
  <c r="N827" i="22" s="1"/>
  <c r="O827" i="22" s="1"/>
  <c r="M823" i="22"/>
  <c r="N823" i="22" s="1"/>
  <c r="O823" i="22" s="1"/>
  <c r="M819" i="22"/>
  <c r="N819" i="22" s="1"/>
  <c r="O819" i="22" s="1"/>
  <c r="M815" i="22"/>
  <c r="N815" i="22" s="1"/>
  <c r="O815" i="22" s="1"/>
  <c r="M811" i="22"/>
  <c r="N811" i="22" s="1"/>
  <c r="O811" i="22" s="1"/>
  <c r="M807" i="22"/>
  <c r="N807" i="22" s="1"/>
  <c r="O807" i="22" s="1"/>
  <c r="M803" i="22"/>
  <c r="N803" i="22" s="1"/>
  <c r="O803" i="22" s="1"/>
  <c r="M799" i="22"/>
  <c r="N799" i="22" s="1"/>
  <c r="O799" i="22" s="1"/>
  <c r="M795" i="22"/>
  <c r="N795" i="22" s="1"/>
  <c r="O795" i="22" s="1"/>
  <c r="M791" i="22"/>
  <c r="N791" i="22" s="1"/>
  <c r="O791" i="22" s="1"/>
  <c r="M787" i="22"/>
  <c r="N787" i="22" s="1"/>
  <c r="O787" i="22" s="1"/>
  <c r="M783" i="22"/>
  <c r="N783" i="22" s="1"/>
  <c r="O783" i="22" s="1"/>
  <c r="M779" i="22"/>
  <c r="N779" i="22" s="1"/>
  <c r="O779" i="22" s="1"/>
  <c r="M775" i="22"/>
  <c r="N775" i="22" s="1"/>
  <c r="O775" i="22" s="1"/>
  <c r="M771" i="22"/>
  <c r="N771" i="22" s="1"/>
  <c r="O771" i="22" s="1"/>
  <c r="M767" i="22"/>
  <c r="N767" i="22" s="1"/>
  <c r="O767" i="22" s="1"/>
  <c r="M763" i="22"/>
  <c r="N763" i="22" s="1"/>
  <c r="O763" i="22" s="1"/>
  <c r="M759" i="22"/>
  <c r="N759" i="22" s="1"/>
  <c r="O759" i="22" s="1"/>
  <c r="M755" i="22"/>
  <c r="N755" i="22" s="1"/>
  <c r="O755" i="22" s="1"/>
  <c r="M751" i="22"/>
  <c r="N751" i="22" s="1"/>
  <c r="O751" i="22" s="1"/>
  <c r="M747" i="22"/>
  <c r="N747" i="22" s="1"/>
  <c r="O747" i="22" s="1"/>
  <c r="M743" i="22"/>
  <c r="N743" i="22" s="1"/>
  <c r="O743" i="22" s="1"/>
  <c r="M739" i="22"/>
  <c r="N739" i="22" s="1"/>
  <c r="O739" i="22" s="1"/>
  <c r="M735" i="22"/>
  <c r="N735" i="22" s="1"/>
  <c r="O735" i="22" s="1"/>
  <c r="M731" i="22"/>
  <c r="N731" i="22" s="1"/>
  <c r="O731" i="22" s="1"/>
  <c r="M727" i="22"/>
  <c r="N727" i="22" s="1"/>
  <c r="O727" i="22" s="1"/>
  <c r="M723" i="22"/>
  <c r="N723" i="22" s="1"/>
  <c r="O723" i="22" s="1"/>
  <c r="M719" i="22"/>
  <c r="N719" i="22" s="1"/>
  <c r="O719" i="22" s="1"/>
  <c r="M715" i="22"/>
  <c r="N715" i="22" s="1"/>
  <c r="O715" i="22" s="1"/>
  <c r="M710" i="22"/>
  <c r="N710" i="22" s="1"/>
  <c r="O710" i="22" s="1"/>
  <c r="M706" i="22"/>
  <c r="N706" i="22" s="1"/>
  <c r="O706" i="22" s="1"/>
  <c r="M702" i="22"/>
  <c r="N702" i="22" s="1"/>
  <c r="O702" i="22" s="1"/>
  <c r="M698" i="22"/>
  <c r="N698" i="22" s="1"/>
  <c r="O698" i="22" s="1"/>
  <c r="M694" i="22"/>
  <c r="N694" i="22" s="1"/>
  <c r="O694" i="22" s="1"/>
  <c r="M690" i="22"/>
  <c r="N690" i="22" s="1"/>
  <c r="O690" i="22" s="1"/>
  <c r="M686" i="22"/>
  <c r="N686" i="22" s="1"/>
  <c r="O686" i="22" s="1"/>
  <c r="M682" i="22"/>
  <c r="N682" i="22" s="1"/>
  <c r="O682" i="22" s="1"/>
  <c r="M678" i="22"/>
  <c r="N678" i="22" s="1"/>
  <c r="O678" i="22" s="1"/>
  <c r="M674" i="22"/>
  <c r="N674" i="22" s="1"/>
  <c r="O674" i="22" s="1"/>
  <c r="M670" i="22"/>
  <c r="N670" i="22" s="1"/>
  <c r="O670" i="22" s="1"/>
  <c r="M666" i="22"/>
  <c r="N666" i="22" s="1"/>
  <c r="O666" i="22" s="1"/>
  <c r="M662" i="22"/>
  <c r="N662" i="22" s="1"/>
  <c r="O662" i="22" s="1"/>
  <c r="M658" i="22"/>
  <c r="N658" i="22" s="1"/>
  <c r="O658" i="22" s="1"/>
  <c r="M654" i="22"/>
  <c r="N654" i="22" s="1"/>
  <c r="O654" i="22" s="1"/>
  <c r="M650" i="22"/>
  <c r="N650" i="22" s="1"/>
  <c r="O650" i="22" s="1"/>
  <c r="M646" i="22"/>
  <c r="N646" i="22" s="1"/>
  <c r="O646" i="22" s="1"/>
  <c r="M642" i="22"/>
  <c r="N642" i="22" s="1"/>
  <c r="O642" i="22" s="1"/>
  <c r="M638" i="22"/>
  <c r="N638" i="22" s="1"/>
  <c r="O638" i="22" s="1"/>
  <c r="M634" i="22"/>
  <c r="N634" i="22" s="1"/>
  <c r="O634" i="22" s="1"/>
  <c r="M630" i="22"/>
  <c r="N630" i="22" s="1"/>
  <c r="O630" i="22" s="1"/>
  <c r="M626" i="22"/>
  <c r="N626" i="22" s="1"/>
  <c r="O626" i="22" s="1"/>
  <c r="M622" i="22"/>
  <c r="N622" i="22" s="1"/>
  <c r="O622" i="22" s="1"/>
  <c r="M618" i="22"/>
  <c r="N618" i="22" s="1"/>
  <c r="O618" i="22" s="1"/>
  <c r="M614" i="22"/>
  <c r="N614" i="22" s="1"/>
  <c r="O614" i="22" s="1"/>
  <c r="M610" i="22"/>
  <c r="N610" i="22" s="1"/>
  <c r="O610" i="22" s="1"/>
  <c r="M606" i="22"/>
  <c r="N606" i="22" s="1"/>
  <c r="O606" i="22" s="1"/>
  <c r="M602" i="22"/>
  <c r="N602" i="22" s="1"/>
  <c r="O602" i="22" s="1"/>
  <c r="M598" i="22"/>
  <c r="N598" i="22" s="1"/>
  <c r="O598" i="22" s="1"/>
  <c r="M594" i="22"/>
  <c r="N594" i="22" s="1"/>
  <c r="O594" i="22" s="1"/>
  <c r="M590" i="22"/>
  <c r="N590" i="22" s="1"/>
  <c r="O590" i="22" s="1"/>
  <c r="M586" i="22"/>
  <c r="N586" i="22" s="1"/>
  <c r="O586" i="22" s="1"/>
  <c r="M582" i="22"/>
  <c r="N582" i="22" s="1"/>
  <c r="O582" i="22" s="1"/>
  <c r="M578" i="22"/>
  <c r="N578" i="22" s="1"/>
  <c r="O578" i="22" s="1"/>
  <c r="M574" i="22"/>
  <c r="N574" i="22" s="1"/>
  <c r="O574" i="22" s="1"/>
  <c r="M570" i="22"/>
  <c r="N570" i="22" s="1"/>
  <c r="O570" i="22" s="1"/>
  <c r="M566" i="22"/>
  <c r="N566" i="22" s="1"/>
  <c r="O566" i="22" s="1"/>
  <c r="M562" i="22"/>
  <c r="N562" i="22" s="1"/>
  <c r="O562" i="22" s="1"/>
  <c r="M558" i="22"/>
  <c r="N558" i="22" s="1"/>
  <c r="O558" i="22" s="1"/>
  <c r="M554" i="22"/>
  <c r="N554" i="22" s="1"/>
  <c r="O554" i="22" s="1"/>
  <c r="M550" i="22"/>
  <c r="N550" i="22" s="1"/>
  <c r="O550" i="22" s="1"/>
  <c r="M546" i="22"/>
  <c r="N546" i="22" s="1"/>
  <c r="O546" i="22" s="1"/>
  <c r="M542" i="22"/>
  <c r="N542" i="22" s="1"/>
  <c r="O542" i="22" s="1"/>
  <c r="M537" i="22"/>
  <c r="N537" i="22" s="1"/>
  <c r="O537" i="22" s="1"/>
  <c r="M532" i="22"/>
  <c r="N532" i="22" s="1"/>
  <c r="O532" i="22" s="1"/>
  <c r="M528" i="22"/>
  <c r="N528" i="22" s="1"/>
  <c r="O528" i="22" s="1"/>
  <c r="M524" i="22"/>
  <c r="N524" i="22" s="1"/>
  <c r="O524" i="22" s="1"/>
  <c r="M520" i="22"/>
  <c r="N520" i="22" s="1"/>
  <c r="O520" i="22" s="1"/>
  <c r="M516" i="22"/>
  <c r="N516" i="22" s="1"/>
  <c r="O516" i="22" s="1"/>
  <c r="M512" i="22"/>
  <c r="N512" i="22" s="1"/>
  <c r="O512" i="22" s="1"/>
  <c r="M508" i="22"/>
  <c r="N508" i="22" s="1"/>
  <c r="O508" i="22" s="1"/>
  <c r="M504" i="22"/>
  <c r="N504" i="22" s="1"/>
  <c r="O504" i="22" s="1"/>
  <c r="M500" i="22"/>
  <c r="N500" i="22" s="1"/>
  <c r="O500" i="22" s="1"/>
  <c r="M496" i="22"/>
  <c r="N496" i="22" s="1"/>
  <c r="O496" i="22" s="1"/>
  <c r="M492" i="22"/>
  <c r="N492" i="22" s="1"/>
  <c r="O492" i="22" s="1"/>
  <c r="M488" i="22"/>
  <c r="N488" i="22" s="1"/>
  <c r="O488" i="22" s="1"/>
  <c r="M484" i="22"/>
  <c r="N484" i="22" s="1"/>
  <c r="O484" i="22" s="1"/>
  <c r="M480" i="22"/>
  <c r="N480" i="22" s="1"/>
  <c r="O480" i="22" s="1"/>
  <c r="M476" i="22"/>
  <c r="N476" i="22" s="1"/>
  <c r="O476" i="22" s="1"/>
  <c r="M472" i="22"/>
  <c r="N472" i="22" s="1"/>
  <c r="O472" i="22" s="1"/>
  <c r="M468" i="22"/>
  <c r="N468" i="22" s="1"/>
  <c r="O468" i="22" s="1"/>
  <c r="M464" i="22"/>
  <c r="N464" i="22" s="1"/>
  <c r="O464" i="22" s="1"/>
  <c r="M460" i="22"/>
  <c r="N460" i="22" s="1"/>
  <c r="O460" i="22" s="1"/>
  <c r="M456" i="22"/>
  <c r="N456" i="22" s="1"/>
  <c r="O456" i="22" s="1"/>
  <c r="M452" i="22"/>
  <c r="N452" i="22" s="1"/>
  <c r="O452" i="22" s="1"/>
  <c r="M448" i="22"/>
  <c r="N448" i="22" s="1"/>
  <c r="O448" i="22" s="1"/>
  <c r="M444" i="22"/>
  <c r="N444" i="22" s="1"/>
  <c r="O444" i="22" s="1"/>
  <c r="M440" i="22"/>
  <c r="N440" i="22" s="1"/>
  <c r="O440" i="22" s="1"/>
  <c r="M1056" i="22"/>
  <c r="N1056" i="22" s="1"/>
  <c r="O1056" i="22" s="1"/>
  <c r="M1052" i="22"/>
  <c r="N1052" i="22" s="1"/>
  <c r="O1052" i="22" s="1"/>
  <c r="M1048" i="22"/>
  <c r="N1048" i="22" s="1"/>
  <c r="O1048" i="22" s="1"/>
  <c r="M1044" i="22"/>
  <c r="N1044" i="22" s="1"/>
  <c r="O1044" i="22" s="1"/>
  <c r="M1040" i="22"/>
  <c r="N1040" i="22" s="1"/>
  <c r="O1040" i="22" s="1"/>
  <c r="M1036" i="22"/>
  <c r="N1036" i="22" s="1"/>
  <c r="O1036" i="22" s="1"/>
  <c r="M1032" i="22"/>
  <c r="N1032" i="22" s="1"/>
  <c r="O1032" i="22" s="1"/>
  <c r="M1028" i="22"/>
  <c r="N1028" i="22" s="1"/>
  <c r="O1028" i="22" s="1"/>
  <c r="M1024" i="22"/>
  <c r="N1024" i="22" s="1"/>
  <c r="O1024" i="22" s="1"/>
  <c r="M1020" i="22"/>
  <c r="N1020" i="22" s="1"/>
  <c r="O1020" i="22" s="1"/>
  <c r="M1016" i="22"/>
  <c r="N1016" i="22" s="1"/>
  <c r="O1016" i="22" s="1"/>
  <c r="M1012" i="22"/>
  <c r="N1012" i="22" s="1"/>
  <c r="O1012" i="22" s="1"/>
  <c r="M1008" i="22"/>
  <c r="N1008" i="22" s="1"/>
  <c r="O1008" i="22" s="1"/>
  <c r="M1004" i="22"/>
  <c r="N1004" i="22" s="1"/>
  <c r="O1004" i="22" s="1"/>
  <c r="M1000" i="22"/>
  <c r="N1000" i="22" s="1"/>
  <c r="O1000" i="22" s="1"/>
  <c r="M996" i="22"/>
  <c r="N996" i="22" s="1"/>
  <c r="O996" i="22" s="1"/>
  <c r="M992" i="22"/>
  <c r="N992" i="22" s="1"/>
  <c r="O992" i="22" s="1"/>
  <c r="M988" i="22"/>
  <c r="N988" i="22" s="1"/>
  <c r="O988" i="22" s="1"/>
  <c r="M984" i="22"/>
  <c r="N984" i="22" s="1"/>
  <c r="O984" i="22" s="1"/>
  <c r="M980" i="22"/>
  <c r="N980" i="22" s="1"/>
  <c r="O980" i="22" s="1"/>
  <c r="M976" i="22"/>
  <c r="N976" i="22" s="1"/>
  <c r="O976" i="22" s="1"/>
  <c r="M972" i="22"/>
  <c r="N972" i="22" s="1"/>
  <c r="O972" i="22" s="1"/>
  <c r="M968" i="22"/>
  <c r="N968" i="22" s="1"/>
  <c r="O968" i="22" s="1"/>
  <c r="M964" i="22"/>
  <c r="N964" i="22" s="1"/>
  <c r="O964" i="22" s="1"/>
  <c r="M960" i="22"/>
  <c r="N960" i="22" s="1"/>
  <c r="O960" i="22" s="1"/>
  <c r="M956" i="22"/>
  <c r="N956" i="22" s="1"/>
  <c r="O956" i="22" s="1"/>
  <c r="M952" i="22"/>
  <c r="N952" i="22" s="1"/>
  <c r="O952" i="22" s="1"/>
  <c r="M948" i="22"/>
  <c r="N948" i="22" s="1"/>
  <c r="O948" i="22" s="1"/>
  <c r="M944" i="22"/>
  <c r="N944" i="22" s="1"/>
  <c r="O944" i="22" s="1"/>
  <c r="M940" i="22"/>
  <c r="N940" i="22" s="1"/>
  <c r="O940" i="22" s="1"/>
  <c r="M936" i="22"/>
  <c r="N936" i="22" s="1"/>
  <c r="O936" i="22" s="1"/>
  <c r="M932" i="22"/>
  <c r="N932" i="22" s="1"/>
  <c r="O932" i="22" s="1"/>
  <c r="M928" i="22"/>
  <c r="N928" i="22" s="1"/>
  <c r="O928" i="22" s="1"/>
  <c r="M924" i="22"/>
  <c r="N924" i="22" s="1"/>
  <c r="O924" i="22" s="1"/>
  <c r="M920" i="22"/>
  <c r="N920" i="22" s="1"/>
  <c r="O920" i="22" s="1"/>
  <c r="M916" i="22"/>
  <c r="N916" i="22" s="1"/>
  <c r="O916" i="22" s="1"/>
  <c r="M912" i="22"/>
  <c r="N912" i="22" s="1"/>
  <c r="O912" i="22" s="1"/>
  <c r="M908" i="22"/>
  <c r="N908" i="22" s="1"/>
  <c r="O908" i="22" s="1"/>
  <c r="M904" i="22"/>
  <c r="N904" i="22" s="1"/>
  <c r="O904" i="22" s="1"/>
  <c r="M900" i="22"/>
  <c r="N900" i="22" s="1"/>
  <c r="O900" i="22" s="1"/>
  <c r="M896" i="22"/>
  <c r="N896" i="22" s="1"/>
  <c r="O896" i="22" s="1"/>
  <c r="M892" i="22"/>
  <c r="N892" i="22" s="1"/>
  <c r="O892" i="22" s="1"/>
  <c r="M888" i="22"/>
  <c r="N888" i="22" s="1"/>
  <c r="O888" i="22" s="1"/>
  <c r="M884" i="22"/>
  <c r="N884" i="22" s="1"/>
  <c r="O884" i="22" s="1"/>
  <c r="M880" i="22"/>
  <c r="N880" i="22" s="1"/>
  <c r="O880" i="22" s="1"/>
  <c r="M876" i="22"/>
  <c r="N876" i="22" s="1"/>
  <c r="O876" i="22" s="1"/>
  <c r="M872" i="22"/>
  <c r="N872" i="22" s="1"/>
  <c r="O872" i="22" s="1"/>
  <c r="M868" i="22"/>
  <c r="N868" i="22" s="1"/>
  <c r="O868" i="22" s="1"/>
  <c r="M864" i="22"/>
  <c r="N864" i="22" s="1"/>
  <c r="O864" i="22" s="1"/>
  <c r="M860" i="22"/>
  <c r="N860" i="22" s="1"/>
  <c r="O860" i="22" s="1"/>
  <c r="M856" i="22"/>
  <c r="N856" i="22" s="1"/>
  <c r="O856" i="22" s="1"/>
  <c r="M852" i="22"/>
  <c r="N852" i="22" s="1"/>
  <c r="O852" i="22" s="1"/>
  <c r="M848" i="22"/>
  <c r="N848" i="22" s="1"/>
  <c r="O848" i="22" s="1"/>
  <c r="M844" i="22"/>
  <c r="N844" i="22" s="1"/>
  <c r="O844" i="22" s="1"/>
  <c r="M840" i="22"/>
  <c r="N840" i="22" s="1"/>
  <c r="O840" i="22" s="1"/>
  <c r="M836" i="22"/>
  <c r="N836" i="22" s="1"/>
  <c r="O836" i="22" s="1"/>
  <c r="M832" i="22"/>
  <c r="N832" i="22" s="1"/>
  <c r="O832" i="22" s="1"/>
  <c r="M828" i="22"/>
  <c r="N828" i="22" s="1"/>
  <c r="O828" i="22" s="1"/>
  <c r="M824" i="22"/>
  <c r="N824" i="22" s="1"/>
  <c r="O824" i="22" s="1"/>
  <c r="M820" i="22"/>
  <c r="N820" i="22" s="1"/>
  <c r="O820" i="22" s="1"/>
  <c r="M816" i="22"/>
  <c r="N816" i="22" s="1"/>
  <c r="O816" i="22" s="1"/>
  <c r="M812" i="22"/>
  <c r="N812" i="22" s="1"/>
  <c r="O812" i="22" s="1"/>
  <c r="M808" i="22"/>
  <c r="N808" i="22" s="1"/>
  <c r="O808" i="22" s="1"/>
  <c r="M804" i="22"/>
  <c r="N804" i="22" s="1"/>
  <c r="O804" i="22" s="1"/>
  <c r="M800" i="22"/>
  <c r="N800" i="22" s="1"/>
  <c r="O800" i="22" s="1"/>
  <c r="M796" i="22"/>
  <c r="N796" i="22" s="1"/>
  <c r="O796" i="22" s="1"/>
  <c r="M792" i="22"/>
  <c r="N792" i="22" s="1"/>
  <c r="O792" i="22" s="1"/>
  <c r="M788" i="22"/>
  <c r="N788" i="22" s="1"/>
  <c r="O788" i="22" s="1"/>
  <c r="M784" i="22"/>
  <c r="N784" i="22" s="1"/>
  <c r="O784" i="22" s="1"/>
  <c r="M780" i="22"/>
  <c r="N780" i="22" s="1"/>
  <c r="O780" i="22" s="1"/>
  <c r="M776" i="22"/>
  <c r="N776" i="22" s="1"/>
  <c r="O776" i="22" s="1"/>
  <c r="M772" i="22"/>
  <c r="N772" i="22" s="1"/>
  <c r="O772" i="22" s="1"/>
  <c r="M768" i="22"/>
  <c r="N768" i="22" s="1"/>
  <c r="O768" i="22" s="1"/>
  <c r="M764" i="22"/>
  <c r="N764" i="22" s="1"/>
  <c r="O764" i="22" s="1"/>
  <c r="M760" i="22"/>
  <c r="N760" i="22" s="1"/>
  <c r="O760" i="22" s="1"/>
  <c r="M756" i="22"/>
  <c r="N756" i="22" s="1"/>
  <c r="O756" i="22" s="1"/>
  <c r="M752" i="22"/>
  <c r="N752" i="22" s="1"/>
  <c r="O752" i="22" s="1"/>
  <c r="M748" i="22"/>
  <c r="N748" i="22" s="1"/>
  <c r="O748" i="22" s="1"/>
  <c r="M744" i="22"/>
  <c r="N744" i="22" s="1"/>
  <c r="O744" i="22" s="1"/>
  <c r="M740" i="22"/>
  <c r="N740" i="22" s="1"/>
  <c r="O740" i="22" s="1"/>
  <c r="M736" i="22"/>
  <c r="N736" i="22" s="1"/>
  <c r="O736" i="22" s="1"/>
  <c r="M732" i="22"/>
  <c r="N732" i="22" s="1"/>
  <c r="O732" i="22" s="1"/>
  <c r="M728" i="22"/>
  <c r="N728" i="22" s="1"/>
  <c r="O728" i="22" s="1"/>
  <c r="M724" i="22"/>
  <c r="N724" i="22" s="1"/>
  <c r="O724" i="22" s="1"/>
  <c r="M720" i="22"/>
  <c r="N720" i="22" s="1"/>
  <c r="O720" i="22" s="1"/>
  <c r="M716" i="22"/>
  <c r="N716" i="22" s="1"/>
  <c r="O716" i="22" s="1"/>
  <c r="M712" i="22"/>
  <c r="N712" i="22" s="1"/>
  <c r="O712" i="22" s="1"/>
  <c r="M707" i="22"/>
  <c r="N707" i="22" s="1"/>
  <c r="O707" i="22" s="1"/>
  <c r="M703" i="22"/>
  <c r="N703" i="22" s="1"/>
  <c r="O703" i="22" s="1"/>
  <c r="M699" i="22"/>
  <c r="N699" i="22" s="1"/>
  <c r="O699" i="22" s="1"/>
  <c r="M695" i="22"/>
  <c r="N695" i="22" s="1"/>
  <c r="O695" i="22" s="1"/>
  <c r="M691" i="22"/>
  <c r="N691" i="22" s="1"/>
  <c r="O691" i="22" s="1"/>
  <c r="M687" i="22"/>
  <c r="N687" i="22" s="1"/>
  <c r="O687" i="22" s="1"/>
  <c r="M683" i="22"/>
  <c r="N683" i="22" s="1"/>
  <c r="O683" i="22" s="1"/>
  <c r="M679" i="22"/>
  <c r="N679" i="22" s="1"/>
  <c r="O679" i="22" s="1"/>
  <c r="M675" i="22"/>
  <c r="N675" i="22" s="1"/>
  <c r="O675" i="22" s="1"/>
  <c r="M671" i="22"/>
  <c r="N671" i="22" s="1"/>
  <c r="O671" i="22" s="1"/>
  <c r="M667" i="22"/>
  <c r="N667" i="22" s="1"/>
  <c r="O667" i="22" s="1"/>
  <c r="M663" i="22"/>
  <c r="N663" i="22" s="1"/>
  <c r="O663" i="22" s="1"/>
  <c r="M659" i="22"/>
  <c r="N659" i="22" s="1"/>
  <c r="O659" i="22" s="1"/>
  <c r="M655" i="22"/>
  <c r="N655" i="22" s="1"/>
  <c r="O655" i="22" s="1"/>
  <c r="M651" i="22"/>
  <c r="N651" i="22" s="1"/>
  <c r="O651" i="22" s="1"/>
  <c r="M647" i="22"/>
  <c r="N647" i="22" s="1"/>
  <c r="O647" i="22" s="1"/>
  <c r="M643" i="22"/>
  <c r="N643" i="22" s="1"/>
  <c r="O643" i="22" s="1"/>
  <c r="M639" i="22"/>
  <c r="N639" i="22" s="1"/>
  <c r="O639" i="22" s="1"/>
  <c r="M635" i="22"/>
  <c r="N635" i="22" s="1"/>
  <c r="O635" i="22" s="1"/>
  <c r="M631" i="22"/>
  <c r="N631" i="22" s="1"/>
  <c r="O631" i="22" s="1"/>
  <c r="M627" i="22"/>
  <c r="N627" i="22" s="1"/>
  <c r="O627" i="22" s="1"/>
  <c r="M623" i="22"/>
  <c r="N623" i="22" s="1"/>
  <c r="O623" i="22" s="1"/>
  <c r="M619" i="22"/>
  <c r="N619" i="22" s="1"/>
  <c r="O619" i="22" s="1"/>
  <c r="M615" i="22"/>
  <c r="N615" i="22" s="1"/>
  <c r="O615" i="22" s="1"/>
  <c r="M611" i="22"/>
  <c r="N611" i="22" s="1"/>
  <c r="O611" i="22" s="1"/>
  <c r="M607" i="22"/>
  <c r="N607" i="22" s="1"/>
  <c r="O607" i="22" s="1"/>
  <c r="M603" i="22"/>
  <c r="N603" i="22" s="1"/>
  <c r="O603" i="22" s="1"/>
  <c r="M599" i="22"/>
  <c r="N599" i="22" s="1"/>
  <c r="O599" i="22" s="1"/>
  <c r="M595" i="22"/>
  <c r="N595" i="22" s="1"/>
  <c r="O595" i="22" s="1"/>
  <c r="M591" i="22"/>
  <c r="N591" i="22" s="1"/>
  <c r="O591" i="22" s="1"/>
  <c r="M587" i="22"/>
  <c r="N587" i="22" s="1"/>
  <c r="O587" i="22" s="1"/>
  <c r="M583" i="22"/>
  <c r="N583" i="22" s="1"/>
  <c r="O583" i="22" s="1"/>
  <c r="M579" i="22"/>
  <c r="N579" i="22" s="1"/>
  <c r="O579" i="22" s="1"/>
  <c r="M575" i="22"/>
  <c r="N575" i="22" s="1"/>
  <c r="O575" i="22" s="1"/>
  <c r="M571" i="22"/>
  <c r="N571" i="22" s="1"/>
  <c r="O571" i="22" s="1"/>
  <c r="M567" i="22"/>
  <c r="N567" i="22" s="1"/>
  <c r="O567" i="22" s="1"/>
  <c r="M563" i="22"/>
  <c r="N563" i="22" s="1"/>
  <c r="O563" i="22" s="1"/>
  <c r="M559" i="22"/>
  <c r="N559" i="22" s="1"/>
  <c r="O559" i="22" s="1"/>
  <c r="M555" i="22"/>
  <c r="N555" i="22" s="1"/>
  <c r="O555" i="22" s="1"/>
  <c r="M551" i="22"/>
  <c r="N551" i="22" s="1"/>
  <c r="O551" i="22" s="1"/>
  <c r="M547" i="22"/>
  <c r="N547" i="22" s="1"/>
  <c r="O547" i="22" s="1"/>
  <c r="M543" i="22"/>
  <c r="N543" i="22" s="1"/>
  <c r="O543" i="22" s="1"/>
  <c r="M538" i="22"/>
  <c r="N538" i="22" s="1"/>
  <c r="O538" i="22" s="1"/>
  <c r="M533" i="22"/>
  <c r="N533" i="22" s="1"/>
  <c r="O533" i="22" s="1"/>
  <c r="M529" i="22"/>
  <c r="N529" i="22" s="1"/>
  <c r="O529" i="22" s="1"/>
  <c r="M525" i="22"/>
  <c r="N525" i="22" s="1"/>
  <c r="O525" i="22" s="1"/>
  <c r="M521" i="22"/>
  <c r="N521" i="22" s="1"/>
  <c r="O521" i="22" s="1"/>
  <c r="M517" i="22"/>
  <c r="N517" i="22" s="1"/>
  <c r="O517" i="22" s="1"/>
  <c r="M513" i="22"/>
  <c r="N513" i="22" s="1"/>
  <c r="O513" i="22" s="1"/>
  <c r="M509" i="22"/>
  <c r="N509" i="22" s="1"/>
  <c r="O509" i="22" s="1"/>
  <c r="M505" i="22"/>
  <c r="N505" i="22" s="1"/>
  <c r="O505" i="22" s="1"/>
  <c r="M501" i="22"/>
  <c r="N501" i="22" s="1"/>
  <c r="O501" i="22" s="1"/>
  <c r="M497" i="22"/>
  <c r="N497" i="22" s="1"/>
  <c r="O497" i="22" s="1"/>
  <c r="M493" i="22"/>
  <c r="N493" i="22" s="1"/>
  <c r="O493" i="22" s="1"/>
  <c r="M489" i="22"/>
  <c r="N489" i="22" s="1"/>
  <c r="O489" i="22" s="1"/>
  <c r="M485" i="22"/>
  <c r="N485" i="22" s="1"/>
  <c r="O485" i="22" s="1"/>
  <c r="M481" i="22"/>
  <c r="N481" i="22" s="1"/>
  <c r="O481" i="22" s="1"/>
  <c r="M477" i="22"/>
  <c r="N477" i="22" s="1"/>
  <c r="O477" i="22" s="1"/>
  <c r="M473" i="22"/>
  <c r="N473" i="22" s="1"/>
  <c r="O473" i="22" s="1"/>
  <c r="M469" i="22"/>
  <c r="N469" i="22" s="1"/>
  <c r="O469" i="22" s="1"/>
  <c r="M465" i="22"/>
  <c r="N465" i="22" s="1"/>
  <c r="O465" i="22" s="1"/>
  <c r="M461" i="22"/>
  <c r="N461" i="22" s="1"/>
  <c r="O461" i="22" s="1"/>
  <c r="M457" i="22"/>
  <c r="N457" i="22" s="1"/>
  <c r="O457" i="22" s="1"/>
  <c r="M453" i="22"/>
  <c r="N453" i="22" s="1"/>
  <c r="O453" i="22" s="1"/>
  <c r="M449" i="22"/>
  <c r="N449" i="22" s="1"/>
  <c r="O449" i="22" s="1"/>
  <c r="M445" i="22"/>
  <c r="N445" i="22" s="1"/>
  <c r="O445" i="22" s="1"/>
  <c r="M441" i="22"/>
  <c r="N441" i="22" s="1"/>
  <c r="O441" i="22" s="1"/>
  <c r="M437" i="22"/>
  <c r="N437" i="22" s="1"/>
  <c r="O437" i="22" s="1"/>
  <c r="M433" i="22"/>
  <c r="N433" i="22" s="1"/>
  <c r="O433" i="22" s="1"/>
  <c r="M429" i="22"/>
  <c r="N429" i="22" s="1"/>
  <c r="O429" i="22" s="1"/>
  <c r="M425" i="22"/>
  <c r="N425" i="22" s="1"/>
  <c r="O425" i="22" s="1"/>
  <c r="M421" i="22"/>
  <c r="N421" i="22" s="1"/>
  <c r="O421" i="22" s="1"/>
  <c r="M417" i="22"/>
  <c r="N417" i="22" s="1"/>
  <c r="O417" i="22" s="1"/>
  <c r="M413" i="22"/>
  <c r="N413" i="22" s="1"/>
  <c r="O413" i="22" s="1"/>
  <c r="M409" i="22"/>
  <c r="N409" i="22" s="1"/>
  <c r="O409" i="22" s="1"/>
  <c r="M405" i="22"/>
  <c r="N405" i="22" s="1"/>
  <c r="O405" i="22" s="1"/>
  <c r="M401" i="22"/>
  <c r="N401" i="22" s="1"/>
  <c r="O401" i="22" s="1"/>
  <c r="M397" i="22"/>
  <c r="N397" i="22" s="1"/>
  <c r="O397" i="22" s="1"/>
  <c r="M393" i="22"/>
  <c r="N393" i="22" s="1"/>
  <c r="O393" i="22" s="1"/>
  <c r="M389" i="22"/>
  <c r="N389" i="22" s="1"/>
  <c r="O389" i="22" s="1"/>
  <c r="M385" i="22"/>
  <c r="N385" i="22" s="1"/>
  <c r="O385" i="22" s="1"/>
  <c r="M381" i="22"/>
  <c r="N381" i="22" s="1"/>
  <c r="O381" i="22" s="1"/>
  <c r="M377" i="22"/>
  <c r="N377" i="22" s="1"/>
  <c r="O377" i="22" s="1"/>
  <c r="M373" i="22"/>
  <c r="N373" i="22" s="1"/>
  <c r="O373" i="22" s="1"/>
  <c r="M369" i="22"/>
  <c r="N369" i="22" s="1"/>
  <c r="O369" i="22" s="1"/>
  <c r="M364" i="22"/>
  <c r="N364" i="22" s="1"/>
  <c r="O364" i="22" s="1"/>
  <c r="M360" i="22"/>
  <c r="N360" i="22" s="1"/>
  <c r="O360" i="22" s="1"/>
  <c r="M356" i="22"/>
  <c r="N356" i="22" s="1"/>
  <c r="O356" i="22" s="1"/>
  <c r="M352" i="22"/>
  <c r="N352" i="22" s="1"/>
  <c r="O352" i="22" s="1"/>
  <c r="M348" i="22"/>
  <c r="N348" i="22" s="1"/>
  <c r="O348" i="22" s="1"/>
  <c r="M343" i="22"/>
  <c r="N343" i="22" s="1"/>
  <c r="O343" i="22" s="1"/>
  <c r="M339" i="22"/>
  <c r="N339" i="22" s="1"/>
  <c r="O339" i="22" s="1"/>
  <c r="M335" i="22"/>
  <c r="N335" i="22" s="1"/>
  <c r="O335" i="22" s="1"/>
  <c r="M331" i="22"/>
  <c r="N331" i="22" s="1"/>
  <c r="O331" i="22" s="1"/>
  <c r="M327" i="22"/>
  <c r="N327" i="22" s="1"/>
  <c r="O327" i="22" s="1"/>
  <c r="M323" i="22"/>
  <c r="N323" i="22" s="1"/>
  <c r="O323" i="22" s="1"/>
  <c r="M319" i="22"/>
  <c r="N319" i="22" s="1"/>
  <c r="O319" i="22" s="1"/>
  <c r="M315" i="22"/>
  <c r="N315" i="22" s="1"/>
  <c r="O315" i="22" s="1"/>
  <c r="M311" i="22"/>
  <c r="N311" i="22" s="1"/>
  <c r="O311" i="22" s="1"/>
  <c r="M307" i="22"/>
  <c r="N307" i="22" s="1"/>
  <c r="O307" i="22" s="1"/>
  <c r="M303" i="22"/>
  <c r="N303" i="22" s="1"/>
  <c r="O303" i="22" s="1"/>
  <c r="M299" i="22"/>
  <c r="N299" i="22" s="1"/>
  <c r="O299" i="22" s="1"/>
  <c r="M295" i="22"/>
  <c r="N295" i="22" s="1"/>
  <c r="O295" i="22" s="1"/>
  <c r="M291" i="22"/>
  <c r="N291" i="22" s="1"/>
  <c r="O291" i="22" s="1"/>
  <c r="M287" i="22"/>
  <c r="N287" i="22" s="1"/>
  <c r="O287" i="22" s="1"/>
  <c r="M283" i="22"/>
  <c r="N283" i="22" s="1"/>
  <c r="O283" i="22" s="1"/>
  <c r="M279" i="22"/>
  <c r="N279" i="22" s="1"/>
  <c r="O279" i="22" s="1"/>
  <c r="M275" i="22"/>
  <c r="N275" i="22" s="1"/>
  <c r="O275" i="22" s="1"/>
  <c r="M271" i="22"/>
  <c r="N271" i="22" s="1"/>
  <c r="O271" i="22" s="1"/>
  <c r="M267" i="22"/>
  <c r="N267" i="22" s="1"/>
  <c r="O267" i="22" s="1"/>
  <c r="M263" i="22"/>
  <c r="N263" i="22" s="1"/>
  <c r="O263" i="22" s="1"/>
  <c r="M259" i="22"/>
  <c r="N259" i="22" s="1"/>
  <c r="O259" i="22" s="1"/>
  <c r="M255" i="22"/>
  <c r="N255" i="22" s="1"/>
  <c r="O255" i="22" s="1"/>
  <c r="M251" i="22"/>
  <c r="N251" i="22" s="1"/>
  <c r="O251" i="22" s="1"/>
  <c r="M247" i="22"/>
  <c r="N247" i="22" s="1"/>
  <c r="O247" i="22" s="1"/>
  <c r="M243" i="22"/>
  <c r="N243" i="22" s="1"/>
  <c r="O243" i="22" s="1"/>
  <c r="M239" i="22"/>
  <c r="N239" i="22" s="1"/>
  <c r="O239" i="22" s="1"/>
  <c r="M235" i="22"/>
  <c r="N235" i="22" s="1"/>
  <c r="O235" i="22" s="1"/>
  <c r="M231" i="22"/>
  <c r="N231" i="22" s="1"/>
  <c r="O231" i="22" s="1"/>
  <c r="M227" i="22"/>
  <c r="N227" i="22" s="1"/>
  <c r="O227" i="22" s="1"/>
  <c r="M223" i="22"/>
  <c r="N223" i="22" s="1"/>
  <c r="O223" i="22" s="1"/>
  <c r="M219" i="22"/>
  <c r="N219" i="22" s="1"/>
  <c r="O219" i="22" s="1"/>
  <c r="M215" i="22"/>
  <c r="N215" i="22" s="1"/>
  <c r="O215" i="22" s="1"/>
  <c r="M211" i="22"/>
  <c r="N211" i="22" s="1"/>
  <c r="O211" i="22" s="1"/>
  <c r="M207" i="22"/>
  <c r="N207" i="22" s="1"/>
  <c r="O207" i="22" s="1"/>
  <c r="M203" i="22"/>
  <c r="N203" i="22" s="1"/>
  <c r="O203" i="22" s="1"/>
  <c r="M199" i="22"/>
  <c r="N199" i="22" s="1"/>
  <c r="O199" i="22" s="1"/>
  <c r="M195" i="22"/>
  <c r="N195" i="22" s="1"/>
  <c r="O195" i="22" s="1"/>
  <c r="M191" i="22"/>
  <c r="N191" i="22" s="1"/>
  <c r="O191" i="22" s="1"/>
  <c r="M187" i="22"/>
  <c r="N187" i="22" s="1"/>
  <c r="O187" i="22" s="1"/>
  <c r="M183" i="22"/>
  <c r="N183" i="22" s="1"/>
  <c r="O183" i="22" s="1"/>
  <c r="M179" i="22"/>
  <c r="N179" i="22" s="1"/>
  <c r="O179" i="22" s="1"/>
  <c r="M173" i="22"/>
  <c r="N173" i="22" s="1"/>
  <c r="O173" i="22" s="1"/>
  <c r="M169" i="22"/>
  <c r="N169" i="22" s="1"/>
  <c r="O169" i="22" s="1"/>
  <c r="M165" i="22"/>
  <c r="N165" i="22" s="1"/>
  <c r="O165" i="22" s="1"/>
  <c r="M161" i="22"/>
  <c r="N161" i="22" s="1"/>
  <c r="O161" i="22" s="1"/>
  <c r="M156" i="22"/>
  <c r="N156" i="22" s="1"/>
  <c r="O156" i="22" s="1"/>
  <c r="M152" i="22"/>
  <c r="N152" i="22" s="1"/>
  <c r="O152" i="22" s="1"/>
  <c r="M148" i="22"/>
  <c r="N148" i="22" s="1"/>
  <c r="O148" i="22" s="1"/>
  <c r="M142" i="22"/>
  <c r="N142" i="22" s="1"/>
  <c r="O142" i="22" s="1"/>
  <c r="M138" i="22"/>
  <c r="N138" i="22" s="1"/>
  <c r="O138" i="22" s="1"/>
  <c r="M134" i="22"/>
  <c r="N134" i="22" s="1"/>
  <c r="O134" i="22" s="1"/>
  <c r="M130" i="22"/>
  <c r="N130" i="22" s="1"/>
  <c r="O130" i="22" s="1"/>
  <c r="M125" i="22"/>
  <c r="N125" i="22" s="1"/>
  <c r="O125" i="22" s="1"/>
  <c r="M121" i="22"/>
  <c r="N121" i="22" s="1"/>
  <c r="O121" i="22" s="1"/>
  <c r="M117" i="22"/>
  <c r="N117" i="22" s="1"/>
  <c r="O117" i="22" s="1"/>
  <c r="M113" i="22"/>
  <c r="N113" i="22" s="1"/>
  <c r="O113" i="22" s="1"/>
  <c r="M108" i="22"/>
  <c r="N108" i="22" s="1"/>
  <c r="O108" i="22" s="1"/>
  <c r="M104" i="22"/>
  <c r="N104" i="22" s="1"/>
  <c r="O104" i="22" s="1"/>
  <c r="M100" i="22"/>
  <c r="N100" i="22" s="1"/>
  <c r="O100" i="22" s="1"/>
  <c r="M96" i="22"/>
  <c r="N96" i="22" s="1"/>
  <c r="O96" i="22" s="1"/>
  <c r="M92" i="22"/>
  <c r="N92" i="22" s="1"/>
  <c r="O92" i="22" s="1"/>
  <c r="M87" i="22"/>
  <c r="N87" i="22" s="1"/>
  <c r="O87" i="22" s="1"/>
  <c r="M83" i="22"/>
  <c r="N83" i="22" s="1"/>
  <c r="O83" i="22" s="1"/>
  <c r="M79" i="22"/>
  <c r="N79" i="22" s="1"/>
  <c r="O79" i="22" s="1"/>
  <c r="M74" i="22"/>
  <c r="N74" i="22" s="1"/>
  <c r="O74" i="22" s="1"/>
  <c r="M70" i="22"/>
  <c r="N70" i="22" s="1"/>
  <c r="O70" i="22" s="1"/>
  <c r="M65" i="22"/>
  <c r="N65" i="22" s="1"/>
  <c r="O65" i="22" s="1"/>
  <c r="M61" i="22"/>
  <c r="N61" i="22" s="1"/>
  <c r="O61" i="22" s="1"/>
  <c r="M57" i="22"/>
  <c r="N57" i="22" s="1"/>
  <c r="O57" i="22" s="1"/>
  <c r="M52" i="22"/>
  <c r="N52" i="22" s="1"/>
  <c r="O52" i="22" s="1"/>
  <c r="M47" i="22"/>
  <c r="N47" i="22" s="1"/>
  <c r="O47" i="22" s="1"/>
  <c r="M43" i="22"/>
  <c r="N43" i="22" s="1"/>
  <c r="O43" i="22" s="1"/>
  <c r="M38" i="22"/>
  <c r="N38" i="22" s="1"/>
  <c r="O38" i="22" s="1"/>
  <c r="M34" i="22"/>
  <c r="N34" i="22" s="1"/>
  <c r="O34" i="22" s="1"/>
  <c r="M29" i="22"/>
  <c r="N29" i="22" s="1"/>
  <c r="O29" i="22" s="1"/>
  <c r="M25" i="22"/>
  <c r="N25" i="22" s="1"/>
  <c r="O25" i="22" s="1"/>
  <c r="M20" i="22"/>
  <c r="N20" i="22" s="1"/>
  <c r="O20" i="22" s="1"/>
  <c r="M15" i="22"/>
  <c r="N15" i="22" s="1"/>
  <c r="O15" i="22" s="1"/>
  <c r="M9" i="22"/>
  <c r="N9" i="22" s="1"/>
  <c r="O9" i="22" s="1"/>
  <c r="M629" i="22"/>
  <c r="N629" i="22" s="1"/>
  <c r="O629" i="22" s="1"/>
  <c r="M617" i="22"/>
  <c r="N617" i="22" s="1"/>
  <c r="O617" i="22" s="1"/>
  <c r="M609" i="22"/>
  <c r="N609" i="22" s="1"/>
  <c r="O609" i="22" s="1"/>
  <c r="M597" i="22"/>
  <c r="N597" i="22" s="1"/>
  <c r="O597" i="22" s="1"/>
  <c r="M585" i="22"/>
  <c r="N585" i="22" s="1"/>
  <c r="O585" i="22" s="1"/>
  <c r="M573" i="22"/>
  <c r="N573" i="22" s="1"/>
  <c r="O573" i="22" s="1"/>
  <c r="M561" i="22"/>
  <c r="N561" i="22" s="1"/>
  <c r="O561" i="22" s="1"/>
  <c r="M549" i="22"/>
  <c r="N549" i="22" s="1"/>
  <c r="O549" i="22" s="1"/>
  <c r="M536" i="22"/>
  <c r="N536" i="22" s="1"/>
  <c r="O536" i="22" s="1"/>
  <c r="M523" i="22"/>
  <c r="N523" i="22" s="1"/>
  <c r="O523" i="22" s="1"/>
  <c r="M511" i="22"/>
  <c r="N511" i="22" s="1"/>
  <c r="O511" i="22" s="1"/>
  <c r="M499" i="22"/>
  <c r="N499" i="22" s="1"/>
  <c r="O499" i="22" s="1"/>
  <c r="M487" i="22"/>
  <c r="N487" i="22" s="1"/>
  <c r="O487" i="22" s="1"/>
  <c r="M475" i="22"/>
  <c r="N475" i="22" s="1"/>
  <c r="O475" i="22" s="1"/>
  <c r="M463" i="22"/>
  <c r="N463" i="22" s="1"/>
  <c r="O463" i="22" s="1"/>
  <c r="M451" i="22"/>
  <c r="N451" i="22" s="1"/>
  <c r="O451" i="22" s="1"/>
  <c r="M439" i="22"/>
  <c r="N439" i="22" s="1"/>
  <c r="O439" i="22" s="1"/>
  <c r="M391" i="22"/>
  <c r="N391" i="22" s="1"/>
  <c r="O391" i="22" s="1"/>
  <c r="M379" i="22"/>
  <c r="N379" i="22" s="1"/>
  <c r="O379" i="22" s="1"/>
  <c r="M362" i="22"/>
  <c r="N362" i="22" s="1"/>
  <c r="O362" i="22" s="1"/>
  <c r="M345" i="22"/>
  <c r="N345" i="22" s="1"/>
  <c r="O345" i="22" s="1"/>
  <c r="M337" i="22"/>
  <c r="N337" i="22" s="1"/>
  <c r="O337" i="22" s="1"/>
  <c r="M333" i="22"/>
  <c r="N333" i="22" s="1"/>
  <c r="O333" i="22" s="1"/>
  <c r="M321" i="22"/>
  <c r="N321" i="22" s="1"/>
  <c r="O321" i="22" s="1"/>
  <c r="M309" i="22"/>
  <c r="N309" i="22" s="1"/>
  <c r="O309" i="22" s="1"/>
  <c r="M305" i="22"/>
  <c r="N305" i="22" s="1"/>
  <c r="O305" i="22" s="1"/>
  <c r="M293" i="22"/>
  <c r="N293" i="22" s="1"/>
  <c r="O293" i="22" s="1"/>
  <c r="M289" i="22"/>
  <c r="N289" i="22" s="1"/>
  <c r="O289" i="22" s="1"/>
  <c r="M273" i="22"/>
  <c r="N273" i="22" s="1"/>
  <c r="O273" i="22" s="1"/>
  <c r="M261" i="22"/>
  <c r="N261" i="22" s="1"/>
  <c r="O261" i="22" s="1"/>
  <c r="M249" i="22"/>
  <c r="N249" i="22" s="1"/>
  <c r="O249" i="22" s="1"/>
  <c r="M245" i="22"/>
  <c r="N245" i="22" s="1"/>
  <c r="O245" i="22" s="1"/>
  <c r="M233" i="22"/>
  <c r="N233" i="22" s="1"/>
  <c r="O233" i="22" s="1"/>
  <c r="M229" i="22"/>
  <c r="N229" i="22" s="1"/>
  <c r="O229" i="22" s="1"/>
  <c r="M217" i="22"/>
  <c r="N217" i="22" s="1"/>
  <c r="O217" i="22" s="1"/>
  <c r="M205" i="22"/>
  <c r="N205" i="22" s="1"/>
  <c r="O205" i="22" s="1"/>
  <c r="M201" i="22"/>
  <c r="N201" i="22" s="1"/>
  <c r="O201" i="22" s="1"/>
  <c r="M193" i="22"/>
  <c r="N193" i="22" s="1"/>
  <c r="O193" i="22" s="1"/>
  <c r="M189" i="22"/>
  <c r="N189" i="22" s="1"/>
  <c r="O189" i="22" s="1"/>
  <c r="M177" i="22"/>
  <c r="N177" i="22" s="1"/>
  <c r="O177" i="22" s="1"/>
  <c r="M163" i="22"/>
  <c r="N163" i="22" s="1"/>
  <c r="O163" i="22" s="1"/>
  <c r="M150" i="22"/>
  <c r="N150" i="22" s="1"/>
  <c r="O150" i="22" s="1"/>
  <c r="M123" i="22"/>
  <c r="N123" i="22" s="1"/>
  <c r="O123" i="22" s="1"/>
  <c r="M119" i="22"/>
  <c r="N119" i="22" s="1"/>
  <c r="O119" i="22" s="1"/>
  <c r="M106" i="22"/>
  <c r="N106" i="22" s="1"/>
  <c r="O106" i="22" s="1"/>
  <c r="M94" i="22"/>
  <c r="N94" i="22" s="1"/>
  <c r="O94" i="22" s="1"/>
  <c r="M81" i="22"/>
  <c r="N81" i="22" s="1"/>
  <c r="O81" i="22" s="1"/>
  <c r="M68" i="22"/>
  <c r="N68" i="22" s="1"/>
  <c r="O68" i="22" s="1"/>
  <c r="M54" i="22"/>
  <c r="N54" i="22" s="1"/>
  <c r="O54" i="22" s="1"/>
  <c r="M41" i="22"/>
  <c r="N41" i="22" s="1"/>
  <c r="O41" i="22" s="1"/>
  <c r="M27" i="22"/>
  <c r="N27" i="22" s="1"/>
  <c r="O27" i="22" s="1"/>
  <c r="M12" i="22"/>
  <c r="N12" i="22" s="1"/>
  <c r="O12" i="22" s="1"/>
  <c r="M5" i="22"/>
  <c r="N5" i="22" s="1"/>
  <c r="O5" i="22" s="1"/>
  <c r="M432" i="22"/>
  <c r="N432" i="22" s="1"/>
  <c r="O432" i="22" s="1"/>
  <c r="M424" i="22"/>
  <c r="N424" i="22" s="1"/>
  <c r="O424" i="22" s="1"/>
  <c r="M408" i="22"/>
  <c r="N408" i="22" s="1"/>
  <c r="O408" i="22" s="1"/>
  <c r="M396" i="22"/>
  <c r="N396" i="22" s="1"/>
  <c r="O396" i="22" s="1"/>
  <c r="M384" i="22"/>
  <c r="N384" i="22" s="1"/>
  <c r="O384" i="22" s="1"/>
  <c r="M372" i="22"/>
  <c r="N372" i="22" s="1"/>
  <c r="O372" i="22" s="1"/>
  <c r="M359" i="22"/>
  <c r="N359" i="22" s="1"/>
  <c r="O359" i="22" s="1"/>
  <c r="M347" i="22"/>
  <c r="N347" i="22" s="1"/>
  <c r="O347" i="22" s="1"/>
  <c r="M334" i="22"/>
  <c r="N334" i="22" s="1"/>
  <c r="O334" i="22" s="1"/>
  <c r="M322" i="22"/>
  <c r="N322" i="22" s="1"/>
  <c r="O322" i="22" s="1"/>
  <c r="M310" i="22"/>
  <c r="N310" i="22" s="1"/>
  <c r="O310" i="22" s="1"/>
  <c r="M298" i="22"/>
  <c r="N298" i="22" s="1"/>
  <c r="O298" i="22" s="1"/>
  <c r="M286" i="22"/>
  <c r="N286" i="22" s="1"/>
  <c r="O286" i="22" s="1"/>
  <c r="M270" i="22"/>
  <c r="N270" i="22" s="1"/>
  <c r="O270" i="22" s="1"/>
  <c r="M258" i="22"/>
  <c r="N258" i="22" s="1"/>
  <c r="O258" i="22" s="1"/>
  <c r="M254" i="22"/>
  <c r="N254" i="22" s="1"/>
  <c r="O254" i="22" s="1"/>
  <c r="M242" i="22"/>
  <c r="N242" i="22" s="1"/>
  <c r="O242" i="22" s="1"/>
  <c r="M238" i="22"/>
  <c r="N238" i="22" s="1"/>
  <c r="O238" i="22" s="1"/>
  <c r="M226" i="22"/>
  <c r="N226" i="22" s="1"/>
  <c r="O226" i="22" s="1"/>
  <c r="M222" i="22"/>
  <c r="N222" i="22" s="1"/>
  <c r="O222" i="22" s="1"/>
  <c r="M2579" i="22"/>
  <c r="N2579" i="22" s="1"/>
  <c r="O2579" i="22" s="1"/>
  <c r="M2563" i="22"/>
  <c r="N2563" i="22" s="1"/>
  <c r="O2563" i="22" s="1"/>
  <c r="M2547" i="22"/>
  <c r="N2547" i="22" s="1"/>
  <c r="O2547" i="22" s="1"/>
  <c r="M2531" i="22"/>
  <c r="N2531" i="22" s="1"/>
  <c r="O2531" i="22" s="1"/>
  <c r="M2515" i="22"/>
  <c r="N2515" i="22" s="1"/>
  <c r="O2515" i="22" s="1"/>
  <c r="M2499" i="22"/>
  <c r="N2499" i="22" s="1"/>
  <c r="O2499" i="22" s="1"/>
  <c r="M2483" i="22"/>
  <c r="N2483" i="22" s="1"/>
  <c r="O2483" i="22" s="1"/>
  <c r="M2467" i="22"/>
  <c r="N2467" i="22" s="1"/>
  <c r="O2467" i="22" s="1"/>
  <c r="M2451" i="22"/>
  <c r="N2451" i="22" s="1"/>
  <c r="O2451" i="22" s="1"/>
  <c r="M2435" i="22"/>
  <c r="N2435" i="22" s="1"/>
  <c r="O2435" i="22" s="1"/>
  <c r="M2419" i="22"/>
  <c r="N2419" i="22" s="1"/>
  <c r="O2419" i="22" s="1"/>
  <c r="M2403" i="22"/>
  <c r="N2403" i="22" s="1"/>
  <c r="O2403" i="22" s="1"/>
  <c r="M2387" i="22"/>
  <c r="N2387" i="22" s="1"/>
  <c r="O2387" i="22" s="1"/>
  <c r="M2371" i="22"/>
  <c r="N2371" i="22" s="1"/>
  <c r="O2371" i="22" s="1"/>
  <c r="M2355" i="22"/>
  <c r="N2355" i="22" s="1"/>
  <c r="O2355" i="22" s="1"/>
  <c r="M2339" i="22"/>
  <c r="N2339" i="22" s="1"/>
  <c r="O2339" i="22" s="1"/>
  <c r="M2323" i="22"/>
  <c r="N2323" i="22" s="1"/>
  <c r="O2323" i="22" s="1"/>
  <c r="M2307" i="22"/>
  <c r="N2307" i="22" s="1"/>
  <c r="O2307" i="22" s="1"/>
  <c r="M2290" i="22"/>
  <c r="N2290" i="22" s="1"/>
  <c r="O2290" i="22" s="1"/>
  <c r="M2273" i="22"/>
  <c r="N2273" i="22" s="1"/>
  <c r="O2273" i="22" s="1"/>
  <c r="M2257" i="22"/>
  <c r="N2257" i="22" s="1"/>
  <c r="O2257" i="22" s="1"/>
  <c r="M2241" i="22"/>
  <c r="N2241" i="22" s="1"/>
  <c r="O2241" i="22" s="1"/>
  <c r="M2225" i="22"/>
  <c r="N2225" i="22" s="1"/>
  <c r="O2225" i="22" s="1"/>
  <c r="M2209" i="22"/>
  <c r="N2209" i="22" s="1"/>
  <c r="O2209" i="22" s="1"/>
  <c r="M2193" i="22"/>
  <c r="N2193" i="22" s="1"/>
  <c r="O2193" i="22" s="1"/>
  <c r="M2177" i="22"/>
  <c r="N2177" i="22" s="1"/>
  <c r="O2177" i="22" s="1"/>
  <c r="M2161" i="22"/>
  <c r="N2161" i="22" s="1"/>
  <c r="O2161" i="22" s="1"/>
  <c r="M2145" i="22"/>
  <c r="N2145" i="22" s="1"/>
  <c r="O2145" i="22" s="1"/>
  <c r="M2129" i="22"/>
  <c r="N2129" i="22" s="1"/>
  <c r="O2129" i="22" s="1"/>
  <c r="M2113" i="22"/>
  <c r="N2113" i="22" s="1"/>
  <c r="O2113" i="22" s="1"/>
  <c r="M2097" i="22"/>
  <c r="N2097" i="22" s="1"/>
  <c r="O2097" i="22" s="1"/>
  <c r="M2081" i="22"/>
  <c r="N2081" i="22" s="1"/>
  <c r="O2081" i="22" s="1"/>
  <c r="M2065" i="22"/>
  <c r="N2065" i="22" s="1"/>
  <c r="O2065" i="22" s="1"/>
  <c r="M2049" i="22"/>
  <c r="N2049" i="22" s="1"/>
  <c r="O2049" i="22" s="1"/>
  <c r="M2033" i="22"/>
  <c r="N2033" i="22" s="1"/>
  <c r="O2033" i="22" s="1"/>
  <c r="M2017" i="22"/>
  <c r="N2017" i="22" s="1"/>
  <c r="O2017" i="22" s="1"/>
  <c r="M2008" i="22"/>
  <c r="N2008" i="22" s="1"/>
  <c r="O2008" i="22" s="1"/>
  <c r="M2000" i="22"/>
  <c r="N2000" i="22" s="1"/>
  <c r="O2000" i="22" s="1"/>
  <c r="M1992" i="22"/>
  <c r="N1992" i="22" s="1"/>
  <c r="O1992" i="22" s="1"/>
  <c r="M1984" i="22"/>
  <c r="N1984" i="22" s="1"/>
  <c r="O1984" i="22" s="1"/>
  <c r="M1976" i="22"/>
  <c r="N1976" i="22" s="1"/>
  <c r="O1976" i="22" s="1"/>
  <c r="M1968" i="22"/>
  <c r="N1968" i="22" s="1"/>
  <c r="O1968" i="22" s="1"/>
  <c r="M1960" i="22"/>
  <c r="N1960" i="22" s="1"/>
  <c r="O1960" i="22" s="1"/>
  <c r="M1952" i="22"/>
  <c r="N1952" i="22" s="1"/>
  <c r="O1952" i="22" s="1"/>
  <c r="M1944" i="22"/>
  <c r="N1944" i="22" s="1"/>
  <c r="O1944" i="22" s="1"/>
  <c r="M1936" i="22"/>
  <c r="N1936" i="22" s="1"/>
  <c r="O1936" i="22" s="1"/>
  <c r="M1928" i="22"/>
  <c r="N1928" i="22" s="1"/>
  <c r="O1928" i="22" s="1"/>
  <c r="M1920" i="22"/>
  <c r="N1920" i="22" s="1"/>
  <c r="O1920" i="22" s="1"/>
  <c r="M1912" i="22"/>
  <c r="N1912" i="22" s="1"/>
  <c r="O1912" i="22" s="1"/>
  <c r="M1904" i="22"/>
  <c r="N1904" i="22" s="1"/>
  <c r="O1904" i="22" s="1"/>
  <c r="M1895" i="22"/>
  <c r="N1895" i="22" s="1"/>
  <c r="O1895" i="22" s="1"/>
  <c r="M1887" i="22"/>
  <c r="N1887" i="22" s="1"/>
  <c r="O1887" i="22" s="1"/>
  <c r="M1878" i="22"/>
  <c r="N1878" i="22" s="1"/>
  <c r="O1878" i="22" s="1"/>
  <c r="M1870" i="22"/>
  <c r="N1870" i="22" s="1"/>
  <c r="O1870" i="22" s="1"/>
  <c r="M1862" i="22"/>
  <c r="N1862" i="22" s="1"/>
  <c r="O1862" i="22" s="1"/>
  <c r="M1854" i="22"/>
  <c r="N1854" i="22" s="1"/>
  <c r="O1854" i="22" s="1"/>
  <c r="M1846" i="22"/>
  <c r="N1846" i="22" s="1"/>
  <c r="O1846" i="22" s="1"/>
  <c r="M1838" i="22"/>
  <c r="N1838" i="22" s="1"/>
  <c r="O1838" i="22" s="1"/>
  <c r="M1830" i="22"/>
  <c r="N1830" i="22" s="1"/>
  <c r="O1830" i="22" s="1"/>
  <c r="M1822" i="22"/>
  <c r="N1822" i="22" s="1"/>
  <c r="O1822" i="22" s="1"/>
  <c r="M1814" i="22"/>
  <c r="N1814" i="22" s="1"/>
  <c r="O1814" i="22" s="1"/>
  <c r="M1806" i="22"/>
  <c r="N1806" i="22" s="1"/>
  <c r="O1806" i="22" s="1"/>
  <c r="M1798" i="22"/>
  <c r="N1798" i="22" s="1"/>
  <c r="O1798" i="22" s="1"/>
  <c r="M1790" i="22"/>
  <c r="N1790" i="22" s="1"/>
  <c r="O1790" i="22" s="1"/>
  <c r="M1782" i="22"/>
  <c r="N1782" i="22" s="1"/>
  <c r="O1782" i="22" s="1"/>
  <c r="M1774" i="22"/>
  <c r="N1774" i="22" s="1"/>
  <c r="O1774" i="22" s="1"/>
  <c r="M1766" i="22"/>
  <c r="N1766" i="22" s="1"/>
  <c r="O1766" i="22" s="1"/>
  <c r="M1758" i="22"/>
  <c r="N1758" i="22" s="1"/>
  <c r="O1758" i="22" s="1"/>
  <c r="M1750" i="22"/>
  <c r="N1750" i="22" s="1"/>
  <c r="O1750" i="22" s="1"/>
  <c r="M1742" i="22"/>
  <c r="N1742" i="22" s="1"/>
  <c r="O1742" i="22" s="1"/>
  <c r="M1734" i="22"/>
  <c r="N1734" i="22" s="1"/>
  <c r="O1734" i="22" s="1"/>
  <c r="M1726" i="22"/>
  <c r="N1726" i="22" s="1"/>
  <c r="O1726" i="22" s="1"/>
  <c r="M1718" i="22"/>
  <c r="N1718" i="22" s="1"/>
  <c r="O1718" i="22" s="1"/>
  <c r="M1710" i="22"/>
  <c r="N1710" i="22" s="1"/>
  <c r="O1710" i="22" s="1"/>
  <c r="M1702" i="22"/>
  <c r="N1702" i="22" s="1"/>
  <c r="O1702" i="22" s="1"/>
  <c r="M1694" i="22"/>
  <c r="N1694" i="22" s="1"/>
  <c r="O1694" i="22" s="1"/>
  <c r="M1686" i="22"/>
  <c r="N1686" i="22" s="1"/>
  <c r="O1686" i="22" s="1"/>
  <c r="M1678" i="22"/>
  <c r="N1678" i="22" s="1"/>
  <c r="O1678" i="22" s="1"/>
  <c r="M1670" i="22"/>
  <c r="N1670" i="22" s="1"/>
  <c r="O1670" i="22" s="1"/>
  <c r="M1662" i="22"/>
  <c r="N1662" i="22" s="1"/>
  <c r="O1662" i="22" s="1"/>
  <c r="M1654" i="22"/>
  <c r="N1654" i="22" s="1"/>
  <c r="O1654" i="22" s="1"/>
  <c r="M1646" i="22"/>
  <c r="N1646" i="22" s="1"/>
  <c r="O1646" i="22" s="1"/>
  <c r="M1638" i="22"/>
  <c r="N1638" i="22" s="1"/>
  <c r="O1638" i="22" s="1"/>
  <c r="M1630" i="22"/>
  <c r="N1630" i="22" s="1"/>
  <c r="O1630" i="22" s="1"/>
  <c r="M1622" i="22"/>
  <c r="N1622" i="22" s="1"/>
  <c r="O1622" i="22" s="1"/>
  <c r="M1614" i="22"/>
  <c r="N1614" i="22" s="1"/>
  <c r="O1614" i="22" s="1"/>
  <c r="M1606" i="22"/>
  <c r="N1606" i="22" s="1"/>
  <c r="O1606" i="22" s="1"/>
  <c r="M1598" i="22"/>
  <c r="N1598" i="22" s="1"/>
  <c r="O1598" i="22" s="1"/>
  <c r="M1590" i="22"/>
  <c r="N1590" i="22" s="1"/>
  <c r="O1590" i="22" s="1"/>
  <c r="M1582" i="22"/>
  <c r="N1582" i="22" s="1"/>
  <c r="O1582" i="22" s="1"/>
  <c r="M1574" i="22"/>
  <c r="N1574" i="22" s="1"/>
  <c r="O1574" i="22" s="1"/>
  <c r="M1566" i="22"/>
  <c r="N1566" i="22" s="1"/>
  <c r="O1566" i="22" s="1"/>
  <c r="M1558" i="22"/>
  <c r="N1558" i="22" s="1"/>
  <c r="O1558" i="22" s="1"/>
  <c r="M1550" i="22"/>
  <c r="N1550" i="22" s="1"/>
  <c r="O1550" i="22" s="1"/>
  <c r="M1542" i="22"/>
  <c r="N1542" i="22" s="1"/>
  <c r="O1542" i="22" s="1"/>
  <c r="M1534" i="22"/>
  <c r="N1534" i="22" s="1"/>
  <c r="O1534" i="22" s="1"/>
  <c r="M1526" i="22"/>
  <c r="N1526" i="22" s="1"/>
  <c r="O1526" i="22" s="1"/>
  <c r="M1518" i="22"/>
  <c r="N1518" i="22" s="1"/>
  <c r="O1518" i="22" s="1"/>
  <c r="M1510" i="22"/>
  <c r="N1510" i="22" s="1"/>
  <c r="O1510" i="22" s="1"/>
  <c r="M1502" i="22"/>
  <c r="N1502" i="22" s="1"/>
  <c r="O1502" i="22" s="1"/>
  <c r="M1493" i="22"/>
  <c r="N1493" i="22" s="1"/>
  <c r="O1493" i="22" s="1"/>
  <c r="M1485" i="22"/>
  <c r="N1485" i="22" s="1"/>
  <c r="O1485" i="22" s="1"/>
  <c r="M1476" i="22"/>
  <c r="N1476" i="22" s="1"/>
  <c r="O1476" i="22" s="1"/>
  <c r="M1468" i="22"/>
  <c r="N1468" i="22" s="1"/>
  <c r="O1468" i="22" s="1"/>
  <c r="M1460" i="22"/>
  <c r="N1460" i="22" s="1"/>
  <c r="O1460" i="22" s="1"/>
  <c r="M1452" i="22"/>
  <c r="N1452" i="22" s="1"/>
  <c r="O1452" i="22" s="1"/>
  <c r="M1444" i="22"/>
  <c r="N1444" i="22" s="1"/>
  <c r="O1444" i="22" s="1"/>
  <c r="M1436" i="22"/>
  <c r="N1436" i="22" s="1"/>
  <c r="O1436" i="22" s="1"/>
  <c r="M1428" i="22"/>
  <c r="N1428" i="22" s="1"/>
  <c r="O1428" i="22" s="1"/>
  <c r="M1420" i="22"/>
  <c r="N1420" i="22" s="1"/>
  <c r="O1420" i="22" s="1"/>
  <c r="M1412" i="22"/>
  <c r="N1412" i="22" s="1"/>
  <c r="O1412" i="22" s="1"/>
  <c r="M1404" i="22"/>
  <c r="N1404" i="22" s="1"/>
  <c r="O1404" i="22" s="1"/>
  <c r="M1396" i="22"/>
  <c r="N1396" i="22" s="1"/>
  <c r="O1396" i="22" s="1"/>
  <c r="M1388" i="22"/>
  <c r="N1388" i="22" s="1"/>
  <c r="O1388" i="22" s="1"/>
  <c r="M1380" i="22"/>
  <c r="N1380" i="22" s="1"/>
  <c r="O1380" i="22" s="1"/>
  <c r="M1372" i="22"/>
  <c r="N1372" i="22" s="1"/>
  <c r="O1372" i="22" s="1"/>
  <c r="M1364" i="22"/>
  <c r="N1364" i="22" s="1"/>
  <c r="O1364" i="22" s="1"/>
  <c r="M1356" i="22"/>
  <c r="N1356" i="22" s="1"/>
  <c r="O1356" i="22" s="1"/>
  <c r="M1348" i="22"/>
  <c r="N1348" i="22" s="1"/>
  <c r="O1348" i="22" s="1"/>
  <c r="M1340" i="22"/>
  <c r="N1340" i="22" s="1"/>
  <c r="O1340" i="22" s="1"/>
  <c r="M1332" i="22"/>
  <c r="N1332" i="22" s="1"/>
  <c r="O1332" i="22" s="1"/>
  <c r="M1324" i="22"/>
  <c r="N1324" i="22" s="1"/>
  <c r="O1324" i="22" s="1"/>
  <c r="M1316" i="22"/>
  <c r="N1316" i="22" s="1"/>
  <c r="O1316" i="22" s="1"/>
  <c r="M1308" i="22"/>
  <c r="N1308" i="22" s="1"/>
  <c r="O1308" i="22" s="1"/>
  <c r="M1300" i="22"/>
  <c r="N1300" i="22" s="1"/>
  <c r="O1300" i="22" s="1"/>
  <c r="M1292" i="22"/>
  <c r="N1292" i="22" s="1"/>
  <c r="O1292" i="22" s="1"/>
  <c r="M1284" i="22"/>
  <c r="N1284" i="22" s="1"/>
  <c r="O1284" i="22" s="1"/>
  <c r="M1276" i="22"/>
  <c r="N1276" i="22" s="1"/>
  <c r="O1276" i="22" s="1"/>
  <c r="M1268" i="22"/>
  <c r="N1268" i="22" s="1"/>
  <c r="O1268" i="22" s="1"/>
  <c r="M1260" i="22"/>
  <c r="N1260" i="22" s="1"/>
  <c r="O1260" i="22" s="1"/>
  <c r="M1252" i="22"/>
  <c r="N1252" i="22" s="1"/>
  <c r="O1252" i="22" s="1"/>
  <c r="M1244" i="22"/>
  <c r="N1244" i="22" s="1"/>
  <c r="O1244" i="22" s="1"/>
  <c r="M1236" i="22"/>
  <c r="N1236" i="22" s="1"/>
  <c r="O1236" i="22" s="1"/>
  <c r="M1228" i="22"/>
  <c r="N1228" i="22" s="1"/>
  <c r="O1228" i="22" s="1"/>
  <c r="M1220" i="22"/>
  <c r="N1220" i="22" s="1"/>
  <c r="O1220" i="22" s="1"/>
  <c r="M1212" i="22"/>
  <c r="N1212" i="22" s="1"/>
  <c r="O1212" i="22" s="1"/>
  <c r="M1204" i="22"/>
  <c r="N1204" i="22" s="1"/>
  <c r="O1204" i="22" s="1"/>
  <c r="M1196" i="22"/>
  <c r="N1196" i="22" s="1"/>
  <c r="O1196" i="22" s="1"/>
  <c r="M1188" i="22"/>
  <c r="N1188" i="22" s="1"/>
  <c r="O1188" i="22" s="1"/>
  <c r="M1180" i="22"/>
  <c r="N1180" i="22" s="1"/>
  <c r="O1180" i="22" s="1"/>
  <c r="M1172" i="22"/>
  <c r="N1172" i="22" s="1"/>
  <c r="O1172" i="22" s="1"/>
  <c r="M1164" i="22"/>
  <c r="N1164" i="22" s="1"/>
  <c r="O1164" i="22" s="1"/>
  <c r="M1156" i="22"/>
  <c r="N1156" i="22" s="1"/>
  <c r="O1156" i="22" s="1"/>
  <c r="M1148" i="22"/>
  <c r="N1148" i="22" s="1"/>
  <c r="O1148" i="22" s="1"/>
  <c r="M1140" i="22"/>
  <c r="N1140" i="22" s="1"/>
  <c r="O1140" i="22" s="1"/>
  <c r="M1132" i="22"/>
  <c r="N1132" i="22" s="1"/>
  <c r="O1132" i="22" s="1"/>
  <c r="M1124" i="22"/>
  <c r="N1124" i="22" s="1"/>
  <c r="O1124" i="22" s="1"/>
  <c r="M1116" i="22"/>
  <c r="N1116" i="22" s="1"/>
  <c r="O1116" i="22" s="1"/>
  <c r="M1108" i="22"/>
  <c r="N1108" i="22" s="1"/>
  <c r="O1108" i="22" s="1"/>
  <c r="M1057" i="22"/>
  <c r="N1057" i="22" s="1"/>
  <c r="O1057" i="22" s="1"/>
  <c r="M1053" i="22"/>
  <c r="N1053" i="22" s="1"/>
  <c r="O1053" i="22" s="1"/>
  <c r="M1049" i="22"/>
  <c r="N1049" i="22" s="1"/>
  <c r="O1049" i="22" s="1"/>
  <c r="M1045" i="22"/>
  <c r="N1045" i="22" s="1"/>
  <c r="O1045" i="22" s="1"/>
  <c r="M1041" i="22"/>
  <c r="N1041" i="22" s="1"/>
  <c r="O1041" i="22" s="1"/>
  <c r="M1037" i="22"/>
  <c r="N1037" i="22" s="1"/>
  <c r="O1037" i="22" s="1"/>
  <c r="M1033" i="22"/>
  <c r="N1033" i="22" s="1"/>
  <c r="O1033" i="22" s="1"/>
  <c r="M1029" i="22"/>
  <c r="N1029" i="22" s="1"/>
  <c r="O1029" i="22" s="1"/>
  <c r="M1025" i="22"/>
  <c r="N1025" i="22" s="1"/>
  <c r="O1025" i="22" s="1"/>
  <c r="M1021" i="22"/>
  <c r="N1021" i="22" s="1"/>
  <c r="O1021" i="22" s="1"/>
  <c r="M1017" i="22"/>
  <c r="N1017" i="22" s="1"/>
  <c r="O1017" i="22" s="1"/>
  <c r="M1013" i="22"/>
  <c r="N1013" i="22" s="1"/>
  <c r="O1013" i="22" s="1"/>
  <c r="M1009" i="22"/>
  <c r="N1009" i="22" s="1"/>
  <c r="O1009" i="22" s="1"/>
  <c r="M1005" i="22"/>
  <c r="N1005" i="22" s="1"/>
  <c r="O1005" i="22" s="1"/>
  <c r="M1001" i="22"/>
  <c r="N1001" i="22" s="1"/>
  <c r="O1001" i="22" s="1"/>
  <c r="M997" i="22"/>
  <c r="N997" i="22" s="1"/>
  <c r="O997" i="22" s="1"/>
  <c r="M993" i="22"/>
  <c r="N993" i="22" s="1"/>
  <c r="O993" i="22" s="1"/>
  <c r="M989" i="22"/>
  <c r="N989" i="22" s="1"/>
  <c r="O989" i="22" s="1"/>
  <c r="M985" i="22"/>
  <c r="N985" i="22" s="1"/>
  <c r="O985" i="22" s="1"/>
  <c r="M981" i="22"/>
  <c r="N981" i="22" s="1"/>
  <c r="O981" i="22" s="1"/>
  <c r="M977" i="22"/>
  <c r="N977" i="22" s="1"/>
  <c r="O977" i="22" s="1"/>
  <c r="M973" i="22"/>
  <c r="N973" i="22" s="1"/>
  <c r="O973" i="22" s="1"/>
  <c r="M969" i="22"/>
  <c r="N969" i="22" s="1"/>
  <c r="O969" i="22" s="1"/>
  <c r="M965" i="22"/>
  <c r="N965" i="22" s="1"/>
  <c r="O965" i="22" s="1"/>
  <c r="M961" i="22"/>
  <c r="N961" i="22" s="1"/>
  <c r="O961" i="22" s="1"/>
  <c r="M957" i="22"/>
  <c r="N957" i="22" s="1"/>
  <c r="O957" i="22" s="1"/>
  <c r="M953" i="22"/>
  <c r="N953" i="22" s="1"/>
  <c r="O953" i="22" s="1"/>
  <c r="M949" i="22"/>
  <c r="N949" i="22" s="1"/>
  <c r="O949" i="22" s="1"/>
  <c r="M945" i="22"/>
  <c r="N945" i="22" s="1"/>
  <c r="O945" i="22" s="1"/>
  <c r="M941" i="22"/>
  <c r="N941" i="22" s="1"/>
  <c r="O941" i="22" s="1"/>
  <c r="M937" i="22"/>
  <c r="N937" i="22" s="1"/>
  <c r="O937" i="22" s="1"/>
  <c r="M933" i="22"/>
  <c r="N933" i="22" s="1"/>
  <c r="O933" i="22" s="1"/>
  <c r="M929" i="22"/>
  <c r="N929" i="22" s="1"/>
  <c r="O929" i="22" s="1"/>
  <c r="M925" i="22"/>
  <c r="N925" i="22" s="1"/>
  <c r="O925" i="22" s="1"/>
  <c r="M921" i="22"/>
  <c r="N921" i="22" s="1"/>
  <c r="O921" i="22" s="1"/>
  <c r="M917" i="22"/>
  <c r="N917" i="22" s="1"/>
  <c r="O917" i="22" s="1"/>
  <c r="M913" i="22"/>
  <c r="N913" i="22" s="1"/>
  <c r="O913" i="22" s="1"/>
  <c r="M909" i="22"/>
  <c r="N909" i="22" s="1"/>
  <c r="O909" i="22" s="1"/>
  <c r="M905" i="22"/>
  <c r="N905" i="22" s="1"/>
  <c r="O905" i="22" s="1"/>
  <c r="M901" i="22"/>
  <c r="N901" i="22" s="1"/>
  <c r="O901" i="22" s="1"/>
  <c r="M897" i="22"/>
  <c r="N897" i="22" s="1"/>
  <c r="O897" i="22" s="1"/>
  <c r="M893" i="22"/>
  <c r="N893" i="22" s="1"/>
  <c r="O893" i="22" s="1"/>
  <c r="M889" i="22"/>
  <c r="N889" i="22" s="1"/>
  <c r="O889" i="22" s="1"/>
  <c r="M885" i="22"/>
  <c r="N885" i="22" s="1"/>
  <c r="O885" i="22" s="1"/>
  <c r="M881" i="22"/>
  <c r="N881" i="22" s="1"/>
  <c r="O881" i="22" s="1"/>
  <c r="M877" i="22"/>
  <c r="N877" i="22" s="1"/>
  <c r="O877" i="22" s="1"/>
  <c r="M873" i="22"/>
  <c r="N873" i="22" s="1"/>
  <c r="O873" i="22" s="1"/>
  <c r="M869" i="22"/>
  <c r="N869" i="22" s="1"/>
  <c r="O869" i="22" s="1"/>
  <c r="M865" i="22"/>
  <c r="N865" i="22" s="1"/>
  <c r="O865" i="22" s="1"/>
  <c r="M861" i="22"/>
  <c r="N861" i="22" s="1"/>
  <c r="O861" i="22" s="1"/>
  <c r="M857" i="22"/>
  <c r="N857" i="22" s="1"/>
  <c r="O857" i="22" s="1"/>
  <c r="M853" i="22"/>
  <c r="N853" i="22" s="1"/>
  <c r="O853" i="22" s="1"/>
  <c r="M849" i="22"/>
  <c r="N849" i="22" s="1"/>
  <c r="O849" i="22" s="1"/>
  <c r="M845" i="22"/>
  <c r="N845" i="22" s="1"/>
  <c r="O845" i="22" s="1"/>
  <c r="M841" i="22"/>
  <c r="N841" i="22" s="1"/>
  <c r="O841" i="22" s="1"/>
  <c r="M837" i="22"/>
  <c r="N837" i="22" s="1"/>
  <c r="O837" i="22" s="1"/>
  <c r="M833" i="22"/>
  <c r="N833" i="22" s="1"/>
  <c r="O833" i="22" s="1"/>
  <c r="M829" i="22"/>
  <c r="N829" i="22" s="1"/>
  <c r="O829" i="22" s="1"/>
  <c r="M825" i="22"/>
  <c r="N825" i="22" s="1"/>
  <c r="O825" i="22" s="1"/>
  <c r="M821" i="22"/>
  <c r="N821" i="22" s="1"/>
  <c r="O821" i="22" s="1"/>
  <c r="M817" i="22"/>
  <c r="N817" i="22" s="1"/>
  <c r="O817" i="22" s="1"/>
  <c r="M813" i="22"/>
  <c r="N813" i="22" s="1"/>
  <c r="O813" i="22" s="1"/>
  <c r="M809" i="22"/>
  <c r="N809" i="22" s="1"/>
  <c r="O809" i="22" s="1"/>
  <c r="M805" i="22"/>
  <c r="N805" i="22" s="1"/>
  <c r="O805" i="22" s="1"/>
  <c r="M801" i="22"/>
  <c r="N801" i="22" s="1"/>
  <c r="O801" i="22" s="1"/>
  <c r="M797" i="22"/>
  <c r="N797" i="22" s="1"/>
  <c r="O797" i="22" s="1"/>
  <c r="M793" i="22"/>
  <c r="N793" i="22" s="1"/>
  <c r="O793" i="22" s="1"/>
  <c r="M789" i="22"/>
  <c r="N789" i="22" s="1"/>
  <c r="O789" i="22" s="1"/>
  <c r="M785" i="22"/>
  <c r="N785" i="22" s="1"/>
  <c r="O785" i="22" s="1"/>
  <c r="M781" i="22"/>
  <c r="N781" i="22" s="1"/>
  <c r="O781" i="22" s="1"/>
  <c r="M777" i="22"/>
  <c r="N777" i="22" s="1"/>
  <c r="O777" i="22" s="1"/>
  <c r="M773" i="22"/>
  <c r="N773" i="22" s="1"/>
  <c r="O773" i="22" s="1"/>
  <c r="M769" i="22"/>
  <c r="N769" i="22" s="1"/>
  <c r="O769" i="22" s="1"/>
  <c r="M765" i="22"/>
  <c r="N765" i="22" s="1"/>
  <c r="O765" i="22" s="1"/>
  <c r="M761" i="22"/>
  <c r="N761" i="22" s="1"/>
  <c r="O761" i="22" s="1"/>
  <c r="M757" i="22"/>
  <c r="N757" i="22" s="1"/>
  <c r="O757" i="22" s="1"/>
  <c r="M753" i="22"/>
  <c r="N753" i="22" s="1"/>
  <c r="O753" i="22" s="1"/>
  <c r="M749" i="22"/>
  <c r="N749" i="22" s="1"/>
  <c r="O749" i="22" s="1"/>
  <c r="M745" i="22"/>
  <c r="N745" i="22" s="1"/>
  <c r="O745" i="22" s="1"/>
  <c r="M741" i="22"/>
  <c r="N741" i="22" s="1"/>
  <c r="O741" i="22" s="1"/>
  <c r="M737" i="22"/>
  <c r="N737" i="22" s="1"/>
  <c r="O737" i="22" s="1"/>
  <c r="M733" i="22"/>
  <c r="N733" i="22" s="1"/>
  <c r="O733" i="22" s="1"/>
  <c r="M729" i="22"/>
  <c r="N729" i="22" s="1"/>
  <c r="O729" i="22" s="1"/>
  <c r="M725" i="22"/>
  <c r="N725" i="22" s="1"/>
  <c r="O725" i="22" s="1"/>
  <c r="M721" i="22"/>
  <c r="N721" i="22" s="1"/>
  <c r="O721" i="22" s="1"/>
  <c r="M717" i="22"/>
  <c r="N717" i="22" s="1"/>
  <c r="O717" i="22" s="1"/>
  <c r="M713" i="22"/>
  <c r="N713" i="22" s="1"/>
  <c r="O713" i="22" s="1"/>
  <c r="M708" i="22"/>
  <c r="N708" i="22" s="1"/>
  <c r="O708" i="22" s="1"/>
  <c r="M704" i="22"/>
  <c r="N704" i="22" s="1"/>
  <c r="O704" i="22" s="1"/>
  <c r="M700" i="22"/>
  <c r="N700" i="22" s="1"/>
  <c r="O700" i="22" s="1"/>
  <c r="M696" i="22"/>
  <c r="N696" i="22" s="1"/>
  <c r="O696" i="22" s="1"/>
  <c r="M692" i="22"/>
  <c r="N692" i="22" s="1"/>
  <c r="O692" i="22" s="1"/>
  <c r="M688" i="22"/>
  <c r="N688" i="22" s="1"/>
  <c r="O688" i="22" s="1"/>
  <c r="M684" i="22"/>
  <c r="N684" i="22" s="1"/>
  <c r="O684" i="22" s="1"/>
  <c r="M680" i="22"/>
  <c r="N680" i="22" s="1"/>
  <c r="O680" i="22" s="1"/>
  <c r="M676" i="22"/>
  <c r="N676" i="22" s="1"/>
  <c r="O676" i="22" s="1"/>
  <c r="M672" i="22"/>
  <c r="N672" i="22" s="1"/>
  <c r="O672" i="22" s="1"/>
  <c r="M668" i="22"/>
  <c r="N668" i="22" s="1"/>
  <c r="O668" i="22" s="1"/>
  <c r="M664" i="22"/>
  <c r="N664" i="22" s="1"/>
  <c r="O664" i="22" s="1"/>
  <c r="M660" i="22"/>
  <c r="N660" i="22" s="1"/>
  <c r="O660" i="22" s="1"/>
  <c r="M656" i="22"/>
  <c r="N656" i="22" s="1"/>
  <c r="O656" i="22" s="1"/>
  <c r="M652" i="22"/>
  <c r="N652" i="22" s="1"/>
  <c r="O652" i="22" s="1"/>
  <c r="M648" i="22"/>
  <c r="N648" i="22" s="1"/>
  <c r="O648" i="22" s="1"/>
  <c r="M644" i="22"/>
  <c r="N644" i="22" s="1"/>
  <c r="O644" i="22" s="1"/>
  <c r="M640" i="22"/>
  <c r="N640" i="22" s="1"/>
  <c r="O640" i="22" s="1"/>
  <c r="M636" i="22"/>
  <c r="N636" i="22" s="1"/>
  <c r="O636" i="22" s="1"/>
  <c r="M632" i="22"/>
  <c r="N632" i="22" s="1"/>
  <c r="O632" i="22" s="1"/>
  <c r="M628" i="22"/>
  <c r="N628" i="22" s="1"/>
  <c r="O628" i="22" s="1"/>
  <c r="M624" i="22"/>
  <c r="N624" i="22" s="1"/>
  <c r="O624" i="22" s="1"/>
  <c r="M620" i="22"/>
  <c r="N620" i="22" s="1"/>
  <c r="O620" i="22" s="1"/>
  <c r="M616" i="22"/>
  <c r="N616" i="22" s="1"/>
  <c r="O616" i="22" s="1"/>
  <c r="M612" i="22"/>
  <c r="N612" i="22" s="1"/>
  <c r="O612" i="22" s="1"/>
  <c r="M608" i="22"/>
  <c r="N608" i="22" s="1"/>
  <c r="O608" i="22" s="1"/>
  <c r="M604" i="22"/>
  <c r="N604" i="22" s="1"/>
  <c r="O604" i="22" s="1"/>
  <c r="M600" i="22"/>
  <c r="N600" i="22" s="1"/>
  <c r="O600" i="22" s="1"/>
  <c r="M596" i="22"/>
  <c r="N596" i="22" s="1"/>
  <c r="O596" i="22" s="1"/>
  <c r="M592" i="22"/>
  <c r="N592" i="22" s="1"/>
  <c r="O592" i="22" s="1"/>
  <c r="M588" i="22"/>
  <c r="N588" i="22" s="1"/>
  <c r="O588" i="22" s="1"/>
  <c r="M584" i="22"/>
  <c r="N584" i="22" s="1"/>
  <c r="O584" i="22" s="1"/>
  <c r="M580" i="22"/>
  <c r="N580" i="22" s="1"/>
  <c r="O580" i="22" s="1"/>
  <c r="M576" i="22"/>
  <c r="N576" i="22" s="1"/>
  <c r="O576" i="22" s="1"/>
  <c r="M572" i="22"/>
  <c r="N572" i="22" s="1"/>
  <c r="O572" i="22" s="1"/>
  <c r="M568" i="22"/>
  <c r="N568" i="22" s="1"/>
  <c r="O568" i="22" s="1"/>
  <c r="M564" i="22"/>
  <c r="N564" i="22" s="1"/>
  <c r="O564" i="22" s="1"/>
  <c r="M560" i="22"/>
  <c r="N560" i="22" s="1"/>
  <c r="O560" i="22" s="1"/>
  <c r="M556" i="22"/>
  <c r="N556" i="22" s="1"/>
  <c r="O556" i="22" s="1"/>
  <c r="M552" i="22"/>
  <c r="N552" i="22" s="1"/>
  <c r="O552" i="22" s="1"/>
  <c r="M548" i="22"/>
  <c r="N548" i="22" s="1"/>
  <c r="O548" i="22" s="1"/>
  <c r="M544" i="22"/>
  <c r="N544" i="22" s="1"/>
  <c r="O544" i="22" s="1"/>
  <c r="M539" i="22"/>
  <c r="N539" i="22" s="1"/>
  <c r="O539" i="22" s="1"/>
  <c r="M534" i="22"/>
  <c r="N534" i="22" s="1"/>
  <c r="O534" i="22" s="1"/>
  <c r="M530" i="22"/>
  <c r="N530" i="22" s="1"/>
  <c r="O530" i="22" s="1"/>
  <c r="M526" i="22"/>
  <c r="N526" i="22" s="1"/>
  <c r="O526" i="22" s="1"/>
  <c r="M522" i="22"/>
  <c r="N522" i="22" s="1"/>
  <c r="O522" i="22" s="1"/>
  <c r="M518" i="22"/>
  <c r="N518" i="22" s="1"/>
  <c r="O518" i="22" s="1"/>
  <c r="M514" i="22"/>
  <c r="N514" i="22" s="1"/>
  <c r="O514" i="22" s="1"/>
  <c r="M510" i="22"/>
  <c r="N510" i="22" s="1"/>
  <c r="O510" i="22" s="1"/>
  <c r="M506" i="22"/>
  <c r="N506" i="22" s="1"/>
  <c r="O506" i="22" s="1"/>
  <c r="M502" i="22"/>
  <c r="N502" i="22" s="1"/>
  <c r="O502" i="22" s="1"/>
  <c r="M498" i="22"/>
  <c r="N498" i="22" s="1"/>
  <c r="O498" i="22" s="1"/>
  <c r="M494" i="22"/>
  <c r="N494" i="22" s="1"/>
  <c r="O494" i="22" s="1"/>
  <c r="M490" i="22"/>
  <c r="N490" i="22" s="1"/>
  <c r="O490" i="22" s="1"/>
  <c r="M486" i="22"/>
  <c r="N486" i="22" s="1"/>
  <c r="O486" i="22" s="1"/>
  <c r="M482" i="22"/>
  <c r="N482" i="22" s="1"/>
  <c r="O482" i="22" s="1"/>
  <c r="M478" i="22"/>
  <c r="N478" i="22" s="1"/>
  <c r="O478" i="22" s="1"/>
  <c r="M474" i="22"/>
  <c r="N474" i="22" s="1"/>
  <c r="O474" i="22" s="1"/>
  <c r="M470" i="22"/>
  <c r="N470" i="22" s="1"/>
  <c r="O470" i="22" s="1"/>
  <c r="M466" i="22"/>
  <c r="N466" i="22" s="1"/>
  <c r="O466" i="22" s="1"/>
  <c r="M462" i="22"/>
  <c r="N462" i="22" s="1"/>
  <c r="O462" i="22" s="1"/>
  <c r="M458" i="22"/>
  <c r="N458" i="22" s="1"/>
  <c r="O458" i="22" s="1"/>
  <c r="M454" i="22"/>
  <c r="N454" i="22" s="1"/>
  <c r="O454" i="22" s="1"/>
  <c r="M450" i="22"/>
  <c r="N450" i="22" s="1"/>
  <c r="O450" i="22" s="1"/>
  <c r="M446" i="22"/>
  <c r="N446" i="22" s="1"/>
  <c r="O446" i="22" s="1"/>
  <c r="M442" i="22"/>
  <c r="N442" i="22" s="1"/>
  <c r="O442" i="22" s="1"/>
  <c r="M438" i="22"/>
  <c r="N438" i="22" s="1"/>
  <c r="O438" i="22" s="1"/>
  <c r="M434" i="22"/>
  <c r="N434" i="22" s="1"/>
  <c r="O434" i="22" s="1"/>
  <c r="M430" i="22"/>
  <c r="N430" i="22" s="1"/>
  <c r="O430" i="22" s="1"/>
  <c r="M426" i="22"/>
  <c r="N426" i="22" s="1"/>
  <c r="O426" i="22" s="1"/>
  <c r="M422" i="22"/>
  <c r="N422" i="22" s="1"/>
  <c r="O422" i="22" s="1"/>
  <c r="M418" i="22"/>
  <c r="N418" i="22" s="1"/>
  <c r="O418" i="22" s="1"/>
  <c r="M414" i="22"/>
  <c r="N414" i="22" s="1"/>
  <c r="O414" i="22" s="1"/>
  <c r="M410" i="22"/>
  <c r="N410" i="22" s="1"/>
  <c r="O410" i="22" s="1"/>
  <c r="M406" i="22"/>
  <c r="N406" i="22" s="1"/>
  <c r="O406" i="22" s="1"/>
  <c r="M402" i="22"/>
  <c r="N402" i="22" s="1"/>
  <c r="O402" i="22" s="1"/>
  <c r="M398" i="22"/>
  <c r="N398" i="22" s="1"/>
  <c r="O398" i="22" s="1"/>
  <c r="M394" i="22"/>
  <c r="N394" i="22" s="1"/>
  <c r="O394" i="22" s="1"/>
  <c r="M390" i="22"/>
  <c r="N390" i="22" s="1"/>
  <c r="O390" i="22" s="1"/>
  <c r="M386" i="22"/>
  <c r="N386" i="22" s="1"/>
  <c r="O386" i="22" s="1"/>
  <c r="M382" i="22"/>
  <c r="N382" i="22" s="1"/>
  <c r="O382" i="22" s="1"/>
  <c r="M378" i="22"/>
  <c r="N378" i="22" s="1"/>
  <c r="O378" i="22" s="1"/>
  <c r="M374" i="22"/>
  <c r="N374" i="22" s="1"/>
  <c r="O374" i="22" s="1"/>
  <c r="M370" i="22"/>
  <c r="N370" i="22" s="1"/>
  <c r="O370" i="22" s="1"/>
  <c r="M366" i="22"/>
  <c r="N366" i="22" s="1"/>
  <c r="O366" i="22" s="1"/>
  <c r="M361" i="22"/>
  <c r="N361" i="22" s="1"/>
  <c r="O361" i="22" s="1"/>
  <c r="M357" i="22"/>
  <c r="N357" i="22" s="1"/>
  <c r="O357" i="22" s="1"/>
  <c r="M353" i="22"/>
  <c r="N353" i="22" s="1"/>
  <c r="O353" i="22" s="1"/>
  <c r="M349" i="22"/>
  <c r="N349" i="22" s="1"/>
  <c r="O349" i="22" s="1"/>
  <c r="M344" i="22"/>
  <c r="N344" i="22" s="1"/>
  <c r="O344" i="22" s="1"/>
  <c r="M340" i="22"/>
  <c r="N340" i="22" s="1"/>
  <c r="O340" i="22" s="1"/>
  <c r="M336" i="22"/>
  <c r="N336" i="22" s="1"/>
  <c r="O336" i="22" s="1"/>
  <c r="M332" i="22"/>
  <c r="N332" i="22" s="1"/>
  <c r="O332" i="22" s="1"/>
  <c r="M328" i="22"/>
  <c r="N328" i="22" s="1"/>
  <c r="O328" i="22" s="1"/>
  <c r="M324" i="22"/>
  <c r="N324" i="22" s="1"/>
  <c r="O324" i="22" s="1"/>
  <c r="M320" i="22"/>
  <c r="N320" i="22" s="1"/>
  <c r="O320" i="22" s="1"/>
  <c r="M316" i="22"/>
  <c r="N316" i="22" s="1"/>
  <c r="O316" i="22" s="1"/>
  <c r="M312" i="22"/>
  <c r="N312" i="22" s="1"/>
  <c r="O312" i="22" s="1"/>
  <c r="M308" i="22"/>
  <c r="N308" i="22" s="1"/>
  <c r="O308" i="22" s="1"/>
  <c r="M304" i="22"/>
  <c r="N304" i="22" s="1"/>
  <c r="O304" i="22" s="1"/>
  <c r="M300" i="22"/>
  <c r="N300" i="22" s="1"/>
  <c r="O300" i="22" s="1"/>
  <c r="M296" i="22"/>
  <c r="N296" i="22" s="1"/>
  <c r="O296" i="22" s="1"/>
  <c r="M292" i="22"/>
  <c r="N292" i="22" s="1"/>
  <c r="O292" i="22" s="1"/>
  <c r="M288" i="22"/>
  <c r="N288" i="22" s="1"/>
  <c r="O288" i="22" s="1"/>
  <c r="M284" i="22"/>
  <c r="N284" i="22" s="1"/>
  <c r="O284" i="22" s="1"/>
  <c r="M280" i="22"/>
  <c r="N280" i="22" s="1"/>
  <c r="O280" i="22" s="1"/>
  <c r="M276" i="22"/>
  <c r="N276" i="22" s="1"/>
  <c r="O276" i="22" s="1"/>
  <c r="M272" i="22"/>
  <c r="N272" i="22" s="1"/>
  <c r="O272" i="22" s="1"/>
  <c r="M268" i="22"/>
  <c r="N268" i="22" s="1"/>
  <c r="O268" i="22" s="1"/>
  <c r="M264" i="22"/>
  <c r="N264" i="22" s="1"/>
  <c r="O264" i="22" s="1"/>
  <c r="M260" i="22"/>
  <c r="N260" i="22" s="1"/>
  <c r="O260" i="22" s="1"/>
  <c r="M256" i="22"/>
  <c r="N256" i="22" s="1"/>
  <c r="O256" i="22" s="1"/>
  <c r="M252" i="22"/>
  <c r="N252" i="22" s="1"/>
  <c r="O252" i="22" s="1"/>
  <c r="M248" i="22"/>
  <c r="N248" i="22" s="1"/>
  <c r="O248" i="22" s="1"/>
  <c r="M244" i="22"/>
  <c r="N244" i="22" s="1"/>
  <c r="O244" i="22" s="1"/>
  <c r="M240" i="22"/>
  <c r="N240" i="22" s="1"/>
  <c r="O240" i="22" s="1"/>
  <c r="M236" i="22"/>
  <c r="N236" i="22" s="1"/>
  <c r="O236" i="22" s="1"/>
  <c r="M232" i="22"/>
  <c r="N232" i="22" s="1"/>
  <c r="O232" i="22" s="1"/>
  <c r="M228" i="22"/>
  <c r="N228" i="22" s="1"/>
  <c r="O228" i="22" s="1"/>
  <c r="M224" i="22"/>
  <c r="N224" i="22" s="1"/>
  <c r="O224" i="22" s="1"/>
  <c r="M220" i="22"/>
  <c r="N220" i="22" s="1"/>
  <c r="O220" i="22" s="1"/>
  <c r="M216" i="22"/>
  <c r="N216" i="22" s="1"/>
  <c r="O216" i="22" s="1"/>
  <c r="M212" i="22"/>
  <c r="N212" i="22" s="1"/>
  <c r="O212" i="22" s="1"/>
  <c r="M208" i="22"/>
  <c r="N208" i="22" s="1"/>
  <c r="O208" i="22" s="1"/>
  <c r="M204" i="22"/>
  <c r="N204" i="22" s="1"/>
  <c r="O204" i="22" s="1"/>
  <c r="M200" i="22"/>
  <c r="N200" i="22" s="1"/>
  <c r="O200" i="22" s="1"/>
  <c r="M196" i="22"/>
  <c r="N196" i="22" s="1"/>
  <c r="O196" i="22" s="1"/>
  <c r="M192" i="22"/>
  <c r="N192" i="22" s="1"/>
  <c r="O192" i="22" s="1"/>
  <c r="M188" i="22"/>
  <c r="N188" i="22" s="1"/>
  <c r="O188" i="22" s="1"/>
  <c r="M184" i="22"/>
  <c r="N184" i="22" s="1"/>
  <c r="O184" i="22" s="1"/>
  <c r="M180" i="22"/>
  <c r="N180" i="22" s="1"/>
  <c r="O180" i="22" s="1"/>
  <c r="M174" i="22"/>
  <c r="N174" i="22" s="1"/>
  <c r="O174" i="22" s="1"/>
  <c r="M170" i="22"/>
  <c r="N170" i="22" s="1"/>
  <c r="O170" i="22" s="1"/>
  <c r="M166" i="22"/>
  <c r="N166" i="22" s="1"/>
  <c r="O166" i="22" s="1"/>
  <c r="M162" i="22"/>
  <c r="N162" i="22" s="1"/>
  <c r="O162" i="22" s="1"/>
  <c r="M157" i="22"/>
  <c r="N157" i="22" s="1"/>
  <c r="O157" i="22" s="1"/>
  <c r="M153" i="22"/>
  <c r="N153" i="22" s="1"/>
  <c r="O153" i="22" s="1"/>
  <c r="M149" i="22"/>
  <c r="N149" i="22" s="1"/>
  <c r="O149" i="22" s="1"/>
  <c r="M143" i="22"/>
  <c r="N143" i="22" s="1"/>
  <c r="O143" i="22" s="1"/>
  <c r="M139" i="22"/>
  <c r="N139" i="22" s="1"/>
  <c r="O139" i="22" s="1"/>
  <c r="M135" i="22"/>
  <c r="N135" i="22" s="1"/>
  <c r="O135" i="22" s="1"/>
  <c r="M131" i="22"/>
  <c r="N131" i="22" s="1"/>
  <c r="O131" i="22" s="1"/>
  <c r="M126" i="22"/>
  <c r="N126" i="22" s="1"/>
  <c r="O126" i="22" s="1"/>
  <c r="M122" i="22"/>
  <c r="N122" i="22" s="1"/>
  <c r="O122" i="22" s="1"/>
  <c r="M118" i="22"/>
  <c r="N118" i="22" s="1"/>
  <c r="O118" i="22" s="1"/>
  <c r="M114" i="22"/>
  <c r="N114" i="22" s="1"/>
  <c r="O114" i="22" s="1"/>
  <c r="M110" i="22"/>
  <c r="N110" i="22" s="1"/>
  <c r="O110" i="22" s="1"/>
  <c r="M105" i="22"/>
  <c r="N105" i="22" s="1"/>
  <c r="O105" i="22" s="1"/>
  <c r="M101" i="22"/>
  <c r="N101" i="22" s="1"/>
  <c r="O101" i="22" s="1"/>
  <c r="M97" i="22"/>
  <c r="N97" i="22" s="1"/>
  <c r="O97" i="22" s="1"/>
  <c r="M93" i="22"/>
  <c r="N93" i="22" s="1"/>
  <c r="O93" i="22" s="1"/>
  <c r="M88" i="22"/>
  <c r="N88" i="22" s="1"/>
  <c r="O88" i="22" s="1"/>
  <c r="M84" i="22"/>
  <c r="N84" i="22" s="1"/>
  <c r="O84" i="22" s="1"/>
  <c r="M80" i="22"/>
  <c r="N80" i="22" s="1"/>
  <c r="O80" i="22" s="1"/>
  <c r="M75" i="22"/>
  <c r="N75" i="22" s="1"/>
  <c r="O75" i="22" s="1"/>
  <c r="M71" i="22"/>
  <c r="N71" i="22" s="1"/>
  <c r="O71" i="22" s="1"/>
  <c r="M66" i="22"/>
  <c r="N66" i="22" s="1"/>
  <c r="O66" i="22" s="1"/>
  <c r="M62" i="22"/>
  <c r="N62" i="22" s="1"/>
  <c r="O62" i="22" s="1"/>
  <c r="M58" i="22"/>
  <c r="N58" i="22" s="1"/>
  <c r="O58" i="22" s="1"/>
  <c r="M53" i="22"/>
  <c r="N53" i="22" s="1"/>
  <c r="O53" i="22" s="1"/>
  <c r="M49" i="22"/>
  <c r="N49" i="22" s="1"/>
  <c r="O49" i="22" s="1"/>
  <c r="M44" i="22"/>
  <c r="N44" i="22" s="1"/>
  <c r="O44" i="22" s="1"/>
  <c r="M39" i="22"/>
  <c r="N39" i="22" s="1"/>
  <c r="O39" i="22" s="1"/>
  <c r="M35" i="22"/>
  <c r="N35" i="22" s="1"/>
  <c r="O35" i="22" s="1"/>
  <c r="M30" i="22"/>
  <c r="N30" i="22" s="1"/>
  <c r="O30" i="22" s="1"/>
  <c r="M26" i="22"/>
  <c r="N26" i="22" s="1"/>
  <c r="O26" i="22" s="1"/>
  <c r="M21" i="22"/>
  <c r="N21" i="22" s="1"/>
  <c r="O21" i="22" s="1"/>
  <c r="M17" i="22"/>
  <c r="N17" i="22" s="1"/>
  <c r="O17" i="22" s="1"/>
  <c r="M11" i="22"/>
  <c r="N11" i="22" s="1"/>
  <c r="O11" i="22" s="1"/>
  <c r="M1101" i="22"/>
  <c r="N1101" i="22" s="1"/>
  <c r="O1101" i="22" s="1"/>
  <c r="M1099" i="22"/>
  <c r="N1099" i="22" s="1"/>
  <c r="O1099" i="22" s="1"/>
  <c r="M1097" i="22"/>
  <c r="N1097" i="22" s="1"/>
  <c r="O1097" i="22" s="1"/>
  <c r="M1094" i="22"/>
  <c r="N1094" i="22" s="1"/>
  <c r="O1094" i="22" s="1"/>
  <c r="M1092" i="22"/>
  <c r="N1092" i="22" s="1"/>
  <c r="O1092" i="22" s="1"/>
  <c r="M1090" i="22"/>
  <c r="N1090" i="22" s="1"/>
  <c r="O1090" i="22" s="1"/>
  <c r="M1088" i="22"/>
  <c r="N1088" i="22" s="1"/>
  <c r="O1088" i="22" s="1"/>
  <c r="M1086" i="22"/>
  <c r="N1086" i="22" s="1"/>
  <c r="O1086" i="22" s="1"/>
  <c r="M1084" i="22"/>
  <c r="N1084" i="22" s="1"/>
  <c r="O1084" i="22" s="1"/>
  <c r="M1082" i="22"/>
  <c r="N1082" i="22" s="1"/>
  <c r="O1082" i="22" s="1"/>
  <c r="M1080" i="22"/>
  <c r="N1080" i="22" s="1"/>
  <c r="O1080" i="22" s="1"/>
  <c r="M1078" i="22"/>
  <c r="N1078" i="22" s="1"/>
  <c r="O1078" i="22" s="1"/>
  <c r="M1076" i="22"/>
  <c r="N1076" i="22" s="1"/>
  <c r="O1076" i="22" s="1"/>
  <c r="M1074" i="22"/>
  <c r="N1074" i="22" s="1"/>
  <c r="O1074" i="22" s="1"/>
  <c r="M1072" i="22"/>
  <c r="N1072" i="22" s="1"/>
  <c r="O1072" i="22" s="1"/>
  <c r="M1070" i="22"/>
  <c r="N1070" i="22" s="1"/>
  <c r="O1070" i="22" s="1"/>
  <c r="M1068" i="22"/>
  <c r="N1068" i="22" s="1"/>
  <c r="O1068" i="22" s="1"/>
  <c r="M1066" i="22"/>
  <c r="N1066" i="22" s="1"/>
  <c r="O1066" i="22" s="1"/>
  <c r="M1064" i="22"/>
  <c r="N1064" i="22" s="1"/>
  <c r="O1064" i="22" s="1"/>
  <c r="M1062" i="22"/>
  <c r="N1062" i="22" s="1"/>
  <c r="O1062" i="22" s="1"/>
  <c r="M1060" i="22"/>
  <c r="N1060" i="22" s="1"/>
  <c r="O1060" i="22" s="1"/>
  <c r="M1058" i="22"/>
  <c r="N1058" i="22" s="1"/>
  <c r="O1058" i="22" s="1"/>
  <c r="M1054" i="22"/>
  <c r="N1054" i="22" s="1"/>
  <c r="O1054" i="22" s="1"/>
  <c r="M1050" i="22"/>
  <c r="N1050" i="22" s="1"/>
  <c r="O1050" i="22" s="1"/>
  <c r="M1046" i="22"/>
  <c r="N1046" i="22" s="1"/>
  <c r="O1046" i="22" s="1"/>
  <c r="M1042" i="22"/>
  <c r="N1042" i="22" s="1"/>
  <c r="O1042" i="22" s="1"/>
  <c r="M1038" i="22"/>
  <c r="N1038" i="22" s="1"/>
  <c r="O1038" i="22" s="1"/>
  <c r="M1034" i="22"/>
  <c r="N1034" i="22" s="1"/>
  <c r="O1034" i="22" s="1"/>
  <c r="M1030" i="22"/>
  <c r="N1030" i="22" s="1"/>
  <c r="O1030" i="22" s="1"/>
  <c r="M1026" i="22"/>
  <c r="N1026" i="22" s="1"/>
  <c r="O1026" i="22" s="1"/>
  <c r="M1022" i="22"/>
  <c r="N1022" i="22" s="1"/>
  <c r="O1022" i="22" s="1"/>
  <c r="M1018" i="22"/>
  <c r="N1018" i="22" s="1"/>
  <c r="O1018" i="22" s="1"/>
  <c r="M1014" i="22"/>
  <c r="N1014" i="22" s="1"/>
  <c r="O1014" i="22" s="1"/>
  <c r="M1010" i="22"/>
  <c r="N1010" i="22" s="1"/>
  <c r="O1010" i="22" s="1"/>
  <c r="M1006" i="22"/>
  <c r="N1006" i="22" s="1"/>
  <c r="O1006" i="22" s="1"/>
  <c r="M1002" i="22"/>
  <c r="N1002" i="22" s="1"/>
  <c r="O1002" i="22" s="1"/>
  <c r="M998" i="22"/>
  <c r="N998" i="22" s="1"/>
  <c r="O998" i="22" s="1"/>
  <c r="M994" i="22"/>
  <c r="N994" i="22" s="1"/>
  <c r="O994" i="22" s="1"/>
  <c r="M990" i="22"/>
  <c r="N990" i="22" s="1"/>
  <c r="O990" i="22" s="1"/>
  <c r="M986" i="22"/>
  <c r="N986" i="22" s="1"/>
  <c r="O986" i="22" s="1"/>
  <c r="M982" i="22"/>
  <c r="N982" i="22" s="1"/>
  <c r="O982" i="22" s="1"/>
  <c r="M978" i="22"/>
  <c r="N978" i="22" s="1"/>
  <c r="O978" i="22" s="1"/>
  <c r="M974" i="22"/>
  <c r="N974" i="22" s="1"/>
  <c r="O974" i="22" s="1"/>
  <c r="M970" i="22"/>
  <c r="N970" i="22" s="1"/>
  <c r="O970" i="22" s="1"/>
  <c r="M966" i="22"/>
  <c r="N966" i="22" s="1"/>
  <c r="O966" i="22" s="1"/>
  <c r="M962" i="22"/>
  <c r="N962" i="22" s="1"/>
  <c r="O962" i="22" s="1"/>
  <c r="M958" i="22"/>
  <c r="N958" i="22" s="1"/>
  <c r="O958" i="22" s="1"/>
  <c r="M954" i="22"/>
  <c r="N954" i="22" s="1"/>
  <c r="O954" i="22" s="1"/>
  <c r="M950" i="22"/>
  <c r="N950" i="22" s="1"/>
  <c r="O950" i="22" s="1"/>
  <c r="M946" i="22"/>
  <c r="N946" i="22" s="1"/>
  <c r="O946" i="22" s="1"/>
  <c r="M942" i="22"/>
  <c r="N942" i="22" s="1"/>
  <c r="O942" i="22" s="1"/>
  <c r="M938" i="22"/>
  <c r="N938" i="22" s="1"/>
  <c r="O938" i="22" s="1"/>
  <c r="M934" i="22"/>
  <c r="N934" i="22" s="1"/>
  <c r="O934" i="22" s="1"/>
  <c r="M930" i="22"/>
  <c r="N930" i="22" s="1"/>
  <c r="O930" i="22" s="1"/>
  <c r="M926" i="22"/>
  <c r="N926" i="22" s="1"/>
  <c r="O926" i="22" s="1"/>
  <c r="M922" i="22"/>
  <c r="N922" i="22" s="1"/>
  <c r="O922" i="22" s="1"/>
  <c r="M918" i="22"/>
  <c r="N918" i="22" s="1"/>
  <c r="O918" i="22" s="1"/>
  <c r="M914" i="22"/>
  <c r="N914" i="22" s="1"/>
  <c r="O914" i="22" s="1"/>
  <c r="M910" i="22"/>
  <c r="N910" i="22" s="1"/>
  <c r="O910" i="22" s="1"/>
  <c r="M906" i="22"/>
  <c r="N906" i="22" s="1"/>
  <c r="O906" i="22" s="1"/>
  <c r="M902" i="22"/>
  <c r="N902" i="22" s="1"/>
  <c r="O902" i="22" s="1"/>
  <c r="M898" i="22"/>
  <c r="N898" i="22" s="1"/>
  <c r="O898" i="22" s="1"/>
  <c r="M894" i="22"/>
  <c r="N894" i="22" s="1"/>
  <c r="O894" i="22" s="1"/>
  <c r="M890" i="22"/>
  <c r="N890" i="22" s="1"/>
  <c r="O890" i="22" s="1"/>
  <c r="M886" i="22"/>
  <c r="N886" i="22" s="1"/>
  <c r="O886" i="22" s="1"/>
  <c r="M882" i="22"/>
  <c r="N882" i="22" s="1"/>
  <c r="O882" i="22" s="1"/>
  <c r="M878" i="22"/>
  <c r="N878" i="22" s="1"/>
  <c r="O878" i="22" s="1"/>
  <c r="M874" i="22"/>
  <c r="N874" i="22" s="1"/>
  <c r="O874" i="22" s="1"/>
  <c r="M870" i="22"/>
  <c r="N870" i="22" s="1"/>
  <c r="O870" i="22" s="1"/>
  <c r="M866" i="22"/>
  <c r="N866" i="22" s="1"/>
  <c r="O866" i="22" s="1"/>
  <c r="M862" i="22"/>
  <c r="N862" i="22" s="1"/>
  <c r="O862" i="22" s="1"/>
  <c r="M858" i="22"/>
  <c r="N858" i="22" s="1"/>
  <c r="O858" i="22" s="1"/>
  <c r="M854" i="22"/>
  <c r="N854" i="22" s="1"/>
  <c r="O854" i="22" s="1"/>
  <c r="M850" i="22"/>
  <c r="N850" i="22" s="1"/>
  <c r="O850" i="22" s="1"/>
  <c r="M846" i="22"/>
  <c r="N846" i="22" s="1"/>
  <c r="O846" i="22" s="1"/>
  <c r="M842" i="22"/>
  <c r="N842" i="22" s="1"/>
  <c r="O842" i="22" s="1"/>
  <c r="M838" i="22"/>
  <c r="N838" i="22" s="1"/>
  <c r="O838" i="22" s="1"/>
  <c r="M834" i="22"/>
  <c r="N834" i="22" s="1"/>
  <c r="O834" i="22" s="1"/>
  <c r="M830" i="22"/>
  <c r="N830" i="22" s="1"/>
  <c r="O830" i="22" s="1"/>
  <c r="M826" i="22"/>
  <c r="N826" i="22" s="1"/>
  <c r="O826" i="22" s="1"/>
  <c r="M822" i="22"/>
  <c r="N822" i="22" s="1"/>
  <c r="O822" i="22" s="1"/>
  <c r="M818" i="22"/>
  <c r="N818" i="22" s="1"/>
  <c r="O818" i="22" s="1"/>
  <c r="M814" i="22"/>
  <c r="N814" i="22" s="1"/>
  <c r="O814" i="22" s="1"/>
  <c r="M810" i="22"/>
  <c r="N810" i="22" s="1"/>
  <c r="O810" i="22" s="1"/>
  <c r="M806" i="22"/>
  <c r="N806" i="22" s="1"/>
  <c r="O806" i="22" s="1"/>
  <c r="M802" i="22"/>
  <c r="N802" i="22" s="1"/>
  <c r="O802" i="22" s="1"/>
  <c r="M798" i="22"/>
  <c r="N798" i="22" s="1"/>
  <c r="O798" i="22" s="1"/>
  <c r="M794" i="22"/>
  <c r="N794" i="22" s="1"/>
  <c r="O794" i="22" s="1"/>
  <c r="M790" i="22"/>
  <c r="N790" i="22" s="1"/>
  <c r="O790" i="22" s="1"/>
  <c r="M786" i="22"/>
  <c r="N786" i="22" s="1"/>
  <c r="O786" i="22" s="1"/>
  <c r="M782" i="22"/>
  <c r="N782" i="22" s="1"/>
  <c r="O782" i="22" s="1"/>
  <c r="M778" i="22"/>
  <c r="N778" i="22" s="1"/>
  <c r="O778" i="22" s="1"/>
  <c r="M774" i="22"/>
  <c r="N774" i="22" s="1"/>
  <c r="O774" i="22" s="1"/>
  <c r="M770" i="22"/>
  <c r="N770" i="22" s="1"/>
  <c r="O770" i="22" s="1"/>
  <c r="M766" i="22"/>
  <c r="N766" i="22" s="1"/>
  <c r="O766" i="22" s="1"/>
  <c r="M762" i="22"/>
  <c r="N762" i="22" s="1"/>
  <c r="O762" i="22" s="1"/>
  <c r="M758" i="22"/>
  <c r="N758" i="22" s="1"/>
  <c r="O758" i="22" s="1"/>
  <c r="M754" i="22"/>
  <c r="N754" i="22" s="1"/>
  <c r="O754" i="22" s="1"/>
  <c r="M750" i="22"/>
  <c r="N750" i="22" s="1"/>
  <c r="O750" i="22" s="1"/>
  <c r="M746" i="22"/>
  <c r="N746" i="22" s="1"/>
  <c r="O746" i="22" s="1"/>
  <c r="M742" i="22"/>
  <c r="N742" i="22" s="1"/>
  <c r="O742" i="22" s="1"/>
  <c r="M738" i="22"/>
  <c r="N738" i="22" s="1"/>
  <c r="O738" i="22" s="1"/>
  <c r="M734" i="22"/>
  <c r="N734" i="22" s="1"/>
  <c r="O734" i="22" s="1"/>
  <c r="M730" i="22"/>
  <c r="N730" i="22" s="1"/>
  <c r="O730" i="22" s="1"/>
  <c r="M726" i="22"/>
  <c r="N726" i="22" s="1"/>
  <c r="O726" i="22" s="1"/>
  <c r="M722" i="22"/>
  <c r="N722" i="22" s="1"/>
  <c r="O722" i="22" s="1"/>
  <c r="M718" i="22"/>
  <c r="N718" i="22" s="1"/>
  <c r="O718" i="22" s="1"/>
  <c r="M714" i="22"/>
  <c r="N714" i="22" s="1"/>
  <c r="O714" i="22" s="1"/>
  <c r="M709" i="22"/>
  <c r="N709" i="22" s="1"/>
  <c r="O709" i="22" s="1"/>
  <c r="M705" i="22"/>
  <c r="N705" i="22" s="1"/>
  <c r="O705" i="22" s="1"/>
  <c r="M701" i="22"/>
  <c r="N701" i="22" s="1"/>
  <c r="O701" i="22" s="1"/>
  <c r="M697" i="22"/>
  <c r="N697" i="22" s="1"/>
  <c r="O697" i="22" s="1"/>
  <c r="M693" i="22"/>
  <c r="N693" i="22" s="1"/>
  <c r="O693" i="22" s="1"/>
  <c r="M689" i="22"/>
  <c r="N689" i="22" s="1"/>
  <c r="O689" i="22" s="1"/>
  <c r="M685" i="22"/>
  <c r="N685" i="22" s="1"/>
  <c r="O685" i="22" s="1"/>
  <c r="M681" i="22"/>
  <c r="N681" i="22" s="1"/>
  <c r="O681" i="22" s="1"/>
  <c r="M677" i="22"/>
  <c r="N677" i="22" s="1"/>
  <c r="O677" i="22" s="1"/>
  <c r="M673" i="22"/>
  <c r="N673" i="22" s="1"/>
  <c r="O673" i="22" s="1"/>
  <c r="M669" i="22"/>
  <c r="N669" i="22" s="1"/>
  <c r="O669" i="22" s="1"/>
  <c r="M665" i="22"/>
  <c r="N665" i="22" s="1"/>
  <c r="O665" i="22" s="1"/>
  <c r="M661" i="22"/>
  <c r="N661" i="22" s="1"/>
  <c r="O661" i="22" s="1"/>
  <c r="M657" i="22"/>
  <c r="N657" i="22" s="1"/>
  <c r="O657" i="22" s="1"/>
  <c r="M653" i="22"/>
  <c r="N653" i="22" s="1"/>
  <c r="O653" i="22" s="1"/>
  <c r="M649" i="22"/>
  <c r="N649" i="22" s="1"/>
  <c r="O649" i="22" s="1"/>
  <c r="M645" i="22"/>
  <c r="N645" i="22" s="1"/>
  <c r="O645" i="22" s="1"/>
  <c r="M641" i="22"/>
  <c r="N641" i="22" s="1"/>
  <c r="O641" i="22" s="1"/>
  <c r="M637" i="22"/>
  <c r="N637" i="22" s="1"/>
  <c r="O637" i="22" s="1"/>
  <c r="M633" i="22"/>
  <c r="N633" i="22" s="1"/>
  <c r="O633" i="22" s="1"/>
  <c r="M625" i="22"/>
  <c r="N625" i="22" s="1"/>
  <c r="O625" i="22" s="1"/>
  <c r="M621" i="22"/>
  <c r="N621" i="22" s="1"/>
  <c r="O621" i="22" s="1"/>
  <c r="M613" i="22"/>
  <c r="N613" i="22" s="1"/>
  <c r="O613" i="22" s="1"/>
  <c r="M605" i="22"/>
  <c r="N605" i="22" s="1"/>
  <c r="O605" i="22" s="1"/>
  <c r="M601" i="22"/>
  <c r="N601" i="22" s="1"/>
  <c r="O601" i="22" s="1"/>
  <c r="M593" i="22"/>
  <c r="N593" i="22" s="1"/>
  <c r="O593" i="22" s="1"/>
  <c r="M589" i="22"/>
  <c r="N589" i="22" s="1"/>
  <c r="O589" i="22" s="1"/>
  <c r="M581" i="22"/>
  <c r="N581" i="22" s="1"/>
  <c r="O581" i="22" s="1"/>
  <c r="M577" i="22"/>
  <c r="N577" i="22" s="1"/>
  <c r="O577" i="22" s="1"/>
  <c r="M569" i="22"/>
  <c r="N569" i="22" s="1"/>
  <c r="O569" i="22" s="1"/>
  <c r="M565" i="22"/>
  <c r="N565" i="22" s="1"/>
  <c r="O565" i="22" s="1"/>
  <c r="M557" i="22"/>
  <c r="N557" i="22" s="1"/>
  <c r="O557" i="22" s="1"/>
  <c r="M553" i="22"/>
  <c r="N553" i="22" s="1"/>
  <c r="O553" i="22" s="1"/>
  <c r="M545" i="22"/>
  <c r="N545" i="22" s="1"/>
  <c r="O545" i="22" s="1"/>
  <c r="M540" i="22"/>
  <c r="N540" i="22" s="1"/>
  <c r="O540" i="22" s="1"/>
  <c r="M531" i="22"/>
  <c r="N531" i="22" s="1"/>
  <c r="O531" i="22" s="1"/>
  <c r="M527" i="22"/>
  <c r="N527" i="22" s="1"/>
  <c r="O527" i="22" s="1"/>
  <c r="M519" i="22"/>
  <c r="N519" i="22" s="1"/>
  <c r="O519" i="22" s="1"/>
  <c r="M515" i="22"/>
  <c r="N515" i="22" s="1"/>
  <c r="O515" i="22" s="1"/>
  <c r="M507" i="22"/>
  <c r="N507" i="22" s="1"/>
  <c r="O507" i="22" s="1"/>
  <c r="M503" i="22"/>
  <c r="N503" i="22" s="1"/>
  <c r="O503" i="22" s="1"/>
  <c r="M495" i="22"/>
  <c r="N495" i="22" s="1"/>
  <c r="O495" i="22" s="1"/>
  <c r="M491" i="22"/>
  <c r="N491" i="22" s="1"/>
  <c r="O491" i="22" s="1"/>
  <c r="M483" i="22"/>
  <c r="N483" i="22" s="1"/>
  <c r="O483" i="22" s="1"/>
  <c r="M479" i="22"/>
  <c r="N479" i="22" s="1"/>
  <c r="O479" i="22" s="1"/>
  <c r="M471" i="22"/>
  <c r="N471" i="22" s="1"/>
  <c r="O471" i="22" s="1"/>
  <c r="M467" i="22"/>
  <c r="N467" i="22" s="1"/>
  <c r="O467" i="22" s="1"/>
  <c r="M459" i="22"/>
  <c r="N459" i="22" s="1"/>
  <c r="O459" i="22" s="1"/>
  <c r="M455" i="22"/>
  <c r="N455" i="22" s="1"/>
  <c r="O455" i="22" s="1"/>
  <c r="M447" i="22"/>
  <c r="N447" i="22" s="1"/>
  <c r="O447" i="22" s="1"/>
  <c r="M443" i="22"/>
  <c r="N443" i="22" s="1"/>
  <c r="O443" i="22" s="1"/>
  <c r="M435" i="22"/>
  <c r="N435" i="22" s="1"/>
  <c r="O435" i="22" s="1"/>
  <c r="M431" i="22"/>
  <c r="N431" i="22" s="1"/>
  <c r="O431" i="22" s="1"/>
  <c r="M427" i="22"/>
  <c r="N427" i="22" s="1"/>
  <c r="O427" i="22" s="1"/>
  <c r="M423" i="22"/>
  <c r="N423" i="22" s="1"/>
  <c r="O423" i="22" s="1"/>
  <c r="M419" i="22"/>
  <c r="N419" i="22" s="1"/>
  <c r="O419" i="22" s="1"/>
  <c r="M415" i="22"/>
  <c r="N415" i="22" s="1"/>
  <c r="O415" i="22" s="1"/>
  <c r="M411" i="22"/>
  <c r="N411" i="22" s="1"/>
  <c r="O411" i="22" s="1"/>
  <c r="M407" i="22"/>
  <c r="N407" i="22" s="1"/>
  <c r="O407" i="22" s="1"/>
  <c r="M403" i="22"/>
  <c r="N403" i="22" s="1"/>
  <c r="O403" i="22" s="1"/>
  <c r="M399" i="22"/>
  <c r="N399" i="22" s="1"/>
  <c r="O399" i="22" s="1"/>
  <c r="M395" i="22"/>
  <c r="N395" i="22" s="1"/>
  <c r="O395" i="22" s="1"/>
  <c r="M387" i="22"/>
  <c r="N387" i="22" s="1"/>
  <c r="O387" i="22" s="1"/>
  <c r="M383" i="22"/>
  <c r="N383" i="22" s="1"/>
  <c r="O383" i="22" s="1"/>
  <c r="M375" i="22"/>
  <c r="N375" i="22" s="1"/>
  <c r="O375" i="22" s="1"/>
  <c r="M371" i="22"/>
  <c r="N371" i="22" s="1"/>
  <c r="O371" i="22" s="1"/>
  <c r="M367" i="22"/>
  <c r="N367" i="22" s="1"/>
  <c r="O367" i="22" s="1"/>
  <c r="M358" i="22"/>
  <c r="N358" i="22" s="1"/>
  <c r="O358" i="22" s="1"/>
  <c r="M354" i="22"/>
  <c r="N354" i="22" s="1"/>
  <c r="O354" i="22" s="1"/>
  <c r="M350" i="22"/>
  <c r="N350" i="22" s="1"/>
  <c r="O350" i="22" s="1"/>
  <c r="M341" i="22"/>
  <c r="N341" i="22" s="1"/>
  <c r="O341" i="22" s="1"/>
  <c r="M329" i="22"/>
  <c r="N329" i="22" s="1"/>
  <c r="O329" i="22" s="1"/>
  <c r="M325" i="22"/>
  <c r="N325" i="22" s="1"/>
  <c r="O325" i="22" s="1"/>
  <c r="M317" i="22"/>
  <c r="N317" i="22" s="1"/>
  <c r="O317" i="22" s="1"/>
  <c r="M313" i="22"/>
  <c r="N313" i="22" s="1"/>
  <c r="O313" i="22" s="1"/>
  <c r="M301" i="22"/>
  <c r="N301" i="22" s="1"/>
  <c r="O301" i="22" s="1"/>
  <c r="M297" i="22"/>
  <c r="N297" i="22" s="1"/>
  <c r="O297" i="22" s="1"/>
  <c r="M285" i="22"/>
  <c r="N285" i="22" s="1"/>
  <c r="O285" i="22" s="1"/>
  <c r="M281" i="22"/>
  <c r="N281" i="22" s="1"/>
  <c r="O281" i="22" s="1"/>
  <c r="M277" i="22"/>
  <c r="N277" i="22" s="1"/>
  <c r="O277" i="22" s="1"/>
  <c r="M269" i="22"/>
  <c r="N269" i="22" s="1"/>
  <c r="O269" i="22" s="1"/>
  <c r="M265" i="22"/>
  <c r="N265" i="22" s="1"/>
  <c r="O265" i="22" s="1"/>
  <c r="M257" i="22"/>
  <c r="N257" i="22" s="1"/>
  <c r="O257" i="22" s="1"/>
  <c r="M253" i="22"/>
  <c r="N253" i="22" s="1"/>
  <c r="O253" i="22" s="1"/>
  <c r="M241" i="22"/>
  <c r="N241" i="22" s="1"/>
  <c r="O241" i="22" s="1"/>
  <c r="M237" i="22"/>
  <c r="N237" i="22" s="1"/>
  <c r="O237" i="22" s="1"/>
  <c r="M225" i="22"/>
  <c r="N225" i="22" s="1"/>
  <c r="O225" i="22" s="1"/>
  <c r="M221" i="22"/>
  <c r="N221" i="22" s="1"/>
  <c r="O221" i="22" s="1"/>
  <c r="M213" i="22"/>
  <c r="N213" i="22" s="1"/>
  <c r="O213" i="22" s="1"/>
  <c r="M209" i="22"/>
  <c r="N209" i="22" s="1"/>
  <c r="O209" i="22" s="1"/>
  <c r="M197" i="22"/>
  <c r="N197" i="22" s="1"/>
  <c r="O197" i="22" s="1"/>
  <c r="M185" i="22"/>
  <c r="N185" i="22" s="1"/>
  <c r="O185" i="22" s="1"/>
  <c r="M181" i="22"/>
  <c r="N181" i="22" s="1"/>
  <c r="O181" i="22" s="1"/>
  <c r="M171" i="22"/>
  <c r="N171" i="22" s="1"/>
  <c r="O171" i="22" s="1"/>
  <c r="M167" i="22"/>
  <c r="N167" i="22" s="1"/>
  <c r="O167" i="22" s="1"/>
  <c r="M158" i="22"/>
  <c r="N158" i="22" s="1"/>
  <c r="O158" i="22" s="1"/>
  <c r="M154" i="22"/>
  <c r="N154" i="22" s="1"/>
  <c r="O154" i="22" s="1"/>
  <c r="M146" i="22"/>
  <c r="N146" i="22" s="1"/>
  <c r="O146" i="22" s="1"/>
  <c r="M140" i="22"/>
  <c r="N140" i="22" s="1"/>
  <c r="O140" i="22" s="1"/>
  <c r="M136" i="22"/>
  <c r="N136" i="22" s="1"/>
  <c r="O136" i="22" s="1"/>
  <c r="M132" i="22"/>
  <c r="N132" i="22" s="1"/>
  <c r="O132" i="22" s="1"/>
  <c r="M127" i="22"/>
  <c r="N127" i="22" s="1"/>
  <c r="O127" i="22" s="1"/>
  <c r="M115" i="22"/>
  <c r="N115" i="22" s="1"/>
  <c r="O115" i="22" s="1"/>
  <c r="M111" i="22"/>
  <c r="N111" i="22" s="1"/>
  <c r="O111" i="22" s="1"/>
  <c r="M102" i="22"/>
  <c r="N102" i="22" s="1"/>
  <c r="O102" i="22" s="1"/>
  <c r="M98" i="22"/>
  <c r="N98" i="22" s="1"/>
  <c r="O98" i="22" s="1"/>
  <c r="M90" i="22"/>
  <c r="N90" i="22" s="1"/>
  <c r="O90" i="22" s="1"/>
  <c r="M85" i="22"/>
  <c r="N85" i="22" s="1"/>
  <c r="O85" i="22" s="1"/>
  <c r="M76" i="22"/>
  <c r="N76" i="22" s="1"/>
  <c r="O76" i="22" s="1"/>
  <c r="M72" i="22"/>
  <c r="N72" i="22" s="1"/>
  <c r="O72" i="22" s="1"/>
  <c r="M63" i="22"/>
  <c r="N63" i="22" s="1"/>
  <c r="O63" i="22" s="1"/>
  <c r="M59" i="22"/>
  <c r="N59" i="22" s="1"/>
  <c r="O59" i="22" s="1"/>
  <c r="M50" i="22"/>
  <c r="N50" i="22" s="1"/>
  <c r="O50" i="22" s="1"/>
  <c r="M45" i="22"/>
  <c r="N45" i="22" s="1"/>
  <c r="O45" i="22" s="1"/>
  <c r="M36" i="22"/>
  <c r="N36" i="22" s="1"/>
  <c r="O36" i="22" s="1"/>
  <c r="M31" i="22"/>
  <c r="N31" i="22" s="1"/>
  <c r="O31" i="22" s="1"/>
  <c r="M22" i="22"/>
  <c r="N22" i="22" s="1"/>
  <c r="O22" i="22" s="1"/>
  <c r="M18" i="22"/>
  <c r="N18" i="22" s="1"/>
  <c r="O18" i="22" s="1"/>
  <c r="M6" i="22"/>
  <c r="N6" i="22" s="1"/>
  <c r="O6" i="22" s="1"/>
  <c r="M436" i="22"/>
  <c r="N436" i="22" s="1"/>
  <c r="O436" i="22" s="1"/>
  <c r="M428" i="22"/>
  <c r="N428" i="22" s="1"/>
  <c r="O428" i="22" s="1"/>
  <c r="M420" i="22"/>
  <c r="N420" i="22" s="1"/>
  <c r="O420" i="22" s="1"/>
  <c r="M416" i="22"/>
  <c r="N416" i="22" s="1"/>
  <c r="O416" i="22" s="1"/>
  <c r="M412" i="22"/>
  <c r="N412" i="22" s="1"/>
  <c r="O412" i="22" s="1"/>
  <c r="M404" i="22"/>
  <c r="N404" i="22" s="1"/>
  <c r="O404" i="22" s="1"/>
  <c r="M400" i="22"/>
  <c r="N400" i="22" s="1"/>
  <c r="O400" i="22" s="1"/>
  <c r="M392" i="22"/>
  <c r="N392" i="22" s="1"/>
  <c r="O392" i="22" s="1"/>
  <c r="M388" i="22"/>
  <c r="N388" i="22" s="1"/>
  <c r="O388" i="22" s="1"/>
  <c r="M380" i="22"/>
  <c r="N380" i="22" s="1"/>
  <c r="O380" i="22" s="1"/>
  <c r="M376" i="22"/>
  <c r="N376" i="22" s="1"/>
  <c r="O376" i="22" s="1"/>
  <c r="M368" i="22"/>
  <c r="N368" i="22" s="1"/>
  <c r="O368" i="22" s="1"/>
  <c r="M363" i="22"/>
  <c r="N363" i="22" s="1"/>
  <c r="O363" i="22" s="1"/>
  <c r="M355" i="22"/>
  <c r="N355" i="22" s="1"/>
  <c r="O355" i="22" s="1"/>
  <c r="M351" i="22"/>
  <c r="N351" i="22" s="1"/>
  <c r="O351" i="22" s="1"/>
  <c r="M342" i="22"/>
  <c r="N342" i="22" s="1"/>
  <c r="O342" i="22" s="1"/>
  <c r="M338" i="22"/>
  <c r="N338" i="22" s="1"/>
  <c r="O338" i="22" s="1"/>
  <c r="M330" i="22"/>
  <c r="N330" i="22" s="1"/>
  <c r="O330" i="22" s="1"/>
  <c r="M326" i="22"/>
  <c r="N326" i="22" s="1"/>
  <c r="O326" i="22" s="1"/>
  <c r="M318" i="22"/>
  <c r="N318" i="22" s="1"/>
  <c r="O318" i="22" s="1"/>
  <c r="M314" i="22"/>
  <c r="N314" i="22" s="1"/>
  <c r="O314" i="22" s="1"/>
  <c r="M306" i="22"/>
  <c r="N306" i="22" s="1"/>
  <c r="O306" i="22" s="1"/>
  <c r="M302" i="22"/>
  <c r="N302" i="22" s="1"/>
  <c r="O302" i="22" s="1"/>
  <c r="M294" i="22"/>
  <c r="N294" i="22" s="1"/>
  <c r="O294" i="22" s="1"/>
  <c r="M290" i="22"/>
  <c r="N290" i="22" s="1"/>
  <c r="O290" i="22" s="1"/>
  <c r="M282" i="22"/>
  <c r="N282" i="22" s="1"/>
  <c r="O282" i="22" s="1"/>
  <c r="M278" i="22"/>
  <c r="N278" i="22" s="1"/>
  <c r="O278" i="22" s="1"/>
  <c r="M274" i="22"/>
  <c r="N274" i="22" s="1"/>
  <c r="O274" i="22" s="1"/>
  <c r="M266" i="22"/>
  <c r="N266" i="22" s="1"/>
  <c r="O266" i="22" s="1"/>
  <c r="M262" i="22"/>
  <c r="N262" i="22" s="1"/>
  <c r="O262" i="22" s="1"/>
  <c r="M250" i="22"/>
  <c r="N250" i="22" s="1"/>
  <c r="O250" i="22" s="1"/>
  <c r="M246" i="22"/>
  <c r="N246" i="22" s="1"/>
  <c r="O246" i="22" s="1"/>
  <c r="M234" i="22"/>
  <c r="N234" i="22" s="1"/>
  <c r="O234" i="22" s="1"/>
  <c r="M230" i="22"/>
  <c r="N230" i="22" s="1"/>
  <c r="O230" i="22" s="1"/>
  <c r="M218" i="22"/>
  <c r="N218" i="22" s="1"/>
  <c r="O218" i="22" s="1"/>
  <c r="M210" i="22"/>
  <c r="N210" i="22" s="1"/>
  <c r="O210" i="22" s="1"/>
  <c r="M202" i="22"/>
  <c r="N202" i="22" s="1"/>
  <c r="O202" i="22" s="1"/>
  <c r="M194" i="22"/>
  <c r="N194" i="22" s="1"/>
  <c r="O194" i="22" s="1"/>
  <c r="M186" i="22"/>
  <c r="N186" i="22" s="1"/>
  <c r="O186" i="22" s="1"/>
  <c r="M178" i="22"/>
  <c r="N178" i="22" s="1"/>
  <c r="O178" i="22" s="1"/>
  <c r="M168" i="22"/>
  <c r="N168" i="22" s="1"/>
  <c r="O168" i="22" s="1"/>
  <c r="M159" i="22"/>
  <c r="N159" i="22" s="1"/>
  <c r="O159" i="22" s="1"/>
  <c r="M151" i="22"/>
  <c r="N151" i="22" s="1"/>
  <c r="O151" i="22" s="1"/>
  <c r="M141" i="22"/>
  <c r="N141" i="22" s="1"/>
  <c r="O141" i="22" s="1"/>
  <c r="M133" i="22"/>
  <c r="N133" i="22" s="1"/>
  <c r="O133" i="22" s="1"/>
  <c r="M124" i="22"/>
  <c r="N124" i="22" s="1"/>
  <c r="O124" i="22" s="1"/>
  <c r="M116" i="22"/>
  <c r="N116" i="22" s="1"/>
  <c r="O116" i="22" s="1"/>
  <c r="M107" i="22"/>
  <c r="N107" i="22" s="1"/>
  <c r="O107" i="22" s="1"/>
  <c r="M99" i="22"/>
  <c r="N99" i="22" s="1"/>
  <c r="O99" i="22" s="1"/>
  <c r="M91" i="22"/>
  <c r="N91" i="22" s="1"/>
  <c r="O91" i="22" s="1"/>
  <c r="M82" i="22"/>
  <c r="N82" i="22" s="1"/>
  <c r="O82" i="22" s="1"/>
  <c r="M73" i="22"/>
  <c r="N73" i="22" s="1"/>
  <c r="O73" i="22" s="1"/>
  <c r="M64" i="22"/>
  <c r="N64" i="22" s="1"/>
  <c r="O64" i="22" s="1"/>
  <c r="M55" i="22"/>
  <c r="N55" i="22" s="1"/>
  <c r="O55" i="22" s="1"/>
  <c r="M46" i="22"/>
  <c r="N46" i="22" s="1"/>
  <c r="O46" i="22" s="1"/>
  <c r="M37" i="22"/>
  <c r="N37" i="22" s="1"/>
  <c r="O37" i="22" s="1"/>
  <c r="M28" i="22"/>
  <c r="N28" i="22" s="1"/>
  <c r="O28" i="22" s="1"/>
  <c r="M19" i="22"/>
  <c r="N19" i="22" s="1"/>
  <c r="O19" i="22" s="1"/>
  <c r="M8" i="22"/>
  <c r="N8" i="22" s="1"/>
  <c r="O8" i="22" s="1"/>
  <c r="M206" i="22"/>
  <c r="N206" i="22" s="1"/>
  <c r="O206" i="22" s="1"/>
  <c r="M198" i="22"/>
  <c r="N198" i="22" s="1"/>
  <c r="O198" i="22" s="1"/>
  <c r="M190" i="22"/>
  <c r="N190" i="22" s="1"/>
  <c r="O190" i="22" s="1"/>
  <c r="M182" i="22"/>
  <c r="N182" i="22" s="1"/>
  <c r="O182" i="22" s="1"/>
  <c r="M172" i="22"/>
  <c r="N172" i="22" s="1"/>
  <c r="O172" i="22" s="1"/>
  <c r="M42" i="22"/>
  <c r="N42" i="22" s="1"/>
  <c r="O42" i="22" s="1"/>
  <c r="M214" i="22"/>
  <c r="N214" i="22" s="1"/>
  <c r="O214" i="22" s="1"/>
  <c r="M164" i="22"/>
  <c r="N164" i="22" s="1"/>
  <c r="O164" i="22" s="1"/>
  <c r="M155" i="22"/>
  <c r="N155" i="22" s="1"/>
  <c r="O155" i="22" s="1"/>
  <c r="M147" i="22"/>
  <c r="N147" i="22" s="1"/>
  <c r="O147" i="22" s="1"/>
  <c r="M137" i="22"/>
  <c r="N137" i="22" s="1"/>
  <c r="O137" i="22" s="1"/>
  <c r="M128" i="22"/>
  <c r="N128" i="22" s="1"/>
  <c r="O128" i="22" s="1"/>
  <c r="M120" i="22"/>
  <c r="N120" i="22" s="1"/>
  <c r="O120" i="22" s="1"/>
  <c r="M112" i="22"/>
  <c r="N112" i="22" s="1"/>
  <c r="O112" i="22" s="1"/>
  <c r="M103" i="22"/>
  <c r="N103" i="22" s="1"/>
  <c r="O103" i="22" s="1"/>
  <c r="M95" i="22"/>
  <c r="N95" i="22" s="1"/>
  <c r="O95" i="22" s="1"/>
  <c r="M86" i="22"/>
  <c r="N86" i="22" s="1"/>
  <c r="O86" i="22" s="1"/>
  <c r="M77" i="22"/>
  <c r="N77" i="22" s="1"/>
  <c r="O77" i="22" s="1"/>
  <c r="M69" i="22"/>
  <c r="N69" i="22" s="1"/>
  <c r="O69" i="22" s="1"/>
  <c r="M60" i="22"/>
  <c r="N60" i="22" s="1"/>
  <c r="O60" i="22" s="1"/>
  <c r="M51" i="22"/>
  <c r="N51" i="22" s="1"/>
  <c r="O51" i="22" s="1"/>
  <c r="M33" i="22"/>
  <c r="N33" i="22" s="1"/>
  <c r="O33" i="22" s="1"/>
  <c r="M23" i="22"/>
  <c r="N23" i="22" s="1"/>
  <c r="O23" i="22" s="1"/>
  <c r="M14" i="22"/>
  <c r="N14" i="22" s="1"/>
  <c r="O14" i="22" s="1"/>
  <c r="B3" i="20" l="1"/>
  <c r="B4" i="17" l="1"/>
  <c r="B1" i="6" l="1"/>
  <c r="B1" i="5"/>
  <c r="D1" i="6"/>
  <c r="D1" i="5"/>
  <c r="D1" i="4"/>
  <c r="B1" i="4"/>
  <c r="B5" i="8"/>
  <c r="C24" i="8" l="1"/>
  <c r="C23" i="8"/>
  <c r="G5242" i="22"/>
  <c r="H5242" i="22" s="1"/>
  <c r="I5242" i="22" s="1"/>
  <c r="H4948" i="22"/>
  <c r="I4948" i="22" s="1"/>
  <c r="G4947" i="22"/>
  <c r="G4946" i="22"/>
  <c r="H4946" i="22"/>
  <c r="I4946" i="22" s="1"/>
  <c r="G4948" i="22"/>
  <c r="H4947" i="22"/>
  <c r="I4947" i="22" s="1"/>
  <c r="G5" i="22"/>
  <c r="H4591" i="22"/>
  <c r="H4586" i="22"/>
  <c r="H4582" i="22"/>
  <c r="H4577" i="22"/>
  <c r="H4573" i="22"/>
  <c r="H4568" i="22"/>
  <c r="H4564" i="22"/>
  <c r="H4559" i="22"/>
  <c r="H4554" i="22"/>
  <c r="H4550" i="22"/>
  <c r="H4545" i="22"/>
  <c r="H4541" i="22"/>
  <c r="H4536" i="22"/>
  <c r="H4532" i="22"/>
  <c r="H4527" i="22"/>
  <c r="H4522" i="22"/>
  <c r="H4518" i="22"/>
  <c r="H4513" i="22"/>
  <c r="H4509" i="22"/>
  <c r="H4504" i="22"/>
  <c r="H4500" i="22"/>
  <c r="H4495" i="22"/>
  <c r="H4594" i="22"/>
  <c r="H4590" i="22"/>
  <c r="H4585" i="22"/>
  <c r="H4581" i="22"/>
  <c r="H4576" i="22"/>
  <c r="H4572" i="22"/>
  <c r="H4567" i="22"/>
  <c r="H4562" i="22"/>
  <c r="H4558" i="22"/>
  <c r="H4553" i="22"/>
  <c r="H4549" i="22"/>
  <c r="H4544" i="22"/>
  <c r="H4540" i="22"/>
  <c r="H4535" i="22"/>
  <c r="H4530" i="22"/>
  <c r="H4526" i="22"/>
  <c r="H4521" i="22"/>
  <c r="H4517" i="22"/>
  <c r="H4512" i="22"/>
  <c r="H4508" i="22"/>
  <c r="H4503" i="22"/>
  <c r="H4498" i="22"/>
  <c r="H4494" i="22"/>
  <c r="H4593" i="22"/>
  <c r="H4589" i="22"/>
  <c r="H4584" i="22"/>
  <c r="H4580" i="22"/>
  <c r="H4575" i="22"/>
  <c r="H4570" i="22"/>
  <c r="H4566" i="22"/>
  <c r="H4561" i="22"/>
  <c r="H4557" i="22"/>
  <c r="H4552" i="22"/>
  <c r="H4548" i="22"/>
  <c r="H4543" i="22"/>
  <c r="H4538" i="22"/>
  <c r="H4534" i="22"/>
  <c r="H4529" i="22"/>
  <c r="H4525" i="22"/>
  <c r="H4520" i="22"/>
  <c r="H4516" i="22"/>
  <c r="H4511" i="22"/>
  <c r="H4506" i="22"/>
  <c r="H4502" i="22"/>
  <c r="H4497" i="22"/>
  <c r="H4493" i="22"/>
  <c r="H4592" i="22"/>
  <c r="H4588" i="22"/>
  <c r="H4583" i="22"/>
  <c r="H4578" i="22"/>
  <c r="H4574" i="22"/>
  <c r="H4569" i="22"/>
  <c r="H4565" i="22"/>
  <c r="H4560" i="22"/>
  <c r="H4556" i="22"/>
  <c r="H4551" i="22"/>
  <c r="H4546" i="22"/>
  <c r="H4542" i="22"/>
  <c r="H4537" i="22"/>
  <c r="H4533" i="22"/>
  <c r="H4528" i="22"/>
  <c r="H4524" i="22"/>
  <c r="H4505" i="22"/>
  <c r="H4519" i="22"/>
  <c r="H4501" i="22"/>
  <c r="H4514" i="22"/>
  <c r="H4496" i="22"/>
  <c r="H4510" i="22"/>
  <c r="H4492" i="22"/>
  <c r="H4220" i="22"/>
  <c r="G5237" i="22"/>
  <c r="H5237" i="22" s="1"/>
  <c r="I5237" i="22" s="1"/>
  <c r="G5233" i="22"/>
  <c r="H5233" i="22" s="1"/>
  <c r="I5233" i="22" s="1"/>
  <c r="G5229" i="22"/>
  <c r="H5229" i="22" s="1"/>
  <c r="I5229" i="22" s="1"/>
  <c r="G5225" i="22"/>
  <c r="H5225" i="22" s="1"/>
  <c r="I5225" i="22" s="1"/>
  <c r="G5220" i="22"/>
  <c r="H5220" i="22" s="1"/>
  <c r="I5220" i="22" s="1"/>
  <c r="G5216" i="22"/>
  <c r="H5216" i="22" s="1"/>
  <c r="I5216" i="22" s="1"/>
  <c r="G5212" i="22"/>
  <c r="H5212" i="22" s="1"/>
  <c r="I5212" i="22" s="1"/>
  <c r="H5206" i="22"/>
  <c r="I5206" i="22" s="1"/>
  <c r="G5202" i="22"/>
  <c r="H5202" i="22" s="1"/>
  <c r="I5202" i="22" s="1"/>
  <c r="G5198" i="22"/>
  <c r="H5198" i="22" s="1"/>
  <c r="I5198" i="22" s="1"/>
  <c r="G5194" i="22"/>
  <c r="H5194" i="22" s="1"/>
  <c r="I5194" i="22" s="1"/>
  <c r="G5190" i="22"/>
  <c r="H5190" i="22" s="1"/>
  <c r="I5190" i="22" s="1"/>
  <c r="G5185" i="22"/>
  <c r="H5185" i="22" s="1"/>
  <c r="I5185" i="22" s="1"/>
  <c r="G5181" i="22"/>
  <c r="H5181" i="22" s="1"/>
  <c r="I5181" i="22" s="1"/>
  <c r="G5177" i="22"/>
  <c r="H5177" i="22" s="1"/>
  <c r="I5177" i="22" s="1"/>
  <c r="G5170" i="22"/>
  <c r="H5170" i="22" s="1"/>
  <c r="I5170" i="22" s="1"/>
  <c r="G5160" i="22"/>
  <c r="H5160" i="22" s="1"/>
  <c r="I5160" i="22" s="1"/>
  <c r="G5153" i="22"/>
  <c r="H5153" i="22" s="1"/>
  <c r="I5153" i="22" s="1"/>
  <c r="G5149" i="22"/>
  <c r="H5149" i="22" s="1"/>
  <c r="I5149" i="22" s="1"/>
  <c r="G5145" i="22"/>
  <c r="H5145" i="22" s="1"/>
  <c r="I5145" i="22" s="1"/>
  <c r="H5139" i="22"/>
  <c r="I5139" i="22" s="1"/>
  <c r="G5138" i="22"/>
  <c r="G5134" i="22"/>
  <c r="H5128" i="22"/>
  <c r="I5128" i="22" s="1"/>
  <c r="G5127" i="22"/>
  <c r="H5121" i="22"/>
  <c r="I5121" i="22" s="1"/>
  <c r="G5117" i="22"/>
  <c r="H5117" i="22" s="1"/>
  <c r="I5117" i="22" s="1"/>
  <c r="H5114" i="22"/>
  <c r="I5114" i="22" s="1"/>
  <c r="G5113" i="22"/>
  <c r="H5110" i="22"/>
  <c r="I5110" i="22" s="1"/>
  <c r="G5109" i="22"/>
  <c r="H5106" i="22"/>
  <c r="I5106" i="22" s="1"/>
  <c r="G5105" i="22"/>
  <c r="H5099" i="22"/>
  <c r="I5099" i="22" s="1"/>
  <c r="G5098" i="22"/>
  <c r="H5095" i="22"/>
  <c r="I5095" i="22" s="1"/>
  <c r="G5094" i="22"/>
  <c r="G5234" i="22"/>
  <c r="H5234" i="22" s="1"/>
  <c r="I5234" i="22" s="1"/>
  <c r="G5230" i="22"/>
  <c r="H5230" i="22" s="1"/>
  <c r="I5230" i="22" s="1"/>
  <c r="G5226" i="22"/>
  <c r="H5226" i="22" s="1"/>
  <c r="I5226" i="22" s="1"/>
  <c r="G5221" i="22"/>
  <c r="H5221" i="22" s="1"/>
  <c r="I5221" i="22" s="1"/>
  <c r="G5217" i="22"/>
  <c r="H5217" i="22" s="1"/>
  <c r="I5217" i="22" s="1"/>
  <c r="G5213" i="22"/>
  <c r="H5213" i="22" s="1"/>
  <c r="I5213" i="22" s="1"/>
  <c r="H5207" i="22"/>
  <c r="I5207" i="22" s="1"/>
  <c r="G5206" i="22"/>
  <c r="G5199" i="22"/>
  <c r="H5199" i="22" s="1"/>
  <c r="I5199" i="22" s="1"/>
  <c r="G5195" i="22"/>
  <c r="H5195" i="22" s="1"/>
  <c r="I5195" i="22" s="1"/>
  <c r="G5191" i="22"/>
  <c r="H5191" i="22" s="1"/>
  <c r="I5191" i="22" s="1"/>
  <c r="G5186" i="22"/>
  <c r="H5186" i="22" s="1"/>
  <c r="I5186" i="22" s="1"/>
  <c r="G5182" i="22"/>
  <c r="H5182" i="22" s="1"/>
  <c r="I5182" i="22" s="1"/>
  <c r="G5178" i="22"/>
  <c r="H5178" i="22" s="1"/>
  <c r="I5178" i="22" s="1"/>
  <c r="G5164" i="22"/>
  <c r="H5164" i="22" s="1"/>
  <c r="I5164" i="22" s="1"/>
  <c r="G5154" i="22"/>
  <c r="H5154" i="22" s="1"/>
  <c r="I5154" i="22" s="1"/>
  <c r="G5150" i="22"/>
  <c r="H5150" i="22" s="1"/>
  <c r="I5150" i="22" s="1"/>
  <c r="G5146" i="22"/>
  <c r="H5146" i="22" s="1"/>
  <c r="I5146" i="22" s="1"/>
  <c r="G5139" i="22"/>
  <c r="H5136" i="22"/>
  <c r="I5136" i="22" s="1"/>
  <c r="G5135" i="22"/>
  <c r="H5135" i="22" s="1"/>
  <c r="I5135" i="22" s="1"/>
  <c r="H5129" i="22"/>
  <c r="I5129" i="22" s="1"/>
  <c r="G5128" i="22"/>
  <c r="H5122" i="22"/>
  <c r="I5122" i="22" s="1"/>
  <c r="G5121" i="22"/>
  <c r="H5115" i="22"/>
  <c r="I5115" i="22" s="1"/>
  <c r="G5114" i="22"/>
  <c r="H5111" i="22"/>
  <c r="I5111" i="22" s="1"/>
  <c r="G5110" i="22"/>
  <c r="H5107" i="22"/>
  <c r="I5107" i="22" s="1"/>
  <c r="G5106" i="22"/>
  <c r="G5099" i="22"/>
  <c r="H5096" i="22"/>
  <c r="I5096" i="22" s="1"/>
  <c r="G5095" i="22"/>
  <c r="H5092" i="22"/>
  <c r="I5092" i="22" s="1"/>
  <c r="G5236" i="22"/>
  <c r="H5236" i="22" s="1"/>
  <c r="I5236" i="22" s="1"/>
  <c r="G5232" i="22"/>
  <c r="H5232" i="22" s="1"/>
  <c r="I5232" i="22" s="1"/>
  <c r="G5228" i="22"/>
  <c r="H5228" i="22" s="1"/>
  <c r="I5228" i="22" s="1"/>
  <c r="G5223" i="22"/>
  <c r="H5223" i="22" s="1"/>
  <c r="I5223" i="22" s="1"/>
  <c r="G5219" i="22"/>
  <c r="H5219" i="22" s="1"/>
  <c r="I5219" i="22" s="1"/>
  <c r="G5215" i="22"/>
  <c r="H5215" i="22" s="1"/>
  <c r="I5215" i="22" s="1"/>
  <c r="G5211" i="22"/>
  <c r="H5211" i="22" s="1"/>
  <c r="I5211" i="22" s="1"/>
  <c r="G5200" i="22"/>
  <c r="H5200" i="22" s="1"/>
  <c r="I5200" i="22" s="1"/>
  <c r="G5196" i="22"/>
  <c r="H5196" i="22" s="1"/>
  <c r="I5196" i="22" s="1"/>
  <c r="G5192" i="22"/>
  <c r="H5192" i="22" s="1"/>
  <c r="I5192" i="22" s="1"/>
  <c r="G5187" i="22"/>
  <c r="H5187" i="22" s="1"/>
  <c r="I5187" i="22" s="1"/>
  <c r="G5183" i="22"/>
  <c r="H5183" i="22" s="1"/>
  <c r="I5183" i="22" s="1"/>
  <c r="G5179" i="22"/>
  <c r="H5179" i="22" s="1"/>
  <c r="I5179" i="22" s="1"/>
  <c r="G5175" i="22"/>
  <c r="H5175" i="22" s="1"/>
  <c r="I5175" i="22" s="1"/>
  <c r="H5169" i="22"/>
  <c r="I5169" i="22" s="1"/>
  <c r="H5159" i="22"/>
  <c r="I5159" i="22" s="1"/>
  <c r="G5137" i="22"/>
  <c r="G5129" i="22"/>
  <c r="H5126" i="22"/>
  <c r="I5126" i="22" s="1"/>
  <c r="G5115" i="22"/>
  <c r="H5112" i="22"/>
  <c r="I5112" i="22" s="1"/>
  <c r="G5107" i="22"/>
  <c r="H5104" i="22"/>
  <c r="I5104" i="22" s="1"/>
  <c r="G5097" i="22"/>
  <c r="H5094" i="22"/>
  <c r="I5094" i="22" s="1"/>
  <c r="G5092" i="22"/>
  <c r="H5089" i="22"/>
  <c r="I5089" i="22" s="1"/>
  <c r="G5088" i="22"/>
  <c r="H5082" i="22"/>
  <c r="I5082" i="22" s="1"/>
  <c r="G5081" i="22"/>
  <c r="H5078" i="22"/>
  <c r="I5078" i="22" s="1"/>
  <c r="G5077" i="22"/>
  <c r="H5074" i="22"/>
  <c r="I5074" i="22" s="1"/>
  <c r="G5073" i="22"/>
  <c r="H5070" i="22"/>
  <c r="I5070" i="22" s="1"/>
  <c r="G5066" i="22"/>
  <c r="H5066" i="22" s="1"/>
  <c r="I5066" i="22" s="1"/>
  <c r="H5063" i="22"/>
  <c r="I5063" i="22" s="1"/>
  <c r="G5062" i="22"/>
  <c r="H5059" i="22"/>
  <c r="I5059" i="22" s="1"/>
  <c r="G5058" i="22"/>
  <c r="H5055" i="22"/>
  <c r="I5055" i="22" s="1"/>
  <c r="G5054" i="22"/>
  <c r="H5048" i="22"/>
  <c r="I5048" i="22" s="1"/>
  <c r="G5047" i="22"/>
  <c r="H5044" i="22"/>
  <c r="I5044" i="22" s="1"/>
  <c r="G5043" i="22"/>
  <c r="H5040" i="22"/>
  <c r="I5040" i="22" s="1"/>
  <c r="G5039" i="22"/>
  <c r="H5036" i="22"/>
  <c r="I5036" i="22" s="1"/>
  <c r="G5032" i="22"/>
  <c r="G5235" i="22"/>
  <c r="H5235" i="22" s="1"/>
  <c r="I5235" i="22" s="1"/>
  <c r="G5231" i="22"/>
  <c r="H5231" i="22" s="1"/>
  <c r="I5231" i="22" s="1"/>
  <c r="G5227" i="22"/>
  <c r="H5227" i="22" s="1"/>
  <c r="I5227" i="22" s="1"/>
  <c r="G5222" i="22"/>
  <c r="H5222" i="22" s="1"/>
  <c r="I5222" i="22" s="1"/>
  <c r="G5218" i="22"/>
  <c r="H5218" i="22" s="1"/>
  <c r="I5218" i="22" s="1"/>
  <c r="G5214" i="22"/>
  <c r="H5214" i="22" s="1"/>
  <c r="I5214" i="22" s="1"/>
  <c r="G5201" i="22"/>
  <c r="H5201" i="22" s="1"/>
  <c r="I5201" i="22" s="1"/>
  <c r="G5197" i="22"/>
  <c r="H5197" i="22" s="1"/>
  <c r="I5197" i="22" s="1"/>
  <c r="G5193" i="22"/>
  <c r="H5193" i="22" s="1"/>
  <c r="I5193" i="22" s="1"/>
  <c r="G5188" i="22"/>
  <c r="H5188" i="22" s="1"/>
  <c r="I5188" i="22" s="1"/>
  <c r="G5184" i="22"/>
  <c r="H5184" i="22" s="1"/>
  <c r="I5184" i="22" s="1"/>
  <c r="G5180" i="22"/>
  <c r="H5180" i="22" s="1"/>
  <c r="I5180" i="22" s="1"/>
  <c r="G5176" i="22"/>
  <c r="H5176" i="22" s="1"/>
  <c r="I5176" i="22" s="1"/>
  <c r="H5138" i="22"/>
  <c r="I5138" i="22" s="1"/>
  <c r="H5133" i="22"/>
  <c r="I5133" i="22" s="1"/>
  <c r="G5122" i="22"/>
  <c r="H5116" i="22"/>
  <c r="I5116" i="22" s="1"/>
  <c r="G5111" i="22"/>
  <c r="H5108" i="22"/>
  <c r="I5108" i="22" s="1"/>
  <c r="H5098" i="22"/>
  <c r="I5098" i="22" s="1"/>
  <c r="G5093" i="22"/>
  <c r="H5091" i="22"/>
  <c r="I5091" i="22" s="1"/>
  <c r="G5090" i="22"/>
  <c r="H5087" i="22"/>
  <c r="I5087" i="22" s="1"/>
  <c r="G5083" i="22"/>
  <c r="H5083" i="22" s="1"/>
  <c r="I5083" i="22" s="1"/>
  <c r="H5080" i="22"/>
  <c r="I5080" i="22" s="1"/>
  <c r="G5079" i="22"/>
  <c r="H5076" i="22"/>
  <c r="I5076" i="22" s="1"/>
  <c r="G5075" i="22"/>
  <c r="H5072" i="22"/>
  <c r="I5072" i="22" s="1"/>
  <c r="G5071" i="22"/>
  <c r="H5065" i="22"/>
  <c r="I5065" i="22" s="1"/>
  <c r="G5064" i="22"/>
  <c r="H5061" i="22"/>
  <c r="I5061" i="22" s="1"/>
  <c r="G5060" i="22"/>
  <c r="H5057" i="22"/>
  <c r="I5057" i="22" s="1"/>
  <c r="G5056" i="22"/>
  <c r="H5053" i="22"/>
  <c r="I5053" i="22" s="1"/>
  <c r="G5049" i="22"/>
  <c r="H5049" i="22" s="1"/>
  <c r="I5049" i="22" s="1"/>
  <c r="H5046" i="22"/>
  <c r="I5046" i="22" s="1"/>
  <c r="G5045" i="22"/>
  <c r="H5042" i="22"/>
  <c r="I5042" i="22" s="1"/>
  <c r="G5041" i="22"/>
  <c r="H5038" i="22"/>
  <c r="I5038" i="22" s="1"/>
  <c r="G5037" i="22"/>
  <c r="H5031" i="22"/>
  <c r="I5031" i="22" s="1"/>
  <c r="G5030" i="22"/>
  <c r="H5027" i="22"/>
  <c r="I5027" i="22" s="1"/>
  <c r="G5026" i="22"/>
  <c r="H5023" i="22"/>
  <c r="I5023" i="22" s="1"/>
  <c r="G5207" i="22"/>
  <c r="G5159" i="22"/>
  <c r="G5151" i="22"/>
  <c r="H5151" i="22" s="1"/>
  <c r="I5151" i="22" s="1"/>
  <c r="G5148" i="22"/>
  <c r="H5148" i="22" s="1"/>
  <c r="I5148" i="22" s="1"/>
  <c r="G5143" i="22"/>
  <c r="H5143" i="22" s="1"/>
  <c r="I5143" i="22" s="1"/>
  <c r="H5127" i="22"/>
  <c r="I5127" i="22" s="1"/>
  <c r="G5116" i="22"/>
  <c r="H5105" i="22"/>
  <c r="I5105" i="22" s="1"/>
  <c r="H5093" i="22"/>
  <c r="I5093" i="22" s="1"/>
  <c r="H5090" i="22"/>
  <c r="I5090" i="22" s="1"/>
  <c r="G5082" i="22"/>
  <c r="H5079" i="22"/>
  <c r="I5079" i="22" s="1"/>
  <c r="G5074" i="22"/>
  <c r="H5071" i="22"/>
  <c r="I5071" i="22" s="1"/>
  <c r="G5063" i="22"/>
  <c r="H5060" i="22"/>
  <c r="I5060" i="22" s="1"/>
  <c r="G5055" i="22"/>
  <c r="G5044" i="22"/>
  <c r="H5041" i="22"/>
  <c r="I5041" i="22" s="1"/>
  <c r="G5036" i="22"/>
  <c r="G5029" i="22"/>
  <c r="G5027" i="22"/>
  <c r="H5025" i="22"/>
  <c r="I5025" i="22" s="1"/>
  <c r="G5022" i="22"/>
  <c r="G5015" i="22"/>
  <c r="H5015" i="22" s="1"/>
  <c r="I5015" i="22" s="1"/>
  <c r="G5011" i="22"/>
  <c r="H5011" i="22" s="1"/>
  <c r="I5011" i="22" s="1"/>
  <c r="G5007" i="22"/>
  <c r="H5007" i="22" s="1"/>
  <c r="I5007" i="22" s="1"/>
  <c r="G5003" i="22"/>
  <c r="H5003" i="22" s="1"/>
  <c r="I5003" i="22" s="1"/>
  <c r="G4996" i="22"/>
  <c r="H4996" i="22" s="1"/>
  <c r="I4996" i="22" s="1"/>
  <c r="G4992" i="22"/>
  <c r="H4992" i="22" s="1"/>
  <c r="I4992" i="22" s="1"/>
  <c r="G4988" i="22"/>
  <c r="H4988" i="22" s="1"/>
  <c r="I4988" i="22" s="1"/>
  <c r="G4981" i="22"/>
  <c r="H4981" i="22" s="1"/>
  <c r="I4981" i="22" s="1"/>
  <c r="G4977" i="22"/>
  <c r="H4977" i="22" s="1"/>
  <c r="I4977" i="22" s="1"/>
  <c r="G4973" i="22"/>
  <c r="H4973" i="22" s="1"/>
  <c r="I4973" i="22" s="1"/>
  <c r="G4969" i="22"/>
  <c r="H4969" i="22" s="1"/>
  <c r="I4969" i="22" s="1"/>
  <c r="G4962" i="22"/>
  <c r="H4962" i="22" s="1"/>
  <c r="I4962" i="22" s="1"/>
  <c r="G4958" i="22"/>
  <c r="H4958" i="22" s="1"/>
  <c r="I4958" i="22" s="1"/>
  <c r="G4954" i="22"/>
  <c r="H4954" i="22" s="1"/>
  <c r="I4954" i="22" s="1"/>
  <c r="G4939" i="22"/>
  <c r="H4939" i="22" s="1"/>
  <c r="I4939" i="22" s="1"/>
  <c r="G4935" i="22"/>
  <c r="H4935" i="22" s="1"/>
  <c r="I4935" i="22" s="1"/>
  <c r="G4931" i="22"/>
  <c r="H4931" i="22" s="1"/>
  <c r="I4931" i="22" s="1"/>
  <c r="G4927" i="22"/>
  <c r="H4927" i="22" s="1"/>
  <c r="I4927" i="22" s="1"/>
  <c r="H4905" i="22"/>
  <c r="G5165" i="22"/>
  <c r="H5165" i="22" s="1"/>
  <c r="I5165" i="22" s="1"/>
  <c r="H5134" i="22"/>
  <c r="I5134" i="22" s="1"/>
  <c r="G5126" i="22"/>
  <c r="H5109" i="22"/>
  <c r="I5109" i="22" s="1"/>
  <c r="G5104" i="22"/>
  <c r="H5097" i="22"/>
  <c r="I5097" i="22" s="1"/>
  <c r="G5087" i="22"/>
  <c r="H5081" i="22"/>
  <c r="I5081" i="22" s="1"/>
  <c r="G5076" i="22"/>
  <c r="H5073" i="22"/>
  <c r="I5073" i="22" s="1"/>
  <c r="G5065" i="22"/>
  <c r="H5062" i="22"/>
  <c r="I5062" i="22" s="1"/>
  <c r="G5057" i="22"/>
  <c r="H5054" i="22"/>
  <c r="I5054" i="22" s="1"/>
  <c r="G5046" i="22"/>
  <c r="H5043" i="22"/>
  <c r="I5043" i="22" s="1"/>
  <c r="G5038" i="22"/>
  <c r="H5032" i="22"/>
  <c r="I5032" i="22" s="1"/>
  <c r="H5030" i="22"/>
  <c r="I5030" i="22" s="1"/>
  <c r="H5028" i="22"/>
  <c r="I5028" i="22" s="1"/>
  <c r="G5025" i="22"/>
  <c r="G5023" i="22"/>
  <c r="H5020" i="22"/>
  <c r="I5020" i="22" s="1"/>
  <c r="G5016" i="22"/>
  <c r="H5016" i="22" s="1"/>
  <c r="I5016" i="22" s="1"/>
  <c r="G5012" i="22"/>
  <c r="H5012" i="22" s="1"/>
  <c r="I5012" i="22" s="1"/>
  <c r="G5008" i="22"/>
  <c r="H5008" i="22" s="1"/>
  <c r="I5008" i="22" s="1"/>
  <c r="G5004" i="22"/>
  <c r="H5004" i="22" s="1"/>
  <c r="I5004" i="22" s="1"/>
  <c r="G4997" i="22"/>
  <c r="H4997" i="22" s="1"/>
  <c r="I4997" i="22" s="1"/>
  <c r="G4993" i="22"/>
  <c r="H4993" i="22" s="1"/>
  <c r="I4993" i="22" s="1"/>
  <c r="G4989" i="22"/>
  <c r="H4989" i="22" s="1"/>
  <c r="I4989" i="22" s="1"/>
  <c r="G4982" i="22"/>
  <c r="H4982" i="22" s="1"/>
  <c r="I4982" i="22" s="1"/>
  <c r="G4978" i="22"/>
  <c r="H4978" i="22" s="1"/>
  <c r="I4978" i="22" s="1"/>
  <c r="G4974" i="22"/>
  <c r="H4974" i="22" s="1"/>
  <c r="I4974" i="22" s="1"/>
  <c r="G4970" i="22"/>
  <c r="H4970" i="22" s="1"/>
  <c r="I4970" i="22" s="1"/>
  <c r="G4963" i="22"/>
  <c r="H4963" i="22" s="1"/>
  <c r="I4963" i="22" s="1"/>
  <c r="G4959" i="22"/>
  <c r="H4959" i="22" s="1"/>
  <c r="I4959" i="22" s="1"/>
  <c r="G4955" i="22"/>
  <c r="H4955" i="22" s="1"/>
  <c r="I4955" i="22" s="1"/>
  <c r="G4940" i="22"/>
  <c r="H4940" i="22" s="1"/>
  <c r="I4940" i="22" s="1"/>
  <c r="G4936" i="22"/>
  <c r="H4936" i="22" s="1"/>
  <c r="I4936" i="22" s="1"/>
  <c r="G4932" i="22"/>
  <c r="H4932" i="22" s="1"/>
  <c r="I4932" i="22" s="1"/>
  <c r="G4928" i="22"/>
  <c r="H4928" i="22" s="1"/>
  <c r="I4928" i="22" s="1"/>
  <c r="H4913" i="22"/>
  <c r="G4905" i="22"/>
  <c r="G5147" i="22"/>
  <c r="H5147" i="22" s="1"/>
  <c r="I5147" i="22" s="1"/>
  <c r="G5144" i="22"/>
  <c r="H5144" i="22" s="1"/>
  <c r="I5144" i="22" s="1"/>
  <c r="H5088" i="22"/>
  <c r="I5088" i="22" s="1"/>
  <c r="G5080" i="22"/>
  <c r="G5061" i="22"/>
  <c r="G5048" i="22"/>
  <c r="H5037" i="22"/>
  <c r="I5037" i="22" s="1"/>
  <c r="H5026" i="22"/>
  <c r="I5026" i="22" s="1"/>
  <c r="G5020" i="22"/>
  <c r="G5013" i="22"/>
  <c r="H5013" i="22" s="1"/>
  <c r="I5013" i="22" s="1"/>
  <c r="G5009" i="22"/>
  <c r="H5009" i="22" s="1"/>
  <c r="I5009" i="22" s="1"/>
  <c r="G5005" i="22"/>
  <c r="H5005" i="22" s="1"/>
  <c r="I5005" i="22" s="1"/>
  <c r="G4998" i="22"/>
  <c r="H4998" i="22" s="1"/>
  <c r="I4998" i="22" s="1"/>
  <c r="G4994" i="22"/>
  <c r="H4994" i="22" s="1"/>
  <c r="I4994" i="22" s="1"/>
  <c r="G4990" i="22"/>
  <c r="H4990" i="22" s="1"/>
  <c r="I4990" i="22" s="1"/>
  <c r="G4986" i="22"/>
  <c r="H4986" i="22" s="1"/>
  <c r="I4986" i="22" s="1"/>
  <c r="G4979" i="22"/>
  <c r="H4979" i="22" s="1"/>
  <c r="I4979" i="22" s="1"/>
  <c r="G4975" i="22"/>
  <c r="H4975" i="22" s="1"/>
  <c r="I4975" i="22" s="1"/>
  <c r="G4971" i="22"/>
  <c r="H4971" i="22" s="1"/>
  <c r="I4971" i="22" s="1"/>
  <c r="G4964" i="22"/>
  <c r="H4964" i="22" s="1"/>
  <c r="I4964" i="22" s="1"/>
  <c r="G4960" i="22"/>
  <c r="H4960" i="22" s="1"/>
  <c r="I4960" i="22" s="1"/>
  <c r="G4956" i="22"/>
  <c r="H4956" i="22" s="1"/>
  <c r="I4956" i="22" s="1"/>
  <c r="G4952" i="22"/>
  <c r="H4952" i="22" s="1"/>
  <c r="I4952" i="22" s="1"/>
  <c r="G4937" i="22"/>
  <c r="G4933" i="22"/>
  <c r="H4933" i="22" s="1"/>
  <c r="I4933" i="22" s="1"/>
  <c r="G4929" i="22"/>
  <c r="H4929" i="22" s="1"/>
  <c r="I4929" i="22" s="1"/>
  <c r="G4896" i="22"/>
  <c r="G4892" i="22"/>
  <c r="G4888" i="22"/>
  <c r="H4888" i="22" s="1"/>
  <c r="I4888" i="22" s="1"/>
  <c r="H4867" i="22"/>
  <c r="I4867" i="22" s="1"/>
  <c r="G4865" i="22"/>
  <c r="H4862" i="22"/>
  <c r="I4862" i="22" s="1"/>
  <c r="G4861" i="22"/>
  <c r="H4858" i="22"/>
  <c r="I4858" i="22" s="1"/>
  <c r="G4857" i="22"/>
  <c r="H4854" i="22"/>
  <c r="I4854" i="22" s="1"/>
  <c r="H4841" i="22"/>
  <c r="I4841" i="22" s="1"/>
  <c r="G4839" i="22"/>
  <c r="H4836" i="22"/>
  <c r="I4836" i="22" s="1"/>
  <c r="G4835" i="22"/>
  <c r="H4832" i="22"/>
  <c r="I4832" i="22" s="1"/>
  <c r="G4831" i="22"/>
  <c r="H4828" i="22"/>
  <c r="H4815" i="22"/>
  <c r="I4815" i="22" s="1"/>
  <c r="G4813" i="22"/>
  <c r="H4810" i="22"/>
  <c r="I4810" i="22" s="1"/>
  <c r="G4809" i="22"/>
  <c r="H4806" i="22"/>
  <c r="I4806" i="22" s="1"/>
  <c r="G4805" i="22"/>
  <c r="H4802" i="22"/>
  <c r="H4789" i="22"/>
  <c r="I4789" i="22" s="1"/>
  <c r="G4787" i="22"/>
  <c r="H4784" i="22"/>
  <c r="I4784" i="22" s="1"/>
  <c r="G4783" i="22"/>
  <c r="H4780" i="22"/>
  <c r="I4780" i="22" s="1"/>
  <c r="G4779" i="22"/>
  <c r="H4776" i="22"/>
  <c r="I4776" i="22" s="1"/>
  <c r="H4763" i="22"/>
  <c r="I4763" i="22" s="1"/>
  <c r="G4761" i="22"/>
  <c r="H4758" i="22"/>
  <c r="I4758" i="22" s="1"/>
  <c r="G4757" i="22"/>
  <c r="H4754" i="22"/>
  <c r="I4754" i="22" s="1"/>
  <c r="G4753" i="22"/>
  <c r="H4750" i="22"/>
  <c r="I4750" i="22" s="1"/>
  <c r="H4737" i="22"/>
  <c r="I4737" i="22" s="1"/>
  <c r="G4735" i="22"/>
  <c r="H4732" i="22"/>
  <c r="I4732" i="22" s="1"/>
  <c r="G4731" i="22"/>
  <c r="H4728" i="22"/>
  <c r="I4728" i="22" s="1"/>
  <c r="G4727" i="22"/>
  <c r="H4724" i="22"/>
  <c r="G4722" i="22"/>
  <c r="H4719" i="22"/>
  <c r="I4719" i="22" s="1"/>
  <c r="G4718" i="22"/>
  <c r="H4715" i="22"/>
  <c r="I4715" i="22" s="1"/>
  <c r="G4714" i="22"/>
  <c r="H4711" i="22"/>
  <c r="G4709" i="22"/>
  <c r="G5155" i="22"/>
  <c r="H5155" i="22" s="1"/>
  <c r="I5155" i="22" s="1"/>
  <c r="G5152" i="22"/>
  <c r="H5152" i="22" s="1"/>
  <c r="I5152" i="22" s="1"/>
  <c r="H5137" i="22"/>
  <c r="I5137" i="22" s="1"/>
  <c r="G5112" i="22"/>
  <c r="G5100" i="22"/>
  <c r="H5100" i="22" s="1"/>
  <c r="I5100" i="22" s="1"/>
  <c r="G5091" i="22"/>
  <c r="H5077" i="22"/>
  <c r="I5077" i="22" s="1"/>
  <c r="G5072" i="22"/>
  <c r="H5058" i="22"/>
  <c r="I5058" i="22" s="1"/>
  <c r="G5053" i="22"/>
  <c r="H5045" i="22"/>
  <c r="I5045" i="22" s="1"/>
  <c r="G5040" i="22"/>
  <c r="G5028" i="22"/>
  <c r="H5024" i="22"/>
  <c r="I5024" i="22" s="1"/>
  <c r="H5021" i="22"/>
  <c r="I5021" i="22" s="1"/>
  <c r="G5014" i="22"/>
  <c r="H5014" i="22" s="1"/>
  <c r="I5014" i="22" s="1"/>
  <c r="G5010" i="22"/>
  <c r="H5010" i="22" s="1"/>
  <c r="I5010" i="22" s="1"/>
  <c r="G5006" i="22"/>
  <c r="H5006" i="22" s="1"/>
  <c r="I5006" i="22" s="1"/>
  <c r="G4999" i="22"/>
  <c r="H4999" i="22" s="1"/>
  <c r="I4999" i="22" s="1"/>
  <c r="G4995" i="22"/>
  <c r="H4995" i="22" s="1"/>
  <c r="I4995" i="22" s="1"/>
  <c r="G4991" i="22"/>
  <c r="H4991" i="22" s="1"/>
  <c r="I4991" i="22" s="1"/>
  <c r="G4987" i="22"/>
  <c r="H4987" i="22" s="1"/>
  <c r="I4987" i="22" s="1"/>
  <c r="G4980" i="22"/>
  <c r="H4980" i="22" s="1"/>
  <c r="I4980" i="22" s="1"/>
  <c r="G4976" i="22"/>
  <c r="H4976" i="22" s="1"/>
  <c r="I4976" i="22" s="1"/>
  <c r="G4972" i="22"/>
  <c r="H4972" i="22" s="1"/>
  <c r="I4972" i="22" s="1"/>
  <c r="G4965" i="22"/>
  <c r="H4965" i="22" s="1"/>
  <c r="I4965" i="22" s="1"/>
  <c r="G4961" i="22"/>
  <c r="H4961" i="22" s="1"/>
  <c r="I4961" i="22" s="1"/>
  <c r="G4957" i="22"/>
  <c r="H4957" i="22" s="1"/>
  <c r="I4957" i="22" s="1"/>
  <c r="G4953" i="22"/>
  <c r="H4953" i="22" s="1"/>
  <c r="I4953" i="22" s="1"/>
  <c r="G4938" i="22"/>
  <c r="H4938" i="22" s="1"/>
  <c r="I4938" i="22" s="1"/>
  <c r="G4934" i="22"/>
  <c r="H4934" i="22" s="1"/>
  <c r="I4934" i="22" s="1"/>
  <c r="G4930" i="22"/>
  <c r="H4930" i="22" s="1"/>
  <c r="I4930" i="22" s="1"/>
  <c r="G4914" i="22"/>
  <c r="G4894" i="22"/>
  <c r="H4894" i="22" s="1"/>
  <c r="I4894" i="22" s="1"/>
  <c r="G4890" i="22"/>
  <c r="H4890" i="22" s="1"/>
  <c r="I4890" i="22" s="1"/>
  <c r="G4886" i="22"/>
  <c r="H4869" i="22"/>
  <c r="I4869" i="22" s="1"/>
  <c r="G4868" i="22"/>
  <c r="H4864" i="22"/>
  <c r="I4864" i="22" s="1"/>
  <c r="G4863" i="22"/>
  <c r="H4860" i="22"/>
  <c r="I4860" i="22" s="1"/>
  <c r="G4859" i="22"/>
  <c r="H4856" i="22"/>
  <c r="I4856" i="22" s="1"/>
  <c r="G4855" i="22"/>
  <c r="H4843" i="22"/>
  <c r="I4843" i="22" s="1"/>
  <c r="G4842" i="22"/>
  <c r="H4838" i="22"/>
  <c r="I4838" i="22" s="1"/>
  <c r="G4837" i="22"/>
  <c r="H4834" i="22"/>
  <c r="I4834" i="22" s="1"/>
  <c r="G4833" i="22"/>
  <c r="H4830" i="22"/>
  <c r="I4830" i="22" s="1"/>
  <c r="G4829" i="22"/>
  <c r="H4817" i="22"/>
  <c r="I4817" i="22" s="1"/>
  <c r="G4816" i="22"/>
  <c r="H4812" i="22"/>
  <c r="I4812" i="22" s="1"/>
  <c r="G4811" i="22"/>
  <c r="H4808" i="22"/>
  <c r="I4808" i="22" s="1"/>
  <c r="G4807" i="22"/>
  <c r="H4804" i="22"/>
  <c r="I4804" i="22" s="1"/>
  <c r="G4803" i="22"/>
  <c r="H4791" i="22"/>
  <c r="I4791" i="22" s="1"/>
  <c r="G4790" i="22"/>
  <c r="H4786" i="22"/>
  <c r="I4786" i="22" s="1"/>
  <c r="G4785" i="22"/>
  <c r="H4782" i="22"/>
  <c r="I4782" i="22" s="1"/>
  <c r="G4781" i="22"/>
  <c r="H4778" i="22"/>
  <c r="I4778" i="22" s="1"/>
  <c r="G4777" i="22"/>
  <c r="H4765" i="22"/>
  <c r="I4765" i="22" s="1"/>
  <c r="G4764" i="22"/>
  <c r="H4760" i="22"/>
  <c r="I4760" i="22" s="1"/>
  <c r="G4759" i="22"/>
  <c r="H4756" i="22"/>
  <c r="I4756" i="22" s="1"/>
  <c r="G4755" i="22"/>
  <c r="H4752" i="22"/>
  <c r="I4752" i="22" s="1"/>
  <c r="G4751" i="22"/>
  <c r="H4739" i="22"/>
  <c r="I4739" i="22" s="1"/>
  <c r="G4738" i="22"/>
  <c r="H4734" i="22"/>
  <c r="I4734" i="22" s="1"/>
  <c r="G4733" i="22"/>
  <c r="H4730" i="22"/>
  <c r="I4730" i="22" s="1"/>
  <c r="G4729" i="22"/>
  <c r="H4726" i="22"/>
  <c r="I4726" i="22" s="1"/>
  <c r="G4725" i="22"/>
  <c r="H4721" i="22"/>
  <c r="I4721" i="22" s="1"/>
  <c r="G4720" i="22"/>
  <c r="H4717" i="22"/>
  <c r="I4717" i="22" s="1"/>
  <c r="G4716" i="22"/>
  <c r="H4713" i="22"/>
  <c r="I4713" i="22" s="1"/>
  <c r="G4712" i="22"/>
  <c r="G5169" i="22"/>
  <c r="H5039" i="22"/>
  <c r="I5039" i="22" s="1"/>
  <c r="G5021" i="22"/>
  <c r="G4913" i="22"/>
  <c r="G4897" i="22"/>
  <c r="H4897" i="22" s="1"/>
  <c r="I4897" i="22" s="1"/>
  <c r="G4895" i="22"/>
  <c r="G4893" i="22"/>
  <c r="H4893" i="22" s="1"/>
  <c r="I4893" i="22" s="1"/>
  <c r="G4891" i="22"/>
  <c r="G4889" i="22"/>
  <c r="H4889" i="22" s="1"/>
  <c r="I4889" i="22" s="1"/>
  <c r="G4887" i="22"/>
  <c r="G4885" i="22"/>
  <c r="H4868" i="22"/>
  <c r="I4868" i="22" s="1"/>
  <c r="G4862" i="22"/>
  <c r="H4859" i="22"/>
  <c r="I4859" i="22" s="1"/>
  <c r="G4854" i="22"/>
  <c r="H4842" i="22"/>
  <c r="I4842" i="22" s="1"/>
  <c r="G4836" i="22"/>
  <c r="H4833" i="22"/>
  <c r="I4833" i="22" s="1"/>
  <c r="G4828" i="22"/>
  <c r="H4816" i="22"/>
  <c r="I4816" i="22" s="1"/>
  <c r="G4810" i="22"/>
  <c r="H4807" i="22"/>
  <c r="I4807" i="22" s="1"/>
  <c r="G4802" i="22"/>
  <c r="H4790" i="22"/>
  <c r="I4790" i="22" s="1"/>
  <c r="G4784" i="22"/>
  <c r="H4781" i="22"/>
  <c r="I4781" i="22" s="1"/>
  <c r="G4776" i="22"/>
  <c r="H4764" i="22"/>
  <c r="I4764" i="22" s="1"/>
  <c r="G4758" i="22"/>
  <c r="H4755" i="22"/>
  <c r="I4755" i="22" s="1"/>
  <c r="G4750" i="22"/>
  <c r="H4738" i="22"/>
  <c r="I4738" i="22" s="1"/>
  <c r="G4732" i="22"/>
  <c r="H4729" i="22"/>
  <c r="I4729" i="22" s="1"/>
  <c r="G4724" i="22"/>
  <c r="H4720" i="22"/>
  <c r="I4720" i="22" s="1"/>
  <c r="G4715" i="22"/>
  <c r="H4712" i="22"/>
  <c r="I4712" i="22" s="1"/>
  <c r="G4707" i="22"/>
  <c r="H4704" i="22"/>
  <c r="I4704" i="22" s="1"/>
  <c r="G4703" i="22"/>
  <c r="H4700" i="22"/>
  <c r="I4700" i="22" s="1"/>
  <c r="G4699" i="22"/>
  <c r="H4695" i="22"/>
  <c r="I4695" i="22" s="1"/>
  <c r="G4694" i="22"/>
  <c r="H4691" i="22"/>
  <c r="I4691" i="22" s="1"/>
  <c r="G4690" i="22"/>
  <c r="H4687" i="22"/>
  <c r="I4687" i="22" s="1"/>
  <c r="G4686" i="22"/>
  <c r="H4682" i="22"/>
  <c r="I4682" i="22" s="1"/>
  <c r="G4681" i="22"/>
  <c r="H4678" i="22"/>
  <c r="I4678" i="22" s="1"/>
  <c r="G4677" i="22"/>
  <c r="H4674" i="22"/>
  <c r="I4674" i="22" s="1"/>
  <c r="G4673" i="22"/>
  <c r="H4669" i="22"/>
  <c r="I4669" i="22" s="1"/>
  <c r="G4668" i="22"/>
  <c r="H4665" i="22"/>
  <c r="I4665" i="22" s="1"/>
  <c r="G4664" i="22"/>
  <c r="H4661" i="22"/>
  <c r="I4661" i="22" s="1"/>
  <c r="G4660" i="22"/>
  <c r="H4656" i="22"/>
  <c r="I4656" i="22" s="1"/>
  <c r="G4655" i="22"/>
  <c r="H4652" i="22"/>
  <c r="I4652" i="22" s="1"/>
  <c r="G4651" i="22"/>
  <c r="H4648" i="22"/>
  <c r="I4648" i="22" s="1"/>
  <c r="G4647" i="22"/>
  <c r="H4643" i="22"/>
  <c r="I4643" i="22" s="1"/>
  <c r="G4642" i="22"/>
  <c r="H4639" i="22"/>
  <c r="I4639" i="22" s="1"/>
  <c r="G4638" i="22"/>
  <c r="H4635" i="22"/>
  <c r="I4635" i="22" s="1"/>
  <c r="G4634" i="22"/>
  <c r="G4612" i="22"/>
  <c r="G4608" i="22"/>
  <c r="G4604" i="22"/>
  <c r="G5136" i="22"/>
  <c r="G5096" i="22"/>
  <c r="G5070" i="22"/>
  <c r="G5059" i="22"/>
  <c r="H5047" i="22"/>
  <c r="I5047" i="22" s="1"/>
  <c r="G4864" i="22"/>
  <c r="H4861" i="22"/>
  <c r="I4861" i="22" s="1"/>
  <c r="G4856" i="22"/>
  <c r="G4838" i="22"/>
  <c r="H4835" i="22"/>
  <c r="I4835" i="22" s="1"/>
  <c r="G4830" i="22"/>
  <c r="G4812" i="22"/>
  <c r="H4809" i="22"/>
  <c r="I4809" i="22" s="1"/>
  <c r="G4804" i="22"/>
  <c r="G4786" i="22"/>
  <c r="H4783" i="22"/>
  <c r="I4783" i="22" s="1"/>
  <c r="G4778" i="22"/>
  <c r="G4760" i="22"/>
  <c r="H4757" i="22"/>
  <c r="I4757" i="22" s="1"/>
  <c r="G4752" i="22"/>
  <c r="G4734" i="22"/>
  <c r="H4731" i="22"/>
  <c r="I4731" i="22" s="1"/>
  <c r="G4726" i="22"/>
  <c r="H4722" i="22"/>
  <c r="I4722" i="22" s="1"/>
  <c r="G4717" i="22"/>
  <c r="H4714" i="22"/>
  <c r="I4714" i="22" s="1"/>
  <c r="H4708" i="22"/>
  <c r="I4708" i="22" s="1"/>
  <c r="H4705" i="22"/>
  <c r="I4705" i="22" s="1"/>
  <c r="G4704" i="22"/>
  <c r="H4701" i="22"/>
  <c r="I4701" i="22" s="1"/>
  <c r="G4700" i="22"/>
  <c r="H4696" i="22"/>
  <c r="I4696" i="22" s="1"/>
  <c r="G4695" i="22"/>
  <c r="H4692" i="22"/>
  <c r="I4692" i="22" s="1"/>
  <c r="G4691" i="22"/>
  <c r="H4688" i="22"/>
  <c r="I4688" i="22" s="1"/>
  <c r="G4687" i="22"/>
  <c r="H4683" i="22"/>
  <c r="I4683" i="22" s="1"/>
  <c r="G4682" i="22"/>
  <c r="H4679" i="22"/>
  <c r="I4679" i="22" s="1"/>
  <c r="G4678" i="22"/>
  <c r="H4675" i="22"/>
  <c r="I4675" i="22" s="1"/>
  <c r="G4674" i="22"/>
  <c r="H4670" i="22"/>
  <c r="I4670" i="22" s="1"/>
  <c r="G4669" i="22"/>
  <c r="H4666" i="22"/>
  <c r="I4666" i="22" s="1"/>
  <c r="G4665" i="22"/>
  <c r="H4662" i="22"/>
  <c r="I4662" i="22" s="1"/>
  <c r="G4661" i="22"/>
  <c r="H4657" i="22"/>
  <c r="I4657" i="22" s="1"/>
  <c r="G4656" i="22"/>
  <c r="H4653" i="22"/>
  <c r="I4653" i="22" s="1"/>
  <c r="G4652" i="22"/>
  <c r="H4649" i="22"/>
  <c r="I4649" i="22" s="1"/>
  <c r="G4648" i="22"/>
  <c r="H4644" i="22"/>
  <c r="I4644" i="22" s="1"/>
  <c r="G4643" i="22"/>
  <c r="H4640" i="22"/>
  <c r="I4640" i="22" s="1"/>
  <c r="G4639" i="22"/>
  <c r="H4636" i="22"/>
  <c r="I4636" i="22" s="1"/>
  <c r="G4635" i="22"/>
  <c r="G4613" i="22"/>
  <c r="G4609" i="22"/>
  <c r="G4605" i="22"/>
  <c r="H4605" i="22" s="1"/>
  <c r="I4605" i="22" s="1"/>
  <c r="H5113" i="22"/>
  <c r="I5113" i="22" s="1"/>
  <c r="G5089" i="22"/>
  <c r="H5029" i="22"/>
  <c r="I5029" i="22" s="1"/>
  <c r="H4863" i="22"/>
  <c r="I4863" i="22" s="1"/>
  <c r="G4858" i="22"/>
  <c r="G4841" i="22"/>
  <c r="H4829" i="22"/>
  <c r="I4829" i="22" s="1"/>
  <c r="H4811" i="22"/>
  <c r="I4811" i="22" s="1"/>
  <c r="G4806" i="22"/>
  <c r="G4789" i="22"/>
  <c r="H4777" i="22"/>
  <c r="I4777" i="22" s="1"/>
  <c r="H4759" i="22"/>
  <c r="I4759" i="22" s="1"/>
  <c r="G4754" i="22"/>
  <c r="G4737" i="22"/>
  <c r="H4725" i="22"/>
  <c r="I4725" i="22" s="1"/>
  <c r="G4719" i="22"/>
  <c r="G4708" i="22"/>
  <c r="G4705" i="22"/>
  <c r="H4702" i="22"/>
  <c r="I4702" i="22" s="1"/>
  <c r="G4696" i="22"/>
  <c r="H4693" i="22"/>
  <c r="I4693" i="22" s="1"/>
  <c r="G4688" i="22"/>
  <c r="H4685" i="22"/>
  <c r="I4685" i="22" s="1"/>
  <c r="G4679" i="22"/>
  <c r="H4676" i="22"/>
  <c r="I4676" i="22" s="1"/>
  <c r="G4670" i="22"/>
  <c r="H4667" i="22"/>
  <c r="I4667" i="22" s="1"/>
  <c r="G4662" i="22"/>
  <c r="H4659" i="22"/>
  <c r="G4653" i="22"/>
  <c r="H4650" i="22"/>
  <c r="I4650" i="22" s="1"/>
  <c r="G4644" i="22"/>
  <c r="H4641" i="22"/>
  <c r="I4641" i="22" s="1"/>
  <c r="G4636" i="22"/>
  <c r="H4633" i="22"/>
  <c r="G4489" i="22"/>
  <c r="H4489" i="22" s="1"/>
  <c r="I4489" i="22" s="1"/>
  <c r="G4485" i="22"/>
  <c r="H4485" i="22" s="1"/>
  <c r="I4485" i="22" s="1"/>
  <c r="G4481" i="22"/>
  <c r="H4481" i="22" s="1"/>
  <c r="I4481" i="22" s="1"/>
  <c r="G4477" i="22"/>
  <c r="H4477" i="22" s="1"/>
  <c r="I4477" i="22" s="1"/>
  <c r="G4473" i="22"/>
  <c r="H4473" i="22" s="1"/>
  <c r="I4473" i="22" s="1"/>
  <c r="G4469" i="22"/>
  <c r="H4469" i="22" s="1"/>
  <c r="I4469" i="22" s="1"/>
  <c r="G4465" i="22"/>
  <c r="H4465" i="22" s="1"/>
  <c r="I4465" i="22" s="1"/>
  <c r="G4461" i="22"/>
  <c r="H4461" i="22" s="1"/>
  <c r="I4461" i="22" s="1"/>
  <c r="G4457" i="22"/>
  <c r="H4457" i="22" s="1"/>
  <c r="I4457" i="22" s="1"/>
  <c r="G4453" i="22"/>
  <c r="H4453" i="22" s="1"/>
  <c r="I4453" i="22" s="1"/>
  <c r="G4449" i="22"/>
  <c r="H4449" i="22" s="1"/>
  <c r="I4449" i="22" s="1"/>
  <c r="G4445" i="22"/>
  <c r="H4445" i="22" s="1"/>
  <c r="I4445" i="22" s="1"/>
  <c r="G4440" i="22"/>
  <c r="H4440" i="22" s="1"/>
  <c r="I4440" i="22" s="1"/>
  <c r="G4436" i="22"/>
  <c r="H4436" i="22" s="1"/>
  <c r="I4436" i="22" s="1"/>
  <c r="G4432" i="22"/>
  <c r="H4432" i="22" s="1"/>
  <c r="I4432" i="22" s="1"/>
  <c r="G4428" i="22"/>
  <c r="H4428" i="22" s="1"/>
  <c r="I4428" i="22" s="1"/>
  <c r="G4424" i="22"/>
  <c r="H4424" i="22" s="1"/>
  <c r="I4424" i="22" s="1"/>
  <c r="G4419" i="22"/>
  <c r="H4419" i="22" s="1"/>
  <c r="I4419" i="22" s="1"/>
  <c r="G4415" i="22"/>
  <c r="H4415" i="22" s="1"/>
  <c r="I4415" i="22" s="1"/>
  <c r="G4411" i="22"/>
  <c r="H4411" i="22" s="1"/>
  <c r="I4411" i="22" s="1"/>
  <c r="G4407" i="22"/>
  <c r="H4407" i="22" s="1"/>
  <c r="I4407" i="22" s="1"/>
  <c r="G4403" i="22"/>
  <c r="H4403" i="22" s="1"/>
  <c r="I4403" i="22" s="1"/>
  <c r="G4399" i="22"/>
  <c r="H4399" i="22" s="1"/>
  <c r="I4399" i="22" s="1"/>
  <c r="G4395" i="22"/>
  <c r="H4395" i="22" s="1"/>
  <c r="I4395" i="22" s="1"/>
  <c r="G4390" i="22"/>
  <c r="H4390" i="22" s="1"/>
  <c r="I4390" i="22" s="1"/>
  <c r="G4386" i="22"/>
  <c r="H4386" i="22" s="1"/>
  <c r="I4386" i="22" s="1"/>
  <c r="G4382" i="22"/>
  <c r="H4382" i="22" s="1"/>
  <c r="I4382" i="22" s="1"/>
  <c r="G4378" i="22"/>
  <c r="H4378" i="22" s="1"/>
  <c r="I4378" i="22" s="1"/>
  <c r="G4374" i="22"/>
  <c r="H4374" i="22" s="1"/>
  <c r="I4374" i="22" s="1"/>
  <c r="G5108" i="22"/>
  <c r="H5064" i="22"/>
  <c r="I5064" i="22" s="1"/>
  <c r="G5024" i="22"/>
  <c r="G4869" i="22"/>
  <c r="H4857" i="22"/>
  <c r="I4857" i="22" s="1"/>
  <c r="H4839" i="22"/>
  <c r="I4839" i="22" s="1"/>
  <c r="G4834" i="22"/>
  <c r="G4817" i="22"/>
  <c r="H4805" i="22"/>
  <c r="I4805" i="22" s="1"/>
  <c r="H4787" i="22"/>
  <c r="I4787" i="22" s="1"/>
  <c r="G4782" i="22"/>
  <c r="G4765" i="22"/>
  <c r="H4753" i="22"/>
  <c r="I4753" i="22" s="1"/>
  <c r="H4735" i="22"/>
  <c r="I4735" i="22" s="1"/>
  <c r="G4730" i="22"/>
  <c r="H4718" i="22"/>
  <c r="I4718" i="22" s="1"/>
  <c r="G4713" i="22"/>
  <c r="H4707" i="22"/>
  <c r="I4707" i="22" s="1"/>
  <c r="G4702" i="22"/>
  <c r="H4699" i="22"/>
  <c r="I4699" i="22" s="1"/>
  <c r="G4693" i="22"/>
  <c r="H4690" i="22"/>
  <c r="I4690" i="22" s="1"/>
  <c r="G4685" i="22"/>
  <c r="H4681" i="22"/>
  <c r="I4681" i="22" s="1"/>
  <c r="G4676" i="22"/>
  <c r="H4673" i="22"/>
  <c r="I4673" i="22" s="1"/>
  <c r="G4667" i="22"/>
  <c r="H4664" i="22"/>
  <c r="I4664" i="22" s="1"/>
  <c r="G4659" i="22"/>
  <c r="H4655" i="22"/>
  <c r="I4655" i="22" s="1"/>
  <c r="G4650" i="22"/>
  <c r="H4647" i="22"/>
  <c r="I4647" i="22" s="1"/>
  <c r="G4641" i="22"/>
  <c r="H4638" i="22"/>
  <c r="I4638" i="22" s="1"/>
  <c r="G4633" i="22"/>
  <c r="G4611" i="22"/>
  <c r="H4611" i="22" s="1"/>
  <c r="I4611" i="22" s="1"/>
  <c r="G4607" i="22"/>
  <c r="H4607" i="22" s="1"/>
  <c r="I4607" i="22" s="1"/>
  <c r="G4603" i="22"/>
  <c r="G4486" i="22"/>
  <c r="H4486" i="22" s="1"/>
  <c r="I4486" i="22" s="1"/>
  <c r="G4482" i="22"/>
  <c r="H4482" i="22" s="1"/>
  <c r="I4482" i="22" s="1"/>
  <c r="G4478" i="22"/>
  <c r="H4478" i="22" s="1"/>
  <c r="I4478" i="22" s="1"/>
  <c r="G4474" i="22"/>
  <c r="H4474" i="22" s="1"/>
  <c r="I4474" i="22" s="1"/>
  <c r="G4470" i="22"/>
  <c r="H4470" i="22" s="1"/>
  <c r="I4470" i="22" s="1"/>
  <c r="G4466" i="22"/>
  <c r="H4466" i="22" s="1"/>
  <c r="I4466" i="22" s="1"/>
  <c r="G4462" i="22"/>
  <c r="H4462" i="22" s="1"/>
  <c r="I4462" i="22" s="1"/>
  <c r="G4458" i="22"/>
  <c r="H4458" i="22" s="1"/>
  <c r="I4458" i="22" s="1"/>
  <c r="G4454" i="22"/>
  <c r="H4454" i="22" s="1"/>
  <c r="I4454" i="22" s="1"/>
  <c r="G4450" i="22"/>
  <c r="H4450" i="22" s="1"/>
  <c r="I4450" i="22" s="1"/>
  <c r="G4446" i="22"/>
  <c r="H4446" i="22" s="1"/>
  <c r="I4446" i="22" s="1"/>
  <c r="G4442" i="22"/>
  <c r="H4442" i="22" s="1"/>
  <c r="I4442" i="22" s="1"/>
  <c r="G4437" i="22"/>
  <c r="H4437" i="22" s="1"/>
  <c r="I4437" i="22" s="1"/>
  <c r="G4433" i="22"/>
  <c r="H4433" i="22" s="1"/>
  <c r="I4433" i="22" s="1"/>
  <c r="G4429" i="22"/>
  <c r="H4429" i="22" s="1"/>
  <c r="I4429" i="22" s="1"/>
  <c r="G4425" i="22"/>
  <c r="H4425" i="22" s="1"/>
  <c r="I4425" i="22" s="1"/>
  <c r="G4421" i="22"/>
  <c r="H4421" i="22" s="1"/>
  <c r="I4421" i="22" s="1"/>
  <c r="G4416" i="22"/>
  <c r="H4416" i="22" s="1"/>
  <c r="I4416" i="22" s="1"/>
  <c r="G4412" i="22"/>
  <c r="H4412" i="22" s="1"/>
  <c r="I4412" i="22" s="1"/>
  <c r="G4408" i="22"/>
  <c r="H4408" i="22" s="1"/>
  <c r="I4408" i="22" s="1"/>
  <c r="G4404" i="22"/>
  <c r="H4404" i="22" s="1"/>
  <c r="I4404" i="22" s="1"/>
  <c r="G4400" i="22"/>
  <c r="H4400" i="22" s="1"/>
  <c r="I4400" i="22" s="1"/>
  <c r="G4396" i="22"/>
  <c r="H4396" i="22" s="1"/>
  <c r="I4396" i="22" s="1"/>
  <c r="G4392" i="22"/>
  <c r="H4392" i="22" s="1"/>
  <c r="I4392" i="22" s="1"/>
  <c r="G4387" i="22"/>
  <c r="H4387" i="22" s="1"/>
  <c r="I4387" i="22" s="1"/>
  <c r="G4383" i="22"/>
  <c r="H4383" i="22" s="1"/>
  <c r="I4383" i="22" s="1"/>
  <c r="G4379" i="22"/>
  <c r="H4379" i="22" s="1"/>
  <c r="I4379" i="22" s="1"/>
  <c r="G4375" i="22"/>
  <c r="H4375" i="22" s="1"/>
  <c r="I4375" i="22" s="1"/>
  <c r="G5133" i="22"/>
  <c r="H5056" i="22"/>
  <c r="I5056" i="22" s="1"/>
  <c r="G5031" i="22"/>
  <c r="H4914" i="22"/>
  <c r="I4914" i="22" s="1"/>
  <c r="H4865" i="22"/>
  <c r="I4865" i="22" s="1"/>
  <c r="G4843" i="22"/>
  <c r="H4831" i="22"/>
  <c r="I4831" i="22" s="1"/>
  <c r="G4808" i="22"/>
  <c r="H4761" i="22"/>
  <c r="I4761" i="22" s="1"/>
  <c r="G4739" i="22"/>
  <c r="H4727" i="22"/>
  <c r="I4727" i="22" s="1"/>
  <c r="G4706" i="22"/>
  <c r="H4694" i="22"/>
  <c r="I4694" i="22" s="1"/>
  <c r="G4689" i="22"/>
  <c r="H4677" i="22"/>
  <c r="I4677" i="22" s="1"/>
  <c r="G4672" i="22"/>
  <c r="H4660" i="22"/>
  <c r="I4660" i="22" s="1"/>
  <c r="G4654" i="22"/>
  <c r="H4642" i="22"/>
  <c r="I4642" i="22" s="1"/>
  <c r="G4637" i="22"/>
  <c r="G4614" i="22"/>
  <c r="H4614" i="22" s="1"/>
  <c r="I4614" i="22" s="1"/>
  <c r="G4606" i="22"/>
  <c r="H4606" i="22" s="1"/>
  <c r="I4606" i="22" s="1"/>
  <c r="G4488" i="22"/>
  <c r="H4488" i="22" s="1"/>
  <c r="I4488" i="22" s="1"/>
  <c r="G4484" i="22"/>
  <c r="H4484" i="22" s="1"/>
  <c r="I4484" i="22" s="1"/>
  <c r="G4480" i="22"/>
  <c r="H4480" i="22" s="1"/>
  <c r="I4480" i="22" s="1"/>
  <c r="G4476" i="22"/>
  <c r="H4476" i="22" s="1"/>
  <c r="I4476" i="22" s="1"/>
  <c r="G4472" i="22"/>
  <c r="H4472" i="22" s="1"/>
  <c r="I4472" i="22" s="1"/>
  <c r="G4468" i="22"/>
  <c r="H4468" i="22" s="1"/>
  <c r="I4468" i="22" s="1"/>
  <c r="G4464" i="22"/>
  <c r="H4464" i="22" s="1"/>
  <c r="I4464" i="22" s="1"/>
  <c r="G4460" i="22"/>
  <c r="H4460" i="22" s="1"/>
  <c r="I4460" i="22" s="1"/>
  <c r="G4456" i="22"/>
  <c r="H4456" i="22" s="1"/>
  <c r="I4456" i="22" s="1"/>
  <c r="G4452" i="22"/>
  <c r="H4452" i="22" s="1"/>
  <c r="I4452" i="22" s="1"/>
  <c r="G4448" i="22"/>
  <c r="H4448" i="22" s="1"/>
  <c r="I4448" i="22" s="1"/>
  <c r="G4444" i="22"/>
  <c r="H4444" i="22" s="1"/>
  <c r="I4444" i="22" s="1"/>
  <c r="G4439" i="22"/>
  <c r="H4439" i="22" s="1"/>
  <c r="I4439" i="22" s="1"/>
  <c r="G4435" i="22"/>
  <c r="H4435" i="22" s="1"/>
  <c r="I4435" i="22" s="1"/>
  <c r="G4431" i="22"/>
  <c r="H4431" i="22" s="1"/>
  <c r="I4431" i="22" s="1"/>
  <c r="G4427" i="22"/>
  <c r="H4427" i="22" s="1"/>
  <c r="I4427" i="22" s="1"/>
  <c r="G4423" i="22"/>
  <c r="H4423" i="22" s="1"/>
  <c r="I4423" i="22" s="1"/>
  <c r="G4418" i="22"/>
  <c r="H4418" i="22" s="1"/>
  <c r="I4418" i="22" s="1"/>
  <c r="G4414" i="22"/>
  <c r="H4414" i="22" s="1"/>
  <c r="I4414" i="22" s="1"/>
  <c r="G4410" i="22"/>
  <c r="H4410" i="22" s="1"/>
  <c r="I4410" i="22" s="1"/>
  <c r="G4406" i="22"/>
  <c r="H4406" i="22" s="1"/>
  <c r="I4406" i="22" s="1"/>
  <c r="G4402" i="22"/>
  <c r="H4402" i="22" s="1"/>
  <c r="I4402" i="22" s="1"/>
  <c r="G4398" i="22"/>
  <c r="H4398" i="22" s="1"/>
  <c r="I4398" i="22" s="1"/>
  <c r="G4394" i="22"/>
  <c r="H4394" i="22" s="1"/>
  <c r="I4394" i="22" s="1"/>
  <c r="G4389" i="22"/>
  <c r="H4389" i="22" s="1"/>
  <c r="I4389" i="22" s="1"/>
  <c r="G4385" i="22"/>
  <c r="H4385" i="22" s="1"/>
  <c r="I4385" i="22" s="1"/>
  <c r="G4381" i="22"/>
  <c r="H4381" i="22" s="1"/>
  <c r="I4381" i="22" s="1"/>
  <c r="G4377" i="22"/>
  <c r="H4377" i="22" s="1"/>
  <c r="I4377" i="22" s="1"/>
  <c r="G4372" i="22"/>
  <c r="H4372" i="22" s="1"/>
  <c r="I4372" i="22" s="1"/>
  <c r="G4368" i="22"/>
  <c r="H4368" i="22" s="1"/>
  <c r="I4368" i="22" s="1"/>
  <c r="G4364" i="22"/>
  <c r="H4364" i="22" s="1"/>
  <c r="I4364" i="22" s="1"/>
  <c r="G4360" i="22"/>
  <c r="H4360" i="22" s="1"/>
  <c r="I4360" i="22" s="1"/>
  <c r="G4356" i="22"/>
  <c r="H4356" i="22" s="1"/>
  <c r="I4356" i="22" s="1"/>
  <c r="G4352" i="22"/>
  <c r="H4352" i="22" s="1"/>
  <c r="I4352" i="22" s="1"/>
  <c r="G4348" i="22"/>
  <c r="H4348" i="22" s="1"/>
  <c r="I4348" i="22" s="1"/>
  <c r="G4344" i="22"/>
  <c r="H4344" i="22" s="1"/>
  <c r="I4344" i="22" s="1"/>
  <c r="G4339" i="22"/>
  <c r="H4339" i="22" s="1"/>
  <c r="I4339" i="22" s="1"/>
  <c r="G4335" i="22"/>
  <c r="H4335" i="22" s="1"/>
  <c r="I4335" i="22" s="1"/>
  <c r="G4331" i="22"/>
  <c r="H4331" i="22" s="1"/>
  <c r="I4331" i="22" s="1"/>
  <c r="G4327" i="22"/>
  <c r="H4327" i="22" s="1"/>
  <c r="I4327" i="22" s="1"/>
  <c r="G4323" i="22"/>
  <c r="H4323" i="22" s="1"/>
  <c r="I4323" i="22" s="1"/>
  <c r="G4319" i="22"/>
  <c r="H4319" i="22" s="1"/>
  <c r="I4319" i="22" s="1"/>
  <c r="G4315" i="22"/>
  <c r="H4315" i="22" s="1"/>
  <c r="I4315" i="22" s="1"/>
  <c r="G4311" i="22"/>
  <c r="H4311" i="22" s="1"/>
  <c r="I4311" i="22" s="1"/>
  <c r="G4307" i="22"/>
  <c r="H4307" i="22" s="1"/>
  <c r="I4307" i="22" s="1"/>
  <c r="G4302" i="22"/>
  <c r="H4302" i="22" s="1"/>
  <c r="I4302" i="22" s="1"/>
  <c r="G4298" i="22"/>
  <c r="H4298" i="22" s="1"/>
  <c r="I4298" i="22" s="1"/>
  <c r="G4294" i="22"/>
  <c r="H4294" i="22" s="1"/>
  <c r="I4294" i="22" s="1"/>
  <c r="G4289" i="22"/>
  <c r="H4289" i="22" s="1"/>
  <c r="I4289" i="22" s="1"/>
  <c r="G4285" i="22"/>
  <c r="H4285" i="22" s="1"/>
  <c r="I4285" i="22" s="1"/>
  <c r="G4281" i="22"/>
  <c r="H4281" i="22" s="1"/>
  <c r="I4281" i="22" s="1"/>
  <c r="G4276" i="22"/>
  <c r="H4276" i="22" s="1"/>
  <c r="I4276" i="22" s="1"/>
  <c r="G4272" i="22"/>
  <c r="H4272" i="22" s="1"/>
  <c r="I4272" i="22" s="1"/>
  <c r="G4268" i="22"/>
  <c r="H4268" i="22" s="1"/>
  <c r="I4268" i="22" s="1"/>
  <c r="G4264" i="22"/>
  <c r="H4264" i="22" s="1"/>
  <c r="I4264" i="22" s="1"/>
  <c r="G4259" i="22"/>
  <c r="H4259" i="22" s="1"/>
  <c r="I4259" i="22" s="1"/>
  <c r="G4255" i="22"/>
  <c r="H4255" i="22" s="1"/>
  <c r="I4255" i="22" s="1"/>
  <c r="G4251" i="22"/>
  <c r="H4251" i="22" s="1"/>
  <c r="I4251" i="22" s="1"/>
  <c r="G4246" i="22"/>
  <c r="H4246" i="22" s="1"/>
  <c r="I4246" i="22" s="1"/>
  <c r="G4242" i="22"/>
  <c r="H4242" i="22" s="1"/>
  <c r="I4242" i="22" s="1"/>
  <c r="G4238" i="22"/>
  <c r="H4238" i="22" s="1"/>
  <c r="I4238" i="22" s="1"/>
  <c r="G4233" i="22"/>
  <c r="H4233" i="22" s="1"/>
  <c r="I4233" i="22" s="1"/>
  <c r="G4229" i="22"/>
  <c r="H4229" i="22" s="1"/>
  <c r="I4229" i="22" s="1"/>
  <c r="G4226" i="22"/>
  <c r="G4222" i="22"/>
  <c r="H4222" i="22" s="1"/>
  <c r="I4222" i="22" s="1"/>
  <c r="G4217" i="22"/>
  <c r="H4217" i="22" s="1"/>
  <c r="I4217" i="22" s="1"/>
  <c r="G4213" i="22"/>
  <c r="H4213" i="22" s="1"/>
  <c r="I4213" i="22" s="1"/>
  <c r="G4209" i="22"/>
  <c r="H4209" i="22" s="1"/>
  <c r="I4209" i="22" s="1"/>
  <c r="G4204" i="22"/>
  <c r="H4204" i="22" s="1"/>
  <c r="I4204" i="22" s="1"/>
  <c r="G4199" i="22"/>
  <c r="H4199" i="22" s="1"/>
  <c r="I4199" i="22" s="1"/>
  <c r="G4195" i="22"/>
  <c r="H4195" i="22" s="1"/>
  <c r="I4195" i="22" s="1"/>
  <c r="G4190" i="22"/>
  <c r="H4190" i="22" s="1"/>
  <c r="I4190" i="22" s="1"/>
  <c r="G4186" i="22"/>
  <c r="H4186" i="22" s="1"/>
  <c r="I4186" i="22" s="1"/>
  <c r="G4182" i="22"/>
  <c r="H4182" i="22" s="1"/>
  <c r="I4182" i="22" s="1"/>
  <c r="G4177" i="22"/>
  <c r="H4177" i="22" s="1"/>
  <c r="I4177" i="22" s="1"/>
  <c r="G4173" i="22"/>
  <c r="H4173" i="22" s="1"/>
  <c r="I4173" i="22" s="1"/>
  <c r="G4168" i="22"/>
  <c r="H4168" i="22" s="1"/>
  <c r="I4168" i="22" s="1"/>
  <c r="G4163" i="22"/>
  <c r="H4163" i="22" s="1"/>
  <c r="I4163" i="22" s="1"/>
  <c r="G4157" i="22"/>
  <c r="H4157" i="22" s="1"/>
  <c r="I4157" i="22" s="1"/>
  <c r="G4152" i="22"/>
  <c r="H4152" i="22" s="1"/>
  <c r="I4152" i="22" s="1"/>
  <c r="G4145" i="22"/>
  <c r="H4145" i="22" s="1"/>
  <c r="I4145" i="22" s="1"/>
  <c r="G4141" i="22"/>
  <c r="H4141" i="22" s="1"/>
  <c r="I4141" i="22" s="1"/>
  <c r="G4136" i="22"/>
  <c r="H4136" i="22" s="1"/>
  <c r="I4136" i="22" s="1"/>
  <c r="G4132" i="22"/>
  <c r="H4132" i="22" s="1"/>
  <c r="I4132" i="22" s="1"/>
  <c r="G4127" i="22"/>
  <c r="H4127" i="22" s="1"/>
  <c r="I4127" i="22" s="1"/>
  <c r="G4122" i="22"/>
  <c r="H4122" i="22" s="1"/>
  <c r="I4122" i="22" s="1"/>
  <c r="G4118" i="22"/>
  <c r="H4118" i="22" s="1"/>
  <c r="I4118" i="22" s="1"/>
  <c r="G4113" i="22"/>
  <c r="H4113" i="22" s="1"/>
  <c r="I4113" i="22" s="1"/>
  <c r="G4109" i="22"/>
  <c r="H4109" i="22" s="1"/>
  <c r="I4109" i="22" s="1"/>
  <c r="G4102" i="22"/>
  <c r="G4095" i="22"/>
  <c r="H4095" i="22" s="1"/>
  <c r="I4095" i="22" s="1"/>
  <c r="G4090" i="22"/>
  <c r="H4090" i="22" s="1"/>
  <c r="I4090" i="22" s="1"/>
  <c r="G4085" i="22"/>
  <c r="H4085" i="22" s="1"/>
  <c r="I4085" i="22" s="1"/>
  <c r="G4079" i="22"/>
  <c r="H4079" i="22" s="1"/>
  <c r="I4079" i="22" s="1"/>
  <c r="G4073" i="22"/>
  <c r="H4073" i="22" s="1"/>
  <c r="I4073" i="22" s="1"/>
  <c r="G4067" i="22"/>
  <c r="H4067" i="22" s="1"/>
  <c r="I4067" i="22" s="1"/>
  <c r="G4061" i="22"/>
  <c r="H4061" i="22" s="1"/>
  <c r="I4061" i="22" s="1"/>
  <c r="G4054" i="22"/>
  <c r="H4054" i="22" s="1"/>
  <c r="I4054" i="22" s="1"/>
  <c r="G4049" i="22"/>
  <c r="H4049" i="22" s="1"/>
  <c r="I4049" i="22" s="1"/>
  <c r="G4044" i="22"/>
  <c r="H4044" i="22" s="1"/>
  <c r="I4044" i="22" s="1"/>
  <c r="G4038" i="22"/>
  <c r="H4038" i="22" s="1"/>
  <c r="I4038" i="22" s="1"/>
  <c r="G4033" i="22"/>
  <c r="H4033" i="22" s="1"/>
  <c r="I4033" i="22" s="1"/>
  <c r="G4026" i="22"/>
  <c r="H4026" i="22" s="1"/>
  <c r="I4026" i="22" s="1"/>
  <c r="G4021" i="22"/>
  <c r="H4021" i="22" s="1"/>
  <c r="I4021" i="22" s="1"/>
  <c r="G4015" i="22"/>
  <c r="H4015" i="22" s="1"/>
  <c r="I4015" i="22" s="1"/>
  <c r="G4010" i="22"/>
  <c r="H4010" i="22" s="1"/>
  <c r="I4010" i="22" s="1"/>
  <c r="G4005" i="22"/>
  <c r="H4005" i="22" s="1"/>
  <c r="I4005" i="22" s="1"/>
  <c r="G3999" i="22"/>
  <c r="H3999" i="22" s="1"/>
  <c r="I3999" i="22" s="1"/>
  <c r="G3994" i="22"/>
  <c r="H3994" i="22" s="1"/>
  <c r="I3994" i="22" s="1"/>
  <c r="G3989" i="22"/>
  <c r="H3989" i="22" s="1"/>
  <c r="I3989" i="22" s="1"/>
  <c r="G3984" i="22"/>
  <c r="H3984" i="22" s="1"/>
  <c r="I3984" i="22" s="1"/>
  <c r="G3979" i="22"/>
  <c r="H3979" i="22" s="1"/>
  <c r="I3979" i="22" s="1"/>
  <c r="G3974" i="22"/>
  <c r="H3974" i="22" s="1"/>
  <c r="I3974" i="22" s="1"/>
  <c r="G3969" i="22"/>
  <c r="H3969" i="22" s="1"/>
  <c r="I3969" i="22" s="1"/>
  <c r="G3964" i="22"/>
  <c r="H3964" i="22" s="1"/>
  <c r="I3964" i="22" s="1"/>
  <c r="G3959" i="22"/>
  <c r="H3959" i="22" s="1"/>
  <c r="I3959" i="22" s="1"/>
  <c r="G3952" i="22"/>
  <c r="H3952" i="22" s="1"/>
  <c r="I3952" i="22" s="1"/>
  <c r="G3946" i="22"/>
  <c r="H3946" i="22" s="1"/>
  <c r="I3946" i="22" s="1"/>
  <c r="G3941" i="22"/>
  <c r="H3941" i="22" s="1"/>
  <c r="I3941" i="22" s="1"/>
  <c r="G3936" i="22"/>
  <c r="H3936" i="22" s="1"/>
  <c r="I3936" i="22" s="1"/>
  <c r="G3931" i="22"/>
  <c r="H3931" i="22" s="1"/>
  <c r="I3931" i="22" s="1"/>
  <c r="G3927" i="22"/>
  <c r="H3927" i="22" s="1"/>
  <c r="I3927" i="22" s="1"/>
  <c r="G3922" i="22"/>
  <c r="H3922" i="22" s="1"/>
  <c r="I3922" i="22" s="1"/>
  <c r="G3918" i="22"/>
  <c r="H3918" i="22" s="1"/>
  <c r="I3918" i="22" s="1"/>
  <c r="G3913" i="22"/>
  <c r="H3913" i="22" s="1"/>
  <c r="I3913" i="22" s="1"/>
  <c r="G3909" i="22"/>
  <c r="H3909" i="22" s="1"/>
  <c r="I3909" i="22" s="1"/>
  <c r="G3905" i="22"/>
  <c r="H3905" i="22" s="1"/>
  <c r="I3905" i="22" s="1"/>
  <c r="G3900" i="22"/>
  <c r="H3900" i="22" s="1"/>
  <c r="I3900" i="22" s="1"/>
  <c r="G3896" i="22"/>
  <c r="H3896" i="22" s="1"/>
  <c r="I3896" i="22" s="1"/>
  <c r="G3891" i="22"/>
  <c r="H3891" i="22" s="1"/>
  <c r="I3891" i="22" s="1"/>
  <c r="G3887" i="22"/>
  <c r="H3887" i="22" s="1"/>
  <c r="I3887" i="22" s="1"/>
  <c r="G3883" i="22"/>
  <c r="H3883" i="22" s="1"/>
  <c r="I3883" i="22" s="1"/>
  <c r="G3878" i="22"/>
  <c r="H3878" i="22" s="1"/>
  <c r="I3878" i="22" s="1"/>
  <c r="G3874" i="22"/>
  <c r="H3874" i="22" s="1"/>
  <c r="I3874" i="22" s="1"/>
  <c r="G3869" i="22"/>
  <c r="H3869" i="22" s="1"/>
  <c r="I3869" i="22" s="1"/>
  <c r="G3863" i="22"/>
  <c r="H3863" i="22" s="1"/>
  <c r="I3863" i="22" s="1"/>
  <c r="G3856" i="22"/>
  <c r="H3856" i="22" s="1"/>
  <c r="I3856" i="22" s="1"/>
  <c r="G3851" i="22"/>
  <c r="H3851" i="22" s="1"/>
  <c r="I3851" i="22" s="1"/>
  <c r="G3845" i="22"/>
  <c r="H3845" i="22" s="1"/>
  <c r="I3845" i="22" s="1"/>
  <c r="G3840" i="22"/>
  <c r="H3840" i="22" s="1"/>
  <c r="I3840" i="22" s="1"/>
  <c r="G3835" i="22"/>
  <c r="H3835" i="22" s="1"/>
  <c r="I3835" i="22" s="1"/>
  <c r="G3830" i="22"/>
  <c r="H3830" i="22" s="1"/>
  <c r="I3830" i="22" s="1"/>
  <c r="G3825" i="22"/>
  <c r="H3825" i="22" s="1"/>
  <c r="I3825" i="22" s="1"/>
  <c r="G3821" i="22"/>
  <c r="H3821" i="22" s="1"/>
  <c r="I3821" i="22" s="1"/>
  <c r="G3815" i="22"/>
  <c r="H3815" i="22" s="1"/>
  <c r="I3815" i="22" s="1"/>
  <c r="G3810" i="22"/>
  <c r="H3810" i="22" s="1"/>
  <c r="I3810" i="22" s="1"/>
  <c r="G3806" i="22"/>
  <c r="H3806" i="22" s="1"/>
  <c r="I3806" i="22" s="1"/>
  <c r="G3801" i="22"/>
  <c r="H3801" i="22" s="1"/>
  <c r="I3801" i="22" s="1"/>
  <c r="G3797" i="22"/>
  <c r="H3797" i="22" s="1"/>
  <c r="I3797" i="22" s="1"/>
  <c r="G3792" i="22"/>
  <c r="H3792" i="22" s="1"/>
  <c r="I3792" i="22" s="1"/>
  <c r="G3788" i="22"/>
  <c r="H3788" i="22" s="1"/>
  <c r="I3788" i="22" s="1"/>
  <c r="G3783" i="22"/>
  <c r="H3783" i="22" s="1"/>
  <c r="I3783" i="22" s="1"/>
  <c r="G3779" i="22"/>
  <c r="H3779" i="22" s="1"/>
  <c r="I3779" i="22" s="1"/>
  <c r="G3774" i="22"/>
  <c r="H3774" i="22" s="1"/>
  <c r="I3774" i="22" s="1"/>
  <c r="G3770" i="22"/>
  <c r="H3770" i="22" s="1"/>
  <c r="I3770" i="22" s="1"/>
  <c r="G3765" i="22"/>
  <c r="H3765" i="22" s="1"/>
  <c r="I3765" i="22" s="1"/>
  <c r="G3761" i="22"/>
  <c r="H3761" i="22" s="1"/>
  <c r="I3761" i="22" s="1"/>
  <c r="G3755" i="22"/>
  <c r="H3755" i="22" s="1"/>
  <c r="I3755" i="22" s="1"/>
  <c r="G3750" i="22"/>
  <c r="H3750" i="22" s="1"/>
  <c r="I3750" i="22" s="1"/>
  <c r="H5075" i="22"/>
  <c r="I5075" i="22" s="1"/>
  <c r="G4860" i="22"/>
  <c r="H4813" i="22"/>
  <c r="I4813" i="22" s="1"/>
  <c r="G4791" i="22"/>
  <c r="H4779" i="22"/>
  <c r="I4779" i="22" s="1"/>
  <c r="G4756" i="22"/>
  <c r="G4721" i="22"/>
  <c r="H4709" i="22"/>
  <c r="I4709" i="22" s="1"/>
  <c r="H4703" i="22"/>
  <c r="I4703" i="22" s="1"/>
  <c r="G4698" i="22"/>
  <c r="H4686" i="22"/>
  <c r="I4686" i="22" s="1"/>
  <c r="G4680" i="22"/>
  <c r="H4668" i="22"/>
  <c r="I4668" i="22" s="1"/>
  <c r="G4663" i="22"/>
  <c r="H4651" i="22"/>
  <c r="I4651" i="22" s="1"/>
  <c r="G4646" i="22"/>
  <c r="H4634" i="22"/>
  <c r="I4634" i="22" s="1"/>
  <c r="G4610" i="22"/>
  <c r="H4610" i="22" s="1"/>
  <c r="I4610" i="22" s="1"/>
  <c r="G4602" i="22"/>
  <c r="G4487" i="22"/>
  <c r="H4487" i="22" s="1"/>
  <c r="I4487" i="22" s="1"/>
  <c r="G4483" i="22"/>
  <c r="H4483" i="22" s="1"/>
  <c r="I4483" i="22" s="1"/>
  <c r="G4479" i="22"/>
  <c r="H4479" i="22" s="1"/>
  <c r="I4479" i="22" s="1"/>
  <c r="G4475" i="22"/>
  <c r="H4475" i="22" s="1"/>
  <c r="I4475" i="22" s="1"/>
  <c r="G4471" i="22"/>
  <c r="H4471" i="22" s="1"/>
  <c r="I4471" i="22" s="1"/>
  <c r="G4467" i="22"/>
  <c r="H4467" i="22" s="1"/>
  <c r="I4467" i="22" s="1"/>
  <c r="G4463" i="22"/>
  <c r="H4463" i="22" s="1"/>
  <c r="I4463" i="22" s="1"/>
  <c r="G4459" i="22"/>
  <c r="H4459" i="22" s="1"/>
  <c r="I4459" i="22" s="1"/>
  <c r="G4455" i="22"/>
  <c r="H4455" i="22" s="1"/>
  <c r="I4455" i="22" s="1"/>
  <c r="G4451" i="22"/>
  <c r="H4451" i="22" s="1"/>
  <c r="I4451" i="22" s="1"/>
  <c r="G4447" i="22"/>
  <c r="H4447" i="22" s="1"/>
  <c r="I4447" i="22" s="1"/>
  <c r="G4443" i="22"/>
  <c r="H4443" i="22" s="1"/>
  <c r="I4443" i="22" s="1"/>
  <c r="G4438" i="22"/>
  <c r="H4438" i="22" s="1"/>
  <c r="I4438" i="22" s="1"/>
  <c r="G4434" i="22"/>
  <c r="H4434" i="22" s="1"/>
  <c r="I4434" i="22" s="1"/>
  <c r="G4430" i="22"/>
  <c r="H4430" i="22" s="1"/>
  <c r="I4430" i="22" s="1"/>
  <c r="G4426" i="22"/>
  <c r="H4426" i="22" s="1"/>
  <c r="I4426" i="22" s="1"/>
  <c r="G4422" i="22"/>
  <c r="H4422" i="22" s="1"/>
  <c r="I4422" i="22" s="1"/>
  <c r="G4417" i="22"/>
  <c r="H4417" i="22" s="1"/>
  <c r="I4417" i="22" s="1"/>
  <c r="G4413" i="22"/>
  <c r="H4413" i="22" s="1"/>
  <c r="I4413" i="22" s="1"/>
  <c r="G4409" i="22"/>
  <c r="H4409" i="22" s="1"/>
  <c r="I4409" i="22" s="1"/>
  <c r="G4405" i="22"/>
  <c r="H4405" i="22" s="1"/>
  <c r="I4405" i="22" s="1"/>
  <c r="G4401" i="22"/>
  <c r="H4401" i="22" s="1"/>
  <c r="I4401" i="22" s="1"/>
  <c r="G4397" i="22"/>
  <c r="H4397" i="22" s="1"/>
  <c r="I4397" i="22" s="1"/>
  <c r="G4393" i="22"/>
  <c r="H4393" i="22" s="1"/>
  <c r="I4393" i="22" s="1"/>
  <c r="G4388" i="22"/>
  <c r="H4388" i="22" s="1"/>
  <c r="I4388" i="22" s="1"/>
  <c r="G4384" i="22"/>
  <c r="H4384" i="22" s="1"/>
  <c r="I4384" i="22" s="1"/>
  <c r="G4380" i="22"/>
  <c r="H4380" i="22" s="1"/>
  <c r="I4380" i="22" s="1"/>
  <c r="G4376" i="22"/>
  <c r="H4376" i="22" s="1"/>
  <c r="I4376" i="22" s="1"/>
  <c r="G4370" i="22"/>
  <c r="H4370" i="22" s="1"/>
  <c r="I4370" i="22" s="1"/>
  <c r="G4366" i="22"/>
  <c r="H4366" i="22" s="1"/>
  <c r="I4366" i="22" s="1"/>
  <c r="G4362" i="22"/>
  <c r="H4362" i="22" s="1"/>
  <c r="I4362" i="22" s="1"/>
  <c r="G4358" i="22"/>
  <c r="H4358" i="22" s="1"/>
  <c r="I4358" i="22" s="1"/>
  <c r="G4354" i="22"/>
  <c r="H4354" i="22" s="1"/>
  <c r="I4354" i="22" s="1"/>
  <c r="G4350" i="22"/>
  <c r="H4350" i="22" s="1"/>
  <c r="I4350" i="22" s="1"/>
  <c r="G4346" i="22"/>
  <c r="H4346" i="22" s="1"/>
  <c r="I4346" i="22" s="1"/>
  <c r="G4341" i="22"/>
  <c r="H4341" i="22" s="1"/>
  <c r="I4341" i="22" s="1"/>
  <c r="G4337" i="22"/>
  <c r="H4337" i="22" s="1"/>
  <c r="I4337" i="22" s="1"/>
  <c r="G4333" i="22"/>
  <c r="H4333" i="22" s="1"/>
  <c r="I4333" i="22" s="1"/>
  <c r="G4329" i="22"/>
  <c r="H4329" i="22" s="1"/>
  <c r="I4329" i="22" s="1"/>
  <c r="G4325" i="22"/>
  <c r="H4325" i="22" s="1"/>
  <c r="I4325" i="22" s="1"/>
  <c r="G4321" i="22"/>
  <c r="H4321" i="22" s="1"/>
  <c r="I4321" i="22" s="1"/>
  <c r="G4317" i="22"/>
  <c r="H4317" i="22" s="1"/>
  <c r="I4317" i="22" s="1"/>
  <c r="G4313" i="22"/>
  <c r="H4313" i="22" s="1"/>
  <c r="I4313" i="22" s="1"/>
  <c r="G4309" i="22"/>
  <c r="H4309" i="22" s="1"/>
  <c r="I4309" i="22" s="1"/>
  <c r="G4304" i="22"/>
  <c r="H4304" i="22" s="1"/>
  <c r="I4304" i="22" s="1"/>
  <c r="G4300" i="22"/>
  <c r="H4300" i="22" s="1"/>
  <c r="I4300" i="22" s="1"/>
  <c r="G4296" i="22"/>
  <c r="H4296" i="22" s="1"/>
  <c r="I4296" i="22" s="1"/>
  <c r="G4292" i="22"/>
  <c r="H4292" i="22" s="1"/>
  <c r="I4292" i="22" s="1"/>
  <c r="G4287" i="22"/>
  <c r="H4287" i="22" s="1"/>
  <c r="I4287" i="22" s="1"/>
  <c r="G4283" i="22"/>
  <c r="H4283" i="22" s="1"/>
  <c r="I4283" i="22" s="1"/>
  <c r="G4279" i="22"/>
  <c r="H4279" i="22" s="1"/>
  <c r="I4279" i="22" s="1"/>
  <c r="G4274" i="22"/>
  <c r="H4274" i="22" s="1"/>
  <c r="I4274" i="22" s="1"/>
  <c r="G4270" i="22"/>
  <c r="H4270" i="22" s="1"/>
  <c r="I4270" i="22" s="1"/>
  <c r="G4266" i="22"/>
  <c r="H4266" i="22" s="1"/>
  <c r="I4266" i="22" s="1"/>
  <c r="G4261" i="22"/>
  <c r="H4261" i="22" s="1"/>
  <c r="I4261" i="22" s="1"/>
  <c r="G4257" i="22"/>
  <c r="H4257" i="22" s="1"/>
  <c r="I4257" i="22" s="1"/>
  <c r="G4253" i="22"/>
  <c r="H4253" i="22" s="1"/>
  <c r="I4253" i="22" s="1"/>
  <c r="G4248" i="22"/>
  <c r="H4248" i="22" s="1"/>
  <c r="I4248" i="22" s="1"/>
  <c r="G4244" i="22"/>
  <c r="H4244" i="22" s="1"/>
  <c r="I4244" i="22" s="1"/>
  <c r="G4240" i="22"/>
  <c r="H4240" i="22" s="1"/>
  <c r="I4240" i="22" s="1"/>
  <c r="G4236" i="22"/>
  <c r="H4236" i="22" s="1"/>
  <c r="I4236" i="22" s="1"/>
  <c r="G4231" i="22"/>
  <c r="H4231" i="22" s="1"/>
  <c r="I4231" i="22" s="1"/>
  <c r="G4227" i="22"/>
  <c r="H4227" i="22" s="1"/>
  <c r="I4227" i="22" s="1"/>
  <c r="G4224" i="22"/>
  <c r="H4224" i="22" s="1"/>
  <c r="I4224" i="22" s="1"/>
  <c r="G4220" i="22"/>
  <c r="G4215" i="22"/>
  <c r="H4215" i="22" s="1"/>
  <c r="I4215" i="22" s="1"/>
  <c r="G4211" i="22"/>
  <c r="H4211" i="22" s="1"/>
  <c r="I4211" i="22" s="1"/>
  <c r="G4207" i="22"/>
  <c r="H4207" i="22" s="1"/>
  <c r="I4207" i="22" s="1"/>
  <c r="G4202" i="22"/>
  <c r="H4202" i="22" s="1"/>
  <c r="I4202" i="22" s="1"/>
  <c r="G4197" i="22"/>
  <c r="H4197" i="22" s="1"/>
  <c r="I4197" i="22" s="1"/>
  <c r="G4193" i="22"/>
  <c r="H4193" i="22" s="1"/>
  <c r="I4193" i="22" s="1"/>
  <c r="G4188" i="22"/>
  <c r="H4188" i="22" s="1"/>
  <c r="I4188" i="22" s="1"/>
  <c r="G4184" i="22"/>
  <c r="H4184" i="22" s="1"/>
  <c r="I4184" i="22" s="1"/>
  <c r="G4180" i="22"/>
  <c r="H4180" i="22" s="1"/>
  <c r="I4180" i="22" s="1"/>
  <c r="G4175" i="22"/>
  <c r="H4175" i="22" s="1"/>
  <c r="I4175" i="22" s="1"/>
  <c r="G4171" i="22"/>
  <c r="H4171" i="22" s="1"/>
  <c r="I4171" i="22" s="1"/>
  <c r="G4166" i="22"/>
  <c r="H4166" i="22" s="1"/>
  <c r="I4166" i="22" s="1"/>
  <c r="G4160" i="22"/>
  <c r="H4160" i="22" s="1"/>
  <c r="I4160" i="22" s="1"/>
  <c r="G4154" i="22"/>
  <c r="H4154" i="22" s="1"/>
  <c r="I4154" i="22" s="1"/>
  <c r="G4148" i="22"/>
  <c r="H4148" i="22" s="1"/>
  <c r="I4148" i="22" s="1"/>
  <c r="G4143" i="22"/>
  <c r="H4143" i="22" s="1"/>
  <c r="I4143" i="22" s="1"/>
  <c r="G4138" i="22"/>
  <c r="H4138" i="22" s="1"/>
  <c r="I4138" i="22" s="1"/>
  <c r="G4134" i="22"/>
  <c r="H4134" i="22" s="1"/>
  <c r="I4134" i="22" s="1"/>
  <c r="G4129" i="22"/>
  <c r="H4129" i="22" s="1"/>
  <c r="I4129" i="22" s="1"/>
  <c r="G4125" i="22"/>
  <c r="H4125" i="22" s="1"/>
  <c r="I4125" i="22" s="1"/>
  <c r="G4120" i="22"/>
  <c r="H4120" i="22" s="1"/>
  <c r="I4120" i="22" s="1"/>
  <c r="G4116" i="22"/>
  <c r="H4116" i="22" s="1"/>
  <c r="I4116" i="22" s="1"/>
  <c r="G4111" i="22"/>
  <c r="H4111" i="22" s="1"/>
  <c r="I4111" i="22" s="1"/>
  <c r="G4106" i="22"/>
  <c r="H4106" i="22" s="1"/>
  <c r="I4106" i="22" s="1"/>
  <c r="G4098" i="22"/>
  <c r="H4098" i="22" s="1"/>
  <c r="I4098" i="22" s="1"/>
  <c r="G4093" i="22"/>
  <c r="H4093" i="22" s="1"/>
  <c r="I4093" i="22" s="1"/>
  <c r="G4087" i="22"/>
  <c r="H4087" i="22" s="1"/>
  <c r="I4087" i="22" s="1"/>
  <c r="G4082" i="22"/>
  <c r="H4082" i="22" s="1"/>
  <c r="I4082" i="22" s="1"/>
  <c r="G4076" i="22"/>
  <c r="H4076" i="22" s="1"/>
  <c r="I4076" i="22" s="1"/>
  <c r="G4070" i="22"/>
  <c r="H4070" i="22" s="1"/>
  <c r="I4070" i="22" s="1"/>
  <c r="G4064" i="22"/>
  <c r="H4064" i="22" s="1"/>
  <c r="I4064" i="22" s="1"/>
  <c r="G4058" i="22"/>
  <c r="H4058" i="22" s="1"/>
  <c r="I4058" i="22" s="1"/>
  <c r="G4052" i="22"/>
  <c r="H4052" i="22" s="1"/>
  <c r="I4052" i="22" s="1"/>
  <c r="G4046" i="22"/>
  <c r="H4046" i="22" s="1"/>
  <c r="I4046" i="22" s="1"/>
  <c r="G4041" i="22"/>
  <c r="H4041" i="22" s="1"/>
  <c r="I4041" i="22" s="1"/>
  <c r="G4036" i="22"/>
  <c r="H4036" i="22" s="1"/>
  <c r="I4036" i="22" s="1"/>
  <c r="G4029" i="22"/>
  <c r="H4029" i="22" s="1"/>
  <c r="I4029" i="22" s="1"/>
  <c r="G4023" i="22"/>
  <c r="H4023" i="22" s="1"/>
  <c r="I4023" i="22" s="1"/>
  <c r="G4018" i="22"/>
  <c r="H4018" i="22" s="1"/>
  <c r="I4018" i="22" s="1"/>
  <c r="G4013" i="22"/>
  <c r="H4013" i="22" s="1"/>
  <c r="I4013" i="22" s="1"/>
  <c r="G4007" i="22"/>
  <c r="H4007" i="22" s="1"/>
  <c r="I4007" i="22" s="1"/>
  <c r="G4002" i="22"/>
  <c r="H4002" i="22" s="1"/>
  <c r="I4002" i="22" s="1"/>
  <c r="G3997" i="22"/>
  <c r="H3997" i="22" s="1"/>
  <c r="I3997" i="22" s="1"/>
  <c r="G3992" i="22"/>
  <c r="H3992" i="22" s="1"/>
  <c r="I3992" i="22" s="1"/>
  <c r="G3987" i="22"/>
  <c r="H3987" i="22" s="1"/>
  <c r="I3987" i="22" s="1"/>
  <c r="G3982" i="22"/>
  <c r="H3982" i="22" s="1"/>
  <c r="I3982" i="22" s="1"/>
  <c r="G3977" i="22"/>
  <c r="H3977" i="22" s="1"/>
  <c r="I3977" i="22" s="1"/>
  <c r="G3972" i="22"/>
  <c r="H3972" i="22" s="1"/>
  <c r="I3972" i="22" s="1"/>
  <c r="G3967" i="22"/>
  <c r="H3967" i="22" s="1"/>
  <c r="I3967" i="22" s="1"/>
  <c r="G3962" i="22"/>
  <c r="H3962" i="22" s="1"/>
  <c r="I3962" i="22" s="1"/>
  <c r="G3956" i="22"/>
  <c r="H3956" i="22" s="1"/>
  <c r="I3956" i="22" s="1"/>
  <c r="G3949" i="22"/>
  <c r="H3949" i="22" s="1"/>
  <c r="I3949" i="22" s="1"/>
  <c r="G3943" i="22"/>
  <c r="H3943" i="22" s="1"/>
  <c r="I3943" i="22" s="1"/>
  <c r="G3939" i="22"/>
  <c r="H3939" i="22" s="1"/>
  <c r="I3939" i="22" s="1"/>
  <c r="G3934" i="22"/>
  <c r="H3934" i="22" s="1"/>
  <c r="I3934" i="22" s="1"/>
  <c r="G3929" i="22"/>
  <c r="H3929" i="22" s="1"/>
  <c r="I3929" i="22" s="1"/>
  <c r="G3924" i="22"/>
  <c r="H3924" i="22" s="1"/>
  <c r="I3924" i="22" s="1"/>
  <c r="G3920" i="22"/>
  <c r="H3920" i="22" s="1"/>
  <c r="I3920" i="22" s="1"/>
  <c r="G3916" i="22"/>
  <c r="H3916" i="22" s="1"/>
  <c r="I3916" i="22" s="1"/>
  <c r="G3911" i="22"/>
  <c r="H3911" i="22" s="1"/>
  <c r="I3911" i="22" s="1"/>
  <c r="G3907" i="22"/>
  <c r="H3907" i="22" s="1"/>
  <c r="I3907" i="22" s="1"/>
  <c r="G3902" i="22"/>
  <c r="H3902" i="22" s="1"/>
  <c r="I3902" i="22" s="1"/>
  <c r="G3898" i="22"/>
  <c r="H3898" i="22" s="1"/>
  <c r="I3898" i="22" s="1"/>
  <c r="G3894" i="22"/>
  <c r="H3894" i="22" s="1"/>
  <c r="I3894" i="22" s="1"/>
  <c r="G3889" i="22"/>
  <c r="H3889" i="22" s="1"/>
  <c r="I3889" i="22" s="1"/>
  <c r="G3885" i="22"/>
  <c r="H3885" i="22" s="1"/>
  <c r="I3885" i="22" s="1"/>
  <c r="G3880" i="22"/>
  <c r="H3880" i="22" s="1"/>
  <c r="I3880" i="22" s="1"/>
  <c r="G3876" i="22"/>
  <c r="H3876" i="22" s="1"/>
  <c r="I3876" i="22" s="1"/>
  <c r="G3872" i="22"/>
  <c r="H3872" i="22" s="1"/>
  <c r="I3872" i="22" s="1"/>
  <c r="G3866" i="22"/>
  <c r="H3866" i="22" s="1"/>
  <c r="I3866" i="22" s="1"/>
  <c r="G3860" i="22"/>
  <c r="G3853" i="22"/>
  <c r="H3853" i="22" s="1"/>
  <c r="I3853" i="22" s="1"/>
  <c r="G3848" i="22"/>
  <c r="H3848" i="22" s="1"/>
  <c r="I3848" i="22" s="1"/>
  <c r="G3843" i="22"/>
  <c r="H3843" i="22" s="1"/>
  <c r="I3843" i="22" s="1"/>
  <c r="G3837" i="22"/>
  <c r="H3837" i="22" s="1"/>
  <c r="I3837" i="22" s="1"/>
  <c r="G3833" i="22"/>
  <c r="H3833" i="22" s="1"/>
  <c r="I3833" i="22" s="1"/>
  <c r="G3828" i="22"/>
  <c r="H3828" i="22" s="1"/>
  <c r="I3828" i="22" s="1"/>
  <c r="G3823" i="22"/>
  <c r="H3823" i="22" s="1"/>
  <c r="I3823" i="22" s="1"/>
  <c r="G3818" i="22"/>
  <c r="H3818" i="22" s="1"/>
  <c r="I3818" i="22" s="1"/>
  <c r="G3812" i="22"/>
  <c r="H3812" i="22" s="1"/>
  <c r="I3812" i="22" s="1"/>
  <c r="G3808" i="22"/>
  <c r="H3808" i="22" s="1"/>
  <c r="I3808" i="22" s="1"/>
  <c r="G3803" i="22"/>
  <c r="H3803" i="22" s="1"/>
  <c r="I3803" i="22" s="1"/>
  <c r="G3799" i="22"/>
  <c r="H3799" i="22" s="1"/>
  <c r="I3799" i="22" s="1"/>
  <c r="G3794" i="22"/>
  <c r="H3794" i="22" s="1"/>
  <c r="I3794" i="22" s="1"/>
  <c r="G3790" i="22"/>
  <c r="H3790" i="22" s="1"/>
  <c r="I3790" i="22" s="1"/>
  <c r="G3785" i="22"/>
  <c r="H3785" i="22" s="1"/>
  <c r="I3785" i="22" s="1"/>
  <c r="G3781" i="22"/>
  <c r="H3781" i="22" s="1"/>
  <c r="I3781" i="22" s="1"/>
  <c r="G3776" i="22"/>
  <c r="H3776" i="22" s="1"/>
  <c r="I3776" i="22" s="1"/>
  <c r="G3772" i="22"/>
  <c r="H3772" i="22" s="1"/>
  <c r="I3772" i="22" s="1"/>
  <c r="G3767" i="22"/>
  <c r="H3767" i="22" s="1"/>
  <c r="I3767" i="22" s="1"/>
  <c r="G3763" i="22"/>
  <c r="H3763" i="22" s="1"/>
  <c r="I3763" i="22" s="1"/>
  <c r="G3758" i="22"/>
  <c r="H3758" i="22" s="1"/>
  <c r="I3758" i="22" s="1"/>
  <c r="G3752" i="22"/>
  <c r="H3752" i="22" s="1"/>
  <c r="I3752" i="22" s="1"/>
  <c r="G3748" i="22"/>
  <c r="H3748" i="22" s="1"/>
  <c r="I3748" i="22" s="1"/>
  <c r="G5078" i="22"/>
  <c r="G5042" i="22"/>
  <c r="H4855" i="22"/>
  <c r="I4855" i="22" s="1"/>
  <c r="G4832" i="22"/>
  <c r="H4785" i="22"/>
  <c r="I4785" i="22" s="1"/>
  <c r="G4763" i="22"/>
  <c r="H4716" i="22"/>
  <c r="I4716" i="22" s="1"/>
  <c r="G4701" i="22"/>
  <c r="H4689" i="22"/>
  <c r="I4689" i="22" s="1"/>
  <c r="G4666" i="22"/>
  <c r="H4654" i="22"/>
  <c r="I4654" i="22" s="1"/>
  <c r="G4373" i="22"/>
  <c r="H4373" i="22" s="1"/>
  <c r="I4373" i="22" s="1"/>
  <c r="G4371" i="22"/>
  <c r="H4371" i="22" s="1"/>
  <c r="I4371" i="22" s="1"/>
  <c r="G4369" i="22"/>
  <c r="H4369" i="22" s="1"/>
  <c r="I4369" i="22" s="1"/>
  <c r="G4367" i="22"/>
  <c r="H4367" i="22" s="1"/>
  <c r="I4367" i="22" s="1"/>
  <c r="G4365" i="22"/>
  <c r="H4365" i="22" s="1"/>
  <c r="I4365" i="22" s="1"/>
  <c r="G4363" i="22"/>
  <c r="H4363" i="22" s="1"/>
  <c r="I4363" i="22" s="1"/>
  <c r="G4361" i="22"/>
  <c r="H4361" i="22" s="1"/>
  <c r="I4361" i="22" s="1"/>
  <c r="G4359" i="22"/>
  <c r="H4359" i="22" s="1"/>
  <c r="I4359" i="22" s="1"/>
  <c r="G4357" i="22"/>
  <c r="H4357" i="22" s="1"/>
  <c r="I4357" i="22" s="1"/>
  <c r="G4355" i="22"/>
  <c r="H4355" i="22" s="1"/>
  <c r="I4355" i="22" s="1"/>
  <c r="G4353" i="22"/>
  <c r="H4353" i="22" s="1"/>
  <c r="I4353" i="22" s="1"/>
  <c r="G4351" i="22"/>
  <c r="H4351" i="22" s="1"/>
  <c r="I4351" i="22" s="1"/>
  <c r="G4349" i="22"/>
  <c r="H4349" i="22" s="1"/>
  <c r="I4349" i="22" s="1"/>
  <c r="G4347" i="22"/>
  <c r="H4347" i="22" s="1"/>
  <c r="I4347" i="22" s="1"/>
  <c r="G4345" i="22"/>
  <c r="H4345" i="22" s="1"/>
  <c r="I4345" i="22" s="1"/>
  <c r="G4343" i="22"/>
  <c r="H4343" i="22" s="1"/>
  <c r="I4343" i="22" s="1"/>
  <c r="G4340" i="22"/>
  <c r="H4340" i="22" s="1"/>
  <c r="I4340" i="22" s="1"/>
  <c r="G4338" i="22"/>
  <c r="H4338" i="22" s="1"/>
  <c r="I4338" i="22" s="1"/>
  <c r="G4336" i="22"/>
  <c r="H4336" i="22" s="1"/>
  <c r="I4336" i="22" s="1"/>
  <c r="G4334" i="22"/>
  <c r="H4334" i="22" s="1"/>
  <c r="I4334" i="22" s="1"/>
  <c r="G4332" i="22"/>
  <c r="H4332" i="22" s="1"/>
  <c r="I4332" i="22" s="1"/>
  <c r="G4330" i="22"/>
  <c r="H4330" i="22" s="1"/>
  <c r="I4330" i="22" s="1"/>
  <c r="G4328" i="22"/>
  <c r="H4328" i="22" s="1"/>
  <c r="I4328" i="22" s="1"/>
  <c r="G4326" i="22"/>
  <c r="H4326" i="22" s="1"/>
  <c r="I4326" i="22" s="1"/>
  <c r="G4324" i="22"/>
  <c r="H4324" i="22" s="1"/>
  <c r="I4324" i="22" s="1"/>
  <c r="G4322" i="22"/>
  <c r="H4322" i="22" s="1"/>
  <c r="I4322" i="22" s="1"/>
  <c r="G4320" i="22"/>
  <c r="H4320" i="22" s="1"/>
  <c r="I4320" i="22" s="1"/>
  <c r="G4318" i="22"/>
  <c r="H4318" i="22" s="1"/>
  <c r="I4318" i="22" s="1"/>
  <c r="G4316" i="22"/>
  <c r="H4316" i="22" s="1"/>
  <c r="I4316" i="22" s="1"/>
  <c r="G4314" i="22"/>
  <c r="H4314" i="22" s="1"/>
  <c r="I4314" i="22" s="1"/>
  <c r="G4312" i="22"/>
  <c r="H4312" i="22" s="1"/>
  <c r="I4312" i="22" s="1"/>
  <c r="G4310" i="22"/>
  <c r="H4310" i="22" s="1"/>
  <c r="I4310" i="22" s="1"/>
  <c r="G4308" i="22"/>
  <c r="H4308" i="22" s="1"/>
  <c r="I4308" i="22" s="1"/>
  <c r="G4306" i="22"/>
  <c r="H4306" i="22" s="1"/>
  <c r="I4306" i="22" s="1"/>
  <c r="G4303" i="22"/>
  <c r="H4303" i="22" s="1"/>
  <c r="I4303" i="22" s="1"/>
  <c r="G4301" i="22"/>
  <c r="H4301" i="22" s="1"/>
  <c r="I4301" i="22" s="1"/>
  <c r="G4299" i="22"/>
  <c r="H4299" i="22" s="1"/>
  <c r="I4299" i="22" s="1"/>
  <c r="G4297" i="22"/>
  <c r="H4297" i="22" s="1"/>
  <c r="I4297" i="22" s="1"/>
  <c r="G4295" i="22"/>
  <c r="H4295" i="22" s="1"/>
  <c r="I4295" i="22" s="1"/>
  <c r="G4293" i="22"/>
  <c r="H4293" i="22" s="1"/>
  <c r="I4293" i="22" s="1"/>
  <c r="G4290" i="22"/>
  <c r="H4290" i="22" s="1"/>
  <c r="I4290" i="22" s="1"/>
  <c r="G4288" i="22"/>
  <c r="H4288" i="22" s="1"/>
  <c r="I4288" i="22" s="1"/>
  <c r="G4286" i="22"/>
  <c r="H4286" i="22" s="1"/>
  <c r="I4286" i="22" s="1"/>
  <c r="G4284" i="22"/>
  <c r="H4284" i="22" s="1"/>
  <c r="I4284" i="22" s="1"/>
  <c r="G4282" i="22"/>
  <c r="H4282" i="22" s="1"/>
  <c r="I4282" i="22" s="1"/>
  <c r="G4280" i="22"/>
  <c r="H4280" i="22" s="1"/>
  <c r="I4280" i="22" s="1"/>
  <c r="G4278" i="22"/>
  <c r="H4278" i="22" s="1"/>
  <c r="I4278" i="22" s="1"/>
  <c r="G4275" i="22"/>
  <c r="H4275" i="22" s="1"/>
  <c r="I4275" i="22" s="1"/>
  <c r="G4273" i="22"/>
  <c r="H4273" i="22" s="1"/>
  <c r="I4273" i="22" s="1"/>
  <c r="G4271" i="22"/>
  <c r="H4271" i="22" s="1"/>
  <c r="I4271" i="22" s="1"/>
  <c r="G4269" i="22"/>
  <c r="H4269" i="22" s="1"/>
  <c r="I4269" i="22" s="1"/>
  <c r="G4267" i="22"/>
  <c r="H4267" i="22" s="1"/>
  <c r="I4267" i="22" s="1"/>
  <c r="G4265" i="22"/>
  <c r="H4265" i="22" s="1"/>
  <c r="I4265" i="22" s="1"/>
  <c r="G4262" i="22"/>
  <c r="H4262" i="22" s="1"/>
  <c r="I4262" i="22" s="1"/>
  <c r="G4260" i="22"/>
  <c r="H4260" i="22" s="1"/>
  <c r="I4260" i="22" s="1"/>
  <c r="G4258" i="22"/>
  <c r="H4258" i="22" s="1"/>
  <c r="I4258" i="22" s="1"/>
  <c r="G4256" i="22"/>
  <c r="H4256" i="22" s="1"/>
  <c r="I4256" i="22" s="1"/>
  <c r="G4254" i="22"/>
  <c r="H4254" i="22" s="1"/>
  <c r="I4254" i="22" s="1"/>
  <c r="G4252" i="22"/>
  <c r="H4252" i="22" s="1"/>
  <c r="I4252" i="22" s="1"/>
  <c r="G4250" i="22"/>
  <c r="H4250" i="22" s="1"/>
  <c r="I4250" i="22" s="1"/>
  <c r="G4247" i="22"/>
  <c r="H4247" i="22" s="1"/>
  <c r="I4247" i="22" s="1"/>
  <c r="G4245" i="22"/>
  <c r="H4245" i="22" s="1"/>
  <c r="I4245" i="22" s="1"/>
  <c r="G4243" i="22"/>
  <c r="H4243" i="22" s="1"/>
  <c r="I4243" i="22" s="1"/>
  <c r="G4241" i="22"/>
  <c r="H4241" i="22" s="1"/>
  <c r="I4241" i="22" s="1"/>
  <c r="G4239" i="22"/>
  <c r="H4239" i="22" s="1"/>
  <c r="I4239" i="22" s="1"/>
  <c r="G4237" i="22"/>
  <c r="H4237" i="22" s="1"/>
  <c r="I4237" i="22" s="1"/>
  <c r="G4234" i="22"/>
  <c r="H4234" i="22" s="1"/>
  <c r="I4234" i="22" s="1"/>
  <c r="G4232" i="22"/>
  <c r="H4232" i="22" s="1"/>
  <c r="I4232" i="22" s="1"/>
  <c r="G4230" i="22"/>
  <c r="H4230" i="22" s="1"/>
  <c r="I4230" i="22" s="1"/>
  <c r="G3743" i="22"/>
  <c r="H3743" i="22" s="1"/>
  <c r="I3743" i="22" s="1"/>
  <c r="G3739" i="22"/>
  <c r="H3739" i="22" s="1"/>
  <c r="I3739" i="22" s="1"/>
  <c r="G3734" i="22"/>
  <c r="H3734" i="22" s="1"/>
  <c r="I3734" i="22" s="1"/>
  <c r="G3730" i="22"/>
  <c r="H3730" i="22" s="1"/>
  <c r="I3730" i="22" s="1"/>
  <c r="G3725" i="22"/>
  <c r="H3725" i="22" s="1"/>
  <c r="I3725" i="22" s="1"/>
  <c r="G3721" i="22"/>
  <c r="H3721" i="22" s="1"/>
  <c r="I3721" i="22" s="1"/>
  <c r="G3716" i="22"/>
  <c r="H3716" i="22" s="1"/>
  <c r="I3716" i="22" s="1"/>
  <c r="G3712" i="22"/>
  <c r="H3712" i="22" s="1"/>
  <c r="I3712" i="22" s="1"/>
  <c r="G3707" i="22"/>
  <c r="H3707" i="22" s="1"/>
  <c r="I3707" i="22" s="1"/>
  <c r="G3703" i="22"/>
  <c r="H3703" i="22" s="1"/>
  <c r="I3703" i="22" s="1"/>
  <c r="G3698" i="22"/>
  <c r="H3698" i="22" s="1"/>
  <c r="I3698" i="22" s="1"/>
  <c r="G3694" i="22"/>
  <c r="H3694" i="22" s="1"/>
  <c r="I3694" i="22" s="1"/>
  <c r="G3689" i="22"/>
  <c r="H3689" i="22" s="1"/>
  <c r="I3689" i="22" s="1"/>
  <c r="G3684" i="22"/>
  <c r="H3684" i="22" s="1"/>
  <c r="I3684" i="22" s="1"/>
  <c r="G3680" i="22"/>
  <c r="H3680" i="22" s="1"/>
  <c r="I3680" i="22" s="1"/>
  <c r="G3675" i="22"/>
  <c r="H3675" i="22" s="1"/>
  <c r="I3675" i="22" s="1"/>
  <c r="G3670" i="22"/>
  <c r="H3670" i="22" s="1"/>
  <c r="I3670" i="22" s="1"/>
  <c r="G3666" i="22"/>
  <c r="H3666" i="22" s="1"/>
  <c r="I3666" i="22" s="1"/>
  <c r="G3660" i="22"/>
  <c r="H3660" i="22" s="1"/>
  <c r="I3660" i="22" s="1"/>
  <c r="G3654" i="22"/>
  <c r="G3643" i="22"/>
  <c r="H3643" i="22" s="1"/>
  <c r="I3643" i="22" s="1"/>
  <c r="G3634" i="22"/>
  <c r="H3634" i="22" s="1"/>
  <c r="I3634" i="22" s="1"/>
  <c r="G3627" i="22"/>
  <c r="H3627" i="22" s="1"/>
  <c r="I3627" i="22" s="1"/>
  <c r="G3623" i="22"/>
  <c r="H3623" i="22" s="1"/>
  <c r="I3623" i="22" s="1"/>
  <c r="G3618" i="22"/>
  <c r="H3618" i="22" s="1"/>
  <c r="I3618" i="22" s="1"/>
  <c r="G3614" i="22"/>
  <c r="H3614" i="22" s="1"/>
  <c r="I3614" i="22" s="1"/>
  <c r="G3609" i="22"/>
  <c r="H3609" i="22" s="1"/>
  <c r="I3609" i="22" s="1"/>
  <c r="G3605" i="22"/>
  <c r="H3605" i="22" s="1"/>
  <c r="I3605" i="22" s="1"/>
  <c r="G3601" i="22"/>
  <c r="H3601" i="22" s="1"/>
  <c r="I3601" i="22" s="1"/>
  <c r="G3592" i="22"/>
  <c r="H3592" i="22" s="1"/>
  <c r="I3592" i="22" s="1"/>
  <c r="G3587" i="22"/>
  <c r="H3587" i="22" s="1"/>
  <c r="I3587" i="22" s="1"/>
  <c r="G3580" i="22"/>
  <c r="H3580" i="22" s="1"/>
  <c r="I3580" i="22" s="1"/>
  <c r="G3576" i="22"/>
  <c r="H3576" i="22" s="1"/>
  <c r="I3576" i="22" s="1"/>
  <c r="G3572" i="22"/>
  <c r="H3572" i="22" s="1"/>
  <c r="I3572" i="22" s="1"/>
  <c r="G3568" i="22"/>
  <c r="H3568" i="22" s="1"/>
  <c r="I3568" i="22" s="1"/>
  <c r="G3564" i="22"/>
  <c r="H3564" i="22" s="1"/>
  <c r="I3564" i="22" s="1"/>
  <c r="G3560" i="22"/>
  <c r="H3560" i="22" s="1"/>
  <c r="I3560" i="22" s="1"/>
  <c r="G3556" i="22"/>
  <c r="H3556" i="22" s="1"/>
  <c r="I3556" i="22" s="1"/>
  <c r="G3552" i="22"/>
  <c r="H3552" i="22" s="1"/>
  <c r="I3552" i="22" s="1"/>
  <c r="G3548" i="22"/>
  <c r="H3548" i="22" s="1"/>
  <c r="I3548" i="22" s="1"/>
  <c r="G3544" i="22"/>
  <c r="H3544" i="22" s="1"/>
  <c r="I3544" i="22" s="1"/>
  <c r="G3540" i="22"/>
  <c r="H3540" i="22" s="1"/>
  <c r="I3540" i="22" s="1"/>
  <c r="G3536" i="22"/>
  <c r="H3536" i="22" s="1"/>
  <c r="I3536" i="22" s="1"/>
  <c r="G3532" i="22"/>
  <c r="H3532" i="22" s="1"/>
  <c r="I3532" i="22" s="1"/>
  <c r="G3528" i="22"/>
  <c r="H3528" i="22" s="1"/>
  <c r="I3528" i="22" s="1"/>
  <c r="G3524" i="22"/>
  <c r="H3524" i="22" s="1"/>
  <c r="I3524" i="22" s="1"/>
  <c r="G3520" i="22"/>
  <c r="H3520" i="22" s="1"/>
  <c r="I3520" i="22" s="1"/>
  <c r="G3516" i="22"/>
  <c r="H3516" i="22" s="1"/>
  <c r="I3516" i="22" s="1"/>
  <c r="G3512" i="22"/>
  <c r="H3512" i="22" s="1"/>
  <c r="I3512" i="22" s="1"/>
  <c r="G3508" i="22"/>
  <c r="H3508" i="22" s="1"/>
  <c r="I3508" i="22" s="1"/>
  <c r="G3504" i="22"/>
  <c r="H3504" i="22" s="1"/>
  <c r="I3504" i="22" s="1"/>
  <c r="G3500" i="22"/>
  <c r="H3500" i="22" s="1"/>
  <c r="I3500" i="22" s="1"/>
  <c r="G3496" i="22"/>
  <c r="H3496" i="22" s="1"/>
  <c r="I3496" i="22" s="1"/>
  <c r="G3492" i="22"/>
  <c r="H3492" i="22" s="1"/>
  <c r="I3492" i="22" s="1"/>
  <c r="G3488" i="22"/>
  <c r="H3488" i="22" s="1"/>
  <c r="I3488" i="22" s="1"/>
  <c r="G3484" i="22"/>
  <c r="H3484" i="22" s="1"/>
  <c r="I3484" i="22" s="1"/>
  <c r="G3480" i="22"/>
  <c r="H3480" i="22" s="1"/>
  <c r="I3480" i="22" s="1"/>
  <c r="G3476" i="22"/>
  <c r="H3476" i="22" s="1"/>
  <c r="I3476" i="22" s="1"/>
  <c r="G3472" i="22"/>
  <c r="H3472" i="22" s="1"/>
  <c r="I3472" i="22" s="1"/>
  <c r="G3468" i="22"/>
  <c r="H3468" i="22" s="1"/>
  <c r="I3468" i="22" s="1"/>
  <c r="G3464" i="22"/>
  <c r="H3464" i="22" s="1"/>
  <c r="I3464" i="22" s="1"/>
  <c r="G3460" i="22"/>
  <c r="H3460" i="22" s="1"/>
  <c r="I3460" i="22" s="1"/>
  <c r="G3456" i="22"/>
  <c r="H3456" i="22" s="1"/>
  <c r="I3456" i="22" s="1"/>
  <c r="G3452" i="22"/>
  <c r="H3452" i="22" s="1"/>
  <c r="I3452" i="22" s="1"/>
  <c r="G3448" i="22"/>
  <c r="H3448" i="22" s="1"/>
  <c r="I3448" i="22" s="1"/>
  <c r="G3444" i="22"/>
  <c r="H3444" i="22" s="1"/>
  <c r="I3444" i="22" s="1"/>
  <c r="G3440" i="22"/>
  <c r="H3440" i="22" s="1"/>
  <c r="I3440" i="22" s="1"/>
  <c r="G3436" i="22"/>
  <c r="H3436" i="22" s="1"/>
  <c r="I3436" i="22" s="1"/>
  <c r="G3432" i="22"/>
  <c r="H3432" i="22" s="1"/>
  <c r="I3432" i="22" s="1"/>
  <c r="G3428" i="22"/>
  <c r="H3428" i="22" s="1"/>
  <c r="I3428" i="22" s="1"/>
  <c r="G3424" i="22"/>
  <c r="H3424" i="22" s="1"/>
  <c r="I3424" i="22" s="1"/>
  <c r="G3420" i="22"/>
  <c r="H3420" i="22" s="1"/>
  <c r="I3420" i="22" s="1"/>
  <c r="G3416" i="22"/>
  <c r="H3416" i="22" s="1"/>
  <c r="I3416" i="22" s="1"/>
  <c r="G3412" i="22"/>
  <c r="H3412" i="22" s="1"/>
  <c r="I3412" i="22" s="1"/>
  <c r="G3408" i="22"/>
  <c r="H3408" i="22" s="1"/>
  <c r="I3408" i="22" s="1"/>
  <c r="G3404" i="22"/>
  <c r="H3404" i="22" s="1"/>
  <c r="I3404" i="22" s="1"/>
  <c r="G3400" i="22"/>
  <c r="H3400" i="22" s="1"/>
  <c r="I3400" i="22" s="1"/>
  <c r="G3396" i="22"/>
  <c r="H3396" i="22" s="1"/>
  <c r="I3396" i="22" s="1"/>
  <c r="G3392" i="22"/>
  <c r="H3392" i="22" s="1"/>
  <c r="I3392" i="22" s="1"/>
  <c r="G3388" i="22"/>
  <c r="H3388" i="22" s="1"/>
  <c r="I3388" i="22" s="1"/>
  <c r="G3384" i="22"/>
  <c r="H3384" i="22" s="1"/>
  <c r="I3384" i="22" s="1"/>
  <c r="G3380" i="22"/>
  <c r="H3380" i="22" s="1"/>
  <c r="I3380" i="22" s="1"/>
  <c r="G3376" i="22"/>
  <c r="H3376" i="22" s="1"/>
  <c r="I3376" i="22" s="1"/>
  <c r="G3372" i="22"/>
  <c r="H3372" i="22" s="1"/>
  <c r="I3372" i="22" s="1"/>
  <c r="G3368" i="22"/>
  <c r="H3368" i="22" s="1"/>
  <c r="I3368" i="22" s="1"/>
  <c r="G3362" i="22"/>
  <c r="H3362" i="22" s="1"/>
  <c r="I3362" i="22" s="1"/>
  <c r="G3358" i="22"/>
  <c r="H3358" i="22" s="1"/>
  <c r="I3358" i="22" s="1"/>
  <c r="G3354" i="22"/>
  <c r="H3354" i="22" s="1"/>
  <c r="I3354" i="22" s="1"/>
  <c r="G3350" i="22"/>
  <c r="H3350" i="22" s="1"/>
  <c r="I3350" i="22" s="1"/>
  <c r="G3346" i="22"/>
  <c r="H3346" i="22" s="1"/>
  <c r="I3346" i="22" s="1"/>
  <c r="G3342" i="22"/>
  <c r="H3342" i="22" s="1"/>
  <c r="I3342" i="22" s="1"/>
  <c r="G3338" i="22"/>
  <c r="H3338" i="22" s="1"/>
  <c r="I3338" i="22" s="1"/>
  <c r="G3334" i="22"/>
  <c r="H3334" i="22" s="1"/>
  <c r="I3334" i="22" s="1"/>
  <c r="G3328" i="22"/>
  <c r="H3328" i="22" s="1"/>
  <c r="I3328" i="22" s="1"/>
  <c r="G3324" i="22"/>
  <c r="H3324" i="22" s="1"/>
  <c r="I3324" i="22" s="1"/>
  <c r="G3320" i="22"/>
  <c r="H3320" i="22" s="1"/>
  <c r="I3320" i="22" s="1"/>
  <c r="G3316" i="22"/>
  <c r="H3316" i="22" s="1"/>
  <c r="I3316" i="22" s="1"/>
  <c r="G3312" i="22"/>
  <c r="H3312" i="22" s="1"/>
  <c r="I3312" i="22" s="1"/>
  <c r="G3308" i="22"/>
  <c r="H3308" i="22" s="1"/>
  <c r="I3308" i="22" s="1"/>
  <c r="G3304" i="22"/>
  <c r="H3304" i="22" s="1"/>
  <c r="I3304" i="22" s="1"/>
  <c r="G3300" i="22"/>
  <c r="H3300" i="22" s="1"/>
  <c r="I3300" i="22" s="1"/>
  <c r="G3296" i="22"/>
  <c r="H3296" i="22" s="1"/>
  <c r="I3296" i="22" s="1"/>
  <c r="G3292" i="22"/>
  <c r="H3292" i="22" s="1"/>
  <c r="I3292" i="22" s="1"/>
  <c r="G3288" i="22"/>
  <c r="H3288" i="22" s="1"/>
  <c r="I3288" i="22" s="1"/>
  <c r="G3284" i="22"/>
  <c r="H3284" i="22" s="1"/>
  <c r="I3284" i="22" s="1"/>
  <c r="G3280" i="22"/>
  <c r="H3280" i="22" s="1"/>
  <c r="I3280" i="22" s="1"/>
  <c r="G3276" i="22"/>
  <c r="H3276" i="22" s="1"/>
  <c r="I3276" i="22" s="1"/>
  <c r="G3272" i="22"/>
  <c r="H3272" i="22" s="1"/>
  <c r="I3272" i="22" s="1"/>
  <c r="G3268" i="22"/>
  <c r="H3268" i="22" s="1"/>
  <c r="I3268" i="22" s="1"/>
  <c r="G3264" i="22"/>
  <c r="H3264" i="22" s="1"/>
  <c r="I3264" i="22" s="1"/>
  <c r="G3260" i="22"/>
  <c r="H3260" i="22" s="1"/>
  <c r="I3260" i="22" s="1"/>
  <c r="G3256" i="22"/>
  <c r="H3256" i="22" s="1"/>
  <c r="I3256" i="22" s="1"/>
  <c r="G3252" i="22"/>
  <c r="H3252" i="22" s="1"/>
  <c r="I3252" i="22" s="1"/>
  <c r="G3248" i="22"/>
  <c r="H3248" i="22" s="1"/>
  <c r="I3248" i="22" s="1"/>
  <c r="G3244" i="22"/>
  <c r="H3244" i="22" s="1"/>
  <c r="I3244" i="22" s="1"/>
  <c r="G3240" i="22"/>
  <c r="H3240" i="22" s="1"/>
  <c r="I3240" i="22" s="1"/>
  <c r="G3236" i="22"/>
  <c r="H3236" i="22" s="1"/>
  <c r="I3236" i="22" s="1"/>
  <c r="G3232" i="22"/>
  <c r="H3232" i="22" s="1"/>
  <c r="I3232" i="22" s="1"/>
  <c r="G3228" i="22"/>
  <c r="H3228" i="22" s="1"/>
  <c r="I3228" i="22" s="1"/>
  <c r="G3224" i="22"/>
  <c r="H3224" i="22" s="1"/>
  <c r="I3224" i="22" s="1"/>
  <c r="G3220" i="22"/>
  <c r="H3220" i="22" s="1"/>
  <c r="I3220" i="22" s="1"/>
  <c r="G3216" i="22"/>
  <c r="H3216" i="22" s="1"/>
  <c r="I3216" i="22" s="1"/>
  <c r="G3212" i="22"/>
  <c r="H3212" i="22" s="1"/>
  <c r="I3212" i="22" s="1"/>
  <c r="G3208" i="22"/>
  <c r="H3208" i="22" s="1"/>
  <c r="I3208" i="22" s="1"/>
  <c r="G3204" i="22"/>
  <c r="H3204" i="22" s="1"/>
  <c r="I3204" i="22" s="1"/>
  <c r="G3200" i="22"/>
  <c r="H3200" i="22" s="1"/>
  <c r="I3200" i="22" s="1"/>
  <c r="G3196" i="22"/>
  <c r="H3196" i="22" s="1"/>
  <c r="I3196" i="22" s="1"/>
  <c r="G3192" i="22"/>
  <c r="H3192" i="22" s="1"/>
  <c r="I3192" i="22" s="1"/>
  <c r="G3188" i="22"/>
  <c r="H3188" i="22" s="1"/>
  <c r="I3188" i="22" s="1"/>
  <c r="G3184" i="22"/>
  <c r="H3184" i="22" s="1"/>
  <c r="I3184" i="22" s="1"/>
  <c r="G3180" i="22"/>
  <c r="H3180" i="22" s="1"/>
  <c r="I3180" i="22" s="1"/>
  <c r="G3176" i="22"/>
  <c r="H3176" i="22" s="1"/>
  <c r="I3176" i="22" s="1"/>
  <c r="G3172" i="22"/>
  <c r="H3172" i="22" s="1"/>
  <c r="I3172" i="22" s="1"/>
  <c r="G3168" i="22"/>
  <c r="H3168" i="22" s="1"/>
  <c r="I3168" i="22" s="1"/>
  <c r="G3164" i="22"/>
  <c r="H3164" i="22" s="1"/>
  <c r="I3164" i="22" s="1"/>
  <c r="G3160" i="22"/>
  <c r="H3160" i="22" s="1"/>
  <c r="I3160" i="22" s="1"/>
  <c r="G3156" i="22"/>
  <c r="H3156" i="22" s="1"/>
  <c r="I3156" i="22" s="1"/>
  <c r="G3152" i="22"/>
  <c r="H3152" i="22" s="1"/>
  <c r="I3152" i="22" s="1"/>
  <c r="G3148" i="22"/>
  <c r="H3148" i="22" s="1"/>
  <c r="I3148" i="22" s="1"/>
  <c r="G3144" i="22"/>
  <c r="H3144" i="22" s="1"/>
  <c r="I3144" i="22" s="1"/>
  <c r="G3140" i="22"/>
  <c r="H3140" i="22" s="1"/>
  <c r="I3140" i="22" s="1"/>
  <c r="G3136" i="22"/>
  <c r="H3136" i="22" s="1"/>
  <c r="I3136" i="22" s="1"/>
  <c r="G3132" i="22"/>
  <c r="H3132" i="22" s="1"/>
  <c r="I3132" i="22" s="1"/>
  <c r="G3128" i="22"/>
  <c r="H3128" i="22" s="1"/>
  <c r="I3128" i="22" s="1"/>
  <c r="G3124" i="22"/>
  <c r="H3124" i="22" s="1"/>
  <c r="I3124" i="22" s="1"/>
  <c r="G3120" i="22"/>
  <c r="H3120" i="22" s="1"/>
  <c r="I3120" i="22" s="1"/>
  <c r="G3116" i="22"/>
  <c r="H3116" i="22" s="1"/>
  <c r="I3116" i="22" s="1"/>
  <c r="G3112" i="22"/>
  <c r="H3112" i="22" s="1"/>
  <c r="I3112" i="22" s="1"/>
  <c r="G3108" i="22"/>
  <c r="H3108" i="22" s="1"/>
  <c r="I3108" i="22" s="1"/>
  <c r="G3104" i="22"/>
  <c r="H3104" i="22" s="1"/>
  <c r="I3104" i="22" s="1"/>
  <c r="G3100" i="22"/>
  <c r="H3100" i="22" s="1"/>
  <c r="I3100" i="22" s="1"/>
  <c r="G3096" i="22"/>
  <c r="H3096" i="22" s="1"/>
  <c r="I3096" i="22" s="1"/>
  <c r="G3092" i="22"/>
  <c r="H3092" i="22" s="1"/>
  <c r="I3092" i="22" s="1"/>
  <c r="G3088" i="22"/>
  <c r="H3088" i="22" s="1"/>
  <c r="I3088" i="22" s="1"/>
  <c r="G3084" i="22"/>
  <c r="H3084" i="22" s="1"/>
  <c r="I3084" i="22" s="1"/>
  <c r="G3080" i="22"/>
  <c r="H3080" i="22" s="1"/>
  <c r="I3080" i="22" s="1"/>
  <c r="G3076" i="22"/>
  <c r="H3076" i="22" s="1"/>
  <c r="I3076" i="22" s="1"/>
  <c r="G3072" i="22"/>
  <c r="H3072" i="22" s="1"/>
  <c r="I3072" i="22" s="1"/>
  <c r="G3068" i="22"/>
  <c r="H3068" i="22" s="1"/>
  <c r="I3068" i="22" s="1"/>
  <c r="G3064" i="22"/>
  <c r="H3064" i="22" s="1"/>
  <c r="I3064" i="22" s="1"/>
  <c r="G3060" i="22"/>
  <c r="H3060" i="22" s="1"/>
  <c r="I3060" i="22" s="1"/>
  <c r="G3056" i="22"/>
  <c r="H3056" i="22" s="1"/>
  <c r="I3056" i="22" s="1"/>
  <c r="G3052" i="22"/>
  <c r="H3052" i="22" s="1"/>
  <c r="I3052" i="22" s="1"/>
  <c r="G3048" i="22"/>
  <c r="H3048" i="22" s="1"/>
  <c r="I3048" i="22" s="1"/>
  <c r="G3044" i="22"/>
  <c r="H3044" i="22" s="1"/>
  <c r="I3044" i="22" s="1"/>
  <c r="G3040" i="22"/>
  <c r="H3040" i="22" s="1"/>
  <c r="I3040" i="22" s="1"/>
  <c r="G3036" i="22"/>
  <c r="H3036" i="22" s="1"/>
  <c r="I3036" i="22" s="1"/>
  <c r="G3032" i="22"/>
  <c r="H3032" i="22" s="1"/>
  <c r="I3032" i="22" s="1"/>
  <c r="G3028" i="22"/>
  <c r="H3028" i="22" s="1"/>
  <c r="I3028" i="22" s="1"/>
  <c r="G3024" i="22"/>
  <c r="H3024" i="22" s="1"/>
  <c r="I3024" i="22" s="1"/>
  <c r="G3020" i="22"/>
  <c r="H3020" i="22" s="1"/>
  <c r="I3020" i="22" s="1"/>
  <c r="G3016" i="22"/>
  <c r="H3016" i="22" s="1"/>
  <c r="I3016" i="22" s="1"/>
  <c r="G3012" i="22"/>
  <c r="H3012" i="22" s="1"/>
  <c r="I3012" i="22" s="1"/>
  <c r="G3008" i="22"/>
  <c r="H3008" i="22" s="1"/>
  <c r="I3008" i="22" s="1"/>
  <c r="G3004" i="22"/>
  <c r="H3004" i="22" s="1"/>
  <c r="I3004" i="22" s="1"/>
  <c r="G3000" i="22"/>
  <c r="H3000" i="22" s="1"/>
  <c r="I3000" i="22" s="1"/>
  <c r="G2996" i="22"/>
  <c r="H2996" i="22" s="1"/>
  <c r="I2996" i="22" s="1"/>
  <c r="G2992" i="22"/>
  <c r="H2992" i="22" s="1"/>
  <c r="I2992" i="22" s="1"/>
  <c r="G2988" i="22"/>
  <c r="H2988" i="22" s="1"/>
  <c r="I2988" i="22" s="1"/>
  <c r="G2984" i="22"/>
  <c r="H2984" i="22" s="1"/>
  <c r="I2984" i="22" s="1"/>
  <c r="G2980" i="22"/>
  <c r="H2980" i="22" s="1"/>
  <c r="I2980" i="22" s="1"/>
  <c r="G2976" i="22"/>
  <c r="H2976" i="22" s="1"/>
  <c r="I2976" i="22" s="1"/>
  <c r="G2972" i="22"/>
  <c r="H2972" i="22" s="1"/>
  <c r="I2972" i="22" s="1"/>
  <c r="G2968" i="22"/>
  <c r="H2968" i="22" s="1"/>
  <c r="I2968" i="22" s="1"/>
  <c r="G2964" i="22"/>
  <c r="H2964" i="22" s="1"/>
  <c r="I2964" i="22" s="1"/>
  <c r="G2960" i="22"/>
  <c r="H2960" i="22" s="1"/>
  <c r="I2960" i="22" s="1"/>
  <c r="G2956" i="22"/>
  <c r="H2956" i="22" s="1"/>
  <c r="I2956" i="22" s="1"/>
  <c r="G2952" i="22"/>
  <c r="H2952" i="22" s="1"/>
  <c r="I2952" i="22" s="1"/>
  <c r="G2948" i="22"/>
  <c r="H2948" i="22" s="1"/>
  <c r="I2948" i="22" s="1"/>
  <c r="G2944" i="22"/>
  <c r="H2944" i="22" s="1"/>
  <c r="I2944" i="22" s="1"/>
  <c r="G2940" i="22"/>
  <c r="H2940" i="22" s="1"/>
  <c r="I2940" i="22" s="1"/>
  <c r="G2936" i="22"/>
  <c r="H2936" i="22" s="1"/>
  <c r="I2936" i="22" s="1"/>
  <c r="G2932" i="22"/>
  <c r="H2932" i="22" s="1"/>
  <c r="I2932" i="22" s="1"/>
  <c r="G2928" i="22"/>
  <c r="H2928" i="22" s="1"/>
  <c r="I2928" i="22" s="1"/>
  <c r="G2924" i="22"/>
  <c r="H2924" i="22" s="1"/>
  <c r="I2924" i="22" s="1"/>
  <c r="G2920" i="22"/>
  <c r="H2920" i="22" s="1"/>
  <c r="I2920" i="22" s="1"/>
  <c r="G2916" i="22"/>
  <c r="H2916" i="22" s="1"/>
  <c r="I2916" i="22" s="1"/>
  <c r="G2912" i="22"/>
  <c r="H2912" i="22" s="1"/>
  <c r="I2912" i="22" s="1"/>
  <c r="G2908" i="22"/>
  <c r="H2908" i="22" s="1"/>
  <c r="I2908" i="22" s="1"/>
  <c r="G2904" i="22"/>
  <c r="H2904" i="22" s="1"/>
  <c r="I2904" i="22" s="1"/>
  <c r="G2900" i="22"/>
  <c r="H2900" i="22" s="1"/>
  <c r="I2900" i="22" s="1"/>
  <c r="G2896" i="22"/>
  <c r="H2896" i="22" s="1"/>
  <c r="I2896" i="22" s="1"/>
  <c r="G2892" i="22"/>
  <c r="H2892" i="22" s="1"/>
  <c r="I2892" i="22" s="1"/>
  <c r="G2888" i="22"/>
  <c r="H2888" i="22" s="1"/>
  <c r="I2888" i="22" s="1"/>
  <c r="G2884" i="22"/>
  <c r="H2884" i="22" s="1"/>
  <c r="I2884" i="22" s="1"/>
  <c r="G2880" i="22"/>
  <c r="H2880" i="22" s="1"/>
  <c r="I2880" i="22" s="1"/>
  <c r="G2876" i="22"/>
  <c r="H2876" i="22" s="1"/>
  <c r="I2876" i="22" s="1"/>
  <c r="G2872" i="22"/>
  <c r="H2872" i="22" s="1"/>
  <c r="I2872" i="22" s="1"/>
  <c r="G2868" i="22"/>
  <c r="H2868" i="22" s="1"/>
  <c r="I2868" i="22" s="1"/>
  <c r="G2864" i="22"/>
  <c r="H2864" i="22" s="1"/>
  <c r="I2864" i="22" s="1"/>
  <c r="G2860" i="22"/>
  <c r="H2860" i="22" s="1"/>
  <c r="I2860" i="22" s="1"/>
  <c r="G2856" i="22"/>
  <c r="H2856" i="22" s="1"/>
  <c r="I2856" i="22" s="1"/>
  <c r="G2852" i="22"/>
  <c r="H2852" i="22" s="1"/>
  <c r="I2852" i="22" s="1"/>
  <c r="G2848" i="22"/>
  <c r="H2848" i="22" s="1"/>
  <c r="I2848" i="22" s="1"/>
  <c r="G2844" i="22"/>
  <c r="H2844" i="22" s="1"/>
  <c r="I2844" i="22" s="1"/>
  <c r="G2840" i="22"/>
  <c r="H2840" i="22" s="1"/>
  <c r="I2840" i="22" s="1"/>
  <c r="G2836" i="22"/>
  <c r="H2836" i="22" s="1"/>
  <c r="I2836" i="22" s="1"/>
  <c r="G2832" i="22"/>
  <c r="H2832" i="22" s="1"/>
  <c r="I2832" i="22" s="1"/>
  <c r="G2828" i="22"/>
  <c r="H2828" i="22" s="1"/>
  <c r="I2828" i="22" s="1"/>
  <c r="G2824" i="22"/>
  <c r="H2824" i="22" s="1"/>
  <c r="I2824" i="22" s="1"/>
  <c r="G2820" i="22"/>
  <c r="H2820" i="22" s="1"/>
  <c r="I2820" i="22" s="1"/>
  <c r="G2816" i="22"/>
  <c r="H2816" i="22" s="1"/>
  <c r="I2816" i="22" s="1"/>
  <c r="G2812" i="22"/>
  <c r="H2812" i="22" s="1"/>
  <c r="I2812" i="22" s="1"/>
  <c r="G2808" i="22"/>
  <c r="H2808" i="22" s="1"/>
  <c r="I2808" i="22" s="1"/>
  <c r="G2804" i="22"/>
  <c r="H2804" i="22" s="1"/>
  <c r="I2804" i="22" s="1"/>
  <c r="G2800" i="22"/>
  <c r="H2800" i="22" s="1"/>
  <c r="I2800" i="22" s="1"/>
  <c r="G2796" i="22"/>
  <c r="H2796" i="22" s="1"/>
  <c r="I2796" i="22" s="1"/>
  <c r="G2792" i="22"/>
  <c r="H2792" i="22" s="1"/>
  <c r="I2792" i="22" s="1"/>
  <c r="G2788" i="22"/>
  <c r="H2788" i="22" s="1"/>
  <c r="I2788" i="22" s="1"/>
  <c r="G2784" i="22"/>
  <c r="H2784" i="22" s="1"/>
  <c r="I2784" i="22" s="1"/>
  <c r="G2780" i="22"/>
  <c r="H2780" i="22" s="1"/>
  <c r="I2780" i="22" s="1"/>
  <c r="G2776" i="22"/>
  <c r="H2776" i="22" s="1"/>
  <c r="I2776" i="22" s="1"/>
  <c r="G2772" i="22"/>
  <c r="H2772" i="22" s="1"/>
  <c r="I2772" i="22" s="1"/>
  <c r="G2768" i="22"/>
  <c r="H2768" i="22" s="1"/>
  <c r="I2768" i="22" s="1"/>
  <c r="G2764" i="22"/>
  <c r="H2764" i="22" s="1"/>
  <c r="I2764" i="22" s="1"/>
  <c r="G2760" i="22"/>
  <c r="H2760" i="22" s="1"/>
  <c r="I2760" i="22" s="1"/>
  <c r="G2756" i="22"/>
  <c r="H2756" i="22" s="1"/>
  <c r="I2756" i="22" s="1"/>
  <c r="G2752" i="22"/>
  <c r="H2752" i="22" s="1"/>
  <c r="I2752" i="22" s="1"/>
  <c r="G2748" i="22"/>
  <c r="H2748" i="22" s="1"/>
  <c r="I2748" i="22" s="1"/>
  <c r="G2744" i="22"/>
  <c r="H2744" i="22" s="1"/>
  <c r="I2744" i="22" s="1"/>
  <c r="G2740" i="22"/>
  <c r="H2740" i="22" s="1"/>
  <c r="I2740" i="22" s="1"/>
  <c r="G2736" i="22"/>
  <c r="H2736" i="22" s="1"/>
  <c r="I2736" i="22" s="1"/>
  <c r="G2732" i="22"/>
  <c r="H2732" i="22" s="1"/>
  <c r="I2732" i="22" s="1"/>
  <c r="G2728" i="22"/>
  <c r="H2728" i="22" s="1"/>
  <c r="I2728" i="22" s="1"/>
  <c r="G2724" i="22"/>
  <c r="H2724" i="22" s="1"/>
  <c r="I2724" i="22" s="1"/>
  <c r="G2720" i="22"/>
  <c r="H2720" i="22" s="1"/>
  <c r="I2720" i="22" s="1"/>
  <c r="G2716" i="22"/>
  <c r="H2716" i="22" s="1"/>
  <c r="I2716" i="22" s="1"/>
  <c r="G2712" i="22"/>
  <c r="H2712" i="22" s="1"/>
  <c r="I2712" i="22" s="1"/>
  <c r="G2708" i="22"/>
  <c r="H2708" i="22" s="1"/>
  <c r="I2708" i="22" s="1"/>
  <c r="G2704" i="22"/>
  <c r="H2704" i="22" s="1"/>
  <c r="I2704" i="22" s="1"/>
  <c r="G2700" i="22"/>
  <c r="H2700" i="22" s="1"/>
  <c r="I2700" i="22" s="1"/>
  <c r="G2696" i="22"/>
  <c r="H2696" i="22" s="1"/>
  <c r="I2696" i="22" s="1"/>
  <c r="G2692" i="22"/>
  <c r="H2692" i="22" s="1"/>
  <c r="I2692" i="22" s="1"/>
  <c r="G2688" i="22"/>
  <c r="H2688" i="22" s="1"/>
  <c r="I2688" i="22" s="1"/>
  <c r="G2684" i="22"/>
  <c r="H2684" i="22" s="1"/>
  <c r="I2684" i="22" s="1"/>
  <c r="G2679" i="22"/>
  <c r="H2679" i="22" s="1"/>
  <c r="I2679" i="22" s="1"/>
  <c r="G2674" i="22"/>
  <c r="H2674" i="22" s="1"/>
  <c r="I2674" i="22" s="1"/>
  <c r="G2670" i="22"/>
  <c r="H2670" i="22" s="1"/>
  <c r="I2670" i="22" s="1"/>
  <c r="G2666" i="22"/>
  <c r="H2666" i="22" s="1"/>
  <c r="I2666" i="22" s="1"/>
  <c r="G2662" i="22"/>
  <c r="H2662" i="22" s="1"/>
  <c r="I2662" i="22" s="1"/>
  <c r="G2658" i="22"/>
  <c r="H2658" i="22" s="1"/>
  <c r="I2658" i="22" s="1"/>
  <c r="G2654" i="22"/>
  <c r="H2654" i="22" s="1"/>
  <c r="I2654" i="22" s="1"/>
  <c r="G2650" i="22"/>
  <c r="H2650" i="22" s="1"/>
  <c r="I2650" i="22" s="1"/>
  <c r="G2646" i="22"/>
  <c r="H2646" i="22" s="1"/>
  <c r="I2646" i="22" s="1"/>
  <c r="G2642" i="22"/>
  <c r="H2642" i="22" s="1"/>
  <c r="I2642" i="22" s="1"/>
  <c r="G2638" i="22"/>
  <c r="H2638" i="22" s="1"/>
  <c r="I2638" i="22" s="1"/>
  <c r="G2634" i="22"/>
  <c r="H2634" i="22" s="1"/>
  <c r="I2634" i="22" s="1"/>
  <c r="G2630" i="22"/>
  <c r="H2630" i="22" s="1"/>
  <c r="I2630" i="22" s="1"/>
  <c r="G2626" i="22"/>
  <c r="H2626" i="22" s="1"/>
  <c r="I2626" i="22" s="1"/>
  <c r="G2622" i="22"/>
  <c r="H2622" i="22" s="1"/>
  <c r="I2622" i="22" s="1"/>
  <c r="G2618" i="22"/>
  <c r="H2618" i="22" s="1"/>
  <c r="I2618" i="22" s="1"/>
  <c r="G2614" i="22"/>
  <c r="H2614" i="22" s="1"/>
  <c r="I2614" i="22" s="1"/>
  <c r="G2610" i="22"/>
  <c r="H2610" i="22" s="1"/>
  <c r="I2610" i="22" s="1"/>
  <c r="G2606" i="22"/>
  <c r="H2606" i="22" s="1"/>
  <c r="I2606" i="22" s="1"/>
  <c r="G2602" i="22"/>
  <c r="H2602" i="22" s="1"/>
  <c r="I2602" i="22" s="1"/>
  <c r="G2598" i="22"/>
  <c r="H2598" i="22" s="1"/>
  <c r="I2598" i="22" s="1"/>
  <c r="G2594" i="22"/>
  <c r="H2594" i="22" s="1"/>
  <c r="I2594" i="22" s="1"/>
  <c r="G2590" i="22"/>
  <c r="H2590" i="22" s="1"/>
  <c r="I2590" i="22" s="1"/>
  <c r="G4867" i="22"/>
  <c r="H4751" i="22"/>
  <c r="I4751" i="22" s="1"/>
  <c r="G4728" i="22"/>
  <c r="H4706" i="22"/>
  <c r="I4706" i="22" s="1"/>
  <c r="G4683" i="22"/>
  <c r="H4672" i="22"/>
  <c r="I4672" i="22" s="1"/>
  <c r="G4649" i="22"/>
  <c r="H4637" i="22"/>
  <c r="I4637" i="22" s="1"/>
  <c r="G4225" i="22"/>
  <c r="H4225" i="22" s="1"/>
  <c r="I4225" i="22" s="1"/>
  <c r="G4223" i="22"/>
  <c r="H4223" i="22" s="1"/>
  <c r="I4223" i="22" s="1"/>
  <c r="G3746" i="22"/>
  <c r="H3746" i="22" s="1"/>
  <c r="I3746" i="22" s="1"/>
  <c r="G3741" i="22"/>
  <c r="H3741" i="22" s="1"/>
  <c r="I3741" i="22" s="1"/>
  <c r="G3737" i="22"/>
  <c r="H3737" i="22" s="1"/>
  <c r="I3737" i="22" s="1"/>
  <c r="G3732" i="22"/>
  <c r="H3732" i="22" s="1"/>
  <c r="I3732" i="22" s="1"/>
  <c r="G3728" i="22"/>
  <c r="H3728" i="22" s="1"/>
  <c r="I3728" i="22" s="1"/>
  <c r="G3723" i="22"/>
  <c r="H3723" i="22" s="1"/>
  <c r="I3723" i="22" s="1"/>
  <c r="G3719" i="22"/>
  <c r="H3719" i="22" s="1"/>
  <c r="I3719" i="22" s="1"/>
  <c r="G3714" i="22"/>
  <c r="H3714" i="22" s="1"/>
  <c r="I3714" i="22" s="1"/>
  <c r="G3710" i="22"/>
  <c r="H3710" i="22" s="1"/>
  <c r="I3710" i="22" s="1"/>
  <c r="G3705" i="22"/>
  <c r="H3705" i="22" s="1"/>
  <c r="I3705" i="22" s="1"/>
  <c r="G3701" i="22"/>
  <c r="H3701" i="22" s="1"/>
  <c r="I3701" i="22" s="1"/>
  <c r="G3696" i="22"/>
  <c r="H3696" i="22" s="1"/>
  <c r="I3696" i="22" s="1"/>
  <c r="G3691" i="22"/>
  <c r="H3691" i="22" s="1"/>
  <c r="I3691" i="22" s="1"/>
  <c r="G3687" i="22"/>
  <c r="H3687" i="22" s="1"/>
  <c r="I3687" i="22" s="1"/>
  <c r="G3682" i="22"/>
  <c r="H3682" i="22" s="1"/>
  <c r="I3682" i="22" s="1"/>
  <c r="G3677" i="22"/>
  <c r="H3677" i="22" s="1"/>
  <c r="I3677" i="22" s="1"/>
  <c r="G3673" i="22"/>
  <c r="H3673" i="22" s="1"/>
  <c r="I3673" i="22" s="1"/>
  <c r="G3668" i="22"/>
  <c r="H3668" i="22" s="1"/>
  <c r="I3668" i="22" s="1"/>
  <c r="G3663" i="22"/>
  <c r="H3663" i="22" s="1"/>
  <c r="I3663" i="22" s="1"/>
  <c r="G3657" i="22"/>
  <c r="H3657" i="22" s="1"/>
  <c r="I3657" i="22" s="1"/>
  <c r="G3649" i="22"/>
  <c r="H3649" i="22" s="1"/>
  <c r="I3649" i="22" s="1"/>
  <c r="G3637" i="22"/>
  <c r="H3637" i="22" s="1"/>
  <c r="I3637" i="22" s="1"/>
  <c r="G3629" i="22"/>
  <c r="H3629" i="22" s="1"/>
  <c r="I3629" i="22" s="1"/>
  <c r="G3625" i="22"/>
  <c r="H3625" i="22" s="1"/>
  <c r="I3625" i="22" s="1"/>
  <c r="G3621" i="22"/>
  <c r="H3621" i="22" s="1"/>
  <c r="I3621" i="22" s="1"/>
  <c r="G3616" i="22"/>
  <c r="H3616" i="22" s="1"/>
  <c r="I3616" i="22" s="1"/>
  <c r="G3612" i="22"/>
  <c r="H3612" i="22" s="1"/>
  <c r="I3612" i="22" s="1"/>
  <c r="G3607" i="22"/>
  <c r="H3607" i="22" s="1"/>
  <c r="I3607" i="22" s="1"/>
  <c r="G3603" i="22"/>
  <c r="H3603" i="22" s="1"/>
  <c r="I3603" i="22" s="1"/>
  <c r="G3594" i="22"/>
  <c r="H3594" i="22" s="1"/>
  <c r="I3594" i="22" s="1"/>
  <c r="G3589" i="22"/>
  <c r="H3589" i="22" s="1"/>
  <c r="I3589" i="22" s="1"/>
  <c r="G3582" i="22"/>
  <c r="H3582" i="22" s="1"/>
  <c r="I3582" i="22" s="1"/>
  <c r="G3578" i="22"/>
  <c r="H3578" i="22" s="1"/>
  <c r="I3578" i="22" s="1"/>
  <c r="G3574" i="22"/>
  <c r="H3574" i="22" s="1"/>
  <c r="I3574" i="22" s="1"/>
  <c r="G3570" i="22"/>
  <c r="H3570" i="22" s="1"/>
  <c r="I3570" i="22" s="1"/>
  <c r="G3566" i="22"/>
  <c r="H3566" i="22" s="1"/>
  <c r="I3566" i="22" s="1"/>
  <c r="G3562" i="22"/>
  <c r="H3562" i="22" s="1"/>
  <c r="I3562" i="22" s="1"/>
  <c r="G3558" i="22"/>
  <c r="H3558" i="22" s="1"/>
  <c r="I3558" i="22" s="1"/>
  <c r="G3554" i="22"/>
  <c r="H3554" i="22" s="1"/>
  <c r="I3554" i="22" s="1"/>
  <c r="G3550" i="22"/>
  <c r="H3550" i="22" s="1"/>
  <c r="I3550" i="22" s="1"/>
  <c r="G3546" i="22"/>
  <c r="H3546" i="22" s="1"/>
  <c r="I3546" i="22" s="1"/>
  <c r="G3542" i="22"/>
  <c r="H3542" i="22" s="1"/>
  <c r="I3542" i="22" s="1"/>
  <c r="G3538" i="22"/>
  <c r="H3538" i="22" s="1"/>
  <c r="I3538" i="22" s="1"/>
  <c r="G3534" i="22"/>
  <c r="H3534" i="22" s="1"/>
  <c r="I3534" i="22" s="1"/>
  <c r="G3530" i="22"/>
  <c r="H3530" i="22" s="1"/>
  <c r="I3530" i="22" s="1"/>
  <c r="G3526" i="22"/>
  <c r="H3526" i="22" s="1"/>
  <c r="I3526" i="22" s="1"/>
  <c r="G3522" i="22"/>
  <c r="H3522" i="22" s="1"/>
  <c r="I3522" i="22" s="1"/>
  <c r="G3518" i="22"/>
  <c r="H3518" i="22" s="1"/>
  <c r="I3518" i="22" s="1"/>
  <c r="G3514" i="22"/>
  <c r="H3514" i="22" s="1"/>
  <c r="I3514" i="22" s="1"/>
  <c r="G3510" i="22"/>
  <c r="H3510" i="22" s="1"/>
  <c r="I3510" i="22" s="1"/>
  <c r="G3506" i="22"/>
  <c r="H3506" i="22" s="1"/>
  <c r="I3506" i="22" s="1"/>
  <c r="G3502" i="22"/>
  <c r="H3502" i="22" s="1"/>
  <c r="I3502" i="22" s="1"/>
  <c r="G3498" i="22"/>
  <c r="H3498" i="22" s="1"/>
  <c r="I3498" i="22" s="1"/>
  <c r="G3494" i="22"/>
  <c r="H3494" i="22" s="1"/>
  <c r="I3494" i="22" s="1"/>
  <c r="G3490" i="22"/>
  <c r="H3490" i="22" s="1"/>
  <c r="I3490" i="22" s="1"/>
  <c r="G3486" i="22"/>
  <c r="H3486" i="22" s="1"/>
  <c r="I3486" i="22" s="1"/>
  <c r="G3482" i="22"/>
  <c r="H3482" i="22" s="1"/>
  <c r="I3482" i="22" s="1"/>
  <c r="G3478" i="22"/>
  <c r="H3478" i="22" s="1"/>
  <c r="I3478" i="22" s="1"/>
  <c r="G3474" i="22"/>
  <c r="H3474" i="22" s="1"/>
  <c r="I3474" i="22" s="1"/>
  <c r="G3470" i="22"/>
  <c r="H3470" i="22" s="1"/>
  <c r="I3470" i="22" s="1"/>
  <c r="G3466" i="22"/>
  <c r="H3466" i="22" s="1"/>
  <c r="I3466" i="22" s="1"/>
  <c r="G3462" i="22"/>
  <c r="H3462" i="22" s="1"/>
  <c r="I3462" i="22" s="1"/>
  <c r="G3458" i="22"/>
  <c r="H3458" i="22" s="1"/>
  <c r="I3458" i="22" s="1"/>
  <c r="G3454" i="22"/>
  <c r="H3454" i="22" s="1"/>
  <c r="I3454" i="22" s="1"/>
  <c r="G3450" i="22"/>
  <c r="H3450" i="22" s="1"/>
  <c r="I3450" i="22" s="1"/>
  <c r="G3446" i="22"/>
  <c r="H3446" i="22" s="1"/>
  <c r="I3446" i="22" s="1"/>
  <c r="G3442" i="22"/>
  <c r="H3442" i="22" s="1"/>
  <c r="I3442" i="22" s="1"/>
  <c r="G3438" i="22"/>
  <c r="H3438" i="22" s="1"/>
  <c r="I3438" i="22" s="1"/>
  <c r="G3434" i="22"/>
  <c r="H3434" i="22" s="1"/>
  <c r="I3434" i="22" s="1"/>
  <c r="G3430" i="22"/>
  <c r="H3430" i="22" s="1"/>
  <c r="I3430" i="22" s="1"/>
  <c r="G3426" i="22"/>
  <c r="H3426" i="22" s="1"/>
  <c r="I3426" i="22" s="1"/>
  <c r="G3422" i="22"/>
  <c r="H3422" i="22" s="1"/>
  <c r="I3422" i="22" s="1"/>
  <c r="G3418" i="22"/>
  <c r="H3418" i="22" s="1"/>
  <c r="I3418" i="22" s="1"/>
  <c r="G3414" i="22"/>
  <c r="H3414" i="22" s="1"/>
  <c r="I3414" i="22" s="1"/>
  <c r="G3410" i="22"/>
  <c r="H3410" i="22" s="1"/>
  <c r="I3410" i="22" s="1"/>
  <c r="G3406" i="22"/>
  <c r="H3406" i="22" s="1"/>
  <c r="I3406" i="22" s="1"/>
  <c r="G3402" i="22"/>
  <c r="H3402" i="22" s="1"/>
  <c r="I3402" i="22" s="1"/>
  <c r="G3398" i="22"/>
  <c r="H3398" i="22" s="1"/>
  <c r="I3398" i="22" s="1"/>
  <c r="G3394" i="22"/>
  <c r="H3394" i="22" s="1"/>
  <c r="I3394" i="22" s="1"/>
  <c r="G3390" i="22"/>
  <c r="H3390" i="22" s="1"/>
  <c r="I3390" i="22" s="1"/>
  <c r="G3386" i="22"/>
  <c r="H3386" i="22" s="1"/>
  <c r="I3386" i="22" s="1"/>
  <c r="G3382" i="22"/>
  <c r="H3382" i="22" s="1"/>
  <c r="I3382" i="22" s="1"/>
  <c r="G3378" i="22"/>
  <c r="H3378" i="22" s="1"/>
  <c r="I3378" i="22" s="1"/>
  <c r="G3374" i="22"/>
  <c r="H3374" i="22" s="1"/>
  <c r="I3374" i="22" s="1"/>
  <c r="G3370" i="22"/>
  <c r="H3370" i="22" s="1"/>
  <c r="I3370" i="22" s="1"/>
  <c r="G3366" i="22"/>
  <c r="H3366" i="22" s="1"/>
  <c r="I3366" i="22" s="1"/>
  <c r="G3360" i="22"/>
  <c r="H3360" i="22" s="1"/>
  <c r="I3360" i="22" s="1"/>
  <c r="G3356" i="22"/>
  <c r="H3356" i="22" s="1"/>
  <c r="I3356" i="22" s="1"/>
  <c r="G3352" i="22"/>
  <c r="H3352" i="22" s="1"/>
  <c r="I3352" i="22" s="1"/>
  <c r="G3348" i="22"/>
  <c r="H3348" i="22" s="1"/>
  <c r="I3348" i="22" s="1"/>
  <c r="G3344" i="22"/>
  <c r="H3344" i="22" s="1"/>
  <c r="I3344" i="22" s="1"/>
  <c r="G3340" i="22"/>
  <c r="H3340" i="22" s="1"/>
  <c r="I3340" i="22" s="1"/>
  <c r="G3336" i="22"/>
  <c r="H3336" i="22" s="1"/>
  <c r="I3336" i="22" s="1"/>
  <c r="G3330" i="22"/>
  <c r="H3330" i="22" s="1"/>
  <c r="I3330" i="22" s="1"/>
  <c r="G3326" i="22"/>
  <c r="H3326" i="22" s="1"/>
  <c r="I3326" i="22" s="1"/>
  <c r="G3322" i="22"/>
  <c r="H3322" i="22" s="1"/>
  <c r="I3322" i="22" s="1"/>
  <c r="G3318" i="22"/>
  <c r="H3318" i="22" s="1"/>
  <c r="I3318" i="22" s="1"/>
  <c r="G3314" i="22"/>
  <c r="H3314" i="22" s="1"/>
  <c r="I3314" i="22" s="1"/>
  <c r="G3310" i="22"/>
  <c r="H3310" i="22" s="1"/>
  <c r="I3310" i="22" s="1"/>
  <c r="G3306" i="22"/>
  <c r="H3306" i="22" s="1"/>
  <c r="I3306" i="22" s="1"/>
  <c r="G3302" i="22"/>
  <c r="H3302" i="22" s="1"/>
  <c r="I3302" i="22" s="1"/>
  <c r="G3298" i="22"/>
  <c r="H3298" i="22" s="1"/>
  <c r="I3298" i="22" s="1"/>
  <c r="G3294" i="22"/>
  <c r="H3294" i="22" s="1"/>
  <c r="I3294" i="22" s="1"/>
  <c r="G3290" i="22"/>
  <c r="H3290" i="22" s="1"/>
  <c r="I3290" i="22" s="1"/>
  <c r="G3286" i="22"/>
  <c r="H3286" i="22" s="1"/>
  <c r="I3286" i="22" s="1"/>
  <c r="G3282" i="22"/>
  <c r="H3282" i="22" s="1"/>
  <c r="I3282" i="22" s="1"/>
  <c r="G3278" i="22"/>
  <c r="H3278" i="22" s="1"/>
  <c r="I3278" i="22" s="1"/>
  <c r="G3274" i="22"/>
  <c r="H3274" i="22" s="1"/>
  <c r="I3274" i="22" s="1"/>
  <c r="G3270" i="22"/>
  <c r="H3270" i="22" s="1"/>
  <c r="I3270" i="22" s="1"/>
  <c r="G3266" i="22"/>
  <c r="H3266" i="22" s="1"/>
  <c r="I3266" i="22" s="1"/>
  <c r="G3262" i="22"/>
  <c r="H3262" i="22" s="1"/>
  <c r="I3262" i="22" s="1"/>
  <c r="G3258" i="22"/>
  <c r="H3258" i="22" s="1"/>
  <c r="I3258" i="22" s="1"/>
  <c r="G3254" i="22"/>
  <c r="H3254" i="22" s="1"/>
  <c r="I3254" i="22" s="1"/>
  <c r="G3250" i="22"/>
  <c r="H3250" i="22" s="1"/>
  <c r="I3250" i="22" s="1"/>
  <c r="G3246" i="22"/>
  <c r="H3246" i="22" s="1"/>
  <c r="I3246" i="22" s="1"/>
  <c r="G3242" i="22"/>
  <c r="H3242" i="22" s="1"/>
  <c r="I3242" i="22" s="1"/>
  <c r="G3238" i="22"/>
  <c r="H3238" i="22" s="1"/>
  <c r="I3238" i="22" s="1"/>
  <c r="G3234" i="22"/>
  <c r="H3234" i="22" s="1"/>
  <c r="I3234" i="22" s="1"/>
  <c r="G3230" i="22"/>
  <c r="H3230" i="22" s="1"/>
  <c r="I3230" i="22" s="1"/>
  <c r="G3226" i="22"/>
  <c r="H3226" i="22" s="1"/>
  <c r="I3226" i="22" s="1"/>
  <c r="G3222" i="22"/>
  <c r="H3222" i="22" s="1"/>
  <c r="I3222" i="22" s="1"/>
  <c r="G3218" i="22"/>
  <c r="H3218" i="22" s="1"/>
  <c r="I3218" i="22" s="1"/>
  <c r="G3214" i="22"/>
  <c r="H3214" i="22" s="1"/>
  <c r="I3214" i="22" s="1"/>
  <c r="G3210" i="22"/>
  <c r="H3210" i="22" s="1"/>
  <c r="I3210" i="22" s="1"/>
  <c r="G3206" i="22"/>
  <c r="H3206" i="22" s="1"/>
  <c r="I3206" i="22" s="1"/>
  <c r="G3202" i="22"/>
  <c r="H3202" i="22" s="1"/>
  <c r="I3202" i="22" s="1"/>
  <c r="G3198" i="22"/>
  <c r="H3198" i="22" s="1"/>
  <c r="I3198" i="22" s="1"/>
  <c r="G3194" i="22"/>
  <c r="H3194" i="22" s="1"/>
  <c r="I3194" i="22" s="1"/>
  <c r="G3190" i="22"/>
  <c r="H3190" i="22" s="1"/>
  <c r="I3190" i="22" s="1"/>
  <c r="G3186" i="22"/>
  <c r="H3186" i="22" s="1"/>
  <c r="I3186" i="22" s="1"/>
  <c r="G3182" i="22"/>
  <c r="H3182" i="22" s="1"/>
  <c r="I3182" i="22" s="1"/>
  <c r="G3178" i="22"/>
  <c r="H3178" i="22" s="1"/>
  <c r="I3178" i="22" s="1"/>
  <c r="G3174" i="22"/>
  <c r="H3174" i="22" s="1"/>
  <c r="I3174" i="22" s="1"/>
  <c r="G3170" i="22"/>
  <c r="H3170" i="22" s="1"/>
  <c r="I3170" i="22" s="1"/>
  <c r="G3166" i="22"/>
  <c r="H3166" i="22" s="1"/>
  <c r="I3166" i="22" s="1"/>
  <c r="G3162" i="22"/>
  <c r="H3162" i="22" s="1"/>
  <c r="I3162" i="22" s="1"/>
  <c r="G3158" i="22"/>
  <c r="H3158" i="22" s="1"/>
  <c r="I3158" i="22" s="1"/>
  <c r="G3154" i="22"/>
  <c r="H3154" i="22" s="1"/>
  <c r="I3154" i="22" s="1"/>
  <c r="G3150" i="22"/>
  <c r="H3150" i="22" s="1"/>
  <c r="I3150" i="22" s="1"/>
  <c r="G3146" i="22"/>
  <c r="H3146" i="22" s="1"/>
  <c r="I3146" i="22" s="1"/>
  <c r="G3142" i="22"/>
  <c r="H3142" i="22" s="1"/>
  <c r="I3142" i="22" s="1"/>
  <c r="G3138" i="22"/>
  <c r="H3138" i="22" s="1"/>
  <c r="I3138" i="22" s="1"/>
  <c r="G3134" i="22"/>
  <c r="H3134" i="22" s="1"/>
  <c r="I3134" i="22" s="1"/>
  <c r="G3130" i="22"/>
  <c r="H3130" i="22" s="1"/>
  <c r="I3130" i="22" s="1"/>
  <c r="G3126" i="22"/>
  <c r="H3126" i="22" s="1"/>
  <c r="I3126" i="22" s="1"/>
  <c r="G3122" i="22"/>
  <c r="H3122" i="22" s="1"/>
  <c r="I3122" i="22" s="1"/>
  <c r="G3118" i="22"/>
  <c r="H3118" i="22" s="1"/>
  <c r="I3118" i="22" s="1"/>
  <c r="G3114" i="22"/>
  <c r="H3114" i="22" s="1"/>
  <c r="I3114" i="22" s="1"/>
  <c r="G3110" i="22"/>
  <c r="H3110" i="22" s="1"/>
  <c r="I3110" i="22" s="1"/>
  <c r="G3106" i="22"/>
  <c r="H3106" i="22" s="1"/>
  <c r="I3106" i="22" s="1"/>
  <c r="G3102" i="22"/>
  <c r="H3102" i="22" s="1"/>
  <c r="I3102" i="22" s="1"/>
  <c r="G3098" i="22"/>
  <c r="H3098" i="22" s="1"/>
  <c r="I3098" i="22" s="1"/>
  <c r="G3094" i="22"/>
  <c r="H3094" i="22" s="1"/>
  <c r="I3094" i="22" s="1"/>
  <c r="G3090" i="22"/>
  <c r="H3090" i="22" s="1"/>
  <c r="I3090" i="22" s="1"/>
  <c r="G3086" i="22"/>
  <c r="H3086" i="22" s="1"/>
  <c r="I3086" i="22" s="1"/>
  <c r="G3082" i="22"/>
  <c r="H3082" i="22" s="1"/>
  <c r="I3082" i="22" s="1"/>
  <c r="G3078" i="22"/>
  <c r="H3078" i="22" s="1"/>
  <c r="I3078" i="22" s="1"/>
  <c r="G3074" i="22"/>
  <c r="H3074" i="22" s="1"/>
  <c r="I3074" i="22" s="1"/>
  <c r="G3070" i="22"/>
  <c r="H3070" i="22" s="1"/>
  <c r="I3070" i="22" s="1"/>
  <c r="G3066" i="22"/>
  <c r="H3066" i="22" s="1"/>
  <c r="I3066" i="22" s="1"/>
  <c r="G3062" i="22"/>
  <c r="H3062" i="22" s="1"/>
  <c r="I3062" i="22" s="1"/>
  <c r="G3058" i="22"/>
  <c r="H3058" i="22" s="1"/>
  <c r="I3058" i="22" s="1"/>
  <c r="G3054" i="22"/>
  <c r="H3054" i="22" s="1"/>
  <c r="I3054" i="22" s="1"/>
  <c r="G3050" i="22"/>
  <c r="H3050" i="22" s="1"/>
  <c r="I3050" i="22" s="1"/>
  <c r="G3046" i="22"/>
  <c r="H3046" i="22" s="1"/>
  <c r="I3046" i="22" s="1"/>
  <c r="G3042" i="22"/>
  <c r="H3042" i="22" s="1"/>
  <c r="I3042" i="22" s="1"/>
  <c r="G3038" i="22"/>
  <c r="H3038" i="22" s="1"/>
  <c r="I3038" i="22" s="1"/>
  <c r="G3034" i="22"/>
  <c r="H3034" i="22" s="1"/>
  <c r="I3034" i="22" s="1"/>
  <c r="G3030" i="22"/>
  <c r="H3030" i="22" s="1"/>
  <c r="I3030" i="22" s="1"/>
  <c r="G3026" i="22"/>
  <c r="H3026" i="22" s="1"/>
  <c r="I3026" i="22" s="1"/>
  <c r="G3022" i="22"/>
  <c r="H3022" i="22" s="1"/>
  <c r="I3022" i="22" s="1"/>
  <c r="G3018" i="22"/>
  <c r="H3018" i="22" s="1"/>
  <c r="I3018" i="22" s="1"/>
  <c r="G3014" i="22"/>
  <c r="H3014" i="22" s="1"/>
  <c r="I3014" i="22" s="1"/>
  <c r="G3010" i="22"/>
  <c r="H3010" i="22" s="1"/>
  <c r="I3010" i="22" s="1"/>
  <c r="G3006" i="22"/>
  <c r="H3006" i="22" s="1"/>
  <c r="I3006" i="22" s="1"/>
  <c r="G3002" i="22"/>
  <c r="H3002" i="22" s="1"/>
  <c r="I3002" i="22" s="1"/>
  <c r="G2998" i="22"/>
  <c r="H2998" i="22" s="1"/>
  <c r="I2998" i="22" s="1"/>
  <c r="G2994" i="22"/>
  <c r="H2994" i="22" s="1"/>
  <c r="I2994" i="22" s="1"/>
  <c r="G2990" i="22"/>
  <c r="H2990" i="22" s="1"/>
  <c r="I2990" i="22" s="1"/>
  <c r="G2986" i="22"/>
  <c r="H2986" i="22" s="1"/>
  <c r="I2986" i="22" s="1"/>
  <c r="G2982" i="22"/>
  <c r="H2982" i="22" s="1"/>
  <c r="I2982" i="22" s="1"/>
  <c r="G2978" i="22"/>
  <c r="H2978" i="22" s="1"/>
  <c r="I2978" i="22" s="1"/>
  <c r="G2974" i="22"/>
  <c r="H2974" i="22" s="1"/>
  <c r="I2974" i="22" s="1"/>
  <c r="G2970" i="22"/>
  <c r="H2970" i="22" s="1"/>
  <c r="I2970" i="22" s="1"/>
  <c r="G2966" i="22"/>
  <c r="H2966" i="22" s="1"/>
  <c r="I2966" i="22" s="1"/>
  <c r="G2962" i="22"/>
  <c r="H2962" i="22" s="1"/>
  <c r="I2962" i="22" s="1"/>
  <c r="G2958" i="22"/>
  <c r="H2958" i="22" s="1"/>
  <c r="I2958" i="22" s="1"/>
  <c r="G2954" i="22"/>
  <c r="H2954" i="22" s="1"/>
  <c r="I2954" i="22" s="1"/>
  <c r="G2950" i="22"/>
  <c r="H2950" i="22" s="1"/>
  <c r="I2950" i="22" s="1"/>
  <c r="G2946" i="22"/>
  <c r="H2946" i="22" s="1"/>
  <c r="I2946" i="22" s="1"/>
  <c r="G2942" i="22"/>
  <c r="H2942" i="22" s="1"/>
  <c r="I2942" i="22" s="1"/>
  <c r="G2938" i="22"/>
  <c r="H2938" i="22" s="1"/>
  <c r="I2938" i="22" s="1"/>
  <c r="G2934" i="22"/>
  <c r="H2934" i="22" s="1"/>
  <c r="I2934" i="22" s="1"/>
  <c r="G2930" i="22"/>
  <c r="H2930" i="22" s="1"/>
  <c r="I2930" i="22" s="1"/>
  <c r="G2926" i="22"/>
  <c r="H2926" i="22" s="1"/>
  <c r="I2926" i="22" s="1"/>
  <c r="G2922" i="22"/>
  <c r="H2922" i="22" s="1"/>
  <c r="I2922" i="22" s="1"/>
  <c r="G2918" i="22"/>
  <c r="H2918" i="22" s="1"/>
  <c r="I2918" i="22" s="1"/>
  <c r="G2914" i="22"/>
  <c r="H2914" i="22" s="1"/>
  <c r="I2914" i="22" s="1"/>
  <c r="G2910" i="22"/>
  <c r="H2910" i="22" s="1"/>
  <c r="I2910" i="22" s="1"/>
  <c r="G2906" i="22"/>
  <c r="H2906" i="22" s="1"/>
  <c r="I2906" i="22" s="1"/>
  <c r="G2902" i="22"/>
  <c r="H2902" i="22" s="1"/>
  <c r="I2902" i="22" s="1"/>
  <c r="G2898" i="22"/>
  <c r="H2898" i="22" s="1"/>
  <c r="I2898" i="22" s="1"/>
  <c r="G2894" i="22"/>
  <c r="H2894" i="22" s="1"/>
  <c r="I2894" i="22" s="1"/>
  <c r="G2890" i="22"/>
  <c r="H2890" i="22" s="1"/>
  <c r="I2890" i="22" s="1"/>
  <c r="G2886" i="22"/>
  <c r="H2886" i="22" s="1"/>
  <c r="I2886" i="22" s="1"/>
  <c r="G2882" i="22"/>
  <c r="H2882" i="22" s="1"/>
  <c r="I2882" i="22" s="1"/>
  <c r="G2878" i="22"/>
  <c r="H2878" i="22" s="1"/>
  <c r="I2878" i="22" s="1"/>
  <c r="G2874" i="22"/>
  <c r="H2874" i="22" s="1"/>
  <c r="I2874" i="22" s="1"/>
  <c r="G2870" i="22"/>
  <c r="H2870" i="22" s="1"/>
  <c r="I2870" i="22" s="1"/>
  <c r="G2866" i="22"/>
  <c r="H2866" i="22" s="1"/>
  <c r="I2866" i="22" s="1"/>
  <c r="G2862" i="22"/>
  <c r="H2862" i="22" s="1"/>
  <c r="I2862" i="22" s="1"/>
  <c r="G2858" i="22"/>
  <c r="H2858" i="22" s="1"/>
  <c r="I2858" i="22" s="1"/>
  <c r="G2854" i="22"/>
  <c r="H2854" i="22" s="1"/>
  <c r="I2854" i="22" s="1"/>
  <c r="G2850" i="22"/>
  <c r="H2850" i="22" s="1"/>
  <c r="I2850" i="22" s="1"/>
  <c r="G2846" i="22"/>
  <c r="H2846" i="22" s="1"/>
  <c r="I2846" i="22" s="1"/>
  <c r="G2842" i="22"/>
  <c r="H2842" i="22" s="1"/>
  <c r="I2842" i="22" s="1"/>
  <c r="G2838" i="22"/>
  <c r="H2838" i="22" s="1"/>
  <c r="I2838" i="22" s="1"/>
  <c r="G2834" i="22"/>
  <c r="H2834" i="22" s="1"/>
  <c r="I2834" i="22" s="1"/>
  <c r="G2830" i="22"/>
  <c r="H2830" i="22" s="1"/>
  <c r="I2830" i="22" s="1"/>
  <c r="G2826" i="22"/>
  <c r="H2826" i="22" s="1"/>
  <c r="I2826" i="22" s="1"/>
  <c r="G2822" i="22"/>
  <c r="H2822" i="22" s="1"/>
  <c r="I2822" i="22" s="1"/>
  <c r="G2818" i="22"/>
  <c r="H2818" i="22" s="1"/>
  <c r="I2818" i="22" s="1"/>
  <c r="G2814" i="22"/>
  <c r="H2814" i="22" s="1"/>
  <c r="I2814" i="22" s="1"/>
  <c r="G2810" i="22"/>
  <c r="H2810" i="22" s="1"/>
  <c r="I2810" i="22" s="1"/>
  <c r="G2806" i="22"/>
  <c r="H2806" i="22" s="1"/>
  <c r="I2806" i="22" s="1"/>
  <c r="G2802" i="22"/>
  <c r="H2802" i="22" s="1"/>
  <c r="I2802" i="22" s="1"/>
  <c r="G2798" i="22"/>
  <c r="H2798" i="22" s="1"/>
  <c r="I2798" i="22" s="1"/>
  <c r="G2794" i="22"/>
  <c r="H2794" i="22" s="1"/>
  <c r="I2794" i="22" s="1"/>
  <c r="G2790" i="22"/>
  <c r="H2790" i="22" s="1"/>
  <c r="I2790" i="22" s="1"/>
  <c r="G2786" i="22"/>
  <c r="H2786" i="22" s="1"/>
  <c r="I2786" i="22" s="1"/>
  <c r="G2782" i="22"/>
  <c r="H2782" i="22" s="1"/>
  <c r="I2782" i="22" s="1"/>
  <c r="G2778" i="22"/>
  <c r="H2778" i="22" s="1"/>
  <c r="I2778" i="22" s="1"/>
  <c r="G2774" i="22"/>
  <c r="H2774" i="22" s="1"/>
  <c r="I2774" i="22" s="1"/>
  <c r="G2770" i="22"/>
  <c r="H2770" i="22" s="1"/>
  <c r="I2770" i="22" s="1"/>
  <c r="G2766" i="22"/>
  <c r="H2766" i="22" s="1"/>
  <c r="I2766" i="22" s="1"/>
  <c r="G2762" i="22"/>
  <c r="H2762" i="22" s="1"/>
  <c r="I2762" i="22" s="1"/>
  <c r="G2758" i="22"/>
  <c r="H2758" i="22" s="1"/>
  <c r="I2758" i="22" s="1"/>
  <c r="G2754" i="22"/>
  <c r="H2754" i="22" s="1"/>
  <c r="I2754" i="22" s="1"/>
  <c r="G2750" i="22"/>
  <c r="H2750" i="22" s="1"/>
  <c r="I2750" i="22" s="1"/>
  <c r="G2746" i="22"/>
  <c r="H2746" i="22" s="1"/>
  <c r="I2746" i="22" s="1"/>
  <c r="G2742" i="22"/>
  <c r="H2742" i="22" s="1"/>
  <c r="I2742" i="22" s="1"/>
  <c r="G2738" i="22"/>
  <c r="H2738" i="22" s="1"/>
  <c r="I2738" i="22" s="1"/>
  <c r="G2734" i="22"/>
  <c r="H2734" i="22" s="1"/>
  <c r="I2734" i="22" s="1"/>
  <c r="G2730" i="22"/>
  <c r="H2730" i="22" s="1"/>
  <c r="I2730" i="22" s="1"/>
  <c r="G2726" i="22"/>
  <c r="H2726" i="22" s="1"/>
  <c r="I2726" i="22" s="1"/>
  <c r="G2722" i="22"/>
  <c r="H2722" i="22" s="1"/>
  <c r="I2722" i="22" s="1"/>
  <c r="G2718" i="22"/>
  <c r="H2718" i="22" s="1"/>
  <c r="I2718" i="22" s="1"/>
  <c r="G2714" i="22"/>
  <c r="H2714" i="22" s="1"/>
  <c r="I2714" i="22" s="1"/>
  <c r="G2710" i="22"/>
  <c r="H2710" i="22" s="1"/>
  <c r="I2710" i="22" s="1"/>
  <c r="G2706" i="22"/>
  <c r="H2706" i="22" s="1"/>
  <c r="I2706" i="22" s="1"/>
  <c r="G2702" i="22"/>
  <c r="H2702" i="22" s="1"/>
  <c r="I2702" i="22" s="1"/>
  <c r="G2698" i="22"/>
  <c r="H2698" i="22" s="1"/>
  <c r="I2698" i="22" s="1"/>
  <c r="G2694" i="22"/>
  <c r="H2694" i="22" s="1"/>
  <c r="I2694" i="22" s="1"/>
  <c r="G2690" i="22"/>
  <c r="H2690" i="22" s="1"/>
  <c r="I2690" i="22" s="1"/>
  <c r="G2686" i="22"/>
  <c r="H2686" i="22" s="1"/>
  <c r="I2686" i="22" s="1"/>
  <c r="G2682" i="22"/>
  <c r="H2682" i="22" s="1"/>
  <c r="I2682" i="22" s="1"/>
  <c r="G2677" i="22"/>
  <c r="H2677" i="22" s="1"/>
  <c r="I2677" i="22" s="1"/>
  <c r="G2672" i="22"/>
  <c r="H2672" i="22" s="1"/>
  <c r="I2672" i="22" s="1"/>
  <c r="G2668" i="22"/>
  <c r="H2668" i="22" s="1"/>
  <c r="I2668" i="22" s="1"/>
  <c r="G2664" i="22"/>
  <c r="H2664" i="22" s="1"/>
  <c r="I2664" i="22" s="1"/>
  <c r="G2660" i="22"/>
  <c r="H2660" i="22" s="1"/>
  <c r="I2660" i="22" s="1"/>
  <c r="G2656" i="22"/>
  <c r="H2656" i="22" s="1"/>
  <c r="I2656" i="22" s="1"/>
  <c r="G2652" i="22"/>
  <c r="H2652" i="22" s="1"/>
  <c r="I2652" i="22" s="1"/>
  <c r="G2648" i="22"/>
  <c r="H2648" i="22" s="1"/>
  <c r="I2648" i="22" s="1"/>
  <c r="G2644" i="22"/>
  <c r="H2644" i="22" s="1"/>
  <c r="I2644" i="22" s="1"/>
  <c r="G2640" i="22"/>
  <c r="H2640" i="22" s="1"/>
  <c r="I2640" i="22" s="1"/>
  <c r="G2636" i="22"/>
  <c r="H2636" i="22" s="1"/>
  <c r="I2636" i="22" s="1"/>
  <c r="G2632" i="22"/>
  <c r="H2632" i="22" s="1"/>
  <c r="I2632" i="22" s="1"/>
  <c r="G2628" i="22"/>
  <c r="H2628" i="22" s="1"/>
  <c r="I2628" i="22" s="1"/>
  <c r="G2624" i="22"/>
  <c r="H2624" i="22" s="1"/>
  <c r="I2624" i="22" s="1"/>
  <c r="G2620" i="22"/>
  <c r="H2620" i="22" s="1"/>
  <c r="I2620" i="22" s="1"/>
  <c r="G2616" i="22"/>
  <c r="H2616" i="22" s="1"/>
  <c r="I2616" i="22" s="1"/>
  <c r="G2612" i="22"/>
  <c r="H2612" i="22" s="1"/>
  <c r="I2612" i="22" s="1"/>
  <c r="G2608" i="22"/>
  <c r="H2608" i="22" s="1"/>
  <c r="I2608" i="22" s="1"/>
  <c r="G2604" i="22"/>
  <c r="H2604" i="22" s="1"/>
  <c r="I2604" i="22" s="1"/>
  <c r="G2600" i="22"/>
  <c r="H2600" i="22" s="1"/>
  <c r="I2600" i="22" s="1"/>
  <c r="G2596" i="22"/>
  <c r="H2596" i="22" s="1"/>
  <c r="I2596" i="22" s="1"/>
  <c r="G2592" i="22"/>
  <c r="H2592" i="22" s="1"/>
  <c r="I2592" i="22" s="1"/>
  <c r="H4803" i="22"/>
  <c r="I4803" i="22" s="1"/>
  <c r="G4711" i="22"/>
  <c r="H4663" i="22"/>
  <c r="I4663" i="22" s="1"/>
  <c r="G4640" i="22"/>
  <c r="G2586" i="22"/>
  <c r="H2586" i="22" s="1"/>
  <c r="I2586" i="22" s="1"/>
  <c r="G2582" i="22"/>
  <c r="H2582" i="22" s="1"/>
  <c r="I2582" i="22" s="1"/>
  <c r="G2578" i="22"/>
  <c r="H2578" i="22" s="1"/>
  <c r="I2578" i="22" s="1"/>
  <c r="G2574" i="22"/>
  <c r="H2574" i="22" s="1"/>
  <c r="I2574" i="22" s="1"/>
  <c r="G2570" i="22"/>
  <c r="H2570" i="22" s="1"/>
  <c r="I2570" i="22" s="1"/>
  <c r="G2566" i="22"/>
  <c r="H2566" i="22" s="1"/>
  <c r="I2566" i="22" s="1"/>
  <c r="G2562" i="22"/>
  <c r="H2562" i="22" s="1"/>
  <c r="I2562" i="22" s="1"/>
  <c r="G2558" i="22"/>
  <c r="H2558" i="22" s="1"/>
  <c r="I2558" i="22" s="1"/>
  <c r="G2554" i="22"/>
  <c r="H2554" i="22" s="1"/>
  <c r="I2554" i="22" s="1"/>
  <c r="G2550" i="22"/>
  <c r="H2550" i="22" s="1"/>
  <c r="I2550" i="22" s="1"/>
  <c r="G2546" i="22"/>
  <c r="H2546" i="22" s="1"/>
  <c r="I2546" i="22" s="1"/>
  <c r="G2542" i="22"/>
  <c r="H2542" i="22" s="1"/>
  <c r="I2542" i="22" s="1"/>
  <c r="G2538" i="22"/>
  <c r="H2538" i="22" s="1"/>
  <c r="I2538" i="22" s="1"/>
  <c r="G2534" i="22"/>
  <c r="H2534" i="22" s="1"/>
  <c r="I2534" i="22" s="1"/>
  <c r="G2530" i="22"/>
  <c r="H2530" i="22" s="1"/>
  <c r="I2530" i="22" s="1"/>
  <c r="G2526" i="22"/>
  <c r="H2526" i="22" s="1"/>
  <c r="I2526" i="22" s="1"/>
  <c r="G2522" i="22"/>
  <c r="H2522" i="22" s="1"/>
  <c r="I2522" i="22" s="1"/>
  <c r="G2518" i="22"/>
  <c r="H2518" i="22" s="1"/>
  <c r="I2518" i="22" s="1"/>
  <c r="G2514" i="22"/>
  <c r="H2514" i="22" s="1"/>
  <c r="I2514" i="22" s="1"/>
  <c r="G2510" i="22"/>
  <c r="H2510" i="22" s="1"/>
  <c r="I2510" i="22" s="1"/>
  <c r="G2506" i="22"/>
  <c r="H2506" i="22" s="1"/>
  <c r="I2506" i="22" s="1"/>
  <c r="G2502" i="22"/>
  <c r="H2502" i="22" s="1"/>
  <c r="I2502" i="22" s="1"/>
  <c r="G2498" i="22"/>
  <c r="H2498" i="22" s="1"/>
  <c r="I2498" i="22" s="1"/>
  <c r="G2494" i="22"/>
  <c r="H2494" i="22" s="1"/>
  <c r="I2494" i="22" s="1"/>
  <c r="G2490" i="22"/>
  <c r="H2490" i="22" s="1"/>
  <c r="I2490" i="22" s="1"/>
  <c r="G2486" i="22"/>
  <c r="H2486" i="22" s="1"/>
  <c r="I2486" i="22" s="1"/>
  <c r="G2482" i="22"/>
  <c r="H2482" i="22" s="1"/>
  <c r="I2482" i="22" s="1"/>
  <c r="G2478" i="22"/>
  <c r="H2478" i="22" s="1"/>
  <c r="I2478" i="22" s="1"/>
  <c r="G2474" i="22"/>
  <c r="H2474" i="22" s="1"/>
  <c r="I2474" i="22" s="1"/>
  <c r="G2470" i="22"/>
  <c r="H2470" i="22" s="1"/>
  <c r="I2470" i="22" s="1"/>
  <c r="G2466" i="22"/>
  <c r="H2466" i="22" s="1"/>
  <c r="I2466" i="22" s="1"/>
  <c r="G2462" i="22"/>
  <c r="H2462" i="22" s="1"/>
  <c r="I2462" i="22" s="1"/>
  <c r="G2458" i="22"/>
  <c r="H2458" i="22" s="1"/>
  <c r="I2458" i="22" s="1"/>
  <c r="G2454" i="22"/>
  <c r="H2454" i="22" s="1"/>
  <c r="I2454" i="22" s="1"/>
  <c r="G2450" i="22"/>
  <c r="H2450" i="22" s="1"/>
  <c r="I2450" i="22" s="1"/>
  <c r="G2446" i="22"/>
  <c r="H2446" i="22" s="1"/>
  <c r="I2446" i="22" s="1"/>
  <c r="G2442" i="22"/>
  <c r="H2442" i="22" s="1"/>
  <c r="I2442" i="22" s="1"/>
  <c r="G2438" i="22"/>
  <c r="H2438" i="22" s="1"/>
  <c r="I2438" i="22" s="1"/>
  <c r="G2434" i="22"/>
  <c r="H2434" i="22" s="1"/>
  <c r="I2434" i="22" s="1"/>
  <c r="G2430" i="22"/>
  <c r="H2430" i="22" s="1"/>
  <c r="I2430" i="22" s="1"/>
  <c r="G2426" i="22"/>
  <c r="H2426" i="22" s="1"/>
  <c r="I2426" i="22" s="1"/>
  <c r="G2422" i="22"/>
  <c r="H2422" i="22" s="1"/>
  <c r="I2422" i="22" s="1"/>
  <c r="G2418" i="22"/>
  <c r="H2418" i="22" s="1"/>
  <c r="I2418" i="22" s="1"/>
  <c r="G2414" i="22"/>
  <c r="H2414" i="22" s="1"/>
  <c r="I2414" i="22" s="1"/>
  <c r="G2410" i="22"/>
  <c r="H2410" i="22" s="1"/>
  <c r="I2410" i="22" s="1"/>
  <c r="G2406" i="22"/>
  <c r="H2406" i="22" s="1"/>
  <c r="I2406" i="22" s="1"/>
  <c r="G2402" i="22"/>
  <c r="H2402" i="22" s="1"/>
  <c r="I2402" i="22" s="1"/>
  <c r="G2398" i="22"/>
  <c r="H2398" i="22" s="1"/>
  <c r="I2398" i="22" s="1"/>
  <c r="G2394" i="22"/>
  <c r="H2394" i="22" s="1"/>
  <c r="I2394" i="22" s="1"/>
  <c r="G2390" i="22"/>
  <c r="H2390" i="22" s="1"/>
  <c r="I2390" i="22" s="1"/>
  <c r="G2386" i="22"/>
  <c r="H2386" i="22" s="1"/>
  <c r="I2386" i="22" s="1"/>
  <c r="G2382" i="22"/>
  <c r="H2382" i="22" s="1"/>
  <c r="I2382" i="22" s="1"/>
  <c r="G2378" i="22"/>
  <c r="H2378" i="22" s="1"/>
  <c r="I2378" i="22" s="1"/>
  <c r="G2374" i="22"/>
  <c r="H2374" i="22" s="1"/>
  <c r="I2374" i="22" s="1"/>
  <c r="G2370" i="22"/>
  <c r="H2370" i="22" s="1"/>
  <c r="I2370" i="22" s="1"/>
  <c r="G2366" i="22"/>
  <c r="H2366" i="22" s="1"/>
  <c r="I2366" i="22" s="1"/>
  <c r="G2362" i="22"/>
  <c r="H2362" i="22" s="1"/>
  <c r="I2362" i="22" s="1"/>
  <c r="G2358" i="22"/>
  <c r="H2358" i="22" s="1"/>
  <c r="I2358" i="22" s="1"/>
  <c r="G2354" i="22"/>
  <c r="H2354" i="22" s="1"/>
  <c r="I2354" i="22" s="1"/>
  <c r="G2350" i="22"/>
  <c r="H2350" i="22" s="1"/>
  <c r="I2350" i="22" s="1"/>
  <c r="G2346" i="22"/>
  <c r="H2346" i="22" s="1"/>
  <c r="I2346" i="22" s="1"/>
  <c r="G2342" i="22"/>
  <c r="H2342" i="22" s="1"/>
  <c r="I2342" i="22" s="1"/>
  <c r="G2338" i="22"/>
  <c r="H2338" i="22" s="1"/>
  <c r="I2338" i="22" s="1"/>
  <c r="G2334" i="22"/>
  <c r="H2334" i="22" s="1"/>
  <c r="I2334" i="22" s="1"/>
  <c r="G2330" i="22"/>
  <c r="H2330" i="22" s="1"/>
  <c r="I2330" i="22" s="1"/>
  <c r="G2326" i="22"/>
  <c r="H2326" i="22" s="1"/>
  <c r="I2326" i="22" s="1"/>
  <c r="G2322" i="22"/>
  <c r="H2322" i="22" s="1"/>
  <c r="I2322" i="22" s="1"/>
  <c r="G2318" i="22"/>
  <c r="H2318" i="22" s="1"/>
  <c r="I2318" i="22" s="1"/>
  <c r="G2314" i="22"/>
  <c r="H2314" i="22" s="1"/>
  <c r="I2314" i="22" s="1"/>
  <c r="G2310" i="22"/>
  <c r="H2310" i="22" s="1"/>
  <c r="I2310" i="22" s="1"/>
  <c r="G2306" i="22"/>
  <c r="H2306" i="22" s="1"/>
  <c r="I2306" i="22" s="1"/>
  <c r="G2302" i="22"/>
  <c r="H2302" i="22" s="1"/>
  <c r="I2302" i="22" s="1"/>
  <c r="G2298" i="22"/>
  <c r="H2298" i="22" s="1"/>
  <c r="I2298" i="22" s="1"/>
  <c r="G2294" i="22"/>
  <c r="H2294" i="22" s="1"/>
  <c r="I2294" i="22" s="1"/>
  <c r="G2289" i="22"/>
  <c r="H2289" i="22" s="1"/>
  <c r="I2289" i="22" s="1"/>
  <c r="G2285" i="22"/>
  <c r="H2285" i="22" s="1"/>
  <c r="I2285" i="22" s="1"/>
  <c r="G2280" i="22"/>
  <c r="H2280" i="22" s="1"/>
  <c r="I2280" i="22" s="1"/>
  <c r="G2276" i="22"/>
  <c r="H2276" i="22" s="1"/>
  <c r="I2276" i="22" s="1"/>
  <c r="G2272" i="22"/>
  <c r="H2272" i="22" s="1"/>
  <c r="I2272" i="22" s="1"/>
  <c r="G2268" i="22"/>
  <c r="H2268" i="22" s="1"/>
  <c r="I2268" i="22" s="1"/>
  <c r="G2264" i="22"/>
  <c r="H2264" i="22" s="1"/>
  <c r="I2264" i="22" s="1"/>
  <c r="G2260" i="22"/>
  <c r="H2260" i="22" s="1"/>
  <c r="I2260" i="22" s="1"/>
  <c r="G2256" i="22"/>
  <c r="H2256" i="22" s="1"/>
  <c r="I2256" i="22" s="1"/>
  <c r="G2252" i="22"/>
  <c r="H2252" i="22" s="1"/>
  <c r="I2252" i="22" s="1"/>
  <c r="G2248" i="22"/>
  <c r="H2248" i="22" s="1"/>
  <c r="I2248" i="22" s="1"/>
  <c r="G2244" i="22"/>
  <c r="H2244" i="22" s="1"/>
  <c r="I2244" i="22" s="1"/>
  <c r="G2240" i="22"/>
  <c r="H2240" i="22" s="1"/>
  <c r="I2240" i="22" s="1"/>
  <c r="G2236" i="22"/>
  <c r="H2236" i="22" s="1"/>
  <c r="I2236" i="22" s="1"/>
  <c r="G2232" i="22"/>
  <c r="H2232" i="22" s="1"/>
  <c r="I2232" i="22" s="1"/>
  <c r="G2228" i="22"/>
  <c r="H2228" i="22" s="1"/>
  <c r="I2228" i="22" s="1"/>
  <c r="G2224" i="22"/>
  <c r="H2224" i="22" s="1"/>
  <c r="I2224" i="22" s="1"/>
  <c r="G2220" i="22"/>
  <c r="H2220" i="22" s="1"/>
  <c r="I2220" i="22" s="1"/>
  <c r="G2216" i="22"/>
  <c r="H2216" i="22" s="1"/>
  <c r="I2216" i="22" s="1"/>
  <c r="G2212" i="22"/>
  <c r="H2212" i="22" s="1"/>
  <c r="I2212" i="22" s="1"/>
  <c r="G2208" i="22"/>
  <c r="H2208" i="22" s="1"/>
  <c r="I2208" i="22" s="1"/>
  <c r="G2204" i="22"/>
  <c r="H2204" i="22" s="1"/>
  <c r="I2204" i="22" s="1"/>
  <c r="G2200" i="22"/>
  <c r="H2200" i="22" s="1"/>
  <c r="I2200" i="22" s="1"/>
  <c r="G2196" i="22"/>
  <c r="H2196" i="22" s="1"/>
  <c r="I2196" i="22" s="1"/>
  <c r="G2192" i="22"/>
  <c r="H2192" i="22" s="1"/>
  <c r="I2192" i="22" s="1"/>
  <c r="G2188" i="22"/>
  <c r="H2188" i="22" s="1"/>
  <c r="I2188" i="22" s="1"/>
  <c r="G2184" i="22"/>
  <c r="H2184" i="22" s="1"/>
  <c r="I2184" i="22" s="1"/>
  <c r="G2180" i="22"/>
  <c r="H2180" i="22" s="1"/>
  <c r="I2180" i="22" s="1"/>
  <c r="G2176" i="22"/>
  <c r="H2176" i="22" s="1"/>
  <c r="I2176" i="22" s="1"/>
  <c r="G2172" i="22"/>
  <c r="H2172" i="22" s="1"/>
  <c r="I2172" i="22" s="1"/>
  <c r="G2168" i="22"/>
  <c r="H2168" i="22" s="1"/>
  <c r="I2168" i="22" s="1"/>
  <c r="G2164" i="22"/>
  <c r="H2164" i="22" s="1"/>
  <c r="I2164" i="22" s="1"/>
  <c r="G2160" i="22"/>
  <c r="H2160" i="22" s="1"/>
  <c r="I2160" i="22" s="1"/>
  <c r="G2156" i="22"/>
  <c r="H2156" i="22" s="1"/>
  <c r="I2156" i="22" s="1"/>
  <c r="G2152" i="22"/>
  <c r="H2152" i="22" s="1"/>
  <c r="I2152" i="22" s="1"/>
  <c r="G2148" i="22"/>
  <c r="H2148" i="22" s="1"/>
  <c r="I2148" i="22" s="1"/>
  <c r="G2144" i="22"/>
  <c r="H2144" i="22" s="1"/>
  <c r="I2144" i="22" s="1"/>
  <c r="G2140" i="22"/>
  <c r="H2140" i="22" s="1"/>
  <c r="I2140" i="22" s="1"/>
  <c r="G2136" i="22"/>
  <c r="H2136" i="22" s="1"/>
  <c r="I2136" i="22" s="1"/>
  <c r="G2132" i="22"/>
  <c r="H2132" i="22" s="1"/>
  <c r="I2132" i="22" s="1"/>
  <c r="G2128" i="22"/>
  <c r="H2128" i="22" s="1"/>
  <c r="I2128" i="22" s="1"/>
  <c r="G2124" i="22"/>
  <c r="H2124" i="22" s="1"/>
  <c r="I2124" i="22" s="1"/>
  <c r="G2120" i="22"/>
  <c r="H2120" i="22" s="1"/>
  <c r="I2120" i="22" s="1"/>
  <c r="G2116" i="22"/>
  <c r="H2116" i="22" s="1"/>
  <c r="I2116" i="22" s="1"/>
  <c r="G2112" i="22"/>
  <c r="H2112" i="22" s="1"/>
  <c r="I2112" i="22" s="1"/>
  <c r="G2108" i="22"/>
  <c r="H2108" i="22" s="1"/>
  <c r="I2108" i="22" s="1"/>
  <c r="G2104" i="22"/>
  <c r="H2104" i="22" s="1"/>
  <c r="I2104" i="22" s="1"/>
  <c r="G2100" i="22"/>
  <c r="H2100" i="22" s="1"/>
  <c r="I2100" i="22" s="1"/>
  <c r="G2096" i="22"/>
  <c r="H2096" i="22" s="1"/>
  <c r="I2096" i="22" s="1"/>
  <c r="G2092" i="22"/>
  <c r="H2092" i="22" s="1"/>
  <c r="I2092" i="22" s="1"/>
  <c r="G2088" i="22"/>
  <c r="H2088" i="22" s="1"/>
  <c r="I2088" i="22" s="1"/>
  <c r="G2084" i="22"/>
  <c r="H2084" i="22" s="1"/>
  <c r="I2084" i="22" s="1"/>
  <c r="G2080" i="22"/>
  <c r="H2080" i="22" s="1"/>
  <c r="I2080" i="22" s="1"/>
  <c r="G2076" i="22"/>
  <c r="H2076" i="22" s="1"/>
  <c r="I2076" i="22" s="1"/>
  <c r="G2072" i="22"/>
  <c r="H2072" i="22" s="1"/>
  <c r="I2072" i="22" s="1"/>
  <c r="G2068" i="22"/>
  <c r="H2068" i="22" s="1"/>
  <c r="I2068" i="22" s="1"/>
  <c r="G2064" i="22"/>
  <c r="H2064" i="22" s="1"/>
  <c r="I2064" i="22" s="1"/>
  <c r="G2060" i="22"/>
  <c r="H2060" i="22" s="1"/>
  <c r="I2060" i="22" s="1"/>
  <c r="G2056" i="22"/>
  <c r="H2056" i="22" s="1"/>
  <c r="I2056" i="22" s="1"/>
  <c r="G2052" i="22"/>
  <c r="H2052" i="22" s="1"/>
  <c r="I2052" i="22" s="1"/>
  <c r="G2048" i="22"/>
  <c r="H2048" i="22" s="1"/>
  <c r="I2048" i="22" s="1"/>
  <c r="G2044" i="22"/>
  <c r="H2044" i="22" s="1"/>
  <c r="I2044" i="22" s="1"/>
  <c r="G2040" i="22"/>
  <c r="H2040" i="22" s="1"/>
  <c r="I2040" i="22" s="1"/>
  <c r="G2036" i="22"/>
  <c r="H2036" i="22" s="1"/>
  <c r="I2036" i="22" s="1"/>
  <c r="G2032" i="22"/>
  <c r="H2032" i="22" s="1"/>
  <c r="I2032" i="22" s="1"/>
  <c r="G2028" i="22"/>
  <c r="H2028" i="22" s="1"/>
  <c r="I2028" i="22" s="1"/>
  <c r="G2024" i="22"/>
  <c r="H2024" i="22" s="1"/>
  <c r="I2024" i="22" s="1"/>
  <c r="G2020" i="22"/>
  <c r="H2020" i="22" s="1"/>
  <c r="I2020" i="22" s="1"/>
  <c r="G2016" i="22"/>
  <c r="H2016" i="22" s="1"/>
  <c r="I2016" i="22" s="1"/>
  <c r="G2012" i="22"/>
  <c r="H2012" i="22" s="1"/>
  <c r="I2012" i="22" s="1"/>
  <c r="H5022" i="22"/>
  <c r="I5022" i="22" s="1"/>
  <c r="H4837" i="22"/>
  <c r="I4837" i="22" s="1"/>
  <c r="H4680" i="22"/>
  <c r="I4680" i="22" s="1"/>
  <c r="G4657" i="22"/>
  <c r="G4780" i="22"/>
  <c r="H4698" i="22"/>
  <c r="I4698" i="22" s="1"/>
  <c r="G4218" i="22"/>
  <c r="H4218" i="22" s="1"/>
  <c r="I4218" i="22" s="1"/>
  <c r="G4210" i="22"/>
  <c r="H4210" i="22" s="1"/>
  <c r="I4210" i="22" s="1"/>
  <c r="G4201" i="22"/>
  <c r="H4201" i="22" s="1"/>
  <c r="I4201" i="22" s="1"/>
  <c r="G4191" i="22"/>
  <c r="H4191" i="22" s="1"/>
  <c r="I4191" i="22" s="1"/>
  <c r="G4183" i="22"/>
  <c r="H4183" i="22" s="1"/>
  <c r="I4183" i="22" s="1"/>
  <c r="G4174" i="22"/>
  <c r="H4174" i="22" s="1"/>
  <c r="I4174" i="22" s="1"/>
  <c r="G4164" i="22"/>
  <c r="H4164" i="22" s="1"/>
  <c r="I4164" i="22" s="1"/>
  <c r="G4153" i="22"/>
  <c r="H4153" i="22" s="1"/>
  <c r="I4153" i="22" s="1"/>
  <c r="G4142" i="22"/>
  <c r="H4142" i="22" s="1"/>
  <c r="I4142" i="22" s="1"/>
  <c r="G4133" i="22"/>
  <c r="H4133" i="22" s="1"/>
  <c r="I4133" i="22" s="1"/>
  <c r="G4124" i="22"/>
  <c r="H4124" i="22" s="1"/>
  <c r="I4124" i="22" s="1"/>
  <c r="G4114" i="22"/>
  <c r="H4114" i="22" s="1"/>
  <c r="I4114" i="22" s="1"/>
  <c r="G4104" i="22"/>
  <c r="H4104" i="22" s="1"/>
  <c r="I4104" i="22" s="1"/>
  <c r="G4091" i="22"/>
  <c r="H4091" i="22" s="1"/>
  <c r="I4091" i="22" s="1"/>
  <c r="G4081" i="22"/>
  <c r="H4081" i="22" s="1"/>
  <c r="I4081" i="22" s="1"/>
  <c r="G4069" i="22"/>
  <c r="H4069" i="22" s="1"/>
  <c r="I4069" i="22" s="1"/>
  <c r="G4057" i="22"/>
  <c r="H4057" i="22" s="1"/>
  <c r="I4057" i="22" s="1"/>
  <c r="G4045" i="22"/>
  <c r="H4045" i="22" s="1"/>
  <c r="I4045" i="22" s="1"/>
  <c r="G4034" i="22"/>
  <c r="H4034" i="22" s="1"/>
  <c r="I4034" i="22" s="1"/>
  <c r="G4022" i="22"/>
  <c r="H4022" i="22" s="1"/>
  <c r="I4022" i="22" s="1"/>
  <c r="G4011" i="22"/>
  <c r="H4011" i="22" s="1"/>
  <c r="I4011" i="22" s="1"/>
  <c r="G4001" i="22"/>
  <c r="H4001" i="22" s="1"/>
  <c r="I4001" i="22" s="1"/>
  <c r="G3991" i="22"/>
  <c r="H3991" i="22" s="1"/>
  <c r="I3991" i="22" s="1"/>
  <c r="G3981" i="22"/>
  <c r="H3981" i="22" s="1"/>
  <c r="I3981" i="22" s="1"/>
  <c r="G3971" i="22"/>
  <c r="H3971" i="22" s="1"/>
  <c r="I3971" i="22" s="1"/>
  <c r="G3961" i="22"/>
  <c r="H3961" i="22" s="1"/>
  <c r="I3961" i="22" s="1"/>
  <c r="G3948" i="22"/>
  <c r="H3948" i="22" s="1"/>
  <c r="I3948" i="22" s="1"/>
  <c r="G3937" i="22"/>
  <c r="H3937" i="22" s="1"/>
  <c r="I3937" i="22" s="1"/>
  <c r="G3928" i="22"/>
  <c r="H3928" i="22" s="1"/>
  <c r="I3928" i="22" s="1"/>
  <c r="G3919" i="22"/>
  <c r="H3919" i="22" s="1"/>
  <c r="I3919" i="22" s="1"/>
  <c r="G3910" i="22"/>
  <c r="H3910" i="22" s="1"/>
  <c r="I3910" i="22" s="1"/>
  <c r="G3901" i="22"/>
  <c r="H3901" i="22" s="1"/>
  <c r="I3901" i="22" s="1"/>
  <c r="G3892" i="22"/>
  <c r="H3892" i="22" s="1"/>
  <c r="I3892" i="22" s="1"/>
  <c r="G3884" i="22"/>
  <c r="H3884" i="22" s="1"/>
  <c r="I3884" i="22" s="1"/>
  <c r="G3875" i="22"/>
  <c r="H3875" i="22" s="1"/>
  <c r="I3875" i="22" s="1"/>
  <c r="G3864" i="22"/>
  <c r="H3864" i="22" s="1"/>
  <c r="I3864" i="22" s="1"/>
  <c r="G3852" i="22"/>
  <c r="H3852" i="22" s="1"/>
  <c r="I3852" i="22" s="1"/>
  <c r="G3841" i="22"/>
  <c r="H3841" i="22" s="1"/>
  <c r="I3841" i="22" s="1"/>
  <c r="G3831" i="22"/>
  <c r="H3831" i="22" s="1"/>
  <c r="I3831" i="22" s="1"/>
  <c r="G3822" i="22"/>
  <c r="H3822" i="22" s="1"/>
  <c r="I3822" i="22" s="1"/>
  <c r="G3811" i="22"/>
  <c r="H3811" i="22" s="1"/>
  <c r="I3811" i="22" s="1"/>
  <c r="G3802" i="22"/>
  <c r="H3802" i="22" s="1"/>
  <c r="I3802" i="22" s="1"/>
  <c r="G3793" i="22"/>
  <c r="H3793" i="22" s="1"/>
  <c r="I3793" i="22" s="1"/>
  <c r="G3784" i="22"/>
  <c r="H3784" i="22" s="1"/>
  <c r="I3784" i="22" s="1"/>
  <c r="G3775" i="22"/>
  <c r="H3775" i="22" s="1"/>
  <c r="I3775" i="22" s="1"/>
  <c r="G3766" i="22"/>
  <c r="H3766" i="22" s="1"/>
  <c r="I3766" i="22" s="1"/>
  <c r="G3756" i="22"/>
  <c r="H3756" i="22" s="1"/>
  <c r="I3756" i="22" s="1"/>
  <c r="G3747" i="22"/>
  <c r="H3747" i="22" s="1"/>
  <c r="I3747" i="22" s="1"/>
  <c r="G3738" i="22"/>
  <c r="H3738" i="22" s="1"/>
  <c r="I3738" i="22" s="1"/>
  <c r="G3729" i="22"/>
  <c r="H3729" i="22" s="1"/>
  <c r="I3729" i="22" s="1"/>
  <c r="G3720" i="22"/>
  <c r="H3720" i="22" s="1"/>
  <c r="I3720" i="22" s="1"/>
  <c r="G3711" i="22"/>
  <c r="H3711" i="22" s="1"/>
  <c r="I3711" i="22" s="1"/>
  <c r="G3702" i="22"/>
  <c r="H3702" i="22" s="1"/>
  <c r="I3702" i="22" s="1"/>
  <c r="G3692" i="22"/>
  <c r="H3692" i="22" s="1"/>
  <c r="I3692" i="22" s="1"/>
  <c r="G3683" i="22"/>
  <c r="H3683" i="22" s="1"/>
  <c r="I3683" i="22" s="1"/>
  <c r="G3674" i="22"/>
  <c r="H3674" i="22" s="1"/>
  <c r="I3674" i="22" s="1"/>
  <c r="G3664" i="22"/>
  <c r="H3664" i="22" s="1"/>
  <c r="I3664" i="22" s="1"/>
  <c r="G3651" i="22"/>
  <c r="H3651" i="22" s="1"/>
  <c r="I3651" i="22" s="1"/>
  <c r="G3633" i="22"/>
  <c r="H3633" i="22" s="1"/>
  <c r="I3633" i="22" s="1"/>
  <c r="G3622" i="22"/>
  <c r="H3622" i="22" s="1"/>
  <c r="I3622" i="22" s="1"/>
  <c r="G3613" i="22"/>
  <c r="H3613" i="22" s="1"/>
  <c r="I3613" i="22" s="1"/>
  <c r="G3604" i="22"/>
  <c r="H3604" i="22" s="1"/>
  <c r="I3604" i="22" s="1"/>
  <c r="G3590" i="22"/>
  <c r="H3590" i="22" s="1"/>
  <c r="I3590" i="22" s="1"/>
  <c r="G3579" i="22"/>
  <c r="H3579" i="22" s="1"/>
  <c r="I3579" i="22" s="1"/>
  <c r="G3571" i="22"/>
  <c r="H3571" i="22" s="1"/>
  <c r="I3571" i="22" s="1"/>
  <c r="G3563" i="22"/>
  <c r="H3563" i="22" s="1"/>
  <c r="I3563" i="22" s="1"/>
  <c r="G3555" i="22"/>
  <c r="H3555" i="22" s="1"/>
  <c r="I3555" i="22" s="1"/>
  <c r="G3547" i="22"/>
  <c r="H3547" i="22" s="1"/>
  <c r="I3547" i="22" s="1"/>
  <c r="G3539" i="22"/>
  <c r="H3539" i="22" s="1"/>
  <c r="I3539" i="22" s="1"/>
  <c r="G3531" i="22"/>
  <c r="H3531" i="22" s="1"/>
  <c r="I3531" i="22" s="1"/>
  <c r="G3523" i="22"/>
  <c r="H3523" i="22" s="1"/>
  <c r="I3523" i="22" s="1"/>
  <c r="G3515" i="22"/>
  <c r="H3515" i="22" s="1"/>
  <c r="I3515" i="22" s="1"/>
  <c r="G3507" i="22"/>
  <c r="H3507" i="22" s="1"/>
  <c r="I3507" i="22" s="1"/>
  <c r="G3499" i="22"/>
  <c r="H3499" i="22" s="1"/>
  <c r="I3499" i="22" s="1"/>
  <c r="G3491" i="22"/>
  <c r="H3491" i="22" s="1"/>
  <c r="I3491" i="22" s="1"/>
  <c r="G3483" i="22"/>
  <c r="H3483" i="22" s="1"/>
  <c r="I3483" i="22" s="1"/>
  <c r="G3475" i="22"/>
  <c r="H3475" i="22" s="1"/>
  <c r="I3475" i="22" s="1"/>
  <c r="G3467" i="22"/>
  <c r="H3467" i="22" s="1"/>
  <c r="I3467" i="22" s="1"/>
  <c r="G3459" i="22"/>
  <c r="H3459" i="22" s="1"/>
  <c r="I3459" i="22" s="1"/>
  <c r="G3451" i="22"/>
  <c r="H3451" i="22" s="1"/>
  <c r="I3451" i="22" s="1"/>
  <c r="G3443" i="22"/>
  <c r="H3443" i="22" s="1"/>
  <c r="I3443" i="22" s="1"/>
  <c r="G3441" i="22"/>
  <c r="H3441" i="22" s="1"/>
  <c r="I3441" i="22" s="1"/>
  <c r="G3439" i="22"/>
  <c r="H3439" i="22" s="1"/>
  <c r="I3439" i="22" s="1"/>
  <c r="G3437" i="22"/>
  <c r="H3437" i="22" s="1"/>
  <c r="I3437" i="22" s="1"/>
  <c r="G3435" i="22"/>
  <c r="H3435" i="22" s="1"/>
  <c r="I3435" i="22" s="1"/>
  <c r="G3433" i="22"/>
  <c r="H3433" i="22" s="1"/>
  <c r="I3433" i="22" s="1"/>
  <c r="G3431" i="22"/>
  <c r="H3431" i="22" s="1"/>
  <c r="I3431" i="22" s="1"/>
  <c r="G3429" i="22"/>
  <c r="H3429" i="22" s="1"/>
  <c r="I3429" i="22" s="1"/>
  <c r="G3427" i="22"/>
  <c r="H3427" i="22" s="1"/>
  <c r="I3427" i="22" s="1"/>
  <c r="G3425" i="22"/>
  <c r="H3425" i="22" s="1"/>
  <c r="I3425" i="22" s="1"/>
  <c r="G3423" i="22"/>
  <c r="H3423" i="22" s="1"/>
  <c r="I3423" i="22" s="1"/>
  <c r="G3421" i="22"/>
  <c r="H3421" i="22" s="1"/>
  <c r="I3421" i="22" s="1"/>
  <c r="G3419" i="22"/>
  <c r="H3419" i="22" s="1"/>
  <c r="I3419" i="22" s="1"/>
  <c r="G3417" i="22"/>
  <c r="H3417" i="22" s="1"/>
  <c r="I3417" i="22" s="1"/>
  <c r="G3415" i="22"/>
  <c r="H3415" i="22" s="1"/>
  <c r="I3415" i="22" s="1"/>
  <c r="G3413" i="22"/>
  <c r="H3413" i="22" s="1"/>
  <c r="I3413" i="22" s="1"/>
  <c r="G3411" i="22"/>
  <c r="H3411" i="22" s="1"/>
  <c r="I3411" i="22" s="1"/>
  <c r="G3409" i="22"/>
  <c r="H3409" i="22" s="1"/>
  <c r="I3409" i="22" s="1"/>
  <c r="G3407" i="22"/>
  <c r="H3407" i="22" s="1"/>
  <c r="I3407" i="22" s="1"/>
  <c r="G3405" i="22"/>
  <c r="H3405" i="22" s="1"/>
  <c r="I3405" i="22" s="1"/>
  <c r="G3403" i="22"/>
  <c r="H3403" i="22" s="1"/>
  <c r="I3403" i="22" s="1"/>
  <c r="G3401" i="22"/>
  <c r="H3401" i="22" s="1"/>
  <c r="I3401" i="22" s="1"/>
  <c r="G3399" i="22"/>
  <c r="H3399" i="22" s="1"/>
  <c r="I3399" i="22" s="1"/>
  <c r="G3397" i="22"/>
  <c r="H3397" i="22" s="1"/>
  <c r="I3397" i="22" s="1"/>
  <c r="G3395" i="22"/>
  <c r="H3395" i="22" s="1"/>
  <c r="I3395" i="22" s="1"/>
  <c r="G3393" i="22"/>
  <c r="H3393" i="22" s="1"/>
  <c r="I3393" i="22" s="1"/>
  <c r="G3391" i="22"/>
  <c r="H3391" i="22" s="1"/>
  <c r="I3391" i="22" s="1"/>
  <c r="G3389" i="22"/>
  <c r="H3389" i="22" s="1"/>
  <c r="I3389" i="22" s="1"/>
  <c r="G3387" i="22"/>
  <c r="H3387" i="22" s="1"/>
  <c r="I3387" i="22" s="1"/>
  <c r="G3385" i="22"/>
  <c r="H3385" i="22" s="1"/>
  <c r="I3385" i="22" s="1"/>
  <c r="G3383" i="22"/>
  <c r="H3383" i="22" s="1"/>
  <c r="I3383" i="22" s="1"/>
  <c r="G3381" i="22"/>
  <c r="H3381" i="22" s="1"/>
  <c r="I3381" i="22" s="1"/>
  <c r="G3379" i="22"/>
  <c r="H3379" i="22" s="1"/>
  <c r="I3379" i="22" s="1"/>
  <c r="G3377" i="22"/>
  <c r="H3377" i="22" s="1"/>
  <c r="I3377" i="22" s="1"/>
  <c r="G3375" i="22"/>
  <c r="H3375" i="22" s="1"/>
  <c r="I3375" i="22" s="1"/>
  <c r="G3373" i="22"/>
  <c r="H3373" i="22" s="1"/>
  <c r="I3373" i="22" s="1"/>
  <c r="G3371" i="22"/>
  <c r="H3371" i="22" s="1"/>
  <c r="I3371" i="22" s="1"/>
  <c r="G3369" i="22"/>
  <c r="H3369" i="22" s="1"/>
  <c r="I3369" i="22" s="1"/>
  <c r="G3367" i="22"/>
  <c r="H3367" i="22" s="1"/>
  <c r="I3367" i="22" s="1"/>
  <c r="G3365" i="22"/>
  <c r="H3365" i="22" s="1"/>
  <c r="I3365" i="22" s="1"/>
  <c r="G3361" i="22"/>
  <c r="H3361" i="22" s="1"/>
  <c r="I3361" i="22" s="1"/>
  <c r="G3359" i="22"/>
  <c r="H3359" i="22" s="1"/>
  <c r="I3359" i="22" s="1"/>
  <c r="G3357" i="22"/>
  <c r="H3357" i="22" s="1"/>
  <c r="I3357" i="22" s="1"/>
  <c r="G3355" i="22"/>
  <c r="H3355" i="22" s="1"/>
  <c r="I3355" i="22" s="1"/>
  <c r="G3353" i="22"/>
  <c r="H3353" i="22" s="1"/>
  <c r="I3353" i="22" s="1"/>
  <c r="G3351" i="22"/>
  <c r="H3351" i="22" s="1"/>
  <c r="I3351" i="22" s="1"/>
  <c r="G3349" i="22"/>
  <c r="H3349" i="22" s="1"/>
  <c r="I3349" i="22" s="1"/>
  <c r="G3347" i="22"/>
  <c r="H3347" i="22" s="1"/>
  <c r="I3347" i="22" s="1"/>
  <c r="G3345" i="22"/>
  <c r="H3345" i="22" s="1"/>
  <c r="I3345" i="22" s="1"/>
  <c r="G3343" i="22"/>
  <c r="H3343" i="22" s="1"/>
  <c r="I3343" i="22" s="1"/>
  <c r="G3341" i="22"/>
  <c r="H3341" i="22" s="1"/>
  <c r="I3341" i="22" s="1"/>
  <c r="G3339" i="22"/>
  <c r="H3339" i="22" s="1"/>
  <c r="I3339" i="22" s="1"/>
  <c r="G3337" i="22"/>
  <c r="H3337" i="22" s="1"/>
  <c r="I3337" i="22" s="1"/>
  <c r="G3335" i="22"/>
  <c r="H3335" i="22" s="1"/>
  <c r="I3335" i="22" s="1"/>
  <c r="G3331" i="22"/>
  <c r="H3331" i="22" s="1"/>
  <c r="I3331" i="22" s="1"/>
  <c r="G3329" i="22"/>
  <c r="H3329" i="22" s="1"/>
  <c r="I3329" i="22" s="1"/>
  <c r="G3327" i="22"/>
  <c r="H3327" i="22" s="1"/>
  <c r="I3327" i="22" s="1"/>
  <c r="G3325" i="22"/>
  <c r="H3325" i="22" s="1"/>
  <c r="I3325" i="22" s="1"/>
  <c r="G3323" i="22"/>
  <c r="H3323" i="22" s="1"/>
  <c r="I3323" i="22" s="1"/>
  <c r="G3321" i="22"/>
  <c r="H3321" i="22" s="1"/>
  <c r="I3321" i="22" s="1"/>
  <c r="G3319" i="22"/>
  <c r="H3319" i="22" s="1"/>
  <c r="I3319" i="22" s="1"/>
  <c r="G3317" i="22"/>
  <c r="H3317" i="22" s="1"/>
  <c r="I3317" i="22" s="1"/>
  <c r="G3315" i="22"/>
  <c r="H3315" i="22" s="1"/>
  <c r="I3315" i="22" s="1"/>
  <c r="G3313" i="22"/>
  <c r="H3313" i="22" s="1"/>
  <c r="I3313" i="22" s="1"/>
  <c r="G3311" i="22"/>
  <c r="H3311" i="22" s="1"/>
  <c r="I3311" i="22" s="1"/>
  <c r="G3309" i="22"/>
  <c r="H3309" i="22" s="1"/>
  <c r="I3309" i="22" s="1"/>
  <c r="G3307" i="22"/>
  <c r="H3307" i="22" s="1"/>
  <c r="I3307" i="22" s="1"/>
  <c r="G3305" i="22"/>
  <c r="H3305" i="22" s="1"/>
  <c r="I3305" i="22" s="1"/>
  <c r="G3303" i="22"/>
  <c r="H3303" i="22" s="1"/>
  <c r="I3303" i="22" s="1"/>
  <c r="G3301" i="22"/>
  <c r="H3301" i="22" s="1"/>
  <c r="I3301" i="22" s="1"/>
  <c r="G3299" i="22"/>
  <c r="H3299" i="22" s="1"/>
  <c r="I3299" i="22" s="1"/>
  <c r="G3297" i="22"/>
  <c r="H3297" i="22" s="1"/>
  <c r="I3297" i="22" s="1"/>
  <c r="G3295" i="22"/>
  <c r="H3295" i="22" s="1"/>
  <c r="I3295" i="22" s="1"/>
  <c r="G3293" i="22"/>
  <c r="H3293" i="22" s="1"/>
  <c r="I3293" i="22" s="1"/>
  <c r="G3291" i="22"/>
  <c r="H3291" i="22" s="1"/>
  <c r="I3291" i="22" s="1"/>
  <c r="G3289" i="22"/>
  <c r="H3289" i="22" s="1"/>
  <c r="I3289" i="22" s="1"/>
  <c r="G3287" i="22"/>
  <c r="H3287" i="22" s="1"/>
  <c r="I3287" i="22" s="1"/>
  <c r="G3285" i="22"/>
  <c r="H3285" i="22" s="1"/>
  <c r="I3285" i="22" s="1"/>
  <c r="G3283" i="22"/>
  <c r="H3283" i="22" s="1"/>
  <c r="I3283" i="22" s="1"/>
  <c r="G3281" i="22"/>
  <c r="H3281" i="22" s="1"/>
  <c r="I3281" i="22" s="1"/>
  <c r="G3279" i="22"/>
  <c r="H3279" i="22" s="1"/>
  <c r="I3279" i="22" s="1"/>
  <c r="G3277" i="22"/>
  <c r="H3277" i="22" s="1"/>
  <c r="I3277" i="22" s="1"/>
  <c r="G3275" i="22"/>
  <c r="H3275" i="22" s="1"/>
  <c r="I3275" i="22" s="1"/>
  <c r="G3273" i="22"/>
  <c r="H3273" i="22" s="1"/>
  <c r="I3273" i="22" s="1"/>
  <c r="G3271" i="22"/>
  <c r="H3271" i="22" s="1"/>
  <c r="I3271" i="22" s="1"/>
  <c r="G3269" i="22"/>
  <c r="H3269" i="22" s="1"/>
  <c r="I3269" i="22" s="1"/>
  <c r="G3267" i="22"/>
  <c r="H3267" i="22" s="1"/>
  <c r="I3267" i="22" s="1"/>
  <c r="G3265" i="22"/>
  <c r="H3265" i="22" s="1"/>
  <c r="I3265" i="22" s="1"/>
  <c r="G3263" i="22"/>
  <c r="H3263" i="22" s="1"/>
  <c r="I3263" i="22" s="1"/>
  <c r="G3261" i="22"/>
  <c r="H3261" i="22" s="1"/>
  <c r="I3261" i="22" s="1"/>
  <c r="G3259" i="22"/>
  <c r="H3259" i="22" s="1"/>
  <c r="I3259" i="22" s="1"/>
  <c r="G3257" i="22"/>
  <c r="H3257" i="22" s="1"/>
  <c r="I3257" i="22" s="1"/>
  <c r="G3255" i="22"/>
  <c r="H3255" i="22" s="1"/>
  <c r="I3255" i="22" s="1"/>
  <c r="G3253" i="22"/>
  <c r="H3253" i="22" s="1"/>
  <c r="I3253" i="22" s="1"/>
  <c r="G3251" i="22"/>
  <c r="H3251" i="22" s="1"/>
  <c r="I3251" i="22" s="1"/>
  <c r="G3249" i="22"/>
  <c r="H3249" i="22" s="1"/>
  <c r="I3249" i="22" s="1"/>
  <c r="G3247" i="22"/>
  <c r="H3247" i="22" s="1"/>
  <c r="I3247" i="22" s="1"/>
  <c r="G3245" i="22"/>
  <c r="H3245" i="22" s="1"/>
  <c r="I3245" i="22" s="1"/>
  <c r="G3243" i="22"/>
  <c r="H3243" i="22" s="1"/>
  <c r="I3243" i="22" s="1"/>
  <c r="G3241" i="22"/>
  <c r="H3241" i="22" s="1"/>
  <c r="I3241" i="22" s="1"/>
  <c r="G3239" i="22"/>
  <c r="H3239" i="22" s="1"/>
  <c r="I3239" i="22" s="1"/>
  <c r="G3237" i="22"/>
  <c r="H3237" i="22" s="1"/>
  <c r="I3237" i="22" s="1"/>
  <c r="G3235" i="22"/>
  <c r="H3235" i="22" s="1"/>
  <c r="I3235" i="22" s="1"/>
  <c r="G3233" i="22"/>
  <c r="H3233" i="22" s="1"/>
  <c r="I3233" i="22" s="1"/>
  <c r="G3231" i="22"/>
  <c r="H3231" i="22" s="1"/>
  <c r="I3231" i="22" s="1"/>
  <c r="G3229" i="22"/>
  <c r="H3229" i="22" s="1"/>
  <c r="I3229" i="22" s="1"/>
  <c r="G3227" i="22"/>
  <c r="H3227" i="22" s="1"/>
  <c r="I3227" i="22" s="1"/>
  <c r="G3225" i="22"/>
  <c r="H3225" i="22" s="1"/>
  <c r="I3225" i="22" s="1"/>
  <c r="G3223" i="22"/>
  <c r="H3223" i="22" s="1"/>
  <c r="I3223" i="22" s="1"/>
  <c r="G3221" i="22"/>
  <c r="H3221" i="22" s="1"/>
  <c r="I3221" i="22" s="1"/>
  <c r="G3219" i="22"/>
  <c r="H3219" i="22" s="1"/>
  <c r="I3219" i="22" s="1"/>
  <c r="G3217" i="22"/>
  <c r="H3217" i="22" s="1"/>
  <c r="I3217" i="22" s="1"/>
  <c r="G3215" i="22"/>
  <c r="H3215" i="22" s="1"/>
  <c r="I3215" i="22" s="1"/>
  <c r="G3213" i="22"/>
  <c r="H3213" i="22" s="1"/>
  <c r="I3213" i="22" s="1"/>
  <c r="G3211" i="22"/>
  <c r="H3211" i="22" s="1"/>
  <c r="I3211" i="22" s="1"/>
  <c r="G3209" i="22"/>
  <c r="H3209" i="22" s="1"/>
  <c r="I3209" i="22" s="1"/>
  <c r="G3207" i="22"/>
  <c r="H3207" i="22" s="1"/>
  <c r="I3207" i="22" s="1"/>
  <c r="G3205" i="22"/>
  <c r="H3205" i="22" s="1"/>
  <c r="I3205" i="22" s="1"/>
  <c r="G3203" i="22"/>
  <c r="H3203" i="22" s="1"/>
  <c r="I3203" i="22" s="1"/>
  <c r="G3201" i="22"/>
  <c r="H3201" i="22" s="1"/>
  <c r="I3201" i="22" s="1"/>
  <c r="G3199" i="22"/>
  <c r="H3199" i="22" s="1"/>
  <c r="I3199" i="22" s="1"/>
  <c r="G3197" i="22"/>
  <c r="H3197" i="22" s="1"/>
  <c r="I3197" i="22" s="1"/>
  <c r="G3195" i="22"/>
  <c r="H3195" i="22" s="1"/>
  <c r="I3195" i="22" s="1"/>
  <c r="G3193" i="22"/>
  <c r="H3193" i="22" s="1"/>
  <c r="I3193" i="22" s="1"/>
  <c r="G3191" i="22"/>
  <c r="H3191" i="22" s="1"/>
  <c r="I3191" i="22" s="1"/>
  <c r="G3189" i="22"/>
  <c r="H3189" i="22" s="1"/>
  <c r="I3189" i="22" s="1"/>
  <c r="G3187" i="22"/>
  <c r="H3187" i="22" s="1"/>
  <c r="I3187" i="22" s="1"/>
  <c r="G3185" i="22"/>
  <c r="H3185" i="22" s="1"/>
  <c r="I3185" i="22" s="1"/>
  <c r="G3183" i="22"/>
  <c r="H3183" i="22" s="1"/>
  <c r="I3183" i="22" s="1"/>
  <c r="G3181" i="22"/>
  <c r="H3181" i="22" s="1"/>
  <c r="I3181" i="22" s="1"/>
  <c r="G3179" i="22"/>
  <c r="H3179" i="22" s="1"/>
  <c r="I3179" i="22" s="1"/>
  <c r="G3177" i="22"/>
  <c r="H3177" i="22" s="1"/>
  <c r="I3177" i="22" s="1"/>
  <c r="G3175" i="22"/>
  <c r="H3175" i="22" s="1"/>
  <c r="I3175" i="22" s="1"/>
  <c r="G3173" i="22"/>
  <c r="H3173" i="22" s="1"/>
  <c r="I3173" i="22" s="1"/>
  <c r="G3171" i="22"/>
  <c r="H3171" i="22" s="1"/>
  <c r="I3171" i="22" s="1"/>
  <c r="G3169" i="22"/>
  <c r="H3169" i="22" s="1"/>
  <c r="I3169" i="22" s="1"/>
  <c r="G3167" i="22"/>
  <c r="H3167" i="22" s="1"/>
  <c r="I3167" i="22" s="1"/>
  <c r="G3165" i="22"/>
  <c r="H3165" i="22" s="1"/>
  <c r="I3165" i="22" s="1"/>
  <c r="G3163" i="22"/>
  <c r="H3163" i="22" s="1"/>
  <c r="I3163" i="22" s="1"/>
  <c r="G3161" i="22"/>
  <c r="H3161" i="22" s="1"/>
  <c r="I3161" i="22" s="1"/>
  <c r="G3159" i="22"/>
  <c r="H3159" i="22" s="1"/>
  <c r="I3159" i="22" s="1"/>
  <c r="G3157" i="22"/>
  <c r="H3157" i="22" s="1"/>
  <c r="I3157" i="22" s="1"/>
  <c r="G3155" i="22"/>
  <c r="H3155" i="22" s="1"/>
  <c r="I3155" i="22" s="1"/>
  <c r="G3153" i="22"/>
  <c r="H3153" i="22" s="1"/>
  <c r="I3153" i="22" s="1"/>
  <c r="G3151" i="22"/>
  <c r="H3151" i="22" s="1"/>
  <c r="I3151" i="22" s="1"/>
  <c r="G3149" i="22"/>
  <c r="H3149" i="22" s="1"/>
  <c r="I3149" i="22" s="1"/>
  <c r="G3147" i="22"/>
  <c r="H3147" i="22" s="1"/>
  <c r="I3147" i="22" s="1"/>
  <c r="G3145" i="22"/>
  <c r="H3145" i="22" s="1"/>
  <c r="I3145" i="22" s="1"/>
  <c r="G3143" i="22"/>
  <c r="H3143" i="22" s="1"/>
  <c r="I3143" i="22" s="1"/>
  <c r="G3141" i="22"/>
  <c r="H3141" i="22" s="1"/>
  <c r="I3141" i="22" s="1"/>
  <c r="G3139" i="22"/>
  <c r="H3139" i="22" s="1"/>
  <c r="I3139" i="22" s="1"/>
  <c r="G3137" i="22"/>
  <c r="H3137" i="22" s="1"/>
  <c r="I3137" i="22" s="1"/>
  <c r="G3135" i="22"/>
  <c r="H3135" i="22" s="1"/>
  <c r="I3135" i="22" s="1"/>
  <c r="G3133" i="22"/>
  <c r="H3133" i="22" s="1"/>
  <c r="I3133" i="22" s="1"/>
  <c r="G3131" i="22"/>
  <c r="H3131" i="22" s="1"/>
  <c r="I3131" i="22" s="1"/>
  <c r="G3129" i="22"/>
  <c r="H3129" i="22" s="1"/>
  <c r="I3129" i="22" s="1"/>
  <c r="G3127" i="22"/>
  <c r="H3127" i="22" s="1"/>
  <c r="I3127" i="22" s="1"/>
  <c r="G3125" i="22"/>
  <c r="H3125" i="22" s="1"/>
  <c r="I3125" i="22" s="1"/>
  <c r="G3123" i="22"/>
  <c r="H3123" i="22" s="1"/>
  <c r="I3123" i="22" s="1"/>
  <c r="G3121" i="22"/>
  <c r="H3121" i="22" s="1"/>
  <c r="I3121" i="22" s="1"/>
  <c r="G3119" i="22"/>
  <c r="H3119" i="22" s="1"/>
  <c r="I3119" i="22" s="1"/>
  <c r="G3117" i="22"/>
  <c r="H3117" i="22" s="1"/>
  <c r="I3117" i="22" s="1"/>
  <c r="G3115" i="22"/>
  <c r="H3115" i="22" s="1"/>
  <c r="I3115" i="22" s="1"/>
  <c r="G3113" i="22"/>
  <c r="H3113" i="22" s="1"/>
  <c r="I3113" i="22" s="1"/>
  <c r="G3111" i="22"/>
  <c r="H3111" i="22" s="1"/>
  <c r="I3111" i="22" s="1"/>
  <c r="G3109" i="22"/>
  <c r="H3109" i="22" s="1"/>
  <c r="I3109" i="22" s="1"/>
  <c r="G3107" i="22"/>
  <c r="H3107" i="22" s="1"/>
  <c r="I3107" i="22" s="1"/>
  <c r="G3105" i="22"/>
  <c r="H3105" i="22" s="1"/>
  <c r="I3105" i="22" s="1"/>
  <c r="G3103" i="22"/>
  <c r="H3103" i="22" s="1"/>
  <c r="I3103" i="22" s="1"/>
  <c r="G3101" i="22"/>
  <c r="H3101" i="22" s="1"/>
  <c r="I3101" i="22" s="1"/>
  <c r="G3099" i="22"/>
  <c r="H3099" i="22" s="1"/>
  <c r="I3099" i="22" s="1"/>
  <c r="G3097" i="22"/>
  <c r="H3097" i="22" s="1"/>
  <c r="I3097" i="22" s="1"/>
  <c r="G3095" i="22"/>
  <c r="H3095" i="22" s="1"/>
  <c r="I3095" i="22" s="1"/>
  <c r="G3093" i="22"/>
  <c r="H3093" i="22" s="1"/>
  <c r="I3093" i="22" s="1"/>
  <c r="G3091" i="22"/>
  <c r="H3091" i="22" s="1"/>
  <c r="I3091" i="22" s="1"/>
  <c r="G3089" i="22"/>
  <c r="H3089" i="22" s="1"/>
  <c r="I3089" i="22" s="1"/>
  <c r="G3087" i="22"/>
  <c r="H3087" i="22" s="1"/>
  <c r="I3087" i="22" s="1"/>
  <c r="G3085" i="22"/>
  <c r="H3085" i="22" s="1"/>
  <c r="I3085" i="22" s="1"/>
  <c r="G3083" i="22"/>
  <c r="H3083" i="22" s="1"/>
  <c r="I3083" i="22" s="1"/>
  <c r="G3081" i="22"/>
  <c r="H3081" i="22" s="1"/>
  <c r="I3081" i="22" s="1"/>
  <c r="G3079" i="22"/>
  <c r="H3079" i="22" s="1"/>
  <c r="I3079" i="22" s="1"/>
  <c r="G3077" i="22"/>
  <c r="H3077" i="22" s="1"/>
  <c r="I3077" i="22" s="1"/>
  <c r="G3075" i="22"/>
  <c r="H3075" i="22" s="1"/>
  <c r="I3075" i="22" s="1"/>
  <c r="G3073" i="22"/>
  <c r="H3073" i="22" s="1"/>
  <c r="I3073" i="22" s="1"/>
  <c r="G3071" i="22"/>
  <c r="H3071" i="22" s="1"/>
  <c r="I3071" i="22" s="1"/>
  <c r="G3069" i="22"/>
  <c r="H3069" i="22" s="1"/>
  <c r="I3069" i="22" s="1"/>
  <c r="G3067" i="22"/>
  <c r="H3067" i="22" s="1"/>
  <c r="I3067" i="22" s="1"/>
  <c r="G3065" i="22"/>
  <c r="H3065" i="22" s="1"/>
  <c r="I3065" i="22" s="1"/>
  <c r="G3063" i="22"/>
  <c r="H3063" i="22" s="1"/>
  <c r="I3063" i="22" s="1"/>
  <c r="G3061" i="22"/>
  <c r="H3061" i="22" s="1"/>
  <c r="I3061" i="22" s="1"/>
  <c r="G3059" i="22"/>
  <c r="H3059" i="22" s="1"/>
  <c r="I3059" i="22" s="1"/>
  <c r="G3057" i="22"/>
  <c r="H3057" i="22" s="1"/>
  <c r="I3057" i="22" s="1"/>
  <c r="G3055" i="22"/>
  <c r="H3055" i="22" s="1"/>
  <c r="I3055" i="22" s="1"/>
  <c r="G3053" i="22"/>
  <c r="H3053" i="22" s="1"/>
  <c r="I3053" i="22" s="1"/>
  <c r="G3051" i="22"/>
  <c r="H3051" i="22" s="1"/>
  <c r="I3051" i="22" s="1"/>
  <c r="G3049" i="22"/>
  <c r="H3049" i="22" s="1"/>
  <c r="I3049" i="22" s="1"/>
  <c r="G3047" i="22"/>
  <c r="H3047" i="22" s="1"/>
  <c r="I3047" i="22" s="1"/>
  <c r="G3045" i="22"/>
  <c r="H3045" i="22" s="1"/>
  <c r="I3045" i="22" s="1"/>
  <c r="G3043" i="22"/>
  <c r="H3043" i="22" s="1"/>
  <c r="I3043" i="22" s="1"/>
  <c r="G3041" i="22"/>
  <c r="H3041" i="22" s="1"/>
  <c r="I3041" i="22" s="1"/>
  <c r="G3039" i="22"/>
  <c r="H3039" i="22" s="1"/>
  <c r="I3039" i="22" s="1"/>
  <c r="G3037" i="22"/>
  <c r="H3037" i="22" s="1"/>
  <c r="I3037" i="22" s="1"/>
  <c r="G3035" i="22"/>
  <c r="H3035" i="22" s="1"/>
  <c r="I3035" i="22" s="1"/>
  <c r="G3033" i="22"/>
  <c r="H3033" i="22" s="1"/>
  <c r="I3033" i="22" s="1"/>
  <c r="G3031" i="22"/>
  <c r="H3031" i="22" s="1"/>
  <c r="I3031" i="22" s="1"/>
  <c r="G3029" i="22"/>
  <c r="H3029" i="22" s="1"/>
  <c r="I3029" i="22" s="1"/>
  <c r="G3027" i="22"/>
  <c r="H3027" i="22" s="1"/>
  <c r="I3027" i="22" s="1"/>
  <c r="G3025" i="22"/>
  <c r="H3025" i="22" s="1"/>
  <c r="I3025" i="22" s="1"/>
  <c r="G3023" i="22"/>
  <c r="H3023" i="22" s="1"/>
  <c r="I3023" i="22" s="1"/>
  <c r="G3021" i="22"/>
  <c r="H3021" i="22" s="1"/>
  <c r="I3021" i="22" s="1"/>
  <c r="G3019" i="22"/>
  <c r="H3019" i="22" s="1"/>
  <c r="I3019" i="22" s="1"/>
  <c r="G3017" i="22"/>
  <c r="H3017" i="22" s="1"/>
  <c r="I3017" i="22" s="1"/>
  <c r="G3015" i="22"/>
  <c r="H3015" i="22" s="1"/>
  <c r="I3015" i="22" s="1"/>
  <c r="G3013" i="22"/>
  <c r="H3013" i="22" s="1"/>
  <c r="I3013" i="22" s="1"/>
  <c r="G3011" i="22"/>
  <c r="H3011" i="22" s="1"/>
  <c r="I3011" i="22" s="1"/>
  <c r="G3009" i="22"/>
  <c r="H3009" i="22" s="1"/>
  <c r="I3009" i="22" s="1"/>
  <c r="G3007" i="22"/>
  <c r="H3007" i="22" s="1"/>
  <c r="I3007" i="22" s="1"/>
  <c r="G3005" i="22"/>
  <c r="H3005" i="22" s="1"/>
  <c r="I3005" i="22" s="1"/>
  <c r="G3003" i="22"/>
  <c r="H3003" i="22" s="1"/>
  <c r="I3003" i="22" s="1"/>
  <c r="G3001" i="22"/>
  <c r="H3001" i="22" s="1"/>
  <c r="I3001" i="22" s="1"/>
  <c r="G2999" i="22"/>
  <c r="H2999" i="22" s="1"/>
  <c r="I2999" i="22" s="1"/>
  <c r="G2997" i="22"/>
  <c r="H2997" i="22" s="1"/>
  <c r="I2997" i="22" s="1"/>
  <c r="G2995" i="22"/>
  <c r="H2995" i="22" s="1"/>
  <c r="I2995" i="22" s="1"/>
  <c r="G2993" i="22"/>
  <c r="H2993" i="22" s="1"/>
  <c r="I2993" i="22" s="1"/>
  <c r="G2991" i="22"/>
  <c r="H2991" i="22" s="1"/>
  <c r="I2991" i="22" s="1"/>
  <c r="G2989" i="22"/>
  <c r="H2989" i="22" s="1"/>
  <c r="I2989" i="22" s="1"/>
  <c r="G2987" i="22"/>
  <c r="H2987" i="22" s="1"/>
  <c r="I2987" i="22" s="1"/>
  <c r="G2985" i="22"/>
  <c r="H2985" i="22" s="1"/>
  <c r="I2985" i="22" s="1"/>
  <c r="G2983" i="22"/>
  <c r="H2983" i="22" s="1"/>
  <c r="I2983" i="22" s="1"/>
  <c r="G2981" i="22"/>
  <c r="H2981" i="22" s="1"/>
  <c r="I2981" i="22" s="1"/>
  <c r="G2979" i="22"/>
  <c r="H2979" i="22" s="1"/>
  <c r="I2979" i="22" s="1"/>
  <c r="G2977" i="22"/>
  <c r="H2977" i="22" s="1"/>
  <c r="I2977" i="22" s="1"/>
  <c r="G2975" i="22"/>
  <c r="H2975" i="22" s="1"/>
  <c r="I2975" i="22" s="1"/>
  <c r="G2973" i="22"/>
  <c r="H2973" i="22" s="1"/>
  <c r="I2973" i="22" s="1"/>
  <c r="G2971" i="22"/>
  <c r="H2971" i="22" s="1"/>
  <c r="I2971" i="22" s="1"/>
  <c r="G2969" i="22"/>
  <c r="H2969" i="22" s="1"/>
  <c r="I2969" i="22" s="1"/>
  <c r="G2967" i="22"/>
  <c r="H2967" i="22" s="1"/>
  <c r="I2967" i="22" s="1"/>
  <c r="G2965" i="22"/>
  <c r="H2965" i="22" s="1"/>
  <c r="I2965" i="22" s="1"/>
  <c r="G2963" i="22"/>
  <c r="H2963" i="22" s="1"/>
  <c r="I2963" i="22" s="1"/>
  <c r="G2961" i="22"/>
  <c r="H2961" i="22" s="1"/>
  <c r="I2961" i="22" s="1"/>
  <c r="G2959" i="22"/>
  <c r="H2959" i="22" s="1"/>
  <c r="I2959" i="22" s="1"/>
  <c r="G2957" i="22"/>
  <c r="H2957" i="22" s="1"/>
  <c r="I2957" i="22" s="1"/>
  <c r="G2955" i="22"/>
  <c r="H2955" i="22" s="1"/>
  <c r="I2955" i="22" s="1"/>
  <c r="G2953" i="22"/>
  <c r="H2953" i="22" s="1"/>
  <c r="I2953" i="22" s="1"/>
  <c r="G2951" i="22"/>
  <c r="H2951" i="22" s="1"/>
  <c r="I2951" i="22" s="1"/>
  <c r="G2949" i="22"/>
  <c r="H2949" i="22" s="1"/>
  <c r="I2949" i="22" s="1"/>
  <c r="G2947" i="22"/>
  <c r="H2947" i="22" s="1"/>
  <c r="I2947" i="22" s="1"/>
  <c r="G2945" i="22"/>
  <c r="H2945" i="22" s="1"/>
  <c r="I2945" i="22" s="1"/>
  <c r="G2943" i="22"/>
  <c r="H2943" i="22" s="1"/>
  <c r="I2943" i="22" s="1"/>
  <c r="G2941" i="22"/>
  <c r="H2941" i="22" s="1"/>
  <c r="I2941" i="22" s="1"/>
  <c r="G2939" i="22"/>
  <c r="H2939" i="22" s="1"/>
  <c r="I2939" i="22" s="1"/>
  <c r="G2937" i="22"/>
  <c r="H2937" i="22" s="1"/>
  <c r="I2937" i="22" s="1"/>
  <c r="G2935" i="22"/>
  <c r="H2935" i="22" s="1"/>
  <c r="I2935" i="22" s="1"/>
  <c r="G2933" i="22"/>
  <c r="H2933" i="22" s="1"/>
  <c r="I2933" i="22" s="1"/>
  <c r="G2931" i="22"/>
  <c r="H2931" i="22" s="1"/>
  <c r="I2931" i="22" s="1"/>
  <c r="G2929" i="22"/>
  <c r="H2929" i="22" s="1"/>
  <c r="I2929" i="22" s="1"/>
  <c r="G2927" i="22"/>
  <c r="H2927" i="22" s="1"/>
  <c r="I2927" i="22" s="1"/>
  <c r="G2925" i="22"/>
  <c r="H2925" i="22" s="1"/>
  <c r="I2925" i="22" s="1"/>
  <c r="G2923" i="22"/>
  <c r="H2923" i="22" s="1"/>
  <c r="I2923" i="22" s="1"/>
  <c r="G2921" i="22"/>
  <c r="H2921" i="22" s="1"/>
  <c r="I2921" i="22" s="1"/>
  <c r="G2919" i="22"/>
  <c r="H2919" i="22" s="1"/>
  <c r="I2919" i="22" s="1"/>
  <c r="G2917" i="22"/>
  <c r="H2917" i="22" s="1"/>
  <c r="I2917" i="22" s="1"/>
  <c r="G2915" i="22"/>
  <c r="H2915" i="22" s="1"/>
  <c r="I2915" i="22" s="1"/>
  <c r="G2913" i="22"/>
  <c r="H2913" i="22" s="1"/>
  <c r="I2913" i="22" s="1"/>
  <c r="G2911" i="22"/>
  <c r="H2911" i="22" s="1"/>
  <c r="I2911" i="22" s="1"/>
  <c r="G2909" i="22"/>
  <c r="H2909" i="22" s="1"/>
  <c r="I2909" i="22" s="1"/>
  <c r="G2907" i="22"/>
  <c r="H2907" i="22" s="1"/>
  <c r="I2907" i="22" s="1"/>
  <c r="G2905" i="22"/>
  <c r="H2905" i="22" s="1"/>
  <c r="I2905" i="22" s="1"/>
  <c r="G2903" i="22"/>
  <c r="H2903" i="22" s="1"/>
  <c r="I2903" i="22" s="1"/>
  <c r="G2901" i="22"/>
  <c r="H2901" i="22" s="1"/>
  <c r="I2901" i="22" s="1"/>
  <c r="G2899" i="22"/>
  <c r="H2899" i="22" s="1"/>
  <c r="I2899" i="22" s="1"/>
  <c r="G2897" i="22"/>
  <c r="H2897" i="22" s="1"/>
  <c r="I2897" i="22" s="1"/>
  <c r="G2895" i="22"/>
  <c r="H2895" i="22" s="1"/>
  <c r="I2895" i="22" s="1"/>
  <c r="G2893" i="22"/>
  <c r="H2893" i="22" s="1"/>
  <c r="I2893" i="22" s="1"/>
  <c r="G2891" i="22"/>
  <c r="H2891" i="22" s="1"/>
  <c r="I2891" i="22" s="1"/>
  <c r="G2889" i="22"/>
  <c r="H2889" i="22" s="1"/>
  <c r="I2889" i="22" s="1"/>
  <c r="G2887" i="22"/>
  <c r="H2887" i="22" s="1"/>
  <c r="I2887" i="22" s="1"/>
  <c r="G2885" i="22"/>
  <c r="H2885" i="22" s="1"/>
  <c r="I2885" i="22" s="1"/>
  <c r="G2883" i="22"/>
  <c r="H2883" i="22" s="1"/>
  <c r="I2883" i="22" s="1"/>
  <c r="G2881" i="22"/>
  <c r="H2881" i="22" s="1"/>
  <c r="I2881" i="22" s="1"/>
  <c r="G2879" i="22"/>
  <c r="H2879" i="22" s="1"/>
  <c r="I2879" i="22" s="1"/>
  <c r="G2877" i="22"/>
  <c r="H2877" i="22" s="1"/>
  <c r="I2877" i="22" s="1"/>
  <c r="G2875" i="22"/>
  <c r="H2875" i="22" s="1"/>
  <c r="I2875" i="22" s="1"/>
  <c r="G2873" i="22"/>
  <c r="H2873" i="22" s="1"/>
  <c r="I2873" i="22" s="1"/>
  <c r="G2871" i="22"/>
  <c r="H2871" i="22" s="1"/>
  <c r="I2871" i="22" s="1"/>
  <c r="G2869" i="22"/>
  <c r="H2869" i="22" s="1"/>
  <c r="I2869" i="22" s="1"/>
  <c r="G2867" i="22"/>
  <c r="H2867" i="22" s="1"/>
  <c r="I2867" i="22" s="1"/>
  <c r="G2865" i="22"/>
  <c r="H2865" i="22" s="1"/>
  <c r="I2865" i="22" s="1"/>
  <c r="G2863" i="22"/>
  <c r="H2863" i="22" s="1"/>
  <c r="I2863" i="22" s="1"/>
  <c r="G2861" i="22"/>
  <c r="H2861" i="22" s="1"/>
  <c r="I2861" i="22" s="1"/>
  <c r="G2859" i="22"/>
  <c r="H2859" i="22" s="1"/>
  <c r="I2859" i="22" s="1"/>
  <c r="G2857" i="22"/>
  <c r="H2857" i="22" s="1"/>
  <c r="I2857" i="22" s="1"/>
  <c r="G2855" i="22"/>
  <c r="H2855" i="22" s="1"/>
  <c r="I2855" i="22" s="1"/>
  <c r="G2853" i="22"/>
  <c r="H2853" i="22" s="1"/>
  <c r="I2853" i="22" s="1"/>
  <c r="G2851" i="22"/>
  <c r="H2851" i="22" s="1"/>
  <c r="I2851" i="22" s="1"/>
  <c r="G2849" i="22"/>
  <c r="H2849" i="22" s="1"/>
  <c r="I2849" i="22" s="1"/>
  <c r="G2847" i="22"/>
  <c r="H2847" i="22" s="1"/>
  <c r="I2847" i="22" s="1"/>
  <c r="G2845" i="22"/>
  <c r="H2845" i="22" s="1"/>
  <c r="I2845" i="22" s="1"/>
  <c r="G2843" i="22"/>
  <c r="H2843" i="22" s="1"/>
  <c r="I2843" i="22" s="1"/>
  <c r="G2841" i="22"/>
  <c r="H2841" i="22" s="1"/>
  <c r="I2841" i="22" s="1"/>
  <c r="G2839" i="22"/>
  <c r="H2839" i="22" s="1"/>
  <c r="I2839" i="22" s="1"/>
  <c r="G2837" i="22"/>
  <c r="H2837" i="22" s="1"/>
  <c r="I2837" i="22" s="1"/>
  <c r="G2835" i="22"/>
  <c r="H2835" i="22" s="1"/>
  <c r="I2835" i="22" s="1"/>
  <c r="G2833" i="22"/>
  <c r="H2833" i="22" s="1"/>
  <c r="I2833" i="22" s="1"/>
  <c r="G2831" i="22"/>
  <c r="H2831" i="22" s="1"/>
  <c r="I2831" i="22" s="1"/>
  <c r="G2829" i="22"/>
  <c r="H2829" i="22" s="1"/>
  <c r="I2829" i="22" s="1"/>
  <c r="G2827" i="22"/>
  <c r="H2827" i="22" s="1"/>
  <c r="I2827" i="22" s="1"/>
  <c r="G2825" i="22"/>
  <c r="H2825" i="22" s="1"/>
  <c r="I2825" i="22" s="1"/>
  <c r="G2823" i="22"/>
  <c r="H2823" i="22" s="1"/>
  <c r="I2823" i="22" s="1"/>
  <c r="G2821" i="22"/>
  <c r="H2821" i="22" s="1"/>
  <c r="I2821" i="22" s="1"/>
  <c r="G2819" i="22"/>
  <c r="H2819" i="22" s="1"/>
  <c r="I2819" i="22" s="1"/>
  <c r="G2817" i="22"/>
  <c r="H2817" i="22" s="1"/>
  <c r="I2817" i="22" s="1"/>
  <c r="G2815" i="22"/>
  <c r="H2815" i="22" s="1"/>
  <c r="I2815" i="22" s="1"/>
  <c r="G2813" i="22"/>
  <c r="H2813" i="22" s="1"/>
  <c r="I2813" i="22" s="1"/>
  <c r="G2811" i="22"/>
  <c r="H2811" i="22" s="1"/>
  <c r="I2811" i="22" s="1"/>
  <c r="G2809" i="22"/>
  <c r="H2809" i="22" s="1"/>
  <c r="I2809" i="22" s="1"/>
  <c r="G2807" i="22"/>
  <c r="H2807" i="22" s="1"/>
  <c r="I2807" i="22" s="1"/>
  <c r="G2805" i="22"/>
  <c r="H2805" i="22" s="1"/>
  <c r="I2805" i="22" s="1"/>
  <c r="G2803" i="22"/>
  <c r="H2803" i="22" s="1"/>
  <c r="I2803" i="22" s="1"/>
  <c r="G2801" i="22"/>
  <c r="H2801" i="22" s="1"/>
  <c r="I2801" i="22" s="1"/>
  <c r="G2799" i="22"/>
  <c r="H2799" i="22" s="1"/>
  <c r="I2799" i="22" s="1"/>
  <c r="G2797" i="22"/>
  <c r="H2797" i="22" s="1"/>
  <c r="I2797" i="22" s="1"/>
  <c r="G2795" i="22"/>
  <c r="H2795" i="22" s="1"/>
  <c r="I2795" i="22" s="1"/>
  <c r="G2793" i="22"/>
  <c r="H2793" i="22" s="1"/>
  <c r="I2793" i="22" s="1"/>
  <c r="G2791" i="22"/>
  <c r="H2791" i="22" s="1"/>
  <c r="I2791" i="22" s="1"/>
  <c r="G2789" i="22"/>
  <c r="H2789" i="22" s="1"/>
  <c r="I2789" i="22" s="1"/>
  <c r="G2787" i="22"/>
  <c r="H2787" i="22" s="1"/>
  <c r="I2787" i="22" s="1"/>
  <c r="G2785" i="22"/>
  <c r="H2785" i="22" s="1"/>
  <c r="I2785" i="22" s="1"/>
  <c r="G2783" i="22"/>
  <c r="H2783" i="22" s="1"/>
  <c r="I2783" i="22" s="1"/>
  <c r="G2781" i="22"/>
  <c r="H2781" i="22" s="1"/>
  <c r="I2781" i="22" s="1"/>
  <c r="G2779" i="22"/>
  <c r="H2779" i="22" s="1"/>
  <c r="I2779" i="22" s="1"/>
  <c r="G2777" i="22"/>
  <c r="H2777" i="22" s="1"/>
  <c r="I2777" i="22" s="1"/>
  <c r="G2775" i="22"/>
  <c r="H2775" i="22" s="1"/>
  <c r="I2775" i="22" s="1"/>
  <c r="G2773" i="22"/>
  <c r="H2773" i="22" s="1"/>
  <c r="I2773" i="22" s="1"/>
  <c r="G2771" i="22"/>
  <c r="H2771" i="22" s="1"/>
  <c r="I2771" i="22" s="1"/>
  <c r="G2769" i="22"/>
  <c r="H2769" i="22" s="1"/>
  <c r="I2769" i="22" s="1"/>
  <c r="G2767" i="22"/>
  <c r="H2767" i="22" s="1"/>
  <c r="I2767" i="22" s="1"/>
  <c r="G2765" i="22"/>
  <c r="H2765" i="22" s="1"/>
  <c r="I2765" i="22" s="1"/>
  <c r="G2763" i="22"/>
  <c r="H2763" i="22" s="1"/>
  <c r="I2763" i="22" s="1"/>
  <c r="G2761" i="22"/>
  <c r="H2761" i="22" s="1"/>
  <c r="I2761" i="22" s="1"/>
  <c r="G2759" i="22"/>
  <c r="H2759" i="22" s="1"/>
  <c r="I2759" i="22" s="1"/>
  <c r="G2757" i="22"/>
  <c r="H2757" i="22" s="1"/>
  <c r="I2757" i="22" s="1"/>
  <c r="G2755" i="22"/>
  <c r="H2755" i="22" s="1"/>
  <c r="I2755" i="22" s="1"/>
  <c r="G2753" i="22"/>
  <c r="H2753" i="22" s="1"/>
  <c r="I2753" i="22" s="1"/>
  <c r="G2751" i="22"/>
  <c r="H2751" i="22" s="1"/>
  <c r="I2751" i="22" s="1"/>
  <c r="G2749" i="22"/>
  <c r="H2749" i="22" s="1"/>
  <c r="I2749" i="22" s="1"/>
  <c r="G2747" i="22"/>
  <c r="H2747" i="22" s="1"/>
  <c r="I2747" i="22" s="1"/>
  <c r="G2745" i="22"/>
  <c r="H2745" i="22" s="1"/>
  <c r="I2745" i="22" s="1"/>
  <c r="G2743" i="22"/>
  <c r="H2743" i="22" s="1"/>
  <c r="I2743" i="22" s="1"/>
  <c r="G2741" i="22"/>
  <c r="H2741" i="22" s="1"/>
  <c r="I2741" i="22" s="1"/>
  <c r="G2739" i="22"/>
  <c r="H2739" i="22" s="1"/>
  <c r="I2739" i="22" s="1"/>
  <c r="G2737" i="22"/>
  <c r="H2737" i="22" s="1"/>
  <c r="I2737" i="22" s="1"/>
  <c r="G2735" i="22"/>
  <c r="H2735" i="22" s="1"/>
  <c r="I2735" i="22" s="1"/>
  <c r="G2733" i="22"/>
  <c r="H2733" i="22" s="1"/>
  <c r="I2733" i="22" s="1"/>
  <c r="G2731" i="22"/>
  <c r="H2731" i="22" s="1"/>
  <c r="I2731" i="22" s="1"/>
  <c r="G2729" i="22"/>
  <c r="H2729" i="22" s="1"/>
  <c r="I2729" i="22" s="1"/>
  <c r="G2727" i="22"/>
  <c r="H2727" i="22" s="1"/>
  <c r="I2727" i="22" s="1"/>
  <c r="G2725" i="22"/>
  <c r="H2725" i="22" s="1"/>
  <c r="I2725" i="22" s="1"/>
  <c r="G2723" i="22"/>
  <c r="H2723" i="22" s="1"/>
  <c r="I2723" i="22" s="1"/>
  <c r="G2721" i="22"/>
  <c r="H2721" i="22" s="1"/>
  <c r="I2721" i="22" s="1"/>
  <c r="G2719" i="22"/>
  <c r="H2719" i="22" s="1"/>
  <c r="I2719" i="22" s="1"/>
  <c r="G2717" i="22"/>
  <c r="H2717" i="22" s="1"/>
  <c r="I2717" i="22" s="1"/>
  <c r="G2715" i="22"/>
  <c r="H2715" i="22" s="1"/>
  <c r="I2715" i="22" s="1"/>
  <c r="G2713" i="22"/>
  <c r="H2713" i="22" s="1"/>
  <c r="I2713" i="22" s="1"/>
  <c r="G2711" i="22"/>
  <c r="H2711" i="22" s="1"/>
  <c r="I2711" i="22" s="1"/>
  <c r="G2709" i="22"/>
  <c r="H2709" i="22" s="1"/>
  <c r="I2709" i="22" s="1"/>
  <c r="G2707" i="22"/>
  <c r="H2707" i="22" s="1"/>
  <c r="I2707" i="22" s="1"/>
  <c r="G2705" i="22"/>
  <c r="H2705" i="22" s="1"/>
  <c r="I2705" i="22" s="1"/>
  <c r="G2703" i="22"/>
  <c r="H2703" i="22" s="1"/>
  <c r="I2703" i="22" s="1"/>
  <c r="G2701" i="22"/>
  <c r="H2701" i="22" s="1"/>
  <c r="I2701" i="22" s="1"/>
  <c r="G2699" i="22"/>
  <c r="H2699" i="22" s="1"/>
  <c r="I2699" i="22" s="1"/>
  <c r="G2697" i="22"/>
  <c r="H2697" i="22" s="1"/>
  <c r="I2697" i="22" s="1"/>
  <c r="G2695" i="22"/>
  <c r="H2695" i="22" s="1"/>
  <c r="I2695" i="22" s="1"/>
  <c r="G2693" i="22"/>
  <c r="H2693" i="22" s="1"/>
  <c r="I2693" i="22" s="1"/>
  <c r="G2691" i="22"/>
  <c r="H2691" i="22" s="1"/>
  <c r="I2691" i="22" s="1"/>
  <c r="G2689" i="22"/>
  <c r="H2689" i="22" s="1"/>
  <c r="I2689" i="22" s="1"/>
  <c r="G2687" i="22"/>
  <c r="H2687" i="22" s="1"/>
  <c r="I2687" i="22" s="1"/>
  <c r="G2685" i="22"/>
  <c r="H2685" i="22" s="1"/>
  <c r="I2685" i="22" s="1"/>
  <c r="G2683" i="22"/>
  <c r="H2683" i="22" s="1"/>
  <c r="I2683" i="22" s="1"/>
  <c r="G2681" i="22"/>
  <c r="H2681" i="22" s="1"/>
  <c r="I2681" i="22" s="1"/>
  <c r="G2678" i="22"/>
  <c r="H2678" i="22" s="1"/>
  <c r="I2678" i="22" s="1"/>
  <c r="G2675" i="22"/>
  <c r="H2675" i="22" s="1"/>
  <c r="I2675" i="22" s="1"/>
  <c r="G2673" i="22"/>
  <c r="H2673" i="22" s="1"/>
  <c r="I2673" i="22" s="1"/>
  <c r="G2671" i="22"/>
  <c r="H2671" i="22" s="1"/>
  <c r="I2671" i="22" s="1"/>
  <c r="G2669" i="22"/>
  <c r="H2669" i="22" s="1"/>
  <c r="I2669" i="22" s="1"/>
  <c r="G2667" i="22"/>
  <c r="H2667" i="22" s="1"/>
  <c r="I2667" i="22" s="1"/>
  <c r="G2665" i="22"/>
  <c r="H2665" i="22" s="1"/>
  <c r="I2665" i="22" s="1"/>
  <c r="G2663" i="22"/>
  <c r="H2663" i="22" s="1"/>
  <c r="I2663" i="22" s="1"/>
  <c r="G2661" i="22"/>
  <c r="H2661" i="22" s="1"/>
  <c r="I2661" i="22" s="1"/>
  <c r="G2659" i="22"/>
  <c r="H2659" i="22" s="1"/>
  <c r="I2659" i="22" s="1"/>
  <c r="G2657" i="22"/>
  <c r="H2657" i="22" s="1"/>
  <c r="I2657" i="22" s="1"/>
  <c r="G2655" i="22"/>
  <c r="H2655" i="22" s="1"/>
  <c r="I2655" i="22" s="1"/>
  <c r="G2653" i="22"/>
  <c r="H2653" i="22" s="1"/>
  <c r="I2653" i="22" s="1"/>
  <c r="G2651" i="22"/>
  <c r="H2651" i="22" s="1"/>
  <c r="I2651" i="22" s="1"/>
  <c r="G2649" i="22"/>
  <c r="H2649" i="22" s="1"/>
  <c r="I2649" i="22" s="1"/>
  <c r="G2647" i="22"/>
  <c r="H2647" i="22" s="1"/>
  <c r="I2647" i="22" s="1"/>
  <c r="G2645" i="22"/>
  <c r="H2645" i="22" s="1"/>
  <c r="I2645" i="22" s="1"/>
  <c r="G2643" i="22"/>
  <c r="H2643" i="22" s="1"/>
  <c r="I2643" i="22" s="1"/>
  <c r="G2641" i="22"/>
  <c r="H2641" i="22" s="1"/>
  <c r="I2641" i="22" s="1"/>
  <c r="G2639" i="22"/>
  <c r="H2639" i="22" s="1"/>
  <c r="I2639" i="22" s="1"/>
  <c r="G2637" i="22"/>
  <c r="H2637" i="22" s="1"/>
  <c r="I2637" i="22" s="1"/>
  <c r="G2635" i="22"/>
  <c r="H2635" i="22" s="1"/>
  <c r="I2635" i="22" s="1"/>
  <c r="G2633" i="22"/>
  <c r="H2633" i="22" s="1"/>
  <c r="I2633" i="22" s="1"/>
  <c r="G2631" i="22"/>
  <c r="H2631" i="22" s="1"/>
  <c r="I2631" i="22" s="1"/>
  <c r="G2629" i="22"/>
  <c r="H2629" i="22" s="1"/>
  <c r="I2629" i="22" s="1"/>
  <c r="G2627" i="22"/>
  <c r="H2627" i="22" s="1"/>
  <c r="I2627" i="22" s="1"/>
  <c r="G2625" i="22"/>
  <c r="H2625" i="22" s="1"/>
  <c r="I2625" i="22" s="1"/>
  <c r="G2623" i="22"/>
  <c r="H2623" i="22" s="1"/>
  <c r="I2623" i="22" s="1"/>
  <c r="G2621" i="22"/>
  <c r="H2621" i="22" s="1"/>
  <c r="I2621" i="22" s="1"/>
  <c r="G2619" i="22"/>
  <c r="H2619" i="22" s="1"/>
  <c r="I2619" i="22" s="1"/>
  <c r="G2617" i="22"/>
  <c r="H2617" i="22" s="1"/>
  <c r="I2617" i="22" s="1"/>
  <c r="G2615" i="22"/>
  <c r="H2615" i="22" s="1"/>
  <c r="I2615" i="22" s="1"/>
  <c r="G2613" i="22"/>
  <c r="H2613" i="22" s="1"/>
  <c r="I2613" i="22" s="1"/>
  <c r="G2611" i="22"/>
  <c r="H2611" i="22" s="1"/>
  <c r="I2611" i="22" s="1"/>
  <c r="G2609" i="22"/>
  <c r="H2609" i="22" s="1"/>
  <c r="I2609" i="22" s="1"/>
  <c r="G2607" i="22"/>
  <c r="H2607" i="22" s="1"/>
  <c r="I2607" i="22" s="1"/>
  <c r="G2605" i="22"/>
  <c r="H2605" i="22" s="1"/>
  <c r="I2605" i="22" s="1"/>
  <c r="G2603" i="22"/>
  <c r="H2603" i="22" s="1"/>
  <c r="I2603" i="22" s="1"/>
  <c r="G2601" i="22"/>
  <c r="H2601" i="22" s="1"/>
  <c r="I2601" i="22" s="1"/>
  <c r="G2599" i="22"/>
  <c r="H2599" i="22" s="1"/>
  <c r="I2599" i="22" s="1"/>
  <c r="G2597" i="22"/>
  <c r="H2597" i="22" s="1"/>
  <c r="I2597" i="22" s="1"/>
  <c r="G2595" i="22"/>
  <c r="H2595" i="22" s="1"/>
  <c r="I2595" i="22" s="1"/>
  <c r="G2593" i="22"/>
  <c r="H2593" i="22" s="1"/>
  <c r="I2593" i="22" s="1"/>
  <c r="G2591" i="22"/>
  <c r="H2591" i="22" s="1"/>
  <c r="I2591" i="22" s="1"/>
  <c r="G2589" i="22"/>
  <c r="H2589" i="22" s="1"/>
  <c r="I2589" i="22" s="1"/>
  <c r="G2584" i="22"/>
  <c r="H2584" i="22" s="1"/>
  <c r="I2584" i="22" s="1"/>
  <c r="G2581" i="22"/>
  <c r="H2581" i="22" s="1"/>
  <c r="I2581" i="22" s="1"/>
  <c r="G2576" i="22"/>
  <c r="H2576" i="22" s="1"/>
  <c r="I2576" i="22" s="1"/>
  <c r="G2573" i="22"/>
  <c r="H2573" i="22" s="1"/>
  <c r="I2573" i="22" s="1"/>
  <c r="G2568" i="22"/>
  <c r="H2568" i="22" s="1"/>
  <c r="I2568" i="22" s="1"/>
  <c r="G2565" i="22"/>
  <c r="H2565" i="22" s="1"/>
  <c r="I2565" i="22" s="1"/>
  <c r="G2560" i="22"/>
  <c r="H2560" i="22" s="1"/>
  <c r="I2560" i="22" s="1"/>
  <c r="G2557" i="22"/>
  <c r="H2557" i="22" s="1"/>
  <c r="I2557" i="22" s="1"/>
  <c r="G2552" i="22"/>
  <c r="H2552" i="22" s="1"/>
  <c r="I2552" i="22" s="1"/>
  <c r="G2549" i="22"/>
  <c r="H2549" i="22" s="1"/>
  <c r="I2549" i="22" s="1"/>
  <c r="G2544" i="22"/>
  <c r="H2544" i="22" s="1"/>
  <c r="I2544" i="22" s="1"/>
  <c r="G2541" i="22"/>
  <c r="H2541" i="22" s="1"/>
  <c r="I2541" i="22" s="1"/>
  <c r="G2536" i="22"/>
  <c r="H2536" i="22" s="1"/>
  <c r="I2536" i="22" s="1"/>
  <c r="G2533" i="22"/>
  <c r="H2533" i="22" s="1"/>
  <c r="I2533" i="22" s="1"/>
  <c r="G2528" i="22"/>
  <c r="H2528" i="22" s="1"/>
  <c r="I2528" i="22" s="1"/>
  <c r="G2525" i="22"/>
  <c r="H2525" i="22" s="1"/>
  <c r="I2525" i="22" s="1"/>
  <c r="G2520" i="22"/>
  <c r="H2520" i="22" s="1"/>
  <c r="I2520" i="22" s="1"/>
  <c r="G2517" i="22"/>
  <c r="H2517" i="22" s="1"/>
  <c r="I2517" i="22" s="1"/>
  <c r="G2512" i="22"/>
  <c r="H2512" i="22" s="1"/>
  <c r="I2512" i="22" s="1"/>
  <c r="G2509" i="22"/>
  <c r="H2509" i="22" s="1"/>
  <c r="I2509" i="22" s="1"/>
  <c r="G2504" i="22"/>
  <c r="H2504" i="22" s="1"/>
  <c r="I2504" i="22" s="1"/>
  <c r="G2501" i="22"/>
  <c r="H2501" i="22" s="1"/>
  <c r="I2501" i="22" s="1"/>
  <c r="G2496" i="22"/>
  <c r="H2496" i="22" s="1"/>
  <c r="I2496" i="22" s="1"/>
  <c r="G2493" i="22"/>
  <c r="H2493" i="22" s="1"/>
  <c r="I2493" i="22" s="1"/>
  <c r="G2488" i="22"/>
  <c r="H2488" i="22" s="1"/>
  <c r="I2488" i="22" s="1"/>
  <c r="G2485" i="22"/>
  <c r="H2485" i="22" s="1"/>
  <c r="I2485" i="22" s="1"/>
  <c r="G2480" i="22"/>
  <c r="H2480" i="22" s="1"/>
  <c r="I2480" i="22" s="1"/>
  <c r="G2477" i="22"/>
  <c r="H2477" i="22" s="1"/>
  <c r="I2477" i="22" s="1"/>
  <c r="G2472" i="22"/>
  <c r="H2472" i="22" s="1"/>
  <c r="I2472" i="22" s="1"/>
  <c r="G2469" i="22"/>
  <c r="H2469" i="22" s="1"/>
  <c r="I2469" i="22" s="1"/>
  <c r="G2464" i="22"/>
  <c r="H2464" i="22" s="1"/>
  <c r="I2464" i="22" s="1"/>
  <c r="G2461" i="22"/>
  <c r="H2461" i="22" s="1"/>
  <c r="I2461" i="22" s="1"/>
  <c r="G2456" i="22"/>
  <c r="H2456" i="22" s="1"/>
  <c r="I2456" i="22" s="1"/>
  <c r="G2453" i="22"/>
  <c r="H2453" i="22" s="1"/>
  <c r="I2453" i="22" s="1"/>
  <c r="G2448" i="22"/>
  <c r="H2448" i="22" s="1"/>
  <c r="I2448" i="22" s="1"/>
  <c r="G2445" i="22"/>
  <c r="H2445" i="22" s="1"/>
  <c r="I2445" i="22" s="1"/>
  <c r="G2440" i="22"/>
  <c r="H2440" i="22" s="1"/>
  <c r="I2440" i="22" s="1"/>
  <c r="G2437" i="22"/>
  <c r="H2437" i="22" s="1"/>
  <c r="I2437" i="22" s="1"/>
  <c r="G2432" i="22"/>
  <c r="H2432" i="22" s="1"/>
  <c r="I2432" i="22" s="1"/>
  <c r="G2429" i="22"/>
  <c r="H2429" i="22" s="1"/>
  <c r="I2429" i="22" s="1"/>
  <c r="G2424" i="22"/>
  <c r="H2424" i="22" s="1"/>
  <c r="I2424" i="22" s="1"/>
  <c r="G2421" i="22"/>
  <c r="H2421" i="22" s="1"/>
  <c r="I2421" i="22" s="1"/>
  <c r="G2416" i="22"/>
  <c r="H2416" i="22" s="1"/>
  <c r="I2416" i="22" s="1"/>
  <c r="G2413" i="22"/>
  <c r="H2413" i="22" s="1"/>
  <c r="I2413" i="22" s="1"/>
  <c r="G2408" i="22"/>
  <c r="H2408" i="22" s="1"/>
  <c r="I2408" i="22" s="1"/>
  <c r="G2405" i="22"/>
  <c r="H2405" i="22" s="1"/>
  <c r="I2405" i="22" s="1"/>
  <c r="G2400" i="22"/>
  <c r="H2400" i="22" s="1"/>
  <c r="I2400" i="22" s="1"/>
  <c r="G2397" i="22"/>
  <c r="H2397" i="22" s="1"/>
  <c r="I2397" i="22" s="1"/>
  <c r="G2392" i="22"/>
  <c r="H2392" i="22" s="1"/>
  <c r="I2392" i="22" s="1"/>
  <c r="G2389" i="22"/>
  <c r="H2389" i="22" s="1"/>
  <c r="I2389" i="22" s="1"/>
  <c r="G2384" i="22"/>
  <c r="H2384" i="22" s="1"/>
  <c r="I2384" i="22" s="1"/>
  <c r="G2381" i="22"/>
  <c r="H2381" i="22" s="1"/>
  <c r="I2381" i="22" s="1"/>
  <c r="G2376" i="22"/>
  <c r="H2376" i="22" s="1"/>
  <c r="I2376" i="22" s="1"/>
  <c r="G2373" i="22"/>
  <c r="H2373" i="22" s="1"/>
  <c r="I2373" i="22" s="1"/>
  <c r="G2368" i="22"/>
  <c r="H2368" i="22" s="1"/>
  <c r="I2368" i="22" s="1"/>
  <c r="G2365" i="22"/>
  <c r="H2365" i="22" s="1"/>
  <c r="I2365" i="22" s="1"/>
  <c r="G2360" i="22"/>
  <c r="H2360" i="22" s="1"/>
  <c r="I2360" i="22" s="1"/>
  <c r="G2357" i="22"/>
  <c r="H2357" i="22" s="1"/>
  <c r="I2357" i="22" s="1"/>
  <c r="G2352" i="22"/>
  <c r="H2352" i="22" s="1"/>
  <c r="I2352" i="22" s="1"/>
  <c r="G2349" i="22"/>
  <c r="H2349" i="22" s="1"/>
  <c r="I2349" i="22" s="1"/>
  <c r="G2344" i="22"/>
  <c r="H2344" i="22" s="1"/>
  <c r="I2344" i="22" s="1"/>
  <c r="G2341" i="22"/>
  <c r="H2341" i="22" s="1"/>
  <c r="I2341" i="22" s="1"/>
  <c r="G2336" i="22"/>
  <c r="H2336" i="22" s="1"/>
  <c r="I2336" i="22" s="1"/>
  <c r="G2333" i="22"/>
  <c r="H2333" i="22" s="1"/>
  <c r="I2333" i="22" s="1"/>
  <c r="G2328" i="22"/>
  <c r="H2328" i="22" s="1"/>
  <c r="I2328" i="22" s="1"/>
  <c r="G2325" i="22"/>
  <c r="H2325" i="22" s="1"/>
  <c r="I2325" i="22" s="1"/>
  <c r="G2320" i="22"/>
  <c r="H2320" i="22" s="1"/>
  <c r="I2320" i="22" s="1"/>
  <c r="G2317" i="22"/>
  <c r="H2317" i="22" s="1"/>
  <c r="I2317" i="22" s="1"/>
  <c r="G2312" i="22"/>
  <c r="H2312" i="22" s="1"/>
  <c r="I2312" i="22" s="1"/>
  <c r="G2309" i="22"/>
  <c r="H2309" i="22" s="1"/>
  <c r="I2309" i="22" s="1"/>
  <c r="G2304" i="22"/>
  <c r="H2304" i="22" s="1"/>
  <c r="I2304" i="22" s="1"/>
  <c r="G2301" i="22"/>
  <c r="H2301" i="22" s="1"/>
  <c r="I2301" i="22" s="1"/>
  <c r="G2296" i="22"/>
  <c r="H2296" i="22" s="1"/>
  <c r="I2296" i="22" s="1"/>
  <c r="G2293" i="22"/>
  <c r="H2293" i="22" s="1"/>
  <c r="I2293" i="22" s="1"/>
  <c r="G2287" i="22"/>
  <c r="H2287" i="22" s="1"/>
  <c r="I2287" i="22" s="1"/>
  <c r="G2284" i="22"/>
  <c r="H2284" i="22" s="1"/>
  <c r="I2284" i="22" s="1"/>
  <c r="G2278" i="22"/>
  <c r="H2278" i="22" s="1"/>
  <c r="I2278" i="22" s="1"/>
  <c r="G2275" i="22"/>
  <c r="H2275" i="22" s="1"/>
  <c r="I2275" i="22" s="1"/>
  <c r="G2270" i="22"/>
  <c r="H2270" i="22" s="1"/>
  <c r="I2270" i="22" s="1"/>
  <c r="G2267" i="22"/>
  <c r="H2267" i="22" s="1"/>
  <c r="I2267" i="22" s="1"/>
  <c r="G2262" i="22"/>
  <c r="H2262" i="22" s="1"/>
  <c r="I2262" i="22" s="1"/>
  <c r="G2259" i="22"/>
  <c r="H2259" i="22" s="1"/>
  <c r="I2259" i="22" s="1"/>
  <c r="G2254" i="22"/>
  <c r="H2254" i="22" s="1"/>
  <c r="I2254" i="22" s="1"/>
  <c r="G2251" i="22"/>
  <c r="H2251" i="22" s="1"/>
  <c r="I2251" i="22" s="1"/>
  <c r="G2246" i="22"/>
  <c r="H2246" i="22" s="1"/>
  <c r="I2246" i="22" s="1"/>
  <c r="G2243" i="22"/>
  <c r="H2243" i="22" s="1"/>
  <c r="I2243" i="22" s="1"/>
  <c r="G2238" i="22"/>
  <c r="H2238" i="22" s="1"/>
  <c r="I2238" i="22" s="1"/>
  <c r="G2235" i="22"/>
  <c r="H2235" i="22" s="1"/>
  <c r="I2235" i="22" s="1"/>
  <c r="G2230" i="22"/>
  <c r="H2230" i="22" s="1"/>
  <c r="I2230" i="22" s="1"/>
  <c r="G2227" i="22"/>
  <c r="H2227" i="22" s="1"/>
  <c r="I2227" i="22" s="1"/>
  <c r="G2222" i="22"/>
  <c r="H2222" i="22" s="1"/>
  <c r="I2222" i="22" s="1"/>
  <c r="G2219" i="22"/>
  <c r="H2219" i="22" s="1"/>
  <c r="I2219" i="22" s="1"/>
  <c r="G2214" i="22"/>
  <c r="H2214" i="22" s="1"/>
  <c r="I2214" i="22" s="1"/>
  <c r="G2211" i="22"/>
  <c r="H2211" i="22" s="1"/>
  <c r="I2211" i="22" s="1"/>
  <c r="G2206" i="22"/>
  <c r="H2206" i="22" s="1"/>
  <c r="I2206" i="22" s="1"/>
  <c r="G2203" i="22"/>
  <c r="H2203" i="22" s="1"/>
  <c r="I2203" i="22" s="1"/>
  <c r="G2198" i="22"/>
  <c r="H2198" i="22" s="1"/>
  <c r="I2198" i="22" s="1"/>
  <c r="G2195" i="22"/>
  <c r="H2195" i="22" s="1"/>
  <c r="I2195" i="22" s="1"/>
  <c r="G2190" i="22"/>
  <c r="H2190" i="22" s="1"/>
  <c r="I2190" i="22" s="1"/>
  <c r="G2187" i="22"/>
  <c r="H2187" i="22" s="1"/>
  <c r="I2187" i="22" s="1"/>
  <c r="G2182" i="22"/>
  <c r="H2182" i="22" s="1"/>
  <c r="I2182" i="22" s="1"/>
  <c r="G2179" i="22"/>
  <c r="H2179" i="22" s="1"/>
  <c r="I2179" i="22" s="1"/>
  <c r="G2174" i="22"/>
  <c r="H2174" i="22" s="1"/>
  <c r="I2174" i="22" s="1"/>
  <c r="G2171" i="22"/>
  <c r="H2171" i="22" s="1"/>
  <c r="I2171" i="22" s="1"/>
  <c r="G2166" i="22"/>
  <c r="H2166" i="22" s="1"/>
  <c r="I2166" i="22" s="1"/>
  <c r="G2163" i="22"/>
  <c r="H2163" i="22" s="1"/>
  <c r="I2163" i="22" s="1"/>
  <c r="G2158" i="22"/>
  <c r="H2158" i="22" s="1"/>
  <c r="I2158" i="22" s="1"/>
  <c r="G2155" i="22"/>
  <c r="H2155" i="22" s="1"/>
  <c r="I2155" i="22" s="1"/>
  <c r="G2150" i="22"/>
  <c r="H2150" i="22" s="1"/>
  <c r="I2150" i="22" s="1"/>
  <c r="G2147" i="22"/>
  <c r="H2147" i="22" s="1"/>
  <c r="I2147" i="22" s="1"/>
  <c r="G2142" i="22"/>
  <c r="H2142" i="22" s="1"/>
  <c r="I2142" i="22" s="1"/>
  <c r="G2139" i="22"/>
  <c r="H2139" i="22" s="1"/>
  <c r="I2139" i="22" s="1"/>
  <c r="G2134" i="22"/>
  <c r="H2134" i="22" s="1"/>
  <c r="I2134" i="22" s="1"/>
  <c r="G2131" i="22"/>
  <c r="H2131" i="22" s="1"/>
  <c r="I2131" i="22" s="1"/>
  <c r="G2126" i="22"/>
  <c r="H2126" i="22" s="1"/>
  <c r="I2126" i="22" s="1"/>
  <c r="G2123" i="22"/>
  <c r="H2123" i="22" s="1"/>
  <c r="I2123" i="22" s="1"/>
  <c r="G2118" i="22"/>
  <c r="H2118" i="22" s="1"/>
  <c r="I2118" i="22" s="1"/>
  <c r="G2115" i="22"/>
  <c r="H2115" i="22" s="1"/>
  <c r="I2115" i="22" s="1"/>
  <c r="G2110" i="22"/>
  <c r="H2110" i="22" s="1"/>
  <c r="I2110" i="22" s="1"/>
  <c r="G2107" i="22"/>
  <c r="H2107" i="22" s="1"/>
  <c r="I2107" i="22" s="1"/>
  <c r="G2102" i="22"/>
  <c r="H2102" i="22" s="1"/>
  <c r="I2102" i="22" s="1"/>
  <c r="G2099" i="22"/>
  <c r="H2099" i="22" s="1"/>
  <c r="I2099" i="22" s="1"/>
  <c r="G2094" i="22"/>
  <c r="H2094" i="22" s="1"/>
  <c r="I2094" i="22" s="1"/>
  <c r="G2091" i="22"/>
  <c r="H2091" i="22" s="1"/>
  <c r="I2091" i="22" s="1"/>
  <c r="G2086" i="22"/>
  <c r="H2086" i="22" s="1"/>
  <c r="I2086" i="22" s="1"/>
  <c r="G2083" i="22"/>
  <c r="H2083" i="22" s="1"/>
  <c r="I2083" i="22" s="1"/>
  <c r="G2078" i="22"/>
  <c r="H2078" i="22" s="1"/>
  <c r="I2078" i="22" s="1"/>
  <c r="G2075" i="22"/>
  <c r="H2075" i="22" s="1"/>
  <c r="I2075" i="22" s="1"/>
  <c r="G2070" i="22"/>
  <c r="H2070" i="22" s="1"/>
  <c r="I2070" i="22" s="1"/>
  <c r="G2067" i="22"/>
  <c r="H2067" i="22" s="1"/>
  <c r="I2067" i="22" s="1"/>
  <c r="G2062" i="22"/>
  <c r="H2062" i="22" s="1"/>
  <c r="I2062" i="22" s="1"/>
  <c r="G2059" i="22"/>
  <c r="H2059" i="22" s="1"/>
  <c r="I2059" i="22" s="1"/>
  <c r="G2054" i="22"/>
  <c r="H2054" i="22" s="1"/>
  <c r="I2054" i="22" s="1"/>
  <c r="G2051" i="22"/>
  <c r="H2051" i="22" s="1"/>
  <c r="I2051" i="22" s="1"/>
  <c r="G2046" i="22"/>
  <c r="H2046" i="22" s="1"/>
  <c r="I2046" i="22" s="1"/>
  <c r="G2043" i="22"/>
  <c r="H2043" i="22" s="1"/>
  <c r="I2043" i="22" s="1"/>
  <c r="G2038" i="22"/>
  <c r="H2038" i="22" s="1"/>
  <c r="I2038" i="22" s="1"/>
  <c r="G2035" i="22"/>
  <c r="H2035" i="22" s="1"/>
  <c r="I2035" i="22" s="1"/>
  <c r="G2030" i="22"/>
  <c r="H2030" i="22" s="1"/>
  <c r="I2030" i="22" s="1"/>
  <c r="G2027" i="22"/>
  <c r="H2027" i="22" s="1"/>
  <c r="I2027" i="22" s="1"/>
  <c r="G2022" i="22"/>
  <c r="H2022" i="22" s="1"/>
  <c r="I2022" i="22" s="1"/>
  <c r="G2019" i="22"/>
  <c r="H2019" i="22" s="1"/>
  <c r="I2019" i="22" s="1"/>
  <c r="G2014" i="22"/>
  <c r="H2014" i="22" s="1"/>
  <c r="I2014" i="22" s="1"/>
  <c r="G2011" i="22"/>
  <c r="H2011" i="22" s="1"/>
  <c r="I2011" i="22" s="1"/>
  <c r="G2007" i="22"/>
  <c r="H2007" i="22" s="1"/>
  <c r="I2007" i="22" s="1"/>
  <c r="G2003" i="22"/>
  <c r="H2003" i="22" s="1"/>
  <c r="I2003" i="22" s="1"/>
  <c r="G1999" i="22"/>
  <c r="H1999" i="22" s="1"/>
  <c r="I1999" i="22" s="1"/>
  <c r="G1995" i="22"/>
  <c r="H1995" i="22" s="1"/>
  <c r="I1995" i="22" s="1"/>
  <c r="G1991" i="22"/>
  <c r="H1991" i="22" s="1"/>
  <c r="I1991" i="22" s="1"/>
  <c r="G1987" i="22"/>
  <c r="H1987" i="22" s="1"/>
  <c r="I1987" i="22" s="1"/>
  <c r="G1983" i="22"/>
  <c r="H1983" i="22" s="1"/>
  <c r="I1983" i="22" s="1"/>
  <c r="G1979" i="22"/>
  <c r="H1979" i="22" s="1"/>
  <c r="I1979" i="22" s="1"/>
  <c r="G1975" i="22"/>
  <c r="H1975" i="22" s="1"/>
  <c r="I1975" i="22" s="1"/>
  <c r="G1971" i="22"/>
  <c r="H1971" i="22" s="1"/>
  <c r="I1971" i="22" s="1"/>
  <c r="G1967" i="22"/>
  <c r="H1967" i="22" s="1"/>
  <c r="I1967" i="22" s="1"/>
  <c r="G1963" i="22"/>
  <c r="H1963" i="22" s="1"/>
  <c r="I1963" i="22" s="1"/>
  <c r="G1959" i="22"/>
  <c r="H1959" i="22" s="1"/>
  <c r="I1959" i="22" s="1"/>
  <c r="G1955" i="22"/>
  <c r="H1955" i="22" s="1"/>
  <c r="I1955" i="22" s="1"/>
  <c r="G1951" i="22"/>
  <c r="H1951" i="22" s="1"/>
  <c r="I1951" i="22" s="1"/>
  <c r="G1947" i="22"/>
  <c r="H1947" i="22" s="1"/>
  <c r="I1947" i="22" s="1"/>
  <c r="G1943" i="22"/>
  <c r="H1943" i="22" s="1"/>
  <c r="I1943" i="22" s="1"/>
  <c r="G1939" i="22"/>
  <c r="H1939" i="22" s="1"/>
  <c r="I1939" i="22" s="1"/>
  <c r="G1935" i="22"/>
  <c r="H1935" i="22" s="1"/>
  <c r="I1935" i="22" s="1"/>
  <c r="G1931" i="22"/>
  <c r="H1931" i="22" s="1"/>
  <c r="I1931" i="22" s="1"/>
  <c r="G1927" i="22"/>
  <c r="H1927" i="22" s="1"/>
  <c r="I1927" i="22" s="1"/>
  <c r="G1923" i="22"/>
  <c r="H1923" i="22" s="1"/>
  <c r="I1923" i="22" s="1"/>
  <c r="G1919" i="22"/>
  <c r="H1919" i="22" s="1"/>
  <c r="I1919" i="22" s="1"/>
  <c r="G1915" i="22"/>
  <c r="H1915" i="22" s="1"/>
  <c r="I1915" i="22" s="1"/>
  <c r="G1911" i="22"/>
  <c r="H1911" i="22" s="1"/>
  <c r="I1911" i="22" s="1"/>
  <c r="G1907" i="22"/>
  <c r="H1907" i="22" s="1"/>
  <c r="I1907" i="22" s="1"/>
  <c r="G1903" i="22"/>
  <c r="H1903" i="22" s="1"/>
  <c r="I1903" i="22" s="1"/>
  <c r="G1899" i="22"/>
  <c r="H1899" i="22" s="1"/>
  <c r="I1899" i="22" s="1"/>
  <c r="G1894" i="22"/>
  <c r="H1894" i="22" s="1"/>
  <c r="I1894" i="22" s="1"/>
  <c r="G1890" i="22"/>
  <c r="H1890" i="22" s="1"/>
  <c r="I1890" i="22" s="1"/>
  <c r="G1886" i="22"/>
  <c r="H1886" i="22" s="1"/>
  <c r="I1886" i="22" s="1"/>
  <c r="G1882" i="22"/>
  <c r="H1882" i="22" s="1"/>
  <c r="I1882" i="22" s="1"/>
  <c r="G1877" i="22"/>
  <c r="H1877" i="22" s="1"/>
  <c r="I1877" i="22" s="1"/>
  <c r="G1873" i="22"/>
  <c r="H1873" i="22" s="1"/>
  <c r="I1873" i="22" s="1"/>
  <c r="G1869" i="22"/>
  <c r="H1869" i="22" s="1"/>
  <c r="I1869" i="22" s="1"/>
  <c r="G1865" i="22"/>
  <c r="H1865" i="22" s="1"/>
  <c r="I1865" i="22" s="1"/>
  <c r="G1861" i="22"/>
  <c r="H1861" i="22" s="1"/>
  <c r="I1861" i="22" s="1"/>
  <c r="G1857" i="22"/>
  <c r="H1857" i="22" s="1"/>
  <c r="I1857" i="22" s="1"/>
  <c r="G1853" i="22"/>
  <c r="H1853" i="22" s="1"/>
  <c r="I1853" i="22" s="1"/>
  <c r="G1849" i="22"/>
  <c r="H1849" i="22" s="1"/>
  <c r="I1849" i="22" s="1"/>
  <c r="G1845" i="22"/>
  <c r="H1845" i="22" s="1"/>
  <c r="I1845" i="22" s="1"/>
  <c r="G1841" i="22"/>
  <c r="H1841" i="22" s="1"/>
  <c r="I1841" i="22" s="1"/>
  <c r="G1837" i="22"/>
  <c r="H1837" i="22" s="1"/>
  <c r="I1837" i="22" s="1"/>
  <c r="G1833" i="22"/>
  <c r="H1833" i="22" s="1"/>
  <c r="I1833" i="22" s="1"/>
  <c r="G1829" i="22"/>
  <c r="H1829" i="22" s="1"/>
  <c r="I1829" i="22" s="1"/>
  <c r="G1825" i="22"/>
  <c r="H1825" i="22" s="1"/>
  <c r="I1825" i="22" s="1"/>
  <c r="G1821" i="22"/>
  <c r="H1821" i="22" s="1"/>
  <c r="I1821" i="22" s="1"/>
  <c r="G1817" i="22"/>
  <c r="H1817" i="22" s="1"/>
  <c r="I1817" i="22" s="1"/>
  <c r="G1813" i="22"/>
  <c r="H1813" i="22" s="1"/>
  <c r="I1813" i="22" s="1"/>
  <c r="G1809" i="22"/>
  <c r="H1809" i="22" s="1"/>
  <c r="I1809" i="22" s="1"/>
  <c r="G1805" i="22"/>
  <c r="H1805" i="22" s="1"/>
  <c r="I1805" i="22" s="1"/>
  <c r="G1801" i="22"/>
  <c r="H1801" i="22" s="1"/>
  <c r="I1801" i="22" s="1"/>
  <c r="G1797" i="22"/>
  <c r="H1797" i="22" s="1"/>
  <c r="I1797" i="22" s="1"/>
  <c r="G1793" i="22"/>
  <c r="H1793" i="22" s="1"/>
  <c r="I1793" i="22" s="1"/>
  <c r="G1789" i="22"/>
  <c r="H1789" i="22" s="1"/>
  <c r="I1789" i="22" s="1"/>
  <c r="G1785" i="22"/>
  <c r="H1785" i="22" s="1"/>
  <c r="I1785" i="22" s="1"/>
  <c r="G1781" i="22"/>
  <c r="H1781" i="22" s="1"/>
  <c r="I1781" i="22" s="1"/>
  <c r="G1777" i="22"/>
  <c r="H1777" i="22" s="1"/>
  <c r="I1777" i="22" s="1"/>
  <c r="G1773" i="22"/>
  <c r="H1773" i="22" s="1"/>
  <c r="I1773" i="22" s="1"/>
  <c r="G1769" i="22"/>
  <c r="H1769" i="22" s="1"/>
  <c r="I1769" i="22" s="1"/>
  <c r="G1765" i="22"/>
  <c r="H1765" i="22" s="1"/>
  <c r="I1765" i="22" s="1"/>
  <c r="G1761" i="22"/>
  <c r="H1761" i="22" s="1"/>
  <c r="I1761" i="22" s="1"/>
  <c r="G1757" i="22"/>
  <c r="H1757" i="22" s="1"/>
  <c r="I1757" i="22" s="1"/>
  <c r="G1753" i="22"/>
  <c r="H1753" i="22" s="1"/>
  <c r="I1753" i="22" s="1"/>
  <c r="G1749" i="22"/>
  <c r="H1749" i="22" s="1"/>
  <c r="I1749" i="22" s="1"/>
  <c r="G1745" i="22"/>
  <c r="H1745" i="22" s="1"/>
  <c r="I1745" i="22" s="1"/>
  <c r="G1741" i="22"/>
  <c r="H1741" i="22" s="1"/>
  <c r="I1741" i="22" s="1"/>
  <c r="G1737" i="22"/>
  <c r="H1737" i="22" s="1"/>
  <c r="I1737" i="22" s="1"/>
  <c r="G1733" i="22"/>
  <c r="H1733" i="22" s="1"/>
  <c r="I1733" i="22" s="1"/>
  <c r="G1729" i="22"/>
  <c r="H1729" i="22" s="1"/>
  <c r="I1729" i="22" s="1"/>
  <c r="G1725" i="22"/>
  <c r="H1725" i="22" s="1"/>
  <c r="I1725" i="22" s="1"/>
  <c r="G1721" i="22"/>
  <c r="H1721" i="22" s="1"/>
  <c r="I1721" i="22" s="1"/>
  <c r="G1717" i="22"/>
  <c r="H1717" i="22" s="1"/>
  <c r="I1717" i="22" s="1"/>
  <c r="G1713" i="22"/>
  <c r="H1713" i="22" s="1"/>
  <c r="I1713" i="22" s="1"/>
  <c r="G1709" i="22"/>
  <c r="H1709" i="22" s="1"/>
  <c r="I1709" i="22" s="1"/>
  <c r="G1705" i="22"/>
  <c r="H1705" i="22" s="1"/>
  <c r="I1705" i="22" s="1"/>
  <c r="G1701" i="22"/>
  <c r="H1701" i="22" s="1"/>
  <c r="I1701" i="22" s="1"/>
  <c r="G1697" i="22"/>
  <c r="H1697" i="22" s="1"/>
  <c r="I1697" i="22" s="1"/>
  <c r="G1693" i="22"/>
  <c r="H1693" i="22" s="1"/>
  <c r="I1693" i="22" s="1"/>
  <c r="G1689" i="22"/>
  <c r="H1689" i="22" s="1"/>
  <c r="I1689" i="22" s="1"/>
  <c r="G1685" i="22"/>
  <c r="H1685" i="22" s="1"/>
  <c r="I1685" i="22" s="1"/>
  <c r="G1681" i="22"/>
  <c r="H1681" i="22" s="1"/>
  <c r="I1681" i="22" s="1"/>
  <c r="G1677" i="22"/>
  <c r="H1677" i="22" s="1"/>
  <c r="I1677" i="22" s="1"/>
  <c r="G1673" i="22"/>
  <c r="H1673" i="22" s="1"/>
  <c r="I1673" i="22" s="1"/>
  <c r="G1669" i="22"/>
  <c r="H1669" i="22" s="1"/>
  <c r="I1669" i="22" s="1"/>
  <c r="G1665" i="22"/>
  <c r="H1665" i="22" s="1"/>
  <c r="I1665" i="22" s="1"/>
  <c r="G1661" i="22"/>
  <c r="H1661" i="22" s="1"/>
  <c r="I1661" i="22" s="1"/>
  <c r="G1657" i="22"/>
  <c r="H1657" i="22" s="1"/>
  <c r="I1657" i="22" s="1"/>
  <c r="G1653" i="22"/>
  <c r="H1653" i="22" s="1"/>
  <c r="I1653" i="22" s="1"/>
  <c r="G1649" i="22"/>
  <c r="H1649" i="22" s="1"/>
  <c r="I1649" i="22" s="1"/>
  <c r="G1645" i="22"/>
  <c r="H1645" i="22" s="1"/>
  <c r="I1645" i="22" s="1"/>
  <c r="G1641" i="22"/>
  <c r="H1641" i="22" s="1"/>
  <c r="I1641" i="22" s="1"/>
  <c r="G1637" i="22"/>
  <c r="H1637" i="22" s="1"/>
  <c r="I1637" i="22" s="1"/>
  <c r="G1633" i="22"/>
  <c r="H1633" i="22" s="1"/>
  <c r="I1633" i="22" s="1"/>
  <c r="G1629" i="22"/>
  <c r="H1629" i="22" s="1"/>
  <c r="I1629" i="22" s="1"/>
  <c r="G1625" i="22"/>
  <c r="H1625" i="22" s="1"/>
  <c r="I1625" i="22" s="1"/>
  <c r="G1621" i="22"/>
  <c r="H1621" i="22" s="1"/>
  <c r="I1621" i="22" s="1"/>
  <c r="G1617" i="22"/>
  <c r="H1617" i="22" s="1"/>
  <c r="I1617" i="22" s="1"/>
  <c r="G1613" i="22"/>
  <c r="H1613" i="22" s="1"/>
  <c r="I1613" i="22" s="1"/>
  <c r="G1609" i="22"/>
  <c r="H1609" i="22" s="1"/>
  <c r="I1609" i="22" s="1"/>
  <c r="G1605" i="22"/>
  <c r="H1605" i="22" s="1"/>
  <c r="I1605" i="22" s="1"/>
  <c r="G1601" i="22"/>
  <c r="H1601" i="22" s="1"/>
  <c r="I1601" i="22" s="1"/>
  <c r="G1597" i="22"/>
  <c r="H1597" i="22" s="1"/>
  <c r="I1597" i="22" s="1"/>
  <c r="G1593" i="22"/>
  <c r="H1593" i="22" s="1"/>
  <c r="I1593" i="22" s="1"/>
  <c r="G1589" i="22"/>
  <c r="H1589" i="22" s="1"/>
  <c r="I1589" i="22" s="1"/>
  <c r="G1585" i="22"/>
  <c r="H1585" i="22" s="1"/>
  <c r="I1585" i="22" s="1"/>
  <c r="G1581" i="22"/>
  <c r="H1581" i="22" s="1"/>
  <c r="I1581" i="22" s="1"/>
  <c r="G1577" i="22"/>
  <c r="H1577" i="22" s="1"/>
  <c r="I1577" i="22" s="1"/>
  <c r="G1573" i="22"/>
  <c r="H1573" i="22" s="1"/>
  <c r="I1573" i="22" s="1"/>
  <c r="G1569" i="22"/>
  <c r="H1569" i="22" s="1"/>
  <c r="I1569" i="22" s="1"/>
  <c r="G1565" i="22"/>
  <c r="H1565" i="22" s="1"/>
  <c r="I1565" i="22" s="1"/>
  <c r="G1561" i="22"/>
  <c r="H1561" i="22" s="1"/>
  <c r="I1561" i="22" s="1"/>
  <c r="G1557" i="22"/>
  <c r="H1557" i="22" s="1"/>
  <c r="I1557" i="22" s="1"/>
  <c r="G1553" i="22"/>
  <c r="H1553" i="22" s="1"/>
  <c r="I1553" i="22" s="1"/>
  <c r="G1549" i="22"/>
  <c r="H1549" i="22" s="1"/>
  <c r="I1549" i="22" s="1"/>
  <c r="G1545" i="22"/>
  <c r="H1545" i="22" s="1"/>
  <c r="I1545" i="22" s="1"/>
  <c r="G1541" i="22"/>
  <c r="H1541" i="22" s="1"/>
  <c r="I1541" i="22" s="1"/>
  <c r="G1537" i="22"/>
  <c r="H1537" i="22" s="1"/>
  <c r="I1537" i="22" s="1"/>
  <c r="G1533" i="22"/>
  <c r="H1533" i="22" s="1"/>
  <c r="I1533" i="22" s="1"/>
  <c r="G1529" i="22"/>
  <c r="H1529" i="22" s="1"/>
  <c r="I1529" i="22" s="1"/>
  <c r="G1525" i="22"/>
  <c r="H1525" i="22" s="1"/>
  <c r="I1525" i="22" s="1"/>
  <c r="G1521" i="22"/>
  <c r="H1521" i="22" s="1"/>
  <c r="I1521" i="22" s="1"/>
  <c r="G1517" i="22"/>
  <c r="H1517" i="22" s="1"/>
  <c r="I1517" i="22" s="1"/>
  <c r="G1513" i="22"/>
  <c r="H1513" i="22" s="1"/>
  <c r="I1513" i="22" s="1"/>
  <c r="G1509" i="22"/>
  <c r="H1509" i="22" s="1"/>
  <c r="I1509" i="22" s="1"/>
  <c r="G1505" i="22"/>
  <c r="H1505" i="22" s="1"/>
  <c r="I1505" i="22" s="1"/>
  <c r="G1501" i="22"/>
  <c r="H1501" i="22" s="1"/>
  <c r="I1501" i="22" s="1"/>
  <c r="G1497" i="22"/>
  <c r="H1497" i="22" s="1"/>
  <c r="I1497" i="22" s="1"/>
  <c r="G1492" i="22"/>
  <c r="H1492" i="22" s="1"/>
  <c r="I1492" i="22" s="1"/>
  <c r="G1488" i="22"/>
  <c r="H1488" i="22" s="1"/>
  <c r="I1488" i="22" s="1"/>
  <c r="G1484" i="22"/>
  <c r="H1484" i="22" s="1"/>
  <c r="I1484" i="22" s="1"/>
  <c r="G1479" i="22"/>
  <c r="H1479" i="22" s="1"/>
  <c r="I1479" i="22" s="1"/>
  <c r="G1475" i="22"/>
  <c r="H1475" i="22" s="1"/>
  <c r="I1475" i="22" s="1"/>
  <c r="G1471" i="22"/>
  <c r="H1471" i="22" s="1"/>
  <c r="I1471" i="22" s="1"/>
  <c r="G1467" i="22"/>
  <c r="H1467" i="22" s="1"/>
  <c r="I1467" i="22" s="1"/>
  <c r="G1463" i="22"/>
  <c r="H1463" i="22" s="1"/>
  <c r="I1463" i="22" s="1"/>
  <c r="G1459" i="22"/>
  <c r="H1459" i="22" s="1"/>
  <c r="I1459" i="22" s="1"/>
  <c r="G1455" i="22"/>
  <c r="H1455" i="22" s="1"/>
  <c r="I1455" i="22" s="1"/>
  <c r="G1451" i="22"/>
  <c r="H1451" i="22" s="1"/>
  <c r="I1451" i="22" s="1"/>
  <c r="G1447" i="22"/>
  <c r="H1447" i="22" s="1"/>
  <c r="I1447" i="22" s="1"/>
  <c r="G1443" i="22"/>
  <c r="H1443" i="22" s="1"/>
  <c r="I1443" i="22" s="1"/>
  <c r="G1439" i="22"/>
  <c r="H1439" i="22" s="1"/>
  <c r="I1439" i="22" s="1"/>
  <c r="G1435" i="22"/>
  <c r="H1435" i="22" s="1"/>
  <c r="I1435" i="22" s="1"/>
  <c r="G1431" i="22"/>
  <c r="H1431" i="22" s="1"/>
  <c r="I1431" i="22" s="1"/>
  <c r="G1427" i="22"/>
  <c r="H1427" i="22" s="1"/>
  <c r="I1427" i="22" s="1"/>
  <c r="G1423" i="22"/>
  <c r="H1423" i="22" s="1"/>
  <c r="I1423" i="22" s="1"/>
  <c r="G1419" i="22"/>
  <c r="H1419" i="22" s="1"/>
  <c r="I1419" i="22" s="1"/>
  <c r="G1415" i="22"/>
  <c r="H1415" i="22" s="1"/>
  <c r="I1415" i="22" s="1"/>
  <c r="G1411" i="22"/>
  <c r="H1411" i="22" s="1"/>
  <c r="I1411" i="22" s="1"/>
  <c r="G1407" i="22"/>
  <c r="H1407" i="22" s="1"/>
  <c r="I1407" i="22" s="1"/>
  <c r="G1403" i="22"/>
  <c r="H1403" i="22" s="1"/>
  <c r="I1403" i="22" s="1"/>
  <c r="G1399" i="22"/>
  <c r="H1399" i="22" s="1"/>
  <c r="I1399" i="22" s="1"/>
  <c r="G1395" i="22"/>
  <c r="H1395" i="22" s="1"/>
  <c r="I1395" i="22" s="1"/>
  <c r="G1391" i="22"/>
  <c r="H1391" i="22" s="1"/>
  <c r="I1391" i="22" s="1"/>
  <c r="G1387" i="22"/>
  <c r="H1387" i="22" s="1"/>
  <c r="I1387" i="22" s="1"/>
  <c r="G1383" i="22"/>
  <c r="H1383" i="22" s="1"/>
  <c r="I1383" i="22" s="1"/>
  <c r="G1379" i="22"/>
  <c r="H1379" i="22" s="1"/>
  <c r="I1379" i="22" s="1"/>
  <c r="G1375" i="22"/>
  <c r="H1375" i="22" s="1"/>
  <c r="I1375" i="22" s="1"/>
  <c r="G1371" i="22"/>
  <c r="H1371" i="22" s="1"/>
  <c r="I1371" i="22" s="1"/>
  <c r="G1367" i="22"/>
  <c r="H1367" i="22" s="1"/>
  <c r="I1367" i="22" s="1"/>
  <c r="G1363" i="22"/>
  <c r="H1363" i="22" s="1"/>
  <c r="I1363" i="22" s="1"/>
  <c r="G1359" i="22"/>
  <c r="H1359" i="22" s="1"/>
  <c r="I1359" i="22" s="1"/>
  <c r="G1355" i="22"/>
  <c r="H1355" i="22" s="1"/>
  <c r="I1355" i="22" s="1"/>
  <c r="G1351" i="22"/>
  <c r="H1351" i="22" s="1"/>
  <c r="I1351" i="22" s="1"/>
  <c r="G1347" i="22"/>
  <c r="H1347" i="22" s="1"/>
  <c r="I1347" i="22" s="1"/>
  <c r="G1343" i="22"/>
  <c r="H1343" i="22" s="1"/>
  <c r="I1343" i="22" s="1"/>
  <c r="G1339" i="22"/>
  <c r="H1339" i="22" s="1"/>
  <c r="I1339" i="22" s="1"/>
  <c r="G1335" i="22"/>
  <c r="H1335" i="22" s="1"/>
  <c r="I1335" i="22" s="1"/>
  <c r="G1331" i="22"/>
  <c r="H1331" i="22" s="1"/>
  <c r="I1331" i="22" s="1"/>
  <c r="G1327" i="22"/>
  <c r="H1327" i="22" s="1"/>
  <c r="I1327" i="22" s="1"/>
  <c r="G1323" i="22"/>
  <c r="H1323" i="22" s="1"/>
  <c r="I1323" i="22" s="1"/>
  <c r="G1319" i="22"/>
  <c r="H1319" i="22" s="1"/>
  <c r="I1319" i="22" s="1"/>
  <c r="G1315" i="22"/>
  <c r="H1315" i="22" s="1"/>
  <c r="I1315" i="22" s="1"/>
  <c r="G1311" i="22"/>
  <c r="H1311" i="22" s="1"/>
  <c r="I1311" i="22" s="1"/>
  <c r="G1307" i="22"/>
  <c r="H1307" i="22" s="1"/>
  <c r="I1307" i="22" s="1"/>
  <c r="G1303" i="22"/>
  <c r="H1303" i="22" s="1"/>
  <c r="I1303" i="22" s="1"/>
  <c r="G1299" i="22"/>
  <c r="H1299" i="22" s="1"/>
  <c r="I1299" i="22" s="1"/>
  <c r="G1295" i="22"/>
  <c r="H1295" i="22" s="1"/>
  <c r="I1295" i="22" s="1"/>
  <c r="G1291" i="22"/>
  <c r="H1291" i="22" s="1"/>
  <c r="I1291" i="22" s="1"/>
  <c r="G1287" i="22"/>
  <c r="H1287" i="22" s="1"/>
  <c r="I1287" i="22" s="1"/>
  <c r="G1283" i="22"/>
  <c r="H1283" i="22" s="1"/>
  <c r="I1283" i="22" s="1"/>
  <c r="G1279" i="22"/>
  <c r="H1279" i="22" s="1"/>
  <c r="I1279" i="22" s="1"/>
  <c r="G1275" i="22"/>
  <c r="H1275" i="22" s="1"/>
  <c r="I1275" i="22" s="1"/>
  <c r="G1271" i="22"/>
  <c r="H1271" i="22" s="1"/>
  <c r="I1271" i="22" s="1"/>
  <c r="G1267" i="22"/>
  <c r="H1267" i="22" s="1"/>
  <c r="I1267" i="22" s="1"/>
  <c r="G1263" i="22"/>
  <c r="H1263" i="22" s="1"/>
  <c r="I1263" i="22" s="1"/>
  <c r="G1259" i="22"/>
  <c r="H1259" i="22" s="1"/>
  <c r="I1259" i="22" s="1"/>
  <c r="G1255" i="22"/>
  <c r="H1255" i="22" s="1"/>
  <c r="I1255" i="22" s="1"/>
  <c r="G1251" i="22"/>
  <c r="H1251" i="22" s="1"/>
  <c r="I1251" i="22" s="1"/>
  <c r="G1247" i="22"/>
  <c r="H1247" i="22" s="1"/>
  <c r="I1247" i="22" s="1"/>
  <c r="G1243" i="22"/>
  <c r="H1243" i="22" s="1"/>
  <c r="I1243" i="22" s="1"/>
  <c r="G1239" i="22"/>
  <c r="H1239" i="22" s="1"/>
  <c r="I1239" i="22" s="1"/>
  <c r="G1235" i="22"/>
  <c r="H1235" i="22" s="1"/>
  <c r="I1235" i="22" s="1"/>
  <c r="G1231" i="22"/>
  <c r="H1231" i="22" s="1"/>
  <c r="I1231" i="22" s="1"/>
  <c r="G1227" i="22"/>
  <c r="H1227" i="22" s="1"/>
  <c r="I1227" i="22" s="1"/>
  <c r="G1223" i="22"/>
  <c r="H1223" i="22" s="1"/>
  <c r="I1223" i="22" s="1"/>
  <c r="G1219" i="22"/>
  <c r="H1219" i="22" s="1"/>
  <c r="I1219" i="22" s="1"/>
  <c r="G1215" i="22"/>
  <c r="H1215" i="22" s="1"/>
  <c r="I1215" i="22" s="1"/>
  <c r="G1211" i="22"/>
  <c r="H1211" i="22" s="1"/>
  <c r="I1211" i="22" s="1"/>
  <c r="G1207" i="22"/>
  <c r="H1207" i="22" s="1"/>
  <c r="I1207" i="22" s="1"/>
  <c r="G1203" i="22"/>
  <c r="H1203" i="22" s="1"/>
  <c r="I1203" i="22" s="1"/>
  <c r="G1199" i="22"/>
  <c r="H1199" i="22" s="1"/>
  <c r="I1199" i="22" s="1"/>
  <c r="G1195" i="22"/>
  <c r="H1195" i="22" s="1"/>
  <c r="I1195" i="22" s="1"/>
  <c r="G1191" i="22"/>
  <c r="H1191" i="22" s="1"/>
  <c r="I1191" i="22" s="1"/>
  <c r="G1187" i="22"/>
  <c r="H1187" i="22" s="1"/>
  <c r="I1187" i="22" s="1"/>
  <c r="G1183" i="22"/>
  <c r="H1183" i="22" s="1"/>
  <c r="I1183" i="22" s="1"/>
  <c r="G1179" i="22"/>
  <c r="H1179" i="22" s="1"/>
  <c r="I1179" i="22" s="1"/>
  <c r="G1175" i="22"/>
  <c r="H1175" i="22" s="1"/>
  <c r="I1175" i="22" s="1"/>
  <c r="G1171" i="22"/>
  <c r="H1171" i="22" s="1"/>
  <c r="I1171" i="22" s="1"/>
  <c r="G1167" i="22"/>
  <c r="H1167" i="22" s="1"/>
  <c r="I1167" i="22" s="1"/>
  <c r="G1163" i="22"/>
  <c r="H1163" i="22" s="1"/>
  <c r="I1163" i="22" s="1"/>
  <c r="G1159" i="22"/>
  <c r="H1159" i="22" s="1"/>
  <c r="I1159" i="22" s="1"/>
  <c r="G1155" i="22"/>
  <c r="H1155" i="22" s="1"/>
  <c r="I1155" i="22" s="1"/>
  <c r="G1151" i="22"/>
  <c r="H1151" i="22" s="1"/>
  <c r="I1151" i="22" s="1"/>
  <c r="G1147" i="22"/>
  <c r="H1147" i="22" s="1"/>
  <c r="I1147" i="22" s="1"/>
  <c r="G1143" i="22"/>
  <c r="H1143" i="22" s="1"/>
  <c r="I1143" i="22" s="1"/>
  <c r="G1139" i="22"/>
  <c r="H1139" i="22" s="1"/>
  <c r="I1139" i="22" s="1"/>
  <c r="G1135" i="22"/>
  <c r="H1135" i="22" s="1"/>
  <c r="I1135" i="22" s="1"/>
  <c r="G1131" i="22"/>
  <c r="H1131" i="22" s="1"/>
  <c r="I1131" i="22" s="1"/>
  <c r="G1127" i="22"/>
  <c r="H1127" i="22" s="1"/>
  <c r="I1127" i="22" s="1"/>
  <c r="G1123" i="22"/>
  <c r="H1123" i="22" s="1"/>
  <c r="I1123" i="22" s="1"/>
  <c r="G1119" i="22"/>
  <c r="H1119" i="22" s="1"/>
  <c r="I1119" i="22" s="1"/>
  <c r="G1115" i="22"/>
  <c r="H1115" i="22" s="1"/>
  <c r="I1115" i="22" s="1"/>
  <c r="G1111" i="22"/>
  <c r="H1111" i="22" s="1"/>
  <c r="I1111" i="22" s="1"/>
  <c r="G1107" i="22"/>
  <c r="H1107" i="22" s="1"/>
  <c r="I1107" i="22" s="1"/>
  <c r="G1102" i="22"/>
  <c r="H1102" i="22" s="1"/>
  <c r="I1102" i="22" s="1"/>
  <c r="G1098" i="22"/>
  <c r="H1098" i="22" s="1"/>
  <c r="I1098" i="22" s="1"/>
  <c r="G1093" i="22"/>
  <c r="H1093" i="22" s="1"/>
  <c r="I1093" i="22" s="1"/>
  <c r="G1089" i="22"/>
  <c r="H1089" i="22" s="1"/>
  <c r="I1089" i="22" s="1"/>
  <c r="G1085" i="22"/>
  <c r="H1085" i="22" s="1"/>
  <c r="I1085" i="22" s="1"/>
  <c r="G1081" i="22"/>
  <c r="H1081" i="22" s="1"/>
  <c r="I1081" i="22" s="1"/>
  <c r="G1077" i="22"/>
  <c r="H1077" i="22" s="1"/>
  <c r="I1077" i="22" s="1"/>
  <c r="G1073" i="22"/>
  <c r="H1073" i="22" s="1"/>
  <c r="I1073" i="22" s="1"/>
  <c r="G1069" i="22"/>
  <c r="H1069" i="22" s="1"/>
  <c r="I1069" i="22" s="1"/>
  <c r="G1065" i="22"/>
  <c r="H1065" i="22" s="1"/>
  <c r="I1065" i="22" s="1"/>
  <c r="G1061" i="22"/>
  <c r="H1061" i="22" s="1"/>
  <c r="I1061" i="22" s="1"/>
  <c r="G4692" i="22"/>
  <c r="H4646" i="22"/>
  <c r="G4212" i="22"/>
  <c r="H4212" i="22" s="1"/>
  <c r="I4212" i="22" s="1"/>
  <c r="G4203" i="22"/>
  <c r="H4203" i="22" s="1"/>
  <c r="I4203" i="22" s="1"/>
  <c r="G4194" i="22"/>
  <c r="H4194" i="22" s="1"/>
  <c r="I4194" i="22" s="1"/>
  <c r="G4185" i="22"/>
  <c r="H4185" i="22" s="1"/>
  <c r="I4185" i="22" s="1"/>
  <c r="G4176" i="22"/>
  <c r="H4176" i="22" s="1"/>
  <c r="I4176" i="22" s="1"/>
  <c r="G4167" i="22"/>
  <c r="H4167" i="22" s="1"/>
  <c r="I4167" i="22" s="1"/>
  <c r="G4156" i="22"/>
  <c r="H4156" i="22" s="1"/>
  <c r="I4156" i="22" s="1"/>
  <c r="G4144" i="22"/>
  <c r="H4144" i="22" s="1"/>
  <c r="I4144" i="22" s="1"/>
  <c r="G4135" i="22"/>
  <c r="H4135" i="22" s="1"/>
  <c r="I4135" i="22" s="1"/>
  <c r="G4126" i="22"/>
  <c r="H4126" i="22" s="1"/>
  <c r="I4126" i="22" s="1"/>
  <c r="G4117" i="22"/>
  <c r="H4117" i="22" s="1"/>
  <c r="I4117" i="22" s="1"/>
  <c r="G4108" i="22"/>
  <c r="H4108" i="22" s="1"/>
  <c r="I4108" i="22" s="1"/>
  <c r="G4094" i="22"/>
  <c r="H4094" i="22" s="1"/>
  <c r="I4094" i="22" s="1"/>
  <c r="G4083" i="22"/>
  <c r="H4083" i="22" s="1"/>
  <c r="I4083" i="22" s="1"/>
  <c r="G4072" i="22"/>
  <c r="H4072" i="22" s="1"/>
  <c r="I4072" i="22" s="1"/>
  <c r="G4060" i="22"/>
  <c r="H4060" i="22" s="1"/>
  <c r="I4060" i="22" s="1"/>
  <c r="G4048" i="22"/>
  <c r="H4048" i="22" s="1"/>
  <c r="I4048" i="22" s="1"/>
  <c r="G4037" i="22"/>
  <c r="H4037" i="22" s="1"/>
  <c r="I4037" i="22" s="1"/>
  <c r="G4025" i="22"/>
  <c r="H4025" i="22" s="1"/>
  <c r="I4025" i="22" s="1"/>
  <c r="G4014" i="22"/>
  <c r="H4014" i="22" s="1"/>
  <c r="I4014" i="22" s="1"/>
  <c r="G4003" i="22"/>
  <c r="H4003" i="22" s="1"/>
  <c r="I4003" i="22" s="1"/>
  <c r="G3993" i="22"/>
  <c r="H3993" i="22" s="1"/>
  <c r="I3993" i="22" s="1"/>
  <c r="G3983" i="22"/>
  <c r="H3983" i="22" s="1"/>
  <c r="I3983" i="22" s="1"/>
  <c r="G3973" i="22"/>
  <c r="H3973" i="22" s="1"/>
  <c r="I3973" i="22" s="1"/>
  <c r="G3963" i="22"/>
  <c r="H3963" i="22" s="1"/>
  <c r="I3963" i="22" s="1"/>
  <c r="G3951" i="22"/>
  <c r="H3951" i="22" s="1"/>
  <c r="I3951" i="22" s="1"/>
  <c r="G3940" i="22"/>
  <c r="H3940" i="22" s="1"/>
  <c r="I3940" i="22" s="1"/>
  <c r="G3930" i="22"/>
  <c r="H3930" i="22" s="1"/>
  <c r="I3930" i="22" s="1"/>
  <c r="G3921" i="22"/>
  <c r="H3921" i="22" s="1"/>
  <c r="I3921" i="22" s="1"/>
  <c r="G3912" i="22"/>
  <c r="H3912" i="22" s="1"/>
  <c r="I3912" i="22" s="1"/>
  <c r="G3903" i="22"/>
  <c r="H3903" i="22" s="1"/>
  <c r="I3903" i="22" s="1"/>
  <c r="G3895" i="22"/>
  <c r="H3895" i="22" s="1"/>
  <c r="I3895" i="22" s="1"/>
  <c r="G3886" i="22"/>
  <c r="H3886" i="22" s="1"/>
  <c r="I3886" i="22" s="1"/>
  <c r="G3877" i="22"/>
  <c r="H3877" i="22" s="1"/>
  <c r="I3877" i="22" s="1"/>
  <c r="G3867" i="22"/>
  <c r="H3867" i="22" s="1"/>
  <c r="I3867" i="22" s="1"/>
  <c r="G3855" i="22"/>
  <c r="H3855" i="22" s="1"/>
  <c r="I3855" i="22" s="1"/>
  <c r="G3844" i="22"/>
  <c r="H3844" i="22" s="1"/>
  <c r="I3844" i="22" s="1"/>
  <c r="G3834" i="22"/>
  <c r="H3834" i="22" s="1"/>
  <c r="I3834" i="22" s="1"/>
  <c r="G3824" i="22"/>
  <c r="H3824" i="22" s="1"/>
  <c r="I3824" i="22" s="1"/>
  <c r="G3813" i="22"/>
  <c r="H3813" i="22" s="1"/>
  <c r="I3813" i="22" s="1"/>
  <c r="G3804" i="22"/>
  <c r="H3804" i="22" s="1"/>
  <c r="I3804" i="22" s="1"/>
  <c r="G3795" i="22"/>
  <c r="H3795" i="22" s="1"/>
  <c r="I3795" i="22" s="1"/>
  <c r="G3786" i="22"/>
  <c r="H3786" i="22" s="1"/>
  <c r="I3786" i="22" s="1"/>
  <c r="G3777" i="22"/>
  <c r="H3777" i="22" s="1"/>
  <c r="I3777" i="22" s="1"/>
  <c r="G3768" i="22"/>
  <c r="H3768" i="22" s="1"/>
  <c r="I3768" i="22" s="1"/>
  <c r="G3759" i="22"/>
  <c r="H3759" i="22" s="1"/>
  <c r="I3759" i="22" s="1"/>
  <c r="G3749" i="22"/>
  <c r="H3749" i="22" s="1"/>
  <c r="I3749" i="22" s="1"/>
  <c r="G3740" i="22"/>
  <c r="H3740" i="22" s="1"/>
  <c r="I3740" i="22" s="1"/>
  <c r="G3731" i="22"/>
  <c r="H3731" i="22" s="1"/>
  <c r="I3731" i="22" s="1"/>
  <c r="G3722" i="22"/>
  <c r="H3722" i="22" s="1"/>
  <c r="I3722" i="22" s="1"/>
  <c r="G3713" i="22"/>
  <c r="H3713" i="22" s="1"/>
  <c r="I3713" i="22" s="1"/>
  <c r="G3704" i="22"/>
  <c r="H3704" i="22" s="1"/>
  <c r="I3704" i="22" s="1"/>
  <c r="G3695" i="22"/>
  <c r="H3695" i="22" s="1"/>
  <c r="I3695" i="22" s="1"/>
  <c r="G3685" i="22"/>
  <c r="H3685" i="22" s="1"/>
  <c r="I3685" i="22" s="1"/>
  <c r="G3676" i="22"/>
  <c r="H3676" i="22" s="1"/>
  <c r="I3676" i="22" s="1"/>
  <c r="G3667" i="22"/>
  <c r="H3667" i="22" s="1"/>
  <c r="I3667" i="22" s="1"/>
  <c r="G3655" i="22"/>
  <c r="H3655" i="22" s="1"/>
  <c r="I3655" i="22" s="1"/>
  <c r="G3636" i="22"/>
  <c r="H3636" i="22" s="1"/>
  <c r="I3636" i="22" s="1"/>
  <c r="G3624" i="22"/>
  <c r="H3624" i="22" s="1"/>
  <c r="I3624" i="22" s="1"/>
  <c r="G3615" i="22"/>
  <c r="H3615" i="22" s="1"/>
  <c r="I3615" i="22" s="1"/>
  <c r="G3606" i="22"/>
  <c r="H3606" i="22" s="1"/>
  <c r="I3606" i="22" s="1"/>
  <c r="G3593" i="22"/>
  <c r="H3593" i="22" s="1"/>
  <c r="I3593" i="22" s="1"/>
  <c r="G3581" i="22"/>
  <c r="H3581" i="22" s="1"/>
  <c r="I3581" i="22" s="1"/>
  <c r="G3573" i="22"/>
  <c r="H3573" i="22" s="1"/>
  <c r="I3573" i="22" s="1"/>
  <c r="G3565" i="22"/>
  <c r="H3565" i="22" s="1"/>
  <c r="I3565" i="22" s="1"/>
  <c r="G3557" i="22"/>
  <c r="H3557" i="22" s="1"/>
  <c r="I3557" i="22" s="1"/>
  <c r="G3549" i="22"/>
  <c r="H3549" i="22" s="1"/>
  <c r="I3549" i="22" s="1"/>
  <c r="G3541" i="22"/>
  <c r="H3541" i="22" s="1"/>
  <c r="I3541" i="22" s="1"/>
  <c r="G3533" i="22"/>
  <c r="H3533" i="22" s="1"/>
  <c r="I3533" i="22" s="1"/>
  <c r="G3525" i="22"/>
  <c r="H3525" i="22" s="1"/>
  <c r="I3525" i="22" s="1"/>
  <c r="G3517" i="22"/>
  <c r="H3517" i="22" s="1"/>
  <c r="I3517" i="22" s="1"/>
  <c r="G3509" i="22"/>
  <c r="H3509" i="22" s="1"/>
  <c r="I3509" i="22" s="1"/>
  <c r="G3501" i="22"/>
  <c r="H3501" i="22" s="1"/>
  <c r="I3501" i="22" s="1"/>
  <c r="G3493" i="22"/>
  <c r="H3493" i="22" s="1"/>
  <c r="I3493" i="22" s="1"/>
  <c r="G3485" i="22"/>
  <c r="H3485" i="22" s="1"/>
  <c r="I3485" i="22" s="1"/>
  <c r="G3477" i="22"/>
  <c r="H3477" i="22" s="1"/>
  <c r="I3477" i="22" s="1"/>
  <c r="G3469" i="22"/>
  <c r="H3469" i="22" s="1"/>
  <c r="I3469" i="22" s="1"/>
  <c r="G3461" i="22"/>
  <c r="H3461" i="22" s="1"/>
  <c r="I3461" i="22" s="1"/>
  <c r="G3453" i="22"/>
  <c r="H3453" i="22" s="1"/>
  <c r="I3453" i="22" s="1"/>
  <c r="G3445" i="22"/>
  <c r="H3445" i="22" s="1"/>
  <c r="I3445" i="22" s="1"/>
  <c r="G2587" i="22"/>
  <c r="H2587" i="22" s="1"/>
  <c r="I2587" i="22" s="1"/>
  <c r="G2579" i="22"/>
  <c r="H2579" i="22" s="1"/>
  <c r="I2579" i="22" s="1"/>
  <c r="G2571" i="22"/>
  <c r="H2571" i="22" s="1"/>
  <c r="I2571" i="22" s="1"/>
  <c r="G2563" i="22"/>
  <c r="H2563" i="22" s="1"/>
  <c r="I2563" i="22" s="1"/>
  <c r="G2555" i="22"/>
  <c r="H2555" i="22" s="1"/>
  <c r="I2555" i="22" s="1"/>
  <c r="G2547" i="22"/>
  <c r="H2547" i="22" s="1"/>
  <c r="I2547" i="22" s="1"/>
  <c r="G2539" i="22"/>
  <c r="H2539" i="22" s="1"/>
  <c r="I2539" i="22" s="1"/>
  <c r="G2531" i="22"/>
  <c r="H2531" i="22" s="1"/>
  <c r="I2531" i="22" s="1"/>
  <c r="G2523" i="22"/>
  <c r="H2523" i="22" s="1"/>
  <c r="I2523" i="22" s="1"/>
  <c r="G2515" i="22"/>
  <c r="H2515" i="22" s="1"/>
  <c r="I2515" i="22" s="1"/>
  <c r="G2507" i="22"/>
  <c r="H2507" i="22" s="1"/>
  <c r="I2507" i="22" s="1"/>
  <c r="G2499" i="22"/>
  <c r="H2499" i="22" s="1"/>
  <c r="I2499" i="22" s="1"/>
  <c r="G2491" i="22"/>
  <c r="H2491" i="22" s="1"/>
  <c r="I2491" i="22" s="1"/>
  <c r="G2483" i="22"/>
  <c r="H2483" i="22" s="1"/>
  <c r="I2483" i="22" s="1"/>
  <c r="G2475" i="22"/>
  <c r="H2475" i="22" s="1"/>
  <c r="I2475" i="22" s="1"/>
  <c r="G2467" i="22"/>
  <c r="H2467" i="22" s="1"/>
  <c r="I2467" i="22" s="1"/>
  <c r="G2459" i="22"/>
  <c r="H2459" i="22" s="1"/>
  <c r="I2459" i="22" s="1"/>
  <c r="G2451" i="22"/>
  <c r="H2451" i="22" s="1"/>
  <c r="I2451" i="22" s="1"/>
  <c r="G2443" i="22"/>
  <c r="H2443" i="22" s="1"/>
  <c r="I2443" i="22" s="1"/>
  <c r="G2435" i="22"/>
  <c r="H2435" i="22" s="1"/>
  <c r="I2435" i="22" s="1"/>
  <c r="G2427" i="22"/>
  <c r="H2427" i="22" s="1"/>
  <c r="I2427" i="22" s="1"/>
  <c r="G2419" i="22"/>
  <c r="H2419" i="22" s="1"/>
  <c r="I2419" i="22" s="1"/>
  <c r="G2411" i="22"/>
  <c r="H2411" i="22" s="1"/>
  <c r="I2411" i="22" s="1"/>
  <c r="G2403" i="22"/>
  <c r="H2403" i="22" s="1"/>
  <c r="I2403" i="22" s="1"/>
  <c r="G2395" i="22"/>
  <c r="H2395" i="22" s="1"/>
  <c r="I2395" i="22" s="1"/>
  <c r="G2387" i="22"/>
  <c r="H2387" i="22" s="1"/>
  <c r="I2387" i="22" s="1"/>
  <c r="G2379" i="22"/>
  <c r="H2379" i="22" s="1"/>
  <c r="I2379" i="22" s="1"/>
  <c r="G2371" i="22"/>
  <c r="H2371" i="22" s="1"/>
  <c r="I2371" i="22" s="1"/>
  <c r="G2363" i="22"/>
  <c r="H2363" i="22" s="1"/>
  <c r="I2363" i="22" s="1"/>
  <c r="G2355" i="22"/>
  <c r="H2355" i="22" s="1"/>
  <c r="I2355" i="22" s="1"/>
  <c r="G2347" i="22"/>
  <c r="H2347" i="22" s="1"/>
  <c r="I2347" i="22" s="1"/>
  <c r="G2339" i="22"/>
  <c r="H2339" i="22" s="1"/>
  <c r="I2339" i="22" s="1"/>
  <c r="G2331" i="22"/>
  <c r="H2331" i="22" s="1"/>
  <c r="I2331" i="22" s="1"/>
  <c r="G2323" i="22"/>
  <c r="H2323" i="22" s="1"/>
  <c r="I2323" i="22" s="1"/>
  <c r="G2315" i="22"/>
  <c r="H2315" i="22" s="1"/>
  <c r="I2315" i="22" s="1"/>
  <c r="G2307" i="22"/>
  <c r="H2307" i="22" s="1"/>
  <c r="I2307" i="22" s="1"/>
  <c r="G2299" i="22"/>
  <c r="H2299" i="22" s="1"/>
  <c r="I2299" i="22" s="1"/>
  <c r="G2290" i="22"/>
  <c r="H2290" i="22" s="1"/>
  <c r="I2290" i="22" s="1"/>
  <c r="G2281" i="22"/>
  <c r="H2281" i="22" s="1"/>
  <c r="I2281" i="22" s="1"/>
  <c r="G2273" i="22"/>
  <c r="H2273" i="22" s="1"/>
  <c r="I2273" i="22" s="1"/>
  <c r="G2265" i="22"/>
  <c r="H2265" i="22" s="1"/>
  <c r="I2265" i="22" s="1"/>
  <c r="G2257" i="22"/>
  <c r="H2257" i="22" s="1"/>
  <c r="I2257" i="22" s="1"/>
  <c r="G2249" i="22"/>
  <c r="H2249" i="22" s="1"/>
  <c r="I2249" i="22" s="1"/>
  <c r="G2241" i="22"/>
  <c r="H2241" i="22" s="1"/>
  <c r="I2241" i="22" s="1"/>
  <c r="G2233" i="22"/>
  <c r="H2233" i="22" s="1"/>
  <c r="I2233" i="22" s="1"/>
  <c r="G2225" i="22"/>
  <c r="H2225" i="22" s="1"/>
  <c r="I2225" i="22" s="1"/>
  <c r="G2217" i="22"/>
  <c r="H2217" i="22" s="1"/>
  <c r="I2217" i="22" s="1"/>
  <c r="G2209" i="22"/>
  <c r="H2209" i="22" s="1"/>
  <c r="I2209" i="22" s="1"/>
  <c r="G2201" i="22"/>
  <c r="H2201" i="22" s="1"/>
  <c r="I2201" i="22" s="1"/>
  <c r="G2193" i="22"/>
  <c r="H2193" i="22" s="1"/>
  <c r="I2193" i="22" s="1"/>
  <c r="G2185" i="22"/>
  <c r="H2185" i="22" s="1"/>
  <c r="I2185" i="22" s="1"/>
  <c r="G2177" i="22"/>
  <c r="H2177" i="22" s="1"/>
  <c r="I2177" i="22" s="1"/>
  <c r="G2169" i="22"/>
  <c r="H2169" i="22" s="1"/>
  <c r="I2169" i="22" s="1"/>
  <c r="G2161" i="22"/>
  <c r="H2161" i="22" s="1"/>
  <c r="I2161" i="22" s="1"/>
  <c r="G2153" i="22"/>
  <c r="H2153" i="22" s="1"/>
  <c r="I2153" i="22" s="1"/>
  <c r="G2145" i="22"/>
  <c r="H2145" i="22" s="1"/>
  <c r="I2145" i="22" s="1"/>
  <c r="G2137" i="22"/>
  <c r="H2137" i="22" s="1"/>
  <c r="I2137" i="22" s="1"/>
  <c r="G2129" i="22"/>
  <c r="H2129" i="22" s="1"/>
  <c r="I2129" i="22" s="1"/>
  <c r="G2121" i="22"/>
  <c r="H2121" i="22" s="1"/>
  <c r="I2121" i="22" s="1"/>
  <c r="G2113" i="22"/>
  <c r="H2113" i="22" s="1"/>
  <c r="I2113" i="22" s="1"/>
  <c r="G2105" i="22"/>
  <c r="H2105" i="22" s="1"/>
  <c r="I2105" i="22" s="1"/>
  <c r="G2097" i="22"/>
  <c r="H2097" i="22" s="1"/>
  <c r="I2097" i="22" s="1"/>
  <c r="G2089" i="22"/>
  <c r="H2089" i="22" s="1"/>
  <c r="I2089" i="22" s="1"/>
  <c r="G2081" i="22"/>
  <c r="H2081" i="22" s="1"/>
  <c r="I2081" i="22" s="1"/>
  <c r="G2073" i="22"/>
  <c r="H2073" i="22" s="1"/>
  <c r="I2073" i="22" s="1"/>
  <c r="G2065" i="22"/>
  <c r="H2065" i="22" s="1"/>
  <c r="I2065" i="22" s="1"/>
  <c r="G2057" i="22"/>
  <c r="H2057" i="22" s="1"/>
  <c r="I2057" i="22" s="1"/>
  <c r="G2049" i="22"/>
  <c r="H2049" i="22" s="1"/>
  <c r="I2049" i="22" s="1"/>
  <c r="G2041" i="22"/>
  <c r="H2041" i="22" s="1"/>
  <c r="I2041" i="22" s="1"/>
  <c r="G2033" i="22"/>
  <c r="H2033" i="22" s="1"/>
  <c r="I2033" i="22" s="1"/>
  <c r="G2025" i="22"/>
  <c r="H2025" i="22" s="1"/>
  <c r="I2025" i="22" s="1"/>
  <c r="G2017" i="22"/>
  <c r="H2017" i="22" s="1"/>
  <c r="I2017" i="22" s="1"/>
  <c r="G2008" i="22"/>
  <c r="H2008" i="22" s="1"/>
  <c r="I2008" i="22" s="1"/>
  <c r="G2004" i="22"/>
  <c r="H2004" i="22" s="1"/>
  <c r="I2004" i="22" s="1"/>
  <c r="G2000" i="22"/>
  <c r="H2000" i="22" s="1"/>
  <c r="I2000" i="22" s="1"/>
  <c r="G1996" i="22"/>
  <c r="H1996" i="22" s="1"/>
  <c r="I1996" i="22" s="1"/>
  <c r="G1992" i="22"/>
  <c r="H1992" i="22" s="1"/>
  <c r="I1992" i="22" s="1"/>
  <c r="G1988" i="22"/>
  <c r="H1988" i="22" s="1"/>
  <c r="I1988" i="22" s="1"/>
  <c r="G1984" i="22"/>
  <c r="H1984" i="22" s="1"/>
  <c r="I1984" i="22" s="1"/>
  <c r="G1980" i="22"/>
  <c r="H1980" i="22" s="1"/>
  <c r="I1980" i="22" s="1"/>
  <c r="G1976" i="22"/>
  <c r="H1976" i="22" s="1"/>
  <c r="I1976" i="22" s="1"/>
  <c r="G1972" i="22"/>
  <c r="H1972" i="22" s="1"/>
  <c r="I1972" i="22" s="1"/>
  <c r="G1968" i="22"/>
  <c r="H1968" i="22" s="1"/>
  <c r="I1968" i="22" s="1"/>
  <c r="G1964" i="22"/>
  <c r="H1964" i="22" s="1"/>
  <c r="I1964" i="22" s="1"/>
  <c r="G1960" i="22"/>
  <c r="H1960" i="22" s="1"/>
  <c r="I1960" i="22" s="1"/>
  <c r="G1956" i="22"/>
  <c r="H1956" i="22" s="1"/>
  <c r="I1956" i="22" s="1"/>
  <c r="G1952" i="22"/>
  <c r="H1952" i="22" s="1"/>
  <c r="I1952" i="22" s="1"/>
  <c r="G1948" i="22"/>
  <c r="H1948" i="22" s="1"/>
  <c r="I1948" i="22" s="1"/>
  <c r="G1944" i="22"/>
  <c r="H1944" i="22" s="1"/>
  <c r="I1944" i="22" s="1"/>
  <c r="G1940" i="22"/>
  <c r="H1940" i="22" s="1"/>
  <c r="I1940" i="22" s="1"/>
  <c r="G1936" i="22"/>
  <c r="H1936" i="22" s="1"/>
  <c r="I1936" i="22" s="1"/>
  <c r="G1932" i="22"/>
  <c r="H1932" i="22" s="1"/>
  <c r="I1932" i="22" s="1"/>
  <c r="G1928" i="22"/>
  <c r="H1928" i="22" s="1"/>
  <c r="I1928" i="22" s="1"/>
  <c r="G1924" i="22"/>
  <c r="H1924" i="22" s="1"/>
  <c r="I1924" i="22" s="1"/>
  <c r="G1920" i="22"/>
  <c r="H1920" i="22" s="1"/>
  <c r="I1920" i="22" s="1"/>
  <c r="G1916" i="22"/>
  <c r="H1916" i="22" s="1"/>
  <c r="I1916" i="22" s="1"/>
  <c r="G1912" i="22"/>
  <c r="H1912" i="22" s="1"/>
  <c r="I1912" i="22" s="1"/>
  <c r="G1908" i="22"/>
  <c r="H1908" i="22" s="1"/>
  <c r="I1908" i="22" s="1"/>
  <c r="G1904" i="22"/>
  <c r="H1904" i="22" s="1"/>
  <c r="I1904" i="22" s="1"/>
  <c r="G1900" i="22"/>
  <c r="H1900" i="22" s="1"/>
  <c r="I1900" i="22" s="1"/>
  <c r="G1895" i="22"/>
  <c r="H1895" i="22" s="1"/>
  <c r="I1895" i="22" s="1"/>
  <c r="G1891" i="22"/>
  <c r="H1891" i="22" s="1"/>
  <c r="I1891" i="22" s="1"/>
  <c r="G1887" i="22"/>
  <c r="H1887" i="22" s="1"/>
  <c r="I1887" i="22" s="1"/>
  <c r="G1883" i="22"/>
  <c r="H1883" i="22" s="1"/>
  <c r="I1883" i="22" s="1"/>
  <c r="G1878" i="22"/>
  <c r="H1878" i="22" s="1"/>
  <c r="I1878" i="22" s="1"/>
  <c r="G1874" i="22"/>
  <c r="H1874" i="22" s="1"/>
  <c r="I1874" i="22" s="1"/>
  <c r="G1870" i="22"/>
  <c r="H1870" i="22" s="1"/>
  <c r="I1870" i="22" s="1"/>
  <c r="G1866" i="22"/>
  <c r="H1866" i="22" s="1"/>
  <c r="I1866" i="22" s="1"/>
  <c r="G1862" i="22"/>
  <c r="H1862" i="22" s="1"/>
  <c r="I1862" i="22" s="1"/>
  <c r="G1858" i="22"/>
  <c r="H1858" i="22" s="1"/>
  <c r="I1858" i="22" s="1"/>
  <c r="G1854" i="22"/>
  <c r="H1854" i="22" s="1"/>
  <c r="I1854" i="22" s="1"/>
  <c r="G1850" i="22"/>
  <c r="H1850" i="22" s="1"/>
  <c r="I1850" i="22" s="1"/>
  <c r="G1846" i="22"/>
  <c r="H1846" i="22" s="1"/>
  <c r="I1846" i="22" s="1"/>
  <c r="G1842" i="22"/>
  <c r="H1842" i="22" s="1"/>
  <c r="I1842" i="22" s="1"/>
  <c r="G1838" i="22"/>
  <c r="H1838" i="22" s="1"/>
  <c r="I1838" i="22" s="1"/>
  <c r="G1834" i="22"/>
  <c r="H1834" i="22" s="1"/>
  <c r="I1834" i="22" s="1"/>
  <c r="G1830" i="22"/>
  <c r="H1830" i="22" s="1"/>
  <c r="I1830" i="22" s="1"/>
  <c r="G1826" i="22"/>
  <c r="H1826" i="22" s="1"/>
  <c r="I1826" i="22" s="1"/>
  <c r="G1822" i="22"/>
  <c r="H1822" i="22" s="1"/>
  <c r="I1822" i="22" s="1"/>
  <c r="G1818" i="22"/>
  <c r="H1818" i="22" s="1"/>
  <c r="I1818" i="22" s="1"/>
  <c r="G1814" i="22"/>
  <c r="H1814" i="22" s="1"/>
  <c r="I1814" i="22" s="1"/>
  <c r="G1810" i="22"/>
  <c r="H1810" i="22" s="1"/>
  <c r="I1810" i="22" s="1"/>
  <c r="G1806" i="22"/>
  <c r="H1806" i="22" s="1"/>
  <c r="I1806" i="22" s="1"/>
  <c r="G1802" i="22"/>
  <c r="H1802" i="22" s="1"/>
  <c r="I1802" i="22" s="1"/>
  <c r="G1798" i="22"/>
  <c r="H1798" i="22" s="1"/>
  <c r="I1798" i="22" s="1"/>
  <c r="G1794" i="22"/>
  <c r="H1794" i="22" s="1"/>
  <c r="I1794" i="22" s="1"/>
  <c r="G1790" i="22"/>
  <c r="H1790" i="22" s="1"/>
  <c r="I1790" i="22" s="1"/>
  <c r="G1786" i="22"/>
  <c r="H1786" i="22" s="1"/>
  <c r="I1786" i="22" s="1"/>
  <c r="G1782" i="22"/>
  <c r="H1782" i="22" s="1"/>
  <c r="I1782" i="22" s="1"/>
  <c r="G1778" i="22"/>
  <c r="H1778" i="22" s="1"/>
  <c r="I1778" i="22" s="1"/>
  <c r="G1774" i="22"/>
  <c r="H1774" i="22" s="1"/>
  <c r="I1774" i="22" s="1"/>
  <c r="G1770" i="22"/>
  <c r="H1770" i="22" s="1"/>
  <c r="I1770" i="22" s="1"/>
  <c r="G1766" i="22"/>
  <c r="H1766" i="22" s="1"/>
  <c r="I1766" i="22" s="1"/>
  <c r="G1762" i="22"/>
  <c r="H1762" i="22" s="1"/>
  <c r="I1762" i="22" s="1"/>
  <c r="G1758" i="22"/>
  <c r="H1758" i="22" s="1"/>
  <c r="I1758" i="22" s="1"/>
  <c r="G1754" i="22"/>
  <c r="H1754" i="22" s="1"/>
  <c r="I1754" i="22" s="1"/>
  <c r="G1750" i="22"/>
  <c r="H1750" i="22" s="1"/>
  <c r="I1750" i="22" s="1"/>
  <c r="G1746" i="22"/>
  <c r="H1746" i="22" s="1"/>
  <c r="I1746" i="22" s="1"/>
  <c r="G1742" i="22"/>
  <c r="H1742" i="22" s="1"/>
  <c r="I1742" i="22" s="1"/>
  <c r="G1738" i="22"/>
  <c r="H1738" i="22" s="1"/>
  <c r="I1738" i="22" s="1"/>
  <c r="G1734" i="22"/>
  <c r="H1734" i="22" s="1"/>
  <c r="I1734" i="22" s="1"/>
  <c r="G1730" i="22"/>
  <c r="H1730" i="22" s="1"/>
  <c r="I1730" i="22" s="1"/>
  <c r="G1726" i="22"/>
  <c r="H1726" i="22" s="1"/>
  <c r="I1726" i="22" s="1"/>
  <c r="G1722" i="22"/>
  <c r="H1722" i="22" s="1"/>
  <c r="I1722" i="22" s="1"/>
  <c r="G1718" i="22"/>
  <c r="H1718" i="22" s="1"/>
  <c r="I1718" i="22" s="1"/>
  <c r="G1714" i="22"/>
  <c r="H1714" i="22" s="1"/>
  <c r="I1714" i="22" s="1"/>
  <c r="G1710" i="22"/>
  <c r="H1710" i="22" s="1"/>
  <c r="I1710" i="22" s="1"/>
  <c r="G1706" i="22"/>
  <c r="H1706" i="22" s="1"/>
  <c r="I1706" i="22" s="1"/>
  <c r="G1702" i="22"/>
  <c r="H1702" i="22" s="1"/>
  <c r="I1702" i="22" s="1"/>
  <c r="G1698" i="22"/>
  <c r="H1698" i="22" s="1"/>
  <c r="I1698" i="22" s="1"/>
  <c r="G1694" i="22"/>
  <c r="H1694" i="22" s="1"/>
  <c r="I1694" i="22" s="1"/>
  <c r="G1690" i="22"/>
  <c r="H1690" i="22" s="1"/>
  <c r="I1690" i="22" s="1"/>
  <c r="G1686" i="22"/>
  <c r="H1686" i="22" s="1"/>
  <c r="I1686" i="22" s="1"/>
  <c r="G1682" i="22"/>
  <c r="H1682" i="22" s="1"/>
  <c r="I1682" i="22" s="1"/>
  <c r="G1678" i="22"/>
  <c r="H1678" i="22" s="1"/>
  <c r="I1678" i="22" s="1"/>
  <c r="G1674" i="22"/>
  <c r="H1674" i="22" s="1"/>
  <c r="I1674" i="22" s="1"/>
  <c r="G1670" i="22"/>
  <c r="H1670" i="22" s="1"/>
  <c r="I1670" i="22" s="1"/>
  <c r="G1666" i="22"/>
  <c r="H1666" i="22" s="1"/>
  <c r="I1666" i="22" s="1"/>
  <c r="G1662" i="22"/>
  <c r="H1662" i="22" s="1"/>
  <c r="I1662" i="22" s="1"/>
  <c r="G1658" i="22"/>
  <c r="H1658" i="22" s="1"/>
  <c r="I1658" i="22" s="1"/>
  <c r="G1654" i="22"/>
  <c r="H1654" i="22" s="1"/>
  <c r="I1654" i="22" s="1"/>
  <c r="G1650" i="22"/>
  <c r="H1650" i="22" s="1"/>
  <c r="I1650" i="22" s="1"/>
  <c r="G1646" i="22"/>
  <c r="H1646" i="22" s="1"/>
  <c r="I1646" i="22" s="1"/>
  <c r="G1642" i="22"/>
  <c r="H1642" i="22" s="1"/>
  <c r="I1642" i="22" s="1"/>
  <c r="G1638" i="22"/>
  <c r="H1638" i="22" s="1"/>
  <c r="I1638" i="22" s="1"/>
  <c r="G1634" i="22"/>
  <c r="H1634" i="22" s="1"/>
  <c r="I1634" i="22" s="1"/>
  <c r="G1630" i="22"/>
  <c r="H1630" i="22" s="1"/>
  <c r="I1630" i="22" s="1"/>
  <c r="G1626" i="22"/>
  <c r="H1626" i="22" s="1"/>
  <c r="I1626" i="22" s="1"/>
  <c r="G1622" i="22"/>
  <c r="H1622" i="22" s="1"/>
  <c r="I1622" i="22" s="1"/>
  <c r="G1618" i="22"/>
  <c r="H1618" i="22" s="1"/>
  <c r="I1618" i="22" s="1"/>
  <c r="G1614" i="22"/>
  <c r="H1614" i="22" s="1"/>
  <c r="I1614" i="22" s="1"/>
  <c r="G1610" i="22"/>
  <c r="H1610" i="22" s="1"/>
  <c r="I1610" i="22" s="1"/>
  <c r="G1606" i="22"/>
  <c r="H1606" i="22" s="1"/>
  <c r="I1606" i="22" s="1"/>
  <c r="G1602" i="22"/>
  <c r="H1602" i="22" s="1"/>
  <c r="I1602" i="22" s="1"/>
  <c r="G1598" i="22"/>
  <c r="H1598" i="22" s="1"/>
  <c r="I1598" i="22" s="1"/>
  <c r="G1594" i="22"/>
  <c r="H1594" i="22" s="1"/>
  <c r="I1594" i="22" s="1"/>
  <c r="G1590" i="22"/>
  <c r="H1590" i="22" s="1"/>
  <c r="I1590" i="22" s="1"/>
  <c r="G1586" i="22"/>
  <c r="H1586" i="22" s="1"/>
  <c r="I1586" i="22" s="1"/>
  <c r="G1582" i="22"/>
  <c r="H1582" i="22" s="1"/>
  <c r="I1582" i="22" s="1"/>
  <c r="G1578" i="22"/>
  <c r="H1578" i="22" s="1"/>
  <c r="I1578" i="22" s="1"/>
  <c r="G1574" i="22"/>
  <c r="H1574" i="22" s="1"/>
  <c r="I1574" i="22" s="1"/>
  <c r="G1570" i="22"/>
  <c r="H1570" i="22" s="1"/>
  <c r="I1570" i="22" s="1"/>
  <c r="G1566" i="22"/>
  <c r="H1566" i="22" s="1"/>
  <c r="I1566" i="22" s="1"/>
  <c r="G1562" i="22"/>
  <c r="H1562" i="22" s="1"/>
  <c r="I1562" i="22" s="1"/>
  <c r="G1558" i="22"/>
  <c r="H1558" i="22" s="1"/>
  <c r="I1558" i="22" s="1"/>
  <c r="G1554" i="22"/>
  <c r="H1554" i="22" s="1"/>
  <c r="I1554" i="22" s="1"/>
  <c r="G1550" i="22"/>
  <c r="H1550" i="22" s="1"/>
  <c r="I1550" i="22" s="1"/>
  <c r="G1546" i="22"/>
  <c r="H1546" i="22" s="1"/>
  <c r="I1546" i="22" s="1"/>
  <c r="G1542" i="22"/>
  <c r="H1542" i="22" s="1"/>
  <c r="I1542" i="22" s="1"/>
  <c r="G1538" i="22"/>
  <c r="H1538" i="22" s="1"/>
  <c r="I1538" i="22" s="1"/>
  <c r="G1534" i="22"/>
  <c r="H1534" i="22" s="1"/>
  <c r="I1534" i="22" s="1"/>
  <c r="G1530" i="22"/>
  <c r="H1530" i="22" s="1"/>
  <c r="I1530" i="22" s="1"/>
  <c r="G1526" i="22"/>
  <c r="H1526" i="22" s="1"/>
  <c r="I1526" i="22" s="1"/>
  <c r="G1522" i="22"/>
  <c r="H1522" i="22" s="1"/>
  <c r="I1522" i="22" s="1"/>
  <c r="G1518" i="22"/>
  <c r="H1518" i="22" s="1"/>
  <c r="I1518" i="22" s="1"/>
  <c r="G1514" i="22"/>
  <c r="H1514" i="22" s="1"/>
  <c r="I1514" i="22" s="1"/>
  <c r="G1510" i="22"/>
  <c r="H1510" i="22" s="1"/>
  <c r="I1510" i="22" s="1"/>
  <c r="G1506" i="22"/>
  <c r="H1506" i="22" s="1"/>
  <c r="I1506" i="22" s="1"/>
  <c r="G1502" i="22"/>
  <c r="H1502" i="22" s="1"/>
  <c r="I1502" i="22" s="1"/>
  <c r="G1498" i="22"/>
  <c r="H1498" i="22" s="1"/>
  <c r="I1498" i="22" s="1"/>
  <c r="G1493" i="22"/>
  <c r="H1493" i="22" s="1"/>
  <c r="I1493" i="22" s="1"/>
  <c r="G1489" i="22"/>
  <c r="H1489" i="22" s="1"/>
  <c r="I1489" i="22" s="1"/>
  <c r="G1485" i="22"/>
  <c r="H1485" i="22" s="1"/>
  <c r="I1485" i="22" s="1"/>
  <c r="G1480" i="22"/>
  <c r="H1480" i="22" s="1"/>
  <c r="I1480" i="22" s="1"/>
  <c r="G1476" i="22"/>
  <c r="H1476" i="22" s="1"/>
  <c r="I1476" i="22" s="1"/>
  <c r="G1472" i="22"/>
  <c r="H1472" i="22" s="1"/>
  <c r="I1472" i="22" s="1"/>
  <c r="G1468" i="22"/>
  <c r="H1468" i="22" s="1"/>
  <c r="I1468" i="22" s="1"/>
  <c r="G1464" i="22"/>
  <c r="H1464" i="22" s="1"/>
  <c r="I1464" i="22" s="1"/>
  <c r="G1460" i="22"/>
  <c r="H1460" i="22" s="1"/>
  <c r="I1460" i="22" s="1"/>
  <c r="G1456" i="22"/>
  <c r="H1456" i="22" s="1"/>
  <c r="I1456" i="22" s="1"/>
  <c r="G1452" i="22"/>
  <c r="H1452" i="22" s="1"/>
  <c r="I1452" i="22" s="1"/>
  <c r="G1448" i="22"/>
  <c r="H1448" i="22" s="1"/>
  <c r="I1448" i="22" s="1"/>
  <c r="G1444" i="22"/>
  <c r="H1444" i="22" s="1"/>
  <c r="I1444" i="22" s="1"/>
  <c r="G1440" i="22"/>
  <c r="H1440" i="22" s="1"/>
  <c r="I1440" i="22" s="1"/>
  <c r="G1436" i="22"/>
  <c r="H1436" i="22" s="1"/>
  <c r="I1436" i="22" s="1"/>
  <c r="G1432" i="22"/>
  <c r="H1432" i="22" s="1"/>
  <c r="I1432" i="22" s="1"/>
  <c r="G1428" i="22"/>
  <c r="H1428" i="22" s="1"/>
  <c r="I1428" i="22" s="1"/>
  <c r="G1424" i="22"/>
  <c r="H1424" i="22" s="1"/>
  <c r="I1424" i="22" s="1"/>
  <c r="G1420" i="22"/>
  <c r="H1420" i="22" s="1"/>
  <c r="I1420" i="22" s="1"/>
  <c r="G1416" i="22"/>
  <c r="H1416" i="22" s="1"/>
  <c r="I1416" i="22" s="1"/>
  <c r="G1412" i="22"/>
  <c r="H1412" i="22" s="1"/>
  <c r="I1412" i="22" s="1"/>
  <c r="G1408" i="22"/>
  <c r="H1408" i="22" s="1"/>
  <c r="I1408" i="22" s="1"/>
  <c r="G1404" i="22"/>
  <c r="H1404" i="22" s="1"/>
  <c r="I1404" i="22" s="1"/>
  <c r="G1400" i="22"/>
  <c r="H1400" i="22" s="1"/>
  <c r="I1400" i="22" s="1"/>
  <c r="G1396" i="22"/>
  <c r="H1396" i="22" s="1"/>
  <c r="I1396" i="22" s="1"/>
  <c r="G1392" i="22"/>
  <c r="H1392" i="22" s="1"/>
  <c r="I1392" i="22" s="1"/>
  <c r="G1388" i="22"/>
  <c r="H1388" i="22" s="1"/>
  <c r="I1388" i="22" s="1"/>
  <c r="G1384" i="22"/>
  <c r="H1384" i="22" s="1"/>
  <c r="I1384" i="22" s="1"/>
  <c r="G1380" i="22"/>
  <c r="H1380" i="22" s="1"/>
  <c r="I1380" i="22" s="1"/>
  <c r="G1376" i="22"/>
  <c r="H1376" i="22" s="1"/>
  <c r="I1376" i="22" s="1"/>
  <c r="G1372" i="22"/>
  <c r="H1372" i="22" s="1"/>
  <c r="I1372" i="22" s="1"/>
  <c r="G1368" i="22"/>
  <c r="H1368" i="22" s="1"/>
  <c r="I1368" i="22" s="1"/>
  <c r="G1364" i="22"/>
  <c r="H1364" i="22" s="1"/>
  <c r="I1364" i="22" s="1"/>
  <c r="G1360" i="22"/>
  <c r="H1360" i="22" s="1"/>
  <c r="I1360" i="22" s="1"/>
  <c r="G1356" i="22"/>
  <c r="H1356" i="22" s="1"/>
  <c r="I1356" i="22" s="1"/>
  <c r="G1352" i="22"/>
  <c r="H1352" i="22" s="1"/>
  <c r="I1352" i="22" s="1"/>
  <c r="G1348" i="22"/>
  <c r="H1348" i="22" s="1"/>
  <c r="I1348" i="22" s="1"/>
  <c r="G1344" i="22"/>
  <c r="H1344" i="22" s="1"/>
  <c r="I1344" i="22" s="1"/>
  <c r="G1340" i="22"/>
  <c r="H1340" i="22" s="1"/>
  <c r="I1340" i="22" s="1"/>
  <c r="G1336" i="22"/>
  <c r="H1336" i="22" s="1"/>
  <c r="I1336" i="22" s="1"/>
  <c r="G1332" i="22"/>
  <c r="H1332" i="22" s="1"/>
  <c r="I1332" i="22" s="1"/>
  <c r="G1328" i="22"/>
  <c r="H1328" i="22" s="1"/>
  <c r="I1328" i="22" s="1"/>
  <c r="G1324" i="22"/>
  <c r="H1324" i="22" s="1"/>
  <c r="I1324" i="22" s="1"/>
  <c r="G1320" i="22"/>
  <c r="H1320" i="22" s="1"/>
  <c r="I1320" i="22" s="1"/>
  <c r="G1316" i="22"/>
  <c r="H1316" i="22" s="1"/>
  <c r="I1316" i="22" s="1"/>
  <c r="G1312" i="22"/>
  <c r="H1312" i="22" s="1"/>
  <c r="I1312" i="22" s="1"/>
  <c r="G1308" i="22"/>
  <c r="H1308" i="22" s="1"/>
  <c r="I1308" i="22" s="1"/>
  <c r="G1304" i="22"/>
  <c r="H1304" i="22" s="1"/>
  <c r="I1304" i="22" s="1"/>
  <c r="G1300" i="22"/>
  <c r="H1300" i="22" s="1"/>
  <c r="I1300" i="22" s="1"/>
  <c r="G1296" i="22"/>
  <c r="H1296" i="22" s="1"/>
  <c r="I1296" i="22" s="1"/>
  <c r="G1292" i="22"/>
  <c r="H1292" i="22" s="1"/>
  <c r="I1292" i="22" s="1"/>
  <c r="G1288" i="22"/>
  <c r="H1288" i="22" s="1"/>
  <c r="I1288" i="22" s="1"/>
  <c r="G1284" i="22"/>
  <c r="H1284" i="22" s="1"/>
  <c r="I1284" i="22" s="1"/>
  <c r="G1280" i="22"/>
  <c r="H1280" i="22" s="1"/>
  <c r="I1280" i="22" s="1"/>
  <c r="G1276" i="22"/>
  <c r="H1276" i="22" s="1"/>
  <c r="I1276" i="22" s="1"/>
  <c r="G1272" i="22"/>
  <c r="H1272" i="22" s="1"/>
  <c r="I1272" i="22" s="1"/>
  <c r="G1268" i="22"/>
  <c r="H1268" i="22" s="1"/>
  <c r="I1268" i="22" s="1"/>
  <c r="G1264" i="22"/>
  <c r="H1264" i="22" s="1"/>
  <c r="I1264" i="22" s="1"/>
  <c r="G1260" i="22"/>
  <c r="H1260" i="22" s="1"/>
  <c r="I1260" i="22" s="1"/>
  <c r="G1256" i="22"/>
  <c r="H1256" i="22" s="1"/>
  <c r="I1256" i="22" s="1"/>
  <c r="G1252" i="22"/>
  <c r="H1252" i="22" s="1"/>
  <c r="I1252" i="22" s="1"/>
  <c r="G1248" i="22"/>
  <c r="H1248" i="22" s="1"/>
  <c r="I1248" i="22" s="1"/>
  <c r="G1244" i="22"/>
  <c r="H1244" i="22" s="1"/>
  <c r="I1244" i="22" s="1"/>
  <c r="G1240" i="22"/>
  <c r="H1240" i="22" s="1"/>
  <c r="I1240" i="22" s="1"/>
  <c r="G1236" i="22"/>
  <c r="H1236" i="22" s="1"/>
  <c r="I1236" i="22" s="1"/>
  <c r="G1232" i="22"/>
  <c r="H1232" i="22" s="1"/>
  <c r="I1232" i="22" s="1"/>
  <c r="G1228" i="22"/>
  <c r="H1228" i="22" s="1"/>
  <c r="I1228" i="22" s="1"/>
  <c r="G1224" i="22"/>
  <c r="H1224" i="22" s="1"/>
  <c r="I1224" i="22" s="1"/>
  <c r="G1220" i="22"/>
  <c r="H1220" i="22" s="1"/>
  <c r="I1220" i="22" s="1"/>
  <c r="G1216" i="22"/>
  <c r="H1216" i="22" s="1"/>
  <c r="I1216" i="22" s="1"/>
  <c r="G1212" i="22"/>
  <c r="H1212" i="22" s="1"/>
  <c r="I1212" i="22" s="1"/>
  <c r="G1208" i="22"/>
  <c r="H1208" i="22" s="1"/>
  <c r="I1208" i="22" s="1"/>
  <c r="G1204" i="22"/>
  <c r="H1204" i="22" s="1"/>
  <c r="I1204" i="22" s="1"/>
  <c r="G1200" i="22"/>
  <c r="H1200" i="22" s="1"/>
  <c r="I1200" i="22" s="1"/>
  <c r="G1196" i="22"/>
  <c r="H1196" i="22" s="1"/>
  <c r="I1196" i="22" s="1"/>
  <c r="G1192" i="22"/>
  <c r="H1192" i="22" s="1"/>
  <c r="I1192" i="22" s="1"/>
  <c r="G1188" i="22"/>
  <c r="H1188" i="22" s="1"/>
  <c r="I1188" i="22" s="1"/>
  <c r="G1184" i="22"/>
  <c r="H1184" i="22" s="1"/>
  <c r="I1184" i="22" s="1"/>
  <c r="G1180" i="22"/>
  <c r="H1180" i="22" s="1"/>
  <c r="I1180" i="22" s="1"/>
  <c r="G1176" i="22"/>
  <c r="H1176" i="22" s="1"/>
  <c r="I1176" i="22" s="1"/>
  <c r="G1172" i="22"/>
  <c r="H1172" i="22" s="1"/>
  <c r="I1172" i="22" s="1"/>
  <c r="G1168" i="22"/>
  <c r="H1168" i="22" s="1"/>
  <c r="I1168" i="22" s="1"/>
  <c r="G1164" i="22"/>
  <c r="H1164" i="22" s="1"/>
  <c r="I1164" i="22" s="1"/>
  <c r="G1160" i="22"/>
  <c r="H1160" i="22" s="1"/>
  <c r="I1160" i="22" s="1"/>
  <c r="G1156" i="22"/>
  <c r="H1156" i="22" s="1"/>
  <c r="I1156" i="22" s="1"/>
  <c r="G1152" i="22"/>
  <c r="H1152" i="22" s="1"/>
  <c r="I1152" i="22" s="1"/>
  <c r="G1148" i="22"/>
  <c r="H1148" i="22" s="1"/>
  <c r="I1148" i="22" s="1"/>
  <c r="G1144" i="22"/>
  <c r="H1144" i="22" s="1"/>
  <c r="I1144" i="22" s="1"/>
  <c r="G1140" i="22"/>
  <c r="H1140" i="22" s="1"/>
  <c r="I1140" i="22" s="1"/>
  <c r="G1136" i="22"/>
  <c r="H1136" i="22" s="1"/>
  <c r="I1136" i="22" s="1"/>
  <c r="G1132" i="22"/>
  <c r="H1132" i="22" s="1"/>
  <c r="I1132" i="22" s="1"/>
  <c r="G1128" i="22"/>
  <c r="H1128" i="22" s="1"/>
  <c r="I1128" i="22" s="1"/>
  <c r="G1124" i="22"/>
  <c r="H1124" i="22" s="1"/>
  <c r="I1124" i="22" s="1"/>
  <c r="G1120" i="22"/>
  <c r="H1120" i="22" s="1"/>
  <c r="I1120" i="22" s="1"/>
  <c r="G1116" i="22"/>
  <c r="H1116" i="22" s="1"/>
  <c r="I1116" i="22" s="1"/>
  <c r="G1112" i="22"/>
  <c r="H1112" i="22" s="1"/>
  <c r="I1112" i="22" s="1"/>
  <c r="G1108" i="22"/>
  <c r="H1108" i="22" s="1"/>
  <c r="I1108" i="22" s="1"/>
  <c r="G1103" i="22"/>
  <c r="H1103" i="22" s="1"/>
  <c r="I1103" i="22" s="1"/>
  <c r="H4733" i="22"/>
  <c r="I4733" i="22" s="1"/>
  <c r="G4675" i="22"/>
  <c r="G4214" i="22"/>
  <c r="H4214" i="22" s="1"/>
  <c r="I4214" i="22" s="1"/>
  <c r="G4205" i="22"/>
  <c r="H4205" i="22" s="1"/>
  <c r="I4205" i="22" s="1"/>
  <c r="G4196" i="22"/>
  <c r="H4196" i="22" s="1"/>
  <c r="I4196" i="22" s="1"/>
  <c r="G4187" i="22"/>
  <c r="H4187" i="22" s="1"/>
  <c r="I4187" i="22" s="1"/>
  <c r="G4178" i="22"/>
  <c r="H4178" i="22" s="1"/>
  <c r="I4178" i="22" s="1"/>
  <c r="G4170" i="22"/>
  <c r="H4170" i="22" s="1"/>
  <c r="I4170" i="22" s="1"/>
  <c r="G4158" i="22"/>
  <c r="H4158" i="22" s="1"/>
  <c r="I4158" i="22" s="1"/>
  <c r="G4146" i="22"/>
  <c r="H4146" i="22" s="1"/>
  <c r="I4146" i="22" s="1"/>
  <c r="G4137" i="22"/>
  <c r="H4137" i="22" s="1"/>
  <c r="I4137" i="22" s="1"/>
  <c r="G4128" i="22"/>
  <c r="H4128" i="22" s="1"/>
  <c r="I4128" i="22" s="1"/>
  <c r="G4119" i="22"/>
  <c r="H4119" i="22" s="1"/>
  <c r="I4119" i="22" s="1"/>
  <c r="G4110" i="22"/>
  <c r="H4110" i="22" s="1"/>
  <c r="I4110" i="22" s="1"/>
  <c r="G4097" i="22"/>
  <c r="H4097" i="22" s="1"/>
  <c r="I4097" i="22" s="1"/>
  <c r="G4086" i="22"/>
  <c r="H4086" i="22" s="1"/>
  <c r="I4086" i="22" s="1"/>
  <c r="G4075" i="22"/>
  <c r="H4075" i="22" s="1"/>
  <c r="I4075" i="22" s="1"/>
  <c r="G4063" i="22"/>
  <c r="H4063" i="22" s="1"/>
  <c r="I4063" i="22" s="1"/>
  <c r="G4050" i="22"/>
  <c r="H4050" i="22" s="1"/>
  <c r="I4050" i="22" s="1"/>
  <c r="G4040" i="22"/>
  <c r="H4040" i="22" s="1"/>
  <c r="I4040" i="22" s="1"/>
  <c r="G4028" i="22"/>
  <c r="H4028" i="22" s="1"/>
  <c r="I4028" i="22" s="1"/>
  <c r="G4017" i="22"/>
  <c r="H4017" i="22" s="1"/>
  <c r="I4017" i="22" s="1"/>
  <c r="G4006" i="22"/>
  <c r="H4006" i="22" s="1"/>
  <c r="I4006" i="22" s="1"/>
  <c r="G3996" i="22"/>
  <c r="H3996" i="22" s="1"/>
  <c r="I3996" i="22" s="1"/>
  <c r="G3986" i="22"/>
  <c r="H3986" i="22" s="1"/>
  <c r="I3986" i="22" s="1"/>
  <c r="G3976" i="22"/>
  <c r="H3976" i="22" s="1"/>
  <c r="I3976" i="22" s="1"/>
  <c r="G3966" i="22"/>
  <c r="H3966" i="22" s="1"/>
  <c r="I3966" i="22" s="1"/>
  <c r="G3954" i="22"/>
  <c r="H3954" i="22" s="1"/>
  <c r="I3954" i="22" s="1"/>
  <c r="G3942" i="22"/>
  <c r="H3942" i="22" s="1"/>
  <c r="I3942" i="22" s="1"/>
  <c r="G3933" i="22"/>
  <c r="H3933" i="22" s="1"/>
  <c r="I3933" i="22" s="1"/>
  <c r="G3923" i="22"/>
  <c r="H3923" i="22" s="1"/>
  <c r="I3923" i="22" s="1"/>
  <c r="G3914" i="22"/>
  <c r="H3914" i="22" s="1"/>
  <c r="I3914" i="22" s="1"/>
  <c r="G3906" i="22"/>
  <c r="H3906" i="22" s="1"/>
  <c r="I3906" i="22" s="1"/>
  <c r="G3897" i="22"/>
  <c r="H3897" i="22" s="1"/>
  <c r="I3897" i="22" s="1"/>
  <c r="G3888" i="22"/>
  <c r="H3888" i="22" s="1"/>
  <c r="I3888" i="22" s="1"/>
  <c r="G3879" i="22"/>
  <c r="H3879" i="22" s="1"/>
  <c r="I3879" i="22" s="1"/>
  <c r="G3870" i="22"/>
  <c r="H3870" i="22" s="1"/>
  <c r="I3870" i="22" s="1"/>
  <c r="G3857" i="22"/>
  <c r="H3857" i="22" s="1"/>
  <c r="I3857" i="22" s="1"/>
  <c r="G3847" i="22"/>
  <c r="H3847" i="22" s="1"/>
  <c r="I3847" i="22" s="1"/>
  <c r="G3836" i="22"/>
  <c r="H3836" i="22" s="1"/>
  <c r="I3836" i="22" s="1"/>
  <c r="G3827" i="22"/>
  <c r="H3827" i="22" s="1"/>
  <c r="I3827" i="22" s="1"/>
  <c r="G3816" i="22"/>
  <c r="H3816" i="22" s="1"/>
  <c r="I3816" i="22" s="1"/>
  <c r="G3807" i="22"/>
  <c r="H3807" i="22" s="1"/>
  <c r="I3807" i="22" s="1"/>
  <c r="G3798" i="22"/>
  <c r="H3798" i="22" s="1"/>
  <c r="I3798" i="22" s="1"/>
  <c r="G3789" i="22"/>
  <c r="H3789" i="22" s="1"/>
  <c r="I3789" i="22" s="1"/>
  <c r="G3780" i="22"/>
  <c r="H3780" i="22" s="1"/>
  <c r="I3780" i="22" s="1"/>
  <c r="G3771" i="22"/>
  <c r="H3771" i="22" s="1"/>
  <c r="I3771" i="22" s="1"/>
  <c r="G3762" i="22"/>
  <c r="H3762" i="22" s="1"/>
  <c r="I3762" i="22" s="1"/>
  <c r="G3751" i="22"/>
  <c r="H3751" i="22" s="1"/>
  <c r="I3751" i="22" s="1"/>
  <c r="G3742" i="22"/>
  <c r="H3742" i="22" s="1"/>
  <c r="I3742" i="22" s="1"/>
  <c r="G3733" i="22"/>
  <c r="H3733" i="22" s="1"/>
  <c r="I3733" i="22" s="1"/>
  <c r="G3724" i="22"/>
  <c r="H3724" i="22" s="1"/>
  <c r="I3724" i="22" s="1"/>
  <c r="G3715" i="22"/>
  <c r="H3715" i="22" s="1"/>
  <c r="I3715" i="22" s="1"/>
  <c r="G3706" i="22"/>
  <c r="H3706" i="22" s="1"/>
  <c r="I3706" i="22" s="1"/>
  <c r="G3697" i="22"/>
  <c r="H3697" i="22" s="1"/>
  <c r="I3697" i="22" s="1"/>
  <c r="G3688" i="22"/>
  <c r="H3688" i="22" s="1"/>
  <c r="I3688" i="22" s="1"/>
  <c r="G3678" i="22"/>
  <c r="H3678" i="22" s="1"/>
  <c r="I3678" i="22" s="1"/>
  <c r="G3669" i="22"/>
  <c r="H3669" i="22" s="1"/>
  <c r="I3669" i="22" s="1"/>
  <c r="G3658" i="22"/>
  <c r="H3658" i="22" s="1"/>
  <c r="I3658" i="22" s="1"/>
  <c r="G3641" i="22"/>
  <c r="H3641" i="22" s="1"/>
  <c r="I3641" i="22" s="1"/>
  <c r="G3626" i="22"/>
  <c r="H3626" i="22" s="1"/>
  <c r="I3626" i="22" s="1"/>
  <c r="G3617" i="22"/>
  <c r="H3617" i="22" s="1"/>
  <c r="I3617" i="22" s="1"/>
  <c r="G3608" i="22"/>
  <c r="H3608" i="22" s="1"/>
  <c r="I3608" i="22" s="1"/>
  <c r="G3595" i="22"/>
  <c r="H3595" i="22" s="1"/>
  <c r="I3595" i="22" s="1"/>
  <c r="G3583" i="22"/>
  <c r="H3583" i="22" s="1"/>
  <c r="I3583" i="22" s="1"/>
  <c r="G3575" i="22"/>
  <c r="H3575" i="22" s="1"/>
  <c r="I3575" i="22" s="1"/>
  <c r="G3567" i="22"/>
  <c r="H3567" i="22" s="1"/>
  <c r="I3567" i="22" s="1"/>
  <c r="G3559" i="22"/>
  <c r="H3559" i="22" s="1"/>
  <c r="I3559" i="22" s="1"/>
  <c r="G3551" i="22"/>
  <c r="H3551" i="22" s="1"/>
  <c r="I3551" i="22" s="1"/>
  <c r="G3543" i="22"/>
  <c r="H3543" i="22" s="1"/>
  <c r="I3543" i="22" s="1"/>
  <c r="G3535" i="22"/>
  <c r="H3535" i="22" s="1"/>
  <c r="I3535" i="22" s="1"/>
  <c r="G3527" i="22"/>
  <c r="H3527" i="22" s="1"/>
  <c r="I3527" i="22" s="1"/>
  <c r="G3519" i="22"/>
  <c r="H3519" i="22" s="1"/>
  <c r="I3519" i="22" s="1"/>
  <c r="G3511" i="22"/>
  <c r="H3511" i="22" s="1"/>
  <c r="I3511" i="22" s="1"/>
  <c r="G3503" i="22"/>
  <c r="H3503" i="22" s="1"/>
  <c r="I3503" i="22" s="1"/>
  <c r="G3495" i="22"/>
  <c r="H3495" i="22" s="1"/>
  <c r="I3495" i="22" s="1"/>
  <c r="G3487" i="22"/>
  <c r="H3487" i="22" s="1"/>
  <c r="I3487" i="22" s="1"/>
  <c r="G3479" i="22"/>
  <c r="H3479" i="22" s="1"/>
  <c r="I3479" i="22" s="1"/>
  <c r="G3471" i="22"/>
  <c r="H3471" i="22" s="1"/>
  <c r="I3471" i="22" s="1"/>
  <c r="G3463" i="22"/>
  <c r="H3463" i="22" s="1"/>
  <c r="I3463" i="22" s="1"/>
  <c r="G3455" i="22"/>
  <c r="H3455" i="22" s="1"/>
  <c r="I3455" i="22" s="1"/>
  <c r="G3447" i="22"/>
  <c r="H3447" i="22" s="1"/>
  <c r="I3447" i="22" s="1"/>
  <c r="G2588" i="22"/>
  <c r="H2588" i="22" s="1"/>
  <c r="I2588" i="22" s="1"/>
  <c r="G2585" i="22"/>
  <c r="H2585" i="22" s="1"/>
  <c r="I2585" i="22" s="1"/>
  <c r="G2580" i="22"/>
  <c r="H2580" i="22" s="1"/>
  <c r="I2580" i="22" s="1"/>
  <c r="G2577" i="22"/>
  <c r="H2577" i="22" s="1"/>
  <c r="I2577" i="22" s="1"/>
  <c r="G2572" i="22"/>
  <c r="H2572" i="22" s="1"/>
  <c r="I2572" i="22" s="1"/>
  <c r="G2569" i="22"/>
  <c r="H2569" i="22" s="1"/>
  <c r="I2569" i="22" s="1"/>
  <c r="G2564" i="22"/>
  <c r="H2564" i="22" s="1"/>
  <c r="I2564" i="22" s="1"/>
  <c r="G2561" i="22"/>
  <c r="H2561" i="22" s="1"/>
  <c r="I2561" i="22" s="1"/>
  <c r="G2556" i="22"/>
  <c r="H2556" i="22" s="1"/>
  <c r="I2556" i="22" s="1"/>
  <c r="G2553" i="22"/>
  <c r="H2553" i="22" s="1"/>
  <c r="I2553" i="22" s="1"/>
  <c r="G2548" i="22"/>
  <c r="H2548" i="22" s="1"/>
  <c r="I2548" i="22" s="1"/>
  <c r="G2545" i="22"/>
  <c r="H2545" i="22" s="1"/>
  <c r="I2545" i="22" s="1"/>
  <c r="G2540" i="22"/>
  <c r="H2540" i="22" s="1"/>
  <c r="I2540" i="22" s="1"/>
  <c r="G2537" i="22"/>
  <c r="H2537" i="22" s="1"/>
  <c r="I2537" i="22" s="1"/>
  <c r="G2532" i="22"/>
  <c r="H2532" i="22" s="1"/>
  <c r="I2532" i="22" s="1"/>
  <c r="G2529" i="22"/>
  <c r="H2529" i="22" s="1"/>
  <c r="I2529" i="22" s="1"/>
  <c r="G2524" i="22"/>
  <c r="H2524" i="22" s="1"/>
  <c r="I2524" i="22" s="1"/>
  <c r="G2521" i="22"/>
  <c r="H2521" i="22" s="1"/>
  <c r="I2521" i="22" s="1"/>
  <c r="G2516" i="22"/>
  <c r="H2516" i="22" s="1"/>
  <c r="I2516" i="22" s="1"/>
  <c r="G2513" i="22"/>
  <c r="H2513" i="22" s="1"/>
  <c r="I2513" i="22" s="1"/>
  <c r="G2508" i="22"/>
  <c r="H2508" i="22" s="1"/>
  <c r="I2508" i="22" s="1"/>
  <c r="G2505" i="22"/>
  <c r="H2505" i="22" s="1"/>
  <c r="I2505" i="22" s="1"/>
  <c r="G2500" i="22"/>
  <c r="H2500" i="22" s="1"/>
  <c r="I2500" i="22" s="1"/>
  <c r="G2497" i="22"/>
  <c r="H2497" i="22" s="1"/>
  <c r="I2497" i="22" s="1"/>
  <c r="G2492" i="22"/>
  <c r="H2492" i="22" s="1"/>
  <c r="I2492" i="22" s="1"/>
  <c r="G2489" i="22"/>
  <c r="H2489" i="22" s="1"/>
  <c r="I2489" i="22" s="1"/>
  <c r="G2484" i="22"/>
  <c r="H2484" i="22" s="1"/>
  <c r="I2484" i="22" s="1"/>
  <c r="G2481" i="22"/>
  <c r="H2481" i="22" s="1"/>
  <c r="I2481" i="22" s="1"/>
  <c r="G2476" i="22"/>
  <c r="H2476" i="22" s="1"/>
  <c r="I2476" i="22" s="1"/>
  <c r="G2473" i="22"/>
  <c r="H2473" i="22" s="1"/>
  <c r="I2473" i="22" s="1"/>
  <c r="G2468" i="22"/>
  <c r="H2468" i="22" s="1"/>
  <c r="I2468" i="22" s="1"/>
  <c r="G2465" i="22"/>
  <c r="H2465" i="22" s="1"/>
  <c r="I2465" i="22" s="1"/>
  <c r="G2460" i="22"/>
  <c r="H2460" i="22" s="1"/>
  <c r="I2460" i="22" s="1"/>
  <c r="G2457" i="22"/>
  <c r="H2457" i="22" s="1"/>
  <c r="I2457" i="22" s="1"/>
  <c r="G2452" i="22"/>
  <c r="H2452" i="22" s="1"/>
  <c r="I2452" i="22" s="1"/>
  <c r="G2449" i="22"/>
  <c r="H2449" i="22" s="1"/>
  <c r="I2449" i="22" s="1"/>
  <c r="G2444" i="22"/>
  <c r="H2444" i="22" s="1"/>
  <c r="I2444" i="22" s="1"/>
  <c r="G2441" i="22"/>
  <c r="H2441" i="22" s="1"/>
  <c r="I2441" i="22" s="1"/>
  <c r="G2436" i="22"/>
  <c r="H2436" i="22" s="1"/>
  <c r="I2436" i="22" s="1"/>
  <c r="G2433" i="22"/>
  <c r="H2433" i="22" s="1"/>
  <c r="I2433" i="22" s="1"/>
  <c r="G2428" i="22"/>
  <c r="H2428" i="22" s="1"/>
  <c r="I2428" i="22" s="1"/>
  <c r="G2425" i="22"/>
  <c r="H2425" i="22" s="1"/>
  <c r="I2425" i="22" s="1"/>
  <c r="G2420" i="22"/>
  <c r="H2420" i="22" s="1"/>
  <c r="I2420" i="22" s="1"/>
  <c r="G2417" i="22"/>
  <c r="H2417" i="22" s="1"/>
  <c r="I2417" i="22" s="1"/>
  <c r="G2412" i="22"/>
  <c r="H2412" i="22" s="1"/>
  <c r="I2412" i="22" s="1"/>
  <c r="G2409" i="22"/>
  <c r="H2409" i="22" s="1"/>
  <c r="I2409" i="22" s="1"/>
  <c r="G2404" i="22"/>
  <c r="H2404" i="22" s="1"/>
  <c r="I2404" i="22" s="1"/>
  <c r="G2401" i="22"/>
  <c r="H2401" i="22" s="1"/>
  <c r="I2401" i="22" s="1"/>
  <c r="G2396" i="22"/>
  <c r="H2396" i="22" s="1"/>
  <c r="I2396" i="22" s="1"/>
  <c r="G2393" i="22"/>
  <c r="H2393" i="22" s="1"/>
  <c r="I2393" i="22" s="1"/>
  <c r="G2388" i="22"/>
  <c r="H2388" i="22" s="1"/>
  <c r="I2388" i="22" s="1"/>
  <c r="G2385" i="22"/>
  <c r="H2385" i="22" s="1"/>
  <c r="I2385" i="22" s="1"/>
  <c r="G2380" i="22"/>
  <c r="H2380" i="22" s="1"/>
  <c r="I2380" i="22" s="1"/>
  <c r="G2377" i="22"/>
  <c r="H2377" i="22" s="1"/>
  <c r="I2377" i="22" s="1"/>
  <c r="G2372" i="22"/>
  <c r="H2372" i="22" s="1"/>
  <c r="I2372" i="22" s="1"/>
  <c r="G2369" i="22"/>
  <c r="H2369" i="22" s="1"/>
  <c r="I2369" i="22" s="1"/>
  <c r="G2364" i="22"/>
  <c r="H2364" i="22" s="1"/>
  <c r="I2364" i="22" s="1"/>
  <c r="G2361" i="22"/>
  <c r="H2361" i="22" s="1"/>
  <c r="I2361" i="22" s="1"/>
  <c r="G2356" i="22"/>
  <c r="H2356" i="22" s="1"/>
  <c r="I2356" i="22" s="1"/>
  <c r="G2353" i="22"/>
  <c r="H2353" i="22" s="1"/>
  <c r="I2353" i="22" s="1"/>
  <c r="G2348" i="22"/>
  <c r="H2348" i="22" s="1"/>
  <c r="I2348" i="22" s="1"/>
  <c r="G2345" i="22"/>
  <c r="H2345" i="22" s="1"/>
  <c r="I2345" i="22" s="1"/>
  <c r="G2340" i="22"/>
  <c r="H2340" i="22" s="1"/>
  <c r="I2340" i="22" s="1"/>
  <c r="G2337" i="22"/>
  <c r="H2337" i="22" s="1"/>
  <c r="I2337" i="22" s="1"/>
  <c r="G2332" i="22"/>
  <c r="H2332" i="22" s="1"/>
  <c r="I2332" i="22" s="1"/>
  <c r="G2329" i="22"/>
  <c r="H2329" i="22" s="1"/>
  <c r="I2329" i="22" s="1"/>
  <c r="G2324" i="22"/>
  <c r="H2324" i="22" s="1"/>
  <c r="I2324" i="22" s="1"/>
  <c r="G2321" i="22"/>
  <c r="H2321" i="22" s="1"/>
  <c r="I2321" i="22" s="1"/>
  <c r="G2316" i="22"/>
  <c r="H2316" i="22" s="1"/>
  <c r="I2316" i="22" s="1"/>
  <c r="G2313" i="22"/>
  <c r="H2313" i="22" s="1"/>
  <c r="I2313" i="22" s="1"/>
  <c r="G2308" i="22"/>
  <c r="H2308" i="22" s="1"/>
  <c r="I2308" i="22" s="1"/>
  <c r="G2305" i="22"/>
  <c r="H2305" i="22" s="1"/>
  <c r="I2305" i="22" s="1"/>
  <c r="G2300" i="22"/>
  <c r="H2300" i="22" s="1"/>
  <c r="I2300" i="22" s="1"/>
  <c r="G2297" i="22"/>
  <c r="H2297" i="22" s="1"/>
  <c r="I2297" i="22" s="1"/>
  <c r="G2291" i="22"/>
  <c r="H2291" i="22" s="1"/>
  <c r="I2291" i="22" s="1"/>
  <c r="G2288" i="22"/>
  <c r="H2288" i="22" s="1"/>
  <c r="I2288" i="22" s="1"/>
  <c r="G2283" i="22"/>
  <c r="H2283" i="22" s="1"/>
  <c r="I2283" i="22" s="1"/>
  <c r="G2279" i="22"/>
  <c r="H2279" i="22" s="1"/>
  <c r="I2279" i="22" s="1"/>
  <c r="G2274" i="22"/>
  <c r="H2274" i="22" s="1"/>
  <c r="I2274" i="22" s="1"/>
  <c r="G2271" i="22"/>
  <c r="H2271" i="22" s="1"/>
  <c r="I2271" i="22" s="1"/>
  <c r="G2266" i="22"/>
  <c r="H2266" i="22" s="1"/>
  <c r="I2266" i="22" s="1"/>
  <c r="G2263" i="22"/>
  <c r="H2263" i="22" s="1"/>
  <c r="I2263" i="22" s="1"/>
  <c r="G2258" i="22"/>
  <c r="H2258" i="22" s="1"/>
  <c r="I2258" i="22" s="1"/>
  <c r="G2255" i="22"/>
  <c r="H2255" i="22" s="1"/>
  <c r="I2255" i="22" s="1"/>
  <c r="G2250" i="22"/>
  <c r="H2250" i="22" s="1"/>
  <c r="I2250" i="22" s="1"/>
  <c r="G2247" i="22"/>
  <c r="H2247" i="22" s="1"/>
  <c r="I2247" i="22" s="1"/>
  <c r="G2242" i="22"/>
  <c r="H2242" i="22" s="1"/>
  <c r="I2242" i="22" s="1"/>
  <c r="G2239" i="22"/>
  <c r="H2239" i="22" s="1"/>
  <c r="I2239" i="22" s="1"/>
  <c r="G2234" i="22"/>
  <c r="H2234" i="22" s="1"/>
  <c r="I2234" i="22" s="1"/>
  <c r="G2231" i="22"/>
  <c r="H2231" i="22" s="1"/>
  <c r="I2231" i="22" s="1"/>
  <c r="G2226" i="22"/>
  <c r="H2226" i="22" s="1"/>
  <c r="I2226" i="22" s="1"/>
  <c r="G2223" i="22"/>
  <c r="H2223" i="22" s="1"/>
  <c r="I2223" i="22" s="1"/>
  <c r="G2218" i="22"/>
  <c r="H2218" i="22" s="1"/>
  <c r="I2218" i="22" s="1"/>
  <c r="G2215" i="22"/>
  <c r="H2215" i="22" s="1"/>
  <c r="I2215" i="22" s="1"/>
  <c r="G2210" i="22"/>
  <c r="H2210" i="22" s="1"/>
  <c r="I2210" i="22" s="1"/>
  <c r="G2207" i="22"/>
  <c r="H2207" i="22" s="1"/>
  <c r="I2207" i="22" s="1"/>
  <c r="G2202" i="22"/>
  <c r="H2202" i="22" s="1"/>
  <c r="I2202" i="22" s="1"/>
  <c r="G2199" i="22"/>
  <c r="H2199" i="22" s="1"/>
  <c r="I2199" i="22" s="1"/>
  <c r="G2194" i="22"/>
  <c r="H2194" i="22" s="1"/>
  <c r="I2194" i="22" s="1"/>
  <c r="G2191" i="22"/>
  <c r="H2191" i="22" s="1"/>
  <c r="I2191" i="22" s="1"/>
  <c r="G2186" i="22"/>
  <c r="H2186" i="22" s="1"/>
  <c r="I2186" i="22" s="1"/>
  <c r="G2183" i="22"/>
  <c r="H2183" i="22" s="1"/>
  <c r="I2183" i="22" s="1"/>
  <c r="G2178" i="22"/>
  <c r="H2178" i="22" s="1"/>
  <c r="I2178" i="22" s="1"/>
  <c r="G2175" i="22"/>
  <c r="H2175" i="22" s="1"/>
  <c r="I2175" i="22" s="1"/>
  <c r="G2170" i="22"/>
  <c r="H2170" i="22" s="1"/>
  <c r="I2170" i="22" s="1"/>
  <c r="G2167" i="22"/>
  <c r="H2167" i="22" s="1"/>
  <c r="I2167" i="22" s="1"/>
  <c r="G2162" i="22"/>
  <c r="H2162" i="22" s="1"/>
  <c r="I2162" i="22" s="1"/>
  <c r="G2159" i="22"/>
  <c r="H2159" i="22" s="1"/>
  <c r="I2159" i="22" s="1"/>
  <c r="G2154" i="22"/>
  <c r="H2154" i="22" s="1"/>
  <c r="I2154" i="22" s="1"/>
  <c r="G2151" i="22"/>
  <c r="H2151" i="22" s="1"/>
  <c r="I2151" i="22" s="1"/>
  <c r="G2146" i="22"/>
  <c r="H2146" i="22" s="1"/>
  <c r="I2146" i="22" s="1"/>
  <c r="G2143" i="22"/>
  <c r="H2143" i="22" s="1"/>
  <c r="I2143" i="22" s="1"/>
  <c r="G2138" i="22"/>
  <c r="H2138" i="22" s="1"/>
  <c r="I2138" i="22" s="1"/>
  <c r="G2135" i="22"/>
  <c r="H2135" i="22" s="1"/>
  <c r="I2135" i="22" s="1"/>
  <c r="G2130" i="22"/>
  <c r="H2130" i="22" s="1"/>
  <c r="I2130" i="22" s="1"/>
  <c r="G2127" i="22"/>
  <c r="H2127" i="22" s="1"/>
  <c r="I2127" i="22" s="1"/>
  <c r="G2122" i="22"/>
  <c r="H2122" i="22" s="1"/>
  <c r="I2122" i="22" s="1"/>
  <c r="G2119" i="22"/>
  <c r="H2119" i="22" s="1"/>
  <c r="I2119" i="22" s="1"/>
  <c r="G2114" i="22"/>
  <c r="H2114" i="22" s="1"/>
  <c r="I2114" i="22" s="1"/>
  <c r="G2111" i="22"/>
  <c r="H2111" i="22" s="1"/>
  <c r="I2111" i="22" s="1"/>
  <c r="G2106" i="22"/>
  <c r="H2106" i="22" s="1"/>
  <c r="I2106" i="22" s="1"/>
  <c r="G2103" i="22"/>
  <c r="H2103" i="22" s="1"/>
  <c r="I2103" i="22" s="1"/>
  <c r="G2098" i="22"/>
  <c r="H2098" i="22" s="1"/>
  <c r="I2098" i="22" s="1"/>
  <c r="G2095" i="22"/>
  <c r="H2095" i="22" s="1"/>
  <c r="I2095" i="22" s="1"/>
  <c r="G2090" i="22"/>
  <c r="H2090" i="22" s="1"/>
  <c r="I2090" i="22" s="1"/>
  <c r="G2087" i="22"/>
  <c r="H2087" i="22" s="1"/>
  <c r="I2087" i="22" s="1"/>
  <c r="G2082" i="22"/>
  <c r="H2082" i="22" s="1"/>
  <c r="I2082" i="22" s="1"/>
  <c r="G2079" i="22"/>
  <c r="H2079" i="22" s="1"/>
  <c r="I2079" i="22" s="1"/>
  <c r="G2074" i="22"/>
  <c r="H2074" i="22" s="1"/>
  <c r="I2074" i="22" s="1"/>
  <c r="G2071" i="22"/>
  <c r="H2071" i="22" s="1"/>
  <c r="I2071" i="22" s="1"/>
  <c r="G2066" i="22"/>
  <c r="H2066" i="22" s="1"/>
  <c r="I2066" i="22" s="1"/>
  <c r="G2063" i="22"/>
  <c r="H2063" i="22" s="1"/>
  <c r="I2063" i="22" s="1"/>
  <c r="G2058" i="22"/>
  <c r="H2058" i="22" s="1"/>
  <c r="I2058" i="22" s="1"/>
  <c r="G2055" i="22"/>
  <c r="H2055" i="22" s="1"/>
  <c r="I2055" i="22" s="1"/>
  <c r="G2050" i="22"/>
  <c r="H2050" i="22" s="1"/>
  <c r="I2050" i="22" s="1"/>
  <c r="G2047" i="22"/>
  <c r="H2047" i="22" s="1"/>
  <c r="I2047" i="22" s="1"/>
  <c r="G2042" i="22"/>
  <c r="H2042" i="22" s="1"/>
  <c r="I2042" i="22" s="1"/>
  <c r="G2039" i="22"/>
  <c r="H2039" i="22" s="1"/>
  <c r="I2039" i="22" s="1"/>
  <c r="G2034" i="22"/>
  <c r="H2034" i="22" s="1"/>
  <c r="I2034" i="22" s="1"/>
  <c r="G2031" i="22"/>
  <c r="H2031" i="22" s="1"/>
  <c r="I2031" i="22" s="1"/>
  <c r="G2026" i="22"/>
  <c r="H2026" i="22" s="1"/>
  <c r="I2026" i="22" s="1"/>
  <c r="G2023" i="22"/>
  <c r="H2023" i="22" s="1"/>
  <c r="I2023" i="22" s="1"/>
  <c r="G2018" i="22"/>
  <c r="H2018" i="22" s="1"/>
  <c r="I2018" i="22" s="1"/>
  <c r="G2015" i="22"/>
  <c r="H2015" i="22" s="1"/>
  <c r="I2015" i="22" s="1"/>
  <c r="G2009" i="22"/>
  <c r="H2009" i="22" s="1"/>
  <c r="I2009" i="22" s="1"/>
  <c r="G2005" i="22"/>
  <c r="H2005" i="22" s="1"/>
  <c r="I2005" i="22" s="1"/>
  <c r="G2001" i="22"/>
  <c r="H2001" i="22" s="1"/>
  <c r="I2001" i="22" s="1"/>
  <c r="G1997" i="22"/>
  <c r="H1997" i="22" s="1"/>
  <c r="I1997" i="22" s="1"/>
  <c r="G1993" i="22"/>
  <c r="H1993" i="22" s="1"/>
  <c r="I1993" i="22" s="1"/>
  <c r="G1989" i="22"/>
  <c r="H1989" i="22" s="1"/>
  <c r="I1989" i="22" s="1"/>
  <c r="G1985" i="22"/>
  <c r="H1985" i="22" s="1"/>
  <c r="I1985" i="22" s="1"/>
  <c r="G1981" i="22"/>
  <c r="H1981" i="22" s="1"/>
  <c r="I1981" i="22" s="1"/>
  <c r="G1977" i="22"/>
  <c r="H1977" i="22" s="1"/>
  <c r="I1977" i="22" s="1"/>
  <c r="G1973" i="22"/>
  <c r="H1973" i="22" s="1"/>
  <c r="I1973" i="22" s="1"/>
  <c r="G1969" i="22"/>
  <c r="H1969" i="22" s="1"/>
  <c r="I1969" i="22" s="1"/>
  <c r="G1965" i="22"/>
  <c r="H1965" i="22" s="1"/>
  <c r="I1965" i="22" s="1"/>
  <c r="G1961" i="22"/>
  <c r="H1961" i="22" s="1"/>
  <c r="I1961" i="22" s="1"/>
  <c r="G1957" i="22"/>
  <c r="H1957" i="22" s="1"/>
  <c r="I1957" i="22" s="1"/>
  <c r="G1953" i="22"/>
  <c r="H1953" i="22" s="1"/>
  <c r="I1953" i="22" s="1"/>
  <c r="G1949" i="22"/>
  <c r="H1949" i="22" s="1"/>
  <c r="I1949" i="22" s="1"/>
  <c r="G1945" i="22"/>
  <c r="H1945" i="22" s="1"/>
  <c r="I1945" i="22" s="1"/>
  <c r="G1941" i="22"/>
  <c r="H1941" i="22" s="1"/>
  <c r="I1941" i="22" s="1"/>
  <c r="G1937" i="22"/>
  <c r="H1937" i="22" s="1"/>
  <c r="I1937" i="22" s="1"/>
  <c r="G1933" i="22"/>
  <c r="H1933" i="22" s="1"/>
  <c r="I1933" i="22" s="1"/>
  <c r="G1929" i="22"/>
  <c r="H1929" i="22" s="1"/>
  <c r="I1929" i="22" s="1"/>
  <c r="G1925" i="22"/>
  <c r="H1925" i="22" s="1"/>
  <c r="I1925" i="22" s="1"/>
  <c r="G1921" i="22"/>
  <c r="H1921" i="22" s="1"/>
  <c r="I1921" i="22" s="1"/>
  <c r="G1917" i="22"/>
  <c r="H1917" i="22" s="1"/>
  <c r="I1917" i="22" s="1"/>
  <c r="G1913" i="22"/>
  <c r="H1913" i="22" s="1"/>
  <c r="I1913" i="22" s="1"/>
  <c r="G1909" i="22"/>
  <c r="H1909" i="22" s="1"/>
  <c r="I1909" i="22" s="1"/>
  <c r="G1905" i="22"/>
  <c r="H1905" i="22" s="1"/>
  <c r="I1905" i="22" s="1"/>
  <c r="G1901" i="22"/>
  <c r="H1901" i="22" s="1"/>
  <c r="I1901" i="22" s="1"/>
  <c r="G1896" i="22"/>
  <c r="H1896" i="22" s="1"/>
  <c r="I1896" i="22" s="1"/>
  <c r="G1892" i="22"/>
  <c r="H1892" i="22" s="1"/>
  <c r="I1892" i="22" s="1"/>
  <c r="G1888" i="22"/>
  <c r="H1888" i="22" s="1"/>
  <c r="I1888" i="22" s="1"/>
  <c r="G1884" i="22"/>
  <c r="H1884" i="22" s="1"/>
  <c r="I1884" i="22" s="1"/>
  <c r="G1879" i="22"/>
  <c r="H1879" i="22" s="1"/>
  <c r="I1879" i="22" s="1"/>
  <c r="G1875" i="22"/>
  <c r="H1875" i="22" s="1"/>
  <c r="I1875" i="22" s="1"/>
  <c r="G1871" i="22"/>
  <c r="H1871" i="22" s="1"/>
  <c r="I1871" i="22" s="1"/>
  <c r="G1867" i="22"/>
  <c r="H1867" i="22" s="1"/>
  <c r="I1867" i="22" s="1"/>
  <c r="G1863" i="22"/>
  <c r="H1863" i="22" s="1"/>
  <c r="I1863" i="22" s="1"/>
  <c r="G1859" i="22"/>
  <c r="H1859" i="22" s="1"/>
  <c r="I1859" i="22" s="1"/>
  <c r="G1855" i="22"/>
  <c r="H1855" i="22" s="1"/>
  <c r="I1855" i="22" s="1"/>
  <c r="G1851" i="22"/>
  <c r="H1851" i="22" s="1"/>
  <c r="I1851" i="22" s="1"/>
  <c r="G1847" i="22"/>
  <c r="H1847" i="22" s="1"/>
  <c r="I1847" i="22" s="1"/>
  <c r="G1843" i="22"/>
  <c r="H1843" i="22" s="1"/>
  <c r="I1843" i="22" s="1"/>
  <c r="G1839" i="22"/>
  <c r="H1839" i="22" s="1"/>
  <c r="I1839" i="22" s="1"/>
  <c r="G1835" i="22"/>
  <c r="H1835" i="22" s="1"/>
  <c r="I1835" i="22" s="1"/>
  <c r="G1831" i="22"/>
  <c r="H1831" i="22" s="1"/>
  <c r="I1831" i="22" s="1"/>
  <c r="G1827" i="22"/>
  <c r="H1827" i="22" s="1"/>
  <c r="I1827" i="22" s="1"/>
  <c r="G1823" i="22"/>
  <c r="H1823" i="22" s="1"/>
  <c r="I1823" i="22" s="1"/>
  <c r="G1819" i="22"/>
  <c r="H1819" i="22" s="1"/>
  <c r="I1819" i="22" s="1"/>
  <c r="G1815" i="22"/>
  <c r="H1815" i="22" s="1"/>
  <c r="I1815" i="22" s="1"/>
  <c r="G1811" i="22"/>
  <c r="H1811" i="22" s="1"/>
  <c r="I1811" i="22" s="1"/>
  <c r="G1807" i="22"/>
  <c r="H1807" i="22" s="1"/>
  <c r="I1807" i="22" s="1"/>
  <c r="G1803" i="22"/>
  <c r="H1803" i="22" s="1"/>
  <c r="I1803" i="22" s="1"/>
  <c r="G1799" i="22"/>
  <c r="H1799" i="22" s="1"/>
  <c r="I1799" i="22" s="1"/>
  <c r="G1795" i="22"/>
  <c r="H1795" i="22" s="1"/>
  <c r="I1795" i="22" s="1"/>
  <c r="G1791" i="22"/>
  <c r="H1791" i="22" s="1"/>
  <c r="I1791" i="22" s="1"/>
  <c r="G1787" i="22"/>
  <c r="H1787" i="22" s="1"/>
  <c r="I1787" i="22" s="1"/>
  <c r="G1783" i="22"/>
  <c r="H1783" i="22" s="1"/>
  <c r="I1783" i="22" s="1"/>
  <c r="G1779" i="22"/>
  <c r="H1779" i="22" s="1"/>
  <c r="I1779" i="22" s="1"/>
  <c r="G1775" i="22"/>
  <c r="H1775" i="22" s="1"/>
  <c r="I1775" i="22" s="1"/>
  <c r="G1771" i="22"/>
  <c r="H1771" i="22" s="1"/>
  <c r="I1771" i="22" s="1"/>
  <c r="G1767" i="22"/>
  <c r="H1767" i="22" s="1"/>
  <c r="I1767" i="22" s="1"/>
  <c r="G1763" i="22"/>
  <c r="H1763" i="22" s="1"/>
  <c r="I1763" i="22" s="1"/>
  <c r="G1759" i="22"/>
  <c r="H1759" i="22" s="1"/>
  <c r="I1759" i="22" s="1"/>
  <c r="G1755" i="22"/>
  <c r="H1755" i="22" s="1"/>
  <c r="I1755" i="22" s="1"/>
  <c r="G1751" i="22"/>
  <c r="H1751" i="22" s="1"/>
  <c r="I1751" i="22" s="1"/>
  <c r="G1747" i="22"/>
  <c r="H1747" i="22" s="1"/>
  <c r="I1747" i="22" s="1"/>
  <c r="G1743" i="22"/>
  <c r="H1743" i="22" s="1"/>
  <c r="I1743" i="22" s="1"/>
  <c r="G1739" i="22"/>
  <c r="H1739" i="22" s="1"/>
  <c r="I1739" i="22" s="1"/>
  <c r="G1735" i="22"/>
  <c r="H1735" i="22" s="1"/>
  <c r="I1735" i="22" s="1"/>
  <c r="G1731" i="22"/>
  <c r="H1731" i="22" s="1"/>
  <c r="I1731" i="22" s="1"/>
  <c r="G1727" i="22"/>
  <c r="H1727" i="22" s="1"/>
  <c r="I1727" i="22" s="1"/>
  <c r="G1723" i="22"/>
  <c r="H1723" i="22" s="1"/>
  <c r="I1723" i="22" s="1"/>
  <c r="G1719" i="22"/>
  <c r="H1719" i="22" s="1"/>
  <c r="I1719" i="22" s="1"/>
  <c r="G1715" i="22"/>
  <c r="H1715" i="22" s="1"/>
  <c r="I1715" i="22" s="1"/>
  <c r="G1711" i="22"/>
  <c r="H1711" i="22" s="1"/>
  <c r="I1711" i="22" s="1"/>
  <c r="G1707" i="22"/>
  <c r="H1707" i="22" s="1"/>
  <c r="I1707" i="22" s="1"/>
  <c r="G1703" i="22"/>
  <c r="H1703" i="22" s="1"/>
  <c r="I1703" i="22" s="1"/>
  <c r="G1699" i="22"/>
  <c r="H1699" i="22" s="1"/>
  <c r="I1699" i="22" s="1"/>
  <c r="G1695" i="22"/>
  <c r="H1695" i="22" s="1"/>
  <c r="I1695" i="22" s="1"/>
  <c r="G1691" i="22"/>
  <c r="H1691" i="22" s="1"/>
  <c r="I1691" i="22" s="1"/>
  <c r="G1687" i="22"/>
  <c r="H1687" i="22" s="1"/>
  <c r="I1687" i="22" s="1"/>
  <c r="G1683" i="22"/>
  <c r="H1683" i="22" s="1"/>
  <c r="I1683" i="22" s="1"/>
  <c r="G1679" i="22"/>
  <c r="H1679" i="22" s="1"/>
  <c r="I1679" i="22" s="1"/>
  <c r="G1675" i="22"/>
  <c r="H1675" i="22" s="1"/>
  <c r="I1675" i="22" s="1"/>
  <c r="G1671" i="22"/>
  <c r="H1671" i="22" s="1"/>
  <c r="I1671" i="22" s="1"/>
  <c r="G1667" i="22"/>
  <c r="H1667" i="22" s="1"/>
  <c r="I1667" i="22" s="1"/>
  <c r="G1663" i="22"/>
  <c r="H1663" i="22" s="1"/>
  <c r="I1663" i="22" s="1"/>
  <c r="G1659" i="22"/>
  <c r="H1659" i="22" s="1"/>
  <c r="I1659" i="22" s="1"/>
  <c r="G1655" i="22"/>
  <c r="H1655" i="22" s="1"/>
  <c r="I1655" i="22" s="1"/>
  <c r="G1651" i="22"/>
  <c r="H1651" i="22" s="1"/>
  <c r="I1651" i="22" s="1"/>
  <c r="G1647" i="22"/>
  <c r="H1647" i="22" s="1"/>
  <c r="I1647" i="22" s="1"/>
  <c r="G1643" i="22"/>
  <c r="H1643" i="22" s="1"/>
  <c r="I1643" i="22" s="1"/>
  <c r="G1639" i="22"/>
  <c r="H1639" i="22" s="1"/>
  <c r="I1639" i="22" s="1"/>
  <c r="G1635" i="22"/>
  <c r="H1635" i="22" s="1"/>
  <c r="I1635" i="22" s="1"/>
  <c r="G1631" i="22"/>
  <c r="H1631" i="22" s="1"/>
  <c r="I1631" i="22" s="1"/>
  <c r="G1627" i="22"/>
  <c r="H1627" i="22" s="1"/>
  <c r="I1627" i="22" s="1"/>
  <c r="G1623" i="22"/>
  <c r="H1623" i="22" s="1"/>
  <c r="I1623" i="22" s="1"/>
  <c r="G1619" i="22"/>
  <c r="H1619" i="22" s="1"/>
  <c r="I1619" i="22" s="1"/>
  <c r="G1615" i="22"/>
  <c r="H1615" i="22" s="1"/>
  <c r="I1615" i="22" s="1"/>
  <c r="G1611" i="22"/>
  <c r="H1611" i="22" s="1"/>
  <c r="I1611" i="22" s="1"/>
  <c r="G1607" i="22"/>
  <c r="H1607" i="22" s="1"/>
  <c r="I1607" i="22" s="1"/>
  <c r="G1603" i="22"/>
  <c r="H1603" i="22" s="1"/>
  <c r="I1603" i="22" s="1"/>
  <c r="G1599" i="22"/>
  <c r="H1599" i="22" s="1"/>
  <c r="I1599" i="22" s="1"/>
  <c r="G1595" i="22"/>
  <c r="H1595" i="22" s="1"/>
  <c r="I1595" i="22" s="1"/>
  <c r="G1591" i="22"/>
  <c r="H1591" i="22" s="1"/>
  <c r="I1591" i="22" s="1"/>
  <c r="G1587" i="22"/>
  <c r="H1587" i="22" s="1"/>
  <c r="I1587" i="22" s="1"/>
  <c r="G1583" i="22"/>
  <c r="H1583" i="22" s="1"/>
  <c r="I1583" i="22" s="1"/>
  <c r="G1579" i="22"/>
  <c r="H1579" i="22" s="1"/>
  <c r="I1579" i="22" s="1"/>
  <c r="G1575" i="22"/>
  <c r="H1575" i="22" s="1"/>
  <c r="I1575" i="22" s="1"/>
  <c r="G1571" i="22"/>
  <c r="H1571" i="22" s="1"/>
  <c r="I1571" i="22" s="1"/>
  <c r="G1567" i="22"/>
  <c r="H1567" i="22" s="1"/>
  <c r="I1567" i="22" s="1"/>
  <c r="G1563" i="22"/>
  <c r="H1563" i="22" s="1"/>
  <c r="I1563" i="22" s="1"/>
  <c r="G1559" i="22"/>
  <c r="H1559" i="22" s="1"/>
  <c r="I1559" i="22" s="1"/>
  <c r="G1555" i="22"/>
  <c r="H1555" i="22" s="1"/>
  <c r="I1555" i="22" s="1"/>
  <c r="G1551" i="22"/>
  <c r="H1551" i="22" s="1"/>
  <c r="I1551" i="22" s="1"/>
  <c r="G1547" i="22"/>
  <c r="H1547" i="22" s="1"/>
  <c r="I1547" i="22" s="1"/>
  <c r="G1543" i="22"/>
  <c r="H1543" i="22" s="1"/>
  <c r="I1543" i="22" s="1"/>
  <c r="G1539" i="22"/>
  <c r="H1539" i="22" s="1"/>
  <c r="I1539" i="22" s="1"/>
  <c r="G1535" i="22"/>
  <c r="H1535" i="22" s="1"/>
  <c r="I1535" i="22" s="1"/>
  <c r="G1531" i="22"/>
  <c r="H1531" i="22" s="1"/>
  <c r="I1531" i="22" s="1"/>
  <c r="G1527" i="22"/>
  <c r="H1527" i="22" s="1"/>
  <c r="I1527" i="22" s="1"/>
  <c r="G1523" i="22"/>
  <c r="H1523" i="22" s="1"/>
  <c r="I1523" i="22" s="1"/>
  <c r="G1519" i="22"/>
  <c r="H1519" i="22" s="1"/>
  <c r="I1519" i="22" s="1"/>
  <c r="G1515" i="22"/>
  <c r="H1515" i="22" s="1"/>
  <c r="I1515" i="22" s="1"/>
  <c r="G1511" i="22"/>
  <c r="H1511" i="22" s="1"/>
  <c r="I1511" i="22" s="1"/>
  <c r="G1507" i="22"/>
  <c r="H1507" i="22" s="1"/>
  <c r="I1507" i="22" s="1"/>
  <c r="G1503" i="22"/>
  <c r="H1503" i="22" s="1"/>
  <c r="I1503" i="22" s="1"/>
  <c r="G1499" i="22"/>
  <c r="H1499" i="22" s="1"/>
  <c r="I1499" i="22" s="1"/>
  <c r="G1494" i="22"/>
  <c r="H1494" i="22" s="1"/>
  <c r="I1494" i="22" s="1"/>
  <c r="G1490" i="22"/>
  <c r="H1490" i="22" s="1"/>
  <c r="I1490" i="22" s="1"/>
  <c r="G1486" i="22"/>
  <c r="H1486" i="22" s="1"/>
  <c r="I1486" i="22" s="1"/>
  <c r="G1481" i="22"/>
  <c r="H1481" i="22" s="1"/>
  <c r="I1481" i="22" s="1"/>
  <c r="G1477" i="22"/>
  <c r="H1477" i="22" s="1"/>
  <c r="I1477" i="22" s="1"/>
  <c r="G1473" i="22"/>
  <c r="H1473" i="22" s="1"/>
  <c r="I1473" i="22" s="1"/>
  <c r="G1469" i="22"/>
  <c r="H1469" i="22" s="1"/>
  <c r="I1469" i="22" s="1"/>
  <c r="G1465" i="22"/>
  <c r="H1465" i="22" s="1"/>
  <c r="I1465" i="22" s="1"/>
  <c r="G1461" i="22"/>
  <c r="H1461" i="22" s="1"/>
  <c r="I1461" i="22" s="1"/>
  <c r="G1457" i="22"/>
  <c r="H1457" i="22" s="1"/>
  <c r="I1457" i="22" s="1"/>
  <c r="G1453" i="22"/>
  <c r="H1453" i="22" s="1"/>
  <c r="I1453" i="22" s="1"/>
  <c r="G1449" i="22"/>
  <c r="H1449" i="22" s="1"/>
  <c r="I1449" i="22" s="1"/>
  <c r="G1445" i="22"/>
  <c r="H1445" i="22" s="1"/>
  <c r="I1445" i="22" s="1"/>
  <c r="G1441" i="22"/>
  <c r="H1441" i="22" s="1"/>
  <c r="I1441" i="22" s="1"/>
  <c r="G1437" i="22"/>
  <c r="H1437" i="22" s="1"/>
  <c r="I1437" i="22" s="1"/>
  <c r="G1433" i="22"/>
  <c r="H1433" i="22" s="1"/>
  <c r="I1433" i="22" s="1"/>
  <c r="G1429" i="22"/>
  <c r="H1429" i="22" s="1"/>
  <c r="I1429" i="22" s="1"/>
  <c r="G1425" i="22"/>
  <c r="H1425" i="22" s="1"/>
  <c r="I1425" i="22" s="1"/>
  <c r="G1421" i="22"/>
  <c r="H1421" i="22" s="1"/>
  <c r="I1421" i="22" s="1"/>
  <c r="G1417" i="22"/>
  <c r="H1417" i="22" s="1"/>
  <c r="I1417" i="22" s="1"/>
  <c r="G1413" i="22"/>
  <c r="H1413" i="22" s="1"/>
  <c r="I1413" i="22" s="1"/>
  <c r="G1409" i="22"/>
  <c r="H1409" i="22" s="1"/>
  <c r="I1409" i="22" s="1"/>
  <c r="G1405" i="22"/>
  <c r="H1405" i="22" s="1"/>
  <c r="I1405" i="22" s="1"/>
  <c r="G1401" i="22"/>
  <c r="H1401" i="22" s="1"/>
  <c r="I1401" i="22" s="1"/>
  <c r="G1397" i="22"/>
  <c r="H1397" i="22" s="1"/>
  <c r="I1397" i="22" s="1"/>
  <c r="G1393" i="22"/>
  <c r="H1393" i="22" s="1"/>
  <c r="I1393" i="22" s="1"/>
  <c r="G1389" i="22"/>
  <c r="H1389" i="22" s="1"/>
  <c r="I1389" i="22" s="1"/>
  <c r="G1385" i="22"/>
  <c r="H1385" i="22" s="1"/>
  <c r="I1385" i="22" s="1"/>
  <c r="G1381" i="22"/>
  <c r="H1381" i="22" s="1"/>
  <c r="I1381" i="22" s="1"/>
  <c r="G1377" i="22"/>
  <c r="H1377" i="22" s="1"/>
  <c r="I1377" i="22" s="1"/>
  <c r="G1373" i="22"/>
  <c r="H1373" i="22" s="1"/>
  <c r="I1373" i="22" s="1"/>
  <c r="G1369" i="22"/>
  <c r="H1369" i="22" s="1"/>
  <c r="I1369" i="22" s="1"/>
  <c r="G1365" i="22"/>
  <c r="H1365" i="22" s="1"/>
  <c r="I1365" i="22" s="1"/>
  <c r="G1361" i="22"/>
  <c r="H1361" i="22" s="1"/>
  <c r="I1361" i="22" s="1"/>
  <c r="G1357" i="22"/>
  <c r="H1357" i="22" s="1"/>
  <c r="I1357" i="22" s="1"/>
  <c r="G1353" i="22"/>
  <c r="H1353" i="22" s="1"/>
  <c r="I1353" i="22" s="1"/>
  <c r="G1349" i="22"/>
  <c r="H1349" i="22" s="1"/>
  <c r="I1349" i="22" s="1"/>
  <c r="G1345" i="22"/>
  <c r="H1345" i="22" s="1"/>
  <c r="I1345" i="22" s="1"/>
  <c r="G1341" i="22"/>
  <c r="H1341" i="22" s="1"/>
  <c r="I1341" i="22" s="1"/>
  <c r="G1337" i="22"/>
  <c r="H1337" i="22" s="1"/>
  <c r="I1337" i="22" s="1"/>
  <c r="G1333" i="22"/>
  <c r="H1333" i="22" s="1"/>
  <c r="I1333" i="22" s="1"/>
  <c r="G1329" i="22"/>
  <c r="H1329" i="22" s="1"/>
  <c r="I1329" i="22" s="1"/>
  <c r="G1325" i="22"/>
  <c r="H1325" i="22" s="1"/>
  <c r="I1325" i="22" s="1"/>
  <c r="G1321" i="22"/>
  <c r="H1321" i="22" s="1"/>
  <c r="I1321" i="22" s="1"/>
  <c r="G1317" i="22"/>
  <c r="H1317" i="22" s="1"/>
  <c r="I1317" i="22" s="1"/>
  <c r="G1313" i="22"/>
  <c r="H1313" i="22" s="1"/>
  <c r="I1313" i="22" s="1"/>
  <c r="G1309" i="22"/>
  <c r="H1309" i="22" s="1"/>
  <c r="I1309" i="22" s="1"/>
  <c r="G1305" i="22"/>
  <c r="H1305" i="22" s="1"/>
  <c r="I1305" i="22" s="1"/>
  <c r="G1301" i="22"/>
  <c r="H1301" i="22" s="1"/>
  <c r="I1301" i="22" s="1"/>
  <c r="G1297" i="22"/>
  <c r="H1297" i="22" s="1"/>
  <c r="I1297" i="22" s="1"/>
  <c r="G1293" i="22"/>
  <c r="H1293" i="22" s="1"/>
  <c r="I1293" i="22" s="1"/>
  <c r="G1289" i="22"/>
  <c r="H1289" i="22" s="1"/>
  <c r="I1289" i="22" s="1"/>
  <c r="G1285" i="22"/>
  <c r="H1285" i="22" s="1"/>
  <c r="I1285" i="22" s="1"/>
  <c r="G1281" i="22"/>
  <c r="H1281" i="22" s="1"/>
  <c r="I1281" i="22" s="1"/>
  <c r="G1277" i="22"/>
  <c r="H1277" i="22" s="1"/>
  <c r="I1277" i="22" s="1"/>
  <c r="G1273" i="22"/>
  <c r="H1273" i="22" s="1"/>
  <c r="I1273" i="22" s="1"/>
  <c r="G1269" i="22"/>
  <c r="H1269" i="22" s="1"/>
  <c r="I1269" i="22" s="1"/>
  <c r="G1265" i="22"/>
  <c r="H1265" i="22" s="1"/>
  <c r="I1265" i="22" s="1"/>
  <c r="G1261" i="22"/>
  <c r="H1261" i="22" s="1"/>
  <c r="I1261" i="22" s="1"/>
  <c r="G1257" i="22"/>
  <c r="H1257" i="22" s="1"/>
  <c r="I1257" i="22" s="1"/>
  <c r="G1253" i="22"/>
  <c r="H1253" i="22" s="1"/>
  <c r="I1253" i="22" s="1"/>
  <c r="G1249" i="22"/>
  <c r="H1249" i="22" s="1"/>
  <c r="I1249" i="22" s="1"/>
  <c r="G1245" i="22"/>
  <c r="H1245" i="22" s="1"/>
  <c r="I1245" i="22" s="1"/>
  <c r="G1241" i="22"/>
  <c r="H1241" i="22" s="1"/>
  <c r="I1241" i="22" s="1"/>
  <c r="G1237" i="22"/>
  <c r="H1237" i="22" s="1"/>
  <c r="I1237" i="22" s="1"/>
  <c r="G1233" i="22"/>
  <c r="H1233" i="22" s="1"/>
  <c r="I1233" i="22" s="1"/>
  <c r="G1229" i="22"/>
  <c r="H1229" i="22" s="1"/>
  <c r="I1229" i="22" s="1"/>
  <c r="G1225" i="22"/>
  <c r="H1225" i="22" s="1"/>
  <c r="I1225" i="22" s="1"/>
  <c r="G1221" i="22"/>
  <c r="H1221" i="22" s="1"/>
  <c r="I1221" i="22" s="1"/>
  <c r="G1217" i="22"/>
  <c r="H1217" i="22" s="1"/>
  <c r="I1217" i="22" s="1"/>
  <c r="G1213" i="22"/>
  <c r="H1213" i="22" s="1"/>
  <c r="I1213" i="22" s="1"/>
  <c r="G1209" i="22"/>
  <c r="H1209" i="22" s="1"/>
  <c r="I1209" i="22" s="1"/>
  <c r="G1205" i="22"/>
  <c r="H1205" i="22" s="1"/>
  <c r="I1205" i="22" s="1"/>
  <c r="G1201" i="22"/>
  <c r="H1201" i="22" s="1"/>
  <c r="I1201" i="22" s="1"/>
  <c r="G1197" i="22"/>
  <c r="H1197" i="22" s="1"/>
  <c r="I1197" i="22" s="1"/>
  <c r="G1193" i="22"/>
  <c r="H1193" i="22" s="1"/>
  <c r="I1193" i="22" s="1"/>
  <c r="G1189" i="22"/>
  <c r="H1189" i="22" s="1"/>
  <c r="I1189" i="22" s="1"/>
  <c r="G1185" i="22"/>
  <c r="H1185" i="22" s="1"/>
  <c r="I1185" i="22" s="1"/>
  <c r="G1181" i="22"/>
  <c r="H1181" i="22" s="1"/>
  <c r="I1181" i="22" s="1"/>
  <c r="G1177" i="22"/>
  <c r="H1177" i="22" s="1"/>
  <c r="I1177" i="22" s="1"/>
  <c r="G1173" i="22"/>
  <c r="H1173" i="22" s="1"/>
  <c r="I1173" i="22" s="1"/>
  <c r="G1169" i="22"/>
  <c r="H1169" i="22" s="1"/>
  <c r="I1169" i="22" s="1"/>
  <c r="G1165" i="22"/>
  <c r="H1165" i="22" s="1"/>
  <c r="I1165" i="22" s="1"/>
  <c r="G1161" i="22"/>
  <c r="H1161" i="22" s="1"/>
  <c r="I1161" i="22" s="1"/>
  <c r="G1157" i="22"/>
  <c r="H1157" i="22" s="1"/>
  <c r="I1157" i="22" s="1"/>
  <c r="G1153" i="22"/>
  <c r="H1153" i="22" s="1"/>
  <c r="I1153" i="22" s="1"/>
  <c r="G1149" i="22"/>
  <c r="H1149" i="22" s="1"/>
  <c r="I1149" i="22" s="1"/>
  <c r="G1145" i="22"/>
  <c r="H1145" i="22" s="1"/>
  <c r="I1145" i="22" s="1"/>
  <c r="G1141" i="22"/>
  <c r="H1141" i="22" s="1"/>
  <c r="I1141" i="22" s="1"/>
  <c r="G1137" i="22"/>
  <c r="H1137" i="22" s="1"/>
  <c r="I1137" i="22" s="1"/>
  <c r="G1133" i="22"/>
  <c r="H1133" i="22" s="1"/>
  <c r="I1133" i="22" s="1"/>
  <c r="G1129" i="22"/>
  <c r="H1129" i="22" s="1"/>
  <c r="I1129" i="22" s="1"/>
  <c r="G1125" i="22"/>
  <c r="H1125" i="22" s="1"/>
  <c r="I1125" i="22" s="1"/>
  <c r="G1121" i="22"/>
  <c r="H1121" i="22" s="1"/>
  <c r="I1121" i="22" s="1"/>
  <c r="G1117" i="22"/>
  <c r="H1117" i="22" s="1"/>
  <c r="I1117" i="22" s="1"/>
  <c r="G1113" i="22"/>
  <c r="H1113" i="22" s="1"/>
  <c r="I1113" i="22" s="1"/>
  <c r="G1109" i="22"/>
  <c r="H1109" i="22" s="1"/>
  <c r="I1109" i="22" s="1"/>
  <c r="G1105" i="22"/>
  <c r="H1105" i="22" s="1"/>
  <c r="I1105" i="22" s="1"/>
  <c r="G1100" i="22"/>
  <c r="H1100" i="22" s="1"/>
  <c r="I1100" i="22" s="1"/>
  <c r="G1096" i="22"/>
  <c r="H1096" i="22" s="1"/>
  <c r="I1096" i="22" s="1"/>
  <c r="G1091" i="22"/>
  <c r="H1091" i="22" s="1"/>
  <c r="I1091" i="22" s="1"/>
  <c r="G1087" i="22"/>
  <c r="H1087" i="22" s="1"/>
  <c r="I1087" i="22" s="1"/>
  <c r="G1083" i="22"/>
  <c r="H1083" i="22" s="1"/>
  <c r="I1083" i="22" s="1"/>
  <c r="G1079" i="22"/>
  <c r="H1079" i="22" s="1"/>
  <c r="I1079" i="22" s="1"/>
  <c r="G1075" i="22"/>
  <c r="H1075" i="22" s="1"/>
  <c r="I1075" i="22" s="1"/>
  <c r="G1071" i="22"/>
  <c r="H1071" i="22" s="1"/>
  <c r="I1071" i="22" s="1"/>
  <c r="G1067" i="22"/>
  <c r="H1067" i="22" s="1"/>
  <c r="I1067" i="22" s="1"/>
  <c r="G1063" i="22"/>
  <c r="H1063" i="22" s="1"/>
  <c r="I1063" i="22" s="1"/>
  <c r="G1059" i="22"/>
  <c r="H1059" i="22" s="1"/>
  <c r="I1059" i="22" s="1"/>
  <c r="G4815" i="22"/>
  <c r="G4189" i="22"/>
  <c r="H4189" i="22" s="1"/>
  <c r="I4189" i="22" s="1"/>
  <c r="G4150" i="22"/>
  <c r="H4150" i="22" s="1"/>
  <c r="I4150" i="22" s="1"/>
  <c r="G4112" i="22"/>
  <c r="H4112" i="22" s="1"/>
  <c r="I4112" i="22" s="1"/>
  <c r="G4066" i="22"/>
  <c r="H4066" i="22" s="1"/>
  <c r="I4066" i="22" s="1"/>
  <c r="G4019" i="22"/>
  <c r="H4019" i="22" s="1"/>
  <c r="I4019" i="22" s="1"/>
  <c r="G3978" i="22"/>
  <c r="H3978" i="22" s="1"/>
  <c r="I3978" i="22" s="1"/>
  <c r="G3935" i="22"/>
  <c r="H3935" i="22" s="1"/>
  <c r="I3935" i="22" s="1"/>
  <c r="G3899" i="22"/>
  <c r="H3899" i="22" s="1"/>
  <c r="I3899" i="22" s="1"/>
  <c r="G3861" i="22"/>
  <c r="H3861" i="22" s="1"/>
  <c r="I3861" i="22" s="1"/>
  <c r="G3819" i="22"/>
  <c r="H3819" i="22" s="1"/>
  <c r="I3819" i="22" s="1"/>
  <c r="G3782" i="22"/>
  <c r="H3782" i="22" s="1"/>
  <c r="I3782" i="22" s="1"/>
  <c r="G3744" i="22"/>
  <c r="H3744" i="22" s="1"/>
  <c r="I3744" i="22" s="1"/>
  <c r="G3708" i="22"/>
  <c r="H3708" i="22" s="1"/>
  <c r="I3708" i="22" s="1"/>
  <c r="G3671" i="22"/>
  <c r="H3671" i="22" s="1"/>
  <c r="I3671" i="22" s="1"/>
  <c r="G3619" i="22"/>
  <c r="H3619" i="22" s="1"/>
  <c r="I3619" i="22" s="1"/>
  <c r="G3577" i="22"/>
  <c r="H3577" i="22" s="1"/>
  <c r="I3577" i="22" s="1"/>
  <c r="G3545" i="22"/>
  <c r="H3545" i="22" s="1"/>
  <c r="I3545" i="22" s="1"/>
  <c r="G3513" i="22"/>
  <c r="H3513" i="22" s="1"/>
  <c r="I3513" i="22" s="1"/>
  <c r="G3481" i="22"/>
  <c r="H3481" i="22" s="1"/>
  <c r="I3481" i="22" s="1"/>
  <c r="G3449" i="22"/>
  <c r="H3449" i="22" s="1"/>
  <c r="I3449" i="22" s="1"/>
  <c r="G2575" i="22"/>
  <c r="H2575" i="22" s="1"/>
  <c r="I2575" i="22" s="1"/>
  <c r="G2559" i="22"/>
  <c r="H2559" i="22" s="1"/>
  <c r="I2559" i="22" s="1"/>
  <c r="G2543" i="22"/>
  <c r="H2543" i="22" s="1"/>
  <c r="I2543" i="22" s="1"/>
  <c r="G2527" i="22"/>
  <c r="H2527" i="22" s="1"/>
  <c r="I2527" i="22" s="1"/>
  <c r="G2511" i="22"/>
  <c r="H2511" i="22" s="1"/>
  <c r="I2511" i="22" s="1"/>
  <c r="G2495" i="22"/>
  <c r="H2495" i="22" s="1"/>
  <c r="I2495" i="22" s="1"/>
  <c r="G2479" i="22"/>
  <c r="H2479" i="22" s="1"/>
  <c r="I2479" i="22" s="1"/>
  <c r="G2463" i="22"/>
  <c r="H2463" i="22" s="1"/>
  <c r="I2463" i="22" s="1"/>
  <c r="G2447" i="22"/>
  <c r="H2447" i="22" s="1"/>
  <c r="I2447" i="22" s="1"/>
  <c r="G2431" i="22"/>
  <c r="H2431" i="22" s="1"/>
  <c r="I2431" i="22" s="1"/>
  <c r="G2415" i="22"/>
  <c r="H2415" i="22" s="1"/>
  <c r="I2415" i="22" s="1"/>
  <c r="G2399" i="22"/>
  <c r="H2399" i="22" s="1"/>
  <c r="I2399" i="22" s="1"/>
  <c r="G2383" i="22"/>
  <c r="H2383" i="22" s="1"/>
  <c r="I2383" i="22" s="1"/>
  <c r="G2367" i="22"/>
  <c r="H2367" i="22" s="1"/>
  <c r="I2367" i="22" s="1"/>
  <c r="G2351" i="22"/>
  <c r="H2351" i="22" s="1"/>
  <c r="I2351" i="22" s="1"/>
  <c r="G2335" i="22"/>
  <c r="H2335" i="22" s="1"/>
  <c r="I2335" i="22" s="1"/>
  <c r="G2319" i="22"/>
  <c r="H2319" i="22" s="1"/>
  <c r="I2319" i="22" s="1"/>
  <c r="G2303" i="22"/>
  <c r="H2303" i="22" s="1"/>
  <c r="I2303" i="22" s="1"/>
  <c r="G2286" i="22"/>
  <c r="H2286" i="22" s="1"/>
  <c r="I2286" i="22" s="1"/>
  <c r="G2269" i="22"/>
  <c r="H2269" i="22" s="1"/>
  <c r="I2269" i="22" s="1"/>
  <c r="G2253" i="22"/>
  <c r="H2253" i="22" s="1"/>
  <c r="I2253" i="22" s="1"/>
  <c r="G2237" i="22"/>
  <c r="H2237" i="22" s="1"/>
  <c r="I2237" i="22" s="1"/>
  <c r="G2221" i="22"/>
  <c r="H2221" i="22" s="1"/>
  <c r="I2221" i="22" s="1"/>
  <c r="G2205" i="22"/>
  <c r="H2205" i="22" s="1"/>
  <c r="I2205" i="22" s="1"/>
  <c r="G2189" i="22"/>
  <c r="H2189" i="22" s="1"/>
  <c r="I2189" i="22" s="1"/>
  <c r="G2173" i="22"/>
  <c r="H2173" i="22" s="1"/>
  <c r="I2173" i="22" s="1"/>
  <c r="G2157" i="22"/>
  <c r="H2157" i="22" s="1"/>
  <c r="I2157" i="22" s="1"/>
  <c r="G2141" i="22"/>
  <c r="H2141" i="22" s="1"/>
  <c r="I2141" i="22" s="1"/>
  <c r="G2125" i="22"/>
  <c r="H2125" i="22" s="1"/>
  <c r="I2125" i="22" s="1"/>
  <c r="G2109" i="22"/>
  <c r="H2109" i="22" s="1"/>
  <c r="I2109" i="22" s="1"/>
  <c r="G2093" i="22"/>
  <c r="H2093" i="22" s="1"/>
  <c r="I2093" i="22" s="1"/>
  <c r="G2077" i="22"/>
  <c r="H2077" i="22" s="1"/>
  <c r="I2077" i="22" s="1"/>
  <c r="G2061" i="22"/>
  <c r="H2061" i="22" s="1"/>
  <c r="I2061" i="22" s="1"/>
  <c r="G2045" i="22"/>
  <c r="H2045" i="22" s="1"/>
  <c r="I2045" i="22" s="1"/>
  <c r="G2029" i="22"/>
  <c r="H2029" i="22" s="1"/>
  <c r="I2029" i="22" s="1"/>
  <c r="G2013" i="22"/>
  <c r="H2013" i="22" s="1"/>
  <c r="I2013" i="22" s="1"/>
  <c r="G2010" i="22"/>
  <c r="H2010" i="22" s="1"/>
  <c r="I2010" i="22" s="1"/>
  <c r="G2002" i="22"/>
  <c r="H2002" i="22" s="1"/>
  <c r="I2002" i="22" s="1"/>
  <c r="G1994" i="22"/>
  <c r="H1994" i="22" s="1"/>
  <c r="I1994" i="22" s="1"/>
  <c r="G1986" i="22"/>
  <c r="H1986" i="22" s="1"/>
  <c r="I1986" i="22" s="1"/>
  <c r="G1978" i="22"/>
  <c r="H1978" i="22" s="1"/>
  <c r="I1978" i="22" s="1"/>
  <c r="G1970" i="22"/>
  <c r="H1970" i="22" s="1"/>
  <c r="I1970" i="22" s="1"/>
  <c r="G1962" i="22"/>
  <c r="H1962" i="22" s="1"/>
  <c r="I1962" i="22" s="1"/>
  <c r="G1954" i="22"/>
  <c r="H1954" i="22" s="1"/>
  <c r="I1954" i="22" s="1"/>
  <c r="G1946" i="22"/>
  <c r="H1946" i="22" s="1"/>
  <c r="I1946" i="22" s="1"/>
  <c r="G1938" i="22"/>
  <c r="H1938" i="22" s="1"/>
  <c r="I1938" i="22" s="1"/>
  <c r="G1930" i="22"/>
  <c r="H1930" i="22" s="1"/>
  <c r="I1930" i="22" s="1"/>
  <c r="G1922" i="22"/>
  <c r="H1922" i="22" s="1"/>
  <c r="I1922" i="22" s="1"/>
  <c r="G1914" i="22"/>
  <c r="H1914" i="22" s="1"/>
  <c r="I1914" i="22" s="1"/>
  <c r="G1906" i="22"/>
  <c r="H1906" i="22" s="1"/>
  <c r="I1906" i="22" s="1"/>
  <c r="G1897" i="22"/>
  <c r="H1897" i="22" s="1"/>
  <c r="I1897" i="22" s="1"/>
  <c r="G1889" i="22"/>
  <c r="H1889" i="22" s="1"/>
  <c r="I1889" i="22" s="1"/>
  <c r="G1881" i="22"/>
  <c r="H1881" i="22" s="1"/>
  <c r="I1881" i="22" s="1"/>
  <c r="G1872" i="22"/>
  <c r="H1872" i="22" s="1"/>
  <c r="I1872" i="22" s="1"/>
  <c r="G1864" i="22"/>
  <c r="H1864" i="22" s="1"/>
  <c r="I1864" i="22" s="1"/>
  <c r="G1856" i="22"/>
  <c r="H1856" i="22" s="1"/>
  <c r="I1856" i="22" s="1"/>
  <c r="G1848" i="22"/>
  <c r="H1848" i="22" s="1"/>
  <c r="I1848" i="22" s="1"/>
  <c r="G1840" i="22"/>
  <c r="H1840" i="22" s="1"/>
  <c r="I1840" i="22" s="1"/>
  <c r="G1832" i="22"/>
  <c r="H1832" i="22" s="1"/>
  <c r="I1832" i="22" s="1"/>
  <c r="G1824" i="22"/>
  <c r="H1824" i="22" s="1"/>
  <c r="I1824" i="22" s="1"/>
  <c r="G1816" i="22"/>
  <c r="H1816" i="22" s="1"/>
  <c r="I1816" i="22" s="1"/>
  <c r="G1808" i="22"/>
  <c r="H1808" i="22" s="1"/>
  <c r="I1808" i="22" s="1"/>
  <c r="G1800" i="22"/>
  <c r="H1800" i="22" s="1"/>
  <c r="I1800" i="22" s="1"/>
  <c r="G1792" i="22"/>
  <c r="H1792" i="22" s="1"/>
  <c r="I1792" i="22" s="1"/>
  <c r="G1784" i="22"/>
  <c r="H1784" i="22" s="1"/>
  <c r="I1784" i="22" s="1"/>
  <c r="G1776" i="22"/>
  <c r="H1776" i="22" s="1"/>
  <c r="I1776" i="22" s="1"/>
  <c r="G1768" i="22"/>
  <c r="H1768" i="22" s="1"/>
  <c r="I1768" i="22" s="1"/>
  <c r="G1760" i="22"/>
  <c r="H1760" i="22" s="1"/>
  <c r="I1760" i="22" s="1"/>
  <c r="G1752" i="22"/>
  <c r="H1752" i="22" s="1"/>
  <c r="I1752" i="22" s="1"/>
  <c r="G1744" i="22"/>
  <c r="H1744" i="22" s="1"/>
  <c r="I1744" i="22" s="1"/>
  <c r="G1736" i="22"/>
  <c r="H1736" i="22" s="1"/>
  <c r="I1736" i="22" s="1"/>
  <c r="G1728" i="22"/>
  <c r="H1728" i="22" s="1"/>
  <c r="I1728" i="22" s="1"/>
  <c r="G1720" i="22"/>
  <c r="H1720" i="22" s="1"/>
  <c r="I1720" i="22" s="1"/>
  <c r="G1712" i="22"/>
  <c r="H1712" i="22" s="1"/>
  <c r="I1712" i="22" s="1"/>
  <c r="G1704" i="22"/>
  <c r="H1704" i="22" s="1"/>
  <c r="I1704" i="22" s="1"/>
  <c r="G1696" i="22"/>
  <c r="H1696" i="22" s="1"/>
  <c r="I1696" i="22" s="1"/>
  <c r="G1688" i="22"/>
  <c r="H1688" i="22" s="1"/>
  <c r="I1688" i="22" s="1"/>
  <c r="G1680" i="22"/>
  <c r="H1680" i="22" s="1"/>
  <c r="I1680" i="22" s="1"/>
  <c r="G1672" i="22"/>
  <c r="H1672" i="22" s="1"/>
  <c r="I1672" i="22" s="1"/>
  <c r="G1664" i="22"/>
  <c r="H1664" i="22" s="1"/>
  <c r="I1664" i="22" s="1"/>
  <c r="G1656" i="22"/>
  <c r="H1656" i="22" s="1"/>
  <c r="I1656" i="22" s="1"/>
  <c r="G1648" i="22"/>
  <c r="H1648" i="22" s="1"/>
  <c r="I1648" i="22" s="1"/>
  <c r="G1640" i="22"/>
  <c r="H1640" i="22" s="1"/>
  <c r="I1640" i="22" s="1"/>
  <c r="G1632" i="22"/>
  <c r="H1632" i="22" s="1"/>
  <c r="I1632" i="22" s="1"/>
  <c r="G1624" i="22"/>
  <c r="H1624" i="22" s="1"/>
  <c r="I1624" i="22" s="1"/>
  <c r="G1616" i="22"/>
  <c r="H1616" i="22" s="1"/>
  <c r="I1616" i="22" s="1"/>
  <c r="G1608" i="22"/>
  <c r="H1608" i="22" s="1"/>
  <c r="I1608" i="22" s="1"/>
  <c r="G1600" i="22"/>
  <c r="H1600" i="22" s="1"/>
  <c r="I1600" i="22" s="1"/>
  <c r="G1592" i="22"/>
  <c r="H1592" i="22" s="1"/>
  <c r="I1592" i="22" s="1"/>
  <c r="G1584" i="22"/>
  <c r="H1584" i="22" s="1"/>
  <c r="I1584" i="22" s="1"/>
  <c r="G1576" i="22"/>
  <c r="H1576" i="22" s="1"/>
  <c r="I1576" i="22" s="1"/>
  <c r="G1568" i="22"/>
  <c r="H1568" i="22" s="1"/>
  <c r="I1568" i="22" s="1"/>
  <c r="G1560" i="22"/>
  <c r="H1560" i="22" s="1"/>
  <c r="I1560" i="22" s="1"/>
  <c r="G1552" i="22"/>
  <c r="H1552" i="22" s="1"/>
  <c r="I1552" i="22" s="1"/>
  <c r="G1544" i="22"/>
  <c r="H1544" i="22" s="1"/>
  <c r="I1544" i="22" s="1"/>
  <c r="G1536" i="22"/>
  <c r="H1536" i="22" s="1"/>
  <c r="I1536" i="22" s="1"/>
  <c r="G1528" i="22"/>
  <c r="H1528" i="22" s="1"/>
  <c r="I1528" i="22" s="1"/>
  <c r="G1520" i="22"/>
  <c r="H1520" i="22" s="1"/>
  <c r="I1520" i="22" s="1"/>
  <c r="G1512" i="22"/>
  <c r="H1512" i="22" s="1"/>
  <c r="I1512" i="22" s="1"/>
  <c r="G1504" i="22"/>
  <c r="H1504" i="22" s="1"/>
  <c r="I1504" i="22" s="1"/>
  <c r="G1495" i="22"/>
  <c r="H1495" i="22" s="1"/>
  <c r="I1495" i="22" s="1"/>
  <c r="G1487" i="22"/>
  <c r="H1487" i="22" s="1"/>
  <c r="I1487" i="22" s="1"/>
  <c r="G1478" i="22"/>
  <c r="H1478" i="22" s="1"/>
  <c r="I1478" i="22" s="1"/>
  <c r="G1470" i="22"/>
  <c r="H1470" i="22" s="1"/>
  <c r="I1470" i="22" s="1"/>
  <c r="G1462" i="22"/>
  <c r="H1462" i="22" s="1"/>
  <c r="I1462" i="22" s="1"/>
  <c r="G1454" i="22"/>
  <c r="H1454" i="22" s="1"/>
  <c r="I1454" i="22" s="1"/>
  <c r="G1446" i="22"/>
  <c r="H1446" i="22" s="1"/>
  <c r="I1446" i="22" s="1"/>
  <c r="G1438" i="22"/>
  <c r="H1438" i="22" s="1"/>
  <c r="I1438" i="22" s="1"/>
  <c r="G1430" i="22"/>
  <c r="H1430" i="22" s="1"/>
  <c r="I1430" i="22" s="1"/>
  <c r="G1422" i="22"/>
  <c r="H1422" i="22" s="1"/>
  <c r="I1422" i="22" s="1"/>
  <c r="G1414" i="22"/>
  <c r="H1414" i="22" s="1"/>
  <c r="I1414" i="22" s="1"/>
  <c r="G1406" i="22"/>
  <c r="H1406" i="22" s="1"/>
  <c r="I1406" i="22" s="1"/>
  <c r="G1398" i="22"/>
  <c r="H1398" i="22" s="1"/>
  <c r="I1398" i="22" s="1"/>
  <c r="G1390" i="22"/>
  <c r="H1390" i="22" s="1"/>
  <c r="I1390" i="22" s="1"/>
  <c r="G1382" i="22"/>
  <c r="H1382" i="22" s="1"/>
  <c r="I1382" i="22" s="1"/>
  <c r="G1374" i="22"/>
  <c r="H1374" i="22" s="1"/>
  <c r="I1374" i="22" s="1"/>
  <c r="G1366" i="22"/>
  <c r="H1366" i="22" s="1"/>
  <c r="I1366" i="22" s="1"/>
  <c r="G1358" i="22"/>
  <c r="H1358" i="22" s="1"/>
  <c r="I1358" i="22" s="1"/>
  <c r="G1350" i="22"/>
  <c r="H1350" i="22" s="1"/>
  <c r="I1350" i="22" s="1"/>
  <c r="G1342" i="22"/>
  <c r="H1342" i="22" s="1"/>
  <c r="I1342" i="22" s="1"/>
  <c r="G1334" i="22"/>
  <c r="H1334" i="22" s="1"/>
  <c r="I1334" i="22" s="1"/>
  <c r="G1326" i="22"/>
  <c r="H1326" i="22" s="1"/>
  <c r="I1326" i="22" s="1"/>
  <c r="G1318" i="22"/>
  <c r="H1318" i="22" s="1"/>
  <c r="I1318" i="22" s="1"/>
  <c r="G1310" i="22"/>
  <c r="H1310" i="22" s="1"/>
  <c r="I1310" i="22" s="1"/>
  <c r="G1302" i="22"/>
  <c r="H1302" i="22" s="1"/>
  <c r="I1302" i="22" s="1"/>
  <c r="G1294" i="22"/>
  <c r="H1294" i="22" s="1"/>
  <c r="I1294" i="22" s="1"/>
  <c r="G1286" i="22"/>
  <c r="H1286" i="22" s="1"/>
  <c r="I1286" i="22" s="1"/>
  <c r="G1278" i="22"/>
  <c r="H1278" i="22" s="1"/>
  <c r="I1278" i="22" s="1"/>
  <c r="G1270" i="22"/>
  <c r="H1270" i="22" s="1"/>
  <c r="I1270" i="22" s="1"/>
  <c r="G1262" i="22"/>
  <c r="H1262" i="22" s="1"/>
  <c r="I1262" i="22" s="1"/>
  <c r="G1254" i="22"/>
  <c r="H1254" i="22" s="1"/>
  <c r="I1254" i="22" s="1"/>
  <c r="G1246" i="22"/>
  <c r="H1246" i="22" s="1"/>
  <c r="I1246" i="22" s="1"/>
  <c r="G1238" i="22"/>
  <c r="H1238" i="22" s="1"/>
  <c r="I1238" i="22" s="1"/>
  <c r="G1230" i="22"/>
  <c r="H1230" i="22" s="1"/>
  <c r="I1230" i="22" s="1"/>
  <c r="G1222" i="22"/>
  <c r="H1222" i="22" s="1"/>
  <c r="I1222" i="22" s="1"/>
  <c r="G1214" i="22"/>
  <c r="H1214" i="22" s="1"/>
  <c r="I1214" i="22" s="1"/>
  <c r="G1206" i="22"/>
  <c r="H1206" i="22" s="1"/>
  <c r="I1206" i="22" s="1"/>
  <c r="G1198" i="22"/>
  <c r="H1198" i="22" s="1"/>
  <c r="I1198" i="22" s="1"/>
  <c r="G1190" i="22"/>
  <c r="H1190" i="22" s="1"/>
  <c r="I1190" i="22" s="1"/>
  <c r="G1182" i="22"/>
  <c r="H1182" i="22" s="1"/>
  <c r="I1182" i="22" s="1"/>
  <c r="G1174" i="22"/>
  <c r="H1174" i="22" s="1"/>
  <c r="I1174" i="22" s="1"/>
  <c r="G1166" i="22"/>
  <c r="H1166" i="22" s="1"/>
  <c r="I1166" i="22" s="1"/>
  <c r="G1158" i="22"/>
  <c r="H1158" i="22" s="1"/>
  <c r="I1158" i="22" s="1"/>
  <c r="G1150" i="22"/>
  <c r="H1150" i="22" s="1"/>
  <c r="I1150" i="22" s="1"/>
  <c r="G1142" i="22"/>
  <c r="H1142" i="22" s="1"/>
  <c r="I1142" i="22" s="1"/>
  <c r="G1134" i="22"/>
  <c r="H1134" i="22" s="1"/>
  <c r="I1134" i="22" s="1"/>
  <c r="G1126" i="22"/>
  <c r="H1126" i="22" s="1"/>
  <c r="I1126" i="22" s="1"/>
  <c r="G1118" i="22"/>
  <c r="H1118" i="22" s="1"/>
  <c r="I1118" i="22" s="1"/>
  <c r="G1110" i="22"/>
  <c r="H1110" i="22" s="1"/>
  <c r="I1110" i="22" s="1"/>
  <c r="G1057" i="22"/>
  <c r="H1057" i="22" s="1"/>
  <c r="I1057" i="22" s="1"/>
  <c r="G1053" i="22"/>
  <c r="H1053" i="22" s="1"/>
  <c r="I1053" i="22" s="1"/>
  <c r="G1049" i="22"/>
  <c r="H1049" i="22" s="1"/>
  <c r="I1049" i="22" s="1"/>
  <c r="G1045" i="22"/>
  <c r="H1045" i="22" s="1"/>
  <c r="I1045" i="22" s="1"/>
  <c r="G1041" i="22"/>
  <c r="H1041" i="22" s="1"/>
  <c r="I1041" i="22" s="1"/>
  <c r="G1037" i="22"/>
  <c r="H1037" i="22" s="1"/>
  <c r="I1037" i="22" s="1"/>
  <c r="G1033" i="22"/>
  <c r="H1033" i="22" s="1"/>
  <c r="I1033" i="22" s="1"/>
  <c r="G1029" i="22"/>
  <c r="H1029" i="22" s="1"/>
  <c r="I1029" i="22" s="1"/>
  <c r="G1025" i="22"/>
  <c r="H1025" i="22" s="1"/>
  <c r="I1025" i="22" s="1"/>
  <c r="G1021" i="22"/>
  <c r="H1021" i="22" s="1"/>
  <c r="I1021" i="22" s="1"/>
  <c r="G1017" i="22"/>
  <c r="H1017" i="22" s="1"/>
  <c r="I1017" i="22" s="1"/>
  <c r="G1013" i="22"/>
  <c r="H1013" i="22" s="1"/>
  <c r="I1013" i="22" s="1"/>
  <c r="G1009" i="22"/>
  <c r="H1009" i="22" s="1"/>
  <c r="I1009" i="22" s="1"/>
  <c r="G1005" i="22"/>
  <c r="H1005" i="22" s="1"/>
  <c r="I1005" i="22" s="1"/>
  <c r="G1001" i="22"/>
  <c r="H1001" i="22" s="1"/>
  <c r="I1001" i="22" s="1"/>
  <c r="G997" i="22"/>
  <c r="H997" i="22" s="1"/>
  <c r="I997" i="22" s="1"/>
  <c r="G993" i="22"/>
  <c r="H993" i="22" s="1"/>
  <c r="I993" i="22" s="1"/>
  <c r="G989" i="22"/>
  <c r="H989" i="22" s="1"/>
  <c r="I989" i="22" s="1"/>
  <c r="G985" i="22"/>
  <c r="H985" i="22" s="1"/>
  <c r="I985" i="22" s="1"/>
  <c r="G981" i="22"/>
  <c r="H981" i="22" s="1"/>
  <c r="I981" i="22" s="1"/>
  <c r="G977" i="22"/>
  <c r="H977" i="22" s="1"/>
  <c r="I977" i="22" s="1"/>
  <c r="G973" i="22"/>
  <c r="H973" i="22" s="1"/>
  <c r="I973" i="22" s="1"/>
  <c r="G969" i="22"/>
  <c r="H969" i="22" s="1"/>
  <c r="I969" i="22" s="1"/>
  <c r="G965" i="22"/>
  <c r="H965" i="22" s="1"/>
  <c r="I965" i="22" s="1"/>
  <c r="G961" i="22"/>
  <c r="H961" i="22" s="1"/>
  <c r="I961" i="22" s="1"/>
  <c r="G957" i="22"/>
  <c r="H957" i="22" s="1"/>
  <c r="I957" i="22" s="1"/>
  <c r="G953" i="22"/>
  <c r="H953" i="22" s="1"/>
  <c r="I953" i="22" s="1"/>
  <c r="G949" i="22"/>
  <c r="H949" i="22" s="1"/>
  <c r="I949" i="22" s="1"/>
  <c r="G945" i="22"/>
  <c r="H945" i="22" s="1"/>
  <c r="I945" i="22" s="1"/>
  <c r="G941" i="22"/>
  <c r="H941" i="22" s="1"/>
  <c r="I941" i="22" s="1"/>
  <c r="G937" i="22"/>
  <c r="H937" i="22" s="1"/>
  <c r="I937" i="22" s="1"/>
  <c r="G933" i="22"/>
  <c r="H933" i="22" s="1"/>
  <c r="I933" i="22" s="1"/>
  <c r="G929" i="22"/>
  <c r="H929" i="22" s="1"/>
  <c r="I929" i="22" s="1"/>
  <c r="G925" i="22"/>
  <c r="H925" i="22" s="1"/>
  <c r="I925" i="22" s="1"/>
  <c r="G921" i="22"/>
  <c r="H921" i="22" s="1"/>
  <c r="I921" i="22" s="1"/>
  <c r="G917" i="22"/>
  <c r="H917" i="22" s="1"/>
  <c r="I917" i="22" s="1"/>
  <c r="G913" i="22"/>
  <c r="H913" i="22" s="1"/>
  <c r="I913" i="22" s="1"/>
  <c r="G909" i="22"/>
  <c r="H909" i="22" s="1"/>
  <c r="I909" i="22" s="1"/>
  <c r="G905" i="22"/>
  <c r="H905" i="22" s="1"/>
  <c r="I905" i="22" s="1"/>
  <c r="G901" i="22"/>
  <c r="H901" i="22" s="1"/>
  <c r="I901" i="22" s="1"/>
  <c r="G897" i="22"/>
  <c r="H897" i="22" s="1"/>
  <c r="I897" i="22" s="1"/>
  <c r="G893" i="22"/>
  <c r="H893" i="22" s="1"/>
  <c r="I893" i="22" s="1"/>
  <c r="G889" i="22"/>
  <c r="H889" i="22" s="1"/>
  <c r="I889" i="22" s="1"/>
  <c r="G885" i="22"/>
  <c r="H885" i="22" s="1"/>
  <c r="I885" i="22" s="1"/>
  <c r="G881" i="22"/>
  <c r="H881" i="22" s="1"/>
  <c r="I881" i="22" s="1"/>
  <c r="G877" i="22"/>
  <c r="H877" i="22" s="1"/>
  <c r="I877" i="22" s="1"/>
  <c r="G873" i="22"/>
  <c r="H873" i="22" s="1"/>
  <c r="I873" i="22" s="1"/>
  <c r="G869" i="22"/>
  <c r="H869" i="22" s="1"/>
  <c r="I869" i="22" s="1"/>
  <c r="G865" i="22"/>
  <c r="H865" i="22" s="1"/>
  <c r="I865" i="22" s="1"/>
  <c r="G861" i="22"/>
  <c r="H861" i="22" s="1"/>
  <c r="I861" i="22" s="1"/>
  <c r="G857" i="22"/>
  <c r="H857" i="22" s="1"/>
  <c r="I857" i="22" s="1"/>
  <c r="G853" i="22"/>
  <c r="H853" i="22" s="1"/>
  <c r="I853" i="22" s="1"/>
  <c r="G849" i="22"/>
  <c r="H849" i="22" s="1"/>
  <c r="I849" i="22" s="1"/>
  <c r="G845" i="22"/>
  <c r="H845" i="22" s="1"/>
  <c r="I845" i="22" s="1"/>
  <c r="G841" i="22"/>
  <c r="H841" i="22" s="1"/>
  <c r="I841" i="22" s="1"/>
  <c r="G837" i="22"/>
  <c r="H837" i="22" s="1"/>
  <c r="I837" i="22" s="1"/>
  <c r="G833" i="22"/>
  <c r="H833" i="22" s="1"/>
  <c r="I833" i="22" s="1"/>
  <c r="G829" i="22"/>
  <c r="H829" i="22" s="1"/>
  <c r="I829" i="22" s="1"/>
  <c r="G825" i="22"/>
  <c r="H825" i="22" s="1"/>
  <c r="I825" i="22" s="1"/>
  <c r="G821" i="22"/>
  <c r="H821" i="22" s="1"/>
  <c r="I821" i="22" s="1"/>
  <c r="G817" i="22"/>
  <c r="H817" i="22" s="1"/>
  <c r="I817" i="22" s="1"/>
  <c r="G813" i="22"/>
  <c r="H813" i="22" s="1"/>
  <c r="I813" i="22" s="1"/>
  <c r="G809" i="22"/>
  <c r="H809" i="22" s="1"/>
  <c r="I809" i="22" s="1"/>
  <c r="G805" i="22"/>
  <c r="H805" i="22" s="1"/>
  <c r="I805" i="22" s="1"/>
  <c r="G801" i="22"/>
  <c r="H801" i="22" s="1"/>
  <c r="I801" i="22" s="1"/>
  <c r="G797" i="22"/>
  <c r="H797" i="22" s="1"/>
  <c r="I797" i="22" s="1"/>
  <c r="G793" i="22"/>
  <c r="H793" i="22" s="1"/>
  <c r="I793" i="22" s="1"/>
  <c r="G789" i="22"/>
  <c r="H789" i="22" s="1"/>
  <c r="I789" i="22" s="1"/>
  <c r="G785" i="22"/>
  <c r="H785" i="22" s="1"/>
  <c r="I785" i="22" s="1"/>
  <c r="G781" i="22"/>
  <c r="H781" i="22" s="1"/>
  <c r="I781" i="22" s="1"/>
  <c r="G777" i="22"/>
  <c r="H777" i="22" s="1"/>
  <c r="I777" i="22" s="1"/>
  <c r="G773" i="22"/>
  <c r="H773" i="22" s="1"/>
  <c r="I773" i="22" s="1"/>
  <c r="G769" i="22"/>
  <c r="H769" i="22" s="1"/>
  <c r="I769" i="22" s="1"/>
  <c r="G765" i="22"/>
  <c r="H765" i="22" s="1"/>
  <c r="I765" i="22" s="1"/>
  <c r="G761" i="22"/>
  <c r="H761" i="22" s="1"/>
  <c r="I761" i="22" s="1"/>
  <c r="G757" i="22"/>
  <c r="H757" i="22" s="1"/>
  <c r="I757" i="22" s="1"/>
  <c r="G753" i="22"/>
  <c r="H753" i="22" s="1"/>
  <c r="I753" i="22" s="1"/>
  <c r="G749" i="22"/>
  <c r="H749" i="22" s="1"/>
  <c r="I749" i="22" s="1"/>
  <c r="G745" i="22"/>
  <c r="H745" i="22" s="1"/>
  <c r="I745" i="22" s="1"/>
  <c r="G741" i="22"/>
  <c r="H741" i="22" s="1"/>
  <c r="I741" i="22" s="1"/>
  <c r="G737" i="22"/>
  <c r="H737" i="22" s="1"/>
  <c r="I737" i="22" s="1"/>
  <c r="G733" i="22"/>
  <c r="H733" i="22" s="1"/>
  <c r="I733" i="22" s="1"/>
  <c r="G729" i="22"/>
  <c r="H729" i="22" s="1"/>
  <c r="I729" i="22" s="1"/>
  <c r="G725" i="22"/>
  <c r="H725" i="22" s="1"/>
  <c r="I725" i="22" s="1"/>
  <c r="G721" i="22"/>
  <c r="H721" i="22" s="1"/>
  <c r="I721" i="22" s="1"/>
  <c r="G717" i="22"/>
  <c r="H717" i="22" s="1"/>
  <c r="I717" i="22" s="1"/>
  <c r="G713" i="22"/>
  <c r="H713" i="22" s="1"/>
  <c r="I713" i="22" s="1"/>
  <c r="G708" i="22"/>
  <c r="H708" i="22" s="1"/>
  <c r="I708" i="22" s="1"/>
  <c r="G704" i="22"/>
  <c r="H704" i="22" s="1"/>
  <c r="I704" i="22" s="1"/>
  <c r="G700" i="22"/>
  <c r="H700" i="22" s="1"/>
  <c r="I700" i="22" s="1"/>
  <c r="G696" i="22"/>
  <c r="H696" i="22" s="1"/>
  <c r="I696" i="22" s="1"/>
  <c r="G692" i="22"/>
  <c r="H692" i="22" s="1"/>
  <c r="I692" i="22" s="1"/>
  <c r="G688" i="22"/>
  <c r="H688" i="22" s="1"/>
  <c r="I688" i="22" s="1"/>
  <c r="G684" i="22"/>
  <c r="H684" i="22" s="1"/>
  <c r="I684" i="22" s="1"/>
  <c r="G680" i="22"/>
  <c r="H680" i="22" s="1"/>
  <c r="I680" i="22" s="1"/>
  <c r="G676" i="22"/>
  <c r="H676" i="22" s="1"/>
  <c r="I676" i="22" s="1"/>
  <c r="G672" i="22"/>
  <c r="H672" i="22" s="1"/>
  <c r="I672" i="22" s="1"/>
  <c r="G668" i="22"/>
  <c r="H668" i="22" s="1"/>
  <c r="I668" i="22" s="1"/>
  <c r="G664" i="22"/>
  <c r="H664" i="22" s="1"/>
  <c r="I664" i="22" s="1"/>
  <c r="G660" i="22"/>
  <c r="H660" i="22" s="1"/>
  <c r="I660" i="22" s="1"/>
  <c r="G656" i="22"/>
  <c r="H656" i="22" s="1"/>
  <c r="I656" i="22" s="1"/>
  <c r="G652" i="22"/>
  <c r="H652" i="22" s="1"/>
  <c r="I652" i="22" s="1"/>
  <c r="G648" i="22"/>
  <c r="H648" i="22" s="1"/>
  <c r="I648" i="22" s="1"/>
  <c r="G644" i="22"/>
  <c r="H644" i="22" s="1"/>
  <c r="I644" i="22" s="1"/>
  <c r="G640" i="22"/>
  <c r="H640" i="22" s="1"/>
  <c r="I640" i="22" s="1"/>
  <c r="G636" i="22"/>
  <c r="H636" i="22" s="1"/>
  <c r="I636" i="22" s="1"/>
  <c r="G632" i="22"/>
  <c r="H632" i="22" s="1"/>
  <c r="I632" i="22" s="1"/>
  <c r="G628" i="22"/>
  <c r="H628" i="22" s="1"/>
  <c r="I628" i="22" s="1"/>
  <c r="G624" i="22"/>
  <c r="H624" i="22" s="1"/>
  <c r="I624" i="22" s="1"/>
  <c r="G620" i="22"/>
  <c r="H620" i="22" s="1"/>
  <c r="I620" i="22" s="1"/>
  <c r="G616" i="22"/>
  <c r="H616" i="22" s="1"/>
  <c r="I616" i="22" s="1"/>
  <c r="G612" i="22"/>
  <c r="H612" i="22" s="1"/>
  <c r="I612" i="22" s="1"/>
  <c r="G608" i="22"/>
  <c r="H608" i="22" s="1"/>
  <c r="I608" i="22" s="1"/>
  <c r="G604" i="22"/>
  <c r="H604" i="22" s="1"/>
  <c r="I604" i="22" s="1"/>
  <c r="G600" i="22"/>
  <c r="H600" i="22" s="1"/>
  <c r="I600" i="22" s="1"/>
  <c r="G596" i="22"/>
  <c r="H596" i="22" s="1"/>
  <c r="I596" i="22" s="1"/>
  <c r="G592" i="22"/>
  <c r="H592" i="22" s="1"/>
  <c r="I592" i="22" s="1"/>
  <c r="G588" i="22"/>
  <c r="H588" i="22" s="1"/>
  <c r="I588" i="22" s="1"/>
  <c r="G584" i="22"/>
  <c r="H584" i="22" s="1"/>
  <c r="I584" i="22" s="1"/>
  <c r="G580" i="22"/>
  <c r="H580" i="22" s="1"/>
  <c r="I580" i="22" s="1"/>
  <c r="G576" i="22"/>
  <c r="H576" i="22" s="1"/>
  <c r="I576" i="22" s="1"/>
  <c r="G572" i="22"/>
  <c r="H572" i="22" s="1"/>
  <c r="I572" i="22" s="1"/>
  <c r="G568" i="22"/>
  <c r="H568" i="22" s="1"/>
  <c r="I568" i="22" s="1"/>
  <c r="G564" i="22"/>
  <c r="H564" i="22" s="1"/>
  <c r="I564" i="22" s="1"/>
  <c r="G560" i="22"/>
  <c r="H560" i="22" s="1"/>
  <c r="I560" i="22" s="1"/>
  <c r="G556" i="22"/>
  <c r="H556" i="22" s="1"/>
  <c r="I556" i="22" s="1"/>
  <c r="G552" i="22"/>
  <c r="H552" i="22" s="1"/>
  <c r="I552" i="22" s="1"/>
  <c r="G548" i="22"/>
  <c r="H548" i="22" s="1"/>
  <c r="I548" i="22" s="1"/>
  <c r="G544" i="22"/>
  <c r="H544" i="22" s="1"/>
  <c r="I544" i="22" s="1"/>
  <c r="G539" i="22"/>
  <c r="H539" i="22" s="1"/>
  <c r="I539" i="22" s="1"/>
  <c r="G534" i="22"/>
  <c r="H534" i="22" s="1"/>
  <c r="I534" i="22" s="1"/>
  <c r="G530" i="22"/>
  <c r="H530" i="22" s="1"/>
  <c r="I530" i="22" s="1"/>
  <c r="G526" i="22"/>
  <c r="H526" i="22" s="1"/>
  <c r="I526" i="22" s="1"/>
  <c r="G522" i="22"/>
  <c r="H522" i="22" s="1"/>
  <c r="I522" i="22" s="1"/>
  <c r="G518" i="22"/>
  <c r="H518" i="22" s="1"/>
  <c r="I518" i="22" s="1"/>
  <c r="G514" i="22"/>
  <c r="H514" i="22" s="1"/>
  <c r="I514" i="22" s="1"/>
  <c r="G510" i="22"/>
  <c r="H510" i="22" s="1"/>
  <c r="I510" i="22" s="1"/>
  <c r="G506" i="22"/>
  <c r="H506" i="22" s="1"/>
  <c r="I506" i="22" s="1"/>
  <c r="G502" i="22"/>
  <c r="H502" i="22" s="1"/>
  <c r="I502" i="22" s="1"/>
  <c r="G498" i="22"/>
  <c r="H498" i="22" s="1"/>
  <c r="I498" i="22" s="1"/>
  <c r="G494" i="22"/>
  <c r="H494" i="22" s="1"/>
  <c r="I494" i="22" s="1"/>
  <c r="G490" i="22"/>
  <c r="H490" i="22" s="1"/>
  <c r="I490" i="22" s="1"/>
  <c r="G486" i="22"/>
  <c r="H486" i="22" s="1"/>
  <c r="I486" i="22" s="1"/>
  <c r="G482" i="22"/>
  <c r="H482" i="22" s="1"/>
  <c r="I482" i="22" s="1"/>
  <c r="G478" i="22"/>
  <c r="H478" i="22" s="1"/>
  <c r="I478" i="22" s="1"/>
  <c r="G474" i="22"/>
  <c r="H474" i="22" s="1"/>
  <c r="I474" i="22" s="1"/>
  <c r="G470" i="22"/>
  <c r="H470" i="22" s="1"/>
  <c r="I470" i="22" s="1"/>
  <c r="G466" i="22"/>
  <c r="H466" i="22" s="1"/>
  <c r="I466" i="22" s="1"/>
  <c r="G462" i="22"/>
  <c r="H462" i="22" s="1"/>
  <c r="I462" i="22" s="1"/>
  <c r="G458" i="22"/>
  <c r="H458" i="22" s="1"/>
  <c r="I458" i="22" s="1"/>
  <c r="G454" i="22"/>
  <c r="H454" i="22" s="1"/>
  <c r="I454" i="22" s="1"/>
  <c r="G450" i="22"/>
  <c r="H450" i="22" s="1"/>
  <c r="I450" i="22" s="1"/>
  <c r="G446" i="22"/>
  <c r="H446" i="22" s="1"/>
  <c r="I446" i="22" s="1"/>
  <c r="G442" i="22"/>
  <c r="H442" i="22" s="1"/>
  <c r="I442" i="22" s="1"/>
  <c r="G438" i="22"/>
  <c r="H438" i="22" s="1"/>
  <c r="I438" i="22" s="1"/>
  <c r="G4216" i="22"/>
  <c r="H4216" i="22" s="1"/>
  <c r="I4216" i="22" s="1"/>
  <c r="G4181" i="22"/>
  <c r="H4181" i="22" s="1"/>
  <c r="I4181" i="22" s="1"/>
  <c r="G4140" i="22"/>
  <c r="H4140" i="22" s="1"/>
  <c r="I4140" i="22" s="1"/>
  <c r="G4099" i="22"/>
  <c r="H4099" i="22" s="1"/>
  <c r="I4099" i="22" s="1"/>
  <c r="G4053" i="22"/>
  <c r="H4053" i="22" s="1"/>
  <c r="I4053" i="22" s="1"/>
  <c r="G4009" i="22"/>
  <c r="H4009" i="22" s="1"/>
  <c r="I4009" i="22" s="1"/>
  <c r="G3968" i="22"/>
  <c r="H3968" i="22" s="1"/>
  <c r="I3968" i="22" s="1"/>
  <c r="G3925" i="22"/>
  <c r="H3925" i="22" s="1"/>
  <c r="I3925" i="22" s="1"/>
  <c r="G3890" i="22"/>
  <c r="H3890" i="22" s="1"/>
  <c r="I3890" i="22" s="1"/>
  <c r="G3849" i="22"/>
  <c r="H3849" i="22" s="1"/>
  <c r="I3849" i="22" s="1"/>
  <c r="G3809" i="22"/>
  <c r="H3809" i="22" s="1"/>
  <c r="I3809" i="22" s="1"/>
  <c r="G3773" i="22"/>
  <c r="H3773" i="22" s="1"/>
  <c r="I3773" i="22" s="1"/>
  <c r="G3735" i="22"/>
  <c r="H3735" i="22" s="1"/>
  <c r="I3735" i="22" s="1"/>
  <c r="G3699" i="22"/>
  <c r="H3699" i="22" s="1"/>
  <c r="I3699" i="22" s="1"/>
  <c r="G3661" i="22"/>
  <c r="H3661" i="22" s="1"/>
  <c r="I3661" i="22" s="1"/>
  <c r="G3611" i="22"/>
  <c r="H3611" i="22" s="1"/>
  <c r="I3611" i="22" s="1"/>
  <c r="G3569" i="22"/>
  <c r="H3569" i="22" s="1"/>
  <c r="I3569" i="22" s="1"/>
  <c r="G3537" i="22"/>
  <c r="H3537" i="22" s="1"/>
  <c r="I3537" i="22" s="1"/>
  <c r="G3505" i="22"/>
  <c r="H3505" i="22" s="1"/>
  <c r="I3505" i="22" s="1"/>
  <c r="G3473" i="22"/>
  <c r="H3473" i="22" s="1"/>
  <c r="I3473" i="22" s="1"/>
  <c r="G1101" i="22"/>
  <c r="H1101" i="22" s="1"/>
  <c r="I1101" i="22" s="1"/>
  <c r="G1099" i="22"/>
  <c r="H1099" i="22" s="1"/>
  <c r="I1099" i="22" s="1"/>
  <c r="G1097" i="22"/>
  <c r="H1097" i="22" s="1"/>
  <c r="I1097" i="22" s="1"/>
  <c r="G1094" i="22"/>
  <c r="H1094" i="22" s="1"/>
  <c r="I1094" i="22" s="1"/>
  <c r="G1092" i="22"/>
  <c r="H1092" i="22" s="1"/>
  <c r="I1092" i="22" s="1"/>
  <c r="G1090" i="22"/>
  <c r="H1090" i="22" s="1"/>
  <c r="I1090" i="22" s="1"/>
  <c r="G1088" i="22"/>
  <c r="H1088" i="22" s="1"/>
  <c r="I1088" i="22" s="1"/>
  <c r="G1086" i="22"/>
  <c r="H1086" i="22" s="1"/>
  <c r="I1086" i="22" s="1"/>
  <c r="G1084" i="22"/>
  <c r="H1084" i="22" s="1"/>
  <c r="I1084" i="22" s="1"/>
  <c r="G1082" i="22"/>
  <c r="H1082" i="22" s="1"/>
  <c r="I1082" i="22" s="1"/>
  <c r="G1080" i="22"/>
  <c r="H1080" i="22" s="1"/>
  <c r="I1080" i="22" s="1"/>
  <c r="G1078" i="22"/>
  <c r="H1078" i="22" s="1"/>
  <c r="I1078" i="22" s="1"/>
  <c r="G1076" i="22"/>
  <c r="H1076" i="22" s="1"/>
  <c r="I1076" i="22" s="1"/>
  <c r="G1074" i="22"/>
  <c r="H1074" i="22" s="1"/>
  <c r="I1074" i="22" s="1"/>
  <c r="G1072" i="22"/>
  <c r="H1072" i="22" s="1"/>
  <c r="I1072" i="22" s="1"/>
  <c r="G1070" i="22"/>
  <c r="H1070" i="22" s="1"/>
  <c r="I1070" i="22" s="1"/>
  <c r="G1068" i="22"/>
  <c r="H1068" i="22" s="1"/>
  <c r="I1068" i="22" s="1"/>
  <c r="G1066" i="22"/>
  <c r="H1066" i="22" s="1"/>
  <c r="I1066" i="22" s="1"/>
  <c r="G1064" i="22"/>
  <c r="H1064" i="22" s="1"/>
  <c r="I1064" i="22" s="1"/>
  <c r="G1062" i="22"/>
  <c r="H1062" i="22" s="1"/>
  <c r="I1062" i="22" s="1"/>
  <c r="G1060" i="22"/>
  <c r="H1060" i="22" s="1"/>
  <c r="I1060" i="22" s="1"/>
  <c r="G1058" i="22"/>
  <c r="H1058" i="22" s="1"/>
  <c r="I1058" i="22" s="1"/>
  <c r="G1054" i="22"/>
  <c r="H1054" i="22" s="1"/>
  <c r="I1054" i="22" s="1"/>
  <c r="G1050" i="22"/>
  <c r="H1050" i="22" s="1"/>
  <c r="I1050" i="22" s="1"/>
  <c r="G1046" i="22"/>
  <c r="H1046" i="22" s="1"/>
  <c r="I1046" i="22" s="1"/>
  <c r="G1042" i="22"/>
  <c r="H1042" i="22" s="1"/>
  <c r="I1042" i="22" s="1"/>
  <c r="G1038" i="22"/>
  <c r="H1038" i="22" s="1"/>
  <c r="I1038" i="22" s="1"/>
  <c r="G1034" i="22"/>
  <c r="H1034" i="22" s="1"/>
  <c r="I1034" i="22" s="1"/>
  <c r="G1030" i="22"/>
  <c r="H1030" i="22" s="1"/>
  <c r="I1030" i="22" s="1"/>
  <c r="G1026" i="22"/>
  <c r="H1026" i="22" s="1"/>
  <c r="I1026" i="22" s="1"/>
  <c r="G1022" i="22"/>
  <c r="H1022" i="22" s="1"/>
  <c r="I1022" i="22" s="1"/>
  <c r="G1018" i="22"/>
  <c r="H1018" i="22" s="1"/>
  <c r="I1018" i="22" s="1"/>
  <c r="G1014" i="22"/>
  <c r="H1014" i="22" s="1"/>
  <c r="I1014" i="22" s="1"/>
  <c r="G1010" i="22"/>
  <c r="H1010" i="22" s="1"/>
  <c r="I1010" i="22" s="1"/>
  <c r="G1006" i="22"/>
  <c r="H1006" i="22" s="1"/>
  <c r="I1006" i="22" s="1"/>
  <c r="G1002" i="22"/>
  <c r="H1002" i="22" s="1"/>
  <c r="I1002" i="22" s="1"/>
  <c r="G998" i="22"/>
  <c r="H998" i="22" s="1"/>
  <c r="I998" i="22" s="1"/>
  <c r="G994" i="22"/>
  <c r="H994" i="22" s="1"/>
  <c r="I994" i="22" s="1"/>
  <c r="G990" i="22"/>
  <c r="H990" i="22" s="1"/>
  <c r="I990" i="22" s="1"/>
  <c r="G986" i="22"/>
  <c r="H986" i="22" s="1"/>
  <c r="I986" i="22" s="1"/>
  <c r="G982" i="22"/>
  <c r="H982" i="22" s="1"/>
  <c r="I982" i="22" s="1"/>
  <c r="G978" i="22"/>
  <c r="H978" i="22" s="1"/>
  <c r="I978" i="22" s="1"/>
  <c r="G974" i="22"/>
  <c r="H974" i="22" s="1"/>
  <c r="I974" i="22" s="1"/>
  <c r="G970" i="22"/>
  <c r="H970" i="22" s="1"/>
  <c r="I970" i="22" s="1"/>
  <c r="G966" i="22"/>
  <c r="H966" i="22" s="1"/>
  <c r="I966" i="22" s="1"/>
  <c r="G962" i="22"/>
  <c r="H962" i="22" s="1"/>
  <c r="I962" i="22" s="1"/>
  <c r="G958" i="22"/>
  <c r="H958" i="22" s="1"/>
  <c r="I958" i="22" s="1"/>
  <c r="G954" i="22"/>
  <c r="H954" i="22" s="1"/>
  <c r="I954" i="22" s="1"/>
  <c r="G950" i="22"/>
  <c r="H950" i="22" s="1"/>
  <c r="I950" i="22" s="1"/>
  <c r="G946" i="22"/>
  <c r="H946" i="22" s="1"/>
  <c r="I946" i="22" s="1"/>
  <c r="G942" i="22"/>
  <c r="H942" i="22" s="1"/>
  <c r="I942" i="22" s="1"/>
  <c r="G938" i="22"/>
  <c r="H938" i="22" s="1"/>
  <c r="I938" i="22" s="1"/>
  <c r="G934" i="22"/>
  <c r="H934" i="22" s="1"/>
  <c r="I934" i="22" s="1"/>
  <c r="G930" i="22"/>
  <c r="H930" i="22" s="1"/>
  <c r="I930" i="22" s="1"/>
  <c r="G926" i="22"/>
  <c r="H926" i="22" s="1"/>
  <c r="I926" i="22" s="1"/>
  <c r="G922" i="22"/>
  <c r="H922" i="22" s="1"/>
  <c r="I922" i="22" s="1"/>
  <c r="G918" i="22"/>
  <c r="H918" i="22" s="1"/>
  <c r="I918" i="22" s="1"/>
  <c r="G914" i="22"/>
  <c r="H914" i="22" s="1"/>
  <c r="I914" i="22" s="1"/>
  <c r="G910" i="22"/>
  <c r="H910" i="22" s="1"/>
  <c r="I910" i="22" s="1"/>
  <c r="G906" i="22"/>
  <c r="H906" i="22" s="1"/>
  <c r="I906" i="22" s="1"/>
  <c r="G902" i="22"/>
  <c r="H902" i="22" s="1"/>
  <c r="I902" i="22" s="1"/>
  <c r="G898" i="22"/>
  <c r="H898" i="22" s="1"/>
  <c r="I898" i="22" s="1"/>
  <c r="G894" i="22"/>
  <c r="H894" i="22" s="1"/>
  <c r="I894" i="22" s="1"/>
  <c r="G890" i="22"/>
  <c r="H890" i="22" s="1"/>
  <c r="I890" i="22" s="1"/>
  <c r="G886" i="22"/>
  <c r="H886" i="22" s="1"/>
  <c r="I886" i="22" s="1"/>
  <c r="G882" i="22"/>
  <c r="H882" i="22" s="1"/>
  <c r="I882" i="22" s="1"/>
  <c r="G878" i="22"/>
  <c r="H878" i="22" s="1"/>
  <c r="I878" i="22" s="1"/>
  <c r="G874" i="22"/>
  <c r="H874" i="22" s="1"/>
  <c r="I874" i="22" s="1"/>
  <c r="G870" i="22"/>
  <c r="H870" i="22" s="1"/>
  <c r="I870" i="22" s="1"/>
  <c r="G866" i="22"/>
  <c r="H866" i="22" s="1"/>
  <c r="I866" i="22" s="1"/>
  <c r="G862" i="22"/>
  <c r="H862" i="22" s="1"/>
  <c r="I862" i="22" s="1"/>
  <c r="G858" i="22"/>
  <c r="H858" i="22" s="1"/>
  <c r="I858" i="22" s="1"/>
  <c r="G854" i="22"/>
  <c r="H854" i="22" s="1"/>
  <c r="I854" i="22" s="1"/>
  <c r="G850" i="22"/>
  <c r="H850" i="22" s="1"/>
  <c r="I850" i="22" s="1"/>
  <c r="G846" i="22"/>
  <c r="H846" i="22" s="1"/>
  <c r="I846" i="22" s="1"/>
  <c r="G842" i="22"/>
  <c r="H842" i="22" s="1"/>
  <c r="I842" i="22" s="1"/>
  <c r="G838" i="22"/>
  <c r="H838" i="22" s="1"/>
  <c r="I838" i="22" s="1"/>
  <c r="G834" i="22"/>
  <c r="H834" i="22" s="1"/>
  <c r="I834" i="22" s="1"/>
  <c r="G830" i="22"/>
  <c r="H830" i="22" s="1"/>
  <c r="I830" i="22" s="1"/>
  <c r="G826" i="22"/>
  <c r="H826" i="22" s="1"/>
  <c r="I826" i="22" s="1"/>
  <c r="G822" i="22"/>
  <c r="H822" i="22" s="1"/>
  <c r="I822" i="22" s="1"/>
  <c r="G818" i="22"/>
  <c r="H818" i="22" s="1"/>
  <c r="I818" i="22" s="1"/>
  <c r="G814" i="22"/>
  <c r="H814" i="22" s="1"/>
  <c r="I814" i="22" s="1"/>
  <c r="G810" i="22"/>
  <c r="H810" i="22" s="1"/>
  <c r="I810" i="22" s="1"/>
  <c r="G806" i="22"/>
  <c r="H806" i="22" s="1"/>
  <c r="I806" i="22" s="1"/>
  <c r="G802" i="22"/>
  <c r="H802" i="22" s="1"/>
  <c r="I802" i="22" s="1"/>
  <c r="G798" i="22"/>
  <c r="H798" i="22" s="1"/>
  <c r="I798" i="22" s="1"/>
  <c r="G794" i="22"/>
  <c r="H794" i="22" s="1"/>
  <c r="I794" i="22" s="1"/>
  <c r="G790" i="22"/>
  <c r="H790" i="22" s="1"/>
  <c r="I790" i="22" s="1"/>
  <c r="G786" i="22"/>
  <c r="H786" i="22" s="1"/>
  <c r="I786" i="22" s="1"/>
  <c r="G782" i="22"/>
  <c r="H782" i="22" s="1"/>
  <c r="I782" i="22" s="1"/>
  <c r="G778" i="22"/>
  <c r="H778" i="22" s="1"/>
  <c r="I778" i="22" s="1"/>
  <c r="G774" i="22"/>
  <c r="H774" i="22" s="1"/>
  <c r="I774" i="22" s="1"/>
  <c r="G770" i="22"/>
  <c r="H770" i="22" s="1"/>
  <c r="I770" i="22" s="1"/>
  <c r="G766" i="22"/>
  <c r="H766" i="22" s="1"/>
  <c r="I766" i="22" s="1"/>
  <c r="G762" i="22"/>
  <c r="H762" i="22" s="1"/>
  <c r="I762" i="22" s="1"/>
  <c r="G758" i="22"/>
  <c r="H758" i="22" s="1"/>
  <c r="I758" i="22" s="1"/>
  <c r="G754" i="22"/>
  <c r="H754" i="22" s="1"/>
  <c r="I754" i="22" s="1"/>
  <c r="G750" i="22"/>
  <c r="H750" i="22" s="1"/>
  <c r="I750" i="22" s="1"/>
  <c r="G746" i="22"/>
  <c r="H746" i="22" s="1"/>
  <c r="I746" i="22" s="1"/>
  <c r="G742" i="22"/>
  <c r="H742" i="22" s="1"/>
  <c r="I742" i="22" s="1"/>
  <c r="G738" i="22"/>
  <c r="H738" i="22" s="1"/>
  <c r="I738" i="22" s="1"/>
  <c r="G734" i="22"/>
  <c r="H734" i="22" s="1"/>
  <c r="I734" i="22" s="1"/>
  <c r="G730" i="22"/>
  <c r="H730" i="22" s="1"/>
  <c r="I730" i="22" s="1"/>
  <c r="G726" i="22"/>
  <c r="H726" i="22" s="1"/>
  <c r="I726" i="22" s="1"/>
  <c r="G722" i="22"/>
  <c r="H722" i="22" s="1"/>
  <c r="I722" i="22" s="1"/>
  <c r="G718" i="22"/>
  <c r="H718" i="22" s="1"/>
  <c r="I718" i="22" s="1"/>
  <c r="G714" i="22"/>
  <c r="H714" i="22" s="1"/>
  <c r="I714" i="22" s="1"/>
  <c r="G709" i="22"/>
  <c r="H709" i="22" s="1"/>
  <c r="I709" i="22" s="1"/>
  <c r="G705" i="22"/>
  <c r="H705" i="22" s="1"/>
  <c r="I705" i="22" s="1"/>
  <c r="G701" i="22"/>
  <c r="H701" i="22" s="1"/>
  <c r="I701" i="22" s="1"/>
  <c r="G697" i="22"/>
  <c r="H697" i="22" s="1"/>
  <c r="I697" i="22" s="1"/>
  <c r="G693" i="22"/>
  <c r="H693" i="22" s="1"/>
  <c r="I693" i="22" s="1"/>
  <c r="G689" i="22"/>
  <c r="H689" i="22" s="1"/>
  <c r="I689" i="22" s="1"/>
  <c r="G685" i="22"/>
  <c r="H685" i="22" s="1"/>
  <c r="I685" i="22" s="1"/>
  <c r="G681" i="22"/>
  <c r="H681" i="22" s="1"/>
  <c r="I681" i="22" s="1"/>
  <c r="G677" i="22"/>
  <c r="H677" i="22" s="1"/>
  <c r="I677" i="22" s="1"/>
  <c r="G673" i="22"/>
  <c r="H673" i="22" s="1"/>
  <c r="I673" i="22" s="1"/>
  <c r="G669" i="22"/>
  <c r="H669" i="22" s="1"/>
  <c r="I669" i="22" s="1"/>
  <c r="G665" i="22"/>
  <c r="H665" i="22" s="1"/>
  <c r="I665" i="22" s="1"/>
  <c r="G661" i="22"/>
  <c r="H661" i="22" s="1"/>
  <c r="I661" i="22" s="1"/>
  <c r="G657" i="22"/>
  <c r="H657" i="22" s="1"/>
  <c r="I657" i="22" s="1"/>
  <c r="G653" i="22"/>
  <c r="H653" i="22" s="1"/>
  <c r="I653" i="22" s="1"/>
  <c r="G649" i="22"/>
  <c r="H649" i="22" s="1"/>
  <c r="I649" i="22" s="1"/>
  <c r="G645" i="22"/>
  <c r="H645" i="22" s="1"/>
  <c r="I645" i="22" s="1"/>
  <c r="G641" i="22"/>
  <c r="H641" i="22" s="1"/>
  <c r="I641" i="22" s="1"/>
  <c r="G637" i="22"/>
  <c r="H637" i="22" s="1"/>
  <c r="I637" i="22" s="1"/>
  <c r="G633" i="22"/>
  <c r="H633" i="22" s="1"/>
  <c r="I633" i="22" s="1"/>
  <c r="G629" i="22"/>
  <c r="H629" i="22" s="1"/>
  <c r="I629" i="22" s="1"/>
  <c r="G625" i="22"/>
  <c r="H625" i="22" s="1"/>
  <c r="I625" i="22" s="1"/>
  <c r="G621" i="22"/>
  <c r="H621" i="22" s="1"/>
  <c r="I621" i="22" s="1"/>
  <c r="G617" i="22"/>
  <c r="H617" i="22" s="1"/>
  <c r="I617" i="22" s="1"/>
  <c r="G613" i="22"/>
  <c r="H613" i="22" s="1"/>
  <c r="I613" i="22" s="1"/>
  <c r="G609" i="22"/>
  <c r="H609" i="22" s="1"/>
  <c r="I609" i="22" s="1"/>
  <c r="G605" i="22"/>
  <c r="H605" i="22" s="1"/>
  <c r="I605" i="22" s="1"/>
  <c r="G601" i="22"/>
  <c r="H601" i="22" s="1"/>
  <c r="I601" i="22" s="1"/>
  <c r="G597" i="22"/>
  <c r="H597" i="22" s="1"/>
  <c r="I597" i="22" s="1"/>
  <c r="G593" i="22"/>
  <c r="H593" i="22" s="1"/>
  <c r="I593" i="22" s="1"/>
  <c r="G589" i="22"/>
  <c r="H589" i="22" s="1"/>
  <c r="I589" i="22" s="1"/>
  <c r="G585" i="22"/>
  <c r="H585" i="22" s="1"/>
  <c r="I585" i="22" s="1"/>
  <c r="G581" i="22"/>
  <c r="H581" i="22" s="1"/>
  <c r="I581" i="22" s="1"/>
  <c r="G577" i="22"/>
  <c r="H577" i="22" s="1"/>
  <c r="I577" i="22" s="1"/>
  <c r="G573" i="22"/>
  <c r="H573" i="22" s="1"/>
  <c r="I573" i="22" s="1"/>
  <c r="G569" i="22"/>
  <c r="H569" i="22" s="1"/>
  <c r="I569" i="22" s="1"/>
  <c r="G565" i="22"/>
  <c r="H565" i="22" s="1"/>
  <c r="I565" i="22" s="1"/>
  <c r="G561" i="22"/>
  <c r="H561" i="22" s="1"/>
  <c r="I561" i="22" s="1"/>
  <c r="G557" i="22"/>
  <c r="H557" i="22" s="1"/>
  <c r="I557" i="22" s="1"/>
  <c r="G553" i="22"/>
  <c r="H553" i="22" s="1"/>
  <c r="I553" i="22" s="1"/>
  <c r="G549" i="22"/>
  <c r="H549" i="22" s="1"/>
  <c r="I549" i="22" s="1"/>
  <c r="G545" i="22"/>
  <c r="H545" i="22" s="1"/>
  <c r="I545" i="22" s="1"/>
  <c r="G540" i="22"/>
  <c r="H540" i="22" s="1"/>
  <c r="I540" i="22" s="1"/>
  <c r="G536" i="22"/>
  <c r="H536" i="22" s="1"/>
  <c r="I536" i="22" s="1"/>
  <c r="G531" i="22"/>
  <c r="H531" i="22" s="1"/>
  <c r="I531" i="22" s="1"/>
  <c r="G527" i="22"/>
  <c r="H527" i="22" s="1"/>
  <c r="I527" i="22" s="1"/>
  <c r="G523" i="22"/>
  <c r="H523" i="22" s="1"/>
  <c r="I523" i="22" s="1"/>
  <c r="G519" i="22"/>
  <c r="H519" i="22" s="1"/>
  <c r="I519" i="22" s="1"/>
  <c r="G515" i="22"/>
  <c r="H515" i="22" s="1"/>
  <c r="I515" i="22" s="1"/>
  <c r="G511" i="22"/>
  <c r="H511" i="22" s="1"/>
  <c r="I511" i="22" s="1"/>
  <c r="G507" i="22"/>
  <c r="H507" i="22" s="1"/>
  <c r="I507" i="22" s="1"/>
  <c r="G503" i="22"/>
  <c r="H503" i="22" s="1"/>
  <c r="I503" i="22" s="1"/>
  <c r="G499" i="22"/>
  <c r="H499" i="22" s="1"/>
  <c r="I499" i="22" s="1"/>
  <c r="G495" i="22"/>
  <c r="H495" i="22" s="1"/>
  <c r="I495" i="22" s="1"/>
  <c r="G491" i="22"/>
  <c r="H491" i="22" s="1"/>
  <c r="I491" i="22" s="1"/>
  <c r="G487" i="22"/>
  <c r="H487" i="22" s="1"/>
  <c r="I487" i="22" s="1"/>
  <c r="G483" i="22"/>
  <c r="H483" i="22" s="1"/>
  <c r="I483" i="22" s="1"/>
  <c r="G479" i="22"/>
  <c r="H479" i="22" s="1"/>
  <c r="I479" i="22" s="1"/>
  <c r="G475" i="22"/>
  <c r="H475" i="22" s="1"/>
  <c r="I475" i="22" s="1"/>
  <c r="G471" i="22"/>
  <c r="H471" i="22" s="1"/>
  <c r="I471" i="22" s="1"/>
  <c r="G467" i="22"/>
  <c r="H467" i="22" s="1"/>
  <c r="I467" i="22" s="1"/>
  <c r="G463" i="22"/>
  <c r="H463" i="22" s="1"/>
  <c r="I463" i="22" s="1"/>
  <c r="G459" i="22"/>
  <c r="H459" i="22" s="1"/>
  <c r="I459" i="22" s="1"/>
  <c r="G455" i="22"/>
  <c r="H455" i="22" s="1"/>
  <c r="I455" i="22" s="1"/>
  <c r="G451" i="22"/>
  <c r="H451" i="22" s="1"/>
  <c r="I451" i="22" s="1"/>
  <c r="G447" i="22"/>
  <c r="H447" i="22" s="1"/>
  <c r="I447" i="22" s="1"/>
  <c r="G443" i="22"/>
  <c r="H443" i="22" s="1"/>
  <c r="I443" i="22" s="1"/>
  <c r="G439" i="22"/>
  <c r="H439" i="22" s="1"/>
  <c r="I439" i="22" s="1"/>
  <c r="G435" i="22"/>
  <c r="H435" i="22" s="1"/>
  <c r="I435" i="22" s="1"/>
  <c r="G431" i="22"/>
  <c r="H431" i="22" s="1"/>
  <c r="I431" i="22" s="1"/>
  <c r="G427" i="22"/>
  <c r="H427" i="22" s="1"/>
  <c r="I427" i="22" s="1"/>
  <c r="G423" i="22"/>
  <c r="H423" i="22" s="1"/>
  <c r="I423" i="22" s="1"/>
  <c r="G419" i="22"/>
  <c r="H419" i="22" s="1"/>
  <c r="I419" i="22" s="1"/>
  <c r="G415" i="22"/>
  <c r="H415" i="22" s="1"/>
  <c r="I415" i="22" s="1"/>
  <c r="G411" i="22"/>
  <c r="H411" i="22" s="1"/>
  <c r="I411" i="22" s="1"/>
  <c r="G407" i="22"/>
  <c r="H407" i="22" s="1"/>
  <c r="I407" i="22" s="1"/>
  <c r="G403" i="22"/>
  <c r="H403" i="22" s="1"/>
  <c r="I403" i="22" s="1"/>
  <c r="G399" i="22"/>
  <c r="H399" i="22" s="1"/>
  <c r="I399" i="22" s="1"/>
  <c r="G395" i="22"/>
  <c r="H395" i="22" s="1"/>
  <c r="I395" i="22" s="1"/>
  <c r="G391" i="22"/>
  <c r="H391" i="22" s="1"/>
  <c r="I391" i="22" s="1"/>
  <c r="G387" i="22"/>
  <c r="H387" i="22" s="1"/>
  <c r="I387" i="22" s="1"/>
  <c r="G383" i="22"/>
  <c r="H383" i="22" s="1"/>
  <c r="I383" i="22" s="1"/>
  <c r="G379" i="22"/>
  <c r="H379" i="22" s="1"/>
  <c r="I379" i="22" s="1"/>
  <c r="G375" i="22"/>
  <c r="H375" i="22" s="1"/>
  <c r="I375" i="22" s="1"/>
  <c r="G371" i="22"/>
  <c r="H371" i="22" s="1"/>
  <c r="I371" i="22" s="1"/>
  <c r="G367" i="22"/>
  <c r="H367" i="22" s="1"/>
  <c r="I367" i="22" s="1"/>
  <c r="G362" i="22"/>
  <c r="H362" i="22" s="1"/>
  <c r="I362" i="22" s="1"/>
  <c r="G358" i="22"/>
  <c r="H358" i="22" s="1"/>
  <c r="I358" i="22" s="1"/>
  <c r="G354" i="22"/>
  <c r="H354" i="22" s="1"/>
  <c r="I354" i="22" s="1"/>
  <c r="G350" i="22"/>
  <c r="H350" i="22" s="1"/>
  <c r="I350" i="22" s="1"/>
  <c r="G345" i="22"/>
  <c r="H345" i="22" s="1"/>
  <c r="I345" i="22" s="1"/>
  <c r="G341" i="22"/>
  <c r="H341" i="22" s="1"/>
  <c r="I341" i="22" s="1"/>
  <c r="G337" i="22"/>
  <c r="H337" i="22" s="1"/>
  <c r="I337" i="22" s="1"/>
  <c r="G333" i="22"/>
  <c r="H333" i="22" s="1"/>
  <c r="I333" i="22" s="1"/>
  <c r="G329" i="22"/>
  <c r="H329" i="22" s="1"/>
  <c r="I329" i="22" s="1"/>
  <c r="G325" i="22"/>
  <c r="H325" i="22" s="1"/>
  <c r="I325" i="22" s="1"/>
  <c r="G321" i="22"/>
  <c r="H321" i="22" s="1"/>
  <c r="I321" i="22" s="1"/>
  <c r="G317" i="22"/>
  <c r="H317" i="22" s="1"/>
  <c r="I317" i="22" s="1"/>
  <c r="G313" i="22"/>
  <c r="H313" i="22" s="1"/>
  <c r="I313" i="22" s="1"/>
  <c r="G309" i="22"/>
  <c r="H309" i="22" s="1"/>
  <c r="I309" i="22" s="1"/>
  <c r="G305" i="22"/>
  <c r="H305" i="22" s="1"/>
  <c r="I305" i="22" s="1"/>
  <c r="G301" i="22"/>
  <c r="H301" i="22" s="1"/>
  <c r="I301" i="22" s="1"/>
  <c r="G297" i="22"/>
  <c r="H297" i="22" s="1"/>
  <c r="I297" i="22" s="1"/>
  <c r="G293" i="22"/>
  <c r="H293" i="22" s="1"/>
  <c r="I293" i="22" s="1"/>
  <c r="G289" i="22"/>
  <c r="H289" i="22" s="1"/>
  <c r="I289" i="22" s="1"/>
  <c r="G285" i="22"/>
  <c r="H285" i="22" s="1"/>
  <c r="I285" i="22" s="1"/>
  <c r="G281" i="22"/>
  <c r="H281" i="22" s="1"/>
  <c r="I281" i="22" s="1"/>
  <c r="G277" i="22"/>
  <c r="H277" i="22" s="1"/>
  <c r="I277" i="22" s="1"/>
  <c r="G273" i="22"/>
  <c r="H273" i="22" s="1"/>
  <c r="I273" i="22" s="1"/>
  <c r="G269" i="22"/>
  <c r="H269" i="22" s="1"/>
  <c r="I269" i="22" s="1"/>
  <c r="G265" i="22"/>
  <c r="H265" i="22" s="1"/>
  <c r="I265" i="22" s="1"/>
  <c r="G261" i="22"/>
  <c r="H261" i="22" s="1"/>
  <c r="I261" i="22" s="1"/>
  <c r="G257" i="22"/>
  <c r="H257" i="22" s="1"/>
  <c r="I257" i="22" s="1"/>
  <c r="G253" i="22"/>
  <c r="H253" i="22" s="1"/>
  <c r="I253" i="22" s="1"/>
  <c r="G249" i="22"/>
  <c r="H249" i="22" s="1"/>
  <c r="I249" i="22" s="1"/>
  <c r="G245" i="22"/>
  <c r="H245" i="22" s="1"/>
  <c r="I245" i="22" s="1"/>
  <c r="G241" i="22"/>
  <c r="H241" i="22" s="1"/>
  <c r="I241" i="22" s="1"/>
  <c r="G237" i="22"/>
  <c r="H237" i="22" s="1"/>
  <c r="I237" i="22" s="1"/>
  <c r="G233" i="22"/>
  <c r="H233" i="22" s="1"/>
  <c r="I233" i="22" s="1"/>
  <c r="G229" i="22"/>
  <c r="H229" i="22" s="1"/>
  <c r="I229" i="22" s="1"/>
  <c r="G225" i="22"/>
  <c r="H225" i="22" s="1"/>
  <c r="I225" i="22" s="1"/>
  <c r="G221" i="22"/>
  <c r="H221" i="22" s="1"/>
  <c r="I221" i="22" s="1"/>
  <c r="G217" i="22"/>
  <c r="H217" i="22" s="1"/>
  <c r="I217" i="22" s="1"/>
  <c r="G213" i="22"/>
  <c r="H213" i="22" s="1"/>
  <c r="I213" i="22" s="1"/>
  <c r="G209" i="22"/>
  <c r="H209" i="22" s="1"/>
  <c r="I209" i="22" s="1"/>
  <c r="G205" i="22"/>
  <c r="H205" i="22" s="1"/>
  <c r="I205" i="22" s="1"/>
  <c r="G201" i="22"/>
  <c r="H201" i="22" s="1"/>
  <c r="I201" i="22" s="1"/>
  <c r="G197" i="22"/>
  <c r="H197" i="22" s="1"/>
  <c r="I197" i="22" s="1"/>
  <c r="G193" i="22"/>
  <c r="H193" i="22" s="1"/>
  <c r="I193" i="22" s="1"/>
  <c r="G189" i="22"/>
  <c r="H189" i="22" s="1"/>
  <c r="I189" i="22" s="1"/>
  <c r="G185" i="22"/>
  <c r="H185" i="22" s="1"/>
  <c r="I185" i="22" s="1"/>
  <c r="G181" i="22"/>
  <c r="H181" i="22" s="1"/>
  <c r="I181" i="22" s="1"/>
  <c r="G177" i="22"/>
  <c r="G171" i="22"/>
  <c r="H171" i="22" s="1"/>
  <c r="I171" i="22" s="1"/>
  <c r="G167" i="22"/>
  <c r="H167" i="22" s="1"/>
  <c r="I167" i="22" s="1"/>
  <c r="G163" i="22"/>
  <c r="H163" i="22" s="1"/>
  <c r="I163" i="22" s="1"/>
  <c r="G158" i="22"/>
  <c r="H158" i="22" s="1"/>
  <c r="I158" i="22" s="1"/>
  <c r="G154" i="22"/>
  <c r="H154" i="22" s="1"/>
  <c r="I154" i="22" s="1"/>
  <c r="G150" i="22"/>
  <c r="H150" i="22" s="1"/>
  <c r="I150" i="22" s="1"/>
  <c r="G146" i="22"/>
  <c r="H146" i="22" s="1"/>
  <c r="I146" i="22" s="1"/>
  <c r="G140" i="22"/>
  <c r="H140" i="22" s="1"/>
  <c r="I140" i="22" s="1"/>
  <c r="G136" i="22"/>
  <c r="H136" i="22" s="1"/>
  <c r="I136" i="22" s="1"/>
  <c r="G132" i="22"/>
  <c r="H132" i="22" s="1"/>
  <c r="I132" i="22" s="1"/>
  <c r="G127" i="22"/>
  <c r="H127" i="22" s="1"/>
  <c r="I127" i="22" s="1"/>
  <c r="G123" i="22"/>
  <c r="H123" i="22" s="1"/>
  <c r="I123" i="22" s="1"/>
  <c r="G119" i="22"/>
  <c r="H119" i="22" s="1"/>
  <c r="I119" i="22" s="1"/>
  <c r="G115" i="22"/>
  <c r="H115" i="22" s="1"/>
  <c r="I115" i="22" s="1"/>
  <c r="G111" i="22"/>
  <c r="H111" i="22" s="1"/>
  <c r="I111" i="22" s="1"/>
  <c r="G106" i="22"/>
  <c r="H106" i="22" s="1"/>
  <c r="I106" i="22" s="1"/>
  <c r="G102" i="22"/>
  <c r="H102" i="22" s="1"/>
  <c r="I102" i="22" s="1"/>
  <c r="G98" i="22"/>
  <c r="H98" i="22" s="1"/>
  <c r="I98" i="22" s="1"/>
  <c r="G94" i="22"/>
  <c r="H94" i="22" s="1"/>
  <c r="I94" i="22" s="1"/>
  <c r="G90" i="22"/>
  <c r="H90" i="22" s="1"/>
  <c r="I90" i="22" s="1"/>
  <c r="G85" i="22"/>
  <c r="H85" i="22" s="1"/>
  <c r="I85" i="22" s="1"/>
  <c r="G81" i="22"/>
  <c r="H81" i="22" s="1"/>
  <c r="I81" i="22" s="1"/>
  <c r="G76" i="22"/>
  <c r="H76" i="22" s="1"/>
  <c r="I76" i="22" s="1"/>
  <c r="G72" i="22"/>
  <c r="H72" i="22" s="1"/>
  <c r="I72" i="22" s="1"/>
  <c r="G68" i="22"/>
  <c r="H68" i="22" s="1"/>
  <c r="I68" i="22" s="1"/>
  <c r="G63" i="22"/>
  <c r="H63" i="22" s="1"/>
  <c r="I63" i="22" s="1"/>
  <c r="G59" i="22"/>
  <c r="H59" i="22" s="1"/>
  <c r="I59" i="22" s="1"/>
  <c r="G54" i="22"/>
  <c r="H54" i="22" s="1"/>
  <c r="I54" i="22" s="1"/>
  <c r="G50" i="22"/>
  <c r="H50" i="22" s="1"/>
  <c r="I50" i="22" s="1"/>
  <c r="G45" i="22"/>
  <c r="H45" i="22" s="1"/>
  <c r="I45" i="22" s="1"/>
  <c r="G41" i="22"/>
  <c r="H41" i="22" s="1"/>
  <c r="I41" i="22" s="1"/>
  <c r="G36" i="22"/>
  <c r="H36" i="22" s="1"/>
  <c r="I36" i="22" s="1"/>
  <c r="G31" i="22"/>
  <c r="H31" i="22" s="1"/>
  <c r="I31" i="22" s="1"/>
  <c r="G27" i="22"/>
  <c r="H27" i="22" s="1"/>
  <c r="I27" i="22" s="1"/>
  <c r="G22" i="22"/>
  <c r="H22" i="22" s="1"/>
  <c r="I22" i="22" s="1"/>
  <c r="G18" i="22"/>
  <c r="H18" i="22" s="1"/>
  <c r="I18" i="22" s="1"/>
  <c r="G12" i="22"/>
  <c r="H12" i="22" s="1"/>
  <c r="I12" i="22" s="1"/>
  <c r="G6" i="22"/>
  <c r="H6" i="22" s="1"/>
  <c r="I6" i="22" s="1"/>
  <c r="G623" i="22"/>
  <c r="H623" i="22" s="1"/>
  <c r="I623" i="22" s="1"/>
  <c r="G603" i="22"/>
  <c r="H603" i="22" s="1"/>
  <c r="I603" i="22" s="1"/>
  <c r="G591" i="22"/>
  <c r="H591" i="22" s="1"/>
  <c r="I591" i="22" s="1"/>
  <c r="G579" i="22"/>
  <c r="H579" i="22" s="1"/>
  <c r="I579" i="22" s="1"/>
  <c r="G567" i="22"/>
  <c r="H567" i="22" s="1"/>
  <c r="I567" i="22" s="1"/>
  <c r="G555" i="22"/>
  <c r="H555" i="22" s="1"/>
  <c r="I555" i="22" s="1"/>
  <c r="G543" i="22"/>
  <c r="H543" i="22" s="1"/>
  <c r="I543" i="22" s="1"/>
  <c r="G529" i="22"/>
  <c r="H529" i="22" s="1"/>
  <c r="I529" i="22" s="1"/>
  <c r="G517" i="22"/>
  <c r="H517" i="22" s="1"/>
  <c r="I517" i="22" s="1"/>
  <c r="G505" i="22"/>
  <c r="H505" i="22" s="1"/>
  <c r="I505" i="22" s="1"/>
  <c r="G493" i="22"/>
  <c r="H493" i="22" s="1"/>
  <c r="I493" i="22" s="1"/>
  <c r="G481" i="22"/>
  <c r="H481" i="22" s="1"/>
  <c r="I481" i="22" s="1"/>
  <c r="G469" i="22"/>
  <c r="H469" i="22" s="1"/>
  <c r="I469" i="22" s="1"/>
  <c r="G457" i="22"/>
  <c r="H457" i="22" s="1"/>
  <c r="I457" i="22" s="1"/>
  <c r="G445" i="22"/>
  <c r="H445" i="22" s="1"/>
  <c r="I445" i="22" s="1"/>
  <c r="G433" i="22"/>
  <c r="H433" i="22" s="1"/>
  <c r="I433" i="22" s="1"/>
  <c r="G397" i="22"/>
  <c r="H397" i="22" s="1"/>
  <c r="I397" i="22" s="1"/>
  <c r="G385" i="22"/>
  <c r="H385" i="22" s="1"/>
  <c r="I385" i="22" s="1"/>
  <c r="G373" i="22"/>
  <c r="H373" i="22" s="1"/>
  <c r="I373" i="22" s="1"/>
  <c r="G369" i="22"/>
  <c r="H369" i="22" s="1"/>
  <c r="I369" i="22" s="1"/>
  <c r="G352" i="22"/>
  <c r="H352" i="22" s="1"/>
  <c r="I352" i="22" s="1"/>
  <c r="G327" i="22"/>
  <c r="H327" i="22" s="1"/>
  <c r="I327" i="22" s="1"/>
  <c r="G315" i="22"/>
  <c r="H315" i="22" s="1"/>
  <c r="I315" i="22" s="1"/>
  <c r="G299" i="22"/>
  <c r="H299" i="22" s="1"/>
  <c r="I299" i="22" s="1"/>
  <c r="G283" i="22"/>
  <c r="H283" i="22" s="1"/>
  <c r="I283" i="22" s="1"/>
  <c r="G279" i="22"/>
  <c r="H279" i="22" s="1"/>
  <c r="I279" i="22" s="1"/>
  <c r="G267" i="22"/>
  <c r="H267" i="22" s="1"/>
  <c r="I267" i="22" s="1"/>
  <c r="G255" i="22"/>
  <c r="H255" i="22" s="1"/>
  <c r="I255" i="22" s="1"/>
  <c r="G239" i="22"/>
  <c r="H239" i="22" s="1"/>
  <c r="I239" i="22" s="1"/>
  <c r="G223" i="22"/>
  <c r="H223" i="22" s="1"/>
  <c r="I223" i="22" s="1"/>
  <c r="G211" i="22"/>
  <c r="H211" i="22" s="1"/>
  <c r="I211" i="22" s="1"/>
  <c r="G183" i="22"/>
  <c r="H183" i="22" s="1"/>
  <c r="I183" i="22" s="1"/>
  <c r="G169" i="22"/>
  <c r="H169" i="22" s="1"/>
  <c r="I169" i="22" s="1"/>
  <c r="G156" i="22"/>
  <c r="H156" i="22" s="1"/>
  <c r="I156" i="22" s="1"/>
  <c r="G142" i="22"/>
  <c r="H142" i="22" s="1"/>
  <c r="I142" i="22" s="1"/>
  <c r="G138" i="22"/>
  <c r="H138" i="22" s="1"/>
  <c r="I138" i="22" s="1"/>
  <c r="G130" i="22"/>
  <c r="H130" i="22" s="1"/>
  <c r="I130" i="22" s="1"/>
  <c r="G113" i="22"/>
  <c r="H113" i="22" s="1"/>
  <c r="I113" i="22" s="1"/>
  <c r="G100" i="22"/>
  <c r="H100" i="22" s="1"/>
  <c r="I100" i="22" s="1"/>
  <c r="G87" i="22"/>
  <c r="H87" i="22" s="1"/>
  <c r="I87" i="22" s="1"/>
  <c r="G74" i="22"/>
  <c r="H74" i="22" s="1"/>
  <c r="I74" i="22" s="1"/>
  <c r="G61" i="22"/>
  <c r="H61" i="22" s="1"/>
  <c r="I61" i="22" s="1"/>
  <c r="G47" i="22"/>
  <c r="H47" i="22" s="1"/>
  <c r="I47" i="22" s="1"/>
  <c r="G34" i="22"/>
  <c r="H34" i="22" s="1"/>
  <c r="I34" i="22" s="1"/>
  <c r="G20" i="22"/>
  <c r="H20" i="22" s="1"/>
  <c r="I20" i="22" s="1"/>
  <c r="G418" i="22"/>
  <c r="H418" i="22" s="1"/>
  <c r="I418" i="22" s="1"/>
  <c r="G414" i="22"/>
  <c r="H414" i="22" s="1"/>
  <c r="I414" i="22" s="1"/>
  <c r="G402" i="22"/>
  <c r="H402" i="22" s="1"/>
  <c r="I402" i="22" s="1"/>
  <c r="G390" i="22"/>
  <c r="H390" i="22" s="1"/>
  <c r="I390" i="22" s="1"/>
  <c r="G378" i="22"/>
  <c r="H378" i="22" s="1"/>
  <c r="I378" i="22" s="1"/>
  <c r="G366" i="22"/>
  <c r="H366" i="22" s="1"/>
  <c r="I366" i="22" s="1"/>
  <c r="G353" i="22"/>
  <c r="H353" i="22" s="1"/>
  <c r="I353" i="22" s="1"/>
  <c r="G340" i="22"/>
  <c r="H340" i="22" s="1"/>
  <c r="I340" i="22" s="1"/>
  <c r="G328" i="22"/>
  <c r="H328" i="22" s="1"/>
  <c r="I328" i="22" s="1"/>
  <c r="G316" i="22"/>
  <c r="H316" i="22" s="1"/>
  <c r="I316" i="22" s="1"/>
  <c r="G304" i="22"/>
  <c r="H304" i="22" s="1"/>
  <c r="I304" i="22" s="1"/>
  <c r="G292" i="22"/>
  <c r="H292" i="22" s="1"/>
  <c r="I292" i="22" s="1"/>
  <c r="G280" i="22"/>
  <c r="H280" i="22" s="1"/>
  <c r="I280" i="22" s="1"/>
  <c r="G276" i="22"/>
  <c r="H276" i="22" s="1"/>
  <c r="I276" i="22" s="1"/>
  <c r="G264" i="22"/>
  <c r="H264" i="22" s="1"/>
  <c r="I264" i="22" s="1"/>
  <c r="G248" i="22"/>
  <c r="H248" i="22" s="1"/>
  <c r="I248" i="22" s="1"/>
  <c r="G232" i="22"/>
  <c r="H232" i="22" s="1"/>
  <c r="I232" i="22" s="1"/>
  <c r="G216" i="22"/>
  <c r="H216" i="22" s="1"/>
  <c r="I216" i="22" s="1"/>
  <c r="G4208" i="22"/>
  <c r="H4208" i="22" s="1"/>
  <c r="I4208" i="22" s="1"/>
  <c r="G4172" i="22"/>
  <c r="H4172" i="22" s="1"/>
  <c r="I4172" i="22" s="1"/>
  <c r="G4130" i="22"/>
  <c r="H4130" i="22" s="1"/>
  <c r="I4130" i="22" s="1"/>
  <c r="G4089" i="22"/>
  <c r="H4089" i="22" s="1"/>
  <c r="I4089" i="22" s="1"/>
  <c r="G4042" i="22"/>
  <c r="H4042" i="22" s="1"/>
  <c r="I4042" i="22" s="1"/>
  <c r="G3998" i="22"/>
  <c r="H3998" i="22" s="1"/>
  <c r="I3998" i="22" s="1"/>
  <c r="G3958" i="22"/>
  <c r="G3917" i="22"/>
  <c r="H3917" i="22" s="1"/>
  <c r="I3917" i="22" s="1"/>
  <c r="G3881" i="22"/>
  <c r="H3881" i="22" s="1"/>
  <c r="I3881" i="22" s="1"/>
  <c r="G3839" i="22"/>
  <c r="H3839" i="22" s="1"/>
  <c r="I3839" i="22" s="1"/>
  <c r="G3800" i="22"/>
  <c r="H3800" i="22" s="1"/>
  <c r="I3800" i="22" s="1"/>
  <c r="G3764" i="22"/>
  <c r="H3764" i="22" s="1"/>
  <c r="I3764" i="22" s="1"/>
  <c r="G3726" i="22"/>
  <c r="H3726" i="22" s="1"/>
  <c r="I3726" i="22" s="1"/>
  <c r="G3690" i="22"/>
  <c r="H3690" i="22" s="1"/>
  <c r="I3690" i="22" s="1"/>
  <c r="G3645" i="22"/>
  <c r="H3645" i="22" s="1"/>
  <c r="I3645" i="22" s="1"/>
  <c r="G3602" i="22"/>
  <c r="H3602" i="22" s="1"/>
  <c r="I3602" i="22" s="1"/>
  <c r="G3561" i="22"/>
  <c r="H3561" i="22" s="1"/>
  <c r="I3561" i="22" s="1"/>
  <c r="G3529" i="22"/>
  <c r="H3529" i="22" s="1"/>
  <c r="I3529" i="22" s="1"/>
  <c r="G3497" i="22"/>
  <c r="H3497" i="22" s="1"/>
  <c r="I3497" i="22" s="1"/>
  <c r="G3465" i="22"/>
  <c r="H3465" i="22" s="1"/>
  <c r="I3465" i="22" s="1"/>
  <c r="G2583" i="22"/>
  <c r="H2583" i="22" s="1"/>
  <c r="I2583" i="22" s="1"/>
  <c r="G2567" i="22"/>
  <c r="H2567" i="22" s="1"/>
  <c r="I2567" i="22" s="1"/>
  <c r="G2551" i="22"/>
  <c r="H2551" i="22" s="1"/>
  <c r="I2551" i="22" s="1"/>
  <c r="G2535" i="22"/>
  <c r="H2535" i="22" s="1"/>
  <c r="I2535" i="22" s="1"/>
  <c r="G2519" i="22"/>
  <c r="H2519" i="22" s="1"/>
  <c r="I2519" i="22" s="1"/>
  <c r="G2503" i="22"/>
  <c r="H2503" i="22" s="1"/>
  <c r="I2503" i="22" s="1"/>
  <c r="G2487" i="22"/>
  <c r="H2487" i="22" s="1"/>
  <c r="I2487" i="22" s="1"/>
  <c r="G2471" i="22"/>
  <c r="H2471" i="22" s="1"/>
  <c r="I2471" i="22" s="1"/>
  <c r="G2455" i="22"/>
  <c r="H2455" i="22" s="1"/>
  <c r="I2455" i="22" s="1"/>
  <c r="G2439" i="22"/>
  <c r="H2439" i="22" s="1"/>
  <c r="I2439" i="22" s="1"/>
  <c r="G2423" i="22"/>
  <c r="H2423" i="22" s="1"/>
  <c r="I2423" i="22" s="1"/>
  <c r="G2407" i="22"/>
  <c r="H2407" i="22" s="1"/>
  <c r="I2407" i="22" s="1"/>
  <c r="G2391" i="22"/>
  <c r="H2391" i="22" s="1"/>
  <c r="I2391" i="22" s="1"/>
  <c r="G2375" i="22"/>
  <c r="H2375" i="22" s="1"/>
  <c r="I2375" i="22" s="1"/>
  <c r="G2359" i="22"/>
  <c r="H2359" i="22" s="1"/>
  <c r="I2359" i="22" s="1"/>
  <c r="G2343" i="22"/>
  <c r="H2343" i="22" s="1"/>
  <c r="I2343" i="22" s="1"/>
  <c r="G2327" i="22"/>
  <c r="H2327" i="22" s="1"/>
  <c r="I2327" i="22" s="1"/>
  <c r="G2311" i="22"/>
  <c r="H2311" i="22" s="1"/>
  <c r="I2311" i="22" s="1"/>
  <c r="G2295" i="22"/>
  <c r="H2295" i="22" s="1"/>
  <c r="I2295" i="22" s="1"/>
  <c r="G2277" i="22"/>
  <c r="H2277" i="22" s="1"/>
  <c r="I2277" i="22" s="1"/>
  <c r="G2261" i="22"/>
  <c r="H2261" i="22" s="1"/>
  <c r="I2261" i="22" s="1"/>
  <c r="G2245" i="22"/>
  <c r="H2245" i="22" s="1"/>
  <c r="I2245" i="22" s="1"/>
  <c r="G2229" i="22"/>
  <c r="H2229" i="22" s="1"/>
  <c r="I2229" i="22" s="1"/>
  <c r="G2213" i="22"/>
  <c r="H2213" i="22" s="1"/>
  <c r="I2213" i="22" s="1"/>
  <c r="G2197" i="22"/>
  <c r="H2197" i="22" s="1"/>
  <c r="I2197" i="22" s="1"/>
  <c r="G2181" i="22"/>
  <c r="H2181" i="22" s="1"/>
  <c r="I2181" i="22" s="1"/>
  <c r="G2165" i="22"/>
  <c r="H2165" i="22" s="1"/>
  <c r="I2165" i="22" s="1"/>
  <c r="G2149" i="22"/>
  <c r="H2149" i="22" s="1"/>
  <c r="I2149" i="22" s="1"/>
  <c r="G2133" i="22"/>
  <c r="H2133" i="22" s="1"/>
  <c r="I2133" i="22" s="1"/>
  <c r="G2117" i="22"/>
  <c r="H2117" i="22" s="1"/>
  <c r="I2117" i="22" s="1"/>
  <c r="G2101" i="22"/>
  <c r="H2101" i="22" s="1"/>
  <c r="I2101" i="22" s="1"/>
  <c r="G2085" i="22"/>
  <c r="H2085" i="22" s="1"/>
  <c r="I2085" i="22" s="1"/>
  <c r="G2069" i="22"/>
  <c r="H2069" i="22" s="1"/>
  <c r="I2069" i="22" s="1"/>
  <c r="G2053" i="22"/>
  <c r="H2053" i="22" s="1"/>
  <c r="I2053" i="22" s="1"/>
  <c r="G2037" i="22"/>
  <c r="H2037" i="22" s="1"/>
  <c r="I2037" i="22" s="1"/>
  <c r="G2021" i="22"/>
  <c r="H2021" i="22" s="1"/>
  <c r="I2021" i="22" s="1"/>
  <c r="G2006" i="22"/>
  <c r="H2006" i="22" s="1"/>
  <c r="I2006" i="22" s="1"/>
  <c r="G1998" i="22"/>
  <c r="H1998" i="22" s="1"/>
  <c r="I1998" i="22" s="1"/>
  <c r="G1990" i="22"/>
  <c r="H1990" i="22" s="1"/>
  <c r="I1990" i="22" s="1"/>
  <c r="G1982" i="22"/>
  <c r="H1982" i="22" s="1"/>
  <c r="I1982" i="22" s="1"/>
  <c r="G1974" i="22"/>
  <c r="H1974" i="22" s="1"/>
  <c r="I1974" i="22" s="1"/>
  <c r="G1966" i="22"/>
  <c r="H1966" i="22" s="1"/>
  <c r="I1966" i="22" s="1"/>
  <c r="G1958" i="22"/>
  <c r="H1958" i="22" s="1"/>
  <c r="I1958" i="22" s="1"/>
  <c r="G1950" i="22"/>
  <c r="H1950" i="22" s="1"/>
  <c r="I1950" i="22" s="1"/>
  <c r="G1942" i="22"/>
  <c r="H1942" i="22" s="1"/>
  <c r="I1942" i="22" s="1"/>
  <c r="G1934" i="22"/>
  <c r="H1934" i="22" s="1"/>
  <c r="I1934" i="22" s="1"/>
  <c r="G1926" i="22"/>
  <c r="H1926" i="22" s="1"/>
  <c r="I1926" i="22" s="1"/>
  <c r="G1918" i="22"/>
  <c r="H1918" i="22" s="1"/>
  <c r="I1918" i="22" s="1"/>
  <c r="G1910" i="22"/>
  <c r="H1910" i="22" s="1"/>
  <c r="I1910" i="22" s="1"/>
  <c r="G1902" i="22"/>
  <c r="H1902" i="22" s="1"/>
  <c r="I1902" i="22" s="1"/>
  <c r="G1893" i="22"/>
  <c r="H1893" i="22" s="1"/>
  <c r="I1893" i="22" s="1"/>
  <c r="G1885" i="22"/>
  <c r="H1885" i="22" s="1"/>
  <c r="I1885" i="22" s="1"/>
  <c r="G1876" i="22"/>
  <c r="H1876" i="22" s="1"/>
  <c r="I1876" i="22" s="1"/>
  <c r="G1868" i="22"/>
  <c r="H1868" i="22" s="1"/>
  <c r="I1868" i="22" s="1"/>
  <c r="G1860" i="22"/>
  <c r="H1860" i="22" s="1"/>
  <c r="I1860" i="22" s="1"/>
  <c r="G1852" i="22"/>
  <c r="H1852" i="22" s="1"/>
  <c r="I1852" i="22" s="1"/>
  <c r="G1844" i="22"/>
  <c r="H1844" i="22" s="1"/>
  <c r="I1844" i="22" s="1"/>
  <c r="G1836" i="22"/>
  <c r="H1836" i="22" s="1"/>
  <c r="I1836" i="22" s="1"/>
  <c r="G1828" i="22"/>
  <c r="H1828" i="22" s="1"/>
  <c r="I1828" i="22" s="1"/>
  <c r="G1820" i="22"/>
  <c r="H1820" i="22" s="1"/>
  <c r="I1820" i="22" s="1"/>
  <c r="G1812" i="22"/>
  <c r="H1812" i="22" s="1"/>
  <c r="I1812" i="22" s="1"/>
  <c r="G1804" i="22"/>
  <c r="H1804" i="22" s="1"/>
  <c r="I1804" i="22" s="1"/>
  <c r="G1796" i="22"/>
  <c r="H1796" i="22" s="1"/>
  <c r="I1796" i="22" s="1"/>
  <c r="G1788" i="22"/>
  <c r="H1788" i="22" s="1"/>
  <c r="I1788" i="22" s="1"/>
  <c r="G1780" i="22"/>
  <c r="H1780" i="22" s="1"/>
  <c r="I1780" i="22" s="1"/>
  <c r="G1772" i="22"/>
  <c r="H1772" i="22" s="1"/>
  <c r="I1772" i="22" s="1"/>
  <c r="G1764" i="22"/>
  <c r="H1764" i="22" s="1"/>
  <c r="I1764" i="22" s="1"/>
  <c r="G1756" i="22"/>
  <c r="H1756" i="22" s="1"/>
  <c r="I1756" i="22" s="1"/>
  <c r="G1748" i="22"/>
  <c r="H1748" i="22" s="1"/>
  <c r="I1748" i="22" s="1"/>
  <c r="G1740" i="22"/>
  <c r="H1740" i="22" s="1"/>
  <c r="I1740" i="22" s="1"/>
  <c r="G1732" i="22"/>
  <c r="H1732" i="22" s="1"/>
  <c r="I1732" i="22" s="1"/>
  <c r="G1724" i="22"/>
  <c r="H1724" i="22" s="1"/>
  <c r="I1724" i="22" s="1"/>
  <c r="G1716" i="22"/>
  <c r="H1716" i="22" s="1"/>
  <c r="I1716" i="22" s="1"/>
  <c r="G1708" i="22"/>
  <c r="H1708" i="22" s="1"/>
  <c r="I1708" i="22" s="1"/>
  <c r="G1700" i="22"/>
  <c r="H1700" i="22" s="1"/>
  <c r="I1700" i="22" s="1"/>
  <c r="G1692" i="22"/>
  <c r="H1692" i="22" s="1"/>
  <c r="I1692" i="22" s="1"/>
  <c r="G1684" i="22"/>
  <c r="H1684" i="22" s="1"/>
  <c r="I1684" i="22" s="1"/>
  <c r="G1676" i="22"/>
  <c r="H1676" i="22" s="1"/>
  <c r="I1676" i="22" s="1"/>
  <c r="G1668" i="22"/>
  <c r="H1668" i="22" s="1"/>
  <c r="I1668" i="22" s="1"/>
  <c r="G1660" i="22"/>
  <c r="H1660" i="22" s="1"/>
  <c r="I1660" i="22" s="1"/>
  <c r="G1652" i="22"/>
  <c r="H1652" i="22" s="1"/>
  <c r="I1652" i="22" s="1"/>
  <c r="G1644" i="22"/>
  <c r="H1644" i="22" s="1"/>
  <c r="I1644" i="22" s="1"/>
  <c r="G1636" i="22"/>
  <c r="H1636" i="22" s="1"/>
  <c r="I1636" i="22" s="1"/>
  <c r="G1628" i="22"/>
  <c r="H1628" i="22" s="1"/>
  <c r="I1628" i="22" s="1"/>
  <c r="G1620" i="22"/>
  <c r="H1620" i="22" s="1"/>
  <c r="I1620" i="22" s="1"/>
  <c r="G1612" i="22"/>
  <c r="H1612" i="22" s="1"/>
  <c r="I1612" i="22" s="1"/>
  <c r="G1604" i="22"/>
  <c r="H1604" i="22" s="1"/>
  <c r="I1604" i="22" s="1"/>
  <c r="G1596" i="22"/>
  <c r="H1596" i="22" s="1"/>
  <c r="I1596" i="22" s="1"/>
  <c r="G1588" i="22"/>
  <c r="H1588" i="22" s="1"/>
  <c r="I1588" i="22" s="1"/>
  <c r="G1580" i="22"/>
  <c r="H1580" i="22" s="1"/>
  <c r="I1580" i="22" s="1"/>
  <c r="G1572" i="22"/>
  <c r="H1572" i="22" s="1"/>
  <c r="I1572" i="22" s="1"/>
  <c r="G1564" i="22"/>
  <c r="H1564" i="22" s="1"/>
  <c r="I1564" i="22" s="1"/>
  <c r="G1556" i="22"/>
  <c r="H1556" i="22" s="1"/>
  <c r="I1556" i="22" s="1"/>
  <c r="G1548" i="22"/>
  <c r="H1548" i="22" s="1"/>
  <c r="I1548" i="22" s="1"/>
  <c r="G1540" i="22"/>
  <c r="H1540" i="22" s="1"/>
  <c r="I1540" i="22" s="1"/>
  <c r="G1532" i="22"/>
  <c r="H1532" i="22" s="1"/>
  <c r="I1532" i="22" s="1"/>
  <c r="G1524" i="22"/>
  <c r="H1524" i="22" s="1"/>
  <c r="I1524" i="22" s="1"/>
  <c r="G1516" i="22"/>
  <c r="H1516" i="22" s="1"/>
  <c r="I1516" i="22" s="1"/>
  <c r="G1508" i="22"/>
  <c r="H1508" i="22" s="1"/>
  <c r="I1508" i="22" s="1"/>
  <c r="G1500" i="22"/>
  <c r="H1500" i="22" s="1"/>
  <c r="I1500" i="22" s="1"/>
  <c r="G1491" i="22"/>
  <c r="H1491" i="22" s="1"/>
  <c r="I1491" i="22" s="1"/>
  <c r="G1482" i="22"/>
  <c r="H1482" i="22" s="1"/>
  <c r="I1482" i="22" s="1"/>
  <c r="G1474" i="22"/>
  <c r="H1474" i="22" s="1"/>
  <c r="I1474" i="22" s="1"/>
  <c r="G1466" i="22"/>
  <c r="H1466" i="22" s="1"/>
  <c r="I1466" i="22" s="1"/>
  <c r="G1458" i="22"/>
  <c r="H1458" i="22" s="1"/>
  <c r="I1458" i="22" s="1"/>
  <c r="G1450" i="22"/>
  <c r="H1450" i="22" s="1"/>
  <c r="I1450" i="22" s="1"/>
  <c r="G1442" i="22"/>
  <c r="H1442" i="22" s="1"/>
  <c r="I1442" i="22" s="1"/>
  <c r="G1434" i="22"/>
  <c r="H1434" i="22" s="1"/>
  <c r="I1434" i="22" s="1"/>
  <c r="G1426" i="22"/>
  <c r="H1426" i="22" s="1"/>
  <c r="I1426" i="22" s="1"/>
  <c r="G1418" i="22"/>
  <c r="H1418" i="22" s="1"/>
  <c r="I1418" i="22" s="1"/>
  <c r="G1410" i="22"/>
  <c r="H1410" i="22" s="1"/>
  <c r="I1410" i="22" s="1"/>
  <c r="G1402" i="22"/>
  <c r="H1402" i="22" s="1"/>
  <c r="I1402" i="22" s="1"/>
  <c r="G1394" i="22"/>
  <c r="H1394" i="22" s="1"/>
  <c r="I1394" i="22" s="1"/>
  <c r="G1386" i="22"/>
  <c r="H1386" i="22" s="1"/>
  <c r="I1386" i="22" s="1"/>
  <c r="G1378" i="22"/>
  <c r="H1378" i="22" s="1"/>
  <c r="I1378" i="22" s="1"/>
  <c r="G1370" i="22"/>
  <c r="H1370" i="22" s="1"/>
  <c r="I1370" i="22" s="1"/>
  <c r="G1362" i="22"/>
  <c r="H1362" i="22" s="1"/>
  <c r="I1362" i="22" s="1"/>
  <c r="G1354" i="22"/>
  <c r="H1354" i="22" s="1"/>
  <c r="I1354" i="22" s="1"/>
  <c r="G1346" i="22"/>
  <c r="H1346" i="22" s="1"/>
  <c r="I1346" i="22" s="1"/>
  <c r="G1338" i="22"/>
  <c r="H1338" i="22" s="1"/>
  <c r="I1338" i="22" s="1"/>
  <c r="G1330" i="22"/>
  <c r="H1330" i="22" s="1"/>
  <c r="I1330" i="22" s="1"/>
  <c r="G1322" i="22"/>
  <c r="H1322" i="22" s="1"/>
  <c r="I1322" i="22" s="1"/>
  <c r="G1314" i="22"/>
  <c r="H1314" i="22" s="1"/>
  <c r="I1314" i="22" s="1"/>
  <c r="G1306" i="22"/>
  <c r="H1306" i="22" s="1"/>
  <c r="I1306" i="22" s="1"/>
  <c r="G1298" i="22"/>
  <c r="H1298" i="22" s="1"/>
  <c r="I1298" i="22" s="1"/>
  <c r="G1290" i="22"/>
  <c r="H1290" i="22" s="1"/>
  <c r="I1290" i="22" s="1"/>
  <c r="G1282" i="22"/>
  <c r="H1282" i="22" s="1"/>
  <c r="I1282" i="22" s="1"/>
  <c r="G1274" i="22"/>
  <c r="H1274" i="22" s="1"/>
  <c r="I1274" i="22" s="1"/>
  <c r="G1266" i="22"/>
  <c r="H1266" i="22" s="1"/>
  <c r="I1266" i="22" s="1"/>
  <c r="G1258" i="22"/>
  <c r="H1258" i="22" s="1"/>
  <c r="I1258" i="22" s="1"/>
  <c r="G1250" i="22"/>
  <c r="H1250" i="22" s="1"/>
  <c r="I1250" i="22" s="1"/>
  <c r="G1242" i="22"/>
  <c r="H1242" i="22" s="1"/>
  <c r="I1242" i="22" s="1"/>
  <c r="G1234" i="22"/>
  <c r="H1234" i="22" s="1"/>
  <c r="I1234" i="22" s="1"/>
  <c r="G1226" i="22"/>
  <c r="H1226" i="22" s="1"/>
  <c r="I1226" i="22" s="1"/>
  <c r="G1218" i="22"/>
  <c r="H1218" i="22" s="1"/>
  <c r="I1218" i="22" s="1"/>
  <c r="G1210" i="22"/>
  <c r="H1210" i="22" s="1"/>
  <c r="I1210" i="22" s="1"/>
  <c r="G1202" i="22"/>
  <c r="H1202" i="22" s="1"/>
  <c r="I1202" i="22" s="1"/>
  <c r="G1194" i="22"/>
  <c r="H1194" i="22" s="1"/>
  <c r="I1194" i="22" s="1"/>
  <c r="G1186" i="22"/>
  <c r="H1186" i="22" s="1"/>
  <c r="I1186" i="22" s="1"/>
  <c r="G1178" i="22"/>
  <c r="H1178" i="22" s="1"/>
  <c r="I1178" i="22" s="1"/>
  <c r="G1170" i="22"/>
  <c r="H1170" i="22" s="1"/>
  <c r="I1170" i="22" s="1"/>
  <c r="G1162" i="22"/>
  <c r="H1162" i="22" s="1"/>
  <c r="I1162" i="22" s="1"/>
  <c r="G1154" i="22"/>
  <c r="H1154" i="22" s="1"/>
  <c r="I1154" i="22" s="1"/>
  <c r="G1146" i="22"/>
  <c r="H1146" i="22" s="1"/>
  <c r="I1146" i="22" s="1"/>
  <c r="G1138" i="22"/>
  <c r="H1138" i="22" s="1"/>
  <c r="I1138" i="22" s="1"/>
  <c r="G1130" i="22"/>
  <c r="H1130" i="22" s="1"/>
  <c r="I1130" i="22" s="1"/>
  <c r="G1122" i="22"/>
  <c r="H1122" i="22" s="1"/>
  <c r="I1122" i="22" s="1"/>
  <c r="G1114" i="22"/>
  <c r="H1114" i="22" s="1"/>
  <c r="I1114" i="22" s="1"/>
  <c r="G1106" i="22"/>
  <c r="H1106" i="22" s="1"/>
  <c r="I1106" i="22" s="1"/>
  <c r="G1055" i="22"/>
  <c r="H1055" i="22" s="1"/>
  <c r="I1055" i="22" s="1"/>
  <c r="G1051" i="22"/>
  <c r="H1051" i="22" s="1"/>
  <c r="I1051" i="22" s="1"/>
  <c r="G1047" i="22"/>
  <c r="H1047" i="22" s="1"/>
  <c r="I1047" i="22" s="1"/>
  <c r="G1043" i="22"/>
  <c r="H1043" i="22" s="1"/>
  <c r="I1043" i="22" s="1"/>
  <c r="G1039" i="22"/>
  <c r="H1039" i="22" s="1"/>
  <c r="I1039" i="22" s="1"/>
  <c r="G1035" i="22"/>
  <c r="H1035" i="22" s="1"/>
  <c r="I1035" i="22" s="1"/>
  <c r="G1031" i="22"/>
  <c r="H1031" i="22" s="1"/>
  <c r="I1031" i="22" s="1"/>
  <c r="G1027" i="22"/>
  <c r="H1027" i="22" s="1"/>
  <c r="I1027" i="22" s="1"/>
  <c r="G1023" i="22"/>
  <c r="H1023" i="22" s="1"/>
  <c r="I1023" i="22" s="1"/>
  <c r="G1019" i="22"/>
  <c r="H1019" i="22" s="1"/>
  <c r="I1019" i="22" s="1"/>
  <c r="G1015" i="22"/>
  <c r="H1015" i="22" s="1"/>
  <c r="I1015" i="22" s="1"/>
  <c r="G1011" i="22"/>
  <c r="H1011" i="22" s="1"/>
  <c r="I1011" i="22" s="1"/>
  <c r="G1007" i="22"/>
  <c r="H1007" i="22" s="1"/>
  <c r="I1007" i="22" s="1"/>
  <c r="G1003" i="22"/>
  <c r="H1003" i="22" s="1"/>
  <c r="I1003" i="22" s="1"/>
  <c r="G999" i="22"/>
  <c r="H999" i="22" s="1"/>
  <c r="I999" i="22" s="1"/>
  <c r="G995" i="22"/>
  <c r="H995" i="22" s="1"/>
  <c r="I995" i="22" s="1"/>
  <c r="G991" i="22"/>
  <c r="H991" i="22" s="1"/>
  <c r="I991" i="22" s="1"/>
  <c r="G987" i="22"/>
  <c r="H987" i="22" s="1"/>
  <c r="I987" i="22" s="1"/>
  <c r="G983" i="22"/>
  <c r="H983" i="22" s="1"/>
  <c r="I983" i="22" s="1"/>
  <c r="G979" i="22"/>
  <c r="H979" i="22" s="1"/>
  <c r="I979" i="22" s="1"/>
  <c r="G975" i="22"/>
  <c r="H975" i="22" s="1"/>
  <c r="I975" i="22" s="1"/>
  <c r="G971" i="22"/>
  <c r="H971" i="22" s="1"/>
  <c r="I971" i="22" s="1"/>
  <c r="G967" i="22"/>
  <c r="H967" i="22" s="1"/>
  <c r="I967" i="22" s="1"/>
  <c r="G963" i="22"/>
  <c r="H963" i="22" s="1"/>
  <c r="I963" i="22" s="1"/>
  <c r="G959" i="22"/>
  <c r="H959" i="22" s="1"/>
  <c r="I959" i="22" s="1"/>
  <c r="G955" i="22"/>
  <c r="H955" i="22" s="1"/>
  <c r="I955" i="22" s="1"/>
  <c r="G951" i="22"/>
  <c r="H951" i="22" s="1"/>
  <c r="I951" i="22" s="1"/>
  <c r="G947" i="22"/>
  <c r="H947" i="22" s="1"/>
  <c r="I947" i="22" s="1"/>
  <c r="G943" i="22"/>
  <c r="H943" i="22" s="1"/>
  <c r="I943" i="22" s="1"/>
  <c r="G939" i="22"/>
  <c r="H939" i="22" s="1"/>
  <c r="I939" i="22" s="1"/>
  <c r="G935" i="22"/>
  <c r="H935" i="22" s="1"/>
  <c r="I935" i="22" s="1"/>
  <c r="G931" i="22"/>
  <c r="H931" i="22" s="1"/>
  <c r="I931" i="22" s="1"/>
  <c r="G927" i="22"/>
  <c r="H927" i="22" s="1"/>
  <c r="I927" i="22" s="1"/>
  <c r="G923" i="22"/>
  <c r="H923" i="22" s="1"/>
  <c r="I923" i="22" s="1"/>
  <c r="G919" i="22"/>
  <c r="H919" i="22" s="1"/>
  <c r="I919" i="22" s="1"/>
  <c r="G915" i="22"/>
  <c r="H915" i="22" s="1"/>
  <c r="I915" i="22" s="1"/>
  <c r="G911" i="22"/>
  <c r="H911" i="22" s="1"/>
  <c r="I911" i="22" s="1"/>
  <c r="G907" i="22"/>
  <c r="H907" i="22" s="1"/>
  <c r="I907" i="22" s="1"/>
  <c r="G903" i="22"/>
  <c r="H903" i="22" s="1"/>
  <c r="I903" i="22" s="1"/>
  <c r="G899" i="22"/>
  <c r="H899" i="22" s="1"/>
  <c r="I899" i="22" s="1"/>
  <c r="G895" i="22"/>
  <c r="H895" i="22" s="1"/>
  <c r="I895" i="22" s="1"/>
  <c r="G891" i="22"/>
  <c r="H891" i="22" s="1"/>
  <c r="I891" i="22" s="1"/>
  <c r="G887" i="22"/>
  <c r="H887" i="22" s="1"/>
  <c r="I887" i="22" s="1"/>
  <c r="G883" i="22"/>
  <c r="H883" i="22" s="1"/>
  <c r="I883" i="22" s="1"/>
  <c r="G879" i="22"/>
  <c r="H879" i="22" s="1"/>
  <c r="I879" i="22" s="1"/>
  <c r="G875" i="22"/>
  <c r="H875" i="22" s="1"/>
  <c r="I875" i="22" s="1"/>
  <c r="G871" i="22"/>
  <c r="H871" i="22" s="1"/>
  <c r="I871" i="22" s="1"/>
  <c r="G867" i="22"/>
  <c r="H867" i="22" s="1"/>
  <c r="I867" i="22" s="1"/>
  <c r="G863" i="22"/>
  <c r="H863" i="22" s="1"/>
  <c r="I863" i="22" s="1"/>
  <c r="G859" i="22"/>
  <c r="H859" i="22" s="1"/>
  <c r="I859" i="22" s="1"/>
  <c r="G855" i="22"/>
  <c r="H855" i="22" s="1"/>
  <c r="I855" i="22" s="1"/>
  <c r="G851" i="22"/>
  <c r="H851" i="22" s="1"/>
  <c r="I851" i="22" s="1"/>
  <c r="G847" i="22"/>
  <c r="H847" i="22" s="1"/>
  <c r="I847" i="22" s="1"/>
  <c r="G843" i="22"/>
  <c r="H843" i="22" s="1"/>
  <c r="I843" i="22" s="1"/>
  <c r="G839" i="22"/>
  <c r="H839" i="22" s="1"/>
  <c r="I839" i="22" s="1"/>
  <c r="G835" i="22"/>
  <c r="H835" i="22" s="1"/>
  <c r="I835" i="22" s="1"/>
  <c r="G831" i="22"/>
  <c r="H831" i="22" s="1"/>
  <c r="I831" i="22" s="1"/>
  <c r="G827" i="22"/>
  <c r="H827" i="22" s="1"/>
  <c r="I827" i="22" s="1"/>
  <c r="G823" i="22"/>
  <c r="H823" i="22" s="1"/>
  <c r="I823" i="22" s="1"/>
  <c r="G819" i="22"/>
  <c r="H819" i="22" s="1"/>
  <c r="I819" i="22" s="1"/>
  <c r="G815" i="22"/>
  <c r="H815" i="22" s="1"/>
  <c r="I815" i="22" s="1"/>
  <c r="G811" i="22"/>
  <c r="H811" i="22" s="1"/>
  <c r="I811" i="22" s="1"/>
  <c r="G807" i="22"/>
  <c r="H807" i="22" s="1"/>
  <c r="I807" i="22" s="1"/>
  <c r="G803" i="22"/>
  <c r="H803" i="22" s="1"/>
  <c r="I803" i="22" s="1"/>
  <c r="G799" i="22"/>
  <c r="H799" i="22" s="1"/>
  <c r="I799" i="22" s="1"/>
  <c r="G795" i="22"/>
  <c r="H795" i="22" s="1"/>
  <c r="I795" i="22" s="1"/>
  <c r="G791" i="22"/>
  <c r="H791" i="22" s="1"/>
  <c r="I791" i="22" s="1"/>
  <c r="G787" i="22"/>
  <c r="H787" i="22" s="1"/>
  <c r="I787" i="22" s="1"/>
  <c r="G783" i="22"/>
  <c r="H783" i="22" s="1"/>
  <c r="I783" i="22" s="1"/>
  <c r="G779" i="22"/>
  <c r="H779" i="22" s="1"/>
  <c r="I779" i="22" s="1"/>
  <c r="G775" i="22"/>
  <c r="H775" i="22" s="1"/>
  <c r="I775" i="22" s="1"/>
  <c r="G771" i="22"/>
  <c r="H771" i="22" s="1"/>
  <c r="I771" i="22" s="1"/>
  <c r="G767" i="22"/>
  <c r="H767" i="22" s="1"/>
  <c r="I767" i="22" s="1"/>
  <c r="G763" i="22"/>
  <c r="H763" i="22" s="1"/>
  <c r="I763" i="22" s="1"/>
  <c r="G759" i="22"/>
  <c r="H759" i="22" s="1"/>
  <c r="I759" i="22" s="1"/>
  <c r="G755" i="22"/>
  <c r="H755" i="22" s="1"/>
  <c r="I755" i="22" s="1"/>
  <c r="G751" i="22"/>
  <c r="H751" i="22" s="1"/>
  <c r="I751" i="22" s="1"/>
  <c r="G747" i="22"/>
  <c r="H747" i="22" s="1"/>
  <c r="I747" i="22" s="1"/>
  <c r="G743" i="22"/>
  <c r="H743" i="22" s="1"/>
  <c r="I743" i="22" s="1"/>
  <c r="G739" i="22"/>
  <c r="H739" i="22" s="1"/>
  <c r="I739" i="22" s="1"/>
  <c r="G735" i="22"/>
  <c r="H735" i="22" s="1"/>
  <c r="I735" i="22" s="1"/>
  <c r="G731" i="22"/>
  <c r="H731" i="22" s="1"/>
  <c r="I731" i="22" s="1"/>
  <c r="G727" i="22"/>
  <c r="H727" i="22" s="1"/>
  <c r="I727" i="22" s="1"/>
  <c r="G723" i="22"/>
  <c r="H723" i="22" s="1"/>
  <c r="I723" i="22" s="1"/>
  <c r="G719" i="22"/>
  <c r="H719" i="22" s="1"/>
  <c r="I719" i="22" s="1"/>
  <c r="G715" i="22"/>
  <c r="H715" i="22" s="1"/>
  <c r="I715" i="22" s="1"/>
  <c r="G710" i="22"/>
  <c r="H710" i="22" s="1"/>
  <c r="I710" i="22" s="1"/>
  <c r="G706" i="22"/>
  <c r="H706" i="22" s="1"/>
  <c r="I706" i="22" s="1"/>
  <c r="G702" i="22"/>
  <c r="H702" i="22" s="1"/>
  <c r="I702" i="22" s="1"/>
  <c r="G698" i="22"/>
  <c r="H698" i="22" s="1"/>
  <c r="I698" i="22" s="1"/>
  <c r="G694" i="22"/>
  <c r="H694" i="22" s="1"/>
  <c r="I694" i="22" s="1"/>
  <c r="G690" i="22"/>
  <c r="H690" i="22" s="1"/>
  <c r="I690" i="22" s="1"/>
  <c r="G686" i="22"/>
  <c r="H686" i="22" s="1"/>
  <c r="I686" i="22" s="1"/>
  <c r="G682" i="22"/>
  <c r="H682" i="22" s="1"/>
  <c r="I682" i="22" s="1"/>
  <c r="G678" i="22"/>
  <c r="H678" i="22" s="1"/>
  <c r="I678" i="22" s="1"/>
  <c r="G674" i="22"/>
  <c r="H674" i="22" s="1"/>
  <c r="I674" i="22" s="1"/>
  <c r="G670" i="22"/>
  <c r="H670" i="22" s="1"/>
  <c r="I670" i="22" s="1"/>
  <c r="G666" i="22"/>
  <c r="H666" i="22" s="1"/>
  <c r="I666" i="22" s="1"/>
  <c r="G662" i="22"/>
  <c r="H662" i="22" s="1"/>
  <c r="I662" i="22" s="1"/>
  <c r="G658" i="22"/>
  <c r="H658" i="22" s="1"/>
  <c r="I658" i="22" s="1"/>
  <c r="G654" i="22"/>
  <c r="H654" i="22" s="1"/>
  <c r="I654" i="22" s="1"/>
  <c r="G650" i="22"/>
  <c r="H650" i="22" s="1"/>
  <c r="I650" i="22" s="1"/>
  <c r="G646" i="22"/>
  <c r="H646" i="22" s="1"/>
  <c r="I646" i="22" s="1"/>
  <c r="G642" i="22"/>
  <c r="H642" i="22" s="1"/>
  <c r="I642" i="22" s="1"/>
  <c r="G638" i="22"/>
  <c r="H638" i="22" s="1"/>
  <c r="I638" i="22" s="1"/>
  <c r="G634" i="22"/>
  <c r="H634" i="22" s="1"/>
  <c r="I634" i="22" s="1"/>
  <c r="G630" i="22"/>
  <c r="H630" i="22" s="1"/>
  <c r="I630" i="22" s="1"/>
  <c r="G626" i="22"/>
  <c r="H626" i="22" s="1"/>
  <c r="I626" i="22" s="1"/>
  <c r="G622" i="22"/>
  <c r="H622" i="22" s="1"/>
  <c r="I622" i="22" s="1"/>
  <c r="G618" i="22"/>
  <c r="H618" i="22" s="1"/>
  <c r="I618" i="22" s="1"/>
  <c r="G614" i="22"/>
  <c r="H614" i="22" s="1"/>
  <c r="I614" i="22" s="1"/>
  <c r="G610" i="22"/>
  <c r="H610" i="22" s="1"/>
  <c r="I610" i="22" s="1"/>
  <c r="G606" i="22"/>
  <c r="H606" i="22" s="1"/>
  <c r="I606" i="22" s="1"/>
  <c r="G602" i="22"/>
  <c r="H602" i="22" s="1"/>
  <c r="I602" i="22" s="1"/>
  <c r="G598" i="22"/>
  <c r="H598" i="22" s="1"/>
  <c r="I598" i="22" s="1"/>
  <c r="G594" i="22"/>
  <c r="H594" i="22" s="1"/>
  <c r="I594" i="22" s="1"/>
  <c r="G590" i="22"/>
  <c r="H590" i="22" s="1"/>
  <c r="I590" i="22" s="1"/>
  <c r="G586" i="22"/>
  <c r="H586" i="22" s="1"/>
  <c r="I586" i="22" s="1"/>
  <c r="G582" i="22"/>
  <c r="H582" i="22" s="1"/>
  <c r="I582" i="22" s="1"/>
  <c r="G578" i="22"/>
  <c r="H578" i="22" s="1"/>
  <c r="I578" i="22" s="1"/>
  <c r="G574" i="22"/>
  <c r="H574" i="22" s="1"/>
  <c r="I574" i="22" s="1"/>
  <c r="G570" i="22"/>
  <c r="H570" i="22" s="1"/>
  <c r="I570" i="22" s="1"/>
  <c r="G566" i="22"/>
  <c r="H566" i="22" s="1"/>
  <c r="I566" i="22" s="1"/>
  <c r="G562" i="22"/>
  <c r="H562" i="22" s="1"/>
  <c r="I562" i="22" s="1"/>
  <c r="G558" i="22"/>
  <c r="H558" i="22" s="1"/>
  <c r="I558" i="22" s="1"/>
  <c r="G554" i="22"/>
  <c r="H554" i="22" s="1"/>
  <c r="I554" i="22" s="1"/>
  <c r="G550" i="22"/>
  <c r="H550" i="22" s="1"/>
  <c r="I550" i="22" s="1"/>
  <c r="G546" i="22"/>
  <c r="H546" i="22" s="1"/>
  <c r="I546" i="22" s="1"/>
  <c r="G542" i="22"/>
  <c r="H542" i="22" s="1"/>
  <c r="I542" i="22" s="1"/>
  <c r="G537" i="22"/>
  <c r="H537" i="22" s="1"/>
  <c r="I537" i="22" s="1"/>
  <c r="G532" i="22"/>
  <c r="H532" i="22" s="1"/>
  <c r="I532" i="22" s="1"/>
  <c r="G528" i="22"/>
  <c r="H528" i="22" s="1"/>
  <c r="I528" i="22" s="1"/>
  <c r="G524" i="22"/>
  <c r="H524" i="22" s="1"/>
  <c r="I524" i="22" s="1"/>
  <c r="G520" i="22"/>
  <c r="H520" i="22" s="1"/>
  <c r="I520" i="22" s="1"/>
  <c r="G516" i="22"/>
  <c r="H516" i="22" s="1"/>
  <c r="I516" i="22" s="1"/>
  <c r="G512" i="22"/>
  <c r="H512" i="22" s="1"/>
  <c r="I512" i="22" s="1"/>
  <c r="G508" i="22"/>
  <c r="H508" i="22" s="1"/>
  <c r="I508" i="22" s="1"/>
  <c r="G504" i="22"/>
  <c r="H504" i="22" s="1"/>
  <c r="I504" i="22" s="1"/>
  <c r="G500" i="22"/>
  <c r="H500" i="22" s="1"/>
  <c r="I500" i="22" s="1"/>
  <c r="G496" i="22"/>
  <c r="H496" i="22" s="1"/>
  <c r="I496" i="22" s="1"/>
  <c r="G492" i="22"/>
  <c r="H492" i="22" s="1"/>
  <c r="I492" i="22" s="1"/>
  <c r="G488" i="22"/>
  <c r="H488" i="22" s="1"/>
  <c r="I488" i="22" s="1"/>
  <c r="G484" i="22"/>
  <c r="H484" i="22" s="1"/>
  <c r="I484" i="22" s="1"/>
  <c r="G480" i="22"/>
  <c r="H480" i="22" s="1"/>
  <c r="I480" i="22" s="1"/>
  <c r="G476" i="22"/>
  <c r="H476" i="22" s="1"/>
  <c r="I476" i="22" s="1"/>
  <c r="G472" i="22"/>
  <c r="H472" i="22" s="1"/>
  <c r="I472" i="22" s="1"/>
  <c r="G468" i="22"/>
  <c r="H468" i="22" s="1"/>
  <c r="I468" i="22" s="1"/>
  <c r="G464" i="22"/>
  <c r="H464" i="22" s="1"/>
  <c r="I464" i="22" s="1"/>
  <c r="G460" i="22"/>
  <c r="H460" i="22" s="1"/>
  <c r="I460" i="22" s="1"/>
  <c r="G456" i="22"/>
  <c r="H456" i="22" s="1"/>
  <c r="I456" i="22" s="1"/>
  <c r="G452" i="22"/>
  <c r="H452" i="22" s="1"/>
  <c r="I452" i="22" s="1"/>
  <c r="G448" i="22"/>
  <c r="H448" i="22" s="1"/>
  <c r="I448" i="22" s="1"/>
  <c r="G444" i="22"/>
  <c r="H444" i="22" s="1"/>
  <c r="I444" i="22" s="1"/>
  <c r="G440" i="22"/>
  <c r="H440" i="22" s="1"/>
  <c r="I440" i="22" s="1"/>
  <c r="G436" i="22"/>
  <c r="H436" i="22" s="1"/>
  <c r="I436" i="22" s="1"/>
  <c r="G432" i="22"/>
  <c r="H432" i="22" s="1"/>
  <c r="I432" i="22" s="1"/>
  <c r="G428" i="22"/>
  <c r="H428" i="22" s="1"/>
  <c r="I428" i="22" s="1"/>
  <c r="G424" i="22"/>
  <c r="H424" i="22" s="1"/>
  <c r="I424" i="22" s="1"/>
  <c r="G420" i="22"/>
  <c r="H420" i="22" s="1"/>
  <c r="I420" i="22" s="1"/>
  <c r="G416" i="22"/>
  <c r="H416" i="22" s="1"/>
  <c r="I416" i="22" s="1"/>
  <c r="G412" i="22"/>
  <c r="H412" i="22" s="1"/>
  <c r="I412" i="22" s="1"/>
  <c r="G408" i="22"/>
  <c r="H408" i="22" s="1"/>
  <c r="I408" i="22" s="1"/>
  <c r="G404" i="22"/>
  <c r="H404" i="22" s="1"/>
  <c r="I404" i="22" s="1"/>
  <c r="G400" i="22"/>
  <c r="H400" i="22" s="1"/>
  <c r="I400" i="22" s="1"/>
  <c r="G396" i="22"/>
  <c r="H396" i="22" s="1"/>
  <c r="I396" i="22" s="1"/>
  <c r="G392" i="22"/>
  <c r="H392" i="22" s="1"/>
  <c r="I392" i="22" s="1"/>
  <c r="G388" i="22"/>
  <c r="H388" i="22" s="1"/>
  <c r="I388" i="22" s="1"/>
  <c r="G384" i="22"/>
  <c r="H384" i="22" s="1"/>
  <c r="I384" i="22" s="1"/>
  <c r="G380" i="22"/>
  <c r="H380" i="22" s="1"/>
  <c r="I380" i="22" s="1"/>
  <c r="G376" i="22"/>
  <c r="H376" i="22" s="1"/>
  <c r="I376" i="22" s="1"/>
  <c r="G372" i="22"/>
  <c r="H372" i="22" s="1"/>
  <c r="I372" i="22" s="1"/>
  <c r="G368" i="22"/>
  <c r="H368" i="22" s="1"/>
  <c r="I368" i="22" s="1"/>
  <c r="G363" i="22"/>
  <c r="H363" i="22" s="1"/>
  <c r="I363" i="22" s="1"/>
  <c r="G359" i="22"/>
  <c r="H359" i="22" s="1"/>
  <c r="I359" i="22" s="1"/>
  <c r="G355" i="22"/>
  <c r="H355" i="22" s="1"/>
  <c r="I355" i="22" s="1"/>
  <c r="G351" i="22"/>
  <c r="H351" i="22" s="1"/>
  <c r="I351" i="22" s="1"/>
  <c r="G347" i="22"/>
  <c r="H347" i="22" s="1"/>
  <c r="I347" i="22" s="1"/>
  <c r="G342" i="22"/>
  <c r="H342" i="22" s="1"/>
  <c r="I342" i="22" s="1"/>
  <c r="G338" i="22"/>
  <c r="H338" i="22" s="1"/>
  <c r="I338" i="22" s="1"/>
  <c r="G334" i="22"/>
  <c r="H334" i="22" s="1"/>
  <c r="I334" i="22" s="1"/>
  <c r="G330" i="22"/>
  <c r="H330" i="22" s="1"/>
  <c r="I330" i="22" s="1"/>
  <c r="G326" i="22"/>
  <c r="H326" i="22" s="1"/>
  <c r="I326" i="22" s="1"/>
  <c r="G322" i="22"/>
  <c r="H322" i="22" s="1"/>
  <c r="I322" i="22" s="1"/>
  <c r="G318" i="22"/>
  <c r="H318" i="22" s="1"/>
  <c r="I318" i="22" s="1"/>
  <c r="G314" i="22"/>
  <c r="H314" i="22" s="1"/>
  <c r="I314" i="22" s="1"/>
  <c r="G310" i="22"/>
  <c r="H310" i="22" s="1"/>
  <c r="I310" i="22" s="1"/>
  <c r="G306" i="22"/>
  <c r="H306" i="22" s="1"/>
  <c r="I306" i="22" s="1"/>
  <c r="G302" i="22"/>
  <c r="H302" i="22" s="1"/>
  <c r="I302" i="22" s="1"/>
  <c r="G298" i="22"/>
  <c r="H298" i="22" s="1"/>
  <c r="I298" i="22" s="1"/>
  <c r="G294" i="22"/>
  <c r="H294" i="22" s="1"/>
  <c r="I294" i="22" s="1"/>
  <c r="G290" i="22"/>
  <c r="H290" i="22" s="1"/>
  <c r="I290" i="22" s="1"/>
  <c r="G286" i="22"/>
  <c r="H286" i="22" s="1"/>
  <c r="I286" i="22" s="1"/>
  <c r="G282" i="22"/>
  <c r="H282" i="22" s="1"/>
  <c r="I282" i="22" s="1"/>
  <c r="G278" i="22"/>
  <c r="H278" i="22" s="1"/>
  <c r="I278" i="22" s="1"/>
  <c r="G274" i="22"/>
  <c r="H274" i="22" s="1"/>
  <c r="I274" i="22" s="1"/>
  <c r="G270" i="22"/>
  <c r="H270" i="22" s="1"/>
  <c r="I270" i="22" s="1"/>
  <c r="G266" i="22"/>
  <c r="H266" i="22" s="1"/>
  <c r="I266" i="22" s="1"/>
  <c r="G262" i="22"/>
  <c r="H262" i="22" s="1"/>
  <c r="I262" i="22" s="1"/>
  <c r="G258" i="22"/>
  <c r="H258" i="22" s="1"/>
  <c r="I258" i="22" s="1"/>
  <c r="G254" i="22"/>
  <c r="H254" i="22" s="1"/>
  <c r="I254" i="22" s="1"/>
  <c r="G250" i="22"/>
  <c r="H250" i="22" s="1"/>
  <c r="I250" i="22" s="1"/>
  <c r="G246" i="22"/>
  <c r="H246" i="22" s="1"/>
  <c r="I246" i="22" s="1"/>
  <c r="G242" i="22"/>
  <c r="H242" i="22" s="1"/>
  <c r="I242" i="22" s="1"/>
  <c r="G238" i="22"/>
  <c r="H238" i="22" s="1"/>
  <c r="I238" i="22" s="1"/>
  <c r="G234" i="22"/>
  <c r="H234" i="22" s="1"/>
  <c r="I234" i="22" s="1"/>
  <c r="G230" i="22"/>
  <c r="H230" i="22" s="1"/>
  <c r="I230" i="22" s="1"/>
  <c r="G226" i="22"/>
  <c r="H226" i="22" s="1"/>
  <c r="I226" i="22" s="1"/>
  <c r="G222" i="22"/>
  <c r="H222" i="22" s="1"/>
  <c r="I222" i="22" s="1"/>
  <c r="G218" i="22"/>
  <c r="H218" i="22" s="1"/>
  <c r="I218" i="22" s="1"/>
  <c r="G214" i="22"/>
  <c r="H214" i="22" s="1"/>
  <c r="I214" i="22" s="1"/>
  <c r="G210" i="22"/>
  <c r="H210" i="22" s="1"/>
  <c r="I210" i="22" s="1"/>
  <c r="G206" i="22"/>
  <c r="H206" i="22" s="1"/>
  <c r="I206" i="22" s="1"/>
  <c r="G202" i="22"/>
  <c r="H202" i="22" s="1"/>
  <c r="I202" i="22" s="1"/>
  <c r="G198" i="22"/>
  <c r="H198" i="22" s="1"/>
  <c r="I198" i="22" s="1"/>
  <c r="G194" i="22"/>
  <c r="H194" i="22" s="1"/>
  <c r="I194" i="22" s="1"/>
  <c r="G190" i="22"/>
  <c r="H190" i="22" s="1"/>
  <c r="I190" i="22" s="1"/>
  <c r="G186" i="22"/>
  <c r="H186" i="22" s="1"/>
  <c r="I186" i="22" s="1"/>
  <c r="G182" i="22"/>
  <c r="H182" i="22" s="1"/>
  <c r="I182" i="22" s="1"/>
  <c r="G178" i="22"/>
  <c r="H178" i="22" s="1"/>
  <c r="I178" i="22" s="1"/>
  <c r="G172" i="22"/>
  <c r="H172" i="22" s="1"/>
  <c r="I172" i="22" s="1"/>
  <c r="G168" i="22"/>
  <c r="H168" i="22" s="1"/>
  <c r="I168" i="22" s="1"/>
  <c r="G164" i="22"/>
  <c r="H164" i="22" s="1"/>
  <c r="I164" i="22" s="1"/>
  <c r="G159" i="22"/>
  <c r="H159" i="22" s="1"/>
  <c r="I159" i="22" s="1"/>
  <c r="G155" i="22"/>
  <c r="H155" i="22" s="1"/>
  <c r="I155" i="22" s="1"/>
  <c r="G151" i="22"/>
  <c r="H151" i="22" s="1"/>
  <c r="I151" i="22" s="1"/>
  <c r="G147" i="22"/>
  <c r="H147" i="22" s="1"/>
  <c r="I147" i="22" s="1"/>
  <c r="G141" i="22"/>
  <c r="H141" i="22" s="1"/>
  <c r="I141" i="22" s="1"/>
  <c r="G137" i="22"/>
  <c r="H137" i="22" s="1"/>
  <c r="I137" i="22" s="1"/>
  <c r="G133" i="22"/>
  <c r="H133" i="22" s="1"/>
  <c r="I133" i="22" s="1"/>
  <c r="G128" i="22"/>
  <c r="H128" i="22" s="1"/>
  <c r="I128" i="22" s="1"/>
  <c r="G124" i="22"/>
  <c r="H124" i="22" s="1"/>
  <c r="I124" i="22" s="1"/>
  <c r="G120" i="22"/>
  <c r="H120" i="22" s="1"/>
  <c r="I120" i="22" s="1"/>
  <c r="G116" i="22"/>
  <c r="H116" i="22" s="1"/>
  <c r="I116" i="22" s="1"/>
  <c r="G112" i="22"/>
  <c r="H112" i="22" s="1"/>
  <c r="I112" i="22" s="1"/>
  <c r="G107" i="22"/>
  <c r="H107" i="22" s="1"/>
  <c r="I107" i="22" s="1"/>
  <c r="G103" i="22"/>
  <c r="H103" i="22" s="1"/>
  <c r="I103" i="22" s="1"/>
  <c r="G99" i="22"/>
  <c r="H99" i="22" s="1"/>
  <c r="I99" i="22" s="1"/>
  <c r="G95" i="22"/>
  <c r="H95" i="22" s="1"/>
  <c r="I95" i="22" s="1"/>
  <c r="G91" i="22"/>
  <c r="H91" i="22" s="1"/>
  <c r="I91" i="22" s="1"/>
  <c r="G86" i="22"/>
  <c r="H86" i="22" s="1"/>
  <c r="I86" i="22" s="1"/>
  <c r="G82" i="22"/>
  <c r="H82" i="22" s="1"/>
  <c r="I82" i="22" s="1"/>
  <c r="G77" i="22"/>
  <c r="H77" i="22" s="1"/>
  <c r="I77" i="22" s="1"/>
  <c r="G73" i="22"/>
  <c r="H73" i="22" s="1"/>
  <c r="I73" i="22" s="1"/>
  <c r="G69" i="22"/>
  <c r="H69" i="22" s="1"/>
  <c r="I69" i="22" s="1"/>
  <c r="G64" i="22"/>
  <c r="H64" i="22" s="1"/>
  <c r="I64" i="22" s="1"/>
  <c r="G60" i="22"/>
  <c r="H60" i="22" s="1"/>
  <c r="I60" i="22" s="1"/>
  <c r="G55" i="22"/>
  <c r="H55" i="22" s="1"/>
  <c r="I55" i="22" s="1"/>
  <c r="G51" i="22"/>
  <c r="H51" i="22" s="1"/>
  <c r="I51" i="22" s="1"/>
  <c r="G46" i="22"/>
  <c r="H46" i="22" s="1"/>
  <c r="I46" i="22" s="1"/>
  <c r="G42" i="22"/>
  <c r="H42" i="22" s="1"/>
  <c r="I42" i="22" s="1"/>
  <c r="G37" i="22"/>
  <c r="H37" i="22" s="1"/>
  <c r="I37" i="22" s="1"/>
  <c r="G33" i="22"/>
  <c r="H33" i="22" s="1"/>
  <c r="I33" i="22" s="1"/>
  <c r="G28" i="22"/>
  <c r="H28" i="22" s="1"/>
  <c r="I28" i="22" s="1"/>
  <c r="G23" i="22"/>
  <c r="H23" i="22" s="1"/>
  <c r="I23" i="22" s="1"/>
  <c r="G19" i="22"/>
  <c r="H19" i="22" s="1"/>
  <c r="I19" i="22" s="1"/>
  <c r="G14" i="22"/>
  <c r="H14" i="22" s="1"/>
  <c r="I14" i="22" s="1"/>
  <c r="G8" i="22"/>
  <c r="H8" i="22" s="1"/>
  <c r="I8" i="22" s="1"/>
  <c r="G4198" i="22"/>
  <c r="H4198" i="22" s="1"/>
  <c r="I4198" i="22" s="1"/>
  <c r="G4161" i="22"/>
  <c r="H4161" i="22" s="1"/>
  <c r="I4161" i="22" s="1"/>
  <c r="G4121" i="22"/>
  <c r="H4121" i="22" s="1"/>
  <c r="I4121" i="22" s="1"/>
  <c r="G4078" i="22"/>
  <c r="H4078" i="22" s="1"/>
  <c r="I4078" i="22" s="1"/>
  <c r="G4032" i="22"/>
  <c r="H4032" i="22" s="1"/>
  <c r="I4032" i="22" s="1"/>
  <c r="G3988" i="22"/>
  <c r="H3988" i="22" s="1"/>
  <c r="I3988" i="22" s="1"/>
  <c r="G3945" i="22"/>
  <c r="H3945" i="22" s="1"/>
  <c r="I3945" i="22" s="1"/>
  <c r="G3908" i="22"/>
  <c r="H3908" i="22" s="1"/>
  <c r="I3908" i="22" s="1"/>
  <c r="G3873" i="22"/>
  <c r="H3873" i="22" s="1"/>
  <c r="I3873" i="22" s="1"/>
  <c r="G3829" i="22"/>
  <c r="H3829" i="22" s="1"/>
  <c r="I3829" i="22" s="1"/>
  <c r="G3791" i="22"/>
  <c r="H3791" i="22" s="1"/>
  <c r="I3791" i="22" s="1"/>
  <c r="G3753" i="22"/>
  <c r="H3753" i="22" s="1"/>
  <c r="I3753" i="22" s="1"/>
  <c r="G3717" i="22"/>
  <c r="H3717" i="22" s="1"/>
  <c r="I3717" i="22" s="1"/>
  <c r="G3681" i="22"/>
  <c r="H3681" i="22" s="1"/>
  <c r="I3681" i="22" s="1"/>
  <c r="G3628" i="22"/>
  <c r="H3628" i="22" s="1"/>
  <c r="I3628" i="22" s="1"/>
  <c r="G3588" i="22"/>
  <c r="H3588" i="22" s="1"/>
  <c r="I3588" i="22" s="1"/>
  <c r="G3553" i="22"/>
  <c r="H3553" i="22" s="1"/>
  <c r="I3553" i="22" s="1"/>
  <c r="G3521" i="22"/>
  <c r="H3521" i="22" s="1"/>
  <c r="I3521" i="22" s="1"/>
  <c r="G3489" i="22"/>
  <c r="H3489" i="22" s="1"/>
  <c r="I3489" i="22" s="1"/>
  <c r="G3457" i="22"/>
  <c r="H3457" i="22" s="1"/>
  <c r="I3457" i="22" s="1"/>
  <c r="G1056" i="22"/>
  <c r="H1056" i="22" s="1"/>
  <c r="I1056" i="22" s="1"/>
  <c r="G1052" i="22"/>
  <c r="H1052" i="22" s="1"/>
  <c r="I1052" i="22" s="1"/>
  <c r="G1048" i="22"/>
  <c r="H1048" i="22" s="1"/>
  <c r="I1048" i="22" s="1"/>
  <c r="G1044" i="22"/>
  <c r="H1044" i="22" s="1"/>
  <c r="I1044" i="22" s="1"/>
  <c r="G1040" i="22"/>
  <c r="H1040" i="22" s="1"/>
  <c r="I1040" i="22" s="1"/>
  <c r="G1036" i="22"/>
  <c r="H1036" i="22" s="1"/>
  <c r="I1036" i="22" s="1"/>
  <c r="G1032" i="22"/>
  <c r="H1032" i="22" s="1"/>
  <c r="I1032" i="22" s="1"/>
  <c r="G1028" i="22"/>
  <c r="H1028" i="22" s="1"/>
  <c r="I1028" i="22" s="1"/>
  <c r="G1024" i="22"/>
  <c r="H1024" i="22" s="1"/>
  <c r="I1024" i="22" s="1"/>
  <c r="G1020" i="22"/>
  <c r="H1020" i="22" s="1"/>
  <c r="I1020" i="22" s="1"/>
  <c r="G1016" i="22"/>
  <c r="H1016" i="22" s="1"/>
  <c r="I1016" i="22" s="1"/>
  <c r="G1012" i="22"/>
  <c r="H1012" i="22" s="1"/>
  <c r="I1012" i="22" s="1"/>
  <c r="G1008" i="22"/>
  <c r="H1008" i="22" s="1"/>
  <c r="I1008" i="22" s="1"/>
  <c r="G1004" i="22"/>
  <c r="H1004" i="22" s="1"/>
  <c r="I1004" i="22" s="1"/>
  <c r="G1000" i="22"/>
  <c r="H1000" i="22" s="1"/>
  <c r="I1000" i="22" s="1"/>
  <c r="G996" i="22"/>
  <c r="H996" i="22" s="1"/>
  <c r="I996" i="22" s="1"/>
  <c r="G992" i="22"/>
  <c r="H992" i="22" s="1"/>
  <c r="I992" i="22" s="1"/>
  <c r="G988" i="22"/>
  <c r="H988" i="22" s="1"/>
  <c r="I988" i="22" s="1"/>
  <c r="G984" i="22"/>
  <c r="H984" i="22" s="1"/>
  <c r="I984" i="22" s="1"/>
  <c r="G980" i="22"/>
  <c r="H980" i="22" s="1"/>
  <c r="I980" i="22" s="1"/>
  <c r="G976" i="22"/>
  <c r="H976" i="22" s="1"/>
  <c r="I976" i="22" s="1"/>
  <c r="G972" i="22"/>
  <c r="H972" i="22" s="1"/>
  <c r="I972" i="22" s="1"/>
  <c r="G968" i="22"/>
  <c r="H968" i="22" s="1"/>
  <c r="I968" i="22" s="1"/>
  <c r="G964" i="22"/>
  <c r="H964" i="22" s="1"/>
  <c r="I964" i="22" s="1"/>
  <c r="G960" i="22"/>
  <c r="H960" i="22" s="1"/>
  <c r="I960" i="22" s="1"/>
  <c r="G956" i="22"/>
  <c r="H956" i="22" s="1"/>
  <c r="I956" i="22" s="1"/>
  <c r="G952" i="22"/>
  <c r="H952" i="22" s="1"/>
  <c r="I952" i="22" s="1"/>
  <c r="G948" i="22"/>
  <c r="H948" i="22" s="1"/>
  <c r="I948" i="22" s="1"/>
  <c r="G944" i="22"/>
  <c r="H944" i="22" s="1"/>
  <c r="I944" i="22" s="1"/>
  <c r="G940" i="22"/>
  <c r="H940" i="22" s="1"/>
  <c r="I940" i="22" s="1"/>
  <c r="G936" i="22"/>
  <c r="H936" i="22" s="1"/>
  <c r="I936" i="22" s="1"/>
  <c r="G932" i="22"/>
  <c r="H932" i="22" s="1"/>
  <c r="I932" i="22" s="1"/>
  <c r="G928" i="22"/>
  <c r="H928" i="22" s="1"/>
  <c r="I928" i="22" s="1"/>
  <c r="G924" i="22"/>
  <c r="H924" i="22" s="1"/>
  <c r="I924" i="22" s="1"/>
  <c r="G920" i="22"/>
  <c r="H920" i="22" s="1"/>
  <c r="I920" i="22" s="1"/>
  <c r="G916" i="22"/>
  <c r="H916" i="22" s="1"/>
  <c r="I916" i="22" s="1"/>
  <c r="G912" i="22"/>
  <c r="H912" i="22" s="1"/>
  <c r="I912" i="22" s="1"/>
  <c r="G908" i="22"/>
  <c r="H908" i="22" s="1"/>
  <c r="I908" i="22" s="1"/>
  <c r="G904" i="22"/>
  <c r="H904" i="22" s="1"/>
  <c r="I904" i="22" s="1"/>
  <c r="G900" i="22"/>
  <c r="H900" i="22" s="1"/>
  <c r="I900" i="22" s="1"/>
  <c r="G896" i="22"/>
  <c r="H896" i="22" s="1"/>
  <c r="I896" i="22" s="1"/>
  <c r="G892" i="22"/>
  <c r="H892" i="22" s="1"/>
  <c r="I892" i="22" s="1"/>
  <c r="G888" i="22"/>
  <c r="H888" i="22" s="1"/>
  <c r="I888" i="22" s="1"/>
  <c r="G884" i="22"/>
  <c r="H884" i="22" s="1"/>
  <c r="I884" i="22" s="1"/>
  <c r="G880" i="22"/>
  <c r="H880" i="22" s="1"/>
  <c r="I880" i="22" s="1"/>
  <c r="G876" i="22"/>
  <c r="H876" i="22" s="1"/>
  <c r="I876" i="22" s="1"/>
  <c r="G872" i="22"/>
  <c r="H872" i="22" s="1"/>
  <c r="I872" i="22" s="1"/>
  <c r="G868" i="22"/>
  <c r="H868" i="22" s="1"/>
  <c r="I868" i="22" s="1"/>
  <c r="G864" i="22"/>
  <c r="H864" i="22" s="1"/>
  <c r="I864" i="22" s="1"/>
  <c r="G860" i="22"/>
  <c r="H860" i="22" s="1"/>
  <c r="I860" i="22" s="1"/>
  <c r="G856" i="22"/>
  <c r="H856" i="22" s="1"/>
  <c r="I856" i="22" s="1"/>
  <c r="G852" i="22"/>
  <c r="H852" i="22" s="1"/>
  <c r="I852" i="22" s="1"/>
  <c r="G848" i="22"/>
  <c r="H848" i="22" s="1"/>
  <c r="I848" i="22" s="1"/>
  <c r="G844" i="22"/>
  <c r="H844" i="22" s="1"/>
  <c r="I844" i="22" s="1"/>
  <c r="G840" i="22"/>
  <c r="H840" i="22" s="1"/>
  <c r="I840" i="22" s="1"/>
  <c r="G836" i="22"/>
  <c r="H836" i="22" s="1"/>
  <c r="I836" i="22" s="1"/>
  <c r="G832" i="22"/>
  <c r="H832" i="22" s="1"/>
  <c r="I832" i="22" s="1"/>
  <c r="G828" i="22"/>
  <c r="H828" i="22" s="1"/>
  <c r="I828" i="22" s="1"/>
  <c r="G824" i="22"/>
  <c r="H824" i="22" s="1"/>
  <c r="I824" i="22" s="1"/>
  <c r="G820" i="22"/>
  <c r="H820" i="22" s="1"/>
  <c r="I820" i="22" s="1"/>
  <c r="G816" i="22"/>
  <c r="H816" i="22" s="1"/>
  <c r="I816" i="22" s="1"/>
  <c r="G812" i="22"/>
  <c r="H812" i="22" s="1"/>
  <c r="I812" i="22" s="1"/>
  <c r="G808" i="22"/>
  <c r="H808" i="22" s="1"/>
  <c r="I808" i="22" s="1"/>
  <c r="G804" i="22"/>
  <c r="H804" i="22" s="1"/>
  <c r="I804" i="22" s="1"/>
  <c r="G800" i="22"/>
  <c r="H800" i="22" s="1"/>
  <c r="I800" i="22" s="1"/>
  <c r="G796" i="22"/>
  <c r="H796" i="22" s="1"/>
  <c r="I796" i="22" s="1"/>
  <c r="G792" i="22"/>
  <c r="H792" i="22" s="1"/>
  <c r="I792" i="22" s="1"/>
  <c r="G788" i="22"/>
  <c r="H788" i="22" s="1"/>
  <c r="I788" i="22" s="1"/>
  <c r="G784" i="22"/>
  <c r="H784" i="22" s="1"/>
  <c r="I784" i="22" s="1"/>
  <c r="G780" i="22"/>
  <c r="H780" i="22" s="1"/>
  <c r="I780" i="22" s="1"/>
  <c r="G776" i="22"/>
  <c r="H776" i="22" s="1"/>
  <c r="I776" i="22" s="1"/>
  <c r="G772" i="22"/>
  <c r="H772" i="22" s="1"/>
  <c r="I772" i="22" s="1"/>
  <c r="G768" i="22"/>
  <c r="H768" i="22" s="1"/>
  <c r="I768" i="22" s="1"/>
  <c r="G764" i="22"/>
  <c r="H764" i="22" s="1"/>
  <c r="I764" i="22" s="1"/>
  <c r="G760" i="22"/>
  <c r="H760" i="22" s="1"/>
  <c r="I760" i="22" s="1"/>
  <c r="G756" i="22"/>
  <c r="H756" i="22" s="1"/>
  <c r="I756" i="22" s="1"/>
  <c r="G752" i="22"/>
  <c r="H752" i="22" s="1"/>
  <c r="I752" i="22" s="1"/>
  <c r="G748" i="22"/>
  <c r="H748" i="22" s="1"/>
  <c r="I748" i="22" s="1"/>
  <c r="G744" i="22"/>
  <c r="H744" i="22" s="1"/>
  <c r="I744" i="22" s="1"/>
  <c r="G740" i="22"/>
  <c r="H740" i="22" s="1"/>
  <c r="I740" i="22" s="1"/>
  <c r="G736" i="22"/>
  <c r="H736" i="22" s="1"/>
  <c r="I736" i="22" s="1"/>
  <c r="G732" i="22"/>
  <c r="H732" i="22" s="1"/>
  <c r="I732" i="22" s="1"/>
  <c r="G728" i="22"/>
  <c r="H728" i="22" s="1"/>
  <c r="I728" i="22" s="1"/>
  <c r="G724" i="22"/>
  <c r="H724" i="22" s="1"/>
  <c r="I724" i="22" s="1"/>
  <c r="G720" i="22"/>
  <c r="H720" i="22" s="1"/>
  <c r="I720" i="22" s="1"/>
  <c r="G716" i="22"/>
  <c r="H716" i="22" s="1"/>
  <c r="I716" i="22" s="1"/>
  <c r="G712" i="22"/>
  <c r="H712" i="22" s="1"/>
  <c r="I712" i="22" s="1"/>
  <c r="G707" i="22"/>
  <c r="H707" i="22" s="1"/>
  <c r="I707" i="22" s="1"/>
  <c r="G703" i="22"/>
  <c r="H703" i="22" s="1"/>
  <c r="I703" i="22" s="1"/>
  <c r="G699" i="22"/>
  <c r="H699" i="22" s="1"/>
  <c r="I699" i="22" s="1"/>
  <c r="G695" i="22"/>
  <c r="H695" i="22" s="1"/>
  <c r="I695" i="22" s="1"/>
  <c r="G691" i="22"/>
  <c r="H691" i="22" s="1"/>
  <c r="I691" i="22" s="1"/>
  <c r="G687" i="22"/>
  <c r="H687" i="22" s="1"/>
  <c r="I687" i="22" s="1"/>
  <c r="G683" i="22"/>
  <c r="H683" i="22" s="1"/>
  <c r="I683" i="22" s="1"/>
  <c r="G679" i="22"/>
  <c r="H679" i="22" s="1"/>
  <c r="I679" i="22" s="1"/>
  <c r="G675" i="22"/>
  <c r="H675" i="22" s="1"/>
  <c r="I675" i="22" s="1"/>
  <c r="G671" i="22"/>
  <c r="H671" i="22" s="1"/>
  <c r="I671" i="22" s="1"/>
  <c r="G667" i="22"/>
  <c r="H667" i="22" s="1"/>
  <c r="I667" i="22" s="1"/>
  <c r="G663" i="22"/>
  <c r="H663" i="22" s="1"/>
  <c r="I663" i="22" s="1"/>
  <c r="G659" i="22"/>
  <c r="H659" i="22" s="1"/>
  <c r="I659" i="22" s="1"/>
  <c r="G655" i="22"/>
  <c r="H655" i="22" s="1"/>
  <c r="I655" i="22" s="1"/>
  <c r="G651" i="22"/>
  <c r="H651" i="22" s="1"/>
  <c r="I651" i="22" s="1"/>
  <c r="G647" i="22"/>
  <c r="H647" i="22" s="1"/>
  <c r="I647" i="22" s="1"/>
  <c r="G643" i="22"/>
  <c r="H643" i="22" s="1"/>
  <c r="I643" i="22" s="1"/>
  <c r="G639" i="22"/>
  <c r="H639" i="22" s="1"/>
  <c r="I639" i="22" s="1"/>
  <c r="G635" i="22"/>
  <c r="H635" i="22" s="1"/>
  <c r="I635" i="22" s="1"/>
  <c r="G631" i="22"/>
  <c r="H631" i="22" s="1"/>
  <c r="I631" i="22" s="1"/>
  <c r="G627" i="22"/>
  <c r="H627" i="22" s="1"/>
  <c r="I627" i="22" s="1"/>
  <c r="G619" i="22"/>
  <c r="H619" i="22" s="1"/>
  <c r="I619" i="22" s="1"/>
  <c r="G615" i="22"/>
  <c r="H615" i="22" s="1"/>
  <c r="I615" i="22" s="1"/>
  <c r="G611" i="22"/>
  <c r="H611" i="22" s="1"/>
  <c r="I611" i="22" s="1"/>
  <c r="G607" i="22"/>
  <c r="H607" i="22" s="1"/>
  <c r="I607" i="22" s="1"/>
  <c r="G599" i="22"/>
  <c r="H599" i="22" s="1"/>
  <c r="I599" i="22" s="1"/>
  <c r="G595" i="22"/>
  <c r="H595" i="22" s="1"/>
  <c r="I595" i="22" s="1"/>
  <c r="G587" i="22"/>
  <c r="H587" i="22" s="1"/>
  <c r="I587" i="22" s="1"/>
  <c r="G583" i="22"/>
  <c r="H583" i="22" s="1"/>
  <c r="I583" i="22" s="1"/>
  <c r="G575" i="22"/>
  <c r="H575" i="22" s="1"/>
  <c r="I575" i="22" s="1"/>
  <c r="G571" i="22"/>
  <c r="H571" i="22" s="1"/>
  <c r="I571" i="22" s="1"/>
  <c r="G563" i="22"/>
  <c r="H563" i="22" s="1"/>
  <c r="I563" i="22" s="1"/>
  <c r="G559" i="22"/>
  <c r="H559" i="22" s="1"/>
  <c r="I559" i="22" s="1"/>
  <c r="G551" i="22"/>
  <c r="H551" i="22" s="1"/>
  <c r="I551" i="22" s="1"/>
  <c r="G547" i="22"/>
  <c r="H547" i="22" s="1"/>
  <c r="I547" i="22" s="1"/>
  <c r="G538" i="22"/>
  <c r="H538" i="22" s="1"/>
  <c r="I538" i="22" s="1"/>
  <c r="G533" i="22"/>
  <c r="H533" i="22" s="1"/>
  <c r="I533" i="22" s="1"/>
  <c r="G525" i="22"/>
  <c r="H525" i="22" s="1"/>
  <c r="I525" i="22" s="1"/>
  <c r="G521" i="22"/>
  <c r="H521" i="22" s="1"/>
  <c r="I521" i="22" s="1"/>
  <c r="G513" i="22"/>
  <c r="H513" i="22" s="1"/>
  <c r="I513" i="22" s="1"/>
  <c r="G509" i="22"/>
  <c r="H509" i="22" s="1"/>
  <c r="I509" i="22" s="1"/>
  <c r="G501" i="22"/>
  <c r="H501" i="22" s="1"/>
  <c r="I501" i="22" s="1"/>
  <c r="G497" i="22"/>
  <c r="H497" i="22" s="1"/>
  <c r="I497" i="22" s="1"/>
  <c r="G489" i="22"/>
  <c r="H489" i="22" s="1"/>
  <c r="I489" i="22" s="1"/>
  <c r="G485" i="22"/>
  <c r="H485" i="22" s="1"/>
  <c r="I485" i="22" s="1"/>
  <c r="G477" i="22"/>
  <c r="H477" i="22" s="1"/>
  <c r="I477" i="22" s="1"/>
  <c r="G473" i="22"/>
  <c r="H473" i="22" s="1"/>
  <c r="I473" i="22" s="1"/>
  <c r="G465" i="22"/>
  <c r="H465" i="22" s="1"/>
  <c r="I465" i="22" s="1"/>
  <c r="G461" i="22"/>
  <c r="H461" i="22" s="1"/>
  <c r="I461" i="22" s="1"/>
  <c r="G453" i="22"/>
  <c r="H453" i="22" s="1"/>
  <c r="I453" i="22" s="1"/>
  <c r="G449" i="22"/>
  <c r="H449" i="22" s="1"/>
  <c r="I449" i="22" s="1"/>
  <c r="G441" i="22"/>
  <c r="H441" i="22" s="1"/>
  <c r="I441" i="22" s="1"/>
  <c r="G437" i="22"/>
  <c r="H437" i="22" s="1"/>
  <c r="I437" i="22" s="1"/>
  <c r="G429" i="22"/>
  <c r="H429" i="22" s="1"/>
  <c r="I429" i="22" s="1"/>
  <c r="G425" i="22"/>
  <c r="H425" i="22" s="1"/>
  <c r="I425" i="22" s="1"/>
  <c r="G421" i="22"/>
  <c r="H421" i="22" s="1"/>
  <c r="I421" i="22" s="1"/>
  <c r="G417" i="22"/>
  <c r="H417" i="22" s="1"/>
  <c r="I417" i="22" s="1"/>
  <c r="G413" i="22"/>
  <c r="H413" i="22" s="1"/>
  <c r="I413" i="22" s="1"/>
  <c r="G409" i="22"/>
  <c r="H409" i="22" s="1"/>
  <c r="I409" i="22" s="1"/>
  <c r="G405" i="22"/>
  <c r="H405" i="22" s="1"/>
  <c r="I405" i="22" s="1"/>
  <c r="G401" i="22"/>
  <c r="H401" i="22" s="1"/>
  <c r="I401" i="22" s="1"/>
  <c r="G393" i="22"/>
  <c r="H393" i="22" s="1"/>
  <c r="I393" i="22" s="1"/>
  <c r="G389" i="22"/>
  <c r="H389" i="22" s="1"/>
  <c r="I389" i="22" s="1"/>
  <c r="G381" i="22"/>
  <c r="H381" i="22" s="1"/>
  <c r="I381" i="22" s="1"/>
  <c r="G377" i="22"/>
  <c r="H377" i="22" s="1"/>
  <c r="I377" i="22" s="1"/>
  <c r="G364" i="22"/>
  <c r="H364" i="22" s="1"/>
  <c r="I364" i="22" s="1"/>
  <c r="G360" i="22"/>
  <c r="H360" i="22" s="1"/>
  <c r="I360" i="22" s="1"/>
  <c r="G356" i="22"/>
  <c r="H356" i="22" s="1"/>
  <c r="I356" i="22" s="1"/>
  <c r="G348" i="22"/>
  <c r="H348" i="22" s="1"/>
  <c r="I348" i="22" s="1"/>
  <c r="G343" i="22"/>
  <c r="H343" i="22" s="1"/>
  <c r="I343" i="22" s="1"/>
  <c r="G339" i="22"/>
  <c r="H339" i="22" s="1"/>
  <c r="I339" i="22" s="1"/>
  <c r="G335" i="22"/>
  <c r="H335" i="22" s="1"/>
  <c r="I335" i="22" s="1"/>
  <c r="G331" i="22"/>
  <c r="H331" i="22" s="1"/>
  <c r="I331" i="22" s="1"/>
  <c r="G323" i="22"/>
  <c r="H323" i="22" s="1"/>
  <c r="I323" i="22" s="1"/>
  <c r="G319" i="22"/>
  <c r="H319" i="22" s="1"/>
  <c r="I319" i="22" s="1"/>
  <c r="G311" i="22"/>
  <c r="H311" i="22" s="1"/>
  <c r="I311" i="22" s="1"/>
  <c r="G307" i="22"/>
  <c r="H307" i="22" s="1"/>
  <c r="I307" i="22" s="1"/>
  <c r="G303" i="22"/>
  <c r="H303" i="22" s="1"/>
  <c r="I303" i="22" s="1"/>
  <c r="G295" i="22"/>
  <c r="H295" i="22" s="1"/>
  <c r="I295" i="22" s="1"/>
  <c r="G291" i="22"/>
  <c r="H291" i="22" s="1"/>
  <c r="I291" i="22" s="1"/>
  <c r="G287" i="22"/>
  <c r="H287" i="22" s="1"/>
  <c r="I287" i="22" s="1"/>
  <c r="G275" i="22"/>
  <c r="H275" i="22" s="1"/>
  <c r="I275" i="22" s="1"/>
  <c r="G271" i="22"/>
  <c r="H271" i="22" s="1"/>
  <c r="I271" i="22" s="1"/>
  <c r="G263" i="22"/>
  <c r="H263" i="22" s="1"/>
  <c r="I263" i="22" s="1"/>
  <c r="G259" i="22"/>
  <c r="H259" i="22" s="1"/>
  <c r="I259" i="22" s="1"/>
  <c r="G251" i="22"/>
  <c r="H251" i="22" s="1"/>
  <c r="I251" i="22" s="1"/>
  <c r="G247" i="22"/>
  <c r="H247" i="22" s="1"/>
  <c r="I247" i="22" s="1"/>
  <c r="G243" i="22"/>
  <c r="H243" i="22" s="1"/>
  <c r="I243" i="22" s="1"/>
  <c r="G235" i="22"/>
  <c r="H235" i="22" s="1"/>
  <c r="I235" i="22" s="1"/>
  <c r="G231" i="22"/>
  <c r="H231" i="22" s="1"/>
  <c r="I231" i="22" s="1"/>
  <c r="G227" i="22"/>
  <c r="H227" i="22" s="1"/>
  <c r="I227" i="22" s="1"/>
  <c r="G219" i="22"/>
  <c r="H219" i="22" s="1"/>
  <c r="I219" i="22" s="1"/>
  <c r="G215" i="22"/>
  <c r="H215" i="22" s="1"/>
  <c r="I215" i="22" s="1"/>
  <c r="G207" i="22"/>
  <c r="H207" i="22" s="1"/>
  <c r="I207" i="22" s="1"/>
  <c r="G203" i="22"/>
  <c r="H203" i="22" s="1"/>
  <c r="I203" i="22" s="1"/>
  <c r="G199" i="22"/>
  <c r="H199" i="22" s="1"/>
  <c r="I199" i="22" s="1"/>
  <c r="G195" i="22"/>
  <c r="H195" i="22" s="1"/>
  <c r="I195" i="22" s="1"/>
  <c r="G191" i="22"/>
  <c r="H191" i="22" s="1"/>
  <c r="I191" i="22" s="1"/>
  <c r="G187" i="22"/>
  <c r="H187" i="22" s="1"/>
  <c r="I187" i="22" s="1"/>
  <c r="G179" i="22"/>
  <c r="H179" i="22" s="1"/>
  <c r="I179" i="22" s="1"/>
  <c r="G173" i="22"/>
  <c r="H173" i="22" s="1"/>
  <c r="I173" i="22" s="1"/>
  <c r="G165" i="22"/>
  <c r="H165" i="22" s="1"/>
  <c r="I165" i="22" s="1"/>
  <c r="G161" i="22"/>
  <c r="H161" i="22" s="1"/>
  <c r="I161" i="22" s="1"/>
  <c r="G152" i="22"/>
  <c r="H152" i="22" s="1"/>
  <c r="I152" i="22" s="1"/>
  <c r="G148" i="22"/>
  <c r="H148" i="22" s="1"/>
  <c r="I148" i="22" s="1"/>
  <c r="G134" i="22"/>
  <c r="H134" i="22" s="1"/>
  <c r="I134" i="22" s="1"/>
  <c r="G125" i="22"/>
  <c r="H125" i="22" s="1"/>
  <c r="I125" i="22" s="1"/>
  <c r="G121" i="22"/>
  <c r="H121" i="22" s="1"/>
  <c r="I121" i="22" s="1"/>
  <c r="G117" i="22"/>
  <c r="H117" i="22" s="1"/>
  <c r="I117" i="22" s="1"/>
  <c r="G108" i="22"/>
  <c r="H108" i="22" s="1"/>
  <c r="I108" i="22" s="1"/>
  <c r="G104" i="22"/>
  <c r="H104" i="22" s="1"/>
  <c r="I104" i="22" s="1"/>
  <c r="G96" i="22"/>
  <c r="H96" i="22" s="1"/>
  <c r="I96" i="22" s="1"/>
  <c r="G92" i="22"/>
  <c r="H92" i="22" s="1"/>
  <c r="I92" i="22" s="1"/>
  <c r="G83" i="22"/>
  <c r="H83" i="22" s="1"/>
  <c r="I83" i="22" s="1"/>
  <c r="G79" i="22"/>
  <c r="H79" i="22" s="1"/>
  <c r="I79" i="22" s="1"/>
  <c r="G70" i="22"/>
  <c r="H70" i="22" s="1"/>
  <c r="I70" i="22" s="1"/>
  <c r="G65" i="22"/>
  <c r="H65" i="22" s="1"/>
  <c r="I65" i="22" s="1"/>
  <c r="G57" i="22"/>
  <c r="H57" i="22" s="1"/>
  <c r="I57" i="22" s="1"/>
  <c r="G52" i="22"/>
  <c r="H52" i="22" s="1"/>
  <c r="I52" i="22" s="1"/>
  <c r="G43" i="22"/>
  <c r="H43" i="22" s="1"/>
  <c r="I43" i="22" s="1"/>
  <c r="G38" i="22"/>
  <c r="H38" i="22" s="1"/>
  <c r="I38" i="22" s="1"/>
  <c r="G29" i="22"/>
  <c r="H29" i="22" s="1"/>
  <c r="I29" i="22" s="1"/>
  <c r="G25" i="22"/>
  <c r="H25" i="22" s="1"/>
  <c r="I25" i="22" s="1"/>
  <c r="G15" i="22"/>
  <c r="H15" i="22" s="1"/>
  <c r="I15" i="22" s="1"/>
  <c r="G9" i="22"/>
  <c r="H9" i="22" s="1"/>
  <c r="I9" i="22" s="1"/>
  <c r="G434" i="22"/>
  <c r="H434" i="22" s="1"/>
  <c r="I434" i="22" s="1"/>
  <c r="G430" i="22"/>
  <c r="H430" i="22" s="1"/>
  <c r="I430" i="22" s="1"/>
  <c r="G426" i="22"/>
  <c r="H426" i="22" s="1"/>
  <c r="I426" i="22" s="1"/>
  <c r="G422" i="22"/>
  <c r="H422" i="22" s="1"/>
  <c r="I422" i="22" s="1"/>
  <c r="G410" i="22"/>
  <c r="H410" i="22" s="1"/>
  <c r="I410" i="22" s="1"/>
  <c r="G406" i="22"/>
  <c r="H406" i="22" s="1"/>
  <c r="I406" i="22" s="1"/>
  <c r="G398" i="22"/>
  <c r="H398" i="22" s="1"/>
  <c r="I398" i="22" s="1"/>
  <c r="G394" i="22"/>
  <c r="H394" i="22" s="1"/>
  <c r="I394" i="22" s="1"/>
  <c r="G386" i="22"/>
  <c r="H386" i="22" s="1"/>
  <c r="I386" i="22" s="1"/>
  <c r="G382" i="22"/>
  <c r="H382" i="22" s="1"/>
  <c r="I382" i="22" s="1"/>
  <c r="G374" i="22"/>
  <c r="H374" i="22" s="1"/>
  <c r="I374" i="22" s="1"/>
  <c r="G370" i="22"/>
  <c r="H370" i="22" s="1"/>
  <c r="I370" i="22" s="1"/>
  <c r="G361" i="22"/>
  <c r="H361" i="22" s="1"/>
  <c r="I361" i="22" s="1"/>
  <c r="G357" i="22"/>
  <c r="H357" i="22" s="1"/>
  <c r="I357" i="22" s="1"/>
  <c r="G349" i="22"/>
  <c r="H349" i="22" s="1"/>
  <c r="I349" i="22" s="1"/>
  <c r="G344" i="22"/>
  <c r="H344" i="22" s="1"/>
  <c r="I344" i="22" s="1"/>
  <c r="G336" i="22"/>
  <c r="H336" i="22" s="1"/>
  <c r="I336" i="22" s="1"/>
  <c r="G332" i="22"/>
  <c r="H332" i="22" s="1"/>
  <c r="I332" i="22" s="1"/>
  <c r="G324" i="22"/>
  <c r="H324" i="22" s="1"/>
  <c r="I324" i="22" s="1"/>
  <c r="G320" i="22"/>
  <c r="H320" i="22" s="1"/>
  <c r="I320" i="22" s="1"/>
  <c r="G312" i="22"/>
  <c r="H312" i="22" s="1"/>
  <c r="I312" i="22" s="1"/>
  <c r="G308" i="22"/>
  <c r="H308" i="22" s="1"/>
  <c r="I308" i="22" s="1"/>
  <c r="G300" i="22"/>
  <c r="H300" i="22" s="1"/>
  <c r="I300" i="22" s="1"/>
  <c r="G296" i="22"/>
  <c r="H296" i="22" s="1"/>
  <c r="I296" i="22" s="1"/>
  <c r="G288" i="22"/>
  <c r="H288" i="22" s="1"/>
  <c r="I288" i="22" s="1"/>
  <c r="G284" i="22"/>
  <c r="H284" i="22" s="1"/>
  <c r="I284" i="22" s="1"/>
  <c r="G272" i="22"/>
  <c r="H272" i="22" s="1"/>
  <c r="I272" i="22" s="1"/>
  <c r="G268" i="22"/>
  <c r="H268" i="22" s="1"/>
  <c r="I268" i="22" s="1"/>
  <c r="G260" i="22"/>
  <c r="H260" i="22" s="1"/>
  <c r="I260" i="22" s="1"/>
  <c r="G256" i="22"/>
  <c r="H256" i="22" s="1"/>
  <c r="I256" i="22" s="1"/>
  <c r="G252" i="22"/>
  <c r="H252" i="22" s="1"/>
  <c r="I252" i="22" s="1"/>
  <c r="G244" i="22"/>
  <c r="H244" i="22" s="1"/>
  <c r="I244" i="22" s="1"/>
  <c r="G240" i="22"/>
  <c r="H240" i="22" s="1"/>
  <c r="I240" i="22" s="1"/>
  <c r="G236" i="22"/>
  <c r="H236" i="22" s="1"/>
  <c r="I236" i="22" s="1"/>
  <c r="G228" i="22"/>
  <c r="H228" i="22" s="1"/>
  <c r="I228" i="22" s="1"/>
  <c r="G224" i="22"/>
  <c r="H224" i="22" s="1"/>
  <c r="I224" i="22" s="1"/>
  <c r="G220" i="22"/>
  <c r="H220" i="22" s="1"/>
  <c r="I220" i="22" s="1"/>
  <c r="G208" i="22"/>
  <c r="H208" i="22" s="1"/>
  <c r="I208" i="22" s="1"/>
  <c r="G200" i="22"/>
  <c r="H200" i="22" s="1"/>
  <c r="I200" i="22" s="1"/>
  <c r="G192" i="22"/>
  <c r="H192" i="22" s="1"/>
  <c r="I192" i="22" s="1"/>
  <c r="G184" i="22"/>
  <c r="H184" i="22" s="1"/>
  <c r="I184" i="22" s="1"/>
  <c r="G174" i="22"/>
  <c r="H174" i="22" s="1"/>
  <c r="I174" i="22" s="1"/>
  <c r="G166" i="22"/>
  <c r="H166" i="22" s="1"/>
  <c r="I166" i="22" s="1"/>
  <c r="G157" i="22"/>
  <c r="H157" i="22" s="1"/>
  <c r="I157" i="22" s="1"/>
  <c r="G149" i="22"/>
  <c r="H149" i="22" s="1"/>
  <c r="I149" i="22" s="1"/>
  <c r="G139" i="22"/>
  <c r="H139" i="22" s="1"/>
  <c r="I139" i="22" s="1"/>
  <c r="G131" i="22"/>
  <c r="H131" i="22" s="1"/>
  <c r="I131" i="22" s="1"/>
  <c r="G122" i="22"/>
  <c r="H122" i="22" s="1"/>
  <c r="I122" i="22" s="1"/>
  <c r="G114" i="22"/>
  <c r="H114" i="22" s="1"/>
  <c r="I114" i="22" s="1"/>
  <c r="G105" i="22"/>
  <c r="H105" i="22" s="1"/>
  <c r="I105" i="22" s="1"/>
  <c r="G97" i="22"/>
  <c r="H97" i="22" s="1"/>
  <c r="I97" i="22" s="1"/>
  <c r="G88" i="22"/>
  <c r="H88" i="22" s="1"/>
  <c r="I88" i="22" s="1"/>
  <c r="G80" i="22"/>
  <c r="H80" i="22" s="1"/>
  <c r="I80" i="22" s="1"/>
  <c r="G71" i="22"/>
  <c r="H71" i="22" s="1"/>
  <c r="I71" i="22" s="1"/>
  <c r="G62" i="22"/>
  <c r="H62" i="22" s="1"/>
  <c r="I62" i="22" s="1"/>
  <c r="G53" i="22"/>
  <c r="H53" i="22" s="1"/>
  <c r="I53" i="22" s="1"/>
  <c r="G44" i="22"/>
  <c r="H44" i="22" s="1"/>
  <c r="I44" i="22" s="1"/>
  <c r="G35" i="22"/>
  <c r="H35" i="22" s="1"/>
  <c r="I35" i="22" s="1"/>
  <c r="G26" i="22"/>
  <c r="H26" i="22" s="1"/>
  <c r="I26" i="22" s="1"/>
  <c r="G17" i="22"/>
  <c r="H17" i="22" s="1"/>
  <c r="I17" i="22" s="1"/>
  <c r="G212" i="22"/>
  <c r="H212" i="22" s="1"/>
  <c r="I212" i="22" s="1"/>
  <c r="G162" i="22"/>
  <c r="H162" i="22" s="1"/>
  <c r="I162" i="22" s="1"/>
  <c r="G153" i="22"/>
  <c r="H153" i="22" s="1"/>
  <c r="I153" i="22" s="1"/>
  <c r="G143" i="22"/>
  <c r="H143" i="22" s="1"/>
  <c r="I143" i="22" s="1"/>
  <c r="G135" i="22"/>
  <c r="H135" i="22" s="1"/>
  <c r="I135" i="22" s="1"/>
  <c r="G126" i="22"/>
  <c r="H126" i="22" s="1"/>
  <c r="I126" i="22" s="1"/>
  <c r="G118" i="22"/>
  <c r="H118" i="22" s="1"/>
  <c r="I118" i="22" s="1"/>
  <c r="G110" i="22"/>
  <c r="H110" i="22" s="1"/>
  <c r="I110" i="22" s="1"/>
  <c r="G101" i="22"/>
  <c r="H101" i="22" s="1"/>
  <c r="I101" i="22" s="1"/>
  <c r="G93" i="22"/>
  <c r="H93" i="22" s="1"/>
  <c r="I93" i="22" s="1"/>
  <c r="G84" i="22"/>
  <c r="H84" i="22" s="1"/>
  <c r="I84" i="22" s="1"/>
  <c r="G75" i="22"/>
  <c r="H75" i="22" s="1"/>
  <c r="I75" i="22" s="1"/>
  <c r="G66" i="22"/>
  <c r="H66" i="22" s="1"/>
  <c r="I66" i="22" s="1"/>
  <c r="G58" i="22"/>
  <c r="H58" i="22" s="1"/>
  <c r="I58" i="22" s="1"/>
  <c r="G49" i="22"/>
  <c r="H49" i="22" s="1"/>
  <c r="I49" i="22" s="1"/>
  <c r="G30" i="22"/>
  <c r="H30" i="22" s="1"/>
  <c r="I30" i="22" s="1"/>
  <c r="G21" i="22"/>
  <c r="H21" i="22" s="1"/>
  <c r="I21" i="22" s="1"/>
  <c r="G11" i="22"/>
  <c r="H11" i="22" s="1"/>
  <c r="I11" i="22" s="1"/>
  <c r="G204" i="22"/>
  <c r="H204" i="22" s="1"/>
  <c r="I204" i="22" s="1"/>
  <c r="G196" i="22"/>
  <c r="H196" i="22" s="1"/>
  <c r="I196" i="22" s="1"/>
  <c r="G188" i="22"/>
  <c r="H188" i="22" s="1"/>
  <c r="I188" i="22" s="1"/>
  <c r="G180" i="22"/>
  <c r="H180" i="22" s="1"/>
  <c r="I180" i="22" s="1"/>
  <c r="G170" i="22"/>
  <c r="H170" i="22" s="1"/>
  <c r="I170" i="22" s="1"/>
  <c r="G39" i="22"/>
  <c r="H39" i="22" s="1"/>
  <c r="I39" i="22" s="1"/>
  <c r="C24" i="12" l="1"/>
  <c r="H5" i="22"/>
  <c r="B7" i="17"/>
  <c r="H3958" i="22"/>
  <c r="B11" i="17"/>
  <c r="H177" i="22"/>
  <c r="B9" i="17"/>
  <c r="H3654" i="22"/>
  <c r="B8" i="17"/>
  <c r="H3860" i="22"/>
  <c r="B10" i="17"/>
  <c r="H4602" i="22"/>
  <c r="I4602" i="22" s="1"/>
  <c r="C27" i="17" s="1"/>
  <c r="B27" i="17"/>
  <c r="H4102" i="22"/>
  <c r="B13" i="17"/>
  <c r="C10" i="8"/>
  <c r="C14" i="8"/>
  <c r="I4905" i="22"/>
  <c r="B23" i="8"/>
  <c r="B10" i="20"/>
  <c r="C12" i="8"/>
  <c r="I4633" i="22"/>
  <c r="B9" i="8"/>
  <c r="H4609" i="22"/>
  <c r="I4609" i="22" s="1"/>
  <c r="C31" i="17" s="1"/>
  <c r="B31" i="17"/>
  <c r="H4604" i="22"/>
  <c r="I4604" i="22" s="1"/>
  <c r="C28" i="17" s="1"/>
  <c r="B28" i="17"/>
  <c r="H4891" i="22"/>
  <c r="D12" i="8"/>
  <c r="H4886" i="22"/>
  <c r="D11" i="8"/>
  <c r="I4724" i="22"/>
  <c r="B13" i="8"/>
  <c r="I4802" i="22"/>
  <c r="B14" i="8"/>
  <c r="I4828" i="22"/>
  <c r="B15" i="8"/>
  <c r="H4937" i="22"/>
  <c r="B12" i="17"/>
  <c r="I4913" i="22"/>
  <c r="B24" i="8"/>
  <c r="B6" i="20"/>
  <c r="B9" i="20"/>
  <c r="H4226" i="22"/>
  <c r="I4226" i="22" s="1"/>
  <c r="A15" i="17"/>
  <c r="A17" i="17"/>
  <c r="A16" i="17"/>
  <c r="C9" i="8"/>
  <c r="H4613" i="22"/>
  <c r="I4613" i="22" s="1"/>
  <c r="C33" i="17" s="1"/>
  <c r="B33" i="17"/>
  <c r="H4608" i="22"/>
  <c r="I4608" i="22" s="1"/>
  <c r="C30" i="17" s="1"/>
  <c r="B30" i="17"/>
  <c r="C13" i="8"/>
  <c r="C15" i="8"/>
  <c r="H4885" i="22"/>
  <c r="E9" i="8" s="1"/>
  <c r="D9" i="8"/>
  <c r="H4892" i="22"/>
  <c r="D13" i="8"/>
  <c r="B7" i="20"/>
  <c r="I4646" i="22"/>
  <c r="B11" i="8"/>
  <c r="I4220" i="22"/>
  <c r="C11" i="8"/>
  <c r="H4603" i="22"/>
  <c r="I4603" i="22" s="1"/>
  <c r="C29" i="17" s="1"/>
  <c r="B29" i="17"/>
  <c r="I4659" i="22"/>
  <c r="B10" i="8"/>
  <c r="H4612" i="22"/>
  <c r="I4612" i="22" s="1"/>
  <c r="C32" i="17" s="1"/>
  <c r="B32" i="17"/>
  <c r="H4887" i="22"/>
  <c r="D10" i="8"/>
  <c r="H4895" i="22"/>
  <c r="I4895" i="22" s="1"/>
  <c r="D14" i="8"/>
  <c r="I4711" i="22"/>
  <c r="B12" i="8"/>
  <c r="H4896" i="22"/>
  <c r="D15" i="8"/>
  <c r="B12" i="20"/>
  <c r="B8" i="20"/>
  <c r="B11" i="20"/>
  <c r="C11" i="20" s="1"/>
  <c r="I4896" i="22" l="1"/>
  <c r="E15" i="8"/>
  <c r="I4887" i="22"/>
  <c r="E10" i="8"/>
  <c r="I4892" i="22"/>
  <c r="E13" i="8"/>
  <c r="I4886" i="22"/>
  <c r="E11" i="8"/>
  <c r="I4891" i="22"/>
  <c r="E12" i="8"/>
  <c r="I4885" i="22"/>
  <c r="I3654" i="22"/>
  <c r="D8" i="17" s="1"/>
  <c r="C8" i="17"/>
  <c r="I3958" i="22"/>
  <c r="D11" i="17" s="1"/>
  <c r="C11" i="17"/>
  <c r="I4937" i="22"/>
  <c r="C12" i="17"/>
  <c r="I4102" i="22"/>
  <c r="D13" i="17" s="1"/>
  <c r="C13" i="17"/>
  <c r="I3860" i="22"/>
  <c r="D10" i="17" s="1"/>
  <c r="C10" i="17"/>
  <c r="I177" i="22"/>
  <c r="D9" i="17" s="1"/>
  <c r="C9" i="17"/>
  <c r="I5" i="22"/>
  <c r="D7" i="17" s="1"/>
  <c r="C7" i="17"/>
  <c r="B25" i="8"/>
  <c r="B24" i="12" s="1"/>
  <c r="B13" i="20"/>
  <c r="C25" i="12" s="1"/>
  <c r="C23" i="12" l="1"/>
  <c r="C22" i="12"/>
  <c r="B25" i="12"/>
  <c r="D32" i="17" l="1"/>
  <c r="D16" i="8" l="1"/>
  <c r="B34" i="17" l="1"/>
  <c r="C16" i="8" l="1"/>
  <c r="B16" i="8" l="1"/>
  <c r="B23" i="12" s="1"/>
  <c r="B14" i="17" l="1"/>
  <c r="C14" i="17" l="1"/>
  <c r="B22" i="12" l="1"/>
  <c r="B29" i="12" l="1"/>
  <c r="B26" i="12"/>
</calcChain>
</file>

<file path=xl/comments1.xml><?xml version="1.0" encoding="utf-8"?>
<comments xmlns="http://schemas.openxmlformats.org/spreadsheetml/2006/main">
  <authors>
    <author>Bodo Meyer</author>
    <author>r358901</author>
  </authors>
  <commentList>
    <comment ref="A9" authorId="0" shapeId="0">
      <text>
        <r>
          <rPr>
            <b/>
            <sz val="8"/>
            <color indexed="81"/>
            <rFont val="Tahoma"/>
            <family val="2"/>
          </rPr>
          <t xml:space="preserve">Kürzel bitte den Rechnungen/Mitteilungen zum EEG entnehmen.
</t>
        </r>
        <r>
          <rPr>
            <sz val="8"/>
            <color indexed="81"/>
            <rFont val="Tahoma"/>
            <family val="2"/>
          </rPr>
          <t xml:space="preserve">
</t>
        </r>
      </text>
    </comment>
    <comment ref="A10" authorId="1" shapeId="0">
      <text>
        <r>
          <rPr>
            <b/>
            <sz val="8"/>
            <color indexed="81"/>
            <rFont val="Tahoma"/>
            <family val="2"/>
          </rPr>
          <t>Die Betriebsnummer wird von der Bundesnetzagentur als Kennzahl für die Zuordnung und Identifikation des Unternehmens je Tätigkeitsfeld vergeben.</t>
        </r>
      </text>
    </comment>
    <comment ref="A11" authorId="1" shapeId="0">
      <text>
        <r>
          <rPr>
            <b/>
            <sz val="8"/>
            <color indexed="81"/>
            <rFont val="Tahoma"/>
            <family val="2"/>
          </rPr>
          <t>Die Netznummer wird von der Bundesnetzagentur als Kennzahl für die Zuordnung und Identifikation eines Unternehmens für je ein Netzgebiet vergeben.</t>
        </r>
      </text>
    </comment>
    <comment ref="A12" authorId="1" shapeId="0">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<sst xmlns="http://schemas.openxmlformats.org/spreadsheetml/2006/main" count="193574" uniqueCount="9346">
  <si>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</si>
  <si>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</si>
  <si>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</si>
  <si>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</si>
  <si>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</si>
  <si>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</si>
  <si>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</si>
  <si>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</si>
  <si>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</si>
  <si>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</si>
  <si>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</si>
  <si>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</si>
  <si>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</si>
  <si>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</si>
  <si>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</si>
  <si>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</si>
  <si>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</si>
  <si>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</si>
  <si>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</si>
  <si>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</si>
  <si>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</si>
  <si>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</si>
  <si>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</si>
  <si>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</si>
  <si>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</si>
  <si>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</si>
  <si>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</si>
  <si>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</si>
  <si>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</si>
  <si>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</si>
  <si>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</si>
  <si>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</si>
  <si>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</si>
  <si>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</si>
  <si>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</si>
  <si>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</si>
  <si>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</si>
  <si>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</si>
  <si>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</si>
  <si>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</si>
  <si>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</si>
  <si>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</si>
  <si>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</si>
  <si>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</si>
  <si>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</si>
  <si>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</si>
  <si>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</si>
  <si>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</si>
  <si>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</si>
  <si>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</si>
  <si>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</si>
  <si>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</si>
  <si>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</si>
  <si>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</si>
  <si>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</si>
  <si>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</si>
  <si>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</si>
  <si>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</si>
  <si>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</si>
  <si>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</si>
  <si>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</si>
  <si>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</si>
  <si>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</si>
  <si>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</si>
  <si>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</si>
  <si>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</si>
  <si>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</si>
  <si>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</si>
  <si>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</si>
  <si>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</si>
  <si>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</si>
  <si>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</si>
  <si>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</si>
  <si>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</si>
  <si>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</si>
  <si>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</si>
  <si>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</si>
  <si>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</si>
  <si>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</si>
  <si>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</si>
  <si>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</si>
  <si>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</si>
  <si>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</si>
  <si>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</si>
  <si>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</si>
  <si>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</si>
  <si>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</si>
  <si>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</si>
  <si>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</si>
  <si>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</si>
  <si>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</si>
  <si>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</si>
  <si>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</si>
  <si>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</si>
  <si>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</si>
  <si>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</si>
  <si>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</si>
  <si>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</si>
  <si>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</si>
  <si>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</si>
  <si>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</si>
  <si>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</si>
  <si>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</si>
  <si>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</si>
  <si>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</si>
  <si>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</si>
  <si>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</si>
  <si>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</si>
  <si>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</si>
  <si>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</si>
  <si>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</si>
  <si>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</si>
  <si>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</si>
  <si>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</si>
  <si>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</si>
  <si>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</si>
  <si>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</si>
  <si>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</si>
  <si>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</si>
  <si>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</si>
  <si>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</si>
  <si>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</si>
  <si>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</si>
  <si>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</si>
  <si>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</si>
  <si>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</si>
  <si>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</si>
  <si>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</si>
  <si>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</si>
  <si>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</si>
  <si>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</si>
  <si>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</si>
  <si>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</si>
  <si>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</si>
  <si>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</si>
  <si>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</si>
  <si>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</si>
  <si>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</si>
  <si>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</si>
  <si>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</si>
  <si>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</si>
  <si>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</si>
  <si>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</si>
  <si>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</si>
  <si>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</si>
  <si>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</si>
  <si>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</si>
  <si>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</si>
  <si>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</si>
  <si>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</si>
  <si>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</si>
  <si>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</si>
  <si>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</si>
  <si>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</si>
  <si>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</si>
  <si>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</si>
  <si>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</si>
  <si>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</si>
  <si>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Windenergie Repowering</t>
  </si>
  <si>
    <t>WrK300------09</t>
  </si>
  <si>
    <t>Wind Repowering</t>
  </si>
  <si>
    <t>Repowering, Anfangsvergütung</t>
  </si>
  <si>
    <t>WrK300S-----09</t>
  </si>
  <si>
    <t>Repowering, Anfangsvergütung, Bonusregel S</t>
  </si>
  <si>
    <t>WrK301------09</t>
  </si>
  <si>
    <t>Repowering, Endvergütung</t>
  </si>
  <si>
    <t>WfK310------09</t>
  </si>
  <si>
    <t>Wind offshore</t>
  </si>
  <si>
    <t>Offshore, Anfangsvergütung</t>
  </si>
  <si>
    <t>WfK311------09</t>
  </si>
  <si>
    <t>Offshore, Endvergütung</t>
  </si>
  <si>
    <t>Solare Strahlungsenergie</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</si>
  <si>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</si>
  <si>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</si>
  <si>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</si>
  <si>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</si>
  <si>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</si>
  <si>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</si>
  <si>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</si>
  <si>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</si>
  <si>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</si>
  <si>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</si>
  <si>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</si>
  <si>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</si>
  <si>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</si>
  <si>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</si>
  <si>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</si>
  <si>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</si>
  <si>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</si>
  <si>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</si>
  <si>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</si>
  <si>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</si>
  <si>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</si>
  <si>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</si>
  <si>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</si>
  <si>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</si>
  <si>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</si>
  <si>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</si>
  <si>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</si>
  <si>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</si>
  <si>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</si>
  <si>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</si>
  <si>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</si>
  <si>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</si>
  <si>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</si>
  <si>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</si>
  <si>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</si>
  <si>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</si>
  <si>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</si>
  <si>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</si>
  <si>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</si>
  <si>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</si>
  <si>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</si>
  <si>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</si>
  <si>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</si>
  <si>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</si>
  <si>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</si>
  <si>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</si>
  <si>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</si>
  <si>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</si>
  <si>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</si>
  <si>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</si>
  <si>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</si>
  <si>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</si>
  <si>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</si>
  <si>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</si>
  <si>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</si>
  <si>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</si>
  <si>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</si>
  <si>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</si>
  <si>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</si>
  <si>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</si>
  <si>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</si>
  <si>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</si>
  <si>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</si>
  <si>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</si>
  <si>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</si>
  <si>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</si>
  <si>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</si>
  <si>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</si>
  <si>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</si>
  <si>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</si>
  <si>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</si>
  <si>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</si>
  <si>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</si>
  <si>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</si>
  <si>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</si>
  <si>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</si>
  <si>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</si>
  <si>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</si>
  <si>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</si>
  <si>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</si>
  <si>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</si>
  <si>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</si>
  <si>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</si>
  <si>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</si>
  <si>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</si>
  <si>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</si>
  <si>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</si>
  <si>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</si>
  <si>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</si>
  <si>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</si>
  <si>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</si>
  <si>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</si>
  <si>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</si>
  <si>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</si>
  <si>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</si>
  <si>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</si>
  <si>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</si>
  <si>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</si>
  <si>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</si>
  <si>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</si>
  <si>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</si>
  <si>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</si>
  <si>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</si>
  <si>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</si>
  <si>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</si>
  <si>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</si>
  <si>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</si>
  <si>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</si>
  <si>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</si>
  <si>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</si>
  <si>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müssen hier die Netznummer angeben, auf deren Netzbereich sich die Angaben in diesem</t>
  </si>
  <si>
    <t>Erhebungsbogen beziehen.</t>
  </si>
  <si>
    <t>Abgabedatum</t>
  </si>
  <si>
    <t xml:space="preserve">Datum der durch Sie am Erhebungsbogen vorgenommenen letzten Änderungen. </t>
  </si>
  <si>
    <t>Tabellenblättern zusammengefasste Übersicht über Ihre eingetragenen Daten.</t>
  </si>
  <si>
    <t>Anlagenstammdaten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</si>
  <si>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</si>
  <si>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</si>
  <si>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</si>
  <si>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</si>
  <si>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</si>
  <si>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</si>
  <si>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</si>
  <si>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</si>
  <si>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</si>
  <si>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</si>
  <si>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</si>
  <si>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</si>
  <si>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</si>
  <si>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</si>
  <si>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</si>
  <si>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</si>
  <si>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</si>
  <si>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</si>
  <si>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</si>
  <si>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</si>
  <si>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</si>
  <si>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</si>
  <si>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</si>
  <si>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</si>
  <si>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</si>
  <si>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</si>
  <si>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</si>
  <si>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</si>
  <si>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</si>
  <si>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</si>
  <si>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</si>
  <si>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</si>
  <si>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</si>
  <si>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</si>
  <si>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</si>
  <si>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</si>
  <si>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</si>
  <si>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</si>
  <si>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</si>
  <si>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</si>
  <si>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</si>
  <si>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</si>
  <si>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</si>
  <si>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</si>
  <si>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</si>
  <si>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</si>
  <si>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</si>
  <si>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</si>
  <si>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</si>
  <si>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</si>
  <si>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</si>
  <si>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</si>
  <si>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</si>
  <si>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</si>
  <si>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</si>
  <si>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</si>
  <si>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</si>
  <si>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</si>
  <si>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</si>
  <si>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</si>
  <si>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</si>
  <si>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</si>
  <si>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</si>
  <si>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</si>
  <si>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</si>
  <si>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</si>
  <si>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</si>
  <si>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</si>
  <si>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</si>
  <si>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</si>
  <si>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</si>
  <si>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</si>
  <si>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</si>
  <si>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</si>
  <si>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</si>
  <si>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</si>
  <si>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</si>
  <si>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</si>
  <si>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</si>
  <si>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</si>
  <si>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</si>
  <si>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</si>
  <si>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</si>
  <si>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</si>
  <si>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</si>
  <si>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</si>
  <si>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</si>
  <si>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</si>
  <si>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</si>
  <si>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</si>
  <si>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</si>
  <si>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</si>
  <si>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</si>
  <si>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</si>
  <si>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</si>
  <si>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</si>
  <si>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</si>
  <si>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</si>
  <si>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</si>
  <si>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</si>
  <si>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</si>
  <si>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</si>
  <si>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</si>
  <si>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</si>
  <si>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</si>
  <si>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</si>
  <si>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</si>
  <si>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</si>
  <si>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</si>
  <si>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</si>
  <si>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</si>
  <si>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</si>
  <si>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</si>
  <si>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</si>
  <si>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</si>
  <si>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</si>
  <si>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</si>
  <si>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</si>
  <si>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</si>
  <si>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</si>
  <si>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</si>
  <si>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</si>
  <si>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</si>
  <si>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</si>
  <si>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</si>
  <si>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</si>
  <si>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</si>
  <si>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</si>
  <si>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</si>
  <si>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</si>
  <si>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</si>
  <si>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</si>
  <si>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</si>
  <si>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</si>
  <si>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</si>
  <si>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</si>
  <si>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</si>
  <si>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</si>
  <si>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</si>
  <si>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</si>
  <si>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</si>
  <si>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</si>
  <si>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</si>
  <si>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</si>
  <si>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</si>
  <si>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</si>
  <si>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</si>
  <si>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</si>
  <si>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</si>
  <si>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</si>
  <si>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</si>
  <si>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</si>
  <si>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</si>
  <si>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</si>
  <si>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</si>
  <si>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</si>
  <si>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</si>
  <si>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</si>
  <si>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</si>
  <si>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</si>
  <si>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</si>
  <si>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</si>
  <si>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</si>
  <si>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</si>
  <si>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</si>
  <si>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</si>
  <si>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</si>
  <si>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</si>
  <si>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</si>
  <si>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</si>
  <si>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</si>
  <si>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</si>
  <si>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</si>
  <si>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</si>
  <si>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</si>
  <si>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</si>
  <si>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</si>
  <si>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</si>
  <si>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</si>
  <si>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</si>
  <si>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</si>
  <si>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</si>
  <si>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</si>
  <si>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</si>
  <si>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</si>
  <si>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</si>
  <si>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</si>
  <si>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</si>
  <si>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</si>
  <si>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</si>
  <si>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</si>
  <si>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</si>
  <si>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</si>
  <si>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</si>
  <si>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</si>
  <si>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</si>
  <si>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</si>
  <si>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</si>
  <si>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</si>
  <si>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</si>
  <si>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</si>
  <si>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</si>
  <si>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</si>
  <si>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</si>
  <si>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</si>
  <si>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</si>
  <si>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</si>
  <si>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</si>
  <si>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</si>
  <si>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</si>
  <si>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</si>
  <si>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</si>
  <si>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</si>
  <si>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</si>
  <si>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</si>
  <si>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</si>
  <si>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</si>
  <si>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</si>
  <si>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</si>
  <si>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</si>
  <si>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</si>
  <si>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</si>
  <si>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</si>
  <si>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</si>
  <si>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</si>
  <si>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</si>
  <si>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</si>
  <si>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</si>
  <si>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</si>
  <si>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</si>
  <si>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</si>
  <si>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</si>
  <si>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</si>
  <si>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</si>
  <si>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</si>
  <si>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</si>
  <si>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</si>
  <si>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</si>
  <si>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</si>
  <si>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</si>
  <si>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</si>
  <si>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</si>
  <si>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</si>
  <si>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</si>
  <si>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</si>
  <si>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</si>
  <si>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</si>
  <si>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</si>
  <si>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</si>
  <si>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</si>
  <si>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</si>
  <si>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</si>
  <si>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</si>
  <si>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</si>
  <si>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</si>
  <si>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</si>
  <si>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</si>
  <si>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</si>
  <si>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</si>
  <si>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</si>
  <si>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</si>
  <si>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</si>
  <si>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</si>
  <si>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</si>
  <si>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</si>
  <si>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</si>
  <si>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</si>
  <si>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</si>
  <si>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</si>
  <si>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</si>
  <si>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</si>
  <si>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</si>
  <si>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</si>
  <si>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</si>
  <si>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</si>
  <si>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</si>
  <si>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</si>
  <si>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</si>
  <si>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</si>
  <si>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</si>
  <si>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</si>
  <si>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</si>
  <si>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</si>
  <si>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</si>
  <si>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</si>
  <si>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</si>
  <si>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</si>
  <si>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</si>
  <si>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</si>
  <si>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</si>
  <si>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</si>
  <si>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</si>
  <si>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</si>
  <si>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</si>
  <si>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</si>
  <si>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</si>
  <si>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</si>
  <si>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</si>
  <si>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</si>
  <si>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</si>
  <si>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</si>
  <si>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</si>
  <si>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</si>
  <si>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</si>
  <si>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</si>
  <si>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</si>
  <si>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</si>
  <si>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</si>
  <si>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</si>
  <si>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</si>
  <si>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</si>
  <si>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</si>
  <si>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</si>
  <si>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</si>
  <si>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</si>
  <si>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</si>
  <si>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</si>
  <si>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</si>
  <si>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</si>
  <si>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</si>
  <si>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</si>
  <si>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</si>
  <si>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</si>
  <si>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</si>
  <si>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</si>
  <si>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</si>
  <si>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</si>
  <si>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</si>
  <si>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</si>
  <si>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</si>
  <si>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</si>
  <si>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</si>
  <si>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</si>
  <si>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</si>
  <si>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</si>
  <si>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</si>
  <si>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</si>
  <si>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</si>
  <si>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</si>
  <si>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</si>
  <si>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</si>
  <si>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</si>
  <si>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</si>
  <si>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</si>
  <si>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</si>
  <si>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</si>
  <si>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</si>
  <si>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</si>
  <si>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</si>
  <si>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</si>
  <si>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</si>
  <si>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</si>
  <si>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</si>
  <si>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</si>
  <si>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</si>
  <si>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</si>
  <si>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</si>
  <si>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</si>
  <si>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</si>
  <si>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</si>
  <si>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</si>
  <si>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</si>
  <si>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</si>
  <si>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</si>
  <si>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</si>
  <si>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</si>
  <si>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</si>
  <si>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</si>
  <si>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</si>
  <si>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</si>
  <si>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</si>
  <si>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</si>
  <si>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</si>
  <si>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</si>
  <si>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</si>
  <si>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</si>
  <si>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</si>
  <si>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</si>
  <si>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</si>
  <si>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</si>
  <si>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</si>
  <si>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</si>
  <si>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</si>
  <si>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</si>
  <si>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</si>
  <si>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</si>
  <si>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</si>
  <si>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</si>
  <si>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</si>
  <si>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</si>
  <si>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</si>
  <si>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</si>
  <si>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</si>
  <si>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</si>
  <si>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</si>
  <si>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</si>
  <si>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</si>
  <si>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</si>
  <si>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</si>
  <si>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</si>
  <si>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</si>
  <si>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</si>
  <si>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</si>
  <si>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</si>
  <si>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</si>
  <si>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</si>
  <si>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</si>
  <si>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</si>
  <si>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</si>
  <si>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</si>
  <si>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</si>
  <si>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</si>
  <si>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</si>
  <si>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</si>
  <si>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</si>
  <si>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</si>
  <si>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</si>
  <si>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</si>
  <si>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</si>
  <si>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</si>
  <si>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</si>
  <si>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</si>
  <si>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</si>
  <si>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</si>
  <si>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</si>
  <si>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</si>
  <si>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</si>
  <si>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</si>
  <si>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</si>
  <si>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</si>
  <si>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</si>
  <si>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</si>
  <si>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</si>
  <si>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</si>
  <si>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</si>
  <si>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</si>
  <si>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</si>
  <si>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</si>
  <si>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</si>
  <si>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</si>
  <si>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</si>
  <si>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</si>
  <si>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</si>
  <si>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</si>
  <si>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</si>
  <si>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</si>
  <si>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</si>
  <si>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</si>
  <si>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</si>
  <si>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</si>
  <si>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</si>
  <si>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</si>
  <si>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</si>
  <si>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</si>
  <si>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</si>
  <si>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</si>
  <si>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</si>
  <si>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</si>
  <si>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</si>
  <si>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</si>
  <si>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</si>
  <si>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</si>
  <si>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</si>
  <si>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</si>
  <si>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</si>
  <si>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</si>
  <si>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</si>
  <si>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</si>
  <si>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</si>
  <si>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</si>
  <si>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</si>
  <si>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</si>
  <si>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</si>
  <si>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</si>
  <si>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</si>
  <si>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</si>
  <si>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</si>
  <si>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</si>
  <si>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</si>
  <si>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</si>
  <si>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</si>
  <si>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</si>
  <si>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</si>
  <si>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</si>
  <si>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</si>
  <si>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</si>
  <si>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</si>
  <si>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</si>
  <si>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</si>
  <si>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</si>
  <si>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</si>
  <si>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</si>
  <si>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</si>
  <si>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</si>
  <si>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</si>
  <si>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</si>
  <si>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</si>
  <si>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</si>
  <si>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</si>
  <si>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</si>
  <si>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</si>
  <si>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</si>
  <si>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</si>
  <si>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</si>
  <si>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</si>
  <si>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</si>
  <si>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</si>
  <si>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</si>
  <si>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</si>
  <si>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</si>
  <si>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</si>
  <si>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</si>
  <si>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</si>
  <si>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</si>
  <si>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</si>
  <si>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</si>
  <si>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</si>
  <si>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</si>
  <si>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</si>
  <si>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</si>
  <si>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</si>
  <si>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</si>
  <si>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</si>
  <si>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</si>
  <si>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</si>
  <si>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</si>
  <si>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</si>
  <si>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</si>
  <si>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</si>
  <si>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</si>
  <si>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</si>
  <si>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</si>
  <si>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</si>
  <si>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</si>
  <si>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</si>
  <si>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</si>
  <si>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</si>
  <si>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</si>
  <si>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</si>
  <si>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</si>
  <si>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</si>
  <si>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</si>
  <si>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</si>
  <si>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</si>
  <si>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</si>
  <si>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</si>
  <si>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</si>
  <si>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</si>
  <si>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</si>
  <si>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</si>
  <si>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</si>
  <si>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</si>
  <si>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</si>
  <si>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</si>
  <si>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</si>
  <si>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</si>
  <si>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</si>
  <si>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</si>
  <si>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</si>
  <si>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</si>
  <si>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</si>
  <si>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</si>
  <si>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</si>
  <si>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</si>
  <si>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</si>
  <si>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</si>
  <si>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</si>
  <si>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</si>
  <si>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</si>
  <si>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</si>
  <si>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</si>
  <si>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</si>
  <si>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</si>
  <si>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</si>
  <si>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</si>
  <si>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</si>
  <si>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</si>
  <si>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</si>
  <si>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</si>
  <si>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</si>
  <si>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</si>
  <si>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</si>
  <si>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</si>
  <si>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</si>
  <si>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</si>
  <si>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</si>
  <si>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</si>
  <si>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</si>
  <si>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</si>
  <si>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</si>
  <si>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</si>
  <si>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</si>
  <si>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</si>
  <si>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</si>
  <si>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</si>
  <si>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</si>
  <si>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</si>
  <si>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</si>
  <si>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</si>
  <si>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</si>
  <si>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</si>
  <si>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</si>
  <si>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</si>
  <si>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</si>
  <si>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</si>
  <si>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</si>
  <si>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</si>
  <si>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</si>
  <si>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</si>
  <si>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</si>
  <si>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</si>
  <si>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</si>
  <si>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</si>
  <si>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</si>
  <si>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</si>
  <si>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</si>
  <si>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</si>
  <si>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</si>
  <si>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</si>
  <si>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</si>
  <si>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</si>
  <si>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</si>
  <si>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</si>
  <si>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</si>
  <si>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</si>
  <si>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</si>
  <si>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</si>
  <si>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</si>
  <si>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</si>
  <si>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</si>
  <si>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</si>
  <si>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</si>
  <si>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</si>
  <si>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</si>
  <si>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</si>
  <si>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</si>
  <si>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</si>
  <si>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</si>
  <si>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</si>
  <si>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</si>
  <si>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</si>
  <si>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</si>
  <si>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</si>
  <si>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</si>
  <si>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</si>
  <si>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</si>
  <si>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</si>
  <si>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</si>
  <si>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</si>
  <si>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</si>
  <si>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</si>
  <si>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</si>
  <si>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</si>
  <si>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</si>
  <si>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</si>
  <si>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</si>
  <si>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</si>
  <si>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</si>
  <si>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</si>
  <si>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</si>
  <si>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</si>
  <si>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</si>
  <si>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</si>
  <si>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</si>
  <si>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</si>
  <si>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</si>
  <si>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</si>
  <si>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</si>
  <si>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</si>
  <si>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</si>
  <si>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</si>
  <si>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</si>
  <si>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</si>
  <si>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</si>
  <si>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</si>
  <si>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</si>
  <si>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</si>
  <si>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</si>
  <si>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</si>
  <si>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</si>
  <si>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</si>
  <si>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</si>
  <si>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</si>
  <si>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</si>
  <si>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</si>
  <si>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</si>
  <si>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</si>
  <si>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</si>
  <si>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</si>
  <si>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</si>
  <si>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</si>
  <si>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</si>
  <si>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</si>
  <si>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</si>
  <si>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</si>
  <si>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</si>
  <si>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</si>
  <si>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</si>
  <si>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</si>
  <si>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</si>
  <si>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</si>
  <si>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</si>
  <si>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</si>
  <si>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</si>
  <si>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</si>
  <si>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</si>
  <si>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</si>
  <si>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</si>
  <si>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</si>
  <si>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</si>
  <si>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</si>
  <si>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</si>
  <si>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</si>
  <si>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</si>
  <si>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</si>
  <si>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</si>
  <si>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</si>
  <si>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</si>
  <si>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</si>
  <si>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</si>
  <si>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</si>
  <si>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</si>
  <si>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</si>
  <si>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</si>
  <si>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</si>
  <si>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</si>
  <si>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</si>
  <si>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</si>
  <si>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</si>
  <si>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</si>
  <si>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</si>
  <si>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</si>
  <si>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</si>
  <si>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</si>
  <si>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</si>
  <si>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</si>
  <si>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</si>
  <si>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</si>
  <si>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</si>
  <si>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</si>
  <si>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</si>
  <si>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</si>
  <si>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</si>
  <si>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</si>
  <si>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</si>
  <si>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</si>
  <si>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</si>
  <si>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</si>
  <si>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</si>
  <si>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</si>
  <si>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</si>
  <si>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</si>
  <si>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</si>
  <si>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</si>
  <si>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</si>
  <si>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</si>
  <si>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</si>
  <si>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</si>
  <si>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</si>
  <si>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</si>
  <si>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</si>
  <si>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</si>
  <si>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</si>
  <si>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</si>
  <si>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</si>
  <si>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</si>
  <si>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</si>
  <si>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</si>
  <si>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</si>
  <si>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</si>
  <si>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</si>
  <si>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</si>
  <si>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</si>
  <si>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</si>
  <si>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</si>
  <si>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</si>
  <si>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</si>
  <si>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</si>
  <si>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</si>
  <si>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</si>
  <si>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</si>
  <si>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</si>
  <si>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</si>
  <si>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</si>
  <si>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</si>
  <si>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</si>
  <si>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</si>
  <si>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</si>
  <si>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</si>
  <si>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</si>
  <si>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</si>
  <si>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</si>
  <si>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</si>
  <si>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</si>
  <si>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</si>
  <si>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</si>
  <si>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</si>
  <si>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</si>
  <si>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</si>
  <si>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</si>
  <si>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</si>
  <si>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</si>
  <si>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</si>
  <si>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</si>
  <si>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</si>
  <si>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</si>
  <si>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</si>
  <si>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</si>
  <si>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</si>
  <si>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</si>
  <si>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</si>
  <si>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</si>
  <si>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</si>
  <si>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</si>
  <si>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</si>
  <si>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</si>
  <si>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</si>
  <si>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</si>
  <si>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</si>
  <si>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</si>
  <si>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</si>
  <si>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</si>
  <si>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</si>
  <si>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</si>
  <si>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</si>
  <si>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</si>
  <si>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</si>
  <si>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</si>
  <si>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</si>
  <si>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</si>
  <si>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</si>
  <si>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</si>
  <si>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</si>
  <si>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</si>
  <si>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</si>
  <si>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</si>
  <si>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</si>
  <si>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</si>
  <si>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</si>
  <si>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</si>
  <si>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</si>
  <si>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</si>
  <si>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</si>
  <si>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</si>
  <si>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</si>
  <si>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</si>
  <si>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</si>
  <si>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</si>
  <si>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</si>
  <si>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</si>
  <si>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</si>
  <si>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</si>
  <si>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</si>
  <si>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</si>
  <si>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</si>
  <si>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</si>
  <si>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</si>
  <si>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</si>
  <si>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</si>
  <si>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</si>
  <si>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</si>
  <si>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</si>
  <si>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</si>
  <si>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</si>
  <si>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</si>
  <si>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</si>
  <si>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</si>
  <si>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</si>
  <si>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</si>
  <si>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</si>
  <si>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</si>
  <si>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</si>
  <si>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</si>
  <si>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</si>
  <si>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</si>
  <si>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</si>
  <si>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</si>
  <si>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</si>
  <si>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</si>
  <si>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</si>
  <si>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</si>
  <si>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</si>
  <si>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</si>
  <si>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</si>
  <si>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</si>
  <si>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</si>
  <si>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</si>
  <si>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</si>
  <si>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</si>
  <si>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</si>
  <si>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</si>
  <si>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</si>
  <si>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</si>
  <si>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</si>
  <si>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</si>
  <si>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</si>
  <si>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</si>
  <si>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</si>
  <si>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</si>
  <si>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</si>
  <si>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</si>
  <si>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</si>
  <si>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</si>
  <si>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</si>
  <si>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</si>
  <si>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</si>
  <si>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</si>
  <si>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</si>
  <si>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</si>
  <si>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</si>
  <si>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</si>
  <si>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</si>
  <si>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</si>
  <si>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</si>
  <si>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</si>
  <si>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</si>
  <si>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</si>
  <si>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</si>
  <si>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</si>
  <si>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</si>
  <si>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</si>
  <si>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</si>
  <si>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</si>
  <si>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</si>
  <si>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</si>
  <si>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</si>
  <si>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</si>
  <si>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</si>
  <si>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</si>
  <si>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</si>
  <si>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</si>
  <si>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</si>
  <si>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</si>
  <si>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</si>
  <si>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</si>
  <si>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</si>
  <si>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</si>
  <si>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</si>
  <si>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</si>
  <si>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</si>
  <si>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</si>
  <si>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</si>
  <si>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</si>
  <si>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</si>
  <si>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</si>
  <si>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</si>
  <si>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</si>
  <si>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</si>
  <si>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</si>
  <si>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</si>
  <si>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</si>
  <si>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</si>
  <si>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</si>
  <si>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</si>
  <si>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</si>
  <si>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</si>
  <si>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</si>
  <si>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</si>
  <si>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</si>
  <si>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</si>
  <si>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</si>
  <si>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</si>
  <si>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</si>
  <si>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</si>
  <si>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</si>
  <si>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</si>
  <si>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</si>
  <si>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</si>
  <si>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</si>
  <si>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</si>
  <si>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</si>
  <si>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</si>
  <si>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</si>
  <si>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</si>
  <si>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</si>
  <si>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</si>
  <si>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</si>
  <si>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</si>
  <si>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</si>
  <si>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</si>
  <si>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</si>
  <si>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</si>
  <si>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</si>
  <si>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</si>
  <si>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</si>
  <si>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</si>
  <si>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</si>
  <si>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</si>
  <si>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</si>
  <si>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</si>
  <si>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</si>
  <si>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</si>
  <si>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</si>
  <si>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</si>
  <si>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</si>
  <si>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</si>
  <si>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</si>
  <si>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</si>
  <si>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</si>
  <si>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</si>
  <si>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</si>
  <si>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</si>
  <si>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</si>
  <si>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</si>
  <si>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</si>
  <si>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</si>
  <si>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</si>
  <si>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Anlagenangaben</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</si>
  <si>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</si>
  <si>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</si>
  <si>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</si>
  <si>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</si>
  <si>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</si>
  <si>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</si>
  <si>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</si>
  <si>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</si>
  <si>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</si>
  <si>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</si>
  <si>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</si>
  <si>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</si>
  <si>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</si>
  <si>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</si>
  <si>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</si>
  <si>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</si>
  <si>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</si>
  <si>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</si>
  <si>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</si>
  <si>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</si>
  <si>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</si>
  <si>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</si>
  <si>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</si>
  <si>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</si>
  <si>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</si>
  <si>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</si>
  <si>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</si>
  <si>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</si>
  <si>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</si>
  <si>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</si>
  <si>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</si>
  <si>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</si>
  <si>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</si>
  <si>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</si>
  <si>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</si>
  <si>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</si>
  <si>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</si>
  <si>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</si>
  <si>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</si>
  <si>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</si>
  <si>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</si>
  <si>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</si>
  <si>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</si>
  <si>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</si>
  <si>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</si>
  <si>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</si>
  <si>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</si>
  <si>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</si>
  <si>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</si>
  <si>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</si>
  <si>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</si>
  <si>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</si>
  <si>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</si>
  <si>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</si>
  <si>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</si>
  <si>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</si>
  <si>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</si>
  <si>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</si>
  <si>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</si>
  <si>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</si>
  <si>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</si>
  <si>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</si>
  <si>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</si>
  <si>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</si>
  <si>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</si>
  <si>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</si>
  <si>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</si>
  <si>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</si>
  <si>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</si>
  <si>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</si>
  <si>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</si>
  <si>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</si>
  <si>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</si>
  <si>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</si>
  <si>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</si>
  <si>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</si>
  <si>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</si>
  <si>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</si>
  <si>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</si>
  <si>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</si>
  <si>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</si>
  <si>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</si>
  <si>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</si>
  <si>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</si>
  <si>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</si>
  <si>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</si>
  <si>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</si>
  <si>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</si>
  <si>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</si>
  <si>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</si>
  <si>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</si>
  <si>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</si>
  <si>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</si>
  <si>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</si>
  <si>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</si>
  <si>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</si>
  <si>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</si>
  <si>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</si>
  <si>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</si>
  <si>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</si>
  <si>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</si>
  <si>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</si>
  <si>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</si>
  <si>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</si>
  <si>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</si>
  <si>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</si>
  <si>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</si>
  <si>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</si>
  <si>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</si>
  <si>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</si>
  <si>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</si>
  <si>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</si>
  <si>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</si>
  <si>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</si>
  <si>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</si>
  <si>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</si>
  <si>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</si>
  <si>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</si>
  <si>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</si>
  <si>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</si>
  <si>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</si>
  <si>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</si>
  <si>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</si>
  <si>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</si>
  <si>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</si>
  <si>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</si>
  <si>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</si>
  <si>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</si>
  <si>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</si>
  <si>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</si>
  <si>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</si>
  <si>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</si>
  <si>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</si>
  <si>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</si>
  <si>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</si>
  <si>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</si>
  <si>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</si>
  <si>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</si>
  <si>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</si>
  <si>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</si>
  <si>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</si>
  <si>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</si>
  <si>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</si>
  <si>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</si>
  <si>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</si>
  <si>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</si>
  <si>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</si>
  <si>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</si>
  <si>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</si>
  <si>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</si>
  <si>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</si>
  <si>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</si>
  <si>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</si>
  <si>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</si>
  <si>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</si>
  <si>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</si>
  <si>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</si>
  <si>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</si>
  <si>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</si>
  <si>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</si>
  <si>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</si>
  <si>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</si>
  <si>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</si>
  <si>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</si>
  <si>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</si>
  <si>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</si>
  <si>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</si>
  <si>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</si>
  <si>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</si>
  <si>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</si>
  <si>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</si>
  <si>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</si>
  <si>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</si>
  <si>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</si>
  <si>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</si>
  <si>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</si>
  <si>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</si>
  <si>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</si>
  <si>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</si>
  <si>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</si>
  <si>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</si>
  <si>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</si>
  <si>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</si>
  <si>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</si>
  <si>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</si>
  <si>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</si>
  <si>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</si>
  <si>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</si>
  <si>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</si>
  <si>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</si>
  <si>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</si>
  <si>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Gase (Deponie-, Klär-, Grubengas)</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</si>
  <si>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</si>
  <si>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</si>
  <si>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</si>
  <si>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</si>
  <si>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</si>
  <si>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</si>
  <si>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</si>
  <si>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</si>
  <si>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</si>
  <si>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</si>
  <si>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</si>
  <si>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</si>
  <si>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</si>
  <si>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</si>
  <si>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</si>
  <si>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</si>
  <si>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</si>
  <si>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</si>
  <si>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Zurücksenden</t>
  </si>
  <si>
    <t>Amprion GmbH</t>
  </si>
  <si>
    <t xml:space="preserve">bitte an: </t>
  </si>
  <si>
    <t>Rheinlanddamm 24</t>
  </si>
  <si>
    <t>44139 Dortmund</t>
  </si>
  <si>
    <t>mailto:eeg@amprion.net</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</si>
  <si>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</si>
  <si>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</si>
  <si>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</si>
  <si>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</si>
  <si>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</si>
  <si>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</si>
  <si>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</si>
  <si>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</si>
  <si>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</si>
  <si>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</si>
  <si>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</si>
  <si>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</si>
  <si>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</si>
  <si>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</si>
  <si>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</si>
  <si>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</si>
  <si>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</si>
  <si>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</si>
  <si>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</si>
  <si>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</si>
  <si>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</si>
  <si>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</si>
  <si>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</si>
  <si>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</si>
  <si>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Wasserkraft</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</si>
  <si>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</si>
  <si>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</si>
  <si>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</si>
  <si>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</si>
  <si>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</si>
  <si>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</si>
  <si>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</si>
  <si>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</si>
  <si>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</si>
  <si>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</si>
  <si>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</si>
  <si>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</si>
  <si>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</si>
  <si>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</si>
  <si>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</si>
  <si>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</si>
  <si>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</si>
  <si>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</si>
  <si>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</si>
  <si>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</si>
  <si>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</si>
  <si>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</si>
  <si>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</si>
  <si>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</si>
  <si>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</si>
  <si>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</si>
  <si>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</si>
  <si>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</si>
  <si>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</si>
  <si>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</si>
  <si>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</si>
  <si>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</si>
  <si>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</si>
  <si>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</si>
  <si>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</si>
  <si>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</si>
  <si>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</si>
  <si>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</si>
  <si>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</si>
  <si>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</si>
  <si>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</si>
  <si>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</si>
  <si>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</si>
  <si>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</si>
  <si>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</si>
  <si>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</si>
  <si>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</si>
  <si>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</si>
  <si>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</si>
  <si>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</si>
  <si>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</si>
  <si>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</si>
  <si>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</si>
  <si>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</si>
  <si>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</si>
  <si>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</si>
  <si>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</si>
  <si>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</si>
  <si>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</si>
  <si>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</si>
  <si>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</si>
  <si>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</si>
  <si>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</si>
  <si>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</si>
  <si>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</si>
  <si>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</si>
  <si>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</si>
  <si>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</si>
  <si>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</si>
  <si>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</si>
  <si>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</si>
  <si>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</si>
  <si>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</si>
  <si>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</si>
  <si>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</si>
  <si>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</si>
  <si>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</si>
  <si>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</si>
  <si>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</si>
  <si>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</si>
  <si>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</si>
  <si>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</si>
  <si>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</si>
  <si>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</si>
  <si>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</si>
  <si>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</si>
  <si>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</si>
  <si>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</si>
  <si>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</si>
  <si>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</si>
  <si>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</si>
  <si>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</si>
  <si>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</si>
  <si>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</si>
  <si>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</si>
  <si>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</si>
  <si>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</si>
  <si>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</si>
  <si>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</si>
  <si>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</si>
  <si>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</si>
  <si>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</si>
  <si>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</si>
  <si>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</si>
  <si>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</si>
  <si>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</si>
  <si>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</si>
  <si>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</si>
  <si>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</si>
  <si>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</si>
  <si>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</si>
  <si>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</si>
  <si>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</si>
  <si>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</si>
  <si>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</si>
  <si>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</si>
  <si>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</si>
  <si>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</si>
  <si>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</si>
  <si>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</si>
  <si>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</si>
  <si>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</si>
  <si>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</si>
  <si>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</si>
  <si>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</si>
  <si>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</si>
  <si>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</si>
  <si>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</si>
  <si>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</si>
  <si>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</si>
  <si>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</si>
  <si>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</si>
  <si>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</si>
  <si>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</si>
  <si>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</si>
  <si>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</si>
  <si>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</si>
  <si>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</si>
  <si>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</si>
  <si>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</si>
  <si>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</si>
  <si>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</si>
  <si>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</si>
  <si>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</si>
  <si>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</si>
  <si>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</si>
  <si>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</si>
  <si>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</si>
  <si>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</si>
  <si>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</si>
  <si>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</si>
  <si>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</si>
  <si>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</si>
  <si>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</si>
  <si>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</si>
  <si>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</si>
  <si>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</si>
  <si>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</si>
  <si>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</si>
  <si>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</si>
  <si>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</si>
  <si>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</si>
  <si>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</si>
  <si>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</si>
  <si>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</si>
  <si>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</si>
  <si>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</si>
  <si>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</si>
  <si>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</si>
  <si>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</si>
  <si>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</si>
  <si>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</si>
  <si>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</si>
  <si>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</si>
  <si>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</si>
  <si>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</si>
  <si>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</si>
  <si>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</si>
  <si>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</si>
  <si>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</si>
  <si>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</si>
  <si>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</si>
  <si>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</si>
  <si>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</si>
  <si>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</si>
  <si>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</si>
  <si>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</si>
  <si>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</si>
  <si>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</si>
  <si>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</si>
  <si>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</si>
  <si>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</si>
  <si>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</si>
  <si>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</si>
  <si>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</si>
  <si>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</si>
  <si>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</si>
  <si>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</si>
  <si>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</si>
  <si>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</si>
  <si>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</si>
  <si>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</si>
  <si>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</si>
  <si>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</si>
  <si>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</si>
  <si>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</si>
  <si>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</si>
  <si>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</si>
  <si>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</si>
  <si>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</si>
  <si>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</si>
  <si>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</si>
  <si>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</si>
  <si>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</si>
  <si>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</si>
  <si>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</si>
  <si>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</si>
  <si>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</si>
  <si>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</si>
  <si>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</si>
  <si>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</si>
  <si>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</si>
  <si>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</si>
  <si>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</si>
  <si>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</si>
  <si>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</si>
  <si>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</si>
  <si>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</si>
  <si>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</si>
  <si>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</si>
  <si>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</si>
  <si>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</si>
  <si>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</si>
  <si>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</si>
  <si>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</si>
  <si>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</si>
  <si>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</si>
  <si>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</si>
  <si>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</si>
  <si>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</si>
  <si>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</si>
  <si>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</si>
  <si>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</si>
  <si>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</si>
  <si>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</si>
  <si>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</si>
  <si>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</si>
  <si>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</si>
  <si>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</si>
  <si>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</si>
  <si>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</si>
  <si>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</si>
  <si>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</si>
  <si>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</si>
  <si>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</si>
  <si>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</si>
  <si>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</si>
  <si>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</si>
  <si>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</si>
  <si>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</si>
  <si>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</si>
  <si>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</si>
  <si>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</si>
  <si>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</si>
  <si>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</si>
  <si>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</si>
  <si>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</si>
  <si>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</si>
  <si>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</si>
  <si>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</si>
  <si>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</si>
  <si>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</si>
  <si>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</si>
  <si>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</si>
  <si>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</si>
  <si>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</si>
  <si>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</si>
  <si>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</si>
  <si>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</si>
  <si>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</si>
  <si>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</si>
  <si>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</si>
  <si>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</si>
  <si>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</si>
  <si>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</si>
  <si>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</si>
  <si>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</si>
  <si>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</si>
  <si>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</si>
  <si>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</si>
  <si>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</si>
  <si>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</si>
  <si>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</si>
  <si>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</si>
  <si>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</si>
  <si>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</si>
  <si>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</si>
  <si>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</si>
  <si>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</si>
  <si>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</si>
  <si>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</si>
  <si>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</si>
  <si>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</si>
  <si>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</si>
  <si>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</si>
  <si>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</si>
  <si>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</si>
  <si>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</si>
  <si>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</si>
  <si>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</si>
  <si>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</si>
  <si>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</si>
  <si>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</si>
  <si>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</si>
  <si>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</si>
  <si>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</si>
  <si>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</si>
  <si>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</si>
  <si>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</si>
  <si>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</si>
  <si>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</si>
  <si>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</si>
  <si>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</si>
  <si>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</si>
  <si>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</si>
  <si>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</si>
  <si>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</si>
  <si>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</si>
  <si>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</si>
  <si>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</si>
  <si>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</si>
  <si>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</si>
  <si>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</si>
  <si>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</si>
  <si>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</si>
  <si>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</si>
  <si>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</si>
  <si>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</si>
  <si>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</si>
  <si>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</si>
  <si>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</si>
  <si>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</si>
  <si>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</si>
  <si>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</si>
  <si>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</si>
  <si>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</si>
  <si>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</si>
  <si>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</si>
  <si>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</si>
  <si>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</si>
  <si>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</si>
  <si>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</si>
  <si>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</si>
  <si>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</si>
  <si>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</si>
  <si>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</si>
  <si>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</si>
  <si>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</si>
  <si>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</si>
  <si>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</si>
  <si>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</si>
  <si>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</si>
  <si>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</si>
  <si>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</si>
  <si>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</si>
  <si>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</si>
  <si>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</si>
  <si>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</si>
  <si>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</si>
  <si>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</si>
  <si>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</si>
  <si>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</si>
  <si>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</si>
  <si>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</si>
  <si>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</si>
  <si>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</si>
  <si>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</si>
  <si>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</si>
  <si>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</si>
  <si>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</si>
  <si>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</si>
  <si>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</si>
  <si>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</si>
  <si>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</si>
  <si>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</si>
  <si>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</si>
  <si>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</si>
  <si>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</si>
  <si>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</si>
  <si>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</si>
  <si>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</si>
  <si>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</si>
  <si>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</si>
  <si>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</si>
  <si>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</si>
  <si>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</si>
  <si>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</si>
  <si>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</si>
  <si>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</si>
  <si>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</si>
  <si>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</si>
  <si>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</si>
  <si>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</si>
  <si>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</si>
  <si>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</si>
  <si>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</si>
  <si>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</si>
  <si>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</si>
  <si>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</si>
  <si>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</si>
  <si>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</si>
  <si>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</si>
  <si>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</si>
  <si>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</si>
  <si>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</si>
  <si>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</si>
  <si>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</si>
  <si>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</si>
  <si>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</si>
  <si>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</si>
  <si>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</si>
  <si>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</si>
  <si>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</si>
  <si>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</si>
  <si>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</si>
  <si>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</si>
  <si>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</si>
  <si>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</si>
  <si>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</si>
  <si>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</si>
  <si>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</si>
  <si>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</si>
  <si>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</si>
  <si>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</si>
  <si>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</si>
  <si>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</si>
  <si>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</si>
  <si>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</si>
  <si>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</si>
  <si>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</si>
  <si>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</si>
  <si>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</si>
  <si>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</si>
  <si>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</si>
  <si>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</si>
  <si>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</si>
  <si>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</si>
  <si>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</si>
  <si>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</si>
  <si>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</si>
  <si>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</si>
  <si>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</si>
  <si>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</si>
  <si>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</si>
  <si>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</si>
  <si>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</si>
  <si>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</si>
  <si>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</si>
  <si>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</si>
  <si>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</si>
  <si>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</si>
  <si>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</si>
  <si>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</si>
  <si>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</si>
  <si>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</si>
  <si>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</si>
  <si>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</si>
  <si>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</si>
  <si>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</si>
  <si>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</si>
  <si>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</si>
  <si>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</si>
  <si>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</si>
  <si>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</si>
  <si>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</si>
  <si>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</si>
  <si>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</si>
  <si>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</si>
  <si>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</si>
  <si>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</si>
  <si>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</si>
  <si>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</si>
  <si>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</si>
  <si>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</si>
  <si>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</si>
  <si>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</si>
  <si>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</si>
  <si>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</si>
  <si>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</si>
  <si>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</si>
  <si>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</si>
  <si>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</si>
  <si>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</si>
  <si>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</si>
  <si>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</si>
  <si>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</si>
  <si>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</si>
  <si>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</si>
  <si>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</si>
  <si>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</si>
  <si>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</si>
  <si>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</si>
  <si>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</si>
  <si>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</si>
  <si>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</si>
  <si>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</si>
  <si>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</si>
  <si>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</si>
  <si>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</si>
  <si>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Angabe, ob die errichtete Anlage über eine Leistungsmessung verfügt.</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</si>
  <si>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</si>
  <si>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</si>
  <si>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</si>
  <si>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</si>
  <si>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</si>
  <si>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</si>
  <si>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</si>
  <si>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</si>
  <si>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</si>
  <si>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</si>
  <si>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</si>
  <si>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</si>
  <si>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</si>
  <si>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</si>
  <si>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</si>
  <si>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</si>
  <si>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</si>
  <si>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Installierte Nennleistung einer Anlage. Bei Solaranlagen ist die Peak-Leistung, die maximal mögliche</t>
  </si>
  <si>
    <t>Einspeisespannungsebene</t>
  </si>
  <si>
    <t>Anlagenbewegungsdaten</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</si>
  <si>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</si>
  <si>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</si>
  <si>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</si>
  <si>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</si>
  <si>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</si>
  <si>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</si>
  <si>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</si>
  <si>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</si>
  <si>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</si>
  <si>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</si>
  <si>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</si>
  <si>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</si>
  <si>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</si>
  <si>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</si>
  <si>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</si>
  <si>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</si>
  <si>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</si>
  <si>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</si>
  <si>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</si>
  <si>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</si>
  <si>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</si>
  <si>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</si>
  <si>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</si>
  <si>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</si>
  <si>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</si>
  <si>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</si>
  <si>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</si>
  <si>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</si>
  <si>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</si>
  <si>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</si>
  <si>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</si>
  <si>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</si>
  <si>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</si>
  <si>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</si>
  <si>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</si>
  <si>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</si>
  <si>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</si>
  <si>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</si>
  <si>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</si>
  <si>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</si>
  <si>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</si>
  <si>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</si>
  <si>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</si>
  <si>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</si>
  <si>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</si>
  <si>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</si>
  <si>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</si>
  <si>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</si>
  <si>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</si>
  <si>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</si>
  <si>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</si>
  <si>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</si>
  <si>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</si>
  <si>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</si>
  <si>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</si>
  <si>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</si>
  <si>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</si>
  <si>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</si>
  <si>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</si>
  <si>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</si>
  <si>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</si>
  <si>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</si>
  <si>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</si>
  <si>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</si>
  <si>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</si>
  <si>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</si>
  <si>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</si>
  <si>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</si>
  <si>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</si>
  <si>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</si>
  <si>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</si>
  <si>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</si>
  <si>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</si>
  <si>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</si>
  <si>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</si>
  <si>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</si>
  <si>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</si>
  <si>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</si>
  <si>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</si>
  <si>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</si>
  <si>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</si>
  <si>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</si>
  <si>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</si>
  <si>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</si>
  <si>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</si>
  <si>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</si>
  <si>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</si>
  <si>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</si>
  <si>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</si>
  <si>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</si>
  <si>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</si>
  <si>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</si>
  <si>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</si>
  <si>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</si>
  <si>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</si>
  <si>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</si>
  <si>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</si>
  <si>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</si>
  <si>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</si>
  <si>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</si>
  <si>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</si>
  <si>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</si>
  <si>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</si>
  <si>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</si>
  <si>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</si>
  <si>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</si>
  <si>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</si>
  <si>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</si>
  <si>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</si>
  <si>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</si>
  <si>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</si>
  <si>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</si>
  <si>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</si>
  <si>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</si>
  <si>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</si>
  <si>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</si>
  <si>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</si>
  <si>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</si>
  <si>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</si>
  <si>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</si>
  <si>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</si>
  <si>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</si>
  <si>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</si>
  <si>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</si>
  <si>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</si>
  <si>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</si>
  <si>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</si>
  <si>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</si>
  <si>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</si>
  <si>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</si>
  <si>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</si>
  <si>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</si>
  <si>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</si>
  <si>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</si>
  <si>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</si>
  <si>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</si>
  <si>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</si>
  <si>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</si>
  <si>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</si>
  <si>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</si>
  <si>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</si>
  <si>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</si>
  <si>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</si>
  <si>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</si>
  <si>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</si>
  <si>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</si>
  <si>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</si>
  <si>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</si>
  <si>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</si>
  <si>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</si>
  <si>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</si>
  <si>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</si>
  <si>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</si>
  <si>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</si>
  <si>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</si>
  <si>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</si>
  <si>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</si>
  <si>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</si>
  <si>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</si>
  <si>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</si>
  <si>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</si>
  <si>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</si>
  <si>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</si>
  <si>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</si>
  <si>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</si>
  <si>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</si>
  <si>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</si>
  <si>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</si>
  <si>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</si>
  <si>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</si>
  <si>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</si>
  <si>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</si>
  <si>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</si>
  <si>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</si>
  <si>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</si>
  <si>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</si>
  <si>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</si>
  <si>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</si>
  <si>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</si>
  <si>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</si>
  <si>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</si>
  <si>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</si>
  <si>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</si>
  <si>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</si>
  <si>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</si>
  <si>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</si>
  <si>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</si>
  <si>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</si>
  <si>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</si>
  <si>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</si>
  <si>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</si>
  <si>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</si>
  <si>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</si>
  <si>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</si>
  <si>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</si>
  <si>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</si>
  <si>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</si>
  <si>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</si>
  <si>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</si>
  <si>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</si>
  <si>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</si>
  <si>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</si>
  <si>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</si>
  <si>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</si>
  <si>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</si>
  <si>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</si>
  <si>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</si>
  <si>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</si>
  <si>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</si>
  <si>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</si>
  <si>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</si>
  <si>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</si>
  <si>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</si>
  <si>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</si>
  <si>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</si>
  <si>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</si>
  <si>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</si>
  <si>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</si>
  <si>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</si>
  <si>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</si>
  <si>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</si>
  <si>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</si>
  <si>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</si>
  <si>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</si>
  <si>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</si>
  <si>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</si>
  <si>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</si>
  <si>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</si>
  <si>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</si>
  <si>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</si>
  <si>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</si>
  <si>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</si>
  <si>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</si>
  <si>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</si>
  <si>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</si>
  <si>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</si>
  <si>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</si>
  <si>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</si>
  <si>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</si>
  <si>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</si>
  <si>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</si>
  <si>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</si>
  <si>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</si>
  <si>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</si>
  <si>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</si>
  <si>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</si>
  <si>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</si>
  <si>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</si>
  <si>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</si>
  <si>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</si>
  <si>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</si>
  <si>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</si>
  <si>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</si>
  <si>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</si>
  <si>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</si>
  <si>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</si>
  <si>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</si>
  <si>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</si>
  <si>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</si>
  <si>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</si>
  <si>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</si>
  <si>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</si>
  <si>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</si>
  <si>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</si>
  <si>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</si>
  <si>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</si>
  <si>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</si>
  <si>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</si>
  <si>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</si>
  <si>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</si>
  <si>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</si>
  <si>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</si>
  <si>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</si>
  <si>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</si>
  <si>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</si>
  <si>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</si>
  <si>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</si>
  <si>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</si>
  <si>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</si>
  <si>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</si>
  <si>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</si>
  <si>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</si>
  <si>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</si>
  <si>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</si>
  <si>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</si>
  <si>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</si>
  <si>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</si>
  <si>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</si>
  <si>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</si>
  <si>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</si>
  <si>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</si>
  <si>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</si>
  <si>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</si>
  <si>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</si>
  <si>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</si>
  <si>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</si>
  <si>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</si>
  <si>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</si>
  <si>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</si>
  <si>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</si>
  <si>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</si>
  <si>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</si>
  <si>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</si>
  <si>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</si>
  <si>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</si>
  <si>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</si>
  <si>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</si>
  <si>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</si>
  <si>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</si>
  <si>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</si>
  <si>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</si>
  <si>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</si>
  <si>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</si>
  <si>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</si>
  <si>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</si>
  <si>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</si>
  <si>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</si>
  <si>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</si>
  <si>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</si>
  <si>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</si>
  <si>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</si>
  <si>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</si>
  <si>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</si>
  <si>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</si>
  <si>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</si>
  <si>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</si>
  <si>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</si>
  <si>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</si>
  <si>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</si>
  <si>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</si>
  <si>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</si>
  <si>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</si>
  <si>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</si>
  <si>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</si>
  <si>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</si>
  <si>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</si>
  <si>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</si>
  <si>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</si>
  <si>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</si>
  <si>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</si>
  <si>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</si>
  <si>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</si>
  <si>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</si>
  <si>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</si>
  <si>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</si>
  <si>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</si>
  <si>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</si>
  <si>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</si>
  <si>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</si>
  <si>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</si>
  <si>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</si>
  <si>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</si>
  <si>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</si>
  <si>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</si>
  <si>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</si>
  <si>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</si>
  <si>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</si>
  <si>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</si>
  <si>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</si>
  <si>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</si>
  <si>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</si>
  <si>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</si>
  <si>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</si>
  <si>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</si>
  <si>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</si>
  <si>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</si>
  <si>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</si>
  <si>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</si>
  <si>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</si>
  <si>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</si>
  <si>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</si>
  <si>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</si>
  <si>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</si>
  <si>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</si>
  <si>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</si>
  <si>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</si>
  <si>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</si>
  <si>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</si>
  <si>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</si>
  <si>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</si>
  <si>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</si>
  <si>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</si>
  <si>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</si>
  <si>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</si>
  <si>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</si>
  <si>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</si>
  <si>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</si>
  <si>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</si>
  <si>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</si>
  <si>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</si>
  <si>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</si>
  <si>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</si>
  <si>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</si>
  <si>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</si>
  <si>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</si>
  <si>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</si>
  <si>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</si>
  <si>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</si>
  <si>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</si>
  <si>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</si>
  <si>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</si>
  <si>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</si>
  <si>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</si>
  <si>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</si>
  <si>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</si>
  <si>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</si>
  <si>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</si>
  <si>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</si>
  <si>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</si>
  <si>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</si>
  <si>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</si>
  <si>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</si>
  <si>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</si>
  <si>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</si>
  <si>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</si>
  <si>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</si>
  <si>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</si>
  <si>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</si>
  <si>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</si>
  <si>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</si>
  <si>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</si>
  <si>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</si>
  <si>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</si>
  <si>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</si>
  <si>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</si>
  <si>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</si>
  <si>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</si>
  <si>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</si>
  <si>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</si>
  <si>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</si>
  <si>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</si>
  <si>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</si>
  <si>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</si>
  <si>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</si>
  <si>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</si>
  <si>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</si>
  <si>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</si>
  <si>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</si>
  <si>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</si>
  <si>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</si>
  <si>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</si>
  <si>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</si>
  <si>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</si>
  <si>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</si>
  <si>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</si>
  <si>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</si>
  <si>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</si>
  <si>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</si>
  <si>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</si>
  <si>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</si>
  <si>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</si>
  <si>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</si>
  <si>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</si>
  <si>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</si>
  <si>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</si>
  <si>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</si>
  <si>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</si>
  <si>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</si>
  <si>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</si>
  <si>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</si>
  <si>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</si>
  <si>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</si>
  <si>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</si>
  <si>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</si>
  <si>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</si>
  <si>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</si>
  <si>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</si>
  <si>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</si>
  <si>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</si>
  <si>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</si>
  <si>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</si>
  <si>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</si>
  <si>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</si>
  <si>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</si>
  <si>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</si>
  <si>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</si>
  <si>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</si>
  <si>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</si>
  <si>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</si>
  <si>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</si>
  <si>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</si>
  <si>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</si>
  <si>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</si>
  <si>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</si>
  <si>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</si>
  <si>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</si>
  <si>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</si>
  <si>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</si>
  <si>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</si>
  <si>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</si>
  <si>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</si>
  <si>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</si>
  <si>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</si>
  <si>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</si>
  <si>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</si>
  <si>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</si>
  <si>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</si>
  <si>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</si>
  <si>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</si>
  <si>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</si>
  <si>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</si>
  <si>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</si>
  <si>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</si>
  <si>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</si>
  <si>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</si>
  <si>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</si>
  <si>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</si>
  <si>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</si>
  <si>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</si>
  <si>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</si>
  <si>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</si>
  <si>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</si>
  <si>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</si>
  <si>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</si>
  <si>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</si>
  <si>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</si>
  <si>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</si>
  <si>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</si>
  <si>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</si>
  <si>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</si>
  <si>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</si>
  <si>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</si>
  <si>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</si>
  <si>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</si>
  <si>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</si>
  <si>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</si>
  <si>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</si>
  <si>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</si>
  <si>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</si>
  <si>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</si>
  <si>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</si>
  <si>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</si>
  <si>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</si>
  <si>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</si>
  <si>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</si>
  <si>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</si>
  <si>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</si>
  <si>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</si>
  <si>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</si>
  <si>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</si>
  <si>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</si>
  <si>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</si>
  <si>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</si>
  <si>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</si>
  <si>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</si>
  <si>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</si>
  <si>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</si>
  <si>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</si>
  <si>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</si>
  <si>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</si>
  <si>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</si>
  <si>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</si>
  <si>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</si>
  <si>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</si>
  <si>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</si>
  <si>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</si>
  <si>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</si>
  <si>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</si>
  <si>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</si>
  <si>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</si>
  <si>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</si>
  <si>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</si>
  <si>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</si>
  <si>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</si>
  <si>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</si>
  <si>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</si>
  <si>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</si>
  <si>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</si>
  <si>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</si>
  <si>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</si>
  <si>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</si>
  <si>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</si>
  <si>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</si>
  <si>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</si>
  <si>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</si>
  <si>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</si>
  <si>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</si>
  <si>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</si>
  <si>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</si>
  <si>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</si>
  <si>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</si>
  <si>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</si>
  <si>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</si>
  <si>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</si>
  <si>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</si>
  <si>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</si>
  <si>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</si>
  <si>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</si>
  <si>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</si>
  <si>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</si>
  <si>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</si>
  <si>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</si>
  <si>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</si>
  <si>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</si>
  <si>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</si>
  <si>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</si>
  <si>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</si>
  <si>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</si>
  <si>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</si>
  <si>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</si>
  <si>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</si>
  <si>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</si>
  <si>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</si>
  <si>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</si>
  <si>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</si>
  <si>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</si>
  <si>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</si>
  <si>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</si>
  <si>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</si>
  <si>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</si>
  <si>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</si>
  <si>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</si>
  <si>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</si>
  <si>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</si>
  <si>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</si>
  <si>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</si>
  <si>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</si>
  <si>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</si>
  <si>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</si>
  <si>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</si>
  <si>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</si>
  <si>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</si>
  <si>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</si>
  <si>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</si>
  <si>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</si>
  <si>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</si>
  <si>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</si>
  <si>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</si>
  <si>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</si>
  <si>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</si>
  <si>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</si>
  <si>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</si>
  <si>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</si>
  <si>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</si>
  <si>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</si>
  <si>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</si>
  <si>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</si>
  <si>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</si>
  <si>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</si>
  <si>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</si>
  <si>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</si>
  <si>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</si>
  <si>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</si>
  <si>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</si>
  <si>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</si>
  <si>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</si>
  <si>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</si>
  <si>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</si>
  <si>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</si>
  <si>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</si>
  <si>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</si>
  <si>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</si>
  <si>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</si>
  <si>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</si>
  <si>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</si>
  <si>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</si>
  <si>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</si>
  <si>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</si>
  <si>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</si>
  <si>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</si>
  <si>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</si>
  <si>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</si>
  <si>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</si>
  <si>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</si>
  <si>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</si>
  <si>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</si>
  <si>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</si>
  <si>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</si>
  <si>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</si>
  <si>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</si>
  <si>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</si>
  <si>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</si>
  <si>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</si>
  <si>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</si>
  <si>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</si>
  <si>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</si>
  <si>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</si>
  <si>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</si>
  <si>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</si>
  <si>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</si>
  <si>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</si>
  <si>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</si>
  <si>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</si>
  <si>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</si>
  <si>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</si>
  <si>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</si>
  <si>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</si>
  <si>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</si>
  <si>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</si>
  <si>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</si>
  <si>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</si>
  <si>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</si>
  <si>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</si>
  <si>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</si>
  <si>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</si>
  <si>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</si>
  <si>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</si>
  <si>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</si>
  <si>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</si>
  <si>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</si>
  <si>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</si>
  <si>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</si>
  <si>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</si>
  <si>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</si>
  <si>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</si>
  <si>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</si>
  <si>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</si>
  <si>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</si>
  <si>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</si>
  <si>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</si>
  <si>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</si>
  <si>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</si>
  <si>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</si>
  <si>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</si>
  <si>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</si>
  <si>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</si>
  <si>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</si>
  <si>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</si>
  <si>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</si>
  <si>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</si>
  <si>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</si>
  <si>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</si>
  <si>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</si>
  <si>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</si>
  <si>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</si>
  <si>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</si>
  <si>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</si>
  <si>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</si>
  <si>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</si>
  <si>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</si>
  <si>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</si>
  <si>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</si>
  <si>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</si>
  <si>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</si>
  <si>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</si>
  <si>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</si>
  <si>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</si>
  <si>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</si>
  <si>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</si>
  <si>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</si>
  <si>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</si>
  <si>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</si>
  <si>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</si>
  <si>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</si>
  <si>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</si>
  <si>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</si>
  <si>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</si>
  <si>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</si>
  <si>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</si>
  <si>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</si>
  <si>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</si>
  <si>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</si>
  <si>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</si>
  <si>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</si>
  <si>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</si>
  <si>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</si>
  <si>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</si>
  <si>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</si>
  <si>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</si>
  <si>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</si>
  <si>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</si>
  <si>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</si>
  <si>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</si>
  <si>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</si>
  <si>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</si>
  <si>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</si>
  <si>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</si>
  <si>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</si>
  <si>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</si>
  <si>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</si>
  <si>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</si>
  <si>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</si>
  <si>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</si>
  <si>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</si>
  <si>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</si>
  <si>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</si>
  <si>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</si>
  <si>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</si>
  <si>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</si>
  <si>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</si>
  <si>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</si>
  <si>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</si>
  <si>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</si>
  <si>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</si>
  <si>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</si>
  <si>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</si>
  <si>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</si>
  <si>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</si>
  <si>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</si>
  <si>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</si>
  <si>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</si>
  <si>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</si>
  <si>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</si>
  <si>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</si>
  <si>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</si>
  <si>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</si>
  <si>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</si>
  <si>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</si>
  <si>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</si>
  <si>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</si>
  <si>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</si>
  <si>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</si>
  <si>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</si>
  <si>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</si>
  <si>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</si>
  <si>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</si>
  <si>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</si>
  <si>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</si>
  <si>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</si>
  <si>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</si>
  <si>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</si>
  <si>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</si>
  <si>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</si>
  <si>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</si>
  <si>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</si>
  <si>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</si>
  <si>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</si>
  <si>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</si>
  <si>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</si>
  <si>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</si>
  <si>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</si>
  <si>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</si>
  <si>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</si>
  <si>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</si>
  <si>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</si>
  <si>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</si>
  <si>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</si>
  <si>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</si>
  <si>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</si>
  <si>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</si>
  <si>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</si>
  <si>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</si>
  <si>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</si>
  <si>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</si>
  <si>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</si>
  <si>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</si>
  <si>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</si>
  <si>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</si>
  <si>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</si>
  <si>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</si>
  <si>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</si>
  <si>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</si>
  <si>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</si>
  <si>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</si>
  <si>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</si>
  <si>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</si>
  <si>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</si>
  <si>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</si>
  <si>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</si>
  <si>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</si>
  <si>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</si>
  <si>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</si>
  <si>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</si>
  <si>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</si>
  <si>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</si>
  <si>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</si>
  <si>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</si>
  <si>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</si>
  <si>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</si>
  <si>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</si>
  <si>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</si>
  <si>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</si>
  <si>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</si>
  <si>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</si>
  <si>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</si>
  <si>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</si>
  <si>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</si>
  <si>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</si>
  <si>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</si>
  <si>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</si>
  <si>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</si>
  <si>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</si>
  <si>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</si>
  <si>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</si>
  <si>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</si>
  <si>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</si>
  <si>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</si>
  <si>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</si>
  <si>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</si>
  <si>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</si>
  <si>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</si>
  <si>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</si>
  <si>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</si>
  <si>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</si>
  <si>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</si>
  <si>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</si>
  <si>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</si>
  <si>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</si>
  <si>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</si>
  <si>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</si>
  <si>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</si>
  <si>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</si>
  <si>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</si>
  <si>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</si>
  <si>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</si>
  <si>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</si>
  <si>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</si>
  <si>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</si>
  <si>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</si>
  <si>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</si>
  <si>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</si>
  <si>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</si>
  <si>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</si>
  <si>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</si>
  <si>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</si>
  <si>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</si>
  <si>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</si>
  <si>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</si>
  <si>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</si>
  <si>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</si>
  <si>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</si>
  <si>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</si>
  <si>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</si>
  <si>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</si>
  <si>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</si>
  <si>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</si>
  <si>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</si>
  <si>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</si>
  <si>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</si>
  <si>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</si>
  <si>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</si>
  <si>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</si>
  <si>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</si>
  <si>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</si>
  <si>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</si>
  <si>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</si>
  <si>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</si>
  <si>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</si>
  <si>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</si>
  <si>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</si>
  <si>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</si>
  <si>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</si>
  <si>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</si>
  <si>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</si>
  <si>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</si>
  <si>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</si>
  <si>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</si>
  <si>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</si>
  <si>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</si>
  <si>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</si>
  <si>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</si>
  <si>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</si>
  <si>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</si>
  <si>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</si>
  <si>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</si>
  <si>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</si>
  <si>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</si>
  <si>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</si>
  <si>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</si>
  <si>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</si>
  <si>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</si>
  <si>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</si>
  <si>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</si>
  <si>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</si>
  <si>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</si>
  <si>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</si>
  <si>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</si>
  <si>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</si>
  <si>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</si>
  <si>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</si>
  <si>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</si>
  <si>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</si>
  <si>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</si>
  <si>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</si>
  <si>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</si>
  <si>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</si>
  <si>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</si>
  <si>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</si>
  <si>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</si>
  <si>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</si>
  <si>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</si>
  <si>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</si>
  <si>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</si>
  <si>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</si>
  <si>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</si>
  <si>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</si>
  <si>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</si>
  <si>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</si>
  <si>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</si>
  <si>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</si>
  <si>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</si>
  <si>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</si>
  <si>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</si>
  <si>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</si>
  <si>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</si>
  <si>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</si>
  <si>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</si>
  <si>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</si>
  <si>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</si>
  <si>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</si>
  <si>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</si>
  <si>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</si>
  <si>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</si>
  <si>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</si>
  <si>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</si>
  <si>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</si>
  <si>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</si>
  <si>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</si>
  <si>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</si>
  <si>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</si>
  <si>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</si>
  <si>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</si>
  <si>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</si>
  <si>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</si>
  <si>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</si>
  <si>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</si>
  <si>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</si>
  <si>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</si>
  <si>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</si>
  <si>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</si>
  <si>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</si>
  <si>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</si>
  <si>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</si>
  <si>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</si>
  <si>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</si>
  <si>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</si>
  <si>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</si>
  <si>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</si>
  <si>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</si>
  <si>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</si>
  <si>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</si>
  <si>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</si>
  <si>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</si>
  <si>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</si>
  <si>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</si>
  <si>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</si>
  <si>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</si>
  <si>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</si>
  <si>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</si>
  <si>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</si>
  <si>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</si>
  <si>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</si>
  <si>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</si>
  <si>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</si>
  <si>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</si>
  <si>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</si>
  <si>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</si>
  <si>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</si>
  <si>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</si>
  <si>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</si>
  <si>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</si>
  <si>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</si>
  <si>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</si>
  <si>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</si>
  <si>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</si>
  <si>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</si>
  <si>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</si>
  <si>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</si>
  <si>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</si>
  <si>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</si>
  <si>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</si>
  <si>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</si>
  <si>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</si>
  <si>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</si>
  <si>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</si>
  <si>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</si>
  <si>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</si>
  <si>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</si>
  <si>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</si>
  <si>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</si>
  <si>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</si>
  <si>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</si>
  <si>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</si>
  <si>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</si>
  <si>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</si>
  <si>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</si>
  <si>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</si>
  <si>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</si>
  <si>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</si>
  <si>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</si>
  <si>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</si>
  <si>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</si>
  <si>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</si>
  <si>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</si>
  <si>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</si>
  <si>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</si>
  <si>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</si>
  <si>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</si>
  <si>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</si>
  <si>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</si>
  <si>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</si>
  <si>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</si>
  <si>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</si>
  <si>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</si>
  <si>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</si>
  <si>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</si>
  <si>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</si>
  <si>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</si>
  <si>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</si>
  <si>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</si>
  <si>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</si>
  <si>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</si>
  <si>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</si>
  <si>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</si>
  <si>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</si>
  <si>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</si>
  <si>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</si>
  <si>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</si>
  <si>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</si>
  <si>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</si>
  <si>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</si>
  <si>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</si>
  <si>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</si>
  <si>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</si>
  <si>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</si>
  <si>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</si>
  <si>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</si>
  <si>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</si>
  <si>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</si>
  <si>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</si>
  <si>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</si>
  <si>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</si>
  <si>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</si>
  <si>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</si>
  <si>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</si>
  <si>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</si>
  <si>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</si>
  <si>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</si>
  <si>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</si>
  <si>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</si>
  <si>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</si>
  <si>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</si>
  <si>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</si>
  <si>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</si>
  <si>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</si>
  <si>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</si>
  <si>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</si>
  <si>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</si>
  <si>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</si>
  <si>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</si>
  <si>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</si>
  <si>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</si>
  <si>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</si>
  <si>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</si>
  <si>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</si>
  <si>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</si>
  <si>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</si>
  <si>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</si>
  <si>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</si>
  <si>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</si>
  <si>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</si>
  <si>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</si>
  <si>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</si>
  <si>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</si>
  <si>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</si>
  <si>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</si>
  <si>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</si>
  <si>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</si>
  <si>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</si>
  <si>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</si>
  <si>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</si>
  <si>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</si>
  <si>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</si>
  <si>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</si>
  <si>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</si>
  <si>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</si>
  <si>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</si>
  <si>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</si>
  <si>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</si>
  <si>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</si>
  <si>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</si>
  <si>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</si>
  <si>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</si>
  <si>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</si>
  <si>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</si>
  <si>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</si>
  <si>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</si>
  <si>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</si>
  <si>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</si>
  <si>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</si>
  <si>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</si>
  <si>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</si>
  <si>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</si>
  <si>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</si>
  <si>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</si>
  <si>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</si>
  <si>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</si>
  <si>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</si>
  <si>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</si>
  <si>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</si>
  <si>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</si>
  <si>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</si>
  <si>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</si>
  <si>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</si>
  <si>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</si>
  <si>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</si>
  <si>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</si>
  <si>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</si>
  <si>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</si>
  <si>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</si>
  <si>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</si>
  <si>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</si>
  <si>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</si>
  <si>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</si>
  <si>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</si>
  <si>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</si>
  <si>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</si>
  <si>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</si>
  <si>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</si>
  <si>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</si>
  <si>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</si>
  <si>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</si>
  <si>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</si>
  <si>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</si>
  <si>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</si>
  <si>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</si>
  <si>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</si>
  <si>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</si>
  <si>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</si>
  <si>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</si>
  <si>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</si>
  <si>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</si>
  <si>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</si>
  <si>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</si>
  <si>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</si>
  <si>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</si>
  <si>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</si>
  <si>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</si>
  <si>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</si>
  <si>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</si>
  <si>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</si>
  <si>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</si>
  <si>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</si>
  <si>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</si>
  <si>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</si>
  <si>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</si>
  <si>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</si>
  <si>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</si>
  <si>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</si>
  <si>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</si>
  <si>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</si>
  <si>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</si>
  <si>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</si>
  <si>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</si>
  <si>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</si>
  <si>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</si>
  <si>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</si>
  <si>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</si>
  <si>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</si>
  <si>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</si>
  <si>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</si>
  <si>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</si>
  <si>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</si>
  <si>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</si>
  <si>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</si>
  <si>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</si>
  <si>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</si>
  <si>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</si>
  <si>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</si>
  <si>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</si>
  <si>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</si>
  <si>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</si>
  <si>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</si>
  <si>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</si>
  <si>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</si>
  <si>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</si>
  <si>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</si>
  <si>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</si>
  <si>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</si>
  <si>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</si>
  <si>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</si>
  <si>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</si>
  <si>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</si>
  <si>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</si>
  <si>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</si>
  <si>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</si>
  <si>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</si>
  <si>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</si>
  <si>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</si>
  <si>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</si>
  <si>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</si>
  <si>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</si>
  <si>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</si>
  <si>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</si>
  <si>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</si>
  <si>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</si>
  <si>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</si>
  <si>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</si>
  <si>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</si>
  <si>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</si>
  <si>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</si>
  <si>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</si>
  <si>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</si>
  <si>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</si>
  <si>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</si>
  <si>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</si>
  <si>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</si>
  <si>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</si>
  <si>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</si>
  <si>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</si>
  <si>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</si>
  <si>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</si>
  <si>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</si>
  <si>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</si>
  <si>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</si>
  <si>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</si>
  <si>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</si>
  <si>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</si>
  <si>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</si>
  <si>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</si>
  <si>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</si>
  <si>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</si>
  <si>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</si>
  <si>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</si>
  <si>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</si>
  <si>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</si>
  <si>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</si>
  <si>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</si>
  <si>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</si>
  <si>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</si>
  <si>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</si>
  <si>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</si>
  <si>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</si>
  <si>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</si>
  <si>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</si>
  <si>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</si>
  <si>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</si>
  <si>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</si>
  <si>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</si>
  <si>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</si>
  <si>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</si>
  <si>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</si>
  <si>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</si>
  <si>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</si>
  <si>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</si>
  <si>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</si>
  <si>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</si>
  <si>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</si>
  <si>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</si>
  <si>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</si>
  <si>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</si>
  <si>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</si>
  <si>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</si>
  <si>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</si>
  <si>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</si>
  <si>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</si>
  <si>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</si>
  <si>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</si>
  <si>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</si>
  <si>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</si>
  <si>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</si>
  <si>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</si>
  <si>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</si>
  <si>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</si>
  <si>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</si>
  <si>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</si>
  <si>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</si>
  <si>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</si>
  <si>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</si>
  <si>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</si>
  <si>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</si>
  <si>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</si>
  <si>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</si>
  <si>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</si>
  <si>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</si>
  <si>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</si>
  <si>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</si>
  <si>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</si>
  <si>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</si>
  <si>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</si>
  <si>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</si>
  <si>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</si>
  <si>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</si>
  <si>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</si>
  <si>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</si>
  <si>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</si>
  <si>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</si>
  <si>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</si>
  <si>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</si>
  <si>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</si>
  <si>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</si>
  <si>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</si>
  <si>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</si>
  <si>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</si>
  <si>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</si>
  <si>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</si>
  <si>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</si>
  <si>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</si>
  <si>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</si>
  <si>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</si>
  <si>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</si>
  <si>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</si>
  <si>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</si>
  <si>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</si>
  <si>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</si>
  <si>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</si>
  <si>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</si>
  <si>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</si>
  <si>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</si>
  <si>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</si>
  <si>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</si>
  <si>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</si>
  <si>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</si>
  <si>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</si>
  <si>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</si>
  <si>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</si>
  <si>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</si>
  <si>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</si>
  <si>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</si>
  <si>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</si>
  <si>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</si>
  <si>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</si>
  <si>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</si>
  <si>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</si>
  <si>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</si>
  <si>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</si>
  <si>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</si>
  <si>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</si>
  <si>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</si>
  <si>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</si>
  <si>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</si>
  <si>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</si>
  <si>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</si>
  <si>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</si>
  <si>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</si>
  <si>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</si>
  <si>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</si>
  <si>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</si>
  <si>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</si>
  <si>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</si>
  <si>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</si>
  <si>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</si>
  <si>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</si>
  <si>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</si>
  <si>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</si>
  <si>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</si>
  <si>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</si>
  <si>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</si>
  <si>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</si>
  <si>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</si>
  <si>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</si>
  <si>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</si>
  <si>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</si>
  <si>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</si>
  <si>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</si>
  <si>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</si>
  <si>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</si>
  <si>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</si>
  <si>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</si>
  <si>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</si>
  <si>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</si>
  <si>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</si>
  <si>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</si>
  <si>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</si>
  <si>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</si>
  <si>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</si>
  <si>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</si>
  <si>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</si>
  <si>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</si>
  <si>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</si>
  <si>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</si>
  <si>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</si>
  <si>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</si>
  <si>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</si>
  <si>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</si>
  <si>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</si>
  <si>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</si>
  <si>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</si>
  <si>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</si>
  <si>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</si>
  <si>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</si>
  <si>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</si>
  <si>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</si>
  <si>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</si>
  <si>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</si>
  <si>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</si>
  <si>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</si>
  <si>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</si>
  <si>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</si>
  <si>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</si>
  <si>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</si>
  <si>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</si>
  <si>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</si>
  <si>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</si>
  <si>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</si>
  <si>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</si>
  <si>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</si>
  <si>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</si>
  <si>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</si>
  <si>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</si>
  <si>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</si>
  <si>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</si>
  <si>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</si>
  <si>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</si>
  <si>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</si>
  <si>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</si>
  <si>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</si>
  <si>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</si>
  <si>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</si>
  <si>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</si>
  <si>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</si>
  <si>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</si>
  <si>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</si>
  <si>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</si>
  <si>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</si>
  <si>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</si>
  <si>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</si>
  <si>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</si>
  <si>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</si>
  <si>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</si>
  <si>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</si>
  <si>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</si>
  <si>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</si>
  <si>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</si>
  <si>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</si>
  <si>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</si>
  <si>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</si>
  <si>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</si>
  <si>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</si>
  <si>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</si>
  <si>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</si>
  <si>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</si>
  <si>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</si>
  <si>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</si>
  <si>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</si>
  <si>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</si>
  <si>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</si>
  <si>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</si>
  <si>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</si>
  <si>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</si>
  <si>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</si>
  <si>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</si>
  <si>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</si>
  <si>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</si>
  <si>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</si>
  <si>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</si>
  <si>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</si>
  <si>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</si>
  <si>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</si>
  <si>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</si>
  <si>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</si>
  <si>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</si>
  <si>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</si>
  <si>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</si>
  <si>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</si>
  <si>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</si>
  <si>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</si>
  <si>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</si>
  <si>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</si>
  <si>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</si>
  <si>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</si>
  <si>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</si>
  <si>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</si>
  <si>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</si>
  <si>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</si>
  <si>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</si>
  <si>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</si>
  <si>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</si>
  <si>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</si>
  <si>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</si>
  <si>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</si>
  <si>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</si>
  <si>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</si>
  <si>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</si>
  <si>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</si>
  <si>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</si>
  <si>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</si>
  <si>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</si>
  <si>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</si>
  <si>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</si>
  <si>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</si>
  <si>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</si>
  <si>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</si>
  <si>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</si>
  <si>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</si>
  <si>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</si>
  <si>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</si>
  <si>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</si>
  <si>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</si>
  <si>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</si>
  <si>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</si>
  <si>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</si>
  <si>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</si>
  <si>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</si>
  <si>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</si>
  <si>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</si>
  <si>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</si>
  <si>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</si>
  <si>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</si>
  <si>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</si>
  <si>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</si>
  <si>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</si>
  <si>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</si>
  <si>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</si>
  <si>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</si>
  <si>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</si>
  <si>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</si>
  <si>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</si>
  <si>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</si>
  <si>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</si>
  <si>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</si>
  <si>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</si>
  <si>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</si>
  <si>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</si>
  <si>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</si>
  <si>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</si>
  <si>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</si>
  <si>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</si>
  <si>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</si>
  <si>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</si>
  <si>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</si>
  <si>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</si>
  <si>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</si>
  <si>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</si>
  <si>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</si>
  <si>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</si>
  <si>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</si>
  <si>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</si>
  <si>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</si>
  <si>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</si>
  <si>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</si>
  <si>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</si>
  <si>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</si>
  <si>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</si>
  <si>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</si>
  <si>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</si>
  <si>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</si>
  <si>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</si>
  <si>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</si>
  <si>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</si>
  <si>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</si>
  <si>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</si>
  <si>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</si>
  <si>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</si>
  <si>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</si>
  <si>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</si>
  <si>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</si>
  <si>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</si>
  <si>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</si>
  <si>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</si>
  <si>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</si>
  <si>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</si>
  <si>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</si>
  <si>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</si>
  <si>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</si>
  <si>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</si>
  <si>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</si>
  <si>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</si>
  <si>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</si>
  <si>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</si>
  <si>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</si>
  <si>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</si>
  <si>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</si>
  <si>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</si>
  <si>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</si>
  <si>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</si>
  <si>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</si>
  <si>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</si>
  <si>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</si>
  <si>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</si>
  <si>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</si>
  <si>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</si>
  <si>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</si>
  <si>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</si>
  <si>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</si>
  <si>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</si>
  <si>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</si>
  <si>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</si>
  <si>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</si>
  <si>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</si>
  <si>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</si>
  <si>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</si>
  <si>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</si>
  <si>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</si>
  <si>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</si>
  <si>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</si>
  <si>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</si>
  <si>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</si>
  <si>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</si>
  <si>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</si>
  <si>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</si>
  <si>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</si>
  <si>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</si>
  <si>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</si>
  <si>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</si>
  <si>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</si>
  <si>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</si>
  <si>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</si>
  <si>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</si>
  <si>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</si>
  <si>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</si>
  <si>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</si>
  <si>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</si>
  <si>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</si>
  <si>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</si>
  <si>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</si>
  <si>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</si>
  <si>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</si>
  <si>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</si>
  <si>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</si>
  <si>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</si>
  <si>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</si>
  <si>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</si>
  <si>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</si>
  <si>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</si>
  <si>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</si>
  <si>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</si>
  <si>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</si>
  <si>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</si>
  <si>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</si>
  <si>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</si>
  <si>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</si>
  <si>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</si>
  <si>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</si>
  <si>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</si>
  <si>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</si>
  <si>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</si>
  <si>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</si>
  <si>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</si>
  <si>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</si>
  <si>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</si>
  <si>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</si>
  <si>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</si>
  <si>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</si>
  <si>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</si>
  <si>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</si>
  <si>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</si>
  <si>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</si>
  <si>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</si>
  <si>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</si>
  <si>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</si>
  <si>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</si>
  <si>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</si>
  <si>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</si>
  <si>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</si>
  <si>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</si>
  <si>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</si>
  <si>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</si>
  <si>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</si>
  <si>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</si>
  <si>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</si>
  <si>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</si>
  <si>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</si>
  <si>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</si>
  <si>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</si>
  <si>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</si>
  <si>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</si>
  <si>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</si>
  <si>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</si>
  <si>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</si>
  <si>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</si>
  <si>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</si>
  <si>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</si>
  <si>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</si>
  <si>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</si>
  <si>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</si>
  <si>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</si>
  <si>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</si>
  <si>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</si>
  <si>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</si>
  <si>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</si>
  <si>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</si>
  <si>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</si>
  <si>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</si>
  <si>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</si>
  <si>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</si>
  <si>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</si>
  <si>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</si>
  <si>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</si>
  <si>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</si>
  <si>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</si>
  <si>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</si>
  <si>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</si>
  <si>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</si>
  <si>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</si>
  <si>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</si>
  <si>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</si>
  <si>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</si>
  <si>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</si>
  <si>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</si>
  <si>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</si>
  <si>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</si>
  <si>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</si>
  <si>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</si>
  <si>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</si>
  <si>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</si>
  <si>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</si>
  <si>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</si>
  <si>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</si>
  <si>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</si>
  <si>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</si>
  <si>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</si>
  <si>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</si>
  <si>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</si>
  <si>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</si>
  <si>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</si>
  <si>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</si>
  <si>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</si>
  <si>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</si>
  <si>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</si>
  <si>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</si>
  <si>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</si>
  <si>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</si>
  <si>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</si>
  <si>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</si>
  <si>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</si>
  <si>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</si>
  <si>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</si>
  <si>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</si>
  <si>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</si>
  <si>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</si>
  <si>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</si>
  <si>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</si>
  <si>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</si>
  <si>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</si>
  <si>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</si>
  <si>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</si>
  <si>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</si>
  <si>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</si>
  <si>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</si>
  <si>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</si>
  <si>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</si>
  <si>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</si>
  <si>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</si>
  <si>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</si>
  <si>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</si>
  <si>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</si>
  <si>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</si>
  <si>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</si>
  <si>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</si>
  <si>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</si>
  <si>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</si>
  <si>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</si>
  <si>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</si>
  <si>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</si>
  <si>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</si>
  <si>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</si>
  <si>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</si>
  <si>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</si>
  <si>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</si>
  <si>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</si>
  <si>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</si>
  <si>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</si>
  <si>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</si>
  <si>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</si>
  <si>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</si>
  <si>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</si>
  <si>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</si>
  <si>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</si>
  <si>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</si>
  <si>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</si>
  <si>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</si>
  <si>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</si>
  <si>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</si>
  <si>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</si>
  <si>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</si>
  <si>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</si>
  <si>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</si>
  <si>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</si>
  <si>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</si>
  <si>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</si>
  <si>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</si>
  <si>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</si>
  <si>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</si>
  <si>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</si>
  <si>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</si>
  <si>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</si>
  <si>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</si>
  <si>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</si>
  <si>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</si>
  <si>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</si>
  <si>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</si>
  <si>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</si>
  <si>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</si>
  <si>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</si>
  <si>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</si>
  <si>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</si>
  <si>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</si>
  <si>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</si>
  <si>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</si>
  <si>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</si>
  <si>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</si>
  <si>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</si>
  <si>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</si>
  <si>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</si>
  <si>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</si>
  <si>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</si>
  <si>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</si>
  <si>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</si>
  <si>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</si>
  <si>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</si>
  <si>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</si>
  <si>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</si>
  <si>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</si>
  <si>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</si>
  <si>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</si>
  <si>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</si>
  <si>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</si>
  <si>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</si>
  <si>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</si>
  <si>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</si>
  <si>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</si>
  <si>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</si>
  <si>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</si>
  <si>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</si>
  <si>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</si>
  <si>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</si>
  <si>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</si>
  <si>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</si>
  <si>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</si>
  <si>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</si>
  <si>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</si>
  <si>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</si>
  <si>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</si>
  <si>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</si>
  <si>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</si>
  <si>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</si>
  <si>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</si>
  <si>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</si>
  <si>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</si>
  <si>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</si>
  <si>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</si>
  <si>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</si>
  <si>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</si>
  <si>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</si>
  <si>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</si>
  <si>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</si>
  <si>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</si>
  <si>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</si>
  <si>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</si>
  <si>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</si>
  <si>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</si>
  <si>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</si>
  <si>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</si>
  <si>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</si>
  <si>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</si>
  <si>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</si>
  <si>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</si>
  <si>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</si>
  <si>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</si>
  <si>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</si>
  <si>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</si>
  <si>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</si>
  <si>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</si>
  <si>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</si>
  <si>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</si>
  <si>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</si>
  <si>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</si>
  <si>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WfK310------11</t>
  </si>
  <si>
    <t>WfK311------11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</si>
  <si>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</si>
  <si>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</si>
  <si>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</si>
  <si>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</si>
  <si>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</si>
  <si>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</si>
  <si>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</si>
  <si>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</si>
  <si>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</si>
  <si>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</si>
  <si>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</si>
  <si>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</si>
  <si>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</si>
  <si>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</si>
  <si>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</si>
  <si>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</si>
  <si>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</si>
  <si>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</si>
  <si>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</si>
  <si>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</si>
  <si>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</si>
  <si>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</si>
  <si>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</si>
  <si>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</si>
  <si>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</si>
  <si>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Aggregatzustand Einsatzstoff (nur bei Biomasse)</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</si>
  <si>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</si>
  <si>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</si>
  <si>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</si>
  <si>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</si>
  <si>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</si>
  <si>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</si>
  <si>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</si>
  <si>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</si>
  <si>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</si>
  <si>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</si>
  <si>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</si>
  <si>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</si>
  <si>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</si>
  <si>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</si>
  <si>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</si>
  <si>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</si>
  <si>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</si>
  <si>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</si>
  <si>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</si>
  <si>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</si>
  <si>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</si>
  <si>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</si>
  <si>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</si>
  <si>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</si>
  <si>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</si>
  <si>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</si>
  <si>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</si>
  <si>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</si>
  <si>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</si>
  <si>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</si>
  <si>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</si>
  <si>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</si>
  <si>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</si>
  <si>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</si>
  <si>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</si>
  <si>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</si>
  <si>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</si>
  <si>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</si>
  <si>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</si>
  <si>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</si>
  <si>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</si>
  <si>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</si>
  <si>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</si>
  <si>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</si>
  <si>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</si>
  <si>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</si>
  <si>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</si>
  <si>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</si>
  <si>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</si>
  <si>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</si>
  <si>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</si>
  <si>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</si>
  <si>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</si>
  <si>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</si>
  <si>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</si>
  <si>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</si>
  <si>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</si>
  <si>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</si>
  <si>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</si>
  <si>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</si>
  <si>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</si>
  <si>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</si>
  <si>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</si>
  <si>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</si>
  <si>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</si>
  <si>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</si>
  <si>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</si>
  <si>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</si>
  <si>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</si>
  <si>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</si>
  <si>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</si>
  <si>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</si>
  <si>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</si>
  <si>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</si>
  <si>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</si>
  <si>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</si>
  <si>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</si>
  <si>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</si>
  <si>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</si>
  <si>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</si>
  <si>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</si>
  <si>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</si>
  <si>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</si>
  <si>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</si>
  <si>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</si>
  <si>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</si>
  <si>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</si>
  <si>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</si>
  <si>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</si>
  <si>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</si>
  <si>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</si>
  <si>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</si>
  <si>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</si>
  <si>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</si>
  <si>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</si>
  <si>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</si>
  <si>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</si>
  <si>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</si>
  <si>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</si>
  <si>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</si>
  <si>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</si>
  <si>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</si>
  <si>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</si>
  <si>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</si>
  <si>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</si>
  <si>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</si>
  <si>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</si>
  <si>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</si>
  <si>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</si>
  <si>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</si>
  <si>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</si>
  <si>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</si>
  <si>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</si>
  <si>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</si>
  <si>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</si>
  <si>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</si>
  <si>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</si>
  <si>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</si>
  <si>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</si>
  <si>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</si>
  <si>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</si>
  <si>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</si>
  <si>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</si>
  <si>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</si>
  <si>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</si>
  <si>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</si>
  <si>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</si>
  <si>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</si>
  <si>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</si>
  <si>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</si>
  <si>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</si>
  <si>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</si>
  <si>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</si>
  <si>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</si>
  <si>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</si>
  <si>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</si>
  <si>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</si>
  <si>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</si>
  <si>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</si>
  <si>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</si>
  <si>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</si>
  <si>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</si>
  <si>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</si>
  <si>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</si>
  <si>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</si>
  <si>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</si>
  <si>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</si>
  <si>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</si>
  <si>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</si>
  <si>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</si>
  <si>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</si>
  <si>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</si>
  <si>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</si>
  <si>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</si>
  <si>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</si>
  <si>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</si>
  <si>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</si>
  <si>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</si>
  <si>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</si>
  <si>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</si>
  <si>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</si>
  <si>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</si>
  <si>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</si>
  <si>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</si>
  <si>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</si>
  <si>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</si>
  <si>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</si>
  <si>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</si>
  <si>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</si>
  <si>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</si>
  <si>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</si>
  <si>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</si>
  <si>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</si>
  <si>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</si>
  <si>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</si>
  <si>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</si>
  <si>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</si>
  <si>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</si>
  <si>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</si>
  <si>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</si>
  <si>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</si>
  <si>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</si>
  <si>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</si>
  <si>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</si>
  <si>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</si>
  <si>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</si>
  <si>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</si>
  <si>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</si>
  <si>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</si>
  <si>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</si>
  <si>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</si>
  <si>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</si>
  <si>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</si>
  <si>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</si>
  <si>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</si>
  <si>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</si>
  <si>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</si>
  <si>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</si>
  <si>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</si>
  <si>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</si>
  <si>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</si>
  <si>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</si>
  <si>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</si>
  <si>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</si>
  <si>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</si>
  <si>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</si>
  <si>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</si>
  <si>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</si>
  <si>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</si>
  <si>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</si>
  <si>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</si>
  <si>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</si>
  <si>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</si>
  <si>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</si>
  <si>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</si>
  <si>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</si>
  <si>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</si>
  <si>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</si>
  <si>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</si>
  <si>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</si>
  <si>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</si>
  <si>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</si>
  <si>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</si>
  <si>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</si>
  <si>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</si>
  <si>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</si>
  <si>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</si>
  <si>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</si>
  <si>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</si>
  <si>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</si>
  <si>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</si>
  <si>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</si>
  <si>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</si>
  <si>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</si>
  <si>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</si>
  <si>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</si>
  <si>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</si>
  <si>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</si>
  <si>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</si>
  <si>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</si>
  <si>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</si>
  <si>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</si>
  <si>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</si>
  <si>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</si>
  <si>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</si>
  <si>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</si>
  <si>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</si>
  <si>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</si>
  <si>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</si>
  <si>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</si>
  <si>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</si>
  <si>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</si>
  <si>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</si>
  <si>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</si>
  <si>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</si>
  <si>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</si>
  <si>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</si>
  <si>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</si>
  <si>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</si>
  <si>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</si>
  <si>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</si>
  <si>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</si>
  <si>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</si>
  <si>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</si>
  <si>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</si>
  <si>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</si>
  <si>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</si>
  <si>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</si>
  <si>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</si>
  <si>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</si>
  <si>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</si>
  <si>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</si>
  <si>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</si>
  <si>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</si>
  <si>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</si>
  <si>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</si>
  <si>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</si>
  <si>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</si>
  <si>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</si>
  <si>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</si>
  <si>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</si>
  <si>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</si>
  <si>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</si>
  <si>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</si>
  <si>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</si>
  <si>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</si>
  <si>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</si>
  <si>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</si>
  <si>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</si>
  <si>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</si>
  <si>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</si>
  <si>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</si>
  <si>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</si>
  <si>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</si>
  <si>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</si>
  <si>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</si>
  <si>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</si>
  <si>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</si>
  <si>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</si>
  <si>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</si>
  <si>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</si>
  <si>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</si>
  <si>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</si>
  <si>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</si>
  <si>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</si>
  <si>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</si>
  <si>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</si>
  <si>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</si>
  <si>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</si>
  <si>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</si>
  <si>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</si>
  <si>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</si>
  <si>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</si>
  <si>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</si>
  <si>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</si>
  <si>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</si>
  <si>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</si>
  <si>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</si>
  <si>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</si>
  <si>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</si>
  <si>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</si>
  <si>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</si>
  <si>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</si>
  <si>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</si>
  <si>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</si>
  <si>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</si>
  <si>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</si>
  <si>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</si>
  <si>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</si>
  <si>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</si>
  <si>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</si>
  <si>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</si>
  <si>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</si>
  <si>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</si>
  <si>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</si>
  <si>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</si>
  <si>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</si>
  <si>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</si>
  <si>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</si>
  <si>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</si>
  <si>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</si>
  <si>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</si>
  <si>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</si>
  <si>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</si>
  <si>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</si>
  <si>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</si>
  <si>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</si>
  <si>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</si>
  <si>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</si>
  <si>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</si>
  <si>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</si>
  <si>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</si>
  <si>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</si>
  <si>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</si>
  <si>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</si>
  <si>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</si>
  <si>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</si>
  <si>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</si>
  <si>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</si>
  <si>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</si>
  <si>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</si>
  <si>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</si>
  <si>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</si>
  <si>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</si>
  <si>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</si>
  <si>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</si>
  <si>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</si>
  <si>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</si>
  <si>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</si>
  <si>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</si>
  <si>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</si>
  <si>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</si>
  <si>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</si>
  <si>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</si>
  <si>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</si>
  <si>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</si>
  <si>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</si>
  <si>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</si>
  <si>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</si>
  <si>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</si>
  <si>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</si>
  <si>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</si>
  <si>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</si>
  <si>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</si>
  <si>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</si>
  <si>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</si>
  <si>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</si>
  <si>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</si>
  <si>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</si>
  <si>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</si>
  <si>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</si>
  <si>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</si>
  <si>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</si>
  <si>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</si>
  <si>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</si>
  <si>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</si>
  <si>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</si>
  <si>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</si>
  <si>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</si>
  <si>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</si>
  <si>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</si>
  <si>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</si>
  <si>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</si>
  <si>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</si>
  <si>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</si>
  <si>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</si>
  <si>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</si>
  <si>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</si>
  <si>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</si>
  <si>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</si>
  <si>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</si>
  <si>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</si>
  <si>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</si>
  <si>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</si>
  <si>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</si>
  <si>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</si>
  <si>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</si>
  <si>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</si>
  <si>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</si>
  <si>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</si>
  <si>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</si>
  <si>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</si>
  <si>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</si>
  <si>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</si>
  <si>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</si>
  <si>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</si>
  <si>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</si>
  <si>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</si>
  <si>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</si>
  <si>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</si>
  <si>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</si>
  <si>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</si>
  <si>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</si>
  <si>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</si>
  <si>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</si>
  <si>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</si>
  <si>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</si>
  <si>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</si>
  <si>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</si>
  <si>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</si>
  <si>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</si>
  <si>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</si>
  <si>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</si>
  <si>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</si>
  <si>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</si>
  <si>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</si>
  <si>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</si>
  <si>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</si>
  <si>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</si>
  <si>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</si>
  <si>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</si>
  <si>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</si>
  <si>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</si>
  <si>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</si>
  <si>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</si>
  <si>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</si>
  <si>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</si>
  <si>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</si>
  <si>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</si>
  <si>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</si>
  <si>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</si>
  <si>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</si>
  <si>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</si>
  <si>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</si>
  <si>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</si>
  <si>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</si>
  <si>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</si>
  <si>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</si>
  <si>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</si>
  <si>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</si>
  <si>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</si>
  <si>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</si>
  <si>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</si>
  <si>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</si>
  <si>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</si>
  <si>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</si>
  <si>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</si>
  <si>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</si>
  <si>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</si>
  <si>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</si>
  <si>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</si>
  <si>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</si>
  <si>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</si>
  <si>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</si>
  <si>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</si>
  <si>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</si>
  <si>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</si>
  <si>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</si>
  <si>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</si>
  <si>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</si>
  <si>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</si>
  <si>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</si>
  <si>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</si>
  <si>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</si>
  <si>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</si>
  <si>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</si>
  <si>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</si>
  <si>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</si>
  <si>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</si>
  <si>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Biomasse nach § 27 EEG 2009</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</si>
  <si>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</si>
  <si>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</si>
  <si>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</si>
  <si>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</si>
  <si>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</si>
  <si>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</si>
  <si>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</si>
  <si>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</si>
  <si>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</si>
  <si>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</si>
  <si>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</si>
  <si>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</si>
  <si>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</si>
  <si>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</si>
  <si>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</si>
  <si>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</si>
  <si>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</si>
  <si>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</si>
  <si>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</si>
  <si>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</si>
  <si>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</si>
  <si>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</si>
  <si>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</si>
  <si>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</si>
  <si>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</si>
  <si>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</si>
  <si>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</si>
  <si>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</si>
  <si>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</si>
  <si>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Biomasse nach § 27 EEG 2012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</si>
  <si>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</si>
  <si>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</si>
  <si>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</si>
  <si>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</si>
  <si>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</si>
  <si>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</si>
  <si>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</si>
  <si>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</si>
  <si>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</si>
  <si>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</si>
  <si>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</si>
  <si>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</si>
  <si>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</si>
  <si>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</si>
  <si>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</si>
  <si>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</si>
  <si>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</si>
  <si>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</si>
  <si>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</si>
  <si>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</si>
  <si>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</si>
  <si>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</si>
  <si>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</si>
  <si>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</si>
  <si>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</si>
  <si>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</si>
  <si>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</si>
  <si>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</si>
  <si>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</si>
  <si>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</si>
  <si>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</si>
  <si>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</si>
  <si>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</si>
  <si>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</si>
  <si>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</si>
  <si>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</si>
  <si>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</si>
  <si>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</si>
  <si>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</si>
  <si>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</si>
  <si>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</si>
  <si>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</si>
  <si>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</si>
  <si>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</si>
  <si>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</si>
  <si>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</si>
  <si>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</si>
  <si>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</si>
  <si>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</si>
  <si>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</si>
  <si>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</si>
  <si>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</si>
  <si>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</si>
  <si>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</si>
  <si>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</si>
  <si>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</si>
  <si>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</si>
  <si>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</si>
  <si>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</si>
  <si>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</si>
  <si>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</si>
  <si>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</si>
  <si>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</si>
  <si>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</si>
  <si>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</si>
  <si>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</si>
  <si>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</si>
  <si>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</si>
  <si>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</si>
  <si>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</si>
  <si>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</si>
  <si>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</si>
  <si>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</si>
  <si>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</si>
  <si>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</si>
  <si>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</si>
  <si>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</si>
  <si>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</si>
  <si>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</si>
  <si>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</si>
  <si>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</si>
  <si>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</si>
  <si>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</si>
  <si>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</si>
  <si>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</si>
  <si>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</si>
  <si>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</si>
  <si>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</si>
  <si>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</si>
  <si>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</si>
  <si>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</si>
  <si>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</si>
  <si>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</si>
  <si>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</si>
  <si>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</si>
  <si>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</si>
  <si>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</si>
  <si>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</si>
  <si>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</si>
  <si>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</si>
  <si>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</si>
  <si>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</si>
  <si>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</si>
  <si>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</si>
  <si>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</si>
  <si>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</si>
  <si>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</si>
  <si>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</si>
  <si>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</si>
  <si>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</si>
  <si>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</si>
  <si>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</si>
  <si>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</si>
  <si>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</si>
  <si>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</si>
  <si>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</si>
  <si>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</si>
  <si>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</si>
  <si>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</si>
  <si>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</si>
  <si>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</si>
  <si>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</si>
  <si>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</si>
  <si>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</si>
  <si>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</si>
  <si>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</si>
  <si>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</si>
  <si>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</si>
  <si>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</si>
  <si>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</si>
  <si>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</si>
  <si>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</si>
  <si>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</si>
  <si>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</si>
  <si>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</si>
  <si>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</si>
  <si>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</si>
  <si>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</si>
  <si>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</si>
  <si>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</si>
  <si>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</si>
  <si>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</si>
  <si>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</si>
  <si>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</si>
  <si>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</si>
  <si>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</si>
  <si>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Biomasse nach § 27a EEG 2012 (Vergärung von Bioabfällen)</t>
  </si>
  <si>
    <t>Die Vergütungskategorien für Inbetriebnahmejahr 2012 können nach § 66 Abs. 1 Nr. 13 EEG 2012 auch für Anlagen mit IB vor dem 01.01.2012 verwendet werden.</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</si>
  <si>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</si>
  <si>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</si>
  <si>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</si>
  <si>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</si>
  <si>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</si>
  <si>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</si>
  <si>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</si>
  <si>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</si>
  <si>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</si>
  <si>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</si>
  <si>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</si>
  <si>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</si>
  <si>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</si>
  <si>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</si>
  <si>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</si>
  <si>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</si>
  <si>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</si>
  <si>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</si>
  <si>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</si>
  <si>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Biomasse nach § 27b EEG 2012 (Vergärung von Gülle)</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</si>
  <si>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</si>
  <si>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</si>
  <si>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</si>
  <si>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</si>
  <si>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</si>
  <si>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</si>
  <si>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</si>
  <si>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</si>
  <si>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</si>
  <si>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</si>
  <si>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</si>
  <si>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</si>
  <si>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</si>
  <si>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</si>
  <si>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</si>
  <si>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</si>
  <si>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</si>
  <si>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</si>
  <si>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</si>
  <si>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</si>
  <si>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</si>
  <si>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</si>
  <si>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</si>
  <si>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</si>
  <si>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</si>
  <si>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</si>
  <si>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</si>
  <si>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</si>
  <si>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</si>
  <si>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</si>
  <si>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</si>
  <si>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</si>
  <si>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</si>
  <si>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</si>
  <si>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</si>
  <si>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</si>
  <si>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</si>
  <si>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</si>
  <si>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</si>
  <si>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WfK310------12</t>
  </si>
  <si>
    <t>WfK311------12</t>
  </si>
  <si>
    <t>Offshore, erhöhte Anfangsvergütung nach § 31 Abs. 3</t>
  </si>
  <si>
    <t>WfK312------12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</si>
  <si>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</si>
  <si>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</si>
  <si>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</si>
  <si>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</si>
  <si>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</si>
  <si>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</si>
  <si>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</si>
  <si>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</si>
  <si>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</si>
  <si>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</si>
  <si>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</si>
  <si>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</si>
  <si>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</si>
  <si>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</si>
  <si>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</si>
  <si>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</si>
  <si>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</si>
  <si>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</si>
  <si>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</si>
  <si>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</si>
  <si>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</si>
  <si>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</si>
  <si>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</si>
  <si>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</si>
  <si>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</si>
  <si>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</si>
  <si>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</si>
  <si>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</si>
  <si>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</si>
  <si>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</si>
  <si>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</si>
  <si>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</si>
  <si>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</si>
  <si>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</si>
  <si>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</si>
  <si>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</si>
  <si>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</si>
  <si>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</si>
  <si>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</si>
  <si>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</si>
  <si>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</si>
  <si>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</si>
  <si>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</si>
  <si>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</si>
  <si>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</si>
  <si>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</si>
  <si>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</si>
  <si>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</si>
  <si>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</si>
  <si>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</si>
  <si>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</si>
  <si>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</si>
  <si>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</si>
  <si>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</si>
  <si>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</si>
  <si>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</si>
  <si>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</si>
  <si>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</si>
  <si>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</si>
  <si>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</si>
  <si>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</si>
  <si>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</si>
  <si>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</si>
  <si>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</si>
  <si>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</si>
  <si>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</si>
  <si>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</si>
  <si>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</si>
  <si>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</si>
  <si>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</si>
  <si>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</si>
  <si>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</si>
  <si>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</si>
  <si>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</si>
  <si>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</si>
  <si>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</si>
  <si>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</si>
  <si>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</si>
  <si>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</si>
  <si>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</si>
  <si>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</si>
  <si>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</si>
  <si>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</si>
  <si>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</si>
  <si>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</si>
  <si>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</si>
  <si>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</si>
  <si>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</si>
  <si>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</si>
  <si>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</si>
  <si>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</si>
  <si>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</si>
  <si>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</si>
  <si>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</si>
  <si>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</si>
  <si>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</si>
  <si>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</si>
  <si>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</si>
  <si>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</si>
  <si>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</si>
  <si>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</si>
  <si>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</si>
  <si>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</si>
  <si>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</si>
  <si>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</si>
  <si>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</si>
  <si>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</si>
  <si>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</si>
  <si>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</si>
  <si>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</si>
  <si>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</si>
  <si>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</si>
  <si>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</si>
  <si>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</si>
  <si>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</si>
  <si>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</si>
  <si>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</si>
  <si>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</si>
  <si>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</si>
  <si>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</si>
  <si>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</si>
  <si>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</si>
  <si>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</si>
  <si>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</si>
  <si>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</si>
  <si>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</si>
  <si>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</si>
  <si>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</si>
  <si>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</si>
  <si>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</si>
  <si>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</si>
  <si>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</si>
  <si>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</si>
  <si>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</si>
  <si>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Kategorien für vermiedene Netzentgelte</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</si>
  <si>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</si>
  <si>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</si>
  <si>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</si>
  <si>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</si>
  <si>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</si>
  <si>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</si>
  <si>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</si>
  <si>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</si>
  <si>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</si>
  <si>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</si>
  <si>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</si>
  <si>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</si>
  <si>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</si>
  <si>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</si>
  <si>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</si>
  <si>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</si>
  <si>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</si>
  <si>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</si>
  <si>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</si>
  <si>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</si>
  <si>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</si>
  <si>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Kategorien Verringerte Vergütungsansprüche und Sanktionen</t>
  </si>
  <si>
    <t>Die vNNE werden nicht an den Anlagenbetreiber, sondern an den ÜNB ausgezahlt, fließen in den bundesweiten Belastungsausgleich ein und reduzieren so die EEG-Umlage.</t>
  </si>
  <si>
    <t>WaK171-------0</t>
  </si>
  <si>
    <t>Verringerung auf Null nach § 17 Abs. 1 (Nichterfüllung § 6 Technische Vorgaben)</t>
  </si>
  <si>
    <t>BiK171-------0</t>
  </si>
  <si>
    <t>GaK171-------0</t>
  </si>
  <si>
    <t>DeK171-------0</t>
  </si>
  <si>
    <t>KlK171-------0</t>
  </si>
  <si>
    <t>GrK171-------0</t>
  </si>
  <si>
    <t>GeK171-------0</t>
  </si>
  <si>
    <t>WiK171-------0</t>
  </si>
  <si>
    <t>WnK171-------0</t>
  </si>
  <si>
    <t>WrK171-------0</t>
  </si>
  <si>
    <t>WfK171-------0</t>
  </si>
  <si>
    <t>SoK171-------0</t>
  </si>
  <si>
    <t>SgK171-------0</t>
  </si>
  <si>
    <t>BiK2771-----MW</t>
  </si>
  <si>
    <t>Verringerung auf Marktwert nach § 27 Abs. 7 Satz 1 (Verstoß gegen § 27 Abs. 4 oder 5)</t>
  </si>
  <si>
    <t>Sonstige Kategorien</t>
  </si>
  <si>
    <t>SoK383V1109-07</t>
  </si>
  <si>
    <t>Freifläche nach EEG-Clearingstelle Votum 2011/9</t>
  </si>
  <si>
    <t>Selbstverbrauch</t>
  </si>
  <si>
    <t>SgK171-SV----0</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</si>
  <si>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</si>
  <si>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Strommenge der Sonstigen DV</t>
  </si>
  <si>
    <t>SgK33b3--SO-DV</t>
  </si>
  <si>
    <t>SoK33b3--SO-DV</t>
  </si>
  <si>
    <t>WfK33b3--SO-DV</t>
  </si>
  <si>
    <t>WrK33b3--SO-DV</t>
  </si>
  <si>
    <t>WnK33b3--SO-DV</t>
  </si>
  <si>
    <t>WiK33b3--SO-DV</t>
  </si>
  <si>
    <t>GeK33b3--SO-DV</t>
  </si>
  <si>
    <t>GrK33b3--SO-DV</t>
  </si>
  <si>
    <t>KlK33b3--SO-DV</t>
  </si>
  <si>
    <t>DeK33b3--SO-DV</t>
  </si>
  <si>
    <t>GaK33b3--SO-DV</t>
  </si>
  <si>
    <t>BiK33b3--SO-DV</t>
  </si>
  <si>
    <t>WaK33b3--SO-DV</t>
  </si>
  <si>
    <t>Für diese Strommengen wird keine EEG-Vergütung an den Anlagenbetreiber gezahlt. Die vNNE werden an den Anlagenbetreiber ausgezahlt und sind nicht in der Datenmeldung zu erfassen.</t>
  </si>
  <si>
    <t>Die Strommengen fließen in die Berechnung der Bemessungsleistung und der vNNE ein, nicht jedoch in den bundesweiten Belastungsausgleich.</t>
  </si>
  <si>
    <t>Marktprämie für Kalendermonat Dezember (reguläre Managementprämie)</t>
  </si>
  <si>
    <t>SgK33b1-MPMDez</t>
  </si>
  <si>
    <t>Marktprämie für Kalendermonat November (reguläre Managementprämie)</t>
  </si>
  <si>
    <t>SgK33b1-MPMNov</t>
  </si>
  <si>
    <t>Marktprämie für Kalendermonat Oktober (reguläre Managementprämie)</t>
  </si>
  <si>
    <t>SgK33b1-MPMOkt</t>
  </si>
  <si>
    <t>Marktprämie für Kalendermonat September (reguläre Managementprämie)</t>
  </si>
  <si>
    <t>SgK33b1-MPMSep</t>
  </si>
  <si>
    <t>Marktprämie für Kalendermonat August (reguläre Managementprämie)</t>
  </si>
  <si>
    <t>SgK33b1-MPMAug</t>
  </si>
  <si>
    <t>Marktprämie für Kalendermonat Juli (reguläre Managementprämie)</t>
  </si>
  <si>
    <t>SgK33b1-MPMJul</t>
  </si>
  <si>
    <t>Marktprämie für Kalendermonat Juni (reguläre Managementprämie)</t>
  </si>
  <si>
    <t>SgK33b1-MPMJun</t>
  </si>
  <si>
    <t>Marktprämie für Kalendermonat Mai (reguläre Managementprämie)</t>
  </si>
  <si>
    <t>SgK33b1-MPMMai</t>
  </si>
  <si>
    <t>Marktprämie für Kalendermonat April (reguläre Managementprämie)</t>
  </si>
  <si>
    <t>SgK33b1-MPMApr</t>
  </si>
  <si>
    <t>Marktprämie für Kalendermonat März (reguläre Managementprämie)</t>
  </si>
  <si>
    <t>SgK33b1-MPMMrz</t>
  </si>
  <si>
    <t>Marktprämie für Kalendermonat Februar (reguläre Managementprämie)</t>
  </si>
  <si>
    <t>SgK33b1-MPMFeb</t>
  </si>
  <si>
    <t>Marktprämie für Kalendermonat Januar (reguläre Managementprämie)</t>
  </si>
  <si>
    <t>SgK33b1-MPMJan</t>
  </si>
  <si>
    <t>SoK33b1-MPMDez</t>
  </si>
  <si>
    <t>SoK33b1-MPMNov</t>
  </si>
  <si>
    <t>SoK33b1-MPMOkt</t>
  </si>
  <si>
    <t>SoK33b1-MPMSep</t>
  </si>
  <si>
    <t>SoK33b1-MPMAug</t>
  </si>
  <si>
    <t>SoK33b1-MPMJul</t>
  </si>
  <si>
    <t>SoK33b1-MPMJun</t>
  </si>
  <si>
    <t>SoK33b1-MPMMai</t>
  </si>
  <si>
    <t>SoK33b1-MPMApr</t>
  </si>
  <si>
    <t>SoK33b1-MPMMrz</t>
  </si>
  <si>
    <t>SoK33b1-MPMFeb</t>
  </si>
  <si>
    <t>SoK33b1-MPMJan</t>
  </si>
  <si>
    <t>WfK33b1-MPMDez</t>
  </si>
  <si>
    <t>WfK33b1-MPMNov</t>
  </si>
  <si>
    <t>WfK33b1-MPMOkt</t>
  </si>
  <si>
    <t>WfK33b1-MPMSep</t>
  </si>
  <si>
    <t>WfK33b1-MPMAug</t>
  </si>
  <si>
    <t>WfK33b1-MPMJul</t>
  </si>
  <si>
    <t>WfK33b1-MPMJun</t>
  </si>
  <si>
    <t>WfK33b1-MPMMai</t>
  </si>
  <si>
    <t>WfK33b1-MPMApr</t>
  </si>
  <si>
    <t>WfK33b1-MPMMrz</t>
  </si>
  <si>
    <t>WfK33b1-MPMFeb</t>
  </si>
  <si>
    <t>WfK33b1-MPMJan</t>
  </si>
  <si>
    <t>WrK33b1-MPMDez</t>
  </si>
  <si>
    <t>WrK33b1-MPMNov</t>
  </si>
  <si>
    <t>WrK33b1-MPMOkt</t>
  </si>
  <si>
    <t>WrK33b1-MPMSep</t>
  </si>
  <si>
    <t>WrK33b1-MPMAug</t>
  </si>
  <si>
    <t>WrK33b1-MPMJul</t>
  </si>
  <si>
    <t>WrK33b1-MPMJun</t>
  </si>
  <si>
    <t>WrK33b1-MPMMai</t>
  </si>
  <si>
    <t>WrK33b1-MPMApr</t>
  </si>
  <si>
    <t>WrK33b1-MPMMrz</t>
  </si>
  <si>
    <t>WrK33b1-MPMFeb</t>
  </si>
  <si>
    <t>WrK33b1-MPMJan</t>
  </si>
  <si>
    <t>WnK33b1-MPMDez</t>
  </si>
  <si>
    <t>WnK33b1-MPMNov</t>
  </si>
  <si>
    <t>WnK33b1-MPMOkt</t>
  </si>
  <si>
    <t>WnK33b1-MPMSep</t>
  </si>
  <si>
    <t>WnK33b1-MPMAug</t>
  </si>
  <si>
    <t>WnK33b1-MPMJul</t>
  </si>
  <si>
    <t>WnK33b1-MPMJun</t>
  </si>
  <si>
    <t>WnK33b1-MPMMai</t>
  </si>
  <si>
    <t>WnK33b1-MPMApr</t>
  </si>
  <si>
    <t>WnK33b1-MPMMrz</t>
  </si>
  <si>
    <t>WnK33b1-MPMFeb</t>
  </si>
  <si>
    <t>WnK33b1-MPMJan</t>
  </si>
  <si>
    <t>WiK33b1-MPMDez</t>
  </si>
  <si>
    <t>WiK33b1-MPMNov</t>
  </si>
  <si>
    <t>WiK33b1-MPMOkt</t>
  </si>
  <si>
    <t>WiK33b1-MPMSep</t>
  </si>
  <si>
    <t>WiK33b1-MPMAug</t>
  </si>
  <si>
    <t>WiK33b1-MPMJul</t>
  </si>
  <si>
    <t>WiK33b1-MPMJun</t>
  </si>
  <si>
    <t>WiK33b1-MPMMai</t>
  </si>
  <si>
    <t>WiK33b1-MPMApr</t>
  </si>
  <si>
    <t>WiK33b1-MPMMrz</t>
  </si>
  <si>
    <t>WiK33b1-MPMFeb</t>
  </si>
  <si>
    <t>WiK33b1-MPMJan</t>
  </si>
  <si>
    <t>Marktprämie für Kalendermonat Dezember</t>
  </si>
  <si>
    <t>GeK33b1-MPMDez</t>
  </si>
  <si>
    <t>Marktprämie für Kalendermonat November</t>
  </si>
  <si>
    <t>GeK33b1-MPMNov</t>
  </si>
  <si>
    <t>Marktprämie für Kalendermonat Oktober</t>
  </si>
  <si>
    <t>GeK33b1-MPMOkt</t>
  </si>
  <si>
    <t>Marktprämie für Kalendermonat September</t>
  </si>
  <si>
    <t>GeK33b1-MPMSep</t>
  </si>
  <si>
    <t>Marktprämie für Kalendermonat August</t>
  </si>
  <si>
    <t>GeK33b1-MPMAug</t>
  </si>
  <si>
    <t>Marktprämie für Kalendermonat Juli</t>
  </si>
  <si>
    <t>GeK33b1-MPMJul</t>
  </si>
  <si>
    <t>Marktprämie für Kalendermonat Juni</t>
  </si>
  <si>
    <t>GeK33b1-MPMJun</t>
  </si>
  <si>
    <t>Marktprämie für Kalendermonat Mai</t>
  </si>
  <si>
    <t>GeK33b1-MPMMai</t>
  </si>
  <si>
    <t>Marktprämie für Kalendermonat April</t>
  </si>
  <si>
    <t>GeK33b1-MPMApr</t>
  </si>
  <si>
    <t>Marktprämie für Kalendermonat März</t>
  </si>
  <si>
    <t>GeK33b1-MPMMrz</t>
  </si>
  <si>
    <t>Marktprämie für Kalendermonat Februar</t>
  </si>
  <si>
    <t>GeK33b1-MPMFeb</t>
  </si>
  <si>
    <t>Marktprämie für Kalendermonat Januar</t>
  </si>
  <si>
    <t>GeK33b1-MPMJan</t>
  </si>
  <si>
    <t>GrK33b1-MPMDez</t>
  </si>
  <si>
    <t>GrK33b1-MPMNov</t>
  </si>
  <si>
    <t>GrK33b1-MPMOkt</t>
  </si>
  <si>
    <t>GrK33b1-MPMSep</t>
  </si>
  <si>
    <t>GrK33b1-MPMAug</t>
  </si>
  <si>
    <t>GrK33b1-MPMJul</t>
  </si>
  <si>
    <t>GrK33b1-MPMJun</t>
  </si>
  <si>
    <t>GrK33b1-MPMMai</t>
  </si>
  <si>
    <t>GrK33b1-MPMApr</t>
  </si>
  <si>
    <t>GrK33b1-MPMMrz</t>
  </si>
  <si>
    <t>GrK33b1-MPMFeb</t>
  </si>
  <si>
    <t>GrK33b1-MPMJan</t>
  </si>
  <si>
    <t>KlK33b1-MPMDez</t>
  </si>
  <si>
    <t>KlK33b1-MPMNov</t>
  </si>
  <si>
    <t>KlK33b1-MPMOkt</t>
  </si>
  <si>
    <t>KlK33b1-MPMSep</t>
  </si>
  <si>
    <t>KlK33b1-MPMAug</t>
  </si>
  <si>
    <t>KlK33b1-MPMJul</t>
  </si>
  <si>
    <t>KlK33b1-MPMJun</t>
  </si>
  <si>
    <t>KlK33b1-MPMMai</t>
  </si>
  <si>
    <t>KlK33b1-MPMApr</t>
  </si>
  <si>
    <t>KlK33b1-MPMMrz</t>
  </si>
  <si>
    <t>KlK33b1-MPMFeb</t>
  </si>
  <si>
    <t>KlK33b1-MPMJan</t>
  </si>
  <si>
    <t>DeK33b1-MPMDez</t>
  </si>
  <si>
    <t>DeK33b1-MPMNov</t>
  </si>
  <si>
    <t>DeK33b1-MPMOkt</t>
  </si>
  <si>
    <t>DeK33b1-MPMSep</t>
  </si>
  <si>
    <t>DeK33b1-MPMAug</t>
  </si>
  <si>
    <t>DeK33b1-MPMJul</t>
  </si>
  <si>
    <t>DeK33b1-MPMJun</t>
  </si>
  <si>
    <t>DeK33b1-MPMMai</t>
  </si>
  <si>
    <t>DeK33b1-MPMApr</t>
  </si>
  <si>
    <t>DeK33b1-MPMMrz</t>
  </si>
  <si>
    <t>DeK33b1-MPMFeb</t>
  </si>
  <si>
    <t>DeK33b1-MPMJan</t>
  </si>
  <si>
    <t>GaK33b1-MPMDez</t>
  </si>
  <si>
    <t>GaK33b1-MPMNov</t>
  </si>
  <si>
    <t>GaK33b1-MPMOkt</t>
  </si>
  <si>
    <t>GaK33b1-MPMSep</t>
  </si>
  <si>
    <t>GaK33b1-MPMAug</t>
  </si>
  <si>
    <t>GaK33b1-MPMJul</t>
  </si>
  <si>
    <t>GaK33b1-MPMJun</t>
  </si>
  <si>
    <t>GaK33b1-MPMMai</t>
  </si>
  <si>
    <t>GaK33b1-MPMApr</t>
  </si>
  <si>
    <t>GaK33b1-MPMMrz</t>
  </si>
  <si>
    <t>GaK33b1-MPMFeb</t>
  </si>
  <si>
    <t>GaK33b1-MPMJan</t>
  </si>
  <si>
    <t>BiK33b1-MPMDez</t>
  </si>
  <si>
    <t>BiK33b1-MPMNov</t>
  </si>
  <si>
    <t>BiK33b1-MPMOkt</t>
  </si>
  <si>
    <t>BiK33b1-MPMSep</t>
  </si>
  <si>
    <t>BiK33b1-MPMAug</t>
  </si>
  <si>
    <t>BiK33b1-MPMJul</t>
  </si>
  <si>
    <t>BiK33b1-MPMJun</t>
  </si>
  <si>
    <t>BiK33b1-MPMMai</t>
  </si>
  <si>
    <t>BiK33b1-MPMApr</t>
  </si>
  <si>
    <t>BiK33b1-MPMMrz</t>
  </si>
  <si>
    <t>BiK33b1-MPMFeb</t>
  </si>
  <si>
    <t>BiK33b1-MPMJan</t>
  </si>
  <si>
    <t>WaK33b1-MPMDez</t>
  </si>
  <si>
    <t>WaK33b1-MPMNov</t>
  </si>
  <si>
    <t>WaK33b1-MPMOkt</t>
  </si>
  <si>
    <t>WaK33b1-MPMSep</t>
  </si>
  <si>
    <t>WaK33b1-MPMAug</t>
  </si>
  <si>
    <t>WaK33b1-MPMJul</t>
  </si>
  <si>
    <t>WaK33b1-MPMJun</t>
  </si>
  <si>
    <t>WaK33b1-MPMMai</t>
  </si>
  <si>
    <t>WaK33b1-MPMApr</t>
  </si>
  <si>
    <t>WaK33b1-MPMMrz</t>
  </si>
  <si>
    <t>WaK33b1-MPMFeb</t>
  </si>
  <si>
    <t>WaK33b1-MPMJan</t>
  </si>
  <si>
    <t>Informationen zur Datenmeldung des VNB an den ÜNB erhalten Netzbetreiber bei ihrem zuständigen ÜNB.</t>
  </si>
  <si>
    <t>Die nachfolgenden Kategorien dienen primär der Datenmeldung der ÜNB an die BNetzA und der Transparenz-Veröffentlichungen der ÜNB.</t>
  </si>
  <si>
    <t>Strommenge ohne EEG-Vergütung, durch Anlagenbetreiber oder durch Dritte verbraucht</t>
  </si>
  <si>
    <t>SgK33a2-----SV</t>
  </si>
  <si>
    <t>SoK33a2-----SV</t>
  </si>
  <si>
    <t>WfK33a2-----SV</t>
  </si>
  <si>
    <t>WrK33a2-----SV</t>
  </si>
  <si>
    <t>WnK33a2-----SV</t>
  </si>
  <si>
    <t>WiK33a2-----SV</t>
  </si>
  <si>
    <t>GeK33a2-----SV</t>
  </si>
  <si>
    <t>GrK33a2-----SV</t>
  </si>
  <si>
    <t>KlK33a2-----SV</t>
  </si>
  <si>
    <t>DeK33a2-----SV</t>
  </si>
  <si>
    <t>GaK33a2-----SV</t>
  </si>
  <si>
    <t>BiK33a2-----SV</t>
  </si>
  <si>
    <t>WaK33a2-----SV</t>
  </si>
  <si>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oder EEG 2012 n.F.). Wird für an sich nach § 33 Abs. 2 EEG 2009 oder 2012 a.F. vergütungsfähige Strommengen aufgrund von Sanktionen die Selbstverbrauchsvergütung auf 0 gekürzt, sind die hierfür vorgesehenen Sanktionskategorien zu verwenden.</t>
  </si>
  <si>
    <t>Die Strommengen fließen in die Berechnung der Bemessungsleistung ein, nicht jedoch in den bundesweiten Belastungsausgleich oder die Berechnung der vNNE.</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</si>
  <si>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</si>
  <si>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</si>
  <si>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</si>
  <si>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</si>
  <si>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</si>
  <si>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</si>
  <si>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</si>
  <si>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</si>
  <si>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</si>
  <si>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</si>
  <si>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</si>
  <si>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</si>
  <si>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</si>
  <si>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</si>
  <si>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</si>
  <si>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</si>
  <si>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</si>
  <si>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</si>
  <si>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</si>
  <si>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</si>
  <si>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</si>
  <si>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</si>
  <si>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</si>
  <si>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Clearing House</t>
  </si>
  <si>
    <t>§16Wasser</t>
  </si>
  <si>
    <t>§16Biomasse</t>
  </si>
  <si>
    <t>§16Deponie-,Klär-,Grubengas</t>
  </si>
  <si>
    <t>§16Deponiegas</t>
  </si>
  <si>
    <t>§16Klärgas</t>
  </si>
  <si>
    <t>§16Grubengas</t>
  </si>
  <si>
    <t>§16Geothermie</t>
  </si>
  <si>
    <t>§16Wind</t>
  </si>
  <si>
    <t>§16Wind onshore</t>
  </si>
  <si>
    <t>§16Wind Repowering</t>
  </si>
  <si>
    <t>Wind offshore§16</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</si>
  <si>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</si>
  <si>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</si>
  <si>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</si>
  <si>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</si>
  <si>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</si>
  <si>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</si>
  <si>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</si>
  <si>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</si>
  <si>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</si>
  <si>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</si>
  <si>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</si>
  <si>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</si>
  <si>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Wind offshore§33SV</t>
  </si>
  <si>
    <t>§33SVSolar</t>
  </si>
  <si>
    <t>§33SVSolar/Gebäude</t>
  </si>
  <si>
    <t>§33b1Wasser</t>
  </si>
  <si>
    <t>§33b1Biomasse</t>
  </si>
  <si>
    <t>§33b1Deponie-,Klär-,Grubengas</t>
  </si>
  <si>
    <t>§33b1Deponiegas</t>
  </si>
  <si>
    <t>§33b1Klärgas</t>
  </si>
  <si>
    <t>§33b1Grubengas</t>
  </si>
  <si>
    <t>§33b1Geothermie</t>
  </si>
  <si>
    <t>§33b1Wind</t>
  </si>
  <si>
    <t>§33b1Wind onshore</t>
  </si>
  <si>
    <t>§33b1Wind Repowering</t>
  </si>
  <si>
    <t>Wind offshore§33b1</t>
  </si>
  <si>
    <t>§33b1Solar</t>
  </si>
  <si>
    <t>§33b1Solar/Gebäude</t>
  </si>
  <si>
    <t>§33b3Wasser</t>
  </si>
  <si>
    <t>§33b3Biomasse</t>
  </si>
  <si>
    <t>§33b3Deponie-,Klär-,Grubengas</t>
  </si>
  <si>
    <t>§33b3Deponiegas</t>
  </si>
  <si>
    <t>§33b3Klärgas</t>
  </si>
  <si>
    <t>§33b3Grubengas</t>
  </si>
  <si>
    <t>§33b3Geothermie</t>
  </si>
  <si>
    <t>§33b3Wind</t>
  </si>
  <si>
    <t>§33b3Wind onshore</t>
  </si>
  <si>
    <t>§33b3Wind Repowering</t>
  </si>
  <si>
    <t>Wind offshore§33b3</t>
  </si>
  <si>
    <t>§33b3Solar</t>
  </si>
  <si>
    <t>§33b3Solar/Gebäude</t>
  </si>
  <si>
    <t>Bitte wählen Sie dazu nur die Datenfelder aus, die für Einträge vorgesehen (gelb hinterlegt) sind.</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</si>
  <si>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</si>
  <si>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</si>
  <si>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</si>
  <si>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</si>
  <si>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</si>
  <si>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</si>
  <si>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</si>
  <si>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</si>
  <si>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</si>
  <si>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</si>
  <si>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</si>
  <si>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</si>
  <si>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</si>
  <si>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</si>
  <si>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</si>
  <si>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</si>
  <si>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</si>
  <si>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</si>
  <si>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</si>
  <si>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</si>
  <si>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</si>
  <si>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</si>
  <si>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</si>
  <si>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</si>
  <si>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</si>
  <si>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</si>
  <si>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</si>
  <si>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</si>
  <si>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</si>
  <si>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</si>
  <si>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</si>
  <si>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</si>
  <si>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</si>
  <si>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</si>
  <si>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</si>
  <si>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</si>
  <si>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</si>
  <si>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</si>
  <si>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</si>
  <si>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</si>
  <si>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</si>
  <si>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</si>
  <si>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</si>
  <si>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</si>
  <si>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</si>
  <si>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</si>
  <si>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</si>
  <si>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</si>
  <si>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</si>
  <si>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</si>
  <si>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</si>
  <si>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</si>
  <si>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</si>
  <si>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</si>
  <si>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</si>
  <si>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</si>
  <si>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</si>
  <si>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</si>
  <si>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</si>
  <si>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</si>
  <si>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</si>
  <si>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</si>
  <si>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</si>
  <si>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</si>
  <si>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</si>
  <si>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</si>
  <si>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</si>
  <si>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</si>
  <si>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</si>
  <si>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</si>
  <si>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</si>
  <si>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</si>
  <si>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</si>
  <si>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</si>
  <si>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</si>
  <si>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</si>
  <si>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</si>
  <si>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</si>
  <si>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</si>
  <si>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</si>
  <si>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</si>
  <si>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</si>
  <si>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</si>
  <si>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</si>
  <si>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</si>
  <si>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</si>
  <si>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</si>
  <si>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</si>
  <si>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</si>
  <si>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</si>
  <si>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</si>
  <si>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</si>
  <si>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</si>
  <si>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</si>
  <si>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</si>
  <si>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</si>
  <si>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</si>
  <si>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</si>
  <si>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</si>
  <si>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</si>
  <si>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</si>
  <si>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</si>
  <si>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</si>
  <si>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</si>
  <si>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</si>
  <si>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</si>
  <si>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</si>
  <si>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</si>
  <si>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</si>
  <si>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</si>
  <si>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</si>
  <si>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</si>
  <si>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</si>
  <si>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</si>
  <si>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</si>
  <si>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</si>
  <si>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</si>
  <si>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</si>
  <si>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</si>
  <si>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</si>
  <si>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</si>
  <si>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</si>
  <si>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</si>
  <si>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</si>
  <si>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</si>
  <si>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</si>
  <si>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</si>
  <si>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</si>
  <si>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</si>
  <si>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</si>
  <si>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</si>
  <si>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</si>
  <si>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</si>
  <si>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</si>
  <si>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</si>
  <si>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</si>
  <si>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</si>
  <si>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</si>
  <si>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</si>
  <si>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</si>
  <si>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</si>
  <si>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</si>
  <si>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</si>
  <si>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</si>
  <si>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</si>
  <si>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</si>
  <si>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</si>
  <si>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</si>
  <si>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</si>
  <si>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</si>
  <si>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</si>
  <si>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</si>
  <si>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</si>
  <si>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</si>
  <si>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</si>
  <si>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</si>
  <si>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WfK310------13</t>
  </si>
  <si>
    <t>WfK311------13</t>
  </si>
  <si>
    <t>WfK312------13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</si>
  <si>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</si>
  <si>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</si>
  <si>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</si>
  <si>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</si>
  <si>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</si>
  <si>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</si>
  <si>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</si>
  <si>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</si>
  <si>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</si>
  <si>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</si>
  <si>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</si>
  <si>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</si>
  <si>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</si>
  <si>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</si>
  <si>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</si>
  <si>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</si>
  <si>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</si>
  <si>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</si>
  <si>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</si>
  <si>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</si>
  <si>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</si>
  <si>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</si>
  <si>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</si>
  <si>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</si>
  <si>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</si>
  <si>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</si>
  <si>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</si>
  <si>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</si>
  <si>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</si>
  <si>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</si>
  <si>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</si>
  <si>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</si>
  <si>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</si>
  <si>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</si>
  <si>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</si>
  <si>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</si>
  <si>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</si>
  <si>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</si>
  <si>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</si>
  <si>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</si>
  <si>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</si>
  <si>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</si>
  <si>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</si>
  <si>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</si>
  <si>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</si>
  <si>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</si>
  <si>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</si>
  <si>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</si>
  <si>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</si>
  <si>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</si>
  <si>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</si>
  <si>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</si>
  <si>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</si>
  <si>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</si>
  <si>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</si>
  <si>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</si>
  <si>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</si>
  <si>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</si>
  <si>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</si>
  <si>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</si>
  <si>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</si>
  <si>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</si>
  <si>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</si>
  <si>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</si>
  <si>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</si>
  <si>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</si>
  <si>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</si>
  <si>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</si>
  <si>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</si>
  <si>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</si>
  <si>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</si>
  <si>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</si>
  <si>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WiK33b1eMPMJan</t>
  </si>
  <si>
    <t>Marktprämie für Kalendermonat Januar bei Fernsteuerbarkeit nach § 3 Abs. 1 MaPrV (erhöhte Managementprämie)</t>
  </si>
  <si>
    <t>WiK33b1eMPMFeb</t>
  </si>
  <si>
    <t>Marktprämie für Kalendermonat Februar bei Fernsteuerbarkeit nach § 3 Abs. 1 MaPrV (erhöhte Managementprämie)</t>
  </si>
  <si>
    <t>WiK33b1eMPMMrz</t>
  </si>
  <si>
    <t>Marktprämie für Kalendermonat März bei Fernsteuerbarkeit nach § 3 Abs. 1 MaPrV (erhöhte Managementprämie)</t>
  </si>
  <si>
    <t>WiK33b1eMPMApr</t>
  </si>
  <si>
    <t>Marktprämie für Kalendermonat April bei Fernsteuerbarkeit nach § 3 Abs. 1 MaPrV (erhöhte Managementprämie)</t>
  </si>
  <si>
    <t>WiK33b1eMPMMai</t>
  </si>
  <si>
    <t>Marktprämie für Kalendermonat Mai bei Fernsteuerbarkeit nach § 3 Abs. 1 MaPrV (erhöhte Managementprämie)</t>
  </si>
  <si>
    <t>WiK33b1eMPMJun</t>
  </si>
  <si>
    <t>Marktprämie für Kalendermonat Juni bei Fernsteuerbarkeit nach § 3 Abs. 1 MaPrV (erhöhte Managementprämie)</t>
  </si>
  <si>
    <t>WiK33b1eMPMJul</t>
  </si>
  <si>
    <t>Marktprämie für Kalendermonat Juli bei Fernsteuerbarkeit nach § 3 Abs. 1 MaPrV (erhöhte Managementprämie)</t>
  </si>
  <si>
    <t>WiK33b1eMPMAug</t>
  </si>
  <si>
    <t>Marktprämie für Kalendermonat August bei Fernsteuerbarkeit nach § 3 Abs. 1 MaPrV (erhöhte Managementprämie)</t>
  </si>
  <si>
    <t>WiK33b1eMPMSep</t>
  </si>
  <si>
    <t>Marktprämie für Kalendermonat September bei Fernsteuerbarkeit nach § 3 Abs. 1 MaPrV (erhöhte Managementprämie)</t>
  </si>
  <si>
    <t>WiK33b1eMPMOkt</t>
  </si>
  <si>
    <t>Marktprämie für Kalendermonat Oktober bei Fernsteuerbarkeit nach § 3 Abs. 1 MaPrV (erhöhte Managementprämie)</t>
  </si>
  <si>
    <t>WiK33b1eMPMNov</t>
  </si>
  <si>
    <t>Marktprämie für Kalendermonat November bei Fernsteuerbarkeit nach § 3 Abs. 1 MaPrV (erhöhte Managementprämie)</t>
  </si>
  <si>
    <t>WiK33b1eMPMDez</t>
  </si>
  <si>
    <t>Marktprämie für Kalendermonat Dezember bei Fernsteuerbarkeit nach § 3 Abs. 1 MaPrV (erhöhte Managementprämie)</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</si>
  <si>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</si>
  <si>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</si>
  <si>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</si>
  <si>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</si>
  <si>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</si>
  <si>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</si>
  <si>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</si>
  <si>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</si>
  <si>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</si>
  <si>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</si>
  <si>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</si>
  <si>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</si>
  <si>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</si>
  <si>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</si>
  <si>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</si>
  <si>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</si>
  <si>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</si>
  <si>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</si>
  <si>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</si>
  <si>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</si>
  <si>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</si>
  <si>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</si>
  <si>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</si>
  <si>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</si>
  <si>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</si>
  <si>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</si>
  <si>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</si>
  <si>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</si>
  <si>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</si>
  <si>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</si>
  <si>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</si>
  <si>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</si>
  <si>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</si>
  <si>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</si>
  <si>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</si>
  <si>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</si>
  <si>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</si>
  <si>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</si>
  <si>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</si>
  <si>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</si>
  <si>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</si>
  <si>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</si>
  <si>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</si>
  <si>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</si>
  <si>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</si>
  <si>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</si>
  <si>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</si>
  <si>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</si>
  <si>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</si>
  <si>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</si>
  <si>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</si>
  <si>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</si>
  <si>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</si>
  <si>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</si>
  <si>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</si>
  <si>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</si>
  <si>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</si>
  <si>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</si>
  <si>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</si>
  <si>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</si>
  <si>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</si>
  <si>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</si>
  <si>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</si>
  <si>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</si>
  <si>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</si>
  <si>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</si>
  <si>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</si>
  <si>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</si>
  <si>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</si>
  <si>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</si>
  <si>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</si>
  <si>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</si>
  <si>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 xml:space="preserve">Übersicht Einspeisevergütung, Direktvermarktung, Förderung für Flexibilität und </t>
  </si>
  <si>
    <t>Nach § 72 Abs. 1 Nr. 2 EEG sind Verteilnetzbetreiber verpflichtet bis spätestens zum 31.05. des Folgejahres die</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</si>
  <si>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</si>
  <si>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</si>
  <si>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</si>
  <si>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</si>
  <si>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</si>
  <si>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</si>
  <si>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</si>
  <si>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</si>
  <si>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</si>
  <si>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</si>
  <si>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</si>
  <si>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</si>
  <si>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</si>
  <si>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</si>
  <si>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</si>
  <si>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</si>
  <si>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</si>
  <si>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</si>
  <si>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</si>
  <si>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</si>
  <si>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</si>
  <si>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</si>
  <si>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</si>
  <si>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</si>
  <si>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</si>
  <si>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</si>
  <si>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</si>
  <si>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</si>
  <si>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</si>
  <si>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</si>
  <si>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</si>
  <si>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</si>
  <si>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</si>
  <si>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</si>
  <si>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</si>
  <si>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</si>
  <si>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</si>
  <si>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</si>
  <si>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</si>
  <si>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</si>
  <si>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</si>
  <si>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</si>
  <si>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</si>
  <si>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</si>
  <si>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</si>
  <si>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</si>
  <si>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</si>
  <si>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</si>
  <si>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</si>
  <si>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</si>
  <si>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</si>
  <si>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</si>
  <si>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</si>
  <si>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</si>
  <si>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</si>
  <si>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</si>
  <si>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</si>
  <si>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</si>
  <si>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</si>
  <si>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</si>
  <si>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</si>
  <si>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</si>
  <si>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</si>
  <si>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</si>
  <si>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</si>
  <si>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</si>
  <si>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</si>
  <si>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</si>
  <si>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</si>
  <si>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</si>
  <si>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</si>
  <si>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</si>
  <si>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</si>
  <si>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</si>
  <si>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</si>
  <si>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</si>
  <si>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</si>
  <si>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</si>
  <si>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</si>
  <si>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</si>
  <si>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</si>
  <si>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</si>
  <si>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</si>
  <si>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</si>
  <si>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</si>
  <si>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</si>
  <si>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</si>
  <si>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</si>
  <si>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</si>
  <si>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</si>
  <si>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</si>
  <si>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</si>
  <si>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</si>
  <si>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</si>
  <si>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</si>
  <si>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</si>
  <si>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</si>
  <si>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</si>
  <si>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</si>
  <si>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</si>
  <si>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</si>
  <si>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</si>
  <si>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</si>
  <si>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</si>
  <si>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</si>
  <si>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</si>
  <si>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</si>
  <si>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</si>
  <si>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</si>
  <si>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</si>
  <si>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</si>
  <si>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</si>
  <si>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</si>
  <si>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</si>
  <si>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</si>
  <si>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</si>
  <si>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</si>
  <si>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</si>
  <si>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</si>
  <si>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</si>
  <si>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</si>
  <si>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</si>
  <si>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</si>
  <si>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</si>
  <si>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</si>
  <si>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</si>
  <si>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</si>
  <si>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</si>
  <si>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</si>
  <si>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</si>
  <si>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</si>
  <si>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</si>
  <si>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</si>
  <si>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</si>
  <si>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</si>
  <si>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</si>
  <si>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</si>
  <si>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</si>
  <si>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</si>
  <si>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</si>
  <si>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</si>
  <si>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</si>
  <si>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</si>
  <si>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</si>
  <si>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</si>
  <si>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</si>
  <si>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</si>
  <si>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</si>
  <si>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</si>
  <si>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</si>
  <si>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</si>
  <si>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</si>
  <si>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</si>
  <si>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</si>
  <si>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</si>
  <si>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</si>
  <si>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</si>
  <si>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</si>
  <si>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</si>
  <si>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</si>
  <si>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</si>
  <si>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</si>
  <si>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</si>
  <si>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</si>
  <si>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</si>
  <si>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</si>
  <si>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</si>
  <si>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</si>
  <si>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</si>
  <si>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</si>
  <si>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</si>
  <si>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</si>
  <si>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</si>
  <si>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</si>
  <si>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</si>
  <si>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</si>
  <si>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</si>
  <si>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</si>
  <si>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</si>
  <si>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</si>
  <si>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</si>
  <si>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</si>
  <si>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</si>
  <si>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</si>
  <si>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</si>
  <si>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</si>
  <si>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</si>
  <si>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</si>
  <si>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</si>
  <si>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Biomasse nach § 44 EEG 2014</t>
  </si>
  <si>
    <t>BiK440------14</t>
  </si>
  <si>
    <t>BiK441------14</t>
  </si>
  <si>
    <t>BiK442------14</t>
  </si>
  <si>
    <t>BiK443------14</t>
  </si>
  <si>
    <t>BiK27a0-----14</t>
  </si>
  <si>
    <t>BiK27a0G1---14</t>
  </si>
  <si>
    <t>BiK27a0G2---14</t>
  </si>
  <si>
    <t>BiK27a0G3---14</t>
  </si>
  <si>
    <t>BiK27a1-----14</t>
  </si>
  <si>
    <t>BiK27a1G1---14</t>
  </si>
  <si>
    <t>BiK27a1G2---14</t>
  </si>
  <si>
    <t>BiK27a1G3---14</t>
  </si>
  <si>
    <t>BiK27a2-----14</t>
  </si>
  <si>
    <t>Biomasse nach § 45 EEG 2014 (Vergärung von Bioabfällen)</t>
  </si>
  <si>
    <t>BiK450------14</t>
  </si>
  <si>
    <t>BiK451------14</t>
  </si>
  <si>
    <t>0,5-20 MW, Vergärung von Bioabfällen</t>
  </si>
  <si>
    <t>BiK27b------14</t>
  </si>
  <si>
    <t>Biomasse nach § 46 EEG 2014 (Vergärung von Gülle)</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</si>
  <si>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</si>
  <si>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</si>
  <si>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</si>
  <si>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</si>
  <si>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</si>
  <si>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</si>
  <si>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</si>
  <si>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</si>
  <si>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</si>
  <si>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</si>
  <si>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</si>
  <si>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</si>
  <si>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</si>
  <si>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</si>
  <si>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</si>
  <si>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</si>
  <si>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</si>
  <si>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</si>
  <si>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</si>
  <si>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</si>
  <si>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</si>
  <si>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</si>
  <si>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</si>
  <si>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</si>
  <si>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</si>
  <si>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</si>
  <si>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</si>
  <si>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</si>
  <si>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</si>
  <si>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</si>
  <si>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</si>
  <si>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</si>
  <si>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</si>
  <si>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</si>
  <si>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</si>
  <si>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</si>
  <si>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</si>
  <si>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</si>
  <si>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WfK310------14</t>
  </si>
  <si>
    <t>WfK311------14</t>
  </si>
  <si>
    <t>WfK312------14</t>
  </si>
  <si>
    <t>WfK500------14</t>
  </si>
  <si>
    <t>WfK501------14</t>
  </si>
  <si>
    <t>Offshore, erhöhte Anfangsvergütung nach § 50 Abs. 3</t>
  </si>
  <si>
    <t>WfK502------14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</si>
  <si>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</si>
  <si>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</si>
  <si>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</si>
  <si>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</si>
  <si>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</si>
  <si>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</si>
  <si>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</si>
  <si>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</si>
  <si>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</si>
  <si>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</si>
  <si>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</si>
  <si>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</si>
  <si>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</si>
  <si>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</si>
  <si>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</si>
  <si>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</si>
  <si>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</si>
  <si>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</si>
  <si>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</si>
  <si>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</si>
  <si>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</si>
  <si>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</si>
  <si>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</si>
  <si>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</si>
  <si>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</si>
  <si>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</si>
  <si>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</si>
  <si>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</si>
  <si>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</si>
  <si>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</si>
  <si>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</si>
  <si>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</si>
  <si>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</si>
  <si>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</si>
  <si>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</si>
  <si>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</si>
  <si>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</si>
  <si>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</si>
  <si>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</si>
  <si>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</si>
  <si>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</si>
  <si>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</si>
  <si>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</si>
  <si>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</si>
  <si>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</si>
  <si>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</si>
  <si>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</si>
  <si>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</si>
  <si>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</si>
  <si>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</si>
  <si>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</si>
  <si>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</si>
  <si>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</si>
  <si>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</si>
  <si>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</si>
  <si>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</si>
  <si>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</si>
  <si>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</si>
  <si>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</si>
  <si>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</si>
  <si>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</si>
  <si>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</si>
  <si>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</si>
  <si>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</si>
  <si>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</si>
  <si>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</si>
  <si>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</si>
  <si>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</si>
  <si>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</si>
  <si>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</si>
  <si>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</si>
  <si>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</si>
  <si>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</si>
  <si>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</si>
  <si>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</si>
  <si>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</si>
  <si>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</si>
  <si>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</si>
  <si>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</si>
  <si>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</si>
  <si>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</si>
  <si>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</si>
  <si>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</si>
  <si>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WfK2511------0</t>
  </si>
  <si>
    <t>SoK2511------0</t>
  </si>
  <si>
    <t>SgK2511------0</t>
  </si>
  <si>
    <t>SgK2511-SV---0</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</si>
  <si>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</si>
  <si>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</si>
  <si>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</si>
  <si>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</si>
  <si>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</si>
  <si>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</si>
  <si>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</si>
  <si>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</si>
  <si>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</si>
  <si>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</si>
  <si>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</si>
  <si>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WfK2512------0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</si>
  <si>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</si>
  <si>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</si>
  <si>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</si>
  <si>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</si>
  <si>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</si>
  <si>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</si>
  <si>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</si>
  <si>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</si>
  <si>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</si>
  <si>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</si>
  <si>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</si>
  <si>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</si>
  <si>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</si>
  <si>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</si>
  <si>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WfK2513------0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</si>
  <si>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</si>
  <si>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</si>
  <si>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</si>
  <si>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</si>
  <si>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</si>
  <si>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</si>
  <si>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</si>
  <si>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</si>
  <si>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</si>
  <si>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</si>
  <si>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</si>
  <si>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</si>
  <si>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</si>
  <si>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</si>
  <si>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WfK2514------0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</si>
  <si>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</si>
  <si>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</si>
  <si>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</si>
  <si>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</si>
  <si>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</si>
  <si>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</si>
  <si>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</si>
  <si>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</si>
  <si>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</si>
  <si>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</si>
  <si>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</si>
  <si>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</si>
  <si>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</si>
  <si>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</si>
  <si>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WfK2521-----MW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</si>
  <si>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</si>
  <si>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</si>
  <si>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</si>
  <si>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</si>
  <si>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</si>
  <si>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</si>
  <si>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</si>
  <si>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</si>
  <si>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</si>
  <si>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</si>
  <si>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</si>
  <si>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</si>
  <si>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</si>
  <si>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WfK2522-----MW</t>
  </si>
  <si>
    <t>SoK2522-----MW</t>
  </si>
  <si>
    <t>SgK2522-----MW</t>
  </si>
  <si>
    <t>SgK2522-SV---0</t>
  </si>
  <si>
    <t>WaK2523-----MW</t>
  </si>
  <si>
    <t>Verringerung auf Marktwert nach § 25 Abs. 2 Nr. 3 (Verstoß gegen gemeinsame Messeinrichtung)</t>
  </si>
  <si>
    <t>BiK2523-----MW</t>
  </si>
  <si>
    <t>GaK2523-----MW</t>
  </si>
  <si>
    <t>DeK2523-----MW</t>
  </si>
  <si>
    <t>KlK2523-----MW</t>
  </si>
  <si>
    <t>GrK2523-----MW</t>
  </si>
  <si>
    <t>GeK2523-----MW</t>
  </si>
  <si>
    <t>WiK2523-----MW</t>
  </si>
  <si>
    <t>WnK2523-----MW</t>
  </si>
  <si>
    <t>WrK2523-----MW</t>
  </si>
  <si>
    <t>WfK2523-----MW</t>
  </si>
  <si>
    <t>SoK2523-----MW</t>
  </si>
  <si>
    <t>SgK2523-----MW</t>
  </si>
  <si>
    <t>SgK2523-SV---0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</si>
  <si>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</si>
  <si>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</si>
  <si>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</si>
  <si>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</si>
  <si>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</si>
  <si>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</si>
  <si>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</si>
  <si>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</si>
  <si>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</si>
  <si>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</si>
  <si>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</si>
  <si>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WfK2524-----MW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</si>
  <si>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</si>
  <si>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</si>
  <si>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</si>
  <si>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</si>
  <si>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</si>
  <si>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</si>
  <si>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</si>
  <si>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</si>
  <si>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</si>
  <si>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</si>
  <si>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</si>
  <si>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</si>
  <si>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</si>
  <si>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</si>
  <si>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WfK2525-----MW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</si>
  <si>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</si>
  <si>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</si>
  <si>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</si>
  <si>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</si>
  <si>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</si>
  <si>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</si>
  <si>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</si>
  <si>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</si>
  <si>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</si>
  <si>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</si>
  <si>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</si>
  <si>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</si>
  <si>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</si>
  <si>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</si>
  <si>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WfK2526-----MW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</si>
  <si>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</si>
  <si>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</si>
  <si>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</si>
  <si>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</si>
  <si>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</si>
  <si>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</si>
  <si>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</si>
  <si>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</si>
  <si>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</si>
  <si>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</si>
  <si>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</si>
  <si>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</si>
  <si>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</si>
  <si>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</si>
  <si>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</si>
  <si>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Verringerung Einspeisevergütung auf null nach § 47 Abs. 2 (Vertoß gegen Vorlage des Einsatzstofftagebuchs nach § 47 Abs. 2 Nr. 1)</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</si>
  <si>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</si>
  <si>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</si>
  <si>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</si>
  <si>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</si>
  <si>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</si>
  <si>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</si>
  <si>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</si>
  <si>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</si>
  <si>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</si>
  <si>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</si>
  <si>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</si>
  <si>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</si>
  <si>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</si>
  <si>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WfK1004------0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</si>
  <si>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</si>
  <si>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</si>
  <si>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</si>
  <si>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</si>
  <si>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</si>
  <si>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</si>
  <si>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</si>
  <si>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</si>
  <si>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</si>
  <si>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</si>
  <si>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</si>
  <si>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</si>
  <si>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</si>
  <si>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</si>
  <si>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</si>
  <si>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</si>
  <si>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</si>
  <si>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</si>
  <si>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</si>
  <si>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</si>
  <si>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</si>
  <si>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</si>
  <si>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</si>
  <si>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</si>
  <si>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</si>
  <si>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WfK-kVG------0</t>
  </si>
  <si>
    <t>Entfall Vergütungsanspruch (Nichterfüllung der Anforderungen § 31 EEG 2012 oder § 50 EEG 2014)</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</si>
  <si>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</si>
  <si>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</si>
  <si>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</si>
  <si>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</si>
  <si>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</si>
  <si>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</si>
  <si>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</si>
  <si>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</si>
  <si>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</si>
  <si>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</si>
  <si>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</si>
  <si>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</si>
  <si>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</si>
  <si>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Wind offshore§35</t>
  </si>
  <si>
    <t>§35Solar</t>
  </si>
  <si>
    <t>§35Solar/Gebäude</t>
  </si>
  <si>
    <t xml:space="preserve">Die Vergütung berechnet sich für Anlagen größer 100 kW aus der installierten Leistung der Anlage multipliziert mit dem Faktor 40 €/kW und Jahr. </t>
  </si>
  <si>
    <t>BiK53------FLZ</t>
  </si>
  <si>
    <t>Kategorien Flexibilitätsprämie für bestehende Biogas-Anlagen nach § 54 EEG 2014</t>
  </si>
  <si>
    <t>Die Kategorien erfassen die nach § 54 EEG 2014 die an den Anlagenbetreiber ausgezahlte Flexibilitätsprämie sowie die der Berechnung zugrundeliegende Marktprämien-Strommenge bzw. die zugrundeliegende Menge in der sonstigen Direktvermarktung.</t>
  </si>
  <si>
    <t>Der Vergütungssatz berechnet sich nach Anlage 3 EEG 2014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</si>
  <si>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BiK54M-----FLP</t>
  </si>
  <si>
    <t>Flexibilitätsprämie für Biomethan nach EEG 2014</t>
  </si>
  <si>
    <t>BiK54G-----FLP</t>
  </si>
  <si>
    <t>Flexibilitätsprämie für sonstige Biogase außer Biomethan nach EEG 2014</t>
  </si>
  <si>
    <t>Kategorien Flexibilitätszuschlag für neue Biogas-Anlagen nach § 53 EEG 2014</t>
  </si>
  <si>
    <t>Die Kategorien erfassen den nach § 53 EEG 2014 an den Anlagenbetreiber ausgezahlten Flexibilitätszuschlag. Der Anspruch besteht nur, sofern für die Biogas-Anlage eine finanzielle Förderung nach § 19 EEG 2014 (Marktprämie, Einspeise- oder Ausfallvergütung) für mindestens die in § 47 Abs. 1 EEG 2014 festgelegte Strommenge (entsprechend 50 % der installierten Leistung) in Anspruch genommen wird und dieser Anspruch nicht nach § 25 EEG 2014 verringert ist.</t>
  </si>
  <si>
    <t>Hinweis 3</t>
  </si>
  <si>
    <t>§53Biomasse</t>
  </si>
  <si>
    <t>BiK2771----MPM</t>
  </si>
  <si>
    <t>Verringerung der Marktprämie auf Managementprämie nach § 27 Abs. 7 Satz 1 (Verstoß gegen § 27 Abs. 4 oder 5)</t>
  </si>
  <si>
    <t>SgK332-MIM-MPM</t>
  </si>
  <si>
    <t>Verringerung der Marktprämie auf reguläre Managementprämie nach § 33 Abs. 2 (Überschreitung 90 %)</t>
  </si>
  <si>
    <t>SgK332-MIMeMPM</t>
  </si>
  <si>
    <t>Verringerung der Marktprämie auf erhöhte Managementprämie nach § 33 Abs. 2 (Überschreitung 90 %)</t>
  </si>
  <si>
    <t>SoK334-----MPM</t>
  </si>
  <si>
    <t>Verringerung der Marktprämie nach § 33 Abs. 4 (Verstoß gegen getrennte Messung)</t>
  </si>
  <si>
    <t>SoK334----eMPM</t>
  </si>
  <si>
    <t>Verringerung der erhöhten Marktprämie nach § 33 Abs. 4 (Verstoß gegen getrennte Messung)</t>
  </si>
  <si>
    <t>SgK334-----MPM</t>
  </si>
  <si>
    <t>SgK334----eMPM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</si>
  <si>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</si>
  <si>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</si>
  <si>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</si>
  <si>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</si>
  <si>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</si>
  <si>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</si>
  <si>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</si>
  <si>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</si>
  <si>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</si>
  <si>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</si>
  <si>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</si>
  <si>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WfK35---MPM--0</t>
  </si>
  <si>
    <t>SoK35---MPM--0</t>
  </si>
  <si>
    <t>SgK35---MPM--0</t>
  </si>
  <si>
    <t>BiK471--MPM--0</t>
  </si>
  <si>
    <t>Verringerung Marktprämie auf null nach § 47 Abs. 1 (Einspeisung &gt;50% der Bemessungsleistung)</t>
  </si>
  <si>
    <t>BiK4721-MPM--0</t>
  </si>
  <si>
    <t>Verringerung Marktprämie auf null nach § 47 Abs. 2 (Vertoß gegen Vorlage des Einsatzstofftagebuchs nach § 47 Abs. 2 Nr. 1)</t>
  </si>
  <si>
    <t>BiK474--MPM--0</t>
  </si>
  <si>
    <t>BiK1011----MPM</t>
  </si>
  <si>
    <t>Verringerung der Marktprämie auf Managementprämie nach § 101 Abs. 1 (Überschreitung Höchstbemessungsleistung)</t>
  </si>
  <si>
    <t>WaK-kVG-MPM--0</t>
  </si>
  <si>
    <t>Entfall Marktprämie (Nichterfüllung der Anforderungen § 23 EEG 2012 oder § 40 EEG 2014)</t>
  </si>
  <si>
    <t>BiK-kVG-MPM--0</t>
  </si>
  <si>
    <t>Entfall Marktprämie (Nichterfüllung der Anforderungen § 27 EEG 2012 oder § 44 EEG 2014)</t>
  </si>
  <si>
    <t>GaK-kVG-MPM--0</t>
  </si>
  <si>
    <t>Entfall Marktprämie (Nichterfüllung der Anforderungen § 7 EEG 2004)</t>
  </si>
  <si>
    <t>DeK-kVG-MPM--0</t>
  </si>
  <si>
    <t>Entfall Marktprämie (Nichterfüllung der Anforderungen § 24 EEG 2012 oder § 41 EEG 2014)</t>
  </si>
  <si>
    <t>KlK-kVG-MPM--0</t>
  </si>
  <si>
    <t>Entfall Marktprämie (Nichterfüllung der Anforderungen § 25 EEG 2012 oder § 42 EEG 2014)</t>
  </si>
  <si>
    <t>GrK-kVG-MPM--0</t>
  </si>
  <si>
    <t>Entfall Marktprämie (Nichterfüllung der Anforderungen § 26 EEG 2012 oder § 43 EEG 2014)</t>
  </si>
  <si>
    <t>GeK-kVG-MPM--0</t>
  </si>
  <si>
    <t>Entfall Marktprämie (Nichterfüllung der Anforderungen § 28 EEG 2012 oder § 48 EEG 2014)</t>
  </si>
  <si>
    <t>WiK-kVG-MPM--0</t>
  </si>
  <si>
    <t>Entfall Marktprämie (Nichterfüllung der Anforderungen § 10 EEG 2004)</t>
  </si>
  <si>
    <t>WnK-kVG-MPM--0</t>
  </si>
  <si>
    <t>Entfall Marktprämie (Nichterfüllung der Anforderungen § 29 EEG 2012 oder § 49 EEG 2014)</t>
  </si>
  <si>
    <t>WrK-kVG-MPM--0</t>
  </si>
  <si>
    <t>Entfall Marktprämie (Nichterfüllung der Anforderungen § 30 EEG 2012)</t>
  </si>
  <si>
    <t>WfK-kVG-MPM--0</t>
  </si>
  <si>
    <t>Entfall Marktprämie (Nichterfüllung der Anforderungen § 31 EEG 2012 oder § 50 EEG 2014)</t>
  </si>
  <si>
    <t>SoK-kVG-MPM--0</t>
  </si>
  <si>
    <t>Entfall Marktprämie (Nichterfüllung der Anforderungen § 32 EEG 2012 oder § 51 EEG 2014)</t>
  </si>
  <si>
    <t>SgK-kVG-MPM--0</t>
  </si>
  <si>
    <t>EEG-Vergütungs-/Direktvermarktungskategorie</t>
  </si>
  <si>
    <t>kaufmännisch abgenommene Strommenge</t>
  </si>
  <si>
    <t>Einspeisevergütung</t>
  </si>
  <si>
    <t>Gemäß § 19 Abs. 1 EEG haben Anlagenbetreiber Anspruch auf die Marktprämie nach § 34 EEG bzw.</t>
  </si>
  <si>
    <t>auf eine Einspeisevergütung nach § 37 oder § 38 EEG.</t>
  </si>
  <si>
    <t>sowie aus dem biologisch abbaubaren Anteil von Abfällen aus Haushalten und Industrie.</t>
  </si>
  <si>
    <t>Angabe des tagesgenauen Inbetriebnahmedatums. Die Inbetriebnahme ist nach § 5 Nr. 21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</si>
  <si>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Übersicht der selbst verbrauchten oder an Dritte veräußerten Strommengen, die</t>
  </si>
  <si>
    <t>Vergütung für die AV</t>
  </si>
  <si>
    <t>Einspeisevergütung nach § 37 EEG</t>
  </si>
  <si>
    <t>Ausfallvermarktung nach § 38 EEG</t>
  </si>
  <si>
    <t>BiK51nK13y--01</t>
  </si>
  <si>
    <t>BiK51aK13y--01</t>
  </si>
  <si>
    <t>Einspeisemanagement-Typ
0, 1, 2, 3 (siehe § 9 EEG 2014 bzw. § 6 EEG 2012)</t>
  </si>
  <si>
    <t xml:space="preserve">Ausfallvermarktung nach § 38 EEG 2014 befanden. Nach § 21 Abs. 1 Satz 2 EEG 2014 ist der Wechsel </t>
  </si>
  <si>
    <t>Anlagenbewegungsdaten_AV</t>
  </si>
  <si>
    <t>kaufmännisch abgenommene Strommenge*
[kWh]</t>
  </si>
  <si>
    <t>Hinweis 4</t>
  </si>
  <si>
    <t>Jahresabschlussbogen_2015_EIN_V01</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</si>
  <si>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</si>
  <si>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</si>
  <si>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</si>
  <si>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</si>
  <si>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</si>
  <si>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</si>
  <si>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</si>
  <si>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</si>
  <si>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</si>
  <si>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</si>
  <si>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</si>
  <si>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</si>
  <si>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</si>
  <si>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</si>
  <si>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</si>
  <si>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</si>
  <si>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</si>
  <si>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</si>
  <si>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</si>
  <si>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</si>
  <si>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</si>
  <si>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</si>
  <si>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</si>
  <si>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</si>
  <si>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</si>
  <si>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</si>
  <si>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</si>
  <si>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</si>
  <si>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</si>
  <si>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</si>
  <si>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</si>
  <si>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</si>
  <si>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</si>
  <si>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</si>
  <si>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</si>
  <si>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</si>
  <si>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</si>
  <si>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</si>
  <si>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</si>
  <si>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</si>
  <si>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</si>
  <si>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</si>
  <si>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</si>
  <si>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</si>
  <si>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</si>
  <si>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</si>
  <si>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</si>
  <si>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</si>
  <si>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</si>
  <si>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</si>
  <si>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</si>
  <si>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</si>
  <si>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</si>
  <si>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</si>
  <si>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</si>
  <si>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</si>
  <si>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</si>
  <si>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</si>
  <si>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</si>
  <si>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</si>
  <si>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</si>
  <si>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</si>
  <si>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</si>
  <si>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</si>
  <si>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</si>
  <si>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</si>
  <si>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</si>
  <si>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</si>
  <si>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</si>
  <si>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</si>
  <si>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</si>
  <si>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</si>
  <si>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</si>
  <si>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</si>
  <si>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</si>
  <si>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</si>
  <si>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</si>
  <si>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</si>
  <si>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</si>
  <si>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</si>
  <si>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</si>
  <si>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</si>
  <si>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</si>
  <si>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</si>
  <si>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</si>
  <si>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</si>
  <si>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</si>
  <si>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</si>
  <si>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</si>
  <si>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</si>
  <si>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</si>
  <si>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</si>
  <si>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</si>
  <si>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</si>
  <si>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</si>
  <si>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</si>
  <si>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</si>
  <si>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</si>
  <si>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</si>
  <si>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</si>
  <si>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</si>
  <si>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</si>
  <si>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</si>
  <si>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</si>
  <si>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</si>
  <si>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</si>
  <si>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in die Ausfallvermarktung dem Netzbetreiber bis zum fünftletzten Kalendertag des Vormonats mitzuteilen.</t>
  </si>
  <si>
    <t>einer Anlage wird auf die vergütungsfähige Strommenge nach § 33 Abs. 2 EEG 2012 angerechnet.</t>
  </si>
  <si>
    <t>für den Zeitraum vom 01.01.2015 bis 31.12.2015.</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</si>
  <si>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</si>
  <si>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</si>
  <si>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</si>
  <si>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</si>
  <si>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</si>
  <si>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</si>
  <si>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</si>
  <si>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</si>
  <si>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</si>
  <si>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</si>
  <si>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</si>
  <si>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2021 beträgt dieser KWK-Bonus "K13" bis "K21" 2,88 ct/kWh, 2,85 ct/kWh, 2,82 ct/kWh, 2,80 ct/kWh, 2,77 ct/kWh, 2,74 ct/kWh, 2,71 ct/kWh, 2,69 ct/kWh bzw. 2,66 ct/kWh.</t>
    </r>
  </si>
  <si>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</si>
  <si>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</si>
  <si>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</si>
  <si>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</si>
  <si>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</si>
  <si>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</si>
  <si>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</si>
  <si>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</si>
  <si>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</si>
  <si>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</si>
  <si>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</si>
  <si>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</si>
  <si>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</si>
  <si>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</si>
  <si>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</si>
  <si>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</si>
  <si>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</si>
  <si>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</si>
  <si>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</si>
  <si>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</si>
  <si>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</si>
  <si>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</si>
  <si>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</si>
  <si>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</si>
  <si>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</si>
  <si>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</si>
  <si>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</si>
  <si>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</si>
  <si>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</si>
  <si>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</si>
  <si>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</si>
  <si>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</si>
  <si>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</si>
  <si>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</si>
  <si>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</si>
  <si>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</si>
  <si>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</si>
  <si>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</si>
  <si>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</si>
  <si>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</si>
  <si>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Windenergie onshore (Windenergie an Land)</t>
  </si>
  <si>
    <t>Windenergie offshore (Windenergie auf See)</t>
  </si>
  <si>
    <t>WfK500------15</t>
  </si>
  <si>
    <t>WfK501------15</t>
  </si>
  <si>
    <t>WfK502------15</t>
  </si>
  <si>
    <t>SoK55-------AS</t>
  </si>
  <si>
    <t>Inbetriebnahme ab 09/2015</t>
  </si>
  <si>
    <t>Freiflächenanlagen 0 - 10 MW, bezuschlagt im Ausschreibungsverfahren</t>
  </si>
  <si>
    <t>Kategorien Selbstverbrauch und Verbrauch durch Dritte in räumlicher Nähe nach § 33a Abs. 2 EEG 2012 und § 20 Abs. 3 Nr. 2 EEG 2014</t>
  </si>
  <si>
    <r>
      <t xml:space="preserve">Die nachfolgenden Kategorien dienen der Datenmeldung der selbst verbrauchten oder nach § 33a Abs. 2 EEG 2012 (vor 01.08.2014) oder § 20 Abs. 3 Nr. 2 EEG 2014 (nach 31.07.2014)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</si>
  <si>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Für diese Strommengen wird keine EEG-Vergütung an den Anlagenbetreiber gezahlt.</t>
  </si>
  <si>
    <t>Kategorien Marktprämie nach § 33b Nr. 1 EEG 2012 und § 34 EEG 2014</t>
  </si>
  <si>
    <t>Kategorien Sonstige Direktvermarktung nach § 33b Nr. 3 EEG 2012 und § 20 Abs. 1 Nr. 2 EEG 2014</t>
  </si>
  <si>
    <t>Die nachfolgenden Kategorien dienen der Datenmeldung der nach § 33b Nr. 3 EEG 2012 (vor 01.08.2014) oder  und § 20 Abs. 1 Nr. 2 EEG 2014 (nach 31.07.2014) direkt vermarkteten und erzeugten, nicht durch das EEG geförderten Strommengen ("Sonstige Direktvermarktung").</t>
  </si>
  <si>
    <t>Die Kategorien erfassen die nach § 17, § 27 Abs. 7, § 33 Abs. 2 und 4, § 33f Abs. 3, § 33g Abs. 3, § 56 Abs. 4 und § 66 Abs. 1 Nr. 14 EEG 2012 sowie § 25 und § 47 Abs. 1 EEG 2014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Außerdem werden die Strommengen erfasst, die gemäß § 39 Abs. 2 Satz 2 EEG 2012 nicht auf die Anspruchserfüllung für das Grünstromprivileg anzurechnen sind. Bis auf § 17 Abs. 2 Nr. 4 EEG 2012 und § 25 Abs. 2 Nr. 6 EEG 2014 (Vorbildwirkung öffentlicher Gebäude), § 33 Abs. 2 EEG 2012 (Marktintegration), § 47 Abs. 1 EEG 2014 (Begrenzung großer Biogas-Anlagen) und § 66 Abs. 21 EEG 2012 (Wert kostenloser Berechtigungen) handelt es sich um Sanktionen bei verschiedenen Verstößen gegen Vorschriften des EEG.</t>
  </si>
  <si>
    <t>Im Fall der § 17 Abs. 1, § 33g Abs. 3, § 39 Abs. 2 Satz 2, § 56 Abs. 4 Nr. 1 Halbsatz 2, Nr. 2 und Nr. 3, § 66 Abs. 1 Nr. 14 EEG 2012 sowie § 25 Abs. 1 EEG 2014 wird keine Vergütung an den Anlagenbetreiber gezahlt. Im Fall des § 66 Abs. 21 EEG wird der Wert der kostenlosen Berechtigungen als negativer Vergütungswert gemeldet und damit von der EEG-Vergütung abgezogen. In den anderen Fällen reduziert sich der Vergütungssatz auf den energieträgerspezifisch durchschnittlichen Marktwert für den jeweiligen Kalendermonat oder Kalenderjahr, die ex-post berechnet und auf der gemeinsamen ÜNB-Homepage www.netztransparenz.de veröffentlicht werden. Für jeden Kalendermonat, für den die Vergütung zu kürzen ist, ist die Strommenge diesen Monats mit dem Marktwert diesen Monats zu multiplizieren.</t>
  </si>
  <si>
    <t>Die Strommengen fließen bis auf § 56 Abs. 4 Nr. 1 Halbsatz 2 EEG 2012 in die Berechnung der Bemessungsleistung und der vNNE ein, bis auf § 33g Abs. 3, § 39 Abs. 2 Satz 2, § 56 Abs. 4 Nr. 2 und 3 EEG 2012 sowie mit Einschränkung § 47 Abs. 1 EEG 2014 und § 66 Abs. 1 Nr. 14 EEG 2012 auch in den bundesweiten Belastungsausgleich. Die Vergütungskürzung nach § 66 Abs. 21 EEG 2012 ist mit keiner Strommenge oder Energielieferung verbunden.</t>
  </si>
  <si>
    <r>
      <rPr>
        <b/>
        <u/>
        <sz val="10"/>
        <rFont val="Arial"/>
        <family val="2"/>
      </rPr>
      <t>Abgrenzung der Sanktionskategorien nach § 17 EEG 2012 zu jenen nach § 25 EEG 2014</t>
    </r>
    <r>
      <rPr>
        <b/>
        <sz val="10"/>
        <rFont val="Arial"/>
        <family val="2"/>
      </rPr>
      <t xml:space="preserve">
Für Strommengen, die vor dem 01.08.2014 erzeugt worden sind, sind i. Allg. die Sanktionskategorien des § 17 EEG 2012 zu verwenden, für Strommengen, die nach dem 31.07.2014 erzeugt worden sind, dagegen die Sanktionskategorien des § 25 EEG 2014. Eine Ausnahme ist die Sanktion aufgrund Nichteinhaltung der technischen Vorgaben (§ 6 EEG 2012 bzw. § 9 EEG 2014). Bei Altanlagen (Vergütung nach EEG 2000 bis 2012) ist gemäß § 100 Abs. 1 Nr. 2 EEG 2014 die Sanktion nach § 17 Abs. 1 EEG 2012 (Verringerung der Vergütung auf null) anzuwenden, bei Neuanlagen (Vergütung nach EEG 2014) dagegen die Sanktion nach § 25 Abs. 2 Nr. 1 EEG 2014 (Verringerung auf Monatsmarktwert).</t>
    </r>
  </si>
  <si>
    <r>
      <rPr>
        <b/>
        <u/>
        <sz val="10"/>
        <rFont val="Arial"/>
        <family val="2"/>
      </rPr>
      <t>Sanktionierung, anzulegender Wert und Ausfallvergütung für Stromerzeugung nach dem 31.07.2014</t>
    </r>
    <r>
      <rPr>
        <b/>
        <sz val="10"/>
        <rFont val="Arial"/>
        <family val="2"/>
      </rPr>
      <t xml:space="preserve">
Erfolgt für Strommengen, die nach dem 31.07.2014 erzeugt worden sind, eine Sanktionierung nach § 25 EEG 2014, wird je nach Art der Sanktion der anzulegende Wert auf 0 oder den Marktwert gekürzt. Dies gilt aufgrund § 100 Abs. 1 Nr. 3 EEG 2014 auch für Altanlagen (Vergütung nach EEG 2000 bis 2012). Dies hat unmittelbare Auswirkung auf die Marktprämie und die Einspeisevergütung, aber auch auf die Ausfallvergütung. Gemäß § 38 Abs. 2 EEG 2014 ist zur Berechnung der Ausfallvergütung der anzulegende Wert, im Fall der Sanktion entweder 0 oder der Marktwert, mit 0,8 zu multiplizieren und der Vergütungssatz in ct/kWh auf 2 Nachkommastellen zu runden, bevor der gerundete Wert in ct/kWh mit der Strommenge multipliziert werden darf. Es wäre falsch und unzulässig, erst mit der Strommenge zu multiplizieren und dann den Euro-Betrag zu runden. 
Ist eine Anlage in Marktprämien-DV nach § 25 EEG 2014 zu sanktionieren, ist teilweise die sanktionierte Strommenge mit den Kategorien des § 35 EEG 2014 zu melden (Details dazu bei diesen Kategorien).</t>
    </r>
  </si>
  <si>
    <t>§ 17 Abs. 1 EEG 2012: Der Vergütungsanspruch nach § 16 EEG 2012 oder § 19 EEG 2014 verringert sich auf Null, solange Anlagenbetreiber gegen § 6 Absatz 1, 2, 4 oder 5  EEG 2012 (Technische Vorgaben) verstoßen.</t>
  </si>
  <si>
    <t>§ 25 Abs. 1 Nr. 1 EEG 2014: Der anzulegende Wert nach § 23 Abs. 1 Satz 2 EEG 2014 verringert sich sich auf null, solange Anlagenbetreiber die zur Registrierung der Anlage erforderlichen Angaben nicht nach Maßgabe der Anlagenregisterverordnung übermittelt haben.</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</si>
  <si>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</si>
  <si>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Diese Verringerung gilt bis zum Ablauf des dritten Kalendermonats, der auf die Beendigung des Verstoßes § 20 Abs. 2 Satz 2 EEG 2014 folgt.</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</si>
  <si>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t>
  </si>
  <si>
    <r>
      <t xml:space="preserve">§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t>
    </r>
    <r>
      <rPr>
        <b/>
        <u/>
        <sz val="10"/>
        <color indexed="8"/>
        <rFont val="Arial"/>
        <family val="2"/>
      </rPr>
      <t>Achtung:</t>
    </r>
    <r>
      <rPr>
        <b/>
        <sz val="10"/>
        <color indexed="8"/>
        <rFont val="Arial"/>
        <family val="2"/>
      </rPr>
      <t xml:space="preserve"> Bei Altanlagen (Vergütung nach EEG 2000 bis 2012) ist bei einem Verstoß gegen die technischen Vorgaben gemäß § 100 Abs. 1 Nr. 2 EEG 2014 die Sanktion nach § 17 Abs. 1 EEG 2012 (Verringerung der Vergütung auf null) und die entsprechende Sanktionskategorie XxK171* anzuwenden.</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</si>
  <si>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</si>
  <si>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</si>
  <si>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t>
    </r>
    <r>
      <rPr>
        <b/>
        <u/>
        <sz val="10"/>
        <color indexed="8"/>
        <rFont val="Arial"/>
        <family val="2"/>
      </rPr>
      <t>Achtung:</t>
    </r>
    <r>
      <rPr>
        <b/>
        <sz val="10"/>
        <color indexed="8"/>
        <rFont val="Arial"/>
        <family val="2"/>
      </rPr>
      <t xml:space="preserve"> Es kann auch ein Verstoß gegen das Doppelvermarktungsverbot des § 80 EEG 2014 vorliegen, der gemäß § 25 Abs. 2 Nr. 5 EEG 2014 zu sanktionieren ist, und zwar für die Dauer des Verstoßes zuzüglich der darauf folgenden sechs Kalendermonate.</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</si>
  <si>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</si>
  <si>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</si>
  <si>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</si>
  <si>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(ggf. erhöhte)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</si>
  <si>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</si>
  <si>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t>
  </si>
  <si>
    <t>§ 47 Abs. 1 EEG 2014: Der finanzielle Anspruch für Strom aus Biogas besteht für Strom, der in Anlagen mit einer installierten Lesitung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t>
  </si>
  <si>
    <t>§ 47 Abs. 2 Nr. 1 EEG 2014: Der finanzielle Anspruch für Strom aus Biomasse besteht nur, wenn über ein Einsatzstofftagebuch mittels Art, Herkunft, Menge und Einheit der eingesetzten Stoffe nachgewiesen wird, welche Biomasse und in welchem Umfang Speichergas oder Grubengas eingesetzt werden.</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</si>
  <si>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t>
  </si>
  <si>
    <t>Verringerung Marktprämie auf null nach § 47 Abs. 4 (Fehlender Nachweis KWK bzw. Stromanteil flüssiger Biomasse)</t>
  </si>
  <si>
    <t>§ 100 Abs. 4 Nummer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</si>
  <si>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</si>
  <si>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</si>
  <si>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</si>
  <si>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</si>
  <si>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</si>
  <si>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</si>
  <si>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</si>
  <si>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</si>
  <si>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</si>
  <si>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</si>
  <si>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</si>
  <si>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WfK1004-MPM--0</t>
  </si>
  <si>
    <t>SoK1004-MPM--0</t>
  </si>
  <si>
    <t>SgK1004-MPM--0</t>
  </si>
  <si>
    <t xml:space="preserve">§101 EEG 2014: Für Biogasanlagen mit Inbetriebnahme vor 01.08.2014 verringert sich der Vergütungsanspruch für jede Kilowattstunde Strom, um die in einem Kalenderjahr die vor dem 01.08.2014 erreichte Höchstbemessungsleistung der Anlage überschritten wird, auf den Monatsmarktwert. </t>
  </si>
  <si>
    <t>Die folgenden Kategorien sind für solche Fälle vorgesehen, in denen eine Anlage keinen Anspruch auf eine Förderung nach dem EEG hat, weil die Anforderungen der §§ 23 bis 33 EEG 2009 oder 2012 sowie §§ 40 bis 51 EEG 2014 (zeitweilig) nicht erfüllt sind, z. B. bei Wasserkraftanlagen ein nicht vorhandener oder nicht durch vorgeschriebene Nachweise belegter ökologischer Zustand gemäß § 23 EEG 2012 bzw. § 40 EEG 2014.
Soweit die betroffene Anlage Strom in der Sonstigen Direktvermarktung gemäß § 33b Nr. 3 EEG 2012 oder § 20 Abs. 1 Nr. 2 EEG 2014 vermarktet, sind diese Strommengen nicht mit diesen Kategorien, sondern jenen der Sonstigen Direktvermarktung zu melden. Auch für den Selbstverbrauch sind die Selbstverbrauchskategorien ohne Vergütungsanspruch zu verwenden.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in die Berechnung der vNNE ein, die an den ÜNB zu zahlen sind, in den bundesweiten Belastungsausgleich einfließen und so die EEG-Umlage reduzieren.</t>
  </si>
  <si>
    <t>§ 38 EEG 2012 oder § 62 EEG 2014: Aufgrund eines gerichtlichen Urteils oder einer Entscheidung der Clearingstelle EEG erhält eine Anlage eine Vergütung, die nicht durch die oben aufgeführten Kategorien abgedeckt ist.</t>
  </si>
  <si>
    <t>§35Wind offshore</t>
  </si>
  <si>
    <t>für den Zeitraum 01.01.2015 - 31.12.2015</t>
  </si>
  <si>
    <t>Rechtsgrundlage für die Höhe der EEG-Umlage</t>
  </si>
  <si>
    <t>Erhaltene Zahlungen [Euro]</t>
  </si>
  <si>
    <t>EEG-Umlage nach § 61 Abs. 1 S. 1 Nr. 1 EEG 2014 
(30 % der vollen Umlage)</t>
  </si>
  <si>
    <t>EEG-Umlage nach § 61 Abs. 1 S. 1 Nr. 2 EEG 2014 
(volle Umlage)</t>
  </si>
  <si>
    <t>EEG-Umlage nach § 61 Abs. 2 Nr. 4 EEG 2014 
(keine Umlage)</t>
  </si>
  <si>
    <t>§33b1Wind offshore</t>
  </si>
  <si>
    <t>EEG-Umlagekategorientabelle für Eigenversorgung bis einschließlich Inbetriebnahmejahr 2015</t>
  </si>
  <si>
    <t>EV6111-EEG-RED</t>
  </si>
  <si>
    <t>EV6111NEEG-RED</t>
  </si>
  <si>
    <t>EV61121NEEG100</t>
  </si>
  <si>
    <t>EV61122-EEG100</t>
  </si>
  <si>
    <t>EV61122NEEG100</t>
  </si>
  <si>
    <t>EV6124-EEG---0</t>
  </si>
  <si>
    <t>EV6124NEEG---0</t>
  </si>
  <si>
    <t>Eigenversorgung verringerte EEG-Umlage § 61 Abs. 1 Satz 1 EEG für EEG-Anlagen</t>
  </si>
  <si>
    <t>Eigenversorgung verringerte EEG-Umlage § 61 Abs. 1 Satz 1 EEG für hocheffiziente KWK-Anlagen</t>
  </si>
  <si>
    <t>Eigenversorgung volle EEG-Umlage § 61 Abs. 1 Satz 2 Nr.1 für nicht hocheffiziente KWK-Anlagen oder konventionelle Anlagen</t>
  </si>
  <si>
    <t>Eigenversorgung volle EEG-Umlage § 61 Abs. 1 Satz 2 Nr. 2 für EEG-Anlagen, die ihrer Meldefrist nach § 74 EEG nicht nachgekommen sind</t>
  </si>
  <si>
    <t>Eigenversorgung volle EEG-Umlage § 61 Abs. 1 Satz 2 Nr. 2 für hocheffiziente KWK-Anlagen, die ihrer Meldefrist nach § 74 EEG nicht nachgekommen sind</t>
  </si>
  <si>
    <t>Nicht EEG-pflichtige Mengen nach § 61 Abs. 2 Nr. 4 für EEG-Anlagen</t>
  </si>
  <si>
    <t>Nicht EEG-pflichtige Mengen nach § 61 Abs. 2 Nr. 4 für Nicht-EEG-Anlagen</t>
  </si>
  <si>
    <t>Übersicht der Angaben nach § 9 Abs. 3 AusglMechV zu den Strommengen nach</t>
  </si>
  <si>
    <t>§ 7 Abs. 5 AusglMechV erloschen sind für den Zeitraum vom 01.08.2014 - 31.12.2014</t>
  </si>
  <si>
    <t>§ 7 Abs. 5 AusglMechV erloschen sind für den Zeitraum vom 01.01.2015 - 31.12.2015</t>
  </si>
  <si>
    <t>Meldepflichtige Strommengen 
[kWh]</t>
  </si>
  <si>
    <t>Die folgenden Kategorien beziehen sich auf die EEG-Umlage für Eigenversorgung gem. § 61 EEG</t>
  </si>
  <si>
    <t>Sammelkategorie bei KWK- und konventionellen Anlagen; 
Anlagenschlüssel bei EEG-Anlagen</t>
  </si>
  <si>
    <t>EEG-Umlagekategorie für Eigenversorgung
(siehe Ende Tabellenblatt Kategorien)</t>
  </si>
  <si>
    <t>Erhaltene EEG-Umlage
[Euro]</t>
  </si>
  <si>
    <t>Erhaltene Zahlungen auf die EEG-Umlage sind gem. § 8 Abs. 3 S. 1 AusglMechV auch Forderungen, die durch Aufrechnung erloschen sind.</t>
  </si>
  <si>
    <r>
      <t xml:space="preserve">Für KWK- und konventionelle Anlagen ist </t>
    </r>
    <r>
      <rPr>
        <b/>
        <u/>
        <sz val="8"/>
        <rFont val="Arial"/>
        <family val="2"/>
      </rPr>
      <t>keine</t>
    </r>
    <r>
      <rPr>
        <b/>
        <sz val="8"/>
        <rFont val="Arial"/>
        <family val="2"/>
      </rPr>
      <t xml:space="preserve"> anlagenscharfe Angabe notwendig.</t>
    </r>
  </si>
  <si>
    <t>Übersicht der nach § 11 Abs. 1 Satz 2 EEG 2014 kaufmännisch abgenommenen und der</t>
  </si>
  <si>
    <t>tatsächlich geleisteten finanziellen Förderungen nach § 19 Abs. 1 Nr. 2 EEG 2014</t>
  </si>
  <si>
    <t>Selbstverbrauch und Verbrauch durch Dritte in räumlicher Nähe nach § 20 Abs. 3 Nr. 2 EEG 2014</t>
  </si>
  <si>
    <t xml:space="preserve">Übersicht der nach § 20 Abs. 1 Nr. 1 EEG 2014 direktvermarkteten Strommengen </t>
  </si>
  <si>
    <t xml:space="preserve">(Marktprämienmodell) und der nach § 20 Abs. 1 Nr. 2 EEG 2014 (sonstige </t>
  </si>
  <si>
    <t>zu leistenden Prämien für den Zeitraum 01.01.2015 - 31.12.2015.</t>
  </si>
  <si>
    <t>Direktvermarktung), sowie die nach § 19 Abs. 1 Nr. 1 EEG 2014 (Marktprämie)</t>
  </si>
  <si>
    <t>Übersicht der nach § 53 EEG 2014 (Flexibilitätszuschlag) sowie nach § 54 EEG 2014</t>
  </si>
  <si>
    <t>installierter Leistung für den Zeitraum 01.01.2015 - 31.12.2015.</t>
  </si>
  <si>
    <t xml:space="preserve">(Flexibilitätsprämie) geleisteten finanziellen Förderungen für die Bereitstellung </t>
  </si>
  <si>
    <t>Übersicht der vermiedenen Netzentgelte gemäß § 57 Abs. 3 EEG 2014</t>
  </si>
  <si>
    <t>Für den Flexibilitätszuschlag nach § 53 EEG 2014 ist nur eine Euroangabe zulässig.</t>
  </si>
  <si>
    <t>Bei Direktvermarktung nach § 33b Nr. 3 (sonst. Direktvermarktung) ist eine Vergütungsangabe in € nicht erforderlich.</t>
  </si>
  <si>
    <t>*der Selbstverbrauch und Verbrauch durch Dritte in räumlicher Nähe nach § 20 Abs. 3 Nr. 2 EEG 2014 ist über die entsprechenden SV-Kategorien ebenfalls hier vorgesehen</t>
  </si>
  <si>
    <t>Zwischenergebnis</t>
  </si>
  <si>
    <t>§ 61 EEG (Eigenversorgung), für die nach § 7 Abs. 2 AusglMechV die EEG-Umlage</t>
  </si>
  <si>
    <t>erhoben wurde, sowie zu der Höhe der nach § 7 Abs. 2 und 3 AusglMechV</t>
  </si>
  <si>
    <t>erhaltenen Zahlungen, einschließlich der Forderungen, die durch Aufrechnung nach</t>
  </si>
  <si>
    <t>Einspeisevergütung:
Nach § 19 Abs. 1 Nr. 2 EEG 2014 geleistete Förderungen
[EUR]</t>
  </si>
  <si>
    <t>Direktvermarktung:
 Marktprämien nach § 19 Abs. 1 Nr. 1 EEG 2014
[EUR]</t>
  </si>
  <si>
    <t>Vermiedene Netzentgelte gemäß § 57 Abs. 3 EEG 2014
[EUR]</t>
  </si>
  <si>
    <t>Eigenversorgung für die Zeiträume 01.08.2014 - 31.12.2014 und 01.01.2015 - 31.12.2015</t>
  </si>
  <si>
    <t xml:space="preserve">vermiedene Netzentgelte für den Zeitraum 01.01.2015 - 31.12.2015 sowie EEG-Umlage für </t>
  </si>
  <si>
    <t>Buchprüferin oder eines vereidigten Buchprüfers über diese Daten vorzulegen.</t>
  </si>
  <si>
    <t>Die Angaben in diesem Tabellenblatt werden aus Ihren Eintragungen auf den anderen Tabellenblättern automatisch errechnet und können nicht direkt eingetragen werden.</t>
  </si>
  <si>
    <t>In diesem Tabellenblatt sind die Stammdaten zu allen Anlagen, die Strom aus Erneuerbaren Energien oder aus Grubengas erzeugen (§5 Nr. 1 EEG 2014), einzutragen. Zu den Erneuerbaren Energien zählen laut § 5 Nr. 14 EEG 2014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</si>
  <si>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 xml:space="preserve">Installierte Leistung kW </t>
  </si>
  <si>
    <t>Die Leistung einer Anlage nach § 5 Nr. 22 EEG ist die elektrische Wirkleistung, die die Anlage bei</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</si>
  <si>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</si>
  <si>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</si>
  <si>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</si>
  <si>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</si>
  <si>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</si>
  <si>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t xml:space="preserve">Energieträgern zählen gemäß § 5 Nr. 14 EEG Wasserkraft, Windenergie, solare Strahlungsenergie, </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</si>
  <si>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</si>
  <si>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</si>
  <si>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</si>
  <si>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r>
      <t xml:space="preserve">Unterscheidung nach EEG § 9  EEG i.V.m. § 36 EEG zum Zeitpunkt 01.01.2015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 1 oder Nr. 2a EEG
3 = 70 %-Begrenzung nach § 9 Abs. 2 Nr. 2b EEG, zulässig nur für Solaranlagen</t>
    </r>
  </si>
  <si>
    <t>Der Begriff Biomasse umfasst biogene Energieträger in festem, flüssigem und gasförmigem Aggregatzustand.</t>
  </si>
  <si>
    <t>Alphanumerischer Schlüssel zur eindeutigen Zuordnung von Energiemengen zu einer Einspeisevergütung oder Direktvermarktungskategorie, der nach Maßgabe der §§ 23 bis 33 EEG berechnet wird.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nach den §§ 23 bis 33 EEG vergütet wurde, ist in die Direktvermarktungskategorien einzugliedern.</t>
  </si>
  <si>
    <t xml:space="preserve">In Ihrem Netzgebiet nach § 11 Abs. 1 S. 2 EEG 2014 kaufmännisch abgenommene Strommengen.  </t>
  </si>
  <si>
    <t>Die tatsächlich geleistete finanzielle Förderungen nach § 19 Abs. 1 Nr. 2 EEG 2014 für 2015.</t>
  </si>
  <si>
    <t>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</si>
  <si>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Vermiedene Netznutzungsentgelte (vNNE)</t>
  </si>
  <si>
    <t>Summe der berechneten vNNE nach § 37 Abs. 3 EEG 2014 in Euro für die geförderten Strommengen nach § 19 EEG 2014. Vermiedene Netzentgelte resultieren aus der durch die Einspeisung vermiedenen gewälzten Kosten der vorgelagerten Netz- oder Umspannebene und sind stets als positive Werte anzugeben. Die Berechnung unterliegt § 18 StromNEV.</t>
  </si>
  <si>
    <t>Bei Anlagen, die nach den §§ 40 bis 48 EEG 2014 vergütet werden (Wasserkraft, Deponie-, Klär- und Grubengas, Biomasse, Geothermie), wird für die Ermittlung der Mindestvergütungssätze abweichend von der 'installierten Leistung' gem. § 5 Nr. 22 EEG 2014 die Bemessungsleistung gem. § 5 Nr. 4 EEG 2014 für die Leistung zugrundegelegt. Für die Vergütung von Solar- und Windenenergieanlagen wird nicht auf die Bemessungsleistung zurückgegriffen. Daher ist die tatsächliche Leistung bei Solar- und Windenergieanlagen nicht anzugeben.</t>
  </si>
  <si>
    <t>Saldo</t>
  </si>
  <si>
    <t>Angaben EEG-Umlage EV 2014 / 2015</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</si>
  <si>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</si>
  <si>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Sammelkategorie bei KWK- und konventionellen Anlagen; 
Anlagenschlüssel bei EEG-Anlagen (33-stellig)</t>
  </si>
  <si>
    <t>EEG-Umlagekategorie für Eigenversorgung</t>
  </si>
  <si>
    <t>Strommenge, auf die die EEG-Umlage erhoben wurde
[kWh]</t>
  </si>
  <si>
    <t>Erhaltene EEG-Umlage</t>
  </si>
  <si>
    <t>Strommenge, auf die die EEG-Umlage erhoben wurde</t>
  </si>
  <si>
    <t>Höhe der nach § 7 Abs. 2 und 3 AusglMechV erhaltenen Zahlungen.</t>
  </si>
  <si>
    <t>Strommengen, auf die nach § 7 Abs. 2 AusglMechV die EEG-Umlage erhoben wurde.</t>
  </si>
  <si>
    <t>Alphanumerische Bezeichnung zur eindeutigen Zuordnung der Strommengen zur Festlegung der Umlage-Höhe. 
Die jeweiligen Kategorien entnehmen Sie bitte dem Tabellenblatt "Kategorien" (am Ende angefügt).</t>
  </si>
  <si>
    <t>Gesetz für den Vorrang Erneuerbaren Energien (EEG 2014) v. 21.07.2014</t>
  </si>
  <si>
    <t xml:space="preserve">Angabe von Einspeisevergütung, Direktvermarktung, Förderung für Flexibilität und vermiedene </t>
  </si>
  <si>
    <t>EEG-Umlage für Eigenversorgung in 2014 nach § 9 Abs. 3 AusgleichMechV
[EUR]</t>
  </si>
  <si>
    <t>EEG-Umlage für Eigenversorgung in 2015 nach § 9 Abs. 3 AusgleichMechV
[EUR]</t>
  </si>
  <si>
    <t>Deckblatt, Übersicht_VGT, Übersicht_DV, VNNE und EEG-Umlage EV</t>
  </si>
  <si>
    <t>SgK1721-----MW</t>
  </si>
  <si>
    <t>SoK1721-----MW</t>
  </si>
  <si>
    <t>Verringerung auf Marktwert nach § 17 Abs. 2 Nr. 1 (keine gültige Anmeldung PV-Anlage)</t>
  </si>
  <si>
    <t>SgK1721-SV---0</t>
  </si>
  <si>
    <t>Verringerung auf Null nach § 17 Abs. 2 Nr. 1 (keine gültige Anmeldung PV-Anlage)</t>
  </si>
  <si>
    <t xml:space="preserve">§ 17 Abs. 2 Nr. 1: Der Vergütungsanspruch nach § 16 verringert sich sich auf den tatsächlichen Monatsmittelwert des energieträgerspezifischen Marktwerts (MW), solange Anlagenbetreiber von Solaranlagen </t>
  </si>
  <si>
    <t>den Standort und die installierte Leistung der Anlage nicht an die BNetzA oder den Betreiber des Anlagenregisters nach § 64e Nr. 2 übermittelt haben.
Für Anlagen mit Inbetriebnahme vor dem 01.01.2012 ist die</t>
  </si>
  <si>
    <t>Sanktion des § 17 Abs. 2 Satz 1 EEG 2009 anzuwenden.</t>
  </si>
  <si>
    <t>EEG-Vergütungskategorientabelle bis einschließlich Inbetriebnahmejahr 2015</t>
  </si>
  <si>
    <t xml:space="preserve">Abgesehen von der erforderlichen Mindeststromerzeugung (entsprechend 50 % der installierten Leistung), die durch andere Kategorien gemeldet wird, hängt die Höhe des Flexibilitätszuschlags nicht von der </t>
  </si>
  <si>
    <t>Strommenge ab. Daher wird diese Kategorie ohne Strommenge oder mit der Strommenge 0 kWh gemeldet.</t>
  </si>
  <si>
    <t>Die Strommengen sind bereits in den gemeldeten Strommengen für Direktvermarktung enthalten. Daher sind sie weder für die Berechnung der Bemessungsleistung, der vNNE noch der in den bundesweiten</t>
  </si>
  <si>
    <t xml:space="preserve"> Belastungsausgleich fließenden Strommengen einzubeziehen.</t>
  </si>
  <si>
    <t>Bei KWK- und konventionellen Anlagen ist keine anlagenscharfe Angabe der Strommengen und Euro-Beträge notwendig. Daher reicht es hier aus, die kumulierten Beträge je Kategorie anzugeben.
Für Anlagen nach § 5 Nr. 1 EEG 2014 (EEG-Anlagen) geben Sie bitte je Anlagenschlüssel und Umlagekategorie die Strommenge, auf die die EEG-Umlage erhoben wurde und die erhaltenen Zahlungen aus der EEG-Umlage an.</t>
  </si>
  <si>
    <t>EEG-Anlagenschlüssel</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</si>
  <si>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t>
  </si>
  <si>
    <t>Förderung für Flexiblität:
Flexibilitätszuschlag nach § 53 EEG 2014 sowie Flexiblitätsprämie nach § 54 EEG 2014
[EUR]</t>
  </si>
  <si>
    <t xml:space="preserve">In den Tabellenblättern 'Deckblatt, Übersicht_VGT, Übersicht_DV, VNNE und EEG-Umlage EV' erhalten Sie eine aus dem Deckblatt und den nachfolgenden </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</si>
  <si>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</si>
  <si>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Geothermie, Energie aus Biomasse einschließlich Biogas, Biomethan, Deponiegasen und Klärgas</t>
  </si>
  <si>
    <t>Hinweis: Bitte beachten Sie, dass die Anlagen und somit auch die Anlagenschlüssel anders als bei den Stammdaten unter den Bewegungsdaten mehrfach aufgelistet werden können. Bitte beachten Sie dazu auch die Hinweise am Anfang der Datendefinitionen. In diesem Tabellenblatt ist jegliche EEG-Einspeisung, die während des Kalenderjahres 2015 in Ihr Netzgebiet erfolgt ist, einzutragen.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Zu allen Anlagen, deren Anlagenschlüssel in den Tabellenblättern Anlagenbewegungsdaten aufgeführt wird, müssen die Stammdaten unter dem entsprechenden Anlagenschlüssel im Tabellenblatt Anlagenstammdaten hinterlegt sein.</t>
  </si>
  <si>
    <t>In diesem Tabellenblatt sind nur Eintragungen vorgesehen, sofern die EEG-Anlagen sich in der Ausfallvermarktung nach § 38 EEG 2014 befanden. Nach § 21 Abs. 1 S. 2 EEG 2014 ist der Wechsel in die Ausfallvermarktung dem Netzbetreiber bis zum fünftletzten Kalendertag des Vormonats mitzuteilen. 
Hinweis: Ansonsten sind die Hinweise zum Tabellenblatt 'Anlagenbewegungsdaten' zu beachten.</t>
  </si>
  <si>
    <t>Vermiedene Netznutzungsentgelte-Kategorie</t>
  </si>
  <si>
    <t>Bemessungsleistung</t>
  </si>
  <si>
    <t>vermiedene 
Netzentgeltekategorie</t>
  </si>
  <si>
    <t>("Marktprämiemodell") sowie die Höhe der an den Anlagenbetreiber ausgezahlten Marktprämie.</t>
  </si>
  <si>
    <t>Die Kategorien erfassen die nach § 33b Nr. 1 EEG 2012 (vor 01.08.2014) oder § 34 EEG 2014 (nach 31.07.2014) direkt vermarkteten und erzeugten Strommengen mit Inanspruchnahme der Marktprämie</t>
  </si>
  <si>
    <t>Da die Höhe der Marktprämie nicht nur von der individuellen Vergütung der konkreten EEG-Anlage abhängig ist, sondern auch vom energieträgerspezifisch durchschnittlichen Marktwert im jeweiligen Kalender-</t>
  </si>
  <si>
    <t>monat, sind die Marktprämien-Strommenge und die ausgeschüttete Marktprämie für jeden Kalendermonat separat mit einer eigenen Kategorie zu melden, die keinen fixen Vergütungssatz in ct/kWh besitzt.</t>
  </si>
  <si>
    <t>Voraussetzung für die Nutzung dieser Kategorien für Strommengen, die nach dem 31.07.2014 erzeugt worden sind, ist die Einhaltung der Vorschriften zur Fernsteuerbarkeit der Anlagen gemäß § 36 EEG 2014</t>
  </si>
  <si>
    <t>entsprechend den Stichtagsregelungen der § 35 und § 100 Abs. 1 Nr. 8 EEG 2014. Sollte nach Ablauf des Stichtags eine verpflichtende Fernsteuerbarkeit nicht vorhanden sein, sind nicht diese Kategorien zu</t>
  </si>
  <si>
    <t>verwenden, sondern die weiter unten aufgeführten Sanktionskategorien.</t>
  </si>
  <si>
    <t>Für Anlagen außer Energieträger Wind oder Solar wird bei den Kategorien nicht differenziert, ob die Anlage gemäß § 3 MaPrV oder § 36 EEG 2014 fernsteuerbar ist.</t>
  </si>
  <si>
    <t xml:space="preserve">Für Wind- und Solar-Anlagen, die nach dem EEG 2000 bis 2012 vergütet werden, ist zwischen Anlagen zu unterscheiden, die gemäß § 3 MaPrV bzw. § 36 EEG 2014 fernsteuerbar sind oder die es technisch oder </t>
  </si>
  <si>
    <t xml:space="preserve">vertraglich nicht sind. Erhalten erstere eine erhöhte Managementprämie, sind die hierfür vorgesehenen Marktprämien-Kategorien zu verwenden, aber nur bis zum Leistungsmonat März 2015. </t>
  </si>
  <si>
    <t>Ab 01.04.2015 sind für alle Anlagen unabhängig von EEG-Version und Energieträger die Marktprämien-Kategorien mit der "regulären" Managementprämie zu verwenden.</t>
  </si>
  <si>
    <t>Nicht-EEG-Anlagen</t>
  </si>
  <si>
    <r>
      <t>KWK-Anlagen (hocheffizient)</t>
    </r>
    <r>
      <rPr>
        <b/>
        <vertAlign val="superscript"/>
        <sz val="10"/>
        <rFont val="Arial"/>
        <family val="2"/>
      </rPr>
      <t>1)</t>
    </r>
  </si>
  <si>
    <r>
      <t>Konventionelle Anlagen</t>
    </r>
    <r>
      <rPr>
        <b/>
        <vertAlign val="superscript"/>
        <sz val="10"/>
        <rFont val="Arial"/>
        <family val="2"/>
      </rPr>
      <t>2)</t>
    </r>
  </si>
  <si>
    <t>1)</t>
  </si>
  <si>
    <t>2)</t>
  </si>
  <si>
    <t>Einspeisevergütung in ct/kWh</t>
  </si>
  <si>
    <t>Klosterstr. 16</t>
  </si>
  <si>
    <t>EWR Netz GmbH</t>
  </si>
  <si>
    <t>67547 Worms</t>
  </si>
  <si>
    <t>Framersheim</t>
  </si>
  <si>
    <t>55234</t>
  </si>
  <si>
    <t>RP</t>
  </si>
  <si>
    <t>Ja</t>
  </si>
  <si>
    <t>MS</t>
  </si>
  <si>
    <t>BIO</t>
  </si>
  <si>
    <t>1</t>
  </si>
  <si>
    <t>Nieder-Olm</t>
  </si>
  <si>
    <t>55268</t>
  </si>
  <si>
    <t>NS</t>
  </si>
  <si>
    <t>02.04.2002</t>
  </si>
  <si>
    <t>25.03.2003</t>
  </si>
  <si>
    <t>Essenheim</t>
  </si>
  <si>
    <t>55270</t>
  </si>
  <si>
    <t>18.07.2012</t>
  </si>
  <si>
    <t>Worms</t>
  </si>
  <si>
    <t>67549</t>
  </si>
  <si>
    <t>22.10.2013</t>
  </si>
  <si>
    <t>19.01.2012</t>
  </si>
  <si>
    <t>Worms-Herrnsheim</t>
  </si>
  <si>
    <t>67550</t>
  </si>
  <si>
    <t>28.10.2005</t>
  </si>
  <si>
    <t>Biblis-Nordheim</t>
  </si>
  <si>
    <t>68647</t>
  </si>
  <si>
    <t>HE</t>
  </si>
  <si>
    <t>18.10.2011</t>
  </si>
  <si>
    <t>Flonheim</t>
  </si>
  <si>
    <t>55237</t>
  </si>
  <si>
    <t>Nein</t>
  </si>
  <si>
    <t>11.01.2007</t>
  </si>
  <si>
    <t>Wackernheim</t>
  </si>
  <si>
    <t>55263</t>
  </si>
  <si>
    <t>12.11.2002</t>
  </si>
  <si>
    <t>Oppenheim</t>
  </si>
  <si>
    <t>55276</t>
  </si>
  <si>
    <t>06.11.2008</t>
  </si>
  <si>
    <t>Nierstein</t>
  </si>
  <si>
    <t>55283</t>
  </si>
  <si>
    <t>28.02.2014</t>
  </si>
  <si>
    <t>Wörrstadt</t>
  </si>
  <si>
    <t>55286</t>
  </si>
  <si>
    <t>18.12.2012</t>
  </si>
  <si>
    <t>Saulheim</t>
  </si>
  <si>
    <t>55291</t>
  </si>
  <si>
    <t>26.10.2006</t>
  </si>
  <si>
    <t>Ober-Hilbersheim</t>
  </si>
  <si>
    <t>55437</t>
  </si>
  <si>
    <t>25.04.2008</t>
  </si>
  <si>
    <t>Osthofen</t>
  </si>
  <si>
    <t>67574</t>
  </si>
  <si>
    <t>04.06.2002</t>
  </si>
  <si>
    <t>DEP</t>
  </si>
  <si>
    <t>01.08.1999</t>
  </si>
  <si>
    <t>Bürstadt</t>
  </si>
  <si>
    <t>68642</t>
  </si>
  <si>
    <t>KLA</t>
  </si>
  <si>
    <t>01.07.1962</t>
  </si>
  <si>
    <t>Alzey-Heimersheim</t>
  </si>
  <si>
    <t>55232</t>
  </si>
  <si>
    <t>WIN</t>
  </si>
  <si>
    <t>14.09.2001</t>
  </si>
  <si>
    <t>20.12.2005</t>
  </si>
  <si>
    <t>12.01.2006</t>
  </si>
  <si>
    <t>31.08.2015</t>
  </si>
  <si>
    <t>01.09.2015</t>
  </si>
  <si>
    <t>24.08.2015</t>
  </si>
  <si>
    <t>03.09.2015</t>
  </si>
  <si>
    <t>Alzey-Dautenheim</t>
  </si>
  <si>
    <t>24.09.2015</t>
  </si>
  <si>
    <t>20.10.2015</t>
  </si>
  <si>
    <t>03.08.2013</t>
  </si>
  <si>
    <t>13.08.2013</t>
  </si>
  <si>
    <t>Gau-Heppenheim</t>
  </si>
  <si>
    <t>10.03.2006</t>
  </si>
  <si>
    <t>Hangen-Weisheim</t>
  </si>
  <si>
    <t>11.12.2015</t>
  </si>
  <si>
    <t>Gundersheim</t>
  </si>
  <si>
    <t>67598</t>
  </si>
  <si>
    <t>19.12.2014</t>
  </si>
  <si>
    <t>16.12.2014</t>
  </si>
  <si>
    <t>Ober-Flörsheim</t>
  </si>
  <si>
    <t>10.12.2002</t>
  </si>
  <si>
    <t>08.04.2004</t>
  </si>
  <si>
    <t>Flomborn</t>
  </si>
  <si>
    <t>13.07.2000</t>
  </si>
  <si>
    <t>23.12.1998</t>
  </si>
  <si>
    <t>Hochborn</t>
  </si>
  <si>
    <t>23.06.2010</t>
  </si>
  <si>
    <t>Lonsheim</t>
  </si>
  <si>
    <t>17.04.2014</t>
  </si>
  <si>
    <t>31.07.2000</t>
  </si>
  <si>
    <t>Selzen</t>
  </si>
  <si>
    <t>55278</t>
  </si>
  <si>
    <t>19.09.2006</t>
  </si>
  <si>
    <t>Köngernheim</t>
  </si>
  <si>
    <t>21.07.2010</t>
  </si>
  <si>
    <t>04.08.2010</t>
  </si>
  <si>
    <t>Eimsheim / Guntersblum</t>
  </si>
  <si>
    <t>19.07.2002</t>
  </si>
  <si>
    <t>Zornheim</t>
  </si>
  <si>
    <t>01.01.1999</t>
  </si>
  <si>
    <t>27.07.2000</t>
  </si>
  <si>
    <t>Undenheim</t>
  </si>
  <si>
    <t>21.12.2005</t>
  </si>
  <si>
    <t>Schornsheim</t>
  </si>
  <si>
    <t>55288</t>
  </si>
  <si>
    <t>28.03.2011</t>
  </si>
  <si>
    <t>29.03.2011</t>
  </si>
  <si>
    <t>30.03.2011</t>
  </si>
  <si>
    <t>31.03.2011</t>
  </si>
  <si>
    <t>Gabsheim</t>
  </si>
  <si>
    <t>23.03.2012</t>
  </si>
  <si>
    <t>30.12.2011</t>
  </si>
  <si>
    <t>01.12.2011</t>
  </si>
  <si>
    <t>02.12.2011</t>
  </si>
  <si>
    <t>14.12.2011</t>
  </si>
  <si>
    <t>Udenheim</t>
  </si>
  <si>
    <t>29.12.2011</t>
  </si>
  <si>
    <t>01.10.2012</t>
  </si>
  <si>
    <t>16.04.2012</t>
  </si>
  <si>
    <t>04.05.2012</t>
  </si>
  <si>
    <t>11.05.2012</t>
  </si>
  <si>
    <t>06.06.2012</t>
  </si>
  <si>
    <t>Spiesheim</t>
  </si>
  <si>
    <t>17.05.1997</t>
  </si>
  <si>
    <t>08.10.1998</t>
  </si>
  <si>
    <t>09.10.1998</t>
  </si>
  <si>
    <t>Lörzweiler</t>
  </si>
  <si>
    <t>55296</t>
  </si>
  <si>
    <t>15.10.2010</t>
  </si>
  <si>
    <t>Gensingen</t>
  </si>
  <si>
    <t>55457</t>
  </si>
  <si>
    <t>24.12.2015</t>
  </si>
  <si>
    <t>30.12.2015</t>
  </si>
  <si>
    <t>Winterborn</t>
  </si>
  <si>
    <t>67822</t>
  </si>
  <si>
    <t>18.01.2012</t>
  </si>
  <si>
    <t>Fürfeld</t>
  </si>
  <si>
    <t>55546</t>
  </si>
  <si>
    <t>23.06.1999</t>
  </si>
  <si>
    <t>22.07.1999</t>
  </si>
  <si>
    <t>01.07.2001</t>
  </si>
  <si>
    <t>Gau-Bickelheim</t>
  </si>
  <si>
    <t>55599</t>
  </si>
  <si>
    <t>16.11.2005</t>
  </si>
  <si>
    <t>12.10.2001</t>
  </si>
  <si>
    <t>21.11.2001</t>
  </si>
  <si>
    <t>01.02.2006</t>
  </si>
  <si>
    <t>Worms-Pfeddersheim</t>
  </si>
  <si>
    <t>67551</t>
  </si>
  <si>
    <t>13.01.2012</t>
  </si>
  <si>
    <t>21.01.2012</t>
  </si>
  <si>
    <t>Worms-Abenheim</t>
  </si>
  <si>
    <t>24.01.2012</t>
  </si>
  <si>
    <t>09.02.2012</t>
  </si>
  <si>
    <t>22.02.2012</t>
  </si>
  <si>
    <t>Heuchelheim</t>
  </si>
  <si>
    <t>67259</t>
  </si>
  <si>
    <t>22.03.2013</t>
  </si>
  <si>
    <t>Wintersheim</t>
  </si>
  <si>
    <t>67587</t>
  </si>
  <si>
    <t>16.12.2013</t>
  </si>
  <si>
    <t>Guntersblum</t>
  </si>
  <si>
    <t>67583</t>
  </si>
  <si>
    <t>23.09.2013</t>
  </si>
  <si>
    <t>23.09.2014</t>
  </si>
  <si>
    <t>26.09.2014</t>
  </si>
  <si>
    <t>14.11.2014</t>
  </si>
  <si>
    <t>25.11.2014</t>
  </si>
  <si>
    <t>17.12.2014</t>
  </si>
  <si>
    <t>Mörstadt</t>
  </si>
  <si>
    <t>67591</t>
  </si>
  <si>
    <t>26.03.2009</t>
  </si>
  <si>
    <t>Wachenheim</t>
  </si>
  <si>
    <t>05.09.2013</t>
  </si>
  <si>
    <t>13.09.2013</t>
  </si>
  <si>
    <t>Eppelsheim</t>
  </si>
  <si>
    <t>10.01.2013</t>
  </si>
  <si>
    <t>02.02.2013</t>
  </si>
  <si>
    <t>11.02.2013</t>
  </si>
  <si>
    <t>11.12.2013</t>
  </si>
  <si>
    <t>19.12.2013</t>
  </si>
  <si>
    <t>20.12.2013</t>
  </si>
  <si>
    <t>01.03.1999</t>
  </si>
  <si>
    <t>Wonsheim</t>
  </si>
  <si>
    <t>15.05.2013</t>
  </si>
  <si>
    <t>2</t>
  </si>
  <si>
    <t>Bechtolsheim</t>
  </si>
  <si>
    <t>MS/NS</t>
  </si>
  <si>
    <t>SOL</t>
  </si>
  <si>
    <t>25.06.2013</t>
  </si>
  <si>
    <t>Erbes-Büdesheim</t>
  </si>
  <si>
    <t>08.03.2012</t>
  </si>
  <si>
    <t>31.03.2012</t>
  </si>
  <si>
    <t>Freimersheim</t>
  </si>
  <si>
    <t>29.06.2013</t>
  </si>
  <si>
    <t>Wendelsheim</t>
  </si>
  <si>
    <t>28.03.2012</t>
  </si>
  <si>
    <t>14.06.2010</t>
  </si>
  <si>
    <t>09.12.2011</t>
  </si>
  <si>
    <t>3</t>
  </si>
  <si>
    <t>01.01.2015</t>
  </si>
  <si>
    <t>21.12.2011</t>
  </si>
  <si>
    <t>Gau-Odernheim</t>
  </si>
  <si>
    <t>55239</t>
  </si>
  <si>
    <t>28.06.2010</t>
  </si>
  <si>
    <t>29.09.2011</t>
  </si>
  <si>
    <t>30.06.2010</t>
  </si>
  <si>
    <t>09.10.2013</t>
  </si>
  <si>
    <t>29.06.2012</t>
  </si>
  <si>
    <t>24.07.2009</t>
  </si>
  <si>
    <t>19.12.2011</t>
  </si>
  <si>
    <t>Bubenheim</t>
  </si>
  <si>
    <t>22.12.2011</t>
  </si>
  <si>
    <t>28.05.2013</t>
  </si>
  <si>
    <t>Sörgenloch</t>
  </si>
  <si>
    <t>30.09.2010</t>
  </si>
  <si>
    <t>Engelstadt</t>
  </si>
  <si>
    <t>04.09.2013</t>
  </si>
  <si>
    <t>Dienheim</t>
  </si>
  <si>
    <t>16.06.2010</t>
  </si>
  <si>
    <t>31.05.2011</t>
  </si>
  <si>
    <t>28.12.2010</t>
  </si>
  <si>
    <t>10.09.2007</t>
  </si>
  <si>
    <t>Friesenheim</t>
  </si>
  <si>
    <t>10.06.2009</t>
  </si>
  <si>
    <t>14.04.2010</t>
  </si>
  <si>
    <t>Hahnheim</t>
  </si>
  <si>
    <t>11.09.2013</t>
  </si>
  <si>
    <t>27.03.2012</t>
  </si>
  <si>
    <t>29.08.2011</t>
  </si>
  <si>
    <t>23.07.2014</t>
  </si>
  <si>
    <t>30.06.2012</t>
  </si>
  <si>
    <t>28.12.2011</t>
  </si>
  <si>
    <t>12.09.2008</t>
  </si>
  <si>
    <t>24.10.2008</t>
  </si>
  <si>
    <t>19.12.2008</t>
  </si>
  <si>
    <t>26.10.2009</t>
  </si>
  <si>
    <t>09.06.2010</t>
  </si>
  <si>
    <t>29.06.2010</t>
  </si>
  <si>
    <t>28.09.2010</t>
  </si>
  <si>
    <t>26.04.2011</t>
  </si>
  <si>
    <t>03.07.2012</t>
  </si>
  <si>
    <t>11.11.2008</t>
  </si>
  <si>
    <t>29.12.2008</t>
  </si>
  <si>
    <t>Bodenheim</t>
  </si>
  <si>
    <t>55294</t>
  </si>
  <si>
    <t>30.03.2012</t>
  </si>
  <si>
    <t>20.06.2012</t>
  </si>
  <si>
    <t>28.11.2013</t>
  </si>
  <si>
    <t>Nackenheim</t>
  </si>
  <si>
    <t>55299</t>
  </si>
  <si>
    <t>Bingen-Sponsheim</t>
  </si>
  <si>
    <t>55411</t>
  </si>
  <si>
    <t>28.01.2014</t>
  </si>
  <si>
    <t>18.12.2007</t>
  </si>
  <si>
    <t>18.09.2008</t>
  </si>
  <si>
    <t>Appenheim</t>
  </si>
  <si>
    <t>25.04.2013</t>
  </si>
  <si>
    <t>Ockenheim</t>
  </si>
  <si>
    <t>11.11.2011</t>
  </si>
  <si>
    <t>23.10.2013</t>
  </si>
  <si>
    <t>22.03.2010</t>
  </si>
  <si>
    <t>15.12.2010</t>
  </si>
  <si>
    <t>Aspisheim</t>
  </si>
  <si>
    <t>55459</t>
  </si>
  <si>
    <t>29.12.2010</t>
  </si>
  <si>
    <t>31.12.2011</t>
  </si>
  <si>
    <t>Grolsheim</t>
  </si>
  <si>
    <t>29.12.2009</t>
  </si>
  <si>
    <t>Wöllstein</t>
  </si>
  <si>
    <t>55597</t>
  </si>
  <si>
    <t>17.09.2009</t>
  </si>
  <si>
    <t>20.12.2006</t>
  </si>
  <si>
    <t>Stein-Bockenheim</t>
  </si>
  <si>
    <t>20.12.2011</t>
  </si>
  <si>
    <t>Gernsheim</t>
  </si>
  <si>
    <t>64579</t>
  </si>
  <si>
    <t>08.11.2011</t>
  </si>
  <si>
    <t>24.07.2014</t>
  </si>
  <si>
    <t>18.12.2015</t>
  </si>
  <si>
    <t>14.12.2010</t>
  </si>
  <si>
    <t>67547</t>
  </si>
  <si>
    <t>21.07.2011</t>
  </si>
  <si>
    <t>02.07.2008</t>
  </si>
  <si>
    <t>26.11.2012</t>
  </si>
  <si>
    <t>30.11.2006</t>
  </si>
  <si>
    <t>23.05.2011</t>
  </si>
  <si>
    <t>16.11.2009</t>
  </si>
  <si>
    <t>03.05.2010</t>
  </si>
  <si>
    <t>21.12.2010</t>
  </si>
  <si>
    <t>04.07.2011</t>
  </si>
  <si>
    <t>09.12.2014</t>
  </si>
  <si>
    <t>30.12.2009</t>
  </si>
  <si>
    <t>19.07.2011</t>
  </si>
  <si>
    <t>26.06.2015</t>
  </si>
  <si>
    <t>31.07.2014</t>
  </si>
  <si>
    <t>23.12.2009</t>
  </si>
  <si>
    <t>28.06.2012</t>
  </si>
  <si>
    <t>Worms-Rheindürkheim</t>
  </si>
  <si>
    <t>03.07.2009</t>
  </si>
  <si>
    <t>31.12.2010</t>
  </si>
  <si>
    <t>10.03.2011</t>
  </si>
  <si>
    <t>22.12.2009</t>
  </si>
  <si>
    <t>12.06.2008</t>
  </si>
  <si>
    <t>29.10.2008</t>
  </si>
  <si>
    <t>07.08.2009</t>
  </si>
  <si>
    <t>04.05.2010</t>
  </si>
  <si>
    <t>09.11.2009</t>
  </si>
  <si>
    <t>16.12.2009</t>
  </si>
  <si>
    <t>Worms-Wiesoppenheim</t>
  </si>
  <si>
    <t>27.02.2013</t>
  </si>
  <si>
    <t>11.03.2013</t>
  </si>
  <si>
    <t>Worms-Heppenheim</t>
  </si>
  <si>
    <t>31.03.2010</t>
  </si>
  <si>
    <t>Worms-Weinsheim</t>
  </si>
  <si>
    <t>15.04.2010</t>
  </si>
  <si>
    <t>22.12.2010</t>
  </si>
  <si>
    <t>28.12.2007</t>
  </si>
  <si>
    <t>12.08.2014</t>
  </si>
  <si>
    <t>Eich</t>
  </si>
  <si>
    <t>67575</t>
  </si>
  <si>
    <t>26.07.2013</t>
  </si>
  <si>
    <t>22.10.2012</t>
  </si>
  <si>
    <t>31.03.2014</t>
  </si>
  <si>
    <t>31.07.2007</t>
  </si>
  <si>
    <t>23.08.2007</t>
  </si>
  <si>
    <t>26.03.2008</t>
  </si>
  <si>
    <t>23.11.2011</t>
  </si>
  <si>
    <t>28.10.2013</t>
  </si>
  <si>
    <t>08.06.2010</t>
  </si>
  <si>
    <t>02.11.2007</t>
  </si>
  <si>
    <t>Alsheim</t>
  </si>
  <si>
    <t>67577</t>
  </si>
  <si>
    <t>05.03.2012</t>
  </si>
  <si>
    <t>Gimbsheim</t>
  </si>
  <si>
    <t>67578</t>
  </si>
  <si>
    <t>04.11.2005</t>
  </si>
  <si>
    <t>22.12.2005</t>
  </si>
  <si>
    <t>04.10.2006</t>
  </si>
  <si>
    <t>21.07.2009</t>
  </si>
  <si>
    <t>12.04.2011</t>
  </si>
  <si>
    <t>29.04.2015</t>
  </si>
  <si>
    <t>19.04.2010</t>
  </si>
  <si>
    <t>29.11.2007</t>
  </si>
  <si>
    <t>Hillesheim</t>
  </si>
  <si>
    <t>67586</t>
  </si>
  <si>
    <t>Monsheim</t>
  </si>
  <si>
    <t>67590</t>
  </si>
  <si>
    <t>31.10.2013</t>
  </si>
  <si>
    <t>16.07.2014</t>
  </si>
  <si>
    <t>30.12.2010</t>
  </si>
  <si>
    <t>Offstein</t>
  </si>
  <si>
    <t>27.04.2010</t>
  </si>
  <si>
    <t>Westhofen</t>
  </si>
  <si>
    <t>67593</t>
  </si>
  <si>
    <t>09.03.2012</t>
  </si>
  <si>
    <t>Bechtheim</t>
  </si>
  <si>
    <t>67595</t>
  </si>
  <si>
    <t>27.03.2013</t>
  </si>
  <si>
    <t>Lampertheim</t>
  </si>
  <si>
    <t>68623</t>
  </si>
  <si>
    <t>31.05.2013</t>
  </si>
  <si>
    <t>19.06.2013</t>
  </si>
  <si>
    <t>17.02.2011</t>
  </si>
  <si>
    <t>17.07.2007</t>
  </si>
  <si>
    <t>23.03.2013</t>
  </si>
  <si>
    <t>29.04.2013</t>
  </si>
  <si>
    <t>Lampertheim-Rosengarten</t>
  </si>
  <si>
    <t>15.10.2014</t>
  </si>
  <si>
    <t>28.02.2013</t>
  </si>
  <si>
    <t>28.03.2013</t>
  </si>
  <si>
    <t>29.03.2012</t>
  </si>
  <si>
    <t>Lampertheim-Neuschloß</t>
  </si>
  <si>
    <t>23.12.2005</t>
  </si>
  <si>
    <t>15.09.2009</t>
  </si>
  <si>
    <t>19.12.2007</t>
  </si>
  <si>
    <t>24.11.2008</t>
  </si>
  <si>
    <t>15.12.2009</t>
  </si>
  <si>
    <t>20.12.2012</t>
  </si>
  <si>
    <t>31.10.2012</t>
  </si>
  <si>
    <t>06.11.2013</t>
  </si>
  <si>
    <t>14.12.2009</t>
  </si>
  <si>
    <t>20.04.2011</t>
  </si>
  <si>
    <t>14.09.2011</t>
  </si>
  <si>
    <t>26.05.2012</t>
  </si>
  <si>
    <t>Groß-Rohrheim</t>
  </si>
  <si>
    <t>68649</t>
  </si>
  <si>
    <t>17.08.2009</t>
  </si>
  <si>
    <t>Dexheim</t>
  </si>
  <si>
    <t>16.12.2015</t>
  </si>
  <si>
    <t>Mauchenheim</t>
  </si>
  <si>
    <t>67294</t>
  </si>
  <si>
    <t>13.11.2012</t>
  </si>
  <si>
    <t>29.11.2012</t>
  </si>
  <si>
    <t>01.01.2012</t>
  </si>
  <si>
    <t>06.07.2012</t>
  </si>
  <si>
    <t>30.04.2015</t>
  </si>
  <si>
    <t>Ensheim</t>
  </si>
  <si>
    <t>13.11.2014</t>
  </si>
  <si>
    <t>26.02.2014</t>
  </si>
  <si>
    <t>Kettenheim</t>
  </si>
  <si>
    <t>11.10.2012</t>
  </si>
  <si>
    <t>06.07.2011</t>
  </si>
  <si>
    <t>30.09.2013</t>
  </si>
  <si>
    <t>11.12.2009</t>
  </si>
  <si>
    <t>16.06.2014</t>
  </si>
  <si>
    <t>27.12.2010</t>
  </si>
  <si>
    <t>28.06.2011</t>
  </si>
  <si>
    <t>26.05.2011</t>
  </si>
  <si>
    <t>12.12.2011</t>
  </si>
  <si>
    <t>21.03.2012</t>
  </si>
  <si>
    <t>25.08.2010</t>
  </si>
  <si>
    <t>08.04.2011</t>
  </si>
  <si>
    <t>21.09.2010</t>
  </si>
  <si>
    <t>21.05.2001</t>
  </si>
  <si>
    <t>18.11.2005</t>
  </si>
  <si>
    <t>19.12.2005</t>
  </si>
  <si>
    <t>26.04.2006</t>
  </si>
  <si>
    <t>19.05.2006</t>
  </si>
  <si>
    <t>25.07.2006</t>
  </si>
  <si>
    <t>17.07.2006</t>
  </si>
  <si>
    <t>08.11.2006</t>
  </si>
  <si>
    <t>07.12.2006</t>
  </si>
  <si>
    <t>06.06.2007</t>
  </si>
  <si>
    <t>06.05.2008</t>
  </si>
  <si>
    <t>17.07.2008</t>
  </si>
  <si>
    <t>20.09.2010</t>
  </si>
  <si>
    <t>18.07.2008</t>
  </si>
  <si>
    <t>08.09.2008</t>
  </si>
  <si>
    <t>10.10.2008</t>
  </si>
  <si>
    <t>16.03.2009</t>
  </si>
  <si>
    <t>04.06.2009</t>
  </si>
  <si>
    <t>23.06.2009</t>
  </si>
  <si>
    <t>28.07.2009</t>
  </si>
  <si>
    <t>08.09.2009</t>
  </si>
  <si>
    <t>27.07.2009</t>
  </si>
  <si>
    <t>24.12.2009</t>
  </si>
  <si>
    <t>10.06.2010</t>
  </si>
  <si>
    <t>22.06.2010</t>
  </si>
  <si>
    <t>23.12.2010</t>
  </si>
  <si>
    <t>Albig</t>
  </si>
  <si>
    <t>10.07.2014</t>
  </si>
  <si>
    <t>20.03.2014</t>
  </si>
  <si>
    <t>23.12.2015</t>
  </si>
  <si>
    <t>29.08.2012</t>
  </si>
  <si>
    <t>28.08.2014</t>
  </si>
  <si>
    <t>02.06.2015</t>
  </si>
  <si>
    <t>31.08.2012</t>
  </si>
  <si>
    <t>30.05.2014</t>
  </si>
  <si>
    <t>16.05.2013</t>
  </si>
  <si>
    <t>24.01.2014</t>
  </si>
  <si>
    <t>31.01.2013</t>
  </si>
  <si>
    <t>Bermersheim vor der Höhe</t>
  </si>
  <si>
    <t>22.07.2012</t>
  </si>
  <si>
    <t>19.04.2013</t>
  </si>
  <si>
    <t>Bermersheim</t>
  </si>
  <si>
    <t>18.11.2015</t>
  </si>
  <si>
    <t>Dintesheim</t>
  </si>
  <si>
    <t>24.09.2012</t>
  </si>
  <si>
    <t>17.06.2014</t>
  </si>
  <si>
    <t>28.08.2013</t>
  </si>
  <si>
    <t>23.05.2013</t>
  </si>
  <si>
    <t>22.04.2015</t>
  </si>
  <si>
    <t>24.06.2015</t>
  </si>
  <si>
    <t>17.09.2012</t>
  </si>
  <si>
    <t>20.08.2013</t>
  </si>
  <si>
    <t>Esselborn</t>
  </si>
  <si>
    <t>14.11.2012</t>
  </si>
  <si>
    <t>30.10.2013</t>
  </si>
  <si>
    <t>27.09.2012</t>
  </si>
  <si>
    <t>16.05.2014</t>
  </si>
  <si>
    <t>11.11.2013</t>
  </si>
  <si>
    <t>05.08.2014</t>
  </si>
  <si>
    <t>28.07.2015</t>
  </si>
  <si>
    <t>12.06.2013</t>
  </si>
  <si>
    <t>30.09.2014</t>
  </si>
  <si>
    <t>24.10.2012</t>
  </si>
  <si>
    <t>29.08.2014</t>
  </si>
  <si>
    <t>29.10.2012</t>
  </si>
  <si>
    <t>30.01.2013</t>
  </si>
  <si>
    <t>30.12.2014</t>
  </si>
  <si>
    <t>26.04.2013</t>
  </si>
  <si>
    <t>31.07.2013</t>
  </si>
  <si>
    <t>27.08.2014</t>
  </si>
  <si>
    <t>05.12.2012</t>
  </si>
  <si>
    <t>15.04.2013</t>
  </si>
  <si>
    <t>18.10.2012</t>
  </si>
  <si>
    <t>25.02.2015</t>
  </si>
  <si>
    <t>27.03.2014</t>
  </si>
  <si>
    <t>21.06.2013</t>
  </si>
  <si>
    <t>26.06.2013</t>
  </si>
  <si>
    <t>19.11.2012</t>
  </si>
  <si>
    <t>Monzernheim</t>
  </si>
  <si>
    <t>24.10.2014</t>
  </si>
  <si>
    <t>Nack</t>
  </si>
  <si>
    <t>26.09.2012</t>
  </si>
  <si>
    <t>10.12.2014</t>
  </si>
  <si>
    <t>Nieder-Wiesen</t>
  </si>
  <si>
    <t>04.03.2015</t>
  </si>
  <si>
    <t>27.06.2012</t>
  </si>
  <si>
    <t>13.05.2013</t>
  </si>
  <si>
    <t>Offenheim</t>
  </si>
  <si>
    <t>29.10.2013</t>
  </si>
  <si>
    <t>Wahlheim</t>
  </si>
  <si>
    <t>25.07.2013</t>
  </si>
  <si>
    <t>11.06.2013</t>
  </si>
  <si>
    <t>25.11.2013</t>
  </si>
  <si>
    <t>01.12.2012</t>
  </si>
  <si>
    <t>23.04.2013</t>
  </si>
  <si>
    <t>02.08.2012</t>
  </si>
  <si>
    <t>18.09.2015</t>
  </si>
  <si>
    <t>22.12.2014</t>
  </si>
  <si>
    <t>16.10.2012</t>
  </si>
  <si>
    <t>11.12.2012</t>
  </si>
  <si>
    <t>27.05.2014</t>
  </si>
  <si>
    <t>30.11.2012</t>
  </si>
  <si>
    <t>30.07.2014</t>
  </si>
  <si>
    <t>21.03.2013</t>
  </si>
  <si>
    <t>16.10.2015</t>
  </si>
  <si>
    <t>25.07.2012</t>
  </si>
  <si>
    <t>23.12.2011</t>
  </si>
  <si>
    <t>05.10.2011</t>
  </si>
  <si>
    <t>30.07.2012</t>
  </si>
  <si>
    <t>16.03.2011</t>
  </si>
  <si>
    <t>09.11.2010</t>
  </si>
  <si>
    <t>30.05.2011</t>
  </si>
  <si>
    <t>29.09.2010</t>
  </si>
  <si>
    <t>22.06.2011</t>
  </si>
  <si>
    <t>17.11.2010</t>
  </si>
  <si>
    <t>08.09.2010</t>
  </si>
  <si>
    <t>12.10.2011</t>
  </si>
  <si>
    <t>02.02.2012</t>
  </si>
  <si>
    <t>05.08.2011</t>
  </si>
  <si>
    <t>19.08.2010</t>
  </si>
  <si>
    <t>23.09.2011</t>
  </si>
  <si>
    <t>22.09.2011</t>
  </si>
  <si>
    <t>13.12.2011</t>
  </si>
  <si>
    <t>23.08.2013</t>
  </si>
  <si>
    <t>29.11.2010</t>
  </si>
  <si>
    <t>07.07.2011</t>
  </si>
  <si>
    <t>28.08.2012</t>
  </si>
  <si>
    <t>31.05.2012</t>
  </si>
  <si>
    <t>13.12.2010</t>
  </si>
  <si>
    <t>26.01.2011</t>
  </si>
  <si>
    <t>10.06.2011</t>
  </si>
  <si>
    <t>06.06.2011</t>
  </si>
  <si>
    <t>26.02.2013</t>
  </si>
  <si>
    <t>23.09.2010</t>
  </si>
  <si>
    <t>18.05.2011</t>
  </si>
  <si>
    <t>05.03.2015</t>
  </si>
  <si>
    <t>20.10.2011</t>
  </si>
  <si>
    <t>31.08.2010</t>
  </si>
  <si>
    <t>29.11.2011</t>
  </si>
  <si>
    <t>30.04.2013</t>
  </si>
  <si>
    <t>22.11.2011</t>
  </si>
  <si>
    <t>01.09.2010</t>
  </si>
  <si>
    <t>19.07.2014</t>
  </si>
  <si>
    <t>19.05.2011</t>
  </si>
  <si>
    <t>11.04.2011</t>
  </si>
  <si>
    <t>21.12.2012</t>
  </si>
  <si>
    <t>04.03.2012</t>
  </si>
  <si>
    <t>26.08.2011</t>
  </si>
  <si>
    <t>17.11.2011</t>
  </si>
  <si>
    <t>20.12.2010</t>
  </si>
  <si>
    <t>27.10.2011</t>
  </si>
  <si>
    <t>09.09.2010</t>
  </si>
  <si>
    <t>24.11.2010</t>
  </si>
  <si>
    <t>16.09.2011</t>
  </si>
  <si>
    <t>20.06.2011</t>
  </si>
  <si>
    <t>12.11.2012</t>
  </si>
  <si>
    <t>19.10.2011</t>
  </si>
  <si>
    <t>03.08.2011</t>
  </si>
  <si>
    <t>27.08.2011</t>
  </si>
  <si>
    <t>18.09.2010</t>
  </si>
  <si>
    <t>22.10.2010</t>
  </si>
  <si>
    <t>17.10.2011</t>
  </si>
  <si>
    <t>15.11.2011</t>
  </si>
  <si>
    <t>28.09.2011</t>
  </si>
  <si>
    <t>24.11.2011</t>
  </si>
  <si>
    <t>29.06.2011</t>
  </si>
  <si>
    <t>08.08.2011</t>
  </si>
  <si>
    <t>31.10.2011</t>
  </si>
  <si>
    <t>15.07.2010</t>
  </si>
  <si>
    <t>07.12.2011</t>
  </si>
  <si>
    <t>10.09.2010</t>
  </si>
  <si>
    <t>27.07.2012</t>
  </si>
  <si>
    <t>21.05.2011</t>
  </si>
  <si>
    <t>02.03.2010</t>
  </si>
  <si>
    <t>25.09.2012</t>
  </si>
  <si>
    <t>05.12.2011</t>
  </si>
  <si>
    <t>27.08.2012</t>
  </si>
  <si>
    <t>20.01.2011</t>
  </si>
  <si>
    <t>07.11.2011</t>
  </si>
  <si>
    <t>01.06.2011</t>
  </si>
  <si>
    <t>18.08.2011</t>
  </si>
  <si>
    <t>11.10.2011</t>
  </si>
  <si>
    <t>15.11.2010</t>
  </si>
  <si>
    <t>28.10.2011</t>
  </si>
  <si>
    <t>19.07.2012</t>
  </si>
  <si>
    <t>06.05.2013</t>
  </si>
  <si>
    <t>25.02.2012</t>
  </si>
  <si>
    <t>11.04.2012</t>
  </si>
  <si>
    <t>28.02.2012</t>
  </si>
  <si>
    <t>25.07.2011</t>
  </si>
  <si>
    <t>08.09.2011</t>
  </si>
  <si>
    <t>19.08.2011</t>
  </si>
  <si>
    <t>21.09.2011</t>
  </si>
  <si>
    <t>03.02.2012</t>
  </si>
  <si>
    <t>08.12.2011</t>
  </si>
  <si>
    <t>26.06.2010</t>
  </si>
  <si>
    <t>05.07.2011</t>
  </si>
  <si>
    <t>24.06.2010</t>
  </si>
  <si>
    <t>05.09.2011</t>
  </si>
  <si>
    <t>27.05.2015</t>
  </si>
  <si>
    <t>21.04.2011</t>
  </si>
  <si>
    <t>13.07.2011</t>
  </si>
  <si>
    <t>14.05.2013</t>
  </si>
  <si>
    <t>09.05.2011</t>
  </si>
  <si>
    <t>12.07.2011</t>
  </si>
  <si>
    <t>31.07.2012</t>
  </si>
  <si>
    <t>08.04.2015</t>
  </si>
  <si>
    <t>27.12.2011</t>
  </si>
  <si>
    <t>24.05.2011</t>
  </si>
  <si>
    <t>06.03.2012</t>
  </si>
  <si>
    <t>09.11.2011</t>
  </si>
  <si>
    <t>21.11.2011</t>
  </si>
  <si>
    <t>24.02.2011</t>
  </si>
  <si>
    <t>17.12.1993</t>
  </si>
  <si>
    <t>02.05.2001</t>
  </si>
  <si>
    <t>03.12.2001</t>
  </si>
  <si>
    <t>17.12.2001</t>
  </si>
  <si>
    <t>08.07.2002</t>
  </si>
  <si>
    <t>10.04.2003</t>
  </si>
  <si>
    <t>15.05.2003</t>
  </si>
  <si>
    <t>27.08.2003</t>
  </si>
  <si>
    <t>23.10.2003</t>
  </si>
  <si>
    <t>01.07.2004</t>
  </si>
  <si>
    <t>20.07.2004</t>
  </si>
  <si>
    <t>31.03.2005</t>
  </si>
  <si>
    <t>05.07.2007</t>
  </si>
  <si>
    <t>03.09.2004</t>
  </si>
  <si>
    <t>14.09.2004</t>
  </si>
  <si>
    <t>28.05.2008</t>
  </si>
  <si>
    <t>09.09.2004</t>
  </si>
  <si>
    <t>24.09.2004</t>
  </si>
  <si>
    <t>08.11.2004</t>
  </si>
  <si>
    <t>09.11.2004</t>
  </si>
  <si>
    <t>15.11.2004</t>
  </si>
  <si>
    <t>14.12.2004</t>
  </si>
  <si>
    <t>02.12.2004</t>
  </si>
  <si>
    <t>04.11.2004</t>
  </si>
  <si>
    <t>07.04.2005</t>
  </si>
  <si>
    <t>14.04.2005</t>
  </si>
  <si>
    <t>23.06.2005</t>
  </si>
  <si>
    <t>30.06.2005</t>
  </si>
  <si>
    <t>02.08.2005</t>
  </si>
  <si>
    <t>16.08.2005</t>
  </si>
  <si>
    <t>20.09.2005</t>
  </si>
  <si>
    <t>25.04.2006</t>
  </si>
  <si>
    <t>01.04.2000</t>
  </si>
  <si>
    <t>18.10.2005</t>
  </si>
  <si>
    <t>09.11.2005</t>
  </si>
  <si>
    <t>27.12.2005</t>
  </si>
  <si>
    <t>01.07.2008</t>
  </si>
  <si>
    <t>21.10.2005</t>
  </si>
  <si>
    <t>12.10.2005</t>
  </si>
  <si>
    <t>27.03.2006</t>
  </si>
  <si>
    <t>10.04.2006</t>
  </si>
  <si>
    <t>15.12.2007</t>
  </si>
  <si>
    <t>06.04.2006</t>
  </si>
  <si>
    <t>15.05.2006</t>
  </si>
  <si>
    <t>20.11.2009</t>
  </si>
  <si>
    <t>08.06.2006</t>
  </si>
  <si>
    <t>12.06.2006</t>
  </si>
  <si>
    <t>13.06.2006</t>
  </si>
  <si>
    <t>11.07.2006</t>
  </si>
  <si>
    <t>15.08.2006</t>
  </si>
  <si>
    <t>12.07.2006</t>
  </si>
  <si>
    <t>30.08.2006</t>
  </si>
  <si>
    <t>13.09.2006</t>
  </si>
  <si>
    <t>18.09.2006</t>
  </si>
  <si>
    <t>22.09.2006</t>
  </si>
  <si>
    <t>05.10.2006</t>
  </si>
  <si>
    <t>16.12.2008</t>
  </si>
  <si>
    <t>11.09.2006</t>
  </si>
  <si>
    <t>13.10.2006</t>
  </si>
  <si>
    <t>12.10.2006</t>
  </si>
  <si>
    <t>27.10.2006</t>
  </si>
  <si>
    <t>09.10.2006</t>
  </si>
  <si>
    <t>30.10.2006</t>
  </si>
  <si>
    <t>23.11.2006</t>
  </si>
  <si>
    <t>05.12.2006</t>
  </si>
  <si>
    <t>02.03.2006</t>
  </si>
  <si>
    <t>09.11.2006</t>
  </si>
  <si>
    <t>19.12.2006</t>
  </si>
  <si>
    <t>18.12.2006</t>
  </si>
  <si>
    <t>28.12.2006</t>
  </si>
  <si>
    <t>21.12.2006</t>
  </si>
  <si>
    <t>26.11.2006</t>
  </si>
  <si>
    <t>05.02.2007</t>
  </si>
  <si>
    <t>13.11.2008</t>
  </si>
  <si>
    <t>26.03.2007</t>
  </si>
  <si>
    <t>20.05.2009</t>
  </si>
  <si>
    <t>07.03.2007</t>
  </si>
  <si>
    <t>30.03.2007</t>
  </si>
  <si>
    <t>10.04.2007</t>
  </si>
  <si>
    <t>24.01.2007</t>
  </si>
  <si>
    <t>17.04.2007</t>
  </si>
  <si>
    <t>26.04.2007</t>
  </si>
  <si>
    <t>14.05.2007</t>
  </si>
  <si>
    <t>01.06.2007</t>
  </si>
  <si>
    <t>05.06.2007</t>
  </si>
  <si>
    <t>27.06.2007</t>
  </si>
  <si>
    <t>19.07.2007</t>
  </si>
  <si>
    <t>18.07.2007</t>
  </si>
  <si>
    <t>12.07.2007</t>
  </si>
  <si>
    <t>26.07.2007</t>
  </si>
  <si>
    <t>10.08.2007</t>
  </si>
  <si>
    <t>22.08.2007</t>
  </si>
  <si>
    <t>30.08.2007</t>
  </si>
  <si>
    <t>04.04.2007</t>
  </si>
  <si>
    <t>05.10.2007</t>
  </si>
  <si>
    <t>28.09.2007</t>
  </si>
  <si>
    <t>11.10.2007</t>
  </si>
  <si>
    <t>08.11.2007</t>
  </si>
  <si>
    <t>29.12.2007</t>
  </si>
  <si>
    <t>26.11.2007</t>
  </si>
  <si>
    <t>05.12.2007</t>
  </si>
  <si>
    <t>04.12.2007</t>
  </si>
  <si>
    <t>31.12.2007</t>
  </si>
  <si>
    <t>06.11.2007</t>
  </si>
  <si>
    <t>07.12.2007</t>
  </si>
  <si>
    <t>11.12.2007</t>
  </si>
  <si>
    <t>28.02.2008</t>
  </si>
  <si>
    <t>11.03.2008</t>
  </si>
  <si>
    <t>02.04.2008</t>
  </si>
  <si>
    <t>04.04.2008</t>
  </si>
  <si>
    <t>08.05.2008</t>
  </si>
  <si>
    <t>29.04.2008</t>
  </si>
  <si>
    <t>26.05.2008</t>
  </si>
  <si>
    <t>20.12.2007</t>
  </si>
  <si>
    <t>27.12.2007</t>
  </si>
  <si>
    <t>19.06.2008</t>
  </si>
  <si>
    <t>03.07.2008</t>
  </si>
  <si>
    <t>17.06.2008</t>
  </si>
  <si>
    <t>27.06.2008</t>
  </si>
  <si>
    <t>15.08.2008</t>
  </si>
  <si>
    <t>02.09.2008</t>
  </si>
  <si>
    <t>20.08.2008</t>
  </si>
  <si>
    <t>02.10.2008</t>
  </si>
  <si>
    <t>14.10.2008</t>
  </si>
  <si>
    <t>09.10.2008</t>
  </si>
  <si>
    <t>07.10.2008</t>
  </si>
  <si>
    <t>28.10.2008</t>
  </si>
  <si>
    <t>25.09.2008</t>
  </si>
  <si>
    <t>18.11.2008</t>
  </si>
  <si>
    <t>09.12.2008</t>
  </si>
  <si>
    <t>11.12.2008</t>
  </si>
  <si>
    <t>15.12.2008</t>
  </si>
  <si>
    <t>01.12.2008</t>
  </si>
  <si>
    <t>23.12.2008</t>
  </si>
  <si>
    <t>30.12.2008</t>
  </si>
  <si>
    <t>17.12.2008</t>
  </si>
  <si>
    <t>12.12.2008</t>
  </si>
  <si>
    <t>23.04.2009</t>
  </si>
  <si>
    <t>17.04.2009</t>
  </si>
  <si>
    <t>07.04.2009</t>
  </si>
  <si>
    <t>01.04.2009</t>
  </si>
  <si>
    <t>20.03.2009</t>
  </si>
  <si>
    <t>11.05.2009</t>
  </si>
  <si>
    <t>17.06.2009</t>
  </si>
  <si>
    <t>26.06.2009</t>
  </si>
  <si>
    <t>01.07.2009</t>
  </si>
  <si>
    <t>08.07.2009</t>
  </si>
  <si>
    <t>29.07.2009</t>
  </si>
  <si>
    <t>14.07.2009</t>
  </si>
  <si>
    <t>16.04.2010</t>
  </si>
  <si>
    <t>20.08.2009</t>
  </si>
  <si>
    <t>12.08.2009</t>
  </si>
  <si>
    <t>25.08.2009</t>
  </si>
  <si>
    <t>27.08.2009</t>
  </si>
  <si>
    <t>28.05.2009</t>
  </si>
  <si>
    <t>24.09.2009</t>
  </si>
  <si>
    <t>22.09.2009</t>
  </si>
  <si>
    <t>25.09.2009</t>
  </si>
  <si>
    <t>08.10.2009</t>
  </si>
  <si>
    <t>19.10.2009</t>
  </si>
  <si>
    <t>06.09.2010</t>
  </si>
  <si>
    <t>28.10.2009</t>
  </si>
  <si>
    <t>29.10.2009</t>
  </si>
  <si>
    <t>20.10.2009</t>
  </si>
  <si>
    <t>23.10.2009</t>
  </si>
  <si>
    <t>11.11.2009</t>
  </si>
  <si>
    <t>12.11.2009</t>
  </si>
  <si>
    <t>17.11.2009</t>
  </si>
  <si>
    <t>14.11.2009</t>
  </si>
  <si>
    <t>25.11.2009</t>
  </si>
  <si>
    <t>21.10.2009</t>
  </si>
  <si>
    <t>01.12.2009</t>
  </si>
  <si>
    <t>30.11.2009</t>
  </si>
  <si>
    <t>03.12.2009</t>
  </si>
  <si>
    <t>07.12.2009</t>
  </si>
  <si>
    <t>08.12.2009</t>
  </si>
  <si>
    <t>05.11.2009</t>
  </si>
  <si>
    <t>03.09.2009</t>
  </si>
  <si>
    <t>27.11.2009</t>
  </si>
  <si>
    <t>26.11.2009</t>
  </si>
  <si>
    <t>18.12.2009</t>
  </si>
  <si>
    <t>19.12.2009</t>
  </si>
  <si>
    <t>21.12.2009</t>
  </si>
  <si>
    <t>28.12.2009</t>
  </si>
  <si>
    <t>26.02.2010</t>
  </si>
  <si>
    <t>18.03.2010</t>
  </si>
  <si>
    <t>26.03.2010</t>
  </si>
  <si>
    <t>01.04.2010</t>
  </si>
  <si>
    <t>24.03.2010</t>
  </si>
  <si>
    <t>21.04.2010</t>
  </si>
  <si>
    <t>26.04.2010</t>
  </si>
  <si>
    <t>20.04.2010</t>
  </si>
  <si>
    <t>30.04.2010</t>
  </si>
  <si>
    <t>18.05.2010</t>
  </si>
  <si>
    <t>11.05.2010</t>
  </si>
  <si>
    <t>10.05.2010</t>
  </si>
  <si>
    <t>17.06.2010</t>
  </si>
  <si>
    <t>18.06.2010</t>
  </si>
  <si>
    <t>28.05.2010</t>
  </si>
  <si>
    <t>25.06.2010</t>
  </si>
  <si>
    <t>21.06.2010</t>
  </si>
  <si>
    <t>11.06.2010</t>
  </si>
  <si>
    <t>07.06.2010</t>
  </si>
  <si>
    <t>23.05.2010</t>
  </si>
  <si>
    <t>12.08.2010</t>
  </si>
  <si>
    <t>18.03.2011</t>
  </si>
  <si>
    <t>07.03.2012</t>
  </si>
  <si>
    <t>24.09.2010</t>
  </si>
  <si>
    <t>07.04.2011</t>
  </si>
  <si>
    <t>07.06.2011</t>
  </si>
  <si>
    <t>16.06.2011</t>
  </si>
  <si>
    <t>27.05.2013</t>
  </si>
  <si>
    <t>29.10.2010</t>
  </si>
  <si>
    <t>18.03.2015</t>
  </si>
  <si>
    <t>09.10.2009</t>
  </si>
  <si>
    <t>30.08.2011</t>
  </si>
  <si>
    <t>26.08.2010</t>
  </si>
  <si>
    <t>01.07.2011</t>
  </si>
  <si>
    <t>29.08.2013</t>
  </si>
  <si>
    <t>17.12.2011</t>
  </si>
  <si>
    <t>12.09.2011</t>
  </si>
  <si>
    <t>19.09.2011</t>
  </si>
  <si>
    <t>13.08.2012</t>
  </si>
  <si>
    <t>07.12.2010</t>
  </si>
  <si>
    <t>14.06.2011</t>
  </si>
  <si>
    <t>01.12.2010</t>
  </si>
  <si>
    <t>20.07.2011</t>
  </si>
  <si>
    <t>10.10.2011</t>
  </si>
  <si>
    <t>03.03.2012</t>
  </si>
  <si>
    <t>16.11.2010</t>
  </si>
  <si>
    <t>29.07.2013</t>
  </si>
  <si>
    <t>28.10.2010</t>
  </si>
  <si>
    <t>16.11.2011</t>
  </si>
  <si>
    <t>25.05.2011</t>
  </si>
  <si>
    <t>04.09.2012</t>
  </si>
  <si>
    <t>18.12.2010</t>
  </si>
  <si>
    <t>30.06.2014</t>
  </si>
  <si>
    <t>23.08.2011</t>
  </si>
  <si>
    <t>Bornheim</t>
  </si>
  <si>
    <t>27.09.2013</t>
  </si>
  <si>
    <t>19.03.2014</t>
  </si>
  <si>
    <t>26.03.2014</t>
  </si>
  <si>
    <t>27.12.2013</t>
  </si>
  <si>
    <t>06.08.2013</t>
  </si>
  <si>
    <t>01.08.2013</t>
  </si>
  <si>
    <t>25.09.2014</t>
  </si>
  <si>
    <t>31.10.2014</t>
  </si>
  <si>
    <t>21.11.2013</t>
  </si>
  <si>
    <t>24.06.2013</t>
  </si>
  <si>
    <t>13.10.2015</t>
  </si>
  <si>
    <t>18.12.2014</t>
  </si>
  <si>
    <t>06.10.2011</t>
  </si>
  <si>
    <t>25.11.2011</t>
  </si>
  <si>
    <t>03.09.2010</t>
  </si>
  <si>
    <t>27.04.2011</t>
  </si>
  <si>
    <t>16.12.2010</t>
  </si>
  <si>
    <t>27.06.2011</t>
  </si>
  <si>
    <t>14.09.2010</t>
  </si>
  <si>
    <t>Flonheim-Uffhofen</t>
  </si>
  <si>
    <t>22.03.2012</t>
  </si>
  <si>
    <t>14.07.2014</t>
  </si>
  <si>
    <t>15.11.2012</t>
  </si>
  <si>
    <t>26.09.2013</t>
  </si>
  <si>
    <t>17.07.2013</t>
  </si>
  <si>
    <t>29.02.2012</t>
  </si>
  <si>
    <t>22.02.2013</t>
  </si>
  <si>
    <t>12.12.2001</t>
  </si>
  <si>
    <t>16.12.2002</t>
  </si>
  <si>
    <t>28.10.2004</t>
  </si>
  <si>
    <t>17.02.2005</t>
  </si>
  <si>
    <t>11.05.2005</t>
  </si>
  <si>
    <t>15.11.2005</t>
  </si>
  <si>
    <t>17.07.2009</t>
  </si>
  <si>
    <t>29.12.2005</t>
  </si>
  <si>
    <t>04.05.2006</t>
  </si>
  <si>
    <t>27.04.2006</t>
  </si>
  <si>
    <t>20.07.2006</t>
  </si>
  <si>
    <t>27.12.2006</t>
  </si>
  <si>
    <t>26.06.2007</t>
  </si>
  <si>
    <t>09.07.2007</t>
  </si>
  <si>
    <t>19.03.2008</t>
  </si>
  <si>
    <t>17.04.2008</t>
  </si>
  <si>
    <t>11.09.2008</t>
  </si>
  <si>
    <t>02.12.2008</t>
  </si>
  <si>
    <t>03.12.2008</t>
  </si>
  <si>
    <t>15.04.2009</t>
  </si>
  <si>
    <t>19.05.2009</t>
  </si>
  <si>
    <t>23.07.2009</t>
  </si>
  <si>
    <t>15.10.2009</t>
  </si>
  <si>
    <t>10.12.2009</t>
  </si>
  <si>
    <t>10.03.2010</t>
  </si>
  <si>
    <t>16.03.2010</t>
  </si>
  <si>
    <t>05.03.2010</t>
  </si>
  <si>
    <t>12.05.2010</t>
  </si>
  <si>
    <t>14.07.2011</t>
  </si>
  <si>
    <t>26.05.2010</t>
  </si>
  <si>
    <t>04.06.2010</t>
  </si>
  <si>
    <t>04.07.2012</t>
  </si>
  <si>
    <t>06.03.2013</t>
  </si>
  <si>
    <t>16.07.2013</t>
  </si>
  <si>
    <t>08.10.2015</t>
  </si>
  <si>
    <t>12.09.2012</t>
  </si>
  <si>
    <t>18.01.2013</t>
  </si>
  <si>
    <t>09.12.2010</t>
  </si>
  <si>
    <t>18.04.2012</t>
  </si>
  <si>
    <t>17.12.2010</t>
  </si>
  <si>
    <t>17.08.2011</t>
  </si>
  <si>
    <t>22.08.2011</t>
  </si>
  <si>
    <t>16.12.2011</t>
  </si>
  <si>
    <t>08.06.2011</t>
  </si>
  <si>
    <t>29.07.2014</t>
  </si>
  <si>
    <t>26.03.2012</t>
  </si>
  <si>
    <t>04.08.2011</t>
  </si>
  <si>
    <t>15.12.2011</t>
  </si>
  <si>
    <t>17.06.2011</t>
  </si>
  <si>
    <t>28.05.2014</t>
  </si>
  <si>
    <t>18.06.2011</t>
  </si>
  <si>
    <t>28.04.2014</t>
  </si>
  <si>
    <t>09.09.2011</t>
  </si>
  <si>
    <t>18.09.2012</t>
  </si>
  <si>
    <t>18.07.2013</t>
  </si>
  <si>
    <t>15.03.2012</t>
  </si>
  <si>
    <t>30.08.2012</t>
  </si>
  <si>
    <t>Gau-Köngernheim</t>
  </si>
  <si>
    <t>11.05.1999</t>
  </si>
  <si>
    <t>10.05.2005</t>
  </si>
  <si>
    <t>22.09.2005</t>
  </si>
  <si>
    <t>29.09.2005</t>
  </si>
  <si>
    <t>14.10.2005</t>
  </si>
  <si>
    <t>30.12.2005</t>
  </si>
  <si>
    <t>20.03.2006</t>
  </si>
  <si>
    <t>09.05.2006</t>
  </si>
  <si>
    <t>06.09.2006</t>
  </si>
  <si>
    <t>19.10.2006</t>
  </si>
  <si>
    <t>25.10.2006</t>
  </si>
  <si>
    <t>06.08.2007</t>
  </si>
  <si>
    <t>12.09.2007</t>
  </si>
  <si>
    <t>24.09.2007</t>
  </si>
  <si>
    <t>17.10.2007</t>
  </si>
  <si>
    <t>14.11.2007</t>
  </si>
  <si>
    <t>21.12.2007</t>
  </si>
  <si>
    <t>26.02.2008</t>
  </si>
  <si>
    <t>06.03.2008</t>
  </si>
  <si>
    <t>19.02.2008</t>
  </si>
  <si>
    <t>21.05.2008</t>
  </si>
  <si>
    <t>31.07.2008</t>
  </si>
  <si>
    <t>26.08.2009</t>
  </si>
  <si>
    <t>16.09.2009</t>
  </si>
  <si>
    <t>04.03.2010</t>
  </si>
  <si>
    <t>30.06.2011</t>
  </si>
  <si>
    <t>12.03.2010</t>
  </si>
  <si>
    <t>06.05.2010</t>
  </si>
  <si>
    <t>04.05.2015</t>
  </si>
  <si>
    <t>10.02.2015</t>
  </si>
  <si>
    <t>30.10.2012</t>
  </si>
  <si>
    <t>30.06.2013</t>
  </si>
  <si>
    <t>27.07.2015</t>
  </si>
  <si>
    <t>30.01.2015</t>
  </si>
  <si>
    <t>29.05.2015</t>
  </si>
  <si>
    <t>03.07.2015</t>
  </si>
  <si>
    <t>29.04.2014</t>
  </si>
  <si>
    <t>06.04.2010</t>
  </si>
  <si>
    <t>22.10.2001</t>
  </si>
  <si>
    <t>27.11.2002</t>
  </si>
  <si>
    <t>13.09.2004</t>
  </si>
  <si>
    <t>22.03.2006</t>
  </si>
  <si>
    <t>26.06.2006</t>
  </si>
  <si>
    <t>07.09.2006</t>
  </si>
  <si>
    <t>12.12.2006</t>
  </si>
  <si>
    <t>14.02.2008</t>
  </si>
  <si>
    <t>01.10.2008</t>
  </si>
  <si>
    <t>18.12.2008</t>
  </si>
  <si>
    <t>02.06.2009</t>
  </si>
  <si>
    <t>09.06.2009</t>
  </si>
  <si>
    <t>02.07.2009</t>
  </si>
  <si>
    <t>30.07.2009</t>
  </si>
  <si>
    <t>28.09.2009</t>
  </si>
  <si>
    <t>02.11.2009</t>
  </si>
  <si>
    <t>13.11.2009</t>
  </si>
  <si>
    <t>03.03.2010</t>
  </si>
  <si>
    <t>09.03.2010</t>
  </si>
  <si>
    <t>28.04.2010</t>
  </si>
  <si>
    <t>02.06.2010</t>
  </si>
  <si>
    <t>13.10.2011</t>
  </si>
  <si>
    <t>25.10.2011</t>
  </si>
  <si>
    <t>18.11.2010</t>
  </si>
  <si>
    <t>19.11.2013</t>
  </si>
  <si>
    <t>03.11.2011</t>
  </si>
  <si>
    <t>04.05.2011</t>
  </si>
  <si>
    <t>13.02.2013</t>
  </si>
  <si>
    <t>29.10.2015</t>
  </si>
  <si>
    <t>17.11.2015</t>
  </si>
  <si>
    <t>24.01.2013</t>
  </si>
  <si>
    <t>07.08.2013</t>
  </si>
  <si>
    <t>16.11.2012</t>
  </si>
  <si>
    <t>20.02.2014</t>
  </si>
  <si>
    <t>30.08.2013</t>
  </si>
  <si>
    <t>11.11.2014</t>
  </si>
  <si>
    <t>14.08.2012</t>
  </si>
  <si>
    <t>20.06.2013</t>
  </si>
  <si>
    <t>10.03.2014</t>
  </si>
  <si>
    <t>13.12.2013</t>
  </si>
  <si>
    <t>23.06.2014</t>
  </si>
  <si>
    <t>30.10.2015</t>
  </si>
  <si>
    <t>19.03.2015</t>
  </si>
  <si>
    <t>06.08.2014</t>
  </si>
  <si>
    <t>30.11.2013</t>
  </si>
  <si>
    <t>20.02.2013</t>
  </si>
  <si>
    <t>10.12.2013</t>
  </si>
  <si>
    <t>01.08.2014</t>
  </si>
  <si>
    <t>20.03.2015</t>
  </si>
  <si>
    <t>02.04.2013</t>
  </si>
  <si>
    <t>14.02.1994</t>
  </si>
  <si>
    <t>25.07.2000</t>
  </si>
  <si>
    <t>24.03.2003</t>
  </si>
  <si>
    <t>28.05.2003</t>
  </si>
  <si>
    <t>27.05.2003</t>
  </si>
  <si>
    <t>28.07.2003</t>
  </si>
  <si>
    <t>28.01.2004</t>
  </si>
  <si>
    <t>11.09.2003</t>
  </si>
  <si>
    <t>09.07.2004</t>
  </si>
  <si>
    <t>25.10.2004</t>
  </si>
  <si>
    <t>23.11.2005</t>
  </si>
  <si>
    <t>30.12.2004</t>
  </si>
  <si>
    <t>19.11.2001</t>
  </si>
  <si>
    <t>30.03.2006</t>
  </si>
  <si>
    <t>23.10.2006</t>
  </si>
  <si>
    <t>29.11.2006</t>
  </si>
  <si>
    <t>Klein-Winternheim</t>
  </si>
  <si>
    <t>04.09.2006</t>
  </si>
  <si>
    <t>14.12.2006</t>
  </si>
  <si>
    <t>15.03.2007</t>
  </si>
  <si>
    <t>10.05.2007</t>
  </si>
  <si>
    <t>28.06.2007</t>
  </si>
  <si>
    <t>20.09.2007</t>
  </si>
  <si>
    <t>03.12.2007</t>
  </si>
  <si>
    <t>13.12.2007</t>
  </si>
  <si>
    <t>19.05.2008</t>
  </si>
  <si>
    <t>10.07.2008</t>
  </si>
  <si>
    <t>04.07.2008</t>
  </si>
  <si>
    <t>06.03.2009</t>
  </si>
  <si>
    <t>30.03.2009</t>
  </si>
  <si>
    <t>18.05.2009</t>
  </si>
  <si>
    <t>01.10.2009</t>
  </si>
  <si>
    <t>30.10.2009</t>
  </si>
  <si>
    <t>18.02.2010</t>
  </si>
  <si>
    <t>19.05.2010</t>
  </si>
  <si>
    <t>22.04.2010</t>
  </si>
  <si>
    <t>29.04.2010</t>
  </si>
  <si>
    <t>12.04.2010</t>
  </si>
  <si>
    <t>12.05.2011</t>
  </si>
  <si>
    <t>31.05.2010</t>
  </si>
  <si>
    <t>21.10.2010</t>
  </si>
  <si>
    <t>06.12.2011</t>
  </si>
  <si>
    <t>29.09.2012</t>
  </si>
  <si>
    <t>04.11.2010</t>
  </si>
  <si>
    <t>18.11.2011</t>
  </si>
  <si>
    <t>06.01.2014</t>
  </si>
  <si>
    <t>27.09.2010</t>
  </si>
  <si>
    <t>24.03.2012</t>
  </si>
  <si>
    <t>28.11.2011</t>
  </si>
  <si>
    <t>21.06.2011</t>
  </si>
  <si>
    <t>26.07.2012</t>
  </si>
  <si>
    <t>10.08.2010</t>
  </si>
  <si>
    <t>10.10.2012</t>
  </si>
  <si>
    <t>01.09.2011</t>
  </si>
  <si>
    <t>12.11.2014</t>
  </si>
  <si>
    <t>06.06.2013</t>
  </si>
  <si>
    <t>01.03.2014</t>
  </si>
  <si>
    <t>29.03.2013</t>
  </si>
  <si>
    <t>27.11.2014</t>
  </si>
  <si>
    <t>16.07.2012</t>
  </si>
  <si>
    <t>22.01.2013</t>
  </si>
  <si>
    <t>25.09.2013</t>
  </si>
  <si>
    <t>05.06.2013</t>
  </si>
  <si>
    <t>24.04.2015</t>
  </si>
  <si>
    <t>04.11.2013</t>
  </si>
  <si>
    <t>Ober-Olm</t>
  </si>
  <si>
    <t>30.04.2014</t>
  </si>
  <si>
    <t>10.11.2012</t>
  </si>
  <si>
    <t>Schwabenheim</t>
  </si>
  <si>
    <t>14.09.2015</t>
  </si>
  <si>
    <t>12.09.2014</t>
  </si>
  <si>
    <t>21.03.2015</t>
  </si>
  <si>
    <t>23.02.2013</t>
  </si>
  <si>
    <t>27.08.2015</t>
  </si>
  <si>
    <t>06.05.2015</t>
  </si>
  <si>
    <t>12.10.2012</t>
  </si>
  <si>
    <t>04.03.2013</t>
  </si>
  <si>
    <t>09.10.2012</t>
  </si>
  <si>
    <t>Jugenheim</t>
  </si>
  <si>
    <t>11.08.2015</t>
  </si>
  <si>
    <t>21.08.2012</t>
  </si>
  <si>
    <t>28.12.2012</t>
  </si>
  <si>
    <t>23.09.2015</t>
  </si>
  <si>
    <t>15.07.2015</t>
  </si>
  <si>
    <t>10.11.2014</t>
  </si>
  <si>
    <t>17.12.2012</t>
  </si>
  <si>
    <t>31.07.2015</t>
  </si>
  <si>
    <t>04.04.2012</t>
  </si>
  <si>
    <t>18.10.2010</t>
  </si>
  <si>
    <t>18.04.2011</t>
  </si>
  <si>
    <t>20.11.2013</t>
  </si>
  <si>
    <t>28.10.2014</t>
  </si>
  <si>
    <t>30.04.2012</t>
  </si>
  <si>
    <t>23.10.2014</t>
  </si>
  <si>
    <t>04.12.2012</t>
  </si>
  <si>
    <t>17.03.2011</t>
  </si>
  <si>
    <t>17.09.2010</t>
  </si>
  <si>
    <t>02.09.2010</t>
  </si>
  <si>
    <t>08.12.2010</t>
  </si>
  <si>
    <t>11.11.2010</t>
  </si>
  <si>
    <t>18.07.2014</t>
  </si>
  <si>
    <t>30.09.2015</t>
  </si>
  <si>
    <t>05.06.2011</t>
  </si>
  <si>
    <t>19.11.2015</t>
  </si>
  <si>
    <t>31.12.2012</t>
  </si>
  <si>
    <t>29.12.2015</t>
  </si>
  <si>
    <t>06.08.2001</t>
  </si>
  <si>
    <t>06.09.2001</t>
  </si>
  <si>
    <t>03.06.2002</t>
  </si>
  <si>
    <t>20.12.2002</t>
  </si>
  <si>
    <t>11.06.2003</t>
  </si>
  <si>
    <t>24.07.2003</t>
  </si>
  <si>
    <t>14.08.2003</t>
  </si>
  <si>
    <t>07.08.2003</t>
  </si>
  <si>
    <t>11.11.2003</t>
  </si>
  <si>
    <t>04.02.2004</t>
  </si>
  <si>
    <t>31.03.2004</t>
  </si>
  <si>
    <t>07.09.2004</t>
  </si>
  <si>
    <t>05.10.2004</t>
  </si>
  <si>
    <t>19.05.2004</t>
  </si>
  <si>
    <t>26.10.2004</t>
  </si>
  <si>
    <t>29.07.2007</t>
  </si>
  <si>
    <t>25.01.2005</t>
  </si>
  <si>
    <t>15.10.2004</t>
  </si>
  <si>
    <t>17.11.2004</t>
  </si>
  <si>
    <t>02.11.2004</t>
  </si>
  <si>
    <t>15.12.2004</t>
  </si>
  <si>
    <t>28.12.2004</t>
  </si>
  <si>
    <t>16.11.2004</t>
  </si>
  <si>
    <t>29.11.2004</t>
  </si>
  <si>
    <t>18.06.2007</t>
  </si>
  <si>
    <t>09.02.2005</t>
  </si>
  <si>
    <t>28.04.2005</t>
  </si>
  <si>
    <t>09.05.2005</t>
  </si>
  <si>
    <t>08.07.2005</t>
  </si>
  <si>
    <t>08.09.2005</t>
  </si>
  <si>
    <t>22.08.2005</t>
  </si>
  <si>
    <t>26.09.2005</t>
  </si>
  <si>
    <t>01.07.2002</t>
  </si>
  <si>
    <t>07.09.2005</t>
  </si>
  <si>
    <t>20.10.2005</t>
  </si>
  <si>
    <t>19.09.2005</t>
  </si>
  <si>
    <t>27.10.2005</t>
  </si>
  <si>
    <t>10.11.2005</t>
  </si>
  <si>
    <t>07.03.2006</t>
  </si>
  <si>
    <t>29.11.2005</t>
  </si>
  <si>
    <t>13.12.2005</t>
  </si>
  <si>
    <t>13.02.2006</t>
  </si>
  <si>
    <t>08.02.2006</t>
  </si>
  <si>
    <t>13.04.2006</t>
  </si>
  <si>
    <t>10.05.2006</t>
  </si>
  <si>
    <t>11.05.2006</t>
  </si>
  <si>
    <t>16.05.2006</t>
  </si>
  <si>
    <t>03.04.2006</t>
  </si>
  <si>
    <t>24.05.2006</t>
  </si>
  <si>
    <t>27.12.2008</t>
  </si>
  <si>
    <t>14.06.2006</t>
  </si>
  <si>
    <t>29.06.2006</t>
  </si>
  <si>
    <t>05.07.2006</t>
  </si>
  <si>
    <t>23.06.2006</t>
  </si>
  <si>
    <t>21.07.2006</t>
  </si>
  <si>
    <t>03.08.2006</t>
  </si>
  <si>
    <t>17.10.2006</t>
  </si>
  <si>
    <t>27.11.2006</t>
  </si>
  <si>
    <t>28.11.2006</t>
  </si>
  <si>
    <t>04.07.2006</t>
  </si>
  <si>
    <t>31.10.2006</t>
  </si>
  <si>
    <t>01.02.2007</t>
  </si>
  <si>
    <t>26.02.2007</t>
  </si>
  <si>
    <t>24.04.2007</t>
  </si>
  <si>
    <t>06.03.2007</t>
  </si>
  <si>
    <t>29.05.2007</t>
  </si>
  <si>
    <t>14.06.2007</t>
  </si>
  <si>
    <t>02.07.2007</t>
  </si>
  <si>
    <t>03.08.2007</t>
  </si>
  <si>
    <t>02.08.2007</t>
  </si>
  <si>
    <t>24.08.2007</t>
  </si>
  <si>
    <t>29.08.2007</t>
  </si>
  <si>
    <t>28.08.2007</t>
  </si>
  <si>
    <t>01.10.2007</t>
  </si>
  <si>
    <t>23.10.2007</t>
  </si>
  <si>
    <t>25.10.2007</t>
  </si>
  <si>
    <t>31.10.2007</t>
  </si>
  <si>
    <t>27.02.2008</t>
  </si>
  <si>
    <t>07.03.2008</t>
  </si>
  <si>
    <t>22.04.2008</t>
  </si>
  <si>
    <t>30.04.2008</t>
  </si>
  <si>
    <t>14.04.2008</t>
  </si>
  <si>
    <t>09.06.2008</t>
  </si>
  <si>
    <t>20.05.2011</t>
  </si>
  <si>
    <t>10.06.2008</t>
  </si>
  <si>
    <t>30.06.2008</t>
  </si>
  <si>
    <t>11.08.2008</t>
  </si>
  <si>
    <t>04.09.2008</t>
  </si>
  <si>
    <t>15.09.2008</t>
  </si>
  <si>
    <t>14.08.2008</t>
  </si>
  <si>
    <t>22.10.2008</t>
  </si>
  <si>
    <t>25.11.2008</t>
  </si>
  <si>
    <t>20.11.2008</t>
  </si>
  <si>
    <t>08.12.2008</t>
  </si>
  <si>
    <t>22.12.2008</t>
  </si>
  <si>
    <t>10.08.2009</t>
  </si>
  <si>
    <t>09.04.2009</t>
  </si>
  <si>
    <t>28.02.2009</t>
  </si>
  <si>
    <t>04.05.2009</t>
  </si>
  <si>
    <t>29.05.2009</t>
  </si>
  <si>
    <t>23.03.2009</t>
  </si>
  <si>
    <t>13.07.2009</t>
  </si>
  <si>
    <t>02.09.2009</t>
  </si>
  <si>
    <t>10.09.2009</t>
  </si>
  <si>
    <t>07.10.2009</t>
  </si>
  <si>
    <t>22.10.2009</t>
  </si>
  <si>
    <t>27.10.2009</t>
  </si>
  <si>
    <t>15.07.2009</t>
  </si>
  <si>
    <t>28.08.2009</t>
  </si>
  <si>
    <t>29.09.2009</t>
  </si>
  <si>
    <t>24.06.2009</t>
  </si>
  <si>
    <t>06.11.2009</t>
  </si>
  <si>
    <t>24.11.2009</t>
  </si>
  <si>
    <t>13.08.2009</t>
  </si>
  <si>
    <t>03.02.2010</t>
  </si>
  <si>
    <t>07.04.2010</t>
  </si>
  <si>
    <t>08.04.2010</t>
  </si>
  <si>
    <t>25.03.2010</t>
  </si>
  <si>
    <t>07.05.2010</t>
  </si>
  <si>
    <t>23.04.2010</t>
  </si>
  <si>
    <t>27.07.2010</t>
  </si>
  <si>
    <t>12.10.2013</t>
  </si>
  <si>
    <t>12.07.2013</t>
  </si>
  <si>
    <t>25.06.2012</t>
  </si>
  <si>
    <t>12.06.2012</t>
  </si>
  <si>
    <t>10.08.2011</t>
  </si>
  <si>
    <t>09.08.2010</t>
  </si>
  <si>
    <t>02.12.2010</t>
  </si>
  <si>
    <t>22.09.2010</t>
  </si>
  <si>
    <t>08.04.2013</t>
  </si>
  <si>
    <t>13.04.2015</t>
  </si>
  <si>
    <t>24.04.2012</t>
  </si>
  <si>
    <t>Stadecken-Elsheim</t>
  </si>
  <si>
    <t>55271</t>
  </si>
  <si>
    <t>08.05.2013</t>
  </si>
  <si>
    <t>14.10.2013</t>
  </si>
  <si>
    <t>24.11.2014</t>
  </si>
  <si>
    <t>18.11.2014</t>
  </si>
  <si>
    <t>05.09.2014</t>
  </si>
  <si>
    <t>12.10.2015</t>
  </si>
  <si>
    <t>04.08.2015</t>
  </si>
  <si>
    <t>16.02.2012</t>
  </si>
  <si>
    <t>27.06.2013</t>
  </si>
  <si>
    <t>08.11.2013</t>
  </si>
  <si>
    <t>27.10.2010</t>
  </si>
  <si>
    <t>03.02.2014</t>
  </si>
  <si>
    <t>13.04.1993</t>
  </si>
  <si>
    <t>08.07.1993</t>
  </si>
  <si>
    <t>05.06.2003</t>
  </si>
  <si>
    <t>31.07.2003</t>
  </si>
  <si>
    <t>04.10.2004</t>
  </si>
  <si>
    <t>15.03.2004</t>
  </si>
  <si>
    <t>17.12.2004</t>
  </si>
  <si>
    <t>19.04.2005</t>
  </si>
  <si>
    <t>14.07.2006</t>
  </si>
  <si>
    <t>07.11.2006</t>
  </si>
  <si>
    <t>16.01.2007</t>
  </si>
  <si>
    <t>12.06.2007</t>
  </si>
  <si>
    <t>11.07.2007</t>
  </si>
  <si>
    <t>08.06.2007</t>
  </si>
  <si>
    <t>24.07.2007</t>
  </si>
  <si>
    <t>29.10.2007</t>
  </si>
  <si>
    <t>23.01.2008</t>
  </si>
  <si>
    <t>20.05.2008</t>
  </si>
  <si>
    <t>20.06.2008</t>
  </si>
  <si>
    <t>23.10.2008</t>
  </si>
  <si>
    <t>14.11.2008</t>
  </si>
  <si>
    <t>10.12.2008</t>
  </si>
  <si>
    <t>27.02.2009</t>
  </si>
  <si>
    <t>06.07.2009</t>
  </si>
  <si>
    <t>18.08.2009</t>
  </si>
  <si>
    <t>23.11.2009</t>
  </si>
  <si>
    <t>17.12.2009</t>
  </si>
  <si>
    <t>29.03.2010</t>
  </si>
  <si>
    <t>17.05.2010</t>
  </si>
  <si>
    <t>14.05.2010</t>
  </si>
  <si>
    <t>18.07.2011</t>
  </si>
  <si>
    <t>06.04.2011</t>
  </si>
  <si>
    <t>25.03.2014</t>
  </si>
  <si>
    <t>15.06.2011</t>
  </si>
  <si>
    <t>16.08.2011</t>
  </si>
  <si>
    <t>28.05.2011</t>
  </si>
  <si>
    <t>24.05.2013</t>
  </si>
  <si>
    <t>29.05.2012</t>
  </si>
  <si>
    <t>19.03.2013</t>
  </si>
  <si>
    <t>15.02.2013</t>
  </si>
  <si>
    <t>19.10.2012</t>
  </si>
  <si>
    <t>25.06.2015</t>
  </si>
  <si>
    <t>11.07.2013</t>
  </si>
  <si>
    <t>12.06.2014</t>
  </si>
  <si>
    <t>05.11.2015</t>
  </si>
  <si>
    <t>29.05.2013</t>
  </si>
  <si>
    <t>08.08.2012</t>
  </si>
  <si>
    <t>22.04.2013</t>
  </si>
  <si>
    <t>25.02.2013</t>
  </si>
  <si>
    <t>30.07.2015</t>
  </si>
  <si>
    <t>12.01.2014</t>
  </si>
  <si>
    <t>19.03.2012</t>
  </si>
  <si>
    <t>05.12.2002</t>
  </si>
  <si>
    <t>19.01.2004</t>
  </si>
  <si>
    <t>09.04.2003</t>
  </si>
  <si>
    <t>03.01.2005</t>
  </si>
  <si>
    <t>17.06.2005</t>
  </si>
  <si>
    <t>29.12.2004</t>
  </si>
  <si>
    <t>18.09.2003</t>
  </si>
  <si>
    <t>08.11.2005</t>
  </si>
  <si>
    <t>21.11.2005</t>
  </si>
  <si>
    <t>06.06.2006</t>
  </si>
  <si>
    <t>09.08.2006</t>
  </si>
  <si>
    <t>15.05.2007</t>
  </si>
  <si>
    <t>13.08.2007</t>
  </si>
  <si>
    <t>16.08.2007</t>
  </si>
  <si>
    <t>12.10.2007</t>
  </si>
  <si>
    <t>04.10.2007</t>
  </si>
  <si>
    <t>10.12.2007</t>
  </si>
  <si>
    <t>22.08.2008</t>
  </si>
  <si>
    <t>16.10.2008</t>
  </si>
  <si>
    <t>12.11.2008</t>
  </si>
  <si>
    <t>20.02.2009</t>
  </si>
  <si>
    <t>30.01.2009</t>
  </si>
  <si>
    <t>28.04.2009</t>
  </si>
  <si>
    <t>07.07.2009</t>
  </si>
  <si>
    <t>14.10.2009</t>
  </si>
  <si>
    <t>04.11.2009</t>
  </si>
  <si>
    <t>17.10.2009</t>
  </si>
  <si>
    <t>05.10.2009</t>
  </si>
  <si>
    <t>08.11.2009</t>
  </si>
  <si>
    <t>25.05.2010</t>
  </si>
  <si>
    <t>05.08.2010</t>
  </si>
  <si>
    <t>09.06.2011</t>
  </si>
  <si>
    <t>28.04.2011</t>
  </si>
  <si>
    <t>15.03.2011</t>
  </si>
  <si>
    <t>25.08.2011</t>
  </si>
  <si>
    <t>11.03.2011</t>
  </si>
  <si>
    <t>Mommenheim</t>
  </si>
  <si>
    <t>Dalheim</t>
  </si>
  <si>
    <t>17.08.2012</t>
  </si>
  <si>
    <t>09.08.2013</t>
  </si>
  <si>
    <t>01.07.2014</t>
  </si>
  <si>
    <t>13.03.2014</t>
  </si>
  <si>
    <t>Dolgesheim</t>
  </si>
  <si>
    <t>Eimsheim</t>
  </si>
  <si>
    <t>04.07.2014</t>
  </si>
  <si>
    <t>14.02.2014</t>
  </si>
  <si>
    <t>14.03.2013</t>
  </si>
  <si>
    <t>18.06.2015</t>
  </si>
  <si>
    <t>14.03.2014</t>
  </si>
  <si>
    <t>11.07.2014</t>
  </si>
  <si>
    <t>13.05.2015</t>
  </si>
  <si>
    <t>27.02.2014</t>
  </si>
  <si>
    <t>08.10.2012</t>
  </si>
  <si>
    <t>30.05.2015</t>
  </si>
  <si>
    <t>29.09.2014</t>
  </si>
  <si>
    <t>Uelversheim</t>
  </si>
  <si>
    <t>13.02.2014</t>
  </si>
  <si>
    <t>28.05.2015</t>
  </si>
  <si>
    <t>07.01.2014</t>
  </si>
  <si>
    <t>26.04.2014</t>
  </si>
  <si>
    <t>27.01.2014</t>
  </si>
  <si>
    <t>14.08.2014</t>
  </si>
  <si>
    <t>26.10.2013</t>
  </si>
  <si>
    <t>15.10.2012</t>
  </si>
  <si>
    <t>Weinolsheim</t>
  </si>
  <si>
    <t>11.10.2013</t>
  </si>
  <si>
    <t>19.09.2013</t>
  </si>
  <si>
    <t>28.09.2012</t>
  </si>
  <si>
    <t>12.12.2012</t>
  </si>
  <si>
    <t>27.11.2013</t>
  </si>
  <si>
    <t>16.04.2014</t>
  </si>
  <si>
    <t>03.11.2014</t>
  </si>
  <si>
    <t>03.03.2015</t>
  </si>
  <si>
    <t>16.09.2010</t>
  </si>
  <si>
    <t>23.11.2012</t>
  </si>
  <si>
    <t>03.03.2011</t>
  </si>
  <si>
    <t>23.04.2011</t>
  </si>
  <si>
    <t>23.02.2012</t>
  </si>
  <si>
    <t>30.09.2011</t>
  </si>
  <si>
    <t>19.12.2010</t>
  </si>
  <si>
    <t>21.05.2010</t>
  </si>
  <si>
    <t>11.08.2010</t>
  </si>
  <si>
    <t>25.11.2010</t>
  </si>
  <si>
    <t>13.07.2012</t>
  </si>
  <si>
    <t>12.07.2012</t>
  </si>
  <si>
    <t>05.05.2011</t>
  </si>
  <si>
    <t>26.10.2011</t>
  </si>
  <si>
    <t>26.11.2010</t>
  </si>
  <si>
    <t>15.07.2011</t>
  </si>
  <si>
    <t>01.12.2015</t>
  </si>
  <si>
    <t>Ludwigshöhe</t>
  </si>
  <si>
    <t>10.05.2013</t>
  </si>
  <si>
    <t>08.05.2014</t>
  </si>
  <si>
    <t>01.10.2015</t>
  </si>
  <si>
    <t>19.11.2010</t>
  </si>
  <si>
    <t>09.07.2001</t>
  </si>
  <si>
    <t>27.11.2001</t>
  </si>
  <si>
    <t>20.12.2001</t>
  </si>
  <si>
    <t>11.11.2002</t>
  </si>
  <si>
    <t>29.11.2002</t>
  </si>
  <si>
    <t>19.12.2002</t>
  </si>
  <si>
    <t>23.07.2003</t>
  </si>
  <si>
    <t>30.08.2004</t>
  </si>
  <si>
    <t>30.04.2009</t>
  </si>
  <si>
    <t>22.09.2004</t>
  </si>
  <si>
    <t>23.02.2005</t>
  </si>
  <si>
    <t>07.03.2005</t>
  </si>
  <si>
    <t>02.11.2011</t>
  </si>
  <si>
    <t>22.03.2005</t>
  </si>
  <si>
    <t>25.02.2009</t>
  </si>
  <si>
    <t>24.05.2005</t>
  </si>
  <si>
    <t>26.04.2005</t>
  </si>
  <si>
    <t>25.07.2005</t>
  </si>
  <si>
    <t>11.10.2005</t>
  </si>
  <si>
    <t>30.09.2005</t>
  </si>
  <si>
    <t>17.11.2005</t>
  </si>
  <si>
    <t>16.12.2005</t>
  </si>
  <si>
    <t>30.05.2005</t>
  </si>
  <si>
    <t>20.02.2006</t>
  </si>
  <si>
    <t>28.02.2006</t>
  </si>
  <si>
    <t>13.03.2006</t>
  </si>
  <si>
    <t>17.03.2006</t>
  </si>
  <si>
    <t>01.03.2006</t>
  </si>
  <si>
    <t>21.04.2006</t>
  </si>
  <si>
    <t>23.05.2006</t>
  </si>
  <si>
    <t>29.05.2006</t>
  </si>
  <si>
    <t>06.07.2006</t>
  </si>
  <si>
    <t>28.07.2006</t>
  </si>
  <si>
    <t>23.08.2006</t>
  </si>
  <si>
    <t>04.08.2006</t>
  </si>
  <si>
    <t>28.09.2006</t>
  </si>
  <si>
    <t>25.09.2006</t>
  </si>
  <si>
    <t>06.11.2006</t>
  </si>
  <si>
    <t>04.12.2006</t>
  </si>
  <si>
    <t>16.11.2006</t>
  </si>
  <si>
    <t>07.02.2007</t>
  </si>
  <si>
    <t>28.02.2007</t>
  </si>
  <si>
    <t>27.03.2007</t>
  </si>
  <si>
    <t>28.03.2007</t>
  </si>
  <si>
    <t>20.04.2007</t>
  </si>
  <si>
    <t>13.04.2007</t>
  </si>
  <si>
    <t>23.04.2007</t>
  </si>
  <si>
    <t>27.04.2007</t>
  </si>
  <si>
    <t>19.04.2007</t>
  </si>
  <si>
    <t>16.05.2007</t>
  </si>
  <si>
    <t>19.06.2007</t>
  </si>
  <si>
    <t>16.07.2007</t>
  </si>
  <si>
    <t>04.06.2007</t>
  </si>
  <si>
    <t>30.07.2007</t>
  </si>
  <si>
    <t>20.08.2007</t>
  </si>
  <si>
    <t>06.09.2007</t>
  </si>
  <si>
    <t>08.08.2007</t>
  </si>
  <si>
    <t>18.09.2007</t>
  </si>
  <si>
    <t>14.09.2007</t>
  </si>
  <si>
    <t>03.09.2007</t>
  </si>
  <si>
    <t>26.09.2007</t>
  </si>
  <si>
    <t>27.09.2007</t>
  </si>
  <si>
    <t>12.11.2007</t>
  </si>
  <si>
    <t>20.11.2007</t>
  </si>
  <si>
    <t>17.12.2007</t>
  </si>
  <si>
    <t>19.11.2007</t>
  </si>
  <si>
    <t>30.01.2008</t>
  </si>
  <si>
    <t>08.04.2008</t>
  </si>
  <si>
    <t>29.05.2008</t>
  </si>
  <si>
    <t>30.07.2008</t>
  </si>
  <si>
    <t>19.08.2008</t>
  </si>
  <si>
    <t>23.09.2008</t>
  </si>
  <si>
    <t>24.09.2008</t>
  </si>
  <si>
    <t>03.11.2008</t>
  </si>
  <si>
    <t>01.09.2008</t>
  </si>
  <si>
    <t>07.11.2008</t>
  </si>
  <si>
    <t>17.11.2008</t>
  </si>
  <si>
    <t>19.02.2009</t>
  </si>
  <si>
    <t>28.01.2009</t>
  </si>
  <si>
    <t>24.03.2009</t>
  </si>
  <si>
    <t>22.04.2009</t>
  </si>
  <si>
    <t>07.05.2009</t>
  </si>
  <si>
    <t>12.02.2009</t>
  </si>
  <si>
    <t>16.06.2009</t>
  </si>
  <si>
    <t>19.06.2009</t>
  </si>
  <si>
    <t>21.08.2009</t>
  </si>
  <si>
    <t>16.07.2009</t>
  </si>
  <si>
    <t>18.09.2009</t>
  </si>
  <si>
    <t>21.09.2009</t>
  </si>
  <si>
    <t>24.10.2009</t>
  </si>
  <si>
    <t>21.11.2009</t>
  </si>
  <si>
    <t>09.12.2009</t>
  </si>
  <si>
    <t>19.06.2010</t>
  </si>
  <si>
    <t>11.06.2015</t>
  </si>
  <si>
    <t>18.12.2013</t>
  </si>
  <si>
    <t>21.09.2012</t>
  </si>
  <si>
    <t>28.08.2015</t>
  </si>
  <si>
    <t>24.05.2012</t>
  </si>
  <si>
    <t>06.08.2010</t>
  </si>
  <si>
    <t>01.04.2011</t>
  </si>
  <si>
    <t>26.10.2012</t>
  </si>
  <si>
    <t>27.04.2015</t>
  </si>
  <si>
    <t>20.03.2012</t>
  </si>
  <si>
    <t>13.06.2012</t>
  </si>
  <si>
    <t>15.12.2014</t>
  </si>
  <si>
    <t>04.10.2012</t>
  </si>
  <si>
    <t>22.08.2001</t>
  </si>
  <si>
    <t>Nierstein-Schwabsburg</t>
  </si>
  <si>
    <t>02.10.2001</t>
  </si>
  <si>
    <t>23.05.2002</t>
  </si>
  <si>
    <t>13.08.2002</t>
  </si>
  <si>
    <t>12.09.2002</t>
  </si>
  <si>
    <t>15.01.2003</t>
  </si>
  <si>
    <t>08.04.2003</t>
  </si>
  <si>
    <t>25.08.2005</t>
  </si>
  <si>
    <t>09.09.2005</t>
  </si>
  <si>
    <t>08.08.2005</t>
  </si>
  <si>
    <t>10.08.2006</t>
  </si>
  <si>
    <t>13.11.2006</t>
  </si>
  <si>
    <t>05.03.2007</t>
  </si>
  <si>
    <t>29.03.2007</t>
  </si>
  <si>
    <t>31.05.2007</t>
  </si>
  <si>
    <t>19.10.2007</t>
  </si>
  <si>
    <t>12.12.2007</t>
  </si>
  <si>
    <t>06.12.2007</t>
  </si>
  <si>
    <t>23.07.2008</t>
  </si>
  <si>
    <t>25.08.2008</t>
  </si>
  <si>
    <t>09.09.2008</t>
  </si>
  <si>
    <t>10.09.2008</t>
  </si>
  <si>
    <t>06.02.2009</t>
  </si>
  <si>
    <t>05.08.2009</t>
  </si>
  <si>
    <t>02.10.2009</t>
  </si>
  <si>
    <t>04.11.2011</t>
  </si>
  <si>
    <t>14.05.2014</t>
  </si>
  <si>
    <t>03.06.2011</t>
  </si>
  <si>
    <t>23.05.2012</t>
  </si>
  <si>
    <t>14.04.2011</t>
  </si>
  <si>
    <t>08.03.2011</t>
  </si>
  <si>
    <t>07.08.2015</t>
  </si>
  <si>
    <t>05.12.2013</t>
  </si>
  <si>
    <t>21.08.2014</t>
  </si>
  <si>
    <t>Sulzheim</t>
  </si>
  <si>
    <t>26.05.2015</t>
  </si>
  <si>
    <t>20.04.2015</t>
  </si>
  <si>
    <t>22.08.2015</t>
  </si>
  <si>
    <t>21.08.2013</t>
  </si>
  <si>
    <t>20.07.2012</t>
  </si>
  <si>
    <t>11.04.2001</t>
  </si>
  <si>
    <t>28.12.2001</t>
  </si>
  <si>
    <t>15.10.2002</t>
  </si>
  <si>
    <t>10.10.2002</t>
  </si>
  <si>
    <t>01.03.2005</t>
  </si>
  <si>
    <t>Wörrstadt-Rommersheim</t>
  </si>
  <si>
    <t>09.06.2005</t>
  </si>
  <si>
    <t>06.07.2005</t>
  </si>
  <si>
    <t>22.07.2005</t>
  </si>
  <si>
    <t>01.08.2005</t>
  </si>
  <si>
    <t>01.06.2005</t>
  </si>
  <si>
    <t>06.06.2005</t>
  </si>
  <si>
    <t>26.08.2005</t>
  </si>
  <si>
    <t>16.09.2005</t>
  </si>
  <si>
    <t>19.10.2005</t>
  </si>
  <si>
    <t>12.12.2005</t>
  </si>
  <si>
    <t>09.12.2005</t>
  </si>
  <si>
    <t>15.03.2006</t>
  </si>
  <si>
    <t>06.03.2006</t>
  </si>
  <si>
    <t>31.03.2006</t>
  </si>
  <si>
    <t>06.08.2006</t>
  </si>
  <si>
    <t>31.08.2006</t>
  </si>
  <si>
    <t>16.04.2007</t>
  </si>
  <si>
    <t>22.06.2007</t>
  </si>
  <si>
    <t>14.08.2007</t>
  </si>
  <si>
    <t>07.09.2007</t>
  </si>
  <si>
    <t>31.10.2008</t>
  </si>
  <si>
    <t>09.10.2007</t>
  </si>
  <si>
    <t>27.11.2008</t>
  </si>
  <si>
    <t>16.01.2009</t>
  </si>
  <si>
    <t>03.04.2009</t>
  </si>
  <si>
    <t>14.05.2009</t>
  </si>
  <si>
    <t>12.06.2009</t>
  </si>
  <si>
    <t>04.08.2009</t>
  </si>
  <si>
    <t>01.09.2009</t>
  </si>
  <si>
    <t>09.09.2009</t>
  </si>
  <si>
    <t>03.11.2009</t>
  </si>
  <si>
    <t>02.12.2009</t>
  </si>
  <si>
    <t>13.04.2010</t>
  </si>
  <si>
    <t>22.11.2009</t>
  </si>
  <si>
    <t>17.05.2011</t>
  </si>
  <si>
    <t>04.09.2014</t>
  </si>
  <si>
    <t>28.11.2012</t>
  </si>
  <si>
    <t>28.01.2011</t>
  </si>
  <si>
    <t>16.08.2012</t>
  </si>
  <si>
    <t>13.09.2010</t>
  </si>
  <si>
    <t>24.10.2013</t>
  </si>
  <si>
    <t>17.08.2010</t>
  </si>
  <si>
    <t>03.05.2011</t>
  </si>
  <si>
    <t>27.04.2012</t>
  </si>
  <si>
    <t>14.03.2011</t>
  </si>
  <si>
    <t>23.03.2011</t>
  </si>
  <si>
    <t>24.02.2012</t>
  </si>
  <si>
    <t>Armsheim</t>
  </si>
  <si>
    <t>14.01.2013</t>
  </si>
  <si>
    <t>10.04.2015</t>
  </si>
  <si>
    <t>14.02.2013</t>
  </si>
  <si>
    <t>28.06.2013</t>
  </si>
  <si>
    <t>18.06.2013</t>
  </si>
  <si>
    <t>12.05.2014</t>
  </si>
  <si>
    <t>26.08.2015</t>
  </si>
  <si>
    <t>01.02.2013</t>
  </si>
  <si>
    <t>Partenheim</t>
  </si>
  <si>
    <t>24.03.2014</t>
  </si>
  <si>
    <t>17.07.2015</t>
  </si>
  <si>
    <t>20.03.2013</t>
  </si>
  <si>
    <t>25.01.2014</t>
  </si>
  <si>
    <t>19.11.2014</t>
  </si>
  <si>
    <t>15.06.2012</t>
  </si>
  <si>
    <t>13.02.2012</t>
  </si>
  <si>
    <t>Armsheim-Schimsheim</t>
  </si>
  <si>
    <t>28.01.2013</t>
  </si>
  <si>
    <t>22.03.2011</t>
  </si>
  <si>
    <t>30.05.2012</t>
  </si>
  <si>
    <t>21.10.2011</t>
  </si>
  <si>
    <t>06.09.2012</t>
  </si>
  <si>
    <t>27.05.2011</t>
  </si>
  <si>
    <t>13.09.2012</t>
  </si>
  <si>
    <t>03.12.2014</t>
  </si>
  <si>
    <t>28.10.1993</t>
  </si>
  <si>
    <t>22.10.1992</t>
  </si>
  <si>
    <t>21.12.2001</t>
  </si>
  <si>
    <t>03.09.2002</t>
  </si>
  <si>
    <t>18.10.2002</t>
  </si>
  <si>
    <t>03.11.2003</t>
  </si>
  <si>
    <t>29.09.2004</t>
  </si>
  <si>
    <t>27.11.2003</t>
  </si>
  <si>
    <t>03.01.2006</t>
  </si>
  <si>
    <t>25.04.2005</t>
  </si>
  <si>
    <t>13.05.2005</t>
  </si>
  <si>
    <t>19.05.2005</t>
  </si>
  <si>
    <t>24.07.2005</t>
  </si>
  <si>
    <t>14.06.2005</t>
  </si>
  <si>
    <t>23.09.2005</t>
  </si>
  <si>
    <t>28.12.2005</t>
  </si>
  <si>
    <t>14.12.2005</t>
  </si>
  <si>
    <t>25.01.2006</t>
  </si>
  <si>
    <t>12.05.2006</t>
  </si>
  <si>
    <t>27.06.2006</t>
  </si>
  <si>
    <t>19.06.2006</t>
  </si>
  <si>
    <t>02.06.2006</t>
  </si>
  <si>
    <t>08.12.2006</t>
  </si>
  <si>
    <t>07.05.2007</t>
  </si>
  <si>
    <t>10.07.2007</t>
  </si>
  <si>
    <t>04.07.2007</t>
  </si>
  <si>
    <t>21.05.2007</t>
  </si>
  <si>
    <t>21.09.2007</t>
  </si>
  <si>
    <t>09.11.2007</t>
  </si>
  <si>
    <t>15.08.2009</t>
  </si>
  <si>
    <t>01.11.2008</t>
  </si>
  <si>
    <t>16.07.2008</t>
  </si>
  <si>
    <t>04.11.2008</t>
  </si>
  <si>
    <t>16.04.2009</t>
  </si>
  <si>
    <t>08.05.2009</t>
  </si>
  <si>
    <t>06.08.2009</t>
  </si>
  <si>
    <t>23.08.2010</t>
  </si>
  <si>
    <t>04.12.2009</t>
  </si>
  <si>
    <t>17.03.2010</t>
  </si>
  <si>
    <t>11.03.2010</t>
  </si>
  <si>
    <t>23.03.2010</t>
  </si>
  <si>
    <t>01.06.2010</t>
  </si>
  <si>
    <t>20.05.2010</t>
  </si>
  <si>
    <t>29.07.2011</t>
  </si>
  <si>
    <t>18.08.2010</t>
  </si>
  <si>
    <t>23.10.2012</t>
  </si>
  <si>
    <t>23.11.2013</t>
  </si>
  <si>
    <t>15.02.2011</t>
  </si>
  <si>
    <t>07.06.2013</t>
  </si>
  <si>
    <t>27.09.2011</t>
  </si>
  <si>
    <t>03.02.2015</t>
  </si>
  <si>
    <t>02.11.2010</t>
  </si>
  <si>
    <t>08.02.2011</t>
  </si>
  <si>
    <t>15.04.2015</t>
  </si>
  <si>
    <t>01.08.2012</t>
  </si>
  <si>
    <t>16.01.2015</t>
  </si>
  <si>
    <t>24.07.2012</t>
  </si>
  <si>
    <t>10.12.2015</t>
  </si>
  <si>
    <t>03.09.1999</t>
  </si>
  <si>
    <t>08.06.2000</t>
  </si>
  <si>
    <t>28.04.1993</t>
  </si>
  <si>
    <t>20.05.2003</t>
  </si>
  <si>
    <t>20.08.2003</t>
  </si>
  <si>
    <t>20.07.2005</t>
  </si>
  <si>
    <t>11.07.2005</t>
  </si>
  <si>
    <t>10.08.2005</t>
  </si>
  <si>
    <t>22.05.2006</t>
  </si>
  <si>
    <t>09.06.2006</t>
  </si>
  <si>
    <t>16.08.2006</t>
  </si>
  <si>
    <t>16.10.2006</t>
  </si>
  <si>
    <t>24.11.2006</t>
  </si>
  <si>
    <t>22.10.2007</t>
  </si>
  <si>
    <t>15.11.2007</t>
  </si>
  <si>
    <t>20.03.2008</t>
  </si>
  <si>
    <t>09.04.2008</t>
  </si>
  <si>
    <t>06.10.2008</t>
  </si>
  <si>
    <t>01.03.2009</t>
  </si>
  <si>
    <t>15.05.2009</t>
  </si>
  <si>
    <t>05.05.2009</t>
  </si>
  <si>
    <t>25.07.2009</t>
  </si>
  <si>
    <t>22.07.2009</t>
  </si>
  <si>
    <t>11.08.2009</t>
  </si>
  <si>
    <t>15.06.2010</t>
  </si>
  <si>
    <t>04.07.2015</t>
  </si>
  <si>
    <t>25.09.2010</t>
  </si>
  <si>
    <t>26.04.2012</t>
  </si>
  <si>
    <t>17.01.2014</t>
  </si>
  <si>
    <t>20.08.2015</t>
  </si>
  <si>
    <t>13.08.2015</t>
  </si>
  <si>
    <t>30.11.2011</t>
  </si>
  <si>
    <t>26.03.2013</t>
  </si>
  <si>
    <t>25.02.2014</t>
  </si>
  <si>
    <t>29.01.2015</t>
  </si>
  <si>
    <t>19.02.2015</t>
  </si>
  <si>
    <t>15.10.2015</t>
  </si>
  <si>
    <t>17.09.2015</t>
  </si>
  <si>
    <t>15.08.2014</t>
  </si>
  <si>
    <t>11.06.2014</t>
  </si>
  <si>
    <t>02.05.2011</t>
  </si>
  <si>
    <t>10.11.2011</t>
  </si>
  <si>
    <t>31.08.2011</t>
  </si>
  <si>
    <t>13.05.2011</t>
  </si>
  <si>
    <t>04.06.2011</t>
  </si>
  <si>
    <t>18.02.2014</t>
  </si>
  <si>
    <t>23.12.2013</t>
  </si>
  <si>
    <t>04.12.2014</t>
  </si>
  <si>
    <t>27.04.2001</t>
  </si>
  <si>
    <t>27.08.2001</t>
  </si>
  <si>
    <t>17.09.2004</t>
  </si>
  <si>
    <t>19.04.2004</t>
  </si>
  <si>
    <t>01.07.2005</t>
  </si>
  <si>
    <t>24.08.2005</t>
  </si>
  <si>
    <t>06.10.2005</t>
  </si>
  <si>
    <t>28.09.2005</t>
  </si>
  <si>
    <t>21.08.2006</t>
  </si>
  <si>
    <t>22.11.2006</t>
  </si>
  <si>
    <t>27.12.2009</t>
  </si>
  <si>
    <t>29.12.2006</t>
  </si>
  <si>
    <t>19.03.2007</t>
  </si>
  <si>
    <t>07.08.2007</t>
  </si>
  <si>
    <t>07.02.2008</t>
  </si>
  <si>
    <t>17.10.2008</t>
  </si>
  <si>
    <t>04.03.2009</t>
  </si>
  <si>
    <t>05.06.2009</t>
  </si>
  <si>
    <t>30.08.2009</t>
  </si>
  <si>
    <t>Gau-Bischofsheim</t>
  </si>
  <si>
    <t>29.06.2015</t>
  </si>
  <si>
    <t>14.06.2013</t>
  </si>
  <si>
    <t>Harxheim</t>
  </si>
  <si>
    <t>10.04.2014</t>
  </si>
  <si>
    <t>29.01.2014</t>
  </si>
  <si>
    <t>22.04.2014</t>
  </si>
  <si>
    <t>05.02.2014</t>
  </si>
  <si>
    <t>23.04.2014</t>
  </si>
  <si>
    <t>22.05.2014</t>
  </si>
  <si>
    <t>06.09.2011</t>
  </si>
  <si>
    <t>13.04.2011</t>
  </si>
  <si>
    <t>28.04.2015</t>
  </si>
  <si>
    <t>17.05.2013</t>
  </si>
  <si>
    <t>26.01.2012</t>
  </si>
  <si>
    <t>01.03.2011</t>
  </si>
  <si>
    <t>25.06.2004</t>
  </si>
  <si>
    <t>23.03.2005</t>
  </si>
  <si>
    <t>22.11.2005</t>
  </si>
  <si>
    <t>15.06.2007</t>
  </si>
  <si>
    <t>25.07.2007</t>
  </si>
  <si>
    <t>11.09.2007</t>
  </si>
  <si>
    <t>10.10.2007</t>
  </si>
  <si>
    <t>17.09.2007</t>
  </si>
  <si>
    <t>08.10.2007</t>
  </si>
  <si>
    <t>09.07.2008</t>
  </si>
  <si>
    <t>15.10.2008</t>
  </si>
  <si>
    <t>05.02.2010</t>
  </si>
  <si>
    <t>17.10.2012</t>
  </si>
  <si>
    <t>25.10.2013</t>
  </si>
  <si>
    <t>16.04.2015</t>
  </si>
  <si>
    <t>23.07.2013</t>
  </si>
  <si>
    <t>10.05.2001</t>
  </si>
  <si>
    <t>15.10.2001</t>
  </si>
  <si>
    <t>05.11.2001</t>
  </si>
  <si>
    <t>26.08.2003</t>
  </si>
  <si>
    <t>04.04.2005</t>
  </si>
  <si>
    <t>25.09.2007</t>
  </si>
  <si>
    <t>13.05.2008</t>
  </si>
  <si>
    <t>21.04.2015</t>
  </si>
  <si>
    <t>19.05.2014</t>
  </si>
  <si>
    <t>Bingen-Dietersheim</t>
  </si>
  <si>
    <t>11.07.2015</t>
  </si>
  <si>
    <t>10.01.2014</t>
  </si>
  <si>
    <t>Bingen-Dromersheim</t>
  </si>
  <si>
    <t>07.04.2015</t>
  </si>
  <si>
    <t>09.02.2013</t>
  </si>
  <si>
    <t>09.09.2014</t>
  </si>
  <si>
    <t>03.11.2010</t>
  </si>
  <si>
    <t>27.04.2014</t>
  </si>
  <si>
    <t>06.05.2011</t>
  </si>
  <si>
    <t>25.07.2014</t>
  </si>
  <si>
    <t>26.06.2012</t>
  </si>
  <si>
    <t>24.09.2013</t>
  </si>
  <si>
    <t>11.10.2004</t>
  </si>
  <si>
    <t>16.03.2006</t>
  </si>
  <si>
    <t>18.07.2006</t>
  </si>
  <si>
    <t>26.10.2007</t>
  </si>
  <si>
    <t>23.11.2007</t>
  </si>
  <si>
    <t>15.01.2008</t>
  </si>
  <si>
    <t>07.05.2008</t>
  </si>
  <si>
    <t>21.08.2008</t>
  </si>
  <si>
    <t>27.05.2010</t>
  </si>
  <si>
    <t>Nieder-Hilbersheim</t>
  </si>
  <si>
    <t>31.08.2013</t>
  </si>
  <si>
    <t>22.12.2015</t>
  </si>
  <si>
    <t>18.03.2014</t>
  </si>
  <si>
    <t>29.11.2013</t>
  </si>
  <si>
    <t>02.03.2012</t>
  </si>
  <si>
    <t>29.10.2001</t>
  </si>
  <si>
    <t>18.12.2001</t>
  </si>
  <si>
    <t>01.09.2003</t>
  </si>
  <si>
    <t>21.12.2004</t>
  </si>
  <si>
    <t>24.03.2005</t>
  </si>
  <si>
    <t>22.04.2005</t>
  </si>
  <si>
    <t>04.05.2005</t>
  </si>
  <si>
    <t>16.02.2006</t>
  </si>
  <si>
    <t>23.07.2007</t>
  </si>
  <si>
    <t>18.10.2007</t>
  </si>
  <si>
    <t>10.04.2008</t>
  </si>
  <si>
    <t>Hamm</t>
  </si>
  <si>
    <t>67580</t>
  </si>
  <si>
    <t>26.06.2008</t>
  </si>
  <si>
    <t>12.08.2008</t>
  </si>
  <si>
    <t>05.09.2008</t>
  </si>
  <si>
    <t>25.03.2008</t>
  </si>
  <si>
    <t>20.10.2008</t>
  </si>
  <si>
    <t>27.10.2008</t>
  </si>
  <si>
    <t>19.11.2008</t>
  </si>
  <si>
    <t>05.12.2008</t>
  </si>
  <si>
    <t>27.05.2009</t>
  </si>
  <si>
    <t>26.05.2009</t>
  </si>
  <si>
    <t>04.02.2009</t>
  </si>
  <si>
    <t>25.06.2009</t>
  </si>
  <si>
    <t>06.10.2009</t>
  </si>
  <si>
    <t>30.03.2010</t>
  </si>
  <si>
    <t>20.09.2011</t>
  </si>
  <si>
    <t>21.10.2013</t>
  </si>
  <si>
    <t>01.08.2011</t>
  </si>
  <si>
    <t>15.08.2012</t>
  </si>
  <si>
    <t>18.04.2013</t>
  </si>
  <si>
    <t>03.06.2013</t>
  </si>
  <si>
    <t>Horrweiler</t>
  </si>
  <si>
    <t>02.09.2015</t>
  </si>
  <si>
    <t>14.08.2015</t>
  </si>
  <si>
    <t>10.12.2010</t>
  </si>
  <si>
    <t>19.12.2012</t>
  </si>
  <si>
    <t>12.03.2012</t>
  </si>
  <si>
    <t>17.04.2013</t>
  </si>
  <si>
    <t>18.09.2013</t>
  </si>
  <si>
    <t>01.05.2013</t>
  </si>
  <si>
    <t>27.08.2010</t>
  </si>
  <si>
    <t>15.08.2013</t>
  </si>
  <si>
    <t>16.03.2012</t>
  </si>
  <si>
    <t>14.09.2012</t>
  </si>
  <si>
    <t>12.06.2015</t>
  </si>
  <si>
    <t>26.09.2001</t>
  </si>
  <si>
    <t>06.12.2002</t>
  </si>
  <si>
    <t>01.06.2006</t>
  </si>
  <si>
    <t>03.07.2007</t>
  </si>
  <si>
    <t>17.08.2007</t>
  </si>
  <si>
    <t>16.10.2007</t>
  </si>
  <si>
    <t>11.06.2008</t>
  </si>
  <si>
    <t>29.08.2008</t>
  </si>
  <si>
    <t>12.05.2009</t>
  </si>
  <si>
    <t>20.01.2009</t>
  </si>
  <si>
    <t>19.11.2009</t>
  </si>
  <si>
    <t>25.02.2010</t>
  </si>
  <si>
    <t>03.04.2010</t>
  </si>
  <si>
    <t>21.02.2013</t>
  </si>
  <si>
    <t>05.01.2015</t>
  </si>
  <si>
    <t>01.03.2012</t>
  </si>
  <si>
    <t>05.11.2010</t>
  </si>
  <si>
    <t>15.04.2011</t>
  </si>
  <si>
    <t>03.05.2012</t>
  </si>
  <si>
    <t>19.07.2001</t>
  </si>
  <si>
    <t>05.04.2007</t>
  </si>
  <si>
    <t>28.08.2008</t>
  </si>
  <si>
    <t>Bad Kreuznach-Ippesheim</t>
  </si>
  <si>
    <t>55545</t>
  </si>
  <si>
    <t>27.10.2012</t>
  </si>
  <si>
    <t>13.10.2005</t>
  </si>
  <si>
    <t>Biebelsheim</t>
  </si>
  <si>
    <t>19.07.2013</t>
  </si>
  <si>
    <t>30.01.2014</t>
  </si>
  <si>
    <t>Tiefenthal</t>
  </si>
  <si>
    <t>28.07.2014</t>
  </si>
  <si>
    <t>Volxheim</t>
  </si>
  <si>
    <t>26.11.2015</t>
  </si>
  <si>
    <t>13.09.2011</t>
  </si>
  <si>
    <t>19.02.2013</t>
  </si>
  <si>
    <t>22.01.2014</t>
  </si>
  <si>
    <t>08.10.2011</t>
  </si>
  <si>
    <t>25.04.2014</t>
  </si>
  <si>
    <t>03.12.2013</t>
  </si>
  <si>
    <t>27.12.2001</t>
  </si>
  <si>
    <t>14.04.2004</t>
  </si>
  <si>
    <t>16.03.2005</t>
  </si>
  <si>
    <t>13.06.2005</t>
  </si>
  <si>
    <t>12.05.2003</t>
  </si>
  <si>
    <t>25.09.2003</t>
  </si>
  <si>
    <t>10.06.2003</t>
  </si>
  <si>
    <t>27.06.2003</t>
  </si>
  <si>
    <t>11.04.2006</t>
  </si>
  <si>
    <t>13.06.2007</t>
  </si>
  <si>
    <t>13.03.2007</t>
  </si>
  <si>
    <t>05.02.2008</t>
  </si>
  <si>
    <t>26.11.2008</t>
  </si>
  <si>
    <t>18.02.2009</t>
  </si>
  <si>
    <t>21.04.2009</t>
  </si>
  <si>
    <t>19.08.2009</t>
  </si>
  <si>
    <t>18.11.2009</t>
  </si>
  <si>
    <t>28.03.2010</t>
  </si>
  <si>
    <t>17.02.2010</t>
  </si>
  <si>
    <t>17.04.2012</t>
  </si>
  <si>
    <t>Welgesheim</t>
  </si>
  <si>
    <t>55576</t>
  </si>
  <si>
    <t>21.03.2014</t>
  </si>
  <si>
    <t>Zotzenheim</t>
  </si>
  <si>
    <t>10.10.2014</t>
  </si>
  <si>
    <t>30.06.2004</t>
  </si>
  <si>
    <t>10.12.2004</t>
  </si>
  <si>
    <t>20.01.2005</t>
  </si>
  <si>
    <t>16.06.2006</t>
  </si>
  <si>
    <t>02.08.2006</t>
  </si>
  <si>
    <t>27.02.2006</t>
  </si>
  <si>
    <t>Pleitersheim</t>
  </si>
  <si>
    <t>04.05.2007</t>
  </si>
  <si>
    <t>13.09.2007</t>
  </si>
  <si>
    <t>20.09.2012</t>
  </si>
  <si>
    <t>03.09.2012</t>
  </si>
  <si>
    <t>Vendersheim</t>
  </si>
  <si>
    <t>55578</t>
  </si>
  <si>
    <t>Wallertheim</t>
  </si>
  <si>
    <t>11.12.2014</t>
  </si>
  <si>
    <t>Wolfsheim</t>
  </si>
  <si>
    <t>24.04.2013</t>
  </si>
  <si>
    <t>Gau-Weinheim</t>
  </si>
  <si>
    <t>25.07.2001</t>
  </si>
  <si>
    <t>29.07.2004</t>
  </si>
  <si>
    <t>03.11.2005</t>
  </si>
  <si>
    <t>11.08.2006</t>
  </si>
  <si>
    <t>21.06.2007</t>
  </si>
  <si>
    <t>15.05.2008</t>
  </si>
  <si>
    <t>22.09.2008</t>
  </si>
  <si>
    <t>22.05.2010</t>
  </si>
  <si>
    <t>20.04.2012</t>
  </si>
  <si>
    <t>30.10.2014</t>
  </si>
  <si>
    <t>14.11.2011</t>
  </si>
  <si>
    <t>14.10.2010</t>
  </si>
  <si>
    <t>18.12.2011</t>
  </si>
  <si>
    <t>12.02.2013</t>
  </si>
  <si>
    <t>12.05.2015</t>
  </si>
  <si>
    <t>Gumbsheim</t>
  </si>
  <si>
    <t>22.12.2012</t>
  </si>
  <si>
    <t>16.01.2013</t>
  </si>
  <si>
    <t>20.09.2013</t>
  </si>
  <si>
    <t>10.07.2000</t>
  </si>
  <si>
    <t>26.04.2002</t>
  </si>
  <si>
    <t>30.09.2004</t>
  </si>
  <si>
    <t>19.07.2005</t>
  </si>
  <si>
    <t>30.08.2005</t>
  </si>
  <si>
    <t>04.08.2005</t>
  </si>
  <si>
    <t>05.05.2006</t>
  </si>
  <si>
    <t>16.09.2008</t>
  </si>
  <si>
    <t>25.03.2009</t>
  </si>
  <si>
    <t>04.09.2009</t>
  </si>
  <si>
    <t>31.08.2009</t>
  </si>
  <si>
    <t>11.07.2012</t>
  </si>
  <si>
    <t>10.10.2013</t>
  </si>
  <si>
    <t>19.04.2011</t>
  </si>
  <si>
    <t>10.05.2011</t>
  </si>
  <si>
    <t>12.08.2011</t>
  </si>
  <si>
    <t>Eckelsheim</t>
  </si>
  <si>
    <t>15.03.2013</t>
  </si>
  <si>
    <t>06.02.2015</t>
  </si>
  <si>
    <t>09.04.2015</t>
  </si>
  <si>
    <t>20.11.2012</t>
  </si>
  <si>
    <t>Siefersheim</t>
  </si>
  <si>
    <t>24.02.2015</t>
  </si>
  <si>
    <t>06.02.2014</t>
  </si>
  <si>
    <t>22.11.2012</t>
  </si>
  <si>
    <t>17.01.2013</t>
  </si>
  <si>
    <t>26.07.2014</t>
  </si>
  <si>
    <t>30.09.2012</t>
  </si>
  <si>
    <t>29.04.2012</t>
  </si>
  <si>
    <t>30.07.2013</t>
  </si>
  <si>
    <t>09.07.2012</t>
  </si>
  <si>
    <t>22.12.2003</t>
  </si>
  <si>
    <t>16.09.2004</t>
  </si>
  <si>
    <t>11.04.2007</t>
  </si>
  <si>
    <t>24.01.2005</t>
  </si>
  <si>
    <t>26.11.2003</t>
  </si>
  <si>
    <t>25.11.2005</t>
  </si>
  <si>
    <t>12.04.2006</t>
  </si>
  <si>
    <t>08.05.2006</t>
  </si>
  <si>
    <t>30.01.2007</t>
  </si>
  <si>
    <t>03.04.2007</t>
  </si>
  <si>
    <t>03.05.2007</t>
  </si>
  <si>
    <t>13.07.2007</t>
  </si>
  <si>
    <t>11.09.2009</t>
  </si>
  <si>
    <t>23.02.2010</t>
  </si>
  <si>
    <t>25.01.2013</t>
  </si>
  <si>
    <t>21.11.2012</t>
  </si>
  <si>
    <t>26.05.2014</t>
  </si>
  <si>
    <t>12.11.2011</t>
  </si>
  <si>
    <t>26.11.2011</t>
  </si>
  <si>
    <t>15.01.2015</t>
  </si>
  <si>
    <t>13.07.2013</t>
  </si>
  <si>
    <t>09.12.2015</t>
  </si>
  <si>
    <t>11.03.2014</t>
  </si>
  <si>
    <t>03.07.2014</t>
  </si>
  <si>
    <t>13.01.2015</t>
  </si>
  <si>
    <t>06.10.2014</t>
  </si>
  <si>
    <t>23.10.2015</t>
  </si>
  <si>
    <t>14.12.2012</t>
  </si>
  <si>
    <t>Gernsheim-Allmendfeld</t>
  </si>
  <si>
    <t>05.01.2013</t>
  </si>
  <si>
    <t>01.05.2015</t>
  </si>
  <si>
    <t>07.05.2015</t>
  </si>
  <si>
    <t>18.05.2015</t>
  </si>
  <si>
    <t>26.08.2013</t>
  </si>
  <si>
    <t>26.06.2014</t>
  </si>
  <si>
    <t>05.03.2013</t>
  </si>
  <si>
    <t>06.02.2012</t>
  </si>
  <si>
    <t>05.11.2012</t>
  </si>
  <si>
    <t>25.03.2015</t>
  </si>
  <si>
    <t>04.07.2013</t>
  </si>
  <si>
    <t>21.05.2012</t>
  </si>
  <si>
    <t>05.06.2012</t>
  </si>
  <si>
    <t>17.12.2015</t>
  </si>
  <si>
    <t>08.11.2010</t>
  </si>
  <si>
    <t>22.11.2010</t>
  </si>
  <si>
    <t>04.06.2012</t>
  </si>
  <si>
    <t>08.07.2011</t>
  </si>
  <si>
    <t>02.09.2011</t>
  </si>
  <si>
    <t>Gernsheim/Klein-Rohrheim</t>
  </si>
  <si>
    <t>11.11.1992</t>
  </si>
  <si>
    <t>10.09.1992</t>
  </si>
  <si>
    <t>31.05.2002</t>
  </si>
  <si>
    <t>07.04.2003</t>
  </si>
  <si>
    <t>30.11.2005</t>
  </si>
  <si>
    <t>19.10.2004</t>
  </si>
  <si>
    <t>05.01.2004</t>
  </si>
  <si>
    <t>16.06.2005</t>
  </si>
  <si>
    <t>08.06.2005</t>
  </si>
  <si>
    <t>06.09.2005</t>
  </si>
  <si>
    <t>14.07.2003</t>
  </si>
  <si>
    <t>24.11.2005</t>
  </si>
  <si>
    <t>17.05.2006</t>
  </si>
  <si>
    <t>10.06.2006</t>
  </si>
  <si>
    <t>20.09.2006</t>
  </si>
  <si>
    <t>18.10.2006</t>
  </si>
  <si>
    <t>27.09.2006</t>
  </si>
  <si>
    <t>11.10.2006</t>
  </si>
  <si>
    <t>15.11.2006</t>
  </si>
  <si>
    <t>15.02.2007</t>
  </si>
  <si>
    <t>23.05.2007</t>
  </si>
  <si>
    <t>01.08.2007</t>
  </si>
  <si>
    <t>19.09.2007</t>
  </si>
  <si>
    <t>15.10.2007</t>
  </si>
  <si>
    <t>16.10.2010</t>
  </si>
  <si>
    <t>21.11.2007</t>
  </si>
  <si>
    <t>13.02.2008</t>
  </si>
  <si>
    <t>28.01.2008</t>
  </si>
  <si>
    <t>22.07.2008</t>
  </si>
  <si>
    <t>08.08.2008</t>
  </si>
  <si>
    <t>28.09.2008</t>
  </si>
  <si>
    <t>Gernsheim-Klein-Rohrheim</t>
  </si>
  <si>
    <t>08.04.2009</t>
  </si>
  <si>
    <t>13.05.2010</t>
  </si>
  <si>
    <t>06.12.2014</t>
  </si>
  <si>
    <t>08.09.2015</t>
  </si>
  <si>
    <t>26.02.2015</t>
  </si>
  <si>
    <t>16.02.2015</t>
  </si>
  <si>
    <t>15.06.2013</t>
  </si>
  <si>
    <t>14.08.2013</t>
  </si>
  <si>
    <t>05.10.2012</t>
  </si>
  <si>
    <t>10.09.2012</t>
  </si>
  <si>
    <t>24.03.2011</t>
  </si>
  <si>
    <t>07.08.2011</t>
  </si>
  <si>
    <t>18.11.1996</t>
  </si>
  <si>
    <t>06.03.1992</t>
  </si>
  <si>
    <t>28.09.2001</t>
  </si>
  <si>
    <t>17.07.2002</t>
  </si>
  <si>
    <t>03.07.2002</t>
  </si>
  <si>
    <t>22.04.2004</t>
  </si>
  <si>
    <t>20.10.2003</t>
  </si>
  <si>
    <t>07.06.2006</t>
  </si>
  <si>
    <t>Worms-Horchheim</t>
  </si>
  <si>
    <t>10.11.2006</t>
  </si>
  <si>
    <t>22.12.2006</t>
  </si>
  <si>
    <t>01.03.2007</t>
  </si>
  <si>
    <t>20.03.2007</t>
  </si>
  <si>
    <t>02.04.2007</t>
  </si>
  <si>
    <t>30.10.2007</t>
  </si>
  <si>
    <t>03.04.2008</t>
  </si>
  <si>
    <t>30.05.2008</t>
  </si>
  <si>
    <t>06.06.2008</t>
  </si>
  <si>
    <t>02.12.2014</t>
  </si>
  <si>
    <t>17.11.2014</t>
  </si>
  <si>
    <t>06.02.2013</t>
  </si>
  <si>
    <t>13.10.2013</t>
  </si>
  <si>
    <t>11.08.2014</t>
  </si>
  <si>
    <t>23.05.2014</t>
  </si>
  <si>
    <t>22.08.2012</t>
  </si>
  <si>
    <t>Worms-Leiselheim</t>
  </si>
  <si>
    <t>16.10.2013</t>
  </si>
  <si>
    <t>21.05.2014</t>
  </si>
  <si>
    <t>21.10.2014</t>
  </si>
  <si>
    <t>29.10.2014</t>
  </si>
  <si>
    <t>09.08.2011</t>
  </si>
  <si>
    <t>29.01.2013</t>
  </si>
  <si>
    <t>28.07.2012</t>
  </si>
  <si>
    <t>03.01.2013</t>
  </si>
  <si>
    <t>30.11.2010</t>
  </si>
  <si>
    <t>20.08.2010</t>
  </si>
  <si>
    <t>07.04.2014</t>
  </si>
  <si>
    <t>24.10.2011</t>
  </si>
  <si>
    <t>12.06.1996</t>
  </si>
  <si>
    <t>18.07.2001</t>
  </si>
  <si>
    <t>07.06.2002</t>
  </si>
  <si>
    <t>15.07.2002</t>
  </si>
  <si>
    <t>23.09.2002</t>
  </si>
  <si>
    <t>12.12.2002</t>
  </si>
  <si>
    <t>19.06.2000</t>
  </si>
  <si>
    <t>11.04.2005</t>
  </si>
  <si>
    <t>27.09.2005</t>
  </si>
  <si>
    <t>09.10.2003</t>
  </si>
  <si>
    <t>18.08.2005</t>
  </si>
  <si>
    <t>24.12.2005</t>
  </si>
  <si>
    <t>21.03.2006</t>
  </si>
  <si>
    <t>12.04.2007</t>
  </si>
  <si>
    <t>25.06.2007</t>
  </si>
  <si>
    <t>16.11.2007</t>
  </si>
  <si>
    <t>10.05.2008</t>
  </si>
  <si>
    <t>26.09.2008</t>
  </si>
  <si>
    <t>14.09.2009</t>
  </si>
  <si>
    <t>31.12.2009</t>
  </si>
  <si>
    <t>08.03.2010</t>
  </si>
  <si>
    <t>02.10.2014</t>
  </si>
  <si>
    <t>27.07.2013</t>
  </si>
  <si>
    <t>10.12.2012</t>
  </si>
  <si>
    <t>Worms-Ibersheim</t>
  </si>
  <si>
    <t>13.11.2013</t>
  </si>
  <si>
    <t>12.12.2013</t>
  </si>
  <si>
    <t>10.07.2013</t>
  </si>
  <si>
    <t>27.02.2012</t>
  </si>
  <si>
    <t>12.11.2010</t>
  </si>
  <si>
    <t>14.10.2011</t>
  </si>
  <si>
    <t>30.03.2013</t>
  </si>
  <si>
    <t>22.08.2013</t>
  </si>
  <si>
    <t>13.02.2015</t>
  </si>
  <si>
    <t>24.06.2014</t>
  </si>
  <si>
    <t>19.08.2013</t>
  </si>
  <si>
    <t>12.08.1993</t>
  </si>
  <si>
    <t>15.05.2001</t>
  </si>
  <si>
    <t>11.05.2000</t>
  </si>
  <si>
    <t>13.01.2004</t>
  </si>
  <si>
    <t>29.06.2005</t>
  </si>
  <si>
    <t>31.12.2001</t>
  </si>
  <si>
    <t>12.06.2002</t>
  </si>
  <si>
    <t>15.07.2003</t>
  </si>
  <si>
    <t>31.03.2003</t>
  </si>
  <si>
    <t>11.12.2006</t>
  </si>
  <si>
    <t>30.05.2007</t>
  </si>
  <si>
    <t>27.08.2007</t>
  </si>
  <si>
    <t>20.01.2007</t>
  </si>
  <si>
    <t>11.02.2008</t>
  </si>
  <si>
    <t>03.06.2008</t>
  </si>
  <si>
    <t>13.06.2008</t>
  </si>
  <si>
    <t>08.07.2008</t>
  </si>
  <si>
    <t>11.07.2008</t>
  </si>
  <si>
    <t>01.08.2008</t>
  </si>
  <si>
    <t>19.09.2008</t>
  </si>
  <si>
    <t>06.05.2009</t>
  </si>
  <si>
    <t>24.08.2009</t>
  </si>
  <si>
    <t>16.08.2009</t>
  </si>
  <si>
    <t>13.03.2013</t>
  </si>
  <si>
    <t>24.07.2013</t>
  </si>
  <si>
    <t>18.04.2014</t>
  </si>
  <si>
    <t>08.12.2014</t>
  </si>
  <si>
    <t>23.08.2012</t>
  </si>
  <si>
    <t>15.06.2015</t>
  </si>
  <si>
    <t>10.09.2013</t>
  </si>
  <si>
    <t>04.12.2013</t>
  </si>
  <si>
    <t>26.11.2014</t>
  </si>
  <si>
    <t>29.07.2015</t>
  </si>
  <si>
    <t>10.06.2013</t>
  </si>
  <si>
    <t>22.05.2013</t>
  </si>
  <si>
    <t>09.01.2015</t>
  </si>
  <si>
    <t>04.06.2015</t>
  </si>
  <si>
    <t>02.10.2015</t>
  </si>
  <si>
    <t>25.05.2012</t>
  </si>
  <si>
    <t>22.07.2014</t>
  </si>
  <si>
    <t>01.01.2014</t>
  </si>
  <si>
    <t>19.06.2012</t>
  </si>
  <si>
    <t>31.01.2014</t>
  </si>
  <si>
    <t>25.04.2012</t>
  </si>
  <si>
    <t>03.07.2011</t>
  </si>
  <si>
    <t>06.08.2012</t>
  </si>
  <si>
    <t>20.06.2014</t>
  </si>
  <si>
    <t>14.02.2011</t>
  </si>
  <si>
    <t>21.07.2015</t>
  </si>
  <si>
    <t>23.04.2012</t>
  </si>
  <si>
    <t>29.04.2011</t>
  </si>
  <si>
    <t>23.06.2012</t>
  </si>
  <si>
    <t>06.09.2013</t>
  </si>
  <si>
    <t>30.04.2011</t>
  </si>
  <si>
    <t>14.03.2012</t>
  </si>
  <si>
    <t>15.05.2011</t>
  </si>
  <si>
    <t>27.01.1997</t>
  </si>
  <si>
    <t>26.07.2001</t>
  </si>
  <si>
    <t>06.08.1996</t>
  </si>
  <si>
    <t>15.02.2000</t>
  </si>
  <si>
    <t>21.08.2000</t>
  </si>
  <si>
    <t>03.09.2001</t>
  </si>
  <si>
    <t>25.09.2001</t>
  </si>
  <si>
    <t>21.10.2002</t>
  </si>
  <si>
    <t>19.02.2004</t>
  </si>
  <si>
    <t>23.12.2004</t>
  </si>
  <si>
    <t>20.10.2004</t>
  </si>
  <si>
    <t>25.05.2005</t>
  </si>
  <si>
    <t>27.03.2002</t>
  </si>
  <si>
    <t>05.03.2003</t>
  </si>
  <si>
    <t>11.11.2005</t>
  </si>
  <si>
    <t>24.04.2006</t>
  </si>
  <si>
    <t>04.04.2006</t>
  </si>
  <si>
    <t>13.07.2006</t>
  </si>
  <si>
    <t>31.01.2007</t>
  </si>
  <si>
    <t>25.05.2007</t>
  </si>
  <si>
    <t>02.11.2006</t>
  </si>
  <si>
    <t>21.08.2007</t>
  </si>
  <si>
    <t>04.06.2008</t>
  </si>
  <si>
    <t>04.05.2008</t>
  </si>
  <si>
    <t>30.10.2008</t>
  </si>
  <si>
    <t>05.11.2008</t>
  </si>
  <si>
    <t>05.02.2009</t>
  </si>
  <si>
    <t>10.05.2009</t>
  </si>
  <si>
    <t>14.08.2009</t>
  </si>
  <si>
    <t>16.10.2009</t>
  </si>
  <si>
    <t>04.02.2010</t>
  </si>
  <si>
    <t>16.02.2010</t>
  </si>
  <si>
    <t>05.06.2010</t>
  </si>
  <si>
    <t>22.06.2013</t>
  </si>
  <si>
    <t>13.06.2014</t>
  </si>
  <si>
    <t>04.01.2013</t>
  </si>
  <si>
    <t>14.09.2000</t>
  </si>
  <si>
    <t>14.05.2002</t>
  </si>
  <si>
    <t>15.11.2002</t>
  </si>
  <si>
    <t>25.02.2004</t>
  </si>
  <si>
    <t>26.03.2004</t>
  </si>
  <si>
    <t>01.08.2006</t>
  </si>
  <si>
    <t>09.05.2007</t>
  </si>
  <si>
    <t>27.07.2007</t>
  </si>
  <si>
    <t>24.01.2008</t>
  </si>
  <si>
    <t>24.04.2008</t>
  </si>
  <si>
    <t>14.05.2008</t>
  </si>
  <si>
    <t>26.08.2008</t>
  </si>
  <si>
    <t>21.10.2008</t>
  </si>
  <si>
    <t>19.03.2009</t>
  </si>
  <si>
    <t>14.04.2009</t>
  </si>
  <si>
    <t>23.02.2009</t>
  </si>
  <si>
    <t>20.09.2009</t>
  </si>
  <si>
    <t>24.02.2010</t>
  </si>
  <si>
    <t>08.05.2010</t>
  </si>
  <si>
    <t>19.07.2010</t>
  </si>
  <si>
    <t>21.07.2014</t>
  </si>
  <si>
    <t>15.09.2011</t>
  </si>
  <si>
    <t>06.10.2012</t>
  </si>
  <si>
    <t>11.01.2013</t>
  </si>
  <si>
    <t>19.09.2012</t>
  </si>
  <si>
    <t>07.08.2014</t>
  </si>
  <si>
    <t>06.11.2015</t>
  </si>
  <si>
    <t>18.03.2013</t>
  </si>
  <si>
    <t>12.09.2013</t>
  </si>
  <si>
    <t>24.12.2011</t>
  </si>
  <si>
    <t>15.05.2012</t>
  </si>
  <si>
    <t>03.11.2012</t>
  </si>
  <si>
    <t>03.04.2013</t>
  </si>
  <si>
    <t>Eich-Sandhof</t>
  </si>
  <si>
    <t>27.05.1992</t>
  </si>
  <si>
    <t>18.08.1998</t>
  </si>
  <si>
    <t>17.06.2004</t>
  </si>
  <si>
    <t>17.03.2004</t>
  </si>
  <si>
    <t>10.06.2005</t>
  </si>
  <si>
    <t>01.01.2000</t>
  </si>
  <si>
    <t>22.08.2006</t>
  </si>
  <si>
    <t>20.11.2006</t>
  </si>
  <si>
    <t>06.12.2006</t>
  </si>
  <si>
    <t>14.03.2007</t>
  </si>
  <si>
    <t>22.05.2007</t>
  </si>
  <si>
    <t>03.10.2007</t>
  </si>
  <si>
    <t>19.03.2010</t>
  </si>
  <si>
    <t>24.07.2015</t>
  </si>
  <si>
    <t>27.08.2013</t>
  </si>
  <si>
    <t>08.03.2002</t>
  </si>
  <si>
    <t>15.02.2004</t>
  </si>
  <si>
    <t>28.05.2004</t>
  </si>
  <si>
    <t>11.06.2007</t>
  </si>
  <si>
    <t>27.03.2009</t>
  </si>
  <si>
    <t>Alsheim/Hangen-Wahlheim</t>
  </si>
  <si>
    <t>17.09.2013</t>
  </si>
  <si>
    <t>17.10.2013</t>
  </si>
  <si>
    <t>22.06.2012</t>
  </si>
  <si>
    <t>12.02.2015</t>
  </si>
  <si>
    <t>09.09.2013</t>
  </si>
  <si>
    <t>02.10.2013</t>
  </si>
  <si>
    <t>13.08.2010</t>
  </si>
  <si>
    <t>14.12.2007</t>
  </si>
  <si>
    <t>16.04.2008</t>
  </si>
  <si>
    <t>05.09.2012</t>
  </si>
  <si>
    <t>04.10.2011</t>
  </si>
  <si>
    <t>27.08.1991</t>
  </si>
  <si>
    <t>05.08.2002</t>
  </si>
  <si>
    <t>05.11.2007</t>
  </si>
  <si>
    <t>Mettenheim</t>
  </si>
  <si>
    <t>67582</t>
  </si>
  <si>
    <t>03.11.2015</t>
  </si>
  <si>
    <t>06.08.2015</t>
  </si>
  <si>
    <t>11.10.2001</t>
  </si>
  <si>
    <t>23.04.2003</t>
  </si>
  <si>
    <t>26.07.2011</t>
  </si>
  <si>
    <t>31.01.2012</t>
  </si>
  <si>
    <t>04.12.2015</t>
  </si>
  <si>
    <t>04.06.2013</t>
  </si>
  <si>
    <t>04.02.2015</t>
  </si>
  <si>
    <t>04.02.2013</t>
  </si>
  <si>
    <t>20.12.2014</t>
  </si>
  <si>
    <t>08.08.2013</t>
  </si>
  <si>
    <t>17.07.2012</t>
  </si>
  <si>
    <t>11.08.2005</t>
  </si>
  <si>
    <t>19.07.2006</t>
  </si>
  <si>
    <t>26.07.2006</t>
  </si>
  <si>
    <t>14.02.2007</t>
  </si>
  <si>
    <t>19.02.2010</t>
  </si>
  <si>
    <t>Dorn-Dürkheim</t>
  </si>
  <si>
    <t>67585</t>
  </si>
  <si>
    <t>22.09.2014</t>
  </si>
  <si>
    <t>12.11.2013</t>
  </si>
  <si>
    <t>15.07.2013</t>
  </si>
  <si>
    <t>02.05.2010</t>
  </si>
  <si>
    <t>22.01.2008</t>
  </si>
  <si>
    <t>Monsheim-Kriegsheim</t>
  </si>
  <si>
    <t>15.09.2015</t>
  </si>
  <si>
    <t>05.06.2014</t>
  </si>
  <si>
    <t>11.04.2013</t>
  </si>
  <si>
    <t>24.08.2012</t>
  </si>
  <si>
    <t>23.07.2012</t>
  </si>
  <si>
    <t>28.04.2012</t>
  </si>
  <si>
    <t>11.06.2011</t>
  </si>
  <si>
    <t>10.07.2012</t>
  </si>
  <si>
    <t>25.10.2012</t>
  </si>
  <si>
    <t>15.09.2010</t>
  </si>
  <si>
    <t>28.08.2001</t>
  </si>
  <si>
    <t>08.05.2003</t>
  </si>
  <si>
    <t>15.09.2005</t>
  </si>
  <si>
    <t>15.06.2009</t>
  </si>
  <si>
    <t>23.09.2009</t>
  </si>
  <si>
    <t>Mölsheim</t>
  </si>
  <si>
    <t>23.07.2015</t>
  </si>
  <si>
    <t>22.07.2015</t>
  </si>
  <si>
    <t>07.08.2012</t>
  </si>
  <si>
    <t>Hohen-Sülzen</t>
  </si>
  <si>
    <t>15.01.2013</t>
  </si>
  <si>
    <t>22.05.2015</t>
  </si>
  <si>
    <t>21.05.2013</t>
  </si>
  <si>
    <t>10.06.2014</t>
  </si>
  <si>
    <t>12.12.2014</t>
  </si>
  <si>
    <t>27.09.1999</t>
  </si>
  <si>
    <t>12.07.2001</t>
  </si>
  <si>
    <t>21.11.2006</t>
  </si>
  <si>
    <t>12.06.2003</t>
  </si>
  <si>
    <t>12.03.2004</t>
  </si>
  <si>
    <t>08.06.2004</t>
  </si>
  <si>
    <t>02.02.2005</t>
  </si>
  <si>
    <t>12.05.2005</t>
  </si>
  <si>
    <t>30.06.2006</t>
  </si>
  <si>
    <t>27.07.2006</t>
  </si>
  <si>
    <t>12.05.2007</t>
  </si>
  <si>
    <t>28.07.2008</t>
  </si>
  <si>
    <t>18.03.2009</t>
  </si>
  <si>
    <t>25.05.2009</t>
  </si>
  <si>
    <t>02.04.2009</t>
  </si>
  <si>
    <t>01.03.2010</t>
  </si>
  <si>
    <t>09.04.2010</t>
  </si>
  <si>
    <t>02.08.2010</t>
  </si>
  <si>
    <t>21.06.2014</t>
  </si>
  <si>
    <t>28.06.2014</t>
  </si>
  <si>
    <t>Flörsheim-Dalsheim</t>
  </si>
  <si>
    <t>67592</t>
  </si>
  <si>
    <t>23.08.2014</t>
  </si>
  <si>
    <t>23.05.2015</t>
  </si>
  <si>
    <t>18.09.2014</t>
  </si>
  <si>
    <t>02.10.2012</t>
  </si>
  <si>
    <t>30.05.2013</t>
  </si>
  <si>
    <t>05.07.2013</t>
  </si>
  <si>
    <t>11.08.1999</t>
  </si>
  <si>
    <t>16.05.2002</t>
  </si>
  <si>
    <t>04.09.2003</t>
  </si>
  <si>
    <t>20.08.2004</t>
  </si>
  <si>
    <t>24.11.2004</t>
  </si>
  <si>
    <t>17.01.2005</t>
  </si>
  <si>
    <t>27.01.2005</t>
  </si>
  <si>
    <t>18.02.2005</t>
  </si>
  <si>
    <t>15.06.2005</t>
  </si>
  <si>
    <t>07.07.2005</t>
  </si>
  <si>
    <t>17.10.2005</t>
  </si>
  <si>
    <t>06.02.2006</t>
  </si>
  <si>
    <t>07.02.2006</t>
  </si>
  <si>
    <t>14.11.2006</t>
  </si>
  <si>
    <t>24.10.2007</t>
  </si>
  <si>
    <t>27.03.2015</t>
  </si>
  <si>
    <t>07.12.2012</t>
  </si>
  <si>
    <t>11.11.2015</t>
  </si>
  <si>
    <t>10.06.2015</t>
  </si>
  <si>
    <t>25.08.1999</t>
  </si>
  <si>
    <t>20.08.2002</t>
  </si>
  <si>
    <t>01.04.2004</t>
  </si>
  <si>
    <t>17.01.2006</t>
  </si>
  <si>
    <t>21.02.2006</t>
  </si>
  <si>
    <t>27.11.2007</t>
  </si>
  <si>
    <t>30.09.2009</t>
  </si>
  <si>
    <t>29.01.2010</t>
  </si>
  <si>
    <t>10.02.2014</t>
  </si>
  <si>
    <t>02.05.2012</t>
  </si>
  <si>
    <t>12.01.2015</t>
  </si>
  <si>
    <t>24.08.2010</t>
  </si>
  <si>
    <t>20.11.2010</t>
  </si>
  <si>
    <t>28.08.2000</t>
  </si>
  <si>
    <t>10.02.2005</t>
  </si>
  <si>
    <t>12.10.2009</t>
  </si>
  <si>
    <t>Dittelsheim-Heßloch</t>
  </si>
  <si>
    <t>67596</t>
  </si>
  <si>
    <t>25.08.2015</t>
  </si>
  <si>
    <t>Frettenheim</t>
  </si>
  <si>
    <t>22.09.2015</t>
  </si>
  <si>
    <t>13.07.2015</t>
  </si>
  <si>
    <t>10.02.2011</t>
  </si>
  <si>
    <t>14.06.2012</t>
  </si>
  <si>
    <t>11.02.2011</t>
  </si>
  <si>
    <t>14.01.2004</t>
  </si>
  <si>
    <t>28.02.2005</t>
  </si>
  <si>
    <t>02.05.2006</t>
  </si>
  <si>
    <t>06.08.2008</t>
  </si>
  <si>
    <t>29.09.2008</t>
  </si>
  <si>
    <t>13.12.2008</t>
  </si>
  <si>
    <t>05.03.2009</t>
  </si>
  <si>
    <t>20.07.2009</t>
  </si>
  <si>
    <t>01.11.2009</t>
  </si>
  <si>
    <t>03.08.2010</t>
  </si>
  <si>
    <t>17.09.2014</t>
  </si>
  <si>
    <t>12.04.2013</t>
  </si>
  <si>
    <t>27.10.2004</t>
  </si>
  <si>
    <t>20.04.2006</t>
  </si>
  <si>
    <t>28.06.2006</t>
  </si>
  <si>
    <t>Gundheim</t>
  </si>
  <si>
    <t>67599</t>
  </si>
  <si>
    <t>09.11.2015</t>
  </si>
  <si>
    <t>05.04.2011</t>
  </si>
  <si>
    <t>22.11.2004</t>
  </si>
  <si>
    <t>25.11.2004</t>
  </si>
  <si>
    <t>02.12.2005</t>
  </si>
  <si>
    <t>24.10.2006</t>
  </si>
  <si>
    <t>20.06.2007</t>
  </si>
  <si>
    <t>12.03.2008</t>
  </si>
  <si>
    <t>05.05.2010</t>
  </si>
  <si>
    <t>20.03.2002</t>
  </si>
  <si>
    <t>13.12.2012</t>
  </si>
  <si>
    <t>Lampertheim-Hofheim</t>
  </si>
  <si>
    <t>09.07.2013</t>
  </si>
  <si>
    <t>22.10.2014</t>
  </si>
  <si>
    <t>30.11.2015</t>
  </si>
  <si>
    <t>28.09.2015</t>
  </si>
  <si>
    <t>08.02.2013</t>
  </si>
  <si>
    <t>26.10.2015</t>
  </si>
  <si>
    <t>23.01.2015</t>
  </si>
  <si>
    <t>22.05.2012</t>
  </si>
  <si>
    <t>08.04.2014</t>
  </si>
  <si>
    <t>08.12.2015</t>
  </si>
  <si>
    <t>15.04.2014</t>
  </si>
  <si>
    <t>20.07.2010</t>
  </si>
  <si>
    <t>16.03.2013</t>
  </si>
  <si>
    <t>14.07.2012</t>
  </si>
  <si>
    <t>27.07.2011</t>
  </si>
  <si>
    <t>24.08.2013</t>
  </si>
  <si>
    <t>28.07.2011</t>
  </si>
  <si>
    <t>18.08.2012</t>
  </si>
  <si>
    <t>20.03.2011</t>
  </si>
  <si>
    <t>21.06.2012</t>
  </si>
  <si>
    <t>10.05.2012</t>
  </si>
  <si>
    <t>12.10.2010</t>
  </si>
  <si>
    <t>26.11.2013</t>
  </si>
  <si>
    <t>07.09.2011</t>
  </si>
  <si>
    <t>26.08.1999</t>
  </si>
  <si>
    <t>21.06.2001</t>
  </si>
  <si>
    <t>28.06.2001</t>
  </si>
  <si>
    <t>23.08.2002</t>
  </si>
  <si>
    <t>15.01.2004</t>
  </si>
  <si>
    <t>07.01.2004</t>
  </si>
  <si>
    <t>19.08.2004</t>
  </si>
  <si>
    <t>23.06.2004</t>
  </si>
  <si>
    <t>06.07.2004</t>
  </si>
  <si>
    <t>09.08.2001</t>
  </si>
  <si>
    <t>15.07.2005</t>
  </si>
  <si>
    <t>13.07.2005</t>
  </si>
  <si>
    <t>19.08.2005</t>
  </si>
  <si>
    <t>24.10.2005</t>
  </si>
  <si>
    <t>31.10.2005</t>
  </si>
  <si>
    <t>30.01.2006</t>
  </si>
  <si>
    <t>24.02.2006</t>
  </si>
  <si>
    <t>29.03.2006</t>
  </si>
  <si>
    <t>31.05.2006</t>
  </si>
  <si>
    <t>22.06.2006</t>
  </si>
  <si>
    <t>07.07.2006</t>
  </si>
  <si>
    <t>10.10.2006</t>
  </si>
  <si>
    <t>14.09.2006</t>
  </si>
  <si>
    <t>01.12.2006</t>
  </si>
  <si>
    <t>16.03.2007</t>
  </si>
  <si>
    <t>18.04.2007</t>
  </si>
  <si>
    <t>20.07.2007</t>
  </si>
  <si>
    <t>21.01.2008</t>
  </si>
  <si>
    <t>13.03.2008</t>
  </si>
  <si>
    <t>18.03.2008</t>
  </si>
  <si>
    <t>23.05.2008</t>
  </si>
  <si>
    <t>05.08.2008</t>
  </si>
  <si>
    <t>17.09.2008</t>
  </si>
  <si>
    <t>29.07.2008</t>
  </si>
  <si>
    <t>21.11.2008</t>
  </si>
  <si>
    <t>10.11.2008</t>
  </si>
  <si>
    <t>24.12.2008</t>
  </si>
  <si>
    <t>06.04.2009</t>
  </si>
  <si>
    <t>31.12.2008</t>
  </si>
  <si>
    <t>13.05.2009</t>
  </si>
  <si>
    <t>09.07.2009</t>
  </si>
  <si>
    <t>Bürstadt-Bobstadt</t>
  </si>
  <si>
    <t>13.08.2014</t>
  </si>
  <si>
    <t>04.09.2015</t>
  </si>
  <si>
    <t>19.08.2015</t>
  </si>
  <si>
    <t>08.01.2013</t>
  </si>
  <si>
    <t>14.11.2013</t>
  </si>
  <si>
    <t>15.10.2013</t>
  </si>
  <si>
    <t>02.05.2013</t>
  </si>
  <si>
    <t>13.05.2014</t>
  </si>
  <si>
    <t>03.06.2015</t>
  </si>
  <si>
    <t>10.09.2015</t>
  </si>
  <si>
    <t>08.06.2015</t>
  </si>
  <si>
    <t>20.08.2014</t>
  </si>
  <si>
    <t>21.08.2011</t>
  </si>
  <si>
    <t>09.06.2012</t>
  </si>
  <si>
    <t>08.10.2013</t>
  </si>
  <si>
    <t>23.07.2011</t>
  </si>
  <si>
    <t>02.07.2015</t>
  </si>
  <si>
    <t>25.02.2011</t>
  </si>
  <si>
    <t>Bürstadt-Riedrode</t>
  </si>
  <si>
    <t>22.12.1997</t>
  </si>
  <si>
    <t>06.03.2001</t>
  </si>
  <si>
    <t>17.05.2001</t>
  </si>
  <si>
    <t>06.06.2001</t>
  </si>
  <si>
    <t>24.04.2003</t>
  </si>
  <si>
    <t>13.07.2004</t>
  </si>
  <si>
    <t>19.12.2003</t>
  </si>
  <si>
    <t>07.10.2004</t>
  </si>
  <si>
    <t>22.03.2004</t>
  </si>
  <si>
    <t>18.03.2005</t>
  </si>
  <si>
    <t>20.06.2005</t>
  </si>
  <si>
    <t>12.09.2005</t>
  </si>
  <si>
    <t>07.10.2003</t>
  </si>
  <si>
    <t>22.08.2003</t>
  </si>
  <si>
    <t>08.12.2005</t>
  </si>
  <si>
    <t>03.03.2006</t>
  </si>
  <si>
    <t>02.05.2007</t>
  </si>
  <si>
    <t>06.07.2007</t>
  </si>
  <si>
    <t>01.02.2008</t>
  </si>
  <si>
    <t>10.07.2006</t>
  </si>
  <si>
    <t>14.01.2008</t>
  </si>
  <si>
    <t>07.04.2008</t>
  </si>
  <si>
    <t>15.04.2008</t>
  </si>
  <si>
    <t>09.05.2008</t>
  </si>
  <si>
    <t>02.05.2008</t>
  </si>
  <si>
    <t>08.10.2008</t>
  </si>
  <si>
    <t>03.06.2009</t>
  </si>
  <si>
    <t>Biblis</t>
  </si>
  <si>
    <t>29.09.2015</t>
  </si>
  <si>
    <t>04.03.2014</t>
  </si>
  <si>
    <t>09.09.2015</t>
  </si>
  <si>
    <t>19.01.2015</t>
  </si>
  <si>
    <t>19.02.2014</t>
  </si>
  <si>
    <t>Biblis-Wattenheim</t>
  </si>
  <si>
    <t>11.07.2011</t>
  </si>
  <si>
    <t>15.01.2014</t>
  </si>
  <si>
    <t>13.07.1992</t>
  </si>
  <si>
    <t>07.08.2000</t>
  </si>
  <si>
    <t>14.11.2003</t>
  </si>
  <si>
    <t>01.02.2005</t>
  </si>
  <si>
    <t>13.09.2005</t>
  </si>
  <si>
    <t>28.11.2005</t>
  </si>
  <si>
    <t>20.02.2007</t>
  </si>
  <si>
    <t>11.03.2009</t>
  </si>
  <si>
    <t>31.08.2014</t>
  </si>
  <si>
    <t>09.01.2013</t>
  </si>
  <si>
    <t>07.10.2011</t>
  </si>
  <si>
    <t>10.09.2011</t>
  </si>
  <si>
    <t>17.02.2012</t>
  </si>
  <si>
    <t>01.09.2014</t>
  </si>
  <si>
    <t>24.02.2014</t>
  </si>
  <si>
    <t>14.05.2001</t>
  </si>
  <si>
    <t>12.09.2006</t>
  </si>
  <si>
    <t>29.06.2007</t>
  </si>
  <si>
    <t>01.05.2010</t>
  </si>
  <si>
    <t>28.03.2008</t>
  </si>
  <si>
    <t>07.08.2008</t>
  </si>
  <si>
    <t>WAS</t>
  </si>
  <si>
    <t>01.01.1998</t>
  </si>
  <si>
    <t>01.07.1984</t>
  </si>
  <si>
    <t>31.12.2015</t>
  </si>
  <si>
    <t>22.10.2015</t>
  </si>
  <si>
    <t>28.12.2013</t>
  </si>
  <si>
    <t>26.04.2015</t>
  </si>
  <si>
    <t>05.06.2002</t>
  </si>
  <si>
    <t>10.06.2002</t>
  </si>
  <si>
    <t>13.04.2005</t>
  </si>
  <si>
    <t>10.10.2005</t>
  </si>
  <si>
    <t>02.03.2007</t>
  </si>
  <si>
    <t>18.03.2004</t>
  </si>
  <si>
    <t>01.10.2004</t>
  </si>
  <si>
    <t>20.12.2004</t>
  </si>
  <si>
    <t>06.12.2004</t>
  </si>
  <si>
    <t>08.11.2001</t>
  </si>
  <si>
    <t>01.06.2001</t>
  </si>
  <si>
    <t>31.10.2009</t>
  </si>
  <si>
    <t>10.03.2009</t>
  </si>
  <si>
    <t>08.06.2008</t>
  </si>
  <si>
    <t>07.09.2010</t>
  </si>
  <si>
    <t>23.04.1992</t>
  </si>
  <si>
    <t>11.02.2000</t>
  </si>
  <si>
    <t>13.11.2007</t>
  </si>
  <si>
    <t>27.07.2014</t>
  </si>
  <si>
    <t>11.09.2014</t>
  </si>
  <si>
    <t>XXXXXXXXXXXXXXXX</t>
  </si>
  <si>
    <t>XXXXXXXX</t>
  </si>
  <si>
    <t>E3295401XXXXXXXXXXXXXXXXXXXXXXXXX</t>
  </si>
  <si>
    <t>E3025401XXXXXXXXXXXXXXXXXXXXXXXXX</t>
  </si>
  <si>
    <t>E3307901XXXXXXXXXXXXXXXXXXXXXXXXX</t>
  </si>
  <si>
    <t>DE00070155234XXXXXXXXXXXXXXXXXXXX</t>
  </si>
  <si>
    <t>DE00070155268XXXXXXXXXXXXXXXXXXXX</t>
  </si>
  <si>
    <t>DE00070155270XXXXXXXXXXXXXXXXXXXX</t>
  </si>
  <si>
    <t>DE00070167549XXXXXXXXXXXXXXXXXXXX</t>
  </si>
  <si>
    <t>DE00070167550XXXXXXXXXXXXXXXXXXXX</t>
  </si>
  <si>
    <t>DE00070168647XXXXXXXXXXXXXXXXXXXX</t>
  </si>
  <si>
    <t>DE00070155237XXXXXXXXXXXXXXXXXXXX</t>
  </si>
  <si>
    <t>DE00070155263XXXXXXXXXXXXXXXXXXXX</t>
  </si>
  <si>
    <t>DE00070155276XXXXXXXXXXXXXXXXXXXX</t>
  </si>
  <si>
    <t>DE00070155283XXXXXXXXXXXXXXXXXXXX</t>
  </si>
  <si>
    <t>DE00070155286XXXXXXXXXXXXXXXXXXXX</t>
  </si>
  <si>
    <t>DE00070155291XXXXXXXXXXXXXXXXXXXX</t>
  </si>
  <si>
    <t>DE00070155437XXXXXXXXXXXXXXXXXXXX</t>
  </si>
  <si>
    <t>DE00070167574XXXXXXXXXXXXXXXXXXXX</t>
  </si>
  <si>
    <t>DE00070168642XXXXXXXXXXXXXXXXXXXX</t>
  </si>
  <si>
    <t>DE00070155232XXXXXXXXXXXXXXXXXXXX</t>
  </si>
  <si>
    <t>DE00070155278XXXXXXXXXXXXXXXXXXXX</t>
  </si>
  <si>
    <t>DE00070155288XXXXXXXXXXXXXXXXXXXX</t>
  </si>
  <si>
    <t>DE00070155296XXXXXXXXXXXXXXXXXXXX</t>
  </si>
  <si>
    <t>DE00070155457XXXXXXXXXXXXXXXXXXXX</t>
  </si>
  <si>
    <t>DE00070155546XXXXXXXXXXXXXXXXXXXX</t>
  </si>
  <si>
    <t>DE00070155599XXXXXXXXXXXXXXXXXXXX</t>
  </si>
  <si>
    <t>DE00070167551XXXXXXXXXXXXXXXXXXXX</t>
  </si>
  <si>
    <t>DE00070167577XXXXXXXXXXXXXXXXXXXX</t>
  </si>
  <si>
    <t>DE00070167583XXXXXXXXXXXXXXXXXXXX</t>
  </si>
  <si>
    <t>DE00070167591XXXXXXXXXXXXXXXXXXXX</t>
  </si>
  <si>
    <t>DE00070167598XXXXXXXXXXXXXXXXXXXX</t>
  </si>
  <si>
    <t>DE00070155239XXXXXXXXXXXXXXXXXXXX</t>
  </si>
  <si>
    <t>DE00070155294XXXXXXXXXXXXXXXXXXXX</t>
  </si>
  <si>
    <t>DE00070155299XXXXXXXXXXXXXXXXXXXX</t>
  </si>
  <si>
    <t>DE00070155411XXXXXXXXXXXXXXXXXXXX</t>
  </si>
  <si>
    <t>DE00070155459XXXXXXXXXXXXXXXXXXXX</t>
  </si>
  <si>
    <t>DE00070155597XXXXXXXXXXXXXXXXXXXX</t>
  </si>
  <si>
    <t>DE00070164579XXXXXXXXXXXXXXXXXXXX</t>
  </si>
  <si>
    <t>DE00070167547XXXXXXXXXXXXXXXXXXXX</t>
  </si>
  <si>
    <t>DE00070167575XXXXXXXXXXXXXXXXXXXX</t>
  </si>
  <si>
    <t>DE00070167578XXXXXXXXXXXXXXXXXXXX</t>
  </si>
  <si>
    <t>DE00070167586XXXXXXXXXXXXXXXXXXXX</t>
  </si>
  <si>
    <t>DE00070167587XXXXXXXXXXXXXXXXXXXX</t>
  </si>
  <si>
    <t>DE00070167590XXXXXXXXXXXXXXXXXXXX</t>
  </si>
  <si>
    <t>DE00070167593XXXXXXXXXXXXXXXXXXXX</t>
  </si>
  <si>
    <t>DE00070167595XXXXXXXXXXXXXXXXXXXX</t>
  </si>
  <si>
    <t>DE00070168623XXXXXXXXXXXXXXXXXXXX</t>
  </si>
  <si>
    <t>DE00070168649XXXXXXXXXXXXXXXXXXXX</t>
  </si>
  <si>
    <t>DE00000055278XXXXXXXXXXXXXXXXXXXX</t>
  </si>
  <si>
    <t>DE00039667294XXXXXXXXXXXXXXXXXXXX</t>
  </si>
  <si>
    <t>DE00070155271XXXXXXXXXXXXXXXXXXXX</t>
  </si>
  <si>
    <t>DE00070155545XXXXXXXXXXXXXXXXXXXX</t>
  </si>
  <si>
    <t>DE00070155576XXXXXXXXXXXXXXXXXXXX</t>
  </si>
  <si>
    <t>DE00070155578XXXXXXXXXXXXXXXXXXXX</t>
  </si>
  <si>
    <t>DE00070167294XXXXXXXXXXXXXXXXXXXX</t>
  </si>
  <si>
    <t>DE00070167580XXXXXXXXXXXXXXXXXXXX</t>
  </si>
  <si>
    <t>DE00070167582XXXXXXXXXXXXXXXXXXXX</t>
  </si>
  <si>
    <t>DE00070167585XXXXXXXXXXXXXXXXXXXX</t>
  </si>
  <si>
    <t>DE00070167592XXXXXXXXXXXXXXXXXXXX</t>
  </si>
  <si>
    <t>DE00070167596XXXXXXXXXXXXXXXXXXXX</t>
  </si>
  <si>
    <t>DE00070167599XXXXXXXXXXXXXXXXXXXX</t>
  </si>
  <si>
    <t>DE00070167623XXXXXXXXXXXXXXXXXXXX</t>
  </si>
  <si>
    <t>DE00070168602XXXXXXXXXXXXXXXXXXXX</t>
  </si>
  <si>
    <t>XXXXXXXXXXXX</t>
  </si>
  <si>
    <t>XXXXXXXXXXXXXX</t>
  </si>
  <si>
    <t>XXXXXXXXXXXXX</t>
  </si>
  <si>
    <t>XXXXXXXXXXXXXXXXXXX</t>
  </si>
  <si>
    <t>XXXXXXXXXXXXXXX</t>
  </si>
  <si>
    <t>XXXXXXXXXXXXXXXXXXXX</t>
  </si>
  <si>
    <t>XXXXXXXXXXXXXXXXX</t>
  </si>
  <si>
    <t>XXXXXXXXXXX</t>
  </si>
  <si>
    <t>XXXXXXX</t>
  </si>
  <si>
    <t>XXXXXXXXXX</t>
  </si>
  <si>
    <t>XXXXXXXXX</t>
  </si>
  <si>
    <t>XXXXXXXXXXXXXXXXXXXXXXXXXXXXXX</t>
  </si>
  <si>
    <t>XXXXXXXXXXXXXXXXXXXXXXXX</t>
  </si>
  <si>
    <t>XXXXXXXXXXXXXXXXXXXXXXX</t>
  </si>
  <si>
    <t>XXXXXXXXXXXXXXXXXXXXXX</t>
  </si>
  <si>
    <t>XXXXXXXXXXXXXXXXXX</t>
  </si>
  <si>
    <t>XXXXXXXXXXXXXXXXXXXXXXXXXXXXXXXX</t>
  </si>
  <si>
    <t>XXXXXXXXXXXXXXXXXXXXXXXXXXXXXXXXXXXXXXXXXXXXXXX</t>
  </si>
  <si>
    <t>XXXXXXXXXXXXXXXXXXXXX</t>
  </si>
  <si>
    <t>XXXXXXXXXXXXXXXXXXXXXXXXX</t>
  </si>
  <si>
    <t>XXXXXXXXXXXXXXXXXXXXXXXXXXX</t>
  </si>
  <si>
    <t>XXXXXXXXXXXXXXXXXXXXXXXXXX</t>
  </si>
  <si>
    <t>XXXXXXXXXXXXXXXXXXXXXXXXXXXX</t>
  </si>
  <si>
    <t>XXXXXXXXXXXXXXXXXXXXXXXXXXXXX</t>
  </si>
  <si>
    <t>XXXXXXXXXXXXXXXXXXXXXXXXXXXXXXX</t>
  </si>
  <si>
    <t>XXXXXX</t>
  </si>
  <si>
    <t>XXXXXXXXXXXXXXXXXXXXXXXXXXXXXXXXX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</si>
</sst>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0"/>
    <numFmt numFmtId="167" formatCode="#,##0.000"/>
    <numFmt numFmtId="168" formatCode="#,##0_ ;[Red]\-#,##0\ "/>
    <numFmt numFmtId="169" formatCode="#,##0.00_ ;[Red]\-#,##0.00\ "/>
    <numFmt numFmtId="170" formatCode="0.000"/>
    <numFmt numFmtId="171" formatCode="#,##0.00_ ;\-#,##0.00\ "/>
    <numFmt numFmtId="172" formatCode="#,##0.000_ ;[Red]\-#,##0.000\ "/>
    <numFmt numFmtId="173" formatCode="dd\.mm\.yyyy"/>
  </numFmts>
  <fonts count="103" x14ac:knownFonts="1">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12"/>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sz val="10"/>
      <name val="Courier"/>
      <family val="3"/>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color indexed="8"/>
      <name val="Courier New"/>
      <family val="3"/>
    </font>
    <font>
      <b/>
      <sz val="18"/>
      <color indexed="8"/>
      <name val="Calibri"/>
      <family val="2"/>
    </font>
    <font>
      <sz val="11"/>
      <name val="Courier New"/>
      <family val="3"/>
    </font>
    <font>
      <sz val="10"/>
      <color indexed="8"/>
      <name val="Arial"/>
      <family val="2"/>
    </font>
    <font>
      <sz val="9"/>
      <color indexed="10"/>
      <name val="Arial"/>
      <family val="2"/>
    </font>
    <font>
      <sz val="8"/>
      <color indexed="10"/>
      <name val="Arial"/>
      <family val="2"/>
    </font>
    <font>
      <b/>
      <sz val="10"/>
      <color rgb="FFFF3300"/>
      <name val="Arial"/>
      <family val="2"/>
    </font>
    <font>
      <sz val="11"/>
      <color rgb="FFFF0000"/>
      <name val="Calibri"/>
      <family val="2"/>
      <scheme val="minor"/>
    </font>
    <font>
      <sz val="8"/>
      <color theme="0"/>
      <name val="Arial"/>
      <family val="2"/>
    </font>
    <font>
      <sz val="11"/>
      <color theme="0"/>
      <name val="Calibri"/>
      <family val="2"/>
      <scheme val="minor"/>
    </font>
    <font>
      <sz val="9"/>
      <name val="Calibri"/>
      <family val="2"/>
    </font>
    <font>
      <sz val="10"/>
      <name val="Arial"/>
      <family val="2"/>
    </font>
    <font>
      <sz val="9"/>
      <name val="Courier"/>
      <family val="3"/>
    </font>
    <font>
      <sz val="9"/>
      <color rgb="FFFF0000"/>
      <name val="Calibri"/>
      <family val="2"/>
      <scheme val="minor"/>
    </font>
    <font>
      <sz val="9"/>
      <color theme="0"/>
      <name val="Calibri"/>
      <family val="2"/>
      <scheme val="minor"/>
    </font>
    <font>
      <b/>
      <u/>
      <sz val="10"/>
      <color indexed="8"/>
      <name val="Arial"/>
      <family val="2"/>
    </font>
    <font>
      <sz val="10"/>
      <color theme="0"/>
      <name val="Arial"/>
      <family val="2"/>
    </font>
    <font>
      <sz val="9"/>
      <color rgb="FFFFFFFF"/>
      <name val="Calibri"/>
      <family val="2"/>
      <scheme val="minor"/>
    </font>
    <font>
      <sz val="9"/>
      <color theme="1"/>
      <name val="Arial"/>
      <family val="2"/>
    </font>
    <font>
      <sz val="11"/>
      <name val="Arial"/>
      <family val="2"/>
    </font>
    <font>
      <sz val="10"/>
      <color rgb="FFFF0000"/>
      <name val="Arial"/>
      <family val="2"/>
    </font>
    <font>
      <b/>
      <sz val="9"/>
      <color rgb="FFFF0000"/>
      <name val="Arial"/>
      <family val="2"/>
    </font>
    <font>
      <sz val="11"/>
      <color indexed="8"/>
      <name val="Arial"/>
      <family val="2"/>
    </font>
    <font>
      <b/>
      <sz val="11"/>
      <name val="Arial"/>
      <family val="2"/>
    </font>
    <font>
      <b/>
      <u/>
      <sz val="10"/>
      <name val="Arial"/>
      <family val="2"/>
    </font>
    <font>
      <b/>
      <vertAlign val="subscript"/>
      <sz val="10"/>
      <color indexed="8"/>
      <name val="Arial"/>
      <family val="2"/>
    </font>
    <font>
      <b/>
      <sz val="12"/>
      <color indexed="8"/>
      <name val="Calibri"/>
      <family val="2"/>
    </font>
    <font>
      <b/>
      <u/>
      <sz val="12"/>
      <color indexed="8"/>
      <name val="Calibri"/>
      <family val="2"/>
    </font>
    <font>
      <b/>
      <u/>
      <sz val="8"/>
      <name val="Arial"/>
      <family val="2"/>
    </font>
    <font>
      <u/>
      <sz val="9"/>
      <name val="Arial"/>
      <family val="2"/>
    </font>
    <font>
      <sz val="9"/>
      <name val="Calibri"/>
      <family val="2"/>
      <scheme val="minor"/>
    </font>
    <font>
      <sz val="9"/>
      <color theme="1"/>
      <name val="Calibri"/>
      <family val="2"/>
      <scheme val="minor"/>
    </font>
    <font>
      <sz val="9"/>
      <color indexed="8"/>
      <name val="Arial"/>
      <family val="2"/>
    </font>
    <font>
      <sz val="9"/>
      <color indexed="8"/>
      <name val="Courier"/>
      <family val="3"/>
    </font>
    <font>
      <sz val="8"/>
      <color rgb="FFFF3300"/>
      <name val="Arial"/>
      <family val="2"/>
    </font>
    <font>
      <sz val="9"/>
      <color rgb="FFFF3300"/>
      <name val="Arial"/>
      <family val="2"/>
    </font>
    <font>
      <b/>
      <vertAlign val="superscript"/>
      <sz val="10"/>
      <name val="Arial"/>
      <family val="2"/>
    </font>
    <font>
      <vertAlign val="superscript"/>
      <sz val="10"/>
      <name val="Arial"/>
      <family val="2"/>
    </font>
    <font>
      <sz val="10"/>
      <color rgb="FFFFFFFF"/>
      <name val="Arial"/>
      <family val="2"/>
    </font>
    <font>
      <sz val="7"/>
      <name val="Arial"/>
      <family val="2"/>
    </font>
    <font>
      <sz val="9"/>
      <name val="Courier New"/>
      <family val="3"/>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46"/>
        <bgColor indexed="64"/>
      </patternFill>
    </fill>
    <fill>
      <patternFill patternType="solid">
        <fgColor indexed="29"/>
        <bgColor indexed="64"/>
      </patternFill>
    </fill>
    <fill>
      <patternFill patternType="solid">
        <fgColor indexed="40"/>
        <bgColor indexed="64"/>
      </patternFill>
    </fill>
    <fill>
      <patternFill patternType="solid">
        <fgColor indexed="5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s>
  <borders count="9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s>
  <cellStyleXfs count="30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45" fillId="14" borderId="0" applyNumberFormat="0" applyBorder="0" applyAlignment="0" applyProtection="0"/>
    <xf numFmtId="0" fontId="22" fillId="17" borderId="0" applyNumberFormat="0" applyBorder="0" applyAlignment="0" applyProtection="0"/>
    <xf numFmtId="0" fontId="45" fillId="17" borderId="0" applyNumberFormat="0" applyBorder="0" applyAlignment="0" applyProtection="0"/>
    <xf numFmtId="0" fontId="22" fillId="18" borderId="0" applyNumberFormat="0" applyBorder="0" applyAlignment="0" applyProtection="0"/>
    <xf numFmtId="0" fontId="45" fillId="18" borderId="0" applyNumberFormat="0" applyBorder="0" applyAlignment="0" applyProtection="0"/>
    <xf numFmtId="0" fontId="22" fillId="13" borderId="0" applyNumberFormat="0" applyBorder="0" applyAlignment="0" applyProtection="0"/>
    <xf numFmtId="0" fontId="45" fillId="20" borderId="0" applyNumberFormat="0" applyBorder="0" applyAlignment="0" applyProtection="0"/>
    <xf numFmtId="0" fontId="22" fillId="14" borderId="0" applyNumberFormat="0" applyBorder="0" applyAlignment="0" applyProtection="0"/>
    <xf numFmtId="0" fontId="45" fillId="14" borderId="0" applyNumberFormat="0" applyBorder="0" applyAlignment="0" applyProtection="0"/>
    <xf numFmtId="0" fontId="22" fillId="19" borderId="0" applyNumberFormat="0" applyBorder="0" applyAlignment="0" applyProtection="0"/>
    <xf numFmtId="0" fontId="45" fillId="19" borderId="0" applyNumberFormat="0" applyBorder="0" applyAlignment="0" applyProtection="0"/>
    <xf numFmtId="0" fontId="23" fillId="21" borderId="1" applyNumberFormat="0" applyAlignment="0" applyProtection="0"/>
    <xf numFmtId="0" fontId="46" fillId="22" borderId="1" applyNumberFormat="0" applyAlignment="0" applyProtection="0"/>
    <xf numFmtId="0" fontId="30" fillId="3" borderId="0" applyNumberFormat="0" applyBorder="0" applyAlignment="0" applyProtection="0"/>
    <xf numFmtId="0" fontId="24" fillId="21" borderId="2" applyNumberFormat="0" applyAlignment="0" applyProtection="0"/>
    <xf numFmtId="0" fontId="47" fillId="22" borderId="2" applyNumberFormat="0" applyAlignment="0" applyProtection="0"/>
    <xf numFmtId="0" fontId="24" fillId="21" borderId="2" applyNumberFormat="0" applyAlignment="0" applyProtection="0"/>
    <xf numFmtId="0" fontId="37" fillId="23" borderId="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7" borderId="2" applyNumberFormat="0" applyAlignment="0" applyProtection="0"/>
    <xf numFmtId="0" fontId="48" fillId="7" borderId="2" applyNumberFormat="0" applyAlignment="0" applyProtection="0"/>
    <xf numFmtId="0" fontId="26" fillId="0" borderId="4" applyNumberFormat="0" applyFill="0" applyAlignment="0" applyProtection="0"/>
    <xf numFmtId="0" fontId="44" fillId="0" borderId="5"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44" fontId="1"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50" fillId="4" borderId="0" applyNumberFormat="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5" fillId="7" borderId="2" applyNumberFormat="0" applyAlignment="0" applyProtection="0"/>
    <xf numFmtId="0" fontId="35" fillId="0" borderId="9" applyNumberFormat="0" applyFill="0" applyAlignment="0" applyProtection="0"/>
    <xf numFmtId="0" fontId="29" fillId="24" borderId="0" applyNumberFormat="0" applyBorder="0" applyAlignment="0" applyProtection="0"/>
    <xf numFmtId="0" fontId="51" fillId="24" borderId="0" applyNumberFormat="0" applyBorder="0" applyAlignment="0" applyProtection="0"/>
    <xf numFmtId="0" fontId="21" fillId="25" borderId="10" applyNumberFormat="0" applyFont="0" applyAlignment="0" applyProtection="0"/>
    <xf numFmtId="0" fontId="21" fillId="25" borderId="10" applyNumberFormat="0" applyFont="0" applyAlignment="0" applyProtection="0"/>
    <xf numFmtId="0" fontId="6" fillId="25" borderId="10" applyNumberFormat="0" applyFont="0" applyAlignment="0" applyProtection="0"/>
    <xf numFmtId="0" fontId="23" fillId="21" borderId="1" applyNumberFormat="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0" fillId="3" borderId="0" applyNumberFormat="0" applyBorder="0" applyAlignment="0" applyProtection="0"/>
    <xf numFmtId="0" fontId="52" fillId="3" borderId="0" applyNumberFormat="0" applyBorder="0" applyAlignment="0" applyProtection="0"/>
    <xf numFmtId="0" fontId="1" fillId="0" borderId="0"/>
    <xf numFmtId="0" fontId="6" fillId="0" borderId="0"/>
    <xf numFmtId="0" fontId="43" fillId="0" borderId="0"/>
    <xf numFmtId="0" fontId="6" fillId="0" borderId="0"/>
    <xf numFmtId="0" fontId="6" fillId="0" borderId="0"/>
    <xf numFmtId="0" fontId="59" fillId="0" borderId="0"/>
    <xf numFmtId="0" fontId="1" fillId="0" borderId="0"/>
    <xf numFmtId="0" fontId="31" fillId="0" borderId="0" applyNumberFormat="0" applyFill="0" applyBorder="0" applyAlignment="0" applyProtection="0"/>
    <xf numFmtId="0" fontId="26" fillId="0" borderId="4"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54" fillId="0" borderId="11" applyNumberFormat="0" applyFill="0" applyAlignment="0" applyProtection="0"/>
    <xf numFmtId="0" fontId="33" fillId="0" borderId="7" applyNumberFormat="0" applyFill="0" applyAlignment="0" applyProtection="0"/>
    <xf numFmtId="0" fontId="55" fillId="0" borderId="7" applyNumberFormat="0" applyFill="0" applyAlignment="0" applyProtection="0"/>
    <xf numFmtId="0" fontId="34" fillId="0" borderId="8" applyNumberFormat="0" applyFill="0" applyAlignment="0" applyProtection="0"/>
    <xf numFmtId="0" fontId="56" fillId="0" borderId="12" applyNumberFormat="0" applyFill="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35" fillId="0" borderId="9" applyNumberFormat="0" applyFill="0" applyAlignment="0" applyProtection="0"/>
    <xf numFmtId="0" fontId="57" fillId="0" borderId="9" applyNumberFormat="0" applyFill="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36" fillId="0" borderId="0" applyNumberFormat="0" applyFill="0" applyBorder="0" applyAlignment="0" applyProtection="0"/>
    <xf numFmtId="0" fontId="37" fillId="23" borderId="3" applyNumberFormat="0" applyAlignment="0" applyProtection="0"/>
    <xf numFmtId="0" fontId="58" fillId="23" borderId="3" applyNumberFormat="0" applyAlignment="0" applyProtection="0"/>
    <xf numFmtId="43" fontId="21" fillId="0" borderId="0" applyFont="0" applyFill="0" applyBorder="0" applyAlignment="0" applyProtection="0"/>
    <xf numFmtId="0" fontId="1" fillId="0" borderId="0"/>
    <xf numFmtId="0" fontId="1" fillId="0" borderId="0"/>
    <xf numFmtId="0" fontId="1" fillId="0" borderId="0"/>
    <xf numFmtId="43" fontId="73" fillId="0" borderId="0" applyFont="0" applyFill="0" applyBorder="0" applyAlignment="0" applyProtection="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43" fontId="21" fillId="0" borderId="0" applyFont="0" applyFill="0" applyBorder="0" applyAlignment="0" applyProtection="0"/>
    <xf numFmtId="9" fontId="21" fillId="0" borderId="0" applyFont="0" applyFill="0" applyBorder="0" applyAlignment="0" applyProtection="0"/>
    <xf numFmtId="0" fontId="29" fillId="24"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1" fillId="5" borderId="0" applyNumberFormat="0" applyBorder="0" applyAlignment="0" applyProtection="0"/>
    <xf numFmtId="0" fontId="30" fillId="3" borderId="0" applyNumberFormat="0" applyBorder="0" applyAlignment="0" applyProtection="0"/>
    <xf numFmtId="0" fontId="33" fillId="0" borderId="7" applyNumberFormat="0" applyFill="0" applyAlignment="0" applyProtection="0"/>
    <xf numFmtId="0" fontId="22" fillId="18" borderId="0" applyNumberFormat="0" applyBorder="0" applyAlignment="0" applyProtection="0"/>
    <xf numFmtId="0" fontId="22" fillId="19" borderId="0" applyNumberFormat="0" applyBorder="0" applyAlignment="0" applyProtection="0"/>
    <xf numFmtId="0" fontId="31" fillId="0" borderId="0" applyNumberFormat="0" applyFill="0" applyBorder="0" applyAlignment="0" applyProtection="0"/>
    <xf numFmtId="0" fontId="37" fillId="23" borderId="3" applyNumberFormat="0" applyAlignment="0" applyProtection="0"/>
    <xf numFmtId="165" fontId="21" fillId="0" borderId="0" applyFont="0" applyFill="0" applyBorder="0" applyAlignment="0" applyProtection="0"/>
    <xf numFmtId="165" fontId="21" fillId="0" borderId="0" applyFont="0" applyFill="0" applyBorder="0" applyAlignment="0" applyProtection="0"/>
    <xf numFmtId="164" fontId="1" fillId="0" borderId="0" applyFont="0" applyFill="0" applyBorder="0" applyAlignment="0" applyProtection="0"/>
    <xf numFmtId="0" fontId="21" fillId="25" borderId="10" applyNumberFormat="0" applyFont="0" applyAlignment="0" applyProtection="0"/>
    <xf numFmtId="0" fontId="2" fillId="0" borderId="0" applyNumberFormat="0" applyFill="0" applyBorder="0" applyAlignment="0" applyProtection="0">
      <alignment vertical="top"/>
      <protection locked="0"/>
    </xf>
    <xf numFmtId="0" fontId="35" fillId="0" borderId="9" applyNumberFormat="0" applyFill="0" applyAlignment="0" applyProtection="0"/>
    <xf numFmtId="0" fontId="1" fillId="25" borderId="10" applyNumberFormat="0" applyFont="0" applyAlignment="0" applyProtection="0"/>
    <xf numFmtId="9" fontId="1" fillId="0" borderId="0" applyFont="0" applyFill="0" applyBorder="0" applyAlignment="0" applyProtection="0"/>
    <xf numFmtId="0" fontId="1" fillId="0" borderId="0"/>
    <xf numFmtId="0" fontId="21" fillId="7" borderId="0" applyNumberFormat="0" applyBorder="0" applyAlignment="0" applyProtection="0"/>
    <xf numFmtId="0" fontId="24" fillId="21" borderId="2" applyNumberFormat="0" applyAlignment="0" applyProtection="0"/>
    <xf numFmtId="0" fontId="28" fillId="4" borderId="0" applyNumberFormat="0" applyBorder="0" applyAlignment="0" applyProtection="0"/>
    <xf numFmtId="165" fontId="21" fillId="0" borderId="0" applyFont="0" applyFill="0" applyBorder="0" applyAlignment="0" applyProtection="0"/>
    <xf numFmtId="0" fontId="34" fillId="0" borderId="8" applyNumberFormat="0" applyFill="0" applyAlignment="0" applyProtection="0"/>
    <xf numFmtId="165" fontId="1" fillId="0" borderId="0" applyFont="0" applyFill="0" applyBorder="0" applyAlignment="0" applyProtection="0"/>
    <xf numFmtId="0" fontId="59"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 fillId="0" borderId="0" applyNumberFormat="0" applyFill="0" applyBorder="0" applyAlignment="0" applyProtection="0">
      <alignment vertical="top"/>
      <protection locked="0"/>
    </xf>
    <xf numFmtId="0" fontId="29" fillId="24" borderId="0" applyNumberFormat="0" applyBorder="0" applyAlignment="0" applyProtection="0"/>
    <xf numFmtId="0" fontId="21" fillId="25" borderId="10" applyNumberFormat="0" applyFont="0" applyAlignment="0" applyProtection="0"/>
    <xf numFmtId="0" fontId="1" fillId="25" borderId="10" applyNumberFormat="0" applyFont="0" applyAlignment="0" applyProtection="0"/>
    <xf numFmtId="9" fontId="1" fillId="0" borderId="0" applyFont="0" applyFill="0" applyBorder="0" applyAlignment="0" applyProtection="0"/>
    <xf numFmtId="0" fontId="30" fillId="3" borderId="0" applyNumberFormat="0" applyBorder="0" applyAlignment="0" applyProtection="0"/>
    <xf numFmtId="0" fontId="1" fillId="0" borderId="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1" fillId="0" borderId="0"/>
    <xf numFmtId="0" fontId="1" fillId="0" borderId="0"/>
    <xf numFmtId="0" fontId="59" fillId="0" borderId="0"/>
    <xf numFmtId="0" fontId="59" fillId="0" borderId="0"/>
    <xf numFmtId="0" fontId="65" fillId="0" borderId="0"/>
    <xf numFmtId="0" fontId="59" fillId="0" borderId="0"/>
    <xf numFmtId="0" fontId="1" fillId="0" borderId="0"/>
    <xf numFmtId="0" fontId="1" fillId="0" borderId="0"/>
    <xf numFmtId="0" fontId="1"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24" borderId="0" applyNumberFormat="0" applyBorder="0" applyAlignment="0" applyProtection="0"/>
    <xf numFmtId="0" fontId="21" fillId="25" borderId="10" applyNumberFormat="0" applyFont="0" applyAlignment="0" applyProtection="0"/>
    <xf numFmtId="0" fontId="30" fillId="3" borderId="0" applyNumberFormat="0" applyBorder="0" applyAlignment="0" applyProtection="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21" fillId="5" borderId="0" applyNumberFormat="0" applyBorder="0" applyAlignment="0" applyProtection="0"/>
    <xf numFmtId="0" fontId="21" fillId="10" borderId="0" applyNumberFormat="0" applyBorder="0" applyAlignment="0" applyProtection="0"/>
    <xf numFmtId="0" fontId="32" fillId="0" borderId="6" applyNumberFormat="0" applyFill="0" applyAlignment="0" applyProtection="0"/>
    <xf numFmtId="0" fontId="21" fillId="2" borderId="0" applyNumberFormat="0" applyBorder="0" applyAlignment="0" applyProtection="0"/>
    <xf numFmtId="0" fontId="27" fillId="0" borderId="0" applyNumberFormat="0" applyFill="0" applyBorder="0" applyAlignment="0" applyProtection="0"/>
    <xf numFmtId="0" fontId="22" fillId="14" borderId="0" applyNumberFormat="0" applyBorder="0" applyAlignment="0" applyProtection="0"/>
    <xf numFmtId="0" fontId="21" fillId="11" borderId="0" applyNumberFormat="0" applyBorder="0" applyAlignment="0" applyProtection="0"/>
    <xf numFmtId="0" fontId="22" fillId="14" borderId="0" applyNumberFormat="0" applyBorder="0" applyAlignment="0" applyProtection="0"/>
    <xf numFmtId="0" fontId="21" fillId="9" borderId="0" applyNumberFormat="0" applyBorder="0" applyAlignment="0" applyProtection="0"/>
    <xf numFmtId="0" fontId="25" fillId="7" borderId="2" applyNumberFormat="0" applyAlignment="0" applyProtection="0"/>
    <xf numFmtId="0" fontId="34" fillId="0" borderId="0" applyNumberFormat="0" applyFill="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1" fillId="4" borderId="0" applyNumberFormat="0" applyBorder="0" applyAlignment="0" applyProtection="0"/>
    <xf numFmtId="0" fontId="22" fillId="13" borderId="0" applyNumberFormat="0" applyBorder="0" applyAlignment="0" applyProtection="0"/>
    <xf numFmtId="0" fontId="23" fillId="21" borderId="1" applyNumberFormat="0" applyAlignment="0" applyProtection="0"/>
    <xf numFmtId="43" fontId="1" fillId="0" borderId="0" applyFont="0" applyFill="0" applyBorder="0" applyAlignment="0" applyProtection="0"/>
    <xf numFmtId="0" fontId="36" fillId="0" borderId="0" applyNumberFormat="0" applyFill="0" applyBorder="0" applyAlignment="0" applyProtection="0"/>
    <xf numFmtId="0" fontId="26" fillId="0" borderId="4" applyNumberFormat="0" applyFill="0" applyAlignment="0" applyProtection="0"/>
    <xf numFmtId="0" fontId="21" fillId="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1" fillId="0" borderId="0"/>
    <xf numFmtId="0" fontId="22" fillId="15"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cellStyleXfs>
  <cellXfs count="633">
    <xf numFmtId="0" fontId="0" fillId="0" borderId="0" xfId="0"/>
    <xf numFmtId="0" fontId="4" fillId="26" borderId="0" xfId="100" applyFont="1" applyFill="1" applyBorder="1" applyAlignment="1" applyProtection="1"/>
    <xf numFmtId="0" fontId="0" fillId="26" borderId="0" xfId="0" applyFill="1" applyBorder="1"/>
    <xf numFmtId="8" fontId="3" fillId="27" borderId="26" xfId="0" applyNumberFormat="1" applyFont="1" applyFill="1" applyBorder="1" applyProtection="1"/>
    <xf numFmtId="0" fontId="3" fillId="0" borderId="0" xfId="0" applyFont="1" applyFill="1" applyProtection="1"/>
    <xf numFmtId="0" fontId="6" fillId="27" borderId="28" xfId="0" applyFont="1" applyFill="1" applyBorder="1" applyProtection="1"/>
    <xf numFmtId="0" fontId="6" fillId="27" borderId="28" xfId="0" applyFont="1" applyFill="1" applyBorder="1" applyAlignment="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39" fillId="26" borderId="0" xfId="0" applyFont="1" applyFill="1" applyBorder="1" applyProtection="1"/>
    <xf numFmtId="0" fontId="12" fillId="26" borderId="0" xfId="0" applyFont="1" applyFill="1" applyBorder="1" applyProtection="1"/>
    <xf numFmtId="0" fontId="18" fillId="26" borderId="0" xfId="0" applyFont="1" applyFill="1" applyBorder="1" applyProtection="1"/>
    <xf numFmtId="0" fontId="40" fillId="26" borderId="0" xfId="0" applyFont="1" applyFill="1" applyBorder="1" applyProtection="1"/>
    <xf numFmtId="0" fontId="12" fillId="0" borderId="21" xfId="95" applyFont="1" applyFill="1" applyBorder="1"/>
    <xf numFmtId="0" fontId="12" fillId="0" borderId="30" xfId="95" applyFont="1" applyFill="1" applyBorder="1"/>
    <xf numFmtId="0" fontId="12" fillId="0" borderId="21" xfId="95" applyFont="1" applyBorder="1" applyProtection="1"/>
    <xf numFmtId="0" fontId="12" fillId="0" borderId="21" xfId="95" applyFont="1" applyBorder="1"/>
    <xf numFmtId="0" fontId="12" fillId="0" borderId="21" xfId="95" applyFont="1" applyFill="1" applyBorder="1" applyProtection="1"/>
    <xf numFmtId="0" fontId="12" fillId="0" borderId="30" xfId="95" applyFont="1" applyBorder="1" applyProtection="1"/>
    <xf numFmtId="0" fontId="12" fillId="0" borderId="30" xfId="95" applyFont="1" applyBorder="1"/>
    <xf numFmtId="0" fontId="12" fillId="0" borderId="30" xfId="95" applyFont="1" applyFill="1" applyBorder="1" applyProtection="1"/>
    <xf numFmtId="4" fontId="12" fillId="0" borderId="0" xfId="0" applyNumberFormat="1" applyFont="1" applyFill="1" applyBorder="1" applyProtection="1">
      <protection locked="0"/>
    </xf>
    <xf numFmtId="0" fontId="12" fillId="0" borderId="0" xfId="95" applyFont="1" applyFill="1" applyBorder="1"/>
    <xf numFmtId="0" fontId="6" fillId="0" borderId="30" xfId="94" applyFont="1" applyFill="1" applyBorder="1"/>
    <xf numFmtId="0" fontId="11" fillId="27" borderId="17" xfId="0" applyFont="1" applyFill="1" applyBorder="1" applyAlignment="1" applyProtection="1">
      <alignment horizontal="center" vertical="center"/>
    </xf>
    <xf numFmtId="3" fontId="0" fillId="0" borderId="0" xfId="0" applyNumberFormat="1" applyFill="1" applyProtection="1"/>
    <xf numFmtId="0" fontId="59" fillId="0" borderId="0" xfId="99"/>
    <xf numFmtId="0" fontId="6" fillId="0" borderId="21" xfId="95" applyBorder="1"/>
    <xf numFmtId="0" fontId="19" fillId="0" borderId="30" xfId="95" applyFont="1" applyBorder="1"/>
    <xf numFmtId="0" fontId="5" fillId="38" borderId="35" xfId="0" applyFont="1" applyFill="1" applyBorder="1" applyProtection="1"/>
    <xf numFmtId="0" fontId="63" fillId="27" borderId="20" xfId="99" applyFont="1" applyFill="1" applyBorder="1"/>
    <xf numFmtId="0" fontId="59" fillId="27" borderId="31" xfId="99" applyFill="1" applyBorder="1"/>
    <xf numFmtId="0" fontId="5" fillId="38" borderId="35" xfId="100" applyFont="1" applyFill="1" applyBorder="1" applyProtection="1"/>
    <xf numFmtId="0" fontId="5" fillId="38" borderId="37" xfId="0" applyFont="1" applyFill="1" applyBorder="1" applyProtection="1"/>
    <xf numFmtId="0" fontId="5" fillId="38" borderId="68" xfId="100" applyFont="1" applyFill="1" applyBorder="1" applyAlignment="1" applyProtection="1">
      <alignment horizontal="right"/>
    </xf>
    <xf numFmtId="0" fontId="1" fillId="38" borderId="70" xfId="100" applyFont="1" applyFill="1" applyBorder="1" applyAlignment="1" applyProtection="1">
      <alignment horizontal="right"/>
    </xf>
    <xf numFmtId="0" fontId="7" fillId="38" borderId="38" xfId="100" applyFont="1" applyFill="1" applyBorder="1" applyAlignment="1" applyProtection="1">
      <alignment horizontal="right"/>
    </xf>
    <xf numFmtId="0" fontId="5" fillId="38" borderId="72" xfId="100" applyFont="1" applyFill="1" applyBorder="1" applyAlignment="1" applyProtection="1">
      <alignment horizontal="right"/>
    </xf>
    <xf numFmtId="0" fontId="5" fillId="38" borderId="47" xfId="100" applyFont="1" applyFill="1" applyBorder="1" applyAlignment="1" applyProtection="1">
      <alignment horizontal="right"/>
    </xf>
    <xf numFmtId="0" fontId="5" fillId="38" borderId="38" xfId="100" applyFont="1" applyFill="1" applyBorder="1" applyAlignment="1" applyProtection="1">
      <alignment horizontal="right"/>
    </xf>
    <xf numFmtId="0" fontId="5" fillId="38" borderId="70" xfId="100" applyFont="1" applyFill="1" applyBorder="1" applyAlignment="1" applyProtection="1">
      <alignment horizontal="right"/>
    </xf>
    <xf numFmtId="0" fontId="5" fillId="38" borderId="68" xfId="100" applyFont="1" applyFill="1" applyBorder="1" applyAlignment="1" applyProtection="1">
      <alignment horizontal="right" wrapText="1"/>
    </xf>
    <xf numFmtId="0" fontId="5" fillId="38" borderId="70" xfId="100" applyFont="1" applyFill="1" applyBorder="1" applyAlignment="1" applyProtection="1">
      <alignment horizontal="right" wrapText="1"/>
    </xf>
    <xf numFmtId="0" fontId="5" fillId="38" borderId="38" xfId="100" applyFont="1" applyFill="1" applyBorder="1" applyProtection="1"/>
    <xf numFmtId="0" fontId="5" fillId="38" borderId="48" xfId="100" applyFont="1" applyFill="1" applyBorder="1" applyProtection="1"/>
    <xf numFmtId="0" fontId="5" fillId="38" borderId="40" xfId="100" applyFont="1" applyFill="1" applyBorder="1" applyProtection="1"/>
    <xf numFmtId="0" fontId="5" fillId="38" borderId="40" xfId="100" applyFont="1" applyFill="1" applyBorder="1" applyAlignment="1" applyProtection="1"/>
    <xf numFmtId="0" fontId="5" fillId="38" borderId="66" xfId="0" applyFont="1" applyFill="1" applyBorder="1" applyProtection="1"/>
    <xf numFmtId="0" fontId="5" fillId="39" borderId="0" xfId="100" applyFont="1" applyFill="1" applyBorder="1" applyProtection="1"/>
    <xf numFmtId="0" fontId="9" fillId="39" borderId="0" xfId="100" applyFont="1" applyFill="1" applyBorder="1" applyAlignment="1" applyProtection="1">
      <alignment horizontal="center"/>
    </xf>
    <xf numFmtId="0" fontId="0" fillId="39" borderId="0" xfId="0" applyFill="1" applyBorder="1" applyProtection="1"/>
    <xf numFmtId="0" fontId="0" fillId="38" borderId="41" xfId="0" applyFill="1" applyBorder="1" applyProtection="1"/>
    <xf numFmtId="0" fontId="5" fillId="38" borderId="67" xfId="100" applyFont="1" applyFill="1" applyBorder="1" applyAlignment="1" applyProtection="1"/>
    <xf numFmtId="0" fontId="18" fillId="30" borderId="69" xfId="100" applyFont="1" applyFill="1" applyBorder="1" applyProtection="1">
      <protection locked="0"/>
    </xf>
    <xf numFmtId="0" fontId="12" fillId="30" borderId="71" xfId="100" applyFont="1" applyFill="1" applyBorder="1" applyProtection="1">
      <protection locked="0"/>
    </xf>
    <xf numFmtId="0" fontId="40" fillId="30" borderId="71" xfId="100" applyFont="1" applyFill="1" applyBorder="1" applyProtection="1">
      <protection locked="0"/>
    </xf>
    <xf numFmtId="0" fontId="12" fillId="30" borderId="39" xfId="0" applyFont="1" applyFill="1" applyBorder="1" applyProtection="1">
      <protection locked="0"/>
    </xf>
    <xf numFmtId="0" fontId="12" fillId="30" borderId="39" xfId="0" applyFont="1" applyFill="1" applyBorder="1" applyAlignment="1" applyProtection="1">
      <alignment horizontal="left"/>
      <protection locked="0"/>
    </xf>
    <xf numFmtId="0" fontId="18" fillId="30" borderId="49" xfId="100" applyFont="1" applyFill="1" applyBorder="1" applyProtection="1">
      <protection locked="0"/>
    </xf>
    <xf numFmtId="0" fontId="1" fillId="38" borderId="69" xfId="0" applyFont="1" applyFill="1" applyBorder="1" applyAlignment="1" applyProtection="1">
      <alignment wrapText="1"/>
    </xf>
    <xf numFmtId="0" fontId="1" fillId="38" borderId="71" xfId="0" applyFont="1" applyFill="1" applyBorder="1" applyAlignment="1" applyProtection="1">
      <alignment wrapText="1"/>
    </xf>
    <xf numFmtId="0" fontId="2" fillId="38" borderId="74" xfId="79" applyFill="1" applyBorder="1" applyAlignment="1" applyProtection="1">
      <alignment horizontal="right"/>
    </xf>
    <xf numFmtId="0" fontId="1" fillId="38" borderId="71" xfId="0" applyFont="1" applyFill="1" applyBorder="1" applyProtection="1"/>
    <xf numFmtId="0" fontId="1" fillId="38" borderId="49" xfId="100" applyFont="1" applyFill="1" applyBorder="1" applyProtection="1"/>
    <xf numFmtId="0" fontId="9" fillId="38" borderId="37" xfId="100" applyFont="1" applyFill="1" applyBorder="1" applyAlignment="1" applyProtection="1">
      <alignment horizontal="center"/>
    </xf>
    <xf numFmtId="0" fontId="9" fillId="38" borderId="41" xfId="100" applyFont="1" applyFill="1" applyBorder="1" applyAlignment="1" applyProtection="1">
      <alignment horizontal="center"/>
    </xf>
    <xf numFmtId="0" fontId="5" fillId="38" borderId="66" xfId="100" applyFont="1" applyFill="1" applyBorder="1" applyProtection="1"/>
    <xf numFmtId="0" fontId="9" fillId="38" borderId="67" xfId="100" applyFont="1" applyFill="1" applyBorder="1" applyAlignment="1" applyProtection="1">
      <alignment horizontal="center"/>
    </xf>
    <xf numFmtId="0" fontId="8" fillId="0" borderId="51" xfId="100" applyFont="1" applyFill="1" applyBorder="1" applyAlignment="1" applyProtection="1">
      <alignment horizontal="center"/>
    </xf>
    <xf numFmtId="0" fontId="12" fillId="0" borderId="0" xfId="0" applyFont="1" applyBorder="1" applyProtection="1"/>
    <xf numFmtId="0" fontId="38" fillId="0" borderId="0" xfId="99" applyFont="1" applyProtection="1"/>
    <xf numFmtId="0" fontId="59" fillId="0" borderId="0" xfId="99" applyProtection="1"/>
    <xf numFmtId="4" fontId="59" fillId="0" borderId="0" xfId="99" applyNumberFormat="1" applyProtection="1"/>
    <xf numFmtId="8" fontId="67" fillId="39" borderId="0" xfId="0" applyNumberFormat="1" applyFont="1" applyFill="1" applyBorder="1" applyAlignment="1">
      <alignment vertical="center" wrapText="1"/>
    </xf>
    <xf numFmtId="8" fontId="0" fillId="26" borderId="0" xfId="0" applyNumberFormat="1" applyFill="1" applyBorder="1" applyProtection="1"/>
    <xf numFmtId="0" fontId="1" fillId="26" borderId="0" xfId="0" applyFont="1" applyFill="1" applyBorder="1"/>
    <xf numFmtId="168" fontId="12" fillId="0" borderId="46" xfId="0" applyNumberFormat="1" applyFont="1" applyFill="1" applyBorder="1" applyProtection="1">
      <protection hidden="1"/>
    </xf>
    <xf numFmtId="168" fontId="12" fillId="0" borderId="38" xfId="0" applyNumberFormat="1" applyFont="1" applyFill="1" applyBorder="1" applyProtection="1">
      <protection hidden="1"/>
    </xf>
    <xf numFmtId="168" fontId="12" fillId="0" borderId="47" xfId="0" applyNumberFormat="1" applyFont="1" applyFill="1" applyBorder="1" applyProtection="1">
      <protection hidden="1"/>
    </xf>
    <xf numFmtId="168" fontId="12" fillId="0" borderId="48" xfId="0" applyNumberFormat="1" applyFont="1" applyFill="1" applyBorder="1" applyProtection="1">
      <protection hidden="1"/>
    </xf>
    <xf numFmtId="168" fontId="18" fillId="38" borderId="24" xfId="0" applyNumberFormat="1" applyFont="1" applyFill="1" applyBorder="1" applyProtection="1">
      <protection hidden="1"/>
    </xf>
    <xf numFmtId="0" fontId="66" fillId="0" borderId="0" xfId="0" applyFont="1" applyFill="1" applyBorder="1" applyProtection="1">
      <protection hidden="1"/>
    </xf>
    <xf numFmtId="0" fontId="41"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8" fontId="12" fillId="0" borderId="42" xfId="0" applyNumberFormat="1" applyFont="1" applyFill="1" applyBorder="1" applyProtection="1">
      <protection hidden="1"/>
    </xf>
    <xf numFmtId="0" fontId="3" fillId="0" borderId="0" xfId="0" applyFont="1" applyProtection="1">
      <protection hidden="1"/>
    </xf>
    <xf numFmtId="168" fontId="12" fillId="0" borderId="63" xfId="0" applyNumberFormat="1" applyFont="1" applyFill="1" applyBorder="1" applyProtection="1">
      <protection hidden="1"/>
    </xf>
    <xf numFmtId="168" fontId="12" fillId="0" borderId="43" xfId="0" applyNumberFormat="1" applyFont="1" applyFill="1" applyBorder="1" applyProtection="1">
      <protection hidden="1"/>
    </xf>
    <xf numFmtId="168" fontId="12" fillId="0" borderId="44" xfId="0" applyNumberFormat="1" applyFont="1" applyFill="1" applyBorder="1" applyProtection="1">
      <protection hidden="1"/>
    </xf>
    <xf numFmtId="168" fontId="10" fillId="38" borderId="27" xfId="0" applyNumberFormat="1" applyFont="1" applyFill="1" applyBorder="1" applyProtection="1">
      <protection hidden="1"/>
    </xf>
    <xf numFmtId="0" fontId="12" fillId="0" borderId="27" xfId="0" applyFont="1" applyBorder="1" applyProtection="1">
      <protection hidden="1"/>
    </xf>
    <xf numFmtId="0" fontId="18" fillId="38" borderId="60" xfId="0" applyFont="1" applyFill="1" applyBorder="1" applyAlignment="1" applyProtection="1">
      <alignment horizontal="center" vertical="center" wrapText="1"/>
      <protection hidden="1"/>
    </xf>
    <xf numFmtId="0" fontId="18" fillId="38" borderId="55" xfId="0" applyFont="1" applyFill="1" applyBorder="1" applyAlignment="1" applyProtection="1">
      <alignment horizontal="center" vertical="center" wrapText="1"/>
      <protection hidden="1"/>
    </xf>
    <xf numFmtId="0" fontId="18" fillId="38" borderId="25" xfId="0" applyFont="1" applyFill="1" applyBorder="1" applyAlignment="1" applyProtection="1">
      <alignment horizontal="center" vertical="center" wrapText="1"/>
      <protection hidden="1"/>
    </xf>
    <xf numFmtId="169" fontId="12" fillId="0" borderId="61" xfId="0" applyNumberFormat="1" applyFont="1" applyFill="1" applyBorder="1" applyProtection="1">
      <protection hidden="1"/>
    </xf>
    <xf numFmtId="168" fontId="12" fillId="0" borderId="56" xfId="0" applyNumberFormat="1" applyFont="1" applyFill="1" applyBorder="1" applyProtection="1">
      <protection hidden="1"/>
    </xf>
    <xf numFmtId="168" fontId="12" fillId="0" borderId="49" xfId="0" applyNumberFormat="1" applyFont="1" applyFill="1" applyBorder="1" applyProtection="1">
      <protection hidden="1"/>
    </xf>
    <xf numFmtId="169" fontId="12" fillId="0" borderId="62" xfId="0" applyNumberFormat="1" applyFont="1" applyFill="1" applyBorder="1" applyProtection="1">
      <protection hidden="1"/>
    </xf>
    <xf numFmtId="168" fontId="12" fillId="0" borderId="57" xfId="0" applyNumberFormat="1" applyFont="1" applyFill="1" applyBorder="1" applyProtection="1">
      <protection hidden="1"/>
    </xf>
    <xf numFmtId="168" fontId="12" fillId="0" borderId="39" xfId="0" applyNumberFormat="1" applyFont="1" applyFill="1" applyBorder="1" applyProtection="1">
      <protection hidden="1"/>
    </xf>
    <xf numFmtId="169" fontId="12" fillId="0" borderId="64" xfId="0" applyNumberFormat="1" applyFont="1" applyFill="1" applyBorder="1" applyProtection="1">
      <protection hidden="1"/>
    </xf>
    <xf numFmtId="169" fontId="18" fillId="38" borderId="65" xfId="0" applyNumberFormat="1" applyFont="1" applyFill="1" applyBorder="1" applyProtection="1">
      <protection hidden="1"/>
    </xf>
    <xf numFmtId="168" fontId="18" fillId="38" borderId="58" xfId="0" applyNumberFormat="1" applyFont="1" applyFill="1" applyBorder="1" applyProtection="1">
      <protection hidden="1"/>
    </xf>
    <xf numFmtId="168" fontId="18" fillId="38" borderId="51" xfId="0" applyNumberFormat="1" applyFont="1" applyFill="1" applyBorder="1" applyProtection="1">
      <protection hidden="1"/>
    </xf>
    <xf numFmtId="8" fontId="67" fillId="39"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9" fontId="18" fillId="0" borderId="49" xfId="0" applyNumberFormat="1" applyFont="1" applyFill="1" applyBorder="1" applyAlignment="1" applyProtection="1">
      <alignment horizontal="center" vertical="center" wrapText="1"/>
      <protection hidden="1"/>
    </xf>
    <xf numFmtId="169" fontId="18" fillId="0" borderId="39" xfId="0" applyNumberFormat="1" applyFont="1" applyFill="1" applyBorder="1" applyAlignment="1" applyProtection="1">
      <alignment horizontal="center" vertical="center" wrapText="1"/>
      <protection hidden="1"/>
    </xf>
    <xf numFmtId="169" fontId="18" fillId="0" borderId="77" xfId="0" applyNumberFormat="1" applyFont="1" applyFill="1" applyBorder="1" applyAlignment="1" applyProtection="1">
      <alignment horizontal="center" vertical="center" wrapText="1"/>
      <protection hidden="1"/>
    </xf>
    <xf numFmtId="169" fontId="12" fillId="0" borderId="50" xfId="0" applyNumberFormat="1" applyFont="1" applyFill="1" applyBorder="1" applyProtection="1">
      <protection hidden="1"/>
    </xf>
    <xf numFmtId="169" fontId="12" fillId="0" borderId="39" xfId="0" applyNumberFormat="1" applyFont="1" applyFill="1" applyBorder="1" applyProtection="1">
      <protection hidden="1"/>
    </xf>
    <xf numFmtId="169" fontId="18" fillId="38" borderId="25" xfId="0" applyNumberFormat="1" applyFont="1" applyFill="1" applyBorder="1" applyProtection="1">
      <protection hidden="1"/>
    </xf>
    <xf numFmtId="0" fontId="69" fillId="0" borderId="0" xfId="99" applyFont="1" applyProtection="1">
      <protection hidden="1"/>
    </xf>
    <xf numFmtId="0" fontId="69" fillId="0" borderId="0" xfId="99" applyFont="1"/>
    <xf numFmtId="0" fontId="71" fillId="0" borderId="0" xfId="99" applyFont="1" applyProtection="1">
      <protection hidden="1"/>
    </xf>
    <xf numFmtId="0" fontId="71" fillId="0" borderId="0" xfId="99" applyFont="1" applyFill="1" applyBorder="1" applyProtection="1">
      <protection hidden="1"/>
    </xf>
    <xf numFmtId="0" fontId="12" fillId="27" borderId="21" xfId="95" applyFont="1" applyFill="1" applyBorder="1" applyAlignment="1" applyProtection="1">
      <alignment horizontal="left"/>
    </xf>
    <xf numFmtId="4" fontId="3" fillId="0" borderId="21" xfId="0" applyNumberFormat="1" applyFont="1" applyFill="1" applyBorder="1" applyAlignment="1" applyProtection="1">
      <alignment horizontal="center" vertical="center" wrapText="1"/>
      <protection hidden="1"/>
    </xf>
    <xf numFmtId="0" fontId="5" fillId="27" borderId="0" xfId="95" applyFont="1" applyFill="1" applyBorder="1" applyAlignment="1">
      <alignment vertical="top"/>
    </xf>
    <xf numFmtId="49" fontId="12" fillId="41" borderId="21" xfId="0" applyNumberFormat="1" applyFont="1" applyFill="1" applyBorder="1" applyProtection="1">
      <protection locked="0"/>
    </xf>
    <xf numFmtId="4" fontId="69" fillId="0" borderId="0" xfId="99" applyNumberFormat="1" applyFont="1" applyProtection="1">
      <protection hidden="1"/>
    </xf>
    <xf numFmtId="4" fontId="71" fillId="0" borderId="0" xfId="99" applyNumberFormat="1" applyFont="1" applyProtection="1">
      <protection hidden="1"/>
    </xf>
    <xf numFmtId="4" fontId="69" fillId="0" borderId="0" xfId="99" applyNumberFormat="1" applyFont="1" applyFill="1" applyProtection="1">
      <protection hidden="1"/>
    </xf>
    <xf numFmtId="8" fontId="67" fillId="39" borderId="0" xfId="0" applyNumberFormat="1" applyFont="1" applyFill="1" applyBorder="1" applyAlignment="1" applyProtection="1">
      <alignment horizontal="center" vertical="center" wrapText="1"/>
      <protection hidden="1"/>
    </xf>
    <xf numFmtId="0" fontId="18" fillId="38" borderId="47" xfId="100" applyFont="1" applyFill="1" applyBorder="1" applyAlignment="1" applyProtection="1">
      <alignment horizontal="center" vertical="center" wrapText="1"/>
    </xf>
    <xf numFmtId="0" fontId="18" fillId="38" borderId="75" xfId="100" applyFont="1" applyFill="1" applyBorder="1" applyAlignment="1" applyProtection="1">
      <alignment horizontal="center" vertical="center" wrapText="1"/>
    </xf>
    <xf numFmtId="168" fontId="12" fillId="0" borderId="79" xfId="0" applyNumberFormat="1" applyFont="1" applyFill="1" applyBorder="1" applyProtection="1">
      <protection hidden="1"/>
    </xf>
    <xf numFmtId="169" fontId="12" fillId="0" borderId="81" xfId="0" applyNumberFormat="1" applyFont="1" applyFill="1" applyBorder="1" applyProtection="1">
      <protection hidden="1"/>
    </xf>
    <xf numFmtId="168" fontId="12" fillId="0" borderId="82" xfId="0" applyNumberFormat="1" applyFont="1" applyFill="1" applyBorder="1" applyProtection="1">
      <protection hidden="1"/>
    </xf>
    <xf numFmtId="168" fontId="12" fillId="0" borderId="80" xfId="0" applyNumberFormat="1" applyFont="1" applyFill="1" applyBorder="1" applyProtection="1">
      <protection hidden="1"/>
    </xf>
    <xf numFmtId="0" fontId="12" fillId="0" borderId="45" xfId="0" applyFont="1" applyBorder="1" applyProtection="1">
      <protection hidden="1"/>
    </xf>
    <xf numFmtId="0" fontId="74" fillId="0" borderId="29" xfId="95" applyFont="1" applyFill="1" applyBorder="1" applyProtection="1"/>
    <xf numFmtId="0" fontId="12" fillId="0" borderId="0" xfId="0" applyFont="1"/>
    <xf numFmtId="0" fontId="72" fillId="0" borderId="0" xfId="0" applyFont="1"/>
    <xf numFmtId="0" fontId="74" fillId="43" borderId="83" xfId="94" applyFont="1" applyFill="1" applyBorder="1"/>
    <xf numFmtId="8" fontId="18" fillId="42" borderId="21" xfId="0" applyNumberFormat="1" applyFont="1" applyFill="1" applyBorder="1" applyAlignment="1" applyProtection="1">
      <alignment horizontal="center" vertical="center" wrapText="1"/>
    </xf>
    <xf numFmtId="0" fontId="78" fillId="26" borderId="0" xfId="0" applyFont="1" applyFill="1" applyBorder="1" applyProtection="1"/>
    <xf numFmtId="171" fontId="70" fillId="26" borderId="0" xfId="0" applyNumberFormat="1" applyFont="1" applyFill="1" applyBorder="1" applyProtection="1"/>
    <xf numFmtId="8" fontId="67" fillId="39" borderId="0" xfId="0" applyNumberFormat="1" applyFont="1" applyFill="1" applyBorder="1" applyAlignment="1" applyProtection="1">
      <alignment vertical="center"/>
      <protection hidden="1"/>
    </xf>
    <xf numFmtId="171" fontId="70" fillId="26" borderId="0" xfId="124" applyNumberFormat="1" applyFont="1" applyFill="1" applyBorder="1" applyProtection="1"/>
    <xf numFmtId="0" fontId="1" fillId="26" borderId="0" xfId="0" applyFont="1" applyFill="1" applyBorder="1" applyAlignment="1">
      <alignment wrapText="1"/>
    </xf>
    <xf numFmtId="4" fontId="12" fillId="27" borderId="21" xfId="95" applyNumberFormat="1" applyFont="1" applyFill="1" applyBorder="1" applyAlignment="1" applyProtection="1">
      <alignment horizontal="center" wrapText="1"/>
    </xf>
    <xf numFmtId="4" fontId="81" fillId="0" borderId="0" xfId="99" applyNumberFormat="1" applyFont="1" applyProtection="1">
      <protection hidden="1"/>
    </xf>
    <xf numFmtId="169" fontId="12" fillId="0" borderId="84" xfId="0" applyNumberFormat="1" applyFont="1" applyFill="1" applyBorder="1" applyProtection="1">
      <protection hidden="1"/>
    </xf>
    <xf numFmtId="169" fontId="12" fillId="0" borderId="85" xfId="0" applyNumberFormat="1" applyFont="1" applyFill="1" applyBorder="1" applyProtection="1">
      <protection hidden="1"/>
    </xf>
    <xf numFmtId="169" fontId="12" fillId="0" borderId="86" xfId="0" applyNumberFormat="1" applyFont="1" applyFill="1" applyBorder="1" applyProtection="1">
      <protection hidden="1"/>
    </xf>
    <xf numFmtId="3" fontId="82" fillId="0" borderId="0" xfId="0" applyNumberFormat="1" applyFont="1" applyFill="1" applyProtection="1"/>
    <xf numFmtId="3" fontId="82" fillId="0" borderId="0" xfId="0" applyNumberFormat="1" applyFont="1" applyFill="1" applyAlignment="1" applyProtection="1"/>
    <xf numFmtId="0" fontId="0" fillId="0" borderId="0" xfId="0" applyBorder="1" applyAlignment="1" applyProtection="1"/>
    <xf numFmtId="49" fontId="12" fillId="44" borderId="21" xfId="0" applyNumberFormat="1" applyFont="1" applyFill="1" applyBorder="1" applyProtection="1">
      <protection locked="0"/>
    </xf>
    <xf numFmtId="170" fontId="12" fillId="44" borderId="21" xfId="0" applyNumberFormat="1" applyFont="1" applyFill="1" applyBorder="1" applyProtection="1">
      <protection locked="0"/>
    </xf>
    <xf numFmtId="4" fontId="12" fillId="44" borderId="19" xfId="0" applyNumberFormat="1" applyFont="1" applyFill="1" applyBorder="1" applyProtection="1">
      <protection locked="0"/>
    </xf>
    <xf numFmtId="0" fontId="18" fillId="38" borderId="87" xfId="0" applyFont="1" applyFill="1" applyBorder="1" applyAlignment="1" applyProtection="1">
      <alignment horizontal="center" vertical="center" wrapText="1"/>
      <protection hidden="1"/>
    </xf>
    <xf numFmtId="2" fontId="65" fillId="31" borderId="21" xfId="135" applyNumberFormat="1" applyFont="1" applyFill="1" applyBorder="1"/>
    <xf numFmtId="4" fontId="1" fillId="29" borderId="21" xfId="94" applyNumberFormat="1" applyFont="1" applyFill="1" applyBorder="1"/>
    <xf numFmtId="0" fontId="59" fillId="27" borderId="30" xfId="99" applyFont="1" applyFill="1" applyBorder="1"/>
    <xf numFmtId="4" fontId="1" fillId="0" borderId="21" xfId="95" applyNumberFormat="1" applyFont="1" applyBorder="1"/>
    <xf numFmtId="0" fontId="59" fillId="0" borderId="0" xfId="99" applyFont="1" applyProtection="1"/>
    <xf numFmtId="0" fontId="59" fillId="0" borderId="0" xfId="135"/>
    <xf numFmtId="0" fontId="1" fillId="0" borderId="21" xfId="94" applyBorder="1"/>
    <xf numFmtId="0" fontId="1" fillId="0" borderId="21" xfId="94" applyFill="1" applyBorder="1"/>
    <xf numFmtId="0" fontId="19" fillId="0" borderId="76" xfId="94" applyFont="1" applyBorder="1"/>
    <xf numFmtId="0" fontId="19" fillId="0" borderId="76" xfId="94" applyFont="1" applyFill="1" applyBorder="1"/>
    <xf numFmtId="0" fontId="1" fillId="0" borderId="0" xfId="94" applyBorder="1"/>
    <xf numFmtId="0" fontId="19" fillId="0" borderId="0" xfId="94" applyFont="1" applyFill="1" applyBorder="1"/>
    <xf numFmtId="0" fontId="1" fillId="28" borderId="21" xfId="94" applyFill="1" applyBorder="1"/>
    <xf numFmtId="0" fontId="1" fillId="28" borderId="21" xfId="94" applyFont="1" applyFill="1" applyBorder="1"/>
    <xf numFmtId="0" fontId="1" fillId="0" borderId="21" xfId="94" applyFont="1" applyFill="1" applyBorder="1"/>
    <xf numFmtId="0" fontId="1" fillId="0" borderId="0" xfId="94" applyFill="1" applyBorder="1"/>
    <xf numFmtId="0" fontId="1" fillId="31" borderId="21" xfId="94" applyFill="1" applyBorder="1"/>
    <xf numFmtId="0" fontId="1" fillId="31" borderId="21" xfId="94" applyFont="1" applyFill="1" applyBorder="1"/>
    <xf numFmtId="0" fontId="1" fillId="0" borderId="21" xfId="94" applyFont="1" applyBorder="1"/>
    <xf numFmtId="0" fontId="59" fillId="27" borderId="0" xfId="135" applyFill="1"/>
    <xf numFmtId="0" fontId="59" fillId="27" borderId="16" xfId="135" applyFill="1" applyBorder="1"/>
    <xf numFmtId="2" fontId="1" fillId="0" borderId="21" xfId="94" applyNumberFormat="1" applyFont="1" applyFill="1" applyBorder="1"/>
    <xf numFmtId="2" fontId="1" fillId="0" borderId="21" xfId="94" applyNumberFormat="1" applyFont="1" applyBorder="1"/>
    <xf numFmtId="0" fontId="65" fillId="28" borderId="21" xfId="135" applyFont="1" applyFill="1" applyBorder="1"/>
    <xf numFmtId="0" fontId="63" fillId="27" borderId="0" xfId="135" applyFont="1" applyFill="1"/>
    <xf numFmtId="0" fontId="1" fillId="0" borderId="18" xfId="94" applyFont="1" applyFill="1" applyBorder="1" applyAlignment="1">
      <alignment horizontal="right"/>
    </xf>
    <xf numFmtId="0" fontId="21" fillId="27" borderId="0" xfId="135" applyFont="1" applyFill="1"/>
    <xf numFmtId="0" fontId="1" fillId="28" borderId="0" xfId="94" applyFont="1" applyFill="1" applyBorder="1"/>
    <xf numFmtId="0" fontId="59" fillId="0" borderId="21" xfId="135" applyFill="1" applyBorder="1"/>
    <xf numFmtId="0" fontId="1" fillId="0" borderId="0" xfId="94" applyFont="1" applyBorder="1"/>
    <xf numFmtId="0" fontId="59" fillId="31" borderId="21" xfId="135" applyFill="1" applyBorder="1"/>
    <xf numFmtId="0" fontId="59" fillId="28" borderId="21" xfId="135" applyFill="1" applyBorder="1"/>
    <xf numFmtId="0" fontId="1" fillId="37" borderId="21" xfId="94" applyFont="1" applyFill="1" applyBorder="1"/>
    <xf numFmtId="0" fontId="1" fillId="37" borderId="21" xfId="94" applyFill="1" applyBorder="1"/>
    <xf numFmtId="0" fontId="1" fillId="37" borderId="0" xfId="94" applyFill="1" applyBorder="1"/>
    <xf numFmtId="0" fontId="1" fillId="37" borderId="0" xfId="94" applyFont="1" applyFill="1" applyBorder="1"/>
    <xf numFmtId="0" fontId="19" fillId="0" borderId="76" xfId="94" applyFont="1" applyFill="1" applyBorder="1" applyAlignment="1">
      <alignment vertical="top"/>
    </xf>
    <xf numFmtId="0" fontId="1" fillId="0" borderId="21" xfId="94" applyFill="1" applyBorder="1" applyAlignment="1">
      <alignment vertical="top"/>
    </xf>
    <xf numFmtId="0" fontId="1" fillId="0" borderId="21" xfId="94" applyFont="1" applyFill="1" applyBorder="1" applyAlignment="1">
      <alignment vertical="top"/>
    </xf>
    <xf numFmtId="2" fontId="1" fillId="0" borderId="21" xfId="94" applyNumberFormat="1" applyFont="1" applyFill="1" applyBorder="1" applyAlignment="1">
      <alignment vertical="top"/>
    </xf>
    <xf numFmtId="0" fontId="62" fillId="0" borderId="0" xfId="135" applyFont="1"/>
    <xf numFmtId="0" fontId="1" fillId="0" borderId="21" xfId="94" applyFill="1" applyBorder="1" applyAlignment="1">
      <alignment vertical="center"/>
    </xf>
    <xf numFmtId="0" fontId="1" fillId="0" borderId="21" xfId="94" applyBorder="1" applyAlignment="1">
      <alignment vertical="center"/>
    </xf>
    <xf numFmtId="0" fontId="13" fillId="0" borderId="76" xfId="94" applyFont="1" applyFill="1" applyBorder="1" applyAlignment="1">
      <alignment vertical="center"/>
    </xf>
    <xf numFmtId="0" fontId="1" fillId="28" borderId="0" xfId="94" applyFill="1" applyBorder="1"/>
    <xf numFmtId="0" fontId="1" fillId="35" borderId="21" xfId="94" applyFill="1" applyBorder="1"/>
    <xf numFmtId="0" fontId="1" fillId="35" borderId="21" xfId="94" applyFont="1" applyFill="1" applyBorder="1"/>
    <xf numFmtId="4" fontId="1" fillId="35" borderId="21" xfId="94" applyNumberFormat="1" applyFont="1" applyFill="1" applyBorder="1" applyAlignment="1">
      <alignment horizontal="right"/>
    </xf>
    <xf numFmtId="0" fontId="84" fillId="35" borderId="21" xfId="135" applyFont="1" applyFill="1" applyBorder="1"/>
    <xf numFmtId="0" fontId="64" fillId="35" borderId="21" xfId="135" applyFont="1" applyFill="1" applyBorder="1"/>
    <xf numFmtId="0" fontId="1" fillId="33" borderId="21" xfId="94" applyFill="1" applyBorder="1"/>
    <xf numFmtId="0" fontId="1" fillId="33" borderId="21" xfId="94" applyFont="1" applyFill="1" applyBorder="1"/>
    <xf numFmtId="0" fontId="62" fillId="33" borderId="21" xfId="135" applyFont="1" applyFill="1" applyBorder="1"/>
    <xf numFmtId="0" fontId="84" fillId="33" borderId="21" xfId="135" applyFont="1" applyFill="1" applyBorder="1"/>
    <xf numFmtId="4" fontId="84" fillId="33" borderId="21" xfId="135" applyNumberFormat="1" applyFont="1" applyFill="1" applyBorder="1"/>
    <xf numFmtId="0" fontId="85" fillId="27" borderId="76" xfId="94" applyFont="1" applyFill="1" applyBorder="1" applyAlignment="1">
      <alignment vertical="center"/>
    </xf>
    <xf numFmtId="0" fontId="1" fillId="27" borderId="21" xfId="94" applyFill="1" applyBorder="1"/>
    <xf numFmtId="0" fontId="1" fillId="27" borderId="21" xfId="94" applyFont="1" applyFill="1" applyBorder="1"/>
    <xf numFmtId="2" fontId="1" fillId="27" borderId="21" xfId="94" applyNumberFormat="1" applyFont="1" applyFill="1" applyBorder="1"/>
    <xf numFmtId="0" fontId="59" fillId="0" borderId="21" xfId="135" applyBorder="1" applyAlignment="1">
      <alignment vertical="top"/>
    </xf>
    <xf numFmtId="0" fontId="84" fillId="0" borderId="0" xfId="135" applyFont="1"/>
    <xf numFmtId="4" fontId="84" fillId="0" borderId="0" xfId="135" applyNumberFormat="1" applyFont="1"/>
    <xf numFmtId="49" fontId="64" fillId="33" borderId="21" xfId="135" applyNumberFormat="1" applyFont="1" applyFill="1" applyBorder="1"/>
    <xf numFmtId="49" fontId="84" fillId="33" borderId="21" xfId="135" applyNumberFormat="1" applyFont="1" applyFill="1" applyBorder="1"/>
    <xf numFmtId="0" fontId="64" fillId="33" borderId="21" xfId="135" applyFont="1" applyFill="1" applyBorder="1"/>
    <xf numFmtId="0" fontId="64" fillId="0" borderId="0" xfId="135" applyFont="1" applyFill="1" applyBorder="1"/>
    <xf numFmtId="0" fontId="84" fillId="0" borderId="0" xfId="135" applyFont="1" applyFill="1" applyBorder="1"/>
    <xf numFmtId="4" fontId="84" fillId="0" borderId="0" xfId="135" applyNumberFormat="1" applyFont="1" applyFill="1" applyBorder="1"/>
    <xf numFmtId="0" fontId="1" fillId="34" borderId="21" xfId="94" applyFill="1" applyBorder="1"/>
    <xf numFmtId="0" fontId="1" fillId="34" borderId="21" xfId="94" applyFont="1" applyFill="1" applyBorder="1"/>
    <xf numFmtId="0" fontId="62" fillId="0" borderId="21" xfId="135" applyFont="1" applyFill="1" applyBorder="1"/>
    <xf numFmtId="0" fontId="84" fillId="0" borderId="21" xfId="135" applyFont="1" applyFill="1" applyBorder="1"/>
    <xf numFmtId="0" fontId="84" fillId="36" borderId="21" xfId="135" applyFont="1" applyFill="1" applyBorder="1"/>
    <xf numFmtId="0" fontId="62" fillId="36" borderId="21" xfId="135" applyFont="1" applyFill="1" applyBorder="1"/>
    <xf numFmtId="4" fontId="84" fillId="36" borderId="21" xfId="135" applyNumberFormat="1" applyFont="1" applyFill="1" applyBorder="1"/>
    <xf numFmtId="0" fontId="1" fillId="36" borderId="21" xfId="94" applyFill="1" applyBorder="1"/>
    <xf numFmtId="0" fontId="1" fillId="36" borderId="21" xfId="94" applyFont="1" applyFill="1" applyBorder="1"/>
    <xf numFmtId="0" fontId="62" fillId="32" borderId="21" xfId="135" applyFont="1" applyFill="1" applyBorder="1"/>
    <xf numFmtId="0" fontId="84" fillId="32" borderId="21" xfId="135" applyFont="1" applyFill="1" applyBorder="1"/>
    <xf numFmtId="4" fontId="84" fillId="32" borderId="21" xfId="135" applyNumberFormat="1" applyFont="1" applyFill="1" applyBorder="1"/>
    <xf numFmtId="2" fontId="1" fillId="36" borderId="21" xfId="94" applyNumberFormat="1" applyFill="1" applyBorder="1"/>
    <xf numFmtId="0" fontId="64" fillId="36" borderId="21" xfId="94" applyFont="1" applyFill="1" applyBorder="1"/>
    <xf numFmtId="0" fontId="81" fillId="36" borderId="21" xfId="94" applyFont="1" applyFill="1" applyBorder="1"/>
    <xf numFmtId="2" fontId="81" fillId="36" borderId="21" xfId="94" applyNumberFormat="1" applyFont="1" applyFill="1" applyBorder="1"/>
    <xf numFmtId="0" fontId="1" fillId="29" borderId="21" xfId="94" applyFill="1" applyBorder="1"/>
    <xf numFmtId="0" fontId="1" fillId="29" borderId="21" xfId="94" applyFont="1" applyFill="1" applyBorder="1"/>
    <xf numFmtId="4" fontId="1" fillId="29" borderId="21" xfId="94" applyNumberFormat="1" applyFill="1" applyBorder="1"/>
    <xf numFmtId="4" fontId="1" fillId="28" borderId="21" xfId="94" applyNumberFormat="1" applyFont="1" applyFill="1" applyBorder="1"/>
    <xf numFmtId="4" fontId="1" fillId="37" borderId="21" xfId="94" applyNumberFormat="1" applyFont="1" applyFill="1" applyBorder="1"/>
    <xf numFmtId="4" fontId="1" fillId="0" borderId="21" xfId="94" applyNumberFormat="1" applyFont="1" applyFill="1" applyBorder="1"/>
    <xf numFmtId="4" fontId="1" fillId="0" borderId="21" xfId="94" applyNumberFormat="1" applyFont="1" applyBorder="1"/>
    <xf numFmtId="4" fontId="1" fillId="36" borderId="21" xfId="94" applyNumberFormat="1" applyFont="1" applyFill="1" applyBorder="1"/>
    <xf numFmtId="4" fontId="1" fillId="31" borderId="21" xfId="94" applyNumberFormat="1" applyFont="1" applyFill="1" applyBorder="1"/>
    <xf numFmtId="4" fontId="1" fillId="35" borderId="21" xfId="94" applyNumberFormat="1" applyFont="1" applyFill="1" applyBorder="1"/>
    <xf numFmtId="4" fontId="1" fillId="33" borderId="21" xfId="94" applyNumberFormat="1" applyFont="1" applyFill="1" applyBorder="1"/>
    <xf numFmtId="0" fontId="1" fillId="0" borderId="20" xfId="94" applyFill="1" applyBorder="1"/>
    <xf numFmtId="0" fontId="1" fillId="0" borderId="31" xfId="94" applyFont="1" applyFill="1" applyBorder="1"/>
    <xf numFmtId="0" fontId="1" fillId="0" borderId="31" xfId="94" applyFill="1" applyBorder="1"/>
    <xf numFmtId="2" fontId="1" fillId="0" borderId="31" xfId="94" applyNumberFormat="1" applyFont="1" applyFill="1" applyBorder="1"/>
    <xf numFmtId="0" fontId="64" fillId="29" borderId="76" xfId="94" applyFont="1" applyFill="1" applyBorder="1"/>
    <xf numFmtId="0" fontId="64" fillId="0" borderId="76" xfId="94" applyFont="1" applyFill="1" applyBorder="1"/>
    <xf numFmtId="0" fontId="64" fillId="0" borderId="76" xfId="94" applyFont="1" applyBorder="1"/>
    <xf numFmtId="0" fontId="64" fillId="28" borderId="76" xfId="94" applyFont="1" applyFill="1" applyBorder="1"/>
    <xf numFmtId="0" fontId="64" fillId="0" borderId="21" xfId="94" applyFont="1" applyFill="1" applyBorder="1"/>
    <xf numFmtId="0" fontId="64" fillId="28" borderId="21" xfId="94" applyFont="1" applyFill="1" applyBorder="1"/>
    <xf numFmtId="0" fontId="64" fillId="35" borderId="76" xfId="94" applyFont="1" applyFill="1" applyBorder="1"/>
    <xf numFmtId="0" fontId="64" fillId="34" borderId="76" xfId="94" applyFont="1" applyFill="1" applyBorder="1"/>
    <xf numFmtId="0" fontId="64" fillId="36" borderId="76" xfId="94" applyFont="1" applyFill="1" applyBorder="1"/>
    <xf numFmtId="0" fontId="64" fillId="0" borderId="0" xfId="94" applyFont="1" applyFill="1" applyBorder="1"/>
    <xf numFmtId="0" fontId="64" fillId="31" borderId="76" xfId="94" applyFont="1" applyFill="1" applyBorder="1"/>
    <xf numFmtId="0" fontId="64" fillId="35" borderId="76" xfId="125" applyFont="1" applyFill="1" applyBorder="1"/>
    <xf numFmtId="0" fontId="64" fillId="36" borderId="76" xfId="125" applyFont="1" applyFill="1" applyBorder="1"/>
    <xf numFmtId="0" fontId="64" fillId="0" borderId="76" xfId="94" applyFont="1" applyFill="1" applyBorder="1" applyAlignment="1">
      <alignment vertical="top"/>
    </xf>
    <xf numFmtId="0" fontId="64" fillId="33" borderId="76" xfId="94" applyFont="1" applyFill="1" applyBorder="1"/>
    <xf numFmtId="0" fontId="64" fillId="37" borderId="76" xfId="94" applyFont="1" applyFill="1" applyBorder="1"/>
    <xf numFmtId="0" fontId="64" fillId="37" borderId="21" xfId="94" applyFont="1" applyFill="1" applyBorder="1"/>
    <xf numFmtId="0" fontId="64" fillId="31" borderId="21" xfId="94" applyFont="1" applyFill="1" applyBorder="1"/>
    <xf numFmtId="0" fontId="64" fillId="0" borderId="21" xfId="94" applyFont="1" applyBorder="1"/>
    <xf numFmtId="0" fontId="64" fillId="28" borderId="0" xfId="94" applyFont="1" applyFill="1" applyBorder="1"/>
    <xf numFmtId="0" fontId="64" fillId="37" borderId="0" xfId="94" applyFont="1" applyFill="1" applyBorder="1"/>
    <xf numFmtId="0" fontId="64" fillId="0" borderId="0" xfId="94" applyFont="1" applyBorder="1"/>
    <xf numFmtId="0" fontId="64" fillId="0" borderId="0" xfId="135" applyFont="1"/>
    <xf numFmtId="0" fontId="64" fillId="43" borderId="76" xfId="94" applyFont="1" applyFill="1" applyBorder="1"/>
    <xf numFmtId="0" fontId="1" fillId="43" borderId="21" xfId="94" applyFill="1" applyBorder="1"/>
    <xf numFmtId="0" fontId="1" fillId="43" borderId="21" xfId="94" applyFont="1" applyFill="1" applyBorder="1"/>
    <xf numFmtId="4" fontId="1" fillId="43" borderId="21" xfId="94" applyNumberFormat="1" applyFill="1" applyBorder="1"/>
    <xf numFmtId="2" fontId="65" fillId="28" borderId="21" xfId="135" applyNumberFormat="1" applyFont="1" applyFill="1" applyBorder="1"/>
    <xf numFmtId="2" fontId="65" fillId="37" borderId="21" xfId="135" applyNumberFormat="1" applyFont="1" applyFill="1" applyBorder="1"/>
    <xf numFmtId="2" fontId="1" fillId="28" borderId="21" xfId="94" applyNumberFormat="1" applyFont="1" applyFill="1" applyBorder="1"/>
    <xf numFmtId="2" fontId="1" fillId="37" borderId="21" xfId="94" applyNumberFormat="1" applyFont="1" applyFill="1" applyBorder="1"/>
    <xf numFmtId="2" fontId="65" fillId="36" borderId="21" xfId="135" applyNumberFormat="1" applyFont="1" applyFill="1" applyBorder="1"/>
    <xf numFmtId="2" fontId="1" fillId="36" borderId="21" xfId="94" applyNumberFormat="1" applyFont="1" applyFill="1" applyBorder="1"/>
    <xf numFmtId="2" fontId="1" fillId="31" borderId="21" xfId="94" applyNumberFormat="1" applyFont="1" applyFill="1" applyBorder="1"/>
    <xf numFmtId="2" fontId="1" fillId="28" borderId="0" xfId="94" applyNumberFormat="1" applyFont="1" applyFill="1" applyBorder="1"/>
    <xf numFmtId="2" fontId="1" fillId="37" borderId="0" xfId="94" applyNumberFormat="1" applyFont="1" applyFill="1" applyBorder="1"/>
    <xf numFmtId="2" fontId="1" fillId="0" borderId="0" xfId="94" applyNumberFormat="1" applyFont="1" applyFill="1" applyBorder="1"/>
    <xf numFmtId="0" fontId="59" fillId="0" borderId="0" xfId="135" applyFont="1"/>
    <xf numFmtId="4" fontId="1" fillId="0" borderId="21" xfId="94" applyNumberFormat="1" applyFont="1" applyBorder="1" applyAlignment="1">
      <alignment vertical="center"/>
    </xf>
    <xf numFmtId="2" fontId="1" fillId="35" borderId="21" xfId="94" applyNumberFormat="1" applyFont="1" applyFill="1" applyBorder="1"/>
    <xf numFmtId="2" fontId="1" fillId="33" borderId="21" xfId="94" applyNumberFormat="1" applyFont="1" applyFill="1" applyBorder="1"/>
    <xf numFmtId="4" fontId="1" fillId="0" borderId="0" xfId="94" applyNumberFormat="1" applyFont="1" applyBorder="1"/>
    <xf numFmtId="4" fontId="1" fillId="34" borderId="21" xfId="94" applyNumberFormat="1" applyFont="1" applyFill="1" applyBorder="1"/>
    <xf numFmtId="4" fontId="59" fillId="0" borderId="0" xfId="135" applyNumberFormat="1" applyFont="1"/>
    <xf numFmtId="4" fontId="1" fillId="43" borderId="21" xfId="94" applyNumberFormat="1" applyFont="1" applyFill="1" applyBorder="1"/>
    <xf numFmtId="4" fontId="1" fillId="28" borderId="21" xfId="94" applyNumberFormat="1" applyFont="1" applyFill="1" applyBorder="1" applyAlignment="1">
      <alignment horizontal="right"/>
    </xf>
    <xf numFmtId="4" fontId="59" fillId="0" borderId="0" xfId="99" applyNumberFormat="1" applyFont="1" applyProtection="1"/>
    <xf numFmtId="0" fontId="64" fillId="29" borderId="83" xfId="94" applyFont="1" applyFill="1" applyBorder="1"/>
    <xf numFmtId="0" fontId="1" fillId="29" borderId="29" xfId="94" applyFill="1" applyBorder="1"/>
    <xf numFmtId="0" fontId="1" fillId="29" borderId="29" xfId="94" applyFont="1" applyFill="1" applyBorder="1"/>
    <xf numFmtId="4" fontId="1" fillId="29" borderId="29" xfId="94" applyNumberFormat="1" applyFont="1" applyFill="1" applyBorder="1"/>
    <xf numFmtId="0" fontId="12" fillId="0" borderId="26" xfId="0" applyFont="1" applyFill="1" applyBorder="1" applyProtection="1">
      <protection hidden="1"/>
    </xf>
    <xf numFmtId="0" fontId="12" fillId="38" borderId="45" xfId="0" applyFont="1" applyFill="1" applyBorder="1" applyProtection="1">
      <protection hidden="1"/>
    </xf>
    <xf numFmtId="0" fontId="18" fillId="27" borderId="18" xfId="0" applyFont="1" applyFill="1" applyBorder="1" applyAlignment="1" applyProtection="1">
      <alignment horizontal="center"/>
    </xf>
    <xf numFmtId="0" fontId="10" fillId="29" borderId="21" xfId="0" applyFont="1" applyFill="1" applyBorder="1" applyAlignment="1" applyProtection="1">
      <alignment horizontal="center" vertical="center" wrapText="1"/>
    </xf>
    <xf numFmtId="0" fontId="5" fillId="42" borderId="89" xfId="0" applyFont="1" applyFill="1" applyBorder="1"/>
    <xf numFmtId="0" fontId="5" fillId="42" borderId="21" xfId="0" applyFont="1" applyFill="1" applyBorder="1"/>
    <xf numFmtId="0" fontId="5" fillId="42" borderId="17" xfId="0" applyFont="1" applyFill="1" applyBorder="1"/>
    <xf numFmtId="169" fontId="12" fillId="41" borderId="17" xfId="0" applyNumberFormat="1" applyFont="1" applyFill="1" applyBorder="1" applyProtection="1">
      <protection locked="0"/>
    </xf>
    <xf numFmtId="172" fontId="12" fillId="41" borderId="17" xfId="0" applyNumberFormat="1" applyFont="1" applyFill="1" applyBorder="1" applyProtection="1">
      <protection locked="0"/>
    </xf>
    <xf numFmtId="0" fontId="10" fillId="42" borderId="21" xfId="0" applyFont="1" applyFill="1" applyBorder="1" applyAlignment="1" applyProtection="1">
      <alignment horizontal="center" vertical="center" wrapText="1"/>
    </xf>
    <xf numFmtId="8" fontId="10" fillId="42" borderId="21" xfId="0" applyNumberFormat="1" applyFont="1" applyFill="1" applyBorder="1" applyAlignment="1" applyProtection="1">
      <alignment horizontal="center" vertical="center" wrapText="1"/>
    </xf>
    <xf numFmtId="0" fontId="65" fillId="0" borderId="21" xfId="135" applyFont="1" applyFill="1" applyBorder="1"/>
    <xf numFmtId="4" fontId="65" fillId="0" borderId="21" xfId="135" applyNumberFormat="1" applyFont="1" applyFill="1" applyBorder="1"/>
    <xf numFmtId="0" fontId="12" fillId="38" borderId="28" xfId="0" applyFont="1" applyFill="1" applyBorder="1" applyProtection="1">
      <protection hidden="1"/>
    </xf>
    <xf numFmtId="0" fontId="1" fillId="26" borderId="0" xfId="0" applyFont="1" applyFill="1" applyBorder="1" applyProtection="1"/>
    <xf numFmtId="0" fontId="5" fillId="39" borderId="52" xfId="100" applyFont="1" applyFill="1" applyBorder="1" applyAlignment="1" applyProtection="1">
      <alignment horizontal="right" vertical="center" wrapText="1"/>
    </xf>
    <xf numFmtId="0" fontId="9" fillId="39" borderId="28" xfId="100" applyFont="1" applyFill="1" applyBorder="1" applyAlignment="1" applyProtection="1">
      <alignment horizontal="center"/>
    </xf>
    <xf numFmtId="169" fontId="18" fillId="0" borderId="25" xfId="0" applyNumberFormat="1" applyFont="1" applyFill="1" applyBorder="1" applyAlignment="1" applyProtection="1">
      <alignment horizontal="center" vertical="center" wrapText="1"/>
      <protection hidden="1"/>
    </xf>
    <xf numFmtId="0" fontId="18" fillId="38" borderId="46" xfId="100" applyFont="1" applyFill="1" applyBorder="1" applyAlignment="1" applyProtection="1">
      <alignment horizontal="center" vertical="center" wrapText="1"/>
    </xf>
    <xf numFmtId="4" fontId="93" fillId="0" borderId="0" xfId="99" applyNumberFormat="1" applyFont="1" applyProtection="1"/>
    <xf numFmtId="0" fontId="18" fillId="38" borderId="45" xfId="0" applyFont="1" applyFill="1" applyBorder="1" applyAlignment="1" applyProtection="1">
      <alignment horizontal="center" vertical="center" wrapText="1"/>
      <protection hidden="1"/>
    </xf>
    <xf numFmtId="167" fontId="93" fillId="0" borderId="0" xfId="99" applyNumberFormat="1" applyFont="1" applyProtection="1"/>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75" fillId="0" borderId="0" xfId="99" applyFont="1" applyProtection="1">
      <protection hidden="1"/>
    </xf>
    <xf numFmtId="0" fontId="93" fillId="0" borderId="0" xfId="99" applyFont="1" applyProtection="1"/>
    <xf numFmtId="0" fontId="76" fillId="0" borderId="0" xfId="99" applyFont="1" applyBorder="1" applyProtection="1">
      <protection hidden="1"/>
    </xf>
    <xf numFmtId="0" fontId="79" fillId="0" borderId="0" xfId="99" applyFont="1" applyProtection="1">
      <protection hidden="1"/>
    </xf>
    <xf numFmtId="2" fontId="80" fillId="0" borderId="0" xfId="99" applyNumberFormat="1" applyFont="1" applyProtection="1"/>
    <xf numFmtId="49" fontId="12" fillId="30" borderId="19" xfId="224" applyNumberFormat="1" applyFont="1" applyFill="1" applyBorder="1" applyProtection="1">
      <protection locked="0"/>
    </xf>
    <xf numFmtId="49" fontId="12" fillId="30" borderId="21" xfId="224" applyNumberFormat="1" applyFont="1" applyFill="1" applyBorder="1" applyProtection="1">
      <protection locked="0"/>
    </xf>
    <xf numFmtId="170" fontId="12" fillId="30" borderId="21" xfId="224" applyNumberFormat="1" applyFont="1" applyFill="1" applyBorder="1" applyProtection="1">
      <protection locked="0"/>
    </xf>
    <xf numFmtId="14" fontId="12" fillId="30" borderId="21" xfId="224" applyNumberFormat="1" applyFont="1" applyFill="1" applyBorder="1" applyProtection="1">
      <protection locked="0"/>
    </xf>
    <xf numFmtId="173" fontId="12" fillId="30" borderId="21" xfId="224" applyNumberFormat="1" applyFont="1" applyFill="1" applyBorder="1" applyProtection="1">
      <protection locked="0"/>
    </xf>
    <xf numFmtId="0" fontId="61" fillId="0" borderId="0" xfId="0" applyFont="1" applyProtection="1">
      <protection hidden="1"/>
    </xf>
    <xf numFmtId="49" fontId="12" fillId="30" borderId="21" xfId="0" applyNumberFormat="1" applyFont="1" applyFill="1" applyBorder="1" applyProtection="1">
      <protection locked="0"/>
    </xf>
    <xf numFmtId="4" fontId="12" fillId="30" borderId="19" xfId="0" applyNumberFormat="1" applyFont="1" applyFill="1" applyBorder="1" applyProtection="1">
      <protection locked="0"/>
    </xf>
    <xf numFmtId="0" fontId="5" fillId="27" borderId="0" xfId="94" applyFont="1" applyFill="1" applyBorder="1" applyAlignment="1">
      <alignment vertical="top" wrapText="1"/>
    </xf>
    <xf numFmtId="0" fontId="0" fillId="0" borderId="0" xfId="0" applyProtection="1">
      <protection hidden="1"/>
    </xf>
    <xf numFmtId="0" fontId="18" fillId="38" borderId="27" xfId="0" applyFont="1" applyFill="1" applyBorder="1" applyProtection="1">
      <protection hidden="1"/>
    </xf>
    <xf numFmtId="3" fontId="3" fillId="38" borderId="28" xfId="0" applyNumberFormat="1" applyFont="1" applyFill="1" applyBorder="1" applyProtection="1">
      <protection hidden="1"/>
    </xf>
    <xf numFmtId="0" fontId="1" fillId="0" borderId="0" xfId="0" applyFont="1" applyProtection="1">
      <protection hidden="1"/>
    </xf>
    <xf numFmtId="0" fontId="18" fillId="0" borderId="26" xfId="0" applyFont="1" applyFill="1" applyBorder="1" applyProtection="1">
      <protection hidden="1"/>
    </xf>
    <xf numFmtId="3" fontId="3" fillId="0" borderId="26" xfId="0" applyNumberFormat="1" applyFont="1" applyFill="1" applyBorder="1" applyProtection="1">
      <protection hidden="1"/>
    </xf>
    <xf numFmtId="0" fontId="1" fillId="38" borderId="27" xfId="0"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5"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5" fillId="38" borderId="35" xfId="0" applyFont="1" applyFill="1" applyBorder="1" applyProtection="1">
      <protection hidden="1"/>
    </xf>
    <xf numFmtId="0" fontId="16" fillId="38" borderId="36" xfId="0" applyFont="1" applyFill="1" applyBorder="1" applyProtection="1">
      <protection hidden="1"/>
    </xf>
    <xf numFmtId="0" fontId="16" fillId="38" borderId="37" xfId="100" applyFont="1" applyFill="1" applyBorder="1" applyProtection="1">
      <protection hidden="1"/>
    </xf>
    <xf numFmtId="4" fontId="3" fillId="0" borderId="0" xfId="0" applyNumberFormat="1" applyFont="1" applyProtection="1">
      <protection hidden="1"/>
    </xf>
    <xf numFmtId="0" fontId="5" fillId="38" borderId="52" xfId="0" applyFont="1" applyFill="1" applyBorder="1" applyAlignment="1" applyProtection="1">
      <protection hidden="1"/>
    </xf>
    <xf numFmtId="0" fontId="5" fillId="38" borderId="53" xfId="0" applyFont="1" applyFill="1" applyBorder="1" applyAlignment="1" applyProtection="1">
      <protection hidden="1"/>
    </xf>
    <xf numFmtId="0" fontId="5" fillId="38" borderId="0" xfId="0" applyFont="1" applyFill="1" applyBorder="1" applyAlignment="1" applyProtection="1">
      <protection hidden="1"/>
    </xf>
    <xf numFmtId="0" fontId="5" fillId="38" borderId="41" xfId="0" applyFont="1" applyFill="1" applyBorder="1" applyAlignment="1" applyProtection="1">
      <protection hidden="1"/>
    </xf>
    <xf numFmtId="0" fontId="18" fillId="38" borderId="52" xfId="0" applyFont="1" applyFill="1" applyBorder="1" applyProtection="1">
      <protection hidden="1"/>
    </xf>
    <xf numFmtId="0" fontId="18" fillId="38" borderId="45" xfId="0" applyFont="1" applyFill="1" applyBorder="1" applyProtection="1">
      <protection hidden="1"/>
    </xf>
    <xf numFmtId="0" fontId="18" fillId="0" borderId="0" xfId="0" applyFont="1" applyFill="1" applyBorder="1" applyProtection="1">
      <protection hidden="1"/>
    </xf>
    <xf numFmtId="0" fontId="12" fillId="0" borderId="0" xfId="0" applyFont="1" applyFill="1" applyBorder="1" applyProtection="1">
      <protection hidden="1"/>
    </xf>
    <xf numFmtId="4" fontId="3" fillId="0" borderId="0" xfId="0" applyNumberFormat="1" applyFont="1" applyFill="1" applyBorder="1" applyProtection="1">
      <protection hidden="1"/>
    </xf>
    <xf numFmtId="0" fontId="3" fillId="0" borderId="0" xfId="0" applyFont="1" applyFill="1" applyBorder="1" applyProtection="1">
      <protection hidden="1"/>
    </xf>
    <xf numFmtId="0" fontId="18" fillId="38" borderId="27" xfId="0" applyFont="1" applyFill="1" applyBorder="1" applyAlignment="1" applyProtection="1">
      <alignment horizontal="center" vertical="center" wrapText="1"/>
      <protection hidden="1"/>
    </xf>
    <xf numFmtId="49" fontId="18" fillId="0" borderId="63" xfId="0" applyNumberFormat="1" applyFont="1" applyFill="1" applyBorder="1" applyProtection="1">
      <protection hidden="1"/>
    </xf>
    <xf numFmtId="0" fontId="12" fillId="0" borderId="0" xfId="0" applyFont="1" applyProtection="1">
      <protection hidden="1"/>
    </xf>
    <xf numFmtId="49" fontId="18" fillId="0" borderId="43" xfId="0" applyNumberFormat="1" applyFont="1" applyFill="1" applyBorder="1" applyProtection="1">
      <protection hidden="1"/>
    </xf>
    <xf numFmtId="1" fontId="18" fillId="0" borderId="43" xfId="0" applyNumberFormat="1" applyFont="1" applyFill="1" applyBorder="1" applyProtection="1">
      <protection hidden="1"/>
    </xf>
    <xf numFmtId="1" fontId="18" fillId="0" borderId="78" xfId="0" applyNumberFormat="1" applyFont="1" applyFill="1" applyBorder="1" applyProtection="1">
      <protection hidden="1"/>
    </xf>
    <xf numFmtId="0" fontId="18" fillId="38" borderId="44" xfId="0" applyFont="1" applyFill="1" applyBorder="1" applyProtection="1">
      <protection hidden="1"/>
    </xf>
    <xf numFmtId="0" fontId="60" fillId="0" borderId="0" xfId="0" applyFont="1" applyProtection="1">
      <protection hidden="1"/>
    </xf>
    <xf numFmtId="3" fontId="3" fillId="38" borderId="37" xfId="0" applyNumberFormat="1" applyFont="1" applyFill="1" applyBorder="1" applyProtection="1">
      <protection hidden="1"/>
    </xf>
    <xf numFmtId="0" fontId="5" fillId="38" borderId="40" xfId="0" applyFont="1" applyFill="1" applyBorder="1" applyProtection="1">
      <protection hidden="1"/>
    </xf>
    <xf numFmtId="0" fontId="16" fillId="38" borderId="0" xfId="0" applyFont="1" applyFill="1" applyBorder="1" applyProtection="1">
      <protection hidden="1"/>
    </xf>
    <xf numFmtId="3" fontId="3" fillId="38" borderId="41" xfId="0" applyNumberFormat="1" applyFont="1" applyFill="1" applyBorder="1" applyProtection="1">
      <protection hidden="1"/>
    </xf>
    <xf numFmtId="3" fontId="3" fillId="0" borderId="28" xfId="0" applyNumberFormat="1" applyFont="1" applyFill="1" applyBorder="1" applyProtection="1">
      <protection hidden="1"/>
    </xf>
    <xf numFmtId="0" fontId="5" fillId="38" borderId="54" xfId="0" applyFont="1" applyFill="1" applyBorder="1" applyAlignment="1" applyProtection="1">
      <protection hidden="1"/>
    </xf>
    <xf numFmtId="0" fontId="6" fillId="38" borderId="36" xfId="0" applyFont="1" applyFill="1" applyBorder="1" applyProtection="1">
      <protection hidden="1"/>
    </xf>
    <xf numFmtId="0" fontId="6" fillId="38" borderId="37" xfId="0" applyFont="1" applyFill="1" applyBorder="1" applyProtection="1">
      <protection hidden="1"/>
    </xf>
    <xf numFmtId="0" fontId="5" fillId="38" borderId="40" xfId="0" applyFont="1" applyFill="1" applyBorder="1" applyAlignment="1" applyProtection="1">
      <protection hidden="1"/>
    </xf>
    <xf numFmtId="0" fontId="6" fillId="38" borderId="0" xfId="0" applyFont="1" applyFill="1" applyBorder="1" applyProtection="1">
      <protection hidden="1"/>
    </xf>
    <xf numFmtId="0" fontId="6" fillId="38" borderId="41" xfId="0" applyFont="1" applyFill="1" applyBorder="1" applyProtection="1">
      <protection hidden="1"/>
    </xf>
    <xf numFmtId="0" fontId="5" fillId="38" borderId="52" xfId="0" applyFont="1" applyFill="1" applyBorder="1" applyProtection="1">
      <protection hidden="1"/>
    </xf>
    <xf numFmtId="0" fontId="6" fillId="38" borderId="53" xfId="0" applyFont="1" applyFill="1" applyBorder="1" applyProtection="1">
      <protection hidden="1"/>
    </xf>
    <xf numFmtId="0" fontId="6" fillId="38" borderId="54" xfId="0" applyFont="1" applyFill="1" applyBorder="1" applyProtection="1">
      <protection hidden="1"/>
    </xf>
    <xf numFmtId="0" fontId="18" fillId="38" borderId="54" xfId="0" applyFont="1" applyFill="1" applyBorder="1" applyProtection="1">
      <protection hidden="1"/>
    </xf>
    <xf numFmtId="0" fontId="6" fillId="0" borderId="40" xfId="0" applyFont="1" applyBorder="1" applyProtection="1">
      <protection hidden="1"/>
    </xf>
    <xf numFmtId="0" fontId="6" fillId="0" borderId="0" xfId="0" applyFont="1" applyBorder="1" applyProtection="1">
      <protection hidden="1"/>
    </xf>
    <xf numFmtId="0" fontId="6" fillId="0" borderId="28" xfId="0" applyFont="1" applyBorder="1" applyProtection="1">
      <protection hidden="1"/>
    </xf>
    <xf numFmtId="0" fontId="18" fillId="38" borderId="59" xfId="0" applyFont="1" applyFill="1" applyBorder="1" applyAlignment="1" applyProtection="1">
      <alignment horizontal="center" vertical="center" wrapText="1"/>
      <protection hidden="1"/>
    </xf>
    <xf numFmtId="8" fontId="18" fillId="38" borderId="25" xfId="0" applyNumberFormat="1" applyFont="1" applyFill="1" applyBorder="1" applyAlignment="1" applyProtection="1">
      <alignment horizontal="center" vertical="center" wrapText="1"/>
      <protection hidden="1"/>
    </xf>
    <xf numFmtId="0" fontId="18" fillId="0" borderId="42" xfId="0" applyFont="1" applyFill="1" applyBorder="1" applyAlignment="1" applyProtection="1">
      <alignment wrapText="1"/>
      <protection hidden="1"/>
    </xf>
    <xf numFmtId="0" fontId="18" fillId="0" borderId="43" xfId="0" applyFont="1" applyFill="1" applyBorder="1" applyAlignment="1" applyProtection="1">
      <alignment wrapText="1"/>
      <protection hidden="1"/>
    </xf>
    <xf numFmtId="1" fontId="18" fillId="0" borderId="47" xfId="0" applyNumberFormat="1" applyFont="1" applyFill="1" applyBorder="1" applyProtection="1">
      <protection hidden="1"/>
    </xf>
    <xf numFmtId="1" fontId="18" fillId="0" borderId="79" xfId="0" applyNumberFormat="1" applyFont="1" applyFill="1" applyBorder="1" applyProtection="1">
      <protection hidden="1"/>
    </xf>
    <xf numFmtId="0" fontId="18" fillId="0" borderId="44" xfId="0" applyFont="1" applyFill="1" applyBorder="1" applyAlignment="1" applyProtection="1">
      <alignment wrapText="1"/>
      <protection hidden="1"/>
    </xf>
    <xf numFmtId="0" fontId="5" fillId="38" borderId="27" xfId="0" applyFont="1" applyFill="1" applyBorder="1" applyAlignment="1" applyProtection="1">
      <alignment wrapText="1"/>
      <protection hidden="1"/>
    </xf>
    <xf numFmtId="0" fontId="44" fillId="40" borderId="35" xfId="99" applyFont="1" applyFill="1" applyBorder="1" applyProtection="1">
      <protection hidden="1"/>
    </xf>
    <xf numFmtId="0" fontId="59" fillId="40" borderId="36" xfId="99" applyFont="1" applyFill="1" applyBorder="1" applyProtection="1">
      <protection hidden="1"/>
    </xf>
    <xf numFmtId="0" fontId="59" fillId="40" borderId="37" xfId="99" applyFont="1" applyFill="1" applyBorder="1" applyProtection="1">
      <protection hidden="1"/>
    </xf>
    <xf numFmtId="0" fontId="65" fillId="40" borderId="40" xfId="99" applyFont="1" applyFill="1" applyBorder="1" applyProtection="1">
      <protection hidden="1"/>
    </xf>
    <xf numFmtId="0" fontId="1" fillId="40" borderId="0" xfId="95" applyFont="1" applyFill="1" applyBorder="1" applyAlignment="1" applyProtection="1">
      <alignment vertical="top" wrapText="1"/>
      <protection hidden="1"/>
    </xf>
    <xf numFmtId="0" fontId="1" fillId="40" borderId="41" xfId="95" applyFont="1" applyFill="1" applyBorder="1" applyAlignment="1" applyProtection="1">
      <alignment vertical="top" wrapText="1"/>
      <protection hidden="1"/>
    </xf>
    <xf numFmtId="0" fontId="59" fillId="0" borderId="0" xfId="99" applyFont="1" applyFill="1" applyProtection="1">
      <protection hidden="1"/>
    </xf>
    <xf numFmtId="0" fontId="65" fillId="40" borderId="0" xfId="99" applyFont="1" applyFill="1" applyBorder="1" applyAlignment="1" applyProtection="1">
      <alignment vertical="top" wrapText="1"/>
      <protection hidden="1"/>
    </xf>
    <xf numFmtId="0" fontId="65" fillId="40" borderId="41" xfId="99" applyFont="1" applyFill="1" applyBorder="1" applyAlignment="1" applyProtection="1">
      <alignment vertical="top" wrapText="1"/>
      <protection hidden="1"/>
    </xf>
    <xf numFmtId="0" fontId="1" fillId="0" borderId="0" xfId="95" applyFont="1" applyFill="1" applyBorder="1" applyAlignment="1" applyProtection="1">
      <alignment vertical="top" wrapText="1"/>
      <protection hidden="1"/>
    </xf>
    <xf numFmtId="0" fontId="65" fillId="40" borderId="52" xfId="99" applyFont="1" applyFill="1" applyBorder="1" applyProtection="1">
      <protection hidden="1"/>
    </xf>
    <xf numFmtId="0" fontId="65" fillId="40" borderId="53" xfId="99" applyFont="1" applyFill="1" applyBorder="1" applyAlignment="1" applyProtection="1">
      <alignment vertical="top" wrapText="1"/>
      <protection hidden="1"/>
    </xf>
    <xf numFmtId="0" fontId="65" fillId="40" borderId="54" xfId="99" applyFont="1" applyFill="1" applyBorder="1" applyAlignment="1" applyProtection="1">
      <alignment vertical="top" wrapText="1"/>
      <protection hidden="1"/>
    </xf>
    <xf numFmtId="0" fontId="65" fillId="0" borderId="52" xfId="99" applyFont="1" applyFill="1" applyBorder="1" applyProtection="1">
      <protection hidden="1"/>
    </xf>
    <xf numFmtId="0" fontId="65" fillId="0" borderId="53" xfId="99" applyFont="1" applyFill="1" applyBorder="1" applyAlignment="1" applyProtection="1">
      <alignment vertical="top" wrapText="1"/>
      <protection hidden="1"/>
    </xf>
    <xf numFmtId="0" fontId="65" fillId="0" borderId="0" xfId="99" applyFont="1" applyFill="1" applyBorder="1" applyAlignment="1" applyProtection="1">
      <alignment vertical="top" wrapText="1"/>
      <protection hidden="1"/>
    </xf>
    <xf numFmtId="0" fontId="3" fillId="0" borderId="0" xfId="0" applyFont="1" applyFill="1" applyProtection="1">
      <protection hidden="1"/>
    </xf>
    <xf numFmtId="0" fontId="10" fillId="38" borderId="27" xfId="0" applyFont="1" applyFill="1" applyBorder="1" applyAlignment="1" applyProtection="1">
      <alignment horizontal="center" vertical="center" wrapText="1"/>
      <protection hidden="1"/>
    </xf>
    <xf numFmtId="0" fontId="65" fillId="0" borderId="0" xfId="99" applyFont="1" applyFill="1" applyAlignment="1" applyProtection="1">
      <alignment vertical="top" wrapText="1"/>
      <protection hidden="1"/>
    </xf>
    <xf numFmtId="0" fontId="3" fillId="0" borderId="42" xfId="0" applyFont="1" applyFill="1" applyBorder="1" applyAlignment="1" applyProtection="1">
      <alignment wrapText="1"/>
      <protection hidden="1"/>
    </xf>
    <xf numFmtId="0" fontId="3" fillId="0" borderId="43" xfId="0" applyFont="1" applyFill="1" applyBorder="1" applyAlignment="1" applyProtection="1">
      <alignment wrapText="1"/>
      <protection hidden="1"/>
    </xf>
    <xf numFmtId="1" fontId="3" fillId="0" borderId="47" xfId="0" applyNumberFormat="1" applyFont="1" applyFill="1" applyBorder="1" applyProtection="1">
      <protection hidden="1"/>
    </xf>
    <xf numFmtId="0" fontId="3" fillId="0" borderId="44" xfId="0" applyFont="1" applyFill="1" applyBorder="1" applyAlignment="1" applyProtection="1">
      <alignment wrapText="1"/>
      <protection hidden="1"/>
    </xf>
    <xf numFmtId="0" fontId="3" fillId="38" borderId="27" xfId="0" applyFont="1" applyFill="1" applyBorder="1" applyAlignment="1" applyProtection="1">
      <alignment wrapText="1"/>
      <protection hidden="1"/>
    </xf>
    <xf numFmtId="0" fontId="12" fillId="41" borderId="21" xfId="0" applyFont="1" applyFill="1" applyBorder="1" applyProtection="1">
      <protection locked="0"/>
    </xf>
    <xf numFmtId="0" fontId="18" fillId="42" borderId="89" xfId="0" applyFont="1" applyFill="1" applyBorder="1"/>
    <xf numFmtId="0" fontId="96" fillId="0" borderId="0" xfId="0" applyFont="1" applyProtection="1">
      <protection hidden="1"/>
    </xf>
    <xf numFmtId="2" fontId="96" fillId="0" borderId="0" xfId="0" applyNumberFormat="1" applyFont="1" applyProtection="1">
      <protection hidden="1"/>
    </xf>
    <xf numFmtId="4" fontId="97" fillId="30" borderId="19" xfId="0" applyNumberFormat="1" applyFont="1" applyFill="1" applyBorder="1" applyProtection="1">
      <protection locked="0"/>
    </xf>
    <xf numFmtId="2" fontId="12" fillId="0" borderId="0" xfId="0" applyNumberFormat="1" applyFont="1" applyProtection="1"/>
    <xf numFmtId="0" fontId="5" fillId="39" borderId="0" xfId="100" applyFont="1" applyFill="1" applyBorder="1" applyAlignment="1" applyProtection="1">
      <alignment horizontal="right" vertical="center"/>
    </xf>
    <xf numFmtId="0" fontId="18" fillId="0" borderId="0" xfId="0" applyFont="1" applyAlignment="1" applyProtection="1">
      <alignment horizontal="right" vertical="center" wrapText="1"/>
      <protection hidden="1"/>
    </xf>
    <xf numFmtId="169" fontId="12" fillId="0" borderId="27" xfId="0" applyNumberFormat="1" applyFont="1" applyBorder="1" applyAlignment="1" applyProtection="1">
      <alignment horizontal="right" vertical="center" wrapText="1"/>
      <protection hidden="1"/>
    </xf>
    <xf numFmtId="0" fontId="12" fillId="38" borderId="27" xfId="0" applyFont="1" applyFill="1" applyBorder="1" applyAlignment="1" applyProtection="1">
      <alignment horizontal="center" vertical="center" wrapText="1"/>
      <protection hidden="1"/>
    </xf>
    <xf numFmtId="169" fontId="12" fillId="0" borderId="88" xfId="0" applyNumberFormat="1" applyFont="1" applyBorder="1" applyAlignment="1" applyProtection="1">
      <alignment horizontal="right" vertical="center" wrapText="1"/>
      <protection hidden="1"/>
    </xf>
    <xf numFmtId="4" fontId="12" fillId="0" borderId="27" xfId="0" applyNumberFormat="1" applyFont="1" applyBorder="1" applyAlignment="1" applyProtection="1">
      <alignment horizontal="right" vertical="center" wrapText="1"/>
      <protection hidden="1"/>
    </xf>
    <xf numFmtId="3" fontId="12" fillId="0" borderId="27" xfId="0" applyNumberFormat="1" applyFont="1" applyBorder="1" applyAlignment="1" applyProtection="1">
      <alignment horizontal="right" vertical="center" wrapText="1"/>
      <protection hidden="1"/>
    </xf>
    <xf numFmtId="0" fontId="18" fillId="38" borderId="54" xfId="0" applyFont="1" applyFill="1" applyBorder="1" applyAlignment="1" applyProtection="1">
      <alignment horizontal="left"/>
      <protection hidden="1"/>
    </xf>
    <xf numFmtId="0" fontId="18" fillId="38" borderId="53" xfId="0" applyFont="1" applyFill="1" applyBorder="1" applyAlignment="1" applyProtection="1">
      <alignment horizontal="left"/>
      <protection hidden="1"/>
    </xf>
    <xf numFmtId="0" fontId="12" fillId="0" borderId="0" xfId="0" applyFont="1" applyAlignment="1" applyProtection="1">
      <alignment wrapText="1"/>
      <protection hidden="1"/>
    </xf>
    <xf numFmtId="0" fontId="0" fillId="0" borderId="0" xfId="0"/>
    <xf numFmtId="0" fontId="10" fillId="27" borderId="24" xfId="0" applyFont="1" applyFill="1" applyBorder="1" applyAlignment="1" applyProtection="1">
      <alignment horizontal="center" vertical="center" wrapText="1"/>
    </xf>
    <xf numFmtId="166" fontId="10" fillId="27" borderId="23" xfId="0" applyNumberFormat="1" applyFont="1" applyFill="1" applyBorder="1" applyAlignment="1" applyProtection="1">
      <alignment horizontal="center" vertical="center" wrapText="1"/>
    </xf>
    <xf numFmtId="0" fontId="10" fillId="27" borderId="23" xfId="0" applyFont="1" applyFill="1" applyBorder="1" applyAlignment="1" applyProtection="1">
      <alignment horizontal="center" vertical="center" wrapText="1"/>
    </xf>
    <xf numFmtId="0" fontId="10" fillId="27" borderId="25" xfId="0" applyFont="1" applyFill="1" applyBorder="1" applyAlignment="1" applyProtection="1">
      <alignment horizontal="center" vertical="center" wrapText="1"/>
    </xf>
    <xf numFmtId="3" fontId="10" fillId="27" borderId="24" xfId="0" applyNumberFormat="1" applyFont="1" applyFill="1" applyBorder="1" applyAlignment="1" applyProtection="1">
      <alignment horizontal="center" vertical="center" wrapText="1"/>
    </xf>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10" fillId="27" borderId="26" xfId="0" applyFont="1" applyFill="1" applyBorder="1" applyAlignment="1" applyProtection="1"/>
    <xf numFmtId="0" fontId="3" fillId="27" borderId="26" xfId="0" applyFont="1" applyFill="1" applyBorder="1" applyProtection="1"/>
    <xf numFmtId="0" fontId="5" fillId="27" borderId="27" xfId="0" applyFont="1" applyFill="1" applyBorder="1" applyProtection="1"/>
    <xf numFmtId="0" fontId="0" fillId="0" borderId="0" xfId="0" applyProtection="1"/>
    <xf numFmtId="0" fontId="10" fillId="27" borderId="21" xfId="0" applyFont="1" applyFill="1" applyBorder="1" applyAlignment="1" applyProtection="1">
      <alignment horizontal="center"/>
    </xf>
    <xf numFmtId="0" fontId="0" fillId="0" borderId="0" xfId="0" applyFill="1" applyProtection="1"/>
    <xf numFmtId="0" fontId="10" fillId="27" borderId="21" xfId="0" applyFont="1" applyFill="1" applyBorder="1" applyAlignment="1" applyProtection="1">
      <alignment horizontal="center" vertical="center" wrapText="1"/>
    </xf>
    <xf numFmtId="0" fontId="10" fillId="29" borderId="21" xfId="0" applyFont="1" applyFill="1" applyBorder="1" applyAlignment="1" applyProtection="1">
      <alignment horizontal="center" vertical="top" wrapText="1"/>
    </xf>
    <xf numFmtId="0" fontId="18" fillId="27" borderId="19" xfId="0" applyFont="1" applyFill="1" applyBorder="1" applyProtection="1"/>
    <xf numFmtId="0" fontId="12" fillId="0" borderId="19" xfId="0" applyFont="1" applyBorder="1" applyProtection="1"/>
    <xf numFmtId="0" fontId="10" fillId="27" borderId="45" xfId="0" applyFont="1" applyFill="1" applyBorder="1" applyAlignment="1" applyProtection="1"/>
    <xf numFmtId="0" fontId="3" fillId="27" borderId="28" xfId="0" applyFont="1" applyFill="1" applyBorder="1" applyProtection="1"/>
    <xf numFmtId="0" fontId="10" fillId="27" borderId="24" xfId="0" applyFont="1" applyFill="1" applyBorder="1" applyAlignment="1" applyProtection="1"/>
    <xf numFmtId="14" fontId="10" fillId="27" borderId="24" xfId="0" applyNumberFormat="1" applyFont="1" applyFill="1" applyBorder="1" applyAlignment="1" applyProtection="1">
      <alignment horizontal="center" vertical="center" wrapText="1"/>
    </xf>
    <xf numFmtId="3" fontId="0" fillId="0" borderId="0" xfId="0" applyNumberFormat="1" applyFill="1" applyProtection="1"/>
    <xf numFmtId="0" fontId="59" fillId="0" borderId="0" xfId="99" applyProtection="1"/>
    <xf numFmtId="0" fontId="68" fillId="27" borderId="26" xfId="0" applyFont="1" applyFill="1" applyBorder="1" applyAlignment="1" applyProtection="1"/>
    <xf numFmtId="0" fontId="61" fillId="0" borderId="0" xfId="0" applyFont="1" applyProtection="1">
      <protection hidden="1"/>
    </xf>
    <xf numFmtId="4" fontId="61" fillId="0" borderId="0" xfId="0" applyNumberFormat="1" applyFont="1" applyProtection="1">
      <protection hidden="1"/>
    </xf>
    <xf numFmtId="169" fontId="12" fillId="0" borderId="62" xfId="0" applyNumberFormat="1" applyFont="1" applyFill="1" applyBorder="1" applyProtection="1">
      <protection hidden="1"/>
    </xf>
    <xf numFmtId="0" fontId="76" fillId="0" borderId="0" xfId="99" applyFont="1" applyProtection="1">
      <protection hidden="1"/>
    </xf>
    <xf numFmtId="0" fontId="93" fillId="0" borderId="0" xfId="99" applyFont="1" applyProtection="1"/>
    <xf numFmtId="0" fontId="10" fillId="29" borderId="76" xfId="0" applyFont="1" applyFill="1" applyBorder="1" applyAlignment="1" applyProtection="1">
      <alignment horizontal="center" vertical="top" wrapText="1"/>
    </xf>
    <xf numFmtId="0" fontId="18" fillId="27" borderId="18" xfId="0" applyFont="1" applyFill="1" applyBorder="1" applyProtection="1"/>
    <xf numFmtId="0" fontId="12" fillId="0" borderId="18" xfId="0" applyFont="1" applyBorder="1" applyProtection="1"/>
    <xf numFmtId="0" fontId="18" fillId="42" borderId="21" xfId="0" applyFont="1" applyFill="1" applyBorder="1" applyAlignment="1" applyProtection="1">
      <alignment horizontal="center" vertical="center" wrapText="1"/>
    </xf>
    <xf numFmtId="2" fontId="80" fillId="0" borderId="0" xfId="99" applyNumberFormat="1" applyFont="1" applyProtection="1"/>
    <xf numFmtId="0" fontId="10" fillId="27" borderId="45" xfId="0" applyFont="1" applyFill="1" applyBorder="1" applyAlignment="1" applyProtection="1">
      <alignment wrapText="1"/>
    </xf>
    <xf numFmtId="0" fontId="10" fillId="27" borderId="26" xfId="0" applyFont="1" applyFill="1" applyBorder="1" applyAlignment="1" applyProtection="1">
      <alignment wrapText="1"/>
    </xf>
    <xf numFmtId="0" fontId="10" fillId="27" borderId="28" xfId="0" applyFont="1" applyFill="1" applyBorder="1" applyAlignment="1" applyProtection="1">
      <alignment wrapText="1"/>
    </xf>
    <xf numFmtId="49" fontId="12" fillId="44" borderId="21" xfId="0" applyNumberFormat="1" applyFont="1" applyFill="1" applyBorder="1" applyProtection="1">
      <protection locked="0"/>
    </xf>
    <xf numFmtId="170" fontId="12" fillId="44" borderId="21" xfId="0" applyNumberFormat="1" applyFont="1" applyFill="1" applyBorder="1" applyProtection="1">
      <protection locked="0"/>
    </xf>
    <xf numFmtId="4" fontId="12" fillId="44" borderId="19" xfId="0" applyNumberFormat="1" applyFont="1" applyFill="1" applyBorder="1" applyProtection="1">
      <protection locked="0"/>
    </xf>
    <xf numFmtId="49" fontId="12" fillId="30" borderId="21" xfId="0" applyNumberFormat="1" applyFont="1" applyFill="1" applyBorder="1" applyProtection="1">
      <protection locked="0"/>
    </xf>
    <xf numFmtId="4" fontId="12" fillId="30" borderId="19" xfId="0" applyNumberFormat="1" applyFont="1" applyFill="1" applyBorder="1" applyProtection="1">
      <protection locked="0"/>
    </xf>
    <xf numFmtId="2" fontId="12" fillId="30" borderId="19" xfId="0" applyNumberFormat="1" applyFont="1" applyFill="1" applyBorder="1" applyProtection="1">
      <protection locked="0"/>
    </xf>
    <xf numFmtId="4" fontId="12" fillId="30" borderId="21" xfId="0" applyNumberFormat="1" applyFont="1" applyFill="1" applyBorder="1" applyProtection="1">
      <protection locked="0"/>
    </xf>
    <xf numFmtId="0" fontId="59" fillId="0" borderId="0" xfId="99"/>
    <xf numFmtId="0" fontId="59" fillId="0" borderId="0" xfId="99" applyProtection="1"/>
    <xf numFmtId="0" fontId="5" fillId="27" borderId="0" xfId="125" applyFont="1" applyFill="1" applyBorder="1" applyAlignment="1">
      <alignment vertical="top"/>
    </xf>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93" fillId="0" borderId="0" xfId="99" applyFont="1"/>
    <xf numFmtId="4" fontId="93" fillId="0" borderId="0" xfId="99" applyNumberFormat="1" applyFont="1"/>
    <xf numFmtId="167" fontId="92" fillId="0" borderId="0" xfId="99" applyNumberFormat="1" applyFont="1" applyAlignment="1" applyProtection="1">
      <alignment vertical="top"/>
      <protection hidden="1"/>
    </xf>
    <xf numFmtId="4" fontId="92" fillId="0" borderId="0" xfId="99" applyNumberFormat="1" applyFont="1" applyAlignment="1" applyProtection="1">
      <alignment vertical="top"/>
      <protection hidden="1"/>
    </xf>
    <xf numFmtId="0" fontId="93" fillId="0" borderId="0" xfId="99" applyFont="1" applyProtection="1"/>
    <xf numFmtId="0" fontId="18" fillId="27" borderId="0" xfId="125" applyFont="1" applyFill="1" applyBorder="1" applyAlignment="1">
      <alignment vertical="top" wrapText="1"/>
    </xf>
    <xf numFmtId="0" fontId="94" fillId="32" borderId="21" xfId="99" applyFont="1" applyFill="1" applyBorder="1" applyProtection="1"/>
    <xf numFmtId="4" fontId="94" fillId="32" borderId="21" xfId="99" applyNumberFormat="1" applyFont="1" applyFill="1" applyBorder="1" applyProtection="1"/>
    <xf numFmtId="0" fontId="94" fillId="35" borderId="21" xfId="99" applyFont="1" applyFill="1" applyBorder="1" applyProtection="1"/>
    <xf numFmtId="4" fontId="94" fillId="35" borderId="21" xfId="99" applyNumberFormat="1" applyFont="1" applyFill="1" applyBorder="1" applyProtection="1"/>
    <xf numFmtId="0" fontId="95" fillId="32" borderId="21" xfId="99" applyFont="1" applyFill="1" applyBorder="1" applyProtection="1"/>
    <xf numFmtId="0" fontId="95" fillId="35" borderId="21" xfId="99" applyFont="1" applyFill="1" applyBorder="1" applyProtection="1"/>
    <xf numFmtId="2" fontId="80" fillId="0" borderId="0" xfId="99" applyNumberFormat="1" applyFont="1" applyProtection="1"/>
    <xf numFmtId="0" fontId="59" fillId="0" borderId="0" xfId="99" applyProtection="1"/>
    <xf numFmtId="0" fontId="76" fillId="0" borderId="0" xfId="99" applyFont="1" applyProtection="1">
      <protection hidden="1"/>
    </xf>
    <xf numFmtId="0" fontId="93" fillId="0" borderId="0" xfId="99" applyFont="1" applyProtection="1"/>
    <xf numFmtId="0" fontId="5" fillId="27" borderId="0" xfId="94" applyFont="1" applyFill="1" applyBorder="1" applyAlignment="1">
      <alignment vertical="top"/>
    </xf>
    <xf numFmtId="2" fontId="80" fillId="0" borderId="0" xfId="99" applyNumberFormat="1" applyFont="1" applyProtection="1"/>
    <xf numFmtId="0" fontId="18" fillId="0" borderId="19" xfId="0" applyFont="1" applyFill="1" applyBorder="1" applyProtection="1"/>
    <xf numFmtId="0" fontId="12" fillId="42" borderId="19" xfId="0" applyFont="1" applyFill="1" applyBorder="1" applyProtection="1"/>
    <xf numFmtId="0" fontId="12" fillId="26" borderId="17" xfId="0" applyFont="1" applyFill="1" applyBorder="1" applyProtection="1">
      <protection hidden="1"/>
    </xf>
    <xf numFmtId="0" fontId="12" fillId="26" borderId="13" xfId="0" applyFont="1" applyFill="1" applyBorder="1" applyProtection="1">
      <protection hidden="1"/>
    </xf>
    <xf numFmtId="0" fontId="12" fillId="26" borderId="32" xfId="0" applyFont="1" applyFill="1" applyBorder="1" applyProtection="1">
      <protection hidden="1"/>
    </xf>
    <xf numFmtId="0" fontId="12" fillId="26" borderId="19" xfId="0" applyFont="1" applyFill="1" applyBorder="1" applyProtection="1">
      <protection hidden="1"/>
    </xf>
    <xf numFmtId="0" fontId="12" fillId="26" borderId="16" xfId="0" applyFont="1" applyFill="1" applyBorder="1" applyProtection="1">
      <protection hidden="1"/>
    </xf>
    <xf numFmtId="0" fontId="12" fillId="26" borderId="34" xfId="0" applyFont="1" applyFill="1" applyBorder="1" applyProtection="1">
      <protection hidden="1"/>
    </xf>
    <xf numFmtId="0" fontId="12" fillId="26" borderId="20" xfId="0" applyFont="1" applyFill="1" applyBorder="1" applyProtection="1">
      <protection hidden="1"/>
    </xf>
    <xf numFmtId="0" fontId="12" fillId="26" borderId="30" xfId="0" applyFont="1" applyFill="1" applyBorder="1" applyProtection="1">
      <protection hidden="1"/>
    </xf>
    <xf numFmtId="0" fontId="12" fillId="26" borderId="18" xfId="0" applyFont="1" applyFill="1" applyBorder="1" applyProtection="1">
      <protection hidden="1"/>
    </xf>
    <xf numFmtId="0" fontId="12" fillId="26" borderId="0" xfId="0" applyFont="1" applyFill="1" applyBorder="1" applyProtection="1">
      <protection hidden="1"/>
    </xf>
    <xf numFmtId="0" fontId="12" fillId="26" borderId="33" xfId="0" applyFont="1" applyFill="1" applyBorder="1" applyProtection="1">
      <protection hidden="1"/>
    </xf>
    <xf numFmtId="0" fontId="0" fillId="26" borderId="22" xfId="0" applyFill="1" applyBorder="1" applyAlignment="1" applyProtection="1">
      <protection hidden="1"/>
    </xf>
    <xf numFmtId="0" fontId="0" fillId="26" borderId="32" xfId="0" applyFill="1" applyBorder="1" applyProtection="1">
      <protection hidden="1"/>
    </xf>
    <xf numFmtId="0" fontId="8" fillId="26" borderId="19" xfId="0" applyFont="1" applyFill="1" applyBorder="1" applyProtection="1">
      <protection hidden="1"/>
    </xf>
    <xf numFmtId="0" fontId="0" fillId="26" borderId="15" xfId="0" applyFill="1" applyBorder="1" applyProtection="1">
      <protection hidden="1"/>
    </xf>
    <xf numFmtId="0" fontId="0" fillId="26" borderId="34" xfId="0" applyFill="1" applyBorder="1" applyProtection="1">
      <protection hidden="1"/>
    </xf>
    <xf numFmtId="0" fontId="12" fillId="26" borderId="22" xfId="0" applyFont="1" applyFill="1" applyBorder="1" applyAlignment="1" applyProtection="1">
      <protection hidden="1"/>
    </xf>
    <xf numFmtId="0" fontId="12" fillId="26" borderId="13" xfId="0" applyFont="1" applyFill="1" applyBorder="1" applyAlignment="1" applyProtection="1">
      <protection hidden="1"/>
    </xf>
    <xf numFmtId="0" fontId="12" fillId="26" borderId="32" xfId="0" applyFont="1" applyFill="1" applyBorder="1" applyAlignment="1" applyProtection="1">
      <protection hidden="1"/>
    </xf>
    <xf numFmtId="0" fontId="12" fillId="26" borderId="14" xfId="0" applyFont="1" applyFill="1" applyBorder="1" applyAlignment="1" applyProtection="1">
      <protection hidden="1"/>
    </xf>
    <xf numFmtId="0" fontId="0" fillId="26" borderId="33" xfId="0" applyFill="1" applyBorder="1" applyProtection="1">
      <protection hidden="1"/>
    </xf>
    <xf numFmtId="0" fontId="12" fillId="26" borderId="21" xfId="0" applyFont="1" applyFill="1" applyBorder="1" applyAlignment="1" applyProtection="1">
      <alignment vertical="top"/>
      <protection hidden="1"/>
    </xf>
    <xf numFmtId="0" fontId="12" fillId="26" borderId="21" xfId="0" applyFont="1" applyFill="1" applyBorder="1" applyProtection="1">
      <protection hidden="1"/>
    </xf>
    <xf numFmtId="0" fontId="12" fillId="26" borderId="31" xfId="0" applyFont="1" applyFill="1" applyBorder="1" applyProtection="1">
      <protection hidden="1"/>
    </xf>
    <xf numFmtId="0" fontId="1" fillId="26" borderId="17" xfId="0" applyFont="1" applyFill="1" applyBorder="1" applyProtection="1">
      <protection hidden="1"/>
    </xf>
    <xf numFmtId="0" fontId="17" fillId="26" borderId="22" xfId="0" applyFont="1" applyFill="1" applyBorder="1" applyProtection="1">
      <protection hidden="1"/>
    </xf>
    <xf numFmtId="0" fontId="17" fillId="26" borderId="32" xfId="0" applyFont="1" applyFill="1" applyBorder="1" applyProtection="1">
      <protection hidden="1"/>
    </xf>
    <xf numFmtId="0" fontId="0" fillId="26" borderId="18" xfId="0" applyFill="1" applyBorder="1" applyProtection="1">
      <protection hidden="1"/>
    </xf>
    <xf numFmtId="0" fontId="17" fillId="26" borderId="14" xfId="0" applyFont="1" applyFill="1" applyBorder="1" applyProtection="1">
      <protection hidden="1"/>
    </xf>
    <xf numFmtId="0" fontId="17" fillId="26" borderId="33" xfId="0" applyFont="1" applyFill="1" applyBorder="1" applyProtection="1">
      <protection hidden="1"/>
    </xf>
    <xf numFmtId="0" fontId="12" fillId="26" borderId="14" xfId="0" applyFont="1" applyFill="1" applyBorder="1" applyProtection="1">
      <protection hidden="1"/>
    </xf>
    <xf numFmtId="0" fontId="12" fillId="26" borderId="15" xfId="0" applyFont="1" applyFill="1" applyBorder="1" applyProtection="1">
      <protection hidden="1"/>
    </xf>
    <xf numFmtId="0" fontId="17" fillId="26" borderId="34" xfId="0" applyFont="1" applyFill="1" applyBorder="1" applyProtection="1">
      <protection hidden="1"/>
    </xf>
    <xf numFmtId="0" fontId="17" fillId="26" borderId="17" xfId="0" applyFont="1" applyFill="1" applyBorder="1" applyProtection="1">
      <protection hidden="1"/>
    </xf>
    <xf numFmtId="0" fontId="17" fillId="26" borderId="18" xfId="0" applyFont="1" applyFill="1" applyBorder="1" applyProtection="1">
      <protection hidden="1"/>
    </xf>
    <xf numFmtId="0" fontId="17" fillId="26" borderId="19" xfId="0" applyFont="1" applyFill="1" applyBorder="1" applyProtection="1">
      <protection hidden="1"/>
    </xf>
    <xf numFmtId="0" fontId="17" fillId="26" borderId="15" xfId="0" applyFont="1" applyFill="1" applyBorder="1" applyProtection="1">
      <protection hidden="1"/>
    </xf>
    <xf numFmtId="0" fontId="12"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30" xfId="0" applyFill="1" applyBorder="1" applyAlignment="1" applyProtection="1">
      <alignment vertical="top" wrapText="1"/>
      <protection hidden="1"/>
    </xf>
    <xf numFmtId="0" fontId="12" fillId="26" borderId="21" xfId="0" applyFont="1" applyFill="1" applyBorder="1" applyAlignment="1" applyProtection="1">
      <alignment vertical="top" wrapText="1"/>
      <protection hidden="1"/>
    </xf>
    <xf numFmtId="169" fontId="12" fillId="0" borderId="25" xfId="0" applyNumberFormat="1" applyFont="1" applyFill="1" applyBorder="1" applyAlignment="1" applyProtection="1">
      <alignment horizontal="center" vertical="center" wrapText="1"/>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top"/>
    </xf>
    <xf numFmtId="0" fontId="5" fillId="27" borderId="0" xfId="94" applyFont="1" applyFill="1" applyBorder="1" applyAlignment="1">
      <alignment vertical="top"/>
    </xf>
    <xf numFmtId="0" fontId="5" fillId="27" borderId="0" xfId="94" applyFont="1" applyFill="1" applyBorder="1" applyAlignment="1"/>
    <xf numFmtId="0" fontId="62" fillId="36" borderId="29" xfId="135" applyFont="1" applyFill="1" applyBorder="1"/>
    <xf numFmtId="0" fontId="84" fillId="36" borderId="29" xfId="135" applyFont="1" applyFill="1" applyBorder="1"/>
    <xf numFmtId="4" fontId="84" fillId="36" borderId="29" xfId="135" applyNumberFormat="1" applyFont="1" applyFill="1" applyBorder="1"/>
    <xf numFmtId="0" fontId="10" fillId="42" borderId="22" xfId="95" applyFont="1" applyFill="1" applyBorder="1" applyAlignment="1">
      <alignment vertical="top"/>
    </xf>
    <xf numFmtId="0" fontId="3" fillId="42" borderId="13" xfId="0" applyFont="1" applyFill="1" applyBorder="1"/>
    <xf numFmtId="0" fontId="3" fillId="29" borderId="31" xfId="94" applyFont="1" applyFill="1" applyBorder="1"/>
    <xf numFmtId="0" fontId="99" fillId="0" borderId="0" xfId="0" applyFont="1" applyAlignment="1">
      <alignment horizontal="right"/>
    </xf>
    <xf numFmtId="0" fontId="100" fillId="0" borderId="0" xfId="0" applyFont="1"/>
    <xf numFmtId="0" fontId="3" fillId="42" borderId="32" xfId="0" applyFont="1" applyFill="1" applyBorder="1"/>
    <xf numFmtId="0" fontId="3" fillId="29" borderId="76" xfId="94" applyFont="1" applyFill="1" applyBorder="1"/>
    <xf numFmtId="0" fontId="101" fillId="29" borderId="31" xfId="94" applyFont="1" applyFill="1" applyBorder="1"/>
    <xf numFmtId="0" fontId="102" fillId="29" borderId="20" xfId="94" applyFont="1" applyFill="1" applyBorder="1"/>
    <xf numFmtId="0" fontId="102" fillId="29" borderId="90" xfId="94" applyFont="1" applyFill="1" applyBorder="1"/>
    <xf numFmtId="172" fontId="12" fillId="42" borderId="17" xfId="0" applyNumberFormat="1" applyFont="1" applyFill="1" applyBorder="1" applyProtection="1"/>
    <xf numFmtId="0" fontId="12" fillId="42" borderId="21" xfId="0" applyFont="1" applyFill="1" applyBorder="1" applyProtection="1"/>
    <xf numFmtId="173" fontId="12" fillId="30" borderId="21" xfId="224" applyNumberFormat="1" applyFont="1" applyFill="1" applyBorder="1" applyAlignment="1" applyProtection="1">
      <alignment horizontal="left" vertical="center"/>
      <protection locked="0"/>
    </xf>
    <xf numFmtId="14" fontId="18" fillId="30" borderId="73" xfId="100" applyNumberFormat="1" applyFont="1" applyFill="1" applyBorder="1" applyProtection="1">
      <protection locked="0"/>
    </xf>
    <xf numFmtId="0" fontId="70" fillId="26" borderId="0" xfId="0" applyFont="1" applyFill="1" applyBorder="1" applyAlignment="1" applyProtection="1">
      <alignment horizontal="center" wrapText="1"/>
    </xf>
    <xf numFmtId="8" fontId="67" fillId="0" borderId="40" xfId="0" applyNumberFormat="1" applyFont="1" applyFill="1" applyBorder="1" applyAlignment="1" applyProtection="1">
      <alignment horizontal="center" wrapText="1"/>
      <protection hidden="1"/>
    </xf>
    <xf numFmtId="8" fontId="67" fillId="0" borderId="0" xfId="0" applyNumberFormat="1" applyFont="1" applyFill="1" applyBorder="1" applyAlignment="1" applyProtection="1">
      <alignment horizontal="center" wrapText="1"/>
      <protection hidden="1"/>
    </xf>
    <xf numFmtId="8" fontId="67" fillId="39" borderId="40" xfId="0" applyNumberFormat="1" applyFont="1" applyFill="1" applyBorder="1" applyAlignment="1" applyProtection="1">
      <alignment horizontal="center" wrapText="1"/>
      <protection hidden="1"/>
    </xf>
    <xf numFmtId="8" fontId="67" fillId="39" borderId="0" xfId="0" applyNumberFormat="1" applyFont="1" applyFill="1" applyBorder="1" applyAlignment="1" applyProtection="1">
      <alignment horizontal="center" wrapText="1"/>
      <protection hidden="1"/>
    </xf>
    <xf numFmtId="8" fontId="61" fillId="39" borderId="40" xfId="0" applyNumberFormat="1" applyFont="1" applyFill="1" applyBorder="1" applyAlignment="1" applyProtection="1">
      <alignment horizontal="center" wrapText="1"/>
      <protection hidden="1"/>
    </xf>
    <xf numFmtId="8" fontId="61" fillId="39" borderId="0" xfId="0" applyNumberFormat="1" applyFont="1" applyFill="1" applyBorder="1" applyAlignment="1" applyProtection="1">
      <alignment horizontal="center" wrapText="1"/>
      <protection hidden="1"/>
    </xf>
    <xf numFmtId="0" fontId="1" fillId="26" borderId="20" xfId="0" applyFont="1" applyFill="1" applyBorder="1" applyAlignment="1" applyProtection="1">
      <alignment horizontal="left" vertical="top" wrapText="1"/>
      <protection hidden="1"/>
    </xf>
    <xf numFmtId="0" fontId="0" fillId="26" borderId="76" xfId="0" applyFill="1" applyBorder="1" applyAlignment="1" applyProtection="1">
      <alignment horizontal="left" vertical="top" wrapText="1"/>
      <protection hidden="1"/>
    </xf>
    <xf numFmtId="0" fontId="5" fillId="27" borderId="20" xfId="0" applyFont="1" applyFill="1" applyBorder="1" applyAlignment="1" applyProtection="1">
      <alignment horizontal="center"/>
      <protection hidden="1"/>
    </xf>
    <xf numFmtId="0" fontId="5" fillId="27" borderId="31" xfId="0" applyFont="1" applyFill="1" applyBorder="1" applyAlignment="1" applyProtection="1">
      <alignment horizontal="center"/>
      <protection hidden="1"/>
    </xf>
    <xf numFmtId="0" fontId="5" fillId="27" borderId="30" xfId="0" applyFont="1" applyFill="1" applyBorder="1" applyAlignment="1" applyProtection="1">
      <alignment horizontal="center"/>
      <protection hidden="1"/>
    </xf>
    <xf numFmtId="0" fontId="12" fillId="26" borderId="20" xfId="0" applyFont="1" applyFill="1" applyBorder="1" applyAlignment="1" applyProtection="1">
      <alignment horizontal="left" wrapText="1"/>
      <protection hidden="1"/>
    </xf>
    <xf numFmtId="0" fontId="17" fillId="26" borderId="31" xfId="0" applyFont="1" applyFill="1" applyBorder="1" applyAlignment="1" applyProtection="1">
      <alignment horizontal="left"/>
      <protection hidden="1"/>
    </xf>
    <xf numFmtId="0" fontId="17" fillId="26" borderId="30" xfId="0" applyFont="1" applyFill="1" applyBorder="1" applyAlignment="1" applyProtection="1">
      <alignment horizontal="left"/>
      <protection hidden="1"/>
    </xf>
    <xf numFmtId="0" fontId="0" fillId="26" borderId="76" xfId="0" applyFill="1" applyBorder="1" applyAlignment="1" applyProtection="1">
      <alignment horizontal="left" vertical="top"/>
      <protection hidden="1"/>
    </xf>
    <xf numFmtId="0" fontId="60" fillId="27" borderId="20" xfId="0" applyFont="1" applyFill="1" applyBorder="1" applyAlignment="1" applyProtection="1">
      <alignment horizontal="center"/>
      <protection hidden="1"/>
    </xf>
    <xf numFmtId="0" fontId="60" fillId="27" borderId="31" xfId="0" applyFont="1" applyFill="1" applyBorder="1" applyAlignment="1" applyProtection="1">
      <alignment horizontal="center"/>
      <protection hidden="1"/>
    </xf>
    <xf numFmtId="0" fontId="60" fillId="27" borderId="30" xfId="0" applyFont="1" applyFill="1" applyBorder="1" applyAlignment="1" applyProtection="1">
      <alignment horizontal="center"/>
      <protection hidden="1"/>
    </xf>
    <xf numFmtId="0" fontId="83" fillId="26" borderId="20" xfId="0" applyFont="1" applyFill="1" applyBorder="1" applyAlignment="1" applyProtection="1">
      <alignment horizontal="left" wrapText="1"/>
      <protection hidden="1"/>
    </xf>
    <xf numFmtId="0" fontId="83" fillId="26" borderId="31" xfId="0" applyFont="1" applyFill="1" applyBorder="1" applyAlignment="1" applyProtection="1">
      <alignment horizontal="left"/>
      <protection hidden="1"/>
    </xf>
    <xf numFmtId="0" fontId="83" fillId="26" borderId="30" xfId="0" applyFont="1" applyFill="1" applyBorder="1" applyAlignment="1" applyProtection="1">
      <alignment horizontal="left"/>
      <protection hidden="1"/>
    </xf>
    <xf numFmtId="0" fontId="12" fillId="26" borderId="20" xfId="0" applyFont="1" applyFill="1" applyBorder="1" applyAlignment="1" applyProtection="1">
      <alignment horizontal="left" vertical="top" wrapText="1"/>
      <protection hidden="1"/>
    </xf>
    <xf numFmtId="0" fontId="17" fillId="26" borderId="30" xfId="0" applyFont="1" applyFill="1" applyBorder="1" applyAlignment="1" applyProtection="1">
      <alignment horizontal="left" vertical="top" wrapText="1"/>
      <protection hidden="1"/>
    </xf>
    <xf numFmtId="0" fontId="12" fillId="26" borderId="31" xfId="0" applyFont="1" applyFill="1" applyBorder="1" applyAlignment="1" applyProtection="1">
      <alignment horizontal="left" vertical="top" wrapText="1"/>
      <protection hidden="1"/>
    </xf>
    <xf numFmtId="0" fontId="12" fillId="26" borderId="22" xfId="0" applyFont="1" applyFill="1" applyBorder="1" applyAlignment="1" applyProtection="1">
      <alignment horizontal="left" wrapText="1"/>
      <protection hidden="1"/>
    </xf>
    <xf numFmtId="0" fontId="12" fillId="26" borderId="13" xfId="0" applyFont="1" applyFill="1" applyBorder="1" applyAlignment="1" applyProtection="1">
      <alignment horizontal="left" wrapText="1"/>
      <protection hidden="1"/>
    </xf>
    <xf numFmtId="0" fontId="12" fillId="26" borderId="32" xfId="0" applyFont="1" applyFill="1" applyBorder="1" applyAlignment="1" applyProtection="1">
      <alignment horizontal="left" wrapText="1"/>
      <protection hidden="1"/>
    </xf>
    <xf numFmtId="0" fontId="12" fillId="26" borderId="21" xfId="0" applyFont="1" applyFill="1" applyBorder="1" applyAlignment="1" applyProtection="1">
      <alignment horizontal="left" vertical="top" wrapText="1"/>
      <protection hidden="1"/>
    </xf>
    <xf numFmtId="0" fontId="12" fillId="26" borderId="20" xfId="0" applyFont="1" applyFill="1" applyBorder="1" applyAlignment="1" applyProtection="1">
      <alignment vertical="top" wrapText="1"/>
      <protection hidden="1"/>
    </xf>
    <xf numFmtId="0" fontId="12" fillId="26" borderId="30" xfId="0" applyFont="1" applyFill="1" applyBorder="1" applyAlignment="1" applyProtection="1">
      <alignment vertical="top" wrapText="1"/>
      <protection hidden="1"/>
    </xf>
    <xf numFmtId="0" fontId="1" fillId="26" borderId="20" xfId="121" applyFont="1" applyFill="1" applyBorder="1" applyAlignment="1" applyProtection="1">
      <alignment horizontal="left" vertical="top" wrapText="1"/>
      <protection hidden="1"/>
    </xf>
    <xf numFmtId="0" fontId="1" fillId="26" borderId="76" xfId="121" applyFont="1" applyFill="1" applyBorder="1" applyAlignment="1" applyProtection="1">
      <alignment horizontal="left" vertical="top" wrapText="1"/>
      <protection hidden="1"/>
    </xf>
    <xf numFmtId="0" fontId="12" fillId="26" borderId="76" xfId="0" applyFont="1" applyFill="1" applyBorder="1" applyAlignment="1" applyProtection="1">
      <alignment horizontal="left" vertical="top" wrapText="1"/>
      <protection hidden="1"/>
    </xf>
    <xf numFmtId="0" fontId="18" fillId="38" borderId="45" xfId="0" applyFont="1" applyFill="1" applyBorder="1" applyAlignment="1" applyProtection="1">
      <alignment horizontal="center" vertical="center" wrapText="1"/>
      <protection hidden="1"/>
    </xf>
    <xf numFmtId="0" fontId="18" fillId="38" borderId="28" xfId="0" applyFont="1" applyFill="1" applyBorder="1" applyAlignment="1" applyProtection="1">
      <alignment horizontal="center" vertical="center" wrapText="1"/>
      <protection hidden="1"/>
    </xf>
    <xf numFmtId="0" fontId="12" fillId="0" borderId="27" xfId="0" applyFont="1" applyBorder="1" applyAlignment="1" applyProtection="1">
      <alignment horizontal="left" vertical="center" wrapText="1"/>
      <protection hidden="1"/>
    </xf>
    <xf numFmtId="0" fontId="1" fillId="38" borderId="45" xfId="0" applyFont="1" applyFill="1" applyBorder="1" applyAlignment="1" applyProtection="1">
      <alignment horizontal="center" vertical="center" wrapText="1"/>
      <protection hidden="1"/>
    </xf>
    <xf numFmtId="0" fontId="1" fillId="38" borderId="28" xfId="0" applyFont="1" applyFill="1" applyBorder="1" applyAlignment="1" applyProtection="1">
      <alignment horizontal="center" vertical="center" wrapText="1"/>
      <protection hidden="1"/>
    </xf>
    <xf numFmtId="0" fontId="12" fillId="38" borderId="45" xfId="0" applyFont="1" applyFill="1" applyBorder="1" applyAlignment="1" applyProtection="1">
      <alignment horizontal="center" vertical="center" wrapText="1"/>
      <protection hidden="1"/>
    </xf>
    <xf numFmtId="0" fontId="12" fillId="38" borderId="28" xfId="0" applyFont="1" applyFill="1" applyBorder="1" applyAlignment="1" applyProtection="1">
      <alignment horizontal="center" vertical="center" wrapText="1"/>
      <protection hidden="1"/>
    </xf>
    <xf numFmtId="0" fontId="18" fillId="38" borderId="0" xfId="0" applyFont="1" applyFill="1" applyBorder="1" applyAlignment="1" applyProtection="1">
      <alignment horizontal="left"/>
      <protection hidden="1"/>
    </xf>
    <xf numFmtId="0" fontId="18" fillId="38" borderId="41" xfId="0" applyFont="1" applyFill="1" applyBorder="1" applyAlignment="1" applyProtection="1">
      <alignment horizontal="left"/>
      <protection hidden="1"/>
    </xf>
    <xf numFmtId="0" fontId="18" fillId="38" borderId="36" xfId="0" applyFont="1" applyFill="1" applyBorder="1" applyAlignment="1" applyProtection="1">
      <alignment horizontal="left"/>
      <protection hidden="1"/>
    </xf>
    <xf numFmtId="0" fontId="18" fillId="38" borderId="37" xfId="0" applyFont="1" applyFill="1" applyBorder="1" applyAlignment="1" applyProtection="1">
      <alignment horizontal="left"/>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center" wrapText="1"/>
    </xf>
    <xf numFmtId="0" fontId="5" fillId="27" borderId="0" xfId="94" applyFont="1" applyFill="1" applyBorder="1" applyAlignment="1">
      <alignment vertical="top"/>
    </xf>
    <xf numFmtId="0" fontId="63" fillId="27" borderId="31" xfId="135" applyFont="1" applyFill="1" applyBorder="1" applyAlignment="1">
      <alignment horizontal="left" vertical="top" wrapText="1"/>
    </xf>
  </cellXfs>
  <cellStyles count="303">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3" xfId="188"/>
    <cellStyle name="Akzent1 4" xfId="246"/>
    <cellStyle name="Akzent1 5" xfId="302"/>
    <cellStyle name="Akzent2" xfId="45" builtinId="33" customBuiltin="1"/>
    <cellStyle name="Akzent2 2" xfId="46"/>
    <cellStyle name="Akzent2 3" xfId="189"/>
    <cellStyle name="Akzent2 4" xfId="247"/>
    <cellStyle name="Akzent2 5" xfId="301"/>
    <cellStyle name="Akzent3" xfId="47" builtinId="37" customBuiltin="1"/>
    <cellStyle name="Akzent3 2" xfId="48"/>
    <cellStyle name="Akzent3 3" xfId="190"/>
    <cellStyle name="Akzent3 4" xfId="248"/>
    <cellStyle name="Akzent3 5" xfId="149"/>
    <cellStyle name="Akzent4" xfId="49" builtinId="41" customBuiltin="1"/>
    <cellStyle name="Akzent4 2" xfId="50"/>
    <cellStyle name="Akzent4 3" xfId="191"/>
    <cellStyle name="Akzent4 4" xfId="249"/>
    <cellStyle name="Akzent4 5" xfId="288"/>
    <cellStyle name="Akzent5" xfId="51" builtinId="45" customBuiltin="1"/>
    <cellStyle name="Akzent5 2" xfId="52"/>
    <cellStyle name="Akzent5 3" xfId="192"/>
    <cellStyle name="Akzent5 4" xfId="250"/>
    <cellStyle name="Akzent5 5" xfId="281"/>
    <cellStyle name="Akzent6" xfId="53" builtinId="49" customBuiltin="1"/>
    <cellStyle name="Akzent6 2" xfId="54"/>
    <cellStyle name="Akzent6 3" xfId="193"/>
    <cellStyle name="Akzent6 4" xfId="251"/>
    <cellStyle name="Akzent6 5" xfId="150"/>
    <cellStyle name="Ausgabe" xfId="55" builtinId="21" customBuiltin="1"/>
    <cellStyle name="Ausgabe 2" xfId="56"/>
    <cellStyle name="Ausgabe 3" xfId="194"/>
    <cellStyle name="Ausgabe 4" xfId="252"/>
    <cellStyle name="Ausgabe 5" xfId="291"/>
    <cellStyle name="Bad" xfId="57"/>
    <cellStyle name="Berechnung" xfId="58" builtinId="22" customBuiltin="1"/>
    <cellStyle name="Berechnung 2" xfId="59"/>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3" xfId="196"/>
    <cellStyle name="Eingabe 4" xfId="254"/>
    <cellStyle name="Eingabe 5" xfId="285"/>
    <cellStyle name="Ergebnis" xfId="66" builtinId="25" customBuiltin="1"/>
    <cellStyle name="Ergebnis 2" xfId="67"/>
    <cellStyle name="Ergebnis 3" xfId="197"/>
    <cellStyle name="Ergebnis 4" xfId="255"/>
    <cellStyle name="Ergebnis 5" xfId="294"/>
    <cellStyle name="Erklärender Text" xfId="68" builtinId="53" customBuiltin="1"/>
    <cellStyle name="Erklärender Text 2" xfId="69"/>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3" xfId="199"/>
    <cellStyle name="Gut 4" xfId="257"/>
    <cellStyle name="Gut 5" xfId="164"/>
    <cellStyle name="Heading 1" xfId="75"/>
    <cellStyle name="Heading 2" xfId="76"/>
    <cellStyle name="Heading 3" xfId="77"/>
    <cellStyle name="Heading 4" xfId="7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4" xfId="270"/>
    <cellStyle name="Komma 5" xfId="167"/>
    <cellStyle name="Komma 6" xfId="292"/>
    <cellStyle name="Link" xfId="79" builtinId="8"/>
    <cellStyle name="Linked Cell" xfId="82"/>
    <cellStyle name="Neutral" xfId="83" builtinId="28" customBuiltin="1"/>
    <cellStyle name="Neutral 2" xfId="84"/>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4" xfId="142"/>
    <cellStyle name="Schlecht" xfId="92" builtinId="27" customBuiltin="1"/>
    <cellStyle name="Schlecht 2" xfId="93"/>
    <cellStyle name="Schlecht 3" xfId="205"/>
    <cellStyle name="Schlecht 4" xfId="260"/>
    <cellStyle name="Schlecht 5" xfId="147"/>
    <cellStyle name="Standard" xfId="0" builtinId="0"/>
    <cellStyle name="Standard 10" xfId="135"/>
    <cellStyle name="Standard 10 2 2 2" xfId="222"/>
    <cellStyle name="Standard 11" xfId="299"/>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3" xfId="209"/>
    <cellStyle name="Überschrift 1 4" xfId="263"/>
    <cellStyle name="Überschrift 1 5" xfId="278"/>
    <cellStyle name="Überschrift 2" xfId="106" builtinId="17" customBuiltin="1"/>
    <cellStyle name="Überschrift 2 2" xfId="107"/>
    <cellStyle name="Überschrift 2 3" xfId="210"/>
    <cellStyle name="Überschrift 2 4" xfId="264"/>
    <cellStyle name="Überschrift 2 5" xfId="148"/>
    <cellStyle name="Überschrift 3" xfId="108" builtinId="18" customBuiltin="1"/>
    <cellStyle name="Überschrift 3 2" xfId="109"/>
    <cellStyle name="Überschrift 3 3" xfId="211"/>
    <cellStyle name="Überschrift 3 4" xfId="265"/>
    <cellStyle name="Überschrift 3 5" xfId="166"/>
    <cellStyle name="Überschrift 4" xfId="110" builtinId="19" customBuiltin="1"/>
    <cellStyle name="Überschrift 4 2" xfId="111"/>
    <cellStyle name="Überschrift 4 3" xfId="212"/>
    <cellStyle name="Überschrift 4 4" xfId="266"/>
    <cellStyle name="Überschrift 4 5" xfId="286"/>
    <cellStyle name="Überschrift 5" xfId="112"/>
    <cellStyle name="Überschrift 6" xfId="208"/>
    <cellStyle name="Überschrift 7" xfId="262"/>
    <cellStyle name="Überschrift 8" xfId="151"/>
    <cellStyle name="Verknüpfte Zelle" xfId="113" builtinId="24" customBuiltin="1"/>
    <cellStyle name="Verknüpfte Zelle 2" xfId="114"/>
    <cellStyle name="Verknüpfte Zelle 3" xfId="213"/>
    <cellStyle name="Verknüpfte Zelle 4" xfId="267"/>
    <cellStyle name="Verknüpfte Zelle 5" xfId="158"/>
    <cellStyle name="Warnender Text" xfId="115" builtinId="11" customBuiltin="1"/>
    <cellStyle name="Warnender Text 2" xfId="116"/>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3" xfId="215"/>
    <cellStyle name="Zelle überprüfen 4" xfId="269"/>
    <cellStyle name="Zelle überprüfen 5" xfId="152"/>
  </cellStyles>
  <dxfs count="27">
    <dxf>
      <fill>
        <patternFill>
          <bgColor theme="0" tint="-0.24994659260841701"/>
        </patternFill>
      </fill>
    </dxf>
    <dxf>
      <fill>
        <patternFill>
          <bgColor theme="0" tint="-0.24994659260841701"/>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ill>
        <patternFill>
          <bgColor rgb="FFFFC000"/>
        </patternFill>
      </fill>
    </dxf>
    <dxf>
      <fill>
        <patternFill>
          <bgColor rgb="FFFF0000"/>
        </patternFill>
      </fill>
    </dxf>
    <dxf>
      <fill>
        <patternFill>
          <bgColor rgb="FFFF0000"/>
        </patternFill>
      </fill>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eg@amprion.net"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2"/>
  <sheetViews>
    <sheetView tabSelected="1" zoomScaleNormal="100" workbookViewId="0">
      <selection activeCell="B12" sqref="B12"/>
    </sheetView>
  </sheetViews>
  <sheetFormatPr baseColWidth="10" defaultRowHeight="12.75" x14ac:dyDescent="0.2"/>
  <cols>
    <col min="1" max="1" width="53.7109375" style="14" customWidth="1"/>
    <col min="2" max="2" width="38.28515625" style="14" customWidth="1"/>
    <col min="3" max="5" width="10.7109375" style="14" customWidth="1"/>
    <col min="6" max="7" width="21.85546875" style="14" customWidth="1"/>
    <col min="8" max="8" width="10" style="14" customWidth="1"/>
    <col min="9" max="9" width="19" style="14" customWidth="1"/>
    <col min="10" max="10" width="17.5703125" style="14" customWidth="1"/>
    <col min="11" max="16384" width="11.42578125" style="14"/>
  </cols>
  <sheetData>
    <row r="1" spans="1:7" ht="0.75" customHeight="1" thickBot="1" x14ac:dyDescent="0.25">
      <c r="A1" s="1" t="s">
        <v>6208</v>
      </c>
    </row>
    <row r="2" spans="1:7" ht="15.75" customHeight="1" x14ac:dyDescent="0.2">
      <c r="A2" s="35" t="s">
        <v>6516</v>
      </c>
      <c r="B2" s="39"/>
    </row>
    <row r="3" spans="1:7" x14ac:dyDescent="0.2">
      <c r="A3" s="51" t="s">
        <v>6517</v>
      </c>
      <c r="B3" s="57"/>
    </row>
    <row r="4" spans="1:7" x14ac:dyDescent="0.2">
      <c r="A4" s="52" t="s">
        <v>5571</v>
      </c>
      <c r="B4" s="57"/>
    </row>
    <row r="5" spans="1:7" x14ac:dyDescent="0.2">
      <c r="A5" s="53" t="s">
        <v>1504</v>
      </c>
      <c r="B5" s="58"/>
    </row>
    <row r="6" spans="1:7" x14ac:dyDescent="0.2">
      <c r="A6" s="40" t="s">
        <v>274</v>
      </c>
      <c r="B6" s="59" t="s">
        <v>6564</v>
      </c>
    </row>
    <row r="7" spans="1:7" x14ac:dyDescent="0.2">
      <c r="A7" s="41" t="s">
        <v>2096</v>
      </c>
      <c r="B7" s="60" t="s">
        <v>6563</v>
      </c>
    </row>
    <row r="8" spans="1:7" x14ac:dyDescent="0.2">
      <c r="A8" s="42"/>
      <c r="B8" s="61" t="s">
        <v>6565</v>
      </c>
    </row>
    <row r="9" spans="1:7" x14ac:dyDescent="0.2">
      <c r="A9" s="43" t="s">
        <v>1505</v>
      </c>
      <c r="B9" s="62" t="s">
        <v>9255</v>
      </c>
    </row>
    <row r="10" spans="1:7" x14ac:dyDescent="0.2">
      <c r="A10" s="44" t="s">
        <v>2097</v>
      </c>
      <c r="B10" s="63">
        <v>10002954</v>
      </c>
    </row>
    <row r="11" spans="1:7" x14ac:dyDescent="0.2">
      <c r="A11" s="45" t="s">
        <v>2098</v>
      </c>
      <c r="B11" s="64">
        <v>1</v>
      </c>
    </row>
    <row r="12" spans="1:7" x14ac:dyDescent="0.2">
      <c r="A12" s="46" t="s">
        <v>2099</v>
      </c>
      <c r="B12" s="582">
        <v>42521</v>
      </c>
      <c r="F12" s="583"/>
      <c r="G12" s="583"/>
    </row>
    <row r="13" spans="1:7" ht="12.75" customHeight="1" x14ac:dyDescent="0.2">
      <c r="A13" s="47" t="s">
        <v>1506</v>
      </c>
      <c r="B13" s="65" t="s">
        <v>1507</v>
      </c>
      <c r="F13" s="583"/>
      <c r="G13" s="583"/>
    </row>
    <row r="14" spans="1:7" x14ac:dyDescent="0.2">
      <c r="A14" s="48" t="s">
        <v>1508</v>
      </c>
      <c r="B14" s="66" t="s">
        <v>5191</v>
      </c>
      <c r="F14" s="583"/>
      <c r="G14" s="583"/>
    </row>
    <row r="15" spans="1:7" x14ac:dyDescent="0.2">
      <c r="A15" s="67" t="s">
        <v>1511</v>
      </c>
      <c r="B15" s="68" t="s">
        <v>1509</v>
      </c>
      <c r="F15" s="583"/>
      <c r="G15" s="583"/>
    </row>
    <row r="16" spans="1:7" x14ac:dyDescent="0.2">
      <c r="A16" s="49"/>
      <c r="B16" s="69" t="s">
        <v>1510</v>
      </c>
    </row>
    <row r="17" spans="1:11" ht="20.25" customHeight="1" thickBot="1" x14ac:dyDescent="0.25">
      <c r="A17" s="50" t="s">
        <v>1189</v>
      </c>
      <c r="B17" s="74">
        <v>2015</v>
      </c>
      <c r="F17" s="147"/>
      <c r="G17" s="145"/>
    </row>
    <row r="18" spans="1:11" s="56" customFormat="1" ht="3.75" customHeight="1" thickBot="1" x14ac:dyDescent="0.3">
      <c r="A18" s="54"/>
      <c r="B18" s="327"/>
    </row>
    <row r="19" spans="1:11" ht="21.75" customHeight="1" x14ac:dyDescent="0.25">
      <c r="A19" s="38" t="s">
        <v>5572</v>
      </c>
      <c r="B19" s="70"/>
      <c r="F19" s="113"/>
      <c r="H19" s="80"/>
    </row>
    <row r="20" spans="1:11" ht="21.75" customHeight="1" x14ac:dyDescent="0.25">
      <c r="A20" s="51" t="s">
        <v>6481</v>
      </c>
      <c r="B20" s="71"/>
    </row>
    <row r="21" spans="1:11" ht="21.75" customHeight="1" x14ac:dyDescent="0.25">
      <c r="A21" s="72" t="s">
        <v>6480</v>
      </c>
      <c r="B21" s="73"/>
    </row>
    <row r="22" spans="1:11" ht="51.95" customHeight="1" x14ac:dyDescent="0.2">
      <c r="A22" s="132" t="s">
        <v>6477</v>
      </c>
      <c r="B22" s="114">
        <f>Übersicht_VGT!C14</f>
        <v>50516489.090000004</v>
      </c>
      <c r="C22" s="586" t="str">
        <f>IF(COUNTBLANK(Übersicht_VGT!D7:D13)&lt;&gt;7,"EEG-Vergütung in Anlagenbewegungsdaten stimmen mit gesetzl. Vergütung nicht überein",IF(SUMIF(Kategorien!$K:$K,"*SV*",Kategorien!I:I)&lt;&gt;0,"Euro-Angaben für Selbstverbrauch nach § 33a Abs. 2 EEG in Anlagenbewegungsdaten unzulässig",""))</f>
        <v/>
      </c>
      <c r="D22" s="587"/>
      <c r="E22" s="587"/>
      <c r="H22" s="146"/>
      <c r="K22" s="144"/>
    </row>
    <row r="23" spans="1:11" ht="51.95" customHeight="1" x14ac:dyDescent="0.2">
      <c r="A23" s="132" t="s">
        <v>6478</v>
      </c>
      <c r="B23" s="115">
        <f>Übersicht_DV!B16</f>
        <v>36591931.32</v>
      </c>
      <c r="C23" s="586" t="str">
        <f>IF(COUNTBLANK(Übersicht_DV!E9:E15)&lt;&gt;7,"Euro-Angabe in Anlagenbewegungsdaten für sonstige DV-Mengen unzulässig","")</f>
        <v/>
      </c>
      <c r="D23" s="587"/>
      <c r="E23" s="587"/>
      <c r="F23" s="146"/>
      <c r="G23" s="146"/>
      <c r="H23" s="146"/>
      <c r="I23" s="111"/>
      <c r="J23" s="111"/>
      <c r="K23" s="79"/>
    </row>
    <row r="24" spans="1:11" ht="51.95" customHeight="1" x14ac:dyDescent="0.2">
      <c r="A24" s="132" t="s">
        <v>6537</v>
      </c>
      <c r="B24" s="115">
        <f>Übersicht_DV!B25</f>
        <v>0</v>
      </c>
      <c r="C24" s="588" t="str">
        <f>IF(COUNTBLANK(Übersicht_DV!C23:C24)&lt;&gt;2,"Keine Mengenangabe bei Förderung für Flexibilität zulässig","")</f>
        <v/>
      </c>
      <c r="D24" s="589"/>
      <c r="E24" s="589"/>
      <c r="F24" s="131"/>
      <c r="G24" s="131"/>
      <c r="H24" s="131"/>
      <c r="I24" s="111"/>
      <c r="J24" s="111"/>
      <c r="K24" s="79"/>
    </row>
    <row r="25" spans="1:11" ht="51.95" customHeight="1" thickBot="1" x14ac:dyDescent="0.25">
      <c r="A25" s="133" t="s">
        <v>6479</v>
      </c>
      <c r="B25" s="116">
        <f>VNNE!B13</f>
        <v>1950240.29</v>
      </c>
      <c r="C25" s="584" t="str">
        <f>IF(ABS(VNNE!B13-SUM(Anlagenangaben!C:C))&gt;=1,"Abweichung bei vermiedenen Netzentgelten [EUR] (mgl. ungültige Kategorie in Anlagenangaben","")</f>
        <v/>
      </c>
      <c r="D25" s="585"/>
      <c r="E25" s="585"/>
      <c r="F25" s="112"/>
      <c r="G25" s="112"/>
      <c r="H25" s="112"/>
      <c r="I25" s="112"/>
      <c r="J25" s="112"/>
    </row>
    <row r="26" spans="1:11" ht="36" customHeight="1" thickBot="1" x14ac:dyDescent="0.25">
      <c r="A26" s="438" t="s">
        <v>6473</v>
      </c>
      <c r="B26" s="328">
        <f>B22+B23+B24-B25</f>
        <v>85158180.11999999</v>
      </c>
    </row>
    <row r="27" spans="1:11" ht="36" customHeight="1" x14ac:dyDescent="0.2">
      <c r="A27" s="329" t="s">
        <v>6518</v>
      </c>
      <c r="B27" s="115">
        <f>'EEG-Umlage EV'!D12</f>
        <v>527</v>
      </c>
    </row>
    <row r="28" spans="1:11" ht="36" customHeight="1" thickBot="1" x14ac:dyDescent="0.25">
      <c r="A28" s="133" t="s">
        <v>6519</v>
      </c>
      <c r="B28" s="115">
        <f>'EEG-Umlage EV'!D26</f>
        <v>34776</v>
      </c>
    </row>
    <row r="29" spans="1:11" ht="36" customHeight="1" thickBot="1" x14ac:dyDescent="0.25">
      <c r="A29" s="326" t="s">
        <v>6505</v>
      </c>
      <c r="B29" s="560">
        <f>B22+B23+B24-B25-B27-B28</f>
        <v>85122877.11999999</v>
      </c>
    </row>
    <row r="30" spans="1:11" s="56" customFormat="1" ht="15.75" x14ac:dyDescent="0.25">
      <c r="A30" s="54"/>
      <c r="B30" s="55"/>
    </row>
    <row r="31" spans="1:11" x14ac:dyDescent="0.2">
      <c r="A31" s="15" t="s">
        <v>2101</v>
      </c>
    </row>
    <row r="32" spans="1:11" x14ac:dyDescent="0.2">
      <c r="A32" s="16" t="s">
        <v>5573</v>
      </c>
    </row>
    <row r="33" spans="1:1" x14ac:dyDescent="0.2">
      <c r="A33" s="16" t="s">
        <v>5186</v>
      </c>
    </row>
    <row r="34" spans="1:1" x14ac:dyDescent="0.2">
      <c r="A34" s="16" t="s">
        <v>5574</v>
      </c>
    </row>
    <row r="35" spans="1:1" x14ac:dyDescent="0.2">
      <c r="A35" s="325" t="s">
        <v>6482</v>
      </c>
    </row>
    <row r="37" spans="1:1" x14ac:dyDescent="0.2">
      <c r="A37" s="17" t="s">
        <v>2100</v>
      </c>
    </row>
    <row r="38" spans="1:1" x14ac:dyDescent="0.2">
      <c r="A38" s="18" t="s">
        <v>5187</v>
      </c>
    </row>
    <row r="39" spans="1:1" x14ac:dyDescent="0.2">
      <c r="A39" s="18" t="s">
        <v>5188</v>
      </c>
    </row>
    <row r="40" spans="1:1" x14ac:dyDescent="0.2">
      <c r="A40" s="18" t="s">
        <v>5189</v>
      </c>
    </row>
    <row r="41" spans="1:1" x14ac:dyDescent="0.2">
      <c r="A41" s="17" t="s">
        <v>5244</v>
      </c>
    </row>
    <row r="42" spans="1:1" x14ac:dyDescent="0.2">
      <c r="A42" s="17"/>
    </row>
  </sheetData>
  <sheetProtection password="CAFD"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26" priority="9" operator="lessThan">
      <formula>-10</formula>
    </cfRule>
    <cfRule type="cellIs" dxfId="25" priority="10" operator="greaterThan">
      <formula>10</formula>
    </cfRule>
  </conditionalFormatting>
  <conditionalFormatting sqref="F17">
    <cfRule type="expression" dxfId="24" priority="3">
      <formula>OR($F$17&lt;-10,F17&gt;10)</formula>
    </cfRule>
  </conditionalFormatting>
  <conditionalFormatting sqref="F12">
    <cfRule type="expression" dxfId="23" priority="176">
      <formula>$F$17&lt;-10</formula>
    </cfRule>
    <cfRule type="expression" dxfId="22" priority="177">
      <formula>$F$17&gt;10</formula>
    </cfRule>
  </conditionalFormatting>
  <conditionalFormatting sqref="G12">
    <cfRule type="expression" dxfId="21" priority="178">
      <formula>OR($G$17&gt;10,$G$17&lt;-10)</formula>
    </cfRule>
  </conditionalFormatting>
  <hyperlinks>
    <hyperlink ref="A15" r:id="rId1"/>
  </hyperlinks>
  <pageMargins left="0.59" right="0.59055118110236227" top="0.78740157480314965" bottom="0.98425196850393704" header="0.51181102362204722" footer="0.51181102362204722"/>
  <pageSetup paperSize="9" fitToHeight="0" orientation="portrait" r:id="rId2"/>
  <headerFooter alignWithMargins="0">
    <oddHeader>&amp;R&amp;D</oddHead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0"/>
  <sheetViews>
    <sheetView zoomScaleNormal="100" workbookViewId="0">
      <selection activeCell="A16" sqref="A16"/>
    </sheetView>
  </sheetViews>
  <sheetFormatPr baseColWidth="10" defaultRowHeight="12.75" x14ac:dyDescent="0.2"/>
  <cols>
    <col min="1" max="1" width="35.85546875" style="486" customWidth="1"/>
    <col min="2" max="2" width="22.140625" style="486" customWidth="1"/>
    <col min="3" max="3" width="19.28515625" style="487" customWidth="1"/>
    <col min="4" max="4" width="19.28515625" style="488" customWidth="1"/>
    <col min="5" max="7" width="29.7109375" style="12" customWidth="1"/>
    <col min="8" max="8" width="21.42578125" style="12" bestFit="1" customWidth="1"/>
    <col min="9" max="16384" width="11.42578125" style="12"/>
  </cols>
  <sheetData>
    <row r="1" spans="1:8" x14ac:dyDescent="0.2">
      <c r="A1" s="464" t="s">
        <v>1512</v>
      </c>
      <c r="B1" s="465" t="str">
        <f>Deckblatt!B9</f>
        <v>XXXXXXXXXXXXXXXX</v>
      </c>
      <c r="C1" s="479" t="s">
        <v>5175</v>
      </c>
      <c r="D1" s="480" t="str">
        <f>Deckblatt!B10&amp;"-0"&amp;Deckblatt!B11</f>
        <v>10002954-01</v>
      </c>
      <c r="E1" s="11" t="s">
        <v>737</v>
      </c>
      <c r="F1" s="11" t="s">
        <v>738</v>
      </c>
      <c r="G1" s="460" t="s">
        <v>6130</v>
      </c>
      <c r="H1" s="460" t="s">
        <v>6207</v>
      </c>
    </row>
    <row r="2" spans="1:8" s="9" customFormat="1" ht="90" x14ac:dyDescent="0.2">
      <c r="A2" s="30" t="s">
        <v>2105</v>
      </c>
      <c r="B2" s="462" t="s">
        <v>5174</v>
      </c>
      <c r="C2" s="481" t="s">
        <v>6206</v>
      </c>
      <c r="D2" s="143" t="s">
        <v>5576</v>
      </c>
      <c r="E2" s="478" t="s">
        <v>3305</v>
      </c>
      <c r="F2" s="463" t="s">
        <v>6471</v>
      </c>
      <c r="G2" s="463" t="s">
        <v>6470</v>
      </c>
      <c r="H2" s="463" t="s">
        <v>6472</v>
      </c>
    </row>
    <row r="3" spans="1:8" s="9" customFormat="1" x14ac:dyDescent="0.2">
      <c r="A3" s="157" t="s">
        <v>9257</v>
      </c>
      <c r="B3" s="157" t="s">
        <v>4827</v>
      </c>
      <c r="C3" s="158">
        <v>4294.6909999999998</v>
      </c>
      <c r="D3" s="159">
        <v>839.14216199999998</v>
      </c>
      <c r="E3" s="31"/>
      <c r="F3" s="13"/>
    </row>
    <row r="4" spans="1:8" x14ac:dyDescent="0.2">
      <c r="A4" s="486" t="s">
        <v>9257</v>
      </c>
      <c r="B4" s="486" t="s">
        <v>4829</v>
      </c>
      <c r="C4" s="487">
        <v>10020.946</v>
      </c>
      <c r="D4" s="488">
        <v>1861.8304259999998</v>
      </c>
      <c r="E4" s="31"/>
      <c r="F4" s="13"/>
    </row>
    <row r="5" spans="1:8" x14ac:dyDescent="0.2">
      <c r="A5" s="486" t="s">
        <v>9257</v>
      </c>
      <c r="B5" s="486" t="s">
        <v>4830</v>
      </c>
      <c r="C5" s="487">
        <v>128840.739</v>
      </c>
      <c r="D5" s="488">
        <v>22649.688161999999</v>
      </c>
      <c r="E5" s="154" t="s">
        <v>6314</v>
      </c>
      <c r="F5" s="13"/>
    </row>
    <row r="6" spans="1:8" x14ac:dyDescent="0.2">
      <c r="A6" s="486" t="s">
        <v>9257</v>
      </c>
      <c r="B6" s="486" t="s">
        <v>4831</v>
      </c>
      <c r="C6" s="487">
        <v>17785.748</v>
      </c>
      <c r="D6" s="488">
        <v>2607.4519740000001</v>
      </c>
      <c r="E6" s="154" t="s">
        <v>6204</v>
      </c>
    </row>
    <row r="7" spans="1:8" x14ac:dyDescent="0.2">
      <c r="A7" s="486" t="s">
        <v>9257</v>
      </c>
      <c r="B7" s="486" t="s">
        <v>4831</v>
      </c>
      <c r="C7" s="487">
        <v>80471.062000000005</v>
      </c>
      <c r="D7" s="488">
        <v>11797.32993</v>
      </c>
      <c r="E7" s="154" t="s">
        <v>6315</v>
      </c>
    </row>
    <row r="8" spans="1:8" x14ac:dyDescent="0.2">
      <c r="A8" s="486" t="s">
        <v>9257</v>
      </c>
      <c r="B8" s="486" t="s">
        <v>4848</v>
      </c>
      <c r="C8" s="487">
        <v>80471.062000000005</v>
      </c>
      <c r="D8" s="488">
        <v>11797.32993</v>
      </c>
      <c r="E8" s="31"/>
    </row>
    <row r="9" spans="1:8" x14ac:dyDescent="0.2">
      <c r="F9" s="156"/>
      <c r="G9" s="156"/>
    </row>
    <row r="10" spans="1:8" x14ac:dyDescent="0.2">
      <c r="F10" s="156"/>
      <c r="G10" s="156"/>
    </row>
    <row r="12" spans="1:8" x14ac:dyDescent="0.2">
      <c r="E12" s="31"/>
    </row>
    <row r="13" spans="1:8" x14ac:dyDescent="0.2">
      <c r="E13" s="155"/>
    </row>
    <row r="14" spans="1:8" x14ac:dyDescent="0.2">
      <c r="E14" s="155"/>
    </row>
    <row r="15" spans="1:8" x14ac:dyDescent="0.2">
      <c r="E15" s="155"/>
    </row>
    <row r="16" spans="1:8" x14ac:dyDescent="0.2">
      <c r="E16" s="31"/>
    </row>
    <row r="17" spans="5:5" x14ac:dyDescent="0.2">
      <c r="E17" s="31"/>
    </row>
    <row r="18" spans="5:5" x14ac:dyDescent="0.2">
      <c r="E18" s="31"/>
    </row>
    <row r="19" spans="5:5" x14ac:dyDescent="0.2">
      <c r="E19" s="31"/>
    </row>
    <row r="20" spans="5:5" x14ac:dyDescent="0.2">
      <c r="E20" s="31"/>
    </row>
    <row r="21" spans="5:5" x14ac:dyDescent="0.2">
      <c r="E21" s="31"/>
    </row>
    <row r="22" spans="5:5" x14ac:dyDescent="0.2">
      <c r="E22" s="31"/>
    </row>
    <row r="23" spans="5:5" x14ac:dyDescent="0.2">
      <c r="E23" s="31"/>
    </row>
    <row r="24" spans="5:5" x14ac:dyDescent="0.2">
      <c r="E24" s="31"/>
    </row>
    <row r="25" spans="5:5" x14ac:dyDescent="0.2">
      <c r="E25" s="31"/>
    </row>
    <row r="26" spans="5:5" x14ac:dyDescent="0.2">
      <c r="E26" s="31"/>
    </row>
    <row r="27" spans="5:5" x14ac:dyDescent="0.2">
      <c r="E27" s="31"/>
    </row>
    <row r="28" spans="5:5" x14ac:dyDescent="0.2">
      <c r="E28" s="31"/>
    </row>
    <row r="29" spans="5:5" x14ac:dyDescent="0.2">
      <c r="E29" s="31"/>
    </row>
    <row r="30" spans="5:5" x14ac:dyDescent="0.2">
      <c r="E30" s="31"/>
    </row>
    <row r="31" spans="5:5" x14ac:dyDescent="0.2">
      <c r="E31" s="31"/>
    </row>
    <row r="32" spans="5:5" x14ac:dyDescent="0.2">
      <c r="E32" s="31"/>
    </row>
    <row r="33" spans="5:5" x14ac:dyDescent="0.2">
      <c r="E33" s="31"/>
    </row>
    <row r="34" spans="5:5" x14ac:dyDescent="0.2">
      <c r="E34" s="31"/>
    </row>
    <row r="35" spans="5:5" x14ac:dyDescent="0.2">
      <c r="E35" s="31"/>
    </row>
    <row r="36" spans="5:5" x14ac:dyDescent="0.2">
      <c r="E36" s="31"/>
    </row>
    <row r="37" spans="5:5" x14ac:dyDescent="0.2">
      <c r="E37" s="31"/>
    </row>
    <row r="38" spans="5:5" x14ac:dyDescent="0.2">
      <c r="E38" s="31"/>
    </row>
    <row r="39" spans="5:5" x14ac:dyDescent="0.2">
      <c r="E39" s="31"/>
    </row>
    <row r="40" spans="5:5" x14ac:dyDescent="0.2">
      <c r="E40" s="31"/>
    </row>
    <row r="41" spans="5:5" x14ac:dyDescent="0.2">
      <c r="E41" s="31"/>
    </row>
    <row r="42" spans="5:5" x14ac:dyDescent="0.2">
      <c r="E42" s="31"/>
    </row>
    <row r="43" spans="5:5" x14ac:dyDescent="0.2">
      <c r="E43" s="31"/>
    </row>
    <row r="44" spans="5:5" x14ac:dyDescent="0.2">
      <c r="E44" s="31"/>
    </row>
    <row r="45" spans="5:5" x14ac:dyDescent="0.2">
      <c r="E45" s="31"/>
    </row>
    <row r="46" spans="5:5" x14ac:dyDescent="0.2">
      <c r="E46" s="31"/>
    </row>
    <row r="47" spans="5:5" x14ac:dyDescent="0.2">
      <c r="E47" s="31"/>
    </row>
    <row r="48" spans="5:5" x14ac:dyDescent="0.2">
      <c r="E48" s="31"/>
    </row>
    <row r="49" spans="5:5" x14ac:dyDescent="0.2">
      <c r="E49" s="31"/>
    </row>
    <row r="50" spans="5:5" x14ac:dyDescent="0.2">
      <c r="E50" s="31"/>
    </row>
    <row r="51" spans="5:5" x14ac:dyDescent="0.2">
      <c r="E51" s="31"/>
    </row>
    <row r="52" spans="5:5" x14ac:dyDescent="0.2">
      <c r="E52" s="31"/>
    </row>
    <row r="53" spans="5:5" x14ac:dyDescent="0.2">
      <c r="E53" s="31"/>
    </row>
    <row r="54" spans="5:5" x14ac:dyDescent="0.2">
      <c r="E54" s="31"/>
    </row>
    <row r="55" spans="5:5" x14ac:dyDescent="0.2">
      <c r="E55" s="31"/>
    </row>
    <row r="56" spans="5:5" x14ac:dyDescent="0.2">
      <c r="E56" s="31"/>
    </row>
    <row r="57" spans="5:5" x14ac:dyDescent="0.2">
      <c r="E57" s="31"/>
    </row>
    <row r="58" spans="5:5" x14ac:dyDescent="0.2">
      <c r="E58" s="31"/>
    </row>
    <row r="59" spans="5:5" x14ac:dyDescent="0.2">
      <c r="E59" s="31"/>
    </row>
    <row r="60" spans="5:5" x14ac:dyDescent="0.2">
      <c r="E60" s="31"/>
    </row>
    <row r="61" spans="5:5" x14ac:dyDescent="0.2">
      <c r="E61" s="31"/>
    </row>
    <row r="62" spans="5:5" x14ac:dyDescent="0.2">
      <c r="E62" s="31"/>
    </row>
    <row r="63" spans="5:5" x14ac:dyDescent="0.2">
      <c r="E63" s="31"/>
    </row>
    <row r="64" spans="5:5" x14ac:dyDescent="0.2">
      <c r="E64" s="31"/>
    </row>
    <row r="65" spans="5:5" x14ac:dyDescent="0.2">
      <c r="E65" s="31"/>
    </row>
    <row r="66" spans="5:5" x14ac:dyDescent="0.2">
      <c r="E66" s="31"/>
    </row>
    <row r="67" spans="5:5" x14ac:dyDescent="0.2">
      <c r="E67" s="31"/>
    </row>
    <row r="68" spans="5:5" x14ac:dyDescent="0.2">
      <c r="E68" s="31"/>
    </row>
    <row r="69" spans="5:5" x14ac:dyDescent="0.2">
      <c r="E69" s="31"/>
    </row>
    <row r="70" spans="5:5" x14ac:dyDescent="0.2">
      <c r="E70" s="31"/>
    </row>
    <row r="71" spans="5:5" x14ac:dyDescent="0.2">
      <c r="E71" s="31"/>
    </row>
    <row r="72" spans="5:5" x14ac:dyDescent="0.2">
      <c r="E72" s="31"/>
    </row>
    <row r="73" spans="5:5" x14ac:dyDescent="0.2">
      <c r="E73" s="31"/>
    </row>
    <row r="74" spans="5:5" x14ac:dyDescent="0.2">
      <c r="E74" s="31"/>
    </row>
    <row r="75" spans="5:5" x14ac:dyDescent="0.2">
      <c r="E75" s="31"/>
    </row>
    <row r="76" spans="5:5" x14ac:dyDescent="0.2">
      <c r="E76" s="31"/>
    </row>
    <row r="77" spans="5:5" x14ac:dyDescent="0.2">
      <c r="E77" s="31"/>
    </row>
    <row r="78" spans="5:5" x14ac:dyDescent="0.2">
      <c r="E78" s="31"/>
    </row>
    <row r="79" spans="5:5" x14ac:dyDescent="0.2">
      <c r="E79" s="31"/>
    </row>
    <row r="80" spans="5:5" x14ac:dyDescent="0.2">
      <c r="E80" s="31"/>
    </row>
    <row r="81" spans="5:5" x14ac:dyDescent="0.2">
      <c r="E81" s="31"/>
    </row>
    <row r="82" spans="5:5" x14ac:dyDescent="0.2">
      <c r="E82" s="31"/>
    </row>
    <row r="83" spans="5:5" x14ac:dyDescent="0.2">
      <c r="E83" s="31"/>
    </row>
    <row r="84" spans="5:5" x14ac:dyDescent="0.2">
      <c r="E84" s="31"/>
    </row>
    <row r="85" spans="5:5" x14ac:dyDescent="0.2">
      <c r="E85" s="31"/>
    </row>
    <row r="86" spans="5:5" x14ac:dyDescent="0.2">
      <c r="E86" s="31"/>
    </row>
    <row r="87" spans="5:5" x14ac:dyDescent="0.2">
      <c r="E87" s="31"/>
    </row>
    <row r="88" spans="5:5" x14ac:dyDescent="0.2">
      <c r="E88" s="31"/>
    </row>
    <row r="89" spans="5:5" x14ac:dyDescent="0.2">
      <c r="E89" s="31"/>
    </row>
    <row r="90" spans="5:5" x14ac:dyDescent="0.2">
      <c r="E90" s="31"/>
    </row>
    <row r="91" spans="5:5" x14ac:dyDescent="0.2">
      <c r="E91" s="31"/>
    </row>
    <row r="92" spans="5:5" x14ac:dyDescent="0.2">
      <c r="E92" s="31"/>
    </row>
    <row r="93" spans="5:5" x14ac:dyDescent="0.2">
      <c r="E93" s="31"/>
    </row>
    <row r="94" spans="5:5" x14ac:dyDescent="0.2">
      <c r="E94" s="31"/>
    </row>
    <row r="95" spans="5:5" x14ac:dyDescent="0.2">
      <c r="E95" s="31"/>
    </row>
    <row r="96" spans="5:5" x14ac:dyDescent="0.2">
      <c r="E96" s="31"/>
    </row>
    <row r="97" spans="5:5" x14ac:dyDescent="0.2">
      <c r="E97" s="31"/>
    </row>
    <row r="98" spans="5:5" x14ac:dyDescent="0.2">
      <c r="E98" s="31"/>
    </row>
    <row r="99" spans="5:5" x14ac:dyDescent="0.2">
      <c r="E99" s="31"/>
    </row>
    <row r="100" spans="5:5" x14ac:dyDescent="0.2">
      <c r="E100" s="31"/>
    </row>
    <row r="101" spans="5:5" x14ac:dyDescent="0.2">
      <c r="E101" s="31"/>
    </row>
    <row r="102" spans="5:5" x14ac:dyDescent="0.2">
      <c r="E102" s="31"/>
    </row>
    <row r="103" spans="5:5" x14ac:dyDescent="0.2">
      <c r="E103" s="31"/>
    </row>
    <row r="104" spans="5:5" x14ac:dyDescent="0.2">
      <c r="E104" s="31"/>
    </row>
    <row r="105" spans="5:5" x14ac:dyDescent="0.2">
      <c r="E105" s="31"/>
    </row>
    <row r="106" spans="5:5" x14ac:dyDescent="0.2">
      <c r="E106" s="31"/>
    </row>
    <row r="107" spans="5:5" x14ac:dyDescent="0.2">
      <c r="E107" s="31"/>
    </row>
    <row r="108" spans="5:5" x14ac:dyDescent="0.2">
      <c r="E108" s="31"/>
    </row>
    <row r="109" spans="5:5" x14ac:dyDescent="0.2">
      <c r="E109" s="31"/>
    </row>
    <row r="110" spans="5:5" x14ac:dyDescent="0.2">
      <c r="E110" s="31"/>
    </row>
    <row r="111" spans="5:5" x14ac:dyDescent="0.2">
      <c r="E111" s="31"/>
    </row>
    <row r="112" spans="5:5" x14ac:dyDescent="0.2">
      <c r="E112" s="31"/>
    </row>
    <row r="113" spans="5:5" x14ac:dyDescent="0.2">
      <c r="E113" s="31"/>
    </row>
    <row r="114" spans="5:5" x14ac:dyDescent="0.2">
      <c r="E114" s="31"/>
    </row>
    <row r="115" spans="5:5" x14ac:dyDescent="0.2">
      <c r="E115" s="31"/>
    </row>
    <row r="116" spans="5:5" x14ac:dyDescent="0.2">
      <c r="E116" s="31"/>
    </row>
    <row r="117" spans="5:5" x14ac:dyDescent="0.2">
      <c r="E117" s="31"/>
    </row>
    <row r="118" spans="5:5" x14ac:dyDescent="0.2">
      <c r="E118" s="31"/>
    </row>
    <row r="119" spans="5:5" x14ac:dyDescent="0.2">
      <c r="E119" s="31"/>
    </row>
    <row r="120" spans="5:5" x14ac:dyDescent="0.2">
      <c r="E120" s="31"/>
    </row>
    <row r="121" spans="5:5" x14ac:dyDescent="0.2">
      <c r="E121" s="31"/>
    </row>
    <row r="122" spans="5:5" x14ac:dyDescent="0.2">
      <c r="E122" s="31"/>
    </row>
    <row r="123" spans="5:5" x14ac:dyDescent="0.2">
      <c r="E123" s="31"/>
    </row>
    <row r="124" spans="5:5" x14ac:dyDescent="0.2">
      <c r="E124" s="31"/>
    </row>
    <row r="125" spans="5:5" x14ac:dyDescent="0.2">
      <c r="E125" s="31"/>
    </row>
    <row r="126" spans="5:5" x14ac:dyDescent="0.2">
      <c r="E126" s="31"/>
    </row>
    <row r="127" spans="5:5" x14ac:dyDescent="0.2">
      <c r="E127" s="31"/>
    </row>
    <row r="128" spans="5:5" x14ac:dyDescent="0.2">
      <c r="E128" s="31"/>
    </row>
    <row r="129" spans="5:5" x14ac:dyDescent="0.2">
      <c r="E129" s="31"/>
    </row>
    <row r="130" spans="5:5" x14ac:dyDescent="0.2">
      <c r="E130" s="31"/>
    </row>
    <row r="131" spans="5:5" x14ac:dyDescent="0.2">
      <c r="E131" s="31"/>
    </row>
    <row r="132" spans="5:5" x14ac:dyDescent="0.2">
      <c r="E132" s="31"/>
    </row>
    <row r="133" spans="5:5" x14ac:dyDescent="0.2">
      <c r="E133" s="31"/>
    </row>
    <row r="134" spans="5:5" x14ac:dyDescent="0.2">
      <c r="E134" s="31"/>
    </row>
    <row r="135" spans="5:5" x14ac:dyDescent="0.2">
      <c r="E135" s="31"/>
    </row>
    <row r="136" spans="5:5" x14ac:dyDescent="0.2">
      <c r="E136" s="31"/>
    </row>
    <row r="137" spans="5:5" x14ac:dyDescent="0.2">
      <c r="E137" s="31"/>
    </row>
    <row r="138" spans="5:5" x14ac:dyDescent="0.2">
      <c r="E138" s="31"/>
    </row>
    <row r="139" spans="5:5" x14ac:dyDescent="0.2">
      <c r="E139" s="31"/>
    </row>
    <row r="140" spans="5:5" x14ac:dyDescent="0.2">
      <c r="E140" s="31"/>
    </row>
    <row r="141" spans="5:5" x14ac:dyDescent="0.2">
      <c r="E141" s="31"/>
    </row>
    <row r="142" spans="5:5" x14ac:dyDescent="0.2">
      <c r="E142" s="31"/>
    </row>
    <row r="143" spans="5:5" x14ac:dyDescent="0.2">
      <c r="E143" s="31"/>
    </row>
    <row r="144" spans="5:5" x14ac:dyDescent="0.2">
      <c r="E144" s="31"/>
    </row>
    <row r="145" spans="5:5" x14ac:dyDescent="0.2">
      <c r="E145" s="31"/>
    </row>
    <row r="146" spans="5:5" x14ac:dyDescent="0.2">
      <c r="E146" s="31"/>
    </row>
    <row r="147" spans="5:5" x14ac:dyDescent="0.2">
      <c r="E147" s="31"/>
    </row>
    <row r="148" spans="5:5" x14ac:dyDescent="0.2">
      <c r="E148" s="31"/>
    </row>
    <row r="149" spans="5:5" x14ac:dyDescent="0.2">
      <c r="E149" s="31"/>
    </row>
    <row r="150" spans="5:5" x14ac:dyDescent="0.2">
      <c r="E150" s="31"/>
    </row>
    <row r="151" spans="5:5" x14ac:dyDescent="0.2">
      <c r="E151" s="31"/>
    </row>
    <row r="152" spans="5:5" x14ac:dyDescent="0.2">
      <c r="E152" s="31"/>
    </row>
    <row r="153" spans="5:5" x14ac:dyDescent="0.2">
      <c r="E153" s="31"/>
    </row>
    <row r="154" spans="5:5" x14ac:dyDescent="0.2">
      <c r="E154" s="31"/>
    </row>
    <row r="155" spans="5:5" x14ac:dyDescent="0.2">
      <c r="E155" s="31"/>
    </row>
    <row r="156" spans="5:5" x14ac:dyDescent="0.2">
      <c r="E156" s="31"/>
    </row>
    <row r="157" spans="5:5" x14ac:dyDescent="0.2">
      <c r="E157" s="31"/>
    </row>
    <row r="158" spans="5:5" x14ac:dyDescent="0.2">
      <c r="E158" s="31"/>
    </row>
    <row r="159" spans="5:5" x14ac:dyDescent="0.2">
      <c r="E159" s="31"/>
    </row>
    <row r="160" spans="5:5" x14ac:dyDescent="0.2">
      <c r="E160" s="31"/>
    </row>
    <row r="161" spans="5:5" x14ac:dyDescent="0.2">
      <c r="E161" s="31"/>
    </row>
    <row r="162" spans="5:5" x14ac:dyDescent="0.2">
      <c r="E162" s="31"/>
    </row>
    <row r="163" spans="5:5" x14ac:dyDescent="0.2">
      <c r="E163" s="31"/>
    </row>
    <row r="164" spans="5:5" x14ac:dyDescent="0.2">
      <c r="E164" s="31"/>
    </row>
    <row r="165" spans="5:5" x14ac:dyDescent="0.2">
      <c r="E165" s="31"/>
    </row>
    <row r="166" spans="5:5" x14ac:dyDescent="0.2">
      <c r="E166" s="31"/>
    </row>
    <row r="167" spans="5:5" x14ac:dyDescent="0.2">
      <c r="E167" s="31"/>
    </row>
    <row r="168" spans="5:5" x14ac:dyDescent="0.2">
      <c r="E168" s="31"/>
    </row>
    <row r="169" spans="5:5" x14ac:dyDescent="0.2">
      <c r="E169" s="31"/>
    </row>
    <row r="170" spans="5:5" x14ac:dyDescent="0.2">
      <c r="E170" s="31"/>
    </row>
    <row r="171" spans="5:5" x14ac:dyDescent="0.2">
      <c r="E171" s="31"/>
    </row>
    <row r="172" spans="5:5" x14ac:dyDescent="0.2">
      <c r="E172" s="31"/>
    </row>
    <row r="173" spans="5:5" x14ac:dyDescent="0.2">
      <c r="E173" s="31"/>
    </row>
    <row r="174" spans="5:5" x14ac:dyDescent="0.2">
      <c r="E174" s="31"/>
    </row>
    <row r="175" spans="5:5" x14ac:dyDescent="0.2">
      <c r="E175" s="31"/>
    </row>
    <row r="176" spans="5:5" x14ac:dyDescent="0.2">
      <c r="E176" s="31"/>
    </row>
    <row r="177" spans="5:5" x14ac:dyDescent="0.2">
      <c r="E177" s="31"/>
    </row>
    <row r="178" spans="5:5" x14ac:dyDescent="0.2">
      <c r="E178" s="31"/>
    </row>
    <row r="179" spans="5:5" x14ac:dyDescent="0.2">
      <c r="E179" s="31"/>
    </row>
    <row r="180" spans="5:5" x14ac:dyDescent="0.2">
      <c r="E180" s="31"/>
    </row>
    <row r="181" spans="5:5" x14ac:dyDescent="0.2">
      <c r="E181" s="31"/>
    </row>
    <row r="182" spans="5:5" x14ac:dyDescent="0.2">
      <c r="E182" s="31"/>
    </row>
    <row r="183" spans="5:5" x14ac:dyDescent="0.2">
      <c r="E183" s="31"/>
    </row>
    <row r="184" spans="5:5" x14ac:dyDescent="0.2">
      <c r="E184" s="31"/>
    </row>
    <row r="185" spans="5:5" x14ac:dyDescent="0.2">
      <c r="E185" s="31"/>
    </row>
    <row r="186" spans="5:5" x14ac:dyDescent="0.2">
      <c r="E186" s="31"/>
    </row>
    <row r="187" spans="5:5" x14ac:dyDescent="0.2">
      <c r="E187" s="31"/>
    </row>
    <row r="188" spans="5:5" x14ac:dyDescent="0.2">
      <c r="E188" s="31"/>
    </row>
    <row r="189" spans="5:5" x14ac:dyDescent="0.2">
      <c r="E189" s="31"/>
    </row>
    <row r="190" spans="5:5" x14ac:dyDescent="0.2">
      <c r="E190" s="31"/>
    </row>
    <row r="191" spans="5:5" x14ac:dyDescent="0.2">
      <c r="E191" s="31"/>
    </row>
    <row r="192" spans="5:5" x14ac:dyDescent="0.2">
      <c r="E192" s="31"/>
    </row>
    <row r="193" spans="5:5" x14ac:dyDescent="0.2">
      <c r="E193" s="31"/>
    </row>
    <row r="194" spans="5:5" x14ac:dyDescent="0.2">
      <c r="E194" s="31"/>
    </row>
    <row r="195" spans="5:5" x14ac:dyDescent="0.2">
      <c r="E195" s="31"/>
    </row>
    <row r="196" spans="5:5" x14ac:dyDescent="0.2">
      <c r="E196" s="31"/>
    </row>
    <row r="197" spans="5:5" x14ac:dyDescent="0.2">
      <c r="E197" s="31"/>
    </row>
    <row r="198" spans="5:5" x14ac:dyDescent="0.2">
      <c r="E198" s="31"/>
    </row>
    <row r="199" spans="5:5" x14ac:dyDescent="0.2">
      <c r="E199" s="31"/>
    </row>
    <row r="200" spans="5:5" x14ac:dyDescent="0.2">
      <c r="E200" s="31"/>
    </row>
    <row r="201" spans="5:5" x14ac:dyDescent="0.2">
      <c r="E201" s="31"/>
    </row>
    <row r="202" spans="5:5" x14ac:dyDescent="0.2">
      <c r="E202" s="31"/>
    </row>
    <row r="203" spans="5:5" x14ac:dyDescent="0.2">
      <c r="E203" s="31"/>
    </row>
    <row r="204" spans="5:5" x14ac:dyDescent="0.2">
      <c r="E204" s="31"/>
    </row>
    <row r="205" spans="5:5" x14ac:dyDescent="0.2">
      <c r="E205" s="31"/>
    </row>
    <row r="206" spans="5:5" x14ac:dyDescent="0.2">
      <c r="E206" s="31"/>
    </row>
    <row r="207" spans="5:5" x14ac:dyDescent="0.2">
      <c r="E207" s="31"/>
    </row>
    <row r="208" spans="5:5" x14ac:dyDescent="0.2">
      <c r="E208" s="31"/>
    </row>
    <row r="209" spans="5:5" x14ac:dyDescent="0.2">
      <c r="E209" s="31"/>
    </row>
    <row r="210" spans="5:5" x14ac:dyDescent="0.2">
      <c r="E210" s="31"/>
    </row>
    <row r="211" spans="5:5" x14ac:dyDescent="0.2">
      <c r="E211" s="31"/>
    </row>
    <row r="212" spans="5:5" x14ac:dyDescent="0.2">
      <c r="E212" s="31"/>
    </row>
    <row r="213" spans="5:5" x14ac:dyDescent="0.2">
      <c r="E213" s="31"/>
    </row>
    <row r="214" spans="5:5" x14ac:dyDescent="0.2">
      <c r="E214" s="31"/>
    </row>
    <row r="215" spans="5:5" x14ac:dyDescent="0.2">
      <c r="E215" s="31"/>
    </row>
    <row r="216" spans="5:5" x14ac:dyDescent="0.2">
      <c r="E216" s="31"/>
    </row>
    <row r="217" spans="5:5" x14ac:dyDescent="0.2">
      <c r="E217" s="31"/>
    </row>
    <row r="218" spans="5:5" x14ac:dyDescent="0.2">
      <c r="E218" s="31"/>
    </row>
    <row r="219" spans="5:5" x14ac:dyDescent="0.2">
      <c r="E219" s="31"/>
    </row>
    <row r="220" spans="5:5" x14ac:dyDescent="0.2">
      <c r="E220" s="31"/>
    </row>
    <row r="221" spans="5:5" x14ac:dyDescent="0.2">
      <c r="E221" s="31"/>
    </row>
    <row r="222" spans="5:5" x14ac:dyDescent="0.2">
      <c r="E222" s="31"/>
    </row>
    <row r="223" spans="5:5" x14ac:dyDescent="0.2">
      <c r="E223" s="31"/>
    </row>
    <row r="224" spans="5:5" x14ac:dyDescent="0.2">
      <c r="E224" s="31"/>
    </row>
    <row r="225" spans="5:5" x14ac:dyDescent="0.2">
      <c r="E225" s="31"/>
    </row>
    <row r="226" spans="5:5" x14ac:dyDescent="0.2">
      <c r="E226" s="31"/>
    </row>
    <row r="227" spans="5:5" x14ac:dyDescent="0.2">
      <c r="E227" s="31"/>
    </row>
    <row r="228" spans="5:5" x14ac:dyDescent="0.2">
      <c r="E228" s="31"/>
    </row>
    <row r="229" spans="5:5" x14ac:dyDescent="0.2">
      <c r="E229" s="31"/>
    </row>
    <row r="230" spans="5:5" x14ac:dyDescent="0.2">
      <c r="E230" s="31"/>
    </row>
    <row r="231" spans="5:5" x14ac:dyDescent="0.2">
      <c r="E231" s="31"/>
    </row>
    <row r="232" spans="5:5" x14ac:dyDescent="0.2">
      <c r="E232" s="31"/>
    </row>
    <row r="233" spans="5:5" x14ac:dyDescent="0.2">
      <c r="E233" s="31"/>
    </row>
    <row r="234" spans="5:5" x14ac:dyDescent="0.2">
      <c r="E234" s="31"/>
    </row>
    <row r="235" spans="5:5" x14ac:dyDescent="0.2">
      <c r="E235" s="31"/>
    </row>
    <row r="236" spans="5:5" x14ac:dyDescent="0.2">
      <c r="E236" s="31"/>
    </row>
    <row r="237" spans="5:5" x14ac:dyDescent="0.2">
      <c r="E237" s="31"/>
    </row>
    <row r="238" spans="5:5" x14ac:dyDescent="0.2">
      <c r="E238" s="31"/>
    </row>
    <row r="239" spans="5:5" x14ac:dyDescent="0.2">
      <c r="E239" s="31"/>
    </row>
    <row r="240" spans="5:5" x14ac:dyDescent="0.2">
      <c r="E240" s="31"/>
    </row>
    <row r="241" spans="5:5" x14ac:dyDescent="0.2">
      <c r="E241" s="31"/>
    </row>
    <row r="242" spans="5:5" x14ac:dyDescent="0.2">
      <c r="E242" s="31"/>
    </row>
    <row r="243" spans="5:5" x14ac:dyDescent="0.2">
      <c r="E243" s="31"/>
    </row>
    <row r="244" spans="5:5" x14ac:dyDescent="0.2">
      <c r="E244" s="31"/>
    </row>
    <row r="245" spans="5:5" x14ac:dyDescent="0.2">
      <c r="E245" s="31"/>
    </row>
    <row r="246" spans="5:5" x14ac:dyDescent="0.2">
      <c r="E246" s="31"/>
    </row>
    <row r="247" spans="5:5" x14ac:dyDescent="0.2">
      <c r="E247" s="31"/>
    </row>
    <row r="248" spans="5:5" x14ac:dyDescent="0.2">
      <c r="E248" s="31"/>
    </row>
    <row r="249" spans="5:5" x14ac:dyDescent="0.2">
      <c r="E249" s="31"/>
    </row>
    <row r="250" spans="5:5" x14ac:dyDescent="0.2">
      <c r="E250" s="31"/>
    </row>
    <row r="251" spans="5:5" x14ac:dyDescent="0.2">
      <c r="E251" s="31"/>
    </row>
    <row r="252" spans="5:5" x14ac:dyDescent="0.2">
      <c r="E252" s="31"/>
    </row>
    <row r="253" spans="5:5" x14ac:dyDescent="0.2">
      <c r="E253" s="31"/>
    </row>
    <row r="254" spans="5:5" x14ac:dyDescent="0.2">
      <c r="E254" s="31"/>
    </row>
    <row r="255" spans="5:5" x14ac:dyDescent="0.2">
      <c r="E255" s="31"/>
    </row>
    <row r="256" spans="5:5" x14ac:dyDescent="0.2">
      <c r="E256" s="31"/>
    </row>
    <row r="257" spans="5:5" x14ac:dyDescent="0.2">
      <c r="E257" s="31"/>
    </row>
    <row r="258" spans="5:5" x14ac:dyDescent="0.2">
      <c r="E258" s="31"/>
    </row>
    <row r="259" spans="5:5" x14ac:dyDescent="0.2">
      <c r="E259" s="31"/>
    </row>
    <row r="260" spans="5:5" x14ac:dyDescent="0.2">
      <c r="E260" s="31"/>
    </row>
    <row r="261" spans="5:5" x14ac:dyDescent="0.2">
      <c r="E261" s="31"/>
    </row>
    <row r="262" spans="5:5" x14ac:dyDescent="0.2">
      <c r="E262" s="31"/>
    </row>
    <row r="263" spans="5:5" x14ac:dyDescent="0.2">
      <c r="E263" s="31"/>
    </row>
    <row r="264" spans="5:5" x14ac:dyDescent="0.2">
      <c r="E264" s="31"/>
    </row>
    <row r="265" spans="5:5" x14ac:dyDescent="0.2">
      <c r="E265" s="31"/>
    </row>
    <row r="266" spans="5:5" x14ac:dyDescent="0.2">
      <c r="E266" s="31"/>
    </row>
    <row r="267" spans="5:5" x14ac:dyDescent="0.2">
      <c r="E267" s="31"/>
    </row>
    <row r="268" spans="5:5" x14ac:dyDescent="0.2">
      <c r="E268" s="31"/>
    </row>
    <row r="269" spans="5:5" x14ac:dyDescent="0.2">
      <c r="E269" s="31"/>
    </row>
    <row r="270" spans="5:5" x14ac:dyDescent="0.2">
      <c r="E270" s="31"/>
    </row>
    <row r="271" spans="5:5" x14ac:dyDescent="0.2">
      <c r="E271" s="31"/>
    </row>
    <row r="272" spans="5:5" x14ac:dyDescent="0.2">
      <c r="E272" s="31"/>
    </row>
    <row r="273" spans="5:5" x14ac:dyDescent="0.2">
      <c r="E273" s="31"/>
    </row>
    <row r="274" spans="5:5" x14ac:dyDescent="0.2">
      <c r="E274" s="31"/>
    </row>
    <row r="275" spans="5:5" x14ac:dyDescent="0.2">
      <c r="E275" s="31"/>
    </row>
    <row r="276" spans="5:5" x14ac:dyDescent="0.2">
      <c r="E276" s="31"/>
    </row>
    <row r="277" spans="5:5" x14ac:dyDescent="0.2">
      <c r="E277" s="31"/>
    </row>
    <row r="278" spans="5:5" x14ac:dyDescent="0.2">
      <c r="E278" s="31"/>
    </row>
    <row r="279" spans="5:5" x14ac:dyDescent="0.2">
      <c r="E279" s="31"/>
    </row>
    <row r="280" spans="5:5" x14ac:dyDescent="0.2">
      <c r="E280" s="31"/>
    </row>
    <row r="281" spans="5:5" x14ac:dyDescent="0.2">
      <c r="E281" s="31"/>
    </row>
    <row r="282" spans="5:5" x14ac:dyDescent="0.2">
      <c r="E282" s="31"/>
    </row>
    <row r="283" spans="5:5" x14ac:dyDescent="0.2">
      <c r="E283" s="31"/>
    </row>
    <row r="284" spans="5:5" x14ac:dyDescent="0.2">
      <c r="E284" s="31"/>
    </row>
    <row r="285" spans="5:5" x14ac:dyDescent="0.2">
      <c r="E285" s="31"/>
    </row>
    <row r="286" spans="5:5" x14ac:dyDescent="0.2">
      <c r="E286" s="31"/>
    </row>
    <row r="287" spans="5:5" x14ac:dyDescent="0.2">
      <c r="E287" s="31"/>
    </row>
    <row r="288" spans="5:5" x14ac:dyDescent="0.2">
      <c r="E288" s="31"/>
    </row>
    <row r="289" spans="5:5" x14ac:dyDescent="0.2">
      <c r="E289" s="31"/>
    </row>
    <row r="290" spans="5:5" x14ac:dyDescent="0.2">
      <c r="E290" s="31"/>
    </row>
    <row r="291" spans="5:5" x14ac:dyDescent="0.2">
      <c r="E291" s="31"/>
    </row>
    <row r="292" spans="5:5" x14ac:dyDescent="0.2">
      <c r="E292" s="31"/>
    </row>
    <row r="293" spans="5:5" x14ac:dyDescent="0.2">
      <c r="E293" s="31"/>
    </row>
    <row r="294" spans="5:5" x14ac:dyDescent="0.2">
      <c r="E294" s="31"/>
    </row>
    <row r="295" spans="5:5" x14ac:dyDescent="0.2">
      <c r="E295" s="31"/>
    </row>
    <row r="296" spans="5:5" x14ac:dyDescent="0.2">
      <c r="E296" s="31"/>
    </row>
    <row r="297" spans="5:5" x14ac:dyDescent="0.2">
      <c r="E297" s="31"/>
    </row>
    <row r="298" spans="5:5" x14ac:dyDescent="0.2">
      <c r="E298" s="31"/>
    </row>
    <row r="299" spans="5:5" x14ac:dyDescent="0.2">
      <c r="E299" s="31"/>
    </row>
    <row r="300" spans="5:5" x14ac:dyDescent="0.2">
      <c r="E300" s="31"/>
    </row>
    <row r="301" spans="5:5" x14ac:dyDescent="0.2">
      <c r="E301" s="31"/>
    </row>
    <row r="302" spans="5:5" x14ac:dyDescent="0.2">
      <c r="E302" s="31"/>
    </row>
    <row r="303" spans="5:5" x14ac:dyDescent="0.2">
      <c r="E303" s="31"/>
    </row>
    <row r="304" spans="5:5" x14ac:dyDescent="0.2">
      <c r="E304" s="31"/>
    </row>
    <row r="305" spans="5:5" x14ac:dyDescent="0.2">
      <c r="E305" s="31"/>
    </row>
    <row r="306" spans="5:5" x14ac:dyDescent="0.2">
      <c r="E306" s="31"/>
    </row>
    <row r="307" spans="5:5" x14ac:dyDescent="0.2">
      <c r="E307" s="31"/>
    </row>
    <row r="308" spans="5:5" x14ac:dyDescent="0.2">
      <c r="E308" s="31"/>
    </row>
    <row r="309" spans="5:5" x14ac:dyDescent="0.2">
      <c r="E309" s="31"/>
    </row>
    <row r="310" spans="5:5" x14ac:dyDescent="0.2">
      <c r="E310" s="31"/>
    </row>
    <row r="311" spans="5:5" x14ac:dyDescent="0.2">
      <c r="E311" s="31"/>
    </row>
    <row r="312" spans="5:5" x14ac:dyDescent="0.2">
      <c r="E312" s="31"/>
    </row>
    <row r="313" spans="5:5" x14ac:dyDescent="0.2">
      <c r="E313" s="31"/>
    </row>
    <row r="314" spans="5:5" x14ac:dyDescent="0.2">
      <c r="E314" s="31"/>
    </row>
    <row r="315" spans="5:5" x14ac:dyDescent="0.2">
      <c r="E315" s="31"/>
    </row>
    <row r="316" spans="5:5" x14ac:dyDescent="0.2">
      <c r="E316" s="31"/>
    </row>
    <row r="317" spans="5:5" x14ac:dyDescent="0.2">
      <c r="E317" s="31"/>
    </row>
    <row r="318" spans="5:5" x14ac:dyDescent="0.2">
      <c r="E318" s="31"/>
    </row>
    <row r="319" spans="5:5" x14ac:dyDescent="0.2">
      <c r="E319" s="31"/>
    </row>
    <row r="320" spans="5:5" x14ac:dyDescent="0.2">
      <c r="E320" s="31"/>
    </row>
    <row r="321" spans="5:5" x14ac:dyDescent="0.2">
      <c r="E321" s="31"/>
    </row>
    <row r="322" spans="5:5" x14ac:dyDescent="0.2">
      <c r="E322" s="31"/>
    </row>
    <row r="323" spans="5:5" x14ac:dyDescent="0.2">
      <c r="E323" s="31"/>
    </row>
    <row r="324" spans="5:5" x14ac:dyDescent="0.2">
      <c r="E324" s="31"/>
    </row>
    <row r="325" spans="5:5" x14ac:dyDescent="0.2">
      <c r="E325" s="31"/>
    </row>
    <row r="326" spans="5:5" x14ac:dyDescent="0.2">
      <c r="E326" s="31"/>
    </row>
    <row r="327" spans="5:5" x14ac:dyDescent="0.2">
      <c r="E327" s="31"/>
    </row>
    <row r="328" spans="5:5" x14ac:dyDescent="0.2">
      <c r="E328" s="31"/>
    </row>
    <row r="329" spans="5:5" x14ac:dyDescent="0.2">
      <c r="E329" s="31"/>
    </row>
    <row r="330" spans="5:5" x14ac:dyDescent="0.2">
      <c r="E330" s="31"/>
    </row>
    <row r="331" spans="5:5" x14ac:dyDescent="0.2">
      <c r="E331" s="31"/>
    </row>
    <row r="332" spans="5:5" x14ac:dyDescent="0.2">
      <c r="E332" s="31"/>
    </row>
    <row r="333" spans="5:5" x14ac:dyDescent="0.2">
      <c r="E333" s="31"/>
    </row>
    <row r="334" spans="5:5" x14ac:dyDescent="0.2">
      <c r="E334" s="31"/>
    </row>
    <row r="335" spans="5:5" x14ac:dyDescent="0.2">
      <c r="E335" s="31"/>
    </row>
    <row r="336" spans="5:5" x14ac:dyDescent="0.2">
      <c r="E336" s="31"/>
    </row>
    <row r="337" spans="5:5" x14ac:dyDescent="0.2">
      <c r="E337" s="31"/>
    </row>
    <row r="338" spans="5:5" x14ac:dyDescent="0.2">
      <c r="E338" s="31"/>
    </row>
    <row r="339" spans="5:5" x14ac:dyDescent="0.2">
      <c r="E339" s="31"/>
    </row>
    <row r="340" spans="5:5" x14ac:dyDescent="0.2">
      <c r="E340" s="31"/>
    </row>
    <row r="341" spans="5:5" x14ac:dyDescent="0.2">
      <c r="E341" s="31"/>
    </row>
    <row r="342" spans="5:5" x14ac:dyDescent="0.2">
      <c r="E342" s="31"/>
    </row>
    <row r="343" spans="5:5" x14ac:dyDescent="0.2">
      <c r="E343" s="31"/>
    </row>
    <row r="344" spans="5:5" x14ac:dyDescent="0.2">
      <c r="E344" s="31"/>
    </row>
    <row r="345" spans="5:5" x14ac:dyDescent="0.2">
      <c r="E345" s="31"/>
    </row>
    <row r="346" spans="5:5" x14ac:dyDescent="0.2">
      <c r="E346" s="31"/>
    </row>
    <row r="347" spans="5:5" x14ac:dyDescent="0.2">
      <c r="E347" s="31"/>
    </row>
    <row r="348" spans="5:5" x14ac:dyDescent="0.2">
      <c r="E348" s="31"/>
    </row>
    <row r="349" spans="5:5" x14ac:dyDescent="0.2">
      <c r="E349" s="31"/>
    </row>
    <row r="350" spans="5:5" x14ac:dyDescent="0.2">
      <c r="E350" s="31"/>
    </row>
    <row r="351" spans="5:5" x14ac:dyDescent="0.2">
      <c r="E351" s="31"/>
    </row>
    <row r="352" spans="5:5" x14ac:dyDescent="0.2">
      <c r="E352" s="31"/>
    </row>
    <row r="353" spans="5:5" x14ac:dyDescent="0.2">
      <c r="E353" s="31"/>
    </row>
    <row r="354" spans="5:5" x14ac:dyDescent="0.2">
      <c r="E354" s="31"/>
    </row>
    <row r="355" spans="5:5" x14ac:dyDescent="0.2">
      <c r="E355" s="31"/>
    </row>
    <row r="356" spans="5:5" x14ac:dyDescent="0.2">
      <c r="E356" s="31"/>
    </row>
    <row r="357" spans="5:5" x14ac:dyDescent="0.2">
      <c r="E357" s="31"/>
    </row>
    <row r="358" spans="5:5" x14ac:dyDescent="0.2">
      <c r="E358" s="31"/>
    </row>
    <row r="359" spans="5:5" x14ac:dyDescent="0.2">
      <c r="E359" s="31"/>
    </row>
    <row r="360" spans="5:5" x14ac:dyDescent="0.2">
      <c r="E360" s="31"/>
    </row>
    <row r="361" spans="5:5" x14ac:dyDescent="0.2">
      <c r="E361" s="31"/>
    </row>
    <row r="362" spans="5:5" x14ac:dyDescent="0.2">
      <c r="E362" s="31"/>
    </row>
    <row r="363" spans="5:5" x14ac:dyDescent="0.2">
      <c r="E363" s="31"/>
    </row>
    <row r="364" spans="5:5" x14ac:dyDescent="0.2">
      <c r="E364" s="31"/>
    </row>
    <row r="365" spans="5:5" x14ac:dyDescent="0.2">
      <c r="E365" s="31"/>
    </row>
    <row r="366" spans="5:5" x14ac:dyDescent="0.2">
      <c r="E366" s="31"/>
    </row>
    <row r="367" spans="5:5" x14ac:dyDescent="0.2">
      <c r="E367" s="31"/>
    </row>
    <row r="368" spans="5:5" x14ac:dyDescent="0.2">
      <c r="E368" s="31"/>
    </row>
    <row r="369" spans="5:5" x14ac:dyDescent="0.2">
      <c r="E369" s="31"/>
    </row>
    <row r="370" spans="5:5" x14ac:dyDescent="0.2">
      <c r="E370" s="31"/>
    </row>
    <row r="371" spans="5:5" x14ac:dyDescent="0.2">
      <c r="E371" s="31"/>
    </row>
    <row r="372" spans="5:5" x14ac:dyDescent="0.2">
      <c r="E372" s="31"/>
    </row>
    <row r="373" spans="5:5" x14ac:dyDescent="0.2">
      <c r="E373" s="31"/>
    </row>
    <row r="374" spans="5:5" x14ac:dyDescent="0.2">
      <c r="E374" s="31"/>
    </row>
    <row r="375" spans="5:5" x14ac:dyDescent="0.2">
      <c r="E375" s="31"/>
    </row>
    <row r="376" spans="5:5" x14ac:dyDescent="0.2">
      <c r="E376" s="31"/>
    </row>
    <row r="377" spans="5:5" x14ac:dyDescent="0.2">
      <c r="E377" s="31"/>
    </row>
    <row r="378" spans="5:5" x14ac:dyDescent="0.2">
      <c r="E378" s="31"/>
    </row>
    <row r="379" spans="5:5" x14ac:dyDescent="0.2">
      <c r="E379" s="31"/>
    </row>
    <row r="380" spans="5:5" x14ac:dyDescent="0.2">
      <c r="E380" s="31"/>
    </row>
    <row r="381" spans="5:5" x14ac:dyDescent="0.2">
      <c r="E381" s="31"/>
    </row>
    <row r="382" spans="5:5" x14ac:dyDescent="0.2">
      <c r="E382" s="31"/>
    </row>
    <row r="383" spans="5:5" x14ac:dyDescent="0.2">
      <c r="E383" s="31"/>
    </row>
    <row r="384" spans="5:5" x14ac:dyDescent="0.2">
      <c r="E384" s="31"/>
    </row>
    <row r="385" spans="5:5" x14ac:dyDescent="0.2">
      <c r="E385" s="31"/>
    </row>
    <row r="386" spans="5:5" x14ac:dyDescent="0.2">
      <c r="E386" s="31"/>
    </row>
    <row r="387" spans="5:5" x14ac:dyDescent="0.2">
      <c r="E387" s="31"/>
    </row>
    <row r="388" spans="5:5" x14ac:dyDescent="0.2">
      <c r="E388" s="31"/>
    </row>
    <row r="389" spans="5:5" x14ac:dyDescent="0.2">
      <c r="E389" s="31"/>
    </row>
    <row r="390" spans="5:5" x14ac:dyDescent="0.2">
      <c r="E390" s="31"/>
    </row>
    <row r="391" spans="5:5" x14ac:dyDescent="0.2">
      <c r="E391" s="31"/>
    </row>
    <row r="392" spans="5:5" x14ac:dyDescent="0.2">
      <c r="E392" s="31"/>
    </row>
    <row r="393" spans="5:5" x14ac:dyDescent="0.2">
      <c r="E393" s="31"/>
    </row>
    <row r="394" spans="5:5" x14ac:dyDescent="0.2">
      <c r="E394" s="31"/>
    </row>
    <row r="395" spans="5:5" x14ac:dyDescent="0.2">
      <c r="E395" s="31"/>
    </row>
    <row r="396" spans="5:5" x14ac:dyDescent="0.2">
      <c r="E396" s="31"/>
    </row>
    <row r="397" spans="5:5" x14ac:dyDescent="0.2">
      <c r="E397" s="31"/>
    </row>
    <row r="398" spans="5:5" x14ac:dyDescent="0.2">
      <c r="E398" s="31"/>
    </row>
    <row r="399" spans="5:5" x14ac:dyDescent="0.2">
      <c r="E399" s="31"/>
    </row>
    <row r="400" spans="5:5" x14ac:dyDescent="0.2">
      <c r="E400" s="31"/>
    </row>
    <row r="401" spans="5:5" x14ac:dyDescent="0.2">
      <c r="E401" s="31"/>
    </row>
    <row r="402" spans="5:5" x14ac:dyDescent="0.2">
      <c r="E402" s="31"/>
    </row>
    <row r="403" spans="5:5" x14ac:dyDescent="0.2">
      <c r="E403" s="31"/>
    </row>
    <row r="404" spans="5:5" x14ac:dyDescent="0.2">
      <c r="E404" s="31"/>
    </row>
    <row r="405" spans="5:5" x14ac:dyDescent="0.2">
      <c r="E405" s="31"/>
    </row>
    <row r="406" spans="5:5" x14ac:dyDescent="0.2">
      <c r="E406" s="31"/>
    </row>
    <row r="407" spans="5:5" x14ac:dyDescent="0.2">
      <c r="E407" s="31"/>
    </row>
    <row r="408" spans="5:5" x14ac:dyDescent="0.2">
      <c r="E408" s="31"/>
    </row>
    <row r="409" spans="5:5" x14ac:dyDescent="0.2">
      <c r="E409" s="31"/>
    </row>
    <row r="410" spans="5:5" x14ac:dyDescent="0.2">
      <c r="E410" s="31"/>
    </row>
    <row r="411" spans="5:5" x14ac:dyDescent="0.2">
      <c r="E411" s="31"/>
    </row>
    <row r="412" spans="5:5" x14ac:dyDescent="0.2">
      <c r="E412" s="31"/>
    </row>
    <row r="413" spans="5:5" x14ac:dyDescent="0.2">
      <c r="E413" s="31"/>
    </row>
    <row r="414" spans="5:5" x14ac:dyDescent="0.2">
      <c r="E414" s="31"/>
    </row>
    <row r="415" spans="5:5" x14ac:dyDescent="0.2">
      <c r="E415" s="31"/>
    </row>
    <row r="416" spans="5:5" x14ac:dyDescent="0.2">
      <c r="E416" s="31"/>
    </row>
    <row r="417" spans="5:5" x14ac:dyDescent="0.2">
      <c r="E417" s="31"/>
    </row>
    <row r="418" spans="5:5" x14ac:dyDescent="0.2">
      <c r="E418" s="31"/>
    </row>
    <row r="419" spans="5:5" x14ac:dyDescent="0.2">
      <c r="E419" s="31"/>
    </row>
    <row r="420" spans="5:5" x14ac:dyDescent="0.2">
      <c r="E420" s="31"/>
    </row>
    <row r="421" spans="5:5" x14ac:dyDescent="0.2">
      <c r="E421" s="31"/>
    </row>
    <row r="422" spans="5:5" x14ac:dyDescent="0.2">
      <c r="E422" s="31"/>
    </row>
    <row r="423" spans="5:5" x14ac:dyDescent="0.2">
      <c r="E423" s="31"/>
    </row>
    <row r="424" spans="5:5" x14ac:dyDescent="0.2">
      <c r="E424" s="31"/>
    </row>
    <row r="425" spans="5:5" x14ac:dyDescent="0.2">
      <c r="E425" s="31"/>
    </row>
    <row r="426" spans="5:5" x14ac:dyDescent="0.2">
      <c r="E426" s="31"/>
    </row>
    <row r="427" spans="5:5" x14ac:dyDescent="0.2">
      <c r="E427" s="31"/>
    </row>
    <row r="428" spans="5:5" x14ac:dyDescent="0.2">
      <c r="E428" s="31"/>
    </row>
    <row r="429" spans="5:5" x14ac:dyDescent="0.2">
      <c r="E429" s="31"/>
    </row>
    <row r="430" spans="5:5" x14ac:dyDescent="0.2">
      <c r="E430" s="31"/>
    </row>
    <row r="431" spans="5:5" x14ac:dyDescent="0.2">
      <c r="E431" s="31"/>
    </row>
    <row r="432" spans="5:5" x14ac:dyDescent="0.2">
      <c r="E432" s="31"/>
    </row>
    <row r="433" spans="5:5" x14ac:dyDescent="0.2">
      <c r="E433" s="31"/>
    </row>
    <row r="434" spans="5:5" x14ac:dyDescent="0.2">
      <c r="E434" s="31"/>
    </row>
    <row r="435" spans="5:5" x14ac:dyDescent="0.2">
      <c r="E435" s="31"/>
    </row>
    <row r="436" spans="5:5" x14ac:dyDescent="0.2">
      <c r="E436" s="31"/>
    </row>
    <row r="437" spans="5:5" x14ac:dyDescent="0.2">
      <c r="E437" s="31"/>
    </row>
    <row r="438" spans="5:5" x14ac:dyDescent="0.2">
      <c r="E438" s="31"/>
    </row>
    <row r="439" spans="5:5" x14ac:dyDescent="0.2">
      <c r="E439" s="31"/>
    </row>
    <row r="440" spans="5:5" x14ac:dyDescent="0.2">
      <c r="E440" s="31"/>
    </row>
    <row r="441" spans="5:5" x14ac:dyDescent="0.2">
      <c r="E441" s="31"/>
    </row>
    <row r="442" spans="5:5" x14ac:dyDescent="0.2">
      <c r="E442" s="31"/>
    </row>
    <row r="443" spans="5:5" x14ac:dyDescent="0.2">
      <c r="E443" s="31"/>
    </row>
    <row r="444" spans="5:5" x14ac:dyDescent="0.2">
      <c r="E444" s="31"/>
    </row>
    <row r="445" spans="5:5" x14ac:dyDescent="0.2">
      <c r="E445" s="31"/>
    </row>
    <row r="446" spans="5:5" x14ac:dyDescent="0.2">
      <c r="E446" s="31"/>
    </row>
    <row r="447" spans="5:5" x14ac:dyDescent="0.2">
      <c r="E447" s="31"/>
    </row>
    <row r="448" spans="5:5" x14ac:dyDescent="0.2">
      <c r="E448" s="31"/>
    </row>
    <row r="449" spans="5:5" x14ac:dyDescent="0.2">
      <c r="E449" s="31"/>
    </row>
    <row r="450" spans="5:5" x14ac:dyDescent="0.2">
      <c r="E450" s="31"/>
    </row>
    <row r="451" spans="5:5" x14ac:dyDescent="0.2">
      <c r="E451" s="31"/>
    </row>
    <row r="452" spans="5:5" x14ac:dyDescent="0.2">
      <c r="E452" s="31"/>
    </row>
    <row r="453" spans="5:5" x14ac:dyDescent="0.2">
      <c r="E453" s="31"/>
    </row>
    <row r="454" spans="5:5" x14ac:dyDescent="0.2">
      <c r="E454" s="31"/>
    </row>
    <row r="455" spans="5:5" x14ac:dyDescent="0.2">
      <c r="E455" s="31"/>
    </row>
    <row r="456" spans="5:5" x14ac:dyDescent="0.2">
      <c r="E456" s="31"/>
    </row>
    <row r="457" spans="5:5" x14ac:dyDescent="0.2">
      <c r="E457" s="31"/>
    </row>
    <row r="458" spans="5:5" x14ac:dyDescent="0.2">
      <c r="E458" s="31"/>
    </row>
    <row r="459" spans="5:5" x14ac:dyDescent="0.2">
      <c r="E459" s="31"/>
    </row>
    <row r="460" spans="5:5" x14ac:dyDescent="0.2">
      <c r="E460" s="31"/>
    </row>
    <row r="461" spans="5:5" x14ac:dyDescent="0.2">
      <c r="E461" s="31"/>
    </row>
    <row r="462" spans="5:5" x14ac:dyDescent="0.2">
      <c r="E462" s="31"/>
    </row>
    <row r="463" spans="5:5" x14ac:dyDescent="0.2">
      <c r="E463" s="31"/>
    </row>
    <row r="464" spans="5:5" x14ac:dyDescent="0.2">
      <c r="E464" s="31"/>
    </row>
    <row r="465" spans="5:5" x14ac:dyDescent="0.2">
      <c r="E465" s="31"/>
    </row>
    <row r="466" spans="5:5" x14ac:dyDescent="0.2">
      <c r="E466" s="31"/>
    </row>
    <row r="467" spans="5:5" x14ac:dyDescent="0.2">
      <c r="E467" s="31"/>
    </row>
    <row r="468" spans="5:5" x14ac:dyDescent="0.2">
      <c r="E468" s="31"/>
    </row>
    <row r="469" spans="5:5" x14ac:dyDescent="0.2">
      <c r="E469" s="31"/>
    </row>
    <row r="470" spans="5:5" x14ac:dyDescent="0.2">
      <c r="E470" s="31"/>
    </row>
    <row r="471" spans="5:5" x14ac:dyDescent="0.2">
      <c r="E471" s="31"/>
    </row>
    <row r="472" spans="5:5" x14ac:dyDescent="0.2">
      <c r="E472" s="31"/>
    </row>
    <row r="473" spans="5:5" x14ac:dyDescent="0.2">
      <c r="E473" s="31"/>
    </row>
    <row r="474" spans="5:5" x14ac:dyDescent="0.2">
      <c r="E474" s="31"/>
    </row>
    <row r="475" spans="5:5" x14ac:dyDescent="0.2">
      <c r="E475" s="31"/>
    </row>
    <row r="476" spans="5:5" x14ac:dyDescent="0.2">
      <c r="E476" s="31"/>
    </row>
    <row r="477" spans="5:5" x14ac:dyDescent="0.2">
      <c r="E477" s="31"/>
    </row>
    <row r="478" spans="5:5" x14ac:dyDescent="0.2">
      <c r="E478" s="31"/>
    </row>
    <row r="479" spans="5:5" x14ac:dyDescent="0.2">
      <c r="E479" s="31"/>
    </row>
    <row r="480" spans="5:5" x14ac:dyDescent="0.2">
      <c r="E480" s="31"/>
    </row>
    <row r="481" spans="5:5" x14ac:dyDescent="0.2">
      <c r="E481" s="31"/>
    </row>
    <row r="482" spans="5:5" x14ac:dyDescent="0.2">
      <c r="E482" s="31"/>
    </row>
    <row r="483" spans="5:5" x14ac:dyDescent="0.2">
      <c r="E483" s="31"/>
    </row>
    <row r="484" spans="5:5" x14ac:dyDescent="0.2">
      <c r="E484" s="31"/>
    </row>
    <row r="485" spans="5:5" x14ac:dyDescent="0.2">
      <c r="E485" s="31"/>
    </row>
    <row r="486" spans="5:5" x14ac:dyDescent="0.2">
      <c r="E486" s="31"/>
    </row>
    <row r="487" spans="5:5" x14ac:dyDescent="0.2">
      <c r="E487" s="31"/>
    </row>
    <row r="488" spans="5:5" x14ac:dyDescent="0.2">
      <c r="E488" s="31"/>
    </row>
    <row r="489" spans="5:5" x14ac:dyDescent="0.2">
      <c r="E489" s="31"/>
    </row>
    <row r="490" spans="5:5" x14ac:dyDescent="0.2">
      <c r="E490" s="31"/>
    </row>
    <row r="491" spans="5:5" x14ac:dyDescent="0.2">
      <c r="E491" s="31"/>
    </row>
    <row r="492" spans="5:5" x14ac:dyDescent="0.2">
      <c r="E492" s="31"/>
    </row>
    <row r="493" spans="5:5" x14ac:dyDescent="0.2">
      <c r="E493" s="31"/>
    </row>
    <row r="494" spans="5:5" x14ac:dyDescent="0.2">
      <c r="E494" s="31"/>
    </row>
    <row r="495" spans="5:5" x14ac:dyDescent="0.2">
      <c r="E495" s="31"/>
    </row>
    <row r="496" spans="5:5" x14ac:dyDescent="0.2">
      <c r="E496" s="31"/>
    </row>
    <row r="497" spans="5:5" x14ac:dyDescent="0.2">
      <c r="E497" s="31"/>
    </row>
    <row r="498" spans="5:5" x14ac:dyDescent="0.2">
      <c r="E498" s="31"/>
    </row>
    <row r="499" spans="5:5" x14ac:dyDescent="0.2">
      <c r="E499" s="31"/>
    </row>
    <row r="500" spans="5:5" x14ac:dyDescent="0.2">
      <c r="E500" s="31"/>
    </row>
    <row r="501" spans="5:5" x14ac:dyDescent="0.2">
      <c r="E501" s="31"/>
    </row>
    <row r="502" spans="5:5" x14ac:dyDescent="0.2">
      <c r="E502" s="31"/>
    </row>
    <row r="503" spans="5:5" x14ac:dyDescent="0.2">
      <c r="E503" s="31"/>
    </row>
    <row r="504" spans="5:5" x14ac:dyDescent="0.2">
      <c r="E504" s="31"/>
    </row>
    <row r="505" spans="5:5" x14ac:dyDescent="0.2">
      <c r="E505" s="31"/>
    </row>
    <row r="506" spans="5:5" x14ac:dyDescent="0.2">
      <c r="E506" s="31"/>
    </row>
    <row r="507" spans="5:5" x14ac:dyDescent="0.2">
      <c r="E507" s="31"/>
    </row>
    <row r="508" spans="5:5" x14ac:dyDescent="0.2">
      <c r="E508" s="31"/>
    </row>
    <row r="509" spans="5:5" x14ac:dyDescent="0.2">
      <c r="E509" s="31"/>
    </row>
    <row r="510" spans="5:5" x14ac:dyDescent="0.2">
      <c r="E510" s="31"/>
    </row>
    <row r="511" spans="5:5" x14ac:dyDescent="0.2">
      <c r="E511" s="31"/>
    </row>
    <row r="512" spans="5:5" x14ac:dyDescent="0.2">
      <c r="E512" s="31"/>
    </row>
    <row r="513" spans="5:5" x14ac:dyDescent="0.2">
      <c r="E513" s="31"/>
    </row>
    <row r="514" spans="5:5" x14ac:dyDescent="0.2">
      <c r="E514" s="31"/>
    </row>
    <row r="515" spans="5:5" x14ac:dyDescent="0.2">
      <c r="E515" s="31"/>
    </row>
    <row r="516" spans="5:5" x14ac:dyDescent="0.2">
      <c r="E516" s="31"/>
    </row>
    <row r="517" spans="5:5" x14ac:dyDescent="0.2">
      <c r="E517" s="31"/>
    </row>
    <row r="518" spans="5:5" x14ac:dyDescent="0.2">
      <c r="E518" s="31"/>
    </row>
    <row r="519" spans="5:5" x14ac:dyDescent="0.2">
      <c r="E519" s="31"/>
    </row>
    <row r="520" spans="5:5" x14ac:dyDescent="0.2">
      <c r="E520" s="31"/>
    </row>
    <row r="521" spans="5:5" x14ac:dyDescent="0.2">
      <c r="E521" s="31"/>
    </row>
    <row r="522" spans="5:5" x14ac:dyDescent="0.2">
      <c r="E522" s="31"/>
    </row>
    <row r="523" spans="5:5" x14ac:dyDescent="0.2">
      <c r="E523" s="31"/>
    </row>
    <row r="524" spans="5:5" x14ac:dyDescent="0.2">
      <c r="E524" s="31"/>
    </row>
    <row r="525" spans="5:5" x14ac:dyDescent="0.2">
      <c r="E525" s="31"/>
    </row>
    <row r="526" spans="5:5" x14ac:dyDescent="0.2">
      <c r="E526" s="31"/>
    </row>
    <row r="527" spans="5:5" x14ac:dyDescent="0.2">
      <c r="E527" s="31"/>
    </row>
    <row r="528" spans="5:5" x14ac:dyDescent="0.2">
      <c r="E528" s="31"/>
    </row>
    <row r="529" spans="5:5" x14ac:dyDescent="0.2">
      <c r="E529" s="31"/>
    </row>
    <row r="530" spans="5:5" x14ac:dyDescent="0.2">
      <c r="E530" s="31"/>
    </row>
    <row r="531" spans="5:5" x14ac:dyDescent="0.2">
      <c r="E531" s="31"/>
    </row>
    <row r="532" spans="5:5" x14ac:dyDescent="0.2">
      <c r="E532" s="31"/>
    </row>
    <row r="533" spans="5:5" x14ac:dyDescent="0.2">
      <c r="E533" s="31"/>
    </row>
    <row r="534" spans="5:5" x14ac:dyDescent="0.2">
      <c r="E534" s="31"/>
    </row>
    <row r="535" spans="5:5" x14ac:dyDescent="0.2">
      <c r="E535" s="31"/>
    </row>
    <row r="536" spans="5:5" x14ac:dyDescent="0.2">
      <c r="E536" s="31"/>
    </row>
    <row r="537" spans="5:5" x14ac:dyDescent="0.2">
      <c r="E537" s="31"/>
    </row>
    <row r="538" spans="5:5" x14ac:dyDescent="0.2">
      <c r="E538" s="31"/>
    </row>
    <row r="539" spans="5:5" x14ac:dyDescent="0.2">
      <c r="E539" s="31"/>
    </row>
    <row r="540" spans="5:5" x14ac:dyDescent="0.2">
      <c r="E540" s="31"/>
    </row>
    <row r="541" spans="5:5" x14ac:dyDescent="0.2">
      <c r="E541" s="31"/>
    </row>
    <row r="542" spans="5:5" x14ac:dyDescent="0.2">
      <c r="E542" s="31"/>
    </row>
    <row r="543" spans="5:5" x14ac:dyDescent="0.2">
      <c r="E543" s="31"/>
    </row>
    <row r="544" spans="5:5" x14ac:dyDescent="0.2">
      <c r="E544" s="31"/>
    </row>
    <row r="545" spans="5:5" x14ac:dyDescent="0.2">
      <c r="E545" s="31"/>
    </row>
    <row r="546" spans="5:5" x14ac:dyDescent="0.2">
      <c r="E546" s="31"/>
    </row>
    <row r="547" spans="5:5" x14ac:dyDescent="0.2">
      <c r="E547" s="31"/>
    </row>
    <row r="548" spans="5:5" x14ac:dyDescent="0.2">
      <c r="E548" s="31"/>
    </row>
    <row r="549" spans="5:5" x14ac:dyDescent="0.2">
      <c r="E549" s="31"/>
    </row>
    <row r="550" spans="5:5" x14ac:dyDescent="0.2">
      <c r="E550" s="31"/>
    </row>
    <row r="551" spans="5:5" x14ac:dyDescent="0.2">
      <c r="E551" s="31"/>
    </row>
    <row r="552" spans="5:5" x14ac:dyDescent="0.2">
      <c r="E552" s="31"/>
    </row>
    <row r="553" spans="5:5" x14ac:dyDescent="0.2">
      <c r="E553" s="31"/>
    </row>
    <row r="554" spans="5:5" x14ac:dyDescent="0.2">
      <c r="E554" s="31"/>
    </row>
    <row r="555" spans="5:5" x14ac:dyDescent="0.2">
      <c r="E555" s="31"/>
    </row>
    <row r="556" spans="5:5" x14ac:dyDescent="0.2">
      <c r="E556" s="31"/>
    </row>
    <row r="557" spans="5:5" x14ac:dyDescent="0.2">
      <c r="E557" s="31"/>
    </row>
    <row r="558" spans="5:5" x14ac:dyDescent="0.2">
      <c r="E558" s="31"/>
    </row>
    <row r="559" spans="5:5" x14ac:dyDescent="0.2">
      <c r="E559" s="31"/>
    </row>
    <row r="560" spans="5:5" x14ac:dyDescent="0.2">
      <c r="E560" s="31"/>
    </row>
    <row r="561" spans="5:5" x14ac:dyDescent="0.2">
      <c r="E561" s="31"/>
    </row>
    <row r="562" spans="5:5" x14ac:dyDescent="0.2">
      <c r="E562" s="31"/>
    </row>
    <row r="563" spans="5:5" x14ac:dyDescent="0.2">
      <c r="E563" s="31"/>
    </row>
    <row r="564" spans="5:5" x14ac:dyDescent="0.2">
      <c r="E564" s="31"/>
    </row>
    <row r="565" spans="5:5" x14ac:dyDescent="0.2">
      <c r="E565" s="31"/>
    </row>
    <row r="566" spans="5:5" x14ac:dyDescent="0.2">
      <c r="E566" s="31"/>
    </row>
    <row r="567" spans="5:5" x14ac:dyDescent="0.2">
      <c r="E567" s="31"/>
    </row>
    <row r="568" spans="5:5" x14ac:dyDescent="0.2">
      <c r="E568" s="31"/>
    </row>
    <row r="569" spans="5:5" x14ac:dyDescent="0.2">
      <c r="E569" s="31"/>
    </row>
    <row r="570" spans="5:5" x14ac:dyDescent="0.2">
      <c r="E570" s="31"/>
    </row>
    <row r="571" spans="5:5" x14ac:dyDescent="0.2">
      <c r="E571" s="31"/>
    </row>
    <row r="572" spans="5:5" x14ac:dyDescent="0.2">
      <c r="E572" s="31"/>
    </row>
    <row r="573" spans="5:5" x14ac:dyDescent="0.2">
      <c r="E573" s="31"/>
    </row>
    <row r="574" spans="5:5" x14ac:dyDescent="0.2">
      <c r="E574" s="31"/>
    </row>
    <row r="575" spans="5:5" x14ac:dyDescent="0.2">
      <c r="E575" s="31"/>
    </row>
    <row r="576" spans="5:5" x14ac:dyDescent="0.2">
      <c r="E576" s="31"/>
    </row>
    <row r="577" spans="5:5" x14ac:dyDescent="0.2">
      <c r="E577" s="31"/>
    </row>
    <row r="578" spans="5:5" x14ac:dyDescent="0.2">
      <c r="E578" s="31"/>
    </row>
    <row r="579" spans="5:5" x14ac:dyDescent="0.2">
      <c r="E579" s="31"/>
    </row>
    <row r="580" spans="5:5" x14ac:dyDescent="0.2">
      <c r="E580" s="31"/>
    </row>
    <row r="581" spans="5:5" x14ac:dyDescent="0.2">
      <c r="E581" s="31"/>
    </row>
    <row r="582" spans="5:5" x14ac:dyDescent="0.2">
      <c r="E582" s="31"/>
    </row>
    <row r="583" spans="5:5" x14ac:dyDescent="0.2">
      <c r="E583" s="31"/>
    </row>
    <row r="584" spans="5:5" x14ac:dyDescent="0.2">
      <c r="E584" s="31"/>
    </row>
    <row r="585" spans="5:5" x14ac:dyDescent="0.2">
      <c r="E585" s="31"/>
    </row>
    <row r="586" spans="5:5" x14ac:dyDescent="0.2">
      <c r="E586" s="31"/>
    </row>
    <row r="587" spans="5:5" x14ac:dyDescent="0.2">
      <c r="E587" s="31"/>
    </row>
    <row r="588" spans="5:5" x14ac:dyDescent="0.2">
      <c r="E588" s="31"/>
    </row>
    <row r="589" spans="5:5" x14ac:dyDescent="0.2">
      <c r="E589" s="31"/>
    </row>
    <row r="590" spans="5:5" x14ac:dyDescent="0.2">
      <c r="E590" s="31"/>
    </row>
    <row r="591" spans="5:5" x14ac:dyDescent="0.2">
      <c r="E591" s="31"/>
    </row>
    <row r="592" spans="5:5" x14ac:dyDescent="0.2">
      <c r="E592" s="31"/>
    </row>
    <row r="593" spans="5:5" x14ac:dyDescent="0.2">
      <c r="E593" s="31"/>
    </row>
    <row r="594" spans="5:5" x14ac:dyDescent="0.2">
      <c r="E594" s="31"/>
    </row>
    <row r="595" spans="5:5" x14ac:dyDescent="0.2">
      <c r="E595" s="31"/>
    </row>
    <row r="596" spans="5:5" x14ac:dyDescent="0.2">
      <c r="E596" s="31"/>
    </row>
    <row r="597" spans="5:5" x14ac:dyDescent="0.2">
      <c r="E597" s="31"/>
    </row>
    <row r="598" spans="5:5" x14ac:dyDescent="0.2">
      <c r="E598" s="31"/>
    </row>
    <row r="599" spans="5:5" x14ac:dyDescent="0.2">
      <c r="E599" s="31"/>
    </row>
    <row r="600" spans="5:5" x14ac:dyDescent="0.2">
      <c r="E600" s="31"/>
    </row>
    <row r="601" spans="5:5" x14ac:dyDescent="0.2">
      <c r="E601" s="31"/>
    </row>
    <row r="602" spans="5:5" x14ac:dyDescent="0.2">
      <c r="E602" s="31"/>
    </row>
    <row r="603" spans="5:5" x14ac:dyDescent="0.2">
      <c r="E603" s="31"/>
    </row>
    <row r="604" spans="5:5" x14ac:dyDescent="0.2">
      <c r="E604" s="31"/>
    </row>
    <row r="605" spans="5:5" x14ac:dyDescent="0.2">
      <c r="E605" s="31"/>
    </row>
    <row r="606" spans="5:5" x14ac:dyDescent="0.2">
      <c r="E606" s="31"/>
    </row>
    <row r="607" spans="5:5" x14ac:dyDescent="0.2">
      <c r="E607" s="31"/>
    </row>
    <row r="608" spans="5:5" x14ac:dyDescent="0.2">
      <c r="E608" s="31"/>
    </row>
    <row r="609" spans="5:5" x14ac:dyDescent="0.2">
      <c r="E609" s="31"/>
    </row>
    <row r="610" spans="5:5" x14ac:dyDescent="0.2">
      <c r="E610" s="31"/>
    </row>
    <row r="611" spans="5:5" x14ac:dyDescent="0.2">
      <c r="E611" s="31"/>
    </row>
    <row r="612" spans="5:5" x14ac:dyDescent="0.2">
      <c r="E612" s="31"/>
    </row>
    <row r="613" spans="5:5" x14ac:dyDescent="0.2">
      <c r="E613" s="31"/>
    </row>
    <row r="614" spans="5:5" x14ac:dyDescent="0.2">
      <c r="E614" s="31"/>
    </row>
    <row r="615" spans="5:5" x14ac:dyDescent="0.2">
      <c r="E615" s="31"/>
    </row>
    <row r="616" spans="5:5" x14ac:dyDescent="0.2">
      <c r="E616" s="31"/>
    </row>
    <row r="617" spans="5:5" x14ac:dyDescent="0.2">
      <c r="E617" s="31"/>
    </row>
    <row r="618" spans="5:5" x14ac:dyDescent="0.2">
      <c r="E618" s="31"/>
    </row>
    <row r="619" spans="5:5" x14ac:dyDescent="0.2">
      <c r="E619" s="31"/>
    </row>
    <row r="620" spans="5:5" x14ac:dyDescent="0.2">
      <c r="E620" s="31"/>
    </row>
    <row r="621" spans="5:5" x14ac:dyDescent="0.2">
      <c r="E621" s="31"/>
    </row>
    <row r="622" spans="5:5" x14ac:dyDescent="0.2">
      <c r="E622" s="31"/>
    </row>
    <row r="623" spans="5:5" x14ac:dyDescent="0.2">
      <c r="E623" s="31"/>
    </row>
    <row r="624" spans="5:5" x14ac:dyDescent="0.2">
      <c r="E624" s="31"/>
    </row>
    <row r="625" spans="5:5" x14ac:dyDescent="0.2">
      <c r="E625" s="31"/>
    </row>
    <row r="626" spans="5:5" x14ac:dyDescent="0.2">
      <c r="E626" s="31"/>
    </row>
    <row r="627" spans="5:5" x14ac:dyDescent="0.2">
      <c r="E627" s="31"/>
    </row>
    <row r="628" spans="5:5" x14ac:dyDescent="0.2">
      <c r="E628" s="31"/>
    </row>
    <row r="629" spans="5:5" x14ac:dyDescent="0.2">
      <c r="E629" s="31"/>
    </row>
    <row r="630" spans="5:5" x14ac:dyDescent="0.2">
      <c r="E630" s="31"/>
    </row>
    <row r="631" spans="5:5" x14ac:dyDescent="0.2">
      <c r="E631" s="31"/>
    </row>
    <row r="632" spans="5:5" x14ac:dyDescent="0.2">
      <c r="E632" s="31"/>
    </row>
    <row r="633" spans="5:5" x14ac:dyDescent="0.2">
      <c r="E633" s="31"/>
    </row>
    <row r="634" spans="5:5" x14ac:dyDescent="0.2">
      <c r="E634" s="31"/>
    </row>
    <row r="635" spans="5:5" x14ac:dyDescent="0.2">
      <c r="E635" s="31"/>
    </row>
    <row r="636" spans="5:5" x14ac:dyDescent="0.2">
      <c r="E636" s="31"/>
    </row>
    <row r="637" spans="5:5" x14ac:dyDescent="0.2">
      <c r="E637" s="31"/>
    </row>
    <row r="638" spans="5:5" x14ac:dyDescent="0.2">
      <c r="E638" s="31"/>
    </row>
    <row r="639" spans="5:5" x14ac:dyDescent="0.2">
      <c r="E639" s="31"/>
    </row>
    <row r="640" spans="5:5" x14ac:dyDescent="0.2">
      <c r="E640" s="31"/>
    </row>
    <row r="641" spans="5:5" x14ac:dyDescent="0.2">
      <c r="E641" s="31"/>
    </row>
    <row r="642" spans="5:5" x14ac:dyDescent="0.2">
      <c r="E642" s="31"/>
    </row>
    <row r="643" spans="5:5" x14ac:dyDescent="0.2">
      <c r="E643" s="31"/>
    </row>
    <row r="644" spans="5:5" x14ac:dyDescent="0.2">
      <c r="E644" s="31"/>
    </row>
    <row r="645" spans="5:5" x14ac:dyDescent="0.2">
      <c r="E645" s="31"/>
    </row>
    <row r="646" spans="5:5" x14ac:dyDescent="0.2">
      <c r="E646" s="31"/>
    </row>
    <row r="647" spans="5:5" x14ac:dyDescent="0.2">
      <c r="E647" s="31"/>
    </row>
    <row r="648" spans="5:5" x14ac:dyDescent="0.2">
      <c r="E648" s="31"/>
    </row>
    <row r="649" spans="5:5" x14ac:dyDescent="0.2">
      <c r="E649" s="31"/>
    </row>
    <row r="650" spans="5:5" x14ac:dyDescent="0.2">
      <c r="E650" s="31"/>
    </row>
    <row r="651" spans="5:5" x14ac:dyDescent="0.2">
      <c r="E651" s="31"/>
    </row>
    <row r="652" spans="5:5" x14ac:dyDescent="0.2">
      <c r="E652" s="31"/>
    </row>
    <row r="653" spans="5:5" x14ac:dyDescent="0.2">
      <c r="E653" s="31"/>
    </row>
    <row r="654" spans="5:5" x14ac:dyDescent="0.2">
      <c r="E654" s="31"/>
    </row>
    <row r="655" spans="5:5" x14ac:dyDescent="0.2">
      <c r="E655" s="31"/>
    </row>
    <row r="656" spans="5:5" x14ac:dyDescent="0.2">
      <c r="E656" s="31"/>
    </row>
    <row r="657" spans="5:5" x14ac:dyDescent="0.2">
      <c r="E657" s="31"/>
    </row>
    <row r="658" spans="5:5" x14ac:dyDescent="0.2">
      <c r="E658" s="31"/>
    </row>
    <row r="659" spans="5:5" x14ac:dyDescent="0.2">
      <c r="E659" s="31"/>
    </row>
    <row r="660" spans="5:5" x14ac:dyDescent="0.2">
      <c r="E660" s="31"/>
    </row>
    <row r="661" spans="5:5" x14ac:dyDescent="0.2">
      <c r="E661" s="31"/>
    </row>
    <row r="662" spans="5:5" x14ac:dyDescent="0.2">
      <c r="E662" s="31"/>
    </row>
    <row r="663" spans="5:5" x14ac:dyDescent="0.2">
      <c r="E663" s="31"/>
    </row>
    <row r="664" spans="5:5" x14ac:dyDescent="0.2">
      <c r="E664" s="31"/>
    </row>
    <row r="665" spans="5:5" x14ac:dyDescent="0.2">
      <c r="E665" s="31"/>
    </row>
    <row r="666" spans="5:5" x14ac:dyDescent="0.2">
      <c r="E666" s="31"/>
    </row>
    <row r="667" spans="5:5" x14ac:dyDescent="0.2">
      <c r="E667" s="31"/>
    </row>
    <row r="668" spans="5:5" x14ac:dyDescent="0.2">
      <c r="E668" s="31"/>
    </row>
    <row r="669" spans="5:5" x14ac:dyDescent="0.2">
      <c r="E669" s="31"/>
    </row>
    <row r="670" spans="5:5" x14ac:dyDescent="0.2">
      <c r="E670" s="31"/>
    </row>
    <row r="671" spans="5:5" x14ac:dyDescent="0.2">
      <c r="E671" s="31"/>
    </row>
    <row r="672" spans="5:5" x14ac:dyDescent="0.2">
      <c r="E672" s="31"/>
    </row>
    <row r="673" spans="5:5" x14ac:dyDescent="0.2">
      <c r="E673" s="31"/>
    </row>
    <row r="674" spans="5:5" x14ac:dyDescent="0.2">
      <c r="E674" s="31"/>
    </row>
    <row r="675" spans="5:5" x14ac:dyDescent="0.2">
      <c r="E675" s="31"/>
    </row>
    <row r="676" spans="5:5" x14ac:dyDescent="0.2">
      <c r="E676" s="31"/>
    </row>
    <row r="677" spans="5:5" x14ac:dyDescent="0.2">
      <c r="E677" s="31"/>
    </row>
    <row r="678" spans="5:5" x14ac:dyDescent="0.2">
      <c r="E678" s="31"/>
    </row>
    <row r="679" spans="5:5" x14ac:dyDescent="0.2">
      <c r="E679" s="31"/>
    </row>
    <row r="680" spans="5:5" x14ac:dyDescent="0.2">
      <c r="E680" s="31"/>
    </row>
    <row r="681" spans="5:5" x14ac:dyDescent="0.2">
      <c r="E681" s="31"/>
    </row>
    <row r="682" spans="5:5" x14ac:dyDescent="0.2">
      <c r="E682" s="31"/>
    </row>
    <row r="683" spans="5:5" x14ac:dyDescent="0.2">
      <c r="E683" s="31"/>
    </row>
    <row r="684" spans="5:5" x14ac:dyDescent="0.2">
      <c r="E684" s="31"/>
    </row>
    <row r="685" spans="5:5" x14ac:dyDescent="0.2">
      <c r="E685" s="31"/>
    </row>
    <row r="686" spans="5:5" x14ac:dyDescent="0.2">
      <c r="E686" s="31"/>
    </row>
    <row r="687" spans="5:5" x14ac:dyDescent="0.2">
      <c r="E687" s="31"/>
    </row>
    <row r="688" spans="5:5" x14ac:dyDescent="0.2">
      <c r="E688" s="31"/>
    </row>
    <row r="689" spans="5:5" x14ac:dyDescent="0.2">
      <c r="E689" s="31"/>
    </row>
    <row r="690" spans="5:5" x14ac:dyDescent="0.2">
      <c r="E690" s="31"/>
    </row>
    <row r="691" spans="5:5" x14ac:dyDescent="0.2">
      <c r="E691" s="31"/>
    </row>
    <row r="692" spans="5:5" x14ac:dyDescent="0.2">
      <c r="E692" s="31"/>
    </row>
    <row r="693" spans="5:5" x14ac:dyDescent="0.2">
      <c r="E693" s="31"/>
    </row>
    <row r="694" spans="5:5" x14ac:dyDescent="0.2">
      <c r="E694" s="31"/>
    </row>
    <row r="695" spans="5:5" x14ac:dyDescent="0.2">
      <c r="E695" s="31"/>
    </row>
    <row r="696" spans="5:5" x14ac:dyDescent="0.2">
      <c r="E696" s="31"/>
    </row>
    <row r="697" spans="5:5" x14ac:dyDescent="0.2">
      <c r="E697" s="31"/>
    </row>
    <row r="698" spans="5:5" x14ac:dyDescent="0.2">
      <c r="E698" s="31"/>
    </row>
    <row r="699" spans="5:5" x14ac:dyDescent="0.2">
      <c r="E699" s="31"/>
    </row>
    <row r="700" spans="5:5" x14ac:dyDescent="0.2">
      <c r="E700" s="31"/>
    </row>
    <row r="701" spans="5:5" x14ac:dyDescent="0.2">
      <c r="E701" s="31"/>
    </row>
    <row r="702" spans="5:5" x14ac:dyDescent="0.2">
      <c r="E702" s="31"/>
    </row>
    <row r="703" spans="5:5" x14ac:dyDescent="0.2">
      <c r="E703" s="31"/>
    </row>
    <row r="704" spans="5:5" x14ac:dyDescent="0.2">
      <c r="E704" s="31"/>
    </row>
    <row r="705" spans="5:5" x14ac:dyDescent="0.2">
      <c r="E705" s="31"/>
    </row>
    <row r="706" spans="5:5" x14ac:dyDescent="0.2">
      <c r="E706" s="31"/>
    </row>
    <row r="707" spans="5:5" x14ac:dyDescent="0.2">
      <c r="E707" s="31"/>
    </row>
    <row r="708" spans="5:5" x14ac:dyDescent="0.2">
      <c r="E708" s="31"/>
    </row>
    <row r="709" spans="5:5" x14ac:dyDescent="0.2">
      <c r="E709" s="31"/>
    </row>
    <row r="710" spans="5:5" x14ac:dyDescent="0.2">
      <c r="E710" s="31"/>
    </row>
    <row r="711" spans="5:5" x14ac:dyDescent="0.2">
      <c r="E711" s="31"/>
    </row>
    <row r="712" spans="5:5" x14ac:dyDescent="0.2">
      <c r="E712" s="31"/>
    </row>
    <row r="713" spans="5:5" x14ac:dyDescent="0.2">
      <c r="E713" s="31"/>
    </row>
    <row r="714" spans="5:5" x14ac:dyDescent="0.2">
      <c r="E714" s="31"/>
    </row>
    <row r="715" spans="5:5" x14ac:dyDescent="0.2">
      <c r="E715" s="31"/>
    </row>
    <row r="716" spans="5:5" x14ac:dyDescent="0.2">
      <c r="E716" s="31"/>
    </row>
    <row r="717" spans="5:5" x14ac:dyDescent="0.2">
      <c r="E717" s="31"/>
    </row>
    <row r="718" spans="5:5" x14ac:dyDescent="0.2">
      <c r="E718" s="31"/>
    </row>
    <row r="719" spans="5:5" x14ac:dyDescent="0.2">
      <c r="E719" s="31"/>
    </row>
    <row r="720" spans="5:5" x14ac:dyDescent="0.2">
      <c r="E720" s="31"/>
    </row>
    <row r="721" spans="5:5" x14ac:dyDescent="0.2">
      <c r="E721" s="31"/>
    </row>
    <row r="722" spans="5:5" x14ac:dyDescent="0.2">
      <c r="E722" s="31"/>
    </row>
    <row r="723" spans="5:5" x14ac:dyDescent="0.2">
      <c r="E723" s="31"/>
    </row>
    <row r="724" spans="5:5" x14ac:dyDescent="0.2">
      <c r="E724" s="31"/>
    </row>
    <row r="725" spans="5:5" x14ac:dyDescent="0.2">
      <c r="E725" s="31"/>
    </row>
    <row r="726" spans="5:5" x14ac:dyDescent="0.2">
      <c r="E726" s="31"/>
    </row>
    <row r="727" spans="5:5" x14ac:dyDescent="0.2">
      <c r="E727" s="31"/>
    </row>
    <row r="728" spans="5:5" x14ac:dyDescent="0.2">
      <c r="E728" s="31"/>
    </row>
    <row r="729" spans="5:5" x14ac:dyDescent="0.2">
      <c r="E729" s="31"/>
    </row>
    <row r="730" spans="5:5" x14ac:dyDescent="0.2">
      <c r="E730" s="31"/>
    </row>
    <row r="731" spans="5:5" x14ac:dyDescent="0.2">
      <c r="E731" s="31"/>
    </row>
    <row r="732" spans="5:5" x14ac:dyDescent="0.2">
      <c r="E732" s="31"/>
    </row>
    <row r="733" spans="5:5" x14ac:dyDescent="0.2">
      <c r="E733" s="31"/>
    </row>
    <row r="734" spans="5:5" x14ac:dyDescent="0.2">
      <c r="E734" s="31"/>
    </row>
    <row r="735" spans="5:5" x14ac:dyDescent="0.2">
      <c r="E735" s="31"/>
    </row>
    <row r="736" spans="5:5" x14ac:dyDescent="0.2">
      <c r="E736" s="31"/>
    </row>
    <row r="737" spans="5:5" x14ac:dyDescent="0.2">
      <c r="E737" s="31"/>
    </row>
    <row r="738" spans="5:5" x14ac:dyDescent="0.2">
      <c r="E738" s="31"/>
    </row>
    <row r="739" spans="5:5" x14ac:dyDescent="0.2">
      <c r="E739" s="31"/>
    </row>
    <row r="740" spans="5:5" x14ac:dyDescent="0.2">
      <c r="E740" s="31"/>
    </row>
    <row r="741" spans="5:5" x14ac:dyDescent="0.2">
      <c r="E741" s="31"/>
    </row>
    <row r="742" spans="5:5" x14ac:dyDescent="0.2">
      <c r="E742" s="31"/>
    </row>
    <row r="743" spans="5:5" x14ac:dyDescent="0.2">
      <c r="E743" s="31"/>
    </row>
    <row r="744" spans="5:5" x14ac:dyDescent="0.2">
      <c r="E744" s="31"/>
    </row>
    <row r="745" spans="5:5" x14ac:dyDescent="0.2">
      <c r="E745" s="31"/>
    </row>
    <row r="746" spans="5:5" x14ac:dyDescent="0.2">
      <c r="E746" s="31"/>
    </row>
    <row r="747" spans="5:5" x14ac:dyDescent="0.2">
      <c r="E747" s="31"/>
    </row>
    <row r="748" spans="5:5" x14ac:dyDescent="0.2">
      <c r="E748" s="31"/>
    </row>
    <row r="749" spans="5:5" x14ac:dyDescent="0.2">
      <c r="E749" s="31"/>
    </row>
    <row r="750" spans="5:5" x14ac:dyDescent="0.2">
      <c r="E750" s="31"/>
    </row>
    <row r="751" spans="5:5" x14ac:dyDescent="0.2">
      <c r="E751" s="31"/>
    </row>
    <row r="752" spans="5:5" x14ac:dyDescent="0.2">
      <c r="E752" s="31"/>
    </row>
    <row r="753" spans="5:5" x14ac:dyDescent="0.2">
      <c r="E753" s="31"/>
    </row>
    <row r="754" spans="5:5" x14ac:dyDescent="0.2">
      <c r="E754" s="31"/>
    </row>
    <row r="755" spans="5:5" x14ac:dyDescent="0.2">
      <c r="E755" s="31"/>
    </row>
    <row r="756" spans="5:5" x14ac:dyDescent="0.2">
      <c r="E756" s="31"/>
    </row>
    <row r="757" spans="5:5" x14ac:dyDescent="0.2">
      <c r="E757" s="31"/>
    </row>
    <row r="758" spans="5:5" x14ac:dyDescent="0.2">
      <c r="E758" s="31"/>
    </row>
    <row r="759" spans="5:5" x14ac:dyDescent="0.2">
      <c r="E759" s="31"/>
    </row>
    <row r="760" spans="5:5" x14ac:dyDescent="0.2">
      <c r="E760" s="31"/>
    </row>
    <row r="761" spans="5:5" x14ac:dyDescent="0.2">
      <c r="E761" s="31"/>
    </row>
    <row r="762" spans="5:5" x14ac:dyDescent="0.2">
      <c r="E762" s="31"/>
    </row>
    <row r="763" spans="5:5" x14ac:dyDescent="0.2">
      <c r="E763" s="31"/>
    </row>
    <row r="764" spans="5:5" x14ac:dyDescent="0.2">
      <c r="E764" s="31"/>
    </row>
    <row r="765" spans="5:5" x14ac:dyDescent="0.2">
      <c r="E765" s="31"/>
    </row>
    <row r="766" spans="5:5" x14ac:dyDescent="0.2">
      <c r="E766" s="31"/>
    </row>
    <row r="767" spans="5:5" x14ac:dyDescent="0.2">
      <c r="E767" s="31"/>
    </row>
    <row r="768" spans="5:5" x14ac:dyDescent="0.2">
      <c r="E768" s="31"/>
    </row>
    <row r="769" spans="5:5" x14ac:dyDescent="0.2">
      <c r="E769" s="31"/>
    </row>
    <row r="770" spans="5:5" x14ac:dyDescent="0.2">
      <c r="E770" s="31"/>
    </row>
    <row r="771" spans="5:5" x14ac:dyDescent="0.2">
      <c r="E771" s="31"/>
    </row>
    <row r="772" spans="5:5" x14ac:dyDescent="0.2">
      <c r="E772" s="31"/>
    </row>
    <row r="773" spans="5:5" x14ac:dyDescent="0.2">
      <c r="E773" s="31"/>
    </row>
    <row r="774" spans="5:5" x14ac:dyDescent="0.2">
      <c r="E774" s="31"/>
    </row>
    <row r="775" spans="5:5" x14ac:dyDescent="0.2">
      <c r="E775" s="31"/>
    </row>
    <row r="776" spans="5:5" x14ac:dyDescent="0.2">
      <c r="E776" s="31"/>
    </row>
    <row r="777" spans="5:5" x14ac:dyDescent="0.2">
      <c r="E777" s="31"/>
    </row>
    <row r="778" spans="5:5" x14ac:dyDescent="0.2">
      <c r="E778" s="31"/>
    </row>
    <row r="779" spans="5:5" x14ac:dyDescent="0.2">
      <c r="E779" s="31"/>
    </row>
    <row r="780" spans="5:5" x14ac:dyDescent="0.2">
      <c r="E780" s="31"/>
    </row>
    <row r="781" spans="5:5" x14ac:dyDescent="0.2">
      <c r="E781" s="31"/>
    </row>
    <row r="782" spans="5:5" x14ac:dyDescent="0.2">
      <c r="E782" s="31"/>
    </row>
    <row r="783" spans="5:5" x14ac:dyDescent="0.2">
      <c r="E783" s="31"/>
    </row>
    <row r="784" spans="5:5" x14ac:dyDescent="0.2">
      <c r="E784" s="31"/>
    </row>
    <row r="785" spans="5:5" x14ac:dyDescent="0.2">
      <c r="E785" s="31"/>
    </row>
    <row r="786" spans="5:5" x14ac:dyDescent="0.2">
      <c r="E786" s="31"/>
    </row>
    <row r="787" spans="5:5" x14ac:dyDescent="0.2">
      <c r="E787" s="31"/>
    </row>
    <row r="788" spans="5:5" x14ac:dyDescent="0.2">
      <c r="E788" s="31"/>
    </row>
    <row r="789" spans="5:5" x14ac:dyDescent="0.2">
      <c r="E789" s="31"/>
    </row>
    <row r="790" spans="5:5" x14ac:dyDescent="0.2">
      <c r="E790" s="31"/>
    </row>
    <row r="791" spans="5:5" x14ac:dyDescent="0.2">
      <c r="E791" s="31"/>
    </row>
    <row r="792" spans="5:5" x14ac:dyDescent="0.2">
      <c r="E792" s="31"/>
    </row>
    <row r="793" spans="5:5" x14ac:dyDescent="0.2">
      <c r="E793" s="31"/>
    </row>
    <row r="794" spans="5:5" x14ac:dyDescent="0.2">
      <c r="E794" s="31"/>
    </row>
    <row r="795" spans="5:5" x14ac:dyDescent="0.2">
      <c r="E795" s="31"/>
    </row>
    <row r="796" spans="5:5" x14ac:dyDescent="0.2">
      <c r="E796" s="31"/>
    </row>
    <row r="797" spans="5:5" x14ac:dyDescent="0.2">
      <c r="E797" s="31"/>
    </row>
    <row r="798" spans="5:5" x14ac:dyDescent="0.2">
      <c r="E798" s="31"/>
    </row>
    <row r="799" spans="5:5" x14ac:dyDescent="0.2">
      <c r="E799" s="31"/>
    </row>
    <row r="800" spans="5:5" x14ac:dyDescent="0.2">
      <c r="E800" s="31"/>
    </row>
    <row r="801" spans="5:5" x14ac:dyDescent="0.2">
      <c r="E801" s="31"/>
    </row>
    <row r="802" spans="5:5" x14ac:dyDescent="0.2">
      <c r="E802" s="31"/>
    </row>
    <row r="803" spans="5:5" x14ac:dyDescent="0.2">
      <c r="E803" s="31"/>
    </row>
    <row r="804" spans="5:5" x14ac:dyDescent="0.2">
      <c r="E804" s="31"/>
    </row>
    <row r="805" spans="5:5" x14ac:dyDescent="0.2">
      <c r="E805" s="31"/>
    </row>
    <row r="806" spans="5:5" x14ac:dyDescent="0.2">
      <c r="E806" s="31"/>
    </row>
    <row r="807" spans="5:5" x14ac:dyDescent="0.2">
      <c r="E807" s="31"/>
    </row>
    <row r="808" spans="5:5" x14ac:dyDescent="0.2">
      <c r="E808" s="31"/>
    </row>
    <row r="809" spans="5:5" x14ac:dyDescent="0.2">
      <c r="E809" s="31"/>
    </row>
    <row r="810" spans="5:5" x14ac:dyDescent="0.2">
      <c r="E810" s="31"/>
    </row>
    <row r="811" spans="5:5" x14ac:dyDescent="0.2">
      <c r="E811" s="31"/>
    </row>
    <row r="812" spans="5:5" x14ac:dyDescent="0.2">
      <c r="E812" s="31"/>
    </row>
    <row r="813" spans="5:5" x14ac:dyDescent="0.2">
      <c r="E813" s="31"/>
    </row>
    <row r="814" spans="5:5" x14ac:dyDescent="0.2">
      <c r="E814" s="31"/>
    </row>
    <row r="815" spans="5:5" x14ac:dyDescent="0.2">
      <c r="E815" s="31"/>
    </row>
    <row r="816" spans="5:5" x14ac:dyDescent="0.2">
      <c r="E816" s="31"/>
    </row>
    <row r="817" spans="5:5" x14ac:dyDescent="0.2">
      <c r="E817" s="31"/>
    </row>
    <row r="818" spans="5:5" x14ac:dyDescent="0.2">
      <c r="E818" s="31"/>
    </row>
    <row r="819" spans="5:5" x14ac:dyDescent="0.2">
      <c r="E819" s="31"/>
    </row>
    <row r="820" spans="5:5" x14ac:dyDescent="0.2">
      <c r="E820" s="31"/>
    </row>
    <row r="821" spans="5:5" x14ac:dyDescent="0.2">
      <c r="E821" s="31"/>
    </row>
    <row r="822" spans="5:5" x14ac:dyDescent="0.2">
      <c r="E822" s="31"/>
    </row>
    <row r="823" spans="5:5" x14ac:dyDescent="0.2">
      <c r="E823" s="31"/>
    </row>
    <row r="824" spans="5:5" x14ac:dyDescent="0.2">
      <c r="E824" s="31"/>
    </row>
    <row r="825" spans="5:5" x14ac:dyDescent="0.2">
      <c r="E825" s="31"/>
    </row>
    <row r="826" spans="5:5" x14ac:dyDescent="0.2">
      <c r="E826" s="31"/>
    </row>
    <row r="827" spans="5:5" x14ac:dyDescent="0.2">
      <c r="E827" s="31"/>
    </row>
    <row r="828" spans="5:5" x14ac:dyDescent="0.2">
      <c r="E828" s="31"/>
    </row>
    <row r="829" spans="5:5" x14ac:dyDescent="0.2">
      <c r="E829" s="31"/>
    </row>
    <row r="830" spans="5:5" x14ac:dyDescent="0.2">
      <c r="E830" s="31"/>
    </row>
    <row r="831" spans="5:5" x14ac:dyDescent="0.2">
      <c r="E831" s="31"/>
    </row>
    <row r="832" spans="5:5" x14ac:dyDescent="0.2">
      <c r="E832" s="31"/>
    </row>
    <row r="833" spans="5:5" x14ac:dyDescent="0.2">
      <c r="E833" s="31"/>
    </row>
    <row r="834" spans="5:5" x14ac:dyDescent="0.2">
      <c r="E834" s="31"/>
    </row>
    <row r="835" spans="5:5" x14ac:dyDescent="0.2">
      <c r="E835" s="31"/>
    </row>
    <row r="836" spans="5:5" x14ac:dyDescent="0.2">
      <c r="E836" s="31"/>
    </row>
    <row r="837" spans="5:5" x14ac:dyDescent="0.2">
      <c r="E837" s="31"/>
    </row>
    <row r="838" spans="5:5" x14ac:dyDescent="0.2">
      <c r="E838" s="31"/>
    </row>
    <row r="839" spans="5:5" x14ac:dyDescent="0.2">
      <c r="E839" s="31"/>
    </row>
    <row r="840" spans="5:5" x14ac:dyDescent="0.2">
      <c r="E840" s="31"/>
    </row>
    <row r="841" spans="5:5" x14ac:dyDescent="0.2">
      <c r="E841" s="31"/>
    </row>
    <row r="842" spans="5:5" x14ac:dyDescent="0.2">
      <c r="E842" s="31"/>
    </row>
    <row r="843" spans="5:5" x14ac:dyDescent="0.2">
      <c r="E843" s="31"/>
    </row>
    <row r="844" spans="5:5" x14ac:dyDescent="0.2">
      <c r="E844" s="31"/>
    </row>
    <row r="845" spans="5:5" x14ac:dyDescent="0.2">
      <c r="E845" s="31"/>
    </row>
    <row r="846" spans="5:5" x14ac:dyDescent="0.2">
      <c r="E846" s="31"/>
    </row>
    <row r="847" spans="5:5" x14ac:dyDescent="0.2">
      <c r="E847" s="31"/>
    </row>
    <row r="848" spans="5:5" x14ac:dyDescent="0.2">
      <c r="E848" s="31"/>
    </row>
    <row r="849" spans="5:5" x14ac:dyDescent="0.2">
      <c r="E849" s="31"/>
    </row>
    <row r="850" spans="5:5" x14ac:dyDescent="0.2">
      <c r="E850" s="31"/>
    </row>
    <row r="851" spans="5:5" x14ac:dyDescent="0.2">
      <c r="E851" s="31"/>
    </row>
    <row r="852" spans="5:5" x14ac:dyDescent="0.2">
      <c r="E852" s="31"/>
    </row>
    <row r="853" spans="5:5" x14ac:dyDescent="0.2">
      <c r="E853" s="31"/>
    </row>
    <row r="854" spans="5:5" x14ac:dyDescent="0.2">
      <c r="E854" s="31"/>
    </row>
    <row r="855" spans="5:5" x14ac:dyDescent="0.2">
      <c r="E855" s="31"/>
    </row>
    <row r="856" spans="5:5" x14ac:dyDescent="0.2">
      <c r="E856" s="31"/>
    </row>
    <row r="857" spans="5:5" x14ac:dyDescent="0.2">
      <c r="E857" s="31"/>
    </row>
    <row r="858" spans="5:5" x14ac:dyDescent="0.2">
      <c r="E858" s="31"/>
    </row>
    <row r="859" spans="5:5" x14ac:dyDescent="0.2">
      <c r="E859" s="31"/>
    </row>
    <row r="860" spans="5:5" x14ac:dyDescent="0.2">
      <c r="E860" s="31"/>
    </row>
    <row r="861" spans="5:5" x14ac:dyDescent="0.2">
      <c r="E861" s="31"/>
    </row>
    <row r="862" spans="5:5" x14ac:dyDescent="0.2">
      <c r="E862" s="31"/>
    </row>
    <row r="863" spans="5:5" x14ac:dyDescent="0.2">
      <c r="E863" s="31"/>
    </row>
    <row r="864" spans="5:5" x14ac:dyDescent="0.2">
      <c r="E864" s="31"/>
    </row>
    <row r="865" spans="5:5" x14ac:dyDescent="0.2">
      <c r="E865" s="31"/>
    </row>
    <row r="866" spans="5:5" x14ac:dyDescent="0.2">
      <c r="E866" s="31"/>
    </row>
    <row r="867" spans="5:5" x14ac:dyDescent="0.2">
      <c r="E867" s="31"/>
    </row>
    <row r="868" spans="5:5" x14ac:dyDescent="0.2">
      <c r="E868" s="31"/>
    </row>
    <row r="869" spans="5:5" x14ac:dyDescent="0.2">
      <c r="E869" s="31"/>
    </row>
    <row r="870" spans="5:5" x14ac:dyDescent="0.2">
      <c r="E870" s="31"/>
    </row>
    <row r="871" spans="5:5" x14ac:dyDescent="0.2">
      <c r="E871" s="31"/>
    </row>
    <row r="872" spans="5:5" x14ac:dyDescent="0.2">
      <c r="E872" s="31"/>
    </row>
    <row r="873" spans="5:5" x14ac:dyDescent="0.2">
      <c r="E873" s="31"/>
    </row>
    <row r="874" spans="5:5" x14ac:dyDescent="0.2">
      <c r="E874" s="31"/>
    </row>
    <row r="875" spans="5:5" x14ac:dyDescent="0.2">
      <c r="E875" s="31"/>
    </row>
    <row r="876" spans="5:5" x14ac:dyDescent="0.2">
      <c r="E876" s="31"/>
    </row>
    <row r="877" spans="5:5" x14ac:dyDescent="0.2">
      <c r="E877" s="31"/>
    </row>
    <row r="878" spans="5:5" x14ac:dyDescent="0.2">
      <c r="E878" s="31"/>
    </row>
    <row r="879" spans="5:5" x14ac:dyDescent="0.2">
      <c r="E879" s="31"/>
    </row>
    <row r="880" spans="5:5" x14ac:dyDescent="0.2">
      <c r="E880" s="31"/>
    </row>
    <row r="881" spans="5:5" x14ac:dyDescent="0.2">
      <c r="E881" s="31"/>
    </row>
    <row r="882" spans="5:5" x14ac:dyDescent="0.2">
      <c r="E882" s="31"/>
    </row>
    <row r="883" spans="5:5" x14ac:dyDescent="0.2">
      <c r="E883" s="31"/>
    </row>
    <row r="884" spans="5:5" x14ac:dyDescent="0.2">
      <c r="E884" s="31"/>
    </row>
    <row r="885" spans="5:5" x14ac:dyDescent="0.2">
      <c r="E885" s="31"/>
    </row>
    <row r="886" spans="5:5" x14ac:dyDescent="0.2">
      <c r="E886" s="31"/>
    </row>
    <row r="887" spans="5:5" x14ac:dyDescent="0.2">
      <c r="E887" s="31"/>
    </row>
    <row r="888" spans="5:5" x14ac:dyDescent="0.2">
      <c r="E888" s="31"/>
    </row>
    <row r="889" spans="5:5" x14ac:dyDescent="0.2">
      <c r="E889" s="31"/>
    </row>
    <row r="890" spans="5:5" x14ac:dyDescent="0.2">
      <c r="E890" s="31"/>
    </row>
    <row r="891" spans="5:5" x14ac:dyDescent="0.2">
      <c r="E891" s="31"/>
    </row>
    <row r="892" spans="5:5" x14ac:dyDescent="0.2">
      <c r="E892" s="31"/>
    </row>
    <row r="893" spans="5:5" x14ac:dyDescent="0.2">
      <c r="E893" s="31"/>
    </row>
    <row r="894" spans="5:5" x14ac:dyDescent="0.2">
      <c r="E894" s="31"/>
    </row>
    <row r="895" spans="5:5" x14ac:dyDescent="0.2">
      <c r="E895" s="31"/>
    </row>
    <row r="896" spans="5:5" x14ac:dyDescent="0.2">
      <c r="E896" s="31"/>
    </row>
    <row r="897" spans="5:5" x14ac:dyDescent="0.2">
      <c r="E897" s="31"/>
    </row>
    <row r="898" spans="5:5" x14ac:dyDescent="0.2">
      <c r="E898" s="31"/>
    </row>
    <row r="899" spans="5:5" x14ac:dyDescent="0.2">
      <c r="E899" s="31"/>
    </row>
    <row r="900" spans="5:5" x14ac:dyDescent="0.2">
      <c r="E900" s="31"/>
    </row>
    <row r="901" spans="5:5" x14ac:dyDescent="0.2">
      <c r="E901" s="31"/>
    </row>
    <row r="902" spans="5:5" x14ac:dyDescent="0.2">
      <c r="E902" s="31"/>
    </row>
    <row r="903" spans="5:5" x14ac:dyDescent="0.2">
      <c r="E903" s="31"/>
    </row>
    <row r="904" spans="5:5" x14ac:dyDescent="0.2">
      <c r="E904" s="31"/>
    </row>
    <row r="905" spans="5:5" x14ac:dyDescent="0.2">
      <c r="E905" s="31"/>
    </row>
    <row r="906" spans="5:5" x14ac:dyDescent="0.2">
      <c r="E906" s="31"/>
    </row>
    <row r="907" spans="5:5" x14ac:dyDescent="0.2">
      <c r="E907" s="31"/>
    </row>
    <row r="908" spans="5:5" x14ac:dyDescent="0.2">
      <c r="E908" s="31"/>
    </row>
    <row r="909" spans="5:5" x14ac:dyDescent="0.2">
      <c r="E909" s="31"/>
    </row>
    <row r="910" spans="5:5" x14ac:dyDescent="0.2">
      <c r="E910" s="31"/>
    </row>
    <row r="911" spans="5:5" x14ac:dyDescent="0.2">
      <c r="E911" s="31"/>
    </row>
    <row r="912" spans="5:5" x14ac:dyDescent="0.2">
      <c r="E912" s="31"/>
    </row>
    <row r="913" spans="5:5" x14ac:dyDescent="0.2">
      <c r="E913" s="31"/>
    </row>
    <row r="914" spans="5:5" x14ac:dyDescent="0.2">
      <c r="E914" s="31"/>
    </row>
    <row r="915" spans="5:5" x14ac:dyDescent="0.2">
      <c r="E915" s="31"/>
    </row>
    <row r="916" spans="5:5" x14ac:dyDescent="0.2">
      <c r="E916" s="31"/>
    </row>
    <row r="917" spans="5:5" x14ac:dyDescent="0.2">
      <c r="E917" s="31"/>
    </row>
    <row r="918" spans="5:5" x14ac:dyDescent="0.2">
      <c r="E918" s="31"/>
    </row>
    <row r="919" spans="5:5" x14ac:dyDescent="0.2">
      <c r="E919" s="31"/>
    </row>
    <row r="920" spans="5:5" x14ac:dyDescent="0.2">
      <c r="E920" s="31"/>
    </row>
    <row r="921" spans="5:5" x14ac:dyDescent="0.2">
      <c r="E921" s="31"/>
    </row>
    <row r="922" spans="5:5" x14ac:dyDescent="0.2">
      <c r="E922" s="31"/>
    </row>
    <row r="923" spans="5:5" x14ac:dyDescent="0.2">
      <c r="E923" s="31"/>
    </row>
    <row r="924" spans="5:5" x14ac:dyDescent="0.2">
      <c r="E924" s="31"/>
    </row>
    <row r="925" spans="5:5" x14ac:dyDescent="0.2">
      <c r="E925" s="31"/>
    </row>
    <row r="926" spans="5:5" x14ac:dyDescent="0.2">
      <c r="E926" s="31"/>
    </row>
    <row r="927" spans="5:5" x14ac:dyDescent="0.2">
      <c r="E927" s="31"/>
    </row>
    <row r="928" spans="5:5" x14ac:dyDescent="0.2">
      <c r="E928" s="31"/>
    </row>
    <row r="929" spans="5:5" x14ac:dyDescent="0.2">
      <c r="E929" s="31"/>
    </row>
    <row r="930" spans="5:5" x14ac:dyDescent="0.2">
      <c r="E930" s="31"/>
    </row>
    <row r="931" spans="5:5" x14ac:dyDescent="0.2">
      <c r="E931" s="31"/>
    </row>
    <row r="932" spans="5:5" x14ac:dyDescent="0.2">
      <c r="E932" s="31"/>
    </row>
    <row r="933" spans="5:5" x14ac:dyDescent="0.2">
      <c r="E933" s="31"/>
    </row>
    <row r="934" spans="5:5" x14ac:dyDescent="0.2">
      <c r="E934" s="31"/>
    </row>
    <row r="935" spans="5:5" x14ac:dyDescent="0.2">
      <c r="E935" s="31"/>
    </row>
    <row r="936" spans="5:5" x14ac:dyDescent="0.2">
      <c r="E936" s="31"/>
    </row>
    <row r="937" spans="5:5" x14ac:dyDescent="0.2">
      <c r="E937" s="31"/>
    </row>
    <row r="938" spans="5:5" x14ac:dyDescent="0.2">
      <c r="E938" s="31"/>
    </row>
    <row r="939" spans="5:5" x14ac:dyDescent="0.2">
      <c r="E939" s="31"/>
    </row>
    <row r="940" spans="5:5" x14ac:dyDescent="0.2">
      <c r="E940" s="31"/>
    </row>
    <row r="941" spans="5:5" x14ac:dyDescent="0.2">
      <c r="E941" s="31"/>
    </row>
    <row r="942" spans="5:5" x14ac:dyDescent="0.2">
      <c r="E942" s="31"/>
    </row>
    <row r="943" spans="5:5" x14ac:dyDescent="0.2">
      <c r="E943" s="31"/>
    </row>
    <row r="944" spans="5:5" x14ac:dyDescent="0.2">
      <c r="E944" s="31"/>
    </row>
    <row r="945" spans="5:5" x14ac:dyDescent="0.2">
      <c r="E945" s="31"/>
    </row>
    <row r="946" spans="5:5" x14ac:dyDescent="0.2">
      <c r="E946" s="31"/>
    </row>
    <row r="947" spans="5:5" x14ac:dyDescent="0.2">
      <c r="E947" s="31"/>
    </row>
    <row r="948" spans="5:5" x14ac:dyDescent="0.2">
      <c r="E948" s="31"/>
    </row>
    <row r="949" spans="5:5" x14ac:dyDescent="0.2">
      <c r="E949" s="31"/>
    </row>
    <row r="950" spans="5:5" x14ac:dyDescent="0.2">
      <c r="E950" s="31"/>
    </row>
    <row r="951" spans="5:5" x14ac:dyDescent="0.2">
      <c r="E951" s="31"/>
    </row>
    <row r="952" spans="5:5" x14ac:dyDescent="0.2">
      <c r="E952" s="31"/>
    </row>
    <row r="953" spans="5:5" x14ac:dyDescent="0.2">
      <c r="E953" s="31"/>
    </row>
    <row r="954" spans="5:5" x14ac:dyDescent="0.2">
      <c r="E954" s="31"/>
    </row>
    <row r="955" spans="5:5" x14ac:dyDescent="0.2">
      <c r="E955" s="31"/>
    </row>
    <row r="956" spans="5:5" x14ac:dyDescent="0.2">
      <c r="E956" s="31"/>
    </row>
    <row r="957" spans="5:5" x14ac:dyDescent="0.2">
      <c r="E957" s="31"/>
    </row>
    <row r="958" spans="5:5" x14ac:dyDescent="0.2">
      <c r="E958" s="31"/>
    </row>
    <row r="959" spans="5:5" x14ac:dyDescent="0.2">
      <c r="E959" s="31"/>
    </row>
    <row r="960" spans="5:5" x14ac:dyDescent="0.2">
      <c r="E960" s="31"/>
    </row>
    <row r="961" spans="5:5" x14ac:dyDescent="0.2">
      <c r="E961" s="31"/>
    </row>
    <row r="962" spans="5:5" x14ac:dyDescent="0.2">
      <c r="E962" s="31"/>
    </row>
    <row r="963" spans="5:5" x14ac:dyDescent="0.2">
      <c r="E963" s="31"/>
    </row>
    <row r="964" spans="5:5" x14ac:dyDescent="0.2">
      <c r="E964" s="31"/>
    </row>
    <row r="965" spans="5:5" x14ac:dyDescent="0.2">
      <c r="E965" s="31"/>
    </row>
    <row r="966" spans="5:5" x14ac:dyDescent="0.2">
      <c r="E966" s="31"/>
    </row>
    <row r="967" spans="5:5" x14ac:dyDescent="0.2">
      <c r="E967" s="31"/>
    </row>
    <row r="968" spans="5:5" x14ac:dyDescent="0.2">
      <c r="E968" s="31"/>
    </row>
    <row r="969" spans="5:5" x14ac:dyDescent="0.2">
      <c r="E969" s="31"/>
    </row>
    <row r="970" spans="5:5" x14ac:dyDescent="0.2">
      <c r="E970" s="31"/>
    </row>
    <row r="971" spans="5:5" x14ac:dyDescent="0.2">
      <c r="E971" s="31"/>
    </row>
    <row r="972" spans="5:5" x14ac:dyDescent="0.2">
      <c r="E972" s="31"/>
    </row>
    <row r="973" spans="5:5" x14ac:dyDescent="0.2">
      <c r="E973" s="31"/>
    </row>
    <row r="974" spans="5:5" x14ac:dyDescent="0.2">
      <c r="E974" s="31"/>
    </row>
    <row r="975" spans="5:5" x14ac:dyDescent="0.2">
      <c r="E975" s="31"/>
    </row>
    <row r="976" spans="5:5" x14ac:dyDescent="0.2">
      <c r="E976" s="31"/>
    </row>
    <row r="977" spans="5:5" x14ac:dyDescent="0.2">
      <c r="E977" s="31"/>
    </row>
    <row r="978" spans="5:5" x14ac:dyDescent="0.2">
      <c r="E978" s="31"/>
    </row>
    <row r="979" spans="5:5" x14ac:dyDescent="0.2">
      <c r="E979" s="31"/>
    </row>
    <row r="980" spans="5:5" x14ac:dyDescent="0.2">
      <c r="E980" s="31"/>
    </row>
    <row r="981" spans="5:5" x14ac:dyDescent="0.2">
      <c r="E981" s="31"/>
    </row>
    <row r="982" spans="5:5" x14ac:dyDescent="0.2">
      <c r="E982" s="31"/>
    </row>
    <row r="983" spans="5:5" x14ac:dyDescent="0.2">
      <c r="E983" s="31"/>
    </row>
    <row r="984" spans="5:5" x14ac:dyDescent="0.2">
      <c r="E984" s="31"/>
    </row>
    <row r="985" spans="5:5" x14ac:dyDescent="0.2">
      <c r="E985" s="31"/>
    </row>
    <row r="986" spans="5:5" x14ac:dyDescent="0.2">
      <c r="E986" s="31"/>
    </row>
    <row r="987" spans="5:5" x14ac:dyDescent="0.2">
      <c r="E987" s="31"/>
    </row>
    <row r="988" spans="5:5" x14ac:dyDescent="0.2">
      <c r="E988" s="31"/>
    </row>
    <row r="989" spans="5:5" x14ac:dyDescent="0.2">
      <c r="E989" s="31"/>
    </row>
    <row r="990" spans="5:5" x14ac:dyDescent="0.2">
      <c r="E990" s="31"/>
    </row>
    <row r="991" spans="5:5" x14ac:dyDescent="0.2">
      <c r="E991" s="31"/>
    </row>
    <row r="992" spans="5:5" x14ac:dyDescent="0.2">
      <c r="E992" s="31"/>
    </row>
    <row r="993" spans="5:5" x14ac:dyDescent="0.2">
      <c r="E993" s="31"/>
    </row>
    <row r="994" spans="5:5" x14ac:dyDescent="0.2">
      <c r="E994" s="31"/>
    </row>
    <row r="995" spans="5:5" x14ac:dyDescent="0.2">
      <c r="E995" s="31"/>
    </row>
    <row r="996" spans="5:5" x14ac:dyDescent="0.2">
      <c r="E996" s="31"/>
    </row>
    <row r="997" spans="5:5" x14ac:dyDescent="0.2">
      <c r="E997" s="31"/>
    </row>
    <row r="998" spans="5:5" x14ac:dyDescent="0.2">
      <c r="E998" s="31"/>
    </row>
    <row r="999" spans="5:5" x14ac:dyDescent="0.2">
      <c r="E999" s="31"/>
    </row>
    <row r="1000" spans="5:5" x14ac:dyDescent="0.2">
      <c r="E1000" s="31"/>
    </row>
    <row r="1001" spans="5:5" x14ac:dyDescent="0.2">
      <c r="E1001" s="31"/>
    </row>
    <row r="1002" spans="5:5" x14ac:dyDescent="0.2">
      <c r="E1002" s="31"/>
    </row>
    <row r="1003" spans="5:5" x14ac:dyDescent="0.2">
      <c r="E1003" s="31"/>
    </row>
    <row r="1004" spans="5:5" x14ac:dyDescent="0.2">
      <c r="E1004" s="31"/>
    </row>
    <row r="1005" spans="5:5" x14ac:dyDescent="0.2">
      <c r="E1005" s="31"/>
    </row>
    <row r="1006" spans="5:5" x14ac:dyDescent="0.2">
      <c r="E1006" s="31"/>
    </row>
    <row r="1007" spans="5:5" x14ac:dyDescent="0.2">
      <c r="E1007" s="31"/>
    </row>
    <row r="1008" spans="5:5" x14ac:dyDescent="0.2">
      <c r="E1008" s="31"/>
    </row>
    <row r="1009" spans="5:5" x14ac:dyDescent="0.2">
      <c r="E1009" s="31"/>
    </row>
    <row r="1010" spans="5:5" x14ac:dyDescent="0.2">
      <c r="E1010" s="31"/>
    </row>
    <row r="1011" spans="5:5" x14ac:dyDescent="0.2">
      <c r="E1011" s="31"/>
    </row>
    <row r="1012" spans="5:5" x14ac:dyDescent="0.2">
      <c r="E1012" s="31"/>
    </row>
    <row r="1013" spans="5:5" x14ac:dyDescent="0.2">
      <c r="E1013" s="31"/>
    </row>
    <row r="1014" spans="5:5" x14ac:dyDescent="0.2">
      <c r="E1014" s="31"/>
    </row>
    <row r="1015" spans="5:5" x14ac:dyDescent="0.2">
      <c r="E1015" s="31"/>
    </row>
    <row r="1016" spans="5:5" x14ac:dyDescent="0.2">
      <c r="E1016" s="31"/>
    </row>
    <row r="1017" spans="5:5" x14ac:dyDescent="0.2">
      <c r="E1017" s="31"/>
    </row>
    <row r="1018" spans="5:5" x14ac:dyDescent="0.2">
      <c r="E1018" s="31"/>
    </row>
    <row r="1019" spans="5:5" x14ac:dyDescent="0.2">
      <c r="E1019" s="31"/>
    </row>
    <row r="1020" spans="5:5" x14ac:dyDescent="0.2">
      <c r="E1020" s="31"/>
    </row>
    <row r="1021" spans="5:5" x14ac:dyDescent="0.2">
      <c r="E1021" s="31"/>
    </row>
    <row r="1022" spans="5:5" x14ac:dyDescent="0.2">
      <c r="E1022" s="31"/>
    </row>
    <row r="1023" spans="5:5" x14ac:dyDescent="0.2">
      <c r="E1023" s="31"/>
    </row>
    <row r="1024" spans="5:5" x14ac:dyDescent="0.2">
      <c r="E1024" s="31"/>
    </row>
    <row r="1025" spans="5:5" x14ac:dyDescent="0.2">
      <c r="E1025" s="31"/>
    </row>
    <row r="1026" spans="5:5" x14ac:dyDescent="0.2">
      <c r="E1026" s="31"/>
    </row>
    <row r="1027" spans="5:5" x14ac:dyDescent="0.2">
      <c r="E1027" s="31"/>
    </row>
    <row r="1028" spans="5:5" x14ac:dyDescent="0.2">
      <c r="E1028" s="31"/>
    </row>
    <row r="1029" spans="5:5" x14ac:dyDescent="0.2">
      <c r="E1029" s="31"/>
    </row>
    <row r="1030" spans="5:5" x14ac:dyDescent="0.2">
      <c r="E1030" s="31"/>
    </row>
    <row r="1031" spans="5:5" x14ac:dyDescent="0.2">
      <c r="E1031" s="31"/>
    </row>
    <row r="1032" spans="5:5" x14ac:dyDescent="0.2">
      <c r="E1032" s="31"/>
    </row>
    <row r="1033" spans="5:5" x14ac:dyDescent="0.2">
      <c r="E1033" s="31"/>
    </row>
    <row r="1034" spans="5:5" x14ac:dyDescent="0.2">
      <c r="E1034" s="31"/>
    </row>
    <row r="1035" spans="5:5" x14ac:dyDescent="0.2">
      <c r="E1035" s="31"/>
    </row>
    <row r="1036" spans="5:5" x14ac:dyDescent="0.2">
      <c r="E1036" s="31"/>
    </row>
    <row r="1037" spans="5:5" x14ac:dyDescent="0.2">
      <c r="E1037" s="31"/>
    </row>
    <row r="1038" spans="5:5" x14ac:dyDescent="0.2">
      <c r="E1038" s="31"/>
    </row>
    <row r="1039" spans="5:5" x14ac:dyDescent="0.2">
      <c r="E1039" s="31"/>
    </row>
    <row r="1040" spans="5:5" x14ac:dyDescent="0.2">
      <c r="E1040" s="31"/>
    </row>
    <row r="1041" spans="5:5" x14ac:dyDescent="0.2">
      <c r="E1041" s="31"/>
    </row>
    <row r="1042" spans="5:5" x14ac:dyDescent="0.2">
      <c r="E1042" s="31"/>
    </row>
    <row r="1043" spans="5:5" x14ac:dyDescent="0.2">
      <c r="E1043" s="31"/>
    </row>
    <row r="1044" spans="5:5" x14ac:dyDescent="0.2">
      <c r="E1044" s="31"/>
    </row>
    <row r="1045" spans="5:5" x14ac:dyDescent="0.2">
      <c r="E1045" s="31"/>
    </row>
    <row r="1046" spans="5:5" x14ac:dyDescent="0.2">
      <c r="E1046" s="31"/>
    </row>
    <row r="1047" spans="5:5" x14ac:dyDescent="0.2">
      <c r="E1047" s="31"/>
    </row>
    <row r="1048" spans="5:5" x14ac:dyDescent="0.2">
      <c r="E1048" s="31"/>
    </row>
    <row r="1049" spans="5:5" x14ac:dyDescent="0.2">
      <c r="E1049" s="31"/>
    </row>
    <row r="1050" spans="5:5" x14ac:dyDescent="0.2">
      <c r="E1050" s="31"/>
    </row>
    <row r="1051" spans="5:5" x14ac:dyDescent="0.2">
      <c r="E1051" s="31"/>
    </row>
    <row r="1052" spans="5:5" x14ac:dyDescent="0.2">
      <c r="E1052" s="31"/>
    </row>
    <row r="1053" spans="5:5" x14ac:dyDescent="0.2">
      <c r="E1053" s="31"/>
    </row>
    <row r="1054" spans="5:5" x14ac:dyDescent="0.2">
      <c r="E1054" s="31"/>
    </row>
    <row r="1055" spans="5:5" x14ac:dyDescent="0.2">
      <c r="E1055" s="31"/>
    </row>
    <row r="1056" spans="5:5" x14ac:dyDescent="0.2">
      <c r="E1056" s="31"/>
    </row>
    <row r="1057" spans="5:5" x14ac:dyDescent="0.2">
      <c r="E1057" s="31"/>
    </row>
    <row r="1058" spans="5:5" x14ac:dyDescent="0.2">
      <c r="E1058" s="31"/>
    </row>
    <row r="1059" spans="5:5" x14ac:dyDescent="0.2">
      <c r="E1059" s="31"/>
    </row>
    <row r="1060" spans="5:5" x14ac:dyDescent="0.2">
      <c r="E1060" s="31"/>
    </row>
    <row r="1061" spans="5:5" x14ac:dyDescent="0.2">
      <c r="E1061" s="31"/>
    </row>
    <row r="1062" spans="5:5" x14ac:dyDescent="0.2">
      <c r="E1062" s="31"/>
    </row>
    <row r="1063" spans="5:5" x14ac:dyDescent="0.2">
      <c r="E1063" s="31"/>
    </row>
    <row r="1064" spans="5:5" x14ac:dyDescent="0.2">
      <c r="E1064" s="31"/>
    </row>
    <row r="1065" spans="5:5" x14ac:dyDescent="0.2">
      <c r="E1065" s="31"/>
    </row>
    <row r="1066" spans="5:5" x14ac:dyDescent="0.2">
      <c r="E1066" s="31"/>
    </row>
    <row r="1067" spans="5:5" x14ac:dyDescent="0.2">
      <c r="E1067" s="31"/>
    </row>
    <row r="1068" spans="5:5" x14ac:dyDescent="0.2">
      <c r="E1068" s="31"/>
    </row>
    <row r="1069" spans="5:5" x14ac:dyDescent="0.2">
      <c r="E1069" s="31"/>
    </row>
    <row r="1070" spans="5:5" x14ac:dyDescent="0.2">
      <c r="E1070" s="31"/>
    </row>
    <row r="1071" spans="5:5" x14ac:dyDescent="0.2">
      <c r="E1071" s="31"/>
    </row>
    <row r="1072" spans="5:5" x14ac:dyDescent="0.2">
      <c r="E1072" s="31"/>
    </row>
    <row r="1073" spans="5:5" x14ac:dyDescent="0.2">
      <c r="E1073" s="31"/>
    </row>
    <row r="1074" spans="5:5" x14ac:dyDescent="0.2">
      <c r="E1074" s="31"/>
    </row>
    <row r="1075" spans="5:5" x14ac:dyDescent="0.2">
      <c r="E1075" s="31"/>
    </row>
    <row r="1076" spans="5:5" x14ac:dyDescent="0.2">
      <c r="E1076" s="31"/>
    </row>
    <row r="1077" spans="5:5" x14ac:dyDescent="0.2">
      <c r="E1077" s="31"/>
    </row>
    <row r="1078" spans="5:5" x14ac:dyDescent="0.2">
      <c r="E1078" s="31"/>
    </row>
    <row r="1079" spans="5:5" x14ac:dyDescent="0.2">
      <c r="E1079" s="31"/>
    </row>
    <row r="1080" spans="5:5" x14ac:dyDescent="0.2">
      <c r="E1080" s="31"/>
    </row>
    <row r="1081" spans="5:5" x14ac:dyDescent="0.2">
      <c r="E1081" s="31"/>
    </row>
    <row r="1082" spans="5:5" x14ac:dyDescent="0.2">
      <c r="E1082" s="31"/>
    </row>
    <row r="1083" spans="5:5" x14ac:dyDescent="0.2">
      <c r="E1083" s="31"/>
    </row>
    <row r="1084" spans="5:5" x14ac:dyDescent="0.2">
      <c r="E1084" s="31"/>
    </row>
    <row r="1085" spans="5:5" x14ac:dyDescent="0.2">
      <c r="E1085" s="31"/>
    </row>
    <row r="1086" spans="5:5" x14ac:dyDescent="0.2">
      <c r="E1086" s="31"/>
    </row>
    <row r="1087" spans="5:5" x14ac:dyDescent="0.2">
      <c r="E1087" s="31"/>
    </row>
    <row r="1088" spans="5:5" x14ac:dyDescent="0.2">
      <c r="E1088" s="31"/>
    </row>
    <row r="1089" spans="5:5" x14ac:dyDescent="0.2">
      <c r="E1089" s="31"/>
    </row>
    <row r="1090" spans="5:5" x14ac:dyDescent="0.2">
      <c r="E1090" s="31"/>
    </row>
    <row r="1091" spans="5:5" x14ac:dyDescent="0.2">
      <c r="E1091" s="31"/>
    </row>
    <row r="1092" spans="5:5" x14ac:dyDescent="0.2">
      <c r="E1092" s="31"/>
    </row>
    <row r="1093" spans="5:5" x14ac:dyDescent="0.2">
      <c r="E1093" s="31"/>
    </row>
    <row r="1094" spans="5:5" x14ac:dyDescent="0.2">
      <c r="E1094" s="31"/>
    </row>
    <row r="1095" spans="5:5" x14ac:dyDescent="0.2">
      <c r="E1095" s="31"/>
    </row>
    <row r="1096" spans="5:5" x14ac:dyDescent="0.2">
      <c r="E1096" s="31"/>
    </row>
    <row r="1097" spans="5:5" x14ac:dyDescent="0.2">
      <c r="E1097" s="31"/>
    </row>
    <row r="1098" spans="5:5" x14ac:dyDescent="0.2">
      <c r="E1098" s="31"/>
    </row>
    <row r="1099" spans="5:5" x14ac:dyDescent="0.2">
      <c r="E1099" s="31"/>
    </row>
    <row r="1100" spans="5:5" x14ac:dyDescent="0.2">
      <c r="E1100" s="31"/>
    </row>
    <row r="1101" spans="5:5" x14ac:dyDescent="0.2">
      <c r="E1101" s="31"/>
    </row>
    <row r="1102" spans="5:5" x14ac:dyDescent="0.2">
      <c r="E1102" s="31"/>
    </row>
    <row r="1103" spans="5:5" x14ac:dyDescent="0.2">
      <c r="E1103" s="31"/>
    </row>
    <row r="1104" spans="5:5" x14ac:dyDescent="0.2">
      <c r="E1104" s="31"/>
    </row>
    <row r="1105" spans="5:5" x14ac:dyDescent="0.2">
      <c r="E1105" s="31"/>
    </row>
    <row r="1106" spans="5:5" x14ac:dyDescent="0.2">
      <c r="E1106" s="31"/>
    </row>
    <row r="1107" spans="5:5" x14ac:dyDescent="0.2">
      <c r="E1107" s="31"/>
    </row>
    <row r="1108" spans="5:5" x14ac:dyDescent="0.2">
      <c r="E1108" s="31"/>
    </row>
    <row r="1109" spans="5:5" x14ac:dyDescent="0.2">
      <c r="E1109" s="31"/>
    </row>
    <row r="1110" spans="5:5" x14ac:dyDescent="0.2">
      <c r="E1110" s="31"/>
    </row>
    <row r="1111" spans="5:5" x14ac:dyDescent="0.2">
      <c r="E1111" s="31"/>
    </row>
    <row r="1112" spans="5:5" x14ac:dyDescent="0.2">
      <c r="E1112" s="31"/>
    </row>
    <row r="1113" spans="5:5" x14ac:dyDescent="0.2">
      <c r="E1113" s="31"/>
    </row>
    <row r="1114" spans="5:5" x14ac:dyDescent="0.2">
      <c r="E1114" s="31"/>
    </row>
    <row r="1115" spans="5:5" x14ac:dyDescent="0.2">
      <c r="E1115" s="31"/>
    </row>
    <row r="1116" spans="5:5" x14ac:dyDescent="0.2">
      <c r="E1116" s="31"/>
    </row>
    <row r="1117" spans="5:5" x14ac:dyDescent="0.2">
      <c r="E1117" s="31"/>
    </row>
    <row r="1118" spans="5:5" x14ac:dyDescent="0.2">
      <c r="E1118" s="31"/>
    </row>
    <row r="1119" spans="5:5" x14ac:dyDescent="0.2">
      <c r="E1119" s="31"/>
    </row>
    <row r="1120" spans="5:5" x14ac:dyDescent="0.2">
      <c r="E1120" s="31"/>
    </row>
    <row r="1121" spans="5:5" x14ac:dyDescent="0.2">
      <c r="E1121" s="31"/>
    </row>
    <row r="1122" spans="5:5" x14ac:dyDescent="0.2">
      <c r="E1122" s="31"/>
    </row>
    <row r="1123" spans="5:5" x14ac:dyDescent="0.2">
      <c r="E1123" s="31"/>
    </row>
    <row r="1124" spans="5:5" x14ac:dyDescent="0.2">
      <c r="E1124" s="31"/>
    </row>
    <row r="1125" spans="5:5" x14ac:dyDescent="0.2">
      <c r="E1125" s="31"/>
    </row>
    <row r="1126" spans="5:5" x14ac:dyDescent="0.2">
      <c r="E1126" s="31"/>
    </row>
    <row r="1127" spans="5:5" x14ac:dyDescent="0.2">
      <c r="E1127" s="31"/>
    </row>
    <row r="1128" spans="5:5" x14ac:dyDescent="0.2">
      <c r="E1128" s="31"/>
    </row>
    <row r="1129" spans="5:5" x14ac:dyDescent="0.2">
      <c r="E1129" s="31"/>
    </row>
    <row r="1130" spans="5:5" x14ac:dyDescent="0.2">
      <c r="E1130" s="31"/>
    </row>
    <row r="1131" spans="5:5" x14ac:dyDescent="0.2">
      <c r="E1131" s="31"/>
    </row>
    <row r="1132" spans="5:5" x14ac:dyDescent="0.2">
      <c r="E1132" s="31"/>
    </row>
    <row r="1133" spans="5:5" x14ac:dyDescent="0.2">
      <c r="E1133" s="31"/>
    </row>
    <row r="1134" spans="5:5" x14ac:dyDescent="0.2">
      <c r="E1134" s="31"/>
    </row>
    <row r="1135" spans="5:5" x14ac:dyDescent="0.2">
      <c r="E1135" s="31"/>
    </row>
    <row r="1136" spans="5:5" x14ac:dyDescent="0.2">
      <c r="E1136" s="31"/>
    </row>
    <row r="1137" spans="5:5" x14ac:dyDescent="0.2">
      <c r="E1137" s="31"/>
    </row>
    <row r="1138" spans="5:5" x14ac:dyDescent="0.2">
      <c r="E1138" s="31"/>
    </row>
    <row r="1139" spans="5:5" x14ac:dyDescent="0.2">
      <c r="E1139" s="31"/>
    </row>
    <row r="1140" spans="5:5" x14ac:dyDescent="0.2">
      <c r="E1140" s="31"/>
    </row>
    <row r="1141" spans="5:5" x14ac:dyDescent="0.2">
      <c r="E1141" s="31"/>
    </row>
    <row r="1142" spans="5:5" x14ac:dyDescent="0.2">
      <c r="E1142" s="31"/>
    </row>
    <row r="1143" spans="5:5" x14ac:dyDescent="0.2">
      <c r="E1143" s="31"/>
    </row>
    <row r="1144" spans="5:5" x14ac:dyDescent="0.2">
      <c r="E1144" s="31"/>
    </row>
    <row r="1145" spans="5:5" x14ac:dyDescent="0.2">
      <c r="E1145" s="31"/>
    </row>
    <row r="1146" spans="5:5" x14ac:dyDescent="0.2">
      <c r="E1146" s="31"/>
    </row>
    <row r="1147" spans="5:5" x14ac:dyDescent="0.2">
      <c r="E1147" s="31"/>
    </row>
    <row r="1148" spans="5:5" x14ac:dyDescent="0.2">
      <c r="E1148" s="31"/>
    </row>
    <row r="1149" spans="5:5" x14ac:dyDescent="0.2">
      <c r="E1149" s="31"/>
    </row>
    <row r="1150" spans="5:5" x14ac:dyDescent="0.2">
      <c r="E1150" s="31"/>
    </row>
    <row r="1151" spans="5:5" x14ac:dyDescent="0.2">
      <c r="E1151" s="31"/>
    </row>
    <row r="1152" spans="5:5" x14ac:dyDescent="0.2">
      <c r="E1152" s="31"/>
    </row>
    <row r="1153" spans="5:5" x14ac:dyDescent="0.2">
      <c r="E1153" s="31"/>
    </row>
    <row r="1154" spans="5:5" x14ac:dyDescent="0.2">
      <c r="E1154" s="31"/>
    </row>
    <row r="1155" spans="5:5" x14ac:dyDescent="0.2">
      <c r="E1155" s="31"/>
    </row>
    <row r="1156" spans="5:5" x14ac:dyDescent="0.2">
      <c r="E1156" s="31"/>
    </row>
    <row r="1157" spans="5:5" x14ac:dyDescent="0.2">
      <c r="E1157" s="31"/>
    </row>
    <row r="1158" spans="5:5" x14ac:dyDescent="0.2">
      <c r="E1158" s="31"/>
    </row>
    <row r="1159" spans="5:5" x14ac:dyDescent="0.2">
      <c r="E1159" s="31"/>
    </row>
    <row r="1160" spans="5:5" x14ac:dyDescent="0.2">
      <c r="E1160" s="31"/>
    </row>
    <row r="1161" spans="5:5" x14ac:dyDescent="0.2">
      <c r="E1161" s="31"/>
    </row>
    <row r="1162" spans="5:5" x14ac:dyDescent="0.2">
      <c r="E1162" s="31"/>
    </row>
    <row r="1163" spans="5:5" x14ac:dyDescent="0.2">
      <c r="E1163" s="31"/>
    </row>
    <row r="1164" spans="5:5" x14ac:dyDescent="0.2">
      <c r="E1164" s="31"/>
    </row>
    <row r="1165" spans="5:5" x14ac:dyDescent="0.2">
      <c r="E1165" s="31"/>
    </row>
    <row r="1166" spans="5:5" x14ac:dyDescent="0.2">
      <c r="E1166" s="31"/>
    </row>
    <row r="1167" spans="5:5" x14ac:dyDescent="0.2">
      <c r="E1167" s="31"/>
    </row>
    <row r="1168" spans="5:5" x14ac:dyDescent="0.2">
      <c r="E1168" s="31"/>
    </row>
    <row r="1169" spans="5:5" x14ac:dyDescent="0.2">
      <c r="E1169" s="31"/>
    </row>
    <row r="1170" spans="5:5" x14ac:dyDescent="0.2">
      <c r="E1170" s="31"/>
    </row>
    <row r="1171" spans="5:5" x14ac:dyDescent="0.2">
      <c r="E1171" s="31"/>
    </row>
    <row r="1172" spans="5:5" x14ac:dyDescent="0.2">
      <c r="E1172" s="31"/>
    </row>
    <row r="1173" spans="5:5" x14ac:dyDescent="0.2">
      <c r="E1173" s="31"/>
    </row>
    <row r="1174" spans="5:5" x14ac:dyDescent="0.2">
      <c r="E1174" s="31"/>
    </row>
    <row r="1175" spans="5:5" x14ac:dyDescent="0.2">
      <c r="E1175" s="31"/>
    </row>
    <row r="1176" spans="5:5" x14ac:dyDescent="0.2">
      <c r="E1176" s="31"/>
    </row>
    <row r="1177" spans="5:5" x14ac:dyDescent="0.2">
      <c r="E1177" s="31"/>
    </row>
    <row r="1178" spans="5:5" x14ac:dyDescent="0.2">
      <c r="E1178" s="31"/>
    </row>
    <row r="1179" spans="5:5" x14ac:dyDescent="0.2">
      <c r="E1179" s="31"/>
    </row>
    <row r="1180" spans="5:5" x14ac:dyDescent="0.2">
      <c r="E1180" s="31"/>
    </row>
    <row r="1181" spans="5:5" x14ac:dyDescent="0.2">
      <c r="E1181" s="31"/>
    </row>
    <row r="1182" spans="5:5" x14ac:dyDescent="0.2">
      <c r="E1182" s="31"/>
    </row>
    <row r="1183" spans="5:5" x14ac:dyDescent="0.2">
      <c r="E1183" s="31"/>
    </row>
    <row r="1184" spans="5:5" x14ac:dyDescent="0.2">
      <c r="E1184" s="31"/>
    </row>
    <row r="1185" spans="5:5" x14ac:dyDescent="0.2">
      <c r="E1185" s="31"/>
    </row>
    <row r="1186" spans="5:5" x14ac:dyDescent="0.2">
      <c r="E1186" s="31"/>
    </row>
    <row r="1187" spans="5:5" x14ac:dyDescent="0.2">
      <c r="E1187" s="31"/>
    </row>
    <row r="1188" spans="5:5" x14ac:dyDescent="0.2">
      <c r="E1188" s="31"/>
    </row>
    <row r="1189" spans="5:5" x14ac:dyDescent="0.2">
      <c r="E1189" s="31"/>
    </row>
    <row r="1190" spans="5:5" x14ac:dyDescent="0.2">
      <c r="E1190" s="31"/>
    </row>
    <row r="1191" spans="5:5" x14ac:dyDescent="0.2">
      <c r="E1191" s="31"/>
    </row>
    <row r="1192" spans="5:5" x14ac:dyDescent="0.2">
      <c r="E1192" s="31"/>
    </row>
    <row r="1193" spans="5:5" x14ac:dyDescent="0.2">
      <c r="E1193" s="31"/>
    </row>
    <row r="1194" spans="5:5" x14ac:dyDescent="0.2">
      <c r="E1194" s="31"/>
    </row>
    <row r="1195" spans="5:5" x14ac:dyDescent="0.2">
      <c r="E1195" s="31"/>
    </row>
    <row r="1196" spans="5:5" x14ac:dyDescent="0.2">
      <c r="E1196" s="31"/>
    </row>
    <row r="1197" spans="5:5" x14ac:dyDescent="0.2">
      <c r="E1197" s="31"/>
    </row>
    <row r="1198" spans="5:5" x14ac:dyDescent="0.2">
      <c r="E1198" s="31"/>
    </row>
    <row r="1199" spans="5:5" x14ac:dyDescent="0.2">
      <c r="E1199" s="31"/>
    </row>
    <row r="1200" spans="5:5" x14ac:dyDescent="0.2">
      <c r="E1200" s="31"/>
    </row>
    <row r="1201" spans="5:5" x14ac:dyDescent="0.2">
      <c r="E1201" s="31"/>
    </row>
    <row r="1202" spans="5:5" x14ac:dyDescent="0.2">
      <c r="E1202" s="31"/>
    </row>
    <row r="1203" spans="5:5" x14ac:dyDescent="0.2">
      <c r="E1203" s="31"/>
    </row>
    <row r="1204" spans="5:5" x14ac:dyDescent="0.2">
      <c r="E1204" s="31"/>
    </row>
    <row r="1205" spans="5:5" x14ac:dyDescent="0.2">
      <c r="E1205" s="31"/>
    </row>
    <row r="1206" spans="5:5" x14ac:dyDescent="0.2">
      <c r="E1206" s="31"/>
    </row>
    <row r="1207" spans="5:5" x14ac:dyDescent="0.2">
      <c r="E1207" s="31"/>
    </row>
    <row r="1208" spans="5:5" x14ac:dyDescent="0.2">
      <c r="E1208" s="31"/>
    </row>
    <row r="1209" spans="5:5" x14ac:dyDescent="0.2">
      <c r="E1209" s="31"/>
    </row>
    <row r="1210" spans="5:5" x14ac:dyDescent="0.2">
      <c r="E1210" s="31"/>
    </row>
    <row r="1211" spans="5:5" x14ac:dyDescent="0.2">
      <c r="E1211" s="31"/>
    </row>
    <row r="1212" spans="5:5" x14ac:dyDescent="0.2">
      <c r="E1212" s="31"/>
    </row>
    <row r="1213" spans="5:5" x14ac:dyDescent="0.2">
      <c r="E1213" s="31"/>
    </row>
    <row r="1214" spans="5:5" x14ac:dyDescent="0.2">
      <c r="E1214" s="31"/>
    </row>
    <row r="1215" spans="5:5" x14ac:dyDescent="0.2">
      <c r="E1215" s="31"/>
    </row>
    <row r="1216" spans="5:5" x14ac:dyDescent="0.2">
      <c r="E1216" s="31"/>
    </row>
    <row r="1217" spans="5:5" x14ac:dyDescent="0.2">
      <c r="E1217" s="31"/>
    </row>
    <row r="1218" spans="5:5" x14ac:dyDescent="0.2">
      <c r="E1218" s="31"/>
    </row>
    <row r="1219" spans="5:5" x14ac:dyDescent="0.2">
      <c r="E1219" s="31"/>
    </row>
    <row r="1220" spans="5:5" x14ac:dyDescent="0.2">
      <c r="E1220" s="31"/>
    </row>
    <row r="1221" spans="5:5" x14ac:dyDescent="0.2">
      <c r="E1221" s="31"/>
    </row>
    <row r="1222" spans="5:5" x14ac:dyDescent="0.2">
      <c r="E1222" s="31"/>
    </row>
    <row r="1223" spans="5:5" x14ac:dyDescent="0.2">
      <c r="E1223" s="31"/>
    </row>
    <row r="1224" spans="5:5" x14ac:dyDescent="0.2">
      <c r="E1224" s="31"/>
    </row>
    <row r="1225" spans="5:5" x14ac:dyDescent="0.2">
      <c r="E1225" s="31"/>
    </row>
    <row r="1226" spans="5:5" x14ac:dyDescent="0.2">
      <c r="E1226" s="31"/>
    </row>
    <row r="1227" spans="5:5" x14ac:dyDescent="0.2">
      <c r="E1227" s="31"/>
    </row>
    <row r="1228" spans="5:5" x14ac:dyDescent="0.2">
      <c r="E1228" s="31"/>
    </row>
    <row r="1229" spans="5:5" x14ac:dyDescent="0.2">
      <c r="E1229" s="31"/>
    </row>
    <row r="1230" spans="5:5" x14ac:dyDescent="0.2">
      <c r="E1230" s="31"/>
    </row>
    <row r="1231" spans="5:5" x14ac:dyDescent="0.2">
      <c r="E1231" s="31"/>
    </row>
    <row r="1232" spans="5:5" x14ac:dyDescent="0.2">
      <c r="E1232" s="31"/>
    </row>
    <row r="1233" spans="5:5" x14ac:dyDescent="0.2">
      <c r="E1233" s="31"/>
    </row>
    <row r="1234" spans="5:5" x14ac:dyDescent="0.2">
      <c r="E1234" s="31"/>
    </row>
    <row r="1235" spans="5:5" x14ac:dyDescent="0.2">
      <c r="E1235" s="31"/>
    </row>
    <row r="1236" spans="5:5" x14ac:dyDescent="0.2">
      <c r="E1236" s="31"/>
    </row>
    <row r="1237" spans="5:5" x14ac:dyDescent="0.2">
      <c r="E1237" s="31"/>
    </row>
    <row r="1238" spans="5:5" x14ac:dyDescent="0.2">
      <c r="E1238" s="31"/>
    </row>
    <row r="1239" spans="5:5" x14ac:dyDescent="0.2">
      <c r="E1239" s="31"/>
    </row>
    <row r="1240" spans="5:5" x14ac:dyDescent="0.2">
      <c r="E1240" s="31"/>
    </row>
    <row r="1241" spans="5:5" x14ac:dyDescent="0.2">
      <c r="E1241" s="31"/>
    </row>
    <row r="1242" spans="5:5" x14ac:dyDescent="0.2">
      <c r="E1242" s="31"/>
    </row>
    <row r="1243" spans="5:5" x14ac:dyDescent="0.2">
      <c r="E1243" s="31"/>
    </row>
    <row r="1244" spans="5:5" x14ac:dyDescent="0.2">
      <c r="E1244" s="31"/>
    </row>
    <row r="1245" spans="5:5" x14ac:dyDescent="0.2">
      <c r="E1245" s="31"/>
    </row>
    <row r="1246" spans="5:5" x14ac:dyDescent="0.2">
      <c r="E1246" s="31"/>
    </row>
    <row r="1247" spans="5:5" x14ac:dyDescent="0.2">
      <c r="E1247" s="31"/>
    </row>
    <row r="1248" spans="5:5" x14ac:dyDescent="0.2">
      <c r="E1248" s="31"/>
    </row>
    <row r="1249" spans="5:5" x14ac:dyDescent="0.2">
      <c r="E1249" s="31"/>
    </row>
    <row r="1250" spans="5:5" x14ac:dyDescent="0.2">
      <c r="E1250" s="31"/>
    </row>
    <row r="1251" spans="5:5" x14ac:dyDescent="0.2">
      <c r="E1251" s="31"/>
    </row>
    <row r="1252" spans="5:5" x14ac:dyDescent="0.2">
      <c r="E1252" s="31"/>
    </row>
    <row r="1253" spans="5:5" x14ac:dyDescent="0.2">
      <c r="E1253" s="31"/>
    </row>
    <row r="1254" spans="5:5" x14ac:dyDescent="0.2">
      <c r="E1254" s="31"/>
    </row>
    <row r="1255" spans="5:5" x14ac:dyDescent="0.2">
      <c r="E1255" s="31"/>
    </row>
    <row r="1256" spans="5:5" x14ac:dyDescent="0.2">
      <c r="E1256" s="31"/>
    </row>
    <row r="1257" spans="5:5" x14ac:dyDescent="0.2">
      <c r="E1257" s="31"/>
    </row>
    <row r="1258" spans="5:5" x14ac:dyDescent="0.2">
      <c r="E1258" s="31"/>
    </row>
    <row r="1259" spans="5:5" x14ac:dyDescent="0.2">
      <c r="E1259" s="31"/>
    </row>
    <row r="1260" spans="5:5" x14ac:dyDescent="0.2">
      <c r="E1260" s="31"/>
    </row>
    <row r="1261" spans="5:5" x14ac:dyDescent="0.2">
      <c r="E1261" s="31"/>
    </row>
    <row r="1262" spans="5:5" x14ac:dyDescent="0.2">
      <c r="E1262" s="31"/>
    </row>
    <row r="1263" spans="5:5" x14ac:dyDescent="0.2">
      <c r="E1263" s="31"/>
    </row>
    <row r="1264" spans="5:5" x14ac:dyDescent="0.2">
      <c r="E1264" s="31"/>
    </row>
    <row r="1265" spans="5:5" x14ac:dyDescent="0.2">
      <c r="E1265" s="31"/>
    </row>
    <row r="1266" spans="5:5" x14ac:dyDescent="0.2">
      <c r="E1266" s="31"/>
    </row>
    <row r="1267" spans="5:5" x14ac:dyDescent="0.2">
      <c r="E1267" s="31"/>
    </row>
    <row r="1268" spans="5:5" x14ac:dyDescent="0.2">
      <c r="E1268" s="31"/>
    </row>
    <row r="1269" spans="5:5" x14ac:dyDescent="0.2">
      <c r="E1269" s="31"/>
    </row>
    <row r="1270" spans="5:5" x14ac:dyDescent="0.2">
      <c r="E1270" s="31"/>
    </row>
    <row r="1271" spans="5:5" x14ac:dyDescent="0.2">
      <c r="E1271" s="31"/>
    </row>
    <row r="1272" spans="5:5" x14ac:dyDescent="0.2">
      <c r="E1272" s="31"/>
    </row>
    <row r="1273" spans="5:5" x14ac:dyDescent="0.2">
      <c r="E1273" s="31"/>
    </row>
    <row r="1274" spans="5:5" x14ac:dyDescent="0.2">
      <c r="E1274" s="31"/>
    </row>
    <row r="1275" spans="5:5" x14ac:dyDescent="0.2">
      <c r="E1275" s="31"/>
    </row>
    <row r="1276" spans="5:5" x14ac:dyDescent="0.2">
      <c r="E1276" s="31"/>
    </row>
    <row r="1277" spans="5:5" x14ac:dyDescent="0.2">
      <c r="E1277" s="31"/>
    </row>
    <row r="1278" spans="5:5" x14ac:dyDescent="0.2">
      <c r="E1278" s="31"/>
    </row>
    <row r="1279" spans="5:5" x14ac:dyDescent="0.2">
      <c r="E1279" s="31"/>
    </row>
    <row r="1280" spans="5:5" x14ac:dyDescent="0.2">
      <c r="E1280" s="31"/>
    </row>
    <row r="1281" spans="5:5" x14ac:dyDescent="0.2">
      <c r="E1281" s="31"/>
    </row>
    <row r="1282" spans="5:5" x14ac:dyDescent="0.2">
      <c r="E1282" s="31"/>
    </row>
    <row r="1283" spans="5:5" x14ac:dyDescent="0.2">
      <c r="E1283" s="31"/>
    </row>
    <row r="1284" spans="5:5" x14ac:dyDescent="0.2">
      <c r="E1284" s="31"/>
    </row>
    <row r="1285" spans="5:5" x14ac:dyDescent="0.2">
      <c r="E1285" s="31"/>
    </row>
    <row r="1286" spans="5:5" x14ac:dyDescent="0.2">
      <c r="E1286" s="31"/>
    </row>
    <row r="1287" spans="5:5" x14ac:dyDescent="0.2">
      <c r="E1287" s="31"/>
    </row>
    <row r="1288" spans="5:5" x14ac:dyDescent="0.2">
      <c r="E1288" s="31"/>
    </row>
    <row r="1289" spans="5:5" x14ac:dyDescent="0.2">
      <c r="E1289" s="31"/>
    </row>
    <row r="1290" spans="5:5" x14ac:dyDescent="0.2">
      <c r="E1290" s="31"/>
    </row>
    <row r="1291" spans="5:5" x14ac:dyDescent="0.2">
      <c r="E1291" s="31"/>
    </row>
    <row r="1292" spans="5:5" x14ac:dyDescent="0.2">
      <c r="E1292" s="31"/>
    </row>
    <row r="1293" spans="5:5" x14ac:dyDescent="0.2">
      <c r="E1293" s="31"/>
    </row>
    <row r="1294" spans="5:5" x14ac:dyDescent="0.2">
      <c r="E1294" s="31"/>
    </row>
    <row r="1295" spans="5:5" x14ac:dyDescent="0.2">
      <c r="E1295" s="31"/>
    </row>
    <row r="1296" spans="5:5" x14ac:dyDescent="0.2">
      <c r="E1296" s="31"/>
    </row>
    <row r="1297" spans="5:5" x14ac:dyDescent="0.2">
      <c r="E1297" s="31"/>
    </row>
    <row r="1298" spans="5:5" x14ac:dyDescent="0.2">
      <c r="E1298" s="31"/>
    </row>
    <row r="1299" spans="5:5" x14ac:dyDescent="0.2">
      <c r="E1299" s="31"/>
    </row>
    <row r="1300" spans="5:5" x14ac:dyDescent="0.2">
      <c r="E1300" s="31"/>
    </row>
    <row r="1301" spans="5:5" x14ac:dyDescent="0.2">
      <c r="E1301" s="31"/>
    </row>
    <row r="1302" spans="5:5" x14ac:dyDescent="0.2">
      <c r="E1302" s="31"/>
    </row>
    <row r="1303" spans="5:5" x14ac:dyDescent="0.2">
      <c r="E1303" s="31"/>
    </row>
    <row r="1304" spans="5:5" x14ac:dyDescent="0.2">
      <c r="E1304" s="31"/>
    </row>
    <row r="1305" spans="5:5" x14ac:dyDescent="0.2">
      <c r="E1305" s="31"/>
    </row>
    <row r="1306" spans="5:5" x14ac:dyDescent="0.2">
      <c r="E1306" s="31"/>
    </row>
    <row r="1307" spans="5:5" x14ac:dyDescent="0.2">
      <c r="E1307" s="31"/>
    </row>
    <row r="1308" spans="5:5" x14ac:dyDescent="0.2">
      <c r="E1308" s="31"/>
    </row>
    <row r="1309" spans="5:5" x14ac:dyDescent="0.2">
      <c r="E1309" s="31"/>
    </row>
    <row r="1310" spans="5:5" x14ac:dyDescent="0.2">
      <c r="E1310" s="31"/>
    </row>
    <row r="1311" spans="5:5" x14ac:dyDescent="0.2">
      <c r="E1311" s="31"/>
    </row>
    <row r="1312" spans="5:5" x14ac:dyDescent="0.2">
      <c r="E1312" s="31"/>
    </row>
    <row r="1313" spans="5:5" x14ac:dyDescent="0.2">
      <c r="E1313" s="31"/>
    </row>
    <row r="1314" spans="5:5" x14ac:dyDescent="0.2">
      <c r="E1314" s="31"/>
    </row>
    <row r="1315" spans="5:5" x14ac:dyDescent="0.2">
      <c r="E1315" s="31"/>
    </row>
    <row r="1316" spans="5:5" x14ac:dyDescent="0.2">
      <c r="E1316" s="31"/>
    </row>
    <row r="1317" spans="5:5" x14ac:dyDescent="0.2">
      <c r="E1317" s="31"/>
    </row>
    <row r="1318" spans="5:5" x14ac:dyDescent="0.2">
      <c r="E1318" s="31"/>
    </row>
    <row r="1319" spans="5:5" x14ac:dyDescent="0.2">
      <c r="E1319" s="31"/>
    </row>
    <row r="1320" spans="5:5" x14ac:dyDescent="0.2">
      <c r="E1320" s="31"/>
    </row>
    <row r="1321" spans="5:5" x14ac:dyDescent="0.2">
      <c r="E1321" s="31"/>
    </row>
    <row r="1322" spans="5:5" x14ac:dyDescent="0.2">
      <c r="E1322" s="31"/>
    </row>
    <row r="1323" spans="5:5" x14ac:dyDescent="0.2">
      <c r="E1323" s="31"/>
    </row>
    <row r="1324" spans="5:5" x14ac:dyDescent="0.2">
      <c r="E1324" s="31"/>
    </row>
    <row r="1325" spans="5:5" x14ac:dyDescent="0.2">
      <c r="E1325" s="31"/>
    </row>
    <row r="1326" spans="5:5" x14ac:dyDescent="0.2">
      <c r="E1326" s="31"/>
    </row>
    <row r="1327" spans="5:5" x14ac:dyDescent="0.2">
      <c r="E1327" s="31"/>
    </row>
    <row r="1328" spans="5:5" x14ac:dyDescent="0.2">
      <c r="E1328" s="31"/>
    </row>
    <row r="1329" spans="5:5" x14ac:dyDescent="0.2">
      <c r="E1329" s="31"/>
    </row>
    <row r="1330" spans="5:5" x14ac:dyDescent="0.2">
      <c r="E1330" s="31"/>
    </row>
    <row r="1331" spans="5:5" x14ac:dyDescent="0.2">
      <c r="E1331" s="31"/>
    </row>
    <row r="1332" spans="5:5" x14ac:dyDescent="0.2">
      <c r="E1332" s="31"/>
    </row>
    <row r="1333" spans="5:5" x14ac:dyDescent="0.2">
      <c r="E1333" s="31"/>
    </row>
    <row r="1334" spans="5:5" x14ac:dyDescent="0.2">
      <c r="E1334" s="31"/>
    </row>
    <row r="1335" spans="5:5" x14ac:dyDescent="0.2">
      <c r="E1335" s="31"/>
    </row>
    <row r="1336" spans="5:5" x14ac:dyDescent="0.2">
      <c r="E1336" s="31"/>
    </row>
    <row r="1337" spans="5:5" x14ac:dyDescent="0.2">
      <c r="E1337" s="31"/>
    </row>
    <row r="1338" spans="5:5" x14ac:dyDescent="0.2">
      <c r="E1338" s="31"/>
    </row>
    <row r="1339" spans="5:5" x14ac:dyDescent="0.2">
      <c r="E1339" s="31"/>
    </row>
    <row r="1340" spans="5:5" x14ac:dyDescent="0.2">
      <c r="E1340" s="31"/>
    </row>
    <row r="1341" spans="5:5" x14ac:dyDescent="0.2">
      <c r="E1341" s="31"/>
    </row>
    <row r="1342" spans="5:5" x14ac:dyDescent="0.2">
      <c r="E1342" s="31"/>
    </row>
    <row r="1343" spans="5:5" x14ac:dyDescent="0.2">
      <c r="E1343" s="31"/>
    </row>
    <row r="1344" spans="5:5" x14ac:dyDescent="0.2">
      <c r="E1344" s="31"/>
    </row>
    <row r="1345" spans="5:5" x14ac:dyDescent="0.2">
      <c r="E1345" s="31"/>
    </row>
    <row r="1346" spans="5:5" x14ac:dyDescent="0.2">
      <c r="E1346" s="31"/>
    </row>
    <row r="1347" spans="5:5" x14ac:dyDescent="0.2">
      <c r="E1347" s="31"/>
    </row>
    <row r="1348" spans="5:5" x14ac:dyDescent="0.2">
      <c r="E1348" s="31"/>
    </row>
    <row r="1349" spans="5:5" x14ac:dyDescent="0.2">
      <c r="E1349" s="31"/>
    </row>
    <row r="1350" spans="5:5" x14ac:dyDescent="0.2">
      <c r="E1350" s="31"/>
    </row>
    <row r="1351" spans="5:5" x14ac:dyDescent="0.2">
      <c r="E1351" s="31"/>
    </row>
    <row r="1352" spans="5:5" x14ac:dyDescent="0.2">
      <c r="E1352" s="31"/>
    </row>
    <row r="1353" spans="5:5" x14ac:dyDescent="0.2">
      <c r="E1353" s="31"/>
    </row>
    <row r="1354" spans="5:5" x14ac:dyDescent="0.2">
      <c r="E1354" s="31"/>
    </row>
    <row r="1355" spans="5:5" x14ac:dyDescent="0.2">
      <c r="E1355" s="31"/>
    </row>
    <row r="1356" spans="5:5" x14ac:dyDescent="0.2">
      <c r="E1356" s="31"/>
    </row>
    <row r="1357" spans="5:5" x14ac:dyDescent="0.2">
      <c r="E1357" s="31"/>
    </row>
    <row r="1358" spans="5:5" x14ac:dyDescent="0.2">
      <c r="E1358" s="31"/>
    </row>
    <row r="1359" spans="5:5" x14ac:dyDescent="0.2">
      <c r="E1359" s="31"/>
    </row>
    <row r="1360" spans="5:5" x14ac:dyDescent="0.2">
      <c r="E1360" s="31"/>
    </row>
    <row r="1361" spans="5:5" x14ac:dyDescent="0.2">
      <c r="E1361" s="31"/>
    </row>
    <row r="1362" spans="5:5" x14ac:dyDescent="0.2">
      <c r="E1362" s="31"/>
    </row>
    <row r="1363" spans="5:5" x14ac:dyDescent="0.2">
      <c r="E1363" s="31"/>
    </row>
    <row r="1364" spans="5:5" x14ac:dyDescent="0.2">
      <c r="E1364" s="31"/>
    </row>
    <row r="1365" spans="5:5" x14ac:dyDescent="0.2">
      <c r="E1365" s="31"/>
    </row>
    <row r="1366" spans="5:5" x14ac:dyDescent="0.2">
      <c r="E1366" s="31"/>
    </row>
    <row r="1367" spans="5:5" x14ac:dyDescent="0.2">
      <c r="E1367" s="31"/>
    </row>
    <row r="1368" spans="5:5" x14ac:dyDescent="0.2">
      <c r="E1368" s="31"/>
    </row>
    <row r="1369" spans="5:5" x14ac:dyDescent="0.2">
      <c r="E1369" s="31"/>
    </row>
    <row r="1370" spans="5:5" x14ac:dyDescent="0.2">
      <c r="E1370" s="31"/>
    </row>
    <row r="1371" spans="5:5" x14ac:dyDescent="0.2">
      <c r="E1371" s="31"/>
    </row>
    <row r="1372" spans="5:5" x14ac:dyDescent="0.2">
      <c r="E1372" s="31"/>
    </row>
    <row r="1373" spans="5:5" x14ac:dyDescent="0.2">
      <c r="E1373" s="31"/>
    </row>
    <row r="1374" spans="5:5" x14ac:dyDescent="0.2">
      <c r="E1374" s="31"/>
    </row>
    <row r="1375" spans="5:5" x14ac:dyDescent="0.2">
      <c r="E1375" s="31"/>
    </row>
    <row r="1376" spans="5:5" x14ac:dyDescent="0.2">
      <c r="E1376" s="31"/>
    </row>
    <row r="1377" spans="5:5" x14ac:dyDescent="0.2">
      <c r="E1377" s="31"/>
    </row>
    <row r="1378" spans="5:5" x14ac:dyDescent="0.2">
      <c r="E1378" s="31"/>
    </row>
    <row r="1379" spans="5:5" x14ac:dyDescent="0.2">
      <c r="E1379" s="31"/>
    </row>
    <row r="1380" spans="5:5" x14ac:dyDescent="0.2">
      <c r="E1380" s="31"/>
    </row>
    <row r="1381" spans="5:5" x14ac:dyDescent="0.2">
      <c r="E1381" s="31"/>
    </row>
    <row r="1382" spans="5:5" x14ac:dyDescent="0.2">
      <c r="E1382" s="31"/>
    </row>
    <row r="1383" spans="5:5" x14ac:dyDescent="0.2">
      <c r="E1383" s="31"/>
    </row>
    <row r="1384" spans="5:5" x14ac:dyDescent="0.2">
      <c r="E1384" s="31"/>
    </row>
    <row r="1385" spans="5:5" x14ac:dyDescent="0.2">
      <c r="E1385" s="31"/>
    </row>
    <row r="1386" spans="5:5" x14ac:dyDescent="0.2">
      <c r="E1386" s="31"/>
    </row>
    <row r="1387" spans="5:5" x14ac:dyDescent="0.2">
      <c r="E1387" s="31"/>
    </row>
    <row r="1388" spans="5:5" x14ac:dyDescent="0.2">
      <c r="E1388" s="31"/>
    </row>
    <row r="1389" spans="5:5" x14ac:dyDescent="0.2">
      <c r="E1389" s="31"/>
    </row>
    <row r="1390" spans="5:5" x14ac:dyDescent="0.2">
      <c r="E1390" s="31"/>
    </row>
    <row r="1391" spans="5:5" x14ac:dyDescent="0.2">
      <c r="E1391" s="31"/>
    </row>
    <row r="1392" spans="5:5" x14ac:dyDescent="0.2">
      <c r="E1392" s="31"/>
    </row>
    <row r="1393" spans="5:5" x14ac:dyDescent="0.2">
      <c r="E1393" s="31"/>
    </row>
    <row r="1394" spans="5:5" x14ac:dyDescent="0.2">
      <c r="E1394" s="31"/>
    </row>
    <row r="1395" spans="5:5" x14ac:dyDescent="0.2">
      <c r="E1395" s="31"/>
    </row>
    <row r="1396" spans="5:5" x14ac:dyDescent="0.2">
      <c r="E1396" s="31"/>
    </row>
    <row r="1397" spans="5:5" x14ac:dyDescent="0.2">
      <c r="E1397" s="31"/>
    </row>
    <row r="1398" spans="5:5" x14ac:dyDescent="0.2">
      <c r="E1398" s="31"/>
    </row>
    <row r="1399" spans="5:5" x14ac:dyDescent="0.2">
      <c r="E1399" s="31"/>
    </row>
    <row r="1400" spans="5:5" x14ac:dyDescent="0.2">
      <c r="E1400" s="31"/>
    </row>
    <row r="1401" spans="5:5" x14ac:dyDescent="0.2">
      <c r="E1401" s="31"/>
    </row>
    <row r="1402" spans="5:5" x14ac:dyDescent="0.2">
      <c r="E1402" s="31"/>
    </row>
    <row r="1403" spans="5:5" x14ac:dyDescent="0.2">
      <c r="E1403" s="31"/>
    </row>
    <row r="1404" spans="5:5" x14ac:dyDescent="0.2">
      <c r="E1404" s="31"/>
    </row>
    <row r="1405" spans="5:5" x14ac:dyDescent="0.2">
      <c r="E1405" s="31"/>
    </row>
    <row r="1406" spans="5:5" x14ac:dyDescent="0.2">
      <c r="E1406" s="31"/>
    </row>
    <row r="1407" spans="5:5" x14ac:dyDescent="0.2">
      <c r="E1407" s="31"/>
    </row>
    <row r="1408" spans="5:5" x14ac:dyDescent="0.2">
      <c r="E1408" s="31"/>
    </row>
    <row r="1409" spans="5:5" x14ac:dyDescent="0.2">
      <c r="E1409" s="31"/>
    </row>
    <row r="1410" spans="5:5" x14ac:dyDescent="0.2">
      <c r="E1410" s="31"/>
    </row>
    <row r="1411" spans="5:5" x14ac:dyDescent="0.2">
      <c r="E1411" s="31"/>
    </row>
    <row r="1412" spans="5:5" x14ac:dyDescent="0.2">
      <c r="E1412" s="31"/>
    </row>
    <row r="1413" spans="5:5" x14ac:dyDescent="0.2">
      <c r="E1413" s="31"/>
    </row>
    <row r="1414" spans="5:5" x14ac:dyDescent="0.2">
      <c r="E1414" s="31"/>
    </row>
    <row r="1415" spans="5:5" x14ac:dyDescent="0.2">
      <c r="E1415" s="31"/>
    </row>
    <row r="1416" spans="5:5" x14ac:dyDescent="0.2">
      <c r="E1416" s="31"/>
    </row>
    <row r="1417" spans="5:5" x14ac:dyDescent="0.2">
      <c r="E1417" s="31"/>
    </row>
    <row r="1418" spans="5:5" x14ac:dyDescent="0.2">
      <c r="E1418" s="31"/>
    </row>
    <row r="1419" spans="5:5" x14ac:dyDescent="0.2">
      <c r="E1419" s="31"/>
    </row>
    <row r="1420" spans="5:5" x14ac:dyDescent="0.2">
      <c r="E1420" s="31"/>
    </row>
    <row r="1421" spans="5:5" x14ac:dyDescent="0.2">
      <c r="E1421" s="31"/>
    </row>
    <row r="1422" spans="5:5" x14ac:dyDescent="0.2">
      <c r="E1422" s="31"/>
    </row>
    <row r="1423" spans="5:5" x14ac:dyDescent="0.2">
      <c r="E1423" s="31"/>
    </row>
    <row r="1424" spans="5:5" x14ac:dyDescent="0.2">
      <c r="E1424" s="31"/>
    </row>
    <row r="1425" spans="5:5" x14ac:dyDescent="0.2">
      <c r="E1425" s="31"/>
    </row>
    <row r="1426" spans="5:5" x14ac:dyDescent="0.2">
      <c r="E1426" s="31"/>
    </row>
    <row r="1427" spans="5:5" x14ac:dyDescent="0.2">
      <c r="E1427" s="31"/>
    </row>
    <row r="1428" spans="5:5" x14ac:dyDescent="0.2">
      <c r="E1428" s="31"/>
    </row>
    <row r="1429" spans="5:5" x14ac:dyDescent="0.2">
      <c r="E1429" s="31"/>
    </row>
    <row r="1430" spans="5:5" x14ac:dyDescent="0.2">
      <c r="E1430" s="31"/>
    </row>
    <row r="1431" spans="5:5" x14ac:dyDescent="0.2">
      <c r="E1431" s="31"/>
    </row>
    <row r="1432" spans="5:5" x14ac:dyDescent="0.2">
      <c r="E1432" s="31"/>
    </row>
    <row r="1433" spans="5:5" x14ac:dyDescent="0.2">
      <c r="E1433" s="31"/>
    </row>
    <row r="1434" spans="5:5" x14ac:dyDescent="0.2">
      <c r="E1434" s="31"/>
    </row>
    <row r="1435" spans="5:5" x14ac:dyDescent="0.2">
      <c r="E1435" s="31"/>
    </row>
    <row r="1436" spans="5:5" x14ac:dyDescent="0.2">
      <c r="E1436" s="31"/>
    </row>
    <row r="1437" spans="5:5" x14ac:dyDescent="0.2">
      <c r="E1437" s="31"/>
    </row>
    <row r="1438" spans="5:5" x14ac:dyDescent="0.2">
      <c r="E1438" s="31"/>
    </row>
    <row r="1439" spans="5:5" x14ac:dyDescent="0.2">
      <c r="E1439" s="31"/>
    </row>
    <row r="1440" spans="5:5" x14ac:dyDescent="0.2">
      <c r="E1440" s="31"/>
    </row>
    <row r="1441" spans="5:5" x14ac:dyDescent="0.2">
      <c r="E1441" s="31"/>
    </row>
    <row r="1442" spans="5:5" x14ac:dyDescent="0.2">
      <c r="E1442" s="31"/>
    </row>
    <row r="1443" spans="5:5" x14ac:dyDescent="0.2">
      <c r="E1443" s="31"/>
    </row>
    <row r="1444" spans="5:5" x14ac:dyDescent="0.2">
      <c r="E1444" s="31"/>
    </row>
    <row r="1445" spans="5:5" x14ac:dyDescent="0.2">
      <c r="E1445" s="31"/>
    </row>
    <row r="1446" spans="5:5" x14ac:dyDescent="0.2">
      <c r="E1446" s="31"/>
    </row>
    <row r="1447" spans="5:5" x14ac:dyDescent="0.2">
      <c r="E1447" s="31"/>
    </row>
    <row r="1448" spans="5:5" x14ac:dyDescent="0.2">
      <c r="E1448" s="31"/>
    </row>
    <row r="1449" spans="5:5" x14ac:dyDescent="0.2">
      <c r="E1449" s="31"/>
    </row>
    <row r="1450" spans="5:5" x14ac:dyDescent="0.2">
      <c r="E1450" s="31"/>
    </row>
    <row r="1451" spans="5:5" x14ac:dyDescent="0.2">
      <c r="E1451" s="31"/>
    </row>
    <row r="1452" spans="5:5" x14ac:dyDescent="0.2">
      <c r="E1452" s="31"/>
    </row>
    <row r="1453" spans="5:5" x14ac:dyDescent="0.2">
      <c r="E1453" s="31"/>
    </row>
    <row r="1454" spans="5:5" x14ac:dyDescent="0.2">
      <c r="E1454" s="31"/>
    </row>
    <row r="1455" spans="5:5" x14ac:dyDescent="0.2">
      <c r="E1455" s="31"/>
    </row>
    <row r="1456" spans="5:5" x14ac:dyDescent="0.2">
      <c r="E1456" s="31"/>
    </row>
    <row r="1457" spans="5:5" x14ac:dyDescent="0.2">
      <c r="E1457" s="31"/>
    </row>
    <row r="1458" spans="5:5" x14ac:dyDescent="0.2">
      <c r="E1458" s="31"/>
    </row>
    <row r="1459" spans="5:5" x14ac:dyDescent="0.2">
      <c r="E1459" s="31"/>
    </row>
    <row r="1460" spans="5:5" x14ac:dyDescent="0.2">
      <c r="E1460" s="31"/>
    </row>
    <row r="1461" spans="5:5" x14ac:dyDescent="0.2">
      <c r="E1461" s="31"/>
    </row>
    <row r="1462" spans="5:5" x14ac:dyDescent="0.2">
      <c r="E1462" s="31"/>
    </row>
    <row r="1463" spans="5:5" x14ac:dyDescent="0.2">
      <c r="E1463" s="31"/>
    </row>
    <row r="1464" spans="5:5" x14ac:dyDescent="0.2">
      <c r="E1464" s="31"/>
    </row>
    <row r="1465" spans="5:5" x14ac:dyDescent="0.2">
      <c r="E1465" s="31"/>
    </row>
    <row r="1466" spans="5:5" x14ac:dyDescent="0.2">
      <c r="E1466" s="31"/>
    </row>
    <row r="1467" spans="5:5" x14ac:dyDescent="0.2">
      <c r="E1467" s="31"/>
    </row>
    <row r="1468" spans="5:5" x14ac:dyDescent="0.2">
      <c r="E1468" s="31"/>
    </row>
    <row r="1469" spans="5:5" x14ac:dyDescent="0.2">
      <c r="E1469" s="31"/>
    </row>
    <row r="1470" spans="5:5" x14ac:dyDescent="0.2">
      <c r="E1470" s="31"/>
    </row>
    <row r="1471" spans="5:5" x14ac:dyDescent="0.2">
      <c r="E1471" s="31"/>
    </row>
    <row r="1472" spans="5:5" x14ac:dyDescent="0.2">
      <c r="E1472" s="31"/>
    </row>
    <row r="1473" spans="5:5" x14ac:dyDescent="0.2">
      <c r="E1473" s="31"/>
    </row>
    <row r="1474" spans="5:5" x14ac:dyDescent="0.2">
      <c r="E1474" s="31"/>
    </row>
    <row r="1475" spans="5:5" x14ac:dyDescent="0.2">
      <c r="E1475" s="31"/>
    </row>
    <row r="1476" spans="5:5" x14ac:dyDescent="0.2">
      <c r="E1476" s="31"/>
    </row>
    <row r="1477" spans="5:5" x14ac:dyDescent="0.2">
      <c r="E1477" s="31"/>
    </row>
    <row r="1478" spans="5:5" x14ac:dyDescent="0.2">
      <c r="E1478" s="31"/>
    </row>
    <row r="1479" spans="5:5" x14ac:dyDescent="0.2">
      <c r="E1479" s="31"/>
    </row>
    <row r="1480" spans="5:5" x14ac:dyDescent="0.2">
      <c r="E1480" s="31"/>
    </row>
    <row r="1481" spans="5:5" x14ac:dyDescent="0.2">
      <c r="E1481" s="31"/>
    </row>
    <row r="1482" spans="5:5" x14ac:dyDescent="0.2">
      <c r="E1482" s="31"/>
    </row>
    <row r="1483" spans="5:5" x14ac:dyDescent="0.2">
      <c r="E1483" s="31"/>
    </row>
    <row r="1484" spans="5:5" x14ac:dyDescent="0.2">
      <c r="E1484" s="31"/>
    </row>
    <row r="1485" spans="5:5" x14ac:dyDescent="0.2">
      <c r="E1485" s="31"/>
    </row>
    <row r="1486" spans="5:5" x14ac:dyDescent="0.2">
      <c r="E1486" s="31"/>
    </row>
    <row r="1487" spans="5:5" x14ac:dyDescent="0.2">
      <c r="E1487" s="31"/>
    </row>
    <row r="1488" spans="5:5" x14ac:dyDescent="0.2">
      <c r="E1488" s="31"/>
    </row>
    <row r="1489" spans="5:5" x14ac:dyDescent="0.2">
      <c r="E1489" s="31"/>
    </row>
    <row r="1490" spans="5:5" x14ac:dyDescent="0.2">
      <c r="E1490" s="31"/>
    </row>
    <row r="1491" spans="5:5" x14ac:dyDescent="0.2">
      <c r="E1491" s="31"/>
    </row>
    <row r="1492" spans="5:5" x14ac:dyDescent="0.2">
      <c r="E1492" s="31"/>
    </row>
    <row r="1493" spans="5:5" x14ac:dyDescent="0.2">
      <c r="E1493" s="31"/>
    </row>
    <row r="1494" spans="5:5" x14ac:dyDescent="0.2">
      <c r="E1494" s="31"/>
    </row>
    <row r="1495" spans="5:5" x14ac:dyDescent="0.2">
      <c r="E1495" s="31"/>
    </row>
    <row r="1496" spans="5:5" x14ac:dyDescent="0.2">
      <c r="E1496" s="31"/>
    </row>
    <row r="1497" spans="5:5" x14ac:dyDescent="0.2">
      <c r="E1497" s="31"/>
    </row>
    <row r="1498" spans="5:5" x14ac:dyDescent="0.2">
      <c r="E1498" s="31"/>
    </row>
    <row r="1499" spans="5:5" x14ac:dyDescent="0.2">
      <c r="E1499" s="31"/>
    </row>
    <row r="1500" spans="5:5" x14ac:dyDescent="0.2">
      <c r="E1500" s="31"/>
    </row>
    <row r="1501" spans="5:5" x14ac:dyDescent="0.2">
      <c r="E1501" s="31"/>
    </row>
    <row r="1502" spans="5:5" x14ac:dyDescent="0.2">
      <c r="E1502" s="31"/>
    </row>
    <row r="1503" spans="5:5" x14ac:dyDescent="0.2">
      <c r="E1503" s="31"/>
    </row>
    <row r="1504" spans="5:5" x14ac:dyDescent="0.2">
      <c r="E1504" s="31"/>
    </row>
    <row r="1505" spans="5:5" x14ac:dyDescent="0.2">
      <c r="E1505" s="31"/>
    </row>
    <row r="1506" spans="5:5" x14ac:dyDescent="0.2">
      <c r="E1506" s="31"/>
    </row>
    <row r="1507" spans="5:5" x14ac:dyDescent="0.2">
      <c r="E1507" s="31"/>
    </row>
    <row r="1508" spans="5:5" x14ac:dyDescent="0.2">
      <c r="E1508" s="31"/>
    </row>
    <row r="1509" spans="5:5" x14ac:dyDescent="0.2">
      <c r="E1509" s="31"/>
    </row>
    <row r="1510" spans="5:5" x14ac:dyDescent="0.2">
      <c r="E1510" s="31"/>
    </row>
    <row r="1511" spans="5:5" x14ac:dyDescent="0.2">
      <c r="E1511" s="31"/>
    </row>
    <row r="1512" spans="5:5" x14ac:dyDescent="0.2">
      <c r="E1512" s="31"/>
    </row>
    <row r="1513" spans="5:5" x14ac:dyDescent="0.2">
      <c r="E1513" s="31"/>
    </row>
    <row r="1514" spans="5:5" x14ac:dyDescent="0.2">
      <c r="E1514" s="31"/>
    </row>
    <row r="1515" spans="5:5" x14ac:dyDescent="0.2">
      <c r="E1515" s="31"/>
    </row>
    <row r="1516" spans="5:5" x14ac:dyDescent="0.2">
      <c r="E1516" s="31"/>
    </row>
    <row r="1517" spans="5:5" x14ac:dyDescent="0.2">
      <c r="E1517" s="31"/>
    </row>
    <row r="1518" spans="5:5" x14ac:dyDescent="0.2">
      <c r="E1518" s="31"/>
    </row>
    <row r="1519" spans="5:5" x14ac:dyDescent="0.2">
      <c r="E1519" s="31"/>
    </row>
    <row r="1520" spans="5:5" x14ac:dyDescent="0.2">
      <c r="E1520" s="31"/>
    </row>
    <row r="1521" spans="5:5" x14ac:dyDescent="0.2">
      <c r="E1521" s="31"/>
    </row>
    <row r="1522" spans="5:5" x14ac:dyDescent="0.2">
      <c r="E1522" s="31"/>
    </row>
    <row r="1523" spans="5:5" x14ac:dyDescent="0.2">
      <c r="E1523" s="31"/>
    </row>
    <row r="1524" spans="5:5" x14ac:dyDescent="0.2">
      <c r="E1524" s="31"/>
    </row>
    <row r="1525" spans="5:5" x14ac:dyDescent="0.2">
      <c r="E1525" s="31"/>
    </row>
    <row r="1526" spans="5:5" x14ac:dyDescent="0.2">
      <c r="E1526" s="31"/>
    </row>
    <row r="1527" spans="5:5" x14ac:dyDescent="0.2">
      <c r="E1527" s="31"/>
    </row>
    <row r="1528" spans="5:5" x14ac:dyDescent="0.2">
      <c r="E1528" s="31"/>
    </row>
    <row r="1529" spans="5:5" x14ac:dyDescent="0.2">
      <c r="E1529" s="31"/>
    </row>
    <row r="1530" spans="5:5" x14ac:dyDescent="0.2">
      <c r="E1530" s="31"/>
    </row>
    <row r="1531" spans="5:5" x14ac:dyDescent="0.2">
      <c r="E1531" s="31"/>
    </row>
    <row r="1532" spans="5:5" x14ac:dyDescent="0.2">
      <c r="E1532" s="31"/>
    </row>
    <row r="1533" spans="5:5" x14ac:dyDescent="0.2">
      <c r="E1533" s="31"/>
    </row>
    <row r="1534" spans="5:5" x14ac:dyDescent="0.2">
      <c r="E1534" s="31"/>
    </row>
    <row r="1535" spans="5:5" x14ac:dyDescent="0.2">
      <c r="E1535" s="31"/>
    </row>
    <row r="1536" spans="5:5" x14ac:dyDescent="0.2">
      <c r="E1536" s="31"/>
    </row>
    <row r="1537" spans="5:5" x14ac:dyDescent="0.2">
      <c r="E1537" s="31"/>
    </row>
    <row r="1538" spans="5:5" x14ac:dyDescent="0.2">
      <c r="E1538" s="31"/>
    </row>
    <row r="1539" spans="5:5" x14ac:dyDescent="0.2">
      <c r="E1539" s="31"/>
    </row>
    <row r="1540" spans="5:5" x14ac:dyDescent="0.2">
      <c r="E1540" s="31"/>
    </row>
    <row r="1541" spans="5:5" x14ac:dyDescent="0.2">
      <c r="E1541" s="31"/>
    </row>
    <row r="1542" spans="5:5" x14ac:dyDescent="0.2">
      <c r="E1542" s="31"/>
    </row>
    <row r="1543" spans="5:5" x14ac:dyDescent="0.2">
      <c r="E1543" s="31"/>
    </row>
    <row r="1544" spans="5:5" x14ac:dyDescent="0.2">
      <c r="E1544" s="31"/>
    </row>
    <row r="1545" spans="5:5" x14ac:dyDescent="0.2">
      <c r="E1545" s="31"/>
    </row>
    <row r="1546" spans="5:5" x14ac:dyDescent="0.2">
      <c r="E1546" s="31"/>
    </row>
    <row r="1547" spans="5:5" x14ac:dyDescent="0.2">
      <c r="E1547" s="31"/>
    </row>
    <row r="1548" spans="5:5" x14ac:dyDescent="0.2">
      <c r="E1548" s="31"/>
    </row>
    <row r="1549" spans="5:5" x14ac:dyDescent="0.2">
      <c r="E1549" s="31"/>
    </row>
    <row r="1550" spans="5:5" x14ac:dyDescent="0.2">
      <c r="E1550" s="31"/>
    </row>
    <row r="1551" spans="5:5" x14ac:dyDescent="0.2">
      <c r="E1551" s="31"/>
    </row>
    <row r="1552" spans="5:5" x14ac:dyDescent="0.2">
      <c r="E1552" s="31"/>
    </row>
    <row r="1553" spans="5:5" x14ac:dyDescent="0.2">
      <c r="E1553" s="31"/>
    </row>
    <row r="1554" spans="5:5" x14ac:dyDescent="0.2">
      <c r="E1554" s="31"/>
    </row>
    <row r="1555" spans="5:5" x14ac:dyDescent="0.2">
      <c r="E1555" s="31"/>
    </row>
    <row r="1556" spans="5:5" x14ac:dyDescent="0.2">
      <c r="E1556" s="31"/>
    </row>
    <row r="1557" spans="5:5" x14ac:dyDescent="0.2">
      <c r="E1557" s="31"/>
    </row>
    <row r="1558" spans="5:5" x14ac:dyDescent="0.2">
      <c r="E1558" s="31"/>
    </row>
    <row r="1559" spans="5:5" x14ac:dyDescent="0.2">
      <c r="E1559" s="31"/>
    </row>
    <row r="1560" spans="5:5" x14ac:dyDescent="0.2">
      <c r="E1560" s="31"/>
    </row>
    <row r="1561" spans="5:5" x14ac:dyDescent="0.2">
      <c r="E1561" s="31"/>
    </row>
    <row r="1562" spans="5:5" x14ac:dyDescent="0.2">
      <c r="E1562" s="31"/>
    </row>
    <row r="1563" spans="5:5" x14ac:dyDescent="0.2">
      <c r="E1563" s="31"/>
    </row>
    <row r="1564" spans="5:5" x14ac:dyDescent="0.2">
      <c r="E1564" s="31"/>
    </row>
    <row r="1565" spans="5:5" x14ac:dyDescent="0.2">
      <c r="E1565" s="31"/>
    </row>
    <row r="1566" spans="5:5" x14ac:dyDescent="0.2">
      <c r="E1566" s="31"/>
    </row>
    <row r="1567" spans="5:5" x14ac:dyDescent="0.2">
      <c r="E1567" s="31"/>
    </row>
    <row r="1568" spans="5:5" x14ac:dyDescent="0.2">
      <c r="E1568" s="31"/>
    </row>
    <row r="1569" spans="5:5" x14ac:dyDescent="0.2">
      <c r="E1569" s="31"/>
    </row>
    <row r="1570" spans="5:5" x14ac:dyDescent="0.2">
      <c r="E1570" s="31"/>
    </row>
    <row r="1571" spans="5:5" x14ac:dyDescent="0.2">
      <c r="E1571" s="31"/>
    </row>
    <row r="1572" spans="5:5" x14ac:dyDescent="0.2">
      <c r="E1572" s="31"/>
    </row>
    <row r="1573" spans="5:5" x14ac:dyDescent="0.2">
      <c r="E1573" s="31"/>
    </row>
    <row r="1574" spans="5:5" x14ac:dyDescent="0.2">
      <c r="E1574" s="31"/>
    </row>
    <row r="1575" spans="5:5" x14ac:dyDescent="0.2">
      <c r="E1575" s="31"/>
    </row>
    <row r="1576" spans="5:5" x14ac:dyDescent="0.2">
      <c r="E1576" s="31"/>
    </row>
    <row r="1577" spans="5:5" x14ac:dyDescent="0.2">
      <c r="E1577" s="31"/>
    </row>
    <row r="1578" spans="5:5" x14ac:dyDescent="0.2">
      <c r="E1578" s="31"/>
    </row>
    <row r="1579" spans="5:5" x14ac:dyDescent="0.2">
      <c r="E1579" s="31"/>
    </row>
    <row r="1580" spans="5:5" x14ac:dyDescent="0.2">
      <c r="E1580" s="31"/>
    </row>
    <row r="1581" spans="5:5" x14ac:dyDescent="0.2">
      <c r="E1581" s="31"/>
    </row>
    <row r="1582" spans="5:5" x14ac:dyDescent="0.2">
      <c r="E1582" s="31"/>
    </row>
    <row r="1583" spans="5:5" x14ac:dyDescent="0.2">
      <c r="E1583" s="31"/>
    </row>
    <row r="1584" spans="5:5" x14ac:dyDescent="0.2">
      <c r="E1584" s="31"/>
    </row>
    <row r="1585" spans="5:5" x14ac:dyDescent="0.2">
      <c r="E1585" s="31"/>
    </row>
    <row r="1586" spans="5:5" x14ac:dyDescent="0.2">
      <c r="E1586" s="31"/>
    </row>
    <row r="1587" spans="5:5" x14ac:dyDescent="0.2">
      <c r="E1587" s="31"/>
    </row>
    <row r="1588" spans="5:5" x14ac:dyDescent="0.2">
      <c r="E1588" s="31"/>
    </row>
    <row r="1589" spans="5:5" x14ac:dyDescent="0.2">
      <c r="E1589" s="31"/>
    </row>
    <row r="1590" spans="5:5" x14ac:dyDescent="0.2">
      <c r="E1590" s="31"/>
    </row>
    <row r="1591" spans="5:5" x14ac:dyDescent="0.2">
      <c r="E1591" s="31"/>
    </row>
    <row r="1592" spans="5:5" x14ac:dyDescent="0.2">
      <c r="E1592" s="31"/>
    </row>
    <row r="1593" spans="5:5" x14ac:dyDescent="0.2">
      <c r="E1593" s="31"/>
    </row>
    <row r="1594" spans="5:5" x14ac:dyDescent="0.2">
      <c r="E1594" s="31"/>
    </row>
    <row r="1595" spans="5:5" x14ac:dyDescent="0.2">
      <c r="E1595" s="31"/>
    </row>
    <row r="1596" spans="5:5" x14ac:dyDescent="0.2">
      <c r="E1596" s="31"/>
    </row>
    <row r="1597" spans="5:5" x14ac:dyDescent="0.2">
      <c r="E1597" s="31"/>
    </row>
    <row r="1598" spans="5:5" x14ac:dyDescent="0.2">
      <c r="E1598" s="31"/>
    </row>
    <row r="1599" spans="5:5" x14ac:dyDescent="0.2">
      <c r="E1599" s="31"/>
    </row>
    <row r="1600" spans="5:5" x14ac:dyDescent="0.2">
      <c r="E1600" s="31"/>
    </row>
    <row r="1601" spans="5:5" x14ac:dyDescent="0.2">
      <c r="E1601" s="31"/>
    </row>
    <row r="1602" spans="5:5" x14ac:dyDescent="0.2">
      <c r="E1602" s="31"/>
    </row>
    <row r="1603" spans="5:5" x14ac:dyDescent="0.2">
      <c r="E1603" s="31"/>
    </row>
    <row r="1604" spans="5:5" x14ac:dyDescent="0.2">
      <c r="E1604" s="31"/>
    </row>
    <row r="1605" spans="5:5" x14ac:dyDescent="0.2">
      <c r="E1605" s="31"/>
    </row>
    <row r="1606" spans="5:5" x14ac:dyDescent="0.2">
      <c r="E1606" s="31"/>
    </row>
    <row r="1607" spans="5:5" x14ac:dyDescent="0.2">
      <c r="E1607" s="31"/>
    </row>
    <row r="1608" spans="5:5" x14ac:dyDescent="0.2">
      <c r="E1608" s="31"/>
    </row>
    <row r="1609" spans="5:5" x14ac:dyDescent="0.2">
      <c r="E1609" s="31"/>
    </row>
    <row r="1610" spans="5:5" x14ac:dyDescent="0.2">
      <c r="E1610" s="31"/>
    </row>
    <row r="1611" spans="5:5" x14ac:dyDescent="0.2">
      <c r="E1611" s="31"/>
    </row>
    <row r="1612" spans="5:5" x14ac:dyDescent="0.2">
      <c r="E1612" s="31"/>
    </row>
    <row r="1613" spans="5:5" x14ac:dyDescent="0.2">
      <c r="E1613" s="31"/>
    </row>
    <row r="1614" spans="5:5" x14ac:dyDescent="0.2">
      <c r="E1614" s="31"/>
    </row>
    <row r="1615" spans="5:5" x14ac:dyDescent="0.2">
      <c r="E1615" s="31"/>
    </row>
    <row r="1616" spans="5:5" x14ac:dyDescent="0.2">
      <c r="E1616" s="31"/>
    </row>
    <row r="1617" spans="5:5" x14ac:dyDescent="0.2">
      <c r="E1617" s="31"/>
    </row>
    <row r="1618" spans="5:5" x14ac:dyDescent="0.2">
      <c r="E1618" s="31"/>
    </row>
    <row r="1619" spans="5:5" x14ac:dyDescent="0.2">
      <c r="E1619" s="31"/>
    </row>
    <row r="1620" spans="5:5" x14ac:dyDescent="0.2">
      <c r="E1620" s="31"/>
    </row>
    <row r="1621" spans="5:5" x14ac:dyDescent="0.2">
      <c r="E1621" s="31"/>
    </row>
    <row r="1622" spans="5:5" x14ac:dyDescent="0.2">
      <c r="E1622" s="31"/>
    </row>
    <row r="1623" spans="5:5" x14ac:dyDescent="0.2">
      <c r="E1623" s="31"/>
    </row>
    <row r="1624" spans="5:5" x14ac:dyDescent="0.2">
      <c r="E1624" s="31"/>
    </row>
    <row r="1625" spans="5:5" x14ac:dyDescent="0.2">
      <c r="E1625" s="31"/>
    </row>
    <row r="1626" spans="5:5" x14ac:dyDescent="0.2">
      <c r="E1626" s="31"/>
    </row>
    <row r="1627" spans="5:5" x14ac:dyDescent="0.2">
      <c r="E1627" s="31"/>
    </row>
    <row r="1628" spans="5:5" x14ac:dyDescent="0.2">
      <c r="E1628" s="31"/>
    </row>
    <row r="1629" spans="5:5" x14ac:dyDescent="0.2">
      <c r="E1629" s="31"/>
    </row>
    <row r="1630" spans="5:5" x14ac:dyDescent="0.2">
      <c r="E1630" s="31"/>
    </row>
    <row r="1631" spans="5:5" x14ac:dyDescent="0.2">
      <c r="E1631" s="31"/>
    </row>
    <row r="1632" spans="5:5" x14ac:dyDescent="0.2">
      <c r="E1632" s="31"/>
    </row>
    <row r="1633" spans="5:5" x14ac:dyDescent="0.2">
      <c r="E1633" s="31"/>
    </row>
    <row r="1634" spans="5:5" x14ac:dyDescent="0.2">
      <c r="E1634" s="31"/>
    </row>
    <row r="1635" spans="5:5" x14ac:dyDescent="0.2">
      <c r="E1635" s="31"/>
    </row>
    <row r="1636" spans="5:5" x14ac:dyDescent="0.2">
      <c r="E1636" s="31"/>
    </row>
    <row r="1637" spans="5:5" x14ac:dyDescent="0.2">
      <c r="E1637" s="31"/>
    </row>
    <row r="1638" spans="5:5" x14ac:dyDescent="0.2">
      <c r="E1638" s="31"/>
    </row>
    <row r="1639" spans="5:5" x14ac:dyDescent="0.2">
      <c r="E1639" s="31"/>
    </row>
    <row r="1640" spans="5:5" x14ac:dyDescent="0.2">
      <c r="E1640" s="31"/>
    </row>
    <row r="1641" spans="5:5" x14ac:dyDescent="0.2">
      <c r="E1641" s="31"/>
    </row>
    <row r="1642" spans="5:5" x14ac:dyDescent="0.2">
      <c r="E1642" s="31"/>
    </row>
    <row r="1643" spans="5:5" x14ac:dyDescent="0.2">
      <c r="E1643" s="31"/>
    </row>
    <row r="1644" spans="5:5" x14ac:dyDescent="0.2">
      <c r="E1644" s="31"/>
    </row>
    <row r="1645" spans="5:5" x14ac:dyDescent="0.2">
      <c r="E1645" s="31"/>
    </row>
    <row r="1646" spans="5:5" x14ac:dyDescent="0.2">
      <c r="E1646" s="31"/>
    </row>
    <row r="1647" spans="5:5" x14ac:dyDescent="0.2">
      <c r="E1647" s="31"/>
    </row>
    <row r="1648" spans="5:5" x14ac:dyDescent="0.2">
      <c r="E1648" s="31"/>
    </row>
    <row r="1649" spans="5:5" x14ac:dyDescent="0.2">
      <c r="E1649" s="31"/>
    </row>
    <row r="1650" spans="5:5" x14ac:dyDescent="0.2">
      <c r="E1650" s="31"/>
    </row>
    <row r="1651" spans="5:5" x14ac:dyDescent="0.2">
      <c r="E1651" s="31"/>
    </row>
    <row r="1652" spans="5:5" x14ac:dyDescent="0.2">
      <c r="E1652" s="31"/>
    </row>
    <row r="1653" spans="5:5" x14ac:dyDescent="0.2">
      <c r="E1653" s="31"/>
    </row>
    <row r="1654" spans="5:5" x14ac:dyDescent="0.2">
      <c r="E1654" s="31"/>
    </row>
    <row r="1655" spans="5:5" x14ac:dyDescent="0.2">
      <c r="E1655" s="31"/>
    </row>
    <row r="1656" spans="5:5" x14ac:dyDescent="0.2">
      <c r="E1656" s="31"/>
    </row>
    <row r="1657" spans="5:5" x14ac:dyDescent="0.2">
      <c r="E1657" s="31"/>
    </row>
    <row r="1658" spans="5:5" x14ac:dyDescent="0.2">
      <c r="E1658" s="31"/>
    </row>
    <row r="1659" spans="5:5" x14ac:dyDescent="0.2">
      <c r="E1659" s="31"/>
    </row>
    <row r="1660" spans="5:5" x14ac:dyDescent="0.2">
      <c r="E1660" s="31"/>
    </row>
    <row r="1661" spans="5:5" x14ac:dyDescent="0.2">
      <c r="E1661" s="31"/>
    </row>
    <row r="1662" spans="5:5" x14ac:dyDescent="0.2">
      <c r="E1662" s="31"/>
    </row>
    <row r="1663" spans="5:5" x14ac:dyDescent="0.2">
      <c r="E1663" s="31"/>
    </row>
    <row r="1664" spans="5:5" x14ac:dyDescent="0.2">
      <c r="E1664" s="31"/>
    </row>
    <row r="1665" spans="5:5" x14ac:dyDescent="0.2">
      <c r="E1665" s="31"/>
    </row>
    <row r="1666" spans="5:5" x14ac:dyDescent="0.2">
      <c r="E1666" s="31"/>
    </row>
    <row r="1667" spans="5:5" x14ac:dyDescent="0.2">
      <c r="E1667" s="31"/>
    </row>
    <row r="1668" spans="5:5" x14ac:dyDescent="0.2">
      <c r="E1668" s="31"/>
    </row>
    <row r="1669" spans="5:5" x14ac:dyDescent="0.2">
      <c r="E1669" s="31"/>
    </row>
    <row r="1670" spans="5:5" x14ac:dyDescent="0.2">
      <c r="E1670" s="31"/>
    </row>
    <row r="1671" spans="5:5" x14ac:dyDescent="0.2">
      <c r="E1671" s="31"/>
    </row>
    <row r="1672" spans="5:5" x14ac:dyDescent="0.2">
      <c r="E1672" s="31"/>
    </row>
    <row r="1673" spans="5:5" x14ac:dyDescent="0.2">
      <c r="E1673" s="31"/>
    </row>
    <row r="1674" spans="5:5" x14ac:dyDescent="0.2">
      <c r="E1674" s="31"/>
    </row>
    <row r="1675" spans="5:5" x14ac:dyDescent="0.2">
      <c r="E1675" s="31"/>
    </row>
    <row r="1676" spans="5:5" x14ac:dyDescent="0.2">
      <c r="E1676" s="31"/>
    </row>
    <row r="1677" spans="5:5" x14ac:dyDescent="0.2">
      <c r="E1677" s="31"/>
    </row>
    <row r="1678" spans="5:5" x14ac:dyDescent="0.2">
      <c r="E1678" s="31"/>
    </row>
    <row r="1679" spans="5:5" x14ac:dyDescent="0.2">
      <c r="E1679" s="31"/>
    </row>
    <row r="1680" spans="5:5" x14ac:dyDescent="0.2">
      <c r="E1680" s="31"/>
    </row>
    <row r="1681" spans="5:5" x14ac:dyDescent="0.2">
      <c r="E1681" s="31"/>
    </row>
    <row r="1682" spans="5:5" x14ac:dyDescent="0.2">
      <c r="E1682" s="31"/>
    </row>
    <row r="1683" spans="5:5" x14ac:dyDescent="0.2">
      <c r="E1683" s="31"/>
    </row>
    <row r="1684" spans="5:5" x14ac:dyDescent="0.2">
      <c r="E1684" s="31"/>
    </row>
    <row r="1685" spans="5:5" x14ac:dyDescent="0.2">
      <c r="E1685" s="31"/>
    </row>
    <row r="1686" spans="5:5" x14ac:dyDescent="0.2">
      <c r="E1686" s="31"/>
    </row>
    <row r="1687" spans="5:5" x14ac:dyDescent="0.2">
      <c r="E1687" s="31"/>
    </row>
    <row r="1688" spans="5:5" x14ac:dyDescent="0.2">
      <c r="E1688" s="31"/>
    </row>
    <row r="1689" spans="5:5" x14ac:dyDescent="0.2">
      <c r="E1689" s="31"/>
    </row>
    <row r="1690" spans="5:5" x14ac:dyDescent="0.2">
      <c r="E1690" s="31"/>
    </row>
    <row r="1691" spans="5:5" x14ac:dyDescent="0.2">
      <c r="E1691" s="31"/>
    </row>
    <row r="1692" spans="5:5" x14ac:dyDescent="0.2">
      <c r="E1692" s="31"/>
    </row>
    <row r="1693" spans="5:5" x14ac:dyDescent="0.2">
      <c r="E1693" s="31"/>
    </row>
    <row r="1694" spans="5:5" x14ac:dyDescent="0.2">
      <c r="E1694" s="31"/>
    </row>
    <row r="1695" spans="5:5" x14ac:dyDescent="0.2">
      <c r="E1695" s="31"/>
    </row>
    <row r="1696" spans="5:5" x14ac:dyDescent="0.2">
      <c r="E1696" s="31"/>
    </row>
    <row r="1697" spans="5:5" x14ac:dyDescent="0.2">
      <c r="E1697" s="31"/>
    </row>
    <row r="1698" spans="5:5" x14ac:dyDescent="0.2">
      <c r="E1698" s="31"/>
    </row>
    <row r="1699" spans="5:5" x14ac:dyDescent="0.2">
      <c r="E1699" s="31"/>
    </row>
    <row r="1700" spans="5:5" x14ac:dyDescent="0.2">
      <c r="E1700" s="31"/>
    </row>
    <row r="1701" spans="5:5" x14ac:dyDescent="0.2">
      <c r="E1701" s="31"/>
    </row>
    <row r="1702" spans="5:5" x14ac:dyDescent="0.2">
      <c r="E1702" s="31"/>
    </row>
    <row r="1703" spans="5:5" x14ac:dyDescent="0.2">
      <c r="E1703" s="31"/>
    </row>
    <row r="1704" spans="5:5" x14ac:dyDescent="0.2">
      <c r="E1704" s="31"/>
    </row>
    <row r="1705" spans="5:5" x14ac:dyDescent="0.2">
      <c r="E1705" s="31"/>
    </row>
    <row r="1706" spans="5:5" x14ac:dyDescent="0.2">
      <c r="E1706" s="31"/>
    </row>
    <row r="1707" spans="5:5" x14ac:dyDescent="0.2">
      <c r="E1707" s="31"/>
    </row>
    <row r="1708" spans="5:5" x14ac:dyDescent="0.2">
      <c r="E1708" s="31"/>
    </row>
    <row r="1709" spans="5:5" x14ac:dyDescent="0.2">
      <c r="E1709" s="31"/>
    </row>
    <row r="1710" spans="5:5" x14ac:dyDescent="0.2">
      <c r="E1710" s="31"/>
    </row>
    <row r="1711" spans="5:5" x14ac:dyDescent="0.2">
      <c r="E1711" s="31"/>
    </row>
    <row r="1712" spans="5:5" x14ac:dyDescent="0.2">
      <c r="E1712" s="31"/>
    </row>
    <row r="1713" spans="5:5" x14ac:dyDescent="0.2">
      <c r="E1713" s="31"/>
    </row>
    <row r="1714" spans="5:5" x14ac:dyDescent="0.2">
      <c r="E1714" s="31"/>
    </row>
    <row r="1715" spans="5:5" x14ac:dyDescent="0.2">
      <c r="E1715" s="31"/>
    </row>
    <row r="1716" spans="5:5" x14ac:dyDescent="0.2">
      <c r="E1716" s="31"/>
    </row>
    <row r="1717" spans="5:5" x14ac:dyDescent="0.2">
      <c r="E1717" s="31"/>
    </row>
    <row r="1718" spans="5:5" x14ac:dyDescent="0.2">
      <c r="E1718" s="31"/>
    </row>
    <row r="1719" spans="5:5" x14ac:dyDescent="0.2">
      <c r="E1719" s="31"/>
    </row>
    <row r="1720" spans="5:5" x14ac:dyDescent="0.2">
      <c r="E1720" s="31"/>
    </row>
    <row r="1721" spans="5:5" x14ac:dyDescent="0.2">
      <c r="E1721" s="31"/>
    </row>
    <row r="1722" spans="5:5" x14ac:dyDescent="0.2">
      <c r="E1722" s="31"/>
    </row>
    <row r="1723" spans="5:5" x14ac:dyDescent="0.2">
      <c r="E1723" s="31"/>
    </row>
    <row r="1724" spans="5:5" x14ac:dyDescent="0.2">
      <c r="E1724" s="31"/>
    </row>
    <row r="1725" spans="5:5" x14ac:dyDescent="0.2">
      <c r="E1725" s="31"/>
    </row>
    <row r="1726" spans="5:5" x14ac:dyDescent="0.2">
      <c r="E1726" s="31"/>
    </row>
    <row r="1727" spans="5:5" x14ac:dyDescent="0.2">
      <c r="E1727" s="31"/>
    </row>
    <row r="1728" spans="5:5" x14ac:dyDescent="0.2">
      <c r="E1728" s="31"/>
    </row>
    <row r="1729" spans="5:5" x14ac:dyDescent="0.2">
      <c r="E1729" s="31"/>
    </row>
    <row r="1730" spans="5:5" x14ac:dyDescent="0.2">
      <c r="E1730" s="31"/>
    </row>
    <row r="1731" spans="5:5" x14ac:dyDescent="0.2">
      <c r="E1731" s="31"/>
    </row>
    <row r="1732" spans="5:5" x14ac:dyDescent="0.2">
      <c r="E1732" s="31"/>
    </row>
    <row r="1733" spans="5:5" x14ac:dyDescent="0.2">
      <c r="E1733" s="31"/>
    </row>
    <row r="1734" spans="5:5" x14ac:dyDescent="0.2">
      <c r="E1734" s="31"/>
    </row>
    <row r="1735" spans="5:5" x14ac:dyDescent="0.2">
      <c r="E1735" s="31"/>
    </row>
    <row r="1736" spans="5:5" x14ac:dyDescent="0.2">
      <c r="E1736" s="31"/>
    </row>
    <row r="1737" spans="5:5" x14ac:dyDescent="0.2">
      <c r="E1737" s="31"/>
    </row>
    <row r="1738" spans="5:5" x14ac:dyDescent="0.2">
      <c r="E1738" s="31"/>
    </row>
    <row r="1739" spans="5:5" x14ac:dyDescent="0.2">
      <c r="E1739" s="31"/>
    </row>
    <row r="1740" spans="5:5" x14ac:dyDescent="0.2">
      <c r="E1740" s="31"/>
    </row>
    <row r="1741" spans="5:5" x14ac:dyDescent="0.2">
      <c r="E1741" s="31"/>
    </row>
    <row r="1742" spans="5:5" x14ac:dyDescent="0.2">
      <c r="E1742" s="31"/>
    </row>
    <row r="1743" spans="5:5" x14ac:dyDescent="0.2">
      <c r="E1743" s="31"/>
    </row>
    <row r="1744" spans="5:5" x14ac:dyDescent="0.2">
      <c r="E1744" s="31"/>
    </row>
    <row r="1745" spans="5:5" x14ac:dyDescent="0.2">
      <c r="E1745" s="31"/>
    </row>
    <row r="1746" spans="5:5" x14ac:dyDescent="0.2">
      <c r="E1746" s="31"/>
    </row>
    <row r="1747" spans="5:5" x14ac:dyDescent="0.2">
      <c r="E1747" s="31"/>
    </row>
    <row r="1748" spans="5:5" x14ac:dyDescent="0.2">
      <c r="E1748" s="31"/>
    </row>
    <row r="1749" spans="5:5" x14ac:dyDescent="0.2">
      <c r="E1749" s="31"/>
    </row>
    <row r="1750" spans="5:5" x14ac:dyDescent="0.2">
      <c r="E1750" s="31"/>
    </row>
    <row r="1751" spans="5:5" x14ac:dyDescent="0.2">
      <c r="E1751" s="31"/>
    </row>
    <row r="1752" spans="5:5" x14ac:dyDescent="0.2">
      <c r="E1752" s="31"/>
    </row>
    <row r="1753" spans="5:5" x14ac:dyDescent="0.2">
      <c r="E1753" s="31"/>
    </row>
    <row r="1754" spans="5:5" x14ac:dyDescent="0.2">
      <c r="E1754" s="31"/>
    </row>
    <row r="1755" spans="5:5" x14ac:dyDescent="0.2">
      <c r="E1755" s="31"/>
    </row>
    <row r="1756" spans="5:5" x14ac:dyDescent="0.2">
      <c r="E1756" s="31"/>
    </row>
    <row r="1757" spans="5:5" x14ac:dyDescent="0.2">
      <c r="E1757" s="31"/>
    </row>
    <row r="1758" spans="5:5" x14ac:dyDescent="0.2">
      <c r="E1758" s="31"/>
    </row>
    <row r="1759" spans="5:5" x14ac:dyDescent="0.2">
      <c r="E1759" s="31"/>
    </row>
    <row r="1760" spans="5:5" x14ac:dyDescent="0.2">
      <c r="E1760" s="31"/>
    </row>
    <row r="1761" spans="5:5" x14ac:dyDescent="0.2">
      <c r="E1761" s="31"/>
    </row>
    <row r="1762" spans="5:5" x14ac:dyDescent="0.2">
      <c r="E1762" s="31"/>
    </row>
    <row r="1763" spans="5:5" x14ac:dyDescent="0.2">
      <c r="E1763" s="31"/>
    </row>
    <row r="1764" spans="5:5" x14ac:dyDescent="0.2">
      <c r="E1764" s="31"/>
    </row>
    <row r="1765" spans="5:5" x14ac:dyDescent="0.2">
      <c r="E1765" s="31"/>
    </row>
    <row r="1766" spans="5:5" x14ac:dyDescent="0.2">
      <c r="E1766" s="31"/>
    </row>
    <row r="1767" spans="5:5" x14ac:dyDescent="0.2">
      <c r="E1767" s="31"/>
    </row>
    <row r="1768" spans="5:5" x14ac:dyDescent="0.2">
      <c r="E1768" s="31"/>
    </row>
    <row r="1769" spans="5:5" x14ac:dyDescent="0.2">
      <c r="E1769" s="31"/>
    </row>
    <row r="1770" spans="5:5" x14ac:dyDescent="0.2">
      <c r="E1770" s="31"/>
    </row>
    <row r="1771" spans="5:5" x14ac:dyDescent="0.2">
      <c r="E1771" s="31"/>
    </row>
    <row r="1772" spans="5:5" x14ac:dyDescent="0.2">
      <c r="E1772" s="31"/>
    </row>
    <row r="1773" spans="5:5" x14ac:dyDescent="0.2">
      <c r="E1773" s="31"/>
    </row>
    <row r="1774" spans="5:5" x14ac:dyDescent="0.2">
      <c r="E1774" s="31"/>
    </row>
    <row r="1775" spans="5:5" x14ac:dyDescent="0.2">
      <c r="E1775" s="31"/>
    </row>
    <row r="1776" spans="5:5" x14ac:dyDescent="0.2">
      <c r="E1776" s="31"/>
    </row>
    <row r="1777" spans="5:5" x14ac:dyDescent="0.2">
      <c r="E1777" s="31"/>
    </row>
    <row r="1778" spans="5:5" x14ac:dyDescent="0.2">
      <c r="E1778" s="31"/>
    </row>
    <row r="1779" spans="5:5" x14ac:dyDescent="0.2">
      <c r="E1779" s="31"/>
    </row>
    <row r="1780" spans="5:5" x14ac:dyDescent="0.2">
      <c r="E1780" s="31"/>
    </row>
    <row r="1781" spans="5:5" x14ac:dyDescent="0.2">
      <c r="E1781" s="31"/>
    </row>
    <row r="1782" spans="5:5" x14ac:dyDescent="0.2">
      <c r="E1782" s="31"/>
    </row>
    <row r="1783" spans="5:5" x14ac:dyDescent="0.2">
      <c r="E1783" s="31"/>
    </row>
    <row r="1784" spans="5:5" x14ac:dyDescent="0.2">
      <c r="E1784" s="31"/>
    </row>
    <row r="1785" spans="5:5" x14ac:dyDescent="0.2">
      <c r="E1785" s="31"/>
    </row>
    <row r="1786" spans="5:5" x14ac:dyDescent="0.2">
      <c r="E1786" s="31"/>
    </row>
    <row r="1787" spans="5:5" x14ac:dyDescent="0.2">
      <c r="E1787" s="31"/>
    </row>
    <row r="1788" spans="5:5" x14ac:dyDescent="0.2">
      <c r="E1788" s="31"/>
    </row>
    <row r="1789" spans="5:5" x14ac:dyDescent="0.2">
      <c r="E1789" s="31"/>
    </row>
    <row r="1790" spans="5:5" x14ac:dyDescent="0.2">
      <c r="E1790" s="31"/>
    </row>
    <row r="1791" spans="5:5" x14ac:dyDescent="0.2">
      <c r="E1791" s="31"/>
    </row>
    <row r="1792" spans="5:5" x14ac:dyDescent="0.2">
      <c r="E1792" s="31"/>
    </row>
    <row r="1793" spans="5:5" x14ac:dyDescent="0.2">
      <c r="E1793" s="31"/>
    </row>
    <row r="1794" spans="5:5" x14ac:dyDescent="0.2">
      <c r="E1794" s="31"/>
    </row>
    <row r="1795" spans="5:5" x14ac:dyDescent="0.2">
      <c r="E1795" s="31"/>
    </row>
    <row r="1796" spans="5:5" x14ac:dyDescent="0.2">
      <c r="E1796" s="31"/>
    </row>
    <row r="1797" spans="5:5" x14ac:dyDescent="0.2">
      <c r="E1797" s="31"/>
    </row>
    <row r="1798" spans="5:5" x14ac:dyDescent="0.2">
      <c r="E1798" s="31"/>
    </row>
    <row r="1799" spans="5:5" x14ac:dyDescent="0.2">
      <c r="E1799" s="31"/>
    </row>
    <row r="1800" spans="5:5" x14ac:dyDescent="0.2">
      <c r="E1800" s="31"/>
    </row>
    <row r="1801" spans="5:5" x14ac:dyDescent="0.2">
      <c r="E1801" s="31"/>
    </row>
    <row r="1802" spans="5:5" x14ac:dyDescent="0.2">
      <c r="E1802" s="31"/>
    </row>
    <row r="1803" spans="5:5" x14ac:dyDescent="0.2">
      <c r="E1803" s="31"/>
    </row>
    <row r="1804" spans="5:5" x14ac:dyDescent="0.2">
      <c r="E1804" s="31"/>
    </row>
    <row r="1805" spans="5:5" x14ac:dyDescent="0.2">
      <c r="E1805" s="31"/>
    </row>
    <row r="1806" spans="5:5" x14ac:dyDescent="0.2">
      <c r="E1806" s="31"/>
    </row>
    <row r="1807" spans="5:5" x14ac:dyDescent="0.2">
      <c r="E1807" s="31"/>
    </row>
    <row r="1808" spans="5:5" x14ac:dyDescent="0.2">
      <c r="E1808" s="31"/>
    </row>
    <row r="1809" spans="5:5" x14ac:dyDescent="0.2">
      <c r="E1809" s="31"/>
    </row>
    <row r="1810" spans="5:5" x14ac:dyDescent="0.2">
      <c r="E1810" s="31"/>
    </row>
    <row r="1811" spans="5:5" x14ac:dyDescent="0.2">
      <c r="E1811" s="31"/>
    </row>
    <row r="1812" spans="5:5" x14ac:dyDescent="0.2">
      <c r="E1812" s="31"/>
    </row>
    <row r="1813" spans="5:5" x14ac:dyDescent="0.2">
      <c r="E1813" s="31"/>
    </row>
    <row r="1814" spans="5:5" x14ac:dyDescent="0.2">
      <c r="E1814" s="31"/>
    </row>
    <row r="1815" spans="5:5" x14ac:dyDescent="0.2">
      <c r="E1815" s="31"/>
    </row>
    <row r="1816" spans="5:5" x14ac:dyDescent="0.2">
      <c r="E1816" s="31"/>
    </row>
    <row r="1817" spans="5:5" x14ac:dyDescent="0.2">
      <c r="E1817" s="31"/>
    </row>
    <row r="1818" spans="5:5" x14ac:dyDescent="0.2">
      <c r="E1818" s="31"/>
    </row>
    <row r="1819" spans="5:5" x14ac:dyDescent="0.2">
      <c r="E1819" s="31"/>
    </row>
    <row r="1820" spans="5:5" x14ac:dyDescent="0.2">
      <c r="E1820" s="31"/>
    </row>
    <row r="1821" spans="5:5" x14ac:dyDescent="0.2">
      <c r="E1821" s="31"/>
    </row>
    <row r="1822" spans="5:5" x14ac:dyDescent="0.2">
      <c r="E1822" s="31"/>
    </row>
    <row r="1823" spans="5:5" x14ac:dyDescent="0.2">
      <c r="E1823" s="31"/>
    </row>
    <row r="1824" spans="5:5" x14ac:dyDescent="0.2">
      <c r="E1824" s="31"/>
    </row>
    <row r="1825" spans="5:5" x14ac:dyDescent="0.2">
      <c r="E1825" s="31"/>
    </row>
    <row r="1826" spans="5:5" x14ac:dyDescent="0.2">
      <c r="E1826" s="31"/>
    </row>
    <row r="1827" spans="5:5" x14ac:dyDescent="0.2">
      <c r="E1827" s="31"/>
    </row>
    <row r="1828" spans="5:5" x14ac:dyDescent="0.2">
      <c r="E1828" s="31"/>
    </row>
    <row r="1829" spans="5:5" x14ac:dyDescent="0.2">
      <c r="E1829" s="31"/>
    </row>
    <row r="1830" spans="5:5" x14ac:dyDescent="0.2">
      <c r="E1830" s="31"/>
    </row>
    <row r="1831" spans="5:5" x14ac:dyDescent="0.2">
      <c r="E1831" s="31"/>
    </row>
    <row r="1832" spans="5:5" x14ac:dyDescent="0.2">
      <c r="E1832" s="31"/>
    </row>
    <row r="1833" spans="5:5" x14ac:dyDescent="0.2">
      <c r="E1833" s="31"/>
    </row>
    <row r="1834" spans="5:5" x14ac:dyDescent="0.2">
      <c r="E1834" s="31"/>
    </row>
    <row r="1835" spans="5:5" x14ac:dyDescent="0.2">
      <c r="E1835" s="31"/>
    </row>
    <row r="1836" spans="5:5" x14ac:dyDescent="0.2">
      <c r="E1836" s="31"/>
    </row>
    <row r="1837" spans="5:5" x14ac:dyDescent="0.2">
      <c r="E1837" s="31"/>
    </row>
    <row r="1838" spans="5:5" x14ac:dyDescent="0.2">
      <c r="E1838" s="31"/>
    </row>
    <row r="1839" spans="5:5" x14ac:dyDescent="0.2">
      <c r="E1839" s="31"/>
    </row>
    <row r="1840" spans="5:5" x14ac:dyDescent="0.2">
      <c r="E1840" s="31"/>
    </row>
    <row r="1841" spans="5:5" x14ac:dyDescent="0.2">
      <c r="E1841" s="31"/>
    </row>
    <row r="1842" spans="5:5" x14ac:dyDescent="0.2">
      <c r="E1842" s="31"/>
    </row>
    <row r="1843" spans="5:5" x14ac:dyDescent="0.2">
      <c r="E1843" s="31"/>
    </row>
    <row r="1844" spans="5:5" x14ac:dyDescent="0.2">
      <c r="E1844" s="31"/>
    </row>
    <row r="1845" spans="5:5" x14ac:dyDescent="0.2">
      <c r="E1845" s="31"/>
    </row>
    <row r="1846" spans="5:5" x14ac:dyDescent="0.2">
      <c r="E1846" s="31"/>
    </row>
    <row r="1847" spans="5:5" x14ac:dyDescent="0.2">
      <c r="E1847" s="31"/>
    </row>
    <row r="1848" spans="5:5" x14ac:dyDescent="0.2">
      <c r="E1848" s="31"/>
    </row>
    <row r="1849" spans="5:5" x14ac:dyDescent="0.2">
      <c r="E1849" s="31"/>
    </row>
    <row r="1850" spans="5:5" x14ac:dyDescent="0.2">
      <c r="E1850" s="31"/>
    </row>
    <row r="1851" spans="5:5" x14ac:dyDescent="0.2">
      <c r="E1851" s="31"/>
    </row>
    <row r="1852" spans="5:5" x14ac:dyDescent="0.2">
      <c r="E1852" s="31"/>
    </row>
    <row r="1853" spans="5:5" x14ac:dyDescent="0.2">
      <c r="E1853" s="31"/>
    </row>
    <row r="1854" spans="5:5" x14ac:dyDescent="0.2">
      <c r="E1854" s="31"/>
    </row>
    <row r="1855" spans="5:5" x14ac:dyDescent="0.2">
      <c r="E1855" s="31"/>
    </row>
    <row r="1856" spans="5:5" x14ac:dyDescent="0.2">
      <c r="E1856" s="31"/>
    </row>
    <row r="1857" spans="5:5" x14ac:dyDescent="0.2">
      <c r="E1857" s="31"/>
    </row>
    <row r="1858" spans="5:5" x14ac:dyDescent="0.2">
      <c r="E1858" s="31"/>
    </row>
    <row r="1859" spans="5:5" x14ac:dyDescent="0.2">
      <c r="E1859" s="31"/>
    </row>
    <row r="1860" spans="5:5" x14ac:dyDescent="0.2">
      <c r="E1860" s="31"/>
    </row>
    <row r="1861" spans="5:5" x14ac:dyDescent="0.2">
      <c r="E1861" s="31"/>
    </row>
    <row r="1862" spans="5:5" x14ac:dyDescent="0.2">
      <c r="E1862" s="31"/>
    </row>
    <row r="1863" spans="5:5" x14ac:dyDescent="0.2">
      <c r="E1863" s="31"/>
    </row>
    <row r="1864" spans="5:5" x14ac:dyDescent="0.2">
      <c r="E1864" s="31"/>
    </row>
    <row r="1865" spans="5:5" x14ac:dyDescent="0.2">
      <c r="E1865" s="31"/>
    </row>
    <row r="1866" spans="5:5" x14ac:dyDescent="0.2">
      <c r="E1866" s="31"/>
    </row>
    <row r="1867" spans="5:5" x14ac:dyDescent="0.2">
      <c r="E1867" s="31"/>
    </row>
    <row r="1868" spans="5:5" x14ac:dyDescent="0.2">
      <c r="E1868" s="31"/>
    </row>
    <row r="1869" spans="5:5" x14ac:dyDescent="0.2">
      <c r="E1869" s="31"/>
    </row>
    <row r="1870" spans="5:5" x14ac:dyDescent="0.2">
      <c r="E1870" s="31"/>
    </row>
    <row r="1871" spans="5:5" x14ac:dyDescent="0.2">
      <c r="E1871" s="31"/>
    </row>
    <row r="1872" spans="5:5" x14ac:dyDescent="0.2">
      <c r="E1872" s="31"/>
    </row>
    <row r="1873" spans="5:5" x14ac:dyDescent="0.2">
      <c r="E1873" s="31"/>
    </row>
    <row r="1874" spans="5:5" x14ac:dyDescent="0.2">
      <c r="E1874" s="31"/>
    </row>
    <row r="1875" spans="5:5" x14ac:dyDescent="0.2">
      <c r="E1875" s="31"/>
    </row>
    <row r="1876" spans="5:5" x14ac:dyDescent="0.2">
      <c r="E1876" s="31"/>
    </row>
    <row r="1877" spans="5:5" x14ac:dyDescent="0.2">
      <c r="E1877" s="31"/>
    </row>
    <row r="1878" spans="5:5" x14ac:dyDescent="0.2">
      <c r="E1878" s="31"/>
    </row>
    <row r="1879" spans="5:5" x14ac:dyDescent="0.2">
      <c r="E1879" s="31"/>
    </row>
    <row r="1880" spans="5:5" x14ac:dyDescent="0.2">
      <c r="E1880" s="31"/>
    </row>
    <row r="1881" spans="5:5" x14ac:dyDescent="0.2">
      <c r="E1881" s="31"/>
    </row>
    <row r="1882" spans="5:5" x14ac:dyDescent="0.2">
      <c r="E1882" s="31"/>
    </row>
    <row r="1883" spans="5:5" x14ac:dyDescent="0.2">
      <c r="E1883" s="31"/>
    </row>
    <row r="1884" spans="5:5" x14ac:dyDescent="0.2">
      <c r="E1884" s="31"/>
    </row>
    <row r="1885" spans="5:5" x14ac:dyDescent="0.2">
      <c r="E1885" s="31"/>
    </row>
    <row r="1886" spans="5:5" x14ac:dyDescent="0.2">
      <c r="E1886" s="31"/>
    </row>
    <row r="1887" spans="5:5" x14ac:dyDescent="0.2">
      <c r="E1887" s="31"/>
    </row>
    <row r="1888" spans="5:5" x14ac:dyDescent="0.2">
      <c r="E1888" s="31"/>
    </row>
    <row r="1889" spans="5:5" x14ac:dyDescent="0.2">
      <c r="E1889" s="31"/>
    </row>
    <row r="1890" spans="5:5" x14ac:dyDescent="0.2">
      <c r="E1890" s="31"/>
    </row>
    <row r="1891" spans="5:5" x14ac:dyDescent="0.2">
      <c r="E1891" s="31"/>
    </row>
    <row r="1892" spans="5:5" x14ac:dyDescent="0.2">
      <c r="E1892" s="31"/>
    </row>
    <row r="1893" spans="5:5" x14ac:dyDescent="0.2">
      <c r="E1893" s="31"/>
    </row>
    <row r="1894" spans="5:5" x14ac:dyDescent="0.2">
      <c r="E1894" s="31"/>
    </row>
    <row r="1895" spans="5:5" x14ac:dyDescent="0.2">
      <c r="E1895" s="31"/>
    </row>
    <row r="1896" spans="5:5" x14ac:dyDescent="0.2">
      <c r="E1896" s="31"/>
    </row>
    <row r="1897" spans="5:5" x14ac:dyDescent="0.2">
      <c r="E1897" s="31"/>
    </row>
    <row r="1898" spans="5:5" x14ac:dyDescent="0.2">
      <c r="E1898" s="31"/>
    </row>
    <row r="1899" spans="5:5" x14ac:dyDescent="0.2">
      <c r="E1899" s="31"/>
    </row>
    <row r="1900" spans="5:5" x14ac:dyDescent="0.2">
      <c r="E1900" s="31"/>
    </row>
    <row r="1901" spans="5:5" x14ac:dyDescent="0.2">
      <c r="E1901" s="31"/>
    </row>
    <row r="1902" spans="5:5" x14ac:dyDescent="0.2">
      <c r="E1902" s="31"/>
    </row>
    <row r="1903" spans="5:5" x14ac:dyDescent="0.2">
      <c r="E1903" s="31"/>
    </row>
    <row r="1904" spans="5:5" x14ac:dyDescent="0.2">
      <c r="E1904" s="31"/>
    </row>
    <row r="1905" spans="5:5" x14ac:dyDescent="0.2">
      <c r="E1905" s="31"/>
    </row>
    <row r="1906" spans="5:5" x14ac:dyDescent="0.2">
      <c r="E1906" s="31"/>
    </row>
    <row r="1907" spans="5:5" x14ac:dyDescent="0.2">
      <c r="E1907" s="31"/>
    </row>
    <row r="1908" spans="5:5" x14ac:dyDescent="0.2">
      <c r="E1908" s="31"/>
    </row>
    <row r="1909" spans="5:5" x14ac:dyDescent="0.2">
      <c r="E1909" s="31"/>
    </row>
    <row r="1910" spans="5:5" x14ac:dyDescent="0.2">
      <c r="E1910" s="31"/>
    </row>
    <row r="1911" spans="5:5" x14ac:dyDescent="0.2">
      <c r="E1911" s="31"/>
    </row>
    <row r="1912" spans="5:5" x14ac:dyDescent="0.2">
      <c r="E1912" s="31"/>
    </row>
    <row r="1913" spans="5:5" x14ac:dyDescent="0.2">
      <c r="E1913" s="31"/>
    </row>
    <row r="1914" spans="5:5" x14ac:dyDescent="0.2">
      <c r="E1914" s="31"/>
    </row>
    <row r="1915" spans="5:5" x14ac:dyDescent="0.2">
      <c r="E1915" s="31"/>
    </row>
    <row r="1916" spans="5:5" x14ac:dyDescent="0.2">
      <c r="E1916" s="31"/>
    </row>
    <row r="1917" spans="5:5" x14ac:dyDescent="0.2">
      <c r="E1917" s="31"/>
    </row>
    <row r="1918" spans="5:5" x14ac:dyDescent="0.2">
      <c r="E1918" s="31"/>
    </row>
    <row r="1919" spans="5:5" x14ac:dyDescent="0.2">
      <c r="E1919" s="31"/>
    </row>
    <row r="1920" spans="5:5" x14ac:dyDescent="0.2">
      <c r="E1920" s="31"/>
    </row>
    <row r="1921" spans="5:5" x14ac:dyDescent="0.2">
      <c r="E1921" s="31"/>
    </row>
    <row r="1922" spans="5:5" x14ac:dyDescent="0.2">
      <c r="E1922" s="31"/>
    </row>
    <row r="1923" spans="5:5" x14ac:dyDescent="0.2">
      <c r="E1923" s="31"/>
    </row>
    <row r="1924" spans="5:5" x14ac:dyDescent="0.2">
      <c r="E1924" s="31"/>
    </row>
    <row r="1925" spans="5:5" x14ac:dyDescent="0.2">
      <c r="E1925" s="31"/>
    </row>
    <row r="1926" spans="5:5" x14ac:dyDescent="0.2">
      <c r="E1926" s="31"/>
    </row>
    <row r="1927" spans="5:5" x14ac:dyDescent="0.2">
      <c r="E1927" s="31"/>
    </row>
    <row r="1928" spans="5:5" x14ac:dyDescent="0.2">
      <c r="E1928" s="31"/>
    </row>
    <row r="1929" spans="5:5" x14ac:dyDescent="0.2">
      <c r="E1929" s="31"/>
    </row>
    <row r="1930" spans="5:5" x14ac:dyDescent="0.2">
      <c r="E1930" s="31"/>
    </row>
    <row r="1931" spans="5:5" x14ac:dyDescent="0.2">
      <c r="E1931" s="31"/>
    </row>
    <row r="1932" spans="5:5" x14ac:dyDescent="0.2">
      <c r="E1932" s="31"/>
    </row>
    <row r="1933" spans="5:5" x14ac:dyDescent="0.2">
      <c r="E1933" s="31"/>
    </row>
    <row r="1934" spans="5:5" x14ac:dyDescent="0.2">
      <c r="E1934" s="31"/>
    </row>
    <row r="1935" spans="5:5" x14ac:dyDescent="0.2">
      <c r="E1935" s="31"/>
    </row>
    <row r="1936" spans="5:5" x14ac:dyDescent="0.2">
      <c r="E1936" s="31"/>
    </row>
    <row r="1937" spans="5:5" x14ac:dyDescent="0.2">
      <c r="E1937" s="31"/>
    </row>
    <row r="1938" spans="5:5" x14ac:dyDescent="0.2">
      <c r="E1938" s="31"/>
    </row>
    <row r="1939" spans="5:5" x14ac:dyDescent="0.2">
      <c r="E1939" s="31"/>
    </row>
    <row r="1940" spans="5:5" x14ac:dyDescent="0.2">
      <c r="E1940" s="31"/>
    </row>
    <row r="1941" spans="5:5" x14ac:dyDescent="0.2">
      <c r="E1941" s="31"/>
    </row>
    <row r="1942" spans="5:5" x14ac:dyDescent="0.2">
      <c r="E1942" s="31"/>
    </row>
    <row r="1943" spans="5:5" x14ac:dyDescent="0.2">
      <c r="E1943" s="31"/>
    </row>
    <row r="1944" spans="5:5" x14ac:dyDescent="0.2">
      <c r="E1944" s="31"/>
    </row>
    <row r="1945" spans="5:5" x14ac:dyDescent="0.2">
      <c r="E1945" s="31"/>
    </row>
    <row r="1946" spans="5:5" x14ac:dyDescent="0.2">
      <c r="E1946" s="31"/>
    </row>
    <row r="1947" spans="5:5" x14ac:dyDescent="0.2">
      <c r="E1947" s="31"/>
    </row>
    <row r="1948" spans="5:5" x14ac:dyDescent="0.2">
      <c r="E1948" s="31"/>
    </row>
    <row r="1949" spans="5:5" x14ac:dyDescent="0.2">
      <c r="E1949" s="31"/>
    </row>
    <row r="1950" spans="5:5" x14ac:dyDescent="0.2">
      <c r="E1950" s="31"/>
    </row>
    <row r="1951" spans="5:5" x14ac:dyDescent="0.2">
      <c r="E1951" s="31"/>
    </row>
    <row r="1952" spans="5:5" x14ac:dyDescent="0.2">
      <c r="E1952" s="31"/>
    </row>
    <row r="1953" spans="5:5" x14ac:dyDescent="0.2">
      <c r="E1953" s="31"/>
    </row>
    <row r="1954" spans="5:5" x14ac:dyDescent="0.2">
      <c r="E1954" s="31"/>
    </row>
    <row r="1955" spans="5:5" x14ac:dyDescent="0.2">
      <c r="E1955" s="31"/>
    </row>
    <row r="1956" spans="5:5" x14ac:dyDescent="0.2">
      <c r="E1956" s="31"/>
    </row>
    <row r="1957" spans="5:5" x14ac:dyDescent="0.2">
      <c r="E1957" s="31"/>
    </row>
    <row r="1958" spans="5:5" x14ac:dyDescent="0.2">
      <c r="E1958" s="31"/>
    </row>
    <row r="1959" spans="5:5" x14ac:dyDescent="0.2">
      <c r="E1959" s="31"/>
    </row>
    <row r="1960" spans="5:5" x14ac:dyDescent="0.2">
      <c r="E1960" s="31"/>
    </row>
    <row r="1961" spans="5:5" x14ac:dyDescent="0.2">
      <c r="E1961" s="31"/>
    </row>
    <row r="1962" spans="5:5" x14ac:dyDescent="0.2">
      <c r="E1962" s="31"/>
    </row>
    <row r="1963" spans="5:5" x14ac:dyDescent="0.2">
      <c r="E1963" s="31"/>
    </row>
    <row r="1964" spans="5:5" x14ac:dyDescent="0.2">
      <c r="E1964" s="31"/>
    </row>
    <row r="1965" spans="5:5" x14ac:dyDescent="0.2">
      <c r="E1965" s="31"/>
    </row>
    <row r="1966" spans="5:5" x14ac:dyDescent="0.2">
      <c r="E1966" s="31"/>
    </row>
    <row r="1967" spans="5:5" x14ac:dyDescent="0.2">
      <c r="E1967" s="31"/>
    </row>
    <row r="1968" spans="5:5" x14ac:dyDescent="0.2">
      <c r="E1968" s="31"/>
    </row>
    <row r="1969" spans="5:5" x14ac:dyDescent="0.2">
      <c r="E1969" s="31"/>
    </row>
    <row r="1970" spans="5:5" x14ac:dyDescent="0.2">
      <c r="E1970" s="31"/>
    </row>
    <row r="1971" spans="5:5" x14ac:dyDescent="0.2">
      <c r="E1971" s="31"/>
    </row>
    <row r="1972" spans="5:5" x14ac:dyDescent="0.2">
      <c r="E1972" s="31"/>
    </row>
    <row r="1973" spans="5:5" x14ac:dyDescent="0.2">
      <c r="E1973" s="31"/>
    </row>
    <row r="1974" spans="5:5" x14ac:dyDescent="0.2">
      <c r="E1974" s="31"/>
    </row>
    <row r="1975" spans="5:5" x14ac:dyDescent="0.2">
      <c r="E1975" s="31"/>
    </row>
    <row r="1976" spans="5:5" x14ac:dyDescent="0.2">
      <c r="E1976" s="31"/>
    </row>
    <row r="1977" spans="5:5" x14ac:dyDescent="0.2">
      <c r="E1977" s="31"/>
    </row>
    <row r="1978" spans="5:5" x14ac:dyDescent="0.2">
      <c r="E1978" s="31"/>
    </row>
    <row r="1979" spans="5:5" x14ac:dyDescent="0.2">
      <c r="E1979" s="31"/>
    </row>
    <row r="1980" spans="5:5" x14ac:dyDescent="0.2">
      <c r="E1980" s="31"/>
    </row>
    <row r="1981" spans="5:5" x14ac:dyDescent="0.2">
      <c r="E1981" s="31"/>
    </row>
    <row r="1982" spans="5:5" x14ac:dyDescent="0.2">
      <c r="E1982" s="31"/>
    </row>
    <row r="1983" spans="5:5" x14ac:dyDescent="0.2">
      <c r="E1983" s="31"/>
    </row>
    <row r="1984" spans="5:5" x14ac:dyDescent="0.2">
      <c r="E1984" s="31"/>
    </row>
    <row r="1985" spans="5:5" x14ac:dyDescent="0.2">
      <c r="E1985" s="31"/>
    </row>
    <row r="1986" spans="5:5" x14ac:dyDescent="0.2">
      <c r="E1986" s="31"/>
    </row>
    <row r="1987" spans="5:5" x14ac:dyDescent="0.2">
      <c r="E1987" s="31"/>
    </row>
    <row r="1988" spans="5:5" x14ac:dyDescent="0.2">
      <c r="E1988" s="31"/>
    </row>
    <row r="1989" spans="5:5" x14ac:dyDescent="0.2">
      <c r="E1989" s="31"/>
    </row>
    <row r="1990" spans="5:5" x14ac:dyDescent="0.2">
      <c r="E1990" s="31"/>
    </row>
    <row r="1991" spans="5:5" x14ac:dyDescent="0.2">
      <c r="E1991" s="31"/>
    </row>
    <row r="1992" spans="5:5" x14ac:dyDescent="0.2">
      <c r="E1992" s="31"/>
    </row>
    <row r="1993" spans="5:5" x14ac:dyDescent="0.2">
      <c r="E1993" s="31"/>
    </row>
    <row r="1994" spans="5:5" x14ac:dyDescent="0.2">
      <c r="E1994" s="31"/>
    </row>
    <row r="1995" spans="5:5" x14ac:dyDescent="0.2">
      <c r="E1995" s="31"/>
    </row>
    <row r="1996" spans="5:5" x14ac:dyDescent="0.2">
      <c r="E1996" s="31"/>
    </row>
    <row r="1997" spans="5:5" x14ac:dyDescent="0.2">
      <c r="E1997" s="31"/>
    </row>
    <row r="1998" spans="5:5" x14ac:dyDescent="0.2">
      <c r="E1998" s="31"/>
    </row>
    <row r="1999" spans="5:5" x14ac:dyDescent="0.2">
      <c r="E1999" s="31"/>
    </row>
    <row r="2000" spans="5:5" x14ac:dyDescent="0.2">
      <c r="E2000" s="31"/>
    </row>
    <row r="2001" spans="5:5" x14ac:dyDescent="0.2">
      <c r="E2001" s="31"/>
    </row>
    <row r="2002" spans="5:5" x14ac:dyDescent="0.2">
      <c r="E2002" s="31"/>
    </row>
    <row r="2003" spans="5:5" x14ac:dyDescent="0.2">
      <c r="E2003" s="31"/>
    </row>
    <row r="2004" spans="5:5" x14ac:dyDescent="0.2">
      <c r="E2004" s="31"/>
    </row>
    <row r="2005" spans="5:5" x14ac:dyDescent="0.2">
      <c r="E2005" s="31"/>
    </row>
    <row r="2006" spans="5:5" x14ac:dyDescent="0.2">
      <c r="E2006" s="31"/>
    </row>
    <row r="2007" spans="5:5" x14ac:dyDescent="0.2">
      <c r="E2007" s="31"/>
    </row>
    <row r="2008" spans="5:5" x14ac:dyDescent="0.2">
      <c r="E2008" s="31"/>
    </row>
    <row r="2009" spans="5:5" x14ac:dyDescent="0.2">
      <c r="E2009" s="31"/>
    </row>
    <row r="2010" spans="5:5" x14ac:dyDescent="0.2">
      <c r="E2010" s="31"/>
    </row>
    <row r="2011" spans="5:5" x14ac:dyDescent="0.2">
      <c r="E2011" s="31"/>
    </row>
    <row r="2012" spans="5:5" x14ac:dyDescent="0.2">
      <c r="E2012" s="31"/>
    </row>
    <row r="2013" spans="5:5" x14ac:dyDescent="0.2">
      <c r="E2013" s="31"/>
    </row>
    <row r="2014" spans="5:5" x14ac:dyDescent="0.2">
      <c r="E2014" s="31"/>
    </row>
    <row r="2015" spans="5:5" x14ac:dyDescent="0.2">
      <c r="E2015" s="31"/>
    </row>
    <row r="2016" spans="5:5" x14ac:dyDescent="0.2">
      <c r="E2016" s="31"/>
    </row>
    <row r="2017" spans="5:5" x14ac:dyDescent="0.2">
      <c r="E2017" s="31"/>
    </row>
    <row r="2018" spans="5:5" x14ac:dyDescent="0.2">
      <c r="E2018" s="31"/>
    </row>
    <row r="2019" spans="5:5" x14ac:dyDescent="0.2">
      <c r="E2019" s="31"/>
    </row>
    <row r="2020" spans="5:5" x14ac:dyDescent="0.2">
      <c r="E2020" s="31"/>
    </row>
    <row r="2021" spans="5:5" x14ac:dyDescent="0.2">
      <c r="E2021" s="31"/>
    </row>
    <row r="2022" spans="5:5" x14ac:dyDescent="0.2">
      <c r="E2022" s="31"/>
    </row>
    <row r="2023" spans="5:5" x14ac:dyDescent="0.2">
      <c r="E2023" s="31"/>
    </row>
    <row r="2024" spans="5:5" x14ac:dyDescent="0.2">
      <c r="E2024" s="31"/>
    </row>
    <row r="2025" spans="5:5" x14ac:dyDescent="0.2">
      <c r="E2025" s="31"/>
    </row>
    <row r="2026" spans="5:5" x14ac:dyDescent="0.2">
      <c r="E2026" s="31"/>
    </row>
    <row r="2027" spans="5:5" x14ac:dyDescent="0.2">
      <c r="E2027" s="31"/>
    </row>
    <row r="2028" spans="5:5" x14ac:dyDescent="0.2">
      <c r="E2028" s="31"/>
    </row>
    <row r="2029" spans="5:5" x14ac:dyDescent="0.2">
      <c r="E2029" s="31"/>
    </row>
    <row r="2030" spans="5:5" x14ac:dyDescent="0.2">
      <c r="E2030" s="31"/>
    </row>
    <row r="2031" spans="5:5" x14ac:dyDescent="0.2">
      <c r="E2031" s="31"/>
    </row>
    <row r="2032" spans="5:5" x14ac:dyDescent="0.2">
      <c r="E2032" s="31"/>
    </row>
    <row r="2033" spans="5:5" x14ac:dyDescent="0.2">
      <c r="E2033" s="31"/>
    </row>
    <row r="2034" spans="5:5" x14ac:dyDescent="0.2">
      <c r="E2034" s="31"/>
    </row>
    <row r="2035" spans="5:5" x14ac:dyDescent="0.2">
      <c r="E2035" s="31"/>
    </row>
    <row r="2036" spans="5:5" x14ac:dyDescent="0.2">
      <c r="E2036" s="31"/>
    </row>
    <row r="2037" spans="5:5" x14ac:dyDescent="0.2">
      <c r="E2037" s="31"/>
    </row>
    <row r="2038" spans="5:5" x14ac:dyDescent="0.2">
      <c r="E2038" s="31"/>
    </row>
    <row r="2039" spans="5:5" x14ac:dyDescent="0.2">
      <c r="E2039" s="31"/>
    </row>
    <row r="2040" spans="5:5" x14ac:dyDescent="0.2">
      <c r="E2040" s="31"/>
    </row>
    <row r="2041" spans="5:5" x14ac:dyDescent="0.2">
      <c r="E2041" s="31"/>
    </row>
    <row r="2042" spans="5:5" x14ac:dyDescent="0.2">
      <c r="E2042" s="31"/>
    </row>
    <row r="2043" spans="5:5" x14ac:dyDescent="0.2">
      <c r="E2043" s="31"/>
    </row>
    <row r="2044" spans="5:5" x14ac:dyDescent="0.2">
      <c r="E2044" s="31"/>
    </row>
    <row r="2045" spans="5:5" x14ac:dyDescent="0.2">
      <c r="E2045" s="31"/>
    </row>
    <row r="2046" spans="5:5" x14ac:dyDescent="0.2">
      <c r="E2046" s="31"/>
    </row>
    <row r="2047" spans="5:5" x14ac:dyDescent="0.2">
      <c r="E2047" s="31"/>
    </row>
    <row r="2048" spans="5:5" x14ac:dyDescent="0.2">
      <c r="E2048" s="31"/>
    </row>
    <row r="2049" spans="5:5" x14ac:dyDescent="0.2">
      <c r="E2049" s="31"/>
    </row>
    <row r="2050" spans="5:5" x14ac:dyDescent="0.2">
      <c r="E2050" s="31"/>
    </row>
    <row r="2051" spans="5:5" x14ac:dyDescent="0.2">
      <c r="E2051" s="31"/>
    </row>
    <row r="2052" spans="5:5" x14ac:dyDescent="0.2">
      <c r="E2052" s="31"/>
    </row>
    <row r="2053" spans="5:5" x14ac:dyDescent="0.2">
      <c r="E2053" s="31"/>
    </row>
    <row r="2054" spans="5:5" x14ac:dyDescent="0.2">
      <c r="E2054" s="31"/>
    </row>
    <row r="2055" spans="5:5" x14ac:dyDescent="0.2">
      <c r="E2055" s="31"/>
    </row>
    <row r="2056" spans="5:5" x14ac:dyDescent="0.2">
      <c r="E2056" s="31"/>
    </row>
    <row r="2057" spans="5:5" x14ac:dyDescent="0.2">
      <c r="E2057" s="31"/>
    </row>
    <row r="2058" spans="5:5" x14ac:dyDescent="0.2">
      <c r="E2058" s="31"/>
    </row>
    <row r="2059" spans="5:5" x14ac:dyDescent="0.2">
      <c r="E2059" s="31"/>
    </row>
    <row r="2060" spans="5:5" x14ac:dyDescent="0.2">
      <c r="E2060" s="31"/>
    </row>
    <row r="2061" spans="5:5" x14ac:dyDescent="0.2">
      <c r="E2061" s="31"/>
    </row>
    <row r="2062" spans="5:5" x14ac:dyDescent="0.2">
      <c r="E2062" s="31"/>
    </row>
    <row r="2063" spans="5:5" x14ac:dyDescent="0.2">
      <c r="E2063" s="31"/>
    </row>
    <row r="2064" spans="5:5" x14ac:dyDescent="0.2">
      <c r="E2064" s="31"/>
    </row>
    <row r="2065" spans="5:5" x14ac:dyDescent="0.2">
      <c r="E2065" s="31"/>
    </row>
    <row r="2066" spans="5:5" x14ac:dyDescent="0.2">
      <c r="E2066" s="31"/>
    </row>
    <row r="2067" spans="5:5" x14ac:dyDescent="0.2">
      <c r="E2067" s="31"/>
    </row>
    <row r="2068" spans="5:5" x14ac:dyDescent="0.2">
      <c r="E2068" s="31"/>
    </row>
    <row r="2069" spans="5:5" x14ac:dyDescent="0.2">
      <c r="E2069" s="31"/>
    </row>
    <row r="2070" spans="5:5" x14ac:dyDescent="0.2">
      <c r="E2070" s="31"/>
    </row>
    <row r="2071" spans="5:5" x14ac:dyDescent="0.2">
      <c r="E2071" s="31"/>
    </row>
    <row r="2072" spans="5:5" x14ac:dyDescent="0.2">
      <c r="E2072" s="31"/>
    </row>
    <row r="2073" spans="5:5" x14ac:dyDescent="0.2">
      <c r="E2073" s="31"/>
    </row>
    <row r="2074" spans="5:5" x14ac:dyDescent="0.2">
      <c r="E2074" s="31"/>
    </row>
    <row r="2075" spans="5:5" x14ac:dyDescent="0.2">
      <c r="E2075" s="31"/>
    </row>
    <row r="2076" spans="5:5" x14ac:dyDescent="0.2">
      <c r="E2076" s="31"/>
    </row>
    <row r="2077" spans="5:5" x14ac:dyDescent="0.2">
      <c r="E2077" s="31"/>
    </row>
    <row r="2078" spans="5:5" x14ac:dyDescent="0.2">
      <c r="E2078" s="31"/>
    </row>
    <row r="2079" spans="5:5" x14ac:dyDescent="0.2">
      <c r="E2079" s="31"/>
    </row>
    <row r="2080" spans="5:5" x14ac:dyDescent="0.2">
      <c r="E2080" s="31"/>
    </row>
    <row r="2081" spans="5:5" x14ac:dyDescent="0.2">
      <c r="E2081" s="31"/>
    </row>
    <row r="2082" spans="5:5" x14ac:dyDescent="0.2">
      <c r="E2082" s="31"/>
    </row>
    <row r="2083" spans="5:5" x14ac:dyDescent="0.2">
      <c r="E2083" s="31"/>
    </row>
    <row r="2084" spans="5:5" x14ac:dyDescent="0.2">
      <c r="E2084" s="31"/>
    </row>
    <row r="2085" spans="5:5" x14ac:dyDescent="0.2">
      <c r="E2085" s="31"/>
    </row>
    <row r="2086" spans="5:5" x14ac:dyDescent="0.2">
      <c r="E2086" s="31"/>
    </row>
    <row r="2087" spans="5:5" x14ac:dyDescent="0.2">
      <c r="E2087" s="31"/>
    </row>
    <row r="2088" spans="5:5" x14ac:dyDescent="0.2">
      <c r="E2088" s="31"/>
    </row>
    <row r="2089" spans="5:5" x14ac:dyDescent="0.2">
      <c r="E2089" s="31"/>
    </row>
    <row r="2090" spans="5:5" x14ac:dyDescent="0.2">
      <c r="E2090" s="31"/>
    </row>
    <row r="2091" spans="5:5" x14ac:dyDescent="0.2">
      <c r="E2091" s="31"/>
    </row>
    <row r="2092" spans="5:5" x14ac:dyDescent="0.2">
      <c r="E2092" s="31"/>
    </row>
    <row r="2093" spans="5:5" x14ac:dyDescent="0.2">
      <c r="E2093" s="31"/>
    </row>
    <row r="2094" spans="5:5" x14ac:dyDescent="0.2">
      <c r="E2094" s="31"/>
    </row>
    <row r="2095" spans="5:5" x14ac:dyDescent="0.2">
      <c r="E2095" s="31"/>
    </row>
    <row r="2096" spans="5:5" x14ac:dyDescent="0.2">
      <c r="E2096" s="31"/>
    </row>
    <row r="2097" spans="5:5" x14ac:dyDescent="0.2">
      <c r="E2097" s="31"/>
    </row>
    <row r="2098" spans="5:5" x14ac:dyDescent="0.2">
      <c r="E2098" s="31"/>
    </row>
    <row r="2099" spans="5:5" x14ac:dyDescent="0.2">
      <c r="E2099" s="31"/>
    </row>
    <row r="2100" spans="5:5" x14ac:dyDescent="0.2">
      <c r="E2100" s="31"/>
    </row>
    <row r="2101" spans="5:5" x14ac:dyDescent="0.2">
      <c r="E2101" s="31"/>
    </row>
    <row r="2102" spans="5:5" x14ac:dyDescent="0.2">
      <c r="E2102" s="31"/>
    </row>
    <row r="2103" spans="5:5" x14ac:dyDescent="0.2">
      <c r="E2103" s="31"/>
    </row>
    <row r="2104" spans="5:5" x14ac:dyDescent="0.2">
      <c r="E2104" s="31"/>
    </row>
    <row r="2105" spans="5:5" x14ac:dyDescent="0.2">
      <c r="E2105" s="31"/>
    </row>
    <row r="2106" spans="5:5" x14ac:dyDescent="0.2">
      <c r="E2106" s="31"/>
    </row>
    <row r="2107" spans="5:5" x14ac:dyDescent="0.2">
      <c r="E2107" s="31"/>
    </row>
    <row r="2108" spans="5:5" x14ac:dyDescent="0.2">
      <c r="E2108" s="31"/>
    </row>
    <row r="2109" spans="5:5" x14ac:dyDescent="0.2">
      <c r="E2109" s="31"/>
    </row>
    <row r="2110" spans="5:5" x14ac:dyDescent="0.2">
      <c r="E2110" s="31"/>
    </row>
    <row r="2111" spans="5:5" x14ac:dyDescent="0.2">
      <c r="E2111" s="31"/>
    </row>
    <row r="2112" spans="5:5" x14ac:dyDescent="0.2">
      <c r="E2112" s="31"/>
    </row>
    <row r="2113" spans="5:5" x14ac:dyDescent="0.2">
      <c r="E2113" s="31"/>
    </row>
    <row r="2114" spans="5:5" x14ac:dyDescent="0.2">
      <c r="E2114" s="31"/>
    </row>
    <row r="2115" spans="5:5" x14ac:dyDescent="0.2">
      <c r="E2115" s="31"/>
    </row>
    <row r="2116" spans="5:5" x14ac:dyDescent="0.2">
      <c r="E2116" s="31"/>
    </row>
    <row r="2117" spans="5:5" x14ac:dyDescent="0.2">
      <c r="E2117" s="31"/>
    </row>
    <row r="2118" spans="5:5" x14ac:dyDescent="0.2">
      <c r="E2118" s="31"/>
    </row>
    <row r="2119" spans="5:5" x14ac:dyDescent="0.2">
      <c r="E2119" s="31"/>
    </row>
    <row r="2120" spans="5:5" x14ac:dyDescent="0.2">
      <c r="E2120" s="31"/>
    </row>
    <row r="2121" spans="5:5" x14ac:dyDescent="0.2">
      <c r="E2121" s="31"/>
    </row>
    <row r="2122" spans="5:5" x14ac:dyDescent="0.2">
      <c r="E2122" s="31"/>
    </row>
    <row r="2123" spans="5:5" x14ac:dyDescent="0.2">
      <c r="E2123" s="31"/>
    </row>
    <row r="2124" spans="5:5" x14ac:dyDescent="0.2">
      <c r="E2124" s="31"/>
    </row>
    <row r="2125" spans="5:5" x14ac:dyDescent="0.2">
      <c r="E2125" s="31"/>
    </row>
    <row r="2126" spans="5:5" x14ac:dyDescent="0.2">
      <c r="E2126" s="31"/>
    </row>
    <row r="2127" spans="5:5" x14ac:dyDescent="0.2">
      <c r="E2127" s="31"/>
    </row>
    <row r="2128" spans="5:5" x14ac:dyDescent="0.2">
      <c r="E2128" s="31"/>
    </row>
    <row r="2129" spans="5:5" x14ac:dyDescent="0.2">
      <c r="E2129" s="31"/>
    </row>
    <row r="2130" spans="5:5" x14ac:dyDescent="0.2">
      <c r="E2130" s="31"/>
    </row>
    <row r="2131" spans="5:5" x14ac:dyDescent="0.2">
      <c r="E2131" s="31"/>
    </row>
    <row r="2132" spans="5:5" x14ac:dyDescent="0.2">
      <c r="E2132" s="31"/>
    </row>
    <row r="2133" spans="5:5" x14ac:dyDescent="0.2">
      <c r="E2133" s="31"/>
    </row>
    <row r="2134" spans="5:5" x14ac:dyDescent="0.2">
      <c r="E2134" s="31"/>
    </row>
    <row r="2135" spans="5:5" x14ac:dyDescent="0.2">
      <c r="E2135" s="31"/>
    </row>
    <row r="2136" spans="5:5" x14ac:dyDescent="0.2">
      <c r="E2136" s="31"/>
    </row>
    <row r="2137" spans="5:5" x14ac:dyDescent="0.2">
      <c r="E2137" s="31"/>
    </row>
    <row r="2138" spans="5:5" x14ac:dyDescent="0.2">
      <c r="E2138" s="31"/>
    </row>
    <row r="2139" spans="5:5" x14ac:dyDescent="0.2">
      <c r="E2139" s="31"/>
    </row>
    <row r="2140" spans="5:5" x14ac:dyDescent="0.2">
      <c r="E2140" s="31"/>
    </row>
    <row r="2141" spans="5:5" x14ac:dyDescent="0.2">
      <c r="E2141" s="31"/>
    </row>
    <row r="2142" spans="5:5" x14ac:dyDescent="0.2">
      <c r="E2142" s="31"/>
    </row>
    <row r="2143" spans="5:5" x14ac:dyDescent="0.2">
      <c r="E2143" s="31"/>
    </row>
    <row r="2144" spans="5:5" x14ac:dyDescent="0.2">
      <c r="E2144" s="31"/>
    </row>
    <row r="2145" spans="5:5" x14ac:dyDescent="0.2">
      <c r="E2145" s="31"/>
    </row>
    <row r="2146" spans="5:5" x14ac:dyDescent="0.2">
      <c r="E2146" s="31"/>
    </row>
    <row r="2147" spans="5:5" x14ac:dyDescent="0.2">
      <c r="E2147" s="31"/>
    </row>
    <row r="2148" spans="5:5" x14ac:dyDescent="0.2">
      <c r="E2148" s="31"/>
    </row>
    <row r="2149" spans="5:5" x14ac:dyDescent="0.2">
      <c r="E2149" s="31"/>
    </row>
    <row r="2150" spans="5:5" x14ac:dyDescent="0.2">
      <c r="E2150" s="31"/>
    </row>
    <row r="2151" spans="5:5" x14ac:dyDescent="0.2">
      <c r="E2151" s="31"/>
    </row>
    <row r="2152" spans="5:5" x14ac:dyDescent="0.2">
      <c r="E2152" s="31"/>
    </row>
    <row r="2153" spans="5:5" x14ac:dyDescent="0.2">
      <c r="E2153" s="31"/>
    </row>
    <row r="2154" spans="5:5" x14ac:dyDescent="0.2">
      <c r="E2154" s="31"/>
    </row>
    <row r="2155" spans="5:5" x14ac:dyDescent="0.2">
      <c r="E2155" s="31"/>
    </row>
    <row r="2156" spans="5:5" x14ac:dyDescent="0.2">
      <c r="E2156" s="31"/>
    </row>
    <row r="2157" spans="5:5" x14ac:dyDescent="0.2">
      <c r="E2157" s="31"/>
    </row>
    <row r="2158" spans="5:5" x14ac:dyDescent="0.2">
      <c r="E2158" s="31"/>
    </row>
    <row r="2159" spans="5:5" x14ac:dyDescent="0.2">
      <c r="E2159" s="31"/>
    </row>
    <row r="2160" spans="5:5" x14ac:dyDescent="0.2">
      <c r="E2160" s="31"/>
    </row>
    <row r="2161" spans="5:5" x14ac:dyDescent="0.2">
      <c r="E2161" s="31"/>
    </row>
    <row r="2162" spans="5:5" x14ac:dyDescent="0.2">
      <c r="E2162" s="31"/>
    </row>
    <row r="2163" spans="5:5" x14ac:dyDescent="0.2">
      <c r="E2163" s="31"/>
    </row>
    <row r="2164" spans="5:5" x14ac:dyDescent="0.2">
      <c r="E2164" s="31"/>
    </row>
    <row r="2165" spans="5:5" x14ac:dyDescent="0.2">
      <c r="E2165" s="31"/>
    </row>
    <row r="2166" spans="5:5" x14ac:dyDescent="0.2">
      <c r="E2166" s="31"/>
    </row>
    <row r="2167" spans="5:5" x14ac:dyDescent="0.2">
      <c r="E2167" s="31"/>
    </row>
    <row r="2168" spans="5:5" x14ac:dyDescent="0.2">
      <c r="E2168" s="31"/>
    </row>
    <row r="2169" spans="5:5" x14ac:dyDescent="0.2">
      <c r="E2169" s="31"/>
    </row>
    <row r="2170" spans="5:5" x14ac:dyDescent="0.2">
      <c r="E2170" s="31"/>
    </row>
    <row r="2171" spans="5:5" x14ac:dyDescent="0.2">
      <c r="E2171" s="31"/>
    </row>
    <row r="2172" spans="5:5" x14ac:dyDescent="0.2">
      <c r="E2172" s="31"/>
    </row>
    <row r="2173" spans="5:5" x14ac:dyDescent="0.2">
      <c r="E2173" s="31"/>
    </row>
    <row r="2174" spans="5:5" x14ac:dyDescent="0.2">
      <c r="E2174" s="31"/>
    </row>
    <row r="2175" spans="5:5" x14ac:dyDescent="0.2">
      <c r="E2175" s="31"/>
    </row>
    <row r="2176" spans="5:5" x14ac:dyDescent="0.2">
      <c r="E2176" s="31"/>
    </row>
    <row r="2177" spans="5:5" x14ac:dyDescent="0.2">
      <c r="E2177" s="31"/>
    </row>
    <row r="2178" spans="5:5" x14ac:dyDescent="0.2">
      <c r="E2178" s="31"/>
    </row>
    <row r="2179" spans="5:5" x14ac:dyDescent="0.2">
      <c r="E2179" s="31"/>
    </row>
    <row r="2180" spans="5:5" x14ac:dyDescent="0.2">
      <c r="E2180" s="31"/>
    </row>
    <row r="2181" spans="5:5" x14ac:dyDescent="0.2">
      <c r="E2181" s="31"/>
    </row>
    <row r="2182" spans="5:5" x14ac:dyDescent="0.2">
      <c r="E2182" s="31"/>
    </row>
    <row r="2183" spans="5:5" x14ac:dyDescent="0.2">
      <c r="E2183" s="31"/>
    </row>
    <row r="2184" spans="5:5" x14ac:dyDescent="0.2">
      <c r="E2184" s="31"/>
    </row>
    <row r="2185" spans="5:5" x14ac:dyDescent="0.2">
      <c r="E2185" s="31"/>
    </row>
    <row r="2186" spans="5:5" x14ac:dyDescent="0.2">
      <c r="E2186" s="31"/>
    </row>
    <row r="2187" spans="5:5" x14ac:dyDescent="0.2">
      <c r="E2187" s="31"/>
    </row>
    <row r="2188" spans="5:5" x14ac:dyDescent="0.2">
      <c r="E2188" s="31"/>
    </row>
    <row r="2189" spans="5:5" x14ac:dyDescent="0.2">
      <c r="E2189" s="31"/>
    </row>
    <row r="2190" spans="5:5" x14ac:dyDescent="0.2">
      <c r="E2190" s="31"/>
    </row>
    <row r="2191" spans="5:5" x14ac:dyDescent="0.2">
      <c r="E2191" s="31"/>
    </row>
    <row r="2192" spans="5:5" x14ac:dyDescent="0.2">
      <c r="E2192" s="31"/>
    </row>
    <row r="2193" spans="5:5" x14ac:dyDescent="0.2">
      <c r="E2193" s="31"/>
    </row>
    <row r="2194" spans="5:5" x14ac:dyDescent="0.2">
      <c r="E2194" s="31"/>
    </row>
    <row r="2195" spans="5:5" x14ac:dyDescent="0.2">
      <c r="E2195" s="31"/>
    </row>
    <row r="2196" spans="5:5" x14ac:dyDescent="0.2">
      <c r="E2196" s="31"/>
    </row>
    <row r="2197" spans="5:5" x14ac:dyDescent="0.2">
      <c r="E2197" s="31"/>
    </row>
    <row r="2198" spans="5:5" x14ac:dyDescent="0.2">
      <c r="E2198" s="31"/>
    </row>
    <row r="2199" spans="5:5" x14ac:dyDescent="0.2">
      <c r="E2199" s="31"/>
    </row>
    <row r="2200" spans="5:5" x14ac:dyDescent="0.2">
      <c r="E2200" s="31"/>
    </row>
    <row r="2201" spans="5:5" x14ac:dyDescent="0.2">
      <c r="E2201" s="31"/>
    </row>
    <row r="2202" spans="5:5" x14ac:dyDescent="0.2">
      <c r="E2202" s="31"/>
    </row>
    <row r="2203" spans="5:5" x14ac:dyDescent="0.2">
      <c r="E2203" s="31"/>
    </row>
    <row r="2204" spans="5:5" x14ac:dyDescent="0.2">
      <c r="E2204" s="31"/>
    </row>
    <row r="2205" spans="5:5" x14ac:dyDescent="0.2">
      <c r="E2205" s="31"/>
    </row>
    <row r="2206" spans="5:5" x14ac:dyDescent="0.2">
      <c r="E2206" s="31"/>
    </row>
    <row r="2207" spans="5:5" x14ac:dyDescent="0.2">
      <c r="E2207" s="31"/>
    </row>
    <row r="2208" spans="5:5" x14ac:dyDescent="0.2">
      <c r="E2208" s="31"/>
    </row>
    <row r="2209" spans="5:5" x14ac:dyDescent="0.2">
      <c r="E2209" s="31"/>
    </row>
    <row r="2210" spans="5:5" x14ac:dyDescent="0.2">
      <c r="E2210" s="31"/>
    </row>
    <row r="2211" spans="5:5" x14ac:dyDescent="0.2">
      <c r="E2211" s="31"/>
    </row>
    <row r="2212" spans="5:5" x14ac:dyDescent="0.2">
      <c r="E2212" s="31"/>
    </row>
    <row r="2213" spans="5:5" x14ac:dyDescent="0.2">
      <c r="E2213" s="31"/>
    </row>
    <row r="2214" spans="5:5" x14ac:dyDescent="0.2">
      <c r="E2214" s="31"/>
    </row>
    <row r="2215" spans="5:5" x14ac:dyDescent="0.2">
      <c r="E2215" s="31"/>
    </row>
    <row r="2216" spans="5:5" x14ac:dyDescent="0.2">
      <c r="E2216" s="31"/>
    </row>
    <row r="2217" spans="5:5" x14ac:dyDescent="0.2">
      <c r="E2217" s="31"/>
    </row>
    <row r="2218" spans="5:5" x14ac:dyDescent="0.2">
      <c r="E2218" s="31"/>
    </row>
    <row r="2219" spans="5:5" x14ac:dyDescent="0.2">
      <c r="E2219" s="31"/>
    </row>
    <row r="2220" spans="5:5" x14ac:dyDescent="0.2">
      <c r="E2220" s="31"/>
    </row>
    <row r="2221" spans="5:5" x14ac:dyDescent="0.2">
      <c r="E2221" s="31"/>
    </row>
    <row r="2222" spans="5:5" x14ac:dyDescent="0.2">
      <c r="E2222" s="31"/>
    </row>
    <row r="2223" spans="5:5" x14ac:dyDescent="0.2">
      <c r="E2223" s="31"/>
    </row>
    <row r="2224" spans="5:5" x14ac:dyDescent="0.2">
      <c r="E2224" s="31"/>
    </row>
    <row r="2225" spans="5:5" x14ac:dyDescent="0.2">
      <c r="E2225" s="31"/>
    </row>
    <row r="2226" spans="5:5" x14ac:dyDescent="0.2">
      <c r="E2226" s="31"/>
    </row>
    <row r="2227" spans="5:5" x14ac:dyDescent="0.2">
      <c r="E2227" s="31"/>
    </row>
    <row r="2228" spans="5:5" x14ac:dyDescent="0.2">
      <c r="E2228" s="31"/>
    </row>
    <row r="2229" spans="5:5" x14ac:dyDescent="0.2">
      <c r="E2229" s="31"/>
    </row>
    <row r="2230" spans="5:5" x14ac:dyDescent="0.2">
      <c r="E2230" s="31"/>
    </row>
    <row r="2231" spans="5:5" x14ac:dyDescent="0.2">
      <c r="E2231" s="31"/>
    </row>
    <row r="2232" spans="5:5" x14ac:dyDescent="0.2">
      <c r="E2232" s="31"/>
    </row>
    <row r="2233" spans="5:5" x14ac:dyDescent="0.2">
      <c r="E2233" s="31"/>
    </row>
    <row r="2234" spans="5:5" x14ac:dyDescent="0.2">
      <c r="E2234" s="31"/>
    </row>
    <row r="2235" spans="5:5" x14ac:dyDescent="0.2">
      <c r="E2235" s="31"/>
    </row>
    <row r="2236" spans="5:5" x14ac:dyDescent="0.2">
      <c r="E2236" s="31"/>
    </row>
    <row r="2237" spans="5:5" x14ac:dyDescent="0.2">
      <c r="E2237" s="31"/>
    </row>
    <row r="2238" spans="5:5" x14ac:dyDescent="0.2">
      <c r="E2238" s="31"/>
    </row>
    <row r="2239" spans="5:5" x14ac:dyDescent="0.2">
      <c r="E2239" s="31"/>
    </row>
    <row r="2240" spans="5:5" x14ac:dyDescent="0.2">
      <c r="E2240" s="31"/>
    </row>
    <row r="2241" spans="5:5" x14ac:dyDescent="0.2">
      <c r="E2241" s="31"/>
    </row>
    <row r="2242" spans="5:5" x14ac:dyDescent="0.2">
      <c r="E2242" s="31"/>
    </row>
    <row r="2243" spans="5:5" x14ac:dyDescent="0.2">
      <c r="E2243" s="31"/>
    </row>
    <row r="2244" spans="5:5" x14ac:dyDescent="0.2">
      <c r="E2244" s="31"/>
    </row>
    <row r="2245" spans="5:5" x14ac:dyDescent="0.2">
      <c r="E2245" s="31"/>
    </row>
    <row r="2246" spans="5:5" x14ac:dyDescent="0.2">
      <c r="E2246" s="31"/>
    </row>
    <row r="2247" spans="5:5" x14ac:dyDescent="0.2">
      <c r="E2247" s="31"/>
    </row>
    <row r="2248" spans="5:5" x14ac:dyDescent="0.2">
      <c r="E2248" s="31"/>
    </row>
    <row r="2249" spans="5:5" x14ac:dyDescent="0.2">
      <c r="E2249" s="31"/>
    </row>
    <row r="2250" spans="5:5" x14ac:dyDescent="0.2">
      <c r="E2250" s="31"/>
    </row>
    <row r="2251" spans="5:5" x14ac:dyDescent="0.2">
      <c r="E2251" s="31"/>
    </row>
    <row r="2252" spans="5:5" x14ac:dyDescent="0.2">
      <c r="E2252" s="31"/>
    </row>
    <row r="2253" spans="5:5" x14ac:dyDescent="0.2">
      <c r="E2253" s="31"/>
    </row>
    <row r="2254" spans="5:5" x14ac:dyDescent="0.2">
      <c r="E2254" s="31"/>
    </row>
    <row r="2255" spans="5:5" x14ac:dyDescent="0.2">
      <c r="E2255" s="31"/>
    </row>
    <row r="2256" spans="5:5" x14ac:dyDescent="0.2">
      <c r="E2256" s="31"/>
    </row>
    <row r="2257" spans="5:5" x14ac:dyDescent="0.2">
      <c r="E2257" s="31"/>
    </row>
    <row r="2258" spans="5:5" x14ac:dyDescent="0.2">
      <c r="E2258" s="31"/>
    </row>
    <row r="2259" spans="5:5" x14ac:dyDescent="0.2">
      <c r="E2259" s="31"/>
    </row>
    <row r="2260" spans="5:5" x14ac:dyDescent="0.2">
      <c r="E2260" s="31"/>
    </row>
    <row r="2261" spans="5:5" x14ac:dyDescent="0.2">
      <c r="E2261" s="31"/>
    </row>
    <row r="2262" spans="5:5" x14ac:dyDescent="0.2">
      <c r="E2262" s="31"/>
    </row>
    <row r="2263" spans="5:5" x14ac:dyDescent="0.2">
      <c r="E2263" s="31"/>
    </row>
    <row r="2264" spans="5:5" x14ac:dyDescent="0.2">
      <c r="E2264" s="31"/>
    </row>
    <row r="2265" spans="5:5" x14ac:dyDescent="0.2">
      <c r="E2265" s="31"/>
    </row>
    <row r="2266" spans="5:5" x14ac:dyDescent="0.2">
      <c r="E2266" s="31"/>
    </row>
    <row r="2267" spans="5:5" x14ac:dyDescent="0.2">
      <c r="E2267" s="31"/>
    </row>
    <row r="2268" spans="5:5" x14ac:dyDescent="0.2">
      <c r="E2268" s="31"/>
    </row>
    <row r="2269" spans="5:5" x14ac:dyDescent="0.2">
      <c r="E2269" s="31"/>
    </row>
    <row r="2270" spans="5:5" x14ac:dyDescent="0.2">
      <c r="E2270" s="31"/>
    </row>
    <row r="2271" spans="5:5" x14ac:dyDescent="0.2">
      <c r="E2271" s="31"/>
    </row>
    <row r="2272" spans="5:5" x14ac:dyDescent="0.2">
      <c r="E2272" s="31"/>
    </row>
    <row r="2273" spans="5:5" x14ac:dyDescent="0.2">
      <c r="E2273" s="31"/>
    </row>
    <row r="2274" spans="5:5" x14ac:dyDescent="0.2">
      <c r="E2274" s="31"/>
    </row>
    <row r="2275" spans="5:5" x14ac:dyDescent="0.2">
      <c r="E2275" s="31"/>
    </row>
    <row r="2276" spans="5:5" x14ac:dyDescent="0.2">
      <c r="E2276" s="31"/>
    </row>
    <row r="2277" spans="5:5" x14ac:dyDescent="0.2">
      <c r="E2277" s="31"/>
    </row>
    <row r="2278" spans="5:5" x14ac:dyDescent="0.2">
      <c r="E2278" s="31"/>
    </row>
    <row r="2279" spans="5:5" x14ac:dyDescent="0.2">
      <c r="E2279" s="31"/>
    </row>
    <row r="2280" spans="5:5" x14ac:dyDescent="0.2">
      <c r="E2280" s="31"/>
    </row>
    <row r="2281" spans="5:5" x14ac:dyDescent="0.2">
      <c r="E2281" s="31"/>
    </row>
    <row r="2282" spans="5:5" x14ac:dyDescent="0.2">
      <c r="E2282" s="31"/>
    </row>
    <row r="2283" spans="5:5" x14ac:dyDescent="0.2">
      <c r="E2283" s="31"/>
    </row>
    <row r="2284" spans="5:5" x14ac:dyDescent="0.2">
      <c r="E2284" s="31"/>
    </row>
    <row r="2285" spans="5:5" x14ac:dyDescent="0.2">
      <c r="E2285" s="31"/>
    </row>
    <row r="2286" spans="5:5" x14ac:dyDescent="0.2">
      <c r="E2286" s="31"/>
    </row>
    <row r="2287" spans="5:5" x14ac:dyDescent="0.2">
      <c r="E2287" s="31"/>
    </row>
    <row r="2288" spans="5:5" x14ac:dyDescent="0.2">
      <c r="E2288" s="31"/>
    </row>
    <row r="2289" spans="5:5" x14ac:dyDescent="0.2">
      <c r="E2289" s="31"/>
    </row>
    <row r="2290" spans="5:5" x14ac:dyDescent="0.2">
      <c r="E2290" s="31"/>
    </row>
    <row r="2291" spans="5:5" x14ac:dyDescent="0.2">
      <c r="E2291" s="31"/>
    </row>
    <row r="2292" spans="5:5" x14ac:dyDescent="0.2">
      <c r="E2292" s="31"/>
    </row>
    <row r="2293" spans="5:5" x14ac:dyDescent="0.2">
      <c r="E2293" s="31"/>
    </row>
    <row r="2294" spans="5:5" x14ac:dyDescent="0.2">
      <c r="E2294" s="31"/>
    </row>
    <row r="2295" spans="5:5" x14ac:dyDescent="0.2">
      <c r="E2295" s="31"/>
    </row>
    <row r="2296" spans="5:5" x14ac:dyDescent="0.2">
      <c r="E2296" s="31"/>
    </row>
    <row r="2297" spans="5:5" x14ac:dyDescent="0.2">
      <c r="E2297" s="31"/>
    </row>
    <row r="2298" spans="5:5" x14ac:dyDescent="0.2">
      <c r="E2298" s="31"/>
    </row>
    <row r="2299" spans="5:5" x14ac:dyDescent="0.2">
      <c r="E2299" s="31"/>
    </row>
    <row r="2300" spans="5:5" x14ac:dyDescent="0.2">
      <c r="E2300" s="31"/>
    </row>
    <row r="2301" spans="5:5" x14ac:dyDescent="0.2">
      <c r="E2301" s="31"/>
    </row>
    <row r="2302" spans="5:5" x14ac:dyDescent="0.2">
      <c r="E2302" s="31"/>
    </row>
    <row r="2303" spans="5:5" x14ac:dyDescent="0.2">
      <c r="E2303" s="31"/>
    </row>
    <row r="2304" spans="5:5" x14ac:dyDescent="0.2">
      <c r="E2304" s="31"/>
    </row>
    <row r="2305" spans="5:5" x14ac:dyDescent="0.2">
      <c r="E2305" s="31"/>
    </row>
    <row r="2306" spans="5:5" x14ac:dyDescent="0.2">
      <c r="E2306" s="31"/>
    </row>
    <row r="2307" spans="5:5" x14ac:dyDescent="0.2">
      <c r="E2307" s="31"/>
    </row>
    <row r="2308" spans="5:5" x14ac:dyDescent="0.2">
      <c r="E2308" s="31"/>
    </row>
    <row r="2309" spans="5:5" x14ac:dyDescent="0.2">
      <c r="E2309" s="31"/>
    </row>
    <row r="2310" spans="5:5" x14ac:dyDescent="0.2">
      <c r="E2310" s="31"/>
    </row>
    <row r="2311" spans="5:5" x14ac:dyDescent="0.2">
      <c r="E2311" s="31"/>
    </row>
    <row r="2312" spans="5:5" x14ac:dyDescent="0.2">
      <c r="E2312" s="31"/>
    </row>
    <row r="2313" spans="5:5" x14ac:dyDescent="0.2">
      <c r="E2313" s="31"/>
    </row>
    <row r="2314" spans="5:5" x14ac:dyDescent="0.2">
      <c r="E2314" s="31"/>
    </row>
    <row r="2315" spans="5:5" x14ac:dyDescent="0.2">
      <c r="E2315" s="31"/>
    </row>
    <row r="2316" spans="5:5" x14ac:dyDescent="0.2">
      <c r="E2316" s="31"/>
    </row>
    <row r="2317" spans="5:5" x14ac:dyDescent="0.2">
      <c r="E2317" s="31"/>
    </row>
    <row r="2318" spans="5:5" x14ac:dyDescent="0.2">
      <c r="E2318" s="31"/>
    </row>
    <row r="2319" spans="5:5" x14ac:dyDescent="0.2">
      <c r="E2319" s="31"/>
    </row>
    <row r="2320" spans="5:5" x14ac:dyDescent="0.2">
      <c r="E2320" s="31"/>
    </row>
    <row r="2321" spans="5:5" x14ac:dyDescent="0.2">
      <c r="E2321" s="31"/>
    </row>
    <row r="2322" spans="5:5" x14ac:dyDescent="0.2">
      <c r="E2322" s="31"/>
    </row>
    <row r="2323" spans="5:5" x14ac:dyDescent="0.2">
      <c r="E2323" s="31"/>
    </row>
    <row r="2324" spans="5:5" x14ac:dyDescent="0.2">
      <c r="E2324" s="31"/>
    </row>
    <row r="2325" spans="5:5" x14ac:dyDescent="0.2">
      <c r="E2325" s="31"/>
    </row>
    <row r="2326" spans="5:5" x14ac:dyDescent="0.2">
      <c r="E2326" s="31"/>
    </row>
    <row r="2327" spans="5:5" x14ac:dyDescent="0.2">
      <c r="E2327" s="31"/>
    </row>
    <row r="2328" spans="5:5" x14ac:dyDescent="0.2">
      <c r="E2328" s="31"/>
    </row>
    <row r="2329" spans="5:5" x14ac:dyDescent="0.2">
      <c r="E2329" s="31"/>
    </row>
    <row r="2330" spans="5:5" x14ac:dyDescent="0.2">
      <c r="E2330" s="31"/>
    </row>
    <row r="2331" spans="5:5" x14ac:dyDescent="0.2">
      <c r="E2331" s="31"/>
    </row>
    <row r="2332" spans="5:5" x14ac:dyDescent="0.2">
      <c r="E2332" s="31"/>
    </row>
    <row r="2333" spans="5:5" x14ac:dyDescent="0.2">
      <c r="E2333" s="31"/>
    </row>
    <row r="2334" spans="5:5" x14ac:dyDescent="0.2">
      <c r="E2334" s="31"/>
    </row>
    <row r="2335" spans="5:5" x14ac:dyDescent="0.2">
      <c r="E2335" s="31"/>
    </row>
    <row r="2336" spans="5:5" x14ac:dyDescent="0.2">
      <c r="E2336" s="31"/>
    </row>
    <row r="2337" spans="5:5" x14ac:dyDescent="0.2">
      <c r="E2337" s="31"/>
    </row>
    <row r="2338" spans="5:5" x14ac:dyDescent="0.2">
      <c r="E2338" s="31"/>
    </row>
    <row r="2339" spans="5:5" x14ac:dyDescent="0.2">
      <c r="E2339" s="31"/>
    </row>
    <row r="2340" spans="5:5" x14ac:dyDescent="0.2">
      <c r="E2340" s="31"/>
    </row>
    <row r="2341" spans="5:5" x14ac:dyDescent="0.2">
      <c r="E2341" s="31"/>
    </row>
    <row r="2342" spans="5:5" x14ac:dyDescent="0.2">
      <c r="E2342" s="31"/>
    </row>
    <row r="2343" spans="5:5" x14ac:dyDescent="0.2">
      <c r="E2343" s="31"/>
    </row>
    <row r="2344" spans="5:5" x14ac:dyDescent="0.2">
      <c r="E2344" s="31"/>
    </row>
    <row r="2345" spans="5:5" x14ac:dyDescent="0.2">
      <c r="E2345" s="31"/>
    </row>
    <row r="2346" spans="5:5" x14ac:dyDescent="0.2">
      <c r="E2346" s="31"/>
    </row>
    <row r="2347" spans="5:5" x14ac:dyDescent="0.2">
      <c r="E2347" s="31"/>
    </row>
    <row r="2348" spans="5:5" x14ac:dyDescent="0.2">
      <c r="E2348" s="31"/>
    </row>
    <row r="2349" spans="5:5" x14ac:dyDescent="0.2">
      <c r="E2349" s="31"/>
    </row>
    <row r="2350" spans="5:5" x14ac:dyDescent="0.2">
      <c r="E2350" s="31"/>
    </row>
    <row r="2351" spans="5:5" x14ac:dyDescent="0.2">
      <c r="E2351" s="31"/>
    </row>
    <row r="2352" spans="5:5" x14ac:dyDescent="0.2">
      <c r="E2352" s="31"/>
    </row>
    <row r="2353" spans="5:5" x14ac:dyDescent="0.2">
      <c r="E2353" s="31"/>
    </row>
    <row r="2354" spans="5:5" x14ac:dyDescent="0.2">
      <c r="E2354" s="31"/>
    </row>
    <row r="2355" spans="5:5" x14ac:dyDescent="0.2">
      <c r="E2355" s="31"/>
    </row>
    <row r="2356" spans="5:5" x14ac:dyDescent="0.2">
      <c r="E2356" s="31"/>
    </row>
    <row r="2357" spans="5:5" x14ac:dyDescent="0.2">
      <c r="E2357" s="31"/>
    </row>
    <row r="2358" spans="5:5" x14ac:dyDescent="0.2">
      <c r="E2358" s="31"/>
    </row>
    <row r="2359" spans="5:5" x14ac:dyDescent="0.2">
      <c r="E2359" s="31"/>
    </row>
    <row r="2360" spans="5:5" x14ac:dyDescent="0.2">
      <c r="E2360" s="31"/>
    </row>
    <row r="2361" spans="5:5" x14ac:dyDescent="0.2">
      <c r="E2361" s="31"/>
    </row>
    <row r="2362" spans="5:5" x14ac:dyDescent="0.2">
      <c r="E2362" s="31"/>
    </row>
    <row r="2363" spans="5:5" x14ac:dyDescent="0.2">
      <c r="E2363" s="31"/>
    </row>
    <row r="2364" spans="5:5" x14ac:dyDescent="0.2">
      <c r="E2364" s="31"/>
    </row>
    <row r="2365" spans="5:5" x14ac:dyDescent="0.2">
      <c r="E2365" s="31"/>
    </row>
    <row r="2366" spans="5:5" x14ac:dyDescent="0.2">
      <c r="E2366" s="31"/>
    </row>
    <row r="2367" spans="5:5" x14ac:dyDescent="0.2">
      <c r="E2367" s="31"/>
    </row>
    <row r="2368" spans="5:5" x14ac:dyDescent="0.2">
      <c r="E2368" s="31"/>
    </row>
    <row r="2369" spans="5:5" x14ac:dyDescent="0.2">
      <c r="E2369" s="31"/>
    </row>
    <row r="2370" spans="5:5" x14ac:dyDescent="0.2">
      <c r="E2370" s="31"/>
    </row>
    <row r="2371" spans="5:5" x14ac:dyDescent="0.2">
      <c r="E2371" s="31"/>
    </row>
    <row r="2372" spans="5:5" x14ac:dyDescent="0.2">
      <c r="E2372" s="31"/>
    </row>
    <row r="2373" spans="5:5" x14ac:dyDescent="0.2">
      <c r="E2373" s="31"/>
    </row>
    <row r="2374" spans="5:5" x14ac:dyDescent="0.2">
      <c r="E2374" s="31"/>
    </row>
    <row r="2375" spans="5:5" x14ac:dyDescent="0.2">
      <c r="E2375" s="31"/>
    </row>
    <row r="2376" spans="5:5" x14ac:dyDescent="0.2">
      <c r="E2376" s="31"/>
    </row>
    <row r="2377" spans="5:5" x14ac:dyDescent="0.2">
      <c r="E2377" s="31"/>
    </row>
    <row r="2378" spans="5:5" x14ac:dyDescent="0.2">
      <c r="E2378" s="31"/>
    </row>
    <row r="2379" spans="5:5" x14ac:dyDescent="0.2">
      <c r="E2379" s="31"/>
    </row>
    <row r="2380" spans="5:5" x14ac:dyDescent="0.2">
      <c r="E2380" s="31"/>
    </row>
    <row r="2381" spans="5:5" x14ac:dyDescent="0.2">
      <c r="E2381" s="31"/>
    </row>
    <row r="2382" spans="5:5" x14ac:dyDescent="0.2">
      <c r="E2382" s="31"/>
    </row>
    <row r="2383" spans="5:5" x14ac:dyDescent="0.2">
      <c r="E2383" s="31"/>
    </row>
    <row r="2384" spans="5:5" x14ac:dyDescent="0.2">
      <c r="E2384" s="31"/>
    </row>
    <row r="2385" spans="5:5" x14ac:dyDescent="0.2">
      <c r="E2385" s="31"/>
    </row>
    <row r="2386" spans="5:5" x14ac:dyDescent="0.2">
      <c r="E2386" s="31"/>
    </row>
    <row r="2387" spans="5:5" x14ac:dyDescent="0.2">
      <c r="E2387" s="31"/>
    </row>
    <row r="2388" spans="5:5" x14ac:dyDescent="0.2">
      <c r="E2388" s="31"/>
    </row>
    <row r="2389" spans="5:5" x14ac:dyDescent="0.2">
      <c r="E2389" s="31"/>
    </row>
    <row r="2390" spans="5:5" x14ac:dyDescent="0.2">
      <c r="E2390" s="31"/>
    </row>
    <row r="2391" spans="5:5" x14ac:dyDescent="0.2">
      <c r="E2391" s="31"/>
    </row>
    <row r="2392" spans="5:5" x14ac:dyDescent="0.2">
      <c r="E2392" s="31"/>
    </row>
    <row r="2393" spans="5:5" x14ac:dyDescent="0.2">
      <c r="E2393" s="31"/>
    </row>
    <row r="2394" spans="5:5" x14ac:dyDescent="0.2">
      <c r="E2394" s="31"/>
    </row>
    <row r="2395" spans="5:5" x14ac:dyDescent="0.2">
      <c r="E2395" s="31"/>
    </row>
    <row r="2396" spans="5:5" x14ac:dyDescent="0.2">
      <c r="E2396" s="31"/>
    </row>
    <row r="2397" spans="5:5" x14ac:dyDescent="0.2">
      <c r="E2397" s="31"/>
    </row>
    <row r="2398" spans="5:5" x14ac:dyDescent="0.2">
      <c r="E2398" s="31"/>
    </row>
    <row r="2399" spans="5:5" x14ac:dyDescent="0.2">
      <c r="E2399" s="31"/>
    </row>
    <row r="2400" spans="5:5" x14ac:dyDescent="0.2">
      <c r="E2400" s="31"/>
    </row>
    <row r="2401" spans="5:5" x14ac:dyDescent="0.2">
      <c r="E2401" s="31"/>
    </row>
    <row r="2402" spans="5:5" x14ac:dyDescent="0.2">
      <c r="E2402" s="31"/>
    </row>
    <row r="2403" spans="5:5" x14ac:dyDescent="0.2">
      <c r="E2403" s="31"/>
    </row>
    <row r="2404" spans="5:5" x14ac:dyDescent="0.2">
      <c r="E2404" s="31"/>
    </row>
    <row r="2405" spans="5:5" x14ac:dyDescent="0.2">
      <c r="E2405" s="31"/>
    </row>
    <row r="2406" spans="5:5" x14ac:dyDescent="0.2">
      <c r="E2406" s="31"/>
    </row>
    <row r="2407" spans="5:5" x14ac:dyDescent="0.2">
      <c r="E2407" s="31"/>
    </row>
    <row r="2408" spans="5:5" x14ac:dyDescent="0.2">
      <c r="E2408" s="31"/>
    </row>
    <row r="2409" spans="5:5" x14ac:dyDescent="0.2">
      <c r="E2409" s="31"/>
    </row>
    <row r="2410" spans="5:5" x14ac:dyDescent="0.2">
      <c r="E2410" s="31"/>
    </row>
    <row r="2411" spans="5:5" x14ac:dyDescent="0.2">
      <c r="E2411" s="31"/>
    </row>
    <row r="2412" spans="5:5" x14ac:dyDescent="0.2">
      <c r="E2412" s="31"/>
    </row>
    <row r="2413" spans="5:5" x14ac:dyDescent="0.2">
      <c r="E2413" s="31"/>
    </row>
    <row r="2414" spans="5:5" x14ac:dyDescent="0.2">
      <c r="E2414" s="31"/>
    </row>
    <row r="2415" spans="5:5" x14ac:dyDescent="0.2">
      <c r="E2415" s="31"/>
    </row>
    <row r="2416" spans="5:5" x14ac:dyDescent="0.2">
      <c r="E2416" s="31"/>
    </row>
    <row r="2417" spans="5:5" x14ac:dyDescent="0.2">
      <c r="E2417" s="31"/>
    </row>
    <row r="2418" spans="5:5" x14ac:dyDescent="0.2">
      <c r="E2418" s="31"/>
    </row>
    <row r="2419" spans="5:5" x14ac:dyDescent="0.2">
      <c r="E2419" s="31"/>
    </row>
    <row r="2420" spans="5:5" x14ac:dyDescent="0.2">
      <c r="E2420" s="31"/>
    </row>
    <row r="2421" spans="5:5" x14ac:dyDescent="0.2">
      <c r="E2421" s="31"/>
    </row>
    <row r="2422" spans="5:5" x14ac:dyDescent="0.2">
      <c r="E2422" s="31"/>
    </row>
    <row r="2423" spans="5:5" x14ac:dyDescent="0.2">
      <c r="E2423" s="31"/>
    </row>
    <row r="2424" spans="5:5" x14ac:dyDescent="0.2">
      <c r="E2424" s="31"/>
    </row>
    <row r="2425" spans="5:5" x14ac:dyDescent="0.2">
      <c r="E2425" s="31"/>
    </row>
    <row r="2426" spans="5:5" x14ac:dyDescent="0.2">
      <c r="E2426" s="31"/>
    </row>
    <row r="2427" spans="5:5" x14ac:dyDescent="0.2">
      <c r="E2427" s="31"/>
    </row>
    <row r="2428" spans="5:5" x14ac:dyDescent="0.2">
      <c r="E2428" s="31"/>
    </row>
    <row r="2429" spans="5:5" x14ac:dyDescent="0.2">
      <c r="E2429" s="31"/>
    </row>
    <row r="2430" spans="5:5" x14ac:dyDescent="0.2">
      <c r="E2430" s="31"/>
    </row>
    <row r="2431" spans="5:5" x14ac:dyDescent="0.2">
      <c r="E2431" s="31"/>
    </row>
    <row r="2432" spans="5:5" x14ac:dyDescent="0.2">
      <c r="E2432" s="31"/>
    </row>
    <row r="2433" spans="5:5" x14ac:dyDescent="0.2">
      <c r="E2433" s="31"/>
    </row>
    <row r="2434" spans="5:5" x14ac:dyDescent="0.2">
      <c r="E2434" s="31"/>
    </row>
    <row r="2435" spans="5:5" x14ac:dyDescent="0.2">
      <c r="E2435" s="31"/>
    </row>
    <row r="2436" spans="5:5" x14ac:dyDescent="0.2">
      <c r="E2436" s="31"/>
    </row>
    <row r="2437" spans="5:5" x14ac:dyDescent="0.2">
      <c r="E2437" s="31"/>
    </row>
    <row r="2438" spans="5:5" x14ac:dyDescent="0.2">
      <c r="E2438" s="31"/>
    </row>
    <row r="2439" spans="5:5" x14ac:dyDescent="0.2">
      <c r="E2439" s="31"/>
    </row>
    <row r="2440" spans="5:5" x14ac:dyDescent="0.2">
      <c r="E2440" s="31"/>
    </row>
    <row r="2441" spans="5:5" x14ac:dyDescent="0.2">
      <c r="E2441" s="31"/>
    </row>
    <row r="2442" spans="5:5" x14ac:dyDescent="0.2">
      <c r="E2442" s="31"/>
    </row>
    <row r="2443" spans="5:5" x14ac:dyDescent="0.2">
      <c r="E2443" s="31"/>
    </row>
    <row r="2444" spans="5:5" x14ac:dyDescent="0.2">
      <c r="E2444" s="31"/>
    </row>
    <row r="2445" spans="5:5" x14ac:dyDescent="0.2">
      <c r="E2445" s="31"/>
    </row>
    <row r="2446" spans="5:5" x14ac:dyDescent="0.2">
      <c r="E2446" s="31"/>
    </row>
    <row r="2447" spans="5:5" x14ac:dyDescent="0.2">
      <c r="E2447" s="31"/>
    </row>
    <row r="2448" spans="5:5" x14ac:dyDescent="0.2">
      <c r="E2448" s="31"/>
    </row>
    <row r="2449" spans="5:5" x14ac:dyDescent="0.2">
      <c r="E2449" s="31"/>
    </row>
    <row r="2450" spans="5:5" x14ac:dyDescent="0.2">
      <c r="E2450" s="31"/>
    </row>
    <row r="2451" spans="5:5" x14ac:dyDescent="0.2">
      <c r="E2451" s="31"/>
    </row>
    <row r="2452" spans="5:5" x14ac:dyDescent="0.2">
      <c r="E2452" s="31"/>
    </row>
    <row r="2453" spans="5:5" x14ac:dyDescent="0.2">
      <c r="E2453" s="31"/>
    </row>
    <row r="2454" spans="5:5" x14ac:dyDescent="0.2">
      <c r="E2454" s="31"/>
    </row>
    <row r="2455" spans="5:5" x14ac:dyDescent="0.2">
      <c r="E2455" s="31"/>
    </row>
    <row r="2456" spans="5:5" x14ac:dyDescent="0.2">
      <c r="E2456" s="31"/>
    </row>
    <row r="2457" spans="5:5" x14ac:dyDescent="0.2">
      <c r="E2457" s="31"/>
    </row>
    <row r="2458" spans="5:5" x14ac:dyDescent="0.2">
      <c r="E2458" s="31"/>
    </row>
    <row r="2459" spans="5:5" x14ac:dyDescent="0.2">
      <c r="E2459" s="31"/>
    </row>
    <row r="2460" spans="5:5" x14ac:dyDescent="0.2">
      <c r="E2460" s="31"/>
    </row>
    <row r="2461" spans="5:5" x14ac:dyDescent="0.2">
      <c r="E2461" s="31"/>
    </row>
    <row r="2462" spans="5:5" x14ac:dyDescent="0.2">
      <c r="E2462" s="31"/>
    </row>
    <row r="2463" spans="5:5" x14ac:dyDescent="0.2">
      <c r="E2463" s="31"/>
    </row>
    <row r="2464" spans="5:5" x14ac:dyDescent="0.2">
      <c r="E2464" s="31"/>
    </row>
    <row r="2465" spans="5:5" x14ac:dyDescent="0.2">
      <c r="E2465" s="31"/>
    </row>
    <row r="2466" spans="5:5" x14ac:dyDescent="0.2">
      <c r="E2466" s="31"/>
    </row>
    <row r="2467" spans="5:5" x14ac:dyDescent="0.2">
      <c r="E2467" s="31"/>
    </row>
    <row r="2468" spans="5:5" x14ac:dyDescent="0.2">
      <c r="E2468" s="31"/>
    </row>
    <row r="2469" spans="5:5" x14ac:dyDescent="0.2">
      <c r="E2469" s="31"/>
    </row>
    <row r="2470" spans="5:5" x14ac:dyDescent="0.2">
      <c r="E2470" s="31"/>
    </row>
    <row r="2471" spans="5:5" x14ac:dyDescent="0.2">
      <c r="E2471" s="31"/>
    </row>
    <row r="2472" spans="5:5" x14ac:dyDescent="0.2">
      <c r="E2472" s="31"/>
    </row>
    <row r="2473" spans="5:5" x14ac:dyDescent="0.2">
      <c r="E2473" s="31"/>
    </row>
    <row r="2474" spans="5:5" x14ac:dyDescent="0.2">
      <c r="E2474" s="31"/>
    </row>
    <row r="2475" spans="5:5" x14ac:dyDescent="0.2">
      <c r="E2475" s="31"/>
    </row>
    <row r="2476" spans="5:5" x14ac:dyDescent="0.2">
      <c r="E2476" s="31"/>
    </row>
    <row r="2477" spans="5:5" x14ac:dyDescent="0.2">
      <c r="E2477" s="31"/>
    </row>
    <row r="2478" spans="5:5" x14ac:dyDescent="0.2">
      <c r="E2478" s="31"/>
    </row>
    <row r="2479" spans="5:5" x14ac:dyDescent="0.2">
      <c r="E2479" s="31"/>
    </row>
    <row r="2480" spans="5:5" x14ac:dyDescent="0.2">
      <c r="E2480" s="31"/>
    </row>
    <row r="2481" spans="5:5" x14ac:dyDescent="0.2">
      <c r="E2481" s="31"/>
    </row>
    <row r="2482" spans="5:5" x14ac:dyDescent="0.2">
      <c r="E2482" s="31"/>
    </row>
    <row r="2483" spans="5:5" x14ac:dyDescent="0.2">
      <c r="E2483" s="31"/>
    </row>
    <row r="2484" spans="5:5" x14ac:dyDescent="0.2">
      <c r="E2484" s="31"/>
    </row>
    <row r="2485" spans="5:5" x14ac:dyDescent="0.2">
      <c r="E2485" s="31"/>
    </row>
    <row r="2486" spans="5:5" x14ac:dyDescent="0.2">
      <c r="E2486" s="31"/>
    </row>
    <row r="2487" spans="5:5" x14ac:dyDescent="0.2">
      <c r="E2487" s="31"/>
    </row>
    <row r="2488" spans="5:5" x14ac:dyDescent="0.2">
      <c r="E2488" s="31"/>
    </row>
    <row r="2489" spans="5:5" x14ac:dyDescent="0.2">
      <c r="E2489" s="31"/>
    </row>
    <row r="2490" spans="5:5" x14ac:dyDescent="0.2">
      <c r="E2490" s="31"/>
    </row>
    <row r="2491" spans="5:5" x14ac:dyDescent="0.2">
      <c r="E2491" s="31"/>
    </row>
    <row r="2492" spans="5:5" x14ac:dyDescent="0.2">
      <c r="E2492" s="31"/>
    </row>
    <row r="2493" spans="5:5" x14ac:dyDescent="0.2">
      <c r="E2493" s="31"/>
    </row>
    <row r="2494" spans="5:5" x14ac:dyDescent="0.2">
      <c r="E2494" s="31"/>
    </row>
    <row r="2495" spans="5:5" x14ac:dyDescent="0.2">
      <c r="E2495" s="31"/>
    </row>
    <row r="2496" spans="5:5" x14ac:dyDescent="0.2">
      <c r="E2496" s="31"/>
    </row>
    <row r="2497" spans="5:5" x14ac:dyDescent="0.2">
      <c r="E2497" s="31"/>
    </row>
    <row r="2498" spans="5:5" x14ac:dyDescent="0.2">
      <c r="E2498" s="31"/>
    </row>
    <row r="2499" spans="5:5" x14ac:dyDescent="0.2">
      <c r="E2499" s="31"/>
    </row>
    <row r="2500" spans="5:5" x14ac:dyDescent="0.2">
      <c r="E2500" s="31"/>
    </row>
    <row r="2501" spans="5:5" x14ac:dyDescent="0.2">
      <c r="E2501" s="31"/>
    </row>
    <row r="2502" spans="5:5" x14ac:dyDescent="0.2">
      <c r="E2502" s="31"/>
    </row>
    <row r="2503" spans="5:5" x14ac:dyDescent="0.2">
      <c r="E2503" s="31"/>
    </row>
    <row r="2504" spans="5:5" x14ac:dyDescent="0.2">
      <c r="E2504" s="31"/>
    </row>
    <row r="2505" spans="5:5" x14ac:dyDescent="0.2">
      <c r="E2505" s="31"/>
    </row>
    <row r="2506" spans="5:5" x14ac:dyDescent="0.2">
      <c r="E2506" s="31"/>
    </row>
    <row r="2507" spans="5:5" x14ac:dyDescent="0.2">
      <c r="E2507" s="31"/>
    </row>
    <row r="2508" spans="5:5" x14ac:dyDescent="0.2">
      <c r="E2508" s="31"/>
    </row>
    <row r="2509" spans="5:5" x14ac:dyDescent="0.2">
      <c r="E2509" s="31"/>
    </row>
    <row r="2510" spans="5:5" x14ac:dyDescent="0.2">
      <c r="E2510" s="31"/>
    </row>
    <row r="2511" spans="5:5" x14ac:dyDescent="0.2">
      <c r="E2511" s="31"/>
    </row>
    <row r="2512" spans="5:5" x14ac:dyDescent="0.2">
      <c r="E2512" s="31"/>
    </row>
    <row r="2513" spans="5:5" x14ac:dyDescent="0.2">
      <c r="E2513" s="31"/>
    </row>
    <row r="2514" spans="5:5" x14ac:dyDescent="0.2">
      <c r="E2514" s="31"/>
    </row>
    <row r="2515" spans="5:5" x14ac:dyDescent="0.2">
      <c r="E2515" s="31"/>
    </row>
    <row r="2516" spans="5:5" x14ac:dyDescent="0.2">
      <c r="E2516" s="31"/>
    </row>
    <row r="2517" spans="5:5" x14ac:dyDescent="0.2">
      <c r="E2517" s="31"/>
    </row>
    <row r="2518" spans="5:5" x14ac:dyDescent="0.2">
      <c r="E2518" s="31"/>
    </row>
    <row r="2519" spans="5:5" x14ac:dyDescent="0.2">
      <c r="E2519" s="31"/>
    </row>
    <row r="2520" spans="5:5" x14ac:dyDescent="0.2">
      <c r="E2520" s="31"/>
    </row>
    <row r="2521" spans="5:5" x14ac:dyDescent="0.2">
      <c r="E2521" s="31"/>
    </row>
    <row r="2522" spans="5:5" x14ac:dyDescent="0.2">
      <c r="E2522" s="31"/>
    </row>
    <row r="2523" spans="5:5" x14ac:dyDescent="0.2">
      <c r="E2523" s="31"/>
    </row>
    <row r="2524" spans="5:5" x14ac:dyDescent="0.2">
      <c r="E2524" s="31"/>
    </row>
    <row r="2525" spans="5:5" x14ac:dyDescent="0.2">
      <c r="E2525" s="31"/>
    </row>
    <row r="2526" spans="5:5" x14ac:dyDescent="0.2">
      <c r="E2526" s="31"/>
    </row>
    <row r="2527" spans="5:5" x14ac:dyDescent="0.2">
      <c r="E2527" s="31"/>
    </row>
    <row r="2528" spans="5:5" x14ac:dyDescent="0.2">
      <c r="E2528" s="31"/>
    </row>
    <row r="2529" spans="5:5" x14ac:dyDescent="0.2">
      <c r="E2529" s="31"/>
    </row>
    <row r="2530" spans="5:5" x14ac:dyDescent="0.2">
      <c r="E2530" s="31"/>
    </row>
    <row r="2531" spans="5:5" x14ac:dyDescent="0.2">
      <c r="E2531" s="31"/>
    </row>
    <row r="2532" spans="5:5" x14ac:dyDescent="0.2">
      <c r="E2532" s="31"/>
    </row>
    <row r="2533" spans="5:5" x14ac:dyDescent="0.2">
      <c r="E2533" s="31"/>
    </row>
    <row r="2534" spans="5:5" x14ac:dyDescent="0.2">
      <c r="E2534" s="31"/>
    </row>
    <row r="2535" spans="5:5" x14ac:dyDescent="0.2">
      <c r="E2535" s="31"/>
    </row>
    <row r="2536" spans="5:5" x14ac:dyDescent="0.2">
      <c r="E2536" s="31"/>
    </row>
    <row r="2537" spans="5:5" x14ac:dyDescent="0.2">
      <c r="E2537" s="31"/>
    </row>
    <row r="2538" spans="5:5" x14ac:dyDescent="0.2">
      <c r="E2538" s="31"/>
    </row>
    <row r="2539" spans="5:5" x14ac:dyDescent="0.2">
      <c r="E2539" s="31"/>
    </row>
    <row r="2540" spans="5:5" x14ac:dyDescent="0.2">
      <c r="E2540" s="31"/>
    </row>
    <row r="2541" spans="5:5" x14ac:dyDescent="0.2">
      <c r="E2541" s="31"/>
    </row>
    <row r="2542" spans="5:5" x14ac:dyDescent="0.2">
      <c r="E2542" s="31"/>
    </row>
    <row r="2543" spans="5:5" x14ac:dyDescent="0.2">
      <c r="E2543" s="31"/>
    </row>
    <row r="2544" spans="5:5" x14ac:dyDescent="0.2">
      <c r="E2544" s="31"/>
    </row>
    <row r="2545" spans="5:5" x14ac:dyDescent="0.2">
      <c r="E2545" s="31"/>
    </row>
    <row r="2546" spans="5:5" x14ac:dyDescent="0.2">
      <c r="E2546" s="31"/>
    </row>
    <row r="2547" spans="5:5" x14ac:dyDescent="0.2">
      <c r="E2547" s="31"/>
    </row>
    <row r="2548" spans="5:5" x14ac:dyDescent="0.2">
      <c r="E2548" s="31"/>
    </row>
    <row r="2549" spans="5:5" x14ac:dyDescent="0.2">
      <c r="E2549" s="31"/>
    </row>
    <row r="2550" spans="5:5" x14ac:dyDescent="0.2">
      <c r="E2550" s="31"/>
    </row>
    <row r="2551" spans="5:5" x14ac:dyDescent="0.2">
      <c r="E2551" s="31"/>
    </row>
    <row r="2552" spans="5:5" x14ac:dyDescent="0.2">
      <c r="E2552" s="31"/>
    </row>
    <row r="2553" spans="5:5" x14ac:dyDescent="0.2">
      <c r="E2553" s="31"/>
    </row>
    <row r="2554" spans="5:5" x14ac:dyDescent="0.2">
      <c r="E2554" s="31"/>
    </row>
    <row r="2555" spans="5:5" x14ac:dyDescent="0.2">
      <c r="E2555" s="31"/>
    </row>
    <row r="2556" spans="5:5" x14ac:dyDescent="0.2">
      <c r="E2556" s="31"/>
    </row>
    <row r="2557" spans="5:5" x14ac:dyDescent="0.2">
      <c r="E2557" s="31"/>
    </row>
    <row r="2558" spans="5:5" x14ac:dyDescent="0.2">
      <c r="E2558" s="31"/>
    </row>
    <row r="2559" spans="5:5" x14ac:dyDescent="0.2">
      <c r="E2559" s="31"/>
    </row>
    <row r="2560" spans="5:5" x14ac:dyDescent="0.2">
      <c r="E2560" s="31"/>
    </row>
    <row r="2561" spans="5:5" x14ac:dyDescent="0.2">
      <c r="E2561" s="31"/>
    </row>
    <row r="2562" spans="5:5" x14ac:dyDescent="0.2">
      <c r="E2562" s="31"/>
    </row>
    <row r="2563" spans="5:5" x14ac:dyDescent="0.2">
      <c r="E2563" s="31"/>
    </row>
    <row r="2564" spans="5:5" x14ac:dyDescent="0.2">
      <c r="E2564" s="31"/>
    </row>
    <row r="2565" spans="5:5" x14ac:dyDescent="0.2">
      <c r="E2565" s="31"/>
    </row>
    <row r="2566" spans="5:5" x14ac:dyDescent="0.2">
      <c r="E2566" s="31"/>
    </row>
    <row r="2567" spans="5:5" x14ac:dyDescent="0.2">
      <c r="E2567" s="31"/>
    </row>
    <row r="2568" spans="5:5" x14ac:dyDescent="0.2">
      <c r="E2568" s="31"/>
    </row>
    <row r="2569" spans="5:5" x14ac:dyDescent="0.2">
      <c r="E2569" s="31"/>
    </row>
    <row r="2570" spans="5:5" x14ac:dyDescent="0.2">
      <c r="E2570" s="31"/>
    </row>
    <row r="2571" spans="5:5" x14ac:dyDescent="0.2">
      <c r="E2571" s="31"/>
    </row>
    <row r="2572" spans="5:5" x14ac:dyDescent="0.2">
      <c r="E2572" s="31"/>
    </row>
    <row r="2573" spans="5:5" x14ac:dyDescent="0.2">
      <c r="E2573" s="31"/>
    </row>
    <row r="2574" spans="5:5" x14ac:dyDescent="0.2">
      <c r="E2574" s="31"/>
    </row>
    <row r="2575" spans="5:5" x14ac:dyDescent="0.2">
      <c r="E2575" s="31"/>
    </row>
    <row r="2576" spans="5:5" x14ac:dyDescent="0.2">
      <c r="E2576" s="31"/>
    </row>
    <row r="2577" spans="5:5" x14ac:dyDescent="0.2">
      <c r="E2577" s="31"/>
    </row>
    <row r="2578" spans="5:5" x14ac:dyDescent="0.2">
      <c r="E2578" s="31"/>
    </row>
    <row r="2579" spans="5:5" x14ac:dyDescent="0.2">
      <c r="E2579" s="31"/>
    </row>
    <row r="2580" spans="5:5" x14ac:dyDescent="0.2">
      <c r="E2580" s="31"/>
    </row>
    <row r="2581" spans="5:5" x14ac:dyDescent="0.2">
      <c r="E2581" s="31"/>
    </row>
    <row r="2582" spans="5:5" x14ac:dyDescent="0.2">
      <c r="E2582" s="31"/>
    </row>
    <row r="2583" spans="5:5" x14ac:dyDescent="0.2">
      <c r="E2583" s="31"/>
    </row>
    <row r="2584" spans="5:5" x14ac:dyDescent="0.2">
      <c r="E2584" s="31"/>
    </row>
    <row r="2585" spans="5:5" x14ac:dyDescent="0.2">
      <c r="E2585" s="31"/>
    </row>
    <row r="2586" spans="5:5" x14ac:dyDescent="0.2">
      <c r="E2586" s="31"/>
    </row>
    <row r="2587" spans="5:5" x14ac:dyDescent="0.2">
      <c r="E2587" s="31"/>
    </row>
    <row r="2588" spans="5:5" x14ac:dyDescent="0.2">
      <c r="E2588" s="31"/>
    </row>
    <row r="2589" spans="5:5" x14ac:dyDescent="0.2">
      <c r="E2589" s="31"/>
    </row>
    <row r="2590" spans="5:5" x14ac:dyDescent="0.2">
      <c r="E2590" s="31"/>
    </row>
    <row r="2591" spans="5:5" x14ac:dyDescent="0.2">
      <c r="E2591" s="31"/>
    </row>
    <row r="2592" spans="5:5" x14ac:dyDescent="0.2">
      <c r="E2592" s="31"/>
    </row>
    <row r="2593" spans="5:5" x14ac:dyDescent="0.2">
      <c r="E2593" s="31"/>
    </row>
    <row r="2594" spans="5:5" x14ac:dyDescent="0.2">
      <c r="E2594" s="31"/>
    </row>
    <row r="2595" spans="5:5" x14ac:dyDescent="0.2">
      <c r="E2595" s="31"/>
    </row>
    <row r="2596" spans="5:5" x14ac:dyDescent="0.2">
      <c r="E2596" s="31"/>
    </row>
    <row r="2597" spans="5:5" x14ac:dyDescent="0.2">
      <c r="E2597" s="31"/>
    </row>
    <row r="2598" spans="5:5" x14ac:dyDescent="0.2">
      <c r="E2598" s="31"/>
    </row>
    <row r="2599" spans="5:5" x14ac:dyDescent="0.2">
      <c r="E2599" s="31"/>
    </row>
    <row r="2600" spans="5:5" x14ac:dyDescent="0.2">
      <c r="E2600" s="31"/>
    </row>
    <row r="2601" spans="5:5" x14ac:dyDescent="0.2">
      <c r="E2601" s="31"/>
    </row>
    <row r="2602" spans="5:5" x14ac:dyDescent="0.2">
      <c r="E2602" s="31"/>
    </row>
    <row r="2603" spans="5:5" x14ac:dyDescent="0.2">
      <c r="E2603" s="31"/>
    </row>
    <row r="2604" spans="5:5" x14ac:dyDescent="0.2">
      <c r="E2604" s="31"/>
    </row>
    <row r="2605" spans="5:5" x14ac:dyDescent="0.2">
      <c r="E2605" s="31"/>
    </row>
    <row r="2606" spans="5:5" x14ac:dyDescent="0.2">
      <c r="E2606" s="31"/>
    </row>
    <row r="2607" spans="5:5" x14ac:dyDescent="0.2">
      <c r="E2607" s="31"/>
    </row>
    <row r="2608" spans="5:5" x14ac:dyDescent="0.2">
      <c r="E2608" s="31"/>
    </row>
    <row r="2609" spans="5:5" x14ac:dyDescent="0.2">
      <c r="E2609" s="31"/>
    </row>
    <row r="2610" spans="5:5" x14ac:dyDescent="0.2">
      <c r="E2610" s="31"/>
    </row>
    <row r="2611" spans="5:5" x14ac:dyDescent="0.2">
      <c r="E2611" s="31"/>
    </row>
    <row r="2612" spans="5:5" x14ac:dyDescent="0.2">
      <c r="E2612" s="31"/>
    </row>
    <row r="2613" spans="5:5" x14ac:dyDescent="0.2">
      <c r="E2613" s="31"/>
    </row>
    <row r="2614" spans="5:5" x14ac:dyDescent="0.2">
      <c r="E2614" s="31"/>
    </row>
    <row r="2615" spans="5:5" x14ac:dyDescent="0.2">
      <c r="E2615" s="31"/>
    </row>
    <row r="2616" spans="5:5" x14ac:dyDescent="0.2">
      <c r="E2616" s="31"/>
    </row>
    <row r="2617" spans="5:5" x14ac:dyDescent="0.2">
      <c r="E2617" s="31"/>
    </row>
    <row r="2618" spans="5:5" x14ac:dyDescent="0.2">
      <c r="E2618" s="31"/>
    </row>
    <row r="2619" spans="5:5" x14ac:dyDescent="0.2">
      <c r="E2619" s="31"/>
    </row>
    <row r="2620" spans="5:5" x14ac:dyDescent="0.2">
      <c r="E2620" s="31"/>
    </row>
    <row r="2621" spans="5:5" x14ac:dyDescent="0.2">
      <c r="E2621" s="31"/>
    </row>
    <row r="2622" spans="5:5" x14ac:dyDescent="0.2">
      <c r="E2622" s="31"/>
    </row>
    <row r="2623" spans="5:5" x14ac:dyDescent="0.2">
      <c r="E2623" s="31"/>
    </row>
    <row r="2624" spans="5:5" x14ac:dyDescent="0.2">
      <c r="E2624" s="31"/>
    </row>
    <row r="2625" spans="5:5" x14ac:dyDescent="0.2">
      <c r="E2625" s="31"/>
    </row>
    <row r="2626" spans="5:5" x14ac:dyDescent="0.2">
      <c r="E2626" s="31"/>
    </row>
    <row r="2627" spans="5:5" x14ac:dyDescent="0.2">
      <c r="E2627" s="31"/>
    </row>
    <row r="2628" spans="5:5" x14ac:dyDescent="0.2">
      <c r="E2628" s="31"/>
    </row>
    <row r="2629" spans="5:5" x14ac:dyDescent="0.2">
      <c r="E2629" s="31"/>
    </row>
    <row r="2630" spans="5:5" x14ac:dyDescent="0.2">
      <c r="E2630" s="31"/>
    </row>
    <row r="2631" spans="5:5" x14ac:dyDescent="0.2">
      <c r="E2631" s="31"/>
    </row>
    <row r="2632" spans="5:5" x14ac:dyDescent="0.2">
      <c r="E2632" s="31"/>
    </row>
    <row r="2633" spans="5:5" x14ac:dyDescent="0.2">
      <c r="E2633" s="31"/>
    </row>
    <row r="2634" spans="5:5" x14ac:dyDescent="0.2">
      <c r="E2634" s="31"/>
    </row>
    <row r="2635" spans="5:5" x14ac:dyDescent="0.2">
      <c r="E2635" s="31"/>
    </row>
    <row r="2636" spans="5:5" x14ac:dyDescent="0.2">
      <c r="E2636" s="31"/>
    </row>
    <row r="2637" spans="5:5" x14ac:dyDescent="0.2">
      <c r="E2637" s="31"/>
    </row>
    <row r="2638" spans="5:5" x14ac:dyDescent="0.2">
      <c r="E2638" s="31"/>
    </row>
    <row r="2639" spans="5:5" x14ac:dyDescent="0.2">
      <c r="E2639" s="31"/>
    </row>
    <row r="2640" spans="5:5" x14ac:dyDescent="0.2">
      <c r="E2640" s="31"/>
    </row>
    <row r="2641" spans="5:5" x14ac:dyDescent="0.2">
      <c r="E2641" s="31"/>
    </row>
    <row r="2642" spans="5:5" x14ac:dyDescent="0.2">
      <c r="E2642" s="31"/>
    </row>
    <row r="2643" spans="5:5" x14ac:dyDescent="0.2">
      <c r="E2643" s="31"/>
    </row>
    <row r="2644" spans="5:5" x14ac:dyDescent="0.2">
      <c r="E2644" s="31"/>
    </row>
    <row r="2645" spans="5:5" x14ac:dyDescent="0.2">
      <c r="E2645" s="31"/>
    </row>
    <row r="2646" spans="5:5" x14ac:dyDescent="0.2">
      <c r="E2646" s="31"/>
    </row>
    <row r="2647" spans="5:5" x14ac:dyDescent="0.2">
      <c r="E2647" s="31"/>
    </row>
    <row r="2648" spans="5:5" x14ac:dyDescent="0.2">
      <c r="E2648" s="31"/>
    </row>
    <row r="2649" spans="5:5" x14ac:dyDescent="0.2">
      <c r="E2649" s="31"/>
    </row>
    <row r="2650" spans="5:5" x14ac:dyDescent="0.2">
      <c r="E2650" s="31"/>
    </row>
    <row r="2651" spans="5:5" x14ac:dyDescent="0.2">
      <c r="E2651" s="31"/>
    </row>
    <row r="2652" spans="5:5" x14ac:dyDescent="0.2">
      <c r="E2652" s="31"/>
    </row>
    <row r="2653" spans="5:5" x14ac:dyDescent="0.2">
      <c r="E2653" s="31"/>
    </row>
    <row r="2654" spans="5:5" x14ac:dyDescent="0.2">
      <c r="E2654" s="31"/>
    </row>
    <row r="2655" spans="5:5" x14ac:dyDescent="0.2">
      <c r="E2655" s="31"/>
    </row>
    <row r="2656" spans="5:5" x14ac:dyDescent="0.2">
      <c r="E2656" s="31"/>
    </row>
    <row r="2657" spans="5:5" x14ac:dyDescent="0.2">
      <c r="E2657" s="31"/>
    </row>
    <row r="2658" spans="5:5" x14ac:dyDescent="0.2">
      <c r="E2658" s="31"/>
    </row>
    <row r="2659" spans="5:5" x14ac:dyDescent="0.2">
      <c r="E2659" s="31"/>
    </row>
    <row r="2660" spans="5:5" x14ac:dyDescent="0.2">
      <c r="E2660" s="31"/>
    </row>
    <row r="2661" spans="5:5" x14ac:dyDescent="0.2">
      <c r="E2661" s="31"/>
    </row>
    <row r="2662" spans="5:5" x14ac:dyDescent="0.2">
      <c r="E2662" s="31"/>
    </row>
    <row r="2663" spans="5:5" x14ac:dyDescent="0.2">
      <c r="E2663" s="31"/>
    </row>
    <row r="2664" spans="5:5" x14ac:dyDescent="0.2">
      <c r="E2664" s="31"/>
    </row>
    <row r="2665" spans="5:5" x14ac:dyDescent="0.2">
      <c r="E2665" s="31"/>
    </row>
    <row r="2666" spans="5:5" x14ac:dyDescent="0.2">
      <c r="E2666" s="31"/>
    </row>
    <row r="2667" spans="5:5" x14ac:dyDescent="0.2">
      <c r="E2667" s="31"/>
    </row>
    <row r="2668" spans="5:5" x14ac:dyDescent="0.2">
      <c r="E2668" s="31"/>
    </row>
    <row r="2669" spans="5:5" x14ac:dyDescent="0.2">
      <c r="E2669" s="31"/>
    </row>
    <row r="2670" spans="5:5" x14ac:dyDescent="0.2">
      <c r="E2670" s="31"/>
    </row>
    <row r="2671" spans="5:5" x14ac:dyDescent="0.2">
      <c r="E2671" s="31"/>
    </row>
    <row r="2672" spans="5:5" x14ac:dyDescent="0.2">
      <c r="E2672" s="31"/>
    </row>
    <row r="2673" spans="5:5" x14ac:dyDescent="0.2">
      <c r="E2673" s="31"/>
    </row>
    <row r="2674" spans="5:5" x14ac:dyDescent="0.2">
      <c r="E2674" s="31"/>
    </row>
    <row r="2675" spans="5:5" x14ac:dyDescent="0.2">
      <c r="E2675" s="31"/>
    </row>
    <row r="2676" spans="5:5" x14ac:dyDescent="0.2">
      <c r="E2676" s="31"/>
    </row>
    <row r="2677" spans="5:5" x14ac:dyDescent="0.2">
      <c r="E2677" s="31"/>
    </row>
    <row r="2678" spans="5:5" x14ac:dyDescent="0.2">
      <c r="E2678" s="31"/>
    </row>
    <row r="2679" spans="5:5" x14ac:dyDescent="0.2">
      <c r="E2679" s="31"/>
    </row>
    <row r="2680" spans="5:5" x14ac:dyDescent="0.2">
      <c r="E2680" s="31"/>
    </row>
    <row r="2681" spans="5:5" x14ac:dyDescent="0.2">
      <c r="E2681" s="31"/>
    </row>
    <row r="2682" spans="5:5" x14ac:dyDescent="0.2">
      <c r="E2682" s="31"/>
    </row>
    <row r="2683" spans="5:5" x14ac:dyDescent="0.2">
      <c r="E2683" s="31"/>
    </row>
    <row r="2684" spans="5:5" x14ac:dyDescent="0.2">
      <c r="E2684" s="31"/>
    </row>
    <row r="2685" spans="5:5" x14ac:dyDescent="0.2">
      <c r="E2685" s="31"/>
    </row>
    <row r="2686" spans="5:5" x14ac:dyDescent="0.2">
      <c r="E2686" s="31"/>
    </row>
    <row r="2687" spans="5:5" x14ac:dyDescent="0.2">
      <c r="E2687" s="31"/>
    </row>
    <row r="2688" spans="5:5" x14ac:dyDescent="0.2">
      <c r="E2688" s="31"/>
    </row>
    <row r="2689" spans="5:5" x14ac:dyDescent="0.2">
      <c r="E2689" s="31"/>
    </row>
    <row r="2690" spans="5:5" x14ac:dyDescent="0.2">
      <c r="E2690" s="31"/>
    </row>
    <row r="2691" spans="5:5" x14ac:dyDescent="0.2">
      <c r="E2691" s="31"/>
    </row>
    <row r="2692" spans="5:5" x14ac:dyDescent="0.2">
      <c r="E2692" s="31"/>
    </row>
    <row r="2693" spans="5:5" x14ac:dyDescent="0.2">
      <c r="E2693" s="31"/>
    </row>
    <row r="2694" spans="5:5" x14ac:dyDescent="0.2">
      <c r="E2694" s="31"/>
    </row>
    <row r="2695" spans="5:5" x14ac:dyDescent="0.2">
      <c r="E2695" s="31"/>
    </row>
    <row r="2696" spans="5:5" x14ac:dyDescent="0.2">
      <c r="E2696" s="31"/>
    </row>
    <row r="2697" spans="5:5" x14ac:dyDescent="0.2">
      <c r="E2697" s="31"/>
    </row>
    <row r="2698" spans="5:5" x14ac:dyDescent="0.2">
      <c r="E2698" s="31"/>
    </row>
    <row r="2699" spans="5:5" x14ac:dyDescent="0.2">
      <c r="E2699" s="31"/>
    </row>
    <row r="2700" spans="5:5" x14ac:dyDescent="0.2">
      <c r="E2700" s="31"/>
    </row>
    <row r="2701" spans="5:5" x14ac:dyDescent="0.2">
      <c r="E2701" s="31"/>
    </row>
    <row r="2702" spans="5:5" x14ac:dyDescent="0.2">
      <c r="E2702" s="31"/>
    </row>
    <row r="2703" spans="5:5" x14ac:dyDescent="0.2">
      <c r="E2703" s="31"/>
    </row>
    <row r="2704" spans="5:5" x14ac:dyDescent="0.2">
      <c r="E2704" s="31"/>
    </row>
    <row r="2705" spans="5:5" x14ac:dyDescent="0.2">
      <c r="E2705" s="31"/>
    </row>
    <row r="2706" spans="5:5" x14ac:dyDescent="0.2">
      <c r="E2706" s="31"/>
    </row>
    <row r="2707" spans="5:5" x14ac:dyDescent="0.2">
      <c r="E2707" s="31"/>
    </row>
    <row r="2708" spans="5:5" x14ac:dyDescent="0.2">
      <c r="E2708" s="31"/>
    </row>
    <row r="2709" spans="5:5" x14ac:dyDescent="0.2">
      <c r="E2709" s="31"/>
    </row>
    <row r="2710" spans="5:5" x14ac:dyDescent="0.2">
      <c r="E2710" s="31"/>
    </row>
    <row r="2711" spans="5:5" x14ac:dyDescent="0.2">
      <c r="E2711" s="31"/>
    </row>
    <row r="2712" spans="5:5" x14ac:dyDescent="0.2">
      <c r="E2712" s="31"/>
    </row>
    <row r="2713" spans="5:5" x14ac:dyDescent="0.2">
      <c r="E2713" s="31"/>
    </row>
    <row r="2714" spans="5:5" x14ac:dyDescent="0.2">
      <c r="E2714" s="31"/>
    </row>
    <row r="2715" spans="5:5" x14ac:dyDescent="0.2">
      <c r="E2715" s="31"/>
    </row>
    <row r="2716" spans="5:5" x14ac:dyDescent="0.2">
      <c r="E2716" s="31"/>
    </row>
    <row r="2717" spans="5:5" x14ac:dyDescent="0.2">
      <c r="E2717" s="31"/>
    </row>
    <row r="2718" spans="5:5" x14ac:dyDescent="0.2">
      <c r="E2718" s="31"/>
    </row>
    <row r="2719" spans="5:5" x14ac:dyDescent="0.2">
      <c r="E2719" s="31"/>
    </row>
    <row r="2720" spans="5:5" x14ac:dyDescent="0.2">
      <c r="E2720" s="31"/>
    </row>
    <row r="2721" spans="5:5" x14ac:dyDescent="0.2">
      <c r="E2721" s="31"/>
    </row>
    <row r="2722" spans="5:5" x14ac:dyDescent="0.2">
      <c r="E2722" s="31"/>
    </row>
    <row r="2723" spans="5:5" x14ac:dyDescent="0.2">
      <c r="E2723" s="31"/>
    </row>
    <row r="2724" spans="5:5" x14ac:dyDescent="0.2">
      <c r="E2724" s="31"/>
    </row>
    <row r="2725" spans="5:5" x14ac:dyDescent="0.2">
      <c r="E2725" s="31"/>
    </row>
    <row r="2726" spans="5:5" x14ac:dyDescent="0.2">
      <c r="E2726" s="31"/>
    </row>
    <row r="2727" spans="5:5" x14ac:dyDescent="0.2">
      <c r="E2727" s="31"/>
    </row>
    <row r="2728" spans="5:5" x14ac:dyDescent="0.2">
      <c r="E2728" s="31"/>
    </row>
    <row r="2729" spans="5:5" x14ac:dyDescent="0.2">
      <c r="E2729" s="31"/>
    </row>
    <row r="2730" spans="5:5" x14ac:dyDescent="0.2">
      <c r="E2730" s="31"/>
    </row>
    <row r="2731" spans="5:5" x14ac:dyDescent="0.2">
      <c r="E2731" s="31"/>
    </row>
    <row r="2732" spans="5:5" x14ac:dyDescent="0.2">
      <c r="E2732" s="31"/>
    </row>
    <row r="2733" spans="5:5" x14ac:dyDescent="0.2">
      <c r="E2733" s="31"/>
    </row>
    <row r="2734" spans="5:5" x14ac:dyDescent="0.2">
      <c r="E2734" s="31"/>
    </row>
    <row r="2735" spans="5:5" x14ac:dyDescent="0.2">
      <c r="E2735" s="31"/>
    </row>
    <row r="2736" spans="5:5" x14ac:dyDescent="0.2">
      <c r="E2736" s="31"/>
    </row>
    <row r="2737" spans="5:5" x14ac:dyDescent="0.2">
      <c r="E2737" s="31"/>
    </row>
    <row r="2738" spans="5:5" x14ac:dyDescent="0.2">
      <c r="E2738" s="31"/>
    </row>
    <row r="2739" spans="5:5" x14ac:dyDescent="0.2">
      <c r="E2739" s="31"/>
    </row>
    <row r="2740" spans="5:5" x14ac:dyDescent="0.2">
      <c r="E2740" s="31"/>
    </row>
    <row r="2741" spans="5:5" x14ac:dyDescent="0.2">
      <c r="E2741" s="31"/>
    </row>
    <row r="2742" spans="5:5" x14ac:dyDescent="0.2">
      <c r="E2742" s="31"/>
    </row>
    <row r="2743" spans="5:5" x14ac:dyDescent="0.2">
      <c r="E2743" s="31"/>
    </row>
    <row r="2744" spans="5:5" x14ac:dyDescent="0.2">
      <c r="E2744" s="31"/>
    </row>
    <row r="2745" spans="5:5" x14ac:dyDescent="0.2">
      <c r="E2745" s="31"/>
    </row>
    <row r="2746" spans="5:5" x14ac:dyDescent="0.2">
      <c r="E2746" s="31"/>
    </row>
    <row r="2747" spans="5:5" x14ac:dyDescent="0.2">
      <c r="E2747" s="31"/>
    </row>
    <row r="2748" spans="5:5" x14ac:dyDescent="0.2">
      <c r="E2748" s="31"/>
    </row>
    <row r="2749" spans="5:5" x14ac:dyDescent="0.2">
      <c r="E2749" s="31"/>
    </row>
    <row r="2750" spans="5:5" x14ac:dyDescent="0.2">
      <c r="E2750" s="31"/>
    </row>
    <row r="2751" spans="5:5" x14ac:dyDescent="0.2">
      <c r="E2751" s="31"/>
    </row>
    <row r="2752" spans="5:5" x14ac:dyDescent="0.2">
      <c r="E2752" s="31"/>
    </row>
    <row r="2753" spans="5:5" x14ac:dyDescent="0.2">
      <c r="E2753" s="31"/>
    </row>
    <row r="2754" spans="5:5" x14ac:dyDescent="0.2">
      <c r="E2754" s="31"/>
    </row>
    <row r="2755" spans="5:5" x14ac:dyDescent="0.2">
      <c r="E2755" s="31"/>
    </row>
    <row r="2756" spans="5:5" x14ac:dyDescent="0.2">
      <c r="E2756" s="31"/>
    </row>
    <row r="2757" spans="5:5" x14ac:dyDescent="0.2">
      <c r="E2757" s="31"/>
    </row>
    <row r="2758" spans="5:5" x14ac:dyDescent="0.2">
      <c r="E2758" s="31"/>
    </row>
    <row r="2759" spans="5:5" x14ac:dyDescent="0.2">
      <c r="E2759" s="31"/>
    </row>
    <row r="2760" spans="5:5" x14ac:dyDescent="0.2">
      <c r="E2760" s="31"/>
    </row>
    <row r="2761" spans="5:5" x14ac:dyDescent="0.2">
      <c r="E2761" s="31"/>
    </row>
    <row r="2762" spans="5:5" x14ac:dyDescent="0.2">
      <c r="E2762" s="31"/>
    </row>
    <row r="2763" spans="5:5" x14ac:dyDescent="0.2">
      <c r="E2763" s="31"/>
    </row>
    <row r="2764" spans="5:5" x14ac:dyDescent="0.2">
      <c r="E2764" s="31"/>
    </row>
    <row r="2765" spans="5:5" x14ac:dyDescent="0.2">
      <c r="E2765" s="31"/>
    </row>
    <row r="2766" spans="5:5" x14ac:dyDescent="0.2">
      <c r="E2766" s="31"/>
    </row>
    <row r="2767" spans="5:5" x14ac:dyDescent="0.2">
      <c r="E2767" s="31"/>
    </row>
    <row r="2768" spans="5:5" x14ac:dyDescent="0.2">
      <c r="E2768" s="31"/>
    </row>
    <row r="2769" spans="5:5" x14ac:dyDescent="0.2">
      <c r="E2769" s="31"/>
    </row>
    <row r="2770" spans="5:5" x14ac:dyDescent="0.2">
      <c r="E2770" s="31"/>
    </row>
    <row r="2771" spans="5:5" x14ac:dyDescent="0.2">
      <c r="E2771" s="31"/>
    </row>
    <row r="2772" spans="5:5" x14ac:dyDescent="0.2">
      <c r="E2772" s="31"/>
    </row>
    <row r="2773" spans="5:5" x14ac:dyDescent="0.2">
      <c r="E2773" s="31"/>
    </row>
    <row r="2774" spans="5:5" x14ac:dyDescent="0.2">
      <c r="E2774" s="31"/>
    </row>
    <row r="2775" spans="5:5" x14ac:dyDescent="0.2">
      <c r="E2775" s="31"/>
    </row>
    <row r="2776" spans="5:5" x14ac:dyDescent="0.2">
      <c r="E2776" s="31"/>
    </row>
    <row r="2777" spans="5:5" x14ac:dyDescent="0.2">
      <c r="E2777" s="31"/>
    </row>
    <row r="2778" spans="5:5" x14ac:dyDescent="0.2">
      <c r="E2778" s="31"/>
    </row>
    <row r="2779" spans="5:5" x14ac:dyDescent="0.2">
      <c r="E2779" s="31"/>
    </row>
    <row r="2780" spans="5:5" x14ac:dyDescent="0.2">
      <c r="E2780" s="31"/>
    </row>
    <row r="2781" spans="5:5" x14ac:dyDescent="0.2">
      <c r="E2781" s="31"/>
    </row>
    <row r="2782" spans="5:5" x14ac:dyDescent="0.2">
      <c r="E2782" s="31"/>
    </row>
    <row r="2783" spans="5:5" x14ac:dyDescent="0.2">
      <c r="E2783" s="31"/>
    </row>
    <row r="2784" spans="5:5" x14ac:dyDescent="0.2">
      <c r="E2784" s="31"/>
    </row>
    <row r="2785" spans="5:5" x14ac:dyDescent="0.2">
      <c r="E2785" s="31"/>
    </row>
    <row r="2786" spans="5:5" x14ac:dyDescent="0.2">
      <c r="E2786" s="31"/>
    </row>
    <row r="2787" spans="5:5" x14ac:dyDescent="0.2">
      <c r="E2787" s="31"/>
    </row>
    <row r="2788" spans="5:5" x14ac:dyDescent="0.2">
      <c r="E2788" s="31"/>
    </row>
    <row r="2789" spans="5:5" x14ac:dyDescent="0.2">
      <c r="E2789" s="31"/>
    </row>
    <row r="2790" spans="5:5" x14ac:dyDescent="0.2">
      <c r="E2790" s="31"/>
    </row>
    <row r="2791" spans="5:5" x14ac:dyDescent="0.2">
      <c r="E2791" s="31"/>
    </row>
    <row r="2792" spans="5:5" x14ac:dyDescent="0.2">
      <c r="E2792" s="31"/>
    </row>
    <row r="2793" spans="5:5" x14ac:dyDescent="0.2">
      <c r="E2793" s="31"/>
    </row>
    <row r="2794" spans="5:5" x14ac:dyDescent="0.2">
      <c r="E2794" s="31"/>
    </row>
    <row r="2795" spans="5:5" x14ac:dyDescent="0.2">
      <c r="E2795" s="31"/>
    </row>
    <row r="2796" spans="5:5" x14ac:dyDescent="0.2">
      <c r="E2796" s="31"/>
    </row>
    <row r="2797" spans="5:5" x14ac:dyDescent="0.2">
      <c r="E2797" s="31"/>
    </row>
    <row r="2798" spans="5:5" x14ac:dyDescent="0.2">
      <c r="E2798" s="31"/>
    </row>
    <row r="2799" spans="5:5" x14ac:dyDescent="0.2">
      <c r="E2799" s="31"/>
    </row>
    <row r="2800" spans="5:5" x14ac:dyDescent="0.2">
      <c r="E2800" s="31"/>
    </row>
    <row r="2801" spans="5:5" x14ac:dyDescent="0.2">
      <c r="E2801" s="31"/>
    </row>
    <row r="2802" spans="5:5" x14ac:dyDescent="0.2">
      <c r="E2802" s="31"/>
    </row>
    <row r="2803" spans="5:5" x14ac:dyDescent="0.2">
      <c r="E2803" s="31"/>
    </row>
    <row r="2804" spans="5:5" x14ac:dyDescent="0.2">
      <c r="E2804" s="31"/>
    </row>
    <row r="2805" spans="5:5" x14ac:dyDescent="0.2">
      <c r="E2805" s="31"/>
    </row>
    <row r="2806" spans="5:5" x14ac:dyDescent="0.2">
      <c r="E2806" s="31"/>
    </row>
    <row r="2807" spans="5:5" x14ac:dyDescent="0.2">
      <c r="E2807" s="31"/>
    </row>
    <row r="2808" spans="5:5" x14ac:dyDescent="0.2">
      <c r="E2808" s="31"/>
    </row>
    <row r="2809" spans="5:5" x14ac:dyDescent="0.2">
      <c r="E2809" s="31"/>
    </row>
    <row r="2810" spans="5:5" x14ac:dyDescent="0.2">
      <c r="E2810" s="31"/>
    </row>
    <row r="2811" spans="5:5" x14ac:dyDescent="0.2">
      <c r="E2811" s="31"/>
    </row>
    <row r="2812" spans="5:5" x14ac:dyDescent="0.2">
      <c r="E2812" s="31"/>
    </row>
    <row r="2813" spans="5:5" x14ac:dyDescent="0.2">
      <c r="E2813" s="31"/>
    </row>
    <row r="2814" spans="5:5" x14ac:dyDescent="0.2">
      <c r="E2814" s="31"/>
    </row>
    <row r="2815" spans="5:5" x14ac:dyDescent="0.2">
      <c r="E2815" s="31"/>
    </row>
    <row r="2816" spans="5:5" x14ac:dyDescent="0.2">
      <c r="E2816" s="31"/>
    </row>
    <row r="2817" spans="5:5" x14ac:dyDescent="0.2">
      <c r="E2817" s="31"/>
    </row>
    <row r="2818" spans="5:5" x14ac:dyDescent="0.2">
      <c r="E2818" s="31"/>
    </row>
    <row r="2819" spans="5:5" x14ac:dyDescent="0.2">
      <c r="E2819" s="31"/>
    </row>
    <row r="2820" spans="5:5" x14ac:dyDescent="0.2">
      <c r="E2820" s="31"/>
    </row>
    <row r="2821" spans="5:5" x14ac:dyDescent="0.2">
      <c r="E2821" s="31"/>
    </row>
    <row r="2822" spans="5:5" x14ac:dyDescent="0.2">
      <c r="E2822" s="31"/>
    </row>
    <row r="2823" spans="5:5" x14ac:dyDescent="0.2">
      <c r="E2823" s="31"/>
    </row>
    <row r="2824" spans="5:5" x14ac:dyDescent="0.2">
      <c r="E2824" s="31"/>
    </row>
    <row r="2825" spans="5:5" x14ac:dyDescent="0.2">
      <c r="E2825" s="31"/>
    </row>
    <row r="2826" spans="5:5" x14ac:dyDescent="0.2">
      <c r="E2826" s="31"/>
    </row>
    <row r="2827" spans="5:5" x14ac:dyDescent="0.2">
      <c r="E2827" s="31"/>
    </row>
    <row r="2828" spans="5:5" x14ac:dyDescent="0.2">
      <c r="E2828" s="31"/>
    </row>
    <row r="2829" spans="5:5" x14ac:dyDescent="0.2">
      <c r="E2829" s="31"/>
    </row>
    <row r="2830" spans="5:5" x14ac:dyDescent="0.2">
      <c r="E2830" s="31"/>
    </row>
    <row r="2831" spans="5:5" x14ac:dyDescent="0.2">
      <c r="E2831" s="31"/>
    </row>
    <row r="2832" spans="5:5" x14ac:dyDescent="0.2">
      <c r="E2832" s="31"/>
    </row>
    <row r="2833" spans="5:5" x14ac:dyDescent="0.2">
      <c r="E2833" s="31"/>
    </row>
    <row r="2834" spans="5:5" x14ac:dyDescent="0.2">
      <c r="E2834" s="31"/>
    </row>
    <row r="2835" spans="5:5" x14ac:dyDescent="0.2">
      <c r="E2835" s="31"/>
    </row>
    <row r="2836" spans="5:5" x14ac:dyDescent="0.2">
      <c r="E2836" s="31"/>
    </row>
    <row r="2837" spans="5:5" x14ac:dyDescent="0.2">
      <c r="E2837" s="31"/>
    </row>
    <row r="2838" spans="5:5" x14ac:dyDescent="0.2">
      <c r="E2838" s="31"/>
    </row>
    <row r="2839" spans="5:5" x14ac:dyDescent="0.2">
      <c r="E2839" s="31"/>
    </row>
    <row r="2840" spans="5:5" x14ac:dyDescent="0.2">
      <c r="E2840" s="31"/>
    </row>
    <row r="2841" spans="5:5" x14ac:dyDescent="0.2">
      <c r="E2841" s="31"/>
    </row>
    <row r="2842" spans="5:5" x14ac:dyDescent="0.2">
      <c r="E2842" s="31"/>
    </row>
    <row r="2843" spans="5:5" x14ac:dyDescent="0.2">
      <c r="E2843" s="31"/>
    </row>
    <row r="2844" spans="5:5" x14ac:dyDescent="0.2">
      <c r="E2844" s="31"/>
    </row>
    <row r="2845" spans="5:5" x14ac:dyDescent="0.2">
      <c r="E2845" s="31"/>
    </row>
    <row r="2846" spans="5:5" x14ac:dyDescent="0.2">
      <c r="E2846" s="31"/>
    </row>
    <row r="2847" spans="5:5" x14ac:dyDescent="0.2">
      <c r="E2847" s="31"/>
    </row>
    <row r="2848" spans="5:5" x14ac:dyDescent="0.2">
      <c r="E2848" s="31"/>
    </row>
    <row r="2849" spans="5:5" x14ac:dyDescent="0.2">
      <c r="E2849" s="31"/>
    </row>
    <row r="2850" spans="5:5" x14ac:dyDescent="0.2">
      <c r="E2850" s="31"/>
    </row>
    <row r="2851" spans="5:5" x14ac:dyDescent="0.2">
      <c r="E2851" s="31"/>
    </row>
    <row r="2852" spans="5:5" x14ac:dyDescent="0.2">
      <c r="E2852" s="31"/>
    </row>
    <row r="2853" spans="5:5" x14ac:dyDescent="0.2">
      <c r="E2853" s="31"/>
    </row>
    <row r="2854" spans="5:5" x14ac:dyDescent="0.2">
      <c r="E2854" s="31"/>
    </row>
    <row r="2855" spans="5:5" x14ac:dyDescent="0.2">
      <c r="E2855" s="31"/>
    </row>
    <row r="2856" spans="5:5" x14ac:dyDescent="0.2">
      <c r="E2856" s="31"/>
    </row>
    <row r="2857" spans="5:5" x14ac:dyDescent="0.2">
      <c r="E2857" s="31"/>
    </row>
    <row r="2858" spans="5:5" x14ac:dyDescent="0.2">
      <c r="E2858" s="31"/>
    </row>
    <row r="2859" spans="5:5" x14ac:dyDescent="0.2">
      <c r="E2859" s="31"/>
    </row>
    <row r="2860" spans="5:5" x14ac:dyDescent="0.2">
      <c r="E2860" s="31"/>
    </row>
    <row r="2861" spans="5:5" x14ac:dyDescent="0.2">
      <c r="E2861" s="31"/>
    </row>
    <row r="2862" spans="5:5" x14ac:dyDescent="0.2">
      <c r="E2862" s="31"/>
    </row>
    <row r="2863" spans="5:5" x14ac:dyDescent="0.2">
      <c r="E2863" s="31"/>
    </row>
    <row r="2864" spans="5:5" x14ac:dyDescent="0.2">
      <c r="E2864" s="31"/>
    </row>
    <row r="2865" spans="5:5" x14ac:dyDescent="0.2">
      <c r="E2865" s="31"/>
    </row>
    <row r="2866" spans="5:5" x14ac:dyDescent="0.2">
      <c r="E2866" s="31"/>
    </row>
    <row r="2867" spans="5:5" x14ac:dyDescent="0.2">
      <c r="E2867" s="31"/>
    </row>
    <row r="2868" spans="5:5" x14ac:dyDescent="0.2">
      <c r="E2868" s="31"/>
    </row>
    <row r="2869" spans="5:5" x14ac:dyDescent="0.2">
      <c r="E2869" s="31"/>
    </row>
    <row r="2870" spans="5:5" x14ac:dyDescent="0.2">
      <c r="E2870" s="31"/>
    </row>
    <row r="2871" spans="5:5" x14ac:dyDescent="0.2">
      <c r="E2871" s="31"/>
    </row>
    <row r="2872" spans="5:5" x14ac:dyDescent="0.2">
      <c r="E2872" s="31"/>
    </row>
    <row r="2873" spans="5:5" x14ac:dyDescent="0.2">
      <c r="E2873" s="31"/>
    </row>
    <row r="2874" spans="5:5" x14ac:dyDescent="0.2">
      <c r="E2874" s="31"/>
    </row>
    <row r="2875" spans="5:5" x14ac:dyDescent="0.2">
      <c r="E2875" s="31"/>
    </row>
    <row r="2876" spans="5:5" x14ac:dyDescent="0.2">
      <c r="E2876" s="31"/>
    </row>
    <row r="2877" spans="5:5" x14ac:dyDescent="0.2">
      <c r="E2877" s="31"/>
    </row>
    <row r="2878" spans="5:5" x14ac:dyDescent="0.2">
      <c r="E2878" s="31"/>
    </row>
    <row r="2879" spans="5:5" x14ac:dyDescent="0.2">
      <c r="E2879" s="31"/>
    </row>
    <row r="2880" spans="5:5" x14ac:dyDescent="0.2">
      <c r="E2880" s="31"/>
    </row>
    <row r="2881" spans="5:5" x14ac:dyDescent="0.2">
      <c r="E2881" s="31"/>
    </row>
    <row r="2882" spans="5:5" x14ac:dyDescent="0.2">
      <c r="E2882" s="31"/>
    </row>
    <row r="2883" spans="5:5" x14ac:dyDescent="0.2">
      <c r="E2883" s="31"/>
    </row>
    <row r="2884" spans="5:5" x14ac:dyDescent="0.2">
      <c r="E2884" s="31"/>
    </row>
    <row r="2885" spans="5:5" x14ac:dyDescent="0.2">
      <c r="E2885" s="31"/>
    </row>
    <row r="2886" spans="5:5" x14ac:dyDescent="0.2">
      <c r="E2886" s="31"/>
    </row>
    <row r="2887" spans="5:5" x14ac:dyDescent="0.2">
      <c r="E2887" s="31"/>
    </row>
    <row r="2888" spans="5:5" x14ac:dyDescent="0.2">
      <c r="E2888" s="31"/>
    </row>
    <row r="2889" spans="5:5" x14ac:dyDescent="0.2">
      <c r="E2889" s="31"/>
    </row>
    <row r="2890" spans="5:5" x14ac:dyDescent="0.2">
      <c r="E2890" s="31"/>
    </row>
    <row r="2891" spans="5:5" x14ac:dyDescent="0.2">
      <c r="E2891" s="31"/>
    </row>
    <row r="2892" spans="5:5" x14ac:dyDescent="0.2">
      <c r="E2892" s="31"/>
    </row>
    <row r="2893" spans="5:5" x14ac:dyDescent="0.2">
      <c r="E2893" s="31"/>
    </row>
    <row r="2894" spans="5:5" x14ac:dyDescent="0.2">
      <c r="E2894" s="31"/>
    </row>
    <row r="2895" spans="5:5" x14ac:dyDescent="0.2">
      <c r="E2895" s="31"/>
    </row>
    <row r="2896" spans="5:5" x14ac:dyDescent="0.2">
      <c r="E2896" s="31"/>
    </row>
    <row r="2897" spans="5:5" x14ac:dyDescent="0.2">
      <c r="E2897" s="31"/>
    </row>
    <row r="2898" spans="5:5" x14ac:dyDescent="0.2">
      <c r="E2898" s="31"/>
    </row>
    <row r="2899" spans="5:5" x14ac:dyDescent="0.2">
      <c r="E2899" s="31"/>
    </row>
    <row r="2900" spans="5:5" x14ac:dyDescent="0.2">
      <c r="E2900" s="31"/>
    </row>
    <row r="2901" spans="5:5" x14ac:dyDescent="0.2">
      <c r="E2901" s="31"/>
    </row>
    <row r="2902" spans="5:5" x14ac:dyDescent="0.2">
      <c r="E2902" s="31"/>
    </row>
    <row r="2903" spans="5:5" x14ac:dyDescent="0.2">
      <c r="E2903" s="31"/>
    </row>
    <row r="2904" spans="5:5" x14ac:dyDescent="0.2">
      <c r="E2904" s="31"/>
    </row>
    <row r="2905" spans="5:5" x14ac:dyDescent="0.2">
      <c r="E2905" s="31"/>
    </row>
    <row r="2906" spans="5:5" x14ac:dyDescent="0.2">
      <c r="E2906" s="31"/>
    </row>
    <row r="2907" spans="5:5" x14ac:dyDescent="0.2">
      <c r="E2907" s="31"/>
    </row>
    <row r="2908" spans="5:5" x14ac:dyDescent="0.2">
      <c r="E2908" s="31"/>
    </row>
    <row r="2909" spans="5:5" x14ac:dyDescent="0.2">
      <c r="E2909" s="31"/>
    </row>
    <row r="2910" spans="5:5" x14ac:dyDescent="0.2">
      <c r="E2910" s="31"/>
    </row>
    <row r="2911" spans="5:5" x14ac:dyDescent="0.2">
      <c r="E2911" s="31"/>
    </row>
    <row r="2912" spans="5:5" x14ac:dyDescent="0.2">
      <c r="E2912" s="31"/>
    </row>
    <row r="2913" spans="5:5" x14ac:dyDescent="0.2">
      <c r="E2913" s="31"/>
    </row>
    <row r="2914" spans="5:5" x14ac:dyDescent="0.2">
      <c r="E2914" s="31"/>
    </row>
    <row r="2915" spans="5:5" x14ac:dyDescent="0.2">
      <c r="E2915" s="31"/>
    </row>
    <row r="2916" spans="5:5" x14ac:dyDescent="0.2">
      <c r="E2916" s="31"/>
    </row>
    <row r="2917" spans="5:5" x14ac:dyDescent="0.2">
      <c r="E2917" s="31"/>
    </row>
    <row r="2918" spans="5:5" x14ac:dyDescent="0.2">
      <c r="E2918" s="31"/>
    </row>
    <row r="2919" spans="5:5" x14ac:dyDescent="0.2">
      <c r="E2919" s="31"/>
    </row>
    <row r="2920" spans="5:5" x14ac:dyDescent="0.2">
      <c r="E2920" s="31"/>
    </row>
    <row r="2921" spans="5:5" x14ac:dyDescent="0.2">
      <c r="E2921" s="31"/>
    </row>
    <row r="2922" spans="5:5" x14ac:dyDescent="0.2">
      <c r="E2922" s="31"/>
    </row>
    <row r="2923" spans="5:5" x14ac:dyDescent="0.2">
      <c r="E2923" s="31"/>
    </row>
    <row r="2924" spans="5:5" x14ac:dyDescent="0.2">
      <c r="E2924" s="31"/>
    </row>
    <row r="2925" spans="5:5" x14ac:dyDescent="0.2">
      <c r="E2925" s="31"/>
    </row>
    <row r="2926" spans="5:5" x14ac:dyDescent="0.2">
      <c r="E2926" s="31"/>
    </row>
    <row r="2927" spans="5:5" x14ac:dyDescent="0.2">
      <c r="E2927" s="31"/>
    </row>
    <row r="2928" spans="5:5" x14ac:dyDescent="0.2">
      <c r="E2928" s="31"/>
    </row>
    <row r="2929" spans="5:5" x14ac:dyDescent="0.2">
      <c r="E2929" s="31"/>
    </row>
    <row r="2930" spans="5:5" x14ac:dyDescent="0.2">
      <c r="E2930" s="31"/>
    </row>
    <row r="2931" spans="5:5" x14ac:dyDescent="0.2">
      <c r="E2931" s="31"/>
    </row>
    <row r="2932" spans="5:5" x14ac:dyDescent="0.2">
      <c r="E2932" s="31"/>
    </row>
    <row r="2933" spans="5:5" x14ac:dyDescent="0.2">
      <c r="E2933" s="31"/>
    </row>
    <row r="2934" spans="5:5" x14ac:dyDescent="0.2">
      <c r="E2934" s="31"/>
    </row>
    <row r="2935" spans="5:5" x14ac:dyDescent="0.2">
      <c r="E2935" s="31"/>
    </row>
    <row r="2936" spans="5:5" x14ac:dyDescent="0.2">
      <c r="E2936" s="31"/>
    </row>
    <row r="2937" spans="5:5" x14ac:dyDescent="0.2">
      <c r="E2937" s="31"/>
    </row>
    <row r="2938" spans="5:5" x14ac:dyDescent="0.2">
      <c r="E2938" s="31"/>
    </row>
    <row r="2939" spans="5:5" x14ac:dyDescent="0.2">
      <c r="E2939" s="31"/>
    </row>
    <row r="2940" spans="5:5" x14ac:dyDescent="0.2">
      <c r="E2940" s="31"/>
    </row>
    <row r="2941" spans="5:5" x14ac:dyDescent="0.2">
      <c r="E2941" s="31"/>
    </row>
    <row r="2942" spans="5:5" x14ac:dyDescent="0.2">
      <c r="E2942" s="31"/>
    </row>
    <row r="2943" spans="5:5" x14ac:dyDescent="0.2">
      <c r="E2943" s="31"/>
    </row>
    <row r="2944" spans="5:5" x14ac:dyDescent="0.2">
      <c r="E2944" s="31"/>
    </row>
    <row r="2945" spans="5:5" x14ac:dyDescent="0.2">
      <c r="E2945" s="31"/>
    </row>
    <row r="2946" spans="5:5" x14ac:dyDescent="0.2">
      <c r="E2946" s="31"/>
    </row>
    <row r="2947" spans="5:5" x14ac:dyDescent="0.2">
      <c r="E2947" s="31"/>
    </row>
    <row r="2948" spans="5:5" x14ac:dyDescent="0.2">
      <c r="E2948" s="31"/>
    </row>
    <row r="2949" spans="5:5" x14ac:dyDescent="0.2">
      <c r="E2949" s="31"/>
    </row>
    <row r="2950" spans="5:5" x14ac:dyDescent="0.2">
      <c r="E2950" s="31"/>
    </row>
    <row r="2951" spans="5:5" x14ac:dyDescent="0.2">
      <c r="E2951" s="31"/>
    </row>
    <row r="2952" spans="5:5" x14ac:dyDescent="0.2">
      <c r="E2952" s="31"/>
    </row>
    <row r="2953" spans="5:5" x14ac:dyDescent="0.2">
      <c r="E2953" s="31"/>
    </row>
    <row r="2954" spans="5:5" x14ac:dyDescent="0.2">
      <c r="E2954" s="31"/>
    </row>
    <row r="2955" spans="5:5" x14ac:dyDescent="0.2">
      <c r="E2955" s="31"/>
    </row>
    <row r="2956" spans="5:5" x14ac:dyDescent="0.2">
      <c r="E2956" s="31"/>
    </row>
    <row r="2957" spans="5:5" x14ac:dyDescent="0.2">
      <c r="E2957" s="31"/>
    </row>
    <row r="2958" spans="5:5" x14ac:dyDescent="0.2">
      <c r="E2958" s="31"/>
    </row>
    <row r="2959" spans="5:5" x14ac:dyDescent="0.2">
      <c r="E2959" s="31"/>
    </row>
    <row r="2960" spans="5:5" x14ac:dyDescent="0.2">
      <c r="E2960" s="31"/>
    </row>
    <row r="2961" spans="5:5" x14ac:dyDescent="0.2">
      <c r="E2961" s="31"/>
    </row>
    <row r="2962" spans="5:5" x14ac:dyDescent="0.2">
      <c r="E2962" s="31"/>
    </row>
    <row r="2963" spans="5:5" x14ac:dyDescent="0.2">
      <c r="E2963" s="31"/>
    </row>
    <row r="2964" spans="5:5" x14ac:dyDescent="0.2">
      <c r="E2964" s="31"/>
    </row>
    <row r="2965" spans="5:5" x14ac:dyDescent="0.2">
      <c r="E2965" s="31"/>
    </row>
    <row r="2966" spans="5:5" x14ac:dyDescent="0.2">
      <c r="E2966" s="31"/>
    </row>
    <row r="2967" spans="5:5" x14ac:dyDescent="0.2">
      <c r="E2967" s="31"/>
    </row>
    <row r="2968" spans="5:5" x14ac:dyDescent="0.2">
      <c r="E2968" s="31"/>
    </row>
    <row r="2969" spans="5:5" x14ac:dyDescent="0.2">
      <c r="E2969" s="31"/>
    </row>
    <row r="2970" spans="5:5" x14ac:dyDescent="0.2">
      <c r="E2970" s="31"/>
    </row>
    <row r="2971" spans="5:5" x14ac:dyDescent="0.2">
      <c r="E2971" s="31"/>
    </row>
    <row r="2972" spans="5:5" x14ac:dyDescent="0.2">
      <c r="E2972" s="31"/>
    </row>
    <row r="2973" spans="5:5" x14ac:dyDescent="0.2">
      <c r="E2973" s="31"/>
    </row>
    <row r="2974" spans="5:5" x14ac:dyDescent="0.2">
      <c r="E2974" s="31"/>
    </row>
    <row r="2975" spans="5:5" x14ac:dyDescent="0.2">
      <c r="E2975" s="31"/>
    </row>
    <row r="2976" spans="5:5" x14ac:dyDescent="0.2">
      <c r="E2976" s="31"/>
    </row>
    <row r="2977" spans="5:5" x14ac:dyDescent="0.2">
      <c r="E2977" s="31"/>
    </row>
    <row r="2978" spans="5:5" x14ac:dyDescent="0.2">
      <c r="E2978" s="31"/>
    </row>
    <row r="2979" spans="5:5" x14ac:dyDescent="0.2">
      <c r="E2979" s="31"/>
    </row>
    <row r="2980" spans="5:5" x14ac:dyDescent="0.2">
      <c r="E2980" s="31"/>
    </row>
    <row r="2981" spans="5:5" x14ac:dyDescent="0.2">
      <c r="E2981" s="31"/>
    </row>
    <row r="2982" spans="5:5" x14ac:dyDescent="0.2">
      <c r="E2982" s="31"/>
    </row>
    <row r="2983" spans="5:5" x14ac:dyDescent="0.2">
      <c r="E2983" s="31"/>
    </row>
    <row r="2984" spans="5:5" x14ac:dyDescent="0.2">
      <c r="E2984" s="31"/>
    </row>
    <row r="2985" spans="5:5" x14ac:dyDescent="0.2">
      <c r="E2985" s="31"/>
    </row>
    <row r="2986" spans="5:5" x14ac:dyDescent="0.2">
      <c r="E2986" s="31"/>
    </row>
    <row r="2987" spans="5:5" x14ac:dyDescent="0.2">
      <c r="E2987" s="31"/>
    </row>
    <row r="2988" spans="5:5" x14ac:dyDescent="0.2">
      <c r="E2988" s="31"/>
    </row>
    <row r="2989" spans="5:5" x14ac:dyDescent="0.2">
      <c r="E2989" s="31"/>
    </row>
    <row r="2990" spans="5:5" x14ac:dyDescent="0.2">
      <c r="E2990" s="31"/>
    </row>
    <row r="2991" spans="5:5" x14ac:dyDescent="0.2">
      <c r="E2991" s="31"/>
    </row>
    <row r="2992" spans="5:5" x14ac:dyDescent="0.2">
      <c r="E2992" s="31"/>
    </row>
    <row r="2993" spans="5:5" x14ac:dyDescent="0.2">
      <c r="E2993" s="31"/>
    </row>
    <row r="2994" spans="5:5" x14ac:dyDescent="0.2">
      <c r="E2994" s="31"/>
    </row>
    <row r="2995" spans="5:5" x14ac:dyDescent="0.2">
      <c r="E2995" s="31"/>
    </row>
    <row r="2996" spans="5:5" x14ac:dyDescent="0.2">
      <c r="E2996" s="31"/>
    </row>
    <row r="2997" spans="5:5" x14ac:dyDescent="0.2">
      <c r="E2997" s="31"/>
    </row>
    <row r="2998" spans="5:5" x14ac:dyDescent="0.2">
      <c r="E2998" s="31"/>
    </row>
    <row r="2999" spans="5:5" x14ac:dyDescent="0.2">
      <c r="E2999" s="31"/>
    </row>
    <row r="3000" spans="5:5" x14ac:dyDescent="0.2">
      <c r="E3000" s="31"/>
    </row>
    <row r="3001" spans="5:5" x14ac:dyDescent="0.2">
      <c r="E3001" s="31"/>
    </row>
    <row r="3002" spans="5:5" x14ac:dyDescent="0.2">
      <c r="E3002" s="31"/>
    </row>
    <row r="3003" spans="5:5" x14ac:dyDescent="0.2">
      <c r="E3003" s="31"/>
    </row>
    <row r="3004" spans="5:5" x14ac:dyDescent="0.2">
      <c r="E3004" s="31"/>
    </row>
    <row r="3005" spans="5:5" x14ac:dyDescent="0.2">
      <c r="E3005" s="31"/>
    </row>
    <row r="3006" spans="5:5" x14ac:dyDescent="0.2">
      <c r="E3006" s="31"/>
    </row>
    <row r="3007" spans="5:5" x14ac:dyDescent="0.2">
      <c r="E3007" s="31"/>
    </row>
    <row r="3008" spans="5:5" x14ac:dyDescent="0.2">
      <c r="E3008" s="31"/>
    </row>
    <row r="3009" spans="5:5" x14ac:dyDescent="0.2">
      <c r="E3009" s="31"/>
    </row>
    <row r="3010" spans="5:5" x14ac:dyDescent="0.2">
      <c r="E3010" s="31"/>
    </row>
    <row r="3011" spans="5:5" x14ac:dyDescent="0.2">
      <c r="E3011" s="31"/>
    </row>
    <row r="3012" spans="5:5" x14ac:dyDescent="0.2">
      <c r="E3012" s="31"/>
    </row>
    <row r="3013" spans="5:5" x14ac:dyDescent="0.2">
      <c r="E3013" s="31"/>
    </row>
    <row r="3014" spans="5:5" x14ac:dyDescent="0.2">
      <c r="E3014" s="31"/>
    </row>
    <row r="3015" spans="5:5" x14ac:dyDescent="0.2">
      <c r="E3015" s="31"/>
    </row>
    <row r="3016" spans="5:5" x14ac:dyDescent="0.2">
      <c r="E3016" s="31"/>
    </row>
    <row r="3017" spans="5:5" x14ac:dyDescent="0.2">
      <c r="E3017" s="31"/>
    </row>
    <row r="3018" spans="5:5" x14ac:dyDescent="0.2">
      <c r="E3018" s="31"/>
    </row>
    <row r="3019" spans="5:5" x14ac:dyDescent="0.2">
      <c r="E3019" s="31"/>
    </row>
    <row r="3020" spans="5:5" x14ac:dyDescent="0.2">
      <c r="E3020" s="31"/>
    </row>
    <row r="3021" spans="5:5" x14ac:dyDescent="0.2">
      <c r="E3021" s="31"/>
    </row>
    <row r="3022" spans="5:5" x14ac:dyDescent="0.2">
      <c r="E3022" s="31"/>
    </row>
    <row r="3023" spans="5:5" x14ac:dyDescent="0.2">
      <c r="E3023" s="31"/>
    </row>
    <row r="3024" spans="5:5" x14ac:dyDescent="0.2">
      <c r="E3024" s="31"/>
    </row>
    <row r="3025" spans="5:5" x14ac:dyDescent="0.2">
      <c r="E3025" s="31"/>
    </row>
    <row r="3026" spans="5:5" x14ac:dyDescent="0.2">
      <c r="E3026" s="31"/>
    </row>
    <row r="3027" spans="5:5" x14ac:dyDescent="0.2">
      <c r="E3027" s="31"/>
    </row>
    <row r="3028" spans="5:5" x14ac:dyDescent="0.2">
      <c r="E3028" s="31"/>
    </row>
    <row r="3029" spans="5:5" x14ac:dyDescent="0.2">
      <c r="E3029" s="31"/>
    </row>
    <row r="3030" spans="5:5" x14ac:dyDescent="0.2">
      <c r="E3030" s="31"/>
    </row>
    <row r="3031" spans="5:5" x14ac:dyDescent="0.2">
      <c r="E3031" s="31"/>
    </row>
    <row r="3032" spans="5:5" x14ac:dyDescent="0.2">
      <c r="E3032" s="31"/>
    </row>
    <row r="3033" spans="5:5" x14ac:dyDescent="0.2">
      <c r="E3033" s="31"/>
    </row>
    <row r="3034" spans="5:5" x14ac:dyDescent="0.2">
      <c r="E3034" s="31"/>
    </row>
    <row r="3035" spans="5:5" x14ac:dyDescent="0.2">
      <c r="E3035" s="31"/>
    </row>
    <row r="3036" spans="5:5" x14ac:dyDescent="0.2">
      <c r="E3036" s="31"/>
    </row>
    <row r="3037" spans="5:5" x14ac:dyDescent="0.2">
      <c r="E3037" s="31"/>
    </row>
    <row r="3038" spans="5:5" x14ac:dyDescent="0.2">
      <c r="E3038" s="31"/>
    </row>
    <row r="3039" spans="5:5" x14ac:dyDescent="0.2">
      <c r="E3039" s="31"/>
    </row>
    <row r="3040" spans="5:5" x14ac:dyDescent="0.2">
      <c r="E3040" s="31"/>
    </row>
    <row r="3041" spans="5:5" x14ac:dyDescent="0.2">
      <c r="E3041" s="31"/>
    </row>
    <row r="3042" spans="5:5" x14ac:dyDescent="0.2">
      <c r="E3042" s="31"/>
    </row>
    <row r="3043" spans="5:5" x14ac:dyDescent="0.2">
      <c r="E3043" s="31"/>
    </row>
    <row r="3044" spans="5:5" x14ac:dyDescent="0.2">
      <c r="E3044" s="31"/>
    </row>
    <row r="3045" spans="5:5" x14ac:dyDescent="0.2">
      <c r="E3045" s="31"/>
    </row>
    <row r="3046" spans="5:5" x14ac:dyDescent="0.2">
      <c r="E3046" s="31"/>
    </row>
    <row r="3047" spans="5:5" x14ac:dyDescent="0.2">
      <c r="E3047" s="31"/>
    </row>
    <row r="3048" spans="5:5" x14ac:dyDescent="0.2">
      <c r="E3048" s="31"/>
    </row>
    <row r="3049" spans="5:5" x14ac:dyDescent="0.2">
      <c r="E3049" s="31"/>
    </row>
    <row r="3050" spans="5:5" x14ac:dyDescent="0.2">
      <c r="E3050" s="31"/>
    </row>
    <row r="3051" spans="5:5" x14ac:dyDescent="0.2">
      <c r="E3051" s="31"/>
    </row>
    <row r="3052" spans="5:5" x14ac:dyDescent="0.2">
      <c r="E3052" s="31"/>
    </row>
    <row r="3053" spans="5:5" x14ac:dyDescent="0.2">
      <c r="E3053" s="31"/>
    </row>
    <row r="3054" spans="5:5" x14ac:dyDescent="0.2">
      <c r="E3054" s="31"/>
    </row>
    <row r="3055" spans="5:5" x14ac:dyDescent="0.2">
      <c r="E3055" s="31"/>
    </row>
    <row r="3056" spans="5:5" x14ac:dyDescent="0.2">
      <c r="E3056" s="31"/>
    </row>
    <row r="3057" spans="5:5" x14ac:dyDescent="0.2">
      <c r="E3057" s="31"/>
    </row>
    <row r="3058" spans="5:5" x14ac:dyDescent="0.2">
      <c r="E3058" s="31"/>
    </row>
    <row r="3059" spans="5:5" x14ac:dyDescent="0.2">
      <c r="E3059" s="31"/>
    </row>
    <row r="3060" spans="5:5" x14ac:dyDescent="0.2">
      <c r="E3060" s="31"/>
    </row>
    <row r="3061" spans="5:5" x14ac:dyDescent="0.2">
      <c r="E3061" s="31"/>
    </row>
    <row r="3062" spans="5:5" x14ac:dyDescent="0.2">
      <c r="E3062" s="31"/>
    </row>
    <row r="3063" spans="5:5" x14ac:dyDescent="0.2">
      <c r="E3063" s="31"/>
    </row>
    <row r="3064" spans="5:5" x14ac:dyDescent="0.2">
      <c r="E3064" s="31"/>
    </row>
    <row r="3065" spans="5:5" x14ac:dyDescent="0.2">
      <c r="E3065" s="31"/>
    </row>
    <row r="3066" spans="5:5" x14ac:dyDescent="0.2">
      <c r="E3066" s="31"/>
    </row>
    <row r="3067" spans="5:5" x14ac:dyDescent="0.2">
      <c r="E3067" s="31"/>
    </row>
    <row r="3068" spans="5:5" x14ac:dyDescent="0.2">
      <c r="E3068" s="31"/>
    </row>
    <row r="3069" spans="5:5" x14ac:dyDescent="0.2">
      <c r="E3069" s="31"/>
    </row>
    <row r="3070" spans="5:5" x14ac:dyDescent="0.2">
      <c r="E3070" s="31"/>
    </row>
    <row r="3071" spans="5:5" x14ac:dyDescent="0.2">
      <c r="E3071" s="31"/>
    </row>
    <row r="3072" spans="5:5" x14ac:dyDescent="0.2">
      <c r="E3072" s="31"/>
    </row>
    <row r="3073" spans="5:5" x14ac:dyDescent="0.2">
      <c r="E3073" s="31"/>
    </row>
    <row r="3074" spans="5:5" x14ac:dyDescent="0.2">
      <c r="E3074" s="31"/>
    </row>
    <row r="3075" spans="5:5" x14ac:dyDescent="0.2">
      <c r="E3075" s="31"/>
    </row>
    <row r="3076" spans="5:5" x14ac:dyDescent="0.2">
      <c r="E3076" s="31"/>
    </row>
    <row r="3077" spans="5:5" x14ac:dyDescent="0.2">
      <c r="E3077" s="31"/>
    </row>
    <row r="3078" spans="5:5" x14ac:dyDescent="0.2">
      <c r="E3078" s="31"/>
    </row>
    <row r="3079" spans="5:5" x14ac:dyDescent="0.2">
      <c r="E3079" s="31"/>
    </row>
    <row r="3080" spans="5:5" x14ac:dyDescent="0.2">
      <c r="E3080" s="31"/>
    </row>
    <row r="3081" spans="5:5" x14ac:dyDescent="0.2">
      <c r="E3081" s="31"/>
    </row>
    <row r="3082" spans="5:5" x14ac:dyDescent="0.2">
      <c r="E3082" s="31"/>
    </row>
    <row r="3083" spans="5:5" x14ac:dyDescent="0.2">
      <c r="E3083" s="31"/>
    </row>
    <row r="3084" spans="5:5" x14ac:dyDescent="0.2">
      <c r="E3084" s="31"/>
    </row>
    <row r="3085" spans="5:5" x14ac:dyDescent="0.2">
      <c r="E3085" s="31"/>
    </row>
    <row r="3086" spans="5:5" x14ac:dyDescent="0.2">
      <c r="E3086" s="31"/>
    </row>
    <row r="3087" spans="5:5" x14ac:dyDescent="0.2">
      <c r="E3087" s="31"/>
    </row>
    <row r="3088" spans="5:5" x14ac:dyDescent="0.2">
      <c r="E3088" s="31"/>
    </row>
    <row r="3089" spans="5:5" x14ac:dyDescent="0.2">
      <c r="E3089" s="31"/>
    </row>
    <row r="3090" spans="5:5" x14ac:dyDescent="0.2">
      <c r="E3090" s="31"/>
    </row>
    <row r="3091" spans="5:5" x14ac:dyDescent="0.2">
      <c r="E3091" s="31"/>
    </row>
    <row r="3092" spans="5:5" x14ac:dyDescent="0.2">
      <c r="E3092" s="31"/>
    </row>
    <row r="3093" spans="5:5" x14ac:dyDescent="0.2">
      <c r="E3093" s="31"/>
    </row>
    <row r="3094" spans="5:5" x14ac:dyDescent="0.2">
      <c r="E3094" s="31"/>
    </row>
    <row r="3095" spans="5:5" x14ac:dyDescent="0.2">
      <c r="E3095" s="31"/>
    </row>
    <row r="3096" spans="5:5" x14ac:dyDescent="0.2">
      <c r="E3096" s="31"/>
    </row>
    <row r="3097" spans="5:5" x14ac:dyDescent="0.2">
      <c r="E3097" s="31"/>
    </row>
    <row r="3098" spans="5:5" x14ac:dyDescent="0.2">
      <c r="E3098" s="31"/>
    </row>
    <row r="3099" spans="5:5" x14ac:dyDescent="0.2">
      <c r="E3099" s="31"/>
    </row>
    <row r="3100" spans="5:5" x14ac:dyDescent="0.2">
      <c r="E3100" s="31"/>
    </row>
    <row r="3101" spans="5:5" x14ac:dyDescent="0.2">
      <c r="E3101" s="31"/>
    </row>
    <row r="3102" spans="5:5" x14ac:dyDescent="0.2">
      <c r="E3102" s="31"/>
    </row>
    <row r="3103" spans="5:5" x14ac:dyDescent="0.2">
      <c r="E3103" s="31"/>
    </row>
    <row r="3104" spans="5:5" x14ac:dyDescent="0.2">
      <c r="E3104" s="31"/>
    </row>
    <row r="3105" spans="5:5" x14ac:dyDescent="0.2">
      <c r="E3105" s="31"/>
    </row>
    <row r="3106" spans="5:5" x14ac:dyDescent="0.2">
      <c r="E3106" s="31"/>
    </row>
    <row r="3107" spans="5:5" x14ac:dyDescent="0.2">
      <c r="E3107" s="31"/>
    </row>
    <row r="3108" spans="5:5" x14ac:dyDescent="0.2">
      <c r="E3108" s="31"/>
    </row>
    <row r="3109" spans="5:5" x14ac:dyDescent="0.2">
      <c r="E3109" s="31"/>
    </row>
    <row r="3110" spans="5:5" x14ac:dyDescent="0.2">
      <c r="E3110" s="31"/>
    </row>
    <row r="3111" spans="5:5" x14ac:dyDescent="0.2">
      <c r="E3111" s="31"/>
    </row>
    <row r="3112" spans="5:5" x14ac:dyDescent="0.2">
      <c r="E3112" s="31"/>
    </row>
    <row r="3113" spans="5:5" x14ac:dyDescent="0.2">
      <c r="E3113" s="31"/>
    </row>
    <row r="3114" spans="5:5" x14ac:dyDescent="0.2">
      <c r="E3114" s="31"/>
    </row>
    <row r="3115" spans="5:5" x14ac:dyDescent="0.2">
      <c r="E3115" s="31"/>
    </row>
    <row r="3116" spans="5:5" x14ac:dyDescent="0.2">
      <c r="E3116" s="31"/>
    </row>
    <row r="3117" spans="5:5" x14ac:dyDescent="0.2">
      <c r="E3117" s="31"/>
    </row>
    <row r="3118" spans="5:5" x14ac:dyDescent="0.2">
      <c r="E3118" s="31"/>
    </row>
    <row r="3119" spans="5:5" x14ac:dyDescent="0.2">
      <c r="E3119" s="31"/>
    </row>
    <row r="3120" spans="5:5" x14ac:dyDescent="0.2">
      <c r="E3120" s="31"/>
    </row>
    <row r="3121" spans="5:5" x14ac:dyDescent="0.2">
      <c r="E3121" s="31"/>
    </row>
    <row r="3122" spans="5:5" x14ac:dyDescent="0.2">
      <c r="E3122" s="31"/>
    </row>
    <row r="3123" spans="5:5" x14ac:dyDescent="0.2">
      <c r="E3123" s="31"/>
    </row>
    <row r="3124" spans="5:5" x14ac:dyDescent="0.2">
      <c r="E3124" s="31"/>
    </row>
    <row r="3125" spans="5:5" x14ac:dyDescent="0.2">
      <c r="E3125" s="31"/>
    </row>
    <row r="3126" spans="5:5" x14ac:dyDescent="0.2">
      <c r="E3126" s="31"/>
    </row>
    <row r="3127" spans="5:5" x14ac:dyDescent="0.2">
      <c r="E3127" s="31"/>
    </row>
    <row r="3128" spans="5:5" x14ac:dyDescent="0.2">
      <c r="E3128" s="31"/>
    </row>
    <row r="3129" spans="5:5" x14ac:dyDescent="0.2">
      <c r="E3129" s="31"/>
    </row>
    <row r="3130" spans="5:5" x14ac:dyDescent="0.2">
      <c r="E3130" s="31"/>
    </row>
    <row r="3131" spans="5:5" x14ac:dyDescent="0.2">
      <c r="E3131" s="31"/>
    </row>
    <row r="3132" spans="5:5" x14ac:dyDescent="0.2">
      <c r="E3132" s="31"/>
    </row>
    <row r="3133" spans="5:5" x14ac:dyDescent="0.2">
      <c r="E3133" s="31"/>
    </row>
    <row r="3134" spans="5:5" x14ac:dyDescent="0.2">
      <c r="E3134" s="31"/>
    </row>
    <row r="3135" spans="5:5" x14ac:dyDescent="0.2">
      <c r="E3135" s="31"/>
    </row>
    <row r="3136" spans="5:5" x14ac:dyDescent="0.2">
      <c r="E3136" s="31"/>
    </row>
    <row r="3137" spans="5:5" x14ac:dyDescent="0.2">
      <c r="E3137" s="31"/>
    </row>
    <row r="3138" spans="5:5" x14ac:dyDescent="0.2">
      <c r="E3138" s="31"/>
    </row>
    <row r="3139" spans="5:5" x14ac:dyDescent="0.2">
      <c r="E3139" s="31"/>
    </row>
    <row r="3140" spans="5:5" x14ac:dyDescent="0.2">
      <c r="E3140" s="31"/>
    </row>
    <row r="3141" spans="5:5" x14ac:dyDescent="0.2">
      <c r="E3141" s="31"/>
    </row>
    <row r="3142" spans="5:5" x14ac:dyDescent="0.2">
      <c r="E3142" s="31"/>
    </row>
    <row r="3143" spans="5:5" x14ac:dyDescent="0.2">
      <c r="E3143" s="31"/>
    </row>
    <row r="3144" spans="5:5" x14ac:dyDescent="0.2">
      <c r="E3144" s="31"/>
    </row>
    <row r="3145" spans="5:5" x14ac:dyDescent="0.2">
      <c r="E3145" s="31"/>
    </row>
    <row r="3146" spans="5:5" x14ac:dyDescent="0.2">
      <c r="E3146" s="31"/>
    </row>
    <row r="3147" spans="5:5" x14ac:dyDescent="0.2">
      <c r="E3147" s="31"/>
    </row>
    <row r="3148" spans="5:5" x14ac:dyDescent="0.2">
      <c r="E3148" s="31"/>
    </row>
    <row r="3149" spans="5:5" x14ac:dyDescent="0.2">
      <c r="E3149" s="31"/>
    </row>
    <row r="3150" spans="5:5" x14ac:dyDescent="0.2">
      <c r="E3150" s="31"/>
    </row>
    <row r="3151" spans="5:5" x14ac:dyDescent="0.2">
      <c r="E3151" s="31"/>
    </row>
    <row r="3152" spans="5:5" x14ac:dyDescent="0.2">
      <c r="E3152" s="31"/>
    </row>
    <row r="3153" spans="5:5" x14ac:dyDescent="0.2">
      <c r="E3153" s="31"/>
    </row>
    <row r="3154" spans="5:5" x14ac:dyDescent="0.2">
      <c r="E3154" s="31"/>
    </row>
    <row r="3155" spans="5:5" x14ac:dyDescent="0.2">
      <c r="E3155" s="31"/>
    </row>
    <row r="3156" spans="5:5" x14ac:dyDescent="0.2">
      <c r="E3156" s="31"/>
    </row>
    <row r="3157" spans="5:5" x14ac:dyDescent="0.2">
      <c r="E3157" s="31"/>
    </row>
    <row r="3158" spans="5:5" x14ac:dyDescent="0.2">
      <c r="E3158" s="31"/>
    </row>
    <row r="3159" spans="5:5" x14ac:dyDescent="0.2">
      <c r="E3159" s="31"/>
    </row>
    <row r="3160" spans="5:5" x14ac:dyDescent="0.2">
      <c r="E3160" s="31"/>
    </row>
    <row r="3161" spans="5:5" x14ac:dyDescent="0.2">
      <c r="E3161" s="31"/>
    </row>
    <row r="3162" spans="5:5" x14ac:dyDescent="0.2">
      <c r="E3162" s="31"/>
    </row>
    <row r="3163" spans="5:5" x14ac:dyDescent="0.2">
      <c r="E3163" s="31"/>
    </row>
    <row r="3164" spans="5:5" x14ac:dyDescent="0.2">
      <c r="E3164" s="31"/>
    </row>
    <row r="3165" spans="5:5" x14ac:dyDescent="0.2">
      <c r="E3165" s="31"/>
    </row>
    <row r="3166" spans="5:5" x14ac:dyDescent="0.2">
      <c r="E3166" s="31"/>
    </row>
    <row r="3167" spans="5:5" x14ac:dyDescent="0.2">
      <c r="E3167" s="31"/>
    </row>
    <row r="3168" spans="5:5" x14ac:dyDescent="0.2">
      <c r="E3168" s="31"/>
    </row>
    <row r="3169" spans="5:5" x14ac:dyDescent="0.2">
      <c r="E3169" s="31"/>
    </row>
    <row r="3170" spans="5:5" x14ac:dyDescent="0.2">
      <c r="E3170" s="31"/>
    </row>
    <row r="3171" spans="5:5" x14ac:dyDescent="0.2">
      <c r="E3171" s="31"/>
    </row>
    <row r="3172" spans="5:5" x14ac:dyDescent="0.2">
      <c r="E3172" s="31"/>
    </row>
    <row r="3173" spans="5:5" x14ac:dyDescent="0.2">
      <c r="E3173" s="31"/>
    </row>
    <row r="3174" spans="5:5" x14ac:dyDescent="0.2">
      <c r="E3174" s="31"/>
    </row>
    <row r="3175" spans="5:5" x14ac:dyDescent="0.2">
      <c r="E3175" s="31"/>
    </row>
    <row r="3176" spans="5:5" x14ac:dyDescent="0.2">
      <c r="E3176" s="31"/>
    </row>
    <row r="3177" spans="5:5" x14ac:dyDescent="0.2">
      <c r="E3177" s="31"/>
    </row>
    <row r="3178" spans="5:5" x14ac:dyDescent="0.2">
      <c r="E3178" s="31"/>
    </row>
    <row r="3179" spans="5:5" x14ac:dyDescent="0.2">
      <c r="E3179" s="31"/>
    </row>
    <row r="3180" spans="5:5" x14ac:dyDescent="0.2">
      <c r="E3180" s="31"/>
    </row>
    <row r="3181" spans="5:5" x14ac:dyDescent="0.2">
      <c r="E3181" s="31"/>
    </row>
    <row r="3182" spans="5:5" x14ac:dyDescent="0.2">
      <c r="E3182" s="31"/>
    </row>
    <row r="3183" spans="5:5" x14ac:dyDescent="0.2">
      <c r="E3183" s="31"/>
    </row>
    <row r="3184" spans="5:5" x14ac:dyDescent="0.2">
      <c r="E3184" s="31"/>
    </row>
    <row r="3185" spans="5:5" x14ac:dyDescent="0.2">
      <c r="E3185" s="31"/>
    </row>
    <row r="3186" spans="5:5" x14ac:dyDescent="0.2">
      <c r="E3186" s="31"/>
    </row>
    <row r="3187" spans="5:5" x14ac:dyDescent="0.2">
      <c r="E3187" s="31"/>
    </row>
    <row r="3188" spans="5:5" x14ac:dyDescent="0.2">
      <c r="E3188" s="31"/>
    </row>
    <row r="3189" spans="5:5" x14ac:dyDescent="0.2">
      <c r="E3189" s="31"/>
    </row>
    <row r="3190" spans="5:5" x14ac:dyDescent="0.2">
      <c r="E3190" s="31"/>
    </row>
    <row r="3191" spans="5:5" x14ac:dyDescent="0.2">
      <c r="E3191" s="31"/>
    </row>
    <row r="3192" spans="5:5" x14ac:dyDescent="0.2">
      <c r="E3192" s="31"/>
    </row>
    <row r="3193" spans="5:5" x14ac:dyDescent="0.2">
      <c r="E3193" s="31"/>
    </row>
    <row r="3194" spans="5:5" x14ac:dyDescent="0.2">
      <c r="E3194" s="31"/>
    </row>
    <row r="3195" spans="5:5" x14ac:dyDescent="0.2">
      <c r="E3195" s="31"/>
    </row>
    <row r="3196" spans="5:5" x14ac:dyDescent="0.2">
      <c r="E3196" s="31"/>
    </row>
    <row r="3197" spans="5:5" x14ac:dyDescent="0.2">
      <c r="E3197" s="31"/>
    </row>
    <row r="3198" spans="5:5" x14ac:dyDescent="0.2">
      <c r="E3198" s="31"/>
    </row>
    <row r="3199" spans="5:5" x14ac:dyDescent="0.2">
      <c r="E3199" s="31"/>
    </row>
    <row r="3200" spans="5:5" x14ac:dyDescent="0.2">
      <c r="E3200" s="31"/>
    </row>
    <row r="3201" spans="5:5" x14ac:dyDescent="0.2">
      <c r="E3201" s="31"/>
    </row>
    <row r="3202" spans="5:5" x14ac:dyDescent="0.2">
      <c r="E3202" s="31"/>
    </row>
    <row r="3203" spans="5:5" x14ac:dyDescent="0.2">
      <c r="E3203" s="31"/>
    </row>
    <row r="3204" spans="5:5" x14ac:dyDescent="0.2">
      <c r="E3204" s="31"/>
    </row>
    <row r="3205" spans="5:5" x14ac:dyDescent="0.2">
      <c r="E3205" s="31"/>
    </row>
    <row r="3206" spans="5:5" x14ac:dyDescent="0.2">
      <c r="E3206" s="31"/>
    </row>
    <row r="3207" spans="5:5" x14ac:dyDescent="0.2">
      <c r="E3207" s="31"/>
    </row>
    <row r="3208" spans="5:5" x14ac:dyDescent="0.2">
      <c r="E3208" s="31"/>
    </row>
    <row r="3209" spans="5:5" x14ac:dyDescent="0.2">
      <c r="E3209" s="31"/>
    </row>
    <row r="3210" spans="5:5" x14ac:dyDescent="0.2">
      <c r="E3210" s="31"/>
    </row>
    <row r="3211" spans="5:5" x14ac:dyDescent="0.2">
      <c r="E3211" s="31"/>
    </row>
    <row r="3212" spans="5:5" x14ac:dyDescent="0.2">
      <c r="E3212" s="31"/>
    </row>
    <row r="3213" spans="5:5" x14ac:dyDescent="0.2">
      <c r="E3213" s="31"/>
    </row>
    <row r="3214" spans="5:5" x14ac:dyDescent="0.2">
      <c r="E3214" s="31"/>
    </row>
    <row r="3215" spans="5:5" x14ac:dyDescent="0.2">
      <c r="E3215" s="31"/>
    </row>
    <row r="3216" spans="5:5" x14ac:dyDescent="0.2">
      <c r="E3216" s="31"/>
    </row>
    <row r="3217" spans="5:5" x14ac:dyDescent="0.2">
      <c r="E3217" s="31"/>
    </row>
    <row r="3218" spans="5:5" x14ac:dyDescent="0.2">
      <c r="E3218" s="31"/>
    </row>
    <row r="3219" spans="5:5" x14ac:dyDescent="0.2">
      <c r="E3219" s="31"/>
    </row>
    <row r="3220" spans="5:5" x14ac:dyDescent="0.2">
      <c r="E3220" s="31"/>
    </row>
    <row r="3221" spans="5:5" x14ac:dyDescent="0.2">
      <c r="E3221" s="31"/>
    </row>
    <row r="3222" spans="5:5" x14ac:dyDescent="0.2">
      <c r="E3222" s="31"/>
    </row>
    <row r="3223" spans="5:5" x14ac:dyDescent="0.2">
      <c r="E3223" s="31"/>
    </row>
    <row r="3224" spans="5:5" x14ac:dyDescent="0.2">
      <c r="E3224" s="31"/>
    </row>
    <row r="3225" spans="5:5" x14ac:dyDescent="0.2">
      <c r="E3225" s="31"/>
    </row>
    <row r="3226" spans="5:5" x14ac:dyDescent="0.2">
      <c r="E3226" s="31"/>
    </row>
    <row r="3227" spans="5:5" x14ac:dyDescent="0.2">
      <c r="E3227" s="31"/>
    </row>
    <row r="3228" spans="5:5" x14ac:dyDescent="0.2">
      <c r="E3228" s="31"/>
    </row>
    <row r="3229" spans="5:5" x14ac:dyDescent="0.2">
      <c r="E3229" s="31"/>
    </row>
    <row r="3230" spans="5:5" x14ac:dyDescent="0.2">
      <c r="E3230" s="31"/>
    </row>
    <row r="3231" spans="5:5" x14ac:dyDescent="0.2">
      <c r="E3231" s="31"/>
    </row>
    <row r="3232" spans="5:5" x14ac:dyDescent="0.2">
      <c r="E3232" s="31"/>
    </row>
    <row r="3233" spans="5:5" x14ac:dyDescent="0.2">
      <c r="E3233" s="31"/>
    </row>
    <row r="3234" spans="5:5" x14ac:dyDescent="0.2">
      <c r="E3234" s="31"/>
    </row>
    <row r="3235" spans="5:5" x14ac:dyDescent="0.2">
      <c r="E3235" s="31"/>
    </row>
    <row r="3236" spans="5:5" x14ac:dyDescent="0.2">
      <c r="E3236" s="31"/>
    </row>
    <row r="3237" spans="5:5" x14ac:dyDescent="0.2">
      <c r="E3237" s="31"/>
    </row>
    <row r="3238" spans="5:5" x14ac:dyDescent="0.2">
      <c r="E3238" s="31"/>
    </row>
    <row r="3239" spans="5:5" x14ac:dyDescent="0.2">
      <c r="E3239" s="31"/>
    </row>
    <row r="3240" spans="5:5" x14ac:dyDescent="0.2">
      <c r="E3240" s="31"/>
    </row>
    <row r="3241" spans="5:5" x14ac:dyDescent="0.2">
      <c r="E3241" s="31"/>
    </row>
    <row r="3242" spans="5:5" x14ac:dyDescent="0.2">
      <c r="E3242" s="31"/>
    </row>
    <row r="3243" spans="5:5" x14ac:dyDescent="0.2">
      <c r="E3243" s="31"/>
    </row>
    <row r="3244" spans="5:5" x14ac:dyDescent="0.2">
      <c r="E3244" s="31"/>
    </row>
    <row r="3245" spans="5:5" x14ac:dyDescent="0.2">
      <c r="E3245" s="31"/>
    </row>
    <row r="3246" spans="5:5" x14ac:dyDescent="0.2">
      <c r="E3246" s="31"/>
    </row>
    <row r="3247" spans="5:5" x14ac:dyDescent="0.2">
      <c r="E3247" s="31"/>
    </row>
    <row r="3248" spans="5:5" x14ac:dyDescent="0.2">
      <c r="E3248" s="31"/>
    </row>
    <row r="3249" spans="5:5" x14ac:dyDescent="0.2">
      <c r="E3249" s="31"/>
    </row>
    <row r="3250" spans="5:5" x14ac:dyDescent="0.2">
      <c r="E3250" s="31"/>
    </row>
    <row r="3251" spans="5:5" x14ac:dyDescent="0.2">
      <c r="E3251" s="31"/>
    </row>
    <row r="3252" spans="5:5" x14ac:dyDescent="0.2">
      <c r="E3252" s="31"/>
    </row>
    <row r="3253" spans="5:5" x14ac:dyDescent="0.2">
      <c r="E3253" s="31"/>
    </row>
    <row r="3254" spans="5:5" x14ac:dyDescent="0.2">
      <c r="E3254" s="31"/>
    </row>
    <row r="3255" spans="5:5" x14ac:dyDescent="0.2">
      <c r="E3255" s="31"/>
    </row>
    <row r="3256" spans="5:5" x14ac:dyDescent="0.2">
      <c r="E3256" s="31"/>
    </row>
    <row r="3257" spans="5:5" x14ac:dyDescent="0.2">
      <c r="E3257" s="31"/>
    </row>
    <row r="3258" spans="5:5" x14ac:dyDescent="0.2">
      <c r="E3258" s="31"/>
    </row>
    <row r="3259" spans="5:5" x14ac:dyDescent="0.2">
      <c r="E3259" s="31"/>
    </row>
    <row r="3260" spans="5:5" x14ac:dyDescent="0.2">
      <c r="E3260" s="31"/>
    </row>
    <row r="3261" spans="5:5" x14ac:dyDescent="0.2">
      <c r="E3261" s="31"/>
    </row>
    <row r="3262" spans="5:5" x14ac:dyDescent="0.2">
      <c r="E3262" s="31"/>
    </row>
    <row r="3263" spans="5:5" x14ac:dyDescent="0.2">
      <c r="E3263" s="31"/>
    </row>
    <row r="3264" spans="5:5" x14ac:dyDescent="0.2">
      <c r="E3264" s="31"/>
    </row>
    <row r="3265" spans="5:5" x14ac:dyDescent="0.2">
      <c r="E3265" s="31"/>
    </row>
    <row r="3266" spans="5:5" x14ac:dyDescent="0.2">
      <c r="E3266" s="31"/>
    </row>
    <row r="3267" spans="5:5" x14ac:dyDescent="0.2">
      <c r="E3267" s="31"/>
    </row>
    <row r="3268" spans="5:5" x14ac:dyDescent="0.2">
      <c r="E3268" s="31"/>
    </row>
    <row r="3269" spans="5:5" x14ac:dyDescent="0.2">
      <c r="E3269" s="31"/>
    </row>
    <row r="3270" spans="5:5" x14ac:dyDescent="0.2">
      <c r="E3270" s="31"/>
    </row>
    <row r="3271" spans="5:5" x14ac:dyDescent="0.2">
      <c r="E3271" s="31"/>
    </row>
    <row r="3272" spans="5:5" x14ac:dyDescent="0.2">
      <c r="E3272" s="31"/>
    </row>
    <row r="3273" spans="5:5" x14ac:dyDescent="0.2">
      <c r="E3273" s="31"/>
    </row>
    <row r="3274" spans="5:5" x14ac:dyDescent="0.2">
      <c r="E3274" s="31"/>
    </row>
    <row r="3275" spans="5:5" x14ac:dyDescent="0.2">
      <c r="E3275" s="31"/>
    </row>
    <row r="3276" spans="5:5" x14ac:dyDescent="0.2">
      <c r="E3276" s="31"/>
    </row>
    <row r="3277" spans="5:5" x14ac:dyDescent="0.2">
      <c r="E3277" s="31"/>
    </row>
    <row r="3278" spans="5:5" x14ac:dyDescent="0.2">
      <c r="E3278" s="31"/>
    </row>
    <row r="3279" spans="5:5" x14ac:dyDescent="0.2">
      <c r="E3279" s="31"/>
    </row>
    <row r="3280" spans="5:5" x14ac:dyDescent="0.2">
      <c r="E3280" s="31"/>
    </row>
    <row r="3281" spans="5:5" x14ac:dyDescent="0.2">
      <c r="E3281" s="31"/>
    </row>
    <row r="3282" spans="5:5" x14ac:dyDescent="0.2">
      <c r="E3282" s="31"/>
    </row>
    <row r="3283" spans="5:5" x14ac:dyDescent="0.2">
      <c r="E3283" s="31"/>
    </row>
    <row r="3284" spans="5:5" x14ac:dyDescent="0.2">
      <c r="E3284" s="31"/>
    </row>
    <row r="3285" spans="5:5" x14ac:dyDescent="0.2">
      <c r="E3285" s="31"/>
    </row>
    <row r="3286" spans="5:5" x14ac:dyDescent="0.2">
      <c r="E3286" s="31"/>
    </row>
    <row r="3287" spans="5:5" x14ac:dyDescent="0.2">
      <c r="E3287" s="31"/>
    </row>
    <row r="3288" spans="5:5" x14ac:dyDescent="0.2">
      <c r="E3288" s="31"/>
    </row>
    <row r="3289" spans="5:5" x14ac:dyDescent="0.2">
      <c r="E3289" s="31"/>
    </row>
    <row r="3290" spans="5:5" x14ac:dyDescent="0.2">
      <c r="E3290" s="31"/>
    </row>
    <row r="3291" spans="5:5" x14ac:dyDescent="0.2">
      <c r="E3291" s="31"/>
    </row>
    <row r="3292" spans="5:5" x14ac:dyDescent="0.2">
      <c r="E3292" s="31"/>
    </row>
    <row r="3293" spans="5:5" x14ac:dyDescent="0.2">
      <c r="E3293" s="31"/>
    </row>
    <row r="3294" spans="5:5" x14ac:dyDescent="0.2">
      <c r="E3294" s="31"/>
    </row>
    <row r="3295" spans="5:5" x14ac:dyDescent="0.2">
      <c r="E3295" s="31"/>
    </row>
    <row r="3296" spans="5:5" x14ac:dyDescent="0.2">
      <c r="E3296" s="31"/>
    </row>
    <row r="3297" spans="5:5" x14ac:dyDescent="0.2">
      <c r="E3297" s="31"/>
    </row>
    <row r="3298" spans="5:5" x14ac:dyDescent="0.2">
      <c r="E3298" s="31"/>
    </row>
    <row r="3299" spans="5:5" x14ac:dyDescent="0.2">
      <c r="E3299" s="31"/>
    </row>
    <row r="3300" spans="5:5" x14ac:dyDescent="0.2">
      <c r="E3300" s="31"/>
    </row>
    <row r="3301" spans="5:5" x14ac:dyDescent="0.2">
      <c r="E3301" s="31"/>
    </row>
    <row r="3302" spans="5:5" x14ac:dyDescent="0.2">
      <c r="E3302" s="31"/>
    </row>
    <row r="3303" spans="5:5" x14ac:dyDescent="0.2">
      <c r="E3303" s="31"/>
    </row>
    <row r="3304" spans="5:5" x14ac:dyDescent="0.2">
      <c r="E3304" s="31"/>
    </row>
    <row r="3305" spans="5:5" x14ac:dyDescent="0.2">
      <c r="E3305" s="31"/>
    </row>
    <row r="3306" spans="5:5" x14ac:dyDescent="0.2">
      <c r="E3306" s="31"/>
    </row>
    <row r="3307" spans="5:5" x14ac:dyDescent="0.2">
      <c r="E3307" s="31"/>
    </row>
    <row r="3308" spans="5:5" x14ac:dyDescent="0.2">
      <c r="E3308" s="31"/>
    </row>
    <row r="3309" spans="5:5" x14ac:dyDescent="0.2">
      <c r="E3309" s="31"/>
    </row>
    <row r="3310" spans="5:5" x14ac:dyDescent="0.2">
      <c r="E3310" s="31"/>
    </row>
    <row r="3311" spans="5:5" x14ac:dyDescent="0.2">
      <c r="E3311" s="31"/>
    </row>
    <row r="3312" spans="5:5" x14ac:dyDescent="0.2">
      <c r="E3312" s="31"/>
    </row>
    <row r="3313" spans="5:5" x14ac:dyDescent="0.2">
      <c r="E3313" s="31"/>
    </row>
    <row r="3314" spans="5:5" x14ac:dyDescent="0.2">
      <c r="E3314" s="31"/>
    </row>
    <row r="3315" spans="5:5" x14ac:dyDescent="0.2">
      <c r="E3315" s="31"/>
    </row>
    <row r="3316" spans="5:5" x14ac:dyDescent="0.2">
      <c r="E3316" s="31"/>
    </row>
    <row r="3317" spans="5:5" x14ac:dyDescent="0.2">
      <c r="E3317" s="31"/>
    </row>
    <row r="3318" spans="5:5" x14ac:dyDescent="0.2">
      <c r="E3318" s="31"/>
    </row>
    <row r="3319" spans="5:5" x14ac:dyDescent="0.2">
      <c r="E3319" s="31"/>
    </row>
    <row r="3320" spans="5:5" x14ac:dyDescent="0.2">
      <c r="E3320" s="31"/>
    </row>
    <row r="3321" spans="5:5" x14ac:dyDescent="0.2">
      <c r="E3321" s="31"/>
    </row>
    <row r="3322" spans="5:5" x14ac:dyDescent="0.2">
      <c r="E3322" s="31"/>
    </row>
    <row r="3323" spans="5:5" x14ac:dyDescent="0.2">
      <c r="E3323" s="31"/>
    </row>
    <row r="3324" spans="5:5" x14ac:dyDescent="0.2">
      <c r="E3324" s="31"/>
    </row>
    <row r="3325" spans="5:5" x14ac:dyDescent="0.2">
      <c r="E3325" s="31"/>
    </row>
    <row r="3326" spans="5:5" x14ac:dyDescent="0.2">
      <c r="E3326" s="31"/>
    </row>
    <row r="3327" spans="5:5" x14ac:dyDescent="0.2">
      <c r="E3327" s="31"/>
    </row>
    <row r="3328" spans="5:5" x14ac:dyDescent="0.2">
      <c r="E3328" s="31"/>
    </row>
    <row r="3329" spans="5:5" x14ac:dyDescent="0.2">
      <c r="E3329" s="31"/>
    </row>
    <row r="3330" spans="5:5" x14ac:dyDescent="0.2">
      <c r="E3330" s="31"/>
    </row>
    <row r="3331" spans="5:5" x14ac:dyDescent="0.2">
      <c r="E3331" s="31"/>
    </row>
    <row r="3332" spans="5:5" x14ac:dyDescent="0.2">
      <c r="E3332" s="31"/>
    </row>
    <row r="3333" spans="5:5" x14ac:dyDescent="0.2">
      <c r="E3333" s="31"/>
    </row>
    <row r="3334" spans="5:5" x14ac:dyDescent="0.2">
      <c r="E3334" s="31"/>
    </row>
    <row r="3335" spans="5:5" x14ac:dyDescent="0.2">
      <c r="E3335" s="31"/>
    </row>
    <row r="3336" spans="5:5" x14ac:dyDescent="0.2">
      <c r="E3336" s="31"/>
    </row>
    <row r="3337" spans="5:5" x14ac:dyDescent="0.2">
      <c r="E3337" s="31"/>
    </row>
    <row r="3338" spans="5:5" x14ac:dyDescent="0.2">
      <c r="E3338" s="31"/>
    </row>
    <row r="3339" spans="5:5" x14ac:dyDescent="0.2">
      <c r="E3339" s="31"/>
    </row>
    <row r="3340" spans="5:5" x14ac:dyDescent="0.2">
      <c r="E3340" s="31"/>
    </row>
    <row r="3341" spans="5:5" x14ac:dyDescent="0.2">
      <c r="E3341" s="31"/>
    </row>
    <row r="3342" spans="5:5" x14ac:dyDescent="0.2">
      <c r="E3342" s="31"/>
    </row>
    <row r="3343" spans="5:5" x14ac:dyDescent="0.2">
      <c r="E3343" s="31"/>
    </row>
    <row r="3344" spans="5:5" x14ac:dyDescent="0.2">
      <c r="E3344" s="31"/>
    </row>
    <row r="3345" spans="5:5" x14ac:dyDescent="0.2">
      <c r="E3345" s="31"/>
    </row>
    <row r="3346" spans="5:5" x14ac:dyDescent="0.2">
      <c r="E3346" s="31"/>
    </row>
    <row r="3347" spans="5:5" x14ac:dyDescent="0.2">
      <c r="E3347" s="31"/>
    </row>
    <row r="3348" spans="5:5" x14ac:dyDescent="0.2">
      <c r="E3348" s="31"/>
    </row>
    <row r="3349" spans="5:5" x14ac:dyDescent="0.2">
      <c r="E3349" s="31"/>
    </row>
    <row r="3350" spans="5:5" x14ac:dyDescent="0.2">
      <c r="E3350" s="31"/>
    </row>
    <row r="3351" spans="5:5" x14ac:dyDescent="0.2">
      <c r="E3351" s="31"/>
    </row>
    <row r="3352" spans="5:5" x14ac:dyDescent="0.2">
      <c r="E3352" s="31"/>
    </row>
    <row r="3353" spans="5:5" x14ac:dyDescent="0.2">
      <c r="E3353" s="31"/>
    </row>
    <row r="3354" spans="5:5" x14ac:dyDescent="0.2">
      <c r="E3354" s="31"/>
    </row>
    <row r="3355" spans="5:5" x14ac:dyDescent="0.2">
      <c r="E3355" s="31"/>
    </row>
    <row r="3356" spans="5:5" x14ac:dyDescent="0.2">
      <c r="E3356" s="31"/>
    </row>
    <row r="3357" spans="5:5" x14ac:dyDescent="0.2">
      <c r="E3357" s="31"/>
    </row>
    <row r="3358" spans="5:5" x14ac:dyDescent="0.2">
      <c r="E3358" s="31"/>
    </row>
    <row r="3359" spans="5:5" x14ac:dyDescent="0.2">
      <c r="E3359" s="31"/>
    </row>
    <row r="3360" spans="5:5" x14ac:dyDescent="0.2">
      <c r="E3360" s="31"/>
    </row>
    <row r="3361" spans="5:5" x14ac:dyDescent="0.2">
      <c r="E3361" s="31"/>
    </row>
    <row r="3362" spans="5:5" x14ac:dyDescent="0.2">
      <c r="E3362" s="31"/>
    </row>
    <row r="3363" spans="5:5" x14ac:dyDescent="0.2">
      <c r="E3363" s="31"/>
    </row>
    <row r="3364" spans="5:5" x14ac:dyDescent="0.2">
      <c r="E3364" s="31"/>
    </row>
    <row r="3365" spans="5:5" x14ac:dyDescent="0.2">
      <c r="E3365" s="31"/>
    </row>
    <row r="3366" spans="5:5" x14ac:dyDescent="0.2">
      <c r="E3366" s="31"/>
    </row>
    <row r="3367" spans="5:5" x14ac:dyDescent="0.2">
      <c r="E3367" s="31"/>
    </row>
    <row r="3368" spans="5:5" x14ac:dyDescent="0.2">
      <c r="E3368" s="31"/>
    </row>
    <row r="3369" spans="5:5" x14ac:dyDescent="0.2">
      <c r="E3369" s="31"/>
    </row>
    <row r="3370" spans="5:5" x14ac:dyDescent="0.2">
      <c r="E3370" s="31"/>
    </row>
    <row r="3371" spans="5:5" x14ac:dyDescent="0.2">
      <c r="E3371" s="31"/>
    </row>
    <row r="3372" spans="5:5" x14ac:dyDescent="0.2">
      <c r="E3372" s="31"/>
    </row>
    <row r="3373" spans="5:5" x14ac:dyDescent="0.2">
      <c r="E3373" s="31"/>
    </row>
    <row r="3374" spans="5:5" x14ac:dyDescent="0.2">
      <c r="E3374" s="31"/>
    </row>
    <row r="3375" spans="5:5" x14ac:dyDescent="0.2">
      <c r="E3375" s="31"/>
    </row>
    <row r="3376" spans="5:5" x14ac:dyDescent="0.2">
      <c r="E3376" s="31"/>
    </row>
    <row r="3377" spans="5:5" x14ac:dyDescent="0.2">
      <c r="E3377" s="31"/>
    </row>
    <row r="3378" spans="5:5" x14ac:dyDescent="0.2">
      <c r="E3378" s="31"/>
    </row>
    <row r="3379" spans="5:5" x14ac:dyDescent="0.2">
      <c r="E3379" s="31"/>
    </row>
    <row r="3380" spans="5:5" x14ac:dyDescent="0.2">
      <c r="E3380" s="31"/>
    </row>
    <row r="3381" spans="5:5" x14ac:dyDescent="0.2">
      <c r="E3381" s="31"/>
    </row>
    <row r="3382" spans="5:5" x14ac:dyDescent="0.2">
      <c r="E3382" s="31"/>
    </row>
    <row r="3383" spans="5:5" x14ac:dyDescent="0.2">
      <c r="E3383" s="31"/>
    </row>
    <row r="3384" spans="5:5" x14ac:dyDescent="0.2">
      <c r="E3384" s="31"/>
    </row>
    <row r="3385" spans="5:5" x14ac:dyDescent="0.2">
      <c r="E3385" s="31"/>
    </row>
    <row r="3386" spans="5:5" x14ac:dyDescent="0.2">
      <c r="E3386" s="31"/>
    </row>
    <row r="3387" spans="5:5" x14ac:dyDescent="0.2">
      <c r="E3387" s="31"/>
    </row>
    <row r="3388" spans="5:5" x14ac:dyDescent="0.2">
      <c r="E3388" s="31"/>
    </row>
    <row r="3389" spans="5:5" x14ac:dyDescent="0.2">
      <c r="E3389" s="31"/>
    </row>
    <row r="3390" spans="5:5" x14ac:dyDescent="0.2">
      <c r="E3390" s="31"/>
    </row>
    <row r="3391" spans="5:5" x14ac:dyDescent="0.2">
      <c r="E3391" s="31"/>
    </row>
    <row r="3392" spans="5:5" x14ac:dyDescent="0.2">
      <c r="E3392" s="31"/>
    </row>
    <row r="3393" spans="5:5" x14ac:dyDescent="0.2">
      <c r="E3393" s="31"/>
    </row>
    <row r="3394" spans="5:5" x14ac:dyDescent="0.2">
      <c r="E3394" s="31"/>
    </row>
    <row r="3395" spans="5:5" x14ac:dyDescent="0.2">
      <c r="E3395" s="31"/>
    </row>
    <row r="3396" spans="5:5" x14ac:dyDescent="0.2">
      <c r="E3396" s="31"/>
    </row>
    <row r="3397" spans="5:5" x14ac:dyDescent="0.2">
      <c r="E3397" s="31"/>
    </row>
    <row r="3398" spans="5:5" x14ac:dyDescent="0.2">
      <c r="E3398" s="31"/>
    </row>
    <row r="3399" spans="5:5" x14ac:dyDescent="0.2">
      <c r="E3399" s="31"/>
    </row>
    <row r="3400" spans="5:5" x14ac:dyDescent="0.2">
      <c r="E3400" s="31"/>
    </row>
    <row r="3401" spans="5:5" x14ac:dyDescent="0.2">
      <c r="E3401" s="31"/>
    </row>
    <row r="3402" spans="5:5" x14ac:dyDescent="0.2">
      <c r="E3402" s="31"/>
    </row>
    <row r="3403" spans="5:5" x14ac:dyDescent="0.2">
      <c r="E3403" s="31"/>
    </row>
    <row r="3404" spans="5:5" x14ac:dyDescent="0.2">
      <c r="E3404" s="31"/>
    </row>
    <row r="3405" spans="5:5" x14ac:dyDescent="0.2">
      <c r="E3405" s="31"/>
    </row>
    <row r="3406" spans="5:5" x14ac:dyDescent="0.2">
      <c r="E3406" s="31"/>
    </row>
    <row r="3407" spans="5:5" x14ac:dyDescent="0.2">
      <c r="E3407" s="31"/>
    </row>
    <row r="3408" spans="5:5" x14ac:dyDescent="0.2">
      <c r="E3408" s="31"/>
    </row>
    <row r="3409" spans="5:5" x14ac:dyDescent="0.2">
      <c r="E3409" s="31"/>
    </row>
    <row r="3410" spans="5:5" x14ac:dyDescent="0.2">
      <c r="E3410" s="31"/>
    </row>
    <row r="3411" spans="5:5" x14ac:dyDescent="0.2">
      <c r="E3411" s="31"/>
    </row>
    <row r="3412" spans="5:5" x14ac:dyDescent="0.2">
      <c r="E3412" s="31"/>
    </row>
    <row r="3413" spans="5:5" x14ac:dyDescent="0.2">
      <c r="E3413" s="31"/>
    </row>
    <row r="3414" spans="5:5" x14ac:dyDescent="0.2">
      <c r="E3414" s="31"/>
    </row>
    <row r="3415" spans="5:5" x14ac:dyDescent="0.2">
      <c r="E3415" s="31"/>
    </row>
    <row r="3416" spans="5:5" x14ac:dyDescent="0.2">
      <c r="E3416" s="31"/>
    </row>
    <row r="3417" spans="5:5" x14ac:dyDescent="0.2">
      <c r="E3417" s="31"/>
    </row>
    <row r="3418" spans="5:5" x14ac:dyDescent="0.2">
      <c r="E3418" s="31"/>
    </row>
    <row r="3419" spans="5:5" x14ac:dyDescent="0.2">
      <c r="E3419" s="31"/>
    </row>
    <row r="3420" spans="5:5" x14ac:dyDescent="0.2">
      <c r="E3420" s="31"/>
    </row>
    <row r="3421" spans="5:5" x14ac:dyDescent="0.2">
      <c r="E3421" s="31"/>
    </row>
    <row r="3422" spans="5:5" x14ac:dyDescent="0.2">
      <c r="E3422" s="31"/>
    </row>
    <row r="3423" spans="5:5" x14ac:dyDescent="0.2">
      <c r="E3423" s="31"/>
    </row>
    <row r="3424" spans="5:5" x14ac:dyDescent="0.2">
      <c r="E3424" s="31"/>
    </row>
    <row r="3425" spans="5:5" x14ac:dyDescent="0.2">
      <c r="E3425" s="31"/>
    </row>
    <row r="3426" spans="5:5" x14ac:dyDescent="0.2">
      <c r="E3426" s="31"/>
    </row>
    <row r="3427" spans="5:5" x14ac:dyDescent="0.2">
      <c r="E3427" s="31"/>
    </row>
    <row r="3428" spans="5:5" x14ac:dyDescent="0.2">
      <c r="E3428" s="31"/>
    </row>
    <row r="3429" spans="5:5" x14ac:dyDescent="0.2">
      <c r="E3429" s="31"/>
    </row>
    <row r="3430" spans="5:5" x14ac:dyDescent="0.2">
      <c r="E3430" s="31"/>
    </row>
    <row r="3431" spans="5:5" x14ac:dyDescent="0.2">
      <c r="E3431" s="31"/>
    </row>
    <row r="3432" spans="5:5" x14ac:dyDescent="0.2">
      <c r="E3432" s="31"/>
    </row>
    <row r="3433" spans="5:5" x14ac:dyDescent="0.2">
      <c r="E3433" s="31"/>
    </row>
    <row r="3434" spans="5:5" x14ac:dyDescent="0.2">
      <c r="E3434" s="31"/>
    </row>
    <row r="3435" spans="5:5" x14ac:dyDescent="0.2">
      <c r="E3435" s="31"/>
    </row>
    <row r="3436" spans="5:5" x14ac:dyDescent="0.2">
      <c r="E3436" s="31"/>
    </row>
    <row r="3437" spans="5:5" x14ac:dyDescent="0.2">
      <c r="E3437" s="31"/>
    </row>
    <row r="3438" spans="5:5" x14ac:dyDescent="0.2">
      <c r="E3438" s="31"/>
    </row>
    <row r="3439" spans="5:5" x14ac:dyDescent="0.2">
      <c r="E3439" s="31"/>
    </row>
    <row r="3440" spans="5:5" x14ac:dyDescent="0.2">
      <c r="E3440" s="31"/>
    </row>
    <row r="3441" spans="5:5" x14ac:dyDescent="0.2">
      <c r="E3441" s="31"/>
    </row>
    <row r="4438" spans="5:5" x14ac:dyDescent="0.2">
      <c r="E4438" s="27"/>
    </row>
    <row r="4439" spans="5:5" x14ac:dyDescent="0.2">
      <c r="E4439" s="27"/>
    </row>
    <row r="4440" spans="5:5" x14ac:dyDescent="0.2">
      <c r="E4440" s="27"/>
    </row>
    <row r="4441" spans="5:5" x14ac:dyDescent="0.2">
      <c r="E4441" s="27"/>
    </row>
    <row r="4442" spans="5:5" x14ac:dyDescent="0.2">
      <c r="E4442" s="27"/>
    </row>
    <row r="4443" spans="5:5" x14ac:dyDescent="0.2">
      <c r="E4443" s="27"/>
    </row>
    <row r="4444" spans="5:5" x14ac:dyDescent="0.2">
      <c r="E4444" s="27"/>
    </row>
    <row r="4445" spans="5:5" x14ac:dyDescent="0.2">
      <c r="E4445" s="27"/>
    </row>
    <row r="4446" spans="5:5" x14ac:dyDescent="0.2">
      <c r="E4446" s="27"/>
    </row>
    <row r="4447" spans="5:5" x14ac:dyDescent="0.2">
      <c r="E4447" s="27"/>
    </row>
    <row r="4448" spans="5:5" x14ac:dyDescent="0.2">
      <c r="E4448" s="27"/>
    </row>
    <row r="4449" spans="5:5" x14ac:dyDescent="0.2">
      <c r="E4449" s="27"/>
    </row>
    <row r="4450" spans="5:5" x14ac:dyDescent="0.2">
      <c r="E4450" s="27"/>
    </row>
  </sheetData>
  <sheetProtection sheet="1" objects="1" scenarios="1" formatColumns="0" deleteRows="0" sort="0" autoFilter="0"/>
  <autoFilter ref="A2:F4839"/>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8189"/>
  <sheetViews>
    <sheetView workbookViewId="0">
      <selection activeCell="B14" sqref="B14"/>
    </sheetView>
  </sheetViews>
  <sheetFormatPr baseColWidth="10" defaultRowHeight="12.75" x14ac:dyDescent="0.2"/>
  <cols>
    <col min="1" max="1" width="36.140625" style="489" customWidth="1"/>
    <col min="2" max="2" width="22.140625" style="489" customWidth="1"/>
    <col min="3" max="3" width="19.28515625" style="491" customWidth="1"/>
    <col min="4" max="4" width="19.28515625" style="492" customWidth="1"/>
    <col min="5" max="5" width="37.85546875" style="75" customWidth="1"/>
    <col min="6" max="16384" width="11.42578125" style="12"/>
  </cols>
  <sheetData>
    <row r="1" spans="1:6" x14ac:dyDescent="0.2">
      <c r="A1" s="11" t="s">
        <v>1512</v>
      </c>
      <c r="B1" s="517" t="str">
        <f>Deckblatt!B9</f>
        <v>XXXXXXXXXXXXXXXX</v>
      </c>
      <c r="C1" s="518" t="s">
        <v>5175</v>
      </c>
      <c r="D1" s="517" t="str">
        <f>Deckblatt!B10&amp;"-0"&amp;Deckblatt!B11</f>
        <v>10002954-01</v>
      </c>
      <c r="E1" s="313" t="s">
        <v>736</v>
      </c>
    </row>
    <row r="2" spans="1:6" s="9" customFormat="1" ht="45" x14ac:dyDescent="0.2">
      <c r="A2" s="462" t="s">
        <v>2105</v>
      </c>
      <c r="B2" s="462" t="s">
        <v>6545</v>
      </c>
      <c r="C2" s="462" t="s">
        <v>5591</v>
      </c>
      <c r="D2" s="462" t="s">
        <v>5560</v>
      </c>
      <c r="E2" s="314" t="s">
        <v>5561</v>
      </c>
    </row>
    <row r="3" spans="1:6" s="9" customFormat="1" x14ac:dyDescent="0.2">
      <c r="A3" s="489" t="s">
        <v>9258</v>
      </c>
      <c r="B3" s="489" t="s">
        <v>1184</v>
      </c>
      <c r="C3" s="492">
        <v>54.26</v>
      </c>
      <c r="D3" s="492" t="s">
        <v>4090</v>
      </c>
      <c r="E3" s="437"/>
      <c r="F3" s="437"/>
    </row>
    <row r="4" spans="1:6" s="9" customFormat="1" x14ac:dyDescent="0.2">
      <c r="A4" s="489" t="s">
        <v>9258</v>
      </c>
      <c r="B4" s="489" t="s">
        <v>1184</v>
      </c>
      <c r="C4" s="492">
        <v>53.910000000000011</v>
      </c>
      <c r="D4" s="492" t="s">
        <v>4090</v>
      </c>
      <c r="E4" s="437"/>
      <c r="F4" s="437"/>
    </row>
    <row r="5" spans="1:6" s="9" customFormat="1" x14ac:dyDescent="0.2">
      <c r="A5" s="489" t="s">
        <v>9258</v>
      </c>
      <c r="B5" s="489" t="s">
        <v>1184</v>
      </c>
      <c r="C5" s="492">
        <v>9.48</v>
      </c>
      <c r="D5" s="492" t="s">
        <v>4090</v>
      </c>
      <c r="E5" s="437"/>
      <c r="F5" s="437"/>
    </row>
    <row r="6" spans="1:6" s="9" customFormat="1" x14ac:dyDescent="0.2">
      <c r="A6" s="489" t="s">
        <v>9258</v>
      </c>
      <c r="B6" s="489" t="s">
        <v>1184</v>
      </c>
      <c r="C6" s="492">
        <v>8.379999999999999</v>
      </c>
      <c r="D6" s="492" t="s">
        <v>4090</v>
      </c>
      <c r="E6" s="437"/>
      <c r="F6" s="437"/>
    </row>
    <row r="7" spans="1:6" x14ac:dyDescent="0.2">
      <c r="A7" s="489" t="s">
        <v>9258</v>
      </c>
      <c r="B7" s="489" t="s">
        <v>1184</v>
      </c>
      <c r="C7" s="492">
        <v>4.58</v>
      </c>
      <c r="D7" s="492" t="s">
        <v>4090</v>
      </c>
      <c r="E7" s="437"/>
      <c r="F7" s="437"/>
    </row>
    <row r="8" spans="1:6" x14ac:dyDescent="0.2">
      <c r="A8" s="489" t="s">
        <v>9258</v>
      </c>
      <c r="B8" s="489" t="s">
        <v>1184</v>
      </c>
      <c r="C8" s="492">
        <v>16.3</v>
      </c>
      <c r="D8" s="492" t="s">
        <v>4090</v>
      </c>
      <c r="E8" s="437"/>
      <c r="F8" s="437"/>
    </row>
    <row r="9" spans="1:6" x14ac:dyDescent="0.2">
      <c r="A9" s="489" t="s">
        <v>9258</v>
      </c>
      <c r="B9" s="489" t="s">
        <v>1184</v>
      </c>
      <c r="C9" s="492">
        <v>31.43</v>
      </c>
      <c r="D9" s="492" t="s">
        <v>4090</v>
      </c>
      <c r="E9" s="437"/>
      <c r="F9" s="437"/>
    </row>
    <row r="10" spans="1:6" x14ac:dyDescent="0.2">
      <c r="A10" s="489" t="s">
        <v>9258</v>
      </c>
      <c r="B10" s="489" t="s">
        <v>1184</v>
      </c>
      <c r="C10" s="492">
        <v>29.17</v>
      </c>
      <c r="D10" s="492" t="s">
        <v>4090</v>
      </c>
      <c r="E10" s="437"/>
      <c r="F10" s="437"/>
    </row>
    <row r="11" spans="1:6" x14ac:dyDescent="0.2">
      <c r="A11" s="489" t="s">
        <v>9258</v>
      </c>
      <c r="B11" s="489" t="s">
        <v>229</v>
      </c>
      <c r="C11" s="492">
        <v>11.950000000000001</v>
      </c>
      <c r="D11" s="492" t="s">
        <v>4090</v>
      </c>
      <c r="E11" s="437"/>
      <c r="F11" s="437"/>
    </row>
    <row r="12" spans="1:6" x14ac:dyDescent="0.2">
      <c r="A12" s="489" t="s">
        <v>9258</v>
      </c>
      <c r="B12" s="489" t="s">
        <v>1184</v>
      </c>
      <c r="C12" s="492">
        <v>13.280000000000001</v>
      </c>
      <c r="D12" s="492" t="s">
        <v>4090</v>
      </c>
      <c r="E12" s="437"/>
      <c r="F12" s="437"/>
    </row>
    <row r="13" spans="1:6" x14ac:dyDescent="0.2">
      <c r="A13" s="489" t="s">
        <v>9258</v>
      </c>
      <c r="B13" s="489" t="s">
        <v>229</v>
      </c>
      <c r="C13" s="492">
        <v>8.67</v>
      </c>
      <c r="D13" s="492" t="s">
        <v>4090</v>
      </c>
      <c r="E13" s="437"/>
      <c r="F13" s="437"/>
    </row>
    <row r="14" spans="1:6" x14ac:dyDescent="0.2">
      <c r="A14" s="489" t="s">
        <v>9258</v>
      </c>
      <c r="B14" s="489" t="s">
        <v>1184</v>
      </c>
      <c r="C14" s="492">
        <v>45.22</v>
      </c>
      <c r="D14" s="492" t="s">
        <v>4090</v>
      </c>
      <c r="E14" s="437"/>
      <c r="F14" s="437"/>
    </row>
    <row r="15" spans="1:6" x14ac:dyDescent="0.2">
      <c r="A15" s="489" t="s">
        <v>9258</v>
      </c>
      <c r="B15" s="489" t="s">
        <v>229</v>
      </c>
      <c r="C15" s="492">
        <v>28.95</v>
      </c>
      <c r="D15" s="492" t="s">
        <v>4090</v>
      </c>
      <c r="E15" s="437"/>
      <c r="F15" s="437"/>
    </row>
    <row r="16" spans="1:6" x14ac:dyDescent="0.2">
      <c r="A16" s="489" t="s">
        <v>9258</v>
      </c>
      <c r="B16" s="489" t="s">
        <v>1184</v>
      </c>
      <c r="C16" s="492">
        <v>8.870000000000001</v>
      </c>
      <c r="D16" s="492" t="s">
        <v>4090</v>
      </c>
      <c r="E16" s="437"/>
      <c r="F16" s="437"/>
    </row>
    <row r="17" spans="1:6" x14ac:dyDescent="0.2">
      <c r="A17" s="489" t="s">
        <v>9258</v>
      </c>
      <c r="B17" s="489" t="s">
        <v>1184</v>
      </c>
      <c r="C17" s="492">
        <v>53.330000000000005</v>
      </c>
      <c r="D17" s="492" t="s">
        <v>4090</v>
      </c>
      <c r="E17" s="437"/>
      <c r="F17" s="437"/>
    </row>
    <row r="18" spans="1:6" x14ac:dyDescent="0.2">
      <c r="A18" s="489" t="s">
        <v>9258</v>
      </c>
      <c r="B18" s="489" t="s">
        <v>1184</v>
      </c>
      <c r="C18" s="492">
        <v>71.300000000000011</v>
      </c>
      <c r="D18" s="492" t="s">
        <v>4090</v>
      </c>
      <c r="E18" s="437"/>
      <c r="F18" s="437"/>
    </row>
    <row r="19" spans="1:6" x14ac:dyDescent="0.2">
      <c r="A19" s="489" t="s">
        <v>9258</v>
      </c>
      <c r="B19" s="489" t="s">
        <v>1184</v>
      </c>
      <c r="C19" s="492">
        <v>23.089999999999996</v>
      </c>
      <c r="D19" s="492" t="s">
        <v>4090</v>
      </c>
      <c r="E19" s="437"/>
      <c r="F19" s="437"/>
    </row>
    <row r="20" spans="1:6" x14ac:dyDescent="0.2">
      <c r="A20" s="489" t="s">
        <v>9258</v>
      </c>
      <c r="B20" s="489" t="s">
        <v>229</v>
      </c>
      <c r="C20" s="492">
        <v>12.34</v>
      </c>
      <c r="D20" s="492" t="s">
        <v>4090</v>
      </c>
      <c r="E20" s="437"/>
      <c r="F20" s="437"/>
    </row>
    <row r="21" spans="1:6" x14ac:dyDescent="0.2">
      <c r="A21" s="489" t="s">
        <v>9258</v>
      </c>
      <c r="B21" s="489" t="s">
        <v>229</v>
      </c>
      <c r="C21" s="492">
        <v>32.770000000000003</v>
      </c>
      <c r="D21" s="492" t="s">
        <v>4090</v>
      </c>
      <c r="E21" s="437"/>
      <c r="F21" s="437"/>
    </row>
    <row r="22" spans="1:6" x14ac:dyDescent="0.2">
      <c r="A22" s="489" t="s">
        <v>9258</v>
      </c>
      <c r="B22" s="489" t="s">
        <v>229</v>
      </c>
      <c r="C22" s="492">
        <v>16.78</v>
      </c>
      <c r="D22" s="492" t="s">
        <v>4090</v>
      </c>
      <c r="E22" s="437"/>
      <c r="F22" s="437"/>
    </row>
    <row r="23" spans="1:6" x14ac:dyDescent="0.2">
      <c r="A23" s="489" t="s">
        <v>9258</v>
      </c>
      <c r="B23" s="489" t="s">
        <v>229</v>
      </c>
      <c r="C23" s="492">
        <v>15.690000000000001</v>
      </c>
      <c r="D23" s="492" t="s">
        <v>4090</v>
      </c>
      <c r="E23" s="437"/>
      <c r="F23" s="437"/>
    </row>
    <row r="24" spans="1:6" x14ac:dyDescent="0.2">
      <c r="A24" s="489" t="s">
        <v>9258</v>
      </c>
      <c r="B24" s="489" t="s">
        <v>229</v>
      </c>
      <c r="C24" s="492">
        <v>175.85</v>
      </c>
      <c r="D24" s="492" t="s">
        <v>4090</v>
      </c>
      <c r="E24" s="437"/>
      <c r="F24" s="437"/>
    </row>
    <row r="25" spans="1:6" x14ac:dyDescent="0.2">
      <c r="A25" s="489" t="s">
        <v>9258</v>
      </c>
      <c r="B25" s="489" t="s">
        <v>229</v>
      </c>
      <c r="C25" s="492">
        <v>21.04</v>
      </c>
      <c r="D25" s="492" t="s">
        <v>4090</v>
      </c>
      <c r="E25" s="437"/>
      <c r="F25" s="437"/>
    </row>
    <row r="26" spans="1:6" x14ac:dyDescent="0.2">
      <c r="A26" s="489" t="s">
        <v>9258</v>
      </c>
      <c r="B26" s="489" t="s">
        <v>229</v>
      </c>
      <c r="C26" s="492">
        <v>24.27</v>
      </c>
      <c r="D26" s="492" t="s">
        <v>4090</v>
      </c>
      <c r="E26" s="437"/>
      <c r="F26" s="437"/>
    </row>
    <row r="27" spans="1:6" x14ac:dyDescent="0.2">
      <c r="A27" s="489" t="s">
        <v>9258</v>
      </c>
      <c r="B27" s="489" t="s">
        <v>229</v>
      </c>
      <c r="C27" s="492">
        <v>14.38</v>
      </c>
      <c r="D27" s="492" t="s">
        <v>4090</v>
      </c>
      <c r="E27" s="437"/>
      <c r="F27" s="437"/>
    </row>
    <row r="28" spans="1:6" x14ac:dyDescent="0.2">
      <c r="A28" s="489" t="s">
        <v>9258</v>
      </c>
      <c r="B28" s="489" t="s">
        <v>229</v>
      </c>
      <c r="C28" s="492">
        <v>16.559999999999999</v>
      </c>
      <c r="D28" s="492" t="s">
        <v>4090</v>
      </c>
      <c r="E28" s="437"/>
      <c r="F28" s="437"/>
    </row>
    <row r="29" spans="1:6" x14ac:dyDescent="0.2">
      <c r="A29" s="489" t="s">
        <v>9258</v>
      </c>
      <c r="B29" s="489" t="s">
        <v>229</v>
      </c>
      <c r="C29" s="492">
        <v>45.84</v>
      </c>
      <c r="D29" s="492" t="s">
        <v>4090</v>
      </c>
      <c r="E29" s="437"/>
      <c r="F29" s="437"/>
    </row>
    <row r="30" spans="1:6" x14ac:dyDescent="0.2">
      <c r="A30" s="489" t="s">
        <v>9258</v>
      </c>
      <c r="B30" s="489" t="s">
        <v>229</v>
      </c>
      <c r="C30" s="492">
        <v>15.06</v>
      </c>
      <c r="D30" s="492" t="s">
        <v>4090</v>
      </c>
    </row>
    <row r="31" spans="1:6" x14ac:dyDescent="0.2">
      <c r="A31" s="489" t="s">
        <v>9258</v>
      </c>
      <c r="B31" s="489" t="s">
        <v>229</v>
      </c>
      <c r="C31" s="492">
        <v>14.450000000000001</v>
      </c>
      <c r="D31" s="492" t="s">
        <v>4090</v>
      </c>
    </row>
    <row r="32" spans="1:6" x14ac:dyDescent="0.2">
      <c r="A32" s="489" t="s">
        <v>9258</v>
      </c>
      <c r="B32" s="489" t="s">
        <v>229</v>
      </c>
      <c r="C32" s="492">
        <v>43.85</v>
      </c>
      <c r="D32" s="492" t="s">
        <v>4090</v>
      </c>
    </row>
    <row r="33" spans="1:4" x14ac:dyDescent="0.2">
      <c r="A33" s="489" t="s">
        <v>9258</v>
      </c>
      <c r="B33" s="489" t="s">
        <v>229</v>
      </c>
      <c r="C33" s="492">
        <v>8.0399999999999991</v>
      </c>
      <c r="D33" s="492" t="s">
        <v>4090</v>
      </c>
    </row>
    <row r="34" spans="1:4" x14ac:dyDescent="0.2">
      <c r="A34" s="489" t="s">
        <v>9258</v>
      </c>
      <c r="B34" s="489" t="s">
        <v>229</v>
      </c>
      <c r="C34" s="492">
        <v>17.21</v>
      </c>
      <c r="D34" s="492" t="s">
        <v>4090</v>
      </c>
    </row>
    <row r="35" spans="1:4" x14ac:dyDescent="0.2">
      <c r="A35" s="489" t="s">
        <v>9258</v>
      </c>
      <c r="B35" s="489" t="s">
        <v>229</v>
      </c>
      <c r="C35" s="491">
        <v>26.23</v>
      </c>
      <c r="D35" s="492" t="s">
        <v>4090</v>
      </c>
    </row>
    <row r="36" spans="1:4" x14ac:dyDescent="0.2">
      <c r="A36" s="489" t="s">
        <v>9258</v>
      </c>
      <c r="B36" s="489" t="s">
        <v>229</v>
      </c>
      <c r="C36" s="491">
        <v>22.97</v>
      </c>
      <c r="D36" s="492" t="s">
        <v>4090</v>
      </c>
    </row>
    <row r="37" spans="1:4" x14ac:dyDescent="0.2">
      <c r="A37" s="489" t="s">
        <v>9258</v>
      </c>
      <c r="B37" s="489" t="s">
        <v>229</v>
      </c>
      <c r="C37" s="491">
        <v>14.829999999999998</v>
      </c>
      <c r="D37" s="492" t="s">
        <v>4090</v>
      </c>
    </row>
    <row r="38" spans="1:4" x14ac:dyDescent="0.2">
      <c r="A38" s="489" t="s">
        <v>9258</v>
      </c>
      <c r="B38" s="489" t="s">
        <v>229</v>
      </c>
      <c r="C38" s="491">
        <v>84.97</v>
      </c>
      <c r="D38" s="492" t="s">
        <v>4090</v>
      </c>
    </row>
    <row r="39" spans="1:4" x14ac:dyDescent="0.2">
      <c r="A39" s="489" t="s">
        <v>9257</v>
      </c>
      <c r="B39" s="489" t="s">
        <v>229</v>
      </c>
      <c r="C39" s="491">
        <v>32.770000000000003</v>
      </c>
      <c r="D39" s="492" t="s">
        <v>4090</v>
      </c>
    </row>
    <row r="40" spans="1:4" x14ac:dyDescent="0.2">
      <c r="A40" s="489" t="s">
        <v>9257</v>
      </c>
      <c r="B40" s="489" t="s">
        <v>229</v>
      </c>
      <c r="C40" s="491">
        <v>89.81</v>
      </c>
      <c r="D40" s="492" t="s">
        <v>4090</v>
      </c>
    </row>
    <row r="41" spans="1:4" x14ac:dyDescent="0.2">
      <c r="A41" s="489" t="s">
        <v>9257</v>
      </c>
      <c r="B41" s="489" t="s">
        <v>229</v>
      </c>
      <c r="C41" s="491">
        <v>115.44</v>
      </c>
      <c r="D41" s="492" t="s">
        <v>4090</v>
      </c>
    </row>
    <row r="42" spans="1:4" x14ac:dyDescent="0.2">
      <c r="A42" s="489" t="s">
        <v>9257</v>
      </c>
      <c r="B42" s="489" t="s">
        <v>229</v>
      </c>
      <c r="C42" s="491">
        <v>60.82</v>
      </c>
      <c r="D42" s="492" t="s">
        <v>4090</v>
      </c>
    </row>
    <row r="43" spans="1:4" x14ac:dyDescent="0.2">
      <c r="A43" s="489" t="s">
        <v>9257</v>
      </c>
      <c r="B43" s="489" t="s">
        <v>229</v>
      </c>
      <c r="C43" s="491">
        <v>0.59</v>
      </c>
      <c r="D43" s="492" t="s">
        <v>4090</v>
      </c>
    </row>
    <row r="44" spans="1:4" x14ac:dyDescent="0.2">
      <c r="A44" s="489" t="s">
        <v>9257</v>
      </c>
      <c r="B44" s="489" t="s">
        <v>229</v>
      </c>
      <c r="C44" s="491">
        <v>24.250000000000004</v>
      </c>
      <c r="D44" s="492" t="s">
        <v>4090</v>
      </c>
    </row>
    <row r="45" spans="1:4" x14ac:dyDescent="0.2">
      <c r="A45" s="489" t="s">
        <v>9257</v>
      </c>
      <c r="B45" s="489" t="s">
        <v>229</v>
      </c>
      <c r="C45" s="491">
        <v>1.05</v>
      </c>
      <c r="D45" s="492" t="s">
        <v>4090</v>
      </c>
    </row>
    <row r="46" spans="1:4" x14ac:dyDescent="0.2">
      <c r="A46" s="489" t="s">
        <v>9257</v>
      </c>
      <c r="B46" s="489" t="s">
        <v>229</v>
      </c>
      <c r="C46" s="491">
        <v>11.64</v>
      </c>
      <c r="D46" s="492" t="s">
        <v>4090</v>
      </c>
    </row>
    <row r="47" spans="1:4" x14ac:dyDescent="0.2">
      <c r="A47" s="489" t="s">
        <v>9257</v>
      </c>
      <c r="B47" s="489" t="s">
        <v>229</v>
      </c>
      <c r="C47" s="491">
        <v>8.1300000000000008</v>
      </c>
      <c r="D47" s="492" t="s">
        <v>4090</v>
      </c>
    </row>
    <row r="48" spans="1:4" x14ac:dyDescent="0.2">
      <c r="A48" s="489" t="s">
        <v>9257</v>
      </c>
      <c r="B48" s="489" t="s">
        <v>229</v>
      </c>
      <c r="C48" s="491">
        <v>4.97</v>
      </c>
      <c r="D48" s="492" t="s">
        <v>4090</v>
      </c>
    </row>
    <row r="49" spans="1:4" x14ac:dyDescent="0.2">
      <c r="A49" s="489" t="s">
        <v>9257</v>
      </c>
      <c r="B49" s="489" t="s">
        <v>229</v>
      </c>
      <c r="C49" s="491">
        <v>5.08</v>
      </c>
      <c r="D49" s="492" t="s">
        <v>4090</v>
      </c>
    </row>
    <row r="50" spans="1:4" x14ac:dyDescent="0.2">
      <c r="A50" s="489" t="s">
        <v>9257</v>
      </c>
      <c r="B50" s="489" t="s">
        <v>229</v>
      </c>
      <c r="C50" s="491">
        <v>9.8800000000000008</v>
      </c>
      <c r="D50" s="492" t="s">
        <v>4090</v>
      </c>
    </row>
    <row r="51" spans="1:4" x14ac:dyDescent="0.2">
      <c r="A51" s="489" t="s">
        <v>9257</v>
      </c>
      <c r="B51" s="489" t="s">
        <v>229</v>
      </c>
      <c r="C51" s="491">
        <v>4.1099999999999994</v>
      </c>
      <c r="D51" s="492" t="s">
        <v>4090</v>
      </c>
    </row>
    <row r="52" spans="1:4" x14ac:dyDescent="0.2">
      <c r="A52" s="489" t="s">
        <v>9257</v>
      </c>
      <c r="B52" s="489" t="s">
        <v>229</v>
      </c>
      <c r="C52" s="491">
        <v>7.32</v>
      </c>
      <c r="D52" s="492" t="s">
        <v>4090</v>
      </c>
    </row>
    <row r="53" spans="1:4" x14ac:dyDescent="0.2">
      <c r="A53" s="489" t="s">
        <v>9257</v>
      </c>
      <c r="B53" s="489" t="s">
        <v>229</v>
      </c>
      <c r="C53" s="491">
        <v>6.6499999999999995</v>
      </c>
      <c r="D53" s="492" t="s">
        <v>4090</v>
      </c>
    </row>
    <row r="54" spans="1:4" x14ac:dyDescent="0.2">
      <c r="A54" s="489" t="s">
        <v>9257</v>
      </c>
      <c r="B54" s="489" t="s">
        <v>229</v>
      </c>
      <c r="C54" s="491">
        <v>5.57</v>
      </c>
      <c r="D54" s="492" t="s">
        <v>4090</v>
      </c>
    </row>
    <row r="55" spans="1:4" x14ac:dyDescent="0.2">
      <c r="A55" s="489" t="s">
        <v>9257</v>
      </c>
      <c r="B55" s="489" t="s">
        <v>229</v>
      </c>
      <c r="C55" s="491">
        <v>6.25</v>
      </c>
      <c r="D55" s="492" t="s">
        <v>4090</v>
      </c>
    </row>
    <row r="56" spans="1:4" x14ac:dyDescent="0.2">
      <c r="A56" s="489" t="s">
        <v>9257</v>
      </c>
      <c r="B56" s="489" t="s">
        <v>229</v>
      </c>
      <c r="C56" s="491">
        <v>7.58</v>
      </c>
      <c r="D56" s="492" t="s">
        <v>4090</v>
      </c>
    </row>
    <row r="57" spans="1:4" x14ac:dyDescent="0.2">
      <c r="A57" s="489" t="s">
        <v>9257</v>
      </c>
      <c r="B57" s="489" t="s">
        <v>229</v>
      </c>
      <c r="C57" s="491">
        <v>7.63</v>
      </c>
      <c r="D57" s="492" t="s">
        <v>4090</v>
      </c>
    </row>
    <row r="58" spans="1:4" x14ac:dyDescent="0.2">
      <c r="A58" s="489" t="s">
        <v>9257</v>
      </c>
      <c r="B58" s="489" t="s">
        <v>229</v>
      </c>
      <c r="C58" s="491">
        <v>19.46</v>
      </c>
      <c r="D58" s="492" t="s">
        <v>4090</v>
      </c>
    </row>
    <row r="59" spans="1:4" x14ac:dyDescent="0.2">
      <c r="A59" s="489" t="s">
        <v>9257</v>
      </c>
      <c r="B59" s="489" t="s">
        <v>229</v>
      </c>
      <c r="C59" s="491">
        <v>12.84</v>
      </c>
      <c r="D59" s="492" t="s">
        <v>4090</v>
      </c>
    </row>
    <row r="60" spans="1:4" x14ac:dyDescent="0.2">
      <c r="A60" s="489" t="s">
        <v>9257</v>
      </c>
      <c r="B60" s="489" t="s">
        <v>229</v>
      </c>
      <c r="C60" s="491">
        <v>10.670000000000002</v>
      </c>
      <c r="D60" s="492" t="s">
        <v>4090</v>
      </c>
    </row>
    <row r="61" spans="1:4" x14ac:dyDescent="0.2">
      <c r="A61" s="489" t="s">
        <v>9257</v>
      </c>
      <c r="B61" s="489" t="s">
        <v>229</v>
      </c>
      <c r="C61" s="491">
        <v>19.260000000000002</v>
      </c>
      <c r="D61" s="492" t="s">
        <v>4090</v>
      </c>
    </row>
    <row r="62" spans="1:4" x14ac:dyDescent="0.2">
      <c r="A62" s="489" t="s">
        <v>9257</v>
      </c>
      <c r="B62" s="489" t="s">
        <v>229</v>
      </c>
      <c r="C62" s="491">
        <v>17.18</v>
      </c>
      <c r="D62" s="492" t="s">
        <v>4090</v>
      </c>
    </row>
    <row r="63" spans="1:4" x14ac:dyDescent="0.2">
      <c r="A63" s="489" t="s">
        <v>9257</v>
      </c>
      <c r="B63" s="489" t="s">
        <v>229</v>
      </c>
      <c r="C63" s="491">
        <v>8.5299999999999994</v>
      </c>
      <c r="D63" s="492" t="s">
        <v>4090</v>
      </c>
    </row>
    <row r="64" spans="1:4" x14ac:dyDescent="0.2">
      <c r="A64" s="489" t="s">
        <v>9257</v>
      </c>
      <c r="B64" s="489" t="s">
        <v>229</v>
      </c>
      <c r="C64" s="491">
        <v>10.130000000000003</v>
      </c>
      <c r="D64" s="492" t="s">
        <v>4090</v>
      </c>
    </row>
    <row r="65" spans="1:4" x14ac:dyDescent="0.2">
      <c r="A65" s="489" t="s">
        <v>9257</v>
      </c>
      <c r="B65" s="489" t="s">
        <v>229</v>
      </c>
      <c r="C65" s="491">
        <v>3.18</v>
      </c>
      <c r="D65" s="492" t="s">
        <v>4090</v>
      </c>
    </row>
    <row r="66" spans="1:4" x14ac:dyDescent="0.2">
      <c r="A66" s="489" t="s">
        <v>9257</v>
      </c>
      <c r="B66" s="489" t="s">
        <v>229</v>
      </c>
      <c r="C66" s="491">
        <v>7.7200000000000015</v>
      </c>
      <c r="D66" s="492" t="s">
        <v>4090</v>
      </c>
    </row>
    <row r="67" spans="1:4" x14ac:dyDescent="0.2">
      <c r="A67" s="489" t="s">
        <v>9257</v>
      </c>
      <c r="B67" s="489" t="s">
        <v>229</v>
      </c>
      <c r="C67" s="491">
        <v>11.760000000000002</v>
      </c>
      <c r="D67" s="492" t="s">
        <v>4090</v>
      </c>
    </row>
    <row r="68" spans="1:4" x14ac:dyDescent="0.2">
      <c r="A68" s="489" t="s">
        <v>9257</v>
      </c>
      <c r="B68" s="489" t="s">
        <v>229</v>
      </c>
      <c r="C68" s="491">
        <v>8.4400000000000013</v>
      </c>
      <c r="D68" s="492" t="s">
        <v>4090</v>
      </c>
    </row>
    <row r="69" spans="1:4" x14ac:dyDescent="0.2">
      <c r="A69" s="489" t="s">
        <v>9257</v>
      </c>
      <c r="B69" s="489" t="s">
        <v>229</v>
      </c>
      <c r="C69" s="491">
        <v>12.560000000000002</v>
      </c>
      <c r="D69" s="492" t="s">
        <v>4090</v>
      </c>
    </row>
    <row r="70" spans="1:4" x14ac:dyDescent="0.2">
      <c r="A70" s="489" t="s">
        <v>9257</v>
      </c>
      <c r="B70" s="489" t="s">
        <v>229</v>
      </c>
      <c r="C70" s="491">
        <v>4.24</v>
      </c>
      <c r="D70" s="492" t="s">
        <v>4090</v>
      </c>
    </row>
    <row r="71" spans="1:4" x14ac:dyDescent="0.2">
      <c r="A71" s="489" t="s">
        <v>9257</v>
      </c>
      <c r="B71" s="489" t="s">
        <v>229</v>
      </c>
      <c r="C71" s="491">
        <v>7.910000000000001</v>
      </c>
      <c r="D71" s="492" t="s">
        <v>4090</v>
      </c>
    </row>
    <row r="72" spans="1:4" x14ac:dyDescent="0.2">
      <c r="A72" s="489" t="s">
        <v>9257</v>
      </c>
      <c r="B72" s="489" t="s">
        <v>229</v>
      </c>
      <c r="C72" s="491">
        <v>16.57</v>
      </c>
      <c r="D72" s="492" t="s">
        <v>4090</v>
      </c>
    </row>
    <row r="73" spans="1:4" x14ac:dyDescent="0.2">
      <c r="A73" s="489" t="s">
        <v>9257</v>
      </c>
      <c r="B73" s="489" t="s">
        <v>229</v>
      </c>
      <c r="C73" s="491">
        <v>4.92</v>
      </c>
      <c r="D73" s="492" t="s">
        <v>4090</v>
      </c>
    </row>
    <row r="74" spans="1:4" x14ac:dyDescent="0.2">
      <c r="A74" s="489" t="s">
        <v>9257</v>
      </c>
      <c r="B74" s="489" t="s">
        <v>229</v>
      </c>
      <c r="C74" s="491">
        <v>13.270000000000001</v>
      </c>
      <c r="D74" s="492" t="s">
        <v>4090</v>
      </c>
    </row>
    <row r="75" spans="1:4" x14ac:dyDescent="0.2">
      <c r="A75" s="489" t="s">
        <v>9257</v>
      </c>
      <c r="B75" s="489" t="s">
        <v>229</v>
      </c>
      <c r="C75" s="491">
        <v>23.640000000000004</v>
      </c>
      <c r="D75" s="492" t="s">
        <v>4090</v>
      </c>
    </row>
    <row r="76" spans="1:4" x14ac:dyDescent="0.2">
      <c r="A76" s="489" t="s">
        <v>9257</v>
      </c>
      <c r="B76" s="489" t="s">
        <v>229</v>
      </c>
      <c r="C76" s="491">
        <v>4.0600000000000005</v>
      </c>
      <c r="D76" s="492" t="s">
        <v>4090</v>
      </c>
    </row>
    <row r="77" spans="1:4" x14ac:dyDescent="0.2">
      <c r="A77" s="489" t="s">
        <v>9257</v>
      </c>
      <c r="B77" s="489" t="s">
        <v>229</v>
      </c>
      <c r="C77" s="491">
        <v>6.15</v>
      </c>
      <c r="D77" s="492" t="s">
        <v>4090</v>
      </c>
    </row>
    <row r="78" spans="1:4" x14ac:dyDescent="0.2">
      <c r="A78" s="489" t="s">
        <v>9257</v>
      </c>
      <c r="B78" s="489" t="s">
        <v>229</v>
      </c>
      <c r="C78" s="491">
        <v>1.8</v>
      </c>
      <c r="D78" s="492" t="s">
        <v>4090</v>
      </c>
    </row>
    <row r="79" spans="1:4" x14ac:dyDescent="0.2">
      <c r="A79" s="489" t="s">
        <v>9257</v>
      </c>
      <c r="B79" s="489" t="s">
        <v>229</v>
      </c>
      <c r="C79" s="491">
        <v>3.4699999999999998</v>
      </c>
      <c r="D79" s="492" t="s">
        <v>4090</v>
      </c>
    </row>
    <row r="80" spans="1:4" x14ac:dyDescent="0.2">
      <c r="A80" s="489" t="s">
        <v>9257</v>
      </c>
      <c r="B80" s="489" t="s">
        <v>229</v>
      </c>
      <c r="C80" s="491">
        <v>8.3800000000000008</v>
      </c>
      <c r="D80" s="492" t="s">
        <v>4090</v>
      </c>
    </row>
    <row r="81" spans="1:4" x14ac:dyDescent="0.2">
      <c r="A81" s="489" t="s">
        <v>9257</v>
      </c>
      <c r="B81" s="489" t="s">
        <v>229</v>
      </c>
      <c r="C81" s="491">
        <v>2.7</v>
      </c>
      <c r="D81" s="492" t="s">
        <v>4090</v>
      </c>
    </row>
    <row r="82" spans="1:4" x14ac:dyDescent="0.2">
      <c r="A82" s="489" t="s">
        <v>9257</v>
      </c>
      <c r="B82" s="489" t="s">
        <v>229</v>
      </c>
      <c r="C82" s="491">
        <v>17.809999999999999</v>
      </c>
      <c r="D82" s="492" t="s">
        <v>4090</v>
      </c>
    </row>
    <row r="83" spans="1:4" x14ac:dyDescent="0.2">
      <c r="A83" s="489" t="s">
        <v>9257</v>
      </c>
      <c r="B83" s="489" t="s">
        <v>229</v>
      </c>
      <c r="C83" s="491">
        <v>10.26</v>
      </c>
      <c r="D83" s="492" t="s">
        <v>4090</v>
      </c>
    </row>
    <row r="84" spans="1:4" x14ac:dyDescent="0.2">
      <c r="A84" s="489" t="s">
        <v>9257</v>
      </c>
      <c r="B84" s="489" t="s">
        <v>229</v>
      </c>
      <c r="C84" s="491">
        <v>10.770000000000001</v>
      </c>
      <c r="D84" s="492" t="s">
        <v>4090</v>
      </c>
    </row>
    <row r="85" spans="1:4" x14ac:dyDescent="0.2">
      <c r="A85" s="489" t="s">
        <v>9257</v>
      </c>
      <c r="B85" s="489" t="s">
        <v>229</v>
      </c>
      <c r="C85" s="491">
        <v>14.14</v>
      </c>
      <c r="D85" s="492" t="s">
        <v>4090</v>
      </c>
    </row>
    <row r="86" spans="1:4" x14ac:dyDescent="0.2">
      <c r="A86" s="489" t="s">
        <v>9257</v>
      </c>
      <c r="B86" s="489" t="s">
        <v>229</v>
      </c>
      <c r="C86" s="491">
        <v>6.2800000000000011</v>
      </c>
      <c r="D86" s="492" t="s">
        <v>4090</v>
      </c>
    </row>
    <row r="87" spans="1:4" x14ac:dyDescent="0.2">
      <c r="A87" s="489" t="s">
        <v>9257</v>
      </c>
      <c r="B87" s="489" t="s">
        <v>229</v>
      </c>
      <c r="C87" s="491">
        <v>10.42</v>
      </c>
      <c r="D87" s="492" t="s">
        <v>4090</v>
      </c>
    </row>
    <row r="88" spans="1:4" x14ac:dyDescent="0.2">
      <c r="A88" s="489" t="s">
        <v>9257</v>
      </c>
      <c r="B88" s="489" t="s">
        <v>229</v>
      </c>
      <c r="C88" s="491">
        <v>9.17</v>
      </c>
      <c r="D88" s="492" t="s">
        <v>4090</v>
      </c>
    </row>
    <row r="89" spans="1:4" x14ac:dyDescent="0.2">
      <c r="A89" s="489" t="s">
        <v>9257</v>
      </c>
      <c r="B89" s="489" t="s">
        <v>229</v>
      </c>
      <c r="C89" s="491">
        <v>10.83</v>
      </c>
      <c r="D89" s="492" t="s">
        <v>4090</v>
      </c>
    </row>
    <row r="90" spans="1:4" x14ac:dyDescent="0.2">
      <c r="A90" s="489" t="s">
        <v>9257</v>
      </c>
      <c r="B90" s="489" t="s">
        <v>229</v>
      </c>
      <c r="C90" s="491">
        <v>13.670000000000002</v>
      </c>
      <c r="D90" s="492" t="s">
        <v>4090</v>
      </c>
    </row>
    <row r="91" spans="1:4" x14ac:dyDescent="0.2">
      <c r="A91" s="489" t="s">
        <v>9257</v>
      </c>
      <c r="B91" s="489" t="s">
        <v>229</v>
      </c>
      <c r="C91" s="491">
        <v>16.93</v>
      </c>
      <c r="D91" s="492" t="s">
        <v>4090</v>
      </c>
    </row>
    <row r="92" spans="1:4" x14ac:dyDescent="0.2">
      <c r="A92" s="489" t="s">
        <v>9257</v>
      </c>
      <c r="B92" s="489" t="s">
        <v>229</v>
      </c>
      <c r="C92" s="491">
        <v>10.45</v>
      </c>
      <c r="D92" s="492" t="s">
        <v>4090</v>
      </c>
    </row>
    <row r="93" spans="1:4" x14ac:dyDescent="0.2">
      <c r="A93" s="489" t="s">
        <v>9257</v>
      </c>
      <c r="B93" s="489" t="s">
        <v>229</v>
      </c>
      <c r="C93" s="491">
        <v>7.6400000000000006</v>
      </c>
      <c r="D93" s="492" t="s">
        <v>4090</v>
      </c>
    </row>
    <row r="94" spans="1:4" x14ac:dyDescent="0.2">
      <c r="A94" s="489" t="s">
        <v>9257</v>
      </c>
      <c r="B94" s="489" t="s">
        <v>229</v>
      </c>
      <c r="C94" s="491">
        <v>2.0499999999999998</v>
      </c>
      <c r="D94" s="492" t="s">
        <v>4090</v>
      </c>
    </row>
    <row r="95" spans="1:4" x14ac:dyDescent="0.2">
      <c r="A95" s="489" t="s">
        <v>9257</v>
      </c>
      <c r="B95" s="489" t="s">
        <v>229</v>
      </c>
      <c r="C95" s="491">
        <v>16.64</v>
      </c>
      <c r="D95" s="492" t="s">
        <v>4090</v>
      </c>
    </row>
    <row r="96" spans="1:4" x14ac:dyDescent="0.2">
      <c r="A96" s="489" t="s">
        <v>9257</v>
      </c>
      <c r="B96" s="489" t="s">
        <v>229</v>
      </c>
      <c r="C96" s="491">
        <v>6.03</v>
      </c>
      <c r="D96" s="492" t="s">
        <v>4090</v>
      </c>
    </row>
    <row r="97" spans="1:4" x14ac:dyDescent="0.2">
      <c r="A97" s="489" t="s">
        <v>9257</v>
      </c>
      <c r="B97" s="489" t="s">
        <v>229</v>
      </c>
      <c r="C97" s="491">
        <v>25.169999999999998</v>
      </c>
      <c r="D97" s="492" t="s">
        <v>4090</v>
      </c>
    </row>
    <row r="98" spans="1:4" x14ac:dyDescent="0.2">
      <c r="A98" s="489" t="s">
        <v>9257</v>
      </c>
      <c r="B98" s="489" t="s">
        <v>229</v>
      </c>
      <c r="C98" s="491">
        <v>19.82</v>
      </c>
      <c r="D98" s="492" t="s">
        <v>4090</v>
      </c>
    </row>
    <row r="99" spans="1:4" x14ac:dyDescent="0.2">
      <c r="A99" s="489" t="s">
        <v>9257</v>
      </c>
      <c r="B99" s="489" t="s">
        <v>229</v>
      </c>
      <c r="C99" s="491">
        <v>23.36</v>
      </c>
      <c r="D99" s="492" t="s">
        <v>4090</v>
      </c>
    </row>
    <row r="100" spans="1:4" x14ac:dyDescent="0.2">
      <c r="A100" s="489" t="s">
        <v>9257</v>
      </c>
      <c r="B100" s="489" t="s">
        <v>229</v>
      </c>
      <c r="C100" s="491">
        <v>9.32</v>
      </c>
      <c r="D100" s="492" t="s">
        <v>4090</v>
      </c>
    </row>
    <row r="101" spans="1:4" x14ac:dyDescent="0.2">
      <c r="A101" s="489" t="s">
        <v>9257</v>
      </c>
      <c r="B101" s="489" t="s">
        <v>229</v>
      </c>
      <c r="C101" s="491">
        <v>5.2799999999999994</v>
      </c>
      <c r="D101" s="492" t="s">
        <v>4090</v>
      </c>
    </row>
    <row r="102" spans="1:4" x14ac:dyDescent="0.2">
      <c r="A102" s="489" t="s">
        <v>9257</v>
      </c>
      <c r="B102" s="489" t="s">
        <v>229</v>
      </c>
      <c r="C102" s="491">
        <v>14.98</v>
      </c>
      <c r="D102" s="492" t="s">
        <v>4090</v>
      </c>
    </row>
    <row r="103" spans="1:4" x14ac:dyDescent="0.2">
      <c r="A103" s="489" t="s">
        <v>9257</v>
      </c>
      <c r="B103" s="489" t="s">
        <v>229</v>
      </c>
      <c r="C103" s="491">
        <v>8.7999999999999989</v>
      </c>
      <c r="D103" s="492" t="s">
        <v>4090</v>
      </c>
    </row>
    <row r="104" spans="1:4" x14ac:dyDescent="0.2">
      <c r="A104" s="489" t="s">
        <v>9257</v>
      </c>
      <c r="B104" s="489" t="s">
        <v>229</v>
      </c>
      <c r="C104" s="491">
        <v>3.8</v>
      </c>
      <c r="D104" s="492" t="s">
        <v>4090</v>
      </c>
    </row>
    <row r="105" spans="1:4" x14ac:dyDescent="0.2">
      <c r="A105" s="489" t="s">
        <v>9257</v>
      </c>
      <c r="B105" s="489" t="s">
        <v>229</v>
      </c>
      <c r="C105" s="491">
        <v>6.5300000000000011</v>
      </c>
      <c r="D105" s="492" t="s">
        <v>4090</v>
      </c>
    </row>
    <row r="106" spans="1:4" x14ac:dyDescent="0.2">
      <c r="A106" s="489" t="s">
        <v>9257</v>
      </c>
      <c r="B106" s="489" t="s">
        <v>229</v>
      </c>
      <c r="C106" s="491">
        <v>8.3800000000000008</v>
      </c>
      <c r="D106" s="492" t="s">
        <v>4090</v>
      </c>
    </row>
    <row r="107" spans="1:4" x14ac:dyDescent="0.2">
      <c r="A107" s="489" t="s">
        <v>9257</v>
      </c>
      <c r="B107" s="489" t="s">
        <v>229</v>
      </c>
      <c r="C107" s="491">
        <v>7.5500000000000007</v>
      </c>
      <c r="D107" s="492" t="s">
        <v>4090</v>
      </c>
    </row>
    <row r="108" spans="1:4" x14ac:dyDescent="0.2">
      <c r="A108" s="489" t="s">
        <v>9257</v>
      </c>
      <c r="B108" s="489" t="s">
        <v>229</v>
      </c>
      <c r="C108" s="491">
        <v>10.399999999999999</v>
      </c>
      <c r="D108" s="492" t="s">
        <v>4090</v>
      </c>
    </row>
    <row r="109" spans="1:4" x14ac:dyDescent="0.2">
      <c r="A109" s="489" t="s">
        <v>9257</v>
      </c>
      <c r="B109" s="489" t="s">
        <v>229</v>
      </c>
      <c r="C109" s="491">
        <v>6.3699999999999992</v>
      </c>
      <c r="D109" s="492" t="s">
        <v>4090</v>
      </c>
    </row>
    <row r="110" spans="1:4" x14ac:dyDescent="0.2">
      <c r="A110" s="489" t="s">
        <v>9257</v>
      </c>
      <c r="B110" s="489" t="s">
        <v>229</v>
      </c>
      <c r="C110" s="491">
        <v>10.489999999999998</v>
      </c>
      <c r="D110" s="492" t="s">
        <v>4090</v>
      </c>
    </row>
    <row r="111" spans="1:4" x14ac:dyDescent="0.2">
      <c r="A111" s="489" t="s">
        <v>9257</v>
      </c>
      <c r="B111" s="489" t="s">
        <v>229</v>
      </c>
      <c r="C111" s="491">
        <v>4</v>
      </c>
      <c r="D111" s="492" t="s">
        <v>4090</v>
      </c>
    </row>
    <row r="112" spans="1:4" x14ac:dyDescent="0.2">
      <c r="A112" s="489" t="s">
        <v>9257</v>
      </c>
      <c r="B112" s="489" t="s">
        <v>229</v>
      </c>
      <c r="C112" s="491">
        <v>10.399999999999999</v>
      </c>
      <c r="D112" s="492" t="s">
        <v>4090</v>
      </c>
    </row>
    <row r="113" spans="1:4" x14ac:dyDescent="0.2">
      <c r="A113" s="489" t="s">
        <v>9257</v>
      </c>
      <c r="B113" s="489" t="s">
        <v>229</v>
      </c>
      <c r="C113" s="491">
        <v>14.73</v>
      </c>
      <c r="D113" s="492" t="s">
        <v>4090</v>
      </c>
    </row>
    <row r="114" spans="1:4" x14ac:dyDescent="0.2">
      <c r="A114" s="489" t="s">
        <v>9257</v>
      </c>
      <c r="B114" s="489" t="s">
        <v>229</v>
      </c>
      <c r="C114" s="491">
        <v>7.2900000000000009</v>
      </c>
      <c r="D114" s="492" t="s">
        <v>4090</v>
      </c>
    </row>
    <row r="115" spans="1:4" x14ac:dyDescent="0.2">
      <c r="A115" s="489" t="s">
        <v>9257</v>
      </c>
      <c r="B115" s="489" t="s">
        <v>229</v>
      </c>
      <c r="C115" s="491">
        <v>0.14000000000000001</v>
      </c>
      <c r="D115" s="492" t="s">
        <v>4090</v>
      </c>
    </row>
    <row r="116" spans="1:4" x14ac:dyDescent="0.2">
      <c r="A116" s="489" t="s">
        <v>9257</v>
      </c>
      <c r="B116" s="489" t="s">
        <v>229</v>
      </c>
      <c r="C116" s="491">
        <v>12.520000000000001</v>
      </c>
      <c r="D116" s="492" t="s">
        <v>4090</v>
      </c>
    </row>
    <row r="117" spans="1:4" x14ac:dyDescent="0.2">
      <c r="A117" s="489" t="s">
        <v>9257</v>
      </c>
      <c r="B117" s="489" t="s">
        <v>229</v>
      </c>
      <c r="C117" s="491">
        <v>8.42</v>
      </c>
      <c r="D117" s="492" t="s">
        <v>4090</v>
      </c>
    </row>
    <row r="118" spans="1:4" x14ac:dyDescent="0.2">
      <c r="A118" s="489" t="s">
        <v>9257</v>
      </c>
      <c r="B118" s="489" t="s">
        <v>229</v>
      </c>
      <c r="C118" s="491">
        <v>2.44</v>
      </c>
      <c r="D118" s="492" t="s">
        <v>4090</v>
      </c>
    </row>
    <row r="119" spans="1:4" x14ac:dyDescent="0.2">
      <c r="A119" s="489" t="s">
        <v>9257</v>
      </c>
      <c r="B119" s="489" t="s">
        <v>229</v>
      </c>
      <c r="C119" s="491">
        <v>10.919999999999998</v>
      </c>
      <c r="D119" s="492" t="s">
        <v>4090</v>
      </c>
    </row>
    <row r="120" spans="1:4" x14ac:dyDescent="0.2">
      <c r="A120" s="489" t="s">
        <v>9257</v>
      </c>
      <c r="B120" s="489" t="s">
        <v>229</v>
      </c>
      <c r="C120" s="491">
        <v>14.97</v>
      </c>
      <c r="D120" s="492" t="s">
        <v>4090</v>
      </c>
    </row>
    <row r="121" spans="1:4" x14ac:dyDescent="0.2">
      <c r="A121" s="489" t="s">
        <v>9257</v>
      </c>
      <c r="B121" s="489" t="s">
        <v>229</v>
      </c>
      <c r="C121" s="491">
        <v>16.47</v>
      </c>
      <c r="D121" s="492" t="s">
        <v>4090</v>
      </c>
    </row>
    <row r="122" spans="1:4" x14ac:dyDescent="0.2">
      <c r="A122" s="489" t="s">
        <v>9257</v>
      </c>
      <c r="B122" s="489" t="s">
        <v>229</v>
      </c>
      <c r="C122" s="491">
        <v>7.7500000000000009</v>
      </c>
      <c r="D122" s="492" t="s">
        <v>4090</v>
      </c>
    </row>
    <row r="123" spans="1:4" x14ac:dyDescent="0.2">
      <c r="A123" s="489" t="s">
        <v>9257</v>
      </c>
      <c r="B123" s="489" t="s">
        <v>229</v>
      </c>
      <c r="C123" s="491">
        <v>9.11</v>
      </c>
      <c r="D123" s="492" t="s">
        <v>4090</v>
      </c>
    </row>
    <row r="124" spans="1:4" x14ac:dyDescent="0.2">
      <c r="A124" s="489" t="s">
        <v>9257</v>
      </c>
      <c r="B124" s="489" t="s">
        <v>229</v>
      </c>
      <c r="C124" s="491">
        <v>5.9700000000000006</v>
      </c>
      <c r="D124" s="492" t="s">
        <v>4090</v>
      </c>
    </row>
    <row r="125" spans="1:4" x14ac:dyDescent="0.2">
      <c r="A125" s="489" t="s">
        <v>9257</v>
      </c>
      <c r="B125" s="489" t="s">
        <v>229</v>
      </c>
      <c r="C125" s="491">
        <v>12.219999999999999</v>
      </c>
      <c r="D125" s="492" t="s">
        <v>4090</v>
      </c>
    </row>
    <row r="126" spans="1:4" x14ac:dyDescent="0.2">
      <c r="A126" s="489" t="s">
        <v>9257</v>
      </c>
      <c r="B126" s="489" t="s">
        <v>229</v>
      </c>
      <c r="C126" s="491">
        <v>8.1000000000000014</v>
      </c>
      <c r="D126" s="492" t="s">
        <v>4090</v>
      </c>
    </row>
    <row r="127" spans="1:4" x14ac:dyDescent="0.2">
      <c r="A127" s="489" t="s">
        <v>9257</v>
      </c>
      <c r="B127" s="489" t="s">
        <v>229</v>
      </c>
      <c r="C127" s="491">
        <v>17.2</v>
      </c>
      <c r="D127" s="492" t="s">
        <v>4090</v>
      </c>
    </row>
    <row r="128" spans="1:4" x14ac:dyDescent="0.2">
      <c r="A128" s="489" t="s">
        <v>9257</v>
      </c>
      <c r="B128" s="489" t="s">
        <v>229</v>
      </c>
      <c r="C128" s="491">
        <v>19.11</v>
      </c>
      <c r="D128" s="492" t="s">
        <v>4090</v>
      </c>
    </row>
    <row r="129" spans="1:4" x14ac:dyDescent="0.2">
      <c r="A129" s="489" t="s">
        <v>9257</v>
      </c>
      <c r="B129" s="489" t="s">
        <v>229</v>
      </c>
      <c r="C129" s="491">
        <v>37.83</v>
      </c>
      <c r="D129" s="492" t="s">
        <v>4090</v>
      </c>
    </row>
    <row r="130" spans="1:4" x14ac:dyDescent="0.2">
      <c r="A130" s="489" t="s">
        <v>9257</v>
      </c>
      <c r="B130" s="489" t="s">
        <v>229</v>
      </c>
      <c r="C130" s="491">
        <v>6.14</v>
      </c>
      <c r="D130" s="492" t="s">
        <v>4090</v>
      </c>
    </row>
    <row r="131" spans="1:4" x14ac:dyDescent="0.2">
      <c r="A131" s="489" t="s">
        <v>9257</v>
      </c>
      <c r="B131" s="489" t="s">
        <v>229</v>
      </c>
      <c r="C131" s="491">
        <v>6.42</v>
      </c>
      <c r="D131" s="492" t="s">
        <v>4090</v>
      </c>
    </row>
    <row r="132" spans="1:4" x14ac:dyDescent="0.2">
      <c r="A132" s="489" t="s">
        <v>9257</v>
      </c>
      <c r="B132" s="489" t="s">
        <v>229</v>
      </c>
      <c r="C132" s="491">
        <v>14.780000000000003</v>
      </c>
      <c r="D132" s="492" t="s">
        <v>4090</v>
      </c>
    </row>
    <row r="133" spans="1:4" x14ac:dyDescent="0.2">
      <c r="A133" s="489" t="s">
        <v>9257</v>
      </c>
      <c r="B133" s="489" t="s">
        <v>229</v>
      </c>
      <c r="C133" s="491">
        <v>8.9600000000000009</v>
      </c>
      <c r="D133" s="492" t="s">
        <v>4090</v>
      </c>
    </row>
    <row r="134" spans="1:4" x14ac:dyDescent="0.2">
      <c r="A134" s="489" t="s">
        <v>9257</v>
      </c>
      <c r="B134" s="489" t="s">
        <v>229</v>
      </c>
      <c r="C134" s="491">
        <v>14.219999999999999</v>
      </c>
      <c r="D134" s="492" t="s">
        <v>4090</v>
      </c>
    </row>
    <row r="135" spans="1:4" x14ac:dyDescent="0.2">
      <c r="A135" s="489" t="s">
        <v>9257</v>
      </c>
      <c r="B135" s="489" t="s">
        <v>229</v>
      </c>
      <c r="C135" s="491">
        <v>11.599999999999998</v>
      </c>
      <c r="D135" s="492" t="s">
        <v>4090</v>
      </c>
    </row>
    <row r="136" spans="1:4" x14ac:dyDescent="0.2">
      <c r="A136" s="489" t="s">
        <v>9257</v>
      </c>
      <c r="B136" s="489" t="s">
        <v>229</v>
      </c>
      <c r="C136" s="491">
        <v>13.73</v>
      </c>
      <c r="D136" s="492" t="s">
        <v>4090</v>
      </c>
    </row>
    <row r="137" spans="1:4" x14ac:dyDescent="0.2">
      <c r="A137" s="489" t="s">
        <v>9257</v>
      </c>
      <c r="B137" s="489" t="s">
        <v>229</v>
      </c>
      <c r="C137" s="491">
        <v>9.83</v>
      </c>
      <c r="D137" s="492" t="s">
        <v>4090</v>
      </c>
    </row>
    <row r="138" spans="1:4" x14ac:dyDescent="0.2">
      <c r="A138" s="489" t="s">
        <v>9257</v>
      </c>
      <c r="B138" s="489" t="s">
        <v>229</v>
      </c>
      <c r="C138" s="491">
        <v>4.43</v>
      </c>
      <c r="D138" s="492" t="s">
        <v>4090</v>
      </c>
    </row>
    <row r="139" spans="1:4" x14ac:dyDescent="0.2">
      <c r="A139" s="489" t="s">
        <v>9257</v>
      </c>
      <c r="B139" s="489" t="s">
        <v>229</v>
      </c>
      <c r="C139" s="491">
        <v>11.709999999999999</v>
      </c>
      <c r="D139" s="492" t="s">
        <v>4090</v>
      </c>
    </row>
    <row r="140" spans="1:4" x14ac:dyDescent="0.2">
      <c r="A140" s="489" t="s">
        <v>9257</v>
      </c>
      <c r="B140" s="489" t="s">
        <v>229</v>
      </c>
      <c r="C140" s="491">
        <v>20.440000000000001</v>
      </c>
      <c r="D140" s="492" t="s">
        <v>4090</v>
      </c>
    </row>
    <row r="141" spans="1:4" x14ac:dyDescent="0.2">
      <c r="A141" s="489" t="s">
        <v>9257</v>
      </c>
      <c r="B141" s="489" t="s">
        <v>229</v>
      </c>
      <c r="C141" s="491">
        <v>222.49</v>
      </c>
      <c r="D141" s="492" t="s">
        <v>4090</v>
      </c>
    </row>
    <row r="142" spans="1:4" x14ac:dyDescent="0.2">
      <c r="A142" s="489" t="s">
        <v>9257</v>
      </c>
      <c r="B142" s="489" t="s">
        <v>229</v>
      </c>
      <c r="C142" s="491">
        <v>5.27</v>
      </c>
      <c r="D142" s="492" t="s">
        <v>4090</v>
      </c>
    </row>
    <row r="143" spans="1:4" x14ac:dyDescent="0.2">
      <c r="A143" s="489" t="s">
        <v>9257</v>
      </c>
      <c r="B143" s="489" t="s">
        <v>229</v>
      </c>
      <c r="C143" s="491">
        <v>8.5500000000000007</v>
      </c>
      <c r="D143" s="492" t="s">
        <v>4090</v>
      </c>
    </row>
    <row r="144" spans="1:4" x14ac:dyDescent="0.2">
      <c r="A144" s="489" t="s">
        <v>9257</v>
      </c>
      <c r="B144" s="489" t="s">
        <v>229</v>
      </c>
      <c r="C144" s="491">
        <v>14.600000000000001</v>
      </c>
      <c r="D144" s="492" t="s">
        <v>4090</v>
      </c>
    </row>
    <row r="145" spans="1:4" x14ac:dyDescent="0.2">
      <c r="A145" s="489" t="s">
        <v>9257</v>
      </c>
      <c r="B145" s="489" t="s">
        <v>229</v>
      </c>
      <c r="C145" s="491">
        <v>23.919999999999998</v>
      </c>
      <c r="D145" s="492" t="s">
        <v>4090</v>
      </c>
    </row>
    <row r="146" spans="1:4" x14ac:dyDescent="0.2">
      <c r="A146" s="489" t="s">
        <v>9257</v>
      </c>
      <c r="B146" s="489" t="s">
        <v>229</v>
      </c>
      <c r="C146" s="491">
        <v>21.200000000000003</v>
      </c>
      <c r="D146" s="492" t="s">
        <v>4090</v>
      </c>
    </row>
    <row r="147" spans="1:4" x14ac:dyDescent="0.2">
      <c r="A147" s="489" t="s">
        <v>9257</v>
      </c>
      <c r="B147" s="489" t="s">
        <v>229</v>
      </c>
      <c r="C147" s="491">
        <v>15.92</v>
      </c>
      <c r="D147" s="492" t="s">
        <v>4090</v>
      </c>
    </row>
    <row r="148" spans="1:4" x14ac:dyDescent="0.2">
      <c r="A148" s="489" t="s">
        <v>9257</v>
      </c>
      <c r="B148" s="489" t="s">
        <v>229</v>
      </c>
      <c r="C148" s="491">
        <v>15.26</v>
      </c>
      <c r="D148" s="492" t="s">
        <v>4090</v>
      </c>
    </row>
    <row r="149" spans="1:4" x14ac:dyDescent="0.2">
      <c r="A149" s="489" t="s">
        <v>9257</v>
      </c>
      <c r="B149" s="489" t="s">
        <v>229</v>
      </c>
      <c r="C149" s="491">
        <v>20.98</v>
      </c>
      <c r="D149" s="492" t="s">
        <v>4090</v>
      </c>
    </row>
    <row r="150" spans="1:4" x14ac:dyDescent="0.2">
      <c r="A150" s="489" t="s">
        <v>9257</v>
      </c>
      <c r="B150" s="489" t="s">
        <v>229</v>
      </c>
      <c r="C150" s="491">
        <v>9.31</v>
      </c>
      <c r="D150" s="492" t="s">
        <v>4090</v>
      </c>
    </row>
    <row r="151" spans="1:4" x14ac:dyDescent="0.2">
      <c r="A151" s="489" t="s">
        <v>9257</v>
      </c>
      <c r="B151" s="489" t="s">
        <v>229</v>
      </c>
      <c r="C151" s="491">
        <v>9.81</v>
      </c>
      <c r="D151" s="492" t="s">
        <v>4090</v>
      </c>
    </row>
    <row r="152" spans="1:4" x14ac:dyDescent="0.2">
      <c r="A152" s="489" t="s">
        <v>9257</v>
      </c>
      <c r="B152" s="489" t="s">
        <v>229</v>
      </c>
      <c r="C152" s="491">
        <v>8.48</v>
      </c>
      <c r="D152" s="492" t="s">
        <v>4090</v>
      </c>
    </row>
    <row r="153" spans="1:4" x14ac:dyDescent="0.2">
      <c r="A153" s="489" t="s">
        <v>9257</v>
      </c>
      <c r="B153" s="489" t="s">
        <v>229</v>
      </c>
      <c r="C153" s="491">
        <v>11.39</v>
      </c>
      <c r="D153" s="492" t="s">
        <v>4090</v>
      </c>
    </row>
    <row r="154" spans="1:4" x14ac:dyDescent="0.2">
      <c r="A154" s="489" t="s">
        <v>9257</v>
      </c>
      <c r="B154" s="489" t="s">
        <v>229</v>
      </c>
      <c r="C154" s="491">
        <v>8.7100000000000009</v>
      </c>
      <c r="D154" s="492" t="s">
        <v>4090</v>
      </c>
    </row>
    <row r="155" spans="1:4" x14ac:dyDescent="0.2">
      <c r="A155" s="489" t="s">
        <v>9257</v>
      </c>
      <c r="B155" s="489" t="s">
        <v>229</v>
      </c>
      <c r="C155" s="491">
        <v>28.509999999999998</v>
      </c>
      <c r="D155" s="492" t="s">
        <v>4090</v>
      </c>
    </row>
    <row r="156" spans="1:4" x14ac:dyDescent="0.2">
      <c r="A156" s="489" t="s">
        <v>9257</v>
      </c>
      <c r="B156" s="489" t="s">
        <v>229</v>
      </c>
      <c r="C156" s="491">
        <v>17.380000000000003</v>
      </c>
      <c r="D156" s="492" t="s">
        <v>4090</v>
      </c>
    </row>
    <row r="157" spans="1:4" x14ac:dyDescent="0.2">
      <c r="A157" s="489" t="s">
        <v>9257</v>
      </c>
      <c r="B157" s="489" t="s">
        <v>229</v>
      </c>
      <c r="C157" s="491">
        <v>9.1199999999999992</v>
      </c>
      <c r="D157" s="492" t="s">
        <v>4090</v>
      </c>
    </row>
    <row r="158" spans="1:4" x14ac:dyDescent="0.2">
      <c r="A158" s="489" t="s">
        <v>9257</v>
      </c>
      <c r="B158" s="489" t="s">
        <v>229</v>
      </c>
      <c r="C158" s="491">
        <v>10.37</v>
      </c>
      <c r="D158" s="492" t="s">
        <v>4090</v>
      </c>
    </row>
    <row r="159" spans="1:4" x14ac:dyDescent="0.2">
      <c r="A159" s="489" t="s">
        <v>9257</v>
      </c>
      <c r="B159" s="489" t="s">
        <v>229</v>
      </c>
      <c r="C159" s="491">
        <v>14.190000000000001</v>
      </c>
      <c r="D159" s="492" t="s">
        <v>4090</v>
      </c>
    </row>
    <row r="160" spans="1:4" x14ac:dyDescent="0.2">
      <c r="A160" s="489" t="s">
        <v>9257</v>
      </c>
      <c r="B160" s="489" t="s">
        <v>229</v>
      </c>
      <c r="C160" s="491">
        <v>10.81</v>
      </c>
      <c r="D160" s="492" t="s">
        <v>4090</v>
      </c>
    </row>
    <row r="161" spans="1:4" x14ac:dyDescent="0.2">
      <c r="A161" s="489" t="s">
        <v>9257</v>
      </c>
      <c r="B161" s="489" t="s">
        <v>229</v>
      </c>
      <c r="C161" s="491">
        <v>5.370000000000001</v>
      </c>
      <c r="D161" s="492" t="s">
        <v>4090</v>
      </c>
    </row>
    <row r="162" spans="1:4" x14ac:dyDescent="0.2">
      <c r="A162" s="489" t="s">
        <v>9257</v>
      </c>
      <c r="B162" s="489" t="s">
        <v>229</v>
      </c>
      <c r="C162" s="491">
        <v>9.58</v>
      </c>
      <c r="D162" s="492" t="s">
        <v>4090</v>
      </c>
    </row>
    <row r="163" spans="1:4" x14ac:dyDescent="0.2">
      <c r="A163" s="489" t="s">
        <v>9257</v>
      </c>
      <c r="B163" s="489" t="s">
        <v>229</v>
      </c>
      <c r="C163" s="491">
        <v>25.42</v>
      </c>
      <c r="D163" s="492" t="s">
        <v>4090</v>
      </c>
    </row>
    <row r="164" spans="1:4" x14ac:dyDescent="0.2">
      <c r="A164" s="489" t="s">
        <v>9257</v>
      </c>
      <c r="B164" s="489" t="s">
        <v>229</v>
      </c>
      <c r="C164" s="491">
        <v>3.9900000000000007</v>
      </c>
      <c r="D164" s="492" t="s">
        <v>4090</v>
      </c>
    </row>
    <row r="165" spans="1:4" x14ac:dyDescent="0.2">
      <c r="A165" s="489" t="s">
        <v>9257</v>
      </c>
      <c r="B165" s="489" t="s">
        <v>229</v>
      </c>
      <c r="C165" s="491">
        <v>7.2900000000000009</v>
      </c>
      <c r="D165" s="492" t="s">
        <v>4090</v>
      </c>
    </row>
    <row r="166" spans="1:4" x14ac:dyDescent="0.2">
      <c r="A166" s="489" t="s">
        <v>9257</v>
      </c>
      <c r="B166" s="489" t="s">
        <v>229</v>
      </c>
      <c r="C166" s="491">
        <v>7.44</v>
      </c>
      <c r="D166" s="492" t="s">
        <v>4090</v>
      </c>
    </row>
    <row r="167" spans="1:4" x14ac:dyDescent="0.2">
      <c r="A167" s="489" t="s">
        <v>9257</v>
      </c>
      <c r="B167" s="489" t="s">
        <v>229</v>
      </c>
      <c r="C167" s="491">
        <v>12.15</v>
      </c>
      <c r="D167" s="492" t="s">
        <v>4090</v>
      </c>
    </row>
    <row r="168" spans="1:4" x14ac:dyDescent="0.2">
      <c r="A168" s="489" t="s">
        <v>9257</v>
      </c>
      <c r="B168" s="489" t="s">
        <v>229</v>
      </c>
      <c r="C168" s="491">
        <v>15.18</v>
      </c>
      <c r="D168" s="492" t="s">
        <v>4090</v>
      </c>
    </row>
    <row r="169" spans="1:4" x14ac:dyDescent="0.2">
      <c r="A169" s="489" t="s">
        <v>9257</v>
      </c>
      <c r="B169" s="489" t="s">
        <v>229</v>
      </c>
      <c r="C169" s="491">
        <v>3.4400000000000004</v>
      </c>
      <c r="D169" s="492" t="s">
        <v>4090</v>
      </c>
    </row>
    <row r="170" spans="1:4" x14ac:dyDescent="0.2">
      <c r="A170" s="489" t="s">
        <v>9257</v>
      </c>
      <c r="B170" s="489" t="s">
        <v>229</v>
      </c>
      <c r="C170" s="491">
        <v>16.93</v>
      </c>
      <c r="D170" s="492" t="s">
        <v>4090</v>
      </c>
    </row>
    <row r="171" spans="1:4" x14ac:dyDescent="0.2">
      <c r="A171" s="489" t="s">
        <v>9257</v>
      </c>
      <c r="B171" s="489" t="s">
        <v>229</v>
      </c>
      <c r="C171" s="491">
        <v>24.450000000000003</v>
      </c>
      <c r="D171" s="492" t="s">
        <v>4090</v>
      </c>
    </row>
    <row r="172" spans="1:4" x14ac:dyDescent="0.2">
      <c r="A172" s="489" t="s">
        <v>9257</v>
      </c>
      <c r="B172" s="489" t="s">
        <v>229</v>
      </c>
      <c r="C172" s="491">
        <v>36.010000000000005</v>
      </c>
      <c r="D172" s="492" t="s">
        <v>4090</v>
      </c>
    </row>
    <row r="173" spans="1:4" x14ac:dyDescent="0.2">
      <c r="A173" s="489" t="s">
        <v>9257</v>
      </c>
      <c r="B173" s="489" t="s">
        <v>229</v>
      </c>
      <c r="C173" s="491">
        <v>8.14</v>
      </c>
      <c r="D173" s="492" t="s">
        <v>4090</v>
      </c>
    </row>
    <row r="174" spans="1:4" x14ac:dyDescent="0.2">
      <c r="A174" s="489" t="s">
        <v>9257</v>
      </c>
      <c r="B174" s="489" t="s">
        <v>229</v>
      </c>
      <c r="C174" s="491">
        <v>22.220000000000002</v>
      </c>
      <c r="D174" s="492" t="s">
        <v>4090</v>
      </c>
    </row>
    <row r="175" spans="1:4" x14ac:dyDescent="0.2">
      <c r="A175" s="489" t="s">
        <v>9257</v>
      </c>
      <c r="B175" s="489" t="s">
        <v>229</v>
      </c>
      <c r="C175" s="491">
        <v>17.05</v>
      </c>
      <c r="D175" s="492" t="s">
        <v>4090</v>
      </c>
    </row>
    <row r="176" spans="1:4" x14ac:dyDescent="0.2">
      <c r="A176" s="489" t="s">
        <v>9257</v>
      </c>
      <c r="B176" s="489" t="s">
        <v>229</v>
      </c>
      <c r="C176" s="491">
        <v>18.510000000000002</v>
      </c>
      <c r="D176" s="492" t="s">
        <v>4090</v>
      </c>
    </row>
    <row r="177" spans="1:4" x14ac:dyDescent="0.2">
      <c r="A177" s="489" t="s">
        <v>9257</v>
      </c>
      <c r="B177" s="489" t="s">
        <v>229</v>
      </c>
      <c r="C177" s="491">
        <v>8.6399999999999988</v>
      </c>
      <c r="D177" s="492" t="s">
        <v>4090</v>
      </c>
    </row>
    <row r="178" spans="1:4" x14ac:dyDescent="0.2">
      <c r="A178" s="489" t="s">
        <v>9257</v>
      </c>
      <c r="B178" s="489" t="s">
        <v>229</v>
      </c>
      <c r="C178" s="491">
        <v>20.550000000000004</v>
      </c>
      <c r="D178" s="492" t="s">
        <v>4090</v>
      </c>
    </row>
    <row r="179" spans="1:4" x14ac:dyDescent="0.2">
      <c r="A179" s="489" t="s">
        <v>9257</v>
      </c>
      <c r="B179" s="489" t="s">
        <v>229</v>
      </c>
      <c r="C179" s="491">
        <v>0.14000000000000001</v>
      </c>
      <c r="D179" s="492" t="s">
        <v>4090</v>
      </c>
    </row>
    <row r="180" spans="1:4" x14ac:dyDescent="0.2">
      <c r="A180" s="489" t="s">
        <v>9257</v>
      </c>
      <c r="B180" s="489" t="s">
        <v>229</v>
      </c>
      <c r="C180" s="491">
        <v>17.59</v>
      </c>
      <c r="D180" s="492" t="s">
        <v>4090</v>
      </c>
    </row>
    <row r="181" spans="1:4" x14ac:dyDescent="0.2">
      <c r="A181" s="489" t="s">
        <v>9257</v>
      </c>
      <c r="B181" s="489" t="s">
        <v>229</v>
      </c>
      <c r="C181" s="491">
        <v>0.4</v>
      </c>
      <c r="D181" s="492" t="s">
        <v>4090</v>
      </c>
    </row>
    <row r="182" spans="1:4" x14ac:dyDescent="0.2">
      <c r="A182" s="489" t="s">
        <v>9257</v>
      </c>
      <c r="B182" s="489" t="s">
        <v>229</v>
      </c>
      <c r="C182" s="491">
        <v>7.4399999999999995</v>
      </c>
      <c r="D182" s="492" t="s">
        <v>4090</v>
      </c>
    </row>
    <row r="183" spans="1:4" x14ac:dyDescent="0.2">
      <c r="A183" s="489" t="s">
        <v>9257</v>
      </c>
      <c r="B183" s="489" t="s">
        <v>229</v>
      </c>
      <c r="C183" s="491">
        <v>9.6</v>
      </c>
      <c r="D183" s="492" t="s">
        <v>4090</v>
      </c>
    </row>
    <row r="184" spans="1:4" x14ac:dyDescent="0.2">
      <c r="A184" s="489" t="s">
        <v>9257</v>
      </c>
      <c r="B184" s="489" t="s">
        <v>229</v>
      </c>
      <c r="C184" s="491">
        <v>10.56</v>
      </c>
      <c r="D184" s="492" t="s">
        <v>4090</v>
      </c>
    </row>
    <row r="185" spans="1:4" x14ac:dyDescent="0.2">
      <c r="A185" s="489" t="s">
        <v>9257</v>
      </c>
      <c r="B185" s="489" t="s">
        <v>229</v>
      </c>
      <c r="C185" s="491">
        <v>7.6000000000000005</v>
      </c>
      <c r="D185" s="492" t="s">
        <v>4090</v>
      </c>
    </row>
    <row r="186" spans="1:4" x14ac:dyDescent="0.2">
      <c r="A186" s="489" t="s">
        <v>9257</v>
      </c>
      <c r="B186" s="489" t="s">
        <v>229</v>
      </c>
      <c r="C186" s="491">
        <v>17.360000000000003</v>
      </c>
      <c r="D186" s="492" t="s">
        <v>4090</v>
      </c>
    </row>
    <row r="187" spans="1:4" x14ac:dyDescent="0.2">
      <c r="A187" s="489" t="s">
        <v>9257</v>
      </c>
      <c r="B187" s="489" t="s">
        <v>229</v>
      </c>
      <c r="C187" s="491">
        <v>3.02</v>
      </c>
      <c r="D187" s="492" t="s">
        <v>4090</v>
      </c>
    </row>
    <row r="188" spans="1:4" x14ac:dyDescent="0.2">
      <c r="A188" s="489" t="s">
        <v>9257</v>
      </c>
      <c r="B188" s="489" t="s">
        <v>229</v>
      </c>
      <c r="C188" s="491">
        <v>10.54</v>
      </c>
      <c r="D188" s="492" t="s">
        <v>4090</v>
      </c>
    </row>
    <row r="189" spans="1:4" x14ac:dyDescent="0.2">
      <c r="A189" s="489" t="s">
        <v>9257</v>
      </c>
      <c r="B189" s="489" t="s">
        <v>229</v>
      </c>
      <c r="C189" s="491">
        <v>14.079999999999998</v>
      </c>
      <c r="D189" s="492" t="s">
        <v>4090</v>
      </c>
    </row>
    <row r="190" spans="1:4" x14ac:dyDescent="0.2">
      <c r="A190" s="489" t="s">
        <v>9257</v>
      </c>
      <c r="B190" s="489" t="s">
        <v>229</v>
      </c>
      <c r="C190" s="491">
        <v>1.3099999999999998</v>
      </c>
      <c r="D190" s="492" t="s">
        <v>4090</v>
      </c>
    </row>
    <row r="191" spans="1:4" x14ac:dyDescent="0.2">
      <c r="A191" s="489" t="s">
        <v>9257</v>
      </c>
      <c r="B191" s="489" t="s">
        <v>229</v>
      </c>
      <c r="C191" s="491">
        <v>9.83</v>
      </c>
      <c r="D191" s="492" t="s">
        <v>4090</v>
      </c>
    </row>
    <row r="192" spans="1:4" x14ac:dyDescent="0.2">
      <c r="A192" s="489" t="s">
        <v>9257</v>
      </c>
      <c r="B192" s="489" t="s">
        <v>229</v>
      </c>
      <c r="C192" s="491">
        <v>9.48</v>
      </c>
      <c r="D192" s="492" t="s">
        <v>4090</v>
      </c>
    </row>
    <row r="193" spans="1:4" x14ac:dyDescent="0.2">
      <c r="A193" s="489" t="s">
        <v>9257</v>
      </c>
      <c r="B193" s="489" t="s">
        <v>229</v>
      </c>
      <c r="C193" s="491">
        <v>0.67999999999999994</v>
      </c>
      <c r="D193" s="492" t="s">
        <v>4090</v>
      </c>
    </row>
    <row r="194" spans="1:4" x14ac:dyDescent="0.2">
      <c r="A194" s="489" t="s">
        <v>9257</v>
      </c>
      <c r="B194" s="489" t="s">
        <v>229</v>
      </c>
      <c r="C194" s="491">
        <v>3.37</v>
      </c>
      <c r="D194" s="492" t="s">
        <v>4090</v>
      </c>
    </row>
    <row r="195" spans="1:4" x14ac:dyDescent="0.2">
      <c r="A195" s="489" t="s">
        <v>9257</v>
      </c>
      <c r="B195" s="489" t="s">
        <v>229</v>
      </c>
      <c r="C195" s="491">
        <v>19.63</v>
      </c>
      <c r="D195" s="492" t="s">
        <v>4090</v>
      </c>
    </row>
    <row r="196" spans="1:4" x14ac:dyDescent="0.2">
      <c r="A196" s="489" t="s">
        <v>9257</v>
      </c>
      <c r="B196" s="489" t="s">
        <v>229</v>
      </c>
      <c r="C196" s="491">
        <v>16.18</v>
      </c>
      <c r="D196" s="492" t="s">
        <v>4090</v>
      </c>
    </row>
    <row r="197" spans="1:4" x14ac:dyDescent="0.2">
      <c r="A197" s="489" t="s">
        <v>9257</v>
      </c>
      <c r="B197" s="489" t="s">
        <v>229</v>
      </c>
      <c r="C197" s="491">
        <v>6.96</v>
      </c>
      <c r="D197" s="492" t="s">
        <v>4090</v>
      </c>
    </row>
    <row r="198" spans="1:4" x14ac:dyDescent="0.2">
      <c r="A198" s="489" t="s">
        <v>9257</v>
      </c>
      <c r="B198" s="489" t="s">
        <v>229</v>
      </c>
      <c r="C198" s="491">
        <v>2.4500000000000002</v>
      </c>
      <c r="D198" s="492" t="s">
        <v>4090</v>
      </c>
    </row>
    <row r="199" spans="1:4" x14ac:dyDescent="0.2">
      <c r="A199" s="489" t="s">
        <v>9257</v>
      </c>
      <c r="B199" s="489" t="s">
        <v>229</v>
      </c>
      <c r="C199" s="491">
        <v>16.2</v>
      </c>
      <c r="D199" s="492" t="s">
        <v>4090</v>
      </c>
    </row>
    <row r="200" spans="1:4" x14ac:dyDescent="0.2">
      <c r="A200" s="489" t="s">
        <v>9257</v>
      </c>
      <c r="B200" s="489" t="s">
        <v>229</v>
      </c>
      <c r="C200" s="491">
        <v>12.55</v>
      </c>
      <c r="D200" s="492" t="s">
        <v>4090</v>
      </c>
    </row>
    <row r="201" spans="1:4" x14ac:dyDescent="0.2">
      <c r="A201" s="489" t="s">
        <v>9257</v>
      </c>
      <c r="B201" s="489" t="s">
        <v>229</v>
      </c>
      <c r="C201" s="491">
        <v>14.210000000000003</v>
      </c>
      <c r="D201" s="492" t="s">
        <v>4090</v>
      </c>
    </row>
    <row r="202" spans="1:4" x14ac:dyDescent="0.2">
      <c r="A202" s="489" t="s">
        <v>9257</v>
      </c>
      <c r="B202" s="489" t="s">
        <v>229</v>
      </c>
      <c r="C202" s="491">
        <v>3.74</v>
      </c>
      <c r="D202" s="492" t="s">
        <v>4090</v>
      </c>
    </row>
    <row r="203" spans="1:4" x14ac:dyDescent="0.2">
      <c r="A203" s="489" t="s">
        <v>9257</v>
      </c>
      <c r="B203" s="489" t="s">
        <v>229</v>
      </c>
      <c r="C203" s="491">
        <v>3.51</v>
      </c>
      <c r="D203" s="492" t="s">
        <v>4090</v>
      </c>
    </row>
    <row r="204" spans="1:4" x14ac:dyDescent="0.2">
      <c r="A204" s="489" t="s">
        <v>9257</v>
      </c>
      <c r="B204" s="489" t="s">
        <v>229</v>
      </c>
      <c r="C204" s="491">
        <v>8.86</v>
      </c>
      <c r="D204" s="492" t="s">
        <v>4090</v>
      </c>
    </row>
    <row r="205" spans="1:4" x14ac:dyDescent="0.2">
      <c r="A205" s="489" t="s">
        <v>9257</v>
      </c>
      <c r="B205" s="489" t="s">
        <v>229</v>
      </c>
      <c r="C205" s="491">
        <v>5.0399999999999991</v>
      </c>
      <c r="D205" s="492" t="s">
        <v>4090</v>
      </c>
    </row>
    <row r="206" spans="1:4" x14ac:dyDescent="0.2">
      <c r="A206" s="489" t="s">
        <v>9257</v>
      </c>
      <c r="B206" s="489" t="s">
        <v>229</v>
      </c>
      <c r="C206" s="491">
        <v>9.32</v>
      </c>
      <c r="D206" s="492" t="s">
        <v>4090</v>
      </c>
    </row>
    <row r="207" spans="1:4" x14ac:dyDescent="0.2">
      <c r="A207" s="489" t="s">
        <v>9257</v>
      </c>
      <c r="B207" s="489" t="s">
        <v>229</v>
      </c>
      <c r="C207" s="491">
        <v>19.350000000000001</v>
      </c>
      <c r="D207" s="492" t="s">
        <v>4090</v>
      </c>
    </row>
    <row r="208" spans="1:4" x14ac:dyDescent="0.2">
      <c r="A208" s="489" t="s">
        <v>9257</v>
      </c>
      <c r="B208" s="489" t="s">
        <v>229</v>
      </c>
      <c r="C208" s="491">
        <v>17.59</v>
      </c>
      <c r="D208" s="492" t="s">
        <v>4090</v>
      </c>
    </row>
    <row r="209" spans="1:4" x14ac:dyDescent="0.2">
      <c r="A209" s="489" t="s">
        <v>9257</v>
      </c>
      <c r="B209" s="489" t="s">
        <v>229</v>
      </c>
      <c r="C209" s="491">
        <v>13.549999999999999</v>
      </c>
      <c r="D209" s="492" t="s">
        <v>4090</v>
      </c>
    </row>
    <row r="210" spans="1:4" x14ac:dyDescent="0.2">
      <c r="A210" s="489" t="s">
        <v>9257</v>
      </c>
      <c r="B210" s="489" t="s">
        <v>229</v>
      </c>
      <c r="C210" s="491">
        <v>8.9500000000000011</v>
      </c>
      <c r="D210" s="492" t="s">
        <v>4090</v>
      </c>
    </row>
    <row r="211" spans="1:4" x14ac:dyDescent="0.2">
      <c r="A211" s="489" t="s">
        <v>9257</v>
      </c>
      <c r="B211" s="489" t="s">
        <v>229</v>
      </c>
      <c r="C211" s="491">
        <v>16.260000000000002</v>
      </c>
      <c r="D211" s="492" t="s">
        <v>4090</v>
      </c>
    </row>
    <row r="212" spans="1:4" x14ac:dyDescent="0.2">
      <c r="A212" s="489" t="s">
        <v>9257</v>
      </c>
      <c r="B212" s="489" t="s">
        <v>229</v>
      </c>
      <c r="C212" s="491">
        <v>9.77</v>
      </c>
      <c r="D212" s="492" t="s">
        <v>4090</v>
      </c>
    </row>
    <row r="213" spans="1:4" x14ac:dyDescent="0.2">
      <c r="A213" s="489" t="s">
        <v>9257</v>
      </c>
      <c r="B213" s="489" t="s">
        <v>229</v>
      </c>
      <c r="C213" s="491">
        <v>12.77</v>
      </c>
      <c r="D213" s="492" t="s">
        <v>4090</v>
      </c>
    </row>
    <row r="214" spans="1:4" x14ac:dyDescent="0.2">
      <c r="A214" s="489" t="s">
        <v>9257</v>
      </c>
      <c r="B214" s="489" t="s">
        <v>229</v>
      </c>
      <c r="C214" s="491">
        <v>7.21</v>
      </c>
      <c r="D214" s="492" t="s">
        <v>4090</v>
      </c>
    </row>
    <row r="215" spans="1:4" x14ac:dyDescent="0.2">
      <c r="A215" s="489" t="s">
        <v>9257</v>
      </c>
      <c r="B215" s="489" t="s">
        <v>229</v>
      </c>
      <c r="C215" s="491">
        <v>66</v>
      </c>
      <c r="D215" s="492" t="s">
        <v>4090</v>
      </c>
    </row>
    <row r="216" spans="1:4" x14ac:dyDescent="0.2">
      <c r="A216" s="489" t="s">
        <v>9257</v>
      </c>
      <c r="B216" s="489" t="s">
        <v>229</v>
      </c>
      <c r="C216" s="491">
        <v>34.9</v>
      </c>
      <c r="D216" s="492" t="s">
        <v>4090</v>
      </c>
    </row>
    <row r="217" spans="1:4" x14ac:dyDescent="0.2">
      <c r="A217" s="489" t="s">
        <v>9257</v>
      </c>
      <c r="B217" s="489" t="s">
        <v>229</v>
      </c>
      <c r="C217" s="491">
        <v>87.84</v>
      </c>
      <c r="D217" s="492" t="s">
        <v>4090</v>
      </c>
    </row>
    <row r="218" spans="1:4" x14ac:dyDescent="0.2">
      <c r="A218" s="489" t="s">
        <v>9257</v>
      </c>
      <c r="B218" s="489" t="s">
        <v>229</v>
      </c>
      <c r="C218" s="491">
        <v>11.200000000000001</v>
      </c>
      <c r="D218" s="492" t="s">
        <v>4090</v>
      </c>
    </row>
    <row r="219" spans="1:4" x14ac:dyDescent="0.2">
      <c r="A219" s="489" t="s">
        <v>9257</v>
      </c>
      <c r="B219" s="489" t="s">
        <v>229</v>
      </c>
      <c r="C219" s="491">
        <v>115.07</v>
      </c>
      <c r="D219" s="492" t="s">
        <v>4090</v>
      </c>
    </row>
    <row r="220" spans="1:4" x14ac:dyDescent="0.2">
      <c r="A220" s="489" t="s">
        <v>9257</v>
      </c>
      <c r="B220" s="489" t="s">
        <v>229</v>
      </c>
      <c r="C220" s="491">
        <v>19.240000000000002</v>
      </c>
      <c r="D220" s="492" t="s">
        <v>4090</v>
      </c>
    </row>
    <row r="221" spans="1:4" x14ac:dyDescent="0.2">
      <c r="A221" s="489" t="s">
        <v>9257</v>
      </c>
      <c r="B221" s="489" t="s">
        <v>229</v>
      </c>
      <c r="C221" s="491">
        <v>36.75</v>
      </c>
      <c r="D221" s="492" t="s">
        <v>4090</v>
      </c>
    </row>
    <row r="222" spans="1:4" x14ac:dyDescent="0.2">
      <c r="A222" s="489" t="s">
        <v>9257</v>
      </c>
      <c r="B222" s="489" t="s">
        <v>229</v>
      </c>
      <c r="C222" s="491">
        <v>140.84</v>
      </c>
      <c r="D222" s="492" t="s">
        <v>4090</v>
      </c>
    </row>
    <row r="223" spans="1:4" x14ac:dyDescent="0.2">
      <c r="A223" s="489" t="s">
        <v>9257</v>
      </c>
      <c r="B223" s="489" t="s">
        <v>229</v>
      </c>
      <c r="C223" s="491">
        <v>24.54</v>
      </c>
      <c r="D223" s="492" t="s">
        <v>4090</v>
      </c>
    </row>
    <row r="224" spans="1:4" x14ac:dyDescent="0.2">
      <c r="A224" s="489" t="s">
        <v>9257</v>
      </c>
      <c r="B224" s="489" t="s">
        <v>229</v>
      </c>
      <c r="C224" s="491">
        <v>35.949999999999996</v>
      </c>
      <c r="D224" s="492" t="s">
        <v>4090</v>
      </c>
    </row>
    <row r="225" spans="1:4" x14ac:dyDescent="0.2">
      <c r="A225" s="489" t="s">
        <v>9257</v>
      </c>
      <c r="B225" s="489" t="s">
        <v>229</v>
      </c>
      <c r="C225" s="491">
        <v>0.06</v>
      </c>
      <c r="D225" s="492" t="s">
        <v>4090</v>
      </c>
    </row>
    <row r="226" spans="1:4" x14ac:dyDescent="0.2">
      <c r="A226" s="489" t="s">
        <v>9257</v>
      </c>
      <c r="B226" s="489" t="s">
        <v>229</v>
      </c>
      <c r="C226" s="491">
        <v>9.2099999999999991</v>
      </c>
      <c r="D226" s="492" t="s">
        <v>4090</v>
      </c>
    </row>
    <row r="227" spans="1:4" x14ac:dyDescent="0.2">
      <c r="A227" s="489" t="s">
        <v>9257</v>
      </c>
      <c r="B227" s="489" t="s">
        <v>229</v>
      </c>
      <c r="C227" s="491">
        <v>20.720000000000002</v>
      </c>
      <c r="D227" s="492" t="s">
        <v>4090</v>
      </c>
    </row>
    <row r="228" spans="1:4" x14ac:dyDescent="0.2">
      <c r="A228" s="489" t="s">
        <v>9257</v>
      </c>
      <c r="B228" s="489" t="s">
        <v>229</v>
      </c>
      <c r="C228" s="491">
        <v>9.65</v>
      </c>
      <c r="D228" s="492" t="s">
        <v>4090</v>
      </c>
    </row>
    <row r="229" spans="1:4" x14ac:dyDescent="0.2">
      <c r="A229" s="489" t="s">
        <v>9257</v>
      </c>
      <c r="B229" s="489" t="s">
        <v>229</v>
      </c>
      <c r="C229" s="491">
        <v>11.32</v>
      </c>
      <c r="D229" s="492" t="s">
        <v>4090</v>
      </c>
    </row>
    <row r="230" spans="1:4" x14ac:dyDescent="0.2">
      <c r="A230" s="489" t="s">
        <v>9257</v>
      </c>
      <c r="B230" s="489" t="s">
        <v>229</v>
      </c>
      <c r="C230" s="491">
        <v>9.5300000000000011</v>
      </c>
      <c r="D230" s="492" t="s">
        <v>4090</v>
      </c>
    </row>
    <row r="231" spans="1:4" x14ac:dyDescent="0.2">
      <c r="A231" s="489" t="s">
        <v>9257</v>
      </c>
      <c r="B231" s="489" t="s">
        <v>229</v>
      </c>
      <c r="C231" s="491">
        <v>11.81</v>
      </c>
      <c r="D231" s="492" t="s">
        <v>4090</v>
      </c>
    </row>
    <row r="232" spans="1:4" x14ac:dyDescent="0.2">
      <c r="A232" s="489" t="s">
        <v>9257</v>
      </c>
      <c r="B232" s="489" t="s">
        <v>229</v>
      </c>
      <c r="C232" s="491">
        <v>15.11</v>
      </c>
      <c r="D232" s="492" t="s">
        <v>4090</v>
      </c>
    </row>
    <row r="233" spans="1:4" x14ac:dyDescent="0.2">
      <c r="A233" s="489" t="s">
        <v>9257</v>
      </c>
      <c r="B233" s="489" t="s">
        <v>229</v>
      </c>
      <c r="C233" s="491">
        <v>0.01</v>
      </c>
      <c r="D233" s="492" t="s">
        <v>4090</v>
      </c>
    </row>
    <row r="234" spans="1:4" x14ac:dyDescent="0.2">
      <c r="A234" s="489" t="s">
        <v>9257</v>
      </c>
      <c r="B234" s="489" t="s">
        <v>229</v>
      </c>
      <c r="C234" s="491">
        <v>11.91</v>
      </c>
      <c r="D234" s="492" t="s">
        <v>4090</v>
      </c>
    </row>
    <row r="235" spans="1:4" x14ac:dyDescent="0.2">
      <c r="A235" s="489" t="s">
        <v>9257</v>
      </c>
      <c r="B235" s="489" t="s">
        <v>229</v>
      </c>
      <c r="C235" s="491">
        <v>13.660000000000002</v>
      </c>
      <c r="D235" s="492" t="s">
        <v>4090</v>
      </c>
    </row>
    <row r="236" spans="1:4" x14ac:dyDescent="0.2">
      <c r="A236" s="489" t="s">
        <v>9257</v>
      </c>
      <c r="B236" s="489" t="s">
        <v>229</v>
      </c>
      <c r="C236" s="491">
        <v>9.4600000000000009</v>
      </c>
      <c r="D236" s="492" t="s">
        <v>4090</v>
      </c>
    </row>
    <row r="237" spans="1:4" x14ac:dyDescent="0.2">
      <c r="A237" s="489" t="s">
        <v>9257</v>
      </c>
      <c r="B237" s="489" t="s">
        <v>229</v>
      </c>
      <c r="C237" s="491">
        <v>11.89</v>
      </c>
      <c r="D237" s="492" t="s">
        <v>4090</v>
      </c>
    </row>
    <row r="238" spans="1:4" x14ac:dyDescent="0.2">
      <c r="A238" s="489" t="s">
        <v>9257</v>
      </c>
      <c r="B238" s="489" t="s">
        <v>229</v>
      </c>
      <c r="C238" s="491">
        <v>4.0600000000000005</v>
      </c>
      <c r="D238" s="492" t="s">
        <v>4090</v>
      </c>
    </row>
    <row r="239" spans="1:4" x14ac:dyDescent="0.2">
      <c r="A239" s="489" t="s">
        <v>9257</v>
      </c>
      <c r="B239" s="489" t="s">
        <v>229</v>
      </c>
      <c r="C239" s="491">
        <v>13.75</v>
      </c>
      <c r="D239" s="492" t="s">
        <v>4090</v>
      </c>
    </row>
    <row r="240" spans="1:4" x14ac:dyDescent="0.2">
      <c r="A240" s="489" t="s">
        <v>9257</v>
      </c>
      <c r="B240" s="489" t="s">
        <v>229</v>
      </c>
      <c r="C240" s="491">
        <v>14.219999999999999</v>
      </c>
      <c r="D240" s="492" t="s">
        <v>4090</v>
      </c>
    </row>
    <row r="241" spans="1:4" x14ac:dyDescent="0.2">
      <c r="A241" s="489" t="s">
        <v>9257</v>
      </c>
      <c r="B241" s="489" t="s">
        <v>229</v>
      </c>
      <c r="C241" s="491">
        <v>5.17</v>
      </c>
      <c r="D241" s="492" t="s">
        <v>4090</v>
      </c>
    </row>
    <row r="242" spans="1:4" x14ac:dyDescent="0.2">
      <c r="A242" s="489" t="s">
        <v>9257</v>
      </c>
      <c r="B242" s="489" t="s">
        <v>229</v>
      </c>
      <c r="C242" s="491">
        <v>7.910000000000001</v>
      </c>
      <c r="D242" s="492" t="s">
        <v>4090</v>
      </c>
    </row>
    <row r="243" spans="1:4" x14ac:dyDescent="0.2">
      <c r="A243" s="489" t="s">
        <v>9257</v>
      </c>
      <c r="B243" s="489" t="s">
        <v>229</v>
      </c>
      <c r="C243" s="491">
        <v>20.21</v>
      </c>
      <c r="D243" s="492" t="s">
        <v>4090</v>
      </c>
    </row>
    <row r="244" spans="1:4" x14ac:dyDescent="0.2">
      <c r="A244" s="489" t="s">
        <v>9257</v>
      </c>
      <c r="B244" s="489" t="s">
        <v>229</v>
      </c>
      <c r="C244" s="491">
        <v>11.88</v>
      </c>
      <c r="D244" s="492" t="s">
        <v>4090</v>
      </c>
    </row>
    <row r="245" spans="1:4" x14ac:dyDescent="0.2">
      <c r="A245" s="489" t="s">
        <v>9257</v>
      </c>
      <c r="B245" s="489" t="s">
        <v>229</v>
      </c>
      <c r="C245" s="491">
        <v>6.4799999999999995</v>
      </c>
      <c r="D245" s="492" t="s">
        <v>4090</v>
      </c>
    </row>
    <row r="246" spans="1:4" x14ac:dyDescent="0.2">
      <c r="A246" s="489" t="s">
        <v>9257</v>
      </c>
      <c r="B246" s="489" t="s">
        <v>229</v>
      </c>
      <c r="C246" s="491">
        <v>13.95</v>
      </c>
      <c r="D246" s="492" t="s">
        <v>4090</v>
      </c>
    </row>
    <row r="247" spans="1:4" x14ac:dyDescent="0.2">
      <c r="A247" s="489" t="s">
        <v>9257</v>
      </c>
      <c r="B247" s="489" t="s">
        <v>229</v>
      </c>
      <c r="C247" s="491">
        <v>0.14000000000000001</v>
      </c>
      <c r="D247" s="492" t="s">
        <v>4090</v>
      </c>
    </row>
    <row r="248" spans="1:4" x14ac:dyDescent="0.2">
      <c r="A248" s="489" t="s">
        <v>9257</v>
      </c>
      <c r="B248" s="489" t="s">
        <v>229</v>
      </c>
      <c r="C248" s="491">
        <v>0.84</v>
      </c>
      <c r="D248" s="492" t="s">
        <v>4090</v>
      </c>
    </row>
    <row r="249" spans="1:4" x14ac:dyDescent="0.2">
      <c r="A249" s="489" t="s">
        <v>9257</v>
      </c>
      <c r="B249" s="489" t="s">
        <v>229</v>
      </c>
      <c r="C249" s="491">
        <v>13.969999999999999</v>
      </c>
      <c r="D249" s="492" t="s">
        <v>4090</v>
      </c>
    </row>
    <row r="250" spans="1:4" x14ac:dyDescent="0.2">
      <c r="A250" s="489" t="s">
        <v>9257</v>
      </c>
      <c r="B250" s="489" t="s">
        <v>229</v>
      </c>
      <c r="C250" s="491">
        <v>17.059999999999999</v>
      </c>
      <c r="D250" s="492" t="s">
        <v>4090</v>
      </c>
    </row>
    <row r="251" spans="1:4" x14ac:dyDescent="0.2">
      <c r="A251" s="489" t="s">
        <v>9257</v>
      </c>
      <c r="B251" s="489" t="s">
        <v>229</v>
      </c>
      <c r="C251" s="491">
        <v>7.7400000000000011</v>
      </c>
      <c r="D251" s="492" t="s">
        <v>4090</v>
      </c>
    </row>
    <row r="252" spans="1:4" x14ac:dyDescent="0.2">
      <c r="A252" s="489" t="s">
        <v>9257</v>
      </c>
      <c r="B252" s="489" t="s">
        <v>229</v>
      </c>
      <c r="C252" s="491">
        <v>7.3599999999999994</v>
      </c>
      <c r="D252" s="492" t="s">
        <v>4090</v>
      </c>
    </row>
    <row r="253" spans="1:4" x14ac:dyDescent="0.2">
      <c r="A253" s="489" t="s">
        <v>9257</v>
      </c>
      <c r="B253" s="489" t="s">
        <v>229</v>
      </c>
      <c r="C253" s="491">
        <v>1.9700000000000002</v>
      </c>
      <c r="D253" s="492" t="s">
        <v>4090</v>
      </c>
    </row>
    <row r="254" spans="1:4" x14ac:dyDescent="0.2">
      <c r="A254" s="489" t="s">
        <v>9257</v>
      </c>
      <c r="B254" s="489" t="s">
        <v>229</v>
      </c>
      <c r="C254" s="491">
        <v>2.8499999999999996</v>
      </c>
      <c r="D254" s="492" t="s">
        <v>4090</v>
      </c>
    </row>
    <row r="255" spans="1:4" x14ac:dyDescent="0.2">
      <c r="A255" s="489" t="s">
        <v>9257</v>
      </c>
      <c r="B255" s="489" t="s">
        <v>229</v>
      </c>
      <c r="C255" s="491">
        <v>6.97</v>
      </c>
      <c r="D255" s="492" t="s">
        <v>4090</v>
      </c>
    </row>
    <row r="256" spans="1:4" x14ac:dyDescent="0.2">
      <c r="A256" s="489" t="s">
        <v>9257</v>
      </c>
      <c r="B256" s="489" t="s">
        <v>229</v>
      </c>
      <c r="C256" s="491">
        <v>15.970000000000002</v>
      </c>
      <c r="D256" s="492" t="s">
        <v>4090</v>
      </c>
    </row>
    <row r="257" spans="1:4" x14ac:dyDescent="0.2">
      <c r="A257" s="489" t="s">
        <v>9257</v>
      </c>
      <c r="B257" s="489" t="s">
        <v>229</v>
      </c>
      <c r="C257" s="491">
        <v>7.8600000000000012</v>
      </c>
      <c r="D257" s="492" t="s">
        <v>4090</v>
      </c>
    </row>
    <row r="258" spans="1:4" x14ac:dyDescent="0.2">
      <c r="A258" s="489" t="s">
        <v>9257</v>
      </c>
      <c r="B258" s="489" t="s">
        <v>229</v>
      </c>
      <c r="C258" s="491">
        <v>10.89</v>
      </c>
      <c r="D258" s="492" t="s">
        <v>4090</v>
      </c>
    </row>
    <row r="259" spans="1:4" x14ac:dyDescent="0.2">
      <c r="A259" s="489" t="s">
        <v>9257</v>
      </c>
      <c r="B259" s="489" t="s">
        <v>229</v>
      </c>
      <c r="C259" s="491">
        <v>12.49</v>
      </c>
      <c r="D259" s="492" t="s">
        <v>4090</v>
      </c>
    </row>
    <row r="260" spans="1:4" x14ac:dyDescent="0.2">
      <c r="A260" s="489" t="s">
        <v>9257</v>
      </c>
      <c r="B260" s="489" t="s">
        <v>229</v>
      </c>
      <c r="C260" s="491">
        <v>20.37</v>
      </c>
      <c r="D260" s="492" t="s">
        <v>4090</v>
      </c>
    </row>
    <row r="261" spans="1:4" x14ac:dyDescent="0.2">
      <c r="A261" s="489" t="s">
        <v>9257</v>
      </c>
      <c r="B261" s="489" t="s">
        <v>229</v>
      </c>
      <c r="C261" s="491">
        <v>10.88</v>
      </c>
      <c r="D261" s="492" t="s">
        <v>4090</v>
      </c>
    </row>
    <row r="262" spans="1:4" x14ac:dyDescent="0.2">
      <c r="A262" s="489" t="s">
        <v>9257</v>
      </c>
      <c r="B262" s="489" t="s">
        <v>229</v>
      </c>
      <c r="C262" s="491">
        <v>12.249999999999998</v>
      </c>
      <c r="D262" s="492" t="s">
        <v>4090</v>
      </c>
    </row>
    <row r="263" spans="1:4" x14ac:dyDescent="0.2">
      <c r="A263" s="489" t="s">
        <v>9257</v>
      </c>
      <c r="B263" s="489" t="s">
        <v>229</v>
      </c>
      <c r="C263" s="491">
        <v>9.67</v>
      </c>
      <c r="D263" s="492" t="s">
        <v>4090</v>
      </c>
    </row>
    <row r="264" spans="1:4" x14ac:dyDescent="0.2">
      <c r="A264" s="489" t="s">
        <v>9257</v>
      </c>
      <c r="B264" s="489" t="s">
        <v>229</v>
      </c>
      <c r="C264" s="491">
        <v>6.39</v>
      </c>
      <c r="D264" s="492" t="s">
        <v>4090</v>
      </c>
    </row>
    <row r="265" spans="1:4" x14ac:dyDescent="0.2">
      <c r="A265" s="489" t="s">
        <v>9257</v>
      </c>
      <c r="B265" s="489" t="s">
        <v>229</v>
      </c>
      <c r="C265" s="491">
        <v>11.61</v>
      </c>
      <c r="D265" s="492" t="s">
        <v>4090</v>
      </c>
    </row>
    <row r="266" spans="1:4" x14ac:dyDescent="0.2">
      <c r="A266" s="489" t="s">
        <v>9257</v>
      </c>
      <c r="B266" s="489" t="s">
        <v>229</v>
      </c>
      <c r="C266" s="491">
        <v>19.25</v>
      </c>
      <c r="D266" s="492" t="s">
        <v>4090</v>
      </c>
    </row>
    <row r="267" spans="1:4" x14ac:dyDescent="0.2">
      <c r="A267" s="489" t="s">
        <v>9257</v>
      </c>
      <c r="B267" s="489" t="s">
        <v>229</v>
      </c>
      <c r="C267" s="491">
        <v>6.9799999999999995</v>
      </c>
      <c r="D267" s="492" t="s">
        <v>4090</v>
      </c>
    </row>
    <row r="268" spans="1:4" x14ac:dyDescent="0.2">
      <c r="A268" s="489" t="s">
        <v>9257</v>
      </c>
      <c r="B268" s="489" t="s">
        <v>229</v>
      </c>
      <c r="C268" s="491">
        <v>4.870000000000001</v>
      </c>
      <c r="D268" s="492" t="s">
        <v>4090</v>
      </c>
    </row>
    <row r="269" spans="1:4" x14ac:dyDescent="0.2">
      <c r="A269" s="489" t="s">
        <v>9257</v>
      </c>
      <c r="B269" s="489" t="s">
        <v>229</v>
      </c>
      <c r="C269" s="491">
        <v>12.020000000000001</v>
      </c>
      <c r="D269" s="492" t="s">
        <v>4090</v>
      </c>
    </row>
    <row r="270" spans="1:4" x14ac:dyDescent="0.2">
      <c r="A270" s="489" t="s">
        <v>9257</v>
      </c>
      <c r="B270" s="489" t="s">
        <v>229</v>
      </c>
      <c r="C270" s="491">
        <v>9.0200000000000014</v>
      </c>
      <c r="D270" s="492" t="s">
        <v>4090</v>
      </c>
    </row>
    <row r="271" spans="1:4" x14ac:dyDescent="0.2">
      <c r="A271" s="489" t="s">
        <v>9257</v>
      </c>
      <c r="B271" s="489" t="s">
        <v>229</v>
      </c>
      <c r="C271" s="491">
        <v>11.129999999999999</v>
      </c>
      <c r="D271" s="492" t="s">
        <v>4090</v>
      </c>
    </row>
    <row r="272" spans="1:4" x14ac:dyDescent="0.2">
      <c r="A272" s="489" t="s">
        <v>9257</v>
      </c>
      <c r="B272" s="489" t="s">
        <v>229</v>
      </c>
      <c r="C272" s="491">
        <v>8.59</v>
      </c>
      <c r="D272" s="492" t="s">
        <v>4090</v>
      </c>
    </row>
    <row r="273" spans="1:4" x14ac:dyDescent="0.2">
      <c r="A273" s="489" t="s">
        <v>9257</v>
      </c>
      <c r="B273" s="489" t="s">
        <v>229</v>
      </c>
      <c r="C273" s="491">
        <v>10.870000000000001</v>
      </c>
      <c r="D273" s="492" t="s">
        <v>4090</v>
      </c>
    </row>
    <row r="274" spans="1:4" x14ac:dyDescent="0.2">
      <c r="A274" s="489" t="s">
        <v>9257</v>
      </c>
      <c r="B274" s="489" t="s">
        <v>229</v>
      </c>
      <c r="C274" s="491">
        <v>15.760000000000002</v>
      </c>
      <c r="D274" s="492" t="s">
        <v>4090</v>
      </c>
    </row>
    <row r="275" spans="1:4" x14ac:dyDescent="0.2">
      <c r="A275" s="489" t="s">
        <v>9257</v>
      </c>
      <c r="B275" s="489" t="s">
        <v>229</v>
      </c>
      <c r="C275" s="491">
        <v>6.8000000000000007</v>
      </c>
      <c r="D275" s="492" t="s">
        <v>4090</v>
      </c>
    </row>
    <row r="276" spans="1:4" x14ac:dyDescent="0.2">
      <c r="A276" s="489" t="s">
        <v>9257</v>
      </c>
      <c r="B276" s="489" t="s">
        <v>229</v>
      </c>
      <c r="C276" s="491">
        <v>8.1000000000000014</v>
      </c>
      <c r="D276" s="492" t="s">
        <v>4090</v>
      </c>
    </row>
    <row r="277" spans="1:4" x14ac:dyDescent="0.2">
      <c r="A277" s="489" t="s">
        <v>9257</v>
      </c>
      <c r="B277" s="489" t="s">
        <v>229</v>
      </c>
      <c r="C277" s="491">
        <v>14.390000000000002</v>
      </c>
      <c r="D277" s="492" t="s">
        <v>4090</v>
      </c>
    </row>
    <row r="278" spans="1:4" x14ac:dyDescent="0.2">
      <c r="A278" s="489" t="s">
        <v>9257</v>
      </c>
      <c r="B278" s="489" t="s">
        <v>229</v>
      </c>
      <c r="C278" s="491">
        <v>12.98</v>
      </c>
      <c r="D278" s="492" t="s">
        <v>4090</v>
      </c>
    </row>
    <row r="279" spans="1:4" x14ac:dyDescent="0.2">
      <c r="A279" s="489" t="s">
        <v>9257</v>
      </c>
      <c r="B279" s="489" t="s">
        <v>229</v>
      </c>
      <c r="C279" s="491">
        <v>20.790000000000003</v>
      </c>
      <c r="D279" s="492" t="s">
        <v>4090</v>
      </c>
    </row>
    <row r="280" spans="1:4" x14ac:dyDescent="0.2">
      <c r="A280" s="489" t="s">
        <v>9257</v>
      </c>
      <c r="B280" s="489" t="s">
        <v>229</v>
      </c>
      <c r="C280" s="491">
        <v>26</v>
      </c>
      <c r="D280" s="492" t="s">
        <v>4090</v>
      </c>
    </row>
    <row r="281" spans="1:4" x14ac:dyDescent="0.2">
      <c r="A281" s="489" t="s">
        <v>9257</v>
      </c>
      <c r="B281" s="489" t="s">
        <v>229</v>
      </c>
      <c r="C281" s="491">
        <v>6.9</v>
      </c>
      <c r="D281" s="492" t="s">
        <v>4090</v>
      </c>
    </row>
    <row r="282" spans="1:4" x14ac:dyDescent="0.2">
      <c r="A282" s="489" t="s">
        <v>9257</v>
      </c>
      <c r="B282" s="489" t="s">
        <v>229</v>
      </c>
      <c r="C282" s="491">
        <v>9.64</v>
      </c>
      <c r="D282" s="492" t="s">
        <v>4090</v>
      </c>
    </row>
    <row r="283" spans="1:4" x14ac:dyDescent="0.2">
      <c r="A283" s="489" t="s">
        <v>9257</v>
      </c>
      <c r="B283" s="489" t="s">
        <v>229</v>
      </c>
      <c r="C283" s="491">
        <v>2.06</v>
      </c>
      <c r="D283" s="492" t="s">
        <v>4090</v>
      </c>
    </row>
    <row r="284" spans="1:4" x14ac:dyDescent="0.2">
      <c r="A284" s="489" t="s">
        <v>9257</v>
      </c>
      <c r="B284" s="489" t="s">
        <v>229</v>
      </c>
      <c r="C284" s="491">
        <v>13.41</v>
      </c>
      <c r="D284" s="492" t="s">
        <v>4090</v>
      </c>
    </row>
    <row r="285" spans="1:4" x14ac:dyDescent="0.2">
      <c r="A285" s="489" t="s">
        <v>9257</v>
      </c>
      <c r="B285" s="489" t="s">
        <v>229</v>
      </c>
      <c r="C285" s="491">
        <v>6.5500000000000007</v>
      </c>
      <c r="D285" s="492" t="s">
        <v>4090</v>
      </c>
    </row>
    <row r="286" spans="1:4" x14ac:dyDescent="0.2">
      <c r="A286" s="489" t="s">
        <v>9257</v>
      </c>
      <c r="B286" s="489" t="s">
        <v>229</v>
      </c>
      <c r="C286" s="491">
        <v>11.059999999999999</v>
      </c>
      <c r="D286" s="492" t="s">
        <v>4090</v>
      </c>
    </row>
    <row r="287" spans="1:4" x14ac:dyDescent="0.2">
      <c r="A287" s="489" t="s">
        <v>9257</v>
      </c>
      <c r="B287" s="489" t="s">
        <v>229</v>
      </c>
      <c r="C287" s="491">
        <v>2.9600000000000004</v>
      </c>
      <c r="D287" s="492" t="s">
        <v>4090</v>
      </c>
    </row>
    <row r="288" spans="1:4" x14ac:dyDescent="0.2">
      <c r="A288" s="489" t="s">
        <v>9257</v>
      </c>
      <c r="B288" s="489" t="s">
        <v>229</v>
      </c>
      <c r="C288" s="491">
        <v>8.92</v>
      </c>
      <c r="D288" s="492" t="s">
        <v>4090</v>
      </c>
    </row>
    <row r="289" spans="1:4" x14ac:dyDescent="0.2">
      <c r="A289" s="489" t="s">
        <v>9257</v>
      </c>
      <c r="B289" s="489" t="s">
        <v>229</v>
      </c>
      <c r="C289" s="491">
        <v>16.830000000000002</v>
      </c>
      <c r="D289" s="492" t="s">
        <v>4090</v>
      </c>
    </row>
    <row r="290" spans="1:4" x14ac:dyDescent="0.2">
      <c r="A290" s="489" t="s">
        <v>9257</v>
      </c>
      <c r="B290" s="489" t="s">
        <v>229</v>
      </c>
      <c r="C290" s="491">
        <v>9.9600000000000009</v>
      </c>
      <c r="D290" s="492" t="s">
        <v>4090</v>
      </c>
    </row>
    <row r="291" spans="1:4" x14ac:dyDescent="0.2">
      <c r="A291" s="489" t="s">
        <v>9257</v>
      </c>
      <c r="B291" s="489" t="s">
        <v>229</v>
      </c>
      <c r="C291" s="491">
        <v>7.02</v>
      </c>
      <c r="D291" s="492" t="s">
        <v>4090</v>
      </c>
    </row>
    <row r="292" spans="1:4" x14ac:dyDescent="0.2">
      <c r="A292" s="489" t="s">
        <v>9257</v>
      </c>
      <c r="B292" s="489" t="s">
        <v>229</v>
      </c>
      <c r="C292" s="491">
        <v>1.08</v>
      </c>
      <c r="D292" s="492" t="s">
        <v>4090</v>
      </c>
    </row>
    <row r="293" spans="1:4" x14ac:dyDescent="0.2">
      <c r="A293" s="489" t="s">
        <v>9257</v>
      </c>
      <c r="B293" s="489" t="s">
        <v>229</v>
      </c>
      <c r="C293" s="491">
        <v>10.81</v>
      </c>
      <c r="D293" s="492" t="s">
        <v>4090</v>
      </c>
    </row>
    <row r="294" spans="1:4" x14ac:dyDescent="0.2">
      <c r="A294" s="489" t="s">
        <v>9257</v>
      </c>
      <c r="B294" s="489" t="s">
        <v>229</v>
      </c>
      <c r="C294" s="491">
        <v>10.499999999999998</v>
      </c>
      <c r="D294" s="492" t="s">
        <v>4090</v>
      </c>
    </row>
    <row r="295" spans="1:4" x14ac:dyDescent="0.2">
      <c r="A295" s="489" t="s">
        <v>9257</v>
      </c>
      <c r="B295" s="489" t="s">
        <v>229</v>
      </c>
      <c r="C295" s="491">
        <v>7.74</v>
      </c>
      <c r="D295" s="492" t="s">
        <v>4090</v>
      </c>
    </row>
    <row r="296" spans="1:4" x14ac:dyDescent="0.2">
      <c r="A296" s="489" t="s">
        <v>9257</v>
      </c>
      <c r="B296" s="489" t="s">
        <v>229</v>
      </c>
      <c r="C296" s="491">
        <v>7.379999999999999</v>
      </c>
      <c r="D296" s="492" t="s">
        <v>4090</v>
      </c>
    </row>
    <row r="297" spans="1:4" x14ac:dyDescent="0.2">
      <c r="A297" s="489" t="s">
        <v>9257</v>
      </c>
      <c r="B297" s="489" t="s">
        <v>229</v>
      </c>
      <c r="C297" s="491">
        <v>18.03</v>
      </c>
      <c r="D297" s="492" t="s">
        <v>4090</v>
      </c>
    </row>
    <row r="298" spans="1:4" x14ac:dyDescent="0.2">
      <c r="A298" s="489" t="s">
        <v>9257</v>
      </c>
      <c r="B298" s="489" t="s">
        <v>229</v>
      </c>
      <c r="C298" s="491">
        <v>0.39</v>
      </c>
      <c r="D298" s="492" t="s">
        <v>4090</v>
      </c>
    </row>
    <row r="299" spans="1:4" x14ac:dyDescent="0.2">
      <c r="A299" s="489" t="s">
        <v>9257</v>
      </c>
      <c r="B299" s="489" t="s">
        <v>229</v>
      </c>
      <c r="C299" s="491">
        <v>14.360000000000003</v>
      </c>
      <c r="D299" s="492" t="s">
        <v>4090</v>
      </c>
    </row>
    <row r="300" spans="1:4" x14ac:dyDescent="0.2">
      <c r="A300" s="489" t="s">
        <v>9257</v>
      </c>
      <c r="B300" s="489" t="s">
        <v>229</v>
      </c>
      <c r="C300" s="491">
        <v>12.969999999999999</v>
      </c>
      <c r="D300" s="492" t="s">
        <v>4090</v>
      </c>
    </row>
    <row r="301" spans="1:4" x14ac:dyDescent="0.2">
      <c r="A301" s="489" t="s">
        <v>9257</v>
      </c>
      <c r="B301" s="489" t="s">
        <v>229</v>
      </c>
      <c r="C301" s="491">
        <v>14.819999999999999</v>
      </c>
      <c r="D301" s="492" t="s">
        <v>4090</v>
      </c>
    </row>
    <row r="302" spans="1:4" x14ac:dyDescent="0.2">
      <c r="A302" s="489" t="s">
        <v>9257</v>
      </c>
      <c r="B302" s="489" t="s">
        <v>229</v>
      </c>
      <c r="C302" s="491">
        <v>3.0000000000000004</v>
      </c>
      <c r="D302" s="492" t="s">
        <v>4090</v>
      </c>
    </row>
    <row r="303" spans="1:4" x14ac:dyDescent="0.2">
      <c r="A303" s="489" t="s">
        <v>9257</v>
      </c>
      <c r="B303" s="489" t="s">
        <v>229</v>
      </c>
      <c r="C303" s="491">
        <v>0.5</v>
      </c>
      <c r="D303" s="492" t="s">
        <v>4090</v>
      </c>
    </row>
    <row r="304" spans="1:4" x14ac:dyDescent="0.2">
      <c r="A304" s="489" t="s">
        <v>9257</v>
      </c>
      <c r="B304" s="489" t="s">
        <v>229</v>
      </c>
      <c r="C304" s="491">
        <v>18.520000000000003</v>
      </c>
      <c r="D304" s="492" t="s">
        <v>4090</v>
      </c>
    </row>
    <row r="305" spans="1:4" x14ac:dyDescent="0.2">
      <c r="A305" s="489" t="s">
        <v>9257</v>
      </c>
      <c r="B305" s="489" t="s">
        <v>229</v>
      </c>
      <c r="C305" s="491">
        <v>9.09</v>
      </c>
      <c r="D305" s="492" t="s">
        <v>4090</v>
      </c>
    </row>
    <row r="306" spans="1:4" x14ac:dyDescent="0.2">
      <c r="A306" s="489" t="s">
        <v>9257</v>
      </c>
      <c r="B306" s="489" t="s">
        <v>229</v>
      </c>
      <c r="C306" s="491">
        <v>0.51</v>
      </c>
      <c r="D306" s="492" t="s">
        <v>4090</v>
      </c>
    </row>
    <row r="307" spans="1:4" x14ac:dyDescent="0.2">
      <c r="A307" s="489" t="s">
        <v>9257</v>
      </c>
      <c r="B307" s="489" t="s">
        <v>229</v>
      </c>
      <c r="C307" s="491">
        <v>12.65</v>
      </c>
      <c r="D307" s="492" t="s">
        <v>4090</v>
      </c>
    </row>
    <row r="308" spans="1:4" x14ac:dyDescent="0.2">
      <c r="A308" s="489" t="s">
        <v>9257</v>
      </c>
      <c r="B308" s="489" t="s">
        <v>229</v>
      </c>
      <c r="C308" s="491">
        <v>14.819999999999999</v>
      </c>
      <c r="D308" s="492" t="s">
        <v>4090</v>
      </c>
    </row>
    <row r="309" spans="1:4" x14ac:dyDescent="0.2">
      <c r="A309" s="489" t="s">
        <v>9257</v>
      </c>
      <c r="B309" s="489" t="s">
        <v>229</v>
      </c>
      <c r="C309" s="491">
        <v>9.48</v>
      </c>
      <c r="D309" s="492" t="s">
        <v>4090</v>
      </c>
    </row>
    <row r="310" spans="1:4" x14ac:dyDescent="0.2">
      <c r="A310" s="489" t="s">
        <v>9257</v>
      </c>
      <c r="B310" s="489" t="s">
        <v>229</v>
      </c>
      <c r="C310" s="491">
        <v>23.820000000000004</v>
      </c>
      <c r="D310" s="492" t="s">
        <v>4090</v>
      </c>
    </row>
    <row r="311" spans="1:4" x14ac:dyDescent="0.2">
      <c r="A311" s="489" t="s">
        <v>9257</v>
      </c>
      <c r="B311" s="489" t="s">
        <v>229</v>
      </c>
      <c r="C311" s="491">
        <v>6.6099999999999994</v>
      </c>
      <c r="D311" s="492" t="s">
        <v>4090</v>
      </c>
    </row>
    <row r="312" spans="1:4" x14ac:dyDescent="0.2">
      <c r="A312" s="489" t="s">
        <v>9257</v>
      </c>
      <c r="B312" s="489" t="s">
        <v>229</v>
      </c>
      <c r="C312" s="491">
        <v>12.67</v>
      </c>
      <c r="D312" s="492" t="s">
        <v>4090</v>
      </c>
    </row>
    <row r="313" spans="1:4" x14ac:dyDescent="0.2">
      <c r="A313" s="489" t="s">
        <v>9257</v>
      </c>
      <c r="B313" s="489" t="s">
        <v>229</v>
      </c>
      <c r="C313" s="491">
        <v>15.04</v>
      </c>
      <c r="D313" s="492" t="s">
        <v>4090</v>
      </c>
    </row>
    <row r="314" spans="1:4" x14ac:dyDescent="0.2">
      <c r="A314" s="489" t="s">
        <v>9257</v>
      </c>
      <c r="B314" s="489" t="s">
        <v>229</v>
      </c>
      <c r="C314" s="491">
        <v>11.120000000000001</v>
      </c>
      <c r="D314" s="492" t="s">
        <v>4090</v>
      </c>
    </row>
    <row r="315" spans="1:4" x14ac:dyDescent="0.2">
      <c r="A315" s="489" t="s">
        <v>9257</v>
      </c>
      <c r="B315" s="489" t="s">
        <v>229</v>
      </c>
      <c r="C315" s="491">
        <v>2.09</v>
      </c>
      <c r="D315" s="492" t="s">
        <v>4090</v>
      </c>
    </row>
    <row r="316" spans="1:4" x14ac:dyDescent="0.2">
      <c r="A316" s="489" t="s">
        <v>9257</v>
      </c>
      <c r="B316" s="489" t="s">
        <v>229</v>
      </c>
      <c r="C316" s="491">
        <v>11.850000000000001</v>
      </c>
      <c r="D316" s="492" t="s">
        <v>4090</v>
      </c>
    </row>
    <row r="317" spans="1:4" x14ac:dyDescent="0.2">
      <c r="A317" s="489" t="s">
        <v>9257</v>
      </c>
      <c r="B317" s="489" t="s">
        <v>229</v>
      </c>
      <c r="C317" s="491">
        <v>60.449999999999996</v>
      </c>
      <c r="D317" s="492" t="s">
        <v>4090</v>
      </c>
    </row>
    <row r="318" spans="1:4" x14ac:dyDescent="0.2">
      <c r="A318" s="489" t="s">
        <v>9257</v>
      </c>
      <c r="B318" s="489" t="s">
        <v>229</v>
      </c>
      <c r="C318" s="491">
        <v>9.31</v>
      </c>
      <c r="D318" s="492" t="s">
        <v>4090</v>
      </c>
    </row>
    <row r="319" spans="1:4" x14ac:dyDescent="0.2">
      <c r="A319" s="489" t="s">
        <v>9257</v>
      </c>
      <c r="B319" s="489" t="s">
        <v>229</v>
      </c>
      <c r="C319" s="491">
        <v>9.879999999999999</v>
      </c>
      <c r="D319" s="492" t="s">
        <v>4090</v>
      </c>
    </row>
    <row r="320" spans="1:4" x14ac:dyDescent="0.2">
      <c r="A320" s="489" t="s">
        <v>9257</v>
      </c>
      <c r="B320" s="489" t="s">
        <v>229</v>
      </c>
      <c r="C320" s="491">
        <v>0.03</v>
      </c>
      <c r="D320" s="492" t="s">
        <v>4090</v>
      </c>
    </row>
    <row r="321" spans="1:4" x14ac:dyDescent="0.2">
      <c r="A321" s="489" t="s">
        <v>9257</v>
      </c>
      <c r="B321" s="489" t="s">
        <v>229</v>
      </c>
      <c r="C321" s="491">
        <v>20.65</v>
      </c>
      <c r="D321" s="492" t="s">
        <v>4090</v>
      </c>
    </row>
    <row r="322" spans="1:4" x14ac:dyDescent="0.2">
      <c r="A322" s="489" t="s">
        <v>9257</v>
      </c>
      <c r="B322" s="489" t="s">
        <v>229</v>
      </c>
      <c r="C322" s="491">
        <v>11.96</v>
      </c>
      <c r="D322" s="492" t="s">
        <v>4090</v>
      </c>
    </row>
    <row r="323" spans="1:4" x14ac:dyDescent="0.2">
      <c r="A323" s="489" t="s">
        <v>9257</v>
      </c>
      <c r="B323" s="489" t="s">
        <v>229</v>
      </c>
      <c r="C323" s="491">
        <v>16.790000000000003</v>
      </c>
      <c r="D323" s="492" t="s">
        <v>4090</v>
      </c>
    </row>
    <row r="324" spans="1:4" x14ac:dyDescent="0.2">
      <c r="A324" s="489" t="s">
        <v>9257</v>
      </c>
      <c r="B324" s="489" t="s">
        <v>229</v>
      </c>
      <c r="C324" s="491">
        <v>4.6500000000000004</v>
      </c>
      <c r="D324" s="492" t="s">
        <v>4090</v>
      </c>
    </row>
    <row r="325" spans="1:4" x14ac:dyDescent="0.2">
      <c r="A325" s="489" t="s">
        <v>9257</v>
      </c>
      <c r="B325" s="489" t="s">
        <v>229</v>
      </c>
      <c r="C325" s="491">
        <v>7.13</v>
      </c>
      <c r="D325" s="492" t="s">
        <v>4090</v>
      </c>
    </row>
    <row r="326" spans="1:4" x14ac:dyDescent="0.2">
      <c r="A326" s="489" t="s">
        <v>9257</v>
      </c>
      <c r="B326" s="489" t="s">
        <v>229</v>
      </c>
      <c r="C326" s="491">
        <v>14.370000000000003</v>
      </c>
      <c r="D326" s="492" t="s">
        <v>4090</v>
      </c>
    </row>
    <row r="327" spans="1:4" x14ac:dyDescent="0.2">
      <c r="A327" s="489" t="s">
        <v>9257</v>
      </c>
      <c r="B327" s="489" t="s">
        <v>229</v>
      </c>
      <c r="C327" s="491">
        <v>4.32</v>
      </c>
      <c r="D327" s="492" t="s">
        <v>4090</v>
      </c>
    </row>
    <row r="328" spans="1:4" x14ac:dyDescent="0.2">
      <c r="A328" s="489" t="s">
        <v>9257</v>
      </c>
      <c r="B328" s="489" t="s">
        <v>229</v>
      </c>
      <c r="C328" s="491">
        <v>15.94</v>
      </c>
      <c r="D328" s="492" t="s">
        <v>4090</v>
      </c>
    </row>
    <row r="329" spans="1:4" x14ac:dyDescent="0.2">
      <c r="A329" s="489" t="s">
        <v>9257</v>
      </c>
      <c r="B329" s="489" t="s">
        <v>229</v>
      </c>
      <c r="C329" s="491">
        <v>4.4800000000000004</v>
      </c>
      <c r="D329" s="492" t="s">
        <v>4090</v>
      </c>
    </row>
    <row r="330" spans="1:4" x14ac:dyDescent="0.2">
      <c r="A330" s="489" t="s">
        <v>9257</v>
      </c>
      <c r="B330" s="489" t="s">
        <v>229</v>
      </c>
      <c r="C330" s="491">
        <v>9.19</v>
      </c>
      <c r="D330" s="492" t="s">
        <v>4090</v>
      </c>
    </row>
    <row r="331" spans="1:4" x14ac:dyDescent="0.2">
      <c r="A331" s="489" t="s">
        <v>9257</v>
      </c>
      <c r="B331" s="489" t="s">
        <v>229</v>
      </c>
      <c r="C331" s="491">
        <v>8.16</v>
      </c>
      <c r="D331" s="492" t="s">
        <v>4090</v>
      </c>
    </row>
    <row r="332" spans="1:4" x14ac:dyDescent="0.2">
      <c r="A332" s="489" t="s">
        <v>9257</v>
      </c>
      <c r="B332" s="489" t="s">
        <v>229</v>
      </c>
      <c r="C332" s="491">
        <v>9.98</v>
      </c>
      <c r="D332" s="492" t="s">
        <v>4090</v>
      </c>
    </row>
    <row r="333" spans="1:4" x14ac:dyDescent="0.2">
      <c r="A333" s="489" t="s">
        <v>9257</v>
      </c>
      <c r="B333" s="489" t="s">
        <v>229</v>
      </c>
      <c r="C333" s="491">
        <v>7.0499999999999989</v>
      </c>
      <c r="D333" s="492" t="s">
        <v>4090</v>
      </c>
    </row>
    <row r="334" spans="1:4" x14ac:dyDescent="0.2">
      <c r="A334" s="489" t="s">
        <v>9257</v>
      </c>
      <c r="B334" s="489" t="s">
        <v>229</v>
      </c>
      <c r="C334" s="491">
        <v>2.06</v>
      </c>
      <c r="D334" s="492" t="s">
        <v>4090</v>
      </c>
    </row>
    <row r="335" spans="1:4" x14ac:dyDescent="0.2">
      <c r="A335" s="489" t="s">
        <v>9257</v>
      </c>
      <c r="B335" s="489" t="s">
        <v>229</v>
      </c>
      <c r="C335" s="491">
        <v>11.559999999999999</v>
      </c>
      <c r="D335" s="492" t="s">
        <v>4090</v>
      </c>
    </row>
    <row r="336" spans="1:4" x14ac:dyDescent="0.2">
      <c r="A336" s="489" t="s">
        <v>9257</v>
      </c>
      <c r="B336" s="489" t="s">
        <v>229</v>
      </c>
      <c r="C336" s="491">
        <v>14.17</v>
      </c>
      <c r="D336" s="492" t="s">
        <v>4090</v>
      </c>
    </row>
    <row r="337" spans="1:4" x14ac:dyDescent="0.2">
      <c r="A337" s="489" t="s">
        <v>9257</v>
      </c>
      <c r="B337" s="489" t="s">
        <v>229</v>
      </c>
      <c r="C337" s="491">
        <v>11.88</v>
      </c>
      <c r="D337" s="492" t="s">
        <v>4090</v>
      </c>
    </row>
    <row r="338" spans="1:4" x14ac:dyDescent="0.2">
      <c r="A338" s="489" t="s">
        <v>9257</v>
      </c>
      <c r="B338" s="489" t="s">
        <v>229</v>
      </c>
      <c r="C338" s="491">
        <v>13.45</v>
      </c>
      <c r="D338" s="492" t="s">
        <v>4090</v>
      </c>
    </row>
    <row r="339" spans="1:4" x14ac:dyDescent="0.2">
      <c r="A339" s="489" t="s">
        <v>9257</v>
      </c>
      <c r="B339" s="489" t="s">
        <v>229</v>
      </c>
      <c r="C339" s="491">
        <v>15.620000000000001</v>
      </c>
      <c r="D339" s="492" t="s">
        <v>4090</v>
      </c>
    </row>
    <row r="340" spans="1:4" x14ac:dyDescent="0.2">
      <c r="A340" s="489" t="s">
        <v>9257</v>
      </c>
      <c r="B340" s="489" t="s">
        <v>229</v>
      </c>
      <c r="C340" s="491">
        <v>9.32</v>
      </c>
      <c r="D340" s="492" t="s">
        <v>4090</v>
      </c>
    </row>
    <row r="341" spans="1:4" x14ac:dyDescent="0.2">
      <c r="A341" s="489" t="s">
        <v>9257</v>
      </c>
      <c r="B341" s="489" t="s">
        <v>229</v>
      </c>
      <c r="C341" s="491">
        <v>12.560000000000002</v>
      </c>
      <c r="D341" s="492" t="s">
        <v>4090</v>
      </c>
    </row>
    <row r="342" spans="1:4" x14ac:dyDescent="0.2">
      <c r="A342" s="489" t="s">
        <v>9257</v>
      </c>
      <c r="B342" s="489" t="s">
        <v>229</v>
      </c>
      <c r="C342" s="491">
        <v>10.670000000000002</v>
      </c>
      <c r="D342" s="492" t="s">
        <v>4090</v>
      </c>
    </row>
    <row r="343" spans="1:4" x14ac:dyDescent="0.2">
      <c r="A343" s="489" t="s">
        <v>9257</v>
      </c>
      <c r="B343" s="489" t="s">
        <v>229</v>
      </c>
      <c r="C343" s="491">
        <v>20.450000000000003</v>
      </c>
      <c r="D343" s="492" t="s">
        <v>4090</v>
      </c>
    </row>
    <row r="344" spans="1:4" x14ac:dyDescent="0.2">
      <c r="A344" s="489" t="s">
        <v>9257</v>
      </c>
      <c r="B344" s="489" t="s">
        <v>229</v>
      </c>
      <c r="C344" s="491">
        <v>3.36</v>
      </c>
      <c r="D344" s="492" t="s">
        <v>4090</v>
      </c>
    </row>
    <row r="345" spans="1:4" x14ac:dyDescent="0.2">
      <c r="A345" s="489" t="s">
        <v>9257</v>
      </c>
      <c r="B345" s="489" t="s">
        <v>229</v>
      </c>
      <c r="C345" s="491">
        <v>7.1500000000000012</v>
      </c>
      <c r="D345" s="492" t="s">
        <v>4090</v>
      </c>
    </row>
    <row r="346" spans="1:4" x14ac:dyDescent="0.2">
      <c r="A346" s="489" t="s">
        <v>9257</v>
      </c>
      <c r="B346" s="489" t="s">
        <v>229</v>
      </c>
      <c r="C346" s="491">
        <v>9.5500000000000007</v>
      </c>
      <c r="D346" s="492" t="s">
        <v>4090</v>
      </c>
    </row>
    <row r="347" spans="1:4" x14ac:dyDescent="0.2">
      <c r="A347" s="489" t="s">
        <v>9257</v>
      </c>
      <c r="B347" s="489" t="s">
        <v>229</v>
      </c>
      <c r="C347" s="491">
        <v>8.7799999999999994</v>
      </c>
      <c r="D347" s="492" t="s">
        <v>4090</v>
      </c>
    </row>
    <row r="348" spans="1:4" x14ac:dyDescent="0.2">
      <c r="A348" s="489" t="s">
        <v>9257</v>
      </c>
      <c r="B348" s="489" t="s">
        <v>229</v>
      </c>
      <c r="C348" s="491">
        <v>7.4700000000000006</v>
      </c>
      <c r="D348" s="492" t="s">
        <v>4090</v>
      </c>
    </row>
    <row r="349" spans="1:4" x14ac:dyDescent="0.2">
      <c r="A349" s="489" t="s">
        <v>9257</v>
      </c>
      <c r="B349" s="489" t="s">
        <v>229</v>
      </c>
      <c r="C349" s="491">
        <v>54.460000000000008</v>
      </c>
      <c r="D349" s="492" t="s">
        <v>4090</v>
      </c>
    </row>
    <row r="350" spans="1:4" x14ac:dyDescent="0.2">
      <c r="A350" s="489" t="s">
        <v>9257</v>
      </c>
      <c r="B350" s="489" t="s">
        <v>229</v>
      </c>
      <c r="C350" s="491">
        <v>13.75</v>
      </c>
      <c r="D350" s="492" t="s">
        <v>4090</v>
      </c>
    </row>
    <row r="351" spans="1:4" x14ac:dyDescent="0.2">
      <c r="A351" s="489" t="s">
        <v>9257</v>
      </c>
      <c r="B351" s="489" t="s">
        <v>229</v>
      </c>
      <c r="C351" s="491">
        <v>14.250000000000002</v>
      </c>
      <c r="D351" s="492" t="s">
        <v>4090</v>
      </c>
    </row>
    <row r="352" spans="1:4" x14ac:dyDescent="0.2">
      <c r="A352" s="489" t="s">
        <v>9257</v>
      </c>
      <c r="B352" s="489" t="s">
        <v>229</v>
      </c>
      <c r="C352" s="491">
        <v>15.73</v>
      </c>
      <c r="D352" s="492" t="s">
        <v>4090</v>
      </c>
    </row>
    <row r="353" spans="1:4" x14ac:dyDescent="0.2">
      <c r="A353" s="489" t="s">
        <v>9257</v>
      </c>
      <c r="B353" s="489" t="s">
        <v>229</v>
      </c>
      <c r="C353" s="491">
        <v>0.76</v>
      </c>
      <c r="D353" s="492" t="s">
        <v>4090</v>
      </c>
    </row>
    <row r="354" spans="1:4" x14ac:dyDescent="0.2">
      <c r="A354" s="489" t="s">
        <v>9257</v>
      </c>
      <c r="B354" s="489" t="s">
        <v>229</v>
      </c>
      <c r="C354" s="491">
        <v>15.389999999999999</v>
      </c>
      <c r="D354" s="492" t="s">
        <v>4090</v>
      </c>
    </row>
    <row r="355" spans="1:4" x14ac:dyDescent="0.2">
      <c r="A355" s="489" t="s">
        <v>9257</v>
      </c>
      <c r="B355" s="489" t="s">
        <v>229</v>
      </c>
      <c r="C355" s="491">
        <v>5.4899999999999993</v>
      </c>
      <c r="D355" s="492" t="s">
        <v>4090</v>
      </c>
    </row>
    <row r="356" spans="1:4" x14ac:dyDescent="0.2">
      <c r="A356" s="489" t="s">
        <v>9257</v>
      </c>
      <c r="B356" s="489" t="s">
        <v>229</v>
      </c>
      <c r="C356" s="491">
        <v>5.78</v>
      </c>
      <c r="D356" s="492" t="s">
        <v>4090</v>
      </c>
    </row>
    <row r="357" spans="1:4" x14ac:dyDescent="0.2">
      <c r="A357" s="489" t="s">
        <v>9257</v>
      </c>
      <c r="B357" s="489" t="s">
        <v>229</v>
      </c>
      <c r="C357" s="491">
        <v>8.5500000000000007</v>
      </c>
      <c r="D357" s="492" t="s">
        <v>4090</v>
      </c>
    </row>
    <row r="358" spans="1:4" x14ac:dyDescent="0.2">
      <c r="A358" s="489" t="s">
        <v>9257</v>
      </c>
      <c r="B358" s="489" t="s">
        <v>229</v>
      </c>
      <c r="C358" s="491">
        <v>12.72</v>
      </c>
      <c r="D358" s="492" t="s">
        <v>4090</v>
      </c>
    </row>
    <row r="359" spans="1:4" x14ac:dyDescent="0.2">
      <c r="A359" s="489" t="s">
        <v>9257</v>
      </c>
      <c r="B359" s="489" t="s">
        <v>229</v>
      </c>
      <c r="C359" s="491">
        <v>20.07</v>
      </c>
      <c r="D359" s="492" t="s">
        <v>4090</v>
      </c>
    </row>
    <row r="360" spans="1:4" x14ac:dyDescent="0.2">
      <c r="A360" s="489" t="s">
        <v>9257</v>
      </c>
      <c r="B360" s="489" t="s">
        <v>229</v>
      </c>
      <c r="C360" s="491">
        <v>17.500000000000004</v>
      </c>
      <c r="D360" s="492" t="s">
        <v>4090</v>
      </c>
    </row>
    <row r="361" spans="1:4" x14ac:dyDescent="0.2">
      <c r="A361" s="489" t="s">
        <v>9257</v>
      </c>
      <c r="B361" s="489" t="s">
        <v>229</v>
      </c>
      <c r="C361" s="491">
        <v>14.829999999999998</v>
      </c>
      <c r="D361" s="492" t="s">
        <v>4090</v>
      </c>
    </row>
    <row r="362" spans="1:4" x14ac:dyDescent="0.2">
      <c r="A362" s="489" t="s">
        <v>9257</v>
      </c>
      <c r="B362" s="489" t="s">
        <v>229</v>
      </c>
      <c r="C362" s="491">
        <v>15.98</v>
      </c>
      <c r="D362" s="492" t="s">
        <v>4090</v>
      </c>
    </row>
    <row r="363" spans="1:4" x14ac:dyDescent="0.2">
      <c r="A363" s="489" t="s">
        <v>9257</v>
      </c>
      <c r="B363" s="489" t="s">
        <v>229</v>
      </c>
      <c r="C363" s="491">
        <v>8.84</v>
      </c>
      <c r="D363" s="492" t="s">
        <v>4090</v>
      </c>
    </row>
    <row r="364" spans="1:4" x14ac:dyDescent="0.2">
      <c r="A364" s="489" t="s">
        <v>9257</v>
      </c>
      <c r="B364" s="489" t="s">
        <v>229</v>
      </c>
      <c r="C364" s="491">
        <v>10.97</v>
      </c>
      <c r="D364" s="492" t="s">
        <v>4090</v>
      </c>
    </row>
    <row r="365" spans="1:4" x14ac:dyDescent="0.2">
      <c r="A365" s="489" t="s">
        <v>9257</v>
      </c>
      <c r="B365" s="489" t="s">
        <v>229</v>
      </c>
      <c r="C365" s="491">
        <v>14.54</v>
      </c>
      <c r="D365" s="492" t="s">
        <v>4090</v>
      </c>
    </row>
    <row r="366" spans="1:4" x14ac:dyDescent="0.2">
      <c r="A366" s="489" t="s">
        <v>9257</v>
      </c>
      <c r="B366" s="489" t="s">
        <v>229</v>
      </c>
      <c r="C366" s="491">
        <v>12.219999999999999</v>
      </c>
      <c r="D366" s="492" t="s">
        <v>4090</v>
      </c>
    </row>
    <row r="367" spans="1:4" x14ac:dyDescent="0.2">
      <c r="A367" s="489" t="s">
        <v>9257</v>
      </c>
      <c r="B367" s="489" t="s">
        <v>229</v>
      </c>
      <c r="C367" s="491">
        <v>8.93</v>
      </c>
      <c r="D367" s="492" t="s">
        <v>4090</v>
      </c>
    </row>
    <row r="368" spans="1:4" x14ac:dyDescent="0.2">
      <c r="A368" s="489" t="s">
        <v>9257</v>
      </c>
      <c r="B368" s="489" t="s">
        <v>229</v>
      </c>
      <c r="C368" s="491">
        <v>0.2</v>
      </c>
      <c r="D368" s="492" t="s">
        <v>4090</v>
      </c>
    </row>
    <row r="369" spans="1:4" x14ac:dyDescent="0.2">
      <c r="A369" s="489" t="s">
        <v>9257</v>
      </c>
      <c r="B369" s="489" t="s">
        <v>229</v>
      </c>
      <c r="C369" s="491">
        <v>10.950000000000001</v>
      </c>
      <c r="D369" s="492" t="s">
        <v>4090</v>
      </c>
    </row>
    <row r="370" spans="1:4" x14ac:dyDescent="0.2">
      <c r="A370" s="489" t="s">
        <v>9257</v>
      </c>
      <c r="B370" s="489" t="s">
        <v>229</v>
      </c>
      <c r="C370" s="491">
        <v>1.75</v>
      </c>
      <c r="D370" s="492" t="s">
        <v>4090</v>
      </c>
    </row>
    <row r="371" spans="1:4" x14ac:dyDescent="0.2">
      <c r="A371" s="489" t="s">
        <v>9257</v>
      </c>
      <c r="B371" s="489" t="s">
        <v>229</v>
      </c>
      <c r="C371" s="491">
        <v>10.54</v>
      </c>
      <c r="D371" s="492" t="s">
        <v>4090</v>
      </c>
    </row>
    <row r="372" spans="1:4" x14ac:dyDescent="0.2">
      <c r="A372" s="489" t="s">
        <v>9257</v>
      </c>
      <c r="B372" s="489" t="s">
        <v>229</v>
      </c>
      <c r="C372" s="491">
        <v>3.3499999999999996</v>
      </c>
      <c r="D372" s="492" t="s">
        <v>4090</v>
      </c>
    </row>
    <row r="373" spans="1:4" x14ac:dyDescent="0.2">
      <c r="A373" s="489" t="s">
        <v>9257</v>
      </c>
      <c r="B373" s="489" t="s">
        <v>229</v>
      </c>
      <c r="C373" s="491">
        <v>14.98</v>
      </c>
      <c r="D373" s="492" t="s">
        <v>4090</v>
      </c>
    </row>
    <row r="374" spans="1:4" x14ac:dyDescent="0.2">
      <c r="A374" s="489" t="s">
        <v>9257</v>
      </c>
      <c r="B374" s="489" t="s">
        <v>229</v>
      </c>
      <c r="C374" s="491">
        <v>9.8699999999999992</v>
      </c>
      <c r="D374" s="492" t="s">
        <v>4090</v>
      </c>
    </row>
    <row r="375" spans="1:4" x14ac:dyDescent="0.2">
      <c r="A375" s="489" t="s">
        <v>9257</v>
      </c>
      <c r="B375" s="489" t="s">
        <v>229</v>
      </c>
      <c r="C375" s="491">
        <v>10.97</v>
      </c>
      <c r="D375" s="492" t="s">
        <v>4090</v>
      </c>
    </row>
    <row r="376" spans="1:4" x14ac:dyDescent="0.2">
      <c r="A376" s="489" t="s">
        <v>9257</v>
      </c>
      <c r="B376" s="489" t="s">
        <v>229</v>
      </c>
      <c r="C376" s="491">
        <v>2.9400000000000004</v>
      </c>
      <c r="D376" s="492" t="s">
        <v>4090</v>
      </c>
    </row>
    <row r="377" spans="1:4" x14ac:dyDescent="0.2">
      <c r="A377" s="489" t="s">
        <v>9257</v>
      </c>
      <c r="B377" s="489" t="s">
        <v>229</v>
      </c>
      <c r="C377" s="491">
        <v>8.76</v>
      </c>
      <c r="D377" s="492" t="s">
        <v>4090</v>
      </c>
    </row>
    <row r="378" spans="1:4" x14ac:dyDescent="0.2">
      <c r="A378" s="489" t="s">
        <v>9257</v>
      </c>
      <c r="B378" s="489" t="s">
        <v>229</v>
      </c>
      <c r="C378" s="491">
        <v>7.0000000000000007E-2</v>
      </c>
      <c r="D378" s="492" t="s">
        <v>4090</v>
      </c>
    </row>
    <row r="379" spans="1:4" x14ac:dyDescent="0.2">
      <c r="A379" s="489" t="s">
        <v>9257</v>
      </c>
      <c r="B379" s="489" t="s">
        <v>229</v>
      </c>
      <c r="C379" s="491">
        <v>7.16</v>
      </c>
      <c r="D379" s="492" t="s">
        <v>4090</v>
      </c>
    </row>
    <row r="380" spans="1:4" x14ac:dyDescent="0.2">
      <c r="A380" s="489" t="s">
        <v>9257</v>
      </c>
      <c r="B380" s="489" t="s">
        <v>229</v>
      </c>
      <c r="C380" s="491">
        <v>21.69</v>
      </c>
      <c r="D380" s="492" t="s">
        <v>4090</v>
      </c>
    </row>
    <row r="381" spans="1:4" x14ac:dyDescent="0.2">
      <c r="A381" s="489" t="s">
        <v>9257</v>
      </c>
      <c r="B381" s="489" t="s">
        <v>229</v>
      </c>
      <c r="C381" s="491">
        <v>6.9</v>
      </c>
      <c r="D381" s="492" t="s">
        <v>4090</v>
      </c>
    </row>
    <row r="382" spans="1:4" x14ac:dyDescent="0.2">
      <c r="A382" s="489" t="s">
        <v>9257</v>
      </c>
      <c r="B382" s="489" t="s">
        <v>229</v>
      </c>
      <c r="C382" s="491">
        <v>9.5599999999999987</v>
      </c>
      <c r="D382" s="492" t="s">
        <v>4090</v>
      </c>
    </row>
    <row r="383" spans="1:4" x14ac:dyDescent="0.2">
      <c r="A383" s="489" t="s">
        <v>9257</v>
      </c>
      <c r="B383" s="489" t="s">
        <v>229</v>
      </c>
      <c r="C383" s="491">
        <v>0.13</v>
      </c>
      <c r="D383" s="492" t="s">
        <v>4090</v>
      </c>
    </row>
    <row r="384" spans="1:4" x14ac:dyDescent="0.2">
      <c r="A384" s="489" t="s">
        <v>9257</v>
      </c>
      <c r="B384" s="489" t="s">
        <v>229</v>
      </c>
      <c r="C384" s="491">
        <v>12.92</v>
      </c>
      <c r="D384" s="492" t="s">
        <v>4090</v>
      </c>
    </row>
    <row r="385" spans="1:4" x14ac:dyDescent="0.2">
      <c r="A385" s="489" t="s">
        <v>9257</v>
      </c>
      <c r="B385" s="489" t="s">
        <v>229</v>
      </c>
      <c r="C385" s="491">
        <v>10.71</v>
      </c>
      <c r="D385" s="492" t="s">
        <v>4090</v>
      </c>
    </row>
    <row r="386" spans="1:4" x14ac:dyDescent="0.2">
      <c r="A386" s="489" t="s">
        <v>9257</v>
      </c>
      <c r="B386" s="489" t="s">
        <v>229</v>
      </c>
      <c r="C386" s="491">
        <v>9.09</v>
      </c>
      <c r="D386" s="492" t="s">
        <v>4090</v>
      </c>
    </row>
    <row r="387" spans="1:4" x14ac:dyDescent="0.2">
      <c r="A387" s="489" t="s">
        <v>9257</v>
      </c>
      <c r="B387" s="489" t="s">
        <v>229</v>
      </c>
      <c r="C387" s="491">
        <v>4.2200000000000006</v>
      </c>
      <c r="D387" s="492" t="s">
        <v>4090</v>
      </c>
    </row>
    <row r="388" spans="1:4" x14ac:dyDescent="0.2">
      <c r="A388" s="489" t="s">
        <v>9257</v>
      </c>
      <c r="B388" s="489" t="s">
        <v>229</v>
      </c>
      <c r="C388" s="491">
        <v>12.959999999999999</v>
      </c>
      <c r="D388" s="492" t="s">
        <v>4090</v>
      </c>
    </row>
    <row r="389" spans="1:4" x14ac:dyDescent="0.2">
      <c r="A389" s="489" t="s">
        <v>9257</v>
      </c>
      <c r="B389" s="489" t="s">
        <v>229</v>
      </c>
      <c r="C389" s="491">
        <v>16.399999999999999</v>
      </c>
      <c r="D389" s="492" t="s">
        <v>4090</v>
      </c>
    </row>
    <row r="390" spans="1:4" x14ac:dyDescent="0.2">
      <c r="A390" s="489" t="s">
        <v>9257</v>
      </c>
      <c r="B390" s="489" t="s">
        <v>229</v>
      </c>
      <c r="C390" s="491">
        <v>19.600000000000001</v>
      </c>
      <c r="D390" s="492" t="s">
        <v>4090</v>
      </c>
    </row>
    <row r="391" spans="1:4" x14ac:dyDescent="0.2">
      <c r="A391" s="489" t="s">
        <v>9257</v>
      </c>
      <c r="B391" s="489" t="s">
        <v>229</v>
      </c>
      <c r="C391" s="491">
        <v>21.74</v>
      </c>
      <c r="D391" s="492" t="s">
        <v>4090</v>
      </c>
    </row>
    <row r="392" spans="1:4" x14ac:dyDescent="0.2">
      <c r="A392" s="489" t="s">
        <v>9257</v>
      </c>
      <c r="B392" s="489" t="s">
        <v>229</v>
      </c>
      <c r="C392" s="491">
        <v>13.45</v>
      </c>
      <c r="D392" s="492" t="s">
        <v>4090</v>
      </c>
    </row>
    <row r="393" spans="1:4" x14ac:dyDescent="0.2">
      <c r="A393" s="489" t="s">
        <v>9257</v>
      </c>
      <c r="B393" s="489" t="s">
        <v>229</v>
      </c>
      <c r="C393" s="491">
        <v>25.919999999999998</v>
      </c>
      <c r="D393" s="492" t="s">
        <v>4090</v>
      </c>
    </row>
    <row r="394" spans="1:4" x14ac:dyDescent="0.2">
      <c r="A394" s="489" t="s">
        <v>9257</v>
      </c>
      <c r="B394" s="489" t="s">
        <v>229</v>
      </c>
      <c r="C394" s="491">
        <v>8.3300000000000018</v>
      </c>
      <c r="D394" s="492" t="s">
        <v>4090</v>
      </c>
    </row>
    <row r="395" spans="1:4" x14ac:dyDescent="0.2">
      <c r="A395" s="489" t="s">
        <v>9257</v>
      </c>
      <c r="B395" s="489" t="s">
        <v>229</v>
      </c>
      <c r="C395" s="491">
        <v>8.0399999999999991</v>
      </c>
      <c r="D395" s="492" t="s">
        <v>4090</v>
      </c>
    </row>
    <row r="396" spans="1:4" x14ac:dyDescent="0.2">
      <c r="A396" s="489" t="s">
        <v>9257</v>
      </c>
      <c r="B396" s="489" t="s">
        <v>229</v>
      </c>
      <c r="C396" s="491">
        <v>7.3899999999999988</v>
      </c>
      <c r="D396" s="492" t="s">
        <v>4090</v>
      </c>
    </row>
    <row r="397" spans="1:4" x14ac:dyDescent="0.2">
      <c r="A397" s="489" t="s">
        <v>9257</v>
      </c>
      <c r="B397" s="489" t="s">
        <v>229</v>
      </c>
      <c r="C397" s="491">
        <v>8.39</v>
      </c>
      <c r="D397" s="492" t="s">
        <v>4090</v>
      </c>
    </row>
    <row r="398" spans="1:4" x14ac:dyDescent="0.2">
      <c r="A398" s="489" t="s">
        <v>9257</v>
      </c>
      <c r="B398" s="489" t="s">
        <v>229</v>
      </c>
      <c r="C398" s="491">
        <v>7.0500000000000007</v>
      </c>
      <c r="D398" s="492" t="s">
        <v>4090</v>
      </c>
    </row>
    <row r="399" spans="1:4" x14ac:dyDescent="0.2">
      <c r="A399" s="489" t="s">
        <v>9257</v>
      </c>
      <c r="B399" s="489" t="s">
        <v>229</v>
      </c>
      <c r="C399" s="491">
        <v>14.51</v>
      </c>
      <c r="D399" s="492" t="s">
        <v>4090</v>
      </c>
    </row>
    <row r="400" spans="1:4" x14ac:dyDescent="0.2">
      <c r="A400" s="489" t="s">
        <v>9257</v>
      </c>
      <c r="B400" s="489" t="s">
        <v>229</v>
      </c>
      <c r="C400" s="491">
        <v>17.21</v>
      </c>
      <c r="D400" s="492" t="s">
        <v>4090</v>
      </c>
    </row>
    <row r="401" spans="1:4" x14ac:dyDescent="0.2">
      <c r="A401" s="489" t="s">
        <v>9257</v>
      </c>
      <c r="B401" s="489" t="s">
        <v>229</v>
      </c>
      <c r="C401" s="491">
        <v>45.260000000000005</v>
      </c>
      <c r="D401" s="492" t="s">
        <v>4090</v>
      </c>
    </row>
    <row r="402" spans="1:4" x14ac:dyDescent="0.2">
      <c r="A402" s="489" t="s">
        <v>9257</v>
      </c>
      <c r="B402" s="489" t="s">
        <v>229</v>
      </c>
      <c r="C402" s="491">
        <v>10.81</v>
      </c>
      <c r="D402" s="492" t="s">
        <v>4090</v>
      </c>
    </row>
    <row r="403" spans="1:4" x14ac:dyDescent="0.2">
      <c r="A403" s="489" t="s">
        <v>9257</v>
      </c>
      <c r="B403" s="489" t="s">
        <v>229</v>
      </c>
      <c r="C403" s="491">
        <v>11.54</v>
      </c>
      <c r="D403" s="492" t="s">
        <v>4090</v>
      </c>
    </row>
    <row r="404" spans="1:4" x14ac:dyDescent="0.2">
      <c r="A404" s="489" t="s">
        <v>9257</v>
      </c>
      <c r="B404" s="489" t="s">
        <v>229</v>
      </c>
      <c r="C404" s="491">
        <v>10.200000000000001</v>
      </c>
      <c r="D404" s="492" t="s">
        <v>4090</v>
      </c>
    </row>
    <row r="405" spans="1:4" x14ac:dyDescent="0.2">
      <c r="A405" s="489" t="s">
        <v>9257</v>
      </c>
      <c r="B405" s="489" t="s">
        <v>229</v>
      </c>
      <c r="C405" s="491">
        <v>14.92</v>
      </c>
      <c r="D405" s="492" t="s">
        <v>4090</v>
      </c>
    </row>
    <row r="406" spans="1:4" x14ac:dyDescent="0.2">
      <c r="A406" s="489" t="s">
        <v>9257</v>
      </c>
      <c r="B406" s="489" t="s">
        <v>229</v>
      </c>
      <c r="C406" s="491">
        <v>7.6000000000000005</v>
      </c>
      <c r="D406" s="492" t="s">
        <v>4090</v>
      </c>
    </row>
    <row r="407" spans="1:4" x14ac:dyDescent="0.2">
      <c r="A407" s="489" t="s">
        <v>9257</v>
      </c>
      <c r="B407" s="489" t="s">
        <v>229</v>
      </c>
      <c r="C407" s="491">
        <v>3.79</v>
      </c>
      <c r="D407" s="492" t="s">
        <v>4090</v>
      </c>
    </row>
    <row r="408" spans="1:4" x14ac:dyDescent="0.2">
      <c r="A408" s="489" t="s">
        <v>9257</v>
      </c>
      <c r="B408" s="489" t="s">
        <v>229</v>
      </c>
      <c r="C408" s="491">
        <v>7.9300000000000006</v>
      </c>
      <c r="D408" s="492" t="s">
        <v>4090</v>
      </c>
    </row>
    <row r="409" spans="1:4" x14ac:dyDescent="0.2">
      <c r="A409" s="489" t="s">
        <v>9257</v>
      </c>
      <c r="B409" s="489" t="s">
        <v>229</v>
      </c>
      <c r="C409" s="491">
        <v>3.0900000000000003</v>
      </c>
      <c r="D409" s="492" t="s">
        <v>4090</v>
      </c>
    </row>
    <row r="410" spans="1:4" x14ac:dyDescent="0.2">
      <c r="A410" s="489" t="s">
        <v>9257</v>
      </c>
      <c r="B410" s="489" t="s">
        <v>229</v>
      </c>
      <c r="C410" s="491">
        <v>24.4</v>
      </c>
      <c r="D410" s="492" t="s">
        <v>4090</v>
      </c>
    </row>
    <row r="411" spans="1:4" x14ac:dyDescent="0.2">
      <c r="A411" s="489" t="s">
        <v>9257</v>
      </c>
      <c r="B411" s="489" t="s">
        <v>229</v>
      </c>
      <c r="C411" s="491">
        <v>11.120000000000001</v>
      </c>
      <c r="D411" s="492" t="s">
        <v>4090</v>
      </c>
    </row>
    <row r="412" spans="1:4" x14ac:dyDescent="0.2">
      <c r="A412" s="489" t="s">
        <v>9257</v>
      </c>
      <c r="B412" s="489" t="s">
        <v>229</v>
      </c>
      <c r="C412" s="491">
        <v>5.6300000000000008</v>
      </c>
      <c r="D412" s="492" t="s">
        <v>4090</v>
      </c>
    </row>
    <row r="413" spans="1:4" x14ac:dyDescent="0.2">
      <c r="A413" s="489" t="s">
        <v>9257</v>
      </c>
      <c r="B413" s="489" t="s">
        <v>229</v>
      </c>
      <c r="C413" s="491">
        <v>7.6000000000000005</v>
      </c>
      <c r="D413" s="492" t="s">
        <v>4090</v>
      </c>
    </row>
    <row r="414" spans="1:4" x14ac:dyDescent="0.2">
      <c r="A414" s="489" t="s">
        <v>9257</v>
      </c>
      <c r="B414" s="489" t="s">
        <v>229</v>
      </c>
      <c r="C414" s="491">
        <v>7.06</v>
      </c>
      <c r="D414" s="492" t="s">
        <v>4090</v>
      </c>
    </row>
    <row r="415" spans="1:4" x14ac:dyDescent="0.2">
      <c r="A415" s="489" t="s">
        <v>9257</v>
      </c>
      <c r="B415" s="489" t="s">
        <v>229</v>
      </c>
      <c r="C415" s="491">
        <v>14.079999999999998</v>
      </c>
      <c r="D415" s="492" t="s">
        <v>4090</v>
      </c>
    </row>
    <row r="416" spans="1:4" x14ac:dyDescent="0.2">
      <c r="A416" s="489" t="s">
        <v>9257</v>
      </c>
      <c r="B416" s="489" t="s">
        <v>229</v>
      </c>
      <c r="C416" s="491">
        <v>16.350000000000001</v>
      </c>
      <c r="D416" s="492" t="s">
        <v>4090</v>
      </c>
    </row>
    <row r="417" spans="1:4" x14ac:dyDescent="0.2">
      <c r="A417" s="489" t="s">
        <v>9257</v>
      </c>
      <c r="B417" s="489" t="s">
        <v>229</v>
      </c>
      <c r="C417" s="491">
        <v>18.950000000000003</v>
      </c>
      <c r="D417" s="492" t="s">
        <v>4090</v>
      </c>
    </row>
    <row r="418" spans="1:4" x14ac:dyDescent="0.2">
      <c r="A418" s="489" t="s">
        <v>9257</v>
      </c>
      <c r="B418" s="489" t="s">
        <v>229</v>
      </c>
      <c r="C418" s="491">
        <v>17.04</v>
      </c>
      <c r="D418" s="492" t="s">
        <v>4090</v>
      </c>
    </row>
    <row r="419" spans="1:4" x14ac:dyDescent="0.2">
      <c r="A419" s="489" t="s">
        <v>9257</v>
      </c>
      <c r="B419" s="489" t="s">
        <v>229</v>
      </c>
      <c r="C419" s="491">
        <v>10.02</v>
      </c>
      <c r="D419" s="492" t="s">
        <v>4090</v>
      </c>
    </row>
    <row r="420" spans="1:4" x14ac:dyDescent="0.2">
      <c r="A420" s="489" t="s">
        <v>9257</v>
      </c>
      <c r="B420" s="489" t="s">
        <v>229</v>
      </c>
      <c r="C420" s="491">
        <v>11.549999999999999</v>
      </c>
      <c r="D420" s="492" t="s">
        <v>4090</v>
      </c>
    </row>
    <row r="421" spans="1:4" x14ac:dyDescent="0.2">
      <c r="A421" s="489" t="s">
        <v>9257</v>
      </c>
      <c r="B421" s="489" t="s">
        <v>229</v>
      </c>
      <c r="C421" s="491">
        <v>10.97</v>
      </c>
      <c r="D421" s="492" t="s">
        <v>4090</v>
      </c>
    </row>
    <row r="422" spans="1:4" x14ac:dyDescent="0.2">
      <c r="A422" s="489" t="s">
        <v>9257</v>
      </c>
      <c r="B422" s="489" t="s">
        <v>229</v>
      </c>
      <c r="C422" s="491">
        <v>15.04</v>
      </c>
      <c r="D422" s="492" t="s">
        <v>4090</v>
      </c>
    </row>
    <row r="423" spans="1:4" x14ac:dyDescent="0.2">
      <c r="A423" s="489" t="s">
        <v>9257</v>
      </c>
      <c r="B423" s="489" t="s">
        <v>229</v>
      </c>
      <c r="C423" s="491">
        <v>2.6</v>
      </c>
      <c r="D423" s="492" t="s">
        <v>4090</v>
      </c>
    </row>
    <row r="424" spans="1:4" x14ac:dyDescent="0.2">
      <c r="A424" s="489" t="s">
        <v>9257</v>
      </c>
      <c r="B424" s="489" t="s">
        <v>229</v>
      </c>
      <c r="C424" s="491">
        <v>13.89</v>
      </c>
      <c r="D424" s="492" t="s">
        <v>4090</v>
      </c>
    </row>
    <row r="425" spans="1:4" x14ac:dyDescent="0.2">
      <c r="A425" s="489" t="s">
        <v>9257</v>
      </c>
      <c r="B425" s="489" t="s">
        <v>229</v>
      </c>
      <c r="C425" s="491">
        <v>14.38</v>
      </c>
      <c r="D425" s="492" t="s">
        <v>4090</v>
      </c>
    </row>
    <row r="426" spans="1:4" x14ac:dyDescent="0.2">
      <c r="A426" s="489" t="s">
        <v>9257</v>
      </c>
      <c r="B426" s="489" t="s">
        <v>229</v>
      </c>
      <c r="C426" s="491">
        <v>18.299999999999997</v>
      </c>
      <c r="D426" s="492" t="s">
        <v>4090</v>
      </c>
    </row>
    <row r="427" spans="1:4" x14ac:dyDescent="0.2">
      <c r="A427" s="489" t="s">
        <v>9257</v>
      </c>
      <c r="B427" s="489" t="s">
        <v>229</v>
      </c>
      <c r="C427" s="491">
        <v>1.88</v>
      </c>
      <c r="D427" s="492" t="s">
        <v>4090</v>
      </c>
    </row>
    <row r="428" spans="1:4" x14ac:dyDescent="0.2">
      <c r="A428" s="489" t="s">
        <v>9257</v>
      </c>
      <c r="B428" s="489" t="s">
        <v>229</v>
      </c>
      <c r="C428" s="491">
        <v>14.880000000000003</v>
      </c>
      <c r="D428" s="492" t="s">
        <v>4090</v>
      </c>
    </row>
    <row r="429" spans="1:4" x14ac:dyDescent="0.2">
      <c r="A429" s="489" t="s">
        <v>9257</v>
      </c>
      <c r="B429" s="489" t="s">
        <v>229</v>
      </c>
      <c r="C429" s="491">
        <v>22.53</v>
      </c>
      <c r="D429" s="492" t="s">
        <v>4090</v>
      </c>
    </row>
    <row r="430" spans="1:4" x14ac:dyDescent="0.2">
      <c r="A430" s="489" t="s">
        <v>9257</v>
      </c>
      <c r="B430" s="489" t="s">
        <v>229</v>
      </c>
      <c r="C430" s="491">
        <v>4.7100000000000009</v>
      </c>
      <c r="D430" s="492" t="s">
        <v>4090</v>
      </c>
    </row>
    <row r="431" spans="1:4" x14ac:dyDescent="0.2">
      <c r="A431" s="489" t="s">
        <v>9257</v>
      </c>
      <c r="B431" s="489" t="s">
        <v>229</v>
      </c>
      <c r="C431" s="491">
        <v>11.830000000000002</v>
      </c>
      <c r="D431" s="492" t="s">
        <v>4090</v>
      </c>
    </row>
    <row r="432" spans="1:4" x14ac:dyDescent="0.2">
      <c r="A432" s="489" t="s">
        <v>9257</v>
      </c>
      <c r="B432" s="489" t="s">
        <v>229</v>
      </c>
      <c r="C432" s="491">
        <v>16.72</v>
      </c>
      <c r="D432" s="492" t="s">
        <v>4090</v>
      </c>
    </row>
    <row r="433" spans="1:4" x14ac:dyDescent="0.2">
      <c r="A433" s="489" t="s">
        <v>9257</v>
      </c>
      <c r="B433" s="489" t="s">
        <v>229</v>
      </c>
      <c r="C433" s="491">
        <v>8.76</v>
      </c>
      <c r="D433" s="492" t="s">
        <v>4090</v>
      </c>
    </row>
    <row r="434" spans="1:4" x14ac:dyDescent="0.2">
      <c r="A434" s="489" t="s">
        <v>9257</v>
      </c>
      <c r="B434" s="489" t="s">
        <v>229</v>
      </c>
      <c r="C434" s="491">
        <v>16.100000000000001</v>
      </c>
      <c r="D434" s="492" t="s">
        <v>4090</v>
      </c>
    </row>
    <row r="435" spans="1:4" x14ac:dyDescent="0.2">
      <c r="A435" s="489" t="s">
        <v>9257</v>
      </c>
      <c r="B435" s="489" t="s">
        <v>229</v>
      </c>
      <c r="C435" s="491">
        <v>8.7100000000000009</v>
      </c>
      <c r="D435" s="492" t="s">
        <v>4090</v>
      </c>
    </row>
    <row r="436" spans="1:4" x14ac:dyDescent="0.2">
      <c r="A436" s="489" t="s">
        <v>9257</v>
      </c>
      <c r="B436" s="489" t="s">
        <v>229</v>
      </c>
      <c r="C436" s="491">
        <v>306.45</v>
      </c>
      <c r="D436" s="492" t="s">
        <v>4090</v>
      </c>
    </row>
    <row r="437" spans="1:4" x14ac:dyDescent="0.2">
      <c r="A437" s="489" t="s">
        <v>9257</v>
      </c>
      <c r="B437" s="489" t="s">
        <v>227</v>
      </c>
      <c r="C437" s="491">
        <v>1188.1099999999999</v>
      </c>
      <c r="D437" s="492" t="s">
        <v>4090</v>
      </c>
    </row>
    <row r="438" spans="1:4" x14ac:dyDescent="0.2">
      <c r="A438" s="489" t="s">
        <v>9257</v>
      </c>
      <c r="B438" s="489" t="s">
        <v>1161</v>
      </c>
      <c r="C438" s="491">
        <v>4155.01</v>
      </c>
      <c r="D438" s="492">
        <v>105.0586446347032</v>
      </c>
    </row>
    <row r="439" spans="1:4" x14ac:dyDescent="0.2">
      <c r="A439" s="489" t="s">
        <v>9257</v>
      </c>
      <c r="B439" s="489" t="s">
        <v>1161</v>
      </c>
      <c r="C439" s="491">
        <v>9293.8200000000015</v>
      </c>
      <c r="D439" s="492">
        <v>317.79400348173516</v>
      </c>
    </row>
    <row r="440" spans="1:4" x14ac:dyDescent="0.2">
      <c r="A440" s="489" t="s">
        <v>9257</v>
      </c>
      <c r="B440" s="489" t="s">
        <v>227</v>
      </c>
      <c r="C440" s="491">
        <v>51.82</v>
      </c>
      <c r="D440" s="492" t="s">
        <v>4090</v>
      </c>
    </row>
    <row r="441" spans="1:4" x14ac:dyDescent="0.2">
      <c r="A441" s="489" t="s">
        <v>9257</v>
      </c>
      <c r="B441" s="489" t="s">
        <v>228</v>
      </c>
      <c r="C441" s="491">
        <v>239.88000000000002</v>
      </c>
      <c r="D441" s="492" t="s">
        <v>4090</v>
      </c>
    </row>
    <row r="442" spans="1:4" x14ac:dyDescent="0.2">
      <c r="A442" s="489" t="s">
        <v>9257</v>
      </c>
      <c r="B442" s="489" t="s">
        <v>229</v>
      </c>
      <c r="C442" s="491">
        <v>461.54999999999995</v>
      </c>
      <c r="D442" s="492" t="s">
        <v>4090</v>
      </c>
    </row>
    <row r="443" spans="1:4" x14ac:dyDescent="0.2">
      <c r="A443" s="489" t="s">
        <v>9257</v>
      </c>
      <c r="B443" s="489" t="s">
        <v>206</v>
      </c>
      <c r="C443" s="491">
        <v>4987.45</v>
      </c>
      <c r="D443" s="492" t="s">
        <v>4090</v>
      </c>
    </row>
    <row r="444" spans="1:4" x14ac:dyDescent="0.2">
      <c r="A444" s="489" t="s">
        <v>9257</v>
      </c>
      <c r="B444" s="489" t="s">
        <v>229</v>
      </c>
      <c r="C444" s="491">
        <v>14.18</v>
      </c>
      <c r="D444" s="492" t="s">
        <v>4090</v>
      </c>
    </row>
    <row r="445" spans="1:4" x14ac:dyDescent="0.2">
      <c r="A445" s="489" t="s">
        <v>9257</v>
      </c>
      <c r="B445" s="489" t="s">
        <v>229</v>
      </c>
      <c r="C445" s="491">
        <v>8.5399999999999991</v>
      </c>
      <c r="D445" s="492" t="s">
        <v>4090</v>
      </c>
    </row>
    <row r="446" spans="1:4" x14ac:dyDescent="0.2">
      <c r="A446" s="489" t="s">
        <v>9257</v>
      </c>
      <c r="B446" s="489" t="s">
        <v>229</v>
      </c>
      <c r="C446" s="491">
        <v>11</v>
      </c>
      <c r="D446" s="492" t="s">
        <v>4090</v>
      </c>
    </row>
    <row r="447" spans="1:4" x14ac:dyDescent="0.2">
      <c r="A447" s="489" t="s">
        <v>9257</v>
      </c>
      <c r="B447" s="489" t="s">
        <v>229</v>
      </c>
      <c r="C447" s="491">
        <v>12.11</v>
      </c>
      <c r="D447" s="492" t="s">
        <v>4090</v>
      </c>
    </row>
    <row r="448" spans="1:4" x14ac:dyDescent="0.2">
      <c r="A448" s="489" t="s">
        <v>9257</v>
      </c>
      <c r="B448" s="489" t="s">
        <v>229</v>
      </c>
      <c r="C448" s="491">
        <v>13.110000000000001</v>
      </c>
      <c r="D448" s="492" t="s">
        <v>4090</v>
      </c>
    </row>
    <row r="449" spans="1:4" x14ac:dyDescent="0.2">
      <c r="A449" s="489" t="s">
        <v>9257</v>
      </c>
      <c r="B449" s="489" t="s">
        <v>229</v>
      </c>
      <c r="C449" s="491">
        <v>3.7</v>
      </c>
      <c r="D449" s="492" t="s">
        <v>4090</v>
      </c>
    </row>
    <row r="450" spans="1:4" x14ac:dyDescent="0.2">
      <c r="A450" s="489" t="s">
        <v>9257</v>
      </c>
      <c r="B450" s="489" t="s">
        <v>229</v>
      </c>
      <c r="C450" s="491">
        <v>20.130000000000003</v>
      </c>
      <c r="D450" s="492" t="s">
        <v>4090</v>
      </c>
    </row>
    <row r="451" spans="1:4" x14ac:dyDescent="0.2">
      <c r="A451" s="489" t="s">
        <v>9257</v>
      </c>
      <c r="B451" s="489" t="s">
        <v>229</v>
      </c>
      <c r="C451" s="491">
        <v>9.81</v>
      </c>
      <c r="D451" s="492" t="s">
        <v>4090</v>
      </c>
    </row>
    <row r="452" spans="1:4" x14ac:dyDescent="0.2">
      <c r="A452" s="489" t="s">
        <v>9257</v>
      </c>
      <c r="B452" s="489" t="s">
        <v>229</v>
      </c>
      <c r="C452" s="491">
        <v>11.170000000000002</v>
      </c>
      <c r="D452" s="492" t="s">
        <v>4090</v>
      </c>
    </row>
    <row r="453" spans="1:4" x14ac:dyDescent="0.2">
      <c r="A453" s="489" t="s">
        <v>9257</v>
      </c>
      <c r="B453" s="489" t="s">
        <v>229</v>
      </c>
      <c r="C453" s="491">
        <v>15.610000000000001</v>
      </c>
      <c r="D453" s="492" t="s">
        <v>4090</v>
      </c>
    </row>
    <row r="454" spans="1:4" x14ac:dyDescent="0.2">
      <c r="A454" s="489" t="s">
        <v>9257</v>
      </c>
      <c r="B454" s="489" t="s">
        <v>229</v>
      </c>
      <c r="C454" s="491">
        <v>14.829999999999998</v>
      </c>
      <c r="D454" s="492" t="s">
        <v>4090</v>
      </c>
    </row>
    <row r="455" spans="1:4" x14ac:dyDescent="0.2">
      <c r="A455" s="489" t="s">
        <v>9257</v>
      </c>
      <c r="B455" s="489" t="s">
        <v>229</v>
      </c>
      <c r="C455" s="491">
        <v>16.36</v>
      </c>
      <c r="D455" s="492" t="s">
        <v>4090</v>
      </c>
    </row>
    <row r="456" spans="1:4" x14ac:dyDescent="0.2">
      <c r="A456" s="489" t="s">
        <v>9257</v>
      </c>
      <c r="B456" s="489" t="s">
        <v>229</v>
      </c>
      <c r="C456" s="491">
        <v>9.379999999999999</v>
      </c>
      <c r="D456" s="492" t="s">
        <v>4090</v>
      </c>
    </row>
    <row r="457" spans="1:4" x14ac:dyDescent="0.2">
      <c r="A457" s="489" t="s">
        <v>9257</v>
      </c>
      <c r="B457" s="489" t="s">
        <v>229</v>
      </c>
      <c r="C457" s="491">
        <v>11.180000000000001</v>
      </c>
      <c r="D457" s="492" t="s">
        <v>4090</v>
      </c>
    </row>
    <row r="458" spans="1:4" x14ac:dyDescent="0.2">
      <c r="A458" s="489" t="s">
        <v>9257</v>
      </c>
      <c r="B458" s="489" t="s">
        <v>229</v>
      </c>
      <c r="C458" s="491">
        <v>4.6900000000000004</v>
      </c>
      <c r="D458" s="492" t="s">
        <v>4090</v>
      </c>
    </row>
    <row r="459" spans="1:4" x14ac:dyDescent="0.2">
      <c r="A459" s="489" t="s">
        <v>9257</v>
      </c>
      <c r="B459" s="489" t="s">
        <v>229</v>
      </c>
      <c r="C459" s="491">
        <v>6.49</v>
      </c>
      <c r="D459" s="492" t="s">
        <v>4090</v>
      </c>
    </row>
    <row r="460" spans="1:4" x14ac:dyDescent="0.2">
      <c r="A460" s="489" t="s">
        <v>9257</v>
      </c>
      <c r="B460" s="489" t="s">
        <v>229</v>
      </c>
      <c r="C460" s="491">
        <v>7.52</v>
      </c>
      <c r="D460" s="492" t="s">
        <v>4090</v>
      </c>
    </row>
    <row r="461" spans="1:4" x14ac:dyDescent="0.2">
      <c r="A461" s="489" t="s">
        <v>9257</v>
      </c>
      <c r="B461" s="489" t="s">
        <v>229</v>
      </c>
      <c r="C461" s="491">
        <v>16.46</v>
      </c>
      <c r="D461" s="492" t="s">
        <v>4090</v>
      </c>
    </row>
    <row r="462" spans="1:4" x14ac:dyDescent="0.2">
      <c r="A462" s="489" t="s">
        <v>9257</v>
      </c>
      <c r="B462" s="489" t="s">
        <v>229</v>
      </c>
      <c r="C462" s="491">
        <v>2.87</v>
      </c>
      <c r="D462" s="492" t="s">
        <v>4090</v>
      </c>
    </row>
    <row r="463" spans="1:4" x14ac:dyDescent="0.2">
      <c r="A463" s="489" t="s">
        <v>9257</v>
      </c>
      <c r="B463" s="489" t="s">
        <v>229</v>
      </c>
      <c r="C463" s="491">
        <v>13.280000000000001</v>
      </c>
      <c r="D463" s="492" t="s">
        <v>4090</v>
      </c>
    </row>
    <row r="464" spans="1:4" x14ac:dyDescent="0.2">
      <c r="A464" s="489" t="s">
        <v>9257</v>
      </c>
      <c r="B464" s="489" t="s">
        <v>229</v>
      </c>
      <c r="C464" s="491">
        <v>5.75</v>
      </c>
      <c r="D464" s="492" t="s">
        <v>4090</v>
      </c>
    </row>
    <row r="465" spans="1:4" x14ac:dyDescent="0.2">
      <c r="A465" s="489" t="s">
        <v>9257</v>
      </c>
      <c r="B465" s="489" t="s">
        <v>229</v>
      </c>
      <c r="C465" s="491">
        <v>3.23</v>
      </c>
      <c r="D465" s="492" t="s">
        <v>4090</v>
      </c>
    </row>
    <row r="466" spans="1:4" x14ac:dyDescent="0.2">
      <c r="A466" s="489" t="s">
        <v>9257</v>
      </c>
      <c r="B466" s="489" t="s">
        <v>229</v>
      </c>
      <c r="C466" s="491">
        <v>8.66</v>
      </c>
      <c r="D466" s="492" t="s">
        <v>4090</v>
      </c>
    </row>
    <row r="467" spans="1:4" x14ac:dyDescent="0.2">
      <c r="A467" s="489" t="s">
        <v>9257</v>
      </c>
      <c r="B467" s="489" t="s">
        <v>229</v>
      </c>
      <c r="C467" s="491">
        <v>9.4400000000000013</v>
      </c>
      <c r="D467" s="492" t="s">
        <v>4090</v>
      </c>
    </row>
    <row r="468" spans="1:4" x14ac:dyDescent="0.2">
      <c r="A468" s="489" t="s">
        <v>9257</v>
      </c>
      <c r="B468" s="489" t="s">
        <v>229</v>
      </c>
      <c r="C468" s="491">
        <v>5.88</v>
      </c>
      <c r="D468" s="492" t="s">
        <v>4090</v>
      </c>
    </row>
    <row r="469" spans="1:4" x14ac:dyDescent="0.2">
      <c r="A469" s="489" t="s">
        <v>9257</v>
      </c>
      <c r="B469" s="489" t="s">
        <v>229</v>
      </c>
      <c r="C469" s="491">
        <v>8.0800000000000018</v>
      </c>
      <c r="D469" s="492" t="s">
        <v>4090</v>
      </c>
    </row>
    <row r="470" spans="1:4" x14ac:dyDescent="0.2">
      <c r="A470" s="489" t="s">
        <v>9257</v>
      </c>
      <c r="B470" s="489" t="s">
        <v>229</v>
      </c>
      <c r="C470" s="491">
        <v>8.7999999999999989</v>
      </c>
      <c r="D470" s="492" t="s">
        <v>4090</v>
      </c>
    </row>
    <row r="471" spans="1:4" x14ac:dyDescent="0.2">
      <c r="A471" s="489" t="s">
        <v>9257</v>
      </c>
      <c r="B471" s="489" t="s">
        <v>229</v>
      </c>
      <c r="C471" s="491">
        <v>12.500000000000002</v>
      </c>
      <c r="D471" s="492" t="s">
        <v>4090</v>
      </c>
    </row>
    <row r="472" spans="1:4" x14ac:dyDescent="0.2">
      <c r="A472" s="489" t="s">
        <v>9257</v>
      </c>
      <c r="B472" s="489" t="s">
        <v>229</v>
      </c>
      <c r="C472" s="491">
        <v>7.910000000000001</v>
      </c>
      <c r="D472" s="492" t="s">
        <v>4090</v>
      </c>
    </row>
    <row r="473" spans="1:4" x14ac:dyDescent="0.2">
      <c r="A473" s="489" t="s">
        <v>9257</v>
      </c>
      <c r="B473" s="489" t="s">
        <v>229</v>
      </c>
      <c r="C473" s="491">
        <v>11.629999999999999</v>
      </c>
      <c r="D473" s="492" t="s">
        <v>4090</v>
      </c>
    </row>
    <row r="474" spans="1:4" x14ac:dyDescent="0.2">
      <c r="A474" s="489" t="s">
        <v>9257</v>
      </c>
      <c r="B474" s="489" t="s">
        <v>229</v>
      </c>
      <c r="C474" s="491">
        <v>9.7899999999999991</v>
      </c>
      <c r="D474" s="492" t="s">
        <v>4090</v>
      </c>
    </row>
    <row r="475" spans="1:4" x14ac:dyDescent="0.2">
      <c r="A475" s="489" t="s">
        <v>9257</v>
      </c>
      <c r="B475" s="489" t="s">
        <v>229</v>
      </c>
      <c r="C475" s="491">
        <v>2.79</v>
      </c>
      <c r="D475" s="492" t="s">
        <v>4090</v>
      </c>
    </row>
    <row r="476" spans="1:4" x14ac:dyDescent="0.2">
      <c r="A476" s="489" t="s">
        <v>9257</v>
      </c>
      <c r="B476" s="489" t="s">
        <v>229</v>
      </c>
      <c r="C476" s="491">
        <v>36.660000000000004</v>
      </c>
      <c r="D476" s="492" t="s">
        <v>4090</v>
      </c>
    </row>
    <row r="477" spans="1:4" x14ac:dyDescent="0.2">
      <c r="A477" s="489" t="s">
        <v>9257</v>
      </c>
      <c r="B477" s="489" t="s">
        <v>229</v>
      </c>
      <c r="C477" s="491">
        <v>11.230000000000002</v>
      </c>
      <c r="D477" s="492" t="s">
        <v>4090</v>
      </c>
    </row>
    <row r="478" spans="1:4" x14ac:dyDescent="0.2">
      <c r="A478" s="489" t="s">
        <v>9257</v>
      </c>
      <c r="B478" s="489" t="s">
        <v>229</v>
      </c>
      <c r="C478" s="491">
        <v>17.190000000000001</v>
      </c>
      <c r="D478" s="492" t="s">
        <v>4090</v>
      </c>
    </row>
    <row r="479" spans="1:4" x14ac:dyDescent="0.2">
      <c r="A479" s="489" t="s">
        <v>9257</v>
      </c>
      <c r="B479" s="489" t="s">
        <v>229</v>
      </c>
      <c r="C479" s="491">
        <v>6.76</v>
      </c>
      <c r="D479" s="492" t="s">
        <v>4090</v>
      </c>
    </row>
    <row r="480" spans="1:4" x14ac:dyDescent="0.2">
      <c r="A480" s="489" t="s">
        <v>9257</v>
      </c>
      <c r="B480" s="489" t="s">
        <v>229</v>
      </c>
      <c r="C480" s="491">
        <v>13.9</v>
      </c>
      <c r="D480" s="492" t="s">
        <v>4090</v>
      </c>
    </row>
    <row r="481" spans="1:4" x14ac:dyDescent="0.2">
      <c r="A481" s="489" t="s">
        <v>9257</v>
      </c>
      <c r="B481" s="489" t="s">
        <v>229</v>
      </c>
      <c r="C481" s="491">
        <v>14.910000000000002</v>
      </c>
      <c r="D481" s="492" t="s">
        <v>4090</v>
      </c>
    </row>
    <row r="482" spans="1:4" x14ac:dyDescent="0.2">
      <c r="A482" s="489" t="s">
        <v>9257</v>
      </c>
      <c r="B482" s="489" t="s">
        <v>229</v>
      </c>
      <c r="C482" s="491">
        <v>9.02</v>
      </c>
      <c r="D482" s="492" t="s">
        <v>4090</v>
      </c>
    </row>
    <row r="483" spans="1:4" x14ac:dyDescent="0.2">
      <c r="A483" s="489" t="s">
        <v>9257</v>
      </c>
      <c r="B483" s="489" t="s">
        <v>229</v>
      </c>
      <c r="C483" s="491">
        <v>5.7200000000000006</v>
      </c>
      <c r="D483" s="492" t="s">
        <v>4090</v>
      </c>
    </row>
    <row r="484" spans="1:4" x14ac:dyDescent="0.2">
      <c r="A484" s="489" t="s">
        <v>9257</v>
      </c>
      <c r="B484" s="489" t="s">
        <v>229</v>
      </c>
      <c r="C484" s="491">
        <v>11.679999999999998</v>
      </c>
      <c r="D484" s="492" t="s">
        <v>4090</v>
      </c>
    </row>
    <row r="485" spans="1:4" x14ac:dyDescent="0.2">
      <c r="A485" s="489" t="s">
        <v>9257</v>
      </c>
      <c r="B485" s="489" t="s">
        <v>229</v>
      </c>
      <c r="C485" s="491">
        <v>29.999999999999996</v>
      </c>
      <c r="D485" s="492" t="s">
        <v>4090</v>
      </c>
    </row>
    <row r="486" spans="1:4" x14ac:dyDescent="0.2">
      <c r="A486" s="489" t="s">
        <v>9257</v>
      </c>
      <c r="B486" s="489" t="s">
        <v>229</v>
      </c>
      <c r="C486" s="491">
        <v>35.68</v>
      </c>
      <c r="D486" s="492" t="s">
        <v>4090</v>
      </c>
    </row>
    <row r="487" spans="1:4" x14ac:dyDescent="0.2">
      <c r="A487" s="489" t="s">
        <v>9257</v>
      </c>
      <c r="B487" s="489" t="s">
        <v>229</v>
      </c>
      <c r="C487" s="491">
        <v>11.91</v>
      </c>
      <c r="D487" s="492" t="s">
        <v>4090</v>
      </c>
    </row>
    <row r="488" spans="1:4" x14ac:dyDescent="0.2">
      <c r="A488" s="489" t="s">
        <v>9257</v>
      </c>
      <c r="B488" s="489" t="s">
        <v>229</v>
      </c>
      <c r="C488" s="491">
        <v>6.2200000000000006</v>
      </c>
      <c r="D488" s="492" t="s">
        <v>4090</v>
      </c>
    </row>
    <row r="489" spans="1:4" x14ac:dyDescent="0.2">
      <c r="A489" s="489" t="s">
        <v>9257</v>
      </c>
      <c r="B489" s="489" t="s">
        <v>229</v>
      </c>
      <c r="C489" s="491">
        <v>13.48</v>
      </c>
      <c r="D489" s="492" t="s">
        <v>4090</v>
      </c>
    </row>
    <row r="490" spans="1:4" x14ac:dyDescent="0.2">
      <c r="A490" s="489" t="s">
        <v>9257</v>
      </c>
      <c r="B490" s="489" t="s">
        <v>229</v>
      </c>
      <c r="C490" s="491">
        <v>31.73</v>
      </c>
      <c r="D490" s="492" t="s">
        <v>4090</v>
      </c>
    </row>
    <row r="491" spans="1:4" x14ac:dyDescent="0.2">
      <c r="A491" s="489" t="s">
        <v>9257</v>
      </c>
      <c r="B491" s="489" t="s">
        <v>229</v>
      </c>
      <c r="C491" s="491">
        <v>17.260000000000005</v>
      </c>
      <c r="D491" s="492" t="s">
        <v>4090</v>
      </c>
    </row>
    <row r="492" spans="1:4" x14ac:dyDescent="0.2">
      <c r="A492" s="489" t="s">
        <v>9257</v>
      </c>
      <c r="B492" s="489" t="s">
        <v>229</v>
      </c>
      <c r="C492" s="491">
        <v>17.540000000000003</v>
      </c>
      <c r="D492" s="492" t="s">
        <v>4090</v>
      </c>
    </row>
    <row r="493" spans="1:4" x14ac:dyDescent="0.2">
      <c r="A493" s="489" t="s">
        <v>9257</v>
      </c>
      <c r="B493" s="489" t="s">
        <v>229</v>
      </c>
      <c r="C493" s="491">
        <v>9.8899999999999988</v>
      </c>
      <c r="D493" s="492" t="s">
        <v>4090</v>
      </c>
    </row>
    <row r="494" spans="1:4" x14ac:dyDescent="0.2">
      <c r="A494" s="489" t="s">
        <v>9257</v>
      </c>
      <c r="B494" s="489" t="s">
        <v>229</v>
      </c>
      <c r="C494" s="491">
        <v>6.5300000000000011</v>
      </c>
      <c r="D494" s="492" t="s">
        <v>4090</v>
      </c>
    </row>
    <row r="495" spans="1:4" x14ac:dyDescent="0.2">
      <c r="A495" s="489" t="s">
        <v>9257</v>
      </c>
      <c r="B495" s="489" t="s">
        <v>229</v>
      </c>
      <c r="C495" s="491">
        <v>20.11</v>
      </c>
      <c r="D495" s="492" t="s">
        <v>4090</v>
      </c>
    </row>
    <row r="496" spans="1:4" x14ac:dyDescent="0.2">
      <c r="A496" s="489" t="s">
        <v>9257</v>
      </c>
      <c r="B496" s="489" t="s">
        <v>229</v>
      </c>
      <c r="C496" s="491">
        <v>18.169999999999998</v>
      </c>
      <c r="D496" s="492" t="s">
        <v>4090</v>
      </c>
    </row>
    <row r="497" spans="1:4" x14ac:dyDescent="0.2">
      <c r="A497" s="489" t="s">
        <v>9257</v>
      </c>
      <c r="B497" s="489" t="s">
        <v>229</v>
      </c>
      <c r="C497" s="491">
        <v>16.060000000000002</v>
      </c>
      <c r="D497" s="492" t="s">
        <v>4090</v>
      </c>
    </row>
    <row r="498" spans="1:4" x14ac:dyDescent="0.2">
      <c r="A498" s="489" t="s">
        <v>9257</v>
      </c>
      <c r="B498" s="489" t="s">
        <v>229</v>
      </c>
      <c r="C498" s="491">
        <v>5.17</v>
      </c>
      <c r="D498" s="492" t="s">
        <v>4090</v>
      </c>
    </row>
    <row r="499" spans="1:4" x14ac:dyDescent="0.2">
      <c r="A499" s="489" t="s">
        <v>9257</v>
      </c>
      <c r="B499" s="489" t="s">
        <v>229</v>
      </c>
      <c r="C499" s="491">
        <v>15.489999999999998</v>
      </c>
      <c r="D499" s="492" t="s">
        <v>4090</v>
      </c>
    </row>
    <row r="500" spans="1:4" x14ac:dyDescent="0.2">
      <c r="A500" s="489" t="s">
        <v>9257</v>
      </c>
      <c r="B500" s="489" t="s">
        <v>229</v>
      </c>
      <c r="C500" s="491">
        <v>5.18</v>
      </c>
      <c r="D500" s="492" t="s">
        <v>4090</v>
      </c>
    </row>
    <row r="501" spans="1:4" x14ac:dyDescent="0.2">
      <c r="A501" s="489" t="s">
        <v>9257</v>
      </c>
      <c r="B501" s="489" t="s">
        <v>229</v>
      </c>
      <c r="C501" s="491">
        <v>7.7</v>
      </c>
      <c r="D501" s="492" t="s">
        <v>4090</v>
      </c>
    </row>
    <row r="502" spans="1:4" x14ac:dyDescent="0.2">
      <c r="A502" s="489" t="s">
        <v>9257</v>
      </c>
      <c r="B502" s="489" t="s">
        <v>229</v>
      </c>
      <c r="C502" s="491">
        <v>2.4400000000000004</v>
      </c>
      <c r="D502" s="492" t="s">
        <v>4090</v>
      </c>
    </row>
    <row r="503" spans="1:4" x14ac:dyDescent="0.2">
      <c r="A503" s="489" t="s">
        <v>9257</v>
      </c>
      <c r="B503" s="489" t="s">
        <v>229</v>
      </c>
      <c r="C503" s="491">
        <v>22.650000000000002</v>
      </c>
      <c r="D503" s="492" t="s">
        <v>4090</v>
      </c>
    </row>
    <row r="504" spans="1:4" x14ac:dyDescent="0.2">
      <c r="A504" s="489" t="s">
        <v>9257</v>
      </c>
      <c r="B504" s="489" t="s">
        <v>229</v>
      </c>
      <c r="C504" s="491">
        <v>9.2700000000000014</v>
      </c>
      <c r="D504" s="492" t="s">
        <v>4090</v>
      </c>
    </row>
    <row r="505" spans="1:4" x14ac:dyDescent="0.2">
      <c r="A505" s="489" t="s">
        <v>9257</v>
      </c>
      <c r="B505" s="489" t="s">
        <v>229</v>
      </c>
      <c r="C505" s="491">
        <v>0.02</v>
      </c>
      <c r="D505" s="492" t="s">
        <v>4090</v>
      </c>
    </row>
    <row r="506" spans="1:4" x14ac:dyDescent="0.2">
      <c r="A506" s="489" t="s">
        <v>9257</v>
      </c>
      <c r="B506" s="489" t="s">
        <v>229</v>
      </c>
      <c r="C506" s="491">
        <v>11.120000000000001</v>
      </c>
      <c r="D506" s="492" t="s">
        <v>4090</v>
      </c>
    </row>
    <row r="507" spans="1:4" x14ac:dyDescent="0.2">
      <c r="A507" s="489" t="s">
        <v>9257</v>
      </c>
      <c r="B507" s="489" t="s">
        <v>229</v>
      </c>
      <c r="C507" s="491">
        <v>5.78</v>
      </c>
      <c r="D507" s="492" t="s">
        <v>4090</v>
      </c>
    </row>
    <row r="508" spans="1:4" x14ac:dyDescent="0.2">
      <c r="A508" s="489" t="s">
        <v>9257</v>
      </c>
      <c r="B508" s="489" t="s">
        <v>229</v>
      </c>
      <c r="C508" s="491">
        <v>4.3600000000000003</v>
      </c>
      <c r="D508" s="492" t="s">
        <v>4090</v>
      </c>
    </row>
    <row r="509" spans="1:4" x14ac:dyDescent="0.2">
      <c r="A509" s="489" t="s">
        <v>9257</v>
      </c>
      <c r="B509" s="489" t="s">
        <v>229</v>
      </c>
      <c r="C509" s="491">
        <v>5.0199999999999996</v>
      </c>
      <c r="D509" s="492" t="s">
        <v>4090</v>
      </c>
    </row>
    <row r="510" spans="1:4" x14ac:dyDescent="0.2">
      <c r="A510" s="489" t="s">
        <v>9257</v>
      </c>
      <c r="B510" s="489" t="s">
        <v>229</v>
      </c>
      <c r="C510" s="491">
        <v>15.2</v>
      </c>
      <c r="D510" s="492" t="s">
        <v>4090</v>
      </c>
    </row>
    <row r="511" spans="1:4" x14ac:dyDescent="0.2">
      <c r="A511" s="489" t="s">
        <v>9257</v>
      </c>
      <c r="B511" s="489" t="s">
        <v>229</v>
      </c>
      <c r="C511" s="491">
        <v>15.53</v>
      </c>
      <c r="D511" s="492" t="s">
        <v>4090</v>
      </c>
    </row>
    <row r="512" spans="1:4" x14ac:dyDescent="0.2">
      <c r="A512" s="489" t="s">
        <v>9257</v>
      </c>
      <c r="B512" s="489" t="s">
        <v>229</v>
      </c>
      <c r="C512" s="491">
        <v>8.0900000000000016</v>
      </c>
      <c r="D512" s="492" t="s">
        <v>4090</v>
      </c>
    </row>
    <row r="513" spans="1:4" x14ac:dyDescent="0.2">
      <c r="A513" s="489" t="s">
        <v>9257</v>
      </c>
      <c r="B513" s="489" t="s">
        <v>229</v>
      </c>
      <c r="C513" s="491">
        <v>11.760000000000002</v>
      </c>
      <c r="D513" s="492" t="s">
        <v>4090</v>
      </c>
    </row>
    <row r="514" spans="1:4" x14ac:dyDescent="0.2">
      <c r="A514" s="489" t="s">
        <v>9257</v>
      </c>
      <c r="B514" s="489" t="s">
        <v>229</v>
      </c>
      <c r="C514" s="491">
        <v>8.3000000000000007</v>
      </c>
      <c r="D514" s="492" t="s">
        <v>4090</v>
      </c>
    </row>
    <row r="515" spans="1:4" x14ac:dyDescent="0.2">
      <c r="A515" s="489" t="s">
        <v>9257</v>
      </c>
      <c r="B515" s="489" t="s">
        <v>229</v>
      </c>
      <c r="C515" s="491">
        <v>13.010000000000002</v>
      </c>
      <c r="D515" s="492" t="s">
        <v>4090</v>
      </c>
    </row>
    <row r="516" spans="1:4" x14ac:dyDescent="0.2">
      <c r="A516" s="489" t="s">
        <v>9257</v>
      </c>
      <c r="B516" s="489" t="s">
        <v>229</v>
      </c>
      <c r="C516" s="491">
        <v>7.58</v>
      </c>
      <c r="D516" s="492" t="s">
        <v>4090</v>
      </c>
    </row>
    <row r="517" spans="1:4" x14ac:dyDescent="0.2">
      <c r="A517" s="489" t="s">
        <v>9257</v>
      </c>
      <c r="B517" s="489" t="s">
        <v>229</v>
      </c>
      <c r="C517" s="491">
        <v>17.630000000000003</v>
      </c>
      <c r="D517" s="492" t="s">
        <v>4090</v>
      </c>
    </row>
    <row r="518" spans="1:4" x14ac:dyDescent="0.2">
      <c r="A518" s="489" t="s">
        <v>9257</v>
      </c>
      <c r="B518" s="489" t="s">
        <v>229</v>
      </c>
      <c r="C518" s="491">
        <v>7.29</v>
      </c>
      <c r="D518" s="492" t="s">
        <v>4090</v>
      </c>
    </row>
    <row r="519" spans="1:4" x14ac:dyDescent="0.2">
      <c r="A519" s="489" t="s">
        <v>9257</v>
      </c>
      <c r="B519" s="489" t="s">
        <v>229</v>
      </c>
      <c r="C519" s="491">
        <v>15.42</v>
      </c>
      <c r="D519" s="492" t="s">
        <v>4090</v>
      </c>
    </row>
    <row r="520" spans="1:4" x14ac:dyDescent="0.2">
      <c r="A520" s="489" t="s">
        <v>9257</v>
      </c>
      <c r="B520" s="489" t="s">
        <v>229</v>
      </c>
      <c r="C520" s="491">
        <v>16.95</v>
      </c>
      <c r="D520" s="492" t="s">
        <v>4090</v>
      </c>
    </row>
    <row r="521" spans="1:4" x14ac:dyDescent="0.2">
      <c r="A521" s="489" t="s">
        <v>9257</v>
      </c>
      <c r="B521" s="489" t="s">
        <v>229</v>
      </c>
      <c r="C521" s="491">
        <v>11.830000000000002</v>
      </c>
      <c r="D521" s="492" t="s">
        <v>4090</v>
      </c>
    </row>
    <row r="522" spans="1:4" x14ac:dyDescent="0.2">
      <c r="A522" s="489" t="s">
        <v>9257</v>
      </c>
      <c r="B522" s="489" t="s">
        <v>229</v>
      </c>
      <c r="C522" s="491">
        <v>11.43</v>
      </c>
      <c r="D522" s="492" t="s">
        <v>4090</v>
      </c>
    </row>
    <row r="523" spans="1:4" x14ac:dyDescent="0.2">
      <c r="A523" s="489" t="s">
        <v>9257</v>
      </c>
      <c r="B523" s="489" t="s">
        <v>229</v>
      </c>
      <c r="C523" s="491">
        <v>16.43</v>
      </c>
      <c r="D523" s="492" t="s">
        <v>4090</v>
      </c>
    </row>
    <row r="524" spans="1:4" x14ac:dyDescent="0.2">
      <c r="A524" s="489" t="s">
        <v>9257</v>
      </c>
      <c r="B524" s="489" t="s">
        <v>229</v>
      </c>
      <c r="C524" s="491">
        <v>17.2</v>
      </c>
      <c r="D524" s="492" t="s">
        <v>4090</v>
      </c>
    </row>
    <row r="525" spans="1:4" x14ac:dyDescent="0.2">
      <c r="A525" s="489" t="s">
        <v>9257</v>
      </c>
      <c r="B525" s="489" t="s">
        <v>229</v>
      </c>
      <c r="C525" s="491">
        <v>19.540000000000003</v>
      </c>
      <c r="D525" s="492" t="s">
        <v>4090</v>
      </c>
    </row>
    <row r="526" spans="1:4" x14ac:dyDescent="0.2">
      <c r="A526" s="489" t="s">
        <v>9257</v>
      </c>
      <c r="B526" s="489" t="s">
        <v>229</v>
      </c>
      <c r="C526" s="491">
        <v>3.05</v>
      </c>
      <c r="D526" s="492" t="s">
        <v>4090</v>
      </c>
    </row>
    <row r="527" spans="1:4" x14ac:dyDescent="0.2">
      <c r="A527" s="489" t="s">
        <v>9257</v>
      </c>
      <c r="B527" s="489" t="s">
        <v>229</v>
      </c>
      <c r="C527" s="491">
        <v>14.95</v>
      </c>
      <c r="D527" s="492" t="s">
        <v>4090</v>
      </c>
    </row>
    <row r="528" spans="1:4" x14ac:dyDescent="0.2">
      <c r="A528" s="489" t="s">
        <v>9257</v>
      </c>
      <c r="B528" s="489" t="s">
        <v>229</v>
      </c>
      <c r="C528" s="491">
        <v>16.64</v>
      </c>
      <c r="D528" s="492" t="s">
        <v>4090</v>
      </c>
    </row>
    <row r="529" spans="1:4" x14ac:dyDescent="0.2">
      <c r="A529" s="489" t="s">
        <v>9257</v>
      </c>
      <c r="B529" s="489" t="s">
        <v>229</v>
      </c>
      <c r="C529" s="491">
        <v>11.760000000000002</v>
      </c>
      <c r="D529" s="492" t="s">
        <v>4090</v>
      </c>
    </row>
    <row r="530" spans="1:4" x14ac:dyDescent="0.2">
      <c r="A530" s="489" t="s">
        <v>9257</v>
      </c>
      <c r="B530" s="489" t="s">
        <v>229</v>
      </c>
      <c r="C530" s="491">
        <v>1.71</v>
      </c>
      <c r="D530" s="492" t="s">
        <v>4090</v>
      </c>
    </row>
    <row r="531" spans="1:4" x14ac:dyDescent="0.2">
      <c r="A531" s="489" t="s">
        <v>9257</v>
      </c>
      <c r="B531" s="489" t="s">
        <v>229</v>
      </c>
      <c r="C531" s="491">
        <v>11.059999999999999</v>
      </c>
      <c r="D531" s="492" t="s">
        <v>4090</v>
      </c>
    </row>
    <row r="532" spans="1:4" x14ac:dyDescent="0.2">
      <c r="A532" s="489" t="s">
        <v>9257</v>
      </c>
      <c r="B532" s="489" t="s">
        <v>229</v>
      </c>
      <c r="C532" s="491">
        <v>8.4100000000000019</v>
      </c>
      <c r="D532" s="492" t="s">
        <v>4090</v>
      </c>
    </row>
    <row r="533" spans="1:4" x14ac:dyDescent="0.2">
      <c r="A533" s="489" t="s">
        <v>9257</v>
      </c>
      <c r="B533" s="489" t="s">
        <v>229</v>
      </c>
      <c r="C533" s="491">
        <v>6.2800000000000011</v>
      </c>
      <c r="D533" s="492" t="s">
        <v>4090</v>
      </c>
    </row>
    <row r="534" spans="1:4" x14ac:dyDescent="0.2">
      <c r="A534" s="489" t="s">
        <v>9257</v>
      </c>
      <c r="B534" s="489" t="s">
        <v>229</v>
      </c>
      <c r="C534" s="491">
        <v>21.52</v>
      </c>
      <c r="D534" s="492" t="s">
        <v>4090</v>
      </c>
    </row>
    <row r="535" spans="1:4" x14ac:dyDescent="0.2">
      <c r="A535" s="489" t="s">
        <v>9257</v>
      </c>
      <c r="B535" s="489" t="s">
        <v>229</v>
      </c>
      <c r="C535" s="491">
        <v>10.050000000000001</v>
      </c>
      <c r="D535" s="492" t="s">
        <v>4090</v>
      </c>
    </row>
    <row r="536" spans="1:4" x14ac:dyDescent="0.2">
      <c r="A536" s="489" t="s">
        <v>9257</v>
      </c>
      <c r="B536" s="489" t="s">
        <v>229</v>
      </c>
      <c r="C536" s="491">
        <v>6.1199999999999992</v>
      </c>
      <c r="D536" s="492" t="s">
        <v>4090</v>
      </c>
    </row>
    <row r="537" spans="1:4" x14ac:dyDescent="0.2">
      <c r="A537" s="489" t="s">
        <v>9257</v>
      </c>
      <c r="B537" s="489" t="s">
        <v>229</v>
      </c>
      <c r="C537" s="491">
        <v>6.1199999999999992</v>
      </c>
      <c r="D537" s="492" t="s">
        <v>4090</v>
      </c>
    </row>
    <row r="538" spans="1:4" x14ac:dyDescent="0.2">
      <c r="A538" s="489" t="s">
        <v>9257</v>
      </c>
      <c r="B538" s="489" t="s">
        <v>229</v>
      </c>
      <c r="C538" s="491">
        <v>21.04</v>
      </c>
      <c r="D538" s="492" t="s">
        <v>4090</v>
      </c>
    </row>
    <row r="539" spans="1:4" x14ac:dyDescent="0.2">
      <c r="A539" s="489" t="s">
        <v>9257</v>
      </c>
      <c r="B539" s="489" t="s">
        <v>229</v>
      </c>
      <c r="C539" s="491">
        <v>0.11</v>
      </c>
      <c r="D539" s="492" t="s">
        <v>4090</v>
      </c>
    </row>
    <row r="540" spans="1:4" x14ac:dyDescent="0.2">
      <c r="A540" s="489" t="s">
        <v>9257</v>
      </c>
      <c r="B540" s="489" t="s">
        <v>229</v>
      </c>
      <c r="C540" s="491">
        <v>10.63</v>
      </c>
      <c r="D540" s="492" t="s">
        <v>4090</v>
      </c>
    </row>
    <row r="541" spans="1:4" x14ac:dyDescent="0.2">
      <c r="A541" s="489" t="s">
        <v>9257</v>
      </c>
      <c r="B541" s="489" t="s">
        <v>229</v>
      </c>
      <c r="C541" s="491">
        <v>23.310000000000002</v>
      </c>
      <c r="D541" s="492" t="s">
        <v>4090</v>
      </c>
    </row>
    <row r="542" spans="1:4" x14ac:dyDescent="0.2">
      <c r="A542" s="489" t="s">
        <v>9257</v>
      </c>
      <c r="B542" s="489" t="s">
        <v>229</v>
      </c>
      <c r="C542" s="491">
        <v>9.64</v>
      </c>
      <c r="D542" s="492" t="s">
        <v>4090</v>
      </c>
    </row>
    <row r="543" spans="1:4" x14ac:dyDescent="0.2">
      <c r="A543" s="489" t="s">
        <v>9257</v>
      </c>
      <c r="B543" s="489" t="s">
        <v>229</v>
      </c>
      <c r="C543" s="491">
        <v>38.770000000000003</v>
      </c>
      <c r="D543" s="492" t="s">
        <v>4090</v>
      </c>
    </row>
    <row r="544" spans="1:4" x14ac:dyDescent="0.2">
      <c r="A544" s="489" t="s">
        <v>9257</v>
      </c>
      <c r="B544" s="489" t="s">
        <v>229</v>
      </c>
      <c r="C544" s="491">
        <v>3.2199999999999998</v>
      </c>
      <c r="D544" s="492" t="s">
        <v>4090</v>
      </c>
    </row>
    <row r="545" spans="1:4" x14ac:dyDescent="0.2">
      <c r="A545" s="489" t="s">
        <v>9257</v>
      </c>
      <c r="B545" s="489" t="s">
        <v>229</v>
      </c>
      <c r="C545" s="491">
        <v>15.94</v>
      </c>
      <c r="D545" s="492" t="s">
        <v>4090</v>
      </c>
    </row>
    <row r="546" spans="1:4" x14ac:dyDescent="0.2">
      <c r="A546" s="489" t="s">
        <v>9257</v>
      </c>
      <c r="B546" s="489" t="s">
        <v>229</v>
      </c>
      <c r="C546" s="491">
        <v>18.900000000000002</v>
      </c>
      <c r="D546" s="492" t="s">
        <v>4090</v>
      </c>
    </row>
    <row r="547" spans="1:4" x14ac:dyDescent="0.2">
      <c r="A547" s="489" t="s">
        <v>9257</v>
      </c>
      <c r="B547" s="489" t="s">
        <v>229</v>
      </c>
      <c r="C547" s="491">
        <v>5.85</v>
      </c>
      <c r="D547" s="492" t="s">
        <v>4090</v>
      </c>
    </row>
    <row r="548" spans="1:4" x14ac:dyDescent="0.2">
      <c r="A548" s="489" t="s">
        <v>9257</v>
      </c>
      <c r="B548" s="489" t="s">
        <v>229</v>
      </c>
      <c r="C548" s="491">
        <v>17.579999999999998</v>
      </c>
      <c r="D548" s="492" t="s">
        <v>4090</v>
      </c>
    </row>
    <row r="549" spans="1:4" x14ac:dyDescent="0.2">
      <c r="A549" s="489" t="s">
        <v>9257</v>
      </c>
      <c r="B549" s="489" t="s">
        <v>229</v>
      </c>
      <c r="C549" s="491">
        <v>4</v>
      </c>
      <c r="D549" s="492" t="s">
        <v>4090</v>
      </c>
    </row>
    <row r="550" spans="1:4" x14ac:dyDescent="0.2">
      <c r="A550" s="489" t="s">
        <v>9257</v>
      </c>
      <c r="B550" s="489" t="s">
        <v>229</v>
      </c>
      <c r="C550" s="491">
        <v>14.910000000000002</v>
      </c>
      <c r="D550" s="492" t="s">
        <v>4090</v>
      </c>
    </row>
    <row r="551" spans="1:4" x14ac:dyDescent="0.2">
      <c r="A551" s="489" t="s">
        <v>9257</v>
      </c>
      <c r="B551" s="489" t="s">
        <v>229</v>
      </c>
      <c r="C551" s="491">
        <v>21.350000000000005</v>
      </c>
      <c r="D551" s="492" t="s">
        <v>4090</v>
      </c>
    </row>
    <row r="552" spans="1:4" x14ac:dyDescent="0.2">
      <c r="A552" s="489" t="s">
        <v>9257</v>
      </c>
      <c r="B552" s="489" t="s">
        <v>229</v>
      </c>
      <c r="C552" s="491">
        <v>11.589999999999998</v>
      </c>
      <c r="D552" s="492" t="s">
        <v>4090</v>
      </c>
    </row>
    <row r="553" spans="1:4" x14ac:dyDescent="0.2">
      <c r="A553" s="489" t="s">
        <v>9257</v>
      </c>
      <c r="B553" s="489" t="s">
        <v>229</v>
      </c>
      <c r="C553" s="491">
        <v>11.059999999999999</v>
      </c>
      <c r="D553" s="492" t="s">
        <v>4090</v>
      </c>
    </row>
    <row r="554" spans="1:4" x14ac:dyDescent="0.2">
      <c r="A554" s="489" t="s">
        <v>9257</v>
      </c>
      <c r="B554" s="489" t="s">
        <v>229</v>
      </c>
      <c r="C554" s="491">
        <v>7.08</v>
      </c>
      <c r="D554" s="492" t="s">
        <v>4090</v>
      </c>
    </row>
    <row r="555" spans="1:4" x14ac:dyDescent="0.2">
      <c r="A555" s="489" t="s">
        <v>9257</v>
      </c>
      <c r="B555" s="489" t="s">
        <v>229</v>
      </c>
      <c r="C555" s="491">
        <v>4.8899999999999997</v>
      </c>
      <c r="D555" s="492" t="s">
        <v>4090</v>
      </c>
    </row>
    <row r="556" spans="1:4" x14ac:dyDescent="0.2">
      <c r="A556" s="489" t="s">
        <v>9257</v>
      </c>
      <c r="B556" s="489" t="s">
        <v>229</v>
      </c>
      <c r="C556" s="491">
        <v>11.719999999999999</v>
      </c>
      <c r="D556" s="492" t="s">
        <v>4090</v>
      </c>
    </row>
    <row r="557" spans="1:4" x14ac:dyDescent="0.2">
      <c r="A557" s="489" t="s">
        <v>9257</v>
      </c>
      <c r="B557" s="489" t="s">
        <v>229</v>
      </c>
      <c r="C557" s="491">
        <v>4.95</v>
      </c>
      <c r="D557" s="492" t="s">
        <v>4090</v>
      </c>
    </row>
    <row r="558" spans="1:4" x14ac:dyDescent="0.2">
      <c r="A558" s="489" t="s">
        <v>9257</v>
      </c>
      <c r="B558" s="489" t="s">
        <v>229</v>
      </c>
      <c r="C558" s="491">
        <v>15.630000000000003</v>
      </c>
      <c r="D558" s="492" t="s">
        <v>4090</v>
      </c>
    </row>
    <row r="559" spans="1:4" x14ac:dyDescent="0.2">
      <c r="A559" s="489" t="s">
        <v>9257</v>
      </c>
      <c r="B559" s="489" t="s">
        <v>229</v>
      </c>
      <c r="C559" s="491">
        <v>24.179999999999996</v>
      </c>
      <c r="D559" s="492" t="s">
        <v>4090</v>
      </c>
    </row>
    <row r="560" spans="1:4" x14ac:dyDescent="0.2">
      <c r="A560" s="489" t="s">
        <v>9257</v>
      </c>
      <c r="B560" s="489" t="s">
        <v>229</v>
      </c>
      <c r="C560" s="491">
        <v>3.1300000000000003</v>
      </c>
      <c r="D560" s="492" t="s">
        <v>4090</v>
      </c>
    </row>
    <row r="561" spans="1:4" x14ac:dyDescent="0.2">
      <c r="A561" s="489" t="s">
        <v>9257</v>
      </c>
      <c r="B561" s="489" t="s">
        <v>229</v>
      </c>
      <c r="C561" s="491">
        <v>7.3599999999999994</v>
      </c>
      <c r="D561" s="492" t="s">
        <v>4090</v>
      </c>
    </row>
    <row r="562" spans="1:4" x14ac:dyDescent="0.2">
      <c r="A562" s="489" t="s">
        <v>9257</v>
      </c>
      <c r="B562" s="489" t="s">
        <v>229</v>
      </c>
      <c r="C562" s="491">
        <v>0.79</v>
      </c>
      <c r="D562" s="492" t="s">
        <v>4090</v>
      </c>
    </row>
    <row r="563" spans="1:4" x14ac:dyDescent="0.2">
      <c r="A563" s="489" t="s">
        <v>9257</v>
      </c>
      <c r="B563" s="489" t="s">
        <v>229</v>
      </c>
      <c r="C563" s="491">
        <v>20.200000000000003</v>
      </c>
      <c r="D563" s="492" t="s">
        <v>4090</v>
      </c>
    </row>
    <row r="564" spans="1:4" x14ac:dyDescent="0.2">
      <c r="A564" s="489" t="s">
        <v>9257</v>
      </c>
      <c r="B564" s="489" t="s">
        <v>229</v>
      </c>
      <c r="C564" s="491">
        <v>19.480000000000004</v>
      </c>
      <c r="D564" s="492" t="s">
        <v>4090</v>
      </c>
    </row>
    <row r="565" spans="1:4" x14ac:dyDescent="0.2">
      <c r="A565" s="489" t="s">
        <v>9257</v>
      </c>
      <c r="B565" s="489" t="s">
        <v>229</v>
      </c>
      <c r="C565" s="491">
        <v>13.280000000000001</v>
      </c>
      <c r="D565" s="492" t="s">
        <v>4090</v>
      </c>
    </row>
    <row r="566" spans="1:4" x14ac:dyDescent="0.2">
      <c r="A566" s="489" t="s">
        <v>9257</v>
      </c>
      <c r="B566" s="489" t="s">
        <v>229</v>
      </c>
      <c r="C566" s="491">
        <v>9.2800000000000011</v>
      </c>
      <c r="D566" s="492" t="s">
        <v>4090</v>
      </c>
    </row>
    <row r="567" spans="1:4" x14ac:dyDescent="0.2">
      <c r="A567" s="489" t="s">
        <v>9257</v>
      </c>
      <c r="B567" s="489" t="s">
        <v>229</v>
      </c>
      <c r="C567" s="491">
        <v>20.04</v>
      </c>
      <c r="D567" s="492" t="s">
        <v>4090</v>
      </c>
    </row>
    <row r="568" spans="1:4" x14ac:dyDescent="0.2">
      <c r="A568" s="489" t="s">
        <v>9257</v>
      </c>
      <c r="B568" s="489" t="s">
        <v>229</v>
      </c>
      <c r="C568" s="491">
        <v>13.200000000000001</v>
      </c>
      <c r="D568" s="492" t="s">
        <v>4090</v>
      </c>
    </row>
    <row r="569" spans="1:4" x14ac:dyDescent="0.2">
      <c r="A569" s="489" t="s">
        <v>9257</v>
      </c>
      <c r="B569" s="489" t="s">
        <v>229</v>
      </c>
      <c r="C569" s="491">
        <v>21.74</v>
      </c>
      <c r="D569" s="492" t="s">
        <v>4090</v>
      </c>
    </row>
    <row r="570" spans="1:4" x14ac:dyDescent="0.2">
      <c r="A570" s="489" t="s">
        <v>9257</v>
      </c>
      <c r="B570" s="489" t="s">
        <v>229</v>
      </c>
      <c r="C570" s="491">
        <v>14.030000000000001</v>
      </c>
      <c r="D570" s="492" t="s">
        <v>4090</v>
      </c>
    </row>
    <row r="571" spans="1:4" x14ac:dyDescent="0.2">
      <c r="A571" s="489" t="s">
        <v>9257</v>
      </c>
      <c r="B571" s="489" t="s">
        <v>229</v>
      </c>
      <c r="C571" s="491">
        <v>3.9300000000000006</v>
      </c>
      <c r="D571" s="492" t="s">
        <v>4090</v>
      </c>
    </row>
    <row r="572" spans="1:4" x14ac:dyDescent="0.2">
      <c r="A572" s="489" t="s">
        <v>9257</v>
      </c>
      <c r="B572" s="489" t="s">
        <v>229</v>
      </c>
      <c r="C572" s="491">
        <v>24.06</v>
      </c>
      <c r="D572" s="492" t="s">
        <v>4090</v>
      </c>
    </row>
    <row r="573" spans="1:4" x14ac:dyDescent="0.2">
      <c r="A573" s="489" t="s">
        <v>9257</v>
      </c>
      <c r="B573" s="489" t="s">
        <v>229</v>
      </c>
      <c r="C573" s="491">
        <v>14.450000000000001</v>
      </c>
      <c r="D573" s="492" t="s">
        <v>4090</v>
      </c>
    </row>
    <row r="574" spans="1:4" x14ac:dyDescent="0.2">
      <c r="A574" s="489" t="s">
        <v>9257</v>
      </c>
      <c r="B574" s="489" t="s">
        <v>229</v>
      </c>
      <c r="C574" s="491">
        <v>8.91</v>
      </c>
      <c r="D574" s="492" t="s">
        <v>4090</v>
      </c>
    </row>
    <row r="575" spans="1:4" x14ac:dyDescent="0.2">
      <c r="A575" s="489" t="s">
        <v>9257</v>
      </c>
      <c r="B575" s="489" t="s">
        <v>229</v>
      </c>
      <c r="C575" s="491">
        <v>22</v>
      </c>
      <c r="D575" s="492" t="s">
        <v>4090</v>
      </c>
    </row>
    <row r="576" spans="1:4" x14ac:dyDescent="0.2">
      <c r="A576" s="489" t="s">
        <v>9257</v>
      </c>
      <c r="B576" s="489" t="s">
        <v>229</v>
      </c>
      <c r="C576" s="491">
        <v>17.29</v>
      </c>
      <c r="D576" s="492" t="s">
        <v>4090</v>
      </c>
    </row>
    <row r="577" spans="1:4" x14ac:dyDescent="0.2">
      <c r="A577" s="489" t="s">
        <v>9257</v>
      </c>
      <c r="B577" s="489" t="s">
        <v>229</v>
      </c>
      <c r="C577" s="491">
        <v>19.410000000000004</v>
      </c>
      <c r="D577" s="492" t="s">
        <v>4090</v>
      </c>
    </row>
    <row r="578" spans="1:4" x14ac:dyDescent="0.2">
      <c r="A578" s="489" t="s">
        <v>9257</v>
      </c>
      <c r="B578" s="489" t="s">
        <v>229</v>
      </c>
      <c r="C578" s="491">
        <v>18.439999999999998</v>
      </c>
      <c r="D578" s="492" t="s">
        <v>4090</v>
      </c>
    </row>
    <row r="579" spans="1:4" x14ac:dyDescent="0.2">
      <c r="A579" s="489" t="s">
        <v>9257</v>
      </c>
      <c r="B579" s="489" t="s">
        <v>229</v>
      </c>
      <c r="C579" s="491">
        <v>4.99</v>
      </c>
      <c r="D579" s="492" t="s">
        <v>4090</v>
      </c>
    </row>
    <row r="580" spans="1:4" x14ac:dyDescent="0.2">
      <c r="A580" s="489" t="s">
        <v>9257</v>
      </c>
      <c r="B580" s="489" t="s">
        <v>229</v>
      </c>
      <c r="C580" s="491">
        <v>1.62</v>
      </c>
      <c r="D580" s="492" t="s">
        <v>4090</v>
      </c>
    </row>
    <row r="581" spans="1:4" x14ac:dyDescent="0.2">
      <c r="A581" s="489" t="s">
        <v>9257</v>
      </c>
      <c r="B581" s="489" t="s">
        <v>229</v>
      </c>
      <c r="C581" s="491">
        <v>3.23</v>
      </c>
      <c r="D581" s="492" t="s">
        <v>4090</v>
      </c>
    </row>
    <row r="582" spans="1:4" x14ac:dyDescent="0.2">
      <c r="A582" s="489" t="s">
        <v>9257</v>
      </c>
      <c r="B582" s="489" t="s">
        <v>229</v>
      </c>
      <c r="C582" s="491">
        <v>7.25</v>
      </c>
      <c r="D582" s="492" t="s">
        <v>4090</v>
      </c>
    </row>
    <row r="583" spans="1:4" x14ac:dyDescent="0.2">
      <c r="A583" s="489" t="s">
        <v>9257</v>
      </c>
      <c r="B583" s="489" t="s">
        <v>229</v>
      </c>
      <c r="C583" s="491">
        <v>16.57</v>
      </c>
      <c r="D583" s="492" t="s">
        <v>4090</v>
      </c>
    </row>
    <row r="584" spans="1:4" x14ac:dyDescent="0.2">
      <c r="A584" s="489" t="s">
        <v>9257</v>
      </c>
      <c r="B584" s="489" t="s">
        <v>229</v>
      </c>
      <c r="C584" s="491">
        <v>18.729999999999997</v>
      </c>
      <c r="D584" s="492" t="s">
        <v>4090</v>
      </c>
    </row>
    <row r="585" spans="1:4" x14ac:dyDescent="0.2">
      <c r="A585" s="489" t="s">
        <v>9257</v>
      </c>
      <c r="B585" s="489" t="s">
        <v>229</v>
      </c>
      <c r="C585" s="491">
        <v>11.980000000000002</v>
      </c>
      <c r="D585" s="492" t="s">
        <v>4090</v>
      </c>
    </row>
    <row r="586" spans="1:4" x14ac:dyDescent="0.2">
      <c r="A586" s="489" t="s">
        <v>9257</v>
      </c>
      <c r="B586" s="489" t="s">
        <v>229</v>
      </c>
      <c r="C586" s="491">
        <v>0.15000000000000002</v>
      </c>
      <c r="D586" s="492" t="s">
        <v>4090</v>
      </c>
    </row>
    <row r="587" spans="1:4" x14ac:dyDescent="0.2">
      <c r="A587" s="489" t="s">
        <v>9257</v>
      </c>
      <c r="B587" s="489" t="s">
        <v>229</v>
      </c>
      <c r="C587" s="491">
        <v>6.3100000000000005</v>
      </c>
      <c r="D587" s="492" t="s">
        <v>4090</v>
      </c>
    </row>
    <row r="588" spans="1:4" x14ac:dyDescent="0.2">
      <c r="A588" s="489" t="s">
        <v>9257</v>
      </c>
      <c r="B588" s="489" t="s">
        <v>229</v>
      </c>
      <c r="C588" s="491">
        <v>19.52</v>
      </c>
      <c r="D588" s="492" t="s">
        <v>4090</v>
      </c>
    </row>
    <row r="589" spans="1:4" x14ac:dyDescent="0.2">
      <c r="A589" s="489" t="s">
        <v>9257</v>
      </c>
      <c r="B589" s="489" t="s">
        <v>229</v>
      </c>
      <c r="C589" s="491">
        <v>8.77</v>
      </c>
      <c r="D589" s="492" t="s">
        <v>4090</v>
      </c>
    </row>
    <row r="590" spans="1:4" x14ac:dyDescent="0.2">
      <c r="A590" s="489" t="s">
        <v>9257</v>
      </c>
      <c r="B590" s="489" t="s">
        <v>229</v>
      </c>
      <c r="C590" s="491">
        <v>13.89</v>
      </c>
      <c r="D590" s="492" t="s">
        <v>4090</v>
      </c>
    </row>
    <row r="591" spans="1:4" x14ac:dyDescent="0.2">
      <c r="A591" s="489" t="s">
        <v>9257</v>
      </c>
      <c r="B591" s="489" t="s">
        <v>229</v>
      </c>
      <c r="C591" s="491">
        <v>15.650000000000002</v>
      </c>
      <c r="D591" s="492" t="s">
        <v>4090</v>
      </c>
    </row>
    <row r="592" spans="1:4" x14ac:dyDescent="0.2">
      <c r="A592" s="489" t="s">
        <v>9257</v>
      </c>
      <c r="B592" s="489" t="s">
        <v>229</v>
      </c>
      <c r="C592" s="491">
        <v>18.23</v>
      </c>
      <c r="D592" s="492" t="s">
        <v>4090</v>
      </c>
    </row>
    <row r="593" spans="1:4" x14ac:dyDescent="0.2">
      <c r="A593" s="489" t="s">
        <v>9257</v>
      </c>
      <c r="B593" s="489" t="s">
        <v>229</v>
      </c>
      <c r="C593" s="491">
        <v>9.09</v>
      </c>
      <c r="D593" s="492" t="s">
        <v>4090</v>
      </c>
    </row>
    <row r="594" spans="1:4" x14ac:dyDescent="0.2">
      <c r="A594" s="489" t="s">
        <v>9257</v>
      </c>
      <c r="B594" s="489" t="s">
        <v>229</v>
      </c>
      <c r="C594" s="491">
        <v>3.1200000000000006</v>
      </c>
      <c r="D594" s="492" t="s">
        <v>4090</v>
      </c>
    </row>
    <row r="595" spans="1:4" x14ac:dyDescent="0.2">
      <c r="A595" s="489" t="s">
        <v>9257</v>
      </c>
      <c r="B595" s="489" t="s">
        <v>229</v>
      </c>
      <c r="C595" s="491">
        <v>12.450000000000001</v>
      </c>
      <c r="D595" s="492" t="s">
        <v>4090</v>
      </c>
    </row>
    <row r="596" spans="1:4" x14ac:dyDescent="0.2">
      <c r="A596" s="489" t="s">
        <v>9257</v>
      </c>
      <c r="B596" s="489" t="s">
        <v>229</v>
      </c>
      <c r="C596" s="491">
        <v>0.79999999999999993</v>
      </c>
      <c r="D596" s="492" t="s">
        <v>4090</v>
      </c>
    </row>
    <row r="597" spans="1:4" x14ac:dyDescent="0.2">
      <c r="A597" s="489" t="s">
        <v>9257</v>
      </c>
      <c r="B597" s="489" t="s">
        <v>229</v>
      </c>
      <c r="C597" s="491">
        <v>10.840000000000002</v>
      </c>
      <c r="D597" s="492" t="s">
        <v>4090</v>
      </c>
    </row>
    <row r="598" spans="1:4" x14ac:dyDescent="0.2">
      <c r="A598" s="489" t="s">
        <v>9257</v>
      </c>
      <c r="B598" s="489" t="s">
        <v>229</v>
      </c>
      <c r="C598" s="491">
        <v>13.509999999999998</v>
      </c>
      <c r="D598" s="492" t="s">
        <v>4090</v>
      </c>
    </row>
    <row r="599" spans="1:4" x14ac:dyDescent="0.2">
      <c r="A599" s="489" t="s">
        <v>9257</v>
      </c>
      <c r="B599" s="489" t="s">
        <v>229</v>
      </c>
      <c r="C599" s="491">
        <v>11.699999999999998</v>
      </c>
      <c r="D599" s="492" t="s">
        <v>4090</v>
      </c>
    </row>
    <row r="600" spans="1:4" x14ac:dyDescent="0.2">
      <c r="A600" s="489" t="s">
        <v>9257</v>
      </c>
      <c r="B600" s="489" t="s">
        <v>229</v>
      </c>
      <c r="C600" s="491">
        <v>5.2799999999999994</v>
      </c>
      <c r="D600" s="492" t="s">
        <v>4090</v>
      </c>
    </row>
    <row r="601" spans="1:4" x14ac:dyDescent="0.2">
      <c r="A601" s="489" t="s">
        <v>9257</v>
      </c>
      <c r="B601" s="489" t="s">
        <v>229</v>
      </c>
      <c r="C601" s="491">
        <v>5.7000000000000011</v>
      </c>
      <c r="D601" s="492" t="s">
        <v>4090</v>
      </c>
    </row>
    <row r="602" spans="1:4" x14ac:dyDescent="0.2">
      <c r="A602" s="489" t="s">
        <v>9257</v>
      </c>
      <c r="B602" s="489" t="s">
        <v>229</v>
      </c>
      <c r="C602" s="491">
        <v>15.53</v>
      </c>
      <c r="D602" s="492" t="s">
        <v>4090</v>
      </c>
    </row>
    <row r="603" spans="1:4" x14ac:dyDescent="0.2">
      <c r="A603" s="489" t="s">
        <v>9257</v>
      </c>
      <c r="B603" s="489" t="s">
        <v>229</v>
      </c>
      <c r="C603" s="491">
        <v>11.069999999999999</v>
      </c>
      <c r="D603" s="492" t="s">
        <v>4090</v>
      </c>
    </row>
    <row r="604" spans="1:4" x14ac:dyDescent="0.2">
      <c r="A604" s="489" t="s">
        <v>9257</v>
      </c>
      <c r="B604" s="489" t="s">
        <v>229</v>
      </c>
      <c r="C604" s="491">
        <v>15.309999999999999</v>
      </c>
      <c r="D604" s="492" t="s">
        <v>4090</v>
      </c>
    </row>
    <row r="605" spans="1:4" x14ac:dyDescent="0.2">
      <c r="A605" s="489" t="s">
        <v>9257</v>
      </c>
      <c r="B605" s="489" t="s">
        <v>229</v>
      </c>
      <c r="C605" s="491">
        <v>5.58</v>
      </c>
      <c r="D605" s="492" t="s">
        <v>4090</v>
      </c>
    </row>
    <row r="606" spans="1:4" x14ac:dyDescent="0.2">
      <c r="A606" s="489" t="s">
        <v>9257</v>
      </c>
      <c r="B606" s="489" t="s">
        <v>229</v>
      </c>
      <c r="C606" s="491">
        <v>18.299999999999997</v>
      </c>
      <c r="D606" s="492" t="s">
        <v>4090</v>
      </c>
    </row>
    <row r="607" spans="1:4" x14ac:dyDescent="0.2">
      <c r="A607" s="489" t="s">
        <v>9257</v>
      </c>
      <c r="B607" s="489" t="s">
        <v>229</v>
      </c>
      <c r="C607" s="491">
        <v>2.8000000000000003</v>
      </c>
      <c r="D607" s="492" t="s">
        <v>4090</v>
      </c>
    </row>
    <row r="608" spans="1:4" x14ac:dyDescent="0.2">
      <c r="A608" s="489" t="s">
        <v>9257</v>
      </c>
      <c r="B608" s="489" t="s">
        <v>229</v>
      </c>
      <c r="C608" s="491">
        <v>18.840000000000003</v>
      </c>
      <c r="D608" s="492" t="s">
        <v>4090</v>
      </c>
    </row>
    <row r="609" spans="1:4" x14ac:dyDescent="0.2">
      <c r="A609" s="489" t="s">
        <v>9257</v>
      </c>
      <c r="B609" s="489" t="s">
        <v>229</v>
      </c>
      <c r="C609" s="491">
        <v>15.990000000000002</v>
      </c>
      <c r="D609" s="492" t="s">
        <v>4090</v>
      </c>
    </row>
    <row r="610" spans="1:4" x14ac:dyDescent="0.2">
      <c r="A610" s="489" t="s">
        <v>9257</v>
      </c>
      <c r="B610" s="489" t="s">
        <v>229</v>
      </c>
      <c r="C610" s="491">
        <v>10.399999999999999</v>
      </c>
      <c r="D610" s="492" t="s">
        <v>4090</v>
      </c>
    </row>
    <row r="611" spans="1:4" x14ac:dyDescent="0.2">
      <c r="A611" s="489" t="s">
        <v>9257</v>
      </c>
      <c r="B611" s="489" t="s">
        <v>229</v>
      </c>
      <c r="C611" s="491">
        <v>8.629999999999999</v>
      </c>
      <c r="D611" s="492" t="s">
        <v>4090</v>
      </c>
    </row>
    <row r="612" spans="1:4" x14ac:dyDescent="0.2">
      <c r="A612" s="489" t="s">
        <v>9257</v>
      </c>
      <c r="B612" s="489" t="s">
        <v>229</v>
      </c>
      <c r="C612" s="491">
        <v>11.01</v>
      </c>
      <c r="D612" s="492" t="s">
        <v>4090</v>
      </c>
    </row>
    <row r="613" spans="1:4" x14ac:dyDescent="0.2">
      <c r="A613" s="489" t="s">
        <v>9257</v>
      </c>
      <c r="B613" s="489" t="s">
        <v>229</v>
      </c>
      <c r="C613" s="491">
        <v>10.25</v>
      </c>
      <c r="D613" s="492" t="s">
        <v>4090</v>
      </c>
    </row>
    <row r="614" spans="1:4" x14ac:dyDescent="0.2">
      <c r="A614" s="489" t="s">
        <v>9257</v>
      </c>
      <c r="B614" s="489" t="s">
        <v>229</v>
      </c>
      <c r="C614" s="491">
        <v>16.84</v>
      </c>
      <c r="D614" s="492" t="s">
        <v>4090</v>
      </c>
    </row>
    <row r="615" spans="1:4" x14ac:dyDescent="0.2">
      <c r="A615" s="489" t="s">
        <v>9257</v>
      </c>
      <c r="B615" s="489" t="s">
        <v>229</v>
      </c>
      <c r="C615" s="491">
        <v>9.09</v>
      </c>
      <c r="D615" s="492" t="s">
        <v>4090</v>
      </c>
    </row>
    <row r="616" spans="1:4" x14ac:dyDescent="0.2">
      <c r="A616" s="489" t="s">
        <v>9257</v>
      </c>
      <c r="B616" s="489" t="s">
        <v>229</v>
      </c>
      <c r="C616" s="491">
        <v>12.259999999999998</v>
      </c>
      <c r="D616" s="492" t="s">
        <v>4090</v>
      </c>
    </row>
    <row r="617" spans="1:4" x14ac:dyDescent="0.2">
      <c r="A617" s="489" t="s">
        <v>9257</v>
      </c>
      <c r="B617" s="489" t="s">
        <v>229</v>
      </c>
      <c r="C617" s="491">
        <v>6.74</v>
      </c>
      <c r="D617" s="492" t="s">
        <v>4090</v>
      </c>
    </row>
    <row r="618" spans="1:4" x14ac:dyDescent="0.2">
      <c r="A618" s="489" t="s">
        <v>9257</v>
      </c>
      <c r="B618" s="489" t="s">
        <v>229</v>
      </c>
      <c r="C618" s="491">
        <v>20.240000000000002</v>
      </c>
      <c r="D618" s="492" t="s">
        <v>4090</v>
      </c>
    </row>
    <row r="619" spans="1:4" x14ac:dyDescent="0.2">
      <c r="A619" s="489" t="s">
        <v>9257</v>
      </c>
      <c r="B619" s="489" t="s">
        <v>229</v>
      </c>
      <c r="C619" s="491">
        <v>20.63</v>
      </c>
      <c r="D619" s="492" t="s">
        <v>4090</v>
      </c>
    </row>
    <row r="620" spans="1:4" x14ac:dyDescent="0.2">
      <c r="A620" s="489" t="s">
        <v>9257</v>
      </c>
      <c r="B620" s="489" t="s">
        <v>229</v>
      </c>
      <c r="C620" s="491">
        <v>23.919999999999998</v>
      </c>
      <c r="D620" s="492" t="s">
        <v>4090</v>
      </c>
    </row>
    <row r="621" spans="1:4" x14ac:dyDescent="0.2">
      <c r="A621" s="489" t="s">
        <v>9257</v>
      </c>
      <c r="B621" s="489" t="s">
        <v>229</v>
      </c>
      <c r="C621" s="491">
        <v>17.53</v>
      </c>
      <c r="D621" s="492" t="s">
        <v>4090</v>
      </c>
    </row>
    <row r="622" spans="1:4" x14ac:dyDescent="0.2">
      <c r="A622" s="489" t="s">
        <v>9257</v>
      </c>
      <c r="B622" s="489" t="s">
        <v>229</v>
      </c>
      <c r="C622" s="491">
        <v>14.8</v>
      </c>
      <c r="D622" s="492" t="s">
        <v>4090</v>
      </c>
    </row>
    <row r="623" spans="1:4" x14ac:dyDescent="0.2">
      <c r="A623" s="489" t="s">
        <v>9257</v>
      </c>
      <c r="B623" s="489" t="s">
        <v>229</v>
      </c>
      <c r="C623" s="491">
        <v>9.0100000000000016</v>
      </c>
      <c r="D623" s="492" t="s">
        <v>4090</v>
      </c>
    </row>
    <row r="624" spans="1:4" x14ac:dyDescent="0.2">
      <c r="A624" s="489" t="s">
        <v>9257</v>
      </c>
      <c r="B624" s="489" t="s">
        <v>229</v>
      </c>
      <c r="C624" s="491">
        <v>6.69</v>
      </c>
      <c r="D624" s="492" t="s">
        <v>4090</v>
      </c>
    </row>
    <row r="625" spans="1:4" x14ac:dyDescent="0.2">
      <c r="A625" s="489" t="s">
        <v>9257</v>
      </c>
      <c r="B625" s="489" t="s">
        <v>229</v>
      </c>
      <c r="C625" s="491">
        <v>16.86</v>
      </c>
      <c r="D625" s="492" t="s">
        <v>4090</v>
      </c>
    </row>
    <row r="626" spans="1:4" x14ac:dyDescent="0.2">
      <c r="A626" s="489" t="s">
        <v>9257</v>
      </c>
      <c r="B626" s="489" t="s">
        <v>229</v>
      </c>
      <c r="C626" s="491">
        <v>8.66</v>
      </c>
      <c r="D626" s="492" t="s">
        <v>4090</v>
      </c>
    </row>
    <row r="627" spans="1:4" x14ac:dyDescent="0.2">
      <c r="A627" s="489" t="s">
        <v>9257</v>
      </c>
      <c r="B627" s="489" t="s">
        <v>229</v>
      </c>
      <c r="C627" s="491">
        <v>9.0100000000000016</v>
      </c>
      <c r="D627" s="492" t="s">
        <v>4090</v>
      </c>
    </row>
    <row r="628" spans="1:4" x14ac:dyDescent="0.2">
      <c r="A628" s="489" t="s">
        <v>9257</v>
      </c>
      <c r="B628" s="489" t="s">
        <v>229</v>
      </c>
      <c r="C628" s="491">
        <v>13.41</v>
      </c>
      <c r="D628" s="492" t="s">
        <v>4090</v>
      </c>
    </row>
    <row r="629" spans="1:4" x14ac:dyDescent="0.2">
      <c r="A629" s="489" t="s">
        <v>9257</v>
      </c>
      <c r="B629" s="489" t="s">
        <v>229</v>
      </c>
      <c r="C629" s="491">
        <v>11.350000000000001</v>
      </c>
      <c r="D629" s="492" t="s">
        <v>4090</v>
      </c>
    </row>
    <row r="630" spans="1:4" x14ac:dyDescent="0.2">
      <c r="A630" s="489" t="s">
        <v>9257</v>
      </c>
      <c r="B630" s="489" t="s">
        <v>229</v>
      </c>
      <c r="C630" s="491">
        <v>12.530000000000001</v>
      </c>
      <c r="D630" s="492" t="s">
        <v>4090</v>
      </c>
    </row>
    <row r="631" spans="1:4" x14ac:dyDescent="0.2">
      <c r="A631" s="489" t="s">
        <v>9257</v>
      </c>
      <c r="B631" s="489" t="s">
        <v>229</v>
      </c>
      <c r="C631" s="491">
        <v>9.7899999999999991</v>
      </c>
      <c r="D631" s="492" t="s">
        <v>4090</v>
      </c>
    </row>
    <row r="632" spans="1:4" x14ac:dyDescent="0.2">
      <c r="A632" s="489" t="s">
        <v>9257</v>
      </c>
      <c r="B632" s="489" t="s">
        <v>229</v>
      </c>
      <c r="C632" s="491">
        <v>16.57</v>
      </c>
      <c r="D632" s="492" t="s">
        <v>4090</v>
      </c>
    </row>
    <row r="633" spans="1:4" x14ac:dyDescent="0.2">
      <c r="A633" s="489" t="s">
        <v>9257</v>
      </c>
      <c r="B633" s="489" t="s">
        <v>229</v>
      </c>
      <c r="C633" s="491">
        <v>12.38</v>
      </c>
      <c r="D633" s="492" t="s">
        <v>4090</v>
      </c>
    </row>
    <row r="634" spans="1:4" x14ac:dyDescent="0.2">
      <c r="A634" s="489" t="s">
        <v>9257</v>
      </c>
      <c r="B634" s="489" t="s">
        <v>229</v>
      </c>
      <c r="C634" s="491">
        <v>7.7500000000000009</v>
      </c>
      <c r="D634" s="492" t="s">
        <v>4090</v>
      </c>
    </row>
    <row r="635" spans="1:4" x14ac:dyDescent="0.2">
      <c r="A635" s="489" t="s">
        <v>9257</v>
      </c>
      <c r="B635" s="489" t="s">
        <v>229</v>
      </c>
      <c r="C635" s="491">
        <v>12.68</v>
      </c>
      <c r="D635" s="492" t="s">
        <v>4090</v>
      </c>
    </row>
    <row r="636" spans="1:4" x14ac:dyDescent="0.2">
      <c r="A636" s="489" t="s">
        <v>9257</v>
      </c>
      <c r="B636" s="489" t="s">
        <v>229</v>
      </c>
      <c r="C636" s="491">
        <v>0.89</v>
      </c>
      <c r="D636" s="492" t="s">
        <v>4090</v>
      </c>
    </row>
    <row r="637" spans="1:4" x14ac:dyDescent="0.2">
      <c r="A637" s="489" t="s">
        <v>9257</v>
      </c>
      <c r="B637" s="489" t="s">
        <v>229</v>
      </c>
      <c r="C637" s="491">
        <v>17.740000000000002</v>
      </c>
      <c r="D637" s="492" t="s">
        <v>4090</v>
      </c>
    </row>
    <row r="638" spans="1:4" x14ac:dyDescent="0.2">
      <c r="A638" s="489" t="s">
        <v>9257</v>
      </c>
      <c r="B638" s="489" t="s">
        <v>229</v>
      </c>
      <c r="C638" s="491">
        <v>18.36</v>
      </c>
      <c r="D638" s="492" t="s">
        <v>4090</v>
      </c>
    </row>
    <row r="639" spans="1:4" x14ac:dyDescent="0.2">
      <c r="A639" s="489" t="s">
        <v>9257</v>
      </c>
      <c r="B639" s="489" t="s">
        <v>229</v>
      </c>
      <c r="C639" s="491">
        <v>14.15</v>
      </c>
      <c r="D639" s="492" t="s">
        <v>4090</v>
      </c>
    </row>
    <row r="640" spans="1:4" x14ac:dyDescent="0.2">
      <c r="A640" s="489" t="s">
        <v>9257</v>
      </c>
      <c r="B640" s="489" t="s">
        <v>229</v>
      </c>
      <c r="C640" s="491">
        <v>16.919999999999998</v>
      </c>
      <c r="D640" s="492" t="s">
        <v>4090</v>
      </c>
    </row>
    <row r="641" spans="1:4" x14ac:dyDescent="0.2">
      <c r="A641" s="489" t="s">
        <v>9257</v>
      </c>
      <c r="B641" s="489" t="s">
        <v>229</v>
      </c>
      <c r="C641" s="491">
        <v>13.34</v>
      </c>
      <c r="D641" s="492" t="s">
        <v>4090</v>
      </c>
    </row>
    <row r="642" spans="1:4" x14ac:dyDescent="0.2">
      <c r="A642" s="489" t="s">
        <v>9257</v>
      </c>
      <c r="B642" s="489" t="s">
        <v>229</v>
      </c>
      <c r="C642" s="491">
        <v>7.8400000000000016</v>
      </c>
      <c r="D642" s="492" t="s">
        <v>4090</v>
      </c>
    </row>
    <row r="643" spans="1:4" x14ac:dyDescent="0.2">
      <c r="A643" s="489" t="s">
        <v>9257</v>
      </c>
      <c r="B643" s="489" t="s">
        <v>229</v>
      </c>
      <c r="C643" s="491">
        <v>15.07</v>
      </c>
      <c r="D643" s="492" t="s">
        <v>4090</v>
      </c>
    </row>
    <row r="644" spans="1:4" x14ac:dyDescent="0.2">
      <c r="A644" s="489" t="s">
        <v>9257</v>
      </c>
      <c r="B644" s="489" t="s">
        <v>229</v>
      </c>
      <c r="C644" s="491">
        <v>9.64</v>
      </c>
      <c r="D644" s="492" t="s">
        <v>4090</v>
      </c>
    </row>
    <row r="645" spans="1:4" x14ac:dyDescent="0.2">
      <c r="A645" s="489" t="s">
        <v>9257</v>
      </c>
      <c r="B645" s="489" t="s">
        <v>229</v>
      </c>
      <c r="C645" s="491">
        <v>15.37</v>
      </c>
      <c r="D645" s="492" t="s">
        <v>4090</v>
      </c>
    </row>
    <row r="646" spans="1:4" x14ac:dyDescent="0.2">
      <c r="A646" s="489" t="s">
        <v>9257</v>
      </c>
      <c r="B646" s="489" t="s">
        <v>229</v>
      </c>
      <c r="C646" s="491">
        <v>11.760000000000002</v>
      </c>
      <c r="D646" s="492" t="s">
        <v>4090</v>
      </c>
    </row>
    <row r="647" spans="1:4" x14ac:dyDescent="0.2">
      <c r="A647" s="489" t="s">
        <v>9257</v>
      </c>
      <c r="B647" s="489" t="s">
        <v>229</v>
      </c>
      <c r="C647" s="491">
        <v>19.04</v>
      </c>
      <c r="D647" s="492" t="s">
        <v>4090</v>
      </c>
    </row>
    <row r="648" spans="1:4" x14ac:dyDescent="0.2">
      <c r="A648" s="489" t="s">
        <v>9257</v>
      </c>
      <c r="B648" s="489" t="s">
        <v>229</v>
      </c>
      <c r="C648" s="491">
        <v>23.700000000000003</v>
      </c>
      <c r="D648" s="492" t="s">
        <v>4090</v>
      </c>
    </row>
    <row r="649" spans="1:4" x14ac:dyDescent="0.2">
      <c r="A649" s="489" t="s">
        <v>9257</v>
      </c>
      <c r="B649" s="489" t="s">
        <v>229</v>
      </c>
      <c r="C649" s="491">
        <v>19.09</v>
      </c>
      <c r="D649" s="492" t="s">
        <v>4090</v>
      </c>
    </row>
    <row r="650" spans="1:4" x14ac:dyDescent="0.2">
      <c r="A650" s="489" t="s">
        <v>9257</v>
      </c>
      <c r="B650" s="489" t="s">
        <v>229</v>
      </c>
      <c r="C650" s="491">
        <v>9.4200000000000017</v>
      </c>
      <c r="D650" s="492" t="s">
        <v>4090</v>
      </c>
    </row>
    <row r="651" spans="1:4" x14ac:dyDescent="0.2">
      <c r="A651" s="489" t="s">
        <v>9257</v>
      </c>
      <c r="B651" s="489" t="s">
        <v>229</v>
      </c>
      <c r="C651" s="491">
        <v>18.690000000000001</v>
      </c>
      <c r="D651" s="492" t="s">
        <v>4090</v>
      </c>
    </row>
    <row r="652" spans="1:4" x14ac:dyDescent="0.2">
      <c r="A652" s="489" t="s">
        <v>9257</v>
      </c>
      <c r="B652" s="489" t="s">
        <v>229</v>
      </c>
      <c r="C652" s="491">
        <v>2.2000000000000002</v>
      </c>
      <c r="D652" s="492" t="s">
        <v>4090</v>
      </c>
    </row>
    <row r="653" spans="1:4" x14ac:dyDescent="0.2">
      <c r="A653" s="489" t="s">
        <v>9257</v>
      </c>
      <c r="B653" s="489" t="s">
        <v>229</v>
      </c>
      <c r="C653" s="491">
        <v>9.15</v>
      </c>
      <c r="D653" s="492" t="s">
        <v>4090</v>
      </c>
    </row>
    <row r="654" spans="1:4" x14ac:dyDescent="0.2">
      <c r="A654" s="489" t="s">
        <v>9257</v>
      </c>
      <c r="B654" s="489" t="s">
        <v>229</v>
      </c>
      <c r="C654" s="491">
        <v>12.259999999999998</v>
      </c>
      <c r="D654" s="492" t="s">
        <v>4090</v>
      </c>
    </row>
    <row r="655" spans="1:4" x14ac:dyDescent="0.2">
      <c r="A655" s="489" t="s">
        <v>9257</v>
      </c>
      <c r="B655" s="489" t="s">
        <v>229</v>
      </c>
      <c r="C655" s="491">
        <v>12.610000000000001</v>
      </c>
      <c r="D655" s="492" t="s">
        <v>4090</v>
      </c>
    </row>
    <row r="656" spans="1:4" x14ac:dyDescent="0.2">
      <c r="A656" s="489" t="s">
        <v>9257</v>
      </c>
      <c r="B656" s="489" t="s">
        <v>229</v>
      </c>
      <c r="C656" s="491">
        <v>15.01</v>
      </c>
      <c r="D656" s="492" t="s">
        <v>4090</v>
      </c>
    </row>
    <row r="657" spans="1:4" x14ac:dyDescent="0.2">
      <c r="A657" s="489" t="s">
        <v>9257</v>
      </c>
      <c r="B657" s="489" t="s">
        <v>229</v>
      </c>
      <c r="C657" s="491">
        <v>15.89</v>
      </c>
      <c r="D657" s="492" t="s">
        <v>4090</v>
      </c>
    </row>
    <row r="658" spans="1:4" x14ac:dyDescent="0.2">
      <c r="A658" s="489" t="s">
        <v>9257</v>
      </c>
      <c r="B658" s="489" t="s">
        <v>229</v>
      </c>
      <c r="C658" s="491">
        <v>119.46999999999998</v>
      </c>
      <c r="D658" s="492" t="s">
        <v>4090</v>
      </c>
    </row>
    <row r="659" spans="1:4" x14ac:dyDescent="0.2">
      <c r="A659" s="489" t="s">
        <v>9257</v>
      </c>
      <c r="B659" s="489" t="s">
        <v>229</v>
      </c>
      <c r="C659" s="491">
        <v>10.54</v>
      </c>
      <c r="D659" s="492" t="s">
        <v>4090</v>
      </c>
    </row>
    <row r="660" spans="1:4" x14ac:dyDescent="0.2">
      <c r="A660" s="489" t="s">
        <v>9257</v>
      </c>
      <c r="B660" s="489" t="s">
        <v>229</v>
      </c>
      <c r="C660" s="491">
        <v>19.04</v>
      </c>
      <c r="D660" s="492" t="s">
        <v>4090</v>
      </c>
    </row>
    <row r="661" spans="1:4" x14ac:dyDescent="0.2">
      <c r="A661" s="489" t="s">
        <v>9257</v>
      </c>
      <c r="B661" s="489" t="s">
        <v>229</v>
      </c>
      <c r="C661" s="491">
        <v>15.21</v>
      </c>
      <c r="D661" s="492" t="s">
        <v>4090</v>
      </c>
    </row>
    <row r="662" spans="1:4" x14ac:dyDescent="0.2">
      <c r="A662" s="489" t="s">
        <v>9257</v>
      </c>
      <c r="B662" s="489" t="s">
        <v>229</v>
      </c>
      <c r="C662" s="491">
        <v>16.399999999999999</v>
      </c>
      <c r="D662" s="492" t="s">
        <v>4090</v>
      </c>
    </row>
    <row r="663" spans="1:4" x14ac:dyDescent="0.2">
      <c r="A663" s="489" t="s">
        <v>9257</v>
      </c>
      <c r="B663" s="489" t="s">
        <v>229</v>
      </c>
      <c r="C663" s="491">
        <v>4.55</v>
      </c>
      <c r="D663" s="492" t="s">
        <v>4090</v>
      </c>
    </row>
    <row r="664" spans="1:4" x14ac:dyDescent="0.2">
      <c r="A664" s="489" t="s">
        <v>9257</v>
      </c>
      <c r="B664" s="489" t="s">
        <v>229</v>
      </c>
      <c r="C664" s="491">
        <v>11.39</v>
      </c>
      <c r="D664" s="492" t="s">
        <v>4090</v>
      </c>
    </row>
    <row r="665" spans="1:4" x14ac:dyDescent="0.2">
      <c r="A665" s="489" t="s">
        <v>9257</v>
      </c>
      <c r="B665" s="489" t="s">
        <v>229</v>
      </c>
      <c r="C665" s="491">
        <v>5.22</v>
      </c>
      <c r="D665" s="492" t="s">
        <v>4090</v>
      </c>
    </row>
    <row r="666" spans="1:4" x14ac:dyDescent="0.2">
      <c r="A666" s="489" t="s">
        <v>9257</v>
      </c>
      <c r="B666" s="489" t="s">
        <v>229</v>
      </c>
      <c r="C666" s="491">
        <v>6.3999999999999995</v>
      </c>
      <c r="D666" s="492" t="s">
        <v>4090</v>
      </c>
    </row>
    <row r="667" spans="1:4" x14ac:dyDescent="0.2">
      <c r="A667" s="489" t="s">
        <v>9257</v>
      </c>
      <c r="B667" s="489" t="s">
        <v>229</v>
      </c>
      <c r="C667" s="491">
        <v>10.71</v>
      </c>
      <c r="D667" s="492" t="s">
        <v>4090</v>
      </c>
    </row>
    <row r="668" spans="1:4" x14ac:dyDescent="0.2">
      <c r="A668" s="489" t="s">
        <v>9257</v>
      </c>
      <c r="B668" s="489" t="s">
        <v>229</v>
      </c>
      <c r="C668" s="491">
        <v>8.6199999999999992</v>
      </c>
      <c r="D668" s="492" t="s">
        <v>4090</v>
      </c>
    </row>
    <row r="669" spans="1:4" x14ac:dyDescent="0.2">
      <c r="A669" s="489" t="s">
        <v>9257</v>
      </c>
      <c r="B669" s="489" t="s">
        <v>229</v>
      </c>
      <c r="C669" s="491">
        <v>19.829999999999998</v>
      </c>
      <c r="D669" s="492" t="s">
        <v>4090</v>
      </c>
    </row>
    <row r="670" spans="1:4" x14ac:dyDescent="0.2">
      <c r="A670" s="489" t="s">
        <v>9257</v>
      </c>
      <c r="B670" s="489" t="s">
        <v>229</v>
      </c>
      <c r="C670" s="491">
        <v>15.45</v>
      </c>
      <c r="D670" s="492" t="s">
        <v>4090</v>
      </c>
    </row>
    <row r="671" spans="1:4" x14ac:dyDescent="0.2">
      <c r="A671" s="489" t="s">
        <v>9257</v>
      </c>
      <c r="B671" s="489" t="s">
        <v>229</v>
      </c>
      <c r="C671" s="491">
        <v>10.08</v>
      </c>
      <c r="D671" s="492" t="s">
        <v>4090</v>
      </c>
    </row>
    <row r="672" spans="1:4" x14ac:dyDescent="0.2">
      <c r="A672" s="489" t="s">
        <v>9257</v>
      </c>
      <c r="B672" s="489" t="s">
        <v>229</v>
      </c>
      <c r="C672" s="491">
        <v>0.54</v>
      </c>
      <c r="D672" s="492" t="s">
        <v>4090</v>
      </c>
    </row>
    <row r="673" spans="1:4" x14ac:dyDescent="0.2">
      <c r="A673" s="489" t="s">
        <v>9257</v>
      </c>
      <c r="B673" s="489" t="s">
        <v>229</v>
      </c>
      <c r="C673" s="491">
        <v>12.38</v>
      </c>
      <c r="D673" s="492" t="s">
        <v>4090</v>
      </c>
    </row>
    <row r="674" spans="1:4" x14ac:dyDescent="0.2">
      <c r="A674" s="489" t="s">
        <v>9257</v>
      </c>
      <c r="B674" s="489" t="s">
        <v>229</v>
      </c>
      <c r="C674" s="491">
        <v>17.79</v>
      </c>
      <c r="D674" s="492" t="s">
        <v>4090</v>
      </c>
    </row>
    <row r="675" spans="1:4" x14ac:dyDescent="0.2">
      <c r="A675" s="489" t="s">
        <v>9257</v>
      </c>
      <c r="B675" s="489" t="s">
        <v>229</v>
      </c>
      <c r="C675" s="491">
        <v>10.29</v>
      </c>
      <c r="D675" s="492" t="s">
        <v>4090</v>
      </c>
    </row>
    <row r="676" spans="1:4" x14ac:dyDescent="0.2">
      <c r="A676" s="489" t="s">
        <v>9257</v>
      </c>
      <c r="B676" s="489" t="s">
        <v>229</v>
      </c>
      <c r="C676" s="491">
        <v>10.52</v>
      </c>
      <c r="D676" s="492" t="s">
        <v>4090</v>
      </c>
    </row>
    <row r="677" spans="1:4" x14ac:dyDescent="0.2">
      <c r="A677" s="489" t="s">
        <v>9257</v>
      </c>
      <c r="B677" s="489" t="s">
        <v>229</v>
      </c>
      <c r="C677" s="491">
        <v>7.3899999999999988</v>
      </c>
      <c r="D677" s="492" t="s">
        <v>4090</v>
      </c>
    </row>
    <row r="678" spans="1:4" x14ac:dyDescent="0.2">
      <c r="A678" s="489" t="s">
        <v>9257</v>
      </c>
      <c r="B678" s="489" t="s">
        <v>229</v>
      </c>
      <c r="C678" s="491">
        <v>11.51</v>
      </c>
      <c r="D678" s="492" t="s">
        <v>4090</v>
      </c>
    </row>
    <row r="679" spans="1:4" x14ac:dyDescent="0.2">
      <c r="A679" s="489" t="s">
        <v>9257</v>
      </c>
      <c r="B679" s="489" t="s">
        <v>229</v>
      </c>
      <c r="C679" s="491">
        <v>5.76</v>
      </c>
      <c r="D679" s="492" t="s">
        <v>4090</v>
      </c>
    </row>
    <row r="680" spans="1:4" x14ac:dyDescent="0.2">
      <c r="A680" s="489" t="s">
        <v>9257</v>
      </c>
      <c r="B680" s="489" t="s">
        <v>229</v>
      </c>
      <c r="C680" s="491">
        <v>16.78</v>
      </c>
      <c r="D680" s="492" t="s">
        <v>4090</v>
      </c>
    </row>
    <row r="681" spans="1:4" x14ac:dyDescent="0.2">
      <c r="A681" s="489" t="s">
        <v>9257</v>
      </c>
      <c r="B681" s="489" t="s">
        <v>229</v>
      </c>
      <c r="C681" s="491">
        <v>9.82</v>
      </c>
      <c r="D681" s="492" t="s">
        <v>4090</v>
      </c>
    </row>
    <row r="682" spans="1:4" x14ac:dyDescent="0.2">
      <c r="A682" s="489" t="s">
        <v>9257</v>
      </c>
      <c r="B682" s="489" t="s">
        <v>229</v>
      </c>
      <c r="C682" s="491">
        <v>0.32</v>
      </c>
      <c r="D682" s="492" t="s">
        <v>4090</v>
      </c>
    </row>
    <row r="683" spans="1:4" x14ac:dyDescent="0.2">
      <c r="A683" s="489" t="s">
        <v>9257</v>
      </c>
      <c r="B683" s="489" t="s">
        <v>229</v>
      </c>
      <c r="C683" s="491">
        <v>10.81</v>
      </c>
      <c r="D683" s="492" t="s">
        <v>4090</v>
      </c>
    </row>
    <row r="684" spans="1:4" x14ac:dyDescent="0.2">
      <c r="A684" s="489" t="s">
        <v>9257</v>
      </c>
      <c r="B684" s="489" t="s">
        <v>229</v>
      </c>
      <c r="C684" s="491">
        <v>12.98</v>
      </c>
      <c r="D684" s="492" t="s">
        <v>4090</v>
      </c>
    </row>
    <row r="685" spans="1:4" x14ac:dyDescent="0.2">
      <c r="A685" s="489" t="s">
        <v>9257</v>
      </c>
      <c r="B685" s="489" t="s">
        <v>229</v>
      </c>
      <c r="C685" s="491">
        <v>8.76</v>
      </c>
      <c r="D685" s="492" t="s">
        <v>4090</v>
      </c>
    </row>
    <row r="686" spans="1:4" x14ac:dyDescent="0.2">
      <c r="A686" s="489" t="s">
        <v>9257</v>
      </c>
      <c r="B686" s="489" t="s">
        <v>229</v>
      </c>
      <c r="C686" s="491">
        <v>8.3000000000000007</v>
      </c>
      <c r="D686" s="492" t="s">
        <v>4090</v>
      </c>
    </row>
    <row r="687" spans="1:4" x14ac:dyDescent="0.2">
      <c r="A687" s="489" t="s">
        <v>9257</v>
      </c>
      <c r="B687" s="489" t="s">
        <v>229</v>
      </c>
      <c r="C687" s="491">
        <v>0.14000000000000001</v>
      </c>
      <c r="D687" s="492" t="s">
        <v>4090</v>
      </c>
    </row>
    <row r="688" spans="1:4" x14ac:dyDescent="0.2">
      <c r="A688" s="489" t="s">
        <v>9257</v>
      </c>
      <c r="B688" s="489" t="s">
        <v>229</v>
      </c>
      <c r="C688" s="491">
        <v>18.990000000000002</v>
      </c>
      <c r="D688" s="492" t="s">
        <v>4090</v>
      </c>
    </row>
    <row r="689" spans="1:4" x14ac:dyDescent="0.2">
      <c r="A689" s="489" t="s">
        <v>9257</v>
      </c>
      <c r="B689" s="489" t="s">
        <v>229</v>
      </c>
      <c r="C689" s="491">
        <v>11.579999999999998</v>
      </c>
      <c r="D689" s="492" t="s">
        <v>4090</v>
      </c>
    </row>
    <row r="690" spans="1:4" x14ac:dyDescent="0.2">
      <c r="A690" s="489" t="s">
        <v>9257</v>
      </c>
      <c r="B690" s="489" t="s">
        <v>229</v>
      </c>
      <c r="C690" s="491">
        <v>7.8600000000000012</v>
      </c>
      <c r="D690" s="492" t="s">
        <v>4090</v>
      </c>
    </row>
    <row r="691" spans="1:4" x14ac:dyDescent="0.2">
      <c r="A691" s="489" t="s">
        <v>9257</v>
      </c>
      <c r="B691" s="489" t="s">
        <v>229</v>
      </c>
      <c r="C691" s="491">
        <v>61.54</v>
      </c>
      <c r="D691" s="492" t="s">
        <v>4090</v>
      </c>
    </row>
    <row r="692" spans="1:4" x14ac:dyDescent="0.2">
      <c r="A692" s="489" t="s">
        <v>9257</v>
      </c>
      <c r="B692" s="489" t="s">
        <v>229</v>
      </c>
      <c r="C692" s="491">
        <v>10.26</v>
      </c>
      <c r="D692" s="492" t="s">
        <v>4090</v>
      </c>
    </row>
    <row r="693" spans="1:4" x14ac:dyDescent="0.2">
      <c r="A693" s="489" t="s">
        <v>9257</v>
      </c>
      <c r="B693" s="489" t="s">
        <v>229</v>
      </c>
      <c r="C693" s="491">
        <v>16.399999999999999</v>
      </c>
      <c r="D693" s="492" t="s">
        <v>4090</v>
      </c>
    </row>
    <row r="694" spans="1:4" x14ac:dyDescent="0.2">
      <c r="A694" s="489" t="s">
        <v>9257</v>
      </c>
      <c r="B694" s="489" t="s">
        <v>229</v>
      </c>
      <c r="C694" s="491">
        <v>4.09</v>
      </c>
      <c r="D694" s="492" t="s">
        <v>4090</v>
      </c>
    </row>
    <row r="695" spans="1:4" x14ac:dyDescent="0.2">
      <c r="A695" s="489" t="s">
        <v>9257</v>
      </c>
      <c r="B695" s="489" t="s">
        <v>229</v>
      </c>
      <c r="C695" s="491">
        <v>0.7</v>
      </c>
      <c r="D695" s="492" t="s">
        <v>4090</v>
      </c>
    </row>
    <row r="696" spans="1:4" x14ac:dyDescent="0.2">
      <c r="A696" s="489" t="s">
        <v>9257</v>
      </c>
      <c r="B696" s="489" t="s">
        <v>229</v>
      </c>
      <c r="C696" s="491">
        <v>0.15</v>
      </c>
      <c r="D696" s="492" t="s">
        <v>4090</v>
      </c>
    </row>
    <row r="697" spans="1:4" x14ac:dyDescent="0.2">
      <c r="A697" s="489" t="s">
        <v>9257</v>
      </c>
      <c r="B697" s="489" t="s">
        <v>229</v>
      </c>
      <c r="C697" s="491">
        <v>18.420000000000002</v>
      </c>
      <c r="D697" s="492" t="s">
        <v>4090</v>
      </c>
    </row>
    <row r="698" spans="1:4" x14ac:dyDescent="0.2">
      <c r="A698" s="489" t="s">
        <v>9257</v>
      </c>
      <c r="B698" s="489" t="s">
        <v>229</v>
      </c>
      <c r="C698" s="491">
        <v>10.599999999999998</v>
      </c>
      <c r="D698" s="492" t="s">
        <v>4090</v>
      </c>
    </row>
    <row r="699" spans="1:4" x14ac:dyDescent="0.2">
      <c r="A699" s="489" t="s">
        <v>9257</v>
      </c>
      <c r="B699" s="489" t="s">
        <v>229</v>
      </c>
      <c r="C699" s="491">
        <v>18.48</v>
      </c>
      <c r="D699" s="492" t="s">
        <v>4090</v>
      </c>
    </row>
    <row r="700" spans="1:4" x14ac:dyDescent="0.2">
      <c r="A700" s="489" t="s">
        <v>9257</v>
      </c>
      <c r="B700" s="489" t="s">
        <v>229</v>
      </c>
      <c r="C700" s="491">
        <v>10.37</v>
      </c>
      <c r="D700" s="492" t="s">
        <v>4090</v>
      </c>
    </row>
    <row r="701" spans="1:4" x14ac:dyDescent="0.2">
      <c r="A701" s="489" t="s">
        <v>9257</v>
      </c>
      <c r="B701" s="489" t="s">
        <v>229</v>
      </c>
      <c r="C701" s="491">
        <v>14.600000000000001</v>
      </c>
      <c r="D701" s="492" t="s">
        <v>4090</v>
      </c>
    </row>
    <row r="702" spans="1:4" x14ac:dyDescent="0.2">
      <c r="A702" s="489" t="s">
        <v>9257</v>
      </c>
      <c r="B702" s="489" t="s">
        <v>229</v>
      </c>
      <c r="C702" s="491">
        <v>9.9699999999999989</v>
      </c>
      <c r="D702" s="492" t="s">
        <v>4090</v>
      </c>
    </row>
    <row r="703" spans="1:4" x14ac:dyDescent="0.2">
      <c r="A703" s="489" t="s">
        <v>9257</v>
      </c>
      <c r="B703" s="489" t="s">
        <v>229</v>
      </c>
      <c r="C703" s="491">
        <v>8.0800000000000018</v>
      </c>
      <c r="D703" s="492" t="s">
        <v>4090</v>
      </c>
    </row>
    <row r="704" spans="1:4" x14ac:dyDescent="0.2">
      <c r="A704" s="489" t="s">
        <v>9257</v>
      </c>
      <c r="B704" s="489" t="s">
        <v>229</v>
      </c>
      <c r="C704" s="491">
        <v>13.090000000000002</v>
      </c>
      <c r="D704" s="492" t="s">
        <v>4090</v>
      </c>
    </row>
    <row r="705" spans="1:4" x14ac:dyDescent="0.2">
      <c r="A705" s="489" t="s">
        <v>9257</v>
      </c>
      <c r="B705" s="489" t="s">
        <v>229</v>
      </c>
      <c r="C705" s="491">
        <v>8.5799999999999983</v>
      </c>
      <c r="D705" s="492" t="s">
        <v>4090</v>
      </c>
    </row>
    <row r="706" spans="1:4" x14ac:dyDescent="0.2">
      <c r="A706" s="489" t="s">
        <v>9257</v>
      </c>
      <c r="B706" s="489" t="s">
        <v>229</v>
      </c>
      <c r="C706" s="491">
        <v>16.41</v>
      </c>
      <c r="D706" s="492" t="s">
        <v>4090</v>
      </c>
    </row>
    <row r="707" spans="1:4" x14ac:dyDescent="0.2">
      <c r="A707" s="489" t="s">
        <v>9257</v>
      </c>
      <c r="B707" s="489" t="s">
        <v>229</v>
      </c>
      <c r="C707" s="491">
        <v>12.34</v>
      </c>
      <c r="D707" s="492" t="s">
        <v>4090</v>
      </c>
    </row>
    <row r="708" spans="1:4" x14ac:dyDescent="0.2">
      <c r="A708" s="489" t="s">
        <v>9257</v>
      </c>
      <c r="B708" s="489" t="s">
        <v>229</v>
      </c>
      <c r="C708" s="491">
        <v>7.9200000000000008</v>
      </c>
      <c r="D708" s="492" t="s">
        <v>4090</v>
      </c>
    </row>
    <row r="709" spans="1:4" x14ac:dyDescent="0.2">
      <c r="A709" s="489" t="s">
        <v>9257</v>
      </c>
      <c r="B709" s="489" t="s">
        <v>229</v>
      </c>
      <c r="C709" s="491">
        <v>15.36</v>
      </c>
      <c r="D709" s="492" t="s">
        <v>4090</v>
      </c>
    </row>
    <row r="710" spans="1:4" x14ac:dyDescent="0.2">
      <c r="A710" s="489" t="s">
        <v>9257</v>
      </c>
      <c r="B710" s="489" t="s">
        <v>229</v>
      </c>
      <c r="C710" s="491">
        <v>4.97</v>
      </c>
      <c r="D710" s="492" t="s">
        <v>4090</v>
      </c>
    </row>
    <row r="711" spans="1:4" x14ac:dyDescent="0.2">
      <c r="A711" s="489" t="s">
        <v>9257</v>
      </c>
      <c r="B711" s="489" t="s">
        <v>229</v>
      </c>
      <c r="C711" s="491">
        <v>8.25</v>
      </c>
      <c r="D711" s="492" t="s">
        <v>4090</v>
      </c>
    </row>
    <row r="712" spans="1:4" x14ac:dyDescent="0.2">
      <c r="A712" s="489" t="s">
        <v>9257</v>
      </c>
      <c r="B712" s="489" t="s">
        <v>229</v>
      </c>
      <c r="C712" s="491">
        <v>6.99</v>
      </c>
      <c r="D712" s="492" t="s">
        <v>4090</v>
      </c>
    </row>
    <row r="713" spans="1:4" x14ac:dyDescent="0.2">
      <c r="A713" s="489" t="s">
        <v>9257</v>
      </c>
      <c r="B713" s="489" t="s">
        <v>229</v>
      </c>
      <c r="C713" s="491">
        <v>10.93</v>
      </c>
      <c r="D713" s="492" t="s">
        <v>4090</v>
      </c>
    </row>
    <row r="714" spans="1:4" x14ac:dyDescent="0.2">
      <c r="A714" s="489" t="s">
        <v>9257</v>
      </c>
      <c r="B714" s="489" t="s">
        <v>229</v>
      </c>
      <c r="C714" s="491">
        <v>9.58</v>
      </c>
      <c r="D714" s="492" t="s">
        <v>4090</v>
      </c>
    </row>
    <row r="715" spans="1:4" x14ac:dyDescent="0.2">
      <c r="A715" s="489" t="s">
        <v>9257</v>
      </c>
      <c r="B715" s="489" t="s">
        <v>229</v>
      </c>
      <c r="C715" s="491">
        <v>16.559999999999999</v>
      </c>
      <c r="D715" s="492" t="s">
        <v>4090</v>
      </c>
    </row>
    <row r="716" spans="1:4" x14ac:dyDescent="0.2">
      <c r="A716" s="489" t="s">
        <v>9257</v>
      </c>
      <c r="B716" s="489" t="s">
        <v>229</v>
      </c>
      <c r="C716" s="491">
        <v>5.36</v>
      </c>
      <c r="D716" s="492" t="s">
        <v>4090</v>
      </c>
    </row>
    <row r="717" spans="1:4" x14ac:dyDescent="0.2">
      <c r="A717" s="489" t="s">
        <v>9257</v>
      </c>
      <c r="B717" s="489" t="s">
        <v>229</v>
      </c>
      <c r="C717" s="491">
        <v>18.25</v>
      </c>
      <c r="D717" s="492" t="s">
        <v>4090</v>
      </c>
    </row>
    <row r="718" spans="1:4" x14ac:dyDescent="0.2">
      <c r="A718" s="489" t="s">
        <v>9257</v>
      </c>
      <c r="B718" s="489" t="s">
        <v>229</v>
      </c>
      <c r="C718" s="491">
        <v>9.2399999999999984</v>
      </c>
      <c r="D718" s="492" t="s">
        <v>4090</v>
      </c>
    </row>
    <row r="719" spans="1:4" x14ac:dyDescent="0.2">
      <c r="A719" s="489" t="s">
        <v>9257</v>
      </c>
      <c r="B719" s="489" t="s">
        <v>229</v>
      </c>
      <c r="C719" s="491">
        <v>11.980000000000002</v>
      </c>
      <c r="D719" s="492" t="s">
        <v>4090</v>
      </c>
    </row>
    <row r="720" spans="1:4" x14ac:dyDescent="0.2">
      <c r="A720" s="489" t="s">
        <v>9257</v>
      </c>
      <c r="B720" s="489" t="s">
        <v>229</v>
      </c>
      <c r="C720" s="491">
        <v>10.41</v>
      </c>
      <c r="D720" s="492" t="s">
        <v>4090</v>
      </c>
    </row>
    <row r="721" spans="1:4" x14ac:dyDescent="0.2">
      <c r="A721" s="489" t="s">
        <v>9257</v>
      </c>
      <c r="B721" s="489" t="s">
        <v>229</v>
      </c>
      <c r="C721" s="491">
        <v>6.76</v>
      </c>
      <c r="D721" s="492" t="s">
        <v>4090</v>
      </c>
    </row>
    <row r="722" spans="1:4" x14ac:dyDescent="0.2">
      <c r="A722" s="489" t="s">
        <v>9257</v>
      </c>
      <c r="B722" s="489" t="s">
        <v>229</v>
      </c>
      <c r="C722" s="491">
        <v>8.26</v>
      </c>
      <c r="D722" s="492" t="s">
        <v>4090</v>
      </c>
    </row>
    <row r="723" spans="1:4" x14ac:dyDescent="0.2">
      <c r="A723" s="489" t="s">
        <v>9257</v>
      </c>
      <c r="B723" s="489" t="s">
        <v>229</v>
      </c>
      <c r="C723" s="491">
        <v>0.1</v>
      </c>
      <c r="D723" s="492" t="s">
        <v>4090</v>
      </c>
    </row>
    <row r="724" spans="1:4" x14ac:dyDescent="0.2">
      <c r="A724" s="489" t="s">
        <v>9257</v>
      </c>
      <c r="B724" s="489" t="s">
        <v>229</v>
      </c>
      <c r="C724" s="491">
        <v>5.41</v>
      </c>
      <c r="D724" s="492" t="s">
        <v>4090</v>
      </c>
    </row>
    <row r="725" spans="1:4" x14ac:dyDescent="0.2">
      <c r="A725" s="489" t="s">
        <v>9257</v>
      </c>
      <c r="B725" s="489" t="s">
        <v>229</v>
      </c>
      <c r="C725" s="491">
        <v>16.52</v>
      </c>
      <c r="D725" s="492" t="s">
        <v>4090</v>
      </c>
    </row>
    <row r="726" spans="1:4" x14ac:dyDescent="0.2">
      <c r="A726" s="489" t="s">
        <v>9257</v>
      </c>
      <c r="B726" s="489" t="s">
        <v>229</v>
      </c>
      <c r="C726" s="491">
        <v>0.24000000000000002</v>
      </c>
      <c r="D726" s="492" t="s">
        <v>4090</v>
      </c>
    </row>
    <row r="727" spans="1:4" x14ac:dyDescent="0.2">
      <c r="A727" s="489" t="s">
        <v>9257</v>
      </c>
      <c r="B727" s="489" t="s">
        <v>229</v>
      </c>
      <c r="C727" s="491">
        <v>16.93</v>
      </c>
      <c r="D727" s="492" t="s">
        <v>4090</v>
      </c>
    </row>
    <row r="728" spans="1:4" x14ac:dyDescent="0.2">
      <c r="A728" s="489" t="s">
        <v>9257</v>
      </c>
      <c r="B728" s="489" t="s">
        <v>229</v>
      </c>
      <c r="C728" s="491">
        <v>12.11</v>
      </c>
      <c r="D728" s="492" t="s">
        <v>4090</v>
      </c>
    </row>
    <row r="729" spans="1:4" x14ac:dyDescent="0.2">
      <c r="A729" s="489" t="s">
        <v>9257</v>
      </c>
      <c r="B729" s="489" t="s">
        <v>229</v>
      </c>
      <c r="C729" s="491">
        <v>19.439999999999998</v>
      </c>
      <c r="D729" s="492" t="s">
        <v>4090</v>
      </c>
    </row>
    <row r="730" spans="1:4" x14ac:dyDescent="0.2">
      <c r="A730" s="489" t="s">
        <v>9257</v>
      </c>
      <c r="B730" s="489" t="s">
        <v>229</v>
      </c>
      <c r="C730" s="491">
        <v>19.290000000000003</v>
      </c>
      <c r="D730" s="492" t="s">
        <v>4090</v>
      </c>
    </row>
    <row r="731" spans="1:4" x14ac:dyDescent="0.2">
      <c r="A731" s="489" t="s">
        <v>9257</v>
      </c>
      <c r="B731" s="489" t="s">
        <v>229</v>
      </c>
      <c r="C731" s="491">
        <v>19.02</v>
      </c>
      <c r="D731" s="492" t="s">
        <v>4090</v>
      </c>
    </row>
    <row r="732" spans="1:4" x14ac:dyDescent="0.2">
      <c r="A732" s="489" t="s">
        <v>9257</v>
      </c>
      <c r="B732" s="489" t="s">
        <v>229</v>
      </c>
      <c r="C732" s="491">
        <v>10.700000000000001</v>
      </c>
      <c r="D732" s="492" t="s">
        <v>4090</v>
      </c>
    </row>
    <row r="733" spans="1:4" x14ac:dyDescent="0.2">
      <c r="A733" s="489" t="s">
        <v>9257</v>
      </c>
      <c r="B733" s="489" t="s">
        <v>229</v>
      </c>
      <c r="C733" s="491">
        <v>11.290000000000001</v>
      </c>
      <c r="D733" s="492" t="s">
        <v>4090</v>
      </c>
    </row>
    <row r="734" spans="1:4" x14ac:dyDescent="0.2">
      <c r="A734" s="489" t="s">
        <v>9257</v>
      </c>
      <c r="B734" s="489" t="s">
        <v>229</v>
      </c>
      <c r="C734" s="491">
        <v>11.840000000000002</v>
      </c>
      <c r="D734" s="492" t="s">
        <v>4090</v>
      </c>
    </row>
    <row r="735" spans="1:4" x14ac:dyDescent="0.2">
      <c r="A735" s="489" t="s">
        <v>9257</v>
      </c>
      <c r="B735" s="489" t="s">
        <v>229</v>
      </c>
      <c r="C735" s="491">
        <v>14.86</v>
      </c>
      <c r="D735" s="492" t="s">
        <v>4090</v>
      </c>
    </row>
    <row r="736" spans="1:4" x14ac:dyDescent="0.2">
      <c r="A736" s="489" t="s">
        <v>9257</v>
      </c>
      <c r="B736" s="489" t="s">
        <v>229</v>
      </c>
      <c r="C736" s="491">
        <v>11.43</v>
      </c>
      <c r="D736" s="492" t="s">
        <v>4090</v>
      </c>
    </row>
    <row r="737" spans="1:4" x14ac:dyDescent="0.2">
      <c r="A737" s="489" t="s">
        <v>9257</v>
      </c>
      <c r="B737" s="489" t="s">
        <v>229</v>
      </c>
      <c r="C737" s="491">
        <v>11.049999999999999</v>
      </c>
      <c r="D737" s="492" t="s">
        <v>4090</v>
      </c>
    </row>
    <row r="738" spans="1:4" x14ac:dyDescent="0.2">
      <c r="A738" s="489" t="s">
        <v>9257</v>
      </c>
      <c r="B738" s="489" t="s">
        <v>229</v>
      </c>
      <c r="C738" s="491">
        <v>12.32</v>
      </c>
      <c r="D738" s="492" t="s">
        <v>4090</v>
      </c>
    </row>
    <row r="739" spans="1:4" x14ac:dyDescent="0.2">
      <c r="A739" s="489" t="s">
        <v>9257</v>
      </c>
      <c r="B739" s="489" t="s">
        <v>229</v>
      </c>
      <c r="C739" s="491">
        <v>22.619999999999997</v>
      </c>
      <c r="D739" s="492" t="s">
        <v>4090</v>
      </c>
    </row>
    <row r="740" spans="1:4" x14ac:dyDescent="0.2">
      <c r="A740" s="489" t="s">
        <v>9257</v>
      </c>
      <c r="B740" s="489" t="s">
        <v>229</v>
      </c>
      <c r="C740" s="491">
        <v>18.510000000000002</v>
      </c>
      <c r="D740" s="492" t="s">
        <v>4090</v>
      </c>
    </row>
    <row r="741" spans="1:4" x14ac:dyDescent="0.2">
      <c r="A741" s="489" t="s">
        <v>9257</v>
      </c>
      <c r="B741" s="489" t="s">
        <v>229</v>
      </c>
      <c r="C741" s="491">
        <v>8.52</v>
      </c>
      <c r="D741" s="492" t="s">
        <v>4090</v>
      </c>
    </row>
    <row r="742" spans="1:4" x14ac:dyDescent="0.2">
      <c r="A742" s="489" t="s">
        <v>9257</v>
      </c>
      <c r="B742" s="489" t="s">
        <v>229</v>
      </c>
      <c r="C742" s="491">
        <v>21.69</v>
      </c>
      <c r="D742" s="492" t="s">
        <v>4090</v>
      </c>
    </row>
    <row r="743" spans="1:4" x14ac:dyDescent="0.2">
      <c r="A743" s="489" t="s">
        <v>9257</v>
      </c>
      <c r="B743" s="489" t="s">
        <v>229</v>
      </c>
      <c r="C743" s="491">
        <v>5.21</v>
      </c>
      <c r="D743" s="492" t="s">
        <v>4090</v>
      </c>
    </row>
    <row r="744" spans="1:4" x14ac:dyDescent="0.2">
      <c r="A744" s="489" t="s">
        <v>9257</v>
      </c>
      <c r="B744" s="489" t="s">
        <v>229</v>
      </c>
      <c r="C744" s="491">
        <v>21.04</v>
      </c>
      <c r="D744" s="492" t="s">
        <v>4090</v>
      </c>
    </row>
    <row r="745" spans="1:4" x14ac:dyDescent="0.2">
      <c r="A745" s="489" t="s">
        <v>9257</v>
      </c>
      <c r="B745" s="489" t="s">
        <v>229</v>
      </c>
      <c r="C745" s="491">
        <v>5.6800000000000006</v>
      </c>
      <c r="D745" s="492" t="s">
        <v>4090</v>
      </c>
    </row>
    <row r="746" spans="1:4" x14ac:dyDescent="0.2">
      <c r="A746" s="489" t="s">
        <v>9257</v>
      </c>
      <c r="B746" s="489" t="s">
        <v>229</v>
      </c>
      <c r="C746" s="491">
        <v>0.5</v>
      </c>
      <c r="D746" s="492" t="s">
        <v>4090</v>
      </c>
    </row>
    <row r="747" spans="1:4" x14ac:dyDescent="0.2">
      <c r="A747" s="489" t="s">
        <v>9257</v>
      </c>
      <c r="B747" s="489" t="s">
        <v>229</v>
      </c>
      <c r="C747" s="491">
        <v>28.39</v>
      </c>
      <c r="D747" s="492" t="s">
        <v>4090</v>
      </c>
    </row>
    <row r="748" spans="1:4" x14ac:dyDescent="0.2">
      <c r="A748" s="489" t="s">
        <v>9257</v>
      </c>
      <c r="B748" s="489" t="s">
        <v>229</v>
      </c>
      <c r="C748" s="491">
        <v>7.8800000000000008</v>
      </c>
      <c r="D748" s="492" t="s">
        <v>4090</v>
      </c>
    </row>
    <row r="749" spans="1:4" x14ac:dyDescent="0.2">
      <c r="A749" s="489" t="s">
        <v>9257</v>
      </c>
      <c r="B749" s="489" t="s">
        <v>229</v>
      </c>
      <c r="C749" s="491">
        <v>10.42</v>
      </c>
      <c r="D749" s="492" t="s">
        <v>4090</v>
      </c>
    </row>
    <row r="750" spans="1:4" x14ac:dyDescent="0.2">
      <c r="A750" s="489" t="s">
        <v>9257</v>
      </c>
      <c r="B750" s="489" t="s">
        <v>229</v>
      </c>
      <c r="C750" s="491">
        <v>7.7</v>
      </c>
      <c r="D750" s="492" t="s">
        <v>4090</v>
      </c>
    </row>
    <row r="751" spans="1:4" x14ac:dyDescent="0.2">
      <c r="A751" s="489" t="s">
        <v>9257</v>
      </c>
      <c r="B751" s="489" t="s">
        <v>229</v>
      </c>
      <c r="C751" s="491">
        <v>2.5100000000000002</v>
      </c>
      <c r="D751" s="492" t="s">
        <v>4090</v>
      </c>
    </row>
    <row r="752" spans="1:4" x14ac:dyDescent="0.2">
      <c r="A752" s="489" t="s">
        <v>9257</v>
      </c>
      <c r="B752" s="489" t="s">
        <v>229</v>
      </c>
      <c r="C752" s="491">
        <v>7.0399999999999991</v>
      </c>
      <c r="D752" s="492" t="s">
        <v>4090</v>
      </c>
    </row>
    <row r="753" spans="1:4" x14ac:dyDescent="0.2">
      <c r="A753" s="489" t="s">
        <v>9257</v>
      </c>
      <c r="B753" s="489" t="s">
        <v>229</v>
      </c>
      <c r="C753" s="491">
        <v>8.02</v>
      </c>
      <c r="D753" s="492" t="s">
        <v>4090</v>
      </c>
    </row>
    <row r="754" spans="1:4" x14ac:dyDescent="0.2">
      <c r="A754" s="489" t="s">
        <v>9257</v>
      </c>
      <c r="B754" s="489" t="s">
        <v>229</v>
      </c>
      <c r="C754" s="491">
        <v>44.7</v>
      </c>
      <c r="D754" s="492" t="s">
        <v>4090</v>
      </c>
    </row>
    <row r="755" spans="1:4" x14ac:dyDescent="0.2">
      <c r="A755" s="489" t="s">
        <v>9257</v>
      </c>
      <c r="B755" s="489" t="s">
        <v>229</v>
      </c>
      <c r="C755" s="491">
        <v>15.150000000000002</v>
      </c>
      <c r="D755" s="492" t="s">
        <v>4090</v>
      </c>
    </row>
    <row r="756" spans="1:4" x14ac:dyDescent="0.2">
      <c r="A756" s="489" t="s">
        <v>9257</v>
      </c>
      <c r="B756" s="489" t="s">
        <v>229</v>
      </c>
      <c r="C756" s="491">
        <v>7.7500000000000009</v>
      </c>
      <c r="D756" s="492" t="s">
        <v>4090</v>
      </c>
    </row>
    <row r="757" spans="1:4" x14ac:dyDescent="0.2">
      <c r="A757" s="489" t="s">
        <v>9257</v>
      </c>
      <c r="B757" s="489" t="s">
        <v>229</v>
      </c>
      <c r="C757" s="491">
        <v>6.3000000000000007</v>
      </c>
      <c r="D757" s="492" t="s">
        <v>4090</v>
      </c>
    </row>
    <row r="758" spans="1:4" x14ac:dyDescent="0.2">
      <c r="A758" s="489" t="s">
        <v>9257</v>
      </c>
      <c r="B758" s="489" t="s">
        <v>229</v>
      </c>
      <c r="C758" s="491">
        <v>2.7699999999999996</v>
      </c>
      <c r="D758" s="492" t="s">
        <v>4090</v>
      </c>
    </row>
    <row r="759" spans="1:4" x14ac:dyDescent="0.2">
      <c r="A759" s="489" t="s">
        <v>9257</v>
      </c>
      <c r="B759" s="489" t="s">
        <v>229</v>
      </c>
      <c r="C759" s="491">
        <v>15.64</v>
      </c>
      <c r="D759" s="492" t="s">
        <v>4090</v>
      </c>
    </row>
    <row r="760" spans="1:4" x14ac:dyDescent="0.2">
      <c r="A760" s="489" t="s">
        <v>9257</v>
      </c>
      <c r="B760" s="489" t="s">
        <v>229</v>
      </c>
      <c r="C760" s="491">
        <v>15.2</v>
      </c>
      <c r="D760" s="492" t="s">
        <v>4090</v>
      </c>
    </row>
    <row r="761" spans="1:4" x14ac:dyDescent="0.2">
      <c r="A761" s="489" t="s">
        <v>9257</v>
      </c>
      <c r="B761" s="489" t="s">
        <v>229</v>
      </c>
      <c r="C761" s="491">
        <v>10.57</v>
      </c>
      <c r="D761" s="492" t="s">
        <v>4090</v>
      </c>
    </row>
    <row r="762" spans="1:4" x14ac:dyDescent="0.2">
      <c r="A762" s="489" t="s">
        <v>9257</v>
      </c>
      <c r="B762" s="489" t="s">
        <v>229</v>
      </c>
      <c r="C762" s="491">
        <v>22.23</v>
      </c>
      <c r="D762" s="492" t="s">
        <v>4090</v>
      </c>
    </row>
    <row r="763" spans="1:4" x14ac:dyDescent="0.2">
      <c r="A763" s="489" t="s">
        <v>9257</v>
      </c>
      <c r="B763" s="489" t="s">
        <v>229</v>
      </c>
      <c r="C763" s="491">
        <v>9.5500000000000007</v>
      </c>
      <c r="D763" s="492" t="s">
        <v>4090</v>
      </c>
    </row>
    <row r="764" spans="1:4" x14ac:dyDescent="0.2">
      <c r="A764" s="489" t="s">
        <v>9257</v>
      </c>
      <c r="B764" s="489" t="s">
        <v>229</v>
      </c>
      <c r="C764" s="491">
        <v>17.579999999999998</v>
      </c>
      <c r="D764" s="492" t="s">
        <v>4090</v>
      </c>
    </row>
    <row r="765" spans="1:4" x14ac:dyDescent="0.2">
      <c r="A765" s="489" t="s">
        <v>9257</v>
      </c>
      <c r="B765" s="489" t="s">
        <v>229</v>
      </c>
      <c r="C765" s="491">
        <v>12.11</v>
      </c>
      <c r="D765" s="492" t="s">
        <v>4090</v>
      </c>
    </row>
    <row r="766" spans="1:4" x14ac:dyDescent="0.2">
      <c r="A766" s="489" t="s">
        <v>9257</v>
      </c>
      <c r="B766" s="489" t="s">
        <v>229</v>
      </c>
      <c r="C766" s="491">
        <v>9.9499999999999993</v>
      </c>
      <c r="D766" s="492" t="s">
        <v>4090</v>
      </c>
    </row>
    <row r="767" spans="1:4" x14ac:dyDescent="0.2">
      <c r="A767" s="489" t="s">
        <v>9257</v>
      </c>
      <c r="B767" s="489" t="s">
        <v>229</v>
      </c>
      <c r="C767" s="491">
        <v>5.22</v>
      </c>
      <c r="D767" s="492" t="s">
        <v>4090</v>
      </c>
    </row>
    <row r="768" spans="1:4" x14ac:dyDescent="0.2">
      <c r="A768" s="489" t="s">
        <v>9257</v>
      </c>
      <c r="B768" s="489" t="s">
        <v>229</v>
      </c>
      <c r="C768" s="491">
        <v>3.3000000000000003</v>
      </c>
      <c r="D768" s="492" t="s">
        <v>4090</v>
      </c>
    </row>
    <row r="769" spans="1:4" x14ac:dyDescent="0.2">
      <c r="A769" s="489" t="s">
        <v>9257</v>
      </c>
      <c r="B769" s="489" t="s">
        <v>229</v>
      </c>
      <c r="C769" s="491">
        <v>7.1400000000000015</v>
      </c>
      <c r="D769" s="492" t="s">
        <v>4090</v>
      </c>
    </row>
    <row r="770" spans="1:4" x14ac:dyDescent="0.2">
      <c r="A770" s="489" t="s">
        <v>9257</v>
      </c>
      <c r="B770" s="489" t="s">
        <v>229</v>
      </c>
      <c r="C770" s="491">
        <v>19.100000000000001</v>
      </c>
      <c r="D770" s="492" t="s">
        <v>4090</v>
      </c>
    </row>
    <row r="771" spans="1:4" x14ac:dyDescent="0.2">
      <c r="A771" s="489" t="s">
        <v>9257</v>
      </c>
      <c r="B771" s="489" t="s">
        <v>229</v>
      </c>
      <c r="C771" s="491">
        <v>8.3300000000000018</v>
      </c>
      <c r="D771" s="492" t="s">
        <v>4090</v>
      </c>
    </row>
    <row r="772" spans="1:4" x14ac:dyDescent="0.2">
      <c r="A772" s="489" t="s">
        <v>9257</v>
      </c>
      <c r="B772" s="489" t="s">
        <v>229</v>
      </c>
      <c r="C772" s="491">
        <v>8.629999999999999</v>
      </c>
      <c r="D772" s="492" t="s">
        <v>4090</v>
      </c>
    </row>
    <row r="773" spans="1:4" x14ac:dyDescent="0.2">
      <c r="A773" s="489" t="s">
        <v>9257</v>
      </c>
      <c r="B773" s="489" t="s">
        <v>229</v>
      </c>
      <c r="C773" s="491">
        <v>16.84</v>
      </c>
      <c r="D773" s="492" t="s">
        <v>4090</v>
      </c>
    </row>
    <row r="774" spans="1:4" x14ac:dyDescent="0.2">
      <c r="A774" s="489" t="s">
        <v>9257</v>
      </c>
      <c r="B774" s="489" t="s">
        <v>229</v>
      </c>
      <c r="C774" s="491">
        <v>3.8400000000000003</v>
      </c>
      <c r="D774" s="492" t="s">
        <v>4090</v>
      </c>
    </row>
    <row r="775" spans="1:4" x14ac:dyDescent="0.2">
      <c r="A775" s="489" t="s">
        <v>9257</v>
      </c>
      <c r="B775" s="489" t="s">
        <v>229</v>
      </c>
      <c r="C775" s="491">
        <v>7.0000000000000007E-2</v>
      </c>
      <c r="D775" s="492" t="s">
        <v>4090</v>
      </c>
    </row>
    <row r="776" spans="1:4" x14ac:dyDescent="0.2">
      <c r="A776" s="489" t="s">
        <v>9257</v>
      </c>
      <c r="B776" s="489" t="s">
        <v>229</v>
      </c>
      <c r="C776" s="491">
        <v>71.600000000000009</v>
      </c>
      <c r="D776" s="492" t="s">
        <v>4090</v>
      </c>
    </row>
    <row r="777" spans="1:4" x14ac:dyDescent="0.2">
      <c r="A777" s="489" t="s">
        <v>9257</v>
      </c>
      <c r="B777" s="489" t="s">
        <v>229</v>
      </c>
      <c r="C777" s="491">
        <v>11.170000000000002</v>
      </c>
      <c r="D777" s="492" t="s">
        <v>4090</v>
      </c>
    </row>
    <row r="778" spans="1:4" x14ac:dyDescent="0.2">
      <c r="A778" s="489" t="s">
        <v>9257</v>
      </c>
      <c r="B778" s="489" t="s">
        <v>229</v>
      </c>
      <c r="C778" s="491">
        <v>5.8299999999999992</v>
      </c>
      <c r="D778" s="492" t="s">
        <v>4090</v>
      </c>
    </row>
    <row r="779" spans="1:4" x14ac:dyDescent="0.2">
      <c r="A779" s="489" t="s">
        <v>9257</v>
      </c>
      <c r="B779" s="489" t="s">
        <v>229</v>
      </c>
      <c r="C779" s="491">
        <v>15.389999999999999</v>
      </c>
      <c r="D779" s="492" t="s">
        <v>4090</v>
      </c>
    </row>
    <row r="780" spans="1:4" x14ac:dyDescent="0.2">
      <c r="A780" s="489" t="s">
        <v>9257</v>
      </c>
      <c r="B780" s="489" t="s">
        <v>229</v>
      </c>
      <c r="C780" s="491">
        <v>0.83000000000000007</v>
      </c>
      <c r="D780" s="492" t="s">
        <v>4090</v>
      </c>
    </row>
    <row r="781" spans="1:4" x14ac:dyDescent="0.2">
      <c r="A781" s="489" t="s">
        <v>9257</v>
      </c>
      <c r="B781" s="489" t="s">
        <v>229</v>
      </c>
      <c r="C781" s="491">
        <v>2.5999999999999996</v>
      </c>
      <c r="D781" s="492" t="s">
        <v>4090</v>
      </c>
    </row>
    <row r="782" spans="1:4" x14ac:dyDescent="0.2">
      <c r="A782" s="489" t="s">
        <v>9257</v>
      </c>
      <c r="B782" s="489" t="s">
        <v>229</v>
      </c>
      <c r="C782" s="491">
        <v>7.2900000000000009</v>
      </c>
      <c r="D782" s="492" t="s">
        <v>4090</v>
      </c>
    </row>
    <row r="783" spans="1:4" x14ac:dyDescent="0.2">
      <c r="A783" s="489" t="s">
        <v>9257</v>
      </c>
      <c r="B783" s="489" t="s">
        <v>229</v>
      </c>
      <c r="C783" s="491">
        <v>14.05</v>
      </c>
      <c r="D783" s="492" t="s">
        <v>4090</v>
      </c>
    </row>
    <row r="784" spans="1:4" x14ac:dyDescent="0.2">
      <c r="A784" s="489" t="s">
        <v>9257</v>
      </c>
      <c r="B784" s="489" t="s">
        <v>229</v>
      </c>
      <c r="C784" s="491">
        <v>0.96000000000000008</v>
      </c>
      <c r="D784" s="492" t="s">
        <v>4090</v>
      </c>
    </row>
    <row r="785" spans="1:4" x14ac:dyDescent="0.2">
      <c r="A785" s="489" t="s">
        <v>9257</v>
      </c>
      <c r="B785" s="489" t="s">
        <v>229</v>
      </c>
      <c r="C785" s="491">
        <v>5.3800000000000008</v>
      </c>
      <c r="D785" s="492" t="s">
        <v>4090</v>
      </c>
    </row>
    <row r="786" spans="1:4" x14ac:dyDescent="0.2">
      <c r="A786" s="489" t="s">
        <v>9257</v>
      </c>
      <c r="B786" s="489" t="s">
        <v>229</v>
      </c>
      <c r="C786" s="491">
        <v>18.500000000000004</v>
      </c>
      <c r="D786" s="492" t="s">
        <v>4090</v>
      </c>
    </row>
    <row r="787" spans="1:4" x14ac:dyDescent="0.2">
      <c r="A787" s="489" t="s">
        <v>9257</v>
      </c>
      <c r="B787" s="489" t="s">
        <v>229</v>
      </c>
      <c r="C787" s="491">
        <v>3.88</v>
      </c>
      <c r="D787" s="492" t="s">
        <v>4090</v>
      </c>
    </row>
    <row r="788" spans="1:4" x14ac:dyDescent="0.2">
      <c r="A788" s="489" t="s">
        <v>9257</v>
      </c>
      <c r="B788" s="489" t="s">
        <v>229</v>
      </c>
      <c r="C788" s="491">
        <v>1.48</v>
      </c>
      <c r="D788" s="492" t="s">
        <v>4090</v>
      </c>
    </row>
    <row r="789" spans="1:4" x14ac:dyDescent="0.2">
      <c r="A789" s="489" t="s">
        <v>9257</v>
      </c>
      <c r="B789" s="489" t="s">
        <v>229</v>
      </c>
      <c r="C789" s="491">
        <v>4.37</v>
      </c>
      <c r="D789" s="492" t="s">
        <v>4090</v>
      </c>
    </row>
    <row r="790" spans="1:4" x14ac:dyDescent="0.2">
      <c r="A790" s="489" t="s">
        <v>9257</v>
      </c>
      <c r="B790" s="489" t="s">
        <v>229</v>
      </c>
      <c r="C790" s="491">
        <v>30.830000000000002</v>
      </c>
      <c r="D790" s="492" t="s">
        <v>4090</v>
      </c>
    </row>
    <row r="791" spans="1:4" x14ac:dyDescent="0.2">
      <c r="A791" s="489" t="s">
        <v>9257</v>
      </c>
      <c r="B791" s="489" t="s">
        <v>229</v>
      </c>
      <c r="C791" s="491">
        <v>4.4099999999999993</v>
      </c>
      <c r="D791" s="492" t="s">
        <v>4090</v>
      </c>
    </row>
    <row r="792" spans="1:4" x14ac:dyDescent="0.2">
      <c r="A792" s="489" t="s">
        <v>9257</v>
      </c>
      <c r="B792" s="489" t="s">
        <v>229</v>
      </c>
      <c r="C792" s="491">
        <v>0.02</v>
      </c>
      <c r="D792" s="492" t="s">
        <v>4090</v>
      </c>
    </row>
    <row r="793" spans="1:4" x14ac:dyDescent="0.2">
      <c r="A793" s="489" t="s">
        <v>9257</v>
      </c>
      <c r="B793" s="489" t="s">
        <v>229</v>
      </c>
      <c r="C793" s="491">
        <v>10.23</v>
      </c>
      <c r="D793" s="492" t="s">
        <v>4090</v>
      </c>
    </row>
    <row r="794" spans="1:4" x14ac:dyDescent="0.2">
      <c r="A794" s="489" t="s">
        <v>9257</v>
      </c>
      <c r="B794" s="489" t="s">
        <v>229</v>
      </c>
      <c r="C794" s="491">
        <v>9.0200000000000014</v>
      </c>
      <c r="D794" s="492" t="s">
        <v>4090</v>
      </c>
    </row>
    <row r="795" spans="1:4" x14ac:dyDescent="0.2">
      <c r="A795" s="489" t="s">
        <v>9257</v>
      </c>
      <c r="B795" s="489" t="s">
        <v>229</v>
      </c>
      <c r="C795" s="491">
        <v>4.08</v>
      </c>
      <c r="D795" s="492" t="s">
        <v>4090</v>
      </c>
    </row>
    <row r="796" spans="1:4" x14ac:dyDescent="0.2">
      <c r="A796" s="489" t="s">
        <v>9257</v>
      </c>
      <c r="B796" s="489" t="s">
        <v>229</v>
      </c>
      <c r="C796" s="491">
        <v>4.1099999999999994</v>
      </c>
      <c r="D796" s="492" t="s">
        <v>4090</v>
      </c>
    </row>
    <row r="797" spans="1:4" x14ac:dyDescent="0.2">
      <c r="A797" s="489" t="s">
        <v>9257</v>
      </c>
      <c r="B797" s="489" t="s">
        <v>229</v>
      </c>
      <c r="C797" s="491">
        <v>15.870000000000001</v>
      </c>
      <c r="D797" s="492" t="s">
        <v>4090</v>
      </c>
    </row>
    <row r="798" spans="1:4" x14ac:dyDescent="0.2">
      <c r="A798" s="489" t="s">
        <v>9257</v>
      </c>
      <c r="B798" s="489" t="s">
        <v>229</v>
      </c>
      <c r="C798" s="491">
        <v>18.169999999999998</v>
      </c>
      <c r="D798" s="492" t="s">
        <v>4090</v>
      </c>
    </row>
    <row r="799" spans="1:4" x14ac:dyDescent="0.2">
      <c r="A799" s="489" t="s">
        <v>9257</v>
      </c>
      <c r="B799" s="489" t="s">
        <v>229</v>
      </c>
      <c r="C799" s="491">
        <v>1.42</v>
      </c>
      <c r="D799" s="492" t="s">
        <v>4090</v>
      </c>
    </row>
    <row r="800" spans="1:4" x14ac:dyDescent="0.2">
      <c r="A800" s="489" t="s">
        <v>9257</v>
      </c>
      <c r="B800" s="489" t="s">
        <v>229</v>
      </c>
      <c r="C800" s="491">
        <v>10.83</v>
      </c>
      <c r="D800" s="492" t="s">
        <v>4090</v>
      </c>
    </row>
    <row r="801" spans="1:4" x14ac:dyDescent="0.2">
      <c r="A801" s="489" t="s">
        <v>9257</v>
      </c>
      <c r="B801" s="489" t="s">
        <v>229</v>
      </c>
      <c r="C801" s="491">
        <v>17.850000000000001</v>
      </c>
      <c r="D801" s="492" t="s">
        <v>4090</v>
      </c>
    </row>
    <row r="802" spans="1:4" x14ac:dyDescent="0.2">
      <c r="A802" s="489" t="s">
        <v>9257</v>
      </c>
      <c r="B802" s="489" t="s">
        <v>229</v>
      </c>
      <c r="C802" s="491">
        <v>14.360000000000003</v>
      </c>
      <c r="D802" s="492" t="s">
        <v>4090</v>
      </c>
    </row>
    <row r="803" spans="1:4" x14ac:dyDescent="0.2">
      <c r="A803" s="489" t="s">
        <v>9257</v>
      </c>
      <c r="B803" s="489" t="s">
        <v>229</v>
      </c>
      <c r="C803" s="491">
        <v>19.799999999999997</v>
      </c>
      <c r="D803" s="492" t="s">
        <v>4090</v>
      </c>
    </row>
    <row r="804" spans="1:4" x14ac:dyDescent="0.2">
      <c r="A804" s="489" t="s">
        <v>9257</v>
      </c>
      <c r="B804" s="489" t="s">
        <v>229</v>
      </c>
      <c r="C804" s="491">
        <v>10.389999999999999</v>
      </c>
      <c r="D804" s="492" t="s">
        <v>4090</v>
      </c>
    </row>
    <row r="805" spans="1:4" x14ac:dyDescent="0.2">
      <c r="A805" s="489" t="s">
        <v>9257</v>
      </c>
      <c r="B805" s="489" t="s">
        <v>229</v>
      </c>
      <c r="C805" s="491">
        <v>14.7</v>
      </c>
      <c r="D805" s="492" t="s">
        <v>4090</v>
      </c>
    </row>
    <row r="806" spans="1:4" x14ac:dyDescent="0.2">
      <c r="A806" s="489" t="s">
        <v>9257</v>
      </c>
      <c r="B806" s="489" t="s">
        <v>229</v>
      </c>
      <c r="C806" s="491">
        <v>5.21</v>
      </c>
      <c r="D806" s="492" t="s">
        <v>4090</v>
      </c>
    </row>
    <row r="807" spans="1:4" x14ac:dyDescent="0.2">
      <c r="A807" s="489" t="s">
        <v>9257</v>
      </c>
      <c r="B807" s="489" t="s">
        <v>229</v>
      </c>
      <c r="C807" s="491">
        <v>16.3</v>
      </c>
      <c r="D807" s="492" t="s">
        <v>4090</v>
      </c>
    </row>
    <row r="808" spans="1:4" x14ac:dyDescent="0.2">
      <c r="A808" s="489" t="s">
        <v>9257</v>
      </c>
      <c r="B808" s="489" t="s">
        <v>229</v>
      </c>
      <c r="C808" s="491">
        <v>8.52</v>
      </c>
      <c r="D808" s="492" t="s">
        <v>4090</v>
      </c>
    </row>
    <row r="809" spans="1:4" x14ac:dyDescent="0.2">
      <c r="A809" s="489" t="s">
        <v>9257</v>
      </c>
      <c r="B809" s="489" t="s">
        <v>229</v>
      </c>
      <c r="C809" s="491">
        <v>15.509999999999998</v>
      </c>
      <c r="D809" s="492" t="s">
        <v>4090</v>
      </c>
    </row>
    <row r="810" spans="1:4" x14ac:dyDescent="0.2">
      <c r="A810" s="489" t="s">
        <v>9257</v>
      </c>
      <c r="B810" s="489" t="s">
        <v>229</v>
      </c>
      <c r="C810" s="491">
        <v>6.26</v>
      </c>
      <c r="D810" s="492" t="s">
        <v>4090</v>
      </c>
    </row>
    <row r="811" spans="1:4" x14ac:dyDescent="0.2">
      <c r="A811" s="489" t="s">
        <v>9257</v>
      </c>
      <c r="B811" s="489" t="s">
        <v>229</v>
      </c>
      <c r="C811" s="491">
        <v>11.860000000000001</v>
      </c>
      <c r="D811" s="492" t="s">
        <v>4090</v>
      </c>
    </row>
    <row r="812" spans="1:4" x14ac:dyDescent="0.2">
      <c r="A812" s="489" t="s">
        <v>9257</v>
      </c>
      <c r="B812" s="489" t="s">
        <v>229</v>
      </c>
      <c r="C812" s="491">
        <v>20.010000000000002</v>
      </c>
      <c r="D812" s="492" t="s">
        <v>4090</v>
      </c>
    </row>
    <row r="813" spans="1:4" x14ac:dyDescent="0.2">
      <c r="A813" s="489" t="s">
        <v>9257</v>
      </c>
      <c r="B813" s="489" t="s">
        <v>229</v>
      </c>
      <c r="C813" s="491">
        <v>3.74</v>
      </c>
      <c r="D813" s="492" t="s">
        <v>4090</v>
      </c>
    </row>
    <row r="814" spans="1:4" x14ac:dyDescent="0.2">
      <c r="A814" s="489" t="s">
        <v>9257</v>
      </c>
      <c r="B814" s="489" t="s">
        <v>229</v>
      </c>
      <c r="C814" s="491">
        <v>15.26</v>
      </c>
      <c r="D814" s="492" t="s">
        <v>4090</v>
      </c>
    </row>
    <row r="815" spans="1:4" x14ac:dyDescent="0.2">
      <c r="A815" s="489" t="s">
        <v>9257</v>
      </c>
      <c r="B815" s="489" t="s">
        <v>229</v>
      </c>
      <c r="C815" s="491">
        <v>14.5</v>
      </c>
      <c r="D815" s="492" t="s">
        <v>4090</v>
      </c>
    </row>
    <row r="816" spans="1:4" x14ac:dyDescent="0.2">
      <c r="A816" s="489" t="s">
        <v>9257</v>
      </c>
      <c r="B816" s="489" t="s">
        <v>229</v>
      </c>
      <c r="C816" s="491">
        <v>8.02</v>
      </c>
      <c r="D816" s="492" t="s">
        <v>4090</v>
      </c>
    </row>
    <row r="817" spans="1:4" x14ac:dyDescent="0.2">
      <c r="A817" s="489" t="s">
        <v>9257</v>
      </c>
      <c r="B817" s="489" t="s">
        <v>229</v>
      </c>
      <c r="C817" s="491">
        <v>16.36</v>
      </c>
      <c r="D817" s="492" t="s">
        <v>4090</v>
      </c>
    </row>
    <row r="818" spans="1:4" x14ac:dyDescent="0.2">
      <c r="A818" s="489" t="s">
        <v>9257</v>
      </c>
      <c r="B818" s="489" t="s">
        <v>229</v>
      </c>
      <c r="C818" s="491">
        <v>1.9500000000000002</v>
      </c>
      <c r="D818" s="492" t="s">
        <v>4090</v>
      </c>
    </row>
    <row r="819" spans="1:4" x14ac:dyDescent="0.2">
      <c r="A819" s="489" t="s">
        <v>9257</v>
      </c>
      <c r="B819" s="489" t="s">
        <v>229</v>
      </c>
      <c r="C819" s="491">
        <v>7.99</v>
      </c>
      <c r="D819" s="492" t="s">
        <v>4090</v>
      </c>
    </row>
    <row r="820" spans="1:4" x14ac:dyDescent="0.2">
      <c r="A820" s="489" t="s">
        <v>9257</v>
      </c>
      <c r="B820" s="489" t="s">
        <v>229</v>
      </c>
      <c r="C820" s="491">
        <v>2.2800000000000002</v>
      </c>
      <c r="D820" s="492" t="s">
        <v>4090</v>
      </c>
    </row>
    <row r="821" spans="1:4" x14ac:dyDescent="0.2">
      <c r="A821" s="489" t="s">
        <v>9257</v>
      </c>
      <c r="B821" s="489" t="s">
        <v>229</v>
      </c>
      <c r="C821" s="491">
        <v>11.149999999999999</v>
      </c>
      <c r="D821" s="492" t="s">
        <v>4090</v>
      </c>
    </row>
    <row r="822" spans="1:4" x14ac:dyDescent="0.2">
      <c r="A822" s="489" t="s">
        <v>9257</v>
      </c>
      <c r="B822" s="489" t="s">
        <v>229</v>
      </c>
      <c r="C822" s="491">
        <v>13.95</v>
      </c>
      <c r="D822" s="492" t="s">
        <v>4090</v>
      </c>
    </row>
    <row r="823" spans="1:4" x14ac:dyDescent="0.2">
      <c r="A823" s="489" t="s">
        <v>9257</v>
      </c>
      <c r="B823" s="489" t="s">
        <v>229</v>
      </c>
      <c r="C823" s="491">
        <v>11.01</v>
      </c>
      <c r="D823" s="492" t="s">
        <v>4090</v>
      </c>
    </row>
    <row r="824" spans="1:4" x14ac:dyDescent="0.2">
      <c r="A824" s="489" t="s">
        <v>9257</v>
      </c>
      <c r="B824" s="489" t="s">
        <v>229</v>
      </c>
      <c r="C824" s="491">
        <v>8.86</v>
      </c>
      <c r="D824" s="492" t="s">
        <v>4090</v>
      </c>
    </row>
    <row r="825" spans="1:4" x14ac:dyDescent="0.2">
      <c r="A825" s="489" t="s">
        <v>9257</v>
      </c>
      <c r="B825" s="489" t="s">
        <v>229</v>
      </c>
      <c r="C825" s="491">
        <v>10.599999999999998</v>
      </c>
      <c r="D825" s="492" t="s">
        <v>4090</v>
      </c>
    </row>
    <row r="826" spans="1:4" x14ac:dyDescent="0.2">
      <c r="A826" s="489" t="s">
        <v>9257</v>
      </c>
      <c r="B826" s="489" t="s">
        <v>229</v>
      </c>
      <c r="C826" s="491">
        <v>0.47</v>
      </c>
      <c r="D826" s="492" t="s">
        <v>4090</v>
      </c>
    </row>
    <row r="827" spans="1:4" x14ac:dyDescent="0.2">
      <c r="A827" s="489" t="s">
        <v>9257</v>
      </c>
      <c r="B827" s="489" t="s">
        <v>229</v>
      </c>
      <c r="C827" s="491">
        <v>14.910000000000002</v>
      </c>
      <c r="D827" s="492" t="s">
        <v>4090</v>
      </c>
    </row>
    <row r="828" spans="1:4" x14ac:dyDescent="0.2">
      <c r="A828" s="489" t="s">
        <v>9257</v>
      </c>
      <c r="B828" s="489" t="s">
        <v>229</v>
      </c>
      <c r="C828" s="491">
        <v>6.2900000000000009</v>
      </c>
      <c r="D828" s="492" t="s">
        <v>4090</v>
      </c>
    </row>
    <row r="829" spans="1:4" x14ac:dyDescent="0.2">
      <c r="A829" s="489" t="s">
        <v>9257</v>
      </c>
      <c r="B829" s="489" t="s">
        <v>229</v>
      </c>
      <c r="C829" s="491">
        <v>16.37</v>
      </c>
      <c r="D829" s="492" t="s">
        <v>4090</v>
      </c>
    </row>
    <row r="830" spans="1:4" x14ac:dyDescent="0.2">
      <c r="A830" s="489" t="s">
        <v>9257</v>
      </c>
      <c r="B830" s="489" t="s">
        <v>229</v>
      </c>
      <c r="C830" s="491">
        <v>6.6099999999999994</v>
      </c>
      <c r="D830" s="492" t="s">
        <v>4090</v>
      </c>
    </row>
    <row r="831" spans="1:4" x14ac:dyDescent="0.2">
      <c r="A831" s="489" t="s">
        <v>9257</v>
      </c>
      <c r="B831" s="489" t="s">
        <v>229</v>
      </c>
      <c r="C831" s="491">
        <v>10.599999999999998</v>
      </c>
      <c r="D831" s="492" t="s">
        <v>4090</v>
      </c>
    </row>
    <row r="832" spans="1:4" x14ac:dyDescent="0.2">
      <c r="A832" s="489" t="s">
        <v>9257</v>
      </c>
      <c r="B832" s="489" t="s">
        <v>229</v>
      </c>
      <c r="C832" s="491">
        <v>5.51</v>
      </c>
      <c r="D832" s="492" t="s">
        <v>4090</v>
      </c>
    </row>
    <row r="833" spans="1:4" x14ac:dyDescent="0.2">
      <c r="A833" s="489" t="s">
        <v>9257</v>
      </c>
      <c r="B833" s="489" t="s">
        <v>229</v>
      </c>
      <c r="C833" s="491">
        <v>11.47</v>
      </c>
      <c r="D833" s="492" t="s">
        <v>4090</v>
      </c>
    </row>
    <row r="834" spans="1:4" x14ac:dyDescent="0.2">
      <c r="A834" s="489" t="s">
        <v>9257</v>
      </c>
      <c r="B834" s="489" t="s">
        <v>229</v>
      </c>
      <c r="C834" s="491">
        <v>7.0000000000000007E-2</v>
      </c>
      <c r="D834" s="492" t="s">
        <v>4090</v>
      </c>
    </row>
    <row r="835" spans="1:4" x14ac:dyDescent="0.2">
      <c r="A835" s="489" t="s">
        <v>9257</v>
      </c>
      <c r="B835" s="489" t="s">
        <v>229</v>
      </c>
      <c r="C835" s="491">
        <v>5.52</v>
      </c>
      <c r="D835" s="492" t="s">
        <v>4090</v>
      </c>
    </row>
    <row r="836" spans="1:4" x14ac:dyDescent="0.2">
      <c r="A836" s="489" t="s">
        <v>9257</v>
      </c>
      <c r="B836" s="489" t="s">
        <v>229</v>
      </c>
      <c r="C836" s="491">
        <v>7.33</v>
      </c>
      <c r="D836" s="492" t="s">
        <v>4090</v>
      </c>
    </row>
    <row r="837" spans="1:4" x14ac:dyDescent="0.2">
      <c r="A837" s="489" t="s">
        <v>9257</v>
      </c>
      <c r="B837" s="489" t="s">
        <v>229</v>
      </c>
      <c r="C837" s="491">
        <v>2.31</v>
      </c>
      <c r="D837" s="492" t="s">
        <v>4090</v>
      </c>
    </row>
    <row r="838" spans="1:4" x14ac:dyDescent="0.2">
      <c r="A838" s="489" t="s">
        <v>9257</v>
      </c>
      <c r="B838" s="489" t="s">
        <v>229</v>
      </c>
      <c r="C838" s="491">
        <v>0.04</v>
      </c>
      <c r="D838" s="492" t="s">
        <v>4090</v>
      </c>
    </row>
    <row r="839" spans="1:4" x14ac:dyDescent="0.2">
      <c r="A839" s="489" t="s">
        <v>9257</v>
      </c>
      <c r="B839" s="489" t="s">
        <v>229</v>
      </c>
      <c r="C839" s="491">
        <v>6.0699999999999994</v>
      </c>
      <c r="D839" s="492" t="s">
        <v>4090</v>
      </c>
    </row>
    <row r="840" spans="1:4" x14ac:dyDescent="0.2">
      <c r="A840" s="489" t="s">
        <v>9257</v>
      </c>
      <c r="B840" s="489" t="s">
        <v>229</v>
      </c>
      <c r="C840" s="491">
        <v>16.080000000000002</v>
      </c>
      <c r="D840" s="492" t="s">
        <v>4090</v>
      </c>
    </row>
    <row r="841" spans="1:4" x14ac:dyDescent="0.2">
      <c r="A841" s="489" t="s">
        <v>9257</v>
      </c>
      <c r="B841" s="489" t="s">
        <v>229</v>
      </c>
      <c r="C841" s="491">
        <v>3.8</v>
      </c>
      <c r="D841" s="492" t="s">
        <v>4090</v>
      </c>
    </row>
    <row r="842" spans="1:4" x14ac:dyDescent="0.2">
      <c r="A842" s="489" t="s">
        <v>9257</v>
      </c>
      <c r="B842" s="489" t="s">
        <v>229</v>
      </c>
      <c r="C842" s="491">
        <v>14.9</v>
      </c>
      <c r="D842" s="492" t="s">
        <v>4090</v>
      </c>
    </row>
    <row r="843" spans="1:4" x14ac:dyDescent="0.2">
      <c r="A843" s="489" t="s">
        <v>9257</v>
      </c>
      <c r="B843" s="489" t="s">
        <v>229</v>
      </c>
      <c r="C843" s="491">
        <v>12.040000000000001</v>
      </c>
      <c r="D843" s="492" t="s">
        <v>4090</v>
      </c>
    </row>
    <row r="844" spans="1:4" x14ac:dyDescent="0.2">
      <c r="A844" s="489" t="s">
        <v>9257</v>
      </c>
      <c r="B844" s="489" t="s">
        <v>229</v>
      </c>
      <c r="C844" s="491">
        <v>15.430000000000001</v>
      </c>
      <c r="D844" s="492" t="s">
        <v>4090</v>
      </c>
    </row>
    <row r="845" spans="1:4" x14ac:dyDescent="0.2">
      <c r="A845" s="489" t="s">
        <v>9257</v>
      </c>
      <c r="B845" s="489" t="s">
        <v>229</v>
      </c>
      <c r="C845" s="491">
        <v>20.060000000000002</v>
      </c>
      <c r="D845" s="492" t="s">
        <v>4090</v>
      </c>
    </row>
    <row r="846" spans="1:4" x14ac:dyDescent="0.2">
      <c r="A846" s="489" t="s">
        <v>9257</v>
      </c>
      <c r="B846" s="489" t="s">
        <v>229</v>
      </c>
      <c r="C846" s="491">
        <v>0.55000000000000004</v>
      </c>
      <c r="D846" s="492" t="s">
        <v>4090</v>
      </c>
    </row>
    <row r="847" spans="1:4" x14ac:dyDescent="0.2">
      <c r="A847" s="489" t="s">
        <v>9257</v>
      </c>
      <c r="B847" s="489" t="s">
        <v>229</v>
      </c>
      <c r="C847" s="491">
        <v>7.2200000000000006</v>
      </c>
      <c r="D847" s="492" t="s">
        <v>4090</v>
      </c>
    </row>
    <row r="848" spans="1:4" x14ac:dyDescent="0.2">
      <c r="A848" s="489" t="s">
        <v>9257</v>
      </c>
      <c r="B848" s="489" t="s">
        <v>229</v>
      </c>
      <c r="C848" s="491">
        <v>11.39</v>
      </c>
      <c r="D848" s="492" t="s">
        <v>4090</v>
      </c>
    </row>
    <row r="849" spans="1:4" x14ac:dyDescent="0.2">
      <c r="A849" s="489" t="s">
        <v>9257</v>
      </c>
      <c r="B849" s="489" t="s">
        <v>229</v>
      </c>
      <c r="C849" s="491">
        <v>9.5399999999999991</v>
      </c>
      <c r="D849" s="492" t="s">
        <v>4090</v>
      </c>
    </row>
    <row r="850" spans="1:4" x14ac:dyDescent="0.2">
      <c r="A850" s="489" t="s">
        <v>9257</v>
      </c>
      <c r="B850" s="489" t="s">
        <v>229</v>
      </c>
      <c r="C850" s="491">
        <v>15.21</v>
      </c>
      <c r="D850" s="492" t="s">
        <v>4090</v>
      </c>
    </row>
    <row r="851" spans="1:4" x14ac:dyDescent="0.2">
      <c r="A851" s="489" t="s">
        <v>9257</v>
      </c>
      <c r="B851" s="489" t="s">
        <v>229</v>
      </c>
      <c r="C851" s="491">
        <v>2.2200000000000002</v>
      </c>
      <c r="D851" s="492" t="s">
        <v>4090</v>
      </c>
    </row>
    <row r="852" spans="1:4" x14ac:dyDescent="0.2">
      <c r="A852" s="489" t="s">
        <v>9257</v>
      </c>
      <c r="B852" s="489" t="s">
        <v>229</v>
      </c>
      <c r="C852" s="491">
        <v>2.8600000000000003</v>
      </c>
      <c r="D852" s="492" t="s">
        <v>4090</v>
      </c>
    </row>
    <row r="853" spans="1:4" x14ac:dyDescent="0.2">
      <c r="A853" s="489" t="s">
        <v>9257</v>
      </c>
      <c r="B853" s="489" t="s">
        <v>229</v>
      </c>
      <c r="C853" s="491">
        <v>6.2</v>
      </c>
      <c r="D853" s="492" t="s">
        <v>4090</v>
      </c>
    </row>
    <row r="854" spans="1:4" x14ac:dyDescent="0.2">
      <c r="A854" s="489" t="s">
        <v>9257</v>
      </c>
      <c r="B854" s="489" t="s">
        <v>229</v>
      </c>
      <c r="C854" s="491">
        <v>6.3999999999999995</v>
      </c>
      <c r="D854" s="492" t="s">
        <v>4090</v>
      </c>
    </row>
    <row r="855" spans="1:4" x14ac:dyDescent="0.2">
      <c r="A855" s="489" t="s">
        <v>9257</v>
      </c>
      <c r="B855" s="489" t="s">
        <v>229</v>
      </c>
      <c r="C855" s="491">
        <v>6.45</v>
      </c>
      <c r="D855" s="492" t="s">
        <v>4090</v>
      </c>
    </row>
    <row r="856" spans="1:4" x14ac:dyDescent="0.2">
      <c r="A856" s="489" t="s">
        <v>9257</v>
      </c>
      <c r="B856" s="489" t="s">
        <v>229</v>
      </c>
      <c r="C856" s="491">
        <v>6.58</v>
      </c>
      <c r="D856" s="492" t="s">
        <v>4090</v>
      </c>
    </row>
    <row r="857" spans="1:4" x14ac:dyDescent="0.2">
      <c r="A857" s="489" t="s">
        <v>9257</v>
      </c>
      <c r="B857" s="489" t="s">
        <v>229</v>
      </c>
      <c r="C857" s="491">
        <v>11.059999999999999</v>
      </c>
      <c r="D857" s="492" t="s">
        <v>4090</v>
      </c>
    </row>
    <row r="858" spans="1:4" x14ac:dyDescent="0.2">
      <c r="A858" s="489" t="s">
        <v>9257</v>
      </c>
      <c r="B858" s="489" t="s">
        <v>229</v>
      </c>
      <c r="C858" s="491">
        <v>1.44</v>
      </c>
      <c r="D858" s="492" t="s">
        <v>4090</v>
      </c>
    </row>
    <row r="859" spans="1:4" x14ac:dyDescent="0.2">
      <c r="A859" s="489" t="s">
        <v>9257</v>
      </c>
      <c r="B859" s="489" t="s">
        <v>229</v>
      </c>
      <c r="C859" s="491">
        <v>10.43</v>
      </c>
      <c r="D859" s="492" t="s">
        <v>4090</v>
      </c>
    </row>
    <row r="860" spans="1:4" x14ac:dyDescent="0.2">
      <c r="A860" s="489" t="s">
        <v>9257</v>
      </c>
      <c r="B860" s="489" t="s">
        <v>229</v>
      </c>
      <c r="C860" s="491">
        <v>5.75</v>
      </c>
      <c r="D860" s="492" t="s">
        <v>4090</v>
      </c>
    </row>
    <row r="861" spans="1:4" x14ac:dyDescent="0.2">
      <c r="A861" s="489" t="s">
        <v>9257</v>
      </c>
      <c r="B861" s="489" t="s">
        <v>229</v>
      </c>
      <c r="C861" s="491">
        <v>18.149999999999999</v>
      </c>
      <c r="D861" s="492" t="s">
        <v>4090</v>
      </c>
    </row>
    <row r="862" spans="1:4" x14ac:dyDescent="0.2">
      <c r="A862" s="489" t="s">
        <v>9257</v>
      </c>
      <c r="B862" s="489" t="s">
        <v>229</v>
      </c>
      <c r="C862" s="491">
        <v>1.23</v>
      </c>
      <c r="D862" s="492" t="s">
        <v>4090</v>
      </c>
    </row>
    <row r="863" spans="1:4" x14ac:dyDescent="0.2">
      <c r="A863" s="489" t="s">
        <v>9257</v>
      </c>
      <c r="B863" s="489" t="s">
        <v>229</v>
      </c>
      <c r="C863" s="491">
        <v>19.52</v>
      </c>
      <c r="D863" s="492" t="s">
        <v>4090</v>
      </c>
    </row>
    <row r="864" spans="1:4" x14ac:dyDescent="0.2">
      <c r="A864" s="489" t="s">
        <v>9257</v>
      </c>
      <c r="B864" s="489" t="s">
        <v>229</v>
      </c>
      <c r="C864" s="491">
        <v>10.280000000000001</v>
      </c>
      <c r="D864" s="492" t="s">
        <v>4090</v>
      </c>
    </row>
    <row r="865" spans="1:4" x14ac:dyDescent="0.2">
      <c r="A865" s="489" t="s">
        <v>9257</v>
      </c>
      <c r="B865" s="489" t="s">
        <v>227</v>
      </c>
      <c r="C865" s="491">
        <v>41.27</v>
      </c>
      <c r="D865" s="492" t="s">
        <v>4090</v>
      </c>
    </row>
    <row r="866" spans="1:4" x14ac:dyDescent="0.2">
      <c r="A866" s="489" t="s">
        <v>9257</v>
      </c>
      <c r="B866" s="489" t="s">
        <v>1182</v>
      </c>
      <c r="C866" s="491">
        <v>7767.77</v>
      </c>
      <c r="D866" s="492" t="s">
        <v>4090</v>
      </c>
    </row>
    <row r="867" spans="1:4" x14ac:dyDescent="0.2">
      <c r="A867" s="489" t="s">
        <v>9257</v>
      </c>
      <c r="B867" s="489" t="s">
        <v>228</v>
      </c>
      <c r="C867" s="491">
        <v>115.10000000000002</v>
      </c>
      <c r="D867" s="492" t="s">
        <v>4090</v>
      </c>
    </row>
    <row r="868" spans="1:4" x14ac:dyDescent="0.2">
      <c r="A868" s="489" t="s">
        <v>9257</v>
      </c>
      <c r="B868" s="489" t="s">
        <v>229</v>
      </c>
      <c r="C868" s="491">
        <v>341.12</v>
      </c>
      <c r="D868" s="492" t="s">
        <v>4090</v>
      </c>
    </row>
    <row r="869" spans="1:4" x14ac:dyDescent="0.2">
      <c r="A869" s="489" t="s">
        <v>9257</v>
      </c>
      <c r="B869" s="489" t="s">
        <v>227</v>
      </c>
      <c r="C869" s="491">
        <v>1134.5</v>
      </c>
      <c r="D869" s="492" t="s">
        <v>4090</v>
      </c>
    </row>
    <row r="870" spans="1:4" x14ac:dyDescent="0.2">
      <c r="A870" s="489" t="s">
        <v>9257</v>
      </c>
      <c r="B870" s="489" t="s">
        <v>227</v>
      </c>
      <c r="C870" s="491">
        <v>637.11</v>
      </c>
      <c r="D870" s="492" t="s">
        <v>4090</v>
      </c>
    </row>
    <row r="871" spans="1:4" x14ac:dyDescent="0.2">
      <c r="A871" s="489" t="s">
        <v>9257</v>
      </c>
      <c r="B871" s="489" t="s">
        <v>227</v>
      </c>
      <c r="C871" s="491">
        <v>552.71</v>
      </c>
      <c r="D871" s="492" t="s">
        <v>4090</v>
      </c>
    </row>
    <row r="872" spans="1:4" x14ac:dyDescent="0.2">
      <c r="A872" s="489" t="s">
        <v>9257</v>
      </c>
      <c r="B872" s="489" t="s">
        <v>228</v>
      </c>
      <c r="C872" s="491">
        <v>175.82</v>
      </c>
      <c r="D872" s="492" t="s">
        <v>4090</v>
      </c>
    </row>
    <row r="873" spans="1:4" x14ac:dyDescent="0.2">
      <c r="A873" s="489" t="s">
        <v>9257</v>
      </c>
      <c r="B873" s="489" t="s">
        <v>1161</v>
      </c>
      <c r="C873" s="491">
        <v>9926.0099999999984</v>
      </c>
      <c r="D873" s="492">
        <v>321.51646091324204</v>
      </c>
    </row>
    <row r="874" spans="1:4" x14ac:dyDescent="0.2">
      <c r="A874" s="489" t="s">
        <v>9257</v>
      </c>
      <c r="B874" s="489" t="s">
        <v>1182</v>
      </c>
      <c r="C874" s="491">
        <v>6265.34</v>
      </c>
      <c r="D874" s="492" t="s">
        <v>4090</v>
      </c>
    </row>
    <row r="875" spans="1:4" x14ac:dyDescent="0.2">
      <c r="A875" s="489" t="s">
        <v>9257</v>
      </c>
      <c r="B875" s="489" t="s">
        <v>229</v>
      </c>
      <c r="C875" s="491">
        <v>16.919999999999998</v>
      </c>
      <c r="D875" s="492" t="s">
        <v>4090</v>
      </c>
    </row>
    <row r="876" spans="1:4" x14ac:dyDescent="0.2">
      <c r="A876" s="489" t="s">
        <v>9257</v>
      </c>
      <c r="B876" s="489" t="s">
        <v>229</v>
      </c>
      <c r="C876" s="491">
        <v>9.4400000000000013</v>
      </c>
      <c r="D876" s="492" t="s">
        <v>4090</v>
      </c>
    </row>
    <row r="877" spans="1:4" x14ac:dyDescent="0.2">
      <c r="A877" s="489" t="s">
        <v>9257</v>
      </c>
      <c r="B877" s="489" t="s">
        <v>229</v>
      </c>
      <c r="C877" s="491">
        <v>22.910000000000004</v>
      </c>
      <c r="D877" s="492" t="s">
        <v>4090</v>
      </c>
    </row>
    <row r="878" spans="1:4" x14ac:dyDescent="0.2">
      <c r="A878" s="489" t="s">
        <v>9257</v>
      </c>
      <c r="B878" s="489" t="s">
        <v>229</v>
      </c>
      <c r="C878" s="491">
        <v>6.830000000000001</v>
      </c>
      <c r="D878" s="492" t="s">
        <v>4090</v>
      </c>
    </row>
    <row r="879" spans="1:4" x14ac:dyDescent="0.2">
      <c r="A879" s="489" t="s">
        <v>9257</v>
      </c>
      <c r="B879" s="489" t="s">
        <v>229</v>
      </c>
      <c r="C879" s="491">
        <v>11.49</v>
      </c>
      <c r="D879" s="492" t="s">
        <v>4090</v>
      </c>
    </row>
    <row r="880" spans="1:4" x14ac:dyDescent="0.2">
      <c r="A880" s="489" t="s">
        <v>9257</v>
      </c>
      <c r="B880" s="489" t="s">
        <v>229</v>
      </c>
      <c r="C880" s="491">
        <v>7.8400000000000016</v>
      </c>
      <c r="D880" s="492" t="s">
        <v>4090</v>
      </c>
    </row>
    <row r="881" spans="1:4" x14ac:dyDescent="0.2">
      <c r="A881" s="489" t="s">
        <v>9257</v>
      </c>
      <c r="B881" s="489" t="s">
        <v>229</v>
      </c>
      <c r="C881" s="491">
        <v>6.1899999999999995</v>
      </c>
      <c r="D881" s="492" t="s">
        <v>4090</v>
      </c>
    </row>
    <row r="882" spans="1:4" x14ac:dyDescent="0.2">
      <c r="A882" s="489" t="s">
        <v>9257</v>
      </c>
      <c r="B882" s="489" t="s">
        <v>229</v>
      </c>
      <c r="C882" s="491">
        <v>3.31</v>
      </c>
      <c r="D882" s="492" t="s">
        <v>4090</v>
      </c>
    </row>
    <row r="883" spans="1:4" x14ac:dyDescent="0.2">
      <c r="A883" s="489" t="s">
        <v>9257</v>
      </c>
      <c r="B883" s="489" t="s">
        <v>229</v>
      </c>
      <c r="C883" s="491">
        <v>8.26</v>
      </c>
      <c r="D883" s="492" t="s">
        <v>4090</v>
      </c>
    </row>
    <row r="884" spans="1:4" x14ac:dyDescent="0.2">
      <c r="A884" s="489" t="s">
        <v>9257</v>
      </c>
      <c r="B884" s="489" t="s">
        <v>229</v>
      </c>
      <c r="C884" s="491">
        <v>21.38</v>
      </c>
      <c r="D884" s="492" t="s">
        <v>4090</v>
      </c>
    </row>
    <row r="885" spans="1:4" x14ac:dyDescent="0.2">
      <c r="A885" s="489" t="s">
        <v>9257</v>
      </c>
      <c r="B885" s="489" t="s">
        <v>229</v>
      </c>
      <c r="C885" s="491">
        <v>21.1</v>
      </c>
      <c r="D885" s="492" t="s">
        <v>4090</v>
      </c>
    </row>
    <row r="886" spans="1:4" x14ac:dyDescent="0.2">
      <c r="A886" s="489" t="s">
        <v>9257</v>
      </c>
      <c r="B886" s="489" t="s">
        <v>229</v>
      </c>
      <c r="C886" s="491">
        <v>12.79</v>
      </c>
      <c r="D886" s="492" t="s">
        <v>4090</v>
      </c>
    </row>
    <row r="887" spans="1:4" x14ac:dyDescent="0.2">
      <c r="A887" s="489" t="s">
        <v>9257</v>
      </c>
      <c r="B887" s="489" t="s">
        <v>229</v>
      </c>
      <c r="C887" s="491">
        <v>15.09</v>
      </c>
      <c r="D887" s="492" t="s">
        <v>4090</v>
      </c>
    </row>
    <row r="888" spans="1:4" x14ac:dyDescent="0.2">
      <c r="A888" s="489" t="s">
        <v>9257</v>
      </c>
      <c r="B888" s="489" t="s">
        <v>229</v>
      </c>
      <c r="C888" s="491">
        <v>4.66</v>
      </c>
      <c r="D888" s="492" t="s">
        <v>4090</v>
      </c>
    </row>
    <row r="889" spans="1:4" x14ac:dyDescent="0.2">
      <c r="A889" s="489" t="s">
        <v>9257</v>
      </c>
      <c r="B889" s="489" t="s">
        <v>229</v>
      </c>
      <c r="C889" s="491">
        <v>8.74</v>
      </c>
      <c r="D889" s="492" t="s">
        <v>4090</v>
      </c>
    </row>
    <row r="890" spans="1:4" x14ac:dyDescent="0.2">
      <c r="A890" s="489" t="s">
        <v>9257</v>
      </c>
      <c r="B890" s="489" t="s">
        <v>229</v>
      </c>
      <c r="C890" s="491">
        <v>0.89999999999999991</v>
      </c>
      <c r="D890" s="492" t="s">
        <v>4090</v>
      </c>
    </row>
    <row r="891" spans="1:4" x14ac:dyDescent="0.2">
      <c r="A891" s="489" t="s">
        <v>9257</v>
      </c>
      <c r="B891" s="489" t="s">
        <v>229</v>
      </c>
      <c r="C891" s="491">
        <v>8.74</v>
      </c>
      <c r="D891" s="492" t="s">
        <v>4090</v>
      </c>
    </row>
    <row r="892" spans="1:4" x14ac:dyDescent="0.2">
      <c r="A892" s="489" t="s">
        <v>9257</v>
      </c>
      <c r="B892" s="489" t="s">
        <v>229</v>
      </c>
      <c r="C892" s="491">
        <v>5.0299999999999994</v>
      </c>
      <c r="D892" s="492" t="s">
        <v>4090</v>
      </c>
    </row>
    <row r="893" spans="1:4" x14ac:dyDescent="0.2">
      <c r="A893" s="489" t="s">
        <v>9257</v>
      </c>
      <c r="B893" s="489" t="s">
        <v>229</v>
      </c>
      <c r="C893" s="491">
        <v>20.73</v>
      </c>
      <c r="D893" s="492" t="s">
        <v>4090</v>
      </c>
    </row>
    <row r="894" spans="1:4" x14ac:dyDescent="0.2">
      <c r="A894" s="489" t="s">
        <v>9257</v>
      </c>
      <c r="B894" s="489" t="s">
        <v>229</v>
      </c>
      <c r="C894" s="491">
        <v>8.6399999999999988</v>
      </c>
      <c r="D894" s="492" t="s">
        <v>4090</v>
      </c>
    </row>
    <row r="895" spans="1:4" x14ac:dyDescent="0.2">
      <c r="A895" s="489" t="s">
        <v>9257</v>
      </c>
      <c r="B895" s="489" t="s">
        <v>229</v>
      </c>
      <c r="C895" s="491">
        <v>15.26</v>
      </c>
      <c r="D895" s="492" t="s">
        <v>4090</v>
      </c>
    </row>
    <row r="896" spans="1:4" x14ac:dyDescent="0.2">
      <c r="A896" s="489" t="s">
        <v>9257</v>
      </c>
      <c r="B896" s="489" t="s">
        <v>229</v>
      </c>
      <c r="C896" s="491">
        <v>7.7</v>
      </c>
      <c r="D896" s="492" t="s">
        <v>4090</v>
      </c>
    </row>
    <row r="897" spans="1:4" x14ac:dyDescent="0.2">
      <c r="A897" s="489" t="s">
        <v>9257</v>
      </c>
      <c r="B897" s="489" t="s">
        <v>229</v>
      </c>
      <c r="C897" s="491">
        <v>5.5</v>
      </c>
      <c r="D897" s="492" t="s">
        <v>4090</v>
      </c>
    </row>
    <row r="898" spans="1:4" x14ac:dyDescent="0.2">
      <c r="A898" s="489" t="s">
        <v>9257</v>
      </c>
      <c r="B898" s="489" t="s">
        <v>229</v>
      </c>
      <c r="C898" s="491">
        <v>9.81</v>
      </c>
      <c r="D898" s="492" t="s">
        <v>4090</v>
      </c>
    </row>
    <row r="899" spans="1:4" x14ac:dyDescent="0.2">
      <c r="A899" s="489" t="s">
        <v>9257</v>
      </c>
      <c r="B899" s="489" t="s">
        <v>229</v>
      </c>
      <c r="C899" s="491">
        <v>7.91</v>
      </c>
      <c r="D899" s="492" t="s">
        <v>4090</v>
      </c>
    </row>
    <row r="900" spans="1:4" x14ac:dyDescent="0.2">
      <c r="A900" s="489" t="s">
        <v>9257</v>
      </c>
      <c r="B900" s="489" t="s">
        <v>229</v>
      </c>
      <c r="C900" s="491">
        <v>17.510000000000002</v>
      </c>
      <c r="D900" s="492" t="s">
        <v>4090</v>
      </c>
    </row>
    <row r="901" spans="1:4" x14ac:dyDescent="0.2">
      <c r="A901" s="489" t="s">
        <v>9257</v>
      </c>
      <c r="B901" s="489" t="s">
        <v>229</v>
      </c>
      <c r="C901" s="491">
        <v>2.8400000000000003</v>
      </c>
      <c r="D901" s="492" t="s">
        <v>4090</v>
      </c>
    </row>
    <row r="902" spans="1:4" x14ac:dyDescent="0.2">
      <c r="A902" s="489" t="s">
        <v>9257</v>
      </c>
      <c r="B902" s="489" t="s">
        <v>229</v>
      </c>
      <c r="C902" s="491">
        <v>1.8800000000000001</v>
      </c>
      <c r="D902" s="492" t="s">
        <v>4090</v>
      </c>
    </row>
    <row r="903" spans="1:4" x14ac:dyDescent="0.2">
      <c r="A903" s="489" t="s">
        <v>9257</v>
      </c>
      <c r="B903" s="489" t="s">
        <v>229</v>
      </c>
      <c r="C903" s="491">
        <v>6.9700000000000006</v>
      </c>
      <c r="D903" s="492" t="s">
        <v>4090</v>
      </c>
    </row>
    <row r="904" spans="1:4" x14ac:dyDescent="0.2">
      <c r="A904" s="489" t="s">
        <v>9257</v>
      </c>
      <c r="B904" s="489" t="s">
        <v>229</v>
      </c>
      <c r="C904" s="491">
        <v>24.82</v>
      </c>
      <c r="D904" s="492" t="s">
        <v>4090</v>
      </c>
    </row>
    <row r="905" spans="1:4" x14ac:dyDescent="0.2">
      <c r="A905" s="489" t="s">
        <v>9257</v>
      </c>
      <c r="B905" s="489" t="s">
        <v>229</v>
      </c>
      <c r="C905" s="491">
        <v>15.190000000000001</v>
      </c>
      <c r="D905" s="492" t="s">
        <v>4090</v>
      </c>
    </row>
    <row r="906" spans="1:4" x14ac:dyDescent="0.2">
      <c r="A906" s="489" t="s">
        <v>9257</v>
      </c>
      <c r="B906" s="489" t="s">
        <v>229</v>
      </c>
      <c r="C906" s="491">
        <v>7.21</v>
      </c>
      <c r="D906" s="492" t="s">
        <v>4090</v>
      </c>
    </row>
    <row r="907" spans="1:4" x14ac:dyDescent="0.2">
      <c r="A907" s="489" t="s">
        <v>9257</v>
      </c>
      <c r="B907" s="489" t="s">
        <v>229</v>
      </c>
      <c r="C907" s="491">
        <v>9.07</v>
      </c>
      <c r="D907" s="492" t="s">
        <v>4090</v>
      </c>
    </row>
    <row r="908" spans="1:4" x14ac:dyDescent="0.2">
      <c r="A908" s="489" t="s">
        <v>9257</v>
      </c>
      <c r="B908" s="489" t="s">
        <v>229</v>
      </c>
      <c r="C908" s="491">
        <v>11.360000000000001</v>
      </c>
      <c r="D908" s="492" t="s">
        <v>4090</v>
      </c>
    </row>
    <row r="909" spans="1:4" x14ac:dyDescent="0.2">
      <c r="A909" s="489" t="s">
        <v>9257</v>
      </c>
      <c r="B909" s="489" t="s">
        <v>229</v>
      </c>
      <c r="C909" s="491">
        <v>2.29</v>
      </c>
      <c r="D909" s="492" t="s">
        <v>4090</v>
      </c>
    </row>
    <row r="910" spans="1:4" x14ac:dyDescent="0.2">
      <c r="A910" s="489" t="s">
        <v>9257</v>
      </c>
      <c r="B910" s="489" t="s">
        <v>229</v>
      </c>
      <c r="C910" s="491">
        <v>11.059999999999999</v>
      </c>
      <c r="D910" s="492" t="s">
        <v>4090</v>
      </c>
    </row>
    <row r="911" spans="1:4" x14ac:dyDescent="0.2">
      <c r="A911" s="489" t="s">
        <v>9257</v>
      </c>
      <c r="B911" s="489" t="s">
        <v>229</v>
      </c>
      <c r="C911" s="491">
        <v>12.000000000000002</v>
      </c>
      <c r="D911" s="492" t="s">
        <v>4090</v>
      </c>
    </row>
    <row r="912" spans="1:4" x14ac:dyDescent="0.2">
      <c r="A912" s="489" t="s">
        <v>9257</v>
      </c>
      <c r="B912" s="489" t="s">
        <v>229</v>
      </c>
      <c r="C912" s="491">
        <v>24.27</v>
      </c>
      <c r="D912" s="492" t="s">
        <v>4090</v>
      </c>
    </row>
    <row r="913" spans="1:4" x14ac:dyDescent="0.2">
      <c r="A913" s="489" t="s">
        <v>9257</v>
      </c>
      <c r="B913" s="489" t="s">
        <v>229</v>
      </c>
      <c r="C913" s="491">
        <v>0.9</v>
      </c>
      <c r="D913" s="492" t="s">
        <v>4090</v>
      </c>
    </row>
    <row r="914" spans="1:4" x14ac:dyDescent="0.2">
      <c r="A914" s="489" t="s">
        <v>9257</v>
      </c>
      <c r="B914" s="489" t="s">
        <v>229</v>
      </c>
      <c r="C914" s="491">
        <v>34.78</v>
      </c>
      <c r="D914" s="492" t="s">
        <v>4090</v>
      </c>
    </row>
    <row r="915" spans="1:4" x14ac:dyDescent="0.2">
      <c r="A915" s="489" t="s">
        <v>9257</v>
      </c>
      <c r="B915" s="489" t="s">
        <v>229</v>
      </c>
      <c r="C915" s="491">
        <v>6.4799999999999995</v>
      </c>
      <c r="D915" s="492" t="s">
        <v>4090</v>
      </c>
    </row>
    <row r="916" spans="1:4" x14ac:dyDescent="0.2">
      <c r="A916" s="489" t="s">
        <v>9257</v>
      </c>
      <c r="B916" s="489" t="s">
        <v>229</v>
      </c>
      <c r="C916" s="491">
        <v>13.9</v>
      </c>
      <c r="D916" s="492" t="s">
        <v>4090</v>
      </c>
    </row>
    <row r="917" spans="1:4" x14ac:dyDescent="0.2">
      <c r="A917" s="489" t="s">
        <v>9257</v>
      </c>
      <c r="B917" s="489" t="s">
        <v>229</v>
      </c>
      <c r="C917" s="491">
        <v>7.24</v>
      </c>
      <c r="D917" s="492" t="s">
        <v>4090</v>
      </c>
    </row>
    <row r="918" spans="1:4" x14ac:dyDescent="0.2">
      <c r="A918" s="489" t="s">
        <v>9257</v>
      </c>
      <c r="B918" s="489" t="s">
        <v>229</v>
      </c>
      <c r="C918" s="491">
        <v>13.750000000000002</v>
      </c>
      <c r="D918" s="492" t="s">
        <v>4090</v>
      </c>
    </row>
    <row r="919" spans="1:4" x14ac:dyDescent="0.2">
      <c r="A919" s="489" t="s">
        <v>9257</v>
      </c>
      <c r="B919" s="489" t="s">
        <v>229</v>
      </c>
      <c r="C919" s="491">
        <v>1.1800000000000002</v>
      </c>
      <c r="D919" s="492" t="s">
        <v>4090</v>
      </c>
    </row>
    <row r="920" spans="1:4" x14ac:dyDescent="0.2">
      <c r="A920" s="489" t="s">
        <v>9257</v>
      </c>
      <c r="B920" s="489" t="s">
        <v>229</v>
      </c>
      <c r="C920" s="491">
        <v>8.370000000000001</v>
      </c>
      <c r="D920" s="492" t="s">
        <v>4090</v>
      </c>
    </row>
    <row r="921" spans="1:4" x14ac:dyDescent="0.2">
      <c r="A921" s="489" t="s">
        <v>9257</v>
      </c>
      <c r="B921" s="489" t="s">
        <v>229</v>
      </c>
      <c r="C921" s="491">
        <v>21.1</v>
      </c>
      <c r="D921" s="492" t="s">
        <v>4090</v>
      </c>
    </row>
    <row r="922" spans="1:4" x14ac:dyDescent="0.2">
      <c r="A922" s="489" t="s">
        <v>9257</v>
      </c>
      <c r="B922" s="489" t="s">
        <v>229</v>
      </c>
      <c r="C922" s="491">
        <v>7.5</v>
      </c>
      <c r="D922" s="492" t="s">
        <v>4090</v>
      </c>
    </row>
    <row r="923" spans="1:4" x14ac:dyDescent="0.2">
      <c r="A923" s="489" t="s">
        <v>9257</v>
      </c>
      <c r="B923" s="489" t="s">
        <v>229</v>
      </c>
      <c r="C923" s="491">
        <v>3.85</v>
      </c>
      <c r="D923" s="492" t="s">
        <v>4090</v>
      </c>
    </row>
    <row r="924" spans="1:4" x14ac:dyDescent="0.2">
      <c r="A924" s="489" t="s">
        <v>9257</v>
      </c>
      <c r="B924" s="489" t="s">
        <v>229</v>
      </c>
      <c r="C924" s="491">
        <v>16.64</v>
      </c>
      <c r="D924" s="492" t="s">
        <v>4090</v>
      </c>
    </row>
    <row r="925" spans="1:4" x14ac:dyDescent="0.2">
      <c r="A925" s="489" t="s">
        <v>9257</v>
      </c>
      <c r="B925" s="489" t="s">
        <v>229</v>
      </c>
      <c r="C925" s="491">
        <v>8.89</v>
      </c>
      <c r="D925" s="492" t="s">
        <v>4090</v>
      </c>
    </row>
    <row r="926" spans="1:4" x14ac:dyDescent="0.2">
      <c r="A926" s="489" t="s">
        <v>9257</v>
      </c>
      <c r="B926" s="489" t="s">
        <v>229</v>
      </c>
      <c r="C926" s="491">
        <v>13.030000000000001</v>
      </c>
      <c r="D926" s="492" t="s">
        <v>4090</v>
      </c>
    </row>
    <row r="927" spans="1:4" x14ac:dyDescent="0.2">
      <c r="A927" s="489" t="s">
        <v>9257</v>
      </c>
      <c r="B927" s="489" t="s">
        <v>229</v>
      </c>
      <c r="C927" s="491">
        <v>7.17</v>
      </c>
      <c r="D927" s="492" t="s">
        <v>4090</v>
      </c>
    </row>
    <row r="928" spans="1:4" x14ac:dyDescent="0.2">
      <c r="A928" s="489" t="s">
        <v>9257</v>
      </c>
      <c r="B928" s="489" t="s">
        <v>229</v>
      </c>
      <c r="C928" s="491">
        <v>12.969999999999999</v>
      </c>
      <c r="D928" s="492" t="s">
        <v>4090</v>
      </c>
    </row>
    <row r="929" spans="1:4" x14ac:dyDescent="0.2">
      <c r="A929" s="489" t="s">
        <v>9257</v>
      </c>
      <c r="B929" s="489" t="s">
        <v>229</v>
      </c>
      <c r="C929" s="491">
        <v>21.68</v>
      </c>
      <c r="D929" s="492" t="s">
        <v>4090</v>
      </c>
    </row>
    <row r="930" spans="1:4" x14ac:dyDescent="0.2">
      <c r="A930" s="489" t="s">
        <v>9257</v>
      </c>
      <c r="B930" s="489" t="s">
        <v>229</v>
      </c>
      <c r="C930" s="491">
        <v>22.38</v>
      </c>
      <c r="D930" s="492" t="s">
        <v>4090</v>
      </c>
    </row>
    <row r="931" spans="1:4" x14ac:dyDescent="0.2">
      <c r="A931" s="489" t="s">
        <v>9257</v>
      </c>
      <c r="B931" s="489" t="s">
        <v>229</v>
      </c>
      <c r="C931" s="491">
        <v>12.73</v>
      </c>
      <c r="D931" s="492" t="s">
        <v>4090</v>
      </c>
    </row>
    <row r="932" spans="1:4" x14ac:dyDescent="0.2">
      <c r="A932" s="489" t="s">
        <v>9257</v>
      </c>
      <c r="B932" s="489" t="s">
        <v>229</v>
      </c>
      <c r="C932" s="491">
        <v>2.6900000000000004</v>
      </c>
      <c r="D932" s="492" t="s">
        <v>4090</v>
      </c>
    </row>
    <row r="933" spans="1:4" x14ac:dyDescent="0.2">
      <c r="A933" s="489" t="s">
        <v>9257</v>
      </c>
      <c r="B933" s="489" t="s">
        <v>229</v>
      </c>
      <c r="C933" s="491">
        <v>10.44</v>
      </c>
      <c r="D933" s="492" t="s">
        <v>4090</v>
      </c>
    </row>
    <row r="934" spans="1:4" x14ac:dyDescent="0.2">
      <c r="A934" s="489" t="s">
        <v>9257</v>
      </c>
      <c r="B934" s="489" t="s">
        <v>229</v>
      </c>
      <c r="C934" s="491">
        <v>6.7200000000000006</v>
      </c>
      <c r="D934" s="492" t="s">
        <v>4090</v>
      </c>
    </row>
    <row r="935" spans="1:4" x14ac:dyDescent="0.2">
      <c r="A935" s="489" t="s">
        <v>9257</v>
      </c>
      <c r="B935" s="489" t="s">
        <v>229</v>
      </c>
      <c r="C935" s="491">
        <v>14.14</v>
      </c>
      <c r="D935" s="492" t="s">
        <v>4090</v>
      </c>
    </row>
    <row r="936" spans="1:4" x14ac:dyDescent="0.2">
      <c r="A936" s="489" t="s">
        <v>9257</v>
      </c>
      <c r="B936" s="489" t="s">
        <v>229</v>
      </c>
      <c r="C936" s="491">
        <v>7.4399999999999995</v>
      </c>
      <c r="D936" s="492" t="s">
        <v>4090</v>
      </c>
    </row>
    <row r="937" spans="1:4" x14ac:dyDescent="0.2">
      <c r="A937" s="489" t="s">
        <v>9257</v>
      </c>
      <c r="B937" s="489" t="s">
        <v>229</v>
      </c>
      <c r="C937" s="491">
        <v>7.8100000000000005</v>
      </c>
      <c r="D937" s="492" t="s">
        <v>4090</v>
      </c>
    </row>
    <row r="938" spans="1:4" x14ac:dyDescent="0.2">
      <c r="A938" s="489" t="s">
        <v>9257</v>
      </c>
      <c r="B938" s="489" t="s">
        <v>229</v>
      </c>
      <c r="C938" s="491">
        <v>13.8</v>
      </c>
      <c r="D938" s="492" t="s">
        <v>4090</v>
      </c>
    </row>
    <row r="939" spans="1:4" x14ac:dyDescent="0.2">
      <c r="A939" s="489" t="s">
        <v>9257</v>
      </c>
      <c r="B939" s="489" t="s">
        <v>229</v>
      </c>
      <c r="C939" s="491">
        <v>14.910000000000002</v>
      </c>
      <c r="D939" s="492" t="s">
        <v>4090</v>
      </c>
    </row>
    <row r="940" spans="1:4" x14ac:dyDescent="0.2">
      <c r="A940" s="489" t="s">
        <v>9257</v>
      </c>
      <c r="B940" s="489" t="s">
        <v>229</v>
      </c>
      <c r="C940" s="491">
        <v>16.36</v>
      </c>
      <c r="D940" s="492" t="s">
        <v>4090</v>
      </c>
    </row>
    <row r="941" spans="1:4" x14ac:dyDescent="0.2">
      <c r="A941" s="489" t="s">
        <v>9257</v>
      </c>
      <c r="B941" s="489" t="s">
        <v>229</v>
      </c>
      <c r="C941" s="491">
        <v>8.2800000000000011</v>
      </c>
      <c r="D941" s="492" t="s">
        <v>4090</v>
      </c>
    </row>
    <row r="942" spans="1:4" x14ac:dyDescent="0.2">
      <c r="A942" s="489" t="s">
        <v>9257</v>
      </c>
      <c r="B942" s="489" t="s">
        <v>229</v>
      </c>
      <c r="C942" s="491">
        <v>9.07</v>
      </c>
      <c r="D942" s="492" t="s">
        <v>4090</v>
      </c>
    </row>
    <row r="943" spans="1:4" x14ac:dyDescent="0.2">
      <c r="A943" s="489" t="s">
        <v>9257</v>
      </c>
      <c r="B943" s="489" t="s">
        <v>229</v>
      </c>
      <c r="C943" s="491">
        <v>10.83</v>
      </c>
      <c r="D943" s="492" t="s">
        <v>4090</v>
      </c>
    </row>
    <row r="944" spans="1:4" x14ac:dyDescent="0.2">
      <c r="A944" s="489" t="s">
        <v>9257</v>
      </c>
      <c r="B944" s="489" t="s">
        <v>229</v>
      </c>
      <c r="C944" s="491">
        <v>11.96</v>
      </c>
      <c r="D944" s="492" t="s">
        <v>4090</v>
      </c>
    </row>
    <row r="945" spans="1:4" x14ac:dyDescent="0.2">
      <c r="A945" s="489" t="s">
        <v>9257</v>
      </c>
      <c r="B945" s="489" t="s">
        <v>229</v>
      </c>
      <c r="C945" s="491">
        <v>10.32</v>
      </c>
      <c r="D945" s="492" t="s">
        <v>4090</v>
      </c>
    </row>
    <row r="946" spans="1:4" x14ac:dyDescent="0.2">
      <c r="A946" s="489" t="s">
        <v>9257</v>
      </c>
      <c r="B946" s="489" t="s">
        <v>229</v>
      </c>
      <c r="C946" s="491">
        <v>14.89</v>
      </c>
      <c r="D946" s="492" t="s">
        <v>4090</v>
      </c>
    </row>
    <row r="947" spans="1:4" x14ac:dyDescent="0.2">
      <c r="A947" s="489" t="s">
        <v>9257</v>
      </c>
      <c r="B947" s="489" t="s">
        <v>229</v>
      </c>
      <c r="C947" s="491">
        <v>11.9</v>
      </c>
      <c r="D947" s="492" t="s">
        <v>4090</v>
      </c>
    </row>
    <row r="948" spans="1:4" x14ac:dyDescent="0.2">
      <c r="A948" s="489" t="s">
        <v>9257</v>
      </c>
      <c r="B948" s="489" t="s">
        <v>229</v>
      </c>
      <c r="C948" s="491">
        <v>14.39</v>
      </c>
      <c r="D948" s="492" t="s">
        <v>4090</v>
      </c>
    </row>
    <row r="949" spans="1:4" x14ac:dyDescent="0.2">
      <c r="A949" s="489" t="s">
        <v>9257</v>
      </c>
      <c r="B949" s="489" t="s">
        <v>229</v>
      </c>
      <c r="C949" s="491">
        <v>13.509999999999998</v>
      </c>
      <c r="D949" s="492" t="s">
        <v>4090</v>
      </c>
    </row>
    <row r="950" spans="1:4" x14ac:dyDescent="0.2">
      <c r="A950" s="489" t="s">
        <v>9257</v>
      </c>
      <c r="B950" s="489" t="s">
        <v>229</v>
      </c>
      <c r="C950" s="491">
        <v>12.610000000000001</v>
      </c>
      <c r="D950" s="492" t="s">
        <v>4090</v>
      </c>
    </row>
    <row r="951" spans="1:4" x14ac:dyDescent="0.2">
      <c r="A951" s="489" t="s">
        <v>9257</v>
      </c>
      <c r="B951" s="489" t="s">
        <v>229</v>
      </c>
      <c r="C951" s="491">
        <v>22.89</v>
      </c>
      <c r="D951" s="492" t="s">
        <v>4090</v>
      </c>
    </row>
    <row r="952" spans="1:4" x14ac:dyDescent="0.2">
      <c r="A952" s="489" t="s">
        <v>9257</v>
      </c>
      <c r="B952" s="489" t="s">
        <v>229</v>
      </c>
      <c r="C952" s="491">
        <v>17.920000000000002</v>
      </c>
      <c r="D952" s="492" t="s">
        <v>4090</v>
      </c>
    </row>
    <row r="953" spans="1:4" x14ac:dyDescent="0.2">
      <c r="A953" s="489" t="s">
        <v>9257</v>
      </c>
      <c r="B953" s="489" t="s">
        <v>229</v>
      </c>
      <c r="C953" s="491">
        <v>1.42</v>
      </c>
      <c r="D953" s="492" t="s">
        <v>4090</v>
      </c>
    </row>
    <row r="954" spans="1:4" x14ac:dyDescent="0.2">
      <c r="A954" s="489" t="s">
        <v>9257</v>
      </c>
      <c r="B954" s="489" t="s">
        <v>229</v>
      </c>
      <c r="C954" s="491">
        <v>6.45</v>
      </c>
      <c r="D954" s="492" t="s">
        <v>4090</v>
      </c>
    </row>
    <row r="955" spans="1:4" x14ac:dyDescent="0.2">
      <c r="A955" s="489" t="s">
        <v>9257</v>
      </c>
      <c r="B955" s="489" t="s">
        <v>229</v>
      </c>
      <c r="C955" s="491">
        <v>17.55</v>
      </c>
      <c r="D955" s="492" t="s">
        <v>4090</v>
      </c>
    </row>
    <row r="956" spans="1:4" x14ac:dyDescent="0.2">
      <c r="A956" s="489" t="s">
        <v>9257</v>
      </c>
      <c r="B956" s="489" t="s">
        <v>229</v>
      </c>
      <c r="C956" s="491">
        <v>20.310000000000002</v>
      </c>
      <c r="D956" s="492" t="s">
        <v>4090</v>
      </c>
    </row>
    <row r="957" spans="1:4" x14ac:dyDescent="0.2">
      <c r="A957" s="489" t="s">
        <v>9257</v>
      </c>
      <c r="B957" s="489" t="s">
        <v>229</v>
      </c>
      <c r="C957" s="491">
        <v>19.12</v>
      </c>
      <c r="D957" s="492" t="s">
        <v>4090</v>
      </c>
    </row>
    <row r="958" spans="1:4" x14ac:dyDescent="0.2">
      <c r="A958" s="489" t="s">
        <v>9257</v>
      </c>
      <c r="B958" s="489" t="s">
        <v>229</v>
      </c>
      <c r="C958" s="491">
        <v>17.809999999999999</v>
      </c>
      <c r="D958" s="492" t="s">
        <v>4090</v>
      </c>
    </row>
    <row r="959" spans="1:4" x14ac:dyDescent="0.2">
      <c r="A959" s="489" t="s">
        <v>9257</v>
      </c>
      <c r="B959" s="489" t="s">
        <v>229</v>
      </c>
      <c r="C959" s="491">
        <v>13.73</v>
      </c>
      <c r="D959" s="492" t="s">
        <v>4090</v>
      </c>
    </row>
    <row r="960" spans="1:4" x14ac:dyDescent="0.2">
      <c r="A960" s="489" t="s">
        <v>9257</v>
      </c>
      <c r="B960" s="489" t="s">
        <v>229</v>
      </c>
      <c r="C960" s="491">
        <v>8.3800000000000008</v>
      </c>
      <c r="D960" s="492" t="s">
        <v>4090</v>
      </c>
    </row>
    <row r="961" spans="1:4" x14ac:dyDescent="0.2">
      <c r="A961" s="489" t="s">
        <v>9257</v>
      </c>
      <c r="B961" s="489" t="s">
        <v>229</v>
      </c>
      <c r="C961" s="491">
        <v>5.9000000000000012</v>
      </c>
      <c r="D961" s="492" t="s">
        <v>4090</v>
      </c>
    </row>
    <row r="962" spans="1:4" x14ac:dyDescent="0.2">
      <c r="A962" s="489" t="s">
        <v>9257</v>
      </c>
      <c r="B962" s="489" t="s">
        <v>229</v>
      </c>
      <c r="C962" s="491">
        <v>27.049999999999997</v>
      </c>
      <c r="D962" s="492" t="s">
        <v>4090</v>
      </c>
    </row>
    <row r="963" spans="1:4" x14ac:dyDescent="0.2">
      <c r="A963" s="489" t="s">
        <v>9257</v>
      </c>
      <c r="B963" s="489" t="s">
        <v>229</v>
      </c>
      <c r="C963" s="491">
        <v>40.56</v>
      </c>
      <c r="D963" s="492" t="s">
        <v>4090</v>
      </c>
    </row>
    <row r="964" spans="1:4" x14ac:dyDescent="0.2">
      <c r="A964" s="489" t="s">
        <v>9257</v>
      </c>
      <c r="B964" s="489" t="s">
        <v>229</v>
      </c>
      <c r="C964" s="491">
        <v>21.1</v>
      </c>
      <c r="D964" s="492" t="s">
        <v>4090</v>
      </c>
    </row>
    <row r="965" spans="1:4" x14ac:dyDescent="0.2">
      <c r="A965" s="489" t="s">
        <v>9257</v>
      </c>
      <c r="B965" s="489" t="s">
        <v>229</v>
      </c>
      <c r="C965" s="491">
        <v>19.52</v>
      </c>
      <c r="D965" s="492" t="s">
        <v>4090</v>
      </c>
    </row>
    <row r="966" spans="1:4" x14ac:dyDescent="0.2">
      <c r="A966" s="489" t="s">
        <v>9257</v>
      </c>
      <c r="B966" s="489" t="s">
        <v>229</v>
      </c>
      <c r="C966" s="491">
        <v>17.41</v>
      </c>
      <c r="D966" s="492" t="s">
        <v>4090</v>
      </c>
    </row>
    <row r="967" spans="1:4" x14ac:dyDescent="0.2">
      <c r="A967" s="489" t="s">
        <v>9257</v>
      </c>
      <c r="B967" s="489" t="s">
        <v>229</v>
      </c>
      <c r="C967" s="491">
        <v>26.75</v>
      </c>
      <c r="D967" s="492" t="s">
        <v>4090</v>
      </c>
    </row>
    <row r="968" spans="1:4" x14ac:dyDescent="0.2">
      <c r="A968" s="489" t="s">
        <v>9257</v>
      </c>
      <c r="B968" s="489" t="s">
        <v>229</v>
      </c>
      <c r="C968" s="491">
        <v>8.2800000000000011</v>
      </c>
      <c r="D968" s="492" t="s">
        <v>4090</v>
      </c>
    </row>
    <row r="969" spans="1:4" x14ac:dyDescent="0.2">
      <c r="A969" s="489" t="s">
        <v>9257</v>
      </c>
      <c r="B969" s="489" t="s">
        <v>229</v>
      </c>
      <c r="C969" s="491">
        <v>8.52</v>
      </c>
      <c r="D969" s="492" t="s">
        <v>4090</v>
      </c>
    </row>
    <row r="970" spans="1:4" x14ac:dyDescent="0.2">
      <c r="A970" s="489" t="s">
        <v>9257</v>
      </c>
      <c r="B970" s="489" t="s">
        <v>229</v>
      </c>
      <c r="C970" s="491">
        <v>14.600000000000001</v>
      </c>
      <c r="D970" s="492" t="s">
        <v>4090</v>
      </c>
    </row>
    <row r="971" spans="1:4" x14ac:dyDescent="0.2">
      <c r="A971" s="489" t="s">
        <v>9257</v>
      </c>
      <c r="B971" s="489" t="s">
        <v>229</v>
      </c>
      <c r="C971" s="491">
        <v>87.53</v>
      </c>
      <c r="D971" s="492" t="s">
        <v>4090</v>
      </c>
    </row>
    <row r="972" spans="1:4" x14ac:dyDescent="0.2">
      <c r="A972" s="489" t="s">
        <v>9257</v>
      </c>
      <c r="B972" s="489" t="s">
        <v>208</v>
      </c>
      <c r="C972" s="491">
        <v>0.3600000000000001</v>
      </c>
      <c r="D972" s="492" t="s">
        <v>4090</v>
      </c>
    </row>
    <row r="973" spans="1:4" x14ac:dyDescent="0.2">
      <c r="A973" s="489" t="s">
        <v>9257</v>
      </c>
      <c r="B973" s="489" t="s">
        <v>229</v>
      </c>
      <c r="C973" s="491">
        <v>14.330000000000002</v>
      </c>
      <c r="D973" s="492" t="s">
        <v>4090</v>
      </c>
    </row>
    <row r="974" spans="1:4" x14ac:dyDescent="0.2">
      <c r="A974" s="489" t="s">
        <v>9257</v>
      </c>
      <c r="B974" s="489" t="s">
        <v>229</v>
      </c>
      <c r="C974" s="491">
        <v>12.370000000000001</v>
      </c>
      <c r="D974" s="492" t="s">
        <v>4090</v>
      </c>
    </row>
    <row r="975" spans="1:4" x14ac:dyDescent="0.2">
      <c r="A975" s="489" t="s">
        <v>9257</v>
      </c>
      <c r="B975" s="489" t="s">
        <v>229</v>
      </c>
      <c r="C975" s="491">
        <v>0.85000000000000009</v>
      </c>
      <c r="D975" s="492" t="s">
        <v>4090</v>
      </c>
    </row>
    <row r="976" spans="1:4" x14ac:dyDescent="0.2">
      <c r="A976" s="489" t="s">
        <v>9257</v>
      </c>
      <c r="B976" s="489" t="s">
        <v>229</v>
      </c>
      <c r="C976" s="491">
        <v>8.1000000000000014</v>
      </c>
      <c r="D976" s="492" t="s">
        <v>4090</v>
      </c>
    </row>
    <row r="977" spans="1:4" x14ac:dyDescent="0.2">
      <c r="A977" s="489" t="s">
        <v>9257</v>
      </c>
      <c r="B977" s="489" t="s">
        <v>229</v>
      </c>
      <c r="C977" s="491">
        <v>14.099999999999998</v>
      </c>
      <c r="D977" s="492" t="s">
        <v>4090</v>
      </c>
    </row>
    <row r="978" spans="1:4" x14ac:dyDescent="0.2">
      <c r="A978" s="489" t="s">
        <v>9257</v>
      </c>
      <c r="B978" s="489" t="s">
        <v>229</v>
      </c>
      <c r="C978" s="491">
        <v>5.6700000000000008</v>
      </c>
      <c r="D978" s="492" t="s">
        <v>4090</v>
      </c>
    </row>
    <row r="979" spans="1:4" x14ac:dyDescent="0.2">
      <c r="A979" s="489" t="s">
        <v>9257</v>
      </c>
      <c r="B979" s="489" t="s">
        <v>229</v>
      </c>
      <c r="C979" s="491">
        <v>17.59</v>
      </c>
      <c r="D979" s="492" t="s">
        <v>4090</v>
      </c>
    </row>
    <row r="980" spans="1:4" x14ac:dyDescent="0.2">
      <c r="A980" s="489" t="s">
        <v>9257</v>
      </c>
      <c r="B980" s="489" t="s">
        <v>229</v>
      </c>
      <c r="C980" s="491">
        <v>12.94</v>
      </c>
      <c r="D980" s="492" t="s">
        <v>4090</v>
      </c>
    </row>
    <row r="981" spans="1:4" x14ac:dyDescent="0.2">
      <c r="A981" s="489" t="s">
        <v>9257</v>
      </c>
      <c r="B981" s="489" t="s">
        <v>229</v>
      </c>
      <c r="C981" s="491">
        <v>4.6900000000000004</v>
      </c>
      <c r="D981" s="492" t="s">
        <v>4090</v>
      </c>
    </row>
    <row r="982" spans="1:4" x14ac:dyDescent="0.2">
      <c r="A982" s="489" t="s">
        <v>9257</v>
      </c>
      <c r="B982" s="489" t="s">
        <v>229</v>
      </c>
      <c r="C982" s="491">
        <v>4.3600000000000003</v>
      </c>
      <c r="D982" s="492" t="s">
        <v>4090</v>
      </c>
    </row>
    <row r="983" spans="1:4" x14ac:dyDescent="0.2">
      <c r="A983" s="489" t="s">
        <v>9257</v>
      </c>
      <c r="B983" s="489" t="s">
        <v>229</v>
      </c>
      <c r="C983" s="491">
        <v>8.66</v>
      </c>
      <c r="D983" s="492" t="s">
        <v>4090</v>
      </c>
    </row>
    <row r="984" spans="1:4" x14ac:dyDescent="0.2">
      <c r="A984" s="489" t="s">
        <v>9257</v>
      </c>
      <c r="B984" s="489" t="s">
        <v>229</v>
      </c>
      <c r="C984" s="491">
        <v>5.9300000000000006</v>
      </c>
      <c r="D984" s="492" t="s">
        <v>4090</v>
      </c>
    </row>
    <row r="985" spans="1:4" x14ac:dyDescent="0.2">
      <c r="A985" s="489" t="s">
        <v>9257</v>
      </c>
      <c r="B985" s="489" t="s">
        <v>229</v>
      </c>
      <c r="C985" s="491">
        <v>4.2200000000000006</v>
      </c>
      <c r="D985" s="492" t="s">
        <v>4090</v>
      </c>
    </row>
    <row r="986" spans="1:4" x14ac:dyDescent="0.2">
      <c r="A986" s="489" t="s">
        <v>9257</v>
      </c>
      <c r="B986" s="489" t="s">
        <v>229</v>
      </c>
      <c r="C986" s="491">
        <v>25.880000000000003</v>
      </c>
      <c r="D986" s="492" t="s">
        <v>4090</v>
      </c>
    </row>
    <row r="987" spans="1:4" x14ac:dyDescent="0.2">
      <c r="A987" s="489" t="s">
        <v>9257</v>
      </c>
      <c r="B987" s="489" t="s">
        <v>229</v>
      </c>
      <c r="C987" s="491">
        <v>18.610000000000003</v>
      </c>
      <c r="D987" s="492" t="s">
        <v>4090</v>
      </c>
    </row>
    <row r="988" spans="1:4" x14ac:dyDescent="0.2">
      <c r="A988" s="489" t="s">
        <v>9257</v>
      </c>
      <c r="B988" s="489" t="s">
        <v>229</v>
      </c>
      <c r="C988" s="491">
        <v>17.16</v>
      </c>
      <c r="D988" s="492" t="s">
        <v>4090</v>
      </c>
    </row>
    <row r="989" spans="1:4" x14ac:dyDescent="0.2">
      <c r="A989" s="489" t="s">
        <v>9257</v>
      </c>
      <c r="B989" s="489" t="s">
        <v>229</v>
      </c>
      <c r="C989" s="491">
        <v>17.940000000000001</v>
      </c>
      <c r="D989" s="492" t="s">
        <v>4090</v>
      </c>
    </row>
    <row r="990" spans="1:4" x14ac:dyDescent="0.2">
      <c r="A990" s="489" t="s">
        <v>9257</v>
      </c>
      <c r="B990" s="489" t="s">
        <v>229</v>
      </c>
      <c r="C990" s="491">
        <v>10.160000000000002</v>
      </c>
      <c r="D990" s="492" t="s">
        <v>4090</v>
      </c>
    </row>
    <row r="991" spans="1:4" x14ac:dyDescent="0.2">
      <c r="A991" s="489" t="s">
        <v>9257</v>
      </c>
      <c r="B991" s="489" t="s">
        <v>229</v>
      </c>
      <c r="C991" s="491">
        <v>19.600000000000001</v>
      </c>
      <c r="D991" s="492" t="s">
        <v>4090</v>
      </c>
    </row>
    <row r="992" spans="1:4" x14ac:dyDescent="0.2">
      <c r="A992" s="489" t="s">
        <v>9257</v>
      </c>
      <c r="B992" s="489" t="s">
        <v>229</v>
      </c>
      <c r="C992" s="491">
        <v>9.2800000000000011</v>
      </c>
      <c r="D992" s="492" t="s">
        <v>4090</v>
      </c>
    </row>
    <row r="993" spans="1:4" x14ac:dyDescent="0.2">
      <c r="A993" s="489" t="s">
        <v>9257</v>
      </c>
      <c r="B993" s="489" t="s">
        <v>229</v>
      </c>
      <c r="C993" s="491">
        <v>1.69</v>
      </c>
      <c r="D993" s="492" t="s">
        <v>4090</v>
      </c>
    </row>
    <row r="994" spans="1:4" x14ac:dyDescent="0.2">
      <c r="A994" s="489" t="s">
        <v>9257</v>
      </c>
      <c r="B994" s="489" t="s">
        <v>229</v>
      </c>
      <c r="C994" s="491">
        <v>12.44</v>
      </c>
      <c r="D994" s="492" t="s">
        <v>4090</v>
      </c>
    </row>
    <row r="995" spans="1:4" x14ac:dyDescent="0.2">
      <c r="A995" s="489" t="s">
        <v>9257</v>
      </c>
      <c r="B995" s="489" t="s">
        <v>229</v>
      </c>
      <c r="C995" s="491">
        <v>20.550000000000004</v>
      </c>
      <c r="D995" s="492" t="s">
        <v>4090</v>
      </c>
    </row>
    <row r="996" spans="1:4" x14ac:dyDescent="0.2">
      <c r="A996" s="489" t="s">
        <v>9257</v>
      </c>
      <c r="B996" s="489" t="s">
        <v>229</v>
      </c>
      <c r="C996" s="491">
        <v>4.2300000000000004</v>
      </c>
      <c r="D996" s="492" t="s">
        <v>4090</v>
      </c>
    </row>
    <row r="997" spans="1:4" x14ac:dyDescent="0.2">
      <c r="A997" s="489" t="s">
        <v>9257</v>
      </c>
      <c r="B997" s="489" t="s">
        <v>229</v>
      </c>
      <c r="C997" s="491">
        <v>9.98</v>
      </c>
      <c r="D997" s="492" t="s">
        <v>4090</v>
      </c>
    </row>
    <row r="998" spans="1:4" x14ac:dyDescent="0.2">
      <c r="A998" s="489" t="s">
        <v>9257</v>
      </c>
      <c r="B998" s="489" t="s">
        <v>229</v>
      </c>
      <c r="C998" s="491">
        <v>9.2099999999999991</v>
      </c>
      <c r="D998" s="492" t="s">
        <v>4090</v>
      </c>
    </row>
    <row r="999" spans="1:4" x14ac:dyDescent="0.2">
      <c r="A999" s="489" t="s">
        <v>9257</v>
      </c>
      <c r="B999" s="489" t="s">
        <v>229</v>
      </c>
      <c r="C999" s="491">
        <v>3.8500000000000005</v>
      </c>
      <c r="D999" s="492" t="s">
        <v>4090</v>
      </c>
    </row>
    <row r="1000" spans="1:4" x14ac:dyDescent="0.2">
      <c r="A1000" s="489" t="s">
        <v>9257</v>
      </c>
      <c r="B1000" s="489" t="s">
        <v>229</v>
      </c>
      <c r="C1000" s="491">
        <v>0.03</v>
      </c>
      <c r="D1000" s="492" t="s">
        <v>4090</v>
      </c>
    </row>
    <row r="1001" spans="1:4" x14ac:dyDescent="0.2">
      <c r="A1001" s="489" t="s">
        <v>9257</v>
      </c>
      <c r="B1001" s="489" t="s">
        <v>229</v>
      </c>
      <c r="C1001" s="491">
        <v>8.7000000000000011</v>
      </c>
      <c r="D1001" s="492" t="s">
        <v>4090</v>
      </c>
    </row>
    <row r="1002" spans="1:4" x14ac:dyDescent="0.2">
      <c r="A1002" s="489" t="s">
        <v>9257</v>
      </c>
      <c r="B1002" s="489" t="s">
        <v>229</v>
      </c>
      <c r="C1002" s="491">
        <v>8.0900000000000016</v>
      </c>
      <c r="D1002" s="492" t="s">
        <v>4090</v>
      </c>
    </row>
    <row r="1003" spans="1:4" x14ac:dyDescent="0.2">
      <c r="A1003" s="489" t="s">
        <v>9257</v>
      </c>
      <c r="B1003" s="489" t="s">
        <v>229</v>
      </c>
      <c r="C1003" s="491">
        <v>4.01</v>
      </c>
      <c r="D1003" s="492" t="s">
        <v>4090</v>
      </c>
    </row>
    <row r="1004" spans="1:4" x14ac:dyDescent="0.2">
      <c r="A1004" s="489" t="s">
        <v>9257</v>
      </c>
      <c r="B1004" s="489" t="s">
        <v>229</v>
      </c>
      <c r="C1004" s="491">
        <v>16.47</v>
      </c>
      <c r="D1004" s="492" t="s">
        <v>4090</v>
      </c>
    </row>
    <row r="1005" spans="1:4" x14ac:dyDescent="0.2">
      <c r="A1005" s="489" t="s">
        <v>9257</v>
      </c>
      <c r="B1005" s="489" t="s">
        <v>229</v>
      </c>
      <c r="C1005" s="491">
        <v>0.32</v>
      </c>
      <c r="D1005" s="492" t="s">
        <v>4090</v>
      </c>
    </row>
    <row r="1006" spans="1:4" x14ac:dyDescent="0.2">
      <c r="A1006" s="489" t="s">
        <v>9257</v>
      </c>
      <c r="B1006" s="489" t="s">
        <v>229</v>
      </c>
      <c r="C1006" s="491">
        <v>220.63000000000002</v>
      </c>
      <c r="D1006" s="492" t="s">
        <v>4090</v>
      </c>
    </row>
    <row r="1007" spans="1:4" x14ac:dyDescent="0.2">
      <c r="A1007" s="489" t="s">
        <v>9257</v>
      </c>
      <c r="B1007" s="489" t="s">
        <v>229</v>
      </c>
      <c r="C1007" s="491">
        <v>3.04</v>
      </c>
      <c r="D1007" s="492" t="s">
        <v>4090</v>
      </c>
    </row>
    <row r="1008" spans="1:4" x14ac:dyDescent="0.2">
      <c r="A1008" s="489" t="s">
        <v>9257</v>
      </c>
      <c r="B1008" s="489" t="s">
        <v>229</v>
      </c>
      <c r="C1008" s="491">
        <v>0.6</v>
      </c>
      <c r="D1008" s="492" t="s">
        <v>4090</v>
      </c>
    </row>
    <row r="1009" spans="1:4" x14ac:dyDescent="0.2">
      <c r="A1009" s="489" t="s">
        <v>9257</v>
      </c>
      <c r="B1009" s="489" t="s">
        <v>229</v>
      </c>
      <c r="C1009" s="491">
        <v>0.48</v>
      </c>
      <c r="D1009" s="492" t="s">
        <v>4090</v>
      </c>
    </row>
    <row r="1010" spans="1:4" x14ac:dyDescent="0.2">
      <c r="A1010" s="489" t="s">
        <v>9257</v>
      </c>
      <c r="B1010" s="489" t="s">
        <v>229</v>
      </c>
      <c r="C1010" s="491">
        <v>16.38</v>
      </c>
      <c r="D1010" s="492" t="s">
        <v>4090</v>
      </c>
    </row>
    <row r="1011" spans="1:4" x14ac:dyDescent="0.2">
      <c r="A1011" s="489" t="s">
        <v>9257</v>
      </c>
      <c r="B1011" s="489" t="s">
        <v>229</v>
      </c>
      <c r="C1011" s="491">
        <v>5.85</v>
      </c>
      <c r="D1011" s="492" t="s">
        <v>4090</v>
      </c>
    </row>
    <row r="1012" spans="1:4" x14ac:dyDescent="0.2">
      <c r="A1012" s="489" t="s">
        <v>9257</v>
      </c>
      <c r="B1012" s="489" t="s">
        <v>229</v>
      </c>
      <c r="C1012" s="491">
        <v>12.72</v>
      </c>
      <c r="D1012" s="492" t="s">
        <v>4090</v>
      </c>
    </row>
    <row r="1013" spans="1:4" x14ac:dyDescent="0.2">
      <c r="A1013" s="489" t="s">
        <v>9257</v>
      </c>
      <c r="B1013" s="489" t="s">
        <v>229</v>
      </c>
      <c r="C1013" s="491">
        <v>9.58</v>
      </c>
      <c r="D1013" s="492" t="s">
        <v>4090</v>
      </c>
    </row>
    <row r="1014" spans="1:4" x14ac:dyDescent="0.2">
      <c r="A1014" s="489" t="s">
        <v>9257</v>
      </c>
      <c r="B1014" s="489" t="s">
        <v>229</v>
      </c>
      <c r="C1014" s="491">
        <v>7.4</v>
      </c>
      <c r="D1014" s="492" t="s">
        <v>4090</v>
      </c>
    </row>
    <row r="1015" spans="1:4" x14ac:dyDescent="0.2">
      <c r="A1015" s="489" t="s">
        <v>9257</v>
      </c>
      <c r="B1015" s="489" t="s">
        <v>229</v>
      </c>
      <c r="C1015" s="491">
        <v>14.49</v>
      </c>
      <c r="D1015" s="492" t="s">
        <v>4090</v>
      </c>
    </row>
    <row r="1016" spans="1:4" x14ac:dyDescent="0.2">
      <c r="A1016" s="489" t="s">
        <v>9257</v>
      </c>
      <c r="B1016" s="489" t="s">
        <v>229</v>
      </c>
      <c r="C1016" s="491">
        <v>11.200000000000001</v>
      </c>
      <c r="D1016" s="492" t="s">
        <v>4090</v>
      </c>
    </row>
    <row r="1017" spans="1:4" x14ac:dyDescent="0.2">
      <c r="A1017" s="489" t="s">
        <v>9257</v>
      </c>
      <c r="B1017" s="489" t="s">
        <v>229</v>
      </c>
      <c r="C1017" s="491">
        <v>12.72</v>
      </c>
      <c r="D1017" s="492" t="s">
        <v>4090</v>
      </c>
    </row>
    <row r="1018" spans="1:4" x14ac:dyDescent="0.2">
      <c r="A1018" s="489" t="s">
        <v>9257</v>
      </c>
      <c r="B1018" s="489" t="s">
        <v>229</v>
      </c>
      <c r="C1018" s="491">
        <v>14.719999999999999</v>
      </c>
      <c r="D1018" s="492" t="s">
        <v>4090</v>
      </c>
    </row>
    <row r="1019" spans="1:4" x14ac:dyDescent="0.2">
      <c r="A1019" s="489" t="s">
        <v>9257</v>
      </c>
      <c r="B1019" s="489" t="s">
        <v>229</v>
      </c>
      <c r="C1019" s="491">
        <v>13.640000000000002</v>
      </c>
      <c r="D1019" s="492" t="s">
        <v>4090</v>
      </c>
    </row>
    <row r="1020" spans="1:4" x14ac:dyDescent="0.2">
      <c r="A1020" s="489" t="s">
        <v>9257</v>
      </c>
      <c r="B1020" s="489" t="s">
        <v>229</v>
      </c>
      <c r="C1020" s="491">
        <v>7.66</v>
      </c>
      <c r="D1020" s="492" t="s">
        <v>4090</v>
      </c>
    </row>
    <row r="1021" spans="1:4" x14ac:dyDescent="0.2">
      <c r="A1021" s="489" t="s">
        <v>9257</v>
      </c>
      <c r="B1021" s="489" t="s">
        <v>229</v>
      </c>
      <c r="C1021" s="491">
        <v>6.9</v>
      </c>
      <c r="D1021" s="492" t="s">
        <v>4090</v>
      </c>
    </row>
    <row r="1022" spans="1:4" x14ac:dyDescent="0.2">
      <c r="A1022" s="489" t="s">
        <v>9257</v>
      </c>
      <c r="B1022" s="489" t="s">
        <v>229</v>
      </c>
      <c r="C1022" s="491">
        <v>8.48</v>
      </c>
      <c r="D1022" s="492" t="s">
        <v>4090</v>
      </c>
    </row>
    <row r="1023" spans="1:4" x14ac:dyDescent="0.2">
      <c r="A1023" s="489" t="s">
        <v>9257</v>
      </c>
      <c r="B1023" s="489" t="s">
        <v>229</v>
      </c>
      <c r="C1023" s="491">
        <v>14.66</v>
      </c>
      <c r="D1023" s="492" t="s">
        <v>4090</v>
      </c>
    </row>
    <row r="1024" spans="1:4" x14ac:dyDescent="0.2">
      <c r="A1024" s="489" t="s">
        <v>9257</v>
      </c>
      <c r="B1024" s="489" t="s">
        <v>229</v>
      </c>
      <c r="C1024" s="491">
        <v>11.830000000000002</v>
      </c>
      <c r="D1024" s="492" t="s">
        <v>4090</v>
      </c>
    </row>
    <row r="1025" spans="1:4" x14ac:dyDescent="0.2">
      <c r="A1025" s="489" t="s">
        <v>9257</v>
      </c>
      <c r="B1025" s="489" t="s">
        <v>229</v>
      </c>
      <c r="C1025" s="491">
        <v>17.290000000000003</v>
      </c>
      <c r="D1025" s="492" t="s">
        <v>4090</v>
      </c>
    </row>
    <row r="1026" spans="1:4" x14ac:dyDescent="0.2">
      <c r="A1026" s="489" t="s">
        <v>9257</v>
      </c>
      <c r="B1026" s="489" t="s">
        <v>229</v>
      </c>
      <c r="C1026" s="491">
        <v>11.39</v>
      </c>
      <c r="D1026" s="492" t="s">
        <v>4090</v>
      </c>
    </row>
    <row r="1027" spans="1:4" x14ac:dyDescent="0.2">
      <c r="A1027" s="489" t="s">
        <v>9257</v>
      </c>
      <c r="B1027" s="489" t="s">
        <v>229</v>
      </c>
      <c r="C1027" s="491">
        <v>15.04</v>
      </c>
      <c r="D1027" s="492" t="s">
        <v>4090</v>
      </c>
    </row>
    <row r="1028" spans="1:4" x14ac:dyDescent="0.2">
      <c r="A1028" s="489" t="s">
        <v>9257</v>
      </c>
      <c r="B1028" s="489" t="s">
        <v>229</v>
      </c>
      <c r="C1028" s="491">
        <v>0.16999999999999998</v>
      </c>
      <c r="D1028" s="492" t="s">
        <v>4090</v>
      </c>
    </row>
    <row r="1029" spans="1:4" x14ac:dyDescent="0.2">
      <c r="A1029" s="489" t="s">
        <v>9257</v>
      </c>
      <c r="B1029" s="489" t="s">
        <v>229</v>
      </c>
      <c r="C1029" s="491">
        <v>16.100000000000001</v>
      </c>
      <c r="D1029" s="492" t="s">
        <v>4090</v>
      </c>
    </row>
    <row r="1030" spans="1:4" x14ac:dyDescent="0.2">
      <c r="A1030" s="489" t="s">
        <v>9257</v>
      </c>
      <c r="B1030" s="489" t="s">
        <v>229</v>
      </c>
      <c r="C1030" s="491">
        <v>19.11</v>
      </c>
      <c r="D1030" s="492" t="s">
        <v>4090</v>
      </c>
    </row>
    <row r="1031" spans="1:4" x14ac:dyDescent="0.2">
      <c r="A1031" s="489" t="s">
        <v>9257</v>
      </c>
      <c r="B1031" s="489" t="s">
        <v>229</v>
      </c>
      <c r="C1031" s="491">
        <v>18.970000000000002</v>
      </c>
      <c r="D1031" s="492" t="s">
        <v>4090</v>
      </c>
    </row>
    <row r="1032" spans="1:4" x14ac:dyDescent="0.2">
      <c r="A1032" s="489" t="s">
        <v>9257</v>
      </c>
      <c r="B1032" s="489" t="s">
        <v>229</v>
      </c>
      <c r="C1032" s="491">
        <v>0.2</v>
      </c>
      <c r="D1032" s="492" t="s">
        <v>4090</v>
      </c>
    </row>
    <row r="1033" spans="1:4" x14ac:dyDescent="0.2">
      <c r="A1033" s="489" t="s">
        <v>9257</v>
      </c>
      <c r="B1033" s="489" t="s">
        <v>229</v>
      </c>
      <c r="C1033" s="491">
        <v>6.76</v>
      </c>
      <c r="D1033" s="492" t="s">
        <v>4090</v>
      </c>
    </row>
    <row r="1034" spans="1:4" x14ac:dyDescent="0.2">
      <c r="A1034" s="489" t="s">
        <v>9257</v>
      </c>
      <c r="B1034" s="489" t="s">
        <v>229</v>
      </c>
      <c r="C1034" s="491">
        <v>8.6000000000000014</v>
      </c>
      <c r="D1034" s="492" t="s">
        <v>4090</v>
      </c>
    </row>
    <row r="1035" spans="1:4" x14ac:dyDescent="0.2">
      <c r="A1035" s="489" t="s">
        <v>9257</v>
      </c>
      <c r="B1035" s="489" t="s">
        <v>229</v>
      </c>
      <c r="C1035" s="491">
        <v>16.64</v>
      </c>
      <c r="D1035" s="492" t="s">
        <v>4090</v>
      </c>
    </row>
    <row r="1036" spans="1:4" x14ac:dyDescent="0.2">
      <c r="A1036" s="489" t="s">
        <v>9257</v>
      </c>
      <c r="B1036" s="489" t="s">
        <v>229</v>
      </c>
      <c r="C1036" s="491">
        <v>9.6300000000000008</v>
      </c>
      <c r="D1036" s="492" t="s">
        <v>4090</v>
      </c>
    </row>
    <row r="1037" spans="1:4" x14ac:dyDescent="0.2">
      <c r="A1037" s="489" t="s">
        <v>9257</v>
      </c>
      <c r="B1037" s="489" t="s">
        <v>229</v>
      </c>
      <c r="C1037" s="491">
        <v>6.76</v>
      </c>
      <c r="D1037" s="492" t="s">
        <v>4090</v>
      </c>
    </row>
    <row r="1038" spans="1:4" x14ac:dyDescent="0.2">
      <c r="A1038" s="489" t="s">
        <v>9257</v>
      </c>
      <c r="B1038" s="489" t="s">
        <v>229</v>
      </c>
      <c r="C1038" s="491">
        <v>0.28000000000000003</v>
      </c>
      <c r="D1038" s="492" t="s">
        <v>4090</v>
      </c>
    </row>
    <row r="1039" spans="1:4" x14ac:dyDescent="0.2">
      <c r="A1039" s="489" t="s">
        <v>9257</v>
      </c>
      <c r="B1039" s="489" t="s">
        <v>229</v>
      </c>
      <c r="C1039" s="491">
        <v>10.499999999999998</v>
      </c>
      <c r="D1039" s="492" t="s">
        <v>4090</v>
      </c>
    </row>
    <row r="1040" spans="1:4" x14ac:dyDescent="0.2">
      <c r="A1040" s="489" t="s">
        <v>9257</v>
      </c>
      <c r="B1040" s="489" t="s">
        <v>229</v>
      </c>
      <c r="C1040" s="491">
        <v>24.27</v>
      </c>
      <c r="D1040" s="492" t="s">
        <v>4090</v>
      </c>
    </row>
    <row r="1041" spans="1:4" x14ac:dyDescent="0.2">
      <c r="A1041" s="489" t="s">
        <v>9257</v>
      </c>
      <c r="B1041" s="489" t="s">
        <v>229</v>
      </c>
      <c r="C1041" s="491">
        <v>7.5600000000000005</v>
      </c>
      <c r="D1041" s="492" t="s">
        <v>4090</v>
      </c>
    </row>
    <row r="1042" spans="1:4" x14ac:dyDescent="0.2">
      <c r="A1042" s="489" t="s">
        <v>9257</v>
      </c>
      <c r="B1042" s="489" t="s">
        <v>229</v>
      </c>
      <c r="C1042" s="491">
        <v>15.37</v>
      </c>
      <c r="D1042" s="492" t="s">
        <v>4090</v>
      </c>
    </row>
    <row r="1043" spans="1:4" x14ac:dyDescent="0.2">
      <c r="A1043" s="489" t="s">
        <v>9257</v>
      </c>
      <c r="B1043" s="489" t="s">
        <v>229</v>
      </c>
      <c r="C1043" s="491">
        <v>11.860000000000001</v>
      </c>
      <c r="D1043" s="492" t="s">
        <v>4090</v>
      </c>
    </row>
    <row r="1044" spans="1:4" x14ac:dyDescent="0.2">
      <c r="A1044" s="489" t="s">
        <v>9257</v>
      </c>
      <c r="B1044" s="489" t="s">
        <v>229</v>
      </c>
      <c r="C1044" s="491">
        <v>14.030000000000001</v>
      </c>
      <c r="D1044" s="492" t="s">
        <v>4090</v>
      </c>
    </row>
    <row r="1045" spans="1:4" x14ac:dyDescent="0.2">
      <c r="A1045" s="489" t="s">
        <v>9257</v>
      </c>
      <c r="B1045" s="489" t="s">
        <v>229</v>
      </c>
      <c r="C1045" s="491">
        <v>3.6100000000000003</v>
      </c>
      <c r="D1045" s="492" t="s">
        <v>4090</v>
      </c>
    </row>
    <row r="1046" spans="1:4" x14ac:dyDescent="0.2">
      <c r="A1046" s="489" t="s">
        <v>9257</v>
      </c>
      <c r="B1046" s="489" t="s">
        <v>229</v>
      </c>
      <c r="C1046" s="491">
        <v>13.070000000000002</v>
      </c>
      <c r="D1046" s="492" t="s">
        <v>4090</v>
      </c>
    </row>
    <row r="1047" spans="1:4" x14ac:dyDescent="0.2">
      <c r="A1047" s="489" t="s">
        <v>9257</v>
      </c>
      <c r="B1047" s="489" t="s">
        <v>229</v>
      </c>
      <c r="C1047" s="491">
        <v>5.33</v>
      </c>
      <c r="D1047" s="492" t="s">
        <v>4090</v>
      </c>
    </row>
    <row r="1048" spans="1:4" x14ac:dyDescent="0.2">
      <c r="A1048" s="489" t="s">
        <v>9257</v>
      </c>
      <c r="B1048" s="489" t="s">
        <v>229</v>
      </c>
      <c r="C1048" s="491">
        <v>13.25</v>
      </c>
      <c r="D1048" s="492" t="s">
        <v>4090</v>
      </c>
    </row>
    <row r="1049" spans="1:4" x14ac:dyDescent="0.2">
      <c r="A1049" s="489" t="s">
        <v>9257</v>
      </c>
      <c r="B1049" s="489" t="s">
        <v>229</v>
      </c>
      <c r="C1049" s="491">
        <v>11.88</v>
      </c>
      <c r="D1049" s="492" t="s">
        <v>4090</v>
      </c>
    </row>
    <row r="1050" spans="1:4" x14ac:dyDescent="0.2">
      <c r="A1050" s="489" t="s">
        <v>9257</v>
      </c>
      <c r="B1050" s="489" t="s">
        <v>229</v>
      </c>
      <c r="C1050" s="491">
        <v>13.13</v>
      </c>
      <c r="D1050" s="492" t="s">
        <v>4090</v>
      </c>
    </row>
    <row r="1051" spans="1:4" x14ac:dyDescent="0.2">
      <c r="A1051" s="489" t="s">
        <v>9257</v>
      </c>
      <c r="B1051" s="489" t="s">
        <v>229</v>
      </c>
      <c r="C1051" s="491">
        <v>9.9699999999999989</v>
      </c>
      <c r="D1051" s="492" t="s">
        <v>4090</v>
      </c>
    </row>
    <row r="1052" spans="1:4" x14ac:dyDescent="0.2">
      <c r="A1052" s="489" t="s">
        <v>9257</v>
      </c>
      <c r="B1052" s="489" t="s">
        <v>229</v>
      </c>
      <c r="C1052" s="491">
        <v>11.920000000000002</v>
      </c>
      <c r="D1052" s="492" t="s">
        <v>4090</v>
      </c>
    </row>
    <row r="1053" spans="1:4" x14ac:dyDescent="0.2">
      <c r="A1053" s="489" t="s">
        <v>9257</v>
      </c>
      <c r="B1053" s="489" t="s">
        <v>229</v>
      </c>
      <c r="C1053" s="491">
        <v>4.3899999999999997</v>
      </c>
      <c r="D1053" s="492" t="s">
        <v>4090</v>
      </c>
    </row>
    <row r="1054" spans="1:4" x14ac:dyDescent="0.2">
      <c r="A1054" s="489" t="s">
        <v>9257</v>
      </c>
      <c r="B1054" s="489" t="s">
        <v>229</v>
      </c>
      <c r="C1054" s="491">
        <v>9.0100000000000016</v>
      </c>
      <c r="D1054" s="492" t="s">
        <v>4090</v>
      </c>
    </row>
    <row r="1055" spans="1:4" x14ac:dyDescent="0.2">
      <c r="A1055" s="489" t="s">
        <v>9257</v>
      </c>
      <c r="B1055" s="489" t="s">
        <v>229</v>
      </c>
      <c r="C1055" s="491">
        <v>12.400000000000002</v>
      </c>
      <c r="D1055" s="492" t="s">
        <v>4090</v>
      </c>
    </row>
    <row r="1056" spans="1:4" x14ac:dyDescent="0.2">
      <c r="A1056" s="489" t="s">
        <v>9257</v>
      </c>
      <c r="B1056" s="489" t="s">
        <v>229</v>
      </c>
      <c r="C1056" s="491">
        <v>13.38</v>
      </c>
      <c r="D1056" s="492" t="s">
        <v>4090</v>
      </c>
    </row>
    <row r="1057" spans="1:4" x14ac:dyDescent="0.2">
      <c r="A1057" s="489" t="s">
        <v>9257</v>
      </c>
      <c r="B1057" s="489" t="s">
        <v>229</v>
      </c>
      <c r="C1057" s="491">
        <v>28.61</v>
      </c>
      <c r="D1057" s="492" t="s">
        <v>4090</v>
      </c>
    </row>
    <row r="1058" spans="1:4" x14ac:dyDescent="0.2">
      <c r="A1058" s="489" t="s">
        <v>9257</v>
      </c>
      <c r="B1058" s="489" t="s">
        <v>229</v>
      </c>
      <c r="C1058" s="491">
        <v>19.989999999999998</v>
      </c>
      <c r="D1058" s="492" t="s">
        <v>4090</v>
      </c>
    </row>
    <row r="1059" spans="1:4" x14ac:dyDescent="0.2">
      <c r="A1059" s="489" t="s">
        <v>9257</v>
      </c>
      <c r="B1059" s="489" t="s">
        <v>229</v>
      </c>
      <c r="C1059" s="491">
        <v>9.83</v>
      </c>
      <c r="D1059" s="492" t="s">
        <v>4090</v>
      </c>
    </row>
    <row r="1060" spans="1:4" x14ac:dyDescent="0.2">
      <c r="A1060" s="489" t="s">
        <v>9257</v>
      </c>
      <c r="B1060" s="489" t="s">
        <v>229</v>
      </c>
      <c r="C1060" s="491">
        <v>7.46</v>
      </c>
      <c r="D1060" s="492" t="s">
        <v>4090</v>
      </c>
    </row>
    <row r="1061" spans="1:4" x14ac:dyDescent="0.2">
      <c r="A1061" s="489" t="s">
        <v>9257</v>
      </c>
      <c r="B1061" s="489" t="s">
        <v>229</v>
      </c>
      <c r="C1061" s="491">
        <v>13.52</v>
      </c>
      <c r="D1061" s="492" t="s">
        <v>4090</v>
      </c>
    </row>
    <row r="1062" spans="1:4" x14ac:dyDescent="0.2">
      <c r="A1062" s="489" t="s">
        <v>9257</v>
      </c>
      <c r="B1062" s="489" t="s">
        <v>229</v>
      </c>
      <c r="C1062" s="491">
        <v>9.7899999999999991</v>
      </c>
      <c r="D1062" s="492" t="s">
        <v>4090</v>
      </c>
    </row>
    <row r="1063" spans="1:4" x14ac:dyDescent="0.2">
      <c r="A1063" s="489" t="s">
        <v>9257</v>
      </c>
      <c r="B1063" s="489" t="s">
        <v>229</v>
      </c>
      <c r="C1063" s="491">
        <v>4.28</v>
      </c>
      <c r="D1063" s="492" t="s">
        <v>4090</v>
      </c>
    </row>
    <row r="1064" spans="1:4" x14ac:dyDescent="0.2">
      <c r="A1064" s="489" t="s">
        <v>9257</v>
      </c>
      <c r="B1064" s="489" t="s">
        <v>229</v>
      </c>
      <c r="C1064" s="491">
        <v>11.760000000000002</v>
      </c>
      <c r="D1064" s="492" t="s">
        <v>4090</v>
      </c>
    </row>
    <row r="1065" spans="1:4" x14ac:dyDescent="0.2">
      <c r="A1065" s="489" t="s">
        <v>9257</v>
      </c>
      <c r="B1065" s="489" t="s">
        <v>229</v>
      </c>
      <c r="C1065" s="491">
        <v>12.32</v>
      </c>
      <c r="D1065" s="492" t="s">
        <v>4090</v>
      </c>
    </row>
    <row r="1066" spans="1:4" x14ac:dyDescent="0.2">
      <c r="A1066" s="489" t="s">
        <v>9257</v>
      </c>
      <c r="B1066" s="489" t="s">
        <v>229</v>
      </c>
      <c r="C1066" s="491">
        <v>13.88</v>
      </c>
      <c r="D1066" s="492" t="s">
        <v>4090</v>
      </c>
    </row>
    <row r="1067" spans="1:4" x14ac:dyDescent="0.2">
      <c r="A1067" s="489" t="s">
        <v>9257</v>
      </c>
      <c r="B1067" s="489" t="s">
        <v>229</v>
      </c>
      <c r="C1067" s="491">
        <v>17.950000000000003</v>
      </c>
      <c r="D1067" s="492" t="s">
        <v>4090</v>
      </c>
    </row>
    <row r="1068" spans="1:4" x14ac:dyDescent="0.2">
      <c r="A1068" s="489" t="s">
        <v>9257</v>
      </c>
      <c r="B1068" s="489" t="s">
        <v>229</v>
      </c>
      <c r="C1068" s="491">
        <v>17.68</v>
      </c>
      <c r="D1068" s="492" t="s">
        <v>4090</v>
      </c>
    </row>
    <row r="1069" spans="1:4" x14ac:dyDescent="0.2">
      <c r="A1069" s="489" t="s">
        <v>9257</v>
      </c>
      <c r="B1069" s="489" t="s">
        <v>229</v>
      </c>
      <c r="C1069" s="491">
        <v>1.73</v>
      </c>
      <c r="D1069" s="492" t="s">
        <v>4090</v>
      </c>
    </row>
    <row r="1070" spans="1:4" x14ac:dyDescent="0.2">
      <c r="A1070" s="489" t="s">
        <v>9257</v>
      </c>
      <c r="B1070" s="489" t="s">
        <v>229</v>
      </c>
      <c r="C1070" s="491">
        <v>8.26</v>
      </c>
      <c r="D1070" s="492" t="s">
        <v>4090</v>
      </c>
    </row>
    <row r="1071" spans="1:4" x14ac:dyDescent="0.2">
      <c r="A1071" s="489" t="s">
        <v>9257</v>
      </c>
      <c r="B1071" s="489" t="s">
        <v>229</v>
      </c>
      <c r="C1071" s="491">
        <v>6.5500000000000007</v>
      </c>
      <c r="D1071" s="492" t="s">
        <v>4090</v>
      </c>
    </row>
    <row r="1072" spans="1:4" x14ac:dyDescent="0.2">
      <c r="A1072" s="489" t="s">
        <v>9257</v>
      </c>
      <c r="B1072" s="489" t="s">
        <v>229</v>
      </c>
      <c r="C1072" s="491">
        <v>18.329999999999998</v>
      </c>
      <c r="D1072" s="492" t="s">
        <v>4090</v>
      </c>
    </row>
    <row r="1073" spans="1:4" x14ac:dyDescent="0.2">
      <c r="A1073" s="489" t="s">
        <v>9257</v>
      </c>
      <c r="B1073" s="489" t="s">
        <v>229</v>
      </c>
      <c r="C1073" s="491">
        <v>0.04</v>
      </c>
      <c r="D1073" s="492" t="s">
        <v>4090</v>
      </c>
    </row>
    <row r="1074" spans="1:4" x14ac:dyDescent="0.2">
      <c r="A1074" s="489" t="s">
        <v>9257</v>
      </c>
      <c r="B1074" s="489" t="s">
        <v>229</v>
      </c>
      <c r="C1074" s="491">
        <v>2.67</v>
      </c>
      <c r="D1074" s="492" t="s">
        <v>4090</v>
      </c>
    </row>
    <row r="1075" spans="1:4" x14ac:dyDescent="0.2">
      <c r="A1075" s="489" t="s">
        <v>9257</v>
      </c>
      <c r="B1075" s="489" t="s">
        <v>229</v>
      </c>
      <c r="C1075" s="491">
        <v>11.52</v>
      </c>
      <c r="D1075" s="492" t="s">
        <v>4090</v>
      </c>
    </row>
    <row r="1076" spans="1:4" x14ac:dyDescent="0.2">
      <c r="A1076" s="489" t="s">
        <v>9257</v>
      </c>
      <c r="B1076" s="489" t="s">
        <v>229</v>
      </c>
      <c r="C1076" s="491">
        <v>14.330000000000002</v>
      </c>
      <c r="D1076" s="492" t="s">
        <v>4090</v>
      </c>
    </row>
    <row r="1077" spans="1:4" x14ac:dyDescent="0.2">
      <c r="A1077" s="489" t="s">
        <v>9257</v>
      </c>
      <c r="B1077" s="489" t="s">
        <v>229</v>
      </c>
      <c r="C1077" s="491">
        <v>9.620000000000001</v>
      </c>
      <c r="D1077" s="492" t="s">
        <v>4090</v>
      </c>
    </row>
    <row r="1078" spans="1:4" x14ac:dyDescent="0.2">
      <c r="A1078" s="489" t="s">
        <v>9257</v>
      </c>
      <c r="B1078" s="489" t="s">
        <v>229</v>
      </c>
      <c r="C1078" s="491">
        <v>2.72</v>
      </c>
      <c r="D1078" s="492" t="s">
        <v>4090</v>
      </c>
    </row>
    <row r="1079" spans="1:4" x14ac:dyDescent="0.2">
      <c r="A1079" s="489" t="s">
        <v>9257</v>
      </c>
      <c r="B1079" s="489" t="s">
        <v>229</v>
      </c>
      <c r="C1079" s="491">
        <v>3.2700000000000005</v>
      </c>
      <c r="D1079" s="492" t="s">
        <v>4090</v>
      </c>
    </row>
    <row r="1080" spans="1:4" x14ac:dyDescent="0.2">
      <c r="A1080" s="489" t="s">
        <v>9257</v>
      </c>
      <c r="B1080" s="489" t="s">
        <v>229</v>
      </c>
      <c r="C1080" s="491">
        <v>17.420000000000002</v>
      </c>
      <c r="D1080" s="492" t="s">
        <v>4090</v>
      </c>
    </row>
    <row r="1081" spans="1:4" x14ac:dyDescent="0.2">
      <c r="A1081" s="489" t="s">
        <v>9257</v>
      </c>
      <c r="B1081" s="489" t="s">
        <v>229</v>
      </c>
      <c r="C1081" s="491">
        <v>11.240000000000002</v>
      </c>
      <c r="D1081" s="492" t="s">
        <v>4090</v>
      </c>
    </row>
    <row r="1082" spans="1:4" x14ac:dyDescent="0.2">
      <c r="A1082" s="489" t="s">
        <v>9257</v>
      </c>
      <c r="B1082" s="489" t="s">
        <v>229</v>
      </c>
      <c r="C1082" s="491">
        <v>7.96</v>
      </c>
      <c r="D1082" s="492" t="s">
        <v>4090</v>
      </c>
    </row>
    <row r="1083" spans="1:4" x14ac:dyDescent="0.2">
      <c r="A1083" s="489" t="s">
        <v>9257</v>
      </c>
      <c r="B1083" s="489" t="s">
        <v>229</v>
      </c>
      <c r="C1083" s="491">
        <v>9.6100000000000012</v>
      </c>
      <c r="D1083" s="492" t="s">
        <v>4090</v>
      </c>
    </row>
    <row r="1084" spans="1:4" x14ac:dyDescent="0.2">
      <c r="A1084" s="489" t="s">
        <v>9257</v>
      </c>
      <c r="B1084" s="489" t="s">
        <v>229</v>
      </c>
      <c r="C1084" s="491">
        <v>13.77</v>
      </c>
      <c r="D1084" s="492" t="s">
        <v>4090</v>
      </c>
    </row>
    <row r="1085" spans="1:4" x14ac:dyDescent="0.2">
      <c r="A1085" s="489" t="s">
        <v>9257</v>
      </c>
      <c r="B1085" s="489" t="s">
        <v>229</v>
      </c>
      <c r="C1085" s="491">
        <v>5.1400000000000006</v>
      </c>
      <c r="D1085" s="492" t="s">
        <v>4090</v>
      </c>
    </row>
    <row r="1086" spans="1:4" x14ac:dyDescent="0.2">
      <c r="A1086" s="489" t="s">
        <v>9257</v>
      </c>
      <c r="B1086" s="489" t="s">
        <v>229</v>
      </c>
      <c r="C1086" s="491">
        <v>13.200000000000001</v>
      </c>
      <c r="D1086" s="492" t="s">
        <v>4090</v>
      </c>
    </row>
    <row r="1087" spans="1:4" x14ac:dyDescent="0.2">
      <c r="A1087" s="489" t="s">
        <v>9257</v>
      </c>
      <c r="B1087" s="489" t="s">
        <v>229</v>
      </c>
      <c r="C1087" s="491">
        <v>7.1400000000000015</v>
      </c>
      <c r="D1087" s="492" t="s">
        <v>4090</v>
      </c>
    </row>
    <row r="1088" spans="1:4" x14ac:dyDescent="0.2">
      <c r="A1088" s="489" t="s">
        <v>9257</v>
      </c>
      <c r="B1088" s="489" t="s">
        <v>229</v>
      </c>
      <c r="C1088" s="491">
        <v>11.94</v>
      </c>
      <c r="D1088" s="492" t="s">
        <v>4090</v>
      </c>
    </row>
    <row r="1089" spans="1:4" x14ac:dyDescent="0.2">
      <c r="A1089" s="489" t="s">
        <v>9257</v>
      </c>
      <c r="B1089" s="489" t="s">
        <v>229</v>
      </c>
      <c r="C1089" s="491">
        <v>16.57</v>
      </c>
      <c r="D1089" s="492" t="s">
        <v>4090</v>
      </c>
    </row>
    <row r="1090" spans="1:4" x14ac:dyDescent="0.2">
      <c r="A1090" s="489" t="s">
        <v>9257</v>
      </c>
      <c r="B1090" s="489" t="s">
        <v>229</v>
      </c>
      <c r="C1090" s="491">
        <v>15.73</v>
      </c>
      <c r="D1090" s="492" t="s">
        <v>4090</v>
      </c>
    </row>
    <row r="1091" spans="1:4" x14ac:dyDescent="0.2">
      <c r="A1091" s="489" t="s">
        <v>9257</v>
      </c>
      <c r="B1091" s="489" t="s">
        <v>229</v>
      </c>
      <c r="C1091" s="491">
        <v>15.01</v>
      </c>
      <c r="D1091" s="492" t="s">
        <v>4090</v>
      </c>
    </row>
    <row r="1092" spans="1:4" x14ac:dyDescent="0.2">
      <c r="A1092" s="489" t="s">
        <v>9257</v>
      </c>
      <c r="B1092" s="489" t="s">
        <v>229</v>
      </c>
      <c r="C1092" s="491">
        <v>5.3599999999999994</v>
      </c>
      <c r="D1092" s="492" t="s">
        <v>4090</v>
      </c>
    </row>
    <row r="1093" spans="1:4" x14ac:dyDescent="0.2">
      <c r="A1093" s="489" t="s">
        <v>9257</v>
      </c>
      <c r="B1093" s="489" t="s">
        <v>229</v>
      </c>
      <c r="C1093" s="491">
        <v>8.34</v>
      </c>
      <c r="D1093" s="492" t="s">
        <v>4090</v>
      </c>
    </row>
    <row r="1094" spans="1:4" x14ac:dyDescent="0.2">
      <c r="A1094" s="489" t="s">
        <v>9257</v>
      </c>
      <c r="B1094" s="489" t="s">
        <v>229</v>
      </c>
      <c r="C1094" s="491">
        <v>17.04</v>
      </c>
      <c r="D1094" s="492" t="s">
        <v>4090</v>
      </c>
    </row>
    <row r="1095" spans="1:4" x14ac:dyDescent="0.2">
      <c r="A1095" s="489" t="s">
        <v>9257</v>
      </c>
      <c r="B1095" s="489" t="s">
        <v>229</v>
      </c>
      <c r="C1095" s="491">
        <v>16.080000000000002</v>
      </c>
      <c r="D1095" s="492" t="s">
        <v>4090</v>
      </c>
    </row>
    <row r="1096" spans="1:4" x14ac:dyDescent="0.2">
      <c r="A1096" s="489" t="s">
        <v>9257</v>
      </c>
      <c r="B1096" s="489" t="s">
        <v>229</v>
      </c>
      <c r="C1096" s="491">
        <v>10.37</v>
      </c>
      <c r="D1096" s="492" t="s">
        <v>4090</v>
      </c>
    </row>
    <row r="1097" spans="1:4" x14ac:dyDescent="0.2">
      <c r="A1097" s="489" t="s">
        <v>9257</v>
      </c>
      <c r="B1097" s="489" t="s">
        <v>229</v>
      </c>
      <c r="C1097" s="491">
        <v>15.91</v>
      </c>
      <c r="D1097" s="492" t="s">
        <v>4090</v>
      </c>
    </row>
    <row r="1098" spans="1:4" x14ac:dyDescent="0.2">
      <c r="A1098" s="489" t="s">
        <v>9257</v>
      </c>
      <c r="B1098" s="489" t="s">
        <v>206</v>
      </c>
      <c r="C1098" s="491">
        <v>2870.49</v>
      </c>
      <c r="D1098" s="492" t="s">
        <v>4090</v>
      </c>
    </row>
    <row r="1099" spans="1:4" x14ac:dyDescent="0.2">
      <c r="A1099" s="489" t="s">
        <v>9257</v>
      </c>
      <c r="B1099" s="489" t="s">
        <v>206</v>
      </c>
      <c r="C1099" s="491">
        <v>2537.48</v>
      </c>
      <c r="D1099" s="492" t="s">
        <v>4090</v>
      </c>
    </row>
    <row r="1100" spans="1:4" x14ac:dyDescent="0.2">
      <c r="A1100" s="489" t="s">
        <v>9257</v>
      </c>
      <c r="B1100" s="489" t="s">
        <v>227</v>
      </c>
      <c r="C1100" s="491">
        <v>611.51</v>
      </c>
      <c r="D1100" s="492" t="s">
        <v>4090</v>
      </c>
    </row>
    <row r="1101" spans="1:4" x14ac:dyDescent="0.2">
      <c r="A1101" s="489" t="s">
        <v>9257</v>
      </c>
      <c r="B1101" s="489" t="s">
        <v>206</v>
      </c>
      <c r="C1101" s="491">
        <v>14546.89</v>
      </c>
      <c r="D1101" s="492" t="s">
        <v>4090</v>
      </c>
    </row>
    <row r="1102" spans="1:4" x14ac:dyDescent="0.2">
      <c r="A1102" s="489" t="s">
        <v>9257</v>
      </c>
      <c r="B1102" s="489" t="s">
        <v>229</v>
      </c>
      <c r="C1102" s="491">
        <v>361.5</v>
      </c>
      <c r="D1102" s="492" t="s">
        <v>4090</v>
      </c>
    </row>
    <row r="1103" spans="1:4" x14ac:dyDescent="0.2">
      <c r="A1103" s="489" t="s">
        <v>9257</v>
      </c>
      <c r="B1103" s="489" t="s">
        <v>227</v>
      </c>
      <c r="C1103" s="491">
        <v>593.15</v>
      </c>
      <c r="D1103" s="492" t="s">
        <v>4090</v>
      </c>
    </row>
    <row r="1104" spans="1:4" x14ac:dyDescent="0.2">
      <c r="A1104" s="489" t="s">
        <v>9257</v>
      </c>
      <c r="B1104" s="489" t="s">
        <v>228</v>
      </c>
      <c r="C1104" s="491">
        <v>361.60999999999996</v>
      </c>
      <c r="D1104" s="492" t="s">
        <v>4090</v>
      </c>
    </row>
    <row r="1105" spans="1:4" x14ac:dyDescent="0.2">
      <c r="A1105" s="489" t="s">
        <v>9257</v>
      </c>
      <c r="B1105" s="489" t="s">
        <v>227</v>
      </c>
      <c r="C1105" s="491">
        <v>2193.9999999999995</v>
      </c>
      <c r="D1105" s="492" t="s">
        <v>4090</v>
      </c>
    </row>
    <row r="1106" spans="1:4" x14ac:dyDescent="0.2">
      <c r="A1106" s="489" t="s">
        <v>9257</v>
      </c>
      <c r="B1106" s="489" t="s">
        <v>229</v>
      </c>
      <c r="C1106" s="491">
        <v>18.559999999999999</v>
      </c>
      <c r="D1106" s="492" t="s">
        <v>4090</v>
      </c>
    </row>
    <row r="1107" spans="1:4" x14ac:dyDescent="0.2">
      <c r="A1107" s="489" t="s">
        <v>9257</v>
      </c>
      <c r="B1107" s="489" t="s">
        <v>227</v>
      </c>
      <c r="C1107" s="491">
        <v>312.21000000000004</v>
      </c>
      <c r="D1107" s="492" t="s">
        <v>4090</v>
      </c>
    </row>
    <row r="1108" spans="1:4" x14ac:dyDescent="0.2">
      <c r="A1108" s="489" t="s">
        <v>9257</v>
      </c>
      <c r="B1108" s="489" t="s">
        <v>229</v>
      </c>
      <c r="C1108" s="491">
        <v>20.99</v>
      </c>
      <c r="D1108" s="492" t="s">
        <v>4090</v>
      </c>
    </row>
    <row r="1109" spans="1:4" x14ac:dyDescent="0.2">
      <c r="A1109" s="489" t="s">
        <v>9257</v>
      </c>
      <c r="B1109" s="489" t="s">
        <v>227</v>
      </c>
      <c r="C1109" s="491">
        <v>307.54999999999995</v>
      </c>
      <c r="D1109" s="492" t="s">
        <v>4090</v>
      </c>
    </row>
    <row r="1110" spans="1:4" x14ac:dyDescent="0.2">
      <c r="A1110" s="489" t="s">
        <v>9257</v>
      </c>
      <c r="B1110" s="489" t="s">
        <v>227</v>
      </c>
      <c r="C1110" s="491">
        <v>66.820000000000007</v>
      </c>
      <c r="D1110" s="492" t="s">
        <v>4090</v>
      </c>
    </row>
    <row r="1111" spans="1:4" x14ac:dyDescent="0.2">
      <c r="A1111" s="489" t="s">
        <v>9257</v>
      </c>
      <c r="B1111" s="489" t="s">
        <v>228</v>
      </c>
      <c r="C1111" s="491">
        <v>300.36</v>
      </c>
      <c r="D1111" s="492" t="s">
        <v>4090</v>
      </c>
    </row>
    <row r="1112" spans="1:4" x14ac:dyDescent="0.2">
      <c r="A1112" s="489" t="s">
        <v>9257</v>
      </c>
      <c r="B1112" s="489" t="s">
        <v>206</v>
      </c>
      <c r="C1112" s="491">
        <v>16168.570000000002</v>
      </c>
      <c r="D1112" s="492" t="s">
        <v>4090</v>
      </c>
    </row>
    <row r="1113" spans="1:4" x14ac:dyDescent="0.2">
      <c r="A1113" s="489" t="s">
        <v>9257</v>
      </c>
      <c r="B1113" s="489" t="s">
        <v>206</v>
      </c>
      <c r="C1113" s="491">
        <v>16168.570000000002</v>
      </c>
      <c r="D1113" s="492" t="s">
        <v>4090</v>
      </c>
    </row>
    <row r="1114" spans="1:4" x14ac:dyDescent="0.2">
      <c r="A1114" s="489" t="s">
        <v>9257</v>
      </c>
      <c r="B1114" s="489" t="s">
        <v>206</v>
      </c>
      <c r="C1114" s="491">
        <v>16168.570000000002</v>
      </c>
      <c r="D1114" s="492" t="s">
        <v>4090</v>
      </c>
    </row>
    <row r="1115" spans="1:4" x14ac:dyDescent="0.2">
      <c r="A1115" s="489" t="s">
        <v>9257</v>
      </c>
      <c r="B1115" s="489" t="s">
        <v>206</v>
      </c>
      <c r="C1115" s="491">
        <v>16168.570000000002</v>
      </c>
      <c r="D1115" s="492" t="s">
        <v>4090</v>
      </c>
    </row>
    <row r="1116" spans="1:4" x14ac:dyDescent="0.2">
      <c r="A1116" s="489" t="s">
        <v>9257</v>
      </c>
      <c r="B1116" s="489" t="s">
        <v>206</v>
      </c>
      <c r="C1116" s="491">
        <v>16168.570000000002</v>
      </c>
      <c r="D1116" s="492" t="s">
        <v>4090</v>
      </c>
    </row>
    <row r="1117" spans="1:4" x14ac:dyDescent="0.2">
      <c r="A1117" s="489" t="s">
        <v>9257</v>
      </c>
      <c r="B1117" s="489" t="s">
        <v>206</v>
      </c>
      <c r="C1117" s="491">
        <v>16168.570000000002</v>
      </c>
      <c r="D1117" s="492" t="s">
        <v>4090</v>
      </c>
    </row>
    <row r="1118" spans="1:4" x14ac:dyDescent="0.2">
      <c r="A1118" s="489" t="s">
        <v>9257</v>
      </c>
      <c r="B1118" s="489" t="s">
        <v>228</v>
      </c>
      <c r="C1118" s="491">
        <v>224.86999999999998</v>
      </c>
      <c r="D1118" s="492" t="s">
        <v>4090</v>
      </c>
    </row>
    <row r="1119" spans="1:4" x14ac:dyDescent="0.2">
      <c r="A1119" s="489" t="s">
        <v>9257</v>
      </c>
      <c r="B1119" s="489" t="s">
        <v>1161</v>
      </c>
      <c r="C1119" s="491">
        <v>11115.749999999998</v>
      </c>
      <c r="D1119" s="492">
        <v>209.96635273972603</v>
      </c>
    </row>
    <row r="1120" spans="1:4" x14ac:dyDescent="0.2">
      <c r="A1120" s="489" t="s">
        <v>9257</v>
      </c>
      <c r="B1120" s="489" t="s">
        <v>227</v>
      </c>
      <c r="C1120" s="491">
        <v>8.3000000000000007</v>
      </c>
      <c r="D1120" s="492" t="s">
        <v>4090</v>
      </c>
    </row>
    <row r="1121" spans="1:4" x14ac:dyDescent="0.2">
      <c r="A1121" s="489" t="s">
        <v>9257</v>
      </c>
      <c r="B1121" s="489" t="s">
        <v>228</v>
      </c>
      <c r="C1121" s="491">
        <v>228.39000000000001</v>
      </c>
      <c r="D1121" s="492" t="s">
        <v>4090</v>
      </c>
    </row>
    <row r="1122" spans="1:4" x14ac:dyDescent="0.2">
      <c r="A1122" s="489" t="s">
        <v>9257</v>
      </c>
      <c r="B1122" s="489" t="s">
        <v>227</v>
      </c>
      <c r="C1122" s="491">
        <v>51.220000000000006</v>
      </c>
      <c r="D1122" s="492" t="s">
        <v>4090</v>
      </c>
    </row>
    <row r="1123" spans="1:4" x14ac:dyDescent="0.2">
      <c r="A1123" s="489" t="s">
        <v>9257</v>
      </c>
      <c r="B1123" s="489" t="s">
        <v>228</v>
      </c>
      <c r="C1123" s="491">
        <v>197.73000000000002</v>
      </c>
      <c r="D1123" s="492" t="s">
        <v>4090</v>
      </c>
    </row>
    <row r="1124" spans="1:4" x14ac:dyDescent="0.2">
      <c r="A1124" s="489" t="s">
        <v>9257</v>
      </c>
      <c r="B1124" s="489" t="s">
        <v>213</v>
      </c>
      <c r="C1124" s="491">
        <v>21592.25</v>
      </c>
      <c r="D1124" s="492" t="s">
        <v>4090</v>
      </c>
    </row>
    <row r="1125" spans="1:4" x14ac:dyDescent="0.2">
      <c r="A1125" s="489" t="s">
        <v>9257</v>
      </c>
      <c r="B1125" s="489" t="s">
        <v>213</v>
      </c>
      <c r="C1125" s="491">
        <v>22291.61</v>
      </c>
      <c r="D1125" s="492" t="s">
        <v>4090</v>
      </c>
    </row>
    <row r="1126" spans="1:4" x14ac:dyDescent="0.2">
      <c r="A1126" s="489" t="s">
        <v>9257</v>
      </c>
      <c r="B1126" s="489" t="s">
        <v>1182</v>
      </c>
      <c r="C1126" s="491">
        <v>14897.19</v>
      </c>
      <c r="D1126" s="492" t="s">
        <v>4090</v>
      </c>
    </row>
    <row r="1127" spans="1:4" x14ac:dyDescent="0.2">
      <c r="A1127" s="489" t="s">
        <v>9257</v>
      </c>
      <c r="B1127" s="489" t="s">
        <v>206</v>
      </c>
      <c r="C1127" s="491">
        <v>10432.280000000001</v>
      </c>
      <c r="D1127" s="492" t="s">
        <v>4090</v>
      </c>
    </row>
    <row r="1128" spans="1:4" x14ac:dyDescent="0.2">
      <c r="A1128" s="489" t="s">
        <v>9257</v>
      </c>
      <c r="B1128" s="489" t="s">
        <v>227</v>
      </c>
      <c r="C1128" s="491">
        <v>304.51000000000005</v>
      </c>
      <c r="D1128" s="492" t="s">
        <v>4090</v>
      </c>
    </row>
    <row r="1129" spans="1:4" x14ac:dyDescent="0.2">
      <c r="A1129" s="489" t="s">
        <v>9257</v>
      </c>
      <c r="B1129" s="489" t="s">
        <v>206</v>
      </c>
      <c r="C1129" s="491">
        <v>766.41</v>
      </c>
      <c r="D1129" s="492" t="s">
        <v>4090</v>
      </c>
    </row>
    <row r="1130" spans="1:4" x14ac:dyDescent="0.2">
      <c r="A1130" s="489" t="s">
        <v>9257</v>
      </c>
      <c r="B1130" s="489" t="s">
        <v>227</v>
      </c>
      <c r="C1130" s="491">
        <v>905.70999999999992</v>
      </c>
      <c r="D1130" s="492" t="s">
        <v>4090</v>
      </c>
    </row>
    <row r="1131" spans="1:4" x14ac:dyDescent="0.2">
      <c r="A1131" s="489" t="s">
        <v>9257</v>
      </c>
      <c r="B1131" s="489" t="s">
        <v>229</v>
      </c>
      <c r="C1131" s="491">
        <v>30.91</v>
      </c>
      <c r="D1131" s="492" t="s">
        <v>4090</v>
      </c>
    </row>
    <row r="1132" spans="1:4" x14ac:dyDescent="0.2">
      <c r="A1132" s="489" t="s">
        <v>9257</v>
      </c>
      <c r="B1132" s="489" t="s">
        <v>206</v>
      </c>
      <c r="C1132" s="491">
        <v>1.9000000000000001</v>
      </c>
      <c r="D1132" s="492" t="s">
        <v>4090</v>
      </c>
    </row>
    <row r="1133" spans="1:4" x14ac:dyDescent="0.2">
      <c r="A1133" s="489" t="s">
        <v>9257</v>
      </c>
      <c r="B1133" s="489" t="s">
        <v>206</v>
      </c>
      <c r="C1133" s="491">
        <v>1.9000000000000001</v>
      </c>
      <c r="D1133" s="492" t="s">
        <v>4090</v>
      </c>
    </row>
    <row r="1134" spans="1:4" x14ac:dyDescent="0.2">
      <c r="A1134" s="489" t="s">
        <v>9257</v>
      </c>
      <c r="B1134" s="489" t="s">
        <v>206</v>
      </c>
      <c r="C1134" s="491">
        <v>0.96</v>
      </c>
      <c r="D1134" s="492" t="s">
        <v>4090</v>
      </c>
    </row>
    <row r="1135" spans="1:4" x14ac:dyDescent="0.2">
      <c r="A1135" s="489" t="s">
        <v>9257</v>
      </c>
      <c r="B1135" s="489" t="s">
        <v>213</v>
      </c>
      <c r="C1135" s="491">
        <v>15915.460000000003</v>
      </c>
      <c r="D1135" s="492" t="s">
        <v>4090</v>
      </c>
    </row>
    <row r="1136" spans="1:4" x14ac:dyDescent="0.2">
      <c r="A1136" s="489" t="s">
        <v>9257</v>
      </c>
      <c r="B1136" s="489" t="s">
        <v>213</v>
      </c>
      <c r="C1136" s="491">
        <v>15915.460000000003</v>
      </c>
      <c r="D1136" s="492" t="s">
        <v>4090</v>
      </c>
    </row>
    <row r="1137" spans="1:4" x14ac:dyDescent="0.2">
      <c r="A1137" s="489" t="s">
        <v>9257</v>
      </c>
      <c r="B1137" s="489" t="s">
        <v>213</v>
      </c>
      <c r="C1137" s="491">
        <v>15915.460000000003</v>
      </c>
      <c r="D1137" s="492" t="s">
        <v>4090</v>
      </c>
    </row>
    <row r="1138" spans="1:4" x14ac:dyDescent="0.2">
      <c r="A1138" s="489" t="s">
        <v>9257</v>
      </c>
      <c r="B1138" s="489" t="s">
        <v>213</v>
      </c>
      <c r="C1138" s="491">
        <v>22181.85</v>
      </c>
      <c r="D1138" s="492" t="s">
        <v>4090</v>
      </c>
    </row>
    <row r="1139" spans="1:4" x14ac:dyDescent="0.2">
      <c r="A1139" s="489" t="s">
        <v>9257</v>
      </c>
      <c r="B1139" s="489" t="s">
        <v>213</v>
      </c>
      <c r="C1139" s="491">
        <v>22181.85</v>
      </c>
      <c r="D1139" s="492" t="s">
        <v>4090</v>
      </c>
    </row>
    <row r="1140" spans="1:4" x14ac:dyDescent="0.2">
      <c r="A1140" s="489" t="s">
        <v>9257</v>
      </c>
      <c r="B1140" s="489" t="s">
        <v>213</v>
      </c>
      <c r="C1140" s="491">
        <v>30081.03</v>
      </c>
      <c r="D1140" s="492" t="s">
        <v>4090</v>
      </c>
    </row>
    <row r="1141" spans="1:4" x14ac:dyDescent="0.2">
      <c r="A1141" s="489" t="s">
        <v>9257</v>
      </c>
      <c r="B1141" s="489" t="s">
        <v>213</v>
      </c>
      <c r="C1141" s="491">
        <v>30081.03</v>
      </c>
      <c r="D1141" s="492" t="s">
        <v>4090</v>
      </c>
    </row>
    <row r="1142" spans="1:4" x14ac:dyDescent="0.2">
      <c r="A1142" s="489" t="s">
        <v>9257</v>
      </c>
      <c r="B1142" s="489" t="s">
        <v>213</v>
      </c>
      <c r="C1142" s="491">
        <v>30081.03</v>
      </c>
      <c r="D1142" s="492" t="s">
        <v>4090</v>
      </c>
    </row>
    <row r="1143" spans="1:4" x14ac:dyDescent="0.2">
      <c r="A1143" s="489" t="s">
        <v>9257</v>
      </c>
      <c r="B1143" s="489" t="s">
        <v>213</v>
      </c>
      <c r="C1143" s="491">
        <v>30081.03</v>
      </c>
      <c r="D1143" s="492" t="s">
        <v>4090</v>
      </c>
    </row>
    <row r="1144" spans="1:4" x14ac:dyDescent="0.2">
      <c r="A1144" s="489" t="s">
        <v>9257</v>
      </c>
      <c r="B1144" s="489" t="s">
        <v>213</v>
      </c>
      <c r="C1144" s="491">
        <v>30081.03</v>
      </c>
      <c r="D1144" s="492" t="s">
        <v>4090</v>
      </c>
    </row>
    <row r="1145" spans="1:4" x14ac:dyDescent="0.2">
      <c r="A1145" s="489" t="s">
        <v>9257</v>
      </c>
      <c r="B1145" s="489" t="s">
        <v>229</v>
      </c>
      <c r="C1145" s="491">
        <v>49.140000000000008</v>
      </c>
      <c r="D1145" s="492" t="s">
        <v>4090</v>
      </c>
    </row>
    <row r="1146" spans="1:4" x14ac:dyDescent="0.2">
      <c r="A1146" s="489" t="s">
        <v>9257</v>
      </c>
      <c r="B1146" s="489" t="s">
        <v>206</v>
      </c>
      <c r="C1146" s="491">
        <v>17611.23</v>
      </c>
      <c r="D1146" s="492" t="s">
        <v>4090</v>
      </c>
    </row>
    <row r="1147" spans="1:4" x14ac:dyDescent="0.2">
      <c r="A1147" s="489" t="s">
        <v>9257</v>
      </c>
      <c r="B1147" s="489" t="s">
        <v>206</v>
      </c>
      <c r="C1147" s="491">
        <v>17611.23</v>
      </c>
      <c r="D1147" s="492" t="s">
        <v>4090</v>
      </c>
    </row>
    <row r="1148" spans="1:4" x14ac:dyDescent="0.2">
      <c r="A1148" s="489" t="s">
        <v>9257</v>
      </c>
      <c r="B1148" s="489" t="s">
        <v>206</v>
      </c>
      <c r="C1148" s="491">
        <v>17611.23</v>
      </c>
      <c r="D1148" s="492" t="s">
        <v>4090</v>
      </c>
    </row>
    <row r="1149" spans="1:4" x14ac:dyDescent="0.2">
      <c r="A1149" s="489" t="s">
        <v>9257</v>
      </c>
      <c r="B1149" s="489" t="s">
        <v>206</v>
      </c>
      <c r="C1149" s="491">
        <v>17127.62</v>
      </c>
      <c r="D1149" s="492" t="s">
        <v>4090</v>
      </c>
    </row>
    <row r="1150" spans="1:4" x14ac:dyDescent="0.2">
      <c r="A1150" s="489" t="s">
        <v>9257</v>
      </c>
      <c r="B1150" s="489" t="s">
        <v>206</v>
      </c>
      <c r="C1150" s="491">
        <v>26940.44</v>
      </c>
      <c r="D1150" s="492" t="s">
        <v>4090</v>
      </c>
    </row>
    <row r="1151" spans="1:4" x14ac:dyDescent="0.2">
      <c r="A1151" s="489" t="s">
        <v>9257</v>
      </c>
      <c r="B1151" s="489" t="s">
        <v>227</v>
      </c>
      <c r="C1151" s="491">
        <v>871.86</v>
      </c>
      <c r="D1151" s="492" t="s">
        <v>4090</v>
      </c>
    </row>
    <row r="1152" spans="1:4" x14ac:dyDescent="0.2">
      <c r="A1152" s="489" t="s">
        <v>9257</v>
      </c>
      <c r="B1152" s="489" t="s">
        <v>229</v>
      </c>
      <c r="C1152" s="491">
        <v>54</v>
      </c>
      <c r="D1152" s="492" t="s">
        <v>4090</v>
      </c>
    </row>
    <row r="1153" spans="1:4" x14ac:dyDescent="0.2">
      <c r="A1153" s="489" t="s">
        <v>9257</v>
      </c>
      <c r="B1153" s="489" t="s">
        <v>229</v>
      </c>
      <c r="C1153" s="491">
        <v>43.07</v>
      </c>
      <c r="D1153" s="492" t="s">
        <v>4090</v>
      </c>
    </row>
    <row r="1154" spans="1:4" x14ac:dyDescent="0.2">
      <c r="A1154" s="489" t="s">
        <v>9257</v>
      </c>
      <c r="B1154" s="489" t="s">
        <v>227</v>
      </c>
      <c r="C1154" s="491">
        <v>0.47000000000000003</v>
      </c>
      <c r="D1154" s="492" t="s">
        <v>4090</v>
      </c>
    </row>
    <row r="1155" spans="1:4" x14ac:dyDescent="0.2">
      <c r="A1155" s="489" t="s">
        <v>9257</v>
      </c>
      <c r="B1155" s="489" t="s">
        <v>229</v>
      </c>
      <c r="C1155" s="491">
        <v>31.52</v>
      </c>
      <c r="D1155" s="492" t="s">
        <v>4090</v>
      </c>
    </row>
    <row r="1156" spans="1:4" x14ac:dyDescent="0.2">
      <c r="A1156" s="489" t="s">
        <v>9257</v>
      </c>
      <c r="B1156" s="489" t="s">
        <v>227</v>
      </c>
      <c r="C1156" s="491">
        <v>534.0200000000001</v>
      </c>
      <c r="D1156" s="492" t="s">
        <v>4090</v>
      </c>
    </row>
    <row r="1157" spans="1:4" x14ac:dyDescent="0.2">
      <c r="A1157" s="489" t="s">
        <v>9257</v>
      </c>
      <c r="B1157" s="489" t="s">
        <v>229</v>
      </c>
      <c r="C1157" s="491">
        <v>52.9</v>
      </c>
      <c r="D1157" s="492" t="s">
        <v>4090</v>
      </c>
    </row>
    <row r="1158" spans="1:4" x14ac:dyDescent="0.2">
      <c r="A1158" s="489" t="s">
        <v>9257</v>
      </c>
      <c r="B1158" s="489" t="s">
        <v>229</v>
      </c>
      <c r="C1158" s="491">
        <v>262.61</v>
      </c>
      <c r="D1158" s="492" t="s">
        <v>4090</v>
      </c>
    </row>
    <row r="1159" spans="1:4" x14ac:dyDescent="0.2">
      <c r="A1159" s="489" t="s">
        <v>9257</v>
      </c>
      <c r="B1159" s="489" t="s">
        <v>213</v>
      </c>
      <c r="C1159" s="491">
        <v>18458.52</v>
      </c>
      <c r="D1159" s="492" t="s">
        <v>4090</v>
      </c>
    </row>
    <row r="1160" spans="1:4" x14ac:dyDescent="0.2">
      <c r="A1160" s="489" t="s">
        <v>9257</v>
      </c>
      <c r="B1160" s="489" t="s">
        <v>213</v>
      </c>
      <c r="C1160" s="491">
        <v>18458.52</v>
      </c>
      <c r="D1160" s="492" t="s">
        <v>4090</v>
      </c>
    </row>
    <row r="1161" spans="1:4" x14ac:dyDescent="0.2">
      <c r="A1161" s="489" t="s">
        <v>9257</v>
      </c>
      <c r="B1161" s="489" t="s">
        <v>206</v>
      </c>
      <c r="C1161" s="491">
        <v>18458.52</v>
      </c>
      <c r="D1161" s="492" t="s">
        <v>4090</v>
      </c>
    </row>
    <row r="1162" spans="1:4" x14ac:dyDescent="0.2">
      <c r="A1162" s="489" t="s">
        <v>9257</v>
      </c>
      <c r="B1162" s="489" t="s">
        <v>206</v>
      </c>
      <c r="C1162" s="491">
        <v>18458.52</v>
      </c>
      <c r="D1162" s="492" t="s">
        <v>4090</v>
      </c>
    </row>
    <row r="1163" spans="1:4" x14ac:dyDescent="0.2">
      <c r="A1163" s="489" t="s">
        <v>9257</v>
      </c>
      <c r="B1163" s="489" t="s">
        <v>206</v>
      </c>
      <c r="C1163" s="491">
        <v>18458.52</v>
      </c>
      <c r="D1163" s="492" t="s">
        <v>4090</v>
      </c>
    </row>
    <row r="1164" spans="1:4" x14ac:dyDescent="0.2">
      <c r="A1164" s="489" t="s">
        <v>9257</v>
      </c>
      <c r="B1164" s="489" t="s">
        <v>228</v>
      </c>
      <c r="C1164" s="491">
        <v>381.13000000000005</v>
      </c>
      <c r="D1164" s="492" t="s">
        <v>4090</v>
      </c>
    </row>
    <row r="1165" spans="1:4" x14ac:dyDescent="0.2">
      <c r="A1165" s="489" t="s">
        <v>9257</v>
      </c>
      <c r="B1165" s="489" t="s">
        <v>229</v>
      </c>
      <c r="C1165" s="491">
        <v>593.9</v>
      </c>
      <c r="D1165" s="492" t="s">
        <v>4090</v>
      </c>
    </row>
    <row r="1166" spans="1:4" x14ac:dyDescent="0.2">
      <c r="A1166" s="489" t="s">
        <v>9257</v>
      </c>
      <c r="B1166" s="489" t="s">
        <v>206</v>
      </c>
      <c r="C1166" s="491">
        <v>44708.529999999992</v>
      </c>
      <c r="D1166" s="492" t="s">
        <v>4090</v>
      </c>
    </row>
    <row r="1167" spans="1:4" x14ac:dyDescent="0.2">
      <c r="A1167" s="489" t="s">
        <v>9257</v>
      </c>
      <c r="B1167" s="489" t="s">
        <v>206</v>
      </c>
      <c r="C1167" s="491">
        <v>44708.529999999992</v>
      </c>
      <c r="D1167" s="492" t="s">
        <v>4090</v>
      </c>
    </row>
    <row r="1168" spans="1:4" x14ac:dyDescent="0.2">
      <c r="A1168" s="489" t="s">
        <v>9257</v>
      </c>
      <c r="B1168" s="489" t="s">
        <v>213</v>
      </c>
      <c r="C1168" s="491">
        <v>40961.680000000008</v>
      </c>
      <c r="D1168" s="492" t="s">
        <v>4090</v>
      </c>
    </row>
    <row r="1169" spans="1:4" x14ac:dyDescent="0.2">
      <c r="A1169" s="489" t="s">
        <v>9257</v>
      </c>
      <c r="B1169" s="489" t="s">
        <v>213</v>
      </c>
      <c r="C1169" s="491">
        <v>40961.680000000008</v>
      </c>
      <c r="D1169" s="492" t="s">
        <v>4090</v>
      </c>
    </row>
    <row r="1170" spans="1:4" x14ac:dyDescent="0.2">
      <c r="A1170" s="489" t="s">
        <v>9257</v>
      </c>
      <c r="B1170" s="489" t="s">
        <v>206</v>
      </c>
      <c r="C1170" s="491">
        <v>40961.680000000008</v>
      </c>
      <c r="D1170" s="492" t="s">
        <v>4090</v>
      </c>
    </row>
    <row r="1171" spans="1:4" x14ac:dyDescent="0.2">
      <c r="A1171" s="489" t="s">
        <v>9257</v>
      </c>
      <c r="B1171" s="489" t="s">
        <v>228</v>
      </c>
      <c r="C1171" s="491">
        <v>228.72000000000003</v>
      </c>
      <c r="D1171" s="492" t="s">
        <v>4090</v>
      </c>
    </row>
    <row r="1172" spans="1:4" x14ac:dyDescent="0.2">
      <c r="A1172" s="489" t="s">
        <v>9257</v>
      </c>
      <c r="B1172" s="489" t="s">
        <v>228</v>
      </c>
      <c r="C1172" s="491">
        <v>364.64</v>
      </c>
      <c r="D1172" s="492" t="s">
        <v>4090</v>
      </c>
    </row>
    <row r="1173" spans="1:4" x14ac:dyDescent="0.2">
      <c r="A1173" s="489" t="s">
        <v>9257</v>
      </c>
      <c r="B1173" s="489" t="s">
        <v>229</v>
      </c>
      <c r="C1173" s="491">
        <v>65.84</v>
      </c>
      <c r="D1173" s="492" t="s">
        <v>4090</v>
      </c>
    </row>
    <row r="1174" spans="1:4" x14ac:dyDescent="0.2">
      <c r="A1174" s="489" t="s">
        <v>9257</v>
      </c>
      <c r="B1174" s="489" t="s">
        <v>228</v>
      </c>
      <c r="C1174" s="491">
        <v>292.35000000000002</v>
      </c>
      <c r="D1174" s="492" t="s">
        <v>4090</v>
      </c>
    </row>
    <row r="1175" spans="1:4" x14ac:dyDescent="0.2">
      <c r="A1175" s="489" t="s">
        <v>9257</v>
      </c>
      <c r="B1175" s="489" t="s">
        <v>229</v>
      </c>
      <c r="C1175" s="491">
        <v>163.27000000000004</v>
      </c>
      <c r="D1175" s="492" t="s">
        <v>4090</v>
      </c>
    </row>
    <row r="1176" spans="1:4" x14ac:dyDescent="0.2">
      <c r="A1176" s="489" t="s">
        <v>9257</v>
      </c>
      <c r="B1176" s="489" t="s">
        <v>1161</v>
      </c>
      <c r="C1176" s="491">
        <v>629.11999999999989</v>
      </c>
      <c r="D1176" s="492">
        <v>40.059865154109588</v>
      </c>
    </row>
    <row r="1177" spans="1:4" x14ac:dyDescent="0.2">
      <c r="A1177" s="489" t="s">
        <v>9257</v>
      </c>
      <c r="B1177" s="489" t="s">
        <v>229</v>
      </c>
      <c r="C1177" s="491">
        <v>2.7699999999999996</v>
      </c>
      <c r="D1177" s="492" t="s">
        <v>4090</v>
      </c>
    </row>
    <row r="1178" spans="1:4" x14ac:dyDescent="0.2">
      <c r="A1178" s="489" t="s">
        <v>9257</v>
      </c>
      <c r="B1178" s="489" t="s">
        <v>229</v>
      </c>
      <c r="C1178" s="491">
        <v>16.250000000000004</v>
      </c>
      <c r="D1178" s="492" t="s">
        <v>4090</v>
      </c>
    </row>
    <row r="1179" spans="1:4" x14ac:dyDescent="0.2">
      <c r="A1179" s="489" t="s">
        <v>9257</v>
      </c>
      <c r="B1179" s="489" t="s">
        <v>229</v>
      </c>
      <c r="C1179" s="491">
        <v>7.6000000000000005</v>
      </c>
      <c r="D1179" s="492" t="s">
        <v>4090</v>
      </c>
    </row>
    <row r="1180" spans="1:4" x14ac:dyDescent="0.2">
      <c r="A1180" s="489" t="s">
        <v>9257</v>
      </c>
      <c r="B1180" s="489" t="s">
        <v>228</v>
      </c>
      <c r="C1180" s="491">
        <v>146.90000000000003</v>
      </c>
      <c r="D1180" s="492" t="s">
        <v>4090</v>
      </c>
    </row>
    <row r="1181" spans="1:4" x14ac:dyDescent="0.2">
      <c r="A1181" s="489" t="s">
        <v>9257</v>
      </c>
      <c r="B1181" s="489" t="s">
        <v>229</v>
      </c>
      <c r="C1181" s="491">
        <v>10.71</v>
      </c>
      <c r="D1181" s="492" t="s">
        <v>4090</v>
      </c>
    </row>
    <row r="1182" spans="1:4" x14ac:dyDescent="0.2">
      <c r="A1182" s="489" t="s">
        <v>9257</v>
      </c>
      <c r="B1182" s="489" t="s">
        <v>229</v>
      </c>
      <c r="C1182" s="491">
        <v>1.1400000000000001</v>
      </c>
      <c r="D1182" s="492" t="s">
        <v>4090</v>
      </c>
    </row>
    <row r="1183" spans="1:4" x14ac:dyDescent="0.2">
      <c r="A1183" s="489" t="s">
        <v>9257</v>
      </c>
      <c r="B1183" s="489" t="s">
        <v>229</v>
      </c>
      <c r="C1183" s="491">
        <v>8.59</v>
      </c>
      <c r="D1183" s="492" t="s">
        <v>4090</v>
      </c>
    </row>
    <row r="1184" spans="1:4" x14ac:dyDescent="0.2">
      <c r="A1184" s="489" t="s">
        <v>9257</v>
      </c>
      <c r="B1184" s="489" t="s">
        <v>229</v>
      </c>
      <c r="C1184" s="491">
        <v>11.049999999999999</v>
      </c>
      <c r="D1184" s="492" t="s">
        <v>4090</v>
      </c>
    </row>
    <row r="1185" spans="1:4" x14ac:dyDescent="0.2">
      <c r="A1185" s="489" t="s">
        <v>9257</v>
      </c>
      <c r="B1185" s="489" t="s">
        <v>229</v>
      </c>
      <c r="C1185" s="491">
        <v>14.819999999999999</v>
      </c>
      <c r="D1185" s="492" t="s">
        <v>4090</v>
      </c>
    </row>
    <row r="1186" spans="1:4" x14ac:dyDescent="0.2">
      <c r="A1186" s="489" t="s">
        <v>9257</v>
      </c>
      <c r="B1186" s="489" t="s">
        <v>229</v>
      </c>
      <c r="C1186" s="491">
        <v>8.0599999999999987</v>
      </c>
      <c r="D1186" s="492" t="s">
        <v>4090</v>
      </c>
    </row>
    <row r="1187" spans="1:4" x14ac:dyDescent="0.2">
      <c r="A1187" s="489" t="s">
        <v>9257</v>
      </c>
      <c r="B1187" s="489" t="s">
        <v>229</v>
      </c>
      <c r="C1187" s="491">
        <v>141.96</v>
      </c>
      <c r="D1187" s="492" t="s">
        <v>4090</v>
      </c>
    </row>
    <row r="1188" spans="1:4" x14ac:dyDescent="0.2">
      <c r="A1188" s="489" t="s">
        <v>9257</v>
      </c>
      <c r="B1188" s="489" t="s">
        <v>229</v>
      </c>
      <c r="C1188" s="491">
        <v>2.7800000000000002</v>
      </c>
      <c r="D1188" s="492" t="s">
        <v>4090</v>
      </c>
    </row>
    <row r="1189" spans="1:4" x14ac:dyDescent="0.2">
      <c r="A1189" s="489" t="s">
        <v>9257</v>
      </c>
      <c r="B1189" s="489" t="s">
        <v>229</v>
      </c>
      <c r="C1189" s="491">
        <v>7.8500000000000014</v>
      </c>
      <c r="D1189" s="492" t="s">
        <v>4090</v>
      </c>
    </row>
    <row r="1190" spans="1:4" x14ac:dyDescent="0.2">
      <c r="A1190" s="489" t="s">
        <v>9257</v>
      </c>
      <c r="B1190" s="489" t="s">
        <v>229</v>
      </c>
      <c r="C1190" s="491">
        <v>11.629999999999999</v>
      </c>
      <c r="D1190" s="492" t="s">
        <v>4090</v>
      </c>
    </row>
    <row r="1191" spans="1:4" x14ac:dyDescent="0.2">
      <c r="A1191" s="489" t="s">
        <v>9257</v>
      </c>
      <c r="B1191" s="489" t="s">
        <v>229</v>
      </c>
      <c r="C1191" s="491">
        <v>8.77</v>
      </c>
      <c r="D1191" s="492" t="s">
        <v>4090</v>
      </c>
    </row>
    <row r="1192" spans="1:4" x14ac:dyDescent="0.2">
      <c r="A1192" s="489" t="s">
        <v>9257</v>
      </c>
      <c r="B1192" s="489" t="s">
        <v>229</v>
      </c>
      <c r="C1192" s="491">
        <v>11.669999999999998</v>
      </c>
      <c r="D1192" s="492" t="s">
        <v>4090</v>
      </c>
    </row>
    <row r="1193" spans="1:4" x14ac:dyDescent="0.2">
      <c r="A1193" s="489" t="s">
        <v>9257</v>
      </c>
      <c r="B1193" s="489" t="s">
        <v>229</v>
      </c>
      <c r="C1193" s="491">
        <v>17.270000000000003</v>
      </c>
      <c r="D1193" s="492" t="s">
        <v>4090</v>
      </c>
    </row>
    <row r="1194" spans="1:4" x14ac:dyDescent="0.2">
      <c r="A1194" s="489" t="s">
        <v>9257</v>
      </c>
      <c r="B1194" s="489" t="s">
        <v>229</v>
      </c>
      <c r="C1194" s="491">
        <v>14.83</v>
      </c>
      <c r="D1194" s="492" t="s">
        <v>4090</v>
      </c>
    </row>
    <row r="1195" spans="1:4" x14ac:dyDescent="0.2">
      <c r="A1195" s="489" t="s">
        <v>9257</v>
      </c>
      <c r="B1195" s="489" t="s">
        <v>229</v>
      </c>
      <c r="C1195" s="491">
        <v>14.68</v>
      </c>
      <c r="D1195" s="492" t="s">
        <v>4090</v>
      </c>
    </row>
    <row r="1196" spans="1:4" x14ac:dyDescent="0.2">
      <c r="A1196" s="489" t="s">
        <v>9257</v>
      </c>
      <c r="B1196" s="489" t="s">
        <v>229</v>
      </c>
      <c r="C1196" s="491">
        <v>14.510000000000002</v>
      </c>
      <c r="D1196" s="492" t="s">
        <v>4090</v>
      </c>
    </row>
    <row r="1197" spans="1:4" x14ac:dyDescent="0.2">
      <c r="A1197" s="489" t="s">
        <v>9257</v>
      </c>
      <c r="B1197" s="489" t="s">
        <v>229</v>
      </c>
      <c r="C1197" s="491">
        <v>12.870000000000001</v>
      </c>
      <c r="D1197" s="492" t="s">
        <v>4090</v>
      </c>
    </row>
    <row r="1198" spans="1:4" x14ac:dyDescent="0.2">
      <c r="A1198" s="489" t="s">
        <v>9257</v>
      </c>
      <c r="B1198" s="489" t="s">
        <v>229</v>
      </c>
      <c r="C1198" s="491">
        <v>4.2699999999999996</v>
      </c>
      <c r="D1198" s="492" t="s">
        <v>4090</v>
      </c>
    </row>
    <row r="1199" spans="1:4" x14ac:dyDescent="0.2">
      <c r="A1199" s="489" t="s">
        <v>9257</v>
      </c>
      <c r="B1199" s="489" t="s">
        <v>229</v>
      </c>
      <c r="C1199" s="491">
        <v>16.64</v>
      </c>
      <c r="D1199" s="492" t="s">
        <v>4090</v>
      </c>
    </row>
    <row r="1200" spans="1:4" x14ac:dyDescent="0.2">
      <c r="A1200" s="489" t="s">
        <v>9257</v>
      </c>
      <c r="B1200" s="489" t="s">
        <v>229</v>
      </c>
      <c r="C1200" s="491">
        <v>21.17</v>
      </c>
      <c r="D1200" s="492" t="s">
        <v>4090</v>
      </c>
    </row>
    <row r="1201" spans="1:4" x14ac:dyDescent="0.2">
      <c r="A1201" s="489" t="s">
        <v>9257</v>
      </c>
      <c r="B1201" s="489" t="s">
        <v>229</v>
      </c>
      <c r="C1201" s="491">
        <v>17.870000000000005</v>
      </c>
      <c r="D1201" s="492" t="s">
        <v>4090</v>
      </c>
    </row>
    <row r="1202" spans="1:4" x14ac:dyDescent="0.2">
      <c r="A1202" s="489" t="s">
        <v>9257</v>
      </c>
      <c r="B1202" s="489" t="s">
        <v>229</v>
      </c>
      <c r="C1202" s="491">
        <v>8.52</v>
      </c>
      <c r="D1202" s="492" t="s">
        <v>4090</v>
      </c>
    </row>
    <row r="1203" spans="1:4" x14ac:dyDescent="0.2">
      <c r="A1203" s="489" t="s">
        <v>9257</v>
      </c>
      <c r="B1203" s="489" t="s">
        <v>229</v>
      </c>
      <c r="C1203" s="491">
        <v>7.79</v>
      </c>
      <c r="D1203" s="492" t="s">
        <v>4090</v>
      </c>
    </row>
    <row r="1204" spans="1:4" x14ac:dyDescent="0.2">
      <c r="A1204" s="489" t="s">
        <v>9257</v>
      </c>
      <c r="B1204" s="489" t="s">
        <v>229</v>
      </c>
      <c r="C1204" s="491">
        <v>6.6</v>
      </c>
      <c r="D1204" s="492" t="s">
        <v>4090</v>
      </c>
    </row>
    <row r="1205" spans="1:4" x14ac:dyDescent="0.2">
      <c r="A1205" s="489" t="s">
        <v>9257</v>
      </c>
      <c r="B1205" s="489" t="s">
        <v>229</v>
      </c>
      <c r="C1205" s="491">
        <v>22.97</v>
      </c>
      <c r="D1205" s="492" t="s">
        <v>4090</v>
      </c>
    </row>
    <row r="1206" spans="1:4" x14ac:dyDescent="0.2">
      <c r="A1206" s="489" t="s">
        <v>9257</v>
      </c>
      <c r="B1206" s="489" t="s">
        <v>229</v>
      </c>
      <c r="C1206" s="491">
        <v>10.700000000000001</v>
      </c>
      <c r="D1206" s="492" t="s">
        <v>4090</v>
      </c>
    </row>
    <row r="1207" spans="1:4" x14ac:dyDescent="0.2">
      <c r="A1207" s="489" t="s">
        <v>9257</v>
      </c>
      <c r="B1207" s="489" t="s">
        <v>229</v>
      </c>
      <c r="C1207" s="491">
        <v>6.2900000000000009</v>
      </c>
      <c r="D1207" s="492" t="s">
        <v>4090</v>
      </c>
    </row>
    <row r="1208" spans="1:4" x14ac:dyDescent="0.2">
      <c r="A1208" s="489" t="s">
        <v>9257</v>
      </c>
      <c r="B1208" s="489" t="s">
        <v>229</v>
      </c>
      <c r="C1208" s="491">
        <v>11.96</v>
      </c>
      <c r="D1208" s="492" t="s">
        <v>4090</v>
      </c>
    </row>
    <row r="1209" spans="1:4" x14ac:dyDescent="0.2">
      <c r="A1209" s="489" t="s">
        <v>9257</v>
      </c>
      <c r="B1209" s="489" t="s">
        <v>229</v>
      </c>
      <c r="C1209" s="491">
        <v>4.83</v>
      </c>
      <c r="D1209" s="492" t="s">
        <v>4090</v>
      </c>
    </row>
    <row r="1210" spans="1:4" x14ac:dyDescent="0.2">
      <c r="A1210" s="489" t="s">
        <v>9257</v>
      </c>
      <c r="B1210" s="489" t="s">
        <v>229</v>
      </c>
      <c r="C1210" s="491">
        <v>4.88</v>
      </c>
      <c r="D1210" s="492" t="s">
        <v>4090</v>
      </c>
    </row>
    <row r="1211" spans="1:4" x14ac:dyDescent="0.2">
      <c r="A1211" s="489" t="s">
        <v>9257</v>
      </c>
      <c r="B1211" s="489" t="s">
        <v>229</v>
      </c>
      <c r="C1211" s="491">
        <v>11.920000000000002</v>
      </c>
      <c r="D1211" s="492" t="s">
        <v>4090</v>
      </c>
    </row>
    <row r="1212" spans="1:4" x14ac:dyDescent="0.2">
      <c r="A1212" s="489" t="s">
        <v>9257</v>
      </c>
      <c r="B1212" s="489" t="s">
        <v>229</v>
      </c>
      <c r="C1212" s="491">
        <v>5.47</v>
      </c>
      <c r="D1212" s="492" t="s">
        <v>4090</v>
      </c>
    </row>
    <row r="1213" spans="1:4" x14ac:dyDescent="0.2">
      <c r="A1213" s="489" t="s">
        <v>9257</v>
      </c>
      <c r="B1213" s="489" t="s">
        <v>229</v>
      </c>
      <c r="C1213" s="491">
        <v>6.68</v>
      </c>
      <c r="D1213" s="492" t="s">
        <v>4090</v>
      </c>
    </row>
    <row r="1214" spans="1:4" x14ac:dyDescent="0.2">
      <c r="A1214" s="489" t="s">
        <v>9257</v>
      </c>
      <c r="B1214" s="489" t="s">
        <v>229</v>
      </c>
      <c r="C1214" s="491">
        <v>2.9800000000000004</v>
      </c>
      <c r="D1214" s="492" t="s">
        <v>4090</v>
      </c>
    </row>
    <row r="1215" spans="1:4" x14ac:dyDescent="0.2">
      <c r="A1215" s="489" t="s">
        <v>9257</v>
      </c>
      <c r="B1215" s="489" t="s">
        <v>229</v>
      </c>
      <c r="C1215" s="491">
        <v>11.120000000000001</v>
      </c>
      <c r="D1215" s="492" t="s">
        <v>4090</v>
      </c>
    </row>
    <row r="1216" spans="1:4" x14ac:dyDescent="0.2">
      <c r="A1216" s="489" t="s">
        <v>9257</v>
      </c>
      <c r="B1216" s="489" t="s">
        <v>229</v>
      </c>
      <c r="C1216" s="491">
        <v>17.230000000000004</v>
      </c>
      <c r="D1216" s="492" t="s">
        <v>4090</v>
      </c>
    </row>
    <row r="1217" spans="1:4" x14ac:dyDescent="0.2">
      <c r="A1217" s="489" t="s">
        <v>9257</v>
      </c>
      <c r="B1217" s="489" t="s">
        <v>229</v>
      </c>
      <c r="C1217" s="491">
        <v>9.0299999999999994</v>
      </c>
      <c r="D1217" s="492" t="s">
        <v>4090</v>
      </c>
    </row>
    <row r="1218" spans="1:4" x14ac:dyDescent="0.2">
      <c r="A1218" s="489" t="s">
        <v>9257</v>
      </c>
      <c r="B1218" s="489" t="s">
        <v>229</v>
      </c>
      <c r="C1218" s="491">
        <v>7.44</v>
      </c>
      <c r="D1218" s="492" t="s">
        <v>4090</v>
      </c>
    </row>
    <row r="1219" spans="1:4" x14ac:dyDescent="0.2">
      <c r="A1219" s="489" t="s">
        <v>9257</v>
      </c>
      <c r="B1219" s="489" t="s">
        <v>229</v>
      </c>
      <c r="C1219" s="491">
        <v>14.390000000000002</v>
      </c>
      <c r="D1219" s="492" t="s">
        <v>4090</v>
      </c>
    </row>
    <row r="1220" spans="1:4" x14ac:dyDescent="0.2">
      <c r="A1220" s="489" t="s">
        <v>9257</v>
      </c>
      <c r="B1220" s="489" t="s">
        <v>229</v>
      </c>
      <c r="C1220" s="491">
        <v>8.86</v>
      </c>
      <c r="D1220" s="492" t="s">
        <v>4090</v>
      </c>
    </row>
    <row r="1221" spans="1:4" x14ac:dyDescent="0.2">
      <c r="A1221" s="489" t="s">
        <v>9257</v>
      </c>
      <c r="B1221" s="489" t="s">
        <v>229</v>
      </c>
      <c r="C1221" s="491">
        <v>19.46</v>
      </c>
      <c r="D1221" s="492" t="s">
        <v>4090</v>
      </c>
    </row>
    <row r="1222" spans="1:4" x14ac:dyDescent="0.2">
      <c r="A1222" s="489" t="s">
        <v>9257</v>
      </c>
      <c r="B1222" s="489" t="s">
        <v>229</v>
      </c>
      <c r="C1222" s="491">
        <v>6.69</v>
      </c>
      <c r="D1222" s="492" t="s">
        <v>4090</v>
      </c>
    </row>
    <row r="1223" spans="1:4" x14ac:dyDescent="0.2">
      <c r="A1223" s="489" t="s">
        <v>9257</v>
      </c>
      <c r="B1223" s="489" t="s">
        <v>229</v>
      </c>
      <c r="C1223" s="491">
        <v>6.8000000000000007</v>
      </c>
      <c r="D1223" s="492" t="s">
        <v>4090</v>
      </c>
    </row>
    <row r="1224" spans="1:4" x14ac:dyDescent="0.2">
      <c r="A1224" s="489" t="s">
        <v>9257</v>
      </c>
      <c r="B1224" s="489" t="s">
        <v>229</v>
      </c>
      <c r="C1224" s="491">
        <v>14.829999999999998</v>
      </c>
      <c r="D1224" s="492" t="s">
        <v>4090</v>
      </c>
    </row>
    <row r="1225" spans="1:4" x14ac:dyDescent="0.2">
      <c r="A1225" s="489" t="s">
        <v>9257</v>
      </c>
      <c r="B1225" s="489" t="s">
        <v>229</v>
      </c>
      <c r="C1225" s="491">
        <v>11.81</v>
      </c>
      <c r="D1225" s="492" t="s">
        <v>4090</v>
      </c>
    </row>
    <row r="1226" spans="1:4" x14ac:dyDescent="0.2">
      <c r="A1226" s="489" t="s">
        <v>9257</v>
      </c>
      <c r="B1226" s="489" t="s">
        <v>229</v>
      </c>
      <c r="C1226" s="491">
        <v>21.48</v>
      </c>
      <c r="D1226" s="492" t="s">
        <v>4090</v>
      </c>
    </row>
    <row r="1227" spans="1:4" x14ac:dyDescent="0.2">
      <c r="A1227" s="489" t="s">
        <v>9257</v>
      </c>
      <c r="B1227" s="489" t="s">
        <v>229</v>
      </c>
      <c r="C1227" s="491">
        <v>13.38</v>
      </c>
      <c r="D1227" s="492" t="s">
        <v>4090</v>
      </c>
    </row>
    <row r="1228" spans="1:4" x14ac:dyDescent="0.2">
      <c r="A1228" s="489" t="s">
        <v>9257</v>
      </c>
      <c r="B1228" s="489" t="s">
        <v>229</v>
      </c>
      <c r="C1228" s="491">
        <v>7.5500000000000007</v>
      </c>
      <c r="D1228" s="492" t="s">
        <v>4090</v>
      </c>
    </row>
    <row r="1229" spans="1:4" x14ac:dyDescent="0.2">
      <c r="A1229" s="489" t="s">
        <v>9257</v>
      </c>
      <c r="B1229" s="489" t="s">
        <v>229</v>
      </c>
      <c r="C1229" s="491">
        <v>11.899999999999999</v>
      </c>
      <c r="D1229" s="492" t="s">
        <v>4090</v>
      </c>
    </row>
    <row r="1230" spans="1:4" x14ac:dyDescent="0.2">
      <c r="A1230" s="489" t="s">
        <v>9257</v>
      </c>
      <c r="B1230" s="489" t="s">
        <v>229</v>
      </c>
      <c r="C1230" s="491">
        <v>5.42</v>
      </c>
      <c r="D1230" s="492" t="s">
        <v>4090</v>
      </c>
    </row>
    <row r="1231" spans="1:4" x14ac:dyDescent="0.2">
      <c r="A1231" s="489" t="s">
        <v>9257</v>
      </c>
      <c r="B1231" s="489" t="s">
        <v>229</v>
      </c>
      <c r="C1231" s="491">
        <v>6.75</v>
      </c>
      <c r="D1231" s="492" t="s">
        <v>4090</v>
      </c>
    </row>
    <row r="1232" spans="1:4" x14ac:dyDescent="0.2">
      <c r="A1232" s="489" t="s">
        <v>9257</v>
      </c>
      <c r="B1232" s="489" t="s">
        <v>229</v>
      </c>
      <c r="C1232" s="491">
        <v>33.020000000000003</v>
      </c>
      <c r="D1232" s="492" t="s">
        <v>4090</v>
      </c>
    </row>
    <row r="1233" spans="1:4" x14ac:dyDescent="0.2">
      <c r="A1233" s="489" t="s">
        <v>9257</v>
      </c>
      <c r="B1233" s="489" t="s">
        <v>229</v>
      </c>
      <c r="C1233" s="491">
        <v>18.690000000000001</v>
      </c>
      <c r="D1233" s="492" t="s">
        <v>4090</v>
      </c>
    </row>
    <row r="1234" spans="1:4" x14ac:dyDescent="0.2">
      <c r="A1234" s="489" t="s">
        <v>9257</v>
      </c>
      <c r="B1234" s="489" t="s">
        <v>229</v>
      </c>
      <c r="C1234" s="491">
        <v>13.110000000000001</v>
      </c>
      <c r="D1234" s="492" t="s">
        <v>4090</v>
      </c>
    </row>
    <row r="1235" spans="1:4" x14ac:dyDescent="0.2">
      <c r="A1235" s="489" t="s">
        <v>9257</v>
      </c>
      <c r="B1235" s="489" t="s">
        <v>229</v>
      </c>
      <c r="C1235" s="491">
        <v>0.6</v>
      </c>
      <c r="D1235" s="492" t="s">
        <v>4090</v>
      </c>
    </row>
    <row r="1236" spans="1:4" x14ac:dyDescent="0.2">
      <c r="A1236" s="489" t="s">
        <v>9257</v>
      </c>
      <c r="B1236" s="489" t="s">
        <v>229</v>
      </c>
      <c r="C1236" s="491">
        <v>20.27</v>
      </c>
      <c r="D1236" s="492" t="s">
        <v>4090</v>
      </c>
    </row>
    <row r="1237" spans="1:4" x14ac:dyDescent="0.2">
      <c r="A1237" s="489" t="s">
        <v>9257</v>
      </c>
      <c r="B1237" s="489" t="s">
        <v>229</v>
      </c>
      <c r="C1237" s="491">
        <v>6.99</v>
      </c>
      <c r="D1237" s="492" t="s">
        <v>4090</v>
      </c>
    </row>
    <row r="1238" spans="1:4" x14ac:dyDescent="0.2">
      <c r="A1238" s="489" t="s">
        <v>9257</v>
      </c>
      <c r="B1238" s="489" t="s">
        <v>229</v>
      </c>
      <c r="C1238" s="491">
        <v>11.350000000000001</v>
      </c>
      <c r="D1238" s="492" t="s">
        <v>4090</v>
      </c>
    </row>
    <row r="1239" spans="1:4" x14ac:dyDescent="0.2">
      <c r="A1239" s="489" t="s">
        <v>9257</v>
      </c>
      <c r="B1239" s="489" t="s">
        <v>229</v>
      </c>
      <c r="C1239" s="491">
        <v>2.2000000000000002</v>
      </c>
      <c r="D1239" s="492" t="s">
        <v>4090</v>
      </c>
    </row>
    <row r="1240" spans="1:4" x14ac:dyDescent="0.2">
      <c r="A1240" s="489" t="s">
        <v>9257</v>
      </c>
      <c r="B1240" s="489" t="s">
        <v>229</v>
      </c>
      <c r="C1240" s="491">
        <v>11.39</v>
      </c>
      <c r="D1240" s="492" t="s">
        <v>4090</v>
      </c>
    </row>
    <row r="1241" spans="1:4" x14ac:dyDescent="0.2">
      <c r="A1241" s="489" t="s">
        <v>9257</v>
      </c>
      <c r="B1241" s="489" t="s">
        <v>229</v>
      </c>
      <c r="C1241" s="491">
        <v>17.190000000000001</v>
      </c>
      <c r="D1241" s="492" t="s">
        <v>4090</v>
      </c>
    </row>
    <row r="1242" spans="1:4" x14ac:dyDescent="0.2">
      <c r="A1242" s="489" t="s">
        <v>9257</v>
      </c>
      <c r="B1242" s="489" t="s">
        <v>229</v>
      </c>
      <c r="C1242" s="491">
        <v>16.7</v>
      </c>
      <c r="D1242" s="492" t="s">
        <v>4090</v>
      </c>
    </row>
    <row r="1243" spans="1:4" x14ac:dyDescent="0.2">
      <c r="A1243" s="489" t="s">
        <v>9257</v>
      </c>
      <c r="B1243" s="489" t="s">
        <v>229</v>
      </c>
      <c r="C1243" s="491">
        <v>9.09</v>
      </c>
      <c r="D1243" s="492" t="s">
        <v>4090</v>
      </c>
    </row>
    <row r="1244" spans="1:4" x14ac:dyDescent="0.2">
      <c r="A1244" s="489" t="s">
        <v>9257</v>
      </c>
      <c r="B1244" s="489" t="s">
        <v>229</v>
      </c>
      <c r="C1244" s="491">
        <v>16.41</v>
      </c>
      <c r="D1244" s="492" t="s">
        <v>4090</v>
      </c>
    </row>
    <row r="1245" spans="1:4" x14ac:dyDescent="0.2">
      <c r="A1245" s="489" t="s">
        <v>9257</v>
      </c>
      <c r="B1245" s="489" t="s">
        <v>229</v>
      </c>
      <c r="C1245" s="491">
        <v>9.65</v>
      </c>
      <c r="D1245" s="492" t="s">
        <v>4090</v>
      </c>
    </row>
    <row r="1246" spans="1:4" x14ac:dyDescent="0.2">
      <c r="A1246" s="489" t="s">
        <v>9257</v>
      </c>
      <c r="B1246" s="489" t="s">
        <v>229</v>
      </c>
      <c r="C1246" s="491">
        <v>9.98</v>
      </c>
      <c r="D1246" s="492" t="s">
        <v>4090</v>
      </c>
    </row>
    <row r="1247" spans="1:4" x14ac:dyDescent="0.2">
      <c r="A1247" s="489" t="s">
        <v>9257</v>
      </c>
      <c r="B1247" s="489" t="s">
        <v>229</v>
      </c>
      <c r="C1247" s="491">
        <v>12.309999999999999</v>
      </c>
      <c r="D1247" s="492" t="s">
        <v>4090</v>
      </c>
    </row>
    <row r="1248" spans="1:4" x14ac:dyDescent="0.2">
      <c r="A1248" s="489" t="s">
        <v>9257</v>
      </c>
      <c r="B1248" s="489" t="s">
        <v>229</v>
      </c>
      <c r="C1248" s="491">
        <v>8.9</v>
      </c>
      <c r="D1248" s="492" t="s">
        <v>4090</v>
      </c>
    </row>
    <row r="1249" spans="1:4" x14ac:dyDescent="0.2">
      <c r="A1249" s="489" t="s">
        <v>9257</v>
      </c>
      <c r="B1249" s="489" t="s">
        <v>229</v>
      </c>
      <c r="C1249" s="491">
        <v>17.649999999999999</v>
      </c>
      <c r="D1249" s="492" t="s">
        <v>4090</v>
      </c>
    </row>
    <row r="1250" spans="1:4" x14ac:dyDescent="0.2">
      <c r="A1250" s="489" t="s">
        <v>9257</v>
      </c>
      <c r="B1250" s="489" t="s">
        <v>229</v>
      </c>
      <c r="C1250" s="491">
        <v>7.1500000000000012</v>
      </c>
      <c r="D1250" s="492" t="s">
        <v>4090</v>
      </c>
    </row>
    <row r="1251" spans="1:4" x14ac:dyDescent="0.2">
      <c r="A1251" s="489" t="s">
        <v>9257</v>
      </c>
      <c r="B1251" s="489" t="s">
        <v>229</v>
      </c>
      <c r="C1251" s="491">
        <v>9.2299999999999986</v>
      </c>
      <c r="D1251" s="492" t="s">
        <v>4090</v>
      </c>
    </row>
    <row r="1252" spans="1:4" x14ac:dyDescent="0.2">
      <c r="A1252" s="489" t="s">
        <v>9257</v>
      </c>
      <c r="B1252" s="489" t="s">
        <v>229</v>
      </c>
      <c r="C1252" s="491">
        <v>5.15</v>
      </c>
      <c r="D1252" s="492" t="s">
        <v>4090</v>
      </c>
    </row>
    <row r="1253" spans="1:4" x14ac:dyDescent="0.2">
      <c r="A1253" s="489" t="s">
        <v>9257</v>
      </c>
      <c r="B1253" s="489" t="s">
        <v>229</v>
      </c>
      <c r="C1253" s="491">
        <v>9.8899999999999988</v>
      </c>
      <c r="D1253" s="492" t="s">
        <v>4090</v>
      </c>
    </row>
    <row r="1254" spans="1:4" x14ac:dyDescent="0.2">
      <c r="A1254" s="489" t="s">
        <v>9257</v>
      </c>
      <c r="B1254" s="489" t="s">
        <v>229</v>
      </c>
      <c r="C1254" s="491">
        <v>9.1199999999999992</v>
      </c>
      <c r="D1254" s="492" t="s">
        <v>4090</v>
      </c>
    </row>
    <row r="1255" spans="1:4" x14ac:dyDescent="0.2">
      <c r="A1255" s="489" t="s">
        <v>9257</v>
      </c>
      <c r="B1255" s="489" t="s">
        <v>229</v>
      </c>
      <c r="C1255" s="491">
        <v>3.0100000000000002</v>
      </c>
      <c r="D1255" s="492" t="s">
        <v>4090</v>
      </c>
    </row>
    <row r="1256" spans="1:4" x14ac:dyDescent="0.2">
      <c r="A1256" s="489" t="s">
        <v>9257</v>
      </c>
      <c r="B1256" s="489" t="s">
        <v>229</v>
      </c>
      <c r="C1256" s="491">
        <v>15.77</v>
      </c>
      <c r="D1256" s="492" t="s">
        <v>4090</v>
      </c>
    </row>
    <row r="1257" spans="1:4" x14ac:dyDescent="0.2">
      <c r="A1257" s="489" t="s">
        <v>9257</v>
      </c>
      <c r="B1257" s="489" t="s">
        <v>229</v>
      </c>
      <c r="C1257" s="491">
        <v>11.610000000000001</v>
      </c>
      <c r="D1257" s="492" t="s">
        <v>4090</v>
      </c>
    </row>
    <row r="1258" spans="1:4" x14ac:dyDescent="0.2">
      <c r="A1258" s="489" t="s">
        <v>9257</v>
      </c>
      <c r="B1258" s="489" t="s">
        <v>229</v>
      </c>
      <c r="C1258" s="491">
        <v>3.05</v>
      </c>
      <c r="D1258" s="492" t="s">
        <v>4090</v>
      </c>
    </row>
    <row r="1259" spans="1:4" x14ac:dyDescent="0.2">
      <c r="A1259" s="489" t="s">
        <v>9257</v>
      </c>
      <c r="B1259" s="489" t="s">
        <v>229</v>
      </c>
      <c r="C1259" s="491">
        <v>19.410000000000004</v>
      </c>
      <c r="D1259" s="492" t="s">
        <v>4090</v>
      </c>
    </row>
    <row r="1260" spans="1:4" x14ac:dyDescent="0.2">
      <c r="A1260" s="489" t="s">
        <v>9257</v>
      </c>
      <c r="B1260" s="489" t="s">
        <v>229</v>
      </c>
      <c r="C1260" s="491">
        <v>18.36</v>
      </c>
      <c r="D1260" s="492" t="s">
        <v>4090</v>
      </c>
    </row>
    <row r="1261" spans="1:4" x14ac:dyDescent="0.2">
      <c r="A1261" s="489" t="s">
        <v>9257</v>
      </c>
      <c r="B1261" s="489" t="s">
        <v>229</v>
      </c>
      <c r="C1261" s="491">
        <v>11.689999999999998</v>
      </c>
      <c r="D1261" s="492" t="s">
        <v>4090</v>
      </c>
    </row>
    <row r="1262" spans="1:4" x14ac:dyDescent="0.2">
      <c r="A1262" s="489" t="s">
        <v>9257</v>
      </c>
      <c r="B1262" s="489" t="s">
        <v>229</v>
      </c>
      <c r="C1262" s="491">
        <v>11.39</v>
      </c>
      <c r="D1262" s="492" t="s">
        <v>4090</v>
      </c>
    </row>
    <row r="1263" spans="1:4" x14ac:dyDescent="0.2">
      <c r="A1263" s="489" t="s">
        <v>9257</v>
      </c>
      <c r="B1263" s="489" t="s">
        <v>229</v>
      </c>
      <c r="C1263" s="491">
        <v>8.01</v>
      </c>
      <c r="D1263" s="492" t="s">
        <v>4090</v>
      </c>
    </row>
    <row r="1264" spans="1:4" x14ac:dyDescent="0.2">
      <c r="A1264" s="489" t="s">
        <v>9257</v>
      </c>
      <c r="B1264" s="489" t="s">
        <v>229</v>
      </c>
      <c r="C1264" s="491">
        <v>10.599999999999998</v>
      </c>
      <c r="D1264" s="492" t="s">
        <v>4090</v>
      </c>
    </row>
    <row r="1265" spans="1:4" x14ac:dyDescent="0.2">
      <c r="A1265" s="489" t="s">
        <v>9257</v>
      </c>
      <c r="B1265" s="489" t="s">
        <v>229</v>
      </c>
      <c r="C1265" s="491">
        <v>17.03</v>
      </c>
      <c r="D1265" s="492" t="s">
        <v>4090</v>
      </c>
    </row>
    <row r="1266" spans="1:4" x14ac:dyDescent="0.2">
      <c r="A1266" s="489" t="s">
        <v>9257</v>
      </c>
      <c r="B1266" s="489" t="s">
        <v>229</v>
      </c>
      <c r="C1266" s="491">
        <v>13.45</v>
      </c>
      <c r="D1266" s="492" t="s">
        <v>4090</v>
      </c>
    </row>
    <row r="1267" spans="1:4" x14ac:dyDescent="0.2">
      <c r="A1267" s="489" t="s">
        <v>9257</v>
      </c>
      <c r="B1267" s="489" t="s">
        <v>229</v>
      </c>
      <c r="C1267" s="491">
        <v>223.20000000000002</v>
      </c>
      <c r="D1267" s="492" t="s">
        <v>4090</v>
      </c>
    </row>
    <row r="1268" spans="1:4" x14ac:dyDescent="0.2">
      <c r="A1268" s="489" t="s">
        <v>9257</v>
      </c>
      <c r="B1268" s="489" t="s">
        <v>229</v>
      </c>
      <c r="C1268" s="491">
        <v>6.97</v>
      </c>
      <c r="D1268" s="492" t="s">
        <v>4090</v>
      </c>
    </row>
    <row r="1269" spans="1:4" x14ac:dyDescent="0.2">
      <c r="A1269" s="489" t="s">
        <v>9257</v>
      </c>
      <c r="B1269" s="489" t="s">
        <v>229</v>
      </c>
      <c r="C1269" s="491">
        <v>4.2</v>
      </c>
      <c r="D1269" s="492" t="s">
        <v>4090</v>
      </c>
    </row>
    <row r="1270" spans="1:4" x14ac:dyDescent="0.2">
      <c r="A1270" s="489" t="s">
        <v>9257</v>
      </c>
      <c r="B1270" s="489" t="s">
        <v>229</v>
      </c>
      <c r="C1270" s="491">
        <v>15.100000000000001</v>
      </c>
      <c r="D1270" s="492" t="s">
        <v>4090</v>
      </c>
    </row>
    <row r="1271" spans="1:4" x14ac:dyDescent="0.2">
      <c r="A1271" s="489" t="s">
        <v>9257</v>
      </c>
      <c r="B1271" s="489" t="s">
        <v>229</v>
      </c>
      <c r="C1271" s="491">
        <v>0.4</v>
      </c>
      <c r="D1271" s="492" t="s">
        <v>4090</v>
      </c>
    </row>
    <row r="1272" spans="1:4" x14ac:dyDescent="0.2">
      <c r="A1272" s="489" t="s">
        <v>9257</v>
      </c>
      <c r="B1272" s="489" t="s">
        <v>229</v>
      </c>
      <c r="C1272" s="491">
        <v>9.1399999999999988</v>
      </c>
      <c r="D1272" s="492" t="s">
        <v>4090</v>
      </c>
    </row>
    <row r="1273" spans="1:4" x14ac:dyDescent="0.2">
      <c r="A1273" s="489" t="s">
        <v>9257</v>
      </c>
      <c r="B1273" s="489" t="s">
        <v>229</v>
      </c>
      <c r="C1273" s="491">
        <v>10.63</v>
      </c>
      <c r="D1273" s="492" t="s">
        <v>4090</v>
      </c>
    </row>
    <row r="1274" spans="1:4" x14ac:dyDescent="0.2">
      <c r="A1274" s="489" t="s">
        <v>9257</v>
      </c>
      <c r="B1274" s="489" t="s">
        <v>229</v>
      </c>
      <c r="C1274" s="491">
        <v>10.54</v>
      </c>
      <c r="D1274" s="492" t="s">
        <v>4090</v>
      </c>
    </row>
    <row r="1275" spans="1:4" x14ac:dyDescent="0.2">
      <c r="A1275" s="489" t="s">
        <v>9257</v>
      </c>
      <c r="B1275" s="489" t="s">
        <v>229</v>
      </c>
      <c r="C1275" s="491">
        <v>5.27</v>
      </c>
      <c r="D1275" s="492" t="s">
        <v>4090</v>
      </c>
    </row>
    <row r="1276" spans="1:4" x14ac:dyDescent="0.2">
      <c r="A1276" s="489" t="s">
        <v>9257</v>
      </c>
      <c r="B1276" s="489" t="s">
        <v>229</v>
      </c>
      <c r="C1276" s="491">
        <v>20.57</v>
      </c>
      <c r="D1276" s="492" t="s">
        <v>4090</v>
      </c>
    </row>
    <row r="1277" spans="1:4" x14ac:dyDescent="0.2">
      <c r="A1277" s="489" t="s">
        <v>9257</v>
      </c>
      <c r="B1277" s="489" t="s">
        <v>229</v>
      </c>
      <c r="C1277" s="491">
        <v>5.9700000000000006</v>
      </c>
      <c r="D1277" s="492" t="s">
        <v>4090</v>
      </c>
    </row>
    <row r="1278" spans="1:4" x14ac:dyDescent="0.2">
      <c r="A1278" s="489" t="s">
        <v>9257</v>
      </c>
      <c r="B1278" s="489" t="s">
        <v>229</v>
      </c>
      <c r="C1278" s="491">
        <v>13.75</v>
      </c>
      <c r="D1278" s="492" t="s">
        <v>4090</v>
      </c>
    </row>
    <row r="1279" spans="1:4" x14ac:dyDescent="0.2">
      <c r="A1279" s="489" t="s">
        <v>9257</v>
      </c>
      <c r="B1279" s="489" t="s">
        <v>229</v>
      </c>
      <c r="C1279" s="491">
        <v>20.800000000000004</v>
      </c>
      <c r="D1279" s="492" t="s">
        <v>4090</v>
      </c>
    </row>
    <row r="1280" spans="1:4" x14ac:dyDescent="0.2">
      <c r="A1280" s="489" t="s">
        <v>9257</v>
      </c>
      <c r="B1280" s="489" t="s">
        <v>229</v>
      </c>
      <c r="C1280" s="491">
        <v>20.57</v>
      </c>
      <c r="D1280" s="492" t="s">
        <v>4090</v>
      </c>
    </row>
    <row r="1281" spans="1:4" x14ac:dyDescent="0.2">
      <c r="A1281" s="489" t="s">
        <v>9257</v>
      </c>
      <c r="B1281" s="489" t="s">
        <v>229</v>
      </c>
      <c r="C1281" s="491">
        <v>8.3000000000000007</v>
      </c>
      <c r="D1281" s="492" t="s">
        <v>4090</v>
      </c>
    </row>
    <row r="1282" spans="1:4" x14ac:dyDescent="0.2">
      <c r="A1282" s="489" t="s">
        <v>9257</v>
      </c>
      <c r="B1282" s="489" t="s">
        <v>229</v>
      </c>
      <c r="C1282" s="491">
        <v>11.47</v>
      </c>
      <c r="D1282" s="492" t="s">
        <v>4090</v>
      </c>
    </row>
    <row r="1283" spans="1:4" x14ac:dyDescent="0.2">
      <c r="A1283" s="489" t="s">
        <v>9257</v>
      </c>
      <c r="B1283" s="489" t="s">
        <v>229</v>
      </c>
      <c r="C1283" s="491">
        <v>10.469999999999999</v>
      </c>
      <c r="D1283" s="492" t="s">
        <v>4090</v>
      </c>
    </row>
    <row r="1284" spans="1:4" x14ac:dyDescent="0.2">
      <c r="A1284" s="489" t="s">
        <v>9257</v>
      </c>
      <c r="B1284" s="489" t="s">
        <v>229</v>
      </c>
      <c r="C1284" s="491">
        <v>10.08</v>
      </c>
      <c r="D1284" s="492" t="s">
        <v>4090</v>
      </c>
    </row>
    <row r="1285" spans="1:4" x14ac:dyDescent="0.2">
      <c r="A1285" s="489" t="s">
        <v>9257</v>
      </c>
      <c r="B1285" s="489" t="s">
        <v>229</v>
      </c>
      <c r="C1285" s="491">
        <v>8.5299999999999994</v>
      </c>
      <c r="D1285" s="492" t="s">
        <v>4090</v>
      </c>
    </row>
    <row r="1286" spans="1:4" x14ac:dyDescent="0.2">
      <c r="A1286" s="489" t="s">
        <v>9257</v>
      </c>
      <c r="B1286" s="489" t="s">
        <v>229</v>
      </c>
      <c r="C1286" s="491">
        <v>12.93</v>
      </c>
      <c r="D1286" s="492" t="s">
        <v>4090</v>
      </c>
    </row>
    <row r="1287" spans="1:4" x14ac:dyDescent="0.2">
      <c r="A1287" s="489" t="s">
        <v>9257</v>
      </c>
      <c r="B1287" s="489" t="s">
        <v>229</v>
      </c>
      <c r="C1287" s="491">
        <v>13.010000000000002</v>
      </c>
      <c r="D1287" s="492" t="s">
        <v>4090</v>
      </c>
    </row>
    <row r="1288" spans="1:4" x14ac:dyDescent="0.2">
      <c r="A1288" s="489" t="s">
        <v>9257</v>
      </c>
      <c r="B1288" s="489" t="s">
        <v>229</v>
      </c>
      <c r="C1288" s="491">
        <v>7.69</v>
      </c>
      <c r="D1288" s="492" t="s">
        <v>4090</v>
      </c>
    </row>
    <row r="1289" spans="1:4" x14ac:dyDescent="0.2">
      <c r="A1289" s="489" t="s">
        <v>9257</v>
      </c>
      <c r="B1289" s="489" t="s">
        <v>229</v>
      </c>
      <c r="C1289" s="491">
        <v>12.520000000000001</v>
      </c>
      <c r="D1289" s="492" t="s">
        <v>4090</v>
      </c>
    </row>
    <row r="1290" spans="1:4" x14ac:dyDescent="0.2">
      <c r="A1290" s="489" t="s">
        <v>9257</v>
      </c>
      <c r="B1290" s="489" t="s">
        <v>229</v>
      </c>
      <c r="C1290" s="491">
        <v>10.93</v>
      </c>
      <c r="D1290" s="492" t="s">
        <v>4090</v>
      </c>
    </row>
    <row r="1291" spans="1:4" x14ac:dyDescent="0.2">
      <c r="A1291" s="489" t="s">
        <v>9257</v>
      </c>
      <c r="B1291" s="489" t="s">
        <v>229</v>
      </c>
      <c r="C1291" s="491">
        <v>10.88</v>
      </c>
      <c r="D1291" s="492" t="s">
        <v>4090</v>
      </c>
    </row>
    <row r="1292" spans="1:4" x14ac:dyDescent="0.2">
      <c r="A1292" s="489" t="s">
        <v>9257</v>
      </c>
      <c r="B1292" s="489" t="s">
        <v>229</v>
      </c>
      <c r="C1292" s="491">
        <v>1.1299999999999999</v>
      </c>
      <c r="D1292" s="492" t="s">
        <v>4090</v>
      </c>
    </row>
    <row r="1293" spans="1:4" x14ac:dyDescent="0.2">
      <c r="A1293" s="489" t="s">
        <v>9257</v>
      </c>
      <c r="B1293" s="489" t="s">
        <v>229</v>
      </c>
      <c r="C1293" s="491">
        <v>3.7500000000000004</v>
      </c>
      <c r="D1293" s="492" t="s">
        <v>4090</v>
      </c>
    </row>
    <row r="1294" spans="1:4" x14ac:dyDescent="0.2">
      <c r="A1294" s="489" t="s">
        <v>9257</v>
      </c>
      <c r="B1294" s="489" t="s">
        <v>229</v>
      </c>
      <c r="C1294" s="491">
        <v>14.620000000000001</v>
      </c>
      <c r="D1294" s="492" t="s">
        <v>4090</v>
      </c>
    </row>
    <row r="1295" spans="1:4" x14ac:dyDescent="0.2">
      <c r="A1295" s="489" t="s">
        <v>9257</v>
      </c>
      <c r="B1295" s="489" t="s">
        <v>229</v>
      </c>
      <c r="C1295" s="491">
        <v>16.93</v>
      </c>
      <c r="D1295" s="492" t="s">
        <v>4090</v>
      </c>
    </row>
    <row r="1296" spans="1:4" x14ac:dyDescent="0.2">
      <c r="A1296" s="489" t="s">
        <v>9257</v>
      </c>
      <c r="B1296" s="489" t="s">
        <v>229</v>
      </c>
      <c r="C1296" s="491">
        <v>16.37</v>
      </c>
      <c r="D1296" s="492" t="s">
        <v>4090</v>
      </c>
    </row>
    <row r="1297" spans="1:4" x14ac:dyDescent="0.2">
      <c r="A1297" s="489" t="s">
        <v>9257</v>
      </c>
      <c r="B1297" s="489" t="s">
        <v>229</v>
      </c>
      <c r="C1297" s="491">
        <v>6.6099999999999994</v>
      </c>
      <c r="D1297" s="492" t="s">
        <v>4090</v>
      </c>
    </row>
    <row r="1298" spans="1:4" x14ac:dyDescent="0.2">
      <c r="A1298" s="489" t="s">
        <v>9257</v>
      </c>
      <c r="B1298" s="489" t="s">
        <v>229</v>
      </c>
      <c r="C1298" s="491">
        <v>4.55</v>
      </c>
      <c r="D1298" s="492" t="s">
        <v>4090</v>
      </c>
    </row>
    <row r="1299" spans="1:4" x14ac:dyDescent="0.2">
      <c r="A1299" s="489" t="s">
        <v>9257</v>
      </c>
      <c r="B1299" s="489" t="s">
        <v>229</v>
      </c>
      <c r="C1299" s="491">
        <v>10.26</v>
      </c>
      <c r="D1299" s="492" t="s">
        <v>4090</v>
      </c>
    </row>
    <row r="1300" spans="1:4" x14ac:dyDescent="0.2">
      <c r="A1300" s="489" t="s">
        <v>9257</v>
      </c>
      <c r="B1300" s="489" t="s">
        <v>229</v>
      </c>
      <c r="C1300" s="491">
        <v>22.650000000000002</v>
      </c>
      <c r="D1300" s="492" t="s">
        <v>4090</v>
      </c>
    </row>
    <row r="1301" spans="1:4" x14ac:dyDescent="0.2">
      <c r="A1301" s="489" t="s">
        <v>9257</v>
      </c>
      <c r="B1301" s="489" t="s">
        <v>229</v>
      </c>
      <c r="C1301" s="491">
        <v>9.5500000000000007</v>
      </c>
      <c r="D1301" s="492" t="s">
        <v>4090</v>
      </c>
    </row>
    <row r="1302" spans="1:4" x14ac:dyDescent="0.2">
      <c r="A1302" s="489" t="s">
        <v>9257</v>
      </c>
      <c r="B1302" s="489" t="s">
        <v>229</v>
      </c>
      <c r="C1302" s="491">
        <v>8.3100000000000023</v>
      </c>
      <c r="D1302" s="492" t="s">
        <v>4090</v>
      </c>
    </row>
    <row r="1303" spans="1:4" x14ac:dyDescent="0.2">
      <c r="A1303" s="489" t="s">
        <v>9257</v>
      </c>
      <c r="B1303" s="489" t="s">
        <v>229</v>
      </c>
      <c r="C1303" s="491">
        <v>7.9200000000000008</v>
      </c>
      <c r="D1303" s="492" t="s">
        <v>4090</v>
      </c>
    </row>
    <row r="1304" spans="1:4" x14ac:dyDescent="0.2">
      <c r="A1304" s="489" t="s">
        <v>9257</v>
      </c>
      <c r="B1304" s="489" t="s">
        <v>229</v>
      </c>
      <c r="C1304" s="491">
        <v>20.07</v>
      </c>
      <c r="D1304" s="492" t="s">
        <v>4090</v>
      </c>
    </row>
    <row r="1305" spans="1:4" x14ac:dyDescent="0.2">
      <c r="A1305" s="489" t="s">
        <v>9257</v>
      </c>
      <c r="B1305" s="489" t="s">
        <v>229</v>
      </c>
      <c r="C1305" s="491">
        <v>10.37</v>
      </c>
      <c r="D1305" s="492" t="s">
        <v>4090</v>
      </c>
    </row>
    <row r="1306" spans="1:4" x14ac:dyDescent="0.2">
      <c r="A1306" s="489" t="s">
        <v>9257</v>
      </c>
      <c r="B1306" s="489" t="s">
        <v>229</v>
      </c>
      <c r="C1306" s="491">
        <v>18.95</v>
      </c>
      <c r="D1306" s="492" t="s">
        <v>4090</v>
      </c>
    </row>
    <row r="1307" spans="1:4" x14ac:dyDescent="0.2">
      <c r="A1307" s="489" t="s">
        <v>9257</v>
      </c>
      <c r="B1307" s="489" t="s">
        <v>229</v>
      </c>
      <c r="C1307" s="491">
        <v>12.11</v>
      </c>
      <c r="D1307" s="492" t="s">
        <v>4090</v>
      </c>
    </row>
    <row r="1308" spans="1:4" x14ac:dyDescent="0.2">
      <c r="A1308" s="489" t="s">
        <v>9257</v>
      </c>
      <c r="B1308" s="489" t="s">
        <v>229</v>
      </c>
      <c r="C1308" s="491">
        <v>20.11</v>
      </c>
      <c r="D1308" s="492" t="s">
        <v>4090</v>
      </c>
    </row>
    <row r="1309" spans="1:4" x14ac:dyDescent="0.2">
      <c r="A1309" s="489" t="s">
        <v>9257</v>
      </c>
      <c r="B1309" s="489" t="s">
        <v>229</v>
      </c>
      <c r="C1309" s="491">
        <v>15.990000000000002</v>
      </c>
      <c r="D1309" s="492" t="s">
        <v>4090</v>
      </c>
    </row>
    <row r="1310" spans="1:4" x14ac:dyDescent="0.2">
      <c r="A1310" s="489" t="s">
        <v>9257</v>
      </c>
      <c r="B1310" s="489" t="s">
        <v>229</v>
      </c>
      <c r="C1310" s="491">
        <v>19.580000000000002</v>
      </c>
      <c r="D1310" s="492" t="s">
        <v>4090</v>
      </c>
    </row>
    <row r="1311" spans="1:4" x14ac:dyDescent="0.2">
      <c r="A1311" s="489" t="s">
        <v>9257</v>
      </c>
      <c r="B1311" s="489" t="s">
        <v>229</v>
      </c>
      <c r="C1311" s="491">
        <v>12.209999999999999</v>
      </c>
      <c r="D1311" s="492" t="s">
        <v>4090</v>
      </c>
    </row>
    <row r="1312" spans="1:4" x14ac:dyDescent="0.2">
      <c r="A1312" s="489" t="s">
        <v>9257</v>
      </c>
      <c r="B1312" s="489" t="s">
        <v>229</v>
      </c>
      <c r="C1312" s="491">
        <v>35.510000000000005</v>
      </c>
      <c r="D1312" s="492" t="s">
        <v>4090</v>
      </c>
    </row>
    <row r="1313" spans="1:4" x14ac:dyDescent="0.2">
      <c r="A1313" s="489" t="s">
        <v>9257</v>
      </c>
      <c r="B1313" s="489" t="s">
        <v>229</v>
      </c>
      <c r="C1313" s="491">
        <v>11.25</v>
      </c>
      <c r="D1313" s="492" t="s">
        <v>4090</v>
      </c>
    </row>
    <row r="1314" spans="1:4" x14ac:dyDescent="0.2">
      <c r="A1314" s="489" t="s">
        <v>9257</v>
      </c>
      <c r="B1314" s="489" t="s">
        <v>229</v>
      </c>
      <c r="C1314" s="491">
        <v>5.4700000000000006</v>
      </c>
      <c r="D1314" s="492" t="s">
        <v>4090</v>
      </c>
    </row>
    <row r="1315" spans="1:4" x14ac:dyDescent="0.2">
      <c r="A1315" s="489" t="s">
        <v>9257</v>
      </c>
      <c r="B1315" s="489" t="s">
        <v>229</v>
      </c>
      <c r="C1315" s="491">
        <v>1.23</v>
      </c>
      <c r="D1315" s="492" t="s">
        <v>4090</v>
      </c>
    </row>
    <row r="1316" spans="1:4" x14ac:dyDescent="0.2">
      <c r="A1316" s="489" t="s">
        <v>9257</v>
      </c>
      <c r="B1316" s="489" t="s">
        <v>229</v>
      </c>
      <c r="C1316" s="491">
        <v>4.66</v>
      </c>
      <c r="D1316" s="492" t="s">
        <v>4090</v>
      </c>
    </row>
    <row r="1317" spans="1:4" x14ac:dyDescent="0.2">
      <c r="A1317" s="489" t="s">
        <v>9257</v>
      </c>
      <c r="B1317" s="489" t="s">
        <v>229</v>
      </c>
      <c r="C1317" s="491">
        <v>13.33</v>
      </c>
      <c r="D1317" s="492" t="s">
        <v>4090</v>
      </c>
    </row>
    <row r="1318" spans="1:4" x14ac:dyDescent="0.2">
      <c r="A1318" s="489" t="s">
        <v>9257</v>
      </c>
      <c r="B1318" s="489" t="s">
        <v>229</v>
      </c>
      <c r="C1318" s="491">
        <v>10.88</v>
      </c>
      <c r="D1318" s="492" t="s">
        <v>4090</v>
      </c>
    </row>
    <row r="1319" spans="1:4" x14ac:dyDescent="0.2">
      <c r="A1319" s="489" t="s">
        <v>9257</v>
      </c>
      <c r="B1319" s="489" t="s">
        <v>229</v>
      </c>
      <c r="C1319" s="491">
        <v>8.57</v>
      </c>
      <c r="D1319" s="492" t="s">
        <v>4090</v>
      </c>
    </row>
    <row r="1320" spans="1:4" x14ac:dyDescent="0.2">
      <c r="A1320" s="489" t="s">
        <v>9257</v>
      </c>
      <c r="B1320" s="489" t="s">
        <v>229</v>
      </c>
      <c r="C1320" s="491">
        <v>6.4799999999999995</v>
      </c>
      <c r="D1320" s="492" t="s">
        <v>4090</v>
      </c>
    </row>
    <row r="1321" spans="1:4" x14ac:dyDescent="0.2">
      <c r="A1321" s="489" t="s">
        <v>9257</v>
      </c>
      <c r="B1321" s="489" t="s">
        <v>229</v>
      </c>
      <c r="C1321" s="491">
        <v>9.34</v>
      </c>
      <c r="D1321" s="492" t="s">
        <v>4090</v>
      </c>
    </row>
    <row r="1322" spans="1:4" x14ac:dyDescent="0.2">
      <c r="A1322" s="489" t="s">
        <v>9257</v>
      </c>
      <c r="B1322" s="489" t="s">
        <v>229</v>
      </c>
      <c r="C1322" s="491">
        <v>10.35</v>
      </c>
      <c r="D1322" s="492" t="s">
        <v>4090</v>
      </c>
    </row>
    <row r="1323" spans="1:4" x14ac:dyDescent="0.2">
      <c r="A1323" s="489" t="s">
        <v>9257</v>
      </c>
      <c r="B1323" s="489" t="s">
        <v>229</v>
      </c>
      <c r="C1323" s="491">
        <v>12.11</v>
      </c>
      <c r="D1323" s="492" t="s">
        <v>4090</v>
      </c>
    </row>
    <row r="1324" spans="1:4" x14ac:dyDescent="0.2">
      <c r="A1324" s="489" t="s">
        <v>9257</v>
      </c>
      <c r="B1324" s="489" t="s">
        <v>229</v>
      </c>
      <c r="C1324" s="491">
        <v>6.95</v>
      </c>
      <c r="D1324" s="492" t="s">
        <v>4090</v>
      </c>
    </row>
    <row r="1325" spans="1:4" x14ac:dyDescent="0.2">
      <c r="A1325" s="489" t="s">
        <v>9257</v>
      </c>
      <c r="B1325" s="489" t="s">
        <v>229</v>
      </c>
      <c r="C1325" s="491">
        <v>7.12</v>
      </c>
      <c r="D1325" s="492" t="s">
        <v>4090</v>
      </c>
    </row>
    <row r="1326" spans="1:4" x14ac:dyDescent="0.2">
      <c r="A1326" s="489" t="s">
        <v>9257</v>
      </c>
      <c r="B1326" s="489" t="s">
        <v>229</v>
      </c>
      <c r="C1326" s="491">
        <v>1.69</v>
      </c>
      <c r="D1326" s="492" t="s">
        <v>4090</v>
      </c>
    </row>
    <row r="1327" spans="1:4" x14ac:dyDescent="0.2">
      <c r="A1327" s="489" t="s">
        <v>9257</v>
      </c>
      <c r="B1327" s="489" t="s">
        <v>229</v>
      </c>
      <c r="C1327" s="491">
        <v>13.290000000000001</v>
      </c>
      <c r="D1327" s="492" t="s">
        <v>4090</v>
      </c>
    </row>
    <row r="1328" spans="1:4" x14ac:dyDescent="0.2">
      <c r="A1328" s="489" t="s">
        <v>9257</v>
      </c>
      <c r="B1328" s="489" t="s">
        <v>229</v>
      </c>
      <c r="C1328" s="491">
        <v>0.06</v>
      </c>
      <c r="D1328" s="492" t="s">
        <v>4090</v>
      </c>
    </row>
    <row r="1329" spans="1:4" x14ac:dyDescent="0.2">
      <c r="A1329" s="489" t="s">
        <v>9257</v>
      </c>
      <c r="B1329" s="489" t="s">
        <v>229</v>
      </c>
      <c r="C1329" s="491">
        <v>42.07</v>
      </c>
      <c r="D1329" s="492" t="s">
        <v>4090</v>
      </c>
    </row>
    <row r="1330" spans="1:4" x14ac:dyDescent="0.2">
      <c r="A1330" s="489" t="s">
        <v>9257</v>
      </c>
      <c r="B1330" s="489" t="s">
        <v>229</v>
      </c>
      <c r="C1330" s="491">
        <v>11.980000000000002</v>
      </c>
      <c r="D1330" s="492" t="s">
        <v>4090</v>
      </c>
    </row>
    <row r="1331" spans="1:4" x14ac:dyDescent="0.2">
      <c r="A1331" s="489" t="s">
        <v>9257</v>
      </c>
      <c r="B1331" s="489" t="s">
        <v>229</v>
      </c>
      <c r="C1331" s="491">
        <v>7.5500000000000007</v>
      </c>
      <c r="D1331" s="492" t="s">
        <v>4090</v>
      </c>
    </row>
    <row r="1332" spans="1:4" x14ac:dyDescent="0.2">
      <c r="A1332" s="489" t="s">
        <v>9257</v>
      </c>
      <c r="B1332" s="489" t="s">
        <v>229</v>
      </c>
      <c r="C1332" s="491">
        <v>14.61</v>
      </c>
      <c r="D1332" s="492" t="s">
        <v>4090</v>
      </c>
    </row>
    <row r="1333" spans="1:4" x14ac:dyDescent="0.2">
      <c r="A1333" s="489" t="s">
        <v>9257</v>
      </c>
      <c r="B1333" s="489" t="s">
        <v>229</v>
      </c>
      <c r="C1333" s="491">
        <v>14.679999999999998</v>
      </c>
      <c r="D1333" s="492" t="s">
        <v>4090</v>
      </c>
    </row>
    <row r="1334" spans="1:4" x14ac:dyDescent="0.2">
      <c r="A1334" s="489" t="s">
        <v>9257</v>
      </c>
      <c r="B1334" s="489" t="s">
        <v>229</v>
      </c>
      <c r="C1334" s="491">
        <v>13.53</v>
      </c>
      <c r="D1334" s="492" t="s">
        <v>4090</v>
      </c>
    </row>
    <row r="1335" spans="1:4" x14ac:dyDescent="0.2">
      <c r="A1335" s="489" t="s">
        <v>9257</v>
      </c>
      <c r="B1335" s="489" t="s">
        <v>229</v>
      </c>
      <c r="C1335" s="491">
        <v>1.3199999999999998</v>
      </c>
      <c r="D1335" s="492" t="s">
        <v>4090</v>
      </c>
    </row>
    <row r="1336" spans="1:4" x14ac:dyDescent="0.2">
      <c r="A1336" s="489" t="s">
        <v>9257</v>
      </c>
      <c r="B1336" s="489" t="s">
        <v>229</v>
      </c>
      <c r="C1336" s="491">
        <v>4.3900000000000006</v>
      </c>
      <c r="D1336" s="492" t="s">
        <v>4090</v>
      </c>
    </row>
    <row r="1337" spans="1:4" x14ac:dyDescent="0.2">
      <c r="A1337" s="489" t="s">
        <v>9257</v>
      </c>
      <c r="B1337" s="489" t="s">
        <v>229</v>
      </c>
      <c r="C1337" s="491">
        <v>26.759999999999998</v>
      </c>
      <c r="D1337" s="492" t="s">
        <v>4090</v>
      </c>
    </row>
    <row r="1338" spans="1:4" x14ac:dyDescent="0.2">
      <c r="A1338" s="489" t="s">
        <v>9257</v>
      </c>
      <c r="B1338" s="489" t="s">
        <v>229</v>
      </c>
      <c r="C1338" s="491">
        <v>19.27</v>
      </c>
      <c r="D1338" s="492" t="s">
        <v>4090</v>
      </c>
    </row>
    <row r="1339" spans="1:4" x14ac:dyDescent="0.2">
      <c r="A1339" s="489" t="s">
        <v>9257</v>
      </c>
      <c r="B1339" s="489" t="s">
        <v>229</v>
      </c>
      <c r="C1339" s="491">
        <v>22.53</v>
      </c>
      <c r="D1339" s="492" t="s">
        <v>4090</v>
      </c>
    </row>
    <row r="1340" spans="1:4" x14ac:dyDescent="0.2">
      <c r="A1340" s="489" t="s">
        <v>9257</v>
      </c>
      <c r="B1340" s="489" t="s">
        <v>229</v>
      </c>
      <c r="C1340" s="491">
        <v>17.159999999999997</v>
      </c>
      <c r="D1340" s="492" t="s">
        <v>4090</v>
      </c>
    </row>
    <row r="1341" spans="1:4" x14ac:dyDescent="0.2">
      <c r="A1341" s="489" t="s">
        <v>9257</v>
      </c>
      <c r="B1341" s="489" t="s">
        <v>229</v>
      </c>
      <c r="C1341" s="491">
        <v>10.92</v>
      </c>
      <c r="D1341" s="492" t="s">
        <v>4090</v>
      </c>
    </row>
    <row r="1342" spans="1:4" x14ac:dyDescent="0.2">
      <c r="A1342" s="489" t="s">
        <v>9257</v>
      </c>
      <c r="B1342" s="489" t="s">
        <v>229</v>
      </c>
      <c r="C1342" s="491">
        <v>43.32</v>
      </c>
      <c r="D1342" s="492" t="s">
        <v>4090</v>
      </c>
    </row>
    <row r="1343" spans="1:4" x14ac:dyDescent="0.2">
      <c r="A1343" s="489" t="s">
        <v>9257</v>
      </c>
      <c r="B1343" s="489" t="s">
        <v>229</v>
      </c>
      <c r="C1343" s="491">
        <v>18.970000000000002</v>
      </c>
      <c r="D1343" s="492" t="s">
        <v>4090</v>
      </c>
    </row>
    <row r="1344" spans="1:4" x14ac:dyDescent="0.2">
      <c r="A1344" s="489" t="s">
        <v>9257</v>
      </c>
      <c r="B1344" s="489" t="s">
        <v>229</v>
      </c>
      <c r="C1344" s="491">
        <v>0.55000000000000004</v>
      </c>
      <c r="D1344" s="492" t="s">
        <v>4090</v>
      </c>
    </row>
    <row r="1345" spans="1:4" x14ac:dyDescent="0.2">
      <c r="A1345" s="489" t="s">
        <v>9257</v>
      </c>
      <c r="B1345" s="489" t="s">
        <v>229</v>
      </c>
      <c r="C1345" s="491">
        <v>18.910000000000004</v>
      </c>
      <c r="D1345" s="492" t="s">
        <v>4090</v>
      </c>
    </row>
    <row r="1346" spans="1:4" x14ac:dyDescent="0.2">
      <c r="A1346" s="489" t="s">
        <v>9257</v>
      </c>
      <c r="B1346" s="489" t="s">
        <v>229</v>
      </c>
      <c r="C1346" s="491">
        <v>22.369999999999997</v>
      </c>
      <c r="D1346" s="492" t="s">
        <v>4090</v>
      </c>
    </row>
    <row r="1347" spans="1:4" x14ac:dyDescent="0.2">
      <c r="A1347" s="489" t="s">
        <v>9257</v>
      </c>
      <c r="B1347" s="489" t="s">
        <v>229</v>
      </c>
      <c r="C1347" s="491">
        <v>7.61</v>
      </c>
      <c r="D1347" s="492" t="s">
        <v>4090</v>
      </c>
    </row>
    <row r="1348" spans="1:4" x14ac:dyDescent="0.2">
      <c r="A1348" s="489" t="s">
        <v>9257</v>
      </c>
      <c r="B1348" s="489" t="s">
        <v>229</v>
      </c>
      <c r="C1348" s="491">
        <v>57.220000000000006</v>
      </c>
      <c r="D1348" s="492" t="s">
        <v>4090</v>
      </c>
    </row>
    <row r="1349" spans="1:4" x14ac:dyDescent="0.2">
      <c r="A1349" s="489" t="s">
        <v>9257</v>
      </c>
      <c r="B1349" s="489" t="s">
        <v>229</v>
      </c>
      <c r="C1349" s="491">
        <v>9.4400000000000013</v>
      </c>
      <c r="D1349" s="492" t="s">
        <v>4090</v>
      </c>
    </row>
    <row r="1350" spans="1:4" x14ac:dyDescent="0.2">
      <c r="A1350" s="489" t="s">
        <v>9257</v>
      </c>
      <c r="B1350" s="489" t="s">
        <v>229</v>
      </c>
      <c r="C1350" s="491">
        <v>10.81</v>
      </c>
      <c r="D1350" s="492" t="s">
        <v>4090</v>
      </c>
    </row>
    <row r="1351" spans="1:4" x14ac:dyDescent="0.2">
      <c r="A1351" s="489" t="s">
        <v>9257</v>
      </c>
      <c r="B1351" s="489" t="s">
        <v>229</v>
      </c>
      <c r="C1351" s="491">
        <v>12.020000000000001</v>
      </c>
      <c r="D1351" s="492" t="s">
        <v>4090</v>
      </c>
    </row>
    <row r="1352" spans="1:4" x14ac:dyDescent="0.2">
      <c r="A1352" s="489" t="s">
        <v>9257</v>
      </c>
      <c r="B1352" s="489" t="s">
        <v>229</v>
      </c>
      <c r="C1352" s="491">
        <v>9.5400000000000009</v>
      </c>
      <c r="D1352" s="492" t="s">
        <v>4090</v>
      </c>
    </row>
    <row r="1353" spans="1:4" x14ac:dyDescent="0.2">
      <c r="A1353" s="489" t="s">
        <v>9257</v>
      </c>
      <c r="B1353" s="489" t="s">
        <v>229</v>
      </c>
      <c r="C1353" s="491">
        <v>18.080000000000002</v>
      </c>
      <c r="D1353" s="492" t="s">
        <v>4090</v>
      </c>
    </row>
    <row r="1354" spans="1:4" x14ac:dyDescent="0.2">
      <c r="A1354" s="489" t="s">
        <v>9257</v>
      </c>
      <c r="B1354" s="489" t="s">
        <v>229</v>
      </c>
      <c r="C1354" s="491">
        <v>4.42</v>
      </c>
      <c r="D1354" s="492" t="s">
        <v>4090</v>
      </c>
    </row>
    <row r="1355" spans="1:4" x14ac:dyDescent="0.2">
      <c r="A1355" s="489" t="s">
        <v>9257</v>
      </c>
      <c r="B1355" s="489" t="s">
        <v>229</v>
      </c>
      <c r="C1355" s="491">
        <v>0.22999999999999998</v>
      </c>
      <c r="D1355" s="492" t="s">
        <v>4090</v>
      </c>
    </row>
    <row r="1356" spans="1:4" x14ac:dyDescent="0.2">
      <c r="A1356" s="489" t="s">
        <v>9257</v>
      </c>
      <c r="B1356" s="489" t="s">
        <v>229</v>
      </c>
      <c r="C1356" s="491">
        <v>11.890000000000002</v>
      </c>
      <c r="D1356" s="492" t="s">
        <v>4090</v>
      </c>
    </row>
    <row r="1357" spans="1:4" x14ac:dyDescent="0.2">
      <c r="A1357" s="489" t="s">
        <v>9257</v>
      </c>
      <c r="B1357" s="489" t="s">
        <v>229</v>
      </c>
      <c r="C1357" s="491">
        <v>43.74</v>
      </c>
      <c r="D1357" s="492" t="s">
        <v>4090</v>
      </c>
    </row>
    <row r="1358" spans="1:4" x14ac:dyDescent="0.2">
      <c r="A1358" s="489" t="s">
        <v>9257</v>
      </c>
      <c r="B1358" s="489" t="s">
        <v>229</v>
      </c>
      <c r="C1358" s="491">
        <v>11.920000000000002</v>
      </c>
      <c r="D1358" s="492" t="s">
        <v>4090</v>
      </c>
    </row>
    <row r="1359" spans="1:4" x14ac:dyDescent="0.2">
      <c r="A1359" s="489" t="s">
        <v>9257</v>
      </c>
      <c r="B1359" s="489" t="s">
        <v>229</v>
      </c>
      <c r="C1359" s="491">
        <v>0.63</v>
      </c>
      <c r="D1359" s="492" t="s">
        <v>4090</v>
      </c>
    </row>
    <row r="1360" spans="1:4" x14ac:dyDescent="0.2">
      <c r="A1360" s="489" t="s">
        <v>9257</v>
      </c>
      <c r="B1360" s="489" t="s">
        <v>229</v>
      </c>
      <c r="C1360" s="491">
        <v>27.290000000000003</v>
      </c>
      <c r="D1360" s="492" t="s">
        <v>4090</v>
      </c>
    </row>
    <row r="1361" spans="1:4" x14ac:dyDescent="0.2">
      <c r="A1361" s="489" t="s">
        <v>9257</v>
      </c>
      <c r="B1361" s="489" t="s">
        <v>229</v>
      </c>
      <c r="C1361" s="491">
        <v>0.02</v>
      </c>
      <c r="D1361" s="492" t="s">
        <v>4090</v>
      </c>
    </row>
    <row r="1362" spans="1:4" x14ac:dyDescent="0.2">
      <c r="A1362" s="489" t="s">
        <v>9257</v>
      </c>
      <c r="B1362" s="489" t="s">
        <v>229</v>
      </c>
      <c r="C1362" s="491">
        <v>0.63</v>
      </c>
      <c r="D1362" s="492" t="s">
        <v>4090</v>
      </c>
    </row>
    <row r="1363" spans="1:4" x14ac:dyDescent="0.2">
      <c r="A1363" s="489" t="s">
        <v>9257</v>
      </c>
      <c r="B1363" s="489" t="s">
        <v>229</v>
      </c>
      <c r="C1363" s="491">
        <v>47.72</v>
      </c>
      <c r="D1363" s="492" t="s">
        <v>4090</v>
      </c>
    </row>
    <row r="1364" spans="1:4" x14ac:dyDescent="0.2">
      <c r="A1364" s="489" t="s">
        <v>9257</v>
      </c>
      <c r="B1364" s="489" t="s">
        <v>229</v>
      </c>
      <c r="C1364" s="491">
        <v>14.49</v>
      </c>
      <c r="D1364" s="492" t="s">
        <v>4090</v>
      </c>
    </row>
    <row r="1365" spans="1:4" x14ac:dyDescent="0.2">
      <c r="A1365" s="489" t="s">
        <v>9257</v>
      </c>
      <c r="B1365" s="489" t="s">
        <v>229</v>
      </c>
      <c r="C1365" s="491">
        <v>15.96</v>
      </c>
      <c r="D1365" s="492" t="s">
        <v>4090</v>
      </c>
    </row>
    <row r="1366" spans="1:4" x14ac:dyDescent="0.2">
      <c r="A1366" s="489" t="s">
        <v>9257</v>
      </c>
      <c r="B1366" s="489" t="s">
        <v>229</v>
      </c>
      <c r="C1366" s="491">
        <v>24.130000000000003</v>
      </c>
      <c r="D1366" s="492" t="s">
        <v>4090</v>
      </c>
    </row>
    <row r="1367" spans="1:4" x14ac:dyDescent="0.2">
      <c r="A1367" s="489" t="s">
        <v>9257</v>
      </c>
      <c r="B1367" s="489" t="s">
        <v>229</v>
      </c>
      <c r="C1367" s="491">
        <v>7.08</v>
      </c>
      <c r="D1367" s="492" t="s">
        <v>4090</v>
      </c>
    </row>
    <row r="1368" spans="1:4" x14ac:dyDescent="0.2">
      <c r="A1368" s="489" t="s">
        <v>9257</v>
      </c>
      <c r="B1368" s="489" t="s">
        <v>229</v>
      </c>
      <c r="C1368" s="491">
        <v>22.619999999999997</v>
      </c>
      <c r="D1368" s="492" t="s">
        <v>4090</v>
      </c>
    </row>
    <row r="1369" spans="1:4" x14ac:dyDescent="0.2">
      <c r="A1369" s="489" t="s">
        <v>9257</v>
      </c>
      <c r="B1369" s="489" t="s">
        <v>229</v>
      </c>
      <c r="C1369" s="491">
        <v>17.16</v>
      </c>
      <c r="D1369" s="492" t="s">
        <v>4090</v>
      </c>
    </row>
    <row r="1370" spans="1:4" x14ac:dyDescent="0.2">
      <c r="A1370" s="489" t="s">
        <v>9257</v>
      </c>
      <c r="B1370" s="489" t="s">
        <v>229</v>
      </c>
      <c r="C1370" s="491">
        <v>8.73</v>
      </c>
      <c r="D1370" s="492" t="s">
        <v>4090</v>
      </c>
    </row>
    <row r="1371" spans="1:4" x14ac:dyDescent="0.2">
      <c r="A1371" s="489" t="s">
        <v>9257</v>
      </c>
      <c r="B1371" s="489" t="s">
        <v>229</v>
      </c>
      <c r="C1371" s="491">
        <v>17.079999999999998</v>
      </c>
      <c r="D1371" s="492" t="s">
        <v>4090</v>
      </c>
    </row>
    <row r="1372" spans="1:4" x14ac:dyDescent="0.2">
      <c r="A1372" s="489" t="s">
        <v>9257</v>
      </c>
      <c r="B1372" s="489" t="s">
        <v>229</v>
      </c>
      <c r="C1372" s="491">
        <v>32.010000000000005</v>
      </c>
      <c r="D1372" s="492" t="s">
        <v>4090</v>
      </c>
    </row>
    <row r="1373" spans="1:4" x14ac:dyDescent="0.2">
      <c r="A1373" s="489" t="s">
        <v>9257</v>
      </c>
      <c r="B1373" s="489" t="s">
        <v>229</v>
      </c>
      <c r="C1373" s="491">
        <v>14.5</v>
      </c>
      <c r="D1373" s="492" t="s">
        <v>4090</v>
      </c>
    </row>
    <row r="1374" spans="1:4" x14ac:dyDescent="0.2">
      <c r="A1374" s="489" t="s">
        <v>9257</v>
      </c>
      <c r="B1374" s="489" t="s">
        <v>229</v>
      </c>
      <c r="C1374" s="491">
        <v>10.35</v>
      </c>
      <c r="D1374" s="492" t="s">
        <v>4090</v>
      </c>
    </row>
    <row r="1375" spans="1:4" x14ac:dyDescent="0.2">
      <c r="A1375" s="489" t="s">
        <v>9257</v>
      </c>
      <c r="B1375" s="489" t="s">
        <v>229</v>
      </c>
      <c r="C1375" s="491">
        <v>8.3000000000000007</v>
      </c>
      <c r="D1375" s="492" t="s">
        <v>4090</v>
      </c>
    </row>
    <row r="1376" spans="1:4" x14ac:dyDescent="0.2">
      <c r="A1376" s="489" t="s">
        <v>9257</v>
      </c>
      <c r="B1376" s="489" t="s">
        <v>229</v>
      </c>
      <c r="C1376" s="491">
        <v>5.79</v>
      </c>
      <c r="D1376" s="492" t="s">
        <v>4090</v>
      </c>
    </row>
    <row r="1377" spans="1:4" x14ac:dyDescent="0.2">
      <c r="A1377" s="489" t="s">
        <v>9257</v>
      </c>
      <c r="B1377" s="489" t="s">
        <v>229</v>
      </c>
      <c r="C1377" s="491">
        <v>14.11</v>
      </c>
      <c r="D1377" s="492" t="s">
        <v>4090</v>
      </c>
    </row>
    <row r="1378" spans="1:4" x14ac:dyDescent="0.2">
      <c r="A1378" s="489" t="s">
        <v>9257</v>
      </c>
      <c r="B1378" s="489" t="s">
        <v>229</v>
      </c>
      <c r="C1378" s="491">
        <v>1.1100000000000001</v>
      </c>
      <c r="D1378" s="492" t="s">
        <v>4090</v>
      </c>
    </row>
    <row r="1379" spans="1:4" x14ac:dyDescent="0.2">
      <c r="A1379" s="489" t="s">
        <v>9257</v>
      </c>
      <c r="B1379" s="489" t="s">
        <v>229</v>
      </c>
      <c r="C1379" s="491">
        <v>4.3499999999999996</v>
      </c>
      <c r="D1379" s="492" t="s">
        <v>4090</v>
      </c>
    </row>
    <row r="1380" spans="1:4" x14ac:dyDescent="0.2">
      <c r="A1380" s="489" t="s">
        <v>9257</v>
      </c>
      <c r="B1380" s="489" t="s">
        <v>229</v>
      </c>
      <c r="C1380" s="491">
        <v>10.770000000000001</v>
      </c>
      <c r="D1380" s="492" t="s">
        <v>4090</v>
      </c>
    </row>
    <row r="1381" spans="1:4" x14ac:dyDescent="0.2">
      <c r="A1381" s="489" t="s">
        <v>9257</v>
      </c>
      <c r="B1381" s="489" t="s">
        <v>229</v>
      </c>
      <c r="C1381" s="491">
        <v>29.160000000000004</v>
      </c>
      <c r="D1381" s="492" t="s">
        <v>4090</v>
      </c>
    </row>
    <row r="1382" spans="1:4" x14ac:dyDescent="0.2">
      <c r="A1382" s="489" t="s">
        <v>9257</v>
      </c>
      <c r="B1382" s="489" t="s">
        <v>229</v>
      </c>
      <c r="C1382" s="491">
        <v>17.12</v>
      </c>
      <c r="D1382" s="492" t="s">
        <v>4090</v>
      </c>
    </row>
    <row r="1383" spans="1:4" x14ac:dyDescent="0.2">
      <c r="A1383" s="489" t="s">
        <v>9257</v>
      </c>
      <c r="B1383" s="489" t="s">
        <v>229</v>
      </c>
      <c r="C1383" s="491">
        <v>21.87</v>
      </c>
      <c r="D1383" s="492" t="s">
        <v>4090</v>
      </c>
    </row>
    <row r="1384" spans="1:4" x14ac:dyDescent="0.2">
      <c r="A1384" s="489" t="s">
        <v>9257</v>
      </c>
      <c r="B1384" s="489" t="s">
        <v>229</v>
      </c>
      <c r="C1384" s="491">
        <v>23.640000000000004</v>
      </c>
      <c r="D1384" s="492" t="s">
        <v>4090</v>
      </c>
    </row>
    <row r="1385" spans="1:4" x14ac:dyDescent="0.2">
      <c r="A1385" s="489" t="s">
        <v>9257</v>
      </c>
      <c r="B1385" s="489" t="s">
        <v>229</v>
      </c>
      <c r="C1385" s="491">
        <v>26.680000000000003</v>
      </c>
      <c r="D1385" s="492" t="s">
        <v>4090</v>
      </c>
    </row>
    <row r="1386" spans="1:4" x14ac:dyDescent="0.2">
      <c r="A1386" s="489" t="s">
        <v>9257</v>
      </c>
      <c r="B1386" s="489" t="s">
        <v>229</v>
      </c>
      <c r="C1386" s="491">
        <v>17</v>
      </c>
      <c r="D1386" s="492" t="s">
        <v>4090</v>
      </c>
    </row>
    <row r="1387" spans="1:4" x14ac:dyDescent="0.2">
      <c r="A1387" s="489" t="s">
        <v>9257</v>
      </c>
      <c r="B1387" s="489" t="s">
        <v>229</v>
      </c>
      <c r="C1387" s="491">
        <v>17.12</v>
      </c>
      <c r="D1387" s="492" t="s">
        <v>4090</v>
      </c>
    </row>
    <row r="1388" spans="1:4" x14ac:dyDescent="0.2">
      <c r="A1388" s="489" t="s">
        <v>9257</v>
      </c>
      <c r="B1388" s="489" t="s">
        <v>229</v>
      </c>
      <c r="C1388" s="491">
        <v>17.05</v>
      </c>
      <c r="D1388" s="492" t="s">
        <v>4090</v>
      </c>
    </row>
    <row r="1389" spans="1:4" x14ac:dyDescent="0.2">
      <c r="A1389" s="489" t="s">
        <v>9257</v>
      </c>
      <c r="B1389" s="489" t="s">
        <v>229</v>
      </c>
      <c r="C1389" s="491">
        <v>16.07</v>
      </c>
      <c r="D1389" s="492" t="s">
        <v>4090</v>
      </c>
    </row>
    <row r="1390" spans="1:4" x14ac:dyDescent="0.2">
      <c r="A1390" s="489" t="s">
        <v>9257</v>
      </c>
      <c r="B1390" s="489" t="s">
        <v>229</v>
      </c>
      <c r="C1390" s="491">
        <v>14.219999999999999</v>
      </c>
      <c r="D1390" s="492" t="s">
        <v>4090</v>
      </c>
    </row>
    <row r="1391" spans="1:4" x14ac:dyDescent="0.2">
      <c r="A1391" s="489" t="s">
        <v>9257</v>
      </c>
      <c r="B1391" s="489" t="s">
        <v>229</v>
      </c>
      <c r="C1391" s="491">
        <v>10.41</v>
      </c>
      <c r="D1391" s="492" t="s">
        <v>4090</v>
      </c>
    </row>
    <row r="1392" spans="1:4" x14ac:dyDescent="0.2">
      <c r="A1392" s="489" t="s">
        <v>9257</v>
      </c>
      <c r="B1392" s="489" t="s">
        <v>229</v>
      </c>
      <c r="C1392" s="491">
        <v>9.2900000000000009</v>
      </c>
      <c r="D1392" s="492" t="s">
        <v>4090</v>
      </c>
    </row>
    <row r="1393" spans="1:4" x14ac:dyDescent="0.2">
      <c r="A1393" s="489" t="s">
        <v>9257</v>
      </c>
      <c r="B1393" s="489" t="s">
        <v>229</v>
      </c>
      <c r="C1393" s="491">
        <v>11.059999999999999</v>
      </c>
      <c r="D1393" s="492" t="s">
        <v>4090</v>
      </c>
    </row>
    <row r="1394" spans="1:4" x14ac:dyDescent="0.2">
      <c r="A1394" s="489" t="s">
        <v>9257</v>
      </c>
      <c r="B1394" s="489" t="s">
        <v>229</v>
      </c>
      <c r="C1394" s="491">
        <v>15.96</v>
      </c>
      <c r="D1394" s="492" t="s">
        <v>4090</v>
      </c>
    </row>
    <row r="1395" spans="1:4" x14ac:dyDescent="0.2">
      <c r="A1395" s="489" t="s">
        <v>9257</v>
      </c>
      <c r="B1395" s="489" t="s">
        <v>229</v>
      </c>
      <c r="C1395" s="491">
        <v>7.33</v>
      </c>
      <c r="D1395" s="492" t="s">
        <v>4090</v>
      </c>
    </row>
    <row r="1396" spans="1:4" x14ac:dyDescent="0.2">
      <c r="A1396" s="489" t="s">
        <v>9257</v>
      </c>
      <c r="B1396" s="489" t="s">
        <v>229</v>
      </c>
      <c r="C1396" s="491">
        <v>9.3600000000000012</v>
      </c>
      <c r="D1396" s="492" t="s">
        <v>4090</v>
      </c>
    </row>
    <row r="1397" spans="1:4" x14ac:dyDescent="0.2">
      <c r="A1397" s="489" t="s">
        <v>9257</v>
      </c>
      <c r="B1397" s="489" t="s">
        <v>229</v>
      </c>
      <c r="C1397" s="491">
        <v>11.559999999999999</v>
      </c>
      <c r="D1397" s="492" t="s">
        <v>4090</v>
      </c>
    </row>
    <row r="1398" spans="1:4" x14ac:dyDescent="0.2">
      <c r="A1398" s="489" t="s">
        <v>9257</v>
      </c>
      <c r="B1398" s="489" t="s">
        <v>229</v>
      </c>
      <c r="C1398" s="491">
        <v>7.5500000000000007</v>
      </c>
      <c r="D1398" s="492" t="s">
        <v>4090</v>
      </c>
    </row>
    <row r="1399" spans="1:4" x14ac:dyDescent="0.2">
      <c r="A1399" s="489" t="s">
        <v>9257</v>
      </c>
      <c r="B1399" s="489" t="s">
        <v>229</v>
      </c>
      <c r="C1399" s="491">
        <v>15.04</v>
      </c>
      <c r="D1399" s="492" t="s">
        <v>4090</v>
      </c>
    </row>
    <row r="1400" spans="1:4" x14ac:dyDescent="0.2">
      <c r="A1400" s="489" t="s">
        <v>9257</v>
      </c>
      <c r="B1400" s="489" t="s">
        <v>229</v>
      </c>
      <c r="C1400" s="491">
        <v>16.93</v>
      </c>
      <c r="D1400" s="492" t="s">
        <v>4090</v>
      </c>
    </row>
    <row r="1401" spans="1:4" x14ac:dyDescent="0.2">
      <c r="A1401" s="489" t="s">
        <v>9257</v>
      </c>
      <c r="B1401" s="489" t="s">
        <v>229</v>
      </c>
      <c r="C1401" s="491">
        <v>21.93</v>
      </c>
      <c r="D1401" s="492" t="s">
        <v>4090</v>
      </c>
    </row>
    <row r="1402" spans="1:4" x14ac:dyDescent="0.2">
      <c r="A1402" s="489" t="s">
        <v>9257</v>
      </c>
      <c r="B1402" s="489" t="s">
        <v>229</v>
      </c>
      <c r="C1402" s="491">
        <v>12.49</v>
      </c>
      <c r="D1402" s="492" t="s">
        <v>4090</v>
      </c>
    </row>
    <row r="1403" spans="1:4" x14ac:dyDescent="0.2">
      <c r="A1403" s="489" t="s">
        <v>9257</v>
      </c>
      <c r="B1403" s="489" t="s">
        <v>229</v>
      </c>
      <c r="C1403" s="491">
        <v>8.86</v>
      </c>
      <c r="D1403" s="492" t="s">
        <v>4090</v>
      </c>
    </row>
    <row r="1404" spans="1:4" x14ac:dyDescent="0.2">
      <c r="A1404" s="489" t="s">
        <v>9257</v>
      </c>
      <c r="B1404" s="489" t="s">
        <v>229</v>
      </c>
      <c r="C1404" s="491">
        <v>22.33</v>
      </c>
      <c r="D1404" s="492" t="s">
        <v>4090</v>
      </c>
    </row>
    <row r="1405" spans="1:4" x14ac:dyDescent="0.2">
      <c r="A1405" s="489" t="s">
        <v>9257</v>
      </c>
      <c r="B1405" s="489" t="s">
        <v>229</v>
      </c>
      <c r="C1405" s="491">
        <v>14.9</v>
      </c>
      <c r="D1405" s="492" t="s">
        <v>4090</v>
      </c>
    </row>
    <row r="1406" spans="1:4" x14ac:dyDescent="0.2">
      <c r="A1406" s="489" t="s">
        <v>9257</v>
      </c>
      <c r="B1406" s="489" t="s">
        <v>229</v>
      </c>
      <c r="C1406" s="491">
        <v>10.92</v>
      </c>
      <c r="D1406" s="492" t="s">
        <v>4090</v>
      </c>
    </row>
    <row r="1407" spans="1:4" x14ac:dyDescent="0.2">
      <c r="A1407" s="489" t="s">
        <v>9257</v>
      </c>
      <c r="B1407" s="489" t="s">
        <v>229</v>
      </c>
      <c r="C1407" s="491">
        <v>11.360000000000001</v>
      </c>
      <c r="D1407" s="492" t="s">
        <v>4090</v>
      </c>
    </row>
    <row r="1408" spans="1:4" x14ac:dyDescent="0.2">
      <c r="A1408" s="489" t="s">
        <v>9257</v>
      </c>
      <c r="B1408" s="489" t="s">
        <v>229</v>
      </c>
      <c r="C1408" s="491">
        <v>11.830000000000002</v>
      </c>
      <c r="D1408" s="492" t="s">
        <v>4090</v>
      </c>
    </row>
    <row r="1409" spans="1:4" x14ac:dyDescent="0.2">
      <c r="A1409" s="489" t="s">
        <v>9257</v>
      </c>
      <c r="B1409" s="489" t="s">
        <v>229</v>
      </c>
      <c r="C1409" s="491">
        <v>16.940000000000001</v>
      </c>
      <c r="D1409" s="492" t="s">
        <v>4090</v>
      </c>
    </row>
    <row r="1410" spans="1:4" x14ac:dyDescent="0.2">
      <c r="A1410" s="489" t="s">
        <v>9257</v>
      </c>
      <c r="B1410" s="489" t="s">
        <v>229</v>
      </c>
      <c r="C1410" s="491">
        <v>10.53</v>
      </c>
      <c r="D1410" s="492" t="s">
        <v>4090</v>
      </c>
    </row>
    <row r="1411" spans="1:4" x14ac:dyDescent="0.2">
      <c r="A1411" s="489" t="s">
        <v>9257</v>
      </c>
      <c r="B1411" s="489" t="s">
        <v>229</v>
      </c>
      <c r="C1411" s="491">
        <v>17.43</v>
      </c>
      <c r="D1411" s="492" t="s">
        <v>4090</v>
      </c>
    </row>
    <row r="1412" spans="1:4" x14ac:dyDescent="0.2">
      <c r="A1412" s="489" t="s">
        <v>9257</v>
      </c>
      <c r="B1412" s="489" t="s">
        <v>229</v>
      </c>
      <c r="C1412" s="491">
        <v>16.060000000000002</v>
      </c>
      <c r="D1412" s="492" t="s">
        <v>4090</v>
      </c>
    </row>
    <row r="1413" spans="1:4" x14ac:dyDescent="0.2">
      <c r="A1413" s="489" t="s">
        <v>9257</v>
      </c>
      <c r="B1413" s="489" t="s">
        <v>229</v>
      </c>
      <c r="C1413" s="491">
        <v>22.060000000000002</v>
      </c>
      <c r="D1413" s="492" t="s">
        <v>4090</v>
      </c>
    </row>
    <row r="1414" spans="1:4" x14ac:dyDescent="0.2">
      <c r="A1414" s="489" t="s">
        <v>9257</v>
      </c>
      <c r="B1414" s="489" t="s">
        <v>229</v>
      </c>
      <c r="C1414" s="491">
        <v>12.98</v>
      </c>
      <c r="D1414" s="492" t="s">
        <v>4090</v>
      </c>
    </row>
    <row r="1415" spans="1:4" x14ac:dyDescent="0.2">
      <c r="A1415" s="489" t="s">
        <v>9257</v>
      </c>
      <c r="B1415" s="489" t="s">
        <v>229</v>
      </c>
      <c r="C1415" s="491">
        <v>9.09</v>
      </c>
      <c r="D1415" s="492" t="s">
        <v>4090</v>
      </c>
    </row>
    <row r="1416" spans="1:4" x14ac:dyDescent="0.2">
      <c r="A1416" s="489" t="s">
        <v>9257</v>
      </c>
      <c r="B1416" s="489" t="s">
        <v>229</v>
      </c>
      <c r="C1416" s="491">
        <v>7.61</v>
      </c>
      <c r="D1416" s="492" t="s">
        <v>4090</v>
      </c>
    </row>
    <row r="1417" spans="1:4" x14ac:dyDescent="0.2">
      <c r="A1417" s="489" t="s">
        <v>9257</v>
      </c>
      <c r="B1417" s="489" t="s">
        <v>229</v>
      </c>
      <c r="C1417" s="491">
        <v>13.370000000000001</v>
      </c>
      <c r="D1417" s="492" t="s">
        <v>4090</v>
      </c>
    </row>
    <row r="1418" spans="1:4" x14ac:dyDescent="0.2">
      <c r="A1418" s="489" t="s">
        <v>9257</v>
      </c>
      <c r="B1418" s="489" t="s">
        <v>229</v>
      </c>
      <c r="C1418" s="491">
        <v>20.14</v>
      </c>
      <c r="D1418" s="492" t="s">
        <v>4090</v>
      </c>
    </row>
    <row r="1419" spans="1:4" x14ac:dyDescent="0.2">
      <c r="A1419" s="489" t="s">
        <v>9257</v>
      </c>
      <c r="B1419" s="489" t="s">
        <v>229</v>
      </c>
      <c r="C1419" s="491">
        <v>25.08</v>
      </c>
      <c r="D1419" s="492" t="s">
        <v>4090</v>
      </c>
    </row>
    <row r="1420" spans="1:4" x14ac:dyDescent="0.2">
      <c r="A1420" s="489" t="s">
        <v>9257</v>
      </c>
      <c r="B1420" s="489" t="s">
        <v>229</v>
      </c>
      <c r="C1420" s="491">
        <v>11.280000000000001</v>
      </c>
      <c r="D1420" s="492" t="s">
        <v>4090</v>
      </c>
    </row>
    <row r="1421" spans="1:4" x14ac:dyDescent="0.2">
      <c r="A1421" s="489" t="s">
        <v>9257</v>
      </c>
      <c r="B1421" s="489" t="s">
        <v>229</v>
      </c>
      <c r="C1421" s="491">
        <v>14.04</v>
      </c>
      <c r="D1421" s="492" t="s">
        <v>4090</v>
      </c>
    </row>
    <row r="1422" spans="1:4" x14ac:dyDescent="0.2">
      <c r="A1422" s="489" t="s">
        <v>9257</v>
      </c>
      <c r="B1422" s="489" t="s">
        <v>229</v>
      </c>
      <c r="C1422" s="491">
        <v>256.08000000000004</v>
      </c>
      <c r="D1422" s="492" t="s">
        <v>4090</v>
      </c>
    </row>
    <row r="1423" spans="1:4" x14ac:dyDescent="0.2">
      <c r="A1423" s="489" t="s">
        <v>9257</v>
      </c>
      <c r="B1423" s="489" t="s">
        <v>227</v>
      </c>
      <c r="C1423" s="491">
        <v>125.86000000000001</v>
      </c>
      <c r="D1423" s="492" t="s">
        <v>4090</v>
      </c>
    </row>
    <row r="1424" spans="1:4" x14ac:dyDescent="0.2">
      <c r="A1424" s="489" t="s">
        <v>9257</v>
      </c>
      <c r="B1424" s="489" t="s">
        <v>229</v>
      </c>
      <c r="C1424" s="491">
        <v>1.65</v>
      </c>
      <c r="D1424" s="492" t="s">
        <v>4090</v>
      </c>
    </row>
    <row r="1425" spans="1:4" x14ac:dyDescent="0.2">
      <c r="A1425" s="489" t="s">
        <v>9257</v>
      </c>
      <c r="B1425" s="489" t="s">
        <v>229</v>
      </c>
      <c r="C1425" s="491">
        <v>8.2200000000000006</v>
      </c>
      <c r="D1425" s="492" t="s">
        <v>4090</v>
      </c>
    </row>
    <row r="1426" spans="1:4" x14ac:dyDescent="0.2">
      <c r="A1426" s="489" t="s">
        <v>9257</v>
      </c>
      <c r="B1426" s="489" t="s">
        <v>229</v>
      </c>
      <c r="C1426" s="491">
        <v>14.38</v>
      </c>
      <c r="D1426" s="492" t="s">
        <v>4090</v>
      </c>
    </row>
    <row r="1427" spans="1:4" x14ac:dyDescent="0.2">
      <c r="A1427" s="489" t="s">
        <v>9257</v>
      </c>
      <c r="B1427" s="489" t="s">
        <v>229</v>
      </c>
      <c r="C1427" s="491">
        <v>62.430000000000007</v>
      </c>
      <c r="D1427" s="492" t="s">
        <v>4090</v>
      </c>
    </row>
    <row r="1428" spans="1:4" x14ac:dyDescent="0.2">
      <c r="A1428" s="489" t="s">
        <v>9257</v>
      </c>
      <c r="B1428" s="489" t="s">
        <v>229</v>
      </c>
      <c r="C1428" s="491">
        <v>76.06</v>
      </c>
      <c r="D1428" s="492" t="s">
        <v>4090</v>
      </c>
    </row>
    <row r="1429" spans="1:4" x14ac:dyDescent="0.2">
      <c r="A1429" s="489" t="s">
        <v>9257</v>
      </c>
      <c r="B1429" s="489" t="s">
        <v>229</v>
      </c>
      <c r="C1429" s="491">
        <v>64.83</v>
      </c>
      <c r="D1429" s="492" t="s">
        <v>4090</v>
      </c>
    </row>
    <row r="1430" spans="1:4" x14ac:dyDescent="0.2">
      <c r="A1430" s="489" t="s">
        <v>9257</v>
      </c>
      <c r="B1430" s="489" t="s">
        <v>229</v>
      </c>
      <c r="C1430" s="491">
        <v>43.19</v>
      </c>
      <c r="D1430" s="492" t="s">
        <v>4090</v>
      </c>
    </row>
    <row r="1431" spans="1:4" x14ac:dyDescent="0.2">
      <c r="A1431" s="489" t="s">
        <v>9257</v>
      </c>
      <c r="B1431" s="489" t="s">
        <v>229</v>
      </c>
      <c r="C1431" s="491">
        <v>40.940000000000005</v>
      </c>
      <c r="D1431" s="492" t="s">
        <v>4090</v>
      </c>
    </row>
    <row r="1432" spans="1:4" x14ac:dyDescent="0.2">
      <c r="A1432" s="489" t="s">
        <v>9257</v>
      </c>
      <c r="B1432" s="489" t="s">
        <v>229</v>
      </c>
      <c r="C1432" s="491">
        <v>16.84</v>
      </c>
      <c r="D1432" s="492" t="s">
        <v>4090</v>
      </c>
    </row>
    <row r="1433" spans="1:4" x14ac:dyDescent="0.2">
      <c r="A1433" s="489" t="s">
        <v>9257</v>
      </c>
      <c r="B1433" s="489" t="s">
        <v>229</v>
      </c>
      <c r="C1433" s="491">
        <v>12.350000000000001</v>
      </c>
      <c r="D1433" s="492" t="s">
        <v>4090</v>
      </c>
    </row>
    <row r="1434" spans="1:4" x14ac:dyDescent="0.2">
      <c r="A1434" s="489" t="s">
        <v>9257</v>
      </c>
      <c r="B1434" s="489" t="s">
        <v>229</v>
      </c>
      <c r="C1434" s="491">
        <v>23.6</v>
      </c>
      <c r="D1434" s="492" t="s">
        <v>4090</v>
      </c>
    </row>
    <row r="1435" spans="1:4" x14ac:dyDescent="0.2">
      <c r="A1435" s="489" t="s">
        <v>9257</v>
      </c>
      <c r="B1435" s="489" t="s">
        <v>229</v>
      </c>
      <c r="C1435" s="491">
        <v>95.2</v>
      </c>
      <c r="D1435" s="492" t="s">
        <v>4090</v>
      </c>
    </row>
    <row r="1436" spans="1:4" x14ac:dyDescent="0.2">
      <c r="A1436" s="489" t="s">
        <v>9257</v>
      </c>
      <c r="B1436" s="489" t="s">
        <v>229</v>
      </c>
      <c r="C1436" s="491">
        <v>0.76000000000000012</v>
      </c>
      <c r="D1436" s="492" t="s">
        <v>4090</v>
      </c>
    </row>
    <row r="1437" spans="1:4" x14ac:dyDescent="0.2">
      <c r="A1437" s="489" t="s">
        <v>9257</v>
      </c>
      <c r="B1437" s="489" t="s">
        <v>229</v>
      </c>
      <c r="C1437" s="491">
        <v>2.7800000000000002</v>
      </c>
      <c r="D1437" s="492" t="s">
        <v>4090</v>
      </c>
    </row>
    <row r="1438" spans="1:4" x14ac:dyDescent="0.2">
      <c r="A1438" s="489" t="s">
        <v>9257</v>
      </c>
      <c r="B1438" s="489" t="s">
        <v>229</v>
      </c>
      <c r="C1438" s="491">
        <v>116.53</v>
      </c>
      <c r="D1438" s="492" t="s">
        <v>4090</v>
      </c>
    </row>
    <row r="1439" spans="1:4" x14ac:dyDescent="0.2">
      <c r="A1439" s="489" t="s">
        <v>9257</v>
      </c>
      <c r="B1439" s="489" t="s">
        <v>229</v>
      </c>
      <c r="C1439" s="491">
        <v>154.04</v>
      </c>
      <c r="D1439" s="492" t="s">
        <v>4090</v>
      </c>
    </row>
    <row r="1440" spans="1:4" x14ac:dyDescent="0.2">
      <c r="A1440" s="489" t="s">
        <v>9257</v>
      </c>
      <c r="B1440" s="489" t="s">
        <v>229</v>
      </c>
      <c r="C1440" s="491">
        <v>195.46</v>
      </c>
      <c r="D1440" s="492" t="s">
        <v>4090</v>
      </c>
    </row>
    <row r="1441" spans="1:4" x14ac:dyDescent="0.2">
      <c r="A1441" s="489" t="s">
        <v>9257</v>
      </c>
      <c r="B1441" s="489" t="s">
        <v>229</v>
      </c>
      <c r="C1441" s="491">
        <v>6.69</v>
      </c>
      <c r="D1441" s="492" t="s">
        <v>4090</v>
      </c>
    </row>
    <row r="1442" spans="1:4" x14ac:dyDescent="0.2">
      <c r="A1442" s="489" t="s">
        <v>9257</v>
      </c>
      <c r="B1442" s="489" t="s">
        <v>229</v>
      </c>
      <c r="C1442" s="491">
        <v>0.12</v>
      </c>
      <c r="D1442" s="492" t="s">
        <v>4090</v>
      </c>
    </row>
    <row r="1443" spans="1:4" x14ac:dyDescent="0.2">
      <c r="A1443" s="489" t="s">
        <v>9257</v>
      </c>
      <c r="B1443" s="489" t="s">
        <v>229</v>
      </c>
      <c r="C1443" s="491">
        <v>24.840000000000003</v>
      </c>
      <c r="D1443" s="492" t="s">
        <v>4090</v>
      </c>
    </row>
    <row r="1444" spans="1:4" x14ac:dyDescent="0.2">
      <c r="A1444" s="489" t="s">
        <v>9257</v>
      </c>
      <c r="B1444" s="489" t="s">
        <v>229</v>
      </c>
      <c r="C1444" s="491">
        <v>18.510000000000002</v>
      </c>
      <c r="D1444" s="492" t="s">
        <v>4090</v>
      </c>
    </row>
    <row r="1445" spans="1:4" x14ac:dyDescent="0.2">
      <c r="A1445" s="489" t="s">
        <v>9257</v>
      </c>
      <c r="B1445" s="489" t="s">
        <v>229</v>
      </c>
      <c r="C1445" s="491">
        <v>61.489999999999995</v>
      </c>
      <c r="D1445" s="492" t="s">
        <v>4090</v>
      </c>
    </row>
    <row r="1446" spans="1:4" x14ac:dyDescent="0.2">
      <c r="A1446" s="489" t="s">
        <v>9257</v>
      </c>
      <c r="B1446" s="489" t="s">
        <v>229</v>
      </c>
      <c r="C1446" s="491">
        <v>12.94</v>
      </c>
      <c r="D1446" s="492" t="s">
        <v>4090</v>
      </c>
    </row>
    <row r="1447" spans="1:4" x14ac:dyDescent="0.2">
      <c r="A1447" s="489" t="s">
        <v>9257</v>
      </c>
      <c r="B1447" s="489" t="s">
        <v>229</v>
      </c>
      <c r="C1447" s="491">
        <v>9.7100000000000009</v>
      </c>
      <c r="D1447" s="492" t="s">
        <v>4090</v>
      </c>
    </row>
    <row r="1448" spans="1:4" x14ac:dyDescent="0.2">
      <c r="A1448" s="489" t="s">
        <v>9257</v>
      </c>
      <c r="B1448" s="489" t="s">
        <v>229</v>
      </c>
      <c r="C1448" s="491">
        <v>20.64</v>
      </c>
      <c r="D1448" s="492" t="s">
        <v>4090</v>
      </c>
    </row>
    <row r="1449" spans="1:4" x14ac:dyDescent="0.2">
      <c r="A1449" s="489" t="s">
        <v>9257</v>
      </c>
      <c r="B1449" s="489" t="s">
        <v>229</v>
      </c>
      <c r="C1449" s="491">
        <v>23.69</v>
      </c>
      <c r="D1449" s="492" t="s">
        <v>4090</v>
      </c>
    </row>
    <row r="1450" spans="1:4" x14ac:dyDescent="0.2">
      <c r="A1450" s="489" t="s">
        <v>9257</v>
      </c>
      <c r="B1450" s="489" t="s">
        <v>229</v>
      </c>
      <c r="C1450" s="491">
        <v>4</v>
      </c>
      <c r="D1450" s="492" t="s">
        <v>4090</v>
      </c>
    </row>
    <row r="1451" spans="1:4" x14ac:dyDescent="0.2">
      <c r="A1451" s="489" t="s">
        <v>9257</v>
      </c>
      <c r="B1451" s="489" t="s">
        <v>229</v>
      </c>
      <c r="C1451" s="491">
        <v>7.0900000000000007</v>
      </c>
      <c r="D1451" s="492" t="s">
        <v>4090</v>
      </c>
    </row>
    <row r="1452" spans="1:4" x14ac:dyDescent="0.2">
      <c r="A1452" s="489" t="s">
        <v>9257</v>
      </c>
      <c r="B1452" s="489" t="s">
        <v>229</v>
      </c>
      <c r="C1452" s="491">
        <v>11.129999999999999</v>
      </c>
      <c r="D1452" s="492" t="s">
        <v>4090</v>
      </c>
    </row>
    <row r="1453" spans="1:4" x14ac:dyDescent="0.2">
      <c r="A1453" s="489" t="s">
        <v>9257</v>
      </c>
      <c r="B1453" s="489" t="s">
        <v>229</v>
      </c>
      <c r="C1453" s="491">
        <v>18.48</v>
      </c>
      <c r="D1453" s="492" t="s">
        <v>4090</v>
      </c>
    </row>
    <row r="1454" spans="1:4" x14ac:dyDescent="0.2">
      <c r="A1454" s="489" t="s">
        <v>9257</v>
      </c>
      <c r="B1454" s="489" t="s">
        <v>229</v>
      </c>
      <c r="C1454" s="491">
        <v>7.9600000000000009</v>
      </c>
      <c r="D1454" s="492" t="s">
        <v>4090</v>
      </c>
    </row>
    <row r="1455" spans="1:4" x14ac:dyDescent="0.2">
      <c r="A1455" s="489" t="s">
        <v>9257</v>
      </c>
      <c r="B1455" s="489" t="s">
        <v>229</v>
      </c>
      <c r="C1455" s="491">
        <v>23.21</v>
      </c>
      <c r="D1455" s="492" t="s">
        <v>4090</v>
      </c>
    </row>
    <row r="1456" spans="1:4" x14ac:dyDescent="0.2">
      <c r="A1456" s="489" t="s">
        <v>9257</v>
      </c>
      <c r="B1456" s="489" t="s">
        <v>229</v>
      </c>
      <c r="C1456" s="491">
        <v>3.74</v>
      </c>
      <c r="D1456" s="492" t="s">
        <v>4090</v>
      </c>
    </row>
    <row r="1457" spans="1:4" x14ac:dyDescent="0.2">
      <c r="A1457" s="489" t="s">
        <v>9257</v>
      </c>
      <c r="B1457" s="489" t="s">
        <v>229</v>
      </c>
      <c r="C1457" s="491">
        <v>137.4</v>
      </c>
      <c r="D1457" s="492" t="s">
        <v>4090</v>
      </c>
    </row>
    <row r="1458" spans="1:4" x14ac:dyDescent="0.2">
      <c r="A1458" s="489" t="s">
        <v>9257</v>
      </c>
      <c r="B1458" s="489" t="s">
        <v>229</v>
      </c>
      <c r="C1458" s="491">
        <v>113.57000000000001</v>
      </c>
      <c r="D1458" s="492" t="s">
        <v>4090</v>
      </c>
    </row>
    <row r="1459" spans="1:4" x14ac:dyDescent="0.2">
      <c r="A1459" s="489" t="s">
        <v>9257</v>
      </c>
      <c r="B1459" s="489" t="s">
        <v>229</v>
      </c>
      <c r="C1459" s="491">
        <v>16.34</v>
      </c>
      <c r="D1459" s="492" t="s">
        <v>4090</v>
      </c>
    </row>
    <row r="1460" spans="1:4" x14ac:dyDescent="0.2">
      <c r="A1460" s="489" t="s">
        <v>9257</v>
      </c>
      <c r="B1460" s="489" t="s">
        <v>229</v>
      </c>
      <c r="C1460" s="491">
        <v>14.079999999999998</v>
      </c>
      <c r="D1460" s="492" t="s">
        <v>4090</v>
      </c>
    </row>
    <row r="1461" spans="1:4" x14ac:dyDescent="0.2">
      <c r="A1461" s="489" t="s">
        <v>9257</v>
      </c>
      <c r="B1461" s="489" t="s">
        <v>229</v>
      </c>
      <c r="C1461" s="491">
        <v>17.850000000000001</v>
      </c>
      <c r="D1461" s="492" t="s">
        <v>4090</v>
      </c>
    </row>
    <row r="1462" spans="1:4" x14ac:dyDescent="0.2">
      <c r="A1462" s="489" t="s">
        <v>9257</v>
      </c>
      <c r="B1462" s="489" t="s">
        <v>229</v>
      </c>
      <c r="C1462" s="491">
        <v>26.52</v>
      </c>
      <c r="D1462" s="492" t="s">
        <v>4090</v>
      </c>
    </row>
    <row r="1463" spans="1:4" x14ac:dyDescent="0.2">
      <c r="A1463" s="489" t="s">
        <v>9257</v>
      </c>
      <c r="B1463" s="489" t="s">
        <v>229</v>
      </c>
      <c r="C1463" s="491">
        <v>34.32</v>
      </c>
      <c r="D1463" s="492" t="s">
        <v>4090</v>
      </c>
    </row>
    <row r="1464" spans="1:4" x14ac:dyDescent="0.2">
      <c r="A1464" s="489" t="s">
        <v>9257</v>
      </c>
      <c r="B1464" s="489" t="s">
        <v>229</v>
      </c>
      <c r="C1464" s="491">
        <v>10.37</v>
      </c>
      <c r="D1464" s="492" t="s">
        <v>4090</v>
      </c>
    </row>
    <row r="1465" spans="1:4" x14ac:dyDescent="0.2">
      <c r="A1465" s="489" t="s">
        <v>9257</v>
      </c>
      <c r="B1465" s="489" t="s">
        <v>229</v>
      </c>
      <c r="C1465" s="491">
        <v>15.309999999999999</v>
      </c>
      <c r="D1465" s="492" t="s">
        <v>4090</v>
      </c>
    </row>
    <row r="1466" spans="1:4" x14ac:dyDescent="0.2">
      <c r="A1466" s="489" t="s">
        <v>9257</v>
      </c>
      <c r="B1466" s="489" t="s">
        <v>229</v>
      </c>
      <c r="C1466" s="491">
        <v>35.910000000000004</v>
      </c>
      <c r="D1466" s="492" t="s">
        <v>4090</v>
      </c>
    </row>
    <row r="1467" spans="1:4" x14ac:dyDescent="0.2">
      <c r="A1467" s="489" t="s">
        <v>9257</v>
      </c>
      <c r="B1467" s="489" t="s">
        <v>229</v>
      </c>
      <c r="C1467" s="491">
        <v>10.97</v>
      </c>
      <c r="D1467" s="492" t="s">
        <v>4090</v>
      </c>
    </row>
    <row r="1468" spans="1:4" x14ac:dyDescent="0.2">
      <c r="A1468" s="489" t="s">
        <v>9257</v>
      </c>
      <c r="B1468" s="489" t="s">
        <v>229</v>
      </c>
      <c r="C1468" s="491">
        <v>10.23</v>
      </c>
      <c r="D1468" s="492" t="s">
        <v>4090</v>
      </c>
    </row>
    <row r="1469" spans="1:4" x14ac:dyDescent="0.2">
      <c r="A1469" s="489" t="s">
        <v>9257</v>
      </c>
      <c r="B1469" s="489" t="s">
        <v>229</v>
      </c>
      <c r="C1469" s="491">
        <v>11.120000000000001</v>
      </c>
      <c r="D1469" s="492" t="s">
        <v>4090</v>
      </c>
    </row>
    <row r="1470" spans="1:4" x14ac:dyDescent="0.2">
      <c r="A1470" s="489" t="s">
        <v>9257</v>
      </c>
      <c r="B1470" s="489" t="s">
        <v>229</v>
      </c>
      <c r="C1470" s="491">
        <v>14.14</v>
      </c>
      <c r="D1470" s="492" t="s">
        <v>4090</v>
      </c>
    </row>
    <row r="1471" spans="1:4" x14ac:dyDescent="0.2">
      <c r="A1471" s="489" t="s">
        <v>9257</v>
      </c>
      <c r="B1471" s="489" t="s">
        <v>229</v>
      </c>
      <c r="C1471" s="491">
        <v>17.649999999999999</v>
      </c>
      <c r="D1471" s="492" t="s">
        <v>4090</v>
      </c>
    </row>
    <row r="1472" spans="1:4" x14ac:dyDescent="0.2">
      <c r="A1472" s="489" t="s">
        <v>9257</v>
      </c>
      <c r="B1472" s="489" t="s">
        <v>229</v>
      </c>
      <c r="C1472" s="491">
        <v>15.78</v>
      </c>
      <c r="D1472" s="492" t="s">
        <v>4090</v>
      </c>
    </row>
    <row r="1473" spans="1:4" x14ac:dyDescent="0.2">
      <c r="A1473" s="489" t="s">
        <v>9257</v>
      </c>
      <c r="B1473" s="489" t="s">
        <v>229</v>
      </c>
      <c r="C1473" s="491">
        <v>15.45</v>
      </c>
      <c r="D1473" s="492" t="s">
        <v>4090</v>
      </c>
    </row>
    <row r="1474" spans="1:4" x14ac:dyDescent="0.2">
      <c r="A1474" s="489" t="s">
        <v>9257</v>
      </c>
      <c r="B1474" s="489" t="s">
        <v>229</v>
      </c>
      <c r="C1474" s="491">
        <v>193.18</v>
      </c>
      <c r="D1474" s="492" t="s">
        <v>4090</v>
      </c>
    </row>
    <row r="1475" spans="1:4" x14ac:dyDescent="0.2">
      <c r="A1475" s="489" t="s">
        <v>9257</v>
      </c>
      <c r="B1475" s="489" t="s">
        <v>229</v>
      </c>
      <c r="C1475" s="491">
        <v>7.33</v>
      </c>
      <c r="D1475" s="492" t="s">
        <v>4090</v>
      </c>
    </row>
    <row r="1476" spans="1:4" x14ac:dyDescent="0.2">
      <c r="A1476" s="489" t="s">
        <v>9257</v>
      </c>
      <c r="B1476" s="489" t="s">
        <v>229</v>
      </c>
      <c r="C1476" s="491">
        <v>12.68</v>
      </c>
      <c r="D1476" s="492" t="s">
        <v>4090</v>
      </c>
    </row>
    <row r="1477" spans="1:4" x14ac:dyDescent="0.2">
      <c r="A1477" s="489" t="s">
        <v>9257</v>
      </c>
      <c r="B1477" s="489" t="s">
        <v>229</v>
      </c>
      <c r="C1477" s="491">
        <v>9.58</v>
      </c>
      <c r="D1477" s="492" t="s">
        <v>4090</v>
      </c>
    </row>
    <row r="1478" spans="1:4" x14ac:dyDescent="0.2">
      <c r="A1478" s="489" t="s">
        <v>9257</v>
      </c>
      <c r="B1478" s="489" t="s">
        <v>229</v>
      </c>
      <c r="C1478" s="491">
        <v>3.5199999999999996</v>
      </c>
      <c r="D1478" s="492" t="s">
        <v>4090</v>
      </c>
    </row>
    <row r="1479" spans="1:4" x14ac:dyDescent="0.2">
      <c r="A1479" s="489" t="s">
        <v>9257</v>
      </c>
      <c r="B1479" s="489" t="s">
        <v>229</v>
      </c>
      <c r="C1479" s="491">
        <v>5.7</v>
      </c>
      <c r="D1479" s="492" t="s">
        <v>4090</v>
      </c>
    </row>
    <row r="1480" spans="1:4" x14ac:dyDescent="0.2">
      <c r="A1480" s="489" t="s">
        <v>9257</v>
      </c>
      <c r="B1480" s="489" t="s">
        <v>229</v>
      </c>
      <c r="C1480" s="491">
        <v>18.510000000000002</v>
      </c>
      <c r="D1480" s="492" t="s">
        <v>4090</v>
      </c>
    </row>
    <row r="1481" spans="1:4" x14ac:dyDescent="0.2">
      <c r="A1481" s="489" t="s">
        <v>9257</v>
      </c>
      <c r="B1481" s="489" t="s">
        <v>229</v>
      </c>
      <c r="C1481" s="491">
        <v>17.880000000000003</v>
      </c>
      <c r="D1481" s="492" t="s">
        <v>4090</v>
      </c>
    </row>
    <row r="1482" spans="1:4" x14ac:dyDescent="0.2">
      <c r="A1482" s="489" t="s">
        <v>9257</v>
      </c>
      <c r="B1482" s="489" t="s">
        <v>229</v>
      </c>
      <c r="C1482" s="491">
        <v>8.7100000000000009</v>
      </c>
      <c r="D1482" s="492" t="s">
        <v>4090</v>
      </c>
    </row>
    <row r="1483" spans="1:4" x14ac:dyDescent="0.2">
      <c r="A1483" s="489" t="s">
        <v>9257</v>
      </c>
      <c r="B1483" s="489" t="s">
        <v>229</v>
      </c>
      <c r="C1483" s="491">
        <v>9.7799999999999994</v>
      </c>
      <c r="D1483" s="492" t="s">
        <v>4090</v>
      </c>
    </row>
    <row r="1484" spans="1:4" x14ac:dyDescent="0.2">
      <c r="A1484" s="489" t="s">
        <v>9257</v>
      </c>
      <c r="B1484" s="489" t="s">
        <v>229</v>
      </c>
      <c r="C1484" s="491">
        <v>28.110000000000003</v>
      </c>
      <c r="D1484" s="492" t="s">
        <v>4090</v>
      </c>
    </row>
    <row r="1485" spans="1:4" x14ac:dyDescent="0.2">
      <c r="A1485" s="489" t="s">
        <v>9257</v>
      </c>
      <c r="B1485" s="489" t="s">
        <v>229</v>
      </c>
      <c r="C1485" s="491">
        <v>8.59</v>
      </c>
      <c r="D1485" s="492" t="s">
        <v>4090</v>
      </c>
    </row>
    <row r="1486" spans="1:4" x14ac:dyDescent="0.2">
      <c r="A1486" s="489" t="s">
        <v>9257</v>
      </c>
      <c r="B1486" s="489" t="s">
        <v>229</v>
      </c>
      <c r="C1486" s="491">
        <v>41.92</v>
      </c>
      <c r="D1486" s="492" t="s">
        <v>4090</v>
      </c>
    </row>
    <row r="1487" spans="1:4" x14ac:dyDescent="0.2">
      <c r="A1487" s="489" t="s">
        <v>9257</v>
      </c>
      <c r="B1487" s="489" t="s">
        <v>229</v>
      </c>
      <c r="C1487" s="491">
        <v>8.26</v>
      </c>
      <c r="D1487" s="492" t="s">
        <v>4090</v>
      </c>
    </row>
    <row r="1488" spans="1:4" x14ac:dyDescent="0.2">
      <c r="A1488" s="489" t="s">
        <v>9257</v>
      </c>
      <c r="B1488" s="489" t="s">
        <v>229</v>
      </c>
      <c r="C1488" s="491">
        <v>8.67</v>
      </c>
      <c r="D1488" s="492" t="s">
        <v>4090</v>
      </c>
    </row>
    <row r="1489" spans="1:4" x14ac:dyDescent="0.2">
      <c r="A1489" s="489" t="s">
        <v>9257</v>
      </c>
      <c r="B1489" s="489" t="s">
        <v>229</v>
      </c>
      <c r="C1489" s="491">
        <v>14.81</v>
      </c>
      <c r="D1489" s="492" t="s">
        <v>4090</v>
      </c>
    </row>
    <row r="1490" spans="1:4" x14ac:dyDescent="0.2">
      <c r="A1490" s="489" t="s">
        <v>9257</v>
      </c>
      <c r="B1490" s="489" t="s">
        <v>229</v>
      </c>
      <c r="C1490" s="491">
        <v>5.9300000000000006</v>
      </c>
      <c r="D1490" s="492" t="s">
        <v>4090</v>
      </c>
    </row>
    <row r="1491" spans="1:4" x14ac:dyDescent="0.2">
      <c r="A1491" s="489" t="s">
        <v>9257</v>
      </c>
      <c r="B1491" s="489" t="s">
        <v>229</v>
      </c>
      <c r="C1491" s="491">
        <v>31.720000000000002</v>
      </c>
      <c r="D1491" s="492" t="s">
        <v>4090</v>
      </c>
    </row>
    <row r="1492" spans="1:4" x14ac:dyDescent="0.2">
      <c r="A1492" s="489" t="s">
        <v>9257</v>
      </c>
      <c r="B1492" s="489" t="s">
        <v>229</v>
      </c>
      <c r="C1492" s="491">
        <v>12.520000000000001</v>
      </c>
      <c r="D1492" s="492" t="s">
        <v>4090</v>
      </c>
    </row>
    <row r="1493" spans="1:4" x14ac:dyDescent="0.2">
      <c r="A1493" s="489" t="s">
        <v>9257</v>
      </c>
      <c r="B1493" s="489" t="s">
        <v>229</v>
      </c>
      <c r="C1493" s="491">
        <v>12.090000000000002</v>
      </c>
      <c r="D1493" s="492" t="s">
        <v>4090</v>
      </c>
    </row>
    <row r="1494" spans="1:4" x14ac:dyDescent="0.2">
      <c r="A1494" s="489" t="s">
        <v>9257</v>
      </c>
      <c r="B1494" s="489" t="s">
        <v>229</v>
      </c>
      <c r="C1494" s="491">
        <v>14.450000000000001</v>
      </c>
      <c r="D1494" s="492" t="s">
        <v>4090</v>
      </c>
    </row>
    <row r="1495" spans="1:4" x14ac:dyDescent="0.2">
      <c r="A1495" s="489" t="s">
        <v>9257</v>
      </c>
      <c r="B1495" s="489" t="s">
        <v>229</v>
      </c>
      <c r="C1495" s="491">
        <v>14.97</v>
      </c>
      <c r="D1495" s="492" t="s">
        <v>4090</v>
      </c>
    </row>
    <row r="1496" spans="1:4" x14ac:dyDescent="0.2">
      <c r="A1496" s="489" t="s">
        <v>9257</v>
      </c>
      <c r="B1496" s="489" t="s">
        <v>229</v>
      </c>
      <c r="C1496" s="491">
        <v>10.81</v>
      </c>
      <c r="D1496" s="492" t="s">
        <v>4090</v>
      </c>
    </row>
    <row r="1497" spans="1:4" x14ac:dyDescent="0.2">
      <c r="A1497" s="489" t="s">
        <v>9257</v>
      </c>
      <c r="B1497" s="489" t="s">
        <v>229</v>
      </c>
      <c r="C1497" s="491">
        <v>120.61999999999998</v>
      </c>
      <c r="D1497" s="492" t="s">
        <v>4090</v>
      </c>
    </row>
    <row r="1498" spans="1:4" x14ac:dyDescent="0.2">
      <c r="A1498" s="489" t="s">
        <v>9257</v>
      </c>
      <c r="B1498" s="489" t="s">
        <v>229</v>
      </c>
      <c r="C1498" s="491">
        <v>30.17</v>
      </c>
      <c r="D1498" s="492" t="s">
        <v>4090</v>
      </c>
    </row>
    <row r="1499" spans="1:4" x14ac:dyDescent="0.2">
      <c r="A1499" s="489" t="s">
        <v>9257</v>
      </c>
      <c r="B1499" s="489" t="s">
        <v>229</v>
      </c>
      <c r="C1499" s="491">
        <v>5.52</v>
      </c>
      <c r="D1499" s="492" t="s">
        <v>4090</v>
      </c>
    </row>
    <row r="1500" spans="1:4" x14ac:dyDescent="0.2">
      <c r="A1500" s="489" t="s">
        <v>9257</v>
      </c>
      <c r="B1500" s="489" t="s">
        <v>229</v>
      </c>
      <c r="C1500" s="491">
        <v>8.58</v>
      </c>
      <c r="D1500" s="492" t="s">
        <v>4090</v>
      </c>
    </row>
    <row r="1501" spans="1:4" x14ac:dyDescent="0.2">
      <c r="A1501" s="489" t="s">
        <v>9257</v>
      </c>
      <c r="B1501" s="489" t="s">
        <v>229</v>
      </c>
      <c r="C1501" s="491">
        <v>8.14</v>
      </c>
      <c r="D1501" s="492" t="s">
        <v>4090</v>
      </c>
    </row>
    <row r="1502" spans="1:4" x14ac:dyDescent="0.2">
      <c r="A1502" s="489" t="s">
        <v>9257</v>
      </c>
      <c r="B1502" s="489" t="s">
        <v>229</v>
      </c>
      <c r="C1502" s="491">
        <v>3.8600000000000008</v>
      </c>
      <c r="D1502" s="492" t="s">
        <v>4090</v>
      </c>
    </row>
    <row r="1503" spans="1:4" x14ac:dyDescent="0.2">
      <c r="A1503" s="489" t="s">
        <v>9257</v>
      </c>
      <c r="B1503" s="489" t="s">
        <v>229</v>
      </c>
      <c r="C1503" s="491">
        <v>21.37</v>
      </c>
      <c r="D1503" s="492" t="s">
        <v>4090</v>
      </c>
    </row>
    <row r="1504" spans="1:4" x14ac:dyDescent="0.2">
      <c r="A1504" s="489" t="s">
        <v>9257</v>
      </c>
      <c r="B1504" s="489" t="s">
        <v>229</v>
      </c>
      <c r="C1504" s="491">
        <v>23.979999999999997</v>
      </c>
      <c r="D1504" s="492" t="s">
        <v>4090</v>
      </c>
    </row>
    <row r="1505" spans="1:4" x14ac:dyDescent="0.2">
      <c r="A1505" s="489" t="s">
        <v>9257</v>
      </c>
      <c r="B1505" s="489" t="s">
        <v>229</v>
      </c>
      <c r="C1505" s="491">
        <v>26.26</v>
      </c>
      <c r="D1505" s="492" t="s">
        <v>4090</v>
      </c>
    </row>
    <row r="1506" spans="1:4" x14ac:dyDescent="0.2">
      <c r="A1506" s="489" t="s">
        <v>9257</v>
      </c>
      <c r="B1506" s="489" t="s">
        <v>229</v>
      </c>
      <c r="C1506" s="491">
        <v>12.209999999999999</v>
      </c>
      <c r="D1506" s="492" t="s">
        <v>4090</v>
      </c>
    </row>
    <row r="1507" spans="1:4" x14ac:dyDescent="0.2">
      <c r="A1507" s="489" t="s">
        <v>9257</v>
      </c>
      <c r="B1507" s="489" t="s">
        <v>229</v>
      </c>
      <c r="C1507" s="491">
        <v>71.22</v>
      </c>
      <c r="D1507" s="492" t="s">
        <v>4090</v>
      </c>
    </row>
    <row r="1508" spans="1:4" x14ac:dyDescent="0.2">
      <c r="A1508" s="489" t="s">
        <v>9257</v>
      </c>
      <c r="B1508" s="489" t="s">
        <v>229</v>
      </c>
      <c r="C1508" s="491">
        <v>36.409999999999997</v>
      </c>
      <c r="D1508" s="492" t="s">
        <v>4090</v>
      </c>
    </row>
    <row r="1509" spans="1:4" x14ac:dyDescent="0.2">
      <c r="A1509" s="489" t="s">
        <v>9257</v>
      </c>
      <c r="B1509" s="489" t="s">
        <v>229</v>
      </c>
      <c r="C1509" s="491">
        <v>28.189999999999998</v>
      </c>
      <c r="D1509" s="492" t="s">
        <v>4090</v>
      </c>
    </row>
    <row r="1510" spans="1:4" x14ac:dyDescent="0.2">
      <c r="A1510" s="489" t="s">
        <v>9257</v>
      </c>
      <c r="B1510" s="489" t="s">
        <v>229</v>
      </c>
      <c r="C1510" s="491">
        <v>5.6400000000000006</v>
      </c>
      <c r="D1510" s="492" t="s">
        <v>4090</v>
      </c>
    </row>
    <row r="1511" spans="1:4" x14ac:dyDescent="0.2">
      <c r="A1511" s="489" t="s">
        <v>9257</v>
      </c>
      <c r="B1511" s="489" t="s">
        <v>229</v>
      </c>
      <c r="C1511" s="491">
        <v>17.880000000000003</v>
      </c>
      <c r="D1511" s="492" t="s">
        <v>4090</v>
      </c>
    </row>
    <row r="1512" spans="1:4" x14ac:dyDescent="0.2">
      <c r="A1512" s="489" t="s">
        <v>9257</v>
      </c>
      <c r="B1512" s="489" t="s">
        <v>229</v>
      </c>
      <c r="C1512" s="491">
        <v>14.66</v>
      </c>
      <c r="D1512" s="492" t="s">
        <v>4090</v>
      </c>
    </row>
    <row r="1513" spans="1:4" x14ac:dyDescent="0.2">
      <c r="A1513" s="489" t="s">
        <v>9257</v>
      </c>
      <c r="B1513" s="489" t="s">
        <v>229</v>
      </c>
      <c r="C1513" s="491">
        <v>18.11</v>
      </c>
      <c r="D1513" s="492" t="s">
        <v>4090</v>
      </c>
    </row>
    <row r="1514" spans="1:4" x14ac:dyDescent="0.2">
      <c r="A1514" s="489" t="s">
        <v>9257</v>
      </c>
      <c r="B1514" s="489" t="s">
        <v>229</v>
      </c>
      <c r="C1514" s="491">
        <v>28.049999999999997</v>
      </c>
      <c r="D1514" s="492" t="s">
        <v>4090</v>
      </c>
    </row>
    <row r="1515" spans="1:4" x14ac:dyDescent="0.2">
      <c r="A1515" s="489" t="s">
        <v>9257</v>
      </c>
      <c r="B1515" s="489" t="s">
        <v>229</v>
      </c>
      <c r="C1515" s="491">
        <v>15.53</v>
      </c>
      <c r="D1515" s="492" t="s">
        <v>4090</v>
      </c>
    </row>
    <row r="1516" spans="1:4" x14ac:dyDescent="0.2">
      <c r="A1516" s="489" t="s">
        <v>9257</v>
      </c>
      <c r="B1516" s="489" t="s">
        <v>229</v>
      </c>
      <c r="C1516" s="491">
        <v>4</v>
      </c>
      <c r="D1516" s="492" t="s">
        <v>4090</v>
      </c>
    </row>
    <row r="1517" spans="1:4" x14ac:dyDescent="0.2">
      <c r="A1517" s="489" t="s">
        <v>9257</v>
      </c>
      <c r="B1517" s="489" t="s">
        <v>229</v>
      </c>
      <c r="C1517" s="491">
        <v>8.17</v>
      </c>
      <c r="D1517" s="492" t="s">
        <v>4090</v>
      </c>
    </row>
    <row r="1518" spans="1:4" x14ac:dyDescent="0.2">
      <c r="A1518" s="489" t="s">
        <v>9257</v>
      </c>
      <c r="B1518" s="489" t="s">
        <v>229</v>
      </c>
      <c r="C1518" s="491">
        <v>17.809999999999999</v>
      </c>
      <c r="D1518" s="492" t="s">
        <v>4090</v>
      </c>
    </row>
    <row r="1519" spans="1:4" x14ac:dyDescent="0.2">
      <c r="A1519" s="489" t="s">
        <v>9257</v>
      </c>
      <c r="B1519" s="489" t="s">
        <v>229</v>
      </c>
      <c r="C1519" s="491">
        <v>17.59</v>
      </c>
      <c r="D1519" s="492" t="s">
        <v>4090</v>
      </c>
    </row>
    <row r="1520" spans="1:4" x14ac:dyDescent="0.2">
      <c r="A1520" s="489" t="s">
        <v>9257</v>
      </c>
      <c r="B1520" s="489" t="s">
        <v>229</v>
      </c>
      <c r="C1520" s="491">
        <v>12.989999999999998</v>
      </c>
      <c r="D1520" s="492" t="s">
        <v>4090</v>
      </c>
    </row>
    <row r="1521" spans="1:4" x14ac:dyDescent="0.2">
      <c r="A1521" s="489" t="s">
        <v>9257</v>
      </c>
      <c r="B1521" s="489" t="s">
        <v>229</v>
      </c>
      <c r="C1521" s="491">
        <v>12.209999999999999</v>
      </c>
      <c r="D1521" s="492" t="s">
        <v>4090</v>
      </c>
    </row>
    <row r="1522" spans="1:4" x14ac:dyDescent="0.2">
      <c r="A1522" s="489" t="s">
        <v>9257</v>
      </c>
      <c r="B1522" s="489" t="s">
        <v>229</v>
      </c>
      <c r="C1522" s="491">
        <v>15.610000000000001</v>
      </c>
      <c r="D1522" s="492" t="s">
        <v>4090</v>
      </c>
    </row>
    <row r="1523" spans="1:4" x14ac:dyDescent="0.2">
      <c r="A1523" s="489" t="s">
        <v>9257</v>
      </c>
      <c r="B1523" s="489" t="s">
        <v>229</v>
      </c>
      <c r="C1523" s="491">
        <v>34.58</v>
      </c>
      <c r="D1523" s="492" t="s">
        <v>4090</v>
      </c>
    </row>
    <row r="1524" spans="1:4" x14ac:dyDescent="0.2">
      <c r="A1524" s="489" t="s">
        <v>9257</v>
      </c>
      <c r="B1524" s="489" t="s">
        <v>229</v>
      </c>
      <c r="C1524" s="491">
        <v>13.200000000000001</v>
      </c>
      <c r="D1524" s="492" t="s">
        <v>4090</v>
      </c>
    </row>
    <row r="1525" spans="1:4" x14ac:dyDescent="0.2">
      <c r="A1525" s="489" t="s">
        <v>9257</v>
      </c>
      <c r="B1525" s="489" t="s">
        <v>229</v>
      </c>
      <c r="C1525" s="491">
        <v>8.4</v>
      </c>
      <c r="D1525" s="492" t="s">
        <v>4090</v>
      </c>
    </row>
    <row r="1526" spans="1:4" x14ac:dyDescent="0.2">
      <c r="A1526" s="489" t="s">
        <v>9257</v>
      </c>
      <c r="B1526" s="489" t="s">
        <v>229</v>
      </c>
      <c r="C1526" s="491">
        <v>13.489999999999998</v>
      </c>
      <c r="D1526" s="492" t="s">
        <v>4090</v>
      </c>
    </row>
    <row r="1527" spans="1:4" x14ac:dyDescent="0.2">
      <c r="A1527" s="489" t="s">
        <v>9257</v>
      </c>
      <c r="B1527" s="489" t="s">
        <v>229</v>
      </c>
      <c r="C1527" s="491">
        <v>10.02</v>
      </c>
      <c r="D1527" s="492" t="s">
        <v>4090</v>
      </c>
    </row>
    <row r="1528" spans="1:4" x14ac:dyDescent="0.2">
      <c r="A1528" s="489" t="s">
        <v>9257</v>
      </c>
      <c r="B1528" s="489" t="s">
        <v>229</v>
      </c>
      <c r="C1528" s="491">
        <v>37.82</v>
      </c>
      <c r="D1528" s="492" t="s">
        <v>4090</v>
      </c>
    </row>
    <row r="1529" spans="1:4" x14ac:dyDescent="0.2">
      <c r="A1529" s="489" t="s">
        <v>9257</v>
      </c>
      <c r="B1529" s="489" t="s">
        <v>229</v>
      </c>
      <c r="C1529" s="491">
        <v>15.94</v>
      </c>
      <c r="D1529" s="492" t="s">
        <v>4090</v>
      </c>
    </row>
    <row r="1530" spans="1:4" x14ac:dyDescent="0.2">
      <c r="A1530" s="489" t="s">
        <v>9257</v>
      </c>
      <c r="B1530" s="489" t="s">
        <v>229</v>
      </c>
      <c r="C1530" s="491">
        <v>9.68</v>
      </c>
      <c r="D1530" s="492" t="s">
        <v>4090</v>
      </c>
    </row>
    <row r="1531" spans="1:4" x14ac:dyDescent="0.2">
      <c r="A1531" s="489" t="s">
        <v>9257</v>
      </c>
      <c r="B1531" s="489" t="s">
        <v>229</v>
      </c>
      <c r="C1531" s="491">
        <v>52.930000000000007</v>
      </c>
      <c r="D1531" s="492" t="s">
        <v>4090</v>
      </c>
    </row>
    <row r="1532" spans="1:4" x14ac:dyDescent="0.2">
      <c r="A1532" s="489" t="s">
        <v>9257</v>
      </c>
      <c r="B1532" s="489" t="s">
        <v>229</v>
      </c>
      <c r="C1532" s="491">
        <v>3.6</v>
      </c>
      <c r="D1532" s="492" t="s">
        <v>4090</v>
      </c>
    </row>
    <row r="1533" spans="1:4" x14ac:dyDescent="0.2">
      <c r="A1533" s="489" t="s">
        <v>9257</v>
      </c>
      <c r="B1533" s="489" t="s">
        <v>229</v>
      </c>
      <c r="C1533" s="491">
        <v>44.720000000000006</v>
      </c>
      <c r="D1533" s="492" t="s">
        <v>4090</v>
      </c>
    </row>
    <row r="1534" spans="1:4" x14ac:dyDescent="0.2">
      <c r="A1534" s="489" t="s">
        <v>9257</v>
      </c>
      <c r="B1534" s="489" t="s">
        <v>229</v>
      </c>
      <c r="C1534" s="491">
        <v>0.65999999999999992</v>
      </c>
      <c r="D1534" s="492" t="s">
        <v>4090</v>
      </c>
    </row>
    <row r="1535" spans="1:4" x14ac:dyDescent="0.2">
      <c r="A1535" s="489" t="s">
        <v>9257</v>
      </c>
      <c r="B1535" s="489" t="s">
        <v>229</v>
      </c>
      <c r="C1535" s="491">
        <v>6.75</v>
      </c>
      <c r="D1535" s="492" t="s">
        <v>4090</v>
      </c>
    </row>
    <row r="1536" spans="1:4" x14ac:dyDescent="0.2">
      <c r="A1536" s="489" t="s">
        <v>9257</v>
      </c>
      <c r="B1536" s="489" t="s">
        <v>229</v>
      </c>
      <c r="C1536" s="491">
        <v>15.37</v>
      </c>
      <c r="D1536" s="492" t="s">
        <v>4090</v>
      </c>
    </row>
    <row r="1537" spans="1:4" x14ac:dyDescent="0.2">
      <c r="A1537" s="489" t="s">
        <v>9257</v>
      </c>
      <c r="B1537" s="489" t="s">
        <v>229</v>
      </c>
      <c r="C1537" s="491">
        <v>33.840000000000003</v>
      </c>
      <c r="D1537" s="492" t="s">
        <v>4090</v>
      </c>
    </row>
    <row r="1538" spans="1:4" x14ac:dyDescent="0.2">
      <c r="A1538" s="489" t="s">
        <v>9257</v>
      </c>
      <c r="B1538" s="489" t="s">
        <v>229</v>
      </c>
      <c r="C1538" s="491">
        <v>1.1000000000000001</v>
      </c>
      <c r="D1538" s="492" t="s">
        <v>4090</v>
      </c>
    </row>
    <row r="1539" spans="1:4" x14ac:dyDescent="0.2">
      <c r="A1539" s="489" t="s">
        <v>9257</v>
      </c>
      <c r="B1539" s="489" t="s">
        <v>229</v>
      </c>
      <c r="C1539" s="491">
        <v>1.0100000000000002</v>
      </c>
      <c r="D1539" s="492" t="s">
        <v>4090</v>
      </c>
    </row>
    <row r="1540" spans="1:4" x14ac:dyDescent="0.2">
      <c r="A1540" s="489" t="s">
        <v>9257</v>
      </c>
      <c r="B1540" s="489" t="s">
        <v>229</v>
      </c>
      <c r="C1540" s="491">
        <v>9.7899999999999991</v>
      </c>
      <c r="D1540" s="492" t="s">
        <v>4090</v>
      </c>
    </row>
    <row r="1541" spans="1:4" x14ac:dyDescent="0.2">
      <c r="A1541" s="489" t="s">
        <v>9257</v>
      </c>
      <c r="B1541" s="489" t="s">
        <v>229</v>
      </c>
      <c r="C1541" s="491">
        <v>10.52</v>
      </c>
      <c r="D1541" s="492" t="s">
        <v>4090</v>
      </c>
    </row>
    <row r="1542" spans="1:4" x14ac:dyDescent="0.2">
      <c r="A1542" s="489" t="s">
        <v>9257</v>
      </c>
      <c r="B1542" s="489" t="s">
        <v>229</v>
      </c>
      <c r="C1542" s="491">
        <v>12.460000000000003</v>
      </c>
      <c r="D1542" s="492" t="s">
        <v>4090</v>
      </c>
    </row>
    <row r="1543" spans="1:4" x14ac:dyDescent="0.2">
      <c r="A1543" s="489" t="s">
        <v>9257</v>
      </c>
      <c r="B1543" s="489" t="s">
        <v>229</v>
      </c>
      <c r="C1543" s="491">
        <v>17.45</v>
      </c>
      <c r="D1543" s="492" t="s">
        <v>4090</v>
      </c>
    </row>
    <row r="1544" spans="1:4" x14ac:dyDescent="0.2">
      <c r="A1544" s="489" t="s">
        <v>9257</v>
      </c>
      <c r="B1544" s="489" t="s">
        <v>229</v>
      </c>
      <c r="C1544" s="491">
        <v>1.81</v>
      </c>
      <c r="D1544" s="492" t="s">
        <v>4090</v>
      </c>
    </row>
    <row r="1545" spans="1:4" x14ac:dyDescent="0.2">
      <c r="A1545" s="489" t="s">
        <v>9257</v>
      </c>
      <c r="B1545" s="489" t="s">
        <v>229</v>
      </c>
      <c r="C1545" s="491">
        <v>5.3800000000000008</v>
      </c>
      <c r="D1545" s="492" t="s">
        <v>4090</v>
      </c>
    </row>
    <row r="1546" spans="1:4" x14ac:dyDescent="0.2">
      <c r="A1546" s="489" t="s">
        <v>9257</v>
      </c>
      <c r="B1546" s="489" t="s">
        <v>229</v>
      </c>
      <c r="C1546" s="491">
        <v>35.010000000000005</v>
      </c>
      <c r="D1546" s="492" t="s">
        <v>4090</v>
      </c>
    </row>
    <row r="1547" spans="1:4" x14ac:dyDescent="0.2">
      <c r="A1547" s="489" t="s">
        <v>9257</v>
      </c>
      <c r="B1547" s="489" t="s">
        <v>229</v>
      </c>
      <c r="C1547" s="491">
        <v>65.760000000000005</v>
      </c>
      <c r="D1547" s="492" t="s">
        <v>4090</v>
      </c>
    </row>
    <row r="1548" spans="1:4" x14ac:dyDescent="0.2">
      <c r="A1548" s="489" t="s">
        <v>9257</v>
      </c>
      <c r="B1548" s="489" t="s">
        <v>229</v>
      </c>
      <c r="C1548" s="491">
        <v>143.97000000000003</v>
      </c>
      <c r="D1548" s="492" t="s">
        <v>4090</v>
      </c>
    </row>
    <row r="1549" spans="1:4" x14ac:dyDescent="0.2">
      <c r="A1549" s="489" t="s">
        <v>9257</v>
      </c>
      <c r="B1549" s="489" t="s">
        <v>229</v>
      </c>
      <c r="C1549" s="491">
        <v>12.959999999999999</v>
      </c>
      <c r="D1549" s="492" t="s">
        <v>4090</v>
      </c>
    </row>
    <row r="1550" spans="1:4" x14ac:dyDescent="0.2">
      <c r="A1550" s="489" t="s">
        <v>9257</v>
      </c>
      <c r="B1550" s="489" t="s">
        <v>229</v>
      </c>
      <c r="C1550" s="491">
        <v>81.39</v>
      </c>
      <c r="D1550" s="492" t="s">
        <v>4090</v>
      </c>
    </row>
    <row r="1551" spans="1:4" x14ac:dyDescent="0.2">
      <c r="A1551" s="489" t="s">
        <v>9257</v>
      </c>
      <c r="B1551" s="489" t="s">
        <v>229</v>
      </c>
      <c r="C1551" s="491">
        <v>68.98</v>
      </c>
      <c r="D1551" s="492" t="s">
        <v>4090</v>
      </c>
    </row>
    <row r="1552" spans="1:4" x14ac:dyDescent="0.2">
      <c r="A1552" s="489" t="s">
        <v>9257</v>
      </c>
      <c r="B1552" s="489" t="s">
        <v>229</v>
      </c>
      <c r="C1552" s="491">
        <v>12.7</v>
      </c>
      <c r="D1552" s="492" t="s">
        <v>4090</v>
      </c>
    </row>
    <row r="1553" spans="1:4" x14ac:dyDescent="0.2">
      <c r="A1553" s="489" t="s">
        <v>9257</v>
      </c>
      <c r="B1553" s="489" t="s">
        <v>229</v>
      </c>
      <c r="C1553" s="491">
        <v>4.9399999999999995</v>
      </c>
      <c r="D1553" s="492" t="s">
        <v>4090</v>
      </c>
    </row>
    <row r="1554" spans="1:4" x14ac:dyDescent="0.2">
      <c r="A1554" s="489" t="s">
        <v>9257</v>
      </c>
      <c r="B1554" s="489" t="s">
        <v>229</v>
      </c>
      <c r="C1554" s="491">
        <v>14.219999999999999</v>
      </c>
      <c r="D1554" s="492" t="s">
        <v>4090</v>
      </c>
    </row>
    <row r="1555" spans="1:4" x14ac:dyDescent="0.2">
      <c r="A1555" s="489" t="s">
        <v>9257</v>
      </c>
      <c r="B1555" s="489" t="s">
        <v>229</v>
      </c>
      <c r="C1555" s="491">
        <v>25.33</v>
      </c>
      <c r="D1555" s="492" t="s">
        <v>4090</v>
      </c>
    </row>
    <row r="1556" spans="1:4" x14ac:dyDescent="0.2">
      <c r="A1556" s="489" t="s">
        <v>9257</v>
      </c>
      <c r="B1556" s="489" t="s">
        <v>229</v>
      </c>
      <c r="C1556" s="491">
        <v>89.52</v>
      </c>
      <c r="D1556" s="492" t="s">
        <v>4090</v>
      </c>
    </row>
    <row r="1557" spans="1:4" x14ac:dyDescent="0.2">
      <c r="A1557" s="489" t="s">
        <v>9257</v>
      </c>
      <c r="B1557" s="489" t="s">
        <v>229</v>
      </c>
      <c r="C1557" s="491">
        <v>91.23</v>
      </c>
      <c r="D1557" s="492" t="s">
        <v>4090</v>
      </c>
    </row>
    <row r="1558" spans="1:4" x14ac:dyDescent="0.2">
      <c r="A1558" s="489" t="s">
        <v>9257</v>
      </c>
      <c r="B1558" s="489" t="s">
        <v>229</v>
      </c>
      <c r="C1558" s="491">
        <v>24.97</v>
      </c>
      <c r="D1558" s="492" t="s">
        <v>4090</v>
      </c>
    </row>
    <row r="1559" spans="1:4" x14ac:dyDescent="0.2">
      <c r="A1559" s="489" t="s">
        <v>9257</v>
      </c>
      <c r="B1559" s="489" t="s">
        <v>229</v>
      </c>
      <c r="C1559" s="491">
        <v>25.71</v>
      </c>
      <c r="D1559" s="492" t="s">
        <v>4090</v>
      </c>
    </row>
    <row r="1560" spans="1:4" x14ac:dyDescent="0.2">
      <c r="A1560" s="489" t="s">
        <v>9257</v>
      </c>
      <c r="B1560" s="489" t="s">
        <v>229</v>
      </c>
      <c r="C1560" s="491">
        <v>17.950000000000003</v>
      </c>
      <c r="D1560" s="492" t="s">
        <v>4090</v>
      </c>
    </row>
    <row r="1561" spans="1:4" x14ac:dyDescent="0.2">
      <c r="A1561" s="489" t="s">
        <v>9257</v>
      </c>
      <c r="B1561" s="489" t="s">
        <v>229</v>
      </c>
      <c r="C1561" s="491">
        <v>5.6100000000000012</v>
      </c>
      <c r="D1561" s="492" t="s">
        <v>4090</v>
      </c>
    </row>
    <row r="1562" spans="1:4" x14ac:dyDescent="0.2">
      <c r="A1562" s="489" t="s">
        <v>9257</v>
      </c>
      <c r="B1562" s="489" t="s">
        <v>229</v>
      </c>
      <c r="C1562" s="491">
        <v>20.3</v>
      </c>
      <c r="D1562" s="492" t="s">
        <v>4090</v>
      </c>
    </row>
    <row r="1563" spans="1:4" x14ac:dyDescent="0.2">
      <c r="A1563" s="489" t="s">
        <v>9257</v>
      </c>
      <c r="B1563" s="489" t="s">
        <v>229</v>
      </c>
      <c r="C1563" s="491">
        <v>10.97</v>
      </c>
      <c r="D1563" s="492" t="s">
        <v>4090</v>
      </c>
    </row>
    <row r="1564" spans="1:4" x14ac:dyDescent="0.2">
      <c r="A1564" s="489" t="s">
        <v>9257</v>
      </c>
      <c r="B1564" s="489" t="s">
        <v>229</v>
      </c>
      <c r="C1564" s="491">
        <v>3.1100000000000003</v>
      </c>
      <c r="D1564" s="492" t="s">
        <v>4090</v>
      </c>
    </row>
    <row r="1565" spans="1:4" x14ac:dyDescent="0.2">
      <c r="A1565" s="489" t="s">
        <v>9257</v>
      </c>
      <c r="B1565" s="489" t="s">
        <v>229</v>
      </c>
      <c r="C1565" s="491">
        <v>11.330000000000002</v>
      </c>
      <c r="D1565" s="492" t="s">
        <v>4090</v>
      </c>
    </row>
    <row r="1566" spans="1:4" x14ac:dyDescent="0.2">
      <c r="A1566" s="489" t="s">
        <v>9257</v>
      </c>
      <c r="B1566" s="489" t="s">
        <v>229</v>
      </c>
      <c r="C1566" s="491">
        <v>22.05</v>
      </c>
      <c r="D1566" s="492" t="s">
        <v>4090</v>
      </c>
    </row>
    <row r="1567" spans="1:4" x14ac:dyDescent="0.2">
      <c r="A1567" s="489" t="s">
        <v>9257</v>
      </c>
      <c r="B1567" s="489" t="s">
        <v>229</v>
      </c>
      <c r="C1567" s="491">
        <v>26.82</v>
      </c>
      <c r="D1567" s="492" t="s">
        <v>4090</v>
      </c>
    </row>
    <row r="1568" spans="1:4" x14ac:dyDescent="0.2">
      <c r="A1568" s="489" t="s">
        <v>9257</v>
      </c>
      <c r="B1568" s="489" t="s">
        <v>229</v>
      </c>
      <c r="C1568" s="491">
        <v>15.319999999999999</v>
      </c>
      <c r="D1568" s="492" t="s">
        <v>4090</v>
      </c>
    </row>
    <row r="1569" spans="1:4" x14ac:dyDescent="0.2">
      <c r="A1569" s="489" t="s">
        <v>9257</v>
      </c>
      <c r="B1569" s="489" t="s">
        <v>229</v>
      </c>
      <c r="C1569" s="491">
        <v>3.63</v>
      </c>
      <c r="D1569" s="492" t="s">
        <v>4090</v>
      </c>
    </row>
    <row r="1570" spans="1:4" x14ac:dyDescent="0.2">
      <c r="A1570" s="489" t="s">
        <v>9257</v>
      </c>
      <c r="B1570" s="489" t="s">
        <v>229</v>
      </c>
      <c r="C1570" s="491">
        <v>75.569999999999993</v>
      </c>
      <c r="D1570" s="492" t="s">
        <v>4090</v>
      </c>
    </row>
    <row r="1571" spans="1:4" x14ac:dyDescent="0.2">
      <c r="A1571" s="489" t="s">
        <v>9257</v>
      </c>
      <c r="B1571" s="489" t="s">
        <v>229</v>
      </c>
      <c r="C1571" s="491">
        <v>5.5499999999999989</v>
      </c>
      <c r="D1571" s="492" t="s">
        <v>4090</v>
      </c>
    </row>
    <row r="1572" spans="1:4" x14ac:dyDescent="0.2">
      <c r="A1572" s="489" t="s">
        <v>9257</v>
      </c>
      <c r="B1572" s="489" t="s">
        <v>229</v>
      </c>
      <c r="C1572" s="491">
        <v>19.39</v>
      </c>
      <c r="D1572" s="492" t="s">
        <v>4090</v>
      </c>
    </row>
    <row r="1573" spans="1:4" x14ac:dyDescent="0.2">
      <c r="A1573" s="489" t="s">
        <v>9257</v>
      </c>
      <c r="B1573" s="489" t="s">
        <v>229</v>
      </c>
      <c r="C1573" s="491">
        <v>5.9300000000000006</v>
      </c>
      <c r="D1573" s="492" t="s">
        <v>4090</v>
      </c>
    </row>
    <row r="1574" spans="1:4" x14ac:dyDescent="0.2">
      <c r="A1574" s="489" t="s">
        <v>9257</v>
      </c>
      <c r="B1574" s="489" t="s">
        <v>229</v>
      </c>
      <c r="C1574" s="491">
        <v>18.610000000000003</v>
      </c>
      <c r="D1574" s="492" t="s">
        <v>4090</v>
      </c>
    </row>
    <row r="1575" spans="1:4" x14ac:dyDescent="0.2">
      <c r="A1575" s="489" t="s">
        <v>9257</v>
      </c>
      <c r="B1575" s="489" t="s">
        <v>229</v>
      </c>
      <c r="C1575" s="491">
        <v>8.16</v>
      </c>
      <c r="D1575" s="492" t="s">
        <v>4090</v>
      </c>
    </row>
    <row r="1576" spans="1:4" x14ac:dyDescent="0.2">
      <c r="A1576" s="489" t="s">
        <v>9257</v>
      </c>
      <c r="B1576" s="489" t="s">
        <v>229</v>
      </c>
      <c r="C1576" s="491">
        <v>12.989999999999998</v>
      </c>
      <c r="D1576" s="492" t="s">
        <v>4090</v>
      </c>
    </row>
    <row r="1577" spans="1:4" x14ac:dyDescent="0.2">
      <c r="A1577" s="489" t="s">
        <v>9257</v>
      </c>
      <c r="B1577" s="489" t="s">
        <v>229</v>
      </c>
      <c r="C1577" s="491">
        <v>7.379999999999999</v>
      </c>
      <c r="D1577" s="492" t="s">
        <v>4090</v>
      </c>
    </row>
    <row r="1578" spans="1:4" x14ac:dyDescent="0.2">
      <c r="A1578" s="489" t="s">
        <v>9257</v>
      </c>
      <c r="B1578" s="489" t="s">
        <v>229</v>
      </c>
      <c r="C1578" s="491">
        <v>5.75</v>
      </c>
      <c r="D1578" s="492" t="s">
        <v>4090</v>
      </c>
    </row>
    <row r="1579" spans="1:4" x14ac:dyDescent="0.2">
      <c r="A1579" s="489" t="s">
        <v>9257</v>
      </c>
      <c r="B1579" s="489" t="s">
        <v>229</v>
      </c>
      <c r="C1579" s="491">
        <v>25.880000000000003</v>
      </c>
      <c r="D1579" s="492" t="s">
        <v>4090</v>
      </c>
    </row>
    <row r="1580" spans="1:4" x14ac:dyDescent="0.2">
      <c r="A1580" s="489" t="s">
        <v>9257</v>
      </c>
      <c r="B1580" s="489" t="s">
        <v>229</v>
      </c>
      <c r="C1580" s="491">
        <v>53.539999999999992</v>
      </c>
      <c r="D1580" s="492" t="s">
        <v>4090</v>
      </c>
    </row>
    <row r="1581" spans="1:4" x14ac:dyDescent="0.2">
      <c r="A1581" s="489" t="s">
        <v>9257</v>
      </c>
      <c r="B1581" s="489" t="s">
        <v>229</v>
      </c>
      <c r="C1581" s="491">
        <v>6.75</v>
      </c>
      <c r="D1581" s="492" t="s">
        <v>4090</v>
      </c>
    </row>
    <row r="1582" spans="1:4" x14ac:dyDescent="0.2">
      <c r="A1582" s="489" t="s">
        <v>9257</v>
      </c>
      <c r="B1582" s="489" t="s">
        <v>229</v>
      </c>
      <c r="C1582" s="491">
        <v>8.81</v>
      </c>
      <c r="D1582" s="492" t="s">
        <v>4090</v>
      </c>
    </row>
    <row r="1583" spans="1:4" x14ac:dyDescent="0.2">
      <c r="A1583" s="489" t="s">
        <v>9257</v>
      </c>
      <c r="B1583" s="489" t="s">
        <v>229</v>
      </c>
      <c r="C1583" s="491">
        <v>24.66</v>
      </c>
      <c r="D1583" s="492" t="s">
        <v>4090</v>
      </c>
    </row>
    <row r="1584" spans="1:4" x14ac:dyDescent="0.2">
      <c r="A1584" s="489" t="s">
        <v>9257</v>
      </c>
      <c r="B1584" s="489" t="s">
        <v>229</v>
      </c>
      <c r="C1584" s="491">
        <v>7.5</v>
      </c>
      <c r="D1584" s="492" t="s">
        <v>4090</v>
      </c>
    </row>
    <row r="1585" spans="1:4" x14ac:dyDescent="0.2">
      <c r="A1585" s="489" t="s">
        <v>9257</v>
      </c>
      <c r="B1585" s="489" t="s">
        <v>229</v>
      </c>
      <c r="C1585" s="491">
        <v>13.73</v>
      </c>
      <c r="D1585" s="492" t="s">
        <v>4090</v>
      </c>
    </row>
    <row r="1586" spans="1:4" x14ac:dyDescent="0.2">
      <c r="A1586" s="489" t="s">
        <v>9257</v>
      </c>
      <c r="B1586" s="489" t="s">
        <v>229</v>
      </c>
      <c r="C1586" s="491">
        <v>12.610000000000001</v>
      </c>
      <c r="D1586" s="492" t="s">
        <v>4090</v>
      </c>
    </row>
    <row r="1587" spans="1:4" x14ac:dyDescent="0.2">
      <c r="A1587" s="489" t="s">
        <v>9257</v>
      </c>
      <c r="B1587" s="489" t="s">
        <v>229</v>
      </c>
      <c r="C1587" s="491">
        <v>0.54</v>
      </c>
      <c r="D1587" s="492" t="s">
        <v>4090</v>
      </c>
    </row>
    <row r="1588" spans="1:4" x14ac:dyDescent="0.2">
      <c r="A1588" s="489" t="s">
        <v>9257</v>
      </c>
      <c r="B1588" s="489" t="s">
        <v>229</v>
      </c>
      <c r="C1588" s="491">
        <v>5.8599999999999994</v>
      </c>
      <c r="D1588" s="492" t="s">
        <v>4090</v>
      </c>
    </row>
    <row r="1589" spans="1:4" x14ac:dyDescent="0.2">
      <c r="A1589" s="489" t="s">
        <v>9257</v>
      </c>
      <c r="B1589" s="489" t="s">
        <v>229</v>
      </c>
      <c r="C1589" s="491">
        <v>10.520000000000001</v>
      </c>
      <c r="D1589" s="492" t="s">
        <v>4090</v>
      </c>
    </row>
    <row r="1590" spans="1:4" x14ac:dyDescent="0.2">
      <c r="A1590" s="489" t="s">
        <v>9257</v>
      </c>
      <c r="B1590" s="489" t="s">
        <v>229</v>
      </c>
      <c r="C1590" s="491">
        <v>63</v>
      </c>
      <c r="D1590" s="492" t="s">
        <v>4090</v>
      </c>
    </row>
    <row r="1591" spans="1:4" x14ac:dyDescent="0.2">
      <c r="A1591" s="489" t="s">
        <v>9257</v>
      </c>
      <c r="B1591" s="489" t="s">
        <v>229</v>
      </c>
      <c r="C1591" s="491">
        <v>50.16</v>
      </c>
      <c r="D1591" s="492" t="s">
        <v>4090</v>
      </c>
    </row>
    <row r="1592" spans="1:4" x14ac:dyDescent="0.2">
      <c r="A1592" s="489" t="s">
        <v>9257</v>
      </c>
      <c r="B1592" s="489" t="s">
        <v>229</v>
      </c>
      <c r="C1592" s="491">
        <v>15.88</v>
      </c>
      <c r="D1592" s="492" t="s">
        <v>4090</v>
      </c>
    </row>
    <row r="1593" spans="1:4" x14ac:dyDescent="0.2">
      <c r="A1593" s="489" t="s">
        <v>9257</v>
      </c>
      <c r="B1593" s="489" t="s">
        <v>229</v>
      </c>
      <c r="C1593" s="491">
        <v>9.98</v>
      </c>
      <c r="D1593" s="492" t="s">
        <v>4090</v>
      </c>
    </row>
    <row r="1594" spans="1:4" x14ac:dyDescent="0.2">
      <c r="A1594" s="489" t="s">
        <v>9257</v>
      </c>
      <c r="B1594" s="489" t="s">
        <v>229</v>
      </c>
      <c r="C1594" s="491">
        <v>7.379999999999999</v>
      </c>
      <c r="D1594" s="492" t="s">
        <v>4090</v>
      </c>
    </row>
    <row r="1595" spans="1:4" x14ac:dyDescent="0.2">
      <c r="A1595" s="489" t="s">
        <v>9257</v>
      </c>
      <c r="B1595" s="489" t="s">
        <v>229</v>
      </c>
      <c r="C1595" s="491">
        <v>5.16</v>
      </c>
      <c r="D1595" s="492" t="s">
        <v>4090</v>
      </c>
    </row>
    <row r="1596" spans="1:4" x14ac:dyDescent="0.2">
      <c r="A1596" s="489" t="s">
        <v>9257</v>
      </c>
      <c r="B1596" s="489" t="s">
        <v>229</v>
      </c>
      <c r="C1596" s="491">
        <v>9.5</v>
      </c>
      <c r="D1596" s="492" t="s">
        <v>4090</v>
      </c>
    </row>
    <row r="1597" spans="1:4" x14ac:dyDescent="0.2">
      <c r="A1597" s="489" t="s">
        <v>9257</v>
      </c>
      <c r="B1597" s="489" t="s">
        <v>229</v>
      </c>
      <c r="C1597" s="491">
        <v>7.0000000000000007E-2</v>
      </c>
      <c r="D1597" s="492" t="s">
        <v>4090</v>
      </c>
    </row>
    <row r="1598" spans="1:4" x14ac:dyDescent="0.2">
      <c r="A1598" s="489" t="s">
        <v>9257</v>
      </c>
      <c r="B1598" s="489" t="s">
        <v>229</v>
      </c>
      <c r="C1598" s="491">
        <v>10.81</v>
      </c>
      <c r="D1598" s="492" t="s">
        <v>4090</v>
      </c>
    </row>
    <row r="1599" spans="1:4" x14ac:dyDescent="0.2">
      <c r="A1599" s="489" t="s">
        <v>9257</v>
      </c>
      <c r="B1599" s="489" t="s">
        <v>229</v>
      </c>
      <c r="C1599" s="491">
        <v>7</v>
      </c>
      <c r="D1599" s="492" t="s">
        <v>4090</v>
      </c>
    </row>
    <row r="1600" spans="1:4" x14ac:dyDescent="0.2">
      <c r="A1600" s="489" t="s">
        <v>9257</v>
      </c>
      <c r="B1600" s="489" t="s">
        <v>229</v>
      </c>
      <c r="C1600" s="491">
        <v>18.75</v>
      </c>
      <c r="D1600" s="492" t="s">
        <v>4090</v>
      </c>
    </row>
    <row r="1601" spans="1:4" x14ac:dyDescent="0.2">
      <c r="A1601" s="489" t="s">
        <v>9257</v>
      </c>
      <c r="B1601" s="489" t="s">
        <v>229</v>
      </c>
      <c r="C1601" s="491">
        <v>5.2299999999999995</v>
      </c>
      <c r="D1601" s="492" t="s">
        <v>4090</v>
      </c>
    </row>
    <row r="1602" spans="1:4" x14ac:dyDescent="0.2">
      <c r="A1602" s="489" t="s">
        <v>9257</v>
      </c>
      <c r="B1602" s="489" t="s">
        <v>229</v>
      </c>
      <c r="C1602" s="491">
        <v>6.9799999999999995</v>
      </c>
      <c r="D1602" s="492" t="s">
        <v>4090</v>
      </c>
    </row>
    <row r="1603" spans="1:4" x14ac:dyDescent="0.2">
      <c r="A1603" s="489" t="s">
        <v>9257</v>
      </c>
      <c r="B1603" s="489" t="s">
        <v>229</v>
      </c>
      <c r="C1603" s="491">
        <v>8.3300000000000018</v>
      </c>
      <c r="D1603" s="492" t="s">
        <v>4090</v>
      </c>
    </row>
    <row r="1604" spans="1:4" x14ac:dyDescent="0.2">
      <c r="A1604" s="489" t="s">
        <v>9257</v>
      </c>
      <c r="B1604" s="489" t="s">
        <v>229</v>
      </c>
      <c r="C1604" s="491">
        <v>31.410000000000004</v>
      </c>
      <c r="D1604" s="492" t="s">
        <v>4090</v>
      </c>
    </row>
    <row r="1605" spans="1:4" x14ac:dyDescent="0.2">
      <c r="A1605" s="489" t="s">
        <v>9257</v>
      </c>
      <c r="B1605" s="489" t="s">
        <v>229</v>
      </c>
      <c r="C1605" s="491">
        <v>13.89</v>
      </c>
      <c r="D1605" s="492" t="s">
        <v>4090</v>
      </c>
    </row>
    <row r="1606" spans="1:4" x14ac:dyDescent="0.2">
      <c r="A1606" s="489" t="s">
        <v>9257</v>
      </c>
      <c r="B1606" s="489" t="s">
        <v>229</v>
      </c>
      <c r="C1606" s="491">
        <v>73.760000000000005</v>
      </c>
      <c r="D1606" s="492" t="s">
        <v>4090</v>
      </c>
    </row>
    <row r="1607" spans="1:4" x14ac:dyDescent="0.2">
      <c r="A1607" s="489" t="s">
        <v>9257</v>
      </c>
      <c r="B1607" s="489" t="s">
        <v>229</v>
      </c>
      <c r="C1607" s="491">
        <v>42.730000000000004</v>
      </c>
      <c r="D1607" s="492" t="s">
        <v>4090</v>
      </c>
    </row>
    <row r="1608" spans="1:4" x14ac:dyDescent="0.2">
      <c r="A1608" s="489" t="s">
        <v>9257</v>
      </c>
      <c r="B1608" s="489" t="s">
        <v>229</v>
      </c>
      <c r="C1608" s="491">
        <v>13.260000000000002</v>
      </c>
      <c r="D1608" s="492" t="s">
        <v>4090</v>
      </c>
    </row>
    <row r="1609" spans="1:4" x14ac:dyDescent="0.2">
      <c r="A1609" s="489" t="s">
        <v>9257</v>
      </c>
      <c r="B1609" s="489" t="s">
        <v>229</v>
      </c>
      <c r="C1609" s="491">
        <v>10.88</v>
      </c>
      <c r="D1609" s="492" t="s">
        <v>4090</v>
      </c>
    </row>
    <row r="1610" spans="1:4" x14ac:dyDescent="0.2">
      <c r="A1610" s="489" t="s">
        <v>9257</v>
      </c>
      <c r="B1610" s="489" t="s">
        <v>229</v>
      </c>
      <c r="C1610" s="491">
        <v>83.67</v>
      </c>
      <c r="D1610" s="492" t="s">
        <v>4090</v>
      </c>
    </row>
    <row r="1611" spans="1:4" x14ac:dyDescent="0.2">
      <c r="A1611" s="489" t="s">
        <v>9257</v>
      </c>
      <c r="B1611" s="489" t="s">
        <v>229</v>
      </c>
      <c r="C1611" s="491">
        <v>4.7700000000000005</v>
      </c>
      <c r="D1611" s="492" t="s">
        <v>4090</v>
      </c>
    </row>
    <row r="1612" spans="1:4" x14ac:dyDescent="0.2">
      <c r="A1612" s="489" t="s">
        <v>9257</v>
      </c>
      <c r="B1612" s="489" t="s">
        <v>229</v>
      </c>
      <c r="C1612" s="491">
        <v>35.150000000000006</v>
      </c>
      <c r="D1612" s="492" t="s">
        <v>4090</v>
      </c>
    </row>
    <row r="1613" spans="1:4" x14ac:dyDescent="0.2">
      <c r="A1613" s="489" t="s">
        <v>9257</v>
      </c>
      <c r="B1613" s="489" t="s">
        <v>229</v>
      </c>
      <c r="C1613" s="491">
        <v>21.74</v>
      </c>
      <c r="D1613" s="492" t="s">
        <v>4090</v>
      </c>
    </row>
    <row r="1614" spans="1:4" x14ac:dyDescent="0.2">
      <c r="A1614" s="489" t="s">
        <v>9257</v>
      </c>
      <c r="B1614" s="489" t="s">
        <v>229</v>
      </c>
      <c r="C1614" s="491">
        <v>47.8</v>
      </c>
      <c r="D1614" s="492" t="s">
        <v>4090</v>
      </c>
    </row>
    <row r="1615" spans="1:4" x14ac:dyDescent="0.2">
      <c r="A1615" s="489" t="s">
        <v>9257</v>
      </c>
      <c r="B1615" s="489" t="s">
        <v>229</v>
      </c>
      <c r="C1615" s="491">
        <v>34.58</v>
      </c>
      <c r="D1615" s="492" t="s">
        <v>4090</v>
      </c>
    </row>
    <row r="1616" spans="1:4" x14ac:dyDescent="0.2">
      <c r="A1616" s="489" t="s">
        <v>9257</v>
      </c>
      <c r="B1616" s="489" t="s">
        <v>229</v>
      </c>
      <c r="C1616" s="491">
        <v>11.91</v>
      </c>
      <c r="D1616" s="492" t="s">
        <v>4090</v>
      </c>
    </row>
    <row r="1617" spans="1:4" x14ac:dyDescent="0.2">
      <c r="A1617" s="489" t="s">
        <v>9257</v>
      </c>
      <c r="B1617" s="489" t="s">
        <v>229</v>
      </c>
      <c r="C1617" s="491">
        <v>12.84</v>
      </c>
      <c r="D1617" s="492" t="s">
        <v>4090</v>
      </c>
    </row>
    <row r="1618" spans="1:4" x14ac:dyDescent="0.2">
      <c r="A1618" s="489" t="s">
        <v>9257</v>
      </c>
      <c r="B1618" s="489" t="s">
        <v>229</v>
      </c>
      <c r="C1618" s="491">
        <v>4.0600000000000005</v>
      </c>
      <c r="D1618" s="492" t="s">
        <v>4090</v>
      </c>
    </row>
    <row r="1619" spans="1:4" x14ac:dyDescent="0.2">
      <c r="A1619" s="489" t="s">
        <v>9257</v>
      </c>
      <c r="B1619" s="489" t="s">
        <v>229</v>
      </c>
      <c r="C1619" s="491">
        <v>20.07</v>
      </c>
      <c r="D1619" s="492" t="s">
        <v>4090</v>
      </c>
    </row>
    <row r="1620" spans="1:4" x14ac:dyDescent="0.2">
      <c r="A1620" s="489" t="s">
        <v>9257</v>
      </c>
      <c r="B1620" s="489" t="s">
        <v>229</v>
      </c>
      <c r="C1620" s="491">
        <v>0.05</v>
      </c>
      <c r="D1620" s="492" t="s">
        <v>4090</v>
      </c>
    </row>
    <row r="1621" spans="1:4" x14ac:dyDescent="0.2">
      <c r="A1621" s="489" t="s">
        <v>9257</v>
      </c>
      <c r="B1621" s="489" t="s">
        <v>229</v>
      </c>
      <c r="C1621" s="491">
        <v>17.960000000000004</v>
      </c>
      <c r="D1621" s="492" t="s">
        <v>4090</v>
      </c>
    </row>
    <row r="1622" spans="1:4" x14ac:dyDescent="0.2">
      <c r="A1622" s="489" t="s">
        <v>9257</v>
      </c>
      <c r="B1622" s="489" t="s">
        <v>229</v>
      </c>
      <c r="C1622" s="491">
        <v>141.96</v>
      </c>
      <c r="D1622" s="492" t="s">
        <v>4090</v>
      </c>
    </row>
    <row r="1623" spans="1:4" x14ac:dyDescent="0.2">
      <c r="A1623" s="489" t="s">
        <v>9257</v>
      </c>
      <c r="B1623" s="489" t="s">
        <v>229</v>
      </c>
      <c r="C1623" s="491">
        <v>15.519999999999998</v>
      </c>
      <c r="D1623" s="492" t="s">
        <v>4090</v>
      </c>
    </row>
    <row r="1624" spans="1:4" x14ac:dyDescent="0.2">
      <c r="A1624" s="489" t="s">
        <v>9257</v>
      </c>
      <c r="B1624" s="489" t="s">
        <v>229</v>
      </c>
      <c r="C1624" s="491">
        <v>6.8600000000000012</v>
      </c>
      <c r="D1624" s="492" t="s">
        <v>4090</v>
      </c>
    </row>
    <row r="1625" spans="1:4" x14ac:dyDescent="0.2">
      <c r="A1625" s="489" t="s">
        <v>9257</v>
      </c>
      <c r="B1625" s="489" t="s">
        <v>229</v>
      </c>
      <c r="C1625" s="491">
        <v>11.01</v>
      </c>
      <c r="D1625" s="492" t="s">
        <v>4090</v>
      </c>
    </row>
    <row r="1626" spans="1:4" x14ac:dyDescent="0.2">
      <c r="A1626" s="489" t="s">
        <v>9257</v>
      </c>
      <c r="B1626" s="489" t="s">
        <v>229</v>
      </c>
      <c r="C1626" s="491">
        <v>11.54</v>
      </c>
      <c r="D1626" s="492" t="s">
        <v>4090</v>
      </c>
    </row>
    <row r="1627" spans="1:4" x14ac:dyDescent="0.2">
      <c r="A1627" s="489" t="s">
        <v>9257</v>
      </c>
      <c r="B1627" s="489" t="s">
        <v>229</v>
      </c>
      <c r="C1627" s="491">
        <v>26.470000000000002</v>
      </c>
      <c r="D1627" s="492" t="s">
        <v>4090</v>
      </c>
    </row>
    <row r="1628" spans="1:4" x14ac:dyDescent="0.2">
      <c r="A1628" s="489" t="s">
        <v>9257</v>
      </c>
      <c r="B1628" s="489" t="s">
        <v>229</v>
      </c>
      <c r="C1628" s="491">
        <v>81.149999999999991</v>
      </c>
      <c r="D1628" s="492" t="s">
        <v>4090</v>
      </c>
    </row>
    <row r="1629" spans="1:4" x14ac:dyDescent="0.2">
      <c r="A1629" s="489" t="s">
        <v>9257</v>
      </c>
      <c r="B1629" s="489" t="s">
        <v>229</v>
      </c>
      <c r="C1629" s="491">
        <v>9.09</v>
      </c>
      <c r="D1629" s="492" t="s">
        <v>4090</v>
      </c>
    </row>
    <row r="1630" spans="1:4" x14ac:dyDescent="0.2">
      <c r="A1630" s="489" t="s">
        <v>9257</v>
      </c>
      <c r="B1630" s="489" t="s">
        <v>229</v>
      </c>
      <c r="C1630" s="491">
        <v>133.89000000000001</v>
      </c>
      <c r="D1630" s="492" t="s">
        <v>4090</v>
      </c>
    </row>
    <row r="1631" spans="1:4" x14ac:dyDescent="0.2">
      <c r="A1631" s="489" t="s">
        <v>9257</v>
      </c>
      <c r="B1631" s="489" t="s">
        <v>229</v>
      </c>
      <c r="C1631" s="491">
        <v>7.67</v>
      </c>
      <c r="D1631" s="492" t="s">
        <v>4090</v>
      </c>
    </row>
    <row r="1632" spans="1:4" x14ac:dyDescent="0.2">
      <c r="A1632" s="489" t="s">
        <v>9257</v>
      </c>
      <c r="B1632" s="489" t="s">
        <v>229</v>
      </c>
      <c r="C1632" s="491">
        <v>44.76</v>
      </c>
      <c r="D1632" s="492" t="s">
        <v>4090</v>
      </c>
    </row>
    <row r="1633" spans="1:4" x14ac:dyDescent="0.2">
      <c r="A1633" s="489" t="s">
        <v>9257</v>
      </c>
      <c r="B1633" s="489" t="s">
        <v>229</v>
      </c>
      <c r="C1633" s="491">
        <v>31.250000000000004</v>
      </c>
      <c r="D1633" s="492" t="s">
        <v>4090</v>
      </c>
    </row>
    <row r="1634" spans="1:4" x14ac:dyDescent="0.2">
      <c r="A1634" s="489" t="s">
        <v>9257</v>
      </c>
      <c r="B1634" s="489" t="s">
        <v>229</v>
      </c>
      <c r="C1634" s="491">
        <v>66.430000000000007</v>
      </c>
      <c r="D1634" s="492" t="s">
        <v>4090</v>
      </c>
    </row>
    <row r="1635" spans="1:4" x14ac:dyDescent="0.2">
      <c r="A1635" s="489" t="s">
        <v>9257</v>
      </c>
      <c r="B1635" s="489" t="s">
        <v>229</v>
      </c>
      <c r="C1635" s="491">
        <v>42.07</v>
      </c>
      <c r="D1635" s="492" t="s">
        <v>4090</v>
      </c>
    </row>
    <row r="1636" spans="1:4" x14ac:dyDescent="0.2">
      <c r="A1636" s="489" t="s">
        <v>9257</v>
      </c>
      <c r="B1636" s="489" t="s">
        <v>229</v>
      </c>
      <c r="C1636" s="491">
        <v>198.35</v>
      </c>
      <c r="D1636" s="492" t="s">
        <v>4090</v>
      </c>
    </row>
    <row r="1637" spans="1:4" x14ac:dyDescent="0.2">
      <c r="A1637" s="489" t="s">
        <v>9257</v>
      </c>
      <c r="B1637" s="489" t="s">
        <v>229</v>
      </c>
      <c r="C1637" s="491">
        <v>84.88</v>
      </c>
      <c r="D1637" s="492" t="s">
        <v>4090</v>
      </c>
    </row>
    <row r="1638" spans="1:4" x14ac:dyDescent="0.2">
      <c r="A1638" s="489" t="s">
        <v>9257</v>
      </c>
      <c r="B1638" s="489" t="s">
        <v>229</v>
      </c>
      <c r="C1638" s="491">
        <v>14.97</v>
      </c>
      <c r="D1638" s="492" t="s">
        <v>4090</v>
      </c>
    </row>
    <row r="1639" spans="1:4" x14ac:dyDescent="0.2">
      <c r="A1639" s="489" t="s">
        <v>9257</v>
      </c>
      <c r="B1639" s="489" t="s">
        <v>229</v>
      </c>
      <c r="C1639" s="491">
        <v>50.61</v>
      </c>
      <c r="D1639" s="492" t="s">
        <v>4090</v>
      </c>
    </row>
    <row r="1640" spans="1:4" x14ac:dyDescent="0.2">
      <c r="A1640" s="489" t="s">
        <v>9257</v>
      </c>
      <c r="B1640" s="489" t="s">
        <v>229</v>
      </c>
      <c r="C1640" s="491">
        <v>21.810000000000002</v>
      </c>
      <c r="D1640" s="492" t="s">
        <v>4090</v>
      </c>
    </row>
    <row r="1641" spans="1:4" x14ac:dyDescent="0.2">
      <c r="A1641" s="489" t="s">
        <v>9257</v>
      </c>
      <c r="B1641" s="489" t="s">
        <v>229</v>
      </c>
      <c r="C1641" s="491">
        <v>18.59</v>
      </c>
      <c r="D1641" s="492" t="s">
        <v>4090</v>
      </c>
    </row>
    <row r="1642" spans="1:4" x14ac:dyDescent="0.2">
      <c r="A1642" s="489" t="s">
        <v>9257</v>
      </c>
      <c r="B1642" s="489" t="s">
        <v>229</v>
      </c>
      <c r="C1642" s="491">
        <v>10.26</v>
      </c>
      <c r="D1642" s="492" t="s">
        <v>4090</v>
      </c>
    </row>
    <row r="1643" spans="1:4" x14ac:dyDescent="0.2">
      <c r="A1643" s="489" t="s">
        <v>9257</v>
      </c>
      <c r="B1643" s="489" t="s">
        <v>229</v>
      </c>
      <c r="C1643" s="491">
        <v>17.03</v>
      </c>
      <c r="D1643" s="492" t="s">
        <v>4090</v>
      </c>
    </row>
    <row r="1644" spans="1:4" x14ac:dyDescent="0.2">
      <c r="A1644" s="489" t="s">
        <v>9257</v>
      </c>
      <c r="B1644" s="489" t="s">
        <v>229</v>
      </c>
      <c r="C1644" s="491">
        <v>110.23</v>
      </c>
      <c r="D1644" s="492" t="s">
        <v>4090</v>
      </c>
    </row>
    <row r="1645" spans="1:4" x14ac:dyDescent="0.2">
      <c r="A1645" s="489" t="s">
        <v>9257</v>
      </c>
      <c r="B1645" s="489" t="s">
        <v>229</v>
      </c>
      <c r="C1645" s="491">
        <v>29.020000000000003</v>
      </c>
      <c r="D1645" s="492" t="s">
        <v>4090</v>
      </c>
    </row>
    <row r="1646" spans="1:4" x14ac:dyDescent="0.2">
      <c r="A1646" s="489" t="s">
        <v>9257</v>
      </c>
      <c r="B1646" s="489" t="s">
        <v>229</v>
      </c>
      <c r="C1646" s="491">
        <v>8.7100000000000009</v>
      </c>
      <c r="D1646" s="492" t="s">
        <v>4090</v>
      </c>
    </row>
    <row r="1647" spans="1:4" x14ac:dyDescent="0.2">
      <c r="A1647" s="489" t="s">
        <v>9257</v>
      </c>
      <c r="B1647" s="489" t="s">
        <v>229</v>
      </c>
      <c r="C1647" s="491">
        <v>2.7699999999999996</v>
      </c>
      <c r="D1647" s="492" t="s">
        <v>4090</v>
      </c>
    </row>
    <row r="1648" spans="1:4" x14ac:dyDescent="0.2">
      <c r="A1648" s="489" t="s">
        <v>9257</v>
      </c>
      <c r="B1648" s="489" t="s">
        <v>229</v>
      </c>
      <c r="C1648" s="491">
        <v>19.46</v>
      </c>
      <c r="D1648" s="492" t="s">
        <v>4090</v>
      </c>
    </row>
    <row r="1649" spans="1:4" x14ac:dyDescent="0.2">
      <c r="A1649" s="489" t="s">
        <v>9257</v>
      </c>
      <c r="B1649" s="489" t="s">
        <v>229</v>
      </c>
      <c r="C1649" s="491">
        <v>2.95</v>
      </c>
      <c r="D1649" s="492" t="s">
        <v>4090</v>
      </c>
    </row>
    <row r="1650" spans="1:4" x14ac:dyDescent="0.2">
      <c r="A1650" s="489" t="s">
        <v>9257</v>
      </c>
      <c r="B1650" s="489" t="s">
        <v>229</v>
      </c>
      <c r="C1650" s="491">
        <v>42.79</v>
      </c>
      <c r="D1650" s="492" t="s">
        <v>4090</v>
      </c>
    </row>
    <row r="1651" spans="1:4" x14ac:dyDescent="0.2">
      <c r="A1651" s="489" t="s">
        <v>9257</v>
      </c>
      <c r="B1651" s="489" t="s">
        <v>229</v>
      </c>
      <c r="C1651" s="491">
        <v>60.1</v>
      </c>
      <c r="D1651" s="492" t="s">
        <v>4090</v>
      </c>
    </row>
    <row r="1652" spans="1:4" x14ac:dyDescent="0.2">
      <c r="A1652" s="489" t="s">
        <v>9257</v>
      </c>
      <c r="B1652" s="489" t="s">
        <v>229</v>
      </c>
      <c r="C1652" s="491">
        <v>27.759999999999998</v>
      </c>
      <c r="D1652" s="492" t="s">
        <v>4090</v>
      </c>
    </row>
    <row r="1653" spans="1:4" x14ac:dyDescent="0.2">
      <c r="A1653" s="489" t="s">
        <v>9257</v>
      </c>
      <c r="B1653" s="489" t="s">
        <v>229</v>
      </c>
      <c r="C1653" s="491">
        <v>12.15</v>
      </c>
      <c r="D1653" s="492" t="s">
        <v>4090</v>
      </c>
    </row>
    <row r="1654" spans="1:4" x14ac:dyDescent="0.2">
      <c r="A1654" s="489" t="s">
        <v>9257</v>
      </c>
      <c r="B1654" s="489" t="s">
        <v>229</v>
      </c>
      <c r="C1654" s="491">
        <v>21.810000000000002</v>
      </c>
      <c r="D1654" s="492" t="s">
        <v>4090</v>
      </c>
    </row>
    <row r="1655" spans="1:4" x14ac:dyDescent="0.2">
      <c r="A1655" s="489" t="s">
        <v>9257</v>
      </c>
      <c r="B1655" s="489" t="s">
        <v>229</v>
      </c>
      <c r="C1655" s="491">
        <v>76.329999999999984</v>
      </c>
      <c r="D1655" s="492" t="s">
        <v>4090</v>
      </c>
    </row>
    <row r="1656" spans="1:4" x14ac:dyDescent="0.2">
      <c r="A1656" s="489" t="s">
        <v>9257</v>
      </c>
      <c r="B1656" s="489" t="s">
        <v>229</v>
      </c>
      <c r="C1656" s="491">
        <v>12.090000000000002</v>
      </c>
      <c r="D1656" s="492" t="s">
        <v>4090</v>
      </c>
    </row>
    <row r="1657" spans="1:4" x14ac:dyDescent="0.2">
      <c r="A1657" s="489" t="s">
        <v>9257</v>
      </c>
      <c r="B1657" s="489" t="s">
        <v>229</v>
      </c>
      <c r="C1657" s="491">
        <v>73.11</v>
      </c>
      <c r="D1657" s="492" t="s">
        <v>4090</v>
      </c>
    </row>
    <row r="1658" spans="1:4" x14ac:dyDescent="0.2">
      <c r="A1658" s="489" t="s">
        <v>9257</v>
      </c>
      <c r="B1658" s="489" t="s">
        <v>229</v>
      </c>
      <c r="C1658" s="491">
        <v>8.76</v>
      </c>
      <c r="D1658" s="492" t="s">
        <v>4090</v>
      </c>
    </row>
    <row r="1659" spans="1:4" x14ac:dyDescent="0.2">
      <c r="A1659" s="489" t="s">
        <v>9257</v>
      </c>
      <c r="B1659" s="489" t="s">
        <v>229</v>
      </c>
      <c r="C1659" s="491">
        <v>29.819999999999997</v>
      </c>
      <c r="D1659" s="492" t="s">
        <v>4090</v>
      </c>
    </row>
    <row r="1660" spans="1:4" x14ac:dyDescent="0.2">
      <c r="A1660" s="489" t="s">
        <v>9257</v>
      </c>
      <c r="B1660" s="489" t="s">
        <v>229</v>
      </c>
      <c r="C1660" s="491">
        <v>10.81</v>
      </c>
      <c r="D1660" s="492" t="s">
        <v>4090</v>
      </c>
    </row>
    <row r="1661" spans="1:4" x14ac:dyDescent="0.2">
      <c r="A1661" s="489" t="s">
        <v>9257</v>
      </c>
      <c r="B1661" s="489" t="s">
        <v>229</v>
      </c>
      <c r="C1661" s="491">
        <v>3.4400000000000004</v>
      </c>
      <c r="D1661" s="492" t="s">
        <v>4090</v>
      </c>
    </row>
    <row r="1662" spans="1:4" x14ac:dyDescent="0.2">
      <c r="A1662" s="489" t="s">
        <v>9257</v>
      </c>
      <c r="B1662" s="489" t="s">
        <v>229</v>
      </c>
      <c r="C1662" s="491">
        <v>10.770000000000001</v>
      </c>
      <c r="D1662" s="492" t="s">
        <v>4090</v>
      </c>
    </row>
    <row r="1663" spans="1:4" x14ac:dyDescent="0.2">
      <c r="A1663" s="489" t="s">
        <v>9257</v>
      </c>
      <c r="B1663" s="489" t="s">
        <v>229</v>
      </c>
      <c r="C1663" s="491">
        <v>40.74</v>
      </c>
      <c r="D1663" s="492" t="s">
        <v>4090</v>
      </c>
    </row>
    <row r="1664" spans="1:4" x14ac:dyDescent="0.2">
      <c r="A1664" s="489" t="s">
        <v>9257</v>
      </c>
      <c r="B1664" s="489" t="s">
        <v>229</v>
      </c>
      <c r="C1664" s="491">
        <v>202.56000000000003</v>
      </c>
      <c r="D1664" s="492" t="s">
        <v>4090</v>
      </c>
    </row>
    <row r="1665" spans="1:4" x14ac:dyDescent="0.2">
      <c r="A1665" s="489" t="s">
        <v>9257</v>
      </c>
      <c r="B1665" s="489" t="s">
        <v>229</v>
      </c>
      <c r="C1665" s="491">
        <v>238.43</v>
      </c>
      <c r="D1665" s="492" t="s">
        <v>4090</v>
      </c>
    </row>
    <row r="1666" spans="1:4" x14ac:dyDescent="0.2">
      <c r="A1666" s="489" t="s">
        <v>9257</v>
      </c>
      <c r="B1666" s="489" t="s">
        <v>229</v>
      </c>
      <c r="C1666" s="491">
        <v>10.35</v>
      </c>
      <c r="D1666" s="492" t="s">
        <v>4090</v>
      </c>
    </row>
    <row r="1667" spans="1:4" x14ac:dyDescent="0.2">
      <c r="A1667" s="489" t="s">
        <v>9257</v>
      </c>
      <c r="B1667" s="489" t="s">
        <v>229</v>
      </c>
      <c r="C1667" s="491">
        <v>38.879999999999995</v>
      </c>
      <c r="D1667" s="492" t="s">
        <v>4090</v>
      </c>
    </row>
    <row r="1668" spans="1:4" x14ac:dyDescent="0.2">
      <c r="A1668" s="489" t="s">
        <v>9257</v>
      </c>
      <c r="B1668" s="489" t="s">
        <v>229</v>
      </c>
      <c r="C1668" s="491">
        <v>29.97</v>
      </c>
      <c r="D1668" s="492" t="s">
        <v>4090</v>
      </c>
    </row>
    <row r="1669" spans="1:4" x14ac:dyDescent="0.2">
      <c r="A1669" s="489" t="s">
        <v>9257</v>
      </c>
      <c r="B1669" s="489" t="s">
        <v>229</v>
      </c>
      <c r="C1669" s="491">
        <v>6.93</v>
      </c>
      <c r="D1669" s="492" t="s">
        <v>4090</v>
      </c>
    </row>
    <row r="1670" spans="1:4" x14ac:dyDescent="0.2">
      <c r="A1670" s="489" t="s">
        <v>9257</v>
      </c>
      <c r="B1670" s="489" t="s">
        <v>229</v>
      </c>
      <c r="C1670" s="491">
        <v>8.6399999999999988</v>
      </c>
      <c r="D1670" s="492" t="s">
        <v>4090</v>
      </c>
    </row>
    <row r="1671" spans="1:4" x14ac:dyDescent="0.2">
      <c r="A1671" s="489" t="s">
        <v>9257</v>
      </c>
      <c r="B1671" s="489" t="s">
        <v>229</v>
      </c>
      <c r="C1671" s="491">
        <v>81.510000000000005</v>
      </c>
      <c r="D1671" s="492" t="s">
        <v>4090</v>
      </c>
    </row>
    <row r="1672" spans="1:4" x14ac:dyDescent="0.2">
      <c r="A1672" s="489" t="s">
        <v>9257</v>
      </c>
      <c r="B1672" s="489" t="s">
        <v>229</v>
      </c>
      <c r="C1672" s="491">
        <v>104.53</v>
      </c>
      <c r="D1672" s="492" t="s">
        <v>4090</v>
      </c>
    </row>
    <row r="1673" spans="1:4" x14ac:dyDescent="0.2">
      <c r="A1673" s="489" t="s">
        <v>9257</v>
      </c>
      <c r="B1673" s="489" t="s">
        <v>229</v>
      </c>
      <c r="C1673" s="491">
        <v>4.9399999999999995</v>
      </c>
      <c r="D1673" s="492" t="s">
        <v>4090</v>
      </c>
    </row>
    <row r="1674" spans="1:4" x14ac:dyDescent="0.2">
      <c r="A1674" s="489" t="s">
        <v>9257</v>
      </c>
      <c r="B1674" s="489" t="s">
        <v>229</v>
      </c>
      <c r="C1674" s="491">
        <v>9.58</v>
      </c>
      <c r="D1674" s="492" t="s">
        <v>4090</v>
      </c>
    </row>
    <row r="1675" spans="1:4" x14ac:dyDescent="0.2">
      <c r="A1675" s="489" t="s">
        <v>9257</v>
      </c>
      <c r="B1675" s="489" t="s">
        <v>229</v>
      </c>
      <c r="C1675" s="491">
        <v>9.870000000000001</v>
      </c>
      <c r="D1675" s="492" t="s">
        <v>4090</v>
      </c>
    </row>
    <row r="1676" spans="1:4" x14ac:dyDescent="0.2">
      <c r="A1676" s="489" t="s">
        <v>9257</v>
      </c>
      <c r="B1676" s="489" t="s">
        <v>229</v>
      </c>
      <c r="C1676" s="491">
        <v>11.280000000000001</v>
      </c>
      <c r="D1676" s="492" t="s">
        <v>4090</v>
      </c>
    </row>
    <row r="1677" spans="1:4" x14ac:dyDescent="0.2">
      <c r="A1677" s="489" t="s">
        <v>9257</v>
      </c>
      <c r="B1677" s="489" t="s">
        <v>229</v>
      </c>
      <c r="C1677" s="491">
        <v>30.61</v>
      </c>
      <c r="D1677" s="492" t="s">
        <v>4090</v>
      </c>
    </row>
    <row r="1678" spans="1:4" x14ac:dyDescent="0.2">
      <c r="A1678" s="489" t="s">
        <v>9257</v>
      </c>
      <c r="B1678" s="489" t="s">
        <v>229</v>
      </c>
      <c r="C1678" s="491">
        <v>11.980000000000002</v>
      </c>
      <c r="D1678" s="492" t="s">
        <v>4090</v>
      </c>
    </row>
    <row r="1679" spans="1:4" x14ac:dyDescent="0.2">
      <c r="A1679" s="489" t="s">
        <v>9257</v>
      </c>
      <c r="B1679" s="489" t="s">
        <v>229</v>
      </c>
      <c r="C1679" s="491">
        <v>112.6</v>
      </c>
      <c r="D1679" s="492" t="s">
        <v>4090</v>
      </c>
    </row>
    <row r="1680" spans="1:4" x14ac:dyDescent="0.2">
      <c r="A1680" s="489" t="s">
        <v>9257</v>
      </c>
      <c r="B1680" s="489" t="s">
        <v>229</v>
      </c>
      <c r="C1680" s="491">
        <v>19.760000000000002</v>
      </c>
      <c r="D1680" s="492" t="s">
        <v>4090</v>
      </c>
    </row>
    <row r="1681" spans="1:4" x14ac:dyDescent="0.2">
      <c r="A1681" s="489" t="s">
        <v>9257</v>
      </c>
      <c r="B1681" s="489" t="s">
        <v>229</v>
      </c>
      <c r="C1681" s="491">
        <v>19.39</v>
      </c>
      <c r="D1681" s="492" t="s">
        <v>4090</v>
      </c>
    </row>
    <row r="1682" spans="1:4" x14ac:dyDescent="0.2">
      <c r="A1682" s="489" t="s">
        <v>9257</v>
      </c>
      <c r="B1682" s="489" t="s">
        <v>229</v>
      </c>
      <c r="C1682" s="491">
        <v>7.6000000000000005</v>
      </c>
      <c r="D1682" s="492" t="s">
        <v>4090</v>
      </c>
    </row>
    <row r="1683" spans="1:4" x14ac:dyDescent="0.2">
      <c r="A1683" s="489" t="s">
        <v>9257</v>
      </c>
      <c r="B1683" s="489" t="s">
        <v>229</v>
      </c>
      <c r="C1683" s="491">
        <v>14.89</v>
      </c>
      <c r="D1683" s="492" t="s">
        <v>4090</v>
      </c>
    </row>
    <row r="1684" spans="1:4" x14ac:dyDescent="0.2">
      <c r="A1684" s="489" t="s">
        <v>9257</v>
      </c>
      <c r="B1684" s="489" t="s">
        <v>229</v>
      </c>
      <c r="C1684" s="491">
        <v>7.0399999999999991</v>
      </c>
      <c r="D1684" s="492" t="s">
        <v>4090</v>
      </c>
    </row>
    <row r="1685" spans="1:4" x14ac:dyDescent="0.2">
      <c r="A1685" s="489" t="s">
        <v>9257</v>
      </c>
      <c r="B1685" s="489" t="s">
        <v>229</v>
      </c>
      <c r="C1685" s="491">
        <v>14</v>
      </c>
      <c r="D1685" s="492" t="s">
        <v>4090</v>
      </c>
    </row>
    <row r="1686" spans="1:4" x14ac:dyDescent="0.2">
      <c r="A1686" s="489" t="s">
        <v>9257</v>
      </c>
      <c r="B1686" s="489" t="s">
        <v>229</v>
      </c>
      <c r="C1686" s="491">
        <v>0.80999999999999994</v>
      </c>
      <c r="D1686" s="492" t="s">
        <v>4090</v>
      </c>
    </row>
    <row r="1687" spans="1:4" x14ac:dyDescent="0.2">
      <c r="A1687" s="489" t="s">
        <v>9257</v>
      </c>
      <c r="B1687" s="489" t="s">
        <v>229</v>
      </c>
      <c r="C1687" s="491">
        <v>12.89</v>
      </c>
      <c r="D1687" s="492" t="s">
        <v>4090</v>
      </c>
    </row>
    <row r="1688" spans="1:4" x14ac:dyDescent="0.2">
      <c r="A1688" s="489" t="s">
        <v>9257</v>
      </c>
      <c r="B1688" s="489" t="s">
        <v>229</v>
      </c>
      <c r="C1688" s="491">
        <v>16.810000000000002</v>
      </c>
      <c r="D1688" s="492" t="s">
        <v>4090</v>
      </c>
    </row>
    <row r="1689" spans="1:4" x14ac:dyDescent="0.2">
      <c r="A1689" s="489" t="s">
        <v>9257</v>
      </c>
      <c r="B1689" s="489" t="s">
        <v>229</v>
      </c>
      <c r="C1689" s="491">
        <v>94.29</v>
      </c>
      <c r="D1689" s="492" t="s">
        <v>4090</v>
      </c>
    </row>
    <row r="1690" spans="1:4" x14ac:dyDescent="0.2">
      <c r="A1690" s="489" t="s">
        <v>9257</v>
      </c>
      <c r="B1690" s="489" t="s">
        <v>229</v>
      </c>
      <c r="C1690" s="491">
        <v>7.79</v>
      </c>
      <c r="D1690" s="492" t="s">
        <v>4090</v>
      </c>
    </row>
    <row r="1691" spans="1:4" x14ac:dyDescent="0.2">
      <c r="A1691" s="489" t="s">
        <v>9257</v>
      </c>
      <c r="B1691" s="489" t="s">
        <v>229</v>
      </c>
      <c r="C1691" s="491">
        <v>19.560000000000002</v>
      </c>
      <c r="D1691" s="492" t="s">
        <v>4090</v>
      </c>
    </row>
    <row r="1692" spans="1:4" x14ac:dyDescent="0.2">
      <c r="A1692" s="489" t="s">
        <v>9257</v>
      </c>
      <c r="B1692" s="489" t="s">
        <v>229</v>
      </c>
      <c r="C1692" s="491">
        <v>27.590000000000003</v>
      </c>
      <c r="D1692" s="492" t="s">
        <v>4090</v>
      </c>
    </row>
    <row r="1693" spans="1:4" x14ac:dyDescent="0.2">
      <c r="A1693" s="489" t="s">
        <v>9257</v>
      </c>
      <c r="B1693" s="489" t="s">
        <v>229</v>
      </c>
      <c r="C1693" s="491">
        <v>7.5399999999999991</v>
      </c>
      <c r="D1693" s="492" t="s">
        <v>4090</v>
      </c>
    </row>
    <row r="1694" spans="1:4" x14ac:dyDescent="0.2">
      <c r="A1694" s="489" t="s">
        <v>9257</v>
      </c>
      <c r="B1694" s="489" t="s">
        <v>229</v>
      </c>
      <c r="C1694" s="491">
        <v>35.760000000000005</v>
      </c>
      <c r="D1694" s="492" t="s">
        <v>4090</v>
      </c>
    </row>
    <row r="1695" spans="1:4" x14ac:dyDescent="0.2">
      <c r="A1695" s="489" t="s">
        <v>9257</v>
      </c>
      <c r="B1695" s="489" t="s">
        <v>229</v>
      </c>
      <c r="C1695" s="491">
        <v>32.270000000000003</v>
      </c>
      <c r="D1695" s="492" t="s">
        <v>4090</v>
      </c>
    </row>
    <row r="1696" spans="1:4" x14ac:dyDescent="0.2">
      <c r="A1696" s="489" t="s">
        <v>9257</v>
      </c>
      <c r="B1696" s="489" t="s">
        <v>229</v>
      </c>
      <c r="C1696" s="491">
        <v>11.830000000000002</v>
      </c>
      <c r="D1696" s="492" t="s">
        <v>4090</v>
      </c>
    </row>
    <row r="1697" spans="1:4" x14ac:dyDescent="0.2">
      <c r="A1697" s="489" t="s">
        <v>9257</v>
      </c>
      <c r="B1697" s="489" t="s">
        <v>229</v>
      </c>
      <c r="C1697" s="491">
        <v>197.05</v>
      </c>
      <c r="D1697" s="492" t="s">
        <v>4090</v>
      </c>
    </row>
    <row r="1698" spans="1:4" x14ac:dyDescent="0.2">
      <c r="A1698" s="489" t="s">
        <v>9257</v>
      </c>
      <c r="B1698" s="489" t="s">
        <v>229</v>
      </c>
      <c r="C1698" s="491">
        <v>206</v>
      </c>
      <c r="D1698" s="492" t="s">
        <v>4090</v>
      </c>
    </row>
    <row r="1699" spans="1:4" x14ac:dyDescent="0.2">
      <c r="A1699" s="489" t="s">
        <v>9257</v>
      </c>
      <c r="B1699" s="489" t="s">
        <v>229</v>
      </c>
      <c r="C1699" s="491">
        <v>12.15</v>
      </c>
      <c r="D1699" s="492" t="s">
        <v>4090</v>
      </c>
    </row>
    <row r="1700" spans="1:4" x14ac:dyDescent="0.2">
      <c r="A1700" s="489" t="s">
        <v>9257</v>
      </c>
      <c r="B1700" s="489" t="s">
        <v>229</v>
      </c>
      <c r="C1700" s="491">
        <v>10.94</v>
      </c>
      <c r="D1700" s="492" t="s">
        <v>4090</v>
      </c>
    </row>
    <row r="1701" spans="1:4" x14ac:dyDescent="0.2">
      <c r="A1701" s="489" t="s">
        <v>9257</v>
      </c>
      <c r="B1701" s="489" t="s">
        <v>229</v>
      </c>
      <c r="C1701" s="491">
        <v>30.370000000000005</v>
      </c>
      <c r="D1701" s="492" t="s">
        <v>4090</v>
      </c>
    </row>
    <row r="1702" spans="1:4" x14ac:dyDescent="0.2">
      <c r="A1702" s="489" t="s">
        <v>9257</v>
      </c>
      <c r="B1702" s="489" t="s">
        <v>229</v>
      </c>
      <c r="C1702" s="491">
        <v>26.06</v>
      </c>
      <c r="D1702" s="492" t="s">
        <v>4090</v>
      </c>
    </row>
    <row r="1703" spans="1:4" x14ac:dyDescent="0.2">
      <c r="A1703" s="489" t="s">
        <v>9257</v>
      </c>
      <c r="B1703" s="489" t="s">
        <v>229</v>
      </c>
      <c r="C1703" s="491">
        <v>17.78</v>
      </c>
      <c r="D1703" s="492" t="s">
        <v>4090</v>
      </c>
    </row>
    <row r="1704" spans="1:4" x14ac:dyDescent="0.2">
      <c r="A1704" s="489" t="s">
        <v>9257</v>
      </c>
      <c r="B1704" s="489" t="s">
        <v>229</v>
      </c>
      <c r="C1704" s="491">
        <v>21.200000000000003</v>
      </c>
      <c r="D1704" s="492" t="s">
        <v>4090</v>
      </c>
    </row>
    <row r="1705" spans="1:4" x14ac:dyDescent="0.2">
      <c r="A1705" s="489" t="s">
        <v>9257</v>
      </c>
      <c r="B1705" s="489" t="s">
        <v>229</v>
      </c>
      <c r="C1705" s="491">
        <v>42.02</v>
      </c>
      <c r="D1705" s="492" t="s">
        <v>4090</v>
      </c>
    </row>
    <row r="1706" spans="1:4" x14ac:dyDescent="0.2">
      <c r="A1706" s="489" t="s">
        <v>9257</v>
      </c>
      <c r="B1706" s="489" t="s">
        <v>229</v>
      </c>
      <c r="C1706" s="491">
        <v>36.25</v>
      </c>
      <c r="D1706" s="492" t="s">
        <v>4090</v>
      </c>
    </row>
    <row r="1707" spans="1:4" x14ac:dyDescent="0.2">
      <c r="A1707" s="489" t="s">
        <v>9257</v>
      </c>
      <c r="B1707" s="489" t="s">
        <v>229</v>
      </c>
      <c r="C1707" s="491">
        <v>21.98</v>
      </c>
      <c r="D1707" s="492" t="s">
        <v>4090</v>
      </c>
    </row>
    <row r="1708" spans="1:4" x14ac:dyDescent="0.2">
      <c r="A1708" s="489" t="s">
        <v>9257</v>
      </c>
      <c r="B1708" s="489" t="s">
        <v>229</v>
      </c>
      <c r="C1708" s="491">
        <v>55.24</v>
      </c>
      <c r="D1708" s="492" t="s">
        <v>4090</v>
      </c>
    </row>
    <row r="1709" spans="1:4" x14ac:dyDescent="0.2">
      <c r="A1709" s="489" t="s">
        <v>9257</v>
      </c>
      <c r="B1709" s="489" t="s">
        <v>229</v>
      </c>
      <c r="C1709" s="491">
        <v>2.0299999999999998</v>
      </c>
      <c r="D1709" s="492" t="s">
        <v>4090</v>
      </c>
    </row>
    <row r="1710" spans="1:4" x14ac:dyDescent="0.2">
      <c r="A1710" s="489" t="s">
        <v>9257</v>
      </c>
      <c r="B1710" s="489" t="s">
        <v>229</v>
      </c>
      <c r="C1710" s="491">
        <v>22.55</v>
      </c>
      <c r="D1710" s="492" t="s">
        <v>4090</v>
      </c>
    </row>
    <row r="1711" spans="1:4" x14ac:dyDescent="0.2">
      <c r="A1711" s="489" t="s">
        <v>9257</v>
      </c>
      <c r="B1711" s="489" t="s">
        <v>229</v>
      </c>
      <c r="C1711" s="491">
        <v>28.240000000000002</v>
      </c>
      <c r="D1711" s="492" t="s">
        <v>4090</v>
      </c>
    </row>
    <row r="1712" spans="1:4" x14ac:dyDescent="0.2">
      <c r="A1712" s="489" t="s">
        <v>9257</v>
      </c>
      <c r="B1712" s="489" t="s">
        <v>229</v>
      </c>
      <c r="C1712" s="491">
        <v>13.75</v>
      </c>
      <c r="D1712" s="492" t="s">
        <v>4090</v>
      </c>
    </row>
    <row r="1713" spans="1:4" x14ac:dyDescent="0.2">
      <c r="A1713" s="489" t="s">
        <v>9257</v>
      </c>
      <c r="B1713" s="489" t="s">
        <v>229</v>
      </c>
      <c r="C1713" s="491">
        <v>8.57</v>
      </c>
      <c r="D1713" s="492" t="s">
        <v>4090</v>
      </c>
    </row>
    <row r="1714" spans="1:4" x14ac:dyDescent="0.2">
      <c r="A1714" s="489" t="s">
        <v>9257</v>
      </c>
      <c r="B1714" s="489" t="s">
        <v>229</v>
      </c>
      <c r="C1714" s="491">
        <v>19.310000000000002</v>
      </c>
      <c r="D1714" s="492" t="s">
        <v>4090</v>
      </c>
    </row>
    <row r="1715" spans="1:4" x14ac:dyDescent="0.2">
      <c r="A1715" s="489" t="s">
        <v>9257</v>
      </c>
      <c r="B1715" s="489" t="s">
        <v>229</v>
      </c>
      <c r="C1715" s="491">
        <v>22.78</v>
      </c>
      <c r="D1715" s="492" t="s">
        <v>4090</v>
      </c>
    </row>
    <row r="1716" spans="1:4" x14ac:dyDescent="0.2">
      <c r="A1716" s="489" t="s">
        <v>9257</v>
      </c>
      <c r="B1716" s="489" t="s">
        <v>229</v>
      </c>
      <c r="C1716" s="491">
        <v>9.9699999999999989</v>
      </c>
      <c r="D1716" s="492" t="s">
        <v>4090</v>
      </c>
    </row>
    <row r="1717" spans="1:4" x14ac:dyDescent="0.2">
      <c r="A1717" s="489" t="s">
        <v>9257</v>
      </c>
      <c r="B1717" s="489" t="s">
        <v>229</v>
      </c>
      <c r="C1717" s="491">
        <v>27.4</v>
      </c>
      <c r="D1717" s="492" t="s">
        <v>4090</v>
      </c>
    </row>
    <row r="1718" spans="1:4" x14ac:dyDescent="0.2">
      <c r="A1718" s="489" t="s">
        <v>9257</v>
      </c>
      <c r="B1718" s="489" t="s">
        <v>229</v>
      </c>
      <c r="C1718" s="491">
        <v>9.68</v>
      </c>
      <c r="D1718" s="492" t="s">
        <v>4090</v>
      </c>
    </row>
    <row r="1719" spans="1:4" x14ac:dyDescent="0.2">
      <c r="A1719" s="489" t="s">
        <v>9257</v>
      </c>
      <c r="B1719" s="489" t="s">
        <v>229</v>
      </c>
      <c r="C1719" s="491">
        <v>14.14</v>
      </c>
      <c r="D1719" s="492" t="s">
        <v>4090</v>
      </c>
    </row>
    <row r="1720" spans="1:4" x14ac:dyDescent="0.2">
      <c r="A1720" s="489" t="s">
        <v>9257</v>
      </c>
      <c r="B1720" s="489" t="s">
        <v>229</v>
      </c>
      <c r="C1720" s="491">
        <v>21.28</v>
      </c>
      <c r="D1720" s="492" t="s">
        <v>4090</v>
      </c>
    </row>
    <row r="1721" spans="1:4" x14ac:dyDescent="0.2">
      <c r="A1721" s="489" t="s">
        <v>9257</v>
      </c>
      <c r="B1721" s="489" t="s">
        <v>229</v>
      </c>
      <c r="C1721" s="491">
        <v>143.44</v>
      </c>
      <c r="D1721" s="492" t="s">
        <v>4090</v>
      </c>
    </row>
    <row r="1722" spans="1:4" x14ac:dyDescent="0.2">
      <c r="A1722" s="489" t="s">
        <v>9257</v>
      </c>
      <c r="B1722" s="489" t="s">
        <v>229</v>
      </c>
      <c r="C1722" s="491">
        <v>15.600000000000001</v>
      </c>
      <c r="D1722" s="492" t="s">
        <v>4090</v>
      </c>
    </row>
    <row r="1723" spans="1:4" x14ac:dyDescent="0.2">
      <c r="A1723" s="489" t="s">
        <v>9257</v>
      </c>
      <c r="B1723" s="489" t="s">
        <v>229</v>
      </c>
      <c r="C1723" s="491">
        <v>12.959999999999999</v>
      </c>
      <c r="D1723" s="492" t="s">
        <v>4090</v>
      </c>
    </row>
    <row r="1724" spans="1:4" x14ac:dyDescent="0.2">
      <c r="A1724" s="489" t="s">
        <v>9257</v>
      </c>
      <c r="B1724" s="489" t="s">
        <v>229</v>
      </c>
      <c r="C1724" s="491">
        <v>16.84</v>
      </c>
      <c r="D1724" s="492" t="s">
        <v>4090</v>
      </c>
    </row>
    <row r="1725" spans="1:4" x14ac:dyDescent="0.2">
      <c r="A1725" s="489" t="s">
        <v>9257</v>
      </c>
      <c r="B1725" s="489" t="s">
        <v>229</v>
      </c>
      <c r="C1725" s="491">
        <v>6.68</v>
      </c>
      <c r="D1725" s="492" t="s">
        <v>4090</v>
      </c>
    </row>
    <row r="1726" spans="1:4" x14ac:dyDescent="0.2">
      <c r="A1726" s="489" t="s">
        <v>9257</v>
      </c>
      <c r="B1726" s="489" t="s">
        <v>229</v>
      </c>
      <c r="C1726" s="491">
        <v>26.89</v>
      </c>
      <c r="D1726" s="492" t="s">
        <v>4090</v>
      </c>
    </row>
    <row r="1727" spans="1:4" x14ac:dyDescent="0.2">
      <c r="A1727" s="489" t="s">
        <v>9257</v>
      </c>
      <c r="B1727" s="489" t="s">
        <v>229</v>
      </c>
      <c r="C1727" s="491">
        <v>1.21</v>
      </c>
      <c r="D1727" s="492" t="s">
        <v>4090</v>
      </c>
    </row>
    <row r="1728" spans="1:4" x14ac:dyDescent="0.2">
      <c r="A1728" s="489" t="s">
        <v>9257</v>
      </c>
      <c r="B1728" s="489" t="s">
        <v>229</v>
      </c>
      <c r="C1728" s="491">
        <v>11.940000000000001</v>
      </c>
      <c r="D1728" s="492" t="s">
        <v>4090</v>
      </c>
    </row>
    <row r="1729" spans="1:4" x14ac:dyDescent="0.2">
      <c r="A1729" s="489" t="s">
        <v>9257</v>
      </c>
      <c r="B1729" s="489" t="s">
        <v>229</v>
      </c>
      <c r="C1729" s="491">
        <v>10.02</v>
      </c>
      <c r="D1729" s="492" t="s">
        <v>4090</v>
      </c>
    </row>
    <row r="1730" spans="1:4" x14ac:dyDescent="0.2">
      <c r="A1730" s="489" t="s">
        <v>9257</v>
      </c>
      <c r="B1730" s="489" t="s">
        <v>229</v>
      </c>
      <c r="C1730" s="491">
        <v>18.020000000000003</v>
      </c>
      <c r="D1730" s="492" t="s">
        <v>4090</v>
      </c>
    </row>
    <row r="1731" spans="1:4" x14ac:dyDescent="0.2">
      <c r="A1731" s="489" t="s">
        <v>9257</v>
      </c>
      <c r="B1731" s="489" t="s">
        <v>229</v>
      </c>
      <c r="C1731" s="491">
        <v>10.150000000000002</v>
      </c>
      <c r="D1731" s="492" t="s">
        <v>4090</v>
      </c>
    </row>
    <row r="1732" spans="1:4" x14ac:dyDescent="0.2">
      <c r="A1732" s="489" t="s">
        <v>9257</v>
      </c>
      <c r="B1732" s="489" t="s">
        <v>229</v>
      </c>
      <c r="C1732" s="491">
        <v>38.730000000000004</v>
      </c>
      <c r="D1732" s="492" t="s">
        <v>4090</v>
      </c>
    </row>
    <row r="1733" spans="1:4" x14ac:dyDescent="0.2">
      <c r="A1733" s="489" t="s">
        <v>9257</v>
      </c>
      <c r="B1733" s="489" t="s">
        <v>229</v>
      </c>
      <c r="C1733" s="491">
        <v>36.92</v>
      </c>
      <c r="D1733" s="492" t="s">
        <v>4090</v>
      </c>
    </row>
    <row r="1734" spans="1:4" x14ac:dyDescent="0.2">
      <c r="A1734" s="489" t="s">
        <v>9257</v>
      </c>
      <c r="B1734" s="489" t="s">
        <v>229</v>
      </c>
      <c r="C1734" s="491">
        <v>6.92</v>
      </c>
      <c r="D1734" s="492" t="s">
        <v>4090</v>
      </c>
    </row>
    <row r="1735" spans="1:4" x14ac:dyDescent="0.2">
      <c r="A1735" s="489" t="s">
        <v>9257</v>
      </c>
      <c r="B1735" s="489" t="s">
        <v>229</v>
      </c>
      <c r="C1735" s="491">
        <v>14.079999999999998</v>
      </c>
      <c r="D1735" s="492" t="s">
        <v>4090</v>
      </c>
    </row>
    <row r="1736" spans="1:4" x14ac:dyDescent="0.2">
      <c r="A1736" s="489" t="s">
        <v>9257</v>
      </c>
      <c r="B1736" s="489" t="s">
        <v>229</v>
      </c>
      <c r="C1736" s="491">
        <v>43.55</v>
      </c>
      <c r="D1736" s="492" t="s">
        <v>4090</v>
      </c>
    </row>
    <row r="1737" spans="1:4" x14ac:dyDescent="0.2">
      <c r="A1737" s="489" t="s">
        <v>9257</v>
      </c>
      <c r="B1737" s="489" t="s">
        <v>229</v>
      </c>
      <c r="C1737" s="491">
        <v>29.03</v>
      </c>
      <c r="D1737" s="492" t="s">
        <v>4090</v>
      </c>
    </row>
    <row r="1738" spans="1:4" x14ac:dyDescent="0.2">
      <c r="A1738" s="489" t="s">
        <v>9257</v>
      </c>
      <c r="B1738" s="489" t="s">
        <v>229</v>
      </c>
      <c r="C1738" s="491">
        <v>16.43</v>
      </c>
      <c r="D1738" s="492" t="s">
        <v>4090</v>
      </c>
    </row>
    <row r="1739" spans="1:4" x14ac:dyDescent="0.2">
      <c r="A1739" s="489" t="s">
        <v>9257</v>
      </c>
      <c r="B1739" s="489" t="s">
        <v>229</v>
      </c>
      <c r="C1739" s="491">
        <v>20.340000000000003</v>
      </c>
      <c r="D1739" s="492" t="s">
        <v>4090</v>
      </c>
    </row>
    <row r="1740" spans="1:4" x14ac:dyDescent="0.2">
      <c r="A1740" s="489" t="s">
        <v>9257</v>
      </c>
      <c r="B1740" s="489" t="s">
        <v>229</v>
      </c>
      <c r="C1740" s="491">
        <v>16.07</v>
      </c>
      <c r="D1740" s="492" t="s">
        <v>4090</v>
      </c>
    </row>
    <row r="1741" spans="1:4" x14ac:dyDescent="0.2">
      <c r="A1741" s="489" t="s">
        <v>9257</v>
      </c>
      <c r="B1741" s="489" t="s">
        <v>229</v>
      </c>
      <c r="C1741" s="491">
        <v>8.51</v>
      </c>
      <c r="D1741" s="492" t="s">
        <v>4090</v>
      </c>
    </row>
    <row r="1742" spans="1:4" x14ac:dyDescent="0.2">
      <c r="A1742" s="489" t="s">
        <v>9257</v>
      </c>
      <c r="B1742" s="489" t="s">
        <v>229</v>
      </c>
      <c r="C1742" s="491">
        <v>6.62</v>
      </c>
      <c r="D1742" s="492" t="s">
        <v>4090</v>
      </c>
    </row>
    <row r="1743" spans="1:4" x14ac:dyDescent="0.2">
      <c r="A1743" s="489" t="s">
        <v>9257</v>
      </c>
      <c r="B1743" s="489" t="s">
        <v>229</v>
      </c>
      <c r="C1743" s="491">
        <v>21.46</v>
      </c>
      <c r="D1743" s="492" t="s">
        <v>4090</v>
      </c>
    </row>
    <row r="1744" spans="1:4" x14ac:dyDescent="0.2">
      <c r="A1744" s="489" t="s">
        <v>9257</v>
      </c>
      <c r="B1744" s="489" t="s">
        <v>229</v>
      </c>
      <c r="C1744" s="491">
        <v>7.25</v>
      </c>
      <c r="D1744" s="492" t="s">
        <v>4090</v>
      </c>
    </row>
    <row r="1745" spans="1:4" x14ac:dyDescent="0.2">
      <c r="A1745" s="489" t="s">
        <v>9257</v>
      </c>
      <c r="B1745" s="489" t="s">
        <v>229</v>
      </c>
      <c r="C1745" s="491">
        <v>15.309999999999999</v>
      </c>
      <c r="D1745" s="492" t="s">
        <v>4090</v>
      </c>
    </row>
    <row r="1746" spans="1:4" x14ac:dyDescent="0.2">
      <c r="A1746" s="489" t="s">
        <v>9257</v>
      </c>
      <c r="B1746" s="489" t="s">
        <v>229</v>
      </c>
      <c r="C1746" s="491">
        <v>11.599999999999998</v>
      </c>
      <c r="D1746" s="492" t="s">
        <v>4090</v>
      </c>
    </row>
    <row r="1747" spans="1:4" x14ac:dyDescent="0.2">
      <c r="A1747" s="489" t="s">
        <v>9257</v>
      </c>
      <c r="B1747" s="489" t="s">
        <v>229</v>
      </c>
      <c r="C1747" s="491">
        <v>36.25</v>
      </c>
      <c r="D1747" s="492" t="s">
        <v>4090</v>
      </c>
    </row>
    <row r="1748" spans="1:4" x14ac:dyDescent="0.2">
      <c r="A1748" s="489" t="s">
        <v>9257</v>
      </c>
      <c r="B1748" s="489" t="s">
        <v>229</v>
      </c>
      <c r="C1748" s="491">
        <v>16.399999999999999</v>
      </c>
      <c r="D1748" s="492" t="s">
        <v>4090</v>
      </c>
    </row>
    <row r="1749" spans="1:4" x14ac:dyDescent="0.2">
      <c r="A1749" s="489" t="s">
        <v>9257</v>
      </c>
      <c r="B1749" s="489" t="s">
        <v>229</v>
      </c>
      <c r="C1749" s="491">
        <v>21.78</v>
      </c>
      <c r="D1749" s="492" t="s">
        <v>4090</v>
      </c>
    </row>
    <row r="1750" spans="1:4" x14ac:dyDescent="0.2">
      <c r="A1750" s="489" t="s">
        <v>9257</v>
      </c>
      <c r="B1750" s="489" t="s">
        <v>229</v>
      </c>
      <c r="C1750" s="491">
        <v>15.14</v>
      </c>
      <c r="D1750" s="492" t="s">
        <v>4090</v>
      </c>
    </row>
    <row r="1751" spans="1:4" x14ac:dyDescent="0.2">
      <c r="A1751" s="489" t="s">
        <v>9257</v>
      </c>
      <c r="B1751" s="489" t="s">
        <v>229</v>
      </c>
      <c r="C1751" s="491">
        <v>7.24</v>
      </c>
      <c r="D1751" s="492" t="s">
        <v>4090</v>
      </c>
    </row>
    <row r="1752" spans="1:4" x14ac:dyDescent="0.2">
      <c r="A1752" s="489" t="s">
        <v>9257</v>
      </c>
      <c r="B1752" s="489" t="s">
        <v>229</v>
      </c>
      <c r="C1752" s="491">
        <v>18.150000000000002</v>
      </c>
      <c r="D1752" s="492" t="s">
        <v>4090</v>
      </c>
    </row>
    <row r="1753" spans="1:4" x14ac:dyDescent="0.2">
      <c r="A1753" s="489" t="s">
        <v>9257</v>
      </c>
      <c r="B1753" s="489" t="s">
        <v>229</v>
      </c>
      <c r="C1753" s="491">
        <v>27.950000000000003</v>
      </c>
      <c r="D1753" s="492" t="s">
        <v>4090</v>
      </c>
    </row>
    <row r="1754" spans="1:4" x14ac:dyDescent="0.2">
      <c r="A1754" s="489" t="s">
        <v>9257</v>
      </c>
      <c r="B1754" s="489" t="s">
        <v>229</v>
      </c>
      <c r="C1754" s="491">
        <v>19.11</v>
      </c>
      <c r="D1754" s="492" t="s">
        <v>4090</v>
      </c>
    </row>
    <row r="1755" spans="1:4" x14ac:dyDescent="0.2">
      <c r="A1755" s="489" t="s">
        <v>9257</v>
      </c>
      <c r="B1755" s="489" t="s">
        <v>229</v>
      </c>
      <c r="C1755" s="491">
        <v>10.29</v>
      </c>
      <c r="D1755" s="492" t="s">
        <v>4090</v>
      </c>
    </row>
    <row r="1756" spans="1:4" x14ac:dyDescent="0.2">
      <c r="A1756" s="489" t="s">
        <v>9257</v>
      </c>
      <c r="B1756" s="489" t="s">
        <v>229</v>
      </c>
      <c r="C1756" s="491">
        <v>13.650000000000002</v>
      </c>
      <c r="D1756" s="492" t="s">
        <v>4090</v>
      </c>
    </row>
    <row r="1757" spans="1:4" x14ac:dyDescent="0.2">
      <c r="A1757" s="489" t="s">
        <v>9257</v>
      </c>
      <c r="B1757" s="489" t="s">
        <v>229</v>
      </c>
      <c r="C1757" s="491">
        <v>10.75</v>
      </c>
      <c r="D1757" s="492" t="s">
        <v>4090</v>
      </c>
    </row>
    <row r="1758" spans="1:4" x14ac:dyDescent="0.2">
      <c r="A1758" s="489" t="s">
        <v>9257</v>
      </c>
      <c r="B1758" s="489" t="s">
        <v>229</v>
      </c>
      <c r="C1758" s="491">
        <v>15.98</v>
      </c>
      <c r="D1758" s="492" t="s">
        <v>4090</v>
      </c>
    </row>
    <row r="1759" spans="1:4" x14ac:dyDescent="0.2">
      <c r="A1759" s="489" t="s">
        <v>9257</v>
      </c>
      <c r="B1759" s="489" t="s">
        <v>229</v>
      </c>
      <c r="C1759" s="491">
        <v>18.650000000000002</v>
      </c>
      <c r="D1759" s="492" t="s">
        <v>4090</v>
      </c>
    </row>
    <row r="1760" spans="1:4" x14ac:dyDescent="0.2">
      <c r="A1760" s="489" t="s">
        <v>9257</v>
      </c>
      <c r="B1760" s="489" t="s">
        <v>229</v>
      </c>
      <c r="C1760" s="491">
        <v>15.77</v>
      </c>
      <c r="D1760" s="492" t="s">
        <v>4090</v>
      </c>
    </row>
    <row r="1761" spans="1:4" x14ac:dyDescent="0.2">
      <c r="A1761" s="489" t="s">
        <v>9257</v>
      </c>
      <c r="B1761" s="489" t="s">
        <v>229</v>
      </c>
      <c r="C1761" s="491">
        <v>20.77</v>
      </c>
      <c r="D1761" s="492" t="s">
        <v>4090</v>
      </c>
    </row>
    <row r="1762" spans="1:4" x14ac:dyDescent="0.2">
      <c r="A1762" s="489" t="s">
        <v>9257</v>
      </c>
      <c r="B1762" s="489" t="s">
        <v>229</v>
      </c>
      <c r="C1762" s="491">
        <v>17.270000000000003</v>
      </c>
      <c r="D1762" s="492" t="s">
        <v>4090</v>
      </c>
    </row>
    <row r="1763" spans="1:4" x14ac:dyDescent="0.2">
      <c r="A1763" s="489" t="s">
        <v>9257</v>
      </c>
      <c r="B1763" s="489" t="s">
        <v>229</v>
      </c>
      <c r="C1763" s="491">
        <v>14.38</v>
      </c>
      <c r="D1763" s="492" t="s">
        <v>4090</v>
      </c>
    </row>
    <row r="1764" spans="1:4" x14ac:dyDescent="0.2">
      <c r="A1764" s="489" t="s">
        <v>9257</v>
      </c>
      <c r="B1764" s="489" t="s">
        <v>229</v>
      </c>
      <c r="C1764" s="491">
        <v>12.05</v>
      </c>
      <c r="D1764" s="492" t="s">
        <v>4090</v>
      </c>
    </row>
    <row r="1765" spans="1:4" x14ac:dyDescent="0.2">
      <c r="A1765" s="489" t="s">
        <v>9257</v>
      </c>
      <c r="B1765" s="489" t="s">
        <v>229</v>
      </c>
      <c r="C1765" s="491">
        <v>69.240000000000009</v>
      </c>
      <c r="D1765" s="492" t="s">
        <v>4090</v>
      </c>
    </row>
    <row r="1766" spans="1:4" x14ac:dyDescent="0.2">
      <c r="A1766" s="489" t="s">
        <v>9257</v>
      </c>
      <c r="B1766" s="489" t="s">
        <v>229</v>
      </c>
      <c r="C1766" s="491">
        <v>11.47</v>
      </c>
      <c r="D1766" s="492" t="s">
        <v>4090</v>
      </c>
    </row>
    <row r="1767" spans="1:4" x14ac:dyDescent="0.2">
      <c r="A1767" s="489" t="s">
        <v>9257</v>
      </c>
      <c r="B1767" s="489" t="s">
        <v>229</v>
      </c>
      <c r="C1767" s="491">
        <v>16.48</v>
      </c>
      <c r="D1767" s="492" t="s">
        <v>4090</v>
      </c>
    </row>
    <row r="1768" spans="1:4" x14ac:dyDescent="0.2">
      <c r="A1768" s="489" t="s">
        <v>9257</v>
      </c>
      <c r="B1768" s="489" t="s">
        <v>229</v>
      </c>
      <c r="C1768" s="491">
        <v>18.610000000000003</v>
      </c>
      <c r="D1768" s="492" t="s">
        <v>4090</v>
      </c>
    </row>
    <row r="1769" spans="1:4" x14ac:dyDescent="0.2">
      <c r="A1769" s="489" t="s">
        <v>9257</v>
      </c>
      <c r="B1769" s="489" t="s">
        <v>229</v>
      </c>
      <c r="C1769" s="491">
        <v>77.81</v>
      </c>
      <c r="D1769" s="492" t="s">
        <v>4090</v>
      </c>
    </row>
    <row r="1770" spans="1:4" x14ac:dyDescent="0.2">
      <c r="A1770" s="489" t="s">
        <v>9257</v>
      </c>
      <c r="B1770" s="489" t="s">
        <v>229</v>
      </c>
      <c r="C1770" s="491">
        <v>14.69</v>
      </c>
      <c r="D1770" s="492" t="s">
        <v>4090</v>
      </c>
    </row>
    <row r="1771" spans="1:4" x14ac:dyDescent="0.2">
      <c r="A1771" s="489" t="s">
        <v>9257</v>
      </c>
      <c r="B1771" s="489" t="s">
        <v>229</v>
      </c>
      <c r="C1771" s="491">
        <v>198.81</v>
      </c>
      <c r="D1771" s="492" t="s">
        <v>4090</v>
      </c>
    </row>
    <row r="1772" spans="1:4" x14ac:dyDescent="0.2">
      <c r="A1772" s="489" t="s">
        <v>9257</v>
      </c>
      <c r="B1772" s="489" t="s">
        <v>229</v>
      </c>
      <c r="C1772" s="491">
        <v>74.220000000000013</v>
      </c>
      <c r="D1772" s="492" t="s">
        <v>4090</v>
      </c>
    </row>
    <row r="1773" spans="1:4" x14ac:dyDescent="0.2">
      <c r="A1773" s="489" t="s">
        <v>9257</v>
      </c>
      <c r="B1773" s="489" t="s">
        <v>229</v>
      </c>
      <c r="C1773" s="491">
        <v>91.24</v>
      </c>
      <c r="D1773" s="492" t="s">
        <v>4090</v>
      </c>
    </row>
    <row r="1774" spans="1:4" x14ac:dyDescent="0.2">
      <c r="A1774" s="489" t="s">
        <v>9257</v>
      </c>
      <c r="B1774" s="489" t="s">
        <v>1184</v>
      </c>
      <c r="C1774" s="491">
        <v>3.2299999999999995</v>
      </c>
      <c r="D1774" s="492" t="s">
        <v>4090</v>
      </c>
    </row>
    <row r="1775" spans="1:4" x14ac:dyDescent="0.2">
      <c r="A1775" s="489" t="s">
        <v>9257</v>
      </c>
      <c r="B1775" s="489" t="s">
        <v>229</v>
      </c>
      <c r="C1775" s="491">
        <v>81.45</v>
      </c>
      <c r="D1775" s="492" t="s">
        <v>4090</v>
      </c>
    </row>
    <row r="1776" spans="1:4" x14ac:dyDescent="0.2">
      <c r="A1776" s="489" t="s">
        <v>9257</v>
      </c>
      <c r="B1776" s="489" t="s">
        <v>229</v>
      </c>
      <c r="C1776" s="491">
        <v>18.990000000000002</v>
      </c>
      <c r="D1776" s="492" t="s">
        <v>4090</v>
      </c>
    </row>
    <row r="1777" spans="1:4" x14ac:dyDescent="0.2">
      <c r="A1777" s="489" t="s">
        <v>9257</v>
      </c>
      <c r="B1777" s="489" t="s">
        <v>229</v>
      </c>
      <c r="C1777" s="491">
        <v>51.939999999999991</v>
      </c>
      <c r="D1777" s="492" t="s">
        <v>4090</v>
      </c>
    </row>
    <row r="1778" spans="1:4" x14ac:dyDescent="0.2">
      <c r="A1778" s="489" t="s">
        <v>9257</v>
      </c>
      <c r="B1778" s="489" t="s">
        <v>229</v>
      </c>
      <c r="C1778" s="491">
        <v>15.7</v>
      </c>
      <c r="D1778" s="492" t="s">
        <v>4090</v>
      </c>
    </row>
    <row r="1779" spans="1:4" x14ac:dyDescent="0.2">
      <c r="A1779" s="489" t="s">
        <v>9257</v>
      </c>
      <c r="B1779" s="489" t="s">
        <v>229</v>
      </c>
      <c r="C1779" s="491">
        <v>27.66</v>
      </c>
      <c r="D1779" s="492" t="s">
        <v>4090</v>
      </c>
    </row>
    <row r="1780" spans="1:4" x14ac:dyDescent="0.2">
      <c r="A1780" s="489" t="s">
        <v>9257</v>
      </c>
      <c r="B1780" s="489" t="s">
        <v>229</v>
      </c>
      <c r="C1780" s="491">
        <v>18.41</v>
      </c>
      <c r="D1780" s="492" t="s">
        <v>4090</v>
      </c>
    </row>
    <row r="1781" spans="1:4" x14ac:dyDescent="0.2">
      <c r="A1781" s="489" t="s">
        <v>9257</v>
      </c>
      <c r="B1781" s="489" t="s">
        <v>229</v>
      </c>
      <c r="C1781" s="491">
        <v>12.249999999999998</v>
      </c>
      <c r="D1781" s="492" t="s">
        <v>4090</v>
      </c>
    </row>
    <row r="1782" spans="1:4" x14ac:dyDescent="0.2">
      <c r="A1782" s="489" t="s">
        <v>9257</v>
      </c>
      <c r="B1782" s="489" t="s">
        <v>229</v>
      </c>
      <c r="C1782" s="491">
        <v>30.599999999999998</v>
      </c>
      <c r="D1782" s="492" t="s">
        <v>4090</v>
      </c>
    </row>
    <row r="1783" spans="1:4" x14ac:dyDescent="0.2">
      <c r="A1783" s="489" t="s">
        <v>9257</v>
      </c>
      <c r="B1783" s="489" t="s">
        <v>229</v>
      </c>
      <c r="C1783" s="491">
        <v>12.03</v>
      </c>
      <c r="D1783" s="492" t="s">
        <v>4090</v>
      </c>
    </row>
    <row r="1784" spans="1:4" x14ac:dyDescent="0.2">
      <c r="A1784" s="489" t="s">
        <v>9257</v>
      </c>
      <c r="B1784" s="489" t="s">
        <v>229</v>
      </c>
      <c r="C1784" s="491">
        <v>82.63</v>
      </c>
      <c r="D1784" s="492" t="s">
        <v>4090</v>
      </c>
    </row>
    <row r="1785" spans="1:4" x14ac:dyDescent="0.2">
      <c r="A1785" s="489" t="s">
        <v>9257</v>
      </c>
      <c r="B1785" s="489" t="s">
        <v>229</v>
      </c>
      <c r="C1785" s="491">
        <v>221.26999999999998</v>
      </c>
      <c r="D1785" s="492" t="s">
        <v>4090</v>
      </c>
    </row>
    <row r="1786" spans="1:4" x14ac:dyDescent="0.2">
      <c r="A1786" s="489" t="s">
        <v>9257</v>
      </c>
      <c r="B1786" s="489" t="s">
        <v>229</v>
      </c>
      <c r="C1786" s="491">
        <v>3.0200000000000005</v>
      </c>
      <c r="D1786" s="492" t="s">
        <v>4090</v>
      </c>
    </row>
    <row r="1787" spans="1:4" x14ac:dyDescent="0.2">
      <c r="A1787" s="489" t="s">
        <v>9257</v>
      </c>
      <c r="B1787" s="489" t="s">
        <v>229</v>
      </c>
      <c r="C1787" s="491">
        <v>7.379999999999999</v>
      </c>
      <c r="D1787" s="492" t="s">
        <v>4090</v>
      </c>
    </row>
    <row r="1788" spans="1:4" x14ac:dyDescent="0.2">
      <c r="A1788" s="489" t="s">
        <v>9257</v>
      </c>
      <c r="B1788" s="489" t="s">
        <v>229</v>
      </c>
      <c r="C1788" s="491">
        <v>17.21</v>
      </c>
      <c r="D1788" s="492" t="s">
        <v>4090</v>
      </c>
    </row>
    <row r="1789" spans="1:4" x14ac:dyDescent="0.2">
      <c r="A1789" s="489" t="s">
        <v>9257</v>
      </c>
      <c r="B1789" s="489" t="s">
        <v>229</v>
      </c>
      <c r="C1789" s="491">
        <v>14.25</v>
      </c>
      <c r="D1789" s="492" t="s">
        <v>4090</v>
      </c>
    </row>
    <row r="1790" spans="1:4" x14ac:dyDescent="0.2">
      <c r="A1790" s="489" t="s">
        <v>9257</v>
      </c>
      <c r="B1790" s="489" t="s">
        <v>229</v>
      </c>
      <c r="C1790" s="491">
        <v>15.29</v>
      </c>
      <c r="D1790" s="492" t="s">
        <v>4090</v>
      </c>
    </row>
    <row r="1791" spans="1:4" x14ac:dyDescent="0.2">
      <c r="A1791" s="489" t="s">
        <v>9257</v>
      </c>
      <c r="B1791" s="489" t="s">
        <v>229</v>
      </c>
      <c r="C1791" s="491">
        <v>7.99</v>
      </c>
      <c r="D1791" s="492" t="s">
        <v>4090</v>
      </c>
    </row>
    <row r="1792" spans="1:4" x14ac:dyDescent="0.2">
      <c r="A1792" s="489" t="s">
        <v>9257</v>
      </c>
      <c r="B1792" s="489" t="s">
        <v>229</v>
      </c>
      <c r="C1792" s="491">
        <v>3.99</v>
      </c>
      <c r="D1792" s="492" t="s">
        <v>4090</v>
      </c>
    </row>
    <row r="1793" spans="1:4" x14ac:dyDescent="0.2">
      <c r="A1793" s="489" t="s">
        <v>9257</v>
      </c>
      <c r="B1793" s="489" t="s">
        <v>229</v>
      </c>
      <c r="C1793" s="491">
        <v>9.82</v>
      </c>
      <c r="D1793" s="492" t="s">
        <v>4090</v>
      </c>
    </row>
    <row r="1794" spans="1:4" x14ac:dyDescent="0.2">
      <c r="A1794" s="489" t="s">
        <v>9257</v>
      </c>
      <c r="B1794" s="489" t="s">
        <v>229</v>
      </c>
      <c r="C1794" s="491">
        <v>21.44</v>
      </c>
      <c r="D1794" s="492" t="s">
        <v>4090</v>
      </c>
    </row>
    <row r="1795" spans="1:4" x14ac:dyDescent="0.2">
      <c r="A1795" s="489" t="s">
        <v>9257</v>
      </c>
      <c r="B1795" s="489" t="s">
        <v>229</v>
      </c>
      <c r="C1795" s="491">
        <v>20.04</v>
      </c>
      <c r="D1795" s="492" t="s">
        <v>4090</v>
      </c>
    </row>
    <row r="1796" spans="1:4" x14ac:dyDescent="0.2">
      <c r="A1796" s="489" t="s">
        <v>9257</v>
      </c>
      <c r="B1796" s="489" t="s">
        <v>229</v>
      </c>
      <c r="C1796" s="491">
        <v>18.45</v>
      </c>
      <c r="D1796" s="492" t="s">
        <v>4090</v>
      </c>
    </row>
    <row r="1797" spans="1:4" x14ac:dyDescent="0.2">
      <c r="A1797" s="489" t="s">
        <v>9257</v>
      </c>
      <c r="B1797" s="489" t="s">
        <v>229</v>
      </c>
      <c r="C1797" s="491">
        <v>10.45</v>
      </c>
      <c r="D1797" s="492" t="s">
        <v>4090</v>
      </c>
    </row>
    <row r="1798" spans="1:4" x14ac:dyDescent="0.2">
      <c r="A1798" s="489" t="s">
        <v>9257</v>
      </c>
      <c r="B1798" s="489" t="s">
        <v>229</v>
      </c>
      <c r="C1798" s="491">
        <v>17.59</v>
      </c>
      <c r="D1798" s="492" t="s">
        <v>4090</v>
      </c>
    </row>
    <row r="1799" spans="1:4" x14ac:dyDescent="0.2">
      <c r="A1799" s="489" t="s">
        <v>9257</v>
      </c>
      <c r="B1799" s="489" t="s">
        <v>229</v>
      </c>
      <c r="C1799" s="491">
        <v>5.910000000000001</v>
      </c>
      <c r="D1799" s="492" t="s">
        <v>4090</v>
      </c>
    </row>
    <row r="1800" spans="1:4" x14ac:dyDescent="0.2">
      <c r="A1800" s="489" t="s">
        <v>9257</v>
      </c>
      <c r="B1800" s="489" t="s">
        <v>229</v>
      </c>
      <c r="C1800" s="491">
        <v>11.970000000000002</v>
      </c>
      <c r="D1800" s="492" t="s">
        <v>4090</v>
      </c>
    </row>
    <row r="1801" spans="1:4" x14ac:dyDescent="0.2">
      <c r="A1801" s="489" t="s">
        <v>9257</v>
      </c>
      <c r="B1801" s="489" t="s">
        <v>229</v>
      </c>
      <c r="C1801" s="491">
        <v>14.600000000000001</v>
      </c>
      <c r="D1801" s="492" t="s">
        <v>4090</v>
      </c>
    </row>
    <row r="1802" spans="1:4" x14ac:dyDescent="0.2">
      <c r="A1802" s="489" t="s">
        <v>9257</v>
      </c>
      <c r="B1802" s="489" t="s">
        <v>229</v>
      </c>
      <c r="C1802" s="491">
        <v>18.850000000000001</v>
      </c>
      <c r="D1802" s="492" t="s">
        <v>4090</v>
      </c>
    </row>
    <row r="1803" spans="1:4" x14ac:dyDescent="0.2">
      <c r="A1803" s="489" t="s">
        <v>9257</v>
      </c>
      <c r="B1803" s="489" t="s">
        <v>229</v>
      </c>
      <c r="C1803" s="491">
        <v>4.4099999999999993</v>
      </c>
      <c r="D1803" s="492" t="s">
        <v>4090</v>
      </c>
    </row>
    <row r="1804" spans="1:4" x14ac:dyDescent="0.2">
      <c r="A1804" s="489" t="s">
        <v>9257</v>
      </c>
      <c r="B1804" s="489" t="s">
        <v>229</v>
      </c>
      <c r="C1804" s="491">
        <v>19.39</v>
      </c>
      <c r="D1804" s="492" t="s">
        <v>4090</v>
      </c>
    </row>
    <row r="1805" spans="1:4" x14ac:dyDescent="0.2">
      <c r="A1805" s="489" t="s">
        <v>9257</v>
      </c>
      <c r="B1805" s="489" t="s">
        <v>229</v>
      </c>
      <c r="C1805" s="491">
        <v>9.2399999999999984</v>
      </c>
      <c r="D1805" s="492" t="s">
        <v>4090</v>
      </c>
    </row>
    <row r="1806" spans="1:4" x14ac:dyDescent="0.2">
      <c r="A1806" s="489" t="s">
        <v>9257</v>
      </c>
      <c r="B1806" s="489" t="s">
        <v>229</v>
      </c>
      <c r="C1806" s="491">
        <v>0.6</v>
      </c>
      <c r="D1806" s="492" t="s">
        <v>4090</v>
      </c>
    </row>
    <row r="1807" spans="1:4" x14ac:dyDescent="0.2">
      <c r="A1807" s="489" t="s">
        <v>9257</v>
      </c>
      <c r="B1807" s="489" t="s">
        <v>229</v>
      </c>
      <c r="C1807" s="491">
        <v>26.590000000000003</v>
      </c>
      <c r="D1807" s="492" t="s">
        <v>4090</v>
      </c>
    </row>
    <row r="1808" spans="1:4" x14ac:dyDescent="0.2">
      <c r="A1808" s="489" t="s">
        <v>9257</v>
      </c>
      <c r="B1808" s="489" t="s">
        <v>229</v>
      </c>
      <c r="C1808" s="491">
        <v>24.05</v>
      </c>
      <c r="D1808" s="492" t="s">
        <v>4090</v>
      </c>
    </row>
    <row r="1809" spans="1:4" x14ac:dyDescent="0.2">
      <c r="A1809" s="489" t="s">
        <v>9257</v>
      </c>
      <c r="B1809" s="489" t="s">
        <v>229</v>
      </c>
      <c r="C1809" s="491">
        <v>3.3600000000000003</v>
      </c>
      <c r="D1809" s="492" t="s">
        <v>4090</v>
      </c>
    </row>
    <row r="1810" spans="1:4" x14ac:dyDescent="0.2">
      <c r="A1810" s="489" t="s">
        <v>9257</v>
      </c>
      <c r="B1810" s="489" t="s">
        <v>229</v>
      </c>
      <c r="C1810" s="491">
        <v>10.170000000000002</v>
      </c>
      <c r="D1810" s="492" t="s">
        <v>4090</v>
      </c>
    </row>
    <row r="1811" spans="1:4" x14ac:dyDescent="0.2">
      <c r="A1811" s="489" t="s">
        <v>9257</v>
      </c>
      <c r="B1811" s="489" t="s">
        <v>229</v>
      </c>
      <c r="C1811" s="491">
        <v>51.760000000000005</v>
      </c>
      <c r="D1811" s="492" t="s">
        <v>4090</v>
      </c>
    </row>
    <row r="1812" spans="1:4" x14ac:dyDescent="0.2">
      <c r="A1812" s="489" t="s">
        <v>9257</v>
      </c>
      <c r="B1812" s="489" t="s">
        <v>229</v>
      </c>
      <c r="C1812" s="491">
        <v>11.649999999999999</v>
      </c>
      <c r="D1812" s="492" t="s">
        <v>4090</v>
      </c>
    </row>
    <row r="1813" spans="1:4" x14ac:dyDescent="0.2">
      <c r="A1813" s="489" t="s">
        <v>9257</v>
      </c>
      <c r="B1813" s="489" t="s">
        <v>229</v>
      </c>
      <c r="C1813" s="491">
        <v>18.830000000000005</v>
      </c>
      <c r="D1813" s="492" t="s">
        <v>4090</v>
      </c>
    </row>
    <row r="1814" spans="1:4" x14ac:dyDescent="0.2">
      <c r="A1814" s="489" t="s">
        <v>9257</v>
      </c>
      <c r="B1814" s="489" t="s">
        <v>229</v>
      </c>
      <c r="C1814" s="491">
        <v>150.87</v>
      </c>
      <c r="D1814" s="492" t="s">
        <v>4090</v>
      </c>
    </row>
    <row r="1815" spans="1:4" x14ac:dyDescent="0.2">
      <c r="A1815" s="489" t="s">
        <v>9257</v>
      </c>
      <c r="B1815" s="489" t="s">
        <v>229</v>
      </c>
      <c r="C1815" s="491">
        <v>65.55</v>
      </c>
      <c r="D1815" s="492" t="s">
        <v>4090</v>
      </c>
    </row>
    <row r="1816" spans="1:4" x14ac:dyDescent="0.2">
      <c r="A1816" s="489" t="s">
        <v>9257</v>
      </c>
      <c r="B1816" s="489" t="s">
        <v>229</v>
      </c>
      <c r="C1816" s="491">
        <v>24.14</v>
      </c>
      <c r="D1816" s="492" t="s">
        <v>4090</v>
      </c>
    </row>
    <row r="1817" spans="1:4" x14ac:dyDescent="0.2">
      <c r="A1817" s="489" t="s">
        <v>9257</v>
      </c>
      <c r="B1817" s="489" t="s">
        <v>229</v>
      </c>
      <c r="C1817" s="491">
        <v>12.15</v>
      </c>
      <c r="D1817" s="492" t="s">
        <v>4090</v>
      </c>
    </row>
    <row r="1818" spans="1:4" x14ac:dyDescent="0.2">
      <c r="A1818" s="489" t="s">
        <v>9257</v>
      </c>
      <c r="B1818" s="489" t="s">
        <v>229</v>
      </c>
      <c r="C1818" s="491">
        <v>52.050000000000004</v>
      </c>
      <c r="D1818" s="492" t="s">
        <v>4090</v>
      </c>
    </row>
    <row r="1819" spans="1:4" x14ac:dyDescent="0.2">
      <c r="A1819" s="489" t="s">
        <v>9257</v>
      </c>
      <c r="B1819" s="489" t="s">
        <v>229</v>
      </c>
      <c r="C1819" s="491">
        <v>8.0399999999999991</v>
      </c>
      <c r="D1819" s="492" t="s">
        <v>4090</v>
      </c>
    </row>
    <row r="1820" spans="1:4" x14ac:dyDescent="0.2">
      <c r="A1820" s="489" t="s">
        <v>9257</v>
      </c>
      <c r="B1820" s="489" t="s">
        <v>229</v>
      </c>
      <c r="C1820" s="491">
        <v>10.1</v>
      </c>
      <c r="D1820" s="492" t="s">
        <v>4090</v>
      </c>
    </row>
    <row r="1821" spans="1:4" x14ac:dyDescent="0.2">
      <c r="A1821" s="489" t="s">
        <v>9257</v>
      </c>
      <c r="B1821" s="489" t="s">
        <v>229</v>
      </c>
      <c r="C1821" s="491">
        <v>35.270000000000003</v>
      </c>
      <c r="D1821" s="492" t="s">
        <v>4090</v>
      </c>
    </row>
    <row r="1822" spans="1:4" x14ac:dyDescent="0.2">
      <c r="A1822" s="489" t="s">
        <v>9257</v>
      </c>
      <c r="B1822" s="489" t="s">
        <v>229</v>
      </c>
      <c r="C1822" s="491">
        <v>26.28</v>
      </c>
      <c r="D1822" s="492" t="s">
        <v>4090</v>
      </c>
    </row>
    <row r="1823" spans="1:4" x14ac:dyDescent="0.2">
      <c r="A1823" s="489" t="s">
        <v>9257</v>
      </c>
      <c r="B1823" s="489" t="s">
        <v>229</v>
      </c>
      <c r="C1823" s="491">
        <v>235.32999999999998</v>
      </c>
      <c r="D1823" s="492" t="s">
        <v>4090</v>
      </c>
    </row>
    <row r="1824" spans="1:4" x14ac:dyDescent="0.2">
      <c r="A1824" s="489" t="s">
        <v>9257</v>
      </c>
      <c r="B1824" s="489" t="s">
        <v>229</v>
      </c>
      <c r="C1824" s="491">
        <v>43.870000000000005</v>
      </c>
      <c r="D1824" s="492" t="s">
        <v>4090</v>
      </c>
    </row>
    <row r="1825" spans="1:4" x14ac:dyDescent="0.2">
      <c r="A1825" s="489" t="s">
        <v>9257</v>
      </c>
      <c r="B1825" s="489" t="s">
        <v>229</v>
      </c>
      <c r="C1825" s="491">
        <v>33.629999999999995</v>
      </c>
      <c r="D1825" s="492" t="s">
        <v>4090</v>
      </c>
    </row>
    <row r="1826" spans="1:4" x14ac:dyDescent="0.2">
      <c r="A1826" s="489" t="s">
        <v>9257</v>
      </c>
      <c r="B1826" s="489" t="s">
        <v>229</v>
      </c>
      <c r="C1826" s="491">
        <v>10.83</v>
      </c>
      <c r="D1826" s="492" t="s">
        <v>4090</v>
      </c>
    </row>
    <row r="1827" spans="1:4" x14ac:dyDescent="0.2">
      <c r="A1827" s="489" t="s">
        <v>9257</v>
      </c>
      <c r="B1827" s="489" t="s">
        <v>229</v>
      </c>
      <c r="C1827" s="491">
        <v>114.95000000000002</v>
      </c>
      <c r="D1827" s="492" t="s">
        <v>4090</v>
      </c>
    </row>
    <row r="1828" spans="1:4" x14ac:dyDescent="0.2">
      <c r="A1828" s="489" t="s">
        <v>9257</v>
      </c>
      <c r="B1828" s="489" t="s">
        <v>229</v>
      </c>
      <c r="C1828" s="491">
        <v>34.64</v>
      </c>
      <c r="D1828" s="492" t="s">
        <v>4090</v>
      </c>
    </row>
    <row r="1829" spans="1:4" x14ac:dyDescent="0.2">
      <c r="A1829" s="489" t="s">
        <v>9257</v>
      </c>
      <c r="B1829" s="489" t="s">
        <v>229</v>
      </c>
      <c r="C1829" s="491">
        <v>56.45</v>
      </c>
      <c r="D1829" s="492" t="s">
        <v>4090</v>
      </c>
    </row>
    <row r="1830" spans="1:4" x14ac:dyDescent="0.2">
      <c r="A1830" s="489" t="s">
        <v>9257</v>
      </c>
      <c r="B1830" s="489" t="s">
        <v>229</v>
      </c>
      <c r="C1830" s="491">
        <v>11.860000000000001</v>
      </c>
      <c r="D1830" s="492" t="s">
        <v>4090</v>
      </c>
    </row>
    <row r="1831" spans="1:4" x14ac:dyDescent="0.2">
      <c r="A1831" s="489" t="s">
        <v>9257</v>
      </c>
      <c r="B1831" s="489" t="s">
        <v>229</v>
      </c>
      <c r="C1831" s="491">
        <v>28.81</v>
      </c>
      <c r="D1831" s="492" t="s">
        <v>4090</v>
      </c>
    </row>
    <row r="1832" spans="1:4" x14ac:dyDescent="0.2">
      <c r="A1832" s="489" t="s">
        <v>9257</v>
      </c>
      <c r="B1832" s="489" t="s">
        <v>229</v>
      </c>
      <c r="C1832" s="491">
        <v>94.81</v>
      </c>
      <c r="D1832" s="492" t="s">
        <v>4090</v>
      </c>
    </row>
    <row r="1833" spans="1:4" x14ac:dyDescent="0.2">
      <c r="A1833" s="489" t="s">
        <v>9257</v>
      </c>
      <c r="B1833" s="489" t="s">
        <v>229</v>
      </c>
      <c r="C1833" s="491">
        <v>179.51999999999998</v>
      </c>
      <c r="D1833" s="492" t="s">
        <v>4090</v>
      </c>
    </row>
    <row r="1834" spans="1:4" x14ac:dyDescent="0.2">
      <c r="A1834" s="489" t="s">
        <v>9257</v>
      </c>
      <c r="B1834" s="489" t="s">
        <v>229</v>
      </c>
      <c r="C1834" s="491">
        <v>13.200000000000001</v>
      </c>
      <c r="D1834" s="492" t="s">
        <v>4090</v>
      </c>
    </row>
    <row r="1835" spans="1:4" x14ac:dyDescent="0.2">
      <c r="A1835" s="489" t="s">
        <v>9257</v>
      </c>
      <c r="B1835" s="489" t="s">
        <v>229</v>
      </c>
      <c r="C1835" s="491">
        <v>17.669999999999998</v>
      </c>
      <c r="D1835" s="492" t="s">
        <v>4090</v>
      </c>
    </row>
    <row r="1836" spans="1:4" x14ac:dyDescent="0.2">
      <c r="A1836" s="489" t="s">
        <v>9257</v>
      </c>
      <c r="B1836" s="489" t="s">
        <v>229</v>
      </c>
      <c r="C1836" s="491">
        <v>18.25</v>
      </c>
      <c r="D1836" s="492" t="s">
        <v>4090</v>
      </c>
    </row>
    <row r="1837" spans="1:4" x14ac:dyDescent="0.2">
      <c r="A1837" s="489" t="s">
        <v>9257</v>
      </c>
      <c r="B1837" s="489" t="s">
        <v>229</v>
      </c>
      <c r="C1837" s="491">
        <v>1.67</v>
      </c>
      <c r="D1837" s="492" t="s">
        <v>4090</v>
      </c>
    </row>
    <row r="1838" spans="1:4" x14ac:dyDescent="0.2">
      <c r="A1838" s="489" t="s">
        <v>9257</v>
      </c>
      <c r="B1838" s="489" t="s">
        <v>229</v>
      </c>
      <c r="C1838" s="491">
        <v>23.23</v>
      </c>
      <c r="D1838" s="492" t="s">
        <v>4090</v>
      </c>
    </row>
    <row r="1839" spans="1:4" x14ac:dyDescent="0.2">
      <c r="A1839" s="489" t="s">
        <v>9257</v>
      </c>
      <c r="B1839" s="489" t="s">
        <v>229</v>
      </c>
      <c r="C1839" s="491">
        <v>15.430000000000001</v>
      </c>
      <c r="D1839" s="492" t="s">
        <v>4090</v>
      </c>
    </row>
    <row r="1840" spans="1:4" x14ac:dyDescent="0.2">
      <c r="A1840" s="489" t="s">
        <v>9257</v>
      </c>
      <c r="B1840" s="489" t="s">
        <v>229</v>
      </c>
      <c r="C1840" s="491">
        <v>5.75</v>
      </c>
      <c r="D1840" s="492" t="s">
        <v>4090</v>
      </c>
    </row>
    <row r="1841" spans="1:4" x14ac:dyDescent="0.2">
      <c r="A1841" s="489" t="s">
        <v>9257</v>
      </c>
      <c r="B1841" s="489" t="s">
        <v>229</v>
      </c>
      <c r="C1841" s="491">
        <v>68.320000000000007</v>
      </c>
      <c r="D1841" s="492" t="s">
        <v>4090</v>
      </c>
    </row>
    <row r="1842" spans="1:4" x14ac:dyDescent="0.2">
      <c r="A1842" s="489" t="s">
        <v>9257</v>
      </c>
      <c r="B1842" s="489" t="s">
        <v>229</v>
      </c>
      <c r="C1842" s="491">
        <v>83.860000000000014</v>
      </c>
      <c r="D1842" s="492" t="s">
        <v>4090</v>
      </c>
    </row>
    <row r="1843" spans="1:4" x14ac:dyDescent="0.2">
      <c r="A1843" s="489" t="s">
        <v>9257</v>
      </c>
      <c r="B1843" s="489" t="s">
        <v>229</v>
      </c>
      <c r="C1843" s="491">
        <v>48.879999999999995</v>
      </c>
      <c r="D1843" s="492" t="s">
        <v>4090</v>
      </c>
    </row>
    <row r="1844" spans="1:4" x14ac:dyDescent="0.2">
      <c r="A1844" s="489" t="s">
        <v>9257</v>
      </c>
      <c r="B1844" s="489" t="s">
        <v>229</v>
      </c>
      <c r="C1844" s="491">
        <v>33.5</v>
      </c>
      <c r="D1844" s="492" t="s">
        <v>4090</v>
      </c>
    </row>
    <row r="1845" spans="1:4" x14ac:dyDescent="0.2">
      <c r="A1845" s="489" t="s">
        <v>9257</v>
      </c>
      <c r="B1845" s="489" t="s">
        <v>229</v>
      </c>
      <c r="C1845" s="491">
        <v>52.320000000000007</v>
      </c>
      <c r="D1845" s="492" t="s">
        <v>4090</v>
      </c>
    </row>
    <row r="1846" spans="1:4" x14ac:dyDescent="0.2">
      <c r="A1846" s="489" t="s">
        <v>9257</v>
      </c>
      <c r="B1846" s="489" t="s">
        <v>229</v>
      </c>
      <c r="C1846" s="491">
        <v>163.08000000000001</v>
      </c>
      <c r="D1846" s="492" t="s">
        <v>4090</v>
      </c>
    </row>
    <row r="1847" spans="1:4" x14ac:dyDescent="0.2">
      <c r="A1847" s="489" t="s">
        <v>9257</v>
      </c>
      <c r="B1847" s="489" t="s">
        <v>229</v>
      </c>
      <c r="C1847" s="491">
        <v>9.57</v>
      </c>
      <c r="D1847" s="492" t="s">
        <v>4090</v>
      </c>
    </row>
    <row r="1848" spans="1:4" x14ac:dyDescent="0.2">
      <c r="A1848" s="489" t="s">
        <v>9257</v>
      </c>
      <c r="B1848" s="489" t="s">
        <v>229</v>
      </c>
      <c r="C1848" s="491">
        <v>45.03</v>
      </c>
      <c r="D1848" s="492" t="s">
        <v>4090</v>
      </c>
    </row>
    <row r="1849" spans="1:4" x14ac:dyDescent="0.2">
      <c r="A1849" s="489" t="s">
        <v>9257</v>
      </c>
      <c r="B1849" s="489" t="s">
        <v>229</v>
      </c>
      <c r="C1849" s="491">
        <v>12.799999999999999</v>
      </c>
      <c r="D1849" s="492" t="s">
        <v>4090</v>
      </c>
    </row>
    <row r="1850" spans="1:4" x14ac:dyDescent="0.2">
      <c r="A1850" s="489" t="s">
        <v>9257</v>
      </c>
      <c r="B1850" s="489" t="s">
        <v>229</v>
      </c>
      <c r="C1850" s="491">
        <v>116.84</v>
      </c>
      <c r="D1850" s="492" t="s">
        <v>4090</v>
      </c>
    </row>
    <row r="1851" spans="1:4" x14ac:dyDescent="0.2">
      <c r="A1851" s="489" t="s">
        <v>9257</v>
      </c>
      <c r="B1851" s="489" t="s">
        <v>229</v>
      </c>
      <c r="C1851" s="491">
        <v>111.56</v>
      </c>
      <c r="D1851" s="492" t="s">
        <v>4090</v>
      </c>
    </row>
    <row r="1852" spans="1:4" x14ac:dyDescent="0.2">
      <c r="A1852" s="489" t="s">
        <v>9257</v>
      </c>
      <c r="B1852" s="489" t="s">
        <v>229</v>
      </c>
      <c r="C1852" s="491">
        <v>64.98</v>
      </c>
      <c r="D1852" s="492" t="s">
        <v>4090</v>
      </c>
    </row>
    <row r="1853" spans="1:4" x14ac:dyDescent="0.2">
      <c r="A1853" s="489" t="s">
        <v>9257</v>
      </c>
      <c r="B1853" s="489" t="s">
        <v>229</v>
      </c>
      <c r="C1853" s="491">
        <v>58.93</v>
      </c>
      <c r="D1853" s="492" t="s">
        <v>4090</v>
      </c>
    </row>
    <row r="1854" spans="1:4" x14ac:dyDescent="0.2">
      <c r="A1854" s="489" t="s">
        <v>9257</v>
      </c>
      <c r="B1854" s="489" t="s">
        <v>229</v>
      </c>
      <c r="C1854" s="491">
        <v>26.6</v>
      </c>
      <c r="D1854" s="492" t="s">
        <v>4090</v>
      </c>
    </row>
    <row r="1855" spans="1:4" x14ac:dyDescent="0.2">
      <c r="A1855" s="489" t="s">
        <v>9257</v>
      </c>
      <c r="B1855" s="489" t="s">
        <v>229</v>
      </c>
      <c r="C1855" s="491">
        <v>25.660000000000004</v>
      </c>
      <c r="D1855" s="492" t="s">
        <v>4090</v>
      </c>
    </row>
    <row r="1856" spans="1:4" x14ac:dyDescent="0.2">
      <c r="A1856" s="489" t="s">
        <v>9257</v>
      </c>
      <c r="B1856" s="489" t="s">
        <v>229</v>
      </c>
      <c r="C1856" s="491">
        <v>40.270000000000003</v>
      </c>
      <c r="D1856" s="492" t="s">
        <v>4090</v>
      </c>
    </row>
    <row r="1857" spans="1:4" x14ac:dyDescent="0.2">
      <c r="A1857" s="489" t="s">
        <v>9257</v>
      </c>
      <c r="B1857" s="489" t="s">
        <v>229</v>
      </c>
      <c r="C1857" s="491">
        <v>17.940000000000001</v>
      </c>
      <c r="D1857" s="492" t="s">
        <v>4090</v>
      </c>
    </row>
    <row r="1858" spans="1:4" x14ac:dyDescent="0.2">
      <c r="A1858" s="489" t="s">
        <v>9257</v>
      </c>
      <c r="B1858" s="489" t="s">
        <v>229</v>
      </c>
      <c r="C1858" s="491">
        <v>10.210000000000001</v>
      </c>
      <c r="D1858" s="492" t="s">
        <v>4090</v>
      </c>
    </row>
    <row r="1859" spans="1:4" x14ac:dyDescent="0.2">
      <c r="A1859" s="489" t="s">
        <v>9257</v>
      </c>
      <c r="B1859" s="489" t="s">
        <v>229</v>
      </c>
      <c r="C1859" s="491">
        <v>108.5</v>
      </c>
      <c r="D1859" s="492" t="s">
        <v>4090</v>
      </c>
    </row>
    <row r="1860" spans="1:4" x14ac:dyDescent="0.2">
      <c r="A1860" s="489" t="s">
        <v>9257</v>
      </c>
      <c r="B1860" s="489" t="s">
        <v>229</v>
      </c>
      <c r="C1860" s="491">
        <v>99.82</v>
      </c>
      <c r="D1860" s="492" t="s">
        <v>4090</v>
      </c>
    </row>
    <row r="1861" spans="1:4" x14ac:dyDescent="0.2">
      <c r="A1861" s="489" t="s">
        <v>9257</v>
      </c>
      <c r="B1861" s="489" t="s">
        <v>229</v>
      </c>
      <c r="C1861" s="491">
        <v>55.17</v>
      </c>
      <c r="D1861" s="492" t="s">
        <v>4090</v>
      </c>
    </row>
    <row r="1862" spans="1:4" x14ac:dyDescent="0.2">
      <c r="A1862" s="489" t="s">
        <v>9257</v>
      </c>
      <c r="B1862" s="489" t="s">
        <v>229</v>
      </c>
      <c r="C1862" s="491">
        <v>18.439999999999998</v>
      </c>
      <c r="D1862" s="492" t="s">
        <v>4090</v>
      </c>
    </row>
    <row r="1863" spans="1:4" x14ac:dyDescent="0.2">
      <c r="A1863" s="489" t="s">
        <v>9257</v>
      </c>
      <c r="B1863" s="489" t="s">
        <v>229</v>
      </c>
      <c r="C1863" s="491">
        <v>44.43</v>
      </c>
      <c r="D1863" s="492" t="s">
        <v>4090</v>
      </c>
    </row>
    <row r="1864" spans="1:4" x14ac:dyDescent="0.2">
      <c r="A1864" s="489" t="s">
        <v>9257</v>
      </c>
      <c r="B1864" s="489" t="s">
        <v>229</v>
      </c>
      <c r="C1864" s="491">
        <v>9.1199999999999992</v>
      </c>
      <c r="D1864" s="492" t="s">
        <v>4090</v>
      </c>
    </row>
    <row r="1865" spans="1:4" x14ac:dyDescent="0.2">
      <c r="A1865" s="489" t="s">
        <v>9257</v>
      </c>
      <c r="B1865" s="489" t="s">
        <v>229</v>
      </c>
      <c r="C1865" s="491">
        <v>13.070000000000002</v>
      </c>
      <c r="D1865" s="492" t="s">
        <v>4090</v>
      </c>
    </row>
    <row r="1866" spans="1:4" x14ac:dyDescent="0.2">
      <c r="A1866" s="489" t="s">
        <v>9257</v>
      </c>
      <c r="B1866" s="489" t="s">
        <v>229</v>
      </c>
      <c r="C1866" s="491">
        <v>14.290000000000003</v>
      </c>
      <c r="D1866" s="492" t="s">
        <v>4090</v>
      </c>
    </row>
    <row r="1867" spans="1:4" x14ac:dyDescent="0.2">
      <c r="A1867" s="489" t="s">
        <v>9257</v>
      </c>
      <c r="B1867" s="489" t="s">
        <v>229</v>
      </c>
      <c r="C1867" s="491">
        <v>26</v>
      </c>
      <c r="D1867" s="492" t="s">
        <v>4090</v>
      </c>
    </row>
    <row r="1868" spans="1:4" x14ac:dyDescent="0.2">
      <c r="A1868" s="489" t="s">
        <v>9257</v>
      </c>
      <c r="B1868" s="489" t="s">
        <v>229</v>
      </c>
      <c r="C1868" s="491">
        <v>13.98</v>
      </c>
      <c r="D1868" s="492" t="s">
        <v>4090</v>
      </c>
    </row>
    <row r="1869" spans="1:4" x14ac:dyDescent="0.2">
      <c r="A1869" s="489" t="s">
        <v>9257</v>
      </c>
      <c r="B1869" s="489" t="s">
        <v>229</v>
      </c>
      <c r="C1869" s="491">
        <v>60.92</v>
      </c>
      <c r="D1869" s="492" t="s">
        <v>4090</v>
      </c>
    </row>
    <row r="1870" spans="1:4" x14ac:dyDescent="0.2">
      <c r="A1870" s="489" t="s">
        <v>9257</v>
      </c>
      <c r="B1870" s="489" t="s">
        <v>229</v>
      </c>
      <c r="C1870" s="491">
        <v>9.6</v>
      </c>
      <c r="D1870" s="492" t="s">
        <v>4090</v>
      </c>
    </row>
    <row r="1871" spans="1:4" x14ac:dyDescent="0.2">
      <c r="A1871" s="489" t="s">
        <v>9257</v>
      </c>
      <c r="B1871" s="489" t="s">
        <v>229</v>
      </c>
      <c r="C1871" s="491">
        <v>10.23</v>
      </c>
      <c r="D1871" s="492" t="s">
        <v>4090</v>
      </c>
    </row>
    <row r="1872" spans="1:4" x14ac:dyDescent="0.2">
      <c r="A1872" s="489" t="s">
        <v>9257</v>
      </c>
      <c r="B1872" s="489" t="s">
        <v>229</v>
      </c>
      <c r="C1872" s="491">
        <v>17.309999999999999</v>
      </c>
      <c r="D1872" s="492" t="s">
        <v>4090</v>
      </c>
    </row>
    <row r="1873" spans="1:4" x14ac:dyDescent="0.2">
      <c r="A1873" s="489" t="s">
        <v>9257</v>
      </c>
      <c r="B1873" s="489" t="s">
        <v>229</v>
      </c>
      <c r="C1873" s="491">
        <v>11</v>
      </c>
      <c r="D1873" s="492" t="s">
        <v>4090</v>
      </c>
    </row>
    <row r="1874" spans="1:4" x14ac:dyDescent="0.2">
      <c r="A1874" s="489" t="s">
        <v>9257</v>
      </c>
      <c r="B1874" s="489" t="s">
        <v>229</v>
      </c>
      <c r="C1874" s="491">
        <v>4.1900000000000004</v>
      </c>
      <c r="D1874" s="492" t="s">
        <v>4090</v>
      </c>
    </row>
    <row r="1875" spans="1:4" x14ac:dyDescent="0.2">
      <c r="A1875" s="489" t="s">
        <v>9257</v>
      </c>
      <c r="B1875" s="489" t="s">
        <v>229</v>
      </c>
      <c r="C1875" s="491">
        <v>20.69</v>
      </c>
      <c r="D1875" s="492" t="s">
        <v>4090</v>
      </c>
    </row>
    <row r="1876" spans="1:4" x14ac:dyDescent="0.2">
      <c r="A1876" s="489" t="s">
        <v>9257</v>
      </c>
      <c r="B1876" s="489" t="s">
        <v>229</v>
      </c>
      <c r="C1876" s="491">
        <v>18.510000000000002</v>
      </c>
      <c r="D1876" s="492" t="s">
        <v>4090</v>
      </c>
    </row>
    <row r="1877" spans="1:4" x14ac:dyDescent="0.2">
      <c r="A1877" s="489" t="s">
        <v>9257</v>
      </c>
      <c r="B1877" s="489" t="s">
        <v>229</v>
      </c>
      <c r="C1877" s="491">
        <v>16.93</v>
      </c>
      <c r="D1877" s="492" t="s">
        <v>4090</v>
      </c>
    </row>
    <row r="1878" spans="1:4" x14ac:dyDescent="0.2">
      <c r="A1878" s="489" t="s">
        <v>9257</v>
      </c>
      <c r="B1878" s="489" t="s">
        <v>229</v>
      </c>
      <c r="C1878" s="491">
        <v>15.89</v>
      </c>
      <c r="D1878" s="492" t="s">
        <v>4090</v>
      </c>
    </row>
    <row r="1879" spans="1:4" x14ac:dyDescent="0.2">
      <c r="A1879" s="489" t="s">
        <v>9257</v>
      </c>
      <c r="B1879" s="489" t="s">
        <v>229</v>
      </c>
      <c r="C1879" s="491">
        <v>15.670000000000002</v>
      </c>
      <c r="D1879" s="492" t="s">
        <v>4090</v>
      </c>
    </row>
    <row r="1880" spans="1:4" x14ac:dyDescent="0.2">
      <c r="A1880" s="489" t="s">
        <v>9257</v>
      </c>
      <c r="B1880" s="489" t="s">
        <v>229</v>
      </c>
      <c r="C1880" s="491">
        <v>8.76</v>
      </c>
      <c r="D1880" s="492" t="s">
        <v>4090</v>
      </c>
    </row>
    <row r="1881" spans="1:4" x14ac:dyDescent="0.2">
      <c r="A1881" s="489" t="s">
        <v>9257</v>
      </c>
      <c r="B1881" s="489" t="s">
        <v>229</v>
      </c>
      <c r="C1881" s="491">
        <v>48.900000000000006</v>
      </c>
      <c r="D1881" s="492" t="s">
        <v>4090</v>
      </c>
    </row>
    <row r="1882" spans="1:4" x14ac:dyDescent="0.2">
      <c r="A1882" s="489" t="s">
        <v>9257</v>
      </c>
      <c r="B1882" s="489" t="s">
        <v>229</v>
      </c>
      <c r="C1882" s="491">
        <v>14.910000000000002</v>
      </c>
      <c r="D1882" s="492" t="s">
        <v>4090</v>
      </c>
    </row>
    <row r="1883" spans="1:4" x14ac:dyDescent="0.2">
      <c r="A1883" s="489" t="s">
        <v>9257</v>
      </c>
      <c r="B1883" s="489" t="s">
        <v>229</v>
      </c>
      <c r="C1883" s="491">
        <v>203.98000000000002</v>
      </c>
      <c r="D1883" s="492" t="s">
        <v>4090</v>
      </c>
    </row>
    <row r="1884" spans="1:4" x14ac:dyDescent="0.2">
      <c r="A1884" s="489" t="s">
        <v>9257</v>
      </c>
      <c r="B1884" s="489" t="s">
        <v>229</v>
      </c>
      <c r="C1884" s="491">
        <v>63.86</v>
      </c>
      <c r="D1884" s="492" t="s">
        <v>4090</v>
      </c>
    </row>
    <row r="1885" spans="1:4" x14ac:dyDescent="0.2">
      <c r="A1885" s="489" t="s">
        <v>9257</v>
      </c>
      <c r="B1885" s="489" t="s">
        <v>229</v>
      </c>
      <c r="C1885" s="491">
        <v>23.889999999999997</v>
      </c>
      <c r="D1885" s="492" t="s">
        <v>4090</v>
      </c>
    </row>
    <row r="1886" spans="1:4" x14ac:dyDescent="0.2">
      <c r="A1886" s="489" t="s">
        <v>9257</v>
      </c>
      <c r="B1886" s="489" t="s">
        <v>229</v>
      </c>
      <c r="C1886" s="491">
        <v>8.66</v>
      </c>
      <c r="D1886" s="492" t="s">
        <v>4090</v>
      </c>
    </row>
    <row r="1887" spans="1:4" x14ac:dyDescent="0.2">
      <c r="A1887" s="489" t="s">
        <v>9257</v>
      </c>
      <c r="B1887" s="489" t="s">
        <v>229</v>
      </c>
      <c r="C1887" s="491">
        <v>17.870000000000005</v>
      </c>
      <c r="D1887" s="492" t="s">
        <v>4090</v>
      </c>
    </row>
    <row r="1888" spans="1:4" x14ac:dyDescent="0.2">
      <c r="A1888" s="489" t="s">
        <v>9257</v>
      </c>
      <c r="B1888" s="489" t="s">
        <v>229</v>
      </c>
      <c r="C1888" s="491">
        <v>0.60000000000000009</v>
      </c>
      <c r="D1888" s="492" t="s">
        <v>4090</v>
      </c>
    </row>
    <row r="1889" spans="1:4" x14ac:dyDescent="0.2">
      <c r="A1889" s="489" t="s">
        <v>9257</v>
      </c>
      <c r="B1889" s="489" t="s">
        <v>229</v>
      </c>
      <c r="C1889" s="491">
        <v>49.3</v>
      </c>
      <c r="D1889" s="492" t="s">
        <v>4090</v>
      </c>
    </row>
    <row r="1890" spans="1:4" x14ac:dyDescent="0.2">
      <c r="A1890" s="489" t="s">
        <v>9257</v>
      </c>
      <c r="B1890" s="489" t="s">
        <v>229</v>
      </c>
      <c r="C1890" s="491">
        <v>0.19</v>
      </c>
      <c r="D1890" s="492" t="s">
        <v>4090</v>
      </c>
    </row>
    <row r="1891" spans="1:4" x14ac:dyDescent="0.2">
      <c r="A1891" s="489" t="s">
        <v>9257</v>
      </c>
      <c r="B1891" s="489" t="s">
        <v>229</v>
      </c>
      <c r="C1891" s="491">
        <v>17.21</v>
      </c>
      <c r="D1891" s="492" t="s">
        <v>4090</v>
      </c>
    </row>
    <row r="1892" spans="1:4" x14ac:dyDescent="0.2">
      <c r="A1892" s="489" t="s">
        <v>9257</v>
      </c>
      <c r="B1892" s="489" t="s">
        <v>229</v>
      </c>
      <c r="C1892" s="491">
        <v>9.6</v>
      </c>
      <c r="D1892" s="492" t="s">
        <v>4090</v>
      </c>
    </row>
    <row r="1893" spans="1:4" x14ac:dyDescent="0.2">
      <c r="A1893" s="489" t="s">
        <v>9257</v>
      </c>
      <c r="B1893" s="489" t="s">
        <v>229</v>
      </c>
      <c r="C1893" s="491">
        <v>13.660000000000002</v>
      </c>
      <c r="D1893" s="492" t="s">
        <v>4090</v>
      </c>
    </row>
    <row r="1894" spans="1:4" x14ac:dyDescent="0.2">
      <c r="A1894" s="489" t="s">
        <v>9257</v>
      </c>
      <c r="B1894" s="489" t="s">
        <v>229</v>
      </c>
      <c r="C1894" s="491">
        <v>20.399999999999999</v>
      </c>
      <c r="D1894" s="492" t="s">
        <v>4090</v>
      </c>
    </row>
    <row r="1895" spans="1:4" x14ac:dyDescent="0.2">
      <c r="A1895" s="489" t="s">
        <v>9257</v>
      </c>
      <c r="B1895" s="489" t="s">
        <v>229</v>
      </c>
      <c r="C1895" s="491">
        <v>9.74</v>
      </c>
      <c r="D1895" s="492" t="s">
        <v>4090</v>
      </c>
    </row>
    <row r="1896" spans="1:4" x14ac:dyDescent="0.2">
      <c r="A1896" s="489" t="s">
        <v>9257</v>
      </c>
      <c r="B1896" s="489" t="s">
        <v>229</v>
      </c>
      <c r="C1896" s="491">
        <v>4.8899999999999997</v>
      </c>
      <c r="D1896" s="492" t="s">
        <v>4090</v>
      </c>
    </row>
    <row r="1897" spans="1:4" x14ac:dyDescent="0.2">
      <c r="A1897" s="489" t="s">
        <v>9257</v>
      </c>
      <c r="B1897" s="489" t="s">
        <v>229</v>
      </c>
      <c r="C1897" s="491">
        <v>4</v>
      </c>
      <c r="D1897" s="492" t="s">
        <v>4090</v>
      </c>
    </row>
    <row r="1898" spans="1:4" x14ac:dyDescent="0.2">
      <c r="A1898" s="489" t="s">
        <v>9257</v>
      </c>
      <c r="B1898" s="489" t="s">
        <v>229</v>
      </c>
      <c r="C1898" s="491">
        <v>22.95</v>
      </c>
      <c r="D1898" s="492" t="s">
        <v>4090</v>
      </c>
    </row>
    <row r="1899" spans="1:4" x14ac:dyDescent="0.2">
      <c r="A1899" s="489" t="s">
        <v>9257</v>
      </c>
      <c r="B1899" s="489" t="s">
        <v>229</v>
      </c>
      <c r="C1899" s="491">
        <v>12.239999999999998</v>
      </c>
      <c r="D1899" s="492" t="s">
        <v>4090</v>
      </c>
    </row>
    <row r="1900" spans="1:4" x14ac:dyDescent="0.2">
      <c r="A1900" s="489" t="s">
        <v>9257</v>
      </c>
      <c r="B1900" s="489" t="s">
        <v>229</v>
      </c>
      <c r="C1900" s="491">
        <v>13.110000000000001</v>
      </c>
      <c r="D1900" s="492" t="s">
        <v>4090</v>
      </c>
    </row>
    <row r="1901" spans="1:4" x14ac:dyDescent="0.2">
      <c r="A1901" s="489" t="s">
        <v>9257</v>
      </c>
      <c r="B1901" s="489" t="s">
        <v>229</v>
      </c>
      <c r="C1901" s="491">
        <v>17.93</v>
      </c>
      <c r="D1901" s="492" t="s">
        <v>4090</v>
      </c>
    </row>
    <row r="1902" spans="1:4" x14ac:dyDescent="0.2">
      <c r="A1902" s="489" t="s">
        <v>9257</v>
      </c>
      <c r="B1902" s="489" t="s">
        <v>229</v>
      </c>
      <c r="C1902" s="491">
        <v>14.38</v>
      </c>
      <c r="D1902" s="492" t="s">
        <v>4090</v>
      </c>
    </row>
    <row r="1903" spans="1:4" x14ac:dyDescent="0.2">
      <c r="A1903" s="489" t="s">
        <v>9257</v>
      </c>
      <c r="B1903" s="489" t="s">
        <v>229</v>
      </c>
      <c r="C1903" s="491">
        <v>16.48</v>
      </c>
      <c r="D1903" s="492" t="s">
        <v>4090</v>
      </c>
    </row>
    <row r="1904" spans="1:4" x14ac:dyDescent="0.2">
      <c r="A1904" s="489" t="s">
        <v>9257</v>
      </c>
      <c r="B1904" s="489" t="s">
        <v>229</v>
      </c>
      <c r="C1904" s="491">
        <v>16.07</v>
      </c>
      <c r="D1904" s="492" t="s">
        <v>4090</v>
      </c>
    </row>
    <row r="1905" spans="1:4" x14ac:dyDescent="0.2">
      <c r="A1905" s="489" t="s">
        <v>9257</v>
      </c>
      <c r="B1905" s="489" t="s">
        <v>229</v>
      </c>
      <c r="C1905" s="491">
        <v>15.190000000000001</v>
      </c>
      <c r="D1905" s="492" t="s">
        <v>4090</v>
      </c>
    </row>
    <row r="1906" spans="1:4" x14ac:dyDescent="0.2">
      <c r="A1906" s="489" t="s">
        <v>9257</v>
      </c>
      <c r="B1906" s="489" t="s">
        <v>229</v>
      </c>
      <c r="C1906" s="491">
        <v>10.190000000000001</v>
      </c>
      <c r="D1906" s="492" t="s">
        <v>4090</v>
      </c>
    </row>
    <row r="1907" spans="1:4" x14ac:dyDescent="0.2">
      <c r="A1907" s="489" t="s">
        <v>9257</v>
      </c>
      <c r="B1907" s="489" t="s">
        <v>229</v>
      </c>
      <c r="C1907" s="491">
        <v>16.760000000000002</v>
      </c>
      <c r="D1907" s="492" t="s">
        <v>4090</v>
      </c>
    </row>
    <row r="1908" spans="1:4" x14ac:dyDescent="0.2">
      <c r="A1908" s="489" t="s">
        <v>9257</v>
      </c>
      <c r="B1908" s="489" t="s">
        <v>229</v>
      </c>
      <c r="C1908" s="491">
        <v>8.5399999999999991</v>
      </c>
      <c r="D1908" s="492" t="s">
        <v>4090</v>
      </c>
    </row>
    <row r="1909" spans="1:4" x14ac:dyDescent="0.2">
      <c r="A1909" s="489" t="s">
        <v>9257</v>
      </c>
      <c r="B1909" s="489" t="s">
        <v>229</v>
      </c>
      <c r="C1909" s="491">
        <v>2.13</v>
      </c>
      <c r="D1909" s="492" t="s">
        <v>4090</v>
      </c>
    </row>
    <row r="1910" spans="1:4" x14ac:dyDescent="0.2">
      <c r="A1910" s="489" t="s">
        <v>9257</v>
      </c>
      <c r="B1910" s="489" t="s">
        <v>229</v>
      </c>
      <c r="C1910" s="491">
        <v>9.620000000000001</v>
      </c>
      <c r="D1910" s="492" t="s">
        <v>4090</v>
      </c>
    </row>
    <row r="1911" spans="1:4" x14ac:dyDescent="0.2">
      <c r="A1911" s="489" t="s">
        <v>9257</v>
      </c>
      <c r="B1911" s="489" t="s">
        <v>229</v>
      </c>
      <c r="C1911" s="491">
        <v>5.8599999999999994</v>
      </c>
      <c r="D1911" s="492" t="s">
        <v>4090</v>
      </c>
    </row>
    <row r="1912" spans="1:4" x14ac:dyDescent="0.2">
      <c r="A1912" s="489" t="s">
        <v>9257</v>
      </c>
      <c r="B1912" s="489" t="s">
        <v>229</v>
      </c>
      <c r="C1912" s="491">
        <v>13.75</v>
      </c>
      <c r="D1912" s="492" t="s">
        <v>4090</v>
      </c>
    </row>
    <row r="1913" spans="1:4" x14ac:dyDescent="0.2">
      <c r="A1913" s="489" t="s">
        <v>9257</v>
      </c>
      <c r="B1913" s="489" t="s">
        <v>229</v>
      </c>
      <c r="C1913" s="491">
        <v>3.82</v>
      </c>
      <c r="D1913" s="492" t="s">
        <v>4090</v>
      </c>
    </row>
    <row r="1914" spans="1:4" x14ac:dyDescent="0.2">
      <c r="A1914" s="489" t="s">
        <v>9257</v>
      </c>
      <c r="B1914" s="489" t="s">
        <v>229</v>
      </c>
      <c r="C1914" s="491">
        <v>16.559999999999999</v>
      </c>
      <c r="D1914" s="492" t="s">
        <v>4090</v>
      </c>
    </row>
    <row r="1915" spans="1:4" x14ac:dyDescent="0.2">
      <c r="A1915" s="489" t="s">
        <v>9257</v>
      </c>
      <c r="B1915" s="489" t="s">
        <v>229</v>
      </c>
      <c r="C1915" s="491">
        <v>128.38</v>
      </c>
      <c r="D1915" s="492" t="s">
        <v>4090</v>
      </c>
    </row>
    <row r="1916" spans="1:4" x14ac:dyDescent="0.2">
      <c r="A1916" s="489" t="s">
        <v>9257</v>
      </c>
      <c r="B1916" s="489" t="s">
        <v>227</v>
      </c>
      <c r="C1916" s="491">
        <v>1.1000000000000001</v>
      </c>
      <c r="D1916" s="492" t="s">
        <v>4090</v>
      </c>
    </row>
    <row r="1917" spans="1:4" x14ac:dyDescent="0.2">
      <c r="A1917" s="489" t="s">
        <v>9257</v>
      </c>
      <c r="B1917" s="489" t="s">
        <v>229</v>
      </c>
      <c r="C1917" s="491">
        <v>17.510000000000002</v>
      </c>
      <c r="D1917" s="492" t="s">
        <v>4090</v>
      </c>
    </row>
    <row r="1918" spans="1:4" x14ac:dyDescent="0.2">
      <c r="A1918" s="489" t="s">
        <v>9257</v>
      </c>
      <c r="B1918" s="489" t="s">
        <v>229</v>
      </c>
      <c r="C1918" s="491">
        <v>12.610000000000001</v>
      </c>
      <c r="D1918" s="492" t="s">
        <v>4090</v>
      </c>
    </row>
    <row r="1919" spans="1:4" x14ac:dyDescent="0.2">
      <c r="A1919" s="489" t="s">
        <v>9257</v>
      </c>
      <c r="B1919" s="489" t="s">
        <v>229</v>
      </c>
      <c r="C1919" s="491">
        <v>10.200000000000001</v>
      </c>
      <c r="D1919" s="492" t="s">
        <v>4090</v>
      </c>
    </row>
    <row r="1920" spans="1:4" x14ac:dyDescent="0.2">
      <c r="A1920" s="489" t="s">
        <v>9257</v>
      </c>
      <c r="B1920" s="489" t="s">
        <v>229</v>
      </c>
      <c r="C1920" s="491">
        <v>19.189999999999998</v>
      </c>
      <c r="D1920" s="492" t="s">
        <v>4090</v>
      </c>
    </row>
    <row r="1921" spans="1:4" x14ac:dyDescent="0.2">
      <c r="A1921" s="489" t="s">
        <v>9257</v>
      </c>
      <c r="B1921" s="489" t="s">
        <v>229</v>
      </c>
      <c r="C1921" s="491">
        <v>40.129999999999995</v>
      </c>
      <c r="D1921" s="492" t="s">
        <v>4090</v>
      </c>
    </row>
    <row r="1922" spans="1:4" x14ac:dyDescent="0.2">
      <c r="A1922" s="489" t="s">
        <v>9257</v>
      </c>
      <c r="B1922" s="489" t="s">
        <v>229</v>
      </c>
      <c r="C1922" s="491">
        <v>11.840000000000002</v>
      </c>
      <c r="D1922" s="492" t="s">
        <v>4090</v>
      </c>
    </row>
    <row r="1923" spans="1:4" x14ac:dyDescent="0.2">
      <c r="A1923" s="489" t="s">
        <v>9257</v>
      </c>
      <c r="B1923" s="489" t="s">
        <v>229</v>
      </c>
      <c r="C1923" s="491">
        <v>49.239999999999995</v>
      </c>
      <c r="D1923" s="492" t="s">
        <v>4090</v>
      </c>
    </row>
    <row r="1924" spans="1:4" x14ac:dyDescent="0.2">
      <c r="A1924" s="489" t="s">
        <v>9257</v>
      </c>
      <c r="B1924" s="489" t="s">
        <v>229</v>
      </c>
      <c r="C1924" s="491">
        <v>11.88</v>
      </c>
      <c r="D1924" s="492" t="s">
        <v>4090</v>
      </c>
    </row>
    <row r="1925" spans="1:4" x14ac:dyDescent="0.2">
      <c r="A1925" s="489" t="s">
        <v>9257</v>
      </c>
      <c r="B1925" s="489" t="s">
        <v>229</v>
      </c>
      <c r="C1925" s="491">
        <v>96.490000000000009</v>
      </c>
      <c r="D1925" s="492" t="s">
        <v>4090</v>
      </c>
    </row>
    <row r="1926" spans="1:4" x14ac:dyDescent="0.2">
      <c r="A1926" s="489" t="s">
        <v>9257</v>
      </c>
      <c r="B1926" s="489" t="s">
        <v>229</v>
      </c>
      <c r="C1926" s="491">
        <v>18.299999999999997</v>
      </c>
      <c r="D1926" s="492" t="s">
        <v>4090</v>
      </c>
    </row>
    <row r="1927" spans="1:4" x14ac:dyDescent="0.2">
      <c r="A1927" s="489" t="s">
        <v>9257</v>
      </c>
      <c r="B1927" s="489" t="s">
        <v>229</v>
      </c>
      <c r="C1927" s="491">
        <v>50.530000000000008</v>
      </c>
      <c r="D1927" s="492" t="s">
        <v>4090</v>
      </c>
    </row>
    <row r="1928" spans="1:4" x14ac:dyDescent="0.2">
      <c r="A1928" s="489" t="s">
        <v>9257</v>
      </c>
      <c r="B1928" s="489" t="s">
        <v>229</v>
      </c>
      <c r="C1928" s="491">
        <v>165.01000000000002</v>
      </c>
      <c r="D1928" s="492" t="s">
        <v>4090</v>
      </c>
    </row>
    <row r="1929" spans="1:4" x14ac:dyDescent="0.2">
      <c r="A1929" s="489" t="s">
        <v>9257</v>
      </c>
      <c r="B1929" s="489" t="s">
        <v>229</v>
      </c>
      <c r="C1929" s="491">
        <v>26.509999999999998</v>
      </c>
      <c r="D1929" s="492" t="s">
        <v>4090</v>
      </c>
    </row>
    <row r="1930" spans="1:4" x14ac:dyDescent="0.2">
      <c r="A1930" s="489" t="s">
        <v>9257</v>
      </c>
      <c r="B1930" s="489" t="s">
        <v>229</v>
      </c>
      <c r="C1930" s="491">
        <v>73.83</v>
      </c>
      <c r="D1930" s="492" t="s">
        <v>4090</v>
      </c>
    </row>
    <row r="1931" spans="1:4" x14ac:dyDescent="0.2">
      <c r="A1931" s="489" t="s">
        <v>9257</v>
      </c>
      <c r="B1931" s="489" t="s">
        <v>229</v>
      </c>
      <c r="C1931" s="491">
        <v>19.100000000000001</v>
      </c>
      <c r="D1931" s="492" t="s">
        <v>4090</v>
      </c>
    </row>
    <row r="1932" spans="1:4" x14ac:dyDescent="0.2">
      <c r="A1932" s="489" t="s">
        <v>9257</v>
      </c>
      <c r="B1932" s="489" t="s">
        <v>229</v>
      </c>
      <c r="C1932" s="491">
        <v>23.650000000000002</v>
      </c>
      <c r="D1932" s="492" t="s">
        <v>4090</v>
      </c>
    </row>
    <row r="1933" spans="1:4" x14ac:dyDescent="0.2">
      <c r="A1933" s="489" t="s">
        <v>9257</v>
      </c>
      <c r="B1933" s="489" t="s">
        <v>229</v>
      </c>
      <c r="C1933" s="491">
        <v>39.24</v>
      </c>
      <c r="D1933" s="492" t="s">
        <v>4090</v>
      </c>
    </row>
    <row r="1934" spans="1:4" x14ac:dyDescent="0.2">
      <c r="A1934" s="489" t="s">
        <v>9257</v>
      </c>
      <c r="B1934" s="489" t="s">
        <v>229</v>
      </c>
      <c r="C1934" s="491">
        <v>42.910000000000004</v>
      </c>
      <c r="D1934" s="492" t="s">
        <v>4090</v>
      </c>
    </row>
    <row r="1935" spans="1:4" x14ac:dyDescent="0.2">
      <c r="A1935" s="489" t="s">
        <v>9257</v>
      </c>
      <c r="B1935" s="489" t="s">
        <v>229</v>
      </c>
      <c r="C1935" s="491">
        <v>43.24</v>
      </c>
      <c r="D1935" s="492" t="s">
        <v>4090</v>
      </c>
    </row>
    <row r="1936" spans="1:4" x14ac:dyDescent="0.2">
      <c r="A1936" s="489" t="s">
        <v>9257</v>
      </c>
      <c r="B1936" s="489" t="s">
        <v>229</v>
      </c>
      <c r="C1936" s="491">
        <v>40.020000000000003</v>
      </c>
      <c r="D1936" s="492" t="s">
        <v>4090</v>
      </c>
    </row>
    <row r="1937" spans="1:4" x14ac:dyDescent="0.2">
      <c r="A1937" s="489" t="s">
        <v>9257</v>
      </c>
      <c r="B1937" s="489" t="s">
        <v>229</v>
      </c>
      <c r="C1937" s="491">
        <v>5.95</v>
      </c>
      <c r="D1937" s="492" t="s">
        <v>4090</v>
      </c>
    </row>
    <row r="1938" spans="1:4" x14ac:dyDescent="0.2">
      <c r="A1938" s="489" t="s">
        <v>9257</v>
      </c>
      <c r="B1938" s="489" t="s">
        <v>229</v>
      </c>
      <c r="C1938" s="491">
        <v>10.08</v>
      </c>
      <c r="D1938" s="492" t="s">
        <v>4090</v>
      </c>
    </row>
    <row r="1939" spans="1:4" x14ac:dyDescent="0.2">
      <c r="A1939" s="489" t="s">
        <v>9257</v>
      </c>
      <c r="B1939" s="489" t="s">
        <v>227</v>
      </c>
      <c r="C1939" s="491">
        <v>34.830000000000005</v>
      </c>
      <c r="D1939" s="492" t="s">
        <v>4090</v>
      </c>
    </row>
    <row r="1940" spans="1:4" x14ac:dyDescent="0.2">
      <c r="A1940" s="489" t="s">
        <v>9257</v>
      </c>
      <c r="B1940" s="489" t="s">
        <v>227</v>
      </c>
      <c r="C1940" s="491">
        <v>68.31</v>
      </c>
      <c r="D1940" s="492" t="s">
        <v>4090</v>
      </c>
    </row>
    <row r="1941" spans="1:4" x14ac:dyDescent="0.2">
      <c r="A1941" s="489" t="s">
        <v>9257</v>
      </c>
      <c r="B1941" s="489" t="s">
        <v>229</v>
      </c>
      <c r="C1941" s="491">
        <v>69.820000000000007</v>
      </c>
      <c r="D1941" s="492" t="s">
        <v>4090</v>
      </c>
    </row>
    <row r="1942" spans="1:4" x14ac:dyDescent="0.2">
      <c r="A1942" s="489" t="s">
        <v>9257</v>
      </c>
      <c r="B1942" s="489" t="s">
        <v>229</v>
      </c>
      <c r="C1942" s="491">
        <v>13.690000000000001</v>
      </c>
      <c r="D1942" s="492" t="s">
        <v>4090</v>
      </c>
    </row>
    <row r="1943" spans="1:4" x14ac:dyDescent="0.2">
      <c r="A1943" s="489" t="s">
        <v>9257</v>
      </c>
      <c r="B1943" s="489" t="s">
        <v>229</v>
      </c>
      <c r="C1943" s="491">
        <v>12.560000000000002</v>
      </c>
      <c r="D1943" s="492" t="s">
        <v>4090</v>
      </c>
    </row>
    <row r="1944" spans="1:4" x14ac:dyDescent="0.2">
      <c r="A1944" s="489" t="s">
        <v>9257</v>
      </c>
      <c r="B1944" s="489" t="s">
        <v>229</v>
      </c>
      <c r="C1944" s="491">
        <v>10.63</v>
      </c>
      <c r="D1944" s="492" t="s">
        <v>4090</v>
      </c>
    </row>
    <row r="1945" spans="1:4" x14ac:dyDescent="0.2">
      <c r="A1945" s="489" t="s">
        <v>9257</v>
      </c>
      <c r="B1945" s="489" t="s">
        <v>229</v>
      </c>
      <c r="C1945" s="491">
        <v>13.3</v>
      </c>
      <c r="D1945" s="492" t="s">
        <v>4090</v>
      </c>
    </row>
    <row r="1946" spans="1:4" x14ac:dyDescent="0.2">
      <c r="A1946" s="489" t="s">
        <v>9257</v>
      </c>
      <c r="B1946" s="489" t="s">
        <v>229</v>
      </c>
      <c r="C1946" s="491">
        <v>12.500000000000002</v>
      </c>
      <c r="D1946" s="492" t="s">
        <v>4090</v>
      </c>
    </row>
    <row r="1947" spans="1:4" x14ac:dyDescent="0.2">
      <c r="A1947" s="489" t="s">
        <v>9257</v>
      </c>
      <c r="B1947" s="489" t="s">
        <v>229</v>
      </c>
      <c r="C1947" s="491">
        <v>5.8299999999999992</v>
      </c>
      <c r="D1947" s="492" t="s">
        <v>4090</v>
      </c>
    </row>
    <row r="1948" spans="1:4" x14ac:dyDescent="0.2">
      <c r="A1948" s="489" t="s">
        <v>9257</v>
      </c>
      <c r="B1948" s="489" t="s">
        <v>229</v>
      </c>
      <c r="C1948" s="491">
        <v>14.079999999999998</v>
      </c>
      <c r="D1948" s="492" t="s">
        <v>4090</v>
      </c>
    </row>
    <row r="1949" spans="1:4" x14ac:dyDescent="0.2">
      <c r="A1949" s="489" t="s">
        <v>9257</v>
      </c>
      <c r="B1949" s="489" t="s">
        <v>229</v>
      </c>
      <c r="C1949" s="491">
        <v>6.129999999999999</v>
      </c>
      <c r="D1949" s="492" t="s">
        <v>4090</v>
      </c>
    </row>
    <row r="1950" spans="1:4" x14ac:dyDescent="0.2">
      <c r="A1950" s="489" t="s">
        <v>9257</v>
      </c>
      <c r="B1950" s="489" t="s">
        <v>229</v>
      </c>
      <c r="C1950" s="491">
        <v>7.8100000000000005</v>
      </c>
      <c r="D1950" s="492" t="s">
        <v>4090</v>
      </c>
    </row>
    <row r="1951" spans="1:4" x14ac:dyDescent="0.2">
      <c r="A1951" s="489" t="s">
        <v>9257</v>
      </c>
      <c r="B1951" s="489" t="s">
        <v>229</v>
      </c>
      <c r="C1951" s="491">
        <v>6.76</v>
      </c>
      <c r="D1951" s="492" t="s">
        <v>4090</v>
      </c>
    </row>
    <row r="1952" spans="1:4" x14ac:dyDescent="0.2">
      <c r="A1952" s="489" t="s">
        <v>9257</v>
      </c>
      <c r="B1952" s="489" t="s">
        <v>229</v>
      </c>
      <c r="C1952" s="491">
        <v>9.58</v>
      </c>
      <c r="D1952" s="492" t="s">
        <v>4090</v>
      </c>
    </row>
    <row r="1953" spans="1:4" x14ac:dyDescent="0.2">
      <c r="A1953" s="489" t="s">
        <v>9257</v>
      </c>
      <c r="B1953" s="489" t="s">
        <v>229</v>
      </c>
      <c r="C1953" s="491">
        <v>14.870000000000001</v>
      </c>
      <c r="D1953" s="492" t="s">
        <v>4090</v>
      </c>
    </row>
    <row r="1954" spans="1:4" x14ac:dyDescent="0.2">
      <c r="A1954" s="489" t="s">
        <v>9257</v>
      </c>
      <c r="B1954" s="489" t="s">
        <v>229</v>
      </c>
      <c r="C1954" s="491">
        <v>19.52</v>
      </c>
      <c r="D1954" s="492" t="s">
        <v>4090</v>
      </c>
    </row>
    <row r="1955" spans="1:4" x14ac:dyDescent="0.2">
      <c r="A1955" s="489" t="s">
        <v>9257</v>
      </c>
      <c r="B1955" s="489" t="s">
        <v>229</v>
      </c>
      <c r="C1955" s="491">
        <v>136.03</v>
      </c>
      <c r="D1955" s="492" t="s">
        <v>4090</v>
      </c>
    </row>
    <row r="1956" spans="1:4" x14ac:dyDescent="0.2">
      <c r="A1956" s="489" t="s">
        <v>9257</v>
      </c>
      <c r="B1956" s="489" t="s">
        <v>229</v>
      </c>
      <c r="C1956" s="491">
        <v>10</v>
      </c>
      <c r="D1956" s="492" t="s">
        <v>4090</v>
      </c>
    </row>
    <row r="1957" spans="1:4" x14ac:dyDescent="0.2">
      <c r="A1957" s="489" t="s">
        <v>9257</v>
      </c>
      <c r="B1957" s="489" t="s">
        <v>229</v>
      </c>
      <c r="C1957" s="491">
        <v>49.800000000000004</v>
      </c>
      <c r="D1957" s="492" t="s">
        <v>4090</v>
      </c>
    </row>
    <row r="1958" spans="1:4" x14ac:dyDescent="0.2">
      <c r="A1958" s="489" t="s">
        <v>9257</v>
      </c>
      <c r="B1958" s="489" t="s">
        <v>229</v>
      </c>
      <c r="C1958" s="491">
        <v>12.67</v>
      </c>
      <c r="D1958" s="492" t="s">
        <v>4090</v>
      </c>
    </row>
    <row r="1959" spans="1:4" x14ac:dyDescent="0.2">
      <c r="A1959" s="489" t="s">
        <v>9257</v>
      </c>
      <c r="B1959" s="489" t="s">
        <v>229</v>
      </c>
      <c r="C1959" s="491">
        <v>6.05</v>
      </c>
      <c r="D1959" s="492" t="s">
        <v>4090</v>
      </c>
    </row>
    <row r="1960" spans="1:4" x14ac:dyDescent="0.2">
      <c r="A1960" s="489" t="s">
        <v>9257</v>
      </c>
      <c r="B1960" s="489" t="s">
        <v>229</v>
      </c>
      <c r="C1960" s="491">
        <v>15.25</v>
      </c>
      <c r="D1960" s="492" t="s">
        <v>4090</v>
      </c>
    </row>
    <row r="1961" spans="1:4" x14ac:dyDescent="0.2">
      <c r="A1961" s="489" t="s">
        <v>9257</v>
      </c>
      <c r="B1961" s="489" t="s">
        <v>229</v>
      </c>
      <c r="C1961" s="491">
        <v>8.879999999999999</v>
      </c>
      <c r="D1961" s="492" t="s">
        <v>4090</v>
      </c>
    </row>
    <row r="1962" spans="1:4" x14ac:dyDescent="0.2">
      <c r="A1962" s="489" t="s">
        <v>9257</v>
      </c>
      <c r="B1962" s="489" t="s">
        <v>229</v>
      </c>
      <c r="C1962" s="491">
        <v>106.78</v>
      </c>
      <c r="D1962" s="492" t="s">
        <v>4090</v>
      </c>
    </row>
    <row r="1963" spans="1:4" x14ac:dyDescent="0.2">
      <c r="A1963" s="489" t="s">
        <v>9257</v>
      </c>
      <c r="B1963" s="489" t="s">
        <v>229</v>
      </c>
      <c r="C1963" s="491">
        <v>10.200000000000001</v>
      </c>
      <c r="D1963" s="492" t="s">
        <v>4090</v>
      </c>
    </row>
    <row r="1964" spans="1:4" x14ac:dyDescent="0.2">
      <c r="A1964" s="489" t="s">
        <v>9257</v>
      </c>
      <c r="B1964" s="489" t="s">
        <v>229</v>
      </c>
      <c r="C1964" s="491">
        <v>11.830000000000002</v>
      </c>
      <c r="D1964" s="492" t="s">
        <v>4090</v>
      </c>
    </row>
    <row r="1965" spans="1:4" x14ac:dyDescent="0.2">
      <c r="A1965" s="489" t="s">
        <v>9257</v>
      </c>
      <c r="B1965" s="489" t="s">
        <v>229</v>
      </c>
      <c r="C1965" s="491">
        <v>10.200000000000001</v>
      </c>
      <c r="D1965" s="492" t="s">
        <v>4090</v>
      </c>
    </row>
    <row r="1966" spans="1:4" x14ac:dyDescent="0.2">
      <c r="A1966" s="489" t="s">
        <v>9257</v>
      </c>
      <c r="B1966" s="489" t="s">
        <v>229</v>
      </c>
      <c r="C1966" s="491">
        <v>2.37</v>
      </c>
      <c r="D1966" s="492" t="s">
        <v>4090</v>
      </c>
    </row>
    <row r="1967" spans="1:4" x14ac:dyDescent="0.2">
      <c r="A1967" s="489" t="s">
        <v>9257</v>
      </c>
      <c r="B1967" s="489" t="s">
        <v>229</v>
      </c>
      <c r="C1967" s="491">
        <v>7.1500000000000012</v>
      </c>
      <c r="D1967" s="492" t="s">
        <v>4090</v>
      </c>
    </row>
    <row r="1968" spans="1:4" x14ac:dyDescent="0.2">
      <c r="A1968" s="489" t="s">
        <v>9257</v>
      </c>
      <c r="B1968" s="489" t="s">
        <v>229</v>
      </c>
      <c r="C1968" s="491">
        <v>28.97</v>
      </c>
      <c r="D1968" s="492" t="s">
        <v>4090</v>
      </c>
    </row>
    <row r="1969" spans="1:4" x14ac:dyDescent="0.2">
      <c r="A1969" s="489" t="s">
        <v>9257</v>
      </c>
      <c r="B1969" s="489" t="s">
        <v>229</v>
      </c>
      <c r="C1969" s="491">
        <v>11.81</v>
      </c>
      <c r="D1969" s="492" t="s">
        <v>4090</v>
      </c>
    </row>
    <row r="1970" spans="1:4" x14ac:dyDescent="0.2">
      <c r="A1970" s="489" t="s">
        <v>9257</v>
      </c>
      <c r="B1970" s="489" t="s">
        <v>229</v>
      </c>
      <c r="C1970" s="491">
        <v>34.590000000000003</v>
      </c>
      <c r="D1970" s="492" t="s">
        <v>4090</v>
      </c>
    </row>
    <row r="1971" spans="1:4" x14ac:dyDescent="0.2">
      <c r="A1971" s="489" t="s">
        <v>9257</v>
      </c>
      <c r="B1971" s="489" t="s">
        <v>229</v>
      </c>
      <c r="C1971" s="491">
        <v>11.059999999999999</v>
      </c>
      <c r="D1971" s="492" t="s">
        <v>4090</v>
      </c>
    </row>
    <row r="1972" spans="1:4" x14ac:dyDescent="0.2">
      <c r="A1972" s="489" t="s">
        <v>9257</v>
      </c>
      <c r="B1972" s="489" t="s">
        <v>229</v>
      </c>
      <c r="C1972" s="491">
        <v>11.43</v>
      </c>
      <c r="D1972" s="492" t="s">
        <v>4090</v>
      </c>
    </row>
    <row r="1973" spans="1:4" x14ac:dyDescent="0.2">
      <c r="A1973" s="489" t="s">
        <v>9257</v>
      </c>
      <c r="B1973" s="489" t="s">
        <v>229</v>
      </c>
      <c r="C1973" s="491">
        <v>2.9500000000000006</v>
      </c>
      <c r="D1973" s="492" t="s">
        <v>4090</v>
      </c>
    </row>
    <row r="1974" spans="1:4" x14ac:dyDescent="0.2">
      <c r="A1974" s="489" t="s">
        <v>9257</v>
      </c>
      <c r="B1974" s="489" t="s">
        <v>229</v>
      </c>
      <c r="C1974" s="491">
        <v>8.870000000000001</v>
      </c>
      <c r="D1974" s="492" t="s">
        <v>4090</v>
      </c>
    </row>
    <row r="1975" spans="1:4" x14ac:dyDescent="0.2">
      <c r="A1975" s="489" t="s">
        <v>9257</v>
      </c>
      <c r="B1975" s="489" t="s">
        <v>229</v>
      </c>
      <c r="C1975" s="491">
        <v>14.13</v>
      </c>
      <c r="D1975" s="492" t="s">
        <v>4090</v>
      </c>
    </row>
    <row r="1976" spans="1:4" x14ac:dyDescent="0.2">
      <c r="A1976" s="489" t="s">
        <v>9257</v>
      </c>
      <c r="B1976" s="489" t="s">
        <v>229</v>
      </c>
      <c r="C1976" s="491">
        <v>9.6</v>
      </c>
      <c r="D1976" s="492" t="s">
        <v>4090</v>
      </c>
    </row>
    <row r="1977" spans="1:4" x14ac:dyDescent="0.2">
      <c r="A1977" s="489" t="s">
        <v>9257</v>
      </c>
      <c r="B1977" s="489" t="s">
        <v>229</v>
      </c>
      <c r="C1977" s="491">
        <v>30.11</v>
      </c>
      <c r="D1977" s="492" t="s">
        <v>4090</v>
      </c>
    </row>
    <row r="1978" spans="1:4" x14ac:dyDescent="0.2">
      <c r="A1978" s="489" t="s">
        <v>9257</v>
      </c>
      <c r="B1978" s="489" t="s">
        <v>229</v>
      </c>
      <c r="C1978" s="491">
        <v>43.68</v>
      </c>
      <c r="D1978" s="492" t="s">
        <v>4090</v>
      </c>
    </row>
    <row r="1979" spans="1:4" x14ac:dyDescent="0.2">
      <c r="A1979" s="489" t="s">
        <v>9257</v>
      </c>
      <c r="B1979" s="489" t="s">
        <v>229</v>
      </c>
      <c r="C1979" s="491">
        <v>24.41</v>
      </c>
      <c r="D1979" s="492" t="s">
        <v>4090</v>
      </c>
    </row>
    <row r="1980" spans="1:4" x14ac:dyDescent="0.2">
      <c r="A1980" s="489" t="s">
        <v>9257</v>
      </c>
      <c r="B1980" s="489" t="s">
        <v>229</v>
      </c>
      <c r="C1980" s="491">
        <v>17.13</v>
      </c>
      <c r="D1980" s="492" t="s">
        <v>4090</v>
      </c>
    </row>
    <row r="1981" spans="1:4" x14ac:dyDescent="0.2">
      <c r="A1981" s="489" t="s">
        <v>9257</v>
      </c>
      <c r="B1981" s="489" t="s">
        <v>229</v>
      </c>
      <c r="C1981" s="491">
        <v>3.1499999999999995</v>
      </c>
      <c r="D1981" s="492" t="s">
        <v>4090</v>
      </c>
    </row>
    <row r="1982" spans="1:4" x14ac:dyDescent="0.2">
      <c r="A1982" s="489" t="s">
        <v>9257</v>
      </c>
      <c r="B1982" s="489" t="s">
        <v>229</v>
      </c>
      <c r="C1982" s="491">
        <v>4.3900000000000006</v>
      </c>
      <c r="D1982" s="492" t="s">
        <v>4090</v>
      </c>
    </row>
    <row r="1983" spans="1:4" x14ac:dyDescent="0.2">
      <c r="A1983" s="489" t="s">
        <v>9257</v>
      </c>
      <c r="B1983" s="489" t="s">
        <v>229</v>
      </c>
      <c r="C1983" s="491">
        <v>6.45</v>
      </c>
      <c r="D1983" s="492" t="s">
        <v>4090</v>
      </c>
    </row>
    <row r="1984" spans="1:4" x14ac:dyDescent="0.2">
      <c r="A1984" s="489" t="s">
        <v>9257</v>
      </c>
      <c r="B1984" s="489" t="s">
        <v>229</v>
      </c>
      <c r="C1984" s="491">
        <v>11.47</v>
      </c>
      <c r="D1984" s="492" t="s">
        <v>4090</v>
      </c>
    </row>
    <row r="1985" spans="1:4" x14ac:dyDescent="0.2">
      <c r="A1985" s="489" t="s">
        <v>9257</v>
      </c>
      <c r="B1985" s="489" t="s">
        <v>229</v>
      </c>
      <c r="C1985" s="491">
        <v>13.59</v>
      </c>
      <c r="D1985" s="492" t="s">
        <v>4090</v>
      </c>
    </row>
    <row r="1986" spans="1:4" x14ac:dyDescent="0.2">
      <c r="A1986" s="489" t="s">
        <v>9257</v>
      </c>
      <c r="B1986" s="489" t="s">
        <v>229</v>
      </c>
      <c r="C1986" s="491">
        <v>23.71</v>
      </c>
      <c r="D1986" s="492" t="s">
        <v>4090</v>
      </c>
    </row>
    <row r="1987" spans="1:4" x14ac:dyDescent="0.2">
      <c r="A1987" s="489" t="s">
        <v>9257</v>
      </c>
      <c r="B1987" s="489" t="s">
        <v>229</v>
      </c>
      <c r="C1987" s="491">
        <v>11.47</v>
      </c>
      <c r="D1987" s="492" t="s">
        <v>4090</v>
      </c>
    </row>
    <row r="1988" spans="1:4" x14ac:dyDescent="0.2">
      <c r="A1988" s="489" t="s">
        <v>9257</v>
      </c>
      <c r="B1988" s="489" t="s">
        <v>229</v>
      </c>
      <c r="C1988" s="491">
        <v>15.96</v>
      </c>
      <c r="D1988" s="492" t="s">
        <v>4090</v>
      </c>
    </row>
    <row r="1989" spans="1:4" x14ac:dyDescent="0.2">
      <c r="A1989" s="489" t="s">
        <v>9257</v>
      </c>
      <c r="B1989" s="489" t="s">
        <v>229</v>
      </c>
      <c r="C1989" s="491">
        <v>159.58000000000001</v>
      </c>
      <c r="D1989" s="492" t="s">
        <v>4090</v>
      </c>
    </row>
    <row r="1990" spans="1:4" x14ac:dyDescent="0.2">
      <c r="A1990" s="489" t="s">
        <v>9257</v>
      </c>
      <c r="B1990" s="489" t="s">
        <v>229</v>
      </c>
      <c r="C1990" s="491">
        <v>24.110000000000003</v>
      </c>
      <c r="D1990" s="492" t="s">
        <v>4090</v>
      </c>
    </row>
    <row r="1991" spans="1:4" x14ac:dyDescent="0.2">
      <c r="A1991" s="489" t="s">
        <v>9257</v>
      </c>
      <c r="B1991" s="489" t="s">
        <v>229</v>
      </c>
      <c r="C1991" s="491">
        <v>14.079999999999998</v>
      </c>
      <c r="D1991" s="492" t="s">
        <v>4090</v>
      </c>
    </row>
    <row r="1992" spans="1:4" x14ac:dyDescent="0.2">
      <c r="A1992" s="489" t="s">
        <v>9257</v>
      </c>
      <c r="B1992" s="489" t="s">
        <v>229</v>
      </c>
      <c r="C1992" s="491">
        <v>90.17</v>
      </c>
      <c r="D1992" s="492" t="s">
        <v>4090</v>
      </c>
    </row>
    <row r="1993" spans="1:4" x14ac:dyDescent="0.2">
      <c r="A1993" s="489" t="s">
        <v>9257</v>
      </c>
      <c r="B1993" s="489" t="s">
        <v>229</v>
      </c>
      <c r="C1993" s="491">
        <v>99.61999999999999</v>
      </c>
      <c r="D1993" s="492" t="s">
        <v>4090</v>
      </c>
    </row>
    <row r="1994" spans="1:4" x14ac:dyDescent="0.2">
      <c r="A1994" s="489" t="s">
        <v>9257</v>
      </c>
      <c r="B1994" s="489" t="s">
        <v>229</v>
      </c>
      <c r="C1994" s="491">
        <v>18.380000000000003</v>
      </c>
      <c r="D1994" s="492" t="s">
        <v>4090</v>
      </c>
    </row>
    <row r="1995" spans="1:4" x14ac:dyDescent="0.2">
      <c r="A1995" s="489" t="s">
        <v>9257</v>
      </c>
      <c r="B1995" s="489" t="s">
        <v>229</v>
      </c>
      <c r="C1995" s="491">
        <v>18.53</v>
      </c>
      <c r="D1995" s="492" t="s">
        <v>4090</v>
      </c>
    </row>
    <row r="1996" spans="1:4" x14ac:dyDescent="0.2">
      <c r="A1996" s="489" t="s">
        <v>9257</v>
      </c>
      <c r="B1996" s="489" t="s">
        <v>229</v>
      </c>
      <c r="C1996" s="491">
        <v>46.83</v>
      </c>
      <c r="D1996" s="492" t="s">
        <v>4090</v>
      </c>
    </row>
    <row r="1997" spans="1:4" x14ac:dyDescent="0.2">
      <c r="A1997" s="489" t="s">
        <v>9257</v>
      </c>
      <c r="B1997" s="489" t="s">
        <v>229</v>
      </c>
      <c r="C1997" s="491">
        <v>12.590000000000002</v>
      </c>
      <c r="D1997" s="492" t="s">
        <v>4090</v>
      </c>
    </row>
    <row r="1998" spans="1:4" x14ac:dyDescent="0.2">
      <c r="A1998" s="489" t="s">
        <v>9257</v>
      </c>
      <c r="B1998" s="489" t="s">
        <v>229</v>
      </c>
      <c r="C1998" s="491">
        <v>25.44</v>
      </c>
      <c r="D1998" s="492" t="s">
        <v>4090</v>
      </c>
    </row>
    <row r="1999" spans="1:4" x14ac:dyDescent="0.2">
      <c r="A1999" s="489" t="s">
        <v>9257</v>
      </c>
      <c r="B1999" s="489" t="s">
        <v>229</v>
      </c>
      <c r="C1999" s="491">
        <v>21.23</v>
      </c>
      <c r="D1999" s="492" t="s">
        <v>4090</v>
      </c>
    </row>
    <row r="2000" spans="1:4" x14ac:dyDescent="0.2">
      <c r="A2000" s="489" t="s">
        <v>9257</v>
      </c>
      <c r="B2000" s="489" t="s">
        <v>229</v>
      </c>
      <c r="C2000" s="491">
        <v>22.29</v>
      </c>
      <c r="D2000" s="492" t="s">
        <v>4090</v>
      </c>
    </row>
    <row r="2001" spans="1:4" x14ac:dyDescent="0.2">
      <c r="A2001" s="489" t="s">
        <v>9257</v>
      </c>
      <c r="B2001" s="489" t="s">
        <v>229</v>
      </c>
      <c r="C2001" s="491">
        <v>199.18</v>
      </c>
      <c r="D2001" s="492" t="s">
        <v>4090</v>
      </c>
    </row>
    <row r="2002" spans="1:4" x14ac:dyDescent="0.2">
      <c r="A2002" s="489" t="s">
        <v>9257</v>
      </c>
      <c r="B2002" s="489" t="s">
        <v>229</v>
      </c>
      <c r="C2002" s="491">
        <v>16.47</v>
      </c>
      <c r="D2002" s="492" t="s">
        <v>4090</v>
      </c>
    </row>
    <row r="2003" spans="1:4" x14ac:dyDescent="0.2">
      <c r="A2003" s="489" t="s">
        <v>9257</v>
      </c>
      <c r="B2003" s="489" t="s">
        <v>229</v>
      </c>
      <c r="C2003" s="491">
        <v>19.779999999999998</v>
      </c>
      <c r="D2003" s="492" t="s">
        <v>4090</v>
      </c>
    </row>
    <row r="2004" spans="1:4" x14ac:dyDescent="0.2">
      <c r="A2004" s="489" t="s">
        <v>9257</v>
      </c>
      <c r="B2004" s="489" t="s">
        <v>229</v>
      </c>
      <c r="C2004" s="491">
        <v>7.0399999999999991</v>
      </c>
      <c r="D2004" s="492" t="s">
        <v>4090</v>
      </c>
    </row>
    <row r="2005" spans="1:4" x14ac:dyDescent="0.2">
      <c r="A2005" s="489" t="s">
        <v>9257</v>
      </c>
      <c r="B2005" s="489" t="s">
        <v>229</v>
      </c>
      <c r="C2005" s="491">
        <v>20.220000000000002</v>
      </c>
      <c r="D2005" s="492" t="s">
        <v>4090</v>
      </c>
    </row>
    <row r="2006" spans="1:4" x14ac:dyDescent="0.2">
      <c r="A2006" s="489" t="s">
        <v>9257</v>
      </c>
      <c r="B2006" s="489" t="s">
        <v>229</v>
      </c>
      <c r="C2006" s="491">
        <v>23.62</v>
      </c>
      <c r="D2006" s="492" t="s">
        <v>4090</v>
      </c>
    </row>
    <row r="2007" spans="1:4" x14ac:dyDescent="0.2">
      <c r="A2007" s="489" t="s">
        <v>9257</v>
      </c>
      <c r="B2007" s="489" t="s">
        <v>229</v>
      </c>
      <c r="C2007" s="491">
        <v>33.040000000000006</v>
      </c>
      <c r="D2007" s="492" t="s">
        <v>4090</v>
      </c>
    </row>
    <row r="2008" spans="1:4" x14ac:dyDescent="0.2">
      <c r="A2008" s="489" t="s">
        <v>9257</v>
      </c>
      <c r="B2008" s="489" t="s">
        <v>229</v>
      </c>
      <c r="C2008" s="491">
        <v>4.9399999999999995</v>
      </c>
      <c r="D2008" s="492" t="s">
        <v>4090</v>
      </c>
    </row>
    <row r="2009" spans="1:4" x14ac:dyDescent="0.2">
      <c r="A2009" s="489" t="s">
        <v>9257</v>
      </c>
      <c r="B2009" s="489" t="s">
        <v>229</v>
      </c>
      <c r="C2009" s="491">
        <v>74.83</v>
      </c>
      <c r="D2009" s="492" t="s">
        <v>4090</v>
      </c>
    </row>
    <row r="2010" spans="1:4" x14ac:dyDescent="0.2">
      <c r="A2010" s="489" t="s">
        <v>9257</v>
      </c>
      <c r="B2010" s="489" t="s">
        <v>229</v>
      </c>
      <c r="C2010" s="491">
        <v>37.409999999999997</v>
      </c>
      <c r="D2010" s="492" t="s">
        <v>4090</v>
      </c>
    </row>
    <row r="2011" spans="1:4" x14ac:dyDescent="0.2">
      <c r="A2011" s="489" t="s">
        <v>9257</v>
      </c>
      <c r="B2011" s="489" t="s">
        <v>229</v>
      </c>
      <c r="C2011" s="491">
        <v>82.72</v>
      </c>
      <c r="D2011" s="492" t="s">
        <v>4090</v>
      </c>
    </row>
    <row r="2012" spans="1:4" x14ac:dyDescent="0.2">
      <c r="A2012" s="489" t="s">
        <v>9257</v>
      </c>
      <c r="B2012" s="489" t="s">
        <v>229</v>
      </c>
      <c r="C2012" s="491">
        <v>18.690000000000001</v>
      </c>
      <c r="D2012" s="492" t="s">
        <v>4090</v>
      </c>
    </row>
    <row r="2013" spans="1:4" x14ac:dyDescent="0.2">
      <c r="A2013" s="489" t="s">
        <v>9257</v>
      </c>
      <c r="B2013" s="489" t="s">
        <v>229</v>
      </c>
      <c r="C2013" s="491">
        <v>167.4</v>
      </c>
      <c r="D2013" s="492" t="s">
        <v>4090</v>
      </c>
    </row>
    <row r="2014" spans="1:4" x14ac:dyDescent="0.2">
      <c r="A2014" s="489" t="s">
        <v>9257</v>
      </c>
      <c r="B2014" s="489" t="s">
        <v>229</v>
      </c>
      <c r="C2014" s="491">
        <v>6.76</v>
      </c>
      <c r="D2014" s="492" t="s">
        <v>4090</v>
      </c>
    </row>
    <row r="2015" spans="1:4" x14ac:dyDescent="0.2">
      <c r="A2015" s="489" t="s">
        <v>9257</v>
      </c>
      <c r="B2015" s="489" t="s">
        <v>229</v>
      </c>
      <c r="C2015" s="491">
        <v>111.32</v>
      </c>
      <c r="D2015" s="492" t="s">
        <v>4090</v>
      </c>
    </row>
    <row r="2016" spans="1:4" x14ac:dyDescent="0.2">
      <c r="A2016" s="489" t="s">
        <v>9257</v>
      </c>
      <c r="B2016" s="489" t="s">
        <v>229</v>
      </c>
      <c r="C2016" s="491">
        <v>16.95</v>
      </c>
      <c r="D2016" s="492" t="s">
        <v>4090</v>
      </c>
    </row>
    <row r="2017" spans="1:4" x14ac:dyDescent="0.2">
      <c r="A2017" s="489" t="s">
        <v>9257</v>
      </c>
      <c r="B2017" s="489" t="s">
        <v>229</v>
      </c>
      <c r="C2017" s="491">
        <v>34.949999999999996</v>
      </c>
      <c r="D2017" s="492" t="s">
        <v>4090</v>
      </c>
    </row>
    <row r="2018" spans="1:4" x14ac:dyDescent="0.2">
      <c r="A2018" s="489" t="s">
        <v>9257</v>
      </c>
      <c r="B2018" s="489" t="s">
        <v>229</v>
      </c>
      <c r="C2018" s="491">
        <v>5.0900000000000007</v>
      </c>
      <c r="D2018" s="492" t="s">
        <v>4090</v>
      </c>
    </row>
    <row r="2019" spans="1:4" x14ac:dyDescent="0.2">
      <c r="A2019" s="489" t="s">
        <v>9257</v>
      </c>
      <c r="B2019" s="489" t="s">
        <v>229</v>
      </c>
      <c r="C2019" s="491">
        <v>4.16</v>
      </c>
      <c r="D2019" s="492" t="s">
        <v>4090</v>
      </c>
    </row>
    <row r="2020" spans="1:4" x14ac:dyDescent="0.2">
      <c r="A2020" s="489" t="s">
        <v>9257</v>
      </c>
      <c r="B2020" s="489" t="s">
        <v>229</v>
      </c>
      <c r="C2020" s="491">
        <v>25.089999999999996</v>
      </c>
      <c r="D2020" s="492" t="s">
        <v>4090</v>
      </c>
    </row>
    <row r="2021" spans="1:4" x14ac:dyDescent="0.2">
      <c r="A2021" s="489" t="s">
        <v>9257</v>
      </c>
      <c r="B2021" s="489" t="s">
        <v>229</v>
      </c>
      <c r="C2021" s="491">
        <v>27.220000000000002</v>
      </c>
      <c r="D2021" s="492" t="s">
        <v>4090</v>
      </c>
    </row>
    <row r="2022" spans="1:4" x14ac:dyDescent="0.2">
      <c r="A2022" s="489" t="s">
        <v>9257</v>
      </c>
      <c r="B2022" s="489" t="s">
        <v>229</v>
      </c>
      <c r="C2022" s="491">
        <v>30.89</v>
      </c>
      <c r="D2022" s="492" t="s">
        <v>4090</v>
      </c>
    </row>
    <row r="2023" spans="1:4" x14ac:dyDescent="0.2">
      <c r="A2023" s="489" t="s">
        <v>9257</v>
      </c>
      <c r="B2023" s="489" t="s">
        <v>229</v>
      </c>
      <c r="C2023" s="491">
        <v>8.7200000000000006</v>
      </c>
      <c r="D2023" s="492" t="s">
        <v>4090</v>
      </c>
    </row>
    <row r="2024" spans="1:4" x14ac:dyDescent="0.2">
      <c r="A2024" s="489" t="s">
        <v>9257</v>
      </c>
      <c r="B2024" s="489" t="s">
        <v>229</v>
      </c>
      <c r="C2024" s="491">
        <v>10.160000000000002</v>
      </c>
      <c r="D2024" s="492" t="s">
        <v>4090</v>
      </c>
    </row>
    <row r="2025" spans="1:4" x14ac:dyDescent="0.2">
      <c r="A2025" s="489" t="s">
        <v>9257</v>
      </c>
      <c r="B2025" s="489" t="s">
        <v>229</v>
      </c>
      <c r="C2025" s="491">
        <v>24.06</v>
      </c>
      <c r="D2025" s="492" t="s">
        <v>4090</v>
      </c>
    </row>
    <row r="2026" spans="1:4" x14ac:dyDescent="0.2">
      <c r="A2026" s="489" t="s">
        <v>9257</v>
      </c>
      <c r="B2026" s="489" t="s">
        <v>229</v>
      </c>
      <c r="C2026" s="491">
        <v>4.58</v>
      </c>
      <c r="D2026" s="492" t="s">
        <v>4090</v>
      </c>
    </row>
    <row r="2027" spans="1:4" x14ac:dyDescent="0.2">
      <c r="A2027" s="489" t="s">
        <v>9257</v>
      </c>
      <c r="B2027" s="489" t="s">
        <v>229</v>
      </c>
      <c r="C2027" s="491">
        <v>16.64</v>
      </c>
      <c r="D2027" s="492" t="s">
        <v>4090</v>
      </c>
    </row>
    <row r="2028" spans="1:4" x14ac:dyDescent="0.2">
      <c r="A2028" s="489" t="s">
        <v>9257</v>
      </c>
      <c r="B2028" s="489" t="s">
        <v>229</v>
      </c>
      <c r="C2028" s="491">
        <v>166.44</v>
      </c>
      <c r="D2028" s="492" t="s">
        <v>4090</v>
      </c>
    </row>
    <row r="2029" spans="1:4" x14ac:dyDescent="0.2">
      <c r="A2029" s="489" t="s">
        <v>9257</v>
      </c>
      <c r="B2029" s="489" t="s">
        <v>229</v>
      </c>
      <c r="C2029" s="491">
        <v>133.66</v>
      </c>
      <c r="D2029" s="492" t="s">
        <v>4090</v>
      </c>
    </row>
    <row r="2030" spans="1:4" x14ac:dyDescent="0.2">
      <c r="A2030" s="489" t="s">
        <v>9257</v>
      </c>
      <c r="B2030" s="489" t="s">
        <v>229</v>
      </c>
      <c r="C2030" s="491">
        <v>19.939999999999998</v>
      </c>
      <c r="D2030" s="492" t="s">
        <v>4090</v>
      </c>
    </row>
    <row r="2031" spans="1:4" x14ac:dyDescent="0.2">
      <c r="A2031" s="489" t="s">
        <v>9257</v>
      </c>
      <c r="B2031" s="489" t="s">
        <v>229</v>
      </c>
      <c r="C2031" s="491">
        <v>50.32</v>
      </c>
      <c r="D2031" s="492" t="s">
        <v>4090</v>
      </c>
    </row>
    <row r="2032" spans="1:4" x14ac:dyDescent="0.2">
      <c r="A2032" s="489" t="s">
        <v>9257</v>
      </c>
      <c r="B2032" s="489" t="s">
        <v>229</v>
      </c>
      <c r="C2032" s="491">
        <v>27.440000000000005</v>
      </c>
      <c r="D2032" s="492" t="s">
        <v>4090</v>
      </c>
    </row>
    <row r="2033" spans="1:4" x14ac:dyDescent="0.2">
      <c r="A2033" s="489" t="s">
        <v>9257</v>
      </c>
      <c r="B2033" s="489" t="s">
        <v>229</v>
      </c>
      <c r="C2033" s="491">
        <v>12.68</v>
      </c>
      <c r="D2033" s="492" t="s">
        <v>4090</v>
      </c>
    </row>
    <row r="2034" spans="1:4" x14ac:dyDescent="0.2">
      <c r="A2034" s="489" t="s">
        <v>9257</v>
      </c>
      <c r="B2034" s="489" t="s">
        <v>229</v>
      </c>
      <c r="C2034" s="491">
        <v>28.5</v>
      </c>
      <c r="D2034" s="492" t="s">
        <v>4090</v>
      </c>
    </row>
    <row r="2035" spans="1:4" x14ac:dyDescent="0.2">
      <c r="A2035" s="489" t="s">
        <v>9257</v>
      </c>
      <c r="B2035" s="489" t="s">
        <v>229</v>
      </c>
      <c r="C2035" s="491">
        <v>14.5</v>
      </c>
      <c r="D2035" s="492" t="s">
        <v>4090</v>
      </c>
    </row>
    <row r="2036" spans="1:4" x14ac:dyDescent="0.2">
      <c r="A2036" s="489" t="s">
        <v>9257</v>
      </c>
      <c r="B2036" s="489" t="s">
        <v>229</v>
      </c>
      <c r="C2036" s="491">
        <v>83.57</v>
      </c>
      <c r="D2036" s="492" t="s">
        <v>4090</v>
      </c>
    </row>
    <row r="2037" spans="1:4" x14ac:dyDescent="0.2">
      <c r="A2037" s="489" t="s">
        <v>9257</v>
      </c>
      <c r="B2037" s="489" t="s">
        <v>229</v>
      </c>
      <c r="C2037" s="491">
        <v>41.36</v>
      </c>
      <c r="D2037" s="492" t="s">
        <v>4090</v>
      </c>
    </row>
    <row r="2038" spans="1:4" x14ac:dyDescent="0.2">
      <c r="A2038" s="489" t="s">
        <v>9257</v>
      </c>
      <c r="B2038" s="489" t="s">
        <v>229</v>
      </c>
      <c r="C2038" s="491">
        <v>6.3000000000000007</v>
      </c>
      <c r="D2038" s="492" t="s">
        <v>4090</v>
      </c>
    </row>
    <row r="2039" spans="1:4" x14ac:dyDescent="0.2">
      <c r="A2039" s="489" t="s">
        <v>9257</v>
      </c>
      <c r="B2039" s="489" t="s">
        <v>229</v>
      </c>
      <c r="C2039" s="491">
        <v>35.21</v>
      </c>
      <c r="D2039" s="492" t="s">
        <v>4090</v>
      </c>
    </row>
    <row r="2040" spans="1:4" x14ac:dyDescent="0.2">
      <c r="A2040" s="489" t="s">
        <v>9257</v>
      </c>
      <c r="B2040" s="489" t="s">
        <v>229</v>
      </c>
      <c r="C2040" s="491">
        <v>45.43</v>
      </c>
      <c r="D2040" s="492" t="s">
        <v>4090</v>
      </c>
    </row>
    <row r="2041" spans="1:4" x14ac:dyDescent="0.2">
      <c r="A2041" s="489" t="s">
        <v>9257</v>
      </c>
      <c r="B2041" s="489" t="s">
        <v>229</v>
      </c>
      <c r="C2041" s="491">
        <v>5.3800000000000008</v>
      </c>
      <c r="D2041" s="492" t="s">
        <v>4090</v>
      </c>
    </row>
    <row r="2042" spans="1:4" x14ac:dyDescent="0.2">
      <c r="A2042" s="489" t="s">
        <v>9257</v>
      </c>
      <c r="B2042" s="489" t="s">
        <v>229</v>
      </c>
      <c r="C2042" s="491">
        <v>6.42</v>
      </c>
      <c r="D2042" s="492" t="s">
        <v>4090</v>
      </c>
    </row>
    <row r="2043" spans="1:4" x14ac:dyDescent="0.2">
      <c r="A2043" s="489" t="s">
        <v>9257</v>
      </c>
      <c r="B2043" s="489" t="s">
        <v>229</v>
      </c>
      <c r="C2043" s="491">
        <v>24.06</v>
      </c>
      <c r="D2043" s="492" t="s">
        <v>4090</v>
      </c>
    </row>
    <row r="2044" spans="1:4" x14ac:dyDescent="0.2">
      <c r="A2044" s="489" t="s">
        <v>9257</v>
      </c>
      <c r="B2044" s="489" t="s">
        <v>229</v>
      </c>
      <c r="C2044" s="491">
        <v>41.390000000000008</v>
      </c>
      <c r="D2044" s="492" t="s">
        <v>4090</v>
      </c>
    </row>
    <row r="2045" spans="1:4" x14ac:dyDescent="0.2">
      <c r="A2045" s="489" t="s">
        <v>9257</v>
      </c>
      <c r="B2045" s="489" t="s">
        <v>229</v>
      </c>
      <c r="C2045" s="491">
        <v>14.940000000000001</v>
      </c>
      <c r="D2045" s="492" t="s">
        <v>4090</v>
      </c>
    </row>
    <row r="2046" spans="1:4" x14ac:dyDescent="0.2">
      <c r="A2046" s="489" t="s">
        <v>9257</v>
      </c>
      <c r="B2046" s="489" t="s">
        <v>229</v>
      </c>
      <c r="C2046" s="491">
        <v>12.98</v>
      </c>
      <c r="D2046" s="492" t="s">
        <v>4090</v>
      </c>
    </row>
    <row r="2047" spans="1:4" x14ac:dyDescent="0.2">
      <c r="A2047" s="489" t="s">
        <v>9257</v>
      </c>
      <c r="B2047" s="489" t="s">
        <v>229</v>
      </c>
      <c r="C2047" s="491">
        <v>42.720000000000006</v>
      </c>
      <c r="D2047" s="492" t="s">
        <v>4090</v>
      </c>
    </row>
    <row r="2048" spans="1:4" x14ac:dyDescent="0.2">
      <c r="A2048" s="489" t="s">
        <v>9257</v>
      </c>
      <c r="B2048" s="489" t="s">
        <v>229</v>
      </c>
      <c r="C2048" s="491">
        <v>10.9</v>
      </c>
      <c r="D2048" s="492" t="s">
        <v>4090</v>
      </c>
    </row>
    <row r="2049" spans="1:4" x14ac:dyDescent="0.2">
      <c r="A2049" s="489" t="s">
        <v>9257</v>
      </c>
      <c r="B2049" s="489" t="s">
        <v>229</v>
      </c>
      <c r="C2049" s="491">
        <v>14.14</v>
      </c>
      <c r="D2049" s="492" t="s">
        <v>4090</v>
      </c>
    </row>
    <row r="2050" spans="1:4" x14ac:dyDescent="0.2">
      <c r="A2050" s="489" t="s">
        <v>9257</v>
      </c>
      <c r="B2050" s="489" t="s">
        <v>229</v>
      </c>
      <c r="C2050" s="491">
        <v>17.380000000000003</v>
      </c>
      <c r="D2050" s="492" t="s">
        <v>4090</v>
      </c>
    </row>
    <row r="2051" spans="1:4" x14ac:dyDescent="0.2">
      <c r="A2051" s="489" t="s">
        <v>9257</v>
      </c>
      <c r="B2051" s="489" t="s">
        <v>229</v>
      </c>
      <c r="C2051" s="491">
        <v>6.41</v>
      </c>
      <c r="D2051" s="492" t="s">
        <v>4090</v>
      </c>
    </row>
    <row r="2052" spans="1:4" x14ac:dyDescent="0.2">
      <c r="A2052" s="489" t="s">
        <v>9257</v>
      </c>
      <c r="B2052" s="489" t="s">
        <v>229</v>
      </c>
      <c r="C2052" s="491">
        <v>21.37</v>
      </c>
      <c r="D2052" s="492" t="s">
        <v>4090</v>
      </c>
    </row>
    <row r="2053" spans="1:4" x14ac:dyDescent="0.2">
      <c r="A2053" s="489" t="s">
        <v>9257</v>
      </c>
      <c r="B2053" s="489" t="s">
        <v>229</v>
      </c>
      <c r="C2053" s="491">
        <v>13.509999999999998</v>
      </c>
      <c r="D2053" s="492" t="s">
        <v>4090</v>
      </c>
    </row>
    <row r="2054" spans="1:4" x14ac:dyDescent="0.2">
      <c r="A2054" s="489" t="s">
        <v>9257</v>
      </c>
      <c r="B2054" s="489" t="s">
        <v>229</v>
      </c>
      <c r="C2054" s="491">
        <v>11.61</v>
      </c>
      <c r="D2054" s="492" t="s">
        <v>4090</v>
      </c>
    </row>
    <row r="2055" spans="1:4" x14ac:dyDescent="0.2">
      <c r="A2055" s="489" t="s">
        <v>9257</v>
      </c>
      <c r="B2055" s="489" t="s">
        <v>229</v>
      </c>
      <c r="C2055" s="491">
        <v>12.64</v>
      </c>
      <c r="D2055" s="492" t="s">
        <v>4090</v>
      </c>
    </row>
    <row r="2056" spans="1:4" x14ac:dyDescent="0.2">
      <c r="A2056" s="489" t="s">
        <v>9257</v>
      </c>
      <c r="B2056" s="489" t="s">
        <v>229</v>
      </c>
      <c r="C2056" s="491">
        <v>14.819999999999999</v>
      </c>
      <c r="D2056" s="492" t="s">
        <v>4090</v>
      </c>
    </row>
    <row r="2057" spans="1:4" x14ac:dyDescent="0.2">
      <c r="A2057" s="489" t="s">
        <v>9257</v>
      </c>
      <c r="B2057" s="489" t="s">
        <v>229</v>
      </c>
      <c r="C2057" s="491">
        <v>16.790000000000003</v>
      </c>
      <c r="D2057" s="492" t="s">
        <v>4090</v>
      </c>
    </row>
    <row r="2058" spans="1:4" x14ac:dyDescent="0.2">
      <c r="A2058" s="489" t="s">
        <v>9257</v>
      </c>
      <c r="B2058" s="489" t="s">
        <v>229</v>
      </c>
      <c r="C2058" s="491">
        <v>8.84</v>
      </c>
      <c r="D2058" s="492" t="s">
        <v>4090</v>
      </c>
    </row>
    <row r="2059" spans="1:4" x14ac:dyDescent="0.2">
      <c r="A2059" s="489" t="s">
        <v>9257</v>
      </c>
      <c r="B2059" s="489" t="s">
        <v>229</v>
      </c>
      <c r="C2059" s="491">
        <v>6.5200000000000005</v>
      </c>
      <c r="D2059" s="492" t="s">
        <v>4090</v>
      </c>
    </row>
    <row r="2060" spans="1:4" x14ac:dyDescent="0.2">
      <c r="A2060" s="489" t="s">
        <v>9257</v>
      </c>
      <c r="B2060" s="489" t="s">
        <v>229</v>
      </c>
      <c r="C2060" s="491">
        <v>27.270000000000003</v>
      </c>
      <c r="D2060" s="492" t="s">
        <v>4090</v>
      </c>
    </row>
    <row r="2061" spans="1:4" x14ac:dyDescent="0.2">
      <c r="A2061" s="489" t="s">
        <v>9257</v>
      </c>
      <c r="B2061" s="489" t="s">
        <v>229</v>
      </c>
      <c r="C2061" s="491">
        <v>23.419999999999998</v>
      </c>
      <c r="D2061" s="492" t="s">
        <v>4090</v>
      </c>
    </row>
    <row r="2062" spans="1:4" x14ac:dyDescent="0.2">
      <c r="A2062" s="489" t="s">
        <v>9257</v>
      </c>
      <c r="B2062" s="489" t="s">
        <v>229</v>
      </c>
      <c r="C2062" s="491">
        <v>12.77</v>
      </c>
      <c r="D2062" s="492" t="s">
        <v>4090</v>
      </c>
    </row>
    <row r="2063" spans="1:4" x14ac:dyDescent="0.2">
      <c r="A2063" s="489" t="s">
        <v>9257</v>
      </c>
      <c r="B2063" s="489" t="s">
        <v>229</v>
      </c>
      <c r="C2063" s="491">
        <v>22.75</v>
      </c>
      <c r="D2063" s="492" t="s">
        <v>4090</v>
      </c>
    </row>
    <row r="2064" spans="1:4" x14ac:dyDescent="0.2">
      <c r="A2064" s="489" t="s">
        <v>9257</v>
      </c>
      <c r="B2064" s="489" t="s">
        <v>229</v>
      </c>
      <c r="C2064" s="491">
        <v>13.010000000000002</v>
      </c>
      <c r="D2064" s="492" t="s">
        <v>4090</v>
      </c>
    </row>
    <row r="2065" spans="1:4" x14ac:dyDescent="0.2">
      <c r="A2065" s="489" t="s">
        <v>9257</v>
      </c>
      <c r="B2065" s="489" t="s">
        <v>229</v>
      </c>
      <c r="C2065" s="491">
        <v>6.9300000000000006</v>
      </c>
      <c r="D2065" s="492" t="s">
        <v>4090</v>
      </c>
    </row>
    <row r="2066" spans="1:4" x14ac:dyDescent="0.2">
      <c r="A2066" s="489" t="s">
        <v>9257</v>
      </c>
      <c r="B2066" s="489" t="s">
        <v>229</v>
      </c>
      <c r="C2066" s="491">
        <v>4.0199999999999996</v>
      </c>
      <c r="D2066" s="492" t="s">
        <v>4090</v>
      </c>
    </row>
    <row r="2067" spans="1:4" x14ac:dyDescent="0.2">
      <c r="A2067" s="489" t="s">
        <v>9257</v>
      </c>
      <c r="B2067" s="489" t="s">
        <v>229</v>
      </c>
      <c r="C2067" s="491">
        <v>7.2900000000000009</v>
      </c>
      <c r="D2067" s="492" t="s">
        <v>4090</v>
      </c>
    </row>
    <row r="2068" spans="1:4" x14ac:dyDescent="0.2">
      <c r="A2068" s="489" t="s">
        <v>9257</v>
      </c>
      <c r="B2068" s="489" t="s">
        <v>229</v>
      </c>
      <c r="C2068" s="491">
        <v>25.660000000000004</v>
      </c>
      <c r="D2068" s="492" t="s">
        <v>4090</v>
      </c>
    </row>
    <row r="2069" spans="1:4" x14ac:dyDescent="0.2">
      <c r="A2069" s="489" t="s">
        <v>9257</v>
      </c>
      <c r="B2069" s="489" t="s">
        <v>229</v>
      </c>
      <c r="C2069" s="491">
        <v>33.629999999999995</v>
      </c>
      <c r="D2069" s="492" t="s">
        <v>4090</v>
      </c>
    </row>
    <row r="2070" spans="1:4" x14ac:dyDescent="0.2">
      <c r="A2070" s="489" t="s">
        <v>9257</v>
      </c>
      <c r="B2070" s="489" t="s">
        <v>229</v>
      </c>
      <c r="C2070" s="491">
        <v>10.700000000000001</v>
      </c>
      <c r="D2070" s="492" t="s">
        <v>4090</v>
      </c>
    </row>
    <row r="2071" spans="1:4" x14ac:dyDescent="0.2">
      <c r="A2071" s="489" t="s">
        <v>9257</v>
      </c>
      <c r="B2071" s="489" t="s">
        <v>229</v>
      </c>
      <c r="C2071" s="491">
        <v>27.1</v>
      </c>
      <c r="D2071" s="492" t="s">
        <v>4090</v>
      </c>
    </row>
    <row r="2072" spans="1:4" x14ac:dyDescent="0.2">
      <c r="A2072" s="489" t="s">
        <v>9257</v>
      </c>
      <c r="B2072" s="489" t="s">
        <v>229</v>
      </c>
      <c r="C2072" s="491">
        <v>20.38</v>
      </c>
      <c r="D2072" s="492" t="s">
        <v>4090</v>
      </c>
    </row>
    <row r="2073" spans="1:4" x14ac:dyDescent="0.2">
      <c r="A2073" s="489" t="s">
        <v>9257</v>
      </c>
      <c r="B2073" s="489" t="s">
        <v>229</v>
      </c>
      <c r="C2073" s="491">
        <v>38.74</v>
      </c>
      <c r="D2073" s="492" t="s">
        <v>4090</v>
      </c>
    </row>
    <row r="2074" spans="1:4" x14ac:dyDescent="0.2">
      <c r="A2074" s="489" t="s">
        <v>9257</v>
      </c>
      <c r="B2074" s="489" t="s">
        <v>229</v>
      </c>
      <c r="C2074" s="491">
        <v>7.5500000000000007</v>
      </c>
      <c r="D2074" s="492" t="s">
        <v>4090</v>
      </c>
    </row>
    <row r="2075" spans="1:4" x14ac:dyDescent="0.2">
      <c r="A2075" s="489" t="s">
        <v>9257</v>
      </c>
      <c r="B2075" s="489" t="s">
        <v>229</v>
      </c>
      <c r="C2075" s="491">
        <v>25.71</v>
      </c>
      <c r="D2075" s="492" t="s">
        <v>4090</v>
      </c>
    </row>
    <row r="2076" spans="1:4" x14ac:dyDescent="0.2">
      <c r="A2076" s="489" t="s">
        <v>9257</v>
      </c>
      <c r="B2076" s="489" t="s">
        <v>229</v>
      </c>
      <c r="C2076" s="491">
        <v>22.55</v>
      </c>
      <c r="D2076" s="492" t="s">
        <v>4090</v>
      </c>
    </row>
    <row r="2077" spans="1:4" x14ac:dyDescent="0.2">
      <c r="A2077" s="489" t="s">
        <v>9257</v>
      </c>
      <c r="B2077" s="489" t="s">
        <v>229</v>
      </c>
      <c r="C2077" s="491">
        <v>14.819999999999999</v>
      </c>
      <c r="D2077" s="492" t="s">
        <v>4090</v>
      </c>
    </row>
    <row r="2078" spans="1:4" x14ac:dyDescent="0.2">
      <c r="A2078" s="489" t="s">
        <v>9257</v>
      </c>
      <c r="B2078" s="489" t="s">
        <v>229</v>
      </c>
      <c r="C2078" s="491">
        <v>10.039999999999999</v>
      </c>
      <c r="D2078" s="492" t="s">
        <v>4090</v>
      </c>
    </row>
    <row r="2079" spans="1:4" x14ac:dyDescent="0.2">
      <c r="A2079" s="489" t="s">
        <v>9257</v>
      </c>
      <c r="B2079" s="489" t="s">
        <v>229</v>
      </c>
      <c r="C2079" s="491">
        <v>17.920000000000002</v>
      </c>
      <c r="D2079" s="492" t="s">
        <v>4090</v>
      </c>
    </row>
    <row r="2080" spans="1:4" x14ac:dyDescent="0.2">
      <c r="A2080" s="489" t="s">
        <v>9257</v>
      </c>
      <c r="B2080" s="489" t="s">
        <v>229</v>
      </c>
      <c r="C2080" s="491">
        <v>25.87</v>
      </c>
      <c r="D2080" s="492" t="s">
        <v>4090</v>
      </c>
    </row>
    <row r="2081" spans="1:4" x14ac:dyDescent="0.2">
      <c r="A2081" s="489" t="s">
        <v>9257</v>
      </c>
      <c r="B2081" s="489" t="s">
        <v>229</v>
      </c>
      <c r="C2081" s="491">
        <v>5.22</v>
      </c>
      <c r="D2081" s="492" t="s">
        <v>4090</v>
      </c>
    </row>
    <row r="2082" spans="1:4" x14ac:dyDescent="0.2">
      <c r="A2082" s="489" t="s">
        <v>9257</v>
      </c>
      <c r="B2082" s="489" t="s">
        <v>229</v>
      </c>
      <c r="C2082" s="491">
        <v>10.02</v>
      </c>
      <c r="D2082" s="492" t="s">
        <v>4090</v>
      </c>
    </row>
    <row r="2083" spans="1:4" x14ac:dyDescent="0.2">
      <c r="A2083" s="489" t="s">
        <v>9257</v>
      </c>
      <c r="B2083" s="489" t="s">
        <v>229</v>
      </c>
      <c r="C2083" s="491">
        <v>7.73</v>
      </c>
      <c r="D2083" s="492" t="s">
        <v>4090</v>
      </c>
    </row>
    <row r="2084" spans="1:4" x14ac:dyDescent="0.2">
      <c r="A2084" s="489" t="s">
        <v>9257</v>
      </c>
      <c r="B2084" s="489" t="s">
        <v>229</v>
      </c>
      <c r="C2084" s="491">
        <v>9.1</v>
      </c>
      <c r="D2084" s="492" t="s">
        <v>4090</v>
      </c>
    </row>
    <row r="2085" spans="1:4" x14ac:dyDescent="0.2">
      <c r="A2085" s="489" t="s">
        <v>9257</v>
      </c>
      <c r="B2085" s="489" t="s">
        <v>229</v>
      </c>
      <c r="C2085" s="491">
        <v>45.45</v>
      </c>
      <c r="D2085" s="492" t="s">
        <v>4090</v>
      </c>
    </row>
    <row r="2086" spans="1:4" x14ac:dyDescent="0.2">
      <c r="A2086" s="489" t="s">
        <v>9257</v>
      </c>
      <c r="B2086" s="489" t="s">
        <v>229</v>
      </c>
      <c r="C2086" s="491">
        <v>22.03</v>
      </c>
      <c r="D2086" s="492" t="s">
        <v>4090</v>
      </c>
    </row>
    <row r="2087" spans="1:4" x14ac:dyDescent="0.2">
      <c r="A2087" s="489" t="s">
        <v>9257</v>
      </c>
      <c r="B2087" s="489" t="s">
        <v>229</v>
      </c>
      <c r="C2087" s="491">
        <v>4.46</v>
      </c>
      <c r="D2087" s="492" t="s">
        <v>4090</v>
      </c>
    </row>
    <row r="2088" spans="1:4" x14ac:dyDescent="0.2">
      <c r="A2088" s="489" t="s">
        <v>9257</v>
      </c>
      <c r="B2088" s="489" t="s">
        <v>229</v>
      </c>
      <c r="C2088" s="491">
        <v>11.049999999999999</v>
      </c>
      <c r="D2088" s="492" t="s">
        <v>4090</v>
      </c>
    </row>
    <row r="2089" spans="1:4" x14ac:dyDescent="0.2">
      <c r="A2089" s="489" t="s">
        <v>9257</v>
      </c>
      <c r="B2089" s="489" t="s">
        <v>229</v>
      </c>
      <c r="C2089" s="491">
        <v>20.619999999999997</v>
      </c>
      <c r="D2089" s="492" t="s">
        <v>4090</v>
      </c>
    </row>
    <row r="2090" spans="1:4" x14ac:dyDescent="0.2">
      <c r="A2090" s="489" t="s">
        <v>9257</v>
      </c>
      <c r="B2090" s="489" t="s">
        <v>229</v>
      </c>
      <c r="C2090" s="491">
        <v>9.9600000000000009</v>
      </c>
      <c r="D2090" s="492" t="s">
        <v>4090</v>
      </c>
    </row>
    <row r="2091" spans="1:4" x14ac:dyDescent="0.2">
      <c r="A2091" s="489" t="s">
        <v>9257</v>
      </c>
      <c r="B2091" s="489" t="s">
        <v>229</v>
      </c>
      <c r="C2091" s="491">
        <v>12.42</v>
      </c>
      <c r="D2091" s="492" t="s">
        <v>4090</v>
      </c>
    </row>
    <row r="2092" spans="1:4" x14ac:dyDescent="0.2">
      <c r="A2092" s="489" t="s">
        <v>9257</v>
      </c>
      <c r="B2092" s="489" t="s">
        <v>229</v>
      </c>
      <c r="C2092" s="491">
        <v>19.28</v>
      </c>
      <c r="D2092" s="492" t="s">
        <v>4090</v>
      </c>
    </row>
    <row r="2093" spans="1:4" x14ac:dyDescent="0.2">
      <c r="A2093" s="489" t="s">
        <v>9257</v>
      </c>
      <c r="B2093" s="489" t="s">
        <v>229</v>
      </c>
      <c r="C2093" s="491">
        <v>63.990000000000009</v>
      </c>
      <c r="D2093" s="492" t="s">
        <v>4090</v>
      </c>
    </row>
    <row r="2094" spans="1:4" x14ac:dyDescent="0.2">
      <c r="A2094" s="489" t="s">
        <v>9257</v>
      </c>
      <c r="B2094" s="489" t="s">
        <v>229</v>
      </c>
      <c r="C2094" s="491">
        <v>67.31</v>
      </c>
      <c r="D2094" s="492" t="s">
        <v>4090</v>
      </c>
    </row>
    <row r="2095" spans="1:4" x14ac:dyDescent="0.2">
      <c r="A2095" s="489" t="s">
        <v>9257</v>
      </c>
      <c r="B2095" s="489" t="s">
        <v>229</v>
      </c>
      <c r="C2095" s="491">
        <v>54.940000000000005</v>
      </c>
      <c r="D2095" s="492" t="s">
        <v>4090</v>
      </c>
    </row>
    <row r="2096" spans="1:4" x14ac:dyDescent="0.2">
      <c r="A2096" s="489" t="s">
        <v>9257</v>
      </c>
      <c r="B2096" s="489" t="s">
        <v>229</v>
      </c>
      <c r="C2096" s="491">
        <v>6.99</v>
      </c>
      <c r="D2096" s="492" t="s">
        <v>4090</v>
      </c>
    </row>
    <row r="2097" spans="1:4" x14ac:dyDescent="0.2">
      <c r="A2097" s="489" t="s">
        <v>9257</v>
      </c>
      <c r="B2097" s="489" t="s">
        <v>229</v>
      </c>
      <c r="C2097" s="491">
        <v>5.6100000000000012</v>
      </c>
      <c r="D2097" s="492" t="s">
        <v>4090</v>
      </c>
    </row>
    <row r="2098" spans="1:4" x14ac:dyDescent="0.2">
      <c r="A2098" s="489" t="s">
        <v>9257</v>
      </c>
      <c r="B2098" s="489" t="s">
        <v>229</v>
      </c>
      <c r="C2098" s="491">
        <v>36.549999999999997</v>
      </c>
      <c r="D2098" s="492" t="s">
        <v>4090</v>
      </c>
    </row>
    <row r="2099" spans="1:4" x14ac:dyDescent="0.2">
      <c r="A2099" s="489" t="s">
        <v>9257</v>
      </c>
      <c r="B2099" s="489" t="s">
        <v>229</v>
      </c>
      <c r="C2099" s="491">
        <v>106.22</v>
      </c>
      <c r="D2099" s="492" t="s">
        <v>4090</v>
      </c>
    </row>
    <row r="2100" spans="1:4" x14ac:dyDescent="0.2">
      <c r="A2100" s="489" t="s">
        <v>9257</v>
      </c>
      <c r="B2100" s="489" t="s">
        <v>229</v>
      </c>
      <c r="C2100" s="491">
        <v>8.02</v>
      </c>
      <c r="D2100" s="492" t="s">
        <v>4090</v>
      </c>
    </row>
    <row r="2101" spans="1:4" x14ac:dyDescent="0.2">
      <c r="A2101" s="489" t="s">
        <v>9257</v>
      </c>
      <c r="B2101" s="489" t="s">
        <v>229</v>
      </c>
      <c r="C2101" s="491">
        <v>13.660000000000002</v>
      </c>
      <c r="D2101" s="492" t="s">
        <v>4090</v>
      </c>
    </row>
    <row r="2102" spans="1:4" x14ac:dyDescent="0.2">
      <c r="A2102" s="489" t="s">
        <v>9257</v>
      </c>
      <c r="B2102" s="489" t="s">
        <v>229</v>
      </c>
      <c r="C2102" s="491">
        <v>27.11</v>
      </c>
      <c r="D2102" s="492" t="s">
        <v>4090</v>
      </c>
    </row>
    <row r="2103" spans="1:4" x14ac:dyDescent="0.2">
      <c r="A2103" s="489" t="s">
        <v>9257</v>
      </c>
      <c r="B2103" s="489" t="s">
        <v>229</v>
      </c>
      <c r="C2103" s="491">
        <v>8.86</v>
      </c>
      <c r="D2103" s="492" t="s">
        <v>4090</v>
      </c>
    </row>
    <row r="2104" spans="1:4" x14ac:dyDescent="0.2">
      <c r="A2104" s="489" t="s">
        <v>9257</v>
      </c>
      <c r="B2104" s="489" t="s">
        <v>229</v>
      </c>
      <c r="C2104" s="491">
        <v>85.070000000000007</v>
      </c>
      <c r="D2104" s="492" t="s">
        <v>4090</v>
      </c>
    </row>
    <row r="2105" spans="1:4" x14ac:dyDescent="0.2">
      <c r="A2105" s="489" t="s">
        <v>9257</v>
      </c>
      <c r="B2105" s="489" t="s">
        <v>229</v>
      </c>
      <c r="C2105" s="491">
        <v>24.7</v>
      </c>
      <c r="D2105" s="492" t="s">
        <v>4090</v>
      </c>
    </row>
    <row r="2106" spans="1:4" x14ac:dyDescent="0.2">
      <c r="A2106" s="489" t="s">
        <v>9257</v>
      </c>
      <c r="B2106" s="489" t="s">
        <v>229</v>
      </c>
      <c r="C2106" s="491">
        <v>54.86999999999999</v>
      </c>
      <c r="D2106" s="492" t="s">
        <v>4090</v>
      </c>
    </row>
    <row r="2107" spans="1:4" x14ac:dyDescent="0.2">
      <c r="A2107" s="489" t="s">
        <v>9257</v>
      </c>
      <c r="B2107" s="489" t="s">
        <v>229</v>
      </c>
      <c r="C2107" s="491">
        <v>17.03</v>
      </c>
      <c r="D2107" s="492" t="s">
        <v>4090</v>
      </c>
    </row>
    <row r="2108" spans="1:4" x14ac:dyDescent="0.2">
      <c r="A2108" s="489" t="s">
        <v>9257</v>
      </c>
      <c r="B2108" s="489" t="s">
        <v>229</v>
      </c>
      <c r="C2108" s="491">
        <v>29.189999999999998</v>
      </c>
      <c r="D2108" s="492" t="s">
        <v>4090</v>
      </c>
    </row>
    <row r="2109" spans="1:4" x14ac:dyDescent="0.2">
      <c r="A2109" s="489" t="s">
        <v>9257</v>
      </c>
      <c r="B2109" s="489" t="s">
        <v>229</v>
      </c>
      <c r="C2109" s="491">
        <v>8.4</v>
      </c>
      <c r="D2109" s="492" t="s">
        <v>4090</v>
      </c>
    </row>
    <row r="2110" spans="1:4" x14ac:dyDescent="0.2">
      <c r="A2110" s="489" t="s">
        <v>9257</v>
      </c>
      <c r="B2110" s="489" t="s">
        <v>229</v>
      </c>
      <c r="C2110" s="491">
        <v>38.96</v>
      </c>
      <c r="D2110" s="492" t="s">
        <v>4090</v>
      </c>
    </row>
    <row r="2111" spans="1:4" x14ac:dyDescent="0.2">
      <c r="A2111" s="489" t="s">
        <v>9257</v>
      </c>
      <c r="B2111" s="489" t="s">
        <v>229</v>
      </c>
      <c r="C2111" s="491">
        <v>7.21</v>
      </c>
      <c r="D2111" s="492" t="s">
        <v>4090</v>
      </c>
    </row>
    <row r="2112" spans="1:4" x14ac:dyDescent="0.2">
      <c r="A2112" s="489" t="s">
        <v>9257</v>
      </c>
      <c r="B2112" s="489" t="s">
        <v>229</v>
      </c>
      <c r="C2112" s="491">
        <v>10.35</v>
      </c>
      <c r="D2112" s="492" t="s">
        <v>4090</v>
      </c>
    </row>
    <row r="2113" spans="1:4" x14ac:dyDescent="0.2">
      <c r="A2113" s="489" t="s">
        <v>9257</v>
      </c>
      <c r="B2113" s="489" t="s">
        <v>229</v>
      </c>
      <c r="C2113" s="491">
        <v>56.930000000000007</v>
      </c>
      <c r="D2113" s="492" t="s">
        <v>4090</v>
      </c>
    </row>
    <row r="2114" spans="1:4" x14ac:dyDescent="0.2">
      <c r="A2114" s="489" t="s">
        <v>9257</v>
      </c>
      <c r="B2114" s="489" t="s">
        <v>229</v>
      </c>
      <c r="C2114" s="491">
        <v>10.42</v>
      </c>
      <c r="D2114" s="492" t="s">
        <v>4090</v>
      </c>
    </row>
    <row r="2115" spans="1:4" x14ac:dyDescent="0.2">
      <c r="A2115" s="489" t="s">
        <v>9257</v>
      </c>
      <c r="B2115" s="489" t="s">
        <v>229</v>
      </c>
      <c r="C2115" s="491">
        <v>26.62</v>
      </c>
      <c r="D2115" s="492" t="s">
        <v>4090</v>
      </c>
    </row>
    <row r="2116" spans="1:4" x14ac:dyDescent="0.2">
      <c r="A2116" s="489" t="s">
        <v>9257</v>
      </c>
      <c r="B2116" s="489" t="s">
        <v>229</v>
      </c>
      <c r="C2116" s="491">
        <v>9.58</v>
      </c>
      <c r="D2116" s="492" t="s">
        <v>4090</v>
      </c>
    </row>
    <row r="2117" spans="1:4" x14ac:dyDescent="0.2">
      <c r="A2117" s="489" t="s">
        <v>9257</v>
      </c>
      <c r="B2117" s="489" t="s">
        <v>229</v>
      </c>
      <c r="C2117" s="491">
        <v>8.48</v>
      </c>
      <c r="D2117" s="492" t="s">
        <v>4090</v>
      </c>
    </row>
    <row r="2118" spans="1:4" x14ac:dyDescent="0.2">
      <c r="A2118" s="489" t="s">
        <v>9257</v>
      </c>
      <c r="B2118" s="489" t="s">
        <v>229</v>
      </c>
      <c r="C2118" s="491">
        <v>15</v>
      </c>
      <c r="D2118" s="492" t="s">
        <v>4090</v>
      </c>
    </row>
    <row r="2119" spans="1:4" x14ac:dyDescent="0.2">
      <c r="A2119" s="489" t="s">
        <v>9257</v>
      </c>
      <c r="B2119" s="489" t="s">
        <v>229</v>
      </c>
      <c r="C2119" s="491">
        <v>10.23</v>
      </c>
      <c r="D2119" s="492" t="s">
        <v>4090</v>
      </c>
    </row>
    <row r="2120" spans="1:4" x14ac:dyDescent="0.2">
      <c r="A2120" s="489" t="s">
        <v>9257</v>
      </c>
      <c r="B2120" s="489" t="s">
        <v>229</v>
      </c>
      <c r="C2120" s="491">
        <v>24.110000000000003</v>
      </c>
      <c r="D2120" s="492" t="s">
        <v>4090</v>
      </c>
    </row>
    <row r="2121" spans="1:4" x14ac:dyDescent="0.2">
      <c r="A2121" s="489" t="s">
        <v>9257</v>
      </c>
      <c r="B2121" s="489" t="s">
        <v>229</v>
      </c>
      <c r="C2121" s="491">
        <v>4.76</v>
      </c>
      <c r="D2121" s="492" t="s">
        <v>4090</v>
      </c>
    </row>
    <row r="2122" spans="1:4" x14ac:dyDescent="0.2">
      <c r="A2122" s="489" t="s">
        <v>9257</v>
      </c>
      <c r="B2122" s="489" t="s">
        <v>229</v>
      </c>
      <c r="C2122" s="491">
        <v>18.299999999999997</v>
      </c>
      <c r="D2122" s="492" t="s">
        <v>4090</v>
      </c>
    </row>
    <row r="2123" spans="1:4" x14ac:dyDescent="0.2">
      <c r="A2123" s="489" t="s">
        <v>9257</v>
      </c>
      <c r="B2123" s="489" t="s">
        <v>229</v>
      </c>
      <c r="C2123" s="491">
        <v>43.18</v>
      </c>
      <c r="D2123" s="492" t="s">
        <v>4090</v>
      </c>
    </row>
    <row r="2124" spans="1:4" x14ac:dyDescent="0.2">
      <c r="A2124" s="489" t="s">
        <v>9257</v>
      </c>
      <c r="B2124" s="489" t="s">
        <v>229</v>
      </c>
      <c r="C2124" s="491">
        <v>45.68</v>
      </c>
      <c r="D2124" s="492" t="s">
        <v>4090</v>
      </c>
    </row>
    <row r="2125" spans="1:4" x14ac:dyDescent="0.2">
      <c r="A2125" s="489" t="s">
        <v>9257</v>
      </c>
      <c r="B2125" s="489" t="s">
        <v>229</v>
      </c>
      <c r="C2125" s="491">
        <v>13.32</v>
      </c>
      <c r="D2125" s="492" t="s">
        <v>4090</v>
      </c>
    </row>
    <row r="2126" spans="1:4" x14ac:dyDescent="0.2">
      <c r="A2126" s="489" t="s">
        <v>9257</v>
      </c>
      <c r="B2126" s="489" t="s">
        <v>229</v>
      </c>
      <c r="C2126" s="491">
        <v>55.86</v>
      </c>
      <c r="D2126" s="492" t="s">
        <v>4090</v>
      </c>
    </row>
    <row r="2127" spans="1:4" x14ac:dyDescent="0.2">
      <c r="A2127" s="489" t="s">
        <v>9257</v>
      </c>
      <c r="B2127" s="489" t="s">
        <v>229</v>
      </c>
      <c r="C2127" s="491">
        <v>16.43</v>
      </c>
      <c r="D2127" s="492" t="s">
        <v>4090</v>
      </c>
    </row>
    <row r="2128" spans="1:4" x14ac:dyDescent="0.2">
      <c r="A2128" s="489" t="s">
        <v>9257</v>
      </c>
      <c r="B2128" s="489" t="s">
        <v>229</v>
      </c>
      <c r="C2128" s="491">
        <v>11.16</v>
      </c>
      <c r="D2128" s="492" t="s">
        <v>4090</v>
      </c>
    </row>
    <row r="2129" spans="1:4" x14ac:dyDescent="0.2">
      <c r="A2129" s="489" t="s">
        <v>9257</v>
      </c>
      <c r="B2129" s="489" t="s">
        <v>229</v>
      </c>
      <c r="C2129" s="491">
        <v>17.43</v>
      </c>
      <c r="D2129" s="492" t="s">
        <v>4090</v>
      </c>
    </row>
    <row r="2130" spans="1:4" x14ac:dyDescent="0.2">
      <c r="A2130" s="489" t="s">
        <v>9257</v>
      </c>
      <c r="B2130" s="489" t="s">
        <v>229</v>
      </c>
      <c r="C2130" s="491">
        <v>6.5200000000000005</v>
      </c>
      <c r="D2130" s="492" t="s">
        <v>4090</v>
      </c>
    </row>
    <row r="2131" spans="1:4" x14ac:dyDescent="0.2">
      <c r="A2131" s="489" t="s">
        <v>9257</v>
      </c>
      <c r="B2131" s="489" t="s">
        <v>229</v>
      </c>
      <c r="C2131" s="491">
        <v>74.720000000000013</v>
      </c>
      <c r="D2131" s="492" t="s">
        <v>4090</v>
      </c>
    </row>
    <row r="2132" spans="1:4" x14ac:dyDescent="0.2">
      <c r="A2132" s="489" t="s">
        <v>9257</v>
      </c>
      <c r="B2132" s="489" t="s">
        <v>229</v>
      </c>
      <c r="C2132" s="491">
        <v>49.239999999999995</v>
      </c>
      <c r="D2132" s="492" t="s">
        <v>4090</v>
      </c>
    </row>
    <row r="2133" spans="1:4" x14ac:dyDescent="0.2">
      <c r="A2133" s="489" t="s">
        <v>9257</v>
      </c>
      <c r="B2133" s="489" t="s">
        <v>229</v>
      </c>
      <c r="C2133" s="491">
        <v>5.1400000000000006</v>
      </c>
      <c r="D2133" s="492" t="s">
        <v>4090</v>
      </c>
    </row>
    <row r="2134" spans="1:4" x14ac:dyDescent="0.2">
      <c r="A2134" s="489" t="s">
        <v>9257</v>
      </c>
      <c r="B2134" s="489" t="s">
        <v>229</v>
      </c>
      <c r="C2134" s="491">
        <v>8.0800000000000018</v>
      </c>
      <c r="D2134" s="492" t="s">
        <v>4090</v>
      </c>
    </row>
    <row r="2135" spans="1:4" x14ac:dyDescent="0.2">
      <c r="A2135" s="489" t="s">
        <v>9257</v>
      </c>
      <c r="B2135" s="489" t="s">
        <v>229</v>
      </c>
      <c r="C2135" s="491">
        <v>40.96</v>
      </c>
      <c r="D2135" s="492" t="s">
        <v>4090</v>
      </c>
    </row>
    <row r="2136" spans="1:4" x14ac:dyDescent="0.2">
      <c r="A2136" s="489" t="s">
        <v>9257</v>
      </c>
      <c r="B2136" s="489" t="s">
        <v>229</v>
      </c>
      <c r="C2136" s="491">
        <v>132.5</v>
      </c>
      <c r="D2136" s="492" t="s">
        <v>4090</v>
      </c>
    </row>
    <row r="2137" spans="1:4" x14ac:dyDescent="0.2">
      <c r="A2137" s="489" t="s">
        <v>9257</v>
      </c>
      <c r="B2137" s="489" t="s">
        <v>229</v>
      </c>
      <c r="C2137" s="491">
        <v>27.28</v>
      </c>
      <c r="D2137" s="492" t="s">
        <v>4090</v>
      </c>
    </row>
    <row r="2138" spans="1:4" x14ac:dyDescent="0.2">
      <c r="A2138" s="489" t="s">
        <v>9257</v>
      </c>
      <c r="B2138" s="489" t="s">
        <v>229</v>
      </c>
      <c r="C2138" s="491">
        <v>13.080000000000002</v>
      </c>
      <c r="D2138" s="492" t="s">
        <v>4090</v>
      </c>
    </row>
    <row r="2139" spans="1:4" x14ac:dyDescent="0.2">
      <c r="A2139" s="489" t="s">
        <v>9257</v>
      </c>
      <c r="B2139" s="489" t="s">
        <v>229</v>
      </c>
      <c r="C2139" s="491">
        <v>30.840000000000003</v>
      </c>
      <c r="D2139" s="492" t="s">
        <v>4090</v>
      </c>
    </row>
    <row r="2140" spans="1:4" x14ac:dyDescent="0.2">
      <c r="A2140" s="489" t="s">
        <v>9257</v>
      </c>
      <c r="B2140" s="489" t="s">
        <v>229</v>
      </c>
      <c r="C2140" s="491">
        <v>18.510000000000002</v>
      </c>
      <c r="D2140" s="492" t="s">
        <v>4090</v>
      </c>
    </row>
    <row r="2141" spans="1:4" x14ac:dyDescent="0.2">
      <c r="A2141" s="489" t="s">
        <v>9257</v>
      </c>
      <c r="B2141" s="489" t="s">
        <v>229</v>
      </c>
      <c r="C2141" s="491">
        <v>28.64</v>
      </c>
      <c r="D2141" s="492" t="s">
        <v>4090</v>
      </c>
    </row>
    <row r="2142" spans="1:4" x14ac:dyDescent="0.2">
      <c r="A2142" s="489" t="s">
        <v>9257</v>
      </c>
      <c r="B2142" s="489" t="s">
        <v>229</v>
      </c>
      <c r="C2142" s="491">
        <v>55.92</v>
      </c>
      <c r="D2142" s="492" t="s">
        <v>4090</v>
      </c>
    </row>
    <row r="2143" spans="1:4" x14ac:dyDescent="0.2">
      <c r="A2143" s="489" t="s">
        <v>9257</v>
      </c>
      <c r="B2143" s="489" t="s">
        <v>229</v>
      </c>
      <c r="C2143" s="491">
        <v>74.06</v>
      </c>
      <c r="D2143" s="492" t="s">
        <v>4090</v>
      </c>
    </row>
    <row r="2144" spans="1:4" x14ac:dyDescent="0.2">
      <c r="A2144" s="489" t="s">
        <v>9257</v>
      </c>
      <c r="B2144" s="489" t="s">
        <v>229</v>
      </c>
      <c r="C2144" s="491">
        <v>73.77</v>
      </c>
      <c r="D2144" s="492" t="s">
        <v>4090</v>
      </c>
    </row>
    <row r="2145" spans="1:4" x14ac:dyDescent="0.2">
      <c r="A2145" s="489" t="s">
        <v>9257</v>
      </c>
      <c r="B2145" s="489" t="s">
        <v>229</v>
      </c>
      <c r="C2145" s="491">
        <v>11.54</v>
      </c>
      <c r="D2145" s="492" t="s">
        <v>4090</v>
      </c>
    </row>
    <row r="2146" spans="1:4" x14ac:dyDescent="0.2">
      <c r="A2146" s="489" t="s">
        <v>9257</v>
      </c>
      <c r="B2146" s="489" t="s">
        <v>229</v>
      </c>
      <c r="C2146" s="491">
        <v>48.18</v>
      </c>
      <c r="D2146" s="492" t="s">
        <v>4090</v>
      </c>
    </row>
    <row r="2147" spans="1:4" x14ac:dyDescent="0.2">
      <c r="A2147" s="489" t="s">
        <v>9257</v>
      </c>
      <c r="B2147" s="489" t="s">
        <v>229</v>
      </c>
      <c r="C2147" s="491">
        <v>84.53</v>
      </c>
      <c r="D2147" s="492" t="s">
        <v>4090</v>
      </c>
    </row>
    <row r="2148" spans="1:4" x14ac:dyDescent="0.2">
      <c r="A2148" s="489" t="s">
        <v>9257</v>
      </c>
      <c r="B2148" s="489" t="s">
        <v>229</v>
      </c>
      <c r="C2148" s="491">
        <v>39.590000000000003</v>
      </c>
      <c r="D2148" s="492" t="s">
        <v>4090</v>
      </c>
    </row>
    <row r="2149" spans="1:4" x14ac:dyDescent="0.2">
      <c r="A2149" s="489" t="s">
        <v>9257</v>
      </c>
      <c r="B2149" s="489" t="s">
        <v>229</v>
      </c>
      <c r="C2149" s="491">
        <v>43.1</v>
      </c>
      <c r="D2149" s="492" t="s">
        <v>4090</v>
      </c>
    </row>
    <row r="2150" spans="1:4" x14ac:dyDescent="0.2">
      <c r="A2150" s="489" t="s">
        <v>9257</v>
      </c>
      <c r="B2150" s="489" t="s">
        <v>229</v>
      </c>
      <c r="C2150" s="491">
        <v>2.88</v>
      </c>
      <c r="D2150" s="492" t="s">
        <v>4090</v>
      </c>
    </row>
    <row r="2151" spans="1:4" x14ac:dyDescent="0.2">
      <c r="A2151" s="489" t="s">
        <v>9257</v>
      </c>
      <c r="B2151" s="489" t="s">
        <v>229</v>
      </c>
      <c r="C2151" s="491">
        <v>72.37</v>
      </c>
      <c r="D2151" s="492" t="s">
        <v>4090</v>
      </c>
    </row>
    <row r="2152" spans="1:4" x14ac:dyDescent="0.2">
      <c r="A2152" s="489" t="s">
        <v>9257</v>
      </c>
      <c r="B2152" s="489" t="s">
        <v>229</v>
      </c>
      <c r="C2152" s="491">
        <v>14.780000000000003</v>
      </c>
      <c r="D2152" s="492" t="s">
        <v>4090</v>
      </c>
    </row>
    <row r="2153" spans="1:4" x14ac:dyDescent="0.2">
      <c r="A2153" s="489" t="s">
        <v>9257</v>
      </c>
      <c r="B2153" s="489" t="s">
        <v>229</v>
      </c>
      <c r="C2153" s="491">
        <v>12.18</v>
      </c>
      <c r="D2153" s="492" t="s">
        <v>4090</v>
      </c>
    </row>
    <row r="2154" spans="1:4" x14ac:dyDescent="0.2">
      <c r="A2154" s="489" t="s">
        <v>9257</v>
      </c>
      <c r="B2154" s="489" t="s">
        <v>229</v>
      </c>
      <c r="C2154" s="491">
        <v>12.63</v>
      </c>
      <c r="D2154" s="492" t="s">
        <v>4090</v>
      </c>
    </row>
    <row r="2155" spans="1:4" x14ac:dyDescent="0.2">
      <c r="A2155" s="489" t="s">
        <v>9257</v>
      </c>
      <c r="B2155" s="489" t="s">
        <v>229</v>
      </c>
      <c r="C2155" s="491">
        <v>58.71</v>
      </c>
      <c r="D2155" s="492" t="s">
        <v>4090</v>
      </c>
    </row>
    <row r="2156" spans="1:4" x14ac:dyDescent="0.2">
      <c r="A2156" s="489" t="s">
        <v>9257</v>
      </c>
      <c r="B2156" s="489" t="s">
        <v>229</v>
      </c>
      <c r="C2156" s="491">
        <v>8.52</v>
      </c>
      <c r="D2156" s="492" t="s">
        <v>4090</v>
      </c>
    </row>
    <row r="2157" spans="1:4" x14ac:dyDescent="0.2">
      <c r="A2157" s="489" t="s">
        <v>9257</v>
      </c>
      <c r="B2157" s="489" t="s">
        <v>229</v>
      </c>
      <c r="C2157" s="491">
        <v>42.870000000000005</v>
      </c>
      <c r="D2157" s="492" t="s">
        <v>4090</v>
      </c>
    </row>
    <row r="2158" spans="1:4" x14ac:dyDescent="0.2">
      <c r="A2158" s="489" t="s">
        <v>9257</v>
      </c>
      <c r="B2158" s="489" t="s">
        <v>229</v>
      </c>
      <c r="C2158" s="491">
        <v>21.310000000000002</v>
      </c>
      <c r="D2158" s="492" t="s">
        <v>4090</v>
      </c>
    </row>
    <row r="2159" spans="1:4" x14ac:dyDescent="0.2">
      <c r="A2159" s="489" t="s">
        <v>9257</v>
      </c>
      <c r="B2159" s="489" t="s">
        <v>229</v>
      </c>
      <c r="C2159" s="491">
        <v>27.75</v>
      </c>
      <c r="D2159" s="492" t="s">
        <v>4090</v>
      </c>
    </row>
    <row r="2160" spans="1:4" x14ac:dyDescent="0.2">
      <c r="A2160" s="489" t="s">
        <v>9257</v>
      </c>
      <c r="B2160" s="489" t="s">
        <v>229</v>
      </c>
      <c r="C2160" s="491">
        <v>17.59</v>
      </c>
      <c r="D2160" s="492" t="s">
        <v>4090</v>
      </c>
    </row>
    <row r="2161" spans="1:4" x14ac:dyDescent="0.2">
      <c r="A2161" s="489" t="s">
        <v>9257</v>
      </c>
      <c r="B2161" s="489" t="s">
        <v>229</v>
      </c>
      <c r="C2161" s="491">
        <v>14.84</v>
      </c>
      <c r="D2161" s="492" t="s">
        <v>4090</v>
      </c>
    </row>
    <row r="2162" spans="1:4" x14ac:dyDescent="0.2">
      <c r="A2162" s="489" t="s">
        <v>9257</v>
      </c>
      <c r="B2162" s="489" t="s">
        <v>229</v>
      </c>
      <c r="C2162" s="491">
        <v>41.519999999999996</v>
      </c>
      <c r="D2162" s="492" t="s">
        <v>4090</v>
      </c>
    </row>
    <row r="2163" spans="1:4" x14ac:dyDescent="0.2">
      <c r="A2163" s="489" t="s">
        <v>9257</v>
      </c>
      <c r="B2163" s="489" t="s">
        <v>229</v>
      </c>
      <c r="C2163" s="491">
        <v>26.43</v>
      </c>
      <c r="D2163" s="492" t="s">
        <v>4090</v>
      </c>
    </row>
    <row r="2164" spans="1:4" x14ac:dyDescent="0.2">
      <c r="A2164" s="489" t="s">
        <v>9257</v>
      </c>
      <c r="B2164" s="489" t="s">
        <v>229</v>
      </c>
      <c r="C2164" s="491">
        <v>6.1199999999999992</v>
      </c>
      <c r="D2164" s="492" t="s">
        <v>4090</v>
      </c>
    </row>
    <row r="2165" spans="1:4" x14ac:dyDescent="0.2">
      <c r="A2165" s="489" t="s">
        <v>9257</v>
      </c>
      <c r="B2165" s="489" t="s">
        <v>229</v>
      </c>
      <c r="C2165" s="491">
        <v>49.500000000000007</v>
      </c>
      <c r="D2165" s="492" t="s">
        <v>4090</v>
      </c>
    </row>
    <row r="2166" spans="1:4" x14ac:dyDescent="0.2">
      <c r="A2166" s="489" t="s">
        <v>9257</v>
      </c>
      <c r="B2166" s="489" t="s">
        <v>229</v>
      </c>
      <c r="C2166" s="491">
        <v>14.05</v>
      </c>
      <c r="D2166" s="492" t="s">
        <v>4090</v>
      </c>
    </row>
    <row r="2167" spans="1:4" x14ac:dyDescent="0.2">
      <c r="A2167" s="489" t="s">
        <v>9257</v>
      </c>
      <c r="B2167" s="489" t="s">
        <v>229</v>
      </c>
      <c r="C2167" s="491">
        <v>18.299999999999997</v>
      </c>
      <c r="D2167" s="492" t="s">
        <v>4090</v>
      </c>
    </row>
    <row r="2168" spans="1:4" x14ac:dyDescent="0.2">
      <c r="A2168" s="489" t="s">
        <v>9257</v>
      </c>
      <c r="B2168" s="489" t="s">
        <v>229</v>
      </c>
      <c r="C2168" s="491">
        <v>73.53</v>
      </c>
      <c r="D2168" s="492" t="s">
        <v>4090</v>
      </c>
    </row>
    <row r="2169" spans="1:4" x14ac:dyDescent="0.2">
      <c r="A2169" s="489" t="s">
        <v>9257</v>
      </c>
      <c r="B2169" s="489" t="s">
        <v>229</v>
      </c>
      <c r="C2169" s="491">
        <v>17.2</v>
      </c>
      <c r="D2169" s="492" t="s">
        <v>4090</v>
      </c>
    </row>
    <row r="2170" spans="1:4" x14ac:dyDescent="0.2">
      <c r="A2170" s="489" t="s">
        <v>9257</v>
      </c>
      <c r="B2170" s="489" t="s">
        <v>229</v>
      </c>
      <c r="C2170" s="491">
        <v>22.990000000000002</v>
      </c>
      <c r="D2170" s="492" t="s">
        <v>4090</v>
      </c>
    </row>
    <row r="2171" spans="1:4" x14ac:dyDescent="0.2">
      <c r="A2171" s="489" t="s">
        <v>9257</v>
      </c>
      <c r="B2171" s="489" t="s">
        <v>229</v>
      </c>
      <c r="C2171" s="491">
        <v>30.13</v>
      </c>
      <c r="D2171" s="492" t="s">
        <v>4090</v>
      </c>
    </row>
    <row r="2172" spans="1:4" x14ac:dyDescent="0.2">
      <c r="A2172" s="489" t="s">
        <v>9257</v>
      </c>
      <c r="B2172" s="489" t="s">
        <v>229</v>
      </c>
      <c r="C2172" s="491">
        <v>34.130000000000003</v>
      </c>
      <c r="D2172" s="492" t="s">
        <v>4090</v>
      </c>
    </row>
    <row r="2173" spans="1:4" x14ac:dyDescent="0.2">
      <c r="A2173" s="489" t="s">
        <v>9257</v>
      </c>
      <c r="B2173" s="489" t="s">
        <v>229</v>
      </c>
      <c r="C2173" s="491">
        <v>13.509999999999998</v>
      </c>
      <c r="D2173" s="492" t="s">
        <v>4090</v>
      </c>
    </row>
    <row r="2174" spans="1:4" x14ac:dyDescent="0.2">
      <c r="A2174" s="489" t="s">
        <v>9257</v>
      </c>
      <c r="B2174" s="489" t="s">
        <v>229</v>
      </c>
      <c r="C2174" s="491">
        <v>17.61</v>
      </c>
      <c r="D2174" s="492" t="s">
        <v>4090</v>
      </c>
    </row>
    <row r="2175" spans="1:4" x14ac:dyDescent="0.2">
      <c r="A2175" s="489" t="s">
        <v>9257</v>
      </c>
      <c r="B2175" s="489" t="s">
        <v>229</v>
      </c>
      <c r="C2175" s="491">
        <v>49.680000000000007</v>
      </c>
      <c r="D2175" s="492" t="s">
        <v>4090</v>
      </c>
    </row>
    <row r="2176" spans="1:4" x14ac:dyDescent="0.2">
      <c r="A2176" s="489" t="s">
        <v>9257</v>
      </c>
      <c r="B2176" s="489" t="s">
        <v>229</v>
      </c>
      <c r="C2176" s="491">
        <v>14.73</v>
      </c>
      <c r="D2176" s="492" t="s">
        <v>4090</v>
      </c>
    </row>
    <row r="2177" spans="1:4" x14ac:dyDescent="0.2">
      <c r="A2177" s="489" t="s">
        <v>9257</v>
      </c>
      <c r="B2177" s="489" t="s">
        <v>229</v>
      </c>
      <c r="C2177" s="491">
        <v>12.18</v>
      </c>
      <c r="D2177" s="492" t="s">
        <v>4090</v>
      </c>
    </row>
    <row r="2178" spans="1:4" x14ac:dyDescent="0.2">
      <c r="A2178" s="489" t="s">
        <v>9257</v>
      </c>
      <c r="B2178" s="489" t="s">
        <v>229</v>
      </c>
      <c r="C2178" s="491">
        <v>13.680000000000001</v>
      </c>
      <c r="D2178" s="492" t="s">
        <v>4090</v>
      </c>
    </row>
    <row r="2179" spans="1:4" x14ac:dyDescent="0.2">
      <c r="A2179" s="489" t="s">
        <v>9257</v>
      </c>
      <c r="B2179" s="489" t="s">
        <v>229</v>
      </c>
      <c r="C2179" s="491">
        <v>0.73999999999999988</v>
      </c>
      <c r="D2179" s="492" t="s">
        <v>4090</v>
      </c>
    </row>
    <row r="2180" spans="1:4" x14ac:dyDescent="0.2">
      <c r="A2180" s="489" t="s">
        <v>9257</v>
      </c>
      <c r="B2180" s="489" t="s">
        <v>229</v>
      </c>
      <c r="C2180" s="491">
        <v>16.760000000000002</v>
      </c>
      <c r="D2180" s="492" t="s">
        <v>4090</v>
      </c>
    </row>
    <row r="2181" spans="1:4" x14ac:dyDescent="0.2">
      <c r="A2181" s="489" t="s">
        <v>9257</v>
      </c>
      <c r="B2181" s="489" t="s">
        <v>229</v>
      </c>
      <c r="C2181" s="491">
        <v>2.9</v>
      </c>
      <c r="D2181" s="492" t="s">
        <v>4090</v>
      </c>
    </row>
    <row r="2182" spans="1:4" x14ac:dyDescent="0.2">
      <c r="A2182" s="489" t="s">
        <v>9257</v>
      </c>
      <c r="B2182" s="489" t="s">
        <v>229</v>
      </c>
      <c r="C2182" s="491">
        <v>19.46</v>
      </c>
      <c r="D2182" s="492" t="s">
        <v>4090</v>
      </c>
    </row>
    <row r="2183" spans="1:4" x14ac:dyDescent="0.2">
      <c r="A2183" s="489" t="s">
        <v>9257</v>
      </c>
      <c r="B2183" s="489" t="s">
        <v>229</v>
      </c>
      <c r="C2183" s="491">
        <v>13.969999999999999</v>
      </c>
      <c r="D2183" s="492" t="s">
        <v>4090</v>
      </c>
    </row>
    <row r="2184" spans="1:4" x14ac:dyDescent="0.2">
      <c r="A2184" s="489" t="s">
        <v>9257</v>
      </c>
      <c r="B2184" s="489" t="s">
        <v>229</v>
      </c>
      <c r="C2184" s="491">
        <v>25.229999999999997</v>
      </c>
      <c r="D2184" s="492" t="s">
        <v>4090</v>
      </c>
    </row>
    <row r="2185" spans="1:4" x14ac:dyDescent="0.2">
      <c r="A2185" s="489" t="s">
        <v>9257</v>
      </c>
      <c r="B2185" s="489" t="s">
        <v>229</v>
      </c>
      <c r="C2185" s="491">
        <v>70.050000000000011</v>
      </c>
      <c r="D2185" s="492" t="s">
        <v>4090</v>
      </c>
    </row>
    <row r="2186" spans="1:4" x14ac:dyDescent="0.2">
      <c r="A2186" s="489" t="s">
        <v>9257</v>
      </c>
      <c r="B2186" s="489" t="s">
        <v>229</v>
      </c>
      <c r="C2186" s="491">
        <v>26.939999999999998</v>
      </c>
      <c r="D2186" s="492" t="s">
        <v>4090</v>
      </c>
    </row>
    <row r="2187" spans="1:4" x14ac:dyDescent="0.2">
      <c r="A2187" s="489" t="s">
        <v>9257</v>
      </c>
      <c r="B2187" s="489" t="s">
        <v>229</v>
      </c>
      <c r="C2187" s="491">
        <v>73.67</v>
      </c>
      <c r="D2187" s="492" t="s">
        <v>4090</v>
      </c>
    </row>
    <row r="2188" spans="1:4" x14ac:dyDescent="0.2">
      <c r="A2188" s="489" t="s">
        <v>9257</v>
      </c>
      <c r="B2188" s="489" t="s">
        <v>229</v>
      </c>
      <c r="C2188" s="491">
        <v>16.07</v>
      </c>
      <c r="D2188" s="492" t="s">
        <v>4090</v>
      </c>
    </row>
    <row r="2189" spans="1:4" x14ac:dyDescent="0.2">
      <c r="A2189" s="489" t="s">
        <v>9257</v>
      </c>
      <c r="B2189" s="489" t="s">
        <v>229</v>
      </c>
      <c r="C2189" s="491">
        <v>21.74</v>
      </c>
      <c r="D2189" s="492" t="s">
        <v>4090</v>
      </c>
    </row>
    <row r="2190" spans="1:4" x14ac:dyDescent="0.2">
      <c r="A2190" s="489" t="s">
        <v>9257</v>
      </c>
      <c r="B2190" s="489" t="s">
        <v>229</v>
      </c>
      <c r="C2190" s="491">
        <v>5.0199999999999996</v>
      </c>
      <c r="D2190" s="492" t="s">
        <v>4090</v>
      </c>
    </row>
    <row r="2191" spans="1:4" x14ac:dyDescent="0.2">
      <c r="A2191" s="489" t="s">
        <v>9257</v>
      </c>
      <c r="B2191" s="489" t="s">
        <v>229</v>
      </c>
      <c r="C2191" s="491">
        <v>18.900000000000002</v>
      </c>
      <c r="D2191" s="492" t="s">
        <v>4090</v>
      </c>
    </row>
    <row r="2192" spans="1:4" x14ac:dyDescent="0.2">
      <c r="A2192" s="489" t="s">
        <v>9257</v>
      </c>
      <c r="B2192" s="489" t="s">
        <v>229</v>
      </c>
      <c r="C2192" s="491">
        <v>20.010000000000002</v>
      </c>
      <c r="D2192" s="492" t="s">
        <v>4090</v>
      </c>
    </row>
    <row r="2193" spans="1:4" x14ac:dyDescent="0.2">
      <c r="A2193" s="489" t="s">
        <v>9257</v>
      </c>
      <c r="B2193" s="489" t="s">
        <v>229</v>
      </c>
      <c r="C2193" s="491">
        <v>59.150000000000006</v>
      </c>
      <c r="D2193" s="492" t="s">
        <v>4090</v>
      </c>
    </row>
    <row r="2194" spans="1:4" x14ac:dyDescent="0.2">
      <c r="A2194" s="489" t="s">
        <v>9257</v>
      </c>
      <c r="B2194" s="489" t="s">
        <v>229</v>
      </c>
      <c r="C2194" s="491">
        <v>59.48</v>
      </c>
      <c r="D2194" s="492" t="s">
        <v>4090</v>
      </c>
    </row>
    <row r="2195" spans="1:4" x14ac:dyDescent="0.2">
      <c r="A2195" s="489" t="s">
        <v>9257</v>
      </c>
      <c r="B2195" s="489" t="s">
        <v>229</v>
      </c>
      <c r="C2195" s="491">
        <v>14.910000000000002</v>
      </c>
      <c r="D2195" s="492" t="s">
        <v>4090</v>
      </c>
    </row>
    <row r="2196" spans="1:4" x14ac:dyDescent="0.2">
      <c r="A2196" s="489" t="s">
        <v>9257</v>
      </c>
      <c r="B2196" s="489" t="s">
        <v>229</v>
      </c>
      <c r="C2196" s="491">
        <v>17.149999999999999</v>
      </c>
      <c r="D2196" s="492" t="s">
        <v>4090</v>
      </c>
    </row>
    <row r="2197" spans="1:4" x14ac:dyDescent="0.2">
      <c r="A2197" s="489" t="s">
        <v>9257</v>
      </c>
      <c r="B2197" s="489" t="s">
        <v>229</v>
      </c>
      <c r="C2197" s="491">
        <v>25.099999999999998</v>
      </c>
      <c r="D2197" s="492" t="s">
        <v>4090</v>
      </c>
    </row>
    <row r="2198" spans="1:4" x14ac:dyDescent="0.2">
      <c r="A2198" s="489" t="s">
        <v>9257</v>
      </c>
      <c r="B2198" s="489" t="s">
        <v>229</v>
      </c>
      <c r="C2198" s="491">
        <v>20.490000000000002</v>
      </c>
      <c r="D2198" s="492" t="s">
        <v>4090</v>
      </c>
    </row>
    <row r="2199" spans="1:4" x14ac:dyDescent="0.2">
      <c r="A2199" s="489" t="s">
        <v>9257</v>
      </c>
      <c r="B2199" s="489" t="s">
        <v>229</v>
      </c>
      <c r="C2199" s="491">
        <v>6.9999999999999993E-2</v>
      </c>
      <c r="D2199" s="492" t="s">
        <v>4090</v>
      </c>
    </row>
    <row r="2200" spans="1:4" x14ac:dyDescent="0.2">
      <c r="A2200" s="489" t="s">
        <v>9257</v>
      </c>
      <c r="B2200" s="489" t="s">
        <v>229</v>
      </c>
      <c r="C2200" s="491">
        <v>28.1</v>
      </c>
      <c r="D2200" s="492" t="s">
        <v>4090</v>
      </c>
    </row>
    <row r="2201" spans="1:4" x14ac:dyDescent="0.2">
      <c r="A2201" s="489" t="s">
        <v>9257</v>
      </c>
      <c r="B2201" s="489" t="s">
        <v>229</v>
      </c>
      <c r="C2201" s="491">
        <v>5.7299999999999995</v>
      </c>
      <c r="D2201" s="492" t="s">
        <v>4090</v>
      </c>
    </row>
    <row r="2202" spans="1:4" x14ac:dyDescent="0.2">
      <c r="A2202" s="489" t="s">
        <v>9257</v>
      </c>
      <c r="B2202" s="489" t="s">
        <v>229</v>
      </c>
      <c r="C2202" s="491">
        <v>17.270000000000003</v>
      </c>
      <c r="D2202" s="492" t="s">
        <v>4090</v>
      </c>
    </row>
    <row r="2203" spans="1:4" x14ac:dyDescent="0.2">
      <c r="A2203" s="489" t="s">
        <v>9257</v>
      </c>
      <c r="B2203" s="489" t="s">
        <v>229</v>
      </c>
      <c r="C2203" s="491">
        <v>10.150000000000002</v>
      </c>
      <c r="D2203" s="492" t="s">
        <v>4090</v>
      </c>
    </row>
    <row r="2204" spans="1:4" x14ac:dyDescent="0.2">
      <c r="A2204" s="489" t="s">
        <v>9257</v>
      </c>
      <c r="B2204" s="489" t="s">
        <v>229</v>
      </c>
      <c r="C2204" s="491">
        <v>18.690000000000001</v>
      </c>
      <c r="D2204" s="492" t="s">
        <v>4090</v>
      </c>
    </row>
    <row r="2205" spans="1:4" x14ac:dyDescent="0.2">
      <c r="A2205" s="489" t="s">
        <v>9257</v>
      </c>
      <c r="B2205" s="489" t="s">
        <v>229</v>
      </c>
      <c r="C2205" s="491">
        <v>7.34</v>
      </c>
      <c r="D2205" s="492" t="s">
        <v>4090</v>
      </c>
    </row>
    <row r="2206" spans="1:4" x14ac:dyDescent="0.2">
      <c r="A2206" s="489" t="s">
        <v>9257</v>
      </c>
      <c r="B2206" s="489" t="s">
        <v>229</v>
      </c>
      <c r="C2206" s="491">
        <v>119.56</v>
      </c>
      <c r="D2206" s="492" t="s">
        <v>4090</v>
      </c>
    </row>
    <row r="2207" spans="1:4" x14ac:dyDescent="0.2">
      <c r="A2207" s="489" t="s">
        <v>9257</v>
      </c>
      <c r="B2207" s="489" t="s">
        <v>229</v>
      </c>
      <c r="C2207" s="491">
        <v>24.939999999999998</v>
      </c>
      <c r="D2207" s="492" t="s">
        <v>4090</v>
      </c>
    </row>
    <row r="2208" spans="1:4" x14ac:dyDescent="0.2">
      <c r="A2208" s="489" t="s">
        <v>9257</v>
      </c>
      <c r="B2208" s="489" t="s">
        <v>229</v>
      </c>
      <c r="C2208" s="491">
        <v>18.990000000000002</v>
      </c>
      <c r="D2208" s="492" t="s">
        <v>4090</v>
      </c>
    </row>
    <row r="2209" spans="1:4" x14ac:dyDescent="0.2">
      <c r="A2209" s="489" t="s">
        <v>9257</v>
      </c>
      <c r="B2209" s="489" t="s">
        <v>229</v>
      </c>
      <c r="C2209" s="491">
        <v>11.559999999999999</v>
      </c>
      <c r="D2209" s="492" t="s">
        <v>4090</v>
      </c>
    </row>
    <row r="2210" spans="1:4" x14ac:dyDescent="0.2">
      <c r="A2210" s="489" t="s">
        <v>9257</v>
      </c>
      <c r="B2210" s="489" t="s">
        <v>229</v>
      </c>
      <c r="C2210" s="491">
        <v>24.130000000000003</v>
      </c>
      <c r="D2210" s="492" t="s">
        <v>4090</v>
      </c>
    </row>
    <row r="2211" spans="1:4" x14ac:dyDescent="0.2">
      <c r="A2211" s="489" t="s">
        <v>9257</v>
      </c>
      <c r="B2211" s="489" t="s">
        <v>229</v>
      </c>
      <c r="C2211" s="491">
        <v>14.68</v>
      </c>
      <c r="D2211" s="492" t="s">
        <v>4090</v>
      </c>
    </row>
    <row r="2212" spans="1:4" x14ac:dyDescent="0.2">
      <c r="A2212" s="489" t="s">
        <v>9257</v>
      </c>
      <c r="B2212" s="489" t="s">
        <v>229</v>
      </c>
      <c r="C2212" s="491">
        <v>11.39</v>
      </c>
      <c r="D2212" s="492" t="s">
        <v>4090</v>
      </c>
    </row>
    <row r="2213" spans="1:4" x14ac:dyDescent="0.2">
      <c r="A2213" s="489" t="s">
        <v>9257</v>
      </c>
      <c r="B2213" s="489" t="s">
        <v>229</v>
      </c>
      <c r="C2213" s="491">
        <v>76.8</v>
      </c>
      <c r="D2213" s="492" t="s">
        <v>4090</v>
      </c>
    </row>
    <row r="2214" spans="1:4" x14ac:dyDescent="0.2">
      <c r="A2214" s="489" t="s">
        <v>9257</v>
      </c>
      <c r="B2214" s="489" t="s">
        <v>229</v>
      </c>
      <c r="C2214" s="491">
        <v>21.319999999999997</v>
      </c>
      <c r="D2214" s="492" t="s">
        <v>4090</v>
      </c>
    </row>
    <row r="2215" spans="1:4" x14ac:dyDescent="0.2">
      <c r="A2215" s="489" t="s">
        <v>9257</v>
      </c>
      <c r="B2215" s="489" t="s">
        <v>229</v>
      </c>
      <c r="C2215" s="491">
        <v>44.17</v>
      </c>
      <c r="D2215" s="492" t="s">
        <v>4090</v>
      </c>
    </row>
    <row r="2216" spans="1:4" x14ac:dyDescent="0.2">
      <c r="A2216" s="489" t="s">
        <v>9257</v>
      </c>
      <c r="B2216" s="489" t="s">
        <v>229</v>
      </c>
      <c r="C2216" s="491">
        <v>14.11</v>
      </c>
      <c r="D2216" s="492" t="s">
        <v>4090</v>
      </c>
    </row>
    <row r="2217" spans="1:4" x14ac:dyDescent="0.2">
      <c r="A2217" s="489" t="s">
        <v>9257</v>
      </c>
      <c r="B2217" s="489" t="s">
        <v>229</v>
      </c>
      <c r="C2217" s="491">
        <v>9.48</v>
      </c>
      <c r="D2217" s="492" t="s">
        <v>4090</v>
      </c>
    </row>
    <row r="2218" spans="1:4" x14ac:dyDescent="0.2">
      <c r="A2218" s="489" t="s">
        <v>9257</v>
      </c>
      <c r="B2218" s="489" t="s">
        <v>229</v>
      </c>
      <c r="C2218" s="491">
        <v>49.62</v>
      </c>
      <c r="D2218" s="492" t="s">
        <v>4090</v>
      </c>
    </row>
    <row r="2219" spans="1:4" x14ac:dyDescent="0.2">
      <c r="A2219" s="489" t="s">
        <v>9257</v>
      </c>
      <c r="B2219" s="489" t="s">
        <v>229</v>
      </c>
      <c r="C2219" s="491">
        <v>60.65</v>
      </c>
      <c r="D2219" s="492" t="s">
        <v>4090</v>
      </c>
    </row>
    <row r="2220" spans="1:4" x14ac:dyDescent="0.2">
      <c r="A2220" s="489" t="s">
        <v>9257</v>
      </c>
      <c r="B2220" s="489" t="s">
        <v>229</v>
      </c>
      <c r="C2220" s="491">
        <v>17.55</v>
      </c>
      <c r="D2220" s="492" t="s">
        <v>4090</v>
      </c>
    </row>
    <row r="2221" spans="1:4" x14ac:dyDescent="0.2">
      <c r="A2221" s="489" t="s">
        <v>9257</v>
      </c>
      <c r="B2221" s="489" t="s">
        <v>229</v>
      </c>
      <c r="C2221" s="491">
        <v>11.280000000000001</v>
      </c>
      <c r="D2221" s="492" t="s">
        <v>4090</v>
      </c>
    </row>
    <row r="2222" spans="1:4" x14ac:dyDescent="0.2">
      <c r="A2222" s="489" t="s">
        <v>9257</v>
      </c>
      <c r="B2222" s="489" t="s">
        <v>229</v>
      </c>
      <c r="C2222" s="491">
        <v>8.25</v>
      </c>
      <c r="D2222" s="492" t="s">
        <v>4090</v>
      </c>
    </row>
    <row r="2223" spans="1:4" x14ac:dyDescent="0.2">
      <c r="A2223" s="489" t="s">
        <v>9257</v>
      </c>
      <c r="B2223" s="489" t="s">
        <v>229</v>
      </c>
      <c r="C2223" s="491">
        <v>20.89</v>
      </c>
      <c r="D2223" s="492" t="s">
        <v>4090</v>
      </c>
    </row>
    <row r="2224" spans="1:4" x14ac:dyDescent="0.2">
      <c r="A2224" s="489" t="s">
        <v>9257</v>
      </c>
      <c r="B2224" s="489" t="s">
        <v>229</v>
      </c>
      <c r="C2224" s="491">
        <v>23.919999999999998</v>
      </c>
      <c r="D2224" s="492" t="s">
        <v>4090</v>
      </c>
    </row>
    <row r="2225" spans="1:4" x14ac:dyDescent="0.2">
      <c r="A2225" s="489" t="s">
        <v>9257</v>
      </c>
      <c r="B2225" s="489" t="s">
        <v>229</v>
      </c>
      <c r="C2225" s="491">
        <v>9.4600000000000009</v>
      </c>
      <c r="D2225" s="492" t="s">
        <v>4090</v>
      </c>
    </row>
    <row r="2226" spans="1:4" x14ac:dyDescent="0.2">
      <c r="A2226" s="489" t="s">
        <v>9257</v>
      </c>
      <c r="B2226" s="489" t="s">
        <v>229</v>
      </c>
      <c r="C2226" s="491">
        <v>11.91</v>
      </c>
      <c r="D2226" s="492" t="s">
        <v>4090</v>
      </c>
    </row>
    <row r="2227" spans="1:4" x14ac:dyDescent="0.2">
      <c r="A2227" s="489" t="s">
        <v>9257</v>
      </c>
      <c r="B2227" s="489" t="s">
        <v>229</v>
      </c>
      <c r="C2227" s="491">
        <v>10.83</v>
      </c>
      <c r="D2227" s="492" t="s">
        <v>4090</v>
      </c>
    </row>
    <row r="2228" spans="1:4" x14ac:dyDescent="0.2">
      <c r="A2228" s="489" t="s">
        <v>9257</v>
      </c>
      <c r="B2228" s="489" t="s">
        <v>229</v>
      </c>
      <c r="C2228" s="491">
        <v>8.7000000000000011</v>
      </c>
      <c r="D2228" s="492" t="s">
        <v>4090</v>
      </c>
    </row>
    <row r="2229" spans="1:4" x14ac:dyDescent="0.2">
      <c r="A2229" s="489" t="s">
        <v>9257</v>
      </c>
      <c r="B2229" s="489" t="s">
        <v>229</v>
      </c>
      <c r="C2229" s="491">
        <v>10.29</v>
      </c>
      <c r="D2229" s="492" t="s">
        <v>4090</v>
      </c>
    </row>
    <row r="2230" spans="1:4" x14ac:dyDescent="0.2">
      <c r="A2230" s="489" t="s">
        <v>9257</v>
      </c>
      <c r="B2230" s="489" t="s">
        <v>229</v>
      </c>
      <c r="C2230" s="491">
        <v>9.58</v>
      </c>
      <c r="D2230" s="492" t="s">
        <v>4090</v>
      </c>
    </row>
    <row r="2231" spans="1:4" x14ac:dyDescent="0.2">
      <c r="A2231" s="489" t="s">
        <v>9257</v>
      </c>
      <c r="B2231" s="489" t="s">
        <v>229</v>
      </c>
      <c r="C2231" s="491">
        <v>12.020000000000001</v>
      </c>
      <c r="D2231" s="492" t="s">
        <v>4090</v>
      </c>
    </row>
    <row r="2232" spans="1:4" x14ac:dyDescent="0.2">
      <c r="A2232" s="489" t="s">
        <v>9257</v>
      </c>
      <c r="B2232" s="489" t="s">
        <v>229</v>
      </c>
      <c r="C2232" s="491">
        <v>28.380000000000003</v>
      </c>
      <c r="D2232" s="492" t="s">
        <v>4090</v>
      </c>
    </row>
    <row r="2233" spans="1:4" x14ac:dyDescent="0.2">
      <c r="A2233" s="489" t="s">
        <v>9257</v>
      </c>
      <c r="B2233" s="489" t="s">
        <v>229</v>
      </c>
      <c r="C2233" s="491">
        <v>22.66</v>
      </c>
      <c r="D2233" s="492" t="s">
        <v>4090</v>
      </c>
    </row>
    <row r="2234" spans="1:4" x14ac:dyDescent="0.2">
      <c r="A2234" s="489" t="s">
        <v>9257</v>
      </c>
      <c r="B2234" s="489" t="s">
        <v>229</v>
      </c>
      <c r="C2234" s="491">
        <v>6.77</v>
      </c>
      <c r="D2234" s="492" t="s">
        <v>4090</v>
      </c>
    </row>
    <row r="2235" spans="1:4" x14ac:dyDescent="0.2">
      <c r="A2235" s="489" t="s">
        <v>9257</v>
      </c>
      <c r="B2235" s="489" t="s">
        <v>229</v>
      </c>
      <c r="C2235" s="491">
        <v>40.480000000000004</v>
      </c>
      <c r="D2235" s="492" t="s">
        <v>4090</v>
      </c>
    </row>
    <row r="2236" spans="1:4" x14ac:dyDescent="0.2">
      <c r="A2236" s="489" t="s">
        <v>9257</v>
      </c>
      <c r="B2236" s="489" t="s">
        <v>229</v>
      </c>
      <c r="C2236" s="491">
        <v>80.990000000000009</v>
      </c>
      <c r="D2236" s="492" t="s">
        <v>4090</v>
      </c>
    </row>
    <row r="2237" spans="1:4" x14ac:dyDescent="0.2">
      <c r="A2237" s="489" t="s">
        <v>9257</v>
      </c>
      <c r="B2237" s="489" t="s">
        <v>229</v>
      </c>
      <c r="C2237" s="491">
        <v>190.71000000000004</v>
      </c>
      <c r="D2237" s="492" t="s">
        <v>4090</v>
      </c>
    </row>
    <row r="2238" spans="1:4" x14ac:dyDescent="0.2">
      <c r="A2238" s="489" t="s">
        <v>9257</v>
      </c>
      <c r="B2238" s="489" t="s">
        <v>229</v>
      </c>
      <c r="C2238" s="491">
        <v>16.36</v>
      </c>
      <c r="D2238" s="492" t="s">
        <v>4090</v>
      </c>
    </row>
    <row r="2239" spans="1:4" x14ac:dyDescent="0.2">
      <c r="A2239" s="489" t="s">
        <v>9257</v>
      </c>
      <c r="B2239" s="489" t="s">
        <v>229</v>
      </c>
      <c r="C2239" s="491">
        <v>10.25</v>
      </c>
      <c r="D2239" s="492" t="s">
        <v>4090</v>
      </c>
    </row>
    <row r="2240" spans="1:4" x14ac:dyDescent="0.2">
      <c r="A2240" s="489" t="s">
        <v>9257</v>
      </c>
      <c r="B2240" s="489" t="s">
        <v>229</v>
      </c>
      <c r="C2240" s="491">
        <v>16.72</v>
      </c>
      <c r="D2240" s="492" t="s">
        <v>4090</v>
      </c>
    </row>
    <row r="2241" spans="1:4" x14ac:dyDescent="0.2">
      <c r="A2241" s="489" t="s">
        <v>9257</v>
      </c>
      <c r="B2241" s="489" t="s">
        <v>229</v>
      </c>
      <c r="C2241" s="491">
        <v>54.04</v>
      </c>
      <c r="D2241" s="492" t="s">
        <v>4090</v>
      </c>
    </row>
    <row r="2242" spans="1:4" x14ac:dyDescent="0.2">
      <c r="A2242" s="489" t="s">
        <v>9257</v>
      </c>
      <c r="B2242" s="489" t="s">
        <v>229</v>
      </c>
      <c r="C2242" s="491">
        <v>5.52</v>
      </c>
      <c r="D2242" s="492" t="s">
        <v>4090</v>
      </c>
    </row>
    <row r="2243" spans="1:4" x14ac:dyDescent="0.2">
      <c r="A2243" s="489" t="s">
        <v>9257</v>
      </c>
      <c r="B2243" s="489" t="s">
        <v>229</v>
      </c>
      <c r="C2243" s="491">
        <v>13.9</v>
      </c>
      <c r="D2243" s="492" t="s">
        <v>4090</v>
      </c>
    </row>
    <row r="2244" spans="1:4" x14ac:dyDescent="0.2">
      <c r="A2244" s="489" t="s">
        <v>9257</v>
      </c>
      <c r="B2244" s="489" t="s">
        <v>229</v>
      </c>
      <c r="C2244" s="491">
        <v>10.150000000000002</v>
      </c>
      <c r="D2244" s="492" t="s">
        <v>4090</v>
      </c>
    </row>
    <row r="2245" spans="1:4" x14ac:dyDescent="0.2">
      <c r="A2245" s="489" t="s">
        <v>9257</v>
      </c>
      <c r="B2245" s="489" t="s">
        <v>229</v>
      </c>
      <c r="C2245" s="491">
        <v>17.68</v>
      </c>
      <c r="D2245" s="492" t="s">
        <v>4090</v>
      </c>
    </row>
    <row r="2246" spans="1:4" x14ac:dyDescent="0.2">
      <c r="A2246" s="489" t="s">
        <v>9257</v>
      </c>
      <c r="B2246" s="489" t="s">
        <v>229</v>
      </c>
      <c r="C2246" s="491">
        <v>2.1800000000000002</v>
      </c>
      <c r="D2246" s="492" t="s">
        <v>4090</v>
      </c>
    </row>
    <row r="2247" spans="1:4" x14ac:dyDescent="0.2">
      <c r="A2247" s="489" t="s">
        <v>9257</v>
      </c>
      <c r="B2247" s="489" t="s">
        <v>229</v>
      </c>
      <c r="C2247" s="491">
        <v>12.94</v>
      </c>
      <c r="D2247" s="492" t="s">
        <v>4090</v>
      </c>
    </row>
    <row r="2248" spans="1:4" x14ac:dyDescent="0.2">
      <c r="A2248" s="489" t="s">
        <v>9257</v>
      </c>
      <c r="B2248" s="489" t="s">
        <v>229</v>
      </c>
      <c r="C2248" s="491">
        <v>13.53</v>
      </c>
      <c r="D2248" s="492" t="s">
        <v>4090</v>
      </c>
    </row>
    <row r="2249" spans="1:4" x14ac:dyDescent="0.2">
      <c r="A2249" s="489" t="s">
        <v>9257</v>
      </c>
      <c r="B2249" s="489" t="s">
        <v>229</v>
      </c>
      <c r="C2249" s="491">
        <v>17.45</v>
      </c>
      <c r="D2249" s="492" t="s">
        <v>4090</v>
      </c>
    </row>
    <row r="2250" spans="1:4" x14ac:dyDescent="0.2">
      <c r="A2250" s="489" t="s">
        <v>9257</v>
      </c>
      <c r="B2250" s="489" t="s">
        <v>229</v>
      </c>
      <c r="C2250" s="491">
        <v>4.09</v>
      </c>
      <c r="D2250" s="492" t="s">
        <v>4090</v>
      </c>
    </row>
    <row r="2251" spans="1:4" x14ac:dyDescent="0.2">
      <c r="A2251" s="489" t="s">
        <v>9257</v>
      </c>
      <c r="B2251" s="489" t="s">
        <v>229</v>
      </c>
      <c r="C2251" s="491">
        <v>62.190000000000005</v>
      </c>
      <c r="D2251" s="492" t="s">
        <v>4090</v>
      </c>
    </row>
    <row r="2252" spans="1:4" x14ac:dyDescent="0.2">
      <c r="A2252" s="489" t="s">
        <v>9257</v>
      </c>
      <c r="B2252" s="489" t="s">
        <v>229</v>
      </c>
      <c r="C2252" s="491">
        <v>8.07</v>
      </c>
      <c r="D2252" s="492" t="s">
        <v>4090</v>
      </c>
    </row>
    <row r="2253" spans="1:4" x14ac:dyDescent="0.2">
      <c r="A2253" s="489" t="s">
        <v>9257</v>
      </c>
      <c r="B2253" s="489" t="s">
        <v>229</v>
      </c>
      <c r="C2253" s="491">
        <v>10.130000000000003</v>
      </c>
      <c r="D2253" s="492" t="s">
        <v>4090</v>
      </c>
    </row>
    <row r="2254" spans="1:4" x14ac:dyDescent="0.2">
      <c r="A2254" s="489" t="s">
        <v>9257</v>
      </c>
      <c r="B2254" s="489" t="s">
        <v>229</v>
      </c>
      <c r="C2254" s="491">
        <v>13.3</v>
      </c>
      <c r="D2254" s="492" t="s">
        <v>4090</v>
      </c>
    </row>
    <row r="2255" spans="1:4" x14ac:dyDescent="0.2">
      <c r="A2255" s="489" t="s">
        <v>9257</v>
      </c>
      <c r="B2255" s="489" t="s">
        <v>229</v>
      </c>
      <c r="C2255" s="491">
        <v>12.16</v>
      </c>
      <c r="D2255" s="492" t="s">
        <v>4090</v>
      </c>
    </row>
    <row r="2256" spans="1:4" x14ac:dyDescent="0.2">
      <c r="A2256" s="489" t="s">
        <v>9257</v>
      </c>
      <c r="B2256" s="489" t="s">
        <v>229</v>
      </c>
      <c r="C2256" s="491">
        <v>14.450000000000001</v>
      </c>
      <c r="D2256" s="492" t="s">
        <v>4090</v>
      </c>
    </row>
    <row r="2257" spans="1:4" x14ac:dyDescent="0.2">
      <c r="A2257" s="489" t="s">
        <v>9257</v>
      </c>
      <c r="B2257" s="489" t="s">
        <v>229</v>
      </c>
      <c r="C2257" s="491">
        <v>14.93</v>
      </c>
      <c r="D2257" s="492" t="s">
        <v>4090</v>
      </c>
    </row>
    <row r="2258" spans="1:4" x14ac:dyDescent="0.2">
      <c r="A2258" s="489" t="s">
        <v>9257</v>
      </c>
      <c r="B2258" s="489" t="s">
        <v>229</v>
      </c>
      <c r="C2258" s="491">
        <v>16.36</v>
      </c>
      <c r="D2258" s="492" t="s">
        <v>4090</v>
      </c>
    </row>
    <row r="2259" spans="1:4" x14ac:dyDescent="0.2">
      <c r="A2259" s="489" t="s">
        <v>9257</v>
      </c>
      <c r="B2259" s="489" t="s">
        <v>229</v>
      </c>
      <c r="C2259" s="491">
        <v>27.92</v>
      </c>
      <c r="D2259" s="492" t="s">
        <v>4090</v>
      </c>
    </row>
    <row r="2260" spans="1:4" x14ac:dyDescent="0.2">
      <c r="A2260" s="489" t="s">
        <v>9257</v>
      </c>
      <c r="B2260" s="489" t="s">
        <v>229</v>
      </c>
      <c r="C2260" s="491">
        <v>16.420000000000002</v>
      </c>
      <c r="D2260" s="492" t="s">
        <v>4090</v>
      </c>
    </row>
    <row r="2261" spans="1:4" x14ac:dyDescent="0.2">
      <c r="A2261" s="489" t="s">
        <v>9257</v>
      </c>
      <c r="B2261" s="489" t="s">
        <v>229</v>
      </c>
      <c r="C2261" s="491">
        <v>66.88000000000001</v>
      </c>
      <c r="D2261" s="492" t="s">
        <v>4090</v>
      </c>
    </row>
    <row r="2262" spans="1:4" x14ac:dyDescent="0.2">
      <c r="A2262" s="489" t="s">
        <v>9257</v>
      </c>
      <c r="B2262" s="489" t="s">
        <v>229</v>
      </c>
      <c r="C2262" s="491">
        <v>92.12</v>
      </c>
      <c r="D2262" s="492" t="s">
        <v>4090</v>
      </c>
    </row>
    <row r="2263" spans="1:4" x14ac:dyDescent="0.2">
      <c r="A2263" s="489" t="s">
        <v>9257</v>
      </c>
      <c r="B2263" s="489" t="s">
        <v>229</v>
      </c>
      <c r="C2263" s="491">
        <v>173.31</v>
      </c>
      <c r="D2263" s="492" t="s">
        <v>4090</v>
      </c>
    </row>
    <row r="2264" spans="1:4" x14ac:dyDescent="0.2">
      <c r="A2264" s="489" t="s">
        <v>9257</v>
      </c>
      <c r="B2264" s="489" t="s">
        <v>229</v>
      </c>
      <c r="C2264" s="491">
        <v>51.609999999999992</v>
      </c>
      <c r="D2264" s="492" t="s">
        <v>4090</v>
      </c>
    </row>
    <row r="2265" spans="1:4" x14ac:dyDescent="0.2">
      <c r="A2265" s="489" t="s">
        <v>9257</v>
      </c>
      <c r="B2265" s="489" t="s">
        <v>229</v>
      </c>
      <c r="C2265" s="491">
        <v>67.660000000000011</v>
      </c>
      <c r="D2265" s="492" t="s">
        <v>4090</v>
      </c>
    </row>
    <row r="2266" spans="1:4" x14ac:dyDescent="0.2">
      <c r="A2266" s="489" t="s">
        <v>9257</v>
      </c>
      <c r="B2266" s="489" t="s">
        <v>229</v>
      </c>
      <c r="C2266" s="491">
        <v>33.629999999999995</v>
      </c>
      <c r="D2266" s="492" t="s">
        <v>4090</v>
      </c>
    </row>
    <row r="2267" spans="1:4" x14ac:dyDescent="0.2">
      <c r="A2267" s="489" t="s">
        <v>9257</v>
      </c>
      <c r="B2267" s="489" t="s">
        <v>229</v>
      </c>
      <c r="C2267" s="491">
        <v>18.080000000000002</v>
      </c>
      <c r="D2267" s="492" t="s">
        <v>4090</v>
      </c>
    </row>
    <row r="2268" spans="1:4" x14ac:dyDescent="0.2">
      <c r="A2268" s="489" t="s">
        <v>9257</v>
      </c>
      <c r="B2268" s="489" t="s">
        <v>229</v>
      </c>
      <c r="C2268" s="491">
        <v>56.930000000000007</v>
      </c>
      <c r="D2268" s="492" t="s">
        <v>4090</v>
      </c>
    </row>
    <row r="2269" spans="1:4" x14ac:dyDescent="0.2">
      <c r="A2269" s="489" t="s">
        <v>9257</v>
      </c>
      <c r="B2269" s="489" t="s">
        <v>229</v>
      </c>
      <c r="C2269" s="491">
        <v>18.05</v>
      </c>
      <c r="D2269" s="492" t="s">
        <v>4090</v>
      </c>
    </row>
    <row r="2270" spans="1:4" x14ac:dyDescent="0.2">
      <c r="A2270" s="489" t="s">
        <v>9257</v>
      </c>
      <c r="B2270" s="489" t="s">
        <v>229</v>
      </c>
      <c r="C2270" s="491">
        <v>27.69</v>
      </c>
      <c r="D2270" s="492" t="s">
        <v>4090</v>
      </c>
    </row>
    <row r="2271" spans="1:4" x14ac:dyDescent="0.2">
      <c r="A2271" s="489" t="s">
        <v>9257</v>
      </c>
      <c r="B2271" s="489" t="s">
        <v>229</v>
      </c>
      <c r="C2271" s="491">
        <v>24.840000000000003</v>
      </c>
      <c r="D2271" s="492" t="s">
        <v>4090</v>
      </c>
    </row>
    <row r="2272" spans="1:4" x14ac:dyDescent="0.2">
      <c r="A2272" s="489" t="s">
        <v>9257</v>
      </c>
      <c r="B2272" s="489" t="s">
        <v>229</v>
      </c>
      <c r="C2272" s="491">
        <v>21.59</v>
      </c>
      <c r="D2272" s="492" t="s">
        <v>4090</v>
      </c>
    </row>
    <row r="2273" spans="1:4" x14ac:dyDescent="0.2">
      <c r="A2273" s="489" t="s">
        <v>9257</v>
      </c>
      <c r="B2273" s="489" t="s">
        <v>229</v>
      </c>
      <c r="C2273" s="491">
        <v>10.45</v>
      </c>
      <c r="D2273" s="492" t="s">
        <v>4090</v>
      </c>
    </row>
    <row r="2274" spans="1:4" x14ac:dyDescent="0.2">
      <c r="A2274" s="489" t="s">
        <v>9257</v>
      </c>
      <c r="B2274" s="489" t="s">
        <v>229</v>
      </c>
      <c r="C2274" s="491">
        <v>23.04</v>
      </c>
      <c r="D2274" s="492" t="s">
        <v>4090</v>
      </c>
    </row>
    <row r="2275" spans="1:4" x14ac:dyDescent="0.2">
      <c r="A2275" s="489" t="s">
        <v>9257</v>
      </c>
      <c r="B2275" s="489" t="s">
        <v>229</v>
      </c>
      <c r="C2275" s="491">
        <v>27.779999999999998</v>
      </c>
      <c r="D2275" s="492" t="s">
        <v>4090</v>
      </c>
    </row>
    <row r="2276" spans="1:4" x14ac:dyDescent="0.2">
      <c r="A2276" s="489" t="s">
        <v>9257</v>
      </c>
      <c r="B2276" s="489" t="s">
        <v>229</v>
      </c>
      <c r="C2276" s="491">
        <v>26.66</v>
      </c>
      <c r="D2276" s="492" t="s">
        <v>4090</v>
      </c>
    </row>
    <row r="2277" spans="1:4" x14ac:dyDescent="0.2">
      <c r="A2277" s="489" t="s">
        <v>9257</v>
      </c>
      <c r="B2277" s="489" t="s">
        <v>229</v>
      </c>
      <c r="C2277" s="491">
        <v>12.469999999999999</v>
      </c>
      <c r="D2277" s="492" t="s">
        <v>4090</v>
      </c>
    </row>
    <row r="2278" spans="1:4" x14ac:dyDescent="0.2">
      <c r="A2278" s="489" t="s">
        <v>9257</v>
      </c>
      <c r="B2278" s="489" t="s">
        <v>229</v>
      </c>
      <c r="C2278" s="491">
        <v>9.58</v>
      </c>
      <c r="D2278" s="492" t="s">
        <v>4090</v>
      </c>
    </row>
    <row r="2279" spans="1:4" x14ac:dyDescent="0.2">
      <c r="A2279" s="489" t="s">
        <v>9257</v>
      </c>
      <c r="B2279" s="489" t="s">
        <v>229</v>
      </c>
      <c r="C2279" s="491">
        <v>22.82</v>
      </c>
      <c r="D2279" s="492" t="s">
        <v>4090</v>
      </c>
    </row>
    <row r="2280" spans="1:4" x14ac:dyDescent="0.2">
      <c r="A2280" s="489" t="s">
        <v>9257</v>
      </c>
      <c r="B2280" s="489" t="s">
        <v>229</v>
      </c>
      <c r="C2280" s="491">
        <v>14.829999999999998</v>
      </c>
      <c r="D2280" s="492" t="s">
        <v>4090</v>
      </c>
    </row>
    <row r="2281" spans="1:4" x14ac:dyDescent="0.2">
      <c r="A2281" s="489" t="s">
        <v>9257</v>
      </c>
      <c r="B2281" s="489" t="s">
        <v>229</v>
      </c>
      <c r="C2281" s="491">
        <v>18.100000000000001</v>
      </c>
      <c r="D2281" s="492" t="s">
        <v>4090</v>
      </c>
    </row>
    <row r="2282" spans="1:4" x14ac:dyDescent="0.2">
      <c r="A2282" s="489" t="s">
        <v>9257</v>
      </c>
      <c r="B2282" s="489" t="s">
        <v>229</v>
      </c>
      <c r="C2282" s="491">
        <v>10.770000000000001</v>
      </c>
      <c r="D2282" s="492" t="s">
        <v>4090</v>
      </c>
    </row>
    <row r="2283" spans="1:4" x14ac:dyDescent="0.2">
      <c r="A2283" s="489" t="s">
        <v>9257</v>
      </c>
      <c r="B2283" s="489" t="s">
        <v>229</v>
      </c>
      <c r="C2283" s="491">
        <v>12.15</v>
      </c>
      <c r="D2283" s="492" t="s">
        <v>4090</v>
      </c>
    </row>
    <row r="2284" spans="1:4" x14ac:dyDescent="0.2">
      <c r="A2284" s="489" t="s">
        <v>9257</v>
      </c>
      <c r="B2284" s="489" t="s">
        <v>229</v>
      </c>
      <c r="C2284" s="491">
        <v>161.99</v>
      </c>
      <c r="D2284" s="492" t="s">
        <v>4090</v>
      </c>
    </row>
    <row r="2285" spans="1:4" x14ac:dyDescent="0.2">
      <c r="A2285" s="489" t="s">
        <v>9257</v>
      </c>
      <c r="B2285" s="489" t="s">
        <v>229</v>
      </c>
      <c r="C2285" s="491">
        <v>46.749999999999993</v>
      </c>
      <c r="D2285" s="492" t="s">
        <v>4090</v>
      </c>
    </row>
    <row r="2286" spans="1:4" x14ac:dyDescent="0.2">
      <c r="A2286" s="489" t="s">
        <v>9257</v>
      </c>
      <c r="B2286" s="489" t="s">
        <v>229</v>
      </c>
      <c r="C2286" s="491">
        <v>13.110000000000001</v>
      </c>
      <c r="D2286" s="492" t="s">
        <v>4090</v>
      </c>
    </row>
    <row r="2287" spans="1:4" x14ac:dyDescent="0.2">
      <c r="A2287" s="489" t="s">
        <v>9257</v>
      </c>
      <c r="B2287" s="489" t="s">
        <v>229</v>
      </c>
      <c r="C2287" s="491">
        <v>23.75</v>
      </c>
      <c r="D2287" s="492" t="s">
        <v>4090</v>
      </c>
    </row>
    <row r="2288" spans="1:4" x14ac:dyDescent="0.2">
      <c r="A2288" s="489" t="s">
        <v>9257</v>
      </c>
      <c r="B2288" s="489" t="s">
        <v>229</v>
      </c>
      <c r="C2288" s="491">
        <v>26.19</v>
      </c>
      <c r="D2288" s="492" t="s">
        <v>4090</v>
      </c>
    </row>
    <row r="2289" spans="1:4" x14ac:dyDescent="0.2">
      <c r="A2289" s="489" t="s">
        <v>9257</v>
      </c>
      <c r="B2289" s="489" t="s">
        <v>229</v>
      </c>
      <c r="C2289" s="491">
        <v>6.1899999999999995</v>
      </c>
      <c r="D2289" s="492" t="s">
        <v>4090</v>
      </c>
    </row>
    <row r="2290" spans="1:4" x14ac:dyDescent="0.2">
      <c r="A2290" s="489" t="s">
        <v>9257</v>
      </c>
      <c r="B2290" s="489" t="s">
        <v>229</v>
      </c>
      <c r="C2290" s="491">
        <v>27.37</v>
      </c>
      <c r="D2290" s="492" t="s">
        <v>4090</v>
      </c>
    </row>
    <row r="2291" spans="1:4" x14ac:dyDescent="0.2">
      <c r="A2291" s="489" t="s">
        <v>9257</v>
      </c>
      <c r="B2291" s="489" t="s">
        <v>229</v>
      </c>
      <c r="C2291" s="491">
        <v>5.58</v>
      </c>
      <c r="D2291" s="492" t="s">
        <v>4090</v>
      </c>
    </row>
    <row r="2292" spans="1:4" x14ac:dyDescent="0.2">
      <c r="A2292" s="489" t="s">
        <v>9257</v>
      </c>
      <c r="B2292" s="489" t="s">
        <v>229</v>
      </c>
      <c r="C2292" s="491">
        <v>20.990000000000002</v>
      </c>
      <c r="D2292" s="492" t="s">
        <v>4090</v>
      </c>
    </row>
    <row r="2293" spans="1:4" x14ac:dyDescent="0.2">
      <c r="A2293" s="489" t="s">
        <v>9257</v>
      </c>
      <c r="B2293" s="489" t="s">
        <v>229</v>
      </c>
      <c r="C2293" s="491">
        <v>91.41</v>
      </c>
      <c r="D2293" s="492" t="s">
        <v>4090</v>
      </c>
    </row>
    <row r="2294" spans="1:4" x14ac:dyDescent="0.2">
      <c r="A2294" s="489" t="s">
        <v>9257</v>
      </c>
      <c r="B2294" s="489" t="s">
        <v>229</v>
      </c>
      <c r="C2294" s="491">
        <v>9.1399999999999988</v>
      </c>
      <c r="D2294" s="492" t="s">
        <v>4090</v>
      </c>
    </row>
    <row r="2295" spans="1:4" x14ac:dyDescent="0.2">
      <c r="A2295" s="489" t="s">
        <v>9257</v>
      </c>
      <c r="B2295" s="489" t="s">
        <v>229</v>
      </c>
      <c r="C2295" s="491">
        <v>21.02</v>
      </c>
      <c r="D2295" s="492" t="s">
        <v>4090</v>
      </c>
    </row>
    <row r="2296" spans="1:4" x14ac:dyDescent="0.2">
      <c r="A2296" s="489" t="s">
        <v>9257</v>
      </c>
      <c r="B2296" s="489" t="s">
        <v>229</v>
      </c>
      <c r="C2296" s="491">
        <v>98.11999999999999</v>
      </c>
      <c r="D2296" s="492" t="s">
        <v>4090</v>
      </c>
    </row>
    <row r="2297" spans="1:4" x14ac:dyDescent="0.2">
      <c r="A2297" s="489" t="s">
        <v>9257</v>
      </c>
      <c r="B2297" s="489" t="s">
        <v>229</v>
      </c>
      <c r="C2297" s="491">
        <v>15.24</v>
      </c>
      <c r="D2297" s="492" t="s">
        <v>4090</v>
      </c>
    </row>
    <row r="2298" spans="1:4" x14ac:dyDescent="0.2">
      <c r="A2298" s="489" t="s">
        <v>9257</v>
      </c>
      <c r="B2298" s="489" t="s">
        <v>229</v>
      </c>
      <c r="C2298" s="491">
        <v>43.080000000000005</v>
      </c>
      <c r="D2298" s="492" t="s">
        <v>4090</v>
      </c>
    </row>
    <row r="2299" spans="1:4" x14ac:dyDescent="0.2">
      <c r="A2299" s="489" t="s">
        <v>9257</v>
      </c>
      <c r="B2299" s="489" t="s">
        <v>229</v>
      </c>
      <c r="C2299" s="491">
        <v>36.81</v>
      </c>
      <c r="D2299" s="492" t="s">
        <v>4090</v>
      </c>
    </row>
    <row r="2300" spans="1:4" x14ac:dyDescent="0.2">
      <c r="A2300" s="489" t="s">
        <v>9257</v>
      </c>
      <c r="B2300" s="489" t="s">
        <v>229</v>
      </c>
      <c r="C2300" s="491">
        <v>28.33</v>
      </c>
      <c r="D2300" s="492" t="s">
        <v>4090</v>
      </c>
    </row>
    <row r="2301" spans="1:4" x14ac:dyDescent="0.2">
      <c r="A2301" s="489" t="s">
        <v>9257</v>
      </c>
      <c r="B2301" s="489" t="s">
        <v>229</v>
      </c>
      <c r="C2301" s="491">
        <v>19.52</v>
      </c>
      <c r="D2301" s="492" t="s">
        <v>4090</v>
      </c>
    </row>
    <row r="2302" spans="1:4" x14ac:dyDescent="0.2">
      <c r="A2302" s="489" t="s">
        <v>9257</v>
      </c>
      <c r="B2302" s="489" t="s">
        <v>229</v>
      </c>
      <c r="C2302" s="491">
        <v>28.87</v>
      </c>
      <c r="D2302" s="492" t="s">
        <v>4090</v>
      </c>
    </row>
    <row r="2303" spans="1:4" x14ac:dyDescent="0.2">
      <c r="A2303" s="489" t="s">
        <v>9257</v>
      </c>
      <c r="B2303" s="489" t="s">
        <v>229</v>
      </c>
      <c r="C2303" s="491">
        <v>18.43</v>
      </c>
      <c r="D2303" s="492" t="s">
        <v>4090</v>
      </c>
    </row>
    <row r="2304" spans="1:4" x14ac:dyDescent="0.2">
      <c r="A2304" s="489" t="s">
        <v>9257</v>
      </c>
      <c r="B2304" s="489" t="s">
        <v>229</v>
      </c>
      <c r="C2304" s="491">
        <v>60.65</v>
      </c>
      <c r="D2304" s="492" t="s">
        <v>4090</v>
      </c>
    </row>
    <row r="2305" spans="1:4" x14ac:dyDescent="0.2">
      <c r="A2305" s="489" t="s">
        <v>9257</v>
      </c>
      <c r="B2305" s="489" t="s">
        <v>229</v>
      </c>
      <c r="C2305" s="491">
        <v>9.49</v>
      </c>
      <c r="D2305" s="492" t="s">
        <v>4090</v>
      </c>
    </row>
    <row r="2306" spans="1:4" x14ac:dyDescent="0.2">
      <c r="A2306" s="489" t="s">
        <v>9257</v>
      </c>
      <c r="B2306" s="489" t="s">
        <v>229</v>
      </c>
      <c r="C2306" s="491">
        <v>12.500000000000002</v>
      </c>
      <c r="D2306" s="492" t="s">
        <v>4090</v>
      </c>
    </row>
    <row r="2307" spans="1:4" x14ac:dyDescent="0.2">
      <c r="A2307" s="489" t="s">
        <v>9257</v>
      </c>
      <c r="B2307" s="489" t="s">
        <v>229</v>
      </c>
      <c r="C2307" s="491">
        <v>20.470000000000002</v>
      </c>
      <c r="D2307" s="492" t="s">
        <v>4090</v>
      </c>
    </row>
    <row r="2308" spans="1:4" x14ac:dyDescent="0.2">
      <c r="A2308" s="489" t="s">
        <v>9257</v>
      </c>
      <c r="B2308" s="489" t="s">
        <v>229</v>
      </c>
      <c r="C2308" s="491">
        <v>11.059999999999999</v>
      </c>
      <c r="D2308" s="492" t="s">
        <v>4090</v>
      </c>
    </row>
    <row r="2309" spans="1:4" x14ac:dyDescent="0.2">
      <c r="A2309" s="489" t="s">
        <v>9257</v>
      </c>
      <c r="B2309" s="489" t="s">
        <v>229</v>
      </c>
      <c r="C2309" s="491">
        <v>10.63</v>
      </c>
      <c r="D2309" s="492" t="s">
        <v>4090</v>
      </c>
    </row>
    <row r="2310" spans="1:4" x14ac:dyDescent="0.2">
      <c r="A2310" s="489" t="s">
        <v>9257</v>
      </c>
      <c r="B2310" s="489" t="s">
        <v>229</v>
      </c>
      <c r="C2310" s="491">
        <v>19.34</v>
      </c>
      <c r="D2310" s="492" t="s">
        <v>4090</v>
      </c>
    </row>
    <row r="2311" spans="1:4" x14ac:dyDescent="0.2">
      <c r="A2311" s="489" t="s">
        <v>9257</v>
      </c>
      <c r="B2311" s="489" t="s">
        <v>229</v>
      </c>
      <c r="C2311" s="491">
        <v>7.9600000000000009</v>
      </c>
      <c r="D2311" s="492" t="s">
        <v>4090</v>
      </c>
    </row>
    <row r="2312" spans="1:4" x14ac:dyDescent="0.2">
      <c r="A2312" s="489" t="s">
        <v>9257</v>
      </c>
      <c r="B2312" s="489" t="s">
        <v>229</v>
      </c>
      <c r="C2312" s="491">
        <v>32.620000000000005</v>
      </c>
      <c r="D2312" s="492" t="s">
        <v>4090</v>
      </c>
    </row>
    <row r="2313" spans="1:4" x14ac:dyDescent="0.2">
      <c r="A2313" s="489" t="s">
        <v>9257</v>
      </c>
      <c r="B2313" s="489" t="s">
        <v>229</v>
      </c>
      <c r="C2313" s="491">
        <v>49.680000000000007</v>
      </c>
      <c r="D2313" s="492" t="s">
        <v>4090</v>
      </c>
    </row>
    <row r="2314" spans="1:4" x14ac:dyDescent="0.2">
      <c r="A2314" s="489" t="s">
        <v>9257</v>
      </c>
      <c r="B2314" s="489" t="s">
        <v>229</v>
      </c>
      <c r="C2314" s="491">
        <v>208.05999999999997</v>
      </c>
      <c r="D2314" s="492" t="s">
        <v>4090</v>
      </c>
    </row>
    <row r="2315" spans="1:4" x14ac:dyDescent="0.2">
      <c r="A2315" s="489" t="s">
        <v>9257</v>
      </c>
      <c r="B2315" s="489" t="s">
        <v>229</v>
      </c>
      <c r="C2315" s="491">
        <v>63.22</v>
      </c>
      <c r="D2315" s="492" t="s">
        <v>4090</v>
      </c>
    </row>
    <row r="2316" spans="1:4" x14ac:dyDescent="0.2">
      <c r="A2316" s="489" t="s">
        <v>9257</v>
      </c>
      <c r="B2316" s="489" t="s">
        <v>229</v>
      </c>
      <c r="C2316" s="491">
        <v>17.510000000000002</v>
      </c>
      <c r="D2316" s="492" t="s">
        <v>4090</v>
      </c>
    </row>
    <row r="2317" spans="1:4" x14ac:dyDescent="0.2">
      <c r="A2317" s="489" t="s">
        <v>9257</v>
      </c>
      <c r="B2317" s="489" t="s">
        <v>229</v>
      </c>
      <c r="C2317" s="491">
        <v>11.47</v>
      </c>
      <c r="D2317" s="492" t="s">
        <v>4090</v>
      </c>
    </row>
    <row r="2318" spans="1:4" x14ac:dyDescent="0.2">
      <c r="A2318" s="489" t="s">
        <v>9257</v>
      </c>
      <c r="B2318" s="489" t="s">
        <v>229</v>
      </c>
      <c r="C2318" s="491">
        <v>32.110000000000007</v>
      </c>
      <c r="D2318" s="492" t="s">
        <v>4090</v>
      </c>
    </row>
    <row r="2319" spans="1:4" x14ac:dyDescent="0.2">
      <c r="A2319" s="489" t="s">
        <v>9257</v>
      </c>
      <c r="B2319" s="489" t="s">
        <v>229</v>
      </c>
      <c r="C2319" s="491">
        <v>13.200000000000001</v>
      </c>
      <c r="D2319" s="492" t="s">
        <v>4090</v>
      </c>
    </row>
    <row r="2320" spans="1:4" x14ac:dyDescent="0.2">
      <c r="A2320" s="489" t="s">
        <v>9257</v>
      </c>
      <c r="B2320" s="489" t="s">
        <v>229</v>
      </c>
      <c r="C2320" s="491">
        <v>5.2299999999999995</v>
      </c>
      <c r="D2320" s="492" t="s">
        <v>4090</v>
      </c>
    </row>
    <row r="2321" spans="1:4" x14ac:dyDescent="0.2">
      <c r="A2321" s="489" t="s">
        <v>9257</v>
      </c>
      <c r="B2321" s="489" t="s">
        <v>229</v>
      </c>
      <c r="C2321" s="491">
        <v>17.059999999999999</v>
      </c>
      <c r="D2321" s="492" t="s">
        <v>4090</v>
      </c>
    </row>
    <row r="2322" spans="1:4" x14ac:dyDescent="0.2">
      <c r="A2322" s="489" t="s">
        <v>9257</v>
      </c>
      <c r="B2322" s="489" t="s">
        <v>229</v>
      </c>
      <c r="C2322" s="491">
        <v>16.100000000000001</v>
      </c>
      <c r="D2322" s="492" t="s">
        <v>4090</v>
      </c>
    </row>
    <row r="2323" spans="1:4" x14ac:dyDescent="0.2">
      <c r="A2323" s="489" t="s">
        <v>9257</v>
      </c>
      <c r="B2323" s="489" t="s">
        <v>229</v>
      </c>
      <c r="C2323" s="491">
        <v>13.200000000000001</v>
      </c>
      <c r="D2323" s="492" t="s">
        <v>4090</v>
      </c>
    </row>
    <row r="2324" spans="1:4" x14ac:dyDescent="0.2">
      <c r="A2324" s="489" t="s">
        <v>9257</v>
      </c>
      <c r="B2324" s="489" t="s">
        <v>229</v>
      </c>
      <c r="C2324" s="491">
        <v>19.799999999999997</v>
      </c>
      <c r="D2324" s="492" t="s">
        <v>4090</v>
      </c>
    </row>
    <row r="2325" spans="1:4" x14ac:dyDescent="0.2">
      <c r="A2325" s="489" t="s">
        <v>9257</v>
      </c>
      <c r="B2325" s="489" t="s">
        <v>229</v>
      </c>
      <c r="C2325" s="491">
        <v>19.550000000000004</v>
      </c>
      <c r="D2325" s="492" t="s">
        <v>4090</v>
      </c>
    </row>
    <row r="2326" spans="1:4" x14ac:dyDescent="0.2">
      <c r="A2326" s="489" t="s">
        <v>9257</v>
      </c>
      <c r="B2326" s="489" t="s">
        <v>229</v>
      </c>
      <c r="C2326" s="491">
        <v>6.8900000000000006</v>
      </c>
      <c r="D2326" s="492" t="s">
        <v>4090</v>
      </c>
    </row>
    <row r="2327" spans="1:4" x14ac:dyDescent="0.2">
      <c r="A2327" s="489" t="s">
        <v>9257</v>
      </c>
      <c r="B2327" s="489" t="s">
        <v>229</v>
      </c>
      <c r="C2327" s="491">
        <v>5.839999999999999</v>
      </c>
      <c r="D2327" s="492" t="s">
        <v>4090</v>
      </c>
    </row>
    <row r="2328" spans="1:4" x14ac:dyDescent="0.2">
      <c r="A2328" s="489" t="s">
        <v>9257</v>
      </c>
      <c r="B2328" s="489" t="s">
        <v>228</v>
      </c>
      <c r="C2328" s="491">
        <v>10.92</v>
      </c>
      <c r="D2328" s="492" t="s">
        <v>4090</v>
      </c>
    </row>
    <row r="2329" spans="1:4" x14ac:dyDescent="0.2">
      <c r="A2329" s="489" t="s">
        <v>9257</v>
      </c>
      <c r="B2329" s="489" t="s">
        <v>229</v>
      </c>
      <c r="C2329" s="491">
        <v>108.36</v>
      </c>
      <c r="D2329" s="492" t="s">
        <v>4090</v>
      </c>
    </row>
    <row r="2330" spans="1:4" x14ac:dyDescent="0.2">
      <c r="A2330" s="489" t="s">
        <v>9257</v>
      </c>
      <c r="B2330" s="489" t="s">
        <v>229</v>
      </c>
      <c r="C2330" s="491">
        <v>73.52</v>
      </c>
      <c r="D2330" s="492" t="s">
        <v>4090</v>
      </c>
    </row>
    <row r="2331" spans="1:4" x14ac:dyDescent="0.2">
      <c r="A2331" s="489" t="s">
        <v>9257</v>
      </c>
      <c r="B2331" s="489" t="s">
        <v>229</v>
      </c>
      <c r="C2331" s="491">
        <v>21.3</v>
      </c>
      <c r="D2331" s="492" t="s">
        <v>4090</v>
      </c>
    </row>
    <row r="2332" spans="1:4" x14ac:dyDescent="0.2">
      <c r="A2332" s="489" t="s">
        <v>9257</v>
      </c>
      <c r="B2332" s="489" t="s">
        <v>229</v>
      </c>
      <c r="C2332" s="491">
        <v>15.190000000000001</v>
      </c>
      <c r="D2332" s="492" t="s">
        <v>4090</v>
      </c>
    </row>
    <row r="2333" spans="1:4" x14ac:dyDescent="0.2">
      <c r="A2333" s="489" t="s">
        <v>9257</v>
      </c>
      <c r="B2333" s="489" t="s">
        <v>229</v>
      </c>
      <c r="C2333" s="491">
        <v>54.76</v>
      </c>
      <c r="D2333" s="492" t="s">
        <v>4090</v>
      </c>
    </row>
    <row r="2334" spans="1:4" x14ac:dyDescent="0.2">
      <c r="A2334" s="489" t="s">
        <v>9257</v>
      </c>
      <c r="B2334" s="489" t="s">
        <v>229</v>
      </c>
      <c r="C2334" s="491">
        <v>22.82</v>
      </c>
      <c r="D2334" s="492" t="s">
        <v>4090</v>
      </c>
    </row>
    <row r="2335" spans="1:4" x14ac:dyDescent="0.2">
      <c r="A2335" s="489" t="s">
        <v>9257</v>
      </c>
      <c r="B2335" s="489" t="s">
        <v>229</v>
      </c>
      <c r="C2335" s="491">
        <v>65.050000000000011</v>
      </c>
      <c r="D2335" s="492" t="s">
        <v>4090</v>
      </c>
    </row>
    <row r="2336" spans="1:4" x14ac:dyDescent="0.2">
      <c r="A2336" s="489" t="s">
        <v>9257</v>
      </c>
      <c r="B2336" s="489" t="s">
        <v>229</v>
      </c>
      <c r="C2336" s="491">
        <v>14.209999999999999</v>
      </c>
      <c r="D2336" s="492" t="s">
        <v>4090</v>
      </c>
    </row>
    <row r="2337" spans="1:4" x14ac:dyDescent="0.2">
      <c r="A2337" s="489" t="s">
        <v>9257</v>
      </c>
      <c r="B2337" s="489" t="s">
        <v>229</v>
      </c>
      <c r="C2337" s="491">
        <v>85.89</v>
      </c>
      <c r="D2337" s="492" t="s">
        <v>4090</v>
      </c>
    </row>
    <row r="2338" spans="1:4" x14ac:dyDescent="0.2">
      <c r="A2338" s="489" t="s">
        <v>9257</v>
      </c>
      <c r="B2338" s="489" t="s">
        <v>229</v>
      </c>
      <c r="C2338" s="491">
        <v>31.23</v>
      </c>
      <c r="D2338" s="492" t="s">
        <v>4090</v>
      </c>
    </row>
    <row r="2339" spans="1:4" x14ac:dyDescent="0.2">
      <c r="A2339" s="489" t="s">
        <v>9257</v>
      </c>
      <c r="B2339" s="489" t="s">
        <v>229</v>
      </c>
      <c r="C2339" s="491">
        <v>35.480000000000004</v>
      </c>
      <c r="D2339" s="492" t="s">
        <v>4090</v>
      </c>
    </row>
    <row r="2340" spans="1:4" x14ac:dyDescent="0.2">
      <c r="A2340" s="489" t="s">
        <v>9257</v>
      </c>
      <c r="B2340" s="489" t="s">
        <v>229</v>
      </c>
      <c r="C2340" s="491">
        <v>28.6</v>
      </c>
      <c r="D2340" s="492" t="s">
        <v>4090</v>
      </c>
    </row>
    <row r="2341" spans="1:4" x14ac:dyDescent="0.2">
      <c r="A2341" s="489" t="s">
        <v>9257</v>
      </c>
      <c r="B2341" s="489" t="s">
        <v>229</v>
      </c>
      <c r="C2341" s="491">
        <v>7.11</v>
      </c>
      <c r="D2341" s="492" t="s">
        <v>4090</v>
      </c>
    </row>
    <row r="2342" spans="1:4" x14ac:dyDescent="0.2">
      <c r="A2342" s="489" t="s">
        <v>9257</v>
      </c>
      <c r="B2342" s="489" t="s">
        <v>229</v>
      </c>
      <c r="C2342" s="491">
        <v>63.929999999999993</v>
      </c>
      <c r="D2342" s="492" t="s">
        <v>4090</v>
      </c>
    </row>
    <row r="2343" spans="1:4" x14ac:dyDescent="0.2">
      <c r="A2343" s="489" t="s">
        <v>9257</v>
      </c>
      <c r="B2343" s="489" t="s">
        <v>229</v>
      </c>
      <c r="C2343" s="491">
        <v>28.95</v>
      </c>
      <c r="D2343" s="492" t="s">
        <v>4090</v>
      </c>
    </row>
    <row r="2344" spans="1:4" x14ac:dyDescent="0.2">
      <c r="A2344" s="489" t="s">
        <v>9257</v>
      </c>
      <c r="B2344" s="489" t="s">
        <v>229</v>
      </c>
      <c r="C2344" s="491">
        <v>12.620000000000001</v>
      </c>
      <c r="D2344" s="492" t="s">
        <v>4090</v>
      </c>
    </row>
    <row r="2345" spans="1:4" x14ac:dyDescent="0.2">
      <c r="A2345" s="489" t="s">
        <v>9257</v>
      </c>
      <c r="B2345" s="489" t="s">
        <v>229</v>
      </c>
      <c r="C2345" s="491">
        <v>64.050000000000011</v>
      </c>
      <c r="D2345" s="492" t="s">
        <v>4090</v>
      </c>
    </row>
    <row r="2346" spans="1:4" x14ac:dyDescent="0.2">
      <c r="A2346" s="489" t="s">
        <v>9257</v>
      </c>
      <c r="B2346" s="489" t="s">
        <v>229</v>
      </c>
      <c r="C2346" s="491">
        <v>29.09</v>
      </c>
      <c r="D2346" s="492" t="s">
        <v>4090</v>
      </c>
    </row>
    <row r="2347" spans="1:4" x14ac:dyDescent="0.2">
      <c r="A2347" s="489" t="s">
        <v>9257</v>
      </c>
      <c r="B2347" s="489" t="s">
        <v>229</v>
      </c>
      <c r="C2347" s="491">
        <v>15.53</v>
      </c>
      <c r="D2347" s="492" t="s">
        <v>4090</v>
      </c>
    </row>
    <row r="2348" spans="1:4" x14ac:dyDescent="0.2">
      <c r="A2348" s="489" t="s">
        <v>9257</v>
      </c>
      <c r="B2348" s="489" t="s">
        <v>229</v>
      </c>
      <c r="C2348" s="491">
        <v>35.39</v>
      </c>
      <c r="D2348" s="492" t="s">
        <v>4090</v>
      </c>
    </row>
    <row r="2349" spans="1:4" x14ac:dyDescent="0.2">
      <c r="A2349" s="489" t="s">
        <v>9257</v>
      </c>
      <c r="B2349" s="489" t="s">
        <v>229</v>
      </c>
      <c r="C2349" s="491">
        <v>16.649999999999999</v>
      </c>
      <c r="D2349" s="492" t="s">
        <v>4090</v>
      </c>
    </row>
    <row r="2350" spans="1:4" x14ac:dyDescent="0.2">
      <c r="A2350" s="489" t="s">
        <v>9257</v>
      </c>
      <c r="B2350" s="489" t="s">
        <v>229</v>
      </c>
      <c r="C2350" s="491">
        <v>38.07</v>
      </c>
      <c r="D2350" s="492" t="s">
        <v>4090</v>
      </c>
    </row>
    <row r="2351" spans="1:4" x14ac:dyDescent="0.2">
      <c r="A2351" s="489" t="s">
        <v>9257</v>
      </c>
      <c r="B2351" s="489" t="s">
        <v>229</v>
      </c>
      <c r="C2351" s="491">
        <v>16.43</v>
      </c>
      <c r="D2351" s="492" t="s">
        <v>4090</v>
      </c>
    </row>
    <row r="2352" spans="1:4" x14ac:dyDescent="0.2">
      <c r="A2352" s="489" t="s">
        <v>9257</v>
      </c>
      <c r="B2352" s="489" t="s">
        <v>229</v>
      </c>
      <c r="C2352" s="491">
        <v>7.08</v>
      </c>
      <c r="D2352" s="492" t="s">
        <v>4090</v>
      </c>
    </row>
    <row r="2353" spans="1:4" x14ac:dyDescent="0.2">
      <c r="A2353" s="489" t="s">
        <v>9257</v>
      </c>
      <c r="B2353" s="489" t="s">
        <v>229</v>
      </c>
      <c r="C2353" s="491">
        <v>46.7</v>
      </c>
      <c r="D2353" s="492" t="s">
        <v>4090</v>
      </c>
    </row>
    <row r="2354" spans="1:4" x14ac:dyDescent="0.2">
      <c r="A2354" s="489" t="s">
        <v>9257</v>
      </c>
      <c r="B2354" s="489" t="s">
        <v>229</v>
      </c>
      <c r="C2354" s="491">
        <v>11.54</v>
      </c>
      <c r="D2354" s="492" t="s">
        <v>4090</v>
      </c>
    </row>
    <row r="2355" spans="1:4" x14ac:dyDescent="0.2">
      <c r="A2355" s="489" t="s">
        <v>9257</v>
      </c>
      <c r="B2355" s="489" t="s">
        <v>229</v>
      </c>
      <c r="C2355" s="491">
        <v>15.690000000000001</v>
      </c>
      <c r="D2355" s="492" t="s">
        <v>4090</v>
      </c>
    </row>
    <row r="2356" spans="1:4" x14ac:dyDescent="0.2">
      <c r="A2356" s="489" t="s">
        <v>9257</v>
      </c>
      <c r="B2356" s="489" t="s">
        <v>229</v>
      </c>
      <c r="C2356" s="491">
        <v>86.419999999999987</v>
      </c>
      <c r="D2356" s="492" t="s">
        <v>4090</v>
      </c>
    </row>
    <row r="2357" spans="1:4" x14ac:dyDescent="0.2">
      <c r="A2357" s="489" t="s">
        <v>9257</v>
      </c>
      <c r="B2357" s="489" t="s">
        <v>229</v>
      </c>
      <c r="C2357" s="491">
        <v>11.340000000000002</v>
      </c>
      <c r="D2357" s="492" t="s">
        <v>4090</v>
      </c>
    </row>
    <row r="2358" spans="1:4" x14ac:dyDescent="0.2">
      <c r="A2358" s="489" t="s">
        <v>9257</v>
      </c>
      <c r="B2358" s="489" t="s">
        <v>229</v>
      </c>
      <c r="C2358" s="491">
        <v>109.36999999999999</v>
      </c>
      <c r="D2358" s="492" t="s">
        <v>4090</v>
      </c>
    </row>
    <row r="2359" spans="1:4" x14ac:dyDescent="0.2">
      <c r="A2359" s="489" t="s">
        <v>9257</v>
      </c>
      <c r="B2359" s="489" t="s">
        <v>229</v>
      </c>
      <c r="C2359" s="491">
        <v>31.019999999999996</v>
      </c>
      <c r="D2359" s="492" t="s">
        <v>4090</v>
      </c>
    </row>
    <row r="2360" spans="1:4" x14ac:dyDescent="0.2">
      <c r="A2360" s="489" t="s">
        <v>9257</v>
      </c>
      <c r="B2360" s="489" t="s">
        <v>229</v>
      </c>
      <c r="C2360" s="491">
        <v>11.149999999999999</v>
      </c>
      <c r="D2360" s="492" t="s">
        <v>4090</v>
      </c>
    </row>
    <row r="2361" spans="1:4" x14ac:dyDescent="0.2">
      <c r="A2361" s="489" t="s">
        <v>9257</v>
      </c>
      <c r="B2361" s="489" t="s">
        <v>229</v>
      </c>
      <c r="C2361" s="491">
        <v>26.69</v>
      </c>
      <c r="D2361" s="492" t="s">
        <v>4090</v>
      </c>
    </row>
    <row r="2362" spans="1:4" x14ac:dyDescent="0.2">
      <c r="A2362" s="489" t="s">
        <v>9257</v>
      </c>
      <c r="B2362" s="489" t="s">
        <v>229</v>
      </c>
      <c r="C2362" s="491">
        <v>44.82</v>
      </c>
      <c r="D2362" s="492" t="s">
        <v>4090</v>
      </c>
    </row>
    <row r="2363" spans="1:4" x14ac:dyDescent="0.2">
      <c r="A2363" s="489" t="s">
        <v>9257</v>
      </c>
      <c r="B2363" s="489" t="s">
        <v>229</v>
      </c>
      <c r="C2363" s="491">
        <v>95.61999999999999</v>
      </c>
      <c r="D2363" s="492" t="s">
        <v>4090</v>
      </c>
    </row>
    <row r="2364" spans="1:4" x14ac:dyDescent="0.2">
      <c r="A2364" s="489" t="s">
        <v>9257</v>
      </c>
      <c r="B2364" s="489" t="s">
        <v>229</v>
      </c>
      <c r="C2364" s="491">
        <v>30.370000000000005</v>
      </c>
      <c r="D2364" s="492" t="s">
        <v>4090</v>
      </c>
    </row>
    <row r="2365" spans="1:4" x14ac:dyDescent="0.2">
      <c r="A2365" s="489" t="s">
        <v>9257</v>
      </c>
      <c r="B2365" s="489" t="s">
        <v>229</v>
      </c>
      <c r="C2365" s="491">
        <v>73.22</v>
      </c>
      <c r="D2365" s="492" t="s">
        <v>4090</v>
      </c>
    </row>
    <row r="2366" spans="1:4" x14ac:dyDescent="0.2">
      <c r="A2366" s="489" t="s">
        <v>9257</v>
      </c>
      <c r="B2366" s="489" t="s">
        <v>229</v>
      </c>
      <c r="C2366" s="491">
        <v>20.440000000000001</v>
      </c>
      <c r="D2366" s="492" t="s">
        <v>4090</v>
      </c>
    </row>
    <row r="2367" spans="1:4" x14ac:dyDescent="0.2">
      <c r="A2367" s="489" t="s">
        <v>9257</v>
      </c>
      <c r="B2367" s="489" t="s">
        <v>229</v>
      </c>
      <c r="C2367" s="491">
        <v>72.080000000000013</v>
      </c>
      <c r="D2367" s="492" t="s">
        <v>4090</v>
      </c>
    </row>
    <row r="2368" spans="1:4" x14ac:dyDescent="0.2">
      <c r="A2368" s="489" t="s">
        <v>9257</v>
      </c>
      <c r="B2368" s="489" t="s">
        <v>229</v>
      </c>
      <c r="C2368" s="491">
        <v>19.52</v>
      </c>
      <c r="D2368" s="492" t="s">
        <v>4090</v>
      </c>
    </row>
    <row r="2369" spans="1:4" x14ac:dyDescent="0.2">
      <c r="A2369" s="489" t="s">
        <v>9257</v>
      </c>
      <c r="B2369" s="489" t="s">
        <v>229</v>
      </c>
      <c r="C2369" s="491">
        <v>3.34</v>
      </c>
      <c r="D2369" s="492" t="s">
        <v>4090</v>
      </c>
    </row>
    <row r="2370" spans="1:4" x14ac:dyDescent="0.2">
      <c r="A2370" s="489" t="s">
        <v>9257</v>
      </c>
      <c r="B2370" s="489" t="s">
        <v>229</v>
      </c>
      <c r="C2370" s="491">
        <v>106.53999999999999</v>
      </c>
      <c r="D2370" s="492" t="s">
        <v>4090</v>
      </c>
    </row>
    <row r="2371" spans="1:4" x14ac:dyDescent="0.2">
      <c r="A2371" s="489" t="s">
        <v>9257</v>
      </c>
      <c r="B2371" s="489" t="s">
        <v>229</v>
      </c>
      <c r="C2371" s="491">
        <v>21.71</v>
      </c>
      <c r="D2371" s="492" t="s">
        <v>4090</v>
      </c>
    </row>
    <row r="2372" spans="1:4" x14ac:dyDescent="0.2">
      <c r="A2372" s="489" t="s">
        <v>9257</v>
      </c>
      <c r="B2372" s="489" t="s">
        <v>229</v>
      </c>
      <c r="C2372" s="491">
        <v>35.92</v>
      </c>
      <c r="D2372" s="492" t="s">
        <v>4090</v>
      </c>
    </row>
    <row r="2373" spans="1:4" x14ac:dyDescent="0.2">
      <c r="A2373" s="489" t="s">
        <v>9257</v>
      </c>
      <c r="B2373" s="489" t="s">
        <v>229</v>
      </c>
      <c r="C2373" s="491">
        <v>35.54</v>
      </c>
      <c r="D2373" s="492" t="s">
        <v>4090</v>
      </c>
    </row>
    <row r="2374" spans="1:4" x14ac:dyDescent="0.2">
      <c r="A2374" s="489" t="s">
        <v>9257</v>
      </c>
      <c r="B2374" s="489" t="s">
        <v>229</v>
      </c>
      <c r="C2374" s="491">
        <v>32.6</v>
      </c>
      <c r="D2374" s="492" t="s">
        <v>4090</v>
      </c>
    </row>
    <row r="2375" spans="1:4" x14ac:dyDescent="0.2">
      <c r="A2375" s="489" t="s">
        <v>9257</v>
      </c>
      <c r="B2375" s="489" t="s">
        <v>229</v>
      </c>
      <c r="C2375" s="491">
        <v>33.82</v>
      </c>
      <c r="D2375" s="492" t="s">
        <v>4090</v>
      </c>
    </row>
    <row r="2376" spans="1:4" x14ac:dyDescent="0.2">
      <c r="A2376" s="489" t="s">
        <v>9257</v>
      </c>
      <c r="B2376" s="489" t="s">
        <v>229</v>
      </c>
      <c r="C2376" s="491">
        <v>12.090000000000002</v>
      </c>
      <c r="D2376" s="492" t="s">
        <v>4090</v>
      </c>
    </row>
    <row r="2377" spans="1:4" x14ac:dyDescent="0.2">
      <c r="A2377" s="489" t="s">
        <v>9257</v>
      </c>
      <c r="B2377" s="489" t="s">
        <v>229</v>
      </c>
      <c r="C2377" s="491">
        <v>10.53</v>
      </c>
      <c r="D2377" s="492" t="s">
        <v>4090</v>
      </c>
    </row>
    <row r="2378" spans="1:4" x14ac:dyDescent="0.2">
      <c r="A2378" s="489" t="s">
        <v>9257</v>
      </c>
      <c r="B2378" s="489" t="s">
        <v>229</v>
      </c>
      <c r="C2378" s="491">
        <v>11.069999999999999</v>
      </c>
      <c r="D2378" s="492" t="s">
        <v>4090</v>
      </c>
    </row>
    <row r="2379" spans="1:4" x14ac:dyDescent="0.2">
      <c r="A2379" s="489" t="s">
        <v>9257</v>
      </c>
      <c r="B2379" s="489" t="s">
        <v>229</v>
      </c>
      <c r="C2379" s="491">
        <v>21.130000000000003</v>
      </c>
      <c r="D2379" s="492" t="s">
        <v>4090</v>
      </c>
    </row>
    <row r="2380" spans="1:4" x14ac:dyDescent="0.2">
      <c r="A2380" s="489" t="s">
        <v>9257</v>
      </c>
      <c r="B2380" s="489" t="s">
        <v>229</v>
      </c>
      <c r="C2380" s="491">
        <v>11.170000000000002</v>
      </c>
      <c r="D2380" s="492" t="s">
        <v>4090</v>
      </c>
    </row>
    <row r="2381" spans="1:4" x14ac:dyDescent="0.2">
      <c r="A2381" s="489" t="s">
        <v>9257</v>
      </c>
      <c r="B2381" s="489" t="s">
        <v>229</v>
      </c>
      <c r="C2381" s="491">
        <v>10.83</v>
      </c>
      <c r="D2381" s="492" t="s">
        <v>4090</v>
      </c>
    </row>
    <row r="2382" spans="1:4" x14ac:dyDescent="0.2">
      <c r="A2382" s="489" t="s">
        <v>9257</v>
      </c>
      <c r="B2382" s="489" t="s">
        <v>229</v>
      </c>
      <c r="C2382" s="491">
        <v>38.42</v>
      </c>
      <c r="D2382" s="492" t="s">
        <v>4090</v>
      </c>
    </row>
    <row r="2383" spans="1:4" x14ac:dyDescent="0.2">
      <c r="A2383" s="489" t="s">
        <v>9257</v>
      </c>
      <c r="B2383" s="489" t="s">
        <v>229</v>
      </c>
      <c r="C2383" s="491">
        <v>21.1</v>
      </c>
      <c r="D2383" s="492" t="s">
        <v>4090</v>
      </c>
    </row>
    <row r="2384" spans="1:4" x14ac:dyDescent="0.2">
      <c r="A2384" s="489" t="s">
        <v>9257</v>
      </c>
      <c r="B2384" s="489" t="s">
        <v>229</v>
      </c>
      <c r="C2384" s="491">
        <v>12.540000000000001</v>
      </c>
      <c r="D2384" s="492" t="s">
        <v>4090</v>
      </c>
    </row>
    <row r="2385" spans="1:4" x14ac:dyDescent="0.2">
      <c r="A2385" s="489" t="s">
        <v>9257</v>
      </c>
      <c r="B2385" s="489" t="s">
        <v>229</v>
      </c>
      <c r="C2385" s="491">
        <v>193.55</v>
      </c>
      <c r="D2385" s="492" t="s">
        <v>4090</v>
      </c>
    </row>
    <row r="2386" spans="1:4" x14ac:dyDescent="0.2">
      <c r="A2386" s="489" t="s">
        <v>9257</v>
      </c>
      <c r="B2386" s="489" t="s">
        <v>229</v>
      </c>
      <c r="C2386" s="491">
        <v>28.87</v>
      </c>
      <c r="D2386" s="492" t="s">
        <v>4090</v>
      </c>
    </row>
    <row r="2387" spans="1:4" x14ac:dyDescent="0.2">
      <c r="A2387" s="489" t="s">
        <v>9257</v>
      </c>
      <c r="B2387" s="489" t="s">
        <v>229</v>
      </c>
      <c r="C2387" s="491">
        <v>1.18</v>
      </c>
      <c r="D2387" s="492" t="s">
        <v>4090</v>
      </c>
    </row>
    <row r="2388" spans="1:4" x14ac:dyDescent="0.2">
      <c r="A2388" s="489" t="s">
        <v>9257</v>
      </c>
      <c r="B2388" s="489" t="s">
        <v>229</v>
      </c>
      <c r="C2388" s="491">
        <v>16.43</v>
      </c>
      <c r="D2388" s="492" t="s">
        <v>4090</v>
      </c>
    </row>
    <row r="2389" spans="1:4" x14ac:dyDescent="0.2">
      <c r="A2389" s="489" t="s">
        <v>9257</v>
      </c>
      <c r="B2389" s="489" t="s">
        <v>229</v>
      </c>
      <c r="C2389" s="491">
        <v>28.3</v>
      </c>
      <c r="D2389" s="492" t="s">
        <v>4090</v>
      </c>
    </row>
    <row r="2390" spans="1:4" x14ac:dyDescent="0.2">
      <c r="A2390" s="489" t="s">
        <v>9257</v>
      </c>
      <c r="B2390" s="489" t="s">
        <v>229</v>
      </c>
      <c r="C2390" s="491">
        <v>25.430000000000003</v>
      </c>
      <c r="D2390" s="492" t="s">
        <v>4090</v>
      </c>
    </row>
    <row r="2391" spans="1:4" x14ac:dyDescent="0.2">
      <c r="A2391" s="489" t="s">
        <v>9257</v>
      </c>
      <c r="B2391" s="489" t="s">
        <v>229</v>
      </c>
      <c r="C2391" s="491">
        <v>12.259999999999998</v>
      </c>
      <c r="D2391" s="492" t="s">
        <v>4090</v>
      </c>
    </row>
    <row r="2392" spans="1:4" x14ac:dyDescent="0.2">
      <c r="A2392" s="489" t="s">
        <v>9257</v>
      </c>
      <c r="B2392" s="489" t="s">
        <v>229</v>
      </c>
      <c r="C2392" s="491">
        <v>17.12</v>
      </c>
      <c r="D2392" s="492" t="s">
        <v>4090</v>
      </c>
    </row>
    <row r="2393" spans="1:4" x14ac:dyDescent="0.2">
      <c r="A2393" s="489" t="s">
        <v>9257</v>
      </c>
      <c r="B2393" s="489" t="s">
        <v>229</v>
      </c>
      <c r="C2393" s="491">
        <v>23.23</v>
      </c>
      <c r="D2393" s="492" t="s">
        <v>4090</v>
      </c>
    </row>
    <row r="2394" spans="1:4" x14ac:dyDescent="0.2">
      <c r="A2394" s="489" t="s">
        <v>9257</v>
      </c>
      <c r="B2394" s="489" t="s">
        <v>229</v>
      </c>
      <c r="C2394" s="491">
        <v>28.25</v>
      </c>
      <c r="D2394" s="492" t="s">
        <v>4090</v>
      </c>
    </row>
    <row r="2395" spans="1:4" x14ac:dyDescent="0.2">
      <c r="A2395" s="489" t="s">
        <v>9257</v>
      </c>
      <c r="B2395" s="489" t="s">
        <v>229</v>
      </c>
      <c r="C2395" s="491">
        <v>73.350000000000009</v>
      </c>
      <c r="D2395" s="492" t="s">
        <v>4090</v>
      </c>
    </row>
    <row r="2396" spans="1:4" x14ac:dyDescent="0.2">
      <c r="A2396" s="489" t="s">
        <v>9257</v>
      </c>
      <c r="B2396" s="489" t="s">
        <v>229</v>
      </c>
      <c r="C2396" s="491">
        <v>14.849999999999998</v>
      </c>
      <c r="D2396" s="492" t="s">
        <v>4090</v>
      </c>
    </row>
    <row r="2397" spans="1:4" x14ac:dyDescent="0.2">
      <c r="A2397" s="489" t="s">
        <v>9257</v>
      </c>
      <c r="B2397" s="489" t="s">
        <v>229</v>
      </c>
      <c r="C2397" s="491">
        <v>66.070000000000007</v>
      </c>
      <c r="D2397" s="492" t="s">
        <v>4090</v>
      </c>
    </row>
    <row r="2398" spans="1:4" x14ac:dyDescent="0.2">
      <c r="A2398" s="489" t="s">
        <v>9257</v>
      </c>
      <c r="B2398" s="489" t="s">
        <v>229</v>
      </c>
      <c r="C2398" s="491">
        <v>34.46</v>
      </c>
      <c r="D2398" s="492" t="s">
        <v>4090</v>
      </c>
    </row>
    <row r="2399" spans="1:4" x14ac:dyDescent="0.2">
      <c r="A2399" s="489" t="s">
        <v>9257</v>
      </c>
      <c r="B2399" s="489" t="s">
        <v>229</v>
      </c>
      <c r="C2399" s="491">
        <v>16.46</v>
      </c>
      <c r="D2399" s="492" t="s">
        <v>4090</v>
      </c>
    </row>
    <row r="2400" spans="1:4" x14ac:dyDescent="0.2">
      <c r="A2400" s="489" t="s">
        <v>9257</v>
      </c>
      <c r="B2400" s="489" t="s">
        <v>229</v>
      </c>
      <c r="C2400" s="491">
        <v>17.689999999999998</v>
      </c>
      <c r="D2400" s="492" t="s">
        <v>4090</v>
      </c>
    </row>
    <row r="2401" spans="1:4" x14ac:dyDescent="0.2">
      <c r="A2401" s="489" t="s">
        <v>9257</v>
      </c>
      <c r="B2401" s="489" t="s">
        <v>229</v>
      </c>
      <c r="C2401" s="491">
        <v>25.729999999999997</v>
      </c>
      <c r="D2401" s="492" t="s">
        <v>4090</v>
      </c>
    </row>
    <row r="2402" spans="1:4" x14ac:dyDescent="0.2">
      <c r="A2402" s="489" t="s">
        <v>9257</v>
      </c>
      <c r="B2402" s="489" t="s">
        <v>229</v>
      </c>
      <c r="C2402" s="491">
        <v>69.28</v>
      </c>
      <c r="D2402" s="492" t="s">
        <v>4090</v>
      </c>
    </row>
    <row r="2403" spans="1:4" x14ac:dyDescent="0.2">
      <c r="A2403" s="489" t="s">
        <v>9257</v>
      </c>
      <c r="B2403" s="489" t="s">
        <v>229</v>
      </c>
      <c r="C2403" s="491">
        <v>23.490000000000002</v>
      </c>
      <c r="D2403" s="492" t="s">
        <v>4090</v>
      </c>
    </row>
    <row r="2404" spans="1:4" x14ac:dyDescent="0.2">
      <c r="A2404" s="489" t="s">
        <v>9257</v>
      </c>
      <c r="B2404" s="489" t="s">
        <v>229</v>
      </c>
      <c r="C2404" s="491">
        <v>15.07</v>
      </c>
      <c r="D2404" s="492" t="s">
        <v>4090</v>
      </c>
    </row>
    <row r="2405" spans="1:4" x14ac:dyDescent="0.2">
      <c r="A2405" s="489" t="s">
        <v>9257</v>
      </c>
      <c r="B2405" s="489" t="s">
        <v>229</v>
      </c>
      <c r="C2405" s="491">
        <v>15.100000000000001</v>
      </c>
      <c r="D2405" s="492" t="s">
        <v>4090</v>
      </c>
    </row>
    <row r="2406" spans="1:4" x14ac:dyDescent="0.2">
      <c r="A2406" s="489" t="s">
        <v>9257</v>
      </c>
      <c r="B2406" s="489" t="s">
        <v>229</v>
      </c>
      <c r="C2406" s="491">
        <v>5.75</v>
      </c>
      <c r="D2406" s="492" t="s">
        <v>4090</v>
      </c>
    </row>
    <row r="2407" spans="1:4" x14ac:dyDescent="0.2">
      <c r="A2407" s="489" t="s">
        <v>9257</v>
      </c>
      <c r="B2407" s="489" t="s">
        <v>229</v>
      </c>
      <c r="C2407" s="491">
        <v>7.32</v>
      </c>
      <c r="D2407" s="492" t="s">
        <v>4090</v>
      </c>
    </row>
    <row r="2408" spans="1:4" x14ac:dyDescent="0.2">
      <c r="A2408" s="489" t="s">
        <v>9257</v>
      </c>
      <c r="B2408" s="489" t="s">
        <v>229</v>
      </c>
      <c r="C2408" s="491">
        <v>4.2</v>
      </c>
      <c r="D2408" s="492" t="s">
        <v>4090</v>
      </c>
    </row>
    <row r="2409" spans="1:4" x14ac:dyDescent="0.2">
      <c r="A2409" s="489" t="s">
        <v>9257</v>
      </c>
      <c r="B2409" s="489" t="s">
        <v>229</v>
      </c>
      <c r="C2409" s="491">
        <v>12.74</v>
      </c>
      <c r="D2409" s="492" t="s">
        <v>4090</v>
      </c>
    </row>
    <row r="2410" spans="1:4" x14ac:dyDescent="0.2">
      <c r="A2410" s="489" t="s">
        <v>9257</v>
      </c>
      <c r="B2410" s="489" t="s">
        <v>229</v>
      </c>
      <c r="C2410" s="491">
        <v>5.2399999999999993</v>
      </c>
      <c r="D2410" s="492" t="s">
        <v>4090</v>
      </c>
    </row>
    <row r="2411" spans="1:4" x14ac:dyDescent="0.2">
      <c r="A2411" s="489" t="s">
        <v>9257</v>
      </c>
      <c r="B2411" s="489" t="s">
        <v>229</v>
      </c>
      <c r="C2411" s="491">
        <v>29.86</v>
      </c>
      <c r="D2411" s="492" t="s">
        <v>4090</v>
      </c>
    </row>
    <row r="2412" spans="1:4" x14ac:dyDescent="0.2">
      <c r="A2412" s="489" t="s">
        <v>9257</v>
      </c>
      <c r="B2412" s="489" t="s">
        <v>229</v>
      </c>
      <c r="C2412" s="491">
        <v>10.72</v>
      </c>
      <c r="D2412" s="492" t="s">
        <v>4090</v>
      </c>
    </row>
    <row r="2413" spans="1:4" x14ac:dyDescent="0.2">
      <c r="A2413" s="489" t="s">
        <v>9257</v>
      </c>
      <c r="B2413" s="489" t="s">
        <v>229</v>
      </c>
      <c r="C2413" s="491">
        <v>18.46</v>
      </c>
      <c r="D2413" s="492" t="s">
        <v>4090</v>
      </c>
    </row>
    <row r="2414" spans="1:4" x14ac:dyDescent="0.2">
      <c r="A2414" s="489" t="s">
        <v>9257</v>
      </c>
      <c r="B2414" s="489" t="s">
        <v>229</v>
      </c>
      <c r="C2414" s="491">
        <v>16.759999999999998</v>
      </c>
      <c r="D2414" s="492" t="s">
        <v>4090</v>
      </c>
    </row>
    <row r="2415" spans="1:4" x14ac:dyDescent="0.2">
      <c r="A2415" s="489" t="s">
        <v>9257</v>
      </c>
      <c r="B2415" s="489" t="s">
        <v>229</v>
      </c>
      <c r="C2415" s="491">
        <v>42.78</v>
      </c>
      <c r="D2415" s="492" t="s">
        <v>4090</v>
      </c>
    </row>
    <row r="2416" spans="1:4" x14ac:dyDescent="0.2">
      <c r="A2416" s="489" t="s">
        <v>9257</v>
      </c>
      <c r="B2416" s="489" t="s">
        <v>229</v>
      </c>
      <c r="C2416" s="491">
        <v>11.770000000000003</v>
      </c>
      <c r="D2416" s="492" t="s">
        <v>4090</v>
      </c>
    </row>
    <row r="2417" spans="1:4" x14ac:dyDescent="0.2">
      <c r="A2417" s="489" t="s">
        <v>9257</v>
      </c>
      <c r="B2417" s="489" t="s">
        <v>229</v>
      </c>
      <c r="C2417" s="491">
        <v>40.11</v>
      </c>
      <c r="D2417" s="492" t="s">
        <v>4090</v>
      </c>
    </row>
    <row r="2418" spans="1:4" x14ac:dyDescent="0.2">
      <c r="A2418" s="489" t="s">
        <v>9257</v>
      </c>
      <c r="B2418" s="489" t="s">
        <v>229</v>
      </c>
      <c r="C2418" s="491">
        <v>28.97</v>
      </c>
      <c r="D2418" s="492" t="s">
        <v>4090</v>
      </c>
    </row>
    <row r="2419" spans="1:4" x14ac:dyDescent="0.2">
      <c r="A2419" s="489" t="s">
        <v>9257</v>
      </c>
      <c r="B2419" s="489" t="s">
        <v>229</v>
      </c>
      <c r="C2419" s="491">
        <v>9.61</v>
      </c>
      <c r="D2419" s="492" t="s">
        <v>4090</v>
      </c>
    </row>
    <row r="2420" spans="1:4" x14ac:dyDescent="0.2">
      <c r="A2420" s="489" t="s">
        <v>9257</v>
      </c>
      <c r="B2420" s="489" t="s">
        <v>229</v>
      </c>
      <c r="C2420" s="491">
        <v>32.450000000000003</v>
      </c>
      <c r="D2420" s="492" t="s">
        <v>4090</v>
      </c>
    </row>
    <row r="2421" spans="1:4" x14ac:dyDescent="0.2">
      <c r="A2421" s="489" t="s">
        <v>9257</v>
      </c>
      <c r="B2421" s="489" t="s">
        <v>229</v>
      </c>
      <c r="C2421" s="491">
        <v>1.6</v>
      </c>
      <c r="D2421" s="492" t="s">
        <v>4090</v>
      </c>
    </row>
    <row r="2422" spans="1:4" x14ac:dyDescent="0.2">
      <c r="A2422" s="489" t="s">
        <v>9257</v>
      </c>
      <c r="B2422" s="489" t="s">
        <v>229</v>
      </c>
      <c r="C2422" s="491">
        <v>34.800000000000004</v>
      </c>
      <c r="D2422" s="492" t="s">
        <v>4090</v>
      </c>
    </row>
    <row r="2423" spans="1:4" x14ac:dyDescent="0.2">
      <c r="A2423" s="489" t="s">
        <v>9257</v>
      </c>
      <c r="B2423" s="489" t="s">
        <v>229</v>
      </c>
      <c r="C2423" s="491">
        <v>10.53</v>
      </c>
      <c r="D2423" s="492" t="s">
        <v>4090</v>
      </c>
    </row>
    <row r="2424" spans="1:4" x14ac:dyDescent="0.2">
      <c r="A2424" s="489" t="s">
        <v>9257</v>
      </c>
      <c r="B2424" s="489" t="s">
        <v>229</v>
      </c>
      <c r="C2424" s="491">
        <v>13.06</v>
      </c>
      <c r="D2424" s="492" t="s">
        <v>4090</v>
      </c>
    </row>
    <row r="2425" spans="1:4" x14ac:dyDescent="0.2">
      <c r="A2425" s="489" t="s">
        <v>9257</v>
      </c>
      <c r="B2425" s="489" t="s">
        <v>229</v>
      </c>
      <c r="C2425" s="491">
        <v>34.92</v>
      </c>
      <c r="D2425" s="492" t="s">
        <v>4090</v>
      </c>
    </row>
    <row r="2426" spans="1:4" x14ac:dyDescent="0.2">
      <c r="A2426" s="489" t="s">
        <v>9257</v>
      </c>
      <c r="B2426" s="489" t="s">
        <v>229</v>
      </c>
      <c r="C2426" s="491">
        <v>18.040000000000003</v>
      </c>
      <c r="D2426" s="492" t="s">
        <v>4090</v>
      </c>
    </row>
    <row r="2427" spans="1:4" x14ac:dyDescent="0.2">
      <c r="A2427" s="489" t="s">
        <v>9257</v>
      </c>
      <c r="B2427" s="489" t="s">
        <v>229</v>
      </c>
      <c r="C2427" s="491">
        <v>1.9100000000000001</v>
      </c>
      <c r="D2427" s="492" t="s">
        <v>4090</v>
      </c>
    </row>
    <row r="2428" spans="1:4" x14ac:dyDescent="0.2">
      <c r="A2428" s="489" t="s">
        <v>9257</v>
      </c>
      <c r="B2428" s="489" t="s">
        <v>229</v>
      </c>
      <c r="C2428" s="491">
        <v>10.75</v>
      </c>
      <c r="D2428" s="492" t="s">
        <v>4090</v>
      </c>
    </row>
    <row r="2429" spans="1:4" x14ac:dyDescent="0.2">
      <c r="A2429" s="489" t="s">
        <v>9257</v>
      </c>
      <c r="B2429" s="489" t="s">
        <v>229</v>
      </c>
      <c r="C2429" s="491">
        <v>49.000000000000007</v>
      </c>
      <c r="D2429" s="492" t="s">
        <v>4090</v>
      </c>
    </row>
    <row r="2430" spans="1:4" x14ac:dyDescent="0.2">
      <c r="A2430" s="489" t="s">
        <v>9257</v>
      </c>
      <c r="B2430" s="489" t="s">
        <v>229</v>
      </c>
      <c r="C2430" s="491">
        <v>179.12000000000003</v>
      </c>
      <c r="D2430" s="492" t="s">
        <v>4090</v>
      </c>
    </row>
    <row r="2431" spans="1:4" x14ac:dyDescent="0.2">
      <c r="A2431" s="489" t="s">
        <v>9257</v>
      </c>
      <c r="B2431" s="489" t="s">
        <v>229</v>
      </c>
      <c r="C2431" s="491">
        <v>27.330000000000002</v>
      </c>
      <c r="D2431" s="492" t="s">
        <v>4090</v>
      </c>
    </row>
    <row r="2432" spans="1:4" x14ac:dyDescent="0.2">
      <c r="A2432" s="489" t="s">
        <v>9257</v>
      </c>
      <c r="B2432" s="489" t="s">
        <v>229</v>
      </c>
      <c r="C2432" s="491">
        <v>23.490000000000002</v>
      </c>
      <c r="D2432" s="492" t="s">
        <v>4090</v>
      </c>
    </row>
    <row r="2433" spans="1:4" x14ac:dyDescent="0.2">
      <c r="A2433" s="489" t="s">
        <v>9257</v>
      </c>
      <c r="B2433" s="489" t="s">
        <v>229</v>
      </c>
      <c r="C2433" s="491">
        <v>18.66</v>
      </c>
      <c r="D2433" s="492" t="s">
        <v>4090</v>
      </c>
    </row>
    <row r="2434" spans="1:4" x14ac:dyDescent="0.2">
      <c r="A2434" s="489" t="s">
        <v>9257</v>
      </c>
      <c r="B2434" s="489" t="s">
        <v>229</v>
      </c>
      <c r="C2434" s="491">
        <v>17.45</v>
      </c>
      <c r="D2434" s="492" t="s">
        <v>4090</v>
      </c>
    </row>
    <row r="2435" spans="1:4" x14ac:dyDescent="0.2">
      <c r="A2435" s="489" t="s">
        <v>9257</v>
      </c>
      <c r="B2435" s="489" t="s">
        <v>229</v>
      </c>
      <c r="C2435" s="491">
        <v>30.060000000000002</v>
      </c>
      <c r="D2435" s="492" t="s">
        <v>4090</v>
      </c>
    </row>
    <row r="2436" spans="1:4" x14ac:dyDescent="0.2">
      <c r="A2436" s="489" t="s">
        <v>9257</v>
      </c>
      <c r="B2436" s="489" t="s">
        <v>229</v>
      </c>
      <c r="C2436" s="491">
        <v>64.37</v>
      </c>
      <c r="D2436" s="492" t="s">
        <v>4090</v>
      </c>
    </row>
    <row r="2437" spans="1:4" x14ac:dyDescent="0.2">
      <c r="A2437" s="489" t="s">
        <v>9257</v>
      </c>
      <c r="B2437" s="489" t="s">
        <v>229</v>
      </c>
      <c r="C2437" s="491">
        <v>10.08</v>
      </c>
      <c r="D2437" s="492" t="s">
        <v>4090</v>
      </c>
    </row>
    <row r="2438" spans="1:4" x14ac:dyDescent="0.2">
      <c r="A2438" s="489" t="s">
        <v>9257</v>
      </c>
      <c r="B2438" s="489" t="s">
        <v>229</v>
      </c>
      <c r="C2438" s="491">
        <v>11.059999999999999</v>
      </c>
      <c r="D2438" s="492" t="s">
        <v>4090</v>
      </c>
    </row>
    <row r="2439" spans="1:4" x14ac:dyDescent="0.2">
      <c r="A2439" s="489" t="s">
        <v>9257</v>
      </c>
      <c r="B2439" s="489" t="s">
        <v>229</v>
      </c>
      <c r="C2439" s="491">
        <v>73.960000000000008</v>
      </c>
      <c r="D2439" s="492" t="s">
        <v>4090</v>
      </c>
    </row>
    <row r="2440" spans="1:4" x14ac:dyDescent="0.2">
      <c r="A2440" s="489" t="s">
        <v>9257</v>
      </c>
      <c r="B2440" s="489" t="s">
        <v>229</v>
      </c>
      <c r="C2440" s="491">
        <v>30.07</v>
      </c>
      <c r="D2440" s="492" t="s">
        <v>4090</v>
      </c>
    </row>
    <row r="2441" spans="1:4" x14ac:dyDescent="0.2">
      <c r="A2441" s="489" t="s">
        <v>9257</v>
      </c>
      <c r="B2441" s="489" t="s">
        <v>229</v>
      </c>
      <c r="C2441" s="491">
        <v>12.309999999999999</v>
      </c>
      <c r="D2441" s="492" t="s">
        <v>4090</v>
      </c>
    </row>
    <row r="2442" spans="1:4" x14ac:dyDescent="0.2">
      <c r="A2442" s="489" t="s">
        <v>9257</v>
      </c>
      <c r="B2442" s="489" t="s">
        <v>229</v>
      </c>
      <c r="C2442" s="491">
        <v>7.7500000000000009</v>
      </c>
      <c r="D2442" s="492" t="s">
        <v>4090</v>
      </c>
    </row>
    <row r="2443" spans="1:4" x14ac:dyDescent="0.2">
      <c r="A2443" s="489" t="s">
        <v>9257</v>
      </c>
      <c r="B2443" s="489" t="s">
        <v>229</v>
      </c>
      <c r="C2443" s="491">
        <v>110.77</v>
      </c>
      <c r="D2443" s="492" t="s">
        <v>4090</v>
      </c>
    </row>
    <row r="2444" spans="1:4" x14ac:dyDescent="0.2">
      <c r="A2444" s="489" t="s">
        <v>9257</v>
      </c>
      <c r="B2444" s="489" t="s">
        <v>229</v>
      </c>
      <c r="C2444" s="491">
        <v>63.780000000000008</v>
      </c>
      <c r="D2444" s="492" t="s">
        <v>4090</v>
      </c>
    </row>
    <row r="2445" spans="1:4" x14ac:dyDescent="0.2">
      <c r="A2445" s="489" t="s">
        <v>9257</v>
      </c>
      <c r="B2445" s="489" t="s">
        <v>229</v>
      </c>
      <c r="C2445" s="491">
        <v>61.03</v>
      </c>
      <c r="D2445" s="492" t="s">
        <v>4090</v>
      </c>
    </row>
    <row r="2446" spans="1:4" x14ac:dyDescent="0.2">
      <c r="A2446" s="489" t="s">
        <v>9257</v>
      </c>
      <c r="B2446" s="489" t="s">
        <v>229</v>
      </c>
      <c r="C2446" s="491">
        <v>9.58</v>
      </c>
      <c r="D2446" s="492" t="s">
        <v>4090</v>
      </c>
    </row>
    <row r="2447" spans="1:4" x14ac:dyDescent="0.2">
      <c r="A2447" s="489" t="s">
        <v>9257</v>
      </c>
      <c r="B2447" s="489" t="s">
        <v>229</v>
      </c>
      <c r="C2447" s="491">
        <v>42.589999999999996</v>
      </c>
      <c r="D2447" s="492" t="s">
        <v>4090</v>
      </c>
    </row>
    <row r="2448" spans="1:4" x14ac:dyDescent="0.2">
      <c r="A2448" s="489" t="s">
        <v>9257</v>
      </c>
      <c r="B2448" s="489" t="s">
        <v>229</v>
      </c>
      <c r="C2448" s="491">
        <v>15.78</v>
      </c>
      <c r="D2448" s="492" t="s">
        <v>4090</v>
      </c>
    </row>
    <row r="2449" spans="1:4" x14ac:dyDescent="0.2">
      <c r="A2449" s="489" t="s">
        <v>9257</v>
      </c>
      <c r="B2449" s="489" t="s">
        <v>229</v>
      </c>
      <c r="C2449" s="491">
        <v>32.71</v>
      </c>
      <c r="D2449" s="492" t="s">
        <v>4090</v>
      </c>
    </row>
    <row r="2450" spans="1:4" x14ac:dyDescent="0.2">
      <c r="A2450" s="489" t="s">
        <v>9257</v>
      </c>
      <c r="B2450" s="489" t="s">
        <v>229</v>
      </c>
      <c r="C2450" s="491">
        <v>17.809999999999999</v>
      </c>
      <c r="D2450" s="492" t="s">
        <v>4090</v>
      </c>
    </row>
    <row r="2451" spans="1:4" x14ac:dyDescent="0.2">
      <c r="A2451" s="489" t="s">
        <v>9257</v>
      </c>
      <c r="B2451" s="489" t="s">
        <v>229</v>
      </c>
      <c r="C2451" s="491">
        <v>23.240000000000002</v>
      </c>
      <c r="D2451" s="492" t="s">
        <v>4090</v>
      </c>
    </row>
    <row r="2452" spans="1:4" x14ac:dyDescent="0.2">
      <c r="A2452" s="489" t="s">
        <v>9257</v>
      </c>
      <c r="B2452" s="489" t="s">
        <v>229</v>
      </c>
      <c r="C2452" s="491">
        <v>13.34</v>
      </c>
      <c r="D2452" s="492" t="s">
        <v>4090</v>
      </c>
    </row>
    <row r="2453" spans="1:4" x14ac:dyDescent="0.2">
      <c r="A2453" s="489" t="s">
        <v>9257</v>
      </c>
      <c r="B2453" s="489" t="s">
        <v>229</v>
      </c>
      <c r="C2453" s="491">
        <v>9.15</v>
      </c>
      <c r="D2453" s="492" t="s">
        <v>4090</v>
      </c>
    </row>
    <row r="2454" spans="1:4" x14ac:dyDescent="0.2">
      <c r="A2454" s="489" t="s">
        <v>9257</v>
      </c>
      <c r="B2454" s="489" t="s">
        <v>229</v>
      </c>
      <c r="C2454" s="491">
        <v>27.490000000000002</v>
      </c>
      <c r="D2454" s="492" t="s">
        <v>4090</v>
      </c>
    </row>
    <row r="2455" spans="1:4" x14ac:dyDescent="0.2">
      <c r="A2455" s="489" t="s">
        <v>9257</v>
      </c>
      <c r="B2455" s="489" t="s">
        <v>229</v>
      </c>
      <c r="C2455" s="491">
        <v>16.93</v>
      </c>
      <c r="D2455" s="492" t="s">
        <v>4090</v>
      </c>
    </row>
    <row r="2456" spans="1:4" x14ac:dyDescent="0.2">
      <c r="A2456" s="489" t="s">
        <v>9257</v>
      </c>
      <c r="B2456" s="489" t="s">
        <v>229</v>
      </c>
      <c r="C2456" s="491">
        <v>7.46</v>
      </c>
      <c r="D2456" s="492" t="s">
        <v>4090</v>
      </c>
    </row>
    <row r="2457" spans="1:4" x14ac:dyDescent="0.2">
      <c r="A2457" s="489" t="s">
        <v>9257</v>
      </c>
      <c r="B2457" s="489" t="s">
        <v>229</v>
      </c>
      <c r="C2457" s="491">
        <v>11.16</v>
      </c>
      <c r="D2457" s="492" t="s">
        <v>4090</v>
      </c>
    </row>
    <row r="2458" spans="1:4" x14ac:dyDescent="0.2">
      <c r="A2458" s="489" t="s">
        <v>9257</v>
      </c>
      <c r="B2458" s="489" t="s">
        <v>229</v>
      </c>
      <c r="C2458" s="491">
        <v>26.88</v>
      </c>
      <c r="D2458" s="492" t="s">
        <v>4090</v>
      </c>
    </row>
    <row r="2459" spans="1:4" x14ac:dyDescent="0.2">
      <c r="A2459" s="489" t="s">
        <v>9257</v>
      </c>
      <c r="B2459" s="489" t="s">
        <v>229</v>
      </c>
      <c r="C2459" s="491">
        <v>45.110000000000007</v>
      </c>
      <c r="D2459" s="492" t="s">
        <v>4090</v>
      </c>
    </row>
    <row r="2460" spans="1:4" x14ac:dyDescent="0.2">
      <c r="A2460" s="489" t="s">
        <v>9257</v>
      </c>
      <c r="B2460" s="489" t="s">
        <v>229</v>
      </c>
      <c r="C2460" s="491">
        <v>20.94</v>
      </c>
      <c r="D2460" s="492" t="s">
        <v>4090</v>
      </c>
    </row>
    <row r="2461" spans="1:4" x14ac:dyDescent="0.2">
      <c r="A2461" s="489" t="s">
        <v>9257</v>
      </c>
      <c r="B2461" s="489" t="s">
        <v>229</v>
      </c>
      <c r="C2461" s="491">
        <v>22.29</v>
      </c>
      <c r="D2461" s="492" t="s">
        <v>4090</v>
      </c>
    </row>
    <row r="2462" spans="1:4" x14ac:dyDescent="0.2">
      <c r="A2462" s="489" t="s">
        <v>9257</v>
      </c>
      <c r="B2462" s="489" t="s">
        <v>229</v>
      </c>
      <c r="C2462" s="491">
        <v>37.120000000000005</v>
      </c>
      <c r="D2462" s="492" t="s">
        <v>4090</v>
      </c>
    </row>
    <row r="2463" spans="1:4" x14ac:dyDescent="0.2">
      <c r="A2463" s="489" t="s">
        <v>9257</v>
      </c>
      <c r="B2463" s="489" t="s">
        <v>229</v>
      </c>
      <c r="C2463" s="491">
        <v>15.88</v>
      </c>
      <c r="D2463" s="492" t="s">
        <v>4090</v>
      </c>
    </row>
    <row r="2464" spans="1:4" x14ac:dyDescent="0.2">
      <c r="A2464" s="489" t="s">
        <v>9257</v>
      </c>
      <c r="B2464" s="489" t="s">
        <v>229</v>
      </c>
      <c r="C2464" s="491">
        <v>26.150000000000002</v>
      </c>
      <c r="D2464" s="492" t="s">
        <v>4090</v>
      </c>
    </row>
    <row r="2465" spans="1:4" x14ac:dyDescent="0.2">
      <c r="A2465" s="489" t="s">
        <v>9257</v>
      </c>
      <c r="B2465" s="489" t="s">
        <v>229</v>
      </c>
      <c r="C2465" s="491">
        <v>29.78</v>
      </c>
      <c r="D2465" s="492" t="s">
        <v>4090</v>
      </c>
    </row>
    <row r="2466" spans="1:4" x14ac:dyDescent="0.2">
      <c r="A2466" s="489" t="s">
        <v>9257</v>
      </c>
      <c r="B2466" s="489" t="s">
        <v>229</v>
      </c>
      <c r="C2466" s="491">
        <v>43.25</v>
      </c>
      <c r="D2466" s="492" t="s">
        <v>4090</v>
      </c>
    </row>
    <row r="2467" spans="1:4" x14ac:dyDescent="0.2">
      <c r="A2467" s="489" t="s">
        <v>9257</v>
      </c>
      <c r="B2467" s="489" t="s">
        <v>229</v>
      </c>
      <c r="C2467" s="491">
        <v>63.94</v>
      </c>
      <c r="D2467" s="492" t="s">
        <v>4090</v>
      </c>
    </row>
    <row r="2468" spans="1:4" x14ac:dyDescent="0.2">
      <c r="A2468" s="489" t="s">
        <v>9257</v>
      </c>
      <c r="B2468" s="489" t="s">
        <v>229</v>
      </c>
      <c r="C2468" s="491">
        <v>24.009999999999998</v>
      </c>
      <c r="D2468" s="492" t="s">
        <v>4090</v>
      </c>
    </row>
    <row r="2469" spans="1:4" x14ac:dyDescent="0.2">
      <c r="A2469" s="489" t="s">
        <v>9257</v>
      </c>
      <c r="B2469" s="489" t="s">
        <v>229</v>
      </c>
      <c r="C2469" s="491">
        <v>45.580000000000005</v>
      </c>
      <c r="D2469" s="492" t="s">
        <v>4090</v>
      </c>
    </row>
    <row r="2470" spans="1:4" x14ac:dyDescent="0.2">
      <c r="A2470" s="489" t="s">
        <v>9257</v>
      </c>
      <c r="B2470" s="489" t="s">
        <v>229</v>
      </c>
      <c r="C2470" s="491">
        <v>16.330000000000002</v>
      </c>
      <c r="D2470" s="492" t="s">
        <v>4090</v>
      </c>
    </row>
    <row r="2471" spans="1:4" x14ac:dyDescent="0.2">
      <c r="A2471" s="489" t="s">
        <v>9257</v>
      </c>
      <c r="B2471" s="489" t="s">
        <v>229</v>
      </c>
      <c r="C2471" s="491">
        <v>23.38</v>
      </c>
      <c r="D2471" s="492" t="s">
        <v>4090</v>
      </c>
    </row>
    <row r="2472" spans="1:4" x14ac:dyDescent="0.2">
      <c r="A2472" s="489" t="s">
        <v>9257</v>
      </c>
      <c r="B2472" s="489" t="s">
        <v>229</v>
      </c>
      <c r="C2472" s="491">
        <v>14.829999999999998</v>
      </c>
      <c r="D2472" s="492" t="s">
        <v>4090</v>
      </c>
    </row>
    <row r="2473" spans="1:4" x14ac:dyDescent="0.2">
      <c r="A2473" s="489" t="s">
        <v>9257</v>
      </c>
      <c r="B2473" s="489" t="s">
        <v>229</v>
      </c>
      <c r="C2473" s="491">
        <v>22.700000000000003</v>
      </c>
      <c r="D2473" s="492" t="s">
        <v>4090</v>
      </c>
    </row>
    <row r="2474" spans="1:4" x14ac:dyDescent="0.2">
      <c r="A2474" s="489" t="s">
        <v>9257</v>
      </c>
      <c r="B2474" s="489" t="s">
        <v>229</v>
      </c>
      <c r="C2474" s="491">
        <v>23.08</v>
      </c>
      <c r="D2474" s="492" t="s">
        <v>4090</v>
      </c>
    </row>
    <row r="2475" spans="1:4" x14ac:dyDescent="0.2">
      <c r="A2475" s="489" t="s">
        <v>9257</v>
      </c>
      <c r="B2475" s="489" t="s">
        <v>229</v>
      </c>
      <c r="C2475" s="491">
        <v>13.010000000000002</v>
      </c>
      <c r="D2475" s="492" t="s">
        <v>4090</v>
      </c>
    </row>
    <row r="2476" spans="1:4" x14ac:dyDescent="0.2">
      <c r="A2476" s="489" t="s">
        <v>9257</v>
      </c>
      <c r="B2476" s="489" t="s">
        <v>229</v>
      </c>
      <c r="C2476" s="491">
        <v>6.69</v>
      </c>
      <c r="D2476" s="492" t="s">
        <v>4090</v>
      </c>
    </row>
    <row r="2477" spans="1:4" x14ac:dyDescent="0.2">
      <c r="A2477" s="489" t="s">
        <v>9257</v>
      </c>
      <c r="B2477" s="489" t="s">
        <v>229</v>
      </c>
      <c r="C2477" s="491">
        <v>11.940000000000001</v>
      </c>
      <c r="D2477" s="492" t="s">
        <v>4090</v>
      </c>
    </row>
    <row r="2478" spans="1:4" x14ac:dyDescent="0.2">
      <c r="A2478" s="489" t="s">
        <v>9257</v>
      </c>
      <c r="B2478" s="489" t="s">
        <v>229</v>
      </c>
      <c r="C2478" s="491">
        <v>26.69</v>
      </c>
      <c r="D2478" s="492" t="s">
        <v>4090</v>
      </c>
    </row>
    <row r="2479" spans="1:4" x14ac:dyDescent="0.2">
      <c r="A2479" s="489" t="s">
        <v>9257</v>
      </c>
      <c r="B2479" s="489" t="s">
        <v>229</v>
      </c>
      <c r="C2479" s="491">
        <v>21.58</v>
      </c>
      <c r="D2479" s="492" t="s">
        <v>4090</v>
      </c>
    </row>
    <row r="2480" spans="1:4" x14ac:dyDescent="0.2">
      <c r="A2480" s="489" t="s">
        <v>9257</v>
      </c>
      <c r="B2480" s="489" t="s">
        <v>229</v>
      </c>
      <c r="C2480" s="491">
        <v>27.06</v>
      </c>
      <c r="D2480" s="492" t="s">
        <v>4090</v>
      </c>
    </row>
    <row r="2481" spans="1:4" x14ac:dyDescent="0.2">
      <c r="A2481" s="489" t="s">
        <v>9257</v>
      </c>
      <c r="B2481" s="489" t="s">
        <v>229</v>
      </c>
      <c r="C2481" s="491">
        <v>17.669999999999998</v>
      </c>
      <c r="D2481" s="492" t="s">
        <v>4090</v>
      </c>
    </row>
    <row r="2482" spans="1:4" x14ac:dyDescent="0.2">
      <c r="A2482" s="489" t="s">
        <v>9257</v>
      </c>
      <c r="B2482" s="489" t="s">
        <v>229</v>
      </c>
      <c r="C2482" s="491">
        <v>27.89</v>
      </c>
      <c r="D2482" s="492" t="s">
        <v>4090</v>
      </c>
    </row>
    <row r="2483" spans="1:4" x14ac:dyDescent="0.2">
      <c r="A2483" s="489" t="s">
        <v>9257</v>
      </c>
      <c r="B2483" s="489" t="s">
        <v>229</v>
      </c>
      <c r="C2483" s="491">
        <v>7.06</v>
      </c>
      <c r="D2483" s="492" t="s">
        <v>4090</v>
      </c>
    </row>
    <row r="2484" spans="1:4" x14ac:dyDescent="0.2">
      <c r="A2484" s="489" t="s">
        <v>9257</v>
      </c>
      <c r="B2484" s="489" t="s">
        <v>229</v>
      </c>
      <c r="C2484" s="491">
        <v>39.830000000000005</v>
      </c>
      <c r="D2484" s="492" t="s">
        <v>4090</v>
      </c>
    </row>
    <row r="2485" spans="1:4" x14ac:dyDescent="0.2">
      <c r="A2485" s="489" t="s">
        <v>9257</v>
      </c>
      <c r="B2485" s="489" t="s">
        <v>229</v>
      </c>
      <c r="C2485" s="491">
        <v>23.919999999999998</v>
      </c>
      <c r="D2485" s="492" t="s">
        <v>4090</v>
      </c>
    </row>
    <row r="2486" spans="1:4" x14ac:dyDescent="0.2">
      <c r="A2486" s="489" t="s">
        <v>9257</v>
      </c>
      <c r="B2486" s="489" t="s">
        <v>229</v>
      </c>
      <c r="C2486" s="491">
        <v>31.06</v>
      </c>
      <c r="D2486" s="492" t="s">
        <v>4090</v>
      </c>
    </row>
    <row r="2487" spans="1:4" x14ac:dyDescent="0.2">
      <c r="A2487" s="489" t="s">
        <v>9257</v>
      </c>
      <c r="B2487" s="489" t="s">
        <v>229</v>
      </c>
      <c r="C2487" s="491">
        <v>8.84</v>
      </c>
      <c r="D2487" s="492" t="s">
        <v>4090</v>
      </c>
    </row>
    <row r="2488" spans="1:4" x14ac:dyDescent="0.2">
      <c r="A2488" s="489" t="s">
        <v>9257</v>
      </c>
      <c r="B2488" s="489" t="s">
        <v>229</v>
      </c>
      <c r="C2488" s="491">
        <v>16.48</v>
      </c>
      <c r="D2488" s="492" t="s">
        <v>4090</v>
      </c>
    </row>
    <row r="2489" spans="1:4" x14ac:dyDescent="0.2">
      <c r="A2489" s="489" t="s">
        <v>9257</v>
      </c>
      <c r="B2489" s="489" t="s">
        <v>229</v>
      </c>
      <c r="C2489" s="491">
        <v>9.0200000000000014</v>
      </c>
      <c r="D2489" s="492" t="s">
        <v>4090</v>
      </c>
    </row>
    <row r="2490" spans="1:4" x14ac:dyDescent="0.2">
      <c r="A2490" s="489" t="s">
        <v>9257</v>
      </c>
      <c r="B2490" s="489" t="s">
        <v>229</v>
      </c>
      <c r="C2490" s="491">
        <v>6.99</v>
      </c>
      <c r="D2490" s="492" t="s">
        <v>4090</v>
      </c>
    </row>
    <row r="2491" spans="1:4" x14ac:dyDescent="0.2">
      <c r="A2491" s="489" t="s">
        <v>9257</v>
      </c>
      <c r="B2491" s="489" t="s">
        <v>229</v>
      </c>
      <c r="C2491" s="491">
        <v>12.000000000000002</v>
      </c>
      <c r="D2491" s="492" t="s">
        <v>4090</v>
      </c>
    </row>
    <row r="2492" spans="1:4" x14ac:dyDescent="0.2">
      <c r="A2492" s="489" t="s">
        <v>9257</v>
      </c>
      <c r="B2492" s="489" t="s">
        <v>229</v>
      </c>
      <c r="C2492" s="491">
        <v>114.18999999999998</v>
      </c>
      <c r="D2492" s="492" t="s">
        <v>4090</v>
      </c>
    </row>
    <row r="2493" spans="1:4" x14ac:dyDescent="0.2">
      <c r="A2493" s="489" t="s">
        <v>9257</v>
      </c>
      <c r="B2493" s="489" t="s">
        <v>229</v>
      </c>
      <c r="C2493" s="491">
        <v>27.11</v>
      </c>
      <c r="D2493" s="492" t="s">
        <v>4090</v>
      </c>
    </row>
    <row r="2494" spans="1:4" x14ac:dyDescent="0.2">
      <c r="A2494" s="489" t="s">
        <v>9257</v>
      </c>
      <c r="B2494" s="489" t="s">
        <v>229</v>
      </c>
      <c r="C2494" s="491">
        <v>92.53</v>
      </c>
      <c r="D2494" s="492" t="s">
        <v>4090</v>
      </c>
    </row>
    <row r="2495" spans="1:4" x14ac:dyDescent="0.2">
      <c r="A2495" s="489" t="s">
        <v>9257</v>
      </c>
      <c r="B2495" s="489" t="s">
        <v>229</v>
      </c>
      <c r="C2495" s="491">
        <v>15.64</v>
      </c>
      <c r="D2495" s="492" t="s">
        <v>4090</v>
      </c>
    </row>
    <row r="2496" spans="1:4" x14ac:dyDescent="0.2">
      <c r="A2496" s="489" t="s">
        <v>9257</v>
      </c>
      <c r="B2496" s="489" t="s">
        <v>229</v>
      </c>
      <c r="C2496" s="491">
        <v>16.61</v>
      </c>
      <c r="D2496" s="492" t="s">
        <v>4090</v>
      </c>
    </row>
    <row r="2497" spans="1:4" x14ac:dyDescent="0.2">
      <c r="A2497" s="489" t="s">
        <v>9257</v>
      </c>
      <c r="B2497" s="489" t="s">
        <v>229</v>
      </c>
      <c r="C2497" s="491">
        <v>11.049999999999999</v>
      </c>
      <c r="D2497" s="492" t="s">
        <v>4090</v>
      </c>
    </row>
    <row r="2498" spans="1:4" x14ac:dyDescent="0.2">
      <c r="A2498" s="489" t="s">
        <v>9257</v>
      </c>
      <c r="B2498" s="489" t="s">
        <v>229</v>
      </c>
      <c r="C2498" s="491">
        <v>23.78</v>
      </c>
      <c r="D2498" s="492" t="s">
        <v>4090</v>
      </c>
    </row>
    <row r="2499" spans="1:4" x14ac:dyDescent="0.2">
      <c r="A2499" s="489" t="s">
        <v>9257</v>
      </c>
      <c r="B2499" s="489" t="s">
        <v>229</v>
      </c>
      <c r="C2499" s="491">
        <v>22.75</v>
      </c>
      <c r="D2499" s="492" t="s">
        <v>4090</v>
      </c>
    </row>
    <row r="2500" spans="1:4" x14ac:dyDescent="0.2">
      <c r="A2500" s="489" t="s">
        <v>9257</v>
      </c>
      <c r="B2500" s="489" t="s">
        <v>229</v>
      </c>
      <c r="C2500" s="491">
        <v>10.959999999999999</v>
      </c>
      <c r="D2500" s="492" t="s">
        <v>4090</v>
      </c>
    </row>
    <row r="2501" spans="1:4" x14ac:dyDescent="0.2">
      <c r="A2501" s="489" t="s">
        <v>9257</v>
      </c>
      <c r="B2501" s="489" t="s">
        <v>229</v>
      </c>
      <c r="C2501" s="491">
        <v>12.989999999999998</v>
      </c>
      <c r="D2501" s="492" t="s">
        <v>4090</v>
      </c>
    </row>
    <row r="2502" spans="1:4" x14ac:dyDescent="0.2">
      <c r="A2502" s="489" t="s">
        <v>9257</v>
      </c>
      <c r="B2502" s="489" t="s">
        <v>229</v>
      </c>
      <c r="C2502" s="491">
        <v>12.829999999999998</v>
      </c>
      <c r="D2502" s="492" t="s">
        <v>4090</v>
      </c>
    </row>
    <row r="2503" spans="1:4" x14ac:dyDescent="0.2">
      <c r="A2503" s="489" t="s">
        <v>9257</v>
      </c>
      <c r="B2503" s="489" t="s">
        <v>229</v>
      </c>
      <c r="C2503" s="491">
        <v>11.54</v>
      </c>
      <c r="D2503" s="492" t="s">
        <v>4090</v>
      </c>
    </row>
    <row r="2504" spans="1:4" x14ac:dyDescent="0.2">
      <c r="A2504" s="489" t="s">
        <v>9257</v>
      </c>
      <c r="B2504" s="489" t="s">
        <v>229</v>
      </c>
      <c r="C2504" s="491">
        <v>24.56</v>
      </c>
      <c r="D2504" s="492" t="s">
        <v>4090</v>
      </c>
    </row>
    <row r="2505" spans="1:4" x14ac:dyDescent="0.2">
      <c r="A2505" s="489" t="s">
        <v>9257</v>
      </c>
      <c r="B2505" s="489" t="s">
        <v>229</v>
      </c>
      <c r="C2505" s="491">
        <v>14.5</v>
      </c>
      <c r="D2505" s="492" t="s">
        <v>4090</v>
      </c>
    </row>
    <row r="2506" spans="1:4" x14ac:dyDescent="0.2">
      <c r="A2506" s="489" t="s">
        <v>9257</v>
      </c>
      <c r="B2506" s="489" t="s">
        <v>229</v>
      </c>
      <c r="C2506" s="491">
        <v>17.28</v>
      </c>
      <c r="D2506" s="492" t="s">
        <v>4090</v>
      </c>
    </row>
    <row r="2507" spans="1:4" x14ac:dyDescent="0.2">
      <c r="A2507" s="489" t="s">
        <v>9257</v>
      </c>
      <c r="B2507" s="489" t="s">
        <v>229</v>
      </c>
      <c r="C2507" s="491">
        <v>11.52</v>
      </c>
      <c r="D2507" s="492" t="s">
        <v>4090</v>
      </c>
    </row>
    <row r="2508" spans="1:4" x14ac:dyDescent="0.2">
      <c r="A2508" s="489" t="s">
        <v>9257</v>
      </c>
      <c r="B2508" s="489" t="s">
        <v>229</v>
      </c>
      <c r="C2508" s="491">
        <v>3.8</v>
      </c>
      <c r="D2508" s="492" t="s">
        <v>4090</v>
      </c>
    </row>
    <row r="2509" spans="1:4" x14ac:dyDescent="0.2">
      <c r="A2509" s="489" t="s">
        <v>9257</v>
      </c>
      <c r="B2509" s="489" t="s">
        <v>229</v>
      </c>
      <c r="C2509" s="491">
        <v>15.469999999999999</v>
      </c>
      <c r="D2509" s="492" t="s">
        <v>4090</v>
      </c>
    </row>
    <row r="2510" spans="1:4" x14ac:dyDescent="0.2">
      <c r="A2510" s="489" t="s">
        <v>9257</v>
      </c>
      <c r="B2510" s="489" t="s">
        <v>229</v>
      </c>
      <c r="C2510" s="491">
        <v>13.090000000000002</v>
      </c>
      <c r="D2510" s="492" t="s">
        <v>4090</v>
      </c>
    </row>
    <row r="2511" spans="1:4" x14ac:dyDescent="0.2">
      <c r="A2511" s="489" t="s">
        <v>9257</v>
      </c>
      <c r="B2511" s="489" t="s">
        <v>229</v>
      </c>
      <c r="C2511" s="491">
        <v>6.0100000000000007</v>
      </c>
      <c r="D2511" s="492" t="s">
        <v>4090</v>
      </c>
    </row>
    <row r="2512" spans="1:4" x14ac:dyDescent="0.2">
      <c r="A2512" s="489" t="s">
        <v>9257</v>
      </c>
      <c r="B2512" s="489" t="s">
        <v>229</v>
      </c>
      <c r="C2512" s="491">
        <v>87.66</v>
      </c>
      <c r="D2512" s="492" t="s">
        <v>4090</v>
      </c>
    </row>
    <row r="2513" spans="1:4" x14ac:dyDescent="0.2">
      <c r="A2513" s="489" t="s">
        <v>9257</v>
      </c>
      <c r="B2513" s="489" t="s">
        <v>229</v>
      </c>
      <c r="C2513" s="491">
        <v>16.95</v>
      </c>
      <c r="D2513" s="492" t="s">
        <v>4090</v>
      </c>
    </row>
    <row r="2514" spans="1:4" x14ac:dyDescent="0.2">
      <c r="A2514" s="489" t="s">
        <v>9257</v>
      </c>
      <c r="B2514" s="489" t="s">
        <v>229</v>
      </c>
      <c r="C2514" s="491">
        <v>18.080000000000002</v>
      </c>
      <c r="D2514" s="492" t="s">
        <v>4090</v>
      </c>
    </row>
    <row r="2515" spans="1:4" x14ac:dyDescent="0.2">
      <c r="A2515" s="489" t="s">
        <v>9257</v>
      </c>
      <c r="B2515" s="489" t="s">
        <v>229</v>
      </c>
      <c r="C2515" s="491">
        <v>33.050000000000004</v>
      </c>
      <c r="D2515" s="492" t="s">
        <v>4090</v>
      </c>
    </row>
    <row r="2516" spans="1:4" x14ac:dyDescent="0.2">
      <c r="A2516" s="489" t="s">
        <v>9257</v>
      </c>
      <c r="B2516" s="489" t="s">
        <v>229</v>
      </c>
      <c r="C2516" s="491">
        <v>40.129999999999995</v>
      </c>
      <c r="D2516" s="492" t="s">
        <v>4090</v>
      </c>
    </row>
    <row r="2517" spans="1:4" x14ac:dyDescent="0.2">
      <c r="A2517" s="489" t="s">
        <v>9257</v>
      </c>
      <c r="B2517" s="489" t="s">
        <v>229</v>
      </c>
      <c r="C2517" s="491">
        <v>33.82</v>
      </c>
      <c r="D2517" s="492" t="s">
        <v>4090</v>
      </c>
    </row>
    <row r="2518" spans="1:4" x14ac:dyDescent="0.2">
      <c r="A2518" s="489" t="s">
        <v>9257</v>
      </c>
      <c r="B2518" s="489" t="s">
        <v>229</v>
      </c>
      <c r="C2518" s="491">
        <v>9.5500000000000007</v>
      </c>
      <c r="D2518" s="492" t="s">
        <v>4090</v>
      </c>
    </row>
    <row r="2519" spans="1:4" x14ac:dyDescent="0.2">
      <c r="A2519" s="489" t="s">
        <v>9257</v>
      </c>
      <c r="B2519" s="489" t="s">
        <v>229</v>
      </c>
      <c r="C2519" s="491">
        <v>22.03</v>
      </c>
      <c r="D2519" s="492" t="s">
        <v>4090</v>
      </c>
    </row>
    <row r="2520" spans="1:4" x14ac:dyDescent="0.2">
      <c r="A2520" s="489" t="s">
        <v>9257</v>
      </c>
      <c r="B2520" s="489" t="s">
        <v>229</v>
      </c>
      <c r="C2520" s="491">
        <v>33.200000000000003</v>
      </c>
      <c r="D2520" s="492" t="s">
        <v>4090</v>
      </c>
    </row>
    <row r="2521" spans="1:4" x14ac:dyDescent="0.2">
      <c r="A2521" s="489" t="s">
        <v>9257</v>
      </c>
      <c r="B2521" s="489" t="s">
        <v>229</v>
      </c>
      <c r="C2521" s="491">
        <v>25.350000000000005</v>
      </c>
      <c r="D2521" s="492" t="s">
        <v>4090</v>
      </c>
    </row>
    <row r="2522" spans="1:4" x14ac:dyDescent="0.2">
      <c r="A2522" s="489" t="s">
        <v>9257</v>
      </c>
      <c r="B2522" s="489" t="s">
        <v>229</v>
      </c>
      <c r="C2522" s="491">
        <v>24.650000000000002</v>
      </c>
      <c r="D2522" s="492" t="s">
        <v>4090</v>
      </c>
    </row>
    <row r="2523" spans="1:4" x14ac:dyDescent="0.2">
      <c r="A2523" s="489" t="s">
        <v>9257</v>
      </c>
      <c r="B2523" s="489" t="s">
        <v>229</v>
      </c>
      <c r="C2523" s="491">
        <v>7.33</v>
      </c>
      <c r="D2523" s="492" t="s">
        <v>4090</v>
      </c>
    </row>
    <row r="2524" spans="1:4" x14ac:dyDescent="0.2">
      <c r="A2524" s="489" t="s">
        <v>9257</v>
      </c>
      <c r="B2524" s="489" t="s">
        <v>229</v>
      </c>
      <c r="C2524" s="491">
        <v>68.63000000000001</v>
      </c>
      <c r="D2524" s="492" t="s">
        <v>4090</v>
      </c>
    </row>
    <row r="2525" spans="1:4" x14ac:dyDescent="0.2">
      <c r="A2525" s="489" t="s">
        <v>9257</v>
      </c>
      <c r="B2525" s="489" t="s">
        <v>229</v>
      </c>
      <c r="C2525" s="491">
        <v>18.13</v>
      </c>
      <c r="D2525" s="492" t="s">
        <v>4090</v>
      </c>
    </row>
    <row r="2526" spans="1:4" x14ac:dyDescent="0.2">
      <c r="A2526" s="489" t="s">
        <v>9257</v>
      </c>
      <c r="B2526" s="489" t="s">
        <v>229</v>
      </c>
      <c r="C2526" s="491">
        <v>21.23</v>
      </c>
      <c r="D2526" s="492" t="s">
        <v>4090</v>
      </c>
    </row>
    <row r="2527" spans="1:4" x14ac:dyDescent="0.2">
      <c r="A2527" s="489" t="s">
        <v>9257</v>
      </c>
      <c r="B2527" s="489" t="s">
        <v>229</v>
      </c>
      <c r="C2527" s="491">
        <v>15.840000000000002</v>
      </c>
      <c r="D2527" s="492" t="s">
        <v>4090</v>
      </c>
    </row>
    <row r="2528" spans="1:4" x14ac:dyDescent="0.2">
      <c r="A2528" s="489" t="s">
        <v>9257</v>
      </c>
      <c r="B2528" s="489" t="s">
        <v>229</v>
      </c>
      <c r="C2528" s="491">
        <v>29.130000000000003</v>
      </c>
      <c r="D2528" s="492" t="s">
        <v>4090</v>
      </c>
    </row>
    <row r="2529" spans="1:4" x14ac:dyDescent="0.2">
      <c r="A2529" s="489" t="s">
        <v>9257</v>
      </c>
      <c r="B2529" s="489" t="s">
        <v>229</v>
      </c>
      <c r="C2529" s="491">
        <v>46.070000000000007</v>
      </c>
      <c r="D2529" s="492" t="s">
        <v>4090</v>
      </c>
    </row>
    <row r="2530" spans="1:4" x14ac:dyDescent="0.2">
      <c r="A2530" s="489" t="s">
        <v>9257</v>
      </c>
      <c r="B2530" s="489" t="s">
        <v>229</v>
      </c>
      <c r="C2530" s="491">
        <v>24.64</v>
      </c>
      <c r="D2530" s="492" t="s">
        <v>4090</v>
      </c>
    </row>
    <row r="2531" spans="1:4" x14ac:dyDescent="0.2">
      <c r="A2531" s="489" t="s">
        <v>9257</v>
      </c>
      <c r="B2531" s="489" t="s">
        <v>229</v>
      </c>
      <c r="C2531" s="491">
        <v>114.66</v>
      </c>
      <c r="D2531" s="492" t="s">
        <v>4090</v>
      </c>
    </row>
    <row r="2532" spans="1:4" x14ac:dyDescent="0.2">
      <c r="A2532" s="489" t="s">
        <v>9257</v>
      </c>
      <c r="B2532" s="489" t="s">
        <v>229</v>
      </c>
      <c r="C2532" s="491">
        <v>195.58999999999997</v>
      </c>
      <c r="D2532" s="492" t="s">
        <v>4090</v>
      </c>
    </row>
    <row r="2533" spans="1:4" x14ac:dyDescent="0.2">
      <c r="A2533" s="489" t="s">
        <v>9257</v>
      </c>
      <c r="B2533" s="489" t="s">
        <v>229</v>
      </c>
      <c r="C2533" s="491">
        <v>18.100000000000001</v>
      </c>
      <c r="D2533" s="492" t="s">
        <v>4090</v>
      </c>
    </row>
    <row r="2534" spans="1:4" x14ac:dyDescent="0.2">
      <c r="A2534" s="489" t="s">
        <v>9257</v>
      </c>
      <c r="B2534" s="489" t="s">
        <v>229</v>
      </c>
      <c r="C2534" s="491">
        <v>16.790000000000003</v>
      </c>
      <c r="D2534" s="492" t="s">
        <v>4090</v>
      </c>
    </row>
    <row r="2535" spans="1:4" x14ac:dyDescent="0.2">
      <c r="A2535" s="489" t="s">
        <v>9257</v>
      </c>
      <c r="B2535" s="489" t="s">
        <v>229</v>
      </c>
      <c r="C2535" s="491">
        <v>15.519999999999998</v>
      </c>
      <c r="D2535" s="492" t="s">
        <v>4090</v>
      </c>
    </row>
    <row r="2536" spans="1:4" x14ac:dyDescent="0.2">
      <c r="A2536" s="489" t="s">
        <v>9257</v>
      </c>
      <c r="B2536" s="489" t="s">
        <v>229</v>
      </c>
      <c r="C2536" s="491">
        <v>8.76</v>
      </c>
      <c r="D2536" s="492" t="s">
        <v>4090</v>
      </c>
    </row>
    <row r="2537" spans="1:4" x14ac:dyDescent="0.2">
      <c r="A2537" s="489" t="s">
        <v>9257</v>
      </c>
      <c r="B2537" s="489" t="s">
        <v>229</v>
      </c>
      <c r="C2537" s="491">
        <v>3.1200000000000006</v>
      </c>
      <c r="D2537" s="492" t="s">
        <v>4090</v>
      </c>
    </row>
    <row r="2538" spans="1:4" x14ac:dyDescent="0.2">
      <c r="A2538" s="489" t="s">
        <v>9257</v>
      </c>
      <c r="B2538" s="489" t="s">
        <v>229</v>
      </c>
      <c r="C2538" s="491">
        <v>28.97</v>
      </c>
      <c r="D2538" s="492" t="s">
        <v>4090</v>
      </c>
    </row>
    <row r="2539" spans="1:4" x14ac:dyDescent="0.2">
      <c r="A2539" s="489" t="s">
        <v>9257</v>
      </c>
      <c r="B2539" s="489" t="s">
        <v>229</v>
      </c>
      <c r="C2539" s="491">
        <v>21.87</v>
      </c>
      <c r="D2539" s="492" t="s">
        <v>4090</v>
      </c>
    </row>
    <row r="2540" spans="1:4" x14ac:dyDescent="0.2">
      <c r="A2540" s="489" t="s">
        <v>9257</v>
      </c>
      <c r="B2540" s="489" t="s">
        <v>229</v>
      </c>
      <c r="C2540" s="491">
        <v>8.48</v>
      </c>
      <c r="D2540" s="492" t="s">
        <v>4090</v>
      </c>
    </row>
    <row r="2541" spans="1:4" x14ac:dyDescent="0.2">
      <c r="A2541" s="489" t="s">
        <v>9257</v>
      </c>
      <c r="B2541" s="489" t="s">
        <v>229</v>
      </c>
      <c r="C2541" s="491">
        <v>21.830000000000002</v>
      </c>
      <c r="D2541" s="492" t="s">
        <v>4090</v>
      </c>
    </row>
    <row r="2542" spans="1:4" x14ac:dyDescent="0.2">
      <c r="A2542" s="489" t="s">
        <v>9257</v>
      </c>
      <c r="B2542" s="489" t="s">
        <v>229</v>
      </c>
      <c r="C2542" s="491">
        <v>20.060000000000002</v>
      </c>
      <c r="D2542" s="492" t="s">
        <v>4090</v>
      </c>
    </row>
    <row r="2543" spans="1:4" x14ac:dyDescent="0.2">
      <c r="A2543" s="489" t="s">
        <v>9257</v>
      </c>
      <c r="B2543" s="489" t="s">
        <v>229</v>
      </c>
      <c r="C2543" s="491">
        <v>19.829999999999998</v>
      </c>
      <c r="D2543" s="492" t="s">
        <v>4090</v>
      </c>
    </row>
    <row r="2544" spans="1:4" x14ac:dyDescent="0.2">
      <c r="A2544" s="489" t="s">
        <v>9257</v>
      </c>
      <c r="B2544" s="489" t="s">
        <v>229</v>
      </c>
      <c r="C2544" s="491">
        <v>18.299999999999997</v>
      </c>
      <c r="D2544" s="492" t="s">
        <v>4090</v>
      </c>
    </row>
    <row r="2545" spans="1:4" x14ac:dyDescent="0.2">
      <c r="A2545" s="489" t="s">
        <v>9257</v>
      </c>
      <c r="B2545" s="489" t="s">
        <v>229</v>
      </c>
      <c r="C2545" s="491">
        <v>19.77</v>
      </c>
      <c r="D2545" s="492" t="s">
        <v>4090</v>
      </c>
    </row>
    <row r="2546" spans="1:4" x14ac:dyDescent="0.2">
      <c r="A2546" s="489" t="s">
        <v>9257</v>
      </c>
      <c r="B2546" s="489" t="s">
        <v>229</v>
      </c>
      <c r="C2546" s="491">
        <v>26.11</v>
      </c>
      <c r="D2546" s="492" t="s">
        <v>4090</v>
      </c>
    </row>
    <row r="2547" spans="1:4" x14ac:dyDescent="0.2">
      <c r="A2547" s="489" t="s">
        <v>9257</v>
      </c>
      <c r="B2547" s="489" t="s">
        <v>229</v>
      </c>
      <c r="C2547" s="491">
        <v>16.830000000000002</v>
      </c>
      <c r="D2547" s="492" t="s">
        <v>4090</v>
      </c>
    </row>
    <row r="2548" spans="1:4" x14ac:dyDescent="0.2">
      <c r="A2548" s="489" t="s">
        <v>9257</v>
      </c>
      <c r="B2548" s="489" t="s">
        <v>229</v>
      </c>
      <c r="C2548" s="491">
        <v>35.08</v>
      </c>
      <c r="D2548" s="492" t="s">
        <v>4090</v>
      </c>
    </row>
    <row r="2549" spans="1:4" x14ac:dyDescent="0.2">
      <c r="A2549" s="489" t="s">
        <v>9257</v>
      </c>
      <c r="B2549" s="489" t="s">
        <v>229</v>
      </c>
      <c r="C2549" s="491">
        <v>29.630000000000003</v>
      </c>
      <c r="D2549" s="492" t="s">
        <v>4090</v>
      </c>
    </row>
    <row r="2550" spans="1:4" x14ac:dyDescent="0.2">
      <c r="A2550" s="489" t="s">
        <v>9257</v>
      </c>
      <c r="B2550" s="489" t="s">
        <v>229</v>
      </c>
      <c r="C2550" s="491">
        <v>23.69</v>
      </c>
      <c r="D2550" s="492" t="s">
        <v>4090</v>
      </c>
    </row>
    <row r="2551" spans="1:4" x14ac:dyDescent="0.2">
      <c r="A2551" s="489" t="s">
        <v>9257</v>
      </c>
      <c r="B2551" s="489" t="s">
        <v>229</v>
      </c>
      <c r="C2551" s="491">
        <v>26.26</v>
      </c>
      <c r="D2551" s="492" t="s">
        <v>4090</v>
      </c>
    </row>
    <row r="2552" spans="1:4" x14ac:dyDescent="0.2">
      <c r="A2552" s="489" t="s">
        <v>9257</v>
      </c>
      <c r="B2552" s="489" t="s">
        <v>229</v>
      </c>
      <c r="C2552" s="491">
        <v>8.7100000000000009</v>
      </c>
      <c r="D2552" s="492" t="s">
        <v>4090</v>
      </c>
    </row>
    <row r="2553" spans="1:4" x14ac:dyDescent="0.2">
      <c r="A2553" s="489" t="s">
        <v>9257</v>
      </c>
      <c r="B2553" s="489" t="s">
        <v>229</v>
      </c>
      <c r="C2553" s="491">
        <v>29.950000000000003</v>
      </c>
      <c r="D2553" s="492" t="s">
        <v>4090</v>
      </c>
    </row>
    <row r="2554" spans="1:4" x14ac:dyDescent="0.2">
      <c r="A2554" s="489" t="s">
        <v>9257</v>
      </c>
      <c r="B2554" s="489" t="s">
        <v>229</v>
      </c>
      <c r="C2554" s="491">
        <v>10.870000000000001</v>
      </c>
      <c r="D2554" s="492" t="s">
        <v>4090</v>
      </c>
    </row>
    <row r="2555" spans="1:4" x14ac:dyDescent="0.2">
      <c r="A2555" s="489" t="s">
        <v>9257</v>
      </c>
      <c r="B2555" s="489" t="s">
        <v>229</v>
      </c>
      <c r="C2555" s="491">
        <v>11.760000000000002</v>
      </c>
      <c r="D2555" s="492" t="s">
        <v>4090</v>
      </c>
    </row>
    <row r="2556" spans="1:4" x14ac:dyDescent="0.2">
      <c r="A2556" s="489" t="s">
        <v>9257</v>
      </c>
      <c r="B2556" s="489" t="s">
        <v>229</v>
      </c>
      <c r="C2556" s="491">
        <v>16.36</v>
      </c>
      <c r="D2556" s="492" t="s">
        <v>4090</v>
      </c>
    </row>
    <row r="2557" spans="1:4" x14ac:dyDescent="0.2">
      <c r="A2557" s="489" t="s">
        <v>9257</v>
      </c>
      <c r="B2557" s="489" t="s">
        <v>229</v>
      </c>
      <c r="C2557" s="491">
        <v>17.770000000000003</v>
      </c>
      <c r="D2557" s="492" t="s">
        <v>4090</v>
      </c>
    </row>
    <row r="2558" spans="1:4" x14ac:dyDescent="0.2">
      <c r="A2558" s="489" t="s">
        <v>9257</v>
      </c>
      <c r="B2558" s="489" t="s">
        <v>229</v>
      </c>
      <c r="C2558" s="491">
        <v>19.899999999999999</v>
      </c>
      <c r="D2558" s="492" t="s">
        <v>4090</v>
      </c>
    </row>
    <row r="2559" spans="1:4" x14ac:dyDescent="0.2">
      <c r="A2559" s="489" t="s">
        <v>9257</v>
      </c>
      <c r="B2559" s="489" t="s">
        <v>229</v>
      </c>
      <c r="C2559" s="491">
        <v>79.89</v>
      </c>
      <c r="D2559" s="492" t="s">
        <v>4090</v>
      </c>
    </row>
    <row r="2560" spans="1:4" x14ac:dyDescent="0.2">
      <c r="A2560" s="489" t="s">
        <v>9257</v>
      </c>
      <c r="B2560" s="489" t="s">
        <v>229</v>
      </c>
      <c r="C2560" s="491">
        <v>14.600000000000001</v>
      </c>
      <c r="D2560" s="492" t="s">
        <v>4090</v>
      </c>
    </row>
    <row r="2561" spans="1:4" x14ac:dyDescent="0.2">
      <c r="A2561" s="489" t="s">
        <v>9257</v>
      </c>
      <c r="B2561" s="489" t="s">
        <v>229</v>
      </c>
      <c r="C2561" s="491">
        <v>75.989999999999995</v>
      </c>
      <c r="D2561" s="492" t="s">
        <v>4090</v>
      </c>
    </row>
    <row r="2562" spans="1:4" x14ac:dyDescent="0.2">
      <c r="A2562" s="489" t="s">
        <v>9257</v>
      </c>
      <c r="B2562" s="489" t="s">
        <v>229</v>
      </c>
      <c r="C2562" s="491">
        <v>17.84</v>
      </c>
      <c r="D2562" s="492" t="s">
        <v>4090</v>
      </c>
    </row>
    <row r="2563" spans="1:4" x14ac:dyDescent="0.2">
      <c r="A2563" s="489" t="s">
        <v>9257</v>
      </c>
      <c r="B2563" s="489" t="s">
        <v>229</v>
      </c>
      <c r="C2563" s="491">
        <v>24.669999999999998</v>
      </c>
      <c r="D2563" s="492" t="s">
        <v>4090</v>
      </c>
    </row>
    <row r="2564" spans="1:4" x14ac:dyDescent="0.2">
      <c r="A2564" s="489" t="s">
        <v>9257</v>
      </c>
      <c r="B2564" s="489" t="s">
        <v>229</v>
      </c>
      <c r="C2564" s="491">
        <v>20.340000000000003</v>
      </c>
      <c r="D2564" s="492" t="s">
        <v>4090</v>
      </c>
    </row>
    <row r="2565" spans="1:4" x14ac:dyDescent="0.2">
      <c r="A2565" s="489" t="s">
        <v>9257</v>
      </c>
      <c r="B2565" s="489" t="s">
        <v>229</v>
      </c>
      <c r="C2565" s="491">
        <v>29.849999999999998</v>
      </c>
      <c r="D2565" s="492" t="s">
        <v>4090</v>
      </c>
    </row>
    <row r="2566" spans="1:4" x14ac:dyDescent="0.2">
      <c r="A2566" s="489" t="s">
        <v>9257</v>
      </c>
      <c r="B2566" s="489" t="s">
        <v>229</v>
      </c>
      <c r="C2566" s="491">
        <v>162.35999999999999</v>
      </c>
      <c r="D2566" s="492" t="s">
        <v>4090</v>
      </c>
    </row>
    <row r="2567" spans="1:4" x14ac:dyDescent="0.2">
      <c r="A2567" s="489" t="s">
        <v>9257</v>
      </c>
      <c r="B2567" s="489" t="s">
        <v>229</v>
      </c>
      <c r="C2567" s="491">
        <v>104.42000000000002</v>
      </c>
      <c r="D2567" s="492" t="s">
        <v>4090</v>
      </c>
    </row>
    <row r="2568" spans="1:4" x14ac:dyDescent="0.2">
      <c r="A2568" s="489" t="s">
        <v>9257</v>
      </c>
      <c r="B2568" s="489" t="s">
        <v>229</v>
      </c>
      <c r="C2568" s="491">
        <v>15.080000000000002</v>
      </c>
      <c r="D2568" s="492" t="s">
        <v>4090</v>
      </c>
    </row>
    <row r="2569" spans="1:4" x14ac:dyDescent="0.2">
      <c r="A2569" s="489" t="s">
        <v>9257</v>
      </c>
      <c r="B2569" s="489" t="s">
        <v>229</v>
      </c>
      <c r="C2569" s="491">
        <v>23.33</v>
      </c>
      <c r="D2569" s="492" t="s">
        <v>4090</v>
      </c>
    </row>
    <row r="2570" spans="1:4" x14ac:dyDescent="0.2">
      <c r="A2570" s="489" t="s">
        <v>9257</v>
      </c>
      <c r="B2570" s="489" t="s">
        <v>229</v>
      </c>
      <c r="C2570" s="491">
        <v>29.33</v>
      </c>
      <c r="D2570" s="492" t="s">
        <v>4090</v>
      </c>
    </row>
    <row r="2571" spans="1:4" x14ac:dyDescent="0.2">
      <c r="A2571" s="489" t="s">
        <v>9257</v>
      </c>
      <c r="B2571" s="489" t="s">
        <v>229</v>
      </c>
      <c r="C2571" s="491">
        <v>73.02000000000001</v>
      </c>
      <c r="D2571" s="492" t="s">
        <v>4090</v>
      </c>
    </row>
    <row r="2572" spans="1:4" x14ac:dyDescent="0.2">
      <c r="A2572" s="489" t="s">
        <v>9257</v>
      </c>
      <c r="B2572" s="489" t="s">
        <v>229</v>
      </c>
      <c r="C2572" s="491">
        <v>15.389999999999999</v>
      </c>
      <c r="D2572" s="492" t="s">
        <v>4090</v>
      </c>
    </row>
    <row r="2573" spans="1:4" x14ac:dyDescent="0.2">
      <c r="A2573" s="489" t="s">
        <v>9257</v>
      </c>
      <c r="B2573" s="489" t="s">
        <v>229</v>
      </c>
      <c r="C2573" s="491">
        <v>126.81</v>
      </c>
      <c r="D2573" s="492" t="s">
        <v>4090</v>
      </c>
    </row>
    <row r="2574" spans="1:4" x14ac:dyDescent="0.2">
      <c r="A2574" s="489" t="s">
        <v>9257</v>
      </c>
      <c r="B2574" s="489" t="s">
        <v>229</v>
      </c>
      <c r="C2574" s="491">
        <v>110.94999999999999</v>
      </c>
      <c r="D2574" s="492" t="s">
        <v>4090</v>
      </c>
    </row>
    <row r="2575" spans="1:4" x14ac:dyDescent="0.2">
      <c r="A2575" s="489" t="s">
        <v>9257</v>
      </c>
      <c r="B2575" s="489" t="s">
        <v>229</v>
      </c>
      <c r="C2575" s="491">
        <v>63.569999999999993</v>
      </c>
      <c r="D2575" s="492" t="s">
        <v>4090</v>
      </c>
    </row>
    <row r="2576" spans="1:4" x14ac:dyDescent="0.2">
      <c r="A2576" s="489" t="s">
        <v>9257</v>
      </c>
      <c r="B2576" s="489" t="s">
        <v>229</v>
      </c>
      <c r="C2576" s="491">
        <v>24.589999999999996</v>
      </c>
      <c r="D2576" s="492" t="s">
        <v>4090</v>
      </c>
    </row>
    <row r="2577" spans="1:4" x14ac:dyDescent="0.2">
      <c r="A2577" s="489" t="s">
        <v>9257</v>
      </c>
      <c r="B2577" s="489" t="s">
        <v>229</v>
      </c>
      <c r="C2577" s="491">
        <v>10</v>
      </c>
      <c r="D2577" s="492" t="s">
        <v>4090</v>
      </c>
    </row>
    <row r="2578" spans="1:4" x14ac:dyDescent="0.2">
      <c r="A2578" s="489" t="s">
        <v>9257</v>
      </c>
      <c r="B2578" s="489" t="s">
        <v>229</v>
      </c>
      <c r="C2578" s="491">
        <v>26.26</v>
      </c>
      <c r="D2578" s="492" t="s">
        <v>4090</v>
      </c>
    </row>
    <row r="2579" spans="1:4" x14ac:dyDescent="0.2">
      <c r="A2579" s="489" t="s">
        <v>9257</v>
      </c>
      <c r="B2579" s="489" t="s">
        <v>229</v>
      </c>
      <c r="C2579" s="491">
        <v>15.25</v>
      </c>
      <c r="D2579" s="492" t="s">
        <v>4090</v>
      </c>
    </row>
    <row r="2580" spans="1:4" x14ac:dyDescent="0.2">
      <c r="A2580" s="489" t="s">
        <v>9257</v>
      </c>
      <c r="B2580" s="489" t="s">
        <v>229</v>
      </c>
      <c r="C2580" s="491">
        <v>29.33</v>
      </c>
      <c r="D2580" s="492" t="s">
        <v>4090</v>
      </c>
    </row>
    <row r="2581" spans="1:4" x14ac:dyDescent="0.2">
      <c r="A2581" s="489" t="s">
        <v>9257</v>
      </c>
      <c r="B2581" s="489" t="s">
        <v>229</v>
      </c>
      <c r="C2581" s="491">
        <v>115.84</v>
      </c>
      <c r="D2581" s="492" t="s">
        <v>4090</v>
      </c>
    </row>
    <row r="2582" spans="1:4" x14ac:dyDescent="0.2">
      <c r="A2582" s="489" t="s">
        <v>9257</v>
      </c>
      <c r="B2582" s="489" t="s">
        <v>229</v>
      </c>
      <c r="C2582" s="491">
        <v>13.270000000000001</v>
      </c>
      <c r="D2582" s="492" t="s">
        <v>4090</v>
      </c>
    </row>
    <row r="2583" spans="1:4" x14ac:dyDescent="0.2">
      <c r="A2583" s="489" t="s">
        <v>9257</v>
      </c>
      <c r="B2583" s="489" t="s">
        <v>229</v>
      </c>
      <c r="C2583" s="491">
        <v>35.33</v>
      </c>
      <c r="D2583" s="492" t="s">
        <v>4090</v>
      </c>
    </row>
    <row r="2584" spans="1:4" x14ac:dyDescent="0.2">
      <c r="A2584" s="489" t="s">
        <v>9257</v>
      </c>
      <c r="B2584" s="489" t="s">
        <v>229</v>
      </c>
      <c r="C2584" s="491">
        <v>15.760000000000002</v>
      </c>
      <c r="D2584" s="492" t="s">
        <v>4090</v>
      </c>
    </row>
    <row r="2585" spans="1:4" x14ac:dyDescent="0.2">
      <c r="A2585" s="489" t="s">
        <v>9257</v>
      </c>
      <c r="B2585" s="489" t="s">
        <v>229</v>
      </c>
      <c r="C2585" s="491">
        <v>127.9</v>
      </c>
      <c r="D2585" s="492" t="s">
        <v>4090</v>
      </c>
    </row>
    <row r="2586" spans="1:4" x14ac:dyDescent="0.2">
      <c r="A2586" s="489" t="s">
        <v>9257</v>
      </c>
      <c r="B2586" s="489" t="s">
        <v>229</v>
      </c>
      <c r="C2586" s="491">
        <v>13.33</v>
      </c>
      <c r="D2586" s="492" t="s">
        <v>4090</v>
      </c>
    </row>
    <row r="2587" spans="1:4" x14ac:dyDescent="0.2">
      <c r="A2587" s="489" t="s">
        <v>9257</v>
      </c>
      <c r="B2587" s="489" t="s">
        <v>229</v>
      </c>
      <c r="C2587" s="491">
        <v>16.78</v>
      </c>
      <c r="D2587" s="492" t="s">
        <v>4090</v>
      </c>
    </row>
    <row r="2588" spans="1:4" x14ac:dyDescent="0.2">
      <c r="A2588" s="489" t="s">
        <v>9257</v>
      </c>
      <c r="B2588" s="489" t="s">
        <v>229</v>
      </c>
      <c r="C2588" s="491">
        <v>25.900000000000002</v>
      </c>
      <c r="D2588" s="492" t="s">
        <v>4090</v>
      </c>
    </row>
    <row r="2589" spans="1:4" x14ac:dyDescent="0.2">
      <c r="A2589" s="489" t="s">
        <v>9257</v>
      </c>
      <c r="B2589" s="489" t="s">
        <v>229</v>
      </c>
      <c r="C2589" s="491">
        <v>28.519999999999996</v>
      </c>
      <c r="D2589" s="492" t="s">
        <v>4090</v>
      </c>
    </row>
    <row r="2590" spans="1:4" x14ac:dyDescent="0.2">
      <c r="A2590" s="489" t="s">
        <v>9257</v>
      </c>
      <c r="B2590" s="489" t="s">
        <v>229</v>
      </c>
      <c r="C2590" s="491">
        <v>10.700000000000001</v>
      </c>
      <c r="D2590" s="492" t="s">
        <v>4090</v>
      </c>
    </row>
    <row r="2591" spans="1:4" x14ac:dyDescent="0.2">
      <c r="A2591" s="489" t="s">
        <v>9257</v>
      </c>
      <c r="B2591" s="489" t="s">
        <v>229</v>
      </c>
      <c r="C2591" s="491">
        <v>16.3</v>
      </c>
      <c r="D2591" s="492" t="s">
        <v>4090</v>
      </c>
    </row>
    <row r="2592" spans="1:4" x14ac:dyDescent="0.2">
      <c r="A2592" s="489" t="s">
        <v>9257</v>
      </c>
      <c r="B2592" s="489" t="s">
        <v>229</v>
      </c>
      <c r="C2592" s="491">
        <v>19.14</v>
      </c>
      <c r="D2592" s="492" t="s">
        <v>4090</v>
      </c>
    </row>
    <row r="2593" spans="1:4" x14ac:dyDescent="0.2">
      <c r="A2593" s="489" t="s">
        <v>9257</v>
      </c>
      <c r="B2593" s="489" t="s">
        <v>229</v>
      </c>
      <c r="C2593" s="491">
        <v>19.34</v>
      </c>
      <c r="D2593" s="492" t="s">
        <v>4090</v>
      </c>
    </row>
    <row r="2594" spans="1:4" x14ac:dyDescent="0.2">
      <c r="A2594" s="489" t="s">
        <v>9257</v>
      </c>
      <c r="B2594" s="489" t="s">
        <v>229</v>
      </c>
      <c r="C2594" s="491">
        <v>20.57</v>
      </c>
      <c r="D2594" s="492" t="s">
        <v>4090</v>
      </c>
    </row>
    <row r="2595" spans="1:4" x14ac:dyDescent="0.2">
      <c r="A2595" s="489" t="s">
        <v>9257</v>
      </c>
      <c r="B2595" s="489" t="s">
        <v>229</v>
      </c>
      <c r="C2595" s="491">
        <v>21.130000000000003</v>
      </c>
      <c r="D2595" s="492" t="s">
        <v>4090</v>
      </c>
    </row>
    <row r="2596" spans="1:4" x14ac:dyDescent="0.2">
      <c r="A2596" s="489" t="s">
        <v>9257</v>
      </c>
      <c r="B2596" s="489" t="s">
        <v>229</v>
      </c>
      <c r="C2596" s="491">
        <v>23.119999999999997</v>
      </c>
      <c r="D2596" s="492" t="s">
        <v>4090</v>
      </c>
    </row>
    <row r="2597" spans="1:4" x14ac:dyDescent="0.2">
      <c r="A2597" s="489" t="s">
        <v>9257</v>
      </c>
      <c r="B2597" s="489" t="s">
        <v>229</v>
      </c>
      <c r="C2597" s="491">
        <v>96.649999999999991</v>
      </c>
      <c r="D2597" s="492" t="s">
        <v>4090</v>
      </c>
    </row>
    <row r="2598" spans="1:4" x14ac:dyDescent="0.2">
      <c r="A2598" s="489" t="s">
        <v>9257</v>
      </c>
      <c r="B2598" s="489" t="s">
        <v>229</v>
      </c>
      <c r="C2598" s="491">
        <v>22.89</v>
      </c>
      <c r="D2598" s="492" t="s">
        <v>4090</v>
      </c>
    </row>
    <row r="2599" spans="1:4" x14ac:dyDescent="0.2">
      <c r="A2599" s="489" t="s">
        <v>9257</v>
      </c>
      <c r="B2599" s="489" t="s">
        <v>229</v>
      </c>
      <c r="C2599" s="491">
        <v>28.95</v>
      </c>
      <c r="D2599" s="492" t="s">
        <v>4090</v>
      </c>
    </row>
    <row r="2600" spans="1:4" x14ac:dyDescent="0.2">
      <c r="A2600" s="489" t="s">
        <v>9257</v>
      </c>
      <c r="B2600" s="489" t="s">
        <v>229</v>
      </c>
      <c r="C2600" s="491">
        <v>28.45</v>
      </c>
      <c r="D2600" s="492" t="s">
        <v>4090</v>
      </c>
    </row>
    <row r="2601" spans="1:4" x14ac:dyDescent="0.2">
      <c r="A2601" s="489" t="s">
        <v>9257</v>
      </c>
      <c r="B2601" s="489" t="s">
        <v>229</v>
      </c>
      <c r="C2601" s="491">
        <v>95.920000000000016</v>
      </c>
      <c r="D2601" s="492" t="s">
        <v>4090</v>
      </c>
    </row>
    <row r="2602" spans="1:4" x14ac:dyDescent="0.2">
      <c r="A2602" s="489" t="s">
        <v>9257</v>
      </c>
      <c r="B2602" s="489" t="s">
        <v>229</v>
      </c>
      <c r="C2602" s="491">
        <v>32.510000000000005</v>
      </c>
      <c r="D2602" s="492" t="s">
        <v>4090</v>
      </c>
    </row>
    <row r="2603" spans="1:4" x14ac:dyDescent="0.2">
      <c r="A2603" s="489" t="s">
        <v>9257</v>
      </c>
      <c r="B2603" s="489" t="s">
        <v>229</v>
      </c>
      <c r="C2603" s="491">
        <v>12.89</v>
      </c>
      <c r="D2603" s="492" t="s">
        <v>4090</v>
      </c>
    </row>
    <row r="2604" spans="1:4" x14ac:dyDescent="0.2">
      <c r="A2604" s="489" t="s">
        <v>9257</v>
      </c>
      <c r="B2604" s="489" t="s">
        <v>229</v>
      </c>
      <c r="C2604" s="491">
        <v>64.080000000000013</v>
      </c>
      <c r="D2604" s="492" t="s">
        <v>4090</v>
      </c>
    </row>
    <row r="2605" spans="1:4" x14ac:dyDescent="0.2">
      <c r="A2605" s="489" t="s">
        <v>9257</v>
      </c>
      <c r="B2605" s="489" t="s">
        <v>229</v>
      </c>
      <c r="C2605" s="491">
        <v>26.759999999999998</v>
      </c>
      <c r="D2605" s="492" t="s">
        <v>4090</v>
      </c>
    </row>
    <row r="2606" spans="1:4" x14ac:dyDescent="0.2">
      <c r="A2606" s="489" t="s">
        <v>9257</v>
      </c>
      <c r="B2606" s="489" t="s">
        <v>229</v>
      </c>
      <c r="C2606" s="491">
        <v>96.58</v>
      </c>
      <c r="D2606" s="492" t="s">
        <v>4090</v>
      </c>
    </row>
    <row r="2607" spans="1:4" x14ac:dyDescent="0.2">
      <c r="A2607" s="489" t="s">
        <v>9257</v>
      </c>
      <c r="B2607" s="489" t="s">
        <v>229</v>
      </c>
      <c r="C2607" s="491">
        <v>122.57000000000001</v>
      </c>
      <c r="D2607" s="492" t="s">
        <v>4090</v>
      </c>
    </row>
    <row r="2608" spans="1:4" x14ac:dyDescent="0.2">
      <c r="A2608" s="489" t="s">
        <v>9257</v>
      </c>
      <c r="B2608" s="489" t="s">
        <v>229</v>
      </c>
      <c r="C2608" s="491">
        <v>5.6100000000000012</v>
      </c>
      <c r="D2608" s="492" t="s">
        <v>4090</v>
      </c>
    </row>
    <row r="2609" spans="1:4" x14ac:dyDescent="0.2">
      <c r="A2609" s="489" t="s">
        <v>9257</v>
      </c>
      <c r="B2609" s="489" t="s">
        <v>229</v>
      </c>
      <c r="C2609" s="491">
        <v>47.1</v>
      </c>
      <c r="D2609" s="492" t="s">
        <v>4090</v>
      </c>
    </row>
    <row r="2610" spans="1:4" x14ac:dyDescent="0.2">
      <c r="A2610" s="489" t="s">
        <v>9257</v>
      </c>
      <c r="B2610" s="489" t="s">
        <v>229</v>
      </c>
      <c r="C2610" s="491">
        <v>19.410000000000004</v>
      </c>
      <c r="D2610" s="492" t="s">
        <v>4090</v>
      </c>
    </row>
    <row r="2611" spans="1:4" x14ac:dyDescent="0.2">
      <c r="A2611" s="489" t="s">
        <v>9257</v>
      </c>
      <c r="B2611" s="489" t="s">
        <v>229</v>
      </c>
      <c r="C2611" s="491">
        <v>36.71</v>
      </c>
      <c r="D2611" s="492" t="s">
        <v>4090</v>
      </c>
    </row>
    <row r="2612" spans="1:4" x14ac:dyDescent="0.2">
      <c r="A2612" s="489" t="s">
        <v>9257</v>
      </c>
      <c r="B2612" s="489" t="s">
        <v>229</v>
      </c>
      <c r="C2612" s="491">
        <v>37.210000000000008</v>
      </c>
      <c r="D2612" s="492" t="s">
        <v>4090</v>
      </c>
    </row>
    <row r="2613" spans="1:4" x14ac:dyDescent="0.2">
      <c r="A2613" s="489" t="s">
        <v>9257</v>
      </c>
      <c r="B2613" s="489" t="s">
        <v>229</v>
      </c>
      <c r="C2613" s="491">
        <v>5.7200000000000006</v>
      </c>
      <c r="D2613" s="492" t="s">
        <v>4090</v>
      </c>
    </row>
    <row r="2614" spans="1:4" x14ac:dyDescent="0.2">
      <c r="A2614" s="489" t="s">
        <v>9257</v>
      </c>
      <c r="B2614" s="489" t="s">
        <v>229</v>
      </c>
      <c r="C2614" s="491">
        <v>74.06</v>
      </c>
      <c r="D2614" s="492" t="s">
        <v>4090</v>
      </c>
    </row>
    <row r="2615" spans="1:4" x14ac:dyDescent="0.2">
      <c r="A2615" s="489" t="s">
        <v>9257</v>
      </c>
      <c r="B2615" s="489" t="s">
        <v>229</v>
      </c>
      <c r="C2615" s="491">
        <v>28.14</v>
      </c>
      <c r="D2615" s="492" t="s">
        <v>4090</v>
      </c>
    </row>
    <row r="2616" spans="1:4" x14ac:dyDescent="0.2">
      <c r="A2616" s="489" t="s">
        <v>9257</v>
      </c>
      <c r="B2616" s="489" t="s">
        <v>229</v>
      </c>
      <c r="C2616" s="491">
        <v>25.939999999999998</v>
      </c>
      <c r="D2616" s="492" t="s">
        <v>4090</v>
      </c>
    </row>
    <row r="2617" spans="1:4" x14ac:dyDescent="0.2">
      <c r="A2617" s="489" t="s">
        <v>9257</v>
      </c>
      <c r="B2617" s="489" t="s">
        <v>229</v>
      </c>
      <c r="C2617" s="491">
        <v>15.14</v>
      </c>
      <c r="D2617" s="492" t="s">
        <v>4090</v>
      </c>
    </row>
    <row r="2618" spans="1:4" x14ac:dyDescent="0.2">
      <c r="A2618" s="489" t="s">
        <v>9257</v>
      </c>
      <c r="B2618" s="489" t="s">
        <v>229</v>
      </c>
      <c r="C2618" s="491">
        <v>24.529999999999998</v>
      </c>
      <c r="D2618" s="492" t="s">
        <v>4090</v>
      </c>
    </row>
    <row r="2619" spans="1:4" x14ac:dyDescent="0.2">
      <c r="A2619" s="489" t="s">
        <v>9257</v>
      </c>
      <c r="B2619" s="489" t="s">
        <v>229</v>
      </c>
      <c r="C2619" s="491">
        <v>72.52</v>
      </c>
      <c r="D2619" s="492" t="s">
        <v>4090</v>
      </c>
    </row>
    <row r="2620" spans="1:4" x14ac:dyDescent="0.2">
      <c r="A2620" s="489" t="s">
        <v>9257</v>
      </c>
      <c r="B2620" s="489" t="s">
        <v>229</v>
      </c>
      <c r="C2620" s="491">
        <v>15.53</v>
      </c>
      <c r="D2620" s="492" t="s">
        <v>4090</v>
      </c>
    </row>
    <row r="2621" spans="1:4" x14ac:dyDescent="0.2">
      <c r="A2621" s="489" t="s">
        <v>9257</v>
      </c>
      <c r="B2621" s="489" t="s">
        <v>229</v>
      </c>
      <c r="C2621" s="491">
        <v>34.230000000000004</v>
      </c>
      <c r="D2621" s="492" t="s">
        <v>4090</v>
      </c>
    </row>
    <row r="2622" spans="1:4" x14ac:dyDescent="0.2">
      <c r="A2622" s="489" t="s">
        <v>9257</v>
      </c>
      <c r="B2622" s="489" t="s">
        <v>229</v>
      </c>
      <c r="C2622" s="491">
        <v>27.93</v>
      </c>
      <c r="D2622" s="492" t="s">
        <v>4090</v>
      </c>
    </row>
    <row r="2623" spans="1:4" x14ac:dyDescent="0.2">
      <c r="A2623" s="489" t="s">
        <v>9257</v>
      </c>
      <c r="B2623" s="489" t="s">
        <v>229</v>
      </c>
      <c r="C2623" s="491">
        <v>16.100000000000001</v>
      </c>
      <c r="D2623" s="492" t="s">
        <v>4090</v>
      </c>
    </row>
    <row r="2624" spans="1:4" x14ac:dyDescent="0.2">
      <c r="A2624" s="489" t="s">
        <v>9257</v>
      </c>
      <c r="B2624" s="489" t="s">
        <v>229</v>
      </c>
      <c r="C2624" s="491">
        <v>29.740000000000002</v>
      </c>
      <c r="D2624" s="492" t="s">
        <v>4090</v>
      </c>
    </row>
    <row r="2625" spans="1:4" x14ac:dyDescent="0.2">
      <c r="A2625" s="489" t="s">
        <v>9257</v>
      </c>
      <c r="B2625" s="489" t="s">
        <v>229</v>
      </c>
      <c r="C2625" s="491">
        <v>65.47</v>
      </c>
      <c r="D2625" s="492" t="s">
        <v>4090</v>
      </c>
    </row>
    <row r="2626" spans="1:4" x14ac:dyDescent="0.2">
      <c r="A2626" s="489" t="s">
        <v>9257</v>
      </c>
      <c r="B2626" s="489" t="s">
        <v>229</v>
      </c>
      <c r="C2626" s="491">
        <v>49.16</v>
      </c>
      <c r="D2626" s="492" t="s">
        <v>4090</v>
      </c>
    </row>
    <row r="2627" spans="1:4" x14ac:dyDescent="0.2">
      <c r="A2627" s="489" t="s">
        <v>9257</v>
      </c>
      <c r="B2627" s="489" t="s">
        <v>229</v>
      </c>
      <c r="C2627" s="491">
        <v>18.690000000000001</v>
      </c>
      <c r="D2627" s="492" t="s">
        <v>4090</v>
      </c>
    </row>
    <row r="2628" spans="1:4" x14ac:dyDescent="0.2">
      <c r="A2628" s="489" t="s">
        <v>9257</v>
      </c>
      <c r="B2628" s="489" t="s">
        <v>229</v>
      </c>
      <c r="C2628" s="491">
        <v>32.010000000000005</v>
      </c>
      <c r="D2628" s="492" t="s">
        <v>4090</v>
      </c>
    </row>
    <row r="2629" spans="1:4" x14ac:dyDescent="0.2">
      <c r="A2629" s="489" t="s">
        <v>9257</v>
      </c>
      <c r="B2629" s="489" t="s">
        <v>229</v>
      </c>
      <c r="C2629" s="491">
        <v>15.42</v>
      </c>
      <c r="D2629" s="492" t="s">
        <v>4090</v>
      </c>
    </row>
    <row r="2630" spans="1:4" x14ac:dyDescent="0.2">
      <c r="A2630" s="489" t="s">
        <v>9257</v>
      </c>
      <c r="B2630" s="489" t="s">
        <v>229</v>
      </c>
      <c r="C2630" s="491">
        <v>29.28</v>
      </c>
      <c r="D2630" s="492" t="s">
        <v>4090</v>
      </c>
    </row>
    <row r="2631" spans="1:4" x14ac:dyDescent="0.2">
      <c r="A2631" s="489" t="s">
        <v>9257</v>
      </c>
      <c r="B2631" s="489" t="s">
        <v>229</v>
      </c>
      <c r="C2631" s="491">
        <v>27.850000000000005</v>
      </c>
      <c r="D2631" s="492" t="s">
        <v>4090</v>
      </c>
    </row>
    <row r="2632" spans="1:4" x14ac:dyDescent="0.2">
      <c r="A2632" s="489" t="s">
        <v>9257</v>
      </c>
      <c r="B2632" s="489" t="s">
        <v>229</v>
      </c>
      <c r="C2632" s="491">
        <v>57.84</v>
      </c>
      <c r="D2632" s="492" t="s">
        <v>4090</v>
      </c>
    </row>
    <row r="2633" spans="1:4" x14ac:dyDescent="0.2">
      <c r="A2633" s="489" t="s">
        <v>9257</v>
      </c>
      <c r="B2633" s="489" t="s">
        <v>229</v>
      </c>
      <c r="C2633" s="491">
        <v>129.16</v>
      </c>
      <c r="D2633" s="492" t="s">
        <v>4090</v>
      </c>
    </row>
    <row r="2634" spans="1:4" x14ac:dyDescent="0.2">
      <c r="A2634" s="489" t="s">
        <v>9257</v>
      </c>
      <c r="B2634" s="489" t="s">
        <v>229</v>
      </c>
      <c r="C2634" s="491">
        <v>53.47</v>
      </c>
      <c r="D2634" s="492" t="s">
        <v>4090</v>
      </c>
    </row>
    <row r="2635" spans="1:4" x14ac:dyDescent="0.2">
      <c r="A2635" s="489" t="s">
        <v>9257</v>
      </c>
      <c r="B2635" s="489" t="s">
        <v>229</v>
      </c>
      <c r="C2635" s="491">
        <v>11.25</v>
      </c>
      <c r="D2635" s="492" t="s">
        <v>4090</v>
      </c>
    </row>
    <row r="2636" spans="1:4" x14ac:dyDescent="0.2">
      <c r="A2636" s="489" t="s">
        <v>9257</v>
      </c>
      <c r="B2636" s="489" t="s">
        <v>229</v>
      </c>
      <c r="C2636" s="491">
        <v>9.32</v>
      </c>
      <c r="D2636" s="492" t="s">
        <v>4090</v>
      </c>
    </row>
    <row r="2637" spans="1:4" x14ac:dyDescent="0.2">
      <c r="A2637" s="489" t="s">
        <v>9257</v>
      </c>
      <c r="B2637" s="489" t="s">
        <v>229</v>
      </c>
      <c r="C2637" s="491">
        <v>70.84</v>
      </c>
      <c r="D2637" s="492" t="s">
        <v>4090</v>
      </c>
    </row>
    <row r="2638" spans="1:4" x14ac:dyDescent="0.2">
      <c r="A2638" s="489" t="s">
        <v>9257</v>
      </c>
      <c r="B2638" s="489" t="s">
        <v>229</v>
      </c>
      <c r="C2638" s="491">
        <v>11.200000000000001</v>
      </c>
      <c r="D2638" s="492" t="s">
        <v>4090</v>
      </c>
    </row>
    <row r="2639" spans="1:4" x14ac:dyDescent="0.2">
      <c r="A2639" s="489" t="s">
        <v>9257</v>
      </c>
      <c r="B2639" s="489" t="s">
        <v>229</v>
      </c>
      <c r="C2639" s="491">
        <v>19.39</v>
      </c>
      <c r="D2639" s="492" t="s">
        <v>4090</v>
      </c>
    </row>
    <row r="2640" spans="1:4" x14ac:dyDescent="0.2">
      <c r="A2640" s="489" t="s">
        <v>9257</v>
      </c>
      <c r="B2640" s="489" t="s">
        <v>229</v>
      </c>
      <c r="C2640" s="491">
        <v>6.3800000000000008</v>
      </c>
      <c r="D2640" s="492" t="s">
        <v>4090</v>
      </c>
    </row>
    <row r="2641" spans="1:4" x14ac:dyDescent="0.2">
      <c r="A2641" s="489" t="s">
        <v>9257</v>
      </c>
      <c r="B2641" s="489" t="s">
        <v>229</v>
      </c>
      <c r="C2641" s="491">
        <v>19</v>
      </c>
      <c r="D2641" s="492" t="s">
        <v>4090</v>
      </c>
    </row>
    <row r="2642" spans="1:4" x14ac:dyDescent="0.2">
      <c r="A2642" s="489" t="s">
        <v>9257</v>
      </c>
      <c r="B2642" s="489" t="s">
        <v>229</v>
      </c>
      <c r="C2642" s="491">
        <v>23.919999999999998</v>
      </c>
      <c r="D2642" s="492" t="s">
        <v>4090</v>
      </c>
    </row>
    <row r="2643" spans="1:4" x14ac:dyDescent="0.2">
      <c r="A2643" s="489" t="s">
        <v>9257</v>
      </c>
      <c r="B2643" s="489" t="s">
        <v>229</v>
      </c>
      <c r="C2643" s="491">
        <v>12.19</v>
      </c>
      <c r="D2643" s="492" t="s">
        <v>4090</v>
      </c>
    </row>
    <row r="2644" spans="1:4" x14ac:dyDescent="0.2">
      <c r="A2644" s="489" t="s">
        <v>9257</v>
      </c>
      <c r="B2644" s="489" t="s">
        <v>229</v>
      </c>
      <c r="C2644" s="491">
        <v>5.21</v>
      </c>
      <c r="D2644" s="492" t="s">
        <v>4090</v>
      </c>
    </row>
    <row r="2645" spans="1:4" x14ac:dyDescent="0.2">
      <c r="A2645" s="489" t="s">
        <v>9257</v>
      </c>
      <c r="B2645" s="489" t="s">
        <v>229</v>
      </c>
      <c r="C2645" s="491">
        <v>29.430000000000003</v>
      </c>
      <c r="D2645" s="492" t="s">
        <v>4090</v>
      </c>
    </row>
    <row r="2646" spans="1:4" x14ac:dyDescent="0.2">
      <c r="A2646" s="489" t="s">
        <v>9257</v>
      </c>
      <c r="B2646" s="489" t="s">
        <v>229</v>
      </c>
      <c r="C2646" s="491">
        <v>5.21</v>
      </c>
      <c r="D2646" s="492" t="s">
        <v>4090</v>
      </c>
    </row>
    <row r="2647" spans="1:4" x14ac:dyDescent="0.2">
      <c r="A2647" s="489" t="s">
        <v>9257</v>
      </c>
      <c r="B2647" s="489" t="s">
        <v>229</v>
      </c>
      <c r="C2647" s="491">
        <v>22.25</v>
      </c>
      <c r="D2647" s="492" t="s">
        <v>4090</v>
      </c>
    </row>
    <row r="2648" spans="1:4" x14ac:dyDescent="0.2">
      <c r="A2648" s="489" t="s">
        <v>9257</v>
      </c>
      <c r="B2648" s="489" t="s">
        <v>229</v>
      </c>
      <c r="C2648" s="491">
        <v>92.9</v>
      </c>
      <c r="D2648" s="492" t="s">
        <v>4090</v>
      </c>
    </row>
    <row r="2649" spans="1:4" x14ac:dyDescent="0.2">
      <c r="A2649" s="489" t="s">
        <v>9257</v>
      </c>
      <c r="B2649" s="489" t="s">
        <v>229</v>
      </c>
      <c r="C2649" s="491">
        <v>10.08</v>
      </c>
      <c r="D2649" s="492" t="s">
        <v>4090</v>
      </c>
    </row>
    <row r="2650" spans="1:4" x14ac:dyDescent="0.2">
      <c r="A2650" s="489" t="s">
        <v>9257</v>
      </c>
      <c r="B2650" s="489" t="s">
        <v>229</v>
      </c>
      <c r="C2650" s="491">
        <v>14.04</v>
      </c>
      <c r="D2650" s="492" t="s">
        <v>4090</v>
      </c>
    </row>
    <row r="2651" spans="1:4" x14ac:dyDescent="0.2">
      <c r="A2651" s="489" t="s">
        <v>9257</v>
      </c>
      <c r="B2651" s="489" t="s">
        <v>229</v>
      </c>
      <c r="C2651" s="491">
        <v>20.11</v>
      </c>
      <c r="D2651" s="492" t="s">
        <v>4090</v>
      </c>
    </row>
    <row r="2652" spans="1:4" x14ac:dyDescent="0.2">
      <c r="A2652" s="489" t="s">
        <v>9257</v>
      </c>
      <c r="B2652" s="489" t="s">
        <v>229</v>
      </c>
      <c r="C2652" s="491">
        <v>13.080000000000002</v>
      </c>
      <c r="D2652" s="492" t="s">
        <v>4090</v>
      </c>
    </row>
    <row r="2653" spans="1:4" x14ac:dyDescent="0.2">
      <c r="A2653" s="489" t="s">
        <v>9257</v>
      </c>
      <c r="B2653" s="489" t="s">
        <v>229</v>
      </c>
      <c r="C2653" s="491">
        <v>15.610000000000001</v>
      </c>
      <c r="D2653" s="492" t="s">
        <v>4090</v>
      </c>
    </row>
    <row r="2654" spans="1:4" x14ac:dyDescent="0.2">
      <c r="A2654" s="489" t="s">
        <v>9257</v>
      </c>
      <c r="B2654" s="489" t="s">
        <v>229</v>
      </c>
      <c r="C2654" s="491">
        <v>14.5</v>
      </c>
      <c r="D2654" s="492" t="s">
        <v>4090</v>
      </c>
    </row>
    <row r="2655" spans="1:4" x14ac:dyDescent="0.2">
      <c r="A2655" s="489" t="s">
        <v>9257</v>
      </c>
      <c r="B2655" s="489" t="s">
        <v>229</v>
      </c>
      <c r="C2655" s="491">
        <v>15.430000000000001</v>
      </c>
      <c r="D2655" s="492" t="s">
        <v>4090</v>
      </c>
    </row>
    <row r="2656" spans="1:4" x14ac:dyDescent="0.2">
      <c r="A2656" s="489" t="s">
        <v>9257</v>
      </c>
      <c r="B2656" s="489" t="s">
        <v>229</v>
      </c>
      <c r="C2656" s="491">
        <v>8.629999999999999</v>
      </c>
      <c r="D2656" s="492" t="s">
        <v>4090</v>
      </c>
    </row>
    <row r="2657" spans="1:4" x14ac:dyDescent="0.2">
      <c r="A2657" s="489" t="s">
        <v>9257</v>
      </c>
      <c r="B2657" s="489" t="s">
        <v>229</v>
      </c>
      <c r="C2657" s="491">
        <v>20.419999999999998</v>
      </c>
      <c r="D2657" s="492" t="s">
        <v>4090</v>
      </c>
    </row>
    <row r="2658" spans="1:4" x14ac:dyDescent="0.2">
      <c r="A2658" s="489" t="s">
        <v>9257</v>
      </c>
      <c r="B2658" s="489" t="s">
        <v>229</v>
      </c>
      <c r="C2658" s="491">
        <v>14.49</v>
      </c>
      <c r="D2658" s="492" t="s">
        <v>4090</v>
      </c>
    </row>
    <row r="2659" spans="1:4" x14ac:dyDescent="0.2">
      <c r="A2659" s="489" t="s">
        <v>9257</v>
      </c>
      <c r="B2659" s="489" t="s">
        <v>229</v>
      </c>
      <c r="C2659" s="491">
        <v>48.830000000000005</v>
      </c>
      <c r="D2659" s="492" t="s">
        <v>4090</v>
      </c>
    </row>
    <row r="2660" spans="1:4" x14ac:dyDescent="0.2">
      <c r="A2660" s="489" t="s">
        <v>9257</v>
      </c>
      <c r="B2660" s="489" t="s">
        <v>229</v>
      </c>
      <c r="C2660" s="491">
        <v>83.05</v>
      </c>
      <c r="D2660" s="492" t="s">
        <v>4090</v>
      </c>
    </row>
    <row r="2661" spans="1:4" x14ac:dyDescent="0.2">
      <c r="A2661" s="489" t="s">
        <v>9257</v>
      </c>
      <c r="B2661" s="489" t="s">
        <v>229</v>
      </c>
      <c r="C2661" s="491">
        <v>18.790000000000003</v>
      </c>
      <c r="D2661" s="492" t="s">
        <v>4090</v>
      </c>
    </row>
    <row r="2662" spans="1:4" x14ac:dyDescent="0.2">
      <c r="A2662" s="489" t="s">
        <v>9257</v>
      </c>
      <c r="B2662" s="489" t="s">
        <v>229</v>
      </c>
      <c r="C2662" s="491">
        <v>143.60000000000002</v>
      </c>
      <c r="D2662" s="492" t="s">
        <v>4090</v>
      </c>
    </row>
    <row r="2663" spans="1:4" x14ac:dyDescent="0.2">
      <c r="A2663" s="489" t="s">
        <v>9257</v>
      </c>
      <c r="B2663" s="489" t="s">
        <v>229</v>
      </c>
      <c r="C2663" s="491">
        <v>65.72</v>
      </c>
      <c r="D2663" s="492" t="s">
        <v>4090</v>
      </c>
    </row>
    <row r="2664" spans="1:4" x14ac:dyDescent="0.2">
      <c r="A2664" s="489" t="s">
        <v>9257</v>
      </c>
      <c r="B2664" s="489" t="s">
        <v>229</v>
      </c>
      <c r="C2664" s="491">
        <v>24.64</v>
      </c>
      <c r="D2664" s="492" t="s">
        <v>4090</v>
      </c>
    </row>
    <row r="2665" spans="1:4" x14ac:dyDescent="0.2">
      <c r="A2665" s="489" t="s">
        <v>9257</v>
      </c>
      <c r="B2665" s="489" t="s">
        <v>229</v>
      </c>
      <c r="C2665" s="491">
        <v>136.98000000000002</v>
      </c>
      <c r="D2665" s="492" t="s">
        <v>4090</v>
      </c>
    </row>
    <row r="2666" spans="1:4" x14ac:dyDescent="0.2">
      <c r="A2666" s="489" t="s">
        <v>9257</v>
      </c>
      <c r="B2666" s="489" t="s">
        <v>229</v>
      </c>
      <c r="C2666" s="491">
        <v>25.08</v>
      </c>
      <c r="D2666" s="492" t="s">
        <v>4090</v>
      </c>
    </row>
    <row r="2667" spans="1:4" x14ac:dyDescent="0.2">
      <c r="A2667" s="489" t="s">
        <v>9257</v>
      </c>
      <c r="B2667" s="489" t="s">
        <v>229</v>
      </c>
      <c r="C2667" s="491">
        <v>6.5300000000000011</v>
      </c>
      <c r="D2667" s="492" t="s">
        <v>4090</v>
      </c>
    </row>
    <row r="2668" spans="1:4" x14ac:dyDescent="0.2">
      <c r="A2668" s="489" t="s">
        <v>9257</v>
      </c>
      <c r="B2668" s="489" t="s">
        <v>229</v>
      </c>
      <c r="C2668" s="491">
        <v>54.39</v>
      </c>
      <c r="D2668" s="492" t="s">
        <v>4090</v>
      </c>
    </row>
    <row r="2669" spans="1:4" x14ac:dyDescent="0.2">
      <c r="A2669" s="489" t="s">
        <v>9257</v>
      </c>
      <c r="B2669" s="489" t="s">
        <v>229</v>
      </c>
      <c r="C2669" s="491">
        <v>26.290000000000003</v>
      </c>
      <c r="D2669" s="492" t="s">
        <v>4090</v>
      </c>
    </row>
    <row r="2670" spans="1:4" x14ac:dyDescent="0.2">
      <c r="A2670" s="489" t="s">
        <v>9257</v>
      </c>
      <c r="B2670" s="489" t="s">
        <v>229</v>
      </c>
      <c r="C2670" s="491">
        <v>14.030000000000001</v>
      </c>
      <c r="D2670" s="492" t="s">
        <v>4090</v>
      </c>
    </row>
    <row r="2671" spans="1:4" x14ac:dyDescent="0.2">
      <c r="A2671" s="489" t="s">
        <v>9257</v>
      </c>
      <c r="B2671" s="489" t="s">
        <v>229</v>
      </c>
      <c r="C2671" s="491">
        <v>137.84</v>
      </c>
      <c r="D2671" s="492" t="s">
        <v>4090</v>
      </c>
    </row>
    <row r="2672" spans="1:4" x14ac:dyDescent="0.2">
      <c r="A2672" s="489" t="s">
        <v>9257</v>
      </c>
      <c r="B2672" s="489" t="s">
        <v>229</v>
      </c>
      <c r="C2672" s="491">
        <v>19.46</v>
      </c>
      <c r="D2672" s="492" t="s">
        <v>4090</v>
      </c>
    </row>
    <row r="2673" spans="1:4" x14ac:dyDescent="0.2">
      <c r="A2673" s="489" t="s">
        <v>9257</v>
      </c>
      <c r="B2673" s="489" t="s">
        <v>229</v>
      </c>
      <c r="C2673" s="491">
        <v>22.89</v>
      </c>
      <c r="D2673" s="492" t="s">
        <v>4090</v>
      </c>
    </row>
    <row r="2674" spans="1:4" x14ac:dyDescent="0.2">
      <c r="A2674" s="489" t="s">
        <v>9257</v>
      </c>
      <c r="B2674" s="489" t="s">
        <v>229</v>
      </c>
      <c r="C2674" s="491">
        <v>13.090000000000002</v>
      </c>
      <c r="D2674" s="492" t="s">
        <v>4090</v>
      </c>
    </row>
    <row r="2675" spans="1:4" x14ac:dyDescent="0.2">
      <c r="A2675" s="489" t="s">
        <v>9257</v>
      </c>
      <c r="B2675" s="489" t="s">
        <v>229</v>
      </c>
      <c r="C2675" s="491">
        <v>10.35</v>
      </c>
      <c r="D2675" s="492" t="s">
        <v>4090</v>
      </c>
    </row>
    <row r="2676" spans="1:4" x14ac:dyDescent="0.2">
      <c r="A2676" s="489" t="s">
        <v>9257</v>
      </c>
      <c r="B2676" s="489" t="s">
        <v>229</v>
      </c>
      <c r="C2676" s="491">
        <v>10.45</v>
      </c>
      <c r="D2676" s="492" t="s">
        <v>4090</v>
      </c>
    </row>
    <row r="2677" spans="1:4" x14ac:dyDescent="0.2">
      <c r="A2677" s="489" t="s">
        <v>9257</v>
      </c>
      <c r="B2677" s="489" t="s">
        <v>229</v>
      </c>
      <c r="C2677" s="491">
        <v>9.1199999999999992</v>
      </c>
      <c r="D2677" s="492" t="s">
        <v>4090</v>
      </c>
    </row>
    <row r="2678" spans="1:4" x14ac:dyDescent="0.2">
      <c r="A2678" s="489" t="s">
        <v>9257</v>
      </c>
      <c r="B2678" s="489" t="s">
        <v>229</v>
      </c>
      <c r="C2678" s="491">
        <v>11.370000000000001</v>
      </c>
      <c r="D2678" s="492" t="s">
        <v>4090</v>
      </c>
    </row>
    <row r="2679" spans="1:4" x14ac:dyDescent="0.2">
      <c r="A2679" s="489" t="s">
        <v>9257</v>
      </c>
      <c r="B2679" s="489" t="s">
        <v>229</v>
      </c>
      <c r="C2679" s="491">
        <v>15.64</v>
      </c>
      <c r="D2679" s="492" t="s">
        <v>4090</v>
      </c>
    </row>
    <row r="2680" spans="1:4" x14ac:dyDescent="0.2">
      <c r="A2680" s="489" t="s">
        <v>9257</v>
      </c>
      <c r="B2680" s="489" t="s">
        <v>229</v>
      </c>
      <c r="C2680" s="491">
        <v>8.4</v>
      </c>
      <c r="D2680" s="492" t="s">
        <v>4090</v>
      </c>
    </row>
    <row r="2681" spans="1:4" x14ac:dyDescent="0.2">
      <c r="A2681" s="489" t="s">
        <v>9257</v>
      </c>
      <c r="B2681" s="489" t="s">
        <v>229</v>
      </c>
      <c r="C2681" s="491">
        <v>12.500000000000002</v>
      </c>
      <c r="D2681" s="492" t="s">
        <v>4090</v>
      </c>
    </row>
    <row r="2682" spans="1:4" x14ac:dyDescent="0.2">
      <c r="A2682" s="489" t="s">
        <v>9257</v>
      </c>
      <c r="B2682" s="489" t="s">
        <v>229</v>
      </c>
      <c r="C2682" s="491">
        <v>44.88</v>
      </c>
      <c r="D2682" s="492" t="s">
        <v>4090</v>
      </c>
    </row>
    <row r="2683" spans="1:4" x14ac:dyDescent="0.2">
      <c r="A2683" s="489" t="s">
        <v>9257</v>
      </c>
      <c r="B2683" s="489" t="s">
        <v>229</v>
      </c>
      <c r="C2683" s="491">
        <v>21.98</v>
      </c>
      <c r="D2683" s="492" t="s">
        <v>4090</v>
      </c>
    </row>
    <row r="2684" spans="1:4" x14ac:dyDescent="0.2">
      <c r="A2684" s="489" t="s">
        <v>9257</v>
      </c>
      <c r="B2684" s="489" t="s">
        <v>229</v>
      </c>
      <c r="C2684" s="491">
        <v>6.77</v>
      </c>
      <c r="D2684" s="492" t="s">
        <v>4090</v>
      </c>
    </row>
    <row r="2685" spans="1:4" x14ac:dyDescent="0.2">
      <c r="A2685" s="489" t="s">
        <v>9257</v>
      </c>
      <c r="B2685" s="489" t="s">
        <v>229</v>
      </c>
      <c r="C2685" s="491">
        <v>125.66999999999999</v>
      </c>
      <c r="D2685" s="492" t="s">
        <v>4090</v>
      </c>
    </row>
    <row r="2686" spans="1:4" x14ac:dyDescent="0.2">
      <c r="A2686" s="489" t="s">
        <v>9257</v>
      </c>
      <c r="B2686" s="489" t="s">
        <v>229</v>
      </c>
      <c r="C2686" s="491">
        <v>33.82</v>
      </c>
      <c r="D2686" s="492" t="s">
        <v>4090</v>
      </c>
    </row>
    <row r="2687" spans="1:4" x14ac:dyDescent="0.2">
      <c r="A2687" s="489" t="s">
        <v>9257</v>
      </c>
      <c r="B2687" s="489" t="s">
        <v>229</v>
      </c>
      <c r="C2687" s="491">
        <v>18.729999999999997</v>
      </c>
      <c r="D2687" s="492" t="s">
        <v>4090</v>
      </c>
    </row>
    <row r="2688" spans="1:4" x14ac:dyDescent="0.2">
      <c r="A2688" s="489" t="s">
        <v>9257</v>
      </c>
      <c r="B2688" s="489" t="s">
        <v>229</v>
      </c>
      <c r="C2688" s="491">
        <v>13.41</v>
      </c>
      <c r="D2688" s="492" t="s">
        <v>4090</v>
      </c>
    </row>
    <row r="2689" spans="1:4" x14ac:dyDescent="0.2">
      <c r="A2689" s="489" t="s">
        <v>9257</v>
      </c>
      <c r="B2689" s="489" t="s">
        <v>229</v>
      </c>
      <c r="C2689" s="491">
        <v>7.4399999999999995</v>
      </c>
      <c r="D2689" s="492" t="s">
        <v>4090</v>
      </c>
    </row>
    <row r="2690" spans="1:4" x14ac:dyDescent="0.2">
      <c r="A2690" s="489" t="s">
        <v>9257</v>
      </c>
      <c r="B2690" s="489" t="s">
        <v>229</v>
      </c>
      <c r="C2690" s="491">
        <v>8.18</v>
      </c>
      <c r="D2690" s="492" t="s">
        <v>4090</v>
      </c>
    </row>
    <row r="2691" spans="1:4" x14ac:dyDescent="0.2">
      <c r="A2691" s="489" t="s">
        <v>9257</v>
      </c>
      <c r="B2691" s="489" t="s">
        <v>229</v>
      </c>
      <c r="C2691" s="491">
        <v>6.17</v>
      </c>
      <c r="D2691" s="492" t="s">
        <v>4090</v>
      </c>
    </row>
    <row r="2692" spans="1:4" x14ac:dyDescent="0.2">
      <c r="A2692" s="489" t="s">
        <v>9257</v>
      </c>
      <c r="B2692" s="489" t="s">
        <v>229</v>
      </c>
      <c r="C2692" s="491">
        <v>10.3</v>
      </c>
      <c r="D2692" s="492" t="s">
        <v>4090</v>
      </c>
    </row>
    <row r="2693" spans="1:4" x14ac:dyDescent="0.2">
      <c r="A2693" s="489" t="s">
        <v>9257</v>
      </c>
      <c r="B2693" s="489" t="s">
        <v>229</v>
      </c>
      <c r="C2693" s="491">
        <v>12.86</v>
      </c>
      <c r="D2693" s="492" t="s">
        <v>4090</v>
      </c>
    </row>
    <row r="2694" spans="1:4" x14ac:dyDescent="0.2">
      <c r="A2694" s="489" t="s">
        <v>9257</v>
      </c>
      <c r="B2694" s="489" t="s">
        <v>229</v>
      </c>
      <c r="C2694" s="491">
        <v>17.260000000000005</v>
      </c>
      <c r="D2694" s="492" t="s">
        <v>4090</v>
      </c>
    </row>
    <row r="2695" spans="1:4" x14ac:dyDescent="0.2">
      <c r="A2695" s="489" t="s">
        <v>9257</v>
      </c>
      <c r="B2695" s="489" t="s">
        <v>229</v>
      </c>
      <c r="C2695" s="491">
        <v>17.740000000000002</v>
      </c>
      <c r="D2695" s="492" t="s">
        <v>4090</v>
      </c>
    </row>
    <row r="2696" spans="1:4" x14ac:dyDescent="0.2">
      <c r="A2696" s="489" t="s">
        <v>9257</v>
      </c>
      <c r="B2696" s="489" t="s">
        <v>229</v>
      </c>
      <c r="C2696" s="491">
        <v>15.990000000000002</v>
      </c>
      <c r="D2696" s="492" t="s">
        <v>4090</v>
      </c>
    </row>
    <row r="2697" spans="1:4" x14ac:dyDescent="0.2">
      <c r="A2697" s="489" t="s">
        <v>9257</v>
      </c>
      <c r="B2697" s="489" t="s">
        <v>229</v>
      </c>
      <c r="C2697" s="491">
        <v>225.89</v>
      </c>
      <c r="D2697" s="492" t="s">
        <v>4090</v>
      </c>
    </row>
    <row r="2698" spans="1:4" x14ac:dyDescent="0.2">
      <c r="A2698" s="489" t="s">
        <v>9257</v>
      </c>
      <c r="B2698" s="489" t="s">
        <v>229</v>
      </c>
      <c r="C2698" s="491">
        <v>9.620000000000001</v>
      </c>
      <c r="D2698" s="492" t="s">
        <v>4090</v>
      </c>
    </row>
    <row r="2699" spans="1:4" x14ac:dyDescent="0.2">
      <c r="A2699" s="489" t="s">
        <v>9257</v>
      </c>
      <c r="B2699" s="489" t="s">
        <v>229</v>
      </c>
      <c r="C2699" s="491">
        <v>8.48</v>
      </c>
      <c r="D2699" s="492" t="s">
        <v>4090</v>
      </c>
    </row>
    <row r="2700" spans="1:4" x14ac:dyDescent="0.2">
      <c r="A2700" s="489" t="s">
        <v>9257</v>
      </c>
      <c r="B2700" s="489" t="s">
        <v>229</v>
      </c>
      <c r="C2700" s="491">
        <v>29.28</v>
      </c>
      <c r="D2700" s="492" t="s">
        <v>4090</v>
      </c>
    </row>
    <row r="2701" spans="1:4" x14ac:dyDescent="0.2">
      <c r="A2701" s="489" t="s">
        <v>9257</v>
      </c>
      <c r="B2701" s="489" t="s">
        <v>229</v>
      </c>
      <c r="C2701" s="491">
        <v>24.939999999999998</v>
      </c>
      <c r="D2701" s="492" t="s">
        <v>4090</v>
      </c>
    </row>
    <row r="2702" spans="1:4" x14ac:dyDescent="0.2">
      <c r="A2702" s="489" t="s">
        <v>9257</v>
      </c>
      <c r="B2702" s="489" t="s">
        <v>229</v>
      </c>
      <c r="C2702" s="491">
        <v>16.78</v>
      </c>
      <c r="D2702" s="492" t="s">
        <v>4090</v>
      </c>
    </row>
    <row r="2703" spans="1:4" x14ac:dyDescent="0.2">
      <c r="A2703" s="489" t="s">
        <v>9257</v>
      </c>
      <c r="B2703" s="489" t="s">
        <v>229</v>
      </c>
      <c r="C2703" s="491">
        <v>13.73</v>
      </c>
      <c r="D2703" s="492" t="s">
        <v>4090</v>
      </c>
    </row>
    <row r="2704" spans="1:4" x14ac:dyDescent="0.2">
      <c r="A2704" s="489" t="s">
        <v>9257</v>
      </c>
      <c r="B2704" s="489" t="s">
        <v>229</v>
      </c>
      <c r="C2704" s="491">
        <v>22.990000000000002</v>
      </c>
      <c r="D2704" s="492" t="s">
        <v>4090</v>
      </c>
    </row>
    <row r="2705" spans="1:4" x14ac:dyDescent="0.2">
      <c r="A2705" s="489" t="s">
        <v>9257</v>
      </c>
      <c r="B2705" s="489" t="s">
        <v>229</v>
      </c>
      <c r="C2705" s="491">
        <v>9.58</v>
      </c>
      <c r="D2705" s="492" t="s">
        <v>4090</v>
      </c>
    </row>
    <row r="2706" spans="1:4" x14ac:dyDescent="0.2">
      <c r="A2706" s="489" t="s">
        <v>9257</v>
      </c>
      <c r="B2706" s="489" t="s">
        <v>229</v>
      </c>
      <c r="C2706" s="491">
        <v>34.510000000000005</v>
      </c>
      <c r="D2706" s="492" t="s">
        <v>4090</v>
      </c>
    </row>
    <row r="2707" spans="1:4" x14ac:dyDescent="0.2">
      <c r="A2707" s="489" t="s">
        <v>9257</v>
      </c>
      <c r="B2707" s="489" t="s">
        <v>229</v>
      </c>
      <c r="C2707" s="491">
        <v>69.23</v>
      </c>
      <c r="D2707" s="492" t="s">
        <v>4090</v>
      </c>
    </row>
    <row r="2708" spans="1:4" x14ac:dyDescent="0.2">
      <c r="A2708" s="489" t="s">
        <v>9257</v>
      </c>
      <c r="B2708" s="489" t="s">
        <v>229</v>
      </c>
      <c r="C2708" s="491">
        <v>113.09</v>
      </c>
      <c r="D2708" s="492" t="s">
        <v>4090</v>
      </c>
    </row>
    <row r="2709" spans="1:4" x14ac:dyDescent="0.2">
      <c r="A2709" s="489" t="s">
        <v>9257</v>
      </c>
      <c r="B2709" s="489" t="s">
        <v>229</v>
      </c>
      <c r="C2709" s="491">
        <v>55.38000000000001</v>
      </c>
      <c r="D2709" s="492" t="s">
        <v>4090</v>
      </c>
    </row>
    <row r="2710" spans="1:4" x14ac:dyDescent="0.2">
      <c r="A2710" s="489" t="s">
        <v>9257</v>
      </c>
      <c r="B2710" s="489" t="s">
        <v>229</v>
      </c>
      <c r="C2710" s="491">
        <v>60.25</v>
      </c>
      <c r="D2710" s="492" t="s">
        <v>4090</v>
      </c>
    </row>
    <row r="2711" spans="1:4" x14ac:dyDescent="0.2">
      <c r="A2711" s="489" t="s">
        <v>9257</v>
      </c>
      <c r="B2711" s="489" t="s">
        <v>229</v>
      </c>
      <c r="C2711" s="491">
        <v>36.18</v>
      </c>
      <c r="D2711" s="492" t="s">
        <v>4090</v>
      </c>
    </row>
    <row r="2712" spans="1:4" x14ac:dyDescent="0.2">
      <c r="A2712" s="489" t="s">
        <v>9257</v>
      </c>
      <c r="B2712" s="489" t="s">
        <v>229</v>
      </c>
      <c r="C2712" s="491">
        <v>80.899999999999991</v>
      </c>
      <c r="D2712" s="492" t="s">
        <v>4090</v>
      </c>
    </row>
    <row r="2713" spans="1:4" x14ac:dyDescent="0.2">
      <c r="A2713" s="489" t="s">
        <v>9257</v>
      </c>
      <c r="B2713" s="489" t="s">
        <v>229</v>
      </c>
      <c r="C2713" s="491">
        <v>96.550000000000011</v>
      </c>
      <c r="D2713" s="492" t="s">
        <v>4090</v>
      </c>
    </row>
    <row r="2714" spans="1:4" x14ac:dyDescent="0.2">
      <c r="A2714" s="489" t="s">
        <v>9257</v>
      </c>
      <c r="B2714" s="489" t="s">
        <v>229</v>
      </c>
      <c r="C2714" s="491">
        <v>5.2999999999999989</v>
      </c>
      <c r="D2714" s="492" t="s">
        <v>4090</v>
      </c>
    </row>
    <row r="2715" spans="1:4" x14ac:dyDescent="0.2">
      <c r="A2715" s="489" t="s">
        <v>9257</v>
      </c>
      <c r="B2715" s="489" t="s">
        <v>229</v>
      </c>
      <c r="C2715" s="491">
        <v>15.64</v>
      </c>
      <c r="D2715" s="492" t="s">
        <v>4090</v>
      </c>
    </row>
    <row r="2716" spans="1:4" x14ac:dyDescent="0.2">
      <c r="A2716" s="489" t="s">
        <v>9257</v>
      </c>
      <c r="B2716" s="489" t="s">
        <v>229</v>
      </c>
      <c r="C2716" s="491">
        <v>11.709999999999999</v>
      </c>
      <c r="D2716" s="492" t="s">
        <v>4090</v>
      </c>
    </row>
    <row r="2717" spans="1:4" x14ac:dyDescent="0.2">
      <c r="A2717" s="489" t="s">
        <v>9257</v>
      </c>
      <c r="B2717" s="489" t="s">
        <v>229</v>
      </c>
      <c r="C2717" s="491">
        <v>23.879999999999995</v>
      </c>
      <c r="D2717" s="492" t="s">
        <v>4090</v>
      </c>
    </row>
    <row r="2718" spans="1:4" x14ac:dyDescent="0.2">
      <c r="A2718" s="489" t="s">
        <v>9257</v>
      </c>
      <c r="B2718" s="489" t="s">
        <v>229</v>
      </c>
      <c r="C2718" s="491">
        <v>19.22</v>
      </c>
      <c r="D2718" s="492" t="s">
        <v>4090</v>
      </c>
    </row>
    <row r="2719" spans="1:4" x14ac:dyDescent="0.2">
      <c r="A2719" s="489" t="s">
        <v>9257</v>
      </c>
      <c r="B2719" s="489" t="s">
        <v>229</v>
      </c>
      <c r="C2719" s="491">
        <v>45.22</v>
      </c>
      <c r="D2719" s="492" t="s">
        <v>4090</v>
      </c>
    </row>
    <row r="2720" spans="1:4" x14ac:dyDescent="0.2">
      <c r="A2720" s="489" t="s">
        <v>9257</v>
      </c>
      <c r="B2720" s="489" t="s">
        <v>229</v>
      </c>
      <c r="C2720" s="491">
        <v>102.95</v>
      </c>
      <c r="D2720" s="492" t="s">
        <v>4090</v>
      </c>
    </row>
    <row r="2721" spans="1:4" x14ac:dyDescent="0.2">
      <c r="A2721" s="489" t="s">
        <v>9257</v>
      </c>
      <c r="B2721" s="489" t="s">
        <v>229</v>
      </c>
      <c r="C2721" s="491">
        <v>59.860000000000007</v>
      </c>
      <c r="D2721" s="492" t="s">
        <v>4090</v>
      </c>
    </row>
    <row r="2722" spans="1:4" x14ac:dyDescent="0.2">
      <c r="A2722" s="489" t="s">
        <v>9257</v>
      </c>
      <c r="B2722" s="489" t="s">
        <v>229</v>
      </c>
      <c r="C2722" s="491">
        <v>28.86</v>
      </c>
      <c r="D2722" s="492" t="s">
        <v>4090</v>
      </c>
    </row>
    <row r="2723" spans="1:4" x14ac:dyDescent="0.2">
      <c r="A2723" s="489" t="s">
        <v>9257</v>
      </c>
      <c r="B2723" s="489" t="s">
        <v>229</v>
      </c>
      <c r="C2723" s="491">
        <v>21.74</v>
      </c>
      <c r="D2723" s="492" t="s">
        <v>4090</v>
      </c>
    </row>
    <row r="2724" spans="1:4" x14ac:dyDescent="0.2">
      <c r="A2724" s="489" t="s">
        <v>9257</v>
      </c>
      <c r="B2724" s="489" t="s">
        <v>229</v>
      </c>
      <c r="C2724" s="491">
        <v>51.49</v>
      </c>
      <c r="D2724" s="492" t="s">
        <v>4090</v>
      </c>
    </row>
    <row r="2725" spans="1:4" x14ac:dyDescent="0.2">
      <c r="A2725" s="489" t="s">
        <v>9257</v>
      </c>
      <c r="B2725" s="489" t="s">
        <v>229</v>
      </c>
      <c r="C2725" s="491">
        <v>21.810000000000002</v>
      </c>
      <c r="D2725" s="492" t="s">
        <v>4090</v>
      </c>
    </row>
    <row r="2726" spans="1:4" x14ac:dyDescent="0.2">
      <c r="A2726" s="489" t="s">
        <v>9257</v>
      </c>
      <c r="B2726" s="489" t="s">
        <v>229</v>
      </c>
      <c r="C2726" s="491">
        <v>13.93</v>
      </c>
      <c r="D2726" s="492" t="s">
        <v>4090</v>
      </c>
    </row>
    <row r="2727" spans="1:4" x14ac:dyDescent="0.2">
      <c r="A2727" s="489" t="s">
        <v>9257</v>
      </c>
      <c r="B2727" s="489" t="s">
        <v>229</v>
      </c>
      <c r="C2727" s="491">
        <v>5.3900000000000006</v>
      </c>
      <c r="D2727" s="492" t="s">
        <v>4090</v>
      </c>
    </row>
    <row r="2728" spans="1:4" x14ac:dyDescent="0.2">
      <c r="A2728" s="489" t="s">
        <v>9257</v>
      </c>
      <c r="B2728" s="489" t="s">
        <v>229</v>
      </c>
      <c r="C2728" s="491">
        <v>22.439999999999998</v>
      </c>
      <c r="D2728" s="492" t="s">
        <v>4090</v>
      </c>
    </row>
    <row r="2729" spans="1:4" x14ac:dyDescent="0.2">
      <c r="A2729" s="489" t="s">
        <v>9257</v>
      </c>
      <c r="B2729" s="489" t="s">
        <v>229</v>
      </c>
      <c r="C2729" s="491">
        <v>58.219999999999992</v>
      </c>
      <c r="D2729" s="492" t="s">
        <v>4090</v>
      </c>
    </row>
    <row r="2730" spans="1:4" x14ac:dyDescent="0.2">
      <c r="A2730" s="489" t="s">
        <v>9257</v>
      </c>
      <c r="B2730" s="489" t="s">
        <v>229</v>
      </c>
      <c r="C2730" s="491">
        <v>32.739999999999995</v>
      </c>
      <c r="D2730" s="492" t="s">
        <v>4090</v>
      </c>
    </row>
    <row r="2731" spans="1:4" x14ac:dyDescent="0.2">
      <c r="A2731" s="489" t="s">
        <v>9257</v>
      </c>
      <c r="B2731" s="489" t="s">
        <v>229</v>
      </c>
      <c r="C2731" s="491">
        <v>34.530000000000008</v>
      </c>
      <c r="D2731" s="492" t="s">
        <v>4090</v>
      </c>
    </row>
    <row r="2732" spans="1:4" x14ac:dyDescent="0.2">
      <c r="A2732" s="489" t="s">
        <v>9257</v>
      </c>
      <c r="B2732" s="489" t="s">
        <v>229</v>
      </c>
      <c r="C2732" s="491">
        <v>81.11</v>
      </c>
      <c r="D2732" s="492" t="s">
        <v>4090</v>
      </c>
    </row>
    <row r="2733" spans="1:4" x14ac:dyDescent="0.2">
      <c r="A2733" s="489" t="s">
        <v>9257</v>
      </c>
      <c r="B2733" s="489" t="s">
        <v>229</v>
      </c>
      <c r="C2733" s="491">
        <v>14.450000000000001</v>
      </c>
      <c r="D2733" s="492" t="s">
        <v>4090</v>
      </c>
    </row>
    <row r="2734" spans="1:4" x14ac:dyDescent="0.2">
      <c r="A2734" s="489" t="s">
        <v>9257</v>
      </c>
      <c r="B2734" s="489" t="s">
        <v>229</v>
      </c>
      <c r="C2734" s="491">
        <v>8.24</v>
      </c>
      <c r="D2734" s="492" t="s">
        <v>4090</v>
      </c>
    </row>
    <row r="2735" spans="1:4" x14ac:dyDescent="0.2">
      <c r="A2735" s="489" t="s">
        <v>9257</v>
      </c>
      <c r="B2735" s="489" t="s">
        <v>229</v>
      </c>
      <c r="C2735" s="491">
        <v>7.6000000000000005</v>
      </c>
      <c r="D2735" s="492" t="s">
        <v>4090</v>
      </c>
    </row>
    <row r="2736" spans="1:4" x14ac:dyDescent="0.2">
      <c r="A2736" s="489" t="s">
        <v>9257</v>
      </c>
      <c r="B2736" s="489" t="s">
        <v>229</v>
      </c>
      <c r="C2736" s="491">
        <v>9.7000000000000011</v>
      </c>
      <c r="D2736" s="492" t="s">
        <v>4090</v>
      </c>
    </row>
    <row r="2737" spans="1:4" x14ac:dyDescent="0.2">
      <c r="A2737" s="489" t="s">
        <v>9257</v>
      </c>
      <c r="B2737" s="489" t="s">
        <v>229</v>
      </c>
      <c r="C2737" s="491">
        <v>22.830000000000002</v>
      </c>
      <c r="D2737" s="492" t="s">
        <v>4090</v>
      </c>
    </row>
    <row r="2738" spans="1:4" x14ac:dyDescent="0.2">
      <c r="A2738" s="489" t="s">
        <v>9257</v>
      </c>
      <c r="B2738" s="489" t="s">
        <v>229</v>
      </c>
      <c r="C2738" s="491">
        <v>24.019999999999996</v>
      </c>
      <c r="D2738" s="492" t="s">
        <v>4090</v>
      </c>
    </row>
    <row r="2739" spans="1:4" x14ac:dyDescent="0.2">
      <c r="A2739" s="489" t="s">
        <v>9257</v>
      </c>
      <c r="B2739" s="489" t="s">
        <v>229</v>
      </c>
      <c r="C2739" s="491">
        <v>14.819999999999999</v>
      </c>
      <c r="D2739" s="492" t="s">
        <v>4090</v>
      </c>
    </row>
    <row r="2740" spans="1:4" x14ac:dyDescent="0.2">
      <c r="A2740" s="489" t="s">
        <v>9257</v>
      </c>
      <c r="B2740" s="489" t="s">
        <v>229</v>
      </c>
      <c r="C2740" s="491">
        <v>48.660000000000004</v>
      </c>
      <c r="D2740" s="492" t="s">
        <v>4090</v>
      </c>
    </row>
    <row r="2741" spans="1:4" x14ac:dyDescent="0.2">
      <c r="A2741" s="489" t="s">
        <v>9257</v>
      </c>
      <c r="B2741" s="489" t="s">
        <v>229</v>
      </c>
      <c r="C2741" s="491">
        <v>16.2</v>
      </c>
      <c r="D2741" s="492" t="s">
        <v>4090</v>
      </c>
    </row>
    <row r="2742" spans="1:4" x14ac:dyDescent="0.2">
      <c r="A2742" s="489" t="s">
        <v>9257</v>
      </c>
      <c r="B2742" s="489" t="s">
        <v>229</v>
      </c>
      <c r="C2742" s="491">
        <v>8.3600000000000012</v>
      </c>
      <c r="D2742" s="492" t="s">
        <v>4090</v>
      </c>
    </row>
    <row r="2743" spans="1:4" x14ac:dyDescent="0.2">
      <c r="A2743" s="489" t="s">
        <v>9257</v>
      </c>
      <c r="B2743" s="489" t="s">
        <v>229</v>
      </c>
      <c r="C2743" s="491">
        <v>18.43</v>
      </c>
      <c r="D2743" s="492" t="s">
        <v>4090</v>
      </c>
    </row>
    <row r="2744" spans="1:4" x14ac:dyDescent="0.2">
      <c r="A2744" s="489" t="s">
        <v>9257</v>
      </c>
      <c r="B2744" s="489" t="s">
        <v>229</v>
      </c>
      <c r="C2744" s="491">
        <v>28.25</v>
      </c>
      <c r="D2744" s="492" t="s">
        <v>4090</v>
      </c>
    </row>
    <row r="2745" spans="1:4" x14ac:dyDescent="0.2">
      <c r="A2745" s="489" t="s">
        <v>9257</v>
      </c>
      <c r="B2745" s="489" t="s">
        <v>229</v>
      </c>
      <c r="C2745" s="491">
        <v>18.510000000000002</v>
      </c>
      <c r="D2745" s="492" t="s">
        <v>4090</v>
      </c>
    </row>
    <row r="2746" spans="1:4" x14ac:dyDescent="0.2">
      <c r="A2746" s="489" t="s">
        <v>9257</v>
      </c>
      <c r="B2746" s="489" t="s">
        <v>229</v>
      </c>
      <c r="C2746" s="491">
        <v>23.640000000000004</v>
      </c>
      <c r="D2746" s="492" t="s">
        <v>4090</v>
      </c>
    </row>
    <row r="2747" spans="1:4" x14ac:dyDescent="0.2">
      <c r="A2747" s="489" t="s">
        <v>9257</v>
      </c>
      <c r="B2747" s="489" t="s">
        <v>229</v>
      </c>
      <c r="C2747" s="491">
        <v>14.600000000000001</v>
      </c>
      <c r="D2747" s="492" t="s">
        <v>4090</v>
      </c>
    </row>
    <row r="2748" spans="1:4" x14ac:dyDescent="0.2">
      <c r="A2748" s="489" t="s">
        <v>9257</v>
      </c>
      <c r="B2748" s="489" t="s">
        <v>229</v>
      </c>
      <c r="C2748" s="491">
        <v>20.399999999999999</v>
      </c>
      <c r="D2748" s="492" t="s">
        <v>4090</v>
      </c>
    </row>
    <row r="2749" spans="1:4" x14ac:dyDescent="0.2">
      <c r="A2749" s="489" t="s">
        <v>9257</v>
      </c>
      <c r="B2749" s="489" t="s">
        <v>229</v>
      </c>
      <c r="C2749" s="491">
        <v>20.200000000000003</v>
      </c>
      <c r="D2749" s="492" t="s">
        <v>4090</v>
      </c>
    </row>
    <row r="2750" spans="1:4" x14ac:dyDescent="0.2">
      <c r="A2750" s="489" t="s">
        <v>9257</v>
      </c>
      <c r="B2750" s="489" t="s">
        <v>229</v>
      </c>
      <c r="C2750" s="491">
        <v>32.879999999999995</v>
      </c>
      <c r="D2750" s="492" t="s">
        <v>4090</v>
      </c>
    </row>
    <row r="2751" spans="1:4" x14ac:dyDescent="0.2">
      <c r="A2751" s="489" t="s">
        <v>9257</v>
      </c>
      <c r="B2751" s="489" t="s">
        <v>229</v>
      </c>
      <c r="C2751" s="491">
        <v>21.51</v>
      </c>
      <c r="D2751" s="492" t="s">
        <v>4090</v>
      </c>
    </row>
    <row r="2752" spans="1:4" x14ac:dyDescent="0.2">
      <c r="A2752" s="489" t="s">
        <v>9257</v>
      </c>
      <c r="B2752" s="489" t="s">
        <v>229</v>
      </c>
      <c r="C2752" s="491">
        <v>16.07</v>
      </c>
      <c r="D2752" s="492" t="s">
        <v>4090</v>
      </c>
    </row>
    <row r="2753" spans="1:4" x14ac:dyDescent="0.2">
      <c r="A2753" s="489" t="s">
        <v>9257</v>
      </c>
      <c r="B2753" s="489" t="s">
        <v>229</v>
      </c>
      <c r="C2753" s="491">
        <v>9.9600000000000009</v>
      </c>
      <c r="D2753" s="492" t="s">
        <v>4090</v>
      </c>
    </row>
    <row r="2754" spans="1:4" x14ac:dyDescent="0.2">
      <c r="A2754" s="489" t="s">
        <v>9257</v>
      </c>
      <c r="B2754" s="489" t="s">
        <v>229</v>
      </c>
      <c r="C2754" s="491">
        <v>12.15</v>
      </c>
      <c r="D2754" s="492" t="s">
        <v>4090</v>
      </c>
    </row>
    <row r="2755" spans="1:4" x14ac:dyDescent="0.2">
      <c r="A2755" s="489" t="s">
        <v>9257</v>
      </c>
      <c r="B2755" s="489" t="s">
        <v>229</v>
      </c>
      <c r="C2755" s="491">
        <v>13.35</v>
      </c>
      <c r="D2755" s="492" t="s">
        <v>4090</v>
      </c>
    </row>
    <row r="2756" spans="1:4" x14ac:dyDescent="0.2">
      <c r="A2756" s="489" t="s">
        <v>9257</v>
      </c>
      <c r="B2756" s="489" t="s">
        <v>229</v>
      </c>
      <c r="C2756" s="491">
        <v>7.6000000000000005</v>
      </c>
      <c r="D2756" s="492" t="s">
        <v>4090</v>
      </c>
    </row>
    <row r="2757" spans="1:4" x14ac:dyDescent="0.2">
      <c r="A2757" s="489" t="s">
        <v>9257</v>
      </c>
      <c r="B2757" s="489" t="s">
        <v>229</v>
      </c>
      <c r="C2757" s="491">
        <v>12.32</v>
      </c>
      <c r="D2757" s="492" t="s">
        <v>4090</v>
      </c>
    </row>
    <row r="2758" spans="1:4" x14ac:dyDescent="0.2">
      <c r="A2758" s="489" t="s">
        <v>9257</v>
      </c>
      <c r="B2758" s="489" t="s">
        <v>229</v>
      </c>
      <c r="C2758" s="491">
        <v>14.280000000000003</v>
      </c>
      <c r="D2758" s="492" t="s">
        <v>4090</v>
      </c>
    </row>
    <row r="2759" spans="1:4" x14ac:dyDescent="0.2">
      <c r="A2759" s="489" t="s">
        <v>9257</v>
      </c>
      <c r="B2759" s="489" t="s">
        <v>229</v>
      </c>
      <c r="C2759" s="491">
        <v>19.28</v>
      </c>
      <c r="D2759" s="492" t="s">
        <v>4090</v>
      </c>
    </row>
    <row r="2760" spans="1:4" x14ac:dyDescent="0.2">
      <c r="A2760" s="489" t="s">
        <v>9257</v>
      </c>
      <c r="B2760" s="489" t="s">
        <v>229</v>
      </c>
      <c r="C2760" s="491">
        <v>75.720000000000013</v>
      </c>
      <c r="D2760" s="492" t="s">
        <v>4090</v>
      </c>
    </row>
    <row r="2761" spans="1:4" x14ac:dyDescent="0.2">
      <c r="A2761" s="489" t="s">
        <v>9257</v>
      </c>
      <c r="B2761" s="489" t="s">
        <v>229</v>
      </c>
      <c r="C2761" s="491">
        <v>9.26</v>
      </c>
      <c r="D2761" s="492" t="s">
        <v>4090</v>
      </c>
    </row>
    <row r="2762" spans="1:4" x14ac:dyDescent="0.2">
      <c r="A2762" s="489" t="s">
        <v>9257</v>
      </c>
      <c r="B2762" s="489" t="s">
        <v>229</v>
      </c>
      <c r="C2762" s="491">
        <v>6.03</v>
      </c>
      <c r="D2762" s="492" t="s">
        <v>4090</v>
      </c>
    </row>
    <row r="2763" spans="1:4" x14ac:dyDescent="0.2">
      <c r="A2763" s="489" t="s">
        <v>9257</v>
      </c>
      <c r="B2763" s="489" t="s">
        <v>229</v>
      </c>
      <c r="C2763" s="491">
        <v>19.25</v>
      </c>
      <c r="D2763" s="492" t="s">
        <v>4090</v>
      </c>
    </row>
    <row r="2764" spans="1:4" x14ac:dyDescent="0.2">
      <c r="A2764" s="489" t="s">
        <v>9257</v>
      </c>
      <c r="B2764" s="489" t="s">
        <v>229</v>
      </c>
      <c r="C2764" s="491">
        <v>67.349999999999994</v>
      </c>
      <c r="D2764" s="492" t="s">
        <v>4090</v>
      </c>
    </row>
    <row r="2765" spans="1:4" x14ac:dyDescent="0.2">
      <c r="A2765" s="489" t="s">
        <v>9257</v>
      </c>
      <c r="B2765" s="489" t="s">
        <v>229</v>
      </c>
      <c r="C2765" s="491">
        <v>12.72</v>
      </c>
      <c r="D2765" s="492" t="s">
        <v>4090</v>
      </c>
    </row>
    <row r="2766" spans="1:4" x14ac:dyDescent="0.2">
      <c r="A2766" s="489" t="s">
        <v>9257</v>
      </c>
      <c r="B2766" s="489" t="s">
        <v>229</v>
      </c>
      <c r="C2766" s="491">
        <v>8.74</v>
      </c>
      <c r="D2766" s="492" t="s">
        <v>4090</v>
      </c>
    </row>
    <row r="2767" spans="1:4" x14ac:dyDescent="0.2">
      <c r="A2767" s="489" t="s">
        <v>9257</v>
      </c>
      <c r="B2767" s="489" t="s">
        <v>229</v>
      </c>
      <c r="C2767" s="491">
        <v>18.18</v>
      </c>
      <c r="D2767" s="492" t="s">
        <v>4090</v>
      </c>
    </row>
    <row r="2768" spans="1:4" x14ac:dyDescent="0.2">
      <c r="A2768" s="489" t="s">
        <v>9257</v>
      </c>
      <c r="B2768" s="489" t="s">
        <v>229</v>
      </c>
      <c r="C2768" s="491">
        <v>23.919999999999998</v>
      </c>
      <c r="D2768" s="492" t="s">
        <v>4090</v>
      </c>
    </row>
    <row r="2769" spans="1:4" x14ac:dyDescent="0.2">
      <c r="A2769" s="489" t="s">
        <v>9257</v>
      </c>
      <c r="B2769" s="489" t="s">
        <v>229</v>
      </c>
      <c r="C2769" s="491">
        <v>8.76</v>
      </c>
      <c r="D2769" s="492" t="s">
        <v>4090</v>
      </c>
    </row>
    <row r="2770" spans="1:4" x14ac:dyDescent="0.2">
      <c r="A2770" s="489" t="s">
        <v>9257</v>
      </c>
      <c r="B2770" s="489" t="s">
        <v>229</v>
      </c>
      <c r="C2770" s="491">
        <v>22.77</v>
      </c>
      <c r="D2770" s="492" t="s">
        <v>4090</v>
      </c>
    </row>
    <row r="2771" spans="1:4" x14ac:dyDescent="0.2">
      <c r="A2771" s="489" t="s">
        <v>9257</v>
      </c>
      <c r="B2771" s="489" t="s">
        <v>229</v>
      </c>
      <c r="C2771" s="491">
        <v>22.47</v>
      </c>
      <c r="D2771" s="492" t="s">
        <v>4090</v>
      </c>
    </row>
    <row r="2772" spans="1:4" x14ac:dyDescent="0.2">
      <c r="A2772" s="489" t="s">
        <v>9257</v>
      </c>
      <c r="B2772" s="489" t="s">
        <v>229</v>
      </c>
      <c r="C2772" s="491">
        <v>18.830000000000005</v>
      </c>
      <c r="D2772" s="492" t="s">
        <v>4090</v>
      </c>
    </row>
    <row r="2773" spans="1:4" x14ac:dyDescent="0.2">
      <c r="A2773" s="489" t="s">
        <v>9257</v>
      </c>
      <c r="B2773" s="489" t="s">
        <v>229</v>
      </c>
      <c r="C2773" s="491">
        <v>20.790000000000003</v>
      </c>
      <c r="D2773" s="492" t="s">
        <v>4090</v>
      </c>
    </row>
    <row r="2774" spans="1:4" x14ac:dyDescent="0.2">
      <c r="A2774" s="489" t="s">
        <v>9257</v>
      </c>
      <c r="B2774" s="489" t="s">
        <v>229</v>
      </c>
      <c r="C2774" s="491">
        <v>11.120000000000001</v>
      </c>
      <c r="D2774" s="492" t="s">
        <v>4090</v>
      </c>
    </row>
    <row r="2775" spans="1:4" x14ac:dyDescent="0.2">
      <c r="A2775" s="489" t="s">
        <v>9257</v>
      </c>
      <c r="B2775" s="489" t="s">
        <v>229</v>
      </c>
      <c r="C2775" s="491">
        <v>36.020000000000003</v>
      </c>
      <c r="D2775" s="492" t="s">
        <v>4090</v>
      </c>
    </row>
    <row r="2776" spans="1:4" x14ac:dyDescent="0.2">
      <c r="A2776" s="489" t="s">
        <v>9257</v>
      </c>
      <c r="B2776" s="489" t="s">
        <v>229</v>
      </c>
      <c r="C2776" s="491">
        <v>18.439999999999998</v>
      </c>
      <c r="D2776" s="492" t="s">
        <v>4090</v>
      </c>
    </row>
    <row r="2777" spans="1:4" x14ac:dyDescent="0.2">
      <c r="A2777" s="489" t="s">
        <v>9257</v>
      </c>
      <c r="B2777" s="489" t="s">
        <v>229</v>
      </c>
      <c r="C2777" s="491">
        <v>29.610000000000007</v>
      </c>
      <c r="D2777" s="492" t="s">
        <v>4090</v>
      </c>
    </row>
    <row r="2778" spans="1:4" x14ac:dyDescent="0.2">
      <c r="A2778" s="489" t="s">
        <v>9257</v>
      </c>
      <c r="B2778" s="489" t="s">
        <v>229</v>
      </c>
      <c r="C2778" s="491">
        <v>61.25</v>
      </c>
      <c r="D2778" s="492" t="s">
        <v>4090</v>
      </c>
    </row>
    <row r="2779" spans="1:4" x14ac:dyDescent="0.2">
      <c r="A2779" s="489" t="s">
        <v>9257</v>
      </c>
      <c r="B2779" s="489" t="s">
        <v>229</v>
      </c>
      <c r="C2779" s="491">
        <v>31.23</v>
      </c>
      <c r="D2779" s="492" t="s">
        <v>4090</v>
      </c>
    </row>
    <row r="2780" spans="1:4" x14ac:dyDescent="0.2">
      <c r="A2780" s="489" t="s">
        <v>9257</v>
      </c>
      <c r="B2780" s="489" t="s">
        <v>229</v>
      </c>
      <c r="C2780" s="491">
        <v>17.309999999999999</v>
      </c>
      <c r="D2780" s="492" t="s">
        <v>4090</v>
      </c>
    </row>
    <row r="2781" spans="1:4" x14ac:dyDescent="0.2">
      <c r="A2781" s="489" t="s">
        <v>9257</v>
      </c>
      <c r="B2781" s="489" t="s">
        <v>229</v>
      </c>
      <c r="C2781" s="491">
        <v>14.600000000000001</v>
      </c>
      <c r="D2781" s="492" t="s">
        <v>4090</v>
      </c>
    </row>
    <row r="2782" spans="1:4" x14ac:dyDescent="0.2">
      <c r="A2782" s="489" t="s">
        <v>9257</v>
      </c>
      <c r="B2782" s="489" t="s">
        <v>229</v>
      </c>
      <c r="C2782" s="491">
        <v>17.14</v>
      </c>
      <c r="D2782" s="492" t="s">
        <v>4090</v>
      </c>
    </row>
    <row r="2783" spans="1:4" x14ac:dyDescent="0.2">
      <c r="A2783" s="489" t="s">
        <v>9257</v>
      </c>
      <c r="B2783" s="489" t="s">
        <v>229</v>
      </c>
      <c r="C2783" s="491">
        <v>21.5</v>
      </c>
      <c r="D2783" s="492" t="s">
        <v>4090</v>
      </c>
    </row>
    <row r="2784" spans="1:4" x14ac:dyDescent="0.2">
      <c r="A2784" s="489" t="s">
        <v>9257</v>
      </c>
      <c r="B2784" s="489" t="s">
        <v>229</v>
      </c>
      <c r="C2784" s="491">
        <v>25.78</v>
      </c>
      <c r="D2784" s="492" t="s">
        <v>4090</v>
      </c>
    </row>
    <row r="2785" spans="1:4" x14ac:dyDescent="0.2">
      <c r="A2785" s="489" t="s">
        <v>9257</v>
      </c>
      <c r="B2785" s="489" t="s">
        <v>229</v>
      </c>
      <c r="C2785" s="491">
        <v>19.04</v>
      </c>
      <c r="D2785" s="492" t="s">
        <v>4090</v>
      </c>
    </row>
    <row r="2786" spans="1:4" x14ac:dyDescent="0.2">
      <c r="A2786" s="489" t="s">
        <v>9257</v>
      </c>
      <c r="B2786" s="489" t="s">
        <v>229</v>
      </c>
      <c r="C2786" s="491">
        <v>16.100000000000001</v>
      </c>
      <c r="D2786" s="492" t="s">
        <v>4090</v>
      </c>
    </row>
    <row r="2787" spans="1:4" x14ac:dyDescent="0.2">
      <c r="A2787" s="489" t="s">
        <v>9257</v>
      </c>
      <c r="B2787" s="489" t="s">
        <v>229</v>
      </c>
      <c r="C2787" s="491">
        <v>15.16</v>
      </c>
      <c r="D2787" s="492" t="s">
        <v>4090</v>
      </c>
    </row>
    <row r="2788" spans="1:4" x14ac:dyDescent="0.2">
      <c r="A2788" s="489" t="s">
        <v>9257</v>
      </c>
      <c r="B2788" s="489" t="s">
        <v>229</v>
      </c>
      <c r="C2788" s="491">
        <v>18.75</v>
      </c>
      <c r="D2788" s="492" t="s">
        <v>4090</v>
      </c>
    </row>
    <row r="2789" spans="1:4" x14ac:dyDescent="0.2">
      <c r="A2789" s="489" t="s">
        <v>9257</v>
      </c>
      <c r="B2789" s="489" t="s">
        <v>229</v>
      </c>
      <c r="C2789" s="491">
        <v>13.280000000000001</v>
      </c>
      <c r="D2789" s="492" t="s">
        <v>4090</v>
      </c>
    </row>
    <row r="2790" spans="1:4" x14ac:dyDescent="0.2">
      <c r="A2790" s="489" t="s">
        <v>9257</v>
      </c>
      <c r="B2790" s="489" t="s">
        <v>229</v>
      </c>
      <c r="C2790" s="491">
        <v>35.49</v>
      </c>
      <c r="D2790" s="492" t="s">
        <v>4090</v>
      </c>
    </row>
    <row r="2791" spans="1:4" x14ac:dyDescent="0.2">
      <c r="A2791" s="489" t="s">
        <v>9257</v>
      </c>
      <c r="B2791" s="489" t="s">
        <v>229</v>
      </c>
      <c r="C2791" s="491">
        <v>21.59</v>
      </c>
      <c r="D2791" s="492" t="s">
        <v>4090</v>
      </c>
    </row>
    <row r="2792" spans="1:4" x14ac:dyDescent="0.2">
      <c r="A2792" s="489" t="s">
        <v>9257</v>
      </c>
      <c r="B2792" s="489" t="s">
        <v>229</v>
      </c>
      <c r="C2792" s="491">
        <v>26.11</v>
      </c>
      <c r="D2792" s="492" t="s">
        <v>4090</v>
      </c>
    </row>
    <row r="2793" spans="1:4" x14ac:dyDescent="0.2">
      <c r="A2793" s="489" t="s">
        <v>9257</v>
      </c>
      <c r="B2793" s="489" t="s">
        <v>229</v>
      </c>
      <c r="C2793" s="491">
        <v>35.29</v>
      </c>
      <c r="D2793" s="492" t="s">
        <v>4090</v>
      </c>
    </row>
    <row r="2794" spans="1:4" x14ac:dyDescent="0.2">
      <c r="A2794" s="489" t="s">
        <v>9257</v>
      </c>
      <c r="B2794" s="489" t="s">
        <v>229</v>
      </c>
      <c r="C2794" s="491">
        <v>16.03</v>
      </c>
      <c r="D2794" s="492" t="s">
        <v>4090</v>
      </c>
    </row>
    <row r="2795" spans="1:4" x14ac:dyDescent="0.2">
      <c r="A2795" s="489" t="s">
        <v>9257</v>
      </c>
      <c r="B2795" s="489" t="s">
        <v>229</v>
      </c>
      <c r="C2795" s="491">
        <v>16.13</v>
      </c>
      <c r="D2795" s="492" t="s">
        <v>4090</v>
      </c>
    </row>
    <row r="2796" spans="1:4" x14ac:dyDescent="0.2">
      <c r="A2796" s="489" t="s">
        <v>9257</v>
      </c>
      <c r="B2796" s="489" t="s">
        <v>229</v>
      </c>
      <c r="C2796" s="491">
        <v>19.86</v>
      </c>
      <c r="D2796" s="492" t="s">
        <v>4090</v>
      </c>
    </row>
    <row r="2797" spans="1:4" x14ac:dyDescent="0.2">
      <c r="A2797" s="489" t="s">
        <v>9257</v>
      </c>
      <c r="B2797" s="489" t="s">
        <v>229</v>
      </c>
      <c r="C2797" s="491">
        <v>12.79</v>
      </c>
      <c r="D2797" s="492" t="s">
        <v>4090</v>
      </c>
    </row>
    <row r="2798" spans="1:4" x14ac:dyDescent="0.2">
      <c r="A2798" s="489" t="s">
        <v>9257</v>
      </c>
      <c r="B2798" s="489" t="s">
        <v>229</v>
      </c>
      <c r="C2798" s="491">
        <v>7.79</v>
      </c>
      <c r="D2798" s="492" t="s">
        <v>4090</v>
      </c>
    </row>
    <row r="2799" spans="1:4" x14ac:dyDescent="0.2">
      <c r="A2799" s="489" t="s">
        <v>9257</v>
      </c>
      <c r="B2799" s="489" t="s">
        <v>229</v>
      </c>
      <c r="C2799" s="491">
        <v>27.67</v>
      </c>
      <c r="D2799" s="492" t="s">
        <v>4090</v>
      </c>
    </row>
    <row r="2800" spans="1:4" x14ac:dyDescent="0.2">
      <c r="A2800" s="489" t="s">
        <v>9257</v>
      </c>
      <c r="B2800" s="489" t="s">
        <v>229</v>
      </c>
      <c r="C2800" s="491">
        <v>99.86999999999999</v>
      </c>
      <c r="D2800" s="492" t="s">
        <v>4090</v>
      </c>
    </row>
    <row r="2801" spans="1:4" x14ac:dyDescent="0.2">
      <c r="A2801" s="489" t="s">
        <v>9257</v>
      </c>
      <c r="B2801" s="489" t="s">
        <v>229</v>
      </c>
      <c r="C2801" s="491">
        <v>209.44</v>
      </c>
      <c r="D2801" s="492" t="s">
        <v>4090</v>
      </c>
    </row>
    <row r="2802" spans="1:4" x14ac:dyDescent="0.2">
      <c r="A2802" s="489" t="s">
        <v>9257</v>
      </c>
      <c r="B2802" s="489" t="s">
        <v>229</v>
      </c>
      <c r="C2802" s="491">
        <v>61.47</v>
      </c>
      <c r="D2802" s="492" t="s">
        <v>4090</v>
      </c>
    </row>
    <row r="2803" spans="1:4" x14ac:dyDescent="0.2">
      <c r="A2803" s="489" t="s">
        <v>9257</v>
      </c>
      <c r="B2803" s="489" t="s">
        <v>229</v>
      </c>
      <c r="C2803" s="491">
        <v>113.85</v>
      </c>
      <c r="D2803" s="492" t="s">
        <v>4090</v>
      </c>
    </row>
    <row r="2804" spans="1:4" x14ac:dyDescent="0.2">
      <c r="A2804" s="489" t="s">
        <v>9257</v>
      </c>
      <c r="B2804" s="489" t="s">
        <v>229</v>
      </c>
      <c r="C2804" s="491">
        <v>22.89</v>
      </c>
      <c r="D2804" s="492" t="s">
        <v>4090</v>
      </c>
    </row>
    <row r="2805" spans="1:4" x14ac:dyDescent="0.2">
      <c r="A2805" s="489" t="s">
        <v>9257</v>
      </c>
      <c r="B2805" s="489" t="s">
        <v>229</v>
      </c>
      <c r="C2805" s="491">
        <v>26.26</v>
      </c>
      <c r="D2805" s="492" t="s">
        <v>4090</v>
      </c>
    </row>
    <row r="2806" spans="1:4" x14ac:dyDescent="0.2">
      <c r="A2806" s="489" t="s">
        <v>9257</v>
      </c>
      <c r="B2806" s="489" t="s">
        <v>229</v>
      </c>
      <c r="C2806" s="491">
        <v>30.259999999999998</v>
      </c>
      <c r="D2806" s="492" t="s">
        <v>4090</v>
      </c>
    </row>
    <row r="2807" spans="1:4" x14ac:dyDescent="0.2">
      <c r="A2807" s="489" t="s">
        <v>9257</v>
      </c>
      <c r="B2807" s="489" t="s">
        <v>229</v>
      </c>
      <c r="C2807" s="491">
        <v>10.32</v>
      </c>
      <c r="D2807" s="492" t="s">
        <v>4090</v>
      </c>
    </row>
    <row r="2808" spans="1:4" x14ac:dyDescent="0.2">
      <c r="A2808" s="489" t="s">
        <v>9257</v>
      </c>
      <c r="B2808" s="489" t="s">
        <v>229</v>
      </c>
      <c r="C2808" s="491">
        <v>25.17</v>
      </c>
      <c r="D2808" s="492" t="s">
        <v>4090</v>
      </c>
    </row>
    <row r="2809" spans="1:4" x14ac:dyDescent="0.2">
      <c r="A2809" s="489" t="s">
        <v>9257</v>
      </c>
      <c r="B2809" s="489" t="s">
        <v>229</v>
      </c>
      <c r="C2809" s="491">
        <v>79.34</v>
      </c>
      <c r="D2809" s="492" t="s">
        <v>4090</v>
      </c>
    </row>
    <row r="2810" spans="1:4" x14ac:dyDescent="0.2">
      <c r="A2810" s="489" t="s">
        <v>9257</v>
      </c>
      <c r="B2810" s="489" t="s">
        <v>229</v>
      </c>
      <c r="C2810" s="491">
        <v>18.59</v>
      </c>
      <c r="D2810" s="492" t="s">
        <v>4090</v>
      </c>
    </row>
    <row r="2811" spans="1:4" x14ac:dyDescent="0.2">
      <c r="A2811" s="489" t="s">
        <v>9257</v>
      </c>
      <c r="B2811" s="489" t="s">
        <v>229</v>
      </c>
      <c r="C2811" s="491">
        <v>17.960000000000004</v>
      </c>
      <c r="D2811" s="492" t="s">
        <v>4090</v>
      </c>
    </row>
    <row r="2812" spans="1:4" x14ac:dyDescent="0.2">
      <c r="A2812" s="489" t="s">
        <v>9257</v>
      </c>
      <c r="B2812" s="489" t="s">
        <v>229</v>
      </c>
      <c r="C2812" s="491">
        <v>82.46</v>
      </c>
      <c r="D2812" s="492" t="s">
        <v>4090</v>
      </c>
    </row>
    <row r="2813" spans="1:4" x14ac:dyDescent="0.2">
      <c r="A2813" s="489" t="s">
        <v>9257</v>
      </c>
      <c r="B2813" s="489" t="s">
        <v>229</v>
      </c>
      <c r="C2813" s="491">
        <v>19.32</v>
      </c>
      <c r="D2813" s="492" t="s">
        <v>4090</v>
      </c>
    </row>
    <row r="2814" spans="1:4" x14ac:dyDescent="0.2">
      <c r="A2814" s="489" t="s">
        <v>9257</v>
      </c>
      <c r="B2814" s="489" t="s">
        <v>229</v>
      </c>
      <c r="C2814" s="491">
        <v>239.28000000000003</v>
      </c>
      <c r="D2814" s="492" t="s">
        <v>4090</v>
      </c>
    </row>
    <row r="2815" spans="1:4" x14ac:dyDescent="0.2">
      <c r="A2815" s="489" t="s">
        <v>9257</v>
      </c>
      <c r="B2815" s="489" t="s">
        <v>229</v>
      </c>
      <c r="C2815" s="491">
        <v>106.45</v>
      </c>
      <c r="D2815" s="492" t="s">
        <v>4090</v>
      </c>
    </row>
    <row r="2816" spans="1:4" x14ac:dyDescent="0.2">
      <c r="A2816" s="489" t="s">
        <v>9257</v>
      </c>
      <c r="B2816" s="489" t="s">
        <v>229</v>
      </c>
      <c r="C2816" s="491">
        <v>45.7</v>
      </c>
      <c r="D2816" s="492" t="s">
        <v>4090</v>
      </c>
    </row>
    <row r="2817" spans="1:4" x14ac:dyDescent="0.2">
      <c r="A2817" s="489" t="s">
        <v>9257</v>
      </c>
      <c r="B2817" s="489" t="s">
        <v>229</v>
      </c>
      <c r="C2817" s="491">
        <v>15.25</v>
      </c>
      <c r="D2817" s="492" t="s">
        <v>4090</v>
      </c>
    </row>
    <row r="2818" spans="1:4" x14ac:dyDescent="0.2">
      <c r="A2818" s="489" t="s">
        <v>9257</v>
      </c>
      <c r="B2818" s="489" t="s">
        <v>229</v>
      </c>
      <c r="C2818" s="491">
        <v>8.1300000000000008</v>
      </c>
      <c r="D2818" s="492" t="s">
        <v>4090</v>
      </c>
    </row>
    <row r="2819" spans="1:4" x14ac:dyDescent="0.2">
      <c r="A2819" s="489" t="s">
        <v>9257</v>
      </c>
      <c r="B2819" s="489" t="s">
        <v>229</v>
      </c>
      <c r="C2819" s="491">
        <v>22.759999999999998</v>
      </c>
      <c r="D2819" s="492" t="s">
        <v>4090</v>
      </c>
    </row>
    <row r="2820" spans="1:4" x14ac:dyDescent="0.2">
      <c r="A2820" s="489" t="s">
        <v>9257</v>
      </c>
      <c r="B2820" s="489" t="s">
        <v>229</v>
      </c>
      <c r="C2820" s="491">
        <v>26.82</v>
      </c>
      <c r="D2820" s="492" t="s">
        <v>4090</v>
      </c>
    </row>
    <row r="2821" spans="1:4" x14ac:dyDescent="0.2">
      <c r="A2821" s="489" t="s">
        <v>9257</v>
      </c>
      <c r="B2821" s="489" t="s">
        <v>229</v>
      </c>
      <c r="C2821" s="491">
        <v>32.370000000000005</v>
      </c>
      <c r="D2821" s="492" t="s">
        <v>4090</v>
      </c>
    </row>
    <row r="2822" spans="1:4" x14ac:dyDescent="0.2">
      <c r="A2822" s="489" t="s">
        <v>9257</v>
      </c>
      <c r="B2822" s="489" t="s">
        <v>229</v>
      </c>
      <c r="C2822" s="491">
        <v>35.21</v>
      </c>
      <c r="D2822" s="492" t="s">
        <v>4090</v>
      </c>
    </row>
    <row r="2823" spans="1:4" x14ac:dyDescent="0.2">
      <c r="A2823" s="489" t="s">
        <v>9257</v>
      </c>
      <c r="B2823" s="489" t="s">
        <v>229</v>
      </c>
      <c r="C2823" s="491">
        <v>17.059999999999999</v>
      </c>
      <c r="D2823" s="492" t="s">
        <v>4090</v>
      </c>
    </row>
    <row r="2824" spans="1:4" x14ac:dyDescent="0.2">
      <c r="A2824" s="489" t="s">
        <v>9257</v>
      </c>
      <c r="B2824" s="489" t="s">
        <v>229</v>
      </c>
      <c r="C2824" s="491">
        <v>32.42</v>
      </c>
      <c r="D2824" s="492" t="s">
        <v>4090</v>
      </c>
    </row>
    <row r="2825" spans="1:4" x14ac:dyDescent="0.2">
      <c r="A2825" s="489" t="s">
        <v>9257</v>
      </c>
      <c r="B2825" s="489" t="s">
        <v>229</v>
      </c>
      <c r="C2825" s="491">
        <v>23.640000000000004</v>
      </c>
      <c r="D2825" s="492" t="s">
        <v>4090</v>
      </c>
    </row>
    <row r="2826" spans="1:4" x14ac:dyDescent="0.2">
      <c r="A2826" s="489" t="s">
        <v>9257</v>
      </c>
      <c r="B2826" s="489" t="s">
        <v>229</v>
      </c>
      <c r="C2826" s="491">
        <v>14.910000000000002</v>
      </c>
      <c r="D2826" s="492" t="s">
        <v>4090</v>
      </c>
    </row>
    <row r="2827" spans="1:4" x14ac:dyDescent="0.2">
      <c r="A2827" s="489" t="s">
        <v>9257</v>
      </c>
      <c r="B2827" s="489" t="s">
        <v>229</v>
      </c>
      <c r="C2827" s="491">
        <v>14.98</v>
      </c>
      <c r="D2827" s="492" t="s">
        <v>4090</v>
      </c>
    </row>
    <row r="2828" spans="1:4" x14ac:dyDescent="0.2">
      <c r="A2828" s="489" t="s">
        <v>9257</v>
      </c>
      <c r="B2828" s="489" t="s">
        <v>229</v>
      </c>
      <c r="C2828" s="491">
        <v>45.01</v>
      </c>
      <c r="D2828" s="492" t="s">
        <v>4090</v>
      </c>
    </row>
    <row r="2829" spans="1:4" x14ac:dyDescent="0.2">
      <c r="A2829" s="489" t="s">
        <v>9257</v>
      </c>
      <c r="B2829" s="489" t="s">
        <v>229</v>
      </c>
      <c r="C2829" s="491">
        <v>6.1899999999999995</v>
      </c>
      <c r="D2829" s="492" t="s">
        <v>4090</v>
      </c>
    </row>
    <row r="2830" spans="1:4" x14ac:dyDescent="0.2">
      <c r="A2830" s="489" t="s">
        <v>9257</v>
      </c>
      <c r="B2830" s="489" t="s">
        <v>229</v>
      </c>
      <c r="C2830" s="491">
        <v>103.88999999999999</v>
      </c>
      <c r="D2830" s="492" t="s">
        <v>4090</v>
      </c>
    </row>
    <row r="2831" spans="1:4" x14ac:dyDescent="0.2">
      <c r="A2831" s="489" t="s">
        <v>9257</v>
      </c>
      <c r="B2831" s="489" t="s">
        <v>229</v>
      </c>
      <c r="C2831" s="491">
        <v>53.660000000000004</v>
      </c>
      <c r="D2831" s="492" t="s">
        <v>4090</v>
      </c>
    </row>
    <row r="2832" spans="1:4" x14ac:dyDescent="0.2">
      <c r="A2832" s="489" t="s">
        <v>9257</v>
      </c>
      <c r="B2832" s="489" t="s">
        <v>229</v>
      </c>
      <c r="C2832" s="491">
        <v>7.4399999999999995</v>
      </c>
      <c r="D2832" s="492" t="s">
        <v>4090</v>
      </c>
    </row>
    <row r="2833" spans="1:4" x14ac:dyDescent="0.2">
      <c r="A2833" s="489" t="s">
        <v>9257</v>
      </c>
      <c r="B2833" s="489" t="s">
        <v>229</v>
      </c>
      <c r="C2833" s="491">
        <v>15.990000000000002</v>
      </c>
      <c r="D2833" s="492" t="s">
        <v>4090</v>
      </c>
    </row>
    <row r="2834" spans="1:4" x14ac:dyDescent="0.2">
      <c r="A2834" s="489" t="s">
        <v>9257</v>
      </c>
      <c r="B2834" s="489" t="s">
        <v>229</v>
      </c>
      <c r="C2834" s="491">
        <v>27.87</v>
      </c>
      <c r="D2834" s="492" t="s">
        <v>4090</v>
      </c>
    </row>
    <row r="2835" spans="1:4" x14ac:dyDescent="0.2">
      <c r="A2835" s="489" t="s">
        <v>9257</v>
      </c>
      <c r="B2835" s="489" t="s">
        <v>229</v>
      </c>
      <c r="C2835" s="491">
        <v>27.48</v>
      </c>
      <c r="D2835" s="492" t="s">
        <v>4090</v>
      </c>
    </row>
    <row r="2836" spans="1:4" x14ac:dyDescent="0.2">
      <c r="A2836" s="489" t="s">
        <v>9257</v>
      </c>
      <c r="B2836" s="489" t="s">
        <v>229</v>
      </c>
      <c r="C2836" s="491">
        <v>33.67</v>
      </c>
      <c r="D2836" s="492" t="s">
        <v>4090</v>
      </c>
    </row>
    <row r="2837" spans="1:4" x14ac:dyDescent="0.2">
      <c r="A2837" s="489" t="s">
        <v>9257</v>
      </c>
      <c r="B2837" s="489" t="s">
        <v>229</v>
      </c>
      <c r="C2837" s="491">
        <v>16.64</v>
      </c>
      <c r="D2837" s="492" t="s">
        <v>4090</v>
      </c>
    </row>
    <row r="2838" spans="1:4" x14ac:dyDescent="0.2">
      <c r="A2838" s="489" t="s">
        <v>9257</v>
      </c>
      <c r="B2838" s="489" t="s">
        <v>229</v>
      </c>
      <c r="C2838" s="491">
        <v>31.839999999999996</v>
      </c>
      <c r="D2838" s="492" t="s">
        <v>4090</v>
      </c>
    </row>
    <row r="2839" spans="1:4" x14ac:dyDescent="0.2">
      <c r="A2839" s="489" t="s">
        <v>9257</v>
      </c>
      <c r="B2839" s="489" t="s">
        <v>229</v>
      </c>
      <c r="C2839" s="491">
        <v>32.71</v>
      </c>
      <c r="D2839" s="492" t="s">
        <v>4090</v>
      </c>
    </row>
    <row r="2840" spans="1:4" x14ac:dyDescent="0.2">
      <c r="A2840" s="489" t="s">
        <v>9257</v>
      </c>
      <c r="B2840" s="489" t="s">
        <v>229</v>
      </c>
      <c r="C2840" s="491">
        <v>26.41</v>
      </c>
      <c r="D2840" s="492" t="s">
        <v>4090</v>
      </c>
    </row>
    <row r="2841" spans="1:4" x14ac:dyDescent="0.2">
      <c r="A2841" s="489" t="s">
        <v>9257</v>
      </c>
      <c r="B2841" s="489" t="s">
        <v>229</v>
      </c>
      <c r="C2841" s="491">
        <v>26.450000000000003</v>
      </c>
      <c r="D2841" s="492" t="s">
        <v>4090</v>
      </c>
    </row>
    <row r="2842" spans="1:4" x14ac:dyDescent="0.2">
      <c r="A2842" s="489" t="s">
        <v>9257</v>
      </c>
      <c r="B2842" s="489" t="s">
        <v>229</v>
      </c>
      <c r="C2842" s="491">
        <v>13.270000000000001</v>
      </c>
      <c r="D2842" s="492" t="s">
        <v>4090</v>
      </c>
    </row>
    <row r="2843" spans="1:4" x14ac:dyDescent="0.2">
      <c r="A2843" s="489" t="s">
        <v>9257</v>
      </c>
      <c r="B2843" s="489" t="s">
        <v>229</v>
      </c>
      <c r="C2843" s="491">
        <v>17.46</v>
      </c>
      <c r="D2843" s="492" t="s">
        <v>4090</v>
      </c>
    </row>
    <row r="2844" spans="1:4" x14ac:dyDescent="0.2">
      <c r="A2844" s="489" t="s">
        <v>9257</v>
      </c>
      <c r="B2844" s="489" t="s">
        <v>229</v>
      </c>
      <c r="C2844" s="491">
        <v>14.819999999999999</v>
      </c>
      <c r="D2844" s="492" t="s">
        <v>4090</v>
      </c>
    </row>
    <row r="2845" spans="1:4" x14ac:dyDescent="0.2">
      <c r="A2845" s="489" t="s">
        <v>9257</v>
      </c>
      <c r="B2845" s="489" t="s">
        <v>229</v>
      </c>
      <c r="C2845" s="491">
        <v>41.27</v>
      </c>
      <c r="D2845" s="492" t="s">
        <v>4090</v>
      </c>
    </row>
    <row r="2846" spans="1:4" x14ac:dyDescent="0.2">
      <c r="A2846" s="489" t="s">
        <v>9257</v>
      </c>
      <c r="B2846" s="489" t="s">
        <v>229</v>
      </c>
      <c r="C2846" s="491">
        <v>74.83</v>
      </c>
      <c r="D2846" s="492" t="s">
        <v>4090</v>
      </c>
    </row>
    <row r="2847" spans="1:4" x14ac:dyDescent="0.2">
      <c r="A2847" s="489" t="s">
        <v>9257</v>
      </c>
      <c r="B2847" s="489" t="s">
        <v>229</v>
      </c>
      <c r="C2847" s="491">
        <v>26.82</v>
      </c>
      <c r="D2847" s="492" t="s">
        <v>4090</v>
      </c>
    </row>
    <row r="2848" spans="1:4" x14ac:dyDescent="0.2">
      <c r="A2848" s="489" t="s">
        <v>9257</v>
      </c>
      <c r="B2848" s="489" t="s">
        <v>229</v>
      </c>
      <c r="C2848" s="491">
        <v>48.82</v>
      </c>
      <c r="D2848" s="492" t="s">
        <v>4090</v>
      </c>
    </row>
    <row r="2849" spans="1:4" x14ac:dyDescent="0.2">
      <c r="A2849" s="489" t="s">
        <v>9257</v>
      </c>
      <c r="B2849" s="489" t="s">
        <v>229</v>
      </c>
      <c r="C2849" s="491">
        <v>134.63000000000002</v>
      </c>
      <c r="D2849" s="492" t="s">
        <v>4090</v>
      </c>
    </row>
    <row r="2850" spans="1:4" x14ac:dyDescent="0.2">
      <c r="A2850" s="489" t="s">
        <v>9257</v>
      </c>
      <c r="B2850" s="489" t="s">
        <v>229</v>
      </c>
      <c r="C2850" s="491">
        <v>32.17</v>
      </c>
      <c r="D2850" s="492" t="s">
        <v>4090</v>
      </c>
    </row>
    <row r="2851" spans="1:4" x14ac:dyDescent="0.2">
      <c r="A2851" s="489" t="s">
        <v>9257</v>
      </c>
      <c r="B2851" s="489" t="s">
        <v>229</v>
      </c>
      <c r="C2851" s="491">
        <v>39.190000000000005</v>
      </c>
      <c r="D2851" s="492" t="s">
        <v>4090</v>
      </c>
    </row>
    <row r="2852" spans="1:4" x14ac:dyDescent="0.2">
      <c r="A2852" s="489" t="s">
        <v>9257</v>
      </c>
      <c r="B2852" s="489" t="s">
        <v>229</v>
      </c>
      <c r="C2852" s="491">
        <v>71.98</v>
      </c>
      <c r="D2852" s="492" t="s">
        <v>4090</v>
      </c>
    </row>
    <row r="2853" spans="1:4" x14ac:dyDescent="0.2">
      <c r="A2853" s="489" t="s">
        <v>9257</v>
      </c>
      <c r="B2853" s="489" t="s">
        <v>229</v>
      </c>
      <c r="C2853" s="491">
        <v>41.43</v>
      </c>
      <c r="D2853" s="492" t="s">
        <v>4090</v>
      </c>
    </row>
    <row r="2854" spans="1:4" x14ac:dyDescent="0.2">
      <c r="A2854" s="489" t="s">
        <v>9257</v>
      </c>
      <c r="B2854" s="489" t="s">
        <v>229</v>
      </c>
      <c r="C2854" s="491">
        <v>6.92</v>
      </c>
      <c r="D2854" s="492" t="s">
        <v>4090</v>
      </c>
    </row>
    <row r="2855" spans="1:4" x14ac:dyDescent="0.2">
      <c r="A2855" s="489" t="s">
        <v>9257</v>
      </c>
      <c r="B2855" s="489" t="s">
        <v>229</v>
      </c>
      <c r="C2855" s="491">
        <v>18.970000000000002</v>
      </c>
      <c r="D2855" s="492" t="s">
        <v>4090</v>
      </c>
    </row>
    <row r="2856" spans="1:4" x14ac:dyDescent="0.2">
      <c r="A2856" s="489" t="s">
        <v>9257</v>
      </c>
      <c r="B2856" s="489" t="s">
        <v>229</v>
      </c>
      <c r="C2856" s="491">
        <v>19.04</v>
      </c>
      <c r="D2856" s="492" t="s">
        <v>4090</v>
      </c>
    </row>
    <row r="2857" spans="1:4" x14ac:dyDescent="0.2">
      <c r="A2857" s="489" t="s">
        <v>9257</v>
      </c>
      <c r="B2857" s="489" t="s">
        <v>229</v>
      </c>
      <c r="C2857" s="491">
        <v>9.7200000000000006</v>
      </c>
      <c r="D2857" s="492" t="s">
        <v>4090</v>
      </c>
    </row>
    <row r="2858" spans="1:4" x14ac:dyDescent="0.2">
      <c r="A2858" s="489" t="s">
        <v>9257</v>
      </c>
      <c r="B2858" s="489" t="s">
        <v>229</v>
      </c>
      <c r="C2858" s="491">
        <v>17</v>
      </c>
      <c r="D2858" s="492" t="s">
        <v>4090</v>
      </c>
    </row>
    <row r="2859" spans="1:4" x14ac:dyDescent="0.2">
      <c r="A2859" s="489" t="s">
        <v>9257</v>
      </c>
      <c r="B2859" s="489" t="s">
        <v>229</v>
      </c>
      <c r="C2859" s="491">
        <v>17.510000000000002</v>
      </c>
      <c r="D2859" s="492" t="s">
        <v>4090</v>
      </c>
    </row>
    <row r="2860" spans="1:4" x14ac:dyDescent="0.2">
      <c r="A2860" s="489" t="s">
        <v>9257</v>
      </c>
      <c r="B2860" s="489" t="s">
        <v>229</v>
      </c>
      <c r="C2860" s="491">
        <v>41.190000000000005</v>
      </c>
      <c r="D2860" s="492" t="s">
        <v>4090</v>
      </c>
    </row>
    <row r="2861" spans="1:4" x14ac:dyDescent="0.2">
      <c r="A2861" s="489" t="s">
        <v>9257</v>
      </c>
      <c r="B2861" s="489" t="s">
        <v>229</v>
      </c>
      <c r="C2861" s="491">
        <v>7.379999999999999</v>
      </c>
      <c r="D2861" s="492" t="s">
        <v>4090</v>
      </c>
    </row>
    <row r="2862" spans="1:4" x14ac:dyDescent="0.2">
      <c r="A2862" s="489" t="s">
        <v>9257</v>
      </c>
      <c r="B2862" s="489" t="s">
        <v>229</v>
      </c>
      <c r="C2862" s="491">
        <v>17.62</v>
      </c>
      <c r="D2862" s="492" t="s">
        <v>4090</v>
      </c>
    </row>
    <row r="2863" spans="1:4" x14ac:dyDescent="0.2">
      <c r="A2863" s="489" t="s">
        <v>9257</v>
      </c>
      <c r="B2863" s="489" t="s">
        <v>229</v>
      </c>
      <c r="C2863" s="491">
        <v>193.44</v>
      </c>
      <c r="D2863" s="492" t="s">
        <v>4090</v>
      </c>
    </row>
    <row r="2864" spans="1:4" x14ac:dyDescent="0.2">
      <c r="A2864" s="489" t="s">
        <v>9257</v>
      </c>
      <c r="B2864" s="489" t="s">
        <v>229</v>
      </c>
      <c r="C2864" s="491">
        <v>64.12</v>
      </c>
      <c r="D2864" s="492" t="s">
        <v>4090</v>
      </c>
    </row>
    <row r="2865" spans="1:4" x14ac:dyDescent="0.2">
      <c r="A2865" s="489" t="s">
        <v>9257</v>
      </c>
      <c r="B2865" s="489" t="s">
        <v>229</v>
      </c>
      <c r="C2865" s="491">
        <v>33.380000000000003</v>
      </c>
      <c r="D2865" s="492" t="s">
        <v>4090</v>
      </c>
    </row>
    <row r="2866" spans="1:4" x14ac:dyDescent="0.2">
      <c r="A2866" s="489" t="s">
        <v>9257</v>
      </c>
      <c r="B2866" s="489" t="s">
        <v>229</v>
      </c>
      <c r="C2866" s="491">
        <v>9.5400000000000009</v>
      </c>
      <c r="D2866" s="492" t="s">
        <v>4090</v>
      </c>
    </row>
    <row r="2867" spans="1:4" x14ac:dyDescent="0.2">
      <c r="A2867" s="489" t="s">
        <v>9257</v>
      </c>
      <c r="B2867" s="489" t="s">
        <v>229</v>
      </c>
      <c r="C2867" s="491">
        <v>23.919999999999998</v>
      </c>
      <c r="D2867" s="492" t="s">
        <v>4090</v>
      </c>
    </row>
    <row r="2868" spans="1:4" x14ac:dyDescent="0.2">
      <c r="A2868" s="489" t="s">
        <v>9257</v>
      </c>
      <c r="B2868" s="489" t="s">
        <v>229</v>
      </c>
      <c r="C2868" s="491">
        <v>12.78</v>
      </c>
      <c r="D2868" s="492" t="s">
        <v>4090</v>
      </c>
    </row>
    <row r="2869" spans="1:4" x14ac:dyDescent="0.2">
      <c r="A2869" s="489" t="s">
        <v>9257</v>
      </c>
      <c r="B2869" s="489" t="s">
        <v>229</v>
      </c>
      <c r="C2869" s="491">
        <v>5.6400000000000006</v>
      </c>
      <c r="D2869" s="492" t="s">
        <v>4090</v>
      </c>
    </row>
    <row r="2870" spans="1:4" x14ac:dyDescent="0.2">
      <c r="A2870" s="489" t="s">
        <v>9257</v>
      </c>
      <c r="B2870" s="489" t="s">
        <v>229</v>
      </c>
      <c r="C2870" s="491">
        <v>4.2300000000000004</v>
      </c>
      <c r="D2870" s="492" t="s">
        <v>4090</v>
      </c>
    </row>
    <row r="2871" spans="1:4" x14ac:dyDescent="0.2">
      <c r="A2871" s="489" t="s">
        <v>9257</v>
      </c>
      <c r="B2871" s="489" t="s">
        <v>229</v>
      </c>
      <c r="C2871" s="491">
        <v>16</v>
      </c>
      <c r="D2871" s="492" t="s">
        <v>4090</v>
      </c>
    </row>
    <row r="2872" spans="1:4" x14ac:dyDescent="0.2">
      <c r="A2872" s="489" t="s">
        <v>9257</v>
      </c>
      <c r="B2872" s="489" t="s">
        <v>229</v>
      </c>
      <c r="C2872" s="491">
        <v>8.84</v>
      </c>
      <c r="D2872" s="492" t="s">
        <v>4090</v>
      </c>
    </row>
    <row r="2873" spans="1:4" x14ac:dyDescent="0.2">
      <c r="A2873" s="489" t="s">
        <v>9257</v>
      </c>
      <c r="B2873" s="489" t="s">
        <v>229</v>
      </c>
      <c r="C2873" s="491">
        <v>11.569999999999999</v>
      </c>
      <c r="D2873" s="492" t="s">
        <v>4090</v>
      </c>
    </row>
    <row r="2874" spans="1:4" x14ac:dyDescent="0.2">
      <c r="A2874" s="489" t="s">
        <v>9257</v>
      </c>
      <c r="B2874" s="489" t="s">
        <v>229</v>
      </c>
      <c r="C2874" s="491">
        <v>16.57</v>
      </c>
      <c r="D2874" s="492" t="s">
        <v>4090</v>
      </c>
    </row>
    <row r="2875" spans="1:4" x14ac:dyDescent="0.2">
      <c r="A2875" s="489" t="s">
        <v>9257</v>
      </c>
      <c r="B2875" s="489" t="s">
        <v>229</v>
      </c>
      <c r="C2875" s="491">
        <v>20.57</v>
      </c>
      <c r="D2875" s="492" t="s">
        <v>4090</v>
      </c>
    </row>
    <row r="2876" spans="1:4" x14ac:dyDescent="0.2">
      <c r="A2876" s="489" t="s">
        <v>9257</v>
      </c>
      <c r="B2876" s="489" t="s">
        <v>229</v>
      </c>
      <c r="C2876" s="491">
        <v>7.98</v>
      </c>
      <c r="D2876" s="492" t="s">
        <v>4090</v>
      </c>
    </row>
    <row r="2877" spans="1:4" x14ac:dyDescent="0.2">
      <c r="A2877" s="489" t="s">
        <v>9257</v>
      </c>
      <c r="B2877" s="489" t="s">
        <v>229</v>
      </c>
      <c r="C2877" s="491">
        <v>19.34</v>
      </c>
      <c r="D2877" s="492" t="s">
        <v>4090</v>
      </c>
    </row>
    <row r="2878" spans="1:4" x14ac:dyDescent="0.2">
      <c r="A2878" s="489" t="s">
        <v>9257</v>
      </c>
      <c r="B2878" s="489" t="s">
        <v>229</v>
      </c>
      <c r="C2878" s="491">
        <v>16.54</v>
      </c>
      <c r="D2878" s="492" t="s">
        <v>4090</v>
      </c>
    </row>
    <row r="2879" spans="1:4" x14ac:dyDescent="0.2">
      <c r="A2879" s="489" t="s">
        <v>9257</v>
      </c>
      <c r="B2879" s="489" t="s">
        <v>229</v>
      </c>
      <c r="C2879" s="491">
        <v>50.84</v>
      </c>
      <c r="D2879" s="492" t="s">
        <v>4090</v>
      </c>
    </row>
    <row r="2880" spans="1:4" x14ac:dyDescent="0.2">
      <c r="A2880" s="489" t="s">
        <v>9257</v>
      </c>
      <c r="B2880" s="489" t="s">
        <v>229</v>
      </c>
      <c r="C2880" s="491">
        <v>25.040000000000003</v>
      </c>
      <c r="D2880" s="492" t="s">
        <v>4090</v>
      </c>
    </row>
    <row r="2881" spans="1:4" x14ac:dyDescent="0.2">
      <c r="A2881" s="489" t="s">
        <v>9257</v>
      </c>
      <c r="B2881" s="489" t="s">
        <v>229</v>
      </c>
      <c r="C2881" s="491">
        <v>13.24</v>
      </c>
      <c r="D2881" s="492" t="s">
        <v>4090</v>
      </c>
    </row>
    <row r="2882" spans="1:4" x14ac:dyDescent="0.2">
      <c r="A2882" s="489" t="s">
        <v>9257</v>
      </c>
      <c r="B2882" s="489" t="s">
        <v>229</v>
      </c>
      <c r="C2882" s="491">
        <v>14.450000000000001</v>
      </c>
      <c r="D2882" s="492" t="s">
        <v>4090</v>
      </c>
    </row>
    <row r="2883" spans="1:4" x14ac:dyDescent="0.2">
      <c r="A2883" s="489" t="s">
        <v>9257</v>
      </c>
      <c r="B2883" s="489" t="s">
        <v>229</v>
      </c>
      <c r="C2883" s="491">
        <v>13.31</v>
      </c>
      <c r="D2883" s="492" t="s">
        <v>4090</v>
      </c>
    </row>
    <row r="2884" spans="1:4" x14ac:dyDescent="0.2">
      <c r="A2884" s="489" t="s">
        <v>9257</v>
      </c>
      <c r="B2884" s="489" t="s">
        <v>229</v>
      </c>
      <c r="C2884" s="491">
        <v>15.870000000000001</v>
      </c>
      <c r="D2884" s="492" t="s">
        <v>4090</v>
      </c>
    </row>
    <row r="2885" spans="1:4" x14ac:dyDescent="0.2">
      <c r="A2885" s="489" t="s">
        <v>9257</v>
      </c>
      <c r="B2885" s="489" t="s">
        <v>229</v>
      </c>
      <c r="C2885" s="491">
        <v>27.779999999999998</v>
      </c>
      <c r="D2885" s="492" t="s">
        <v>4090</v>
      </c>
    </row>
    <row r="2886" spans="1:4" x14ac:dyDescent="0.2">
      <c r="A2886" s="489" t="s">
        <v>9257</v>
      </c>
      <c r="B2886" s="489" t="s">
        <v>229</v>
      </c>
      <c r="C2886" s="491">
        <v>20.220000000000002</v>
      </c>
      <c r="D2886" s="492" t="s">
        <v>4090</v>
      </c>
    </row>
    <row r="2887" spans="1:4" x14ac:dyDescent="0.2">
      <c r="A2887" s="489" t="s">
        <v>9257</v>
      </c>
      <c r="B2887" s="489" t="s">
        <v>229</v>
      </c>
      <c r="C2887" s="491">
        <v>13.46</v>
      </c>
      <c r="D2887" s="492" t="s">
        <v>4090</v>
      </c>
    </row>
    <row r="2888" spans="1:4" x14ac:dyDescent="0.2">
      <c r="A2888" s="489" t="s">
        <v>9257</v>
      </c>
      <c r="B2888" s="489" t="s">
        <v>229</v>
      </c>
      <c r="C2888" s="491">
        <v>16.990000000000002</v>
      </c>
      <c r="D2888" s="492" t="s">
        <v>4090</v>
      </c>
    </row>
    <row r="2889" spans="1:4" x14ac:dyDescent="0.2">
      <c r="A2889" s="489" t="s">
        <v>9257</v>
      </c>
      <c r="B2889" s="489" t="s">
        <v>229</v>
      </c>
      <c r="C2889" s="491">
        <v>33.570000000000007</v>
      </c>
      <c r="D2889" s="492" t="s">
        <v>4090</v>
      </c>
    </row>
    <row r="2890" spans="1:4" x14ac:dyDescent="0.2">
      <c r="A2890" s="489" t="s">
        <v>9257</v>
      </c>
      <c r="B2890" s="489" t="s">
        <v>229</v>
      </c>
      <c r="C2890" s="491">
        <v>52.25</v>
      </c>
      <c r="D2890" s="492" t="s">
        <v>4090</v>
      </c>
    </row>
    <row r="2891" spans="1:4" x14ac:dyDescent="0.2">
      <c r="A2891" s="489" t="s">
        <v>9257</v>
      </c>
      <c r="B2891" s="489" t="s">
        <v>229</v>
      </c>
      <c r="C2891" s="491">
        <v>74.11</v>
      </c>
      <c r="D2891" s="492" t="s">
        <v>4090</v>
      </c>
    </row>
    <row r="2892" spans="1:4" x14ac:dyDescent="0.2">
      <c r="A2892" s="489" t="s">
        <v>9257</v>
      </c>
      <c r="B2892" s="489" t="s">
        <v>229</v>
      </c>
      <c r="C2892" s="491">
        <v>14.51</v>
      </c>
      <c r="D2892" s="492" t="s">
        <v>4090</v>
      </c>
    </row>
    <row r="2893" spans="1:4" x14ac:dyDescent="0.2">
      <c r="A2893" s="489" t="s">
        <v>9257</v>
      </c>
      <c r="B2893" s="489" t="s">
        <v>229</v>
      </c>
      <c r="C2893" s="491">
        <v>73.180000000000007</v>
      </c>
      <c r="D2893" s="492" t="s">
        <v>4090</v>
      </c>
    </row>
    <row r="2894" spans="1:4" x14ac:dyDescent="0.2">
      <c r="A2894" s="489" t="s">
        <v>9257</v>
      </c>
      <c r="B2894" s="489" t="s">
        <v>229</v>
      </c>
      <c r="C2894" s="491">
        <v>58.769999999999996</v>
      </c>
      <c r="D2894" s="492" t="s">
        <v>4090</v>
      </c>
    </row>
    <row r="2895" spans="1:4" x14ac:dyDescent="0.2">
      <c r="A2895" s="489" t="s">
        <v>9257</v>
      </c>
      <c r="B2895" s="489" t="s">
        <v>229</v>
      </c>
      <c r="C2895" s="491">
        <v>15.31</v>
      </c>
      <c r="D2895" s="492" t="s">
        <v>4090</v>
      </c>
    </row>
    <row r="2896" spans="1:4" x14ac:dyDescent="0.2">
      <c r="A2896" s="489" t="s">
        <v>9257</v>
      </c>
      <c r="B2896" s="489" t="s">
        <v>229</v>
      </c>
      <c r="C2896" s="491">
        <v>39.1</v>
      </c>
      <c r="D2896" s="492" t="s">
        <v>4090</v>
      </c>
    </row>
    <row r="2897" spans="1:4" x14ac:dyDescent="0.2">
      <c r="A2897" s="489" t="s">
        <v>9257</v>
      </c>
      <c r="B2897" s="489" t="s">
        <v>229</v>
      </c>
      <c r="C2897" s="491">
        <v>10.389999999999999</v>
      </c>
      <c r="D2897" s="492" t="s">
        <v>4090</v>
      </c>
    </row>
    <row r="2898" spans="1:4" x14ac:dyDescent="0.2">
      <c r="A2898" s="489" t="s">
        <v>9257</v>
      </c>
      <c r="B2898" s="489" t="s">
        <v>229</v>
      </c>
      <c r="C2898" s="491">
        <v>61.93</v>
      </c>
      <c r="D2898" s="492" t="s">
        <v>4090</v>
      </c>
    </row>
    <row r="2899" spans="1:4" x14ac:dyDescent="0.2">
      <c r="A2899" s="489" t="s">
        <v>9257</v>
      </c>
      <c r="B2899" s="489" t="s">
        <v>229</v>
      </c>
      <c r="C2899" s="491">
        <v>2.41</v>
      </c>
      <c r="D2899" s="492" t="s">
        <v>4090</v>
      </c>
    </row>
    <row r="2900" spans="1:4" x14ac:dyDescent="0.2">
      <c r="A2900" s="489" t="s">
        <v>9257</v>
      </c>
      <c r="B2900" s="489" t="s">
        <v>229</v>
      </c>
      <c r="C2900" s="491">
        <v>10.45</v>
      </c>
      <c r="D2900" s="492" t="s">
        <v>4090</v>
      </c>
    </row>
    <row r="2901" spans="1:4" x14ac:dyDescent="0.2">
      <c r="A2901" s="489" t="s">
        <v>9257</v>
      </c>
      <c r="B2901" s="489" t="s">
        <v>229</v>
      </c>
      <c r="C2901" s="491">
        <v>19.240000000000002</v>
      </c>
      <c r="D2901" s="492" t="s">
        <v>4090</v>
      </c>
    </row>
    <row r="2902" spans="1:4" x14ac:dyDescent="0.2">
      <c r="A2902" s="489" t="s">
        <v>9257</v>
      </c>
      <c r="B2902" s="489" t="s">
        <v>229</v>
      </c>
      <c r="C2902" s="491">
        <v>11.54</v>
      </c>
      <c r="D2902" s="492" t="s">
        <v>4090</v>
      </c>
    </row>
    <row r="2903" spans="1:4" x14ac:dyDescent="0.2">
      <c r="A2903" s="489" t="s">
        <v>9257</v>
      </c>
      <c r="B2903" s="489" t="s">
        <v>229</v>
      </c>
      <c r="C2903" s="491">
        <v>13.22</v>
      </c>
      <c r="D2903" s="492" t="s">
        <v>4090</v>
      </c>
    </row>
    <row r="2904" spans="1:4" x14ac:dyDescent="0.2">
      <c r="A2904" s="489" t="s">
        <v>9257</v>
      </c>
      <c r="B2904" s="489" t="s">
        <v>229</v>
      </c>
      <c r="C2904" s="491">
        <v>17.579999999999998</v>
      </c>
      <c r="D2904" s="492" t="s">
        <v>4090</v>
      </c>
    </row>
    <row r="2905" spans="1:4" x14ac:dyDescent="0.2">
      <c r="A2905" s="489" t="s">
        <v>9257</v>
      </c>
      <c r="B2905" s="489" t="s">
        <v>229</v>
      </c>
      <c r="C2905" s="491">
        <v>12.239999999999998</v>
      </c>
      <c r="D2905" s="492" t="s">
        <v>4090</v>
      </c>
    </row>
    <row r="2906" spans="1:4" x14ac:dyDescent="0.2">
      <c r="A2906" s="489" t="s">
        <v>9257</v>
      </c>
      <c r="B2906" s="489" t="s">
        <v>229</v>
      </c>
      <c r="C2906" s="491">
        <v>17.53</v>
      </c>
      <c r="D2906" s="492" t="s">
        <v>4090</v>
      </c>
    </row>
    <row r="2907" spans="1:4" x14ac:dyDescent="0.2">
      <c r="A2907" s="489" t="s">
        <v>9257</v>
      </c>
      <c r="B2907" s="489" t="s">
        <v>229</v>
      </c>
      <c r="C2907" s="491">
        <v>12.959999999999999</v>
      </c>
      <c r="D2907" s="492" t="s">
        <v>4090</v>
      </c>
    </row>
    <row r="2908" spans="1:4" x14ac:dyDescent="0.2">
      <c r="A2908" s="489" t="s">
        <v>9257</v>
      </c>
      <c r="B2908" s="489" t="s">
        <v>229</v>
      </c>
      <c r="C2908" s="491">
        <v>12.39</v>
      </c>
      <c r="D2908" s="492" t="s">
        <v>4090</v>
      </c>
    </row>
    <row r="2909" spans="1:4" x14ac:dyDescent="0.2">
      <c r="A2909" s="489" t="s">
        <v>9257</v>
      </c>
      <c r="B2909" s="489" t="s">
        <v>229</v>
      </c>
      <c r="C2909" s="491">
        <v>16.37</v>
      </c>
      <c r="D2909" s="492" t="s">
        <v>4090</v>
      </c>
    </row>
    <row r="2910" spans="1:4" x14ac:dyDescent="0.2">
      <c r="A2910" s="489" t="s">
        <v>9257</v>
      </c>
      <c r="B2910" s="489" t="s">
        <v>229</v>
      </c>
      <c r="C2910" s="491">
        <v>9.35</v>
      </c>
      <c r="D2910" s="492" t="s">
        <v>4090</v>
      </c>
    </row>
    <row r="2911" spans="1:4" x14ac:dyDescent="0.2">
      <c r="A2911" s="489" t="s">
        <v>9257</v>
      </c>
      <c r="B2911" s="489" t="s">
        <v>229</v>
      </c>
      <c r="C2911" s="491">
        <v>78.889999999999986</v>
      </c>
      <c r="D2911" s="492" t="s">
        <v>4090</v>
      </c>
    </row>
    <row r="2912" spans="1:4" x14ac:dyDescent="0.2">
      <c r="A2912" s="489" t="s">
        <v>9257</v>
      </c>
      <c r="B2912" s="489" t="s">
        <v>229</v>
      </c>
      <c r="C2912" s="491">
        <v>9.2299999999999986</v>
      </c>
      <c r="D2912" s="492" t="s">
        <v>4090</v>
      </c>
    </row>
    <row r="2913" spans="1:4" x14ac:dyDescent="0.2">
      <c r="A2913" s="489" t="s">
        <v>9257</v>
      </c>
      <c r="B2913" s="489" t="s">
        <v>229</v>
      </c>
      <c r="C2913" s="491">
        <v>8.4700000000000006</v>
      </c>
      <c r="D2913" s="492" t="s">
        <v>4090</v>
      </c>
    </row>
    <row r="2914" spans="1:4" x14ac:dyDescent="0.2">
      <c r="A2914" s="489" t="s">
        <v>9257</v>
      </c>
      <c r="B2914" s="489" t="s">
        <v>229</v>
      </c>
      <c r="C2914" s="491">
        <v>17.870000000000005</v>
      </c>
      <c r="D2914" s="492" t="s">
        <v>4090</v>
      </c>
    </row>
    <row r="2915" spans="1:4" x14ac:dyDescent="0.2">
      <c r="A2915" s="489" t="s">
        <v>9257</v>
      </c>
      <c r="B2915" s="489" t="s">
        <v>229</v>
      </c>
      <c r="C2915" s="491">
        <v>14.7</v>
      </c>
      <c r="D2915" s="492" t="s">
        <v>4090</v>
      </c>
    </row>
    <row r="2916" spans="1:4" x14ac:dyDescent="0.2">
      <c r="A2916" s="489" t="s">
        <v>9257</v>
      </c>
      <c r="B2916" s="489" t="s">
        <v>229</v>
      </c>
      <c r="C2916" s="491">
        <v>10.34</v>
      </c>
      <c r="D2916" s="492" t="s">
        <v>4090</v>
      </c>
    </row>
    <row r="2917" spans="1:4" x14ac:dyDescent="0.2">
      <c r="A2917" s="489" t="s">
        <v>9257</v>
      </c>
      <c r="B2917" s="489" t="s">
        <v>229</v>
      </c>
      <c r="C2917" s="491">
        <v>15.18</v>
      </c>
      <c r="D2917" s="492" t="s">
        <v>4090</v>
      </c>
    </row>
    <row r="2918" spans="1:4" x14ac:dyDescent="0.2">
      <c r="A2918" s="489" t="s">
        <v>9257</v>
      </c>
      <c r="B2918" s="489" t="s">
        <v>229</v>
      </c>
      <c r="C2918" s="491">
        <v>13.200000000000001</v>
      </c>
      <c r="D2918" s="492" t="s">
        <v>4090</v>
      </c>
    </row>
    <row r="2919" spans="1:4" x14ac:dyDescent="0.2">
      <c r="A2919" s="489" t="s">
        <v>9257</v>
      </c>
      <c r="B2919" s="489" t="s">
        <v>229</v>
      </c>
      <c r="C2919" s="491">
        <v>18.14</v>
      </c>
      <c r="D2919" s="492" t="s">
        <v>4090</v>
      </c>
    </row>
    <row r="2920" spans="1:4" x14ac:dyDescent="0.2">
      <c r="A2920" s="489" t="s">
        <v>9257</v>
      </c>
      <c r="B2920" s="489" t="s">
        <v>229</v>
      </c>
      <c r="C2920" s="491">
        <v>21.73</v>
      </c>
      <c r="D2920" s="492" t="s">
        <v>4090</v>
      </c>
    </row>
    <row r="2921" spans="1:4" x14ac:dyDescent="0.2">
      <c r="A2921" s="489" t="s">
        <v>9257</v>
      </c>
      <c r="B2921" s="489" t="s">
        <v>229</v>
      </c>
      <c r="C2921" s="491">
        <v>52.34</v>
      </c>
      <c r="D2921" s="492" t="s">
        <v>4090</v>
      </c>
    </row>
    <row r="2922" spans="1:4" x14ac:dyDescent="0.2">
      <c r="A2922" s="489" t="s">
        <v>9257</v>
      </c>
      <c r="B2922" s="489" t="s">
        <v>229</v>
      </c>
      <c r="C2922" s="491">
        <v>71.53</v>
      </c>
      <c r="D2922" s="492" t="s">
        <v>4090</v>
      </c>
    </row>
    <row r="2923" spans="1:4" x14ac:dyDescent="0.2">
      <c r="A2923" s="489" t="s">
        <v>9257</v>
      </c>
      <c r="B2923" s="489" t="s">
        <v>229</v>
      </c>
      <c r="C2923" s="491">
        <v>86.300000000000011</v>
      </c>
      <c r="D2923" s="492" t="s">
        <v>4090</v>
      </c>
    </row>
    <row r="2924" spans="1:4" x14ac:dyDescent="0.2">
      <c r="A2924" s="489" t="s">
        <v>9257</v>
      </c>
      <c r="B2924" s="489" t="s">
        <v>229</v>
      </c>
      <c r="C2924" s="491">
        <v>91.28</v>
      </c>
      <c r="D2924" s="492" t="s">
        <v>4090</v>
      </c>
    </row>
    <row r="2925" spans="1:4" x14ac:dyDescent="0.2">
      <c r="A2925" s="489" t="s">
        <v>9257</v>
      </c>
      <c r="B2925" s="489" t="s">
        <v>229</v>
      </c>
      <c r="C2925" s="491">
        <v>79.789999999999992</v>
      </c>
      <c r="D2925" s="492" t="s">
        <v>4090</v>
      </c>
    </row>
    <row r="2926" spans="1:4" x14ac:dyDescent="0.2">
      <c r="A2926" s="489" t="s">
        <v>9257</v>
      </c>
      <c r="B2926" s="489" t="s">
        <v>229</v>
      </c>
      <c r="C2926" s="491">
        <v>39.46</v>
      </c>
      <c r="D2926" s="492" t="s">
        <v>4090</v>
      </c>
    </row>
    <row r="2927" spans="1:4" x14ac:dyDescent="0.2">
      <c r="A2927" s="489" t="s">
        <v>9257</v>
      </c>
      <c r="B2927" s="489" t="s">
        <v>229</v>
      </c>
      <c r="C2927" s="491">
        <v>137.04</v>
      </c>
      <c r="D2927" s="492" t="s">
        <v>4090</v>
      </c>
    </row>
    <row r="2928" spans="1:4" x14ac:dyDescent="0.2">
      <c r="A2928" s="489" t="s">
        <v>9257</v>
      </c>
      <c r="B2928" s="489" t="s">
        <v>229</v>
      </c>
      <c r="C2928" s="491">
        <v>71.92</v>
      </c>
      <c r="D2928" s="492" t="s">
        <v>4090</v>
      </c>
    </row>
    <row r="2929" spans="1:4" x14ac:dyDescent="0.2">
      <c r="A2929" s="489" t="s">
        <v>9257</v>
      </c>
      <c r="B2929" s="489" t="s">
        <v>229</v>
      </c>
      <c r="C2929" s="491">
        <v>22</v>
      </c>
      <c r="D2929" s="492" t="s">
        <v>4090</v>
      </c>
    </row>
    <row r="2930" spans="1:4" x14ac:dyDescent="0.2">
      <c r="A2930" s="489" t="s">
        <v>9257</v>
      </c>
      <c r="B2930" s="489" t="s">
        <v>229</v>
      </c>
      <c r="C2930" s="491">
        <v>94.3</v>
      </c>
      <c r="D2930" s="492" t="s">
        <v>4090</v>
      </c>
    </row>
    <row r="2931" spans="1:4" x14ac:dyDescent="0.2">
      <c r="A2931" s="489" t="s">
        <v>9257</v>
      </c>
      <c r="B2931" s="489" t="s">
        <v>229</v>
      </c>
      <c r="C2931" s="491">
        <v>13.280000000000001</v>
      </c>
      <c r="D2931" s="492" t="s">
        <v>4090</v>
      </c>
    </row>
    <row r="2932" spans="1:4" x14ac:dyDescent="0.2">
      <c r="A2932" s="489" t="s">
        <v>9257</v>
      </c>
      <c r="B2932" s="489" t="s">
        <v>229</v>
      </c>
      <c r="C2932" s="491">
        <v>61.54</v>
      </c>
      <c r="D2932" s="492" t="s">
        <v>4090</v>
      </c>
    </row>
    <row r="2933" spans="1:4" x14ac:dyDescent="0.2">
      <c r="A2933" s="489" t="s">
        <v>9257</v>
      </c>
      <c r="B2933" s="489" t="s">
        <v>229</v>
      </c>
      <c r="C2933" s="491">
        <v>17.870000000000005</v>
      </c>
      <c r="D2933" s="492" t="s">
        <v>4090</v>
      </c>
    </row>
    <row r="2934" spans="1:4" x14ac:dyDescent="0.2">
      <c r="A2934" s="489" t="s">
        <v>9257</v>
      </c>
      <c r="B2934" s="489" t="s">
        <v>229</v>
      </c>
      <c r="C2934" s="491">
        <v>39.54</v>
      </c>
      <c r="D2934" s="492" t="s">
        <v>4090</v>
      </c>
    </row>
    <row r="2935" spans="1:4" x14ac:dyDescent="0.2">
      <c r="A2935" s="489" t="s">
        <v>9257</v>
      </c>
      <c r="B2935" s="489" t="s">
        <v>229</v>
      </c>
      <c r="C2935" s="491">
        <v>160.67000000000002</v>
      </c>
      <c r="D2935" s="492" t="s">
        <v>4090</v>
      </c>
    </row>
    <row r="2936" spans="1:4" x14ac:dyDescent="0.2">
      <c r="A2936" s="489" t="s">
        <v>9257</v>
      </c>
      <c r="B2936" s="489" t="s">
        <v>229</v>
      </c>
      <c r="C2936" s="491">
        <v>10.29</v>
      </c>
      <c r="D2936" s="492" t="s">
        <v>4090</v>
      </c>
    </row>
    <row r="2937" spans="1:4" x14ac:dyDescent="0.2">
      <c r="A2937" s="489" t="s">
        <v>9257</v>
      </c>
      <c r="B2937" s="489" t="s">
        <v>229</v>
      </c>
      <c r="C2937" s="491">
        <v>4.55</v>
      </c>
      <c r="D2937" s="492" t="s">
        <v>4090</v>
      </c>
    </row>
    <row r="2938" spans="1:4" x14ac:dyDescent="0.2">
      <c r="A2938" s="489" t="s">
        <v>9257</v>
      </c>
      <c r="B2938" s="489" t="s">
        <v>229</v>
      </c>
      <c r="C2938" s="491">
        <v>20.840000000000003</v>
      </c>
      <c r="D2938" s="492" t="s">
        <v>4090</v>
      </c>
    </row>
    <row r="2939" spans="1:4" x14ac:dyDescent="0.2">
      <c r="A2939" s="489" t="s">
        <v>9257</v>
      </c>
      <c r="B2939" s="489" t="s">
        <v>229</v>
      </c>
      <c r="C2939" s="491">
        <v>34.76</v>
      </c>
      <c r="D2939" s="492" t="s">
        <v>4090</v>
      </c>
    </row>
    <row r="2940" spans="1:4" x14ac:dyDescent="0.2">
      <c r="A2940" s="489" t="s">
        <v>9257</v>
      </c>
      <c r="B2940" s="489" t="s">
        <v>229</v>
      </c>
      <c r="C2940" s="491">
        <v>15.42</v>
      </c>
      <c r="D2940" s="492" t="s">
        <v>4090</v>
      </c>
    </row>
    <row r="2941" spans="1:4" x14ac:dyDescent="0.2">
      <c r="A2941" s="489" t="s">
        <v>9257</v>
      </c>
      <c r="B2941" s="489" t="s">
        <v>229</v>
      </c>
      <c r="C2941" s="491">
        <v>13.46</v>
      </c>
      <c r="D2941" s="492" t="s">
        <v>4090</v>
      </c>
    </row>
    <row r="2942" spans="1:4" x14ac:dyDescent="0.2">
      <c r="A2942" s="489" t="s">
        <v>9257</v>
      </c>
      <c r="B2942" s="489" t="s">
        <v>229</v>
      </c>
      <c r="C2942" s="491">
        <v>26.08</v>
      </c>
      <c r="D2942" s="492" t="s">
        <v>4090</v>
      </c>
    </row>
    <row r="2943" spans="1:4" x14ac:dyDescent="0.2">
      <c r="A2943" s="489" t="s">
        <v>9257</v>
      </c>
      <c r="B2943" s="489" t="s">
        <v>229</v>
      </c>
      <c r="C2943" s="491">
        <v>17.59</v>
      </c>
      <c r="D2943" s="492" t="s">
        <v>4090</v>
      </c>
    </row>
    <row r="2944" spans="1:4" x14ac:dyDescent="0.2">
      <c r="A2944" s="489" t="s">
        <v>9257</v>
      </c>
      <c r="B2944" s="489" t="s">
        <v>229</v>
      </c>
      <c r="C2944" s="491">
        <v>28.18</v>
      </c>
      <c r="D2944" s="492" t="s">
        <v>4090</v>
      </c>
    </row>
    <row r="2945" spans="1:4" x14ac:dyDescent="0.2">
      <c r="A2945" s="489" t="s">
        <v>9257</v>
      </c>
      <c r="B2945" s="489" t="s">
        <v>229</v>
      </c>
      <c r="C2945" s="491">
        <v>10.74</v>
      </c>
      <c r="D2945" s="492" t="s">
        <v>4090</v>
      </c>
    </row>
    <row r="2946" spans="1:4" x14ac:dyDescent="0.2">
      <c r="A2946" s="489" t="s">
        <v>9257</v>
      </c>
      <c r="B2946" s="489" t="s">
        <v>229</v>
      </c>
      <c r="C2946" s="491">
        <v>4.3600000000000003</v>
      </c>
      <c r="D2946" s="492" t="s">
        <v>4090</v>
      </c>
    </row>
    <row r="2947" spans="1:4" x14ac:dyDescent="0.2">
      <c r="A2947" s="489" t="s">
        <v>9257</v>
      </c>
      <c r="B2947" s="489" t="s">
        <v>229</v>
      </c>
      <c r="C2947" s="491">
        <v>21.58</v>
      </c>
      <c r="D2947" s="492" t="s">
        <v>4090</v>
      </c>
    </row>
    <row r="2948" spans="1:4" x14ac:dyDescent="0.2">
      <c r="A2948" s="489" t="s">
        <v>9257</v>
      </c>
      <c r="B2948" s="489" t="s">
        <v>229</v>
      </c>
      <c r="C2948" s="491">
        <v>23.409999999999997</v>
      </c>
      <c r="D2948" s="492" t="s">
        <v>4090</v>
      </c>
    </row>
    <row r="2949" spans="1:4" x14ac:dyDescent="0.2">
      <c r="A2949" s="489" t="s">
        <v>9257</v>
      </c>
      <c r="B2949" s="489" t="s">
        <v>229</v>
      </c>
      <c r="C2949" s="491">
        <v>135.60999999999999</v>
      </c>
      <c r="D2949" s="492" t="s">
        <v>4090</v>
      </c>
    </row>
    <row r="2950" spans="1:4" x14ac:dyDescent="0.2">
      <c r="A2950" s="489" t="s">
        <v>9257</v>
      </c>
      <c r="B2950" s="489" t="s">
        <v>229</v>
      </c>
      <c r="C2950" s="491">
        <v>8.86</v>
      </c>
      <c r="D2950" s="492" t="s">
        <v>4090</v>
      </c>
    </row>
    <row r="2951" spans="1:4" x14ac:dyDescent="0.2">
      <c r="A2951" s="489" t="s">
        <v>9257</v>
      </c>
      <c r="B2951" s="489" t="s">
        <v>229</v>
      </c>
      <c r="C2951" s="491">
        <v>9.9699999999999989</v>
      </c>
      <c r="D2951" s="492" t="s">
        <v>4090</v>
      </c>
    </row>
    <row r="2952" spans="1:4" x14ac:dyDescent="0.2">
      <c r="A2952" s="489" t="s">
        <v>9257</v>
      </c>
      <c r="B2952" s="489" t="s">
        <v>229</v>
      </c>
      <c r="C2952" s="491">
        <v>4.92</v>
      </c>
      <c r="D2952" s="492" t="s">
        <v>4090</v>
      </c>
    </row>
    <row r="2953" spans="1:4" x14ac:dyDescent="0.2">
      <c r="A2953" s="489" t="s">
        <v>9257</v>
      </c>
      <c r="B2953" s="489" t="s">
        <v>229</v>
      </c>
      <c r="C2953" s="491">
        <v>31.049999999999997</v>
      </c>
      <c r="D2953" s="492" t="s">
        <v>4090</v>
      </c>
    </row>
    <row r="2954" spans="1:4" x14ac:dyDescent="0.2">
      <c r="A2954" s="489" t="s">
        <v>9257</v>
      </c>
      <c r="B2954" s="489" t="s">
        <v>229</v>
      </c>
      <c r="C2954" s="491">
        <v>18.369999999999997</v>
      </c>
      <c r="D2954" s="492" t="s">
        <v>4090</v>
      </c>
    </row>
    <row r="2955" spans="1:4" x14ac:dyDescent="0.2">
      <c r="A2955" s="489" t="s">
        <v>9257</v>
      </c>
      <c r="B2955" s="489" t="s">
        <v>229</v>
      </c>
      <c r="C2955" s="491">
        <v>11.330000000000002</v>
      </c>
      <c r="D2955" s="492" t="s">
        <v>4090</v>
      </c>
    </row>
    <row r="2956" spans="1:4" x14ac:dyDescent="0.2">
      <c r="A2956" s="489" t="s">
        <v>9257</v>
      </c>
      <c r="B2956" s="489" t="s">
        <v>229</v>
      </c>
      <c r="C2956" s="491">
        <v>32.770000000000003</v>
      </c>
      <c r="D2956" s="492" t="s">
        <v>4090</v>
      </c>
    </row>
    <row r="2957" spans="1:4" x14ac:dyDescent="0.2">
      <c r="A2957" s="489" t="s">
        <v>9257</v>
      </c>
      <c r="B2957" s="489" t="s">
        <v>229</v>
      </c>
      <c r="C2957" s="491">
        <v>36.86</v>
      </c>
      <c r="D2957" s="492" t="s">
        <v>4090</v>
      </c>
    </row>
    <row r="2958" spans="1:4" x14ac:dyDescent="0.2">
      <c r="A2958" s="489" t="s">
        <v>9257</v>
      </c>
      <c r="B2958" s="489" t="s">
        <v>229</v>
      </c>
      <c r="C2958" s="491">
        <v>11.230000000000002</v>
      </c>
      <c r="D2958" s="492" t="s">
        <v>4090</v>
      </c>
    </row>
    <row r="2959" spans="1:4" x14ac:dyDescent="0.2">
      <c r="A2959" s="489" t="s">
        <v>9257</v>
      </c>
      <c r="B2959" s="489" t="s">
        <v>229</v>
      </c>
      <c r="C2959" s="491">
        <v>63.139999999999993</v>
      </c>
      <c r="D2959" s="492" t="s">
        <v>4090</v>
      </c>
    </row>
    <row r="2960" spans="1:4" x14ac:dyDescent="0.2">
      <c r="A2960" s="489" t="s">
        <v>9257</v>
      </c>
      <c r="B2960" s="489" t="s">
        <v>229</v>
      </c>
      <c r="C2960" s="491">
        <v>29.18</v>
      </c>
      <c r="D2960" s="492" t="s">
        <v>4090</v>
      </c>
    </row>
    <row r="2961" spans="1:4" x14ac:dyDescent="0.2">
      <c r="A2961" s="489" t="s">
        <v>9257</v>
      </c>
      <c r="B2961" s="489" t="s">
        <v>229</v>
      </c>
      <c r="C2961" s="491">
        <v>15.389999999999999</v>
      </c>
      <c r="D2961" s="492" t="s">
        <v>4090</v>
      </c>
    </row>
    <row r="2962" spans="1:4" x14ac:dyDescent="0.2">
      <c r="A2962" s="489" t="s">
        <v>9257</v>
      </c>
      <c r="B2962" s="489" t="s">
        <v>229</v>
      </c>
      <c r="C2962" s="491">
        <v>42.92</v>
      </c>
      <c r="D2962" s="492" t="s">
        <v>4090</v>
      </c>
    </row>
    <row r="2963" spans="1:4" x14ac:dyDescent="0.2">
      <c r="A2963" s="489" t="s">
        <v>9257</v>
      </c>
      <c r="B2963" s="489" t="s">
        <v>229</v>
      </c>
      <c r="C2963" s="491">
        <v>15.780000000000001</v>
      </c>
      <c r="D2963" s="492" t="s">
        <v>4090</v>
      </c>
    </row>
    <row r="2964" spans="1:4" x14ac:dyDescent="0.2">
      <c r="A2964" s="489" t="s">
        <v>9257</v>
      </c>
      <c r="B2964" s="489" t="s">
        <v>229</v>
      </c>
      <c r="C2964" s="491">
        <v>28.79</v>
      </c>
      <c r="D2964" s="492" t="s">
        <v>4090</v>
      </c>
    </row>
    <row r="2965" spans="1:4" x14ac:dyDescent="0.2">
      <c r="A2965" s="489" t="s">
        <v>9257</v>
      </c>
      <c r="B2965" s="489" t="s">
        <v>229</v>
      </c>
      <c r="C2965" s="491">
        <v>22.18</v>
      </c>
      <c r="D2965" s="492" t="s">
        <v>4090</v>
      </c>
    </row>
    <row r="2966" spans="1:4" x14ac:dyDescent="0.2">
      <c r="A2966" s="489" t="s">
        <v>9257</v>
      </c>
      <c r="B2966" s="489" t="s">
        <v>229</v>
      </c>
      <c r="C2966" s="491">
        <v>55.02</v>
      </c>
      <c r="D2966" s="492" t="s">
        <v>4090</v>
      </c>
    </row>
    <row r="2967" spans="1:4" x14ac:dyDescent="0.2">
      <c r="A2967" s="489" t="s">
        <v>9257</v>
      </c>
      <c r="B2967" s="489" t="s">
        <v>229</v>
      </c>
      <c r="C2967" s="491">
        <v>25.57</v>
      </c>
      <c r="D2967" s="492" t="s">
        <v>4090</v>
      </c>
    </row>
    <row r="2968" spans="1:4" x14ac:dyDescent="0.2">
      <c r="A2968" s="489" t="s">
        <v>9257</v>
      </c>
      <c r="B2968" s="489" t="s">
        <v>229</v>
      </c>
      <c r="C2968" s="491">
        <v>3.6300000000000003</v>
      </c>
      <c r="D2968" s="492" t="s">
        <v>4090</v>
      </c>
    </row>
    <row r="2969" spans="1:4" x14ac:dyDescent="0.2">
      <c r="A2969" s="489" t="s">
        <v>9257</v>
      </c>
      <c r="B2969" s="489" t="s">
        <v>229</v>
      </c>
      <c r="C2969" s="491">
        <v>49.29</v>
      </c>
      <c r="D2969" s="492" t="s">
        <v>4090</v>
      </c>
    </row>
    <row r="2970" spans="1:4" x14ac:dyDescent="0.2">
      <c r="A2970" s="489" t="s">
        <v>9257</v>
      </c>
      <c r="B2970" s="489" t="s">
        <v>229</v>
      </c>
      <c r="C2970" s="491">
        <v>48.150000000000006</v>
      </c>
      <c r="D2970" s="492" t="s">
        <v>4090</v>
      </c>
    </row>
    <row r="2971" spans="1:4" x14ac:dyDescent="0.2">
      <c r="A2971" s="489" t="s">
        <v>9257</v>
      </c>
      <c r="B2971" s="489" t="s">
        <v>229</v>
      </c>
      <c r="C2971" s="491">
        <v>13.95</v>
      </c>
      <c r="D2971" s="492" t="s">
        <v>4090</v>
      </c>
    </row>
    <row r="2972" spans="1:4" x14ac:dyDescent="0.2">
      <c r="A2972" s="489" t="s">
        <v>9257</v>
      </c>
      <c r="B2972" s="489" t="s">
        <v>229</v>
      </c>
      <c r="C2972" s="491">
        <v>9.67</v>
      </c>
      <c r="D2972" s="492" t="s">
        <v>4090</v>
      </c>
    </row>
    <row r="2973" spans="1:4" x14ac:dyDescent="0.2">
      <c r="A2973" s="489" t="s">
        <v>9257</v>
      </c>
      <c r="B2973" s="489" t="s">
        <v>229</v>
      </c>
      <c r="C2973" s="491">
        <v>17.840000000000003</v>
      </c>
      <c r="D2973" s="492" t="s">
        <v>4090</v>
      </c>
    </row>
    <row r="2974" spans="1:4" x14ac:dyDescent="0.2">
      <c r="A2974" s="489" t="s">
        <v>9257</v>
      </c>
      <c r="B2974" s="489" t="s">
        <v>229</v>
      </c>
      <c r="C2974" s="491">
        <v>39.909999999999997</v>
      </c>
      <c r="D2974" s="492" t="s">
        <v>4090</v>
      </c>
    </row>
    <row r="2975" spans="1:4" x14ac:dyDescent="0.2">
      <c r="A2975" s="489" t="s">
        <v>9257</v>
      </c>
      <c r="B2975" s="489" t="s">
        <v>229</v>
      </c>
      <c r="C2975" s="491">
        <v>10.83</v>
      </c>
      <c r="D2975" s="492" t="s">
        <v>4090</v>
      </c>
    </row>
    <row r="2976" spans="1:4" x14ac:dyDescent="0.2">
      <c r="A2976" s="489" t="s">
        <v>9257</v>
      </c>
      <c r="B2976" s="489" t="s">
        <v>229</v>
      </c>
      <c r="C2976" s="491">
        <v>32.010000000000005</v>
      </c>
      <c r="D2976" s="492" t="s">
        <v>4090</v>
      </c>
    </row>
    <row r="2977" spans="1:4" x14ac:dyDescent="0.2">
      <c r="A2977" s="489" t="s">
        <v>9257</v>
      </c>
      <c r="B2977" s="489" t="s">
        <v>229</v>
      </c>
      <c r="C2977" s="491">
        <v>25.520000000000003</v>
      </c>
      <c r="D2977" s="492" t="s">
        <v>4090</v>
      </c>
    </row>
    <row r="2978" spans="1:4" x14ac:dyDescent="0.2">
      <c r="A2978" s="489" t="s">
        <v>9257</v>
      </c>
      <c r="B2978" s="489" t="s">
        <v>229</v>
      </c>
      <c r="C2978" s="491">
        <v>9.43</v>
      </c>
      <c r="D2978" s="492" t="s">
        <v>4090</v>
      </c>
    </row>
    <row r="2979" spans="1:4" x14ac:dyDescent="0.2">
      <c r="A2979" s="489" t="s">
        <v>9257</v>
      </c>
      <c r="B2979" s="489" t="s">
        <v>229</v>
      </c>
      <c r="C2979" s="491">
        <v>14.099999999999998</v>
      </c>
      <c r="D2979" s="492" t="s">
        <v>4090</v>
      </c>
    </row>
    <row r="2980" spans="1:4" x14ac:dyDescent="0.2">
      <c r="A2980" s="489" t="s">
        <v>9257</v>
      </c>
      <c r="B2980" s="489" t="s">
        <v>229</v>
      </c>
      <c r="C2980" s="491">
        <v>24.219999999999995</v>
      </c>
      <c r="D2980" s="492" t="s">
        <v>4090</v>
      </c>
    </row>
    <row r="2981" spans="1:4" x14ac:dyDescent="0.2">
      <c r="A2981" s="489" t="s">
        <v>9257</v>
      </c>
      <c r="B2981" s="489" t="s">
        <v>229</v>
      </c>
      <c r="C2981" s="491">
        <v>16.89</v>
      </c>
      <c r="D2981" s="492" t="s">
        <v>4090</v>
      </c>
    </row>
    <row r="2982" spans="1:4" x14ac:dyDescent="0.2">
      <c r="A2982" s="489" t="s">
        <v>9257</v>
      </c>
      <c r="B2982" s="489" t="s">
        <v>229</v>
      </c>
      <c r="C2982" s="491">
        <v>14.69</v>
      </c>
      <c r="D2982" s="492" t="s">
        <v>4090</v>
      </c>
    </row>
    <row r="2983" spans="1:4" x14ac:dyDescent="0.2">
      <c r="A2983" s="489" t="s">
        <v>9257</v>
      </c>
      <c r="B2983" s="489" t="s">
        <v>229</v>
      </c>
      <c r="C2983" s="491">
        <v>26.52</v>
      </c>
      <c r="D2983" s="492" t="s">
        <v>4090</v>
      </c>
    </row>
    <row r="2984" spans="1:4" x14ac:dyDescent="0.2">
      <c r="A2984" s="489" t="s">
        <v>9257</v>
      </c>
      <c r="B2984" s="489" t="s">
        <v>229</v>
      </c>
      <c r="C2984" s="491">
        <v>153.98000000000002</v>
      </c>
      <c r="D2984" s="492" t="s">
        <v>4090</v>
      </c>
    </row>
    <row r="2985" spans="1:4" x14ac:dyDescent="0.2">
      <c r="A2985" s="489" t="s">
        <v>9257</v>
      </c>
      <c r="B2985" s="489" t="s">
        <v>229</v>
      </c>
      <c r="C2985" s="491">
        <v>8.3000000000000007</v>
      </c>
      <c r="D2985" s="492" t="s">
        <v>4090</v>
      </c>
    </row>
    <row r="2986" spans="1:4" x14ac:dyDescent="0.2">
      <c r="A2986" s="489" t="s">
        <v>9257</v>
      </c>
      <c r="B2986" s="489" t="s">
        <v>229</v>
      </c>
      <c r="C2986" s="491">
        <v>19.920000000000002</v>
      </c>
      <c r="D2986" s="492" t="s">
        <v>4090</v>
      </c>
    </row>
    <row r="2987" spans="1:4" x14ac:dyDescent="0.2">
      <c r="A2987" s="489" t="s">
        <v>9257</v>
      </c>
      <c r="B2987" s="489" t="s">
        <v>229</v>
      </c>
      <c r="C2987" s="491">
        <v>38.159999999999997</v>
      </c>
      <c r="D2987" s="492" t="s">
        <v>4090</v>
      </c>
    </row>
    <row r="2988" spans="1:4" x14ac:dyDescent="0.2">
      <c r="A2988" s="489" t="s">
        <v>9257</v>
      </c>
      <c r="B2988" s="489" t="s">
        <v>229</v>
      </c>
      <c r="C2988" s="491">
        <v>147.73000000000002</v>
      </c>
      <c r="D2988" s="492" t="s">
        <v>4090</v>
      </c>
    </row>
    <row r="2989" spans="1:4" x14ac:dyDescent="0.2">
      <c r="A2989" s="489" t="s">
        <v>9257</v>
      </c>
      <c r="B2989" s="489" t="s">
        <v>229</v>
      </c>
      <c r="C2989" s="491">
        <v>131.51</v>
      </c>
      <c r="D2989" s="492" t="s">
        <v>4090</v>
      </c>
    </row>
    <row r="2990" spans="1:4" x14ac:dyDescent="0.2">
      <c r="A2990" s="489" t="s">
        <v>9257</v>
      </c>
      <c r="B2990" s="489" t="s">
        <v>229</v>
      </c>
      <c r="C2990" s="491">
        <v>16.36</v>
      </c>
      <c r="D2990" s="492" t="s">
        <v>4090</v>
      </c>
    </row>
    <row r="2991" spans="1:4" x14ac:dyDescent="0.2">
      <c r="A2991" s="489" t="s">
        <v>9257</v>
      </c>
      <c r="B2991" s="489" t="s">
        <v>229</v>
      </c>
      <c r="C2991" s="491">
        <v>28.5</v>
      </c>
      <c r="D2991" s="492" t="s">
        <v>4090</v>
      </c>
    </row>
    <row r="2992" spans="1:4" x14ac:dyDescent="0.2">
      <c r="A2992" s="489" t="s">
        <v>9257</v>
      </c>
      <c r="B2992" s="489" t="s">
        <v>229</v>
      </c>
      <c r="C2992" s="491">
        <v>7.78</v>
      </c>
      <c r="D2992" s="492" t="s">
        <v>4090</v>
      </c>
    </row>
    <row r="2993" spans="1:4" x14ac:dyDescent="0.2">
      <c r="A2993" s="489" t="s">
        <v>9257</v>
      </c>
      <c r="B2993" s="489" t="s">
        <v>229</v>
      </c>
      <c r="C2993" s="491">
        <v>4.87</v>
      </c>
      <c r="D2993" s="492" t="s">
        <v>4090</v>
      </c>
    </row>
    <row r="2994" spans="1:4" x14ac:dyDescent="0.2">
      <c r="A2994" s="489" t="s">
        <v>9257</v>
      </c>
      <c r="B2994" s="489" t="s">
        <v>229</v>
      </c>
      <c r="C2994" s="491">
        <v>14.73</v>
      </c>
      <c r="D2994" s="492" t="s">
        <v>4090</v>
      </c>
    </row>
    <row r="2995" spans="1:4" x14ac:dyDescent="0.2">
      <c r="A2995" s="489" t="s">
        <v>9257</v>
      </c>
      <c r="B2995" s="489" t="s">
        <v>229</v>
      </c>
      <c r="C2995" s="491">
        <v>13.25</v>
      </c>
      <c r="D2995" s="492" t="s">
        <v>4090</v>
      </c>
    </row>
    <row r="2996" spans="1:4" x14ac:dyDescent="0.2">
      <c r="A2996" s="489" t="s">
        <v>9257</v>
      </c>
      <c r="B2996" s="489" t="s">
        <v>229</v>
      </c>
      <c r="C2996" s="491">
        <v>20.58</v>
      </c>
      <c r="D2996" s="492" t="s">
        <v>4090</v>
      </c>
    </row>
    <row r="2997" spans="1:4" x14ac:dyDescent="0.2">
      <c r="A2997" s="489" t="s">
        <v>9257</v>
      </c>
      <c r="B2997" s="489" t="s">
        <v>229</v>
      </c>
      <c r="C2997" s="491">
        <v>0.78</v>
      </c>
      <c r="D2997" s="492" t="s">
        <v>4090</v>
      </c>
    </row>
    <row r="2998" spans="1:4" x14ac:dyDescent="0.2">
      <c r="A2998" s="489" t="s">
        <v>9257</v>
      </c>
      <c r="B2998" s="489" t="s">
        <v>229</v>
      </c>
      <c r="C2998" s="491">
        <v>183.14999999999998</v>
      </c>
      <c r="D2998" s="492" t="s">
        <v>4090</v>
      </c>
    </row>
    <row r="2999" spans="1:4" x14ac:dyDescent="0.2">
      <c r="A2999" s="489" t="s">
        <v>9257</v>
      </c>
      <c r="B2999" s="489" t="s">
        <v>229</v>
      </c>
      <c r="C2999" s="491">
        <v>76.440000000000012</v>
      </c>
      <c r="D2999" s="492" t="s">
        <v>4090</v>
      </c>
    </row>
    <row r="3000" spans="1:4" x14ac:dyDescent="0.2">
      <c r="A3000" s="489" t="s">
        <v>9257</v>
      </c>
      <c r="B3000" s="489" t="s">
        <v>229</v>
      </c>
      <c r="C3000" s="491">
        <v>38.53</v>
      </c>
      <c r="D3000" s="492" t="s">
        <v>4090</v>
      </c>
    </row>
    <row r="3001" spans="1:4" x14ac:dyDescent="0.2">
      <c r="A3001" s="489" t="s">
        <v>9257</v>
      </c>
      <c r="B3001" s="489" t="s">
        <v>229</v>
      </c>
      <c r="C3001" s="491">
        <v>4.09</v>
      </c>
      <c r="D3001" s="492" t="s">
        <v>4090</v>
      </c>
    </row>
    <row r="3002" spans="1:4" x14ac:dyDescent="0.2">
      <c r="A3002" s="489" t="s">
        <v>9257</v>
      </c>
      <c r="B3002" s="489" t="s">
        <v>229</v>
      </c>
      <c r="C3002" s="491">
        <v>209.5</v>
      </c>
      <c r="D3002" s="492" t="s">
        <v>4090</v>
      </c>
    </row>
    <row r="3003" spans="1:4" x14ac:dyDescent="0.2">
      <c r="A3003" s="489" t="s">
        <v>9257</v>
      </c>
      <c r="B3003" s="489" t="s">
        <v>229</v>
      </c>
      <c r="C3003" s="491">
        <v>56.24</v>
      </c>
      <c r="D3003" s="492" t="s">
        <v>4090</v>
      </c>
    </row>
    <row r="3004" spans="1:4" x14ac:dyDescent="0.2">
      <c r="A3004" s="489" t="s">
        <v>9257</v>
      </c>
      <c r="B3004" s="489" t="s">
        <v>229</v>
      </c>
      <c r="C3004" s="491">
        <v>43.720000000000006</v>
      </c>
      <c r="D3004" s="492" t="s">
        <v>4090</v>
      </c>
    </row>
    <row r="3005" spans="1:4" x14ac:dyDescent="0.2">
      <c r="A3005" s="489" t="s">
        <v>9257</v>
      </c>
      <c r="B3005" s="489" t="s">
        <v>229</v>
      </c>
      <c r="C3005" s="491">
        <v>20.37</v>
      </c>
      <c r="D3005" s="492" t="s">
        <v>4090</v>
      </c>
    </row>
    <row r="3006" spans="1:4" x14ac:dyDescent="0.2">
      <c r="A3006" s="489" t="s">
        <v>9257</v>
      </c>
      <c r="B3006" s="489" t="s">
        <v>229</v>
      </c>
      <c r="C3006" s="491">
        <v>0.19</v>
      </c>
      <c r="D3006" s="492" t="s">
        <v>4090</v>
      </c>
    </row>
    <row r="3007" spans="1:4" x14ac:dyDescent="0.2">
      <c r="A3007" s="489" t="s">
        <v>9257</v>
      </c>
      <c r="B3007" s="489" t="s">
        <v>229</v>
      </c>
      <c r="C3007" s="491">
        <v>32.739999999999995</v>
      </c>
      <c r="D3007" s="492" t="s">
        <v>4090</v>
      </c>
    </row>
    <row r="3008" spans="1:4" x14ac:dyDescent="0.2">
      <c r="A3008" s="489" t="s">
        <v>9257</v>
      </c>
      <c r="B3008" s="489" t="s">
        <v>229</v>
      </c>
      <c r="C3008" s="491">
        <v>13.080000000000002</v>
      </c>
      <c r="D3008" s="492" t="s">
        <v>4090</v>
      </c>
    </row>
    <row r="3009" spans="1:4" x14ac:dyDescent="0.2">
      <c r="A3009" s="489" t="s">
        <v>9257</v>
      </c>
      <c r="B3009" s="489" t="s">
        <v>229</v>
      </c>
      <c r="C3009" s="491">
        <v>56.010000000000005</v>
      </c>
      <c r="D3009" s="492" t="s">
        <v>4090</v>
      </c>
    </row>
    <row r="3010" spans="1:4" x14ac:dyDescent="0.2">
      <c r="A3010" s="489" t="s">
        <v>9257</v>
      </c>
      <c r="B3010" s="489" t="s">
        <v>229</v>
      </c>
      <c r="C3010" s="491">
        <v>17.510000000000002</v>
      </c>
      <c r="D3010" s="492" t="s">
        <v>4090</v>
      </c>
    </row>
    <row r="3011" spans="1:4" x14ac:dyDescent="0.2">
      <c r="A3011" s="489" t="s">
        <v>9257</v>
      </c>
      <c r="B3011" s="489" t="s">
        <v>229</v>
      </c>
      <c r="C3011" s="491">
        <v>24.130000000000003</v>
      </c>
      <c r="D3011" s="492" t="s">
        <v>4090</v>
      </c>
    </row>
    <row r="3012" spans="1:4" x14ac:dyDescent="0.2">
      <c r="A3012" s="489" t="s">
        <v>9257</v>
      </c>
      <c r="B3012" s="489" t="s">
        <v>229</v>
      </c>
      <c r="C3012" s="491">
        <v>62.210000000000008</v>
      </c>
      <c r="D3012" s="492" t="s">
        <v>4090</v>
      </c>
    </row>
    <row r="3013" spans="1:4" x14ac:dyDescent="0.2">
      <c r="A3013" s="489" t="s">
        <v>9257</v>
      </c>
      <c r="B3013" s="489" t="s">
        <v>229</v>
      </c>
      <c r="C3013" s="491">
        <v>12.77</v>
      </c>
      <c r="D3013" s="492" t="s">
        <v>4090</v>
      </c>
    </row>
    <row r="3014" spans="1:4" x14ac:dyDescent="0.2">
      <c r="A3014" s="489" t="s">
        <v>9257</v>
      </c>
      <c r="B3014" s="489" t="s">
        <v>229</v>
      </c>
      <c r="C3014" s="491">
        <v>8.61</v>
      </c>
      <c r="D3014" s="492" t="s">
        <v>4090</v>
      </c>
    </row>
    <row r="3015" spans="1:4" x14ac:dyDescent="0.2">
      <c r="A3015" s="489" t="s">
        <v>9257</v>
      </c>
      <c r="B3015" s="489" t="s">
        <v>229</v>
      </c>
      <c r="C3015" s="491">
        <v>13.79</v>
      </c>
      <c r="D3015" s="492" t="s">
        <v>4090</v>
      </c>
    </row>
    <row r="3016" spans="1:4" x14ac:dyDescent="0.2">
      <c r="A3016" s="48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 r="A3018" s="489" t="s">
        <v>9257</v>
      </c>
      <c r="B3018" s="489" t="s">
        <v>229</v>
      </c>
      <c r="C3018" s="491">
        <v>29.57</v>
      </c>
      <c r="D3018" s="492" t="s">
        <v>4090</v>
      </c>
    </row>
    <row r="3019" spans="1:4" x14ac:dyDescent="0.2">
      <c r="A3019" s="489" t="s">
        <v>9257</v>
      </c>
      <c r="B3019" s="489" t="s">
        <v>229</v>
      </c>
      <c r="C3019" s="491">
        <v>30.45</v>
      </c>
      <c r="D3019" s="492" t="s">
        <v>4090</v>
      </c>
    </row>
    <row r="3020" spans="1:4" x14ac:dyDescent="0.2">
      <c r="A3020" s="489" t="s">
        <v>9257</v>
      </c>
      <c r="B3020" s="489" t="s">
        <v>229</v>
      </c>
      <c r="C3020" s="491">
        <v>15.2</v>
      </c>
      <c r="D3020" s="492" t="s">
        <v>4090</v>
      </c>
    </row>
    <row r="3021" spans="1:4" x14ac:dyDescent="0.2">
      <c r="A3021" s="489" t="s">
        <v>9257</v>
      </c>
      <c r="B3021" s="489" t="s">
        <v>229</v>
      </c>
      <c r="C3021" s="491">
        <v>12.040000000000001</v>
      </c>
      <c r="D3021" s="492" t="s">
        <v>4090</v>
      </c>
    </row>
    <row r="3022" spans="1:4" x14ac:dyDescent="0.2">
      <c r="A3022" s="489" t="s">
        <v>9257</v>
      </c>
      <c r="B3022" s="489" t="s">
        <v>229</v>
      </c>
      <c r="C3022" s="491">
        <v>15.080000000000002</v>
      </c>
      <c r="D3022" s="492" t="s">
        <v>4090</v>
      </c>
    </row>
    <row r="3023" spans="1:4" x14ac:dyDescent="0.2">
      <c r="A3023" s="489" t="s">
        <v>9257</v>
      </c>
      <c r="B3023" s="489" t="s">
        <v>229</v>
      </c>
      <c r="C3023" s="491">
        <v>25.57</v>
      </c>
      <c r="D3023" s="492" t="s">
        <v>4090</v>
      </c>
    </row>
    <row r="3024" spans="1:4" x14ac:dyDescent="0.2">
      <c r="A3024" s="489" t="s">
        <v>9257</v>
      </c>
      <c r="B3024" s="489" t="s">
        <v>229</v>
      </c>
      <c r="C3024" s="491">
        <v>15.049999999999999</v>
      </c>
      <c r="D3024" s="492" t="s">
        <v>4090</v>
      </c>
    </row>
    <row r="3025" spans="1:4" x14ac:dyDescent="0.2">
      <c r="A3025" s="489" t="s">
        <v>9257</v>
      </c>
      <c r="B3025" s="489" t="s">
        <v>229</v>
      </c>
      <c r="C3025" s="491">
        <v>13.36</v>
      </c>
      <c r="D3025" s="492" t="s">
        <v>4090</v>
      </c>
    </row>
    <row r="3026" spans="1:4" x14ac:dyDescent="0.2">
      <c r="A3026" s="489" t="s">
        <v>9257</v>
      </c>
      <c r="B3026" s="489" t="s">
        <v>229</v>
      </c>
      <c r="C3026" s="491">
        <v>15.049999999999999</v>
      </c>
      <c r="D3026" s="492" t="s">
        <v>4090</v>
      </c>
    </row>
    <row r="3027" spans="1:4" x14ac:dyDescent="0.2">
      <c r="A3027" s="489" t="s">
        <v>9257</v>
      </c>
      <c r="B3027" s="489" t="s">
        <v>229</v>
      </c>
      <c r="C3027" s="491">
        <v>18.420000000000002</v>
      </c>
      <c r="D3027" s="492" t="s">
        <v>4090</v>
      </c>
    </row>
    <row r="3028" spans="1:4" x14ac:dyDescent="0.2">
      <c r="A3028" s="489" t="s">
        <v>9257</v>
      </c>
      <c r="B3028" s="489" t="s">
        <v>229</v>
      </c>
      <c r="C3028" s="491">
        <v>18.739999999999998</v>
      </c>
      <c r="D3028" s="492" t="s">
        <v>4090</v>
      </c>
    </row>
    <row r="3029" spans="1:4" x14ac:dyDescent="0.2">
      <c r="A3029" s="489" t="s">
        <v>9257</v>
      </c>
      <c r="B3029" s="489" t="s">
        <v>229</v>
      </c>
      <c r="C3029" s="491">
        <v>41.07</v>
      </c>
      <c r="D3029" s="492" t="s">
        <v>4090</v>
      </c>
    </row>
    <row r="3030" spans="1:4" x14ac:dyDescent="0.2">
      <c r="A3030" s="489" t="s">
        <v>9257</v>
      </c>
      <c r="B3030" s="489" t="s">
        <v>229</v>
      </c>
      <c r="C3030" s="491">
        <v>7.65</v>
      </c>
      <c r="D3030" s="492" t="s">
        <v>4090</v>
      </c>
    </row>
    <row r="3031" spans="1:4" x14ac:dyDescent="0.2">
      <c r="A3031" s="489" t="s">
        <v>9257</v>
      </c>
      <c r="B3031" s="489" t="s">
        <v>229</v>
      </c>
      <c r="C3031" s="491">
        <v>13.620000000000001</v>
      </c>
      <c r="D3031" s="492" t="s">
        <v>4090</v>
      </c>
    </row>
    <row r="3032" spans="1:4" x14ac:dyDescent="0.2">
      <c r="A3032" s="489" t="s">
        <v>9257</v>
      </c>
      <c r="B3032" s="489" t="s">
        <v>229</v>
      </c>
      <c r="C3032" s="491">
        <v>14.219999999999999</v>
      </c>
      <c r="D3032" s="492" t="s">
        <v>4090</v>
      </c>
    </row>
    <row r="3033" spans="1:4" x14ac:dyDescent="0.2">
      <c r="A3033" s="489" t="s">
        <v>9257</v>
      </c>
      <c r="B3033" s="489" t="s">
        <v>229</v>
      </c>
      <c r="C3033" s="491">
        <v>28.73</v>
      </c>
      <c r="D3033" s="492" t="s">
        <v>4090</v>
      </c>
    </row>
    <row r="3034" spans="1:4" x14ac:dyDescent="0.2">
      <c r="A3034" s="489" t="s">
        <v>9257</v>
      </c>
      <c r="B3034" s="489" t="s">
        <v>229</v>
      </c>
      <c r="C3034" s="491">
        <v>6.8000000000000007</v>
      </c>
      <c r="D3034" s="492" t="s">
        <v>4090</v>
      </c>
    </row>
    <row r="3035" spans="1:4" x14ac:dyDescent="0.2">
      <c r="A3035" s="489" t="s">
        <v>9257</v>
      </c>
      <c r="B3035" s="489" t="s">
        <v>229</v>
      </c>
      <c r="C3035" s="491">
        <v>21.7</v>
      </c>
      <c r="D3035" s="492" t="s">
        <v>4090</v>
      </c>
    </row>
    <row r="3036" spans="1:4" x14ac:dyDescent="0.2">
      <c r="A3036" s="489" t="s">
        <v>9257</v>
      </c>
      <c r="B3036" s="489" t="s">
        <v>229</v>
      </c>
      <c r="C3036" s="491">
        <v>5.9600000000000009</v>
      </c>
      <c r="D3036" s="492" t="s">
        <v>4090</v>
      </c>
    </row>
    <row r="3037" spans="1:4" x14ac:dyDescent="0.2">
      <c r="A3037" s="489" t="s">
        <v>9257</v>
      </c>
      <c r="B3037" s="489" t="s">
        <v>229</v>
      </c>
      <c r="C3037" s="491">
        <v>18.080000000000002</v>
      </c>
      <c r="D3037" s="492" t="s">
        <v>4090</v>
      </c>
    </row>
    <row r="3038" spans="1:4" x14ac:dyDescent="0.2">
      <c r="A3038" s="489" t="s">
        <v>9257</v>
      </c>
      <c r="B3038" s="489" t="s">
        <v>229</v>
      </c>
      <c r="C3038" s="491">
        <v>12.39</v>
      </c>
      <c r="D3038" s="492" t="s">
        <v>4090</v>
      </c>
    </row>
    <row r="3039" spans="1:4" x14ac:dyDescent="0.2">
      <c r="A3039" s="489" t="s">
        <v>9257</v>
      </c>
      <c r="B3039" s="489" t="s">
        <v>229</v>
      </c>
      <c r="C3039" s="491">
        <v>60.63</v>
      </c>
      <c r="D3039" s="492" t="s">
        <v>4090</v>
      </c>
    </row>
    <row r="3040" spans="1:4" x14ac:dyDescent="0.2">
      <c r="A3040" s="489" t="s">
        <v>9257</v>
      </c>
      <c r="B3040" s="489" t="s">
        <v>229</v>
      </c>
      <c r="C3040" s="491">
        <v>14.829999999999998</v>
      </c>
      <c r="D3040" s="492" t="s">
        <v>4090</v>
      </c>
    </row>
    <row r="3041" spans="1:4" x14ac:dyDescent="0.2">
      <c r="A3041" s="489" t="s">
        <v>9257</v>
      </c>
      <c r="B3041" s="489" t="s">
        <v>229</v>
      </c>
      <c r="C3041" s="491">
        <v>38.24</v>
      </c>
      <c r="D3041" s="492" t="s">
        <v>4090</v>
      </c>
    </row>
    <row r="3042" spans="1:4" x14ac:dyDescent="0.2">
      <c r="A3042" s="489" t="s">
        <v>9257</v>
      </c>
      <c r="B3042" s="489" t="s">
        <v>229</v>
      </c>
      <c r="C3042" s="491">
        <v>21.79</v>
      </c>
      <c r="D3042" s="492" t="s">
        <v>4090</v>
      </c>
    </row>
    <row r="3043" spans="1:4" x14ac:dyDescent="0.2">
      <c r="A3043" s="489" t="s">
        <v>9257</v>
      </c>
      <c r="B3043" s="489" t="s">
        <v>229</v>
      </c>
      <c r="C3043" s="491">
        <v>31.66</v>
      </c>
      <c r="D3043" s="492" t="s">
        <v>4090</v>
      </c>
    </row>
    <row r="3044" spans="1:4" x14ac:dyDescent="0.2">
      <c r="A3044" s="489" t="s">
        <v>9257</v>
      </c>
      <c r="B3044" s="489" t="s">
        <v>229</v>
      </c>
      <c r="C3044" s="491">
        <v>24.42</v>
      </c>
      <c r="D3044" s="492" t="s">
        <v>4090</v>
      </c>
    </row>
    <row r="3045" spans="1:4" x14ac:dyDescent="0.2">
      <c r="A3045" s="489" t="s">
        <v>9257</v>
      </c>
      <c r="B3045" s="489" t="s">
        <v>229</v>
      </c>
      <c r="C3045" s="491">
        <v>68.55</v>
      </c>
      <c r="D3045" s="492" t="s">
        <v>4090</v>
      </c>
    </row>
    <row r="3046" spans="1:4" x14ac:dyDescent="0.2">
      <c r="A3046" s="489" t="s">
        <v>9257</v>
      </c>
      <c r="B3046" s="489" t="s">
        <v>229</v>
      </c>
      <c r="C3046" s="491">
        <v>9.64</v>
      </c>
      <c r="D3046" s="492" t="s">
        <v>4090</v>
      </c>
    </row>
    <row r="3047" spans="1:4" x14ac:dyDescent="0.2">
      <c r="A3047" s="489" t="s">
        <v>9257</v>
      </c>
      <c r="B3047" s="489" t="s">
        <v>229</v>
      </c>
      <c r="C3047" s="491">
        <v>13.9</v>
      </c>
      <c r="D3047" s="492" t="s">
        <v>4090</v>
      </c>
    </row>
    <row r="3048" spans="1:4" x14ac:dyDescent="0.2">
      <c r="A3048" s="489" t="s">
        <v>9257</v>
      </c>
      <c r="B3048" s="489" t="s">
        <v>229</v>
      </c>
      <c r="C3048" s="491">
        <v>16.910000000000004</v>
      </c>
      <c r="D3048" s="492" t="s">
        <v>4090</v>
      </c>
    </row>
    <row r="3049" spans="1:4" x14ac:dyDescent="0.2">
      <c r="A3049" s="489" t="s">
        <v>9257</v>
      </c>
      <c r="B3049" s="489" t="s">
        <v>229</v>
      </c>
      <c r="C3049" s="491">
        <v>17.04</v>
      </c>
      <c r="D3049" s="492" t="s">
        <v>4090</v>
      </c>
    </row>
    <row r="3050" spans="1:4" x14ac:dyDescent="0.2">
      <c r="A3050" s="489" t="s">
        <v>9257</v>
      </c>
      <c r="B3050" s="489" t="s">
        <v>229</v>
      </c>
      <c r="C3050" s="491">
        <v>6.74</v>
      </c>
      <c r="D3050" s="492" t="s">
        <v>4090</v>
      </c>
    </row>
    <row r="3051" spans="1:4" x14ac:dyDescent="0.2">
      <c r="A3051" s="489" t="s">
        <v>9257</v>
      </c>
      <c r="B3051" s="489" t="s">
        <v>229</v>
      </c>
      <c r="C3051" s="491">
        <v>15.96</v>
      </c>
      <c r="D3051" s="492" t="s">
        <v>4090</v>
      </c>
    </row>
    <row r="3052" spans="1:4" x14ac:dyDescent="0.2">
      <c r="A3052" s="489" t="s">
        <v>9257</v>
      </c>
      <c r="B3052" s="489" t="s">
        <v>229</v>
      </c>
      <c r="C3052" s="491">
        <v>22.28</v>
      </c>
      <c r="D3052" s="492" t="s">
        <v>4090</v>
      </c>
    </row>
    <row r="3053" spans="1:4" x14ac:dyDescent="0.2">
      <c r="A3053" s="489" t="s">
        <v>9257</v>
      </c>
      <c r="B3053" s="489" t="s">
        <v>229</v>
      </c>
      <c r="C3053" s="491">
        <v>29.979999999999997</v>
      </c>
      <c r="D3053" s="492" t="s">
        <v>4090</v>
      </c>
    </row>
    <row r="3054" spans="1:4" x14ac:dyDescent="0.2">
      <c r="A3054" s="489" t="s">
        <v>9257</v>
      </c>
      <c r="B3054" s="489" t="s">
        <v>229</v>
      </c>
      <c r="C3054" s="491">
        <v>60.56</v>
      </c>
      <c r="D3054" s="492" t="s">
        <v>4090</v>
      </c>
    </row>
    <row r="3055" spans="1:4" x14ac:dyDescent="0.2">
      <c r="A3055" s="489" t="s">
        <v>9257</v>
      </c>
      <c r="B3055" s="489" t="s">
        <v>229</v>
      </c>
      <c r="C3055" s="491">
        <v>14.66</v>
      </c>
      <c r="D3055" s="492" t="s">
        <v>4090</v>
      </c>
    </row>
    <row r="3056" spans="1:4" x14ac:dyDescent="0.2">
      <c r="A3056" s="489" t="s">
        <v>9257</v>
      </c>
      <c r="B3056" s="489" t="s">
        <v>229</v>
      </c>
      <c r="C3056" s="491">
        <v>64.550000000000011</v>
      </c>
      <c r="D3056" s="492" t="s">
        <v>4090</v>
      </c>
    </row>
    <row r="3057" spans="1:4" x14ac:dyDescent="0.2">
      <c r="A3057" s="489" t="s">
        <v>9257</v>
      </c>
      <c r="B3057" s="489" t="s">
        <v>229</v>
      </c>
      <c r="C3057" s="491">
        <v>28.14</v>
      </c>
      <c r="D3057" s="492" t="s">
        <v>4090</v>
      </c>
    </row>
    <row r="3058" spans="1:4" x14ac:dyDescent="0.2">
      <c r="A3058" s="489" t="s">
        <v>9257</v>
      </c>
      <c r="B3058" s="489" t="s">
        <v>229</v>
      </c>
      <c r="C3058" s="491">
        <v>18.299999999999997</v>
      </c>
      <c r="D3058" s="492" t="s">
        <v>4090</v>
      </c>
    </row>
    <row r="3059" spans="1:4" x14ac:dyDescent="0.2">
      <c r="A3059" s="489" t="s">
        <v>9257</v>
      </c>
      <c r="B3059" s="489" t="s">
        <v>229</v>
      </c>
      <c r="C3059" s="491">
        <v>64.83</v>
      </c>
      <c r="D3059" s="492" t="s">
        <v>4090</v>
      </c>
    </row>
    <row r="3060" spans="1:4" x14ac:dyDescent="0.2">
      <c r="A3060" s="489" t="s">
        <v>9257</v>
      </c>
      <c r="B3060" s="489" t="s">
        <v>229</v>
      </c>
      <c r="C3060" s="491">
        <v>18.07</v>
      </c>
      <c r="D3060" s="492" t="s">
        <v>4090</v>
      </c>
    </row>
    <row r="3061" spans="1:4" x14ac:dyDescent="0.2">
      <c r="A3061" s="489" t="s">
        <v>9257</v>
      </c>
      <c r="B3061" s="489" t="s">
        <v>229</v>
      </c>
      <c r="C3061" s="491">
        <v>9.76</v>
      </c>
      <c r="D3061" s="492" t="s">
        <v>4090</v>
      </c>
    </row>
    <row r="3062" spans="1:4" x14ac:dyDescent="0.2">
      <c r="A3062" s="489" t="s">
        <v>9257</v>
      </c>
      <c r="B3062" s="489" t="s">
        <v>229</v>
      </c>
      <c r="C3062" s="491">
        <v>15.760000000000002</v>
      </c>
      <c r="D3062" s="492" t="s">
        <v>4090</v>
      </c>
    </row>
    <row r="3063" spans="1:4" x14ac:dyDescent="0.2">
      <c r="A3063" s="489" t="s">
        <v>9257</v>
      </c>
      <c r="B3063" s="489" t="s">
        <v>229</v>
      </c>
      <c r="C3063" s="491">
        <v>0.67</v>
      </c>
      <c r="D3063" s="492" t="s">
        <v>4090</v>
      </c>
    </row>
    <row r="3064" spans="1:4" x14ac:dyDescent="0.2">
      <c r="A3064" s="489" t="s">
        <v>9257</v>
      </c>
      <c r="B3064" s="489" t="s">
        <v>229</v>
      </c>
      <c r="C3064" s="491">
        <v>21.52</v>
      </c>
      <c r="D3064" s="492" t="s">
        <v>4090</v>
      </c>
    </row>
    <row r="3065" spans="1:4" x14ac:dyDescent="0.2">
      <c r="A3065" s="489" t="s">
        <v>9257</v>
      </c>
      <c r="B3065" s="489" t="s">
        <v>1184</v>
      </c>
      <c r="C3065" s="491">
        <v>1.68</v>
      </c>
      <c r="D3065" s="492" t="s">
        <v>4090</v>
      </c>
    </row>
    <row r="3066" spans="1:4" x14ac:dyDescent="0.2">
      <c r="A3066" s="489" t="s">
        <v>9257</v>
      </c>
      <c r="B3066" s="489" t="s">
        <v>1184</v>
      </c>
      <c r="C3066" s="491">
        <v>0.51</v>
      </c>
      <c r="D3066" s="492" t="s">
        <v>4090</v>
      </c>
    </row>
    <row r="3067" spans="1:4" x14ac:dyDescent="0.2">
      <c r="A3067" s="489" t="s">
        <v>9257</v>
      </c>
      <c r="B3067" s="489" t="s">
        <v>1184</v>
      </c>
      <c r="C3067" s="491">
        <v>7.45</v>
      </c>
      <c r="D3067" s="492" t="s">
        <v>4090</v>
      </c>
    </row>
    <row r="3068" spans="1:4" x14ac:dyDescent="0.2">
      <c r="A3068" s="489" t="s">
        <v>9257</v>
      </c>
      <c r="B3068" s="489" t="s">
        <v>1184</v>
      </c>
      <c r="C3068" s="491">
        <v>0.63</v>
      </c>
      <c r="D3068" s="492" t="s">
        <v>4090</v>
      </c>
    </row>
    <row r="3069" spans="1:4" x14ac:dyDescent="0.2">
      <c r="A3069" s="489" t="s">
        <v>9257</v>
      </c>
      <c r="B3069" s="489" t="s">
        <v>1184</v>
      </c>
      <c r="C3069" s="491">
        <v>2.27</v>
      </c>
      <c r="D3069" s="492" t="s">
        <v>4090</v>
      </c>
    </row>
    <row r="3070" spans="1:4" x14ac:dyDescent="0.2">
      <c r="A3070" s="489" t="s">
        <v>9257</v>
      </c>
      <c r="B3070" s="489" t="s">
        <v>1184</v>
      </c>
      <c r="C3070" s="491">
        <v>3.8600000000000008</v>
      </c>
      <c r="D3070" s="492" t="s">
        <v>4090</v>
      </c>
    </row>
    <row r="3071" spans="1:4" x14ac:dyDescent="0.2">
      <c r="A3071" s="489" t="s">
        <v>9257</v>
      </c>
      <c r="B3071" s="489" t="s">
        <v>1184</v>
      </c>
      <c r="C3071" s="491">
        <v>8.18</v>
      </c>
      <c r="D3071" s="492" t="s">
        <v>4090</v>
      </c>
    </row>
    <row r="3072" spans="1:4" x14ac:dyDescent="0.2">
      <c r="A3072" s="489" t="s">
        <v>9257</v>
      </c>
      <c r="B3072" s="489" t="s">
        <v>1184</v>
      </c>
      <c r="C3072" s="491">
        <v>4.24</v>
      </c>
      <c r="D3072" s="492" t="s">
        <v>4090</v>
      </c>
    </row>
    <row r="3073" spans="1:4" x14ac:dyDescent="0.2">
      <c r="A3073" s="489" t="s">
        <v>9257</v>
      </c>
      <c r="B3073" s="489" t="s">
        <v>1184</v>
      </c>
      <c r="C3073" s="491">
        <v>19.979999999999997</v>
      </c>
      <c r="D3073" s="492" t="s">
        <v>4090</v>
      </c>
    </row>
    <row r="3074" spans="1:4" x14ac:dyDescent="0.2">
      <c r="A3074" s="489" t="s">
        <v>9257</v>
      </c>
      <c r="B3074" s="489" t="s">
        <v>1184</v>
      </c>
      <c r="C3074" s="491">
        <v>5.01</v>
      </c>
      <c r="D3074" s="492" t="s">
        <v>4090</v>
      </c>
    </row>
    <row r="3075" spans="1:4" x14ac:dyDescent="0.2">
      <c r="A3075" s="489" t="s">
        <v>9257</v>
      </c>
      <c r="B3075" s="489" t="s">
        <v>1184</v>
      </c>
      <c r="C3075" s="491">
        <v>22.550000000000004</v>
      </c>
      <c r="D3075" s="492" t="s">
        <v>4090</v>
      </c>
    </row>
    <row r="3076" spans="1:4" x14ac:dyDescent="0.2">
      <c r="A3076" s="489" t="s">
        <v>9257</v>
      </c>
      <c r="B3076" s="489" t="s">
        <v>1184</v>
      </c>
      <c r="C3076" s="491">
        <v>7.3000000000000007</v>
      </c>
      <c r="D3076" s="492" t="s">
        <v>4090</v>
      </c>
    </row>
    <row r="3077" spans="1:4" x14ac:dyDescent="0.2">
      <c r="A3077" s="489" t="s">
        <v>9257</v>
      </c>
      <c r="B3077" s="489" t="s">
        <v>1184</v>
      </c>
      <c r="C3077" s="491">
        <v>2.7699999999999996</v>
      </c>
      <c r="D3077" s="492" t="s">
        <v>4090</v>
      </c>
    </row>
    <row r="3078" spans="1:4" x14ac:dyDescent="0.2">
      <c r="A3078" s="489" t="s">
        <v>9257</v>
      </c>
      <c r="B3078" s="489" t="s">
        <v>1184</v>
      </c>
      <c r="C3078" s="491">
        <v>2.39</v>
      </c>
      <c r="D3078" s="492" t="s">
        <v>4090</v>
      </c>
    </row>
    <row r="3079" spans="1:4" x14ac:dyDescent="0.2">
      <c r="A3079" s="489" t="s">
        <v>9257</v>
      </c>
      <c r="B3079" s="489" t="s">
        <v>1184</v>
      </c>
      <c r="C3079" s="491">
        <v>3.7</v>
      </c>
      <c r="D3079" s="492" t="s">
        <v>4090</v>
      </c>
    </row>
    <row r="3080" spans="1:4" x14ac:dyDescent="0.2">
      <c r="A3080" s="489" t="s">
        <v>9257</v>
      </c>
      <c r="B3080" s="489" t="s">
        <v>1175</v>
      </c>
      <c r="C3080" s="491">
        <v>4244.8100000000004</v>
      </c>
      <c r="D3080" s="492" t="s">
        <v>4090</v>
      </c>
    </row>
    <row r="3081" spans="1:4" x14ac:dyDescent="0.2">
      <c r="A3081" s="489" t="s">
        <v>9257</v>
      </c>
      <c r="B3081" s="489" t="s">
        <v>1175</v>
      </c>
      <c r="C3081" s="491">
        <v>4993.38</v>
      </c>
      <c r="D3081" s="492" t="s">
        <v>4090</v>
      </c>
    </row>
    <row r="3082" spans="1:4" x14ac:dyDescent="0.2">
      <c r="A3082" s="489" t="s">
        <v>9257</v>
      </c>
      <c r="B3082" s="489" t="s">
        <v>1175</v>
      </c>
      <c r="C3082" s="491">
        <v>4521.07</v>
      </c>
      <c r="D3082" s="492" t="s">
        <v>4090</v>
      </c>
    </row>
    <row r="3083" spans="1:4" x14ac:dyDescent="0.2">
      <c r="A3083" s="489" t="s">
        <v>9257</v>
      </c>
      <c r="B3083" s="489" t="s">
        <v>1175</v>
      </c>
      <c r="C3083" s="491">
        <v>5316.7900000000009</v>
      </c>
      <c r="D3083" s="492" t="s">
        <v>4090</v>
      </c>
    </row>
    <row r="3084" spans="1:4" x14ac:dyDescent="0.2">
      <c r="A3084" s="489" t="s">
        <v>9257</v>
      </c>
      <c r="B3084" s="489" t="s">
        <v>227</v>
      </c>
      <c r="C3084" s="491">
        <v>195.32000000000002</v>
      </c>
      <c r="D3084" s="492" t="s">
        <v>4090</v>
      </c>
    </row>
    <row r="3085" spans="1:4" x14ac:dyDescent="0.2">
      <c r="A3085" s="489" t="s">
        <v>9257</v>
      </c>
      <c r="B3085" s="489" t="s">
        <v>1182</v>
      </c>
      <c r="C3085" s="491">
        <v>166.25</v>
      </c>
      <c r="D3085" s="492" t="s">
        <v>4090</v>
      </c>
    </row>
    <row r="3086" spans="1:4" x14ac:dyDescent="0.2">
      <c r="A3086" s="489" t="s">
        <v>9257</v>
      </c>
      <c r="B3086" s="489" t="s">
        <v>229</v>
      </c>
      <c r="C3086" s="491">
        <v>331.98</v>
      </c>
      <c r="D3086" s="492" t="s">
        <v>4090</v>
      </c>
    </row>
    <row r="3087" spans="1:4" x14ac:dyDescent="0.2">
      <c r="A3087" s="489" t="s">
        <v>9257</v>
      </c>
      <c r="B3087" s="489" t="s">
        <v>1161</v>
      </c>
      <c r="C3087" s="491">
        <v>8372.02</v>
      </c>
      <c r="D3087" s="492">
        <v>293.54308295890417</v>
      </c>
    </row>
    <row r="3088" spans="1:4" x14ac:dyDescent="0.2">
      <c r="A3088" s="489" t="s">
        <v>9257</v>
      </c>
      <c r="B3088" s="489" t="s">
        <v>228</v>
      </c>
      <c r="C3088" s="491">
        <v>242.5</v>
      </c>
      <c r="D3088" s="492" t="s">
        <v>4090</v>
      </c>
    </row>
    <row r="3089" spans="1:4" x14ac:dyDescent="0.2">
      <c r="A3089" s="489" t="s">
        <v>9257</v>
      </c>
      <c r="B3089" s="489" t="s">
        <v>227</v>
      </c>
      <c r="C3089" s="491">
        <v>968.90000000000009</v>
      </c>
      <c r="D3089" s="492" t="s">
        <v>4090</v>
      </c>
    </row>
    <row r="3090" spans="1:4" x14ac:dyDescent="0.2">
      <c r="A3090" s="489" t="s">
        <v>9257</v>
      </c>
      <c r="B3090" s="489" t="s">
        <v>227</v>
      </c>
      <c r="C3090" s="491">
        <v>439.38</v>
      </c>
      <c r="D3090" s="492" t="s">
        <v>4090</v>
      </c>
    </row>
    <row r="3091" spans="1:4" x14ac:dyDescent="0.2">
      <c r="A3091" s="489" t="s">
        <v>9257</v>
      </c>
      <c r="B3091" s="489" t="s">
        <v>228</v>
      </c>
      <c r="C3091" s="491">
        <v>344.68000000000006</v>
      </c>
      <c r="D3091" s="492" t="s">
        <v>4090</v>
      </c>
    </row>
    <row r="3092" spans="1:4" x14ac:dyDescent="0.2">
      <c r="A3092" s="489" t="s">
        <v>9257</v>
      </c>
      <c r="B3092" s="489" t="s">
        <v>227</v>
      </c>
      <c r="C3092" s="491">
        <v>2065.11</v>
      </c>
      <c r="D3092" s="492" t="s">
        <v>4090</v>
      </c>
    </row>
    <row r="3093" spans="1:4" x14ac:dyDescent="0.2">
      <c r="A3093" s="489" t="s">
        <v>9257</v>
      </c>
      <c r="B3093" s="489" t="s">
        <v>227</v>
      </c>
      <c r="C3093" s="491">
        <v>462.47</v>
      </c>
      <c r="D3093" s="492" t="s">
        <v>4090</v>
      </c>
    </row>
    <row r="3094" spans="1:4" x14ac:dyDescent="0.2">
      <c r="A3094" s="489" t="s">
        <v>9257</v>
      </c>
      <c r="B3094" s="489" t="s">
        <v>229</v>
      </c>
      <c r="C3094" s="491">
        <v>106.13</v>
      </c>
      <c r="D3094" s="492" t="s">
        <v>4090</v>
      </c>
    </row>
    <row r="3095" spans="1:4" x14ac:dyDescent="0.2">
      <c r="A3095" s="489" t="s">
        <v>9257</v>
      </c>
      <c r="B3095" s="489" t="s">
        <v>229</v>
      </c>
      <c r="C3095" s="491">
        <v>222.42</v>
      </c>
      <c r="D3095" s="492" t="s">
        <v>4090</v>
      </c>
    </row>
    <row r="3096" spans="1:4" x14ac:dyDescent="0.2">
      <c r="A3096" s="489" t="s">
        <v>9257</v>
      </c>
      <c r="B3096" s="489" t="s">
        <v>1182</v>
      </c>
      <c r="C3096" s="491">
        <v>101.88</v>
      </c>
      <c r="D3096" s="492" t="s">
        <v>4090</v>
      </c>
    </row>
    <row r="3097" spans="1:4" x14ac:dyDescent="0.2">
      <c r="A3097" s="489" t="s">
        <v>9257</v>
      </c>
      <c r="B3097" s="489" t="s">
        <v>229</v>
      </c>
      <c r="C3097" s="491">
        <v>325.8900000000001</v>
      </c>
      <c r="D3097" s="492" t="s">
        <v>4090</v>
      </c>
    </row>
    <row r="3098" spans="1:4" x14ac:dyDescent="0.2">
      <c r="A3098" s="489" t="s">
        <v>9257</v>
      </c>
      <c r="B3098" s="489" t="s">
        <v>229</v>
      </c>
      <c r="C3098" s="491">
        <v>247.05</v>
      </c>
      <c r="D3098" s="492" t="s">
        <v>4090</v>
      </c>
    </row>
    <row r="3099" spans="1:4" x14ac:dyDescent="0.2">
      <c r="A3099" s="489" t="s">
        <v>9257</v>
      </c>
      <c r="B3099" s="489" t="s">
        <v>206</v>
      </c>
      <c r="C3099" s="491">
        <v>14084.53</v>
      </c>
      <c r="D3099" s="492" t="s">
        <v>4090</v>
      </c>
    </row>
    <row r="3100" spans="1:4" x14ac:dyDescent="0.2">
      <c r="A3100" s="489" t="s">
        <v>9257</v>
      </c>
      <c r="B3100" s="489" t="s">
        <v>206</v>
      </c>
      <c r="C3100" s="491">
        <v>14084.53</v>
      </c>
      <c r="D3100" s="492" t="s">
        <v>4090</v>
      </c>
    </row>
    <row r="3101" spans="1:4" x14ac:dyDescent="0.2">
      <c r="A3101" s="489" t="s">
        <v>9257</v>
      </c>
      <c r="B3101" s="489" t="s">
        <v>206</v>
      </c>
      <c r="C3101" s="491">
        <v>14084.53</v>
      </c>
      <c r="D3101" s="492" t="s">
        <v>4090</v>
      </c>
    </row>
    <row r="3102" spans="1:4" x14ac:dyDescent="0.2">
      <c r="A3102" s="489" t="s">
        <v>9257</v>
      </c>
      <c r="B3102" s="489" t="s">
        <v>206</v>
      </c>
      <c r="C3102" s="491">
        <v>14084.53</v>
      </c>
      <c r="D3102" s="492" t="s">
        <v>4090</v>
      </c>
    </row>
    <row r="3103" spans="1:4" x14ac:dyDescent="0.2">
      <c r="A3103" s="489" t="s">
        <v>9257</v>
      </c>
      <c r="B3103" s="489" t="s">
        <v>206</v>
      </c>
      <c r="C3103" s="491">
        <v>14084.53</v>
      </c>
      <c r="D3103" s="492" t="s">
        <v>4090</v>
      </c>
    </row>
    <row r="3104" spans="1:4" x14ac:dyDescent="0.2">
      <c r="A3104" s="489" t="s">
        <v>9257</v>
      </c>
      <c r="B3104" s="489" t="s">
        <v>206</v>
      </c>
      <c r="C3104" s="491">
        <v>14084.53</v>
      </c>
      <c r="D3104" s="492" t="s">
        <v>4090</v>
      </c>
    </row>
    <row r="3105" spans="1:4" x14ac:dyDescent="0.2">
      <c r="A3105" s="489" t="s">
        <v>9257</v>
      </c>
      <c r="B3105" s="489" t="s">
        <v>206</v>
      </c>
      <c r="C3105" s="491">
        <v>14084.53</v>
      </c>
      <c r="D3105" s="492" t="s">
        <v>4090</v>
      </c>
    </row>
    <row r="3106" spans="1:4" x14ac:dyDescent="0.2">
      <c r="A3106" s="489" t="s">
        <v>9257</v>
      </c>
      <c r="B3106" s="489" t="s">
        <v>227</v>
      </c>
      <c r="C3106" s="491">
        <v>576.02</v>
      </c>
      <c r="D3106" s="492" t="s">
        <v>4090</v>
      </c>
    </row>
    <row r="3107" spans="1:4" x14ac:dyDescent="0.2">
      <c r="A3107" s="489" t="s">
        <v>9257</v>
      </c>
      <c r="B3107" s="489" t="s">
        <v>229</v>
      </c>
      <c r="C3107" s="491">
        <v>269.48</v>
      </c>
      <c r="D3107" s="492" t="s">
        <v>4090</v>
      </c>
    </row>
    <row r="3108" spans="1:4" x14ac:dyDescent="0.2">
      <c r="A3108" s="489" t="s">
        <v>9257</v>
      </c>
      <c r="B3108" s="489" t="s">
        <v>1184</v>
      </c>
      <c r="C3108" s="491">
        <v>194.84</v>
      </c>
      <c r="D3108" s="492" t="s">
        <v>4090</v>
      </c>
    </row>
    <row r="3109" spans="1:4" x14ac:dyDescent="0.2">
      <c r="A3109" s="489" t="s">
        <v>9257</v>
      </c>
      <c r="B3109" s="489" t="s">
        <v>229</v>
      </c>
      <c r="C3109" s="491">
        <v>134.6</v>
      </c>
      <c r="D3109" s="492" t="s">
        <v>4090</v>
      </c>
    </row>
    <row r="3110" spans="1:4" x14ac:dyDescent="0.2">
      <c r="A3110" s="489" t="s">
        <v>9257</v>
      </c>
      <c r="B3110" s="489" t="s">
        <v>227</v>
      </c>
      <c r="C3110" s="491">
        <v>3261.7200000000003</v>
      </c>
      <c r="D3110" s="492" t="s">
        <v>4090</v>
      </c>
    </row>
    <row r="3111" spans="1:4" x14ac:dyDescent="0.2">
      <c r="A3111" s="489" t="s">
        <v>9257</v>
      </c>
      <c r="B3111" s="489" t="s">
        <v>227</v>
      </c>
      <c r="C3111" s="491">
        <v>1707.6200000000001</v>
      </c>
      <c r="D3111" s="492" t="s">
        <v>4090</v>
      </c>
    </row>
    <row r="3112" spans="1:4" x14ac:dyDescent="0.2">
      <c r="A3112" s="489" t="s">
        <v>9257</v>
      </c>
      <c r="B3112" s="489" t="s">
        <v>1182</v>
      </c>
      <c r="C3112" s="491">
        <v>1675.5700000000002</v>
      </c>
      <c r="D3112" s="492" t="s">
        <v>4090</v>
      </c>
    </row>
    <row r="3113" spans="1:4" x14ac:dyDescent="0.2">
      <c r="A3113" s="489" t="s">
        <v>9257</v>
      </c>
      <c r="B3113" s="489" t="s">
        <v>1182</v>
      </c>
      <c r="C3113" s="491">
        <v>1936.3400000000001</v>
      </c>
      <c r="D3113" s="492" t="s">
        <v>4090</v>
      </c>
    </row>
    <row r="3114" spans="1:4" x14ac:dyDescent="0.2">
      <c r="A3114" s="489" t="s">
        <v>9257</v>
      </c>
      <c r="B3114" s="489" t="s">
        <v>228</v>
      </c>
      <c r="C3114" s="491">
        <v>266.15999999999997</v>
      </c>
      <c r="D3114" s="492" t="s">
        <v>4090</v>
      </c>
    </row>
    <row r="3115" spans="1:4" x14ac:dyDescent="0.2">
      <c r="A3115" s="489" t="s">
        <v>9257</v>
      </c>
      <c r="B3115" s="489" t="s">
        <v>227</v>
      </c>
      <c r="C3115" s="491">
        <v>45.629999999999995</v>
      </c>
      <c r="D3115" s="492" t="s">
        <v>4090</v>
      </c>
    </row>
    <row r="3116" spans="1:4" x14ac:dyDescent="0.2">
      <c r="A3116" s="489" t="s">
        <v>9257</v>
      </c>
      <c r="B3116" s="489" t="s">
        <v>227</v>
      </c>
      <c r="C3116" s="491">
        <v>251.41000000000003</v>
      </c>
      <c r="D3116" s="492" t="s">
        <v>4090</v>
      </c>
    </row>
    <row r="3117" spans="1:4" x14ac:dyDescent="0.2">
      <c r="A3117" s="489" t="s">
        <v>9257</v>
      </c>
      <c r="B3117" s="489" t="s">
        <v>227</v>
      </c>
      <c r="C3117" s="491">
        <v>285.41000000000003</v>
      </c>
      <c r="D3117" s="492" t="s">
        <v>4090</v>
      </c>
    </row>
    <row r="3118" spans="1:4" x14ac:dyDescent="0.2">
      <c r="A3118" s="489" t="s">
        <v>9257</v>
      </c>
      <c r="B3118" s="489" t="s">
        <v>227</v>
      </c>
      <c r="C3118" s="491">
        <v>845.54</v>
      </c>
      <c r="D3118" s="492" t="s">
        <v>4090</v>
      </c>
    </row>
    <row r="3119" spans="1:4" x14ac:dyDescent="0.2">
      <c r="A3119" s="489" t="s">
        <v>9257</v>
      </c>
      <c r="B3119" s="489" t="s">
        <v>228</v>
      </c>
      <c r="C3119" s="491">
        <v>455.47999999999996</v>
      </c>
      <c r="D3119" s="492" t="s">
        <v>4090</v>
      </c>
    </row>
    <row r="3120" spans="1:4" x14ac:dyDescent="0.2">
      <c r="A3120" s="489" t="s">
        <v>9257</v>
      </c>
      <c r="B3120" s="489" t="s">
        <v>227</v>
      </c>
      <c r="C3120" s="491">
        <v>516.95000000000005</v>
      </c>
      <c r="D3120" s="492" t="s">
        <v>4090</v>
      </c>
    </row>
    <row r="3121" spans="1:4" x14ac:dyDescent="0.2">
      <c r="A3121" s="489" t="s">
        <v>9257</v>
      </c>
      <c r="B3121" s="489" t="s">
        <v>1182</v>
      </c>
      <c r="C3121" s="491">
        <v>1225.05</v>
      </c>
      <c r="D3121" s="492" t="s">
        <v>4090</v>
      </c>
    </row>
    <row r="3122" spans="1:4" x14ac:dyDescent="0.2">
      <c r="A3122" s="489" t="s">
        <v>9257</v>
      </c>
      <c r="B3122" s="489" t="s">
        <v>227</v>
      </c>
      <c r="C3122" s="491">
        <v>11.49</v>
      </c>
      <c r="D3122" s="492" t="s">
        <v>4090</v>
      </c>
    </row>
    <row r="3123" spans="1:4" x14ac:dyDescent="0.2">
      <c r="A3123" s="489" t="s">
        <v>9257</v>
      </c>
      <c r="B3123" s="489" t="s">
        <v>227</v>
      </c>
      <c r="C3123" s="491">
        <v>614.78</v>
      </c>
      <c r="D3123" s="492" t="s">
        <v>4090</v>
      </c>
    </row>
    <row r="3124" spans="1:4" x14ac:dyDescent="0.2">
      <c r="A3124" s="489" t="s">
        <v>9257</v>
      </c>
      <c r="B3124" s="489" t="s">
        <v>1182</v>
      </c>
      <c r="C3124" s="491">
        <v>415.48999999999995</v>
      </c>
      <c r="D3124" s="492" t="s">
        <v>4090</v>
      </c>
    </row>
    <row r="3125" spans="1:4" x14ac:dyDescent="0.2">
      <c r="A3125" s="489" t="s">
        <v>9257</v>
      </c>
      <c r="B3125" s="489" t="s">
        <v>229</v>
      </c>
      <c r="C3125" s="491">
        <v>306.10000000000002</v>
      </c>
      <c r="D3125" s="492" t="s">
        <v>4090</v>
      </c>
    </row>
    <row r="3126" spans="1:4" x14ac:dyDescent="0.2">
      <c r="A3126" s="489" t="s">
        <v>9257</v>
      </c>
      <c r="B3126" s="489" t="s">
        <v>229</v>
      </c>
      <c r="C3126" s="491">
        <v>51.24</v>
      </c>
      <c r="D3126" s="492" t="s">
        <v>4090</v>
      </c>
    </row>
    <row r="3127" spans="1:4" x14ac:dyDescent="0.2">
      <c r="A3127" s="489" t="s">
        <v>9257</v>
      </c>
      <c r="B3127" s="489" t="s">
        <v>228</v>
      </c>
      <c r="C3127" s="491">
        <v>213.49</v>
      </c>
      <c r="D3127" s="492" t="s">
        <v>4090</v>
      </c>
    </row>
    <row r="3128" spans="1:4" x14ac:dyDescent="0.2">
      <c r="A3128" s="489" t="s">
        <v>9257</v>
      </c>
      <c r="B3128" s="489" t="s">
        <v>227</v>
      </c>
      <c r="C3128" s="491">
        <v>401.72</v>
      </c>
      <c r="D3128" s="492" t="s">
        <v>4090</v>
      </c>
    </row>
    <row r="3129" spans="1:4" x14ac:dyDescent="0.2">
      <c r="A3129" s="489" t="s">
        <v>9257</v>
      </c>
      <c r="B3129" s="489" t="s">
        <v>1182</v>
      </c>
      <c r="C3129" s="491">
        <v>171.25</v>
      </c>
      <c r="D3129" s="492" t="s">
        <v>4090</v>
      </c>
    </row>
    <row r="3130" spans="1:4" x14ac:dyDescent="0.2">
      <c r="A3130" s="489" t="s">
        <v>9257</v>
      </c>
      <c r="B3130" s="489" t="s">
        <v>1182</v>
      </c>
      <c r="C3130" s="491">
        <v>253.81000000000003</v>
      </c>
      <c r="D3130" s="492" t="s">
        <v>4090</v>
      </c>
    </row>
    <row r="3131" spans="1:4" x14ac:dyDescent="0.2">
      <c r="A3131" s="489" t="s">
        <v>9257</v>
      </c>
      <c r="B3131" s="489" t="s">
        <v>229</v>
      </c>
      <c r="C3131" s="491">
        <v>421.5</v>
      </c>
      <c r="D3131" s="492" t="s">
        <v>4090</v>
      </c>
    </row>
    <row r="3132" spans="1:4" x14ac:dyDescent="0.2">
      <c r="A3132" s="489" t="s">
        <v>9257</v>
      </c>
      <c r="B3132" s="489" t="s">
        <v>227</v>
      </c>
      <c r="C3132" s="491">
        <v>570.31999999999994</v>
      </c>
      <c r="D3132" s="492" t="s">
        <v>4090</v>
      </c>
    </row>
    <row r="3133" spans="1:4" x14ac:dyDescent="0.2">
      <c r="A3133" s="489" t="s">
        <v>9257</v>
      </c>
      <c r="B3133" s="489" t="s">
        <v>229</v>
      </c>
      <c r="C3133" s="491">
        <v>193.97</v>
      </c>
      <c r="D3133" s="492" t="s">
        <v>4090</v>
      </c>
    </row>
    <row r="3134" spans="1:4" x14ac:dyDescent="0.2">
      <c r="A3134" s="489" t="s">
        <v>9257</v>
      </c>
      <c r="B3134" s="489" t="s">
        <v>227</v>
      </c>
      <c r="C3134" s="491">
        <v>152.23000000000002</v>
      </c>
      <c r="D3134" s="492" t="s">
        <v>4090</v>
      </c>
    </row>
    <row r="3135" spans="1:4" x14ac:dyDescent="0.2">
      <c r="A3135" s="489" t="s">
        <v>9257</v>
      </c>
      <c r="B3135" s="489" t="s">
        <v>1184</v>
      </c>
      <c r="C3135" s="491">
        <v>58.600000000000009</v>
      </c>
      <c r="D3135" s="492" t="s">
        <v>4090</v>
      </c>
    </row>
    <row r="3136" spans="1:4" x14ac:dyDescent="0.2">
      <c r="A3136" s="489" t="s">
        <v>9257</v>
      </c>
      <c r="B3136" s="489" t="s">
        <v>1182</v>
      </c>
      <c r="C3136" s="491">
        <v>317.46000000000004</v>
      </c>
      <c r="D3136" s="492" t="s">
        <v>4090</v>
      </c>
    </row>
    <row r="3137" spans="1:4" x14ac:dyDescent="0.2">
      <c r="A3137" s="489" t="s">
        <v>9257</v>
      </c>
      <c r="B3137" s="489" t="s">
        <v>227</v>
      </c>
      <c r="C3137" s="491">
        <v>475.69000000000005</v>
      </c>
      <c r="D3137" s="492" t="s">
        <v>4090</v>
      </c>
    </row>
    <row r="3138" spans="1:4" x14ac:dyDescent="0.2">
      <c r="A3138" s="489" t="s">
        <v>9257</v>
      </c>
      <c r="B3138" s="489" t="s">
        <v>227</v>
      </c>
      <c r="C3138" s="491">
        <v>77.789999999999992</v>
      </c>
      <c r="D3138" s="492" t="s">
        <v>4090</v>
      </c>
    </row>
    <row r="3139" spans="1:4" x14ac:dyDescent="0.2">
      <c r="A3139" s="489" t="s">
        <v>9257</v>
      </c>
      <c r="B3139" s="489" t="s">
        <v>1184</v>
      </c>
      <c r="C3139" s="491">
        <v>10.63</v>
      </c>
      <c r="D3139" s="492" t="s">
        <v>4090</v>
      </c>
    </row>
    <row r="3140" spans="1:4" x14ac:dyDescent="0.2">
      <c r="A3140" s="489" t="s">
        <v>9257</v>
      </c>
      <c r="B3140" s="489" t="s">
        <v>1184</v>
      </c>
      <c r="C3140" s="491">
        <v>3.6100000000000003</v>
      </c>
      <c r="D3140" s="492" t="s">
        <v>4090</v>
      </c>
    </row>
    <row r="3141" spans="1:4" x14ac:dyDescent="0.2">
      <c r="A3141" s="489" t="s">
        <v>9257</v>
      </c>
      <c r="B3141" s="489" t="s">
        <v>1184</v>
      </c>
      <c r="C3141" s="491">
        <v>2.37</v>
      </c>
      <c r="D3141" s="492" t="s">
        <v>4090</v>
      </c>
    </row>
    <row r="3142" spans="1:4" x14ac:dyDescent="0.2">
      <c r="A3142" s="489" t="s">
        <v>9257</v>
      </c>
      <c r="B3142" s="489" t="s">
        <v>1184</v>
      </c>
      <c r="C3142" s="491">
        <v>3.6500000000000004</v>
      </c>
      <c r="D3142" s="492" t="s">
        <v>4090</v>
      </c>
    </row>
    <row r="3143" spans="1:4" x14ac:dyDescent="0.2">
      <c r="A3143" s="489" t="s">
        <v>9257</v>
      </c>
      <c r="B3143" s="489" t="s">
        <v>1184</v>
      </c>
      <c r="C3143" s="491">
        <v>5.6700000000000008</v>
      </c>
      <c r="D3143" s="492" t="s">
        <v>4090</v>
      </c>
    </row>
    <row r="3144" spans="1:4" x14ac:dyDescent="0.2">
      <c r="A3144" s="489" t="s">
        <v>9257</v>
      </c>
      <c r="B3144" s="489" t="s">
        <v>1184</v>
      </c>
      <c r="C3144" s="491">
        <v>2.06</v>
      </c>
      <c r="D3144" s="492" t="s">
        <v>4090</v>
      </c>
    </row>
    <row r="3145" spans="1:4" x14ac:dyDescent="0.2">
      <c r="A3145" s="489" t="s">
        <v>9257</v>
      </c>
      <c r="B3145" s="489" t="s">
        <v>1184</v>
      </c>
      <c r="C3145" s="491">
        <v>5.1400000000000006</v>
      </c>
      <c r="D3145" s="492" t="s">
        <v>4090</v>
      </c>
    </row>
    <row r="3146" spans="1:4" x14ac:dyDescent="0.2">
      <c r="A3146" s="489" t="s">
        <v>9257</v>
      </c>
      <c r="B3146" s="489" t="s">
        <v>1184</v>
      </c>
      <c r="C3146" s="491">
        <v>3.31</v>
      </c>
      <c r="D3146" s="492" t="s">
        <v>4090</v>
      </c>
    </row>
    <row r="3147" spans="1:4" x14ac:dyDescent="0.2">
      <c r="A3147" s="489" t="s">
        <v>9257</v>
      </c>
      <c r="B3147" s="489" t="s">
        <v>1184</v>
      </c>
      <c r="C3147" s="491">
        <v>2.2000000000000002</v>
      </c>
      <c r="D3147" s="492" t="s">
        <v>4090</v>
      </c>
    </row>
    <row r="3148" spans="1:4" x14ac:dyDescent="0.2">
      <c r="A3148" s="489" t="s">
        <v>9257</v>
      </c>
      <c r="B3148" s="489" t="s">
        <v>1184</v>
      </c>
      <c r="C3148" s="491">
        <v>1.2999999999999998</v>
      </c>
      <c r="D3148" s="492" t="s">
        <v>4090</v>
      </c>
    </row>
    <row r="3149" spans="1:4" x14ac:dyDescent="0.2">
      <c r="A3149" s="489" t="s">
        <v>9257</v>
      </c>
      <c r="B3149" s="489" t="s">
        <v>1184</v>
      </c>
      <c r="C3149" s="491">
        <v>2.46</v>
      </c>
      <c r="D3149" s="492" t="s">
        <v>4090</v>
      </c>
    </row>
    <row r="3150" spans="1:4" x14ac:dyDescent="0.2">
      <c r="A3150" s="489" t="s">
        <v>9257</v>
      </c>
      <c r="B3150" s="489" t="s">
        <v>1184</v>
      </c>
      <c r="C3150" s="491">
        <v>3.3200000000000003</v>
      </c>
      <c r="D3150" s="492" t="s">
        <v>4090</v>
      </c>
    </row>
    <row r="3151" spans="1:4" x14ac:dyDescent="0.2">
      <c r="A3151" s="489" t="s">
        <v>9257</v>
      </c>
      <c r="B3151" s="489" t="s">
        <v>1184</v>
      </c>
      <c r="C3151" s="491">
        <v>2.7699999999999996</v>
      </c>
      <c r="D3151" s="492" t="s">
        <v>4090</v>
      </c>
    </row>
    <row r="3152" spans="1:4" x14ac:dyDescent="0.2">
      <c r="A3152" s="489" t="s">
        <v>9257</v>
      </c>
      <c r="B3152" s="489" t="s">
        <v>1184</v>
      </c>
      <c r="C3152" s="491">
        <v>2.71</v>
      </c>
      <c r="D3152" s="492" t="s">
        <v>4090</v>
      </c>
    </row>
    <row r="3153" spans="1:4" x14ac:dyDescent="0.2">
      <c r="A3153" s="489" t="s">
        <v>9257</v>
      </c>
      <c r="B3153" s="489" t="s">
        <v>1184</v>
      </c>
      <c r="C3153" s="491">
        <v>5.370000000000001</v>
      </c>
      <c r="D3153" s="492" t="s">
        <v>4090</v>
      </c>
    </row>
    <row r="3154" spans="1:4" x14ac:dyDescent="0.2">
      <c r="A3154" s="489" t="s">
        <v>9257</v>
      </c>
      <c r="B3154" s="489" t="s">
        <v>1184</v>
      </c>
      <c r="C3154" s="491">
        <v>3.1300000000000003</v>
      </c>
      <c r="D3154" s="492" t="s">
        <v>4090</v>
      </c>
    </row>
    <row r="3155" spans="1:4" x14ac:dyDescent="0.2">
      <c r="A3155" s="489" t="s">
        <v>9257</v>
      </c>
      <c r="B3155" s="489" t="s">
        <v>1184</v>
      </c>
      <c r="C3155" s="491">
        <v>2.8200000000000003</v>
      </c>
      <c r="D3155" s="492" t="s">
        <v>4090</v>
      </c>
    </row>
    <row r="3156" spans="1:4" x14ac:dyDescent="0.2">
      <c r="A3156" s="489" t="s">
        <v>9257</v>
      </c>
      <c r="B3156" s="489" t="s">
        <v>1184</v>
      </c>
      <c r="C3156" s="491">
        <v>4.3</v>
      </c>
      <c r="D3156" s="492" t="s">
        <v>4090</v>
      </c>
    </row>
    <row r="3157" spans="1:4" x14ac:dyDescent="0.2">
      <c r="A3157" s="489" t="s">
        <v>9257</v>
      </c>
      <c r="B3157" s="489" t="s">
        <v>1184</v>
      </c>
      <c r="C3157" s="491">
        <v>3.0000000000000004</v>
      </c>
      <c r="D3157" s="492" t="s">
        <v>4090</v>
      </c>
    </row>
    <row r="3158" spans="1:4" x14ac:dyDescent="0.2">
      <c r="A3158" s="489" t="s">
        <v>9257</v>
      </c>
      <c r="B3158" s="489" t="s">
        <v>1184</v>
      </c>
      <c r="C3158" s="491">
        <v>1.0900000000000001</v>
      </c>
      <c r="D3158" s="492" t="s">
        <v>4090</v>
      </c>
    </row>
    <row r="3159" spans="1:4" x14ac:dyDescent="0.2">
      <c r="A3159" s="489" t="s">
        <v>9257</v>
      </c>
      <c r="B3159" s="489" t="s">
        <v>1184</v>
      </c>
      <c r="C3159" s="491">
        <v>8.4400000000000013</v>
      </c>
      <c r="D3159" s="492" t="s">
        <v>4090</v>
      </c>
    </row>
    <row r="3160" spans="1:4" x14ac:dyDescent="0.2">
      <c r="A3160" s="489" t="s">
        <v>9257</v>
      </c>
      <c r="B3160" s="489" t="s">
        <v>1184</v>
      </c>
      <c r="C3160" s="491">
        <v>4.46</v>
      </c>
      <c r="D3160" s="492" t="s">
        <v>4090</v>
      </c>
    </row>
    <row r="3161" spans="1:4" x14ac:dyDescent="0.2">
      <c r="A3161" s="489" t="s">
        <v>9257</v>
      </c>
      <c r="B3161" s="489" t="s">
        <v>1184</v>
      </c>
      <c r="C3161" s="491">
        <v>2.2000000000000002</v>
      </c>
      <c r="D3161" s="492" t="s">
        <v>4090</v>
      </c>
    </row>
    <row r="3162" spans="1:4" x14ac:dyDescent="0.2">
      <c r="A3162" s="489" t="s">
        <v>9257</v>
      </c>
      <c r="B3162" s="489" t="s">
        <v>1184</v>
      </c>
      <c r="C3162" s="491">
        <v>4.46</v>
      </c>
      <c r="D3162" s="492" t="s">
        <v>4090</v>
      </c>
    </row>
    <row r="3163" spans="1:4" x14ac:dyDescent="0.2">
      <c r="A3163" s="489" t="s">
        <v>9257</v>
      </c>
      <c r="B3163" s="489" t="s">
        <v>1184</v>
      </c>
      <c r="C3163" s="491">
        <v>4.04</v>
      </c>
      <c r="D3163" s="492" t="s">
        <v>4090</v>
      </c>
    </row>
    <row r="3164" spans="1:4" x14ac:dyDescent="0.2">
      <c r="A3164" s="489" t="s">
        <v>9257</v>
      </c>
      <c r="B3164" s="489" t="s">
        <v>1184</v>
      </c>
      <c r="C3164" s="491">
        <v>4.5599999999999996</v>
      </c>
      <c r="D3164" s="492" t="s">
        <v>4090</v>
      </c>
    </row>
    <row r="3165" spans="1:4" x14ac:dyDescent="0.2">
      <c r="A3165" s="489" t="s">
        <v>9257</v>
      </c>
      <c r="B3165" s="489" t="s">
        <v>1184</v>
      </c>
      <c r="C3165" s="491">
        <v>10.050000000000001</v>
      </c>
      <c r="D3165" s="492" t="s">
        <v>4090</v>
      </c>
    </row>
    <row r="3166" spans="1:4" x14ac:dyDescent="0.2">
      <c r="A3166" s="489" t="s">
        <v>9257</v>
      </c>
      <c r="B3166" s="489" t="s">
        <v>1184</v>
      </c>
      <c r="C3166" s="491">
        <v>1.72</v>
      </c>
      <c r="D3166" s="492" t="s">
        <v>4090</v>
      </c>
    </row>
    <row r="3167" spans="1:4" x14ac:dyDescent="0.2">
      <c r="A3167" s="489" t="s">
        <v>9257</v>
      </c>
      <c r="B3167" s="489" t="s">
        <v>1184</v>
      </c>
      <c r="C3167" s="491">
        <v>5.1000000000000005</v>
      </c>
      <c r="D3167" s="492" t="s">
        <v>4090</v>
      </c>
    </row>
    <row r="3168" spans="1:4" x14ac:dyDescent="0.2">
      <c r="A3168" s="489" t="s">
        <v>9257</v>
      </c>
      <c r="B3168" s="489" t="s">
        <v>1184</v>
      </c>
      <c r="C3168" s="491">
        <v>5.6</v>
      </c>
      <c r="D3168" s="492" t="s">
        <v>4090</v>
      </c>
    </row>
    <row r="3169" spans="1:4" x14ac:dyDescent="0.2">
      <c r="A3169" s="489" t="s">
        <v>9257</v>
      </c>
      <c r="B3169" s="489" t="s">
        <v>1184</v>
      </c>
      <c r="C3169" s="491">
        <v>3.1200000000000006</v>
      </c>
      <c r="D3169" s="492" t="s">
        <v>4090</v>
      </c>
    </row>
    <row r="3170" spans="1:4" x14ac:dyDescent="0.2">
      <c r="A3170" s="489" t="s">
        <v>9257</v>
      </c>
      <c r="B3170" s="489" t="s">
        <v>1184</v>
      </c>
      <c r="C3170" s="491">
        <v>2.23</v>
      </c>
      <c r="D3170" s="492" t="s">
        <v>4090</v>
      </c>
    </row>
    <row r="3171" spans="1:4" x14ac:dyDescent="0.2">
      <c r="A3171" s="489" t="s">
        <v>9257</v>
      </c>
      <c r="B3171" s="489" t="s">
        <v>1184</v>
      </c>
      <c r="C3171" s="491">
        <v>9.8699999999999992</v>
      </c>
      <c r="D3171" s="492" t="s">
        <v>4090</v>
      </c>
    </row>
    <row r="3172" spans="1:4" x14ac:dyDescent="0.2">
      <c r="A3172" s="489" t="s">
        <v>9257</v>
      </c>
      <c r="B3172" s="489" t="s">
        <v>1184</v>
      </c>
      <c r="C3172" s="491">
        <v>8.0800000000000018</v>
      </c>
      <c r="D3172" s="492" t="s">
        <v>4090</v>
      </c>
    </row>
    <row r="3173" spans="1:4" x14ac:dyDescent="0.2">
      <c r="A3173" s="489" t="s">
        <v>9257</v>
      </c>
      <c r="B3173" s="489" t="s">
        <v>1184</v>
      </c>
      <c r="C3173" s="491">
        <v>4.62</v>
      </c>
      <c r="D3173" s="492" t="s">
        <v>4090</v>
      </c>
    </row>
    <row r="3174" spans="1:4" x14ac:dyDescent="0.2">
      <c r="A3174" s="489" t="s">
        <v>9257</v>
      </c>
      <c r="B3174" s="489" t="s">
        <v>1184</v>
      </c>
      <c r="C3174" s="491">
        <v>5.45</v>
      </c>
      <c r="D3174" s="492" t="s">
        <v>4090</v>
      </c>
    </row>
    <row r="3175" spans="1:4" x14ac:dyDescent="0.2">
      <c r="A3175" s="489" t="s">
        <v>9257</v>
      </c>
      <c r="B3175" s="489" t="s">
        <v>1184</v>
      </c>
      <c r="C3175" s="491">
        <v>5.25</v>
      </c>
      <c r="D3175" s="492" t="s">
        <v>4090</v>
      </c>
    </row>
    <row r="3176" spans="1:4" x14ac:dyDescent="0.2">
      <c r="A3176" s="489" t="s">
        <v>9257</v>
      </c>
      <c r="B3176" s="489" t="s">
        <v>1184</v>
      </c>
      <c r="C3176" s="491">
        <v>3.49</v>
      </c>
      <c r="D3176" s="492" t="s">
        <v>4090</v>
      </c>
    </row>
    <row r="3177" spans="1:4" x14ac:dyDescent="0.2">
      <c r="A3177" s="489" t="s">
        <v>9257</v>
      </c>
      <c r="B3177" s="489" t="s">
        <v>1184</v>
      </c>
      <c r="C3177" s="491">
        <v>7.21</v>
      </c>
      <c r="D3177" s="492" t="s">
        <v>4090</v>
      </c>
    </row>
    <row r="3178" spans="1:4" x14ac:dyDescent="0.2">
      <c r="A3178" s="489" t="s">
        <v>9257</v>
      </c>
      <c r="B3178" s="489" t="s">
        <v>1184</v>
      </c>
      <c r="C3178" s="491">
        <v>7.79</v>
      </c>
      <c r="D3178" s="492" t="s">
        <v>4090</v>
      </c>
    </row>
    <row r="3179" spans="1:4" x14ac:dyDescent="0.2">
      <c r="A3179" s="489" t="s">
        <v>9257</v>
      </c>
      <c r="B3179" s="489" t="s">
        <v>1184</v>
      </c>
      <c r="C3179" s="491">
        <v>4.68</v>
      </c>
      <c r="D3179" s="492" t="s">
        <v>4090</v>
      </c>
    </row>
    <row r="3180" spans="1:4" x14ac:dyDescent="0.2">
      <c r="A3180" s="489" t="s">
        <v>9257</v>
      </c>
      <c r="B3180" s="489" t="s">
        <v>1184</v>
      </c>
      <c r="C3180" s="491">
        <v>7.58</v>
      </c>
      <c r="D3180" s="492" t="s">
        <v>4090</v>
      </c>
    </row>
    <row r="3181" spans="1:4" x14ac:dyDescent="0.2">
      <c r="A3181" s="489" t="s">
        <v>9257</v>
      </c>
      <c r="B3181" s="489" t="s">
        <v>1184</v>
      </c>
      <c r="C3181" s="491">
        <v>6.62</v>
      </c>
      <c r="D3181" s="492" t="s">
        <v>4090</v>
      </c>
    </row>
    <row r="3182" spans="1:4" x14ac:dyDescent="0.2">
      <c r="A3182" s="489" t="s">
        <v>9257</v>
      </c>
      <c r="B3182" s="489" t="s">
        <v>1184</v>
      </c>
      <c r="C3182" s="491">
        <v>4.2200000000000006</v>
      </c>
      <c r="D3182" s="492" t="s">
        <v>4090</v>
      </c>
    </row>
    <row r="3183" spans="1:4" x14ac:dyDescent="0.2">
      <c r="A3183" s="489" t="s">
        <v>9257</v>
      </c>
      <c r="B3183" s="489" t="s">
        <v>1184</v>
      </c>
      <c r="C3183" s="491">
        <v>3.56</v>
      </c>
      <c r="D3183" s="492" t="s">
        <v>4090</v>
      </c>
    </row>
    <row r="3184" spans="1:4" x14ac:dyDescent="0.2">
      <c r="A3184" s="489" t="s">
        <v>9257</v>
      </c>
      <c r="B3184" s="489" t="s">
        <v>1184</v>
      </c>
      <c r="C3184" s="491">
        <v>6.5200000000000005</v>
      </c>
      <c r="D3184" s="492" t="s">
        <v>4090</v>
      </c>
    </row>
    <row r="3185" spans="1:4" x14ac:dyDescent="0.2">
      <c r="A3185" s="489" t="s">
        <v>9257</v>
      </c>
      <c r="B3185" s="489" t="s">
        <v>1184</v>
      </c>
      <c r="C3185" s="491">
        <v>4.46</v>
      </c>
      <c r="D3185" s="492" t="s">
        <v>4090</v>
      </c>
    </row>
    <row r="3186" spans="1:4" x14ac:dyDescent="0.2">
      <c r="A3186" s="489" t="s">
        <v>9257</v>
      </c>
      <c r="B3186" s="489" t="s">
        <v>1184</v>
      </c>
      <c r="C3186" s="491">
        <v>6.05</v>
      </c>
      <c r="D3186" s="492" t="s">
        <v>4090</v>
      </c>
    </row>
    <row r="3187" spans="1:4" x14ac:dyDescent="0.2">
      <c r="A3187" s="489" t="s">
        <v>9257</v>
      </c>
      <c r="B3187" s="489" t="s">
        <v>1184</v>
      </c>
      <c r="C3187" s="491">
        <v>4.2100000000000009</v>
      </c>
      <c r="D3187" s="492" t="s">
        <v>4090</v>
      </c>
    </row>
    <row r="3188" spans="1:4" x14ac:dyDescent="0.2">
      <c r="A3188" s="489" t="s">
        <v>9257</v>
      </c>
      <c r="B3188" s="489" t="s">
        <v>1184</v>
      </c>
      <c r="C3188" s="491">
        <v>2.2000000000000002</v>
      </c>
      <c r="D3188" s="492" t="s">
        <v>4090</v>
      </c>
    </row>
    <row r="3189" spans="1:4" x14ac:dyDescent="0.2">
      <c r="A3189" s="489" t="s">
        <v>9257</v>
      </c>
      <c r="B3189" s="489" t="s">
        <v>1184</v>
      </c>
      <c r="C3189" s="491">
        <v>6.75</v>
      </c>
      <c r="D3189" s="492" t="s">
        <v>4090</v>
      </c>
    </row>
    <row r="3190" spans="1:4" x14ac:dyDescent="0.2">
      <c r="A3190" s="489" t="s">
        <v>9257</v>
      </c>
      <c r="B3190" s="489" t="s">
        <v>1184</v>
      </c>
      <c r="C3190" s="491">
        <v>5.6300000000000008</v>
      </c>
      <c r="D3190" s="492" t="s">
        <v>4090</v>
      </c>
    </row>
    <row r="3191" spans="1:4" x14ac:dyDescent="0.2">
      <c r="A3191" s="489" t="s">
        <v>9257</v>
      </c>
      <c r="B3191" s="489" t="s">
        <v>1184</v>
      </c>
      <c r="C3191" s="491">
        <v>3.850000000000001</v>
      </c>
      <c r="D3191" s="492" t="s">
        <v>4090</v>
      </c>
    </row>
    <row r="3192" spans="1:4" x14ac:dyDescent="0.2">
      <c r="A3192" s="489" t="s">
        <v>9257</v>
      </c>
      <c r="B3192" s="489" t="s">
        <v>1184</v>
      </c>
      <c r="C3192" s="491">
        <v>5.51</v>
      </c>
      <c r="D3192" s="492" t="s">
        <v>4090</v>
      </c>
    </row>
    <row r="3193" spans="1:4" x14ac:dyDescent="0.2">
      <c r="A3193" s="489" t="s">
        <v>9257</v>
      </c>
      <c r="B3193" s="489" t="s">
        <v>1184</v>
      </c>
      <c r="C3193" s="491">
        <v>4.2300000000000004</v>
      </c>
      <c r="D3193" s="492" t="s">
        <v>4090</v>
      </c>
    </row>
    <row r="3194" spans="1:4" x14ac:dyDescent="0.2">
      <c r="A3194" s="489" t="s">
        <v>9257</v>
      </c>
      <c r="B3194" s="489" t="s">
        <v>1184</v>
      </c>
      <c r="C3194" s="491">
        <v>2.48</v>
      </c>
      <c r="D3194" s="492" t="s">
        <v>4090</v>
      </c>
    </row>
    <row r="3195" spans="1:4" x14ac:dyDescent="0.2">
      <c r="A3195" s="489" t="s">
        <v>9257</v>
      </c>
      <c r="B3195" s="489" t="s">
        <v>1184</v>
      </c>
      <c r="C3195" s="491">
        <v>2.17</v>
      </c>
      <c r="D3195" s="492" t="s">
        <v>4090</v>
      </c>
    </row>
    <row r="3196" spans="1:4" x14ac:dyDescent="0.2">
      <c r="A3196" s="489" t="s">
        <v>9257</v>
      </c>
      <c r="B3196" s="489" t="s">
        <v>1184</v>
      </c>
      <c r="C3196" s="491">
        <v>18.299999999999997</v>
      </c>
      <c r="D3196" s="492" t="s">
        <v>4090</v>
      </c>
    </row>
    <row r="3197" spans="1:4" x14ac:dyDescent="0.2">
      <c r="A3197" s="489" t="s">
        <v>9257</v>
      </c>
      <c r="B3197" s="489" t="s">
        <v>1184</v>
      </c>
      <c r="C3197" s="491">
        <v>1.8</v>
      </c>
      <c r="D3197" s="492" t="s">
        <v>4090</v>
      </c>
    </row>
    <row r="3198" spans="1:4" x14ac:dyDescent="0.2">
      <c r="A3198" s="489" t="s">
        <v>9257</v>
      </c>
      <c r="B3198" s="489" t="s">
        <v>1184</v>
      </c>
      <c r="C3198" s="491">
        <v>5.85</v>
      </c>
      <c r="D3198" s="492" t="s">
        <v>4090</v>
      </c>
    </row>
    <row r="3199" spans="1:4" x14ac:dyDescent="0.2">
      <c r="A3199" s="489" t="s">
        <v>9257</v>
      </c>
      <c r="B3199" s="489" t="s">
        <v>1184</v>
      </c>
      <c r="C3199" s="491">
        <v>3.7800000000000002</v>
      </c>
      <c r="D3199" s="492" t="s">
        <v>4090</v>
      </c>
    </row>
    <row r="3200" spans="1:4" x14ac:dyDescent="0.2">
      <c r="A3200" s="489" t="s">
        <v>9257</v>
      </c>
      <c r="B3200" s="489" t="s">
        <v>1184</v>
      </c>
      <c r="C3200" s="491">
        <v>8.15</v>
      </c>
      <c r="D3200" s="492" t="s">
        <v>4090</v>
      </c>
    </row>
    <row r="3201" spans="1:4" x14ac:dyDescent="0.2">
      <c r="A3201" s="489" t="s">
        <v>9257</v>
      </c>
      <c r="B3201" s="489" t="s">
        <v>1184</v>
      </c>
      <c r="C3201" s="491">
        <v>12.329999999999998</v>
      </c>
      <c r="D3201" s="492" t="s">
        <v>4090</v>
      </c>
    </row>
    <row r="3202" spans="1:4" x14ac:dyDescent="0.2">
      <c r="A3202" s="489" t="s">
        <v>9257</v>
      </c>
      <c r="B3202" s="489" t="s">
        <v>229</v>
      </c>
      <c r="C3202" s="491">
        <v>13.33</v>
      </c>
      <c r="D3202" s="492" t="s">
        <v>4090</v>
      </c>
    </row>
    <row r="3203" spans="1:4" x14ac:dyDescent="0.2">
      <c r="A3203" s="489" t="s">
        <v>9257</v>
      </c>
      <c r="B3203" s="489" t="s">
        <v>1184</v>
      </c>
      <c r="C3203" s="491">
        <v>2.3800000000000003</v>
      </c>
      <c r="D3203" s="492" t="s">
        <v>4090</v>
      </c>
    </row>
    <row r="3204" spans="1:4" x14ac:dyDescent="0.2">
      <c r="A3204" s="489" t="s">
        <v>9257</v>
      </c>
      <c r="B3204" s="489" t="s">
        <v>1184</v>
      </c>
      <c r="C3204" s="491">
        <v>2.54</v>
      </c>
      <c r="D3204" s="492" t="s">
        <v>4090</v>
      </c>
    </row>
    <row r="3205" spans="1:4" x14ac:dyDescent="0.2">
      <c r="A3205" s="489" t="s">
        <v>9257</v>
      </c>
      <c r="B3205" s="489" t="s">
        <v>1184</v>
      </c>
      <c r="C3205" s="491">
        <v>4.2200000000000006</v>
      </c>
      <c r="D3205" s="492" t="s">
        <v>4090</v>
      </c>
    </row>
    <row r="3206" spans="1:4" x14ac:dyDescent="0.2">
      <c r="A3206" s="489" t="s">
        <v>9257</v>
      </c>
      <c r="B3206" s="489" t="s">
        <v>1184</v>
      </c>
      <c r="C3206" s="491">
        <v>7.62</v>
      </c>
      <c r="D3206" s="492" t="s">
        <v>4090</v>
      </c>
    </row>
    <row r="3207" spans="1:4" x14ac:dyDescent="0.2">
      <c r="A3207" s="489" t="s">
        <v>9257</v>
      </c>
      <c r="B3207" s="489" t="s">
        <v>1184</v>
      </c>
      <c r="C3207" s="491">
        <v>9.6</v>
      </c>
      <c r="D3207" s="492" t="s">
        <v>4090</v>
      </c>
    </row>
    <row r="3208" spans="1:4" x14ac:dyDescent="0.2">
      <c r="A3208" s="489" t="s">
        <v>9257</v>
      </c>
      <c r="B3208" s="489" t="s">
        <v>1184</v>
      </c>
      <c r="C3208" s="491">
        <v>1.3699999999999999</v>
      </c>
      <c r="D3208" s="492" t="s">
        <v>4090</v>
      </c>
    </row>
    <row r="3209" spans="1:4" x14ac:dyDescent="0.2">
      <c r="A3209" s="489" t="s">
        <v>9257</v>
      </c>
      <c r="B3209" s="489" t="s">
        <v>1184</v>
      </c>
      <c r="C3209" s="491">
        <v>3.9699999999999998</v>
      </c>
      <c r="D3209" s="492" t="s">
        <v>4090</v>
      </c>
    </row>
    <row r="3210" spans="1:4" x14ac:dyDescent="0.2">
      <c r="A3210" s="489" t="s">
        <v>9257</v>
      </c>
      <c r="B3210" s="489" t="s">
        <v>1184</v>
      </c>
      <c r="C3210" s="491">
        <v>4.2300000000000004</v>
      </c>
      <c r="D3210" s="492" t="s">
        <v>4090</v>
      </c>
    </row>
    <row r="3211" spans="1:4" x14ac:dyDescent="0.2">
      <c r="A3211" s="489" t="s">
        <v>9257</v>
      </c>
      <c r="B3211" s="489" t="s">
        <v>1184</v>
      </c>
      <c r="C3211" s="491">
        <v>9.9699999999999989</v>
      </c>
      <c r="D3211" s="492" t="s">
        <v>4090</v>
      </c>
    </row>
    <row r="3212" spans="1:4" x14ac:dyDescent="0.2">
      <c r="A3212" s="489" t="s">
        <v>9257</v>
      </c>
      <c r="B3212" s="489" t="s">
        <v>1184</v>
      </c>
      <c r="C3212" s="491">
        <v>12.73</v>
      </c>
      <c r="D3212" s="492" t="s">
        <v>4090</v>
      </c>
    </row>
    <row r="3213" spans="1:4" x14ac:dyDescent="0.2">
      <c r="A3213" s="489" t="s">
        <v>9257</v>
      </c>
      <c r="B3213" s="489" t="s">
        <v>1184</v>
      </c>
      <c r="C3213" s="491">
        <v>12.7</v>
      </c>
      <c r="D3213" s="492" t="s">
        <v>4090</v>
      </c>
    </row>
    <row r="3214" spans="1:4" x14ac:dyDescent="0.2">
      <c r="A3214" s="489" t="s">
        <v>9257</v>
      </c>
      <c r="B3214" s="489" t="s">
        <v>1184</v>
      </c>
      <c r="C3214" s="491">
        <v>12.93</v>
      </c>
      <c r="D3214" s="492" t="s">
        <v>4090</v>
      </c>
    </row>
    <row r="3215" spans="1:4" x14ac:dyDescent="0.2">
      <c r="A3215" s="489" t="s">
        <v>9257</v>
      </c>
      <c r="B3215" s="489" t="s">
        <v>1184</v>
      </c>
      <c r="C3215" s="491">
        <v>7.1800000000000006</v>
      </c>
      <c r="D3215" s="492" t="s">
        <v>4090</v>
      </c>
    </row>
    <row r="3216" spans="1:4" x14ac:dyDescent="0.2">
      <c r="A3216" s="489" t="s">
        <v>9257</v>
      </c>
      <c r="B3216" s="489" t="s">
        <v>1184</v>
      </c>
      <c r="C3216" s="491">
        <v>8.3800000000000008</v>
      </c>
      <c r="D3216" s="492" t="s">
        <v>4090</v>
      </c>
    </row>
    <row r="3217" spans="1:4" x14ac:dyDescent="0.2">
      <c r="A3217" s="489" t="s">
        <v>9257</v>
      </c>
      <c r="B3217" s="489" t="s">
        <v>1184</v>
      </c>
      <c r="C3217" s="491">
        <v>4.43</v>
      </c>
      <c r="D3217" s="492" t="s">
        <v>4090</v>
      </c>
    </row>
    <row r="3218" spans="1:4" x14ac:dyDescent="0.2">
      <c r="A3218" s="489" t="s">
        <v>9257</v>
      </c>
      <c r="B3218" s="489" t="s">
        <v>1184</v>
      </c>
      <c r="C3218" s="491">
        <v>4.8099999999999996</v>
      </c>
      <c r="D3218" s="492" t="s">
        <v>4090</v>
      </c>
    </row>
    <row r="3219" spans="1:4" x14ac:dyDescent="0.2">
      <c r="A3219" s="489" t="s">
        <v>9257</v>
      </c>
      <c r="B3219" s="489" t="s">
        <v>1184</v>
      </c>
      <c r="C3219" s="491">
        <v>4.5000000000000009</v>
      </c>
      <c r="D3219" s="492" t="s">
        <v>4090</v>
      </c>
    </row>
    <row r="3220" spans="1:4" x14ac:dyDescent="0.2">
      <c r="A3220" s="489" t="s">
        <v>9257</v>
      </c>
      <c r="B3220" s="489" t="s">
        <v>1184</v>
      </c>
      <c r="C3220" s="491">
        <v>5.08</v>
      </c>
      <c r="D3220" s="492" t="s">
        <v>4090</v>
      </c>
    </row>
    <row r="3221" spans="1:4" x14ac:dyDescent="0.2">
      <c r="A3221" s="489" t="s">
        <v>9257</v>
      </c>
      <c r="B3221" s="489" t="s">
        <v>1184</v>
      </c>
      <c r="C3221" s="491">
        <v>2.7</v>
      </c>
      <c r="D3221" s="492" t="s">
        <v>4090</v>
      </c>
    </row>
    <row r="3222" spans="1:4" x14ac:dyDescent="0.2">
      <c r="A3222" s="489" t="s">
        <v>9257</v>
      </c>
      <c r="B3222" s="489" t="s">
        <v>1184</v>
      </c>
      <c r="C3222" s="491">
        <v>2.91</v>
      </c>
      <c r="D3222" s="492" t="s">
        <v>4090</v>
      </c>
    </row>
    <row r="3223" spans="1:4" x14ac:dyDescent="0.2">
      <c r="A3223" s="489" t="s">
        <v>9257</v>
      </c>
      <c r="B3223" s="489" t="s">
        <v>1184</v>
      </c>
      <c r="C3223" s="491">
        <v>2.42</v>
      </c>
      <c r="D3223" s="492" t="s">
        <v>4090</v>
      </c>
    </row>
    <row r="3224" spans="1:4" x14ac:dyDescent="0.2">
      <c r="A3224" s="489" t="s">
        <v>9257</v>
      </c>
      <c r="B3224" s="489" t="s">
        <v>1184</v>
      </c>
      <c r="C3224" s="491">
        <v>2.72</v>
      </c>
      <c r="D3224" s="492" t="s">
        <v>4090</v>
      </c>
    </row>
    <row r="3225" spans="1:4" x14ac:dyDescent="0.2">
      <c r="A3225" s="489" t="s">
        <v>9257</v>
      </c>
      <c r="B3225" s="489" t="s">
        <v>1184</v>
      </c>
      <c r="C3225" s="491">
        <v>2.7</v>
      </c>
      <c r="D3225" s="492" t="s">
        <v>4090</v>
      </c>
    </row>
    <row r="3226" spans="1:4" x14ac:dyDescent="0.2">
      <c r="A3226" s="489" t="s">
        <v>9257</v>
      </c>
      <c r="B3226" s="489" t="s">
        <v>1184</v>
      </c>
      <c r="C3226" s="491">
        <v>2.72</v>
      </c>
      <c r="D3226" s="492" t="s">
        <v>4090</v>
      </c>
    </row>
    <row r="3227" spans="1:4" x14ac:dyDescent="0.2">
      <c r="A3227" s="489" t="s">
        <v>9257</v>
      </c>
      <c r="B3227" s="489" t="s">
        <v>1184</v>
      </c>
      <c r="C3227" s="491">
        <v>6.39</v>
      </c>
      <c r="D3227" s="492" t="s">
        <v>4090</v>
      </c>
    </row>
    <row r="3228" spans="1:4" x14ac:dyDescent="0.2">
      <c r="A3228" s="489" t="s">
        <v>9257</v>
      </c>
      <c r="B3228" s="489" t="s">
        <v>1184</v>
      </c>
      <c r="C3228" s="491">
        <v>2.2600000000000002</v>
      </c>
      <c r="D3228" s="492" t="s">
        <v>4090</v>
      </c>
    </row>
    <row r="3229" spans="1:4" x14ac:dyDescent="0.2">
      <c r="A3229" s="489" t="s">
        <v>9257</v>
      </c>
      <c r="B3229" s="489" t="s">
        <v>1184</v>
      </c>
      <c r="C3229" s="491">
        <v>6.33</v>
      </c>
      <c r="D3229" s="492" t="s">
        <v>4090</v>
      </c>
    </row>
    <row r="3230" spans="1:4" x14ac:dyDescent="0.2">
      <c r="A3230" s="489" t="s">
        <v>9257</v>
      </c>
      <c r="B3230" s="489" t="s">
        <v>1184</v>
      </c>
      <c r="C3230" s="491">
        <v>4.46</v>
      </c>
      <c r="D3230" s="492" t="s">
        <v>4090</v>
      </c>
    </row>
    <row r="3231" spans="1:4" x14ac:dyDescent="0.2">
      <c r="A3231" s="489" t="s">
        <v>9257</v>
      </c>
      <c r="B3231" s="489" t="s">
        <v>1184</v>
      </c>
      <c r="C3231" s="491">
        <v>12.66</v>
      </c>
      <c r="D3231" s="492" t="s">
        <v>4090</v>
      </c>
    </row>
    <row r="3232" spans="1:4" x14ac:dyDescent="0.2">
      <c r="A3232" s="489" t="s">
        <v>9257</v>
      </c>
      <c r="B3232" s="489" t="s">
        <v>1184</v>
      </c>
      <c r="C3232" s="491">
        <v>4.46</v>
      </c>
      <c r="D3232" s="492" t="s">
        <v>4090</v>
      </c>
    </row>
    <row r="3233" spans="1:4" x14ac:dyDescent="0.2">
      <c r="A3233" s="489" t="s">
        <v>9257</v>
      </c>
      <c r="B3233" s="489" t="s">
        <v>1184</v>
      </c>
      <c r="C3233" s="491">
        <v>12.66</v>
      </c>
      <c r="D3233" s="492" t="s">
        <v>4090</v>
      </c>
    </row>
    <row r="3234" spans="1:4" x14ac:dyDescent="0.2">
      <c r="A3234" s="489" t="s">
        <v>9257</v>
      </c>
      <c r="B3234" s="489" t="s">
        <v>1184</v>
      </c>
      <c r="C3234" s="491">
        <v>2.2600000000000002</v>
      </c>
      <c r="D3234" s="492" t="s">
        <v>4090</v>
      </c>
    </row>
    <row r="3235" spans="1:4" x14ac:dyDescent="0.2">
      <c r="A3235" s="489" t="s">
        <v>9257</v>
      </c>
      <c r="B3235" s="489" t="s">
        <v>1184</v>
      </c>
      <c r="C3235" s="491">
        <v>6.75</v>
      </c>
      <c r="D3235" s="492" t="s">
        <v>4090</v>
      </c>
    </row>
    <row r="3236" spans="1:4" x14ac:dyDescent="0.2">
      <c r="A3236" s="489" t="s">
        <v>9257</v>
      </c>
      <c r="B3236" s="489" t="s">
        <v>1184</v>
      </c>
      <c r="C3236" s="491">
        <v>2.81</v>
      </c>
      <c r="D3236" s="492" t="s">
        <v>4090</v>
      </c>
    </row>
    <row r="3237" spans="1:4" x14ac:dyDescent="0.2">
      <c r="A3237" s="489" t="s">
        <v>9257</v>
      </c>
      <c r="B3237" s="489" t="s">
        <v>1184</v>
      </c>
      <c r="C3237" s="491">
        <v>4.3899999999999997</v>
      </c>
      <c r="D3237" s="492" t="s">
        <v>4090</v>
      </c>
    </row>
    <row r="3238" spans="1:4" x14ac:dyDescent="0.2">
      <c r="A3238" s="489" t="s">
        <v>9257</v>
      </c>
      <c r="B3238" s="489" t="s">
        <v>1184</v>
      </c>
      <c r="C3238" s="491">
        <v>1.9400000000000002</v>
      </c>
      <c r="D3238" s="492" t="s">
        <v>4090</v>
      </c>
    </row>
    <row r="3239" spans="1:4" x14ac:dyDescent="0.2">
      <c r="A3239" s="489" t="s">
        <v>9257</v>
      </c>
      <c r="B3239" s="489" t="s">
        <v>1184</v>
      </c>
      <c r="C3239" s="491">
        <v>6.95</v>
      </c>
      <c r="D3239" s="492" t="s">
        <v>4090</v>
      </c>
    </row>
    <row r="3240" spans="1:4" x14ac:dyDescent="0.2">
      <c r="A3240" s="489" t="s">
        <v>9257</v>
      </c>
      <c r="B3240" s="489" t="s">
        <v>1184</v>
      </c>
      <c r="C3240" s="491">
        <v>3.45</v>
      </c>
      <c r="D3240" s="492" t="s">
        <v>4090</v>
      </c>
    </row>
    <row r="3241" spans="1:4" x14ac:dyDescent="0.2">
      <c r="A3241" s="489" t="s">
        <v>9257</v>
      </c>
      <c r="B3241" s="489" t="s">
        <v>1184</v>
      </c>
      <c r="C3241" s="491">
        <v>5.0900000000000007</v>
      </c>
      <c r="D3241" s="492" t="s">
        <v>4090</v>
      </c>
    </row>
    <row r="3242" spans="1:4" x14ac:dyDescent="0.2">
      <c r="A3242" s="489" t="s">
        <v>9257</v>
      </c>
      <c r="B3242" s="489" t="s">
        <v>1184</v>
      </c>
      <c r="C3242" s="491">
        <v>2.2600000000000002</v>
      </c>
      <c r="D3242" s="492" t="s">
        <v>4090</v>
      </c>
    </row>
    <row r="3243" spans="1:4" x14ac:dyDescent="0.2">
      <c r="A3243" s="489" t="s">
        <v>9257</v>
      </c>
      <c r="B3243" s="489" t="s">
        <v>1184</v>
      </c>
      <c r="C3243" s="491">
        <v>12.66</v>
      </c>
      <c r="D3243" s="492" t="s">
        <v>4090</v>
      </c>
    </row>
    <row r="3244" spans="1:4" x14ac:dyDescent="0.2">
      <c r="A3244" s="489" t="s">
        <v>9257</v>
      </c>
      <c r="B3244" s="489" t="s">
        <v>1184</v>
      </c>
      <c r="C3244" s="491">
        <v>4.46</v>
      </c>
      <c r="D3244" s="492" t="s">
        <v>4090</v>
      </c>
    </row>
    <row r="3245" spans="1:4" x14ac:dyDescent="0.2">
      <c r="A3245" s="489" t="s">
        <v>9257</v>
      </c>
      <c r="B3245" s="489" t="s">
        <v>1184</v>
      </c>
      <c r="C3245" s="491">
        <v>4.5200000000000005</v>
      </c>
      <c r="D3245" s="492" t="s">
        <v>4090</v>
      </c>
    </row>
    <row r="3246" spans="1:4" x14ac:dyDescent="0.2">
      <c r="A3246" s="489" t="s">
        <v>9257</v>
      </c>
      <c r="B3246" s="489" t="s">
        <v>1184</v>
      </c>
      <c r="C3246" s="491">
        <v>6.8800000000000008</v>
      </c>
      <c r="D3246" s="492" t="s">
        <v>4090</v>
      </c>
    </row>
    <row r="3247" spans="1:4" x14ac:dyDescent="0.2">
      <c r="A3247" s="489" t="s">
        <v>9257</v>
      </c>
      <c r="B3247" s="489" t="s">
        <v>1184</v>
      </c>
      <c r="C3247" s="491">
        <v>8.73</v>
      </c>
      <c r="D3247" s="492" t="s">
        <v>4090</v>
      </c>
    </row>
    <row r="3248" spans="1:4" x14ac:dyDescent="0.2">
      <c r="A3248" s="489" t="s">
        <v>9257</v>
      </c>
      <c r="B3248" s="489" t="s">
        <v>1184</v>
      </c>
      <c r="C3248" s="491">
        <v>11.549999999999999</v>
      </c>
      <c r="D3248" s="492" t="s">
        <v>4090</v>
      </c>
    </row>
    <row r="3249" spans="1:4" x14ac:dyDescent="0.2">
      <c r="A3249" s="489" t="s">
        <v>9257</v>
      </c>
      <c r="B3249" s="489" t="s">
        <v>229</v>
      </c>
      <c r="C3249" s="491">
        <v>20.440000000000001</v>
      </c>
      <c r="D3249" s="492" t="s">
        <v>4090</v>
      </c>
    </row>
    <row r="3250" spans="1:4" x14ac:dyDescent="0.2">
      <c r="A3250" s="489" t="s">
        <v>9257</v>
      </c>
      <c r="B3250" s="489" t="s">
        <v>1184</v>
      </c>
      <c r="C3250" s="491">
        <v>3.1400000000000006</v>
      </c>
      <c r="D3250" s="492" t="s">
        <v>4090</v>
      </c>
    </row>
    <row r="3251" spans="1:4" x14ac:dyDescent="0.2">
      <c r="A3251" s="489" t="s">
        <v>9257</v>
      </c>
      <c r="B3251" s="489" t="s">
        <v>1184</v>
      </c>
      <c r="C3251" s="491">
        <v>11.360000000000001</v>
      </c>
      <c r="D3251" s="492" t="s">
        <v>4090</v>
      </c>
    </row>
    <row r="3252" spans="1:4" x14ac:dyDescent="0.2">
      <c r="A3252" s="489" t="s">
        <v>9257</v>
      </c>
      <c r="B3252" s="489" t="s">
        <v>1184</v>
      </c>
      <c r="C3252" s="491">
        <v>4.5100000000000007</v>
      </c>
      <c r="D3252" s="492" t="s">
        <v>4090</v>
      </c>
    </row>
    <row r="3253" spans="1:4" x14ac:dyDescent="0.2">
      <c r="A3253" s="489" t="s">
        <v>9257</v>
      </c>
      <c r="B3253" s="489" t="s">
        <v>1184</v>
      </c>
      <c r="C3253" s="491">
        <v>10.23</v>
      </c>
      <c r="D3253" s="492" t="s">
        <v>4090</v>
      </c>
    </row>
    <row r="3254" spans="1:4" x14ac:dyDescent="0.2">
      <c r="A3254" s="489" t="s">
        <v>9257</v>
      </c>
      <c r="B3254" s="489" t="s">
        <v>1184</v>
      </c>
      <c r="C3254" s="491">
        <v>3.8100000000000005</v>
      </c>
      <c r="D3254" s="492" t="s">
        <v>4090</v>
      </c>
    </row>
    <row r="3255" spans="1:4" x14ac:dyDescent="0.2">
      <c r="A3255" s="489" t="s">
        <v>9257</v>
      </c>
      <c r="B3255" s="489" t="s">
        <v>1184</v>
      </c>
      <c r="C3255" s="491">
        <v>2.1800000000000002</v>
      </c>
      <c r="D3255" s="492" t="s">
        <v>4090</v>
      </c>
    </row>
    <row r="3256" spans="1:4" x14ac:dyDescent="0.2">
      <c r="A3256" s="489" t="s">
        <v>9257</v>
      </c>
      <c r="B3256" s="489" t="s">
        <v>1184</v>
      </c>
      <c r="C3256" s="491">
        <v>8.9500000000000011</v>
      </c>
      <c r="D3256" s="492" t="s">
        <v>4090</v>
      </c>
    </row>
    <row r="3257" spans="1:4" x14ac:dyDescent="0.2">
      <c r="A3257" s="489" t="s">
        <v>9257</v>
      </c>
      <c r="B3257" s="489" t="s">
        <v>1184</v>
      </c>
      <c r="C3257" s="491">
        <v>7.9300000000000006</v>
      </c>
      <c r="D3257" s="492" t="s">
        <v>4090</v>
      </c>
    </row>
    <row r="3258" spans="1:4" x14ac:dyDescent="0.2">
      <c r="A3258" s="489" t="s">
        <v>9257</v>
      </c>
      <c r="B3258" s="489" t="s">
        <v>1184</v>
      </c>
      <c r="C3258" s="491">
        <v>6.69</v>
      </c>
      <c r="D3258" s="492" t="s">
        <v>4090</v>
      </c>
    </row>
    <row r="3259" spans="1:4" x14ac:dyDescent="0.2">
      <c r="A3259" s="489" t="s">
        <v>9257</v>
      </c>
      <c r="B3259" s="489" t="s">
        <v>1184</v>
      </c>
      <c r="C3259" s="491">
        <v>8.15</v>
      </c>
      <c r="D3259" s="492" t="s">
        <v>4090</v>
      </c>
    </row>
    <row r="3260" spans="1:4" x14ac:dyDescent="0.2">
      <c r="A3260" s="489" t="s">
        <v>9257</v>
      </c>
      <c r="B3260" s="489" t="s">
        <v>1184</v>
      </c>
      <c r="C3260" s="491">
        <v>2.7</v>
      </c>
      <c r="D3260" s="492" t="s">
        <v>4090</v>
      </c>
    </row>
    <row r="3261" spans="1:4" x14ac:dyDescent="0.2">
      <c r="A3261" s="489" t="s">
        <v>9257</v>
      </c>
      <c r="B3261" s="489" t="s">
        <v>1184</v>
      </c>
      <c r="C3261" s="491">
        <v>8.6399999999999988</v>
      </c>
      <c r="D3261" s="492" t="s">
        <v>4090</v>
      </c>
    </row>
    <row r="3262" spans="1:4" x14ac:dyDescent="0.2">
      <c r="A3262" s="489" t="s">
        <v>9257</v>
      </c>
      <c r="B3262" s="489" t="s">
        <v>1184</v>
      </c>
      <c r="C3262" s="491">
        <v>4.53</v>
      </c>
      <c r="D3262" s="492" t="s">
        <v>4090</v>
      </c>
    </row>
    <row r="3263" spans="1:4" x14ac:dyDescent="0.2">
      <c r="A3263" s="489" t="s">
        <v>9257</v>
      </c>
      <c r="B3263" s="489" t="s">
        <v>1184</v>
      </c>
      <c r="C3263" s="491">
        <v>3.46</v>
      </c>
      <c r="D3263" s="492" t="s">
        <v>4090</v>
      </c>
    </row>
    <row r="3264" spans="1:4" x14ac:dyDescent="0.2">
      <c r="A3264" s="489" t="s">
        <v>9257</v>
      </c>
      <c r="B3264" s="489" t="s">
        <v>1184</v>
      </c>
      <c r="C3264" s="491">
        <v>7.8500000000000014</v>
      </c>
      <c r="D3264" s="492" t="s">
        <v>4090</v>
      </c>
    </row>
    <row r="3265" spans="1:4" x14ac:dyDescent="0.2">
      <c r="A3265" s="489" t="s">
        <v>9257</v>
      </c>
      <c r="B3265" s="489" t="s">
        <v>1184</v>
      </c>
      <c r="C3265" s="491">
        <v>6.1</v>
      </c>
      <c r="D3265" s="492" t="s">
        <v>4090</v>
      </c>
    </row>
    <row r="3266" spans="1:4" x14ac:dyDescent="0.2">
      <c r="A3266" s="489" t="s">
        <v>9257</v>
      </c>
      <c r="B3266" s="489" t="s">
        <v>1184</v>
      </c>
      <c r="C3266" s="491">
        <v>2.8400000000000003</v>
      </c>
      <c r="D3266" s="492" t="s">
        <v>4090</v>
      </c>
    </row>
    <row r="3267" spans="1:4" x14ac:dyDescent="0.2">
      <c r="A3267" s="489" t="s">
        <v>9257</v>
      </c>
      <c r="B3267" s="489" t="s">
        <v>1184</v>
      </c>
      <c r="C3267" s="491">
        <v>9.82</v>
      </c>
      <c r="D3267" s="492" t="s">
        <v>4090</v>
      </c>
    </row>
    <row r="3268" spans="1:4" x14ac:dyDescent="0.2">
      <c r="A3268" s="489" t="s">
        <v>9257</v>
      </c>
      <c r="B3268" s="489" t="s">
        <v>1184</v>
      </c>
      <c r="C3268" s="491">
        <v>11.830000000000002</v>
      </c>
      <c r="D3268" s="492" t="s">
        <v>4090</v>
      </c>
    </row>
    <row r="3269" spans="1:4" x14ac:dyDescent="0.2">
      <c r="A3269" s="489" t="s">
        <v>9257</v>
      </c>
      <c r="B3269" s="489" t="s">
        <v>1184</v>
      </c>
      <c r="C3269" s="491">
        <v>2.14</v>
      </c>
      <c r="D3269" s="492" t="s">
        <v>4090</v>
      </c>
    </row>
    <row r="3270" spans="1:4" x14ac:dyDescent="0.2">
      <c r="A3270" s="489" t="s">
        <v>9257</v>
      </c>
      <c r="B3270" s="489" t="s">
        <v>1184</v>
      </c>
      <c r="C3270" s="491">
        <v>5.370000000000001</v>
      </c>
      <c r="D3270" s="492" t="s">
        <v>4090</v>
      </c>
    </row>
    <row r="3271" spans="1:4" x14ac:dyDescent="0.2">
      <c r="A3271" s="489" t="s">
        <v>9257</v>
      </c>
      <c r="B3271" s="489" t="s">
        <v>1184</v>
      </c>
      <c r="C3271" s="491">
        <v>5.0299999999999994</v>
      </c>
      <c r="D3271" s="492" t="s">
        <v>4090</v>
      </c>
    </row>
    <row r="3272" spans="1:4" x14ac:dyDescent="0.2">
      <c r="A3272" s="489" t="s">
        <v>9257</v>
      </c>
      <c r="B3272" s="489" t="s">
        <v>1184</v>
      </c>
      <c r="C3272" s="491">
        <v>1.1200000000000001</v>
      </c>
      <c r="D3272" s="492" t="s">
        <v>4090</v>
      </c>
    </row>
    <row r="3273" spans="1:4" x14ac:dyDescent="0.2">
      <c r="A3273" s="489" t="s">
        <v>9257</v>
      </c>
      <c r="B3273" s="489" t="s">
        <v>1184</v>
      </c>
      <c r="C3273" s="491">
        <v>2.35</v>
      </c>
      <c r="D3273" s="492" t="s">
        <v>4090</v>
      </c>
    </row>
    <row r="3274" spans="1:4" x14ac:dyDescent="0.2">
      <c r="A3274" s="489" t="s">
        <v>9257</v>
      </c>
      <c r="B3274" s="489" t="s">
        <v>1184</v>
      </c>
      <c r="C3274" s="491">
        <v>12.239999999999998</v>
      </c>
      <c r="D3274" s="492" t="s">
        <v>4090</v>
      </c>
    </row>
    <row r="3275" spans="1:4" x14ac:dyDescent="0.2">
      <c r="A3275" s="489" t="s">
        <v>9257</v>
      </c>
      <c r="B3275" s="489" t="s">
        <v>229</v>
      </c>
      <c r="C3275" s="491">
        <v>12.93</v>
      </c>
      <c r="D3275" s="492" t="s">
        <v>4090</v>
      </c>
    </row>
    <row r="3276" spans="1:4" x14ac:dyDescent="0.2">
      <c r="A3276" s="489" t="s">
        <v>9257</v>
      </c>
      <c r="B3276" s="489" t="s">
        <v>1184</v>
      </c>
      <c r="C3276" s="491">
        <v>12.12</v>
      </c>
      <c r="D3276" s="492" t="s">
        <v>4090</v>
      </c>
    </row>
    <row r="3277" spans="1:4" x14ac:dyDescent="0.2">
      <c r="A3277" s="489" t="s">
        <v>9257</v>
      </c>
      <c r="B3277" s="489" t="s">
        <v>1184</v>
      </c>
      <c r="C3277" s="491">
        <v>6.05</v>
      </c>
      <c r="D3277" s="492" t="s">
        <v>4090</v>
      </c>
    </row>
    <row r="3278" spans="1:4" x14ac:dyDescent="0.2">
      <c r="A3278" s="489" t="s">
        <v>9257</v>
      </c>
      <c r="B3278" s="489" t="s">
        <v>1184</v>
      </c>
      <c r="C3278" s="491">
        <v>7.99</v>
      </c>
      <c r="D3278" s="492" t="s">
        <v>4090</v>
      </c>
    </row>
    <row r="3279" spans="1:4" x14ac:dyDescent="0.2">
      <c r="A3279" s="489" t="s">
        <v>9257</v>
      </c>
      <c r="B3279" s="489" t="s">
        <v>1184</v>
      </c>
      <c r="C3279" s="491">
        <v>8.4100000000000019</v>
      </c>
      <c r="D3279" s="492" t="s">
        <v>4090</v>
      </c>
    </row>
    <row r="3280" spans="1:4" x14ac:dyDescent="0.2">
      <c r="A3280" s="489" t="s">
        <v>9257</v>
      </c>
      <c r="B3280" s="489" t="s">
        <v>1184</v>
      </c>
      <c r="C3280" s="491">
        <v>7.6000000000000005</v>
      </c>
      <c r="D3280" s="492" t="s">
        <v>4090</v>
      </c>
    </row>
    <row r="3281" spans="1:4" x14ac:dyDescent="0.2">
      <c r="A3281" s="489" t="s">
        <v>9257</v>
      </c>
      <c r="B3281" s="489" t="s">
        <v>1184</v>
      </c>
      <c r="C3281" s="491">
        <v>5.8699999999999992</v>
      </c>
      <c r="D3281" s="492" t="s">
        <v>4090</v>
      </c>
    </row>
    <row r="3282" spans="1:4" x14ac:dyDescent="0.2">
      <c r="A3282" s="489" t="s">
        <v>9257</v>
      </c>
      <c r="B3282" s="489" t="s">
        <v>1184</v>
      </c>
      <c r="C3282" s="491">
        <v>5.74</v>
      </c>
      <c r="D3282" s="492" t="s">
        <v>4090</v>
      </c>
    </row>
    <row r="3283" spans="1:4" x14ac:dyDescent="0.2">
      <c r="A3283" s="489" t="s">
        <v>9257</v>
      </c>
      <c r="B3283" s="489" t="s">
        <v>1184</v>
      </c>
      <c r="C3283" s="491">
        <v>12.580000000000002</v>
      </c>
      <c r="D3283" s="492" t="s">
        <v>4090</v>
      </c>
    </row>
    <row r="3284" spans="1:4" x14ac:dyDescent="0.2">
      <c r="A3284" s="489" t="s">
        <v>9257</v>
      </c>
      <c r="B3284" s="489" t="s">
        <v>1184</v>
      </c>
      <c r="C3284" s="491">
        <v>12.580000000000002</v>
      </c>
      <c r="D3284" s="492" t="s">
        <v>4090</v>
      </c>
    </row>
    <row r="3285" spans="1:4" x14ac:dyDescent="0.2">
      <c r="A3285" s="489" t="s">
        <v>9257</v>
      </c>
      <c r="B3285" s="489" t="s">
        <v>1184</v>
      </c>
      <c r="C3285" s="491">
        <v>2.58</v>
      </c>
      <c r="D3285" s="492" t="s">
        <v>4090</v>
      </c>
    </row>
    <row r="3286" spans="1:4" x14ac:dyDescent="0.2">
      <c r="A3286" s="489" t="s">
        <v>9257</v>
      </c>
      <c r="B3286" s="489" t="s">
        <v>1184</v>
      </c>
      <c r="C3286" s="491">
        <v>6.0200000000000005</v>
      </c>
      <c r="D3286" s="492" t="s">
        <v>4090</v>
      </c>
    </row>
    <row r="3287" spans="1:4" x14ac:dyDescent="0.2">
      <c r="A3287" s="489" t="s">
        <v>9257</v>
      </c>
      <c r="B3287" s="489" t="s">
        <v>1184</v>
      </c>
      <c r="C3287" s="491">
        <v>7.66</v>
      </c>
      <c r="D3287" s="492" t="s">
        <v>4090</v>
      </c>
    </row>
    <row r="3288" spans="1:4" x14ac:dyDescent="0.2">
      <c r="A3288" s="489" t="s">
        <v>9257</v>
      </c>
      <c r="B3288" s="489" t="s">
        <v>1184</v>
      </c>
      <c r="C3288" s="491">
        <v>7.6999999999999993</v>
      </c>
      <c r="D3288" s="492" t="s">
        <v>4090</v>
      </c>
    </row>
    <row r="3289" spans="1:4" x14ac:dyDescent="0.2">
      <c r="A3289" s="489" t="s">
        <v>9257</v>
      </c>
      <c r="B3289" s="489" t="s">
        <v>1184</v>
      </c>
      <c r="C3289" s="491">
        <v>5.7200000000000006</v>
      </c>
      <c r="D3289" s="492" t="s">
        <v>4090</v>
      </c>
    </row>
    <row r="3290" spans="1:4" x14ac:dyDescent="0.2">
      <c r="A3290" s="489" t="s">
        <v>9257</v>
      </c>
      <c r="B3290" s="489" t="s">
        <v>1184</v>
      </c>
      <c r="C3290" s="491">
        <v>4.1400000000000006</v>
      </c>
      <c r="D3290" s="492" t="s">
        <v>4090</v>
      </c>
    </row>
    <row r="3291" spans="1:4" x14ac:dyDescent="0.2">
      <c r="A3291" s="489" t="s">
        <v>9257</v>
      </c>
      <c r="B3291" s="489" t="s">
        <v>1184</v>
      </c>
      <c r="C3291" s="491">
        <v>11.61</v>
      </c>
      <c r="D3291" s="492" t="s">
        <v>4090</v>
      </c>
    </row>
    <row r="3292" spans="1:4" x14ac:dyDescent="0.2">
      <c r="A3292" s="489" t="s">
        <v>9257</v>
      </c>
      <c r="B3292" s="489" t="s">
        <v>1184</v>
      </c>
      <c r="C3292" s="491">
        <v>2.2600000000000002</v>
      </c>
      <c r="D3292" s="492" t="s">
        <v>4090</v>
      </c>
    </row>
    <row r="3293" spans="1:4" x14ac:dyDescent="0.2">
      <c r="A3293" s="489" t="s">
        <v>9257</v>
      </c>
      <c r="B3293" s="489" t="s">
        <v>1184</v>
      </c>
      <c r="C3293" s="491">
        <v>6.42</v>
      </c>
      <c r="D3293" s="492" t="s">
        <v>4090</v>
      </c>
    </row>
    <row r="3294" spans="1:4" x14ac:dyDescent="0.2">
      <c r="A3294" s="489" t="s">
        <v>9257</v>
      </c>
      <c r="B3294" s="489" t="s">
        <v>1184</v>
      </c>
      <c r="C3294" s="491">
        <v>5.9000000000000012</v>
      </c>
      <c r="D3294" s="492" t="s">
        <v>4090</v>
      </c>
    </row>
    <row r="3295" spans="1:4" x14ac:dyDescent="0.2">
      <c r="A3295" s="489" t="s">
        <v>9257</v>
      </c>
      <c r="B3295" s="489" t="s">
        <v>1184</v>
      </c>
      <c r="C3295" s="491">
        <v>7.94</v>
      </c>
      <c r="D3295" s="492" t="s">
        <v>4090</v>
      </c>
    </row>
    <row r="3296" spans="1:4" x14ac:dyDescent="0.2">
      <c r="A3296" s="489" t="s">
        <v>9257</v>
      </c>
      <c r="B3296" s="489" t="s">
        <v>1184</v>
      </c>
      <c r="C3296" s="491">
        <v>2.6700000000000004</v>
      </c>
      <c r="D3296" s="492" t="s">
        <v>4090</v>
      </c>
    </row>
    <row r="3297" spans="1:4" x14ac:dyDescent="0.2">
      <c r="A3297" s="489" t="s">
        <v>9257</v>
      </c>
      <c r="B3297" s="489" t="s">
        <v>1184</v>
      </c>
      <c r="C3297" s="491">
        <v>7.08</v>
      </c>
      <c r="D3297" s="492" t="s">
        <v>4090</v>
      </c>
    </row>
    <row r="3298" spans="1:4" x14ac:dyDescent="0.2">
      <c r="A3298" s="489" t="s">
        <v>9257</v>
      </c>
      <c r="B3298" s="489" t="s">
        <v>1184</v>
      </c>
      <c r="C3298" s="491">
        <v>4.6900000000000004</v>
      </c>
      <c r="D3298" s="492" t="s">
        <v>4090</v>
      </c>
    </row>
    <row r="3299" spans="1:4" x14ac:dyDescent="0.2">
      <c r="A3299" s="489" t="s">
        <v>9257</v>
      </c>
      <c r="B3299" s="489" t="s">
        <v>1184</v>
      </c>
      <c r="C3299" s="491">
        <v>9.7200000000000006</v>
      </c>
      <c r="D3299" s="492" t="s">
        <v>4090</v>
      </c>
    </row>
    <row r="3300" spans="1:4" x14ac:dyDescent="0.2">
      <c r="A3300" s="489" t="s">
        <v>9257</v>
      </c>
      <c r="B3300" s="489" t="s">
        <v>1184</v>
      </c>
      <c r="C3300" s="491">
        <v>4.38</v>
      </c>
      <c r="D3300" s="492" t="s">
        <v>4090</v>
      </c>
    </row>
    <row r="3301" spans="1:4" x14ac:dyDescent="0.2">
      <c r="A3301" s="489" t="s">
        <v>9257</v>
      </c>
      <c r="B3301" s="489" t="s">
        <v>1184</v>
      </c>
      <c r="C3301" s="491">
        <v>5.98</v>
      </c>
      <c r="D3301" s="492" t="s">
        <v>4090</v>
      </c>
    </row>
    <row r="3302" spans="1:4" x14ac:dyDescent="0.2">
      <c r="A3302" s="489" t="s">
        <v>9257</v>
      </c>
      <c r="B3302" s="489" t="s">
        <v>1184</v>
      </c>
      <c r="C3302" s="491">
        <v>6.8600000000000012</v>
      </c>
      <c r="D3302" s="492" t="s">
        <v>4090</v>
      </c>
    </row>
    <row r="3303" spans="1:4" x14ac:dyDescent="0.2">
      <c r="A3303" s="489" t="s">
        <v>9257</v>
      </c>
      <c r="B3303" s="489" t="s">
        <v>1184</v>
      </c>
      <c r="C3303" s="491">
        <v>7.25</v>
      </c>
      <c r="D3303" s="492" t="s">
        <v>4090</v>
      </c>
    </row>
    <row r="3304" spans="1:4" x14ac:dyDescent="0.2">
      <c r="A3304" s="489" t="s">
        <v>9257</v>
      </c>
      <c r="B3304" s="489" t="s">
        <v>1184</v>
      </c>
      <c r="C3304" s="491">
        <v>15.27</v>
      </c>
      <c r="D3304" s="492" t="s">
        <v>4090</v>
      </c>
    </row>
    <row r="3305" spans="1:4" x14ac:dyDescent="0.2">
      <c r="A3305" s="489" t="s">
        <v>9257</v>
      </c>
      <c r="B3305" s="489" t="s">
        <v>1184</v>
      </c>
      <c r="C3305" s="491">
        <v>7.9700000000000006</v>
      </c>
      <c r="D3305" s="492" t="s">
        <v>4090</v>
      </c>
    </row>
    <row r="3306" spans="1:4" x14ac:dyDescent="0.2">
      <c r="A3306" s="489" t="s">
        <v>9257</v>
      </c>
      <c r="B3306" s="489" t="s">
        <v>1184</v>
      </c>
      <c r="C3306" s="491">
        <v>4.7600000000000007</v>
      </c>
      <c r="D3306" s="492" t="s">
        <v>4090</v>
      </c>
    </row>
    <row r="3307" spans="1:4" x14ac:dyDescent="0.2">
      <c r="A3307" s="489" t="s">
        <v>9257</v>
      </c>
      <c r="B3307" s="489" t="s">
        <v>1184</v>
      </c>
      <c r="C3307" s="491">
        <v>7.3000000000000007</v>
      </c>
      <c r="D3307" s="492" t="s">
        <v>4090</v>
      </c>
    </row>
    <row r="3308" spans="1:4" x14ac:dyDescent="0.2">
      <c r="A3308" s="489" t="s">
        <v>9257</v>
      </c>
      <c r="B3308" s="489" t="s">
        <v>1184</v>
      </c>
      <c r="C3308" s="491">
        <v>26.43</v>
      </c>
      <c r="D3308" s="492" t="s">
        <v>4090</v>
      </c>
    </row>
    <row r="3309" spans="1:4" x14ac:dyDescent="0.2">
      <c r="A3309" s="489" t="s">
        <v>9257</v>
      </c>
      <c r="B3309" s="489" t="s">
        <v>1184</v>
      </c>
      <c r="C3309" s="491">
        <v>26.339999999999996</v>
      </c>
      <c r="D3309" s="492" t="s">
        <v>4090</v>
      </c>
    </row>
    <row r="3310" spans="1:4" x14ac:dyDescent="0.2">
      <c r="A3310" s="489" t="s">
        <v>9257</v>
      </c>
      <c r="B3310" s="489" t="s">
        <v>1184</v>
      </c>
      <c r="C3310" s="491">
        <v>28.580000000000002</v>
      </c>
      <c r="D3310" s="492" t="s">
        <v>4090</v>
      </c>
    </row>
    <row r="3311" spans="1:4" x14ac:dyDescent="0.2">
      <c r="A3311" s="489" t="s">
        <v>9257</v>
      </c>
      <c r="B3311" s="489" t="s">
        <v>1184</v>
      </c>
      <c r="C3311" s="491">
        <v>31.42</v>
      </c>
      <c r="D3311" s="492" t="s">
        <v>4090</v>
      </c>
    </row>
    <row r="3312" spans="1:4" x14ac:dyDescent="0.2">
      <c r="A3312" s="489" t="s">
        <v>9257</v>
      </c>
      <c r="B3312" s="489" t="s">
        <v>1184</v>
      </c>
      <c r="C3312" s="491">
        <v>27.759999999999998</v>
      </c>
      <c r="D3312" s="492" t="s">
        <v>4090</v>
      </c>
    </row>
    <row r="3313" spans="1:4" x14ac:dyDescent="0.2">
      <c r="A3313" s="489" t="s">
        <v>9257</v>
      </c>
      <c r="B3313" s="489" t="s">
        <v>1184</v>
      </c>
      <c r="C3313" s="491">
        <v>25.260000000000005</v>
      </c>
      <c r="D3313" s="492" t="s">
        <v>4090</v>
      </c>
    </row>
    <row r="3314" spans="1:4" x14ac:dyDescent="0.2">
      <c r="A3314" s="489" t="s">
        <v>9257</v>
      </c>
      <c r="B3314" s="489" t="s">
        <v>1184</v>
      </c>
      <c r="C3314" s="491">
        <v>9.4000000000000021</v>
      </c>
      <c r="D3314" s="492" t="s">
        <v>4090</v>
      </c>
    </row>
    <row r="3315" spans="1:4" x14ac:dyDescent="0.2">
      <c r="A3315" s="489" t="s">
        <v>9257</v>
      </c>
      <c r="B3315" s="489" t="s">
        <v>1184</v>
      </c>
      <c r="C3315" s="491">
        <v>11.860000000000001</v>
      </c>
      <c r="D3315" s="492" t="s">
        <v>4090</v>
      </c>
    </row>
    <row r="3316" spans="1:4" x14ac:dyDescent="0.2">
      <c r="A3316" s="489" t="s">
        <v>9257</v>
      </c>
      <c r="B3316" s="489" t="s">
        <v>1184</v>
      </c>
      <c r="C3316" s="491">
        <v>10.050000000000001</v>
      </c>
      <c r="D3316" s="492" t="s">
        <v>4090</v>
      </c>
    </row>
    <row r="3317" spans="1:4" x14ac:dyDescent="0.2">
      <c r="A3317" s="489" t="s">
        <v>9257</v>
      </c>
      <c r="B3317" s="489" t="s">
        <v>1184</v>
      </c>
      <c r="C3317" s="491">
        <v>3.22</v>
      </c>
      <c r="D3317" s="492" t="s">
        <v>4090</v>
      </c>
    </row>
    <row r="3318" spans="1:4" x14ac:dyDescent="0.2">
      <c r="A3318" s="489" t="s">
        <v>9257</v>
      </c>
      <c r="B3318" s="489" t="s">
        <v>1184</v>
      </c>
      <c r="C3318" s="491">
        <v>11.760000000000002</v>
      </c>
      <c r="D3318" s="492" t="s">
        <v>4090</v>
      </c>
    </row>
    <row r="3319" spans="1:4" x14ac:dyDescent="0.2">
      <c r="A3319" s="489" t="s">
        <v>9257</v>
      </c>
      <c r="B3319" s="489" t="s">
        <v>1184</v>
      </c>
      <c r="C3319" s="491">
        <v>4</v>
      </c>
      <c r="D3319" s="492" t="s">
        <v>4090</v>
      </c>
    </row>
    <row r="3320" spans="1:4" x14ac:dyDescent="0.2">
      <c r="A3320" s="489" t="s">
        <v>9257</v>
      </c>
      <c r="B3320" s="489" t="s">
        <v>1184</v>
      </c>
      <c r="C3320" s="491">
        <v>74.31</v>
      </c>
      <c r="D3320" s="492" t="s">
        <v>4090</v>
      </c>
    </row>
    <row r="3321" spans="1:4" x14ac:dyDescent="0.2">
      <c r="A3321" s="489" t="s">
        <v>9257</v>
      </c>
      <c r="B3321" s="489" t="s">
        <v>1184</v>
      </c>
      <c r="C3321" s="491">
        <v>77.34</v>
      </c>
      <c r="D3321" s="492" t="s">
        <v>4090</v>
      </c>
    </row>
    <row r="3322" spans="1:4" x14ac:dyDescent="0.2">
      <c r="A3322" s="489" t="s">
        <v>9257</v>
      </c>
      <c r="B3322" s="489" t="s">
        <v>1184</v>
      </c>
      <c r="C3322" s="491">
        <v>5.7200000000000006</v>
      </c>
      <c r="D3322" s="492" t="s">
        <v>4090</v>
      </c>
    </row>
    <row r="3323" spans="1:4" x14ac:dyDescent="0.2">
      <c r="A3323" s="489" t="s">
        <v>9257</v>
      </c>
      <c r="B3323" s="489" t="s">
        <v>1184</v>
      </c>
      <c r="C3323" s="491">
        <v>8.7200000000000006</v>
      </c>
      <c r="D3323" s="492" t="s">
        <v>4090</v>
      </c>
    </row>
    <row r="3324" spans="1:4" x14ac:dyDescent="0.2">
      <c r="A3324" s="489" t="s">
        <v>9257</v>
      </c>
      <c r="B3324" s="489" t="s">
        <v>1184</v>
      </c>
      <c r="C3324" s="491">
        <v>68.289999999999992</v>
      </c>
      <c r="D3324" s="492" t="s">
        <v>4090</v>
      </c>
    </row>
    <row r="3325" spans="1:4" x14ac:dyDescent="0.2">
      <c r="A3325" s="489" t="s">
        <v>9257</v>
      </c>
      <c r="B3325" s="489" t="s">
        <v>1184</v>
      </c>
      <c r="C3325" s="491">
        <v>9.73</v>
      </c>
      <c r="D3325" s="492" t="s">
        <v>4090</v>
      </c>
    </row>
    <row r="3326" spans="1:4" x14ac:dyDescent="0.2">
      <c r="A3326" s="489" t="s">
        <v>9257</v>
      </c>
      <c r="B3326" s="489" t="s">
        <v>1184</v>
      </c>
      <c r="C3326" s="491">
        <v>27.540000000000003</v>
      </c>
      <c r="D3326" s="492" t="s">
        <v>4090</v>
      </c>
    </row>
    <row r="3327" spans="1:4" x14ac:dyDescent="0.2">
      <c r="A3327" s="489" t="s">
        <v>9257</v>
      </c>
      <c r="B3327" s="489" t="s">
        <v>1184</v>
      </c>
      <c r="C3327" s="491">
        <v>10.23</v>
      </c>
      <c r="D3327" s="492" t="s">
        <v>4090</v>
      </c>
    </row>
    <row r="3328" spans="1:4" x14ac:dyDescent="0.2">
      <c r="A3328" s="489" t="s">
        <v>9257</v>
      </c>
      <c r="B3328" s="489" t="s">
        <v>1184</v>
      </c>
      <c r="C3328" s="491">
        <v>16.57</v>
      </c>
      <c r="D3328" s="492" t="s">
        <v>4090</v>
      </c>
    </row>
    <row r="3329" spans="1:4" x14ac:dyDescent="0.2">
      <c r="A3329" s="489" t="s">
        <v>9257</v>
      </c>
      <c r="B3329" s="489" t="s">
        <v>1184</v>
      </c>
      <c r="C3329" s="491">
        <v>7.8500000000000014</v>
      </c>
      <c r="D3329" s="492" t="s">
        <v>4090</v>
      </c>
    </row>
    <row r="3330" spans="1:4" x14ac:dyDescent="0.2">
      <c r="A3330" s="489" t="s">
        <v>9257</v>
      </c>
      <c r="B3330" s="489" t="s">
        <v>1184</v>
      </c>
      <c r="C3330" s="491">
        <v>13.680000000000001</v>
      </c>
      <c r="D3330" s="492" t="s">
        <v>4090</v>
      </c>
    </row>
    <row r="3331" spans="1:4" x14ac:dyDescent="0.2">
      <c r="A3331" s="489" t="s">
        <v>9257</v>
      </c>
      <c r="B3331" s="489" t="s">
        <v>1184</v>
      </c>
      <c r="C3331" s="491">
        <v>10.94</v>
      </c>
      <c r="D3331" s="492" t="s">
        <v>4090</v>
      </c>
    </row>
    <row r="3332" spans="1:4" x14ac:dyDescent="0.2">
      <c r="A3332" s="489" t="s">
        <v>9257</v>
      </c>
      <c r="B3332" s="489" t="s">
        <v>1184</v>
      </c>
      <c r="C3332" s="491">
        <v>2.3800000000000003</v>
      </c>
      <c r="D3332" s="492" t="s">
        <v>4090</v>
      </c>
    </row>
    <row r="3333" spans="1:4" x14ac:dyDescent="0.2">
      <c r="A3333" s="489" t="s">
        <v>9257</v>
      </c>
      <c r="B3333" s="489" t="s">
        <v>1184</v>
      </c>
      <c r="C3333" s="491">
        <v>26.26</v>
      </c>
      <c r="D3333" s="492" t="s">
        <v>4090</v>
      </c>
    </row>
    <row r="3334" spans="1:4" x14ac:dyDescent="0.2">
      <c r="A3334" s="489" t="s">
        <v>9257</v>
      </c>
      <c r="B3334" s="489" t="s">
        <v>1184</v>
      </c>
      <c r="C3334" s="491">
        <v>72.89</v>
      </c>
      <c r="D3334" s="492" t="s">
        <v>4090</v>
      </c>
    </row>
    <row r="3335" spans="1:4" x14ac:dyDescent="0.2">
      <c r="A3335" s="489" t="s">
        <v>9257</v>
      </c>
      <c r="B3335" s="489" t="s">
        <v>1184</v>
      </c>
      <c r="C3335" s="491">
        <v>77.03</v>
      </c>
      <c r="D3335" s="492" t="s">
        <v>4090</v>
      </c>
    </row>
    <row r="3336" spans="1:4" x14ac:dyDescent="0.2">
      <c r="A3336" s="489" t="s">
        <v>9257</v>
      </c>
      <c r="B3336" s="489" t="s">
        <v>1184</v>
      </c>
      <c r="C3336" s="491">
        <v>3.7800000000000002</v>
      </c>
      <c r="D3336" s="492" t="s">
        <v>4090</v>
      </c>
    </row>
    <row r="3337" spans="1:4" x14ac:dyDescent="0.2">
      <c r="A3337" s="489" t="s">
        <v>9257</v>
      </c>
      <c r="B3337" s="489" t="s">
        <v>1184</v>
      </c>
      <c r="C3337" s="491">
        <v>30.330000000000002</v>
      </c>
      <c r="D3337" s="492" t="s">
        <v>4090</v>
      </c>
    </row>
    <row r="3338" spans="1:4" x14ac:dyDescent="0.2">
      <c r="A3338" s="489" t="s">
        <v>9257</v>
      </c>
      <c r="B3338" s="489" t="s">
        <v>1184</v>
      </c>
      <c r="C3338" s="491">
        <v>15.9</v>
      </c>
      <c r="D3338" s="492" t="s">
        <v>4090</v>
      </c>
    </row>
    <row r="3339" spans="1:4" x14ac:dyDescent="0.2">
      <c r="A3339" s="489" t="s">
        <v>9257</v>
      </c>
      <c r="B3339" s="489" t="s">
        <v>1184</v>
      </c>
      <c r="C3339" s="491">
        <v>7.2200000000000006</v>
      </c>
      <c r="D3339" s="492" t="s">
        <v>4090</v>
      </c>
    </row>
    <row r="3340" spans="1:4" x14ac:dyDescent="0.2">
      <c r="A3340" s="489" t="s">
        <v>9257</v>
      </c>
      <c r="B3340" s="489" t="s">
        <v>1184</v>
      </c>
      <c r="C3340" s="491">
        <v>21.02</v>
      </c>
      <c r="D3340" s="492" t="s">
        <v>4090</v>
      </c>
    </row>
    <row r="3341" spans="1:4" x14ac:dyDescent="0.2">
      <c r="A3341" s="489" t="s">
        <v>9257</v>
      </c>
      <c r="B3341" s="489" t="s">
        <v>1184</v>
      </c>
      <c r="C3341" s="491">
        <v>24.7</v>
      </c>
      <c r="D3341" s="492" t="s">
        <v>4090</v>
      </c>
    </row>
    <row r="3342" spans="1:4" x14ac:dyDescent="0.2">
      <c r="A3342" s="489" t="s">
        <v>9257</v>
      </c>
      <c r="B3342" s="489" t="s">
        <v>229</v>
      </c>
      <c r="C3342" s="491">
        <v>49.83</v>
      </c>
      <c r="D3342" s="492" t="s">
        <v>4090</v>
      </c>
    </row>
    <row r="3343" spans="1:4" x14ac:dyDescent="0.2">
      <c r="A3343" s="489" t="s">
        <v>9257</v>
      </c>
      <c r="B3343" s="489" t="s">
        <v>1184</v>
      </c>
      <c r="C3343" s="491">
        <v>8.76</v>
      </c>
      <c r="D3343" s="492" t="s">
        <v>4090</v>
      </c>
    </row>
    <row r="3344" spans="1:4" x14ac:dyDescent="0.2">
      <c r="A3344" s="489" t="s">
        <v>9257</v>
      </c>
      <c r="B3344" s="489" t="s">
        <v>1184</v>
      </c>
      <c r="C3344" s="491">
        <v>13.46</v>
      </c>
      <c r="D3344" s="492" t="s">
        <v>4090</v>
      </c>
    </row>
    <row r="3345" spans="1:4" x14ac:dyDescent="0.2">
      <c r="A3345" s="489" t="s">
        <v>9257</v>
      </c>
      <c r="B3345" s="489" t="s">
        <v>1184</v>
      </c>
      <c r="C3345" s="491">
        <v>4.5100000000000007</v>
      </c>
      <c r="D3345" s="492" t="s">
        <v>4090</v>
      </c>
    </row>
    <row r="3346" spans="1:4" x14ac:dyDescent="0.2">
      <c r="A3346" s="489" t="s">
        <v>9257</v>
      </c>
      <c r="B3346" s="489" t="s">
        <v>1184</v>
      </c>
      <c r="C3346" s="491">
        <v>24.12</v>
      </c>
      <c r="D3346" s="492" t="s">
        <v>4090</v>
      </c>
    </row>
    <row r="3347" spans="1:4" x14ac:dyDescent="0.2">
      <c r="A3347" s="489" t="s">
        <v>9257</v>
      </c>
      <c r="B3347" s="489" t="s">
        <v>1184</v>
      </c>
      <c r="C3347" s="491">
        <v>7.1700000000000008</v>
      </c>
      <c r="D3347" s="492" t="s">
        <v>4090</v>
      </c>
    </row>
    <row r="3348" spans="1:4" x14ac:dyDescent="0.2">
      <c r="A3348" s="489" t="s">
        <v>9257</v>
      </c>
      <c r="B3348" s="489" t="s">
        <v>227</v>
      </c>
      <c r="C3348" s="491">
        <v>210.62</v>
      </c>
      <c r="D3348" s="492" t="s">
        <v>4090</v>
      </c>
    </row>
    <row r="3349" spans="1:4" x14ac:dyDescent="0.2">
      <c r="A3349" s="489" t="s">
        <v>9257</v>
      </c>
      <c r="B3349" s="489" t="s">
        <v>227</v>
      </c>
      <c r="C3349" s="491">
        <v>209.47000000000003</v>
      </c>
      <c r="D3349" s="492" t="s">
        <v>4090</v>
      </c>
    </row>
    <row r="3350" spans="1:4" x14ac:dyDescent="0.2">
      <c r="A3350" s="489" t="s">
        <v>9257</v>
      </c>
      <c r="B3350" s="489" t="s">
        <v>1182</v>
      </c>
      <c r="C3350" s="491">
        <v>31.799999999999997</v>
      </c>
      <c r="D3350" s="492" t="s">
        <v>4090</v>
      </c>
    </row>
    <row r="3351" spans="1:4" x14ac:dyDescent="0.2">
      <c r="A3351" s="489" t="s">
        <v>9257</v>
      </c>
      <c r="B3351" s="489" t="s">
        <v>227</v>
      </c>
      <c r="C3351" s="491">
        <v>151.54999999999998</v>
      </c>
      <c r="D3351" s="492" t="s">
        <v>4090</v>
      </c>
    </row>
    <row r="3352" spans="1:4" x14ac:dyDescent="0.2">
      <c r="A3352" s="489" t="s">
        <v>9257</v>
      </c>
      <c r="B3352" s="489" t="s">
        <v>1182</v>
      </c>
      <c r="C3352" s="491">
        <v>3583.17</v>
      </c>
      <c r="D3352" s="492" t="s">
        <v>4090</v>
      </c>
    </row>
    <row r="3353" spans="1:4" x14ac:dyDescent="0.2">
      <c r="A3353" s="489" t="s">
        <v>9257</v>
      </c>
      <c r="B3353" s="489" t="s">
        <v>227</v>
      </c>
      <c r="C3353" s="491">
        <v>123.49</v>
      </c>
      <c r="D3353" s="492" t="s">
        <v>4090</v>
      </c>
    </row>
    <row r="3354" spans="1:4" x14ac:dyDescent="0.2">
      <c r="A3354" s="489" t="s">
        <v>9257</v>
      </c>
      <c r="B3354" s="489" t="s">
        <v>227</v>
      </c>
      <c r="C3354" s="491">
        <v>77.099999999999994</v>
      </c>
      <c r="D3354" s="492" t="s">
        <v>4090</v>
      </c>
    </row>
    <row r="3355" spans="1:4" x14ac:dyDescent="0.2">
      <c r="A3355" s="489" t="s">
        <v>9257</v>
      </c>
      <c r="B3355" s="489" t="s">
        <v>1182</v>
      </c>
      <c r="C3355" s="491">
        <v>45.63000000000001</v>
      </c>
      <c r="D3355" s="492" t="s">
        <v>4090</v>
      </c>
    </row>
    <row r="3356" spans="1:4" x14ac:dyDescent="0.2">
      <c r="A3356" s="489" t="s">
        <v>9257</v>
      </c>
      <c r="B3356" s="489" t="s">
        <v>1182</v>
      </c>
      <c r="C3356" s="491">
        <v>45.63000000000001</v>
      </c>
      <c r="D3356" s="492" t="s">
        <v>4090</v>
      </c>
    </row>
    <row r="3357" spans="1:4" x14ac:dyDescent="0.2">
      <c r="A3357" s="489" t="s">
        <v>9257</v>
      </c>
      <c r="B3357" s="489" t="s">
        <v>1182</v>
      </c>
      <c r="C3357" s="491">
        <v>45.63000000000001</v>
      </c>
      <c r="D3357" s="492" t="s">
        <v>4090</v>
      </c>
    </row>
    <row r="3358" spans="1:4" x14ac:dyDescent="0.2">
      <c r="A3358" s="489" t="s">
        <v>9257</v>
      </c>
      <c r="B3358" s="489" t="s">
        <v>1182</v>
      </c>
      <c r="C3358" s="491">
        <v>45.63000000000001</v>
      </c>
      <c r="D3358" s="492" t="s">
        <v>4090</v>
      </c>
    </row>
    <row r="3359" spans="1:4" x14ac:dyDescent="0.2">
      <c r="A3359" s="489" t="s">
        <v>9257</v>
      </c>
      <c r="B3359" s="489" t="s">
        <v>1182</v>
      </c>
      <c r="C3359" s="491">
        <v>45.75</v>
      </c>
      <c r="D3359" s="492" t="s">
        <v>4090</v>
      </c>
    </row>
    <row r="3360" spans="1:4" x14ac:dyDescent="0.2">
      <c r="A3360" s="489" t="s">
        <v>9257</v>
      </c>
      <c r="B3360" s="489" t="s">
        <v>227</v>
      </c>
      <c r="C3360" s="491">
        <v>133.24</v>
      </c>
      <c r="D3360" s="492" t="s">
        <v>4090</v>
      </c>
    </row>
    <row r="3361" spans="1:4" x14ac:dyDescent="0.2">
      <c r="A3361" s="489" t="s">
        <v>9257</v>
      </c>
      <c r="B3361" s="489" t="s">
        <v>227</v>
      </c>
      <c r="C3361" s="491">
        <v>118.56</v>
      </c>
      <c r="D3361" s="492" t="s">
        <v>4090</v>
      </c>
    </row>
    <row r="3362" spans="1:4" x14ac:dyDescent="0.2">
      <c r="A3362" s="489" t="s">
        <v>9257</v>
      </c>
      <c r="B3362" s="489" t="s">
        <v>1175</v>
      </c>
      <c r="C3362" s="491">
        <v>25015.22</v>
      </c>
      <c r="D3362" s="492" t="s">
        <v>4090</v>
      </c>
    </row>
    <row r="3363" spans="1:4" x14ac:dyDescent="0.2">
      <c r="A3363" s="489" t="s">
        <v>9257</v>
      </c>
      <c r="B3363" s="489" t="s">
        <v>227</v>
      </c>
      <c r="C3363" s="491">
        <v>168.92</v>
      </c>
      <c r="D3363" s="492" t="s">
        <v>4090</v>
      </c>
    </row>
    <row r="3364" spans="1:4" x14ac:dyDescent="0.2">
      <c r="A3364" s="489" t="s">
        <v>9257</v>
      </c>
      <c r="B3364" s="489" t="s">
        <v>228</v>
      </c>
      <c r="C3364" s="491">
        <v>418.27000000000004</v>
      </c>
      <c r="D3364" s="492" t="s">
        <v>4090</v>
      </c>
    </row>
    <row r="3365" spans="1:4" x14ac:dyDescent="0.2">
      <c r="A3365" s="489" t="s">
        <v>9257</v>
      </c>
      <c r="B3365" s="489" t="s">
        <v>1154</v>
      </c>
      <c r="C3365" s="491">
        <v>7325.3399999999992</v>
      </c>
      <c r="D3365" s="492">
        <v>282.71296324200915</v>
      </c>
    </row>
    <row r="3366" spans="1:4" x14ac:dyDescent="0.2">
      <c r="A3366" s="489" t="s">
        <v>9257</v>
      </c>
      <c r="B3366" s="489" t="s">
        <v>228</v>
      </c>
      <c r="C3366" s="491">
        <v>567.05999999999995</v>
      </c>
      <c r="D3366" s="492" t="s">
        <v>4090</v>
      </c>
    </row>
    <row r="3367" spans="1:4" x14ac:dyDescent="0.2">
      <c r="A3367" s="489" t="s">
        <v>9257</v>
      </c>
      <c r="B3367" s="489" t="s">
        <v>228</v>
      </c>
      <c r="C3367" s="491">
        <v>498.25000000000006</v>
      </c>
      <c r="D3367" s="492" t="s">
        <v>4090</v>
      </c>
    </row>
    <row r="3368" spans="1:4" x14ac:dyDescent="0.2">
      <c r="A3368" s="489" t="s">
        <v>9257</v>
      </c>
      <c r="B3368" s="489" t="s">
        <v>1175</v>
      </c>
      <c r="C3368" s="491">
        <v>4359.03</v>
      </c>
      <c r="D3368" s="492" t="s">
        <v>4090</v>
      </c>
    </row>
    <row r="3369" spans="1:4" x14ac:dyDescent="0.2">
      <c r="A3369" s="489" t="s">
        <v>9257</v>
      </c>
      <c r="B3369" s="489" t="s">
        <v>1175</v>
      </c>
      <c r="C3369" s="491">
        <v>4227.2</v>
      </c>
      <c r="D3369" s="492" t="s">
        <v>4090</v>
      </c>
    </row>
    <row r="3370" spans="1:4" x14ac:dyDescent="0.2">
      <c r="A3370" s="489" t="s">
        <v>9257</v>
      </c>
      <c r="B3370" s="489" t="s">
        <v>1175</v>
      </c>
      <c r="C3370" s="491">
        <v>3891.32</v>
      </c>
      <c r="D3370" s="492" t="s">
        <v>4090</v>
      </c>
    </row>
    <row r="3371" spans="1:4" x14ac:dyDescent="0.2">
      <c r="A3371" s="489" t="s">
        <v>9257</v>
      </c>
      <c r="B3371" s="489" t="s">
        <v>1175</v>
      </c>
      <c r="C3371" s="491">
        <v>14053.500000000004</v>
      </c>
      <c r="D3371" s="492" t="s">
        <v>4090</v>
      </c>
    </row>
    <row r="3372" spans="1:4" x14ac:dyDescent="0.2">
      <c r="A3372" s="489" t="s">
        <v>9257</v>
      </c>
      <c r="B3372" s="489" t="s">
        <v>1175</v>
      </c>
      <c r="C3372" s="491">
        <v>13434.55</v>
      </c>
      <c r="D3372" s="492" t="s">
        <v>4090</v>
      </c>
    </row>
    <row r="3373" spans="1:4" x14ac:dyDescent="0.2">
      <c r="A3373" s="489" t="s">
        <v>9257</v>
      </c>
      <c r="B3373" s="489" t="s">
        <v>229</v>
      </c>
      <c r="C3373" s="491">
        <v>268.01</v>
      </c>
      <c r="D3373" s="492" t="s">
        <v>4090</v>
      </c>
    </row>
    <row r="3374" spans="1:4" x14ac:dyDescent="0.2">
      <c r="A3374" s="489" t="s">
        <v>9257</v>
      </c>
      <c r="B3374" s="489" t="s">
        <v>228</v>
      </c>
      <c r="C3374" s="491">
        <v>266.10000000000002</v>
      </c>
      <c r="D3374" s="492" t="s">
        <v>4090</v>
      </c>
    </row>
    <row r="3375" spans="1:4" x14ac:dyDescent="0.2">
      <c r="A3375" s="489" t="s">
        <v>9257</v>
      </c>
      <c r="B3375" s="489" t="s">
        <v>1148</v>
      </c>
      <c r="C3375" s="491">
        <v>5922.8500000000013</v>
      </c>
      <c r="D3375" s="492">
        <v>54.220887557077624</v>
      </c>
    </row>
    <row r="3376" spans="1:4" x14ac:dyDescent="0.2">
      <c r="A3376" s="489" t="s">
        <v>9257</v>
      </c>
      <c r="B3376" s="489" t="s">
        <v>229</v>
      </c>
      <c r="C3376" s="491">
        <v>262.32</v>
      </c>
      <c r="D3376" s="492" t="s">
        <v>4090</v>
      </c>
    </row>
    <row r="3377" spans="1:4" x14ac:dyDescent="0.2">
      <c r="A3377" s="489" t="s">
        <v>9257</v>
      </c>
      <c r="B3377" s="489" t="s">
        <v>227</v>
      </c>
      <c r="C3377" s="491">
        <v>470.66000000000008</v>
      </c>
      <c r="D3377" s="492" t="s">
        <v>4090</v>
      </c>
    </row>
    <row r="3378" spans="1:4" x14ac:dyDescent="0.2">
      <c r="A3378" s="489" t="s">
        <v>9257</v>
      </c>
      <c r="B3378" s="489" t="s">
        <v>227</v>
      </c>
      <c r="C3378" s="491">
        <v>2683.4900000000002</v>
      </c>
      <c r="D3378" s="492" t="s">
        <v>4090</v>
      </c>
    </row>
    <row r="3379" spans="1:4" x14ac:dyDescent="0.2">
      <c r="A3379" s="489" t="s">
        <v>9257</v>
      </c>
      <c r="B3379" s="489" t="s">
        <v>1182</v>
      </c>
      <c r="C3379" s="491">
        <v>33.83</v>
      </c>
      <c r="D3379" s="492" t="s">
        <v>4090</v>
      </c>
    </row>
    <row r="3380" spans="1:4" x14ac:dyDescent="0.2">
      <c r="A3380" s="489" t="s">
        <v>9257</v>
      </c>
      <c r="B3380" s="489" t="s">
        <v>1182</v>
      </c>
      <c r="C3380" s="491">
        <v>35.76</v>
      </c>
      <c r="D3380" s="492" t="s">
        <v>4090</v>
      </c>
    </row>
    <row r="3381" spans="1:4" x14ac:dyDescent="0.2">
      <c r="A3381" s="489" t="s">
        <v>9257</v>
      </c>
      <c r="B3381" s="489" t="s">
        <v>1182</v>
      </c>
      <c r="C3381" s="491">
        <v>48.99</v>
      </c>
      <c r="D3381" s="492" t="s">
        <v>4090</v>
      </c>
    </row>
    <row r="3382" spans="1:4" x14ac:dyDescent="0.2">
      <c r="A3382" s="489" t="s">
        <v>9257</v>
      </c>
      <c r="B3382" s="489" t="s">
        <v>1182</v>
      </c>
      <c r="C3382" s="491">
        <v>48.99</v>
      </c>
      <c r="D3382" s="492" t="s">
        <v>4090</v>
      </c>
    </row>
    <row r="3383" spans="1:4" x14ac:dyDescent="0.2">
      <c r="A3383" s="489" t="s">
        <v>9257</v>
      </c>
      <c r="B3383" s="489" t="s">
        <v>229</v>
      </c>
      <c r="C3383" s="491">
        <v>271.85000000000002</v>
      </c>
      <c r="D3383" s="492" t="s">
        <v>4090</v>
      </c>
    </row>
    <row r="3384" spans="1:4" x14ac:dyDescent="0.2">
      <c r="A3384" s="489" t="s">
        <v>9257</v>
      </c>
      <c r="B3384" s="489" t="s">
        <v>227</v>
      </c>
      <c r="C3384" s="491">
        <v>301.55</v>
      </c>
      <c r="D3384" s="492" t="s">
        <v>4090</v>
      </c>
    </row>
    <row r="3385" spans="1:4" x14ac:dyDescent="0.2">
      <c r="A3385" s="489" t="s">
        <v>9257</v>
      </c>
      <c r="B3385" s="489" t="s">
        <v>228</v>
      </c>
      <c r="C3385" s="491">
        <v>391.21</v>
      </c>
      <c r="D3385" s="492" t="s">
        <v>4090</v>
      </c>
    </row>
    <row r="3386" spans="1:4" x14ac:dyDescent="0.2">
      <c r="A3386" s="489" t="s">
        <v>9257</v>
      </c>
      <c r="B3386" s="489" t="s">
        <v>227</v>
      </c>
      <c r="C3386" s="491">
        <v>770.11</v>
      </c>
      <c r="D3386" s="492" t="s">
        <v>4090</v>
      </c>
    </row>
    <row r="3387" spans="1:4" x14ac:dyDescent="0.2">
      <c r="A3387" s="489" t="s">
        <v>9257</v>
      </c>
      <c r="B3387" s="489" t="s">
        <v>1175</v>
      </c>
      <c r="C3387" s="491">
        <v>14696.63</v>
      </c>
      <c r="D3387" s="492" t="s">
        <v>4090</v>
      </c>
    </row>
    <row r="3388" spans="1:4" x14ac:dyDescent="0.2">
      <c r="A3388" s="489" t="s">
        <v>9257</v>
      </c>
      <c r="B3388" s="489" t="s">
        <v>1175</v>
      </c>
      <c r="C3388" s="491">
        <v>9955.0499999999993</v>
      </c>
      <c r="D3388" s="492" t="s">
        <v>4090</v>
      </c>
    </row>
    <row r="3389" spans="1:4" x14ac:dyDescent="0.2">
      <c r="A3389" s="489" t="s">
        <v>9257</v>
      </c>
      <c r="B3389" s="489" t="s">
        <v>227</v>
      </c>
      <c r="C3389" s="491">
        <v>746.68999999999994</v>
      </c>
      <c r="D3389" s="492" t="s">
        <v>4090</v>
      </c>
    </row>
    <row r="3390" spans="1:4" x14ac:dyDescent="0.2">
      <c r="A3390" s="489" t="s">
        <v>9257</v>
      </c>
      <c r="B3390" s="489" t="s">
        <v>227</v>
      </c>
      <c r="C3390" s="491">
        <v>13.21</v>
      </c>
      <c r="D3390" s="492" t="s">
        <v>4090</v>
      </c>
    </row>
    <row r="3391" spans="1:4" x14ac:dyDescent="0.2">
      <c r="A3391" s="489" t="s">
        <v>9257</v>
      </c>
      <c r="B3391" s="489" t="s">
        <v>1175</v>
      </c>
      <c r="C3391" s="491">
        <v>3048.8700000000003</v>
      </c>
      <c r="D3391" s="492" t="s">
        <v>4090</v>
      </c>
    </row>
    <row r="3392" spans="1:4" x14ac:dyDescent="0.2">
      <c r="A3392" s="489" t="s">
        <v>9257</v>
      </c>
      <c r="B3392" s="489" t="s">
        <v>1175</v>
      </c>
      <c r="C3392" s="491">
        <v>1829.27</v>
      </c>
      <c r="D3392" s="492" t="s">
        <v>4090</v>
      </c>
    </row>
    <row r="3393" spans="1:4" x14ac:dyDescent="0.2">
      <c r="A3393" s="489" t="s">
        <v>9257</v>
      </c>
      <c r="B3393" s="489" t="s">
        <v>228</v>
      </c>
      <c r="C3393" s="491">
        <v>339.98</v>
      </c>
      <c r="D3393" s="492" t="s">
        <v>4090</v>
      </c>
    </row>
    <row r="3394" spans="1:4" x14ac:dyDescent="0.2">
      <c r="A3394" s="489" t="s">
        <v>9257</v>
      </c>
      <c r="B3394" s="489" t="s">
        <v>1175</v>
      </c>
      <c r="C3394" s="491">
        <v>20427.010000000002</v>
      </c>
      <c r="D3394" s="492" t="s">
        <v>4090</v>
      </c>
    </row>
    <row r="3395" spans="1:4" x14ac:dyDescent="0.2">
      <c r="A3395" s="489" t="s">
        <v>9257</v>
      </c>
      <c r="B3395" s="489" t="s">
        <v>1175</v>
      </c>
      <c r="C3395" s="491">
        <v>3501.76</v>
      </c>
      <c r="D3395" s="492" t="s">
        <v>4090</v>
      </c>
    </row>
    <row r="3396" spans="1:4" x14ac:dyDescent="0.2">
      <c r="A3396" s="489" t="s">
        <v>9257</v>
      </c>
      <c r="B3396" s="489" t="s">
        <v>1175</v>
      </c>
      <c r="C3396" s="491">
        <v>3409.05</v>
      </c>
      <c r="D3396" s="492" t="s">
        <v>4090</v>
      </c>
    </row>
    <row r="3397" spans="1:4" x14ac:dyDescent="0.2">
      <c r="A3397" s="489" t="s">
        <v>9257</v>
      </c>
      <c r="B3397" s="489" t="s">
        <v>228</v>
      </c>
      <c r="C3397" s="491">
        <v>531.66</v>
      </c>
      <c r="D3397" s="492" t="s">
        <v>4090</v>
      </c>
    </row>
    <row r="3398" spans="1:4" x14ac:dyDescent="0.2">
      <c r="A3398" s="489" t="s">
        <v>9257</v>
      </c>
      <c r="B3398" s="489" t="s">
        <v>1175</v>
      </c>
      <c r="C3398" s="491">
        <v>2910.13</v>
      </c>
      <c r="D3398" s="492" t="s">
        <v>4090</v>
      </c>
    </row>
    <row r="3399" spans="1:4" x14ac:dyDescent="0.2">
      <c r="A3399" s="489" t="s">
        <v>9257</v>
      </c>
      <c r="B3399" s="489" t="s">
        <v>206</v>
      </c>
      <c r="C3399" s="491">
        <v>16035.88</v>
      </c>
      <c r="D3399" s="492" t="s">
        <v>4090</v>
      </c>
    </row>
    <row r="3400" spans="1:4" x14ac:dyDescent="0.2">
      <c r="A3400" s="489" t="s">
        <v>9257</v>
      </c>
      <c r="B3400" s="489" t="s">
        <v>227</v>
      </c>
      <c r="C3400" s="491">
        <v>269.84999999999997</v>
      </c>
      <c r="D3400" s="492" t="s">
        <v>4090</v>
      </c>
    </row>
    <row r="3401" spans="1:4" x14ac:dyDescent="0.2">
      <c r="A3401" s="489" t="s">
        <v>9257</v>
      </c>
      <c r="B3401" s="489" t="s">
        <v>227</v>
      </c>
      <c r="C3401" s="491">
        <v>145.76999999999998</v>
      </c>
      <c r="D3401" s="492" t="s">
        <v>4090</v>
      </c>
    </row>
    <row r="3402" spans="1:4" x14ac:dyDescent="0.2">
      <c r="A3402" s="489" t="s">
        <v>9257</v>
      </c>
      <c r="B3402" s="489" t="s">
        <v>206</v>
      </c>
      <c r="C3402" s="491">
        <v>3940.2400000000002</v>
      </c>
      <c r="D3402" s="492" t="s">
        <v>4090</v>
      </c>
    </row>
    <row r="3403" spans="1:4" x14ac:dyDescent="0.2">
      <c r="A3403" s="489" t="s">
        <v>9257</v>
      </c>
      <c r="B3403" s="489" t="s">
        <v>206</v>
      </c>
      <c r="C3403" s="491">
        <v>3940.2400000000002</v>
      </c>
      <c r="D3403" s="492" t="s">
        <v>4090</v>
      </c>
    </row>
    <row r="3404" spans="1:4" x14ac:dyDescent="0.2">
      <c r="A3404" s="489" t="s">
        <v>9257</v>
      </c>
      <c r="B3404" s="489" t="s">
        <v>206</v>
      </c>
      <c r="C3404" s="491">
        <v>3940.2400000000002</v>
      </c>
      <c r="D3404" s="492" t="s">
        <v>4090</v>
      </c>
    </row>
    <row r="3405" spans="1:4" x14ac:dyDescent="0.2">
      <c r="A3405" s="489" t="s">
        <v>9257</v>
      </c>
      <c r="B3405" s="489" t="s">
        <v>206</v>
      </c>
      <c r="C3405" s="491">
        <v>27394.370000000006</v>
      </c>
      <c r="D3405" s="492" t="s">
        <v>4090</v>
      </c>
    </row>
    <row r="3406" spans="1:4" x14ac:dyDescent="0.2">
      <c r="A3406" s="489" t="s">
        <v>9257</v>
      </c>
      <c r="B3406" s="489" t="s">
        <v>227</v>
      </c>
      <c r="C3406" s="491">
        <v>279.57</v>
      </c>
      <c r="D3406" s="492" t="s">
        <v>4090</v>
      </c>
    </row>
    <row r="3407" spans="1:4" x14ac:dyDescent="0.2">
      <c r="A3407" s="489" t="s">
        <v>9257</v>
      </c>
      <c r="B3407" s="489" t="s">
        <v>1175</v>
      </c>
      <c r="C3407" s="491">
        <v>3281.6</v>
      </c>
      <c r="D3407" s="492" t="s">
        <v>4090</v>
      </c>
    </row>
    <row r="3408" spans="1:4" x14ac:dyDescent="0.2">
      <c r="A3408" s="489" t="s">
        <v>9257</v>
      </c>
      <c r="B3408" s="489" t="s">
        <v>1163</v>
      </c>
      <c r="C3408" s="491">
        <v>8122.95</v>
      </c>
      <c r="D3408" s="492">
        <v>103.25480479452052</v>
      </c>
    </row>
    <row r="3409" spans="1:4" x14ac:dyDescent="0.2">
      <c r="A3409" s="489" t="s">
        <v>9257</v>
      </c>
      <c r="B3409" s="489" t="s">
        <v>229</v>
      </c>
      <c r="C3409" s="491">
        <v>220.8</v>
      </c>
      <c r="D3409" s="492" t="s">
        <v>4090</v>
      </c>
    </row>
    <row r="3410" spans="1:4" x14ac:dyDescent="0.2">
      <c r="A3410" s="489" t="s">
        <v>9257</v>
      </c>
      <c r="B3410" s="489" t="s">
        <v>227</v>
      </c>
      <c r="C3410" s="491">
        <v>354.87</v>
      </c>
      <c r="D3410" s="492" t="s">
        <v>4090</v>
      </c>
    </row>
    <row r="3411" spans="1:4" x14ac:dyDescent="0.2">
      <c r="A3411" s="489" t="s">
        <v>9257</v>
      </c>
      <c r="B3411" s="489" t="s">
        <v>229</v>
      </c>
      <c r="C3411" s="491">
        <v>119.22999999999999</v>
      </c>
      <c r="D3411" s="492" t="s">
        <v>4090</v>
      </c>
    </row>
    <row r="3412" spans="1:4" x14ac:dyDescent="0.2">
      <c r="A3412" s="489" t="s">
        <v>9257</v>
      </c>
      <c r="B3412" s="489" t="s">
        <v>1175</v>
      </c>
      <c r="C3412" s="491">
        <v>100246.23000000001</v>
      </c>
      <c r="D3412" s="492" t="s">
        <v>4090</v>
      </c>
    </row>
    <row r="3413" spans="1:4" x14ac:dyDescent="0.2">
      <c r="A3413" s="489" t="s">
        <v>9257</v>
      </c>
      <c r="B3413" s="489" t="s">
        <v>1175</v>
      </c>
      <c r="C3413" s="491">
        <v>14440.2</v>
      </c>
      <c r="D3413" s="492" t="s">
        <v>4090</v>
      </c>
    </row>
    <row r="3414" spans="1:4" x14ac:dyDescent="0.2">
      <c r="A3414" s="489" t="s">
        <v>9257</v>
      </c>
      <c r="B3414" s="489" t="s">
        <v>1182</v>
      </c>
      <c r="C3414" s="491">
        <v>1673.05</v>
      </c>
      <c r="D3414" s="492" t="s">
        <v>4090</v>
      </c>
    </row>
    <row r="3415" spans="1:4" x14ac:dyDescent="0.2">
      <c r="A3415" s="489" t="s">
        <v>9257</v>
      </c>
      <c r="B3415" s="489" t="s">
        <v>227</v>
      </c>
      <c r="C3415" s="491">
        <v>254.83000000000004</v>
      </c>
      <c r="D3415" s="492" t="s">
        <v>4090</v>
      </c>
    </row>
    <row r="3416" spans="1:4" x14ac:dyDescent="0.2">
      <c r="A3416" s="489" t="s">
        <v>9257</v>
      </c>
      <c r="B3416" s="489" t="s">
        <v>227</v>
      </c>
      <c r="C3416" s="491">
        <v>395.92</v>
      </c>
      <c r="D3416" s="492" t="s">
        <v>4090</v>
      </c>
    </row>
    <row r="3417" spans="1:4" x14ac:dyDescent="0.2">
      <c r="A3417" s="489" t="s">
        <v>9257</v>
      </c>
      <c r="B3417" s="489" t="s">
        <v>1182</v>
      </c>
      <c r="C3417" s="491">
        <v>1879.13</v>
      </c>
      <c r="D3417" s="492" t="s">
        <v>4090</v>
      </c>
    </row>
    <row r="3418" spans="1:4" x14ac:dyDescent="0.2">
      <c r="A3418" s="489" t="s">
        <v>9257</v>
      </c>
      <c r="B3418" s="489" t="s">
        <v>229</v>
      </c>
      <c r="C3418" s="491">
        <v>288.39</v>
      </c>
      <c r="D3418" s="492" t="s">
        <v>4090</v>
      </c>
    </row>
    <row r="3419" spans="1:4" x14ac:dyDescent="0.2">
      <c r="A3419" s="489" t="s">
        <v>9257</v>
      </c>
      <c r="B3419" s="489" t="s">
        <v>206</v>
      </c>
      <c r="C3419" s="491">
        <v>17717.060000000001</v>
      </c>
      <c r="D3419" s="492" t="s">
        <v>4090</v>
      </c>
    </row>
    <row r="3420" spans="1:4" x14ac:dyDescent="0.2">
      <c r="A3420" s="489" t="s">
        <v>9257</v>
      </c>
      <c r="B3420" s="489" t="s">
        <v>206</v>
      </c>
      <c r="C3420" s="491">
        <v>17717.060000000001</v>
      </c>
      <c r="D3420" s="492" t="s">
        <v>4090</v>
      </c>
    </row>
    <row r="3421" spans="1:4" x14ac:dyDescent="0.2">
      <c r="A3421" s="489" t="s">
        <v>9257</v>
      </c>
      <c r="B3421" s="489" t="s">
        <v>206</v>
      </c>
      <c r="C3421" s="491">
        <v>17717.060000000001</v>
      </c>
      <c r="D3421" s="492" t="s">
        <v>4090</v>
      </c>
    </row>
    <row r="3422" spans="1:4" x14ac:dyDescent="0.2">
      <c r="A3422" s="489" t="s">
        <v>9257</v>
      </c>
      <c r="B3422" s="489" t="s">
        <v>206</v>
      </c>
      <c r="C3422" s="491">
        <v>17717.060000000001</v>
      </c>
      <c r="D3422" s="492" t="s">
        <v>4090</v>
      </c>
    </row>
    <row r="3423" spans="1:4" x14ac:dyDescent="0.2">
      <c r="A3423" s="489" t="s">
        <v>9257</v>
      </c>
      <c r="B3423" s="489" t="s">
        <v>206</v>
      </c>
      <c r="C3423" s="491">
        <v>17717.060000000001</v>
      </c>
      <c r="D3423" s="492" t="s">
        <v>4090</v>
      </c>
    </row>
    <row r="3424" spans="1:4" x14ac:dyDescent="0.2">
      <c r="A3424" s="489" t="s">
        <v>9257</v>
      </c>
      <c r="B3424" s="489" t="s">
        <v>1175</v>
      </c>
      <c r="C3424" s="491">
        <v>9141.85</v>
      </c>
      <c r="D3424" s="492" t="s">
        <v>4090</v>
      </c>
    </row>
    <row r="3425" spans="1:4" x14ac:dyDescent="0.2">
      <c r="A3425" s="489" t="s">
        <v>9257</v>
      </c>
      <c r="B3425" s="489" t="s">
        <v>206</v>
      </c>
      <c r="C3425" s="491">
        <v>3429.4</v>
      </c>
      <c r="D3425" s="492" t="s">
        <v>4090</v>
      </c>
    </row>
    <row r="3426" spans="1:4" x14ac:dyDescent="0.2">
      <c r="A3426" s="489" t="s">
        <v>9257</v>
      </c>
      <c r="B3426" s="489" t="s">
        <v>206</v>
      </c>
      <c r="C3426" s="491">
        <v>3429.4</v>
      </c>
      <c r="D3426" s="492" t="s">
        <v>4090</v>
      </c>
    </row>
    <row r="3427" spans="1:4" x14ac:dyDescent="0.2">
      <c r="A3427" s="489" t="s">
        <v>9257</v>
      </c>
      <c r="B3427" s="489" t="s">
        <v>228</v>
      </c>
      <c r="C3427" s="491">
        <v>369.27</v>
      </c>
      <c r="D3427" s="492" t="s">
        <v>4090</v>
      </c>
    </row>
    <row r="3428" spans="1:4" x14ac:dyDescent="0.2">
      <c r="A3428" s="489" t="s">
        <v>9257</v>
      </c>
      <c r="B3428" s="489" t="s">
        <v>1175</v>
      </c>
      <c r="C3428" s="491">
        <v>7045.49</v>
      </c>
      <c r="D3428" s="492" t="s">
        <v>4090</v>
      </c>
    </row>
    <row r="3429" spans="1:4" x14ac:dyDescent="0.2">
      <c r="A3429" s="489" t="s">
        <v>9257</v>
      </c>
      <c r="B3429" s="489" t="s">
        <v>1175</v>
      </c>
      <c r="C3429" s="491">
        <v>2205.1400000000003</v>
      </c>
      <c r="D3429" s="492" t="s">
        <v>4090</v>
      </c>
    </row>
    <row r="3430" spans="1:4" x14ac:dyDescent="0.2">
      <c r="A3430" s="489" t="s">
        <v>9257</v>
      </c>
      <c r="B3430" s="489" t="s">
        <v>1175</v>
      </c>
      <c r="C3430" s="491">
        <v>2267.7600000000002</v>
      </c>
      <c r="D3430" s="492" t="s">
        <v>4090</v>
      </c>
    </row>
    <row r="3431" spans="1:4" x14ac:dyDescent="0.2">
      <c r="A3431" s="489" t="s">
        <v>9257</v>
      </c>
      <c r="B3431" s="489" t="s">
        <v>1182</v>
      </c>
      <c r="C3431" s="491">
        <v>2092</v>
      </c>
      <c r="D3431" s="492" t="s">
        <v>4090</v>
      </c>
    </row>
    <row r="3432" spans="1:4" x14ac:dyDescent="0.2">
      <c r="A3432" s="489" t="s">
        <v>9257</v>
      </c>
      <c r="B3432" s="489" t="s">
        <v>1182</v>
      </c>
      <c r="C3432" s="491">
        <v>1024.76</v>
      </c>
      <c r="D3432" s="492" t="s">
        <v>4090</v>
      </c>
    </row>
    <row r="3433" spans="1:4" x14ac:dyDescent="0.2">
      <c r="A3433" s="489" t="s">
        <v>9257</v>
      </c>
      <c r="B3433" s="489" t="s">
        <v>1147</v>
      </c>
      <c r="C3433" s="491">
        <v>2969.83</v>
      </c>
      <c r="D3433" s="492">
        <v>93.983447488584446</v>
      </c>
    </row>
    <row r="3434" spans="1:4" x14ac:dyDescent="0.2">
      <c r="A3434" s="489" t="s">
        <v>9257</v>
      </c>
      <c r="B3434" s="489" t="s">
        <v>228</v>
      </c>
      <c r="C3434" s="491">
        <v>471.23</v>
      </c>
      <c r="D3434" s="492" t="s">
        <v>4090</v>
      </c>
    </row>
    <row r="3435" spans="1:4" x14ac:dyDescent="0.2">
      <c r="A3435" s="489" t="s">
        <v>9257</v>
      </c>
      <c r="B3435" s="489" t="s">
        <v>1149</v>
      </c>
      <c r="C3435" s="491">
        <v>43.79</v>
      </c>
      <c r="D3435" s="492">
        <v>2.0820776255707787</v>
      </c>
    </row>
    <row r="3436" spans="1:4" x14ac:dyDescent="0.2">
      <c r="A3436" s="489" t="s">
        <v>9257</v>
      </c>
      <c r="B3436" s="489" t="s">
        <v>1175</v>
      </c>
      <c r="C3436" s="491">
        <v>7652.3899999999994</v>
      </c>
      <c r="D3436" s="492" t="s">
        <v>4090</v>
      </c>
    </row>
    <row r="3437" spans="1:4" x14ac:dyDescent="0.2">
      <c r="A3437" s="489" t="s">
        <v>9257</v>
      </c>
      <c r="B3437" s="489" t="s">
        <v>228</v>
      </c>
      <c r="C3437" s="491">
        <v>307.61</v>
      </c>
      <c r="D3437" s="492" t="s">
        <v>4090</v>
      </c>
    </row>
    <row r="3438" spans="1:4" x14ac:dyDescent="0.2">
      <c r="A3438" s="489" t="s">
        <v>9257</v>
      </c>
      <c r="B3438" s="489" t="s">
        <v>228</v>
      </c>
      <c r="C3438" s="491">
        <v>340.38</v>
      </c>
      <c r="D3438" s="492" t="s">
        <v>4090</v>
      </c>
    </row>
    <row r="3439" spans="1:4" x14ac:dyDescent="0.2">
      <c r="A3439" s="489" t="s">
        <v>9257</v>
      </c>
      <c r="B3439" s="489" t="s">
        <v>227</v>
      </c>
      <c r="C3439" s="491">
        <v>522.88</v>
      </c>
      <c r="D3439" s="492" t="s">
        <v>4090</v>
      </c>
    </row>
    <row r="3440" spans="1:4" x14ac:dyDescent="0.2">
      <c r="A3440" s="489" t="s">
        <v>9257</v>
      </c>
      <c r="B3440" s="489" t="s">
        <v>228</v>
      </c>
      <c r="C3440" s="491">
        <v>387.56</v>
      </c>
      <c r="D3440" s="492" t="s">
        <v>4090</v>
      </c>
    </row>
    <row r="3441" spans="1:4" x14ac:dyDescent="0.2">
      <c r="A3441" s="489" t="s">
        <v>9257</v>
      </c>
      <c r="B3441" s="489" t="s">
        <v>1182</v>
      </c>
      <c r="C3441" s="491">
        <v>194.60000000000002</v>
      </c>
      <c r="D3441" s="492" t="s">
        <v>4090</v>
      </c>
    </row>
    <row r="3442" spans="1:4" x14ac:dyDescent="0.2">
      <c r="A3442" s="489" t="s">
        <v>9257</v>
      </c>
      <c r="B3442" s="489" t="s">
        <v>229</v>
      </c>
      <c r="C3442" s="491">
        <v>291.39999999999998</v>
      </c>
      <c r="D3442" s="492" t="s">
        <v>4090</v>
      </c>
    </row>
    <row r="3443" spans="1:4" x14ac:dyDescent="0.2">
      <c r="A3443" s="489" t="s">
        <v>9257</v>
      </c>
      <c r="B3443" s="489" t="s">
        <v>227</v>
      </c>
      <c r="C3443" s="491">
        <v>524.1</v>
      </c>
      <c r="D3443" s="492" t="s">
        <v>4090</v>
      </c>
    </row>
    <row r="3444" spans="1:4" x14ac:dyDescent="0.2">
      <c r="A3444" s="489" t="s">
        <v>9257</v>
      </c>
      <c r="B3444" s="489" t="s">
        <v>1182</v>
      </c>
      <c r="C3444" s="491">
        <v>102.92</v>
      </c>
      <c r="D3444" s="492" t="s">
        <v>4090</v>
      </c>
    </row>
    <row r="3445" spans="1:4" x14ac:dyDescent="0.2">
      <c r="A3445" s="489" t="s">
        <v>9257</v>
      </c>
      <c r="B3445" s="489" t="s">
        <v>1182</v>
      </c>
      <c r="C3445" s="491">
        <v>33.32</v>
      </c>
      <c r="D3445" s="492" t="s">
        <v>4090</v>
      </c>
    </row>
    <row r="3446" spans="1:4" x14ac:dyDescent="0.2">
      <c r="A3446" s="489" t="s">
        <v>9257</v>
      </c>
      <c r="B3446" s="489" t="s">
        <v>1182</v>
      </c>
      <c r="C3446" s="491">
        <v>25.45</v>
      </c>
      <c r="D3446" s="492" t="s">
        <v>4090</v>
      </c>
    </row>
    <row r="3447" spans="1:4" x14ac:dyDescent="0.2">
      <c r="A3447" s="489" t="s">
        <v>9257</v>
      </c>
      <c r="B3447" s="489" t="s">
        <v>1182</v>
      </c>
      <c r="C3447" s="491">
        <v>149.38</v>
      </c>
      <c r="D3447" s="492" t="s">
        <v>4090</v>
      </c>
    </row>
    <row r="3448" spans="1:4" x14ac:dyDescent="0.2">
      <c r="A3448" s="489" t="s">
        <v>9257</v>
      </c>
      <c r="B3448" s="489" t="s">
        <v>1182</v>
      </c>
      <c r="C3448" s="491">
        <v>13.350000000000001</v>
      </c>
      <c r="D3448" s="492" t="s">
        <v>4090</v>
      </c>
    </row>
    <row r="3449" spans="1:4" x14ac:dyDescent="0.2">
      <c r="A3449" s="489" t="s">
        <v>9257</v>
      </c>
      <c r="B3449" s="489" t="s">
        <v>1182</v>
      </c>
      <c r="C3449" s="491">
        <v>1.7</v>
      </c>
      <c r="D3449" s="492" t="s">
        <v>4090</v>
      </c>
    </row>
    <row r="3450" spans="1:4" x14ac:dyDescent="0.2">
      <c r="A3450" s="489" t="s">
        <v>9257</v>
      </c>
      <c r="B3450" s="489" t="s">
        <v>1182</v>
      </c>
      <c r="C3450" s="491">
        <v>15.050000000000002</v>
      </c>
      <c r="D3450" s="492" t="s">
        <v>4090</v>
      </c>
    </row>
    <row r="3451" spans="1:4" x14ac:dyDescent="0.2">
      <c r="A3451" s="489" t="s">
        <v>9257</v>
      </c>
      <c r="B3451" s="489" t="s">
        <v>1182</v>
      </c>
      <c r="C3451" s="491">
        <v>7.8500000000000005</v>
      </c>
      <c r="D3451" s="492" t="s">
        <v>4090</v>
      </c>
    </row>
    <row r="3452" spans="1:4" x14ac:dyDescent="0.2">
      <c r="A3452" s="489" t="s">
        <v>9257</v>
      </c>
      <c r="B3452" s="489" t="s">
        <v>227</v>
      </c>
      <c r="C3452" s="491">
        <v>50.04</v>
      </c>
      <c r="D3452" s="492" t="s">
        <v>4090</v>
      </c>
    </row>
    <row r="3453" spans="1:4" x14ac:dyDescent="0.2">
      <c r="A3453" s="489" t="s">
        <v>9257</v>
      </c>
      <c r="B3453" s="489" t="s">
        <v>227</v>
      </c>
      <c r="C3453" s="491">
        <v>8.379999999999999</v>
      </c>
      <c r="D3453" s="492" t="s">
        <v>4090</v>
      </c>
    </row>
    <row r="3454" spans="1:4" x14ac:dyDescent="0.2">
      <c r="A3454" s="489" t="s">
        <v>9257</v>
      </c>
      <c r="B3454" s="489" t="s">
        <v>1182</v>
      </c>
      <c r="C3454" s="491">
        <v>10128.16</v>
      </c>
      <c r="D3454" s="492" t="s">
        <v>4090</v>
      </c>
    </row>
    <row r="3455" spans="1:4" x14ac:dyDescent="0.2">
      <c r="A3455" s="489" t="s">
        <v>9257</v>
      </c>
      <c r="B3455" s="489" t="s">
        <v>206</v>
      </c>
      <c r="C3455" s="491">
        <v>13645.29</v>
      </c>
      <c r="D3455" s="492" t="s">
        <v>4090</v>
      </c>
    </row>
    <row r="3456" spans="1:4" x14ac:dyDescent="0.2">
      <c r="A3456" s="489" t="s">
        <v>9257</v>
      </c>
      <c r="B3456" s="489" t="s">
        <v>206</v>
      </c>
      <c r="C3456" s="491">
        <v>13847.149999999998</v>
      </c>
      <c r="D3456" s="492" t="s">
        <v>4090</v>
      </c>
    </row>
    <row r="3457" spans="1:4" x14ac:dyDescent="0.2">
      <c r="A3457" s="489" t="s">
        <v>9257</v>
      </c>
      <c r="B3457" s="489" t="s">
        <v>206</v>
      </c>
      <c r="C3457" s="491">
        <v>12428.36</v>
      </c>
      <c r="D3457" s="492" t="s">
        <v>4090</v>
      </c>
    </row>
    <row r="3458" spans="1:4" x14ac:dyDescent="0.2">
      <c r="A3458" s="489" t="s">
        <v>9257</v>
      </c>
      <c r="B3458" s="489" t="s">
        <v>206</v>
      </c>
      <c r="C3458" s="491">
        <v>13343.32</v>
      </c>
      <c r="D3458" s="492" t="s">
        <v>4090</v>
      </c>
    </row>
    <row r="3459" spans="1:4" x14ac:dyDescent="0.2">
      <c r="A3459" s="489" t="s">
        <v>9257</v>
      </c>
      <c r="B3459" s="489" t="s">
        <v>206</v>
      </c>
      <c r="C3459" s="491">
        <v>13699.490000000002</v>
      </c>
      <c r="D3459" s="492" t="s">
        <v>4090</v>
      </c>
    </row>
    <row r="3460" spans="1:4" x14ac:dyDescent="0.2">
      <c r="A3460" s="489" t="s">
        <v>9257</v>
      </c>
      <c r="B3460" s="489" t="s">
        <v>206</v>
      </c>
      <c r="C3460" s="491">
        <v>11055.58</v>
      </c>
      <c r="D3460" s="492" t="s">
        <v>4090</v>
      </c>
    </row>
    <row r="3461" spans="1:4" x14ac:dyDescent="0.2">
      <c r="A3461" s="489" t="s">
        <v>9257</v>
      </c>
      <c r="B3461" s="489" t="s">
        <v>206</v>
      </c>
      <c r="C3461" s="491">
        <v>20269.36</v>
      </c>
      <c r="D3461" s="492" t="s">
        <v>4090</v>
      </c>
    </row>
    <row r="3462" spans="1:4" x14ac:dyDescent="0.2">
      <c r="A3462" s="489" t="s">
        <v>9257</v>
      </c>
      <c r="B3462" s="489" t="s">
        <v>227</v>
      </c>
      <c r="C3462" s="491">
        <v>1330.0899999999997</v>
      </c>
      <c r="D3462" s="492" t="s">
        <v>4090</v>
      </c>
    </row>
    <row r="3463" spans="1:4" x14ac:dyDescent="0.2">
      <c r="A3463" s="489" t="s">
        <v>9257</v>
      </c>
      <c r="B3463" s="489" t="s">
        <v>206</v>
      </c>
      <c r="C3463" s="491">
        <v>11501.77</v>
      </c>
      <c r="D3463" s="492" t="s">
        <v>4090</v>
      </c>
    </row>
    <row r="3464" spans="1:4" x14ac:dyDescent="0.2">
      <c r="A3464" s="489" t="s">
        <v>9257</v>
      </c>
      <c r="B3464" s="489" t="s">
        <v>206</v>
      </c>
      <c r="C3464" s="491">
        <v>11501.77</v>
      </c>
      <c r="D3464" s="492" t="s">
        <v>4090</v>
      </c>
    </row>
    <row r="3465" spans="1:4" x14ac:dyDescent="0.2">
      <c r="A3465" s="489" t="s">
        <v>9257</v>
      </c>
      <c r="B3465" s="489" t="s">
        <v>206</v>
      </c>
      <c r="C3465" s="491">
        <v>11501.77</v>
      </c>
      <c r="D3465" s="492" t="s">
        <v>4090</v>
      </c>
    </row>
    <row r="3466" spans="1:4" x14ac:dyDescent="0.2">
      <c r="A3466" s="489" t="s">
        <v>9257</v>
      </c>
      <c r="B3466" s="489" t="s">
        <v>206</v>
      </c>
      <c r="C3466" s="491">
        <v>11501.77</v>
      </c>
      <c r="D3466" s="492" t="s">
        <v>4090</v>
      </c>
    </row>
    <row r="3467" spans="1:4" x14ac:dyDescent="0.2">
      <c r="A3467" s="489" t="s">
        <v>9257</v>
      </c>
      <c r="B3467" s="489" t="s">
        <v>206</v>
      </c>
      <c r="C3467" s="491">
        <v>11501.77</v>
      </c>
      <c r="D3467" s="492" t="s">
        <v>4090</v>
      </c>
    </row>
    <row r="3468" spans="1:4" x14ac:dyDescent="0.2">
      <c r="A3468" s="489" t="s">
        <v>9257</v>
      </c>
      <c r="B3468" s="489" t="s">
        <v>229</v>
      </c>
      <c r="C3468" s="491">
        <v>585.92000000000007</v>
      </c>
      <c r="D3468" s="492" t="s">
        <v>4090</v>
      </c>
    </row>
    <row r="3469" spans="1:4" x14ac:dyDescent="0.2">
      <c r="A3469" s="489" t="s">
        <v>9257</v>
      </c>
      <c r="B3469" s="489" t="s">
        <v>1184</v>
      </c>
      <c r="C3469" s="491">
        <v>5.52</v>
      </c>
      <c r="D3469" s="492" t="s">
        <v>4090</v>
      </c>
    </row>
    <row r="3470" spans="1:4" x14ac:dyDescent="0.2">
      <c r="A3470" s="489" t="s">
        <v>9257</v>
      </c>
      <c r="B3470" s="489" t="s">
        <v>1184</v>
      </c>
      <c r="C3470" s="491">
        <v>28.740000000000002</v>
      </c>
      <c r="D3470" s="492" t="s">
        <v>4090</v>
      </c>
    </row>
    <row r="3471" spans="1:4" x14ac:dyDescent="0.2">
      <c r="A3471" s="489" t="s">
        <v>9257</v>
      </c>
      <c r="B3471" s="489" t="s">
        <v>1184</v>
      </c>
      <c r="C3471" s="491">
        <v>4.83</v>
      </c>
      <c r="D3471" s="492" t="s">
        <v>4090</v>
      </c>
    </row>
    <row r="3472" spans="1:4" x14ac:dyDescent="0.2">
      <c r="A3472" s="489" t="s">
        <v>9257</v>
      </c>
      <c r="B3472" s="489" t="s">
        <v>1184</v>
      </c>
      <c r="C3472" s="491">
        <v>2.52</v>
      </c>
      <c r="D3472" s="492" t="s">
        <v>4090</v>
      </c>
    </row>
    <row r="3473" spans="1:4" x14ac:dyDescent="0.2">
      <c r="A3473" s="489" t="s">
        <v>9257</v>
      </c>
      <c r="B3473" s="489" t="s">
        <v>1184</v>
      </c>
      <c r="C3473" s="491">
        <v>12.580000000000002</v>
      </c>
      <c r="D3473" s="492" t="s">
        <v>4090</v>
      </c>
    </row>
    <row r="3474" spans="1:4" x14ac:dyDescent="0.2">
      <c r="A3474" s="489" t="s">
        <v>9257</v>
      </c>
      <c r="B3474" s="489" t="s">
        <v>1184</v>
      </c>
      <c r="C3474" s="491">
        <v>7.910000000000001</v>
      </c>
      <c r="D3474" s="492" t="s">
        <v>4090</v>
      </c>
    </row>
    <row r="3475" spans="1:4" x14ac:dyDescent="0.2">
      <c r="A3475" s="489" t="s">
        <v>9257</v>
      </c>
      <c r="B3475" s="489" t="s">
        <v>1184</v>
      </c>
      <c r="C3475" s="491">
        <v>13.43</v>
      </c>
      <c r="D3475" s="492" t="s">
        <v>4090</v>
      </c>
    </row>
    <row r="3476" spans="1:4" x14ac:dyDescent="0.2">
      <c r="A3476" s="489" t="s">
        <v>9257</v>
      </c>
      <c r="B3476" s="489" t="s">
        <v>229</v>
      </c>
      <c r="C3476" s="491">
        <v>6.9</v>
      </c>
      <c r="D3476" s="492" t="s">
        <v>4090</v>
      </c>
    </row>
    <row r="3477" spans="1:4" x14ac:dyDescent="0.2">
      <c r="A3477" s="489" t="s">
        <v>9257</v>
      </c>
      <c r="B3477" s="489" t="s">
        <v>1184</v>
      </c>
      <c r="C3477" s="491">
        <v>6.14</v>
      </c>
      <c r="D3477" s="492" t="s">
        <v>4090</v>
      </c>
    </row>
    <row r="3478" spans="1:4" x14ac:dyDescent="0.2">
      <c r="A3478" s="489" t="s">
        <v>9257</v>
      </c>
      <c r="B3478" s="489" t="s">
        <v>1184</v>
      </c>
      <c r="C3478" s="491">
        <v>2.46</v>
      </c>
      <c r="D3478" s="492" t="s">
        <v>4090</v>
      </c>
    </row>
    <row r="3479" spans="1:4" x14ac:dyDescent="0.2">
      <c r="A3479" s="489" t="s">
        <v>9257</v>
      </c>
      <c r="B3479" s="489" t="s">
        <v>1184</v>
      </c>
      <c r="C3479" s="491">
        <v>62.559999999999995</v>
      </c>
      <c r="D3479" s="492" t="s">
        <v>4090</v>
      </c>
    </row>
    <row r="3480" spans="1:4" x14ac:dyDescent="0.2">
      <c r="A3480" s="489" t="s">
        <v>9257</v>
      </c>
      <c r="B3480" s="489" t="s">
        <v>1184</v>
      </c>
      <c r="C3480" s="491">
        <v>8.73</v>
      </c>
      <c r="D3480" s="492" t="s">
        <v>4090</v>
      </c>
    </row>
    <row r="3481" spans="1:4" x14ac:dyDescent="0.2">
      <c r="A3481" s="489" t="s">
        <v>9257</v>
      </c>
      <c r="B3481" s="489" t="s">
        <v>1184</v>
      </c>
      <c r="C3481" s="491">
        <v>36.26</v>
      </c>
      <c r="D3481" s="492" t="s">
        <v>4090</v>
      </c>
    </row>
    <row r="3482" spans="1:4" x14ac:dyDescent="0.2">
      <c r="A3482" s="489" t="s">
        <v>9257</v>
      </c>
      <c r="B3482" s="489" t="s">
        <v>1184</v>
      </c>
      <c r="C3482" s="491">
        <v>55.730000000000011</v>
      </c>
      <c r="D3482" s="492" t="s">
        <v>4090</v>
      </c>
    </row>
    <row r="3483" spans="1:4" x14ac:dyDescent="0.2">
      <c r="A3483" s="489" t="s">
        <v>9257</v>
      </c>
      <c r="B3483" s="489" t="s">
        <v>1184</v>
      </c>
      <c r="C3483" s="491">
        <v>16.07</v>
      </c>
      <c r="D3483" s="492" t="s">
        <v>4090</v>
      </c>
    </row>
    <row r="3484" spans="1:4" x14ac:dyDescent="0.2">
      <c r="A3484" s="489" t="s">
        <v>9257</v>
      </c>
      <c r="B3484" s="489" t="s">
        <v>1184</v>
      </c>
      <c r="C3484" s="491">
        <v>9.7899999999999991</v>
      </c>
      <c r="D3484" s="492" t="s">
        <v>4090</v>
      </c>
    </row>
    <row r="3485" spans="1:4" x14ac:dyDescent="0.2">
      <c r="A3485" s="489" t="s">
        <v>9257</v>
      </c>
      <c r="B3485" s="489" t="s">
        <v>1184</v>
      </c>
      <c r="C3485" s="491">
        <v>8.67</v>
      </c>
      <c r="D3485" s="492" t="s">
        <v>4090</v>
      </c>
    </row>
    <row r="3486" spans="1:4" x14ac:dyDescent="0.2">
      <c r="A3486" s="489" t="s">
        <v>9257</v>
      </c>
      <c r="B3486" s="489" t="s">
        <v>1184</v>
      </c>
      <c r="C3486" s="491">
        <v>2.4500000000000002</v>
      </c>
      <c r="D3486" s="492" t="s">
        <v>4090</v>
      </c>
    </row>
    <row r="3487" spans="1:4" x14ac:dyDescent="0.2">
      <c r="A3487" s="489" t="s">
        <v>9257</v>
      </c>
      <c r="B3487" s="489" t="s">
        <v>1184</v>
      </c>
      <c r="C3487" s="491">
        <v>13.020000000000001</v>
      </c>
      <c r="D3487" s="492" t="s">
        <v>4090</v>
      </c>
    </row>
    <row r="3488" spans="1:4" x14ac:dyDescent="0.2">
      <c r="A3488" s="489" t="s">
        <v>9257</v>
      </c>
      <c r="B3488" s="489" t="s">
        <v>1184</v>
      </c>
      <c r="C3488" s="491">
        <v>8.4600000000000009</v>
      </c>
      <c r="D3488" s="492" t="s">
        <v>4090</v>
      </c>
    </row>
    <row r="3489" spans="1:4" x14ac:dyDescent="0.2">
      <c r="A3489" s="489" t="s">
        <v>9257</v>
      </c>
      <c r="B3489" s="489" t="s">
        <v>1184</v>
      </c>
      <c r="C3489" s="491">
        <v>11.319999999999999</v>
      </c>
      <c r="D3489" s="492" t="s">
        <v>4090</v>
      </c>
    </row>
    <row r="3490" spans="1:4" x14ac:dyDescent="0.2">
      <c r="A3490" s="489" t="s">
        <v>9257</v>
      </c>
      <c r="B3490" s="489" t="s">
        <v>1184</v>
      </c>
      <c r="C3490" s="491">
        <v>4.8599999999999994</v>
      </c>
      <c r="D3490" s="492" t="s">
        <v>4090</v>
      </c>
    </row>
    <row r="3491" spans="1:4" x14ac:dyDescent="0.2">
      <c r="A3491" s="489" t="s">
        <v>9257</v>
      </c>
      <c r="B3491" s="489" t="s">
        <v>1184</v>
      </c>
      <c r="C3491" s="491">
        <v>17.940000000000001</v>
      </c>
      <c r="D3491" s="492" t="s">
        <v>4090</v>
      </c>
    </row>
    <row r="3492" spans="1:4" x14ac:dyDescent="0.2">
      <c r="A3492" s="489" t="s">
        <v>9257</v>
      </c>
      <c r="B3492" s="489" t="s">
        <v>229</v>
      </c>
      <c r="C3492" s="491">
        <v>15.66</v>
      </c>
      <c r="D3492" s="492" t="s">
        <v>4090</v>
      </c>
    </row>
    <row r="3493" spans="1:4" x14ac:dyDescent="0.2">
      <c r="A3493" s="489" t="s">
        <v>9257</v>
      </c>
      <c r="B3493" s="489" t="s">
        <v>1184</v>
      </c>
      <c r="C3493" s="491">
        <v>73.22</v>
      </c>
      <c r="D3493" s="492" t="s">
        <v>4090</v>
      </c>
    </row>
    <row r="3494" spans="1:4" x14ac:dyDescent="0.2">
      <c r="A3494" s="489" t="s">
        <v>9257</v>
      </c>
      <c r="B3494" s="489" t="s">
        <v>1184</v>
      </c>
      <c r="C3494" s="491">
        <v>38.85</v>
      </c>
      <c r="D3494" s="492" t="s">
        <v>4090</v>
      </c>
    </row>
    <row r="3495" spans="1:4" x14ac:dyDescent="0.2">
      <c r="A3495" s="489" t="s">
        <v>9257</v>
      </c>
      <c r="B3495" s="489" t="s">
        <v>1184</v>
      </c>
      <c r="C3495" s="491">
        <v>36.299999999999997</v>
      </c>
      <c r="D3495" s="492" t="s">
        <v>4090</v>
      </c>
    </row>
    <row r="3496" spans="1:4" x14ac:dyDescent="0.2">
      <c r="A3496" s="489" t="s">
        <v>9257</v>
      </c>
      <c r="B3496" s="489" t="s">
        <v>1184</v>
      </c>
      <c r="C3496" s="491">
        <v>13.48</v>
      </c>
      <c r="D3496" s="492" t="s">
        <v>4090</v>
      </c>
    </row>
    <row r="3497" spans="1:4" x14ac:dyDescent="0.2">
      <c r="A3497" s="489" t="s">
        <v>9257</v>
      </c>
      <c r="B3497" s="489" t="s">
        <v>1184</v>
      </c>
      <c r="C3497" s="491">
        <v>38.1</v>
      </c>
      <c r="D3497" s="492" t="s">
        <v>4090</v>
      </c>
    </row>
    <row r="3498" spans="1:4" x14ac:dyDescent="0.2">
      <c r="A3498" s="489" t="s">
        <v>9257</v>
      </c>
      <c r="B3498" s="489" t="s">
        <v>1184</v>
      </c>
      <c r="C3498" s="491">
        <v>25.31</v>
      </c>
      <c r="D3498" s="492" t="s">
        <v>4090</v>
      </c>
    </row>
    <row r="3499" spans="1:4" x14ac:dyDescent="0.2">
      <c r="A3499" s="489" t="s">
        <v>9257</v>
      </c>
      <c r="B3499" s="489" t="s">
        <v>1184</v>
      </c>
      <c r="C3499" s="491">
        <v>46.410000000000004</v>
      </c>
      <c r="D3499" s="492" t="s">
        <v>4090</v>
      </c>
    </row>
    <row r="3500" spans="1:4" x14ac:dyDescent="0.2">
      <c r="A3500" s="489" t="s">
        <v>9257</v>
      </c>
      <c r="B3500" s="489" t="s">
        <v>1184</v>
      </c>
      <c r="C3500" s="491">
        <v>82.49</v>
      </c>
      <c r="D3500" s="492" t="s">
        <v>4090</v>
      </c>
    </row>
    <row r="3501" spans="1:4" x14ac:dyDescent="0.2">
      <c r="A3501" s="489" t="s">
        <v>9257</v>
      </c>
      <c r="B3501" s="489" t="s">
        <v>1184</v>
      </c>
      <c r="C3501" s="491">
        <v>19.46</v>
      </c>
      <c r="D3501" s="492" t="s">
        <v>4090</v>
      </c>
    </row>
    <row r="3502" spans="1:4" x14ac:dyDescent="0.2">
      <c r="A3502" s="489" t="s">
        <v>9257</v>
      </c>
      <c r="B3502" s="489" t="s">
        <v>1184</v>
      </c>
      <c r="C3502" s="491">
        <v>8.6399999999999988</v>
      </c>
      <c r="D3502" s="492" t="s">
        <v>4090</v>
      </c>
    </row>
    <row r="3503" spans="1:4" x14ac:dyDescent="0.2">
      <c r="A3503" s="489" t="s">
        <v>9257</v>
      </c>
      <c r="B3503" s="489" t="s">
        <v>1184</v>
      </c>
      <c r="C3503" s="491">
        <v>35.160000000000004</v>
      </c>
      <c r="D3503" s="492" t="s">
        <v>4090</v>
      </c>
    </row>
    <row r="3504" spans="1:4" x14ac:dyDescent="0.2">
      <c r="A3504" s="489" t="s">
        <v>9257</v>
      </c>
      <c r="B3504" s="489" t="s">
        <v>1184</v>
      </c>
      <c r="C3504" s="491">
        <v>11.52</v>
      </c>
      <c r="D3504" s="492" t="s">
        <v>4090</v>
      </c>
    </row>
    <row r="3505" spans="1:4" x14ac:dyDescent="0.2">
      <c r="A3505" s="489" t="s">
        <v>9257</v>
      </c>
      <c r="B3505" s="489" t="s">
        <v>1184</v>
      </c>
      <c r="C3505" s="491">
        <v>20.5</v>
      </c>
      <c r="D3505" s="492" t="s">
        <v>4090</v>
      </c>
    </row>
    <row r="3506" spans="1:4" x14ac:dyDescent="0.2">
      <c r="A3506" s="489" t="s">
        <v>9257</v>
      </c>
      <c r="B3506" s="489" t="s">
        <v>1184</v>
      </c>
      <c r="C3506" s="491">
        <v>12.42</v>
      </c>
      <c r="D3506" s="492" t="s">
        <v>4090</v>
      </c>
    </row>
    <row r="3507" spans="1:4" x14ac:dyDescent="0.2">
      <c r="A3507" s="489" t="s">
        <v>9257</v>
      </c>
      <c r="B3507" s="489" t="s">
        <v>1184</v>
      </c>
      <c r="C3507" s="491">
        <v>18.2</v>
      </c>
      <c r="D3507" s="492" t="s">
        <v>4090</v>
      </c>
    </row>
    <row r="3508" spans="1:4" x14ac:dyDescent="0.2">
      <c r="A3508" s="489" t="s">
        <v>9257</v>
      </c>
      <c r="B3508" s="489" t="s">
        <v>1184</v>
      </c>
      <c r="C3508" s="491">
        <v>5.5299999999999994</v>
      </c>
      <c r="D3508" s="492" t="s">
        <v>4090</v>
      </c>
    </row>
    <row r="3509" spans="1:4" x14ac:dyDescent="0.2">
      <c r="A3509" s="489" t="s">
        <v>9257</v>
      </c>
      <c r="B3509" s="489" t="s">
        <v>1184</v>
      </c>
      <c r="C3509" s="491">
        <v>13.290000000000001</v>
      </c>
      <c r="D3509" s="492" t="s">
        <v>4090</v>
      </c>
    </row>
    <row r="3510" spans="1:4" x14ac:dyDescent="0.2">
      <c r="A3510" s="489" t="s">
        <v>9257</v>
      </c>
      <c r="B3510" s="489" t="s">
        <v>1184</v>
      </c>
      <c r="C3510" s="491">
        <v>13.860000000000001</v>
      </c>
      <c r="D3510" s="492" t="s">
        <v>4090</v>
      </c>
    </row>
    <row r="3511" spans="1:4" x14ac:dyDescent="0.2">
      <c r="A3511" s="489" t="s">
        <v>9257</v>
      </c>
      <c r="B3511" s="489" t="s">
        <v>1184</v>
      </c>
      <c r="C3511" s="491">
        <v>4.7100000000000009</v>
      </c>
      <c r="D3511" s="492" t="s">
        <v>4090</v>
      </c>
    </row>
    <row r="3512" spans="1:4" x14ac:dyDescent="0.2">
      <c r="A3512" s="489" t="s">
        <v>9257</v>
      </c>
      <c r="B3512" s="489" t="s">
        <v>1184</v>
      </c>
      <c r="C3512" s="491">
        <v>25.14</v>
      </c>
      <c r="D3512" s="492" t="s">
        <v>4090</v>
      </c>
    </row>
    <row r="3513" spans="1:4" x14ac:dyDescent="0.2">
      <c r="A3513" s="489" t="s">
        <v>9257</v>
      </c>
      <c r="B3513" s="489" t="s">
        <v>1184</v>
      </c>
      <c r="C3513" s="491">
        <v>9.1</v>
      </c>
      <c r="D3513" s="492" t="s">
        <v>4090</v>
      </c>
    </row>
    <row r="3514" spans="1:4" x14ac:dyDescent="0.2">
      <c r="A3514" s="489" t="s">
        <v>9257</v>
      </c>
      <c r="B3514" s="489" t="s">
        <v>1184</v>
      </c>
      <c r="C3514" s="491">
        <v>3.6</v>
      </c>
      <c r="D3514" s="492" t="s">
        <v>4090</v>
      </c>
    </row>
    <row r="3515" spans="1:4" x14ac:dyDescent="0.2">
      <c r="A3515" s="489" t="s">
        <v>9257</v>
      </c>
      <c r="B3515" s="489" t="s">
        <v>1184</v>
      </c>
      <c r="C3515" s="491">
        <v>18.75</v>
      </c>
      <c r="D3515" s="492" t="s">
        <v>4090</v>
      </c>
    </row>
    <row r="3516" spans="1:4" x14ac:dyDescent="0.2">
      <c r="A3516" s="489" t="s">
        <v>9257</v>
      </c>
      <c r="B3516" s="489" t="s">
        <v>1184</v>
      </c>
      <c r="C3516" s="491">
        <v>7.379999999999999</v>
      </c>
      <c r="D3516" s="492" t="s">
        <v>4090</v>
      </c>
    </row>
    <row r="3517" spans="1:4" x14ac:dyDescent="0.2">
      <c r="A3517" s="489" t="s">
        <v>9257</v>
      </c>
      <c r="B3517" s="489" t="s">
        <v>1184</v>
      </c>
      <c r="C3517" s="491">
        <v>5.9000000000000012</v>
      </c>
      <c r="D3517" s="492" t="s">
        <v>4090</v>
      </c>
    </row>
    <row r="3518" spans="1:4" x14ac:dyDescent="0.2">
      <c r="A3518" s="489" t="s">
        <v>9257</v>
      </c>
      <c r="B3518" s="489" t="s">
        <v>1184</v>
      </c>
      <c r="C3518" s="491">
        <v>7.5500000000000007</v>
      </c>
      <c r="D3518" s="492" t="s">
        <v>4090</v>
      </c>
    </row>
    <row r="3519" spans="1:4" x14ac:dyDescent="0.2">
      <c r="A3519" s="489" t="s">
        <v>9257</v>
      </c>
      <c r="B3519" s="489" t="s">
        <v>1184</v>
      </c>
      <c r="C3519" s="491">
        <v>7.82</v>
      </c>
      <c r="D3519" s="492" t="s">
        <v>4090</v>
      </c>
    </row>
    <row r="3520" spans="1:4" x14ac:dyDescent="0.2">
      <c r="A3520" s="489" t="s">
        <v>9257</v>
      </c>
      <c r="B3520" s="489" t="s">
        <v>1184</v>
      </c>
      <c r="C3520" s="491">
        <v>10.1</v>
      </c>
      <c r="D3520" s="492" t="s">
        <v>4090</v>
      </c>
    </row>
    <row r="3521" spans="1:4" x14ac:dyDescent="0.2">
      <c r="A3521" s="489" t="s">
        <v>9257</v>
      </c>
      <c r="B3521" s="489" t="s">
        <v>1184</v>
      </c>
      <c r="C3521" s="491">
        <v>9.67</v>
      </c>
      <c r="D3521" s="492" t="s">
        <v>4090</v>
      </c>
    </row>
    <row r="3522" spans="1:4" x14ac:dyDescent="0.2">
      <c r="A3522" s="489" t="s">
        <v>9257</v>
      </c>
      <c r="B3522" s="489" t="s">
        <v>1184</v>
      </c>
      <c r="C3522" s="491">
        <v>1.6099999999999999</v>
      </c>
      <c r="D3522" s="492" t="s">
        <v>4090</v>
      </c>
    </row>
    <row r="3523" spans="1:4" x14ac:dyDescent="0.2">
      <c r="A3523" s="489" t="s">
        <v>9257</v>
      </c>
      <c r="B3523" s="489" t="s">
        <v>1184</v>
      </c>
      <c r="C3523" s="491">
        <v>22.54</v>
      </c>
      <c r="D3523" s="492" t="s">
        <v>4090</v>
      </c>
    </row>
    <row r="3524" spans="1:4" x14ac:dyDescent="0.2">
      <c r="A3524" s="489" t="s">
        <v>9257</v>
      </c>
      <c r="B3524" s="489" t="s">
        <v>1184</v>
      </c>
      <c r="C3524" s="491">
        <v>29.189999999999998</v>
      </c>
      <c r="D3524" s="492" t="s">
        <v>4090</v>
      </c>
    </row>
    <row r="3525" spans="1:4" x14ac:dyDescent="0.2">
      <c r="A3525" s="489" t="s">
        <v>9257</v>
      </c>
      <c r="B3525" s="489" t="s">
        <v>1184</v>
      </c>
      <c r="C3525" s="491">
        <v>13.54</v>
      </c>
      <c r="D3525" s="492" t="s">
        <v>4090</v>
      </c>
    </row>
    <row r="3526" spans="1:4" x14ac:dyDescent="0.2">
      <c r="A3526" s="489" t="s">
        <v>9257</v>
      </c>
      <c r="B3526" s="489" t="s">
        <v>1184</v>
      </c>
      <c r="C3526" s="491">
        <v>11.01</v>
      </c>
      <c r="D3526" s="492" t="s">
        <v>4090</v>
      </c>
    </row>
    <row r="3527" spans="1:4" x14ac:dyDescent="0.2">
      <c r="A3527" s="489" t="s">
        <v>9257</v>
      </c>
      <c r="B3527" s="489" t="s">
        <v>1184</v>
      </c>
      <c r="C3527" s="491">
        <v>11.599999999999998</v>
      </c>
      <c r="D3527" s="492" t="s">
        <v>4090</v>
      </c>
    </row>
    <row r="3528" spans="1:4" x14ac:dyDescent="0.2">
      <c r="A3528" s="489" t="s">
        <v>9257</v>
      </c>
      <c r="B3528" s="489" t="s">
        <v>1184</v>
      </c>
      <c r="C3528" s="491">
        <v>11.980000000000002</v>
      </c>
      <c r="D3528" s="492" t="s">
        <v>4090</v>
      </c>
    </row>
    <row r="3529" spans="1:4" x14ac:dyDescent="0.2">
      <c r="A3529" s="489" t="s">
        <v>9257</v>
      </c>
      <c r="B3529" s="489" t="s">
        <v>1184</v>
      </c>
      <c r="C3529" s="491">
        <v>10.99</v>
      </c>
      <c r="D3529" s="492" t="s">
        <v>4090</v>
      </c>
    </row>
    <row r="3530" spans="1:4" x14ac:dyDescent="0.2">
      <c r="A3530" s="489" t="s">
        <v>9257</v>
      </c>
      <c r="B3530" s="489" t="s">
        <v>1184</v>
      </c>
      <c r="C3530" s="491">
        <v>65.300000000000011</v>
      </c>
      <c r="D3530" s="492" t="s">
        <v>4090</v>
      </c>
    </row>
    <row r="3531" spans="1:4" x14ac:dyDescent="0.2">
      <c r="A3531" s="489" t="s">
        <v>9257</v>
      </c>
      <c r="B3531" s="489" t="s">
        <v>1184</v>
      </c>
      <c r="C3531" s="491">
        <v>149.12</v>
      </c>
      <c r="D3531" s="492" t="s">
        <v>4090</v>
      </c>
    </row>
    <row r="3532" spans="1:4" x14ac:dyDescent="0.2">
      <c r="A3532" s="489" t="s">
        <v>9257</v>
      </c>
      <c r="B3532" s="489" t="s">
        <v>1184</v>
      </c>
      <c r="C3532" s="491">
        <v>7.910000000000001</v>
      </c>
      <c r="D3532" s="492" t="s">
        <v>4090</v>
      </c>
    </row>
    <row r="3533" spans="1:4" x14ac:dyDescent="0.2">
      <c r="A3533" s="489" t="s">
        <v>9257</v>
      </c>
      <c r="B3533" s="489" t="s">
        <v>1184</v>
      </c>
      <c r="C3533" s="491">
        <v>48.04</v>
      </c>
      <c r="D3533" s="492" t="s">
        <v>4090</v>
      </c>
    </row>
    <row r="3534" spans="1:4" x14ac:dyDescent="0.2">
      <c r="A3534" s="489" t="s">
        <v>9257</v>
      </c>
      <c r="B3534" s="489" t="s">
        <v>1184</v>
      </c>
      <c r="C3534" s="491">
        <v>10.459999999999999</v>
      </c>
      <c r="D3534" s="492" t="s">
        <v>4090</v>
      </c>
    </row>
    <row r="3535" spans="1:4" x14ac:dyDescent="0.2">
      <c r="A3535" s="489" t="s">
        <v>9257</v>
      </c>
      <c r="B3535" s="489" t="s">
        <v>1184</v>
      </c>
      <c r="C3535" s="491">
        <v>7.9200000000000008</v>
      </c>
      <c r="D3535" s="492" t="s">
        <v>4090</v>
      </c>
    </row>
    <row r="3536" spans="1:4" x14ac:dyDescent="0.2">
      <c r="A3536" s="489" t="s">
        <v>9257</v>
      </c>
      <c r="B3536" s="489" t="s">
        <v>1184</v>
      </c>
      <c r="C3536" s="491">
        <v>38.94</v>
      </c>
      <c r="D3536" s="492" t="s">
        <v>4090</v>
      </c>
    </row>
    <row r="3537" spans="1:4" x14ac:dyDescent="0.2">
      <c r="A3537" s="489" t="s">
        <v>9257</v>
      </c>
      <c r="B3537" s="489" t="s">
        <v>1184</v>
      </c>
      <c r="C3537" s="491">
        <v>6.69</v>
      </c>
      <c r="D3537" s="492" t="s">
        <v>4090</v>
      </c>
    </row>
    <row r="3538" spans="1:4" x14ac:dyDescent="0.2">
      <c r="A3538" s="489" t="s">
        <v>9257</v>
      </c>
      <c r="B3538" s="489" t="s">
        <v>1184</v>
      </c>
      <c r="C3538" s="491">
        <v>3.7700000000000005</v>
      </c>
      <c r="D3538" s="492" t="s">
        <v>4090</v>
      </c>
    </row>
    <row r="3539" spans="1:4" x14ac:dyDescent="0.2">
      <c r="A3539" s="489" t="s">
        <v>9257</v>
      </c>
      <c r="B3539" s="489" t="s">
        <v>1184</v>
      </c>
      <c r="C3539" s="491">
        <v>4.43</v>
      </c>
      <c r="D3539" s="492" t="s">
        <v>4090</v>
      </c>
    </row>
    <row r="3540" spans="1:4" x14ac:dyDescent="0.2">
      <c r="A3540" s="489" t="s">
        <v>9257</v>
      </c>
      <c r="B3540" s="489" t="s">
        <v>1184</v>
      </c>
      <c r="C3540" s="491">
        <v>5.3900000000000006</v>
      </c>
      <c r="D3540" s="492" t="s">
        <v>4090</v>
      </c>
    </row>
    <row r="3541" spans="1:4" x14ac:dyDescent="0.2">
      <c r="A3541" s="489" t="s">
        <v>9257</v>
      </c>
      <c r="B3541" s="489" t="s">
        <v>1184</v>
      </c>
      <c r="C3541" s="491">
        <v>12.67</v>
      </c>
      <c r="D3541" s="492" t="s">
        <v>4090</v>
      </c>
    </row>
    <row r="3542" spans="1:4" x14ac:dyDescent="0.2">
      <c r="A3542" s="489" t="s">
        <v>9257</v>
      </c>
      <c r="B3542" s="489" t="s">
        <v>1184</v>
      </c>
      <c r="C3542" s="491">
        <v>54.920000000000009</v>
      </c>
      <c r="D3542" s="492" t="s">
        <v>4090</v>
      </c>
    </row>
    <row r="3543" spans="1:4" x14ac:dyDescent="0.2">
      <c r="A3543" s="489" t="s">
        <v>9257</v>
      </c>
      <c r="B3543" s="489" t="s">
        <v>1184</v>
      </c>
      <c r="C3543" s="491">
        <v>108.60000000000001</v>
      </c>
      <c r="D3543" s="492" t="s">
        <v>4090</v>
      </c>
    </row>
    <row r="3544" spans="1:4" x14ac:dyDescent="0.2">
      <c r="A3544" s="489" t="s">
        <v>9257</v>
      </c>
      <c r="B3544" s="489" t="s">
        <v>1184</v>
      </c>
      <c r="C3544" s="491">
        <v>30.92</v>
      </c>
      <c r="D3544" s="492" t="s">
        <v>4090</v>
      </c>
    </row>
    <row r="3545" spans="1:4" x14ac:dyDescent="0.2">
      <c r="A3545" s="489" t="s">
        <v>9257</v>
      </c>
      <c r="B3545" s="489" t="s">
        <v>1184</v>
      </c>
      <c r="C3545" s="491">
        <v>5.75</v>
      </c>
      <c r="D3545" s="492" t="s">
        <v>4090</v>
      </c>
    </row>
    <row r="3546" spans="1:4" x14ac:dyDescent="0.2">
      <c r="A3546" s="489" t="s">
        <v>9257</v>
      </c>
      <c r="B3546" s="489" t="s">
        <v>1184</v>
      </c>
      <c r="C3546" s="491">
        <v>1.48</v>
      </c>
      <c r="D3546" s="492" t="s">
        <v>4090</v>
      </c>
    </row>
    <row r="3547" spans="1:4" x14ac:dyDescent="0.2">
      <c r="A3547" s="489" t="s">
        <v>9257</v>
      </c>
      <c r="B3547" s="489" t="s">
        <v>1184</v>
      </c>
      <c r="C3547" s="491">
        <v>57.9</v>
      </c>
      <c r="D3547" s="492" t="s">
        <v>4090</v>
      </c>
    </row>
    <row r="3548" spans="1:4" x14ac:dyDescent="0.2">
      <c r="A3548" s="489" t="s">
        <v>9257</v>
      </c>
      <c r="B3548" s="489" t="s">
        <v>1184</v>
      </c>
      <c r="C3548" s="491">
        <v>6.92</v>
      </c>
      <c r="D3548" s="492" t="s">
        <v>4090</v>
      </c>
    </row>
    <row r="3549" spans="1:4" x14ac:dyDescent="0.2">
      <c r="A3549" s="489" t="s">
        <v>9257</v>
      </c>
      <c r="B3549" s="489" t="s">
        <v>1184</v>
      </c>
      <c r="C3549" s="491">
        <v>2.9700000000000006</v>
      </c>
      <c r="D3549" s="492" t="s">
        <v>4090</v>
      </c>
    </row>
    <row r="3550" spans="1:4" x14ac:dyDescent="0.2">
      <c r="A3550" s="489" t="s">
        <v>9257</v>
      </c>
      <c r="B3550" s="489" t="s">
        <v>1184</v>
      </c>
      <c r="C3550" s="491">
        <v>15.189999999999998</v>
      </c>
      <c r="D3550" s="492" t="s">
        <v>4090</v>
      </c>
    </row>
    <row r="3551" spans="1:4" x14ac:dyDescent="0.2">
      <c r="A3551" s="489" t="s">
        <v>9257</v>
      </c>
      <c r="B3551" s="489" t="s">
        <v>1184</v>
      </c>
      <c r="C3551" s="491">
        <v>26.11</v>
      </c>
      <c r="D3551" s="492" t="s">
        <v>4090</v>
      </c>
    </row>
    <row r="3552" spans="1:4" x14ac:dyDescent="0.2">
      <c r="A3552" s="489" t="s">
        <v>9257</v>
      </c>
      <c r="B3552" s="489" t="s">
        <v>1184</v>
      </c>
      <c r="C3552" s="491">
        <v>22.21</v>
      </c>
      <c r="D3552" s="492" t="s">
        <v>4090</v>
      </c>
    </row>
    <row r="3553" spans="1:4" x14ac:dyDescent="0.2">
      <c r="A3553" s="489" t="s">
        <v>9257</v>
      </c>
      <c r="B3553" s="489" t="s">
        <v>1184</v>
      </c>
      <c r="C3553" s="491">
        <v>11.31</v>
      </c>
      <c r="D3553" s="492" t="s">
        <v>4090</v>
      </c>
    </row>
    <row r="3554" spans="1:4" x14ac:dyDescent="0.2">
      <c r="A3554" s="489" t="s">
        <v>9257</v>
      </c>
      <c r="B3554" s="489" t="s">
        <v>229</v>
      </c>
      <c r="C3554" s="491">
        <v>13.569999999999999</v>
      </c>
      <c r="D3554" s="492" t="s">
        <v>4090</v>
      </c>
    </row>
    <row r="3555" spans="1:4" x14ac:dyDescent="0.2">
      <c r="A3555" s="489" t="s">
        <v>9257</v>
      </c>
      <c r="B3555" s="489" t="s">
        <v>1184</v>
      </c>
      <c r="C3555" s="491">
        <v>10.130000000000003</v>
      </c>
      <c r="D3555" s="492" t="s">
        <v>4090</v>
      </c>
    </row>
    <row r="3556" spans="1:4" x14ac:dyDescent="0.2">
      <c r="A3556" s="489" t="s">
        <v>9257</v>
      </c>
      <c r="B3556" s="489" t="s">
        <v>1184</v>
      </c>
      <c r="C3556" s="491">
        <v>20.66</v>
      </c>
      <c r="D3556" s="492" t="s">
        <v>4090</v>
      </c>
    </row>
    <row r="3557" spans="1:4" x14ac:dyDescent="0.2">
      <c r="A3557" s="489" t="s">
        <v>9257</v>
      </c>
      <c r="B3557" s="489" t="s">
        <v>1184</v>
      </c>
      <c r="C3557" s="491">
        <v>5.0900000000000007</v>
      </c>
      <c r="D3557" s="492" t="s">
        <v>4090</v>
      </c>
    </row>
    <row r="3558" spans="1:4" x14ac:dyDescent="0.2">
      <c r="A3558" s="489" t="s">
        <v>9257</v>
      </c>
      <c r="B3558" s="489" t="s">
        <v>1184</v>
      </c>
      <c r="C3558" s="491">
        <v>3.6400000000000006</v>
      </c>
      <c r="D3558" s="492" t="s">
        <v>4090</v>
      </c>
    </row>
    <row r="3559" spans="1:4" x14ac:dyDescent="0.2">
      <c r="A3559" s="489" t="s">
        <v>9257</v>
      </c>
      <c r="B3559" s="489" t="s">
        <v>1184</v>
      </c>
      <c r="C3559" s="491">
        <v>4.84</v>
      </c>
      <c r="D3559" s="492" t="s">
        <v>4090</v>
      </c>
    </row>
    <row r="3560" spans="1:4" x14ac:dyDescent="0.2">
      <c r="A3560" s="489" t="s">
        <v>9257</v>
      </c>
      <c r="B3560" s="489" t="s">
        <v>1184</v>
      </c>
      <c r="C3560" s="491">
        <v>8.0900000000000016</v>
      </c>
      <c r="D3560" s="492" t="s">
        <v>4090</v>
      </c>
    </row>
    <row r="3561" spans="1:4" x14ac:dyDescent="0.2">
      <c r="A3561" s="489" t="s">
        <v>9257</v>
      </c>
      <c r="B3561" s="489" t="s">
        <v>1184</v>
      </c>
      <c r="C3561" s="491">
        <v>11.16</v>
      </c>
      <c r="D3561" s="492" t="s">
        <v>4090</v>
      </c>
    </row>
    <row r="3562" spans="1:4" x14ac:dyDescent="0.2">
      <c r="A3562" s="489" t="s">
        <v>9257</v>
      </c>
      <c r="B3562" s="489" t="s">
        <v>1184</v>
      </c>
      <c r="C3562" s="491">
        <v>6.76</v>
      </c>
      <c r="D3562" s="492" t="s">
        <v>4090</v>
      </c>
    </row>
    <row r="3563" spans="1:4" x14ac:dyDescent="0.2">
      <c r="A3563" s="489" t="s">
        <v>9257</v>
      </c>
      <c r="B3563" s="489" t="s">
        <v>1184</v>
      </c>
      <c r="C3563" s="491">
        <v>61.310000000000009</v>
      </c>
      <c r="D3563" s="492" t="s">
        <v>4090</v>
      </c>
    </row>
    <row r="3564" spans="1:4" x14ac:dyDescent="0.2">
      <c r="A3564" s="489" t="s">
        <v>9257</v>
      </c>
      <c r="B3564" s="489" t="s">
        <v>1184</v>
      </c>
      <c r="C3564" s="491">
        <v>8.6199999999999992</v>
      </c>
      <c r="D3564" s="492" t="s">
        <v>4090</v>
      </c>
    </row>
    <row r="3565" spans="1:4" x14ac:dyDescent="0.2">
      <c r="A3565" s="489" t="s">
        <v>9257</v>
      </c>
      <c r="B3565" s="489" t="s">
        <v>1184</v>
      </c>
      <c r="C3565" s="491">
        <v>14.370000000000003</v>
      </c>
      <c r="D3565" s="492" t="s">
        <v>4090</v>
      </c>
    </row>
    <row r="3566" spans="1:4" x14ac:dyDescent="0.2">
      <c r="A3566" s="489" t="s">
        <v>9257</v>
      </c>
      <c r="B3566" s="489" t="s">
        <v>1184</v>
      </c>
      <c r="C3566" s="491">
        <v>48.87</v>
      </c>
      <c r="D3566" s="492" t="s">
        <v>4090</v>
      </c>
    </row>
    <row r="3567" spans="1:4" x14ac:dyDescent="0.2">
      <c r="A3567" s="489" t="s">
        <v>9257</v>
      </c>
      <c r="B3567" s="489" t="s">
        <v>1184</v>
      </c>
      <c r="C3567" s="491">
        <v>20.87</v>
      </c>
      <c r="D3567" s="492" t="s">
        <v>4090</v>
      </c>
    </row>
    <row r="3568" spans="1:4" x14ac:dyDescent="0.2">
      <c r="A3568" s="489" t="s">
        <v>9257</v>
      </c>
      <c r="B3568" s="489" t="s">
        <v>229</v>
      </c>
      <c r="C3568" s="491">
        <v>13.509999999999998</v>
      </c>
      <c r="D3568" s="492" t="s">
        <v>4090</v>
      </c>
    </row>
    <row r="3569" spans="1:4" x14ac:dyDescent="0.2">
      <c r="A3569" s="489" t="s">
        <v>9257</v>
      </c>
      <c r="B3569" s="489" t="s">
        <v>1184</v>
      </c>
      <c r="C3569" s="491">
        <v>7.1400000000000015</v>
      </c>
      <c r="D3569" s="492" t="s">
        <v>4090</v>
      </c>
    </row>
    <row r="3570" spans="1:4" x14ac:dyDescent="0.2">
      <c r="A3570" s="489" t="s">
        <v>9257</v>
      </c>
      <c r="B3570" s="489" t="s">
        <v>1184</v>
      </c>
      <c r="C3570" s="491">
        <v>7.0900000000000007</v>
      </c>
      <c r="D3570" s="492" t="s">
        <v>4090</v>
      </c>
    </row>
    <row r="3571" spans="1:4" x14ac:dyDescent="0.2">
      <c r="A3571" s="489" t="s">
        <v>9257</v>
      </c>
      <c r="B3571" s="489" t="s">
        <v>1184</v>
      </c>
      <c r="C3571" s="491">
        <v>21.28</v>
      </c>
      <c r="D3571" s="492" t="s">
        <v>4090</v>
      </c>
    </row>
    <row r="3572" spans="1:4" x14ac:dyDescent="0.2">
      <c r="A3572" s="489" t="s">
        <v>9257</v>
      </c>
      <c r="B3572" s="489" t="s">
        <v>1184</v>
      </c>
      <c r="C3572" s="491">
        <v>6.8000000000000007</v>
      </c>
      <c r="D3572" s="492" t="s">
        <v>4090</v>
      </c>
    </row>
    <row r="3573" spans="1:4" x14ac:dyDescent="0.2">
      <c r="A3573" s="489" t="s">
        <v>9257</v>
      </c>
      <c r="B3573" s="489" t="s">
        <v>1184</v>
      </c>
      <c r="C3573" s="491">
        <v>11.39</v>
      </c>
      <c r="D3573" s="492" t="s">
        <v>4090</v>
      </c>
    </row>
    <row r="3574" spans="1:4" x14ac:dyDescent="0.2">
      <c r="A3574" s="489" t="s">
        <v>9257</v>
      </c>
      <c r="B3574" s="489" t="s">
        <v>1184</v>
      </c>
      <c r="C3574" s="491">
        <v>10.81</v>
      </c>
      <c r="D3574" s="492" t="s">
        <v>4090</v>
      </c>
    </row>
    <row r="3575" spans="1:4" x14ac:dyDescent="0.2">
      <c r="A3575" s="489" t="s">
        <v>9257</v>
      </c>
      <c r="B3575" s="489" t="s">
        <v>1184</v>
      </c>
      <c r="C3575" s="491">
        <v>16.419999999999998</v>
      </c>
      <c r="D3575" s="492" t="s">
        <v>4090</v>
      </c>
    </row>
    <row r="3576" spans="1:4" x14ac:dyDescent="0.2">
      <c r="A3576" s="489" t="s">
        <v>9257</v>
      </c>
      <c r="B3576" s="489" t="s">
        <v>1184</v>
      </c>
      <c r="C3576" s="491">
        <v>6.25</v>
      </c>
      <c r="D3576" s="492" t="s">
        <v>4090</v>
      </c>
    </row>
    <row r="3577" spans="1:4" x14ac:dyDescent="0.2">
      <c r="A3577" s="489" t="s">
        <v>9257</v>
      </c>
      <c r="B3577" s="489" t="s">
        <v>1184</v>
      </c>
      <c r="C3577" s="491">
        <v>2.9</v>
      </c>
      <c r="D3577" s="492" t="s">
        <v>4090</v>
      </c>
    </row>
    <row r="3578" spans="1:4" x14ac:dyDescent="0.2">
      <c r="A3578" s="489" t="s">
        <v>9257</v>
      </c>
      <c r="B3578" s="489" t="s">
        <v>1184</v>
      </c>
      <c r="C3578" s="491">
        <v>7.910000000000001</v>
      </c>
      <c r="D3578" s="492" t="s">
        <v>4090</v>
      </c>
    </row>
    <row r="3579" spans="1:4" x14ac:dyDescent="0.2">
      <c r="A3579" s="489" t="s">
        <v>9257</v>
      </c>
      <c r="B3579" s="489" t="s">
        <v>1184</v>
      </c>
      <c r="C3579" s="491">
        <v>19.410000000000004</v>
      </c>
      <c r="D3579" s="492" t="s">
        <v>4090</v>
      </c>
    </row>
    <row r="3580" spans="1:4" x14ac:dyDescent="0.2">
      <c r="A3580" s="489" t="s">
        <v>9257</v>
      </c>
      <c r="B3580" s="489" t="s">
        <v>1184</v>
      </c>
      <c r="C3580" s="491">
        <v>26.52</v>
      </c>
      <c r="D3580" s="492" t="s">
        <v>4090</v>
      </c>
    </row>
    <row r="3581" spans="1:4" x14ac:dyDescent="0.2">
      <c r="A3581" s="489" t="s">
        <v>9257</v>
      </c>
      <c r="B3581" s="489" t="s">
        <v>1184</v>
      </c>
      <c r="C3581" s="491">
        <v>67.44</v>
      </c>
      <c r="D3581" s="492" t="s">
        <v>4090</v>
      </c>
    </row>
    <row r="3582" spans="1:4" x14ac:dyDescent="0.2">
      <c r="A3582" s="489" t="s">
        <v>9257</v>
      </c>
      <c r="B3582" s="489" t="s">
        <v>1184</v>
      </c>
      <c r="C3582" s="491">
        <v>62.58</v>
      </c>
      <c r="D3582" s="492" t="s">
        <v>4090</v>
      </c>
    </row>
    <row r="3583" spans="1:4" x14ac:dyDescent="0.2">
      <c r="A3583" s="489" t="s">
        <v>9257</v>
      </c>
      <c r="B3583" s="489" t="s">
        <v>1184</v>
      </c>
      <c r="C3583" s="491">
        <v>8.7999999999999989</v>
      </c>
      <c r="D3583" s="492" t="s">
        <v>4090</v>
      </c>
    </row>
    <row r="3584" spans="1:4" x14ac:dyDescent="0.2">
      <c r="A3584" s="489" t="s">
        <v>9257</v>
      </c>
      <c r="B3584" s="489" t="s">
        <v>1184</v>
      </c>
      <c r="C3584" s="491">
        <v>9.43</v>
      </c>
      <c r="D3584" s="492" t="s">
        <v>4090</v>
      </c>
    </row>
    <row r="3585" spans="1:4" x14ac:dyDescent="0.2">
      <c r="A3585" s="489" t="s">
        <v>9257</v>
      </c>
      <c r="B3585" s="489" t="s">
        <v>1184</v>
      </c>
      <c r="C3585" s="491">
        <v>5.6800000000000006</v>
      </c>
      <c r="D3585" s="492" t="s">
        <v>4090</v>
      </c>
    </row>
    <row r="3586" spans="1:4" x14ac:dyDescent="0.2">
      <c r="A3586" s="489" t="s">
        <v>9257</v>
      </c>
      <c r="B3586" s="489" t="s">
        <v>1184</v>
      </c>
      <c r="C3586" s="491">
        <v>15.25</v>
      </c>
      <c r="D3586" s="492" t="s">
        <v>4090</v>
      </c>
    </row>
    <row r="3587" spans="1:4" x14ac:dyDescent="0.2">
      <c r="A3587" s="489" t="s">
        <v>9257</v>
      </c>
      <c r="B3587" s="489" t="s">
        <v>1184</v>
      </c>
      <c r="C3587" s="491">
        <v>8.23</v>
      </c>
      <c r="D3587" s="492" t="s">
        <v>4090</v>
      </c>
    </row>
    <row r="3588" spans="1:4" x14ac:dyDescent="0.2">
      <c r="A3588" s="489" t="s">
        <v>9257</v>
      </c>
      <c r="B3588" s="489" t="s">
        <v>1184</v>
      </c>
      <c r="C3588" s="491">
        <v>10.83</v>
      </c>
      <c r="D3588" s="492" t="s">
        <v>4090</v>
      </c>
    </row>
    <row r="3589" spans="1:4" x14ac:dyDescent="0.2">
      <c r="A3589" s="489" t="s">
        <v>9257</v>
      </c>
      <c r="B3589" s="489" t="s">
        <v>1184</v>
      </c>
      <c r="C3589" s="491">
        <v>9.879999999999999</v>
      </c>
      <c r="D3589" s="492" t="s">
        <v>4090</v>
      </c>
    </row>
    <row r="3590" spans="1:4" x14ac:dyDescent="0.2">
      <c r="A3590" s="489" t="s">
        <v>9257</v>
      </c>
      <c r="B3590" s="489" t="s">
        <v>1184</v>
      </c>
      <c r="C3590" s="491">
        <v>8</v>
      </c>
      <c r="D3590" s="492" t="s">
        <v>4090</v>
      </c>
    </row>
    <row r="3591" spans="1:4" x14ac:dyDescent="0.2">
      <c r="A3591" s="489" t="s">
        <v>9257</v>
      </c>
      <c r="B3591" s="489" t="s">
        <v>1184</v>
      </c>
      <c r="C3591" s="491">
        <v>21.09</v>
      </c>
      <c r="D3591" s="492" t="s">
        <v>4090</v>
      </c>
    </row>
    <row r="3592" spans="1:4" x14ac:dyDescent="0.2">
      <c r="A3592" s="489" t="s">
        <v>9257</v>
      </c>
      <c r="B3592" s="489" t="s">
        <v>1184</v>
      </c>
      <c r="C3592" s="491">
        <v>14.079999999999998</v>
      </c>
      <c r="D3592" s="492" t="s">
        <v>4090</v>
      </c>
    </row>
    <row r="3593" spans="1:4" x14ac:dyDescent="0.2">
      <c r="A3593" s="489" t="s">
        <v>9257</v>
      </c>
      <c r="B3593" s="489" t="s">
        <v>1184</v>
      </c>
      <c r="C3593" s="491">
        <v>32.07</v>
      </c>
      <c r="D3593" s="492" t="s">
        <v>4090</v>
      </c>
    </row>
    <row r="3594" spans="1:4" x14ac:dyDescent="0.2">
      <c r="A3594" s="489" t="s">
        <v>9257</v>
      </c>
      <c r="B3594" s="489" t="s">
        <v>1184</v>
      </c>
      <c r="C3594" s="491">
        <v>57.06</v>
      </c>
      <c r="D3594" s="492" t="s">
        <v>4090</v>
      </c>
    </row>
    <row r="3595" spans="1:4" x14ac:dyDescent="0.2">
      <c r="A3595" s="489" t="s">
        <v>9257</v>
      </c>
      <c r="B3595" s="489" t="s">
        <v>1184</v>
      </c>
      <c r="C3595" s="491">
        <v>10.999999999999998</v>
      </c>
      <c r="D3595" s="492" t="s">
        <v>4090</v>
      </c>
    </row>
    <row r="3596" spans="1:4" x14ac:dyDescent="0.2">
      <c r="A3596" s="489" t="s">
        <v>9257</v>
      </c>
      <c r="B3596" s="489" t="s">
        <v>1184</v>
      </c>
      <c r="C3596" s="491">
        <v>8.84</v>
      </c>
      <c r="D3596" s="492" t="s">
        <v>4090</v>
      </c>
    </row>
    <row r="3597" spans="1:4" x14ac:dyDescent="0.2">
      <c r="A3597" s="489" t="s">
        <v>9257</v>
      </c>
      <c r="B3597" s="489" t="s">
        <v>1184</v>
      </c>
      <c r="C3597" s="491">
        <v>59.749999999999993</v>
      </c>
      <c r="D3597" s="492" t="s">
        <v>4090</v>
      </c>
    </row>
    <row r="3598" spans="1:4" x14ac:dyDescent="0.2">
      <c r="A3598" s="489" t="s">
        <v>9257</v>
      </c>
      <c r="B3598" s="489" t="s">
        <v>1184</v>
      </c>
      <c r="C3598" s="491">
        <v>58.860000000000007</v>
      </c>
      <c r="D3598" s="492" t="s">
        <v>4090</v>
      </c>
    </row>
    <row r="3599" spans="1:4" x14ac:dyDescent="0.2">
      <c r="A3599" s="489" t="s">
        <v>9257</v>
      </c>
      <c r="B3599" s="489" t="s">
        <v>1184</v>
      </c>
      <c r="C3599" s="491">
        <v>18.45</v>
      </c>
      <c r="D3599" s="492" t="s">
        <v>4090</v>
      </c>
    </row>
    <row r="3600" spans="1:4" x14ac:dyDescent="0.2">
      <c r="A3600" s="489" t="s">
        <v>9257</v>
      </c>
      <c r="B3600" s="489" t="s">
        <v>1184</v>
      </c>
      <c r="C3600" s="491">
        <v>16.91</v>
      </c>
      <c r="D3600" s="492" t="s">
        <v>4090</v>
      </c>
    </row>
    <row r="3601" spans="1:4" x14ac:dyDescent="0.2">
      <c r="A3601" s="489" t="s">
        <v>9257</v>
      </c>
      <c r="B3601" s="489" t="s">
        <v>1184</v>
      </c>
      <c r="C3601" s="491">
        <v>6.6099999999999994</v>
      </c>
      <c r="D3601" s="492" t="s">
        <v>4090</v>
      </c>
    </row>
    <row r="3602" spans="1:4" x14ac:dyDescent="0.2">
      <c r="A3602" s="489" t="s">
        <v>9257</v>
      </c>
      <c r="B3602" s="489" t="s">
        <v>1184</v>
      </c>
      <c r="C3602" s="491">
        <v>20.37</v>
      </c>
      <c r="D3602" s="492" t="s">
        <v>4090</v>
      </c>
    </row>
    <row r="3603" spans="1:4" x14ac:dyDescent="0.2">
      <c r="A3603" s="489" t="s">
        <v>9257</v>
      </c>
      <c r="B3603" s="489" t="s">
        <v>1184</v>
      </c>
      <c r="C3603" s="491">
        <v>46.900000000000006</v>
      </c>
      <c r="D3603" s="492" t="s">
        <v>4090</v>
      </c>
    </row>
    <row r="3604" spans="1:4" x14ac:dyDescent="0.2">
      <c r="A3604" s="489" t="s">
        <v>9257</v>
      </c>
      <c r="B3604" s="489" t="s">
        <v>1184</v>
      </c>
      <c r="C3604" s="491">
        <v>45.04</v>
      </c>
      <c r="D3604" s="492" t="s">
        <v>4090</v>
      </c>
    </row>
    <row r="3605" spans="1:4" x14ac:dyDescent="0.2">
      <c r="A3605" s="489" t="s">
        <v>9257</v>
      </c>
      <c r="B3605" s="489" t="s">
        <v>1184</v>
      </c>
      <c r="C3605" s="491">
        <v>60.370000000000012</v>
      </c>
      <c r="D3605" s="492" t="s">
        <v>4090</v>
      </c>
    </row>
    <row r="3606" spans="1:4" x14ac:dyDescent="0.2">
      <c r="A3606" s="489" t="s">
        <v>9257</v>
      </c>
      <c r="B3606" s="489" t="s">
        <v>229</v>
      </c>
      <c r="C3606" s="491">
        <v>18.739999999999998</v>
      </c>
      <c r="D3606" s="492" t="s">
        <v>4090</v>
      </c>
    </row>
    <row r="3607" spans="1:4" x14ac:dyDescent="0.2">
      <c r="A3607" s="489" t="s">
        <v>9257</v>
      </c>
      <c r="B3607" s="489" t="s">
        <v>1184</v>
      </c>
      <c r="C3607" s="491">
        <v>58.08</v>
      </c>
      <c r="D3607" s="492" t="s">
        <v>4090</v>
      </c>
    </row>
    <row r="3608" spans="1:4" x14ac:dyDescent="0.2">
      <c r="A3608" s="489" t="s">
        <v>9257</v>
      </c>
      <c r="B3608" s="489" t="s">
        <v>229</v>
      </c>
      <c r="C3608" s="491">
        <v>21.28</v>
      </c>
      <c r="D3608" s="492" t="s">
        <v>4090</v>
      </c>
    </row>
    <row r="3609" spans="1:4" x14ac:dyDescent="0.2">
      <c r="A3609" s="489" t="s">
        <v>9257</v>
      </c>
      <c r="B3609" s="489" t="s">
        <v>1184</v>
      </c>
      <c r="C3609" s="491">
        <v>53.430000000000007</v>
      </c>
      <c r="D3609" s="492" t="s">
        <v>4090</v>
      </c>
    </row>
    <row r="3610" spans="1:4" x14ac:dyDescent="0.2">
      <c r="A3610" s="489" t="s">
        <v>9257</v>
      </c>
      <c r="B3610" s="489" t="s">
        <v>1184</v>
      </c>
      <c r="C3610" s="491">
        <v>36.36</v>
      </c>
      <c r="D3610" s="492" t="s">
        <v>4090</v>
      </c>
    </row>
    <row r="3611" spans="1:4" x14ac:dyDescent="0.2">
      <c r="A3611" s="489" t="s">
        <v>9257</v>
      </c>
      <c r="B3611" s="489" t="s">
        <v>1184</v>
      </c>
      <c r="C3611" s="491">
        <v>6.69</v>
      </c>
      <c r="D3611" s="492" t="s">
        <v>4090</v>
      </c>
    </row>
    <row r="3612" spans="1:4" x14ac:dyDescent="0.2">
      <c r="A3612" s="489" t="s">
        <v>9257</v>
      </c>
      <c r="B3612" s="489" t="s">
        <v>1184</v>
      </c>
      <c r="C3612" s="491">
        <v>8.61</v>
      </c>
      <c r="D3612" s="492" t="s">
        <v>4090</v>
      </c>
    </row>
    <row r="3613" spans="1:4" x14ac:dyDescent="0.2">
      <c r="A3613" s="489" t="s">
        <v>9257</v>
      </c>
      <c r="B3613" s="489" t="s">
        <v>1184</v>
      </c>
      <c r="C3613" s="491">
        <v>58.15</v>
      </c>
      <c r="D3613" s="492" t="s">
        <v>4090</v>
      </c>
    </row>
    <row r="3614" spans="1:4" x14ac:dyDescent="0.2">
      <c r="A3614" s="489" t="s">
        <v>9257</v>
      </c>
      <c r="B3614" s="489" t="s">
        <v>229</v>
      </c>
      <c r="C3614" s="491">
        <v>44.489999999999995</v>
      </c>
      <c r="D3614" s="492" t="s">
        <v>4090</v>
      </c>
    </row>
    <row r="3615" spans="1:4" x14ac:dyDescent="0.2">
      <c r="A3615" s="489" t="s">
        <v>9257</v>
      </c>
      <c r="B3615" s="489" t="s">
        <v>1184</v>
      </c>
      <c r="C3615" s="491">
        <v>5.08</v>
      </c>
      <c r="D3615" s="492" t="s">
        <v>4090</v>
      </c>
    </row>
    <row r="3616" spans="1:4" x14ac:dyDescent="0.2">
      <c r="A3616" s="489" t="s">
        <v>9257</v>
      </c>
      <c r="B3616" s="489" t="s">
        <v>1184</v>
      </c>
      <c r="C3616" s="491">
        <v>13.56</v>
      </c>
      <c r="D3616" s="492" t="s">
        <v>4090</v>
      </c>
    </row>
    <row r="3617" spans="1:4" x14ac:dyDescent="0.2">
      <c r="A3617" s="489" t="s">
        <v>9257</v>
      </c>
      <c r="B3617" s="489" t="s">
        <v>1184</v>
      </c>
      <c r="C3617" s="491">
        <v>18.880000000000003</v>
      </c>
      <c r="D3617" s="492" t="s">
        <v>4090</v>
      </c>
    </row>
    <row r="3618" spans="1:4" x14ac:dyDescent="0.2">
      <c r="A3618" s="489" t="s">
        <v>9257</v>
      </c>
      <c r="B3618" s="489" t="s">
        <v>1184</v>
      </c>
      <c r="C3618" s="491">
        <v>10.53</v>
      </c>
      <c r="D3618" s="492" t="s">
        <v>4090</v>
      </c>
    </row>
    <row r="3619" spans="1:4" x14ac:dyDescent="0.2">
      <c r="A3619" s="489" t="s">
        <v>9257</v>
      </c>
      <c r="B3619" s="489" t="s">
        <v>1184</v>
      </c>
      <c r="C3619" s="491">
        <v>8.5299999999999994</v>
      </c>
      <c r="D3619" s="492" t="s">
        <v>4090</v>
      </c>
    </row>
    <row r="3620" spans="1:4" x14ac:dyDescent="0.2">
      <c r="A3620" s="489" t="s">
        <v>9257</v>
      </c>
      <c r="B3620" s="489" t="s">
        <v>1184</v>
      </c>
      <c r="C3620" s="491">
        <v>25.42</v>
      </c>
      <c r="D3620" s="492" t="s">
        <v>4090</v>
      </c>
    </row>
    <row r="3621" spans="1:4" x14ac:dyDescent="0.2">
      <c r="A3621" s="489" t="s">
        <v>9257</v>
      </c>
      <c r="B3621" s="489" t="s">
        <v>1184</v>
      </c>
      <c r="C3621" s="491">
        <v>10.26</v>
      </c>
      <c r="D3621" s="492" t="s">
        <v>4090</v>
      </c>
    </row>
    <row r="3622" spans="1:4" x14ac:dyDescent="0.2">
      <c r="A3622" s="489" t="s">
        <v>9257</v>
      </c>
      <c r="B3622" s="489" t="s">
        <v>1184</v>
      </c>
      <c r="C3622" s="491">
        <v>11.799999999999999</v>
      </c>
      <c r="D3622" s="492" t="s">
        <v>4090</v>
      </c>
    </row>
    <row r="3623" spans="1:4" x14ac:dyDescent="0.2">
      <c r="A3623" s="489" t="s">
        <v>9257</v>
      </c>
      <c r="B3623" s="489" t="s">
        <v>1184</v>
      </c>
      <c r="C3623" s="491">
        <v>10.060000000000002</v>
      </c>
      <c r="D3623" s="492" t="s">
        <v>4090</v>
      </c>
    </row>
    <row r="3624" spans="1:4" x14ac:dyDescent="0.2">
      <c r="A3624" s="489" t="s">
        <v>9257</v>
      </c>
      <c r="B3624" s="489" t="s">
        <v>1184</v>
      </c>
      <c r="C3624" s="491">
        <v>5.05</v>
      </c>
      <c r="D3624" s="492" t="s">
        <v>4090</v>
      </c>
    </row>
    <row r="3625" spans="1:4" x14ac:dyDescent="0.2">
      <c r="A3625" s="489" t="s">
        <v>9257</v>
      </c>
      <c r="B3625" s="489" t="s">
        <v>1184</v>
      </c>
      <c r="C3625" s="491">
        <v>8.3500000000000014</v>
      </c>
      <c r="D3625" s="492" t="s">
        <v>4090</v>
      </c>
    </row>
    <row r="3626" spans="1:4" x14ac:dyDescent="0.2">
      <c r="A3626" s="489" t="s">
        <v>9257</v>
      </c>
      <c r="B3626" s="489" t="s">
        <v>1184</v>
      </c>
      <c r="C3626" s="491">
        <v>14.49</v>
      </c>
      <c r="D3626" s="492" t="s">
        <v>4090</v>
      </c>
    </row>
    <row r="3627" spans="1:4" x14ac:dyDescent="0.2">
      <c r="A3627" s="489" t="s">
        <v>9257</v>
      </c>
      <c r="B3627" s="489" t="s">
        <v>1184</v>
      </c>
      <c r="C3627" s="491">
        <v>14.86</v>
      </c>
      <c r="D3627" s="492" t="s">
        <v>4090</v>
      </c>
    </row>
    <row r="3628" spans="1:4" x14ac:dyDescent="0.2">
      <c r="A3628" s="489" t="s">
        <v>9257</v>
      </c>
      <c r="B3628" s="489" t="s">
        <v>1184</v>
      </c>
      <c r="C3628" s="491">
        <v>8.3300000000000018</v>
      </c>
      <c r="D3628" s="492" t="s">
        <v>4090</v>
      </c>
    </row>
    <row r="3629" spans="1:4" x14ac:dyDescent="0.2">
      <c r="A3629" s="489" t="s">
        <v>9257</v>
      </c>
      <c r="B3629" s="489" t="s">
        <v>1184</v>
      </c>
      <c r="C3629" s="491">
        <v>19.839999999999996</v>
      </c>
      <c r="D3629" s="492" t="s">
        <v>4090</v>
      </c>
    </row>
    <row r="3630" spans="1:4" x14ac:dyDescent="0.2">
      <c r="A3630" s="489" t="s">
        <v>9257</v>
      </c>
      <c r="B3630" s="489" t="s">
        <v>1184</v>
      </c>
      <c r="C3630" s="491">
        <v>5.8800000000000008</v>
      </c>
      <c r="D3630" s="492" t="s">
        <v>4090</v>
      </c>
    </row>
    <row r="3631" spans="1:4" x14ac:dyDescent="0.2">
      <c r="A3631" s="489" t="s">
        <v>9257</v>
      </c>
      <c r="B3631" s="489" t="s">
        <v>1184</v>
      </c>
      <c r="C3631" s="491">
        <v>69.760000000000005</v>
      </c>
      <c r="D3631" s="492" t="s">
        <v>4090</v>
      </c>
    </row>
    <row r="3632" spans="1:4" x14ac:dyDescent="0.2">
      <c r="A3632" s="489" t="s">
        <v>9257</v>
      </c>
      <c r="B3632" s="489" t="s">
        <v>1184</v>
      </c>
      <c r="C3632" s="491">
        <v>76.660000000000011</v>
      </c>
      <c r="D3632" s="492" t="s">
        <v>4090</v>
      </c>
    </row>
    <row r="3633" spans="1:4" x14ac:dyDescent="0.2">
      <c r="A3633" s="489" t="s">
        <v>9257</v>
      </c>
      <c r="B3633" s="489" t="s">
        <v>1184</v>
      </c>
      <c r="C3633" s="491">
        <v>9.33</v>
      </c>
      <c r="D3633" s="492" t="s">
        <v>4090</v>
      </c>
    </row>
    <row r="3634" spans="1:4" x14ac:dyDescent="0.2">
      <c r="A3634" s="489" t="s">
        <v>9257</v>
      </c>
      <c r="B3634" s="489" t="s">
        <v>1184</v>
      </c>
      <c r="C3634" s="491">
        <v>34.020000000000003</v>
      </c>
      <c r="D3634" s="492" t="s">
        <v>4090</v>
      </c>
    </row>
    <row r="3635" spans="1:4" x14ac:dyDescent="0.2">
      <c r="A3635" s="489" t="s">
        <v>9257</v>
      </c>
      <c r="B3635" s="489" t="s">
        <v>1184</v>
      </c>
      <c r="C3635" s="491">
        <v>17.360000000000003</v>
      </c>
      <c r="D3635" s="492" t="s">
        <v>4090</v>
      </c>
    </row>
    <row r="3636" spans="1:4" x14ac:dyDescent="0.2">
      <c r="A3636" s="489" t="s">
        <v>9257</v>
      </c>
      <c r="B3636" s="489" t="s">
        <v>1184</v>
      </c>
      <c r="C3636" s="491">
        <v>21.02</v>
      </c>
      <c r="D3636" s="492" t="s">
        <v>4090</v>
      </c>
    </row>
    <row r="3637" spans="1:4" x14ac:dyDescent="0.2">
      <c r="A3637" s="489" t="s">
        <v>9257</v>
      </c>
      <c r="B3637" s="489" t="s">
        <v>1184</v>
      </c>
      <c r="C3637" s="491">
        <v>64.260000000000005</v>
      </c>
      <c r="D3637" s="492" t="s">
        <v>4090</v>
      </c>
    </row>
    <row r="3638" spans="1:4" x14ac:dyDescent="0.2">
      <c r="A3638" s="489" t="s">
        <v>9257</v>
      </c>
      <c r="B3638" s="489" t="s">
        <v>1184</v>
      </c>
      <c r="C3638" s="491">
        <v>8.6900000000000013</v>
      </c>
      <c r="D3638" s="492" t="s">
        <v>4090</v>
      </c>
    </row>
    <row r="3639" spans="1:4" x14ac:dyDescent="0.2">
      <c r="A3639" s="489" t="s">
        <v>9257</v>
      </c>
      <c r="B3639" s="489" t="s">
        <v>1184</v>
      </c>
      <c r="C3639" s="491">
        <v>32.049999999999997</v>
      </c>
      <c r="D3639" s="492" t="s">
        <v>4090</v>
      </c>
    </row>
    <row r="3640" spans="1:4" x14ac:dyDescent="0.2">
      <c r="A3640" s="489" t="s">
        <v>9257</v>
      </c>
      <c r="B3640" s="489" t="s">
        <v>1184</v>
      </c>
      <c r="C3640" s="491">
        <v>8.61</v>
      </c>
      <c r="D3640" s="492" t="s">
        <v>4090</v>
      </c>
    </row>
    <row r="3641" spans="1:4" x14ac:dyDescent="0.2">
      <c r="A3641" s="489" t="s">
        <v>9257</v>
      </c>
      <c r="B3641" s="489" t="s">
        <v>1184</v>
      </c>
      <c r="C3641" s="491">
        <v>3.7700000000000005</v>
      </c>
      <c r="D3641" s="492" t="s">
        <v>4090</v>
      </c>
    </row>
    <row r="3642" spans="1:4" x14ac:dyDescent="0.2">
      <c r="A3642" s="489" t="s">
        <v>9257</v>
      </c>
      <c r="B3642" s="489" t="s">
        <v>1184</v>
      </c>
      <c r="C3642" s="491">
        <v>54.14</v>
      </c>
      <c r="D3642" s="492" t="s">
        <v>4090</v>
      </c>
    </row>
    <row r="3643" spans="1:4" x14ac:dyDescent="0.2">
      <c r="A3643" s="489" t="s">
        <v>9257</v>
      </c>
      <c r="B3643" s="489" t="s">
        <v>1184</v>
      </c>
      <c r="C3643" s="491">
        <v>5.9000000000000012</v>
      </c>
      <c r="D3643" s="492" t="s">
        <v>4090</v>
      </c>
    </row>
    <row r="3644" spans="1:4" x14ac:dyDescent="0.2">
      <c r="A3644" s="489" t="s">
        <v>9257</v>
      </c>
      <c r="B3644" s="489" t="s">
        <v>1184</v>
      </c>
      <c r="C3644" s="491">
        <v>44.08</v>
      </c>
      <c r="D3644" s="492" t="s">
        <v>4090</v>
      </c>
    </row>
    <row r="3645" spans="1:4" x14ac:dyDescent="0.2">
      <c r="A3645" s="489" t="s">
        <v>9257</v>
      </c>
      <c r="B3645" s="489" t="s">
        <v>1184</v>
      </c>
      <c r="C3645" s="491">
        <v>53.81</v>
      </c>
      <c r="D3645" s="492" t="s">
        <v>4090</v>
      </c>
    </row>
    <row r="3646" spans="1:4" x14ac:dyDescent="0.2">
      <c r="A3646" s="489" t="s">
        <v>9257</v>
      </c>
      <c r="B3646" s="489" t="s">
        <v>1184</v>
      </c>
      <c r="C3646" s="491">
        <v>28.41</v>
      </c>
      <c r="D3646" s="492" t="s">
        <v>4090</v>
      </c>
    </row>
    <row r="3647" spans="1:4" x14ac:dyDescent="0.2">
      <c r="A3647" s="489" t="s">
        <v>9257</v>
      </c>
      <c r="B3647" s="489" t="s">
        <v>1184</v>
      </c>
      <c r="C3647" s="491">
        <v>11.980000000000002</v>
      </c>
      <c r="D3647" s="492" t="s">
        <v>4090</v>
      </c>
    </row>
    <row r="3648" spans="1:4" x14ac:dyDescent="0.2">
      <c r="A3648" s="489" t="s">
        <v>9257</v>
      </c>
      <c r="B3648" s="489" t="s">
        <v>1184</v>
      </c>
      <c r="C3648" s="491">
        <v>4.3099999999999996</v>
      </c>
      <c r="D3648" s="492" t="s">
        <v>4090</v>
      </c>
    </row>
    <row r="3649" spans="1:4" x14ac:dyDescent="0.2">
      <c r="A3649" s="489" t="s">
        <v>9257</v>
      </c>
      <c r="B3649" s="489" t="s">
        <v>1184</v>
      </c>
      <c r="C3649" s="491">
        <v>32.56</v>
      </c>
      <c r="D3649" s="492" t="s">
        <v>4090</v>
      </c>
    </row>
    <row r="3650" spans="1:4" x14ac:dyDescent="0.2">
      <c r="A3650" s="489" t="s">
        <v>9257</v>
      </c>
      <c r="B3650" s="489" t="s">
        <v>1184</v>
      </c>
      <c r="C3650" s="491">
        <v>31.009999999999998</v>
      </c>
      <c r="D3650" s="492" t="s">
        <v>4090</v>
      </c>
    </row>
    <row r="3651" spans="1:4" x14ac:dyDescent="0.2">
      <c r="A3651" s="489" t="s">
        <v>9257</v>
      </c>
      <c r="B3651" s="489" t="s">
        <v>1184</v>
      </c>
      <c r="C3651" s="491">
        <v>20.419999999999998</v>
      </c>
      <c r="D3651" s="492" t="s">
        <v>4090</v>
      </c>
    </row>
    <row r="3652" spans="1:4" x14ac:dyDescent="0.2">
      <c r="A3652" s="489" t="s">
        <v>9257</v>
      </c>
      <c r="B3652" s="489" t="s">
        <v>1184</v>
      </c>
      <c r="C3652" s="491">
        <v>19.909999999999997</v>
      </c>
      <c r="D3652" s="492" t="s">
        <v>4090</v>
      </c>
    </row>
    <row r="3653" spans="1:4" x14ac:dyDescent="0.2">
      <c r="A3653" s="489" t="s">
        <v>9257</v>
      </c>
      <c r="B3653" s="489" t="s">
        <v>1184</v>
      </c>
      <c r="C3653" s="491">
        <v>12.73</v>
      </c>
      <c r="D3653" s="492" t="s">
        <v>4090</v>
      </c>
    </row>
    <row r="3654" spans="1:4" x14ac:dyDescent="0.2">
      <c r="A3654" s="489" t="s">
        <v>9257</v>
      </c>
      <c r="B3654" s="489" t="s">
        <v>1184</v>
      </c>
      <c r="C3654" s="491">
        <v>4.2300000000000004</v>
      </c>
      <c r="D3654" s="492" t="s">
        <v>4090</v>
      </c>
    </row>
    <row r="3655" spans="1:4" x14ac:dyDescent="0.2">
      <c r="A3655" s="489" t="s">
        <v>9257</v>
      </c>
      <c r="B3655" s="489" t="s">
        <v>1184</v>
      </c>
      <c r="C3655" s="491">
        <v>4.04</v>
      </c>
      <c r="D3655" s="492" t="s">
        <v>4090</v>
      </c>
    </row>
    <row r="3656" spans="1:4" x14ac:dyDescent="0.2">
      <c r="A3656" s="489" t="s">
        <v>9257</v>
      </c>
      <c r="B3656" s="489" t="s">
        <v>1184</v>
      </c>
      <c r="C3656" s="491">
        <v>13.79</v>
      </c>
      <c r="D3656" s="492" t="s">
        <v>4090</v>
      </c>
    </row>
    <row r="3657" spans="1:4" x14ac:dyDescent="0.2">
      <c r="A3657" s="489" t="s">
        <v>9257</v>
      </c>
      <c r="B3657" s="489" t="s">
        <v>1184</v>
      </c>
      <c r="C3657" s="491">
        <v>33.75</v>
      </c>
      <c r="D3657" s="492" t="s">
        <v>4090</v>
      </c>
    </row>
    <row r="3658" spans="1:4" x14ac:dyDescent="0.2">
      <c r="A3658" s="489" t="s">
        <v>9257</v>
      </c>
      <c r="B3658" s="489" t="s">
        <v>1184</v>
      </c>
      <c r="C3658" s="491">
        <v>17.100000000000001</v>
      </c>
      <c r="D3658" s="492" t="s">
        <v>4090</v>
      </c>
    </row>
    <row r="3659" spans="1:4" x14ac:dyDescent="0.2">
      <c r="A3659" s="489" t="s">
        <v>9257</v>
      </c>
      <c r="B3659" s="489" t="s">
        <v>1184</v>
      </c>
      <c r="C3659" s="491">
        <v>24.04</v>
      </c>
      <c r="D3659" s="492" t="s">
        <v>4090</v>
      </c>
    </row>
    <row r="3660" spans="1:4" x14ac:dyDescent="0.2">
      <c r="A3660" s="489" t="s">
        <v>9257</v>
      </c>
      <c r="B3660" s="489" t="s">
        <v>1184</v>
      </c>
      <c r="C3660" s="491">
        <v>11.940000000000001</v>
      </c>
      <c r="D3660" s="492" t="s">
        <v>4090</v>
      </c>
    </row>
    <row r="3661" spans="1:4" x14ac:dyDescent="0.2">
      <c r="A3661" s="489" t="s">
        <v>9257</v>
      </c>
      <c r="B3661" s="489" t="s">
        <v>1184</v>
      </c>
      <c r="C3661" s="491">
        <v>42.79</v>
      </c>
      <c r="D3661" s="492" t="s">
        <v>4090</v>
      </c>
    </row>
    <row r="3662" spans="1:4" x14ac:dyDescent="0.2">
      <c r="A3662" s="489" t="s">
        <v>9257</v>
      </c>
      <c r="B3662" s="489" t="s">
        <v>1184</v>
      </c>
      <c r="C3662" s="491">
        <v>39.190000000000005</v>
      </c>
      <c r="D3662" s="492" t="s">
        <v>4090</v>
      </c>
    </row>
    <row r="3663" spans="1:4" x14ac:dyDescent="0.2">
      <c r="A3663" s="489" t="s">
        <v>9257</v>
      </c>
      <c r="B3663" s="489" t="s">
        <v>1184</v>
      </c>
      <c r="C3663" s="491">
        <v>79.72</v>
      </c>
      <c r="D3663" s="492" t="s">
        <v>4090</v>
      </c>
    </row>
    <row r="3664" spans="1:4" x14ac:dyDescent="0.2">
      <c r="A3664" s="489" t="s">
        <v>9257</v>
      </c>
      <c r="B3664" s="489" t="s">
        <v>1184</v>
      </c>
      <c r="C3664" s="491">
        <v>93.59</v>
      </c>
      <c r="D3664" s="492" t="s">
        <v>4090</v>
      </c>
    </row>
    <row r="3665" spans="1:4" x14ac:dyDescent="0.2">
      <c r="A3665" s="489" t="s">
        <v>9257</v>
      </c>
      <c r="B3665" s="489" t="s">
        <v>1184</v>
      </c>
      <c r="C3665" s="491">
        <v>80.8</v>
      </c>
      <c r="D3665" s="492" t="s">
        <v>4090</v>
      </c>
    </row>
    <row r="3666" spans="1:4" x14ac:dyDescent="0.2">
      <c r="A3666" s="489" t="s">
        <v>9257</v>
      </c>
      <c r="B3666" s="489" t="s">
        <v>1184</v>
      </c>
      <c r="C3666" s="491">
        <v>5.9000000000000012</v>
      </c>
      <c r="D3666" s="492" t="s">
        <v>4090</v>
      </c>
    </row>
    <row r="3667" spans="1:4" x14ac:dyDescent="0.2">
      <c r="A3667" s="489" t="s">
        <v>9257</v>
      </c>
      <c r="B3667" s="489" t="s">
        <v>1184</v>
      </c>
      <c r="C3667" s="491">
        <v>29.34</v>
      </c>
      <c r="D3667" s="492" t="s">
        <v>4090</v>
      </c>
    </row>
    <row r="3668" spans="1:4" x14ac:dyDescent="0.2">
      <c r="A3668" s="489" t="s">
        <v>9257</v>
      </c>
      <c r="B3668" s="489" t="s">
        <v>1184</v>
      </c>
      <c r="C3668" s="491">
        <v>19.18</v>
      </c>
      <c r="D3668" s="492" t="s">
        <v>4090</v>
      </c>
    </row>
    <row r="3669" spans="1:4" x14ac:dyDescent="0.2">
      <c r="A3669" s="489" t="s">
        <v>9257</v>
      </c>
      <c r="B3669" s="489" t="s">
        <v>1184</v>
      </c>
      <c r="C3669" s="491">
        <v>9.2099999999999991</v>
      </c>
      <c r="D3669" s="492" t="s">
        <v>4090</v>
      </c>
    </row>
    <row r="3670" spans="1:4" x14ac:dyDescent="0.2">
      <c r="A3670" s="489" t="s">
        <v>9257</v>
      </c>
      <c r="B3670" s="489" t="s">
        <v>1184</v>
      </c>
      <c r="C3670" s="491">
        <v>71.140000000000015</v>
      </c>
      <c r="D3670" s="492" t="s">
        <v>4090</v>
      </c>
    </row>
    <row r="3671" spans="1:4" x14ac:dyDescent="0.2">
      <c r="A3671" s="489" t="s">
        <v>9257</v>
      </c>
      <c r="B3671" s="489" t="s">
        <v>1184</v>
      </c>
      <c r="C3671" s="491">
        <v>64.400000000000006</v>
      </c>
      <c r="D3671" s="492" t="s">
        <v>4090</v>
      </c>
    </row>
    <row r="3672" spans="1:4" x14ac:dyDescent="0.2">
      <c r="A3672" s="489" t="s">
        <v>9257</v>
      </c>
      <c r="B3672" s="489" t="s">
        <v>1184</v>
      </c>
      <c r="C3672" s="491">
        <v>23.419999999999998</v>
      </c>
      <c r="D3672" s="492" t="s">
        <v>4090</v>
      </c>
    </row>
    <row r="3673" spans="1:4" x14ac:dyDescent="0.2">
      <c r="A3673" s="489" t="s">
        <v>9257</v>
      </c>
      <c r="B3673" s="489" t="s">
        <v>1184</v>
      </c>
      <c r="C3673" s="491">
        <v>65.94</v>
      </c>
      <c r="D3673" s="492" t="s">
        <v>4090</v>
      </c>
    </row>
    <row r="3674" spans="1:4" x14ac:dyDescent="0.2">
      <c r="A3674" s="489" t="s">
        <v>9257</v>
      </c>
      <c r="B3674" s="489" t="s">
        <v>1184</v>
      </c>
      <c r="C3674" s="491">
        <v>23.93</v>
      </c>
      <c r="D3674" s="492" t="s">
        <v>4090</v>
      </c>
    </row>
    <row r="3675" spans="1:4" x14ac:dyDescent="0.2">
      <c r="A3675" s="489" t="s">
        <v>9257</v>
      </c>
      <c r="B3675" s="489" t="s">
        <v>1184</v>
      </c>
      <c r="C3675" s="491">
        <v>17.510000000000002</v>
      </c>
      <c r="D3675" s="492" t="s">
        <v>4090</v>
      </c>
    </row>
    <row r="3676" spans="1:4" x14ac:dyDescent="0.2">
      <c r="A3676" s="489" t="s">
        <v>9257</v>
      </c>
      <c r="B3676" s="489" t="s">
        <v>1184</v>
      </c>
      <c r="C3676" s="491">
        <v>14.819999999999999</v>
      </c>
      <c r="D3676" s="492" t="s">
        <v>4090</v>
      </c>
    </row>
    <row r="3677" spans="1:4" x14ac:dyDescent="0.2">
      <c r="A3677" s="489" t="s">
        <v>9257</v>
      </c>
      <c r="B3677" s="489" t="s">
        <v>1184</v>
      </c>
      <c r="C3677" s="491">
        <v>48.32</v>
      </c>
      <c r="D3677" s="492" t="s">
        <v>4090</v>
      </c>
    </row>
    <row r="3678" spans="1:4" x14ac:dyDescent="0.2">
      <c r="A3678" s="489" t="s">
        <v>9257</v>
      </c>
      <c r="B3678" s="489" t="s">
        <v>1184</v>
      </c>
      <c r="C3678" s="491">
        <v>65.600000000000009</v>
      </c>
      <c r="D3678" s="492" t="s">
        <v>4090</v>
      </c>
    </row>
    <row r="3679" spans="1:4" x14ac:dyDescent="0.2">
      <c r="A3679" s="489" t="s">
        <v>9257</v>
      </c>
      <c r="B3679" s="489" t="s">
        <v>1184</v>
      </c>
      <c r="C3679" s="491">
        <v>59.300000000000011</v>
      </c>
      <c r="D3679" s="492" t="s">
        <v>4090</v>
      </c>
    </row>
    <row r="3680" spans="1:4" x14ac:dyDescent="0.2">
      <c r="A3680" s="489" t="s">
        <v>9257</v>
      </c>
      <c r="B3680" s="489" t="s">
        <v>1184</v>
      </c>
      <c r="C3680" s="491">
        <v>25.44</v>
      </c>
      <c r="D3680" s="492" t="s">
        <v>4090</v>
      </c>
    </row>
    <row r="3681" spans="1:4" x14ac:dyDescent="0.2">
      <c r="A3681" s="489" t="s">
        <v>9257</v>
      </c>
      <c r="B3681" s="489" t="s">
        <v>1184</v>
      </c>
      <c r="C3681" s="491">
        <v>25.660000000000004</v>
      </c>
      <c r="D3681" s="492" t="s">
        <v>4090</v>
      </c>
    </row>
    <row r="3682" spans="1:4" x14ac:dyDescent="0.2">
      <c r="A3682" s="489" t="s">
        <v>9257</v>
      </c>
      <c r="B3682" s="489" t="s">
        <v>1184</v>
      </c>
      <c r="C3682" s="491">
        <v>15.77</v>
      </c>
      <c r="D3682" s="492" t="s">
        <v>4090</v>
      </c>
    </row>
    <row r="3683" spans="1:4" x14ac:dyDescent="0.2">
      <c r="A3683" s="489" t="s">
        <v>9257</v>
      </c>
      <c r="B3683" s="489" t="s">
        <v>1184</v>
      </c>
      <c r="C3683" s="491">
        <v>19.550000000000004</v>
      </c>
      <c r="D3683" s="492" t="s">
        <v>4090</v>
      </c>
    </row>
    <row r="3684" spans="1:4" x14ac:dyDescent="0.2">
      <c r="A3684" s="489" t="s">
        <v>9257</v>
      </c>
      <c r="B3684" s="489" t="s">
        <v>1184</v>
      </c>
      <c r="C3684" s="491">
        <v>11.43</v>
      </c>
      <c r="D3684" s="492" t="s">
        <v>4090</v>
      </c>
    </row>
    <row r="3685" spans="1:4" x14ac:dyDescent="0.2">
      <c r="A3685" s="489" t="s">
        <v>9257</v>
      </c>
      <c r="B3685" s="489" t="s">
        <v>1184</v>
      </c>
      <c r="C3685" s="491">
        <v>21.080000000000002</v>
      </c>
      <c r="D3685" s="492" t="s">
        <v>4090</v>
      </c>
    </row>
    <row r="3686" spans="1:4" x14ac:dyDescent="0.2">
      <c r="A3686" s="489" t="s">
        <v>9257</v>
      </c>
      <c r="B3686" s="489" t="s">
        <v>1184</v>
      </c>
      <c r="C3686" s="491">
        <v>12.11</v>
      </c>
      <c r="D3686" s="492" t="s">
        <v>4090</v>
      </c>
    </row>
    <row r="3687" spans="1:4" x14ac:dyDescent="0.2">
      <c r="A3687" s="489" t="s">
        <v>9257</v>
      </c>
      <c r="B3687" s="489" t="s">
        <v>1184</v>
      </c>
      <c r="C3687" s="491">
        <v>12.120000000000001</v>
      </c>
      <c r="D3687" s="492" t="s">
        <v>4090</v>
      </c>
    </row>
    <row r="3688" spans="1:4" x14ac:dyDescent="0.2">
      <c r="A3688" s="489" t="s">
        <v>9257</v>
      </c>
      <c r="B3688" s="489" t="s">
        <v>1184</v>
      </c>
      <c r="C3688" s="491">
        <v>10.42</v>
      </c>
      <c r="D3688" s="492" t="s">
        <v>4090</v>
      </c>
    </row>
    <row r="3689" spans="1:4" x14ac:dyDescent="0.2">
      <c r="A3689" s="489" t="s">
        <v>9257</v>
      </c>
      <c r="B3689" s="489" t="s">
        <v>1184</v>
      </c>
      <c r="C3689" s="491">
        <v>10.37</v>
      </c>
      <c r="D3689" s="492" t="s">
        <v>4090</v>
      </c>
    </row>
    <row r="3690" spans="1:4" x14ac:dyDescent="0.2">
      <c r="A3690" s="489" t="s">
        <v>9257</v>
      </c>
      <c r="B3690" s="489" t="s">
        <v>1184</v>
      </c>
      <c r="C3690" s="491">
        <v>7.3599999999999994</v>
      </c>
      <c r="D3690" s="492" t="s">
        <v>4090</v>
      </c>
    </row>
    <row r="3691" spans="1:4" x14ac:dyDescent="0.2">
      <c r="A3691" s="489" t="s">
        <v>9257</v>
      </c>
      <c r="B3691" s="489" t="s">
        <v>1184</v>
      </c>
      <c r="C3691" s="491">
        <v>22.75</v>
      </c>
      <c r="D3691" s="492" t="s">
        <v>4090</v>
      </c>
    </row>
    <row r="3692" spans="1:4" x14ac:dyDescent="0.2">
      <c r="A3692" s="489" t="s">
        <v>9257</v>
      </c>
      <c r="B3692" s="489" t="s">
        <v>1184</v>
      </c>
      <c r="C3692" s="491">
        <v>37.120000000000005</v>
      </c>
      <c r="D3692" s="492" t="s">
        <v>4090</v>
      </c>
    </row>
    <row r="3693" spans="1:4" x14ac:dyDescent="0.2">
      <c r="A3693" s="489" t="s">
        <v>9257</v>
      </c>
      <c r="B3693" s="489" t="s">
        <v>1184</v>
      </c>
      <c r="C3693" s="491">
        <v>12.969999999999999</v>
      </c>
      <c r="D3693" s="492" t="s">
        <v>4090</v>
      </c>
    </row>
    <row r="3694" spans="1:4" x14ac:dyDescent="0.2">
      <c r="A3694" s="489" t="s">
        <v>9257</v>
      </c>
      <c r="B3694" s="489" t="s">
        <v>1184</v>
      </c>
      <c r="C3694" s="491">
        <v>7.99</v>
      </c>
      <c r="D3694" s="492" t="s">
        <v>4090</v>
      </c>
    </row>
    <row r="3695" spans="1:4" x14ac:dyDescent="0.2">
      <c r="A3695" s="489" t="s">
        <v>9257</v>
      </c>
      <c r="B3695" s="489" t="s">
        <v>1184</v>
      </c>
      <c r="C3695" s="491">
        <v>40.620000000000005</v>
      </c>
      <c r="D3695" s="492" t="s">
        <v>4090</v>
      </c>
    </row>
    <row r="3696" spans="1:4" x14ac:dyDescent="0.2">
      <c r="A3696" s="489" t="s">
        <v>9257</v>
      </c>
      <c r="B3696" s="489" t="s">
        <v>1184</v>
      </c>
      <c r="C3696" s="491">
        <v>13.16</v>
      </c>
      <c r="D3696" s="492" t="s">
        <v>4090</v>
      </c>
    </row>
    <row r="3697" spans="1:4" x14ac:dyDescent="0.2">
      <c r="A3697" s="489" t="s">
        <v>9257</v>
      </c>
      <c r="B3697" s="489" t="s">
        <v>1184</v>
      </c>
      <c r="C3697" s="491">
        <v>21.66</v>
      </c>
      <c r="D3697" s="492" t="s">
        <v>4090</v>
      </c>
    </row>
    <row r="3698" spans="1:4" x14ac:dyDescent="0.2">
      <c r="A3698" s="489" t="s">
        <v>9257</v>
      </c>
      <c r="B3698" s="489" t="s">
        <v>1184</v>
      </c>
      <c r="C3698" s="491">
        <v>11.360000000000001</v>
      </c>
      <c r="D3698" s="492" t="s">
        <v>4090</v>
      </c>
    </row>
    <row r="3699" spans="1:4" x14ac:dyDescent="0.2">
      <c r="A3699" s="489" t="s">
        <v>9257</v>
      </c>
      <c r="B3699" s="489" t="s">
        <v>1184</v>
      </c>
      <c r="C3699" s="491">
        <v>19.989999999999998</v>
      </c>
      <c r="D3699" s="492" t="s">
        <v>4090</v>
      </c>
    </row>
    <row r="3700" spans="1:4" x14ac:dyDescent="0.2">
      <c r="A3700" s="489" t="s">
        <v>9257</v>
      </c>
      <c r="B3700" s="489" t="s">
        <v>1184</v>
      </c>
      <c r="C3700" s="491">
        <v>5.52</v>
      </c>
      <c r="D3700" s="492" t="s">
        <v>4090</v>
      </c>
    </row>
    <row r="3701" spans="1:4" x14ac:dyDescent="0.2">
      <c r="A3701" s="489" t="s">
        <v>9257</v>
      </c>
      <c r="B3701" s="489" t="s">
        <v>1184</v>
      </c>
      <c r="C3701" s="491">
        <v>32.6</v>
      </c>
      <c r="D3701" s="492" t="s">
        <v>4090</v>
      </c>
    </row>
    <row r="3702" spans="1:4" x14ac:dyDescent="0.2">
      <c r="A3702" s="489" t="s">
        <v>9257</v>
      </c>
      <c r="B3702" s="489" t="s">
        <v>1184</v>
      </c>
      <c r="C3702" s="491">
        <v>9.4400000000000013</v>
      </c>
      <c r="D3702" s="492" t="s">
        <v>4090</v>
      </c>
    </row>
    <row r="3703" spans="1:4" x14ac:dyDescent="0.2">
      <c r="A3703" s="489" t="s">
        <v>9257</v>
      </c>
      <c r="B3703" s="489" t="s">
        <v>1184</v>
      </c>
      <c r="C3703" s="491">
        <v>7.45</v>
      </c>
      <c r="D3703" s="492" t="s">
        <v>4090</v>
      </c>
    </row>
    <row r="3704" spans="1:4" x14ac:dyDescent="0.2">
      <c r="A3704" s="489" t="s">
        <v>9257</v>
      </c>
      <c r="B3704" s="489" t="s">
        <v>1184</v>
      </c>
      <c r="C3704" s="491">
        <v>15.620000000000001</v>
      </c>
      <c r="D3704" s="492" t="s">
        <v>4090</v>
      </c>
    </row>
    <row r="3705" spans="1:4" x14ac:dyDescent="0.2">
      <c r="A3705" s="489" t="s">
        <v>9257</v>
      </c>
      <c r="B3705" s="489" t="s">
        <v>1184</v>
      </c>
      <c r="C3705" s="491">
        <v>48.14</v>
      </c>
      <c r="D3705" s="492" t="s">
        <v>4090</v>
      </c>
    </row>
    <row r="3706" spans="1:4" x14ac:dyDescent="0.2">
      <c r="A3706" s="489" t="s">
        <v>9257</v>
      </c>
      <c r="B3706" s="489" t="s">
        <v>1184</v>
      </c>
      <c r="C3706" s="491">
        <v>70.41</v>
      </c>
      <c r="D3706" s="492" t="s">
        <v>4090</v>
      </c>
    </row>
    <row r="3707" spans="1:4" x14ac:dyDescent="0.2">
      <c r="A3707" s="489" t="s">
        <v>9257</v>
      </c>
      <c r="B3707" s="489" t="s">
        <v>1184</v>
      </c>
      <c r="C3707" s="491">
        <v>15.970000000000002</v>
      </c>
      <c r="D3707" s="492" t="s">
        <v>4090</v>
      </c>
    </row>
    <row r="3708" spans="1:4" x14ac:dyDescent="0.2">
      <c r="A3708" s="489" t="s">
        <v>9257</v>
      </c>
      <c r="B3708" s="489" t="s">
        <v>1184</v>
      </c>
      <c r="C3708" s="491">
        <v>10.559999999999999</v>
      </c>
      <c r="D3708" s="492" t="s">
        <v>4090</v>
      </c>
    </row>
    <row r="3709" spans="1:4" x14ac:dyDescent="0.2">
      <c r="A3709" s="489" t="s">
        <v>9257</v>
      </c>
      <c r="B3709" s="489" t="s">
        <v>1184</v>
      </c>
      <c r="C3709" s="491">
        <v>13.15</v>
      </c>
      <c r="D3709" s="492" t="s">
        <v>4090</v>
      </c>
    </row>
    <row r="3710" spans="1:4" x14ac:dyDescent="0.2">
      <c r="A3710" s="489" t="s">
        <v>9257</v>
      </c>
      <c r="B3710" s="489" t="s">
        <v>1184</v>
      </c>
      <c r="C3710" s="491">
        <v>56.3</v>
      </c>
      <c r="D3710" s="492" t="s">
        <v>4090</v>
      </c>
    </row>
    <row r="3711" spans="1:4" x14ac:dyDescent="0.2">
      <c r="A3711" s="489" t="s">
        <v>9257</v>
      </c>
      <c r="B3711" s="489" t="s">
        <v>1184</v>
      </c>
      <c r="C3711" s="491">
        <v>9.8899999999999988</v>
      </c>
      <c r="D3711" s="492" t="s">
        <v>4090</v>
      </c>
    </row>
    <row r="3712" spans="1:4" x14ac:dyDescent="0.2">
      <c r="A3712" s="489" t="s">
        <v>9257</v>
      </c>
      <c r="B3712" s="489" t="s">
        <v>1182</v>
      </c>
      <c r="C3712" s="491">
        <v>46.2</v>
      </c>
      <c r="D3712" s="492" t="s">
        <v>4090</v>
      </c>
    </row>
    <row r="3713" spans="1:4" x14ac:dyDescent="0.2">
      <c r="A3713" s="489" t="s">
        <v>9257</v>
      </c>
      <c r="B3713" s="489" t="s">
        <v>1184</v>
      </c>
      <c r="C3713" s="491">
        <v>69.27000000000001</v>
      </c>
      <c r="D3713" s="492" t="s">
        <v>4090</v>
      </c>
    </row>
    <row r="3714" spans="1:4" x14ac:dyDescent="0.2">
      <c r="A3714" s="489" t="s">
        <v>9257</v>
      </c>
      <c r="B3714" s="489" t="s">
        <v>1184</v>
      </c>
      <c r="C3714" s="491">
        <v>25.6</v>
      </c>
      <c r="D3714" s="492" t="s">
        <v>4090</v>
      </c>
    </row>
    <row r="3715" spans="1:4" x14ac:dyDescent="0.2">
      <c r="A3715" s="489" t="s">
        <v>9257</v>
      </c>
      <c r="B3715" s="489" t="s">
        <v>1184</v>
      </c>
      <c r="C3715" s="491">
        <v>29.04</v>
      </c>
      <c r="D3715" s="492" t="s">
        <v>4090</v>
      </c>
    </row>
    <row r="3716" spans="1:4" x14ac:dyDescent="0.2">
      <c r="A3716" s="489" t="s">
        <v>9257</v>
      </c>
      <c r="B3716" s="489" t="s">
        <v>1184</v>
      </c>
      <c r="C3716" s="491">
        <v>23.34</v>
      </c>
      <c r="D3716" s="492" t="s">
        <v>4090</v>
      </c>
    </row>
    <row r="3717" spans="1:4" x14ac:dyDescent="0.2">
      <c r="A3717" s="489" t="s">
        <v>9257</v>
      </c>
      <c r="B3717" s="489" t="s">
        <v>1184</v>
      </c>
      <c r="C3717" s="491">
        <v>13.59</v>
      </c>
      <c r="D3717" s="492" t="s">
        <v>4090</v>
      </c>
    </row>
    <row r="3718" spans="1:4" x14ac:dyDescent="0.2">
      <c r="A3718" s="489" t="s">
        <v>9257</v>
      </c>
      <c r="B3718" s="489" t="s">
        <v>1184</v>
      </c>
      <c r="C3718" s="491">
        <v>13.95</v>
      </c>
      <c r="D3718" s="492" t="s">
        <v>4090</v>
      </c>
    </row>
    <row r="3719" spans="1:4" x14ac:dyDescent="0.2">
      <c r="A3719" s="489" t="s">
        <v>9257</v>
      </c>
      <c r="B3719" s="489" t="s">
        <v>1184</v>
      </c>
      <c r="C3719" s="491">
        <v>33.050000000000004</v>
      </c>
      <c r="D3719" s="492" t="s">
        <v>4090</v>
      </c>
    </row>
    <row r="3720" spans="1:4" x14ac:dyDescent="0.2">
      <c r="A3720" s="489" t="s">
        <v>9257</v>
      </c>
      <c r="B3720" s="489" t="s">
        <v>1184</v>
      </c>
      <c r="C3720" s="491">
        <v>9.7200000000000006</v>
      </c>
      <c r="D3720" s="492" t="s">
        <v>4090</v>
      </c>
    </row>
    <row r="3721" spans="1:4" x14ac:dyDescent="0.2">
      <c r="A3721" s="489" t="s">
        <v>9257</v>
      </c>
      <c r="B3721" s="489" t="s">
        <v>1184</v>
      </c>
      <c r="C3721" s="491">
        <v>18.040000000000003</v>
      </c>
      <c r="D3721" s="492" t="s">
        <v>4090</v>
      </c>
    </row>
    <row r="3722" spans="1:4" x14ac:dyDescent="0.2">
      <c r="A3722" s="489" t="s">
        <v>9257</v>
      </c>
      <c r="B3722" s="489" t="s">
        <v>1184</v>
      </c>
      <c r="C3722" s="491">
        <v>15.150000000000002</v>
      </c>
      <c r="D3722" s="492" t="s">
        <v>4090</v>
      </c>
    </row>
    <row r="3723" spans="1:4" x14ac:dyDescent="0.2">
      <c r="A3723" s="489" t="s">
        <v>9257</v>
      </c>
      <c r="B3723" s="489" t="s">
        <v>1184</v>
      </c>
      <c r="C3723" s="491">
        <v>10.41</v>
      </c>
      <c r="D3723" s="492" t="s">
        <v>4090</v>
      </c>
    </row>
    <row r="3724" spans="1:4" x14ac:dyDescent="0.2">
      <c r="A3724" s="489" t="s">
        <v>9257</v>
      </c>
      <c r="B3724" s="489" t="s">
        <v>1184</v>
      </c>
      <c r="C3724" s="491">
        <v>8.3600000000000012</v>
      </c>
      <c r="D3724" s="492" t="s">
        <v>4090</v>
      </c>
    </row>
    <row r="3725" spans="1:4" x14ac:dyDescent="0.2">
      <c r="A3725" s="489" t="s">
        <v>9257</v>
      </c>
      <c r="B3725" s="489" t="s">
        <v>1184</v>
      </c>
      <c r="C3725" s="491">
        <v>20.399999999999999</v>
      </c>
      <c r="D3725" s="492" t="s">
        <v>4090</v>
      </c>
    </row>
    <row r="3726" spans="1:4" x14ac:dyDescent="0.2">
      <c r="A3726" s="489" t="s">
        <v>9257</v>
      </c>
      <c r="B3726" s="489" t="s">
        <v>1184</v>
      </c>
      <c r="C3726" s="491">
        <v>7.83</v>
      </c>
      <c r="D3726" s="492" t="s">
        <v>4090</v>
      </c>
    </row>
    <row r="3727" spans="1:4" x14ac:dyDescent="0.2">
      <c r="A3727" s="489" t="s">
        <v>9257</v>
      </c>
      <c r="B3727" s="489" t="s">
        <v>229</v>
      </c>
      <c r="C3727" s="491">
        <v>20.419999999999998</v>
      </c>
      <c r="D3727" s="492" t="s">
        <v>4090</v>
      </c>
    </row>
    <row r="3728" spans="1:4" x14ac:dyDescent="0.2">
      <c r="A3728" s="489" t="s">
        <v>9257</v>
      </c>
      <c r="B3728" s="489" t="s">
        <v>1184</v>
      </c>
      <c r="C3728" s="491">
        <v>11.980000000000002</v>
      </c>
      <c r="D3728" s="492" t="s">
        <v>4090</v>
      </c>
    </row>
    <row r="3729" spans="1:4" x14ac:dyDescent="0.2">
      <c r="A3729" s="489" t="s">
        <v>9257</v>
      </c>
      <c r="B3729" s="489" t="s">
        <v>1184</v>
      </c>
      <c r="C3729" s="491">
        <v>31.29</v>
      </c>
      <c r="D3729" s="492" t="s">
        <v>4090</v>
      </c>
    </row>
    <row r="3730" spans="1:4" x14ac:dyDescent="0.2">
      <c r="A3730" s="489" t="s">
        <v>9257</v>
      </c>
      <c r="B3730" s="489" t="s">
        <v>1184</v>
      </c>
      <c r="C3730" s="491">
        <v>4.2699999999999996</v>
      </c>
      <c r="D3730" s="492" t="s">
        <v>4090</v>
      </c>
    </row>
    <row r="3731" spans="1:4" x14ac:dyDescent="0.2">
      <c r="A3731" s="489" t="s">
        <v>9257</v>
      </c>
      <c r="B3731" s="489" t="s">
        <v>1184</v>
      </c>
      <c r="C3731" s="491">
        <v>43.24</v>
      </c>
      <c r="D3731" s="492" t="s">
        <v>4090</v>
      </c>
    </row>
    <row r="3732" spans="1:4" x14ac:dyDescent="0.2">
      <c r="A3732" s="489" t="s">
        <v>9257</v>
      </c>
      <c r="B3732" s="489" t="s">
        <v>1184</v>
      </c>
      <c r="C3732" s="491">
        <v>42.89</v>
      </c>
      <c r="D3732" s="492" t="s">
        <v>4090</v>
      </c>
    </row>
    <row r="3733" spans="1:4" x14ac:dyDescent="0.2">
      <c r="A3733" s="489" t="s">
        <v>9257</v>
      </c>
      <c r="B3733" s="489" t="s">
        <v>1184</v>
      </c>
      <c r="C3733" s="491">
        <v>4.68</v>
      </c>
      <c r="D3733" s="492" t="s">
        <v>4090</v>
      </c>
    </row>
    <row r="3734" spans="1:4" x14ac:dyDescent="0.2">
      <c r="A3734" s="489" t="s">
        <v>9257</v>
      </c>
      <c r="B3734" s="489" t="s">
        <v>1184</v>
      </c>
      <c r="C3734" s="491">
        <v>4.87</v>
      </c>
      <c r="D3734" s="492" t="s">
        <v>4090</v>
      </c>
    </row>
    <row r="3735" spans="1:4" x14ac:dyDescent="0.2">
      <c r="A3735" s="489" t="s">
        <v>9257</v>
      </c>
      <c r="B3735" s="489" t="s">
        <v>1184</v>
      </c>
      <c r="C3735" s="491">
        <v>10.75</v>
      </c>
      <c r="D3735" s="492" t="s">
        <v>4090</v>
      </c>
    </row>
    <row r="3736" spans="1:4" x14ac:dyDescent="0.2">
      <c r="A3736" s="489" t="s">
        <v>9257</v>
      </c>
      <c r="B3736" s="489" t="s">
        <v>1184</v>
      </c>
      <c r="C3736" s="491">
        <v>13.660000000000002</v>
      </c>
      <c r="D3736" s="492" t="s">
        <v>4090</v>
      </c>
    </row>
    <row r="3737" spans="1:4" x14ac:dyDescent="0.2">
      <c r="A3737" s="489" t="s">
        <v>9257</v>
      </c>
      <c r="B3737" s="489" t="s">
        <v>1184</v>
      </c>
      <c r="C3737" s="491">
        <v>23.089999999999996</v>
      </c>
      <c r="D3737" s="492" t="s">
        <v>4090</v>
      </c>
    </row>
    <row r="3738" spans="1:4" x14ac:dyDescent="0.2">
      <c r="A3738" s="489" t="s">
        <v>9257</v>
      </c>
      <c r="B3738" s="489" t="s">
        <v>1184</v>
      </c>
      <c r="C3738" s="491">
        <v>10.850000000000001</v>
      </c>
      <c r="D3738" s="492" t="s">
        <v>4090</v>
      </c>
    </row>
    <row r="3739" spans="1:4" x14ac:dyDescent="0.2">
      <c r="A3739" s="489" t="s">
        <v>9257</v>
      </c>
      <c r="B3739" s="489" t="s">
        <v>1184</v>
      </c>
      <c r="C3739" s="491">
        <v>6.5200000000000005</v>
      </c>
      <c r="D3739" s="492" t="s">
        <v>4090</v>
      </c>
    </row>
    <row r="3740" spans="1:4" x14ac:dyDescent="0.2">
      <c r="A3740" s="489" t="s">
        <v>9257</v>
      </c>
      <c r="B3740" s="489" t="s">
        <v>1184</v>
      </c>
      <c r="C3740" s="491">
        <v>87.2</v>
      </c>
      <c r="D3740" s="492" t="s">
        <v>4090</v>
      </c>
    </row>
    <row r="3741" spans="1:4" x14ac:dyDescent="0.2">
      <c r="A3741" s="489" t="s">
        <v>9257</v>
      </c>
      <c r="B3741" s="489" t="s">
        <v>1184</v>
      </c>
      <c r="C3741" s="491">
        <v>38.94</v>
      </c>
      <c r="D3741" s="492" t="s">
        <v>4090</v>
      </c>
    </row>
    <row r="3742" spans="1:4" x14ac:dyDescent="0.2">
      <c r="A3742" s="489" t="s">
        <v>9257</v>
      </c>
      <c r="B3742" s="489" t="s">
        <v>1184</v>
      </c>
      <c r="C3742" s="491">
        <v>9.43</v>
      </c>
      <c r="D3742" s="492" t="s">
        <v>4090</v>
      </c>
    </row>
    <row r="3743" spans="1:4" x14ac:dyDescent="0.2">
      <c r="A3743" s="489" t="s">
        <v>9257</v>
      </c>
      <c r="B3743" s="489" t="s">
        <v>1184</v>
      </c>
      <c r="C3743" s="491">
        <v>57.69</v>
      </c>
      <c r="D3743" s="492" t="s">
        <v>4090</v>
      </c>
    </row>
    <row r="3744" spans="1:4" x14ac:dyDescent="0.2">
      <c r="A3744" s="489" t="s">
        <v>9257</v>
      </c>
      <c r="B3744" s="489" t="s">
        <v>1184</v>
      </c>
      <c r="C3744" s="491">
        <v>20.32</v>
      </c>
      <c r="D3744" s="492" t="s">
        <v>4090</v>
      </c>
    </row>
    <row r="3745" spans="1:4" x14ac:dyDescent="0.2">
      <c r="A3745" s="489" t="s">
        <v>9257</v>
      </c>
      <c r="B3745" s="489" t="s">
        <v>1184</v>
      </c>
      <c r="C3745" s="491">
        <v>27.009999999999998</v>
      </c>
      <c r="D3745" s="492" t="s">
        <v>4090</v>
      </c>
    </row>
    <row r="3746" spans="1:4" x14ac:dyDescent="0.2">
      <c r="A3746" s="489" t="s">
        <v>9257</v>
      </c>
      <c r="B3746" s="489" t="s">
        <v>1184</v>
      </c>
      <c r="C3746" s="491">
        <v>12.370000000000001</v>
      </c>
      <c r="D3746" s="492" t="s">
        <v>4090</v>
      </c>
    </row>
    <row r="3747" spans="1:4" x14ac:dyDescent="0.2">
      <c r="A3747" s="489" t="s">
        <v>9257</v>
      </c>
      <c r="B3747" s="489" t="s">
        <v>1184</v>
      </c>
      <c r="C3747" s="491">
        <v>7.3000000000000007</v>
      </c>
      <c r="D3747" s="492" t="s">
        <v>4090</v>
      </c>
    </row>
    <row r="3748" spans="1:4" x14ac:dyDescent="0.2">
      <c r="A3748" s="489" t="s">
        <v>9257</v>
      </c>
      <c r="B3748" s="489" t="s">
        <v>1184</v>
      </c>
      <c r="C3748" s="491">
        <v>11.120000000000001</v>
      </c>
      <c r="D3748" s="492" t="s">
        <v>4090</v>
      </c>
    </row>
    <row r="3749" spans="1:4" x14ac:dyDescent="0.2">
      <c r="A3749" s="489" t="s">
        <v>9257</v>
      </c>
      <c r="B3749" s="489" t="s">
        <v>1184</v>
      </c>
      <c r="C3749" s="491">
        <v>26.54</v>
      </c>
      <c r="D3749" s="492" t="s">
        <v>4090</v>
      </c>
    </row>
    <row r="3750" spans="1:4" x14ac:dyDescent="0.2">
      <c r="A3750" s="489" t="s">
        <v>9257</v>
      </c>
      <c r="B3750" s="489" t="s">
        <v>1184</v>
      </c>
      <c r="C3750" s="491">
        <v>20.14</v>
      </c>
      <c r="D3750" s="492" t="s">
        <v>4090</v>
      </c>
    </row>
    <row r="3751" spans="1:4" x14ac:dyDescent="0.2">
      <c r="A3751" s="489" t="s">
        <v>9257</v>
      </c>
      <c r="B3751" s="489" t="s">
        <v>1184</v>
      </c>
      <c r="C3751" s="491">
        <v>69.259999999999991</v>
      </c>
      <c r="D3751" s="492" t="s">
        <v>4090</v>
      </c>
    </row>
    <row r="3752" spans="1:4" x14ac:dyDescent="0.2">
      <c r="A3752" s="489" t="s">
        <v>9257</v>
      </c>
      <c r="B3752" s="489" t="s">
        <v>1184</v>
      </c>
      <c r="C3752" s="491">
        <v>7.9600000000000009</v>
      </c>
      <c r="D3752" s="492" t="s">
        <v>4090</v>
      </c>
    </row>
    <row r="3753" spans="1:4" x14ac:dyDescent="0.2">
      <c r="A3753" s="489" t="s">
        <v>9257</v>
      </c>
      <c r="B3753" s="489" t="s">
        <v>1184</v>
      </c>
      <c r="C3753" s="491">
        <v>27.66</v>
      </c>
      <c r="D3753" s="492" t="s">
        <v>4090</v>
      </c>
    </row>
    <row r="3754" spans="1:4" x14ac:dyDescent="0.2">
      <c r="A3754" s="489" t="s">
        <v>9257</v>
      </c>
      <c r="B3754" s="489" t="s">
        <v>1184</v>
      </c>
      <c r="C3754" s="491">
        <v>16.2</v>
      </c>
      <c r="D3754" s="492" t="s">
        <v>4090</v>
      </c>
    </row>
    <row r="3755" spans="1:4" x14ac:dyDescent="0.2">
      <c r="A3755" s="489" t="s">
        <v>9257</v>
      </c>
      <c r="B3755" s="489" t="s">
        <v>1184</v>
      </c>
      <c r="C3755" s="491">
        <v>11.75</v>
      </c>
      <c r="D3755" s="492" t="s">
        <v>4090</v>
      </c>
    </row>
    <row r="3756" spans="1:4" x14ac:dyDescent="0.2">
      <c r="A3756" s="489" t="s">
        <v>9257</v>
      </c>
      <c r="B3756" s="489" t="s">
        <v>1184</v>
      </c>
      <c r="C3756" s="491">
        <v>7.01</v>
      </c>
      <c r="D3756" s="492" t="s">
        <v>4090</v>
      </c>
    </row>
    <row r="3757" spans="1:4" x14ac:dyDescent="0.2">
      <c r="A3757" s="489" t="s">
        <v>9257</v>
      </c>
      <c r="B3757" s="489" t="s">
        <v>1184</v>
      </c>
      <c r="C3757" s="491">
        <v>67.319999999999993</v>
      </c>
      <c r="D3757" s="492" t="s">
        <v>4090</v>
      </c>
    </row>
    <row r="3758" spans="1:4" x14ac:dyDescent="0.2">
      <c r="A3758" s="489" t="s">
        <v>9257</v>
      </c>
      <c r="B3758" s="489" t="s">
        <v>1184</v>
      </c>
      <c r="C3758" s="491">
        <v>21.23</v>
      </c>
      <c r="D3758" s="492" t="s">
        <v>4090</v>
      </c>
    </row>
    <row r="3759" spans="1:4" x14ac:dyDescent="0.2">
      <c r="A3759" s="489" t="s">
        <v>9257</v>
      </c>
      <c r="B3759" s="489" t="s">
        <v>1184</v>
      </c>
      <c r="C3759" s="491">
        <v>69.06</v>
      </c>
      <c r="D3759" s="492" t="s">
        <v>4090</v>
      </c>
    </row>
    <row r="3760" spans="1:4" x14ac:dyDescent="0.2">
      <c r="A3760" s="489" t="s">
        <v>9257</v>
      </c>
      <c r="B3760" s="489" t="s">
        <v>1184</v>
      </c>
      <c r="C3760" s="491">
        <v>15.9</v>
      </c>
      <c r="D3760" s="492" t="s">
        <v>4090</v>
      </c>
    </row>
    <row r="3761" spans="1:4" x14ac:dyDescent="0.2">
      <c r="A3761" s="489" t="s">
        <v>9257</v>
      </c>
      <c r="B3761" s="489" t="s">
        <v>1184</v>
      </c>
      <c r="C3761" s="491">
        <v>4.5000000000000009</v>
      </c>
      <c r="D3761" s="492" t="s">
        <v>4090</v>
      </c>
    </row>
    <row r="3762" spans="1:4" x14ac:dyDescent="0.2">
      <c r="A3762" s="489" t="s">
        <v>9257</v>
      </c>
      <c r="B3762" s="489" t="s">
        <v>1184</v>
      </c>
      <c r="C3762" s="491">
        <v>9.48</v>
      </c>
      <c r="D3762" s="492" t="s">
        <v>4090</v>
      </c>
    </row>
    <row r="3763" spans="1:4" x14ac:dyDescent="0.2">
      <c r="A3763" s="489" t="s">
        <v>9257</v>
      </c>
      <c r="B3763" s="489" t="s">
        <v>1184</v>
      </c>
      <c r="C3763" s="491">
        <v>10.37</v>
      </c>
      <c r="D3763" s="492" t="s">
        <v>4090</v>
      </c>
    </row>
    <row r="3764" spans="1:4" x14ac:dyDescent="0.2">
      <c r="A3764" s="489" t="s">
        <v>9257</v>
      </c>
      <c r="B3764" s="489" t="s">
        <v>1184</v>
      </c>
      <c r="C3764" s="491">
        <v>3.0100000000000002</v>
      </c>
      <c r="D3764" s="492" t="s">
        <v>4090</v>
      </c>
    </row>
    <row r="3765" spans="1:4" x14ac:dyDescent="0.2">
      <c r="A3765" s="489" t="s">
        <v>9257</v>
      </c>
      <c r="B3765" s="489" t="s">
        <v>1184</v>
      </c>
      <c r="C3765" s="491">
        <v>3.45</v>
      </c>
      <c r="D3765" s="492" t="s">
        <v>4090</v>
      </c>
    </row>
    <row r="3766" spans="1:4" x14ac:dyDescent="0.2">
      <c r="A3766" s="489" t="s">
        <v>9257</v>
      </c>
      <c r="B3766" s="489" t="s">
        <v>1184</v>
      </c>
      <c r="C3766" s="491">
        <v>4.5000000000000009</v>
      </c>
      <c r="D3766" s="492" t="s">
        <v>4090</v>
      </c>
    </row>
    <row r="3767" spans="1:4" x14ac:dyDescent="0.2">
      <c r="A3767" s="489" t="s">
        <v>9257</v>
      </c>
      <c r="B3767" s="489" t="s">
        <v>1184</v>
      </c>
      <c r="C3767" s="491">
        <v>3.1400000000000006</v>
      </c>
      <c r="D3767" s="492" t="s">
        <v>4090</v>
      </c>
    </row>
    <row r="3768" spans="1:4" x14ac:dyDescent="0.2">
      <c r="A3768" s="489" t="s">
        <v>9257</v>
      </c>
      <c r="B3768" s="489" t="s">
        <v>1184</v>
      </c>
      <c r="C3768" s="491">
        <v>9.7200000000000006</v>
      </c>
      <c r="D3768" s="492" t="s">
        <v>4090</v>
      </c>
    </row>
    <row r="3769" spans="1:4" x14ac:dyDescent="0.2">
      <c r="A3769" s="489" t="s">
        <v>9257</v>
      </c>
      <c r="B3769" s="489" t="s">
        <v>1184</v>
      </c>
      <c r="C3769" s="491">
        <v>9.83</v>
      </c>
      <c r="D3769" s="492" t="s">
        <v>4090</v>
      </c>
    </row>
    <row r="3770" spans="1:4" x14ac:dyDescent="0.2">
      <c r="A3770" s="489" t="s">
        <v>9257</v>
      </c>
      <c r="B3770" s="489" t="s">
        <v>1184</v>
      </c>
      <c r="C3770" s="491">
        <v>9.7200000000000006</v>
      </c>
      <c r="D3770" s="492" t="s">
        <v>4090</v>
      </c>
    </row>
    <row r="3771" spans="1:4" x14ac:dyDescent="0.2">
      <c r="A3771" s="489" t="s">
        <v>9257</v>
      </c>
      <c r="B3771" s="489" t="s">
        <v>1184</v>
      </c>
      <c r="C3771" s="491">
        <v>12.15</v>
      </c>
      <c r="D3771" s="492" t="s">
        <v>4090</v>
      </c>
    </row>
    <row r="3772" spans="1:4" x14ac:dyDescent="0.2">
      <c r="A3772" s="489" t="s">
        <v>9257</v>
      </c>
      <c r="B3772" s="489" t="s">
        <v>1184</v>
      </c>
      <c r="C3772" s="491">
        <v>6.41</v>
      </c>
      <c r="D3772" s="492" t="s">
        <v>4090</v>
      </c>
    </row>
    <row r="3773" spans="1:4" x14ac:dyDescent="0.2">
      <c r="A3773" s="489" t="s">
        <v>9257</v>
      </c>
      <c r="B3773" s="489" t="s">
        <v>1184</v>
      </c>
      <c r="C3773" s="491">
        <v>5.36</v>
      </c>
      <c r="D3773" s="492" t="s">
        <v>4090</v>
      </c>
    </row>
    <row r="3774" spans="1:4" x14ac:dyDescent="0.2">
      <c r="A3774" s="489" t="s">
        <v>9257</v>
      </c>
      <c r="B3774" s="489" t="s">
        <v>1184</v>
      </c>
      <c r="C3774" s="491">
        <v>6.51</v>
      </c>
      <c r="D3774" s="492" t="s">
        <v>4090</v>
      </c>
    </row>
    <row r="3775" spans="1:4" x14ac:dyDescent="0.2">
      <c r="A3775" s="489" t="s">
        <v>9257</v>
      </c>
      <c r="B3775" s="489" t="s">
        <v>1184</v>
      </c>
      <c r="C3775" s="491">
        <v>4.33</v>
      </c>
      <c r="D3775" s="492" t="s">
        <v>4090</v>
      </c>
    </row>
    <row r="3776" spans="1:4" x14ac:dyDescent="0.2">
      <c r="A3776" s="489" t="s">
        <v>9257</v>
      </c>
      <c r="B3776" s="489" t="s">
        <v>1184</v>
      </c>
      <c r="C3776" s="491">
        <v>3.8800000000000008</v>
      </c>
      <c r="D3776" s="492" t="s">
        <v>4090</v>
      </c>
    </row>
    <row r="3777" spans="1:4" x14ac:dyDescent="0.2">
      <c r="A3777" s="489" t="s">
        <v>9257</v>
      </c>
      <c r="B3777" s="489" t="s">
        <v>1184</v>
      </c>
      <c r="C3777" s="491">
        <v>4.32</v>
      </c>
      <c r="D3777" s="492" t="s">
        <v>4090</v>
      </c>
    </row>
    <row r="3778" spans="1:4" x14ac:dyDescent="0.2">
      <c r="A3778" s="489" t="s">
        <v>9257</v>
      </c>
      <c r="B3778" s="489" t="s">
        <v>1184</v>
      </c>
      <c r="C3778" s="491">
        <v>3.8400000000000003</v>
      </c>
      <c r="D3778" s="492" t="s">
        <v>4090</v>
      </c>
    </row>
    <row r="3779" spans="1:4" x14ac:dyDescent="0.2">
      <c r="A3779" s="489" t="s">
        <v>9257</v>
      </c>
      <c r="B3779" s="489" t="s">
        <v>1184</v>
      </c>
      <c r="C3779" s="491">
        <v>3.46</v>
      </c>
      <c r="D3779" s="492" t="s">
        <v>4090</v>
      </c>
    </row>
    <row r="3780" spans="1:4" x14ac:dyDescent="0.2">
      <c r="A3780" s="489" t="s">
        <v>9257</v>
      </c>
      <c r="B3780" s="489" t="s">
        <v>1184</v>
      </c>
      <c r="C3780" s="491">
        <v>9.8699999999999992</v>
      </c>
      <c r="D3780" s="492" t="s">
        <v>4090</v>
      </c>
    </row>
    <row r="3781" spans="1:4" x14ac:dyDescent="0.2">
      <c r="A3781" s="489" t="s">
        <v>9257</v>
      </c>
      <c r="B3781" s="489" t="s">
        <v>1184</v>
      </c>
      <c r="C3781" s="491">
        <v>4.12</v>
      </c>
      <c r="D3781" s="492" t="s">
        <v>4090</v>
      </c>
    </row>
    <row r="3782" spans="1:4" x14ac:dyDescent="0.2">
      <c r="A3782" s="489" t="s">
        <v>9257</v>
      </c>
      <c r="B3782" s="489" t="s">
        <v>1184</v>
      </c>
      <c r="C3782" s="491">
        <v>1.53</v>
      </c>
      <c r="D3782" s="492" t="s">
        <v>4090</v>
      </c>
    </row>
    <row r="3783" spans="1:4" x14ac:dyDescent="0.2">
      <c r="A3783" s="489" t="s">
        <v>9257</v>
      </c>
      <c r="B3783" s="489" t="s">
        <v>1184</v>
      </c>
      <c r="C3783" s="491">
        <v>1.53</v>
      </c>
      <c r="D3783" s="492" t="s">
        <v>4090</v>
      </c>
    </row>
    <row r="3784" spans="1:4" x14ac:dyDescent="0.2">
      <c r="A3784" s="489" t="s">
        <v>9257</v>
      </c>
      <c r="B3784" s="489" t="s">
        <v>1184</v>
      </c>
      <c r="C3784" s="491">
        <v>2.1</v>
      </c>
      <c r="D3784" s="492" t="s">
        <v>4090</v>
      </c>
    </row>
    <row r="3785" spans="1:4" x14ac:dyDescent="0.2">
      <c r="A3785" s="489" t="s">
        <v>9257</v>
      </c>
      <c r="B3785" s="489" t="s">
        <v>1184</v>
      </c>
      <c r="C3785" s="491">
        <v>4.62</v>
      </c>
      <c r="D3785" s="492" t="s">
        <v>4090</v>
      </c>
    </row>
    <row r="3786" spans="1:4" x14ac:dyDescent="0.2">
      <c r="A3786" s="489" t="s">
        <v>9257</v>
      </c>
      <c r="B3786" s="489" t="s">
        <v>1184</v>
      </c>
      <c r="C3786" s="491">
        <v>7.1500000000000012</v>
      </c>
      <c r="D3786" s="492" t="s">
        <v>4090</v>
      </c>
    </row>
    <row r="3787" spans="1:4" x14ac:dyDescent="0.2">
      <c r="A3787" s="489" t="s">
        <v>9257</v>
      </c>
      <c r="B3787" s="489" t="s">
        <v>1184</v>
      </c>
      <c r="C3787" s="491">
        <v>6.44</v>
      </c>
      <c r="D3787" s="492" t="s">
        <v>4090</v>
      </c>
    </row>
    <row r="3788" spans="1:4" x14ac:dyDescent="0.2">
      <c r="A3788" s="489" t="s">
        <v>9257</v>
      </c>
      <c r="B3788" s="489" t="s">
        <v>1184</v>
      </c>
      <c r="C3788" s="491">
        <v>7.910000000000001</v>
      </c>
      <c r="D3788" s="492" t="s">
        <v>4090</v>
      </c>
    </row>
    <row r="3789" spans="1:4" x14ac:dyDescent="0.2">
      <c r="A3789" s="489" t="s">
        <v>9257</v>
      </c>
      <c r="B3789" s="489" t="s">
        <v>1184</v>
      </c>
      <c r="C3789" s="491">
        <v>4.82</v>
      </c>
      <c r="D3789" s="492" t="s">
        <v>4090</v>
      </c>
    </row>
    <row r="3790" spans="1:4" x14ac:dyDescent="0.2">
      <c r="A3790" s="489" t="s">
        <v>9257</v>
      </c>
      <c r="B3790" s="489" t="s">
        <v>1184</v>
      </c>
      <c r="C3790" s="491">
        <v>4.8899999999999997</v>
      </c>
      <c r="D3790" s="492" t="s">
        <v>4090</v>
      </c>
    </row>
    <row r="3791" spans="1:4" x14ac:dyDescent="0.2">
      <c r="A3791" s="489" t="s">
        <v>9257</v>
      </c>
      <c r="B3791" s="489" t="s">
        <v>1184</v>
      </c>
      <c r="C3791" s="491">
        <v>11.39</v>
      </c>
      <c r="D3791" s="492" t="s">
        <v>4090</v>
      </c>
    </row>
    <row r="3792" spans="1:4" x14ac:dyDescent="0.2">
      <c r="A3792" s="489" t="s">
        <v>9257</v>
      </c>
      <c r="B3792" s="489" t="s">
        <v>1184</v>
      </c>
      <c r="C3792" s="491">
        <v>5.7200000000000006</v>
      </c>
      <c r="D3792" s="492" t="s">
        <v>4090</v>
      </c>
    </row>
    <row r="3793" spans="1:4" x14ac:dyDescent="0.2">
      <c r="A3793" s="489" t="s">
        <v>9257</v>
      </c>
      <c r="B3793" s="489" t="s">
        <v>1184</v>
      </c>
      <c r="C3793" s="491">
        <v>6.4799999999999995</v>
      </c>
      <c r="D3793" s="492" t="s">
        <v>4090</v>
      </c>
    </row>
    <row r="3794" spans="1:4" x14ac:dyDescent="0.2">
      <c r="A3794" s="489" t="s">
        <v>9257</v>
      </c>
      <c r="B3794" s="489" t="s">
        <v>1184</v>
      </c>
      <c r="C3794" s="491">
        <v>4.68</v>
      </c>
      <c r="D3794" s="492" t="s">
        <v>4090</v>
      </c>
    </row>
    <row r="3795" spans="1:4" x14ac:dyDescent="0.2">
      <c r="A3795" s="489" t="s">
        <v>9257</v>
      </c>
      <c r="B3795" s="489" t="s">
        <v>1184</v>
      </c>
      <c r="C3795" s="491">
        <v>8.24</v>
      </c>
      <c r="D3795" s="492" t="s">
        <v>4090</v>
      </c>
    </row>
    <row r="3796" spans="1:4" x14ac:dyDescent="0.2">
      <c r="A3796" s="489" t="s">
        <v>9257</v>
      </c>
      <c r="B3796" s="489" t="s">
        <v>1184</v>
      </c>
      <c r="C3796" s="491">
        <v>5.0199999999999996</v>
      </c>
      <c r="D3796" s="492" t="s">
        <v>4090</v>
      </c>
    </row>
    <row r="3797" spans="1:4" x14ac:dyDescent="0.2">
      <c r="A3797" s="489" t="s">
        <v>9257</v>
      </c>
      <c r="B3797" s="489" t="s">
        <v>1184</v>
      </c>
      <c r="C3797" s="491">
        <v>11.91</v>
      </c>
      <c r="D3797" s="492" t="s">
        <v>4090</v>
      </c>
    </row>
    <row r="3798" spans="1:4" x14ac:dyDescent="0.2">
      <c r="A3798" s="489" t="s">
        <v>9257</v>
      </c>
      <c r="B3798" s="489" t="s">
        <v>229</v>
      </c>
      <c r="C3798" s="491">
        <v>8.6399999999999988</v>
      </c>
      <c r="D3798" s="492" t="s">
        <v>4090</v>
      </c>
    </row>
    <row r="3799" spans="1:4" x14ac:dyDescent="0.2">
      <c r="A3799" s="489" t="s">
        <v>9257</v>
      </c>
      <c r="B3799" s="489" t="s">
        <v>1184</v>
      </c>
      <c r="C3799" s="491">
        <v>8.18</v>
      </c>
      <c r="D3799" s="492" t="s">
        <v>4090</v>
      </c>
    </row>
    <row r="3800" spans="1:4" x14ac:dyDescent="0.2">
      <c r="A3800" s="489" t="s">
        <v>9257</v>
      </c>
      <c r="B3800" s="489" t="s">
        <v>1184</v>
      </c>
      <c r="C3800" s="491">
        <v>3.7600000000000007</v>
      </c>
      <c r="D3800" s="492" t="s">
        <v>4090</v>
      </c>
    </row>
    <row r="3801" spans="1:4" x14ac:dyDescent="0.2">
      <c r="A3801" s="489" t="s">
        <v>9257</v>
      </c>
      <c r="B3801" s="489" t="s">
        <v>1184</v>
      </c>
      <c r="C3801" s="491">
        <v>65.959999999999994</v>
      </c>
      <c r="D3801" s="492" t="s">
        <v>4090</v>
      </c>
    </row>
    <row r="3802" spans="1:4" x14ac:dyDescent="0.2">
      <c r="A3802" s="489" t="s">
        <v>9257</v>
      </c>
      <c r="B3802" s="489" t="s">
        <v>1184</v>
      </c>
      <c r="C3802" s="491">
        <v>64.149999999999991</v>
      </c>
      <c r="D3802" s="492" t="s">
        <v>4090</v>
      </c>
    </row>
    <row r="3803" spans="1:4" x14ac:dyDescent="0.2">
      <c r="A3803" s="489" t="s">
        <v>9257</v>
      </c>
      <c r="B3803" s="489" t="s">
        <v>1184</v>
      </c>
      <c r="C3803" s="491">
        <v>16.64</v>
      </c>
      <c r="D3803" s="492" t="s">
        <v>4090</v>
      </c>
    </row>
    <row r="3804" spans="1:4" x14ac:dyDescent="0.2">
      <c r="A3804" s="489" t="s">
        <v>9257</v>
      </c>
      <c r="B3804" s="489" t="s">
        <v>1184</v>
      </c>
      <c r="C3804" s="491">
        <v>36.520000000000003</v>
      </c>
      <c r="D3804" s="492" t="s">
        <v>4090</v>
      </c>
    </row>
    <row r="3805" spans="1:4" x14ac:dyDescent="0.2">
      <c r="A3805" s="489" t="s">
        <v>9257</v>
      </c>
      <c r="B3805" s="489" t="s">
        <v>1184</v>
      </c>
      <c r="C3805" s="491">
        <v>12.93</v>
      </c>
      <c r="D3805" s="492" t="s">
        <v>4090</v>
      </c>
    </row>
    <row r="3806" spans="1:4" x14ac:dyDescent="0.2">
      <c r="A3806" s="489" t="s">
        <v>9257</v>
      </c>
      <c r="B3806" s="489" t="s">
        <v>1184</v>
      </c>
      <c r="C3806" s="491">
        <v>14.54</v>
      </c>
      <c r="D3806" s="492" t="s">
        <v>4090</v>
      </c>
    </row>
    <row r="3807" spans="1:4" x14ac:dyDescent="0.2">
      <c r="A3807" s="489" t="s">
        <v>9257</v>
      </c>
      <c r="B3807" s="489" t="s">
        <v>1184</v>
      </c>
      <c r="C3807" s="491">
        <v>25.410000000000004</v>
      </c>
      <c r="D3807" s="492" t="s">
        <v>4090</v>
      </c>
    </row>
    <row r="3808" spans="1:4" x14ac:dyDescent="0.2">
      <c r="A3808" s="489" t="s">
        <v>9257</v>
      </c>
      <c r="B3808" s="489" t="s">
        <v>229</v>
      </c>
      <c r="C3808" s="491">
        <v>15.2</v>
      </c>
      <c r="D3808" s="492" t="s">
        <v>4090</v>
      </c>
    </row>
    <row r="3809" spans="1:4" x14ac:dyDescent="0.2">
      <c r="A3809" s="489" t="s">
        <v>9257</v>
      </c>
      <c r="B3809" s="489" t="s">
        <v>1184</v>
      </c>
      <c r="C3809" s="491">
        <v>25.939999999999998</v>
      </c>
      <c r="D3809" s="492" t="s">
        <v>4090</v>
      </c>
    </row>
    <row r="3810" spans="1:4" x14ac:dyDescent="0.2">
      <c r="A3810" s="489" t="s">
        <v>9257</v>
      </c>
      <c r="B3810" s="489" t="s">
        <v>229</v>
      </c>
      <c r="C3810" s="491">
        <v>15.389999999999999</v>
      </c>
      <c r="D3810" s="492" t="s">
        <v>4090</v>
      </c>
    </row>
    <row r="3811" spans="1:4" x14ac:dyDescent="0.2">
      <c r="A3811" s="489" t="s">
        <v>9257</v>
      </c>
      <c r="B3811" s="489" t="s">
        <v>1184</v>
      </c>
      <c r="C3811" s="491">
        <v>24.840000000000003</v>
      </c>
      <c r="D3811" s="492" t="s">
        <v>4090</v>
      </c>
    </row>
    <row r="3812" spans="1:4" x14ac:dyDescent="0.2">
      <c r="A3812" s="489" t="s">
        <v>9257</v>
      </c>
      <c r="B3812" s="489" t="s">
        <v>1184</v>
      </c>
      <c r="C3812" s="491">
        <v>17.93</v>
      </c>
      <c r="D3812" s="492" t="s">
        <v>4090</v>
      </c>
    </row>
    <row r="3813" spans="1:4" x14ac:dyDescent="0.2">
      <c r="A3813" s="489" t="s">
        <v>9257</v>
      </c>
      <c r="B3813" s="489" t="s">
        <v>1184</v>
      </c>
      <c r="C3813" s="491">
        <v>8.9600000000000009</v>
      </c>
      <c r="D3813" s="492" t="s">
        <v>4090</v>
      </c>
    </row>
    <row r="3814" spans="1:4" x14ac:dyDescent="0.2">
      <c r="A3814" s="489" t="s">
        <v>9257</v>
      </c>
      <c r="B3814" s="489" t="s">
        <v>1184</v>
      </c>
      <c r="C3814" s="491">
        <v>81.550000000000011</v>
      </c>
      <c r="D3814" s="492" t="s">
        <v>4090</v>
      </c>
    </row>
    <row r="3815" spans="1:4" x14ac:dyDescent="0.2">
      <c r="A3815" s="489" t="s">
        <v>9257</v>
      </c>
      <c r="B3815" s="489" t="s">
        <v>229</v>
      </c>
      <c r="C3815" s="491">
        <v>27.63</v>
      </c>
      <c r="D3815" s="492" t="s">
        <v>4090</v>
      </c>
    </row>
    <row r="3816" spans="1:4" x14ac:dyDescent="0.2">
      <c r="A3816" s="489" t="s">
        <v>9257</v>
      </c>
      <c r="B3816" s="489" t="s">
        <v>1184</v>
      </c>
      <c r="C3816" s="491">
        <v>27.340000000000003</v>
      </c>
      <c r="D3816" s="492" t="s">
        <v>4090</v>
      </c>
    </row>
    <row r="3817" spans="1:4" x14ac:dyDescent="0.2">
      <c r="A3817" s="489" t="s">
        <v>9257</v>
      </c>
      <c r="B3817" s="489" t="s">
        <v>1184</v>
      </c>
      <c r="C3817" s="491">
        <v>21.66</v>
      </c>
      <c r="D3817" s="492" t="s">
        <v>4090</v>
      </c>
    </row>
    <row r="3818" spans="1:4" x14ac:dyDescent="0.2">
      <c r="A3818" s="489" t="s">
        <v>9257</v>
      </c>
      <c r="B3818" s="489" t="s">
        <v>1184</v>
      </c>
      <c r="C3818" s="491">
        <v>1.02</v>
      </c>
      <c r="D3818" s="492" t="s">
        <v>4090</v>
      </c>
    </row>
    <row r="3819" spans="1:4" x14ac:dyDescent="0.2">
      <c r="A3819" s="489" t="s">
        <v>9257</v>
      </c>
      <c r="B3819" s="489" t="s">
        <v>1184</v>
      </c>
      <c r="C3819" s="491">
        <v>28.750000000000004</v>
      </c>
      <c r="D3819" s="492" t="s">
        <v>4090</v>
      </c>
    </row>
    <row r="3820" spans="1:4" x14ac:dyDescent="0.2">
      <c r="A3820" s="489" t="s">
        <v>9257</v>
      </c>
      <c r="B3820" s="489" t="s">
        <v>1184</v>
      </c>
      <c r="C3820" s="491">
        <v>25.240000000000002</v>
      </c>
      <c r="D3820" s="492" t="s">
        <v>4090</v>
      </c>
    </row>
    <row r="3821" spans="1:4" x14ac:dyDescent="0.2">
      <c r="A3821" s="489" t="s">
        <v>9257</v>
      </c>
      <c r="B3821" s="489" t="s">
        <v>1184</v>
      </c>
      <c r="C3821" s="491">
        <v>9.34</v>
      </c>
      <c r="D3821" s="492" t="s">
        <v>4090</v>
      </c>
    </row>
    <row r="3822" spans="1:4" x14ac:dyDescent="0.2">
      <c r="A3822" s="489" t="s">
        <v>9257</v>
      </c>
      <c r="B3822" s="489" t="s">
        <v>1184</v>
      </c>
      <c r="C3822" s="491">
        <v>9.32</v>
      </c>
      <c r="D3822" s="492" t="s">
        <v>4090</v>
      </c>
    </row>
    <row r="3823" spans="1:4" x14ac:dyDescent="0.2">
      <c r="A3823" s="489" t="s">
        <v>9257</v>
      </c>
      <c r="B3823" s="489" t="s">
        <v>1184</v>
      </c>
      <c r="C3823" s="491">
        <v>8.3800000000000008</v>
      </c>
      <c r="D3823" s="492" t="s">
        <v>4090</v>
      </c>
    </row>
    <row r="3824" spans="1:4" x14ac:dyDescent="0.2">
      <c r="A3824" s="489" t="s">
        <v>9257</v>
      </c>
      <c r="B3824" s="489" t="s">
        <v>1184</v>
      </c>
      <c r="C3824" s="491">
        <v>16.419999999999998</v>
      </c>
      <c r="D3824" s="492" t="s">
        <v>4090</v>
      </c>
    </row>
    <row r="3825" spans="1:4" x14ac:dyDescent="0.2">
      <c r="A3825" s="489" t="s">
        <v>9257</v>
      </c>
      <c r="B3825" s="489" t="s">
        <v>1184</v>
      </c>
      <c r="C3825" s="491">
        <v>18.54</v>
      </c>
      <c r="D3825" s="492" t="s">
        <v>4090</v>
      </c>
    </row>
    <row r="3826" spans="1:4" x14ac:dyDescent="0.2">
      <c r="A3826" s="489" t="s">
        <v>9257</v>
      </c>
      <c r="B3826" s="489" t="s">
        <v>1184</v>
      </c>
      <c r="C3826" s="491">
        <v>45.35</v>
      </c>
      <c r="D3826" s="492" t="s">
        <v>4090</v>
      </c>
    </row>
    <row r="3827" spans="1:4" x14ac:dyDescent="0.2">
      <c r="A3827" s="489" t="s">
        <v>9257</v>
      </c>
      <c r="B3827" s="489" t="s">
        <v>1184</v>
      </c>
      <c r="C3827" s="491">
        <v>14.280000000000003</v>
      </c>
      <c r="D3827" s="492" t="s">
        <v>4090</v>
      </c>
    </row>
    <row r="3828" spans="1:4" x14ac:dyDescent="0.2">
      <c r="A3828" s="489" t="s">
        <v>9257</v>
      </c>
      <c r="B3828" s="489" t="s">
        <v>1184</v>
      </c>
      <c r="C3828" s="491">
        <v>40.710000000000008</v>
      </c>
      <c r="D3828" s="492" t="s">
        <v>4090</v>
      </c>
    </row>
    <row r="3829" spans="1:4" x14ac:dyDescent="0.2">
      <c r="A3829" s="489" t="s">
        <v>9257</v>
      </c>
      <c r="B3829" s="489" t="s">
        <v>1184</v>
      </c>
      <c r="C3829" s="491">
        <v>81.680000000000007</v>
      </c>
      <c r="D3829" s="492" t="s">
        <v>4090</v>
      </c>
    </row>
    <row r="3830" spans="1:4" x14ac:dyDescent="0.2">
      <c r="A3830" s="489" t="s">
        <v>9257</v>
      </c>
      <c r="B3830" s="489" t="s">
        <v>1184</v>
      </c>
      <c r="C3830" s="491">
        <v>4</v>
      </c>
      <c r="D3830" s="492" t="s">
        <v>4090</v>
      </c>
    </row>
    <row r="3831" spans="1:4" x14ac:dyDescent="0.2">
      <c r="A3831" s="489" t="s">
        <v>9257</v>
      </c>
      <c r="B3831" s="489" t="s">
        <v>229</v>
      </c>
      <c r="C3831" s="491">
        <v>2.41</v>
      </c>
      <c r="D3831" s="492" t="s">
        <v>4090</v>
      </c>
    </row>
    <row r="3832" spans="1:4" x14ac:dyDescent="0.2">
      <c r="A3832" s="489" t="s">
        <v>9257</v>
      </c>
      <c r="B3832" s="489" t="s">
        <v>1184</v>
      </c>
      <c r="C3832" s="491">
        <v>13.89</v>
      </c>
      <c r="D3832" s="492" t="s">
        <v>4090</v>
      </c>
    </row>
    <row r="3833" spans="1:4" x14ac:dyDescent="0.2">
      <c r="A3833" s="489" t="s">
        <v>9257</v>
      </c>
      <c r="B3833" s="489" t="s">
        <v>1184</v>
      </c>
      <c r="C3833" s="491">
        <v>13.46</v>
      </c>
      <c r="D3833" s="492" t="s">
        <v>4090</v>
      </c>
    </row>
    <row r="3834" spans="1:4" x14ac:dyDescent="0.2">
      <c r="A3834" s="489" t="s">
        <v>9257</v>
      </c>
      <c r="B3834" s="489" t="s">
        <v>1184</v>
      </c>
      <c r="C3834" s="491">
        <v>20.200000000000003</v>
      </c>
      <c r="D3834" s="492" t="s">
        <v>4090</v>
      </c>
    </row>
    <row r="3835" spans="1:4" x14ac:dyDescent="0.2">
      <c r="A3835" s="489" t="s">
        <v>9257</v>
      </c>
      <c r="B3835" s="489" t="s">
        <v>1184</v>
      </c>
      <c r="C3835" s="491">
        <v>69.290000000000006</v>
      </c>
      <c r="D3835" s="492" t="s">
        <v>4090</v>
      </c>
    </row>
    <row r="3836" spans="1:4" x14ac:dyDescent="0.2">
      <c r="A3836" s="489" t="s">
        <v>9257</v>
      </c>
      <c r="B3836" s="489" t="s">
        <v>1184</v>
      </c>
      <c r="C3836" s="491">
        <v>111.23</v>
      </c>
      <c r="D3836" s="492" t="s">
        <v>4090</v>
      </c>
    </row>
    <row r="3837" spans="1:4" x14ac:dyDescent="0.2">
      <c r="A3837" s="489" t="s">
        <v>9257</v>
      </c>
      <c r="B3837" s="489" t="s">
        <v>1184</v>
      </c>
      <c r="C3837" s="491">
        <v>23.46</v>
      </c>
      <c r="D3837" s="492" t="s">
        <v>4090</v>
      </c>
    </row>
    <row r="3838" spans="1:4" x14ac:dyDescent="0.2">
      <c r="A3838" s="489" t="s">
        <v>9257</v>
      </c>
      <c r="B3838" s="489" t="s">
        <v>1184</v>
      </c>
      <c r="C3838" s="491">
        <v>16.57</v>
      </c>
      <c r="D3838" s="492" t="s">
        <v>4090</v>
      </c>
    </row>
    <row r="3839" spans="1:4" x14ac:dyDescent="0.2">
      <c r="A3839" s="489" t="s">
        <v>9257</v>
      </c>
      <c r="B3839" s="489" t="s">
        <v>1184</v>
      </c>
      <c r="C3839" s="491">
        <v>38.369999999999997</v>
      </c>
      <c r="D3839" s="492" t="s">
        <v>4090</v>
      </c>
    </row>
    <row r="3840" spans="1:4" x14ac:dyDescent="0.2">
      <c r="A3840" s="489" t="s">
        <v>9257</v>
      </c>
      <c r="B3840" s="489" t="s">
        <v>1184</v>
      </c>
      <c r="C3840" s="491">
        <v>23.640000000000004</v>
      </c>
      <c r="D3840" s="492" t="s">
        <v>4090</v>
      </c>
    </row>
    <row r="3841" spans="1:4" x14ac:dyDescent="0.2">
      <c r="A3841" s="489" t="s">
        <v>9257</v>
      </c>
      <c r="B3841" s="489" t="s">
        <v>1184</v>
      </c>
      <c r="C3841" s="491">
        <v>61.17</v>
      </c>
      <c r="D3841" s="492" t="s">
        <v>4090</v>
      </c>
    </row>
    <row r="3842" spans="1:4" x14ac:dyDescent="0.2">
      <c r="A3842" s="489" t="s">
        <v>9257</v>
      </c>
      <c r="B3842" s="489" t="s">
        <v>1184</v>
      </c>
      <c r="C3842" s="491">
        <v>8.4</v>
      </c>
      <c r="D3842" s="492" t="s">
        <v>4090</v>
      </c>
    </row>
    <row r="3843" spans="1:4" x14ac:dyDescent="0.2">
      <c r="A3843" s="489" t="s">
        <v>9257</v>
      </c>
      <c r="B3843" s="489" t="s">
        <v>1184</v>
      </c>
      <c r="C3843" s="491">
        <v>69.67</v>
      </c>
      <c r="D3843" s="492" t="s">
        <v>4090</v>
      </c>
    </row>
    <row r="3844" spans="1:4" x14ac:dyDescent="0.2">
      <c r="A3844" s="489" t="s">
        <v>9257</v>
      </c>
      <c r="B3844" s="489" t="s">
        <v>1184</v>
      </c>
      <c r="C3844" s="491">
        <v>20.11</v>
      </c>
      <c r="D3844" s="492" t="s">
        <v>4090</v>
      </c>
    </row>
    <row r="3845" spans="1:4" x14ac:dyDescent="0.2">
      <c r="A3845" s="489" t="s">
        <v>9257</v>
      </c>
      <c r="B3845" s="489" t="s">
        <v>1184</v>
      </c>
      <c r="C3845" s="491">
        <v>19.34</v>
      </c>
      <c r="D3845" s="492" t="s">
        <v>4090</v>
      </c>
    </row>
    <row r="3846" spans="1:4" x14ac:dyDescent="0.2">
      <c r="A3846" s="489" t="s">
        <v>9257</v>
      </c>
      <c r="B3846" s="489" t="s">
        <v>1184</v>
      </c>
      <c r="C3846" s="491">
        <v>3.46</v>
      </c>
      <c r="D3846" s="492" t="s">
        <v>4090</v>
      </c>
    </row>
    <row r="3847" spans="1:4" x14ac:dyDescent="0.2">
      <c r="A3847" s="489" t="s">
        <v>9257</v>
      </c>
      <c r="B3847" s="489" t="s">
        <v>1184</v>
      </c>
      <c r="C3847" s="491">
        <v>5.76</v>
      </c>
      <c r="D3847" s="492" t="s">
        <v>4090</v>
      </c>
    </row>
    <row r="3848" spans="1:4" x14ac:dyDescent="0.2">
      <c r="A3848" s="489" t="s">
        <v>9257</v>
      </c>
      <c r="B3848" s="489" t="s">
        <v>1184</v>
      </c>
      <c r="C3848" s="491">
        <v>5.8599999999999994</v>
      </c>
      <c r="D3848" s="492" t="s">
        <v>4090</v>
      </c>
    </row>
    <row r="3849" spans="1:4" x14ac:dyDescent="0.2">
      <c r="A3849" s="489" t="s">
        <v>9257</v>
      </c>
      <c r="B3849" s="489" t="s">
        <v>1184</v>
      </c>
      <c r="C3849" s="491">
        <v>85.670000000000016</v>
      </c>
      <c r="D3849" s="492" t="s">
        <v>4090</v>
      </c>
    </row>
    <row r="3850" spans="1:4" x14ac:dyDescent="0.2">
      <c r="A3850" s="489" t="s">
        <v>9257</v>
      </c>
      <c r="B3850" s="489" t="s">
        <v>1184</v>
      </c>
      <c r="C3850" s="491">
        <v>12.73</v>
      </c>
      <c r="D3850" s="492" t="s">
        <v>4090</v>
      </c>
    </row>
    <row r="3851" spans="1:4" x14ac:dyDescent="0.2">
      <c r="A3851" s="489" t="s">
        <v>9257</v>
      </c>
      <c r="B3851" s="489" t="s">
        <v>1184</v>
      </c>
      <c r="C3851" s="491">
        <v>17.420000000000002</v>
      </c>
      <c r="D3851" s="492" t="s">
        <v>4090</v>
      </c>
    </row>
    <row r="3852" spans="1:4" x14ac:dyDescent="0.2">
      <c r="A3852" s="489" t="s">
        <v>9257</v>
      </c>
      <c r="B3852" s="489" t="s">
        <v>1184</v>
      </c>
      <c r="C3852" s="491">
        <v>10.559999999999999</v>
      </c>
      <c r="D3852" s="492" t="s">
        <v>4090</v>
      </c>
    </row>
    <row r="3853" spans="1:4" x14ac:dyDescent="0.2">
      <c r="A3853" s="489" t="s">
        <v>9257</v>
      </c>
      <c r="B3853" s="489" t="s">
        <v>1184</v>
      </c>
      <c r="C3853" s="491">
        <v>5.620000000000001</v>
      </c>
      <c r="D3853" s="492" t="s">
        <v>4090</v>
      </c>
    </row>
    <row r="3854" spans="1:4" x14ac:dyDescent="0.2">
      <c r="A3854" s="489" t="s">
        <v>9257</v>
      </c>
      <c r="B3854" s="489" t="s">
        <v>1184</v>
      </c>
      <c r="C3854" s="491">
        <v>13.25</v>
      </c>
      <c r="D3854" s="492" t="s">
        <v>4090</v>
      </c>
    </row>
    <row r="3855" spans="1:4" x14ac:dyDescent="0.2">
      <c r="A3855" s="489" t="s">
        <v>9257</v>
      </c>
      <c r="B3855" s="489" t="s">
        <v>1184</v>
      </c>
      <c r="C3855" s="491">
        <v>9.5100000000000016</v>
      </c>
      <c r="D3855" s="492" t="s">
        <v>4090</v>
      </c>
    </row>
    <row r="3856" spans="1:4" x14ac:dyDescent="0.2">
      <c r="A3856" s="489" t="s">
        <v>9257</v>
      </c>
      <c r="B3856" s="489" t="s">
        <v>1182</v>
      </c>
      <c r="C3856" s="491">
        <v>200.52</v>
      </c>
      <c r="D3856" s="492" t="s">
        <v>4090</v>
      </c>
    </row>
    <row r="3857" spans="1:4" x14ac:dyDescent="0.2">
      <c r="A3857" s="489" t="s">
        <v>9257</v>
      </c>
      <c r="B3857" s="489" t="s">
        <v>1182</v>
      </c>
      <c r="C3857" s="491">
        <v>228.02999999999997</v>
      </c>
      <c r="D3857" s="492" t="s">
        <v>4090</v>
      </c>
    </row>
    <row r="3858" spans="1:4" x14ac:dyDescent="0.2">
      <c r="A3858" s="489" t="s">
        <v>9257</v>
      </c>
      <c r="B3858" s="489" t="s">
        <v>1182</v>
      </c>
      <c r="C3858" s="491">
        <v>36.83</v>
      </c>
      <c r="D3858" s="492" t="s">
        <v>4090</v>
      </c>
    </row>
    <row r="3859" spans="1:4" x14ac:dyDescent="0.2">
      <c r="A3859" s="489" t="s">
        <v>9257</v>
      </c>
      <c r="B3859" s="489" t="s">
        <v>1182</v>
      </c>
      <c r="C3859" s="491">
        <v>17</v>
      </c>
      <c r="D3859" s="492" t="s">
        <v>4090</v>
      </c>
    </row>
    <row r="3860" spans="1:4" x14ac:dyDescent="0.2">
      <c r="A3860" s="489" t="s">
        <v>9257</v>
      </c>
      <c r="B3860" s="489" t="s">
        <v>1184</v>
      </c>
      <c r="C3860" s="491">
        <v>18.520000000000003</v>
      </c>
      <c r="D3860" s="492" t="s">
        <v>4090</v>
      </c>
    </row>
    <row r="3861" spans="1:4" x14ac:dyDescent="0.2">
      <c r="A3861" s="489" t="s">
        <v>9257</v>
      </c>
      <c r="B3861" s="489" t="s">
        <v>1184</v>
      </c>
      <c r="C3861" s="491">
        <v>17.16</v>
      </c>
      <c r="D3861" s="492" t="s">
        <v>4090</v>
      </c>
    </row>
    <row r="3862" spans="1:4" x14ac:dyDescent="0.2">
      <c r="A3862" s="489" t="s">
        <v>9257</v>
      </c>
      <c r="B3862" s="489" t="s">
        <v>1184</v>
      </c>
      <c r="C3862" s="491">
        <v>13.630000000000003</v>
      </c>
      <c r="D3862" s="492" t="s">
        <v>4090</v>
      </c>
    </row>
    <row r="3863" spans="1:4" x14ac:dyDescent="0.2">
      <c r="A3863" s="489" t="s">
        <v>9257</v>
      </c>
      <c r="B3863" s="489" t="s">
        <v>1184</v>
      </c>
      <c r="C3863" s="491">
        <v>15.670000000000002</v>
      </c>
      <c r="D3863" s="492" t="s">
        <v>4090</v>
      </c>
    </row>
    <row r="3864" spans="1:4" x14ac:dyDescent="0.2">
      <c r="A3864" s="489" t="s">
        <v>9257</v>
      </c>
      <c r="B3864" s="489" t="s">
        <v>1184</v>
      </c>
      <c r="C3864" s="491">
        <v>17.37</v>
      </c>
      <c r="D3864" s="492" t="s">
        <v>4090</v>
      </c>
    </row>
    <row r="3865" spans="1:4" x14ac:dyDescent="0.2">
      <c r="A3865" s="489" t="s">
        <v>9257</v>
      </c>
      <c r="B3865" s="489" t="s">
        <v>1184</v>
      </c>
      <c r="C3865" s="491">
        <v>28.01</v>
      </c>
      <c r="D3865" s="492" t="s">
        <v>4090</v>
      </c>
    </row>
    <row r="3866" spans="1:4" x14ac:dyDescent="0.2">
      <c r="A3866" s="489" t="s">
        <v>9257</v>
      </c>
      <c r="B3866" s="489" t="s">
        <v>1184</v>
      </c>
      <c r="C3866" s="491">
        <v>31.200000000000003</v>
      </c>
      <c r="D3866" s="492" t="s">
        <v>4090</v>
      </c>
    </row>
    <row r="3867" spans="1:4" x14ac:dyDescent="0.2">
      <c r="A3867" s="489" t="s">
        <v>9257</v>
      </c>
      <c r="B3867" s="489" t="s">
        <v>1184</v>
      </c>
      <c r="C3867" s="491">
        <v>23.010000000000005</v>
      </c>
      <c r="D3867" s="492" t="s">
        <v>4090</v>
      </c>
    </row>
    <row r="3868" spans="1:4" x14ac:dyDescent="0.2">
      <c r="A3868" s="489" t="s">
        <v>9257</v>
      </c>
      <c r="B3868" s="489" t="s">
        <v>1184</v>
      </c>
      <c r="C3868" s="491">
        <v>14.11</v>
      </c>
      <c r="D3868" s="492" t="s">
        <v>4090</v>
      </c>
    </row>
    <row r="3869" spans="1:4" x14ac:dyDescent="0.2">
      <c r="A3869" s="489" t="s">
        <v>9257</v>
      </c>
      <c r="B3869" s="489" t="s">
        <v>1182</v>
      </c>
      <c r="C3869" s="491">
        <v>129.13</v>
      </c>
      <c r="D3869" s="492" t="s">
        <v>4090</v>
      </c>
    </row>
    <row r="3870" spans="1:4" x14ac:dyDescent="0.2">
      <c r="A3870" s="489" t="s">
        <v>9257</v>
      </c>
      <c r="B3870" s="489" t="s">
        <v>1184</v>
      </c>
      <c r="C3870" s="491">
        <v>25.17</v>
      </c>
      <c r="D3870" s="492" t="s">
        <v>4090</v>
      </c>
    </row>
    <row r="3871" spans="1:4" x14ac:dyDescent="0.2">
      <c r="A3871" s="489" t="s">
        <v>9257</v>
      </c>
      <c r="B3871" s="489" t="s">
        <v>1184</v>
      </c>
      <c r="C3871" s="491">
        <v>60.840000000000011</v>
      </c>
      <c r="D3871" s="492" t="s">
        <v>4090</v>
      </c>
    </row>
    <row r="3872" spans="1:4" x14ac:dyDescent="0.2">
      <c r="A3872" s="489" t="s">
        <v>9257</v>
      </c>
      <c r="B3872" s="489" t="s">
        <v>1184</v>
      </c>
      <c r="C3872" s="491">
        <v>6.2200000000000006</v>
      </c>
      <c r="D3872" s="492" t="s">
        <v>4090</v>
      </c>
    </row>
    <row r="3873" spans="1:4" x14ac:dyDescent="0.2">
      <c r="A3873" s="489" t="s">
        <v>9257</v>
      </c>
      <c r="B3873" s="489" t="s">
        <v>1184</v>
      </c>
      <c r="C3873" s="491">
        <v>10.860000000000001</v>
      </c>
      <c r="D3873" s="492" t="s">
        <v>4090</v>
      </c>
    </row>
    <row r="3874" spans="1:4" x14ac:dyDescent="0.2">
      <c r="A3874" s="489" t="s">
        <v>9257</v>
      </c>
      <c r="B3874" s="489" t="s">
        <v>1184</v>
      </c>
      <c r="C3874" s="491">
        <v>14.219999999999999</v>
      </c>
      <c r="D3874" s="492" t="s">
        <v>4090</v>
      </c>
    </row>
    <row r="3875" spans="1:4" x14ac:dyDescent="0.2">
      <c r="A3875" s="489" t="s">
        <v>9257</v>
      </c>
      <c r="B3875" s="489" t="s">
        <v>1184</v>
      </c>
      <c r="C3875" s="491">
        <v>18.39</v>
      </c>
      <c r="D3875" s="492" t="s">
        <v>4090</v>
      </c>
    </row>
    <row r="3876" spans="1:4" x14ac:dyDescent="0.2">
      <c r="A3876" s="489" t="s">
        <v>9257</v>
      </c>
      <c r="B3876" s="489" t="s">
        <v>1184</v>
      </c>
      <c r="C3876" s="491">
        <v>61.78</v>
      </c>
      <c r="D3876" s="492" t="s">
        <v>4090</v>
      </c>
    </row>
    <row r="3877" spans="1:4" x14ac:dyDescent="0.2">
      <c r="A3877" s="489" t="s">
        <v>9257</v>
      </c>
      <c r="B3877" s="489" t="s">
        <v>1184</v>
      </c>
      <c r="C3877" s="491">
        <v>5.3800000000000008</v>
      </c>
      <c r="D3877" s="492" t="s">
        <v>4090</v>
      </c>
    </row>
    <row r="3878" spans="1:4" x14ac:dyDescent="0.2">
      <c r="A3878" s="489" t="s">
        <v>9257</v>
      </c>
      <c r="B3878" s="489" t="s">
        <v>1184</v>
      </c>
      <c r="C3878" s="491">
        <v>9.2199999999999989</v>
      </c>
      <c r="D3878" s="492" t="s">
        <v>4090</v>
      </c>
    </row>
    <row r="3879" spans="1:4" x14ac:dyDescent="0.2">
      <c r="A3879" s="489" t="s">
        <v>9257</v>
      </c>
      <c r="B3879" s="489" t="s">
        <v>1184</v>
      </c>
      <c r="C3879" s="491">
        <v>10.37</v>
      </c>
      <c r="D3879" s="492" t="s">
        <v>4090</v>
      </c>
    </row>
    <row r="3880" spans="1:4" x14ac:dyDescent="0.2">
      <c r="A3880" s="489" t="s">
        <v>9257</v>
      </c>
      <c r="B3880" s="489" t="s">
        <v>1184</v>
      </c>
      <c r="C3880" s="491">
        <v>12.120000000000001</v>
      </c>
      <c r="D3880" s="492" t="s">
        <v>4090</v>
      </c>
    </row>
    <row r="3881" spans="1:4" x14ac:dyDescent="0.2">
      <c r="A3881" s="489" t="s">
        <v>9257</v>
      </c>
      <c r="B3881" s="489" t="s">
        <v>1184</v>
      </c>
      <c r="C3881" s="491">
        <v>60.110000000000007</v>
      </c>
      <c r="D3881" s="492" t="s">
        <v>4090</v>
      </c>
    </row>
    <row r="3882" spans="1:4" x14ac:dyDescent="0.2">
      <c r="A3882" s="489" t="s">
        <v>9257</v>
      </c>
      <c r="B3882" s="489" t="s">
        <v>1184</v>
      </c>
      <c r="C3882" s="491">
        <v>14.51</v>
      </c>
      <c r="D3882" s="492" t="s">
        <v>4090</v>
      </c>
    </row>
    <row r="3883" spans="1:4" x14ac:dyDescent="0.2">
      <c r="A3883" s="489" t="s">
        <v>9257</v>
      </c>
      <c r="B3883" s="489" t="s">
        <v>1184</v>
      </c>
      <c r="C3883" s="491">
        <v>17.809999999999999</v>
      </c>
      <c r="D3883" s="492" t="s">
        <v>4090</v>
      </c>
    </row>
    <row r="3884" spans="1:4" x14ac:dyDescent="0.2">
      <c r="A3884" s="489" t="s">
        <v>9257</v>
      </c>
      <c r="B3884" s="489" t="s">
        <v>1184</v>
      </c>
      <c r="C3884" s="491">
        <v>37.340000000000003</v>
      </c>
      <c r="D3884" s="492" t="s">
        <v>4090</v>
      </c>
    </row>
    <row r="3885" spans="1:4" x14ac:dyDescent="0.2">
      <c r="A3885" s="489" t="s">
        <v>9257</v>
      </c>
      <c r="B3885" s="489" t="s">
        <v>1184</v>
      </c>
      <c r="C3885" s="491">
        <v>20.87</v>
      </c>
      <c r="D3885" s="492" t="s">
        <v>4090</v>
      </c>
    </row>
    <row r="3886" spans="1:4" x14ac:dyDescent="0.2">
      <c r="A3886" s="489" t="s">
        <v>9257</v>
      </c>
      <c r="B3886" s="489" t="s">
        <v>1184</v>
      </c>
      <c r="C3886" s="491">
        <v>19.610000000000003</v>
      </c>
      <c r="D3886" s="492" t="s">
        <v>4090</v>
      </c>
    </row>
    <row r="3887" spans="1:4" x14ac:dyDescent="0.2">
      <c r="A3887" s="489" t="s">
        <v>9257</v>
      </c>
      <c r="B3887" s="489" t="s">
        <v>1184</v>
      </c>
      <c r="C3887" s="491">
        <v>25.18</v>
      </c>
      <c r="D3887" s="492" t="s">
        <v>4090</v>
      </c>
    </row>
    <row r="3888" spans="1:4" x14ac:dyDescent="0.2">
      <c r="A3888" s="489" t="s">
        <v>9257</v>
      </c>
      <c r="B3888" s="489" t="s">
        <v>1184</v>
      </c>
      <c r="C3888" s="491">
        <v>9.2099999999999991</v>
      </c>
      <c r="D3888" s="492" t="s">
        <v>4090</v>
      </c>
    </row>
    <row r="3889" spans="1:4" x14ac:dyDescent="0.2">
      <c r="A3889" s="489" t="s">
        <v>9257</v>
      </c>
      <c r="B3889" s="489" t="s">
        <v>1184</v>
      </c>
      <c r="C3889" s="491">
        <v>25.000000000000004</v>
      </c>
      <c r="D3889" s="492" t="s">
        <v>4090</v>
      </c>
    </row>
    <row r="3890" spans="1:4" x14ac:dyDescent="0.2">
      <c r="A3890" s="489" t="s">
        <v>9257</v>
      </c>
      <c r="B3890" s="489" t="s">
        <v>1184</v>
      </c>
      <c r="C3890" s="491">
        <v>14.120000000000001</v>
      </c>
      <c r="D3890" s="492" t="s">
        <v>4090</v>
      </c>
    </row>
    <row r="3891" spans="1:4" x14ac:dyDescent="0.2">
      <c r="A3891" s="489" t="s">
        <v>9257</v>
      </c>
      <c r="B3891" s="489" t="s">
        <v>1184</v>
      </c>
      <c r="C3891" s="491">
        <v>6.5500000000000007</v>
      </c>
      <c r="D3891" s="492" t="s">
        <v>4090</v>
      </c>
    </row>
    <row r="3892" spans="1:4" x14ac:dyDescent="0.2">
      <c r="A3892" s="489" t="s">
        <v>9257</v>
      </c>
      <c r="B3892" s="489" t="s">
        <v>1184</v>
      </c>
      <c r="C3892" s="491">
        <v>4.5</v>
      </c>
      <c r="D3892" s="492" t="s">
        <v>4090</v>
      </c>
    </row>
    <row r="3893" spans="1:4" x14ac:dyDescent="0.2">
      <c r="A3893" s="489" t="s">
        <v>9257</v>
      </c>
      <c r="B3893" s="489" t="s">
        <v>1184</v>
      </c>
      <c r="C3893" s="491">
        <v>10.75</v>
      </c>
      <c r="D3893" s="492" t="s">
        <v>4090</v>
      </c>
    </row>
    <row r="3894" spans="1:4" x14ac:dyDescent="0.2">
      <c r="A3894" s="489" t="s">
        <v>9257</v>
      </c>
      <c r="B3894" s="489" t="s">
        <v>1184</v>
      </c>
      <c r="C3894" s="491">
        <v>6.76</v>
      </c>
      <c r="D3894" s="492" t="s">
        <v>4090</v>
      </c>
    </row>
    <row r="3895" spans="1:4" x14ac:dyDescent="0.2">
      <c r="A3895" s="489" t="s">
        <v>9257</v>
      </c>
      <c r="B3895" s="489" t="s">
        <v>1184</v>
      </c>
      <c r="C3895" s="491">
        <v>30.240000000000002</v>
      </c>
      <c r="D3895" s="492" t="s">
        <v>4090</v>
      </c>
    </row>
    <row r="3896" spans="1:4" x14ac:dyDescent="0.2">
      <c r="A3896" s="489" t="s">
        <v>9257</v>
      </c>
      <c r="B3896" s="489" t="s">
        <v>1184</v>
      </c>
      <c r="C3896" s="491">
        <v>4.6900000000000004</v>
      </c>
      <c r="D3896" s="492" t="s">
        <v>4090</v>
      </c>
    </row>
    <row r="3897" spans="1:4" x14ac:dyDescent="0.2">
      <c r="A3897" s="489" t="s">
        <v>9257</v>
      </c>
      <c r="B3897" s="489" t="s">
        <v>1184</v>
      </c>
      <c r="C3897" s="491">
        <v>15.610000000000001</v>
      </c>
      <c r="D3897" s="492" t="s">
        <v>4090</v>
      </c>
    </row>
    <row r="3898" spans="1:4" x14ac:dyDescent="0.2">
      <c r="A3898" s="489" t="s">
        <v>9257</v>
      </c>
      <c r="B3898" s="489" t="s">
        <v>1184</v>
      </c>
      <c r="C3898" s="491">
        <v>3.4400000000000004</v>
      </c>
      <c r="D3898" s="492" t="s">
        <v>4090</v>
      </c>
    </row>
    <row r="3899" spans="1:4" x14ac:dyDescent="0.2">
      <c r="A3899" s="489" t="s">
        <v>9257</v>
      </c>
      <c r="B3899" s="489" t="s">
        <v>1184</v>
      </c>
      <c r="C3899" s="491">
        <v>35.85</v>
      </c>
      <c r="D3899" s="492" t="s">
        <v>4090</v>
      </c>
    </row>
    <row r="3900" spans="1:4" x14ac:dyDescent="0.2">
      <c r="A3900" s="489" t="s">
        <v>9257</v>
      </c>
      <c r="B3900" s="489" t="s">
        <v>229</v>
      </c>
      <c r="C3900" s="491">
        <v>35.14</v>
      </c>
      <c r="D3900" s="492" t="s">
        <v>4090</v>
      </c>
    </row>
    <row r="3901" spans="1:4" x14ac:dyDescent="0.2">
      <c r="A3901" s="489" t="s">
        <v>9257</v>
      </c>
      <c r="B3901" s="489" t="s">
        <v>1184</v>
      </c>
      <c r="C3901" s="491">
        <v>14.5</v>
      </c>
      <c r="D3901" s="492" t="s">
        <v>4090</v>
      </c>
    </row>
    <row r="3902" spans="1:4" x14ac:dyDescent="0.2">
      <c r="A3902" s="489" t="s">
        <v>9257</v>
      </c>
      <c r="B3902" s="489" t="s">
        <v>1184</v>
      </c>
      <c r="C3902" s="491">
        <v>7.5</v>
      </c>
      <c r="D3902" s="492" t="s">
        <v>4090</v>
      </c>
    </row>
    <row r="3903" spans="1:4" x14ac:dyDescent="0.2">
      <c r="A3903" s="489" t="s">
        <v>9257</v>
      </c>
      <c r="B3903" s="489" t="s">
        <v>1184</v>
      </c>
      <c r="C3903" s="491">
        <v>10.83</v>
      </c>
      <c r="D3903" s="492" t="s">
        <v>4090</v>
      </c>
    </row>
    <row r="3904" spans="1:4" x14ac:dyDescent="0.2">
      <c r="A3904" s="489" t="s">
        <v>9257</v>
      </c>
      <c r="B3904" s="489" t="s">
        <v>1184</v>
      </c>
      <c r="C3904" s="491">
        <v>5.33</v>
      </c>
      <c r="D3904" s="492" t="s">
        <v>4090</v>
      </c>
    </row>
    <row r="3905" spans="1:4" x14ac:dyDescent="0.2">
      <c r="A3905" s="489" t="s">
        <v>9257</v>
      </c>
      <c r="B3905" s="489" t="s">
        <v>1184</v>
      </c>
      <c r="C3905" s="491">
        <v>41.95</v>
      </c>
      <c r="D3905" s="492" t="s">
        <v>4090</v>
      </c>
    </row>
    <row r="3906" spans="1:4" x14ac:dyDescent="0.2">
      <c r="A3906" s="489" t="s">
        <v>9257</v>
      </c>
      <c r="B3906" s="489" t="s">
        <v>229</v>
      </c>
      <c r="C3906" s="491">
        <v>10.02</v>
      </c>
      <c r="D3906" s="492" t="s">
        <v>4090</v>
      </c>
    </row>
    <row r="3907" spans="1:4" x14ac:dyDescent="0.2">
      <c r="A3907" s="489" t="s">
        <v>9257</v>
      </c>
      <c r="B3907" s="489" t="s">
        <v>1184</v>
      </c>
      <c r="C3907" s="491">
        <v>47.160000000000004</v>
      </c>
      <c r="D3907" s="492" t="s">
        <v>4090</v>
      </c>
    </row>
    <row r="3908" spans="1:4" x14ac:dyDescent="0.2">
      <c r="A3908" s="489" t="s">
        <v>9257</v>
      </c>
      <c r="B3908" s="489" t="s">
        <v>1184</v>
      </c>
      <c r="C3908" s="491">
        <v>66.78</v>
      </c>
      <c r="D3908" s="492" t="s">
        <v>4090</v>
      </c>
    </row>
    <row r="3909" spans="1:4" x14ac:dyDescent="0.2">
      <c r="A3909" s="489" t="s">
        <v>9257</v>
      </c>
      <c r="B3909" s="489" t="s">
        <v>1184</v>
      </c>
      <c r="C3909" s="491">
        <v>18.760000000000002</v>
      </c>
      <c r="D3909" s="492" t="s">
        <v>4090</v>
      </c>
    </row>
    <row r="3910" spans="1:4" x14ac:dyDescent="0.2">
      <c r="A3910" s="489" t="s">
        <v>9257</v>
      </c>
      <c r="B3910" s="489" t="s">
        <v>1184</v>
      </c>
      <c r="C3910" s="491">
        <v>34.410000000000004</v>
      </c>
      <c r="D3910" s="492" t="s">
        <v>4090</v>
      </c>
    </row>
    <row r="3911" spans="1:4" x14ac:dyDescent="0.2">
      <c r="A3911" s="489" t="s">
        <v>9257</v>
      </c>
      <c r="B3911" s="489" t="s">
        <v>1184</v>
      </c>
      <c r="C3911" s="491">
        <v>1.73</v>
      </c>
      <c r="D3911" s="492" t="s">
        <v>4090</v>
      </c>
    </row>
    <row r="3912" spans="1:4" x14ac:dyDescent="0.2">
      <c r="A3912" s="489" t="s">
        <v>9257</v>
      </c>
      <c r="B3912" s="489" t="s">
        <v>1184</v>
      </c>
      <c r="C3912" s="491">
        <v>20.57</v>
      </c>
      <c r="D3912" s="492" t="s">
        <v>4090</v>
      </c>
    </row>
    <row r="3913" spans="1:4" x14ac:dyDescent="0.2">
      <c r="A3913" s="489" t="s">
        <v>9257</v>
      </c>
      <c r="B3913" s="489" t="s">
        <v>1184</v>
      </c>
      <c r="C3913" s="491">
        <v>4.88</v>
      </c>
      <c r="D3913" s="492" t="s">
        <v>4090</v>
      </c>
    </row>
    <row r="3914" spans="1:4" x14ac:dyDescent="0.2">
      <c r="A3914" s="489" t="s">
        <v>9257</v>
      </c>
      <c r="B3914" s="489" t="s">
        <v>1184</v>
      </c>
      <c r="C3914" s="491">
        <v>9.4200000000000017</v>
      </c>
      <c r="D3914" s="492" t="s">
        <v>4090</v>
      </c>
    </row>
    <row r="3915" spans="1:4" x14ac:dyDescent="0.2">
      <c r="A3915" s="489" t="s">
        <v>9257</v>
      </c>
      <c r="B3915" s="489" t="s">
        <v>1184</v>
      </c>
      <c r="C3915" s="491">
        <v>10.200000000000001</v>
      </c>
      <c r="D3915" s="492" t="s">
        <v>4090</v>
      </c>
    </row>
    <row r="3916" spans="1:4" x14ac:dyDescent="0.2">
      <c r="A3916" s="489" t="s">
        <v>9257</v>
      </c>
      <c r="B3916" s="489" t="s">
        <v>1184</v>
      </c>
      <c r="C3916" s="491">
        <v>8.9500000000000011</v>
      </c>
      <c r="D3916" s="492" t="s">
        <v>4090</v>
      </c>
    </row>
    <row r="3917" spans="1:4" x14ac:dyDescent="0.2">
      <c r="A3917" s="489" t="s">
        <v>9257</v>
      </c>
      <c r="B3917" s="489" t="s">
        <v>1184</v>
      </c>
      <c r="C3917" s="491">
        <v>8.5799999999999983</v>
      </c>
      <c r="D3917" s="492" t="s">
        <v>4090</v>
      </c>
    </row>
    <row r="3918" spans="1:4" x14ac:dyDescent="0.2">
      <c r="A3918" s="489" t="s">
        <v>9257</v>
      </c>
      <c r="B3918" s="489" t="s">
        <v>1184</v>
      </c>
      <c r="C3918" s="491">
        <v>32.65</v>
      </c>
      <c r="D3918" s="492" t="s">
        <v>4090</v>
      </c>
    </row>
    <row r="3919" spans="1:4" x14ac:dyDescent="0.2">
      <c r="A3919" s="489" t="s">
        <v>9257</v>
      </c>
      <c r="B3919" s="489" t="s">
        <v>1184</v>
      </c>
      <c r="C3919" s="491">
        <v>9.1199999999999992</v>
      </c>
      <c r="D3919" s="492" t="s">
        <v>4090</v>
      </c>
    </row>
    <row r="3920" spans="1:4" x14ac:dyDescent="0.2">
      <c r="A3920" s="489" t="s">
        <v>9257</v>
      </c>
      <c r="B3920" s="489" t="s">
        <v>1184</v>
      </c>
      <c r="C3920" s="491">
        <v>16.03</v>
      </c>
      <c r="D3920" s="492" t="s">
        <v>4090</v>
      </c>
    </row>
    <row r="3921" spans="1:4" x14ac:dyDescent="0.2">
      <c r="A3921" s="489" t="s">
        <v>9257</v>
      </c>
      <c r="B3921" s="489" t="s">
        <v>1184</v>
      </c>
      <c r="C3921" s="491">
        <v>57.099999999999994</v>
      </c>
      <c r="D3921" s="492" t="s">
        <v>4090</v>
      </c>
    </row>
    <row r="3922" spans="1:4" x14ac:dyDescent="0.2">
      <c r="A3922" s="489" t="s">
        <v>9257</v>
      </c>
      <c r="B3922" s="489" t="s">
        <v>1184</v>
      </c>
      <c r="C3922" s="491">
        <v>17.420000000000002</v>
      </c>
      <c r="D3922" s="492" t="s">
        <v>4090</v>
      </c>
    </row>
    <row r="3923" spans="1:4" x14ac:dyDescent="0.2">
      <c r="A3923" s="489" t="s">
        <v>9257</v>
      </c>
      <c r="B3923" s="489" t="s">
        <v>1184</v>
      </c>
      <c r="C3923" s="491">
        <v>6.69</v>
      </c>
      <c r="D3923" s="492" t="s">
        <v>4090</v>
      </c>
    </row>
    <row r="3924" spans="1:4" x14ac:dyDescent="0.2">
      <c r="A3924" s="489" t="s">
        <v>9257</v>
      </c>
      <c r="B3924" s="489" t="s">
        <v>1184</v>
      </c>
      <c r="C3924" s="491">
        <v>31.3</v>
      </c>
      <c r="D3924" s="492" t="s">
        <v>4090</v>
      </c>
    </row>
    <row r="3925" spans="1:4" x14ac:dyDescent="0.2">
      <c r="A3925" s="489" t="s">
        <v>9257</v>
      </c>
      <c r="B3925" s="489" t="s">
        <v>1184</v>
      </c>
      <c r="C3925" s="491">
        <v>44.76</v>
      </c>
      <c r="D3925" s="492" t="s">
        <v>4090</v>
      </c>
    </row>
    <row r="3926" spans="1:4" x14ac:dyDescent="0.2">
      <c r="A3926" s="489" t="s">
        <v>9257</v>
      </c>
      <c r="B3926" s="489" t="s">
        <v>1184</v>
      </c>
      <c r="C3926" s="491">
        <v>12.98</v>
      </c>
      <c r="D3926" s="492" t="s">
        <v>4090</v>
      </c>
    </row>
    <row r="3927" spans="1:4" x14ac:dyDescent="0.2">
      <c r="A3927" s="489" t="s">
        <v>9257</v>
      </c>
      <c r="B3927" s="489" t="s">
        <v>1184</v>
      </c>
      <c r="C3927" s="491">
        <v>12.05</v>
      </c>
      <c r="D3927" s="492" t="s">
        <v>4090</v>
      </c>
    </row>
    <row r="3928" spans="1:4" x14ac:dyDescent="0.2">
      <c r="A3928" s="489" t="s">
        <v>9257</v>
      </c>
      <c r="B3928" s="489" t="s">
        <v>1184</v>
      </c>
      <c r="C3928" s="491">
        <v>6.99</v>
      </c>
      <c r="D3928" s="492" t="s">
        <v>4090</v>
      </c>
    </row>
    <row r="3929" spans="1:4" x14ac:dyDescent="0.2">
      <c r="A3929" s="489" t="s">
        <v>9257</v>
      </c>
      <c r="B3929" s="489" t="s">
        <v>1184</v>
      </c>
      <c r="C3929" s="491">
        <v>132.4</v>
      </c>
      <c r="D3929" s="492" t="s">
        <v>4090</v>
      </c>
    </row>
    <row r="3930" spans="1:4" x14ac:dyDescent="0.2">
      <c r="A3930" s="489" t="s">
        <v>9257</v>
      </c>
      <c r="B3930" s="489" t="s">
        <v>1184</v>
      </c>
      <c r="C3930" s="491">
        <v>16.34</v>
      </c>
      <c r="D3930" s="492" t="s">
        <v>4090</v>
      </c>
    </row>
    <row r="3931" spans="1:4" x14ac:dyDescent="0.2">
      <c r="A3931" s="489" t="s">
        <v>9257</v>
      </c>
      <c r="B3931" s="489" t="s">
        <v>229</v>
      </c>
      <c r="C3931" s="491">
        <v>10.130000000000003</v>
      </c>
      <c r="D3931" s="492" t="s">
        <v>4090</v>
      </c>
    </row>
    <row r="3932" spans="1:4" x14ac:dyDescent="0.2">
      <c r="A3932" s="489" t="s">
        <v>9257</v>
      </c>
      <c r="B3932" s="489" t="s">
        <v>1184</v>
      </c>
      <c r="C3932" s="491">
        <v>21.74</v>
      </c>
      <c r="D3932" s="492" t="s">
        <v>4090</v>
      </c>
    </row>
    <row r="3933" spans="1:4" x14ac:dyDescent="0.2">
      <c r="A3933" s="489" t="s">
        <v>9257</v>
      </c>
      <c r="B3933" s="489" t="s">
        <v>1184</v>
      </c>
      <c r="C3933" s="491">
        <v>8.23</v>
      </c>
      <c r="D3933" s="492" t="s">
        <v>4090</v>
      </c>
    </row>
    <row r="3934" spans="1:4" x14ac:dyDescent="0.2">
      <c r="A3934" s="489" t="s">
        <v>9257</v>
      </c>
      <c r="B3934" s="489" t="s">
        <v>1184</v>
      </c>
      <c r="C3934" s="491">
        <v>61.610000000000007</v>
      </c>
      <c r="D3934" s="492" t="s">
        <v>4090</v>
      </c>
    </row>
    <row r="3935" spans="1:4" x14ac:dyDescent="0.2">
      <c r="A3935" s="489" t="s">
        <v>9257</v>
      </c>
      <c r="B3935" s="489" t="s">
        <v>1184</v>
      </c>
      <c r="C3935" s="491">
        <v>22.479999999999997</v>
      </c>
      <c r="D3935" s="492" t="s">
        <v>4090</v>
      </c>
    </row>
    <row r="3936" spans="1:4" x14ac:dyDescent="0.2">
      <c r="A3936" s="489" t="s">
        <v>9257</v>
      </c>
      <c r="B3936" s="489" t="s">
        <v>1184</v>
      </c>
      <c r="C3936" s="491">
        <v>26.6</v>
      </c>
      <c r="D3936" s="492" t="s">
        <v>4090</v>
      </c>
    </row>
    <row r="3937" spans="1:4" x14ac:dyDescent="0.2">
      <c r="A3937" s="489" t="s">
        <v>9257</v>
      </c>
      <c r="B3937" s="489" t="s">
        <v>1184</v>
      </c>
      <c r="C3937" s="491">
        <v>8.4500000000000011</v>
      </c>
      <c r="D3937" s="492" t="s">
        <v>4090</v>
      </c>
    </row>
    <row r="3938" spans="1:4" x14ac:dyDescent="0.2">
      <c r="A3938" s="489" t="s">
        <v>9257</v>
      </c>
      <c r="B3938" s="489" t="s">
        <v>1184</v>
      </c>
      <c r="C3938" s="491">
        <v>10.200000000000001</v>
      </c>
      <c r="D3938" s="492" t="s">
        <v>4090</v>
      </c>
    </row>
    <row r="3939" spans="1:4" x14ac:dyDescent="0.2">
      <c r="A3939" s="489" t="s">
        <v>9257</v>
      </c>
      <c r="B3939" s="489" t="s">
        <v>1184</v>
      </c>
      <c r="C3939" s="491">
        <v>0.69</v>
      </c>
      <c r="D3939" s="492" t="s">
        <v>4090</v>
      </c>
    </row>
    <row r="3940" spans="1:4" x14ac:dyDescent="0.2">
      <c r="A3940" s="489" t="s">
        <v>9257</v>
      </c>
      <c r="B3940" s="489" t="s">
        <v>1184</v>
      </c>
      <c r="C3940" s="491">
        <v>46.19</v>
      </c>
      <c r="D3940" s="492" t="s">
        <v>4090</v>
      </c>
    </row>
    <row r="3941" spans="1:4" x14ac:dyDescent="0.2">
      <c r="A3941" s="489" t="s">
        <v>9257</v>
      </c>
      <c r="B3941" s="489" t="s">
        <v>1184</v>
      </c>
      <c r="C3941" s="491">
        <v>22.849999999999998</v>
      </c>
      <c r="D3941" s="492" t="s">
        <v>4090</v>
      </c>
    </row>
    <row r="3942" spans="1:4" x14ac:dyDescent="0.2">
      <c r="A3942" s="489" t="s">
        <v>9257</v>
      </c>
      <c r="B3942" s="489" t="s">
        <v>1184</v>
      </c>
      <c r="C3942" s="491">
        <v>18.830000000000005</v>
      </c>
      <c r="D3942" s="492" t="s">
        <v>4090</v>
      </c>
    </row>
    <row r="3943" spans="1:4" x14ac:dyDescent="0.2">
      <c r="A3943" s="489" t="s">
        <v>9257</v>
      </c>
      <c r="B3943" s="489" t="s">
        <v>1184</v>
      </c>
      <c r="C3943" s="491">
        <v>2.92</v>
      </c>
      <c r="D3943" s="492" t="s">
        <v>4090</v>
      </c>
    </row>
    <row r="3944" spans="1:4" x14ac:dyDescent="0.2">
      <c r="A3944" s="489" t="s">
        <v>9257</v>
      </c>
      <c r="B3944" s="489" t="s">
        <v>1184</v>
      </c>
      <c r="C3944" s="491">
        <v>5.5399999999999991</v>
      </c>
      <c r="D3944" s="492" t="s">
        <v>4090</v>
      </c>
    </row>
    <row r="3945" spans="1:4" x14ac:dyDescent="0.2">
      <c r="A3945" s="489" t="s">
        <v>9257</v>
      </c>
      <c r="B3945" s="489" t="s">
        <v>229</v>
      </c>
      <c r="C3945" s="491">
        <v>12.18</v>
      </c>
      <c r="D3945" s="492" t="s">
        <v>4090</v>
      </c>
    </row>
    <row r="3946" spans="1:4" x14ac:dyDescent="0.2">
      <c r="A3946" s="489" t="s">
        <v>9257</v>
      </c>
      <c r="B3946" s="489" t="s">
        <v>1184</v>
      </c>
      <c r="C3946" s="491">
        <v>25.44</v>
      </c>
      <c r="D3946" s="492" t="s">
        <v>4090</v>
      </c>
    </row>
    <row r="3947" spans="1:4" x14ac:dyDescent="0.2">
      <c r="A3947" s="489" t="s">
        <v>9257</v>
      </c>
      <c r="B3947" s="489" t="s">
        <v>1184</v>
      </c>
      <c r="C3947" s="491">
        <v>61.11</v>
      </c>
      <c r="D3947" s="492" t="s">
        <v>4090</v>
      </c>
    </row>
    <row r="3948" spans="1:4" x14ac:dyDescent="0.2">
      <c r="A3948" s="489" t="s">
        <v>9257</v>
      </c>
      <c r="B3948" s="489" t="s">
        <v>1184</v>
      </c>
      <c r="C3948" s="491">
        <v>32.93</v>
      </c>
      <c r="D3948" s="492" t="s">
        <v>4090</v>
      </c>
    </row>
    <row r="3949" spans="1:4" x14ac:dyDescent="0.2">
      <c r="A3949" s="489" t="s">
        <v>9257</v>
      </c>
      <c r="B3949" s="489" t="s">
        <v>1184</v>
      </c>
      <c r="C3949" s="491">
        <v>5.9300000000000006</v>
      </c>
      <c r="D3949" s="492" t="s">
        <v>4090</v>
      </c>
    </row>
    <row r="3950" spans="1:4" x14ac:dyDescent="0.2">
      <c r="A3950" s="489" t="s">
        <v>9257</v>
      </c>
      <c r="B3950" s="489" t="s">
        <v>1184</v>
      </c>
      <c r="C3950" s="491">
        <v>12.19</v>
      </c>
      <c r="D3950" s="492" t="s">
        <v>4090</v>
      </c>
    </row>
    <row r="3951" spans="1:4" x14ac:dyDescent="0.2">
      <c r="A3951" s="489" t="s">
        <v>9257</v>
      </c>
      <c r="B3951" s="489" t="s">
        <v>1184</v>
      </c>
      <c r="C3951" s="491">
        <v>21.35</v>
      </c>
      <c r="D3951" s="492" t="s">
        <v>4090</v>
      </c>
    </row>
    <row r="3952" spans="1:4" x14ac:dyDescent="0.2">
      <c r="A3952" s="489" t="s">
        <v>9257</v>
      </c>
      <c r="B3952" s="489" t="s">
        <v>1184</v>
      </c>
      <c r="C3952" s="491">
        <v>13.79</v>
      </c>
      <c r="D3952" s="492" t="s">
        <v>4090</v>
      </c>
    </row>
    <row r="3953" spans="1:4" x14ac:dyDescent="0.2">
      <c r="A3953" s="489" t="s">
        <v>9257</v>
      </c>
      <c r="B3953" s="489" t="s">
        <v>1184</v>
      </c>
      <c r="C3953" s="491">
        <v>16.04</v>
      </c>
      <c r="D3953" s="492" t="s">
        <v>4090</v>
      </c>
    </row>
    <row r="3954" spans="1:4" x14ac:dyDescent="0.2">
      <c r="A3954" s="489" t="s">
        <v>9257</v>
      </c>
      <c r="B3954" s="489" t="s">
        <v>1184</v>
      </c>
      <c r="C3954" s="491">
        <v>71.38</v>
      </c>
      <c r="D3954" s="492" t="s">
        <v>4090</v>
      </c>
    </row>
    <row r="3955" spans="1:4" x14ac:dyDescent="0.2">
      <c r="A3955" s="489" t="s">
        <v>9257</v>
      </c>
      <c r="B3955" s="489" t="s">
        <v>1184</v>
      </c>
      <c r="C3955" s="491">
        <v>14.450000000000001</v>
      </c>
      <c r="D3955" s="492" t="s">
        <v>4090</v>
      </c>
    </row>
    <row r="3956" spans="1:4" x14ac:dyDescent="0.2">
      <c r="A3956" s="489" t="s">
        <v>9257</v>
      </c>
      <c r="B3956" s="489" t="s">
        <v>1184</v>
      </c>
      <c r="C3956" s="491">
        <v>42.78</v>
      </c>
      <c r="D3956" s="492" t="s">
        <v>4090</v>
      </c>
    </row>
    <row r="3957" spans="1:4" x14ac:dyDescent="0.2">
      <c r="A3957" s="489" t="s">
        <v>9257</v>
      </c>
      <c r="B3957" s="489" t="s">
        <v>1184</v>
      </c>
      <c r="C3957" s="491">
        <v>12.94</v>
      </c>
      <c r="D3957" s="492" t="s">
        <v>4090</v>
      </c>
    </row>
    <row r="3958" spans="1:4" x14ac:dyDescent="0.2">
      <c r="A3958" s="489" t="s">
        <v>9257</v>
      </c>
      <c r="B3958" s="489" t="s">
        <v>1184</v>
      </c>
      <c r="C3958" s="491">
        <v>9.65</v>
      </c>
      <c r="D3958" s="492" t="s">
        <v>4090</v>
      </c>
    </row>
    <row r="3959" spans="1:4" x14ac:dyDescent="0.2">
      <c r="A3959" s="489" t="s">
        <v>9257</v>
      </c>
      <c r="B3959" s="489" t="s">
        <v>1184</v>
      </c>
      <c r="C3959" s="491">
        <v>19.829999999999998</v>
      </c>
      <c r="D3959" s="492" t="s">
        <v>4090</v>
      </c>
    </row>
    <row r="3960" spans="1:4" x14ac:dyDescent="0.2">
      <c r="A3960" s="489" t="s">
        <v>9257</v>
      </c>
      <c r="B3960" s="489" t="s">
        <v>1184</v>
      </c>
      <c r="C3960" s="491">
        <v>61.03</v>
      </c>
      <c r="D3960" s="492" t="s">
        <v>4090</v>
      </c>
    </row>
    <row r="3961" spans="1:4" x14ac:dyDescent="0.2">
      <c r="A3961" s="489" t="s">
        <v>9257</v>
      </c>
      <c r="B3961" s="489" t="s">
        <v>1184</v>
      </c>
      <c r="C3961" s="491">
        <v>7.9600000000000009</v>
      </c>
      <c r="D3961" s="492" t="s">
        <v>4090</v>
      </c>
    </row>
    <row r="3962" spans="1:4" x14ac:dyDescent="0.2">
      <c r="A3962" s="489" t="s">
        <v>9257</v>
      </c>
      <c r="B3962" s="489" t="s">
        <v>1184</v>
      </c>
      <c r="C3962" s="491">
        <v>10.81</v>
      </c>
      <c r="D3962" s="492" t="s">
        <v>4090</v>
      </c>
    </row>
    <row r="3963" spans="1:4" x14ac:dyDescent="0.2">
      <c r="A3963" s="489" t="s">
        <v>9257</v>
      </c>
      <c r="B3963" s="489" t="s">
        <v>1184</v>
      </c>
      <c r="C3963" s="491">
        <v>14.95</v>
      </c>
      <c r="D3963" s="492" t="s">
        <v>4090</v>
      </c>
    </row>
    <row r="3964" spans="1:4" x14ac:dyDescent="0.2">
      <c r="A3964" s="489" t="s">
        <v>9257</v>
      </c>
      <c r="B3964" s="489" t="s">
        <v>1184</v>
      </c>
      <c r="C3964" s="491">
        <v>19.46</v>
      </c>
      <c r="D3964" s="492" t="s">
        <v>4090</v>
      </c>
    </row>
    <row r="3965" spans="1:4" x14ac:dyDescent="0.2">
      <c r="A3965" s="489" t="s">
        <v>9257</v>
      </c>
      <c r="B3965" s="489" t="s">
        <v>1184</v>
      </c>
      <c r="C3965" s="491">
        <v>10.200000000000001</v>
      </c>
      <c r="D3965" s="492" t="s">
        <v>4090</v>
      </c>
    </row>
    <row r="3966" spans="1:4" x14ac:dyDescent="0.2">
      <c r="A3966" s="489" t="s">
        <v>9257</v>
      </c>
      <c r="B3966" s="489" t="s">
        <v>1184</v>
      </c>
      <c r="C3966" s="491">
        <v>20.710000000000004</v>
      </c>
      <c r="D3966" s="492" t="s">
        <v>4090</v>
      </c>
    </row>
    <row r="3967" spans="1:4" x14ac:dyDescent="0.2">
      <c r="A3967" s="489" t="s">
        <v>9257</v>
      </c>
      <c r="B3967" s="489" t="s">
        <v>1184</v>
      </c>
      <c r="C3967" s="491">
        <v>5.9600000000000009</v>
      </c>
      <c r="D3967" s="492" t="s">
        <v>4090</v>
      </c>
    </row>
    <row r="3968" spans="1:4" x14ac:dyDescent="0.2">
      <c r="A3968" s="489" t="s">
        <v>9257</v>
      </c>
      <c r="B3968" s="489" t="s">
        <v>1184</v>
      </c>
      <c r="C3968" s="491">
        <v>10.97</v>
      </c>
      <c r="D3968" s="492" t="s">
        <v>4090</v>
      </c>
    </row>
    <row r="3969" spans="1:4" x14ac:dyDescent="0.2">
      <c r="A3969" s="489" t="s">
        <v>9257</v>
      </c>
      <c r="B3969" s="489" t="s">
        <v>1184</v>
      </c>
      <c r="C3969" s="491">
        <v>33.53</v>
      </c>
      <c r="D3969" s="492" t="s">
        <v>4090</v>
      </c>
    </row>
    <row r="3970" spans="1:4" x14ac:dyDescent="0.2">
      <c r="A3970" s="489" t="s">
        <v>9257</v>
      </c>
      <c r="B3970" s="489" t="s">
        <v>1184</v>
      </c>
      <c r="C3970" s="491">
        <v>29.2</v>
      </c>
      <c r="D3970" s="492" t="s">
        <v>4090</v>
      </c>
    </row>
    <row r="3971" spans="1:4" x14ac:dyDescent="0.2">
      <c r="A3971" s="489" t="s">
        <v>9257</v>
      </c>
      <c r="B3971" s="489" t="s">
        <v>1184</v>
      </c>
      <c r="C3971" s="491">
        <v>56.010000000000005</v>
      </c>
      <c r="D3971" s="492" t="s">
        <v>4090</v>
      </c>
    </row>
    <row r="3972" spans="1:4" x14ac:dyDescent="0.2">
      <c r="A3972" s="489" t="s">
        <v>9257</v>
      </c>
      <c r="B3972" s="489" t="s">
        <v>1184</v>
      </c>
      <c r="C3972" s="491">
        <v>27.13</v>
      </c>
      <c r="D3972" s="492" t="s">
        <v>4090</v>
      </c>
    </row>
    <row r="3973" spans="1:4" x14ac:dyDescent="0.2">
      <c r="A3973" s="489" t="s">
        <v>9257</v>
      </c>
      <c r="B3973" s="489" t="s">
        <v>1184</v>
      </c>
      <c r="C3973" s="491">
        <v>12.470000000000002</v>
      </c>
      <c r="D3973" s="492" t="s">
        <v>4090</v>
      </c>
    </row>
    <row r="3974" spans="1:4" x14ac:dyDescent="0.2">
      <c r="A3974" s="489" t="s">
        <v>9257</v>
      </c>
      <c r="B3974" s="489" t="s">
        <v>1184</v>
      </c>
      <c r="C3974" s="491">
        <v>33.260000000000005</v>
      </c>
      <c r="D3974" s="492" t="s">
        <v>4090</v>
      </c>
    </row>
    <row r="3975" spans="1:4" x14ac:dyDescent="0.2">
      <c r="A3975" s="489" t="s">
        <v>9257</v>
      </c>
      <c r="B3975" s="489" t="s">
        <v>1184</v>
      </c>
      <c r="C3975" s="491">
        <v>8.0399999999999991</v>
      </c>
      <c r="D3975" s="492" t="s">
        <v>4090</v>
      </c>
    </row>
    <row r="3976" spans="1:4" x14ac:dyDescent="0.2">
      <c r="A3976" s="489" t="s">
        <v>9257</v>
      </c>
      <c r="B3976" s="489" t="s">
        <v>1184</v>
      </c>
      <c r="C3976" s="491">
        <v>12.500000000000002</v>
      </c>
      <c r="D3976" s="492" t="s">
        <v>4090</v>
      </c>
    </row>
    <row r="3977" spans="1:4" x14ac:dyDescent="0.2">
      <c r="A3977" s="489" t="s">
        <v>9257</v>
      </c>
      <c r="B3977" s="489" t="s">
        <v>1184</v>
      </c>
      <c r="C3977" s="491">
        <v>3.4400000000000004</v>
      </c>
      <c r="D3977" s="492" t="s">
        <v>4090</v>
      </c>
    </row>
    <row r="3978" spans="1:4" x14ac:dyDescent="0.2">
      <c r="A3978" s="489" t="s">
        <v>9257</v>
      </c>
      <c r="B3978" s="489" t="s">
        <v>1184</v>
      </c>
      <c r="C3978" s="491">
        <v>10.97</v>
      </c>
      <c r="D3978" s="492" t="s">
        <v>4090</v>
      </c>
    </row>
    <row r="3979" spans="1:4" x14ac:dyDescent="0.2">
      <c r="A3979" s="489" t="s">
        <v>9257</v>
      </c>
      <c r="B3979" s="489" t="s">
        <v>1184</v>
      </c>
      <c r="C3979" s="491">
        <v>66.37</v>
      </c>
      <c r="D3979" s="492" t="s">
        <v>4090</v>
      </c>
    </row>
    <row r="3980" spans="1:4" x14ac:dyDescent="0.2">
      <c r="A3980" s="489" t="s">
        <v>9257</v>
      </c>
      <c r="B3980" s="489" t="s">
        <v>1184</v>
      </c>
      <c r="C3980" s="491">
        <v>50.8</v>
      </c>
      <c r="D3980" s="492" t="s">
        <v>4090</v>
      </c>
    </row>
    <row r="3981" spans="1:4" x14ac:dyDescent="0.2">
      <c r="A3981" s="489" t="s">
        <v>9257</v>
      </c>
      <c r="B3981" s="489" t="s">
        <v>1184</v>
      </c>
      <c r="C3981" s="491">
        <v>23.919999999999998</v>
      </c>
      <c r="D3981" s="492" t="s">
        <v>4090</v>
      </c>
    </row>
    <row r="3982" spans="1:4" x14ac:dyDescent="0.2">
      <c r="A3982" s="489" t="s">
        <v>9257</v>
      </c>
      <c r="B3982" s="489" t="s">
        <v>1184</v>
      </c>
      <c r="C3982" s="491">
        <v>9.7899999999999991</v>
      </c>
      <c r="D3982" s="492" t="s">
        <v>4090</v>
      </c>
    </row>
    <row r="3983" spans="1:4" x14ac:dyDescent="0.2">
      <c r="A3983" s="489" t="s">
        <v>9257</v>
      </c>
      <c r="B3983" s="489" t="s">
        <v>1184</v>
      </c>
      <c r="C3983" s="491">
        <v>44.68</v>
      </c>
      <c r="D3983" s="492" t="s">
        <v>4090</v>
      </c>
    </row>
    <row r="3984" spans="1:4" x14ac:dyDescent="0.2">
      <c r="A3984" s="489" t="s">
        <v>9257</v>
      </c>
      <c r="B3984" s="489" t="s">
        <v>1184</v>
      </c>
      <c r="C3984" s="491">
        <v>11.42</v>
      </c>
      <c r="D3984" s="492" t="s">
        <v>4090</v>
      </c>
    </row>
    <row r="3985" spans="1:4" x14ac:dyDescent="0.2">
      <c r="A3985" s="489" t="s">
        <v>9257</v>
      </c>
      <c r="B3985" s="489" t="s">
        <v>1184</v>
      </c>
      <c r="C3985" s="491">
        <v>10.29</v>
      </c>
      <c r="D3985" s="492" t="s">
        <v>4090</v>
      </c>
    </row>
    <row r="3986" spans="1:4" x14ac:dyDescent="0.2">
      <c r="A3986" s="489" t="s">
        <v>9257</v>
      </c>
      <c r="B3986" s="489" t="s">
        <v>1184</v>
      </c>
      <c r="C3986" s="491">
        <v>17.45</v>
      </c>
      <c r="D3986" s="492" t="s">
        <v>4090</v>
      </c>
    </row>
    <row r="3987" spans="1:4" x14ac:dyDescent="0.2">
      <c r="A3987" s="489" t="s">
        <v>9257</v>
      </c>
      <c r="B3987" s="489" t="s">
        <v>1184</v>
      </c>
      <c r="C3987" s="491">
        <v>11.830000000000002</v>
      </c>
      <c r="D3987" s="492" t="s">
        <v>4090</v>
      </c>
    </row>
    <row r="3988" spans="1:4" x14ac:dyDescent="0.2">
      <c r="A3988" s="489" t="s">
        <v>9257</v>
      </c>
      <c r="B3988" s="489" t="s">
        <v>1184</v>
      </c>
      <c r="C3988" s="491">
        <v>16.13</v>
      </c>
      <c r="D3988" s="492" t="s">
        <v>4090</v>
      </c>
    </row>
    <row r="3989" spans="1:4" x14ac:dyDescent="0.2">
      <c r="A3989" s="489" t="s">
        <v>9257</v>
      </c>
      <c r="B3989" s="489" t="s">
        <v>1184</v>
      </c>
      <c r="C3989" s="491">
        <v>12.49</v>
      </c>
      <c r="D3989" s="492" t="s">
        <v>4090</v>
      </c>
    </row>
    <row r="3990" spans="1:4" x14ac:dyDescent="0.2">
      <c r="A3990" s="489" t="s">
        <v>9257</v>
      </c>
      <c r="B3990" s="489" t="s">
        <v>1184</v>
      </c>
      <c r="C3990" s="491">
        <v>37</v>
      </c>
      <c r="D3990" s="492" t="s">
        <v>4090</v>
      </c>
    </row>
    <row r="3991" spans="1:4" x14ac:dyDescent="0.2">
      <c r="A3991" s="489" t="s">
        <v>9257</v>
      </c>
      <c r="B3991" s="489" t="s">
        <v>1184</v>
      </c>
      <c r="C3991" s="491">
        <v>15.04</v>
      </c>
      <c r="D3991" s="492" t="s">
        <v>4090</v>
      </c>
    </row>
    <row r="3992" spans="1:4" x14ac:dyDescent="0.2">
      <c r="A3992" s="489" t="s">
        <v>9257</v>
      </c>
      <c r="B3992" s="489" t="s">
        <v>1184</v>
      </c>
      <c r="C3992" s="491">
        <v>12.249999999999998</v>
      </c>
      <c r="D3992" s="492" t="s">
        <v>4090</v>
      </c>
    </row>
    <row r="3993" spans="1:4" x14ac:dyDescent="0.2">
      <c r="A3993" s="489" t="s">
        <v>9257</v>
      </c>
      <c r="B3993" s="489" t="s">
        <v>1184</v>
      </c>
      <c r="C3993" s="491">
        <v>11.439999999999998</v>
      </c>
      <c r="D3993" s="492" t="s">
        <v>4090</v>
      </c>
    </row>
    <row r="3994" spans="1:4" x14ac:dyDescent="0.2">
      <c r="A3994" s="489" t="s">
        <v>9257</v>
      </c>
      <c r="B3994" s="489" t="s">
        <v>1184</v>
      </c>
      <c r="C3994" s="491">
        <v>47.609999999999992</v>
      </c>
      <c r="D3994" s="492" t="s">
        <v>4090</v>
      </c>
    </row>
    <row r="3995" spans="1:4" x14ac:dyDescent="0.2">
      <c r="A3995" s="489" t="s">
        <v>9257</v>
      </c>
      <c r="B3995" s="489" t="s">
        <v>1184</v>
      </c>
      <c r="C3995" s="491">
        <v>26.82</v>
      </c>
      <c r="D3995" s="492" t="s">
        <v>4090</v>
      </c>
    </row>
    <row r="3996" spans="1:4" x14ac:dyDescent="0.2">
      <c r="A3996" s="489" t="s">
        <v>9257</v>
      </c>
      <c r="B3996" s="489" t="s">
        <v>1184</v>
      </c>
      <c r="C3996" s="491">
        <v>4.97</v>
      </c>
      <c r="D3996" s="492" t="s">
        <v>4090</v>
      </c>
    </row>
    <row r="3997" spans="1:4" x14ac:dyDescent="0.2">
      <c r="A3997" s="489" t="s">
        <v>9257</v>
      </c>
      <c r="B3997" s="489" t="s">
        <v>1184</v>
      </c>
      <c r="C3997" s="491">
        <v>36.700000000000003</v>
      </c>
      <c r="D3997" s="492" t="s">
        <v>4090</v>
      </c>
    </row>
    <row r="3998" spans="1:4" x14ac:dyDescent="0.2">
      <c r="A3998" s="489" t="s">
        <v>9257</v>
      </c>
      <c r="B3998" s="489" t="s">
        <v>1184</v>
      </c>
      <c r="C3998" s="491">
        <v>34.25</v>
      </c>
      <c r="D3998" s="492" t="s">
        <v>4090</v>
      </c>
    </row>
    <row r="3999" spans="1:4" x14ac:dyDescent="0.2">
      <c r="A3999" s="489" t="s">
        <v>9257</v>
      </c>
      <c r="B3999" s="489" t="s">
        <v>1184</v>
      </c>
      <c r="C3999" s="491">
        <v>15.11</v>
      </c>
      <c r="D3999" s="492" t="s">
        <v>4090</v>
      </c>
    </row>
    <row r="4000" spans="1:4" x14ac:dyDescent="0.2">
      <c r="A4000" s="489" t="s">
        <v>9257</v>
      </c>
      <c r="B4000" s="489" t="s">
        <v>1184</v>
      </c>
      <c r="C4000" s="491">
        <v>11.4</v>
      </c>
      <c r="D4000" s="492" t="s">
        <v>4090</v>
      </c>
    </row>
    <row r="4001" spans="1:4" x14ac:dyDescent="0.2">
      <c r="A4001" s="489" t="s">
        <v>9257</v>
      </c>
      <c r="B4001" s="489" t="s">
        <v>1184</v>
      </c>
      <c r="C4001" s="491">
        <v>19.04</v>
      </c>
      <c r="D4001" s="492" t="s">
        <v>4090</v>
      </c>
    </row>
    <row r="4002" spans="1:4" x14ac:dyDescent="0.2">
      <c r="A4002" s="489" t="s">
        <v>9257</v>
      </c>
      <c r="B4002" s="489" t="s">
        <v>1184</v>
      </c>
      <c r="C4002" s="491">
        <v>13.650000000000002</v>
      </c>
      <c r="D4002" s="492" t="s">
        <v>4090</v>
      </c>
    </row>
    <row r="4003" spans="1:4" x14ac:dyDescent="0.2">
      <c r="A4003" s="489" t="s">
        <v>9257</v>
      </c>
      <c r="B4003" s="489" t="s">
        <v>1184</v>
      </c>
      <c r="C4003" s="491">
        <v>24.76</v>
      </c>
      <c r="D4003" s="492" t="s">
        <v>4090</v>
      </c>
    </row>
    <row r="4004" spans="1:4" x14ac:dyDescent="0.2">
      <c r="A4004" s="489" t="s">
        <v>9257</v>
      </c>
      <c r="B4004" s="489" t="s">
        <v>1184</v>
      </c>
      <c r="C4004" s="491">
        <v>6.9799999999999995</v>
      </c>
      <c r="D4004" s="492" t="s">
        <v>4090</v>
      </c>
    </row>
    <row r="4005" spans="1:4" x14ac:dyDescent="0.2">
      <c r="A4005" s="489" t="s">
        <v>9257</v>
      </c>
      <c r="B4005" s="489" t="s">
        <v>1184</v>
      </c>
      <c r="C4005" s="491">
        <v>15.77</v>
      </c>
      <c r="D4005" s="492" t="s">
        <v>4090</v>
      </c>
    </row>
    <row r="4006" spans="1:4" x14ac:dyDescent="0.2">
      <c r="A4006" s="489" t="s">
        <v>9257</v>
      </c>
      <c r="B4006" s="489" t="s">
        <v>1184</v>
      </c>
      <c r="C4006" s="491">
        <v>11.47</v>
      </c>
      <c r="D4006" s="492" t="s">
        <v>4090</v>
      </c>
    </row>
    <row r="4007" spans="1:4" x14ac:dyDescent="0.2">
      <c r="A4007" s="489" t="s">
        <v>9257</v>
      </c>
      <c r="B4007" s="489" t="s">
        <v>1184</v>
      </c>
      <c r="C4007" s="491">
        <v>21.28</v>
      </c>
      <c r="D4007" s="492" t="s">
        <v>4090</v>
      </c>
    </row>
    <row r="4008" spans="1:4" x14ac:dyDescent="0.2">
      <c r="A4008" s="489" t="s">
        <v>9257</v>
      </c>
      <c r="B4008" s="489" t="s">
        <v>1184</v>
      </c>
      <c r="C4008" s="491">
        <v>16.080000000000002</v>
      </c>
      <c r="D4008" s="492" t="s">
        <v>4090</v>
      </c>
    </row>
    <row r="4009" spans="1:4" x14ac:dyDescent="0.2">
      <c r="A4009" s="489" t="s">
        <v>9257</v>
      </c>
      <c r="B4009" s="489" t="s">
        <v>1184</v>
      </c>
      <c r="C4009" s="491">
        <v>65.22</v>
      </c>
      <c r="D4009" s="492" t="s">
        <v>4090</v>
      </c>
    </row>
    <row r="4010" spans="1:4" x14ac:dyDescent="0.2">
      <c r="A4010" s="489" t="s">
        <v>9257</v>
      </c>
      <c r="B4010" s="489" t="s">
        <v>1184</v>
      </c>
      <c r="C4010" s="491">
        <v>24.26</v>
      </c>
      <c r="D4010" s="492" t="s">
        <v>4090</v>
      </c>
    </row>
    <row r="4011" spans="1:4" x14ac:dyDescent="0.2">
      <c r="A4011" s="489" t="s">
        <v>9257</v>
      </c>
      <c r="B4011" s="489" t="s">
        <v>1184</v>
      </c>
      <c r="C4011" s="491">
        <v>21.810000000000002</v>
      </c>
      <c r="D4011" s="492" t="s">
        <v>4090</v>
      </c>
    </row>
    <row r="4012" spans="1:4" x14ac:dyDescent="0.2">
      <c r="A4012" s="489" t="s">
        <v>9257</v>
      </c>
      <c r="B4012" s="489" t="s">
        <v>1184</v>
      </c>
      <c r="C4012" s="491">
        <v>17.64</v>
      </c>
      <c r="D4012" s="492" t="s">
        <v>4090</v>
      </c>
    </row>
    <row r="4013" spans="1:4" x14ac:dyDescent="0.2">
      <c r="A4013" s="489" t="s">
        <v>9257</v>
      </c>
      <c r="B4013" s="489" t="s">
        <v>1184</v>
      </c>
      <c r="C4013" s="491">
        <v>11.920000000000002</v>
      </c>
      <c r="D4013" s="492" t="s">
        <v>4090</v>
      </c>
    </row>
    <row r="4014" spans="1:4" x14ac:dyDescent="0.2">
      <c r="A4014" s="489" t="s">
        <v>9257</v>
      </c>
      <c r="B4014" s="489" t="s">
        <v>1184</v>
      </c>
      <c r="C4014" s="491">
        <v>13.39</v>
      </c>
      <c r="D4014" s="492" t="s">
        <v>4090</v>
      </c>
    </row>
    <row r="4015" spans="1:4" x14ac:dyDescent="0.2">
      <c r="A4015" s="489" t="s">
        <v>9257</v>
      </c>
      <c r="B4015" s="489" t="s">
        <v>1184</v>
      </c>
      <c r="C4015" s="491">
        <v>10.499999999999998</v>
      </c>
      <c r="D4015" s="492" t="s">
        <v>4090</v>
      </c>
    </row>
    <row r="4016" spans="1:4" x14ac:dyDescent="0.2">
      <c r="A4016" s="489" t="s">
        <v>9257</v>
      </c>
      <c r="B4016" s="489" t="s">
        <v>1184</v>
      </c>
      <c r="C4016" s="491">
        <v>12.000000000000002</v>
      </c>
      <c r="D4016" s="492" t="s">
        <v>4090</v>
      </c>
    </row>
    <row r="4017" spans="1:4" x14ac:dyDescent="0.2">
      <c r="A4017" s="489" t="s">
        <v>9257</v>
      </c>
      <c r="B4017" s="489" t="s">
        <v>1184</v>
      </c>
      <c r="C4017" s="491">
        <v>26.209999999999997</v>
      </c>
      <c r="D4017" s="492" t="s">
        <v>4090</v>
      </c>
    </row>
    <row r="4018" spans="1:4" x14ac:dyDescent="0.2">
      <c r="A4018" s="489" t="s">
        <v>9257</v>
      </c>
      <c r="B4018" s="489" t="s">
        <v>1184</v>
      </c>
      <c r="C4018" s="491">
        <v>58.769999999999996</v>
      </c>
      <c r="D4018" s="492" t="s">
        <v>4090</v>
      </c>
    </row>
    <row r="4019" spans="1:4" x14ac:dyDescent="0.2">
      <c r="A4019" s="489" t="s">
        <v>9257</v>
      </c>
      <c r="B4019" s="489" t="s">
        <v>1184</v>
      </c>
      <c r="C4019" s="491">
        <v>46.61</v>
      </c>
      <c r="D4019" s="492" t="s">
        <v>4090</v>
      </c>
    </row>
    <row r="4020" spans="1:4" x14ac:dyDescent="0.2">
      <c r="A4020" s="489" t="s">
        <v>9257</v>
      </c>
      <c r="B4020" s="489" t="s">
        <v>1184</v>
      </c>
      <c r="C4020" s="491">
        <v>43.3</v>
      </c>
      <c r="D4020" s="492" t="s">
        <v>4090</v>
      </c>
    </row>
    <row r="4021" spans="1:4" x14ac:dyDescent="0.2">
      <c r="A4021" s="489" t="s">
        <v>9257</v>
      </c>
      <c r="B4021" s="489" t="s">
        <v>1184</v>
      </c>
      <c r="C4021" s="491">
        <v>39.04</v>
      </c>
      <c r="D4021" s="492" t="s">
        <v>4090</v>
      </c>
    </row>
    <row r="4022" spans="1:4" x14ac:dyDescent="0.2">
      <c r="A4022" s="489" t="s">
        <v>9257</v>
      </c>
      <c r="B4022" s="489" t="s">
        <v>1184</v>
      </c>
      <c r="C4022" s="491">
        <v>36.450000000000003</v>
      </c>
      <c r="D4022" s="492" t="s">
        <v>4090</v>
      </c>
    </row>
    <row r="4023" spans="1:4" x14ac:dyDescent="0.2">
      <c r="A4023" s="489" t="s">
        <v>9257</v>
      </c>
      <c r="B4023" s="489" t="s">
        <v>1184</v>
      </c>
      <c r="C4023" s="491">
        <v>25.21</v>
      </c>
      <c r="D4023" s="492" t="s">
        <v>4090</v>
      </c>
    </row>
    <row r="4024" spans="1:4" x14ac:dyDescent="0.2">
      <c r="A4024" s="489" t="s">
        <v>9257</v>
      </c>
      <c r="B4024" s="489" t="s">
        <v>1184</v>
      </c>
      <c r="C4024" s="491">
        <v>1.9700000000000002</v>
      </c>
      <c r="D4024" s="492" t="s">
        <v>4090</v>
      </c>
    </row>
    <row r="4025" spans="1:4" x14ac:dyDescent="0.2">
      <c r="A4025" s="489" t="s">
        <v>9257</v>
      </c>
      <c r="B4025" s="489" t="s">
        <v>1184</v>
      </c>
      <c r="C4025" s="491">
        <v>33.82</v>
      </c>
      <c r="D4025" s="492" t="s">
        <v>4090</v>
      </c>
    </row>
    <row r="4026" spans="1:4" x14ac:dyDescent="0.2">
      <c r="A4026" s="489" t="s">
        <v>9257</v>
      </c>
      <c r="B4026" s="489" t="s">
        <v>1184</v>
      </c>
      <c r="C4026" s="491">
        <v>9.0400000000000009</v>
      </c>
      <c r="D4026" s="492" t="s">
        <v>4090</v>
      </c>
    </row>
    <row r="4027" spans="1:4" x14ac:dyDescent="0.2">
      <c r="A4027" s="489" t="s">
        <v>9257</v>
      </c>
      <c r="B4027" s="489" t="s">
        <v>1184</v>
      </c>
      <c r="C4027" s="491">
        <v>53.150000000000006</v>
      </c>
      <c r="D4027" s="492" t="s">
        <v>4090</v>
      </c>
    </row>
    <row r="4028" spans="1:4" x14ac:dyDescent="0.2">
      <c r="A4028" s="489" t="s">
        <v>9257</v>
      </c>
      <c r="B4028" s="489" t="s">
        <v>1184</v>
      </c>
      <c r="C4028" s="491">
        <v>6.2100000000000009</v>
      </c>
      <c r="D4028" s="492" t="s">
        <v>4090</v>
      </c>
    </row>
    <row r="4029" spans="1:4" x14ac:dyDescent="0.2">
      <c r="A4029" s="489" t="s">
        <v>9257</v>
      </c>
      <c r="B4029" s="489" t="s">
        <v>1184</v>
      </c>
      <c r="C4029" s="491">
        <v>84.96</v>
      </c>
      <c r="D4029" s="492" t="s">
        <v>4090</v>
      </c>
    </row>
    <row r="4030" spans="1:4" x14ac:dyDescent="0.2">
      <c r="A4030" s="489" t="s">
        <v>9257</v>
      </c>
      <c r="B4030" s="489" t="s">
        <v>1184</v>
      </c>
      <c r="C4030" s="491">
        <v>17.960000000000004</v>
      </c>
      <c r="D4030" s="492" t="s">
        <v>4090</v>
      </c>
    </row>
    <row r="4031" spans="1:4" x14ac:dyDescent="0.2">
      <c r="A4031" s="489" t="s">
        <v>9257</v>
      </c>
      <c r="B4031" s="489" t="s">
        <v>1184</v>
      </c>
      <c r="C4031" s="491">
        <v>34.94</v>
      </c>
      <c r="D4031" s="492" t="s">
        <v>4090</v>
      </c>
    </row>
    <row r="4032" spans="1:4" x14ac:dyDescent="0.2">
      <c r="A4032" s="489" t="s">
        <v>9257</v>
      </c>
      <c r="B4032" s="489" t="s">
        <v>1184</v>
      </c>
      <c r="C4032" s="491">
        <v>25.31</v>
      </c>
      <c r="D4032" s="492" t="s">
        <v>4090</v>
      </c>
    </row>
    <row r="4033" spans="1:4" x14ac:dyDescent="0.2">
      <c r="A4033" s="489" t="s">
        <v>9257</v>
      </c>
      <c r="B4033" s="489" t="s">
        <v>1184</v>
      </c>
      <c r="C4033" s="491">
        <v>9.379999999999999</v>
      </c>
      <c r="D4033" s="492" t="s">
        <v>4090</v>
      </c>
    </row>
    <row r="4034" spans="1:4" x14ac:dyDescent="0.2">
      <c r="A4034" s="489" t="s">
        <v>9257</v>
      </c>
      <c r="B4034" s="489" t="s">
        <v>1184</v>
      </c>
      <c r="C4034" s="491">
        <v>87.75</v>
      </c>
      <c r="D4034" s="492" t="s">
        <v>4090</v>
      </c>
    </row>
    <row r="4035" spans="1:4" x14ac:dyDescent="0.2">
      <c r="A4035" s="489" t="s">
        <v>9257</v>
      </c>
      <c r="B4035" s="489" t="s">
        <v>1184</v>
      </c>
      <c r="C4035" s="491">
        <v>18.860000000000003</v>
      </c>
      <c r="D4035" s="492" t="s">
        <v>4090</v>
      </c>
    </row>
    <row r="4036" spans="1:4" x14ac:dyDescent="0.2">
      <c r="A4036" s="489" t="s">
        <v>9257</v>
      </c>
      <c r="B4036" s="489" t="s">
        <v>1184</v>
      </c>
      <c r="C4036" s="491">
        <v>8.7799999999999994</v>
      </c>
      <c r="D4036" s="492" t="s">
        <v>4090</v>
      </c>
    </row>
    <row r="4037" spans="1:4" x14ac:dyDescent="0.2">
      <c r="A4037" s="489" t="s">
        <v>9257</v>
      </c>
      <c r="B4037" s="489" t="s">
        <v>1184</v>
      </c>
      <c r="C4037" s="491">
        <v>6.1599999999999993</v>
      </c>
      <c r="D4037" s="492" t="s">
        <v>4090</v>
      </c>
    </row>
    <row r="4038" spans="1:4" x14ac:dyDescent="0.2">
      <c r="A4038" s="489" t="s">
        <v>9257</v>
      </c>
      <c r="B4038" s="489" t="s">
        <v>1184</v>
      </c>
      <c r="C4038" s="491">
        <v>10.559999999999999</v>
      </c>
      <c r="D4038" s="492" t="s">
        <v>4090</v>
      </c>
    </row>
    <row r="4039" spans="1:4" x14ac:dyDescent="0.2">
      <c r="A4039" s="489" t="s">
        <v>9257</v>
      </c>
      <c r="B4039" s="489" t="s">
        <v>1184</v>
      </c>
      <c r="C4039" s="491">
        <v>8.3800000000000008</v>
      </c>
      <c r="D4039" s="492" t="s">
        <v>4090</v>
      </c>
    </row>
    <row r="4040" spans="1:4" x14ac:dyDescent="0.2">
      <c r="A4040" s="489" t="s">
        <v>9257</v>
      </c>
      <c r="B4040" s="489" t="s">
        <v>1184</v>
      </c>
      <c r="C4040" s="491">
        <v>43.18</v>
      </c>
      <c r="D4040" s="492" t="s">
        <v>4090</v>
      </c>
    </row>
    <row r="4041" spans="1:4" x14ac:dyDescent="0.2">
      <c r="A4041" s="489" t="s">
        <v>9257</v>
      </c>
      <c r="B4041" s="489" t="s">
        <v>1184</v>
      </c>
      <c r="C4041" s="491">
        <v>9.2099999999999991</v>
      </c>
      <c r="D4041" s="492" t="s">
        <v>4090</v>
      </c>
    </row>
    <row r="4042" spans="1:4" x14ac:dyDescent="0.2">
      <c r="A4042" s="489" t="s">
        <v>9257</v>
      </c>
      <c r="B4042" s="489" t="s">
        <v>1184</v>
      </c>
      <c r="C4042" s="491">
        <v>17.72</v>
      </c>
      <c r="D4042" s="492" t="s">
        <v>4090</v>
      </c>
    </row>
    <row r="4043" spans="1:4" x14ac:dyDescent="0.2">
      <c r="A4043" s="489" t="s">
        <v>9257</v>
      </c>
      <c r="B4043" s="489" t="s">
        <v>1184</v>
      </c>
      <c r="C4043" s="491">
        <v>15.64</v>
      </c>
      <c r="D4043" s="492" t="s">
        <v>4090</v>
      </c>
    </row>
    <row r="4044" spans="1:4" x14ac:dyDescent="0.2">
      <c r="A4044" s="489" t="s">
        <v>9257</v>
      </c>
      <c r="B4044" s="489" t="s">
        <v>1184</v>
      </c>
      <c r="C4044" s="491">
        <v>20.57</v>
      </c>
      <c r="D4044" s="492" t="s">
        <v>4090</v>
      </c>
    </row>
    <row r="4045" spans="1:4" x14ac:dyDescent="0.2">
      <c r="A4045" s="489" t="s">
        <v>9257</v>
      </c>
      <c r="B4045" s="489" t="s">
        <v>1184</v>
      </c>
      <c r="C4045" s="491">
        <v>23.03</v>
      </c>
      <c r="D4045" s="492" t="s">
        <v>4090</v>
      </c>
    </row>
    <row r="4046" spans="1:4" x14ac:dyDescent="0.2">
      <c r="A4046" s="489" t="s">
        <v>9257</v>
      </c>
      <c r="B4046" s="489" t="s">
        <v>1184</v>
      </c>
      <c r="C4046" s="491">
        <v>5.52</v>
      </c>
      <c r="D4046" s="492" t="s">
        <v>4090</v>
      </c>
    </row>
    <row r="4047" spans="1:4" x14ac:dyDescent="0.2">
      <c r="A4047" s="489" t="s">
        <v>9257</v>
      </c>
      <c r="B4047" s="489" t="s">
        <v>1184</v>
      </c>
      <c r="C4047" s="491">
        <v>17.130000000000003</v>
      </c>
      <c r="D4047" s="492" t="s">
        <v>4090</v>
      </c>
    </row>
    <row r="4048" spans="1:4" x14ac:dyDescent="0.2">
      <c r="A4048" s="489" t="s">
        <v>9257</v>
      </c>
      <c r="B4048" s="489" t="s">
        <v>1184</v>
      </c>
      <c r="C4048" s="491">
        <v>14.5</v>
      </c>
      <c r="D4048" s="492" t="s">
        <v>4090</v>
      </c>
    </row>
    <row r="4049" spans="1:4" x14ac:dyDescent="0.2">
      <c r="A4049" s="489" t="s">
        <v>9257</v>
      </c>
      <c r="B4049" s="489" t="s">
        <v>1184</v>
      </c>
      <c r="C4049" s="491">
        <v>80.719999999999985</v>
      </c>
      <c r="D4049" s="492" t="s">
        <v>4090</v>
      </c>
    </row>
    <row r="4050" spans="1:4" x14ac:dyDescent="0.2">
      <c r="A4050" s="489" t="s">
        <v>9257</v>
      </c>
      <c r="B4050" s="489" t="s">
        <v>1184</v>
      </c>
      <c r="C4050" s="491">
        <v>11.43</v>
      </c>
      <c r="D4050" s="492" t="s">
        <v>4090</v>
      </c>
    </row>
    <row r="4051" spans="1:4" x14ac:dyDescent="0.2">
      <c r="A4051" s="489" t="s">
        <v>9257</v>
      </c>
      <c r="B4051" s="489" t="s">
        <v>1184</v>
      </c>
      <c r="C4051" s="491">
        <v>18.880000000000003</v>
      </c>
      <c r="D4051" s="492" t="s">
        <v>4090</v>
      </c>
    </row>
    <row r="4052" spans="1:4" x14ac:dyDescent="0.2">
      <c r="A4052" s="489" t="s">
        <v>9257</v>
      </c>
      <c r="B4052" s="489" t="s">
        <v>1184</v>
      </c>
      <c r="C4052" s="491">
        <v>41.519999999999996</v>
      </c>
      <c r="D4052" s="492" t="s">
        <v>4090</v>
      </c>
    </row>
    <row r="4053" spans="1:4" x14ac:dyDescent="0.2">
      <c r="A4053" s="489" t="s">
        <v>9257</v>
      </c>
      <c r="B4053" s="489" t="s">
        <v>1184</v>
      </c>
      <c r="C4053" s="491">
        <v>70.599999999999994</v>
      </c>
      <c r="D4053" s="492" t="s">
        <v>4090</v>
      </c>
    </row>
    <row r="4054" spans="1:4" x14ac:dyDescent="0.2">
      <c r="A4054" s="489" t="s">
        <v>9257</v>
      </c>
      <c r="B4054" s="489" t="s">
        <v>1184</v>
      </c>
      <c r="C4054" s="491">
        <v>31.979999999999997</v>
      </c>
      <c r="D4054" s="492" t="s">
        <v>4090</v>
      </c>
    </row>
    <row r="4055" spans="1:4" x14ac:dyDescent="0.2">
      <c r="A4055" s="489" t="s">
        <v>9257</v>
      </c>
      <c r="B4055" s="489" t="s">
        <v>1184</v>
      </c>
      <c r="C4055" s="491">
        <v>12.92</v>
      </c>
      <c r="D4055" s="492" t="s">
        <v>4090</v>
      </c>
    </row>
    <row r="4056" spans="1:4" x14ac:dyDescent="0.2">
      <c r="A4056" s="489" t="s">
        <v>9257</v>
      </c>
      <c r="B4056" s="489" t="s">
        <v>1184</v>
      </c>
      <c r="C4056" s="491">
        <v>11.599999999999998</v>
      </c>
      <c r="D4056" s="492" t="s">
        <v>4090</v>
      </c>
    </row>
    <row r="4057" spans="1:4" x14ac:dyDescent="0.2">
      <c r="A4057" s="489" t="s">
        <v>9257</v>
      </c>
      <c r="B4057" s="489" t="s">
        <v>1184</v>
      </c>
      <c r="C4057" s="491">
        <v>21.200000000000003</v>
      </c>
      <c r="D4057" s="492" t="s">
        <v>4090</v>
      </c>
    </row>
    <row r="4058" spans="1:4" x14ac:dyDescent="0.2">
      <c r="A4058" s="489" t="s">
        <v>9257</v>
      </c>
      <c r="B4058" s="489" t="s">
        <v>1184</v>
      </c>
      <c r="C4058" s="491">
        <v>8.6399999999999988</v>
      </c>
      <c r="D4058" s="492" t="s">
        <v>4090</v>
      </c>
    </row>
    <row r="4059" spans="1:4" x14ac:dyDescent="0.2">
      <c r="A4059" s="489" t="s">
        <v>9257</v>
      </c>
      <c r="B4059" s="489" t="s">
        <v>1184</v>
      </c>
      <c r="C4059" s="491">
        <v>42.31</v>
      </c>
      <c r="D4059" s="492" t="s">
        <v>4090</v>
      </c>
    </row>
    <row r="4060" spans="1:4" x14ac:dyDescent="0.2">
      <c r="A4060" s="489" t="s">
        <v>9257</v>
      </c>
      <c r="B4060" s="489" t="s">
        <v>1184</v>
      </c>
      <c r="C4060" s="491">
        <v>4.84</v>
      </c>
      <c r="D4060" s="492" t="s">
        <v>4090</v>
      </c>
    </row>
    <row r="4061" spans="1:4" x14ac:dyDescent="0.2">
      <c r="A4061" s="489" t="s">
        <v>9257</v>
      </c>
      <c r="B4061" s="489" t="s">
        <v>1184</v>
      </c>
      <c r="C4061" s="491">
        <v>10.07</v>
      </c>
      <c r="D4061" s="492" t="s">
        <v>4090</v>
      </c>
    </row>
    <row r="4062" spans="1:4" x14ac:dyDescent="0.2">
      <c r="A4062" s="489" t="s">
        <v>9257</v>
      </c>
      <c r="B4062" s="489" t="s">
        <v>1184</v>
      </c>
      <c r="C4062" s="491">
        <v>9.99</v>
      </c>
      <c r="D4062" s="492" t="s">
        <v>4090</v>
      </c>
    </row>
    <row r="4063" spans="1:4" x14ac:dyDescent="0.2">
      <c r="A4063" s="489" t="s">
        <v>9257</v>
      </c>
      <c r="B4063" s="489" t="s">
        <v>1184</v>
      </c>
      <c r="C4063" s="491">
        <v>4.419999999999999</v>
      </c>
      <c r="D4063" s="492" t="s">
        <v>4090</v>
      </c>
    </row>
    <row r="4064" spans="1:4" x14ac:dyDescent="0.2">
      <c r="A4064" s="489" t="s">
        <v>9257</v>
      </c>
      <c r="B4064" s="489" t="s">
        <v>1184</v>
      </c>
      <c r="C4064" s="491">
        <v>92.490000000000009</v>
      </c>
      <c r="D4064" s="492" t="s">
        <v>4090</v>
      </c>
    </row>
    <row r="4065" spans="1:4" x14ac:dyDescent="0.2">
      <c r="A4065" s="489" t="s">
        <v>9257</v>
      </c>
      <c r="B4065" s="489" t="s">
        <v>1184</v>
      </c>
      <c r="C4065" s="491">
        <v>8.0500000000000007</v>
      </c>
      <c r="D4065" s="492" t="s">
        <v>4090</v>
      </c>
    </row>
    <row r="4066" spans="1:4" x14ac:dyDescent="0.2">
      <c r="A4066" s="489" t="s">
        <v>9257</v>
      </c>
      <c r="B4066" s="489" t="s">
        <v>1184</v>
      </c>
      <c r="C4066" s="491">
        <v>12.209999999999999</v>
      </c>
      <c r="D4066" s="492" t="s">
        <v>4090</v>
      </c>
    </row>
    <row r="4067" spans="1:4" x14ac:dyDescent="0.2">
      <c r="A4067" s="489" t="s">
        <v>9257</v>
      </c>
      <c r="B4067" s="489" t="s">
        <v>1184</v>
      </c>
      <c r="C4067" s="491">
        <v>13.48</v>
      </c>
      <c r="D4067" s="492" t="s">
        <v>4090</v>
      </c>
    </row>
    <row r="4068" spans="1:4" x14ac:dyDescent="0.2">
      <c r="A4068" s="489" t="s">
        <v>9257</v>
      </c>
      <c r="B4068" s="489" t="s">
        <v>1184</v>
      </c>
      <c r="C4068" s="491">
        <v>13.030000000000001</v>
      </c>
      <c r="D4068" s="492" t="s">
        <v>4090</v>
      </c>
    </row>
    <row r="4069" spans="1:4" x14ac:dyDescent="0.2">
      <c r="A4069" s="489" t="s">
        <v>9257</v>
      </c>
      <c r="B4069" s="489" t="s">
        <v>1184</v>
      </c>
      <c r="C4069" s="491">
        <v>27.549999999999997</v>
      </c>
      <c r="D4069" s="492" t="s">
        <v>4090</v>
      </c>
    </row>
    <row r="4070" spans="1:4" x14ac:dyDescent="0.2">
      <c r="A4070" s="489" t="s">
        <v>9257</v>
      </c>
      <c r="B4070" s="489" t="s">
        <v>1184</v>
      </c>
      <c r="C4070" s="491">
        <v>60.56</v>
      </c>
      <c r="D4070" s="492" t="s">
        <v>4090</v>
      </c>
    </row>
    <row r="4071" spans="1:4" x14ac:dyDescent="0.2">
      <c r="A4071" s="489" t="s">
        <v>9257</v>
      </c>
      <c r="B4071" s="489" t="s">
        <v>1184</v>
      </c>
      <c r="C4071" s="491">
        <v>13.8</v>
      </c>
      <c r="D4071" s="492" t="s">
        <v>4090</v>
      </c>
    </row>
    <row r="4072" spans="1:4" x14ac:dyDescent="0.2">
      <c r="A4072" s="489" t="s">
        <v>9257</v>
      </c>
      <c r="B4072" s="489" t="s">
        <v>1184</v>
      </c>
      <c r="C4072" s="491">
        <v>11.16</v>
      </c>
      <c r="D4072" s="492" t="s">
        <v>4090</v>
      </c>
    </row>
    <row r="4073" spans="1:4" x14ac:dyDescent="0.2">
      <c r="A4073" s="489" t="s">
        <v>9257</v>
      </c>
      <c r="B4073" s="489" t="s">
        <v>1184</v>
      </c>
      <c r="C4073" s="491">
        <v>6.99</v>
      </c>
      <c r="D4073" s="492" t="s">
        <v>4090</v>
      </c>
    </row>
    <row r="4074" spans="1:4" x14ac:dyDescent="0.2">
      <c r="A4074" s="489" t="s">
        <v>9257</v>
      </c>
      <c r="B4074" s="489" t="s">
        <v>1184</v>
      </c>
      <c r="C4074" s="491">
        <v>10.469999999999999</v>
      </c>
      <c r="D4074" s="492" t="s">
        <v>4090</v>
      </c>
    </row>
    <row r="4075" spans="1:4" x14ac:dyDescent="0.2">
      <c r="A4075" s="489" t="s">
        <v>9257</v>
      </c>
      <c r="B4075" s="489" t="s">
        <v>1184</v>
      </c>
      <c r="C4075" s="491">
        <v>18.41</v>
      </c>
      <c r="D4075" s="492" t="s">
        <v>4090</v>
      </c>
    </row>
    <row r="4076" spans="1:4" x14ac:dyDescent="0.2">
      <c r="A4076" s="489" t="s">
        <v>9257</v>
      </c>
      <c r="B4076" s="489" t="s">
        <v>1184</v>
      </c>
      <c r="C4076" s="491">
        <v>24.179999999999996</v>
      </c>
      <c r="D4076" s="492" t="s">
        <v>4090</v>
      </c>
    </row>
    <row r="4077" spans="1:4" x14ac:dyDescent="0.2">
      <c r="A4077" s="489" t="s">
        <v>9257</v>
      </c>
      <c r="B4077" s="489" t="s">
        <v>1184</v>
      </c>
      <c r="C4077" s="491">
        <v>19.22</v>
      </c>
      <c r="D4077" s="492" t="s">
        <v>4090</v>
      </c>
    </row>
    <row r="4078" spans="1:4" x14ac:dyDescent="0.2">
      <c r="A4078" s="489" t="s">
        <v>9257</v>
      </c>
      <c r="B4078" s="489" t="s">
        <v>1184</v>
      </c>
      <c r="C4078" s="491">
        <v>3.74</v>
      </c>
      <c r="D4078" s="492" t="s">
        <v>4090</v>
      </c>
    </row>
    <row r="4079" spans="1:4" x14ac:dyDescent="0.2">
      <c r="A4079" s="489" t="s">
        <v>9257</v>
      </c>
      <c r="B4079" s="489" t="s">
        <v>1184</v>
      </c>
      <c r="C4079" s="491">
        <v>13.45</v>
      </c>
      <c r="D4079" s="492" t="s">
        <v>4090</v>
      </c>
    </row>
    <row r="4080" spans="1:4" x14ac:dyDescent="0.2">
      <c r="A4080" s="489" t="s">
        <v>9257</v>
      </c>
      <c r="B4080" s="489" t="s">
        <v>1184</v>
      </c>
      <c r="C4080" s="491">
        <v>75.41</v>
      </c>
      <c r="D4080" s="492" t="s">
        <v>4090</v>
      </c>
    </row>
    <row r="4081" spans="1:4" x14ac:dyDescent="0.2">
      <c r="A4081" s="489" t="s">
        <v>9257</v>
      </c>
      <c r="B4081" s="489" t="s">
        <v>229</v>
      </c>
      <c r="C4081" s="491">
        <v>23.46</v>
      </c>
      <c r="D4081" s="492" t="s">
        <v>4090</v>
      </c>
    </row>
    <row r="4082" spans="1:4" x14ac:dyDescent="0.2">
      <c r="A4082" s="489" t="s">
        <v>9257</v>
      </c>
      <c r="B4082" s="489" t="s">
        <v>1184</v>
      </c>
      <c r="C4082" s="491">
        <v>21.360000000000003</v>
      </c>
      <c r="D4082" s="492" t="s">
        <v>4090</v>
      </c>
    </row>
    <row r="4083" spans="1:4" x14ac:dyDescent="0.2">
      <c r="A4083" s="489" t="s">
        <v>9257</v>
      </c>
      <c r="B4083" s="489" t="s">
        <v>1184</v>
      </c>
      <c r="C4083" s="491">
        <v>89.910000000000011</v>
      </c>
      <c r="D4083" s="492" t="s">
        <v>4090</v>
      </c>
    </row>
    <row r="4084" spans="1:4" x14ac:dyDescent="0.2">
      <c r="A4084" s="489" t="s">
        <v>9257</v>
      </c>
      <c r="B4084" s="489" t="s">
        <v>1184</v>
      </c>
      <c r="C4084" s="491">
        <v>18.520000000000003</v>
      </c>
      <c r="D4084" s="492" t="s">
        <v>4090</v>
      </c>
    </row>
    <row r="4085" spans="1:4" x14ac:dyDescent="0.2">
      <c r="A4085" s="489" t="s">
        <v>9257</v>
      </c>
      <c r="B4085" s="489" t="s">
        <v>1184</v>
      </c>
      <c r="C4085" s="491">
        <v>19.47</v>
      </c>
      <c r="D4085" s="492" t="s">
        <v>4090</v>
      </c>
    </row>
    <row r="4086" spans="1:4" x14ac:dyDescent="0.2">
      <c r="A4086" s="489" t="s">
        <v>9257</v>
      </c>
      <c r="B4086" s="489" t="s">
        <v>1184</v>
      </c>
      <c r="C4086" s="491">
        <v>15.190000000000001</v>
      </c>
      <c r="D4086" s="492" t="s">
        <v>4090</v>
      </c>
    </row>
    <row r="4087" spans="1:4" x14ac:dyDescent="0.2">
      <c r="A4087" s="489" t="s">
        <v>9257</v>
      </c>
      <c r="B4087" s="489" t="s">
        <v>1184</v>
      </c>
      <c r="C4087" s="491">
        <v>10.26</v>
      </c>
      <c r="D4087" s="492" t="s">
        <v>4090</v>
      </c>
    </row>
    <row r="4088" spans="1:4" x14ac:dyDescent="0.2">
      <c r="A4088" s="489" t="s">
        <v>9257</v>
      </c>
      <c r="B4088" s="489" t="s">
        <v>1184</v>
      </c>
      <c r="C4088" s="491">
        <v>12.510000000000002</v>
      </c>
      <c r="D4088" s="492" t="s">
        <v>4090</v>
      </c>
    </row>
    <row r="4089" spans="1:4" x14ac:dyDescent="0.2">
      <c r="A4089" s="489" t="s">
        <v>9257</v>
      </c>
      <c r="B4089" s="489" t="s">
        <v>1184</v>
      </c>
      <c r="C4089" s="491">
        <v>17.14</v>
      </c>
      <c r="D4089" s="492" t="s">
        <v>4090</v>
      </c>
    </row>
    <row r="4090" spans="1:4" x14ac:dyDescent="0.2">
      <c r="A4090" s="489" t="s">
        <v>9257</v>
      </c>
      <c r="B4090" s="489" t="s">
        <v>1184</v>
      </c>
      <c r="C4090" s="491">
        <v>66.97999999999999</v>
      </c>
      <c r="D4090" s="492" t="s">
        <v>4090</v>
      </c>
    </row>
    <row r="4091" spans="1:4" x14ac:dyDescent="0.2">
      <c r="A4091" s="489" t="s">
        <v>9257</v>
      </c>
      <c r="B4091" s="489" t="s">
        <v>1184</v>
      </c>
      <c r="C4091" s="491">
        <v>4.91</v>
      </c>
      <c r="D4091" s="492" t="s">
        <v>4090</v>
      </c>
    </row>
    <row r="4092" spans="1:4" x14ac:dyDescent="0.2">
      <c r="A4092" s="489" t="s">
        <v>9257</v>
      </c>
      <c r="B4092" s="489" t="s">
        <v>1184</v>
      </c>
      <c r="C4092" s="491">
        <v>25.650000000000002</v>
      </c>
      <c r="D4092" s="492" t="s">
        <v>4090</v>
      </c>
    </row>
    <row r="4093" spans="1:4" x14ac:dyDescent="0.2">
      <c r="A4093" s="489" t="s">
        <v>9257</v>
      </c>
      <c r="B4093" s="489" t="s">
        <v>1184</v>
      </c>
      <c r="C4093" s="491">
        <v>36.25</v>
      </c>
      <c r="D4093" s="492" t="s">
        <v>4090</v>
      </c>
    </row>
    <row r="4094" spans="1:4" x14ac:dyDescent="0.2">
      <c r="A4094" s="489" t="s">
        <v>9257</v>
      </c>
      <c r="B4094" s="489" t="s">
        <v>1184</v>
      </c>
      <c r="C4094" s="491">
        <v>35.39</v>
      </c>
      <c r="D4094" s="492" t="s">
        <v>4090</v>
      </c>
    </row>
    <row r="4095" spans="1:4" x14ac:dyDescent="0.2">
      <c r="A4095" s="489" t="s">
        <v>9257</v>
      </c>
      <c r="B4095" s="489" t="s">
        <v>1184</v>
      </c>
      <c r="C4095" s="491">
        <v>54.05</v>
      </c>
      <c r="D4095" s="492" t="s">
        <v>4090</v>
      </c>
    </row>
    <row r="4096" spans="1:4" x14ac:dyDescent="0.2">
      <c r="A4096" s="489" t="s">
        <v>9257</v>
      </c>
      <c r="B4096" s="489" t="s">
        <v>1184</v>
      </c>
      <c r="C4096" s="491">
        <v>11.54</v>
      </c>
      <c r="D4096" s="492" t="s">
        <v>4090</v>
      </c>
    </row>
    <row r="4097" spans="1:4" x14ac:dyDescent="0.2">
      <c r="A4097" s="489" t="s">
        <v>9257</v>
      </c>
      <c r="B4097" s="489" t="s">
        <v>1184</v>
      </c>
      <c r="C4097" s="491">
        <v>72.37</v>
      </c>
      <c r="D4097" s="492" t="s">
        <v>4090</v>
      </c>
    </row>
    <row r="4098" spans="1:4" x14ac:dyDescent="0.2">
      <c r="A4098" s="489" t="s">
        <v>9257</v>
      </c>
      <c r="B4098" s="489" t="s">
        <v>1184</v>
      </c>
      <c r="C4098" s="491">
        <v>25.350000000000005</v>
      </c>
      <c r="D4098" s="492" t="s">
        <v>4090</v>
      </c>
    </row>
    <row r="4099" spans="1:4" x14ac:dyDescent="0.2">
      <c r="A4099" s="489" t="s">
        <v>9257</v>
      </c>
      <c r="B4099" s="489" t="s">
        <v>1184</v>
      </c>
      <c r="C4099" s="491">
        <v>6.33</v>
      </c>
      <c r="D4099" s="492" t="s">
        <v>4090</v>
      </c>
    </row>
    <row r="4100" spans="1:4" x14ac:dyDescent="0.2">
      <c r="A4100" s="489" t="s">
        <v>9257</v>
      </c>
      <c r="B4100" s="489" t="s">
        <v>1184</v>
      </c>
      <c r="C4100" s="491">
        <v>14.910000000000002</v>
      </c>
      <c r="D4100" s="492" t="s">
        <v>4090</v>
      </c>
    </row>
    <row r="4101" spans="1:4" x14ac:dyDescent="0.2">
      <c r="A4101" s="489" t="s">
        <v>9257</v>
      </c>
      <c r="B4101" s="489" t="s">
        <v>1184</v>
      </c>
      <c r="C4101" s="491">
        <v>80.149999999999991</v>
      </c>
      <c r="D4101" s="492" t="s">
        <v>4090</v>
      </c>
    </row>
    <row r="4102" spans="1:4" x14ac:dyDescent="0.2">
      <c r="A4102" s="489" t="s">
        <v>9257</v>
      </c>
      <c r="B4102" s="489" t="s">
        <v>1184</v>
      </c>
      <c r="C4102" s="491">
        <v>24.56</v>
      </c>
      <c r="D4102" s="492" t="s">
        <v>4090</v>
      </c>
    </row>
    <row r="4103" spans="1:4" x14ac:dyDescent="0.2">
      <c r="A4103" s="489" t="s">
        <v>9257</v>
      </c>
      <c r="B4103" s="489" t="s">
        <v>1184</v>
      </c>
      <c r="C4103" s="491">
        <v>13.06</v>
      </c>
      <c r="D4103" s="492" t="s">
        <v>4090</v>
      </c>
    </row>
    <row r="4104" spans="1:4" x14ac:dyDescent="0.2">
      <c r="A4104" s="489" t="s">
        <v>9257</v>
      </c>
      <c r="B4104" s="489" t="s">
        <v>1184</v>
      </c>
      <c r="C4104" s="491">
        <v>35.010000000000005</v>
      </c>
      <c r="D4104" s="492" t="s">
        <v>4090</v>
      </c>
    </row>
    <row r="4105" spans="1:4" x14ac:dyDescent="0.2">
      <c r="A4105" s="489" t="s">
        <v>9257</v>
      </c>
      <c r="B4105" s="489" t="s">
        <v>1184</v>
      </c>
      <c r="C4105" s="491">
        <v>13.660000000000002</v>
      </c>
      <c r="D4105" s="492" t="s">
        <v>4090</v>
      </c>
    </row>
    <row r="4106" spans="1:4" x14ac:dyDescent="0.2">
      <c r="A4106" s="489" t="s">
        <v>9257</v>
      </c>
      <c r="B4106" s="489" t="s">
        <v>1184</v>
      </c>
      <c r="C4106" s="491">
        <v>12.18</v>
      </c>
      <c r="D4106" s="492" t="s">
        <v>4090</v>
      </c>
    </row>
    <row r="4107" spans="1:4" x14ac:dyDescent="0.2">
      <c r="A4107" s="489" t="s">
        <v>9257</v>
      </c>
      <c r="B4107" s="489" t="s">
        <v>1184</v>
      </c>
      <c r="C4107" s="491">
        <v>12.65</v>
      </c>
      <c r="D4107" s="492" t="s">
        <v>4090</v>
      </c>
    </row>
    <row r="4108" spans="1:4" x14ac:dyDescent="0.2">
      <c r="A4108" s="489" t="s">
        <v>9257</v>
      </c>
      <c r="B4108" s="489" t="s">
        <v>1184</v>
      </c>
      <c r="C4108" s="491">
        <v>16.21</v>
      </c>
      <c r="D4108" s="492" t="s">
        <v>4090</v>
      </c>
    </row>
    <row r="4109" spans="1:4" x14ac:dyDescent="0.2">
      <c r="A4109" s="489" t="s">
        <v>9257</v>
      </c>
      <c r="B4109" s="489" t="s">
        <v>1184</v>
      </c>
      <c r="C4109" s="491">
        <v>28.8</v>
      </c>
      <c r="D4109" s="492" t="s">
        <v>4090</v>
      </c>
    </row>
    <row r="4110" spans="1:4" x14ac:dyDescent="0.2">
      <c r="A4110" s="489" t="s">
        <v>9257</v>
      </c>
      <c r="B4110" s="489" t="s">
        <v>1184</v>
      </c>
      <c r="C4110" s="491">
        <v>7</v>
      </c>
      <c r="D4110" s="492" t="s">
        <v>4090</v>
      </c>
    </row>
    <row r="4111" spans="1:4" x14ac:dyDescent="0.2">
      <c r="A4111" s="489" t="s">
        <v>9257</v>
      </c>
      <c r="B4111" s="489" t="s">
        <v>1184</v>
      </c>
      <c r="C4111" s="491">
        <v>21.52</v>
      </c>
      <c r="D4111" s="492" t="s">
        <v>4090</v>
      </c>
    </row>
    <row r="4112" spans="1:4" x14ac:dyDescent="0.2">
      <c r="A4112" s="489" t="s">
        <v>9257</v>
      </c>
      <c r="B4112" s="489" t="s">
        <v>1184</v>
      </c>
      <c r="C4112" s="491">
        <v>91.86</v>
      </c>
      <c r="D4112" s="492" t="s">
        <v>4090</v>
      </c>
    </row>
    <row r="4113" spans="1:4" x14ac:dyDescent="0.2">
      <c r="A4113" s="489" t="s">
        <v>9257</v>
      </c>
      <c r="B4113" s="489" t="s">
        <v>1184</v>
      </c>
      <c r="C4113" s="491">
        <v>34.32</v>
      </c>
      <c r="D4113" s="492" t="s">
        <v>4090</v>
      </c>
    </row>
    <row r="4114" spans="1:4" x14ac:dyDescent="0.2">
      <c r="A4114" s="489" t="s">
        <v>9257</v>
      </c>
      <c r="B4114" s="489" t="s">
        <v>1184</v>
      </c>
      <c r="C4114" s="491">
        <v>8.7100000000000009</v>
      </c>
      <c r="D4114" s="492" t="s">
        <v>4090</v>
      </c>
    </row>
    <row r="4115" spans="1:4" x14ac:dyDescent="0.2">
      <c r="A4115" s="489" t="s">
        <v>9257</v>
      </c>
      <c r="B4115" s="489" t="s">
        <v>1184</v>
      </c>
      <c r="C4115" s="491">
        <v>21.450000000000003</v>
      </c>
      <c r="D4115" s="492" t="s">
        <v>4090</v>
      </c>
    </row>
    <row r="4116" spans="1:4" x14ac:dyDescent="0.2">
      <c r="A4116" s="489" t="s">
        <v>9257</v>
      </c>
      <c r="B4116" s="489" t="s">
        <v>1184</v>
      </c>
      <c r="C4116" s="491">
        <v>18.900000000000002</v>
      </c>
      <c r="D4116" s="492" t="s">
        <v>4090</v>
      </c>
    </row>
    <row r="4117" spans="1:4" x14ac:dyDescent="0.2">
      <c r="A4117" s="489" t="s">
        <v>9257</v>
      </c>
      <c r="B4117" s="489" t="s">
        <v>1184</v>
      </c>
      <c r="C4117" s="491">
        <v>33.879999999999995</v>
      </c>
      <c r="D4117" s="492" t="s">
        <v>4090</v>
      </c>
    </row>
    <row r="4118" spans="1:4" x14ac:dyDescent="0.2">
      <c r="A4118" s="489" t="s">
        <v>9257</v>
      </c>
      <c r="B4118" s="489" t="s">
        <v>1184</v>
      </c>
      <c r="C4118" s="491">
        <v>21.880000000000003</v>
      </c>
      <c r="D4118" s="492" t="s">
        <v>4090</v>
      </c>
    </row>
    <row r="4119" spans="1:4" x14ac:dyDescent="0.2">
      <c r="A4119" s="489" t="s">
        <v>9257</v>
      </c>
      <c r="B4119" s="489" t="s">
        <v>1184</v>
      </c>
      <c r="C4119" s="491">
        <v>24.939999999999998</v>
      </c>
      <c r="D4119" s="492" t="s">
        <v>4090</v>
      </c>
    </row>
    <row r="4120" spans="1:4" x14ac:dyDescent="0.2">
      <c r="A4120" s="489" t="s">
        <v>9257</v>
      </c>
      <c r="B4120" s="489" t="s">
        <v>1184</v>
      </c>
      <c r="C4120" s="491">
        <v>27.380000000000003</v>
      </c>
      <c r="D4120" s="492" t="s">
        <v>4090</v>
      </c>
    </row>
    <row r="4121" spans="1:4" x14ac:dyDescent="0.2">
      <c r="A4121" s="489" t="s">
        <v>9257</v>
      </c>
      <c r="B4121" s="489" t="s">
        <v>1184</v>
      </c>
      <c r="C4121" s="491">
        <v>36.25</v>
      </c>
      <c r="D4121" s="492" t="s">
        <v>4090</v>
      </c>
    </row>
    <row r="4122" spans="1:4" x14ac:dyDescent="0.2">
      <c r="A4122" s="489" t="s">
        <v>9257</v>
      </c>
      <c r="B4122" s="489" t="s">
        <v>1184</v>
      </c>
      <c r="C4122" s="491">
        <v>23.53</v>
      </c>
      <c r="D4122" s="492" t="s">
        <v>4090</v>
      </c>
    </row>
    <row r="4123" spans="1:4" x14ac:dyDescent="0.2">
      <c r="A4123" s="489" t="s">
        <v>9257</v>
      </c>
      <c r="B4123" s="489" t="s">
        <v>1184</v>
      </c>
      <c r="C4123" s="491">
        <v>7.9600000000000009</v>
      </c>
      <c r="D4123" s="492" t="s">
        <v>4090</v>
      </c>
    </row>
    <row r="4124" spans="1:4" x14ac:dyDescent="0.2">
      <c r="A4124" s="489" t="s">
        <v>9257</v>
      </c>
      <c r="B4124" s="489" t="s">
        <v>1184</v>
      </c>
      <c r="C4124" s="491">
        <v>77.190000000000012</v>
      </c>
      <c r="D4124" s="492" t="s">
        <v>4090</v>
      </c>
    </row>
    <row r="4125" spans="1:4" x14ac:dyDescent="0.2">
      <c r="A4125" s="489" t="s">
        <v>9257</v>
      </c>
      <c r="B4125" s="489" t="s">
        <v>1184</v>
      </c>
      <c r="C4125" s="491">
        <v>20.27</v>
      </c>
      <c r="D4125" s="492" t="s">
        <v>4090</v>
      </c>
    </row>
    <row r="4126" spans="1:4" x14ac:dyDescent="0.2">
      <c r="A4126" s="489" t="s">
        <v>9257</v>
      </c>
      <c r="B4126" s="489" t="s">
        <v>1184</v>
      </c>
      <c r="C4126" s="491">
        <v>12.510000000000002</v>
      </c>
      <c r="D4126" s="492" t="s">
        <v>4090</v>
      </c>
    </row>
    <row r="4127" spans="1:4" x14ac:dyDescent="0.2">
      <c r="A4127" s="489" t="s">
        <v>9257</v>
      </c>
      <c r="B4127" s="489" t="s">
        <v>1184</v>
      </c>
      <c r="C4127" s="491">
        <v>30.92</v>
      </c>
      <c r="D4127" s="492" t="s">
        <v>4090</v>
      </c>
    </row>
    <row r="4128" spans="1:4" x14ac:dyDescent="0.2">
      <c r="A4128" s="489" t="s">
        <v>9257</v>
      </c>
      <c r="B4128" s="489" t="s">
        <v>1184</v>
      </c>
      <c r="C4128" s="491">
        <v>28.26</v>
      </c>
      <c r="D4128" s="492" t="s">
        <v>4090</v>
      </c>
    </row>
    <row r="4129" spans="1:4" x14ac:dyDescent="0.2">
      <c r="A4129" s="489" t="s">
        <v>9257</v>
      </c>
      <c r="B4129" s="489" t="s">
        <v>1184</v>
      </c>
      <c r="C4129" s="491">
        <v>8.120000000000001</v>
      </c>
      <c r="D4129" s="492" t="s">
        <v>4090</v>
      </c>
    </row>
    <row r="4130" spans="1:4" x14ac:dyDescent="0.2">
      <c r="A4130" s="489" t="s">
        <v>9257</v>
      </c>
      <c r="B4130" s="489" t="s">
        <v>1184</v>
      </c>
      <c r="C4130" s="491">
        <v>14.14</v>
      </c>
      <c r="D4130" s="492" t="s">
        <v>4090</v>
      </c>
    </row>
    <row r="4131" spans="1:4" x14ac:dyDescent="0.2">
      <c r="A4131" s="489" t="s">
        <v>9257</v>
      </c>
      <c r="B4131" s="489" t="s">
        <v>1184</v>
      </c>
      <c r="C4131" s="491">
        <v>121.64000000000001</v>
      </c>
      <c r="D4131" s="492" t="s">
        <v>4090</v>
      </c>
    </row>
    <row r="4132" spans="1:4" x14ac:dyDescent="0.2">
      <c r="A4132" s="489" t="s">
        <v>9257</v>
      </c>
      <c r="B4132" s="489" t="s">
        <v>229</v>
      </c>
      <c r="C4132" s="491">
        <v>48.99</v>
      </c>
      <c r="D4132" s="492" t="s">
        <v>4090</v>
      </c>
    </row>
    <row r="4133" spans="1:4" x14ac:dyDescent="0.2">
      <c r="A4133" s="489" t="s">
        <v>9257</v>
      </c>
      <c r="B4133" s="489" t="s">
        <v>1184</v>
      </c>
      <c r="C4133" s="491">
        <v>20.200000000000003</v>
      </c>
      <c r="D4133" s="492" t="s">
        <v>4090</v>
      </c>
    </row>
    <row r="4134" spans="1:4" x14ac:dyDescent="0.2">
      <c r="A4134" s="489" t="s">
        <v>9257</v>
      </c>
      <c r="B4134" s="489" t="s">
        <v>1184</v>
      </c>
      <c r="C4134" s="491">
        <v>14.030000000000001</v>
      </c>
      <c r="D4134" s="492" t="s">
        <v>4090</v>
      </c>
    </row>
    <row r="4135" spans="1:4" x14ac:dyDescent="0.2">
      <c r="A4135" s="489" t="s">
        <v>9257</v>
      </c>
      <c r="B4135" s="489" t="s">
        <v>1184</v>
      </c>
      <c r="C4135" s="491">
        <v>5.6700000000000008</v>
      </c>
      <c r="D4135" s="492" t="s">
        <v>4090</v>
      </c>
    </row>
    <row r="4136" spans="1:4" x14ac:dyDescent="0.2">
      <c r="A4136" s="489" t="s">
        <v>9257</v>
      </c>
      <c r="B4136" s="489" t="s">
        <v>1184</v>
      </c>
      <c r="C4136" s="491">
        <v>9.64</v>
      </c>
      <c r="D4136" s="492" t="s">
        <v>4090</v>
      </c>
    </row>
    <row r="4137" spans="1:4" x14ac:dyDescent="0.2">
      <c r="A4137" s="489" t="s">
        <v>9257</v>
      </c>
      <c r="B4137" s="489" t="s">
        <v>1184</v>
      </c>
      <c r="C4137" s="491">
        <v>10.29</v>
      </c>
      <c r="D4137" s="492" t="s">
        <v>4090</v>
      </c>
    </row>
    <row r="4138" spans="1:4" x14ac:dyDescent="0.2">
      <c r="A4138" s="489" t="s">
        <v>9257</v>
      </c>
      <c r="B4138" s="489" t="s">
        <v>1184</v>
      </c>
      <c r="C4138" s="491">
        <v>24.95</v>
      </c>
      <c r="D4138" s="492" t="s">
        <v>4090</v>
      </c>
    </row>
    <row r="4139" spans="1:4" x14ac:dyDescent="0.2">
      <c r="A4139" s="489" t="s">
        <v>9257</v>
      </c>
      <c r="B4139" s="489" t="s">
        <v>1184</v>
      </c>
      <c r="C4139" s="491">
        <v>68.400000000000006</v>
      </c>
      <c r="D4139" s="492" t="s">
        <v>4090</v>
      </c>
    </row>
    <row r="4140" spans="1:4" x14ac:dyDescent="0.2">
      <c r="A4140" s="489" t="s">
        <v>9257</v>
      </c>
      <c r="B4140" s="489" t="s">
        <v>1184</v>
      </c>
      <c r="C4140" s="491">
        <v>8.73</v>
      </c>
      <c r="D4140" s="492" t="s">
        <v>4090</v>
      </c>
    </row>
    <row r="4141" spans="1:4" x14ac:dyDescent="0.2">
      <c r="A4141" s="489" t="s">
        <v>9257</v>
      </c>
      <c r="B4141" s="489" t="s">
        <v>1184</v>
      </c>
      <c r="C4141" s="491">
        <v>13.680000000000001</v>
      </c>
      <c r="D4141" s="492" t="s">
        <v>4090</v>
      </c>
    </row>
    <row r="4142" spans="1:4" x14ac:dyDescent="0.2">
      <c r="A4142" s="489" t="s">
        <v>9257</v>
      </c>
      <c r="B4142" s="489" t="s">
        <v>1184</v>
      </c>
      <c r="C4142" s="491">
        <v>21.950000000000003</v>
      </c>
      <c r="D4142" s="492" t="s">
        <v>4090</v>
      </c>
    </row>
    <row r="4143" spans="1:4" x14ac:dyDescent="0.2">
      <c r="A4143" s="489" t="s">
        <v>9257</v>
      </c>
      <c r="B4143" s="489" t="s">
        <v>1184</v>
      </c>
      <c r="C4143" s="491">
        <v>28.33</v>
      </c>
      <c r="D4143" s="492" t="s">
        <v>4090</v>
      </c>
    </row>
    <row r="4144" spans="1:4" x14ac:dyDescent="0.2">
      <c r="A4144" s="489" t="s">
        <v>9257</v>
      </c>
      <c r="B4144" s="489" t="s">
        <v>1184</v>
      </c>
      <c r="C4144" s="491">
        <v>11.980000000000002</v>
      </c>
      <c r="D4144" s="492" t="s">
        <v>4090</v>
      </c>
    </row>
    <row r="4145" spans="1:4" x14ac:dyDescent="0.2">
      <c r="A4145" s="489" t="s">
        <v>9257</v>
      </c>
      <c r="B4145" s="489" t="s">
        <v>1184</v>
      </c>
      <c r="C4145" s="491">
        <v>13.42</v>
      </c>
      <c r="D4145" s="492" t="s">
        <v>4090</v>
      </c>
    </row>
    <row r="4146" spans="1:4" x14ac:dyDescent="0.2">
      <c r="A4146" s="489" t="s">
        <v>9257</v>
      </c>
      <c r="B4146" s="489" t="s">
        <v>1184</v>
      </c>
      <c r="C4146" s="491">
        <v>89.72999999999999</v>
      </c>
      <c r="D4146" s="492" t="s">
        <v>4090</v>
      </c>
    </row>
    <row r="4147" spans="1:4" x14ac:dyDescent="0.2">
      <c r="A4147" s="489" t="s">
        <v>9257</v>
      </c>
      <c r="B4147" s="489" t="s">
        <v>1184</v>
      </c>
      <c r="C4147" s="491">
        <v>40.120000000000005</v>
      </c>
      <c r="D4147" s="492" t="s">
        <v>4090</v>
      </c>
    </row>
    <row r="4148" spans="1:4" x14ac:dyDescent="0.2">
      <c r="A4148" s="489" t="s">
        <v>9257</v>
      </c>
      <c r="B4148" s="489" t="s">
        <v>1184</v>
      </c>
      <c r="C4148" s="491">
        <v>17.04</v>
      </c>
      <c r="D4148" s="492" t="s">
        <v>4090</v>
      </c>
    </row>
    <row r="4149" spans="1:4" x14ac:dyDescent="0.2">
      <c r="A4149" s="489" t="s">
        <v>9257</v>
      </c>
      <c r="B4149" s="489" t="s">
        <v>1184</v>
      </c>
      <c r="C4149" s="491">
        <v>13.25</v>
      </c>
      <c r="D4149" s="492" t="s">
        <v>4090</v>
      </c>
    </row>
    <row r="4150" spans="1:4" x14ac:dyDescent="0.2">
      <c r="A4150" s="489" t="s">
        <v>9257</v>
      </c>
      <c r="B4150" s="489" t="s">
        <v>1184</v>
      </c>
      <c r="C4150" s="491">
        <v>13.8</v>
      </c>
      <c r="D4150" s="492" t="s">
        <v>4090</v>
      </c>
    </row>
    <row r="4151" spans="1:4" x14ac:dyDescent="0.2">
      <c r="A4151" s="489" t="s">
        <v>9257</v>
      </c>
      <c r="B4151" s="489" t="s">
        <v>1184</v>
      </c>
      <c r="C4151" s="491">
        <v>17.079999999999998</v>
      </c>
      <c r="D4151" s="492" t="s">
        <v>4090</v>
      </c>
    </row>
    <row r="4152" spans="1:4" x14ac:dyDescent="0.2">
      <c r="A4152" s="489" t="s">
        <v>9257</v>
      </c>
      <c r="B4152" s="489" t="s">
        <v>1184</v>
      </c>
      <c r="C4152" s="491">
        <v>61.44</v>
      </c>
      <c r="D4152" s="492" t="s">
        <v>4090</v>
      </c>
    </row>
    <row r="4153" spans="1:4" x14ac:dyDescent="0.2">
      <c r="A4153" s="489" t="s">
        <v>9257</v>
      </c>
      <c r="B4153" s="489" t="s">
        <v>229</v>
      </c>
      <c r="C4153" s="491">
        <v>50.19</v>
      </c>
      <c r="D4153" s="492" t="s">
        <v>4090</v>
      </c>
    </row>
    <row r="4154" spans="1:4" x14ac:dyDescent="0.2">
      <c r="A4154" s="489" t="s">
        <v>9257</v>
      </c>
      <c r="B4154" s="489" t="s">
        <v>1184</v>
      </c>
      <c r="C4154" s="491">
        <v>70.010000000000005</v>
      </c>
      <c r="D4154" s="492" t="s">
        <v>4090</v>
      </c>
    </row>
    <row r="4155" spans="1:4" x14ac:dyDescent="0.2">
      <c r="A4155" s="489" t="s">
        <v>9257</v>
      </c>
      <c r="B4155" s="489" t="s">
        <v>1184</v>
      </c>
      <c r="C4155" s="491">
        <v>6.99</v>
      </c>
      <c r="D4155" s="492" t="s">
        <v>4090</v>
      </c>
    </row>
    <row r="4156" spans="1:4" x14ac:dyDescent="0.2">
      <c r="A4156" s="489" t="s">
        <v>9257</v>
      </c>
      <c r="B4156" s="489" t="s">
        <v>1184</v>
      </c>
      <c r="C4156" s="491">
        <v>5.6300000000000008</v>
      </c>
      <c r="D4156" s="492" t="s">
        <v>4090</v>
      </c>
    </row>
    <row r="4157" spans="1:4" x14ac:dyDescent="0.2">
      <c r="A4157" s="489" t="s">
        <v>9257</v>
      </c>
      <c r="B4157" s="489" t="s">
        <v>1184</v>
      </c>
      <c r="C4157" s="491">
        <v>20.100000000000001</v>
      </c>
      <c r="D4157" s="492" t="s">
        <v>4090</v>
      </c>
    </row>
    <row r="4158" spans="1:4" x14ac:dyDescent="0.2">
      <c r="A4158" s="489" t="s">
        <v>9257</v>
      </c>
      <c r="B4158" s="489" t="s">
        <v>1184</v>
      </c>
      <c r="C4158" s="491">
        <v>74.7</v>
      </c>
      <c r="D4158" s="492" t="s">
        <v>4090</v>
      </c>
    </row>
    <row r="4159" spans="1:4" x14ac:dyDescent="0.2">
      <c r="A4159" s="489" t="s">
        <v>9257</v>
      </c>
      <c r="B4159" s="489" t="s">
        <v>1184</v>
      </c>
      <c r="C4159" s="491">
        <v>21.3</v>
      </c>
      <c r="D4159" s="492" t="s">
        <v>4090</v>
      </c>
    </row>
    <row r="4160" spans="1:4" x14ac:dyDescent="0.2">
      <c r="A4160" s="489" t="s">
        <v>9257</v>
      </c>
      <c r="B4160" s="489" t="s">
        <v>1184</v>
      </c>
      <c r="C4160" s="491">
        <v>12.959999999999999</v>
      </c>
      <c r="D4160" s="492" t="s">
        <v>4090</v>
      </c>
    </row>
    <row r="4161" spans="1:4" x14ac:dyDescent="0.2">
      <c r="A4161" s="489" t="s">
        <v>9257</v>
      </c>
      <c r="B4161" s="489" t="s">
        <v>1184</v>
      </c>
      <c r="C4161" s="491">
        <v>14.260000000000002</v>
      </c>
      <c r="D4161" s="492" t="s">
        <v>4090</v>
      </c>
    </row>
    <row r="4162" spans="1:4" x14ac:dyDescent="0.2">
      <c r="A4162" s="489" t="s">
        <v>9257</v>
      </c>
      <c r="B4162" s="489" t="s">
        <v>1184</v>
      </c>
      <c r="C4162" s="491">
        <v>60.47</v>
      </c>
      <c r="D4162" s="492" t="s">
        <v>4090</v>
      </c>
    </row>
    <row r="4163" spans="1:4" x14ac:dyDescent="0.2">
      <c r="A4163" s="489" t="s">
        <v>9257</v>
      </c>
      <c r="B4163" s="489" t="s">
        <v>229</v>
      </c>
      <c r="C4163" s="491">
        <v>35.08</v>
      </c>
      <c r="D4163" s="492" t="s">
        <v>4090</v>
      </c>
    </row>
    <row r="4164" spans="1:4" x14ac:dyDescent="0.2">
      <c r="A4164" s="489" t="s">
        <v>9257</v>
      </c>
      <c r="B4164" s="489" t="s">
        <v>1184</v>
      </c>
      <c r="C4164" s="491">
        <v>59.86</v>
      </c>
      <c r="D4164" s="492" t="s">
        <v>4090</v>
      </c>
    </row>
    <row r="4165" spans="1:4" x14ac:dyDescent="0.2">
      <c r="A4165" s="489" t="s">
        <v>9257</v>
      </c>
      <c r="B4165" s="489" t="s">
        <v>1184</v>
      </c>
      <c r="C4165" s="491">
        <v>23.15</v>
      </c>
      <c r="D4165" s="492" t="s">
        <v>4090</v>
      </c>
    </row>
    <row r="4166" spans="1:4" x14ac:dyDescent="0.2">
      <c r="A4166" s="489" t="s">
        <v>9257</v>
      </c>
      <c r="B4166" s="489" t="s">
        <v>1184</v>
      </c>
      <c r="C4166" s="491">
        <v>17.309999999999999</v>
      </c>
      <c r="D4166" s="492" t="s">
        <v>4090</v>
      </c>
    </row>
    <row r="4167" spans="1:4" x14ac:dyDescent="0.2">
      <c r="A4167" s="489" t="s">
        <v>9257</v>
      </c>
      <c r="B4167" s="489" t="s">
        <v>1184</v>
      </c>
      <c r="C4167" s="491">
        <v>25.099999999999998</v>
      </c>
      <c r="D4167" s="492" t="s">
        <v>4090</v>
      </c>
    </row>
    <row r="4168" spans="1:4" x14ac:dyDescent="0.2">
      <c r="A4168" s="489" t="s">
        <v>9257</v>
      </c>
      <c r="B4168" s="489" t="s">
        <v>1184</v>
      </c>
      <c r="C4168" s="491">
        <v>8.879999999999999</v>
      </c>
      <c r="D4168" s="492" t="s">
        <v>4090</v>
      </c>
    </row>
    <row r="4169" spans="1:4" x14ac:dyDescent="0.2">
      <c r="A4169" s="489" t="s">
        <v>9257</v>
      </c>
      <c r="B4169" s="489" t="s">
        <v>1184</v>
      </c>
      <c r="C4169" s="491">
        <v>52.01</v>
      </c>
      <c r="D4169" s="492" t="s">
        <v>4090</v>
      </c>
    </row>
    <row r="4170" spans="1:4" x14ac:dyDescent="0.2">
      <c r="A4170" s="489" t="s">
        <v>9257</v>
      </c>
      <c r="B4170" s="489" t="s">
        <v>1184</v>
      </c>
      <c r="C4170" s="491">
        <v>8.48</v>
      </c>
      <c r="D4170" s="492" t="s">
        <v>4090</v>
      </c>
    </row>
    <row r="4171" spans="1:4" x14ac:dyDescent="0.2">
      <c r="A4171" s="489" t="s">
        <v>9257</v>
      </c>
      <c r="B4171" s="489" t="s">
        <v>1184</v>
      </c>
      <c r="C4171" s="491">
        <v>6.8900000000000006</v>
      </c>
      <c r="D4171" s="492" t="s">
        <v>4090</v>
      </c>
    </row>
    <row r="4172" spans="1:4" x14ac:dyDescent="0.2">
      <c r="A4172" s="489" t="s">
        <v>9257</v>
      </c>
      <c r="B4172" s="489" t="s">
        <v>1184</v>
      </c>
      <c r="C4172" s="491">
        <v>46.97</v>
      </c>
      <c r="D4172" s="492" t="s">
        <v>4090</v>
      </c>
    </row>
    <row r="4173" spans="1:4" x14ac:dyDescent="0.2">
      <c r="A4173" s="489" t="s">
        <v>9257</v>
      </c>
      <c r="B4173" s="489" t="s">
        <v>1184</v>
      </c>
      <c r="C4173" s="491">
        <v>11.350000000000001</v>
      </c>
      <c r="D4173" s="492" t="s">
        <v>4090</v>
      </c>
    </row>
    <row r="4174" spans="1:4" x14ac:dyDescent="0.2">
      <c r="A4174" s="489" t="s">
        <v>9257</v>
      </c>
      <c r="B4174" s="489" t="s">
        <v>1184</v>
      </c>
      <c r="C4174" s="491">
        <v>36.050000000000004</v>
      </c>
      <c r="D4174" s="492" t="s">
        <v>4090</v>
      </c>
    </row>
    <row r="4175" spans="1:4" x14ac:dyDescent="0.2">
      <c r="A4175" s="489" t="s">
        <v>9257</v>
      </c>
      <c r="B4175" s="489" t="s">
        <v>1184</v>
      </c>
      <c r="C4175" s="491">
        <v>30.11</v>
      </c>
      <c r="D4175" s="492" t="s">
        <v>4090</v>
      </c>
    </row>
    <row r="4176" spans="1:4" x14ac:dyDescent="0.2">
      <c r="A4176" s="489" t="s">
        <v>9257</v>
      </c>
      <c r="B4176" s="489" t="s">
        <v>1184</v>
      </c>
      <c r="C4176" s="491">
        <v>23.67</v>
      </c>
      <c r="D4176" s="492" t="s">
        <v>4090</v>
      </c>
    </row>
    <row r="4177" spans="1:4" x14ac:dyDescent="0.2">
      <c r="A4177" s="489" t="s">
        <v>9257</v>
      </c>
      <c r="B4177" s="489" t="s">
        <v>1184</v>
      </c>
      <c r="C4177" s="491">
        <v>65.64</v>
      </c>
      <c r="D4177" s="492" t="s">
        <v>4090</v>
      </c>
    </row>
    <row r="4178" spans="1:4" x14ac:dyDescent="0.2">
      <c r="A4178" s="489" t="s">
        <v>9257</v>
      </c>
      <c r="B4178" s="489" t="s">
        <v>1184</v>
      </c>
      <c r="C4178" s="491">
        <v>11.360000000000001</v>
      </c>
      <c r="D4178" s="492" t="s">
        <v>4090</v>
      </c>
    </row>
    <row r="4179" spans="1:4" x14ac:dyDescent="0.2">
      <c r="A4179" s="489" t="s">
        <v>9257</v>
      </c>
      <c r="B4179" s="489" t="s">
        <v>1184</v>
      </c>
      <c r="C4179" s="491">
        <v>11.709999999999999</v>
      </c>
      <c r="D4179" s="492" t="s">
        <v>4090</v>
      </c>
    </row>
    <row r="4180" spans="1:4" x14ac:dyDescent="0.2">
      <c r="A4180" s="489" t="s">
        <v>9257</v>
      </c>
      <c r="B4180" s="489" t="s">
        <v>1184</v>
      </c>
      <c r="C4180" s="491">
        <v>42.44</v>
      </c>
      <c r="D4180" s="492" t="s">
        <v>4090</v>
      </c>
    </row>
    <row r="4181" spans="1:4" x14ac:dyDescent="0.2">
      <c r="A4181" s="489" t="s">
        <v>9257</v>
      </c>
      <c r="B4181" s="489" t="s">
        <v>1184</v>
      </c>
      <c r="C4181" s="491">
        <v>9.1199999999999992</v>
      </c>
      <c r="D4181" s="492" t="s">
        <v>4090</v>
      </c>
    </row>
    <row r="4182" spans="1:4" x14ac:dyDescent="0.2">
      <c r="A4182" s="489" t="s">
        <v>9257</v>
      </c>
      <c r="B4182" s="489" t="s">
        <v>1184</v>
      </c>
      <c r="C4182" s="491">
        <v>10.1</v>
      </c>
      <c r="D4182" s="492" t="s">
        <v>4090</v>
      </c>
    </row>
    <row r="4183" spans="1:4" x14ac:dyDescent="0.2">
      <c r="A4183" s="489" t="s">
        <v>9257</v>
      </c>
      <c r="B4183" s="489" t="s">
        <v>1184</v>
      </c>
      <c r="C4183" s="491">
        <v>10.650000000000002</v>
      </c>
      <c r="D4183" s="492" t="s">
        <v>4090</v>
      </c>
    </row>
    <row r="4184" spans="1:4" x14ac:dyDescent="0.2">
      <c r="A4184" s="489" t="s">
        <v>9257</v>
      </c>
      <c r="B4184" s="489" t="s">
        <v>1184</v>
      </c>
      <c r="C4184" s="491">
        <v>21.84</v>
      </c>
      <c r="D4184" s="492" t="s">
        <v>4090</v>
      </c>
    </row>
    <row r="4185" spans="1:4" x14ac:dyDescent="0.2">
      <c r="A4185" s="489" t="s">
        <v>9257</v>
      </c>
      <c r="B4185" s="489" t="s">
        <v>1184</v>
      </c>
      <c r="C4185" s="491">
        <v>10.88</v>
      </c>
      <c r="D4185" s="492" t="s">
        <v>4090</v>
      </c>
    </row>
    <row r="4186" spans="1:4" x14ac:dyDescent="0.2">
      <c r="A4186" s="489" t="s">
        <v>9257</v>
      </c>
      <c r="B4186" s="489" t="s">
        <v>1184</v>
      </c>
      <c r="C4186" s="491">
        <v>24.95</v>
      </c>
      <c r="D4186" s="492" t="s">
        <v>4090</v>
      </c>
    </row>
    <row r="4187" spans="1:4" x14ac:dyDescent="0.2">
      <c r="A4187" s="489" t="s">
        <v>9257</v>
      </c>
      <c r="B4187" s="489" t="s">
        <v>1184</v>
      </c>
      <c r="C4187" s="491">
        <v>16.2</v>
      </c>
      <c r="D4187" s="492" t="s">
        <v>4090</v>
      </c>
    </row>
    <row r="4188" spans="1:4" x14ac:dyDescent="0.2">
      <c r="A4188" s="489" t="s">
        <v>9257</v>
      </c>
      <c r="B4188" s="489" t="s">
        <v>1184</v>
      </c>
      <c r="C4188" s="491">
        <v>53.25</v>
      </c>
      <c r="D4188" s="492" t="s">
        <v>4090</v>
      </c>
    </row>
    <row r="4189" spans="1:4" x14ac:dyDescent="0.2">
      <c r="A4189" s="489" t="s">
        <v>9257</v>
      </c>
      <c r="B4189" s="489" t="s">
        <v>1184</v>
      </c>
      <c r="C4189" s="491">
        <v>16.830000000000002</v>
      </c>
      <c r="D4189" s="492" t="s">
        <v>4090</v>
      </c>
    </row>
    <row r="4190" spans="1:4" x14ac:dyDescent="0.2">
      <c r="A4190" s="489" t="s">
        <v>9257</v>
      </c>
      <c r="B4190" s="489" t="s">
        <v>1182</v>
      </c>
      <c r="C4190" s="491">
        <v>52.750000000000007</v>
      </c>
      <c r="D4190" s="492" t="s">
        <v>4090</v>
      </c>
    </row>
    <row r="4191" spans="1:4" x14ac:dyDescent="0.2">
      <c r="A4191" s="489" t="s">
        <v>9257</v>
      </c>
      <c r="B4191" s="489" t="s">
        <v>1182</v>
      </c>
      <c r="C4191" s="491">
        <v>52.57</v>
      </c>
      <c r="D4191" s="492" t="s">
        <v>4090</v>
      </c>
    </row>
    <row r="4192" spans="1:4" x14ac:dyDescent="0.2">
      <c r="A4192" s="489" t="s">
        <v>9257</v>
      </c>
      <c r="B4192" s="489" t="s">
        <v>1184</v>
      </c>
      <c r="C4192" s="491">
        <v>11.049999999999999</v>
      </c>
      <c r="D4192" s="492" t="s">
        <v>4090</v>
      </c>
    </row>
    <row r="4193" spans="1:4" x14ac:dyDescent="0.2">
      <c r="A4193" s="489" t="s">
        <v>9257</v>
      </c>
      <c r="B4193" s="489" t="s">
        <v>1184</v>
      </c>
      <c r="C4193" s="491">
        <v>14.959999999999999</v>
      </c>
      <c r="D4193" s="492" t="s">
        <v>4090</v>
      </c>
    </row>
    <row r="4194" spans="1:4" x14ac:dyDescent="0.2">
      <c r="A4194" s="489" t="s">
        <v>9257</v>
      </c>
      <c r="B4194" s="489" t="s">
        <v>1184</v>
      </c>
      <c r="C4194" s="491">
        <v>7.6000000000000005</v>
      </c>
      <c r="D4194" s="492" t="s">
        <v>4090</v>
      </c>
    </row>
    <row r="4195" spans="1:4" x14ac:dyDescent="0.2">
      <c r="A4195" s="489" t="s">
        <v>9257</v>
      </c>
      <c r="B4195" s="489" t="s">
        <v>1184</v>
      </c>
      <c r="C4195" s="491">
        <v>11.54</v>
      </c>
      <c r="D4195" s="492" t="s">
        <v>4090</v>
      </c>
    </row>
    <row r="4196" spans="1:4" x14ac:dyDescent="0.2">
      <c r="A4196" s="489" t="s">
        <v>9257</v>
      </c>
      <c r="B4196" s="489" t="s">
        <v>1184</v>
      </c>
      <c r="C4196" s="491">
        <v>12.05</v>
      </c>
      <c r="D4196" s="492" t="s">
        <v>4090</v>
      </c>
    </row>
    <row r="4197" spans="1:4" x14ac:dyDescent="0.2">
      <c r="A4197" s="489" t="s">
        <v>9257</v>
      </c>
      <c r="B4197" s="489" t="s">
        <v>1184</v>
      </c>
      <c r="C4197" s="491">
        <v>7.9600000000000009</v>
      </c>
      <c r="D4197" s="492" t="s">
        <v>4090</v>
      </c>
    </row>
    <row r="4198" spans="1:4" x14ac:dyDescent="0.2">
      <c r="A4198" s="489" t="s">
        <v>9257</v>
      </c>
      <c r="B4198" s="489" t="s">
        <v>1184</v>
      </c>
      <c r="C4198" s="491">
        <v>13.660000000000002</v>
      </c>
      <c r="D4198" s="492" t="s">
        <v>4090</v>
      </c>
    </row>
    <row r="4199" spans="1:4" x14ac:dyDescent="0.2">
      <c r="A4199" s="489" t="s">
        <v>9257</v>
      </c>
      <c r="B4199" s="489" t="s">
        <v>1184</v>
      </c>
      <c r="C4199" s="491">
        <v>23.089999999999996</v>
      </c>
      <c r="D4199" s="492" t="s">
        <v>4090</v>
      </c>
    </row>
    <row r="4200" spans="1:4" x14ac:dyDescent="0.2">
      <c r="A4200" s="489" t="s">
        <v>9257</v>
      </c>
      <c r="B4200" s="489" t="s">
        <v>1184</v>
      </c>
      <c r="C4200" s="491">
        <v>47.7</v>
      </c>
      <c r="D4200" s="492" t="s">
        <v>4090</v>
      </c>
    </row>
    <row r="4201" spans="1:4" x14ac:dyDescent="0.2">
      <c r="A4201" s="489" t="s">
        <v>9257</v>
      </c>
      <c r="B4201" s="489" t="s">
        <v>1184</v>
      </c>
      <c r="C4201" s="491">
        <v>31.580000000000002</v>
      </c>
      <c r="D4201" s="492" t="s">
        <v>4090</v>
      </c>
    </row>
    <row r="4202" spans="1:4" x14ac:dyDescent="0.2">
      <c r="A4202" s="489" t="s">
        <v>9257</v>
      </c>
      <c r="B4202" s="489" t="s">
        <v>1184</v>
      </c>
      <c r="C4202" s="491">
        <v>11.830000000000002</v>
      </c>
      <c r="D4202" s="492" t="s">
        <v>4090</v>
      </c>
    </row>
    <row r="4203" spans="1:4" x14ac:dyDescent="0.2">
      <c r="A4203" s="489" t="s">
        <v>9257</v>
      </c>
      <c r="B4203" s="489" t="s">
        <v>1184</v>
      </c>
      <c r="C4203" s="491">
        <v>25.72</v>
      </c>
      <c r="D4203" s="492" t="s">
        <v>4090</v>
      </c>
    </row>
    <row r="4204" spans="1:4" x14ac:dyDescent="0.2">
      <c r="A4204" s="489" t="s">
        <v>9257</v>
      </c>
      <c r="B4204" s="489" t="s">
        <v>1184</v>
      </c>
      <c r="C4204" s="491">
        <v>7.0900000000000007</v>
      </c>
      <c r="D4204" s="492" t="s">
        <v>4090</v>
      </c>
    </row>
    <row r="4205" spans="1:4" x14ac:dyDescent="0.2">
      <c r="A4205" s="489" t="s">
        <v>9257</v>
      </c>
      <c r="B4205" s="489" t="s">
        <v>1184</v>
      </c>
      <c r="C4205" s="491">
        <v>70.540000000000006</v>
      </c>
      <c r="D4205" s="492" t="s">
        <v>4090</v>
      </c>
    </row>
    <row r="4206" spans="1:4" x14ac:dyDescent="0.2">
      <c r="A4206" s="489" t="s">
        <v>9257</v>
      </c>
      <c r="B4206" s="489" t="s">
        <v>1184</v>
      </c>
      <c r="C4206" s="491">
        <v>84.74</v>
      </c>
      <c r="D4206" s="492" t="s">
        <v>4090</v>
      </c>
    </row>
    <row r="4207" spans="1:4" x14ac:dyDescent="0.2">
      <c r="A4207" s="489" t="s">
        <v>9257</v>
      </c>
      <c r="B4207" s="489" t="s">
        <v>1184</v>
      </c>
      <c r="C4207" s="491">
        <v>67.44</v>
      </c>
      <c r="D4207" s="492" t="s">
        <v>4090</v>
      </c>
    </row>
    <row r="4208" spans="1:4" x14ac:dyDescent="0.2">
      <c r="A4208" s="489" t="s">
        <v>9257</v>
      </c>
      <c r="B4208" s="489" t="s">
        <v>1184</v>
      </c>
      <c r="C4208" s="491">
        <v>16.310000000000002</v>
      </c>
      <c r="D4208" s="492" t="s">
        <v>4090</v>
      </c>
    </row>
    <row r="4209" spans="1:4" x14ac:dyDescent="0.2">
      <c r="A4209" s="489" t="s">
        <v>9257</v>
      </c>
      <c r="B4209" s="489" t="s">
        <v>1184</v>
      </c>
      <c r="C4209" s="491">
        <v>3.6100000000000003</v>
      </c>
      <c r="D4209" s="492" t="s">
        <v>4090</v>
      </c>
    </row>
    <row r="4210" spans="1:4" x14ac:dyDescent="0.2">
      <c r="A4210" s="489" t="s">
        <v>9257</v>
      </c>
      <c r="B4210" s="489" t="s">
        <v>1184</v>
      </c>
      <c r="C4210" s="491">
        <v>36.479999999999997</v>
      </c>
      <c r="D4210" s="492" t="s">
        <v>4090</v>
      </c>
    </row>
    <row r="4211" spans="1:4" x14ac:dyDescent="0.2">
      <c r="A4211" s="489" t="s">
        <v>9257</v>
      </c>
      <c r="B4211" s="489" t="s">
        <v>1184</v>
      </c>
      <c r="C4211" s="491">
        <v>14.68</v>
      </c>
      <c r="D4211" s="492" t="s">
        <v>4090</v>
      </c>
    </row>
    <row r="4212" spans="1:4" x14ac:dyDescent="0.2">
      <c r="A4212" s="489" t="s">
        <v>9257</v>
      </c>
      <c r="B4212" s="489" t="s">
        <v>1184</v>
      </c>
      <c r="C4212" s="491">
        <v>34</v>
      </c>
      <c r="D4212" s="492" t="s">
        <v>4090</v>
      </c>
    </row>
    <row r="4213" spans="1:4" x14ac:dyDescent="0.2">
      <c r="A4213" s="489" t="s">
        <v>9257</v>
      </c>
      <c r="B4213" s="489" t="s">
        <v>1184</v>
      </c>
      <c r="C4213" s="491">
        <v>19.22</v>
      </c>
      <c r="D4213" s="492" t="s">
        <v>4090</v>
      </c>
    </row>
    <row r="4214" spans="1:4" x14ac:dyDescent="0.2">
      <c r="A4214" s="489" t="s">
        <v>9257</v>
      </c>
      <c r="B4214" s="489" t="s">
        <v>1184</v>
      </c>
      <c r="C4214" s="491">
        <v>6.76</v>
      </c>
      <c r="D4214" s="492" t="s">
        <v>4090</v>
      </c>
    </row>
    <row r="4215" spans="1:4" x14ac:dyDescent="0.2">
      <c r="A4215" s="489" t="s">
        <v>9257</v>
      </c>
      <c r="B4215" s="489" t="s">
        <v>1184</v>
      </c>
      <c r="C4215" s="491">
        <v>8.81</v>
      </c>
      <c r="D4215" s="492" t="s">
        <v>4090</v>
      </c>
    </row>
    <row r="4216" spans="1:4" x14ac:dyDescent="0.2">
      <c r="A4216" s="489" t="s">
        <v>9257</v>
      </c>
      <c r="B4216" s="489" t="s">
        <v>1184</v>
      </c>
      <c r="C4216" s="491">
        <v>28.419999999999998</v>
      </c>
      <c r="D4216" s="492" t="s">
        <v>4090</v>
      </c>
    </row>
    <row r="4217" spans="1:4" x14ac:dyDescent="0.2">
      <c r="A4217" s="489" t="s">
        <v>9257</v>
      </c>
      <c r="B4217" s="489" t="s">
        <v>1184</v>
      </c>
      <c r="C4217" s="491">
        <v>18.080000000000002</v>
      </c>
      <c r="D4217" s="492" t="s">
        <v>4090</v>
      </c>
    </row>
    <row r="4218" spans="1:4" x14ac:dyDescent="0.2">
      <c r="A4218" s="489" t="s">
        <v>9257</v>
      </c>
      <c r="B4218" s="489" t="s">
        <v>1184</v>
      </c>
      <c r="C4218" s="491">
        <v>24.95</v>
      </c>
      <c r="D4218" s="492" t="s">
        <v>4090</v>
      </c>
    </row>
    <row r="4219" spans="1:4" x14ac:dyDescent="0.2">
      <c r="A4219" s="489" t="s">
        <v>9257</v>
      </c>
      <c r="B4219" s="489" t="s">
        <v>1184</v>
      </c>
      <c r="C4219" s="491">
        <v>10.35</v>
      </c>
      <c r="D4219" s="492" t="s">
        <v>4090</v>
      </c>
    </row>
    <row r="4220" spans="1:4" x14ac:dyDescent="0.2">
      <c r="A4220" s="489" t="s">
        <v>9257</v>
      </c>
      <c r="B4220" s="489" t="s">
        <v>1184</v>
      </c>
      <c r="C4220" s="491">
        <v>7.45</v>
      </c>
      <c r="D4220" s="492" t="s">
        <v>4090</v>
      </c>
    </row>
    <row r="4221" spans="1:4" x14ac:dyDescent="0.2">
      <c r="A4221" s="489" t="s">
        <v>9257</v>
      </c>
      <c r="B4221" s="489" t="s">
        <v>1184</v>
      </c>
      <c r="C4221" s="491">
        <v>42.8</v>
      </c>
      <c r="D4221" s="492" t="s">
        <v>4090</v>
      </c>
    </row>
    <row r="4222" spans="1:4" x14ac:dyDescent="0.2">
      <c r="A4222" s="489" t="s">
        <v>9257</v>
      </c>
      <c r="B4222" s="489" t="s">
        <v>1184</v>
      </c>
      <c r="C4222" s="491">
        <v>45.33</v>
      </c>
      <c r="D4222" s="492" t="s">
        <v>4090</v>
      </c>
    </row>
    <row r="4223" spans="1:4" x14ac:dyDescent="0.2">
      <c r="A4223" s="489" t="s">
        <v>9257</v>
      </c>
      <c r="B4223" s="489" t="s">
        <v>1184</v>
      </c>
      <c r="C4223" s="491">
        <v>5.17</v>
      </c>
      <c r="D4223" s="492" t="s">
        <v>4090</v>
      </c>
    </row>
    <row r="4224" spans="1:4" x14ac:dyDescent="0.2">
      <c r="A4224" s="489" t="s">
        <v>9257</v>
      </c>
      <c r="B4224" s="489" t="s">
        <v>1184</v>
      </c>
      <c r="C4224" s="491">
        <v>6.67</v>
      </c>
      <c r="D4224" s="492" t="s">
        <v>4090</v>
      </c>
    </row>
    <row r="4225" spans="1:4" x14ac:dyDescent="0.2">
      <c r="A4225" s="489" t="s">
        <v>9257</v>
      </c>
      <c r="B4225" s="489" t="s">
        <v>1184</v>
      </c>
      <c r="C4225" s="491">
        <v>13.110000000000001</v>
      </c>
      <c r="D4225" s="492" t="s">
        <v>4090</v>
      </c>
    </row>
    <row r="4226" spans="1:4" x14ac:dyDescent="0.2">
      <c r="A4226" s="489" t="s">
        <v>9257</v>
      </c>
      <c r="B4226" s="489" t="s">
        <v>1184</v>
      </c>
      <c r="C4226" s="491">
        <v>17.18</v>
      </c>
      <c r="D4226" s="492" t="s">
        <v>4090</v>
      </c>
    </row>
    <row r="4227" spans="1:4" x14ac:dyDescent="0.2">
      <c r="A4227" s="489" t="s">
        <v>9257</v>
      </c>
      <c r="B4227" s="489" t="s">
        <v>1184</v>
      </c>
      <c r="C4227" s="491">
        <v>13.579999999999998</v>
      </c>
      <c r="D4227" s="492" t="s">
        <v>4090</v>
      </c>
    </row>
    <row r="4228" spans="1:4" x14ac:dyDescent="0.2">
      <c r="A4228" s="489" t="s">
        <v>9257</v>
      </c>
      <c r="B4228" s="489" t="s">
        <v>1184</v>
      </c>
      <c r="C4228" s="491">
        <v>35.620000000000005</v>
      </c>
      <c r="D4228" s="492" t="s">
        <v>4090</v>
      </c>
    </row>
    <row r="4229" spans="1:4" x14ac:dyDescent="0.2">
      <c r="A4229" s="489" t="s">
        <v>9257</v>
      </c>
      <c r="B4229" s="489" t="s">
        <v>1184</v>
      </c>
      <c r="C4229" s="491">
        <v>14.079999999999998</v>
      </c>
      <c r="D4229" s="492" t="s">
        <v>4090</v>
      </c>
    </row>
    <row r="4230" spans="1:4" x14ac:dyDescent="0.2">
      <c r="A4230" s="489" t="s">
        <v>9257</v>
      </c>
      <c r="B4230" s="489" t="s">
        <v>1184</v>
      </c>
      <c r="C4230" s="491">
        <v>22.220000000000002</v>
      </c>
      <c r="D4230" s="492" t="s">
        <v>4090</v>
      </c>
    </row>
    <row r="4231" spans="1:4" x14ac:dyDescent="0.2">
      <c r="A4231" s="489" t="s">
        <v>9257</v>
      </c>
      <c r="B4231" s="489" t="s">
        <v>1184</v>
      </c>
      <c r="C4231" s="491">
        <v>93.94</v>
      </c>
      <c r="D4231" s="492" t="s">
        <v>4090</v>
      </c>
    </row>
    <row r="4232" spans="1:4" x14ac:dyDescent="0.2">
      <c r="A4232" s="489" t="s">
        <v>9257</v>
      </c>
      <c r="B4232" s="489" t="s">
        <v>1184</v>
      </c>
      <c r="C4232" s="491">
        <v>10.53</v>
      </c>
      <c r="D4232" s="492" t="s">
        <v>4090</v>
      </c>
    </row>
    <row r="4233" spans="1:4" x14ac:dyDescent="0.2">
      <c r="A4233" s="489" t="s">
        <v>9257</v>
      </c>
      <c r="B4233" s="489" t="s">
        <v>1184</v>
      </c>
      <c r="C4233" s="491">
        <v>24.849999999999998</v>
      </c>
      <c r="D4233" s="492" t="s">
        <v>4090</v>
      </c>
    </row>
    <row r="4234" spans="1:4" x14ac:dyDescent="0.2">
      <c r="A4234" s="489" t="s">
        <v>9257</v>
      </c>
      <c r="B4234" s="489" t="s">
        <v>1184</v>
      </c>
      <c r="C4234" s="491">
        <v>61.8</v>
      </c>
      <c r="D4234" s="492" t="s">
        <v>4090</v>
      </c>
    </row>
    <row r="4235" spans="1:4" x14ac:dyDescent="0.2">
      <c r="A4235" s="489" t="s">
        <v>9257</v>
      </c>
      <c r="B4235" s="489" t="s">
        <v>1184</v>
      </c>
      <c r="C4235" s="491">
        <v>18.21</v>
      </c>
      <c r="D4235" s="492" t="s">
        <v>4090</v>
      </c>
    </row>
    <row r="4236" spans="1:4" x14ac:dyDescent="0.2">
      <c r="A4236" s="489" t="s">
        <v>9257</v>
      </c>
      <c r="B4236" s="489" t="s">
        <v>1184</v>
      </c>
      <c r="C4236" s="491">
        <v>11.280000000000001</v>
      </c>
      <c r="D4236" s="492" t="s">
        <v>4090</v>
      </c>
    </row>
    <row r="4237" spans="1:4" x14ac:dyDescent="0.2">
      <c r="A4237" s="489" t="s">
        <v>9257</v>
      </c>
      <c r="B4237" s="489" t="s">
        <v>1184</v>
      </c>
      <c r="C4237" s="491">
        <v>13.200000000000001</v>
      </c>
      <c r="D4237" s="492" t="s">
        <v>4090</v>
      </c>
    </row>
    <row r="4238" spans="1:4" x14ac:dyDescent="0.2">
      <c r="A4238" s="489" t="s">
        <v>9257</v>
      </c>
      <c r="B4238" s="489" t="s">
        <v>1184</v>
      </c>
      <c r="C4238" s="491">
        <v>18.75</v>
      </c>
      <c r="D4238" s="492" t="s">
        <v>4090</v>
      </c>
    </row>
    <row r="4239" spans="1:4" x14ac:dyDescent="0.2">
      <c r="A4239" s="489" t="s">
        <v>9257</v>
      </c>
      <c r="B4239" s="489" t="s">
        <v>1184</v>
      </c>
      <c r="C4239" s="491">
        <v>46.97</v>
      </c>
      <c r="D4239" s="492" t="s">
        <v>4090</v>
      </c>
    </row>
    <row r="4240" spans="1:4" x14ac:dyDescent="0.2">
      <c r="A4240" s="489" t="s">
        <v>9257</v>
      </c>
      <c r="B4240" s="489" t="s">
        <v>1184</v>
      </c>
      <c r="C4240" s="491">
        <v>66.769999999999982</v>
      </c>
      <c r="D4240" s="492" t="s">
        <v>4090</v>
      </c>
    </row>
    <row r="4241" spans="1:4" x14ac:dyDescent="0.2">
      <c r="A4241" s="489" t="s">
        <v>9257</v>
      </c>
      <c r="B4241" s="489" t="s">
        <v>1184</v>
      </c>
      <c r="C4241" s="491">
        <v>6.66</v>
      </c>
      <c r="D4241" s="492" t="s">
        <v>4090</v>
      </c>
    </row>
    <row r="4242" spans="1:4" x14ac:dyDescent="0.2">
      <c r="A4242" s="489" t="s">
        <v>9257</v>
      </c>
      <c r="B4242" s="489" t="s">
        <v>1184</v>
      </c>
      <c r="C4242" s="491">
        <v>15.610000000000001</v>
      </c>
      <c r="D4242" s="492" t="s">
        <v>4090</v>
      </c>
    </row>
    <row r="4243" spans="1:4" x14ac:dyDescent="0.2">
      <c r="A4243" s="489" t="s">
        <v>9257</v>
      </c>
      <c r="B4243" s="489" t="s">
        <v>1184</v>
      </c>
      <c r="C4243" s="491">
        <v>7.5</v>
      </c>
      <c r="D4243" s="492" t="s">
        <v>4090</v>
      </c>
    </row>
    <row r="4244" spans="1:4" x14ac:dyDescent="0.2">
      <c r="A4244" s="489" t="s">
        <v>9257</v>
      </c>
      <c r="B4244" s="489" t="s">
        <v>1184</v>
      </c>
      <c r="C4244" s="491">
        <v>12.500000000000002</v>
      </c>
      <c r="D4244" s="492" t="s">
        <v>4090</v>
      </c>
    </row>
    <row r="4245" spans="1:4" x14ac:dyDescent="0.2">
      <c r="A4245" s="489" t="s">
        <v>9257</v>
      </c>
      <c r="B4245" s="489" t="s">
        <v>1184</v>
      </c>
      <c r="C4245" s="491">
        <v>19.2</v>
      </c>
      <c r="D4245" s="492" t="s">
        <v>4090</v>
      </c>
    </row>
    <row r="4246" spans="1:4" x14ac:dyDescent="0.2">
      <c r="A4246" s="489" t="s">
        <v>9257</v>
      </c>
      <c r="B4246" s="489" t="s">
        <v>1184</v>
      </c>
      <c r="C4246" s="491">
        <v>15.080000000000002</v>
      </c>
      <c r="D4246" s="492" t="s">
        <v>4090</v>
      </c>
    </row>
    <row r="4247" spans="1:4" x14ac:dyDescent="0.2">
      <c r="A4247" s="489" t="s">
        <v>9257</v>
      </c>
      <c r="B4247" s="489" t="s">
        <v>1184</v>
      </c>
      <c r="C4247" s="491">
        <v>13.579999999999998</v>
      </c>
      <c r="D4247" s="492" t="s">
        <v>4090</v>
      </c>
    </row>
    <row r="4248" spans="1:4" x14ac:dyDescent="0.2">
      <c r="A4248" s="489" t="s">
        <v>9257</v>
      </c>
      <c r="B4248" s="489" t="s">
        <v>1184</v>
      </c>
      <c r="C4248" s="491">
        <v>23.820000000000004</v>
      </c>
      <c r="D4248" s="492" t="s">
        <v>4090</v>
      </c>
    </row>
    <row r="4249" spans="1:4" x14ac:dyDescent="0.2">
      <c r="A4249" s="489" t="s">
        <v>9257</v>
      </c>
      <c r="B4249" s="489" t="s">
        <v>1184</v>
      </c>
      <c r="C4249" s="491">
        <v>65.59</v>
      </c>
      <c r="D4249" s="492" t="s">
        <v>4090</v>
      </c>
    </row>
    <row r="4250" spans="1:4" x14ac:dyDescent="0.2">
      <c r="A4250" s="489" t="s">
        <v>9257</v>
      </c>
      <c r="B4250" s="489" t="s">
        <v>1184</v>
      </c>
      <c r="C4250" s="491">
        <v>6.3999999999999995</v>
      </c>
      <c r="D4250" s="492" t="s">
        <v>4090</v>
      </c>
    </row>
    <row r="4251" spans="1:4" x14ac:dyDescent="0.2">
      <c r="A4251" s="489" t="s">
        <v>9257</v>
      </c>
      <c r="B4251" s="489" t="s">
        <v>1184</v>
      </c>
      <c r="C4251" s="491">
        <v>8.4100000000000019</v>
      </c>
      <c r="D4251" s="492" t="s">
        <v>4090</v>
      </c>
    </row>
    <row r="4252" spans="1:4" x14ac:dyDescent="0.2">
      <c r="A4252" s="489" t="s">
        <v>9257</v>
      </c>
      <c r="B4252" s="489" t="s">
        <v>1184</v>
      </c>
      <c r="C4252" s="491">
        <v>31.260000000000005</v>
      </c>
      <c r="D4252" s="492" t="s">
        <v>4090</v>
      </c>
    </row>
    <row r="4253" spans="1:4" x14ac:dyDescent="0.2">
      <c r="A4253" s="489" t="s">
        <v>9257</v>
      </c>
      <c r="B4253" s="489" t="s">
        <v>1184</v>
      </c>
      <c r="C4253" s="491">
        <v>9.65</v>
      </c>
      <c r="D4253" s="492" t="s">
        <v>4090</v>
      </c>
    </row>
    <row r="4254" spans="1:4" x14ac:dyDescent="0.2">
      <c r="A4254" s="489" t="s">
        <v>9257</v>
      </c>
      <c r="B4254" s="489" t="s">
        <v>1184</v>
      </c>
      <c r="C4254" s="491">
        <v>24.4</v>
      </c>
      <c r="D4254" s="492" t="s">
        <v>4090</v>
      </c>
    </row>
    <row r="4255" spans="1:4" x14ac:dyDescent="0.2">
      <c r="A4255" s="489" t="s">
        <v>9257</v>
      </c>
      <c r="B4255" s="489" t="s">
        <v>1184</v>
      </c>
      <c r="C4255" s="491">
        <v>27.019999999999996</v>
      </c>
      <c r="D4255" s="492" t="s">
        <v>4090</v>
      </c>
    </row>
    <row r="4256" spans="1:4" x14ac:dyDescent="0.2">
      <c r="A4256" s="489" t="s">
        <v>9257</v>
      </c>
      <c r="B4256" s="489" t="s">
        <v>1184</v>
      </c>
      <c r="C4256" s="491">
        <v>29.97</v>
      </c>
      <c r="D4256" s="492" t="s">
        <v>4090</v>
      </c>
    </row>
    <row r="4257" spans="1:4" x14ac:dyDescent="0.2">
      <c r="A4257" s="489" t="s">
        <v>9257</v>
      </c>
      <c r="B4257" s="489" t="s">
        <v>1184</v>
      </c>
      <c r="C4257" s="491">
        <v>20.07</v>
      </c>
      <c r="D4257" s="492" t="s">
        <v>4090</v>
      </c>
    </row>
    <row r="4258" spans="1:4" x14ac:dyDescent="0.2">
      <c r="A4258" s="489" t="s">
        <v>9257</v>
      </c>
      <c r="B4258" s="489" t="s">
        <v>1184</v>
      </c>
      <c r="C4258" s="491">
        <v>12.89</v>
      </c>
      <c r="D4258" s="492" t="s">
        <v>4090</v>
      </c>
    </row>
    <row r="4259" spans="1:4" x14ac:dyDescent="0.2">
      <c r="A4259" s="489" t="s">
        <v>9257</v>
      </c>
      <c r="B4259" s="489" t="s">
        <v>1184</v>
      </c>
      <c r="C4259" s="491">
        <v>4.29</v>
      </c>
      <c r="D4259" s="492" t="s">
        <v>4090</v>
      </c>
    </row>
    <row r="4260" spans="1:4" x14ac:dyDescent="0.2">
      <c r="A4260" s="489" t="s">
        <v>9257</v>
      </c>
      <c r="B4260" s="489" t="s">
        <v>1184</v>
      </c>
      <c r="C4260" s="491">
        <v>7.3599999999999994</v>
      </c>
      <c r="D4260" s="492" t="s">
        <v>4090</v>
      </c>
    </row>
    <row r="4261" spans="1:4" x14ac:dyDescent="0.2">
      <c r="A4261" s="489" t="s">
        <v>9257</v>
      </c>
      <c r="B4261" s="489" t="s">
        <v>1184</v>
      </c>
      <c r="C4261" s="491">
        <v>19.27</v>
      </c>
      <c r="D4261" s="492" t="s">
        <v>4090</v>
      </c>
    </row>
    <row r="4262" spans="1:4" x14ac:dyDescent="0.2">
      <c r="A4262" s="489" t="s">
        <v>9257</v>
      </c>
      <c r="B4262" s="489" t="s">
        <v>1184</v>
      </c>
      <c r="C4262" s="491">
        <v>9.620000000000001</v>
      </c>
      <c r="D4262" s="492" t="s">
        <v>4090</v>
      </c>
    </row>
    <row r="4263" spans="1:4" x14ac:dyDescent="0.2">
      <c r="A4263" s="489" t="s">
        <v>9257</v>
      </c>
      <c r="B4263" s="489" t="s">
        <v>1184</v>
      </c>
      <c r="C4263" s="491">
        <v>8.34</v>
      </c>
      <c r="D4263" s="492" t="s">
        <v>4090</v>
      </c>
    </row>
    <row r="4264" spans="1:4" x14ac:dyDescent="0.2">
      <c r="A4264" s="489" t="s">
        <v>9257</v>
      </c>
      <c r="B4264" s="489" t="s">
        <v>1184</v>
      </c>
      <c r="C4264" s="491">
        <v>14.3</v>
      </c>
      <c r="D4264" s="492" t="s">
        <v>4090</v>
      </c>
    </row>
    <row r="4265" spans="1:4" x14ac:dyDescent="0.2">
      <c r="A4265" s="489" t="s">
        <v>9257</v>
      </c>
      <c r="B4265" s="489" t="s">
        <v>1184</v>
      </c>
      <c r="C4265" s="491">
        <v>47.42</v>
      </c>
      <c r="D4265" s="492" t="s">
        <v>4090</v>
      </c>
    </row>
    <row r="4266" spans="1:4" x14ac:dyDescent="0.2">
      <c r="A4266" s="489" t="s">
        <v>9257</v>
      </c>
      <c r="B4266" s="489" t="s">
        <v>1184</v>
      </c>
      <c r="C4266" s="491">
        <v>11.770000000000003</v>
      </c>
      <c r="D4266" s="492" t="s">
        <v>4090</v>
      </c>
    </row>
    <row r="4267" spans="1:4" x14ac:dyDescent="0.2">
      <c r="A4267" s="489" t="s">
        <v>9257</v>
      </c>
      <c r="B4267" s="489" t="s">
        <v>229</v>
      </c>
      <c r="C4267" s="491">
        <v>8.7999999999999989</v>
      </c>
      <c r="D4267" s="492" t="s">
        <v>4090</v>
      </c>
    </row>
    <row r="4268" spans="1:4" x14ac:dyDescent="0.2">
      <c r="A4268" s="489" t="s">
        <v>9257</v>
      </c>
      <c r="B4268" s="489" t="s">
        <v>1184</v>
      </c>
      <c r="C4268" s="491">
        <v>11.61</v>
      </c>
      <c r="D4268" s="492" t="s">
        <v>4090</v>
      </c>
    </row>
    <row r="4269" spans="1:4" x14ac:dyDescent="0.2">
      <c r="A4269" s="489" t="s">
        <v>9257</v>
      </c>
      <c r="B4269" s="489" t="s">
        <v>1184</v>
      </c>
      <c r="C4269" s="491">
        <v>10.97</v>
      </c>
      <c r="D4269" s="492" t="s">
        <v>4090</v>
      </c>
    </row>
    <row r="4270" spans="1:4" x14ac:dyDescent="0.2">
      <c r="A4270" s="489" t="s">
        <v>9257</v>
      </c>
      <c r="B4270" s="489" t="s">
        <v>1184</v>
      </c>
      <c r="C4270" s="491">
        <v>66.59</v>
      </c>
      <c r="D4270" s="492" t="s">
        <v>4090</v>
      </c>
    </row>
    <row r="4271" spans="1:4" x14ac:dyDescent="0.2">
      <c r="A4271" s="489" t="s">
        <v>9257</v>
      </c>
      <c r="B4271" s="489" t="s">
        <v>1184</v>
      </c>
      <c r="C4271" s="491">
        <v>22.86</v>
      </c>
      <c r="D4271" s="492" t="s">
        <v>4090</v>
      </c>
    </row>
    <row r="4272" spans="1:4" x14ac:dyDescent="0.2">
      <c r="A4272" s="489" t="s">
        <v>9257</v>
      </c>
      <c r="B4272" s="489" t="s">
        <v>1184</v>
      </c>
      <c r="C4272" s="491">
        <v>11.3</v>
      </c>
      <c r="D4272" s="492" t="s">
        <v>4090</v>
      </c>
    </row>
    <row r="4273" spans="1:4" x14ac:dyDescent="0.2">
      <c r="A4273" s="489" t="s">
        <v>9257</v>
      </c>
      <c r="B4273" s="489" t="s">
        <v>1184</v>
      </c>
      <c r="C4273" s="491">
        <v>20.790000000000003</v>
      </c>
      <c r="D4273" s="492" t="s">
        <v>4090</v>
      </c>
    </row>
    <row r="4274" spans="1:4" x14ac:dyDescent="0.2">
      <c r="A4274" s="489" t="s">
        <v>9257</v>
      </c>
      <c r="B4274" s="489" t="s">
        <v>1184</v>
      </c>
      <c r="C4274" s="491">
        <v>12.989999999999998</v>
      </c>
      <c r="D4274" s="492" t="s">
        <v>4090</v>
      </c>
    </row>
    <row r="4275" spans="1:4" x14ac:dyDescent="0.2">
      <c r="A4275" s="489" t="s">
        <v>9257</v>
      </c>
      <c r="B4275" s="489" t="s">
        <v>1184</v>
      </c>
      <c r="C4275" s="491">
        <v>9.81</v>
      </c>
      <c r="D4275" s="492" t="s">
        <v>4090</v>
      </c>
    </row>
    <row r="4276" spans="1:4" x14ac:dyDescent="0.2">
      <c r="A4276" s="489" t="s">
        <v>9257</v>
      </c>
      <c r="B4276" s="489" t="s">
        <v>1184</v>
      </c>
      <c r="C4276" s="491">
        <v>9.620000000000001</v>
      </c>
      <c r="D4276" s="492" t="s">
        <v>4090</v>
      </c>
    </row>
    <row r="4277" spans="1:4" x14ac:dyDescent="0.2">
      <c r="A4277" s="489" t="s">
        <v>9257</v>
      </c>
      <c r="B4277" s="489" t="s">
        <v>1184</v>
      </c>
      <c r="C4277" s="491">
        <v>21.1</v>
      </c>
      <c r="D4277" s="492" t="s">
        <v>4090</v>
      </c>
    </row>
    <row r="4278" spans="1:4" x14ac:dyDescent="0.2">
      <c r="A4278" s="489" t="s">
        <v>9257</v>
      </c>
      <c r="B4278" s="489" t="s">
        <v>1184</v>
      </c>
      <c r="C4278" s="491">
        <v>16.36</v>
      </c>
      <c r="D4278" s="492" t="s">
        <v>4090</v>
      </c>
    </row>
    <row r="4279" spans="1:4" x14ac:dyDescent="0.2">
      <c r="A4279" s="489" t="s">
        <v>9257</v>
      </c>
      <c r="B4279" s="489" t="s">
        <v>1184</v>
      </c>
      <c r="C4279" s="491">
        <v>45.650000000000006</v>
      </c>
      <c r="D4279" s="492" t="s">
        <v>4090</v>
      </c>
    </row>
    <row r="4280" spans="1:4" x14ac:dyDescent="0.2">
      <c r="A4280" s="489" t="s">
        <v>9257</v>
      </c>
      <c r="B4280" s="489" t="s">
        <v>1184</v>
      </c>
      <c r="C4280" s="491">
        <v>10.190000000000001</v>
      </c>
      <c r="D4280" s="492" t="s">
        <v>4090</v>
      </c>
    </row>
    <row r="4281" spans="1:4" x14ac:dyDescent="0.2">
      <c r="A4281" s="489" t="s">
        <v>9257</v>
      </c>
      <c r="B4281" s="489" t="s">
        <v>1184</v>
      </c>
      <c r="C4281" s="491">
        <v>28.580000000000002</v>
      </c>
      <c r="D4281" s="492" t="s">
        <v>4090</v>
      </c>
    </row>
    <row r="4282" spans="1:4" x14ac:dyDescent="0.2">
      <c r="A4282" s="489" t="s">
        <v>9257</v>
      </c>
      <c r="B4282" s="489" t="s">
        <v>1184</v>
      </c>
      <c r="C4282" s="491">
        <v>9.2299999999999986</v>
      </c>
      <c r="D4282" s="492" t="s">
        <v>4090</v>
      </c>
    </row>
    <row r="4283" spans="1:4" x14ac:dyDescent="0.2">
      <c r="A4283" s="489" t="s">
        <v>9257</v>
      </c>
      <c r="B4283" s="489" t="s">
        <v>1184</v>
      </c>
      <c r="C4283" s="491">
        <v>10.770000000000001</v>
      </c>
      <c r="D4283" s="492" t="s">
        <v>4090</v>
      </c>
    </row>
    <row r="4284" spans="1:4" x14ac:dyDescent="0.2">
      <c r="A4284" s="489" t="s">
        <v>9257</v>
      </c>
      <c r="B4284" s="489" t="s">
        <v>1184</v>
      </c>
      <c r="C4284" s="491">
        <v>13.45</v>
      </c>
      <c r="D4284" s="492" t="s">
        <v>4090</v>
      </c>
    </row>
    <row r="4285" spans="1:4" x14ac:dyDescent="0.2">
      <c r="A4285" s="489" t="s">
        <v>9257</v>
      </c>
      <c r="B4285" s="489" t="s">
        <v>1184</v>
      </c>
      <c r="C4285" s="491">
        <v>35.67</v>
      </c>
      <c r="D4285" s="492" t="s">
        <v>4090</v>
      </c>
    </row>
    <row r="4286" spans="1:4" x14ac:dyDescent="0.2">
      <c r="A4286" s="489" t="s">
        <v>9257</v>
      </c>
      <c r="B4286" s="489" t="s">
        <v>1184</v>
      </c>
      <c r="C4286" s="491">
        <v>12.76</v>
      </c>
      <c r="D4286" s="492" t="s">
        <v>4090</v>
      </c>
    </row>
    <row r="4287" spans="1:4" x14ac:dyDescent="0.2">
      <c r="A4287" s="489" t="s">
        <v>9257</v>
      </c>
      <c r="B4287" s="489" t="s">
        <v>1184</v>
      </c>
      <c r="C4287" s="491">
        <v>18.23</v>
      </c>
      <c r="D4287" s="492" t="s">
        <v>4090</v>
      </c>
    </row>
    <row r="4288" spans="1:4" x14ac:dyDescent="0.2">
      <c r="A4288" s="489" t="s">
        <v>9257</v>
      </c>
      <c r="B4288" s="489" t="s">
        <v>1184</v>
      </c>
      <c r="C4288" s="491">
        <v>8.5399999999999991</v>
      </c>
      <c r="D4288" s="492" t="s">
        <v>4090</v>
      </c>
    </row>
    <row r="4289" spans="1:4" x14ac:dyDescent="0.2">
      <c r="A4289" s="489" t="s">
        <v>9257</v>
      </c>
      <c r="B4289" s="489" t="s">
        <v>1184</v>
      </c>
      <c r="C4289" s="491">
        <v>34.36</v>
      </c>
      <c r="D4289" s="492" t="s">
        <v>4090</v>
      </c>
    </row>
    <row r="4290" spans="1:4" x14ac:dyDescent="0.2">
      <c r="A4290" s="489" t="s">
        <v>9257</v>
      </c>
      <c r="B4290" s="489" t="s">
        <v>1184</v>
      </c>
      <c r="C4290" s="491">
        <v>21.58</v>
      </c>
      <c r="D4290" s="492" t="s">
        <v>4090</v>
      </c>
    </row>
    <row r="4291" spans="1:4" x14ac:dyDescent="0.2">
      <c r="A4291" s="489" t="s">
        <v>9257</v>
      </c>
      <c r="B4291" s="489" t="s">
        <v>1184</v>
      </c>
      <c r="C4291" s="491">
        <v>63.089999999999996</v>
      </c>
      <c r="D4291" s="492" t="s">
        <v>4090</v>
      </c>
    </row>
    <row r="4292" spans="1:4" x14ac:dyDescent="0.2">
      <c r="A4292" s="489" t="s">
        <v>9257</v>
      </c>
      <c r="B4292" s="489" t="s">
        <v>1184</v>
      </c>
      <c r="C4292" s="491">
        <v>20.710000000000004</v>
      </c>
      <c r="D4292" s="492" t="s">
        <v>4090</v>
      </c>
    </row>
    <row r="4293" spans="1:4" x14ac:dyDescent="0.2">
      <c r="A4293" s="489" t="s">
        <v>9257</v>
      </c>
      <c r="B4293" s="489" t="s">
        <v>1184</v>
      </c>
      <c r="C4293" s="491">
        <v>10.74</v>
      </c>
      <c r="D4293" s="492" t="s">
        <v>4090</v>
      </c>
    </row>
    <row r="4294" spans="1:4" x14ac:dyDescent="0.2">
      <c r="A4294" s="489" t="s">
        <v>9257</v>
      </c>
      <c r="B4294" s="489" t="s">
        <v>1184</v>
      </c>
      <c r="C4294" s="491">
        <v>14.450000000000001</v>
      </c>
      <c r="D4294" s="492" t="s">
        <v>4090</v>
      </c>
    </row>
    <row r="4295" spans="1:4" x14ac:dyDescent="0.2">
      <c r="A4295" s="489" t="s">
        <v>9257</v>
      </c>
      <c r="B4295" s="489" t="s">
        <v>1184</v>
      </c>
      <c r="C4295" s="491">
        <v>15.080000000000002</v>
      </c>
      <c r="D4295" s="492" t="s">
        <v>4090</v>
      </c>
    </row>
    <row r="4296" spans="1:4" x14ac:dyDescent="0.2">
      <c r="A4296" s="489" t="s">
        <v>9257</v>
      </c>
      <c r="B4296" s="489" t="s">
        <v>1184</v>
      </c>
      <c r="C4296" s="491">
        <v>13.35</v>
      </c>
      <c r="D4296" s="492" t="s">
        <v>4090</v>
      </c>
    </row>
    <row r="4297" spans="1:4" x14ac:dyDescent="0.2">
      <c r="A4297" s="489" t="s">
        <v>9257</v>
      </c>
      <c r="B4297" s="489" t="s">
        <v>1184</v>
      </c>
      <c r="C4297" s="491">
        <v>14.030000000000001</v>
      </c>
      <c r="D4297" s="492" t="s">
        <v>4090</v>
      </c>
    </row>
    <row r="4298" spans="1:4" x14ac:dyDescent="0.2">
      <c r="A4298" s="489" t="s">
        <v>9257</v>
      </c>
      <c r="B4298" s="489" t="s">
        <v>1184</v>
      </c>
      <c r="C4298" s="491">
        <v>20.220000000000002</v>
      </c>
      <c r="D4298" s="492" t="s">
        <v>4090</v>
      </c>
    </row>
    <row r="4299" spans="1:4" x14ac:dyDescent="0.2">
      <c r="A4299" s="489" t="s">
        <v>9257</v>
      </c>
      <c r="B4299" s="489" t="s">
        <v>1184</v>
      </c>
      <c r="C4299" s="491">
        <v>13.010000000000002</v>
      </c>
      <c r="D4299" s="492" t="s">
        <v>4090</v>
      </c>
    </row>
    <row r="4300" spans="1:4" x14ac:dyDescent="0.2">
      <c r="A4300" s="489" t="s">
        <v>9257</v>
      </c>
      <c r="B4300" s="489" t="s">
        <v>1184</v>
      </c>
      <c r="C4300" s="491">
        <v>19.850000000000001</v>
      </c>
      <c r="D4300" s="492" t="s">
        <v>4090</v>
      </c>
    </row>
    <row r="4301" spans="1:4" x14ac:dyDescent="0.2">
      <c r="A4301" s="489" t="s">
        <v>9257</v>
      </c>
      <c r="B4301" s="489" t="s">
        <v>1184</v>
      </c>
      <c r="C4301" s="491">
        <v>45.260000000000005</v>
      </c>
      <c r="D4301" s="492" t="s">
        <v>4090</v>
      </c>
    </row>
    <row r="4302" spans="1:4" x14ac:dyDescent="0.2">
      <c r="A4302" s="489" t="s">
        <v>9257</v>
      </c>
      <c r="B4302" s="489" t="s">
        <v>1184</v>
      </c>
      <c r="C4302" s="491">
        <v>21.07</v>
      </c>
      <c r="D4302" s="492" t="s">
        <v>4090</v>
      </c>
    </row>
    <row r="4303" spans="1:4" x14ac:dyDescent="0.2">
      <c r="A4303" s="489" t="s">
        <v>9257</v>
      </c>
      <c r="B4303" s="489" t="s">
        <v>1184</v>
      </c>
      <c r="C4303" s="491">
        <v>60.110000000000007</v>
      </c>
      <c r="D4303" s="492" t="s">
        <v>4090</v>
      </c>
    </row>
    <row r="4304" spans="1:4" x14ac:dyDescent="0.2">
      <c r="A4304" s="489" t="s">
        <v>9257</v>
      </c>
      <c r="B4304" s="489" t="s">
        <v>1184</v>
      </c>
      <c r="C4304" s="491">
        <v>29.29</v>
      </c>
      <c r="D4304" s="492" t="s">
        <v>4090</v>
      </c>
    </row>
    <row r="4305" spans="1:4" x14ac:dyDescent="0.2">
      <c r="A4305" s="489" t="s">
        <v>9257</v>
      </c>
      <c r="B4305" s="489" t="s">
        <v>1184</v>
      </c>
      <c r="C4305" s="491">
        <v>15.78</v>
      </c>
      <c r="D4305" s="492" t="s">
        <v>4090</v>
      </c>
    </row>
    <row r="4306" spans="1:4" x14ac:dyDescent="0.2">
      <c r="A4306" s="489" t="s">
        <v>9257</v>
      </c>
      <c r="B4306" s="489" t="s">
        <v>1184</v>
      </c>
      <c r="C4306" s="491">
        <v>69.67</v>
      </c>
      <c r="D4306" s="492" t="s">
        <v>4090</v>
      </c>
    </row>
    <row r="4307" spans="1:4" x14ac:dyDescent="0.2">
      <c r="A4307" s="489" t="s">
        <v>9257</v>
      </c>
      <c r="B4307" s="489" t="s">
        <v>1184</v>
      </c>
      <c r="C4307" s="491">
        <v>65.680000000000007</v>
      </c>
      <c r="D4307" s="492" t="s">
        <v>4090</v>
      </c>
    </row>
    <row r="4308" spans="1:4" x14ac:dyDescent="0.2">
      <c r="A4308" s="489" t="s">
        <v>9257</v>
      </c>
      <c r="B4308" s="489" t="s">
        <v>1184</v>
      </c>
      <c r="C4308" s="491">
        <v>74.25</v>
      </c>
      <c r="D4308" s="492" t="s">
        <v>4090</v>
      </c>
    </row>
    <row r="4309" spans="1:4" x14ac:dyDescent="0.2">
      <c r="A4309" s="489" t="s">
        <v>9257</v>
      </c>
      <c r="B4309" s="489" t="s">
        <v>1184</v>
      </c>
      <c r="C4309" s="491">
        <v>14.49</v>
      </c>
      <c r="D4309" s="492" t="s">
        <v>4090</v>
      </c>
    </row>
    <row r="4310" spans="1:4" x14ac:dyDescent="0.2">
      <c r="A4310" s="489" t="s">
        <v>9257</v>
      </c>
      <c r="B4310" s="489" t="s">
        <v>1184</v>
      </c>
      <c r="C4310" s="491">
        <v>71.59</v>
      </c>
      <c r="D4310" s="492" t="s">
        <v>4090</v>
      </c>
    </row>
    <row r="4311" spans="1:4" x14ac:dyDescent="0.2">
      <c r="A4311" s="489" t="s">
        <v>9257</v>
      </c>
      <c r="B4311" s="489" t="s">
        <v>1184</v>
      </c>
      <c r="C4311" s="491">
        <v>16.64</v>
      </c>
      <c r="D4311" s="492" t="s">
        <v>4090</v>
      </c>
    </row>
    <row r="4312" spans="1:4" x14ac:dyDescent="0.2">
      <c r="A4312" s="489" t="s">
        <v>9257</v>
      </c>
      <c r="B4312" s="489" t="s">
        <v>1184</v>
      </c>
      <c r="C4312" s="491">
        <v>14.23</v>
      </c>
      <c r="D4312" s="492" t="s">
        <v>4090</v>
      </c>
    </row>
    <row r="4313" spans="1:4" x14ac:dyDescent="0.2">
      <c r="A4313" s="489" t="s">
        <v>9257</v>
      </c>
      <c r="B4313" s="489" t="s">
        <v>1184</v>
      </c>
      <c r="C4313" s="491">
        <v>28.03</v>
      </c>
      <c r="D4313" s="492" t="s">
        <v>4090</v>
      </c>
    </row>
    <row r="4314" spans="1:4" x14ac:dyDescent="0.2">
      <c r="A4314" s="489" t="s">
        <v>9257</v>
      </c>
      <c r="B4314" s="489" t="s">
        <v>1184</v>
      </c>
      <c r="C4314" s="491">
        <v>11.970000000000002</v>
      </c>
      <c r="D4314" s="492" t="s">
        <v>4090</v>
      </c>
    </row>
    <row r="4315" spans="1:4" x14ac:dyDescent="0.2">
      <c r="A4315" s="489" t="s">
        <v>9257</v>
      </c>
      <c r="B4315" s="489" t="s">
        <v>1184</v>
      </c>
      <c r="C4315" s="491">
        <v>15.319999999999999</v>
      </c>
      <c r="D4315" s="492" t="s">
        <v>4090</v>
      </c>
    </row>
    <row r="4316" spans="1:4" x14ac:dyDescent="0.2">
      <c r="A4316" s="489" t="s">
        <v>9257</v>
      </c>
      <c r="B4316" s="489" t="s">
        <v>1184</v>
      </c>
      <c r="C4316" s="491">
        <v>19.04</v>
      </c>
      <c r="D4316" s="492" t="s">
        <v>4090</v>
      </c>
    </row>
    <row r="4317" spans="1:4" x14ac:dyDescent="0.2">
      <c r="A4317" s="489" t="s">
        <v>9257</v>
      </c>
      <c r="B4317" s="489" t="s">
        <v>1184</v>
      </c>
      <c r="C4317" s="491">
        <v>25.55</v>
      </c>
      <c r="D4317" s="492" t="s">
        <v>4090</v>
      </c>
    </row>
    <row r="4318" spans="1:4" x14ac:dyDescent="0.2">
      <c r="A4318" s="489" t="s">
        <v>9257</v>
      </c>
      <c r="B4318" s="489" t="s">
        <v>1184</v>
      </c>
      <c r="C4318" s="491">
        <v>9.7799999999999994</v>
      </c>
      <c r="D4318" s="492" t="s">
        <v>4090</v>
      </c>
    </row>
    <row r="4319" spans="1:4" x14ac:dyDescent="0.2">
      <c r="A4319" s="489" t="s">
        <v>9257</v>
      </c>
      <c r="B4319" s="489" t="s">
        <v>1184</v>
      </c>
      <c r="C4319" s="491">
        <v>12.420000000000002</v>
      </c>
      <c r="D4319" s="492" t="s">
        <v>4090</v>
      </c>
    </row>
    <row r="4320" spans="1:4" x14ac:dyDescent="0.2">
      <c r="A4320" s="489" t="s">
        <v>9257</v>
      </c>
      <c r="B4320" s="489" t="s">
        <v>1184</v>
      </c>
      <c r="C4320" s="491">
        <v>79.2</v>
      </c>
      <c r="D4320" s="492" t="s">
        <v>4090</v>
      </c>
    </row>
    <row r="4321" spans="1:4" x14ac:dyDescent="0.2">
      <c r="A4321" s="489" t="s">
        <v>9257</v>
      </c>
      <c r="B4321" s="489" t="s">
        <v>1184</v>
      </c>
      <c r="C4321" s="491">
        <v>13.120000000000001</v>
      </c>
      <c r="D4321" s="492" t="s">
        <v>4090</v>
      </c>
    </row>
    <row r="4322" spans="1:4" x14ac:dyDescent="0.2">
      <c r="A4322" s="489" t="s">
        <v>9257</v>
      </c>
      <c r="B4322" s="489" t="s">
        <v>1184</v>
      </c>
      <c r="C4322" s="491">
        <v>23.919999999999998</v>
      </c>
      <c r="D4322" s="492" t="s">
        <v>4090</v>
      </c>
    </row>
    <row r="4323" spans="1:4" x14ac:dyDescent="0.2">
      <c r="A4323" s="489" t="s">
        <v>9257</v>
      </c>
      <c r="B4323" s="489" t="s">
        <v>1184</v>
      </c>
      <c r="C4323" s="491">
        <v>13.190000000000001</v>
      </c>
      <c r="D4323" s="492" t="s">
        <v>4090</v>
      </c>
    </row>
    <row r="4324" spans="1:4" x14ac:dyDescent="0.2">
      <c r="A4324" s="489" t="s">
        <v>9257</v>
      </c>
      <c r="B4324" s="489" t="s">
        <v>1184</v>
      </c>
      <c r="C4324" s="491">
        <v>7.3899999999999988</v>
      </c>
      <c r="D4324" s="492" t="s">
        <v>4090</v>
      </c>
    </row>
    <row r="4325" spans="1:4" x14ac:dyDescent="0.2">
      <c r="A4325" s="489" t="s">
        <v>9257</v>
      </c>
      <c r="B4325" s="489" t="s">
        <v>1184</v>
      </c>
      <c r="C4325" s="491">
        <v>43.19</v>
      </c>
      <c r="D4325" s="492" t="s">
        <v>4090</v>
      </c>
    </row>
    <row r="4326" spans="1:4" x14ac:dyDescent="0.2">
      <c r="A4326" s="489" t="s">
        <v>9257</v>
      </c>
      <c r="B4326" s="489" t="s">
        <v>1184</v>
      </c>
      <c r="C4326" s="491">
        <v>14.48</v>
      </c>
      <c r="D4326" s="492" t="s">
        <v>4090</v>
      </c>
    </row>
    <row r="4327" spans="1:4" x14ac:dyDescent="0.2">
      <c r="A4327" s="489" t="s">
        <v>9257</v>
      </c>
      <c r="B4327" s="489" t="s">
        <v>1184</v>
      </c>
      <c r="C4327" s="491">
        <v>6.69</v>
      </c>
      <c r="D4327" s="492" t="s">
        <v>4090</v>
      </c>
    </row>
    <row r="4328" spans="1:4" x14ac:dyDescent="0.2">
      <c r="A4328" s="489" t="s">
        <v>9257</v>
      </c>
      <c r="B4328" s="489" t="s">
        <v>1184</v>
      </c>
      <c r="C4328" s="491">
        <v>14.260000000000002</v>
      </c>
      <c r="D4328" s="492" t="s">
        <v>4090</v>
      </c>
    </row>
    <row r="4329" spans="1:4" x14ac:dyDescent="0.2">
      <c r="A4329" s="489" t="s">
        <v>9257</v>
      </c>
      <c r="B4329" s="489" t="s">
        <v>1184</v>
      </c>
      <c r="C4329" s="491">
        <v>32.32</v>
      </c>
      <c r="D4329" s="492" t="s">
        <v>4090</v>
      </c>
    </row>
    <row r="4330" spans="1:4" x14ac:dyDescent="0.2">
      <c r="A4330" s="489" t="s">
        <v>9257</v>
      </c>
      <c r="B4330" s="489" t="s">
        <v>1184</v>
      </c>
      <c r="C4330" s="491">
        <v>30.74</v>
      </c>
      <c r="D4330" s="492" t="s">
        <v>4090</v>
      </c>
    </row>
    <row r="4331" spans="1:4" x14ac:dyDescent="0.2">
      <c r="A4331" s="489" t="s">
        <v>9257</v>
      </c>
      <c r="B4331" s="489" t="s">
        <v>1184</v>
      </c>
      <c r="C4331" s="491">
        <v>5.41</v>
      </c>
      <c r="D4331" s="492" t="s">
        <v>4090</v>
      </c>
    </row>
    <row r="4332" spans="1:4" x14ac:dyDescent="0.2">
      <c r="A4332" s="489" t="s">
        <v>9257</v>
      </c>
      <c r="B4332" s="489" t="s">
        <v>1184</v>
      </c>
      <c r="C4332" s="491">
        <v>9.5500000000000007</v>
      </c>
      <c r="D4332" s="492" t="s">
        <v>4090</v>
      </c>
    </row>
    <row r="4333" spans="1:4" x14ac:dyDescent="0.2">
      <c r="A4333" s="489" t="s">
        <v>9257</v>
      </c>
      <c r="B4333" s="489" t="s">
        <v>1184</v>
      </c>
      <c r="C4333" s="491">
        <v>24.06</v>
      </c>
      <c r="D4333" s="492" t="s">
        <v>4090</v>
      </c>
    </row>
    <row r="4334" spans="1:4" x14ac:dyDescent="0.2">
      <c r="A4334" s="489" t="s">
        <v>9257</v>
      </c>
      <c r="B4334" s="489" t="s">
        <v>1184</v>
      </c>
      <c r="C4334" s="491">
        <v>18.18</v>
      </c>
      <c r="D4334" s="492" t="s">
        <v>4090</v>
      </c>
    </row>
    <row r="4335" spans="1:4" x14ac:dyDescent="0.2">
      <c r="A4335" s="489" t="s">
        <v>9257</v>
      </c>
      <c r="B4335" s="489" t="s">
        <v>1184</v>
      </c>
      <c r="C4335" s="491">
        <v>25.01</v>
      </c>
      <c r="D4335" s="492" t="s">
        <v>4090</v>
      </c>
    </row>
    <row r="4336" spans="1:4" x14ac:dyDescent="0.2">
      <c r="A4336" s="489" t="s">
        <v>9257</v>
      </c>
      <c r="B4336" s="489" t="s">
        <v>1184</v>
      </c>
      <c r="C4336" s="491">
        <v>11.61</v>
      </c>
      <c r="D4336" s="492" t="s">
        <v>4090</v>
      </c>
    </row>
    <row r="4337" spans="1:4" x14ac:dyDescent="0.2">
      <c r="A4337" s="489" t="s">
        <v>9257</v>
      </c>
      <c r="B4337" s="489" t="s">
        <v>1184</v>
      </c>
      <c r="C4337" s="491">
        <v>8.5799999999999983</v>
      </c>
      <c r="D4337" s="492" t="s">
        <v>4090</v>
      </c>
    </row>
    <row r="4338" spans="1:4" x14ac:dyDescent="0.2">
      <c r="A4338" s="489" t="s">
        <v>9257</v>
      </c>
      <c r="B4338" s="489" t="s">
        <v>1184</v>
      </c>
      <c r="C4338" s="491">
        <v>13.9</v>
      </c>
      <c r="D4338" s="492" t="s">
        <v>4090</v>
      </c>
    </row>
    <row r="4339" spans="1:4" x14ac:dyDescent="0.2">
      <c r="A4339" s="489" t="s">
        <v>9257</v>
      </c>
      <c r="B4339" s="489" t="s">
        <v>1184</v>
      </c>
      <c r="C4339" s="491">
        <v>17.41</v>
      </c>
      <c r="D4339" s="492" t="s">
        <v>4090</v>
      </c>
    </row>
    <row r="4340" spans="1:4" x14ac:dyDescent="0.2">
      <c r="A4340" s="489" t="s">
        <v>9257</v>
      </c>
      <c r="B4340" s="489" t="s">
        <v>1184</v>
      </c>
      <c r="C4340" s="491">
        <v>10.050000000000001</v>
      </c>
      <c r="D4340" s="492" t="s">
        <v>4090</v>
      </c>
    </row>
    <row r="4341" spans="1:4" x14ac:dyDescent="0.2">
      <c r="A4341" s="489" t="s">
        <v>9257</v>
      </c>
      <c r="B4341" s="489" t="s">
        <v>1184</v>
      </c>
      <c r="C4341" s="491">
        <v>12.450000000000001</v>
      </c>
      <c r="D4341" s="492" t="s">
        <v>4090</v>
      </c>
    </row>
    <row r="4342" spans="1:4" x14ac:dyDescent="0.2">
      <c r="A4342" s="489" t="s">
        <v>9257</v>
      </c>
      <c r="B4342" s="489" t="s">
        <v>1184</v>
      </c>
      <c r="C4342" s="491">
        <v>18.21</v>
      </c>
      <c r="D4342" s="492" t="s">
        <v>4090</v>
      </c>
    </row>
    <row r="4343" spans="1:4" x14ac:dyDescent="0.2">
      <c r="A4343" s="489" t="s">
        <v>9257</v>
      </c>
      <c r="B4343" s="489" t="s">
        <v>1184</v>
      </c>
      <c r="C4343" s="491">
        <v>27.3</v>
      </c>
      <c r="D4343" s="492" t="s">
        <v>4090</v>
      </c>
    </row>
    <row r="4344" spans="1:4" x14ac:dyDescent="0.2">
      <c r="A4344" s="489" t="s">
        <v>9257</v>
      </c>
      <c r="B4344" s="489" t="s">
        <v>1184</v>
      </c>
      <c r="C4344" s="491">
        <v>10.499999999999998</v>
      </c>
      <c r="D4344" s="492" t="s">
        <v>4090</v>
      </c>
    </row>
    <row r="4345" spans="1:4" x14ac:dyDescent="0.2">
      <c r="A4345" s="489" t="s">
        <v>9257</v>
      </c>
      <c r="B4345" s="489" t="s">
        <v>1184</v>
      </c>
      <c r="C4345" s="491">
        <v>27.79</v>
      </c>
      <c r="D4345" s="492" t="s">
        <v>4090</v>
      </c>
    </row>
    <row r="4346" spans="1:4" x14ac:dyDescent="0.2">
      <c r="A4346" s="489" t="s">
        <v>9257</v>
      </c>
      <c r="B4346" s="489" t="s">
        <v>1184</v>
      </c>
      <c r="C4346" s="491">
        <v>41.839999999999996</v>
      </c>
      <c r="D4346" s="492" t="s">
        <v>4090</v>
      </c>
    </row>
    <row r="4347" spans="1:4" x14ac:dyDescent="0.2">
      <c r="A4347" s="489" t="s">
        <v>9257</v>
      </c>
      <c r="B4347" s="489" t="s">
        <v>1184</v>
      </c>
      <c r="C4347" s="491">
        <v>14.05</v>
      </c>
      <c r="D4347" s="492" t="s">
        <v>4090</v>
      </c>
    </row>
    <row r="4348" spans="1:4" x14ac:dyDescent="0.2">
      <c r="A4348" s="489" t="s">
        <v>9257</v>
      </c>
      <c r="B4348" s="489" t="s">
        <v>1184</v>
      </c>
      <c r="C4348" s="491">
        <v>9.81</v>
      </c>
      <c r="D4348" s="492" t="s">
        <v>4090</v>
      </c>
    </row>
    <row r="4349" spans="1:4" x14ac:dyDescent="0.2">
      <c r="A4349" s="489" t="s">
        <v>9257</v>
      </c>
      <c r="B4349" s="489" t="s">
        <v>1184</v>
      </c>
      <c r="C4349" s="491">
        <v>20.58</v>
      </c>
      <c r="D4349" s="492" t="s">
        <v>4090</v>
      </c>
    </row>
    <row r="4350" spans="1:4" x14ac:dyDescent="0.2">
      <c r="A4350" s="489" t="s">
        <v>9257</v>
      </c>
      <c r="B4350" s="489" t="s">
        <v>1184</v>
      </c>
      <c r="C4350" s="491">
        <v>12.08</v>
      </c>
      <c r="D4350" s="492" t="s">
        <v>4090</v>
      </c>
    </row>
    <row r="4351" spans="1:4" x14ac:dyDescent="0.2">
      <c r="A4351" s="489" t="s">
        <v>9257</v>
      </c>
      <c r="B4351" s="489" t="s">
        <v>1184</v>
      </c>
      <c r="C4351" s="491">
        <v>18.820000000000004</v>
      </c>
      <c r="D4351" s="492" t="s">
        <v>4090</v>
      </c>
    </row>
    <row r="4352" spans="1:4" x14ac:dyDescent="0.2">
      <c r="A4352" s="489" t="s">
        <v>9257</v>
      </c>
      <c r="B4352" s="489" t="s">
        <v>1184</v>
      </c>
      <c r="C4352" s="491">
        <v>25.34</v>
      </c>
      <c r="D4352" s="492" t="s">
        <v>4090</v>
      </c>
    </row>
    <row r="4353" spans="1:4" x14ac:dyDescent="0.2">
      <c r="A4353" s="489" t="s">
        <v>9257</v>
      </c>
      <c r="B4353" s="489" t="s">
        <v>1184</v>
      </c>
      <c r="C4353" s="491">
        <v>53.940000000000005</v>
      </c>
      <c r="D4353" s="492" t="s">
        <v>4090</v>
      </c>
    </row>
    <row r="4354" spans="1:4" x14ac:dyDescent="0.2">
      <c r="A4354" s="489" t="s">
        <v>9257</v>
      </c>
      <c r="B4354" s="489" t="s">
        <v>1184</v>
      </c>
      <c r="C4354" s="491">
        <v>9.39</v>
      </c>
      <c r="D4354" s="492" t="s">
        <v>4090</v>
      </c>
    </row>
    <row r="4355" spans="1:4" x14ac:dyDescent="0.2">
      <c r="A4355" s="489" t="s">
        <v>9257</v>
      </c>
      <c r="B4355" s="489" t="s">
        <v>1184</v>
      </c>
      <c r="C4355" s="491">
        <v>20.66</v>
      </c>
      <c r="D4355" s="492" t="s">
        <v>4090</v>
      </c>
    </row>
    <row r="4356" spans="1:4" x14ac:dyDescent="0.2">
      <c r="A4356" s="489" t="s">
        <v>9257</v>
      </c>
      <c r="B4356" s="489" t="s">
        <v>1184</v>
      </c>
      <c r="C4356" s="491">
        <v>9.99</v>
      </c>
      <c r="D4356" s="492" t="s">
        <v>4090</v>
      </c>
    </row>
    <row r="4357" spans="1:4" x14ac:dyDescent="0.2">
      <c r="A4357" s="489" t="s">
        <v>9257</v>
      </c>
      <c r="B4357" s="489" t="s">
        <v>1184</v>
      </c>
      <c r="C4357" s="491">
        <v>5.95</v>
      </c>
      <c r="D4357" s="492" t="s">
        <v>4090</v>
      </c>
    </row>
    <row r="4358" spans="1:4" x14ac:dyDescent="0.2">
      <c r="A4358" s="489" t="s">
        <v>9257</v>
      </c>
      <c r="B4358" s="489" t="s">
        <v>1184</v>
      </c>
      <c r="C4358" s="491">
        <v>49.2</v>
      </c>
      <c r="D4358" s="492" t="s">
        <v>4090</v>
      </c>
    </row>
    <row r="4359" spans="1:4" x14ac:dyDescent="0.2">
      <c r="A4359" s="489" t="s">
        <v>9257</v>
      </c>
      <c r="B4359" s="489" t="s">
        <v>1184</v>
      </c>
      <c r="C4359" s="491">
        <v>10.280000000000001</v>
      </c>
      <c r="D4359" s="492" t="s">
        <v>4090</v>
      </c>
    </row>
    <row r="4360" spans="1:4" x14ac:dyDescent="0.2">
      <c r="A4360" s="489" t="s">
        <v>9257</v>
      </c>
      <c r="B4360" s="489" t="s">
        <v>1184</v>
      </c>
      <c r="C4360" s="491">
        <v>10.23</v>
      </c>
      <c r="D4360" s="492" t="s">
        <v>4090</v>
      </c>
    </row>
    <row r="4361" spans="1:4" x14ac:dyDescent="0.2">
      <c r="A4361" s="489" t="s">
        <v>9257</v>
      </c>
      <c r="B4361" s="489" t="s">
        <v>1184</v>
      </c>
      <c r="C4361" s="491">
        <v>25.75</v>
      </c>
      <c r="D4361" s="492" t="s">
        <v>4090</v>
      </c>
    </row>
    <row r="4362" spans="1:4" x14ac:dyDescent="0.2">
      <c r="A4362" s="489" t="s">
        <v>9257</v>
      </c>
      <c r="B4362" s="489" t="s">
        <v>1184</v>
      </c>
      <c r="C4362" s="491">
        <v>14.73</v>
      </c>
      <c r="D4362" s="492" t="s">
        <v>4090</v>
      </c>
    </row>
    <row r="4363" spans="1:4" x14ac:dyDescent="0.2">
      <c r="A4363" s="489" t="s">
        <v>9257</v>
      </c>
      <c r="B4363" s="489" t="s">
        <v>1184</v>
      </c>
      <c r="C4363" s="491">
        <v>6.2</v>
      </c>
      <c r="D4363" s="492" t="s">
        <v>4090</v>
      </c>
    </row>
    <row r="4364" spans="1:4" x14ac:dyDescent="0.2">
      <c r="A4364" s="489" t="s">
        <v>9257</v>
      </c>
      <c r="B4364" s="489" t="s">
        <v>1184</v>
      </c>
      <c r="C4364" s="491">
        <v>13.670000000000002</v>
      </c>
      <c r="D4364" s="492" t="s">
        <v>4090</v>
      </c>
    </row>
    <row r="4365" spans="1:4" x14ac:dyDescent="0.2">
      <c r="A4365" s="489" t="s">
        <v>9257</v>
      </c>
      <c r="B4365" s="489" t="s">
        <v>1184</v>
      </c>
      <c r="C4365" s="491">
        <v>18.23</v>
      </c>
      <c r="D4365" s="492" t="s">
        <v>4090</v>
      </c>
    </row>
    <row r="4366" spans="1:4" x14ac:dyDescent="0.2">
      <c r="A4366" s="489" t="s">
        <v>9257</v>
      </c>
      <c r="B4366" s="489" t="s">
        <v>1184</v>
      </c>
      <c r="C4366" s="491">
        <v>13.39</v>
      </c>
      <c r="D4366" s="492" t="s">
        <v>4090</v>
      </c>
    </row>
    <row r="4367" spans="1:4" x14ac:dyDescent="0.2">
      <c r="A4367" s="489" t="s">
        <v>9257</v>
      </c>
      <c r="B4367" s="489" t="s">
        <v>1184</v>
      </c>
      <c r="C4367" s="491">
        <v>21.37</v>
      </c>
      <c r="D4367" s="492" t="s">
        <v>4090</v>
      </c>
    </row>
    <row r="4368" spans="1:4" x14ac:dyDescent="0.2">
      <c r="A4368" s="489" t="s">
        <v>9257</v>
      </c>
      <c r="B4368" s="489" t="s">
        <v>1184</v>
      </c>
      <c r="C4368" s="491">
        <v>23.480000000000004</v>
      </c>
      <c r="D4368" s="492" t="s">
        <v>4090</v>
      </c>
    </row>
    <row r="4369" spans="1:4" x14ac:dyDescent="0.2">
      <c r="A4369" s="489" t="s">
        <v>9257</v>
      </c>
      <c r="B4369" s="489" t="s">
        <v>1184</v>
      </c>
      <c r="C4369" s="491">
        <v>1.9700000000000002</v>
      </c>
      <c r="D4369" s="492" t="s">
        <v>4090</v>
      </c>
    </row>
    <row r="4370" spans="1:4" x14ac:dyDescent="0.2">
      <c r="A4370" s="489" t="s">
        <v>9257</v>
      </c>
      <c r="B4370" s="489" t="s">
        <v>1184</v>
      </c>
      <c r="C4370" s="491">
        <v>7.1400000000000015</v>
      </c>
      <c r="D4370" s="492" t="s">
        <v>4090</v>
      </c>
    </row>
    <row r="4371" spans="1:4" x14ac:dyDescent="0.2">
      <c r="A4371" s="489" t="s">
        <v>9257</v>
      </c>
      <c r="B4371" s="489" t="s">
        <v>1184</v>
      </c>
      <c r="C4371" s="491">
        <v>7.1400000000000015</v>
      </c>
      <c r="D4371" s="492" t="s">
        <v>4090</v>
      </c>
    </row>
    <row r="4372" spans="1:4" x14ac:dyDescent="0.2">
      <c r="A4372" s="489" t="s">
        <v>9257</v>
      </c>
      <c r="B4372" s="489" t="s">
        <v>1184</v>
      </c>
      <c r="C4372" s="491">
        <v>35.54</v>
      </c>
      <c r="D4372" s="492" t="s">
        <v>4090</v>
      </c>
    </row>
    <row r="4373" spans="1:4" x14ac:dyDescent="0.2">
      <c r="A4373" s="489" t="s">
        <v>9257</v>
      </c>
      <c r="B4373" s="489" t="s">
        <v>1184</v>
      </c>
      <c r="C4373" s="491">
        <v>12.239999999999998</v>
      </c>
      <c r="D4373" s="492" t="s">
        <v>4090</v>
      </c>
    </row>
    <row r="4374" spans="1:4" x14ac:dyDescent="0.2">
      <c r="A4374" s="489" t="s">
        <v>9257</v>
      </c>
      <c r="B4374" s="489" t="s">
        <v>1184</v>
      </c>
      <c r="C4374" s="491">
        <v>6.46</v>
      </c>
      <c r="D4374" s="492" t="s">
        <v>4090</v>
      </c>
    </row>
    <row r="4375" spans="1:4" x14ac:dyDescent="0.2">
      <c r="A4375" s="489" t="s">
        <v>9257</v>
      </c>
      <c r="B4375" s="489" t="s">
        <v>1184</v>
      </c>
      <c r="C4375" s="491">
        <v>11.840000000000002</v>
      </c>
      <c r="D4375" s="492" t="s">
        <v>4090</v>
      </c>
    </row>
    <row r="4376" spans="1:4" x14ac:dyDescent="0.2">
      <c r="A4376" s="489" t="s">
        <v>9257</v>
      </c>
      <c r="B4376" s="489" t="s">
        <v>1184</v>
      </c>
      <c r="C4376" s="491">
        <v>12.89</v>
      </c>
      <c r="D4376" s="492" t="s">
        <v>4090</v>
      </c>
    </row>
    <row r="4377" spans="1:4" x14ac:dyDescent="0.2">
      <c r="A4377" s="489" t="s">
        <v>9257</v>
      </c>
      <c r="B4377" s="489" t="s">
        <v>1184</v>
      </c>
      <c r="C4377" s="491">
        <v>8.39</v>
      </c>
      <c r="D4377" s="492" t="s">
        <v>4090</v>
      </c>
    </row>
    <row r="4378" spans="1:4" x14ac:dyDescent="0.2">
      <c r="A4378" s="489" t="s">
        <v>9257</v>
      </c>
      <c r="B4378" s="489" t="s">
        <v>1184</v>
      </c>
      <c r="C4378" s="491">
        <v>24.14</v>
      </c>
      <c r="D4378" s="492" t="s">
        <v>4090</v>
      </c>
    </row>
    <row r="4379" spans="1:4" x14ac:dyDescent="0.2">
      <c r="A4379" s="489" t="s">
        <v>9257</v>
      </c>
      <c r="B4379" s="489" t="s">
        <v>1184</v>
      </c>
      <c r="C4379" s="491">
        <v>68.160000000000011</v>
      </c>
      <c r="D4379" s="492" t="s">
        <v>4090</v>
      </c>
    </row>
    <row r="4380" spans="1:4" x14ac:dyDescent="0.2">
      <c r="A4380" s="489" t="s">
        <v>9257</v>
      </c>
      <c r="B4380" s="489" t="s">
        <v>1184</v>
      </c>
      <c r="C4380" s="491">
        <v>39.549999999999997</v>
      </c>
      <c r="D4380" s="492" t="s">
        <v>4090</v>
      </c>
    </row>
    <row r="4381" spans="1:4" x14ac:dyDescent="0.2">
      <c r="A4381" s="489" t="s">
        <v>9257</v>
      </c>
      <c r="B4381" s="489" t="s">
        <v>1184</v>
      </c>
      <c r="C4381" s="491">
        <v>18.690000000000001</v>
      </c>
      <c r="D4381" s="492" t="s">
        <v>4090</v>
      </c>
    </row>
    <row r="4382" spans="1:4" x14ac:dyDescent="0.2">
      <c r="A4382" s="489" t="s">
        <v>9257</v>
      </c>
      <c r="B4382" s="489" t="s">
        <v>1184</v>
      </c>
      <c r="C4382" s="491">
        <v>18.350000000000001</v>
      </c>
      <c r="D4382" s="492" t="s">
        <v>4090</v>
      </c>
    </row>
    <row r="4383" spans="1:4" x14ac:dyDescent="0.2">
      <c r="A4383" s="489" t="s">
        <v>9257</v>
      </c>
      <c r="B4383" s="489" t="s">
        <v>1184</v>
      </c>
      <c r="C4383" s="491">
        <v>6.91</v>
      </c>
      <c r="D4383" s="492" t="s">
        <v>4090</v>
      </c>
    </row>
    <row r="4384" spans="1:4" x14ac:dyDescent="0.2">
      <c r="A4384" s="489" t="s">
        <v>9257</v>
      </c>
      <c r="B4384" s="489" t="s">
        <v>1184</v>
      </c>
      <c r="C4384" s="491">
        <v>10.09</v>
      </c>
      <c r="D4384" s="492" t="s">
        <v>4090</v>
      </c>
    </row>
    <row r="4385" spans="1:4" x14ac:dyDescent="0.2">
      <c r="A4385" s="489" t="s">
        <v>9257</v>
      </c>
      <c r="B4385" s="489" t="s">
        <v>1184</v>
      </c>
      <c r="C4385" s="491">
        <v>2.12</v>
      </c>
      <c r="D4385" s="492" t="s">
        <v>4090</v>
      </c>
    </row>
    <row r="4386" spans="1:4" x14ac:dyDescent="0.2">
      <c r="A4386" s="489" t="s">
        <v>9257</v>
      </c>
      <c r="B4386" s="489" t="s">
        <v>1184</v>
      </c>
      <c r="C4386" s="491">
        <v>14.7</v>
      </c>
      <c r="D4386" s="492" t="s">
        <v>4090</v>
      </c>
    </row>
    <row r="4387" spans="1:4" x14ac:dyDescent="0.2">
      <c r="A4387" s="489" t="s">
        <v>9257</v>
      </c>
      <c r="B4387" s="489" t="s">
        <v>1184</v>
      </c>
      <c r="C4387" s="491">
        <v>7.13</v>
      </c>
      <c r="D4387" s="492" t="s">
        <v>4090</v>
      </c>
    </row>
    <row r="4388" spans="1:4" x14ac:dyDescent="0.2">
      <c r="A4388" s="489" t="s">
        <v>9257</v>
      </c>
      <c r="B4388" s="489" t="s">
        <v>1184</v>
      </c>
      <c r="C4388" s="491">
        <v>39.08</v>
      </c>
      <c r="D4388" s="492" t="s">
        <v>4090</v>
      </c>
    </row>
    <row r="4389" spans="1:4" x14ac:dyDescent="0.2">
      <c r="A4389" s="489" t="s">
        <v>9257</v>
      </c>
      <c r="B4389" s="489" t="s">
        <v>1184</v>
      </c>
      <c r="C4389" s="491">
        <v>22.67</v>
      </c>
      <c r="D4389" s="492" t="s">
        <v>4090</v>
      </c>
    </row>
    <row r="4390" spans="1:4" x14ac:dyDescent="0.2">
      <c r="A4390" s="489" t="s">
        <v>9257</v>
      </c>
      <c r="B4390" s="489" t="s">
        <v>1184</v>
      </c>
      <c r="C4390" s="491">
        <v>9.09</v>
      </c>
      <c r="D4390" s="492" t="s">
        <v>4090</v>
      </c>
    </row>
    <row r="4391" spans="1:4" x14ac:dyDescent="0.2">
      <c r="A4391" s="489" t="s">
        <v>9257</v>
      </c>
      <c r="B4391" s="489" t="s">
        <v>1184</v>
      </c>
      <c r="C4391" s="491">
        <v>16.3</v>
      </c>
      <c r="D4391" s="492" t="s">
        <v>4090</v>
      </c>
    </row>
    <row r="4392" spans="1:4" x14ac:dyDescent="0.2">
      <c r="A4392" s="489" t="s">
        <v>9257</v>
      </c>
      <c r="B4392" s="489" t="s">
        <v>1184</v>
      </c>
      <c r="C4392" s="491">
        <v>11.980000000000002</v>
      </c>
      <c r="D4392" s="492" t="s">
        <v>4090</v>
      </c>
    </row>
    <row r="4393" spans="1:4" x14ac:dyDescent="0.2">
      <c r="A4393" s="489" t="s">
        <v>9257</v>
      </c>
      <c r="B4393" s="489" t="s">
        <v>1184</v>
      </c>
      <c r="C4393" s="491">
        <v>12.42</v>
      </c>
      <c r="D4393" s="492" t="s">
        <v>4090</v>
      </c>
    </row>
    <row r="4394" spans="1:4" x14ac:dyDescent="0.2">
      <c r="A4394" s="489" t="s">
        <v>9257</v>
      </c>
      <c r="B4394" s="489" t="s">
        <v>1184</v>
      </c>
      <c r="C4394" s="491">
        <v>15.04</v>
      </c>
      <c r="D4394" s="492" t="s">
        <v>4090</v>
      </c>
    </row>
    <row r="4395" spans="1:4" x14ac:dyDescent="0.2">
      <c r="A4395" s="489" t="s">
        <v>9257</v>
      </c>
      <c r="B4395" s="489" t="s">
        <v>1184</v>
      </c>
      <c r="C4395" s="491">
        <v>14.5</v>
      </c>
      <c r="D4395" s="492" t="s">
        <v>4090</v>
      </c>
    </row>
    <row r="4396" spans="1:4" x14ac:dyDescent="0.2">
      <c r="A4396" s="489" t="s">
        <v>9257</v>
      </c>
      <c r="B4396" s="489" t="s">
        <v>1184</v>
      </c>
      <c r="C4396" s="491">
        <v>5.2299999999999995</v>
      </c>
      <c r="D4396" s="492" t="s">
        <v>4090</v>
      </c>
    </row>
    <row r="4397" spans="1:4" x14ac:dyDescent="0.2">
      <c r="A4397" s="489" t="s">
        <v>9257</v>
      </c>
      <c r="B4397" s="489" t="s">
        <v>1184</v>
      </c>
      <c r="C4397" s="491">
        <v>21.810000000000002</v>
      </c>
      <c r="D4397" s="492" t="s">
        <v>4090</v>
      </c>
    </row>
    <row r="4398" spans="1:4" x14ac:dyDescent="0.2">
      <c r="A4398" s="489" t="s">
        <v>9257</v>
      </c>
      <c r="B4398" s="489" t="s">
        <v>1184</v>
      </c>
      <c r="C4398" s="491">
        <v>5.3500000000000005</v>
      </c>
      <c r="D4398" s="492" t="s">
        <v>4090</v>
      </c>
    </row>
    <row r="4399" spans="1:4" x14ac:dyDescent="0.2">
      <c r="A4399" s="489" t="s">
        <v>9257</v>
      </c>
      <c r="B4399" s="489" t="s">
        <v>1184</v>
      </c>
      <c r="C4399" s="491">
        <v>17.960000000000004</v>
      </c>
      <c r="D4399" s="492" t="s">
        <v>4090</v>
      </c>
    </row>
    <row r="4400" spans="1:4" x14ac:dyDescent="0.2">
      <c r="A4400" s="489" t="s">
        <v>9257</v>
      </c>
      <c r="B4400" s="489" t="s">
        <v>1184</v>
      </c>
      <c r="C4400" s="491">
        <v>13.270000000000001</v>
      </c>
      <c r="D4400" s="492" t="s">
        <v>4090</v>
      </c>
    </row>
    <row r="4401" spans="1:4" x14ac:dyDescent="0.2">
      <c r="A4401" s="489" t="s">
        <v>9257</v>
      </c>
      <c r="B4401" s="489" t="s">
        <v>1184</v>
      </c>
      <c r="C4401" s="491">
        <v>10.459999999999999</v>
      </c>
      <c r="D4401" s="492" t="s">
        <v>4090</v>
      </c>
    </row>
    <row r="4402" spans="1:4" x14ac:dyDescent="0.2">
      <c r="A4402" s="489" t="s">
        <v>9257</v>
      </c>
      <c r="B4402" s="489" t="s">
        <v>1184</v>
      </c>
      <c r="C4402" s="491">
        <v>23.72</v>
      </c>
      <c r="D4402" s="492" t="s">
        <v>4090</v>
      </c>
    </row>
    <row r="4403" spans="1:4" x14ac:dyDescent="0.2">
      <c r="A4403" s="489" t="s">
        <v>9257</v>
      </c>
      <c r="B4403" s="489" t="s">
        <v>1184</v>
      </c>
      <c r="C4403" s="491">
        <v>42.57</v>
      </c>
      <c r="D4403" s="492" t="s">
        <v>4090</v>
      </c>
    </row>
    <row r="4404" spans="1:4" x14ac:dyDescent="0.2">
      <c r="A4404" s="489" t="s">
        <v>9257</v>
      </c>
      <c r="B4404" s="489" t="s">
        <v>1184</v>
      </c>
      <c r="C4404" s="491">
        <v>46.120000000000005</v>
      </c>
      <c r="D4404" s="492" t="s">
        <v>4090</v>
      </c>
    </row>
    <row r="4405" spans="1:4" x14ac:dyDescent="0.2">
      <c r="A4405" s="489" t="s">
        <v>9257</v>
      </c>
      <c r="B4405" s="489" t="s">
        <v>1184</v>
      </c>
      <c r="C4405" s="491">
        <v>6.59</v>
      </c>
      <c r="D4405" s="492" t="s">
        <v>4090</v>
      </c>
    </row>
    <row r="4406" spans="1:4" x14ac:dyDescent="0.2">
      <c r="A4406" s="489" t="s">
        <v>9257</v>
      </c>
      <c r="B4406" s="489" t="s">
        <v>1184</v>
      </c>
      <c r="C4406" s="491">
        <v>51.78</v>
      </c>
      <c r="D4406" s="492" t="s">
        <v>4090</v>
      </c>
    </row>
    <row r="4407" spans="1:4" x14ac:dyDescent="0.2">
      <c r="A4407" s="489" t="s">
        <v>9257</v>
      </c>
      <c r="B4407" s="489" t="s">
        <v>1184</v>
      </c>
      <c r="C4407" s="491">
        <v>19.39</v>
      </c>
      <c r="D4407" s="492" t="s">
        <v>4090</v>
      </c>
    </row>
    <row r="4408" spans="1:4" x14ac:dyDescent="0.2">
      <c r="A4408" s="489" t="s">
        <v>9257</v>
      </c>
      <c r="B4408" s="489" t="s">
        <v>1184</v>
      </c>
      <c r="C4408" s="491">
        <v>9.0100000000000016</v>
      </c>
      <c r="D4408" s="492" t="s">
        <v>4090</v>
      </c>
    </row>
    <row r="4409" spans="1:4" x14ac:dyDescent="0.2">
      <c r="A4409" s="489" t="s">
        <v>9257</v>
      </c>
      <c r="B4409" s="489" t="s">
        <v>1184</v>
      </c>
      <c r="C4409" s="491">
        <v>7.6000000000000005</v>
      </c>
      <c r="D4409" s="492" t="s">
        <v>4090</v>
      </c>
    </row>
    <row r="4410" spans="1:4" x14ac:dyDescent="0.2">
      <c r="A4410" s="489" t="s">
        <v>9257</v>
      </c>
      <c r="B4410" s="489" t="s">
        <v>1184</v>
      </c>
      <c r="C4410" s="491">
        <v>4.1700000000000008</v>
      </c>
      <c r="D4410" s="492" t="s">
        <v>4090</v>
      </c>
    </row>
    <row r="4411" spans="1:4" x14ac:dyDescent="0.2">
      <c r="A4411" s="489" t="s">
        <v>9257</v>
      </c>
      <c r="B4411" s="489" t="s">
        <v>1184</v>
      </c>
      <c r="C4411" s="491">
        <v>32.43</v>
      </c>
      <c r="D4411" s="492" t="s">
        <v>4090</v>
      </c>
    </row>
    <row r="4412" spans="1:4" x14ac:dyDescent="0.2">
      <c r="A4412" s="489" t="s">
        <v>9257</v>
      </c>
      <c r="B4412" s="489" t="s">
        <v>1184</v>
      </c>
      <c r="C4412" s="491">
        <v>56.11</v>
      </c>
      <c r="D4412" s="492" t="s">
        <v>4090</v>
      </c>
    </row>
    <row r="4413" spans="1:4" x14ac:dyDescent="0.2">
      <c r="A4413" s="489" t="s">
        <v>9257</v>
      </c>
      <c r="B4413" s="489" t="s">
        <v>229</v>
      </c>
      <c r="C4413" s="491">
        <v>21.23</v>
      </c>
      <c r="D4413" s="492" t="s">
        <v>4090</v>
      </c>
    </row>
    <row r="4414" spans="1:4" x14ac:dyDescent="0.2">
      <c r="A4414" s="489" t="s">
        <v>9257</v>
      </c>
      <c r="B4414" s="489" t="s">
        <v>1184</v>
      </c>
      <c r="C4414" s="491">
        <v>17.500000000000004</v>
      </c>
      <c r="D4414" s="492" t="s">
        <v>4090</v>
      </c>
    </row>
    <row r="4415" spans="1:4" x14ac:dyDescent="0.2">
      <c r="A4415" s="489" t="s">
        <v>9257</v>
      </c>
      <c r="B4415" s="489" t="s">
        <v>1184</v>
      </c>
      <c r="C4415" s="491">
        <v>15.09</v>
      </c>
      <c r="D4415" s="492" t="s">
        <v>4090</v>
      </c>
    </row>
    <row r="4416" spans="1:4" x14ac:dyDescent="0.2">
      <c r="A4416" s="489" t="s">
        <v>9257</v>
      </c>
      <c r="B4416" s="489" t="s">
        <v>1184</v>
      </c>
      <c r="C4416" s="491">
        <v>139.25000000000003</v>
      </c>
      <c r="D4416" s="492" t="s">
        <v>4090</v>
      </c>
    </row>
    <row r="4417" spans="1:4" x14ac:dyDescent="0.2">
      <c r="A4417" s="489" t="s">
        <v>9257</v>
      </c>
      <c r="B4417" s="489" t="s">
        <v>1184</v>
      </c>
      <c r="C4417" s="491">
        <v>71.28</v>
      </c>
      <c r="D4417" s="492" t="s">
        <v>4090</v>
      </c>
    </row>
    <row r="4418" spans="1:4" x14ac:dyDescent="0.2">
      <c r="A4418" s="489" t="s">
        <v>9257</v>
      </c>
      <c r="B4418" s="489" t="s">
        <v>1184</v>
      </c>
      <c r="C4418" s="491">
        <v>29.09</v>
      </c>
      <c r="D4418" s="492" t="s">
        <v>4090</v>
      </c>
    </row>
    <row r="4419" spans="1:4" x14ac:dyDescent="0.2">
      <c r="A4419" s="489" t="s">
        <v>9257</v>
      </c>
      <c r="B4419" s="489" t="s">
        <v>1184</v>
      </c>
      <c r="C4419" s="491">
        <v>43.309999999999995</v>
      </c>
      <c r="D4419" s="492" t="s">
        <v>4090</v>
      </c>
    </row>
    <row r="4420" spans="1:4" x14ac:dyDescent="0.2">
      <c r="A4420" s="489" t="s">
        <v>9257</v>
      </c>
      <c r="B4420" s="489" t="s">
        <v>1184</v>
      </c>
      <c r="C4420" s="491">
        <v>11.980000000000002</v>
      </c>
      <c r="D4420" s="492" t="s">
        <v>4090</v>
      </c>
    </row>
    <row r="4421" spans="1:4" x14ac:dyDescent="0.2">
      <c r="A4421" s="489" t="s">
        <v>9257</v>
      </c>
      <c r="B4421" s="489" t="s">
        <v>1184</v>
      </c>
      <c r="C4421" s="491">
        <v>15.26</v>
      </c>
      <c r="D4421" s="492" t="s">
        <v>4090</v>
      </c>
    </row>
    <row r="4422" spans="1:4" x14ac:dyDescent="0.2">
      <c r="A4422" s="489" t="s">
        <v>9257</v>
      </c>
      <c r="B4422" s="489" t="s">
        <v>1184</v>
      </c>
      <c r="C4422" s="491">
        <v>27.97</v>
      </c>
      <c r="D4422" s="492" t="s">
        <v>4090</v>
      </c>
    </row>
    <row r="4423" spans="1:4" x14ac:dyDescent="0.2">
      <c r="A4423" s="489" t="s">
        <v>9257</v>
      </c>
      <c r="B4423" s="489" t="s">
        <v>1184</v>
      </c>
      <c r="C4423" s="491">
        <v>25.11</v>
      </c>
      <c r="D4423" s="492" t="s">
        <v>4090</v>
      </c>
    </row>
    <row r="4424" spans="1:4" x14ac:dyDescent="0.2">
      <c r="A4424" s="489" t="s">
        <v>9257</v>
      </c>
      <c r="B4424" s="489" t="s">
        <v>1184</v>
      </c>
      <c r="C4424" s="491">
        <v>32.35</v>
      </c>
      <c r="D4424" s="492" t="s">
        <v>4090</v>
      </c>
    </row>
    <row r="4425" spans="1:4" x14ac:dyDescent="0.2">
      <c r="A4425" s="489" t="s">
        <v>9257</v>
      </c>
      <c r="B4425" s="489" t="s">
        <v>1184</v>
      </c>
      <c r="C4425" s="491">
        <v>24.439999999999998</v>
      </c>
      <c r="D4425" s="492" t="s">
        <v>4090</v>
      </c>
    </row>
    <row r="4426" spans="1:4" x14ac:dyDescent="0.2">
      <c r="A4426" s="489" t="s">
        <v>9257</v>
      </c>
      <c r="B4426" s="489" t="s">
        <v>1184</v>
      </c>
      <c r="C4426" s="491">
        <v>12.169999999999998</v>
      </c>
      <c r="D4426" s="492" t="s">
        <v>4090</v>
      </c>
    </row>
    <row r="4427" spans="1:4" x14ac:dyDescent="0.2">
      <c r="A4427" s="489" t="s">
        <v>9257</v>
      </c>
      <c r="B4427" s="489" t="s">
        <v>1184</v>
      </c>
      <c r="C4427" s="491">
        <v>33.15</v>
      </c>
      <c r="D4427" s="492" t="s">
        <v>4090</v>
      </c>
    </row>
    <row r="4428" spans="1:4" x14ac:dyDescent="0.2">
      <c r="A4428" s="489" t="s">
        <v>9257</v>
      </c>
      <c r="B4428" s="489" t="s">
        <v>1184</v>
      </c>
      <c r="C4428" s="491">
        <v>17.740000000000002</v>
      </c>
      <c r="D4428" s="492" t="s">
        <v>4090</v>
      </c>
    </row>
    <row r="4429" spans="1:4" x14ac:dyDescent="0.2">
      <c r="A4429" s="489" t="s">
        <v>9257</v>
      </c>
      <c r="B4429" s="489" t="s">
        <v>1184</v>
      </c>
      <c r="C4429" s="491">
        <v>13.31</v>
      </c>
      <c r="D4429" s="492" t="s">
        <v>4090</v>
      </c>
    </row>
    <row r="4430" spans="1:4" x14ac:dyDescent="0.2">
      <c r="A4430" s="489" t="s">
        <v>9257</v>
      </c>
      <c r="B4430" s="489" t="s">
        <v>1184</v>
      </c>
      <c r="C4430" s="491">
        <v>20.57</v>
      </c>
      <c r="D4430" s="492" t="s">
        <v>4090</v>
      </c>
    </row>
    <row r="4431" spans="1:4" x14ac:dyDescent="0.2">
      <c r="A4431" s="489" t="s">
        <v>9257</v>
      </c>
      <c r="B4431" s="489" t="s">
        <v>1184</v>
      </c>
      <c r="C4431" s="491">
        <v>8.15</v>
      </c>
      <c r="D4431" s="492" t="s">
        <v>4090</v>
      </c>
    </row>
    <row r="4432" spans="1:4" x14ac:dyDescent="0.2">
      <c r="A4432" s="489" t="s">
        <v>9257</v>
      </c>
      <c r="B4432" s="489" t="s">
        <v>229</v>
      </c>
      <c r="C4432" s="491">
        <v>12.329999999999998</v>
      </c>
      <c r="D4432" s="492" t="s">
        <v>4090</v>
      </c>
    </row>
    <row r="4433" spans="1:4" x14ac:dyDescent="0.2">
      <c r="A4433" s="489" t="s">
        <v>9257</v>
      </c>
      <c r="B4433" s="489" t="s">
        <v>1184</v>
      </c>
      <c r="C4433" s="491">
        <v>73.47</v>
      </c>
      <c r="D4433" s="492" t="s">
        <v>4090</v>
      </c>
    </row>
    <row r="4434" spans="1:4" x14ac:dyDescent="0.2">
      <c r="A4434" s="489" t="s">
        <v>9257</v>
      </c>
      <c r="B4434" s="489" t="s">
        <v>1184</v>
      </c>
      <c r="C4434" s="491">
        <v>11.41</v>
      </c>
      <c r="D4434" s="492" t="s">
        <v>4090</v>
      </c>
    </row>
    <row r="4435" spans="1:4" x14ac:dyDescent="0.2">
      <c r="A4435" s="489" t="s">
        <v>9257</v>
      </c>
      <c r="B4435" s="489" t="s">
        <v>1184</v>
      </c>
      <c r="C4435" s="491">
        <v>18.53</v>
      </c>
      <c r="D4435" s="492" t="s">
        <v>4090</v>
      </c>
    </row>
    <row r="4436" spans="1:4" x14ac:dyDescent="0.2">
      <c r="A4436" s="489" t="s">
        <v>9257</v>
      </c>
      <c r="B4436" s="489" t="s">
        <v>1184</v>
      </c>
      <c r="C4436" s="491">
        <v>10.93</v>
      </c>
      <c r="D4436" s="492" t="s">
        <v>4090</v>
      </c>
    </row>
    <row r="4437" spans="1:4" x14ac:dyDescent="0.2">
      <c r="A4437" s="489" t="s">
        <v>9257</v>
      </c>
      <c r="B4437" s="489" t="s">
        <v>1184</v>
      </c>
      <c r="C4437" s="491">
        <v>13.920000000000002</v>
      </c>
      <c r="D4437" s="492" t="s">
        <v>4090</v>
      </c>
    </row>
    <row r="4438" spans="1:4" x14ac:dyDescent="0.2">
      <c r="A4438" s="489" t="s">
        <v>9257</v>
      </c>
      <c r="B4438" s="489" t="s">
        <v>1184</v>
      </c>
      <c r="C4438" s="491">
        <v>13.38</v>
      </c>
      <c r="D4438" s="492" t="s">
        <v>4090</v>
      </c>
    </row>
    <row r="4439" spans="1:4" x14ac:dyDescent="0.2">
      <c r="A4439" s="489" t="s">
        <v>9257</v>
      </c>
      <c r="B4439" s="489" t="s">
        <v>1184</v>
      </c>
      <c r="C4439" s="491">
        <v>45.650000000000006</v>
      </c>
      <c r="D4439" s="492" t="s">
        <v>4090</v>
      </c>
    </row>
    <row r="4440" spans="1:4" x14ac:dyDescent="0.2">
      <c r="A4440" s="489" t="s">
        <v>9257</v>
      </c>
      <c r="B4440" s="489" t="s">
        <v>1184</v>
      </c>
      <c r="C4440" s="491">
        <v>61.65</v>
      </c>
      <c r="D4440" s="492" t="s">
        <v>4090</v>
      </c>
    </row>
    <row r="4441" spans="1:4" x14ac:dyDescent="0.2">
      <c r="A4441" s="489" t="s">
        <v>9257</v>
      </c>
      <c r="B4441" s="489" t="s">
        <v>1184</v>
      </c>
      <c r="C4441" s="491">
        <v>8.94</v>
      </c>
      <c r="D4441" s="492" t="s">
        <v>4090</v>
      </c>
    </row>
    <row r="4442" spans="1:4" x14ac:dyDescent="0.2">
      <c r="A4442" s="489" t="s">
        <v>9257</v>
      </c>
      <c r="B4442" s="489" t="s">
        <v>1184</v>
      </c>
      <c r="C4442" s="491">
        <v>20.07</v>
      </c>
      <c r="D4442" s="492" t="s">
        <v>4090</v>
      </c>
    </row>
    <row r="4443" spans="1:4" x14ac:dyDescent="0.2">
      <c r="A4443" s="489" t="s">
        <v>9257</v>
      </c>
      <c r="B4443" s="489" t="s">
        <v>1184</v>
      </c>
      <c r="C4443" s="491">
        <v>15.840000000000002</v>
      </c>
      <c r="D4443" s="492" t="s">
        <v>4090</v>
      </c>
    </row>
    <row r="4444" spans="1:4" x14ac:dyDescent="0.2">
      <c r="A4444" s="489" t="s">
        <v>9257</v>
      </c>
      <c r="B4444" s="489" t="s">
        <v>1184</v>
      </c>
      <c r="C4444" s="491">
        <v>20.049999999999997</v>
      </c>
      <c r="D4444" s="492" t="s">
        <v>4090</v>
      </c>
    </row>
    <row r="4445" spans="1:4" x14ac:dyDescent="0.2">
      <c r="A4445" s="489" t="s">
        <v>9257</v>
      </c>
      <c r="B4445" s="489" t="s">
        <v>1184</v>
      </c>
      <c r="C4445" s="491">
        <v>14.14</v>
      </c>
      <c r="D4445" s="492" t="s">
        <v>4090</v>
      </c>
    </row>
    <row r="4446" spans="1:4" x14ac:dyDescent="0.2">
      <c r="A4446" s="489" t="s">
        <v>9257</v>
      </c>
      <c r="B4446" s="489" t="s">
        <v>1184</v>
      </c>
      <c r="C4446" s="491">
        <v>15.95</v>
      </c>
      <c r="D4446" s="492" t="s">
        <v>4090</v>
      </c>
    </row>
    <row r="4447" spans="1:4" x14ac:dyDescent="0.2">
      <c r="A4447" s="489" t="s">
        <v>9257</v>
      </c>
      <c r="B4447" s="489" t="s">
        <v>1184</v>
      </c>
      <c r="C4447" s="491">
        <v>13.200000000000001</v>
      </c>
      <c r="D4447" s="492" t="s">
        <v>4090</v>
      </c>
    </row>
    <row r="4448" spans="1:4" x14ac:dyDescent="0.2">
      <c r="A4448" s="489" t="s">
        <v>9257</v>
      </c>
      <c r="B4448" s="489" t="s">
        <v>1184</v>
      </c>
      <c r="C4448" s="491">
        <v>3.24</v>
      </c>
      <c r="D4448" s="492" t="s">
        <v>4090</v>
      </c>
    </row>
    <row r="4449" spans="1:4" x14ac:dyDescent="0.2">
      <c r="A4449" s="489" t="s">
        <v>9257</v>
      </c>
      <c r="B4449" s="489" t="s">
        <v>1184</v>
      </c>
      <c r="C4449" s="491">
        <v>11.3</v>
      </c>
      <c r="D4449" s="492" t="s">
        <v>4090</v>
      </c>
    </row>
    <row r="4450" spans="1:4" x14ac:dyDescent="0.2">
      <c r="A4450" s="489" t="s">
        <v>9257</v>
      </c>
      <c r="B4450" s="489" t="s">
        <v>1184</v>
      </c>
      <c r="C4450" s="491">
        <v>66.930000000000007</v>
      </c>
      <c r="D4450" s="492" t="s">
        <v>4090</v>
      </c>
    </row>
    <row r="4451" spans="1:4" x14ac:dyDescent="0.2">
      <c r="A4451" s="489" t="s">
        <v>9257</v>
      </c>
      <c r="B4451" s="489" t="s">
        <v>1184</v>
      </c>
      <c r="C4451" s="491">
        <v>15.760000000000002</v>
      </c>
      <c r="D4451" s="492" t="s">
        <v>4090</v>
      </c>
    </row>
    <row r="4452" spans="1:4" x14ac:dyDescent="0.2">
      <c r="A4452" s="489" t="s">
        <v>9257</v>
      </c>
      <c r="B4452" s="489" t="s">
        <v>1184</v>
      </c>
      <c r="C4452" s="491">
        <v>69.839999999999989</v>
      </c>
      <c r="D4452" s="492" t="s">
        <v>4090</v>
      </c>
    </row>
    <row r="4453" spans="1:4" x14ac:dyDescent="0.2">
      <c r="A4453" s="489" t="s">
        <v>9257</v>
      </c>
      <c r="B4453" s="489" t="s">
        <v>1184</v>
      </c>
      <c r="C4453" s="491">
        <v>42.169999999999995</v>
      </c>
      <c r="D4453" s="492" t="s">
        <v>4090</v>
      </c>
    </row>
    <row r="4454" spans="1:4" x14ac:dyDescent="0.2">
      <c r="A4454" s="489" t="s">
        <v>9257</v>
      </c>
      <c r="B4454" s="489" t="s">
        <v>1184</v>
      </c>
      <c r="C4454" s="491">
        <v>12.42</v>
      </c>
      <c r="D4454" s="492" t="s">
        <v>4090</v>
      </c>
    </row>
    <row r="4455" spans="1:4" x14ac:dyDescent="0.2">
      <c r="A4455" s="489" t="s">
        <v>9257</v>
      </c>
      <c r="B4455" s="489" t="s">
        <v>1184</v>
      </c>
      <c r="C4455" s="491">
        <v>23.9</v>
      </c>
      <c r="D4455" s="492" t="s">
        <v>4090</v>
      </c>
    </row>
    <row r="4456" spans="1:4" x14ac:dyDescent="0.2">
      <c r="A4456" s="489" t="s">
        <v>9257</v>
      </c>
      <c r="B4456" s="489" t="s">
        <v>1184</v>
      </c>
      <c r="C4456" s="491">
        <v>14.69</v>
      </c>
      <c r="D4456" s="492" t="s">
        <v>4090</v>
      </c>
    </row>
    <row r="4457" spans="1:4" x14ac:dyDescent="0.2">
      <c r="A4457" s="489" t="s">
        <v>9257</v>
      </c>
      <c r="B4457" s="489" t="s">
        <v>1184</v>
      </c>
      <c r="C4457" s="491">
        <v>83.949999999999989</v>
      </c>
      <c r="D4457" s="492" t="s">
        <v>4090</v>
      </c>
    </row>
    <row r="4458" spans="1:4" x14ac:dyDescent="0.2">
      <c r="A4458" s="489" t="s">
        <v>9257</v>
      </c>
      <c r="B4458" s="489" t="s">
        <v>1184</v>
      </c>
      <c r="C4458" s="491">
        <v>15.610000000000001</v>
      </c>
      <c r="D4458" s="492" t="s">
        <v>4090</v>
      </c>
    </row>
    <row r="4459" spans="1:4" x14ac:dyDescent="0.2">
      <c r="A4459" s="489" t="s">
        <v>9257</v>
      </c>
      <c r="B4459" s="489" t="s">
        <v>1184</v>
      </c>
      <c r="C4459" s="491">
        <v>6.8200000000000012</v>
      </c>
      <c r="D4459" s="492" t="s">
        <v>4090</v>
      </c>
    </row>
    <row r="4460" spans="1:4" x14ac:dyDescent="0.2">
      <c r="A4460" s="489" t="s">
        <v>9257</v>
      </c>
      <c r="B4460" s="489" t="s">
        <v>1184</v>
      </c>
      <c r="C4460" s="491">
        <v>17.2</v>
      </c>
      <c r="D4460" s="492" t="s">
        <v>4090</v>
      </c>
    </row>
    <row r="4461" spans="1:4" x14ac:dyDescent="0.2">
      <c r="A4461" s="489" t="s">
        <v>9257</v>
      </c>
      <c r="B4461" s="489" t="s">
        <v>1184</v>
      </c>
      <c r="C4461" s="491">
        <v>66.98</v>
      </c>
      <c r="D4461" s="492" t="s">
        <v>4090</v>
      </c>
    </row>
    <row r="4462" spans="1:4" x14ac:dyDescent="0.2">
      <c r="A4462" s="489" t="s">
        <v>9257</v>
      </c>
      <c r="B4462" s="489" t="s">
        <v>1184</v>
      </c>
      <c r="C4462" s="491">
        <v>12.309999999999999</v>
      </c>
      <c r="D4462" s="492" t="s">
        <v>4090</v>
      </c>
    </row>
    <row r="4463" spans="1:4" x14ac:dyDescent="0.2">
      <c r="A4463" s="489" t="s">
        <v>9257</v>
      </c>
      <c r="B4463" s="489" t="s">
        <v>1184</v>
      </c>
      <c r="C4463" s="491">
        <v>13.48</v>
      </c>
      <c r="D4463" s="492" t="s">
        <v>4090</v>
      </c>
    </row>
    <row r="4464" spans="1:4" x14ac:dyDescent="0.2">
      <c r="A4464" s="489" t="s">
        <v>9257</v>
      </c>
      <c r="B4464" s="489" t="s">
        <v>1184</v>
      </c>
      <c r="C4464" s="491">
        <v>12.430000000000001</v>
      </c>
      <c r="D4464" s="492" t="s">
        <v>4090</v>
      </c>
    </row>
    <row r="4465" spans="1:4" x14ac:dyDescent="0.2">
      <c r="A4465" s="489" t="s">
        <v>9257</v>
      </c>
      <c r="B4465" s="489" t="s">
        <v>1184</v>
      </c>
      <c r="C4465" s="491">
        <v>9.2299999999999986</v>
      </c>
      <c r="D4465" s="492" t="s">
        <v>4090</v>
      </c>
    </row>
    <row r="4466" spans="1:4" x14ac:dyDescent="0.2">
      <c r="A4466" s="489" t="s">
        <v>9257</v>
      </c>
      <c r="B4466" s="489" t="s">
        <v>1184</v>
      </c>
      <c r="C4466" s="491">
        <v>16.43</v>
      </c>
      <c r="D4466" s="492" t="s">
        <v>4090</v>
      </c>
    </row>
    <row r="4467" spans="1:4" x14ac:dyDescent="0.2">
      <c r="A4467" s="489" t="s">
        <v>9257</v>
      </c>
      <c r="B4467" s="489" t="s">
        <v>1184</v>
      </c>
      <c r="C4467" s="491">
        <v>43.470000000000006</v>
      </c>
      <c r="D4467" s="492" t="s">
        <v>4090</v>
      </c>
    </row>
    <row r="4468" spans="1:4" x14ac:dyDescent="0.2">
      <c r="A4468" s="489" t="s">
        <v>9257</v>
      </c>
      <c r="B4468" s="489" t="s">
        <v>1184</v>
      </c>
      <c r="C4468" s="491">
        <v>59.23</v>
      </c>
      <c r="D4468" s="492" t="s">
        <v>4090</v>
      </c>
    </row>
    <row r="4469" spans="1:4" x14ac:dyDescent="0.2">
      <c r="A4469" s="489" t="s">
        <v>9257</v>
      </c>
      <c r="B4469" s="489" t="s">
        <v>1184</v>
      </c>
      <c r="C4469" s="491">
        <v>90.850000000000009</v>
      </c>
      <c r="D4469" s="492" t="s">
        <v>4090</v>
      </c>
    </row>
    <row r="4470" spans="1:4" x14ac:dyDescent="0.2">
      <c r="A4470" s="489" t="s">
        <v>9257</v>
      </c>
      <c r="B4470" s="489" t="s">
        <v>1184</v>
      </c>
      <c r="C4470" s="491">
        <v>27.37</v>
      </c>
      <c r="D4470" s="492" t="s">
        <v>4090</v>
      </c>
    </row>
    <row r="4471" spans="1:4" x14ac:dyDescent="0.2">
      <c r="A4471" s="489" t="s">
        <v>9257</v>
      </c>
      <c r="B4471" s="489" t="s">
        <v>1184</v>
      </c>
      <c r="C4471" s="491">
        <v>28.660000000000004</v>
      </c>
      <c r="D4471" s="492" t="s">
        <v>4090</v>
      </c>
    </row>
    <row r="4472" spans="1:4" x14ac:dyDescent="0.2">
      <c r="A4472" s="489" t="s">
        <v>9257</v>
      </c>
      <c r="B4472" s="489" t="s">
        <v>1184</v>
      </c>
      <c r="C4472" s="491">
        <v>6.96</v>
      </c>
      <c r="D4472" s="492" t="s">
        <v>4090</v>
      </c>
    </row>
    <row r="4473" spans="1:4" x14ac:dyDescent="0.2">
      <c r="A4473" s="489" t="s">
        <v>9257</v>
      </c>
      <c r="B4473" s="489" t="s">
        <v>1184</v>
      </c>
      <c r="C4473" s="491">
        <v>12.570000000000002</v>
      </c>
      <c r="D4473" s="492" t="s">
        <v>4090</v>
      </c>
    </row>
    <row r="4474" spans="1:4" x14ac:dyDescent="0.2">
      <c r="A4474" s="489" t="s">
        <v>9257</v>
      </c>
      <c r="B4474" s="489" t="s">
        <v>1184</v>
      </c>
      <c r="C4474" s="491">
        <v>37.210000000000008</v>
      </c>
      <c r="D4474" s="492" t="s">
        <v>4090</v>
      </c>
    </row>
    <row r="4475" spans="1:4" x14ac:dyDescent="0.2">
      <c r="A4475" s="489" t="s">
        <v>9257</v>
      </c>
      <c r="B4475" s="489" t="s">
        <v>1184</v>
      </c>
      <c r="C4475" s="491">
        <v>16.470000000000002</v>
      </c>
      <c r="D4475" s="492" t="s">
        <v>4090</v>
      </c>
    </row>
    <row r="4476" spans="1:4" x14ac:dyDescent="0.2">
      <c r="A4476" s="489" t="s">
        <v>9257</v>
      </c>
      <c r="B4476" s="489" t="s">
        <v>1184</v>
      </c>
      <c r="C4476" s="491">
        <v>18.100000000000001</v>
      </c>
      <c r="D4476" s="492" t="s">
        <v>4090</v>
      </c>
    </row>
    <row r="4477" spans="1:4" x14ac:dyDescent="0.2">
      <c r="A4477" s="489" t="s">
        <v>9257</v>
      </c>
      <c r="B4477" s="489" t="s">
        <v>1184</v>
      </c>
      <c r="C4477" s="491">
        <v>10.24</v>
      </c>
      <c r="D4477" s="492" t="s">
        <v>4090</v>
      </c>
    </row>
    <row r="4478" spans="1:4" x14ac:dyDescent="0.2">
      <c r="A4478" s="489" t="s">
        <v>9257</v>
      </c>
      <c r="B4478" s="489" t="s">
        <v>1184</v>
      </c>
      <c r="C4478" s="491">
        <v>13.650000000000002</v>
      </c>
      <c r="D4478" s="492" t="s">
        <v>4090</v>
      </c>
    </row>
    <row r="4479" spans="1:4" x14ac:dyDescent="0.2">
      <c r="A4479" s="489" t="s">
        <v>9257</v>
      </c>
      <c r="B4479" s="489" t="s">
        <v>1184</v>
      </c>
      <c r="C4479" s="491">
        <v>11.61</v>
      </c>
      <c r="D4479" s="492" t="s">
        <v>4090</v>
      </c>
    </row>
    <row r="4480" spans="1:4" x14ac:dyDescent="0.2">
      <c r="A4480" s="489" t="s">
        <v>9257</v>
      </c>
      <c r="B4480" s="489" t="s">
        <v>1184</v>
      </c>
      <c r="C4480" s="491">
        <v>28.060000000000002</v>
      </c>
      <c r="D4480" s="492" t="s">
        <v>4090</v>
      </c>
    </row>
    <row r="4481" spans="1:4" x14ac:dyDescent="0.2">
      <c r="A4481" s="489" t="s">
        <v>9257</v>
      </c>
      <c r="B4481" s="489" t="s">
        <v>1184</v>
      </c>
      <c r="C4481" s="491">
        <v>6.44</v>
      </c>
      <c r="D4481" s="492" t="s">
        <v>4090</v>
      </c>
    </row>
    <row r="4482" spans="1:4" x14ac:dyDescent="0.2">
      <c r="A4482" s="489" t="s">
        <v>9257</v>
      </c>
      <c r="B4482" s="489" t="s">
        <v>1184</v>
      </c>
      <c r="C4482" s="491">
        <v>14.600000000000001</v>
      </c>
      <c r="D4482" s="492" t="s">
        <v>4090</v>
      </c>
    </row>
    <row r="4483" spans="1:4" x14ac:dyDescent="0.2">
      <c r="A4483" s="489" t="s">
        <v>9257</v>
      </c>
      <c r="B4483" s="489" t="s">
        <v>1184</v>
      </c>
      <c r="C4483" s="491">
        <v>11.069999999999999</v>
      </c>
      <c r="D4483" s="492" t="s">
        <v>4090</v>
      </c>
    </row>
    <row r="4484" spans="1:4" x14ac:dyDescent="0.2">
      <c r="A4484" s="489" t="s">
        <v>9257</v>
      </c>
      <c r="B4484" s="489" t="s">
        <v>1184</v>
      </c>
      <c r="C4484" s="491">
        <v>28.61</v>
      </c>
      <c r="D4484" s="492" t="s">
        <v>4090</v>
      </c>
    </row>
    <row r="4485" spans="1:4" x14ac:dyDescent="0.2">
      <c r="A4485" s="489" t="s">
        <v>9257</v>
      </c>
      <c r="B4485" s="489" t="s">
        <v>1184</v>
      </c>
      <c r="C4485" s="491">
        <v>8.9600000000000009</v>
      </c>
      <c r="D4485" s="492" t="s">
        <v>4090</v>
      </c>
    </row>
    <row r="4486" spans="1:4" x14ac:dyDescent="0.2">
      <c r="A4486" s="489" t="s">
        <v>9257</v>
      </c>
      <c r="B4486" s="489" t="s">
        <v>1184</v>
      </c>
      <c r="C4486" s="491">
        <v>16.190000000000001</v>
      </c>
      <c r="D4486" s="492" t="s">
        <v>4090</v>
      </c>
    </row>
    <row r="4487" spans="1:4" x14ac:dyDescent="0.2">
      <c r="A4487" s="489" t="s">
        <v>9257</v>
      </c>
      <c r="B4487" s="489" t="s">
        <v>1184</v>
      </c>
      <c r="C4487" s="491">
        <v>19.34</v>
      </c>
      <c r="D4487" s="492" t="s">
        <v>4090</v>
      </c>
    </row>
    <row r="4488" spans="1:4" x14ac:dyDescent="0.2">
      <c r="A4488" s="489" t="s">
        <v>9257</v>
      </c>
      <c r="B4488" s="489" t="s">
        <v>1184</v>
      </c>
      <c r="C4488" s="491">
        <v>10.499999999999998</v>
      </c>
      <c r="D4488" s="492" t="s">
        <v>4090</v>
      </c>
    </row>
    <row r="4489" spans="1:4" x14ac:dyDescent="0.2">
      <c r="A4489" s="489" t="s">
        <v>9257</v>
      </c>
      <c r="B4489" s="489" t="s">
        <v>1184</v>
      </c>
      <c r="C4489" s="491">
        <v>109.75</v>
      </c>
      <c r="D4489" s="492" t="s">
        <v>4090</v>
      </c>
    </row>
    <row r="4490" spans="1:4" x14ac:dyDescent="0.2">
      <c r="A4490" s="489" t="s">
        <v>9257</v>
      </c>
      <c r="B4490" s="489" t="s">
        <v>1184</v>
      </c>
      <c r="C4490" s="491">
        <v>10.81</v>
      </c>
      <c r="D4490" s="492" t="s">
        <v>4090</v>
      </c>
    </row>
    <row r="4491" spans="1:4" x14ac:dyDescent="0.2">
      <c r="A4491" s="489" t="s">
        <v>9257</v>
      </c>
      <c r="B4491" s="489" t="s">
        <v>1184</v>
      </c>
      <c r="C4491" s="491">
        <v>15.56</v>
      </c>
      <c r="D4491" s="492" t="s">
        <v>4090</v>
      </c>
    </row>
    <row r="4492" spans="1:4" x14ac:dyDescent="0.2">
      <c r="A4492" s="489" t="s">
        <v>9257</v>
      </c>
      <c r="B4492" s="489" t="s">
        <v>1184</v>
      </c>
      <c r="C4492" s="491">
        <v>73.760000000000005</v>
      </c>
      <c r="D4492" s="492" t="s">
        <v>4090</v>
      </c>
    </row>
    <row r="4493" spans="1:4" x14ac:dyDescent="0.2">
      <c r="A4493" s="489" t="s">
        <v>9257</v>
      </c>
      <c r="B4493" s="489" t="s">
        <v>1184</v>
      </c>
      <c r="C4493" s="491">
        <v>29.869999999999997</v>
      </c>
      <c r="D4493" s="492" t="s">
        <v>4090</v>
      </c>
    </row>
    <row r="4494" spans="1:4" x14ac:dyDescent="0.2">
      <c r="A4494" s="489" t="s">
        <v>9257</v>
      </c>
      <c r="B4494" s="489" t="s">
        <v>1184</v>
      </c>
      <c r="C4494" s="491">
        <v>20.73</v>
      </c>
      <c r="D4494" s="492" t="s">
        <v>4090</v>
      </c>
    </row>
    <row r="4495" spans="1:4" x14ac:dyDescent="0.2">
      <c r="A4495" s="489" t="s">
        <v>9257</v>
      </c>
      <c r="B4495" s="489" t="s">
        <v>1184</v>
      </c>
      <c r="C4495" s="491">
        <v>5.3500000000000005</v>
      </c>
      <c r="D4495" s="492" t="s">
        <v>4090</v>
      </c>
    </row>
    <row r="4496" spans="1:4" x14ac:dyDescent="0.2">
      <c r="A4496" s="489" t="s">
        <v>9257</v>
      </c>
      <c r="B4496" s="489" t="s">
        <v>1184</v>
      </c>
      <c r="C4496" s="491">
        <v>61.69</v>
      </c>
      <c r="D4496" s="492" t="s">
        <v>4090</v>
      </c>
    </row>
    <row r="4497" spans="1:4" x14ac:dyDescent="0.2">
      <c r="A4497" s="489" t="s">
        <v>9257</v>
      </c>
      <c r="B4497" s="489" t="s">
        <v>1184</v>
      </c>
      <c r="C4497" s="491">
        <v>28.060000000000002</v>
      </c>
      <c r="D4497" s="492" t="s">
        <v>4090</v>
      </c>
    </row>
    <row r="4498" spans="1:4" x14ac:dyDescent="0.2">
      <c r="A4498" s="489" t="s">
        <v>9257</v>
      </c>
      <c r="B4498" s="489" t="s">
        <v>1184</v>
      </c>
      <c r="C4498" s="491">
        <v>23.200000000000003</v>
      </c>
      <c r="D4498" s="492" t="s">
        <v>4090</v>
      </c>
    </row>
    <row r="4499" spans="1:4" x14ac:dyDescent="0.2">
      <c r="A4499" s="489" t="s">
        <v>9257</v>
      </c>
      <c r="B4499" s="489" t="s">
        <v>229</v>
      </c>
      <c r="C4499" s="491">
        <v>48.33</v>
      </c>
      <c r="D4499" s="492" t="s">
        <v>4090</v>
      </c>
    </row>
    <row r="4500" spans="1:4" x14ac:dyDescent="0.2">
      <c r="A4500" s="489" t="s">
        <v>9257</v>
      </c>
      <c r="B4500" s="489" t="s">
        <v>1184</v>
      </c>
      <c r="C4500" s="491">
        <v>19.439999999999998</v>
      </c>
      <c r="D4500" s="492" t="s">
        <v>4090</v>
      </c>
    </row>
    <row r="4501" spans="1:4" x14ac:dyDescent="0.2">
      <c r="A4501" s="489" t="s">
        <v>9257</v>
      </c>
      <c r="B4501" s="489" t="s">
        <v>1184</v>
      </c>
      <c r="C4501" s="491">
        <v>8.66</v>
      </c>
      <c r="D4501" s="492" t="s">
        <v>4090</v>
      </c>
    </row>
    <row r="4502" spans="1:4" x14ac:dyDescent="0.2">
      <c r="A4502" s="489" t="s">
        <v>9257</v>
      </c>
      <c r="B4502" s="489" t="s">
        <v>1184</v>
      </c>
      <c r="C4502" s="491">
        <v>20.860000000000003</v>
      </c>
      <c r="D4502" s="492" t="s">
        <v>4090</v>
      </c>
    </row>
    <row r="4503" spans="1:4" x14ac:dyDescent="0.2">
      <c r="A4503" s="489" t="s">
        <v>9257</v>
      </c>
      <c r="B4503" s="489" t="s">
        <v>1184</v>
      </c>
      <c r="C4503" s="491">
        <v>8.4</v>
      </c>
      <c r="D4503" s="492" t="s">
        <v>4090</v>
      </c>
    </row>
    <row r="4504" spans="1:4" x14ac:dyDescent="0.2">
      <c r="A4504" s="489" t="s">
        <v>9257</v>
      </c>
      <c r="B4504" s="489" t="s">
        <v>1184</v>
      </c>
      <c r="C4504" s="491">
        <v>6.32</v>
      </c>
      <c r="D4504" s="492" t="s">
        <v>4090</v>
      </c>
    </row>
    <row r="4505" spans="1:4" x14ac:dyDescent="0.2">
      <c r="A4505" s="489" t="s">
        <v>9257</v>
      </c>
      <c r="B4505" s="489" t="s">
        <v>1184</v>
      </c>
      <c r="C4505" s="491">
        <v>45.53</v>
      </c>
      <c r="D4505" s="492" t="s">
        <v>4090</v>
      </c>
    </row>
    <row r="4506" spans="1:4" x14ac:dyDescent="0.2">
      <c r="A4506" s="489" t="s">
        <v>9257</v>
      </c>
      <c r="B4506" s="489" t="s">
        <v>1184</v>
      </c>
      <c r="C4506" s="491">
        <v>20.27</v>
      </c>
      <c r="D4506" s="492" t="s">
        <v>4090</v>
      </c>
    </row>
    <row r="4507" spans="1:4" x14ac:dyDescent="0.2">
      <c r="A4507" s="489" t="s">
        <v>9257</v>
      </c>
      <c r="B4507" s="489" t="s">
        <v>1184</v>
      </c>
      <c r="C4507" s="491">
        <v>6.3000000000000007</v>
      </c>
      <c r="D4507" s="492" t="s">
        <v>4090</v>
      </c>
    </row>
    <row r="4508" spans="1:4" x14ac:dyDescent="0.2">
      <c r="A4508" s="489" t="s">
        <v>9257</v>
      </c>
      <c r="B4508" s="489" t="s">
        <v>1184</v>
      </c>
      <c r="C4508" s="491">
        <v>68.48</v>
      </c>
      <c r="D4508" s="492" t="s">
        <v>4090</v>
      </c>
    </row>
    <row r="4509" spans="1:4" x14ac:dyDescent="0.2">
      <c r="A4509" s="489" t="s">
        <v>9257</v>
      </c>
      <c r="B4509" s="489" t="s">
        <v>1184</v>
      </c>
      <c r="C4509" s="491">
        <v>10.14</v>
      </c>
      <c r="D4509" s="492" t="s">
        <v>4090</v>
      </c>
    </row>
    <row r="4510" spans="1:4" x14ac:dyDescent="0.2">
      <c r="A4510" s="489" t="s">
        <v>9257</v>
      </c>
      <c r="B4510" s="489" t="s">
        <v>1184</v>
      </c>
      <c r="C4510" s="491">
        <v>46.39</v>
      </c>
      <c r="D4510" s="492" t="s">
        <v>4090</v>
      </c>
    </row>
    <row r="4511" spans="1:4" x14ac:dyDescent="0.2">
      <c r="A4511" s="489" t="s">
        <v>9257</v>
      </c>
      <c r="B4511" s="489" t="s">
        <v>1184</v>
      </c>
      <c r="C4511" s="491">
        <v>12.34</v>
      </c>
      <c r="D4511" s="492" t="s">
        <v>4090</v>
      </c>
    </row>
    <row r="4512" spans="1:4" x14ac:dyDescent="0.2">
      <c r="A4512" s="489" t="s">
        <v>9257</v>
      </c>
      <c r="B4512" s="489" t="s">
        <v>1184</v>
      </c>
      <c r="C4512" s="491">
        <v>68.27000000000001</v>
      </c>
      <c r="D4512" s="492" t="s">
        <v>4090</v>
      </c>
    </row>
    <row r="4513" spans="1:4" x14ac:dyDescent="0.2">
      <c r="A4513" s="489" t="s">
        <v>9257</v>
      </c>
      <c r="B4513" s="489" t="s">
        <v>229</v>
      </c>
      <c r="C4513" s="491">
        <v>27.290000000000003</v>
      </c>
      <c r="D4513" s="492" t="s">
        <v>4090</v>
      </c>
    </row>
    <row r="4514" spans="1:4" x14ac:dyDescent="0.2">
      <c r="A4514" s="489" t="s">
        <v>9257</v>
      </c>
      <c r="B4514" s="489" t="s">
        <v>1184</v>
      </c>
      <c r="C4514" s="491">
        <v>19.04</v>
      </c>
      <c r="D4514" s="492" t="s">
        <v>4090</v>
      </c>
    </row>
    <row r="4515" spans="1:4" x14ac:dyDescent="0.2">
      <c r="A4515" s="489" t="s">
        <v>9257</v>
      </c>
      <c r="B4515" s="489" t="s">
        <v>1184</v>
      </c>
      <c r="C4515" s="491">
        <v>26.89</v>
      </c>
      <c r="D4515" s="492" t="s">
        <v>4090</v>
      </c>
    </row>
    <row r="4516" spans="1:4" x14ac:dyDescent="0.2">
      <c r="A4516" s="489" t="s">
        <v>9257</v>
      </c>
      <c r="B4516" s="489" t="s">
        <v>1184</v>
      </c>
      <c r="C4516" s="491">
        <v>24.919999999999998</v>
      </c>
      <c r="D4516" s="492" t="s">
        <v>4090</v>
      </c>
    </row>
    <row r="4517" spans="1:4" x14ac:dyDescent="0.2">
      <c r="A4517" s="489" t="s">
        <v>9257</v>
      </c>
      <c r="B4517" s="489" t="s">
        <v>1184</v>
      </c>
      <c r="C4517" s="491">
        <v>15.68</v>
      </c>
      <c r="D4517" s="492" t="s">
        <v>4090</v>
      </c>
    </row>
    <row r="4518" spans="1:4" x14ac:dyDescent="0.2">
      <c r="A4518" s="489" t="s">
        <v>9257</v>
      </c>
      <c r="B4518" s="489" t="s">
        <v>1184</v>
      </c>
      <c r="C4518" s="491">
        <v>28.580000000000002</v>
      </c>
      <c r="D4518" s="492" t="s">
        <v>4090</v>
      </c>
    </row>
    <row r="4519" spans="1:4" x14ac:dyDescent="0.2">
      <c r="A4519" s="489" t="s">
        <v>9257</v>
      </c>
      <c r="B4519" s="489" t="s">
        <v>1184</v>
      </c>
      <c r="C4519" s="491">
        <v>33.629999999999995</v>
      </c>
      <c r="D4519" s="492" t="s">
        <v>4090</v>
      </c>
    </row>
    <row r="4520" spans="1:4" x14ac:dyDescent="0.2">
      <c r="A4520" s="489" t="s">
        <v>9257</v>
      </c>
      <c r="B4520" s="489" t="s">
        <v>1184</v>
      </c>
      <c r="C4520" s="491">
        <v>24.130000000000003</v>
      </c>
      <c r="D4520" s="492" t="s">
        <v>4090</v>
      </c>
    </row>
    <row r="4521" spans="1:4" x14ac:dyDescent="0.2">
      <c r="A4521" s="489" t="s">
        <v>9257</v>
      </c>
      <c r="B4521" s="489" t="s">
        <v>1184</v>
      </c>
      <c r="C4521" s="491">
        <v>13.73</v>
      </c>
      <c r="D4521" s="492" t="s">
        <v>4090</v>
      </c>
    </row>
    <row r="4522" spans="1:4" x14ac:dyDescent="0.2">
      <c r="A4522" s="489" t="s">
        <v>9257</v>
      </c>
      <c r="B4522" s="489" t="s">
        <v>1184</v>
      </c>
      <c r="C4522" s="491">
        <v>35.47</v>
      </c>
      <c r="D4522" s="492" t="s">
        <v>4090</v>
      </c>
    </row>
    <row r="4523" spans="1:4" x14ac:dyDescent="0.2">
      <c r="A4523" s="489" t="s">
        <v>9257</v>
      </c>
      <c r="B4523" s="489" t="s">
        <v>1184</v>
      </c>
      <c r="C4523" s="491">
        <v>34.85</v>
      </c>
      <c r="D4523" s="492" t="s">
        <v>4090</v>
      </c>
    </row>
    <row r="4524" spans="1:4" x14ac:dyDescent="0.2">
      <c r="A4524" s="489" t="s">
        <v>9257</v>
      </c>
      <c r="B4524" s="489" t="s">
        <v>1184</v>
      </c>
      <c r="C4524" s="491">
        <v>6.3000000000000007</v>
      </c>
      <c r="D4524" s="492" t="s">
        <v>4090</v>
      </c>
    </row>
    <row r="4525" spans="1:4" x14ac:dyDescent="0.2">
      <c r="A4525" s="489" t="s">
        <v>9257</v>
      </c>
      <c r="B4525" s="489" t="s">
        <v>1184</v>
      </c>
      <c r="C4525" s="491">
        <v>56.230000000000004</v>
      </c>
      <c r="D4525" s="492" t="s">
        <v>4090</v>
      </c>
    </row>
    <row r="4526" spans="1:4" x14ac:dyDescent="0.2">
      <c r="A4526" s="489" t="s">
        <v>9257</v>
      </c>
      <c r="B4526" s="489" t="s">
        <v>229</v>
      </c>
      <c r="C4526" s="491">
        <v>43.68</v>
      </c>
      <c r="D4526" s="492" t="s">
        <v>4090</v>
      </c>
    </row>
    <row r="4527" spans="1:4" x14ac:dyDescent="0.2">
      <c r="A4527" s="489" t="s">
        <v>9257</v>
      </c>
      <c r="B4527" s="489" t="s">
        <v>1184</v>
      </c>
      <c r="C4527" s="491">
        <v>66.78</v>
      </c>
      <c r="D4527" s="492" t="s">
        <v>4090</v>
      </c>
    </row>
    <row r="4528" spans="1:4" x14ac:dyDescent="0.2">
      <c r="A4528" s="489" t="s">
        <v>9257</v>
      </c>
      <c r="B4528" s="489" t="s">
        <v>1184</v>
      </c>
      <c r="C4528" s="491">
        <v>68.89</v>
      </c>
      <c r="D4528" s="492" t="s">
        <v>4090</v>
      </c>
    </row>
    <row r="4529" spans="1:4" x14ac:dyDescent="0.2">
      <c r="A4529" s="489" t="s">
        <v>9257</v>
      </c>
      <c r="B4529" s="489" t="s">
        <v>1184</v>
      </c>
      <c r="C4529" s="491">
        <v>11.360000000000001</v>
      </c>
      <c r="D4529" s="492" t="s">
        <v>4090</v>
      </c>
    </row>
    <row r="4530" spans="1:4" x14ac:dyDescent="0.2">
      <c r="A4530" s="489" t="s">
        <v>9257</v>
      </c>
      <c r="B4530" s="489" t="s">
        <v>1184</v>
      </c>
      <c r="C4530" s="491">
        <v>38.660000000000004</v>
      </c>
      <c r="D4530" s="492" t="s">
        <v>4090</v>
      </c>
    </row>
    <row r="4531" spans="1:4" x14ac:dyDescent="0.2">
      <c r="A4531" s="489" t="s">
        <v>9257</v>
      </c>
      <c r="B4531" s="489" t="s">
        <v>1184</v>
      </c>
      <c r="C4531" s="491">
        <v>29.78</v>
      </c>
      <c r="D4531" s="492" t="s">
        <v>4090</v>
      </c>
    </row>
    <row r="4532" spans="1:4" x14ac:dyDescent="0.2">
      <c r="A4532" s="489" t="s">
        <v>9257</v>
      </c>
      <c r="B4532" s="489" t="s">
        <v>1184</v>
      </c>
      <c r="C4532" s="491">
        <v>37.909999999999997</v>
      </c>
      <c r="D4532" s="492" t="s">
        <v>4090</v>
      </c>
    </row>
    <row r="4533" spans="1:4" x14ac:dyDescent="0.2">
      <c r="A4533" s="489" t="s">
        <v>9257</v>
      </c>
      <c r="B4533" s="489" t="s">
        <v>1184</v>
      </c>
      <c r="C4533" s="491">
        <v>17.880000000000003</v>
      </c>
      <c r="D4533" s="492" t="s">
        <v>4090</v>
      </c>
    </row>
    <row r="4534" spans="1:4" x14ac:dyDescent="0.2">
      <c r="A4534" s="489" t="s">
        <v>9257</v>
      </c>
      <c r="B4534" s="489" t="s">
        <v>1184</v>
      </c>
      <c r="C4534" s="491">
        <v>7.9500000000000011</v>
      </c>
      <c r="D4534" s="492" t="s">
        <v>4090</v>
      </c>
    </row>
    <row r="4535" spans="1:4" x14ac:dyDescent="0.2">
      <c r="A4535" s="489" t="s">
        <v>9257</v>
      </c>
      <c r="B4535" s="489" t="s">
        <v>1184</v>
      </c>
      <c r="C4535" s="491">
        <v>7.5299999999999994</v>
      </c>
      <c r="D4535" s="492" t="s">
        <v>4090</v>
      </c>
    </row>
    <row r="4536" spans="1:4" x14ac:dyDescent="0.2">
      <c r="A4536" s="489" t="s">
        <v>9257</v>
      </c>
      <c r="B4536" s="489" t="s">
        <v>1184</v>
      </c>
      <c r="C4536" s="491">
        <v>11.599999999999998</v>
      </c>
      <c r="D4536" s="492" t="s">
        <v>4090</v>
      </c>
    </row>
    <row r="4537" spans="1:4" x14ac:dyDescent="0.2">
      <c r="A4537" s="489" t="s">
        <v>9257</v>
      </c>
      <c r="B4537" s="489" t="s">
        <v>1184</v>
      </c>
      <c r="C4537" s="491">
        <v>14.19</v>
      </c>
      <c r="D4537" s="492" t="s">
        <v>4090</v>
      </c>
    </row>
    <row r="4538" spans="1:4" x14ac:dyDescent="0.2">
      <c r="A4538" s="489" t="s">
        <v>9257</v>
      </c>
      <c r="B4538" s="489" t="s">
        <v>1184</v>
      </c>
      <c r="C4538" s="491">
        <v>8.86</v>
      </c>
      <c r="D4538" s="492" t="s">
        <v>4090</v>
      </c>
    </row>
    <row r="4539" spans="1:4" x14ac:dyDescent="0.2">
      <c r="A4539" s="489" t="s">
        <v>9257</v>
      </c>
      <c r="B4539" s="489" t="s">
        <v>1184</v>
      </c>
      <c r="C4539" s="491">
        <v>73.92</v>
      </c>
      <c r="D4539" s="492" t="s">
        <v>4090</v>
      </c>
    </row>
    <row r="4540" spans="1:4" x14ac:dyDescent="0.2">
      <c r="A4540" s="489" t="s">
        <v>9257</v>
      </c>
      <c r="B4540" s="489" t="s">
        <v>1184</v>
      </c>
      <c r="C4540" s="491">
        <v>26.680000000000003</v>
      </c>
      <c r="D4540" s="492" t="s">
        <v>4090</v>
      </c>
    </row>
    <row r="4541" spans="1:4" x14ac:dyDescent="0.2">
      <c r="A4541" s="489" t="s">
        <v>9257</v>
      </c>
      <c r="B4541" s="489" t="s">
        <v>1184</v>
      </c>
      <c r="C4541" s="491">
        <v>9.64</v>
      </c>
      <c r="D4541" s="492" t="s">
        <v>4090</v>
      </c>
    </row>
    <row r="4542" spans="1:4" x14ac:dyDescent="0.2">
      <c r="A4542" s="489" t="s">
        <v>9257</v>
      </c>
      <c r="B4542" s="489" t="s">
        <v>1184</v>
      </c>
      <c r="C4542" s="491">
        <v>46.769999999999996</v>
      </c>
      <c r="D4542" s="492" t="s">
        <v>4090</v>
      </c>
    </row>
    <row r="4543" spans="1:4" x14ac:dyDescent="0.2">
      <c r="A4543" s="489" t="s">
        <v>9257</v>
      </c>
      <c r="B4543" s="489" t="s">
        <v>1184</v>
      </c>
      <c r="C4543" s="491">
        <v>35.81</v>
      </c>
      <c r="D4543" s="492" t="s">
        <v>4090</v>
      </c>
    </row>
    <row r="4544" spans="1:4" x14ac:dyDescent="0.2">
      <c r="A4544" s="489" t="s">
        <v>9257</v>
      </c>
      <c r="B4544" s="489" t="s">
        <v>1184</v>
      </c>
      <c r="C4544" s="491">
        <v>15.540000000000001</v>
      </c>
      <c r="D4544" s="492" t="s">
        <v>4090</v>
      </c>
    </row>
    <row r="4545" spans="1:4" x14ac:dyDescent="0.2">
      <c r="A4545" s="489" t="s">
        <v>9257</v>
      </c>
      <c r="B4545" s="489" t="s">
        <v>1184</v>
      </c>
      <c r="C4545" s="491">
        <v>13.660000000000002</v>
      </c>
      <c r="D4545" s="492" t="s">
        <v>4090</v>
      </c>
    </row>
    <row r="4546" spans="1:4" x14ac:dyDescent="0.2">
      <c r="A4546" s="489" t="s">
        <v>9257</v>
      </c>
      <c r="B4546" s="489" t="s">
        <v>1184</v>
      </c>
      <c r="C4546" s="491">
        <v>22.97</v>
      </c>
      <c r="D4546" s="492" t="s">
        <v>4090</v>
      </c>
    </row>
    <row r="4547" spans="1:4" x14ac:dyDescent="0.2">
      <c r="A4547" s="489" t="s">
        <v>9257</v>
      </c>
      <c r="B4547" s="489" t="s">
        <v>1184</v>
      </c>
      <c r="C4547" s="491">
        <v>21.830000000000002</v>
      </c>
      <c r="D4547" s="492" t="s">
        <v>4090</v>
      </c>
    </row>
    <row r="4548" spans="1:4" x14ac:dyDescent="0.2">
      <c r="A4548" s="489" t="s">
        <v>9257</v>
      </c>
      <c r="B4548" s="489" t="s">
        <v>1184</v>
      </c>
      <c r="C4548" s="491">
        <v>4.6499999999999995</v>
      </c>
      <c r="D4548" s="492" t="s">
        <v>4090</v>
      </c>
    </row>
    <row r="4549" spans="1:4" x14ac:dyDescent="0.2">
      <c r="A4549" s="489" t="s">
        <v>9257</v>
      </c>
      <c r="B4549" s="489" t="s">
        <v>1184</v>
      </c>
      <c r="C4549" s="491">
        <v>19.28</v>
      </c>
      <c r="D4549" s="492" t="s">
        <v>4090</v>
      </c>
    </row>
    <row r="4550" spans="1:4" x14ac:dyDescent="0.2">
      <c r="A4550" s="489" t="s">
        <v>9257</v>
      </c>
      <c r="B4550" s="489" t="s">
        <v>1184</v>
      </c>
      <c r="C4550" s="491">
        <v>46.01</v>
      </c>
      <c r="D4550" s="492" t="s">
        <v>4090</v>
      </c>
    </row>
    <row r="4551" spans="1:4" x14ac:dyDescent="0.2">
      <c r="A4551" s="489" t="s">
        <v>9257</v>
      </c>
      <c r="B4551" s="489" t="s">
        <v>1184</v>
      </c>
      <c r="C4551" s="491">
        <v>28.76</v>
      </c>
      <c r="D4551" s="492" t="s">
        <v>4090</v>
      </c>
    </row>
    <row r="4552" spans="1:4" x14ac:dyDescent="0.2">
      <c r="A4552" s="489" t="s">
        <v>9257</v>
      </c>
      <c r="B4552" s="489" t="s">
        <v>1184</v>
      </c>
      <c r="C4552" s="491">
        <v>15.690000000000001</v>
      </c>
      <c r="D4552" s="492" t="s">
        <v>4090</v>
      </c>
    </row>
    <row r="4553" spans="1:4" x14ac:dyDescent="0.2">
      <c r="A4553" s="489" t="s">
        <v>9257</v>
      </c>
      <c r="B4553" s="489" t="s">
        <v>1184</v>
      </c>
      <c r="C4553" s="491">
        <v>12.67</v>
      </c>
      <c r="D4553" s="492" t="s">
        <v>4090</v>
      </c>
    </row>
    <row r="4554" spans="1:4" x14ac:dyDescent="0.2">
      <c r="A4554" s="489" t="s">
        <v>9257</v>
      </c>
      <c r="B4554" s="489" t="s">
        <v>1184</v>
      </c>
      <c r="C4554" s="491">
        <v>24.56</v>
      </c>
      <c r="D4554" s="492" t="s">
        <v>4090</v>
      </c>
    </row>
    <row r="4555" spans="1:4" x14ac:dyDescent="0.2">
      <c r="A4555" s="489" t="s">
        <v>9257</v>
      </c>
      <c r="B4555" s="489" t="s">
        <v>1184</v>
      </c>
      <c r="C4555" s="491">
        <v>62.430000000000007</v>
      </c>
      <c r="D4555" s="492" t="s">
        <v>4090</v>
      </c>
    </row>
    <row r="4556" spans="1:4" x14ac:dyDescent="0.2">
      <c r="A4556" s="489" t="s">
        <v>9257</v>
      </c>
      <c r="B4556" s="489" t="s">
        <v>1184</v>
      </c>
      <c r="C4556" s="491">
        <v>21.290000000000003</v>
      </c>
      <c r="D4556" s="492" t="s">
        <v>4090</v>
      </c>
    </row>
    <row r="4557" spans="1:4" x14ac:dyDescent="0.2">
      <c r="A4557" s="489" t="s">
        <v>9257</v>
      </c>
      <c r="B4557" s="489" t="s">
        <v>1184</v>
      </c>
      <c r="C4557" s="491">
        <v>17.130000000000003</v>
      </c>
      <c r="D4557" s="492" t="s">
        <v>4090</v>
      </c>
    </row>
    <row r="4558" spans="1:4" x14ac:dyDescent="0.2">
      <c r="A4558" s="489" t="s">
        <v>9257</v>
      </c>
      <c r="B4558" s="489" t="s">
        <v>1184</v>
      </c>
      <c r="C4558" s="491">
        <v>103.85000000000001</v>
      </c>
      <c r="D4558" s="492" t="s">
        <v>4090</v>
      </c>
    </row>
    <row r="4559" spans="1:4" x14ac:dyDescent="0.2">
      <c r="A4559" s="489" t="s">
        <v>9257</v>
      </c>
      <c r="B4559" s="489" t="s">
        <v>1184</v>
      </c>
      <c r="C4559" s="491">
        <v>12.259999999999998</v>
      </c>
      <c r="D4559" s="492" t="s">
        <v>4090</v>
      </c>
    </row>
    <row r="4560" spans="1:4" x14ac:dyDescent="0.2">
      <c r="A4560" s="489" t="s">
        <v>9257</v>
      </c>
      <c r="B4560" s="489" t="s">
        <v>229</v>
      </c>
      <c r="C4560" s="491">
        <v>25.75</v>
      </c>
      <c r="D4560" s="492" t="s">
        <v>4090</v>
      </c>
    </row>
    <row r="4561" spans="1:4" x14ac:dyDescent="0.2">
      <c r="A4561" s="489" t="s">
        <v>9257</v>
      </c>
      <c r="B4561" s="489" t="s">
        <v>1184</v>
      </c>
      <c r="C4561" s="491">
        <v>15.11</v>
      </c>
      <c r="D4561" s="492" t="s">
        <v>4090</v>
      </c>
    </row>
    <row r="4562" spans="1:4" x14ac:dyDescent="0.2">
      <c r="A4562" s="489" t="s">
        <v>9257</v>
      </c>
      <c r="B4562" s="489" t="s">
        <v>1184</v>
      </c>
      <c r="C4562" s="491">
        <v>45.379999999999995</v>
      </c>
      <c r="D4562" s="492" t="s">
        <v>4090</v>
      </c>
    </row>
    <row r="4563" spans="1:4" x14ac:dyDescent="0.2">
      <c r="A4563" s="489" t="s">
        <v>9257</v>
      </c>
      <c r="B4563" s="489" t="s">
        <v>1184</v>
      </c>
      <c r="C4563" s="491">
        <v>17.12</v>
      </c>
      <c r="D4563" s="492" t="s">
        <v>4090</v>
      </c>
    </row>
    <row r="4564" spans="1:4" x14ac:dyDescent="0.2">
      <c r="A4564" s="489" t="s">
        <v>9257</v>
      </c>
      <c r="B4564" s="489" t="s">
        <v>1184</v>
      </c>
      <c r="C4564" s="491">
        <v>23.119999999999997</v>
      </c>
      <c r="D4564" s="492" t="s">
        <v>4090</v>
      </c>
    </row>
    <row r="4565" spans="1:4" x14ac:dyDescent="0.2">
      <c r="A4565" s="489" t="s">
        <v>9257</v>
      </c>
      <c r="B4565" s="489" t="s">
        <v>1184</v>
      </c>
      <c r="C4565" s="491">
        <v>55.68</v>
      </c>
      <c r="D4565" s="492" t="s">
        <v>4090</v>
      </c>
    </row>
    <row r="4566" spans="1:4" x14ac:dyDescent="0.2">
      <c r="A4566" s="489" t="s">
        <v>9257</v>
      </c>
      <c r="B4566" s="489" t="s">
        <v>1184</v>
      </c>
      <c r="C4566" s="491">
        <v>17.04</v>
      </c>
      <c r="D4566" s="492" t="s">
        <v>4090</v>
      </c>
    </row>
    <row r="4567" spans="1:4" x14ac:dyDescent="0.2">
      <c r="A4567" s="489" t="s">
        <v>9257</v>
      </c>
      <c r="B4567" s="489" t="s">
        <v>1184</v>
      </c>
      <c r="C4567" s="491">
        <v>15.21</v>
      </c>
      <c r="D4567" s="492" t="s">
        <v>4090</v>
      </c>
    </row>
    <row r="4568" spans="1:4" x14ac:dyDescent="0.2">
      <c r="A4568" s="489" t="s">
        <v>9257</v>
      </c>
      <c r="B4568" s="489" t="s">
        <v>1184</v>
      </c>
      <c r="C4568" s="491">
        <v>17.500000000000004</v>
      </c>
      <c r="D4568" s="492" t="s">
        <v>4090</v>
      </c>
    </row>
    <row r="4569" spans="1:4" x14ac:dyDescent="0.2">
      <c r="A4569" s="489" t="s">
        <v>9257</v>
      </c>
      <c r="B4569" s="489" t="s">
        <v>1184</v>
      </c>
      <c r="C4569" s="491">
        <v>11.830000000000002</v>
      </c>
      <c r="D4569" s="492" t="s">
        <v>4090</v>
      </c>
    </row>
    <row r="4570" spans="1:4" x14ac:dyDescent="0.2">
      <c r="A4570" s="489" t="s">
        <v>9257</v>
      </c>
      <c r="B4570" s="489" t="s">
        <v>1184</v>
      </c>
      <c r="C4570" s="491">
        <v>11.32</v>
      </c>
      <c r="D4570" s="492" t="s">
        <v>4090</v>
      </c>
    </row>
    <row r="4571" spans="1:4" x14ac:dyDescent="0.2">
      <c r="A4571" s="489" t="s">
        <v>9257</v>
      </c>
      <c r="B4571" s="489" t="s">
        <v>1184</v>
      </c>
      <c r="C4571" s="491">
        <v>86.990000000000009</v>
      </c>
      <c r="D4571" s="492" t="s">
        <v>4090</v>
      </c>
    </row>
    <row r="4572" spans="1:4" x14ac:dyDescent="0.2">
      <c r="A4572" s="489" t="s">
        <v>9257</v>
      </c>
      <c r="B4572" s="489" t="s">
        <v>1184</v>
      </c>
      <c r="C4572" s="491">
        <v>9.5400000000000009</v>
      </c>
      <c r="D4572" s="492" t="s">
        <v>4090</v>
      </c>
    </row>
    <row r="4573" spans="1:4" x14ac:dyDescent="0.2">
      <c r="A4573" s="489" t="s">
        <v>9257</v>
      </c>
      <c r="B4573" s="489" t="s">
        <v>1184</v>
      </c>
      <c r="C4573" s="491">
        <v>73.11999999999999</v>
      </c>
      <c r="D4573" s="492" t="s">
        <v>4090</v>
      </c>
    </row>
    <row r="4574" spans="1:4" x14ac:dyDescent="0.2">
      <c r="A4574" s="489" t="s">
        <v>9257</v>
      </c>
      <c r="B4574" s="489" t="s">
        <v>1184</v>
      </c>
      <c r="C4574" s="491">
        <v>74.69</v>
      </c>
      <c r="D4574" s="492" t="s">
        <v>4090</v>
      </c>
    </row>
    <row r="4575" spans="1:4" x14ac:dyDescent="0.2">
      <c r="A4575" s="489" t="s">
        <v>9257</v>
      </c>
      <c r="B4575" s="489" t="s">
        <v>1184</v>
      </c>
      <c r="C4575" s="491">
        <v>15.840000000000002</v>
      </c>
      <c r="D4575" s="492" t="s">
        <v>4090</v>
      </c>
    </row>
    <row r="4576" spans="1:4" x14ac:dyDescent="0.2">
      <c r="A4576" s="489" t="s">
        <v>9257</v>
      </c>
      <c r="B4576" s="489" t="s">
        <v>1184</v>
      </c>
      <c r="C4576" s="491">
        <v>11.920000000000002</v>
      </c>
      <c r="D4576" s="492" t="s">
        <v>4090</v>
      </c>
    </row>
    <row r="4577" spans="1:4" x14ac:dyDescent="0.2">
      <c r="A4577" s="489" t="s">
        <v>9257</v>
      </c>
      <c r="B4577" s="489" t="s">
        <v>1184</v>
      </c>
      <c r="C4577" s="491">
        <v>20.57</v>
      </c>
      <c r="D4577" s="492" t="s">
        <v>4090</v>
      </c>
    </row>
    <row r="4578" spans="1:4" x14ac:dyDescent="0.2">
      <c r="A4578" s="489" t="s">
        <v>9257</v>
      </c>
      <c r="B4578" s="489" t="s">
        <v>1184</v>
      </c>
      <c r="C4578" s="491">
        <v>12.219999999999999</v>
      </c>
      <c r="D4578" s="492" t="s">
        <v>4090</v>
      </c>
    </row>
    <row r="4579" spans="1:4" x14ac:dyDescent="0.2">
      <c r="A4579" s="489" t="s">
        <v>9257</v>
      </c>
      <c r="B4579" s="489" t="s">
        <v>1184</v>
      </c>
      <c r="C4579" s="491">
        <v>11.280000000000001</v>
      </c>
      <c r="D4579" s="492" t="s">
        <v>4090</v>
      </c>
    </row>
    <row r="4580" spans="1:4" x14ac:dyDescent="0.2">
      <c r="A4580" s="489" t="s">
        <v>9257</v>
      </c>
      <c r="B4580" s="489" t="s">
        <v>1184</v>
      </c>
      <c r="C4580" s="491">
        <v>27.939999999999998</v>
      </c>
      <c r="D4580" s="492" t="s">
        <v>4090</v>
      </c>
    </row>
    <row r="4581" spans="1:4" x14ac:dyDescent="0.2">
      <c r="A4581" s="489" t="s">
        <v>9257</v>
      </c>
      <c r="B4581" s="489" t="s">
        <v>1184</v>
      </c>
      <c r="C4581" s="491">
        <v>15.89</v>
      </c>
      <c r="D4581" s="492" t="s">
        <v>4090</v>
      </c>
    </row>
    <row r="4582" spans="1:4" x14ac:dyDescent="0.2">
      <c r="A4582" s="489" t="s">
        <v>9257</v>
      </c>
      <c r="B4582" s="489" t="s">
        <v>1184</v>
      </c>
      <c r="C4582" s="491">
        <v>89.52000000000001</v>
      </c>
      <c r="D4582" s="492" t="s">
        <v>4090</v>
      </c>
    </row>
    <row r="4583" spans="1:4" x14ac:dyDescent="0.2">
      <c r="A4583" s="489" t="s">
        <v>9257</v>
      </c>
      <c r="B4583" s="489" t="s">
        <v>1184</v>
      </c>
      <c r="C4583" s="491">
        <v>83.33</v>
      </c>
      <c r="D4583" s="492" t="s">
        <v>4090</v>
      </c>
    </row>
    <row r="4584" spans="1:4" x14ac:dyDescent="0.2">
      <c r="A4584" s="489" t="s">
        <v>9257</v>
      </c>
      <c r="B4584" s="489" t="s">
        <v>1184</v>
      </c>
      <c r="C4584" s="491">
        <v>67.820000000000007</v>
      </c>
      <c r="D4584" s="492" t="s">
        <v>4090</v>
      </c>
    </row>
    <row r="4585" spans="1:4" x14ac:dyDescent="0.2">
      <c r="A4585" s="489" t="s">
        <v>9257</v>
      </c>
      <c r="B4585" s="489" t="s">
        <v>1184</v>
      </c>
      <c r="C4585" s="491">
        <v>12.989999999999998</v>
      </c>
      <c r="D4585" s="492" t="s">
        <v>4090</v>
      </c>
    </row>
    <row r="4586" spans="1:4" x14ac:dyDescent="0.2">
      <c r="A4586" s="489" t="s">
        <v>9257</v>
      </c>
      <c r="B4586" s="489" t="s">
        <v>1184</v>
      </c>
      <c r="C4586" s="491">
        <v>61.610000000000007</v>
      </c>
      <c r="D4586" s="492" t="s">
        <v>4090</v>
      </c>
    </row>
    <row r="4587" spans="1:4" x14ac:dyDescent="0.2">
      <c r="A4587" s="489" t="s">
        <v>9257</v>
      </c>
      <c r="B4587" s="489" t="s">
        <v>1184</v>
      </c>
      <c r="C4587" s="491">
        <v>8.629999999999999</v>
      </c>
      <c r="D4587" s="492" t="s">
        <v>4090</v>
      </c>
    </row>
    <row r="4588" spans="1:4" x14ac:dyDescent="0.2">
      <c r="A4588" s="489" t="s">
        <v>9257</v>
      </c>
      <c r="B4588" s="489" t="s">
        <v>1184</v>
      </c>
      <c r="C4588" s="491">
        <v>101.36000000000001</v>
      </c>
      <c r="D4588" s="492" t="s">
        <v>4090</v>
      </c>
    </row>
    <row r="4589" spans="1:4" x14ac:dyDescent="0.2">
      <c r="A4589" s="489" t="s">
        <v>9257</v>
      </c>
      <c r="B4589" s="489" t="s">
        <v>1184</v>
      </c>
      <c r="C4589" s="491">
        <v>10.83</v>
      </c>
      <c r="D4589" s="492" t="s">
        <v>4090</v>
      </c>
    </row>
    <row r="4590" spans="1:4" x14ac:dyDescent="0.2">
      <c r="A4590" s="489" t="s">
        <v>9257</v>
      </c>
      <c r="B4590" s="489" t="s">
        <v>1182</v>
      </c>
      <c r="C4590" s="491">
        <v>54.99</v>
      </c>
      <c r="D4590" s="492" t="s">
        <v>4090</v>
      </c>
    </row>
    <row r="4591" spans="1:4" x14ac:dyDescent="0.2">
      <c r="A4591" s="489" t="s">
        <v>9257</v>
      </c>
      <c r="B4591" s="489" t="s">
        <v>1184</v>
      </c>
      <c r="C4591" s="491">
        <v>12.94</v>
      </c>
      <c r="D4591" s="492" t="s">
        <v>4090</v>
      </c>
    </row>
    <row r="4592" spans="1:4" x14ac:dyDescent="0.2">
      <c r="A4592" s="489" t="s">
        <v>9257</v>
      </c>
      <c r="B4592" s="489" t="s">
        <v>1184</v>
      </c>
      <c r="C4592" s="491">
        <v>26.28</v>
      </c>
      <c r="D4592" s="492" t="s">
        <v>4090</v>
      </c>
    </row>
    <row r="4593" spans="1:4" x14ac:dyDescent="0.2">
      <c r="A4593" s="489" t="s">
        <v>9257</v>
      </c>
      <c r="B4593" s="489" t="s">
        <v>1184</v>
      </c>
      <c r="C4593" s="491">
        <v>13.53</v>
      </c>
      <c r="D4593" s="492" t="s">
        <v>4090</v>
      </c>
    </row>
    <row r="4594" spans="1:4" x14ac:dyDescent="0.2">
      <c r="A4594" s="489" t="s">
        <v>9257</v>
      </c>
      <c r="B4594" s="489" t="s">
        <v>1184</v>
      </c>
      <c r="C4594" s="491">
        <v>12.34</v>
      </c>
      <c r="D4594" s="492" t="s">
        <v>4090</v>
      </c>
    </row>
    <row r="4595" spans="1:4" x14ac:dyDescent="0.2">
      <c r="A4595" s="489" t="s">
        <v>9257</v>
      </c>
      <c r="B4595" s="489" t="s">
        <v>1184</v>
      </c>
      <c r="C4595" s="491">
        <v>34.419999999999995</v>
      </c>
      <c r="D4595" s="492" t="s">
        <v>4090</v>
      </c>
    </row>
    <row r="4596" spans="1:4" x14ac:dyDescent="0.2">
      <c r="A4596" s="489" t="s">
        <v>9257</v>
      </c>
      <c r="B4596" s="489" t="s">
        <v>1184</v>
      </c>
      <c r="C4596" s="491">
        <v>4.7400000000000011</v>
      </c>
      <c r="D4596" s="492" t="s">
        <v>4090</v>
      </c>
    </row>
    <row r="4597" spans="1:4" x14ac:dyDescent="0.2">
      <c r="A4597" s="489" t="s">
        <v>9257</v>
      </c>
      <c r="B4597" s="489" t="s">
        <v>1184</v>
      </c>
      <c r="C4597" s="491">
        <v>11.370000000000001</v>
      </c>
      <c r="D4597" s="492" t="s">
        <v>4090</v>
      </c>
    </row>
    <row r="4598" spans="1:4" x14ac:dyDescent="0.2">
      <c r="A4598" s="489" t="s">
        <v>9257</v>
      </c>
      <c r="B4598" s="489" t="s">
        <v>1184</v>
      </c>
      <c r="C4598" s="491">
        <v>11.059999999999999</v>
      </c>
      <c r="D4598" s="492" t="s">
        <v>4090</v>
      </c>
    </row>
    <row r="4599" spans="1:4" x14ac:dyDescent="0.2">
      <c r="A4599" s="489" t="s">
        <v>9257</v>
      </c>
      <c r="B4599" s="489" t="s">
        <v>1184</v>
      </c>
      <c r="C4599" s="491">
        <v>10.050000000000001</v>
      </c>
      <c r="D4599" s="492" t="s">
        <v>4090</v>
      </c>
    </row>
    <row r="4600" spans="1:4" x14ac:dyDescent="0.2">
      <c r="A4600" s="489" t="s">
        <v>9257</v>
      </c>
      <c r="B4600" s="489" t="s">
        <v>1184</v>
      </c>
      <c r="C4600" s="491">
        <v>62.67</v>
      </c>
      <c r="D4600" s="492" t="s">
        <v>4090</v>
      </c>
    </row>
    <row r="4601" spans="1:4" x14ac:dyDescent="0.2">
      <c r="A4601" s="489" t="s">
        <v>9257</v>
      </c>
      <c r="B4601" s="489" t="s">
        <v>1184</v>
      </c>
      <c r="C4601" s="491">
        <v>27.57</v>
      </c>
      <c r="D4601" s="492" t="s">
        <v>4090</v>
      </c>
    </row>
    <row r="4602" spans="1:4" x14ac:dyDescent="0.2">
      <c r="A4602" s="489" t="s">
        <v>9257</v>
      </c>
      <c r="B4602" s="489" t="s">
        <v>1184</v>
      </c>
      <c r="C4602" s="491">
        <v>20.78</v>
      </c>
      <c r="D4602" s="492" t="s">
        <v>4090</v>
      </c>
    </row>
    <row r="4603" spans="1:4" x14ac:dyDescent="0.2">
      <c r="A4603" s="489" t="s">
        <v>9257</v>
      </c>
      <c r="B4603" s="489" t="s">
        <v>1184</v>
      </c>
      <c r="C4603" s="491">
        <v>28.41</v>
      </c>
      <c r="D4603" s="492" t="s">
        <v>4090</v>
      </c>
    </row>
    <row r="4604" spans="1:4" x14ac:dyDescent="0.2">
      <c r="A4604" s="489" t="s">
        <v>9257</v>
      </c>
      <c r="B4604" s="489" t="s">
        <v>1184</v>
      </c>
      <c r="C4604" s="491">
        <v>16.68</v>
      </c>
      <c r="D4604" s="492" t="s">
        <v>4090</v>
      </c>
    </row>
    <row r="4605" spans="1:4" x14ac:dyDescent="0.2">
      <c r="A4605" s="489" t="s">
        <v>9257</v>
      </c>
      <c r="B4605" s="489" t="s">
        <v>1184</v>
      </c>
      <c r="C4605" s="491">
        <v>82.82</v>
      </c>
      <c r="D4605" s="492" t="s">
        <v>4090</v>
      </c>
    </row>
    <row r="4606" spans="1:4" x14ac:dyDescent="0.2">
      <c r="A4606" s="489" t="s">
        <v>9257</v>
      </c>
      <c r="B4606" s="489" t="s">
        <v>1184</v>
      </c>
      <c r="C4606" s="491">
        <v>23.36</v>
      </c>
      <c r="D4606" s="492" t="s">
        <v>4090</v>
      </c>
    </row>
    <row r="4607" spans="1:4" x14ac:dyDescent="0.2">
      <c r="A4607" s="489" t="s">
        <v>9257</v>
      </c>
      <c r="B4607" s="489" t="s">
        <v>1184</v>
      </c>
      <c r="C4607" s="491">
        <v>19.47</v>
      </c>
      <c r="D4607" s="492" t="s">
        <v>4090</v>
      </c>
    </row>
    <row r="4608" spans="1:4" x14ac:dyDescent="0.2">
      <c r="A4608" s="489" t="s">
        <v>9257</v>
      </c>
      <c r="B4608" s="489" t="s">
        <v>1184</v>
      </c>
      <c r="C4608" s="491">
        <v>79.399999999999991</v>
      </c>
      <c r="D4608" s="492" t="s">
        <v>4090</v>
      </c>
    </row>
    <row r="4609" spans="1:4" x14ac:dyDescent="0.2">
      <c r="A4609" s="489" t="s">
        <v>9257</v>
      </c>
      <c r="B4609" s="489" t="s">
        <v>1184</v>
      </c>
      <c r="C4609" s="491">
        <v>17.46</v>
      </c>
      <c r="D4609" s="492" t="s">
        <v>4090</v>
      </c>
    </row>
    <row r="4610" spans="1:4" x14ac:dyDescent="0.2">
      <c r="A4610" s="489" t="s">
        <v>9257</v>
      </c>
      <c r="B4610" s="489" t="s">
        <v>1184</v>
      </c>
      <c r="C4610" s="491">
        <v>64.450000000000017</v>
      </c>
      <c r="D4610" s="492" t="s">
        <v>4090</v>
      </c>
    </row>
    <row r="4611" spans="1:4" x14ac:dyDescent="0.2">
      <c r="A4611" s="489" t="s">
        <v>9257</v>
      </c>
      <c r="B4611" s="489" t="s">
        <v>1184</v>
      </c>
      <c r="C4611" s="491">
        <v>17.809999999999999</v>
      </c>
      <c r="D4611" s="492" t="s">
        <v>4090</v>
      </c>
    </row>
    <row r="4612" spans="1:4" x14ac:dyDescent="0.2">
      <c r="A4612" s="489" t="s">
        <v>9257</v>
      </c>
      <c r="B4612" s="489" t="s">
        <v>1184</v>
      </c>
      <c r="C4612" s="491">
        <v>13.549999999999999</v>
      </c>
      <c r="D4612" s="492" t="s">
        <v>4090</v>
      </c>
    </row>
    <row r="4613" spans="1:4" x14ac:dyDescent="0.2">
      <c r="A4613" s="489" t="s">
        <v>9257</v>
      </c>
      <c r="B4613" s="489" t="s">
        <v>1184</v>
      </c>
      <c r="C4613" s="491">
        <v>17.130000000000003</v>
      </c>
      <c r="D4613" s="492" t="s">
        <v>4090</v>
      </c>
    </row>
    <row r="4614" spans="1:4" x14ac:dyDescent="0.2">
      <c r="A4614" s="489" t="s">
        <v>9257</v>
      </c>
      <c r="B4614" s="489" t="s">
        <v>1184</v>
      </c>
      <c r="C4614" s="491">
        <v>10.25</v>
      </c>
      <c r="D4614" s="492" t="s">
        <v>4090</v>
      </c>
    </row>
    <row r="4615" spans="1:4" x14ac:dyDescent="0.2">
      <c r="A4615" s="489" t="s">
        <v>9257</v>
      </c>
      <c r="B4615" s="489" t="s">
        <v>1184</v>
      </c>
      <c r="C4615" s="491">
        <v>9.32</v>
      </c>
      <c r="D4615" s="492" t="s">
        <v>4090</v>
      </c>
    </row>
    <row r="4616" spans="1:4" x14ac:dyDescent="0.2">
      <c r="A4616" s="489" t="s">
        <v>9257</v>
      </c>
      <c r="B4616" s="489" t="s">
        <v>1184</v>
      </c>
      <c r="C4616" s="491">
        <v>10.59</v>
      </c>
      <c r="D4616" s="492" t="s">
        <v>4090</v>
      </c>
    </row>
    <row r="4617" spans="1:4" x14ac:dyDescent="0.2">
      <c r="A4617" s="489" t="s">
        <v>9257</v>
      </c>
      <c r="B4617" s="489" t="s">
        <v>1184</v>
      </c>
      <c r="C4617" s="491">
        <v>19.309999999999999</v>
      </c>
      <c r="D4617" s="492" t="s">
        <v>4090</v>
      </c>
    </row>
    <row r="4618" spans="1:4" x14ac:dyDescent="0.2">
      <c r="A4618" s="489" t="s">
        <v>9257</v>
      </c>
      <c r="B4618" s="489" t="s">
        <v>1184</v>
      </c>
      <c r="C4618" s="491">
        <v>24.250000000000004</v>
      </c>
      <c r="D4618" s="492" t="s">
        <v>4090</v>
      </c>
    </row>
    <row r="4619" spans="1:4" x14ac:dyDescent="0.2">
      <c r="A4619" s="489" t="s">
        <v>9257</v>
      </c>
      <c r="B4619" s="489" t="s">
        <v>1184</v>
      </c>
      <c r="C4619" s="491">
        <v>7</v>
      </c>
      <c r="D4619" s="492" t="s">
        <v>4090</v>
      </c>
    </row>
    <row r="4620" spans="1:4" x14ac:dyDescent="0.2">
      <c r="A4620" s="489" t="s">
        <v>9257</v>
      </c>
      <c r="B4620" s="489" t="s">
        <v>1184</v>
      </c>
      <c r="C4620" s="491">
        <v>77.23</v>
      </c>
      <c r="D4620" s="492" t="s">
        <v>4090</v>
      </c>
    </row>
    <row r="4621" spans="1:4" x14ac:dyDescent="0.2">
      <c r="A4621" s="489" t="s">
        <v>9257</v>
      </c>
      <c r="B4621" s="489" t="s">
        <v>1184</v>
      </c>
      <c r="C4621" s="491">
        <v>9.4200000000000017</v>
      </c>
      <c r="D4621" s="492" t="s">
        <v>4090</v>
      </c>
    </row>
    <row r="4622" spans="1:4" x14ac:dyDescent="0.2">
      <c r="A4622" s="489" t="s">
        <v>9257</v>
      </c>
      <c r="B4622" s="489" t="s">
        <v>1184</v>
      </c>
      <c r="C4622" s="491">
        <v>15.410000000000002</v>
      </c>
      <c r="D4622" s="492" t="s">
        <v>4090</v>
      </c>
    </row>
    <row r="4623" spans="1:4" x14ac:dyDescent="0.2">
      <c r="A4623" s="489" t="s">
        <v>9257</v>
      </c>
      <c r="B4623" s="489" t="s">
        <v>1184</v>
      </c>
      <c r="C4623" s="491">
        <v>14.02</v>
      </c>
      <c r="D4623" s="492" t="s">
        <v>4090</v>
      </c>
    </row>
    <row r="4624" spans="1:4" x14ac:dyDescent="0.2">
      <c r="A4624" s="489" t="s">
        <v>9257</v>
      </c>
      <c r="B4624" s="489" t="s">
        <v>1184</v>
      </c>
      <c r="C4624" s="491">
        <v>32.580000000000005</v>
      </c>
      <c r="D4624" s="492" t="s">
        <v>4090</v>
      </c>
    </row>
    <row r="4625" spans="1:4" x14ac:dyDescent="0.2">
      <c r="A4625" s="489" t="s">
        <v>9257</v>
      </c>
      <c r="B4625" s="489" t="s">
        <v>1184</v>
      </c>
      <c r="C4625" s="491">
        <v>7.99</v>
      </c>
      <c r="D4625" s="492" t="s">
        <v>4090</v>
      </c>
    </row>
    <row r="4626" spans="1:4" x14ac:dyDescent="0.2">
      <c r="A4626" s="489" t="s">
        <v>9257</v>
      </c>
      <c r="B4626" s="489" t="s">
        <v>1184</v>
      </c>
      <c r="C4626" s="491">
        <v>7.43</v>
      </c>
      <c r="D4626" s="492" t="s">
        <v>4090</v>
      </c>
    </row>
    <row r="4627" spans="1:4" x14ac:dyDescent="0.2">
      <c r="A4627" s="489" t="s">
        <v>9257</v>
      </c>
      <c r="B4627" s="489" t="s">
        <v>1184</v>
      </c>
      <c r="C4627" s="491">
        <v>11.770000000000003</v>
      </c>
      <c r="D4627" s="492" t="s">
        <v>4090</v>
      </c>
    </row>
    <row r="4628" spans="1:4" x14ac:dyDescent="0.2">
      <c r="A4628" s="489" t="s">
        <v>9257</v>
      </c>
      <c r="B4628" s="489" t="s">
        <v>1184</v>
      </c>
      <c r="C4628" s="491">
        <v>17.2</v>
      </c>
      <c r="D4628" s="492" t="s">
        <v>4090</v>
      </c>
    </row>
    <row r="4629" spans="1:4" x14ac:dyDescent="0.2">
      <c r="A4629" s="489" t="s">
        <v>9257</v>
      </c>
      <c r="B4629" s="489" t="s">
        <v>1184</v>
      </c>
      <c r="C4629" s="491">
        <v>13.690000000000001</v>
      </c>
      <c r="D4629" s="492" t="s">
        <v>4090</v>
      </c>
    </row>
    <row r="4630" spans="1:4" x14ac:dyDescent="0.2">
      <c r="A4630" s="489" t="s">
        <v>9257</v>
      </c>
      <c r="B4630" s="489" t="s">
        <v>1184</v>
      </c>
      <c r="C4630" s="491">
        <v>14.600000000000001</v>
      </c>
      <c r="D4630" s="492" t="s">
        <v>4090</v>
      </c>
    </row>
    <row r="4631" spans="1:4" x14ac:dyDescent="0.2">
      <c r="A4631" s="489" t="s">
        <v>9257</v>
      </c>
      <c r="B4631" s="489" t="s">
        <v>1184</v>
      </c>
      <c r="C4631" s="491">
        <v>13.920000000000002</v>
      </c>
      <c r="D4631" s="492" t="s">
        <v>4090</v>
      </c>
    </row>
    <row r="4632" spans="1:4" x14ac:dyDescent="0.2">
      <c r="A4632" s="489" t="s">
        <v>9257</v>
      </c>
      <c r="B4632" s="489" t="s">
        <v>1184</v>
      </c>
      <c r="C4632" s="491">
        <v>11.91</v>
      </c>
      <c r="D4632" s="492" t="s">
        <v>4090</v>
      </c>
    </row>
    <row r="4633" spans="1:4" x14ac:dyDescent="0.2">
      <c r="A4633" s="489" t="s">
        <v>9257</v>
      </c>
      <c r="B4633" s="489" t="s">
        <v>1184</v>
      </c>
      <c r="C4633" s="491">
        <v>27.340000000000003</v>
      </c>
      <c r="D4633" s="492" t="s">
        <v>4090</v>
      </c>
    </row>
    <row r="4634" spans="1:4" x14ac:dyDescent="0.2">
      <c r="A4634" s="489" t="s">
        <v>9257</v>
      </c>
      <c r="B4634" s="489" t="s">
        <v>1184</v>
      </c>
      <c r="C4634" s="491">
        <v>21.37</v>
      </c>
      <c r="D4634" s="492" t="s">
        <v>4090</v>
      </c>
    </row>
    <row r="4635" spans="1:4" x14ac:dyDescent="0.2">
      <c r="A4635" s="489" t="s">
        <v>9257</v>
      </c>
      <c r="B4635" s="489" t="s">
        <v>1184</v>
      </c>
      <c r="C4635" s="491">
        <v>20.04</v>
      </c>
      <c r="D4635" s="492" t="s">
        <v>4090</v>
      </c>
    </row>
    <row r="4636" spans="1:4" x14ac:dyDescent="0.2">
      <c r="A4636" s="489" t="s">
        <v>9257</v>
      </c>
      <c r="B4636" s="489" t="s">
        <v>1184</v>
      </c>
      <c r="C4636" s="491">
        <v>12.89</v>
      </c>
      <c r="D4636" s="492" t="s">
        <v>4090</v>
      </c>
    </row>
    <row r="4637" spans="1:4" x14ac:dyDescent="0.2">
      <c r="A4637" s="489" t="s">
        <v>9257</v>
      </c>
      <c r="B4637" s="489" t="s">
        <v>1184</v>
      </c>
      <c r="C4637" s="491">
        <v>15.89</v>
      </c>
      <c r="D4637" s="492" t="s">
        <v>4090</v>
      </c>
    </row>
    <row r="4638" spans="1:4" x14ac:dyDescent="0.2">
      <c r="A4638" s="489" t="s">
        <v>9257</v>
      </c>
      <c r="B4638" s="489" t="s">
        <v>1184</v>
      </c>
      <c r="C4638" s="491">
        <v>5.05</v>
      </c>
      <c r="D4638" s="492" t="s">
        <v>4090</v>
      </c>
    </row>
    <row r="4639" spans="1:4" x14ac:dyDescent="0.2">
      <c r="A4639" s="489" t="s">
        <v>9257</v>
      </c>
      <c r="B4639" s="489" t="s">
        <v>1184</v>
      </c>
      <c r="C4639" s="491">
        <v>14.11</v>
      </c>
      <c r="D4639" s="492" t="s">
        <v>4090</v>
      </c>
    </row>
    <row r="4640" spans="1:4" x14ac:dyDescent="0.2">
      <c r="A4640" s="489" t="s">
        <v>9257</v>
      </c>
      <c r="B4640" s="489" t="s">
        <v>1184</v>
      </c>
      <c r="C4640" s="491">
        <v>73.660000000000011</v>
      </c>
      <c r="D4640" s="492" t="s">
        <v>4090</v>
      </c>
    </row>
    <row r="4641" spans="1:4" x14ac:dyDescent="0.2">
      <c r="A4641" s="489" t="s">
        <v>9257</v>
      </c>
      <c r="B4641" s="489" t="s">
        <v>1184</v>
      </c>
      <c r="C4641" s="491">
        <v>71.53</v>
      </c>
      <c r="D4641" s="492" t="s">
        <v>4090</v>
      </c>
    </row>
    <row r="4642" spans="1:4" x14ac:dyDescent="0.2">
      <c r="A4642" s="489" t="s">
        <v>9257</v>
      </c>
      <c r="B4642" s="489" t="s">
        <v>1184</v>
      </c>
      <c r="C4642" s="491">
        <v>30.119999999999997</v>
      </c>
      <c r="D4642" s="492" t="s">
        <v>4090</v>
      </c>
    </row>
    <row r="4643" spans="1:4" x14ac:dyDescent="0.2">
      <c r="A4643" s="489" t="s">
        <v>9257</v>
      </c>
      <c r="B4643" s="489" t="s">
        <v>1184</v>
      </c>
      <c r="C4643" s="491">
        <v>17.39</v>
      </c>
      <c r="D4643" s="492" t="s">
        <v>4090</v>
      </c>
    </row>
    <row r="4644" spans="1:4" x14ac:dyDescent="0.2">
      <c r="A4644" s="489" t="s">
        <v>9257</v>
      </c>
      <c r="B4644" s="489" t="s">
        <v>1184</v>
      </c>
      <c r="C4644" s="491">
        <v>9.8899999999999988</v>
      </c>
      <c r="D4644" s="492" t="s">
        <v>4090</v>
      </c>
    </row>
    <row r="4645" spans="1:4" x14ac:dyDescent="0.2">
      <c r="A4645" s="489" t="s">
        <v>9257</v>
      </c>
      <c r="B4645" s="489" t="s">
        <v>1184</v>
      </c>
      <c r="C4645" s="491">
        <v>15.840000000000002</v>
      </c>
      <c r="D4645" s="492" t="s">
        <v>4090</v>
      </c>
    </row>
    <row r="4646" spans="1:4" x14ac:dyDescent="0.2">
      <c r="A4646" s="489" t="s">
        <v>9257</v>
      </c>
      <c r="B4646" s="489" t="s">
        <v>1184</v>
      </c>
      <c r="C4646" s="491">
        <v>62.25</v>
      </c>
      <c r="D4646" s="492" t="s">
        <v>4090</v>
      </c>
    </row>
    <row r="4647" spans="1:4" x14ac:dyDescent="0.2">
      <c r="A4647" s="489" t="s">
        <v>9257</v>
      </c>
      <c r="B4647" s="489" t="s">
        <v>1184</v>
      </c>
      <c r="C4647" s="491">
        <v>8.0800000000000018</v>
      </c>
      <c r="D4647" s="492" t="s">
        <v>4090</v>
      </c>
    </row>
    <row r="4648" spans="1:4" x14ac:dyDescent="0.2">
      <c r="A4648" s="489" t="s">
        <v>9257</v>
      </c>
      <c r="B4648" s="489" t="s">
        <v>1184</v>
      </c>
      <c r="C4648" s="491">
        <v>15.920000000000002</v>
      </c>
      <c r="D4648" s="492" t="s">
        <v>4090</v>
      </c>
    </row>
    <row r="4649" spans="1:4" x14ac:dyDescent="0.2">
      <c r="A4649" s="489" t="s">
        <v>9257</v>
      </c>
      <c r="B4649" s="489" t="s">
        <v>1184</v>
      </c>
      <c r="C4649" s="491">
        <v>12.430000000000001</v>
      </c>
      <c r="D4649" s="492" t="s">
        <v>4090</v>
      </c>
    </row>
    <row r="4650" spans="1:4" x14ac:dyDescent="0.2">
      <c r="A4650" s="489" t="s">
        <v>9257</v>
      </c>
      <c r="B4650" s="489" t="s">
        <v>1184</v>
      </c>
      <c r="C4650" s="491">
        <v>10.620000000000001</v>
      </c>
      <c r="D4650" s="492" t="s">
        <v>4090</v>
      </c>
    </row>
    <row r="4651" spans="1:4" x14ac:dyDescent="0.2">
      <c r="A4651" s="489" t="s">
        <v>9257</v>
      </c>
      <c r="B4651" s="489" t="s">
        <v>1184</v>
      </c>
      <c r="C4651" s="491">
        <v>75.959999999999994</v>
      </c>
      <c r="D4651" s="492" t="s">
        <v>4090</v>
      </c>
    </row>
    <row r="4652" spans="1:4" x14ac:dyDescent="0.2">
      <c r="A4652" s="489" t="s">
        <v>9257</v>
      </c>
      <c r="B4652" s="489" t="s">
        <v>1184</v>
      </c>
      <c r="C4652" s="491">
        <v>75.959999999999994</v>
      </c>
      <c r="D4652" s="492" t="s">
        <v>4090</v>
      </c>
    </row>
    <row r="4653" spans="1:4" x14ac:dyDescent="0.2">
      <c r="A4653" s="489" t="s">
        <v>9257</v>
      </c>
      <c r="B4653" s="489" t="s">
        <v>1184</v>
      </c>
      <c r="C4653" s="491">
        <v>11.22</v>
      </c>
      <c r="D4653" s="492" t="s">
        <v>4090</v>
      </c>
    </row>
    <row r="4654" spans="1:4" x14ac:dyDescent="0.2">
      <c r="A4654" s="489" t="s">
        <v>9257</v>
      </c>
      <c r="B4654" s="489" t="s">
        <v>1184</v>
      </c>
      <c r="C4654" s="491">
        <v>15.760000000000002</v>
      </c>
      <c r="D4654" s="492" t="s">
        <v>4090</v>
      </c>
    </row>
    <row r="4655" spans="1:4" x14ac:dyDescent="0.2">
      <c r="A4655" s="489" t="s">
        <v>9257</v>
      </c>
      <c r="B4655" s="489" t="s">
        <v>1184</v>
      </c>
      <c r="C4655" s="491">
        <v>14.05</v>
      </c>
      <c r="D4655" s="492" t="s">
        <v>4090</v>
      </c>
    </row>
    <row r="4656" spans="1:4" x14ac:dyDescent="0.2">
      <c r="A4656" s="489" t="s">
        <v>9257</v>
      </c>
      <c r="B4656" s="489" t="s">
        <v>1184</v>
      </c>
      <c r="C4656" s="491">
        <v>29.93</v>
      </c>
      <c r="D4656" s="492" t="s">
        <v>4090</v>
      </c>
    </row>
    <row r="4657" spans="1:4" x14ac:dyDescent="0.2">
      <c r="A4657" s="489" t="s">
        <v>9257</v>
      </c>
      <c r="B4657" s="489" t="s">
        <v>1184</v>
      </c>
      <c r="C4657" s="491">
        <v>22.19</v>
      </c>
      <c r="D4657" s="492" t="s">
        <v>4090</v>
      </c>
    </row>
    <row r="4658" spans="1:4" x14ac:dyDescent="0.2">
      <c r="A4658" s="489" t="s">
        <v>9257</v>
      </c>
      <c r="B4658" s="489" t="s">
        <v>1184</v>
      </c>
      <c r="C4658" s="491">
        <v>20.69</v>
      </c>
      <c r="D4658" s="492" t="s">
        <v>4090</v>
      </c>
    </row>
    <row r="4659" spans="1:4" x14ac:dyDescent="0.2">
      <c r="A4659" s="489" t="s">
        <v>9257</v>
      </c>
      <c r="B4659" s="489" t="s">
        <v>1184</v>
      </c>
      <c r="C4659" s="491">
        <v>21.41</v>
      </c>
      <c r="D4659" s="492" t="s">
        <v>4090</v>
      </c>
    </row>
    <row r="4660" spans="1:4" x14ac:dyDescent="0.2">
      <c r="A4660" s="489" t="s">
        <v>9257</v>
      </c>
      <c r="B4660" s="489" t="s">
        <v>1182</v>
      </c>
      <c r="C4660" s="491">
        <v>159.1</v>
      </c>
      <c r="D4660" s="492" t="s">
        <v>4090</v>
      </c>
    </row>
    <row r="4661" spans="1:4" x14ac:dyDescent="0.2">
      <c r="A4661" s="489" t="s">
        <v>9257</v>
      </c>
      <c r="B4661" s="489" t="s">
        <v>1163</v>
      </c>
      <c r="C4661" s="491">
        <v>131.58000000000004</v>
      </c>
      <c r="D4661" s="492">
        <v>6.2585616438356144</v>
      </c>
    </row>
    <row r="4662" spans="1:4" x14ac:dyDescent="0.2">
      <c r="A4662" s="489" t="s">
        <v>9257</v>
      </c>
      <c r="B4662" s="489" t="s">
        <v>1184</v>
      </c>
      <c r="C4662" s="491">
        <v>7.79</v>
      </c>
      <c r="D4662" s="492" t="s">
        <v>4090</v>
      </c>
    </row>
    <row r="4663" spans="1:4" x14ac:dyDescent="0.2">
      <c r="A4663" s="489" t="s">
        <v>9257</v>
      </c>
      <c r="B4663" s="489" t="s">
        <v>1184</v>
      </c>
      <c r="C4663" s="491">
        <v>30.290000000000003</v>
      </c>
      <c r="D4663" s="492" t="s">
        <v>4090</v>
      </c>
    </row>
    <row r="4664" spans="1:4" x14ac:dyDescent="0.2">
      <c r="A4664" s="489" t="s">
        <v>9257</v>
      </c>
      <c r="B4664" s="489" t="s">
        <v>1184</v>
      </c>
      <c r="C4664" s="491">
        <v>22.810000000000002</v>
      </c>
      <c r="D4664" s="492" t="s">
        <v>4090</v>
      </c>
    </row>
    <row r="4665" spans="1:4" x14ac:dyDescent="0.2">
      <c r="A4665" s="489" t="s">
        <v>9257</v>
      </c>
      <c r="B4665" s="489" t="s">
        <v>1184</v>
      </c>
      <c r="C4665" s="491">
        <v>25.21</v>
      </c>
      <c r="D4665" s="492" t="s">
        <v>4090</v>
      </c>
    </row>
    <row r="4666" spans="1:4" x14ac:dyDescent="0.2">
      <c r="A4666" s="489" t="s">
        <v>9257</v>
      </c>
      <c r="B4666" s="489" t="s">
        <v>1184</v>
      </c>
      <c r="C4666" s="491">
        <v>11.599999999999998</v>
      </c>
      <c r="D4666" s="492" t="s">
        <v>4090</v>
      </c>
    </row>
    <row r="4667" spans="1:4" x14ac:dyDescent="0.2">
      <c r="A4667" s="489" t="s">
        <v>9257</v>
      </c>
      <c r="B4667" s="489" t="s">
        <v>1184</v>
      </c>
      <c r="C4667" s="491">
        <v>10.27</v>
      </c>
      <c r="D4667" s="492" t="s">
        <v>4090</v>
      </c>
    </row>
    <row r="4668" spans="1:4" x14ac:dyDescent="0.2">
      <c r="A4668" s="489" t="s">
        <v>9257</v>
      </c>
      <c r="B4668" s="489" t="s">
        <v>1184</v>
      </c>
      <c r="C4668" s="491">
        <v>45.51</v>
      </c>
      <c r="D4668" s="492" t="s">
        <v>4090</v>
      </c>
    </row>
    <row r="4669" spans="1:4" x14ac:dyDescent="0.2">
      <c r="A4669" s="489" t="s">
        <v>9257</v>
      </c>
      <c r="B4669" s="489" t="s">
        <v>1184</v>
      </c>
      <c r="C4669" s="491">
        <v>6.9799999999999995</v>
      </c>
      <c r="D4669" s="492" t="s">
        <v>4090</v>
      </c>
    </row>
    <row r="4670" spans="1:4" x14ac:dyDescent="0.2">
      <c r="A4670" s="489" t="s">
        <v>9257</v>
      </c>
      <c r="B4670" s="489" t="s">
        <v>1184</v>
      </c>
      <c r="C4670" s="491">
        <v>10.85</v>
      </c>
      <c r="D4670" s="492" t="s">
        <v>4090</v>
      </c>
    </row>
    <row r="4671" spans="1:4" x14ac:dyDescent="0.2">
      <c r="A4671" s="489" t="s">
        <v>9257</v>
      </c>
      <c r="B4671" s="489" t="s">
        <v>1184</v>
      </c>
      <c r="C4671" s="491">
        <v>19.25</v>
      </c>
      <c r="D4671" s="492" t="s">
        <v>4090</v>
      </c>
    </row>
    <row r="4672" spans="1:4" x14ac:dyDescent="0.2">
      <c r="A4672" s="489" t="s">
        <v>9257</v>
      </c>
      <c r="B4672" s="489" t="s">
        <v>1184</v>
      </c>
      <c r="C4672" s="491">
        <v>10.92</v>
      </c>
      <c r="D4672" s="492" t="s">
        <v>4090</v>
      </c>
    </row>
    <row r="4673" spans="1:4" x14ac:dyDescent="0.2">
      <c r="A4673" s="489" t="s">
        <v>9257</v>
      </c>
      <c r="B4673" s="489" t="s">
        <v>1184</v>
      </c>
      <c r="C4673" s="491">
        <v>74.540000000000006</v>
      </c>
      <c r="D4673" s="492" t="s">
        <v>4090</v>
      </c>
    </row>
    <row r="4674" spans="1:4" x14ac:dyDescent="0.2">
      <c r="A4674" s="489" t="s">
        <v>9257</v>
      </c>
      <c r="B4674" s="489" t="s">
        <v>1184</v>
      </c>
      <c r="C4674" s="491">
        <v>10.81</v>
      </c>
      <c r="D4674" s="492" t="s">
        <v>4090</v>
      </c>
    </row>
    <row r="4675" spans="1:4" x14ac:dyDescent="0.2">
      <c r="A4675" s="489" t="s">
        <v>9257</v>
      </c>
      <c r="B4675" s="489" t="s">
        <v>1184</v>
      </c>
      <c r="C4675" s="491">
        <v>15.53</v>
      </c>
      <c r="D4675" s="492" t="s">
        <v>4090</v>
      </c>
    </row>
    <row r="4676" spans="1:4" x14ac:dyDescent="0.2">
      <c r="A4676" s="489" t="s">
        <v>9257</v>
      </c>
      <c r="B4676" s="489" t="s">
        <v>1184</v>
      </c>
      <c r="C4676" s="491">
        <v>18.299999999999997</v>
      </c>
      <c r="D4676" s="492" t="s">
        <v>4090</v>
      </c>
    </row>
    <row r="4677" spans="1:4" x14ac:dyDescent="0.2">
      <c r="A4677" s="489" t="s">
        <v>9257</v>
      </c>
      <c r="B4677" s="489" t="s">
        <v>1184</v>
      </c>
      <c r="C4677" s="491">
        <v>7.1800000000000006</v>
      </c>
      <c r="D4677" s="492" t="s">
        <v>4090</v>
      </c>
    </row>
    <row r="4678" spans="1:4" x14ac:dyDescent="0.2">
      <c r="A4678" s="489" t="s">
        <v>9257</v>
      </c>
      <c r="B4678" s="489" t="s">
        <v>1184</v>
      </c>
      <c r="C4678" s="491">
        <v>74.150000000000006</v>
      </c>
      <c r="D4678" s="492" t="s">
        <v>4090</v>
      </c>
    </row>
    <row r="4679" spans="1:4" x14ac:dyDescent="0.2">
      <c r="A4679" s="489" t="s">
        <v>9257</v>
      </c>
      <c r="B4679" s="489" t="s">
        <v>1184</v>
      </c>
      <c r="C4679" s="491">
        <v>15.25</v>
      </c>
      <c r="D4679" s="492" t="s">
        <v>4090</v>
      </c>
    </row>
    <row r="4680" spans="1:4" x14ac:dyDescent="0.2">
      <c r="A4680" s="489" t="s">
        <v>9257</v>
      </c>
      <c r="B4680" s="489" t="s">
        <v>1184</v>
      </c>
      <c r="C4680" s="491">
        <v>10.02</v>
      </c>
      <c r="D4680" s="492" t="s">
        <v>4090</v>
      </c>
    </row>
    <row r="4681" spans="1:4" x14ac:dyDescent="0.2">
      <c r="A4681" s="489" t="s">
        <v>9257</v>
      </c>
      <c r="B4681" s="489" t="s">
        <v>1184</v>
      </c>
      <c r="C4681" s="491">
        <v>45.900000000000006</v>
      </c>
      <c r="D4681" s="492" t="s">
        <v>4090</v>
      </c>
    </row>
    <row r="4682" spans="1:4" x14ac:dyDescent="0.2">
      <c r="A4682" s="489" t="s">
        <v>9257</v>
      </c>
      <c r="B4682" s="489" t="s">
        <v>1184</v>
      </c>
      <c r="C4682" s="491">
        <v>12.610000000000001</v>
      </c>
      <c r="D4682" s="492" t="s">
        <v>4090</v>
      </c>
    </row>
    <row r="4683" spans="1:4" x14ac:dyDescent="0.2">
      <c r="A4683" s="489" t="s">
        <v>9257</v>
      </c>
      <c r="B4683" s="489" t="s">
        <v>1184</v>
      </c>
      <c r="C4683" s="491">
        <v>37.08</v>
      </c>
      <c r="D4683" s="492" t="s">
        <v>4090</v>
      </c>
    </row>
    <row r="4684" spans="1:4" x14ac:dyDescent="0.2">
      <c r="A4684" s="489" t="s">
        <v>9257</v>
      </c>
      <c r="B4684" s="489" t="s">
        <v>1184</v>
      </c>
      <c r="C4684" s="491">
        <v>17.14</v>
      </c>
      <c r="D4684" s="492" t="s">
        <v>4090</v>
      </c>
    </row>
    <row r="4685" spans="1:4" x14ac:dyDescent="0.2">
      <c r="A4685" s="489" t="s">
        <v>9257</v>
      </c>
      <c r="B4685" s="489" t="s">
        <v>1184</v>
      </c>
      <c r="C4685" s="491">
        <v>75.009999999999991</v>
      </c>
      <c r="D4685" s="492" t="s">
        <v>4090</v>
      </c>
    </row>
    <row r="4686" spans="1:4" x14ac:dyDescent="0.2">
      <c r="A4686" s="489" t="s">
        <v>9257</v>
      </c>
      <c r="B4686" s="489" t="s">
        <v>1184</v>
      </c>
      <c r="C4686" s="491">
        <v>40.85</v>
      </c>
      <c r="D4686" s="492" t="s">
        <v>4090</v>
      </c>
    </row>
    <row r="4687" spans="1:4" x14ac:dyDescent="0.2">
      <c r="A4687" s="489" t="s">
        <v>9257</v>
      </c>
      <c r="B4687" s="489" t="s">
        <v>1184</v>
      </c>
      <c r="C4687" s="491">
        <v>9.6300000000000008</v>
      </c>
      <c r="D4687" s="492" t="s">
        <v>4090</v>
      </c>
    </row>
    <row r="4688" spans="1:4" x14ac:dyDescent="0.2">
      <c r="A4688" s="489" t="s">
        <v>9257</v>
      </c>
      <c r="B4688" s="489" t="s">
        <v>1184</v>
      </c>
      <c r="C4688" s="491">
        <v>17.29</v>
      </c>
      <c r="D4688" s="492" t="s">
        <v>4090</v>
      </c>
    </row>
    <row r="4689" spans="1:4" x14ac:dyDescent="0.2">
      <c r="A4689" s="489" t="s">
        <v>9257</v>
      </c>
      <c r="B4689" s="489" t="s">
        <v>1184</v>
      </c>
      <c r="C4689" s="491">
        <v>7.5600000000000005</v>
      </c>
      <c r="D4689" s="492" t="s">
        <v>4090</v>
      </c>
    </row>
    <row r="4690" spans="1:4" x14ac:dyDescent="0.2">
      <c r="A4690" s="489" t="s">
        <v>9257</v>
      </c>
      <c r="B4690" s="489" t="s">
        <v>1184</v>
      </c>
      <c r="C4690" s="491">
        <v>79.120000000000019</v>
      </c>
      <c r="D4690" s="492" t="s">
        <v>4090</v>
      </c>
    </row>
    <row r="4691" spans="1:4" x14ac:dyDescent="0.2">
      <c r="A4691" s="489" t="s">
        <v>9257</v>
      </c>
      <c r="B4691" s="489" t="s">
        <v>1184</v>
      </c>
      <c r="C4691" s="491">
        <v>73.2</v>
      </c>
      <c r="D4691" s="492" t="s">
        <v>4090</v>
      </c>
    </row>
    <row r="4692" spans="1:4" x14ac:dyDescent="0.2">
      <c r="A4692" s="489" t="s">
        <v>9257</v>
      </c>
      <c r="B4692" s="489" t="s">
        <v>1184</v>
      </c>
      <c r="C4692" s="491">
        <v>13.34</v>
      </c>
      <c r="D4692" s="492" t="s">
        <v>4090</v>
      </c>
    </row>
    <row r="4693" spans="1:4" x14ac:dyDescent="0.2">
      <c r="A4693" s="489" t="s">
        <v>9257</v>
      </c>
      <c r="B4693" s="489" t="s">
        <v>1184</v>
      </c>
      <c r="C4693" s="491">
        <v>9.5500000000000007</v>
      </c>
      <c r="D4693" s="492" t="s">
        <v>4090</v>
      </c>
    </row>
    <row r="4694" spans="1:4" x14ac:dyDescent="0.2">
      <c r="A4694" s="489" t="s">
        <v>9257</v>
      </c>
      <c r="B4694" s="489" t="s">
        <v>1184</v>
      </c>
      <c r="C4694" s="491">
        <v>23.680000000000003</v>
      </c>
      <c r="D4694" s="492" t="s">
        <v>4090</v>
      </c>
    </row>
    <row r="4695" spans="1:4" x14ac:dyDescent="0.2">
      <c r="A4695" s="489" t="s">
        <v>9257</v>
      </c>
      <c r="B4695" s="489" t="s">
        <v>1184</v>
      </c>
      <c r="C4695" s="491">
        <v>70.62</v>
      </c>
      <c r="D4695" s="492" t="s">
        <v>4090</v>
      </c>
    </row>
    <row r="4696" spans="1:4" x14ac:dyDescent="0.2">
      <c r="A4696" s="489" t="s">
        <v>9257</v>
      </c>
      <c r="B4696" s="489" t="s">
        <v>1184</v>
      </c>
      <c r="C4696" s="491">
        <v>10.74</v>
      </c>
      <c r="D4696" s="492" t="s">
        <v>4090</v>
      </c>
    </row>
    <row r="4697" spans="1:4" x14ac:dyDescent="0.2">
      <c r="A4697" s="489" t="s">
        <v>9257</v>
      </c>
      <c r="B4697" s="489" t="s">
        <v>1184</v>
      </c>
      <c r="C4697" s="491">
        <v>15.45</v>
      </c>
      <c r="D4697" s="492" t="s">
        <v>4090</v>
      </c>
    </row>
    <row r="4698" spans="1:4" x14ac:dyDescent="0.2">
      <c r="A4698" s="489" t="s">
        <v>9257</v>
      </c>
      <c r="B4698" s="489" t="s">
        <v>1184</v>
      </c>
      <c r="C4698" s="491">
        <v>14.099999999999998</v>
      </c>
      <c r="D4698" s="492" t="s">
        <v>4090</v>
      </c>
    </row>
    <row r="4699" spans="1:4" x14ac:dyDescent="0.2">
      <c r="A4699" s="489" t="s">
        <v>9257</v>
      </c>
      <c r="B4699" s="489" t="s">
        <v>1184</v>
      </c>
      <c r="C4699" s="491">
        <v>10.81</v>
      </c>
      <c r="D4699" s="492" t="s">
        <v>4090</v>
      </c>
    </row>
    <row r="4700" spans="1:4" x14ac:dyDescent="0.2">
      <c r="A4700" s="489" t="s">
        <v>9257</v>
      </c>
      <c r="B4700" s="489" t="s">
        <v>1184</v>
      </c>
      <c r="C4700" s="491">
        <v>24.81</v>
      </c>
      <c r="D4700" s="492" t="s">
        <v>4090</v>
      </c>
    </row>
    <row r="4701" spans="1:4" x14ac:dyDescent="0.2">
      <c r="A4701" s="489" t="s">
        <v>9257</v>
      </c>
      <c r="B4701" s="489" t="s">
        <v>1184</v>
      </c>
      <c r="C4701" s="491">
        <v>19.68</v>
      </c>
      <c r="D4701" s="492" t="s">
        <v>4090</v>
      </c>
    </row>
    <row r="4702" spans="1:4" x14ac:dyDescent="0.2">
      <c r="A4702" s="489" t="s">
        <v>9257</v>
      </c>
      <c r="B4702" s="489" t="s">
        <v>1184</v>
      </c>
      <c r="C4702" s="491">
        <v>208.51</v>
      </c>
      <c r="D4702" s="492" t="s">
        <v>4090</v>
      </c>
    </row>
    <row r="4703" spans="1:4" x14ac:dyDescent="0.2">
      <c r="A4703" s="489" t="s">
        <v>9257</v>
      </c>
      <c r="B4703" s="489" t="s">
        <v>1184</v>
      </c>
      <c r="C4703" s="491">
        <v>3.2600000000000007</v>
      </c>
      <c r="D4703" s="492" t="s">
        <v>4090</v>
      </c>
    </row>
    <row r="4704" spans="1:4" x14ac:dyDescent="0.2">
      <c r="A4704" s="489" t="s">
        <v>9257</v>
      </c>
      <c r="B4704" s="489" t="s">
        <v>1184</v>
      </c>
      <c r="C4704" s="491">
        <v>14.14</v>
      </c>
      <c r="D4704" s="492" t="s">
        <v>4090</v>
      </c>
    </row>
    <row r="4705" spans="1:4" x14ac:dyDescent="0.2">
      <c r="A4705" s="489" t="s">
        <v>9257</v>
      </c>
      <c r="B4705" s="489" t="s">
        <v>1184</v>
      </c>
      <c r="C4705" s="491">
        <v>68.330000000000013</v>
      </c>
      <c r="D4705" s="492" t="s">
        <v>4090</v>
      </c>
    </row>
    <row r="4706" spans="1:4" x14ac:dyDescent="0.2">
      <c r="A4706" s="489" t="s">
        <v>9257</v>
      </c>
      <c r="B4706" s="489" t="s">
        <v>1184</v>
      </c>
      <c r="C4706" s="491">
        <v>25.599999999999998</v>
      </c>
      <c r="D4706" s="492" t="s">
        <v>4090</v>
      </c>
    </row>
    <row r="4707" spans="1:4" x14ac:dyDescent="0.2">
      <c r="A4707" s="489" t="s">
        <v>9257</v>
      </c>
      <c r="B4707" s="489" t="s">
        <v>1184</v>
      </c>
      <c r="C4707" s="491">
        <v>19.580000000000002</v>
      </c>
      <c r="D4707" s="492" t="s">
        <v>4090</v>
      </c>
    </row>
    <row r="4708" spans="1:4" x14ac:dyDescent="0.2">
      <c r="A4708" s="489" t="s">
        <v>9257</v>
      </c>
      <c r="B4708" s="489" t="s">
        <v>1184</v>
      </c>
      <c r="C4708" s="491">
        <v>16.150000000000002</v>
      </c>
      <c r="D4708" s="492" t="s">
        <v>4090</v>
      </c>
    </row>
    <row r="4709" spans="1:4" x14ac:dyDescent="0.2">
      <c r="A4709" s="489" t="s">
        <v>9257</v>
      </c>
      <c r="B4709" s="489" t="s">
        <v>1184</v>
      </c>
      <c r="C4709" s="491">
        <v>40.620000000000005</v>
      </c>
      <c r="D4709" s="492" t="s">
        <v>4090</v>
      </c>
    </row>
    <row r="4710" spans="1:4" x14ac:dyDescent="0.2">
      <c r="A4710" s="489" t="s">
        <v>9257</v>
      </c>
      <c r="B4710" s="489" t="s">
        <v>1184</v>
      </c>
      <c r="C4710" s="491">
        <v>18.299999999999997</v>
      </c>
      <c r="D4710" s="492" t="s">
        <v>4090</v>
      </c>
    </row>
    <row r="4711" spans="1:4" x14ac:dyDescent="0.2">
      <c r="A4711" s="489" t="s">
        <v>9257</v>
      </c>
      <c r="B4711" s="489" t="s">
        <v>1184</v>
      </c>
      <c r="C4711" s="491">
        <v>58.71</v>
      </c>
      <c r="D4711" s="492" t="s">
        <v>4090</v>
      </c>
    </row>
    <row r="4712" spans="1:4" x14ac:dyDescent="0.2">
      <c r="A4712" s="489" t="s">
        <v>9257</v>
      </c>
      <c r="B4712" s="489" t="s">
        <v>1184</v>
      </c>
      <c r="C4712" s="491">
        <v>27.36</v>
      </c>
      <c r="D4712" s="492" t="s">
        <v>4090</v>
      </c>
    </row>
    <row r="4713" spans="1:4" x14ac:dyDescent="0.2">
      <c r="A4713" s="489" t="s">
        <v>9257</v>
      </c>
      <c r="B4713" s="489" t="s">
        <v>1184</v>
      </c>
      <c r="C4713" s="491">
        <v>20</v>
      </c>
      <c r="D4713" s="492" t="s">
        <v>4090</v>
      </c>
    </row>
    <row r="4714" spans="1:4" x14ac:dyDescent="0.2">
      <c r="A4714" s="489" t="s">
        <v>9257</v>
      </c>
      <c r="B4714" s="489" t="s">
        <v>1184</v>
      </c>
      <c r="C4714" s="491">
        <v>11.679999999999998</v>
      </c>
      <c r="D4714" s="492" t="s">
        <v>4090</v>
      </c>
    </row>
    <row r="4715" spans="1:4" x14ac:dyDescent="0.2">
      <c r="A4715" s="489" t="s">
        <v>9257</v>
      </c>
      <c r="B4715" s="489" t="s">
        <v>1184</v>
      </c>
      <c r="C4715" s="491">
        <v>111.32</v>
      </c>
      <c r="D4715" s="492" t="s">
        <v>4090</v>
      </c>
    </row>
    <row r="4716" spans="1:4" x14ac:dyDescent="0.2">
      <c r="A4716" s="489" t="s">
        <v>9257</v>
      </c>
      <c r="B4716" s="489" t="s">
        <v>1184</v>
      </c>
      <c r="C4716" s="491">
        <v>24.71</v>
      </c>
      <c r="D4716" s="492" t="s">
        <v>4090</v>
      </c>
    </row>
    <row r="4717" spans="1:4" x14ac:dyDescent="0.2">
      <c r="A4717" s="489" t="s">
        <v>9257</v>
      </c>
      <c r="B4717" s="489" t="s">
        <v>1184</v>
      </c>
      <c r="C4717" s="491">
        <v>28.41</v>
      </c>
      <c r="D4717" s="492" t="s">
        <v>4090</v>
      </c>
    </row>
    <row r="4718" spans="1:4" x14ac:dyDescent="0.2">
      <c r="A4718" s="489" t="s">
        <v>9257</v>
      </c>
      <c r="B4718" s="489" t="s">
        <v>1184</v>
      </c>
      <c r="C4718" s="491">
        <v>12.450000000000001</v>
      </c>
      <c r="D4718" s="492" t="s">
        <v>4090</v>
      </c>
    </row>
    <row r="4719" spans="1:4" x14ac:dyDescent="0.2">
      <c r="A4719" s="489" t="s">
        <v>9257</v>
      </c>
      <c r="B4719" s="489" t="s">
        <v>1184</v>
      </c>
      <c r="C4719" s="491">
        <v>31.92</v>
      </c>
      <c r="D4719" s="492" t="s">
        <v>4090</v>
      </c>
    </row>
    <row r="4720" spans="1:4" x14ac:dyDescent="0.2">
      <c r="A4720" s="489" t="s">
        <v>9257</v>
      </c>
      <c r="B4720" s="489" t="s">
        <v>1184</v>
      </c>
      <c r="C4720" s="491">
        <v>64.48</v>
      </c>
      <c r="D4720" s="492" t="s">
        <v>4090</v>
      </c>
    </row>
    <row r="4721" spans="1:4" x14ac:dyDescent="0.2">
      <c r="A4721" s="489" t="s">
        <v>9257</v>
      </c>
      <c r="B4721" s="489" t="s">
        <v>1184</v>
      </c>
      <c r="C4721" s="491">
        <v>14.600000000000001</v>
      </c>
      <c r="D4721" s="492" t="s">
        <v>4090</v>
      </c>
    </row>
    <row r="4722" spans="1:4" x14ac:dyDescent="0.2">
      <c r="A4722" s="489" t="s">
        <v>9257</v>
      </c>
      <c r="B4722" s="489" t="s">
        <v>1184</v>
      </c>
      <c r="C4722" s="491">
        <v>21.610000000000003</v>
      </c>
      <c r="D4722" s="492" t="s">
        <v>4090</v>
      </c>
    </row>
    <row r="4723" spans="1:4" x14ac:dyDescent="0.2">
      <c r="A4723" s="489" t="s">
        <v>9257</v>
      </c>
      <c r="B4723" s="489" t="s">
        <v>1184</v>
      </c>
      <c r="C4723" s="491">
        <v>16.3</v>
      </c>
      <c r="D4723" s="492" t="s">
        <v>4090</v>
      </c>
    </row>
    <row r="4724" spans="1:4" x14ac:dyDescent="0.2">
      <c r="A4724" s="489" t="s">
        <v>9257</v>
      </c>
      <c r="B4724" s="489" t="s">
        <v>1184</v>
      </c>
      <c r="C4724" s="491">
        <v>11.47</v>
      </c>
      <c r="D4724" s="492" t="s">
        <v>4090</v>
      </c>
    </row>
    <row r="4725" spans="1:4" x14ac:dyDescent="0.2">
      <c r="A4725" s="489" t="s">
        <v>9257</v>
      </c>
      <c r="B4725" s="489" t="s">
        <v>1184</v>
      </c>
      <c r="C4725" s="491">
        <v>14.5</v>
      </c>
      <c r="D4725" s="492" t="s">
        <v>4090</v>
      </c>
    </row>
    <row r="4726" spans="1:4" x14ac:dyDescent="0.2">
      <c r="A4726" s="489" t="s">
        <v>9257</v>
      </c>
      <c r="B4726" s="489" t="s">
        <v>1184</v>
      </c>
      <c r="C4726" s="491">
        <v>24.330000000000005</v>
      </c>
      <c r="D4726" s="492" t="s">
        <v>4090</v>
      </c>
    </row>
    <row r="4727" spans="1:4" x14ac:dyDescent="0.2">
      <c r="A4727" s="489" t="s">
        <v>9257</v>
      </c>
      <c r="B4727" s="489" t="s">
        <v>1184</v>
      </c>
      <c r="C4727" s="491">
        <v>22.52</v>
      </c>
      <c r="D4727" s="492" t="s">
        <v>4090</v>
      </c>
    </row>
    <row r="4728" spans="1:4" x14ac:dyDescent="0.2">
      <c r="A4728" s="489" t="s">
        <v>9257</v>
      </c>
      <c r="B4728" s="489" t="s">
        <v>1184</v>
      </c>
      <c r="C4728" s="491">
        <v>73.66</v>
      </c>
      <c r="D4728" s="492" t="s">
        <v>4090</v>
      </c>
    </row>
    <row r="4729" spans="1:4" x14ac:dyDescent="0.2">
      <c r="A4729" s="489" t="s">
        <v>9257</v>
      </c>
      <c r="B4729" s="489" t="s">
        <v>1184</v>
      </c>
      <c r="C4729" s="491">
        <v>75.710000000000008</v>
      </c>
      <c r="D4729" s="492" t="s">
        <v>4090</v>
      </c>
    </row>
    <row r="4730" spans="1:4" x14ac:dyDescent="0.2">
      <c r="A4730" s="489" t="s">
        <v>9257</v>
      </c>
      <c r="B4730" s="489" t="s">
        <v>1184</v>
      </c>
      <c r="C4730" s="491">
        <v>33.120000000000005</v>
      </c>
      <c r="D4730" s="492" t="s">
        <v>4090</v>
      </c>
    </row>
    <row r="4731" spans="1:4" x14ac:dyDescent="0.2">
      <c r="A4731" s="489" t="s">
        <v>9257</v>
      </c>
      <c r="B4731" s="489" t="s">
        <v>1184</v>
      </c>
      <c r="C4731" s="491">
        <v>34.660000000000004</v>
      </c>
      <c r="D4731" s="492" t="s">
        <v>4090</v>
      </c>
    </row>
    <row r="4732" spans="1:4" x14ac:dyDescent="0.2">
      <c r="A4732" s="489" t="s">
        <v>9257</v>
      </c>
      <c r="B4732" s="489" t="s">
        <v>1184</v>
      </c>
      <c r="C4732" s="491">
        <v>11.240000000000002</v>
      </c>
      <c r="D4732" s="492" t="s">
        <v>4090</v>
      </c>
    </row>
    <row r="4733" spans="1:4" x14ac:dyDescent="0.2">
      <c r="A4733" s="489" t="s">
        <v>9257</v>
      </c>
      <c r="B4733" s="489" t="s">
        <v>1184</v>
      </c>
      <c r="C4733" s="491">
        <v>11.649999999999999</v>
      </c>
      <c r="D4733" s="492" t="s">
        <v>4090</v>
      </c>
    </row>
    <row r="4734" spans="1:4" x14ac:dyDescent="0.2">
      <c r="A4734" s="489" t="s">
        <v>9257</v>
      </c>
      <c r="B4734" s="489" t="s">
        <v>1184</v>
      </c>
      <c r="C4734" s="491">
        <v>18.560000000000002</v>
      </c>
      <c r="D4734" s="492" t="s">
        <v>4090</v>
      </c>
    </row>
    <row r="4735" spans="1:4" x14ac:dyDescent="0.2">
      <c r="A4735" s="489" t="s">
        <v>9257</v>
      </c>
      <c r="B4735" s="489" t="s">
        <v>1184</v>
      </c>
      <c r="C4735" s="491">
        <v>10.43</v>
      </c>
      <c r="D4735" s="492" t="s">
        <v>4090</v>
      </c>
    </row>
    <row r="4736" spans="1:4" x14ac:dyDescent="0.2">
      <c r="A4736" s="489" t="s">
        <v>9257</v>
      </c>
      <c r="B4736" s="489" t="s">
        <v>1184</v>
      </c>
      <c r="C4736" s="491">
        <v>32.690000000000005</v>
      </c>
      <c r="D4736" s="492" t="s">
        <v>4090</v>
      </c>
    </row>
    <row r="4737" spans="1:4" x14ac:dyDescent="0.2">
      <c r="A4737" s="489" t="s">
        <v>9257</v>
      </c>
      <c r="B4737" s="489" t="s">
        <v>1184</v>
      </c>
      <c r="C4737" s="491">
        <v>14.219999999999999</v>
      </c>
      <c r="D4737" s="492" t="s">
        <v>4090</v>
      </c>
    </row>
    <row r="4738" spans="1:4" x14ac:dyDescent="0.2">
      <c r="A4738" s="489" t="s">
        <v>9257</v>
      </c>
      <c r="B4738" s="489" t="s">
        <v>1184</v>
      </c>
      <c r="C4738" s="491">
        <v>21.5</v>
      </c>
      <c r="D4738" s="492" t="s">
        <v>4090</v>
      </c>
    </row>
    <row r="4739" spans="1:4" x14ac:dyDescent="0.2">
      <c r="A4739" s="489" t="s">
        <v>9257</v>
      </c>
      <c r="B4739" s="489" t="s">
        <v>1184</v>
      </c>
      <c r="C4739" s="491">
        <v>9.09</v>
      </c>
      <c r="D4739" s="492" t="s">
        <v>4090</v>
      </c>
    </row>
    <row r="4740" spans="1:4" x14ac:dyDescent="0.2">
      <c r="A4740" s="489" t="s">
        <v>9257</v>
      </c>
      <c r="B4740" s="489" t="s">
        <v>1184</v>
      </c>
      <c r="C4740" s="491">
        <v>15.37</v>
      </c>
      <c r="D4740" s="492" t="s">
        <v>4090</v>
      </c>
    </row>
    <row r="4741" spans="1:4" x14ac:dyDescent="0.2">
      <c r="A4741" s="489" t="s">
        <v>9257</v>
      </c>
      <c r="B4741" s="489" t="s">
        <v>1184</v>
      </c>
      <c r="C4741" s="491">
        <v>23.67</v>
      </c>
      <c r="D4741" s="492" t="s">
        <v>4090</v>
      </c>
    </row>
    <row r="4742" spans="1:4" x14ac:dyDescent="0.2">
      <c r="A4742" s="489" t="s">
        <v>9257</v>
      </c>
      <c r="B4742" s="489" t="s">
        <v>1184</v>
      </c>
      <c r="C4742" s="491">
        <v>44.25</v>
      </c>
      <c r="D4742" s="492" t="s">
        <v>4090</v>
      </c>
    </row>
    <row r="4743" spans="1:4" x14ac:dyDescent="0.2">
      <c r="A4743" s="489" t="s">
        <v>9257</v>
      </c>
      <c r="B4743" s="489" t="s">
        <v>1184</v>
      </c>
      <c r="C4743" s="491">
        <v>25.07</v>
      </c>
      <c r="D4743" s="492" t="s">
        <v>4090</v>
      </c>
    </row>
    <row r="4744" spans="1:4" x14ac:dyDescent="0.2">
      <c r="A4744" s="489" t="s">
        <v>9257</v>
      </c>
      <c r="B4744" s="489" t="s">
        <v>1184</v>
      </c>
      <c r="C4744" s="491">
        <v>34.97</v>
      </c>
      <c r="D4744" s="492" t="s">
        <v>4090</v>
      </c>
    </row>
    <row r="4745" spans="1:4" x14ac:dyDescent="0.2">
      <c r="A4745" s="489" t="s">
        <v>9257</v>
      </c>
      <c r="B4745" s="489" t="s">
        <v>1184</v>
      </c>
      <c r="C4745" s="491">
        <v>7.0900000000000007</v>
      </c>
      <c r="D4745" s="492" t="s">
        <v>4090</v>
      </c>
    </row>
    <row r="4746" spans="1:4" x14ac:dyDescent="0.2">
      <c r="A4746" s="489" t="s">
        <v>9257</v>
      </c>
      <c r="B4746" s="489" t="s">
        <v>1184</v>
      </c>
      <c r="C4746" s="491">
        <v>14.11</v>
      </c>
      <c r="D4746" s="492" t="s">
        <v>4090</v>
      </c>
    </row>
    <row r="4747" spans="1:4" x14ac:dyDescent="0.2">
      <c r="A4747" s="489" t="s">
        <v>9257</v>
      </c>
      <c r="B4747" s="489" t="s">
        <v>1184</v>
      </c>
      <c r="C4747" s="491">
        <v>14.38</v>
      </c>
      <c r="D4747" s="492" t="s">
        <v>4090</v>
      </c>
    </row>
    <row r="4748" spans="1:4" x14ac:dyDescent="0.2">
      <c r="A4748" s="489" t="s">
        <v>9257</v>
      </c>
      <c r="B4748" s="489" t="s">
        <v>1184</v>
      </c>
      <c r="C4748" s="491">
        <v>54.83</v>
      </c>
      <c r="D4748" s="492" t="s">
        <v>4090</v>
      </c>
    </row>
    <row r="4749" spans="1:4" x14ac:dyDescent="0.2">
      <c r="A4749" s="489" t="s">
        <v>9257</v>
      </c>
      <c r="B4749" s="489" t="s">
        <v>1184</v>
      </c>
      <c r="C4749" s="491">
        <v>9.67</v>
      </c>
      <c r="D4749" s="492" t="s">
        <v>4090</v>
      </c>
    </row>
    <row r="4750" spans="1:4" x14ac:dyDescent="0.2">
      <c r="A4750" s="489" t="s">
        <v>9257</v>
      </c>
      <c r="B4750" s="489" t="s">
        <v>1184</v>
      </c>
      <c r="C4750" s="491">
        <v>16.37</v>
      </c>
      <c r="D4750" s="492" t="s">
        <v>4090</v>
      </c>
    </row>
    <row r="4751" spans="1:4" x14ac:dyDescent="0.2">
      <c r="A4751" s="489" t="s">
        <v>9257</v>
      </c>
      <c r="B4751" s="489" t="s">
        <v>1184</v>
      </c>
      <c r="C4751" s="491">
        <v>64.5</v>
      </c>
      <c r="D4751" s="492" t="s">
        <v>4090</v>
      </c>
    </row>
    <row r="4752" spans="1:4" x14ac:dyDescent="0.2">
      <c r="A4752" s="489" t="s">
        <v>9257</v>
      </c>
      <c r="B4752" s="489" t="s">
        <v>1184</v>
      </c>
      <c r="C4752" s="491">
        <v>52.87</v>
      </c>
      <c r="D4752" s="492" t="s">
        <v>4090</v>
      </c>
    </row>
    <row r="4753" spans="1:4" x14ac:dyDescent="0.2">
      <c r="A4753" s="489" t="s">
        <v>9257</v>
      </c>
      <c r="B4753" s="489" t="s">
        <v>1184</v>
      </c>
      <c r="C4753" s="491">
        <v>12.829999999999998</v>
      </c>
      <c r="D4753" s="492" t="s">
        <v>4090</v>
      </c>
    </row>
    <row r="4754" spans="1:4" x14ac:dyDescent="0.2">
      <c r="A4754" s="489" t="s">
        <v>9257</v>
      </c>
      <c r="B4754" s="489" t="s">
        <v>1184</v>
      </c>
      <c r="C4754" s="491">
        <v>13.070000000000002</v>
      </c>
      <c r="D4754" s="492" t="s">
        <v>4090</v>
      </c>
    </row>
    <row r="4755" spans="1:4" x14ac:dyDescent="0.2">
      <c r="A4755" s="489" t="s">
        <v>9257</v>
      </c>
      <c r="B4755" s="489" t="s">
        <v>1184</v>
      </c>
      <c r="C4755" s="491">
        <v>20.11</v>
      </c>
      <c r="D4755" s="492" t="s">
        <v>4090</v>
      </c>
    </row>
    <row r="4756" spans="1:4" x14ac:dyDescent="0.2">
      <c r="A4756" s="489" t="s">
        <v>9257</v>
      </c>
      <c r="B4756" s="489" t="s">
        <v>1184</v>
      </c>
      <c r="C4756" s="491">
        <v>17.740000000000002</v>
      </c>
      <c r="D4756" s="492" t="s">
        <v>4090</v>
      </c>
    </row>
    <row r="4757" spans="1:4" x14ac:dyDescent="0.2">
      <c r="A4757" s="489" t="s">
        <v>9257</v>
      </c>
      <c r="B4757" s="489" t="s">
        <v>1184</v>
      </c>
      <c r="C4757" s="491">
        <v>33.870000000000005</v>
      </c>
      <c r="D4757" s="492" t="s">
        <v>4090</v>
      </c>
    </row>
    <row r="4758" spans="1:4" x14ac:dyDescent="0.2">
      <c r="A4758" s="489" t="s">
        <v>9257</v>
      </c>
      <c r="B4758" s="489" t="s">
        <v>1184</v>
      </c>
      <c r="C4758" s="491">
        <v>12.82</v>
      </c>
      <c r="D4758" s="492" t="s">
        <v>4090</v>
      </c>
    </row>
    <row r="4759" spans="1:4" x14ac:dyDescent="0.2">
      <c r="A4759" s="489" t="s">
        <v>9257</v>
      </c>
      <c r="B4759" s="489" t="s">
        <v>1184</v>
      </c>
      <c r="C4759" s="491">
        <v>28.900000000000002</v>
      </c>
      <c r="D4759" s="492" t="s">
        <v>4090</v>
      </c>
    </row>
    <row r="4760" spans="1:4" x14ac:dyDescent="0.2">
      <c r="A4760" s="489" t="s">
        <v>9257</v>
      </c>
      <c r="B4760" s="489" t="s">
        <v>1184</v>
      </c>
      <c r="C4760" s="491">
        <v>10.37</v>
      </c>
      <c r="D4760" s="492" t="s">
        <v>4090</v>
      </c>
    </row>
    <row r="4761" spans="1:4" x14ac:dyDescent="0.2">
      <c r="A4761" s="489" t="s">
        <v>9257</v>
      </c>
      <c r="B4761" s="489" t="s">
        <v>1184</v>
      </c>
      <c r="C4761" s="491">
        <v>19.309999999999999</v>
      </c>
      <c r="D4761" s="492" t="s">
        <v>4090</v>
      </c>
    </row>
    <row r="4762" spans="1:4" x14ac:dyDescent="0.2">
      <c r="A4762" s="489" t="s">
        <v>9257</v>
      </c>
      <c r="B4762" s="489" t="s">
        <v>1184</v>
      </c>
      <c r="C4762" s="491">
        <v>0.54</v>
      </c>
      <c r="D4762" s="492" t="s">
        <v>4090</v>
      </c>
    </row>
    <row r="4763" spans="1:4" x14ac:dyDescent="0.2">
      <c r="A4763" s="489" t="s">
        <v>9257</v>
      </c>
      <c r="B4763" s="489" t="s">
        <v>1184</v>
      </c>
      <c r="C4763" s="491">
        <v>10.63</v>
      </c>
      <c r="D4763" s="492" t="s">
        <v>4090</v>
      </c>
    </row>
    <row r="4764" spans="1:4" x14ac:dyDescent="0.2">
      <c r="A4764" s="489" t="s">
        <v>9257</v>
      </c>
      <c r="B4764" s="489" t="s">
        <v>1184</v>
      </c>
      <c r="C4764" s="491">
        <v>7.4700000000000006</v>
      </c>
      <c r="D4764" s="492" t="s">
        <v>4090</v>
      </c>
    </row>
    <row r="4765" spans="1:4" x14ac:dyDescent="0.2">
      <c r="A4765" s="489" t="s">
        <v>9257</v>
      </c>
      <c r="B4765" s="489" t="s">
        <v>1184</v>
      </c>
      <c r="C4765" s="491">
        <v>12.76</v>
      </c>
      <c r="D4765" s="492" t="s">
        <v>4090</v>
      </c>
    </row>
    <row r="4766" spans="1:4" x14ac:dyDescent="0.2">
      <c r="A4766" s="489" t="s">
        <v>9257</v>
      </c>
      <c r="B4766" s="489" t="s">
        <v>1184</v>
      </c>
      <c r="C4766" s="491">
        <v>18.2</v>
      </c>
      <c r="D4766" s="492" t="s">
        <v>4090</v>
      </c>
    </row>
    <row r="4767" spans="1:4" x14ac:dyDescent="0.2">
      <c r="A4767" s="489" t="s">
        <v>9257</v>
      </c>
      <c r="B4767" s="489" t="s">
        <v>1184</v>
      </c>
      <c r="C4767" s="491">
        <v>71.850000000000009</v>
      </c>
      <c r="D4767" s="492" t="s">
        <v>4090</v>
      </c>
    </row>
    <row r="4768" spans="1:4" x14ac:dyDescent="0.2">
      <c r="A4768" s="489" t="s">
        <v>9257</v>
      </c>
      <c r="B4768" s="489" t="s">
        <v>1184</v>
      </c>
      <c r="C4768" s="491">
        <v>28.95</v>
      </c>
      <c r="D4768" s="492" t="s">
        <v>4090</v>
      </c>
    </row>
    <row r="4769" spans="1:4" x14ac:dyDescent="0.2">
      <c r="A4769" s="489" t="s">
        <v>9257</v>
      </c>
      <c r="B4769" s="489" t="s">
        <v>1184</v>
      </c>
      <c r="C4769" s="491">
        <v>27.720000000000002</v>
      </c>
      <c r="D4769" s="492" t="s">
        <v>4090</v>
      </c>
    </row>
    <row r="4770" spans="1:4" x14ac:dyDescent="0.2">
      <c r="A4770" s="489" t="s">
        <v>9257</v>
      </c>
      <c r="B4770" s="489" t="s">
        <v>1184</v>
      </c>
      <c r="C4770" s="491">
        <v>20.800000000000004</v>
      </c>
      <c r="D4770" s="492" t="s">
        <v>4090</v>
      </c>
    </row>
    <row r="4771" spans="1:4" x14ac:dyDescent="0.2">
      <c r="A4771" s="489" t="s">
        <v>9257</v>
      </c>
      <c r="B4771" s="489" t="s">
        <v>1184</v>
      </c>
      <c r="C4771" s="491">
        <v>6.5300000000000011</v>
      </c>
      <c r="D4771" s="492" t="s">
        <v>4090</v>
      </c>
    </row>
    <row r="4772" spans="1:4" x14ac:dyDescent="0.2">
      <c r="A4772" s="489" t="s">
        <v>9257</v>
      </c>
      <c r="B4772" s="489" t="s">
        <v>1184</v>
      </c>
      <c r="C4772" s="491">
        <v>14.910000000000002</v>
      </c>
      <c r="D4772" s="492" t="s">
        <v>4090</v>
      </c>
    </row>
    <row r="4773" spans="1:4" x14ac:dyDescent="0.2">
      <c r="A4773" s="489" t="s">
        <v>9257</v>
      </c>
      <c r="B4773" s="489" t="s">
        <v>1184</v>
      </c>
      <c r="C4773" s="491">
        <v>72.430000000000007</v>
      </c>
      <c r="D4773" s="492" t="s">
        <v>4090</v>
      </c>
    </row>
    <row r="4774" spans="1:4" x14ac:dyDescent="0.2">
      <c r="A4774" s="489" t="s">
        <v>9257</v>
      </c>
      <c r="B4774" s="489" t="s">
        <v>1184</v>
      </c>
      <c r="C4774" s="491">
        <v>10.26</v>
      </c>
      <c r="D4774" s="492" t="s">
        <v>4090</v>
      </c>
    </row>
    <row r="4775" spans="1:4" x14ac:dyDescent="0.2">
      <c r="A4775" s="489" t="s">
        <v>9257</v>
      </c>
      <c r="B4775" s="489" t="s">
        <v>1184</v>
      </c>
      <c r="C4775" s="491">
        <v>5.620000000000001</v>
      </c>
      <c r="D4775" s="492" t="s">
        <v>4090</v>
      </c>
    </row>
    <row r="4776" spans="1:4" x14ac:dyDescent="0.2">
      <c r="A4776" s="489" t="s">
        <v>9257</v>
      </c>
      <c r="B4776" s="489" t="s">
        <v>1184</v>
      </c>
      <c r="C4776" s="491">
        <v>24.939999999999998</v>
      </c>
      <c r="D4776" s="492" t="s">
        <v>4090</v>
      </c>
    </row>
    <row r="4777" spans="1:4" x14ac:dyDescent="0.2">
      <c r="A4777" s="489" t="s">
        <v>9257</v>
      </c>
      <c r="B4777" s="489" t="s">
        <v>1184</v>
      </c>
      <c r="C4777" s="491">
        <v>11.47</v>
      </c>
      <c r="D4777" s="492" t="s">
        <v>4090</v>
      </c>
    </row>
    <row r="4778" spans="1:4" x14ac:dyDescent="0.2">
      <c r="A4778" s="489" t="s">
        <v>9257</v>
      </c>
      <c r="B4778" s="489" t="s">
        <v>1184</v>
      </c>
      <c r="C4778" s="491">
        <v>10.29</v>
      </c>
      <c r="D4778" s="492" t="s">
        <v>4090</v>
      </c>
    </row>
    <row r="4779" spans="1:4" x14ac:dyDescent="0.2">
      <c r="A4779" s="489" t="s">
        <v>9257</v>
      </c>
      <c r="B4779" s="489" t="s">
        <v>1184</v>
      </c>
      <c r="C4779" s="491">
        <v>69.690000000000012</v>
      </c>
      <c r="D4779" s="492" t="s">
        <v>4090</v>
      </c>
    </row>
    <row r="4780" spans="1:4" x14ac:dyDescent="0.2">
      <c r="A4780" s="489" t="s">
        <v>9257</v>
      </c>
      <c r="B4780" s="489" t="s">
        <v>1184</v>
      </c>
      <c r="C4780" s="491">
        <v>10.700000000000001</v>
      </c>
      <c r="D4780" s="492" t="s">
        <v>4090</v>
      </c>
    </row>
    <row r="4781" spans="1:4" x14ac:dyDescent="0.2">
      <c r="A4781" s="489" t="s">
        <v>9257</v>
      </c>
      <c r="B4781" s="489" t="s">
        <v>1184</v>
      </c>
      <c r="C4781" s="491">
        <v>23.11</v>
      </c>
      <c r="D4781" s="492" t="s">
        <v>4090</v>
      </c>
    </row>
    <row r="4782" spans="1:4" x14ac:dyDescent="0.2">
      <c r="A4782" s="489" t="s">
        <v>9257</v>
      </c>
      <c r="B4782" s="489" t="s">
        <v>1184</v>
      </c>
      <c r="C4782" s="491">
        <v>20.619999999999997</v>
      </c>
      <c r="D4782" s="492" t="s">
        <v>4090</v>
      </c>
    </row>
    <row r="4783" spans="1:4" x14ac:dyDescent="0.2">
      <c r="A4783" s="489" t="s">
        <v>9257</v>
      </c>
      <c r="B4783" s="489" t="s">
        <v>1184</v>
      </c>
      <c r="C4783" s="491">
        <v>77.460000000000008</v>
      </c>
      <c r="D4783" s="492" t="s">
        <v>4090</v>
      </c>
    </row>
    <row r="4784" spans="1:4" x14ac:dyDescent="0.2">
      <c r="A4784" s="489" t="s">
        <v>9257</v>
      </c>
      <c r="B4784" s="489" t="s">
        <v>1184</v>
      </c>
      <c r="C4784" s="491">
        <v>15.33</v>
      </c>
      <c r="D4784" s="492" t="s">
        <v>4090</v>
      </c>
    </row>
    <row r="4785" spans="1:4" x14ac:dyDescent="0.2">
      <c r="A4785" s="489" t="s">
        <v>9257</v>
      </c>
      <c r="B4785" s="489" t="s">
        <v>1184</v>
      </c>
      <c r="C4785" s="491">
        <v>12.64</v>
      </c>
      <c r="D4785" s="492" t="s">
        <v>4090</v>
      </c>
    </row>
    <row r="4786" spans="1:4" x14ac:dyDescent="0.2">
      <c r="A4786" s="489" t="s">
        <v>9257</v>
      </c>
      <c r="B4786" s="489" t="s">
        <v>1184</v>
      </c>
      <c r="C4786" s="491">
        <v>101.28</v>
      </c>
      <c r="D4786" s="492" t="s">
        <v>4090</v>
      </c>
    </row>
    <row r="4787" spans="1:4" x14ac:dyDescent="0.2">
      <c r="A4787" s="489" t="s">
        <v>9257</v>
      </c>
      <c r="B4787" s="489" t="s">
        <v>1184</v>
      </c>
      <c r="C4787" s="491">
        <v>46.79</v>
      </c>
      <c r="D4787" s="492" t="s">
        <v>4090</v>
      </c>
    </row>
    <row r="4788" spans="1:4" x14ac:dyDescent="0.2">
      <c r="A4788" s="489" t="s">
        <v>9257</v>
      </c>
      <c r="B4788" s="489" t="s">
        <v>1184</v>
      </c>
      <c r="C4788" s="491">
        <v>16.150000000000002</v>
      </c>
      <c r="D4788" s="492" t="s">
        <v>4090</v>
      </c>
    </row>
    <row r="4789" spans="1:4" x14ac:dyDescent="0.2">
      <c r="A4789" s="489" t="s">
        <v>9257</v>
      </c>
      <c r="B4789" s="489" t="s">
        <v>1184</v>
      </c>
      <c r="C4789" s="491">
        <v>43.74</v>
      </c>
      <c r="D4789" s="492" t="s">
        <v>4090</v>
      </c>
    </row>
    <row r="4790" spans="1:4" x14ac:dyDescent="0.2">
      <c r="A4790" s="489" t="s">
        <v>9257</v>
      </c>
      <c r="B4790" s="489" t="s">
        <v>1184</v>
      </c>
      <c r="C4790" s="491">
        <v>58.3</v>
      </c>
      <c r="D4790" s="492" t="s">
        <v>4090</v>
      </c>
    </row>
    <row r="4791" spans="1:4" x14ac:dyDescent="0.2">
      <c r="A4791" s="489" t="s">
        <v>9257</v>
      </c>
      <c r="B4791" s="489" t="s">
        <v>1184</v>
      </c>
      <c r="C4791" s="491">
        <v>11.149999999999999</v>
      </c>
      <c r="D4791" s="492" t="s">
        <v>4090</v>
      </c>
    </row>
    <row r="4792" spans="1:4" x14ac:dyDescent="0.2">
      <c r="A4792" s="489" t="s">
        <v>9257</v>
      </c>
      <c r="B4792" s="489" t="s">
        <v>1184</v>
      </c>
      <c r="C4792" s="491">
        <v>72.03</v>
      </c>
      <c r="D4792" s="492" t="s">
        <v>4090</v>
      </c>
    </row>
    <row r="4793" spans="1:4" x14ac:dyDescent="0.2">
      <c r="A4793" s="489" t="s">
        <v>9257</v>
      </c>
      <c r="B4793" s="489" t="s">
        <v>1184</v>
      </c>
      <c r="C4793" s="491">
        <v>24.89</v>
      </c>
      <c r="D4793" s="492" t="s">
        <v>4090</v>
      </c>
    </row>
    <row r="4794" spans="1:4" x14ac:dyDescent="0.2">
      <c r="A4794" s="489" t="s">
        <v>9257</v>
      </c>
      <c r="B4794" s="489" t="s">
        <v>1184</v>
      </c>
      <c r="C4794" s="491">
        <v>31.320000000000007</v>
      </c>
      <c r="D4794" s="492" t="s">
        <v>4090</v>
      </c>
    </row>
    <row r="4795" spans="1:4" x14ac:dyDescent="0.2">
      <c r="A4795" s="489" t="s">
        <v>9257</v>
      </c>
      <c r="B4795" s="489" t="s">
        <v>1184</v>
      </c>
      <c r="C4795" s="491">
        <v>8.3000000000000007</v>
      </c>
      <c r="D4795" s="492" t="s">
        <v>4090</v>
      </c>
    </row>
    <row r="4796" spans="1:4" x14ac:dyDescent="0.2">
      <c r="A4796" s="489" t="s">
        <v>9257</v>
      </c>
      <c r="B4796" s="489" t="s">
        <v>1184</v>
      </c>
      <c r="C4796" s="491">
        <v>13.73</v>
      </c>
      <c r="D4796" s="492" t="s">
        <v>4090</v>
      </c>
    </row>
    <row r="4797" spans="1:4" x14ac:dyDescent="0.2">
      <c r="A4797" s="489" t="s">
        <v>9257</v>
      </c>
      <c r="B4797" s="489" t="s">
        <v>1184</v>
      </c>
      <c r="C4797" s="491">
        <v>14.719999999999999</v>
      </c>
      <c r="D4797" s="492" t="s">
        <v>4090</v>
      </c>
    </row>
    <row r="4798" spans="1:4" x14ac:dyDescent="0.2">
      <c r="A4798" s="489" t="s">
        <v>9257</v>
      </c>
      <c r="B4798" s="489" t="s">
        <v>1184</v>
      </c>
      <c r="C4798" s="491">
        <v>13.59</v>
      </c>
      <c r="D4798" s="492" t="s">
        <v>4090</v>
      </c>
    </row>
    <row r="4799" spans="1:4" x14ac:dyDescent="0.2">
      <c r="A4799" s="489" t="s">
        <v>9257</v>
      </c>
      <c r="B4799" s="489" t="s">
        <v>1184</v>
      </c>
      <c r="C4799" s="491">
        <v>13.95</v>
      </c>
      <c r="D4799" s="492" t="s">
        <v>4090</v>
      </c>
    </row>
    <row r="4800" spans="1:4" x14ac:dyDescent="0.2">
      <c r="A4800" s="489" t="s">
        <v>9257</v>
      </c>
      <c r="B4800" s="489" t="s">
        <v>1184</v>
      </c>
      <c r="C4800" s="491">
        <v>34.39</v>
      </c>
      <c r="D4800" s="492" t="s">
        <v>4090</v>
      </c>
    </row>
    <row r="4801" spans="1:4" x14ac:dyDescent="0.2">
      <c r="A4801" s="489" t="s">
        <v>9257</v>
      </c>
      <c r="B4801" s="489" t="s">
        <v>1184</v>
      </c>
      <c r="C4801" s="491">
        <v>76.210000000000008</v>
      </c>
      <c r="D4801" s="492" t="s">
        <v>4090</v>
      </c>
    </row>
    <row r="4802" spans="1:4" x14ac:dyDescent="0.2">
      <c r="A4802" s="489" t="s">
        <v>9257</v>
      </c>
      <c r="B4802" s="489" t="s">
        <v>1184</v>
      </c>
      <c r="C4802" s="491">
        <v>16.529999999999998</v>
      </c>
      <c r="D4802" s="492" t="s">
        <v>4090</v>
      </c>
    </row>
    <row r="4803" spans="1:4" x14ac:dyDescent="0.2">
      <c r="A4803" s="489" t="s">
        <v>9257</v>
      </c>
      <c r="B4803" s="489" t="s">
        <v>1184</v>
      </c>
      <c r="C4803" s="491">
        <v>33.570000000000007</v>
      </c>
      <c r="D4803" s="492" t="s">
        <v>4090</v>
      </c>
    </row>
    <row r="4804" spans="1:4" x14ac:dyDescent="0.2">
      <c r="A4804" s="489" t="s">
        <v>9257</v>
      </c>
      <c r="B4804" s="489" t="s">
        <v>1184</v>
      </c>
      <c r="C4804" s="491">
        <v>14.420000000000002</v>
      </c>
      <c r="D4804" s="492" t="s">
        <v>4090</v>
      </c>
    </row>
    <row r="4805" spans="1:4" x14ac:dyDescent="0.2">
      <c r="A4805" s="489" t="s">
        <v>9257</v>
      </c>
      <c r="B4805" s="489" t="s">
        <v>1184</v>
      </c>
      <c r="C4805" s="491">
        <v>24.019999999999996</v>
      </c>
      <c r="D4805" s="492" t="s">
        <v>4090</v>
      </c>
    </row>
    <row r="4806" spans="1:4" x14ac:dyDescent="0.2">
      <c r="A4806" s="489" t="s">
        <v>9257</v>
      </c>
      <c r="B4806" s="489" t="s">
        <v>1184</v>
      </c>
      <c r="C4806" s="491">
        <v>25.520000000000003</v>
      </c>
      <c r="D4806" s="492" t="s">
        <v>4090</v>
      </c>
    </row>
    <row r="4807" spans="1:4" x14ac:dyDescent="0.2">
      <c r="A4807" s="489" t="s">
        <v>9257</v>
      </c>
      <c r="B4807" s="489" t="s">
        <v>1184</v>
      </c>
      <c r="C4807" s="491">
        <v>8.48</v>
      </c>
      <c r="D4807" s="492" t="s">
        <v>4090</v>
      </c>
    </row>
    <row r="4808" spans="1:4" x14ac:dyDescent="0.2">
      <c r="A4808" s="489" t="s">
        <v>9257</v>
      </c>
      <c r="B4808" s="489" t="s">
        <v>1184</v>
      </c>
      <c r="C4808" s="491">
        <v>16.010000000000002</v>
      </c>
      <c r="D4808" s="492" t="s">
        <v>4090</v>
      </c>
    </row>
    <row r="4809" spans="1:4" x14ac:dyDescent="0.2">
      <c r="A4809" s="489" t="s">
        <v>9257</v>
      </c>
      <c r="B4809" s="489" t="s">
        <v>1184</v>
      </c>
      <c r="C4809" s="491">
        <v>113.54</v>
      </c>
      <c r="D4809" s="492" t="s">
        <v>4090</v>
      </c>
    </row>
    <row r="4810" spans="1:4" x14ac:dyDescent="0.2">
      <c r="A4810" s="489" t="s">
        <v>9257</v>
      </c>
      <c r="B4810" s="489" t="s">
        <v>1184</v>
      </c>
      <c r="C4810" s="491">
        <v>72.240000000000009</v>
      </c>
      <c r="D4810" s="492" t="s">
        <v>4090</v>
      </c>
    </row>
    <row r="4811" spans="1:4" x14ac:dyDescent="0.2">
      <c r="A4811" s="489" t="s">
        <v>9257</v>
      </c>
      <c r="B4811" s="489" t="s">
        <v>1184</v>
      </c>
      <c r="C4811" s="491">
        <v>41.28</v>
      </c>
      <c r="D4811" s="492" t="s">
        <v>4090</v>
      </c>
    </row>
    <row r="4812" spans="1:4" x14ac:dyDescent="0.2">
      <c r="A4812" s="489" t="s">
        <v>9257</v>
      </c>
      <c r="B4812" s="489" t="s">
        <v>1184</v>
      </c>
      <c r="C4812" s="491">
        <v>68.680000000000007</v>
      </c>
      <c r="D4812" s="492" t="s">
        <v>4090</v>
      </c>
    </row>
    <row r="4813" spans="1:4" x14ac:dyDescent="0.2">
      <c r="A4813" s="489" t="s">
        <v>9257</v>
      </c>
      <c r="B4813" s="489" t="s">
        <v>1184</v>
      </c>
      <c r="C4813" s="491">
        <v>55.390000000000008</v>
      </c>
      <c r="D4813" s="492" t="s">
        <v>4090</v>
      </c>
    </row>
    <row r="4814" spans="1:4" x14ac:dyDescent="0.2">
      <c r="A4814" s="489" t="s">
        <v>9257</v>
      </c>
      <c r="B4814" s="489" t="s">
        <v>1184</v>
      </c>
      <c r="C4814" s="491">
        <v>12.84</v>
      </c>
      <c r="D4814" s="492" t="s">
        <v>4090</v>
      </c>
    </row>
    <row r="4815" spans="1:4" x14ac:dyDescent="0.2">
      <c r="A4815" s="489" t="s">
        <v>9257</v>
      </c>
      <c r="B4815" s="489" t="s">
        <v>1184</v>
      </c>
      <c r="C4815" s="491">
        <v>24.26</v>
      </c>
      <c r="D4815" s="492" t="s">
        <v>4090</v>
      </c>
    </row>
    <row r="4816" spans="1:4" x14ac:dyDescent="0.2">
      <c r="A4816" s="489" t="s">
        <v>9257</v>
      </c>
      <c r="B4816" s="489" t="s">
        <v>1184</v>
      </c>
      <c r="C4816" s="491">
        <v>11.209999999999999</v>
      </c>
      <c r="D4816" s="492" t="s">
        <v>4090</v>
      </c>
    </row>
    <row r="4817" spans="1:4" x14ac:dyDescent="0.2">
      <c r="A4817" s="489" t="s">
        <v>9257</v>
      </c>
      <c r="B4817" s="489" t="s">
        <v>1184</v>
      </c>
      <c r="C4817" s="491">
        <v>12.84</v>
      </c>
      <c r="D4817" s="492" t="s">
        <v>4090</v>
      </c>
    </row>
    <row r="4818" spans="1:4" x14ac:dyDescent="0.2">
      <c r="A4818" s="489" t="s">
        <v>9257</v>
      </c>
      <c r="B4818" s="489" t="s">
        <v>1184</v>
      </c>
      <c r="C4818" s="491">
        <v>13.91</v>
      </c>
      <c r="D4818" s="492" t="s">
        <v>4090</v>
      </c>
    </row>
    <row r="4819" spans="1:4" x14ac:dyDescent="0.2">
      <c r="A4819" s="489" t="s">
        <v>9257</v>
      </c>
      <c r="B4819" s="489" t="s">
        <v>1184</v>
      </c>
      <c r="C4819" s="491">
        <v>12.84</v>
      </c>
      <c r="D4819" s="492" t="s">
        <v>4090</v>
      </c>
    </row>
    <row r="4820" spans="1:4" x14ac:dyDescent="0.2">
      <c r="A4820" s="489" t="s">
        <v>9257</v>
      </c>
      <c r="B4820" s="489" t="s">
        <v>1184</v>
      </c>
      <c r="C4820" s="491">
        <v>13.84</v>
      </c>
      <c r="D4820" s="492" t="s">
        <v>4090</v>
      </c>
    </row>
    <row r="4821" spans="1:4" x14ac:dyDescent="0.2">
      <c r="A4821" s="489" t="s">
        <v>9257</v>
      </c>
      <c r="B4821" s="489" t="s">
        <v>1184</v>
      </c>
      <c r="C4821" s="491">
        <v>37.49</v>
      </c>
      <c r="D4821" s="492" t="s">
        <v>4090</v>
      </c>
    </row>
    <row r="4822" spans="1:4" x14ac:dyDescent="0.2">
      <c r="A4822" s="489" t="s">
        <v>9257</v>
      </c>
      <c r="B4822" s="489" t="s">
        <v>1184</v>
      </c>
      <c r="C4822" s="491">
        <v>12.219999999999999</v>
      </c>
      <c r="D4822" s="492" t="s">
        <v>4090</v>
      </c>
    </row>
    <row r="4823" spans="1:4" x14ac:dyDescent="0.2">
      <c r="A4823" s="489" t="s">
        <v>9257</v>
      </c>
      <c r="B4823" s="489" t="s">
        <v>1184</v>
      </c>
      <c r="C4823" s="491">
        <v>23.470000000000002</v>
      </c>
      <c r="D4823" s="492" t="s">
        <v>4090</v>
      </c>
    </row>
    <row r="4824" spans="1:4" x14ac:dyDescent="0.2">
      <c r="A4824" s="489" t="s">
        <v>9257</v>
      </c>
      <c r="B4824" s="489" t="s">
        <v>1184</v>
      </c>
      <c r="C4824" s="491">
        <v>54.39</v>
      </c>
      <c r="D4824" s="492" t="s">
        <v>4090</v>
      </c>
    </row>
    <row r="4825" spans="1:4" x14ac:dyDescent="0.2">
      <c r="A4825" s="489" t="s">
        <v>9257</v>
      </c>
      <c r="B4825" s="489" t="s">
        <v>1184</v>
      </c>
      <c r="C4825" s="491">
        <v>68.28</v>
      </c>
      <c r="D4825" s="492" t="s">
        <v>4090</v>
      </c>
    </row>
    <row r="4826" spans="1:4" x14ac:dyDescent="0.2">
      <c r="A4826" s="489" t="s">
        <v>9257</v>
      </c>
      <c r="B4826" s="489" t="s">
        <v>1184</v>
      </c>
      <c r="C4826" s="491">
        <v>60.18</v>
      </c>
      <c r="D4826" s="492" t="s">
        <v>4090</v>
      </c>
    </row>
    <row r="4827" spans="1:4" x14ac:dyDescent="0.2">
      <c r="A4827" s="489" t="s">
        <v>9257</v>
      </c>
      <c r="B4827" s="489" t="s">
        <v>1184</v>
      </c>
      <c r="C4827" s="491">
        <v>13.650000000000002</v>
      </c>
      <c r="D4827" s="492" t="s">
        <v>4090</v>
      </c>
    </row>
    <row r="4828" spans="1:4" x14ac:dyDescent="0.2">
      <c r="A4828" s="489" t="s">
        <v>9257</v>
      </c>
      <c r="B4828" s="489" t="s">
        <v>1184</v>
      </c>
      <c r="C4828" s="491">
        <v>12.520000000000001</v>
      </c>
      <c r="D4828" s="492" t="s">
        <v>4090</v>
      </c>
    </row>
    <row r="4829" spans="1:4" x14ac:dyDescent="0.2">
      <c r="A4829" s="489" t="s">
        <v>9257</v>
      </c>
      <c r="B4829" s="489" t="s">
        <v>1184</v>
      </c>
      <c r="C4829" s="491">
        <v>19.46</v>
      </c>
      <c r="D4829" s="492" t="s">
        <v>4090</v>
      </c>
    </row>
    <row r="4830" spans="1:4" x14ac:dyDescent="0.2">
      <c r="A4830" s="489" t="s">
        <v>9257</v>
      </c>
      <c r="B4830" s="489" t="s">
        <v>1184</v>
      </c>
      <c r="C4830" s="491">
        <v>96.35</v>
      </c>
      <c r="D4830" s="492" t="s">
        <v>4090</v>
      </c>
    </row>
    <row r="4831" spans="1:4" x14ac:dyDescent="0.2">
      <c r="A4831" s="489" t="s">
        <v>9257</v>
      </c>
      <c r="B4831" s="489" t="s">
        <v>1184</v>
      </c>
      <c r="C4831" s="491">
        <v>20.340000000000003</v>
      </c>
      <c r="D4831" s="492" t="s">
        <v>4090</v>
      </c>
    </row>
    <row r="4832" spans="1:4" x14ac:dyDescent="0.2">
      <c r="A4832" s="489" t="s">
        <v>9257</v>
      </c>
      <c r="B4832" s="489" t="s">
        <v>1163</v>
      </c>
      <c r="C4832" s="491">
        <v>232.66000000000003</v>
      </c>
      <c r="D4832" s="492">
        <v>11.065753424657535</v>
      </c>
    </row>
    <row r="4833" spans="1:4" x14ac:dyDescent="0.2">
      <c r="A4833" s="489" t="s">
        <v>9257</v>
      </c>
      <c r="B4833" s="489" t="s">
        <v>1184</v>
      </c>
      <c r="C4833" s="491">
        <v>14.450000000000001</v>
      </c>
      <c r="D4833" s="492" t="s">
        <v>4090</v>
      </c>
    </row>
    <row r="4834" spans="1:4" x14ac:dyDescent="0.2">
      <c r="A4834" s="489" t="s">
        <v>9257</v>
      </c>
      <c r="B4834" s="489" t="s">
        <v>1184</v>
      </c>
      <c r="C4834" s="491">
        <v>4.58</v>
      </c>
      <c r="D4834" s="492" t="s">
        <v>4090</v>
      </c>
    </row>
    <row r="4835" spans="1:4" x14ac:dyDescent="0.2">
      <c r="A4835" s="489" t="s">
        <v>9257</v>
      </c>
      <c r="B4835" s="489" t="s">
        <v>1184</v>
      </c>
      <c r="C4835" s="491">
        <v>14.780000000000003</v>
      </c>
      <c r="D4835" s="492" t="s">
        <v>4090</v>
      </c>
    </row>
    <row r="4836" spans="1:4" x14ac:dyDescent="0.2">
      <c r="A4836" s="489" t="s">
        <v>9257</v>
      </c>
      <c r="B4836" s="489" t="s">
        <v>1184</v>
      </c>
      <c r="C4836" s="491">
        <v>21.450000000000003</v>
      </c>
      <c r="D4836" s="492" t="s">
        <v>4090</v>
      </c>
    </row>
    <row r="4837" spans="1:4" x14ac:dyDescent="0.2">
      <c r="A4837" s="489" t="s">
        <v>9257</v>
      </c>
      <c r="B4837" s="489" t="s">
        <v>1184</v>
      </c>
      <c r="C4837" s="491">
        <v>10.059999999999999</v>
      </c>
      <c r="D4837" s="492" t="s">
        <v>4090</v>
      </c>
    </row>
    <row r="4838" spans="1:4" x14ac:dyDescent="0.2">
      <c r="A4838" s="489" t="s">
        <v>9257</v>
      </c>
      <c r="B4838" s="489" t="s">
        <v>1184</v>
      </c>
      <c r="C4838" s="491">
        <v>9.8899999999999988</v>
      </c>
      <c r="D4838" s="492" t="s">
        <v>4090</v>
      </c>
    </row>
    <row r="4839" spans="1:4" x14ac:dyDescent="0.2">
      <c r="A4839" s="489" t="s">
        <v>9257</v>
      </c>
      <c r="B4839" s="489" t="s">
        <v>1184</v>
      </c>
      <c r="C4839" s="491">
        <v>15.549999999999999</v>
      </c>
      <c r="D4839" s="492" t="s">
        <v>4090</v>
      </c>
    </row>
    <row r="4840" spans="1:4" x14ac:dyDescent="0.2">
      <c r="A4840" s="489" t="s">
        <v>9257</v>
      </c>
      <c r="B4840" s="489" t="s">
        <v>1184</v>
      </c>
      <c r="C4840" s="491">
        <v>30.11</v>
      </c>
      <c r="D4840" s="492" t="s">
        <v>4090</v>
      </c>
    </row>
    <row r="4841" spans="1:4" x14ac:dyDescent="0.2">
      <c r="A4841" s="489" t="s">
        <v>9257</v>
      </c>
      <c r="B4841" s="489" t="s">
        <v>1184</v>
      </c>
      <c r="C4841" s="491">
        <v>76.48</v>
      </c>
      <c r="D4841" s="492" t="s">
        <v>4090</v>
      </c>
    </row>
    <row r="4842" spans="1:4" x14ac:dyDescent="0.2">
      <c r="A4842" s="489" t="s">
        <v>9257</v>
      </c>
      <c r="B4842" s="489" t="s">
        <v>1184</v>
      </c>
      <c r="C4842" s="491">
        <v>23.879999999999995</v>
      </c>
      <c r="D4842" s="492" t="s">
        <v>4090</v>
      </c>
    </row>
    <row r="4843" spans="1:4" x14ac:dyDescent="0.2">
      <c r="A4843" s="489" t="s">
        <v>9257</v>
      </c>
      <c r="B4843" s="489" t="s">
        <v>1184</v>
      </c>
      <c r="C4843" s="491">
        <v>24.8</v>
      </c>
      <c r="D4843" s="492" t="s">
        <v>4090</v>
      </c>
    </row>
    <row r="4844" spans="1:4" x14ac:dyDescent="0.2">
      <c r="A4844" s="489" t="s">
        <v>9257</v>
      </c>
      <c r="B4844" s="489" t="s">
        <v>1184</v>
      </c>
      <c r="C4844" s="491">
        <v>14.600000000000001</v>
      </c>
      <c r="D4844" s="492" t="s">
        <v>4090</v>
      </c>
    </row>
    <row r="4845" spans="1:4" x14ac:dyDescent="0.2">
      <c r="A4845" s="489" t="s">
        <v>9257</v>
      </c>
      <c r="B4845" s="489" t="s">
        <v>1184</v>
      </c>
      <c r="C4845" s="491">
        <v>1.85</v>
      </c>
      <c r="D4845" s="492" t="s">
        <v>4090</v>
      </c>
    </row>
    <row r="4846" spans="1:4" x14ac:dyDescent="0.2">
      <c r="A4846" s="489" t="s">
        <v>9257</v>
      </c>
      <c r="B4846" s="489" t="s">
        <v>1184</v>
      </c>
      <c r="C4846" s="491">
        <v>62.31</v>
      </c>
      <c r="D4846" s="492" t="s">
        <v>4090</v>
      </c>
    </row>
    <row r="4847" spans="1:4" x14ac:dyDescent="0.2">
      <c r="A4847" s="489" t="s">
        <v>9257</v>
      </c>
      <c r="B4847" s="489" t="s">
        <v>229</v>
      </c>
      <c r="C4847" s="491">
        <v>59.150000000000013</v>
      </c>
      <c r="D4847" s="492" t="s">
        <v>4090</v>
      </c>
    </row>
    <row r="4848" spans="1:4" x14ac:dyDescent="0.2">
      <c r="A4848" s="489" t="s">
        <v>9257</v>
      </c>
      <c r="B4848" s="489" t="s">
        <v>1184</v>
      </c>
      <c r="C4848" s="491">
        <v>87.57</v>
      </c>
      <c r="D4848" s="492" t="s">
        <v>4090</v>
      </c>
    </row>
    <row r="4849" spans="1:4" x14ac:dyDescent="0.2">
      <c r="A4849" s="489" t="s">
        <v>9257</v>
      </c>
      <c r="B4849" s="489" t="s">
        <v>1184</v>
      </c>
      <c r="C4849" s="491">
        <v>11.940000000000001</v>
      </c>
      <c r="D4849" s="492" t="s">
        <v>4090</v>
      </c>
    </row>
    <row r="4850" spans="1:4" x14ac:dyDescent="0.2">
      <c r="A4850" s="489" t="s">
        <v>9257</v>
      </c>
      <c r="B4850" s="489" t="s">
        <v>1184</v>
      </c>
      <c r="C4850" s="491">
        <v>11.770000000000003</v>
      </c>
      <c r="D4850" s="492" t="s">
        <v>4090</v>
      </c>
    </row>
    <row r="4851" spans="1:4" x14ac:dyDescent="0.2">
      <c r="A4851" s="489" t="s">
        <v>9257</v>
      </c>
      <c r="B4851" s="489" t="s">
        <v>1184</v>
      </c>
      <c r="C4851" s="491">
        <v>29.91</v>
      </c>
      <c r="D4851" s="492" t="s">
        <v>4090</v>
      </c>
    </row>
    <row r="4852" spans="1:4" x14ac:dyDescent="0.2">
      <c r="A4852" s="489" t="s">
        <v>9257</v>
      </c>
      <c r="B4852" s="489" t="s">
        <v>1184</v>
      </c>
      <c r="C4852" s="491">
        <v>20.560000000000002</v>
      </c>
      <c r="D4852" s="492" t="s">
        <v>4090</v>
      </c>
    </row>
    <row r="4853" spans="1:4" x14ac:dyDescent="0.2">
      <c r="A4853" s="489" t="s">
        <v>9257</v>
      </c>
      <c r="B4853" s="489" t="s">
        <v>229</v>
      </c>
      <c r="C4853" s="491">
        <v>6.8500000000000005</v>
      </c>
      <c r="D4853" s="492" t="s">
        <v>4090</v>
      </c>
    </row>
    <row r="4854" spans="1:4" x14ac:dyDescent="0.2">
      <c r="A4854" s="489" t="s">
        <v>9257</v>
      </c>
      <c r="B4854" s="489" t="s">
        <v>1184</v>
      </c>
      <c r="C4854" s="491">
        <v>10.88</v>
      </c>
      <c r="D4854" s="492" t="s">
        <v>4090</v>
      </c>
    </row>
    <row r="4855" spans="1:4" x14ac:dyDescent="0.2">
      <c r="A4855" s="489" t="s">
        <v>9257</v>
      </c>
      <c r="B4855" s="489" t="s">
        <v>1184</v>
      </c>
      <c r="C4855" s="491">
        <v>64.98</v>
      </c>
      <c r="D4855" s="492" t="s">
        <v>4090</v>
      </c>
    </row>
    <row r="4856" spans="1:4" x14ac:dyDescent="0.2">
      <c r="A4856" s="489" t="s">
        <v>9257</v>
      </c>
      <c r="B4856" s="489" t="s">
        <v>1184</v>
      </c>
      <c r="C4856" s="491">
        <v>103.47</v>
      </c>
      <c r="D4856" s="492" t="s">
        <v>4090</v>
      </c>
    </row>
    <row r="4857" spans="1:4" x14ac:dyDescent="0.2">
      <c r="A4857" s="489" t="s">
        <v>9257</v>
      </c>
      <c r="B4857" s="489" t="s">
        <v>1184</v>
      </c>
      <c r="C4857" s="491">
        <v>39.39</v>
      </c>
      <c r="D4857" s="492" t="s">
        <v>4090</v>
      </c>
    </row>
    <row r="4858" spans="1:4" x14ac:dyDescent="0.2">
      <c r="A4858" s="489" t="s">
        <v>9257</v>
      </c>
      <c r="B4858" s="489" t="s">
        <v>1183</v>
      </c>
      <c r="C4858" s="491">
        <v>204.05</v>
      </c>
      <c r="D4858" s="492" t="s">
        <v>4090</v>
      </c>
    </row>
    <row r="4859" spans="1:4" x14ac:dyDescent="0.2">
      <c r="A4859" s="489" t="s">
        <v>9257</v>
      </c>
      <c r="B4859" s="489" t="s">
        <v>1184</v>
      </c>
      <c r="C4859" s="491">
        <v>27.340000000000003</v>
      </c>
      <c r="D4859" s="492" t="s">
        <v>4090</v>
      </c>
    </row>
    <row r="4860" spans="1:4" x14ac:dyDescent="0.2">
      <c r="A4860" s="489" t="s">
        <v>9257</v>
      </c>
      <c r="B4860" s="489" t="s">
        <v>1184</v>
      </c>
      <c r="C4860" s="491">
        <v>4.38</v>
      </c>
      <c r="D4860" s="492" t="s">
        <v>4090</v>
      </c>
    </row>
    <row r="4861" spans="1:4" x14ac:dyDescent="0.2">
      <c r="A4861" s="489" t="s">
        <v>9257</v>
      </c>
      <c r="B4861" s="489" t="s">
        <v>1184</v>
      </c>
      <c r="C4861" s="491">
        <v>18.850000000000001</v>
      </c>
      <c r="D4861" s="492" t="s">
        <v>4090</v>
      </c>
    </row>
    <row r="4862" spans="1:4" x14ac:dyDescent="0.2">
      <c r="A4862" s="489" t="s">
        <v>9257</v>
      </c>
      <c r="B4862" s="489" t="s">
        <v>1184</v>
      </c>
      <c r="C4862" s="491">
        <v>16.080000000000002</v>
      </c>
      <c r="D4862" s="492" t="s">
        <v>4090</v>
      </c>
    </row>
    <row r="4863" spans="1:4" x14ac:dyDescent="0.2">
      <c r="A4863" s="489" t="s">
        <v>9257</v>
      </c>
      <c r="B4863" s="489" t="s">
        <v>1184</v>
      </c>
      <c r="C4863" s="491">
        <v>10.120000000000001</v>
      </c>
      <c r="D4863" s="492" t="s">
        <v>4090</v>
      </c>
    </row>
    <row r="4864" spans="1:4" x14ac:dyDescent="0.2">
      <c r="A4864" s="489" t="s">
        <v>9257</v>
      </c>
      <c r="B4864" s="489" t="s">
        <v>1184</v>
      </c>
      <c r="C4864" s="491">
        <v>1.0900000000000001</v>
      </c>
      <c r="D4864" s="492" t="s">
        <v>4090</v>
      </c>
    </row>
    <row r="4865" spans="1:4" x14ac:dyDescent="0.2">
      <c r="A4865" s="489" t="s">
        <v>9257</v>
      </c>
      <c r="B4865" s="489" t="s">
        <v>1184</v>
      </c>
      <c r="C4865" s="491">
        <v>31.83</v>
      </c>
      <c r="D4865" s="492" t="s">
        <v>4090</v>
      </c>
    </row>
    <row r="4866" spans="1:4" x14ac:dyDescent="0.2">
      <c r="A4866" s="489" t="s">
        <v>9257</v>
      </c>
      <c r="B4866" s="489" t="s">
        <v>1184</v>
      </c>
      <c r="C4866" s="491">
        <v>55.980000000000004</v>
      </c>
      <c r="D4866" s="492" t="s">
        <v>4090</v>
      </c>
    </row>
    <row r="4867" spans="1:4" x14ac:dyDescent="0.2">
      <c r="A4867" s="489" t="s">
        <v>9257</v>
      </c>
      <c r="B4867" s="489" t="s">
        <v>1184</v>
      </c>
      <c r="C4867" s="491">
        <v>12.71</v>
      </c>
      <c r="D4867" s="492" t="s">
        <v>4090</v>
      </c>
    </row>
    <row r="4868" spans="1:4" x14ac:dyDescent="0.2">
      <c r="A4868" s="489" t="s">
        <v>9257</v>
      </c>
      <c r="B4868" s="489" t="s">
        <v>1184</v>
      </c>
      <c r="C4868" s="491">
        <v>16.100000000000001</v>
      </c>
      <c r="D4868" s="492" t="s">
        <v>4090</v>
      </c>
    </row>
    <row r="4869" spans="1:4" x14ac:dyDescent="0.2">
      <c r="A4869" s="489" t="s">
        <v>9257</v>
      </c>
      <c r="B4869" s="489" t="s">
        <v>1184</v>
      </c>
      <c r="C4869" s="491">
        <v>61.69</v>
      </c>
      <c r="D4869" s="492" t="s">
        <v>4090</v>
      </c>
    </row>
    <row r="4870" spans="1:4" x14ac:dyDescent="0.2">
      <c r="A4870" s="489" t="s">
        <v>9257</v>
      </c>
      <c r="B4870" s="489" t="s">
        <v>1184</v>
      </c>
      <c r="C4870" s="491">
        <v>16.68</v>
      </c>
      <c r="D4870" s="492" t="s">
        <v>4090</v>
      </c>
    </row>
    <row r="4871" spans="1:4" x14ac:dyDescent="0.2">
      <c r="A4871" s="489" t="s">
        <v>9257</v>
      </c>
      <c r="B4871" s="489" t="s">
        <v>1184</v>
      </c>
      <c r="C4871" s="491">
        <v>95.26</v>
      </c>
      <c r="D4871" s="492" t="s">
        <v>4090</v>
      </c>
    </row>
    <row r="4872" spans="1:4" x14ac:dyDescent="0.2">
      <c r="A4872" s="489" t="s">
        <v>9257</v>
      </c>
      <c r="B4872" s="489" t="s">
        <v>1184</v>
      </c>
      <c r="C4872" s="491">
        <v>24.47</v>
      </c>
      <c r="D4872" s="492" t="s">
        <v>4090</v>
      </c>
    </row>
    <row r="4873" spans="1:4" x14ac:dyDescent="0.2">
      <c r="A4873" s="489" t="s">
        <v>9257</v>
      </c>
      <c r="B4873" s="489" t="s">
        <v>1184</v>
      </c>
      <c r="C4873" s="491">
        <v>12.15</v>
      </c>
      <c r="D4873" s="492" t="s">
        <v>4090</v>
      </c>
    </row>
    <row r="4874" spans="1:4" x14ac:dyDescent="0.2">
      <c r="A4874" s="489" t="s">
        <v>9257</v>
      </c>
      <c r="B4874" s="489" t="s">
        <v>1184</v>
      </c>
      <c r="C4874" s="491">
        <v>12.15</v>
      </c>
      <c r="D4874" s="492" t="s">
        <v>4090</v>
      </c>
    </row>
    <row r="4875" spans="1:4" x14ac:dyDescent="0.2">
      <c r="A4875" s="489" t="s">
        <v>9257</v>
      </c>
      <c r="B4875" s="489" t="s">
        <v>1184</v>
      </c>
      <c r="C4875" s="491">
        <v>12.72</v>
      </c>
      <c r="D4875" s="492" t="s">
        <v>4090</v>
      </c>
    </row>
    <row r="4876" spans="1:4" x14ac:dyDescent="0.2">
      <c r="A4876" s="489" t="s">
        <v>9257</v>
      </c>
      <c r="B4876" s="489" t="s">
        <v>1184</v>
      </c>
      <c r="C4876" s="491">
        <v>4.6399999999999997</v>
      </c>
      <c r="D4876" s="492" t="s">
        <v>4090</v>
      </c>
    </row>
    <row r="4877" spans="1:4" x14ac:dyDescent="0.2">
      <c r="A4877" s="489" t="s">
        <v>9257</v>
      </c>
      <c r="B4877" s="489" t="s">
        <v>1184</v>
      </c>
      <c r="C4877" s="491">
        <v>15.540000000000001</v>
      </c>
      <c r="D4877" s="492" t="s">
        <v>4090</v>
      </c>
    </row>
    <row r="4878" spans="1:4" x14ac:dyDescent="0.2">
      <c r="A4878" s="489" t="s">
        <v>9257</v>
      </c>
      <c r="B4878" s="489" t="s">
        <v>1184</v>
      </c>
      <c r="C4878" s="491">
        <v>14.64</v>
      </c>
      <c r="D4878" s="492" t="s">
        <v>4090</v>
      </c>
    </row>
    <row r="4879" spans="1:4" x14ac:dyDescent="0.2">
      <c r="A4879" s="489" t="s">
        <v>9257</v>
      </c>
      <c r="B4879" s="489" t="s">
        <v>1184</v>
      </c>
      <c r="C4879" s="491">
        <v>15.760000000000002</v>
      </c>
      <c r="D4879" s="492" t="s">
        <v>4090</v>
      </c>
    </row>
    <row r="4880" spans="1:4" x14ac:dyDescent="0.2">
      <c r="A4880" s="489" t="s">
        <v>9257</v>
      </c>
      <c r="B4880" s="489" t="s">
        <v>1184</v>
      </c>
      <c r="C4880" s="491">
        <v>9.8899999999999988</v>
      </c>
      <c r="D4880" s="492" t="s">
        <v>4090</v>
      </c>
    </row>
    <row r="4881" spans="1:4" x14ac:dyDescent="0.2">
      <c r="A4881" s="489" t="s">
        <v>9257</v>
      </c>
      <c r="B4881" s="489" t="s">
        <v>1184</v>
      </c>
      <c r="C4881" s="491">
        <v>66.209999999999994</v>
      </c>
      <c r="D4881" s="492" t="s">
        <v>4090</v>
      </c>
    </row>
    <row r="4882" spans="1:4" x14ac:dyDescent="0.2">
      <c r="A4882" s="489" t="s">
        <v>9257</v>
      </c>
      <c r="B4882" s="489" t="s">
        <v>1184</v>
      </c>
      <c r="C4882" s="491">
        <v>15.319999999999999</v>
      </c>
      <c r="D4882" s="492" t="s">
        <v>4090</v>
      </c>
    </row>
    <row r="4883" spans="1:4" x14ac:dyDescent="0.2">
      <c r="A4883" s="489" t="s">
        <v>9257</v>
      </c>
      <c r="B4883" s="489" t="s">
        <v>1184</v>
      </c>
      <c r="C4883" s="491">
        <v>57.39</v>
      </c>
      <c r="D4883" s="492" t="s">
        <v>4090</v>
      </c>
    </row>
    <row r="4884" spans="1:4" x14ac:dyDescent="0.2">
      <c r="A4884" s="489" t="s">
        <v>9257</v>
      </c>
      <c r="B4884" s="489" t="s">
        <v>1184</v>
      </c>
      <c r="C4884" s="491">
        <v>8.9500000000000011</v>
      </c>
      <c r="D4884" s="492" t="s">
        <v>4090</v>
      </c>
    </row>
    <row r="4885" spans="1:4" x14ac:dyDescent="0.2">
      <c r="A4885" s="489" t="s">
        <v>9257</v>
      </c>
      <c r="B4885" s="489" t="s">
        <v>1184</v>
      </c>
      <c r="C4885" s="491">
        <v>15.389999999999999</v>
      </c>
      <c r="D4885" s="492" t="s">
        <v>4090</v>
      </c>
    </row>
    <row r="4886" spans="1:4" x14ac:dyDescent="0.2">
      <c r="A4886" s="489" t="s">
        <v>9257</v>
      </c>
      <c r="B4886" s="489" t="s">
        <v>1184</v>
      </c>
      <c r="C4886" s="491">
        <v>17.14</v>
      </c>
      <c r="D4886" s="492" t="s">
        <v>4090</v>
      </c>
    </row>
    <row r="4887" spans="1:4" x14ac:dyDescent="0.2">
      <c r="A4887" s="489" t="s">
        <v>9257</v>
      </c>
      <c r="B4887" s="489" t="s">
        <v>1184</v>
      </c>
      <c r="C4887" s="491">
        <v>33.870000000000005</v>
      </c>
      <c r="D4887" s="492" t="s">
        <v>4090</v>
      </c>
    </row>
    <row r="4888" spans="1:4" x14ac:dyDescent="0.2">
      <c r="A4888" s="489" t="s">
        <v>9257</v>
      </c>
      <c r="B4888" s="489" t="s">
        <v>1184</v>
      </c>
      <c r="C4888" s="491">
        <v>22.369999999999997</v>
      </c>
      <c r="D4888" s="492" t="s">
        <v>4090</v>
      </c>
    </row>
    <row r="4889" spans="1:4" x14ac:dyDescent="0.2">
      <c r="A4889" s="489" t="s">
        <v>9257</v>
      </c>
      <c r="B4889" s="489" t="s">
        <v>1184</v>
      </c>
      <c r="C4889" s="491">
        <v>25.89</v>
      </c>
      <c r="D4889" s="492" t="s">
        <v>4090</v>
      </c>
    </row>
    <row r="4890" spans="1:4" x14ac:dyDescent="0.2">
      <c r="A4890" s="489" t="s">
        <v>9257</v>
      </c>
      <c r="B4890" s="489" t="s">
        <v>1184</v>
      </c>
      <c r="C4890" s="491">
        <v>15.760000000000002</v>
      </c>
      <c r="D4890" s="492" t="s">
        <v>4090</v>
      </c>
    </row>
    <row r="4891" spans="1:4" x14ac:dyDescent="0.2">
      <c r="A4891" s="489" t="s">
        <v>9257</v>
      </c>
      <c r="B4891" s="489" t="s">
        <v>1184</v>
      </c>
      <c r="C4891" s="491">
        <v>21.74</v>
      </c>
      <c r="D4891" s="492" t="s">
        <v>4090</v>
      </c>
    </row>
    <row r="4892" spans="1:4" x14ac:dyDescent="0.2">
      <c r="A4892" s="489" t="s">
        <v>9257</v>
      </c>
      <c r="B4892" s="489" t="s">
        <v>1184</v>
      </c>
      <c r="C4892" s="491">
        <v>10.97</v>
      </c>
      <c r="D4892" s="492" t="s">
        <v>4090</v>
      </c>
    </row>
    <row r="4893" spans="1:4" x14ac:dyDescent="0.2">
      <c r="A4893" s="489" t="s">
        <v>9257</v>
      </c>
      <c r="B4893" s="489" t="s">
        <v>1184</v>
      </c>
      <c r="C4893" s="491">
        <v>13.22</v>
      </c>
      <c r="D4893" s="492" t="s">
        <v>4090</v>
      </c>
    </row>
    <row r="4894" spans="1:4" x14ac:dyDescent="0.2">
      <c r="A4894" s="489" t="s">
        <v>9257</v>
      </c>
      <c r="B4894" s="489" t="s">
        <v>1184</v>
      </c>
      <c r="C4894" s="491">
        <v>29.400000000000002</v>
      </c>
      <c r="D4894" s="492" t="s">
        <v>4090</v>
      </c>
    </row>
    <row r="4895" spans="1:4" x14ac:dyDescent="0.2">
      <c r="A4895" s="489" t="s">
        <v>9257</v>
      </c>
      <c r="B4895" s="489" t="s">
        <v>1184</v>
      </c>
      <c r="C4895" s="491">
        <v>27.440000000000005</v>
      </c>
      <c r="D4895" s="492" t="s">
        <v>4090</v>
      </c>
    </row>
    <row r="4896" spans="1:4" x14ac:dyDescent="0.2">
      <c r="A4896" s="489" t="s">
        <v>9257</v>
      </c>
      <c r="B4896" s="489" t="s">
        <v>1184</v>
      </c>
      <c r="C4896" s="491">
        <v>68.350000000000009</v>
      </c>
      <c r="D4896" s="492" t="s">
        <v>4090</v>
      </c>
    </row>
    <row r="4897" spans="1:4" x14ac:dyDescent="0.2">
      <c r="A4897" s="489" t="s">
        <v>9257</v>
      </c>
      <c r="B4897" s="489" t="s">
        <v>1184</v>
      </c>
      <c r="C4897" s="491">
        <v>14.120000000000001</v>
      </c>
      <c r="D4897" s="492" t="s">
        <v>4090</v>
      </c>
    </row>
    <row r="4898" spans="1:4" x14ac:dyDescent="0.2">
      <c r="A4898" s="489" t="s">
        <v>9257</v>
      </c>
      <c r="B4898" s="489" t="s">
        <v>1184</v>
      </c>
      <c r="C4898" s="491">
        <v>50.15</v>
      </c>
      <c r="D4898" s="492" t="s">
        <v>4090</v>
      </c>
    </row>
    <row r="4899" spans="1:4" x14ac:dyDescent="0.2">
      <c r="A4899" s="489" t="s">
        <v>9257</v>
      </c>
      <c r="B4899" s="489" t="s">
        <v>1184</v>
      </c>
      <c r="C4899" s="491">
        <v>9.43</v>
      </c>
      <c r="D4899" s="492" t="s">
        <v>4090</v>
      </c>
    </row>
    <row r="4900" spans="1:4" x14ac:dyDescent="0.2">
      <c r="A4900" s="489" t="s">
        <v>9257</v>
      </c>
      <c r="B4900" s="489" t="s">
        <v>1184</v>
      </c>
      <c r="C4900" s="491">
        <v>44.88</v>
      </c>
      <c r="D4900" s="492" t="s">
        <v>4090</v>
      </c>
    </row>
    <row r="4901" spans="1:4" x14ac:dyDescent="0.2">
      <c r="A4901" s="489" t="s">
        <v>9257</v>
      </c>
      <c r="B4901" s="489" t="s">
        <v>1184</v>
      </c>
      <c r="C4901" s="491">
        <v>9.9</v>
      </c>
      <c r="D4901" s="492" t="s">
        <v>4090</v>
      </c>
    </row>
    <row r="4902" spans="1:4" x14ac:dyDescent="0.2">
      <c r="A4902" s="489" t="s">
        <v>9257</v>
      </c>
      <c r="B4902" s="489" t="s">
        <v>1184</v>
      </c>
      <c r="C4902" s="491">
        <v>10.29</v>
      </c>
      <c r="D4902" s="492" t="s">
        <v>4090</v>
      </c>
    </row>
    <row r="4903" spans="1:4" x14ac:dyDescent="0.2">
      <c r="A4903" s="489" t="s">
        <v>9257</v>
      </c>
      <c r="B4903" s="489" t="s">
        <v>1184</v>
      </c>
      <c r="C4903" s="491">
        <v>17.809999999999999</v>
      </c>
      <c r="D4903" s="492" t="s">
        <v>4090</v>
      </c>
    </row>
    <row r="4904" spans="1:4" x14ac:dyDescent="0.2">
      <c r="A4904" s="489" t="s">
        <v>9257</v>
      </c>
      <c r="B4904" s="489" t="s">
        <v>1184</v>
      </c>
      <c r="C4904" s="491">
        <v>11.54</v>
      </c>
      <c r="D4904" s="492" t="s">
        <v>4090</v>
      </c>
    </row>
    <row r="4905" spans="1:4" x14ac:dyDescent="0.2">
      <c r="A4905" s="489" t="s">
        <v>9257</v>
      </c>
      <c r="B4905" s="489" t="s">
        <v>1184</v>
      </c>
      <c r="C4905" s="491">
        <v>9.5200000000000014</v>
      </c>
      <c r="D4905" s="492" t="s">
        <v>4090</v>
      </c>
    </row>
    <row r="4906" spans="1:4" x14ac:dyDescent="0.2">
      <c r="A4906" s="489" t="s">
        <v>9257</v>
      </c>
      <c r="B4906" s="489" t="s">
        <v>1184</v>
      </c>
      <c r="C4906" s="491">
        <v>6.32</v>
      </c>
      <c r="D4906" s="492" t="s">
        <v>4090</v>
      </c>
    </row>
    <row r="4907" spans="1:4" x14ac:dyDescent="0.2">
      <c r="A4907" s="489" t="s">
        <v>9257</v>
      </c>
      <c r="B4907" s="489" t="s">
        <v>1184</v>
      </c>
      <c r="C4907" s="491">
        <v>8.52</v>
      </c>
      <c r="D4907" s="492" t="s">
        <v>4090</v>
      </c>
    </row>
    <row r="4908" spans="1:4" x14ac:dyDescent="0.2">
      <c r="A4908" s="489" t="s">
        <v>9257</v>
      </c>
      <c r="B4908" s="489" t="s">
        <v>1184</v>
      </c>
      <c r="C4908" s="491">
        <v>8.2200000000000006</v>
      </c>
      <c r="D4908" s="492" t="s">
        <v>4090</v>
      </c>
    </row>
    <row r="4909" spans="1:4" x14ac:dyDescent="0.2">
      <c r="A4909" s="489" t="s">
        <v>9257</v>
      </c>
      <c r="B4909" s="489" t="s">
        <v>1184</v>
      </c>
      <c r="C4909" s="491">
        <v>30.51</v>
      </c>
      <c r="D4909" s="492" t="s">
        <v>4090</v>
      </c>
    </row>
    <row r="4910" spans="1:4" x14ac:dyDescent="0.2">
      <c r="A4910" s="489" t="s">
        <v>9257</v>
      </c>
      <c r="B4910" s="489" t="s">
        <v>1184</v>
      </c>
      <c r="C4910" s="491">
        <v>16.84</v>
      </c>
      <c r="D4910" s="492" t="s">
        <v>4090</v>
      </c>
    </row>
    <row r="4911" spans="1:4" x14ac:dyDescent="0.2">
      <c r="A4911" s="489" t="s">
        <v>9257</v>
      </c>
      <c r="B4911" s="489" t="s">
        <v>1184</v>
      </c>
      <c r="C4911" s="491">
        <v>18.380000000000003</v>
      </c>
      <c r="D4911" s="492" t="s">
        <v>4090</v>
      </c>
    </row>
    <row r="4912" spans="1:4" x14ac:dyDescent="0.2">
      <c r="A4912" s="489" t="s">
        <v>9257</v>
      </c>
      <c r="B4912" s="489" t="s">
        <v>1184</v>
      </c>
      <c r="C4912" s="491">
        <v>15.2</v>
      </c>
      <c r="D4912" s="492" t="s">
        <v>4090</v>
      </c>
    </row>
    <row r="4913" spans="1:4" x14ac:dyDescent="0.2">
      <c r="A4913" s="489" t="s">
        <v>9257</v>
      </c>
      <c r="B4913" s="489" t="s">
        <v>1184</v>
      </c>
      <c r="C4913" s="491">
        <v>8.3000000000000007</v>
      </c>
      <c r="D4913" s="492" t="s">
        <v>4090</v>
      </c>
    </row>
    <row r="4914" spans="1:4" x14ac:dyDescent="0.2">
      <c r="A4914" s="489" t="s">
        <v>9257</v>
      </c>
      <c r="B4914" s="489" t="s">
        <v>1184</v>
      </c>
      <c r="C4914" s="491">
        <v>9.83</v>
      </c>
      <c r="D4914" s="492" t="s">
        <v>4090</v>
      </c>
    </row>
    <row r="4915" spans="1:4" x14ac:dyDescent="0.2">
      <c r="A4915" s="489" t="s">
        <v>9257</v>
      </c>
      <c r="B4915" s="489" t="s">
        <v>1184</v>
      </c>
      <c r="C4915" s="491">
        <v>43.470000000000006</v>
      </c>
      <c r="D4915" s="492" t="s">
        <v>4090</v>
      </c>
    </row>
    <row r="4916" spans="1:4" x14ac:dyDescent="0.2">
      <c r="A4916" s="489" t="s">
        <v>9257</v>
      </c>
      <c r="B4916" s="489" t="s">
        <v>1184</v>
      </c>
      <c r="C4916" s="491">
        <v>13.579999999999998</v>
      </c>
      <c r="D4916" s="492" t="s">
        <v>4090</v>
      </c>
    </row>
    <row r="4917" spans="1:4" x14ac:dyDescent="0.2">
      <c r="A4917" s="489" t="s">
        <v>9257</v>
      </c>
      <c r="B4917" s="489" t="s">
        <v>1184</v>
      </c>
      <c r="C4917" s="491">
        <v>9.31</v>
      </c>
      <c r="D4917" s="492" t="s">
        <v>4090</v>
      </c>
    </row>
    <row r="4918" spans="1:4" x14ac:dyDescent="0.2">
      <c r="A4918" s="489" t="s">
        <v>9257</v>
      </c>
      <c r="B4918" s="489" t="s">
        <v>1184</v>
      </c>
      <c r="C4918" s="491">
        <v>9.2700000000000014</v>
      </c>
      <c r="D4918" s="492" t="s">
        <v>4090</v>
      </c>
    </row>
    <row r="4919" spans="1:4" x14ac:dyDescent="0.2">
      <c r="A4919" s="489" t="s">
        <v>9257</v>
      </c>
      <c r="B4919" s="489" t="s">
        <v>1184</v>
      </c>
      <c r="C4919" s="491">
        <v>15.94</v>
      </c>
      <c r="D4919" s="492" t="s">
        <v>4090</v>
      </c>
    </row>
    <row r="4920" spans="1:4" x14ac:dyDescent="0.2">
      <c r="A4920" s="489" t="s">
        <v>9257</v>
      </c>
      <c r="B4920" s="489" t="s">
        <v>1184</v>
      </c>
      <c r="C4920" s="491">
        <v>13.32</v>
      </c>
      <c r="D4920" s="492" t="s">
        <v>4090</v>
      </c>
    </row>
    <row r="4921" spans="1:4" x14ac:dyDescent="0.2">
      <c r="A4921" s="489" t="s">
        <v>9257</v>
      </c>
      <c r="B4921" s="489" t="s">
        <v>1184</v>
      </c>
      <c r="C4921" s="491">
        <v>21.5</v>
      </c>
      <c r="D4921" s="492" t="s">
        <v>4090</v>
      </c>
    </row>
    <row r="4922" spans="1:4" x14ac:dyDescent="0.2">
      <c r="A4922" s="489" t="s">
        <v>9257</v>
      </c>
      <c r="B4922" s="489" t="s">
        <v>1184</v>
      </c>
      <c r="C4922" s="491">
        <v>17.64</v>
      </c>
      <c r="D4922" s="492" t="s">
        <v>4090</v>
      </c>
    </row>
    <row r="4923" spans="1:4" x14ac:dyDescent="0.2">
      <c r="A4923" s="489" t="s">
        <v>9257</v>
      </c>
      <c r="B4923" s="489" t="s">
        <v>1184</v>
      </c>
      <c r="C4923" s="491">
        <v>8.81</v>
      </c>
      <c r="D4923" s="492" t="s">
        <v>4090</v>
      </c>
    </row>
    <row r="4924" spans="1:4" x14ac:dyDescent="0.2">
      <c r="A4924" s="489" t="s">
        <v>9257</v>
      </c>
      <c r="B4924" s="489" t="s">
        <v>1184</v>
      </c>
      <c r="C4924" s="491">
        <v>18.510000000000002</v>
      </c>
      <c r="D4924" s="492" t="s">
        <v>4090</v>
      </c>
    </row>
    <row r="4925" spans="1:4" x14ac:dyDescent="0.2">
      <c r="A4925" s="489" t="s">
        <v>9257</v>
      </c>
      <c r="B4925" s="489" t="s">
        <v>229</v>
      </c>
      <c r="C4925" s="491">
        <v>27.16</v>
      </c>
      <c r="D4925" s="492" t="s">
        <v>4090</v>
      </c>
    </row>
    <row r="4926" spans="1:4" x14ac:dyDescent="0.2">
      <c r="A4926" s="489" t="s">
        <v>9257</v>
      </c>
      <c r="B4926" s="489" t="s">
        <v>1184</v>
      </c>
      <c r="C4926" s="491">
        <v>28.54</v>
      </c>
      <c r="D4926" s="492" t="s">
        <v>4090</v>
      </c>
    </row>
    <row r="4927" spans="1:4" x14ac:dyDescent="0.2">
      <c r="A4927" s="489" t="s">
        <v>9257</v>
      </c>
      <c r="B4927" s="489" t="s">
        <v>1184</v>
      </c>
      <c r="C4927" s="491">
        <v>51.879999999999995</v>
      </c>
      <c r="D4927" s="492" t="s">
        <v>4090</v>
      </c>
    </row>
    <row r="4928" spans="1:4" x14ac:dyDescent="0.2">
      <c r="A4928" s="489" t="s">
        <v>9257</v>
      </c>
      <c r="B4928" s="489" t="s">
        <v>1184</v>
      </c>
      <c r="C4928" s="491">
        <v>12.64</v>
      </c>
      <c r="D4928" s="492" t="s">
        <v>4090</v>
      </c>
    </row>
    <row r="4929" spans="1:4" x14ac:dyDescent="0.2">
      <c r="A4929" s="489" t="s">
        <v>9257</v>
      </c>
      <c r="B4929" s="489" t="s">
        <v>1184</v>
      </c>
      <c r="C4929" s="491">
        <v>70.97</v>
      </c>
      <c r="D4929" s="492" t="s">
        <v>4090</v>
      </c>
    </row>
    <row r="4930" spans="1:4" x14ac:dyDescent="0.2">
      <c r="A4930" s="489" t="s">
        <v>9257</v>
      </c>
      <c r="B4930" s="489" t="s">
        <v>1184</v>
      </c>
      <c r="C4930" s="491">
        <v>2.7100000000000004</v>
      </c>
      <c r="D4930" s="492" t="s">
        <v>4090</v>
      </c>
    </row>
    <row r="4931" spans="1:4" x14ac:dyDescent="0.2">
      <c r="A4931" s="489" t="s">
        <v>9257</v>
      </c>
      <c r="B4931" s="489" t="s">
        <v>1184</v>
      </c>
      <c r="C4931" s="491">
        <v>18.900000000000002</v>
      </c>
      <c r="D4931" s="492" t="s">
        <v>4090</v>
      </c>
    </row>
    <row r="4932" spans="1:4" x14ac:dyDescent="0.2">
      <c r="A4932" s="489" t="s">
        <v>9257</v>
      </c>
      <c r="B4932" s="489" t="s">
        <v>1184</v>
      </c>
      <c r="C4932" s="491">
        <v>20.77</v>
      </c>
      <c r="D4932" s="492" t="s">
        <v>4090</v>
      </c>
    </row>
    <row r="4933" spans="1:4" x14ac:dyDescent="0.2">
      <c r="A4933" s="489" t="s">
        <v>9257</v>
      </c>
      <c r="B4933" s="489" t="s">
        <v>1184</v>
      </c>
      <c r="C4933" s="491">
        <v>8.7999999999999989</v>
      </c>
      <c r="D4933" s="492" t="s">
        <v>4090</v>
      </c>
    </row>
    <row r="4934" spans="1:4" x14ac:dyDescent="0.2">
      <c r="A4934" s="489" t="s">
        <v>9257</v>
      </c>
      <c r="B4934" s="489" t="s">
        <v>229</v>
      </c>
      <c r="C4934" s="491">
        <v>10.770000000000001</v>
      </c>
      <c r="D4934" s="492" t="s">
        <v>4090</v>
      </c>
    </row>
    <row r="4935" spans="1:4" x14ac:dyDescent="0.2">
      <c r="A4935" s="489" t="s">
        <v>9257</v>
      </c>
      <c r="B4935" s="489" t="s">
        <v>1184</v>
      </c>
      <c r="C4935" s="491">
        <v>61.3</v>
      </c>
      <c r="D4935" s="492" t="s">
        <v>4090</v>
      </c>
    </row>
    <row r="4936" spans="1:4" x14ac:dyDescent="0.2">
      <c r="A4936" s="489" t="s">
        <v>9257</v>
      </c>
      <c r="B4936" s="489" t="s">
        <v>1184</v>
      </c>
      <c r="C4936" s="491">
        <v>87.16</v>
      </c>
      <c r="D4936" s="492" t="s">
        <v>4090</v>
      </c>
    </row>
    <row r="4937" spans="1:4" x14ac:dyDescent="0.2">
      <c r="A4937" s="489" t="s">
        <v>9257</v>
      </c>
      <c r="B4937" s="489" t="s">
        <v>1184</v>
      </c>
      <c r="C4937" s="491">
        <v>14.73</v>
      </c>
      <c r="D4937" s="492" t="s">
        <v>4090</v>
      </c>
    </row>
    <row r="4938" spans="1:4" x14ac:dyDescent="0.2">
      <c r="A4938" s="489" t="s">
        <v>9257</v>
      </c>
      <c r="B4938" s="489" t="s">
        <v>1184</v>
      </c>
      <c r="C4938" s="491">
        <v>139.20999999999998</v>
      </c>
      <c r="D4938" s="492" t="s">
        <v>4090</v>
      </c>
    </row>
    <row r="4939" spans="1:4" x14ac:dyDescent="0.2">
      <c r="A4939" s="489" t="s">
        <v>9257</v>
      </c>
      <c r="B4939" s="489" t="s">
        <v>1184</v>
      </c>
      <c r="C4939" s="491">
        <v>44.76</v>
      </c>
      <c r="D4939" s="492" t="s">
        <v>4090</v>
      </c>
    </row>
    <row r="4940" spans="1:4" x14ac:dyDescent="0.2">
      <c r="A4940" s="489" t="s">
        <v>9257</v>
      </c>
      <c r="B4940" s="489" t="s">
        <v>1184</v>
      </c>
      <c r="C4940" s="491">
        <v>89.65</v>
      </c>
      <c r="D4940" s="492" t="s">
        <v>4090</v>
      </c>
    </row>
    <row r="4941" spans="1:4" x14ac:dyDescent="0.2">
      <c r="A4941" s="489" t="s">
        <v>9257</v>
      </c>
      <c r="B4941" s="489" t="s">
        <v>1184</v>
      </c>
      <c r="C4941" s="491">
        <v>29.449999999999996</v>
      </c>
      <c r="D4941" s="492" t="s">
        <v>4090</v>
      </c>
    </row>
    <row r="4942" spans="1:4" x14ac:dyDescent="0.2">
      <c r="A4942" s="489" t="s">
        <v>9257</v>
      </c>
      <c r="B4942" s="489" t="s">
        <v>1184</v>
      </c>
      <c r="C4942" s="491">
        <v>12.69</v>
      </c>
      <c r="D4942" s="492" t="s">
        <v>4090</v>
      </c>
    </row>
    <row r="4943" spans="1:4" x14ac:dyDescent="0.2">
      <c r="A4943" s="489" t="s">
        <v>9257</v>
      </c>
      <c r="B4943" s="489" t="s">
        <v>1184</v>
      </c>
      <c r="C4943" s="491">
        <v>18.020000000000003</v>
      </c>
      <c r="D4943" s="492" t="s">
        <v>4090</v>
      </c>
    </row>
    <row r="4944" spans="1:4" x14ac:dyDescent="0.2">
      <c r="A4944" s="489" t="s">
        <v>9257</v>
      </c>
      <c r="B4944" s="489" t="s">
        <v>1184</v>
      </c>
      <c r="C4944" s="491">
        <v>14.370000000000003</v>
      </c>
      <c r="D4944" s="492" t="s">
        <v>4090</v>
      </c>
    </row>
    <row r="4945" spans="1:4" x14ac:dyDescent="0.2">
      <c r="A4945" s="489" t="s">
        <v>9257</v>
      </c>
      <c r="B4945" s="489" t="s">
        <v>1184</v>
      </c>
      <c r="C4945" s="491">
        <v>11.980000000000002</v>
      </c>
      <c r="D4945" s="492" t="s">
        <v>4090</v>
      </c>
    </row>
    <row r="4946" spans="1:4" x14ac:dyDescent="0.2">
      <c r="A4946" s="489" t="s">
        <v>9257</v>
      </c>
      <c r="B4946" s="489" t="s">
        <v>1184</v>
      </c>
      <c r="C4946" s="491">
        <v>68.53</v>
      </c>
      <c r="D4946" s="492" t="s">
        <v>4090</v>
      </c>
    </row>
    <row r="4947" spans="1:4" x14ac:dyDescent="0.2">
      <c r="A4947" s="489" t="s">
        <v>9257</v>
      </c>
      <c r="B4947" s="489" t="s">
        <v>1184</v>
      </c>
      <c r="C4947" s="491">
        <v>119.20000000000002</v>
      </c>
      <c r="D4947" s="492" t="s">
        <v>4090</v>
      </c>
    </row>
    <row r="4948" spans="1:4" x14ac:dyDescent="0.2">
      <c r="A4948" s="489" t="s">
        <v>9257</v>
      </c>
      <c r="B4948" s="489" t="s">
        <v>1184</v>
      </c>
      <c r="C4948" s="491">
        <v>6.44</v>
      </c>
      <c r="D4948" s="492" t="s">
        <v>4090</v>
      </c>
    </row>
    <row r="4949" spans="1:4" x14ac:dyDescent="0.2">
      <c r="A4949" s="489" t="s">
        <v>9257</v>
      </c>
      <c r="B4949" s="489" t="s">
        <v>1184</v>
      </c>
      <c r="C4949" s="491">
        <v>100.91</v>
      </c>
      <c r="D4949" s="492" t="s">
        <v>4090</v>
      </c>
    </row>
    <row r="4950" spans="1:4" x14ac:dyDescent="0.2">
      <c r="A4950" s="489" t="s">
        <v>9257</v>
      </c>
      <c r="B4950" s="489" t="s">
        <v>1184</v>
      </c>
      <c r="C4950" s="491">
        <v>49.850000000000009</v>
      </c>
      <c r="D4950" s="492" t="s">
        <v>4090</v>
      </c>
    </row>
    <row r="4951" spans="1:4" x14ac:dyDescent="0.2">
      <c r="A4951" s="489" t="s">
        <v>9257</v>
      </c>
      <c r="B4951" s="489" t="s">
        <v>1184</v>
      </c>
      <c r="C4951" s="491">
        <v>15.21</v>
      </c>
      <c r="D4951" s="492" t="s">
        <v>4090</v>
      </c>
    </row>
    <row r="4952" spans="1:4" x14ac:dyDescent="0.2">
      <c r="A4952" s="489" t="s">
        <v>9257</v>
      </c>
      <c r="B4952" s="489" t="s">
        <v>1183</v>
      </c>
      <c r="C4952" s="491">
        <v>484.86</v>
      </c>
      <c r="D4952" s="492" t="s">
        <v>4090</v>
      </c>
    </row>
    <row r="4953" spans="1:4" x14ac:dyDescent="0.2">
      <c r="A4953" s="489" t="s">
        <v>9257</v>
      </c>
      <c r="B4953" s="489" t="s">
        <v>1184</v>
      </c>
      <c r="C4953" s="491">
        <v>17.270000000000003</v>
      </c>
      <c r="D4953" s="492" t="s">
        <v>4090</v>
      </c>
    </row>
    <row r="4954" spans="1:4" x14ac:dyDescent="0.2">
      <c r="A4954" s="489" t="s">
        <v>9257</v>
      </c>
      <c r="B4954" s="489" t="s">
        <v>1184</v>
      </c>
      <c r="C4954" s="491">
        <v>25.22</v>
      </c>
      <c r="D4954" s="492" t="s">
        <v>4090</v>
      </c>
    </row>
    <row r="4955" spans="1:4" x14ac:dyDescent="0.2">
      <c r="A4955" s="489" t="s">
        <v>9257</v>
      </c>
      <c r="B4955" s="489" t="s">
        <v>1184</v>
      </c>
      <c r="C4955" s="491">
        <v>28.480000000000004</v>
      </c>
      <c r="D4955" s="492" t="s">
        <v>4090</v>
      </c>
    </row>
    <row r="4956" spans="1:4" x14ac:dyDescent="0.2">
      <c r="A4956" s="489" t="s">
        <v>9257</v>
      </c>
      <c r="B4956" s="489" t="s">
        <v>1184</v>
      </c>
      <c r="C4956" s="491">
        <v>8.19</v>
      </c>
      <c r="D4956" s="492" t="s">
        <v>4090</v>
      </c>
    </row>
    <row r="4957" spans="1:4" x14ac:dyDescent="0.2">
      <c r="A4957" s="489" t="s">
        <v>9257</v>
      </c>
      <c r="B4957" s="489" t="s">
        <v>229</v>
      </c>
      <c r="C4957" s="491">
        <v>7.02</v>
      </c>
      <c r="D4957" s="492" t="s">
        <v>4090</v>
      </c>
    </row>
    <row r="4958" spans="1:4" x14ac:dyDescent="0.2">
      <c r="A4958" s="489" t="s">
        <v>9257</v>
      </c>
      <c r="B4958" s="489" t="s">
        <v>1184</v>
      </c>
      <c r="C4958" s="491">
        <v>9.61</v>
      </c>
      <c r="D4958" s="492" t="s">
        <v>4090</v>
      </c>
    </row>
    <row r="4959" spans="1:4" x14ac:dyDescent="0.2">
      <c r="A4959" s="489" t="s">
        <v>9257</v>
      </c>
      <c r="B4959" s="489" t="s">
        <v>1184</v>
      </c>
      <c r="C4959" s="491">
        <v>33.28</v>
      </c>
      <c r="D4959" s="492" t="s">
        <v>4090</v>
      </c>
    </row>
    <row r="4960" spans="1:4" x14ac:dyDescent="0.2">
      <c r="A4960" s="489" t="s">
        <v>9257</v>
      </c>
      <c r="B4960" s="489" t="s">
        <v>1184</v>
      </c>
      <c r="C4960" s="491">
        <v>19.02</v>
      </c>
      <c r="D4960" s="492" t="s">
        <v>4090</v>
      </c>
    </row>
    <row r="4961" spans="1:4" x14ac:dyDescent="0.2">
      <c r="A4961" s="489" t="s">
        <v>9257</v>
      </c>
      <c r="B4961" s="489" t="s">
        <v>1184</v>
      </c>
      <c r="C4961" s="491">
        <v>65.42</v>
      </c>
      <c r="D4961" s="492" t="s">
        <v>4090</v>
      </c>
    </row>
    <row r="4962" spans="1:4" x14ac:dyDescent="0.2">
      <c r="A4962" s="489" t="s">
        <v>9257</v>
      </c>
      <c r="B4962" s="489" t="s">
        <v>1184</v>
      </c>
      <c r="C4962" s="491">
        <v>15.9</v>
      </c>
      <c r="D4962" s="492" t="s">
        <v>4090</v>
      </c>
    </row>
    <row r="4963" spans="1:4" x14ac:dyDescent="0.2">
      <c r="A4963" s="489" t="s">
        <v>9257</v>
      </c>
      <c r="B4963" s="489" t="s">
        <v>1184</v>
      </c>
      <c r="C4963" s="491">
        <v>16.250000000000004</v>
      </c>
      <c r="D4963" s="492" t="s">
        <v>4090</v>
      </c>
    </row>
    <row r="4964" spans="1:4" x14ac:dyDescent="0.2">
      <c r="A4964" s="489" t="s">
        <v>9257</v>
      </c>
      <c r="B4964" s="489" t="s">
        <v>1184</v>
      </c>
      <c r="C4964" s="491">
        <v>17.880000000000003</v>
      </c>
      <c r="D4964" s="492" t="s">
        <v>4090</v>
      </c>
    </row>
    <row r="4965" spans="1:4" x14ac:dyDescent="0.2">
      <c r="A4965" s="489" t="s">
        <v>9257</v>
      </c>
      <c r="B4965" s="489" t="s">
        <v>1184</v>
      </c>
      <c r="C4965" s="491">
        <v>52.52000000000001</v>
      </c>
      <c r="D4965" s="492" t="s">
        <v>4090</v>
      </c>
    </row>
    <row r="4966" spans="1:4" x14ac:dyDescent="0.2">
      <c r="A4966" s="489" t="s">
        <v>9257</v>
      </c>
      <c r="B4966" s="489" t="s">
        <v>1184</v>
      </c>
      <c r="C4966" s="491">
        <v>39.190000000000005</v>
      </c>
      <c r="D4966" s="492" t="s">
        <v>4090</v>
      </c>
    </row>
    <row r="4967" spans="1:4" x14ac:dyDescent="0.2">
      <c r="A4967" s="489" t="s">
        <v>9257</v>
      </c>
      <c r="B4967" s="489" t="s">
        <v>1184</v>
      </c>
      <c r="C4967" s="491">
        <v>37.040000000000006</v>
      </c>
      <c r="D4967" s="492" t="s">
        <v>4090</v>
      </c>
    </row>
    <row r="4968" spans="1:4" x14ac:dyDescent="0.2">
      <c r="A4968" s="489" t="s">
        <v>9257</v>
      </c>
      <c r="B4968" s="489" t="s">
        <v>1184</v>
      </c>
      <c r="C4968" s="491">
        <v>5.4799999999999995</v>
      </c>
      <c r="D4968" s="492" t="s">
        <v>4090</v>
      </c>
    </row>
    <row r="4969" spans="1:4" x14ac:dyDescent="0.2">
      <c r="A4969" s="489" t="s">
        <v>9257</v>
      </c>
      <c r="B4969" s="489" t="s">
        <v>1184</v>
      </c>
      <c r="C4969" s="491">
        <v>11.840000000000002</v>
      </c>
      <c r="D4969" s="492" t="s">
        <v>4090</v>
      </c>
    </row>
    <row r="4970" spans="1:4" x14ac:dyDescent="0.2">
      <c r="A4970" s="489" t="s">
        <v>9257</v>
      </c>
      <c r="B4970" s="489" t="s">
        <v>1184</v>
      </c>
      <c r="C4970" s="491">
        <v>48.589999999999996</v>
      </c>
      <c r="D4970" s="492" t="s">
        <v>4090</v>
      </c>
    </row>
    <row r="4971" spans="1:4" x14ac:dyDescent="0.2">
      <c r="A4971" s="489" t="s">
        <v>9257</v>
      </c>
      <c r="B4971" s="489" t="s">
        <v>1184</v>
      </c>
      <c r="C4971" s="491">
        <v>12.89</v>
      </c>
      <c r="D4971" s="492" t="s">
        <v>4090</v>
      </c>
    </row>
    <row r="4972" spans="1:4" x14ac:dyDescent="0.2">
      <c r="A4972" s="489" t="s">
        <v>9257</v>
      </c>
      <c r="B4972" s="489" t="s">
        <v>1184</v>
      </c>
      <c r="C4972" s="491">
        <v>15.51</v>
      </c>
      <c r="D4972" s="492" t="s">
        <v>4090</v>
      </c>
    </row>
    <row r="4973" spans="1:4" x14ac:dyDescent="0.2">
      <c r="A4973" s="489" t="s">
        <v>9257</v>
      </c>
      <c r="B4973" s="489" t="s">
        <v>1184</v>
      </c>
      <c r="C4973" s="491">
        <v>17.350000000000001</v>
      </c>
      <c r="D4973" s="492" t="s">
        <v>4090</v>
      </c>
    </row>
    <row r="4974" spans="1:4" x14ac:dyDescent="0.2">
      <c r="A4974" s="489" t="s">
        <v>9257</v>
      </c>
      <c r="B4974" s="489" t="s">
        <v>1184</v>
      </c>
      <c r="C4974" s="491">
        <v>21.450000000000003</v>
      </c>
      <c r="D4974" s="492" t="s">
        <v>4090</v>
      </c>
    </row>
    <row r="4975" spans="1:4" x14ac:dyDescent="0.2">
      <c r="A4975" s="489" t="s">
        <v>9257</v>
      </c>
      <c r="B4975" s="489" t="s">
        <v>1184</v>
      </c>
      <c r="C4975" s="491">
        <v>19.550000000000004</v>
      </c>
      <c r="D4975" s="492" t="s">
        <v>4090</v>
      </c>
    </row>
    <row r="4976" spans="1:4" x14ac:dyDescent="0.2">
      <c r="A4976" s="489" t="s">
        <v>9257</v>
      </c>
      <c r="B4976" s="489" t="s">
        <v>1184</v>
      </c>
      <c r="C4976" s="491">
        <v>35.229999999999997</v>
      </c>
      <c r="D4976" s="492" t="s">
        <v>4090</v>
      </c>
    </row>
    <row r="4977" spans="1:4" x14ac:dyDescent="0.2">
      <c r="A4977" s="489" t="s">
        <v>9257</v>
      </c>
      <c r="B4977" s="489" t="s">
        <v>1184</v>
      </c>
      <c r="C4977" s="491">
        <v>28.049999999999997</v>
      </c>
      <c r="D4977" s="492" t="s">
        <v>4090</v>
      </c>
    </row>
    <row r="4978" spans="1:4" x14ac:dyDescent="0.2">
      <c r="A4978" s="489" t="s">
        <v>9257</v>
      </c>
      <c r="B4978" s="489" t="s">
        <v>1184</v>
      </c>
      <c r="C4978" s="491">
        <v>75.280000000000015</v>
      </c>
      <c r="D4978" s="492" t="s">
        <v>4090</v>
      </c>
    </row>
    <row r="4979" spans="1:4" x14ac:dyDescent="0.2">
      <c r="A4979" s="489" t="s">
        <v>9257</v>
      </c>
      <c r="B4979" s="489" t="s">
        <v>1184</v>
      </c>
      <c r="C4979" s="491">
        <v>16.64</v>
      </c>
      <c r="D4979" s="492" t="s">
        <v>4090</v>
      </c>
    </row>
    <row r="4980" spans="1:4" x14ac:dyDescent="0.2">
      <c r="A4980" s="489" t="s">
        <v>9257</v>
      </c>
      <c r="B4980" s="489" t="s">
        <v>1184</v>
      </c>
      <c r="C4980" s="491">
        <v>15.66</v>
      </c>
      <c r="D4980" s="492" t="s">
        <v>4090</v>
      </c>
    </row>
    <row r="4981" spans="1:4" x14ac:dyDescent="0.2">
      <c r="A4981" s="489" t="s">
        <v>9257</v>
      </c>
      <c r="B4981" s="489" t="s">
        <v>1184</v>
      </c>
      <c r="C4981" s="491">
        <v>19.350000000000001</v>
      </c>
      <c r="D4981" s="492" t="s">
        <v>4090</v>
      </c>
    </row>
    <row r="4982" spans="1:4" x14ac:dyDescent="0.2">
      <c r="A4982" s="489" t="s">
        <v>9257</v>
      </c>
      <c r="B4982" s="489" t="s">
        <v>1184</v>
      </c>
      <c r="C4982" s="491">
        <v>14.11</v>
      </c>
      <c r="D4982" s="492" t="s">
        <v>4090</v>
      </c>
    </row>
    <row r="4983" spans="1:4" x14ac:dyDescent="0.2">
      <c r="A4983" s="489" t="s">
        <v>9257</v>
      </c>
      <c r="B4983" s="489" t="s">
        <v>1184</v>
      </c>
      <c r="C4983" s="491">
        <v>40.940000000000005</v>
      </c>
      <c r="D4983" s="492" t="s">
        <v>4090</v>
      </c>
    </row>
    <row r="4984" spans="1:4" x14ac:dyDescent="0.2">
      <c r="A4984" s="489" t="s">
        <v>9257</v>
      </c>
      <c r="B4984" s="489" t="s">
        <v>1184</v>
      </c>
      <c r="C4984" s="491">
        <v>10.670000000000002</v>
      </c>
      <c r="D4984" s="492" t="s">
        <v>4090</v>
      </c>
    </row>
    <row r="4985" spans="1:4" x14ac:dyDescent="0.2">
      <c r="A4985" s="489" t="s">
        <v>9257</v>
      </c>
      <c r="B4985" s="489" t="s">
        <v>1184</v>
      </c>
      <c r="C4985" s="491">
        <v>15.600000000000001</v>
      </c>
      <c r="D4985" s="492" t="s">
        <v>4090</v>
      </c>
    </row>
    <row r="4986" spans="1:4" x14ac:dyDescent="0.2">
      <c r="A4986" s="489" t="s">
        <v>9257</v>
      </c>
      <c r="B4986" s="489" t="s">
        <v>1184</v>
      </c>
      <c r="C4986" s="491">
        <v>21.290000000000003</v>
      </c>
      <c r="D4986" s="492" t="s">
        <v>4090</v>
      </c>
    </row>
    <row r="4987" spans="1:4" x14ac:dyDescent="0.2">
      <c r="A4987" s="489" t="s">
        <v>9257</v>
      </c>
      <c r="B4987" s="489" t="s">
        <v>1184</v>
      </c>
      <c r="C4987" s="491">
        <v>13.39</v>
      </c>
      <c r="D4987" s="492" t="s">
        <v>4090</v>
      </c>
    </row>
    <row r="4988" spans="1:4" x14ac:dyDescent="0.2">
      <c r="A4988" s="489" t="s">
        <v>9257</v>
      </c>
      <c r="B4988" s="489" t="s">
        <v>1184</v>
      </c>
      <c r="C4988" s="491">
        <v>12.16</v>
      </c>
      <c r="D4988" s="492" t="s">
        <v>4090</v>
      </c>
    </row>
    <row r="4989" spans="1:4" x14ac:dyDescent="0.2">
      <c r="A4989" s="489" t="s">
        <v>9257</v>
      </c>
      <c r="B4989" s="489" t="s">
        <v>1184</v>
      </c>
      <c r="C4989" s="491">
        <v>30.07</v>
      </c>
      <c r="D4989" s="492" t="s">
        <v>4090</v>
      </c>
    </row>
    <row r="4990" spans="1:4" x14ac:dyDescent="0.2">
      <c r="A4990" s="489" t="s">
        <v>9257</v>
      </c>
      <c r="B4990" s="489" t="s">
        <v>1184</v>
      </c>
      <c r="C4990" s="491">
        <v>87.33</v>
      </c>
      <c r="D4990" s="492" t="s">
        <v>4090</v>
      </c>
    </row>
    <row r="4991" spans="1:4" x14ac:dyDescent="0.2">
      <c r="A4991" s="489" t="s">
        <v>9257</v>
      </c>
      <c r="B4991" s="489" t="s">
        <v>1184</v>
      </c>
      <c r="C4991" s="491">
        <v>13.660000000000002</v>
      </c>
      <c r="D4991" s="492" t="s">
        <v>4090</v>
      </c>
    </row>
    <row r="4992" spans="1:4" x14ac:dyDescent="0.2">
      <c r="A4992" s="489" t="s">
        <v>9257</v>
      </c>
      <c r="B4992" s="489" t="s">
        <v>1184</v>
      </c>
      <c r="C4992" s="491">
        <v>9.370000000000001</v>
      </c>
      <c r="D4992" s="492" t="s">
        <v>4090</v>
      </c>
    </row>
    <row r="4993" spans="1:4" x14ac:dyDescent="0.2">
      <c r="A4993" s="489" t="s">
        <v>9257</v>
      </c>
      <c r="B4993" s="489" t="s">
        <v>1184</v>
      </c>
      <c r="C4993" s="491">
        <v>38.17</v>
      </c>
      <c r="D4993" s="492" t="s">
        <v>4090</v>
      </c>
    </row>
    <row r="4994" spans="1:4" x14ac:dyDescent="0.2">
      <c r="A4994" s="489" t="s">
        <v>9257</v>
      </c>
      <c r="B4994" s="489" t="s">
        <v>229</v>
      </c>
      <c r="C4994" s="491">
        <v>34.58</v>
      </c>
      <c r="D4994" s="492" t="s">
        <v>4090</v>
      </c>
    </row>
    <row r="4995" spans="1:4" x14ac:dyDescent="0.2">
      <c r="A4995" s="489" t="s">
        <v>9257</v>
      </c>
      <c r="B4995" s="489" t="s">
        <v>1184</v>
      </c>
      <c r="C4995" s="491">
        <v>13.53</v>
      </c>
      <c r="D4995" s="492" t="s">
        <v>4090</v>
      </c>
    </row>
    <row r="4996" spans="1:4" x14ac:dyDescent="0.2">
      <c r="A4996" s="489" t="s">
        <v>9257</v>
      </c>
      <c r="B4996" s="489" t="s">
        <v>1184</v>
      </c>
      <c r="C4996" s="491">
        <v>57.760000000000005</v>
      </c>
      <c r="D4996" s="492" t="s">
        <v>4090</v>
      </c>
    </row>
    <row r="4997" spans="1:4" x14ac:dyDescent="0.2">
      <c r="A4997" s="489" t="s">
        <v>9257</v>
      </c>
      <c r="B4997" s="489" t="s">
        <v>1184</v>
      </c>
      <c r="C4997" s="491">
        <v>8.879999999999999</v>
      </c>
      <c r="D4997" s="492" t="s">
        <v>4090</v>
      </c>
    </row>
    <row r="4998" spans="1:4" x14ac:dyDescent="0.2">
      <c r="A4998" s="489" t="s">
        <v>9257</v>
      </c>
      <c r="B4998" s="489" t="s">
        <v>1184</v>
      </c>
      <c r="C4998" s="491">
        <v>11.679999999999998</v>
      </c>
      <c r="D4998" s="492" t="s">
        <v>4090</v>
      </c>
    </row>
    <row r="4999" spans="1:4" x14ac:dyDescent="0.2">
      <c r="A4999" s="489" t="s">
        <v>9257</v>
      </c>
      <c r="B4999" s="489" t="s">
        <v>1184</v>
      </c>
      <c r="C4999" s="491">
        <v>47.990000000000009</v>
      </c>
      <c r="D4999" s="492" t="s">
        <v>4090</v>
      </c>
    </row>
    <row r="5000" spans="1:4" x14ac:dyDescent="0.2">
      <c r="A5000" s="489" t="s">
        <v>9257</v>
      </c>
      <c r="B5000" s="489" t="s">
        <v>1184</v>
      </c>
      <c r="C5000" s="491">
        <v>11.3</v>
      </c>
      <c r="D5000" s="492" t="s">
        <v>4090</v>
      </c>
    </row>
    <row r="5001" spans="1:4" x14ac:dyDescent="0.2">
      <c r="A5001" s="489" t="s">
        <v>9257</v>
      </c>
      <c r="B5001" s="489" t="s">
        <v>1184</v>
      </c>
      <c r="C5001" s="491">
        <v>10.27</v>
      </c>
      <c r="D5001" s="492" t="s">
        <v>4090</v>
      </c>
    </row>
    <row r="5002" spans="1:4" x14ac:dyDescent="0.2">
      <c r="A5002" s="489" t="s">
        <v>9257</v>
      </c>
      <c r="B5002" s="489" t="s">
        <v>1184</v>
      </c>
      <c r="C5002" s="491">
        <v>12.219999999999999</v>
      </c>
      <c r="D5002" s="492" t="s">
        <v>4090</v>
      </c>
    </row>
    <row r="5003" spans="1:4" x14ac:dyDescent="0.2">
      <c r="A5003" s="489" t="s">
        <v>9257</v>
      </c>
      <c r="B5003" s="489" t="s">
        <v>1184</v>
      </c>
      <c r="C5003" s="491">
        <v>11.39</v>
      </c>
      <c r="D5003" s="492" t="s">
        <v>4090</v>
      </c>
    </row>
    <row r="5004" spans="1:4" x14ac:dyDescent="0.2">
      <c r="A5004" s="489" t="s">
        <v>9257</v>
      </c>
      <c r="B5004" s="489" t="s">
        <v>1184</v>
      </c>
      <c r="C5004" s="491">
        <v>12.350000000000001</v>
      </c>
      <c r="D5004" s="492" t="s">
        <v>4090</v>
      </c>
    </row>
    <row r="5005" spans="1:4" x14ac:dyDescent="0.2">
      <c r="A5005" s="489" t="s">
        <v>9257</v>
      </c>
      <c r="B5005" s="489" t="s">
        <v>1184</v>
      </c>
      <c r="C5005" s="491">
        <v>13.030000000000001</v>
      </c>
      <c r="D5005" s="492" t="s">
        <v>4090</v>
      </c>
    </row>
    <row r="5006" spans="1:4" x14ac:dyDescent="0.2">
      <c r="A5006" s="489" t="s">
        <v>9257</v>
      </c>
      <c r="B5006" s="489" t="s">
        <v>1184</v>
      </c>
      <c r="C5006" s="491">
        <v>31.019999999999996</v>
      </c>
      <c r="D5006" s="492" t="s">
        <v>4090</v>
      </c>
    </row>
    <row r="5007" spans="1:4" x14ac:dyDescent="0.2">
      <c r="A5007" s="489" t="s">
        <v>9257</v>
      </c>
      <c r="B5007" s="489" t="s">
        <v>1184</v>
      </c>
      <c r="C5007" s="491">
        <v>17.79</v>
      </c>
      <c r="D5007" s="492" t="s">
        <v>4090</v>
      </c>
    </row>
    <row r="5008" spans="1:4" x14ac:dyDescent="0.2">
      <c r="A5008" s="489" t="s">
        <v>9257</v>
      </c>
      <c r="B5008" s="489" t="s">
        <v>1184</v>
      </c>
      <c r="C5008" s="491">
        <v>29.28</v>
      </c>
      <c r="D5008" s="492" t="s">
        <v>4090</v>
      </c>
    </row>
    <row r="5009" spans="1:4" x14ac:dyDescent="0.2">
      <c r="A5009" s="489" t="s">
        <v>9257</v>
      </c>
      <c r="B5009" s="489" t="s">
        <v>1184</v>
      </c>
      <c r="C5009" s="491">
        <v>10.89</v>
      </c>
      <c r="D5009" s="492" t="s">
        <v>4090</v>
      </c>
    </row>
    <row r="5010" spans="1:4" x14ac:dyDescent="0.2">
      <c r="A5010" s="489" t="s">
        <v>9257</v>
      </c>
      <c r="B5010" s="489" t="s">
        <v>1184</v>
      </c>
      <c r="C5010" s="491">
        <v>41.58</v>
      </c>
      <c r="D5010" s="492" t="s">
        <v>4090</v>
      </c>
    </row>
    <row r="5011" spans="1:4" x14ac:dyDescent="0.2">
      <c r="A5011" s="489" t="s">
        <v>9257</v>
      </c>
      <c r="B5011" s="489" t="s">
        <v>1184</v>
      </c>
      <c r="C5011" s="491">
        <v>21.810000000000002</v>
      </c>
      <c r="D5011" s="492" t="s">
        <v>4090</v>
      </c>
    </row>
    <row r="5012" spans="1:4" x14ac:dyDescent="0.2">
      <c r="A5012" s="489" t="s">
        <v>9257</v>
      </c>
      <c r="B5012" s="489" t="s">
        <v>1184</v>
      </c>
      <c r="C5012" s="491">
        <v>12.05</v>
      </c>
      <c r="D5012" s="492" t="s">
        <v>4090</v>
      </c>
    </row>
    <row r="5013" spans="1:4" x14ac:dyDescent="0.2">
      <c r="A5013" s="489" t="s">
        <v>9257</v>
      </c>
      <c r="B5013" s="489" t="s">
        <v>1184</v>
      </c>
      <c r="C5013" s="491">
        <v>84.69</v>
      </c>
      <c r="D5013" s="492" t="s">
        <v>4090</v>
      </c>
    </row>
    <row r="5014" spans="1:4" x14ac:dyDescent="0.2">
      <c r="A5014" s="489" t="s">
        <v>9257</v>
      </c>
      <c r="B5014" s="489" t="s">
        <v>229</v>
      </c>
      <c r="C5014" s="491">
        <v>45.1</v>
      </c>
      <c r="D5014" s="492" t="s">
        <v>4090</v>
      </c>
    </row>
    <row r="5015" spans="1:4" x14ac:dyDescent="0.2">
      <c r="A5015" s="489" t="s">
        <v>9257</v>
      </c>
      <c r="B5015" s="489" t="s">
        <v>1184</v>
      </c>
      <c r="C5015" s="491">
        <v>37.9</v>
      </c>
      <c r="D5015" s="492" t="s">
        <v>4090</v>
      </c>
    </row>
    <row r="5016" spans="1:4" x14ac:dyDescent="0.2">
      <c r="A5016" s="489" t="s">
        <v>9257</v>
      </c>
      <c r="B5016" s="489" t="s">
        <v>1184</v>
      </c>
      <c r="C5016" s="491">
        <v>7.2200000000000006</v>
      </c>
      <c r="D5016" s="492" t="s">
        <v>4090</v>
      </c>
    </row>
    <row r="5017" spans="1:4" x14ac:dyDescent="0.2">
      <c r="A5017" s="489" t="s">
        <v>9257</v>
      </c>
      <c r="B5017" s="489" t="s">
        <v>1184</v>
      </c>
      <c r="C5017" s="491">
        <v>19.700000000000003</v>
      </c>
      <c r="D5017" s="492" t="s">
        <v>4090</v>
      </c>
    </row>
    <row r="5018" spans="1:4" x14ac:dyDescent="0.2">
      <c r="A5018" s="489" t="s">
        <v>9257</v>
      </c>
      <c r="B5018" s="489" t="s">
        <v>1184</v>
      </c>
      <c r="C5018" s="491">
        <v>41.190000000000005</v>
      </c>
      <c r="D5018" s="492" t="s">
        <v>4090</v>
      </c>
    </row>
    <row r="5019" spans="1:4" x14ac:dyDescent="0.2">
      <c r="A5019" s="489" t="s">
        <v>9257</v>
      </c>
      <c r="B5019" s="489" t="s">
        <v>1184</v>
      </c>
      <c r="C5019" s="491">
        <v>28.740000000000002</v>
      </c>
      <c r="D5019" s="492" t="s">
        <v>4090</v>
      </c>
    </row>
    <row r="5020" spans="1:4" x14ac:dyDescent="0.2">
      <c r="A5020" s="489" t="s">
        <v>9257</v>
      </c>
      <c r="B5020" s="489" t="s">
        <v>229</v>
      </c>
      <c r="C5020" s="491">
        <v>20.11</v>
      </c>
      <c r="D5020" s="492" t="s">
        <v>4090</v>
      </c>
    </row>
    <row r="5021" spans="1:4" x14ac:dyDescent="0.2">
      <c r="A5021" s="489" t="s">
        <v>9257</v>
      </c>
      <c r="B5021" s="489" t="s">
        <v>1184</v>
      </c>
      <c r="C5021" s="491">
        <v>18.75</v>
      </c>
      <c r="D5021" s="492" t="s">
        <v>4090</v>
      </c>
    </row>
    <row r="5022" spans="1:4" x14ac:dyDescent="0.2">
      <c r="A5022" s="489" t="s">
        <v>9257</v>
      </c>
      <c r="B5022" s="489" t="s">
        <v>1184</v>
      </c>
      <c r="C5022" s="491">
        <v>53.24</v>
      </c>
      <c r="D5022" s="492" t="s">
        <v>4090</v>
      </c>
    </row>
    <row r="5023" spans="1:4" x14ac:dyDescent="0.2">
      <c r="A5023" s="489" t="s">
        <v>9257</v>
      </c>
      <c r="B5023" s="489" t="s">
        <v>1184</v>
      </c>
      <c r="C5023" s="491">
        <v>47.809999999999995</v>
      </c>
      <c r="D5023" s="492" t="s">
        <v>4090</v>
      </c>
    </row>
    <row r="5024" spans="1:4" x14ac:dyDescent="0.2">
      <c r="A5024" s="489" t="s">
        <v>9257</v>
      </c>
      <c r="B5024" s="489" t="s">
        <v>1184</v>
      </c>
      <c r="C5024" s="491">
        <v>50.25</v>
      </c>
      <c r="D5024" s="492" t="s">
        <v>4090</v>
      </c>
    </row>
    <row r="5025" spans="1:4" x14ac:dyDescent="0.2">
      <c r="A5025" s="489" t="s">
        <v>9257</v>
      </c>
      <c r="B5025" s="489" t="s">
        <v>1184</v>
      </c>
      <c r="C5025" s="491">
        <v>62.650000000000006</v>
      </c>
      <c r="D5025" s="492" t="s">
        <v>4090</v>
      </c>
    </row>
    <row r="5026" spans="1:4" x14ac:dyDescent="0.2">
      <c r="A5026" s="489" t="s">
        <v>9257</v>
      </c>
      <c r="B5026" s="489" t="s">
        <v>1184</v>
      </c>
      <c r="C5026" s="491">
        <v>19.909999999999997</v>
      </c>
      <c r="D5026" s="492" t="s">
        <v>4090</v>
      </c>
    </row>
    <row r="5027" spans="1:4" x14ac:dyDescent="0.2">
      <c r="A5027" s="489" t="s">
        <v>9257</v>
      </c>
      <c r="B5027" s="489" t="s">
        <v>1184</v>
      </c>
      <c r="C5027" s="491">
        <v>68.36999999999999</v>
      </c>
      <c r="D5027" s="492" t="s">
        <v>4090</v>
      </c>
    </row>
    <row r="5028" spans="1:4" x14ac:dyDescent="0.2">
      <c r="A5028" s="489" t="s">
        <v>9257</v>
      </c>
      <c r="B5028" s="489" t="s">
        <v>1184</v>
      </c>
      <c r="C5028" s="491">
        <v>7.910000000000001</v>
      </c>
      <c r="D5028" s="492" t="s">
        <v>4090</v>
      </c>
    </row>
    <row r="5029" spans="1:4" x14ac:dyDescent="0.2">
      <c r="A5029" s="489" t="s">
        <v>9257</v>
      </c>
      <c r="B5029" s="489" t="s">
        <v>1184</v>
      </c>
      <c r="C5029" s="491">
        <v>40.11</v>
      </c>
      <c r="D5029" s="492" t="s">
        <v>4090</v>
      </c>
    </row>
    <row r="5030" spans="1:4" x14ac:dyDescent="0.2">
      <c r="A5030" s="489" t="s">
        <v>9257</v>
      </c>
      <c r="B5030" s="489" t="s">
        <v>1184</v>
      </c>
      <c r="C5030" s="491">
        <v>15.760000000000002</v>
      </c>
      <c r="D5030" s="492" t="s">
        <v>4090</v>
      </c>
    </row>
    <row r="5031" spans="1:4" x14ac:dyDescent="0.2">
      <c r="A5031" s="489" t="s">
        <v>9257</v>
      </c>
      <c r="B5031" s="489" t="s">
        <v>229</v>
      </c>
      <c r="C5031" s="491">
        <v>13.9</v>
      </c>
      <c r="D5031" s="492" t="s">
        <v>4090</v>
      </c>
    </row>
    <row r="5032" spans="1:4" x14ac:dyDescent="0.2">
      <c r="A5032" s="489" t="s">
        <v>9257</v>
      </c>
      <c r="B5032" s="489" t="s">
        <v>1184</v>
      </c>
      <c r="C5032" s="491">
        <v>7.1400000000000015</v>
      </c>
      <c r="D5032" s="492" t="s">
        <v>4090</v>
      </c>
    </row>
    <row r="5033" spans="1:4" x14ac:dyDescent="0.2">
      <c r="A5033" s="489" t="s">
        <v>9257</v>
      </c>
      <c r="B5033" s="489" t="s">
        <v>1184</v>
      </c>
      <c r="C5033" s="491">
        <v>10.469999999999999</v>
      </c>
      <c r="D5033" s="492" t="s">
        <v>4090</v>
      </c>
    </row>
    <row r="5034" spans="1:4" x14ac:dyDescent="0.2">
      <c r="A5034" s="489" t="s">
        <v>9257</v>
      </c>
      <c r="B5034" s="489" t="s">
        <v>1184</v>
      </c>
      <c r="C5034" s="491">
        <v>17.380000000000003</v>
      </c>
      <c r="D5034" s="492" t="s">
        <v>4090</v>
      </c>
    </row>
    <row r="5035" spans="1:4" x14ac:dyDescent="0.2">
      <c r="A5035" s="489" t="s">
        <v>9257</v>
      </c>
      <c r="B5035" s="489" t="s">
        <v>1184</v>
      </c>
      <c r="C5035" s="491">
        <v>1.21</v>
      </c>
      <c r="D5035" s="492" t="s">
        <v>4090</v>
      </c>
    </row>
    <row r="5036" spans="1:4" x14ac:dyDescent="0.2">
      <c r="A5036" s="489" t="s">
        <v>9257</v>
      </c>
      <c r="B5036" s="489" t="s">
        <v>1184</v>
      </c>
      <c r="C5036" s="491">
        <v>11.920000000000002</v>
      </c>
      <c r="D5036" s="492" t="s">
        <v>4090</v>
      </c>
    </row>
    <row r="5037" spans="1:4" x14ac:dyDescent="0.2">
      <c r="A5037" s="489" t="s">
        <v>9257</v>
      </c>
      <c r="B5037" s="489" t="s">
        <v>1184</v>
      </c>
      <c r="C5037" s="491">
        <v>52.85</v>
      </c>
      <c r="D5037" s="492" t="s">
        <v>4090</v>
      </c>
    </row>
    <row r="5038" spans="1:4" x14ac:dyDescent="0.2">
      <c r="A5038" s="489" t="s">
        <v>9257</v>
      </c>
      <c r="B5038" s="489" t="s">
        <v>1184</v>
      </c>
      <c r="C5038" s="491">
        <v>2.61</v>
      </c>
      <c r="D5038" s="492" t="s">
        <v>4090</v>
      </c>
    </row>
    <row r="5039" spans="1:4" x14ac:dyDescent="0.2">
      <c r="A5039" s="489" t="s">
        <v>9257</v>
      </c>
      <c r="B5039" s="489" t="s">
        <v>1184</v>
      </c>
      <c r="C5039" s="491">
        <v>15.45</v>
      </c>
      <c r="D5039" s="492" t="s">
        <v>4090</v>
      </c>
    </row>
    <row r="5040" spans="1:4" x14ac:dyDescent="0.2">
      <c r="A5040" s="489" t="s">
        <v>9257</v>
      </c>
      <c r="B5040" s="489" t="s">
        <v>1184</v>
      </c>
      <c r="C5040" s="491">
        <v>71.81</v>
      </c>
      <c r="D5040" s="492" t="s">
        <v>4090</v>
      </c>
    </row>
    <row r="5041" spans="1:4" x14ac:dyDescent="0.2">
      <c r="A5041" s="489" t="s">
        <v>9257</v>
      </c>
      <c r="B5041" s="489" t="s">
        <v>1184</v>
      </c>
      <c r="C5041" s="491">
        <v>13.569999999999999</v>
      </c>
      <c r="D5041" s="492" t="s">
        <v>4090</v>
      </c>
    </row>
    <row r="5042" spans="1:4" x14ac:dyDescent="0.2">
      <c r="A5042" s="489" t="s">
        <v>9257</v>
      </c>
      <c r="B5042" s="489" t="s">
        <v>1184</v>
      </c>
      <c r="C5042" s="491">
        <v>22.97</v>
      </c>
      <c r="D5042" s="492" t="s">
        <v>4090</v>
      </c>
    </row>
    <row r="5043" spans="1:4" x14ac:dyDescent="0.2">
      <c r="A5043" s="489" t="s">
        <v>9257</v>
      </c>
      <c r="B5043" s="489" t="s">
        <v>1184</v>
      </c>
      <c r="C5043" s="491">
        <v>17.240000000000002</v>
      </c>
      <c r="D5043" s="492" t="s">
        <v>4090</v>
      </c>
    </row>
    <row r="5044" spans="1:4" x14ac:dyDescent="0.2">
      <c r="A5044" s="489" t="s">
        <v>9257</v>
      </c>
      <c r="B5044" s="489" t="s">
        <v>1184</v>
      </c>
      <c r="C5044" s="491">
        <v>44.76</v>
      </c>
      <c r="D5044" s="492" t="s">
        <v>4090</v>
      </c>
    </row>
    <row r="5045" spans="1:4" x14ac:dyDescent="0.2">
      <c r="A5045" s="489" t="s">
        <v>9257</v>
      </c>
      <c r="B5045" s="489" t="s">
        <v>1184</v>
      </c>
      <c r="C5045" s="491">
        <v>22.300000000000004</v>
      </c>
      <c r="D5045" s="492" t="s">
        <v>4090</v>
      </c>
    </row>
    <row r="5046" spans="1:4" x14ac:dyDescent="0.2">
      <c r="A5046" s="489" t="s">
        <v>9257</v>
      </c>
      <c r="B5046" s="489" t="s">
        <v>1184</v>
      </c>
      <c r="C5046" s="491">
        <v>16.630000000000003</v>
      </c>
      <c r="D5046" s="492" t="s">
        <v>4090</v>
      </c>
    </row>
    <row r="5047" spans="1:4" x14ac:dyDescent="0.2">
      <c r="A5047" s="489" t="s">
        <v>9257</v>
      </c>
      <c r="B5047" s="489" t="s">
        <v>1184</v>
      </c>
      <c r="C5047" s="491">
        <v>117.36000000000001</v>
      </c>
      <c r="D5047" s="492" t="s">
        <v>4090</v>
      </c>
    </row>
    <row r="5048" spans="1:4" x14ac:dyDescent="0.2">
      <c r="A5048" s="489" t="s">
        <v>9257</v>
      </c>
      <c r="B5048" s="489" t="s">
        <v>1184</v>
      </c>
      <c r="C5048" s="491">
        <v>25.98</v>
      </c>
      <c r="D5048" s="492" t="s">
        <v>4090</v>
      </c>
    </row>
    <row r="5049" spans="1:4" x14ac:dyDescent="0.2">
      <c r="A5049" s="489" t="s">
        <v>9257</v>
      </c>
      <c r="B5049" s="489" t="s">
        <v>1184</v>
      </c>
      <c r="C5049" s="491">
        <v>10.81</v>
      </c>
      <c r="D5049" s="492" t="s">
        <v>4090</v>
      </c>
    </row>
    <row r="5050" spans="1:4" x14ac:dyDescent="0.2">
      <c r="A5050" s="489" t="s">
        <v>9257</v>
      </c>
      <c r="B5050" s="489" t="s">
        <v>1184</v>
      </c>
      <c r="C5050" s="491">
        <v>12.79</v>
      </c>
      <c r="D5050" s="492" t="s">
        <v>4090</v>
      </c>
    </row>
    <row r="5051" spans="1:4" x14ac:dyDescent="0.2">
      <c r="A5051" s="489" t="s">
        <v>9257</v>
      </c>
      <c r="B5051" s="489" t="s">
        <v>1184</v>
      </c>
      <c r="C5051" s="491">
        <v>15.25</v>
      </c>
      <c r="D5051" s="492" t="s">
        <v>4090</v>
      </c>
    </row>
    <row r="5052" spans="1:4" x14ac:dyDescent="0.2">
      <c r="A5052" s="489" t="s">
        <v>9257</v>
      </c>
      <c r="B5052" s="489" t="s">
        <v>1184</v>
      </c>
      <c r="C5052" s="491">
        <v>5.18</v>
      </c>
      <c r="D5052" s="492" t="s">
        <v>4090</v>
      </c>
    </row>
    <row r="5053" spans="1:4" x14ac:dyDescent="0.2">
      <c r="A5053" s="489" t="s">
        <v>9257</v>
      </c>
      <c r="B5053" s="489" t="s">
        <v>1184</v>
      </c>
      <c r="C5053" s="491">
        <v>66.37</v>
      </c>
      <c r="D5053" s="492" t="s">
        <v>4090</v>
      </c>
    </row>
    <row r="5054" spans="1:4" x14ac:dyDescent="0.2">
      <c r="A5054" s="489" t="s">
        <v>9257</v>
      </c>
      <c r="B5054" s="489" t="s">
        <v>1184</v>
      </c>
      <c r="C5054" s="491">
        <v>10.34</v>
      </c>
      <c r="D5054" s="492" t="s">
        <v>4090</v>
      </c>
    </row>
    <row r="5055" spans="1:4" x14ac:dyDescent="0.2">
      <c r="A5055" s="489" t="s">
        <v>9257</v>
      </c>
      <c r="B5055" s="489" t="s">
        <v>1184</v>
      </c>
      <c r="C5055" s="491">
        <v>59.650000000000006</v>
      </c>
      <c r="D5055" s="492" t="s">
        <v>4090</v>
      </c>
    </row>
    <row r="5056" spans="1:4" x14ac:dyDescent="0.2">
      <c r="A5056" s="489" t="s">
        <v>9257</v>
      </c>
      <c r="B5056" s="489" t="s">
        <v>1184</v>
      </c>
      <c r="C5056" s="491">
        <v>42.21</v>
      </c>
      <c r="D5056" s="492" t="s">
        <v>4090</v>
      </c>
    </row>
    <row r="5057" spans="1:4" x14ac:dyDescent="0.2">
      <c r="A5057" s="489" t="s">
        <v>9257</v>
      </c>
      <c r="B5057" s="489" t="s">
        <v>1184</v>
      </c>
      <c r="C5057" s="491">
        <v>12.530000000000001</v>
      </c>
      <c r="D5057" s="492" t="s">
        <v>4090</v>
      </c>
    </row>
    <row r="5058" spans="1:4" x14ac:dyDescent="0.2">
      <c r="A5058" s="489" t="s">
        <v>9257</v>
      </c>
      <c r="B5058" s="489" t="s">
        <v>1184</v>
      </c>
      <c r="C5058" s="491">
        <v>25.660000000000004</v>
      </c>
      <c r="D5058" s="492" t="s">
        <v>4090</v>
      </c>
    </row>
    <row r="5059" spans="1:4" x14ac:dyDescent="0.2">
      <c r="A5059" s="489" t="s">
        <v>9257</v>
      </c>
      <c r="B5059" s="489" t="s">
        <v>1184</v>
      </c>
      <c r="C5059" s="491">
        <v>145.73000000000002</v>
      </c>
      <c r="D5059" s="492" t="s">
        <v>4090</v>
      </c>
    </row>
    <row r="5060" spans="1:4" x14ac:dyDescent="0.2">
      <c r="A5060" s="489" t="s">
        <v>9257</v>
      </c>
      <c r="B5060" s="489" t="s">
        <v>1184</v>
      </c>
      <c r="C5060" s="491">
        <v>11.760000000000002</v>
      </c>
      <c r="D5060" s="492" t="s">
        <v>4090</v>
      </c>
    </row>
    <row r="5061" spans="1:4" x14ac:dyDescent="0.2">
      <c r="A5061" s="489" t="s">
        <v>9257</v>
      </c>
      <c r="B5061" s="489" t="s">
        <v>1184</v>
      </c>
      <c r="C5061" s="491">
        <v>19.11</v>
      </c>
      <c r="D5061" s="492" t="s">
        <v>4090</v>
      </c>
    </row>
    <row r="5062" spans="1:4" x14ac:dyDescent="0.2">
      <c r="A5062" s="489" t="s">
        <v>9257</v>
      </c>
      <c r="B5062" s="489" t="s">
        <v>1184</v>
      </c>
      <c r="C5062" s="491">
        <v>9.06</v>
      </c>
      <c r="D5062" s="492" t="s">
        <v>4090</v>
      </c>
    </row>
    <row r="5063" spans="1:4" x14ac:dyDescent="0.2">
      <c r="A5063" s="489" t="s">
        <v>9257</v>
      </c>
      <c r="B5063" s="489" t="s">
        <v>229</v>
      </c>
      <c r="C5063" s="491">
        <v>9.81</v>
      </c>
      <c r="D5063" s="492" t="s">
        <v>4090</v>
      </c>
    </row>
    <row r="5064" spans="1:4" x14ac:dyDescent="0.2">
      <c r="A5064" s="489" t="s">
        <v>9257</v>
      </c>
      <c r="B5064" s="489" t="s">
        <v>1182</v>
      </c>
      <c r="C5064" s="491">
        <v>207.11</v>
      </c>
      <c r="D5064" s="492" t="s">
        <v>4090</v>
      </c>
    </row>
    <row r="5065" spans="1:4" x14ac:dyDescent="0.2">
      <c r="A5065" s="489" t="s">
        <v>9257</v>
      </c>
      <c r="B5065" s="489" t="s">
        <v>1184</v>
      </c>
      <c r="C5065" s="491">
        <v>9.58</v>
      </c>
      <c r="D5065" s="492" t="s">
        <v>4090</v>
      </c>
    </row>
    <row r="5066" spans="1:4" x14ac:dyDescent="0.2">
      <c r="A5066" s="489" t="s">
        <v>9257</v>
      </c>
      <c r="B5066" s="489" t="s">
        <v>1184</v>
      </c>
      <c r="C5066" s="491">
        <v>15.8</v>
      </c>
      <c r="D5066" s="492" t="s">
        <v>4090</v>
      </c>
    </row>
    <row r="5067" spans="1:4" x14ac:dyDescent="0.2">
      <c r="A5067" s="489" t="s">
        <v>9257</v>
      </c>
      <c r="B5067" s="489" t="s">
        <v>1184</v>
      </c>
      <c r="C5067" s="491">
        <v>13.32</v>
      </c>
      <c r="D5067" s="492" t="s">
        <v>4090</v>
      </c>
    </row>
    <row r="5068" spans="1:4" x14ac:dyDescent="0.2">
      <c r="A5068" s="489" t="s">
        <v>9257</v>
      </c>
      <c r="B5068" s="489" t="s">
        <v>1184</v>
      </c>
      <c r="C5068" s="491">
        <v>68.850000000000009</v>
      </c>
      <c r="D5068" s="492" t="s">
        <v>4090</v>
      </c>
    </row>
    <row r="5069" spans="1:4" x14ac:dyDescent="0.2">
      <c r="A5069" s="489" t="s">
        <v>9257</v>
      </c>
      <c r="B5069" s="489" t="s">
        <v>1184</v>
      </c>
      <c r="C5069" s="491">
        <v>11.689999999999998</v>
      </c>
      <c r="D5069" s="492" t="s">
        <v>4090</v>
      </c>
    </row>
    <row r="5070" spans="1:4" x14ac:dyDescent="0.2">
      <c r="A5070" s="489" t="s">
        <v>9257</v>
      </c>
      <c r="B5070" s="489" t="s">
        <v>1184</v>
      </c>
      <c r="C5070" s="491">
        <v>33.340000000000003</v>
      </c>
      <c r="D5070" s="492" t="s">
        <v>4090</v>
      </c>
    </row>
    <row r="5071" spans="1:4" x14ac:dyDescent="0.2">
      <c r="A5071" s="489" t="s">
        <v>9257</v>
      </c>
      <c r="B5071" s="489" t="s">
        <v>1184</v>
      </c>
      <c r="C5071" s="491">
        <v>111.22</v>
      </c>
      <c r="D5071" s="492" t="s">
        <v>4090</v>
      </c>
    </row>
    <row r="5072" spans="1:4" x14ac:dyDescent="0.2">
      <c r="A5072" s="489" t="s">
        <v>9257</v>
      </c>
      <c r="B5072" s="489" t="s">
        <v>1184</v>
      </c>
      <c r="C5072" s="491">
        <v>11.069999999999999</v>
      </c>
      <c r="D5072" s="492" t="s">
        <v>4090</v>
      </c>
    </row>
    <row r="5073" spans="1:4" x14ac:dyDescent="0.2">
      <c r="A5073" s="489" t="s">
        <v>9257</v>
      </c>
      <c r="B5073" s="489" t="s">
        <v>1184</v>
      </c>
      <c r="C5073" s="491">
        <v>11.9</v>
      </c>
      <c r="D5073" s="492" t="s">
        <v>4090</v>
      </c>
    </row>
    <row r="5074" spans="1:4" x14ac:dyDescent="0.2">
      <c r="A5074" s="489" t="s">
        <v>9257</v>
      </c>
      <c r="B5074" s="489" t="s">
        <v>1184</v>
      </c>
      <c r="C5074" s="491">
        <v>7.06</v>
      </c>
      <c r="D5074" s="492" t="s">
        <v>4090</v>
      </c>
    </row>
    <row r="5075" spans="1:4" x14ac:dyDescent="0.2">
      <c r="A5075" s="489" t="s">
        <v>9257</v>
      </c>
      <c r="B5075" s="489" t="s">
        <v>1184</v>
      </c>
      <c r="C5075" s="491">
        <v>18.46</v>
      </c>
      <c r="D5075" s="492" t="s">
        <v>4090</v>
      </c>
    </row>
    <row r="5076" spans="1:4" x14ac:dyDescent="0.2">
      <c r="A5076" s="489" t="s">
        <v>9257</v>
      </c>
      <c r="B5076" s="489" t="s">
        <v>1184</v>
      </c>
      <c r="C5076" s="491">
        <v>40.550000000000004</v>
      </c>
      <c r="D5076" s="492" t="s">
        <v>4090</v>
      </c>
    </row>
    <row r="5077" spans="1:4" x14ac:dyDescent="0.2">
      <c r="A5077" s="489" t="s">
        <v>9257</v>
      </c>
      <c r="B5077" s="489" t="s">
        <v>1184</v>
      </c>
      <c r="C5077" s="491">
        <v>15.64</v>
      </c>
      <c r="D5077" s="492" t="s">
        <v>4090</v>
      </c>
    </row>
    <row r="5078" spans="1:4" x14ac:dyDescent="0.2">
      <c r="A5078" s="489" t="s">
        <v>9257</v>
      </c>
      <c r="B5078" s="489" t="s">
        <v>1184</v>
      </c>
      <c r="C5078" s="491">
        <v>24.06</v>
      </c>
      <c r="D5078" s="492" t="s">
        <v>4090</v>
      </c>
    </row>
    <row r="5079" spans="1:4" x14ac:dyDescent="0.2">
      <c r="A5079" s="489" t="s">
        <v>9257</v>
      </c>
      <c r="B5079" s="489" t="s">
        <v>1184</v>
      </c>
      <c r="C5079" s="491">
        <v>42.43</v>
      </c>
      <c r="D5079" s="492" t="s">
        <v>4090</v>
      </c>
    </row>
    <row r="5080" spans="1:4" x14ac:dyDescent="0.2">
      <c r="A5080" s="489" t="s">
        <v>9257</v>
      </c>
      <c r="B5080" s="489" t="s">
        <v>1184</v>
      </c>
      <c r="C5080" s="491">
        <v>12.66</v>
      </c>
      <c r="D5080" s="492" t="s">
        <v>4090</v>
      </c>
    </row>
    <row r="5081" spans="1:4" x14ac:dyDescent="0.2">
      <c r="A5081" s="489" t="s">
        <v>9257</v>
      </c>
      <c r="B5081" s="489" t="s">
        <v>1184</v>
      </c>
      <c r="C5081" s="491">
        <v>54.26</v>
      </c>
      <c r="D5081" s="492" t="s">
        <v>4090</v>
      </c>
    </row>
    <row r="5082" spans="1:4" x14ac:dyDescent="0.2">
      <c r="A5082" s="489" t="s">
        <v>9257</v>
      </c>
      <c r="B5082" s="489" t="s">
        <v>1184</v>
      </c>
      <c r="C5082" s="491">
        <v>7.46</v>
      </c>
      <c r="D5082" s="492" t="s">
        <v>4090</v>
      </c>
    </row>
    <row r="5083" spans="1:4" x14ac:dyDescent="0.2">
      <c r="A5083" s="489" t="s">
        <v>9257</v>
      </c>
      <c r="B5083" s="489" t="s">
        <v>1184</v>
      </c>
      <c r="C5083" s="491">
        <v>12.620000000000001</v>
      </c>
      <c r="D5083" s="492" t="s">
        <v>4090</v>
      </c>
    </row>
    <row r="5084" spans="1:4" x14ac:dyDescent="0.2">
      <c r="A5084" s="489" t="s">
        <v>9257</v>
      </c>
      <c r="B5084" s="489" t="s">
        <v>1184</v>
      </c>
      <c r="C5084" s="491">
        <v>8.3800000000000008</v>
      </c>
      <c r="D5084" s="492" t="s">
        <v>4090</v>
      </c>
    </row>
    <row r="5085" spans="1:4" x14ac:dyDescent="0.2">
      <c r="A5085" s="489" t="s">
        <v>9257</v>
      </c>
      <c r="B5085" s="489" t="s">
        <v>1184</v>
      </c>
      <c r="C5085" s="491">
        <v>18.970000000000002</v>
      </c>
      <c r="D5085" s="492" t="s">
        <v>4090</v>
      </c>
    </row>
    <row r="5086" spans="1:4" x14ac:dyDescent="0.2">
      <c r="A5086" s="489" t="s">
        <v>9257</v>
      </c>
      <c r="B5086" s="489" t="s">
        <v>1184</v>
      </c>
      <c r="C5086" s="491">
        <v>14.330000000000002</v>
      </c>
      <c r="D5086" s="492" t="s">
        <v>4090</v>
      </c>
    </row>
    <row r="5087" spans="1:4" x14ac:dyDescent="0.2">
      <c r="A5087" s="489" t="s">
        <v>9257</v>
      </c>
      <c r="B5087" s="489" t="s">
        <v>1184</v>
      </c>
      <c r="C5087" s="491">
        <v>1.9500000000000002</v>
      </c>
      <c r="D5087" s="492" t="s">
        <v>4090</v>
      </c>
    </row>
    <row r="5088" spans="1:4" x14ac:dyDescent="0.2">
      <c r="A5088" s="489" t="s">
        <v>9257</v>
      </c>
      <c r="B5088" s="489" t="s">
        <v>1184</v>
      </c>
      <c r="C5088" s="491">
        <v>18.690000000000001</v>
      </c>
      <c r="D5088" s="492" t="s">
        <v>4090</v>
      </c>
    </row>
    <row r="5089" spans="1:4" x14ac:dyDescent="0.2">
      <c r="A5089" s="489" t="s">
        <v>9257</v>
      </c>
      <c r="B5089" s="489" t="s">
        <v>1184</v>
      </c>
      <c r="C5089" s="491">
        <v>11.780000000000001</v>
      </c>
      <c r="D5089" s="492" t="s">
        <v>4090</v>
      </c>
    </row>
    <row r="5090" spans="1:4" x14ac:dyDescent="0.2">
      <c r="A5090" s="489" t="s">
        <v>9257</v>
      </c>
      <c r="B5090" s="489" t="s">
        <v>1184</v>
      </c>
      <c r="C5090" s="491">
        <v>107.68</v>
      </c>
      <c r="D5090" s="492" t="s">
        <v>4090</v>
      </c>
    </row>
    <row r="5091" spans="1:4" x14ac:dyDescent="0.2">
      <c r="A5091" s="489" t="s">
        <v>9257</v>
      </c>
      <c r="B5091" s="489" t="s">
        <v>1184</v>
      </c>
      <c r="C5091" s="491">
        <v>32.78</v>
      </c>
      <c r="D5091" s="492" t="s">
        <v>4090</v>
      </c>
    </row>
    <row r="5092" spans="1:4" x14ac:dyDescent="0.2">
      <c r="A5092" s="489" t="s">
        <v>9257</v>
      </c>
      <c r="B5092" s="489" t="s">
        <v>1182</v>
      </c>
      <c r="C5092" s="491">
        <v>404.15000000000009</v>
      </c>
      <c r="D5092" s="492" t="s">
        <v>4090</v>
      </c>
    </row>
    <row r="5093" spans="1:4" x14ac:dyDescent="0.2">
      <c r="A5093" s="489" t="s">
        <v>9257</v>
      </c>
      <c r="B5093" s="489" t="s">
        <v>1184</v>
      </c>
      <c r="C5093" s="491">
        <v>8.879999999999999</v>
      </c>
      <c r="D5093" s="492" t="s">
        <v>4090</v>
      </c>
    </row>
    <row r="5094" spans="1:4" x14ac:dyDescent="0.2">
      <c r="A5094" s="489" t="s">
        <v>9257</v>
      </c>
      <c r="B5094" s="489" t="s">
        <v>1184</v>
      </c>
      <c r="C5094" s="491">
        <v>10.54</v>
      </c>
      <c r="D5094" s="492" t="s">
        <v>4090</v>
      </c>
    </row>
    <row r="5095" spans="1:4" x14ac:dyDescent="0.2">
      <c r="A5095" s="489" t="s">
        <v>9257</v>
      </c>
      <c r="B5095" s="489" t="s">
        <v>1184</v>
      </c>
      <c r="C5095" s="491">
        <v>216.78</v>
      </c>
      <c r="D5095" s="492" t="s">
        <v>4090</v>
      </c>
    </row>
    <row r="5096" spans="1:4" x14ac:dyDescent="0.2">
      <c r="A5096" s="489" t="s">
        <v>9257</v>
      </c>
      <c r="B5096" s="489" t="s">
        <v>1184</v>
      </c>
      <c r="C5096" s="491">
        <v>16.850000000000001</v>
      </c>
      <c r="D5096" s="492" t="s">
        <v>4090</v>
      </c>
    </row>
    <row r="5097" spans="1:4" x14ac:dyDescent="0.2">
      <c r="A5097" s="489" t="s">
        <v>9257</v>
      </c>
      <c r="B5097" s="489" t="s">
        <v>1184</v>
      </c>
      <c r="C5097" s="491">
        <v>71.210000000000008</v>
      </c>
      <c r="D5097" s="492" t="s">
        <v>4090</v>
      </c>
    </row>
    <row r="5098" spans="1:4" x14ac:dyDescent="0.2">
      <c r="A5098" s="489" t="s">
        <v>9257</v>
      </c>
      <c r="B5098" s="489" t="s">
        <v>1184</v>
      </c>
      <c r="C5098" s="491">
        <v>13.110000000000001</v>
      </c>
      <c r="D5098" s="492" t="s">
        <v>4090</v>
      </c>
    </row>
    <row r="5099" spans="1:4" x14ac:dyDescent="0.2">
      <c r="A5099" s="489" t="s">
        <v>9257</v>
      </c>
      <c r="B5099" s="489" t="s">
        <v>1184</v>
      </c>
      <c r="C5099" s="491">
        <v>9.9600000000000009</v>
      </c>
      <c r="D5099" s="492" t="s">
        <v>4090</v>
      </c>
    </row>
    <row r="5100" spans="1:4" x14ac:dyDescent="0.2">
      <c r="A5100" s="489" t="s">
        <v>9257</v>
      </c>
      <c r="B5100" s="489" t="s">
        <v>1184</v>
      </c>
      <c r="C5100" s="491">
        <v>7.5500000000000007</v>
      </c>
      <c r="D5100" s="492" t="s">
        <v>4090</v>
      </c>
    </row>
    <row r="5101" spans="1:4" x14ac:dyDescent="0.2">
      <c r="A5101" s="489" t="s">
        <v>9257</v>
      </c>
      <c r="B5101" s="489" t="s">
        <v>1184</v>
      </c>
      <c r="C5101" s="491">
        <v>13.45</v>
      </c>
      <c r="D5101" s="492" t="s">
        <v>4090</v>
      </c>
    </row>
    <row r="5102" spans="1:4" x14ac:dyDescent="0.2">
      <c r="A5102" s="489" t="s">
        <v>9257</v>
      </c>
      <c r="B5102" s="489" t="s">
        <v>1184</v>
      </c>
      <c r="C5102" s="491">
        <v>17.41</v>
      </c>
      <c r="D5102" s="492" t="s">
        <v>4090</v>
      </c>
    </row>
    <row r="5103" spans="1:4" x14ac:dyDescent="0.2">
      <c r="A5103" s="489" t="s">
        <v>9257</v>
      </c>
      <c r="B5103" s="489" t="s">
        <v>1184</v>
      </c>
      <c r="C5103" s="491">
        <v>13.45</v>
      </c>
      <c r="D5103" s="492" t="s">
        <v>4090</v>
      </c>
    </row>
    <row r="5104" spans="1:4" x14ac:dyDescent="0.2">
      <c r="A5104" s="489" t="s">
        <v>9257</v>
      </c>
      <c r="B5104" s="489" t="s">
        <v>1184</v>
      </c>
      <c r="C5104" s="491">
        <v>55.480000000000004</v>
      </c>
      <c r="D5104" s="492" t="s">
        <v>4090</v>
      </c>
    </row>
    <row r="5105" spans="1:4" x14ac:dyDescent="0.2">
      <c r="A5105" s="489" t="s">
        <v>9257</v>
      </c>
      <c r="B5105" s="489" t="s">
        <v>1183</v>
      </c>
      <c r="C5105" s="491">
        <v>97.100000000000009</v>
      </c>
      <c r="D5105" s="492" t="s">
        <v>4090</v>
      </c>
    </row>
    <row r="5106" spans="1:4" x14ac:dyDescent="0.2">
      <c r="A5106" s="489" t="s">
        <v>9257</v>
      </c>
      <c r="B5106" s="489" t="s">
        <v>1183</v>
      </c>
      <c r="C5106" s="491">
        <v>70.62</v>
      </c>
      <c r="D5106" s="492" t="s">
        <v>4090</v>
      </c>
    </row>
    <row r="5107" spans="1:4" x14ac:dyDescent="0.2">
      <c r="A5107" s="489" t="s">
        <v>9257</v>
      </c>
      <c r="B5107" s="489" t="s">
        <v>1184</v>
      </c>
      <c r="C5107" s="491">
        <v>28.87</v>
      </c>
      <c r="D5107" s="492" t="s">
        <v>4090</v>
      </c>
    </row>
    <row r="5108" spans="1:4" x14ac:dyDescent="0.2">
      <c r="A5108" s="489" t="s">
        <v>9257</v>
      </c>
      <c r="B5108" s="489" t="s">
        <v>1184</v>
      </c>
      <c r="C5108" s="491">
        <v>10.489999999999998</v>
      </c>
      <c r="D5108" s="492" t="s">
        <v>4090</v>
      </c>
    </row>
    <row r="5109" spans="1:4" x14ac:dyDescent="0.2">
      <c r="A5109" s="489" t="s">
        <v>9257</v>
      </c>
      <c r="B5109" s="489" t="s">
        <v>1184</v>
      </c>
      <c r="C5109" s="491">
        <v>22.1</v>
      </c>
      <c r="D5109" s="492" t="s">
        <v>4090</v>
      </c>
    </row>
    <row r="5110" spans="1:4" x14ac:dyDescent="0.2">
      <c r="A5110" s="489" t="s">
        <v>9257</v>
      </c>
      <c r="B5110" s="489" t="s">
        <v>1184</v>
      </c>
      <c r="C5110" s="491">
        <v>43.46</v>
      </c>
      <c r="D5110" s="492" t="s">
        <v>4090</v>
      </c>
    </row>
    <row r="5111" spans="1:4" x14ac:dyDescent="0.2">
      <c r="A5111" s="489" t="s">
        <v>9257</v>
      </c>
      <c r="B5111" s="489" t="s">
        <v>1184</v>
      </c>
      <c r="C5111" s="491">
        <v>59.759999999999991</v>
      </c>
      <c r="D5111" s="492" t="s">
        <v>4090</v>
      </c>
    </row>
    <row r="5112" spans="1:4" x14ac:dyDescent="0.2">
      <c r="A5112" s="489" t="s">
        <v>9257</v>
      </c>
      <c r="B5112" s="489" t="s">
        <v>1184</v>
      </c>
      <c r="C5112" s="491">
        <v>13.680000000000001</v>
      </c>
      <c r="D5112" s="492" t="s">
        <v>4090</v>
      </c>
    </row>
    <row r="5113" spans="1:4" x14ac:dyDescent="0.2">
      <c r="A5113" s="489" t="s">
        <v>9257</v>
      </c>
      <c r="B5113" s="489" t="s">
        <v>1184</v>
      </c>
      <c r="C5113" s="491">
        <v>35.589999999999996</v>
      </c>
      <c r="D5113" s="492" t="s">
        <v>4090</v>
      </c>
    </row>
    <row r="5114" spans="1:4" x14ac:dyDescent="0.2">
      <c r="A5114" s="489" t="s">
        <v>9257</v>
      </c>
      <c r="B5114" s="489" t="s">
        <v>1184</v>
      </c>
      <c r="C5114" s="491">
        <v>16.71</v>
      </c>
      <c r="D5114" s="492" t="s">
        <v>4090</v>
      </c>
    </row>
    <row r="5115" spans="1:4" x14ac:dyDescent="0.2">
      <c r="A5115" s="489" t="s">
        <v>9257</v>
      </c>
      <c r="B5115" s="489" t="s">
        <v>1183</v>
      </c>
      <c r="C5115" s="491">
        <v>140.53</v>
      </c>
      <c r="D5115" s="492" t="s">
        <v>4090</v>
      </c>
    </row>
    <row r="5116" spans="1:4" x14ac:dyDescent="0.2">
      <c r="A5116" s="489" t="s">
        <v>9257</v>
      </c>
      <c r="B5116" s="489" t="s">
        <v>1183</v>
      </c>
      <c r="C5116" s="491">
        <v>194.88000000000002</v>
      </c>
      <c r="D5116" s="492" t="s">
        <v>4090</v>
      </c>
    </row>
    <row r="5117" spans="1:4" x14ac:dyDescent="0.2">
      <c r="A5117" s="489" t="s">
        <v>9257</v>
      </c>
      <c r="B5117" s="489" t="s">
        <v>1184</v>
      </c>
      <c r="C5117" s="491">
        <v>95.06</v>
      </c>
      <c r="D5117" s="492" t="s">
        <v>4090</v>
      </c>
    </row>
    <row r="5118" spans="1:4" x14ac:dyDescent="0.2">
      <c r="A5118" s="489" t="s">
        <v>9257</v>
      </c>
      <c r="B5118" s="489" t="s">
        <v>1184</v>
      </c>
      <c r="C5118" s="491">
        <v>14.370000000000003</v>
      </c>
      <c r="D5118" s="492" t="s">
        <v>4090</v>
      </c>
    </row>
    <row r="5119" spans="1:4" x14ac:dyDescent="0.2">
      <c r="A5119" s="489" t="s">
        <v>9257</v>
      </c>
      <c r="B5119" s="489" t="s">
        <v>1184</v>
      </c>
      <c r="C5119" s="491">
        <v>20.560000000000002</v>
      </c>
      <c r="D5119" s="492" t="s">
        <v>4090</v>
      </c>
    </row>
    <row r="5120" spans="1:4" x14ac:dyDescent="0.2">
      <c r="A5120" s="489" t="s">
        <v>9257</v>
      </c>
      <c r="B5120" s="489" t="s">
        <v>1184</v>
      </c>
      <c r="C5120" s="491">
        <v>9.2399999999999984</v>
      </c>
      <c r="D5120" s="492" t="s">
        <v>4090</v>
      </c>
    </row>
    <row r="5121" spans="1:4" x14ac:dyDescent="0.2">
      <c r="A5121" s="489" t="s">
        <v>9257</v>
      </c>
      <c r="B5121" s="489" t="s">
        <v>1184</v>
      </c>
      <c r="C5121" s="491">
        <v>16.78</v>
      </c>
      <c r="D5121" s="492" t="s">
        <v>4090</v>
      </c>
    </row>
    <row r="5122" spans="1:4" x14ac:dyDescent="0.2">
      <c r="A5122" s="489" t="s">
        <v>9257</v>
      </c>
      <c r="B5122" s="489" t="s">
        <v>1184</v>
      </c>
      <c r="C5122" s="491">
        <v>3.9300000000000006</v>
      </c>
      <c r="D5122" s="492" t="s">
        <v>4090</v>
      </c>
    </row>
    <row r="5123" spans="1:4" x14ac:dyDescent="0.2">
      <c r="A5123" s="489" t="s">
        <v>9257</v>
      </c>
      <c r="B5123" s="489" t="s">
        <v>1184</v>
      </c>
      <c r="C5123" s="491">
        <v>71.210000000000008</v>
      </c>
      <c r="D5123" s="492" t="s">
        <v>4090</v>
      </c>
    </row>
    <row r="5124" spans="1:4" x14ac:dyDescent="0.2">
      <c r="A5124" s="489" t="s">
        <v>9257</v>
      </c>
      <c r="B5124" s="489" t="s">
        <v>1184</v>
      </c>
      <c r="C5124" s="491">
        <v>26.99</v>
      </c>
      <c r="D5124" s="492" t="s">
        <v>4090</v>
      </c>
    </row>
    <row r="5125" spans="1:4" x14ac:dyDescent="0.2">
      <c r="A5125" s="489" t="s">
        <v>9257</v>
      </c>
      <c r="B5125" s="489" t="s">
        <v>1184</v>
      </c>
      <c r="C5125" s="491">
        <v>24.36</v>
      </c>
      <c r="D5125" s="492" t="s">
        <v>4090</v>
      </c>
    </row>
    <row r="5126" spans="1:4" x14ac:dyDescent="0.2">
      <c r="A5126" s="489" t="s">
        <v>9257</v>
      </c>
      <c r="B5126" s="489" t="s">
        <v>1184</v>
      </c>
      <c r="C5126" s="491">
        <v>18.650000000000002</v>
      </c>
      <c r="D5126" s="492" t="s">
        <v>4090</v>
      </c>
    </row>
    <row r="5127" spans="1:4" x14ac:dyDescent="0.2">
      <c r="A5127" s="489" t="s">
        <v>9257</v>
      </c>
      <c r="B5127" s="489" t="s">
        <v>1184</v>
      </c>
      <c r="C5127" s="491">
        <v>13.46</v>
      </c>
      <c r="D5127" s="492" t="s">
        <v>4090</v>
      </c>
    </row>
    <row r="5128" spans="1:4" x14ac:dyDescent="0.2">
      <c r="A5128" s="489" t="s">
        <v>9257</v>
      </c>
      <c r="B5128" s="489" t="s">
        <v>1184</v>
      </c>
      <c r="C5128" s="491">
        <v>20.37</v>
      </c>
      <c r="D5128" s="492" t="s">
        <v>4090</v>
      </c>
    </row>
    <row r="5129" spans="1:4" x14ac:dyDescent="0.2">
      <c r="A5129" s="489" t="s">
        <v>9257</v>
      </c>
      <c r="B5129" s="489" t="s">
        <v>1184</v>
      </c>
      <c r="C5129" s="491">
        <v>107.58</v>
      </c>
      <c r="D5129" s="492" t="s">
        <v>4090</v>
      </c>
    </row>
    <row r="5130" spans="1:4" x14ac:dyDescent="0.2">
      <c r="A5130" s="489" t="s">
        <v>9257</v>
      </c>
      <c r="B5130" s="489" t="s">
        <v>229</v>
      </c>
      <c r="C5130" s="491">
        <v>85.29</v>
      </c>
      <c r="D5130" s="492" t="s">
        <v>4090</v>
      </c>
    </row>
    <row r="5131" spans="1:4" x14ac:dyDescent="0.2">
      <c r="A5131" s="489" t="s">
        <v>9257</v>
      </c>
      <c r="B5131" s="489" t="s">
        <v>1184</v>
      </c>
      <c r="C5131" s="491">
        <v>9.9600000000000009</v>
      </c>
      <c r="D5131" s="492" t="s">
        <v>4090</v>
      </c>
    </row>
    <row r="5132" spans="1:4" x14ac:dyDescent="0.2">
      <c r="A5132" s="489" t="s">
        <v>9257</v>
      </c>
      <c r="B5132" s="489" t="s">
        <v>1184</v>
      </c>
      <c r="C5132" s="491">
        <v>14.120000000000001</v>
      </c>
      <c r="D5132" s="492" t="s">
        <v>4090</v>
      </c>
    </row>
    <row r="5133" spans="1:4" x14ac:dyDescent="0.2">
      <c r="A5133" s="489" t="s">
        <v>9257</v>
      </c>
      <c r="B5133" s="489" t="s">
        <v>1184</v>
      </c>
      <c r="C5133" s="491">
        <v>11.870000000000001</v>
      </c>
      <c r="D5133" s="492" t="s">
        <v>4090</v>
      </c>
    </row>
    <row r="5134" spans="1:4" x14ac:dyDescent="0.2">
      <c r="A5134" s="489" t="s">
        <v>9257</v>
      </c>
      <c r="B5134" s="489" t="s">
        <v>1184</v>
      </c>
      <c r="C5134" s="491">
        <v>14.69</v>
      </c>
      <c r="D5134" s="492" t="s">
        <v>4090</v>
      </c>
    </row>
    <row r="5135" spans="1:4" x14ac:dyDescent="0.2">
      <c r="A5135" s="489" t="s">
        <v>9257</v>
      </c>
      <c r="B5135" s="489" t="s">
        <v>1184</v>
      </c>
      <c r="C5135" s="491">
        <v>26.209999999999997</v>
      </c>
      <c r="D5135" s="492" t="s">
        <v>4090</v>
      </c>
    </row>
    <row r="5136" spans="1:4" x14ac:dyDescent="0.2">
      <c r="A5136" s="489" t="s">
        <v>9257</v>
      </c>
      <c r="B5136" s="489" t="s">
        <v>1184</v>
      </c>
      <c r="C5136" s="491">
        <v>12.65</v>
      </c>
      <c r="D5136" s="492" t="s">
        <v>4090</v>
      </c>
    </row>
    <row r="5137" spans="1:4" x14ac:dyDescent="0.2">
      <c r="A5137" s="489" t="s">
        <v>9257</v>
      </c>
      <c r="B5137" s="489" t="s">
        <v>1184</v>
      </c>
      <c r="C5137" s="491">
        <v>22.369999999999997</v>
      </c>
      <c r="D5137" s="492" t="s">
        <v>4090</v>
      </c>
    </row>
    <row r="5138" spans="1:4" x14ac:dyDescent="0.2">
      <c r="A5138" s="489" t="s">
        <v>9257</v>
      </c>
      <c r="B5138" s="489" t="s">
        <v>229</v>
      </c>
      <c r="C5138" s="491">
        <v>32.24</v>
      </c>
      <c r="D5138" s="492" t="s">
        <v>4090</v>
      </c>
    </row>
    <row r="5139" spans="1:4" x14ac:dyDescent="0.2">
      <c r="A5139" s="489" t="s">
        <v>9257</v>
      </c>
      <c r="B5139" s="489" t="s">
        <v>1184</v>
      </c>
      <c r="C5139" s="491">
        <v>19.439999999999998</v>
      </c>
      <c r="D5139" s="492" t="s">
        <v>4090</v>
      </c>
    </row>
    <row r="5140" spans="1:4" x14ac:dyDescent="0.2">
      <c r="A5140" s="489" t="s">
        <v>9257</v>
      </c>
      <c r="B5140" s="489" t="s">
        <v>1184</v>
      </c>
      <c r="C5140" s="491">
        <v>18.299999999999997</v>
      </c>
      <c r="D5140" s="492" t="s">
        <v>4090</v>
      </c>
    </row>
    <row r="5141" spans="1:4" x14ac:dyDescent="0.2">
      <c r="A5141" s="489" t="s">
        <v>9257</v>
      </c>
      <c r="B5141" s="489" t="s">
        <v>1184</v>
      </c>
      <c r="C5141" s="491">
        <v>82.86</v>
      </c>
      <c r="D5141" s="492" t="s">
        <v>4090</v>
      </c>
    </row>
    <row r="5142" spans="1:4" x14ac:dyDescent="0.2">
      <c r="A5142" s="489" t="s">
        <v>9257</v>
      </c>
      <c r="B5142" s="489" t="s">
        <v>1184</v>
      </c>
      <c r="C5142" s="491">
        <v>19.25</v>
      </c>
      <c r="D5142" s="492" t="s">
        <v>4090</v>
      </c>
    </row>
    <row r="5143" spans="1:4" x14ac:dyDescent="0.2">
      <c r="A5143" s="489" t="s">
        <v>9257</v>
      </c>
      <c r="B5143" s="489" t="s">
        <v>1184</v>
      </c>
      <c r="C5143" s="491">
        <v>22.759999999999998</v>
      </c>
      <c r="D5143" s="492" t="s">
        <v>4090</v>
      </c>
    </row>
    <row r="5144" spans="1:4" x14ac:dyDescent="0.2">
      <c r="A5144" s="489" t="s">
        <v>9257</v>
      </c>
      <c r="B5144" s="489" t="s">
        <v>1183</v>
      </c>
      <c r="C5144" s="491">
        <v>329.11</v>
      </c>
      <c r="D5144" s="492" t="s">
        <v>4090</v>
      </c>
    </row>
    <row r="5145" spans="1:4" x14ac:dyDescent="0.2">
      <c r="A5145" s="489" t="s">
        <v>9257</v>
      </c>
      <c r="B5145" s="489" t="s">
        <v>1184</v>
      </c>
      <c r="C5145" s="491">
        <v>63.47</v>
      </c>
      <c r="D5145" s="492" t="s">
        <v>4090</v>
      </c>
    </row>
    <row r="5146" spans="1:4" x14ac:dyDescent="0.2">
      <c r="A5146" s="489" t="s">
        <v>9257</v>
      </c>
      <c r="B5146" s="489" t="s">
        <v>1184</v>
      </c>
      <c r="C5146" s="491">
        <v>26.82</v>
      </c>
      <c r="D5146" s="492" t="s">
        <v>4090</v>
      </c>
    </row>
    <row r="5147" spans="1:4" x14ac:dyDescent="0.2">
      <c r="A5147" s="489" t="s">
        <v>9257</v>
      </c>
      <c r="B5147" s="489" t="s">
        <v>1184</v>
      </c>
      <c r="C5147" s="491">
        <v>54.05</v>
      </c>
      <c r="D5147" s="492" t="s">
        <v>4090</v>
      </c>
    </row>
    <row r="5148" spans="1:4" x14ac:dyDescent="0.2">
      <c r="A5148" s="489" t="s">
        <v>9257</v>
      </c>
      <c r="B5148" s="489" t="s">
        <v>1184</v>
      </c>
      <c r="C5148" s="491">
        <v>72.930000000000007</v>
      </c>
      <c r="D5148" s="492" t="s">
        <v>4090</v>
      </c>
    </row>
    <row r="5149" spans="1:4" x14ac:dyDescent="0.2">
      <c r="A5149" s="489" t="s">
        <v>9257</v>
      </c>
      <c r="B5149" s="489" t="s">
        <v>1184</v>
      </c>
      <c r="C5149" s="491">
        <v>18.299999999999997</v>
      </c>
      <c r="D5149" s="492" t="s">
        <v>4090</v>
      </c>
    </row>
    <row r="5150" spans="1:4" x14ac:dyDescent="0.2">
      <c r="A5150" s="489" t="s">
        <v>9257</v>
      </c>
      <c r="B5150" s="489" t="s">
        <v>1184</v>
      </c>
      <c r="C5150" s="491">
        <v>24.05</v>
      </c>
      <c r="D5150" s="492" t="s">
        <v>4090</v>
      </c>
    </row>
    <row r="5151" spans="1:4" x14ac:dyDescent="0.2">
      <c r="A5151" s="489" t="s">
        <v>9257</v>
      </c>
      <c r="B5151" s="489" t="s">
        <v>1184</v>
      </c>
      <c r="C5151" s="491">
        <v>71.419999999999987</v>
      </c>
      <c r="D5151" s="492" t="s">
        <v>4090</v>
      </c>
    </row>
    <row r="5152" spans="1:4" x14ac:dyDescent="0.2">
      <c r="A5152" s="489" t="s">
        <v>9257</v>
      </c>
      <c r="B5152" s="489" t="s">
        <v>1184</v>
      </c>
      <c r="C5152" s="491">
        <v>10.37</v>
      </c>
      <c r="D5152" s="492" t="s">
        <v>4090</v>
      </c>
    </row>
    <row r="5153" spans="1:4" x14ac:dyDescent="0.2">
      <c r="A5153" s="489" t="s">
        <v>9257</v>
      </c>
      <c r="B5153" s="489" t="s">
        <v>1184</v>
      </c>
      <c r="C5153" s="491">
        <v>27.39</v>
      </c>
      <c r="D5153" s="492" t="s">
        <v>4090</v>
      </c>
    </row>
    <row r="5154" spans="1:4" x14ac:dyDescent="0.2">
      <c r="A5154" s="489" t="s">
        <v>9257</v>
      </c>
      <c r="B5154" s="489" t="s">
        <v>1184</v>
      </c>
      <c r="C5154" s="491">
        <v>31.96</v>
      </c>
      <c r="D5154" s="492" t="s">
        <v>4090</v>
      </c>
    </row>
    <row r="5155" spans="1:4" x14ac:dyDescent="0.2">
      <c r="A5155" s="489" t="s">
        <v>9257</v>
      </c>
      <c r="B5155" s="489" t="s">
        <v>1184</v>
      </c>
      <c r="C5155" s="491">
        <v>22.97</v>
      </c>
      <c r="D5155" s="492" t="s">
        <v>4090</v>
      </c>
    </row>
    <row r="5156" spans="1:4" x14ac:dyDescent="0.2">
      <c r="A5156" s="489" t="s">
        <v>9257</v>
      </c>
      <c r="B5156" s="489" t="s">
        <v>1184</v>
      </c>
      <c r="C5156" s="491">
        <v>56.56</v>
      </c>
      <c r="D5156" s="492" t="s">
        <v>4090</v>
      </c>
    </row>
    <row r="5157" spans="1:4" x14ac:dyDescent="0.2">
      <c r="A5157" s="489" t="s">
        <v>9257</v>
      </c>
      <c r="B5157" s="489" t="s">
        <v>1184</v>
      </c>
      <c r="C5157" s="491">
        <v>26.590000000000003</v>
      </c>
      <c r="D5157" s="492" t="s">
        <v>4090</v>
      </c>
    </row>
    <row r="5158" spans="1:4" x14ac:dyDescent="0.2">
      <c r="A5158" s="489" t="s">
        <v>9257</v>
      </c>
      <c r="B5158" s="489" t="s">
        <v>1184</v>
      </c>
      <c r="C5158" s="491">
        <v>27.4</v>
      </c>
      <c r="D5158" s="492" t="s">
        <v>4090</v>
      </c>
    </row>
    <row r="5159" spans="1:4" x14ac:dyDescent="0.2">
      <c r="A5159" s="489" t="s">
        <v>9257</v>
      </c>
      <c r="B5159" s="489" t="s">
        <v>1184</v>
      </c>
      <c r="C5159" s="491">
        <v>14.030000000000001</v>
      </c>
      <c r="D5159" s="492" t="s">
        <v>4090</v>
      </c>
    </row>
    <row r="5160" spans="1:4" x14ac:dyDescent="0.2">
      <c r="A5160" s="489" t="s">
        <v>9257</v>
      </c>
      <c r="B5160" s="489" t="s">
        <v>1184</v>
      </c>
      <c r="C5160" s="491">
        <v>27.37</v>
      </c>
      <c r="D5160" s="492" t="s">
        <v>4090</v>
      </c>
    </row>
    <row r="5161" spans="1:4" x14ac:dyDescent="0.2">
      <c r="A5161" s="489" t="s">
        <v>9257</v>
      </c>
      <c r="B5161" s="489" t="s">
        <v>1184</v>
      </c>
      <c r="C5161" s="491">
        <v>14.360000000000003</v>
      </c>
      <c r="D5161" s="492" t="s">
        <v>4090</v>
      </c>
    </row>
    <row r="5162" spans="1:4" x14ac:dyDescent="0.2">
      <c r="A5162" s="489" t="s">
        <v>9257</v>
      </c>
      <c r="B5162" s="489" t="s">
        <v>1184</v>
      </c>
      <c r="C5162" s="491">
        <v>9.83</v>
      </c>
      <c r="D5162" s="492" t="s">
        <v>4090</v>
      </c>
    </row>
    <row r="5163" spans="1:4" x14ac:dyDescent="0.2">
      <c r="A5163" s="489" t="s">
        <v>9257</v>
      </c>
      <c r="B5163" s="489" t="s">
        <v>1184</v>
      </c>
      <c r="C5163" s="491">
        <v>30.060000000000002</v>
      </c>
      <c r="D5163" s="492" t="s">
        <v>4090</v>
      </c>
    </row>
    <row r="5164" spans="1:4" x14ac:dyDescent="0.2">
      <c r="A5164" s="489" t="s">
        <v>9257</v>
      </c>
      <c r="B5164" s="489" t="s">
        <v>1184</v>
      </c>
      <c r="C5164" s="491">
        <v>12.219999999999999</v>
      </c>
      <c r="D5164" s="492" t="s">
        <v>4090</v>
      </c>
    </row>
    <row r="5165" spans="1:4" x14ac:dyDescent="0.2">
      <c r="A5165" s="489" t="s">
        <v>9257</v>
      </c>
      <c r="B5165" s="489" t="s">
        <v>1184</v>
      </c>
      <c r="C5165" s="491">
        <v>9.7200000000000006</v>
      </c>
      <c r="D5165" s="492" t="s">
        <v>4090</v>
      </c>
    </row>
    <row r="5166" spans="1:4" x14ac:dyDescent="0.2">
      <c r="A5166" s="489" t="s">
        <v>9257</v>
      </c>
      <c r="B5166" s="489" t="s">
        <v>1184</v>
      </c>
      <c r="C5166" s="491">
        <v>76.45</v>
      </c>
      <c r="D5166" s="492" t="s">
        <v>4090</v>
      </c>
    </row>
    <row r="5167" spans="1:4" x14ac:dyDescent="0.2">
      <c r="A5167" s="489" t="s">
        <v>9257</v>
      </c>
      <c r="B5167" s="489" t="s">
        <v>1184</v>
      </c>
      <c r="C5167" s="491">
        <v>64.02000000000001</v>
      </c>
      <c r="D5167" s="492" t="s">
        <v>4090</v>
      </c>
    </row>
    <row r="5168" spans="1:4" x14ac:dyDescent="0.2">
      <c r="A5168" s="489" t="s">
        <v>9257</v>
      </c>
      <c r="B5168" s="489" t="s">
        <v>1184</v>
      </c>
      <c r="C5168" s="491">
        <v>53.35</v>
      </c>
      <c r="D5168" s="492" t="s">
        <v>4090</v>
      </c>
    </row>
    <row r="5169" spans="1:4" x14ac:dyDescent="0.2">
      <c r="A5169" s="489" t="s">
        <v>9257</v>
      </c>
      <c r="B5169" s="489" t="s">
        <v>1184</v>
      </c>
      <c r="C5169" s="491">
        <v>73.960000000000008</v>
      </c>
      <c r="D5169" s="492" t="s">
        <v>4090</v>
      </c>
    </row>
    <row r="5170" spans="1:4" x14ac:dyDescent="0.2">
      <c r="A5170" s="489" t="s">
        <v>9257</v>
      </c>
      <c r="B5170" s="489" t="s">
        <v>1184</v>
      </c>
      <c r="C5170" s="491">
        <v>9.2900000000000009</v>
      </c>
      <c r="D5170" s="492" t="s">
        <v>4090</v>
      </c>
    </row>
    <row r="5171" spans="1:4" x14ac:dyDescent="0.2">
      <c r="A5171" s="489" t="s">
        <v>9257</v>
      </c>
      <c r="B5171" s="489" t="s">
        <v>229</v>
      </c>
      <c r="C5171" s="491">
        <v>9.98</v>
      </c>
      <c r="D5171" s="492" t="s">
        <v>4090</v>
      </c>
    </row>
    <row r="5172" spans="1:4" x14ac:dyDescent="0.2">
      <c r="A5172" s="489" t="s">
        <v>9257</v>
      </c>
      <c r="B5172" s="489" t="s">
        <v>1184</v>
      </c>
      <c r="C5172" s="491">
        <v>12.329999999999998</v>
      </c>
      <c r="D5172" s="492" t="s">
        <v>4090</v>
      </c>
    </row>
    <row r="5173" spans="1:4" x14ac:dyDescent="0.2">
      <c r="A5173" s="489" t="s">
        <v>9257</v>
      </c>
      <c r="B5173" s="489" t="s">
        <v>1184</v>
      </c>
      <c r="C5173" s="491">
        <v>22.84</v>
      </c>
      <c r="D5173" s="492" t="s">
        <v>4090</v>
      </c>
    </row>
    <row r="5174" spans="1:4" x14ac:dyDescent="0.2">
      <c r="A5174" s="489" t="s">
        <v>9257</v>
      </c>
      <c r="B5174" s="489" t="s">
        <v>1184</v>
      </c>
      <c r="C5174" s="491">
        <v>3.29</v>
      </c>
      <c r="D5174" s="492" t="s">
        <v>4090</v>
      </c>
    </row>
    <row r="5175" spans="1:4" x14ac:dyDescent="0.2">
      <c r="A5175" s="489" t="s">
        <v>9257</v>
      </c>
      <c r="B5175" s="489" t="s">
        <v>1184</v>
      </c>
      <c r="C5175" s="491">
        <v>10.130000000000003</v>
      </c>
      <c r="D5175" s="492" t="s">
        <v>4090</v>
      </c>
    </row>
    <row r="5176" spans="1:4" x14ac:dyDescent="0.2">
      <c r="A5176" s="489" t="s">
        <v>9257</v>
      </c>
      <c r="B5176" s="489" t="s">
        <v>1184</v>
      </c>
      <c r="C5176" s="491">
        <v>17.100000000000001</v>
      </c>
      <c r="D5176" s="492" t="s">
        <v>4090</v>
      </c>
    </row>
    <row r="5177" spans="1:4" x14ac:dyDescent="0.2">
      <c r="A5177" s="489" t="s">
        <v>9257</v>
      </c>
      <c r="B5177" s="489" t="s">
        <v>1184</v>
      </c>
      <c r="C5177" s="491">
        <v>60.53</v>
      </c>
      <c r="D5177" s="492" t="s">
        <v>4090</v>
      </c>
    </row>
    <row r="5178" spans="1:4" x14ac:dyDescent="0.2">
      <c r="A5178" s="489" t="s">
        <v>9257</v>
      </c>
      <c r="B5178" s="489" t="s">
        <v>1184</v>
      </c>
      <c r="C5178" s="491">
        <v>21.87</v>
      </c>
      <c r="D5178" s="492" t="s">
        <v>4090</v>
      </c>
    </row>
    <row r="5179" spans="1:4" x14ac:dyDescent="0.2">
      <c r="A5179" s="489" t="s">
        <v>9257</v>
      </c>
      <c r="B5179" s="489" t="s">
        <v>1184</v>
      </c>
      <c r="C5179" s="491">
        <v>15.690000000000001</v>
      </c>
      <c r="D5179" s="492" t="s">
        <v>4090</v>
      </c>
    </row>
    <row r="5180" spans="1:4" x14ac:dyDescent="0.2">
      <c r="A5180" s="489" t="s">
        <v>9257</v>
      </c>
      <c r="B5180" s="489" t="s">
        <v>1184</v>
      </c>
      <c r="C5180" s="491">
        <v>20.130000000000003</v>
      </c>
      <c r="D5180" s="492" t="s">
        <v>4090</v>
      </c>
    </row>
    <row r="5181" spans="1:4" x14ac:dyDescent="0.2">
      <c r="A5181" s="489" t="s">
        <v>9257</v>
      </c>
      <c r="B5181" s="489" t="s">
        <v>1184</v>
      </c>
      <c r="C5181" s="491">
        <v>11.940000000000001</v>
      </c>
      <c r="D5181" s="492" t="s">
        <v>4090</v>
      </c>
    </row>
    <row r="5182" spans="1:4" x14ac:dyDescent="0.2">
      <c r="A5182" s="489" t="s">
        <v>9257</v>
      </c>
      <c r="B5182" s="489" t="s">
        <v>1184</v>
      </c>
      <c r="C5182" s="491">
        <v>4.7600000000000007</v>
      </c>
      <c r="D5182" s="492" t="s">
        <v>4090</v>
      </c>
    </row>
    <row r="5183" spans="1:4" x14ac:dyDescent="0.2">
      <c r="A5183" s="489" t="s">
        <v>9257</v>
      </c>
      <c r="B5183" s="489" t="s">
        <v>1184</v>
      </c>
      <c r="C5183" s="491">
        <v>25.000000000000004</v>
      </c>
      <c r="D5183" s="492" t="s">
        <v>4090</v>
      </c>
    </row>
    <row r="5184" spans="1:4" x14ac:dyDescent="0.2">
      <c r="A5184" s="489" t="s">
        <v>9257</v>
      </c>
      <c r="B5184" s="489" t="s">
        <v>1184</v>
      </c>
      <c r="C5184" s="491">
        <v>71.419999999999987</v>
      </c>
      <c r="D5184" s="492" t="s">
        <v>4090</v>
      </c>
    </row>
    <row r="5185" spans="1:4" x14ac:dyDescent="0.2">
      <c r="A5185" s="489" t="s">
        <v>9257</v>
      </c>
      <c r="B5185" s="489" t="s">
        <v>229</v>
      </c>
      <c r="C5185" s="491">
        <v>24.720000000000002</v>
      </c>
      <c r="D5185" s="492" t="s">
        <v>4090</v>
      </c>
    </row>
    <row r="5186" spans="1:4" x14ac:dyDescent="0.2">
      <c r="A5186" s="489" t="s">
        <v>9257</v>
      </c>
      <c r="B5186" s="489" t="s">
        <v>1184</v>
      </c>
      <c r="C5186" s="491">
        <v>20.340000000000003</v>
      </c>
      <c r="D5186" s="492" t="s">
        <v>4090</v>
      </c>
    </row>
    <row r="5187" spans="1:4" x14ac:dyDescent="0.2">
      <c r="A5187" s="489" t="s">
        <v>9257</v>
      </c>
      <c r="B5187" s="489" t="s">
        <v>1184</v>
      </c>
      <c r="C5187" s="491">
        <v>53.24</v>
      </c>
      <c r="D5187" s="492" t="s">
        <v>4090</v>
      </c>
    </row>
    <row r="5188" spans="1:4" x14ac:dyDescent="0.2">
      <c r="A5188" s="489" t="s">
        <v>9257</v>
      </c>
      <c r="B5188" s="489" t="s">
        <v>1184</v>
      </c>
      <c r="C5188" s="491">
        <v>22.869999999999997</v>
      </c>
      <c r="D5188" s="492" t="s">
        <v>4090</v>
      </c>
    </row>
    <row r="5189" spans="1:4" x14ac:dyDescent="0.2">
      <c r="A5189" s="489" t="s">
        <v>9257</v>
      </c>
      <c r="B5189" s="489" t="s">
        <v>1184</v>
      </c>
      <c r="C5189" s="491">
        <v>197.3</v>
      </c>
      <c r="D5189" s="492" t="s">
        <v>4090</v>
      </c>
    </row>
    <row r="5190" spans="1:4" x14ac:dyDescent="0.2">
      <c r="A5190" s="489" t="s">
        <v>9257</v>
      </c>
      <c r="B5190" s="489" t="s">
        <v>1184</v>
      </c>
      <c r="C5190" s="491">
        <v>15.04</v>
      </c>
      <c r="D5190" s="492" t="s">
        <v>4090</v>
      </c>
    </row>
    <row r="5191" spans="1:4" x14ac:dyDescent="0.2">
      <c r="A5191" s="489" t="s">
        <v>9257</v>
      </c>
      <c r="B5191" s="489" t="s">
        <v>1184</v>
      </c>
      <c r="C5191" s="491">
        <v>26.12</v>
      </c>
      <c r="D5191" s="492" t="s">
        <v>4090</v>
      </c>
    </row>
    <row r="5192" spans="1:4" x14ac:dyDescent="0.2">
      <c r="A5192" s="489" t="s">
        <v>9257</v>
      </c>
      <c r="B5192" s="489" t="s">
        <v>1184</v>
      </c>
      <c r="C5192" s="491">
        <v>11.01</v>
      </c>
      <c r="D5192" s="492" t="s">
        <v>4090</v>
      </c>
    </row>
    <row r="5193" spans="1:4" x14ac:dyDescent="0.2">
      <c r="A5193" s="489" t="s">
        <v>9257</v>
      </c>
      <c r="B5193" s="489" t="s">
        <v>1184</v>
      </c>
      <c r="C5193" s="491">
        <v>17.309999999999999</v>
      </c>
      <c r="D5193" s="492" t="s">
        <v>4090</v>
      </c>
    </row>
    <row r="5194" spans="1:4" x14ac:dyDescent="0.2">
      <c r="A5194" s="489" t="s">
        <v>9257</v>
      </c>
      <c r="B5194" s="489" t="s">
        <v>1184</v>
      </c>
      <c r="C5194" s="491">
        <v>12.989999999999998</v>
      </c>
      <c r="D5194" s="492" t="s">
        <v>4090</v>
      </c>
    </row>
    <row r="5195" spans="1:4" x14ac:dyDescent="0.2">
      <c r="A5195" s="489" t="s">
        <v>9257</v>
      </c>
      <c r="B5195" s="489" t="s">
        <v>1184</v>
      </c>
      <c r="C5195" s="491">
        <v>7.0900000000000007</v>
      </c>
      <c r="D5195" s="492" t="s">
        <v>4090</v>
      </c>
    </row>
    <row r="5196" spans="1:4" x14ac:dyDescent="0.2">
      <c r="A5196" s="489" t="s">
        <v>9257</v>
      </c>
      <c r="B5196" s="489" t="s">
        <v>1184</v>
      </c>
      <c r="C5196" s="491">
        <v>15.8</v>
      </c>
      <c r="D5196" s="492" t="s">
        <v>4090</v>
      </c>
    </row>
    <row r="5197" spans="1:4" x14ac:dyDescent="0.2">
      <c r="A5197" s="489" t="s">
        <v>9257</v>
      </c>
      <c r="B5197" s="489" t="s">
        <v>1184</v>
      </c>
      <c r="C5197" s="491">
        <v>15.26</v>
      </c>
      <c r="D5197" s="492" t="s">
        <v>4090</v>
      </c>
    </row>
    <row r="5198" spans="1:4" x14ac:dyDescent="0.2">
      <c r="A5198" s="489" t="s">
        <v>9257</v>
      </c>
      <c r="B5198" s="489" t="s">
        <v>1184</v>
      </c>
      <c r="C5198" s="491">
        <v>43.02</v>
      </c>
      <c r="D5198" s="492" t="s">
        <v>4090</v>
      </c>
    </row>
    <row r="5199" spans="1:4" x14ac:dyDescent="0.2">
      <c r="A5199" s="489" t="s">
        <v>9257</v>
      </c>
      <c r="B5199" s="489" t="s">
        <v>1184</v>
      </c>
      <c r="C5199" s="491">
        <v>9.2399999999999984</v>
      </c>
      <c r="D5199" s="492" t="s">
        <v>4090</v>
      </c>
    </row>
    <row r="5200" spans="1:4" x14ac:dyDescent="0.2">
      <c r="A5200" s="489" t="s">
        <v>9257</v>
      </c>
      <c r="B5200" s="489" t="s">
        <v>1184</v>
      </c>
      <c r="C5200" s="491">
        <v>22.439999999999998</v>
      </c>
      <c r="D5200" s="492" t="s">
        <v>4090</v>
      </c>
    </row>
    <row r="5201" spans="1:4" x14ac:dyDescent="0.2">
      <c r="A5201" s="489" t="s">
        <v>9257</v>
      </c>
      <c r="B5201" s="489" t="s">
        <v>1184</v>
      </c>
      <c r="C5201" s="491">
        <v>80.63000000000001</v>
      </c>
      <c r="D5201" s="492" t="s">
        <v>4090</v>
      </c>
    </row>
    <row r="5202" spans="1:4" x14ac:dyDescent="0.2">
      <c r="A5202" s="489" t="s">
        <v>9257</v>
      </c>
      <c r="B5202" s="489" t="s">
        <v>1184</v>
      </c>
      <c r="C5202" s="491">
        <v>13.45</v>
      </c>
      <c r="D5202" s="492" t="s">
        <v>4090</v>
      </c>
    </row>
    <row r="5203" spans="1:4" x14ac:dyDescent="0.2">
      <c r="A5203" s="489" t="s">
        <v>9257</v>
      </c>
      <c r="B5203" s="489" t="s">
        <v>1184</v>
      </c>
      <c r="C5203" s="491">
        <v>7.7</v>
      </c>
      <c r="D5203" s="492" t="s">
        <v>4090</v>
      </c>
    </row>
    <row r="5204" spans="1:4" x14ac:dyDescent="0.2">
      <c r="A5204" s="489" t="s">
        <v>9257</v>
      </c>
      <c r="B5204" s="489" t="s">
        <v>1184</v>
      </c>
      <c r="C5204" s="491">
        <v>63.47</v>
      </c>
      <c r="D5204" s="492" t="s">
        <v>4090</v>
      </c>
    </row>
    <row r="5205" spans="1:4" x14ac:dyDescent="0.2">
      <c r="A5205" s="489" t="s">
        <v>9257</v>
      </c>
      <c r="B5205" s="489" t="s">
        <v>1184</v>
      </c>
      <c r="C5205" s="491">
        <v>25.72</v>
      </c>
      <c r="D5205" s="492" t="s">
        <v>4090</v>
      </c>
    </row>
    <row r="5206" spans="1:4" x14ac:dyDescent="0.2">
      <c r="A5206" s="489" t="s">
        <v>9257</v>
      </c>
      <c r="B5206" s="489" t="s">
        <v>1184</v>
      </c>
      <c r="C5206" s="491">
        <v>23.71</v>
      </c>
      <c r="D5206" s="492" t="s">
        <v>4090</v>
      </c>
    </row>
    <row r="5207" spans="1:4" x14ac:dyDescent="0.2">
      <c r="A5207" s="489" t="s">
        <v>9257</v>
      </c>
      <c r="B5207" s="489" t="s">
        <v>1184</v>
      </c>
      <c r="C5207" s="491">
        <v>30.910000000000004</v>
      </c>
      <c r="D5207" s="492" t="s">
        <v>4090</v>
      </c>
    </row>
    <row r="5208" spans="1:4" x14ac:dyDescent="0.2">
      <c r="A5208" s="489" t="s">
        <v>9257</v>
      </c>
      <c r="B5208" s="489" t="s">
        <v>1184</v>
      </c>
      <c r="C5208" s="491">
        <v>17.130000000000003</v>
      </c>
      <c r="D5208" s="492" t="s">
        <v>4090</v>
      </c>
    </row>
    <row r="5209" spans="1:4" x14ac:dyDescent="0.2">
      <c r="A5209" s="489" t="s">
        <v>9257</v>
      </c>
      <c r="B5209" s="489" t="s">
        <v>1184</v>
      </c>
      <c r="C5209" s="491">
        <v>20.96</v>
      </c>
      <c r="D5209" s="492" t="s">
        <v>4090</v>
      </c>
    </row>
    <row r="5210" spans="1:4" x14ac:dyDescent="0.2">
      <c r="A5210" s="489" t="s">
        <v>9257</v>
      </c>
      <c r="B5210" s="489" t="s">
        <v>1184</v>
      </c>
      <c r="C5210" s="491">
        <v>12.580000000000002</v>
      </c>
      <c r="D5210" s="492" t="s">
        <v>4090</v>
      </c>
    </row>
    <row r="5211" spans="1:4" x14ac:dyDescent="0.2">
      <c r="A5211" s="489" t="s">
        <v>9257</v>
      </c>
      <c r="B5211" s="489" t="s">
        <v>1184</v>
      </c>
      <c r="C5211" s="491">
        <v>54.640000000000008</v>
      </c>
      <c r="D5211" s="492" t="s">
        <v>4090</v>
      </c>
    </row>
    <row r="5212" spans="1:4" x14ac:dyDescent="0.2">
      <c r="A5212" s="489" t="s">
        <v>9257</v>
      </c>
      <c r="B5212" s="489" t="s">
        <v>1184</v>
      </c>
      <c r="C5212" s="491">
        <v>29.71</v>
      </c>
      <c r="D5212" s="492" t="s">
        <v>4090</v>
      </c>
    </row>
    <row r="5213" spans="1:4" x14ac:dyDescent="0.2">
      <c r="A5213" s="489" t="s">
        <v>9257</v>
      </c>
      <c r="B5213" s="489" t="s">
        <v>1184</v>
      </c>
      <c r="C5213" s="491">
        <v>29.97</v>
      </c>
      <c r="D5213" s="492" t="s">
        <v>4090</v>
      </c>
    </row>
    <row r="5214" spans="1:4" x14ac:dyDescent="0.2">
      <c r="A5214" s="489" t="s">
        <v>9257</v>
      </c>
      <c r="B5214" s="489" t="s">
        <v>1184</v>
      </c>
      <c r="C5214" s="491">
        <v>4.2200000000000006</v>
      </c>
      <c r="D5214" s="492" t="s">
        <v>4090</v>
      </c>
    </row>
    <row r="5215" spans="1:4" x14ac:dyDescent="0.2">
      <c r="A5215" s="489" t="s">
        <v>9257</v>
      </c>
      <c r="B5215" s="489" t="s">
        <v>1184</v>
      </c>
      <c r="C5215" s="491">
        <v>17.37</v>
      </c>
      <c r="D5215" s="492" t="s">
        <v>4090</v>
      </c>
    </row>
    <row r="5216" spans="1:4" x14ac:dyDescent="0.2">
      <c r="A5216" s="489" t="s">
        <v>9257</v>
      </c>
      <c r="B5216" s="489" t="s">
        <v>1184</v>
      </c>
      <c r="C5216" s="491">
        <v>59.529999999999987</v>
      </c>
      <c r="D5216" s="492" t="s">
        <v>4090</v>
      </c>
    </row>
    <row r="5217" spans="1:4" x14ac:dyDescent="0.2">
      <c r="A5217" s="489" t="s">
        <v>9257</v>
      </c>
      <c r="B5217" s="489" t="s">
        <v>1184</v>
      </c>
      <c r="C5217" s="491">
        <v>31.97</v>
      </c>
      <c r="D5217" s="492" t="s">
        <v>4090</v>
      </c>
    </row>
    <row r="5218" spans="1:4" x14ac:dyDescent="0.2">
      <c r="A5218" s="489" t="s">
        <v>9257</v>
      </c>
      <c r="B5218" s="489" t="s">
        <v>1184</v>
      </c>
      <c r="C5218" s="491">
        <v>8.2100000000000009</v>
      </c>
      <c r="D5218" s="492" t="s">
        <v>4090</v>
      </c>
    </row>
    <row r="5219" spans="1:4" x14ac:dyDescent="0.2">
      <c r="A5219" s="489" t="s">
        <v>9257</v>
      </c>
      <c r="B5219" s="489" t="s">
        <v>1184</v>
      </c>
      <c r="C5219" s="491">
        <v>9.07</v>
      </c>
      <c r="D5219" s="492" t="s">
        <v>4090</v>
      </c>
    </row>
    <row r="5220" spans="1:4" x14ac:dyDescent="0.2">
      <c r="A5220" s="489" t="s">
        <v>9257</v>
      </c>
      <c r="B5220" s="489" t="s">
        <v>1184</v>
      </c>
      <c r="C5220" s="491">
        <v>56.96</v>
      </c>
      <c r="D5220" s="492" t="s">
        <v>4090</v>
      </c>
    </row>
    <row r="5221" spans="1:4" x14ac:dyDescent="0.2">
      <c r="A5221" s="489" t="s">
        <v>9257</v>
      </c>
      <c r="B5221" s="489" t="s">
        <v>1184</v>
      </c>
      <c r="C5221" s="491">
        <v>5.17</v>
      </c>
      <c r="D5221" s="492" t="s">
        <v>4090</v>
      </c>
    </row>
    <row r="5222" spans="1:4" x14ac:dyDescent="0.2">
      <c r="A5222" s="489" t="s">
        <v>9257</v>
      </c>
      <c r="B5222" s="489" t="s">
        <v>1184</v>
      </c>
      <c r="C5222" s="491">
        <v>12.090000000000002</v>
      </c>
      <c r="D5222" s="492" t="s">
        <v>4090</v>
      </c>
    </row>
    <row r="5223" spans="1:4" x14ac:dyDescent="0.2">
      <c r="A5223" s="489" t="s">
        <v>9257</v>
      </c>
      <c r="B5223" s="489" t="s">
        <v>1184</v>
      </c>
      <c r="C5223" s="491">
        <v>13.93</v>
      </c>
      <c r="D5223" s="492" t="s">
        <v>4090</v>
      </c>
    </row>
    <row r="5224" spans="1:4" x14ac:dyDescent="0.2">
      <c r="A5224" s="489" t="s">
        <v>9257</v>
      </c>
      <c r="B5224" s="489" t="s">
        <v>1184</v>
      </c>
      <c r="C5224" s="491">
        <v>25.14</v>
      </c>
      <c r="D5224" s="492" t="s">
        <v>4090</v>
      </c>
    </row>
    <row r="5225" spans="1:4" x14ac:dyDescent="0.2">
      <c r="A5225" s="489" t="s">
        <v>9257</v>
      </c>
      <c r="B5225" s="489" t="s">
        <v>1184</v>
      </c>
      <c r="C5225" s="491">
        <v>18.650000000000002</v>
      </c>
      <c r="D5225" s="492" t="s">
        <v>4090</v>
      </c>
    </row>
    <row r="5226" spans="1:4" x14ac:dyDescent="0.2">
      <c r="A5226" s="489" t="s">
        <v>9257</v>
      </c>
      <c r="B5226" s="489" t="s">
        <v>1184</v>
      </c>
      <c r="C5226" s="491">
        <v>11.370000000000001</v>
      </c>
      <c r="D5226" s="492" t="s">
        <v>4090</v>
      </c>
    </row>
    <row r="5227" spans="1:4" x14ac:dyDescent="0.2">
      <c r="A5227" s="489" t="s">
        <v>9257</v>
      </c>
      <c r="B5227" s="489" t="s">
        <v>1184</v>
      </c>
      <c r="C5227" s="491">
        <v>25.520000000000003</v>
      </c>
      <c r="D5227" s="492" t="s">
        <v>4090</v>
      </c>
    </row>
    <row r="5228" spans="1:4" x14ac:dyDescent="0.2">
      <c r="A5228" s="489" t="s">
        <v>9257</v>
      </c>
      <c r="B5228" s="489" t="s">
        <v>1184</v>
      </c>
      <c r="C5228" s="491">
        <v>9.1999999999999993</v>
      </c>
      <c r="D5228" s="492" t="s">
        <v>4090</v>
      </c>
    </row>
    <row r="5229" spans="1:4" x14ac:dyDescent="0.2">
      <c r="A5229" s="489" t="s">
        <v>9257</v>
      </c>
      <c r="B5229" s="489" t="s">
        <v>1184</v>
      </c>
      <c r="C5229" s="491">
        <v>104.5</v>
      </c>
      <c r="D5229" s="492" t="s">
        <v>4090</v>
      </c>
    </row>
    <row r="5230" spans="1:4" x14ac:dyDescent="0.2">
      <c r="A5230" s="489" t="s">
        <v>9257</v>
      </c>
      <c r="B5230" s="489" t="s">
        <v>1184</v>
      </c>
      <c r="C5230" s="491">
        <v>26.28</v>
      </c>
      <c r="D5230" s="492" t="s">
        <v>4090</v>
      </c>
    </row>
    <row r="5231" spans="1:4" x14ac:dyDescent="0.2">
      <c r="A5231" s="489" t="s">
        <v>9257</v>
      </c>
      <c r="B5231" s="489" t="s">
        <v>1184</v>
      </c>
      <c r="C5231" s="491">
        <v>15.73</v>
      </c>
      <c r="D5231" s="492" t="s">
        <v>4090</v>
      </c>
    </row>
    <row r="5232" spans="1:4" x14ac:dyDescent="0.2">
      <c r="A5232" s="489" t="s">
        <v>9257</v>
      </c>
      <c r="B5232" s="489" t="s">
        <v>1184</v>
      </c>
      <c r="C5232" s="491">
        <v>19.43</v>
      </c>
      <c r="D5232" s="492" t="s">
        <v>4090</v>
      </c>
    </row>
    <row r="5233" spans="1:4" x14ac:dyDescent="0.2">
      <c r="A5233" s="489" t="s">
        <v>9257</v>
      </c>
      <c r="B5233" s="489" t="s">
        <v>1184</v>
      </c>
      <c r="C5233" s="491">
        <v>17.149999999999999</v>
      </c>
      <c r="D5233" s="492" t="s">
        <v>4090</v>
      </c>
    </row>
    <row r="5234" spans="1:4" x14ac:dyDescent="0.2">
      <c r="A5234" s="489" t="s">
        <v>9257</v>
      </c>
      <c r="B5234" s="489" t="s">
        <v>1184</v>
      </c>
      <c r="C5234" s="491">
        <v>14.219999999999999</v>
      </c>
      <c r="D5234" s="492" t="s">
        <v>4090</v>
      </c>
    </row>
    <row r="5235" spans="1:4" x14ac:dyDescent="0.2">
      <c r="A5235" s="489" t="s">
        <v>9257</v>
      </c>
      <c r="B5235" s="489" t="s">
        <v>1184</v>
      </c>
      <c r="C5235" s="491">
        <v>13.920000000000002</v>
      </c>
      <c r="D5235" s="492" t="s">
        <v>4090</v>
      </c>
    </row>
    <row r="5236" spans="1:4" x14ac:dyDescent="0.2">
      <c r="A5236" s="489" t="s">
        <v>9257</v>
      </c>
      <c r="B5236" s="489" t="s">
        <v>1184</v>
      </c>
      <c r="C5236" s="491">
        <v>23.03</v>
      </c>
      <c r="D5236" s="492" t="s">
        <v>4090</v>
      </c>
    </row>
    <row r="5237" spans="1:4" x14ac:dyDescent="0.2">
      <c r="A5237" s="489" t="s">
        <v>9257</v>
      </c>
      <c r="B5237" s="489" t="s">
        <v>1184</v>
      </c>
      <c r="C5237" s="491">
        <v>18.53</v>
      </c>
      <c r="D5237" s="492" t="s">
        <v>4090</v>
      </c>
    </row>
    <row r="5238" spans="1:4" x14ac:dyDescent="0.2">
      <c r="A5238" s="489" t="s">
        <v>9257</v>
      </c>
      <c r="B5238" s="489" t="s">
        <v>1184</v>
      </c>
      <c r="C5238" s="491">
        <v>11.91</v>
      </c>
      <c r="D5238" s="492" t="s">
        <v>4090</v>
      </c>
    </row>
    <row r="5239" spans="1:4" x14ac:dyDescent="0.2">
      <c r="A5239" s="489" t="s">
        <v>9257</v>
      </c>
      <c r="B5239" s="489" t="s">
        <v>1184</v>
      </c>
      <c r="C5239" s="491">
        <v>13.34</v>
      </c>
      <c r="D5239" s="492" t="s">
        <v>4090</v>
      </c>
    </row>
    <row r="5240" spans="1:4" x14ac:dyDescent="0.2">
      <c r="A5240" s="489" t="s">
        <v>9257</v>
      </c>
      <c r="B5240" s="489" t="s">
        <v>1184</v>
      </c>
      <c r="C5240" s="491">
        <v>14.69</v>
      </c>
      <c r="D5240" s="492" t="s">
        <v>4090</v>
      </c>
    </row>
    <row r="5241" spans="1:4" x14ac:dyDescent="0.2">
      <c r="A5241" s="489" t="s">
        <v>9257</v>
      </c>
      <c r="B5241" s="489" t="s">
        <v>1184</v>
      </c>
      <c r="C5241" s="491">
        <v>15.850000000000001</v>
      </c>
      <c r="D5241" s="492" t="s">
        <v>4090</v>
      </c>
    </row>
    <row r="5242" spans="1:4" x14ac:dyDescent="0.2">
      <c r="A5242" s="489" t="s">
        <v>9257</v>
      </c>
      <c r="B5242" s="489" t="s">
        <v>1184</v>
      </c>
      <c r="C5242" s="491">
        <v>7.6000000000000005</v>
      </c>
      <c r="D5242" s="492" t="s">
        <v>4090</v>
      </c>
    </row>
    <row r="5243" spans="1:4" x14ac:dyDescent="0.2">
      <c r="A5243" s="489" t="s">
        <v>9257</v>
      </c>
      <c r="B5243" s="489" t="s">
        <v>1184</v>
      </c>
      <c r="C5243" s="491">
        <v>11.049999999999999</v>
      </c>
      <c r="D5243" s="492" t="s">
        <v>4090</v>
      </c>
    </row>
    <row r="5244" spans="1:4" x14ac:dyDescent="0.2">
      <c r="A5244" s="489" t="s">
        <v>9257</v>
      </c>
      <c r="B5244" s="489" t="s">
        <v>1184</v>
      </c>
      <c r="C5244" s="491">
        <v>11.980000000000002</v>
      </c>
      <c r="D5244" s="492" t="s">
        <v>4090</v>
      </c>
    </row>
    <row r="5245" spans="1:4" x14ac:dyDescent="0.2">
      <c r="A5245" s="489" t="s">
        <v>9257</v>
      </c>
      <c r="B5245" s="489" t="s">
        <v>1184</v>
      </c>
      <c r="C5245" s="491">
        <v>11.760000000000002</v>
      </c>
      <c r="D5245" s="492" t="s">
        <v>4090</v>
      </c>
    </row>
    <row r="5246" spans="1:4" x14ac:dyDescent="0.2">
      <c r="A5246" s="489" t="s">
        <v>9257</v>
      </c>
      <c r="B5246" s="489" t="s">
        <v>1184</v>
      </c>
      <c r="C5246" s="491">
        <v>4.5699999999999994</v>
      </c>
      <c r="D5246" s="492" t="s">
        <v>4090</v>
      </c>
    </row>
    <row r="5247" spans="1:4" x14ac:dyDescent="0.2">
      <c r="A5247" s="489" t="s">
        <v>9257</v>
      </c>
      <c r="B5247" s="489" t="s">
        <v>1184</v>
      </c>
      <c r="C5247" s="491">
        <v>10.72</v>
      </c>
      <c r="D5247" s="492" t="s">
        <v>4090</v>
      </c>
    </row>
    <row r="5248" spans="1:4" x14ac:dyDescent="0.2">
      <c r="A5248" s="489" t="s">
        <v>9257</v>
      </c>
      <c r="B5248" s="489" t="s">
        <v>1184</v>
      </c>
      <c r="C5248" s="491">
        <v>11.860000000000001</v>
      </c>
      <c r="D5248" s="492" t="s">
        <v>4090</v>
      </c>
    </row>
    <row r="5249" spans="1:4" x14ac:dyDescent="0.2">
      <c r="A5249" s="489" t="s">
        <v>9257</v>
      </c>
      <c r="B5249" s="489" t="s">
        <v>1184</v>
      </c>
      <c r="C5249" s="491">
        <v>7.58</v>
      </c>
      <c r="D5249" s="492" t="s">
        <v>4090</v>
      </c>
    </row>
    <row r="5250" spans="1:4" x14ac:dyDescent="0.2">
      <c r="A5250" s="489" t="s">
        <v>9257</v>
      </c>
      <c r="B5250" s="489" t="s">
        <v>1184</v>
      </c>
      <c r="C5250" s="491">
        <v>37.15</v>
      </c>
      <c r="D5250" s="492" t="s">
        <v>4090</v>
      </c>
    </row>
    <row r="5251" spans="1:4" x14ac:dyDescent="0.2">
      <c r="A5251" s="489" t="s">
        <v>9257</v>
      </c>
      <c r="B5251" s="489" t="s">
        <v>1184</v>
      </c>
      <c r="C5251" s="491">
        <v>5.74</v>
      </c>
      <c r="D5251" s="492" t="s">
        <v>4090</v>
      </c>
    </row>
    <row r="5252" spans="1:4" x14ac:dyDescent="0.2">
      <c r="A5252" s="489" t="s">
        <v>9257</v>
      </c>
      <c r="B5252" s="489" t="s">
        <v>1184</v>
      </c>
      <c r="C5252" s="491">
        <v>77.59</v>
      </c>
      <c r="D5252" s="492" t="s">
        <v>4090</v>
      </c>
    </row>
    <row r="5253" spans="1:4" x14ac:dyDescent="0.2">
      <c r="A5253" s="489" t="s">
        <v>9257</v>
      </c>
      <c r="B5253" s="489" t="s">
        <v>1184</v>
      </c>
      <c r="C5253" s="491">
        <v>11.120000000000001</v>
      </c>
      <c r="D5253" s="492" t="s">
        <v>4090</v>
      </c>
    </row>
    <row r="5254" spans="1:4" x14ac:dyDescent="0.2">
      <c r="A5254" s="489" t="s">
        <v>9257</v>
      </c>
      <c r="B5254" s="489" t="s">
        <v>1184</v>
      </c>
      <c r="C5254" s="491">
        <v>40.869999999999997</v>
      </c>
      <c r="D5254" s="492" t="s">
        <v>4090</v>
      </c>
    </row>
    <row r="5255" spans="1:4" x14ac:dyDescent="0.2">
      <c r="A5255" s="489" t="s">
        <v>9257</v>
      </c>
      <c r="B5255" s="489" t="s">
        <v>1184</v>
      </c>
      <c r="C5255" s="491">
        <v>56.36</v>
      </c>
      <c r="D5255" s="492" t="s">
        <v>4090</v>
      </c>
    </row>
    <row r="5256" spans="1:4" x14ac:dyDescent="0.2">
      <c r="A5256" s="489" t="s">
        <v>9257</v>
      </c>
      <c r="B5256" s="489" t="s">
        <v>1184</v>
      </c>
      <c r="C5256" s="491">
        <v>6.96</v>
      </c>
      <c r="D5256" s="492" t="s">
        <v>4090</v>
      </c>
    </row>
    <row r="5257" spans="1:4" x14ac:dyDescent="0.2">
      <c r="A5257" s="489" t="s">
        <v>9257</v>
      </c>
      <c r="B5257" s="489" t="s">
        <v>1184</v>
      </c>
      <c r="C5257" s="491">
        <v>25.87</v>
      </c>
      <c r="D5257" s="492" t="s">
        <v>4090</v>
      </c>
    </row>
    <row r="5258" spans="1:4" x14ac:dyDescent="0.2">
      <c r="A5258" s="489" t="s">
        <v>9257</v>
      </c>
      <c r="B5258" s="489" t="s">
        <v>1184</v>
      </c>
      <c r="C5258" s="491">
        <v>9.65</v>
      </c>
      <c r="D5258" s="492" t="s">
        <v>4090</v>
      </c>
    </row>
    <row r="5259" spans="1:4" x14ac:dyDescent="0.2">
      <c r="A5259" s="489" t="s">
        <v>9257</v>
      </c>
      <c r="B5259" s="489" t="s">
        <v>1184</v>
      </c>
      <c r="C5259" s="491">
        <v>7.99</v>
      </c>
      <c r="D5259" s="492" t="s">
        <v>4090</v>
      </c>
    </row>
    <row r="5260" spans="1:4" x14ac:dyDescent="0.2">
      <c r="A5260" s="489" t="s">
        <v>9257</v>
      </c>
      <c r="B5260" s="489" t="s">
        <v>1184</v>
      </c>
      <c r="C5260" s="491">
        <v>73.890000000000015</v>
      </c>
      <c r="D5260" s="492" t="s">
        <v>4090</v>
      </c>
    </row>
    <row r="5261" spans="1:4" x14ac:dyDescent="0.2">
      <c r="A5261" s="489" t="s">
        <v>9257</v>
      </c>
      <c r="B5261" s="489" t="s">
        <v>1184</v>
      </c>
      <c r="C5261" s="491">
        <v>12.39</v>
      </c>
      <c r="D5261" s="492" t="s">
        <v>4090</v>
      </c>
    </row>
    <row r="5262" spans="1:4" x14ac:dyDescent="0.2">
      <c r="A5262" s="489" t="s">
        <v>9257</v>
      </c>
      <c r="B5262" s="489" t="s">
        <v>1184</v>
      </c>
      <c r="C5262" s="491">
        <v>92.58</v>
      </c>
      <c r="D5262" s="492" t="s">
        <v>4090</v>
      </c>
    </row>
    <row r="5263" spans="1:4" x14ac:dyDescent="0.2">
      <c r="A5263" s="489" t="s">
        <v>9257</v>
      </c>
      <c r="B5263" s="489" t="s">
        <v>1184</v>
      </c>
      <c r="C5263" s="491">
        <v>57.3</v>
      </c>
      <c r="D5263" s="492" t="s">
        <v>4090</v>
      </c>
    </row>
    <row r="5264" spans="1:4" x14ac:dyDescent="0.2">
      <c r="A5264" s="489" t="s">
        <v>9257</v>
      </c>
      <c r="B5264" s="489" t="s">
        <v>1184</v>
      </c>
      <c r="C5264" s="491">
        <v>14.239999999999998</v>
      </c>
      <c r="D5264" s="492" t="s">
        <v>4090</v>
      </c>
    </row>
    <row r="5265" spans="1:4" x14ac:dyDescent="0.2">
      <c r="A5265" s="489" t="s">
        <v>9257</v>
      </c>
      <c r="B5265" s="489" t="s">
        <v>1184</v>
      </c>
      <c r="C5265" s="491">
        <v>7.9200000000000008</v>
      </c>
      <c r="D5265" s="492" t="s">
        <v>4090</v>
      </c>
    </row>
    <row r="5266" spans="1:4" x14ac:dyDescent="0.2">
      <c r="A5266" s="489" t="s">
        <v>9257</v>
      </c>
      <c r="B5266" s="489" t="s">
        <v>1184</v>
      </c>
      <c r="C5266" s="491">
        <v>11.22</v>
      </c>
      <c r="D5266" s="492" t="s">
        <v>4090</v>
      </c>
    </row>
    <row r="5267" spans="1:4" x14ac:dyDescent="0.2">
      <c r="A5267" s="489" t="s">
        <v>9257</v>
      </c>
      <c r="B5267" s="489" t="s">
        <v>1184</v>
      </c>
      <c r="C5267" s="491">
        <v>37.700000000000003</v>
      </c>
      <c r="D5267" s="492" t="s">
        <v>4090</v>
      </c>
    </row>
    <row r="5268" spans="1:4" x14ac:dyDescent="0.2">
      <c r="A5268" s="489" t="s">
        <v>9257</v>
      </c>
      <c r="B5268" s="489" t="s">
        <v>1184</v>
      </c>
      <c r="C5268" s="491">
        <v>55.790000000000006</v>
      </c>
      <c r="D5268" s="492" t="s">
        <v>4090</v>
      </c>
    </row>
    <row r="5269" spans="1:4" x14ac:dyDescent="0.2">
      <c r="A5269" s="489" t="s">
        <v>9257</v>
      </c>
      <c r="B5269" s="489" t="s">
        <v>1184</v>
      </c>
      <c r="C5269" s="491">
        <v>52.179999999999993</v>
      </c>
      <c r="D5269" s="492" t="s">
        <v>4090</v>
      </c>
    </row>
    <row r="5270" spans="1:4" x14ac:dyDescent="0.2">
      <c r="A5270" s="489" t="s">
        <v>9257</v>
      </c>
      <c r="B5270" s="489" t="s">
        <v>229</v>
      </c>
      <c r="C5270" s="491">
        <v>20.419999999999998</v>
      </c>
      <c r="D5270" s="492" t="s">
        <v>4090</v>
      </c>
    </row>
    <row r="5271" spans="1:4" x14ac:dyDescent="0.2">
      <c r="A5271" s="489" t="s">
        <v>9257</v>
      </c>
      <c r="B5271" s="489" t="s">
        <v>1184</v>
      </c>
      <c r="C5271" s="491">
        <v>4.2200000000000006</v>
      </c>
      <c r="D5271" s="492" t="s">
        <v>4090</v>
      </c>
    </row>
    <row r="5272" spans="1:4" x14ac:dyDescent="0.2">
      <c r="A5272" s="489" t="s">
        <v>9257</v>
      </c>
      <c r="B5272" s="489" t="s">
        <v>1184</v>
      </c>
      <c r="C5272" s="491">
        <v>24.35</v>
      </c>
      <c r="D5272" s="492" t="s">
        <v>4090</v>
      </c>
    </row>
    <row r="5273" spans="1:4" x14ac:dyDescent="0.2">
      <c r="A5273" s="489" t="s">
        <v>9257</v>
      </c>
      <c r="B5273" s="489" t="s">
        <v>1184</v>
      </c>
      <c r="C5273" s="491">
        <v>19.18</v>
      </c>
      <c r="D5273" s="492" t="s">
        <v>4090</v>
      </c>
    </row>
    <row r="5274" spans="1:4" x14ac:dyDescent="0.2">
      <c r="A5274" s="489" t="s">
        <v>9257</v>
      </c>
      <c r="B5274" s="489" t="s">
        <v>1184</v>
      </c>
      <c r="C5274" s="491">
        <v>43.54</v>
      </c>
      <c r="D5274" s="492" t="s">
        <v>4090</v>
      </c>
    </row>
    <row r="5275" spans="1:4" x14ac:dyDescent="0.2">
      <c r="A5275" s="489" t="s">
        <v>9257</v>
      </c>
      <c r="B5275" s="489" t="s">
        <v>1184</v>
      </c>
      <c r="C5275" s="491">
        <v>35.39</v>
      </c>
      <c r="D5275" s="492" t="s">
        <v>4090</v>
      </c>
    </row>
    <row r="5276" spans="1:4" x14ac:dyDescent="0.2">
      <c r="A5276" s="489" t="s">
        <v>9257</v>
      </c>
      <c r="B5276" s="489" t="s">
        <v>1184</v>
      </c>
      <c r="C5276" s="491">
        <v>88.820000000000007</v>
      </c>
      <c r="D5276" s="492" t="s">
        <v>4090</v>
      </c>
    </row>
    <row r="5277" spans="1:4" x14ac:dyDescent="0.2">
      <c r="A5277" s="489" t="s">
        <v>9257</v>
      </c>
      <c r="B5277" s="489" t="s">
        <v>1184</v>
      </c>
      <c r="C5277" s="491">
        <v>16.95</v>
      </c>
      <c r="D5277" s="492" t="s">
        <v>4090</v>
      </c>
    </row>
    <row r="5278" spans="1:4" x14ac:dyDescent="0.2">
      <c r="A5278" s="489" t="s">
        <v>9257</v>
      </c>
      <c r="B5278" s="489" t="s">
        <v>1184</v>
      </c>
      <c r="C5278" s="491">
        <v>12.989999999999998</v>
      </c>
      <c r="D5278" s="492" t="s">
        <v>4090</v>
      </c>
    </row>
    <row r="5279" spans="1:4" x14ac:dyDescent="0.2">
      <c r="A5279" s="489" t="s">
        <v>9257</v>
      </c>
      <c r="B5279" s="489" t="s">
        <v>1182</v>
      </c>
      <c r="C5279" s="491">
        <v>98.750000000000014</v>
      </c>
      <c r="D5279" s="492" t="s">
        <v>4090</v>
      </c>
    </row>
    <row r="5280" spans="1:4" x14ac:dyDescent="0.2">
      <c r="A5280" s="489" t="s">
        <v>9257</v>
      </c>
      <c r="B5280" s="489" t="s">
        <v>1184</v>
      </c>
      <c r="C5280" s="491">
        <v>8.73</v>
      </c>
      <c r="D5280" s="492" t="s">
        <v>4090</v>
      </c>
    </row>
    <row r="5281" spans="1:4" x14ac:dyDescent="0.2">
      <c r="A5281" s="489" t="s">
        <v>9257</v>
      </c>
      <c r="B5281" s="489" t="s">
        <v>1184</v>
      </c>
      <c r="C5281" s="491">
        <v>12.169999999999998</v>
      </c>
      <c r="D5281" s="492" t="s">
        <v>4090</v>
      </c>
    </row>
    <row r="5282" spans="1:4" x14ac:dyDescent="0.2">
      <c r="A5282" s="489" t="s">
        <v>9257</v>
      </c>
      <c r="B5282" s="489" t="s">
        <v>1184</v>
      </c>
      <c r="C5282" s="491">
        <v>5.95</v>
      </c>
      <c r="D5282" s="492" t="s">
        <v>4090</v>
      </c>
    </row>
    <row r="5283" spans="1:4" x14ac:dyDescent="0.2">
      <c r="A5283" s="489" t="s">
        <v>9257</v>
      </c>
      <c r="B5283" s="489" t="s">
        <v>1184</v>
      </c>
      <c r="C5283" s="491">
        <v>11.049999999999999</v>
      </c>
      <c r="D5283" s="492" t="s">
        <v>4090</v>
      </c>
    </row>
    <row r="5284" spans="1:4" x14ac:dyDescent="0.2">
      <c r="A5284" s="489" t="s">
        <v>9257</v>
      </c>
      <c r="B5284" s="489" t="s">
        <v>1184</v>
      </c>
      <c r="C5284" s="491">
        <v>126.03</v>
      </c>
      <c r="D5284" s="492" t="s">
        <v>4090</v>
      </c>
    </row>
    <row r="5285" spans="1:4" x14ac:dyDescent="0.2">
      <c r="A5285" s="489" t="s">
        <v>9257</v>
      </c>
      <c r="B5285" s="489" t="s">
        <v>1184</v>
      </c>
      <c r="C5285" s="491">
        <v>24.87</v>
      </c>
      <c r="D5285" s="492" t="s">
        <v>4090</v>
      </c>
    </row>
    <row r="5286" spans="1:4" x14ac:dyDescent="0.2">
      <c r="A5286" s="489" t="s">
        <v>9257</v>
      </c>
      <c r="B5286" s="489" t="s">
        <v>1184</v>
      </c>
      <c r="C5286" s="491">
        <v>10.74</v>
      </c>
      <c r="D5286" s="492" t="s">
        <v>4090</v>
      </c>
    </row>
    <row r="5287" spans="1:4" x14ac:dyDescent="0.2">
      <c r="A5287" s="489" t="s">
        <v>9257</v>
      </c>
      <c r="B5287" s="489" t="s">
        <v>1184</v>
      </c>
      <c r="C5287" s="491">
        <v>13.74</v>
      </c>
      <c r="D5287" s="492" t="s">
        <v>4090</v>
      </c>
    </row>
    <row r="5288" spans="1:4" x14ac:dyDescent="0.2">
      <c r="A5288" s="489" t="s">
        <v>9257</v>
      </c>
      <c r="B5288" s="489" t="s">
        <v>1184</v>
      </c>
      <c r="C5288" s="491">
        <v>18.59</v>
      </c>
      <c r="D5288" s="492" t="s">
        <v>4090</v>
      </c>
    </row>
    <row r="5289" spans="1:4" x14ac:dyDescent="0.2">
      <c r="A5289" s="489" t="s">
        <v>9257</v>
      </c>
      <c r="B5289" s="489" t="s">
        <v>1184</v>
      </c>
      <c r="C5289" s="491">
        <v>12.55</v>
      </c>
      <c r="D5289" s="492" t="s">
        <v>4090</v>
      </c>
    </row>
    <row r="5290" spans="1:4" x14ac:dyDescent="0.2">
      <c r="A5290" s="489" t="s">
        <v>9257</v>
      </c>
      <c r="B5290" s="489" t="s">
        <v>1184</v>
      </c>
      <c r="C5290" s="491">
        <v>23.19</v>
      </c>
      <c r="D5290" s="492" t="s">
        <v>4090</v>
      </c>
    </row>
    <row r="5291" spans="1:4" x14ac:dyDescent="0.2">
      <c r="A5291" s="489" t="s">
        <v>9257</v>
      </c>
      <c r="B5291" s="489" t="s">
        <v>1184</v>
      </c>
      <c r="C5291" s="491">
        <v>13.25</v>
      </c>
      <c r="D5291" s="492" t="s">
        <v>4090</v>
      </c>
    </row>
    <row r="5292" spans="1:4" x14ac:dyDescent="0.2">
      <c r="A5292" s="489" t="s">
        <v>9257</v>
      </c>
      <c r="B5292" s="489" t="s">
        <v>1184</v>
      </c>
      <c r="C5292" s="491">
        <v>15.66</v>
      </c>
      <c r="D5292" s="492" t="s">
        <v>4090</v>
      </c>
    </row>
    <row r="5293" spans="1:4" x14ac:dyDescent="0.2">
      <c r="A5293" s="489" t="s">
        <v>9257</v>
      </c>
      <c r="B5293" s="489" t="s">
        <v>1184</v>
      </c>
      <c r="C5293" s="491">
        <v>75.03</v>
      </c>
      <c r="D5293" s="492" t="s">
        <v>4090</v>
      </c>
    </row>
    <row r="5294" spans="1:4" x14ac:dyDescent="0.2">
      <c r="A5294" s="489" t="s">
        <v>9257</v>
      </c>
      <c r="B5294" s="489" t="s">
        <v>1184</v>
      </c>
      <c r="C5294" s="491">
        <v>8.5299999999999994</v>
      </c>
      <c r="D5294" s="492" t="s">
        <v>4090</v>
      </c>
    </row>
    <row r="5295" spans="1:4" x14ac:dyDescent="0.2">
      <c r="A5295" s="489" t="s">
        <v>9257</v>
      </c>
      <c r="B5295" s="489" t="s">
        <v>1184</v>
      </c>
      <c r="C5295" s="491">
        <v>9.83</v>
      </c>
      <c r="D5295" s="492" t="s">
        <v>4090</v>
      </c>
    </row>
    <row r="5296" spans="1:4" x14ac:dyDescent="0.2">
      <c r="A5296" s="489" t="s">
        <v>9257</v>
      </c>
      <c r="B5296" s="489" t="s">
        <v>1184</v>
      </c>
      <c r="C5296" s="491">
        <v>14.68</v>
      </c>
      <c r="D5296" s="492" t="s">
        <v>4090</v>
      </c>
    </row>
    <row r="5297" spans="1:4" x14ac:dyDescent="0.2">
      <c r="A5297" s="489" t="s">
        <v>9257</v>
      </c>
      <c r="B5297" s="489" t="s">
        <v>1184</v>
      </c>
      <c r="C5297" s="491">
        <v>39.61</v>
      </c>
      <c r="D5297" s="492" t="s">
        <v>4090</v>
      </c>
    </row>
    <row r="5298" spans="1:4" x14ac:dyDescent="0.2">
      <c r="A5298" s="489" t="s">
        <v>9257</v>
      </c>
      <c r="B5298" s="489" t="s">
        <v>1184</v>
      </c>
      <c r="C5298" s="491">
        <v>59.600000000000009</v>
      </c>
      <c r="D5298" s="492" t="s">
        <v>4090</v>
      </c>
    </row>
    <row r="5299" spans="1:4" x14ac:dyDescent="0.2">
      <c r="A5299" s="489" t="s">
        <v>9257</v>
      </c>
      <c r="B5299" s="489" t="s">
        <v>1184</v>
      </c>
      <c r="C5299" s="491">
        <v>13.95</v>
      </c>
      <c r="D5299" s="492" t="s">
        <v>4090</v>
      </c>
    </row>
    <row r="5300" spans="1:4" x14ac:dyDescent="0.2">
      <c r="A5300" s="489" t="s">
        <v>9257</v>
      </c>
      <c r="B5300" s="489" t="s">
        <v>1184</v>
      </c>
      <c r="C5300" s="491">
        <v>20.37</v>
      </c>
      <c r="D5300" s="492" t="s">
        <v>4090</v>
      </c>
    </row>
    <row r="5301" spans="1:4" x14ac:dyDescent="0.2">
      <c r="A5301" s="489" t="s">
        <v>9257</v>
      </c>
      <c r="B5301" s="489" t="s">
        <v>1184</v>
      </c>
      <c r="C5301" s="491">
        <v>12.020000000000001</v>
      </c>
      <c r="D5301" s="492" t="s">
        <v>4090</v>
      </c>
    </row>
    <row r="5302" spans="1:4" x14ac:dyDescent="0.2">
      <c r="A5302" s="489" t="s">
        <v>9257</v>
      </c>
      <c r="B5302" s="489" t="s">
        <v>1184</v>
      </c>
      <c r="C5302" s="491">
        <v>14.7</v>
      </c>
      <c r="D5302" s="492" t="s">
        <v>4090</v>
      </c>
    </row>
    <row r="5303" spans="1:4" x14ac:dyDescent="0.2">
      <c r="A5303" s="489" t="s">
        <v>9257</v>
      </c>
      <c r="B5303" s="489" t="s">
        <v>1184</v>
      </c>
      <c r="C5303" s="491">
        <v>8.68</v>
      </c>
      <c r="D5303" s="492" t="s">
        <v>4090</v>
      </c>
    </row>
    <row r="5304" spans="1:4" x14ac:dyDescent="0.2">
      <c r="A5304" s="489" t="s">
        <v>9257</v>
      </c>
      <c r="B5304" s="489" t="s">
        <v>1184</v>
      </c>
      <c r="C5304" s="491">
        <v>18.970000000000002</v>
      </c>
      <c r="D5304" s="492" t="s">
        <v>4090</v>
      </c>
    </row>
    <row r="5305" spans="1:4" x14ac:dyDescent="0.2">
      <c r="A5305" s="489" t="s">
        <v>9257</v>
      </c>
      <c r="B5305" s="489" t="s">
        <v>1184</v>
      </c>
      <c r="C5305" s="491">
        <v>10.26</v>
      </c>
      <c r="D5305" s="492" t="s">
        <v>4090</v>
      </c>
    </row>
    <row r="5306" spans="1:4" x14ac:dyDescent="0.2">
      <c r="A5306" s="489" t="s">
        <v>9257</v>
      </c>
      <c r="B5306" s="489" t="s">
        <v>1184</v>
      </c>
      <c r="C5306" s="491">
        <v>21.23</v>
      </c>
      <c r="D5306" s="492" t="s">
        <v>4090</v>
      </c>
    </row>
    <row r="5307" spans="1:4" x14ac:dyDescent="0.2">
      <c r="A5307" s="489" t="s">
        <v>9257</v>
      </c>
      <c r="B5307" s="489" t="s">
        <v>1184</v>
      </c>
      <c r="C5307" s="491">
        <v>17.540000000000003</v>
      </c>
      <c r="D5307" s="492" t="s">
        <v>4090</v>
      </c>
    </row>
    <row r="5308" spans="1:4" x14ac:dyDescent="0.2">
      <c r="A5308" s="489" t="s">
        <v>9257</v>
      </c>
      <c r="B5308" s="489" t="s">
        <v>1184</v>
      </c>
      <c r="C5308" s="491">
        <v>28.42</v>
      </c>
      <c r="D5308" s="492" t="s">
        <v>4090</v>
      </c>
    </row>
    <row r="5309" spans="1:4" x14ac:dyDescent="0.2">
      <c r="A5309" s="489" t="s">
        <v>9257</v>
      </c>
      <c r="B5309" s="489" t="s">
        <v>1184</v>
      </c>
      <c r="C5309" s="491">
        <v>19.59</v>
      </c>
      <c r="D5309" s="492" t="s">
        <v>4090</v>
      </c>
    </row>
    <row r="5310" spans="1:4" x14ac:dyDescent="0.2">
      <c r="A5310" s="489" t="s">
        <v>9257</v>
      </c>
      <c r="B5310" s="489" t="s">
        <v>1184</v>
      </c>
      <c r="C5310" s="491">
        <v>11.360000000000001</v>
      </c>
      <c r="D5310" s="492" t="s">
        <v>4090</v>
      </c>
    </row>
    <row r="5311" spans="1:4" x14ac:dyDescent="0.2">
      <c r="A5311" s="489" t="s">
        <v>9257</v>
      </c>
      <c r="B5311" s="489" t="s">
        <v>1184</v>
      </c>
      <c r="C5311" s="491">
        <v>10.61</v>
      </c>
      <c r="D5311" s="492" t="s">
        <v>4090</v>
      </c>
    </row>
    <row r="5312" spans="1:4" x14ac:dyDescent="0.2">
      <c r="A5312" s="489" t="s">
        <v>9257</v>
      </c>
      <c r="B5312" s="489" t="s">
        <v>1184</v>
      </c>
      <c r="C5312" s="491">
        <v>19.829999999999998</v>
      </c>
      <c r="D5312" s="492" t="s">
        <v>4090</v>
      </c>
    </row>
    <row r="5313" spans="1:4" x14ac:dyDescent="0.2">
      <c r="A5313" s="489" t="s">
        <v>9257</v>
      </c>
      <c r="B5313" s="489" t="s">
        <v>1163</v>
      </c>
      <c r="C5313" s="491">
        <v>23.509999999999998</v>
      </c>
      <c r="D5313" s="492">
        <v>1.1172831050228309</v>
      </c>
    </row>
    <row r="5314" spans="1:4" x14ac:dyDescent="0.2">
      <c r="A5314" s="489" t="s">
        <v>9257</v>
      </c>
      <c r="B5314" s="489" t="s">
        <v>1184</v>
      </c>
      <c r="C5314" s="491">
        <v>30.160000000000004</v>
      </c>
      <c r="D5314" s="492" t="s">
        <v>4090</v>
      </c>
    </row>
    <row r="5315" spans="1:4" x14ac:dyDescent="0.2">
      <c r="A5315" s="489" t="s">
        <v>9257</v>
      </c>
      <c r="B5315" s="489" t="s">
        <v>1184</v>
      </c>
      <c r="C5315" s="491">
        <v>14.05</v>
      </c>
      <c r="D5315" s="492" t="s">
        <v>4090</v>
      </c>
    </row>
    <row r="5316" spans="1:4" x14ac:dyDescent="0.2">
      <c r="A5316" s="489" t="s">
        <v>9257</v>
      </c>
      <c r="B5316" s="489" t="s">
        <v>1184</v>
      </c>
      <c r="C5316" s="491">
        <v>26.49</v>
      </c>
      <c r="D5316" s="492" t="s">
        <v>4090</v>
      </c>
    </row>
    <row r="5317" spans="1:4" x14ac:dyDescent="0.2">
      <c r="A5317" s="489" t="s">
        <v>9257</v>
      </c>
      <c r="B5317" s="489" t="s">
        <v>1184</v>
      </c>
      <c r="C5317" s="491">
        <v>85.53</v>
      </c>
      <c r="D5317" s="492" t="s">
        <v>4090</v>
      </c>
    </row>
    <row r="5318" spans="1:4" x14ac:dyDescent="0.2">
      <c r="A5318" s="489" t="s">
        <v>9257</v>
      </c>
      <c r="B5318" s="489" t="s">
        <v>1184</v>
      </c>
      <c r="C5318" s="491">
        <v>8.61</v>
      </c>
      <c r="D5318" s="492" t="s">
        <v>4090</v>
      </c>
    </row>
    <row r="5319" spans="1:4" x14ac:dyDescent="0.2">
      <c r="A5319" s="489" t="s">
        <v>9257</v>
      </c>
      <c r="B5319" s="489" t="s">
        <v>1184</v>
      </c>
      <c r="C5319" s="491">
        <v>19.28</v>
      </c>
      <c r="D5319" s="492" t="s">
        <v>4090</v>
      </c>
    </row>
    <row r="5320" spans="1:4" x14ac:dyDescent="0.2">
      <c r="A5320" s="489" t="s">
        <v>9257</v>
      </c>
      <c r="B5320" s="489" t="s">
        <v>1184</v>
      </c>
      <c r="C5320" s="491">
        <v>22.479999999999997</v>
      </c>
      <c r="D5320" s="492" t="s">
        <v>4090</v>
      </c>
    </row>
    <row r="5321" spans="1:4" x14ac:dyDescent="0.2">
      <c r="A5321" s="489" t="s">
        <v>9257</v>
      </c>
      <c r="B5321" s="489" t="s">
        <v>1184</v>
      </c>
      <c r="C5321" s="491">
        <v>3.7</v>
      </c>
      <c r="D5321" s="492" t="s">
        <v>4090</v>
      </c>
    </row>
    <row r="5322" spans="1:4" x14ac:dyDescent="0.2">
      <c r="A5322" s="489" t="s">
        <v>9257</v>
      </c>
      <c r="B5322" s="489" t="s">
        <v>1184</v>
      </c>
      <c r="C5322" s="491">
        <v>22.830000000000002</v>
      </c>
      <c r="D5322" s="492" t="s">
        <v>4090</v>
      </c>
    </row>
    <row r="5323" spans="1:4" x14ac:dyDescent="0.2">
      <c r="A5323" s="489" t="s">
        <v>9257</v>
      </c>
      <c r="B5323" s="489" t="s">
        <v>1184</v>
      </c>
      <c r="C5323" s="491">
        <v>14.079999999999998</v>
      </c>
      <c r="D5323" s="492" t="s">
        <v>4090</v>
      </c>
    </row>
    <row r="5324" spans="1:4" x14ac:dyDescent="0.2">
      <c r="A5324" s="489" t="s">
        <v>9257</v>
      </c>
      <c r="B5324" s="489" t="s">
        <v>1184</v>
      </c>
      <c r="C5324" s="491">
        <v>27.440000000000005</v>
      </c>
      <c r="D5324" s="492" t="s">
        <v>4090</v>
      </c>
    </row>
    <row r="5325" spans="1:4" x14ac:dyDescent="0.2">
      <c r="A5325" s="489" t="s">
        <v>9257</v>
      </c>
      <c r="B5325" s="489" t="s">
        <v>1184</v>
      </c>
      <c r="C5325" s="491">
        <v>29.540000000000003</v>
      </c>
      <c r="D5325" s="492" t="s">
        <v>4090</v>
      </c>
    </row>
    <row r="5326" spans="1:4" x14ac:dyDescent="0.2">
      <c r="A5326" s="489" t="s">
        <v>9257</v>
      </c>
      <c r="B5326" s="489" t="s">
        <v>1184</v>
      </c>
      <c r="C5326" s="491">
        <v>8.84</v>
      </c>
      <c r="D5326" s="492" t="s">
        <v>4090</v>
      </c>
    </row>
    <row r="5327" spans="1:4" x14ac:dyDescent="0.2">
      <c r="A5327" s="489" t="s">
        <v>9257</v>
      </c>
      <c r="B5327" s="489" t="s">
        <v>1184</v>
      </c>
      <c r="C5327" s="491">
        <v>8.18</v>
      </c>
      <c r="D5327" s="492" t="s">
        <v>4090</v>
      </c>
    </row>
    <row r="5328" spans="1:4" x14ac:dyDescent="0.2">
      <c r="A5328" s="489" t="s">
        <v>9257</v>
      </c>
      <c r="B5328" s="489" t="s">
        <v>1184</v>
      </c>
      <c r="C5328" s="491">
        <v>19.909999999999997</v>
      </c>
      <c r="D5328" s="492" t="s">
        <v>4090</v>
      </c>
    </row>
    <row r="5329" spans="1:4" x14ac:dyDescent="0.2">
      <c r="A5329" s="489" t="s">
        <v>9257</v>
      </c>
      <c r="B5329" s="489" t="s">
        <v>1184</v>
      </c>
      <c r="C5329" s="491">
        <v>16.36</v>
      </c>
      <c r="D5329" s="492" t="s">
        <v>4090</v>
      </c>
    </row>
    <row r="5330" spans="1:4" x14ac:dyDescent="0.2">
      <c r="A5330" s="489" t="s">
        <v>9257</v>
      </c>
      <c r="B5330" s="489" t="s">
        <v>1184</v>
      </c>
      <c r="C5330" s="491">
        <v>76.55</v>
      </c>
      <c r="D5330" s="492" t="s">
        <v>4090</v>
      </c>
    </row>
    <row r="5331" spans="1:4" x14ac:dyDescent="0.2">
      <c r="A5331" s="489" t="s">
        <v>9257</v>
      </c>
      <c r="B5331" s="489" t="s">
        <v>229</v>
      </c>
      <c r="C5331" s="491">
        <v>6.8800000000000008</v>
      </c>
      <c r="D5331" s="492" t="s">
        <v>4090</v>
      </c>
    </row>
    <row r="5332" spans="1:4" x14ac:dyDescent="0.2">
      <c r="A5332" s="489" t="s">
        <v>9257</v>
      </c>
      <c r="B5332" s="489" t="s">
        <v>1184</v>
      </c>
      <c r="C5332" s="491">
        <v>61.040000000000006</v>
      </c>
      <c r="D5332" s="492" t="s">
        <v>4090</v>
      </c>
    </row>
    <row r="5333" spans="1:4" x14ac:dyDescent="0.2">
      <c r="A5333" s="489" t="s">
        <v>9257</v>
      </c>
      <c r="B5333" s="489" t="s">
        <v>1184</v>
      </c>
      <c r="C5333" s="491">
        <v>10.670000000000002</v>
      </c>
      <c r="D5333" s="492" t="s">
        <v>4090</v>
      </c>
    </row>
    <row r="5334" spans="1:4" x14ac:dyDescent="0.2">
      <c r="A5334" s="489" t="s">
        <v>9257</v>
      </c>
      <c r="B5334" s="489" t="s">
        <v>1184</v>
      </c>
      <c r="C5334" s="491">
        <v>153.84</v>
      </c>
      <c r="D5334" s="492" t="s">
        <v>4090</v>
      </c>
    </row>
    <row r="5335" spans="1:4" x14ac:dyDescent="0.2">
      <c r="A5335" s="489" t="s">
        <v>9257</v>
      </c>
      <c r="B5335" s="489" t="s">
        <v>1184</v>
      </c>
      <c r="C5335" s="491">
        <v>15.999999999999998</v>
      </c>
      <c r="D5335" s="492" t="s">
        <v>4090</v>
      </c>
    </row>
    <row r="5336" spans="1:4" x14ac:dyDescent="0.2">
      <c r="A5336" s="489" t="s">
        <v>9257</v>
      </c>
      <c r="B5336" s="489" t="s">
        <v>1184</v>
      </c>
      <c r="C5336" s="491">
        <v>54.61</v>
      </c>
      <c r="D5336" s="492" t="s">
        <v>4090</v>
      </c>
    </row>
    <row r="5337" spans="1:4" x14ac:dyDescent="0.2">
      <c r="A5337" s="489" t="s">
        <v>9257</v>
      </c>
      <c r="B5337" s="489" t="s">
        <v>1184</v>
      </c>
      <c r="C5337" s="491">
        <v>8.15</v>
      </c>
      <c r="D5337" s="492" t="s">
        <v>4090</v>
      </c>
    </row>
    <row r="5338" spans="1:4" x14ac:dyDescent="0.2">
      <c r="A5338" s="489" t="s">
        <v>9257</v>
      </c>
      <c r="B5338" s="489" t="s">
        <v>1184</v>
      </c>
      <c r="C5338" s="491">
        <v>7.0399999999999991</v>
      </c>
      <c r="D5338" s="492" t="s">
        <v>4090</v>
      </c>
    </row>
    <row r="5339" spans="1:4" x14ac:dyDescent="0.2">
      <c r="A5339" s="489" t="s">
        <v>9257</v>
      </c>
      <c r="B5339" s="489" t="s">
        <v>1184</v>
      </c>
      <c r="C5339" s="491">
        <v>14.68</v>
      </c>
      <c r="D5339" s="492" t="s">
        <v>4090</v>
      </c>
    </row>
    <row r="5340" spans="1:4" x14ac:dyDescent="0.2">
      <c r="A5340" s="489" t="s">
        <v>9257</v>
      </c>
      <c r="B5340" s="489" t="s">
        <v>1184</v>
      </c>
      <c r="C5340" s="491">
        <v>32.04</v>
      </c>
      <c r="D5340" s="492" t="s">
        <v>4090</v>
      </c>
    </row>
    <row r="5341" spans="1:4" x14ac:dyDescent="0.2">
      <c r="A5341" s="489" t="s">
        <v>9257</v>
      </c>
      <c r="B5341" s="489" t="s">
        <v>1184</v>
      </c>
      <c r="C5341" s="491">
        <v>59.88</v>
      </c>
      <c r="D5341" s="492" t="s">
        <v>4090</v>
      </c>
    </row>
    <row r="5342" spans="1:4" x14ac:dyDescent="0.2">
      <c r="A5342" s="489" t="s">
        <v>9257</v>
      </c>
      <c r="B5342" s="489" t="s">
        <v>1184</v>
      </c>
      <c r="C5342" s="491">
        <v>368.46999999999997</v>
      </c>
      <c r="D5342" s="492" t="s">
        <v>4090</v>
      </c>
    </row>
    <row r="5343" spans="1:4" x14ac:dyDescent="0.2">
      <c r="A5343" s="489" t="s">
        <v>9257</v>
      </c>
      <c r="B5343" s="489" t="s">
        <v>1184</v>
      </c>
      <c r="C5343" s="491">
        <v>18.75</v>
      </c>
      <c r="D5343" s="492" t="s">
        <v>4090</v>
      </c>
    </row>
    <row r="5344" spans="1:4" x14ac:dyDescent="0.2">
      <c r="A5344" s="489" t="s">
        <v>9257</v>
      </c>
      <c r="B5344" s="489" t="s">
        <v>1184</v>
      </c>
      <c r="C5344" s="491">
        <v>17.62</v>
      </c>
      <c r="D5344" s="492" t="s">
        <v>4090</v>
      </c>
    </row>
    <row r="5345" spans="1:4" x14ac:dyDescent="0.2">
      <c r="A5345" s="489" t="s">
        <v>9257</v>
      </c>
      <c r="B5345" s="489" t="s">
        <v>1184</v>
      </c>
      <c r="C5345" s="491">
        <v>63.460000000000008</v>
      </c>
      <c r="D5345" s="492" t="s">
        <v>4090</v>
      </c>
    </row>
    <row r="5346" spans="1:4" x14ac:dyDescent="0.2">
      <c r="A5346" s="489" t="s">
        <v>9257</v>
      </c>
      <c r="B5346" s="489" t="s">
        <v>1184</v>
      </c>
      <c r="C5346" s="491">
        <v>16.3</v>
      </c>
      <c r="D5346" s="492" t="s">
        <v>4090</v>
      </c>
    </row>
    <row r="5347" spans="1:4" x14ac:dyDescent="0.2">
      <c r="A5347" s="489" t="s">
        <v>9257</v>
      </c>
      <c r="B5347" s="489" t="s">
        <v>1184</v>
      </c>
      <c r="C5347" s="491">
        <v>24.58</v>
      </c>
      <c r="D5347" s="492" t="s">
        <v>4090</v>
      </c>
    </row>
    <row r="5348" spans="1:4" x14ac:dyDescent="0.2">
      <c r="A5348" s="489" t="s">
        <v>9257</v>
      </c>
      <c r="B5348" s="489" t="s">
        <v>229</v>
      </c>
      <c r="C5348" s="491">
        <v>38.85</v>
      </c>
      <c r="D5348" s="492" t="s">
        <v>4090</v>
      </c>
    </row>
    <row r="5349" spans="1:4" x14ac:dyDescent="0.2">
      <c r="A5349" s="489" t="s">
        <v>9257</v>
      </c>
      <c r="B5349" s="489" t="s">
        <v>1184</v>
      </c>
      <c r="C5349" s="491">
        <v>14.3</v>
      </c>
      <c r="D5349" s="492" t="s">
        <v>4090</v>
      </c>
    </row>
    <row r="5350" spans="1:4" x14ac:dyDescent="0.2">
      <c r="A5350" s="489" t="s">
        <v>9257</v>
      </c>
      <c r="B5350" s="489" t="s">
        <v>1184</v>
      </c>
      <c r="C5350" s="491">
        <v>82.720000000000013</v>
      </c>
      <c r="D5350" s="492" t="s">
        <v>4090</v>
      </c>
    </row>
    <row r="5351" spans="1:4" x14ac:dyDescent="0.2">
      <c r="A5351" s="489" t="s">
        <v>9257</v>
      </c>
      <c r="B5351" s="489" t="s">
        <v>229</v>
      </c>
      <c r="C5351" s="491">
        <v>35.61</v>
      </c>
      <c r="D5351" s="492" t="s">
        <v>4090</v>
      </c>
    </row>
    <row r="5352" spans="1:4" x14ac:dyDescent="0.2">
      <c r="A5352" s="489" t="s">
        <v>9257</v>
      </c>
      <c r="B5352" s="489" t="s">
        <v>1184</v>
      </c>
      <c r="C5352" s="491">
        <v>71.05</v>
      </c>
      <c r="D5352" s="492" t="s">
        <v>4090</v>
      </c>
    </row>
    <row r="5353" spans="1:4" x14ac:dyDescent="0.2">
      <c r="A5353" s="489" t="s">
        <v>9257</v>
      </c>
      <c r="B5353" s="489" t="s">
        <v>1184</v>
      </c>
      <c r="C5353" s="491">
        <v>74.14</v>
      </c>
      <c r="D5353" s="492" t="s">
        <v>4090</v>
      </c>
    </row>
    <row r="5354" spans="1:4" x14ac:dyDescent="0.2">
      <c r="A5354" s="489" t="s">
        <v>9257</v>
      </c>
      <c r="B5354" s="489" t="s">
        <v>1184</v>
      </c>
      <c r="C5354" s="491">
        <v>12.350000000000001</v>
      </c>
      <c r="D5354" s="492" t="s">
        <v>4090</v>
      </c>
    </row>
    <row r="5355" spans="1:4" x14ac:dyDescent="0.2">
      <c r="A5355" s="489" t="s">
        <v>9257</v>
      </c>
      <c r="B5355" s="489" t="s">
        <v>1184</v>
      </c>
      <c r="C5355" s="491">
        <v>15.09</v>
      </c>
      <c r="D5355" s="492" t="s">
        <v>4090</v>
      </c>
    </row>
    <row r="5356" spans="1:4" x14ac:dyDescent="0.2">
      <c r="A5356" s="489" t="s">
        <v>9257</v>
      </c>
      <c r="B5356" s="489" t="s">
        <v>1184</v>
      </c>
      <c r="C5356" s="491">
        <v>20.69</v>
      </c>
      <c r="D5356" s="492" t="s">
        <v>4090</v>
      </c>
    </row>
    <row r="5357" spans="1:4" x14ac:dyDescent="0.2">
      <c r="A5357" s="489" t="s">
        <v>9257</v>
      </c>
      <c r="B5357" s="489" t="s">
        <v>1184</v>
      </c>
      <c r="C5357" s="491">
        <v>21.200000000000003</v>
      </c>
      <c r="D5357" s="492" t="s">
        <v>4090</v>
      </c>
    </row>
    <row r="5358" spans="1:4" x14ac:dyDescent="0.2">
      <c r="A5358" s="489" t="s">
        <v>9257</v>
      </c>
      <c r="B5358" s="489" t="s">
        <v>1184</v>
      </c>
      <c r="C5358" s="491">
        <v>17.2</v>
      </c>
      <c r="D5358" s="492" t="s">
        <v>4090</v>
      </c>
    </row>
    <row r="5359" spans="1:4" x14ac:dyDescent="0.2">
      <c r="A5359" s="489" t="s">
        <v>9257</v>
      </c>
      <c r="B5359" s="489" t="s">
        <v>1184</v>
      </c>
      <c r="C5359" s="491">
        <v>16.13</v>
      </c>
      <c r="D5359" s="492" t="s">
        <v>4090</v>
      </c>
    </row>
    <row r="5360" spans="1:4" x14ac:dyDescent="0.2">
      <c r="A5360" s="489" t="s">
        <v>9257</v>
      </c>
      <c r="B5360" s="489" t="s">
        <v>1184</v>
      </c>
      <c r="C5360" s="491">
        <v>2.9</v>
      </c>
      <c r="D5360" s="492" t="s">
        <v>4090</v>
      </c>
    </row>
    <row r="5361" spans="1:4" x14ac:dyDescent="0.2">
      <c r="A5361" s="489" t="s">
        <v>9257</v>
      </c>
      <c r="B5361" s="489" t="s">
        <v>1184</v>
      </c>
      <c r="C5361" s="491">
        <v>16.14</v>
      </c>
      <c r="D5361" s="492" t="s">
        <v>4090</v>
      </c>
    </row>
    <row r="5362" spans="1:4" x14ac:dyDescent="0.2">
      <c r="A5362" s="489" t="s">
        <v>9257</v>
      </c>
      <c r="B5362" s="489" t="s">
        <v>1184</v>
      </c>
      <c r="C5362" s="491">
        <v>18.729999999999997</v>
      </c>
      <c r="D5362" s="492" t="s">
        <v>4090</v>
      </c>
    </row>
    <row r="5363" spans="1:4" x14ac:dyDescent="0.2">
      <c r="A5363" s="489" t="s">
        <v>9257</v>
      </c>
      <c r="B5363" s="489" t="s">
        <v>1184</v>
      </c>
      <c r="C5363" s="491">
        <v>14.95</v>
      </c>
      <c r="D5363" s="492" t="s">
        <v>4090</v>
      </c>
    </row>
    <row r="5364" spans="1:4" x14ac:dyDescent="0.2">
      <c r="A5364" s="489" t="s">
        <v>9257</v>
      </c>
      <c r="B5364" s="489" t="s">
        <v>1184</v>
      </c>
      <c r="C5364" s="491">
        <v>58.39</v>
      </c>
      <c r="D5364" s="492" t="s">
        <v>4090</v>
      </c>
    </row>
    <row r="5365" spans="1:4" x14ac:dyDescent="0.2">
      <c r="A5365" s="489" t="s">
        <v>9257</v>
      </c>
      <c r="B5365" s="489" t="s">
        <v>1184</v>
      </c>
      <c r="C5365" s="491">
        <v>11.440000000000001</v>
      </c>
      <c r="D5365" s="492" t="s">
        <v>4090</v>
      </c>
    </row>
    <row r="5366" spans="1:4" x14ac:dyDescent="0.2">
      <c r="A5366" s="489" t="s">
        <v>9257</v>
      </c>
      <c r="B5366" s="489" t="s">
        <v>1184</v>
      </c>
      <c r="C5366" s="491">
        <v>59.529999999999987</v>
      </c>
      <c r="D5366" s="492" t="s">
        <v>4090</v>
      </c>
    </row>
    <row r="5367" spans="1:4" x14ac:dyDescent="0.2">
      <c r="A5367" s="489" t="s">
        <v>9257</v>
      </c>
      <c r="B5367" s="489" t="s">
        <v>1184</v>
      </c>
      <c r="C5367" s="491">
        <v>7.6400000000000006</v>
      </c>
      <c r="D5367" s="492" t="s">
        <v>4090</v>
      </c>
    </row>
    <row r="5368" spans="1:4" x14ac:dyDescent="0.2">
      <c r="A5368" s="489" t="s">
        <v>9257</v>
      </c>
      <c r="B5368" s="489" t="s">
        <v>1184</v>
      </c>
      <c r="C5368" s="491">
        <v>88.13</v>
      </c>
      <c r="D5368" s="492" t="s">
        <v>4090</v>
      </c>
    </row>
    <row r="5369" spans="1:4" x14ac:dyDescent="0.2">
      <c r="A5369" s="489" t="s">
        <v>9257</v>
      </c>
      <c r="B5369" s="489" t="s">
        <v>1184</v>
      </c>
      <c r="C5369" s="491">
        <v>17.880000000000003</v>
      </c>
      <c r="D5369" s="492" t="s">
        <v>4090</v>
      </c>
    </row>
    <row r="5370" spans="1:4" x14ac:dyDescent="0.2">
      <c r="A5370" s="489" t="s">
        <v>9257</v>
      </c>
      <c r="B5370" s="489" t="s">
        <v>1184</v>
      </c>
      <c r="C5370" s="491">
        <v>42.67</v>
      </c>
      <c r="D5370" s="492" t="s">
        <v>4090</v>
      </c>
    </row>
    <row r="5371" spans="1:4" x14ac:dyDescent="0.2">
      <c r="A5371" s="489" t="s">
        <v>9257</v>
      </c>
      <c r="B5371" s="489" t="s">
        <v>1184</v>
      </c>
      <c r="C5371" s="491">
        <v>16.18</v>
      </c>
      <c r="D5371" s="492" t="s">
        <v>4090</v>
      </c>
    </row>
    <row r="5372" spans="1:4" x14ac:dyDescent="0.2">
      <c r="A5372" s="489" t="s">
        <v>9257</v>
      </c>
      <c r="B5372" s="489" t="s">
        <v>1184</v>
      </c>
      <c r="C5372" s="491">
        <v>48.34</v>
      </c>
      <c r="D5372" s="492" t="s">
        <v>4090</v>
      </c>
    </row>
    <row r="5373" spans="1:4" x14ac:dyDescent="0.2">
      <c r="A5373" s="489" t="s">
        <v>9257</v>
      </c>
      <c r="B5373" s="489" t="s">
        <v>1184</v>
      </c>
      <c r="C5373" s="491">
        <v>27.850000000000005</v>
      </c>
      <c r="D5373" s="492" t="s">
        <v>4090</v>
      </c>
    </row>
    <row r="5374" spans="1:4" x14ac:dyDescent="0.2">
      <c r="A5374" s="489" t="s">
        <v>9257</v>
      </c>
      <c r="B5374" s="489" t="s">
        <v>1184</v>
      </c>
      <c r="C5374" s="491">
        <v>22.759999999999998</v>
      </c>
      <c r="D5374" s="492" t="s">
        <v>4090</v>
      </c>
    </row>
    <row r="5375" spans="1:4" x14ac:dyDescent="0.2">
      <c r="A5375" s="489" t="s">
        <v>9257</v>
      </c>
      <c r="B5375" s="489" t="s">
        <v>1184</v>
      </c>
      <c r="C5375" s="491">
        <v>23.919999999999998</v>
      </c>
      <c r="D5375" s="492" t="s">
        <v>4090</v>
      </c>
    </row>
    <row r="5376" spans="1:4" x14ac:dyDescent="0.2">
      <c r="A5376" s="489" t="s">
        <v>9257</v>
      </c>
      <c r="B5376" s="489" t="s">
        <v>1184</v>
      </c>
      <c r="C5376" s="491">
        <v>11.280000000000001</v>
      </c>
      <c r="D5376" s="492" t="s">
        <v>4090</v>
      </c>
    </row>
    <row r="5377" spans="1:4" x14ac:dyDescent="0.2">
      <c r="A5377" s="489" t="s">
        <v>9257</v>
      </c>
      <c r="B5377" s="489" t="s">
        <v>1184</v>
      </c>
      <c r="C5377" s="491">
        <v>19.34</v>
      </c>
      <c r="D5377" s="492" t="s">
        <v>4090</v>
      </c>
    </row>
    <row r="5378" spans="1:4" x14ac:dyDescent="0.2">
      <c r="A5378" s="489" t="s">
        <v>9257</v>
      </c>
      <c r="B5378" s="489" t="s">
        <v>1184</v>
      </c>
      <c r="C5378" s="491">
        <v>13.46</v>
      </c>
      <c r="D5378" s="492" t="s">
        <v>4090</v>
      </c>
    </row>
    <row r="5379" spans="1:4" x14ac:dyDescent="0.2">
      <c r="A5379" s="489" t="s">
        <v>9257</v>
      </c>
      <c r="B5379" s="489" t="s">
        <v>1184</v>
      </c>
      <c r="C5379" s="491">
        <v>31.720000000000002</v>
      </c>
      <c r="D5379" s="492" t="s">
        <v>4090</v>
      </c>
    </row>
    <row r="5380" spans="1:4" x14ac:dyDescent="0.2">
      <c r="A5380" s="489" t="s">
        <v>9257</v>
      </c>
      <c r="B5380" s="489" t="s">
        <v>1184</v>
      </c>
      <c r="C5380" s="491">
        <v>74.47</v>
      </c>
      <c r="D5380" s="492" t="s">
        <v>4090</v>
      </c>
    </row>
    <row r="5381" spans="1:4" x14ac:dyDescent="0.2">
      <c r="A5381" s="489" t="s">
        <v>9257</v>
      </c>
      <c r="B5381" s="489" t="s">
        <v>1184</v>
      </c>
      <c r="C5381" s="491">
        <v>16.57</v>
      </c>
      <c r="D5381" s="492" t="s">
        <v>4090</v>
      </c>
    </row>
    <row r="5382" spans="1:4" x14ac:dyDescent="0.2">
      <c r="A5382" s="489" t="s">
        <v>9257</v>
      </c>
      <c r="B5382" s="489" t="s">
        <v>1184</v>
      </c>
      <c r="C5382" s="491">
        <v>17.270000000000003</v>
      </c>
      <c r="D5382" s="492" t="s">
        <v>4090</v>
      </c>
    </row>
    <row r="5383" spans="1:4" x14ac:dyDescent="0.2">
      <c r="A5383" s="489" t="s">
        <v>9257</v>
      </c>
      <c r="B5383" s="489" t="s">
        <v>1184</v>
      </c>
      <c r="C5383" s="491">
        <v>25.500000000000004</v>
      </c>
      <c r="D5383" s="492" t="s">
        <v>4090</v>
      </c>
    </row>
    <row r="5384" spans="1:4" x14ac:dyDescent="0.2">
      <c r="A5384" s="489" t="s">
        <v>9257</v>
      </c>
      <c r="B5384" s="489" t="s">
        <v>1184</v>
      </c>
      <c r="C5384" s="491">
        <v>45.3</v>
      </c>
      <c r="D5384" s="492" t="s">
        <v>4090</v>
      </c>
    </row>
    <row r="5385" spans="1:4" x14ac:dyDescent="0.2">
      <c r="A5385" s="489" t="s">
        <v>9257</v>
      </c>
      <c r="B5385" s="489" t="s">
        <v>1184</v>
      </c>
      <c r="C5385" s="491">
        <v>17.510000000000002</v>
      </c>
      <c r="D5385" s="492" t="s">
        <v>4090</v>
      </c>
    </row>
    <row r="5386" spans="1:4" x14ac:dyDescent="0.2">
      <c r="A5386" s="489" t="s">
        <v>9257</v>
      </c>
      <c r="B5386" s="489" t="s">
        <v>1184</v>
      </c>
      <c r="C5386" s="491">
        <v>18.41</v>
      </c>
      <c r="D5386" s="492" t="s">
        <v>4090</v>
      </c>
    </row>
    <row r="5387" spans="1:4" x14ac:dyDescent="0.2">
      <c r="A5387" s="489" t="s">
        <v>9257</v>
      </c>
      <c r="B5387" s="489" t="s">
        <v>1184</v>
      </c>
      <c r="C5387" s="491">
        <v>68.36999999999999</v>
      </c>
      <c r="D5387" s="492" t="s">
        <v>4090</v>
      </c>
    </row>
    <row r="5388" spans="1:4" x14ac:dyDescent="0.2">
      <c r="A5388" s="489" t="s">
        <v>9257</v>
      </c>
      <c r="B5388" s="489" t="s">
        <v>1184</v>
      </c>
      <c r="C5388" s="491">
        <v>65.660000000000011</v>
      </c>
      <c r="D5388" s="492" t="s">
        <v>4090</v>
      </c>
    </row>
    <row r="5389" spans="1:4" x14ac:dyDescent="0.2">
      <c r="A5389" s="489" t="s">
        <v>9257</v>
      </c>
      <c r="B5389" s="489" t="s">
        <v>1184</v>
      </c>
      <c r="C5389" s="491">
        <v>17.950000000000003</v>
      </c>
      <c r="D5389" s="492" t="s">
        <v>4090</v>
      </c>
    </row>
    <row r="5390" spans="1:4" x14ac:dyDescent="0.2">
      <c r="A5390" s="489" t="s">
        <v>9257</v>
      </c>
      <c r="B5390" s="489" t="s">
        <v>1184</v>
      </c>
      <c r="C5390" s="491">
        <v>16.559999999999999</v>
      </c>
      <c r="D5390" s="492" t="s">
        <v>4090</v>
      </c>
    </row>
    <row r="5391" spans="1:4" x14ac:dyDescent="0.2">
      <c r="A5391" s="489" t="s">
        <v>9257</v>
      </c>
      <c r="B5391" s="489" t="s">
        <v>1184</v>
      </c>
      <c r="C5391" s="491">
        <v>26.180000000000003</v>
      </c>
      <c r="D5391" s="492" t="s">
        <v>4090</v>
      </c>
    </row>
    <row r="5392" spans="1:4" x14ac:dyDescent="0.2">
      <c r="A5392" s="489" t="s">
        <v>9257</v>
      </c>
      <c r="B5392" s="489" t="s">
        <v>1184</v>
      </c>
      <c r="C5392" s="491">
        <v>17.16</v>
      </c>
      <c r="D5392" s="492" t="s">
        <v>4090</v>
      </c>
    </row>
    <row r="5393" spans="1:4" x14ac:dyDescent="0.2">
      <c r="A5393" s="489" t="s">
        <v>9257</v>
      </c>
      <c r="B5393" s="489" t="s">
        <v>1184</v>
      </c>
      <c r="C5393" s="491">
        <v>13.670000000000002</v>
      </c>
      <c r="D5393" s="492" t="s">
        <v>4090</v>
      </c>
    </row>
    <row r="5394" spans="1:4" x14ac:dyDescent="0.2">
      <c r="A5394" s="489" t="s">
        <v>9257</v>
      </c>
      <c r="B5394" s="489" t="s">
        <v>1184</v>
      </c>
      <c r="C5394" s="491">
        <v>35.949999999999996</v>
      </c>
      <c r="D5394" s="492" t="s">
        <v>4090</v>
      </c>
    </row>
    <row r="5395" spans="1:4" x14ac:dyDescent="0.2">
      <c r="A5395" s="489" t="s">
        <v>9257</v>
      </c>
      <c r="B5395" s="489" t="s">
        <v>1184</v>
      </c>
      <c r="C5395" s="491">
        <v>18.970000000000002</v>
      </c>
      <c r="D5395" s="492" t="s">
        <v>4090</v>
      </c>
    </row>
    <row r="5396" spans="1:4" x14ac:dyDescent="0.2">
      <c r="A5396" s="489" t="s">
        <v>9257</v>
      </c>
      <c r="B5396" s="489" t="s">
        <v>1184</v>
      </c>
      <c r="C5396" s="491">
        <v>10.74</v>
      </c>
      <c r="D5396" s="492" t="s">
        <v>4090</v>
      </c>
    </row>
    <row r="5397" spans="1:4" x14ac:dyDescent="0.2">
      <c r="A5397" s="489" t="s">
        <v>9257</v>
      </c>
      <c r="B5397" s="489" t="s">
        <v>1184</v>
      </c>
      <c r="C5397" s="491">
        <v>14.89</v>
      </c>
      <c r="D5397" s="492" t="s">
        <v>4090</v>
      </c>
    </row>
    <row r="5398" spans="1:4" x14ac:dyDescent="0.2">
      <c r="A5398" s="489" t="s">
        <v>9257</v>
      </c>
      <c r="B5398" s="489" t="s">
        <v>1184</v>
      </c>
      <c r="C5398" s="491">
        <v>17</v>
      </c>
      <c r="D5398" s="492" t="s">
        <v>4090</v>
      </c>
    </row>
    <row r="5399" spans="1:4" x14ac:dyDescent="0.2">
      <c r="A5399" s="489" t="s">
        <v>9257</v>
      </c>
      <c r="B5399" s="489" t="s">
        <v>1184</v>
      </c>
      <c r="C5399" s="491">
        <v>39.950000000000003</v>
      </c>
      <c r="D5399" s="492" t="s">
        <v>4090</v>
      </c>
    </row>
    <row r="5400" spans="1:4" x14ac:dyDescent="0.2">
      <c r="A5400" s="489" t="s">
        <v>9257</v>
      </c>
      <c r="B5400" s="489" t="s">
        <v>1184</v>
      </c>
      <c r="C5400" s="491">
        <v>76.77000000000001</v>
      </c>
      <c r="D5400" s="492" t="s">
        <v>4090</v>
      </c>
    </row>
    <row r="5401" spans="1:4" x14ac:dyDescent="0.2">
      <c r="A5401" s="489" t="s">
        <v>9257</v>
      </c>
      <c r="B5401" s="489" t="s">
        <v>1184</v>
      </c>
      <c r="C5401" s="491">
        <v>18.690000000000001</v>
      </c>
      <c r="D5401" s="492" t="s">
        <v>4090</v>
      </c>
    </row>
    <row r="5402" spans="1:4" x14ac:dyDescent="0.2">
      <c r="A5402" s="489" t="s">
        <v>9257</v>
      </c>
      <c r="B5402" s="489" t="s">
        <v>1184</v>
      </c>
      <c r="C5402" s="491">
        <v>18.28</v>
      </c>
      <c r="D5402" s="492" t="s">
        <v>4090</v>
      </c>
    </row>
    <row r="5403" spans="1:4" x14ac:dyDescent="0.2">
      <c r="A5403" s="489" t="s">
        <v>9257</v>
      </c>
      <c r="B5403" s="489" t="s">
        <v>1184</v>
      </c>
      <c r="C5403" s="491">
        <v>30.31</v>
      </c>
      <c r="D5403" s="492" t="s">
        <v>4090</v>
      </c>
    </row>
    <row r="5404" spans="1:4" x14ac:dyDescent="0.2">
      <c r="A5404" s="489" t="s">
        <v>9257</v>
      </c>
      <c r="B5404" s="489" t="s">
        <v>1184</v>
      </c>
      <c r="C5404" s="491">
        <v>22.669999999999998</v>
      </c>
      <c r="D5404" s="492" t="s">
        <v>4090</v>
      </c>
    </row>
    <row r="5405" spans="1:4" x14ac:dyDescent="0.2">
      <c r="A5405" s="489" t="s">
        <v>9257</v>
      </c>
      <c r="B5405" s="489" t="s">
        <v>1184</v>
      </c>
      <c r="C5405" s="491">
        <v>9.81</v>
      </c>
      <c r="D5405" s="492" t="s">
        <v>4090</v>
      </c>
    </row>
    <row r="5406" spans="1:4" x14ac:dyDescent="0.2">
      <c r="A5406" s="489" t="s">
        <v>9257</v>
      </c>
      <c r="B5406" s="489" t="s">
        <v>1184</v>
      </c>
      <c r="C5406" s="491">
        <v>8.76</v>
      </c>
      <c r="D5406" s="492" t="s">
        <v>4090</v>
      </c>
    </row>
    <row r="5407" spans="1:4" x14ac:dyDescent="0.2">
      <c r="A5407" s="489" t="s">
        <v>9257</v>
      </c>
      <c r="B5407" s="489" t="s">
        <v>1184</v>
      </c>
      <c r="C5407" s="491">
        <v>24.840000000000003</v>
      </c>
      <c r="D5407" s="492" t="s">
        <v>4090</v>
      </c>
    </row>
    <row r="5408" spans="1:4" x14ac:dyDescent="0.2">
      <c r="A5408" s="489" t="s">
        <v>9257</v>
      </c>
      <c r="B5408" s="489" t="s">
        <v>1184</v>
      </c>
      <c r="C5408" s="491">
        <v>29.28</v>
      </c>
      <c r="D5408" s="492" t="s">
        <v>4090</v>
      </c>
    </row>
    <row r="5409" spans="1:4" x14ac:dyDescent="0.2">
      <c r="A5409" s="489" t="s">
        <v>9257</v>
      </c>
      <c r="B5409" s="489" t="s">
        <v>1184</v>
      </c>
      <c r="C5409" s="491">
        <v>16.07</v>
      </c>
      <c r="D5409" s="492" t="s">
        <v>4090</v>
      </c>
    </row>
    <row r="5410" spans="1:4" x14ac:dyDescent="0.2">
      <c r="A5410" s="489" t="s">
        <v>9257</v>
      </c>
      <c r="B5410" s="489" t="s">
        <v>1184</v>
      </c>
      <c r="C5410" s="491">
        <v>21.340000000000003</v>
      </c>
      <c r="D5410" s="492" t="s">
        <v>4090</v>
      </c>
    </row>
    <row r="5411" spans="1:4" x14ac:dyDescent="0.2">
      <c r="A5411" s="489" t="s">
        <v>9257</v>
      </c>
      <c r="B5411" s="489" t="s">
        <v>1184</v>
      </c>
      <c r="C5411" s="491">
        <v>25.900000000000002</v>
      </c>
      <c r="D5411" s="492" t="s">
        <v>4090</v>
      </c>
    </row>
    <row r="5412" spans="1:4" x14ac:dyDescent="0.2">
      <c r="A5412" s="489" t="s">
        <v>9257</v>
      </c>
      <c r="B5412" s="489" t="s">
        <v>1184</v>
      </c>
      <c r="C5412" s="491">
        <v>66.39</v>
      </c>
      <c r="D5412" s="492" t="s">
        <v>4090</v>
      </c>
    </row>
    <row r="5413" spans="1:4" x14ac:dyDescent="0.2">
      <c r="A5413" s="489" t="s">
        <v>9257</v>
      </c>
      <c r="B5413" s="489" t="s">
        <v>1184</v>
      </c>
      <c r="C5413" s="491">
        <v>59.63</v>
      </c>
      <c r="D5413" s="492" t="s">
        <v>4090</v>
      </c>
    </row>
    <row r="5414" spans="1:4" x14ac:dyDescent="0.2">
      <c r="A5414" s="489" t="s">
        <v>9257</v>
      </c>
      <c r="B5414" s="489" t="s">
        <v>1184</v>
      </c>
      <c r="C5414" s="491">
        <v>22.040000000000003</v>
      </c>
      <c r="D5414" s="492" t="s">
        <v>4090</v>
      </c>
    </row>
    <row r="5415" spans="1:4" x14ac:dyDescent="0.2">
      <c r="A5415" s="489" t="s">
        <v>9257</v>
      </c>
      <c r="B5415" s="489" t="s">
        <v>1184</v>
      </c>
      <c r="C5415" s="491">
        <v>7.13</v>
      </c>
      <c r="D5415" s="492" t="s">
        <v>4090</v>
      </c>
    </row>
    <row r="5416" spans="1:4" x14ac:dyDescent="0.2">
      <c r="A5416" s="489" t="s">
        <v>9257</v>
      </c>
      <c r="B5416" s="489" t="s">
        <v>1184</v>
      </c>
      <c r="C5416" s="491">
        <v>52.39</v>
      </c>
      <c r="D5416" s="492" t="s">
        <v>4090</v>
      </c>
    </row>
    <row r="5417" spans="1:4" x14ac:dyDescent="0.2">
      <c r="A5417" s="489" t="s">
        <v>9257</v>
      </c>
      <c r="B5417" s="489" t="s">
        <v>1184</v>
      </c>
      <c r="C5417" s="491">
        <v>121.92</v>
      </c>
      <c r="D5417" s="492" t="s">
        <v>4090</v>
      </c>
    </row>
    <row r="5418" spans="1:4" x14ac:dyDescent="0.2">
      <c r="A5418" s="489" t="s">
        <v>9257</v>
      </c>
      <c r="B5418" s="489" t="s">
        <v>1184</v>
      </c>
      <c r="C5418" s="491">
        <v>12.040000000000001</v>
      </c>
      <c r="D5418" s="492" t="s">
        <v>4090</v>
      </c>
    </row>
    <row r="5419" spans="1:4" x14ac:dyDescent="0.2">
      <c r="A5419" s="489" t="s">
        <v>9257</v>
      </c>
      <c r="B5419" s="489" t="s">
        <v>1184</v>
      </c>
      <c r="C5419" s="491">
        <v>19.47</v>
      </c>
      <c r="D5419" s="492" t="s">
        <v>4090</v>
      </c>
    </row>
    <row r="5420" spans="1:4" x14ac:dyDescent="0.2">
      <c r="A5420" s="489" t="s">
        <v>9257</v>
      </c>
      <c r="B5420" s="489" t="s">
        <v>1184</v>
      </c>
      <c r="C5420" s="491">
        <v>11.22</v>
      </c>
      <c r="D5420" s="492" t="s">
        <v>4090</v>
      </c>
    </row>
    <row r="5421" spans="1:4" x14ac:dyDescent="0.2">
      <c r="A5421" s="489" t="s">
        <v>9257</v>
      </c>
      <c r="B5421" s="489" t="s">
        <v>1184</v>
      </c>
      <c r="C5421" s="491">
        <v>8.3800000000000008</v>
      </c>
      <c r="D5421" s="492" t="s">
        <v>4090</v>
      </c>
    </row>
    <row r="5422" spans="1:4" x14ac:dyDescent="0.2">
      <c r="A5422" s="489" t="s">
        <v>9257</v>
      </c>
      <c r="B5422" s="489" t="s">
        <v>1184</v>
      </c>
      <c r="C5422" s="491">
        <v>11.25</v>
      </c>
      <c r="D5422" s="492" t="s">
        <v>4090</v>
      </c>
    </row>
    <row r="5423" spans="1:4" x14ac:dyDescent="0.2">
      <c r="A5423" s="489" t="s">
        <v>9257</v>
      </c>
      <c r="B5423" s="489" t="s">
        <v>1184</v>
      </c>
      <c r="C5423" s="491">
        <v>73.27</v>
      </c>
      <c r="D5423" s="492" t="s">
        <v>4090</v>
      </c>
    </row>
    <row r="5424" spans="1:4" x14ac:dyDescent="0.2">
      <c r="A5424" s="489" t="s">
        <v>9257</v>
      </c>
      <c r="B5424" s="489" t="s">
        <v>1184</v>
      </c>
      <c r="C5424" s="491">
        <v>49.139999999999993</v>
      </c>
      <c r="D5424" s="492" t="s">
        <v>4090</v>
      </c>
    </row>
    <row r="5425" spans="1:4" x14ac:dyDescent="0.2">
      <c r="A5425" s="489" t="s">
        <v>9257</v>
      </c>
      <c r="B5425" s="489" t="s">
        <v>1184</v>
      </c>
      <c r="C5425" s="491">
        <v>27.019999999999996</v>
      </c>
      <c r="D5425" s="492" t="s">
        <v>4090</v>
      </c>
    </row>
    <row r="5426" spans="1:4" x14ac:dyDescent="0.2">
      <c r="A5426" s="489" t="s">
        <v>9257</v>
      </c>
      <c r="B5426" s="489" t="s">
        <v>1184</v>
      </c>
      <c r="C5426" s="491">
        <v>62.69</v>
      </c>
      <c r="D5426" s="492" t="s">
        <v>4090</v>
      </c>
    </row>
    <row r="5427" spans="1:4" x14ac:dyDescent="0.2">
      <c r="A5427" s="489" t="s">
        <v>9257</v>
      </c>
      <c r="B5427" s="489" t="s">
        <v>1184</v>
      </c>
      <c r="C5427" s="491">
        <v>22.51</v>
      </c>
      <c r="D5427" s="492" t="s">
        <v>4090</v>
      </c>
    </row>
    <row r="5428" spans="1:4" x14ac:dyDescent="0.2">
      <c r="A5428" s="489" t="s">
        <v>9257</v>
      </c>
      <c r="B5428" s="489" t="s">
        <v>1184</v>
      </c>
      <c r="C5428" s="491">
        <v>161.85</v>
      </c>
      <c r="D5428" s="492" t="s">
        <v>4090</v>
      </c>
    </row>
    <row r="5429" spans="1:4" x14ac:dyDescent="0.2">
      <c r="A5429" s="489" t="s">
        <v>9257</v>
      </c>
      <c r="B5429" s="489" t="s">
        <v>1184</v>
      </c>
      <c r="C5429" s="491">
        <v>23.520000000000003</v>
      </c>
      <c r="D5429" s="492" t="s">
        <v>4090</v>
      </c>
    </row>
    <row r="5430" spans="1:4" x14ac:dyDescent="0.2">
      <c r="A5430" s="489" t="s">
        <v>9257</v>
      </c>
      <c r="B5430" s="489" t="s">
        <v>1184</v>
      </c>
      <c r="C5430" s="491">
        <v>18.910000000000004</v>
      </c>
      <c r="D5430" s="492" t="s">
        <v>4090</v>
      </c>
    </row>
    <row r="5431" spans="1:4" x14ac:dyDescent="0.2">
      <c r="A5431" s="489" t="s">
        <v>9257</v>
      </c>
      <c r="B5431" s="489" t="s">
        <v>1184</v>
      </c>
      <c r="C5431" s="491">
        <v>14.120000000000001</v>
      </c>
      <c r="D5431" s="492" t="s">
        <v>4090</v>
      </c>
    </row>
    <row r="5432" spans="1:4" x14ac:dyDescent="0.2">
      <c r="A5432" s="489" t="s">
        <v>9257</v>
      </c>
      <c r="B5432" s="489" t="s">
        <v>1184</v>
      </c>
      <c r="C5432" s="491">
        <v>13.280000000000001</v>
      </c>
      <c r="D5432" s="492" t="s">
        <v>4090</v>
      </c>
    </row>
    <row r="5433" spans="1:4" x14ac:dyDescent="0.2">
      <c r="A5433" s="489" t="s">
        <v>9257</v>
      </c>
      <c r="B5433" s="489" t="s">
        <v>1184</v>
      </c>
      <c r="C5433" s="491">
        <v>26.82</v>
      </c>
      <c r="D5433" s="492" t="s">
        <v>4090</v>
      </c>
    </row>
    <row r="5434" spans="1:4" x14ac:dyDescent="0.2">
      <c r="A5434" s="489" t="s">
        <v>9257</v>
      </c>
      <c r="B5434" s="489" t="s">
        <v>1184</v>
      </c>
      <c r="C5434" s="491">
        <v>13.640000000000002</v>
      </c>
      <c r="D5434" s="492" t="s">
        <v>4090</v>
      </c>
    </row>
    <row r="5435" spans="1:4" x14ac:dyDescent="0.2">
      <c r="A5435" s="489" t="s">
        <v>9257</v>
      </c>
      <c r="B5435" s="489" t="s">
        <v>1184</v>
      </c>
      <c r="C5435" s="491">
        <v>23.6</v>
      </c>
      <c r="D5435" s="492" t="s">
        <v>4090</v>
      </c>
    </row>
    <row r="5436" spans="1:4" x14ac:dyDescent="0.2">
      <c r="A5436" s="489" t="s">
        <v>9257</v>
      </c>
      <c r="B5436" s="489" t="s">
        <v>1184</v>
      </c>
      <c r="C5436" s="491">
        <v>17.689999999999998</v>
      </c>
      <c r="D5436" s="492" t="s">
        <v>4090</v>
      </c>
    </row>
    <row r="5437" spans="1:4" x14ac:dyDescent="0.2">
      <c r="A5437" s="489" t="s">
        <v>9257</v>
      </c>
      <c r="B5437" s="489" t="s">
        <v>1184</v>
      </c>
      <c r="C5437" s="491">
        <v>97.57</v>
      </c>
      <c r="D5437" s="492" t="s">
        <v>4090</v>
      </c>
    </row>
    <row r="5438" spans="1:4" x14ac:dyDescent="0.2">
      <c r="A5438" s="489" t="s">
        <v>9257</v>
      </c>
      <c r="B5438" s="489" t="s">
        <v>1184</v>
      </c>
      <c r="C5438" s="491">
        <v>55.599999999999994</v>
      </c>
      <c r="D5438" s="492" t="s">
        <v>4090</v>
      </c>
    </row>
    <row r="5439" spans="1:4" x14ac:dyDescent="0.2">
      <c r="A5439" s="489" t="s">
        <v>9257</v>
      </c>
      <c r="B5439" s="489" t="s">
        <v>1184</v>
      </c>
      <c r="C5439" s="491">
        <v>16.84</v>
      </c>
      <c r="D5439" s="492" t="s">
        <v>4090</v>
      </c>
    </row>
    <row r="5440" spans="1:4" x14ac:dyDescent="0.2">
      <c r="A5440" s="489" t="s">
        <v>9257</v>
      </c>
      <c r="B5440" s="489" t="s">
        <v>1184</v>
      </c>
      <c r="C5440" s="491">
        <v>3.3600000000000003</v>
      </c>
      <c r="D5440" s="492" t="s">
        <v>4090</v>
      </c>
    </row>
    <row r="5441" spans="1:4" x14ac:dyDescent="0.2">
      <c r="A5441" s="489" t="s">
        <v>9257</v>
      </c>
      <c r="B5441" s="489" t="s">
        <v>1184</v>
      </c>
      <c r="C5441" s="491">
        <v>12.27</v>
      </c>
      <c r="D5441" s="492" t="s">
        <v>4090</v>
      </c>
    </row>
    <row r="5442" spans="1:4" x14ac:dyDescent="0.2">
      <c r="A5442" s="489" t="s">
        <v>9257</v>
      </c>
      <c r="B5442" s="489" t="s">
        <v>1184</v>
      </c>
      <c r="C5442" s="491">
        <v>13.190000000000001</v>
      </c>
      <c r="D5442" s="492" t="s">
        <v>4090</v>
      </c>
    </row>
    <row r="5443" spans="1:4" x14ac:dyDescent="0.2">
      <c r="A5443" s="489" t="s">
        <v>9257</v>
      </c>
      <c r="B5443" s="489" t="s">
        <v>1184</v>
      </c>
      <c r="C5443" s="491">
        <v>21.02</v>
      </c>
      <c r="D5443" s="492" t="s">
        <v>4090</v>
      </c>
    </row>
    <row r="5444" spans="1:4" x14ac:dyDescent="0.2">
      <c r="A5444" s="489" t="s">
        <v>9257</v>
      </c>
      <c r="B5444" s="489" t="s">
        <v>1184</v>
      </c>
      <c r="C5444" s="491">
        <v>16</v>
      </c>
      <c r="D5444" s="492" t="s">
        <v>4090</v>
      </c>
    </row>
    <row r="5445" spans="1:4" x14ac:dyDescent="0.2">
      <c r="A5445" s="489" t="s">
        <v>9257</v>
      </c>
      <c r="B5445" s="489" t="s">
        <v>1184</v>
      </c>
      <c r="C5445" s="491">
        <v>13.21</v>
      </c>
      <c r="D5445" s="492" t="s">
        <v>4090</v>
      </c>
    </row>
    <row r="5446" spans="1:4" x14ac:dyDescent="0.2">
      <c r="A5446" s="489" t="s">
        <v>9257</v>
      </c>
      <c r="B5446" s="489" t="s">
        <v>1184</v>
      </c>
      <c r="C5446" s="491">
        <v>21.5</v>
      </c>
      <c r="D5446" s="492" t="s">
        <v>4090</v>
      </c>
    </row>
    <row r="5447" spans="1:4" x14ac:dyDescent="0.2">
      <c r="A5447" s="489" t="s">
        <v>9257</v>
      </c>
      <c r="B5447" s="489" t="s">
        <v>1184</v>
      </c>
      <c r="C5447" s="491">
        <v>19.11</v>
      </c>
      <c r="D5447" s="492" t="s">
        <v>4090</v>
      </c>
    </row>
    <row r="5448" spans="1:4" x14ac:dyDescent="0.2">
      <c r="A5448" s="489" t="s">
        <v>9257</v>
      </c>
      <c r="B5448" s="489" t="s">
        <v>1184</v>
      </c>
      <c r="C5448" s="491">
        <v>14.25</v>
      </c>
      <c r="D5448" s="492" t="s">
        <v>4090</v>
      </c>
    </row>
    <row r="5449" spans="1:4" x14ac:dyDescent="0.2">
      <c r="A5449" s="489" t="s">
        <v>9257</v>
      </c>
      <c r="B5449" s="489" t="s">
        <v>1184</v>
      </c>
      <c r="C5449" s="491">
        <v>22.13</v>
      </c>
      <c r="D5449" s="492" t="s">
        <v>4090</v>
      </c>
    </row>
    <row r="5450" spans="1:4" x14ac:dyDescent="0.2">
      <c r="A5450" s="489" t="s">
        <v>9257</v>
      </c>
      <c r="B5450" s="489" t="s">
        <v>1184</v>
      </c>
      <c r="C5450" s="491">
        <v>17.04</v>
      </c>
      <c r="D5450" s="492" t="s">
        <v>4090</v>
      </c>
    </row>
    <row r="5451" spans="1:4" x14ac:dyDescent="0.2">
      <c r="A5451" s="489" t="s">
        <v>9257</v>
      </c>
      <c r="B5451" s="489" t="s">
        <v>1184</v>
      </c>
      <c r="C5451" s="491">
        <v>70.320000000000007</v>
      </c>
      <c r="D5451" s="492" t="s">
        <v>4090</v>
      </c>
    </row>
    <row r="5452" spans="1:4" x14ac:dyDescent="0.2">
      <c r="A5452" s="489" t="s">
        <v>9257</v>
      </c>
      <c r="B5452" s="489" t="s">
        <v>1184</v>
      </c>
      <c r="C5452" s="491">
        <v>89.56</v>
      </c>
      <c r="D5452" s="492" t="s">
        <v>4090</v>
      </c>
    </row>
    <row r="5453" spans="1:4" x14ac:dyDescent="0.2">
      <c r="A5453" s="489" t="s">
        <v>9257</v>
      </c>
      <c r="B5453" s="489" t="s">
        <v>1184</v>
      </c>
      <c r="C5453" s="491">
        <v>17.8</v>
      </c>
      <c r="D5453" s="492" t="s">
        <v>4090</v>
      </c>
    </row>
    <row r="5454" spans="1:4" x14ac:dyDescent="0.2">
      <c r="A5454" s="489" t="s">
        <v>9257</v>
      </c>
      <c r="B5454" s="489" t="s">
        <v>1184</v>
      </c>
      <c r="C5454" s="491">
        <v>11.81</v>
      </c>
      <c r="D5454" s="492" t="s">
        <v>4090</v>
      </c>
    </row>
    <row r="5455" spans="1:4" x14ac:dyDescent="0.2">
      <c r="A5455" s="489" t="s">
        <v>9257</v>
      </c>
      <c r="B5455" s="489" t="s">
        <v>1184</v>
      </c>
      <c r="C5455" s="491">
        <v>4.7600000000000007</v>
      </c>
      <c r="D5455" s="492" t="s">
        <v>4090</v>
      </c>
    </row>
    <row r="5456" spans="1:4" x14ac:dyDescent="0.2">
      <c r="A5456" s="489" t="s">
        <v>9257</v>
      </c>
      <c r="B5456" s="489" t="s">
        <v>1184</v>
      </c>
      <c r="C5456" s="491">
        <v>16.149999999999999</v>
      </c>
      <c r="D5456" s="492" t="s">
        <v>4090</v>
      </c>
    </row>
    <row r="5457" spans="1:4" x14ac:dyDescent="0.2">
      <c r="A5457" s="489" t="s">
        <v>9257</v>
      </c>
      <c r="B5457" s="489" t="s">
        <v>1184</v>
      </c>
      <c r="C5457" s="491">
        <v>13.920000000000002</v>
      </c>
      <c r="D5457" s="492" t="s">
        <v>4090</v>
      </c>
    </row>
    <row r="5458" spans="1:4" x14ac:dyDescent="0.2">
      <c r="A5458" s="489" t="s">
        <v>9257</v>
      </c>
      <c r="B5458" s="489" t="s">
        <v>1184</v>
      </c>
      <c r="C5458" s="491">
        <v>15.970000000000002</v>
      </c>
      <c r="D5458" s="492" t="s">
        <v>4090</v>
      </c>
    </row>
    <row r="5459" spans="1:4" x14ac:dyDescent="0.2">
      <c r="A5459" s="489" t="s">
        <v>9257</v>
      </c>
      <c r="B5459" s="489" t="s">
        <v>1184</v>
      </c>
      <c r="C5459" s="491">
        <v>8.15</v>
      </c>
      <c r="D5459" s="492" t="s">
        <v>4090</v>
      </c>
    </row>
    <row r="5460" spans="1:4" x14ac:dyDescent="0.2">
      <c r="A5460" s="489" t="s">
        <v>9257</v>
      </c>
      <c r="B5460" s="489" t="s">
        <v>1184</v>
      </c>
      <c r="C5460" s="491">
        <v>26.11</v>
      </c>
      <c r="D5460" s="492" t="s">
        <v>4090</v>
      </c>
    </row>
    <row r="5461" spans="1:4" x14ac:dyDescent="0.2">
      <c r="A5461" s="489" t="s">
        <v>9257</v>
      </c>
      <c r="B5461" s="489" t="s">
        <v>1184</v>
      </c>
      <c r="C5461" s="491">
        <v>5</v>
      </c>
      <c r="D5461" s="492" t="s">
        <v>4090</v>
      </c>
    </row>
    <row r="5462" spans="1:4" x14ac:dyDescent="0.2">
      <c r="A5462" s="489" t="s">
        <v>9257</v>
      </c>
      <c r="B5462" s="489" t="s">
        <v>1184</v>
      </c>
      <c r="C5462" s="491">
        <v>56.379999999999995</v>
      </c>
      <c r="D5462" s="492" t="s">
        <v>4090</v>
      </c>
    </row>
    <row r="5463" spans="1:4" x14ac:dyDescent="0.2">
      <c r="A5463" s="489" t="s">
        <v>9257</v>
      </c>
      <c r="B5463" s="489" t="s">
        <v>1184</v>
      </c>
      <c r="C5463" s="491">
        <v>10.74</v>
      </c>
      <c r="D5463" s="492" t="s">
        <v>4090</v>
      </c>
    </row>
    <row r="5464" spans="1:4" x14ac:dyDescent="0.2">
      <c r="A5464" s="489" t="s">
        <v>9257</v>
      </c>
      <c r="B5464" s="489" t="s">
        <v>1184</v>
      </c>
      <c r="C5464" s="491">
        <v>16.669999999999998</v>
      </c>
      <c r="D5464" s="492" t="s">
        <v>4090</v>
      </c>
    </row>
    <row r="5465" spans="1:4" x14ac:dyDescent="0.2">
      <c r="A5465" s="489" t="s">
        <v>9257</v>
      </c>
      <c r="B5465" s="489" t="s">
        <v>1184</v>
      </c>
      <c r="C5465" s="491">
        <v>15.489999999999998</v>
      </c>
      <c r="D5465" s="492" t="s">
        <v>4090</v>
      </c>
    </row>
    <row r="5466" spans="1:4" x14ac:dyDescent="0.2">
      <c r="A5466" s="489" t="s">
        <v>9257</v>
      </c>
      <c r="B5466" s="489" t="s">
        <v>1184</v>
      </c>
      <c r="C5466" s="491">
        <v>18.850000000000001</v>
      </c>
      <c r="D5466" s="492" t="s">
        <v>4090</v>
      </c>
    </row>
    <row r="5467" spans="1:4" x14ac:dyDescent="0.2">
      <c r="A5467" s="489" t="s">
        <v>9257</v>
      </c>
      <c r="B5467" s="489" t="s">
        <v>1184</v>
      </c>
      <c r="C5467" s="491">
        <v>6.32</v>
      </c>
      <c r="D5467" s="492" t="s">
        <v>4090</v>
      </c>
    </row>
    <row r="5468" spans="1:4" x14ac:dyDescent="0.2">
      <c r="A5468" s="489" t="s">
        <v>9257</v>
      </c>
      <c r="B5468" s="489" t="s">
        <v>1184</v>
      </c>
      <c r="C5468" s="491">
        <v>22.33</v>
      </c>
      <c r="D5468" s="492" t="s">
        <v>4090</v>
      </c>
    </row>
    <row r="5469" spans="1:4" x14ac:dyDescent="0.2">
      <c r="A5469" s="489" t="s">
        <v>9257</v>
      </c>
      <c r="B5469" s="489" t="s">
        <v>1184</v>
      </c>
      <c r="C5469" s="491">
        <v>72.459999999999994</v>
      </c>
      <c r="D5469" s="492" t="s">
        <v>4090</v>
      </c>
    </row>
    <row r="5470" spans="1:4" x14ac:dyDescent="0.2">
      <c r="A5470" s="489" t="s">
        <v>9257</v>
      </c>
      <c r="B5470" s="489" t="s">
        <v>1184</v>
      </c>
      <c r="C5470" s="491">
        <v>11.209999999999999</v>
      </c>
      <c r="D5470" s="492" t="s">
        <v>4090</v>
      </c>
    </row>
    <row r="5471" spans="1:4" x14ac:dyDescent="0.2">
      <c r="A5471" s="489" t="s">
        <v>9257</v>
      </c>
      <c r="B5471" s="489" t="s">
        <v>1184</v>
      </c>
      <c r="C5471" s="491">
        <v>14.330000000000002</v>
      </c>
      <c r="D5471" s="492" t="s">
        <v>4090</v>
      </c>
    </row>
    <row r="5472" spans="1:4" x14ac:dyDescent="0.2">
      <c r="A5472" s="489" t="s">
        <v>9257</v>
      </c>
      <c r="B5472" s="489" t="s">
        <v>1184</v>
      </c>
      <c r="C5472" s="491">
        <v>12.73</v>
      </c>
      <c r="D5472" s="492" t="s">
        <v>4090</v>
      </c>
    </row>
    <row r="5473" spans="1:4" x14ac:dyDescent="0.2">
      <c r="A5473" s="489" t="s">
        <v>9257</v>
      </c>
      <c r="B5473" s="489" t="s">
        <v>1184</v>
      </c>
      <c r="C5473" s="491">
        <v>33.050000000000004</v>
      </c>
      <c r="D5473" s="492" t="s">
        <v>4090</v>
      </c>
    </row>
    <row r="5474" spans="1:4" x14ac:dyDescent="0.2">
      <c r="A5474" s="489" t="s">
        <v>9257</v>
      </c>
      <c r="B5474" s="489" t="s">
        <v>1184</v>
      </c>
      <c r="C5474" s="491">
        <v>100.33000000000001</v>
      </c>
      <c r="D5474" s="492" t="s">
        <v>4090</v>
      </c>
    </row>
    <row r="5475" spans="1:4" x14ac:dyDescent="0.2">
      <c r="A5475" s="489" t="s">
        <v>9257</v>
      </c>
      <c r="B5475" s="489" t="s">
        <v>1184</v>
      </c>
      <c r="C5475" s="491">
        <v>64.959999999999994</v>
      </c>
      <c r="D5475" s="492" t="s">
        <v>4090</v>
      </c>
    </row>
    <row r="5476" spans="1:4" x14ac:dyDescent="0.2">
      <c r="A5476" s="489" t="s">
        <v>9257</v>
      </c>
      <c r="B5476" s="489" t="s">
        <v>1184</v>
      </c>
      <c r="C5476" s="491">
        <v>23.08</v>
      </c>
      <c r="D5476" s="492" t="s">
        <v>4090</v>
      </c>
    </row>
    <row r="5477" spans="1:4" x14ac:dyDescent="0.2">
      <c r="A5477" s="489" t="s">
        <v>9257</v>
      </c>
      <c r="B5477" s="489" t="s">
        <v>1184</v>
      </c>
      <c r="C5477" s="491">
        <v>26.999999999999996</v>
      </c>
      <c r="D5477" s="492" t="s">
        <v>4090</v>
      </c>
    </row>
    <row r="5478" spans="1:4" x14ac:dyDescent="0.2">
      <c r="A5478" s="489" t="s">
        <v>9257</v>
      </c>
      <c r="B5478" s="489" t="s">
        <v>1184</v>
      </c>
      <c r="C5478" s="491">
        <v>13.650000000000002</v>
      </c>
      <c r="D5478" s="492" t="s">
        <v>4090</v>
      </c>
    </row>
    <row r="5479" spans="1:4" x14ac:dyDescent="0.2">
      <c r="A5479" s="489" t="s">
        <v>9257</v>
      </c>
      <c r="B5479" s="489" t="s">
        <v>1184</v>
      </c>
      <c r="C5479" s="491">
        <v>14.099999999999998</v>
      </c>
      <c r="D5479" s="492" t="s">
        <v>4090</v>
      </c>
    </row>
    <row r="5480" spans="1:4" x14ac:dyDescent="0.2">
      <c r="A5480" s="489" t="s">
        <v>9257</v>
      </c>
      <c r="B5480" s="489" t="s">
        <v>1184</v>
      </c>
      <c r="C5480" s="491">
        <v>35.82</v>
      </c>
      <c r="D5480" s="492" t="s">
        <v>4090</v>
      </c>
    </row>
    <row r="5481" spans="1:4" x14ac:dyDescent="0.2">
      <c r="A5481" s="489" t="s">
        <v>9257</v>
      </c>
      <c r="B5481" s="489" t="s">
        <v>1184</v>
      </c>
      <c r="C5481" s="491">
        <v>12.090000000000002</v>
      </c>
      <c r="D5481" s="492" t="s">
        <v>4090</v>
      </c>
    </row>
    <row r="5482" spans="1:4" x14ac:dyDescent="0.2">
      <c r="A5482" s="489" t="s">
        <v>9257</v>
      </c>
      <c r="B5482" s="489" t="s">
        <v>1184</v>
      </c>
      <c r="C5482" s="491">
        <v>34.86</v>
      </c>
      <c r="D5482" s="492" t="s">
        <v>4090</v>
      </c>
    </row>
    <row r="5483" spans="1:4" x14ac:dyDescent="0.2">
      <c r="A5483" s="489" t="s">
        <v>9257</v>
      </c>
      <c r="B5483" s="489" t="s">
        <v>1184</v>
      </c>
      <c r="C5483" s="491">
        <v>80.960000000000008</v>
      </c>
      <c r="D5483" s="492" t="s">
        <v>4090</v>
      </c>
    </row>
    <row r="5484" spans="1:4" x14ac:dyDescent="0.2">
      <c r="A5484" s="489" t="s">
        <v>9257</v>
      </c>
      <c r="B5484" s="489" t="s">
        <v>1184</v>
      </c>
      <c r="C5484" s="491">
        <v>17.2</v>
      </c>
      <c r="D5484" s="492" t="s">
        <v>4090</v>
      </c>
    </row>
    <row r="5485" spans="1:4" x14ac:dyDescent="0.2">
      <c r="A5485" s="489" t="s">
        <v>9257</v>
      </c>
      <c r="B5485" s="489" t="s">
        <v>1184</v>
      </c>
      <c r="C5485" s="491">
        <v>8.48</v>
      </c>
      <c r="D5485" s="492" t="s">
        <v>4090</v>
      </c>
    </row>
    <row r="5486" spans="1:4" x14ac:dyDescent="0.2">
      <c r="A5486" s="489" t="s">
        <v>9257</v>
      </c>
      <c r="B5486" s="489" t="s">
        <v>1184</v>
      </c>
      <c r="C5486" s="491">
        <v>10.91</v>
      </c>
      <c r="D5486" s="492" t="s">
        <v>4090</v>
      </c>
    </row>
    <row r="5487" spans="1:4" x14ac:dyDescent="0.2">
      <c r="A5487" s="489" t="s">
        <v>9257</v>
      </c>
      <c r="B5487" s="489" t="s">
        <v>1184</v>
      </c>
      <c r="C5487" s="491">
        <v>9.9699999999999989</v>
      </c>
      <c r="D5487" s="492" t="s">
        <v>4090</v>
      </c>
    </row>
    <row r="5488" spans="1:4" x14ac:dyDescent="0.2">
      <c r="A5488" s="489" t="s">
        <v>9257</v>
      </c>
      <c r="B5488" s="489" t="s">
        <v>1184</v>
      </c>
      <c r="C5488" s="491">
        <v>10.29</v>
      </c>
      <c r="D5488" s="492" t="s">
        <v>4090</v>
      </c>
    </row>
    <row r="5489" spans="1:4" x14ac:dyDescent="0.2">
      <c r="A5489" s="489" t="s">
        <v>9257</v>
      </c>
      <c r="B5489" s="489" t="s">
        <v>1184</v>
      </c>
      <c r="C5489" s="491">
        <v>18.970000000000006</v>
      </c>
      <c r="D5489" s="492" t="s">
        <v>4090</v>
      </c>
    </row>
    <row r="5490" spans="1:4" x14ac:dyDescent="0.2">
      <c r="A5490" s="489" t="s">
        <v>9257</v>
      </c>
      <c r="B5490" s="489" t="s">
        <v>1184</v>
      </c>
      <c r="C5490" s="491">
        <v>94.030000000000015</v>
      </c>
      <c r="D5490" s="492" t="s">
        <v>4090</v>
      </c>
    </row>
    <row r="5491" spans="1:4" x14ac:dyDescent="0.2">
      <c r="A5491" s="489" t="s">
        <v>9257</v>
      </c>
      <c r="B5491" s="489" t="s">
        <v>1184</v>
      </c>
      <c r="C5491" s="491">
        <v>9.2800000000000011</v>
      </c>
      <c r="D5491" s="492" t="s">
        <v>4090</v>
      </c>
    </row>
    <row r="5492" spans="1:4" x14ac:dyDescent="0.2">
      <c r="A5492" s="489" t="s">
        <v>9257</v>
      </c>
      <c r="B5492" s="489" t="s">
        <v>1184</v>
      </c>
      <c r="C5492" s="491">
        <v>36.46</v>
      </c>
      <c r="D5492" s="492" t="s">
        <v>4090</v>
      </c>
    </row>
    <row r="5493" spans="1:4" x14ac:dyDescent="0.2">
      <c r="A5493" s="489" t="s">
        <v>9257</v>
      </c>
      <c r="B5493" s="489" t="s">
        <v>1184</v>
      </c>
      <c r="C5493" s="491">
        <v>13.509999999999998</v>
      </c>
      <c r="D5493" s="492" t="s">
        <v>4090</v>
      </c>
    </row>
    <row r="5494" spans="1:4" x14ac:dyDescent="0.2">
      <c r="A5494" s="489" t="s">
        <v>9257</v>
      </c>
      <c r="B5494" s="489" t="s">
        <v>1184</v>
      </c>
      <c r="C5494" s="491">
        <v>44.48</v>
      </c>
      <c r="D5494" s="492" t="s">
        <v>4090</v>
      </c>
    </row>
    <row r="5495" spans="1:4" x14ac:dyDescent="0.2">
      <c r="A5495" s="489" t="s">
        <v>9257</v>
      </c>
      <c r="B5495" s="489" t="s">
        <v>1184</v>
      </c>
      <c r="C5495" s="491">
        <v>52.67</v>
      </c>
      <c r="D5495" s="492" t="s">
        <v>4090</v>
      </c>
    </row>
    <row r="5496" spans="1:4" x14ac:dyDescent="0.2">
      <c r="A5496" s="489" t="s">
        <v>9257</v>
      </c>
      <c r="B5496" s="489" t="s">
        <v>1184</v>
      </c>
      <c r="C5496" s="491">
        <v>17.990000000000002</v>
      </c>
      <c r="D5496" s="492" t="s">
        <v>4090</v>
      </c>
    </row>
    <row r="5497" spans="1:4" x14ac:dyDescent="0.2">
      <c r="A5497" s="489" t="s">
        <v>9257</v>
      </c>
      <c r="B5497" s="489" t="s">
        <v>1184</v>
      </c>
      <c r="C5497" s="491">
        <v>26.41</v>
      </c>
      <c r="D5497" s="492" t="s">
        <v>4090</v>
      </c>
    </row>
    <row r="5498" spans="1:4" x14ac:dyDescent="0.2">
      <c r="A5498" s="489" t="s">
        <v>9257</v>
      </c>
      <c r="B5498" s="489" t="s">
        <v>1184</v>
      </c>
      <c r="C5498" s="491">
        <v>10.670000000000002</v>
      </c>
      <c r="D5498" s="492" t="s">
        <v>4090</v>
      </c>
    </row>
    <row r="5499" spans="1:4" x14ac:dyDescent="0.2">
      <c r="A5499" s="489" t="s">
        <v>9257</v>
      </c>
      <c r="B5499" s="489" t="s">
        <v>1184</v>
      </c>
      <c r="C5499" s="491">
        <v>22.220000000000002</v>
      </c>
      <c r="D5499" s="492" t="s">
        <v>4090</v>
      </c>
    </row>
    <row r="5500" spans="1:4" x14ac:dyDescent="0.2">
      <c r="A5500" s="489" t="s">
        <v>9257</v>
      </c>
      <c r="B5500" s="489" t="s">
        <v>1184</v>
      </c>
      <c r="C5500" s="491">
        <v>31.630000000000006</v>
      </c>
      <c r="D5500" s="492" t="s">
        <v>4090</v>
      </c>
    </row>
    <row r="5501" spans="1:4" x14ac:dyDescent="0.2">
      <c r="A5501" s="489" t="s">
        <v>9257</v>
      </c>
      <c r="B5501" s="489" t="s">
        <v>1184</v>
      </c>
      <c r="C5501" s="491">
        <v>5.5499999999999989</v>
      </c>
      <c r="D5501" s="492" t="s">
        <v>4090</v>
      </c>
    </row>
    <row r="5502" spans="1:4" x14ac:dyDescent="0.2">
      <c r="A5502" s="489" t="s">
        <v>9257</v>
      </c>
      <c r="B5502" s="489" t="s">
        <v>1184</v>
      </c>
      <c r="C5502" s="491">
        <v>14.219999999999999</v>
      </c>
      <c r="D5502" s="492" t="s">
        <v>4090</v>
      </c>
    </row>
    <row r="5503" spans="1:4" x14ac:dyDescent="0.2">
      <c r="A5503" s="489" t="s">
        <v>9257</v>
      </c>
      <c r="B5503" s="489" t="s">
        <v>1184</v>
      </c>
      <c r="C5503" s="491">
        <v>24.589999999999996</v>
      </c>
      <c r="D5503" s="492" t="s">
        <v>4090</v>
      </c>
    </row>
    <row r="5504" spans="1:4" x14ac:dyDescent="0.2">
      <c r="A5504" s="489" t="s">
        <v>9257</v>
      </c>
      <c r="B5504" s="489" t="s">
        <v>1184</v>
      </c>
      <c r="C5504" s="491">
        <v>10.559999999999999</v>
      </c>
      <c r="D5504" s="492" t="s">
        <v>4090</v>
      </c>
    </row>
    <row r="5505" spans="1:4" x14ac:dyDescent="0.2">
      <c r="A5505" s="489" t="s">
        <v>9257</v>
      </c>
      <c r="B5505" s="489" t="s">
        <v>1184</v>
      </c>
      <c r="C5505" s="491">
        <v>5.52</v>
      </c>
      <c r="D5505" s="492" t="s">
        <v>4090</v>
      </c>
    </row>
    <row r="5506" spans="1:4" x14ac:dyDescent="0.2">
      <c r="A5506" s="489" t="s">
        <v>9257</v>
      </c>
      <c r="B5506" s="489" t="s">
        <v>1184</v>
      </c>
      <c r="C5506" s="491">
        <v>16.900000000000002</v>
      </c>
      <c r="D5506" s="492" t="s">
        <v>4090</v>
      </c>
    </row>
    <row r="5507" spans="1:4" x14ac:dyDescent="0.2">
      <c r="A5507" s="489" t="s">
        <v>9257</v>
      </c>
      <c r="B5507" s="489" t="s">
        <v>1184</v>
      </c>
      <c r="C5507" s="491">
        <v>14.799999999999999</v>
      </c>
      <c r="D5507" s="492" t="s">
        <v>4090</v>
      </c>
    </row>
    <row r="5508" spans="1:4" x14ac:dyDescent="0.2">
      <c r="A5508" s="489" t="s">
        <v>9257</v>
      </c>
      <c r="B5508" s="489" t="s">
        <v>1184</v>
      </c>
      <c r="C5508" s="491">
        <v>23.38</v>
      </c>
      <c r="D5508" s="492" t="s">
        <v>4090</v>
      </c>
    </row>
    <row r="5509" spans="1:4" x14ac:dyDescent="0.2">
      <c r="A5509" s="489" t="s">
        <v>9257</v>
      </c>
      <c r="B5509" s="489" t="s">
        <v>1184</v>
      </c>
      <c r="C5509" s="491">
        <v>16.3</v>
      </c>
      <c r="D5509" s="492" t="s">
        <v>4090</v>
      </c>
    </row>
    <row r="5510" spans="1:4" x14ac:dyDescent="0.2">
      <c r="A5510" s="489" t="s">
        <v>9257</v>
      </c>
      <c r="B5510" s="489" t="s">
        <v>1184</v>
      </c>
      <c r="C5510" s="491">
        <v>11.240000000000002</v>
      </c>
      <c r="D5510" s="492" t="s">
        <v>4090</v>
      </c>
    </row>
    <row r="5511" spans="1:4" x14ac:dyDescent="0.2">
      <c r="A5511" s="489" t="s">
        <v>9257</v>
      </c>
      <c r="B5511" s="489" t="s">
        <v>1184</v>
      </c>
      <c r="C5511" s="491">
        <v>12.94</v>
      </c>
      <c r="D5511" s="492" t="s">
        <v>4090</v>
      </c>
    </row>
    <row r="5512" spans="1:4" x14ac:dyDescent="0.2">
      <c r="A5512" s="489" t="s">
        <v>9257</v>
      </c>
      <c r="B5512" s="489" t="s">
        <v>1184</v>
      </c>
      <c r="C5512" s="491">
        <v>18.739999999999998</v>
      </c>
      <c r="D5512" s="492" t="s">
        <v>4090</v>
      </c>
    </row>
    <row r="5513" spans="1:4" x14ac:dyDescent="0.2">
      <c r="A5513" s="489" t="s">
        <v>9257</v>
      </c>
      <c r="B5513" s="489" t="s">
        <v>1184</v>
      </c>
      <c r="C5513" s="491">
        <v>26.25</v>
      </c>
      <c r="D5513" s="492" t="s">
        <v>4090</v>
      </c>
    </row>
    <row r="5514" spans="1:4" x14ac:dyDescent="0.2">
      <c r="A5514" s="489" t="s">
        <v>9257</v>
      </c>
      <c r="B5514" s="489" t="s">
        <v>1184</v>
      </c>
      <c r="C5514" s="491">
        <v>44.97</v>
      </c>
      <c r="D5514" s="492" t="s">
        <v>4090</v>
      </c>
    </row>
    <row r="5515" spans="1:4" x14ac:dyDescent="0.2">
      <c r="A5515" s="489" t="s">
        <v>9257</v>
      </c>
      <c r="B5515" s="489" t="s">
        <v>1184</v>
      </c>
      <c r="C5515" s="491">
        <v>12.05</v>
      </c>
      <c r="D5515" s="492" t="s">
        <v>4090</v>
      </c>
    </row>
    <row r="5516" spans="1:4" x14ac:dyDescent="0.2">
      <c r="A5516" s="489" t="s">
        <v>9257</v>
      </c>
      <c r="B5516" s="489" t="s">
        <v>1184</v>
      </c>
      <c r="C5516" s="491">
        <v>78.590000000000018</v>
      </c>
      <c r="D5516" s="492" t="s">
        <v>4090</v>
      </c>
    </row>
    <row r="5517" spans="1:4" x14ac:dyDescent="0.2">
      <c r="A5517" s="489" t="s">
        <v>9257</v>
      </c>
      <c r="B5517" s="489" t="s">
        <v>1184</v>
      </c>
      <c r="C5517" s="491">
        <v>20.990000000000002</v>
      </c>
      <c r="D5517" s="492" t="s">
        <v>4090</v>
      </c>
    </row>
    <row r="5518" spans="1:4" x14ac:dyDescent="0.2">
      <c r="A5518" s="489" t="s">
        <v>9257</v>
      </c>
      <c r="B5518" s="489" t="s">
        <v>1184</v>
      </c>
      <c r="C5518" s="491">
        <v>19.25</v>
      </c>
      <c r="D5518" s="492" t="s">
        <v>4090</v>
      </c>
    </row>
    <row r="5519" spans="1:4" x14ac:dyDescent="0.2">
      <c r="A5519" s="489" t="s">
        <v>9257</v>
      </c>
      <c r="B5519" s="489" t="s">
        <v>1184</v>
      </c>
      <c r="C5519" s="491">
        <v>62.28</v>
      </c>
      <c r="D5519" s="492" t="s">
        <v>4090</v>
      </c>
    </row>
    <row r="5520" spans="1:4" x14ac:dyDescent="0.2">
      <c r="A5520" s="489" t="s">
        <v>9257</v>
      </c>
      <c r="B5520" s="489" t="s">
        <v>1184</v>
      </c>
      <c r="C5520" s="491">
        <v>15.760000000000002</v>
      </c>
      <c r="D5520" s="492" t="s">
        <v>4090</v>
      </c>
    </row>
    <row r="5521" spans="1:4" x14ac:dyDescent="0.2">
      <c r="A5521" s="489" t="s">
        <v>9257</v>
      </c>
      <c r="B5521" s="489" t="s">
        <v>1184</v>
      </c>
      <c r="C5521" s="491">
        <v>26.590000000000003</v>
      </c>
      <c r="D5521" s="492" t="s">
        <v>4090</v>
      </c>
    </row>
    <row r="5522" spans="1:4" x14ac:dyDescent="0.2">
      <c r="A5522" s="489" t="s">
        <v>9257</v>
      </c>
      <c r="B5522" s="489" t="s">
        <v>1184</v>
      </c>
      <c r="C5522" s="491">
        <v>39.08</v>
      </c>
      <c r="D5522" s="492" t="s">
        <v>4090</v>
      </c>
    </row>
    <row r="5523" spans="1:4" x14ac:dyDescent="0.2">
      <c r="A5523" s="489" t="s">
        <v>9257</v>
      </c>
      <c r="B5523" s="489" t="s">
        <v>1184</v>
      </c>
      <c r="C5523" s="491">
        <v>13.160000000000002</v>
      </c>
      <c r="D5523" s="492" t="s">
        <v>4090</v>
      </c>
    </row>
    <row r="5524" spans="1:4" x14ac:dyDescent="0.2">
      <c r="A5524" s="489" t="s">
        <v>9257</v>
      </c>
      <c r="B5524" s="489" t="s">
        <v>1184</v>
      </c>
      <c r="C5524" s="491">
        <v>11.920000000000002</v>
      </c>
      <c r="D5524" s="492" t="s">
        <v>4090</v>
      </c>
    </row>
    <row r="5525" spans="1:4" x14ac:dyDescent="0.2">
      <c r="A5525" s="489" t="s">
        <v>9257</v>
      </c>
      <c r="B5525" s="489" t="s">
        <v>1184</v>
      </c>
      <c r="C5525" s="491">
        <v>73.989999999999995</v>
      </c>
      <c r="D5525" s="492" t="s">
        <v>4090</v>
      </c>
    </row>
    <row r="5526" spans="1:4" x14ac:dyDescent="0.2">
      <c r="A5526" s="489" t="s">
        <v>9257</v>
      </c>
      <c r="B5526" s="489" t="s">
        <v>1184</v>
      </c>
      <c r="C5526" s="491">
        <v>18.990000000000002</v>
      </c>
      <c r="D5526" s="492" t="s">
        <v>4090</v>
      </c>
    </row>
    <row r="5527" spans="1:4" x14ac:dyDescent="0.2">
      <c r="A5527" s="489" t="s">
        <v>9257</v>
      </c>
      <c r="B5527" s="489" t="s">
        <v>1184</v>
      </c>
      <c r="C5527" s="491">
        <v>31.510000000000005</v>
      </c>
      <c r="D5527" s="492" t="s">
        <v>4090</v>
      </c>
    </row>
    <row r="5528" spans="1:4" x14ac:dyDescent="0.2">
      <c r="A5528" s="489" t="s">
        <v>9257</v>
      </c>
      <c r="B5528" s="489" t="s">
        <v>1184</v>
      </c>
      <c r="C5528" s="491">
        <v>162.49</v>
      </c>
      <c r="D5528" s="492" t="s">
        <v>4090</v>
      </c>
    </row>
    <row r="5529" spans="1:4" x14ac:dyDescent="0.2">
      <c r="A5529" s="489" t="s">
        <v>9257</v>
      </c>
      <c r="B5529" s="489" t="s">
        <v>1184</v>
      </c>
      <c r="C5529" s="491">
        <v>13.56</v>
      </c>
      <c r="D5529" s="492" t="s">
        <v>4090</v>
      </c>
    </row>
    <row r="5530" spans="1:4" x14ac:dyDescent="0.2">
      <c r="A5530" s="489" t="s">
        <v>9257</v>
      </c>
      <c r="B5530" s="489" t="s">
        <v>1184</v>
      </c>
      <c r="C5530" s="491">
        <v>19.989999999999998</v>
      </c>
      <c r="D5530" s="492" t="s">
        <v>4090</v>
      </c>
    </row>
    <row r="5531" spans="1:4" x14ac:dyDescent="0.2">
      <c r="A5531" s="489" t="s">
        <v>9257</v>
      </c>
      <c r="B5531" s="489" t="s">
        <v>1184</v>
      </c>
      <c r="C5531" s="491">
        <v>27.820000000000004</v>
      </c>
      <c r="D5531" s="492" t="s">
        <v>4090</v>
      </c>
    </row>
    <row r="5532" spans="1:4" x14ac:dyDescent="0.2">
      <c r="A5532" s="489" t="s">
        <v>9257</v>
      </c>
      <c r="B5532" s="489" t="s">
        <v>1184</v>
      </c>
      <c r="C5532" s="491">
        <v>21.450000000000003</v>
      </c>
      <c r="D5532" s="492" t="s">
        <v>4090</v>
      </c>
    </row>
    <row r="5533" spans="1:4" x14ac:dyDescent="0.2">
      <c r="A5533" s="489" t="s">
        <v>9257</v>
      </c>
      <c r="B5533" s="489" t="s">
        <v>1184</v>
      </c>
      <c r="C5533" s="491">
        <v>16.84</v>
      </c>
      <c r="D5533" s="492" t="s">
        <v>4090</v>
      </c>
    </row>
    <row r="5534" spans="1:4" x14ac:dyDescent="0.2">
      <c r="A5534" s="489" t="s">
        <v>9257</v>
      </c>
      <c r="B5534" s="489" t="s">
        <v>1184</v>
      </c>
      <c r="C5534" s="491">
        <v>16.050000000000004</v>
      </c>
      <c r="D5534" s="492" t="s">
        <v>4090</v>
      </c>
    </row>
    <row r="5535" spans="1:4" x14ac:dyDescent="0.2">
      <c r="A5535" s="489" t="s">
        <v>9257</v>
      </c>
      <c r="B5535" s="489" t="s">
        <v>1184</v>
      </c>
      <c r="C5535" s="491">
        <v>6.1</v>
      </c>
      <c r="D5535" s="492" t="s">
        <v>4090</v>
      </c>
    </row>
    <row r="5536" spans="1:4" x14ac:dyDescent="0.2">
      <c r="A5536" s="489" t="s">
        <v>9257</v>
      </c>
      <c r="B5536" s="489" t="s">
        <v>1184</v>
      </c>
      <c r="C5536" s="491">
        <v>10.83</v>
      </c>
      <c r="D5536" s="492" t="s">
        <v>4090</v>
      </c>
    </row>
    <row r="5537" spans="1:4" x14ac:dyDescent="0.2">
      <c r="A5537" s="489" t="s">
        <v>9257</v>
      </c>
      <c r="B5537" s="489" t="s">
        <v>1184</v>
      </c>
      <c r="C5537" s="491">
        <v>20.65</v>
      </c>
      <c r="D5537" s="492" t="s">
        <v>4090</v>
      </c>
    </row>
    <row r="5538" spans="1:4" x14ac:dyDescent="0.2">
      <c r="A5538" s="489" t="s">
        <v>9257</v>
      </c>
      <c r="B5538" s="489" t="s">
        <v>1184</v>
      </c>
      <c r="C5538" s="491">
        <v>14.829999999999998</v>
      </c>
      <c r="D5538" s="492" t="s">
        <v>4090</v>
      </c>
    </row>
    <row r="5539" spans="1:4" x14ac:dyDescent="0.2">
      <c r="A5539" s="489" t="s">
        <v>9257</v>
      </c>
      <c r="B5539" s="489" t="s">
        <v>1184</v>
      </c>
      <c r="C5539" s="491">
        <v>40.940000000000005</v>
      </c>
      <c r="D5539" s="492" t="s">
        <v>4090</v>
      </c>
    </row>
    <row r="5540" spans="1:4" x14ac:dyDescent="0.2">
      <c r="A5540" s="489" t="s">
        <v>9257</v>
      </c>
      <c r="B5540" s="489" t="s">
        <v>1184</v>
      </c>
      <c r="C5540" s="491">
        <v>29.8</v>
      </c>
      <c r="D5540" s="492" t="s">
        <v>4090</v>
      </c>
    </row>
    <row r="5541" spans="1:4" x14ac:dyDescent="0.2">
      <c r="A5541" s="489" t="s">
        <v>9257</v>
      </c>
      <c r="B5541" s="489" t="s">
        <v>1184</v>
      </c>
      <c r="C5541" s="491">
        <v>22.72</v>
      </c>
      <c r="D5541" s="492" t="s">
        <v>4090</v>
      </c>
    </row>
    <row r="5542" spans="1:4" x14ac:dyDescent="0.2">
      <c r="A5542" s="489" t="s">
        <v>9257</v>
      </c>
      <c r="B5542" s="489" t="s">
        <v>1184</v>
      </c>
      <c r="C5542" s="491">
        <v>37.5</v>
      </c>
      <c r="D5542" s="492" t="s">
        <v>4090</v>
      </c>
    </row>
    <row r="5543" spans="1:4" x14ac:dyDescent="0.2">
      <c r="A5543" s="489" t="s">
        <v>9257</v>
      </c>
      <c r="B5543" s="489" t="s">
        <v>1184</v>
      </c>
      <c r="C5543" s="491">
        <v>12.309999999999999</v>
      </c>
      <c r="D5543" s="492" t="s">
        <v>4090</v>
      </c>
    </row>
    <row r="5544" spans="1:4" x14ac:dyDescent="0.2">
      <c r="A5544" s="489" t="s">
        <v>9257</v>
      </c>
      <c r="B5544" s="489" t="s">
        <v>1184</v>
      </c>
      <c r="C5544" s="491">
        <v>68.45</v>
      </c>
      <c r="D5544" s="492" t="s">
        <v>4090</v>
      </c>
    </row>
    <row r="5545" spans="1:4" x14ac:dyDescent="0.2">
      <c r="A5545" s="489" t="s">
        <v>9257</v>
      </c>
      <c r="B5545" s="489" t="s">
        <v>1184</v>
      </c>
      <c r="C5545" s="491">
        <v>48.260000000000005</v>
      </c>
      <c r="D5545" s="492" t="s">
        <v>4090</v>
      </c>
    </row>
    <row r="5546" spans="1:4" x14ac:dyDescent="0.2">
      <c r="A5546" s="489" t="s">
        <v>9257</v>
      </c>
      <c r="B5546" s="489" t="s">
        <v>1184</v>
      </c>
      <c r="C5546" s="491">
        <v>16.5</v>
      </c>
      <c r="D5546" s="492" t="s">
        <v>4090</v>
      </c>
    </row>
    <row r="5547" spans="1:4" x14ac:dyDescent="0.2">
      <c r="A5547" s="489" t="s">
        <v>9257</v>
      </c>
      <c r="B5547" s="489" t="s">
        <v>1184</v>
      </c>
      <c r="C5547" s="491">
        <v>9.2099999999999991</v>
      </c>
      <c r="D5547" s="492" t="s">
        <v>4090</v>
      </c>
    </row>
    <row r="5548" spans="1:4" x14ac:dyDescent="0.2">
      <c r="A5548" s="489" t="s">
        <v>9257</v>
      </c>
      <c r="B5548" s="489" t="s">
        <v>229</v>
      </c>
      <c r="C5548" s="491">
        <v>13.81</v>
      </c>
      <c r="D5548" s="492" t="s">
        <v>4090</v>
      </c>
    </row>
    <row r="5549" spans="1:4" x14ac:dyDescent="0.2">
      <c r="A5549" s="489" t="s">
        <v>9257</v>
      </c>
      <c r="B5549" s="489" t="s">
        <v>1184</v>
      </c>
      <c r="C5549" s="491">
        <v>19.86</v>
      </c>
      <c r="D5549" s="492" t="s">
        <v>4090</v>
      </c>
    </row>
    <row r="5550" spans="1:4" x14ac:dyDescent="0.2">
      <c r="A5550" s="489" t="s">
        <v>9257</v>
      </c>
      <c r="B5550" s="489" t="s">
        <v>1184</v>
      </c>
      <c r="C5550" s="491">
        <v>23.78</v>
      </c>
      <c r="D5550" s="492" t="s">
        <v>4090</v>
      </c>
    </row>
    <row r="5551" spans="1:4" x14ac:dyDescent="0.2">
      <c r="A5551" s="489" t="s">
        <v>9257</v>
      </c>
      <c r="B5551" s="489" t="s">
        <v>1184</v>
      </c>
      <c r="C5551" s="491">
        <v>171.43</v>
      </c>
      <c r="D5551" s="492" t="s">
        <v>4090</v>
      </c>
    </row>
    <row r="5552" spans="1:4" x14ac:dyDescent="0.2">
      <c r="A5552" s="489" t="s">
        <v>9257</v>
      </c>
      <c r="B5552" s="489" t="s">
        <v>1184</v>
      </c>
      <c r="C5552" s="491">
        <v>222.46000000000004</v>
      </c>
      <c r="D5552" s="492" t="s">
        <v>4090</v>
      </c>
    </row>
    <row r="5553" spans="1:4" x14ac:dyDescent="0.2">
      <c r="A5553" s="489" t="s">
        <v>9257</v>
      </c>
      <c r="B5553" s="489" t="s">
        <v>1184</v>
      </c>
      <c r="C5553" s="491">
        <v>8.3000000000000007</v>
      </c>
      <c r="D5553" s="492" t="s">
        <v>4090</v>
      </c>
    </row>
    <row r="5554" spans="1:4" x14ac:dyDescent="0.2">
      <c r="A5554" s="489" t="s">
        <v>9257</v>
      </c>
      <c r="B5554" s="489" t="s">
        <v>1184</v>
      </c>
      <c r="C5554" s="491">
        <v>12.010000000000002</v>
      </c>
      <c r="D5554" s="492" t="s">
        <v>4090</v>
      </c>
    </row>
    <row r="5555" spans="1:4" x14ac:dyDescent="0.2">
      <c r="A5555" s="489" t="s">
        <v>9257</v>
      </c>
      <c r="B5555" s="489" t="s">
        <v>1184</v>
      </c>
      <c r="C5555" s="491">
        <v>28.900000000000002</v>
      </c>
      <c r="D5555" s="492" t="s">
        <v>4090</v>
      </c>
    </row>
    <row r="5556" spans="1:4" x14ac:dyDescent="0.2">
      <c r="A5556" s="489" t="s">
        <v>9257</v>
      </c>
      <c r="B5556" s="489" t="s">
        <v>1184</v>
      </c>
      <c r="C5556" s="491">
        <v>13.46</v>
      </c>
      <c r="D5556" s="492" t="s">
        <v>4090</v>
      </c>
    </row>
    <row r="5557" spans="1:4" x14ac:dyDescent="0.2">
      <c r="A5557" s="489" t="s">
        <v>9257</v>
      </c>
      <c r="B5557" s="489" t="s">
        <v>1184</v>
      </c>
      <c r="C5557" s="491">
        <v>10</v>
      </c>
      <c r="D5557" s="492" t="s">
        <v>4090</v>
      </c>
    </row>
    <row r="5558" spans="1:4" x14ac:dyDescent="0.2">
      <c r="A5558" s="489" t="s">
        <v>9257</v>
      </c>
      <c r="B5558" s="489" t="s">
        <v>1184</v>
      </c>
      <c r="C5558" s="491">
        <v>135.36000000000001</v>
      </c>
      <c r="D5558" s="492" t="s">
        <v>4090</v>
      </c>
    </row>
    <row r="5559" spans="1:4" x14ac:dyDescent="0.2">
      <c r="A5559" s="489" t="s">
        <v>9257</v>
      </c>
      <c r="B5559" s="489" t="s">
        <v>1184</v>
      </c>
      <c r="C5559" s="491">
        <v>14.15</v>
      </c>
      <c r="D5559" s="492" t="s">
        <v>4090</v>
      </c>
    </row>
    <row r="5560" spans="1:4" x14ac:dyDescent="0.2">
      <c r="A5560" s="489" t="s">
        <v>9257</v>
      </c>
      <c r="B5560" s="489" t="s">
        <v>1184</v>
      </c>
      <c r="C5560" s="491">
        <v>173.6</v>
      </c>
      <c r="D5560" s="492" t="s">
        <v>4090</v>
      </c>
    </row>
    <row r="5561" spans="1:4" x14ac:dyDescent="0.2">
      <c r="A5561" s="489" t="s">
        <v>9257</v>
      </c>
      <c r="B5561" s="489" t="s">
        <v>1184</v>
      </c>
      <c r="C5561" s="491">
        <v>43.2</v>
      </c>
      <c r="D5561" s="492" t="s">
        <v>4090</v>
      </c>
    </row>
    <row r="5562" spans="1:4" x14ac:dyDescent="0.2">
      <c r="A5562" s="489" t="s">
        <v>9257</v>
      </c>
      <c r="B5562" s="489" t="s">
        <v>1184</v>
      </c>
      <c r="C5562" s="491">
        <v>10.83</v>
      </c>
      <c r="D5562" s="492" t="s">
        <v>4090</v>
      </c>
    </row>
    <row r="5563" spans="1:4" x14ac:dyDescent="0.2">
      <c r="A5563" s="489" t="s">
        <v>9257</v>
      </c>
      <c r="B5563" s="489" t="s">
        <v>1184</v>
      </c>
      <c r="C5563" s="491">
        <v>10.92</v>
      </c>
      <c r="D5563" s="492" t="s">
        <v>4090</v>
      </c>
    </row>
    <row r="5564" spans="1:4" x14ac:dyDescent="0.2">
      <c r="A5564" s="489" t="s">
        <v>9257</v>
      </c>
      <c r="B5564" s="489" t="s">
        <v>1184</v>
      </c>
      <c r="C5564" s="491">
        <v>28.73</v>
      </c>
      <c r="D5564" s="492" t="s">
        <v>4090</v>
      </c>
    </row>
    <row r="5565" spans="1:4" x14ac:dyDescent="0.2">
      <c r="A5565" s="489" t="s">
        <v>9257</v>
      </c>
      <c r="B5565" s="489" t="s">
        <v>1184</v>
      </c>
      <c r="C5565" s="491">
        <v>13.509999999999998</v>
      </c>
      <c r="D5565" s="492" t="s">
        <v>4090</v>
      </c>
    </row>
    <row r="5566" spans="1:4" x14ac:dyDescent="0.2">
      <c r="A5566" s="489" t="s">
        <v>9257</v>
      </c>
      <c r="B5566" s="489" t="s">
        <v>1184</v>
      </c>
      <c r="C5566" s="491">
        <v>21.66</v>
      </c>
      <c r="D5566" s="492" t="s">
        <v>4090</v>
      </c>
    </row>
    <row r="5567" spans="1:4" x14ac:dyDescent="0.2">
      <c r="A5567" s="489" t="s">
        <v>9257</v>
      </c>
      <c r="B5567" s="489" t="s">
        <v>1184</v>
      </c>
      <c r="C5567" s="491">
        <v>14.829999999999998</v>
      </c>
      <c r="D5567" s="492" t="s">
        <v>4090</v>
      </c>
    </row>
    <row r="5568" spans="1:4" x14ac:dyDescent="0.2">
      <c r="A5568" s="489" t="s">
        <v>9257</v>
      </c>
      <c r="B5568" s="489" t="s">
        <v>1184</v>
      </c>
      <c r="C5568" s="491">
        <v>17.16</v>
      </c>
      <c r="D5568" s="492" t="s">
        <v>4090</v>
      </c>
    </row>
    <row r="5569" spans="1:4" x14ac:dyDescent="0.2">
      <c r="A5569" s="489" t="s">
        <v>9257</v>
      </c>
      <c r="B5569" s="489" t="s">
        <v>1184</v>
      </c>
      <c r="C5569" s="491">
        <v>13.75</v>
      </c>
      <c r="D5569" s="492" t="s">
        <v>4090</v>
      </c>
    </row>
    <row r="5570" spans="1:4" x14ac:dyDescent="0.2">
      <c r="A5570" s="489" t="s">
        <v>9257</v>
      </c>
      <c r="B5570" s="489" t="s">
        <v>1184</v>
      </c>
      <c r="C5570" s="491">
        <v>23.78</v>
      </c>
      <c r="D5570" s="492" t="s">
        <v>4090</v>
      </c>
    </row>
    <row r="5571" spans="1:4" x14ac:dyDescent="0.2">
      <c r="A5571" s="489" t="s">
        <v>9257</v>
      </c>
      <c r="B5571" s="489" t="s">
        <v>1184</v>
      </c>
      <c r="C5571" s="491">
        <v>46.51</v>
      </c>
      <c r="D5571" s="492" t="s">
        <v>4090</v>
      </c>
    </row>
    <row r="5572" spans="1:4" x14ac:dyDescent="0.2">
      <c r="A5572" s="489" t="s">
        <v>9257</v>
      </c>
      <c r="B5572" s="489" t="s">
        <v>1184</v>
      </c>
      <c r="C5572" s="491">
        <v>22.75</v>
      </c>
      <c r="D5572" s="492" t="s">
        <v>4090</v>
      </c>
    </row>
    <row r="5573" spans="1:4" x14ac:dyDescent="0.2">
      <c r="A5573" s="489" t="s">
        <v>9257</v>
      </c>
      <c r="B5573" s="489" t="s">
        <v>1184</v>
      </c>
      <c r="C5573" s="491">
        <v>29.519999999999996</v>
      </c>
      <c r="D5573" s="492" t="s">
        <v>4090</v>
      </c>
    </row>
    <row r="5574" spans="1:4" x14ac:dyDescent="0.2">
      <c r="A5574" s="489" t="s">
        <v>9257</v>
      </c>
      <c r="B5574" s="489" t="s">
        <v>1184</v>
      </c>
      <c r="C5574" s="491">
        <v>72.13</v>
      </c>
      <c r="D5574" s="492" t="s">
        <v>4090</v>
      </c>
    </row>
    <row r="5575" spans="1:4" x14ac:dyDescent="0.2">
      <c r="A5575" s="489" t="s">
        <v>9257</v>
      </c>
      <c r="B5575" s="489" t="s">
        <v>1184</v>
      </c>
      <c r="C5575" s="491">
        <v>11.280000000000001</v>
      </c>
      <c r="D5575" s="492" t="s">
        <v>4090</v>
      </c>
    </row>
    <row r="5576" spans="1:4" x14ac:dyDescent="0.2">
      <c r="A5576" s="489" t="s">
        <v>9257</v>
      </c>
      <c r="B5576" s="489" t="s">
        <v>1184</v>
      </c>
      <c r="C5576" s="491">
        <v>28.740000000000002</v>
      </c>
      <c r="D5576" s="492" t="s">
        <v>4090</v>
      </c>
    </row>
    <row r="5577" spans="1:4" x14ac:dyDescent="0.2">
      <c r="A5577" s="489" t="s">
        <v>9257</v>
      </c>
      <c r="B5577" s="489" t="s">
        <v>1184</v>
      </c>
      <c r="C5577" s="491">
        <v>14.73</v>
      </c>
      <c r="D5577" s="492" t="s">
        <v>4090</v>
      </c>
    </row>
    <row r="5578" spans="1:4" x14ac:dyDescent="0.2">
      <c r="A5578" s="489" t="s">
        <v>9257</v>
      </c>
      <c r="B5578" s="489" t="s">
        <v>1184</v>
      </c>
      <c r="C5578" s="491">
        <v>17.809999999999999</v>
      </c>
      <c r="D5578" s="492" t="s">
        <v>4090</v>
      </c>
    </row>
    <row r="5579" spans="1:4" x14ac:dyDescent="0.2">
      <c r="A5579" s="489" t="s">
        <v>9257</v>
      </c>
      <c r="B5579" s="489" t="s">
        <v>1184</v>
      </c>
      <c r="C5579" s="491">
        <v>16.100000000000001</v>
      </c>
      <c r="D5579" s="492" t="s">
        <v>4090</v>
      </c>
    </row>
    <row r="5580" spans="1:4" x14ac:dyDescent="0.2">
      <c r="A5580" s="489" t="s">
        <v>9257</v>
      </c>
      <c r="B5580" s="489" t="s">
        <v>1184</v>
      </c>
      <c r="C5580" s="491">
        <v>9.98</v>
      </c>
      <c r="D5580" s="492" t="s">
        <v>4090</v>
      </c>
    </row>
    <row r="5581" spans="1:4" x14ac:dyDescent="0.2">
      <c r="A5581" s="489" t="s">
        <v>9257</v>
      </c>
      <c r="B5581" s="489" t="s">
        <v>1184</v>
      </c>
      <c r="C5581" s="491">
        <v>9.879999999999999</v>
      </c>
      <c r="D5581" s="492" t="s">
        <v>4090</v>
      </c>
    </row>
    <row r="5582" spans="1:4" x14ac:dyDescent="0.2">
      <c r="A5582" s="489" t="s">
        <v>9257</v>
      </c>
      <c r="B5582" s="489" t="s">
        <v>1184</v>
      </c>
      <c r="C5582" s="491">
        <v>18.729999999999997</v>
      </c>
      <c r="D5582" s="492" t="s">
        <v>4090</v>
      </c>
    </row>
    <row r="5583" spans="1:4" x14ac:dyDescent="0.2">
      <c r="A5583" s="489" t="s">
        <v>9257</v>
      </c>
      <c r="B5583" s="489" t="s">
        <v>1184</v>
      </c>
      <c r="C5583" s="491">
        <v>73.890000000000015</v>
      </c>
      <c r="D5583" s="492" t="s">
        <v>4090</v>
      </c>
    </row>
    <row r="5584" spans="1:4" x14ac:dyDescent="0.2">
      <c r="A5584" s="489" t="s">
        <v>9257</v>
      </c>
      <c r="B5584" s="489" t="s">
        <v>1184</v>
      </c>
      <c r="C5584" s="491">
        <v>12.090000000000002</v>
      </c>
      <c r="D5584" s="492" t="s">
        <v>4090</v>
      </c>
    </row>
    <row r="5585" spans="1:4" x14ac:dyDescent="0.2">
      <c r="A5585" s="489" t="s">
        <v>9257</v>
      </c>
      <c r="B5585" s="489" t="s">
        <v>1184</v>
      </c>
      <c r="C5585" s="491">
        <v>6.8900000000000006</v>
      </c>
      <c r="D5585" s="492" t="s">
        <v>4090</v>
      </c>
    </row>
    <row r="5586" spans="1:4" x14ac:dyDescent="0.2">
      <c r="A5586" s="489" t="s">
        <v>9257</v>
      </c>
      <c r="B5586" s="489" t="s">
        <v>1184</v>
      </c>
      <c r="C5586" s="491">
        <v>19.590000000000003</v>
      </c>
      <c r="D5586" s="492" t="s">
        <v>4090</v>
      </c>
    </row>
    <row r="5587" spans="1:4" x14ac:dyDescent="0.2">
      <c r="A5587" s="489" t="s">
        <v>9257</v>
      </c>
      <c r="B5587" s="489" t="s">
        <v>1184</v>
      </c>
      <c r="C5587" s="491">
        <v>22.610000000000003</v>
      </c>
      <c r="D5587" s="492" t="s">
        <v>4090</v>
      </c>
    </row>
    <row r="5588" spans="1:4" x14ac:dyDescent="0.2">
      <c r="A5588" s="489" t="s">
        <v>9257</v>
      </c>
      <c r="B5588" s="489" t="s">
        <v>1184</v>
      </c>
      <c r="C5588" s="491">
        <v>7.5600000000000005</v>
      </c>
      <c r="D5588" s="492" t="s">
        <v>4090</v>
      </c>
    </row>
    <row r="5589" spans="1:4" x14ac:dyDescent="0.2">
      <c r="A5589" s="489" t="s">
        <v>9257</v>
      </c>
      <c r="B5589" s="489" t="s">
        <v>1184</v>
      </c>
      <c r="C5589" s="491">
        <v>9.1199999999999992</v>
      </c>
      <c r="D5589" s="492" t="s">
        <v>4090</v>
      </c>
    </row>
    <row r="5590" spans="1:4" x14ac:dyDescent="0.2">
      <c r="A5590" s="489" t="s">
        <v>9257</v>
      </c>
      <c r="B5590" s="489" t="s">
        <v>1184</v>
      </c>
      <c r="C5590" s="491">
        <v>47.36</v>
      </c>
      <c r="D5590" s="492" t="s">
        <v>4090</v>
      </c>
    </row>
    <row r="5591" spans="1:4" x14ac:dyDescent="0.2">
      <c r="A5591" s="489" t="s">
        <v>9257</v>
      </c>
      <c r="B5591" s="489" t="s">
        <v>1184</v>
      </c>
      <c r="C5591" s="491">
        <v>26.82</v>
      </c>
      <c r="D5591" s="492" t="s">
        <v>4090</v>
      </c>
    </row>
    <row r="5592" spans="1:4" x14ac:dyDescent="0.2">
      <c r="A5592" s="489" t="s">
        <v>9257</v>
      </c>
      <c r="B5592" s="489" t="s">
        <v>1184</v>
      </c>
      <c r="C5592" s="491">
        <v>13.080000000000002</v>
      </c>
      <c r="D5592" s="492" t="s">
        <v>4090</v>
      </c>
    </row>
    <row r="5593" spans="1:4" x14ac:dyDescent="0.2">
      <c r="A5593" s="489" t="s">
        <v>9257</v>
      </c>
      <c r="B5593" s="489" t="s">
        <v>1184</v>
      </c>
      <c r="C5593" s="491">
        <v>29.130000000000003</v>
      </c>
      <c r="D5593" s="492" t="s">
        <v>4090</v>
      </c>
    </row>
    <row r="5594" spans="1:4" x14ac:dyDescent="0.2">
      <c r="A5594" s="489" t="s">
        <v>9257</v>
      </c>
      <c r="B5594" s="489" t="s">
        <v>1184</v>
      </c>
      <c r="C5594" s="491">
        <v>54.040000000000006</v>
      </c>
      <c r="D5594" s="492" t="s">
        <v>4090</v>
      </c>
    </row>
    <row r="5595" spans="1:4" x14ac:dyDescent="0.2">
      <c r="A5595" s="489" t="s">
        <v>9257</v>
      </c>
      <c r="B5595" s="489" t="s">
        <v>1184</v>
      </c>
      <c r="C5595" s="491">
        <v>28.73</v>
      </c>
      <c r="D5595" s="492" t="s">
        <v>4090</v>
      </c>
    </row>
    <row r="5596" spans="1:4" x14ac:dyDescent="0.2">
      <c r="A5596" s="489" t="s">
        <v>9257</v>
      </c>
      <c r="B5596" s="489" t="s">
        <v>1184</v>
      </c>
      <c r="C5596" s="491">
        <v>17.28</v>
      </c>
      <c r="D5596" s="492" t="s">
        <v>4090</v>
      </c>
    </row>
    <row r="5597" spans="1:4" x14ac:dyDescent="0.2">
      <c r="A5597" s="489" t="s">
        <v>9257</v>
      </c>
      <c r="B5597" s="489" t="s">
        <v>1184</v>
      </c>
      <c r="C5597" s="491">
        <v>12.129999999999999</v>
      </c>
      <c r="D5597" s="492" t="s">
        <v>4090</v>
      </c>
    </row>
    <row r="5598" spans="1:4" x14ac:dyDescent="0.2">
      <c r="A5598" s="489" t="s">
        <v>9257</v>
      </c>
      <c r="B5598" s="489" t="s">
        <v>1184</v>
      </c>
      <c r="C5598" s="491">
        <v>242.62000000000003</v>
      </c>
      <c r="D5598" s="492" t="s">
        <v>4090</v>
      </c>
    </row>
    <row r="5599" spans="1:4" x14ac:dyDescent="0.2">
      <c r="A5599" s="489" t="s">
        <v>9257</v>
      </c>
      <c r="B5599" s="489" t="s">
        <v>1184</v>
      </c>
      <c r="C5599" s="491">
        <v>5.8699999999999992</v>
      </c>
      <c r="D5599" s="492" t="s">
        <v>4090</v>
      </c>
    </row>
    <row r="5600" spans="1:4" x14ac:dyDescent="0.2">
      <c r="A5600" s="489" t="s">
        <v>9257</v>
      </c>
      <c r="B5600" s="489" t="s">
        <v>1184</v>
      </c>
      <c r="C5600" s="491">
        <v>25.06</v>
      </c>
      <c r="D5600" s="492" t="s">
        <v>4090</v>
      </c>
    </row>
    <row r="5601" spans="1:4" x14ac:dyDescent="0.2">
      <c r="A5601" s="489" t="s">
        <v>9257</v>
      </c>
      <c r="B5601" s="489" t="s">
        <v>1184</v>
      </c>
      <c r="C5601" s="491">
        <v>31.270000000000003</v>
      </c>
      <c r="D5601" s="492" t="s">
        <v>4090</v>
      </c>
    </row>
    <row r="5602" spans="1:4" x14ac:dyDescent="0.2">
      <c r="A5602" s="489" t="s">
        <v>9257</v>
      </c>
      <c r="B5602" s="489" t="s">
        <v>1184</v>
      </c>
      <c r="C5602" s="491">
        <v>13.660000000000002</v>
      </c>
      <c r="D5602" s="492" t="s">
        <v>4090</v>
      </c>
    </row>
    <row r="5603" spans="1:4" x14ac:dyDescent="0.2">
      <c r="A5603" s="489" t="s">
        <v>9257</v>
      </c>
      <c r="B5603" s="489" t="s">
        <v>1184</v>
      </c>
      <c r="C5603" s="491">
        <v>11.91</v>
      </c>
      <c r="D5603" s="492" t="s">
        <v>4090</v>
      </c>
    </row>
    <row r="5604" spans="1:4" x14ac:dyDescent="0.2">
      <c r="A5604" s="489" t="s">
        <v>9257</v>
      </c>
      <c r="B5604" s="489" t="s">
        <v>1184</v>
      </c>
      <c r="C5604" s="491">
        <v>35.260000000000005</v>
      </c>
      <c r="D5604" s="492" t="s">
        <v>4090</v>
      </c>
    </row>
    <row r="5605" spans="1:4" x14ac:dyDescent="0.2">
      <c r="A5605" s="489" t="s">
        <v>9257</v>
      </c>
      <c r="B5605" s="489" t="s">
        <v>1184</v>
      </c>
      <c r="C5605" s="491">
        <v>26.450000000000003</v>
      </c>
      <c r="D5605" s="492" t="s">
        <v>4090</v>
      </c>
    </row>
    <row r="5606" spans="1:4" x14ac:dyDescent="0.2">
      <c r="A5606" s="489" t="s">
        <v>9257</v>
      </c>
      <c r="B5606" s="489" t="s">
        <v>1184</v>
      </c>
      <c r="C5606" s="491">
        <v>52.04</v>
      </c>
      <c r="D5606" s="492" t="s">
        <v>4090</v>
      </c>
    </row>
    <row r="5607" spans="1:4" x14ac:dyDescent="0.2">
      <c r="A5607" s="489" t="s">
        <v>9257</v>
      </c>
      <c r="B5607" s="489" t="s">
        <v>1184</v>
      </c>
      <c r="C5607" s="491">
        <v>13.31</v>
      </c>
      <c r="D5607" s="492" t="s">
        <v>4090</v>
      </c>
    </row>
    <row r="5608" spans="1:4" x14ac:dyDescent="0.2">
      <c r="A5608" s="489" t="s">
        <v>9257</v>
      </c>
      <c r="B5608" s="489" t="s">
        <v>1184</v>
      </c>
      <c r="C5608" s="491">
        <v>63.139999999999993</v>
      </c>
      <c r="D5608" s="492" t="s">
        <v>4090</v>
      </c>
    </row>
    <row r="5609" spans="1:4" x14ac:dyDescent="0.2">
      <c r="A5609" s="489" t="s">
        <v>9257</v>
      </c>
      <c r="B5609" s="489" t="s">
        <v>1184</v>
      </c>
      <c r="C5609" s="491">
        <v>15.100000000000001</v>
      </c>
      <c r="D5609" s="492" t="s">
        <v>4090</v>
      </c>
    </row>
    <row r="5610" spans="1:4" x14ac:dyDescent="0.2">
      <c r="A5610" s="489" t="s">
        <v>9257</v>
      </c>
      <c r="B5610" s="489" t="s">
        <v>1184</v>
      </c>
      <c r="C5610" s="491">
        <v>40.56</v>
      </c>
      <c r="D5610" s="492" t="s">
        <v>4090</v>
      </c>
    </row>
    <row r="5611" spans="1:4" x14ac:dyDescent="0.2">
      <c r="A5611" s="489" t="s">
        <v>9257</v>
      </c>
      <c r="B5611" s="489" t="s">
        <v>1184</v>
      </c>
      <c r="C5611" s="491">
        <v>38.409999999999997</v>
      </c>
      <c r="D5611" s="492" t="s">
        <v>4090</v>
      </c>
    </row>
    <row r="5612" spans="1:4" x14ac:dyDescent="0.2">
      <c r="A5612" s="489" t="s">
        <v>9257</v>
      </c>
      <c r="B5612" s="489" t="s">
        <v>1184</v>
      </c>
      <c r="C5612" s="491">
        <v>19.29</v>
      </c>
      <c r="D5612" s="492" t="s">
        <v>4090</v>
      </c>
    </row>
    <row r="5613" spans="1:4" x14ac:dyDescent="0.2">
      <c r="A5613" s="489" t="s">
        <v>9257</v>
      </c>
      <c r="B5613" s="489" t="s">
        <v>1184</v>
      </c>
      <c r="C5613" s="491">
        <v>10.98</v>
      </c>
      <c r="D5613" s="492" t="s">
        <v>4090</v>
      </c>
    </row>
    <row r="5614" spans="1:4" x14ac:dyDescent="0.2">
      <c r="A5614" s="489" t="s">
        <v>9257</v>
      </c>
      <c r="B5614" s="489" t="s">
        <v>1184</v>
      </c>
      <c r="C5614" s="491">
        <v>58.260000000000005</v>
      </c>
      <c r="D5614" s="492" t="s">
        <v>4090</v>
      </c>
    </row>
    <row r="5615" spans="1:4" x14ac:dyDescent="0.2">
      <c r="A5615" s="489" t="s">
        <v>9257</v>
      </c>
      <c r="B5615" s="489" t="s">
        <v>1184</v>
      </c>
      <c r="C5615" s="491">
        <v>10.399999999999999</v>
      </c>
      <c r="D5615" s="492" t="s">
        <v>4090</v>
      </c>
    </row>
    <row r="5616" spans="1:4" x14ac:dyDescent="0.2">
      <c r="A5616" s="489" t="s">
        <v>9257</v>
      </c>
      <c r="B5616" s="489" t="s">
        <v>1184</v>
      </c>
      <c r="C5616" s="491">
        <v>12.11</v>
      </c>
      <c r="D5616" s="492" t="s">
        <v>4090</v>
      </c>
    </row>
    <row r="5617" spans="1:4" x14ac:dyDescent="0.2">
      <c r="A5617" s="489" t="s">
        <v>9257</v>
      </c>
      <c r="B5617" s="489" t="s">
        <v>1184</v>
      </c>
      <c r="C5617" s="491">
        <v>13.509999999999998</v>
      </c>
      <c r="D5617" s="492" t="s">
        <v>4090</v>
      </c>
    </row>
    <row r="5618" spans="1:4" x14ac:dyDescent="0.2">
      <c r="A5618" s="489" t="s">
        <v>9257</v>
      </c>
      <c r="B5618" s="489" t="s">
        <v>1184</v>
      </c>
      <c r="C5618" s="491">
        <v>2.7699999999999996</v>
      </c>
      <c r="D5618" s="492" t="s">
        <v>4090</v>
      </c>
    </row>
    <row r="5619" spans="1:4" x14ac:dyDescent="0.2">
      <c r="A5619" s="489" t="s">
        <v>9257</v>
      </c>
      <c r="B5619" s="489" t="s">
        <v>1184</v>
      </c>
      <c r="C5619" s="491">
        <v>11.579999999999998</v>
      </c>
      <c r="D5619" s="492" t="s">
        <v>4090</v>
      </c>
    </row>
    <row r="5620" spans="1:4" x14ac:dyDescent="0.2">
      <c r="A5620" s="489" t="s">
        <v>9257</v>
      </c>
      <c r="B5620" s="489" t="s">
        <v>1184</v>
      </c>
      <c r="C5620" s="491">
        <v>18.59</v>
      </c>
      <c r="D5620" s="492" t="s">
        <v>4090</v>
      </c>
    </row>
    <row r="5621" spans="1:4" x14ac:dyDescent="0.2">
      <c r="A5621" s="489" t="s">
        <v>9257</v>
      </c>
      <c r="B5621" s="489" t="s">
        <v>1184</v>
      </c>
      <c r="C5621" s="491">
        <v>21.7</v>
      </c>
      <c r="D5621" s="492" t="s">
        <v>4090</v>
      </c>
    </row>
    <row r="5622" spans="1:4" x14ac:dyDescent="0.2">
      <c r="A5622" s="489" t="s">
        <v>9257</v>
      </c>
      <c r="B5622" s="489" t="s">
        <v>1184</v>
      </c>
      <c r="C5622" s="491">
        <v>7.5299999999999994</v>
      </c>
      <c r="D5622" s="492" t="s">
        <v>4090</v>
      </c>
    </row>
    <row r="5623" spans="1:4" x14ac:dyDescent="0.2">
      <c r="A5623" s="489" t="s">
        <v>9257</v>
      </c>
      <c r="B5623" s="489" t="s">
        <v>1184</v>
      </c>
      <c r="C5623" s="491">
        <v>118.68</v>
      </c>
      <c r="D5623" s="492" t="s">
        <v>4090</v>
      </c>
    </row>
    <row r="5624" spans="1:4" x14ac:dyDescent="0.2">
      <c r="A5624" s="489" t="s">
        <v>9257</v>
      </c>
      <c r="B5624" s="489" t="s">
        <v>1184</v>
      </c>
      <c r="C5624" s="491">
        <v>37.69</v>
      </c>
      <c r="D5624" s="492" t="s">
        <v>4090</v>
      </c>
    </row>
    <row r="5625" spans="1:4" x14ac:dyDescent="0.2">
      <c r="A5625" s="489" t="s">
        <v>9257</v>
      </c>
      <c r="B5625" s="489" t="s">
        <v>1184</v>
      </c>
      <c r="C5625" s="491">
        <v>24.7</v>
      </c>
      <c r="D5625" s="492" t="s">
        <v>4090</v>
      </c>
    </row>
    <row r="5626" spans="1:4" x14ac:dyDescent="0.2">
      <c r="A5626" s="489" t="s">
        <v>9257</v>
      </c>
      <c r="B5626" s="489" t="s">
        <v>1184</v>
      </c>
      <c r="C5626" s="491">
        <v>6.79</v>
      </c>
      <c r="D5626" s="492" t="s">
        <v>4090</v>
      </c>
    </row>
    <row r="5627" spans="1:4" x14ac:dyDescent="0.2">
      <c r="A5627" s="489" t="s">
        <v>9257</v>
      </c>
      <c r="B5627" s="489" t="s">
        <v>1184</v>
      </c>
      <c r="C5627" s="491">
        <v>5.21</v>
      </c>
      <c r="D5627" s="492" t="s">
        <v>4090</v>
      </c>
    </row>
    <row r="5628" spans="1:4" x14ac:dyDescent="0.2">
      <c r="A5628" s="489" t="s">
        <v>9257</v>
      </c>
      <c r="B5628" s="489" t="s">
        <v>1184</v>
      </c>
      <c r="C5628" s="491">
        <v>30.22</v>
      </c>
      <c r="D5628" s="492" t="s">
        <v>4090</v>
      </c>
    </row>
    <row r="5629" spans="1:4" x14ac:dyDescent="0.2">
      <c r="A5629" s="489" t="s">
        <v>9257</v>
      </c>
      <c r="B5629" s="489" t="s">
        <v>1184</v>
      </c>
      <c r="C5629" s="491">
        <v>20.37</v>
      </c>
      <c r="D5629" s="492" t="s">
        <v>4090</v>
      </c>
    </row>
    <row r="5630" spans="1:4" x14ac:dyDescent="0.2">
      <c r="A5630" s="489" t="s">
        <v>9257</v>
      </c>
      <c r="B5630" s="489" t="s">
        <v>1184</v>
      </c>
      <c r="C5630" s="491">
        <v>42.04</v>
      </c>
      <c r="D5630" s="492" t="s">
        <v>4090</v>
      </c>
    </row>
    <row r="5631" spans="1:4" x14ac:dyDescent="0.2">
      <c r="A5631" s="489" t="s">
        <v>9257</v>
      </c>
      <c r="B5631" s="489" t="s">
        <v>1184</v>
      </c>
      <c r="C5631" s="491">
        <v>11.209999999999999</v>
      </c>
      <c r="D5631" s="492" t="s">
        <v>4090</v>
      </c>
    </row>
    <row r="5632" spans="1:4" x14ac:dyDescent="0.2">
      <c r="A5632" s="489" t="s">
        <v>9257</v>
      </c>
      <c r="B5632" s="489" t="s">
        <v>1184</v>
      </c>
      <c r="C5632" s="491">
        <v>22.18</v>
      </c>
      <c r="D5632" s="492" t="s">
        <v>4090</v>
      </c>
    </row>
    <row r="5633" spans="1:4" x14ac:dyDescent="0.2">
      <c r="A5633" s="489" t="s">
        <v>9257</v>
      </c>
      <c r="B5633" s="489" t="s">
        <v>1184</v>
      </c>
      <c r="C5633" s="491">
        <v>12.500000000000002</v>
      </c>
      <c r="D5633" s="492" t="s">
        <v>4090</v>
      </c>
    </row>
    <row r="5634" spans="1:4" x14ac:dyDescent="0.2">
      <c r="A5634" s="489" t="s">
        <v>9257</v>
      </c>
      <c r="B5634" s="489" t="s">
        <v>1184</v>
      </c>
      <c r="C5634" s="491">
        <v>17.270000000000003</v>
      </c>
      <c r="D5634" s="492" t="s">
        <v>4090</v>
      </c>
    </row>
    <row r="5635" spans="1:4" x14ac:dyDescent="0.2">
      <c r="A5635" s="489" t="s">
        <v>9257</v>
      </c>
      <c r="B5635" s="489" t="s">
        <v>1184</v>
      </c>
      <c r="C5635" s="491">
        <v>26.460000000000004</v>
      </c>
      <c r="D5635" s="492" t="s">
        <v>4090</v>
      </c>
    </row>
    <row r="5636" spans="1:4" x14ac:dyDescent="0.2">
      <c r="A5636" s="489" t="s">
        <v>9257</v>
      </c>
      <c r="B5636" s="489" t="s">
        <v>1184</v>
      </c>
      <c r="C5636" s="491">
        <v>84.16</v>
      </c>
      <c r="D5636" s="492" t="s">
        <v>4090</v>
      </c>
    </row>
    <row r="5637" spans="1:4" x14ac:dyDescent="0.2">
      <c r="A5637" s="489" t="s">
        <v>9257</v>
      </c>
      <c r="B5637" s="489" t="s">
        <v>1184</v>
      </c>
      <c r="C5637" s="491">
        <v>36.700000000000003</v>
      </c>
      <c r="D5637" s="492" t="s">
        <v>4090</v>
      </c>
    </row>
    <row r="5638" spans="1:4" x14ac:dyDescent="0.2">
      <c r="A5638" s="489" t="s">
        <v>9257</v>
      </c>
      <c r="B5638" s="489" t="s">
        <v>1184</v>
      </c>
      <c r="C5638" s="491">
        <v>9.7100000000000009</v>
      </c>
      <c r="D5638" s="492" t="s">
        <v>4090</v>
      </c>
    </row>
    <row r="5639" spans="1:4" x14ac:dyDescent="0.2">
      <c r="A5639" s="489" t="s">
        <v>9257</v>
      </c>
      <c r="B5639" s="489" t="s">
        <v>1184</v>
      </c>
      <c r="C5639" s="491">
        <v>15.36</v>
      </c>
      <c r="D5639" s="492" t="s">
        <v>4090</v>
      </c>
    </row>
    <row r="5640" spans="1:4" x14ac:dyDescent="0.2">
      <c r="A5640" s="489" t="s">
        <v>9257</v>
      </c>
      <c r="B5640" s="489" t="s">
        <v>1184</v>
      </c>
      <c r="C5640" s="491">
        <v>72.180000000000007</v>
      </c>
      <c r="D5640" s="492" t="s">
        <v>4090</v>
      </c>
    </row>
    <row r="5641" spans="1:4" x14ac:dyDescent="0.2">
      <c r="A5641" s="489" t="s">
        <v>9257</v>
      </c>
      <c r="B5641" s="489" t="s">
        <v>1184</v>
      </c>
      <c r="C5641" s="491">
        <v>12.500000000000002</v>
      </c>
      <c r="D5641" s="492" t="s">
        <v>4090</v>
      </c>
    </row>
    <row r="5642" spans="1:4" x14ac:dyDescent="0.2">
      <c r="A5642" s="489" t="s">
        <v>9257</v>
      </c>
      <c r="B5642" s="489" t="s">
        <v>1184</v>
      </c>
      <c r="C5642" s="491">
        <v>27.37</v>
      </c>
      <c r="D5642" s="492" t="s">
        <v>4090</v>
      </c>
    </row>
    <row r="5643" spans="1:4" x14ac:dyDescent="0.2">
      <c r="A5643" s="489" t="s">
        <v>9257</v>
      </c>
      <c r="B5643" s="489" t="s">
        <v>1184</v>
      </c>
      <c r="C5643" s="491">
        <v>10.160000000000002</v>
      </c>
      <c r="D5643" s="492" t="s">
        <v>4090</v>
      </c>
    </row>
    <row r="5644" spans="1:4" x14ac:dyDescent="0.2">
      <c r="A5644" s="489" t="s">
        <v>9257</v>
      </c>
      <c r="B5644" s="489" t="s">
        <v>1184</v>
      </c>
      <c r="C5644" s="491">
        <v>11.39</v>
      </c>
      <c r="D5644" s="492" t="s">
        <v>4090</v>
      </c>
    </row>
    <row r="5645" spans="1:4" x14ac:dyDescent="0.2">
      <c r="A5645" s="489" t="s">
        <v>9257</v>
      </c>
      <c r="B5645" s="489" t="s">
        <v>1184</v>
      </c>
      <c r="C5645" s="491">
        <v>9.17</v>
      </c>
      <c r="D5645" s="492" t="s">
        <v>4090</v>
      </c>
    </row>
    <row r="5646" spans="1:4" x14ac:dyDescent="0.2">
      <c r="A5646" s="489" t="s">
        <v>9257</v>
      </c>
      <c r="B5646" s="489" t="s">
        <v>1184</v>
      </c>
      <c r="C5646" s="491">
        <v>11.760000000000002</v>
      </c>
      <c r="D5646" s="492" t="s">
        <v>4090</v>
      </c>
    </row>
    <row r="5647" spans="1:4" x14ac:dyDescent="0.2">
      <c r="A5647" s="489" t="s">
        <v>9257</v>
      </c>
      <c r="B5647" s="489" t="s">
        <v>1184</v>
      </c>
      <c r="C5647" s="491">
        <v>14.030000000000001</v>
      </c>
      <c r="D5647" s="492" t="s">
        <v>4090</v>
      </c>
    </row>
    <row r="5648" spans="1:4" x14ac:dyDescent="0.2">
      <c r="A5648" s="489" t="s">
        <v>9257</v>
      </c>
      <c r="B5648" s="489" t="s">
        <v>1184</v>
      </c>
      <c r="C5648" s="491">
        <v>15.410000000000002</v>
      </c>
      <c r="D5648" s="492" t="s">
        <v>4090</v>
      </c>
    </row>
    <row r="5649" spans="1:4" x14ac:dyDescent="0.2">
      <c r="A5649" s="489" t="s">
        <v>9257</v>
      </c>
      <c r="B5649" s="489" t="s">
        <v>1184</v>
      </c>
      <c r="C5649" s="491">
        <v>10.81</v>
      </c>
      <c r="D5649" s="492" t="s">
        <v>4090</v>
      </c>
    </row>
    <row r="5650" spans="1:4" x14ac:dyDescent="0.2">
      <c r="A5650" s="489" t="s">
        <v>9257</v>
      </c>
      <c r="B5650" s="489" t="s">
        <v>1184</v>
      </c>
      <c r="C5650" s="491">
        <v>31.47</v>
      </c>
      <c r="D5650" s="492" t="s">
        <v>4090</v>
      </c>
    </row>
    <row r="5651" spans="1:4" x14ac:dyDescent="0.2">
      <c r="A5651" s="489" t="s">
        <v>9257</v>
      </c>
      <c r="B5651" s="489" t="s">
        <v>1184</v>
      </c>
      <c r="C5651" s="491">
        <v>65.300000000000011</v>
      </c>
      <c r="D5651" s="492" t="s">
        <v>4090</v>
      </c>
    </row>
    <row r="5652" spans="1:4" x14ac:dyDescent="0.2">
      <c r="A5652" s="489" t="s">
        <v>9257</v>
      </c>
      <c r="B5652" s="489" t="s">
        <v>1184</v>
      </c>
      <c r="C5652" s="491">
        <v>23.419999999999998</v>
      </c>
      <c r="D5652" s="492" t="s">
        <v>4090</v>
      </c>
    </row>
    <row r="5653" spans="1:4" x14ac:dyDescent="0.2">
      <c r="A5653" s="489" t="s">
        <v>9257</v>
      </c>
      <c r="B5653" s="489" t="s">
        <v>1184</v>
      </c>
      <c r="C5653" s="491">
        <v>35.900000000000006</v>
      </c>
      <c r="D5653" s="492" t="s">
        <v>4090</v>
      </c>
    </row>
    <row r="5654" spans="1:4" x14ac:dyDescent="0.2">
      <c r="A5654" s="489" t="s">
        <v>9257</v>
      </c>
      <c r="B5654" s="489" t="s">
        <v>1184</v>
      </c>
      <c r="C5654" s="491">
        <v>13.280000000000001</v>
      </c>
      <c r="D5654" s="492" t="s">
        <v>4090</v>
      </c>
    </row>
    <row r="5655" spans="1:4" x14ac:dyDescent="0.2">
      <c r="A5655" s="489" t="s">
        <v>9257</v>
      </c>
      <c r="B5655" s="489" t="s">
        <v>1184</v>
      </c>
      <c r="C5655" s="491">
        <v>1.53</v>
      </c>
      <c r="D5655" s="492" t="s">
        <v>4090</v>
      </c>
    </row>
    <row r="5656" spans="1:4" x14ac:dyDescent="0.2">
      <c r="A5656" s="489" t="s">
        <v>9257</v>
      </c>
      <c r="B5656" s="489" t="s">
        <v>1184</v>
      </c>
      <c r="C5656" s="491">
        <v>98.179999999999993</v>
      </c>
      <c r="D5656" s="492" t="s">
        <v>4090</v>
      </c>
    </row>
    <row r="5657" spans="1:4" x14ac:dyDescent="0.2">
      <c r="A5657" s="489" t="s">
        <v>9257</v>
      </c>
      <c r="B5657" s="489" t="s">
        <v>1184</v>
      </c>
      <c r="C5657" s="491">
        <v>52.31</v>
      </c>
      <c r="D5657" s="492" t="s">
        <v>4090</v>
      </c>
    </row>
    <row r="5658" spans="1:4" x14ac:dyDescent="0.2">
      <c r="A5658" s="489" t="s">
        <v>9257</v>
      </c>
      <c r="B5658" s="489" t="s">
        <v>1184</v>
      </c>
      <c r="C5658" s="491">
        <v>11.760000000000002</v>
      </c>
      <c r="D5658" s="492" t="s">
        <v>4090</v>
      </c>
    </row>
    <row r="5659" spans="1:4" x14ac:dyDescent="0.2">
      <c r="A5659" s="489" t="s">
        <v>9257</v>
      </c>
      <c r="B5659" s="489" t="s">
        <v>1184</v>
      </c>
      <c r="C5659" s="491">
        <v>6.95</v>
      </c>
      <c r="D5659" s="492" t="s">
        <v>4090</v>
      </c>
    </row>
    <row r="5660" spans="1:4" x14ac:dyDescent="0.2">
      <c r="A5660" s="489" t="s">
        <v>9257</v>
      </c>
      <c r="B5660" s="489" t="s">
        <v>1184</v>
      </c>
      <c r="C5660" s="491">
        <v>11.940000000000001</v>
      </c>
      <c r="D5660" s="492" t="s">
        <v>4090</v>
      </c>
    </row>
    <row r="5661" spans="1:4" x14ac:dyDescent="0.2">
      <c r="A5661" s="489" t="s">
        <v>9257</v>
      </c>
      <c r="B5661" s="489" t="s">
        <v>1184</v>
      </c>
      <c r="C5661" s="491">
        <v>76.37</v>
      </c>
      <c r="D5661" s="492" t="s">
        <v>4090</v>
      </c>
    </row>
    <row r="5662" spans="1:4" x14ac:dyDescent="0.2">
      <c r="A5662" s="489" t="s">
        <v>9257</v>
      </c>
      <c r="B5662" s="489" t="s">
        <v>1184</v>
      </c>
      <c r="C5662" s="491">
        <v>24.35</v>
      </c>
      <c r="D5662" s="492" t="s">
        <v>4090</v>
      </c>
    </row>
    <row r="5663" spans="1:4" x14ac:dyDescent="0.2">
      <c r="A5663" s="489" t="s">
        <v>9257</v>
      </c>
      <c r="B5663" s="489" t="s">
        <v>1184</v>
      </c>
      <c r="C5663" s="491">
        <v>42.720000000000006</v>
      </c>
      <c r="D5663" s="492" t="s">
        <v>4090</v>
      </c>
    </row>
    <row r="5664" spans="1:4" x14ac:dyDescent="0.2">
      <c r="A5664" s="489" t="s">
        <v>9257</v>
      </c>
      <c r="B5664" s="489" t="s">
        <v>1184</v>
      </c>
      <c r="C5664" s="491">
        <v>12.89</v>
      </c>
      <c r="D5664" s="492" t="s">
        <v>4090</v>
      </c>
    </row>
    <row r="5665" spans="1:4" x14ac:dyDescent="0.2">
      <c r="A5665" s="489" t="s">
        <v>9257</v>
      </c>
      <c r="B5665" s="489" t="s">
        <v>1184</v>
      </c>
      <c r="C5665" s="491">
        <v>19.590000000000003</v>
      </c>
      <c r="D5665" s="492" t="s">
        <v>4090</v>
      </c>
    </row>
    <row r="5666" spans="1:4" x14ac:dyDescent="0.2">
      <c r="A5666" s="489" t="s">
        <v>9257</v>
      </c>
      <c r="B5666" s="489" t="s">
        <v>1184</v>
      </c>
      <c r="C5666" s="491">
        <v>19.959999999999997</v>
      </c>
      <c r="D5666" s="492" t="s">
        <v>4090</v>
      </c>
    </row>
    <row r="5667" spans="1:4" x14ac:dyDescent="0.2">
      <c r="A5667" s="489" t="s">
        <v>9257</v>
      </c>
      <c r="B5667" s="489" t="s">
        <v>1184</v>
      </c>
      <c r="C5667" s="491">
        <v>18.22</v>
      </c>
      <c r="D5667" s="492" t="s">
        <v>4090</v>
      </c>
    </row>
    <row r="5668" spans="1:4" x14ac:dyDescent="0.2">
      <c r="A5668" s="489" t="s">
        <v>9257</v>
      </c>
      <c r="B5668" s="489" t="s">
        <v>1184</v>
      </c>
      <c r="C5668" s="491">
        <v>324.08</v>
      </c>
      <c r="D5668" s="492" t="s">
        <v>4090</v>
      </c>
    </row>
    <row r="5669" spans="1:4" x14ac:dyDescent="0.2">
      <c r="A5669" s="489" t="s">
        <v>9257</v>
      </c>
      <c r="B5669" s="489" t="s">
        <v>1184</v>
      </c>
      <c r="C5669" s="491">
        <v>71.010000000000005</v>
      </c>
      <c r="D5669" s="492" t="s">
        <v>4090</v>
      </c>
    </row>
    <row r="5670" spans="1:4" x14ac:dyDescent="0.2">
      <c r="A5670" s="489" t="s">
        <v>9257</v>
      </c>
      <c r="B5670" s="489" t="s">
        <v>1184</v>
      </c>
      <c r="C5670" s="491">
        <v>10.35</v>
      </c>
      <c r="D5670" s="492" t="s">
        <v>4090</v>
      </c>
    </row>
    <row r="5671" spans="1:4" x14ac:dyDescent="0.2">
      <c r="A5671" s="489" t="s">
        <v>9257</v>
      </c>
      <c r="B5671" s="489" t="s">
        <v>1184</v>
      </c>
      <c r="C5671" s="491">
        <v>52.139999999999993</v>
      </c>
      <c r="D5671" s="492" t="s">
        <v>4090</v>
      </c>
    </row>
    <row r="5672" spans="1:4" x14ac:dyDescent="0.2">
      <c r="A5672" s="489" t="s">
        <v>9257</v>
      </c>
      <c r="B5672" s="489" t="s">
        <v>1184</v>
      </c>
      <c r="C5672" s="491">
        <v>73.430000000000007</v>
      </c>
      <c r="D5672" s="492" t="s">
        <v>4090</v>
      </c>
    </row>
    <row r="5673" spans="1:4" x14ac:dyDescent="0.2">
      <c r="A5673" s="489" t="s">
        <v>9257</v>
      </c>
      <c r="B5673" s="489" t="s">
        <v>1184</v>
      </c>
      <c r="C5673" s="491">
        <v>32.15</v>
      </c>
      <c r="D5673" s="492" t="s">
        <v>4090</v>
      </c>
    </row>
    <row r="5674" spans="1:4" x14ac:dyDescent="0.2">
      <c r="A5674" s="489" t="s">
        <v>9257</v>
      </c>
      <c r="B5674" s="489" t="s">
        <v>1184</v>
      </c>
      <c r="C5674" s="491">
        <v>19.64</v>
      </c>
      <c r="D5674" s="492" t="s">
        <v>4090</v>
      </c>
    </row>
    <row r="5675" spans="1:4" x14ac:dyDescent="0.2">
      <c r="A5675" s="489" t="s">
        <v>9257</v>
      </c>
      <c r="B5675" s="489" t="s">
        <v>1184</v>
      </c>
      <c r="C5675" s="491">
        <v>86.77000000000001</v>
      </c>
      <c r="D5675" s="492" t="s">
        <v>4090</v>
      </c>
    </row>
    <row r="5676" spans="1:4" x14ac:dyDescent="0.2">
      <c r="A5676" s="489" t="s">
        <v>9257</v>
      </c>
      <c r="B5676" s="489" t="s">
        <v>1184</v>
      </c>
      <c r="C5676" s="491">
        <v>20.54</v>
      </c>
      <c r="D5676" s="492" t="s">
        <v>4090</v>
      </c>
    </row>
    <row r="5677" spans="1:4" x14ac:dyDescent="0.2">
      <c r="A5677" s="489" t="s">
        <v>9257</v>
      </c>
      <c r="B5677" s="489" t="s">
        <v>1184</v>
      </c>
      <c r="C5677" s="491">
        <v>35.800000000000004</v>
      </c>
      <c r="D5677" s="492" t="s">
        <v>4090</v>
      </c>
    </row>
    <row r="5678" spans="1:4" x14ac:dyDescent="0.2">
      <c r="A5678" s="489" t="s">
        <v>9257</v>
      </c>
      <c r="B5678" s="489" t="s">
        <v>1184</v>
      </c>
      <c r="C5678" s="491">
        <v>8.0500000000000007</v>
      </c>
      <c r="D5678" s="492" t="s">
        <v>4090</v>
      </c>
    </row>
    <row r="5679" spans="1:4" x14ac:dyDescent="0.2">
      <c r="A5679" s="489" t="s">
        <v>9257</v>
      </c>
      <c r="B5679" s="489" t="s">
        <v>1184</v>
      </c>
      <c r="C5679" s="491">
        <v>14.099999999999998</v>
      </c>
      <c r="D5679" s="492" t="s">
        <v>4090</v>
      </c>
    </row>
    <row r="5680" spans="1:4" x14ac:dyDescent="0.2">
      <c r="A5680" s="489" t="s">
        <v>9257</v>
      </c>
      <c r="B5680" s="489" t="s">
        <v>1184</v>
      </c>
      <c r="C5680" s="491">
        <v>15.309999999999999</v>
      </c>
      <c r="D5680" s="492" t="s">
        <v>4090</v>
      </c>
    </row>
    <row r="5681" spans="1:4" x14ac:dyDescent="0.2">
      <c r="A5681" s="489" t="s">
        <v>9257</v>
      </c>
      <c r="B5681" s="489" t="s">
        <v>1184</v>
      </c>
      <c r="C5681" s="491">
        <v>4.62</v>
      </c>
      <c r="D5681" s="492" t="s">
        <v>4090</v>
      </c>
    </row>
    <row r="5682" spans="1:4" x14ac:dyDescent="0.2">
      <c r="A5682" s="489" t="s">
        <v>9257</v>
      </c>
      <c r="B5682" s="489" t="s">
        <v>1184</v>
      </c>
      <c r="C5682" s="491">
        <v>10.29</v>
      </c>
      <c r="D5682" s="492" t="s">
        <v>4090</v>
      </c>
    </row>
    <row r="5683" spans="1:4" x14ac:dyDescent="0.2">
      <c r="A5683" s="489" t="s">
        <v>9257</v>
      </c>
      <c r="B5683" s="489" t="s">
        <v>1184</v>
      </c>
      <c r="C5683" s="491">
        <v>14.86</v>
      </c>
      <c r="D5683" s="492" t="s">
        <v>4090</v>
      </c>
    </row>
    <row r="5684" spans="1:4" x14ac:dyDescent="0.2">
      <c r="A5684" s="489" t="s">
        <v>9257</v>
      </c>
      <c r="B5684" s="489" t="s">
        <v>1184</v>
      </c>
      <c r="C5684" s="491">
        <v>10.23</v>
      </c>
      <c r="D5684" s="492" t="s">
        <v>4090</v>
      </c>
    </row>
    <row r="5685" spans="1:4" x14ac:dyDescent="0.2">
      <c r="A5685" s="489" t="s">
        <v>9257</v>
      </c>
      <c r="B5685" s="489" t="s">
        <v>1184</v>
      </c>
      <c r="C5685" s="491">
        <v>69.290000000000006</v>
      </c>
      <c r="D5685" s="492" t="s">
        <v>4090</v>
      </c>
    </row>
    <row r="5686" spans="1:4" x14ac:dyDescent="0.2">
      <c r="A5686" s="489" t="s">
        <v>9257</v>
      </c>
      <c r="B5686" s="489" t="s">
        <v>1184</v>
      </c>
      <c r="C5686" s="491">
        <v>8.7999999999999989</v>
      </c>
      <c r="D5686" s="492" t="s">
        <v>4090</v>
      </c>
    </row>
    <row r="5687" spans="1:4" x14ac:dyDescent="0.2">
      <c r="A5687" s="489" t="s">
        <v>9257</v>
      </c>
      <c r="B5687" s="489" t="s">
        <v>1184</v>
      </c>
      <c r="C5687" s="491">
        <v>26.180000000000003</v>
      </c>
      <c r="D5687" s="492" t="s">
        <v>4090</v>
      </c>
    </row>
    <row r="5688" spans="1:4" x14ac:dyDescent="0.2">
      <c r="A5688" s="489" t="s">
        <v>9257</v>
      </c>
      <c r="B5688" s="489" t="s">
        <v>1184</v>
      </c>
      <c r="C5688" s="491">
        <v>13.8</v>
      </c>
      <c r="D5688" s="492" t="s">
        <v>4090</v>
      </c>
    </row>
    <row r="5689" spans="1:4" x14ac:dyDescent="0.2">
      <c r="A5689" s="489" t="s">
        <v>9257</v>
      </c>
      <c r="B5689" s="489" t="s">
        <v>1184</v>
      </c>
      <c r="C5689" s="491">
        <v>20.89</v>
      </c>
      <c r="D5689" s="492" t="s">
        <v>4090</v>
      </c>
    </row>
    <row r="5690" spans="1:4" x14ac:dyDescent="0.2">
      <c r="A5690" s="489" t="s">
        <v>9257</v>
      </c>
      <c r="B5690" s="489" t="s">
        <v>1184</v>
      </c>
      <c r="C5690" s="491">
        <v>14.05</v>
      </c>
      <c r="D5690" s="492" t="s">
        <v>4090</v>
      </c>
    </row>
    <row r="5691" spans="1:4" x14ac:dyDescent="0.2">
      <c r="A5691" s="489" t="s">
        <v>9257</v>
      </c>
      <c r="B5691" s="489" t="s">
        <v>1184</v>
      </c>
      <c r="C5691" s="491">
        <v>6.91</v>
      </c>
      <c r="D5691" s="492" t="s">
        <v>4090</v>
      </c>
    </row>
    <row r="5692" spans="1:4" x14ac:dyDescent="0.2">
      <c r="A5692" s="489" t="s">
        <v>9257</v>
      </c>
      <c r="B5692" s="489" t="s">
        <v>1184</v>
      </c>
      <c r="C5692" s="491">
        <v>17.47</v>
      </c>
      <c r="D5692" s="492" t="s">
        <v>4090</v>
      </c>
    </row>
    <row r="5693" spans="1:4" x14ac:dyDescent="0.2">
      <c r="A5693" s="489" t="s">
        <v>9257</v>
      </c>
      <c r="B5693" s="489" t="s">
        <v>1184</v>
      </c>
      <c r="C5693" s="491">
        <v>9.2800000000000011</v>
      </c>
      <c r="D5693" s="492" t="s">
        <v>4090</v>
      </c>
    </row>
    <row r="5694" spans="1:4" x14ac:dyDescent="0.2">
      <c r="A5694" s="489" t="s">
        <v>9257</v>
      </c>
      <c r="B5694" s="489" t="s">
        <v>1184</v>
      </c>
      <c r="C5694" s="491">
        <v>15</v>
      </c>
      <c r="D5694" s="492" t="s">
        <v>4090</v>
      </c>
    </row>
    <row r="5695" spans="1:4" x14ac:dyDescent="0.2">
      <c r="A5695" s="489" t="s">
        <v>9257</v>
      </c>
      <c r="B5695" s="489" t="s">
        <v>1184</v>
      </c>
      <c r="C5695" s="491">
        <v>174.09</v>
      </c>
      <c r="D5695" s="492" t="s">
        <v>4090</v>
      </c>
    </row>
    <row r="5696" spans="1:4" x14ac:dyDescent="0.2">
      <c r="A5696" s="489" t="s">
        <v>9257</v>
      </c>
      <c r="B5696" s="489" t="s">
        <v>1184</v>
      </c>
      <c r="C5696" s="491">
        <v>14.18</v>
      </c>
      <c r="D5696" s="492" t="s">
        <v>4090</v>
      </c>
    </row>
    <row r="5697" spans="1:4" x14ac:dyDescent="0.2">
      <c r="A5697" s="489" t="s">
        <v>9257</v>
      </c>
      <c r="B5697" s="489" t="s">
        <v>1184</v>
      </c>
      <c r="C5697" s="491">
        <v>18.39</v>
      </c>
      <c r="D5697" s="492" t="s">
        <v>4090</v>
      </c>
    </row>
    <row r="5698" spans="1:4" x14ac:dyDescent="0.2">
      <c r="A5698" s="489" t="s">
        <v>9257</v>
      </c>
      <c r="B5698" s="489" t="s">
        <v>1184</v>
      </c>
      <c r="C5698" s="491">
        <v>23.93</v>
      </c>
      <c r="D5698" s="492" t="s">
        <v>4090</v>
      </c>
    </row>
    <row r="5699" spans="1:4" x14ac:dyDescent="0.2">
      <c r="A5699" s="489" t="s">
        <v>9257</v>
      </c>
      <c r="B5699" s="489" t="s">
        <v>1184</v>
      </c>
      <c r="C5699" s="491">
        <v>8.9600000000000009</v>
      </c>
      <c r="D5699" s="492" t="s">
        <v>4090</v>
      </c>
    </row>
    <row r="5700" spans="1:4" x14ac:dyDescent="0.2">
      <c r="A5700" s="489" t="s">
        <v>9257</v>
      </c>
      <c r="B5700" s="489" t="s">
        <v>1184</v>
      </c>
      <c r="C5700" s="491">
        <v>33.570000000000007</v>
      </c>
      <c r="D5700" s="492" t="s">
        <v>4090</v>
      </c>
    </row>
    <row r="5701" spans="1:4" x14ac:dyDescent="0.2">
      <c r="A5701" s="489" t="s">
        <v>9257</v>
      </c>
      <c r="B5701" s="489" t="s">
        <v>1184</v>
      </c>
      <c r="C5701" s="491">
        <v>75.2</v>
      </c>
      <c r="D5701" s="492" t="s">
        <v>4090</v>
      </c>
    </row>
    <row r="5702" spans="1:4" x14ac:dyDescent="0.2">
      <c r="A5702" s="489" t="s">
        <v>9257</v>
      </c>
      <c r="B5702" s="489" t="s">
        <v>229</v>
      </c>
      <c r="C5702" s="491">
        <v>46.08</v>
      </c>
      <c r="D5702" s="492" t="s">
        <v>4090</v>
      </c>
    </row>
    <row r="5703" spans="1:4" x14ac:dyDescent="0.2">
      <c r="A5703" s="489" t="s">
        <v>9257</v>
      </c>
      <c r="B5703" s="489" t="s">
        <v>1184</v>
      </c>
      <c r="C5703" s="491">
        <v>10.059999999999999</v>
      </c>
      <c r="D5703" s="492" t="s">
        <v>4090</v>
      </c>
    </row>
    <row r="5704" spans="1:4" x14ac:dyDescent="0.2">
      <c r="A5704" s="489" t="s">
        <v>9257</v>
      </c>
      <c r="B5704" s="489" t="s">
        <v>1184</v>
      </c>
      <c r="C5704" s="491">
        <v>74.83</v>
      </c>
      <c r="D5704" s="492" t="s">
        <v>4090</v>
      </c>
    </row>
    <row r="5705" spans="1:4" x14ac:dyDescent="0.2">
      <c r="A5705" s="489" t="s">
        <v>9257</v>
      </c>
      <c r="B5705" s="489" t="s">
        <v>1184</v>
      </c>
      <c r="C5705" s="491">
        <v>12.040000000000001</v>
      </c>
      <c r="D5705" s="492" t="s">
        <v>4090</v>
      </c>
    </row>
    <row r="5706" spans="1:4" x14ac:dyDescent="0.2">
      <c r="A5706" s="489" t="s">
        <v>9257</v>
      </c>
      <c r="B5706" s="489" t="s">
        <v>1184</v>
      </c>
      <c r="C5706" s="491">
        <v>15.620000000000001</v>
      </c>
      <c r="D5706" s="492" t="s">
        <v>4090</v>
      </c>
    </row>
    <row r="5707" spans="1:4" x14ac:dyDescent="0.2">
      <c r="A5707" s="489" t="s">
        <v>9257</v>
      </c>
      <c r="B5707" s="489" t="s">
        <v>1184</v>
      </c>
      <c r="C5707" s="491">
        <v>13.59</v>
      </c>
      <c r="D5707" s="492" t="s">
        <v>4090</v>
      </c>
    </row>
    <row r="5708" spans="1:4" x14ac:dyDescent="0.2">
      <c r="A5708" s="489" t="s">
        <v>9257</v>
      </c>
      <c r="B5708" s="489" t="s">
        <v>1184</v>
      </c>
      <c r="C5708" s="491">
        <v>19.46</v>
      </c>
      <c r="D5708" s="492" t="s">
        <v>4090</v>
      </c>
    </row>
    <row r="5709" spans="1:4" x14ac:dyDescent="0.2">
      <c r="A5709" s="489" t="s">
        <v>9257</v>
      </c>
      <c r="B5709" s="489" t="s">
        <v>1184</v>
      </c>
      <c r="C5709" s="491">
        <v>18.900000000000002</v>
      </c>
      <c r="D5709" s="492" t="s">
        <v>4090</v>
      </c>
    </row>
    <row r="5710" spans="1:4" x14ac:dyDescent="0.2">
      <c r="A5710" s="489" t="s">
        <v>9257</v>
      </c>
      <c r="B5710" s="489" t="s">
        <v>1184</v>
      </c>
      <c r="C5710" s="491">
        <v>10.52</v>
      </c>
      <c r="D5710" s="492" t="s">
        <v>4090</v>
      </c>
    </row>
    <row r="5711" spans="1:4" x14ac:dyDescent="0.2">
      <c r="A5711" s="489" t="s">
        <v>9257</v>
      </c>
      <c r="B5711" s="489" t="s">
        <v>1184</v>
      </c>
      <c r="C5711" s="491">
        <v>17.62</v>
      </c>
      <c r="D5711" s="492" t="s">
        <v>4090</v>
      </c>
    </row>
    <row r="5712" spans="1:4" x14ac:dyDescent="0.2">
      <c r="A5712" s="489" t="s">
        <v>9257</v>
      </c>
      <c r="B5712" s="489" t="s">
        <v>1184</v>
      </c>
      <c r="C5712" s="491">
        <v>15.66</v>
      </c>
      <c r="D5712" s="492" t="s">
        <v>4090</v>
      </c>
    </row>
    <row r="5713" spans="1:4" x14ac:dyDescent="0.2">
      <c r="A5713" s="489" t="s">
        <v>9257</v>
      </c>
      <c r="B5713" s="489" t="s">
        <v>1184</v>
      </c>
      <c r="C5713" s="491">
        <v>16.13</v>
      </c>
      <c r="D5713" s="492" t="s">
        <v>4090</v>
      </c>
    </row>
    <row r="5714" spans="1:4" x14ac:dyDescent="0.2">
      <c r="A5714" s="489" t="s">
        <v>9257</v>
      </c>
      <c r="B5714" s="489" t="s">
        <v>1184</v>
      </c>
      <c r="C5714" s="491">
        <v>21.58</v>
      </c>
      <c r="D5714" s="492" t="s">
        <v>4090</v>
      </c>
    </row>
    <row r="5715" spans="1:4" x14ac:dyDescent="0.2">
      <c r="A5715" s="489" t="s">
        <v>9257</v>
      </c>
      <c r="B5715" s="489" t="s">
        <v>1184</v>
      </c>
      <c r="C5715" s="491">
        <v>33.43</v>
      </c>
      <c r="D5715" s="492" t="s">
        <v>4090</v>
      </c>
    </row>
    <row r="5716" spans="1:4" x14ac:dyDescent="0.2">
      <c r="A5716" s="489" t="s">
        <v>9257</v>
      </c>
      <c r="B5716" s="489" t="s">
        <v>1184</v>
      </c>
      <c r="C5716" s="491">
        <v>8.75</v>
      </c>
      <c r="D5716" s="492" t="s">
        <v>4090</v>
      </c>
    </row>
    <row r="5717" spans="1:4" x14ac:dyDescent="0.2">
      <c r="A5717" s="489" t="s">
        <v>9257</v>
      </c>
      <c r="B5717" s="489" t="s">
        <v>1184</v>
      </c>
      <c r="C5717" s="491">
        <v>2.11</v>
      </c>
      <c r="D5717" s="492" t="s">
        <v>4090</v>
      </c>
    </row>
    <row r="5718" spans="1:4" x14ac:dyDescent="0.2">
      <c r="A5718" s="489" t="s">
        <v>9257</v>
      </c>
      <c r="B5718" s="489" t="s">
        <v>1184</v>
      </c>
      <c r="C5718" s="491">
        <v>15.46</v>
      </c>
      <c r="D5718" s="492" t="s">
        <v>4090</v>
      </c>
    </row>
    <row r="5719" spans="1:4" x14ac:dyDescent="0.2">
      <c r="A5719" s="489" t="s">
        <v>9257</v>
      </c>
      <c r="B5719" s="489" t="s">
        <v>1184</v>
      </c>
      <c r="C5719" s="491">
        <v>9.75</v>
      </c>
      <c r="D5719" s="492" t="s">
        <v>4090</v>
      </c>
    </row>
    <row r="5720" spans="1:4" x14ac:dyDescent="0.2">
      <c r="A5720" s="489" t="s">
        <v>9257</v>
      </c>
      <c r="B5720" s="489" t="s">
        <v>1184</v>
      </c>
      <c r="C5720" s="491">
        <v>7.8400000000000016</v>
      </c>
      <c r="D5720" s="492" t="s">
        <v>4090</v>
      </c>
    </row>
    <row r="5721" spans="1:4" x14ac:dyDescent="0.2">
      <c r="A5721" s="489" t="s">
        <v>9257</v>
      </c>
      <c r="B5721" s="489" t="s">
        <v>1184</v>
      </c>
      <c r="C5721" s="491">
        <v>80.510000000000019</v>
      </c>
      <c r="D5721" s="492" t="s">
        <v>4090</v>
      </c>
    </row>
    <row r="5722" spans="1:4" x14ac:dyDescent="0.2">
      <c r="A5722" s="489" t="s">
        <v>9257</v>
      </c>
      <c r="B5722" s="489" t="s">
        <v>1184</v>
      </c>
      <c r="C5722" s="491">
        <v>21.54</v>
      </c>
      <c r="D5722" s="492" t="s">
        <v>4090</v>
      </c>
    </row>
    <row r="5723" spans="1:4" x14ac:dyDescent="0.2">
      <c r="A5723" s="489" t="s">
        <v>9257</v>
      </c>
      <c r="B5723" s="489" t="s">
        <v>1184</v>
      </c>
      <c r="C5723" s="491">
        <v>12.470000000000002</v>
      </c>
      <c r="D5723" s="492" t="s">
        <v>4090</v>
      </c>
    </row>
    <row r="5724" spans="1:4" x14ac:dyDescent="0.2">
      <c r="A5724" s="489" t="s">
        <v>9257</v>
      </c>
      <c r="B5724" s="489" t="s">
        <v>1184</v>
      </c>
      <c r="C5724" s="491">
        <v>11.230000000000002</v>
      </c>
      <c r="D5724" s="492" t="s">
        <v>4090</v>
      </c>
    </row>
    <row r="5725" spans="1:4" x14ac:dyDescent="0.2">
      <c r="A5725" s="489" t="s">
        <v>9257</v>
      </c>
      <c r="B5725" s="489" t="s">
        <v>1184</v>
      </c>
      <c r="C5725" s="491">
        <v>9.8500000000000014</v>
      </c>
      <c r="D5725" s="492" t="s">
        <v>4090</v>
      </c>
    </row>
    <row r="5726" spans="1:4" x14ac:dyDescent="0.2">
      <c r="A5726" s="489" t="s">
        <v>9257</v>
      </c>
      <c r="B5726" s="489" t="s">
        <v>1184</v>
      </c>
      <c r="C5726" s="491">
        <v>22.1</v>
      </c>
      <c r="D5726" s="492" t="s">
        <v>4090</v>
      </c>
    </row>
    <row r="5727" spans="1:4" x14ac:dyDescent="0.2">
      <c r="A5727" s="489" t="s">
        <v>9257</v>
      </c>
      <c r="B5727" s="489" t="s">
        <v>1184</v>
      </c>
      <c r="C5727" s="491">
        <v>21.4</v>
      </c>
      <c r="D5727" s="492" t="s">
        <v>4090</v>
      </c>
    </row>
    <row r="5728" spans="1:4" x14ac:dyDescent="0.2">
      <c r="A5728" s="489" t="s">
        <v>9257</v>
      </c>
      <c r="B5728" s="489" t="s">
        <v>1184</v>
      </c>
      <c r="C5728" s="491">
        <v>14.97</v>
      </c>
      <c r="D5728" s="492" t="s">
        <v>4090</v>
      </c>
    </row>
    <row r="5729" spans="1:4" x14ac:dyDescent="0.2">
      <c r="A5729" s="489" t="s">
        <v>9257</v>
      </c>
      <c r="B5729" s="489" t="s">
        <v>1184</v>
      </c>
      <c r="C5729" s="491">
        <v>8.23</v>
      </c>
      <c r="D5729" s="492" t="s">
        <v>4090</v>
      </c>
    </row>
    <row r="5730" spans="1:4" x14ac:dyDescent="0.2">
      <c r="A5730" s="489" t="s">
        <v>9257</v>
      </c>
      <c r="B5730" s="489" t="s">
        <v>1184</v>
      </c>
      <c r="C5730" s="491">
        <v>15.04</v>
      </c>
      <c r="D5730" s="492" t="s">
        <v>4090</v>
      </c>
    </row>
    <row r="5731" spans="1:4" x14ac:dyDescent="0.2">
      <c r="A5731" s="489" t="s">
        <v>9257</v>
      </c>
      <c r="B5731" s="489" t="s">
        <v>1184</v>
      </c>
      <c r="C5731" s="491">
        <v>43.62</v>
      </c>
      <c r="D5731" s="492" t="s">
        <v>4090</v>
      </c>
    </row>
    <row r="5732" spans="1:4" x14ac:dyDescent="0.2">
      <c r="A5732" s="489" t="s">
        <v>9257</v>
      </c>
      <c r="B5732" s="489" t="s">
        <v>1184</v>
      </c>
      <c r="C5732" s="491">
        <v>29.64</v>
      </c>
      <c r="D5732" s="492" t="s">
        <v>4090</v>
      </c>
    </row>
    <row r="5733" spans="1:4" x14ac:dyDescent="0.2">
      <c r="A5733" s="489" t="s">
        <v>9257</v>
      </c>
      <c r="B5733" s="489" t="s">
        <v>1184</v>
      </c>
      <c r="C5733" s="491">
        <v>23.610000000000003</v>
      </c>
      <c r="D5733" s="492" t="s">
        <v>4090</v>
      </c>
    </row>
    <row r="5734" spans="1:4" x14ac:dyDescent="0.2">
      <c r="A5734" s="489" t="s">
        <v>9257</v>
      </c>
      <c r="B5734" s="489" t="s">
        <v>1184</v>
      </c>
      <c r="C5734" s="491">
        <v>10.29</v>
      </c>
      <c r="D5734" s="492" t="s">
        <v>4090</v>
      </c>
    </row>
    <row r="5735" spans="1:4" x14ac:dyDescent="0.2">
      <c r="A5735" s="489" t="s">
        <v>9257</v>
      </c>
      <c r="B5735" s="489" t="s">
        <v>1184</v>
      </c>
      <c r="C5735" s="491">
        <v>30.93</v>
      </c>
      <c r="D5735" s="492" t="s">
        <v>4090</v>
      </c>
    </row>
    <row r="5736" spans="1:4" x14ac:dyDescent="0.2">
      <c r="A5736" s="489" t="s">
        <v>9257</v>
      </c>
      <c r="B5736" s="489" t="s">
        <v>1184</v>
      </c>
      <c r="C5736" s="491">
        <v>21.57</v>
      </c>
      <c r="D5736" s="492" t="s">
        <v>4090</v>
      </c>
    </row>
    <row r="5737" spans="1:4" x14ac:dyDescent="0.2">
      <c r="A5737" s="489" t="s">
        <v>9257</v>
      </c>
      <c r="B5737" s="489" t="s">
        <v>1184</v>
      </c>
      <c r="C5737" s="491">
        <v>31.479999999999997</v>
      </c>
      <c r="D5737" s="492" t="s">
        <v>4090</v>
      </c>
    </row>
    <row r="5738" spans="1:4" x14ac:dyDescent="0.2">
      <c r="A5738" s="489" t="s">
        <v>9257</v>
      </c>
      <c r="B5738" s="489" t="s">
        <v>229</v>
      </c>
      <c r="C5738" s="491">
        <v>34.830000000000005</v>
      </c>
      <c r="D5738" s="492" t="s">
        <v>4090</v>
      </c>
    </row>
    <row r="5739" spans="1:4" x14ac:dyDescent="0.2">
      <c r="A5739" s="489" t="s">
        <v>9257</v>
      </c>
      <c r="B5739" s="489" t="s">
        <v>1184</v>
      </c>
      <c r="C5739" s="491">
        <v>80.650000000000006</v>
      </c>
      <c r="D5739" s="492" t="s">
        <v>4090</v>
      </c>
    </row>
    <row r="5740" spans="1:4" x14ac:dyDescent="0.2">
      <c r="A5740" s="489" t="s">
        <v>9257</v>
      </c>
      <c r="B5740" s="489" t="s">
        <v>1184</v>
      </c>
      <c r="C5740" s="491">
        <v>64.48</v>
      </c>
      <c r="D5740" s="492" t="s">
        <v>4090</v>
      </c>
    </row>
    <row r="5741" spans="1:4" x14ac:dyDescent="0.2">
      <c r="A5741" s="489" t="s">
        <v>9257</v>
      </c>
      <c r="B5741" s="489" t="s">
        <v>1184</v>
      </c>
      <c r="C5741" s="491">
        <v>19.04</v>
      </c>
      <c r="D5741" s="492" t="s">
        <v>4090</v>
      </c>
    </row>
    <row r="5742" spans="1:4" x14ac:dyDescent="0.2">
      <c r="A5742" s="489" t="s">
        <v>9257</v>
      </c>
      <c r="B5742" s="489" t="s">
        <v>1184</v>
      </c>
      <c r="C5742" s="491">
        <v>12.11</v>
      </c>
      <c r="D5742" s="492" t="s">
        <v>4090</v>
      </c>
    </row>
    <row r="5743" spans="1:4" x14ac:dyDescent="0.2">
      <c r="A5743" s="489" t="s">
        <v>9257</v>
      </c>
      <c r="B5743" s="489" t="s">
        <v>1184</v>
      </c>
      <c r="C5743" s="491">
        <v>28.060000000000002</v>
      </c>
      <c r="D5743" s="492" t="s">
        <v>4090</v>
      </c>
    </row>
    <row r="5744" spans="1:4" x14ac:dyDescent="0.2">
      <c r="A5744" s="489" t="s">
        <v>9257</v>
      </c>
      <c r="B5744" s="489" t="s">
        <v>1184</v>
      </c>
      <c r="C5744" s="491">
        <v>14.829999999999998</v>
      </c>
      <c r="D5744" s="492" t="s">
        <v>4090</v>
      </c>
    </row>
    <row r="5745" spans="1:4" x14ac:dyDescent="0.2">
      <c r="A5745" s="489" t="s">
        <v>9257</v>
      </c>
      <c r="B5745" s="489" t="s">
        <v>1184</v>
      </c>
      <c r="C5745" s="491">
        <v>19.690000000000001</v>
      </c>
      <c r="D5745" s="492" t="s">
        <v>4090</v>
      </c>
    </row>
    <row r="5746" spans="1:4" x14ac:dyDescent="0.2">
      <c r="A5746" s="489" t="s">
        <v>9257</v>
      </c>
      <c r="B5746" s="489" t="s">
        <v>1184</v>
      </c>
      <c r="C5746" s="491">
        <v>27.14</v>
      </c>
      <c r="D5746" s="492" t="s">
        <v>4090</v>
      </c>
    </row>
    <row r="5747" spans="1:4" x14ac:dyDescent="0.2">
      <c r="A5747" s="489" t="s">
        <v>9257</v>
      </c>
      <c r="B5747" s="489" t="s">
        <v>1184</v>
      </c>
      <c r="C5747" s="491">
        <v>13.190000000000001</v>
      </c>
      <c r="D5747" s="492" t="s">
        <v>4090</v>
      </c>
    </row>
    <row r="5748" spans="1:4" x14ac:dyDescent="0.2">
      <c r="A5748" s="489" t="s">
        <v>9257</v>
      </c>
      <c r="B5748" s="489" t="s">
        <v>1184</v>
      </c>
      <c r="C5748" s="491">
        <v>153.24</v>
      </c>
      <c r="D5748" s="492" t="s">
        <v>4090</v>
      </c>
    </row>
    <row r="5749" spans="1:4" x14ac:dyDescent="0.2">
      <c r="A5749" s="489" t="s">
        <v>9257</v>
      </c>
      <c r="B5749" s="489" t="s">
        <v>1184</v>
      </c>
      <c r="C5749" s="491">
        <v>72.199999999999989</v>
      </c>
      <c r="D5749" s="492" t="s">
        <v>4090</v>
      </c>
    </row>
    <row r="5750" spans="1:4" x14ac:dyDescent="0.2">
      <c r="A5750" s="489" t="s">
        <v>9257</v>
      </c>
      <c r="B5750" s="489" t="s">
        <v>1184</v>
      </c>
      <c r="C5750" s="491">
        <v>77.36</v>
      </c>
      <c r="D5750" s="492" t="s">
        <v>4090</v>
      </c>
    </row>
    <row r="5751" spans="1:4" x14ac:dyDescent="0.2">
      <c r="A5751" s="489" t="s">
        <v>9257</v>
      </c>
      <c r="B5751" s="489" t="s">
        <v>1184</v>
      </c>
      <c r="C5751" s="491">
        <v>63</v>
      </c>
      <c r="D5751" s="492" t="s">
        <v>4090</v>
      </c>
    </row>
    <row r="5752" spans="1:4" x14ac:dyDescent="0.2">
      <c r="A5752" s="489" t="s">
        <v>9257</v>
      </c>
      <c r="B5752" s="489" t="s">
        <v>1184</v>
      </c>
      <c r="C5752" s="491">
        <v>83.960000000000008</v>
      </c>
      <c r="D5752" s="492" t="s">
        <v>4090</v>
      </c>
    </row>
    <row r="5753" spans="1:4" x14ac:dyDescent="0.2">
      <c r="A5753" s="489" t="s">
        <v>9257</v>
      </c>
      <c r="B5753" s="489" t="s">
        <v>1184</v>
      </c>
      <c r="C5753" s="491">
        <v>15.98</v>
      </c>
      <c r="D5753" s="492" t="s">
        <v>4090</v>
      </c>
    </row>
    <row r="5754" spans="1:4" x14ac:dyDescent="0.2">
      <c r="A5754" s="489" t="s">
        <v>9257</v>
      </c>
      <c r="B5754" s="489" t="s">
        <v>1184</v>
      </c>
      <c r="C5754" s="491">
        <v>9.43</v>
      </c>
      <c r="D5754" s="492" t="s">
        <v>4090</v>
      </c>
    </row>
    <row r="5755" spans="1:4" x14ac:dyDescent="0.2">
      <c r="A5755" s="489" t="s">
        <v>9257</v>
      </c>
      <c r="B5755" s="489" t="s">
        <v>1184</v>
      </c>
      <c r="C5755" s="491">
        <v>40.96</v>
      </c>
      <c r="D5755" s="492" t="s">
        <v>4090</v>
      </c>
    </row>
    <row r="5756" spans="1:4" x14ac:dyDescent="0.2">
      <c r="A5756" s="489" t="s">
        <v>9257</v>
      </c>
      <c r="B5756" s="489" t="s">
        <v>1184</v>
      </c>
      <c r="C5756" s="491">
        <v>23.419999999999998</v>
      </c>
      <c r="D5756" s="492" t="s">
        <v>4090</v>
      </c>
    </row>
    <row r="5757" spans="1:4" x14ac:dyDescent="0.2">
      <c r="A5757" s="489" t="s">
        <v>9257</v>
      </c>
      <c r="B5757" s="489" t="s">
        <v>1184</v>
      </c>
      <c r="C5757" s="491">
        <v>12.450000000000001</v>
      </c>
      <c r="D5757" s="492" t="s">
        <v>4090</v>
      </c>
    </row>
    <row r="5758" spans="1:4" x14ac:dyDescent="0.2">
      <c r="A5758" s="489" t="s">
        <v>9257</v>
      </c>
      <c r="B5758" s="489" t="s">
        <v>1184</v>
      </c>
      <c r="C5758" s="491">
        <v>16.45</v>
      </c>
      <c r="D5758" s="492" t="s">
        <v>4090</v>
      </c>
    </row>
    <row r="5759" spans="1:4" x14ac:dyDescent="0.2">
      <c r="A5759" s="489" t="s">
        <v>9257</v>
      </c>
      <c r="B5759" s="489" t="s">
        <v>1184</v>
      </c>
      <c r="C5759" s="491">
        <v>10.489999999999998</v>
      </c>
      <c r="D5759" s="492" t="s">
        <v>4090</v>
      </c>
    </row>
    <row r="5760" spans="1:4" x14ac:dyDescent="0.2">
      <c r="A5760" s="489" t="s">
        <v>9257</v>
      </c>
      <c r="B5760" s="489" t="s">
        <v>1184</v>
      </c>
      <c r="C5760" s="491">
        <v>16.21</v>
      </c>
      <c r="D5760" s="492" t="s">
        <v>4090</v>
      </c>
    </row>
    <row r="5761" spans="1:4" x14ac:dyDescent="0.2">
      <c r="A5761" s="489" t="s">
        <v>9257</v>
      </c>
      <c r="B5761" s="489" t="s">
        <v>1184</v>
      </c>
      <c r="C5761" s="491">
        <v>11.180000000000001</v>
      </c>
      <c r="D5761" s="492" t="s">
        <v>4090</v>
      </c>
    </row>
    <row r="5762" spans="1:4" x14ac:dyDescent="0.2">
      <c r="A5762" s="489" t="s">
        <v>9257</v>
      </c>
      <c r="B5762" s="489" t="s">
        <v>1184</v>
      </c>
      <c r="C5762" s="491">
        <v>9.93</v>
      </c>
      <c r="D5762" s="492" t="s">
        <v>4090</v>
      </c>
    </row>
    <row r="5763" spans="1:4" x14ac:dyDescent="0.2">
      <c r="A5763" s="489" t="s">
        <v>9257</v>
      </c>
      <c r="B5763" s="489" t="s">
        <v>1184</v>
      </c>
      <c r="C5763" s="491">
        <v>14.079999999999998</v>
      </c>
      <c r="D5763" s="492" t="s">
        <v>4090</v>
      </c>
    </row>
    <row r="5764" spans="1:4" x14ac:dyDescent="0.2">
      <c r="A5764" s="489" t="s">
        <v>9257</v>
      </c>
      <c r="B5764" s="489" t="s">
        <v>1184</v>
      </c>
      <c r="C5764" s="491">
        <v>8.1800000000000015</v>
      </c>
      <c r="D5764" s="492" t="s">
        <v>4090</v>
      </c>
    </row>
    <row r="5765" spans="1:4" x14ac:dyDescent="0.2">
      <c r="A5765" s="489" t="s">
        <v>9257</v>
      </c>
      <c r="B5765" s="489" t="s">
        <v>1184</v>
      </c>
      <c r="C5765" s="491">
        <v>23.54</v>
      </c>
      <c r="D5765" s="492" t="s">
        <v>4090</v>
      </c>
    </row>
    <row r="5766" spans="1:4" x14ac:dyDescent="0.2">
      <c r="A5766" s="489" t="s">
        <v>9257</v>
      </c>
      <c r="B5766" s="489" t="s">
        <v>1184</v>
      </c>
      <c r="C5766" s="491">
        <v>7.5</v>
      </c>
      <c r="D5766" s="492" t="s">
        <v>4090</v>
      </c>
    </row>
    <row r="5767" spans="1:4" x14ac:dyDescent="0.2">
      <c r="A5767" s="489" t="s">
        <v>9257</v>
      </c>
      <c r="B5767" s="489" t="s">
        <v>1184</v>
      </c>
      <c r="C5767" s="491">
        <v>19.04</v>
      </c>
      <c r="D5767" s="492" t="s">
        <v>4090</v>
      </c>
    </row>
    <row r="5768" spans="1:4" x14ac:dyDescent="0.2">
      <c r="A5768" s="489" t="s">
        <v>9257</v>
      </c>
      <c r="B5768" s="489" t="s">
        <v>1184</v>
      </c>
      <c r="C5768" s="491">
        <v>19.989999999999998</v>
      </c>
      <c r="D5768" s="492" t="s">
        <v>4090</v>
      </c>
    </row>
    <row r="5769" spans="1:4" x14ac:dyDescent="0.2">
      <c r="A5769" s="489" t="s">
        <v>9257</v>
      </c>
      <c r="B5769" s="489" t="s">
        <v>1184</v>
      </c>
      <c r="C5769" s="491">
        <v>24.12</v>
      </c>
      <c r="D5769" s="492" t="s">
        <v>4090</v>
      </c>
    </row>
    <row r="5770" spans="1:4" x14ac:dyDescent="0.2">
      <c r="A5770" s="489" t="s">
        <v>9257</v>
      </c>
      <c r="B5770" s="489" t="s">
        <v>1184</v>
      </c>
      <c r="C5770" s="491">
        <v>25.380000000000003</v>
      </c>
      <c r="D5770" s="492" t="s">
        <v>4090</v>
      </c>
    </row>
    <row r="5771" spans="1:4" x14ac:dyDescent="0.2">
      <c r="A5771" s="489" t="s">
        <v>9257</v>
      </c>
      <c r="B5771" s="489" t="s">
        <v>1184</v>
      </c>
      <c r="C5771" s="491">
        <v>32.989999999999995</v>
      </c>
      <c r="D5771" s="492" t="s">
        <v>4090</v>
      </c>
    </row>
    <row r="5772" spans="1:4" x14ac:dyDescent="0.2">
      <c r="A5772" s="489" t="s">
        <v>9257</v>
      </c>
      <c r="B5772" s="489" t="s">
        <v>1184</v>
      </c>
      <c r="C5772" s="491">
        <v>10.42</v>
      </c>
      <c r="D5772" s="492" t="s">
        <v>4090</v>
      </c>
    </row>
    <row r="5773" spans="1:4" x14ac:dyDescent="0.2">
      <c r="A5773" s="489" t="s">
        <v>9257</v>
      </c>
      <c r="B5773" s="489" t="s">
        <v>1184</v>
      </c>
      <c r="C5773" s="491">
        <v>20.48</v>
      </c>
      <c r="D5773" s="492" t="s">
        <v>4090</v>
      </c>
    </row>
    <row r="5774" spans="1:4" x14ac:dyDescent="0.2">
      <c r="A5774" s="489" t="s">
        <v>9257</v>
      </c>
      <c r="B5774" s="489" t="s">
        <v>1184</v>
      </c>
      <c r="C5774" s="491">
        <v>31.47</v>
      </c>
      <c r="D5774" s="492" t="s">
        <v>4090</v>
      </c>
    </row>
    <row r="5775" spans="1:4" x14ac:dyDescent="0.2">
      <c r="A5775" s="489" t="s">
        <v>9257</v>
      </c>
      <c r="B5775" s="489" t="s">
        <v>1184</v>
      </c>
      <c r="C5775" s="491">
        <v>130.01000000000002</v>
      </c>
      <c r="D5775" s="492" t="s">
        <v>4090</v>
      </c>
    </row>
    <row r="5776" spans="1:4" x14ac:dyDescent="0.2">
      <c r="A5776" s="489" t="s">
        <v>9257</v>
      </c>
      <c r="B5776" s="489" t="s">
        <v>1184</v>
      </c>
      <c r="C5776" s="491">
        <v>85.98</v>
      </c>
      <c r="D5776" s="492" t="s">
        <v>4090</v>
      </c>
    </row>
    <row r="5777" spans="1:4" x14ac:dyDescent="0.2">
      <c r="A5777" s="489" t="s">
        <v>9257</v>
      </c>
      <c r="B5777" s="489" t="s">
        <v>1184</v>
      </c>
      <c r="C5777" s="491">
        <v>43.470000000000006</v>
      </c>
      <c r="D5777" s="492" t="s">
        <v>4090</v>
      </c>
    </row>
    <row r="5778" spans="1:4" x14ac:dyDescent="0.2">
      <c r="A5778" s="489" t="s">
        <v>9257</v>
      </c>
      <c r="B5778" s="489" t="s">
        <v>1184</v>
      </c>
      <c r="C5778" s="491">
        <v>77.110000000000014</v>
      </c>
      <c r="D5778" s="492" t="s">
        <v>4090</v>
      </c>
    </row>
    <row r="5779" spans="1:4" x14ac:dyDescent="0.2">
      <c r="A5779" s="489" t="s">
        <v>9257</v>
      </c>
      <c r="B5779" s="489" t="s">
        <v>1184</v>
      </c>
      <c r="C5779" s="491">
        <v>127.75</v>
      </c>
      <c r="D5779" s="492" t="s">
        <v>4090</v>
      </c>
    </row>
    <row r="5780" spans="1:4" x14ac:dyDescent="0.2">
      <c r="A5780" s="489" t="s">
        <v>9257</v>
      </c>
      <c r="B5780" s="489" t="s">
        <v>1184</v>
      </c>
      <c r="C5780" s="491">
        <v>84.43</v>
      </c>
      <c r="D5780" s="492" t="s">
        <v>4090</v>
      </c>
    </row>
    <row r="5781" spans="1:4" x14ac:dyDescent="0.2">
      <c r="A5781" s="489" t="s">
        <v>9257</v>
      </c>
      <c r="B5781" s="489" t="s">
        <v>1184</v>
      </c>
      <c r="C5781" s="491">
        <v>19.330000000000002</v>
      </c>
      <c r="D5781" s="492" t="s">
        <v>4090</v>
      </c>
    </row>
    <row r="5782" spans="1:4" x14ac:dyDescent="0.2">
      <c r="A5782" s="489" t="s">
        <v>9257</v>
      </c>
      <c r="B5782" s="489" t="s">
        <v>1184</v>
      </c>
      <c r="C5782" s="491">
        <v>23.010000000000005</v>
      </c>
      <c r="D5782" s="492" t="s">
        <v>4090</v>
      </c>
    </row>
    <row r="5783" spans="1:4" x14ac:dyDescent="0.2">
      <c r="A5783" s="489" t="s">
        <v>9257</v>
      </c>
      <c r="B5783" s="489" t="s">
        <v>1184</v>
      </c>
      <c r="C5783" s="491">
        <v>84.16</v>
      </c>
      <c r="D5783" s="492" t="s">
        <v>4090</v>
      </c>
    </row>
    <row r="5784" spans="1:4" x14ac:dyDescent="0.2">
      <c r="A5784" s="489" t="s">
        <v>9257</v>
      </c>
      <c r="B5784" s="489" t="s">
        <v>1184</v>
      </c>
      <c r="C5784" s="491">
        <v>21.17</v>
      </c>
      <c r="D5784" s="492" t="s">
        <v>4090</v>
      </c>
    </row>
    <row r="5785" spans="1:4" x14ac:dyDescent="0.2">
      <c r="A5785" s="489" t="s">
        <v>9257</v>
      </c>
      <c r="B5785" s="489" t="s">
        <v>1184</v>
      </c>
      <c r="C5785" s="491">
        <v>25.040000000000003</v>
      </c>
      <c r="D5785" s="492" t="s">
        <v>4090</v>
      </c>
    </row>
    <row r="5786" spans="1:4" x14ac:dyDescent="0.2">
      <c r="A5786" s="489" t="s">
        <v>9257</v>
      </c>
      <c r="B5786" s="489" t="s">
        <v>1184</v>
      </c>
      <c r="C5786" s="491">
        <v>31.290000000000003</v>
      </c>
      <c r="D5786" s="492" t="s">
        <v>4090</v>
      </c>
    </row>
    <row r="5787" spans="1:4" x14ac:dyDescent="0.2">
      <c r="A5787" s="489" t="s">
        <v>9257</v>
      </c>
      <c r="B5787" s="489" t="s">
        <v>1184</v>
      </c>
      <c r="C5787" s="491">
        <v>25.03</v>
      </c>
      <c r="D5787" s="492" t="s">
        <v>4090</v>
      </c>
    </row>
    <row r="5788" spans="1:4" x14ac:dyDescent="0.2">
      <c r="A5788" s="489" t="s">
        <v>9257</v>
      </c>
      <c r="B5788" s="489" t="s">
        <v>1184</v>
      </c>
      <c r="C5788" s="491">
        <v>54.970000000000006</v>
      </c>
      <c r="D5788" s="492" t="s">
        <v>4090</v>
      </c>
    </row>
    <row r="5789" spans="1:4" x14ac:dyDescent="0.2">
      <c r="A5789" s="489" t="s">
        <v>9257</v>
      </c>
      <c r="B5789" s="489" t="s">
        <v>1184</v>
      </c>
      <c r="C5789" s="491">
        <v>13.25</v>
      </c>
      <c r="D5789" s="492" t="s">
        <v>4090</v>
      </c>
    </row>
    <row r="5790" spans="1:4" x14ac:dyDescent="0.2">
      <c r="A5790" s="489" t="s">
        <v>9257</v>
      </c>
      <c r="B5790" s="489" t="s">
        <v>229</v>
      </c>
      <c r="C5790" s="491">
        <v>4.1400000000000006</v>
      </c>
      <c r="D5790" s="492" t="s">
        <v>4090</v>
      </c>
    </row>
    <row r="5791" spans="1:4" x14ac:dyDescent="0.2">
      <c r="A5791" s="489" t="s">
        <v>9257</v>
      </c>
      <c r="B5791" s="489" t="s">
        <v>1184</v>
      </c>
      <c r="C5791" s="491">
        <v>24.290000000000003</v>
      </c>
      <c r="D5791" s="492" t="s">
        <v>4090</v>
      </c>
    </row>
    <row r="5792" spans="1:4" x14ac:dyDescent="0.2">
      <c r="A5792" s="489" t="s">
        <v>9257</v>
      </c>
      <c r="B5792" s="489" t="s">
        <v>1184</v>
      </c>
      <c r="C5792" s="491">
        <v>10.23</v>
      </c>
      <c r="D5792" s="492" t="s">
        <v>4090</v>
      </c>
    </row>
    <row r="5793" spans="1:4" x14ac:dyDescent="0.2">
      <c r="A5793" s="489" t="s">
        <v>9257</v>
      </c>
      <c r="B5793" s="489" t="s">
        <v>1184</v>
      </c>
      <c r="C5793" s="491">
        <v>60.019999999999996</v>
      </c>
      <c r="D5793" s="492" t="s">
        <v>4090</v>
      </c>
    </row>
    <row r="5794" spans="1:4" x14ac:dyDescent="0.2">
      <c r="A5794" s="489" t="s">
        <v>9257</v>
      </c>
      <c r="B5794" s="489" t="s">
        <v>1184</v>
      </c>
      <c r="C5794" s="491">
        <v>11.760000000000002</v>
      </c>
      <c r="D5794" s="492" t="s">
        <v>4090</v>
      </c>
    </row>
    <row r="5795" spans="1:4" x14ac:dyDescent="0.2">
      <c r="A5795" s="489" t="s">
        <v>9257</v>
      </c>
      <c r="B5795" s="489" t="s">
        <v>1184</v>
      </c>
      <c r="C5795" s="491">
        <v>16.64</v>
      </c>
      <c r="D5795" s="492" t="s">
        <v>4090</v>
      </c>
    </row>
    <row r="5796" spans="1:4" x14ac:dyDescent="0.2">
      <c r="A5796" s="489" t="s">
        <v>9257</v>
      </c>
      <c r="B5796" s="489" t="s">
        <v>1184</v>
      </c>
      <c r="C5796" s="491">
        <v>2.5</v>
      </c>
      <c r="D5796" s="492" t="s">
        <v>4090</v>
      </c>
    </row>
    <row r="5797" spans="1:4" x14ac:dyDescent="0.2">
      <c r="A5797" s="489" t="s">
        <v>9257</v>
      </c>
      <c r="B5797" s="489" t="s">
        <v>1184</v>
      </c>
      <c r="C5797" s="491">
        <v>9.5100000000000016</v>
      </c>
      <c r="D5797" s="492" t="s">
        <v>4090</v>
      </c>
    </row>
    <row r="5798" spans="1:4" x14ac:dyDescent="0.2">
      <c r="A5798" s="489" t="s">
        <v>9257</v>
      </c>
      <c r="B5798" s="489" t="s">
        <v>1184</v>
      </c>
      <c r="C5798" s="491">
        <v>14.05</v>
      </c>
      <c r="D5798" s="492" t="s">
        <v>4090</v>
      </c>
    </row>
    <row r="5799" spans="1:4" x14ac:dyDescent="0.2">
      <c r="A5799" s="489" t="s">
        <v>9257</v>
      </c>
      <c r="B5799" s="489" t="s">
        <v>1184</v>
      </c>
      <c r="C5799" s="491">
        <v>25.15</v>
      </c>
      <c r="D5799" s="492" t="s">
        <v>4090</v>
      </c>
    </row>
    <row r="5800" spans="1:4" x14ac:dyDescent="0.2">
      <c r="A5800" s="489" t="s">
        <v>9257</v>
      </c>
      <c r="B5800" s="489" t="s">
        <v>229</v>
      </c>
      <c r="C5800" s="491">
        <v>117.85</v>
      </c>
      <c r="D5800" s="492" t="s">
        <v>4090</v>
      </c>
    </row>
    <row r="5801" spans="1:4" x14ac:dyDescent="0.2">
      <c r="A5801" s="489" t="s">
        <v>9257</v>
      </c>
      <c r="B5801" s="489" t="s">
        <v>1184</v>
      </c>
      <c r="C5801" s="491">
        <v>4.7700000000000005</v>
      </c>
      <c r="D5801" s="492" t="s">
        <v>4090</v>
      </c>
    </row>
    <row r="5802" spans="1:4" x14ac:dyDescent="0.2">
      <c r="A5802" s="489" t="s">
        <v>9257</v>
      </c>
      <c r="B5802" s="489" t="s">
        <v>1184</v>
      </c>
      <c r="C5802" s="491">
        <v>9.77</v>
      </c>
      <c r="D5802" s="492" t="s">
        <v>4090</v>
      </c>
    </row>
    <row r="5803" spans="1:4" x14ac:dyDescent="0.2">
      <c r="A5803" s="489" t="s">
        <v>9257</v>
      </c>
      <c r="B5803" s="489" t="s">
        <v>1184</v>
      </c>
      <c r="C5803" s="491">
        <v>17.46</v>
      </c>
      <c r="D5803" s="492" t="s">
        <v>4090</v>
      </c>
    </row>
    <row r="5804" spans="1:4" x14ac:dyDescent="0.2">
      <c r="A5804" s="489" t="s">
        <v>9257</v>
      </c>
      <c r="B5804" s="489" t="s">
        <v>1184</v>
      </c>
      <c r="C5804" s="491">
        <v>20.419999999999998</v>
      </c>
      <c r="D5804" s="492" t="s">
        <v>4090</v>
      </c>
    </row>
    <row r="5805" spans="1:4" x14ac:dyDescent="0.2">
      <c r="A5805" s="489" t="s">
        <v>9257</v>
      </c>
      <c r="B5805" s="489" t="s">
        <v>1184</v>
      </c>
      <c r="C5805" s="491">
        <v>18.739999999999998</v>
      </c>
      <c r="D5805" s="492" t="s">
        <v>4090</v>
      </c>
    </row>
    <row r="5806" spans="1:4" x14ac:dyDescent="0.2">
      <c r="A5806" s="489" t="s">
        <v>9257</v>
      </c>
      <c r="B5806" s="489" t="s">
        <v>1184</v>
      </c>
      <c r="C5806" s="491">
        <v>14.370000000000003</v>
      </c>
      <c r="D5806" s="492" t="s">
        <v>4090</v>
      </c>
    </row>
    <row r="5807" spans="1:4" x14ac:dyDescent="0.2">
      <c r="A5807" s="489" t="s">
        <v>9257</v>
      </c>
      <c r="B5807" s="489" t="s">
        <v>1184</v>
      </c>
      <c r="C5807" s="491">
        <v>7.21</v>
      </c>
      <c r="D5807" s="492" t="s">
        <v>4090</v>
      </c>
    </row>
    <row r="5808" spans="1:4" x14ac:dyDescent="0.2">
      <c r="A5808" s="489" t="s">
        <v>9257</v>
      </c>
      <c r="B5808" s="489" t="s">
        <v>1184</v>
      </c>
      <c r="C5808" s="491">
        <v>91.32</v>
      </c>
      <c r="D5808" s="492" t="s">
        <v>4090</v>
      </c>
    </row>
    <row r="5809" spans="1:4" x14ac:dyDescent="0.2">
      <c r="A5809" s="489" t="s">
        <v>9257</v>
      </c>
      <c r="B5809" s="489" t="s">
        <v>1184</v>
      </c>
      <c r="C5809" s="491">
        <v>32.580000000000005</v>
      </c>
      <c r="D5809" s="492" t="s">
        <v>4090</v>
      </c>
    </row>
    <row r="5810" spans="1:4" x14ac:dyDescent="0.2">
      <c r="A5810" s="489" t="s">
        <v>9257</v>
      </c>
      <c r="B5810" s="489" t="s">
        <v>1184</v>
      </c>
      <c r="C5810" s="491">
        <v>23.79</v>
      </c>
      <c r="D5810" s="492" t="s">
        <v>4090</v>
      </c>
    </row>
    <row r="5811" spans="1:4" x14ac:dyDescent="0.2">
      <c r="A5811" s="489" t="s">
        <v>9257</v>
      </c>
      <c r="B5811" s="489" t="s">
        <v>1184</v>
      </c>
      <c r="C5811" s="491">
        <v>8.17</v>
      </c>
      <c r="D5811" s="492" t="s">
        <v>4090</v>
      </c>
    </row>
    <row r="5812" spans="1:4" x14ac:dyDescent="0.2">
      <c r="A5812" s="489" t="s">
        <v>9257</v>
      </c>
      <c r="B5812" s="489" t="s">
        <v>1184</v>
      </c>
      <c r="C5812" s="491">
        <v>9.9400000000000013</v>
      </c>
      <c r="D5812" s="492" t="s">
        <v>4090</v>
      </c>
    </row>
    <row r="5813" spans="1:4" x14ac:dyDescent="0.2">
      <c r="A5813" s="489" t="s">
        <v>9257</v>
      </c>
      <c r="B5813" s="489" t="s">
        <v>1184</v>
      </c>
      <c r="C5813" s="491">
        <v>91.15</v>
      </c>
      <c r="D5813" s="492" t="s">
        <v>4090</v>
      </c>
    </row>
    <row r="5814" spans="1:4" x14ac:dyDescent="0.2">
      <c r="A5814" s="489" t="s">
        <v>9257</v>
      </c>
      <c r="B5814" s="489" t="s">
        <v>1184</v>
      </c>
      <c r="C5814" s="491">
        <v>14.910000000000002</v>
      </c>
      <c r="D5814" s="492" t="s">
        <v>4090</v>
      </c>
    </row>
    <row r="5815" spans="1:4" x14ac:dyDescent="0.2">
      <c r="A5815" s="489" t="s">
        <v>9257</v>
      </c>
      <c r="B5815" s="489" t="s">
        <v>1184</v>
      </c>
      <c r="C5815" s="491">
        <v>16.990000000000002</v>
      </c>
      <c r="D5815" s="492" t="s">
        <v>4090</v>
      </c>
    </row>
    <row r="5816" spans="1:4" x14ac:dyDescent="0.2">
      <c r="A5816" s="489" t="s">
        <v>9257</v>
      </c>
      <c r="B5816" s="489" t="s">
        <v>1184</v>
      </c>
      <c r="C5816" s="491">
        <v>13.31</v>
      </c>
      <c r="D5816" s="492" t="s">
        <v>4090</v>
      </c>
    </row>
    <row r="5817" spans="1:4" x14ac:dyDescent="0.2">
      <c r="A5817" s="489" t="s">
        <v>9257</v>
      </c>
      <c r="B5817" s="489" t="s">
        <v>1184</v>
      </c>
      <c r="C5817" s="491">
        <v>7.79</v>
      </c>
      <c r="D5817" s="492" t="s">
        <v>4090</v>
      </c>
    </row>
    <row r="5818" spans="1:4" x14ac:dyDescent="0.2">
      <c r="A5818" s="489" t="s">
        <v>9257</v>
      </c>
      <c r="B5818" s="489" t="s">
        <v>1184</v>
      </c>
      <c r="C5818" s="491">
        <v>25.500000000000004</v>
      </c>
      <c r="D5818" s="492" t="s">
        <v>4090</v>
      </c>
    </row>
    <row r="5819" spans="1:4" x14ac:dyDescent="0.2">
      <c r="A5819" s="489" t="s">
        <v>9257</v>
      </c>
      <c r="B5819" s="489" t="s">
        <v>1184</v>
      </c>
      <c r="C5819" s="491">
        <v>14.04</v>
      </c>
      <c r="D5819" s="492" t="s">
        <v>4090</v>
      </c>
    </row>
    <row r="5820" spans="1:4" x14ac:dyDescent="0.2">
      <c r="A5820" s="489" t="s">
        <v>9257</v>
      </c>
      <c r="B5820" s="489" t="s">
        <v>1184</v>
      </c>
      <c r="C5820" s="491">
        <v>394.15000000000003</v>
      </c>
      <c r="D5820" s="492" t="s">
        <v>4090</v>
      </c>
    </row>
    <row r="5821" spans="1:4" x14ac:dyDescent="0.2">
      <c r="A5821" s="489" t="s">
        <v>9257</v>
      </c>
      <c r="B5821" s="489" t="s">
        <v>1184</v>
      </c>
      <c r="C5821" s="491">
        <v>47.03</v>
      </c>
      <c r="D5821" s="492" t="s">
        <v>4090</v>
      </c>
    </row>
    <row r="5822" spans="1:4" x14ac:dyDescent="0.2">
      <c r="A5822" s="489" t="s">
        <v>9257</v>
      </c>
      <c r="B5822" s="489" t="s">
        <v>1184</v>
      </c>
      <c r="C5822" s="491">
        <v>7.25</v>
      </c>
      <c r="D5822" s="492" t="s">
        <v>4090</v>
      </c>
    </row>
    <row r="5823" spans="1:4" x14ac:dyDescent="0.2">
      <c r="A5823" s="489" t="s">
        <v>9257</v>
      </c>
      <c r="B5823" s="489" t="s">
        <v>1184</v>
      </c>
      <c r="C5823" s="491">
        <v>16.630000000000003</v>
      </c>
      <c r="D5823" s="492" t="s">
        <v>4090</v>
      </c>
    </row>
    <row r="5824" spans="1:4" x14ac:dyDescent="0.2">
      <c r="A5824" s="489" t="s">
        <v>9257</v>
      </c>
      <c r="B5824" s="489" t="s">
        <v>1184</v>
      </c>
      <c r="C5824" s="491">
        <v>14.370000000000003</v>
      </c>
      <c r="D5824" s="492" t="s">
        <v>4090</v>
      </c>
    </row>
    <row r="5825" spans="1:4" x14ac:dyDescent="0.2">
      <c r="A5825" s="489" t="s">
        <v>9257</v>
      </c>
      <c r="B5825" s="489" t="s">
        <v>1184</v>
      </c>
      <c r="C5825" s="491">
        <v>9.64</v>
      </c>
      <c r="D5825" s="492" t="s">
        <v>4090</v>
      </c>
    </row>
    <row r="5826" spans="1:4" x14ac:dyDescent="0.2">
      <c r="A5826" s="489" t="s">
        <v>9257</v>
      </c>
      <c r="B5826" s="489" t="s">
        <v>1184</v>
      </c>
      <c r="C5826" s="491">
        <v>12.160000000000002</v>
      </c>
      <c r="D5826" s="492" t="s">
        <v>4090</v>
      </c>
    </row>
    <row r="5827" spans="1:4" x14ac:dyDescent="0.2">
      <c r="A5827" s="489" t="s">
        <v>9257</v>
      </c>
      <c r="B5827" s="489" t="s">
        <v>1184</v>
      </c>
      <c r="C5827" s="491">
        <v>20.07</v>
      </c>
      <c r="D5827" s="492" t="s">
        <v>4090</v>
      </c>
    </row>
    <row r="5828" spans="1:4" x14ac:dyDescent="0.2">
      <c r="A5828" s="489" t="s">
        <v>9257</v>
      </c>
      <c r="B5828" s="489" t="s">
        <v>1184</v>
      </c>
      <c r="C5828" s="491">
        <v>29.33</v>
      </c>
      <c r="D5828" s="492" t="s">
        <v>4090</v>
      </c>
    </row>
    <row r="5829" spans="1:4" x14ac:dyDescent="0.2">
      <c r="A5829" s="489" t="s">
        <v>9257</v>
      </c>
      <c r="B5829" s="489" t="s">
        <v>1184</v>
      </c>
      <c r="C5829" s="491">
        <v>19.720000000000002</v>
      </c>
      <c r="D5829" s="492" t="s">
        <v>4090</v>
      </c>
    </row>
    <row r="5830" spans="1:4" x14ac:dyDescent="0.2">
      <c r="A5830" s="489" t="s">
        <v>9257</v>
      </c>
      <c r="B5830" s="489" t="s">
        <v>229</v>
      </c>
      <c r="C5830" s="491">
        <v>14.600000000000001</v>
      </c>
      <c r="D5830" s="492" t="s">
        <v>4090</v>
      </c>
    </row>
    <row r="5831" spans="1:4" x14ac:dyDescent="0.2">
      <c r="A5831" s="489" t="s">
        <v>9257</v>
      </c>
      <c r="B5831" s="489" t="s">
        <v>1184</v>
      </c>
      <c r="C5831" s="491">
        <v>14.370000000000003</v>
      </c>
      <c r="D5831" s="492" t="s">
        <v>4090</v>
      </c>
    </row>
    <row r="5832" spans="1:4" x14ac:dyDescent="0.2">
      <c r="A5832" s="489" t="s">
        <v>9257</v>
      </c>
      <c r="B5832" s="489" t="s">
        <v>1184</v>
      </c>
      <c r="C5832" s="491">
        <v>6.5300000000000011</v>
      </c>
      <c r="D5832" s="492" t="s">
        <v>4090</v>
      </c>
    </row>
    <row r="5833" spans="1:4" x14ac:dyDescent="0.2">
      <c r="A5833" s="489" t="s">
        <v>9257</v>
      </c>
      <c r="B5833" s="489" t="s">
        <v>1184</v>
      </c>
      <c r="C5833" s="491">
        <v>63.35</v>
      </c>
      <c r="D5833" s="492" t="s">
        <v>4090</v>
      </c>
    </row>
    <row r="5834" spans="1:4" x14ac:dyDescent="0.2">
      <c r="A5834" s="489" t="s">
        <v>9257</v>
      </c>
      <c r="B5834" s="489" t="s">
        <v>229</v>
      </c>
      <c r="C5834" s="491">
        <v>9.83</v>
      </c>
      <c r="D5834" s="492" t="s">
        <v>4090</v>
      </c>
    </row>
    <row r="5835" spans="1:4" x14ac:dyDescent="0.2">
      <c r="A5835" s="489" t="s">
        <v>9257</v>
      </c>
      <c r="B5835" s="489" t="s">
        <v>1184</v>
      </c>
      <c r="C5835" s="491">
        <v>14.450000000000001</v>
      </c>
      <c r="D5835" s="492" t="s">
        <v>4090</v>
      </c>
    </row>
    <row r="5836" spans="1:4" x14ac:dyDescent="0.2">
      <c r="A5836" s="489" t="s">
        <v>9257</v>
      </c>
      <c r="B5836" s="489" t="s">
        <v>1184</v>
      </c>
      <c r="C5836" s="491">
        <v>29.24</v>
      </c>
      <c r="D5836" s="492" t="s">
        <v>4090</v>
      </c>
    </row>
    <row r="5837" spans="1:4" x14ac:dyDescent="0.2">
      <c r="A5837" s="489" t="s">
        <v>9257</v>
      </c>
      <c r="B5837" s="489" t="s">
        <v>1184</v>
      </c>
      <c r="C5837" s="491">
        <v>195.23000000000002</v>
      </c>
      <c r="D5837" s="492" t="s">
        <v>4090</v>
      </c>
    </row>
    <row r="5838" spans="1:4" x14ac:dyDescent="0.2">
      <c r="A5838" s="489" t="s">
        <v>9257</v>
      </c>
      <c r="B5838" s="489" t="s">
        <v>1184</v>
      </c>
      <c r="C5838" s="491">
        <v>8.4400000000000013</v>
      </c>
      <c r="D5838" s="492" t="s">
        <v>4090</v>
      </c>
    </row>
    <row r="5839" spans="1:4" x14ac:dyDescent="0.2">
      <c r="A5839" s="489" t="s">
        <v>9257</v>
      </c>
      <c r="B5839" s="489" t="s">
        <v>1163</v>
      </c>
      <c r="C5839" s="491">
        <v>32.980000000000004</v>
      </c>
      <c r="D5839" s="492">
        <v>1.5700228310502262</v>
      </c>
    </row>
    <row r="5840" spans="1:4" x14ac:dyDescent="0.2">
      <c r="A5840" s="489" t="s">
        <v>9257</v>
      </c>
      <c r="B5840" s="489" t="s">
        <v>1183</v>
      </c>
      <c r="C5840" s="491">
        <v>70.67</v>
      </c>
      <c r="D5840" s="492" t="s">
        <v>4090</v>
      </c>
    </row>
    <row r="5841" spans="1:4" x14ac:dyDescent="0.2">
      <c r="A5841" s="489" t="s">
        <v>9257</v>
      </c>
      <c r="B5841" s="489" t="s">
        <v>1184</v>
      </c>
      <c r="C5841" s="491">
        <v>72.19</v>
      </c>
      <c r="D5841" s="492" t="s">
        <v>4090</v>
      </c>
    </row>
    <row r="5842" spans="1:4" x14ac:dyDescent="0.2">
      <c r="A5842" s="489" t="s">
        <v>9257</v>
      </c>
      <c r="B5842" s="489" t="s">
        <v>229</v>
      </c>
      <c r="C5842" s="491">
        <v>11.679999999999998</v>
      </c>
      <c r="D5842" s="492" t="s">
        <v>4090</v>
      </c>
    </row>
    <row r="5843" spans="1:4" x14ac:dyDescent="0.2">
      <c r="A5843" s="489" t="s">
        <v>9257</v>
      </c>
      <c r="B5843" s="489" t="s">
        <v>1184</v>
      </c>
      <c r="C5843" s="491">
        <v>24.73</v>
      </c>
      <c r="D5843" s="492" t="s">
        <v>4090</v>
      </c>
    </row>
    <row r="5844" spans="1:4" x14ac:dyDescent="0.2">
      <c r="A5844" s="489" t="s">
        <v>9257</v>
      </c>
      <c r="B5844" s="489" t="s">
        <v>1184</v>
      </c>
      <c r="C5844" s="491">
        <v>15.540000000000001</v>
      </c>
      <c r="D5844" s="492" t="s">
        <v>4090</v>
      </c>
    </row>
    <row r="5845" spans="1:4" x14ac:dyDescent="0.2">
      <c r="A5845" s="489" t="s">
        <v>9257</v>
      </c>
      <c r="B5845" s="489" t="s">
        <v>1184</v>
      </c>
      <c r="C5845" s="491">
        <v>14.7</v>
      </c>
      <c r="D5845" s="492" t="s">
        <v>4090</v>
      </c>
    </row>
    <row r="5846" spans="1:4" x14ac:dyDescent="0.2">
      <c r="A5846" s="489" t="s">
        <v>9257</v>
      </c>
      <c r="B5846" s="489" t="s">
        <v>1184</v>
      </c>
      <c r="C5846" s="491">
        <v>11.920000000000002</v>
      </c>
      <c r="D5846" s="492" t="s">
        <v>4090</v>
      </c>
    </row>
    <row r="5847" spans="1:4" x14ac:dyDescent="0.2">
      <c r="A5847" s="489" t="s">
        <v>9257</v>
      </c>
      <c r="B5847" s="489" t="s">
        <v>1184</v>
      </c>
      <c r="C5847" s="491">
        <v>10.72</v>
      </c>
      <c r="D5847" s="492" t="s">
        <v>4090</v>
      </c>
    </row>
    <row r="5848" spans="1:4" x14ac:dyDescent="0.2">
      <c r="A5848" s="489" t="s">
        <v>9257</v>
      </c>
      <c r="B5848" s="489" t="s">
        <v>1184</v>
      </c>
      <c r="C5848" s="491">
        <v>13.549999999999999</v>
      </c>
      <c r="D5848" s="492" t="s">
        <v>4090</v>
      </c>
    </row>
    <row r="5849" spans="1:4" x14ac:dyDescent="0.2">
      <c r="A5849" s="489" t="s">
        <v>9257</v>
      </c>
      <c r="B5849" s="489" t="s">
        <v>1184</v>
      </c>
      <c r="C5849" s="491">
        <v>40.930000000000007</v>
      </c>
      <c r="D5849" s="492" t="s">
        <v>4090</v>
      </c>
    </row>
    <row r="5850" spans="1:4" x14ac:dyDescent="0.2">
      <c r="A5850" s="489" t="s">
        <v>9257</v>
      </c>
      <c r="B5850" s="489" t="s">
        <v>1184</v>
      </c>
      <c r="C5850" s="491">
        <v>63.33</v>
      </c>
      <c r="D5850" s="492" t="s">
        <v>4090</v>
      </c>
    </row>
    <row r="5851" spans="1:4" x14ac:dyDescent="0.2">
      <c r="A5851" s="489" t="s">
        <v>9257</v>
      </c>
      <c r="B5851" s="489" t="s">
        <v>1184</v>
      </c>
      <c r="C5851" s="491">
        <v>18</v>
      </c>
      <c r="D5851" s="492" t="s">
        <v>4090</v>
      </c>
    </row>
    <row r="5852" spans="1:4" x14ac:dyDescent="0.2">
      <c r="A5852" s="489" t="s">
        <v>9257</v>
      </c>
      <c r="B5852" s="489" t="s">
        <v>1184</v>
      </c>
      <c r="C5852" s="491">
        <v>11.28</v>
      </c>
      <c r="D5852" s="492" t="s">
        <v>4090</v>
      </c>
    </row>
    <row r="5853" spans="1:4" x14ac:dyDescent="0.2">
      <c r="A5853" s="489" t="s">
        <v>9257</v>
      </c>
      <c r="B5853" s="489" t="s">
        <v>1184</v>
      </c>
      <c r="C5853" s="491">
        <v>23.71</v>
      </c>
      <c r="D5853" s="492" t="s">
        <v>4090</v>
      </c>
    </row>
    <row r="5854" spans="1:4" x14ac:dyDescent="0.2">
      <c r="A5854" s="489" t="s">
        <v>9257</v>
      </c>
      <c r="B5854" s="489" t="s">
        <v>1184</v>
      </c>
      <c r="C5854" s="491">
        <v>9.370000000000001</v>
      </c>
      <c r="D5854" s="492" t="s">
        <v>4090</v>
      </c>
    </row>
    <row r="5855" spans="1:4" x14ac:dyDescent="0.2">
      <c r="A5855" s="489" t="s">
        <v>9257</v>
      </c>
      <c r="B5855" s="489" t="s">
        <v>1184</v>
      </c>
      <c r="C5855" s="491">
        <v>12.209999999999999</v>
      </c>
      <c r="D5855" s="492" t="s">
        <v>4090</v>
      </c>
    </row>
    <row r="5856" spans="1:4" x14ac:dyDescent="0.2">
      <c r="A5856" s="489" t="s">
        <v>9257</v>
      </c>
      <c r="B5856" s="489" t="s">
        <v>1184</v>
      </c>
      <c r="C5856" s="491">
        <v>9.4700000000000006</v>
      </c>
      <c r="D5856" s="492" t="s">
        <v>4090</v>
      </c>
    </row>
    <row r="5857" spans="1:4" x14ac:dyDescent="0.2">
      <c r="A5857" s="489" t="s">
        <v>9257</v>
      </c>
      <c r="B5857" s="489" t="s">
        <v>1184</v>
      </c>
      <c r="C5857" s="491">
        <v>15.73</v>
      </c>
      <c r="D5857" s="492" t="s">
        <v>4090</v>
      </c>
    </row>
    <row r="5858" spans="1:4" x14ac:dyDescent="0.2">
      <c r="A5858" s="489" t="s">
        <v>9257</v>
      </c>
      <c r="B5858" s="489" t="s">
        <v>1184</v>
      </c>
      <c r="C5858" s="491">
        <v>54.14</v>
      </c>
      <c r="D5858" s="492" t="s">
        <v>4090</v>
      </c>
    </row>
    <row r="5859" spans="1:4" x14ac:dyDescent="0.2">
      <c r="A5859" s="489" t="s">
        <v>9257</v>
      </c>
      <c r="B5859" s="489" t="s">
        <v>1184</v>
      </c>
      <c r="C5859" s="491">
        <v>47.65</v>
      </c>
      <c r="D5859" s="492" t="s">
        <v>4090</v>
      </c>
    </row>
    <row r="5860" spans="1:4" x14ac:dyDescent="0.2">
      <c r="A5860" s="489" t="s">
        <v>9257</v>
      </c>
      <c r="B5860" s="489" t="s">
        <v>1184</v>
      </c>
      <c r="C5860" s="491">
        <v>8.4400000000000013</v>
      </c>
      <c r="D5860" s="492" t="s">
        <v>4090</v>
      </c>
    </row>
    <row r="5861" spans="1:4" x14ac:dyDescent="0.2">
      <c r="A5861" s="489" t="s">
        <v>9257</v>
      </c>
      <c r="B5861" s="489" t="s">
        <v>1184</v>
      </c>
      <c r="C5861" s="491">
        <v>21.53</v>
      </c>
      <c r="D5861" s="492" t="s">
        <v>4090</v>
      </c>
    </row>
    <row r="5862" spans="1:4" x14ac:dyDescent="0.2">
      <c r="A5862" s="489" t="s">
        <v>9257</v>
      </c>
      <c r="B5862" s="489" t="s">
        <v>1184</v>
      </c>
      <c r="C5862" s="491">
        <v>11.760000000000002</v>
      </c>
      <c r="D5862" s="492" t="s">
        <v>4090</v>
      </c>
    </row>
    <row r="5863" spans="1:4" x14ac:dyDescent="0.2">
      <c r="A5863" s="489" t="s">
        <v>9257</v>
      </c>
      <c r="B5863" s="489" t="s">
        <v>229</v>
      </c>
      <c r="C5863" s="491">
        <v>14.450000000000001</v>
      </c>
      <c r="D5863" s="492" t="s">
        <v>4090</v>
      </c>
    </row>
    <row r="5864" spans="1:4" x14ac:dyDescent="0.2">
      <c r="A5864" s="489" t="s">
        <v>9257</v>
      </c>
      <c r="B5864" s="489" t="s">
        <v>1184</v>
      </c>
      <c r="C5864" s="491">
        <v>16.250000000000004</v>
      </c>
      <c r="D5864" s="492" t="s">
        <v>4090</v>
      </c>
    </row>
    <row r="5865" spans="1:4" x14ac:dyDescent="0.2">
      <c r="A5865" s="489" t="s">
        <v>9257</v>
      </c>
      <c r="B5865" s="489" t="s">
        <v>229</v>
      </c>
      <c r="C5865" s="491">
        <v>10.64</v>
      </c>
      <c r="D5865" s="492" t="s">
        <v>4090</v>
      </c>
    </row>
    <row r="5866" spans="1:4" x14ac:dyDescent="0.2">
      <c r="A5866" s="489" t="s">
        <v>9257</v>
      </c>
      <c r="B5866" s="489" t="s">
        <v>229</v>
      </c>
      <c r="C5866" s="491">
        <v>10.02</v>
      </c>
      <c r="D5866" s="492" t="s">
        <v>4090</v>
      </c>
    </row>
    <row r="5867" spans="1:4" x14ac:dyDescent="0.2">
      <c r="A5867" s="489" t="s">
        <v>9257</v>
      </c>
      <c r="B5867" s="489" t="s">
        <v>229</v>
      </c>
      <c r="C5867" s="491">
        <v>11.350000000000001</v>
      </c>
      <c r="D5867" s="492" t="s">
        <v>4090</v>
      </c>
    </row>
    <row r="5868" spans="1:4" x14ac:dyDescent="0.2">
      <c r="A5868" s="489" t="s">
        <v>9257</v>
      </c>
      <c r="B5868" s="489" t="s">
        <v>229</v>
      </c>
      <c r="C5868" s="491">
        <v>15.850000000000001</v>
      </c>
      <c r="D5868" s="492" t="s">
        <v>4090</v>
      </c>
    </row>
    <row r="5869" spans="1:4" x14ac:dyDescent="0.2">
      <c r="A5869" s="489" t="s">
        <v>9257</v>
      </c>
      <c r="B5869" s="489" t="s">
        <v>1184</v>
      </c>
      <c r="C5869" s="491">
        <v>21.22</v>
      </c>
      <c r="D5869" s="492" t="s">
        <v>4090</v>
      </c>
    </row>
    <row r="5870" spans="1:4" x14ac:dyDescent="0.2">
      <c r="A5870" s="489" t="s">
        <v>9257</v>
      </c>
      <c r="B5870" s="489" t="s">
        <v>229</v>
      </c>
      <c r="C5870" s="491">
        <v>24.019999999999996</v>
      </c>
      <c r="D5870" s="492" t="s">
        <v>4090</v>
      </c>
    </row>
    <row r="5871" spans="1:4" x14ac:dyDescent="0.2">
      <c r="A5871" s="489" t="s">
        <v>9257</v>
      </c>
      <c r="B5871" s="489" t="s">
        <v>1184</v>
      </c>
      <c r="C5871" s="491">
        <v>15.440000000000001</v>
      </c>
      <c r="D5871" s="492" t="s">
        <v>4090</v>
      </c>
    </row>
    <row r="5872" spans="1:4" x14ac:dyDescent="0.2">
      <c r="A5872" s="489" t="s">
        <v>9257</v>
      </c>
      <c r="B5872" s="489" t="s">
        <v>1184</v>
      </c>
      <c r="C5872" s="491">
        <v>21.65</v>
      </c>
      <c r="D5872" s="492" t="s">
        <v>4090</v>
      </c>
    </row>
    <row r="5873" spans="1:4" x14ac:dyDescent="0.2">
      <c r="A5873" s="489" t="s">
        <v>9257</v>
      </c>
      <c r="B5873" s="489" t="s">
        <v>1184</v>
      </c>
      <c r="C5873" s="491">
        <v>14.92</v>
      </c>
      <c r="D5873" s="492" t="s">
        <v>4090</v>
      </c>
    </row>
    <row r="5874" spans="1:4" x14ac:dyDescent="0.2">
      <c r="A5874" s="489" t="s">
        <v>9257</v>
      </c>
      <c r="B5874" s="489" t="s">
        <v>229</v>
      </c>
      <c r="C5874" s="491">
        <v>22.64</v>
      </c>
      <c r="D5874" s="492" t="s">
        <v>4090</v>
      </c>
    </row>
    <row r="5875" spans="1:4" x14ac:dyDescent="0.2">
      <c r="A5875" s="489" t="s">
        <v>9257</v>
      </c>
      <c r="B5875" s="489" t="s">
        <v>1184</v>
      </c>
      <c r="C5875" s="491">
        <v>65.91</v>
      </c>
      <c r="D5875" s="492" t="s">
        <v>4090</v>
      </c>
    </row>
    <row r="5876" spans="1:4" x14ac:dyDescent="0.2">
      <c r="A5876" s="489" t="s">
        <v>9257</v>
      </c>
      <c r="B5876" s="489" t="s">
        <v>229</v>
      </c>
      <c r="C5876" s="491">
        <v>7.8900000000000006</v>
      </c>
      <c r="D5876" s="492" t="s">
        <v>4090</v>
      </c>
    </row>
    <row r="5877" spans="1:4" x14ac:dyDescent="0.2">
      <c r="A5877" s="489" t="s">
        <v>9257</v>
      </c>
      <c r="B5877" s="489" t="s">
        <v>1184</v>
      </c>
      <c r="C5877" s="491">
        <v>63.400000000000013</v>
      </c>
      <c r="D5877" s="492" t="s">
        <v>4090</v>
      </c>
    </row>
    <row r="5878" spans="1:4" x14ac:dyDescent="0.2">
      <c r="A5878" s="489" t="s">
        <v>9257</v>
      </c>
      <c r="B5878" s="489" t="s">
        <v>229</v>
      </c>
      <c r="C5878" s="491">
        <v>12.500000000000002</v>
      </c>
      <c r="D5878" s="492" t="s">
        <v>4090</v>
      </c>
    </row>
    <row r="5879" spans="1:4" x14ac:dyDescent="0.2">
      <c r="A5879" s="489" t="s">
        <v>9257</v>
      </c>
      <c r="B5879" s="489" t="s">
        <v>1184</v>
      </c>
      <c r="C5879" s="491">
        <v>38.42</v>
      </c>
      <c r="D5879" s="492" t="s">
        <v>4090</v>
      </c>
    </row>
    <row r="5880" spans="1:4" x14ac:dyDescent="0.2">
      <c r="A5880" s="489" t="s">
        <v>9257</v>
      </c>
      <c r="B5880" s="489" t="s">
        <v>229</v>
      </c>
      <c r="C5880" s="491">
        <v>24.4</v>
      </c>
      <c r="D5880" s="492" t="s">
        <v>4090</v>
      </c>
    </row>
    <row r="5881" spans="1:4" x14ac:dyDescent="0.2">
      <c r="A5881" s="489" t="s">
        <v>9257</v>
      </c>
      <c r="B5881" s="489" t="s">
        <v>229</v>
      </c>
      <c r="C5881" s="491">
        <v>23.19</v>
      </c>
      <c r="D5881" s="492" t="s">
        <v>4090</v>
      </c>
    </row>
    <row r="5882" spans="1:4" x14ac:dyDescent="0.2">
      <c r="A5882" s="489" t="s">
        <v>9257</v>
      </c>
      <c r="B5882" s="489" t="s">
        <v>229</v>
      </c>
      <c r="C5882" s="491">
        <v>24.71</v>
      </c>
      <c r="D5882" s="492" t="s">
        <v>4090</v>
      </c>
    </row>
    <row r="5883" spans="1:4" x14ac:dyDescent="0.2">
      <c r="A5883" s="489" t="s">
        <v>9257</v>
      </c>
      <c r="B5883" s="489" t="s">
        <v>229</v>
      </c>
      <c r="C5883" s="491">
        <v>18.549999999999997</v>
      </c>
      <c r="D5883" s="492" t="s">
        <v>4090</v>
      </c>
    </row>
    <row r="5884" spans="1:4" x14ac:dyDescent="0.2">
      <c r="A5884" s="489" t="s">
        <v>9257</v>
      </c>
      <c r="B5884" s="489" t="s">
        <v>229</v>
      </c>
      <c r="C5884" s="491">
        <v>24.41</v>
      </c>
      <c r="D5884" s="492" t="s">
        <v>4090</v>
      </c>
    </row>
    <row r="5885" spans="1:4" x14ac:dyDescent="0.2">
      <c r="A5885" s="489" t="s">
        <v>9257</v>
      </c>
      <c r="B5885" s="489" t="s">
        <v>229</v>
      </c>
      <c r="C5885" s="491">
        <v>26.49</v>
      </c>
      <c r="D5885" s="492" t="s">
        <v>4090</v>
      </c>
    </row>
    <row r="5886" spans="1:4" x14ac:dyDescent="0.2">
      <c r="A5886" s="489" t="s">
        <v>9257</v>
      </c>
      <c r="B5886" s="489" t="s">
        <v>229</v>
      </c>
      <c r="C5886" s="491">
        <v>14.310000000000002</v>
      </c>
      <c r="D5886" s="492" t="s">
        <v>4090</v>
      </c>
    </row>
    <row r="5887" spans="1:4" x14ac:dyDescent="0.2">
      <c r="A5887" s="489" t="s">
        <v>9257</v>
      </c>
      <c r="B5887" s="489" t="s">
        <v>229</v>
      </c>
      <c r="C5887" s="491">
        <v>21.159999999999997</v>
      </c>
      <c r="D5887" s="492" t="s">
        <v>4090</v>
      </c>
    </row>
    <row r="5888" spans="1:4" x14ac:dyDescent="0.2">
      <c r="A5888" s="489" t="s">
        <v>9257</v>
      </c>
      <c r="B5888" s="489" t="s">
        <v>229</v>
      </c>
      <c r="C5888" s="491">
        <v>9.5100000000000016</v>
      </c>
      <c r="D5888" s="492" t="s">
        <v>4090</v>
      </c>
    </row>
    <row r="5889" spans="1:4" x14ac:dyDescent="0.2">
      <c r="A5889" s="489" t="s">
        <v>9257</v>
      </c>
      <c r="B5889" s="489" t="s">
        <v>1184</v>
      </c>
      <c r="C5889" s="491">
        <v>7.0699999999999994</v>
      </c>
      <c r="D5889" s="492" t="s">
        <v>4090</v>
      </c>
    </row>
    <row r="5890" spans="1:4" x14ac:dyDescent="0.2">
      <c r="A5890" s="489" t="s">
        <v>9257</v>
      </c>
      <c r="B5890" s="489" t="s">
        <v>229</v>
      </c>
      <c r="C5890" s="491">
        <v>39.750000000000007</v>
      </c>
      <c r="D5890" s="492" t="s">
        <v>4090</v>
      </c>
    </row>
    <row r="5891" spans="1:4" x14ac:dyDescent="0.2">
      <c r="A5891" s="489" t="s">
        <v>9257</v>
      </c>
      <c r="B5891" s="489" t="s">
        <v>229</v>
      </c>
      <c r="C5891" s="491">
        <v>11</v>
      </c>
      <c r="D5891" s="492" t="s">
        <v>4090</v>
      </c>
    </row>
    <row r="5892" spans="1:4" x14ac:dyDescent="0.2">
      <c r="A5892" s="489" t="s">
        <v>9257</v>
      </c>
      <c r="B5892" s="489" t="s">
        <v>229</v>
      </c>
      <c r="C5892" s="491">
        <v>12.27</v>
      </c>
      <c r="D5892" s="492" t="s">
        <v>4090</v>
      </c>
    </row>
    <row r="5893" spans="1:4" x14ac:dyDescent="0.2">
      <c r="A5893" s="489" t="s">
        <v>9257</v>
      </c>
      <c r="B5893" s="489" t="s">
        <v>229</v>
      </c>
      <c r="C5893" s="491">
        <v>63.02000000000001</v>
      </c>
      <c r="D5893" s="492" t="s">
        <v>4090</v>
      </c>
    </row>
    <row r="5894" spans="1:4" x14ac:dyDescent="0.2">
      <c r="A5894" s="489" t="s">
        <v>9257</v>
      </c>
      <c r="B5894" s="489" t="s">
        <v>229</v>
      </c>
      <c r="C5894" s="491">
        <v>14.870000000000001</v>
      </c>
      <c r="D5894" s="492" t="s">
        <v>4090</v>
      </c>
    </row>
    <row r="5895" spans="1:4" x14ac:dyDescent="0.2">
      <c r="A5895" s="489" t="s">
        <v>9257</v>
      </c>
      <c r="B5895" s="489" t="s">
        <v>229</v>
      </c>
      <c r="C5895" s="491">
        <v>9.58</v>
      </c>
      <c r="D5895" s="492" t="s">
        <v>4090</v>
      </c>
    </row>
    <row r="5896" spans="1:4" x14ac:dyDescent="0.2">
      <c r="A5896" s="489" t="s">
        <v>9257</v>
      </c>
      <c r="B5896" s="489" t="s">
        <v>229</v>
      </c>
      <c r="C5896" s="491">
        <v>13.41</v>
      </c>
      <c r="D5896" s="492" t="s">
        <v>4090</v>
      </c>
    </row>
    <row r="5897" spans="1:4" x14ac:dyDescent="0.2">
      <c r="A5897" s="489" t="s">
        <v>9257</v>
      </c>
      <c r="B5897" s="489" t="s">
        <v>229</v>
      </c>
      <c r="C5897" s="491">
        <v>17.28</v>
      </c>
      <c r="D5897" s="492" t="s">
        <v>4090</v>
      </c>
    </row>
    <row r="5898" spans="1:4" x14ac:dyDescent="0.2">
      <c r="A5898" s="489" t="s">
        <v>9257</v>
      </c>
      <c r="B5898" s="489" t="s">
        <v>229</v>
      </c>
      <c r="C5898" s="491">
        <v>34.29</v>
      </c>
      <c r="D5898" s="492" t="s">
        <v>4090</v>
      </c>
    </row>
    <row r="5899" spans="1:4" x14ac:dyDescent="0.2">
      <c r="A5899" s="489" t="s">
        <v>9257</v>
      </c>
      <c r="B5899" s="489" t="s">
        <v>229</v>
      </c>
      <c r="C5899" s="491">
        <v>12.610000000000001</v>
      </c>
      <c r="D5899" s="492" t="s">
        <v>4090</v>
      </c>
    </row>
    <row r="5900" spans="1:4" x14ac:dyDescent="0.2">
      <c r="A5900" s="489" t="s">
        <v>9257</v>
      </c>
      <c r="B5900" s="489" t="s">
        <v>229</v>
      </c>
      <c r="C5900" s="491">
        <v>45.43</v>
      </c>
      <c r="D5900" s="492" t="s">
        <v>4090</v>
      </c>
    </row>
    <row r="5901" spans="1:4" x14ac:dyDescent="0.2">
      <c r="A5901" s="489" t="s">
        <v>9257</v>
      </c>
      <c r="B5901" s="489" t="s">
        <v>229</v>
      </c>
      <c r="C5901" s="491">
        <v>18.75</v>
      </c>
      <c r="D5901" s="492" t="s">
        <v>4090</v>
      </c>
    </row>
    <row r="5902" spans="1:4" x14ac:dyDescent="0.2">
      <c r="A5902" s="489" t="s">
        <v>9257</v>
      </c>
      <c r="B5902" s="489" t="s">
        <v>229</v>
      </c>
      <c r="C5902" s="491">
        <v>25.18</v>
      </c>
      <c r="D5902" s="492" t="s">
        <v>4090</v>
      </c>
    </row>
    <row r="5903" spans="1:4" x14ac:dyDescent="0.2">
      <c r="A5903" s="489" t="s">
        <v>9257</v>
      </c>
      <c r="B5903" s="489" t="s">
        <v>229</v>
      </c>
      <c r="C5903" s="491">
        <v>41.99</v>
      </c>
      <c r="D5903" s="492" t="s">
        <v>4090</v>
      </c>
    </row>
    <row r="5904" spans="1:4" x14ac:dyDescent="0.2">
      <c r="A5904" s="489" t="s">
        <v>9257</v>
      </c>
      <c r="B5904" s="489" t="s">
        <v>229</v>
      </c>
      <c r="C5904" s="491">
        <v>14.600000000000001</v>
      </c>
      <c r="D5904" s="492" t="s">
        <v>4090</v>
      </c>
    </row>
    <row r="5905" spans="1:4" x14ac:dyDescent="0.2">
      <c r="A5905" s="489" t="s">
        <v>9257</v>
      </c>
      <c r="B5905" s="489" t="s">
        <v>229</v>
      </c>
      <c r="C5905" s="491">
        <v>20.5</v>
      </c>
      <c r="D5905" s="492" t="s">
        <v>4090</v>
      </c>
    </row>
    <row r="5906" spans="1:4" x14ac:dyDescent="0.2">
      <c r="A5906" s="489" t="s">
        <v>9257</v>
      </c>
      <c r="B5906" s="489" t="s">
        <v>1184</v>
      </c>
      <c r="C5906" s="491">
        <v>276.5</v>
      </c>
      <c r="D5906" s="492" t="s">
        <v>4090</v>
      </c>
    </row>
    <row r="5907" spans="1:4" x14ac:dyDescent="0.2">
      <c r="A5907" s="489" t="s">
        <v>9257</v>
      </c>
      <c r="B5907" s="489" t="s">
        <v>1184</v>
      </c>
      <c r="C5907" s="491">
        <v>9.08</v>
      </c>
      <c r="D5907" s="492" t="s">
        <v>4090</v>
      </c>
    </row>
    <row r="5908" spans="1:4" x14ac:dyDescent="0.2">
      <c r="A5908" s="489" t="s">
        <v>9257</v>
      </c>
      <c r="B5908" s="489" t="s">
        <v>229</v>
      </c>
      <c r="C5908" s="491">
        <v>14.3</v>
      </c>
      <c r="D5908" s="492" t="s">
        <v>4090</v>
      </c>
    </row>
    <row r="5909" spans="1:4" x14ac:dyDescent="0.2">
      <c r="A5909" s="489" t="s">
        <v>9257</v>
      </c>
      <c r="B5909" s="489" t="s">
        <v>229</v>
      </c>
      <c r="C5909" s="491">
        <v>28.96</v>
      </c>
      <c r="D5909" s="492" t="s">
        <v>4090</v>
      </c>
    </row>
    <row r="5910" spans="1:4" x14ac:dyDescent="0.2">
      <c r="A5910" s="489" t="s">
        <v>9257</v>
      </c>
      <c r="B5910" s="489" t="s">
        <v>229</v>
      </c>
      <c r="C5910" s="491">
        <v>27.21</v>
      </c>
      <c r="D5910" s="492" t="s">
        <v>4090</v>
      </c>
    </row>
    <row r="5911" spans="1:4" x14ac:dyDescent="0.2">
      <c r="A5911" s="489" t="s">
        <v>9257</v>
      </c>
      <c r="B5911" s="489" t="s">
        <v>229</v>
      </c>
      <c r="C5911" s="491">
        <v>23.560000000000002</v>
      </c>
      <c r="D5911" s="492" t="s">
        <v>4090</v>
      </c>
    </row>
    <row r="5912" spans="1:4" x14ac:dyDescent="0.2">
      <c r="A5912" s="489" t="s">
        <v>9257</v>
      </c>
      <c r="B5912" s="489" t="s">
        <v>229</v>
      </c>
      <c r="C5912" s="491">
        <v>57.84</v>
      </c>
      <c r="D5912" s="492" t="s">
        <v>4090</v>
      </c>
    </row>
    <row r="5913" spans="1:4" x14ac:dyDescent="0.2">
      <c r="A5913" s="489" t="s">
        <v>9257</v>
      </c>
      <c r="B5913" s="489" t="s">
        <v>229</v>
      </c>
      <c r="C5913" s="491">
        <v>14.370000000000003</v>
      </c>
      <c r="D5913" s="492" t="s">
        <v>4090</v>
      </c>
    </row>
    <row r="5914" spans="1:4" x14ac:dyDescent="0.2">
      <c r="A5914" s="489" t="s">
        <v>9257</v>
      </c>
      <c r="B5914" s="489" t="s">
        <v>229</v>
      </c>
      <c r="C5914" s="491">
        <v>20.77</v>
      </c>
      <c r="D5914" s="492" t="s">
        <v>4090</v>
      </c>
    </row>
    <row r="5915" spans="1:4" x14ac:dyDescent="0.2">
      <c r="A5915" s="489" t="s">
        <v>9257</v>
      </c>
      <c r="B5915" s="489" t="s">
        <v>229</v>
      </c>
      <c r="C5915" s="491">
        <v>18.100000000000001</v>
      </c>
      <c r="D5915" s="492" t="s">
        <v>4090</v>
      </c>
    </row>
    <row r="5916" spans="1:4" x14ac:dyDescent="0.2">
      <c r="A5916" s="489" t="s">
        <v>9257</v>
      </c>
      <c r="B5916" s="489" t="s">
        <v>229</v>
      </c>
      <c r="C5916" s="491">
        <v>17.62</v>
      </c>
      <c r="D5916" s="492" t="s">
        <v>4090</v>
      </c>
    </row>
    <row r="5917" spans="1:4" x14ac:dyDescent="0.2">
      <c r="A5917" s="489" t="s">
        <v>9257</v>
      </c>
      <c r="B5917" s="489" t="s">
        <v>229</v>
      </c>
      <c r="C5917" s="491">
        <v>12.78</v>
      </c>
      <c r="D5917" s="492" t="s">
        <v>4090</v>
      </c>
    </row>
    <row r="5918" spans="1:4" x14ac:dyDescent="0.2">
      <c r="A5918" s="489" t="s">
        <v>9257</v>
      </c>
      <c r="B5918" s="489" t="s">
        <v>229</v>
      </c>
      <c r="C5918" s="491">
        <v>14.95</v>
      </c>
      <c r="D5918" s="492" t="s">
        <v>4090</v>
      </c>
    </row>
    <row r="5919" spans="1:4" x14ac:dyDescent="0.2">
      <c r="A5919" s="489" t="s">
        <v>9257</v>
      </c>
      <c r="B5919" s="489" t="s">
        <v>229</v>
      </c>
      <c r="C5919" s="491">
        <v>10.459999999999999</v>
      </c>
      <c r="D5919" s="492" t="s">
        <v>4090</v>
      </c>
    </row>
    <row r="5920" spans="1:4" x14ac:dyDescent="0.2">
      <c r="A5920" s="489" t="s">
        <v>9257</v>
      </c>
      <c r="B5920" s="489" t="s">
        <v>229</v>
      </c>
      <c r="C5920" s="491">
        <v>63.86</v>
      </c>
      <c r="D5920" s="492" t="s">
        <v>4090</v>
      </c>
    </row>
    <row r="5921" spans="1:4" x14ac:dyDescent="0.2">
      <c r="A5921" s="489" t="s">
        <v>9257</v>
      </c>
      <c r="B5921" s="489" t="s">
        <v>229</v>
      </c>
      <c r="C5921" s="491">
        <v>23.480000000000004</v>
      </c>
      <c r="D5921" s="492" t="s">
        <v>4090</v>
      </c>
    </row>
    <row r="5922" spans="1:4" x14ac:dyDescent="0.2">
      <c r="A5922" s="489" t="s">
        <v>9257</v>
      </c>
      <c r="B5922" s="489" t="s">
        <v>229</v>
      </c>
      <c r="C5922" s="491">
        <v>13.81</v>
      </c>
      <c r="D5922" s="492" t="s">
        <v>4090</v>
      </c>
    </row>
    <row r="5923" spans="1:4" x14ac:dyDescent="0.2">
      <c r="A5923" s="489" t="s">
        <v>9257</v>
      </c>
      <c r="B5923" s="489" t="s">
        <v>229</v>
      </c>
      <c r="C5923" s="491">
        <v>74.989999999999995</v>
      </c>
      <c r="D5923" s="492" t="s">
        <v>4090</v>
      </c>
    </row>
    <row r="5924" spans="1:4" x14ac:dyDescent="0.2">
      <c r="A5924" s="489" t="s">
        <v>9257</v>
      </c>
      <c r="B5924" s="489" t="s">
        <v>229</v>
      </c>
      <c r="C5924" s="491">
        <v>21.610000000000003</v>
      </c>
      <c r="D5924" s="492" t="s">
        <v>4090</v>
      </c>
    </row>
    <row r="5925" spans="1:4" x14ac:dyDescent="0.2">
      <c r="A5925" s="489" t="s">
        <v>9257</v>
      </c>
      <c r="B5925" s="489" t="s">
        <v>1184</v>
      </c>
      <c r="C5925" s="491">
        <v>21.92</v>
      </c>
      <c r="D5925" s="492" t="s">
        <v>4090</v>
      </c>
    </row>
    <row r="5926" spans="1:4" x14ac:dyDescent="0.2">
      <c r="A5926" s="489" t="s">
        <v>9257</v>
      </c>
      <c r="B5926" s="489" t="s">
        <v>229</v>
      </c>
      <c r="C5926" s="491">
        <v>10.44</v>
      </c>
      <c r="D5926" s="492" t="s">
        <v>4090</v>
      </c>
    </row>
    <row r="5927" spans="1:4" x14ac:dyDescent="0.2">
      <c r="A5927" s="489" t="s">
        <v>9257</v>
      </c>
      <c r="B5927" s="489" t="s">
        <v>229</v>
      </c>
      <c r="C5927" s="491">
        <v>19.410000000000004</v>
      </c>
      <c r="D5927" s="492" t="s">
        <v>4090</v>
      </c>
    </row>
    <row r="5928" spans="1:4" x14ac:dyDescent="0.2">
      <c r="A5928" s="489" t="s">
        <v>9257</v>
      </c>
      <c r="B5928" s="489" t="s">
        <v>229</v>
      </c>
      <c r="C5928" s="491">
        <v>35.49</v>
      </c>
      <c r="D5928" s="492" t="s">
        <v>4090</v>
      </c>
    </row>
    <row r="5929" spans="1:4" x14ac:dyDescent="0.2">
      <c r="A5929" s="489" t="s">
        <v>9257</v>
      </c>
      <c r="B5929" s="489" t="s">
        <v>229</v>
      </c>
      <c r="C5929" s="491">
        <v>79.23</v>
      </c>
      <c r="D5929" s="492" t="s">
        <v>4090</v>
      </c>
    </row>
    <row r="5930" spans="1:4" x14ac:dyDescent="0.2">
      <c r="A5930" s="489" t="s">
        <v>9257</v>
      </c>
      <c r="B5930" s="489" t="s">
        <v>229</v>
      </c>
      <c r="C5930" s="491">
        <v>8.84</v>
      </c>
      <c r="D5930" s="492" t="s">
        <v>4090</v>
      </c>
    </row>
    <row r="5931" spans="1:4" x14ac:dyDescent="0.2">
      <c r="A5931" s="489" t="s">
        <v>9257</v>
      </c>
      <c r="B5931" s="489" t="s">
        <v>1184</v>
      </c>
      <c r="C5931" s="491">
        <v>34.049999999999997</v>
      </c>
      <c r="D5931" s="492" t="s">
        <v>4090</v>
      </c>
    </row>
    <row r="5932" spans="1:4" x14ac:dyDescent="0.2">
      <c r="A5932" s="489" t="s">
        <v>9257</v>
      </c>
      <c r="B5932" s="489" t="s">
        <v>229</v>
      </c>
      <c r="C5932" s="491">
        <v>20.57</v>
      </c>
      <c r="D5932" s="492" t="s">
        <v>4090</v>
      </c>
    </row>
    <row r="5933" spans="1:4" x14ac:dyDescent="0.2">
      <c r="A5933" s="489" t="s">
        <v>9257</v>
      </c>
      <c r="B5933" s="489" t="s">
        <v>229</v>
      </c>
      <c r="C5933" s="491">
        <v>41.14</v>
      </c>
      <c r="D5933" s="492" t="s">
        <v>4090</v>
      </c>
    </row>
    <row r="5934" spans="1:4" x14ac:dyDescent="0.2">
      <c r="A5934" s="489" t="s">
        <v>9257</v>
      </c>
      <c r="B5934" s="489" t="s">
        <v>229</v>
      </c>
      <c r="C5934" s="491">
        <v>9.2299999999999986</v>
      </c>
      <c r="D5934" s="492" t="s">
        <v>4090</v>
      </c>
    </row>
    <row r="5935" spans="1:4" x14ac:dyDescent="0.2">
      <c r="A5935" s="489" t="s">
        <v>9257</v>
      </c>
      <c r="B5935" s="489" t="s">
        <v>229</v>
      </c>
      <c r="C5935" s="491">
        <v>17.669999999999998</v>
      </c>
      <c r="D5935" s="492" t="s">
        <v>4090</v>
      </c>
    </row>
    <row r="5936" spans="1:4" x14ac:dyDescent="0.2">
      <c r="A5936" s="489" t="s">
        <v>9257</v>
      </c>
      <c r="B5936" s="489" t="s">
        <v>229</v>
      </c>
      <c r="C5936" s="491">
        <v>8.52</v>
      </c>
      <c r="D5936" s="492" t="s">
        <v>4090</v>
      </c>
    </row>
    <row r="5937" spans="1:4" x14ac:dyDescent="0.2">
      <c r="A5937" s="489" t="s">
        <v>9257</v>
      </c>
      <c r="B5937" s="489" t="s">
        <v>229</v>
      </c>
      <c r="C5937" s="491">
        <v>8.61</v>
      </c>
      <c r="D5937" s="492" t="s">
        <v>4090</v>
      </c>
    </row>
    <row r="5938" spans="1:4" x14ac:dyDescent="0.2">
      <c r="A5938" s="489" t="s">
        <v>9257</v>
      </c>
      <c r="B5938" s="489" t="s">
        <v>229</v>
      </c>
      <c r="C5938" s="491">
        <v>1.39</v>
      </c>
      <c r="D5938" s="492" t="s">
        <v>4090</v>
      </c>
    </row>
    <row r="5939" spans="1:4" x14ac:dyDescent="0.2">
      <c r="A5939" s="489" t="s">
        <v>9257</v>
      </c>
      <c r="B5939" s="489" t="s">
        <v>229</v>
      </c>
      <c r="C5939" s="491">
        <v>45.860000000000007</v>
      </c>
      <c r="D5939" s="492" t="s">
        <v>4090</v>
      </c>
    </row>
    <row r="5940" spans="1:4" x14ac:dyDescent="0.2">
      <c r="A5940" s="489" t="s">
        <v>9257</v>
      </c>
      <c r="B5940" s="489" t="s">
        <v>229</v>
      </c>
      <c r="C5940" s="491">
        <v>45.870000000000005</v>
      </c>
      <c r="D5940" s="492" t="s">
        <v>4090</v>
      </c>
    </row>
    <row r="5941" spans="1:4" x14ac:dyDescent="0.2">
      <c r="A5941" s="489" t="s">
        <v>9257</v>
      </c>
      <c r="B5941" s="489" t="s">
        <v>228</v>
      </c>
      <c r="C5941" s="491">
        <v>117.24</v>
      </c>
      <c r="D5941" s="492" t="s">
        <v>4090</v>
      </c>
    </row>
    <row r="5942" spans="1:4" x14ac:dyDescent="0.2">
      <c r="A5942" s="489" t="s">
        <v>9257</v>
      </c>
      <c r="B5942" s="489" t="s">
        <v>1184</v>
      </c>
      <c r="C5942" s="491">
        <v>8.3800000000000008</v>
      </c>
      <c r="D5942" s="492" t="s">
        <v>4090</v>
      </c>
    </row>
    <row r="5943" spans="1:4" x14ac:dyDescent="0.2">
      <c r="A5943" s="489" t="s">
        <v>9257</v>
      </c>
      <c r="B5943" s="489" t="s">
        <v>229</v>
      </c>
      <c r="C5943" s="491">
        <v>14.86</v>
      </c>
      <c r="D5943" s="492" t="s">
        <v>4090</v>
      </c>
    </row>
    <row r="5944" spans="1:4" x14ac:dyDescent="0.2">
      <c r="A5944" s="489" t="s">
        <v>9257</v>
      </c>
      <c r="B5944" s="489" t="s">
        <v>229</v>
      </c>
      <c r="C5944" s="491">
        <v>15.78</v>
      </c>
      <c r="D5944" s="492" t="s">
        <v>4090</v>
      </c>
    </row>
    <row r="5945" spans="1:4" x14ac:dyDescent="0.2">
      <c r="A5945" s="489" t="s">
        <v>9257</v>
      </c>
      <c r="B5945" s="489" t="s">
        <v>229</v>
      </c>
      <c r="C5945" s="491">
        <v>13.660000000000002</v>
      </c>
      <c r="D5945" s="492" t="s">
        <v>4090</v>
      </c>
    </row>
    <row r="5946" spans="1:4" x14ac:dyDescent="0.2">
      <c r="A5946" s="489" t="s">
        <v>9257</v>
      </c>
      <c r="B5946" s="489" t="s">
        <v>229</v>
      </c>
      <c r="C5946" s="491">
        <v>41.36</v>
      </c>
      <c r="D5946" s="492" t="s">
        <v>4090</v>
      </c>
    </row>
    <row r="5947" spans="1:4" x14ac:dyDescent="0.2">
      <c r="A5947" s="489" t="s">
        <v>9257</v>
      </c>
      <c r="B5947" s="489" t="s">
        <v>229</v>
      </c>
      <c r="C5947" s="491">
        <v>4.8899999999999997</v>
      </c>
      <c r="D5947" s="492" t="s">
        <v>4090</v>
      </c>
    </row>
    <row r="5948" spans="1:4" x14ac:dyDescent="0.2">
      <c r="A5948" s="489" t="s">
        <v>9257</v>
      </c>
      <c r="B5948" s="489" t="s">
        <v>229</v>
      </c>
      <c r="C5948" s="491">
        <v>29.099999999999998</v>
      </c>
      <c r="D5948" s="492" t="s">
        <v>4090</v>
      </c>
    </row>
    <row r="5949" spans="1:4" x14ac:dyDescent="0.2">
      <c r="A5949" s="489" t="s">
        <v>9257</v>
      </c>
      <c r="B5949" s="489" t="s">
        <v>229</v>
      </c>
      <c r="C5949" s="491">
        <v>12.89</v>
      </c>
      <c r="D5949" s="492" t="s">
        <v>4090</v>
      </c>
    </row>
    <row r="5950" spans="1:4" x14ac:dyDescent="0.2">
      <c r="A5950" s="489" t="s">
        <v>9257</v>
      </c>
      <c r="B5950" s="489" t="s">
        <v>229</v>
      </c>
      <c r="C5950" s="491">
        <v>25.900000000000002</v>
      </c>
      <c r="D5950" s="492" t="s">
        <v>4090</v>
      </c>
    </row>
    <row r="5951" spans="1:4" x14ac:dyDescent="0.2">
      <c r="A5951" s="489" t="s">
        <v>9257</v>
      </c>
      <c r="B5951" s="489" t="s">
        <v>229</v>
      </c>
      <c r="C5951" s="491">
        <v>10.489999999999998</v>
      </c>
      <c r="D5951" s="492" t="s">
        <v>4090</v>
      </c>
    </row>
    <row r="5952" spans="1:4" x14ac:dyDescent="0.2">
      <c r="A5952" s="489" t="s">
        <v>9257</v>
      </c>
      <c r="B5952" s="489" t="s">
        <v>229</v>
      </c>
      <c r="C5952" s="491">
        <v>22.97</v>
      </c>
      <c r="D5952" s="492" t="s">
        <v>4090</v>
      </c>
    </row>
    <row r="5953" spans="1:4" x14ac:dyDescent="0.2">
      <c r="A5953" s="489" t="s">
        <v>9257</v>
      </c>
      <c r="B5953" s="489" t="s">
        <v>229</v>
      </c>
      <c r="C5953" s="491">
        <v>17.240000000000002</v>
      </c>
      <c r="D5953" s="492" t="s">
        <v>4090</v>
      </c>
    </row>
    <row r="5954" spans="1:4" x14ac:dyDescent="0.2">
      <c r="A5954" s="489" t="s">
        <v>9257</v>
      </c>
      <c r="B5954" s="489" t="s">
        <v>1184</v>
      </c>
      <c r="C5954" s="491">
        <v>14.829999999999998</v>
      </c>
      <c r="D5954" s="492" t="s">
        <v>4090</v>
      </c>
    </row>
    <row r="5955" spans="1:4" x14ac:dyDescent="0.2">
      <c r="A5955" s="489" t="s">
        <v>9257</v>
      </c>
      <c r="B5955" s="489" t="s">
        <v>229</v>
      </c>
      <c r="C5955" s="491">
        <v>90.88000000000001</v>
      </c>
      <c r="D5955" s="492" t="s">
        <v>4090</v>
      </c>
    </row>
    <row r="5956" spans="1:4" x14ac:dyDescent="0.2">
      <c r="A5956" s="489" t="s">
        <v>9257</v>
      </c>
      <c r="B5956" s="489" t="s">
        <v>229</v>
      </c>
      <c r="C5956" s="491">
        <v>16.53</v>
      </c>
      <c r="D5956" s="492" t="s">
        <v>4090</v>
      </c>
    </row>
    <row r="5957" spans="1:4" x14ac:dyDescent="0.2">
      <c r="A5957" s="489" t="s">
        <v>9257</v>
      </c>
      <c r="B5957" s="489" t="s">
        <v>229</v>
      </c>
      <c r="C5957" s="491">
        <v>19.260000000000002</v>
      </c>
      <c r="D5957" s="492" t="s">
        <v>4090</v>
      </c>
    </row>
    <row r="5958" spans="1:4" x14ac:dyDescent="0.2">
      <c r="A5958" s="489" t="s">
        <v>9257</v>
      </c>
      <c r="B5958" s="489" t="s">
        <v>229</v>
      </c>
      <c r="C5958" s="491">
        <v>69.06</v>
      </c>
      <c r="D5958" s="492" t="s">
        <v>4090</v>
      </c>
    </row>
    <row r="5959" spans="1:4" x14ac:dyDescent="0.2">
      <c r="A5959" s="489" t="s">
        <v>9257</v>
      </c>
      <c r="B5959" s="489" t="s">
        <v>229</v>
      </c>
      <c r="C5959" s="491">
        <v>32.9</v>
      </c>
      <c r="D5959" s="492" t="s">
        <v>4090</v>
      </c>
    </row>
    <row r="5960" spans="1:4" x14ac:dyDescent="0.2">
      <c r="A5960" s="489" t="s">
        <v>9257</v>
      </c>
      <c r="B5960" s="489" t="s">
        <v>229</v>
      </c>
      <c r="C5960" s="491">
        <v>2.54</v>
      </c>
      <c r="D5960" s="492" t="s">
        <v>4090</v>
      </c>
    </row>
    <row r="5961" spans="1:4" x14ac:dyDescent="0.2">
      <c r="A5961" s="489" t="s">
        <v>9257</v>
      </c>
      <c r="B5961" s="489" t="s">
        <v>229</v>
      </c>
      <c r="C5961" s="491">
        <v>17.59</v>
      </c>
      <c r="D5961" s="492" t="s">
        <v>4090</v>
      </c>
    </row>
    <row r="5962" spans="1:4" x14ac:dyDescent="0.2">
      <c r="A5962" s="489" t="s">
        <v>9257</v>
      </c>
      <c r="B5962" s="489" t="s">
        <v>229</v>
      </c>
      <c r="C5962" s="491">
        <v>17.950000000000003</v>
      </c>
      <c r="D5962" s="492" t="s">
        <v>4090</v>
      </c>
    </row>
    <row r="5963" spans="1:4" x14ac:dyDescent="0.2">
      <c r="A5963" s="489" t="s">
        <v>9257</v>
      </c>
      <c r="B5963" s="489" t="s">
        <v>229</v>
      </c>
      <c r="C5963" s="491">
        <v>11.679999999999998</v>
      </c>
      <c r="D5963" s="492" t="s">
        <v>4090</v>
      </c>
    </row>
    <row r="5964" spans="1:4" x14ac:dyDescent="0.2">
      <c r="A5964" s="489" t="s">
        <v>9257</v>
      </c>
      <c r="B5964" s="489" t="s">
        <v>229</v>
      </c>
      <c r="C5964" s="491">
        <v>10.75</v>
      </c>
      <c r="D5964" s="492" t="s">
        <v>4090</v>
      </c>
    </row>
    <row r="5965" spans="1:4" x14ac:dyDescent="0.2">
      <c r="A5965" s="489" t="s">
        <v>9257</v>
      </c>
      <c r="B5965" s="489" t="s">
        <v>229</v>
      </c>
      <c r="C5965" s="491">
        <v>13.91</v>
      </c>
      <c r="D5965" s="492" t="s">
        <v>4090</v>
      </c>
    </row>
    <row r="5966" spans="1:4" x14ac:dyDescent="0.2">
      <c r="A5966" s="489" t="s">
        <v>9257</v>
      </c>
      <c r="B5966" s="489" t="s">
        <v>229</v>
      </c>
      <c r="C5966" s="491">
        <v>12.39</v>
      </c>
      <c r="D5966" s="492" t="s">
        <v>4090</v>
      </c>
    </row>
    <row r="5967" spans="1:4" x14ac:dyDescent="0.2">
      <c r="A5967" s="489" t="s">
        <v>9257</v>
      </c>
      <c r="B5967" s="489" t="s">
        <v>229</v>
      </c>
      <c r="C5967" s="491">
        <v>24.939999999999998</v>
      </c>
      <c r="D5967" s="492" t="s">
        <v>4090</v>
      </c>
    </row>
    <row r="5968" spans="1:4" x14ac:dyDescent="0.2">
      <c r="A5968" s="489" t="s">
        <v>9257</v>
      </c>
      <c r="B5968" s="489" t="s">
        <v>229</v>
      </c>
      <c r="C5968" s="491">
        <v>16.940000000000001</v>
      </c>
      <c r="D5968" s="492" t="s">
        <v>4090</v>
      </c>
    </row>
    <row r="5969" spans="1:4" x14ac:dyDescent="0.2">
      <c r="A5969" s="489" t="s">
        <v>9257</v>
      </c>
      <c r="B5969" s="489" t="s">
        <v>229</v>
      </c>
      <c r="C5969" s="491">
        <v>10.15</v>
      </c>
      <c r="D5969" s="492" t="s">
        <v>4090</v>
      </c>
    </row>
    <row r="5970" spans="1:4" x14ac:dyDescent="0.2">
      <c r="A5970" s="489" t="s">
        <v>9257</v>
      </c>
      <c r="B5970" s="489" t="s">
        <v>229</v>
      </c>
      <c r="C5970" s="491">
        <v>17.100000000000001</v>
      </c>
      <c r="D5970" s="492" t="s">
        <v>4090</v>
      </c>
    </row>
    <row r="5971" spans="1:4" x14ac:dyDescent="0.2">
      <c r="A5971" s="489" t="s">
        <v>9257</v>
      </c>
      <c r="B5971" s="489" t="s">
        <v>229</v>
      </c>
      <c r="C5971" s="491">
        <v>12.16</v>
      </c>
      <c r="D5971" s="492" t="s">
        <v>4090</v>
      </c>
    </row>
    <row r="5972" spans="1:4" x14ac:dyDescent="0.2">
      <c r="A5972" s="489" t="s">
        <v>9257</v>
      </c>
      <c r="B5972" s="489" t="s">
        <v>229</v>
      </c>
      <c r="C5972" s="491">
        <v>14.97</v>
      </c>
      <c r="D5972" s="492" t="s">
        <v>4090</v>
      </c>
    </row>
    <row r="5973" spans="1:4" x14ac:dyDescent="0.2">
      <c r="A5973" s="489" t="s">
        <v>9257</v>
      </c>
      <c r="B5973" s="489" t="s">
        <v>229</v>
      </c>
      <c r="C5973" s="491">
        <v>14.120000000000001</v>
      </c>
      <c r="D5973" s="492" t="s">
        <v>4090</v>
      </c>
    </row>
    <row r="5974" spans="1:4" x14ac:dyDescent="0.2">
      <c r="A5974" s="489" t="s">
        <v>9257</v>
      </c>
      <c r="B5974" s="489" t="s">
        <v>229</v>
      </c>
      <c r="C5974" s="491">
        <v>12.68</v>
      </c>
      <c r="D5974" s="492" t="s">
        <v>4090</v>
      </c>
    </row>
    <row r="5975" spans="1:4" x14ac:dyDescent="0.2">
      <c r="A5975" s="489" t="s">
        <v>9257</v>
      </c>
      <c r="B5975" s="489" t="s">
        <v>229</v>
      </c>
      <c r="C5975" s="491">
        <v>20.330000000000002</v>
      </c>
      <c r="D5975" s="492" t="s">
        <v>4090</v>
      </c>
    </row>
    <row r="5976" spans="1:4" x14ac:dyDescent="0.2">
      <c r="A5976" s="489" t="s">
        <v>9257</v>
      </c>
      <c r="B5976" s="489" t="s">
        <v>1184</v>
      </c>
      <c r="C5976" s="491">
        <v>161.01</v>
      </c>
      <c r="D5976" s="492" t="s">
        <v>4090</v>
      </c>
    </row>
    <row r="5977" spans="1:4" x14ac:dyDescent="0.2">
      <c r="A5977" s="489" t="s">
        <v>9257</v>
      </c>
      <c r="B5977" s="489" t="s">
        <v>229</v>
      </c>
      <c r="C5977" s="491">
        <v>28.71</v>
      </c>
      <c r="D5977" s="492" t="s">
        <v>4090</v>
      </c>
    </row>
    <row r="5978" spans="1:4" x14ac:dyDescent="0.2">
      <c r="A5978" s="489" t="s">
        <v>9257</v>
      </c>
      <c r="B5978" s="489" t="s">
        <v>229</v>
      </c>
      <c r="C5978" s="491">
        <v>12.49</v>
      </c>
      <c r="D5978" s="492" t="s">
        <v>4090</v>
      </c>
    </row>
    <row r="5979" spans="1:4" x14ac:dyDescent="0.2">
      <c r="A5979" s="489" t="s">
        <v>9257</v>
      </c>
      <c r="B5979" s="489" t="s">
        <v>229</v>
      </c>
      <c r="C5979" s="491">
        <v>11.579999999999998</v>
      </c>
      <c r="D5979" s="492" t="s">
        <v>4090</v>
      </c>
    </row>
    <row r="5980" spans="1:4" x14ac:dyDescent="0.2">
      <c r="A5980" s="489" t="s">
        <v>9257</v>
      </c>
      <c r="B5980" s="489" t="s">
        <v>229</v>
      </c>
      <c r="C5980" s="491">
        <v>18.36</v>
      </c>
      <c r="D5980" s="492" t="s">
        <v>4090</v>
      </c>
    </row>
    <row r="5981" spans="1:4" x14ac:dyDescent="0.2">
      <c r="A5981" s="489" t="s">
        <v>9257</v>
      </c>
      <c r="B5981" s="489" t="s">
        <v>229</v>
      </c>
      <c r="C5981" s="491">
        <v>9.73</v>
      </c>
      <c r="D5981" s="492" t="s">
        <v>4090</v>
      </c>
    </row>
    <row r="5982" spans="1:4" x14ac:dyDescent="0.2">
      <c r="A5982" s="489" t="s">
        <v>9257</v>
      </c>
      <c r="B5982" s="489" t="s">
        <v>229</v>
      </c>
      <c r="C5982" s="491">
        <v>58.47</v>
      </c>
      <c r="D5982" s="492" t="s">
        <v>4090</v>
      </c>
    </row>
    <row r="5983" spans="1:4" x14ac:dyDescent="0.2">
      <c r="A5983" s="489" t="s">
        <v>9257</v>
      </c>
      <c r="B5983" s="489" t="s">
        <v>229</v>
      </c>
      <c r="C5983" s="491">
        <v>17.04</v>
      </c>
      <c r="D5983" s="492" t="s">
        <v>4090</v>
      </c>
    </row>
    <row r="5984" spans="1:4" x14ac:dyDescent="0.2">
      <c r="A5984" s="489" t="s">
        <v>9257</v>
      </c>
      <c r="B5984" s="489" t="s">
        <v>229</v>
      </c>
      <c r="C5984" s="491">
        <v>54.24</v>
      </c>
      <c r="D5984" s="492" t="s">
        <v>4090</v>
      </c>
    </row>
    <row r="5985" spans="1:4" x14ac:dyDescent="0.2">
      <c r="A5985" s="489" t="s">
        <v>9257</v>
      </c>
      <c r="B5985" s="489" t="s">
        <v>229</v>
      </c>
      <c r="C5985" s="491">
        <v>14.959999999999999</v>
      </c>
      <c r="D5985" s="492" t="s">
        <v>4090</v>
      </c>
    </row>
    <row r="5986" spans="1:4" x14ac:dyDescent="0.2">
      <c r="A5986" s="489" t="s">
        <v>9257</v>
      </c>
      <c r="B5986" s="489" t="s">
        <v>1184</v>
      </c>
      <c r="C5986" s="491">
        <v>260.14</v>
      </c>
      <c r="D5986" s="492" t="s">
        <v>4090</v>
      </c>
    </row>
    <row r="5987" spans="1:4" x14ac:dyDescent="0.2">
      <c r="A5987" s="489" t="s">
        <v>9257</v>
      </c>
      <c r="B5987" s="489" t="s">
        <v>229</v>
      </c>
      <c r="C5987" s="491">
        <v>53.84</v>
      </c>
      <c r="D5987" s="492" t="s">
        <v>4090</v>
      </c>
    </row>
    <row r="5988" spans="1:4" x14ac:dyDescent="0.2">
      <c r="A5988" s="489" t="s">
        <v>9257</v>
      </c>
      <c r="B5988" s="489" t="s">
        <v>229</v>
      </c>
      <c r="C5988" s="491">
        <v>19.5</v>
      </c>
      <c r="D5988" s="492" t="s">
        <v>4090</v>
      </c>
    </row>
    <row r="5989" spans="1:4" x14ac:dyDescent="0.2">
      <c r="A5989" s="489" t="s">
        <v>9257</v>
      </c>
      <c r="B5989" s="489" t="s">
        <v>229</v>
      </c>
      <c r="C5989" s="491">
        <v>28.33</v>
      </c>
      <c r="D5989" s="492" t="s">
        <v>4090</v>
      </c>
    </row>
    <row r="5990" spans="1:4" x14ac:dyDescent="0.2">
      <c r="A5990" s="489" t="s">
        <v>9257</v>
      </c>
      <c r="B5990" s="489" t="s">
        <v>229</v>
      </c>
      <c r="C5990" s="491">
        <v>15.840000000000002</v>
      </c>
      <c r="D5990" s="492" t="s">
        <v>4090</v>
      </c>
    </row>
    <row r="5991" spans="1:4" x14ac:dyDescent="0.2">
      <c r="A5991" s="489" t="s">
        <v>9257</v>
      </c>
      <c r="B5991" s="489" t="s">
        <v>229</v>
      </c>
      <c r="C5991" s="491">
        <v>15.760000000000002</v>
      </c>
      <c r="D5991" s="492" t="s">
        <v>4090</v>
      </c>
    </row>
    <row r="5992" spans="1:4" x14ac:dyDescent="0.2">
      <c r="A5992" s="489" t="s">
        <v>9257</v>
      </c>
      <c r="B5992" s="489" t="s">
        <v>229</v>
      </c>
      <c r="C5992" s="491">
        <v>12.7</v>
      </c>
      <c r="D5992" s="492" t="s">
        <v>4090</v>
      </c>
    </row>
    <row r="5993" spans="1:4" x14ac:dyDescent="0.2">
      <c r="A5993" s="489" t="s">
        <v>9257</v>
      </c>
      <c r="B5993" s="489" t="s">
        <v>229</v>
      </c>
      <c r="C5993" s="491">
        <v>21.310000000000002</v>
      </c>
      <c r="D5993" s="492" t="s">
        <v>4090</v>
      </c>
    </row>
    <row r="5994" spans="1:4" x14ac:dyDescent="0.2">
      <c r="A5994" s="489" t="s">
        <v>9257</v>
      </c>
      <c r="B5994" s="489" t="s">
        <v>229</v>
      </c>
      <c r="C5994" s="491">
        <v>66.709999999999994</v>
      </c>
      <c r="D5994" s="492" t="s">
        <v>4090</v>
      </c>
    </row>
    <row r="5995" spans="1:4" x14ac:dyDescent="0.2">
      <c r="A5995" s="489" t="s">
        <v>9257</v>
      </c>
      <c r="B5995" s="489" t="s">
        <v>229</v>
      </c>
      <c r="C5995" s="491">
        <v>74.720000000000013</v>
      </c>
      <c r="D5995" s="492" t="s">
        <v>4090</v>
      </c>
    </row>
    <row r="5996" spans="1:4" x14ac:dyDescent="0.2">
      <c r="A5996" s="489" t="s">
        <v>9257</v>
      </c>
      <c r="B5996" s="489" t="s">
        <v>229</v>
      </c>
      <c r="C5996" s="491">
        <v>25.28</v>
      </c>
      <c r="D5996" s="492" t="s">
        <v>4090</v>
      </c>
    </row>
    <row r="5997" spans="1:4" x14ac:dyDescent="0.2">
      <c r="A5997" s="489" t="s">
        <v>9257</v>
      </c>
      <c r="B5997" s="489" t="s">
        <v>229</v>
      </c>
      <c r="C5997" s="491">
        <v>12.78</v>
      </c>
      <c r="D5997" s="492" t="s">
        <v>4090</v>
      </c>
    </row>
    <row r="5998" spans="1:4" x14ac:dyDescent="0.2">
      <c r="A5998" s="489" t="s">
        <v>9257</v>
      </c>
      <c r="B5998" s="489" t="s">
        <v>229</v>
      </c>
      <c r="C5998" s="491">
        <v>19.740000000000002</v>
      </c>
      <c r="D5998" s="492" t="s">
        <v>4090</v>
      </c>
    </row>
    <row r="5999" spans="1:4" x14ac:dyDescent="0.2">
      <c r="A5999" s="489" t="s">
        <v>9257</v>
      </c>
      <c r="B5999" s="489" t="s">
        <v>229</v>
      </c>
      <c r="C5999" s="491">
        <v>174.48000000000002</v>
      </c>
      <c r="D5999" s="492" t="s">
        <v>4090</v>
      </c>
    </row>
    <row r="6000" spans="1:4" x14ac:dyDescent="0.2">
      <c r="A6000" s="489" t="s">
        <v>9257</v>
      </c>
      <c r="B6000" s="489" t="s">
        <v>229</v>
      </c>
      <c r="C6000" s="491">
        <v>28.509999999999998</v>
      </c>
      <c r="D6000" s="492" t="s">
        <v>4090</v>
      </c>
    </row>
    <row r="6001" spans="1:4" x14ac:dyDescent="0.2">
      <c r="A6001" s="489" t="s">
        <v>9257</v>
      </c>
      <c r="B6001" s="489" t="s">
        <v>229</v>
      </c>
      <c r="C6001" s="491">
        <v>28.64</v>
      </c>
      <c r="D6001" s="492" t="s">
        <v>4090</v>
      </c>
    </row>
    <row r="6002" spans="1:4" x14ac:dyDescent="0.2">
      <c r="A6002" s="489" t="s">
        <v>9257</v>
      </c>
      <c r="B6002" s="489" t="s">
        <v>229</v>
      </c>
      <c r="C6002" s="491">
        <v>14.440000000000001</v>
      </c>
      <c r="D6002" s="492" t="s">
        <v>4090</v>
      </c>
    </row>
    <row r="6003" spans="1:4" x14ac:dyDescent="0.2">
      <c r="A6003" s="489" t="s">
        <v>9257</v>
      </c>
      <c r="B6003" s="489" t="s">
        <v>229</v>
      </c>
      <c r="C6003" s="491">
        <v>20.65</v>
      </c>
      <c r="D6003" s="492" t="s">
        <v>4090</v>
      </c>
    </row>
    <row r="6004" spans="1:4" x14ac:dyDescent="0.2">
      <c r="A6004" s="489" t="s">
        <v>9257</v>
      </c>
      <c r="B6004" s="489" t="s">
        <v>229</v>
      </c>
      <c r="C6004" s="491">
        <v>70.36999999999999</v>
      </c>
      <c r="D6004" s="492" t="s">
        <v>4090</v>
      </c>
    </row>
    <row r="6005" spans="1:4" x14ac:dyDescent="0.2">
      <c r="A6005" s="489" t="s">
        <v>9257</v>
      </c>
      <c r="B6005" s="489" t="s">
        <v>229</v>
      </c>
      <c r="C6005" s="491">
        <v>19.64</v>
      </c>
      <c r="D6005" s="492" t="s">
        <v>4090</v>
      </c>
    </row>
    <row r="6006" spans="1:4" x14ac:dyDescent="0.2">
      <c r="A6006" s="489" t="s">
        <v>9257</v>
      </c>
      <c r="B6006" s="489" t="s">
        <v>229</v>
      </c>
      <c r="C6006" s="491">
        <v>17.18</v>
      </c>
      <c r="D6006" s="492" t="s">
        <v>4090</v>
      </c>
    </row>
    <row r="6007" spans="1:4" x14ac:dyDescent="0.2">
      <c r="A6007" s="489" t="s">
        <v>9257</v>
      </c>
      <c r="B6007" s="489" t="s">
        <v>229</v>
      </c>
      <c r="C6007" s="491">
        <v>38.300000000000004</v>
      </c>
      <c r="D6007" s="492" t="s">
        <v>4090</v>
      </c>
    </row>
    <row r="6008" spans="1:4" x14ac:dyDescent="0.2">
      <c r="A6008" s="489" t="s">
        <v>9257</v>
      </c>
      <c r="B6008" s="489" t="s">
        <v>229</v>
      </c>
      <c r="C6008" s="491">
        <v>11.059999999999999</v>
      </c>
      <c r="D6008" s="492" t="s">
        <v>4090</v>
      </c>
    </row>
    <row r="6009" spans="1:4" x14ac:dyDescent="0.2">
      <c r="A6009" s="489" t="s">
        <v>9257</v>
      </c>
      <c r="B6009" s="489" t="s">
        <v>229</v>
      </c>
      <c r="C6009" s="491">
        <v>23.36</v>
      </c>
      <c r="D6009" s="492" t="s">
        <v>4090</v>
      </c>
    </row>
    <row r="6010" spans="1:4" x14ac:dyDescent="0.2">
      <c r="A6010" s="489" t="s">
        <v>9257</v>
      </c>
      <c r="B6010" s="489" t="s">
        <v>229</v>
      </c>
      <c r="C6010" s="491">
        <v>12.05</v>
      </c>
      <c r="D6010" s="492" t="s">
        <v>4090</v>
      </c>
    </row>
    <row r="6011" spans="1:4" x14ac:dyDescent="0.2">
      <c r="A6011" s="489" t="s">
        <v>9257</v>
      </c>
      <c r="B6011" s="489" t="s">
        <v>229</v>
      </c>
      <c r="C6011" s="491">
        <v>21.610000000000003</v>
      </c>
      <c r="D6011" s="492" t="s">
        <v>4090</v>
      </c>
    </row>
    <row r="6012" spans="1:4" x14ac:dyDescent="0.2">
      <c r="A6012" s="489" t="s">
        <v>9257</v>
      </c>
      <c r="B6012" s="489" t="s">
        <v>229</v>
      </c>
      <c r="C6012" s="491">
        <v>23.480000000000004</v>
      </c>
      <c r="D6012" s="492" t="s">
        <v>4090</v>
      </c>
    </row>
    <row r="6013" spans="1:4" x14ac:dyDescent="0.2">
      <c r="A6013" s="489" t="s">
        <v>9257</v>
      </c>
      <c r="B6013" s="489" t="s">
        <v>229</v>
      </c>
      <c r="C6013" s="491">
        <v>20.78</v>
      </c>
      <c r="D6013" s="492" t="s">
        <v>4090</v>
      </c>
    </row>
    <row r="6014" spans="1:4" x14ac:dyDescent="0.2">
      <c r="A6014" s="489" t="s">
        <v>9257</v>
      </c>
      <c r="B6014" s="489" t="s">
        <v>229</v>
      </c>
      <c r="C6014" s="491">
        <v>12.93</v>
      </c>
      <c r="D6014" s="492" t="s">
        <v>4090</v>
      </c>
    </row>
    <row r="6015" spans="1:4" x14ac:dyDescent="0.2">
      <c r="A6015" s="489" t="s">
        <v>9257</v>
      </c>
      <c r="B6015" s="489" t="s">
        <v>229</v>
      </c>
      <c r="C6015" s="491">
        <v>7.5</v>
      </c>
      <c r="D6015" s="492" t="s">
        <v>4090</v>
      </c>
    </row>
    <row r="6016" spans="1:4" x14ac:dyDescent="0.2">
      <c r="A6016" s="489" t="s">
        <v>9257</v>
      </c>
      <c r="B6016" s="489" t="s">
        <v>229</v>
      </c>
      <c r="C6016" s="491">
        <v>30.69</v>
      </c>
      <c r="D6016" s="492" t="s">
        <v>4090</v>
      </c>
    </row>
    <row r="6017" spans="1:4" x14ac:dyDescent="0.2">
      <c r="A6017" s="489" t="s">
        <v>9257</v>
      </c>
      <c r="B6017" s="489" t="s">
        <v>229</v>
      </c>
      <c r="C6017" s="491">
        <v>20.550000000000004</v>
      </c>
      <c r="D6017" s="492" t="s">
        <v>4090</v>
      </c>
    </row>
    <row r="6018" spans="1:4" x14ac:dyDescent="0.2">
      <c r="A6018" s="489" t="s">
        <v>9257</v>
      </c>
      <c r="B6018" s="489" t="s">
        <v>229</v>
      </c>
      <c r="C6018" s="491">
        <v>20.470000000000002</v>
      </c>
      <c r="D6018" s="492" t="s">
        <v>4090</v>
      </c>
    </row>
    <row r="6019" spans="1:4" x14ac:dyDescent="0.2">
      <c r="A6019" s="489" t="s">
        <v>9257</v>
      </c>
      <c r="B6019" s="489" t="s">
        <v>229</v>
      </c>
      <c r="C6019" s="491">
        <v>14.849999999999998</v>
      </c>
      <c r="D6019" s="492" t="s">
        <v>4090</v>
      </c>
    </row>
    <row r="6020" spans="1:4" x14ac:dyDescent="0.2">
      <c r="A6020" s="489" t="s">
        <v>9257</v>
      </c>
      <c r="B6020" s="489" t="s">
        <v>229</v>
      </c>
      <c r="C6020" s="491">
        <v>21.159999999999997</v>
      </c>
      <c r="D6020" s="492" t="s">
        <v>4090</v>
      </c>
    </row>
    <row r="6021" spans="1:4" x14ac:dyDescent="0.2">
      <c r="A6021" s="489" t="s">
        <v>9257</v>
      </c>
      <c r="B6021" s="489" t="s">
        <v>229</v>
      </c>
      <c r="C6021" s="491">
        <v>77.760000000000005</v>
      </c>
      <c r="D6021" s="492" t="s">
        <v>4090</v>
      </c>
    </row>
    <row r="6022" spans="1:4" x14ac:dyDescent="0.2">
      <c r="A6022" s="489" t="s">
        <v>9257</v>
      </c>
      <c r="B6022" s="489" t="s">
        <v>229</v>
      </c>
      <c r="C6022" s="491">
        <v>7.3599999999999994</v>
      </c>
      <c r="D6022" s="492" t="s">
        <v>4090</v>
      </c>
    </row>
    <row r="6023" spans="1:4" x14ac:dyDescent="0.2">
      <c r="A6023" s="489" t="s">
        <v>9257</v>
      </c>
      <c r="B6023" s="489" t="s">
        <v>229</v>
      </c>
      <c r="C6023" s="491">
        <v>74.09</v>
      </c>
      <c r="D6023" s="492" t="s">
        <v>4090</v>
      </c>
    </row>
    <row r="6024" spans="1:4" x14ac:dyDescent="0.2">
      <c r="A6024" s="489" t="s">
        <v>9257</v>
      </c>
      <c r="B6024" s="489" t="s">
        <v>229</v>
      </c>
      <c r="C6024" s="491">
        <v>63.789999999999992</v>
      </c>
      <c r="D6024" s="492" t="s">
        <v>4090</v>
      </c>
    </row>
    <row r="6025" spans="1:4" x14ac:dyDescent="0.2">
      <c r="A6025" s="489" t="s">
        <v>9257</v>
      </c>
      <c r="B6025" s="489" t="s">
        <v>229</v>
      </c>
      <c r="C6025" s="491">
        <v>26.89</v>
      </c>
      <c r="D6025" s="492" t="s">
        <v>4090</v>
      </c>
    </row>
    <row r="6026" spans="1:4" x14ac:dyDescent="0.2">
      <c r="A6026" s="489" t="s">
        <v>9257</v>
      </c>
      <c r="B6026" s="489" t="s">
        <v>229</v>
      </c>
      <c r="C6026" s="491">
        <v>28.910000000000004</v>
      </c>
      <c r="D6026" s="492" t="s">
        <v>4090</v>
      </c>
    </row>
    <row r="6027" spans="1:4" x14ac:dyDescent="0.2">
      <c r="A6027" s="489" t="s">
        <v>9257</v>
      </c>
      <c r="B6027" s="489" t="s">
        <v>229</v>
      </c>
      <c r="C6027" s="491">
        <v>12.78</v>
      </c>
      <c r="D6027" s="492" t="s">
        <v>4090</v>
      </c>
    </row>
    <row r="6028" spans="1:4" x14ac:dyDescent="0.2">
      <c r="A6028" s="489" t="s">
        <v>9257</v>
      </c>
      <c r="B6028" s="489" t="s">
        <v>229</v>
      </c>
      <c r="C6028" s="491">
        <v>28.88</v>
      </c>
      <c r="D6028" s="492" t="s">
        <v>4090</v>
      </c>
    </row>
    <row r="6029" spans="1:4" x14ac:dyDescent="0.2">
      <c r="A6029" s="489" t="s">
        <v>9257</v>
      </c>
      <c r="B6029" s="489" t="s">
        <v>229</v>
      </c>
      <c r="C6029" s="491">
        <v>57.460000000000008</v>
      </c>
      <c r="D6029" s="492" t="s">
        <v>4090</v>
      </c>
    </row>
    <row r="6030" spans="1:4" x14ac:dyDescent="0.2">
      <c r="A6030" s="489" t="s">
        <v>9257</v>
      </c>
      <c r="B6030" s="489" t="s">
        <v>229</v>
      </c>
      <c r="C6030" s="491">
        <v>27.79</v>
      </c>
      <c r="D6030" s="492" t="s">
        <v>4090</v>
      </c>
    </row>
    <row r="6031" spans="1:4" x14ac:dyDescent="0.2">
      <c r="A6031" s="489" t="s">
        <v>9257</v>
      </c>
      <c r="B6031" s="489" t="s">
        <v>229</v>
      </c>
      <c r="C6031" s="491">
        <v>101.4</v>
      </c>
      <c r="D6031" s="492" t="s">
        <v>4090</v>
      </c>
    </row>
    <row r="6032" spans="1:4" x14ac:dyDescent="0.2">
      <c r="A6032" s="489" t="s">
        <v>9257</v>
      </c>
      <c r="B6032" s="489" t="s">
        <v>229</v>
      </c>
      <c r="C6032" s="491">
        <v>27.79</v>
      </c>
      <c r="D6032" s="492" t="s">
        <v>4090</v>
      </c>
    </row>
    <row r="6033" spans="1:4" x14ac:dyDescent="0.2">
      <c r="A6033" s="489" t="s">
        <v>9257</v>
      </c>
      <c r="B6033" s="489" t="s">
        <v>229</v>
      </c>
      <c r="C6033" s="491">
        <v>13.620000000000001</v>
      </c>
      <c r="D6033" s="492" t="s">
        <v>4090</v>
      </c>
    </row>
    <row r="6034" spans="1:4" x14ac:dyDescent="0.2">
      <c r="A6034" s="489" t="s">
        <v>9257</v>
      </c>
      <c r="B6034" s="489" t="s">
        <v>229</v>
      </c>
      <c r="C6034" s="491">
        <v>74.69</v>
      </c>
      <c r="D6034" s="492" t="s">
        <v>4090</v>
      </c>
    </row>
    <row r="6035" spans="1:4" x14ac:dyDescent="0.2">
      <c r="A6035" s="489" t="s">
        <v>9257</v>
      </c>
      <c r="B6035" s="489" t="s">
        <v>229</v>
      </c>
      <c r="C6035" s="491">
        <v>10.670000000000002</v>
      </c>
      <c r="D6035" s="492" t="s">
        <v>4090</v>
      </c>
    </row>
    <row r="6036" spans="1:4" x14ac:dyDescent="0.2">
      <c r="A6036" s="489" t="s">
        <v>9257</v>
      </c>
      <c r="B6036" s="489" t="s">
        <v>229</v>
      </c>
      <c r="C6036" s="491">
        <v>22.97</v>
      </c>
      <c r="D6036" s="492" t="s">
        <v>4090</v>
      </c>
    </row>
    <row r="6037" spans="1:4" x14ac:dyDescent="0.2">
      <c r="A6037" s="489" t="s">
        <v>9257</v>
      </c>
      <c r="B6037" s="489" t="s">
        <v>229</v>
      </c>
      <c r="C6037" s="491">
        <v>10.050000000000001</v>
      </c>
      <c r="D6037" s="492" t="s">
        <v>4090</v>
      </c>
    </row>
    <row r="6038" spans="1:4" x14ac:dyDescent="0.2">
      <c r="A6038" s="489" t="s">
        <v>9257</v>
      </c>
      <c r="B6038" s="489" t="s">
        <v>229</v>
      </c>
      <c r="C6038" s="491">
        <v>50.980000000000004</v>
      </c>
      <c r="D6038" s="492" t="s">
        <v>4090</v>
      </c>
    </row>
    <row r="6039" spans="1:4" x14ac:dyDescent="0.2">
      <c r="A6039" s="489" t="s">
        <v>9257</v>
      </c>
      <c r="B6039" s="489" t="s">
        <v>229</v>
      </c>
      <c r="C6039" s="491">
        <v>78.400000000000006</v>
      </c>
      <c r="D6039" s="492" t="s">
        <v>4090</v>
      </c>
    </row>
    <row r="6040" spans="1:4" x14ac:dyDescent="0.2">
      <c r="A6040" s="489" t="s">
        <v>9257</v>
      </c>
      <c r="B6040" s="489" t="s">
        <v>229</v>
      </c>
      <c r="C6040" s="491">
        <v>43.69</v>
      </c>
      <c r="D6040" s="492" t="s">
        <v>4090</v>
      </c>
    </row>
    <row r="6041" spans="1:4" x14ac:dyDescent="0.2">
      <c r="A6041" s="489" t="s">
        <v>9257</v>
      </c>
      <c r="B6041" s="489" t="s">
        <v>229</v>
      </c>
      <c r="C6041" s="491">
        <v>23.78</v>
      </c>
      <c r="D6041" s="492" t="s">
        <v>4090</v>
      </c>
    </row>
    <row r="6042" spans="1:4" x14ac:dyDescent="0.2">
      <c r="A6042" s="489" t="s">
        <v>9257</v>
      </c>
      <c r="B6042" s="489" t="s">
        <v>229</v>
      </c>
      <c r="C6042" s="491">
        <v>14.3</v>
      </c>
      <c r="D6042" s="492" t="s">
        <v>4090</v>
      </c>
    </row>
    <row r="6043" spans="1:4" x14ac:dyDescent="0.2">
      <c r="A6043" s="489" t="s">
        <v>9257</v>
      </c>
      <c r="B6043" s="489" t="s">
        <v>229</v>
      </c>
      <c r="C6043" s="491">
        <v>24.219999999999995</v>
      </c>
      <c r="D6043" s="492" t="s">
        <v>4090</v>
      </c>
    </row>
    <row r="6044" spans="1:4" x14ac:dyDescent="0.2">
      <c r="A6044" s="489" t="s">
        <v>9257</v>
      </c>
      <c r="B6044" s="489" t="s">
        <v>229</v>
      </c>
      <c r="C6044" s="491">
        <v>31.35</v>
      </c>
      <c r="D6044" s="492" t="s">
        <v>4090</v>
      </c>
    </row>
    <row r="6045" spans="1:4" x14ac:dyDescent="0.2">
      <c r="A6045" s="489" t="s">
        <v>9257</v>
      </c>
      <c r="B6045" s="489" t="s">
        <v>229</v>
      </c>
      <c r="C6045" s="491">
        <v>20.220000000000002</v>
      </c>
      <c r="D6045" s="492" t="s">
        <v>4090</v>
      </c>
    </row>
    <row r="6046" spans="1:4" x14ac:dyDescent="0.2">
      <c r="A6046" s="489" t="s">
        <v>9257</v>
      </c>
      <c r="B6046" s="489" t="s">
        <v>229</v>
      </c>
      <c r="C6046" s="491">
        <v>13.15</v>
      </c>
      <c r="D6046" s="492" t="s">
        <v>4090</v>
      </c>
    </row>
    <row r="6047" spans="1:4" x14ac:dyDescent="0.2">
      <c r="A6047" s="489" t="s">
        <v>9257</v>
      </c>
      <c r="B6047" s="489" t="s">
        <v>229</v>
      </c>
      <c r="C6047" s="491">
        <v>26.6</v>
      </c>
      <c r="D6047" s="492" t="s">
        <v>4090</v>
      </c>
    </row>
    <row r="6048" spans="1:4" x14ac:dyDescent="0.2">
      <c r="A6048" s="489" t="s">
        <v>9257</v>
      </c>
      <c r="B6048" s="489" t="s">
        <v>229</v>
      </c>
      <c r="C6048" s="491">
        <v>56.79</v>
      </c>
      <c r="D6048" s="492" t="s">
        <v>4090</v>
      </c>
    </row>
    <row r="6049" spans="1:4" x14ac:dyDescent="0.2">
      <c r="A6049" s="489" t="s">
        <v>9257</v>
      </c>
      <c r="B6049" s="489" t="s">
        <v>229</v>
      </c>
      <c r="C6049" s="491">
        <v>25.500000000000004</v>
      </c>
      <c r="D6049" s="492" t="s">
        <v>4090</v>
      </c>
    </row>
    <row r="6050" spans="1:4" x14ac:dyDescent="0.2">
      <c r="A6050" s="489" t="s">
        <v>9257</v>
      </c>
      <c r="B6050" s="489" t="s">
        <v>1184</v>
      </c>
      <c r="C6050" s="491">
        <v>149.76999999999998</v>
      </c>
      <c r="D6050" s="492" t="s">
        <v>4090</v>
      </c>
    </row>
    <row r="6051" spans="1:4" x14ac:dyDescent="0.2">
      <c r="A6051" s="489" t="s">
        <v>9257</v>
      </c>
      <c r="B6051" s="489" t="s">
        <v>229</v>
      </c>
      <c r="C6051" s="491">
        <v>25.660000000000004</v>
      </c>
      <c r="D6051" s="492" t="s">
        <v>4090</v>
      </c>
    </row>
    <row r="6052" spans="1:4" x14ac:dyDescent="0.2">
      <c r="A6052" s="489" t="s">
        <v>9257</v>
      </c>
      <c r="B6052" s="489" t="s">
        <v>229</v>
      </c>
      <c r="C6052" s="491">
        <v>56.13000000000001</v>
      </c>
      <c r="D6052" s="492" t="s">
        <v>4090</v>
      </c>
    </row>
    <row r="6053" spans="1:4" x14ac:dyDescent="0.2">
      <c r="A6053" s="489" t="s">
        <v>9257</v>
      </c>
      <c r="B6053" s="489" t="s">
        <v>229</v>
      </c>
      <c r="C6053" s="491">
        <v>11.200000000000001</v>
      </c>
      <c r="D6053" s="492" t="s">
        <v>4090</v>
      </c>
    </row>
    <row r="6054" spans="1:4" x14ac:dyDescent="0.2">
      <c r="A6054" s="489" t="s">
        <v>9257</v>
      </c>
      <c r="B6054" s="489" t="s">
        <v>229</v>
      </c>
      <c r="C6054" s="491">
        <v>17.079999999999998</v>
      </c>
      <c r="D6054" s="492" t="s">
        <v>4090</v>
      </c>
    </row>
    <row r="6055" spans="1:4" x14ac:dyDescent="0.2">
      <c r="A6055" s="489" t="s">
        <v>9257</v>
      </c>
      <c r="B6055" s="489" t="s">
        <v>229</v>
      </c>
      <c r="C6055" s="491">
        <v>15.810000000000002</v>
      </c>
      <c r="D6055" s="492" t="s">
        <v>4090</v>
      </c>
    </row>
    <row r="6056" spans="1:4" x14ac:dyDescent="0.2">
      <c r="A6056" s="489" t="s">
        <v>9257</v>
      </c>
      <c r="B6056" s="489" t="s">
        <v>229</v>
      </c>
      <c r="C6056" s="491">
        <v>14.06</v>
      </c>
      <c r="D6056" s="492" t="s">
        <v>4090</v>
      </c>
    </row>
    <row r="6057" spans="1:4" x14ac:dyDescent="0.2">
      <c r="A6057" s="489" t="s">
        <v>9257</v>
      </c>
      <c r="B6057" s="489" t="s">
        <v>229</v>
      </c>
      <c r="C6057" s="491">
        <v>19.550000000000004</v>
      </c>
      <c r="D6057" s="492" t="s">
        <v>4090</v>
      </c>
    </row>
    <row r="6058" spans="1:4" x14ac:dyDescent="0.2">
      <c r="A6058" s="489" t="s">
        <v>9257</v>
      </c>
      <c r="B6058" s="489" t="s">
        <v>229</v>
      </c>
      <c r="C6058" s="491">
        <v>18.14</v>
      </c>
      <c r="D6058" s="492" t="s">
        <v>4090</v>
      </c>
    </row>
    <row r="6059" spans="1:4" x14ac:dyDescent="0.2">
      <c r="A6059" s="489" t="s">
        <v>9257</v>
      </c>
      <c r="B6059" s="489" t="s">
        <v>229</v>
      </c>
      <c r="C6059" s="491">
        <v>23.119999999999997</v>
      </c>
      <c r="D6059" s="492" t="s">
        <v>4090</v>
      </c>
    </row>
    <row r="6060" spans="1:4" x14ac:dyDescent="0.2">
      <c r="A6060" s="489" t="s">
        <v>9257</v>
      </c>
      <c r="B6060" s="489" t="s">
        <v>229</v>
      </c>
      <c r="C6060" s="491">
        <v>36.18</v>
      </c>
      <c r="D6060" s="492" t="s">
        <v>4090</v>
      </c>
    </row>
    <row r="6061" spans="1:4" x14ac:dyDescent="0.2">
      <c r="A6061" s="489" t="s">
        <v>9257</v>
      </c>
      <c r="B6061" s="489" t="s">
        <v>229</v>
      </c>
      <c r="C6061" s="491">
        <v>38.58</v>
      </c>
      <c r="D6061" s="492" t="s">
        <v>4090</v>
      </c>
    </row>
    <row r="6062" spans="1:4" x14ac:dyDescent="0.2">
      <c r="A6062" s="489" t="s">
        <v>9257</v>
      </c>
      <c r="B6062" s="489" t="s">
        <v>229</v>
      </c>
      <c r="C6062" s="491">
        <v>21.09</v>
      </c>
      <c r="D6062" s="492" t="s">
        <v>4090</v>
      </c>
    </row>
    <row r="6063" spans="1:4" x14ac:dyDescent="0.2">
      <c r="A6063" s="489" t="s">
        <v>9257</v>
      </c>
      <c r="B6063" s="489" t="s">
        <v>229</v>
      </c>
      <c r="C6063" s="491">
        <v>10.680000000000001</v>
      </c>
      <c r="D6063" s="492" t="s">
        <v>4090</v>
      </c>
    </row>
    <row r="6064" spans="1:4" x14ac:dyDescent="0.2">
      <c r="A6064" s="489" t="s">
        <v>9257</v>
      </c>
      <c r="B6064" s="489" t="s">
        <v>229</v>
      </c>
      <c r="C6064" s="491">
        <v>20.220000000000002</v>
      </c>
      <c r="D6064" s="492" t="s">
        <v>4090</v>
      </c>
    </row>
    <row r="6065" spans="1:4" x14ac:dyDescent="0.2">
      <c r="A6065" s="489" t="s">
        <v>9257</v>
      </c>
      <c r="B6065" s="489" t="s">
        <v>229</v>
      </c>
      <c r="C6065" s="491">
        <v>45.870000000000005</v>
      </c>
      <c r="D6065" s="492" t="s">
        <v>4090</v>
      </c>
    </row>
    <row r="6066" spans="1:4" x14ac:dyDescent="0.2">
      <c r="A6066" s="489" t="s">
        <v>9257</v>
      </c>
      <c r="B6066" s="489" t="s">
        <v>229</v>
      </c>
      <c r="C6066" s="491">
        <v>10.35</v>
      </c>
      <c r="D6066" s="492" t="s">
        <v>4090</v>
      </c>
    </row>
    <row r="6067" spans="1:4" x14ac:dyDescent="0.2">
      <c r="A6067" s="489" t="s">
        <v>9257</v>
      </c>
      <c r="B6067" s="489" t="s">
        <v>229</v>
      </c>
      <c r="C6067" s="491">
        <v>17.71</v>
      </c>
      <c r="D6067" s="492" t="s">
        <v>4090</v>
      </c>
    </row>
    <row r="6068" spans="1:4" x14ac:dyDescent="0.2">
      <c r="A6068" s="489" t="s">
        <v>9257</v>
      </c>
      <c r="B6068" s="489" t="s">
        <v>229</v>
      </c>
      <c r="C6068" s="491">
        <v>53.8</v>
      </c>
      <c r="D6068" s="492" t="s">
        <v>4090</v>
      </c>
    </row>
    <row r="6069" spans="1:4" x14ac:dyDescent="0.2">
      <c r="A6069" s="489" t="s">
        <v>9257</v>
      </c>
      <c r="B6069" s="489" t="s">
        <v>229</v>
      </c>
      <c r="C6069" s="491">
        <v>67.239999999999995</v>
      </c>
      <c r="D6069" s="492" t="s">
        <v>4090</v>
      </c>
    </row>
    <row r="6070" spans="1:4" x14ac:dyDescent="0.2">
      <c r="A6070" s="489" t="s">
        <v>9257</v>
      </c>
      <c r="B6070" s="489" t="s">
        <v>229</v>
      </c>
      <c r="C6070" s="491">
        <v>18.64</v>
      </c>
      <c r="D6070" s="492" t="s">
        <v>4090</v>
      </c>
    </row>
    <row r="6071" spans="1:4" x14ac:dyDescent="0.2">
      <c r="A6071" s="489" t="s">
        <v>9257</v>
      </c>
      <c r="B6071" s="489" t="s">
        <v>229</v>
      </c>
      <c r="C6071" s="491">
        <v>9.9199999999999982</v>
      </c>
      <c r="D6071" s="492" t="s">
        <v>4090</v>
      </c>
    </row>
    <row r="6072" spans="1:4" x14ac:dyDescent="0.2">
      <c r="A6072" s="489" t="s">
        <v>9257</v>
      </c>
      <c r="B6072" s="489" t="s">
        <v>229</v>
      </c>
      <c r="C6072" s="491">
        <v>21.810000000000002</v>
      </c>
      <c r="D6072" s="492" t="s">
        <v>4090</v>
      </c>
    </row>
    <row r="6073" spans="1:4" x14ac:dyDescent="0.2">
      <c r="A6073" s="489" t="s">
        <v>9257</v>
      </c>
      <c r="B6073" s="489" t="s">
        <v>229</v>
      </c>
      <c r="C6073" s="491">
        <v>18.729999999999997</v>
      </c>
      <c r="D6073" s="492" t="s">
        <v>4090</v>
      </c>
    </row>
    <row r="6074" spans="1:4" x14ac:dyDescent="0.2">
      <c r="A6074" s="489" t="s">
        <v>9257</v>
      </c>
      <c r="B6074" s="489" t="s">
        <v>229</v>
      </c>
      <c r="C6074" s="491">
        <v>20.440000000000001</v>
      </c>
      <c r="D6074" s="492" t="s">
        <v>4090</v>
      </c>
    </row>
    <row r="6075" spans="1:4" x14ac:dyDescent="0.2">
      <c r="A6075" s="489" t="s">
        <v>9257</v>
      </c>
      <c r="B6075" s="489" t="s">
        <v>229</v>
      </c>
      <c r="C6075" s="491">
        <v>27.4</v>
      </c>
      <c r="D6075" s="492" t="s">
        <v>4090</v>
      </c>
    </row>
    <row r="6076" spans="1:4" x14ac:dyDescent="0.2">
      <c r="A6076" s="489" t="s">
        <v>9257</v>
      </c>
      <c r="B6076" s="489" t="s">
        <v>229</v>
      </c>
      <c r="C6076" s="491">
        <v>11</v>
      </c>
      <c r="D6076" s="492" t="s">
        <v>4090</v>
      </c>
    </row>
    <row r="6077" spans="1:4" x14ac:dyDescent="0.2">
      <c r="A6077" s="489" t="s">
        <v>9257</v>
      </c>
      <c r="B6077" s="489" t="s">
        <v>229</v>
      </c>
      <c r="C6077" s="491">
        <v>11.599999999999998</v>
      </c>
      <c r="D6077" s="492" t="s">
        <v>4090</v>
      </c>
    </row>
    <row r="6078" spans="1:4" x14ac:dyDescent="0.2">
      <c r="A6078" s="489" t="s">
        <v>9257</v>
      </c>
      <c r="B6078" s="489" t="s">
        <v>229</v>
      </c>
      <c r="C6078" s="491">
        <v>6.7200000000000006</v>
      </c>
      <c r="D6078" s="492" t="s">
        <v>4090</v>
      </c>
    </row>
    <row r="6079" spans="1:4" x14ac:dyDescent="0.2">
      <c r="A6079" s="489" t="s">
        <v>9257</v>
      </c>
      <c r="B6079" s="489" t="s">
        <v>229</v>
      </c>
      <c r="C6079" s="491">
        <v>6.7700000000000005</v>
      </c>
      <c r="D6079" s="492" t="s">
        <v>4090</v>
      </c>
    </row>
    <row r="6080" spans="1:4" x14ac:dyDescent="0.2">
      <c r="A6080" s="489" t="s">
        <v>9257</v>
      </c>
      <c r="B6080" s="489" t="s">
        <v>229</v>
      </c>
      <c r="C6080" s="491">
        <v>11.579999999999998</v>
      </c>
      <c r="D6080" s="492" t="s">
        <v>4090</v>
      </c>
    </row>
    <row r="6081" spans="1:4" x14ac:dyDescent="0.2">
      <c r="A6081" s="489" t="s">
        <v>9257</v>
      </c>
      <c r="B6081" s="489" t="s">
        <v>229</v>
      </c>
      <c r="C6081" s="491">
        <v>30.49</v>
      </c>
      <c r="D6081" s="492" t="s">
        <v>4090</v>
      </c>
    </row>
    <row r="6082" spans="1:4" x14ac:dyDescent="0.2">
      <c r="A6082" s="489" t="s">
        <v>9257</v>
      </c>
      <c r="B6082" s="489" t="s">
        <v>229</v>
      </c>
      <c r="C6082" s="491">
        <v>14.49</v>
      </c>
      <c r="D6082" s="492" t="s">
        <v>4090</v>
      </c>
    </row>
    <row r="6083" spans="1:4" x14ac:dyDescent="0.2">
      <c r="A6083" s="489" t="s">
        <v>9257</v>
      </c>
      <c r="B6083" s="489" t="s">
        <v>229</v>
      </c>
      <c r="C6083" s="491">
        <v>36.94</v>
      </c>
      <c r="D6083" s="492" t="s">
        <v>4090</v>
      </c>
    </row>
    <row r="6084" spans="1:4" x14ac:dyDescent="0.2">
      <c r="A6084" s="489" t="s">
        <v>9257</v>
      </c>
      <c r="B6084" s="489" t="s">
        <v>229</v>
      </c>
      <c r="C6084" s="491">
        <v>115.38999999999999</v>
      </c>
      <c r="D6084" s="492" t="s">
        <v>4090</v>
      </c>
    </row>
    <row r="6085" spans="1:4" x14ac:dyDescent="0.2">
      <c r="A6085" s="489" t="s">
        <v>9257</v>
      </c>
      <c r="B6085" s="489" t="s">
        <v>229</v>
      </c>
      <c r="C6085" s="491">
        <v>38.58</v>
      </c>
      <c r="D6085" s="492" t="s">
        <v>4090</v>
      </c>
    </row>
    <row r="6086" spans="1:4" x14ac:dyDescent="0.2">
      <c r="A6086" s="489" t="s">
        <v>9257</v>
      </c>
      <c r="B6086" s="489" t="s">
        <v>229</v>
      </c>
      <c r="C6086" s="491">
        <v>100.47</v>
      </c>
      <c r="D6086" s="492" t="s">
        <v>4090</v>
      </c>
    </row>
    <row r="6087" spans="1:4" x14ac:dyDescent="0.2">
      <c r="A6087" s="489" t="s">
        <v>9257</v>
      </c>
      <c r="B6087" s="489" t="s">
        <v>229</v>
      </c>
      <c r="C6087" s="491">
        <v>22.439999999999998</v>
      </c>
      <c r="D6087" s="492" t="s">
        <v>4090</v>
      </c>
    </row>
    <row r="6088" spans="1:4" x14ac:dyDescent="0.2">
      <c r="A6088" s="489" t="s">
        <v>9257</v>
      </c>
      <c r="B6088" s="489" t="s">
        <v>229</v>
      </c>
      <c r="C6088" s="491">
        <v>22.93</v>
      </c>
      <c r="D6088" s="492" t="s">
        <v>4090</v>
      </c>
    </row>
    <row r="6089" spans="1:4" x14ac:dyDescent="0.2">
      <c r="A6089" s="489" t="s">
        <v>9257</v>
      </c>
      <c r="B6089" s="489" t="s">
        <v>229</v>
      </c>
      <c r="C6089" s="491">
        <v>21.12</v>
      </c>
      <c r="D6089" s="492" t="s">
        <v>4090</v>
      </c>
    </row>
    <row r="6090" spans="1:4" x14ac:dyDescent="0.2">
      <c r="A6090" s="489" t="s">
        <v>9257</v>
      </c>
      <c r="B6090" s="489" t="s">
        <v>229</v>
      </c>
      <c r="C6090" s="491">
        <v>22.150000000000002</v>
      </c>
      <c r="D6090" s="492" t="s">
        <v>4090</v>
      </c>
    </row>
    <row r="6091" spans="1:4" x14ac:dyDescent="0.2">
      <c r="A6091" s="489" t="s">
        <v>9257</v>
      </c>
      <c r="B6091" s="489" t="s">
        <v>229</v>
      </c>
      <c r="C6091" s="491">
        <v>17.809999999999999</v>
      </c>
      <c r="D6091" s="492" t="s">
        <v>4090</v>
      </c>
    </row>
    <row r="6092" spans="1:4" x14ac:dyDescent="0.2">
      <c r="A6092" s="489" t="s">
        <v>9257</v>
      </c>
      <c r="B6092" s="489" t="s">
        <v>229</v>
      </c>
      <c r="C6092" s="491">
        <v>127.25000000000001</v>
      </c>
      <c r="D6092" s="492" t="s">
        <v>4090</v>
      </c>
    </row>
    <row r="6093" spans="1:4" x14ac:dyDescent="0.2">
      <c r="A6093" s="489" t="s">
        <v>9257</v>
      </c>
      <c r="B6093" s="489" t="s">
        <v>229</v>
      </c>
      <c r="C6093" s="491">
        <v>56.59</v>
      </c>
      <c r="D6093" s="492" t="s">
        <v>4090</v>
      </c>
    </row>
    <row r="6094" spans="1:4" x14ac:dyDescent="0.2">
      <c r="A6094" s="489" t="s">
        <v>9257</v>
      </c>
      <c r="B6094" s="489" t="s">
        <v>229</v>
      </c>
      <c r="C6094" s="491">
        <v>21.73</v>
      </c>
      <c r="D6094" s="492" t="s">
        <v>4090</v>
      </c>
    </row>
    <row r="6095" spans="1:4" x14ac:dyDescent="0.2">
      <c r="A6095" s="489" t="s">
        <v>9257</v>
      </c>
      <c r="B6095" s="489" t="s">
        <v>229</v>
      </c>
      <c r="C6095" s="491">
        <v>15.840000000000002</v>
      </c>
      <c r="D6095" s="492" t="s">
        <v>4090</v>
      </c>
    </row>
    <row r="6096" spans="1:4" x14ac:dyDescent="0.2">
      <c r="A6096" s="489" t="s">
        <v>9257</v>
      </c>
      <c r="B6096" s="489" t="s">
        <v>229</v>
      </c>
      <c r="C6096" s="491">
        <v>5.97</v>
      </c>
      <c r="D6096" s="492" t="s">
        <v>4090</v>
      </c>
    </row>
    <row r="6097" spans="1:4" x14ac:dyDescent="0.2">
      <c r="A6097" s="489" t="s">
        <v>9257</v>
      </c>
      <c r="B6097" s="489" t="s">
        <v>229</v>
      </c>
      <c r="C6097" s="491">
        <v>11.66</v>
      </c>
      <c r="D6097" s="492" t="s">
        <v>4090</v>
      </c>
    </row>
    <row r="6098" spans="1:4" x14ac:dyDescent="0.2">
      <c r="A6098" s="489" t="s">
        <v>9257</v>
      </c>
      <c r="B6098" s="489" t="s">
        <v>229</v>
      </c>
      <c r="C6098" s="491">
        <v>16</v>
      </c>
      <c r="D6098" s="492" t="s">
        <v>4090</v>
      </c>
    </row>
    <row r="6099" spans="1:4" x14ac:dyDescent="0.2">
      <c r="A6099" s="489" t="s">
        <v>9257</v>
      </c>
      <c r="B6099" s="489" t="s">
        <v>229</v>
      </c>
      <c r="C6099" s="491">
        <v>12.08</v>
      </c>
      <c r="D6099" s="492" t="s">
        <v>4090</v>
      </c>
    </row>
    <row r="6100" spans="1:4" x14ac:dyDescent="0.2">
      <c r="A6100" s="489" t="s">
        <v>9257</v>
      </c>
      <c r="B6100" s="489" t="s">
        <v>229</v>
      </c>
      <c r="C6100" s="491">
        <v>15.01</v>
      </c>
      <c r="D6100" s="492" t="s">
        <v>4090</v>
      </c>
    </row>
    <row r="6101" spans="1:4" x14ac:dyDescent="0.2">
      <c r="A6101" s="489" t="s">
        <v>9257</v>
      </c>
      <c r="B6101" s="489" t="s">
        <v>229</v>
      </c>
      <c r="C6101" s="491">
        <v>73.59</v>
      </c>
      <c r="D6101" s="492" t="s">
        <v>4090</v>
      </c>
    </row>
    <row r="6102" spans="1:4" x14ac:dyDescent="0.2">
      <c r="A6102" s="489" t="s">
        <v>9257</v>
      </c>
      <c r="B6102" s="489" t="s">
        <v>229</v>
      </c>
      <c r="C6102" s="491">
        <v>46.3</v>
      </c>
      <c r="D6102" s="492" t="s">
        <v>4090</v>
      </c>
    </row>
    <row r="6103" spans="1:4" x14ac:dyDescent="0.2">
      <c r="A6103" s="489" t="s">
        <v>9257</v>
      </c>
      <c r="B6103" s="489" t="s">
        <v>229</v>
      </c>
      <c r="C6103" s="491">
        <v>60.309999999999988</v>
      </c>
      <c r="D6103" s="492" t="s">
        <v>4090</v>
      </c>
    </row>
    <row r="6104" spans="1:4" x14ac:dyDescent="0.2">
      <c r="A6104" s="489" t="s">
        <v>9257</v>
      </c>
      <c r="B6104" s="489" t="s">
        <v>229</v>
      </c>
      <c r="C6104" s="491">
        <v>13.600000000000001</v>
      </c>
      <c r="D6104" s="492" t="s">
        <v>4090</v>
      </c>
    </row>
    <row r="6105" spans="1:4" x14ac:dyDescent="0.2">
      <c r="A6105" s="489" t="s">
        <v>9257</v>
      </c>
      <c r="B6105" s="489" t="s">
        <v>229</v>
      </c>
      <c r="C6105" s="491">
        <v>29.14</v>
      </c>
      <c r="D6105" s="492" t="s">
        <v>4090</v>
      </c>
    </row>
    <row r="6106" spans="1:4" x14ac:dyDescent="0.2">
      <c r="A6106" s="489" t="s">
        <v>9257</v>
      </c>
      <c r="B6106" s="489" t="s">
        <v>229</v>
      </c>
      <c r="C6106" s="491">
        <v>16.419999999999998</v>
      </c>
      <c r="D6106" s="492" t="s">
        <v>4090</v>
      </c>
    </row>
    <row r="6107" spans="1:4" x14ac:dyDescent="0.2">
      <c r="A6107" s="489" t="s">
        <v>9257</v>
      </c>
      <c r="B6107" s="489" t="s">
        <v>229</v>
      </c>
      <c r="C6107" s="491">
        <v>16.36</v>
      </c>
      <c r="D6107" s="492" t="s">
        <v>4090</v>
      </c>
    </row>
    <row r="6108" spans="1:4" x14ac:dyDescent="0.2">
      <c r="A6108" s="489" t="s">
        <v>9257</v>
      </c>
      <c r="B6108" s="489" t="s">
        <v>229</v>
      </c>
      <c r="C6108" s="491">
        <v>265.33</v>
      </c>
      <c r="D6108" s="492" t="s">
        <v>4090</v>
      </c>
    </row>
    <row r="6109" spans="1:4" x14ac:dyDescent="0.2">
      <c r="A6109" s="489" t="s">
        <v>9257</v>
      </c>
      <c r="B6109" s="489" t="s">
        <v>229</v>
      </c>
      <c r="C6109" s="491">
        <v>16.669999999999998</v>
      </c>
      <c r="D6109" s="492" t="s">
        <v>4090</v>
      </c>
    </row>
    <row r="6110" spans="1:4" x14ac:dyDescent="0.2">
      <c r="A6110" s="489" t="s">
        <v>9257</v>
      </c>
      <c r="B6110" s="489" t="s">
        <v>229</v>
      </c>
      <c r="C6110" s="491">
        <v>114.88999999999999</v>
      </c>
      <c r="D6110" s="492" t="s">
        <v>4090</v>
      </c>
    </row>
    <row r="6111" spans="1:4" x14ac:dyDescent="0.2">
      <c r="A6111" s="489" t="s">
        <v>9257</v>
      </c>
      <c r="B6111" s="489" t="s">
        <v>229</v>
      </c>
      <c r="C6111" s="491">
        <v>15.09</v>
      </c>
      <c r="D6111" s="492" t="s">
        <v>4090</v>
      </c>
    </row>
    <row r="6112" spans="1:4" x14ac:dyDescent="0.2">
      <c r="A6112" s="489" t="s">
        <v>9257</v>
      </c>
      <c r="B6112" s="489" t="s">
        <v>229</v>
      </c>
      <c r="C6112" s="491">
        <v>37.120000000000005</v>
      </c>
      <c r="D6112" s="492" t="s">
        <v>4090</v>
      </c>
    </row>
    <row r="6113" spans="1:4" x14ac:dyDescent="0.2">
      <c r="A6113" s="489" t="s">
        <v>9257</v>
      </c>
      <c r="B6113" s="489" t="s">
        <v>229</v>
      </c>
      <c r="C6113" s="491">
        <v>85.16</v>
      </c>
      <c r="D6113" s="492" t="s">
        <v>4090</v>
      </c>
    </row>
    <row r="6114" spans="1:4" x14ac:dyDescent="0.2">
      <c r="A6114" s="489" t="s">
        <v>9257</v>
      </c>
      <c r="B6114" s="489" t="s">
        <v>1184</v>
      </c>
      <c r="C6114" s="491">
        <v>9.98</v>
      </c>
      <c r="D6114" s="492" t="s">
        <v>4090</v>
      </c>
    </row>
    <row r="6115" spans="1:4" x14ac:dyDescent="0.2">
      <c r="A6115" s="489" t="s">
        <v>9257</v>
      </c>
      <c r="B6115" s="489" t="s">
        <v>229</v>
      </c>
      <c r="C6115" s="491">
        <v>11.830000000000002</v>
      </c>
      <c r="D6115" s="492" t="s">
        <v>4090</v>
      </c>
    </row>
    <row r="6116" spans="1:4" x14ac:dyDescent="0.2">
      <c r="A6116" s="489" t="s">
        <v>9257</v>
      </c>
      <c r="B6116" s="489" t="s">
        <v>229</v>
      </c>
      <c r="C6116" s="491">
        <v>16.05</v>
      </c>
      <c r="D6116" s="492" t="s">
        <v>4090</v>
      </c>
    </row>
    <row r="6117" spans="1:4" x14ac:dyDescent="0.2">
      <c r="A6117" s="489" t="s">
        <v>9257</v>
      </c>
      <c r="B6117" s="489" t="s">
        <v>229</v>
      </c>
      <c r="C6117" s="491">
        <v>16.03</v>
      </c>
      <c r="D6117" s="492" t="s">
        <v>4090</v>
      </c>
    </row>
    <row r="6118" spans="1:4" x14ac:dyDescent="0.2">
      <c r="A6118" s="489" t="s">
        <v>9257</v>
      </c>
      <c r="B6118" s="489" t="s">
        <v>229</v>
      </c>
      <c r="C6118" s="491">
        <v>144.60000000000002</v>
      </c>
      <c r="D6118" s="492" t="s">
        <v>4090</v>
      </c>
    </row>
    <row r="6119" spans="1:4" x14ac:dyDescent="0.2">
      <c r="A6119" s="489" t="s">
        <v>9257</v>
      </c>
      <c r="B6119" s="489" t="s">
        <v>229</v>
      </c>
      <c r="C6119" s="491">
        <v>12.560000000000002</v>
      </c>
      <c r="D6119" s="492" t="s">
        <v>4090</v>
      </c>
    </row>
    <row r="6120" spans="1:4" x14ac:dyDescent="0.2">
      <c r="A6120" s="489" t="s">
        <v>9257</v>
      </c>
      <c r="B6120" s="489" t="s">
        <v>229</v>
      </c>
      <c r="C6120" s="491">
        <v>20.720000000000002</v>
      </c>
      <c r="D6120" s="492" t="s">
        <v>4090</v>
      </c>
    </row>
    <row r="6121" spans="1:4" x14ac:dyDescent="0.2">
      <c r="A6121" s="489" t="s">
        <v>9257</v>
      </c>
      <c r="B6121" s="489" t="s">
        <v>229</v>
      </c>
      <c r="C6121" s="491">
        <v>23.95</v>
      </c>
      <c r="D6121" s="492" t="s">
        <v>4090</v>
      </c>
    </row>
    <row r="6122" spans="1:4" x14ac:dyDescent="0.2">
      <c r="A6122" s="489" t="s">
        <v>9257</v>
      </c>
      <c r="B6122" s="489" t="s">
        <v>229</v>
      </c>
      <c r="C6122" s="491">
        <v>18.100000000000001</v>
      </c>
      <c r="D6122" s="492" t="s">
        <v>4090</v>
      </c>
    </row>
    <row r="6123" spans="1:4" x14ac:dyDescent="0.2">
      <c r="A6123" s="489" t="s">
        <v>9257</v>
      </c>
      <c r="B6123" s="489" t="s">
        <v>229</v>
      </c>
      <c r="C6123" s="491">
        <v>13.88</v>
      </c>
      <c r="D6123" s="492" t="s">
        <v>4090</v>
      </c>
    </row>
    <row r="6124" spans="1:4" x14ac:dyDescent="0.2">
      <c r="A6124" s="489" t="s">
        <v>9257</v>
      </c>
      <c r="B6124" s="489" t="s">
        <v>229</v>
      </c>
      <c r="C6124" s="491">
        <v>30.66</v>
      </c>
      <c r="D6124" s="492" t="s">
        <v>4090</v>
      </c>
    </row>
    <row r="6125" spans="1:4" x14ac:dyDescent="0.2">
      <c r="A6125" s="489" t="s">
        <v>9257</v>
      </c>
      <c r="B6125" s="489" t="s">
        <v>229</v>
      </c>
      <c r="C6125" s="491">
        <v>46.910000000000004</v>
      </c>
      <c r="D6125" s="492" t="s">
        <v>4090</v>
      </c>
    </row>
    <row r="6126" spans="1:4" x14ac:dyDescent="0.2">
      <c r="A6126" s="489" t="s">
        <v>9257</v>
      </c>
      <c r="B6126" s="489" t="s">
        <v>229</v>
      </c>
      <c r="C6126" s="491">
        <v>63.64</v>
      </c>
      <c r="D6126" s="492" t="s">
        <v>4090</v>
      </c>
    </row>
    <row r="6127" spans="1:4" x14ac:dyDescent="0.2">
      <c r="A6127" s="489" t="s">
        <v>9257</v>
      </c>
      <c r="B6127" s="489" t="s">
        <v>229</v>
      </c>
      <c r="C6127" s="491">
        <v>159.86000000000001</v>
      </c>
      <c r="D6127" s="492" t="s">
        <v>4090</v>
      </c>
    </row>
    <row r="6128" spans="1:4" x14ac:dyDescent="0.2">
      <c r="A6128" s="489" t="s">
        <v>9257</v>
      </c>
      <c r="B6128" s="489" t="s">
        <v>229</v>
      </c>
      <c r="C6128" s="491">
        <v>16.310000000000002</v>
      </c>
      <c r="D6128" s="492" t="s">
        <v>4090</v>
      </c>
    </row>
    <row r="6129" spans="1:4" x14ac:dyDescent="0.2">
      <c r="A6129" s="489" t="s">
        <v>9257</v>
      </c>
      <c r="B6129" s="489" t="s">
        <v>229</v>
      </c>
      <c r="C6129" s="491">
        <v>76.67</v>
      </c>
      <c r="D6129" s="492" t="s">
        <v>4090</v>
      </c>
    </row>
    <row r="6130" spans="1:4" x14ac:dyDescent="0.2">
      <c r="A6130" s="489" t="s">
        <v>9257</v>
      </c>
      <c r="B6130" s="489" t="s">
        <v>229</v>
      </c>
      <c r="C6130" s="491">
        <v>13.549999999999999</v>
      </c>
      <c r="D6130" s="492" t="s">
        <v>4090</v>
      </c>
    </row>
    <row r="6131" spans="1:4" x14ac:dyDescent="0.2">
      <c r="A6131" s="489" t="s">
        <v>9257</v>
      </c>
      <c r="B6131" s="489" t="s">
        <v>229</v>
      </c>
      <c r="C6131" s="491">
        <v>6.24</v>
      </c>
      <c r="D6131" s="492" t="s">
        <v>4090</v>
      </c>
    </row>
    <row r="6132" spans="1:4" x14ac:dyDescent="0.2">
      <c r="A6132" s="489" t="s">
        <v>9257</v>
      </c>
      <c r="B6132" s="489" t="s">
        <v>229</v>
      </c>
      <c r="C6132" s="491">
        <v>15.48</v>
      </c>
      <c r="D6132" s="492" t="s">
        <v>4090</v>
      </c>
    </row>
    <row r="6133" spans="1:4" x14ac:dyDescent="0.2">
      <c r="A6133" s="489" t="s">
        <v>9257</v>
      </c>
      <c r="B6133" s="489" t="s">
        <v>229</v>
      </c>
      <c r="C6133" s="491">
        <v>16.880000000000003</v>
      </c>
      <c r="D6133" s="492" t="s">
        <v>4090</v>
      </c>
    </row>
    <row r="6134" spans="1:4" x14ac:dyDescent="0.2">
      <c r="A6134" s="489" t="s">
        <v>9257</v>
      </c>
      <c r="B6134" s="489" t="s">
        <v>229</v>
      </c>
      <c r="C6134" s="491">
        <v>9.9499999999999993</v>
      </c>
      <c r="D6134" s="492" t="s">
        <v>4090</v>
      </c>
    </row>
    <row r="6135" spans="1:4" x14ac:dyDescent="0.2">
      <c r="A6135" s="489" t="s">
        <v>9257</v>
      </c>
      <c r="B6135" s="489" t="s">
        <v>229</v>
      </c>
      <c r="C6135" s="491">
        <v>24.51</v>
      </c>
      <c r="D6135" s="492" t="s">
        <v>4090</v>
      </c>
    </row>
    <row r="6136" spans="1:4" x14ac:dyDescent="0.2">
      <c r="A6136" s="489" t="s">
        <v>9257</v>
      </c>
      <c r="B6136" s="489" t="s">
        <v>229</v>
      </c>
      <c r="C6136" s="491">
        <v>15.540000000000001</v>
      </c>
      <c r="D6136" s="492" t="s">
        <v>4090</v>
      </c>
    </row>
    <row r="6137" spans="1:4" x14ac:dyDescent="0.2">
      <c r="A6137" s="489" t="s">
        <v>9257</v>
      </c>
      <c r="B6137" s="489" t="s">
        <v>229</v>
      </c>
      <c r="C6137" s="491">
        <v>14.600000000000001</v>
      </c>
      <c r="D6137" s="492" t="s">
        <v>4090</v>
      </c>
    </row>
    <row r="6138" spans="1:4" x14ac:dyDescent="0.2">
      <c r="A6138" s="489" t="s">
        <v>9257</v>
      </c>
      <c r="B6138" s="489" t="s">
        <v>229</v>
      </c>
      <c r="C6138" s="491">
        <v>46.350000000000009</v>
      </c>
      <c r="D6138" s="492" t="s">
        <v>4090</v>
      </c>
    </row>
    <row r="6139" spans="1:4" x14ac:dyDescent="0.2">
      <c r="A6139" s="489" t="s">
        <v>9257</v>
      </c>
      <c r="B6139" s="489" t="s">
        <v>229</v>
      </c>
      <c r="C6139" s="491">
        <v>18.23</v>
      </c>
      <c r="D6139" s="492" t="s">
        <v>4090</v>
      </c>
    </row>
    <row r="6140" spans="1:4" x14ac:dyDescent="0.2">
      <c r="A6140" s="489" t="s">
        <v>9257</v>
      </c>
      <c r="B6140" s="489" t="s">
        <v>229</v>
      </c>
      <c r="C6140" s="491">
        <v>40.39</v>
      </c>
      <c r="D6140" s="492" t="s">
        <v>4090</v>
      </c>
    </row>
    <row r="6141" spans="1:4" x14ac:dyDescent="0.2">
      <c r="A6141" s="489" t="s">
        <v>9257</v>
      </c>
      <c r="B6141" s="489" t="s">
        <v>229</v>
      </c>
      <c r="C6141" s="491">
        <v>12.520000000000001</v>
      </c>
      <c r="D6141" s="492" t="s">
        <v>4090</v>
      </c>
    </row>
    <row r="6142" spans="1:4" x14ac:dyDescent="0.2">
      <c r="A6142" s="489" t="s">
        <v>9257</v>
      </c>
      <c r="B6142" s="489" t="s">
        <v>229</v>
      </c>
      <c r="C6142" s="491">
        <v>81.73</v>
      </c>
      <c r="D6142" s="492" t="s">
        <v>4090</v>
      </c>
    </row>
    <row r="6143" spans="1:4" x14ac:dyDescent="0.2">
      <c r="A6143" s="489" t="s">
        <v>9257</v>
      </c>
      <c r="B6143" s="489" t="s">
        <v>227</v>
      </c>
      <c r="C6143" s="491">
        <v>165.06</v>
      </c>
      <c r="D6143" s="492" t="s">
        <v>4090</v>
      </c>
    </row>
    <row r="6144" spans="1:4" x14ac:dyDescent="0.2">
      <c r="A6144" s="489" t="s">
        <v>9257</v>
      </c>
      <c r="B6144" s="489" t="s">
        <v>229</v>
      </c>
      <c r="C6144" s="491">
        <v>134.81000000000003</v>
      </c>
      <c r="D6144" s="492" t="s">
        <v>4090</v>
      </c>
    </row>
    <row r="6145" spans="1:4" x14ac:dyDescent="0.2">
      <c r="A6145" s="489" t="s">
        <v>9257</v>
      </c>
      <c r="B6145" s="489" t="s">
        <v>229</v>
      </c>
      <c r="C6145" s="491">
        <v>19.760000000000002</v>
      </c>
      <c r="D6145" s="492" t="s">
        <v>4090</v>
      </c>
    </row>
    <row r="6146" spans="1:4" x14ac:dyDescent="0.2">
      <c r="A6146" s="489" t="s">
        <v>9257</v>
      </c>
      <c r="B6146" s="489" t="s">
        <v>229</v>
      </c>
      <c r="C6146" s="491">
        <v>72.180000000000007</v>
      </c>
      <c r="D6146" s="492" t="s">
        <v>4090</v>
      </c>
    </row>
    <row r="6147" spans="1:4" x14ac:dyDescent="0.2">
      <c r="A6147" s="489" t="s">
        <v>9257</v>
      </c>
      <c r="B6147" s="489" t="s">
        <v>229</v>
      </c>
      <c r="C6147" s="491">
        <v>7.2200000000000006</v>
      </c>
      <c r="D6147" s="492" t="s">
        <v>4090</v>
      </c>
    </row>
    <row r="6148" spans="1:4" x14ac:dyDescent="0.2">
      <c r="A6148" s="489" t="s">
        <v>9257</v>
      </c>
      <c r="B6148" s="489" t="s">
        <v>229</v>
      </c>
      <c r="C6148" s="491">
        <v>18.560000000000002</v>
      </c>
      <c r="D6148" s="492" t="s">
        <v>4090</v>
      </c>
    </row>
    <row r="6149" spans="1:4" x14ac:dyDescent="0.2">
      <c r="A6149" s="489" t="s">
        <v>9257</v>
      </c>
      <c r="B6149" s="489" t="s">
        <v>229</v>
      </c>
      <c r="C6149" s="491">
        <v>55.9</v>
      </c>
      <c r="D6149" s="492" t="s">
        <v>4090</v>
      </c>
    </row>
    <row r="6150" spans="1:4" x14ac:dyDescent="0.2">
      <c r="A6150" s="489" t="s">
        <v>9257</v>
      </c>
      <c r="B6150" s="489" t="s">
        <v>229</v>
      </c>
      <c r="C6150" s="491">
        <v>20.66</v>
      </c>
      <c r="D6150" s="492" t="s">
        <v>4090</v>
      </c>
    </row>
    <row r="6151" spans="1:4" x14ac:dyDescent="0.2">
      <c r="A6151" s="489" t="s">
        <v>9257</v>
      </c>
      <c r="B6151" s="489" t="s">
        <v>229</v>
      </c>
      <c r="C6151" s="491">
        <v>35.81</v>
      </c>
      <c r="D6151" s="492" t="s">
        <v>4090</v>
      </c>
    </row>
    <row r="6152" spans="1:4" x14ac:dyDescent="0.2">
      <c r="A6152" s="489" t="s">
        <v>9257</v>
      </c>
      <c r="B6152" s="489" t="s">
        <v>229</v>
      </c>
      <c r="C6152" s="491">
        <v>94.850000000000009</v>
      </c>
      <c r="D6152" s="492" t="s">
        <v>4090</v>
      </c>
    </row>
    <row r="6153" spans="1:4" x14ac:dyDescent="0.2">
      <c r="A6153" s="489" t="s">
        <v>9257</v>
      </c>
      <c r="B6153" s="489" t="s">
        <v>229</v>
      </c>
      <c r="C6153" s="491">
        <v>15.48</v>
      </c>
      <c r="D6153" s="492" t="s">
        <v>4090</v>
      </c>
    </row>
    <row r="6154" spans="1:4" x14ac:dyDescent="0.2">
      <c r="A6154" s="489" t="s">
        <v>9257</v>
      </c>
      <c r="B6154" s="489" t="s">
        <v>229</v>
      </c>
      <c r="C6154" s="491">
        <v>38.510000000000005</v>
      </c>
      <c r="D6154" s="492" t="s">
        <v>4090</v>
      </c>
    </row>
    <row r="6155" spans="1:4" x14ac:dyDescent="0.2">
      <c r="A6155" s="489" t="s">
        <v>9257</v>
      </c>
      <c r="B6155" s="489" t="s">
        <v>229</v>
      </c>
      <c r="C6155" s="491">
        <v>6.42</v>
      </c>
      <c r="D6155" s="492" t="s">
        <v>4090</v>
      </c>
    </row>
    <row r="6156" spans="1:4" x14ac:dyDescent="0.2">
      <c r="A6156" s="489" t="s">
        <v>9257</v>
      </c>
      <c r="B6156" s="489" t="s">
        <v>229</v>
      </c>
      <c r="C6156" s="491">
        <v>220.44</v>
      </c>
      <c r="D6156" s="492" t="s">
        <v>4090</v>
      </c>
    </row>
    <row r="6157" spans="1:4" x14ac:dyDescent="0.2">
      <c r="A6157" s="489" t="s">
        <v>9257</v>
      </c>
      <c r="B6157" s="489" t="s">
        <v>229</v>
      </c>
      <c r="C6157" s="491">
        <v>11.180000000000001</v>
      </c>
      <c r="D6157" s="492" t="s">
        <v>4090</v>
      </c>
    </row>
    <row r="6158" spans="1:4" x14ac:dyDescent="0.2">
      <c r="A6158" s="489" t="s">
        <v>9257</v>
      </c>
      <c r="B6158" s="489" t="s">
        <v>229</v>
      </c>
      <c r="C6158" s="491">
        <v>18.71</v>
      </c>
      <c r="D6158" s="492" t="s">
        <v>4090</v>
      </c>
    </row>
    <row r="6159" spans="1:4" x14ac:dyDescent="0.2">
      <c r="A6159" s="489" t="s">
        <v>9257</v>
      </c>
      <c r="B6159" s="489" t="s">
        <v>229</v>
      </c>
      <c r="C6159" s="491">
        <v>18.380000000000003</v>
      </c>
      <c r="D6159" s="492" t="s">
        <v>4090</v>
      </c>
    </row>
    <row r="6160" spans="1:4" x14ac:dyDescent="0.2">
      <c r="A6160" s="489" t="s">
        <v>9257</v>
      </c>
      <c r="B6160" s="489" t="s">
        <v>229</v>
      </c>
      <c r="C6160" s="491">
        <v>64.230000000000018</v>
      </c>
      <c r="D6160" s="492" t="s">
        <v>4090</v>
      </c>
    </row>
    <row r="6161" spans="1:4" x14ac:dyDescent="0.2">
      <c r="A6161" s="489" t="s">
        <v>9257</v>
      </c>
      <c r="B6161" s="489" t="s">
        <v>229</v>
      </c>
      <c r="C6161" s="491">
        <v>14.450000000000001</v>
      </c>
      <c r="D6161" s="492" t="s">
        <v>4090</v>
      </c>
    </row>
    <row r="6162" spans="1:4" x14ac:dyDescent="0.2">
      <c r="A6162" s="489" t="s">
        <v>9257</v>
      </c>
      <c r="B6162" s="489" t="s">
        <v>229</v>
      </c>
      <c r="C6162" s="491">
        <v>16.86</v>
      </c>
      <c r="D6162" s="492" t="s">
        <v>4090</v>
      </c>
    </row>
    <row r="6163" spans="1:4" x14ac:dyDescent="0.2">
      <c r="A6163" s="489" t="s">
        <v>9257</v>
      </c>
      <c r="B6163" s="489" t="s">
        <v>229</v>
      </c>
      <c r="C6163" s="491">
        <v>13.73</v>
      </c>
      <c r="D6163" s="492" t="s">
        <v>4090</v>
      </c>
    </row>
    <row r="6164" spans="1:4" x14ac:dyDescent="0.2">
      <c r="A6164" s="489" t="s">
        <v>9257</v>
      </c>
      <c r="B6164" s="489" t="s">
        <v>229</v>
      </c>
      <c r="C6164" s="491">
        <v>74.75</v>
      </c>
      <c r="D6164" s="492" t="s">
        <v>4090</v>
      </c>
    </row>
    <row r="6165" spans="1:4" x14ac:dyDescent="0.2">
      <c r="A6165" s="489" t="s">
        <v>9257</v>
      </c>
      <c r="B6165" s="489" t="s">
        <v>229</v>
      </c>
      <c r="C6165" s="491">
        <v>30.040000000000003</v>
      </c>
      <c r="D6165" s="492" t="s">
        <v>4090</v>
      </c>
    </row>
    <row r="6166" spans="1:4" x14ac:dyDescent="0.2">
      <c r="A6166" s="489" t="s">
        <v>9257</v>
      </c>
      <c r="B6166" s="489" t="s">
        <v>229</v>
      </c>
      <c r="C6166" s="491">
        <v>21.46</v>
      </c>
      <c r="D6166" s="492" t="s">
        <v>4090</v>
      </c>
    </row>
    <row r="6167" spans="1:4" x14ac:dyDescent="0.2">
      <c r="A6167" s="489" t="s">
        <v>9257</v>
      </c>
      <c r="B6167" s="489" t="s">
        <v>229</v>
      </c>
      <c r="C6167" s="491">
        <v>16.78</v>
      </c>
      <c r="D6167" s="492" t="s">
        <v>4090</v>
      </c>
    </row>
    <row r="6168" spans="1:4" x14ac:dyDescent="0.2">
      <c r="A6168" s="489" t="s">
        <v>9257</v>
      </c>
      <c r="B6168" s="489" t="s">
        <v>229</v>
      </c>
      <c r="C6168" s="491">
        <v>5.2999999999999989</v>
      </c>
      <c r="D6168" s="492" t="s">
        <v>4090</v>
      </c>
    </row>
    <row r="6169" spans="1:4" x14ac:dyDescent="0.2">
      <c r="A6169" s="489" t="s">
        <v>9257</v>
      </c>
      <c r="B6169" s="489" t="s">
        <v>229</v>
      </c>
      <c r="C6169" s="491">
        <v>17.2</v>
      </c>
      <c r="D6169" s="492" t="s">
        <v>4090</v>
      </c>
    </row>
    <row r="6170" spans="1:4" x14ac:dyDescent="0.2">
      <c r="A6170" s="489" t="s">
        <v>9257</v>
      </c>
      <c r="B6170" s="489" t="s">
        <v>229</v>
      </c>
      <c r="C6170" s="491">
        <v>70.17</v>
      </c>
      <c r="D6170" s="492" t="s">
        <v>4090</v>
      </c>
    </row>
    <row r="6171" spans="1:4" x14ac:dyDescent="0.2">
      <c r="A6171" s="489" t="s">
        <v>9257</v>
      </c>
      <c r="B6171" s="489" t="s">
        <v>229</v>
      </c>
      <c r="C6171" s="491">
        <v>32.57</v>
      </c>
      <c r="D6171" s="492" t="s">
        <v>4090</v>
      </c>
    </row>
    <row r="6172" spans="1:4" x14ac:dyDescent="0.2">
      <c r="A6172" s="489" t="s">
        <v>9257</v>
      </c>
      <c r="B6172" s="489" t="s">
        <v>229</v>
      </c>
      <c r="C6172" s="491">
        <v>7.8400000000000016</v>
      </c>
      <c r="D6172" s="492" t="s">
        <v>4090</v>
      </c>
    </row>
    <row r="6173" spans="1:4" x14ac:dyDescent="0.2">
      <c r="A6173" s="489" t="s">
        <v>9257</v>
      </c>
      <c r="B6173" s="489" t="s">
        <v>229</v>
      </c>
      <c r="C6173" s="491">
        <v>9.1199999999999992</v>
      </c>
      <c r="D6173" s="492" t="s">
        <v>4090</v>
      </c>
    </row>
    <row r="6174" spans="1:4" x14ac:dyDescent="0.2">
      <c r="A6174" s="489" t="s">
        <v>9257</v>
      </c>
      <c r="B6174" s="489" t="s">
        <v>229</v>
      </c>
      <c r="C6174" s="491">
        <v>46.680000000000007</v>
      </c>
      <c r="D6174" s="492" t="s">
        <v>4090</v>
      </c>
    </row>
    <row r="6175" spans="1:4" x14ac:dyDescent="0.2">
      <c r="A6175" s="489" t="s">
        <v>9257</v>
      </c>
      <c r="B6175" s="489" t="s">
        <v>229</v>
      </c>
      <c r="C6175" s="491">
        <v>88.94</v>
      </c>
      <c r="D6175" s="492" t="s">
        <v>4090</v>
      </c>
    </row>
    <row r="6176" spans="1:4" x14ac:dyDescent="0.2">
      <c r="A6176" s="489" t="s">
        <v>9257</v>
      </c>
      <c r="B6176" s="489" t="s">
        <v>229</v>
      </c>
      <c r="C6176" s="491">
        <v>20.419999999999998</v>
      </c>
      <c r="D6176" s="492" t="s">
        <v>4090</v>
      </c>
    </row>
    <row r="6177" spans="1:4" x14ac:dyDescent="0.2">
      <c r="A6177" s="489" t="s">
        <v>9257</v>
      </c>
      <c r="B6177" s="489" t="s">
        <v>229</v>
      </c>
      <c r="C6177" s="491">
        <v>17.12</v>
      </c>
      <c r="D6177" s="492" t="s">
        <v>4090</v>
      </c>
    </row>
    <row r="6178" spans="1:4" x14ac:dyDescent="0.2">
      <c r="A6178" s="489" t="s">
        <v>9257</v>
      </c>
      <c r="B6178" s="489" t="s">
        <v>229</v>
      </c>
      <c r="C6178" s="491">
        <v>21.82</v>
      </c>
      <c r="D6178" s="492" t="s">
        <v>4090</v>
      </c>
    </row>
    <row r="6179" spans="1:4" x14ac:dyDescent="0.2">
      <c r="A6179" s="489" t="s">
        <v>9257</v>
      </c>
      <c r="B6179" s="489" t="s">
        <v>229</v>
      </c>
      <c r="C6179" s="491">
        <v>61.17</v>
      </c>
      <c r="D6179" s="492" t="s">
        <v>4090</v>
      </c>
    </row>
    <row r="6180" spans="1:4" x14ac:dyDescent="0.2">
      <c r="A6180" s="489" t="s">
        <v>9257</v>
      </c>
      <c r="B6180" s="489" t="s">
        <v>229</v>
      </c>
      <c r="C6180" s="491">
        <v>13.509999999999998</v>
      </c>
      <c r="D6180" s="492" t="s">
        <v>4090</v>
      </c>
    </row>
    <row r="6181" spans="1:4" x14ac:dyDescent="0.2">
      <c r="A6181" s="489" t="s">
        <v>9257</v>
      </c>
      <c r="B6181" s="489" t="s">
        <v>229</v>
      </c>
      <c r="C6181" s="491">
        <v>21.810000000000002</v>
      </c>
      <c r="D6181" s="492" t="s">
        <v>4090</v>
      </c>
    </row>
    <row r="6182" spans="1:4" x14ac:dyDescent="0.2">
      <c r="A6182" s="489" t="s">
        <v>9257</v>
      </c>
      <c r="B6182" s="489" t="s">
        <v>229</v>
      </c>
      <c r="C6182" s="491">
        <v>17.53</v>
      </c>
      <c r="D6182" s="492" t="s">
        <v>4090</v>
      </c>
    </row>
    <row r="6183" spans="1:4" x14ac:dyDescent="0.2">
      <c r="A6183" s="489" t="s">
        <v>9257</v>
      </c>
      <c r="B6183" s="489" t="s">
        <v>229</v>
      </c>
      <c r="C6183" s="491">
        <v>31.049999999999997</v>
      </c>
      <c r="D6183" s="492" t="s">
        <v>4090</v>
      </c>
    </row>
    <row r="6184" spans="1:4" x14ac:dyDescent="0.2">
      <c r="A6184" s="489" t="s">
        <v>9257</v>
      </c>
      <c r="B6184" s="489" t="s">
        <v>229</v>
      </c>
      <c r="C6184" s="491">
        <v>16.64</v>
      </c>
      <c r="D6184" s="492" t="s">
        <v>4090</v>
      </c>
    </row>
    <row r="6185" spans="1:4" x14ac:dyDescent="0.2">
      <c r="A6185" s="489" t="s">
        <v>9257</v>
      </c>
      <c r="B6185" s="489" t="s">
        <v>229</v>
      </c>
      <c r="C6185" s="491">
        <v>77.14</v>
      </c>
      <c r="D6185" s="492" t="s">
        <v>4090</v>
      </c>
    </row>
    <row r="6186" spans="1:4" x14ac:dyDescent="0.2">
      <c r="A6186" s="489" t="s">
        <v>9257</v>
      </c>
      <c r="B6186" s="489" t="s">
        <v>229</v>
      </c>
      <c r="C6186" s="491">
        <v>77.739999999999995</v>
      </c>
      <c r="D6186" s="492" t="s">
        <v>4090</v>
      </c>
    </row>
    <row r="6187" spans="1:4" x14ac:dyDescent="0.2">
      <c r="A6187" s="489" t="s">
        <v>9257</v>
      </c>
      <c r="B6187" s="489" t="s">
        <v>229</v>
      </c>
      <c r="C6187" s="491">
        <v>45.830000000000005</v>
      </c>
      <c r="D6187" s="492" t="s">
        <v>4090</v>
      </c>
    </row>
    <row r="6188" spans="1:4" x14ac:dyDescent="0.2">
      <c r="A6188" s="489" t="s">
        <v>9257</v>
      </c>
      <c r="B6188" s="489" t="s">
        <v>229</v>
      </c>
      <c r="C6188" s="491">
        <v>31.979999999999997</v>
      </c>
      <c r="D6188" s="492" t="s">
        <v>4090</v>
      </c>
    </row>
    <row r="6189" spans="1:4" x14ac:dyDescent="0.2">
      <c r="A6189" s="489" t="s">
        <v>9257</v>
      </c>
      <c r="B6189" s="489" t="s">
        <v>229</v>
      </c>
      <c r="C6189" s="491">
        <v>15.990000000000002</v>
      </c>
      <c r="D6189" s="492" t="s">
        <v>4090</v>
      </c>
    </row>
    <row r="6190" spans="1:4" x14ac:dyDescent="0.2">
      <c r="A6190" s="489" t="s">
        <v>9257</v>
      </c>
      <c r="B6190" s="489" t="s">
        <v>229</v>
      </c>
      <c r="C6190" s="491">
        <v>14.600000000000001</v>
      </c>
      <c r="D6190" s="492" t="s">
        <v>4090</v>
      </c>
    </row>
    <row r="6191" spans="1:4" x14ac:dyDescent="0.2">
      <c r="A6191" s="489" t="s">
        <v>9257</v>
      </c>
      <c r="B6191" s="489" t="s">
        <v>229</v>
      </c>
      <c r="C6191" s="491">
        <v>70.599999999999994</v>
      </c>
      <c r="D6191" s="492" t="s">
        <v>4090</v>
      </c>
    </row>
    <row r="6192" spans="1:4" x14ac:dyDescent="0.2">
      <c r="A6192" s="489" t="s">
        <v>9257</v>
      </c>
      <c r="B6192" s="489" t="s">
        <v>229</v>
      </c>
      <c r="C6192" s="491">
        <v>42.21</v>
      </c>
      <c r="D6192" s="492" t="s">
        <v>4090</v>
      </c>
    </row>
    <row r="6193" spans="1:4" x14ac:dyDescent="0.2">
      <c r="A6193" s="489" t="s">
        <v>9257</v>
      </c>
      <c r="B6193" s="489" t="s">
        <v>229</v>
      </c>
      <c r="C6193" s="491">
        <v>15.469999999999999</v>
      </c>
      <c r="D6193" s="492" t="s">
        <v>4090</v>
      </c>
    </row>
    <row r="6194" spans="1:4" x14ac:dyDescent="0.2">
      <c r="A6194" s="489" t="s">
        <v>9257</v>
      </c>
      <c r="B6194" s="489" t="s">
        <v>229</v>
      </c>
      <c r="C6194" s="491">
        <v>12.139999999999999</v>
      </c>
      <c r="D6194" s="492" t="s">
        <v>4090</v>
      </c>
    </row>
    <row r="6195" spans="1:4" x14ac:dyDescent="0.2">
      <c r="A6195" s="489" t="s">
        <v>9257</v>
      </c>
      <c r="B6195" s="489" t="s">
        <v>229</v>
      </c>
      <c r="C6195" s="491">
        <v>40.550000000000004</v>
      </c>
      <c r="D6195" s="492" t="s">
        <v>4090</v>
      </c>
    </row>
    <row r="6196" spans="1:4" x14ac:dyDescent="0.2">
      <c r="A6196" s="489" t="s">
        <v>9257</v>
      </c>
      <c r="B6196" s="489" t="s">
        <v>229</v>
      </c>
      <c r="C6196" s="491">
        <v>31.54</v>
      </c>
      <c r="D6196" s="492" t="s">
        <v>4090</v>
      </c>
    </row>
    <row r="6197" spans="1:4" x14ac:dyDescent="0.2">
      <c r="A6197" s="489" t="s">
        <v>9257</v>
      </c>
      <c r="B6197" s="489" t="s">
        <v>229</v>
      </c>
      <c r="C6197" s="491">
        <v>29.310000000000002</v>
      </c>
      <c r="D6197" s="492" t="s">
        <v>4090</v>
      </c>
    </row>
    <row r="6198" spans="1:4" x14ac:dyDescent="0.2">
      <c r="A6198" s="489" t="s">
        <v>9257</v>
      </c>
      <c r="B6198" s="489" t="s">
        <v>229</v>
      </c>
      <c r="C6198" s="491">
        <v>18.53</v>
      </c>
      <c r="D6198" s="492" t="s">
        <v>4090</v>
      </c>
    </row>
    <row r="6199" spans="1:4" x14ac:dyDescent="0.2">
      <c r="A6199" s="489" t="s">
        <v>9257</v>
      </c>
      <c r="B6199" s="489" t="s">
        <v>229</v>
      </c>
      <c r="C6199" s="491">
        <v>12.19</v>
      </c>
      <c r="D6199" s="492" t="s">
        <v>4090</v>
      </c>
    </row>
    <row r="6200" spans="1:4" x14ac:dyDescent="0.2">
      <c r="A6200" s="489" t="s">
        <v>9257</v>
      </c>
      <c r="B6200" s="489" t="s">
        <v>229</v>
      </c>
      <c r="C6200" s="491">
        <v>10.160000000000002</v>
      </c>
      <c r="D6200" s="492" t="s">
        <v>4090</v>
      </c>
    </row>
    <row r="6201" spans="1:4" x14ac:dyDescent="0.2">
      <c r="A6201" s="489" t="s">
        <v>9257</v>
      </c>
      <c r="B6201" s="489" t="s">
        <v>229</v>
      </c>
      <c r="C6201" s="491">
        <v>182.47</v>
      </c>
      <c r="D6201" s="492" t="s">
        <v>4090</v>
      </c>
    </row>
    <row r="6202" spans="1:4" x14ac:dyDescent="0.2">
      <c r="A6202" s="489" t="s">
        <v>9257</v>
      </c>
      <c r="B6202" s="489" t="s">
        <v>229</v>
      </c>
      <c r="C6202" s="491">
        <v>11.120000000000001</v>
      </c>
      <c r="D6202" s="492" t="s">
        <v>4090</v>
      </c>
    </row>
    <row r="6203" spans="1:4" x14ac:dyDescent="0.2">
      <c r="A6203" s="489" t="s">
        <v>9257</v>
      </c>
      <c r="B6203" s="489" t="s">
        <v>229</v>
      </c>
      <c r="C6203" s="491">
        <v>167.4</v>
      </c>
      <c r="D6203" s="492" t="s">
        <v>4090</v>
      </c>
    </row>
    <row r="6204" spans="1:4" x14ac:dyDescent="0.2">
      <c r="A6204" s="489" t="s">
        <v>9257</v>
      </c>
      <c r="B6204" s="489" t="s">
        <v>229</v>
      </c>
      <c r="C6204" s="491">
        <v>26.12</v>
      </c>
      <c r="D6204" s="492" t="s">
        <v>4090</v>
      </c>
    </row>
    <row r="6205" spans="1:4" x14ac:dyDescent="0.2">
      <c r="A6205" s="489" t="s">
        <v>9257</v>
      </c>
      <c r="B6205" s="489" t="s">
        <v>229</v>
      </c>
      <c r="C6205" s="491">
        <v>31.1</v>
      </c>
      <c r="D6205" s="492" t="s">
        <v>4090</v>
      </c>
    </row>
    <row r="6206" spans="1:4" x14ac:dyDescent="0.2">
      <c r="A6206" s="489" t="s">
        <v>9257</v>
      </c>
      <c r="B6206" s="489" t="s">
        <v>229</v>
      </c>
      <c r="C6206" s="491">
        <v>10.37</v>
      </c>
      <c r="D6206" s="492" t="s">
        <v>4090</v>
      </c>
    </row>
    <row r="6207" spans="1:4" x14ac:dyDescent="0.2">
      <c r="A6207" s="489" t="s">
        <v>9257</v>
      </c>
      <c r="B6207" s="489" t="s">
        <v>229</v>
      </c>
      <c r="C6207" s="491">
        <v>5.21</v>
      </c>
      <c r="D6207" s="492" t="s">
        <v>4090</v>
      </c>
    </row>
    <row r="6208" spans="1:4" x14ac:dyDescent="0.2">
      <c r="A6208" s="489" t="s">
        <v>9257</v>
      </c>
      <c r="B6208" s="489" t="s">
        <v>229</v>
      </c>
      <c r="C6208" s="491">
        <v>19.550000000000004</v>
      </c>
      <c r="D6208" s="492" t="s">
        <v>4090</v>
      </c>
    </row>
    <row r="6209" spans="1:4" x14ac:dyDescent="0.2">
      <c r="A6209" s="489" t="s">
        <v>9257</v>
      </c>
      <c r="B6209" s="489" t="s">
        <v>229</v>
      </c>
      <c r="C6209" s="491">
        <v>13.9</v>
      </c>
      <c r="D6209" s="492" t="s">
        <v>4090</v>
      </c>
    </row>
    <row r="6210" spans="1:4" x14ac:dyDescent="0.2">
      <c r="A6210" s="489" t="s">
        <v>9257</v>
      </c>
      <c r="B6210" s="489" t="s">
        <v>229</v>
      </c>
      <c r="C6210" s="491">
        <v>79.209999999999994</v>
      </c>
      <c r="D6210" s="492" t="s">
        <v>4090</v>
      </c>
    </row>
    <row r="6211" spans="1:4" x14ac:dyDescent="0.2">
      <c r="A6211" s="489" t="s">
        <v>9257</v>
      </c>
      <c r="B6211" s="489" t="s">
        <v>229</v>
      </c>
      <c r="C6211" s="491">
        <v>34.230000000000004</v>
      </c>
      <c r="D6211" s="492" t="s">
        <v>4090</v>
      </c>
    </row>
    <row r="6212" spans="1:4" x14ac:dyDescent="0.2">
      <c r="A6212" s="489" t="s">
        <v>9257</v>
      </c>
      <c r="B6212" s="489" t="s">
        <v>229</v>
      </c>
      <c r="C6212" s="491">
        <v>64.149999999999991</v>
      </c>
      <c r="D6212" s="492" t="s">
        <v>4090</v>
      </c>
    </row>
    <row r="6213" spans="1:4" x14ac:dyDescent="0.2">
      <c r="A6213" s="489" t="s">
        <v>9257</v>
      </c>
      <c r="B6213" s="489" t="s">
        <v>229</v>
      </c>
      <c r="C6213" s="491">
        <v>42.13</v>
      </c>
      <c r="D6213" s="492" t="s">
        <v>4090</v>
      </c>
    </row>
    <row r="6214" spans="1:4" x14ac:dyDescent="0.2">
      <c r="A6214" s="489" t="s">
        <v>9257</v>
      </c>
      <c r="B6214" s="489" t="s">
        <v>229</v>
      </c>
      <c r="C6214" s="491">
        <v>33.97</v>
      </c>
      <c r="D6214" s="492" t="s">
        <v>4090</v>
      </c>
    </row>
    <row r="6215" spans="1:4" x14ac:dyDescent="0.2">
      <c r="A6215" s="489" t="s">
        <v>9257</v>
      </c>
      <c r="B6215" s="489" t="s">
        <v>229</v>
      </c>
      <c r="C6215" s="491">
        <v>7.2900000000000009</v>
      </c>
      <c r="D6215" s="492" t="s">
        <v>4090</v>
      </c>
    </row>
    <row r="6216" spans="1:4" x14ac:dyDescent="0.2">
      <c r="A6216" s="489" t="s">
        <v>9257</v>
      </c>
      <c r="B6216" s="489" t="s">
        <v>229</v>
      </c>
      <c r="C6216" s="491">
        <v>18.66</v>
      </c>
      <c r="D6216" s="492" t="s">
        <v>4090</v>
      </c>
    </row>
    <row r="6217" spans="1:4" x14ac:dyDescent="0.2">
      <c r="A6217" s="489" t="s">
        <v>9257</v>
      </c>
      <c r="B6217" s="489" t="s">
        <v>229</v>
      </c>
      <c r="C6217" s="491">
        <v>49.83</v>
      </c>
      <c r="D6217" s="492" t="s">
        <v>4090</v>
      </c>
    </row>
    <row r="6218" spans="1:4" x14ac:dyDescent="0.2">
      <c r="A6218" s="489" t="s">
        <v>9257</v>
      </c>
      <c r="B6218" s="489" t="s">
        <v>229</v>
      </c>
      <c r="C6218" s="491">
        <v>24.529999999999998</v>
      </c>
      <c r="D6218" s="492" t="s">
        <v>4090</v>
      </c>
    </row>
    <row r="6219" spans="1:4" x14ac:dyDescent="0.2">
      <c r="A6219" s="489" t="s">
        <v>9257</v>
      </c>
      <c r="B6219" s="489" t="s">
        <v>229</v>
      </c>
      <c r="C6219" s="491">
        <v>10.93</v>
      </c>
      <c r="D6219" s="492" t="s">
        <v>4090</v>
      </c>
    </row>
    <row r="6220" spans="1:4" x14ac:dyDescent="0.2">
      <c r="A6220" s="489" t="s">
        <v>9257</v>
      </c>
      <c r="B6220" s="489" t="s">
        <v>229</v>
      </c>
      <c r="C6220" s="491">
        <v>18.36</v>
      </c>
      <c r="D6220" s="492" t="s">
        <v>4090</v>
      </c>
    </row>
    <row r="6221" spans="1:4" x14ac:dyDescent="0.2">
      <c r="A6221" s="489" t="s">
        <v>9257</v>
      </c>
      <c r="B6221" s="489" t="s">
        <v>229</v>
      </c>
      <c r="C6221" s="491">
        <v>16.619999999999997</v>
      </c>
      <c r="D6221" s="492" t="s">
        <v>4090</v>
      </c>
    </row>
    <row r="6222" spans="1:4" x14ac:dyDescent="0.2">
      <c r="A6222" s="489" t="s">
        <v>9257</v>
      </c>
      <c r="B6222" s="489" t="s">
        <v>229</v>
      </c>
      <c r="C6222" s="491">
        <v>14.370000000000003</v>
      </c>
      <c r="D6222" s="492" t="s">
        <v>4090</v>
      </c>
    </row>
    <row r="6223" spans="1:4" x14ac:dyDescent="0.2">
      <c r="A6223" s="489" t="s">
        <v>9257</v>
      </c>
      <c r="B6223" s="489" t="s">
        <v>229</v>
      </c>
      <c r="C6223" s="491">
        <v>21.290000000000003</v>
      </c>
      <c r="D6223" s="492" t="s">
        <v>4090</v>
      </c>
    </row>
    <row r="6224" spans="1:4" x14ac:dyDescent="0.2">
      <c r="A6224" s="489" t="s">
        <v>9257</v>
      </c>
      <c r="B6224" s="489" t="s">
        <v>229</v>
      </c>
      <c r="C6224" s="491">
        <v>16.95</v>
      </c>
      <c r="D6224" s="492" t="s">
        <v>4090</v>
      </c>
    </row>
    <row r="6225" spans="1:4" x14ac:dyDescent="0.2">
      <c r="A6225" s="489" t="s">
        <v>9257</v>
      </c>
      <c r="B6225" s="489" t="s">
        <v>229</v>
      </c>
      <c r="C6225" s="491">
        <v>23.060000000000002</v>
      </c>
      <c r="D6225" s="492" t="s">
        <v>4090</v>
      </c>
    </row>
    <row r="6226" spans="1:4" x14ac:dyDescent="0.2">
      <c r="A6226" s="489" t="s">
        <v>9257</v>
      </c>
      <c r="B6226" s="489" t="s">
        <v>229</v>
      </c>
      <c r="C6226" s="491">
        <v>13.920000000000002</v>
      </c>
      <c r="D6226" s="492" t="s">
        <v>4090</v>
      </c>
    </row>
    <row r="6227" spans="1:4" x14ac:dyDescent="0.2">
      <c r="A6227" s="489" t="s">
        <v>9257</v>
      </c>
      <c r="B6227" s="489" t="s">
        <v>229</v>
      </c>
      <c r="C6227" s="491">
        <v>52.589999999999996</v>
      </c>
      <c r="D6227" s="492" t="s">
        <v>4090</v>
      </c>
    </row>
    <row r="6228" spans="1:4" x14ac:dyDescent="0.2">
      <c r="A6228" s="489" t="s">
        <v>9257</v>
      </c>
      <c r="B6228" s="489" t="s">
        <v>229</v>
      </c>
      <c r="C6228" s="491">
        <v>137.53</v>
      </c>
      <c r="D6228" s="492" t="s">
        <v>4090</v>
      </c>
    </row>
    <row r="6229" spans="1:4" x14ac:dyDescent="0.2">
      <c r="A6229" s="489" t="s">
        <v>9257</v>
      </c>
      <c r="B6229" s="489" t="s">
        <v>229</v>
      </c>
      <c r="C6229" s="491">
        <v>97.030000000000015</v>
      </c>
      <c r="D6229" s="492" t="s">
        <v>4090</v>
      </c>
    </row>
    <row r="6230" spans="1:4" x14ac:dyDescent="0.2">
      <c r="A6230" s="489" t="s">
        <v>9257</v>
      </c>
      <c r="B6230" s="489" t="s">
        <v>229</v>
      </c>
      <c r="C6230" s="491">
        <v>30.71</v>
      </c>
      <c r="D6230" s="492" t="s">
        <v>4090</v>
      </c>
    </row>
    <row r="6231" spans="1:4" x14ac:dyDescent="0.2">
      <c r="A6231" s="489" t="s">
        <v>9257</v>
      </c>
      <c r="B6231" s="489" t="s">
        <v>229</v>
      </c>
      <c r="C6231" s="491">
        <v>24.87</v>
      </c>
      <c r="D6231" s="492" t="s">
        <v>4090</v>
      </c>
    </row>
    <row r="6232" spans="1:4" x14ac:dyDescent="0.2">
      <c r="A6232" s="489" t="s">
        <v>9257</v>
      </c>
      <c r="B6232" s="489" t="s">
        <v>229</v>
      </c>
      <c r="C6232" s="491">
        <v>11.790000000000003</v>
      </c>
      <c r="D6232" s="492" t="s">
        <v>4090</v>
      </c>
    </row>
    <row r="6233" spans="1:4" x14ac:dyDescent="0.2">
      <c r="A6233" s="489" t="s">
        <v>9257</v>
      </c>
      <c r="B6233" s="489" t="s">
        <v>229</v>
      </c>
      <c r="C6233" s="491">
        <v>109.86000000000001</v>
      </c>
      <c r="D6233" s="492" t="s">
        <v>4090</v>
      </c>
    </row>
    <row r="6234" spans="1:4" x14ac:dyDescent="0.2">
      <c r="A6234" s="489" t="s">
        <v>9257</v>
      </c>
      <c r="B6234" s="489" t="s">
        <v>229</v>
      </c>
      <c r="C6234" s="491">
        <v>27.63</v>
      </c>
      <c r="D6234" s="492" t="s">
        <v>4090</v>
      </c>
    </row>
    <row r="6235" spans="1:4" x14ac:dyDescent="0.2">
      <c r="A6235" s="489" t="s">
        <v>9257</v>
      </c>
      <c r="B6235" s="489" t="s">
        <v>229</v>
      </c>
      <c r="C6235" s="491">
        <v>13.080000000000002</v>
      </c>
      <c r="D6235" s="492" t="s">
        <v>4090</v>
      </c>
    </row>
    <row r="6236" spans="1:4" x14ac:dyDescent="0.2">
      <c r="A6236" s="489" t="s">
        <v>9257</v>
      </c>
      <c r="B6236" s="489" t="s">
        <v>229</v>
      </c>
      <c r="C6236" s="491">
        <v>26.6</v>
      </c>
      <c r="D6236" s="492" t="s">
        <v>4090</v>
      </c>
    </row>
    <row r="6237" spans="1:4" x14ac:dyDescent="0.2">
      <c r="A6237" s="489" t="s">
        <v>9257</v>
      </c>
      <c r="B6237" s="489" t="s">
        <v>229</v>
      </c>
      <c r="C6237" s="491">
        <v>31.849999999999998</v>
      </c>
      <c r="D6237" s="492" t="s">
        <v>4090</v>
      </c>
    </row>
    <row r="6238" spans="1:4" x14ac:dyDescent="0.2">
      <c r="A6238" s="489" t="s">
        <v>9257</v>
      </c>
      <c r="B6238" s="489" t="s">
        <v>229</v>
      </c>
      <c r="C6238" s="491">
        <v>25.03</v>
      </c>
      <c r="D6238" s="492" t="s">
        <v>4090</v>
      </c>
    </row>
    <row r="6239" spans="1:4" x14ac:dyDescent="0.2">
      <c r="A6239" s="489" t="s">
        <v>9257</v>
      </c>
      <c r="B6239" s="489" t="s">
        <v>229</v>
      </c>
      <c r="C6239" s="491">
        <v>57.33</v>
      </c>
      <c r="D6239" s="492" t="s">
        <v>4090</v>
      </c>
    </row>
    <row r="6240" spans="1:4" x14ac:dyDescent="0.2">
      <c r="A6240" s="489" t="s">
        <v>9257</v>
      </c>
      <c r="B6240" s="489" t="s">
        <v>229</v>
      </c>
      <c r="C6240" s="491">
        <v>12.219999999999999</v>
      </c>
      <c r="D6240" s="492" t="s">
        <v>4090</v>
      </c>
    </row>
    <row r="6241" spans="1:4" x14ac:dyDescent="0.2">
      <c r="A6241" s="489" t="s">
        <v>9257</v>
      </c>
      <c r="B6241" s="489" t="s">
        <v>229</v>
      </c>
      <c r="C6241" s="491">
        <v>41.95</v>
      </c>
      <c r="D6241" s="492" t="s">
        <v>4090</v>
      </c>
    </row>
    <row r="6242" spans="1:4" x14ac:dyDescent="0.2">
      <c r="A6242" s="489" t="s">
        <v>9257</v>
      </c>
      <c r="B6242" s="489" t="s">
        <v>229</v>
      </c>
      <c r="C6242" s="491">
        <v>9.4700000000000006</v>
      </c>
      <c r="D6242" s="492" t="s">
        <v>4090</v>
      </c>
    </row>
    <row r="6243" spans="1:4" x14ac:dyDescent="0.2">
      <c r="A6243" s="489" t="s">
        <v>9257</v>
      </c>
      <c r="B6243" s="489" t="s">
        <v>229</v>
      </c>
      <c r="C6243" s="491">
        <v>26.11</v>
      </c>
      <c r="D6243" s="492" t="s">
        <v>4090</v>
      </c>
    </row>
    <row r="6244" spans="1:4" x14ac:dyDescent="0.2">
      <c r="A6244" s="489" t="s">
        <v>9257</v>
      </c>
      <c r="B6244" s="489" t="s">
        <v>229</v>
      </c>
      <c r="C6244" s="491">
        <v>23.640000000000004</v>
      </c>
      <c r="D6244" s="492" t="s">
        <v>4090</v>
      </c>
    </row>
    <row r="6245" spans="1:4" x14ac:dyDescent="0.2">
      <c r="A6245" s="489" t="s">
        <v>9257</v>
      </c>
      <c r="B6245" s="489" t="s">
        <v>229</v>
      </c>
      <c r="C6245" s="491">
        <v>51.300000000000004</v>
      </c>
      <c r="D6245" s="492" t="s">
        <v>4090</v>
      </c>
    </row>
    <row r="6246" spans="1:4" x14ac:dyDescent="0.2">
      <c r="A6246" s="489" t="s">
        <v>9257</v>
      </c>
      <c r="B6246" s="489" t="s">
        <v>229</v>
      </c>
      <c r="C6246" s="491">
        <v>101.34000000000002</v>
      </c>
      <c r="D6246" s="492" t="s">
        <v>4090</v>
      </c>
    </row>
    <row r="6247" spans="1:4" x14ac:dyDescent="0.2">
      <c r="A6247" s="489" t="s">
        <v>9257</v>
      </c>
      <c r="B6247" s="489" t="s">
        <v>229</v>
      </c>
      <c r="C6247" s="491">
        <v>33.369999999999997</v>
      </c>
      <c r="D6247" s="492" t="s">
        <v>4090</v>
      </c>
    </row>
    <row r="6248" spans="1:4" x14ac:dyDescent="0.2">
      <c r="A6248" s="489" t="s">
        <v>9257</v>
      </c>
      <c r="B6248" s="489" t="s">
        <v>229</v>
      </c>
      <c r="C6248" s="491">
        <v>13.81</v>
      </c>
      <c r="D6248" s="492" t="s">
        <v>4090</v>
      </c>
    </row>
    <row r="6249" spans="1:4" x14ac:dyDescent="0.2">
      <c r="A6249" s="489" t="s">
        <v>9257</v>
      </c>
      <c r="B6249" s="489" t="s">
        <v>229</v>
      </c>
      <c r="C6249" s="491">
        <v>24.840000000000003</v>
      </c>
      <c r="D6249" s="492" t="s">
        <v>4090</v>
      </c>
    </row>
    <row r="6250" spans="1:4" x14ac:dyDescent="0.2">
      <c r="A6250" s="489" t="s">
        <v>9257</v>
      </c>
      <c r="B6250" s="489" t="s">
        <v>229</v>
      </c>
      <c r="C6250" s="491">
        <v>13.3</v>
      </c>
      <c r="D6250" s="492" t="s">
        <v>4090</v>
      </c>
    </row>
    <row r="6251" spans="1:4" x14ac:dyDescent="0.2">
      <c r="A6251" s="489" t="s">
        <v>9257</v>
      </c>
      <c r="B6251" s="489" t="s">
        <v>229</v>
      </c>
      <c r="C6251" s="491">
        <v>12.219999999999999</v>
      </c>
      <c r="D6251" s="492" t="s">
        <v>4090</v>
      </c>
    </row>
    <row r="6252" spans="1:4" x14ac:dyDescent="0.2">
      <c r="A6252" s="489" t="s">
        <v>9257</v>
      </c>
      <c r="B6252" s="489" t="s">
        <v>229</v>
      </c>
      <c r="C6252" s="491">
        <v>25.089999999999996</v>
      </c>
      <c r="D6252" s="492" t="s">
        <v>4090</v>
      </c>
    </row>
    <row r="6253" spans="1:4" x14ac:dyDescent="0.2">
      <c r="A6253" s="489" t="s">
        <v>9257</v>
      </c>
      <c r="B6253" s="489" t="s">
        <v>229</v>
      </c>
      <c r="C6253" s="491">
        <v>31.250000000000004</v>
      </c>
      <c r="D6253" s="492" t="s">
        <v>4090</v>
      </c>
    </row>
    <row r="6254" spans="1:4" x14ac:dyDescent="0.2">
      <c r="A6254" s="489" t="s">
        <v>9257</v>
      </c>
      <c r="B6254" s="489" t="s">
        <v>229</v>
      </c>
      <c r="C6254" s="491">
        <v>18.45</v>
      </c>
      <c r="D6254" s="492" t="s">
        <v>4090</v>
      </c>
    </row>
    <row r="6255" spans="1:4" x14ac:dyDescent="0.2">
      <c r="A6255" s="489" t="s">
        <v>9257</v>
      </c>
      <c r="B6255" s="489" t="s">
        <v>229</v>
      </c>
      <c r="C6255" s="491">
        <v>10.389999999999999</v>
      </c>
      <c r="D6255" s="492" t="s">
        <v>4090</v>
      </c>
    </row>
    <row r="6256" spans="1:4" x14ac:dyDescent="0.2">
      <c r="A6256" s="489" t="s">
        <v>9257</v>
      </c>
      <c r="B6256" s="489" t="s">
        <v>229</v>
      </c>
      <c r="C6256" s="491">
        <v>20.340000000000003</v>
      </c>
      <c r="D6256" s="492" t="s">
        <v>4090</v>
      </c>
    </row>
    <row r="6257" spans="1:4" x14ac:dyDescent="0.2">
      <c r="A6257" s="489" t="s">
        <v>9257</v>
      </c>
      <c r="B6257" s="489" t="s">
        <v>229</v>
      </c>
      <c r="C6257" s="491">
        <v>13.79</v>
      </c>
      <c r="D6257" s="492" t="s">
        <v>4090</v>
      </c>
    </row>
    <row r="6258" spans="1:4" x14ac:dyDescent="0.2">
      <c r="A6258" s="489" t="s">
        <v>9257</v>
      </c>
      <c r="B6258" s="489" t="s">
        <v>229</v>
      </c>
      <c r="C6258" s="491">
        <v>13.389999999999999</v>
      </c>
      <c r="D6258" s="492" t="s">
        <v>4090</v>
      </c>
    </row>
    <row r="6259" spans="1:4" x14ac:dyDescent="0.2">
      <c r="A6259" s="489" t="s">
        <v>9257</v>
      </c>
      <c r="B6259" s="489" t="s">
        <v>229</v>
      </c>
      <c r="C6259" s="491">
        <v>28.6</v>
      </c>
      <c r="D6259" s="492" t="s">
        <v>4090</v>
      </c>
    </row>
    <row r="6260" spans="1:4" x14ac:dyDescent="0.2">
      <c r="A6260" s="489" t="s">
        <v>9257</v>
      </c>
      <c r="B6260" s="489" t="s">
        <v>229</v>
      </c>
      <c r="C6260" s="491">
        <v>76.2</v>
      </c>
      <c r="D6260" s="492" t="s">
        <v>4090</v>
      </c>
    </row>
    <row r="6261" spans="1:4" x14ac:dyDescent="0.2">
      <c r="A6261" s="489" t="s">
        <v>9257</v>
      </c>
      <c r="B6261" s="489" t="s">
        <v>229</v>
      </c>
      <c r="C6261" s="491">
        <v>15.88</v>
      </c>
      <c r="D6261" s="492" t="s">
        <v>4090</v>
      </c>
    </row>
    <row r="6262" spans="1:4" x14ac:dyDescent="0.2">
      <c r="A6262" s="489" t="s">
        <v>9257</v>
      </c>
      <c r="B6262" s="489" t="s">
        <v>229</v>
      </c>
      <c r="C6262" s="491">
        <v>2.7</v>
      </c>
      <c r="D6262" s="492" t="s">
        <v>4090</v>
      </c>
    </row>
    <row r="6263" spans="1:4" x14ac:dyDescent="0.2">
      <c r="A6263" s="489" t="s">
        <v>9257</v>
      </c>
      <c r="B6263" s="489" t="s">
        <v>229</v>
      </c>
      <c r="C6263" s="491">
        <v>19.04</v>
      </c>
      <c r="D6263" s="492" t="s">
        <v>4090</v>
      </c>
    </row>
    <row r="6264" spans="1:4" x14ac:dyDescent="0.2">
      <c r="A6264" s="489" t="s">
        <v>9257</v>
      </c>
      <c r="B6264" s="489" t="s">
        <v>229</v>
      </c>
      <c r="C6264" s="491">
        <v>19.53</v>
      </c>
      <c r="D6264" s="492" t="s">
        <v>4090</v>
      </c>
    </row>
    <row r="6265" spans="1:4" x14ac:dyDescent="0.2">
      <c r="A6265" s="489" t="s">
        <v>9257</v>
      </c>
      <c r="B6265" s="489" t="s">
        <v>229</v>
      </c>
      <c r="C6265" s="491">
        <v>9.77</v>
      </c>
      <c r="D6265" s="492" t="s">
        <v>4090</v>
      </c>
    </row>
    <row r="6266" spans="1:4" x14ac:dyDescent="0.2">
      <c r="A6266" s="489" t="s">
        <v>9257</v>
      </c>
      <c r="B6266" s="489" t="s">
        <v>229</v>
      </c>
      <c r="C6266" s="491">
        <v>10.53</v>
      </c>
      <c r="D6266" s="492" t="s">
        <v>4090</v>
      </c>
    </row>
    <row r="6267" spans="1:4" x14ac:dyDescent="0.2">
      <c r="A6267" s="489" t="s">
        <v>9257</v>
      </c>
      <c r="B6267" s="489" t="s">
        <v>229</v>
      </c>
      <c r="C6267" s="491">
        <v>19.309999999999999</v>
      </c>
      <c r="D6267" s="492" t="s">
        <v>4090</v>
      </c>
    </row>
    <row r="6268" spans="1:4" x14ac:dyDescent="0.2">
      <c r="A6268" s="489" t="s">
        <v>9257</v>
      </c>
      <c r="B6268" s="489" t="s">
        <v>229</v>
      </c>
      <c r="C6268" s="491">
        <v>62.359999999999992</v>
      </c>
      <c r="D6268" s="492" t="s">
        <v>4090</v>
      </c>
    </row>
    <row r="6269" spans="1:4" x14ac:dyDescent="0.2">
      <c r="A6269" s="489" t="s">
        <v>9257</v>
      </c>
      <c r="B6269" s="489" t="s">
        <v>229</v>
      </c>
      <c r="C6269" s="491">
        <v>77.819999999999993</v>
      </c>
      <c r="D6269" s="492" t="s">
        <v>4090</v>
      </c>
    </row>
    <row r="6270" spans="1:4" x14ac:dyDescent="0.2">
      <c r="A6270" s="489" t="s">
        <v>9257</v>
      </c>
      <c r="B6270" s="489" t="s">
        <v>229</v>
      </c>
      <c r="C6270" s="491">
        <v>14.3</v>
      </c>
      <c r="D6270" s="492" t="s">
        <v>4090</v>
      </c>
    </row>
    <row r="6271" spans="1:4" x14ac:dyDescent="0.2">
      <c r="A6271" s="489" t="s">
        <v>9257</v>
      </c>
      <c r="B6271" s="489" t="s">
        <v>229</v>
      </c>
      <c r="C6271" s="491">
        <v>18.560000000000002</v>
      </c>
      <c r="D6271" s="492" t="s">
        <v>4090</v>
      </c>
    </row>
    <row r="6272" spans="1:4" x14ac:dyDescent="0.2">
      <c r="A6272" s="489" t="s">
        <v>9257</v>
      </c>
      <c r="B6272" s="489" t="s">
        <v>229</v>
      </c>
      <c r="C6272" s="491">
        <v>64.240000000000009</v>
      </c>
      <c r="D6272" s="492" t="s">
        <v>4090</v>
      </c>
    </row>
    <row r="6273" spans="1:4" x14ac:dyDescent="0.2">
      <c r="A6273" s="489" t="s">
        <v>9257</v>
      </c>
      <c r="B6273" s="489" t="s">
        <v>229</v>
      </c>
      <c r="C6273" s="491">
        <v>17.599999999999998</v>
      </c>
      <c r="D6273" s="492" t="s">
        <v>4090</v>
      </c>
    </row>
    <row r="6274" spans="1:4" x14ac:dyDescent="0.2">
      <c r="A6274" s="489" t="s">
        <v>9257</v>
      </c>
      <c r="B6274" s="489" t="s">
        <v>229</v>
      </c>
      <c r="C6274" s="491">
        <v>14.870000000000001</v>
      </c>
      <c r="D6274" s="492" t="s">
        <v>4090</v>
      </c>
    </row>
    <row r="6275" spans="1:4" x14ac:dyDescent="0.2">
      <c r="A6275" s="489" t="s">
        <v>9257</v>
      </c>
      <c r="B6275" s="489" t="s">
        <v>229</v>
      </c>
      <c r="C6275" s="491">
        <v>24.76</v>
      </c>
      <c r="D6275" s="492" t="s">
        <v>4090</v>
      </c>
    </row>
    <row r="6276" spans="1:4" x14ac:dyDescent="0.2">
      <c r="A6276" s="489" t="s">
        <v>9257</v>
      </c>
      <c r="B6276" s="489" t="s">
        <v>229</v>
      </c>
      <c r="C6276" s="491">
        <v>14.68</v>
      </c>
      <c r="D6276" s="492" t="s">
        <v>4090</v>
      </c>
    </row>
    <row r="6277" spans="1:4" x14ac:dyDescent="0.2">
      <c r="A6277" s="489" t="s">
        <v>9257</v>
      </c>
      <c r="B6277" s="489" t="s">
        <v>229</v>
      </c>
      <c r="C6277" s="491">
        <v>19.64</v>
      </c>
      <c r="D6277" s="492" t="s">
        <v>4090</v>
      </c>
    </row>
    <row r="6278" spans="1:4" x14ac:dyDescent="0.2">
      <c r="A6278" s="489" t="s">
        <v>9257</v>
      </c>
      <c r="B6278" s="489" t="s">
        <v>229</v>
      </c>
      <c r="C6278" s="491">
        <v>72.309999999999988</v>
      </c>
      <c r="D6278" s="492" t="s">
        <v>4090</v>
      </c>
    </row>
    <row r="6279" spans="1:4" x14ac:dyDescent="0.2">
      <c r="A6279" s="489" t="s">
        <v>9257</v>
      </c>
      <c r="B6279" s="489" t="s">
        <v>229</v>
      </c>
      <c r="C6279" s="491">
        <v>15.760000000000002</v>
      </c>
      <c r="D6279" s="492" t="s">
        <v>4090</v>
      </c>
    </row>
    <row r="6280" spans="1:4" x14ac:dyDescent="0.2">
      <c r="A6280" s="489" t="s">
        <v>9257</v>
      </c>
      <c r="B6280" s="489" t="s">
        <v>229</v>
      </c>
      <c r="C6280" s="491">
        <v>10.54</v>
      </c>
      <c r="D6280" s="492" t="s">
        <v>4090</v>
      </c>
    </row>
    <row r="6281" spans="1:4" x14ac:dyDescent="0.2">
      <c r="A6281" s="489" t="s">
        <v>9257</v>
      </c>
      <c r="B6281" s="489" t="s">
        <v>229</v>
      </c>
      <c r="C6281" s="491">
        <v>70.91</v>
      </c>
      <c r="D6281" s="492" t="s">
        <v>4090</v>
      </c>
    </row>
    <row r="6282" spans="1:4" x14ac:dyDescent="0.2">
      <c r="A6282" s="489" t="s">
        <v>9257</v>
      </c>
      <c r="B6282" s="489" t="s">
        <v>229</v>
      </c>
      <c r="C6282" s="491">
        <v>24.06</v>
      </c>
      <c r="D6282" s="492" t="s">
        <v>4090</v>
      </c>
    </row>
    <row r="6283" spans="1:4" x14ac:dyDescent="0.2">
      <c r="A6283" s="489" t="s">
        <v>9257</v>
      </c>
      <c r="B6283" s="489" t="s">
        <v>229</v>
      </c>
      <c r="C6283" s="491">
        <v>8.1999999999999993</v>
      </c>
      <c r="D6283" s="492" t="s">
        <v>4090</v>
      </c>
    </row>
    <row r="6284" spans="1:4" x14ac:dyDescent="0.2">
      <c r="A6284" s="489" t="s">
        <v>9257</v>
      </c>
      <c r="B6284" s="489" t="s">
        <v>229</v>
      </c>
      <c r="C6284" s="491">
        <v>133.28</v>
      </c>
      <c r="D6284" s="492" t="s">
        <v>4090</v>
      </c>
    </row>
    <row r="6285" spans="1:4" x14ac:dyDescent="0.2">
      <c r="A6285" s="489" t="s">
        <v>9257</v>
      </c>
      <c r="B6285" s="489" t="s">
        <v>229</v>
      </c>
      <c r="C6285" s="491">
        <v>35</v>
      </c>
      <c r="D6285" s="492" t="s">
        <v>4090</v>
      </c>
    </row>
    <row r="6286" spans="1:4" x14ac:dyDescent="0.2">
      <c r="A6286" s="489" t="s">
        <v>9257</v>
      </c>
      <c r="B6286" s="489" t="s">
        <v>229</v>
      </c>
      <c r="C6286" s="491">
        <v>8.66</v>
      </c>
      <c r="D6286" s="492" t="s">
        <v>4090</v>
      </c>
    </row>
    <row r="6287" spans="1:4" x14ac:dyDescent="0.2">
      <c r="A6287" s="489" t="s">
        <v>9257</v>
      </c>
      <c r="B6287" s="489" t="s">
        <v>229</v>
      </c>
      <c r="C6287" s="491">
        <v>66.41</v>
      </c>
      <c r="D6287" s="492" t="s">
        <v>4090</v>
      </c>
    </row>
    <row r="6288" spans="1:4" x14ac:dyDescent="0.2">
      <c r="A6288" s="489" t="s">
        <v>9257</v>
      </c>
      <c r="B6288" s="489" t="s">
        <v>229</v>
      </c>
      <c r="C6288" s="491">
        <v>18.830000000000005</v>
      </c>
      <c r="D6288" s="492" t="s">
        <v>4090</v>
      </c>
    </row>
    <row r="6289" spans="1:4" x14ac:dyDescent="0.2">
      <c r="A6289" s="489" t="s">
        <v>9257</v>
      </c>
      <c r="B6289" s="489" t="s">
        <v>229</v>
      </c>
      <c r="C6289" s="491">
        <v>29.09</v>
      </c>
      <c r="D6289" s="492" t="s">
        <v>4090</v>
      </c>
    </row>
    <row r="6290" spans="1:4" x14ac:dyDescent="0.2">
      <c r="A6290" s="489" t="s">
        <v>9257</v>
      </c>
      <c r="B6290" s="489" t="s">
        <v>229</v>
      </c>
      <c r="C6290" s="491">
        <v>20.130000000000003</v>
      </c>
      <c r="D6290" s="492" t="s">
        <v>4090</v>
      </c>
    </row>
    <row r="6291" spans="1:4" x14ac:dyDescent="0.2">
      <c r="A6291" s="489" t="s">
        <v>9257</v>
      </c>
      <c r="B6291" s="489" t="s">
        <v>229</v>
      </c>
      <c r="C6291" s="491">
        <v>17.270000000000003</v>
      </c>
      <c r="D6291" s="492" t="s">
        <v>4090</v>
      </c>
    </row>
    <row r="6292" spans="1:4" x14ac:dyDescent="0.2">
      <c r="A6292" s="489" t="s">
        <v>9257</v>
      </c>
      <c r="B6292" s="489" t="s">
        <v>229</v>
      </c>
      <c r="C6292" s="491">
        <v>9.1199999999999992</v>
      </c>
      <c r="D6292" s="492" t="s">
        <v>4090</v>
      </c>
    </row>
    <row r="6293" spans="1:4" x14ac:dyDescent="0.2">
      <c r="A6293" s="489" t="s">
        <v>9257</v>
      </c>
      <c r="B6293" s="489" t="s">
        <v>229</v>
      </c>
      <c r="C6293" s="491">
        <v>9.620000000000001</v>
      </c>
      <c r="D6293" s="492" t="s">
        <v>4090</v>
      </c>
    </row>
    <row r="6294" spans="1:4" x14ac:dyDescent="0.2">
      <c r="A6294" s="489" t="s">
        <v>9257</v>
      </c>
      <c r="B6294" s="489" t="s">
        <v>229</v>
      </c>
      <c r="C6294" s="491">
        <v>15.469999999999999</v>
      </c>
      <c r="D6294" s="492" t="s">
        <v>4090</v>
      </c>
    </row>
    <row r="6295" spans="1:4" x14ac:dyDescent="0.2">
      <c r="A6295" s="489" t="s">
        <v>9257</v>
      </c>
      <c r="B6295" s="489" t="s">
        <v>229</v>
      </c>
      <c r="C6295" s="491">
        <v>5.47</v>
      </c>
      <c r="D6295" s="492" t="s">
        <v>4090</v>
      </c>
    </row>
    <row r="6296" spans="1:4" x14ac:dyDescent="0.2">
      <c r="A6296" s="489" t="s">
        <v>9257</v>
      </c>
      <c r="B6296" s="489" t="s">
        <v>229</v>
      </c>
      <c r="C6296" s="491">
        <v>60.47</v>
      </c>
      <c r="D6296" s="492" t="s">
        <v>4090</v>
      </c>
    </row>
    <row r="6297" spans="1:4" x14ac:dyDescent="0.2">
      <c r="A6297" s="489" t="s">
        <v>9257</v>
      </c>
      <c r="B6297" s="489" t="s">
        <v>229</v>
      </c>
      <c r="C6297" s="491">
        <v>9.85</v>
      </c>
      <c r="D6297" s="492" t="s">
        <v>4090</v>
      </c>
    </row>
    <row r="6298" spans="1:4" x14ac:dyDescent="0.2">
      <c r="A6298" s="489" t="s">
        <v>9257</v>
      </c>
      <c r="B6298" s="489" t="s">
        <v>229</v>
      </c>
      <c r="C6298" s="491">
        <v>48.410000000000004</v>
      </c>
      <c r="D6298" s="492" t="s">
        <v>4090</v>
      </c>
    </row>
    <row r="6299" spans="1:4" x14ac:dyDescent="0.2">
      <c r="A6299" s="489" t="s">
        <v>9257</v>
      </c>
      <c r="B6299" s="489" t="s">
        <v>229</v>
      </c>
      <c r="C6299" s="491">
        <v>65.290000000000006</v>
      </c>
      <c r="D6299" s="492" t="s">
        <v>4090</v>
      </c>
    </row>
    <row r="6300" spans="1:4" x14ac:dyDescent="0.2">
      <c r="A6300" s="489" t="s">
        <v>9257</v>
      </c>
      <c r="B6300" s="489" t="s">
        <v>229</v>
      </c>
      <c r="C6300" s="491">
        <v>26.86</v>
      </c>
      <c r="D6300" s="492" t="s">
        <v>4090</v>
      </c>
    </row>
    <row r="6301" spans="1:4" x14ac:dyDescent="0.2">
      <c r="A6301" s="489" t="s">
        <v>9257</v>
      </c>
      <c r="B6301" s="489" t="s">
        <v>229</v>
      </c>
      <c r="C6301" s="491">
        <v>9.32</v>
      </c>
      <c r="D6301" s="492" t="s">
        <v>4090</v>
      </c>
    </row>
    <row r="6302" spans="1:4" x14ac:dyDescent="0.2">
      <c r="A6302" s="489" t="s">
        <v>9257</v>
      </c>
      <c r="B6302" s="489" t="s">
        <v>229</v>
      </c>
      <c r="C6302" s="491">
        <v>11.39</v>
      </c>
      <c r="D6302" s="492" t="s">
        <v>4090</v>
      </c>
    </row>
    <row r="6303" spans="1:4" x14ac:dyDescent="0.2">
      <c r="A6303" s="489" t="s">
        <v>9257</v>
      </c>
      <c r="B6303" s="489" t="s">
        <v>229</v>
      </c>
      <c r="C6303" s="491">
        <v>20.29</v>
      </c>
      <c r="D6303" s="492" t="s">
        <v>4090</v>
      </c>
    </row>
    <row r="6304" spans="1:4" x14ac:dyDescent="0.2">
      <c r="A6304" s="489" t="s">
        <v>9257</v>
      </c>
      <c r="B6304" s="489" t="s">
        <v>229</v>
      </c>
      <c r="C6304" s="491">
        <v>19.21</v>
      </c>
      <c r="D6304" s="492" t="s">
        <v>4090</v>
      </c>
    </row>
    <row r="6305" spans="1:4" x14ac:dyDescent="0.2">
      <c r="A6305" s="489" t="s">
        <v>9257</v>
      </c>
      <c r="B6305" s="489" t="s">
        <v>229</v>
      </c>
      <c r="C6305" s="491">
        <v>12.959999999999999</v>
      </c>
      <c r="D6305" s="492" t="s">
        <v>4090</v>
      </c>
    </row>
    <row r="6306" spans="1:4" x14ac:dyDescent="0.2">
      <c r="A6306" s="489" t="s">
        <v>9257</v>
      </c>
      <c r="B6306" s="489" t="s">
        <v>229</v>
      </c>
      <c r="C6306" s="491">
        <v>16.89</v>
      </c>
      <c r="D6306" s="492" t="s">
        <v>4090</v>
      </c>
    </row>
    <row r="6307" spans="1:4" x14ac:dyDescent="0.2">
      <c r="A6307" s="489" t="s">
        <v>9257</v>
      </c>
      <c r="B6307" s="489" t="s">
        <v>229</v>
      </c>
      <c r="C6307" s="491">
        <v>13.84</v>
      </c>
      <c r="D6307" s="492" t="s">
        <v>4090</v>
      </c>
    </row>
    <row r="6308" spans="1:4" x14ac:dyDescent="0.2">
      <c r="A6308" s="489" t="s">
        <v>9257</v>
      </c>
      <c r="B6308" s="489" t="s">
        <v>229</v>
      </c>
      <c r="C6308" s="491">
        <v>21.58</v>
      </c>
      <c r="D6308" s="492" t="s">
        <v>4090</v>
      </c>
    </row>
    <row r="6309" spans="1:4" x14ac:dyDescent="0.2">
      <c r="A6309" s="489" t="s">
        <v>9257</v>
      </c>
      <c r="B6309" s="489" t="s">
        <v>229</v>
      </c>
      <c r="C6309" s="491">
        <v>13.080000000000002</v>
      </c>
      <c r="D6309" s="492" t="s">
        <v>4090</v>
      </c>
    </row>
    <row r="6310" spans="1:4" x14ac:dyDescent="0.2">
      <c r="A6310" s="489" t="s">
        <v>9257</v>
      </c>
      <c r="B6310" s="489" t="s">
        <v>229</v>
      </c>
      <c r="C6310" s="491">
        <v>29.03</v>
      </c>
      <c r="D6310" s="492" t="s">
        <v>4090</v>
      </c>
    </row>
    <row r="6311" spans="1:4" x14ac:dyDescent="0.2">
      <c r="A6311" s="489" t="s">
        <v>9257</v>
      </c>
      <c r="B6311" s="489" t="s">
        <v>229</v>
      </c>
      <c r="C6311" s="491">
        <v>18.260000000000002</v>
      </c>
      <c r="D6311" s="492" t="s">
        <v>4090</v>
      </c>
    </row>
    <row r="6312" spans="1:4" x14ac:dyDescent="0.2">
      <c r="A6312" s="489" t="s">
        <v>9257</v>
      </c>
      <c r="B6312" s="489" t="s">
        <v>229</v>
      </c>
      <c r="C6312" s="491">
        <v>20.800000000000004</v>
      </c>
      <c r="D6312" s="492" t="s">
        <v>4090</v>
      </c>
    </row>
    <row r="6313" spans="1:4" x14ac:dyDescent="0.2">
      <c r="A6313" s="489" t="s">
        <v>9257</v>
      </c>
      <c r="B6313" s="489" t="s">
        <v>229</v>
      </c>
      <c r="C6313" s="491">
        <v>12.560000000000002</v>
      </c>
      <c r="D6313" s="492" t="s">
        <v>4090</v>
      </c>
    </row>
    <row r="6314" spans="1:4" x14ac:dyDescent="0.2">
      <c r="A6314" s="489" t="s">
        <v>9257</v>
      </c>
      <c r="B6314" s="489" t="s">
        <v>229</v>
      </c>
      <c r="C6314" s="491">
        <v>77.740000000000009</v>
      </c>
      <c r="D6314" s="492" t="s">
        <v>4090</v>
      </c>
    </row>
    <row r="6315" spans="1:4" x14ac:dyDescent="0.2">
      <c r="A6315" s="489" t="s">
        <v>9257</v>
      </c>
      <c r="B6315" s="489" t="s">
        <v>229</v>
      </c>
      <c r="C6315" s="491">
        <v>32.950000000000003</v>
      </c>
      <c r="D6315" s="492" t="s">
        <v>4090</v>
      </c>
    </row>
    <row r="6316" spans="1:4" x14ac:dyDescent="0.2">
      <c r="A6316" s="489" t="s">
        <v>9257</v>
      </c>
      <c r="B6316" s="489" t="s">
        <v>229</v>
      </c>
      <c r="C6316" s="491">
        <v>44.48</v>
      </c>
      <c r="D6316" s="492" t="s">
        <v>4090</v>
      </c>
    </row>
    <row r="6317" spans="1:4" x14ac:dyDescent="0.2">
      <c r="A6317" s="489" t="s">
        <v>9257</v>
      </c>
      <c r="B6317" s="489" t="s">
        <v>229</v>
      </c>
      <c r="C6317" s="491">
        <v>18.920000000000002</v>
      </c>
      <c r="D6317" s="492" t="s">
        <v>4090</v>
      </c>
    </row>
    <row r="6318" spans="1:4" x14ac:dyDescent="0.2">
      <c r="A6318" s="489" t="s">
        <v>9257</v>
      </c>
      <c r="B6318" s="489" t="s">
        <v>229</v>
      </c>
      <c r="C6318" s="491">
        <v>46.67</v>
      </c>
      <c r="D6318" s="492" t="s">
        <v>4090</v>
      </c>
    </row>
    <row r="6319" spans="1:4" x14ac:dyDescent="0.2">
      <c r="A6319" s="489" t="s">
        <v>9257</v>
      </c>
      <c r="B6319" s="489" t="s">
        <v>229</v>
      </c>
      <c r="C6319" s="491">
        <v>63.260000000000012</v>
      </c>
      <c r="D6319" s="492" t="s">
        <v>4090</v>
      </c>
    </row>
    <row r="6320" spans="1:4" x14ac:dyDescent="0.2">
      <c r="A6320" s="489" t="s">
        <v>9257</v>
      </c>
      <c r="B6320" s="489" t="s">
        <v>229</v>
      </c>
      <c r="C6320" s="491">
        <v>24.28</v>
      </c>
      <c r="D6320" s="492" t="s">
        <v>4090</v>
      </c>
    </row>
    <row r="6321" spans="1:4" x14ac:dyDescent="0.2">
      <c r="A6321" s="489" t="s">
        <v>9257</v>
      </c>
      <c r="B6321" s="489" t="s">
        <v>229</v>
      </c>
      <c r="C6321" s="491">
        <v>17.510000000000002</v>
      </c>
      <c r="D6321" s="492" t="s">
        <v>4090</v>
      </c>
    </row>
    <row r="6322" spans="1:4" x14ac:dyDescent="0.2">
      <c r="A6322" s="489" t="s">
        <v>9257</v>
      </c>
      <c r="B6322" s="489" t="s">
        <v>229</v>
      </c>
      <c r="C6322" s="491">
        <v>75.150000000000006</v>
      </c>
      <c r="D6322" s="492" t="s">
        <v>4090</v>
      </c>
    </row>
    <row r="6323" spans="1:4" x14ac:dyDescent="0.2">
      <c r="A6323" s="489" t="s">
        <v>9257</v>
      </c>
      <c r="B6323" s="489" t="s">
        <v>229</v>
      </c>
      <c r="C6323" s="491">
        <v>14.099999999999998</v>
      </c>
      <c r="D6323" s="492" t="s">
        <v>4090</v>
      </c>
    </row>
    <row r="6324" spans="1:4" x14ac:dyDescent="0.2">
      <c r="A6324" s="489" t="s">
        <v>9257</v>
      </c>
      <c r="B6324" s="489" t="s">
        <v>229</v>
      </c>
      <c r="C6324" s="491">
        <v>61.989999999999995</v>
      </c>
      <c r="D6324" s="492" t="s">
        <v>4090</v>
      </c>
    </row>
    <row r="6325" spans="1:4" x14ac:dyDescent="0.2">
      <c r="A6325" s="489" t="s">
        <v>9257</v>
      </c>
      <c r="B6325" s="489" t="s">
        <v>229</v>
      </c>
      <c r="C6325" s="491">
        <v>28.6</v>
      </c>
      <c r="D6325" s="492" t="s">
        <v>4090</v>
      </c>
    </row>
    <row r="6326" spans="1:4" x14ac:dyDescent="0.2">
      <c r="A6326" s="489" t="s">
        <v>9257</v>
      </c>
      <c r="B6326" s="489" t="s">
        <v>229</v>
      </c>
      <c r="C6326" s="491">
        <v>15.04</v>
      </c>
      <c r="D6326" s="492" t="s">
        <v>4090</v>
      </c>
    </row>
    <row r="6327" spans="1:4" x14ac:dyDescent="0.2">
      <c r="A6327" s="489" t="s">
        <v>9257</v>
      </c>
      <c r="B6327" s="489" t="s">
        <v>229</v>
      </c>
      <c r="C6327" s="491">
        <v>10.690000000000001</v>
      </c>
      <c r="D6327" s="492" t="s">
        <v>4090</v>
      </c>
    </row>
    <row r="6328" spans="1:4" x14ac:dyDescent="0.2">
      <c r="A6328" s="489" t="s">
        <v>9257</v>
      </c>
      <c r="B6328" s="489" t="s">
        <v>229</v>
      </c>
      <c r="C6328" s="491">
        <v>26.62</v>
      </c>
      <c r="D6328" s="492" t="s">
        <v>4090</v>
      </c>
    </row>
    <row r="6329" spans="1:4" x14ac:dyDescent="0.2">
      <c r="A6329" s="489" t="s">
        <v>9257</v>
      </c>
      <c r="B6329" s="489" t="s">
        <v>229</v>
      </c>
      <c r="C6329" s="491">
        <v>19.63</v>
      </c>
      <c r="D6329" s="492" t="s">
        <v>4090</v>
      </c>
    </row>
    <row r="6330" spans="1:4" x14ac:dyDescent="0.2">
      <c r="A6330" s="489" t="s">
        <v>9257</v>
      </c>
      <c r="B6330" s="489" t="s">
        <v>229</v>
      </c>
      <c r="C6330" s="491">
        <v>18.16</v>
      </c>
      <c r="D6330" s="492" t="s">
        <v>4090</v>
      </c>
    </row>
    <row r="6331" spans="1:4" x14ac:dyDescent="0.2">
      <c r="A6331" s="489" t="s">
        <v>9257</v>
      </c>
      <c r="B6331" s="489" t="s">
        <v>229</v>
      </c>
      <c r="C6331" s="491">
        <v>15.309999999999999</v>
      </c>
      <c r="D6331" s="492" t="s">
        <v>4090</v>
      </c>
    </row>
    <row r="6332" spans="1:4" x14ac:dyDescent="0.2">
      <c r="A6332" s="489" t="s">
        <v>9257</v>
      </c>
      <c r="B6332" s="489" t="s">
        <v>229</v>
      </c>
      <c r="C6332" s="491">
        <v>16.61</v>
      </c>
      <c r="D6332" s="492" t="s">
        <v>4090</v>
      </c>
    </row>
    <row r="6333" spans="1:4" x14ac:dyDescent="0.2">
      <c r="A6333" s="489" t="s">
        <v>9257</v>
      </c>
      <c r="B6333" s="489" t="s">
        <v>229</v>
      </c>
      <c r="C6333" s="491">
        <v>12.05</v>
      </c>
      <c r="D6333" s="492" t="s">
        <v>4090</v>
      </c>
    </row>
    <row r="6334" spans="1:4" x14ac:dyDescent="0.2">
      <c r="A6334" s="489" t="s">
        <v>9257</v>
      </c>
      <c r="B6334" s="489" t="s">
        <v>229</v>
      </c>
      <c r="C6334" s="491">
        <v>52.490000000000009</v>
      </c>
      <c r="D6334" s="492" t="s">
        <v>4090</v>
      </c>
    </row>
    <row r="6335" spans="1:4" x14ac:dyDescent="0.2">
      <c r="A6335" s="489" t="s">
        <v>9257</v>
      </c>
      <c r="B6335" s="489" t="s">
        <v>229</v>
      </c>
      <c r="C6335" s="491">
        <v>10.23</v>
      </c>
      <c r="D6335" s="492" t="s">
        <v>4090</v>
      </c>
    </row>
    <row r="6336" spans="1:4" x14ac:dyDescent="0.2">
      <c r="A6336" s="489" t="s">
        <v>9257</v>
      </c>
      <c r="B6336" s="489" t="s">
        <v>229</v>
      </c>
      <c r="C6336" s="491">
        <v>27.440000000000005</v>
      </c>
      <c r="D6336" s="492" t="s">
        <v>4090</v>
      </c>
    </row>
    <row r="6337" spans="1:4" x14ac:dyDescent="0.2">
      <c r="A6337" s="489" t="s">
        <v>9257</v>
      </c>
      <c r="B6337" s="489" t="s">
        <v>229</v>
      </c>
      <c r="C6337" s="491">
        <v>228.34</v>
      </c>
      <c r="D6337" s="492" t="s">
        <v>4090</v>
      </c>
    </row>
    <row r="6338" spans="1:4" x14ac:dyDescent="0.2">
      <c r="A6338" s="489" t="s">
        <v>9257</v>
      </c>
      <c r="B6338" s="489" t="s">
        <v>229</v>
      </c>
      <c r="C6338" s="491">
        <v>8.76</v>
      </c>
      <c r="D6338" s="492" t="s">
        <v>4090</v>
      </c>
    </row>
    <row r="6339" spans="1:4" x14ac:dyDescent="0.2">
      <c r="A6339" s="489" t="s">
        <v>9257</v>
      </c>
      <c r="B6339" s="489" t="s">
        <v>229</v>
      </c>
      <c r="C6339" s="491">
        <v>10.61</v>
      </c>
      <c r="D6339" s="492" t="s">
        <v>4090</v>
      </c>
    </row>
    <row r="6340" spans="1:4" x14ac:dyDescent="0.2">
      <c r="A6340" s="489" t="s">
        <v>9257</v>
      </c>
      <c r="B6340" s="489" t="s">
        <v>229</v>
      </c>
      <c r="C6340" s="491">
        <v>11.950000000000001</v>
      </c>
      <c r="D6340" s="492" t="s">
        <v>4090</v>
      </c>
    </row>
    <row r="6341" spans="1:4" x14ac:dyDescent="0.2">
      <c r="A6341" s="489" t="s">
        <v>9257</v>
      </c>
      <c r="B6341" s="489" t="s">
        <v>229</v>
      </c>
      <c r="C6341" s="491">
        <v>54.8</v>
      </c>
      <c r="D6341" s="492" t="s">
        <v>4090</v>
      </c>
    </row>
    <row r="6342" spans="1:4" x14ac:dyDescent="0.2">
      <c r="A6342" s="489" t="s">
        <v>9257</v>
      </c>
      <c r="B6342" s="489" t="s">
        <v>229</v>
      </c>
      <c r="C6342" s="491">
        <v>3.02</v>
      </c>
      <c r="D6342" s="492" t="s">
        <v>4090</v>
      </c>
    </row>
    <row r="6343" spans="1:4" x14ac:dyDescent="0.2">
      <c r="A6343" s="489" t="s">
        <v>9257</v>
      </c>
      <c r="B6343" s="489" t="s">
        <v>229</v>
      </c>
      <c r="C6343" s="491">
        <v>19.439999999999998</v>
      </c>
      <c r="D6343" s="492" t="s">
        <v>4090</v>
      </c>
    </row>
    <row r="6344" spans="1:4" x14ac:dyDescent="0.2">
      <c r="A6344" s="489" t="s">
        <v>9257</v>
      </c>
      <c r="B6344" s="489" t="s">
        <v>229</v>
      </c>
      <c r="C6344" s="491">
        <v>26.39</v>
      </c>
      <c r="D6344" s="492" t="s">
        <v>4090</v>
      </c>
    </row>
    <row r="6345" spans="1:4" x14ac:dyDescent="0.2">
      <c r="A6345" s="489" t="s">
        <v>9257</v>
      </c>
      <c r="B6345" s="489" t="s">
        <v>229</v>
      </c>
      <c r="C6345" s="491">
        <v>16.78</v>
      </c>
      <c r="D6345" s="492" t="s">
        <v>4090</v>
      </c>
    </row>
    <row r="6346" spans="1:4" x14ac:dyDescent="0.2">
      <c r="A6346" s="489" t="s">
        <v>9257</v>
      </c>
      <c r="B6346" s="489" t="s">
        <v>229</v>
      </c>
      <c r="C6346" s="491">
        <v>17.16</v>
      </c>
      <c r="D6346" s="492" t="s">
        <v>4090</v>
      </c>
    </row>
    <row r="6347" spans="1:4" x14ac:dyDescent="0.2">
      <c r="A6347" s="489" t="s">
        <v>9257</v>
      </c>
      <c r="B6347" s="489" t="s">
        <v>229</v>
      </c>
      <c r="C6347" s="491">
        <v>52.39</v>
      </c>
      <c r="D6347" s="492" t="s">
        <v>4090</v>
      </c>
    </row>
    <row r="6348" spans="1:4" x14ac:dyDescent="0.2">
      <c r="A6348" s="489" t="s">
        <v>9257</v>
      </c>
      <c r="B6348" s="489" t="s">
        <v>229</v>
      </c>
      <c r="C6348" s="491">
        <v>9.58</v>
      </c>
      <c r="D6348" s="492" t="s">
        <v>4090</v>
      </c>
    </row>
    <row r="6349" spans="1:4" x14ac:dyDescent="0.2">
      <c r="A6349" s="489" t="s">
        <v>9257</v>
      </c>
      <c r="B6349" s="489" t="s">
        <v>229</v>
      </c>
      <c r="C6349" s="491">
        <v>8.6900000000000013</v>
      </c>
      <c r="D6349" s="492" t="s">
        <v>4090</v>
      </c>
    </row>
    <row r="6350" spans="1:4" x14ac:dyDescent="0.2">
      <c r="A6350" s="489" t="s">
        <v>9257</v>
      </c>
      <c r="B6350" s="489" t="s">
        <v>229</v>
      </c>
      <c r="C6350" s="491">
        <v>16.41</v>
      </c>
      <c r="D6350" s="492" t="s">
        <v>4090</v>
      </c>
    </row>
    <row r="6351" spans="1:4" x14ac:dyDescent="0.2">
      <c r="A6351" s="489" t="s">
        <v>9257</v>
      </c>
      <c r="B6351" s="489" t="s">
        <v>229</v>
      </c>
      <c r="C6351" s="491">
        <v>5.32</v>
      </c>
      <c r="D6351" s="492" t="s">
        <v>4090</v>
      </c>
    </row>
    <row r="6352" spans="1:4" x14ac:dyDescent="0.2">
      <c r="A6352" s="489" t="s">
        <v>9257</v>
      </c>
      <c r="B6352" s="489" t="s">
        <v>229</v>
      </c>
      <c r="C6352" s="491">
        <v>12.580000000000002</v>
      </c>
      <c r="D6352" s="492" t="s">
        <v>4090</v>
      </c>
    </row>
    <row r="6353" spans="1:4" x14ac:dyDescent="0.2">
      <c r="A6353" s="489" t="s">
        <v>9257</v>
      </c>
      <c r="B6353" s="489" t="s">
        <v>229</v>
      </c>
      <c r="C6353" s="491">
        <v>76.3</v>
      </c>
      <c r="D6353" s="492" t="s">
        <v>4090</v>
      </c>
    </row>
    <row r="6354" spans="1:4" x14ac:dyDescent="0.2">
      <c r="A6354" s="489" t="s">
        <v>9257</v>
      </c>
      <c r="B6354" s="489" t="s">
        <v>229</v>
      </c>
      <c r="C6354" s="491">
        <v>25.06</v>
      </c>
      <c r="D6354" s="492" t="s">
        <v>4090</v>
      </c>
    </row>
    <row r="6355" spans="1:4" x14ac:dyDescent="0.2">
      <c r="A6355" s="489" t="s">
        <v>9257</v>
      </c>
      <c r="B6355" s="489" t="s">
        <v>229</v>
      </c>
      <c r="C6355" s="491">
        <v>30.42</v>
      </c>
      <c r="D6355" s="492" t="s">
        <v>4090</v>
      </c>
    </row>
    <row r="6356" spans="1:4" x14ac:dyDescent="0.2">
      <c r="A6356" s="489" t="s">
        <v>9257</v>
      </c>
      <c r="B6356" s="489" t="s">
        <v>229</v>
      </c>
      <c r="C6356" s="491">
        <v>8.17</v>
      </c>
      <c r="D6356" s="492" t="s">
        <v>4090</v>
      </c>
    </row>
    <row r="6357" spans="1:4" x14ac:dyDescent="0.2">
      <c r="A6357" s="489" t="s">
        <v>9257</v>
      </c>
      <c r="B6357" s="489" t="s">
        <v>229</v>
      </c>
      <c r="C6357" s="491">
        <v>89.24</v>
      </c>
      <c r="D6357" s="492" t="s">
        <v>4090</v>
      </c>
    </row>
    <row r="6358" spans="1:4" x14ac:dyDescent="0.2">
      <c r="A6358" s="489" t="s">
        <v>9257</v>
      </c>
      <c r="B6358" s="489" t="s">
        <v>229</v>
      </c>
      <c r="C6358" s="491">
        <v>185.35000000000002</v>
      </c>
      <c r="D6358" s="492" t="s">
        <v>4090</v>
      </c>
    </row>
    <row r="6359" spans="1:4" x14ac:dyDescent="0.2">
      <c r="A6359" s="489" t="s">
        <v>9257</v>
      </c>
      <c r="B6359" s="489" t="s">
        <v>229</v>
      </c>
      <c r="C6359" s="491">
        <v>60.410000000000004</v>
      </c>
      <c r="D6359" s="492" t="s">
        <v>4090</v>
      </c>
    </row>
    <row r="6360" spans="1:4" x14ac:dyDescent="0.2">
      <c r="A6360" s="489" t="s">
        <v>9257</v>
      </c>
      <c r="B6360" s="489" t="s">
        <v>229</v>
      </c>
      <c r="C6360" s="491">
        <v>116.77999999999999</v>
      </c>
      <c r="D6360" s="492" t="s">
        <v>4090</v>
      </c>
    </row>
    <row r="6361" spans="1:4" x14ac:dyDescent="0.2">
      <c r="A6361" s="489" t="s">
        <v>9257</v>
      </c>
      <c r="B6361" s="489" t="s">
        <v>229</v>
      </c>
      <c r="C6361" s="491">
        <v>25.880000000000003</v>
      </c>
      <c r="D6361" s="492" t="s">
        <v>4090</v>
      </c>
    </row>
    <row r="6362" spans="1:4" x14ac:dyDescent="0.2">
      <c r="A6362" s="489" t="s">
        <v>9257</v>
      </c>
      <c r="B6362" s="489" t="s">
        <v>229</v>
      </c>
      <c r="C6362" s="491">
        <v>12.73</v>
      </c>
      <c r="D6362" s="492" t="s">
        <v>4090</v>
      </c>
    </row>
    <row r="6363" spans="1:4" x14ac:dyDescent="0.2">
      <c r="A6363" s="489" t="s">
        <v>9257</v>
      </c>
      <c r="B6363" s="489" t="s">
        <v>229</v>
      </c>
      <c r="C6363" s="491">
        <v>11.850000000000001</v>
      </c>
      <c r="D6363" s="492" t="s">
        <v>4090</v>
      </c>
    </row>
    <row r="6364" spans="1:4" x14ac:dyDescent="0.2">
      <c r="A6364" s="489" t="s">
        <v>9257</v>
      </c>
      <c r="B6364" s="489" t="s">
        <v>229</v>
      </c>
      <c r="C6364" s="491">
        <v>47.599999999999994</v>
      </c>
      <c r="D6364" s="492" t="s">
        <v>4090</v>
      </c>
    </row>
    <row r="6365" spans="1:4" x14ac:dyDescent="0.2">
      <c r="A6365" s="489" t="s">
        <v>9257</v>
      </c>
      <c r="B6365" s="489" t="s">
        <v>229</v>
      </c>
      <c r="C6365" s="491">
        <v>28.64</v>
      </c>
      <c r="D6365" s="492" t="s">
        <v>4090</v>
      </c>
    </row>
    <row r="6366" spans="1:4" x14ac:dyDescent="0.2">
      <c r="A6366" s="489" t="s">
        <v>9257</v>
      </c>
      <c r="B6366" s="489" t="s">
        <v>229</v>
      </c>
      <c r="C6366" s="491">
        <v>52.75</v>
      </c>
      <c r="D6366" s="492" t="s">
        <v>4090</v>
      </c>
    </row>
    <row r="6367" spans="1:4" x14ac:dyDescent="0.2">
      <c r="A6367" s="489" t="s">
        <v>9257</v>
      </c>
      <c r="B6367" s="489" t="s">
        <v>229</v>
      </c>
      <c r="C6367" s="491">
        <v>110.89999999999999</v>
      </c>
      <c r="D6367" s="492" t="s">
        <v>4090</v>
      </c>
    </row>
    <row r="6368" spans="1:4" x14ac:dyDescent="0.2">
      <c r="A6368" s="489" t="s">
        <v>9257</v>
      </c>
      <c r="B6368" s="489" t="s">
        <v>229</v>
      </c>
      <c r="C6368" s="491">
        <v>54.9</v>
      </c>
      <c r="D6368" s="492" t="s">
        <v>4090</v>
      </c>
    </row>
    <row r="6369" spans="1:4" x14ac:dyDescent="0.2">
      <c r="A6369" s="489" t="s">
        <v>9257</v>
      </c>
      <c r="B6369" s="489" t="s">
        <v>229</v>
      </c>
      <c r="C6369" s="491">
        <v>15.620000000000001</v>
      </c>
      <c r="D6369" s="492" t="s">
        <v>4090</v>
      </c>
    </row>
    <row r="6370" spans="1:4" x14ac:dyDescent="0.2">
      <c r="A6370" s="489" t="s">
        <v>9257</v>
      </c>
      <c r="B6370" s="489" t="s">
        <v>229</v>
      </c>
      <c r="C6370" s="491">
        <v>57.099999999999994</v>
      </c>
      <c r="D6370" s="492" t="s">
        <v>4090</v>
      </c>
    </row>
    <row r="6371" spans="1:4" x14ac:dyDescent="0.2">
      <c r="A6371" s="489" t="s">
        <v>9257</v>
      </c>
      <c r="B6371" s="489" t="s">
        <v>229</v>
      </c>
      <c r="C6371" s="491">
        <v>82.93</v>
      </c>
      <c r="D6371" s="492" t="s">
        <v>4090</v>
      </c>
    </row>
    <row r="6372" spans="1:4" x14ac:dyDescent="0.2">
      <c r="A6372" s="489" t="s">
        <v>9257</v>
      </c>
      <c r="B6372" s="489" t="s">
        <v>229</v>
      </c>
      <c r="C6372" s="491">
        <v>79.120000000000019</v>
      </c>
      <c r="D6372" s="492" t="s">
        <v>4090</v>
      </c>
    </row>
    <row r="6373" spans="1:4" x14ac:dyDescent="0.2">
      <c r="A6373" s="489" t="s">
        <v>9257</v>
      </c>
      <c r="B6373" s="489" t="s">
        <v>229</v>
      </c>
      <c r="C6373" s="491">
        <v>104.86000000000001</v>
      </c>
      <c r="D6373" s="492" t="s">
        <v>4090</v>
      </c>
    </row>
    <row r="6374" spans="1:4" x14ac:dyDescent="0.2">
      <c r="A6374" s="489" t="s">
        <v>9257</v>
      </c>
      <c r="B6374" s="489" t="s">
        <v>229</v>
      </c>
      <c r="C6374" s="491">
        <v>94.06</v>
      </c>
      <c r="D6374" s="492" t="s">
        <v>4090</v>
      </c>
    </row>
    <row r="6375" spans="1:4" x14ac:dyDescent="0.2">
      <c r="A6375" s="489" t="s">
        <v>9257</v>
      </c>
      <c r="B6375" s="489" t="s">
        <v>229</v>
      </c>
      <c r="C6375" s="491">
        <v>52.930000000000007</v>
      </c>
      <c r="D6375" s="492" t="s">
        <v>4090</v>
      </c>
    </row>
    <row r="6376" spans="1:4" x14ac:dyDescent="0.2">
      <c r="A6376" s="489" t="s">
        <v>9257</v>
      </c>
      <c r="B6376" s="489" t="s">
        <v>229</v>
      </c>
      <c r="C6376" s="491">
        <v>66.179999999999993</v>
      </c>
      <c r="D6376" s="492" t="s">
        <v>4090</v>
      </c>
    </row>
    <row r="6377" spans="1:4" x14ac:dyDescent="0.2">
      <c r="A6377" s="489" t="s">
        <v>9257</v>
      </c>
      <c r="B6377" s="489" t="s">
        <v>229</v>
      </c>
      <c r="C6377" s="491">
        <v>73.960000000000008</v>
      </c>
      <c r="D6377" s="492" t="s">
        <v>4090</v>
      </c>
    </row>
    <row r="6378" spans="1:4" x14ac:dyDescent="0.2">
      <c r="A6378" s="489" t="s">
        <v>9257</v>
      </c>
      <c r="B6378" s="489" t="s">
        <v>229</v>
      </c>
      <c r="C6378" s="491">
        <v>43.03</v>
      </c>
      <c r="D6378" s="492" t="s">
        <v>4090</v>
      </c>
    </row>
    <row r="6379" spans="1:4" x14ac:dyDescent="0.2">
      <c r="A6379" s="489" t="s">
        <v>9257</v>
      </c>
      <c r="B6379" s="489" t="s">
        <v>229</v>
      </c>
      <c r="C6379" s="491">
        <v>45.900000000000006</v>
      </c>
      <c r="D6379" s="492" t="s">
        <v>4090</v>
      </c>
    </row>
    <row r="6380" spans="1:4" x14ac:dyDescent="0.2">
      <c r="A6380" s="489" t="s">
        <v>9257</v>
      </c>
      <c r="B6380" s="489" t="s">
        <v>229</v>
      </c>
      <c r="C6380" s="491">
        <v>89.07</v>
      </c>
      <c r="D6380" s="492" t="s">
        <v>4090</v>
      </c>
    </row>
    <row r="6381" spans="1:4" x14ac:dyDescent="0.2">
      <c r="A6381" s="489" t="s">
        <v>9257</v>
      </c>
      <c r="B6381" s="489" t="s">
        <v>229</v>
      </c>
      <c r="C6381" s="491">
        <v>39.14</v>
      </c>
      <c r="D6381" s="492" t="s">
        <v>4090</v>
      </c>
    </row>
    <row r="6382" spans="1:4" x14ac:dyDescent="0.2">
      <c r="A6382" s="489" t="s">
        <v>9257</v>
      </c>
      <c r="B6382" s="489" t="s">
        <v>229</v>
      </c>
      <c r="C6382" s="491">
        <v>15.01</v>
      </c>
      <c r="D6382" s="492" t="s">
        <v>4090</v>
      </c>
    </row>
    <row r="6383" spans="1:4" x14ac:dyDescent="0.2">
      <c r="A6383" s="489" t="s">
        <v>9257</v>
      </c>
      <c r="B6383" s="489" t="s">
        <v>229</v>
      </c>
      <c r="C6383" s="491">
        <v>15.04</v>
      </c>
      <c r="D6383" s="492" t="s">
        <v>4090</v>
      </c>
    </row>
    <row r="6384" spans="1:4" x14ac:dyDescent="0.2">
      <c r="A6384" s="489" t="s">
        <v>9257</v>
      </c>
      <c r="B6384" s="489" t="s">
        <v>229</v>
      </c>
      <c r="C6384" s="491">
        <v>14.829999999999998</v>
      </c>
      <c r="D6384" s="492" t="s">
        <v>4090</v>
      </c>
    </row>
    <row r="6385" spans="1:4" x14ac:dyDescent="0.2">
      <c r="A6385" s="489" t="s">
        <v>9257</v>
      </c>
      <c r="B6385" s="489" t="s">
        <v>229</v>
      </c>
      <c r="C6385" s="491">
        <v>13.549999999999999</v>
      </c>
      <c r="D6385" s="492" t="s">
        <v>4090</v>
      </c>
    </row>
    <row r="6386" spans="1:4" x14ac:dyDescent="0.2">
      <c r="A6386" s="489" t="s">
        <v>9257</v>
      </c>
      <c r="B6386" s="489" t="s">
        <v>229</v>
      </c>
      <c r="C6386" s="491">
        <v>11.28</v>
      </c>
      <c r="D6386" s="492" t="s">
        <v>4090</v>
      </c>
    </row>
    <row r="6387" spans="1:4" x14ac:dyDescent="0.2">
      <c r="A6387" s="489" t="s">
        <v>9257</v>
      </c>
      <c r="B6387" s="489" t="s">
        <v>229</v>
      </c>
      <c r="C6387" s="491">
        <v>12.370000000000001</v>
      </c>
      <c r="D6387" s="492" t="s">
        <v>4090</v>
      </c>
    </row>
    <row r="6388" spans="1:4" x14ac:dyDescent="0.2">
      <c r="A6388" s="489" t="s">
        <v>9257</v>
      </c>
      <c r="B6388" s="489" t="s">
        <v>229</v>
      </c>
      <c r="C6388" s="491">
        <v>12.610000000000001</v>
      </c>
      <c r="D6388" s="492" t="s">
        <v>4090</v>
      </c>
    </row>
    <row r="6389" spans="1:4" x14ac:dyDescent="0.2">
      <c r="A6389" s="489" t="s">
        <v>9257</v>
      </c>
      <c r="B6389" s="489" t="s">
        <v>229</v>
      </c>
      <c r="C6389" s="491">
        <v>12.73</v>
      </c>
      <c r="D6389" s="492" t="s">
        <v>4090</v>
      </c>
    </row>
    <row r="6390" spans="1:4" x14ac:dyDescent="0.2">
      <c r="A6390" s="489" t="s">
        <v>9257</v>
      </c>
      <c r="B6390" s="489" t="s">
        <v>229</v>
      </c>
      <c r="C6390" s="491">
        <v>24.33</v>
      </c>
      <c r="D6390" s="492" t="s">
        <v>4090</v>
      </c>
    </row>
    <row r="6391" spans="1:4" x14ac:dyDescent="0.2">
      <c r="A6391" s="489" t="s">
        <v>9257</v>
      </c>
      <c r="B6391" s="489" t="s">
        <v>229</v>
      </c>
      <c r="C6391" s="491">
        <v>30.93</v>
      </c>
      <c r="D6391" s="492" t="s">
        <v>4090</v>
      </c>
    </row>
    <row r="6392" spans="1:4" x14ac:dyDescent="0.2">
      <c r="A6392" s="489" t="s">
        <v>9257</v>
      </c>
      <c r="B6392" s="489" t="s">
        <v>229</v>
      </c>
      <c r="C6392" s="491">
        <v>10.23</v>
      </c>
      <c r="D6392" s="492" t="s">
        <v>4090</v>
      </c>
    </row>
    <row r="6393" spans="1:4" x14ac:dyDescent="0.2">
      <c r="A6393" s="489" t="s">
        <v>9257</v>
      </c>
      <c r="B6393" s="489" t="s">
        <v>229</v>
      </c>
      <c r="C6393" s="491">
        <v>27.320000000000004</v>
      </c>
      <c r="D6393" s="492" t="s">
        <v>4090</v>
      </c>
    </row>
    <row r="6394" spans="1:4" x14ac:dyDescent="0.2">
      <c r="A6394" s="489" t="s">
        <v>9257</v>
      </c>
      <c r="B6394" s="489" t="s">
        <v>229</v>
      </c>
      <c r="C6394" s="491">
        <v>15.36</v>
      </c>
      <c r="D6394" s="492" t="s">
        <v>4090</v>
      </c>
    </row>
    <row r="6395" spans="1:4" x14ac:dyDescent="0.2">
      <c r="A6395" s="489" t="s">
        <v>9257</v>
      </c>
      <c r="B6395" s="489" t="s">
        <v>229</v>
      </c>
      <c r="C6395" s="491">
        <v>15.509999999999998</v>
      </c>
      <c r="D6395" s="492" t="s">
        <v>4090</v>
      </c>
    </row>
    <row r="6396" spans="1:4" x14ac:dyDescent="0.2">
      <c r="A6396" s="489" t="s">
        <v>9257</v>
      </c>
      <c r="B6396" s="489" t="s">
        <v>229</v>
      </c>
      <c r="C6396" s="491">
        <v>24.51</v>
      </c>
      <c r="D6396" s="492" t="s">
        <v>4090</v>
      </c>
    </row>
    <row r="6397" spans="1:4" x14ac:dyDescent="0.2">
      <c r="A6397" s="489" t="s">
        <v>9257</v>
      </c>
      <c r="B6397" s="489" t="s">
        <v>229</v>
      </c>
      <c r="C6397" s="491">
        <v>20.550000000000004</v>
      </c>
      <c r="D6397" s="492" t="s">
        <v>4090</v>
      </c>
    </row>
    <row r="6398" spans="1:4" x14ac:dyDescent="0.2">
      <c r="A6398" s="489" t="s">
        <v>9257</v>
      </c>
      <c r="B6398" s="489" t="s">
        <v>229</v>
      </c>
      <c r="C6398" s="491">
        <v>16.71</v>
      </c>
      <c r="D6398" s="492" t="s">
        <v>4090</v>
      </c>
    </row>
    <row r="6399" spans="1:4" x14ac:dyDescent="0.2">
      <c r="A6399" s="489" t="s">
        <v>9257</v>
      </c>
      <c r="B6399" s="489" t="s">
        <v>229</v>
      </c>
      <c r="C6399" s="491">
        <v>11.290000000000001</v>
      </c>
      <c r="D6399" s="492" t="s">
        <v>4090</v>
      </c>
    </row>
    <row r="6400" spans="1:4" x14ac:dyDescent="0.2">
      <c r="A6400" s="489" t="s">
        <v>9257</v>
      </c>
      <c r="B6400" s="489" t="s">
        <v>229</v>
      </c>
      <c r="C6400" s="491">
        <v>72.73</v>
      </c>
      <c r="D6400" s="492" t="s">
        <v>4090</v>
      </c>
    </row>
    <row r="6401" spans="1:4" x14ac:dyDescent="0.2">
      <c r="A6401" s="489" t="s">
        <v>9257</v>
      </c>
      <c r="B6401" s="489" t="s">
        <v>229</v>
      </c>
      <c r="C6401" s="491">
        <v>11.599999999999998</v>
      </c>
      <c r="D6401" s="492" t="s">
        <v>4090</v>
      </c>
    </row>
    <row r="6402" spans="1:4" x14ac:dyDescent="0.2">
      <c r="A6402" s="489" t="s">
        <v>9257</v>
      </c>
      <c r="B6402" s="489" t="s">
        <v>229</v>
      </c>
      <c r="C6402" s="491">
        <v>30.330000000000002</v>
      </c>
      <c r="D6402" s="492" t="s">
        <v>4090</v>
      </c>
    </row>
    <row r="6403" spans="1:4" x14ac:dyDescent="0.2">
      <c r="A6403" s="489" t="s">
        <v>9257</v>
      </c>
      <c r="B6403" s="489" t="s">
        <v>229</v>
      </c>
      <c r="C6403" s="491">
        <v>8.7900000000000009</v>
      </c>
      <c r="D6403" s="492" t="s">
        <v>4090</v>
      </c>
    </row>
    <row r="6404" spans="1:4" x14ac:dyDescent="0.2">
      <c r="A6404" s="489" t="s">
        <v>9257</v>
      </c>
      <c r="B6404" s="489" t="s">
        <v>229</v>
      </c>
      <c r="C6404" s="491">
        <v>13.93</v>
      </c>
      <c r="D6404" s="492" t="s">
        <v>4090</v>
      </c>
    </row>
    <row r="6405" spans="1:4" x14ac:dyDescent="0.2">
      <c r="A6405" s="489" t="s">
        <v>9257</v>
      </c>
      <c r="B6405" s="489" t="s">
        <v>229</v>
      </c>
      <c r="C6405" s="491">
        <v>19.86</v>
      </c>
      <c r="D6405" s="492" t="s">
        <v>4090</v>
      </c>
    </row>
    <row r="6406" spans="1:4" x14ac:dyDescent="0.2">
      <c r="A6406" s="489" t="s">
        <v>9257</v>
      </c>
      <c r="B6406" s="489" t="s">
        <v>229</v>
      </c>
      <c r="C6406" s="491">
        <v>9.61</v>
      </c>
      <c r="D6406" s="492" t="s">
        <v>4090</v>
      </c>
    </row>
    <row r="6407" spans="1:4" x14ac:dyDescent="0.2">
      <c r="A6407" s="489" t="s">
        <v>9257</v>
      </c>
      <c r="B6407" s="489" t="s">
        <v>229</v>
      </c>
      <c r="C6407" s="491">
        <v>16.29</v>
      </c>
      <c r="D6407" s="492" t="s">
        <v>4090</v>
      </c>
    </row>
    <row r="6408" spans="1:4" x14ac:dyDescent="0.2">
      <c r="A6408" s="489" t="s">
        <v>9257</v>
      </c>
      <c r="B6408" s="489" t="s">
        <v>229</v>
      </c>
      <c r="C6408" s="491">
        <v>16.990000000000002</v>
      </c>
      <c r="D6408" s="492" t="s">
        <v>4090</v>
      </c>
    </row>
    <row r="6409" spans="1:4" x14ac:dyDescent="0.2">
      <c r="A6409" s="489" t="s">
        <v>9257</v>
      </c>
      <c r="B6409" s="489" t="s">
        <v>229</v>
      </c>
      <c r="C6409" s="491">
        <v>29.33</v>
      </c>
      <c r="D6409" s="492" t="s">
        <v>4090</v>
      </c>
    </row>
    <row r="6410" spans="1:4" x14ac:dyDescent="0.2">
      <c r="A6410" s="489" t="s">
        <v>9257</v>
      </c>
      <c r="B6410" s="489" t="s">
        <v>229</v>
      </c>
      <c r="C6410" s="491">
        <v>185.76000000000002</v>
      </c>
      <c r="D6410" s="492" t="s">
        <v>4090</v>
      </c>
    </row>
    <row r="6411" spans="1:4" x14ac:dyDescent="0.2">
      <c r="A6411" s="489" t="s">
        <v>9257</v>
      </c>
      <c r="B6411" s="489" t="s">
        <v>229</v>
      </c>
      <c r="C6411" s="491">
        <v>30.330000000000002</v>
      </c>
      <c r="D6411" s="492" t="s">
        <v>4090</v>
      </c>
    </row>
    <row r="6412" spans="1:4" x14ac:dyDescent="0.2">
      <c r="A6412" s="489" t="s">
        <v>9257</v>
      </c>
      <c r="B6412" s="489" t="s">
        <v>229</v>
      </c>
      <c r="C6412" s="491">
        <v>10.69</v>
      </c>
      <c r="D6412" s="492" t="s">
        <v>4090</v>
      </c>
    </row>
    <row r="6413" spans="1:4" x14ac:dyDescent="0.2">
      <c r="A6413" s="489" t="s">
        <v>9257</v>
      </c>
      <c r="B6413" s="489" t="s">
        <v>229</v>
      </c>
      <c r="C6413" s="491">
        <v>34.190000000000005</v>
      </c>
      <c r="D6413" s="492" t="s">
        <v>4090</v>
      </c>
    </row>
    <row r="6414" spans="1:4" x14ac:dyDescent="0.2">
      <c r="A6414" s="489" t="s">
        <v>9257</v>
      </c>
      <c r="B6414" s="489" t="s">
        <v>229</v>
      </c>
      <c r="C6414" s="491">
        <v>21.810000000000002</v>
      </c>
      <c r="D6414" s="492" t="s">
        <v>4090</v>
      </c>
    </row>
    <row r="6415" spans="1:4" x14ac:dyDescent="0.2">
      <c r="A6415" s="489" t="s">
        <v>9257</v>
      </c>
      <c r="B6415" s="489" t="s">
        <v>229</v>
      </c>
      <c r="C6415" s="491">
        <v>20.5</v>
      </c>
      <c r="D6415" s="492" t="s">
        <v>4090</v>
      </c>
    </row>
    <row r="6416" spans="1:4" x14ac:dyDescent="0.2">
      <c r="A6416" s="489" t="s">
        <v>9257</v>
      </c>
      <c r="B6416" s="489" t="s">
        <v>229</v>
      </c>
      <c r="C6416" s="491">
        <v>58.54</v>
      </c>
      <c r="D6416" s="492" t="s">
        <v>4090</v>
      </c>
    </row>
    <row r="6417" spans="1:4" x14ac:dyDescent="0.2">
      <c r="A6417" s="489" t="s">
        <v>9257</v>
      </c>
      <c r="B6417" s="489" t="s">
        <v>229</v>
      </c>
      <c r="C6417" s="491">
        <v>24.290000000000003</v>
      </c>
      <c r="D6417" s="492" t="s">
        <v>4090</v>
      </c>
    </row>
    <row r="6418" spans="1:4" x14ac:dyDescent="0.2">
      <c r="A6418" s="489" t="s">
        <v>9257</v>
      </c>
      <c r="B6418" s="489" t="s">
        <v>229</v>
      </c>
      <c r="C6418" s="491">
        <v>16.790000000000003</v>
      </c>
      <c r="D6418" s="492" t="s">
        <v>4090</v>
      </c>
    </row>
    <row r="6419" spans="1:4" x14ac:dyDescent="0.2">
      <c r="A6419" s="489" t="s">
        <v>9257</v>
      </c>
      <c r="B6419" s="489" t="s">
        <v>229</v>
      </c>
      <c r="C6419" s="491">
        <v>23.21</v>
      </c>
      <c r="D6419" s="492" t="s">
        <v>4090</v>
      </c>
    </row>
    <row r="6420" spans="1:4" x14ac:dyDescent="0.2">
      <c r="A6420" s="489" t="s">
        <v>9257</v>
      </c>
      <c r="B6420" s="489" t="s">
        <v>229</v>
      </c>
      <c r="C6420" s="491">
        <v>24.49</v>
      </c>
      <c r="D6420" s="492" t="s">
        <v>4090</v>
      </c>
    </row>
    <row r="6421" spans="1:4" x14ac:dyDescent="0.2">
      <c r="A6421" s="489" t="s">
        <v>9257</v>
      </c>
      <c r="B6421" s="489" t="s">
        <v>229</v>
      </c>
      <c r="C6421" s="491">
        <v>12.969999999999999</v>
      </c>
      <c r="D6421" s="492" t="s">
        <v>4090</v>
      </c>
    </row>
    <row r="6422" spans="1:4" x14ac:dyDescent="0.2">
      <c r="A6422" s="489" t="s">
        <v>9257</v>
      </c>
      <c r="B6422" s="489" t="s">
        <v>229</v>
      </c>
      <c r="C6422" s="491">
        <v>11.149999999999999</v>
      </c>
      <c r="D6422" s="492" t="s">
        <v>4090</v>
      </c>
    </row>
    <row r="6423" spans="1:4" x14ac:dyDescent="0.2">
      <c r="A6423" s="489" t="s">
        <v>9257</v>
      </c>
      <c r="B6423" s="489" t="s">
        <v>229</v>
      </c>
      <c r="C6423" s="491">
        <v>23.04</v>
      </c>
      <c r="D6423" s="492" t="s">
        <v>4090</v>
      </c>
    </row>
    <row r="6424" spans="1:4" x14ac:dyDescent="0.2">
      <c r="A6424" s="489" t="s">
        <v>9257</v>
      </c>
      <c r="B6424" s="489" t="s">
        <v>229</v>
      </c>
      <c r="C6424" s="491">
        <v>10.36</v>
      </c>
      <c r="D6424" s="492" t="s">
        <v>4090</v>
      </c>
    </row>
    <row r="6425" spans="1:4" x14ac:dyDescent="0.2">
      <c r="A6425" s="489" t="s">
        <v>9257</v>
      </c>
      <c r="B6425" s="489" t="s">
        <v>229</v>
      </c>
      <c r="C6425" s="491">
        <v>31.370000000000005</v>
      </c>
      <c r="D6425" s="492" t="s">
        <v>4090</v>
      </c>
    </row>
    <row r="6426" spans="1:4" x14ac:dyDescent="0.2">
      <c r="A6426" s="489" t="s">
        <v>9257</v>
      </c>
      <c r="B6426" s="489" t="s">
        <v>229</v>
      </c>
      <c r="C6426" s="491">
        <v>75.529999999999987</v>
      </c>
      <c r="D6426" s="492" t="s">
        <v>4090</v>
      </c>
    </row>
    <row r="6427" spans="1:4" x14ac:dyDescent="0.2">
      <c r="A6427" s="489" t="s">
        <v>9257</v>
      </c>
      <c r="B6427" s="489" t="s">
        <v>229</v>
      </c>
      <c r="C6427" s="491">
        <v>9.2199999999999989</v>
      </c>
      <c r="D6427" s="492" t="s">
        <v>4090</v>
      </c>
    </row>
    <row r="6428" spans="1:4" x14ac:dyDescent="0.2">
      <c r="A6428" s="489" t="s">
        <v>9257</v>
      </c>
      <c r="B6428" s="489" t="s">
        <v>229</v>
      </c>
      <c r="C6428" s="491">
        <v>8.81</v>
      </c>
      <c r="D6428" s="492" t="s">
        <v>4090</v>
      </c>
    </row>
    <row r="6429" spans="1:4" x14ac:dyDescent="0.2">
      <c r="A6429" s="489" t="s">
        <v>9257</v>
      </c>
      <c r="B6429" s="489" t="s">
        <v>229</v>
      </c>
      <c r="C6429" s="491">
        <v>14.93</v>
      </c>
      <c r="D6429" s="492" t="s">
        <v>4090</v>
      </c>
    </row>
    <row r="6430" spans="1:4" x14ac:dyDescent="0.2">
      <c r="A6430" s="489" t="s">
        <v>9257</v>
      </c>
      <c r="B6430" s="489" t="s">
        <v>229</v>
      </c>
      <c r="C6430" s="491">
        <v>14.219999999999999</v>
      </c>
      <c r="D6430" s="492" t="s">
        <v>4090</v>
      </c>
    </row>
    <row r="6431" spans="1:4" x14ac:dyDescent="0.2">
      <c r="A6431" s="489" t="s">
        <v>9257</v>
      </c>
      <c r="B6431" s="489" t="s">
        <v>229</v>
      </c>
      <c r="C6431" s="491">
        <v>25.67</v>
      </c>
      <c r="D6431" s="492" t="s">
        <v>4090</v>
      </c>
    </row>
    <row r="6432" spans="1:4" x14ac:dyDescent="0.2">
      <c r="A6432" s="489" t="s">
        <v>9257</v>
      </c>
      <c r="B6432" s="489" t="s">
        <v>229</v>
      </c>
      <c r="C6432" s="491">
        <v>9.11</v>
      </c>
      <c r="D6432" s="492" t="s">
        <v>4090</v>
      </c>
    </row>
    <row r="6433" spans="1:4" x14ac:dyDescent="0.2">
      <c r="A6433" s="489" t="s">
        <v>9257</v>
      </c>
      <c r="B6433" s="489" t="s">
        <v>229</v>
      </c>
      <c r="C6433" s="491">
        <v>21.05</v>
      </c>
      <c r="D6433" s="492" t="s">
        <v>4090</v>
      </c>
    </row>
    <row r="6434" spans="1:4" x14ac:dyDescent="0.2">
      <c r="A6434" s="489" t="s">
        <v>9257</v>
      </c>
      <c r="B6434" s="489" t="s">
        <v>229</v>
      </c>
      <c r="C6434" s="491">
        <v>38.24</v>
      </c>
      <c r="D6434" s="492" t="s">
        <v>4090</v>
      </c>
    </row>
    <row r="6435" spans="1:4" x14ac:dyDescent="0.2">
      <c r="A6435" s="489" t="s">
        <v>9257</v>
      </c>
      <c r="B6435" s="489" t="s">
        <v>229</v>
      </c>
      <c r="C6435" s="491">
        <v>18.03</v>
      </c>
      <c r="D6435" s="492" t="s">
        <v>4090</v>
      </c>
    </row>
    <row r="6436" spans="1:4" x14ac:dyDescent="0.2">
      <c r="A6436" s="489" t="s">
        <v>9257</v>
      </c>
      <c r="B6436" s="489" t="s">
        <v>229</v>
      </c>
      <c r="C6436" s="491">
        <v>131.46</v>
      </c>
      <c r="D6436" s="492" t="s">
        <v>4090</v>
      </c>
    </row>
    <row r="6437" spans="1:4" x14ac:dyDescent="0.2">
      <c r="A6437" s="489" t="s">
        <v>9257</v>
      </c>
      <c r="B6437" s="489" t="s">
        <v>229</v>
      </c>
      <c r="C6437" s="491">
        <v>30.39</v>
      </c>
      <c r="D6437" s="492" t="s">
        <v>4090</v>
      </c>
    </row>
    <row r="6438" spans="1:4" x14ac:dyDescent="0.2">
      <c r="A6438" s="489" t="s">
        <v>9257</v>
      </c>
      <c r="B6438" s="489" t="s">
        <v>229</v>
      </c>
      <c r="C6438" s="491">
        <v>20.440000000000001</v>
      </c>
      <c r="D6438" s="492" t="s">
        <v>4090</v>
      </c>
    </row>
    <row r="6439" spans="1:4" x14ac:dyDescent="0.2">
      <c r="A6439" s="489" t="s">
        <v>9257</v>
      </c>
      <c r="B6439" s="489" t="s">
        <v>229</v>
      </c>
      <c r="C6439" s="491">
        <v>27.71</v>
      </c>
      <c r="D6439" s="492" t="s">
        <v>4090</v>
      </c>
    </row>
    <row r="6440" spans="1:4" x14ac:dyDescent="0.2">
      <c r="A6440" s="489" t="s">
        <v>9257</v>
      </c>
      <c r="B6440" s="489" t="s">
        <v>229</v>
      </c>
      <c r="C6440" s="491">
        <v>9.86</v>
      </c>
      <c r="D6440" s="492" t="s">
        <v>4090</v>
      </c>
    </row>
    <row r="6441" spans="1:4" x14ac:dyDescent="0.2">
      <c r="A6441" s="489" t="s">
        <v>9257</v>
      </c>
      <c r="B6441" s="489" t="s">
        <v>229</v>
      </c>
      <c r="C6441" s="491">
        <v>17.260000000000005</v>
      </c>
      <c r="D6441" s="492" t="s">
        <v>4090</v>
      </c>
    </row>
    <row r="6442" spans="1:4" x14ac:dyDescent="0.2">
      <c r="A6442" s="489" t="s">
        <v>9257</v>
      </c>
      <c r="B6442" s="489" t="s">
        <v>229</v>
      </c>
      <c r="C6442" s="491">
        <v>14.450000000000001</v>
      </c>
      <c r="D6442" s="492" t="s">
        <v>4090</v>
      </c>
    </row>
    <row r="6443" spans="1:4" x14ac:dyDescent="0.2">
      <c r="A6443" s="489" t="s">
        <v>9257</v>
      </c>
      <c r="B6443" s="489" t="s">
        <v>229</v>
      </c>
      <c r="C6443" s="491">
        <v>14.84</v>
      </c>
      <c r="D6443" s="492" t="s">
        <v>4090</v>
      </c>
    </row>
    <row r="6444" spans="1:4" x14ac:dyDescent="0.2">
      <c r="A6444" s="489" t="s">
        <v>9257</v>
      </c>
      <c r="B6444" s="489" t="s">
        <v>229</v>
      </c>
      <c r="C6444" s="491">
        <v>14.3</v>
      </c>
      <c r="D6444" s="492" t="s">
        <v>4090</v>
      </c>
    </row>
    <row r="6445" spans="1:4" x14ac:dyDescent="0.2">
      <c r="A6445" s="489" t="s">
        <v>9257</v>
      </c>
      <c r="B6445" s="489" t="s">
        <v>229</v>
      </c>
      <c r="C6445" s="491">
        <v>78.960000000000008</v>
      </c>
      <c r="D6445" s="492" t="s">
        <v>4090</v>
      </c>
    </row>
    <row r="6446" spans="1:4" x14ac:dyDescent="0.2">
      <c r="A6446" s="489" t="s">
        <v>9257</v>
      </c>
      <c r="B6446" s="489" t="s">
        <v>229</v>
      </c>
      <c r="C6446" s="491">
        <v>13.670000000000002</v>
      </c>
      <c r="D6446" s="492" t="s">
        <v>4090</v>
      </c>
    </row>
    <row r="6447" spans="1:4" x14ac:dyDescent="0.2">
      <c r="A6447" s="489" t="s">
        <v>9257</v>
      </c>
      <c r="B6447" s="489" t="s">
        <v>229</v>
      </c>
      <c r="C6447" s="491">
        <v>13.049999999999999</v>
      </c>
      <c r="D6447" s="492" t="s">
        <v>4090</v>
      </c>
    </row>
    <row r="6448" spans="1:4" x14ac:dyDescent="0.2">
      <c r="A6448" s="489" t="s">
        <v>9257</v>
      </c>
      <c r="B6448" s="489" t="s">
        <v>229</v>
      </c>
      <c r="C6448" s="491">
        <v>20.169999999999998</v>
      </c>
      <c r="D6448" s="492" t="s">
        <v>4090</v>
      </c>
    </row>
    <row r="6449" spans="1:4" x14ac:dyDescent="0.2">
      <c r="A6449" s="489" t="s">
        <v>9257</v>
      </c>
      <c r="B6449" s="489" t="s">
        <v>229</v>
      </c>
      <c r="C6449" s="491">
        <v>17.45</v>
      </c>
      <c r="D6449" s="492" t="s">
        <v>4090</v>
      </c>
    </row>
    <row r="6450" spans="1:4" x14ac:dyDescent="0.2">
      <c r="A6450" s="489" t="s">
        <v>9257</v>
      </c>
      <c r="B6450" s="489" t="s">
        <v>229</v>
      </c>
      <c r="C6450" s="491">
        <v>9.9</v>
      </c>
      <c r="D6450" s="492" t="s">
        <v>4090</v>
      </c>
    </row>
    <row r="6451" spans="1:4" x14ac:dyDescent="0.2">
      <c r="A6451" s="489" t="s">
        <v>9257</v>
      </c>
      <c r="B6451" s="489" t="s">
        <v>229</v>
      </c>
      <c r="C6451" s="491">
        <v>143.05000000000001</v>
      </c>
      <c r="D6451" s="492" t="s">
        <v>4090</v>
      </c>
    </row>
    <row r="6452" spans="1:4" x14ac:dyDescent="0.2">
      <c r="A6452" s="489" t="s">
        <v>9257</v>
      </c>
      <c r="B6452" s="489" t="s">
        <v>229</v>
      </c>
      <c r="C6452" s="491">
        <v>6.75</v>
      </c>
      <c r="D6452" s="492" t="s">
        <v>4090</v>
      </c>
    </row>
    <row r="6453" spans="1:4" x14ac:dyDescent="0.2">
      <c r="A6453" s="489" t="s">
        <v>9257</v>
      </c>
      <c r="B6453" s="489" t="s">
        <v>229</v>
      </c>
      <c r="C6453" s="491">
        <v>27.63</v>
      </c>
      <c r="D6453" s="492" t="s">
        <v>4090</v>
      </c>
    </row>
    <row r="6454" spans="1:4" x14ac:dyDescent="0.2">
      <c r="A6454" s="489" t="s">
        <v>9257</v>
      </c>
      <c r="B6454" s="489" t="s">
        <v>229</v>
      </c>
      <c r="C6454" s="491">
        <v>7.46</v>
      </c>
      <c r="D6454" s="492" t="s">
        <v>4090</v>
      </c>
    </row>
    <row r="6455" spans="1:4" x14ac:dyDescent="0.2">
      <c r="A6455" s="489" t="s">
        <v>9257</v>
      </c>
      <c r="B6455" s="489" t="s">
        <v>229</v>
      </c>
      <c r="C6455" s="491">
        <v>74.11</v>
      </c>
      <c r="D6455" s="492" t="s">
        <v>4090</v>
      </c>
    </row>
    <row r="6456" spans="1:4" x14ac:dyDescent="0.2">
      <c r="A6456" s="489" t="s">
        <v>9257</v>
      </c>
      <c r="B6456" s="489" t="s">
        <v>229</v>
      </c>
      <c r="C6456" s="491">
        <v>13.600000000000001</v>
      </c>
      <c r="D6456" s="492" t="s">
        <v>4090</v>
      </c>
    </row>
    <row r="6457" spans="1:4" x14ac:dyDescent="0.2">
      <c r="A6457" s="489" t="s">
        <v>9257</v>
      </c>
      <c r="B6457" s="489" t="s">
        <v>229</v>
      </c>
      <c r="C6457" s="491">
        <v>22.03</v>
      </c>
      <c r="D6457" s="492" t="s">
        <v>4090</v>
      </c>
    </row>
    <row r="6458" spans="1:4" x14ac:dyDescent="0.2">
      <c r="A6458" s="489" t="s">
        <v>9257</v>
      </c>
      <c r="B6458" s="489" t="s">
        <v>229</v>
      </c>
      <c r="C6458" s="491">
        <v>25.55</v>
      </c>
      <c r="D6458" s="492" t="s">
        <v>4090</v>
      </c>
    </row>
    <row r="6459" spans="1:4" x14ac:dyDescent="0.2">
      <c r="A6459" s="489" t="s">
        <v>9257</v>
      </c>
      <c r="B6459" s="489" t="s">
        <v>229</v>
      </c>
      <c r="C6459" s="491">
        <v>16.72</v>
      </c>
      <c r="D6459" s="492" t="s">
        <v>4090</v>
      </c>
    </row>
    <row r="6460" spans="1:4" x14ac:dyDescent="0.2">
      <c r="A6460" s="489" t="s">
        <v>9257</v>
      </c>
      <c r="B6460" s="489" t="s">
        <v>229</v>
      </c>
      <c r="C6460" s="491">
        <v>82.050000000000011</v>
      </c>
      <c r="D6460" s="492" t="s">
        <v>4090</v>
      </c>
    </row>
    <row r="6461" spans="1:4" x14ac:dyDescent="0.2">
      <c r="A6461" s="489" t="s">
        <v>9257</v>
      </c>
      <c r="B6461" s="489" t="s">
        <v>229</v>
      </c>
      <c r="C6461" s="491">
        <v>149.56</v>
      </c>
      <c r="D6461" s="492" t="s">
        <v>4090</v>
      </c>
    </row>
    <row r="6462" spans="1:4" x14ac:dyDescent="0.2">
      <c r="A6462" s="489" t="s">
        <v>9257</v>
      </c>
      <c r="B6462" s="489" t="s">
        <v>229</v>
      </c>
      <c r="C6462" s="491">
        <v>16.64</v>
      </c>
      <c r="D6462" s="492" t="s">
        <v>4090</v>
      </c>
    </row>
    <row r="6463" spans="1:4" x14ac:dyDescent="0.2">
      <c r="A6463" s="489" t="s">
        <v>9257</v>
      </c>
      <c r="B6463" s="489" t="s">
        <v>229</v>
      </c>
      <c r="C6463" s="491">
        <v>50.86</v>
      </c>
      <c r="D6463" s="492" t="s">
        <v>4090</v>
      </c>
    </row>
    <row r="6464" spans="1:4" x14ac:dyDescent="0.2">
      <c r="A6464" s="489" t="s">
        <v>9257</v>
      </c>
      <c r="B6464" s="489" t="s">
        <v>229</v>
      </c>
      <c r="C6464" s="491">
        <v>5.839999999999999</v>
      </c>
      <c r="D6464" s="492" t="s">
        <v>4090</v>
      </c>
    </row>
    <row r="6465" spans="1:4" x14ac:dyDescent="0.2">
      <c r="A6465" s="489" t="s">
        <v>9257</v>
      </c>
      <c r="B6465" s="489" t="s">
        <v>229</v>
      </c>
      <c r="C6465" s="491">
        <v>18.21</v>
      </c>
      <c r="D6465" s="492" t="s">
        <v>4090</v>
      </c>
    </row>
    <row r="6466" spans="1:4" x14ac:dyDescent="0.2">
      <c r="A6466" s="489" t="s">
        <v>9257</v>
      </c>
      <c r="B6466" s="489" t="s">
        <v>229</v>
      </c>
      <c r="C6466" s="491">
        <v>26.49</v>
      </c>
      <c r="D6466" s="492" t="s">
        <v>4090</v>
      </c>
    </row>
    <row r="6467" spans="1:4" x14ac:dyDescent="0.2">
      <c r="A6467" s="489" t="s">
        <v>9257</v>
      </c>
      <c r="B6467" s="489" t="s">
        <v>229</v>
      </c>
      <c r="C6467" s="491">
        <v>21.02</v>
      </c>
      <c r="D6467" s="492" t="s">
        <v>4090</v>
      </c>
    </row>
    <row r="6468" spans="1:4" x14ac:dyDescent="0.2">
      <c r="A6468" s="489" t="s">
        <v>9257</v>
      </c>
      <c r="B6468" s="489" t="s">
        <v>229</v>
      </c>
      <c r="C6468" s="491">
        <v>16.57</v>
      </c>
      <c r="D6468" s="492" t="s">
        <v>4090</v>
      </c>
    </row>
    <row r="6469" spans="1:4" x14ac:dyDescent="0.2">
      <c r="A6469" s="489" t="s">
        <v>9257</v>
      </c>
      <c r="B6469" s="489" t="s">
        <v>229</v>
      </c>
      <c r="C6469" s="491">
        <v>37</v>
      </c>
      <c r="D6469" s="492" t="s">
        <v>4090</v>
      </c>
    </row>
    <row r="6470" spans="1:4" x14ac:dyDescent="0.2">
      <c r="A6470" s="489" t="s">
        <v>9257</v>
      </c>
      <c r="B6470" s="489" t="s">
        <v>229</v>
      </c>
      <c r="C6470" s="491">
        <v>12.79</v>
      </c>
      <c r="D6470" s="492" t="s">
        <v>4090</v>
      </c>
    </row>
    <row r="6471" spans="1:4" x14ac:dyDescent="0.2">
      <c r="A6471" s="489" t="s">
        <v>9257</v>
      </c>
      <c r="B6471" s="489" t="s">
        <v>229</v>
      </c>
      <c r="C6471" s="491">
        <v>12.500000000000002</v>
      </c>
      <c r="D6471" s="492" t="s">
        <v>4090</v>
      </c>
    </row>
    <row r="6472" spans="1:4" x14ac:dyDescent="0.2">
      <c r="A6472" s="489" t="s">
        <v>9257</v>
      </c>
      <c r="B6472" s="489" t="s">
        <v>229</v>
      </c>
      <c r="C6472" s="491">
        <v>52.47</v>
      </c>
      <c r="D6472" s="492" t="s">
        <v>4090</v>
      </c>
    </row>
    <row r="6473" spans="1:4" x14ac:dyDescent="0.2">
      <c r="A6473" s="489" t="s">
        <v>9257</v>
      </c>
      <c r="B6473" s="489" t="s">
        <v>229</v>
      </c>
      <c r="C6473" s="491">
        <v>12.520000000000001</v>
      </c>
      <c r="D6473" s="492" t="s">
        <v>4090</v>
      </c>
    </row>
    <row r="6474" spans="1:4" x14ac:dyDescent="0.2">
      <c r="A6474" s="489" t="s">
        <v>9257</v>
      </c>
      <c r="B6474" s="489" t="s">
        <v>229</v>
      </c>
      <c r="C6474" s="491">
        <v>10.81</v>
      </c>
      <c r="D6474" s="492" t="s">
        <v>4090</v>
      </c>
    </row>
    <row r="6475" spans="1:4" x14ac:dyDescent="0.2">
      <c r="A6475" s="489" t="s">
        <v>9257</v>
      </c>
      <c r="B6475" s="489" t="s">
        <v>229</v>
      </c>
      <c r="C6475" s="491">
        <v>114.31</v>
      </c>
      <c r="D6475" s="492" t="s">
        <v>4090</v>
      </c>
    </row>
    <row r="6476" spans="1:4" x14ac:dyDescent="0.2">
      <c r="A6476" s="489" t="s">
        <v>9257</v>
      </c>
      <c r="B6476" s="489" t="s">
        <v>229</v>
      </c>
      <c r="C6476" s="491">
        <v>12.040000000000001</v>
      </c>
      <c r="D6476" s="492" t="s">
        <v>4090</v>
      </c>
    </row>
    <row r="6477" spans="1:4" x14ac:dyDescent="0.2">
      <c r="A6477" s="489" t="s">
        <v>9257</v>
      </c>
      <c r="B6477" s="489" t="s">
        <v>229</v>
      </c>
      <c r="C6477" s="491">
        <v>9.77</v>
      </c>
      <c r="D6477" s="492" t="s">
        <v>4090</v>
      </c>
    </row>
    <row r="6478" spans="1:4" x14ac:dyDescent="0.2">
      <c r="A6478" s="489" t="s">
        <v>9257</v>
      </c>
      <c r="B6478" s="489" t="s">
        <v>229</v>
      </c>
      <c r="C6478" s="491">
        <v>6.9</v>
      </c>
      <c r="D6478" s="492" t="s">
        <v>4090</v>
      </c>
    </row>
    <row r="6479" spans="1:4" x14ac:dyDescent="0.2">
      <c r="A6479" s="489" t="s">
        <v>9257</v>
      </c>
      <c r="B6479" s="489" t="s">
        <v>229</v>
      </c>
      <c r="C6479" s="491">
        <v>77.790000000000006</v>
      </c>
      <c r="D6479" s="492" t="s">
        <v>4090</v>
      </c>
    </row>
    <row r="6480" spans="1:4" x14ac:dyDescent="0.2">
      <c r="A6480" s="489" t="s">
        <v>9257</v>
      </c>
      <c r="B6480" s="489" t="s">
        <v>229</v>
      </c>
      <c r="C6480" s="491">
        <v>66.94</v>
      </c>
      <c r="D6480" s="492" t="s">
        <v>4090</v>
      </c>
    </row>
    <row r="6481" spans="1:4" x14ac:dyDescent="0.2">
      <c r="A6481" s="489" t="s">
        <v>9257</v>
      </c>
      <c r="B6481" s="489" t="s">
        <v>229</v>
      </c>
      <c r="C6481" s="491">
        <v>188.28</v>
      </c>
      <c r="D6481" s="492" t="s">
        <v>4090</v>
      </c>
    </row>
    <row r="6482" spans="1:4" x14ac:dyDescent="0.2">
      <c r="A6482" s="489" t="s">
        <v>9257</v>
      </c>
      <c r="B6482" s="489" t="s">
        <v>229</v>
      </c>
      <c r="C6482" s="491">
        <v>113.49000000000001</v>
      </c>
      <c r="D6482" s="492" t="s">
        <v>4090</v>
      </c>
    </row>
    <row r="6483" spans="1:4" x14ac:dyDescent="0.2">
      <c r="A6483" s="489" t="s">
        <v>9257</v>
      </c>
      <c r="B6483" s="489" t="s">
        <v>229</v>
      </c>
      <c r="C6483" s="491">
        <v>79.690000000000012</v>
      </c>
      <c r="D6483" s="492" t="s">
        <v>4090</v>
      </c>
    </row>
    <row r="6484" spans="1:4" x14ac:dyDescent="0.2">
      <c r="A6484" s="489" t="s">
        <v>9257</v>
      </c>
      <c r="B6484" s="489" t="s">
        <v>229</v>
      </c>
      <c r="C6484" s="491">
        <v>13.52</v>
      </c>
      <c r="D6484" s="492" t="s">
        <v>4090</v>
      </c>
    </row>
    <row r="6485" spans="1:4" x14ac:dyDescent="0.2">
      <c r="A6485" s="489" t="s">
        <v>9257</v>
      </c>
      <c r="B6485" s="489" t="s">
        <v>229</v>
      </c>
      <c r="C6485" s="491">
        <v>184.45000000000002</v>
      </c>
      <c r="D6485" s="492" t="s">
        <v>4090</v>
      </c>
    </row>
    <row r="6486" spans="1:4" x14ac:dyDescent="0.2">
      <c r="A6486" s="489" t="s">
        <v>9257</v>
      </c>
      <c r="B6486" s="489" t="s">
        <v>229</v>
      </c>
      <c r="C6486" s="491">
        <v>99.41</v>
      </c>
      <c r="D6486" s="492" t="s">
        <v>4090</v>
      </c>
    </row>
    <row r="6487" spans="1:4" x14ac:dyDescent="0.2">
      <c r="A6487" s="489" t="s">
        <v>9257</v>
      </c>
      <c r="B6487" s="489" t="s">
        <v>229</v>
      </c>
      <c r="C6487" s="491">
        <v>18.900000000000002</v>
      </c>
      <c r="D6487" s="492" t="s">
        <v>4090</v>
      </c>
    </row>
    <row r="6488" spans="1:4" x14ac:dyDescent="0.2">
      <c r="A6488" s="489" t="s">
        <v>9257</v>
      </c>
      <c r="B6488" s="489" t="s">
        <v>229</v>
      </c>
      <c r="C6488" s="491">
        <v>14.959999999999999</v>
      </c>
      <c r="D6488" s="492" t="s">
        <v>4090</v>
      </c>
    </row>
    <row r="6489" spans="1:4" x14ac:dyDescent="0.2">
      <c r="A6489" s="489" t="s">
        <v>9257</v>
      </c>
      <c r="B6489" s="489" t="s">
        <v>229</v>
      </c>
      <c r="C6489" s="491">
        <v>15.129999999999999</v>
      </c>
      <c r="D6489" s="492" t="s">
        <v>4090</v>
      </c>
    </row>
    <row r="6490" spans="1:4" x14ac:dyDescent="0.2">
      <c r="A6490" s="489" t="s">
        <v>9257</v>
      </c>
      <c r="B6490" s="489" t="s">
        <v>229</v>
      </c>
      <c r="C6490" s="491">
        <v>56.49</v>
      </c>
      <c r="D6490" s="492" t="s">
        <v>4090</v>
      </c>
    </row>
    <row r="6491" spans="1:4" x14ac:dyDescent="0.2">
      <c r="A6491" s="489" t="s">
        <v>9257</v>
      </c>
      <c r="B6491" s="489" t="s">
        <v>227</v>
      </c>
      <c r="C6491" s="491">
        <v>350.09999999999997</v>
      </c>
      <c r="D6491" s="492" t="s">
        <v>4090</v>
      </c>
    </row>
    <row r="6492" spans="1:4" x14ac:dyDescent="0.2">
      <c r="A6492" s="489" t="s">
        <v>9257</v>
      </c>
      <c r="B6492" s="489" t="s">
        <v>227</v>
      </c>
      <c r="C6492" s="491">
        <v>350.09999999999997</v>
      </c>
      <c r="D6492" s="492" t="s">
        <v>4090</v>
      </c>
    </row>
    <row r="6493" spans="1:4" x14ac:dyDescent="0.2">
      <c r="A6493" s="489" t="s">
        <v>9257</v>
      </c>
      <c r="B6493" s="489" t="s">
        <v>229</v>
      </c>
      <c r="C6493" s="491">
        <v>153.6</v>
      </c>
      <c r="D6493" s="492" t="s">
        <v>4090</v>
      </c>
    </row>
    <row r="6494" spans="1:4" x14ac:dyDescent="0.2">
      <c r="A6494" s="489" t="s">
        <v>9257</v>
      </c>
      <c r="B6494" s="489" t="s">
        <v>229</v>
      </c>
      <c r="C6494" s="491">
        <v>37.85</v>
      </c>
      <c r="D6494" s="492" t="s">
        <v>4090</v>
      </c>
    </row>
    <row r="6495" spans="1:4" x14ac:dyDescent="0.2">
      <c r="A6495" s="489" t="s">
        <v>9257</v>
      </c>
      <c r="B6495" s="489" t="s">
        <v>229</v>
      </c>
      <c r="C6495" s="491">
        <v>80.820000000000007</v>
      </c>
      <c r="D6495" s="492" t="s">
        <v>4090</v>
      </c>
    </row>
    <row r="6496" spans="1:4" x14ac:dyDescent="0.2">
      <c r="A6496" s="489" t="s">
        <v>9257</v>
      </c>
      <c r="B6496" s="489" t="s">
        <v>229</v>
      </c>
      <c r="C6496" s="491">
        <v>36.190000000000005</v>
      </c>
      <c r="D6496" s="492" t="s">
        <v>4090</v>
      </c>
    </row>
    <row r="6497" spans="1:4" x14ac:dyDescent="0.2">
      <c r="A6497" s="489" t="s">
        <v>9257</v>
      </c>
      <c r="B6497" s="489" t="s">
        <v>229</v>
      </c>
      <c r="C6497" s="491">
        <v>21.59</v>
      </c>
      <c r="D6497" s="492" t="s">
        <v>4090</v>
      </c>
    </row>
    <row r="6498" spans="1:4" x14ac:dyDescent="0.2">
      <c r="A6498" s="489" t="s">
        <v>9257</v>
      </c>
      <c r="B6498" s="489" t="s">
        <v>229</v>
      </c>
      <c r="C6498" s="491">
        <v>86.17</v>
      </c>
      <c r="D6498" s="492" t="s">
        <v>4090</v>
      </c>
    </row>
    <row r="6499" spans="1:4" x14ac:dyDescent="0.2">
      <c r="A6499" s="489" t="s">
        <v>9257</v>
      </c>
      <c r="B6499" s="489" t="s">
        <v>229</v>
      </c>
      <c r="C6499" s="491">
        <v>23.240000000000002</v>
      </c>
      <c r="D6499" s="492" t="s">
        <v>4090</v>
      </c>
    </row>
    <row r="6500" spans="1:4" x14ac:dyDescent="0.2">
      <c r="A6500" s="489" t="s">
        <v>9257</v>
      </c>
      <c r="B6500" s="489" t="s">
        <v>229</v>
      </c>
      <c r="C6500" s="491">
        <v>122.53999999999999</v>
      </c>
      <c r="D6500" s="492" t="s">
        <v>4090</v>
      </c>
    </row>
    <row r="6501" spans="1:4" x14ac:dyDescent="0.2">
      <c r="A6501" s="489" t="s">
        <v>9257</v>
      </c>
      <c r="B6501" s="489" t="s">
        <v>229</v>
      </c>
      <c r="C6501" s="491">
        <v>29.2</v>
      </c>
      <c r="D6501" s="492" t="s">
        <v>4090</v>
      </c>
    </row>
    <row r="6502" spans="1:4" x14ac:dyDescent="0.2">
      <c r="A6502" s="489" t="s">
        <v>9257</v>
      </c>
      <c r="B6502" s="489" t="s">
        <v>229</v>
      </c>
      <c r="C6502" s="491">
        <v>33.36</v>
      </c>
      <c r="D6502" s="492" t="s">
        <v>4090</v>
      </c>
    </row>
    <row r="6503" spans="1:4" x14ac:dyDescent="0.2">
      <c r="A6503" s="489" t="s">
        <v>9257</v>
      </c>
      <c r="B6503" s="489" t="s">
        <v>229</v>
      </c>
      <c r="C6503" s="491">
        <v>44.910000000000004</v>
      </c>
      <c r="D6503" s="492" t="s">
        <v>4090</v>
      </c>
    </row>
    <row r="6504" spans="1:4" x14ac:dyDescent="0.2">
      <c r="A6504" s="489" t="s">
        <v>9257</v>
      </c>
      <c r="B6504" s="489" t="s">
        <v>229</v>
      </c>
      <c r="C6504" s="491">
        <v>14.849999999999998</v>
      </c>
      <c r="D6504" s="492" t="s">
        <v>4090</v>
      </c>
    </row>
    <row r="6505" spans="1:4" x14ac:dyDescent="0.2">
      <c r="A6505" s="489" t="s">
        <v>9257</v>
      </c>
      <c r="B6505" s="489" t="s">
        <v>229</v>
      </c>
      <c r="C6505" s="491">
        <v>11.14</v>
      </c>
      <c r="D6505" s="492" t="s">
        <v>4090</v>
      </c>
    </row>
    <row r="6506" spans="1:4" x14ac:dyDescent="0.2">
      <c r="A6506" s="489" t="s">
        <v>9257</v>
      </c>
      <c r="B6506" s="489" t="s">
        <v>229</v>
      </c>
      <c r="C6506" s="491">
        <v>25.599999999999998</v>
      </c>
      <c r="D6506" s="492" t="s">
        <v>4090</v>
      </c>
    </row>
    <row r="6507" spans="1:4" x14ac:dyDescent="0.2">
      <c r="A6507" s="489" t="s">
        <v>9257</v>
      </c>
      <c r="B6507" s="489" t="s">
        <v>229</v>
      </c>
      <c r="C6507" s="491">
        <v>9.32</v>
      </c>
      <c r="D6507" s="492" t="s">
        <v>4090</v>
      </c>
    </row>
    <row r="6508" spans="1:4" x14ac:dyDescent="0.2">
      <c r="A6508" s="489" t="s">
        <v>9257</v>
      </c>
      <c r="B6508" s="489" t="s">
        <v>229</v>
      </c>
      <c r="C6508" s="491">
        <v>8.66</v>
      </c>
      <c r="D6508" s="492" t="s">
        <v>4090</v>
      </c>
    </row>
    <row r="6509" spans="1:4" x14ac:dyDescent="0.2">
      <c r="A6509" s="489" t="s">
        <v>9257</v>
      </c>
      <c r="B6509" s="489" t="s">
        <v>229</v>
      </c>
      <c r="C6509" s="491">
        <v>75.779999999999987</v>
      </c>
      <c r="D6509" s="492" t="s">
        <v>4090</v>
      </c>
    </row>
    <row r="6510" spans="1:4" x14ac:dyDescent="0.2">
      <c r="A6510" s="489" t="s">
        <v>9257</v>
      </c>
      <c r="B6510" s="489" t="s">
        <v>229</v>
      </c>
      <c r="C6510" s="491">
        <v>12.590000000000002</v>
      </c>
      <c r="D6510" s="492" t="s">
        <v>4090</v>
      </c>
    </row>
    <row r="6511" spans="1:4" x14ac:dyDescent="0.2">
      <c r="A6511" s="489" t="s">
        <v>9257</v>
      </c>
      <c r="B6511" s="489" t="s">
        <v>229</v>
      </c>
      <c r="C6511" s="491">
        <v>20.190000000000001</v>
      </c>
      <c r="D6511" s="492" t="s">
        <v>4090</v>
      </c>
    </row>
    <row r="6512" spans="1:4" x14ac:dyDescent="0.2">
      <c r="A6512" s="489" t="s">
        <v>9257</v>
      </c>
      <c r="B6512" s="489" t="s">
        <v>229</v>
      </c>
      <c r="C6512" s="491">
        <v>20.37</v>
      </c>
      <c r="D6512" s="492" t="s">
        <v>4090</v>
      </c>
    </row>
    <row r="6513" spans="1:4" x14ac:dyDescent="0.2">
      <c r="A6513" s="489" t="s">
        <v>9257</v>
      </c>
      <c r="B6513" s="489" t="s">
        <v>229</v>
      </c>
      <c r="C6513" s="491">
        <v>24.1</v>
      </c>
      <c r="D6513" s="492" t="s">
        <v>4090</v>
      </c>
    </row>
    <row r="6514" spans="1:4" x14ac:dyDescent="0.2">
      <c r="A6514" s="489" t="s">
        <v>9257</v>
      </c>
      <c r="B6514" s="489" t="s">
        <v>229</v>
      </c>
      <c r="C6514" s="491">
        <v>115.94000000000001</v>
      </c>
      <c r="D6514" s="492" t="s">
        <v>4090</v>
      </c>
    </row>
    <row r="6515" spans="1:4" x14ac:dyDescent="0.2">
      <c r="A6515" s="489" t="s">
        <v>9257</v>
      </c>
      <c r="B6515" s="489" t="s">
        <v>229</v>
      </c>
      <c r="C6515" s="491">
        <v>16.810000000000002</v>
      </c>
      <c r="D6515" s="492" t="s">
        <v>4090</v>
      </c>
    </row>
    <row r="6516" spans="1:4" x14ac:dyDescent="0.2">
      <c r="A6516" s="489" t="s">
        <v>9257</v>
      </c>
      <c r="B6516" s="489" t="s">
        <v>229</v>
      </c>
      <c r="C6516" s="491">
        <v>237.83</v>
      </c>
      <c r="D6516" s="492" t="s">
        <v>4090</v>
      </c>
    </row>
    <row r="6517" spans="1:4" x14ac:dyDescent="0.2">
      <c r="A6517" s="489" t="s">
        <v>9257</v>
      </c>
      <c r="B6517" s="489" t="s">
        <v>229</v>
      </c>
      <c r="C6517" s="491">
        <v>24.4</v>
      </c>
      <c r="D6517" s="492" t="s">
        <v>4090</v>
      </c>
    </row>
    <row r="6518" spans="1:4" x14ac:dyDescent="0.2">
      <c r="A6518" s="489" t="s">
        <v>9257</v>
      </c>
      <c r="B6518" s="489" t="s">
        <v>229</v>
      </c>
      <c r="C6518" s="491">
        <v>41.54</v>
      </c>
      <c r="D6518" s="492" t="s">
        <v>4090</v>
      </c>
    </row>
    <row r="6519" spans="1:4" x14ac:dyDescent="0.2">
      <c r="A6519" s="489" t="s">
        <v>9257</v>
      </c>
      <c r="B6519" s="489" t="s">
        <v>229</v>
      </c>
      <c r="C6519" s="491">
        <v>12.040000000000001</v>
      </c>
      <c r="D6519" s="492" t="s">
        <v>4090</v>
      </c>
    </row>
    <row r="6520" spans="1:4" x14ac:dyDescent="0.2">
      <c r="A6520" s="489" t="s">
        <v>9257</v>
      </c>
      <c r="B6520" s="489" t="s">
        <v>229</v>
      </c>
      <c r="C6520" s="491">
        <v>72.02000000000001</v>
      </c>
      <c r="D6520" s="492" t="s">
        <v>4090</v>
      </c>
    </row>
    <row r="6521" spans="1:4" x14ac:dyDescent="0.2">
      <c r="A6521" s="489" t="s">
        <v>9257</v>
      </c>
      <c r="B6521" s="489" t="s">
        <v>229</v>
      </c>
      <c r="C6521" s="491">
        <v>7.7200000000000015</v>
      </c>
      <c r="D6521" s="492" t="s">
        <v>4090</v>
      </c>
    </row>
    <row r="6522" spans="1:4" x14ac:dyDescent="0.2">
      <c r="A6522" s="489" t="s">
        <v>9257</v>
      </c>
      <c r="B6522" s="489" t="s">
        <v>229</v>
      </c>
      <c r="C6522" s="491">
        <v>156.47999999999999</v>
      </c>
      <c r="D6522" s="492" t="s">
        <v>4090</v>
      </c>
    </row>
    <row r="6523" spans="1:4" x14ac:dyDescent="0.2">
      <c r="A6523" s="489" t="s">
        <v>9257</v>
      </c>
      <c r="B6523" s="489" t="s">
        <v>229</v>
      </c>
      <c r="C6523" s="491">
        <v>13.110000000000001</v>
      </c>
      <c r="D6523" s="492" t="s">
        <v>4090</v>
      </c>
    </row>
    <row r="6524" spans="1:4" x14ac:dyDescent="0.2">
      <c r="A6524" s="489" t="s">
        <v>9257</v>
      </c>
      <c r="B6524" s="489" t="s">
        <v>229</v>
      </c>
      <c r="C6524" s="491">
        <v>75.680000000000007</v>
      </c>
      <c r="D6524" s="492" t="s">
        <v>4090</v>
      </c>
    </row>
    <row r="6525" spans="1:4" x14ac:dyDescent="0.2">
      <c r="A6525" s="489" t="s">
        <v>9257</v>
      </c>
      <c r="B6525" s="489" t="s">
        <v>229</v>
      </c>
      <c r="C6525" s="491">
        <v>113.94</v>
      </c>
      <c r="D6525" s="492" t="s">
        <v>4090</v>
      </c>
    </row>
    <row r="6526" spans="1:4" x14ac:dyDescent="0.2">
      <c r="A6526" s="489" t="s">
        <v>9257</v>
      </c>
      <c r="B6526" s="489" t="s">
        <v>229</v>
      </c>
      <c r="C6526" s="491">
        <v>90.91</v>
      </c>
      <c r="D6526" s="492" t="s">
        <v>4090</v>
      </c>
    </row>
    <row r="6527" spans="1:4" x14ac:dyDescent="0.2">
      <c r="A6527" s="489" t="s">
        <v>9257</v>
      </c>
      <c r="B6527" s="489" t="s">
        <v>229</v>
      </c>
      <c r="C6527" s="491">
        <v>89.830000000000013</v>
      </c>
      <c r="D6527" s="492" t="s">
        <v>4090</v>
      </c>
    </row>
    <row r="6528" spans="1:4" x14ac:dyDescent="0.2">
      <c r="A6528" s="489" t="s">
        <v>9257</v>
      </c>
      <c r="B6528" s="489" t="s">
        <v>229</v>
      </c>
      <c r="C6528" s="491">
        <v>29.18</v>
      </c>
      <c r="D6528" s="492" t="s">
        <v>4090</v>
      </c>
    </row>
    <row r="6529" spans="1:4" x14ac:dyDescent="0.2">
      <c r="A6529" s="489" t="s">
        <v>9257</v>
      </c>
      <c r="B6529" s="489" t="s">
        <v>229</v>
      </c>
      <c r="C6529" s="491">
        <v>42.5</v>
      </c>
      <c r="D6529" s="492" t="s">
        <v>4090</v>
      </c>
    </row>
    <row r="6530" spans="1:4" x14ac:dyDescent="0.2">
      <c r="A6530" s="489" t="s">
        <v>9257</v>
      </c>
      <c r="B6530" s="489" t="s">
        <v>229</v>
      </c>
      <c r="C6530" s="491">
        <v>22.830000000000002</v>
      </c>
      <c r="D6530" s="492" t="s">
        <v>4090</v>
      </c>
    </row>
    <row r="6531" spans="1:4" x14ac:dyDescent="0.2">
      <c r="A6531" s="489" t="s">
        <v>9257</v>
      </c>
      <c r="B6531" s="489" t="s">
        <v>229</v>
      </c>
      <c r="C6531" s="491">
        <v>10.860000000000001</v>
      </c>
      <c r="D6531" s="492" t="s">
        <v>4090</v>
      </c>
    </row>
    <row r="6532" spans="1:4" x14ac:dyDescent="0.2">
      <c r="A6532" s="489" t="s">
        <v>9257</v>
      </c>
      <c r="B6532" s="489" t="s">
        <v>229</v>
      </c>
      <c r="C6532" s="491">
        <v>36.590000000000003</v>
      </c>
      <c r="D6532" s="492" t="s">
        <v>4090</v>
      </c>
    </row>
    <row r="6533" spans="1:4" x14ac:dyDescent="0.2">
      <c r="A6533" s="489" t="s">
        <v>9257</v>
      </c>
      <c r="B6533" s="489" t="s">
        <v>229</v>
      </c>
      <c r="C6533" s="491">
        <v>16.37</v>
      </c>
      <c r="D6533" s="492" t="s">
        <v>4090</v>
      </c>
    </row>
    <row r="6534" spans="1:4" x14ac:dyDescent="0.2">
      <c r="A6534" s="489" t="s">
        <v>9257</v>
      </c>
      <c r="B6534" s="489" t="s">
        <v>229</v>
      </c>
      <c r="C6534" s="491">
        <v>232.57</v>
      </c>
      <c r="D6534" s="492" t="s">
        <v>4090</v>
      </c>
    </row>
    <row r="6535" spans="1:4" x14ac:dyDescent="0.2">
      <c r="A6535" s="489" t="s">
        <v>9257</v>
      </c>
      <c r="B6535" s="489" t="s">
        <v>229</v>
      </c>
      <c r="C6535" s="491">
        <v>11.14</v>
      </c>
      <c r="D6535" s="492" t="s">
        <v>4090</v>
      </c>
    </row>
    <row r="6536" spans="1:4" x14ac:dyDescent="0.2">
      <c r="A6536" s="489" t="s">
        <v>9257</v>
      </c>
      <c r="B6536" s="489" t="s">
        <v>229</v>
      </c>
      <c r="C6536" s="491">
        <v>8.23</v>
      </c>
      <c r="D6536" s="492" t="s">
        <v>4090</v>
      </c>
    </row>
    <row r="6537" spans="1:4" x14ac:dyDescent="0.2">
      <c r="A6537" s="489" t="s">
        <v>9257</v>
      </c>
      <c r="B6537" s="489" t="s">
        <v>229</v>
      </c>
      <c r="C6537" s="491">
        <v>21.200000000000003</v>
      </c>
      <c r="D6537" s="492" t="s">
        <v>4090</v>
      </c>
    </row>
    <row r="6538" spans="1:4" x14ac:dyDescent="0.2">
      <c r="A6538" s="489" t="s">
        <v>9257</v>
      </c>
      <c r="B6538" s="489" t="s">
        <v>229</v>
      </c>
      <c r="C6538" s="491">
        <v>32.44</v>
      </c>
      <c r="D6538" s="492" t="s">
        <v>4090</v>
      </c>
    </row>
    <row r="6539" spans="1:4" x14ac:dyDescent="0.2">
      <c r="A6539" s="489" t="s">
        <v>9257</v>
      </c>
      <c r="B6539" s="489" t="s">
        <v>229</v>
      </c>
      <c r="C6539" s="491">
        <v>17.130000000000003</v>
      </c>
      <c r="D6539" s="492" t="s">
        <v>4090</v>
      </c>
    </row>
    <row r="6540" spans="1:4" x14ac:dyDescent="0.2">
      <c r="A6540" s="489" t="s">
        <v>9257</v>
      </c>
      <c r="B6540" s="489" t="s">
        <v>229</v>
      </c>
      <c r="C6540" s="491">
        <v>14.829999999999998</v>
      </c>
      <c r="D6540" s="492" t="s">
        <v>4090</v>
      </c>
    </row>
    <row r="6541" spans="1:4" x14ac:dyDescent="0.2">
      <c r="A6541" s="489" t="s">
        <v>9257</v>
      </c>
      <c r="B6541" s="489" t="s">
        <v>229</v>
      </c>
      <c r="C6541" s="491">
        <v>30.51</v>
      </c>
      <c r="D6541" s="492" t="s">
        <v>4090</v>
      </c>
    </row>
    <row r="6542" spans="1:4" x14ac:dyDescent="0.2">
      <c r="A6542" s="489" t="s">
        <v>9257</v>
      </c>
      <c r="B6542" s="489" t="s">
        <v>229</v>
      </c>
      <c r="C6542" s="491">
        <v>13.700000000000001</v>
      </c>
      <c r="D6542" s="492" t="s">
        <v>4090</v>
      </c>
    </row>
    <row r="6543" spans="1:4" x14ac:dyDescent="0.2">
      <c r="A6543" s="489" t="s">
        <v>9257</v>
      </c>
      <c r="B6543" s="489" t="s">
        <v>229</v>
      </c>
      <c r="C6543" s="491">
        <v>13.95</v>
      </c>
      <c r="D6543" s="492" t="s">
        <v>4090</v>
      </c>
    </row>
    <row r="6544" spans="1:4" x14ac:dyDescent="0.2">
      <c r="A6544" s="489" t="s">
        <v>9257</v>
      </c>
      <c r="B6544" s="489" t="s">
        <v>229</v>
      </c>
      <c r="C6544" s="491">
        <v>11.589999999999998</v>
      </c>
      <c r="D6544" s="492" t="s">
        <v>4090</v>
      </c>
    </row>
    <row r="6545" spans="1:4" x14ac:dyDescent="0.2">
      <c r="A6545" s="489" t="s">
        <v>9257</v>
      </c>
      <c r="B6545" s="489" t="s">
        <v>229</v>
      </c>
      <c r="C6545" s="491">
        <v>82.3</v>
      </c>
      <c r="D6545" s="492" t="s">
        <v>4090</v>
      </c>
    </row>
    <row r="6546" spans="1:4" x14ac:dyDescent="0.2">
      <c r="A6546" s="489" t="s">
        <v>9257</v>
      </c>
      <c r="B6546" s="489" t="s">
        <v>229</v>
      </c>
      <c r="C6546" s="491">
        <v>99.47</v>
      </c>
      <c r="D6546" s="492" t="s">
        <v>4090</v>
      </c>
    </row>
    <row r="6547" spans="1:4" x14ac:dyDescent="0.2">
      <c r="A6547" s="489" t="s">
        <v>9257</v>
      </c>
      <c r="B6547" s="489" t="s">
        <v>229</v>
      </c>
      <c r="C6547" s="491">
        <v>9.0400000000000009</v>
      </c>
      <c r="D6547" s="492" t="s">
        <v>4090</v>
      </c>
    </row>
    <row r="6548" spans="1:4" x14ac:dyDescent="0.2">
      <c r="A6548" s="489" t="s">
        <v>9257</v>
      </c>
      <c r="B6548" s="489" t="s">
        <v>229</v>
      </c>
      <c r="C6548" s="491">
        <v>17.510000000000002</v>
      </c>
      <c r="D6548" s="492" t="s">
        <v>4090</v>
      </c>
    </row>
    <row r="6549" spans="1:4" x14ac:dyDescent="0.2">
      <c r="A6549" s="489" t="s">
        <v>9257</v>
      </c>
      <c r="B6549" s="489" t="s">
        <v>229</v>
      </c>
      <c r="C6549" s="491">
        <v>6.0000000000000009</v>
      </c>
      <c r="D6549" s="492" t="s">
        <v>4090</v>
      </c>
    </row>
    <row r="6550" spans="1:4" x14ac:dyDescent="0.2">
      <c r="A6550" s="489" t="s">
        <v>9257</v>
      </c>
      <c r="B6550" s="489" t="s">
        <v>229</v>
      </c>
      <c r="C6550" s="491">
        <v>17.649999999999999</v>
      </c>
      <c r="D6550" s="492" t="s">
        <v>4090</v>
      </c>
    </row>
    <row r="6551" spans="1:4" x14ac:dyDescent="0.2">
      <c r="A6551" s="489" t="s">
        <v>9257</v>
      </c>
      <c r="B6551" s="489" t="s">
        <v>229</v>
      </c>
      <c r="C6551" s="491">
        <v>9.65</v>
      </c>
      <c r="D6551" s="492" t="s">
        <v>4090</v>
      </c>
    </row>
    <row r="6552" spans="1:4" x14ac:dyDescent="0.2">
      <c r="A6552" s="489" t="s">
        <v>9257</v>
      </c>
      <c r="B6552" s="489" t="s">
        <v>229</v>
      </c>
      <c r="C6552" s="491">
        <v>16.07</v>
      </c>
      <c r="D6552" s="492" t="s">
        <v>4090</v>
      </c>
    </row>
    <row r="6553" spans="1:4" x14ac:dyDescent="0.2">
      <c r="A6553" s="489" t="s">
        <v>9257</v>
      </c>
      <c r="B6553" s="489" t="s">
        <v>229</v>
      </c>
      <c r="C6553" s="491">
        <v>26.07</v>
      </c>
      <c r="D6553" s="492" t="s">
        <v>4090</v>
      </c>
    </row>
    <row r="6554" spans="1:4" x14ac:dyDescent="0.2">
      <c r="A6554" s="489" t="s">
        <v>9257</v>
      </c>
      <c r="B6554" s="489" t="s">
        <v>229</v>
      </c>
      <c r="C6554" s="491">
        <v>65.2</v>
      </c>
      <c r="D6554" s="492" t="s">
        <v>4090</v>
      </c>
    </row>
    <row r="6555" spans="1:4" x14ac:dyDescent="0.2">
      <c r="A6555" s="489" t="s">
        <v>9257</v>
      </c>
      <c r="B6555" s="489" t="s">
        <v>229</v>
      </c>
      <c r="C6555" s="491">
        <v>18.28</v>
      </c>
      <c r="D6555" s="492" t="s">
        <v>4090</v>
      </c>
    </row>
    <row r="6556" spans="1:4" x14ac:dyDescent="0.2">
      <c r="A6556" s="489" t="s">
        <v>9257</v>
      </c>
      <c r="B6556" s="489" t="s">
        <v>229</v>
      </c>
      <c r="C6556" s="491">
        <v>58.05</v>
      </c>
      <c r="D6556" s="492" t="s">
        <v>4090</v>
      </c>
    </row>
    <row r="6557" spans="1:4" x14ac:dyDescent="0.2">
      <c r="A6557" s="489" t="s">
        <v>9257</v>
      </c>
      <c r="B6557" s="489" t="s">
        <v>229</v>
      </c>
      <c r="C6557" s="491">
        <v>14.04</v>
      </c>
      <c r="D6557" s="492" t="s">
        <v>4090</v>
      </c>
    </row>
    <row r="6558" spans="1:4" x14ac:dyDescent="0.2">
      <c r="A6558" s="489" t="s">
        <v>9257</v>
      </c>
      <c r="B6558" s="489" t="s">
        <v>229</v>
      </c>
      <c r="C6558" s="491">
        <v>13.690000000000001</v>
      </c>
      <c r="D6558" s="492" t="s">
        <v>4090</v>
      </c>
    </row>
    <row r="6559" spans="1:4" x14ac:dyDescent="0.2">
      <c r="A6559" s="489" t="s">
        <v>9257</v>
      </c>
      <c r="B6559" s="489" t="s">
        <v>229</v>
      </c>
      <c r="C6559" s="491">
        <v>21.74</v>
      </c>
      <c r="D6559" s="492" t="s">
        <v>4090</v>
      </c>
    </row>
    <row r="6560" spans="1:4" x14ac:dyDescent="0.2">
      <c r="A6560" s="489" t="s">
        <v>9257</v>
      </c>
      <c r="B6560" s="489" t="s">
        <v>229</v>
      </c>
      <c r="C6560" s="491">
        <v>25.650000000000002</v>
      </c>
      <c r="D6560" s="492" t="s">
        <v>4090</v>
      </c>
    </row>
    <row r="6561" spans="1:4" x14ac:dyDescent="0.2">
      <c r="A6561" s="489" t="s">
        <v>9257</v>
      </c>
      <c r="B6561" s="489" t="s">
        <v>229</v>
      </c>
      <c r="C6561" s="491">
        <v>96.570000000000007</v>
      </c>
      <c r="D6561" s="492" t="s">
        <v>4090</v>
      </c>
    </row>
    <row r="6562" spans="1:4" x14ac:dyDescent="0.2">
      <c r="A6562" s="489" t="s">
        <v>9257</v>
      </c>
      <c r="B6562" s="489" t="s">
        <v>229</v>
      </c>
      <c r="C6562" s="491">
        <v>58.25</v>
      </c>
      <c r="D6562" s="492" t="s">
        <v>4090</v>
      </c>
    </row>
    <row r="6563" spans="1:4" x14ac:dyDescent="0.2">
      <c r="A6563" s="489" t="s">
        <v>9257</v>
      </c>
      <c r="B6563" s="489" t="s">
        <v>229</v>
      </c>
      <c r="C6563" s="491">
        <v>13.84</v>
      </c>
      <c r="D6563" s="492" t="s">
        <v>4090</v>
      </c>
    </row>
    <row r="6564" spans="1:4" x14ac:dyDescent="0.2">
      <c r="A6564" s="489" t="s">
        <v>9257</v>
      </c>
      <c r="B6564" s="489" t="s">
        <v>229</v>
      </c>
      <c r="C6564" s="491">
        <v>10.74</v>
      </c>
      <c r="D6564" s="492" t="s">
        <v>4090</v>
      </c>
    </row>
    <row r="6565" spans="1:4" x14ac:dyDescent="0.2">
      <c r="A6565" s="489" t="s">
        <v>9257</v>
      </c>
      <c r="B6565" s="489" t="s">
        <v>229</v>
      </c>
      <c r="C6565" s="491">
        <v>18.75</v>
      </c>
      <c r="D6565" s="492" t="s">
        <v>4090</v>
      </c>
    </row>
    <row r="6566" spans="1:4" x14ac:dyDescent="0.2">
      <c r="A6566" s="489" t="s">
        <v>9257</v>
      </c>
      <c r="B6566" s="489" t="s">
        <v>229</v>
      </c>
      <c r="C6566" s="491">
        <v>36.429999999999993</v>
      </c>
      <c r="D6566" s="492" t="s">
        <v>4090</v>
      </c>
    </row>
    <row r="6567" spans="1:4" x14ac:dyDescent="0.2">
      <c r="A6567" s="489" t="s">
        <v>9257</v>
      </c>
      <c r="B6567" s="489" t="s">
        <v>229</v>
      </c>
      <c r="C6567" s="491">
        <v>9.77</v>
      </c>
      <c r="D6567" s="492" t="s">
        <v>4090</v>
      </c>
    </row>
    <row r="6568" spans="1:4" x14ac:dyDescent="0.2">
      <c r="A6568" s="489" t="s">
        <v>9257</v>
      </c>
      <c r="B6568" s="489" t="s">
        <v>229</v>
      </c>
      <c r="C6568" s="491">
        <v>33.120000000000005</v>
      </c>
      <c r="D6568" s="492" t="s">
        <v>4090</v>
      </c>
    </row>
    <row r="6569" spans="1:4" x14ac:dyDescent="0.2">
      <c r="A6569" s="489" t="s">
        <v>9257</v>
      </c>
      <c r="B6569" s="489" t="s">
        <v>229</v>
      </c>
      <c r="C6569" s="491">
        <v>19.46</v>
      </c>
      <c r="D6569" s="492" t="s">
        <v>4090</v>
      </c>
    </row>
    <row r="6570" spans="1:4" x14ac:dyDescent="0.2">
      <c r="A6570" s="489" t="s">
        <v>9257</v>
      </c>
      <c r="B6570" s="489" t="s">
        <v>229</v>
      </c>
      <c r="C6570" s="491">
        <v>9.74</v>
      </c>
      <c r="D6570" s="492" t="s">
        <v>4090</v>
      </c>
    </row>
    <row r="6571" spans="1:4" x14ac:dyDescent="0.2">
      <c r="A6571" s="489" t="s">
        <v>9257</v>
      </c>
      <c r="B6571" s="489" t="s">
        <v>229</v>
      </c>
      <c r="C6571" s="491">
        <v>107.34</v>
      </c>
      <c r="D6571" s="492" t="s">
        <v>4090</v>
      </c>
    </row>
    <row r="6572" spans="1:4" x14ac:dyDescent="0.2">
      <c r="A6572" s="489" t="s">
        <v>9257</v>
      </c>
      <c r="B6572" s="489" t="s">
        <v>229</v>
      </c>
      <c r="C6572" s="491">
        <v>28.060000000000002</v>
      </c>
      <c r="D6572" s="492" t="s">
        <v>4090</v>
      </c>
    </row>
    <row r="6573" spans="1:4" x14ac:dyDescent="0.2">
      <c r="A6573" s="489" t="s">
        <v>9257</v>
      </c>
      <c r="B6573" s="489" t="s">
        <v>229</v>
      </c>
      <c r="C6573" s="491">
        <v>19.909999999999997</v>
      </c>
      <c r="D6573" s="492" t="s">
        <v>4090</v>
      </c>
    </row>
    <row r="6574" spans="1:4" x14ac:dyDescent="0.2">
      <c r="A6574" s="489" t="s">
        <v>9257</v>
      </c>
      <c r="B6574" s="489" t="s">
        <v>229</v>
      </c>
      <c r="C6574" s="491">
        <v>11.709999999999999</v>
      </c>
      <c r="D6574" s="492" t="s">
        <v>4090</v>
      </c>
    </row>
    <row r="6575" spans="1:4" x14ac:dyDescent="0.2">
      <c r="A6575" s="489" t="s">
        <v>9257</v>
      </c>
      <c r="B6575" s="489" t="s">
        <v>229</v>
      </c>
      <c r="C6575" s="491">
        <v>57.56</v>
      </c>
      <c r="D6575" s="492" t="s">
        <v>4090</v>
      </c>
    </row>
    <row r="6576" spans="1:4" x14ac:dyDescent="0.2">
      <c r="A6576" s="489" t="s">
        <v>9257</v>
      </c>
      <c r="B6576" s="489" t="s">
        <v>229</v>
      </c>
      <c r="C6576" s="491">
        <v>32.540000000000006</v>
      </c>
      <c r="D6576" s="492" t="s">
        <v>4090</v>
      </c>
    </row>
    <row r="6577" spans="1:4" x14ac:dyDescent="0.2">
      <c r="A6577" s="489" t="s">
        <v>9257</v>
      </c>
      <c r="B6577" s="489" t="s">
        <v>229</v>
      </c>
      <c r="C6577" s="491">
        <v>23.6</v>
      </c>
      <c r="D6577" s="492" t="s">
        <v>4090</v>
      </c>
    </row>
    <row r="6578" spans="1:4" x14ac:dyDescent="0.2">
      <c r="A6578" s="489" t="s">
        <v>9257</v>
      </c>
      <c r="B6578" s="489" t="s">
        <v>229</v>
      </c>
      <c r="C6578" s="491">
        <v>24.27</v>
      </c>
      <c r="D6578" s="492" t="s">
        <v>4090</v>
      </c>
    </row>
    <row r="6579" spans="1:4" x14ac:dyDescent="0.2">
      <c r="A6579" s="489" t="s">
        <v>9257</v>
      </c>
      <c r="B6579" s="489" t="s">
        <v>229</v>
      </c>
      <c r="C6579" s="491">
        <v>21.6</v>
      </c>
      <c r="D6579" s="492" t="s">
        <v>4090</v>
      </c>
    </row>
    <row r="6580" spans="1:4" x14ac:dyDescent="0.2">
      <c r="A6580" s="489" t="s">
        <v>9257</v>
      </c>
      <c r="B6580" s="489" t="s">
        <v>229</v>
      </c>
      <c r="C6580" s="491">
        <v>12.7</v>
      </c>
      <c r="D6580" s="492" t="s">
        <v>4090</v>
      </c>
    </row>
    <row r="6581" spans="1:4" x14ac:dyDescent="0.2">
      <c r="A6581" s="489" t="s">
        <v>9257</v>
      </c>
      <c r="B6581" s="489" t="s">
        <v>229</v>
      </c>
      <c r="C6581" s="491">
        <v>13.4</v>
      </c>
      <c r="D6581" s="492" t="s">
        <v>4090</v>
      </c>
    </row>
    <row r="6582" spans="1:4" x14ac:dyDescent="0.2">
      <c r="A6582" s="489" t="s">
        <v>9257</v>
      </c>
      <c r="B6582" s="489" t="s">
        <v>229</v>
      </c>
      <c r="C6582" s="491">
        <v>109.03</v>
      </c>
      <c r="D6582" s="492" t="s">
        <v>4090</v>
      </c>
    </row>
    <row r="6583" spans="1:4" x14ac:dyDescent="0.2">
      <c r="A6583" s="489" t="s">
        <v>9257</v>
      </c>
      <c r="B6583" s="489" t="s">
        <v>229</v>
      </c>
      <c r="C6583" s="491">
        <v>46.92</v>
      </c>
      <c r="D6583" s="492" t="s">
        <v>4090</v>
      </c>
    </row>
    <row r="6584" spans="1:4" x14ac:dyDescent="0.2">
      <c r="A6584" s="489" t="s">
        <v>9257</v>
      </c>
      <c r="B6584" s="489" t="s">
        <v>229</v>
      </c>
      <c r="C6584" s="491">
        <v>35.949999999999996</v>
      </c>
      <c r="D6584" s="492" t="s">
        <v>4090</v>
      </c>
    </row>
    <row r="6585" spans="1:4" x14ac:dyDescent="0.2">
      <c r="A6585" s="489" t="s">
        <v>9257</v>
      </c>
      <c r="B6585" s="489" t="s">
        <v>229</v>
      </c>
      <c r="C6585" s="491">
        <v>7.58</v>
      </c>
      <c r="D6585" s="492" t="s">
        <v>4090</v>
      </c>
    </row>
    <row r="6586" spans="1:4" x14ac:dyDescent="0.2">
      <c r="A6586" s="489" t="s">
        <v>9257</v>
      </c>
      <c r="B6586" s="489" t="s">
        <v>229</v>
      </c>
      <c r="C6586" s="491">
        <v>39.630000000000003</v>
      </c>
      <c r="D6586" s="492" t="s">
        <v>4090</v>
      </c>
    </row>
    <row r="6587" spans="1:4" x14ac:dyDescent="0.2">
      <c r="A6587" s="489" t="s">
        <v>9257</v>
      </c>
      <c r="B6587" s="489" t="s">
        <v>229</v>
      </c>
      <c r="C6587" s="491">
        <v>5.17</v>
      </c>
      <c r="D6587" s="492" t="s">
        <v>4090</v>
      </c>
    </row>
    <row r="6588" spans="1:4" x14ac:dyDescent="0.2">
      <c r="A6588" s="489" t="s">
        <v>9257</v>
      </c>
      <c r="B6588" s="489" t="s">
        <v>229</v>
      </c>
      <c r="C6588" s="491">
        <v>28.509999999999998</v>
      </c>
      <c r="D6588" s="492" t="s">
        <v>4090</v>
      </c>
    </row>
    <row r="6589" spans="1:4" x14ac:dyDescent="0.2">
      <c r="A6589" s="489" t="s">
        <v>9257</v>
      </c>
      <c r="B6589" s="489" t="s">
        <v>229</v>
      </c>
      <c r="C6589" s="491">
        <v>13.89</v>
      </c>
      <c r="D6589" s="492" t="s">
        <v>4090</v>
      </c>
    </row>
    <row r="6590" spans="1:4" x14ac:dyDescent="0.2">
      <c r="A6590" s="489" t="s">
        <v>9257</v>
      </c>
      <c r="B6590" s="489" t="s">
        <v>229</v>
      </c>
      <c r="C6590" s="491">
        <v>27.92</v>
      </c>
      <c r="D6590" s="492" t="s">
        <v>4090</v>
      </c>
    </row>
    <row r="6591" spans="1:4" x14ac:dyDescent="0.2">
      <c r="A6591" s="489" t="s">
        <v>9257</v>
      </c>
      <c r="B6591" s="489" t="s">
        <v>229</v>
      </c>
      <c r="C6591" s="491">
        <v>14.9</v>
      </c>
      <c r="D6591" s="492" t="s">
        <v>4090</v>
      </c>
    </row>
    <row r="6592" spans="1:4" x14ac:dyDescent="0.2">
      <c r="A6592" s="489" t="s">
        <v>9257</v>
      </c>
      <c r="B6592" s="489" t="s">
        <v>229</v>
      </c>
      <c r="C6592" s="491">
        <v>31.839999999999996</v>
      </c>
      <c r="D6592" s="492" t="s">
        <v>4090</v>
      </c>
    </row>
    <row r="6593" spans="1:4" x14ac:dyDescent="0.2">
      <c r="A6593" s="489" t="s">
        <v>9257</v>
      </c>
      <c r="B6593" s="489" t="s">
        <v>229</v>
      </c>
      <c r="C6593" s="491">
        <v>16.68</v>
      </c>
      <c r="D6593" s="492" t="s">
        <v>4090</v>
      </c>
    </row>
    <row r="6594" spans="1:4" x14ac:dyDescent="0.2">
      <c r="A6594" s="489" t="s">
        <v>9257</v>
      </c>
      <c r="B6594" s="489" t="s">
        <v>229</v>
      </c>
      <c r="C6594" s="491">
        <v>10.34</v>
      </c>
      <c r="D6594" s="492" t="s">
        <v>4090</v>
      </c>
    </row>
    <row r="6595" spans="1:4" x14ac:dyDescent="0.2">
      <c r="A6595" s="489" t="s">
        <v>9257</v>
      </c>
      <c r="B6595" s="489" t="s">
        <v>229</v>
      </c>
      <c r="C6595" s="491">
        <v>14.47</v>
      </c>
      <c r="D6595" s="492" t="s">
        <v>4090</v>
      </c>
    </row>
    <row r="6596" spans="1:4" x14ac:dyDescent="0.2">
      <c r="A6596" s="489" t="s">
        <v>9257</v>
      </c>
      <c r="B6596" s="489" t="s">
        <v>229</v>
      </c>
      <c r="C6596" s="491">
        <v>22.209999999999997</v>
      </c>
      <c r="D6596" s="492" t="s">
        <v>4090</v>
      </c>
    </row>
    <row r="6597" spans="1:4" x14ac:dyDescent="0.2">
      <c r="A6597" s="489" t="s">
        <v>9257</v>
      </c>
      <c r="B6597" s="489" t="s">
        <v>229</v>
      </c>
      <c r="C6597" s="491">
        <v>14.390000000000002</v>
      </c>
      <c r="D6597" s="492" t="s">
        <v>4090</v>
      </c>
    </row>
    <row r="6598" spans="1:4" x14ac:dyDescent="0.2">
      <c r="A6598" s="489" t="s">
        <v>9257</v>
      </c>
      <c r="B6598" s="489" t="s">
        <v>229</v>
      </c>
      <c r="C6598" s="491">
        <v>8.86</v>
      </c>
      <c r="D6598" s="492" t="s">
        <v>4090</v>
      </c>
    </row>
    <row r="6599" spans="1:4" x14ac:dyDescent="0.2">
      <c r="A6599" s="489" t="s">
        <v>9257</v>
      </c>
      <c r="B6599" s="489" t="s">
        <v>229</v>
      </c>
      <c r="C6599" s="491">
        <v>30.45</v>
      </c>
      <c r="D6599" s="492" t="s">
        <v>4090</v>
      </c>
    </row>
    <row r="6600" spans="1:4" x14ac:dyDescent="0.2">
      <c r="A6600" s="489" t="s">
        <v>9257</v>
      </c>
      <c r="B6600" s="489" t="s">
        <v>229</v>
      </c>
      <c r="C6600" s="491">
        <v>66</v>
      </c>
      <c r="D6600" s="492" t="s">
        <v>4090</v>
      </c>
    </row>
    <row r="6601" spans="1:4" x14ac:dyDescent="0.2">
      <c r="A6601" s="489" t="s">
        <v>9257</v>
      </c>
      <c r="B6601" s="489" t="s">
        <v>229</v>
      </c>
      <c r="C6601" s="491">
        <v>84.51</v>
      </c>
      <c r="D6601" s="492" t="s">
        <v>4090</v>
      </c>
    </row>
    <row r="6602" spans="1:4" x14ac:dyDescent="0.2">
      <c r="A6602" s="489" t="s">
        <v>9257</v>
      </c>
      <c r="B6602" s="489" t="s">
        <v>229</v>
      </c>
      <c r="C6602" s="491">
        <v>125.79999999999998</v>
      </c>
      <c r="D6602" s="492" t="s">
        <v>4090</v>
      </c>
    </row>
    <row r="6603" spans="1:4" x14ac:dyDescent="0.2">
      <c r="A6603" s="489" t="s">
        <v>9257</v>
      </c>
      <c r="B6603" s="489" t="s">
        <v>229</v>
      </c>
      <c r="C6603" s="491">
        <v>28.81</v>
      </c>
      <c r="D6603" s="492" t="s">
        <v>4090</v>
      </c>
    </row>
    <row r="6604" spans="1:4" x14ac:dyDescent="0.2">
      <c r="A6604" s="489" t="s">
        <v>9257</v>
      </c>
      <c r="B6604" s="489" t="s">
        <v>229</v>
      </c>
      <c r="C6604" s="491">
        <v>34.97</v>
      </c>
      <c r="D6604" s="492" t="s">
        <v>4090</v>
      </c>
    </row>
    <row r="6605" spans="1:4" x14ac:dyDescent="0.2">
      <c r="A6605" s="489" t="s">
        <v>9257</v>
      </c>
      <c r="B6605" s="489" t="s">
        <v>229</v>
      </c>
      <c r="C6605" s="491">
        <v>171.84000000000003</v>
      </c>
      <c r="D6605" s="492" t="s">
        <v>4090</v>
      </c>
    </row>
    <row r="6606" spans="1:4" x14ac:dyDescent="0.2">
      <c r="A6606" s="489" t="s">
        <v>9257</v>
      </c>
      <c r="B6606" s="489" t="s">
        <v>229</v>
      </c>
      <c r="C6606" s="491">
        <v>124.43</v>
      </c>
      <c r="D6606" s="492" t="s">
        <v>4090</v>
      </c>
    </row>
    <row r="6607" spans="1:4" x14ac:dyDescent="0.2">
      <c r="A6607" s="489" t="s">
        <v>9257</v>
      </c>
      <c r="B6607" s="489" t="s">
        <v>229</v>
      </c>
      <c r="C6607" s="491">
        <v>26.9</v>
      </c>
      <c r="D6607" s="492" t="s">
        <v>4090</v>
      </c>
    </row>
    <row r="6608" spans="1:4" x14ac:dyDescent="0.2">
      <c r="A6608" s="489" t="s">
        <v>9257</v>
      </c>
      <c r="B6608" s="489" t="s">
        <v>229</v>
      </c>
      <c r="C6608" s="491">
        <v>4.46</v>
      </c>
      <c r="D6608" s="492" t="s">
        <v>4090</v>
      </c>
    </row>
    <row r="6609" spans="1:4" x14ac:dyDescent="0.2">
      <c r="A6609" s="489" t="s">
        <v>9257</v>
      </c>
      <c r="B6609" s="489" t="s">
        <v>229</v>
      </c>
      <c r="C6609" s="491">
        <v>56.99</v>
      </c>
      <c r="D6609" s="492" t="s">
        <v>4090</v>
      </c>
    </row>
    <row r="6610" spans="1:4" x14ac:dyDescent="0.2">
      <c r="A6610" s="489" t="s">
        <v>9257</v>
      </c>
      <c r="B6610" s="489" t="s">
        <v>229</v>
      </c>
      <c r="C6610" s="491">
        <v>17.18</v>
      </c>
      <c r="D6610" s="492" t="s">
        <v>4090</v>
      </c>
    </row>
    <row r="6611" spans="1:4" x14ac:dyDescent="0.2">
      <c r="A6611" s="489" t="s">
        <v>9257</v>
      </c>
      <c r="B6611" s="489" t="s">
        <v>229</v>
      </c>
      <c r="C6611" s="491">
        <v>14.219999999999999</v>
      </c>
      <c r="D6611" s="492" t="s">
        <v>4090</v>
      </c>
    </row>
    <row r="6612" spans="1:4" x14ac:dyDescent="0.2">
      <c r="A6612" s="489" t="s">
        <v>9257</v>
      </c>
      <c r="B6612" s="489" t="s">
        <v>229</v>
      </c>
      <c r="C6612" s="491">
        <v>17.68</v>
      </c>
      <c r="D6612" s="492" t="s">
        <v>4090</v>
      </c>
    </row>
    <row r="6613" spans="1:4" x14ac:dyDescent="0.2">
      <c r="A6613" s="489" t="s">
        <v>9257</v>
      </c>
      <c r="B6613" s="489" t="s">
        <v>229</v>
      </c>
      <c r="C6613" s="491">
        <v>125.83000000000001</v>
      </c>
      <c r="D6613" s="492" t="s">
        <v>4090</v>
      </c>
    </row>
    <row r="6614" spans="1:4" x14ac:dyDescent="0.2">
      <c r="A6614" s="489" t="s">
        <v>9257</v>
      </c>
      <c r="B6614" s="489" t="s">
        <v>229</v>
      </c>
      <c r="C6614" s="491">
        <v>13.230000000000002</v>
      </c>
      <c r="D6614" s="492" t="s">
        <v>4090</v>
      </c>
    </row>
    <row r="6615" spans="1:4" x14ac:dyDescent="0.2">
      <c r="A6615" s="489" t="s">
        <v>9257</v>
      </c>
      <c r="B6615" s="489" t="s">
        <v>229</v>
      </c>
      <c r="C6615" s="491">
        <v>68.599999999999994</v>
      </c>
      <c r="D6615" s="492" t="s">
        <v>4090</v>
      </c>
    </row>
    <row r="6616" spans="1:4" x14ac:dyDescent="0.2">
      <c r="A6616" s="489" t="s">
        <v>9257</v>
      </c>
      <c r="B6616" s="489" t="s">
        <v>229</v>
      </c>
      <c r="C6616" s="491">
        <v>23.089999999999996</v>
      </c>
      <c r="D6616" s="492" t="s">
        <v>4090</v>
      </c>
    </row>
    <row r="6617" spans="1:4" x14ac:dyDescent="0.2">
      <c r="A6617" s="489" t="s">
        <v>9257</v>
      </c>
      <c r="B6617" s="489" t="s">
        <v>229</v>
      </c>
      <c r="C6617" s="491">
        <v>31.39</v>
      </c>
      <c r="D6617" s="492" t="s">
        <v>4090</v>
      </c>
    </row>
    <row r="6618" spans="1:4" x14ac:dyDescent="0.2">
      <c r="A6618" s="489" t="s">
        <v>9257</v>
      </c>
      <c r="B6618" s="489" t="s">
        <v>229</v>
      </c>
      <c r="C6618" s="491">
        <v>108.08</v>
      </c>
      <c r="D6618" s="492" t="s">
        <v>4090</v>
      </c>
    </row>
    <row r="6619" spans="1:4" x14ac:dyDescent="0.2">
      <c r="A6619" s="489" t="s">
        <v>9257</v>
      </c>
      <c r="B6619" s="489" t="s">
        <v>229</v>
      </c>
      <c r="C6619" s="491">
        <v>17.03</v>
      </c>
      <c r="D6619" s="492" t="s">
        <v>4090</v>
      </c>
    </row>
    <row r="6620" spans="1:4" x14ac:dyDescent="0.2">
      <c r="A6620" s="489" t="s">
        <v>9257</v>
      </c>
      <c r="B6620" s="489" t="s">
        <v>229</v>
      </c>
      <c r="C6620" s="491">
        <v>9.58</v>
      </c>
      <c r="D6620" s="492" t="s">
        <v>4090</v>
      </c>
    </row>
    <row r="6621" spans="1:4" x14ac:dyDescent="0.2">
      <c r="A6621" s="489" t="s">
        <v>9257</v>
      </c>
      <c r="B6621" s="489" t="s">
        <v>229</v>
      </c>
      <c r="C6621" s="491">
        <v>17.510000000000002</v>
      </c>
      <c r="D6621" s="492" t="s">
        <v>4090</v>
      </c>
    </row>
    <row r="6622" spans="1:4" x14ac:dyDescent="0.2">
      <c r="A6622" s="489" t="s">
        <v>9257</v>
      </c>
      <c r="B6622" s="489" t="s">
        <v>229</v>
      </c>
      <c r="C6622" s="491">
        <v>17.47</v>
      </c>
      <c r="D6622" s="492" t="s">
        <v>4090</v>
      </c>
    </row>
    <row r="6623" spans="1:4" x14ac:dyDescent="0.2">
      <c r="A6623" s="489" t="s">
        <v>9257</v>
      </c>
      <c r="B6623" s="489" t="s">
        <v>229</v>
      </c>
      <c r="C6623" s="491">
        <v>14.97</v>
      </c>
      <c r="D6623" s="492" t="s">
        <v>4090</v>
      </c>
    </row>
    <row r="6624" spans="1:4" x14ac:dyDescent="0.2">
      <c r="A6624" s="489" t="s">
        <v>9257</v>
      </c>
      <c r="B6624" s="489" t="s">
        <v>229</v>
      </c>
      <c r="C6624" s="491">
        <v>24.840000000000003</v>
      </c>
      <c r="D6624" s="492" t="s">
        <v>4090</v>
      </c>
    </row>
    <row r="6625" spans="1:4" x14ac:dyDescent="0.2">
      <c r="A6625" s="489" t="s">
        <v>9257</v>
      </c>
      <c r="B6625" s="489" t="s">
        <v>229</v>
      </c>
      <c r="C6625" s="491">
        <v>25.729999999999997</v>
      </c>
      <c r="D6625" s="492" t="s">
        <v>4090</v>
      </c>
    </row>
    <row r="6626" spans="1:4" x14ac:dyDescent="0.2">
      <c r="A6626" s="489" t="s">
        <v>9257</v>
      </c>
      <c r="B6626" s="489" t="s">
        <v>229</v>
      </c>
      <c r="C6626" s="491">
        <v>9.5500000000000007</v>
      </c>
      <c r="D6626" s="492" t="s">
        <v>4090</v>
      </c>
    </row>
    <row r="6627" spans="1:4" x14ac:dyDescent="0.2">
      <c r="A6627" s="489" t="s">
        <v>9257</v>
      </c>
      <c r="B6627" s="489" t="s">
        <v>229</v>
      </c>
      <c r="C6627" s="491">
        <v>13.79</v>
      </c>
      <c r="D6627" s="492" t="s">
        <v>4090</v>
      </c>
    </row>
    <row r="6628" spans="1:4" x14ac:dyDescent="0.2">
      <c r="A6628" s="489" t="s">
        <v>9257</v>
      </c>
      <c r="B6628" s="489" t="s">
        <v>229</v>
      </c>
      <c r="C6628" s="491">
        <v>7.13</v>
      </c>
      <c r="D6628" s="492" t="s">
        <v>4090</v>
      </c>
    </row>
    <row r="6629" spans="1:4" x14ac:dyDescent="0.2">
      <c r="A6629" s="489" t="s">
        <v>9257</v>
      </c>
      <c r="B6629" s="489" t="s">
        <v>229</v>
      </c>
      <c r="C6629" s="491">
        <v>18.630000000000003</v>
      </c>
      <c r="D6629" s="492" t="s">
        <v>4090</v>
      </c>
    </row>
    <row r="6630" spans="1:4" x14ac:dyDescent="0.2">
      <c r="A6630" s="489" t="s">
        <v>9257</v>
      </c>
      <c r="B6630" s="489" t="s">
        <v>229</v>
      </c>
      <c r="C6630" s="491">
        <v>15.760000000000002</v>
      </c>
      <c r="D6630" s="492" t="s">
        <v>4090</v>
      </c>
    </row>
    <row r="6631" spans="1:4" x14ac:dyDescent="0.2">
      <c r="A6631" s="489" t="s">
        <v>9257</v>
      </c>
      <c r="B6631" s="489" t="s">
        <v>229</v>
      </c>
      <c r="C6631" s="491">
        <v>70.69</v>
      </c>
      <c r="D6631" s="492" t="s">
        <v>4090</v>
      </c>
    </row>
    <row r="6632" spans="1:4" x14ac:dyDescent="0.2">
      <c r="A6632" s="489" t="s">
        <v>9257</v>
      </c>
      <c r="B6632" s="489" t="s">
        <v>229</v>
      </c>
      <c r="C6632" s="491">
        <v>64.949999999999989</v>
      </c>
      <c r="D6632" s="492" t="s">
        <v>4090</v>
      </c>
    </row>
    <row r="6633" spans="1:4" x14ac:dyDescent="0.2">
      <c r="A6633" s="489" t="s">
        <v>9257</v>
      </c>
      <c r="B6633" s="489" t="s">
        <v>229</v>
      </c>
      <c r="C6633" s="491">
        <v>13.46</v>
      </c>
      <c r="D6633" s="492" t="s">
        <v>4090</v>
      </c>
    </row>
    <row r="6634" spans="1:4" x14ac:dyDescent="0.2">
      <c r="A6634" s="489" t="s">
        <v>9257</v>
      </c>
      <c r="B6634" s="489" t="s">
        <v>229</v>
      </c>
      <c r="C6634" s="491">
        <v>31.740000000000002</v>
      </c>
      <c r="D6634" s="492" t="s">
        <v>4090</v>
      </c>
    </row>
    <row r="6635" spans="1:4" x14ac:dyDescent="0.2">
      <c r="A6635" s="489" t="s">
        <v>9257</v>
      </c>
      <c r="B6635" s="489" t="s">
        <v>229</v>
      </c>
      <c r="C6635" s="491">
        <v>30.71</v>
      </c>
      <c r="D6635" s="492" t="s">
        <v>4090</v>
      </c>
    </row>
    <row r="6636" spans="1:4" x14ac:dyDescent="0.2">
      <c r="A6636" s="489" t="s">
        <v>9257</v>
      </c>
      <c r="B6636" s="489" t="s">
        <v>229</v>
      </c>
      <c r="C6636" s="491">
        <v>16.46</v>
      </c>
      <c r="D6636" s="492" t="s">
        <v>4090</v>
      </c>
    </row>
    <row r="6637" spans="1:4" x14ac:dyDescent="0.2">
      <c r="A6637" s="489" t="s">
        <v>9257</v>
      </c>
      <c r="B6637" s="489" t="s">
        <v>229</v>
      </c>
      <c r="C6637" s="491">
        <v>10.73</v>
      </c>
      <c r="D6637" s="492" t="s">
        <v>4090</v>
      </c>
    </row>
    <row r="6638" spans="1:4" x14ac:dyDescent="0.2">
      <c r="A6638" s="489" t="s">
        <v>9257</v>
      </c>
      <c r="B6638" s="489" t="s">
        <v>229</v>
      </c>
      <c r="C6638" s="491">
        <v>11.47</v>
      </c>
      <c r="D6638" s="492" t="s">
        <v>4090</v>
      </c>
    </row>
    <row r="6639" spans="1:4" x14ac:dyDescent="0.2">
      <c r="A6639" s="489" t="s">
        <v>9257</v>
      </c>
      <c r="B6639" s="489" t="s">
        <v>229</v>
      </c>
      <c r="C6639" s="491">
        <v>15.309999999999999</v>
      </c>
      <c r="D6639" s="492" t="s">
        <v>4090</v>
      </c>
    </row>
    <row r="6640" spans="1:4" x14ac:dyDescent="0.2">
      <c r="A6640" s="489" t="s">
        <v>9257</v>
      </c>
      <c r="B6640" s="489" t="s">
        <v>227</v>
      </c>
      <c r="C6640" s="491">
        <v>205.10000000000002</v>
      </c>
      <c r="D6640" s="492" t="s">
        <v>4090</v>
      </c>
    </row>
    <row r="6641" spans="1:4" x14ac:dyDescent="0.2">
      <c r="A6641" s="489" t="s">
        <v>9257</v>
      </c>
      <c r="B6641" s="489" t="s">
        <v>229</v>
      </c>
      <c r="C6641" s="491">
        <v>119.83</v>
      </c>
      <c r="D6641" s="492" t="s">
        <v>4090</v>
      </c>
    </row>
    <row r="6642" spans="1:4" x14ac:dyDescent="0.2">
      <c r="A6642" s="489" t="s">
        <v>9257</v>
      </c>
      <c r="B6642" s="489" t="s">
        <v>227</v>
      </c>
      <c r="C6642" s="491">
        <v>137.70999999999998</v>
      </c>
      <c r="D6642" s="492" t="s">
        <v>4090</v>
      </c>
    </row>
    <row r="6643" spans="1:4" x14ac:dyDescent="0.2">
      <c r="A6643" s="489" t="s">
        <v>9257</v>
      </c>
      <c r="B6643" s="489" t="s">
        <v>229</v>
      </c>
      <c r="C6643" s="491">
        <v>124.20000000000002</v>
      </c>
      <c r="D6643" s="492" t="s">
        <v>4090</v>
      </c>
    </row>
    <row r="6644" spans="1:4" x14ac:dyDescent="0.2">
      <c r="A6644" s="489" t="s">
        <v>9257</v>
      </c>
      <c r="B6644" s="489" t="s">
        <v>229</v>
      </c>
      <c r="C6644" s="491">
        <v>23.04</v>
      </c>
      <c r="D6644" s="492" t="s">
        <v>4090</v>
      </c>
    </row>
    <row r="6645" spans="1:4" x14ac:dyDescent="0.2">
      <c r="A6645" s="489" t="s">
        <v>9257</v>
      </c>
      <c r="B6645" s="489" t="s">
        <v>229</v>
      </c>
      <c r="C6645" s="491">
        <v>26.759999999999998</v>
      </c>
      <c r="D6645" s="492" t="s">
        <v>4090</v>
      </c>
    </row>
    <row r="6646" spans="1:4" x14ac:dyDescent="0.2">
      <c r="A6646" s="489" t="s">
        <v>9257</v>
      </c>
      <c r="B6646" s="489" t="s">
        <v>229</v>
      </c>
      <c r="C6646" s="491">
        <v>15.150000000000002</v>
      </c>
      <c r="D6646" s="492" t="s">
        <v>4090</v>
      </c>
    </row>
    <row r="6647" spans="1:4" x14ac:dyDescent="0.2">
      <c r="A6647" s="489" t="s">
        <v>9257</v>
      </c>
      <c r="B6647" s="489" t="s">
        <v>229</v>
      </c>
      <c r="C6647" s="491">
        <v>18.490000000000002</v>
      </c>
      <c r="D6647" s="492" t="s">
        <v>4090</v>
      </c>
    </row>
    <row r="6648" spans="1:4" x14ac:dyDescent="0.2">
      <c r="A6648" s="489" t="s">
        <v>9257</v>
      </c>
      <c r="B6648" s="489" t="s">
        <v>229</v>
      </c>
      <c r="C6648" s="491">
        <v>63.589999999999996</v>
      </c>
      <c r="D6648" s="492" t="s">
        <v>4090</v>
      </c>
    </row>
    <row r="6649" spans="1:4" x14ac:dyDescent="0.2">
      <c r="A6649" s="489" t="s">
        <v>9257</v>
      </c>
      <c r="B6649" s="489" t="s">
        <v>229</v>
      </c>
      <c r="C6649" s="491">
        <v>210.04000000000002</v>
      </c>
      <c r="D6649" s="492" t="s">
        <v>4090</v>
      </c>
    </row>
    <row r="6650" spans="1:4" x14ac:dyDescent="0.2">
      <c r="A6650" s="489" t="s">
        <v>9257</v>
      </c>
      <c r="B6650" s="489" t="s">
        <v>229</v>
      </c>
      <c r="C6650" s="491">
        <v>21.06</v>
      </c>
      <c r="D6650" s="492" t="s">
        <v>4090</v>
      </c>
    </row>
    <row r="6651" spans="1:4" x14ac:dyDescent="0.2">
      <c r="A6651" s="489" t="s">
        <v>9257</v>
      </c>
      <c r="B6651" s="489" t="s">
        <v>229</v>
      </c>
      <c r="C6651" s="491">
        <v>139.26999999999998</v>
      </c>
      <c r="D6651" s="492" t="s">
        <v>4090</v>
      </c>
    </row>
    <row r="6652" spans="1:4" x14ac:dyDescent="0.2">
      <c r="A6652" s="489" t="s">
        <v>9257</v>
      </c>
      <c r="B6652" s="489" t="s">
        <v>229</v>
      </c>
      <c r="C6652" s="491">
        <v>135.87</v>
      </c>
      <c r="D6652" s="492" t="s">
        <v>4090</v>
      </c>
    </row>
    <row r="6653" spans="1:4" x14ac:dyDescent="0.2">
      <c r="A6653" s="489" t="s">
        <v>9257</v>
      </c>
      <c r="B6653" s="489" t="s">
        <v>229</v>
      </c>
      <c r="C6653" s="491">
        <v>22.16</v>
      </c>
      <c r="D6653" s="492" t="s">
        <v>4090</v>
      </c>
    </row>
    <row r="6654" spans="1:4" x14ac:dyDescent="0.2">
      <c r="A6654" s="489" t="s">
        <v>9257</v>
      </c>
      <c r="B6654" s="489" t="s">
        <v>229</v>
      </c>
      <c r="C6654" s="491">
        <v>22.1</v>
      </c>
      <c r="D6654" s="492" t="s">
        <v>4090</v>
      </c>
    </row>
    <row r="6655" spans="1:4" x14ac:dyDescent="0.2">
      <c r="A6655" s="489" t="s">
        <v>9257</v>
      </c>
      <c r="B6655" s="489" t="s">
        <v>229</v>
      </c>
      <c r="C6655" s="491">
        <v>170.26000000000002</v>
      </c>
      <c r="D6655" s="492" t="s">
        <v>4090</v>
      </c>
    </row>
    <row r="6656" spans="1:4" x14ac:dyDescent="0.2">
      <c r="A6656" s="489" t="s">
        <v>9257</v>
      </c>
      <c r="B6656" s="489" t="s">
        <v>229</v>
      </c>
      <c r="C6656" s="491">
        <v>14.450000000000001</v>
      </c>
      <c r="D6656" s="492" t="s">
        <v>4090</v>
      </c>
    </row>
    <row r="6657" spans="1:4" x14ac:dyDescent="0.2">
      <c r="A6657" s="489" t="s">
        <v>9257</v>
      </c>
      <c r="B6657" s="489" t="s">
        <v>229</v>
      </c>
      <c r="C6657" s="491">
        <v>49.980000000000011</v>
      </c>
      <c r="D6657" s="492" t="s">
        <v>4090</v>
      </c>
    </row>
    <row r="6658" spans="1:4" x14ac:dyDescent="0.2">
      <c r="A6658" s="489" t="s">
        <v>9257</v>
      </c>
      <c r="B6658" s="489" t="s">
        <v>229</v>
      </c>
      <c r="C6658" s="491">
        <v>129.81</v>
      </c>
      <c r="D6658" s="492" t="s">
        <v>4090</v>
      </c>
    </row>
    <row r="6659" spans="1:4" x14ac:dyDescent="0.2">
      <c r="A6659" s="489" t="s">
        <v>9257</v>
      </c>
      <c r="B6659" s="489" t="s">
        <v>229</v>
      </c>
      <c r="C6659" s="491">
        <v>9.98</v>
      </c>
      <c r="D6659" s="492" t="s">
        <v>4090</v>
      </c>
    </row>
    <row r="6660" spans="1:4" x14ac:dyDescent="0.2">
      <c r="A6660" s="489" t="s">
        <v>9257</v>
      </c>
      <c r="B6660" s="489" t="s">
        <v>229</v>
      </c>
      <c r="C6660" s="491">
        <v>5.2799999999999994</v>
      </c>
      <c r="D6660" s="492" t="s">
        <v>4090</v>
      </c>
    </row>
    <row r="6661" spans="1:4" x14ac:dyDescent="0.2">
      <c r="A6661" s="489" t="s">
        <v>9257</v>
      </c>
      <c r="B6661" s="489" t="s">
        <v>229</v>
      </c>
      <c r="C6661" s="491">
        <v>14.260000000000002</v>
      </c>
      <c r="D6661" s="492" t="s">
        <v>4090</v>
      </c>
    </row>
    <row r="6662" spans="1:4" x14ac:dyDescent="0.2">
      <c r="A6662" s="489" t="s">
        <v>9257</v>
      </c>
      <c r="B6662" s="489" t="s">
        <v>229</v>
      </c>
      <c r="C6662" s="491">
        <v>35.46</v>
      </c>
      <c r="D6662" s="492" t="s">
        <v>4090</v>
      </c>
    </row>
    <row r="6663" spans="1:4" x14ac:dyDescent="0.2">
      <c r="A6663" s="489" t="s">
        <v>9257</v>
      </c>
      <c r="B6663" s="489" t="s">
        <v>229</v>
      </c>
      <c r="C6663" s="491">
        <v>18.43</v>
      </c>
      <c r="D6663" s="492" t="s">
        <v>4090</v>
      </c>
    </row>
    <row r="6664" spans="1:4" x14ac:dyDescent="0.2">
      <c r="A6664" s="489" t="s">
        <v>9257</v>
      </c>
      <c r="B6664" s="489" t="s">
        <v>229</v>
      </c>
      <c r="C6664" s="491">
        <v>13.630000000000003</v>
      </c>
      <c r="D6664" s="492" t="s">
        <v>4090</v>
      </c>
    </row>
    <row r="6665" spans="1:4" x14ac:dyDescent="0.2">
      <c r="A6665" s="489" t="s">
        <v>9257</v>
      </c>
      <c r="B6665" s="489" t="s">
        <v>229</v>
      </c>
      <c r="C6665" s="491">
        <v>33.479999999999997</v>
      </c>
      <c r="D6665" s="492" t="s">
        <v>4090</v>
      </c>
    </row>
    <row r="6666" spans="1:4" x14ac:dyDescent="0.2">
      <c r="A6666" s="489" t="s">
        <v>9257</v>
      </c>
      <c r="B6666" s="489" t="s">
        <v>229</v>
      </c>
      <c r="C6666" s="491">
        <v>20.3</v>
      </c>
      <c r="D6666" s="492" t="s">
        <v>4090</v>
      </c>
    </row>
    <row r="6667" spans="1:4" x14ac:dyDescent="0.2">
      <c r="A6667" s="489" t="s">
        <v>9257</v>
      </c>
      <c r="B6667" s="489" t="s">
        <v>229</v>
      </c>
      <c r="C6667" s="491">
        <v>6.6099999999999994</v>
      </c>
      <c r="D6667" s="492" t="s">
        <v>4090</v>
      </c>
    </row>
    <row r="6668" spans="1:4" x14ac:dyDescent="0.2">
      <c r="A6668" s="489" t="s">
        <v>9257</v>
      </c>
      <c r="B6668" s="489" t="s">
        <v>229</v>
      </c>
      <c r="C6668" s="491">
        <v>111.76</v>
      </c>
      <c r="D6668" s="492" t="s">
        <v>4090</v>
      </c>
    </row>
    <row r="6669" spans="1:4" x14ac:dyDescent="0.2">
      <c r="A6669" s="489" t="s">
        <v>9257</v>
      </c>
      <c r="B6669" s="489" t="s">
        <v>229</v>
      </c>
      <c r="C6669" s="491">
        <v>383.95</v>
      </c>
      <c r="D6669" s="492" t="s">
        <v>4090</v>
      </c>
    </row>
    <row r="6670" spans="1:4" x14ac:dyDescent="0.2">
      <c r="A6670" s="489" t="s">
        <v>9257</v>
      </c>
      <c r="B6670" s="489" t="s">
        <v>227</v>
      </c>
      <c r="C6670" s="491">
        <v>56.480000000000004</v>
      </c>
      <c r="D6670" s="492" t="s">
        <v>4090</v>
      </c>
    </row>
    <row r="6671" spans="1:4" x14ac:dyDescent="0.2">
      <c r="A6671" s="489" t="s">
        <v>9257</v>
      </c>
      <c r="B6671" s="489" t="s">
        <v>229</v>
      </c>
      <c r="C6671" s="491">
        <v>20.440000000000001</v>
      </c>
      <c r="D6671" s="492" t="s">
        <v>4090</v>
      </c>
    </row>
    <row r="6672" spans="1:4" x14ac:dyDescent="0.2">
      <c r="A6672" s="489" t="s">
        <v>9257</v>
      </c>
      <c r="B6672" s="489" t="s">
        <v>229</v>
      </c>
      <c r="C6672" s="491">
        <v>26.680000000000003</v>
      </c>
      <c r="D6672" s="492" t="s">
        <v>4090</v>
      </c>
    </row>
    <row r="6673" spans="1:4" x14ac:dyDescent="0.2">
      <c r="A6673" s="489" t="s">
        <v>9257</v>
      </c>
      <c r="B6673" s="489" t="s">
        <v>229</v>
      </c>
      <c r="C6673" s="491">
        <v>14.18</v>
      </c>
      <c r="D6673" s="492" t="s">
        <v>4090</v>
      </c>
    </row>
    <row r="6674" spans="1:4" x14ac:dyDescent="0.2">
      <c r="A6674" s="489" t="s">
        <v>9257</v>
      </c>
      <c r="B6674" s="489" t="s">
        <v>229</v>
      </c>
      <c r="C6674" s="491">
        <v>15.37</v>
      </c>
      <c r="D6674" s="492" t="s">
        <v>4090</v>
      </c>
    </row>
    <row r="6675" spans="1:4" x14ac:dyDescent="0.2">
      <c r="A6675" s="489" t="s">
        <v>9257</v>
      </c>
      <c r="B6675" s="489" t="s">
        <v>229</v>
      </c>
      <c r="C6675" s="491">
        <v>17.45</v>
      </c>
      <c r="D6675" s="492" t="s">
        <v>4090</v>
      </c>
    </row>
    <row r="6676" spans="1:4" x14ac:dyDescent="0.2">
      <c r="A6676" s="489" t="s">
        <v>9257</v>
      </c>
      <c r="B6676" s="489" t="s">
        <v>229</v>
      </c>
      <c r="C6676" s="491">
        <v>19.28</v>
      </c>
      <c r="D6676" s="492" t="s">
        <v>4090</v>
      </c>
    </row>
    <row r="6677" spans="1:4" x14ac:dyDescent="0.2">
      <c r="A6677" s="489" t="s">
        <v>9257</v>
      </c>
      <c r="B6677" s="489" t="s">
        <v>229</v>
      </c>
      <c r="C6677" s="491">
        <v>17.870000000000005</v>
      </c>
      <c r="D6677" s="492" t="s">
        <v>4090</v>
      </c>
    </row>
    <row r="6678" spans="1:4" x14ac:dyDescent="0.2">
      <c r="A6678" s="489" t="s">
        <v>9257</v>
      </c>
      <c r="B6678" s="489" t="s">
        <v>229</v>
      </c>
      <c r="C6678" s="491">
        <v>11.059999999999999</v>
      </c>
      <c r="D6678" s="492" t="s">
        <v>4090</v>
      </c>
    </row>
    <row r="6679" spans="1:4" x14ac:dyDescent="0.2">
      <c r="A6679" s="489" t="s">
        <v>9257</v>
      </c>
      <c r="B6679" s="489" t="s">
        <v>229</v>
      </c>
      <c r="C6679" s="491">
        <v>5.17</v>
      </c>
      <c r="D6679" s="492" t="s">
        <v>4090</v>
      </c>
    </row>
    <row r="6680" spans="1:4" x14ac:dyDescent="0.2">
      <c r="A6680" s="489" t="s">
        <v>9257</v>
      </c>
      <c r="B6680" s="489" t="s">
        <v>229</v>
      </c>
      <c r="C6680" s="491">
        <v>22.9</v>
      </c>
      <c r="D6680" s="492" t="s">
        <v>4090</v>
      </c>
    </row>
    <row r="6681" spans="1:4" x14ac:dyDescent="0.2">
      <c r="A6681" s="489" t="s">
        <v>9257</v>
      </c>
      <c r="B6681" s="489" t="s">
        <v>229</v>
      </c>
      <c r="C6681" s="491">
        <v>18.46</v>
      </c>
      <c r="D6681" s="492" t="s">
        <v>4090</v>
      </c>
    </row>
    <row r="6682" spans="1:4" x14ac:dyDescent="0.2">
      <c r="A6682" s="489" t="s">
        <v>9257</v>
      </c>
      <c r="B6682" s="489" t="s">
        <v>229</v>
      </c>
      <c r="C6682" s="491">
        <v>16</v>
      </c>
      <c r="D6682" s="492" t="s">
        <v>4090</v>
      </c>
    </row>
    <row r="6683" spans="1:4" x14ac:dyDescent="0.2">
      <c r="A6683" s="489" t="s">
        <v>9257</v>
      </c>
      <c r="B6683" s="489" t="s">
        <v>229</v>
      </c>
      <c r="C6683" s="491">
        <v>87.13000000000001</v>
      </c>
      <c r="D6683" s="492" t="s">
        <v>4090</v>
      </c>
    </row>
    <row r="6684" spans="1:4" x14ac:dyDescent="0.2">
      <c r="A6684" s="489" t="s">
        <v>9257</v>
      </c>
      <c r="B6684" s="489" t="s">
        <v>229</v>
      </c>
      <c r="C6684" s="491">
        <v>93.11999999999999</v>
      </c>
      <c r="D6684" s="492" t="s">
        <v>4090</v>
      </c>
    </row>
    <row r="6685" spans="1:4" x14ac:dyDescent="0.2">
      <c r="A6685" s="489" t="s">
        <v>9257</v>
      </c>
      <c r="B6685" s="489" t="s">
        <v>229</v>
      </c>
      <c r="C6685" s="491">
        <v>7.7</v>
      </c>
      <c r="D6685" s="492" t="s">
        <v>4090</v>
      </c>
    </row>
    <row r="6686" spans="1:4" x14ac:dyDescent="0.2">
      <c r="A6686" s="489" t="s">
        <v>9257</v>
      </c>
      <c r="B6686" s="489" t="s">
        <v>229</v>
      </c>
      <c r="C6686" s="491">
        <v>100.40000000000002</v>
      </c>
      <c r="D6686" s="492" t="s">
        <v>4090</v>
      </c>
    </row>
    <row r="6687" spans="1:4" x14ac:dyDescent="0.2">
      <c r="A6687" s="489" t="s">
        <v>9257</v>
      </c>
      <c r="B6687" s="489" t="s">
        <v>229</v>
      </c>
      <c r="C6687" s="491">
        <v>8.3100000000000023</v>
      </c>
      <c r="D6687" s="492" t="s">
        <v>4090</v>
      </c>
    </row>
    <row r="6688" spans="1:4" x14ac:dyDescent="0.2">
      <c r="A6688" s="489" t="s">
        <v>9257</v>
      </c>
      <c r="B6688" s="489" t="s">
        <v>229</v>
      </c>
      <c r="C6688" s="491">
        <v>9.9099999999999984</v>
      </c>
      <c r="D6688" s="492" t="s">
        <v>4090</v>
      </c>
    </row>
    <row r="6689" spans="1:4" x14ac:dyDescent="0.2">
      <c r="A6689" s="489" t="s">
        <v>9257</v>
      </c>
      <c r="B6689" s="489" t="s">
        <v>229</v>
      </c>
      <c r="C6689" s="491">
        <v>77.440000000000012</v>
      </c>
      <c r="D6689" s="492" t="s">
        <v>4090</v>
      </c>
    </row>
    <row r="6690" spans="1:4" x14ac:dyDescent="0.2">
      <c r="A6690" s="489" t="s">
        <v>9257</v>
      </c>
      <c r="B6690" s="489" t="s">
        <v>229</v>
      </c>
      <c r="C6690" s="491">
        <v>14.370000000000003</v>
      </c>
      <c r="D6690" s="492" t="s">
        <v>4090</v>
      </c>
    </row>
    <row r="6691" spans="1:4" x14ac:dyDescent="0.2">
      <c r="A6691" s="489" t="s">
        <v>9257</v>
      </c>
      <c r="B6691" s="489" t="s">
        <v>229</v>
      </c>
      <c r="C6691" s="491">
        <v>76.600000000000009</v>
      </c>
      <c r="D6691" s="492" t="s">
        <v>4090</v>
      </c>
    </row>
    <row r="6692" spans="1:4" x14ac:dyDescent="0.2">
      <c r="A6692" s="489" t="s">
        <v>9257</v>
      </c>
      <c r="B6692" s="489" t="s">
        <v>229</v>
      </c>
      <c r="C6692" s="491">
        <v>8.52</v>
      </c>
      <c r="D6692" s="492" t="s">
        <v>4090</v>
      </c>
    </row>
    <row r="6693" spans="1:4" x14ac:dyDescent="0.2">
      <c r="A6693" s="489" t="s">
        <v>9257</v>
      </c>
      <c r="B6693" s="489" t="s">
        <v>229</v>
      </c>
      <c r="C6693" s="491">
        <v>23.86</v>
      </c>
      <c r="D6693" s="492" t="s">
        <v>4090</v>
      </c>
    </row>
    <row r="6694" spans="1:4" x14ac:dyDescent="0.2">
      <c r="A6694" s="489" t="s">
        <v>9257</v>
      </c>
      <c r="B6694" s="489" t="s">
        <v>229</v>
      </c>
      <c r="C6694" s="491">
        <v>15.309999999999999</v>
      </c>
      <c r="D6694" s="492" t="s">
        <v>4090</v>
      </c>
    </row>
    <row r="6695" spans="1:4" x14ac:dyDescent="0.2">
      <c r="A6695" s="489" t="s">
        <v>9257</v>
      </c>
      <c r="B6695" s="489" t="s">
        <v>229</v>
      </c>
      <c r="C6695" s="491">
        <v>12.430000000000001</v>
      </c>
      <c r="D6695" s="492" t="s">
        <v>4090</v>
      </c>
    </row>
    <row r="6696" spans="1:4" x14ac:dyDescent="0.2">
      <c r="A6696" s="489" t="s">
        <v>9257</v>
      </c>
      <c r="B6696" s="489" t="s">
        <v>229</v>
      </c>
      <c r="C6696" s="491">
        <v>11.01</v>
      </c>
      <c r="D6696" s="492" t="s">
        <v>4090</v>
      </c>
    </row>
    <row r="6697" spans="1:4" x14ac:dyDescent="0.2">
      <c r="A6697" s="489" t="s">
        <v>9257</v>
      </c>
      <c r="B6697" s="489" t="s">
        <v>229</v>
      </c>
      <c r="C6697" s="491">
        <v>26.75</v>
      </c>
      <c r="D6697" s="492" t="s">
        <v>4090</v>
      </c>
    </row>
    <row r="6698" spans="1:4" x14ac:dyDescent="0.2">
      <c r="A6698" s="489" t="s">
        <v>9257</v>
      </c>
      <c r="B6698" s="489" t="s">
        <v>229</v>
      </c>
      <c r="C6698" s="491">
        <v>25.28</v>
      </c>
      <c r="D6698" s="492" t="s">
        <v>4090</v>
      </c>
    </row>
    <row r="6699" spans="1:4" x14ac:dyDescent="0.2">
      <c r="A6699" s="489" t="s">
        <v>9257</v>
      </c>
      <c r="B6699" s="489" t="s">
        <v>229</v>
      </c>
      <c r="C6699" s="491">
        <v>27.87</v>
      </c>
      <c r="D6699" s="492" t="s">
        <v>4090</v>
      </c>
    </row>
    <row r="6700" spans="1:4" x14ac:dyDescent="0.2">
      <c r="A6700" s="489" t="s">
        <v>9257</v>
      </c>
      <c r="B6700" s="489" t="s">
        <v>229</v>
      </c>
      <c r="C6700" s="491">
        <v>20.240000000000002</v>
      </c>
      <c r="D6700" s="492" t="s">
        <v>4090</v>
      </c>
    </row>
    <row r="6701" spans="1:4" x14ac:dyDescent="0.2">
      <c r="A6701" s="489" t="s">
        <v>9257</v>
      </c>
      <c r="B6701" s="489" t="s">
        <v>229</v>
      </c>
      <c r="C6701" s="491">
        <v>99.78</v>
      </c>
      <c r="D6701" s="492" t="s">
        <v>4090</v>
      </c>
    </row>
    <row r="6702" spans="1:4" x14ac:dyDescent="0.2">
      <c r="A6702" s="489" t="s">
        <v>9257</v>
      </c>
      <c r="B6702" s="489" t="s">
        <v>229</v>
      </c>
      <c r="C6702" s="491">
        <v>82.3</v>
      </c>
      <c r="D6702" s="492" t="s">
        <v>4090</v>
      </c>
    </row>
    <row r="6703" spans="1:4" x14ac:dyDescent="0.2">
      <c r="A6703" s="489" t="s">
        <v>9257</v>
      </c>
      <c r="B6703" s="489" t="s">
        <v>229</v>
      </c>
      <c r="C6703" s="491">
        <v>29.34</v>
      </c>
      <c r="D6703" s="492" t="s">
        <v>4090</v>
      </c>
    </row>
    <row r="6704" spans="1:4" x14ac:dyDescent="0.2">
      <c r="A6704" s="489" t="s">
        <v>9257</v>
      </c>
      <c r="B6704" s="489" t="s">
        <v>229</v>
      </c>
      <c r="C6704" s="491">
        <v>11.54</v>
      </c>
      <c r="D6704" s="492" t="s">
        <v>4090</v>
      </c>
    </row>
    <row r="6705" spans="1:4" x14ac:dyDescent="0.2">
      <c r="A6705" s="489" t="s">
        <v>9257</v>
      </c>
      <c r="B6705" s="489" t="s">
        <v>229</v>
      </c>
      <c r="C6705" s="491">
        <v>17.870000000000005</v>
      </c>
      <c r="D6705" s="492" t="s">
        <v>4090</v>
      </c>
    </row>
    <row r="6706" spans="1:4" x14ac:dyDescent="0.2">
      <c r="A6706" s="489" t="s">
        <v>9257</v>
      </c>
      <c r="B6706" s="489" t="s">
        <v>229</v>
      </c>
      <c r="C6706" s="491">
        <v>16.57</v>
      </c>
      <c r="D6706" s="492" t="s">
        <v>4090</v>
      </c>
    </row>
    <row r="6707" spans="1:4" x14ac:dyDescent="0.2">
      <c r="A6707" s="489" t="s">
        <v>9257</v>
      </c>
      <c r="B6707" s="489" t="s">
        <v>229</v>
      </c>
      <c r="C6707" s="491">
        <v>10.45</v>
      </c>
      <c r="D6707" s="492" t="s">
        <v>4090</v>
      </c>
    </row>
    <row r="6708" spans="1:4" x14ac:dyDescent="0.2">
      <c r="A6708" s="489" t="s">
        <v>9257</v>
      </c>
      <c r="B6708" s="489" t="s">
        <v>229</v>
      </c>
      <c r="C6708" s="491">
        <v>11.170000000000002</v>
      </c>
      <c r="D6708" s="492" t="s">
        <v>4090</v>
      </c>
    </row>
    <row r="6709" spans="1:4" x14ac:dyDescent="0.2">
      <c r="A6709" s="489" t="s">
        <v>9257</v>
      </c>
      <c r="B6709" s="489" t="s">
        <v>229</v>
      </c>
      <c r="C6709" s="491">
        <v>27.220000000000002</v>
      </c>
      <c r="D6709" s="492" t="s">
        <v>4090</v>
      </c>
    </row>
    <row r="6710" spans="1:4" x14ac:dyDescent="0.2">
      <c r="A6710" s="489" t="s">
        <v>9257</v>
      </c>
      <c r="B6710" s="489" t="s">
        <v>229</v>
      </c>
      <c r="C6710" s="491">
        <v>24.689999999999998</v>
      </c>
      <c r="D6710" s="492" t="s">
        <v>4090</v>
      </c>
    </row>
    <row r="6711" spans="1:4" x14ac:dyDescent="0.2">
      <c r="A6711" s="489" t="s">
        <v>9257</v>
      </c>
      <c r="B6711" s="489" t="s">
        <v>229</v>
      </c>
      <c r="C6711" s="491">
        <v>74.17</v>
      </c>
      <c r="D6711" s="492" t="s">
        <v>4090</v>
      </c>
    </row>
    <row r="6712" spans="1:4" x14ac:dyDescent="0.2">
      <c r="A6712" s="489" t="s">
        <v>9257</v>
      </c>
      <c r="B6712" s="489" t="s">
        <v>229</v>
      </c>
      <c r="C6712" s="491">
        <v>17.16</v>
      </c>
      <c r="D6712" s="492" t="s">
        <v>4090</v>
      </c>
    </row>
    <row r="6713" spans="1:4" x14ac:dyDescent="0.2">
      <c r="A6713" s="489" t="s">
        <v>9257</v>
      </c>
      <c r="B6713" s="489" t="s">
        <v>229</v>
      </c>
      <c r="C6713" s="491">
        <v>11.569999999999999</v>
      </c>
      <c r="D6713" s="492" t="s">
        <v>4090</v>
      </c>
    </row>
    <row r="6714" spans="1:4" x14ac:dyDescent="0.2">
      <c r="A6714" s="489" t="s">
        <v>9257</v>
      </c>
      <c r="B6714" s="489" t="s">
        <v>229</v>
      </c>
      <c r="C6714" s="491">
        <v>9.5100000000000016</v>
      </c>
      <c r="D6714" s="492" t="s">
        <v>4090</v>
      </c>
    </row>
    <row r="6715" spans="1:4" x14ac:dyDescent="0.2">
      <c r="A6715" s="489" t="s">
        <v>9257</v>
      </c>
      <c r="B6715" s="489" t="s">
        <v>229</v>
      </c>
      <c r="C6715" s="491">
        <v>29.81</v>
      </c>
      <c r="D6715" s="492" t="s">
        <v>4090</v>
      </c>
    </row>
    <row r="6716" spans="1:4" x14ac:dyDescent="0.2">
      <c r="A6716" s="489" t="s">
        <v>9257</v>
      </c>
      <c r="B6716" s="489" t="s">
        <v>229</v>
      </c>
      <c r="C6716" s="491">
        <v>16.57</v>
      </c>
      <c r="D6716" s="492" t="s">
        <v>4090</v>
      </c>
    </row>
    <row r="6717" spans="1:4" x14ac:dyDescent="0.2">
      <c r="A6717" s="489" t="s">
        <v>9257</v>
      </c>
      <c r="B6717" s="489" t="s">
        <v>229</v>
      </c>
      <c r="C6717" s="491">
        <v>23.640000000000004</v>
      </c>
      <c r="D6717" s="492" t="s">
        <v>4090</v>
      </c>
    </row>
    <row r="6718" spans="1:4" x14ac:dyDescent="0.2">
      <c r="A6718" s="489" t="s">
        <v>9257</v>
      </c>
      <c r="B6718" s="489" t="s">
        <v>229</v>
      </c>
      <c r="C6718" s="491">
        <v>19.05</v>
      </c>
      <c r="D6718" s="492" t="s">
        <v>4090</v>
      </c>
    </row>
    <row r="6719" spans="1:4" x14ac:dyDescent="0.2">
      <c r="A6719" s="489" t="s">
        <v>9257</v>
      </c>
      <c r="B6719" s="489" t="s">
        <v>229</v>
      </c>
      <c r="C6719" s="491">
        <v>87.210000000000008</v>
      </c>
      <c r="D6719" s="492" t="s">
        <v>4090</v>
      </c>
    </row>
    <row r="6720" spans="1:4" x14ac:dyDescent="0.2">
      <c r="A6720" s="489" t="s">
        <v>9257</v>
      </c>
      <c r="B6720" s="489" t="s">
        <v>229</v>
      </c>
      <c r="C6720" s="491">
        <v>11.240000000000002</v>
      </c>
      <c r="D6720" s="492" t="s">
        <v>4090</v>
      </c>
    </row>
    <row r="6721" spans="1:4" x14ac:dyDescent="0.2">
      <c r="A6721" s="489" t="s">
        <v>9257</v>
      </c>
      <c r="B6721" s="489" t="s">
        <v>229</v>
      </c>
      <c r="C6721" s="491">
        <v>20.77</v>
      </c>
      <c r="D6721" s="492" t="s">
        <v>4090</v>
      </c>
    </row>
    <row r="6722" spans="1:4" x14ac:dyDescent="0.2">
      <c r="A6722" s="489" t="s">
        <v>9257</v>
      </c>
      <c r="B6722" s="489" t="s">
        <v>229</v>
      </c>
      <c r="C6722" s="491">
        <v>186.95</v>
      </c>
      <c r="D6722" s="492" t="s">
        <v>4090</v>
      </c>
    </row>
    <row r="6723" spans="1:4" x14ac:dyDescent="0.2">
      <c r="A6723" s="489" t="s">
        <v>9257</v>
      </c>
      <c r="B6723" s="489" t="s">
        <v>229</v>
      </c>
      <c r="C6723" s="491">
        <v>15.66</v>
      </c>
      <c r="D6723" s="492" t="s">
        <v>4090</v>
      </c>
    </row>
    <row r="6724" spans="1:4" x14ac:dyDescent="0.2">
      <c r="A6724" s="489" t="s">
        <v>9257</v>
      </c>
      <c r="B6724" s="489" t="s">
        <v>229</v>
      </c>
      <c r="C6724" s="491">
        <v>17.79</v>
      </c>
      <c r="D6724" s="492" t="s">
        <v>4090</v>
      </c>
    </row>
    <row r="6725" spans="1:4" x14ac:dyDescent="0.2">
      <c r="A6725" s="489" t="s">
        <v>9257</v>
      </c>
      <c r="B6725" s="489" t="s">
        <v>229</v>
      </c>
      <c r="C6725" s="491">
        <v>15.489999999999998</v>
      </c>
      <c r="D6725" s="492" t="s">
        <v>4090</v>
      </c>
    </row>
    <row r="6726" spans="1:4" x14ac:dyDescent="0.2">
      <c r="A6726" s="489" t="s">
        <v>9257</v>
      </c>
      <c r="B6726" s="489" t="s">
        <v>229</v>
      </c>
      <c r="C6726" s="491">
        <v>13.8</v>
      </c>
      <c r="D6726" s="492" t="s">
        <v>4090</v>
      </c>
    </row>
    <row r="6727" spans="1:4" x14ac:dyDescent="0.2">
      <c r="A6727" s="489" t="s">
        <v>9257</v>
      </c>
      <c r="B6727" s="489" t="s">
        <v>229</v>
      </c>
      <c r="C6727" s="491">
        <v>45.51</v>
      </c>
      <c r="D6727" s="492" t="s">
        <v>4090</v>
      </c>
    </row>
    <row r="6728" spans="1:4" x14ac:dyDescent="0.2">
      <c r="A6728" s="489" t="s">
        <v>9257</v>
      </c>
      <c r="B6728" s="489" t="s">
        <v>229</v>
      </c>
      <c r="C6728" s="491">
        <v>17.260000000000005</v>
      </c>
      <c r="D6728" s="492" t="s">
        <v>4090</v>
      </c>
    </row>
    <row r="6729" spans="1:4" x14ac:dyDescent="0.2">
      <c r="A6729" s="489" t="s">
        <v>9257</v>
      </c>
      <c r="B6729" s="489" t="s">
        <v>229</v>
      </c>
      <c r="C6729" s="491">
        <v>9.65</v>
      </c>
      <c r="D6729" s="492" t="s">
        <v>4090</v>
      </c>
    </row>
    <row r="6730" spans="1:4" x14ac:dyDescent="0.2">
      <c r="A6730" s="489" t="s">
        <v>9257</v>
      </c>
      <c r="B6730" s="489" t="s">
        <v>229</v>
      </c>
      <c r="C6730" s="491">
        <v>21.350000000000005</v>
      </c>
      <c r="D6730" s="492" t="s">
        <v>4090</v>
      </c>
    </row>
    <row r="6731" spans="1:4" x14ac:dyDescent="0.2">
      <c r="A6731" s="489" t="s">
        <v>9257</v>
      </c>
      <c r="B6731" s="489" t="s">
        <v>229</v>
      </c>
      <c r="C6731" s="491">
        <v>24.529999999999998</v>
      </c>
      <c r="D6731" s="492" t="s">
        <v>4090</v>
      </c>
    </row>
    <row r="6732" spans="1:4" x14ac:dyDescent="0.2">
      <c r="A6732" s="489" t="s">
        <v>9257</v>
      </c>
      <c r="B6732" s="489" t="s">
        <v>229</v>
      </c>
      <c r="C6732" s="491">
        <v>17.18</v>
      </c>
      <c r="D6732" s="492" t="s">
        <v>4090</v>
      </c>
    </row>
    <row r="6733" spans="1:4" x14ac:dyDescent="0.2">
      <c r="A6733" s="489" t="s">
        <v>9257</v>
      </c>
      <c r="B6733" s="489" t="s">
        <v>229</v>
      </c>
      <c r="C6733" s="491">
        <v>26.97</v>
      </c>
      <c r="D6733" s="492" t="s">
        <v>4090</v>
      </c>
    </row>
    <row r="6734" spans="1:4" x14ac:dyDescent="0.2">
      <c r="A6734" s="489" t="s">
        <v>9257</v>
      </c>
      <c r="B6734" s="489" t="s">
        <v>229</v>
      </c>
      <c r="C6734" s="491">
        <v>18.840000000000003</v>
      </c>
      <c r="D6734" s="492" t="s">
        <v>4090</v>
      </c>
    </row>
    <row r="6735" spans="1:4" x14ac:dyDescent="0.2">
      <c r="A6735" s="489" t="s">
        <v>9257</v>
      </c>
      <c r="B6735" s="489" t="s">
        <v>229</v>
      </c>
      <c r="C6735" s="491">
        <v>29.430000000000003</v>
      </c>
      <c r="D6735" s="492" t="s">
        <v>4090</v>
      </c>
    </row>
    <row r="6736" spans="1:4" x14ac:dyDescent="0.2">
      <c r="A6736" s="489" t="s">
        <v>9257</v>
      </c>
      <c r="B6736" s="489" t="s">
        <v>229</v>
      </c>
      <c r="C6736" s="491">
        <v>26.950000000000003</v>
      </c>
      <c r="D6736" s="492" t="s">
        <v>4090</v>
      </c>
    </row>
    <row r="6737" spans="1:4" x14ac:dyDescent="0.2">
      <c r="A6737" s="489" t="s">
        <v>9257</v>
      </c>
      <c r="B6737" s="489" t="s">
        <v>229</v>
      </c>
      <c r="C6737" s="491">
        <v>29.91</v>
      </c>
      <c r="D6737" s="492" t="s">
        <v>4090</v>
      </c>
    </row>
    <row r="6738" spans="1:4" x14ac:dyDescent="0.2">
      <c r="A6738" s="489" t="s">
        <v>9257</v>
      </c>
      <c r="B6738" s="489" t="s">
        <v>229</v>
      </c>
      <c r="C6738" s="491">
        <v>36.64</v>
      </c>
      <c r="D6738" s="492" t="s">
        <v>4090</v>
      </c>
    </row>
    <row r="6739" spans="1:4" x14ac:dyDescent="0.2">
      <c r="A6739" s="489" t="s">
        <v>9257</v>
      </c>
      <c r="B6739" s="489" t="s">
        <v>229</v>
      </c>
      <c r="C6739" s="491">
        <v>153.96000000000004</v>
      </c>
      <c r="D6739" s="492" t="s">
        <v>4090</v>
      </c>
    </row>
    <row r="6740" spans="1:4" x14ac:dyDescent="0.2">
      <c r="A6740" s="489" t="s">
        <v>9257</v>
      </c>
      <c r="B6740" s="489" t="s">
        <v>229</v>
      </c>
      <c r="C6740" s="491">
        <v>46.48</v>
      </c>
      <c r="D6740" s="492" t="s">
        <v>4090</v>
      </c>
    </row>
    <row r="6741" spans="1:4" x14ac:dyDescent="0.2">
      <c r="A6741" s="489" t="s">
        <v>9257</v>
      </c>
      <c r="B6741" s="489" t="s">
        <v>229</v>
      </c>
      <c r="C6741" s="491">
        <v>124.1</v>
      </c>
      <c r="D6741" s="492" t="s">
        <v>4090</v>
      </c>
    </row>
    <row r="6742" spans="1:4" x14ac:dyDescent="0.2">
      <c r="A6742" s="489" t="s">
        <v>9257</v>
      </c>
      <c r="B6742" s="489" t="s">
        <v>229</v>
      </c>
      <c r="C6742" s="491">
        <v>12.34</v>
      </c>
      <c r="D6742" s="492" t="s">
        <v>4090</v>
      </c>
    </row>
    <row r="6743" spans="1:4" x14ac:dyDescent="0.2">
      <c r="A6743" s="489" t="s">
        <v>9257</v>
      </c>
      <c r="B6743" s="489" t="s">
        <v>229</v>
      </c>
      <c r="C6743" s="491">
        <v>26.450000000000003</v>
      </c>
      <c r="D6743" s="492" t="s">
        <v>4090</v>
      </c>
    </row>
    <row r="6744" spans="1:4" x14ac:dyDescent="0.2">
      <c r="A6744" s="489" t="s">
        <v>9257</v>
      </c>
      <c r="B6744" s="489" t="s">
        <v>229</v>
      </c>
      <c r="C6744" s="491">
        <v>110.97999999999999</v>
      </c>
      <c r="D6744" s="492" t="s">
        <v>4090</v>
      </c>
    </row>
    <row r="6745" spans="1:4" x14ac:dyDescent="0.2">
      <c r="A6745" s="489" t="s">
        <v>9257</v>
      </c>
      <c r="B6745" s="489" t="s">
        <v>229</v>
      </c>
      <c r="C6745" s="491">
        <v>19.330000000000002</v>
      </c>
      <c r="D6745" s="492" t="s">
        <v>4090</v>
      </c>
    </row>
    <row r="6746" spans="1:4" x14ac:dyDescent="0.2">
      <c r="A6746" s="489" t="s">
        <v>9257</v>
      </c>
      <c r="B6746" s="489" t="s">
        <v>229</v>
      </c>
      <c r="C6746" s="491">
        <v>16.649999999999999</v>
      </c>
      <c r="D6746" s="492" t="s">
        <v>4090</v>
      </c>
    </row>
    <row r="6747" spans="1:4" x14ac:dyDescent="0.2">
      <c r="A6747" s="489" t="s">
        <v>9257</v>
      </c>
      <c r="B6747" s="489" t="s">
        <v>229</v>
      </c>
      <c r="C6747" s="491">
        <v>19.46</v>
      </c>
      <c r="D6747" s="492" t="s">
        <v>4090</v>
      </c>
    </row>
    <row r="6748" spans="1:4" x14ac:dyDescent="0.2">
      <c r="A6748" s="489" t="s">
        <v>9257</v>
      </c>
      <c r="B6748" s="489" t="s">
        <v>229</v>
      </c>
      <c r="C6748" s="491">
        <v>8.3500000000000014</v>
      </c>
      <c r="D6748" s="492" t="s">
        <v>4090</v>
      </c>
    </row>
    <row r="6749" spans="1:4" x14ac:dyDescent="0.2">
      <c r="A6749" s="489" t="s">
        <v>9257</v>
      </c>
      <c r="B6749" s="489" t="s">
        <v>229</v>
      </c>
      <c r="C6749" s="491">
        <v>9.68</v>
      </c>
      <c r="D6749" s="492" t="s">
        <v>4090</v>
      </c>
    </row>
    <row r="6750" spans="1:4" x14ac:dyDescent="0.2">
      <c r="A6750" s="489" t="s">
        <v>9257</v>
      </c>
      <c r="B6750" s="489" t="s">
        <v>229</v>
      </c>
      <c r="C6750" s="491">
        <v>16.880000000000003</v>
      </c>
      <c r="D6750" s="492" t="s">
        <v>4090</v>
      </c>
    </row>
    <row r="6751" spans="1:4" x14ac:dyDescent="0.2">
      <c r="A6751" s="489" t="s">
        <v>9257</v>
      </c>
      <c r="B6751" s="489" t="s">
        <v>229</v>
      </c>
      <c r="C6751" s="491">
        <v>7.8400000000000016</v>
      </c>
      <c r="D6751" s="492" t="s">
        <v>4090</v>
      </c>
    </row>
    <row r="6752" spans="1:4" x14ac:dyDescent="0.2">
      <c r="A6752" s="489" t="s">
        <v>9257</v>
      </c>
      <c r="B6752" s="489" t="s">
        <v>229</v>
      </c>
      <c r="C6752" s="491">
        <v>6.8600000000000012</v>
      </c>
      <c r="D6752" s="492" t="s">
        <v>4090</v>
      </c>
    </row>
    <row r="6753" spans="1:4" x14ac:dyDescent="0.2">
      <c r="A6753" s="489" t="s">
        <v>9257</v>
      </c>
      <c r="B6753" s="489" t="s">
        <v>229</v>
      </c>
      <c r="C6753" s="491">
        <v>17.499999999999996</v>
      </c>
      <c r="D6753" s="492" t="s">
        <v>4090</v>
      </c>
    </row>
    <row r="6754" spans="1:4" x14ac:dyDescent="0.2">
      <c r="A6754" s="489" t="s">
        <v>9257</v>
      </c>
      <c r="B6754" s="489" t="s">
        <v>229</v>
      </c>
      <c r="C6754" s="491">
        <v>22.040000000000003</v>
      </c>
      <c r="D6754" s="492" t="s">
        <v>4090</v>
      </c>
    </row>
    <row r="6755" spans="1:4" x14ac:dyDescent="0.2">
      <c r="A6755" s="489" t="s">
        <v>9257</v>
      </c>
      <c r="B6755" s="489" t="s">
        <v>229</v>
      </c>
      <c r="C6755" s="491">
        <v>86.11</v>
      </c>
      <c r="D6755" s="492" t="s">
        <v>4090</v>
      </c>
    </row>
    <row r="6756" spans="1:4" x14ac:dyDescent="0.2">
      <c r="A6756" s="489" t="s">
        <v>9257</v>
      </c>
      <c r="B6756" s="489" t="s">
        <v>229</v>
      </c>
      <c r="C6756" s="491">
        <v>20.3</v>
      </c>
      <c r="D6756" s="492" t="s">
        <v>4090</v>
      </c>
    </row>
    <row r="6757" spans="1:4" x14ac:dyDescent="0.2">
      <c r="A6757" s="489" t="s">
        <v>9257</v>
      </c>
      <c r="B6757" s="489" t="s">
        <v>229</v>
      </c>
      <c r="C6757" s="491">
        <v>19.760000000000002</v>
      </c>
      <c r="D6757" s="492" t="s">
        <v>4090</v>
      </c>
    </row>
    <row r="6758" spans="1:4" x14ac:dyDescent="0.2">
      <c r="A6758" s="489" t="s">
        <v>9257</v>
      </c>
      <c r="B6758" s="489" t="s">
        <v>229</v>
      </c>
      <c r="C6758" s="491">
        <v>82.949999999999989</v>
      </c>
      <c r="D6758" s="492" t="s">
        <v>4090</v>
      </c>
    </row>
    <row r="6759" spans="1:4" x14ac:dyDescent="0.2">
      <c r="A6759" s="489" t="s">
        <v>9257</v>
      </c>
      <c r="B6759" s="489" t="s">
        <v>229</v>
      </c>
      <c r="C6759" s="491">
        <v>15.840000000000002</v>
      </c>
      <c r="D6759" s="492" t="s">
        <v>4090</v>
      </c>
    </row>
    <row r="6760" spans="1:4" x14ac:dyDescent="0.2">
      <c r="A6760" s="489" t="s">
        <v>9257</v>
      </c>
      <c r="B6760" s="489" t="s">
        <v>229</v>
      </c>
      <c r="C6760" s="491">
        <v>18.910000000000004</v>
      </c>
      <c r="D6760" s="492" t="s">
        <v>4090</v>
      </c>
    </row>
    <row r="6761" spans="1:4" x14ac:dyDescent="0.2">
      <c r="A6761" s="489" t="s">
        <v>9257</v>
      </c>
      <c r="B6761" s="489" t="s">
        <v>229</v>
      </c>
      <c r="C6761" s="491">
        <v>15.309999999999999</v>
      </c>
      <c r="D6761" s="492" t="s">
        <v>4090</v>
      </c>
    </row>
    <row r="6762" spans="1:4" x14ac:dyDescent="0.2">
      <c r="A6762" s="489" t="s">
        <v>9257</v>
      </c>
      <c r="B6762" s="489" t="s">
        <v>229</v>
      </c>
      <c r="C6762" s="491">
        <v>18.010000000000002</v>
      </c>
      <c r="D6762" s="492" t="s">
        <v>4090</v>
      </c>
    </row>
    <row r="6763" spans="1:4" x14ac:dyDescent="0.2">
      <c r="A6763" s="489" t="s">
        <v>9257</v>
      </c>
      <c r="B6763" s="489" t="s">
        <v>229</v>
      </c>
      <c r="C6763" s="491">
        <v>72.150000000000006</v>
      </c>
      <c r="D6763" s="492" t="s">
        <v>4090</v>
      </c>
    </row>
    <row r="6764" spans="1:4" x14ac:dyDescent="0.2">
      <c r="A6764" s="489" t="s">
        <v>9257</v>
      </c>
      <c r="B6764" s="489" t="s">
        <v>229</v>
      </c>
      <c r="C6764" s="491">
        <v>12.090000000000002</v>
      </c>
      <c r="D6764" s="492" t="s">
        <v>4090</v>
      </c>
    </row>
    <row r="6765" spans="1:4" x14ac:dyDescent="0.2">
      <c r="A6765" s="489" t="s">
        <v>9257</v>
      </c>
      <c r="B6765" s="489" t="s">
        <v>229</v>
      </c>
      <c r="C6765" s="491">
        <v>24</v>
      </c>
      <c r="D6765" s="492" t="s">
        <v>4090</v>
      </c>
    </row>
    <row r="6766" spans="1:4" x14ac:dyDescent="0.2">
      <c r="A6766" s="489" t="s">
        <v>9257</v>
      </c>
      <c r="B6766" s="489" t="s">
        <v>229</v>
      </c>
      <c r="C6766" s="491">
        <v>23.099999999999998</v>
      </c>
      <c r="D6766" s="492" t="s">
        <v>4090</v>
      </c>
    </row>
    <row r="6767" spans="1:4" x14ac:dyDescent="0.2">
      <c r="A6767" s="489" t="s">
        <v>9257</v>
      </c>
      <c r="B6767" s="489" t="s">
        <v>229</v>
      </c>
      <c r="C6767" s="491">
        <v>22.97</v>
      </c>
      <c r="D6767" s="492" t="s">
        <v>4090</v>
      </c>
    </row>
    <row r="6768" spans="1:4" x14ac:dyDescent="0.2">
      <c r="A6768" s="489" t="s">
        <v>9257</v>
      </c>
      <c r="B6768" s="489" t="s">
        <v>229</v>
      </c>
      <c r="C6768" s="491">
        <v>19.100000000000001</v>
      </c>
      <c r="D6768" s="492" t="s">
        <v>4090</v>
      </c>
    </row>
    <row r="6769" spans="1:4" x14ac:dyDescent="0.2">
      <c r="A6769" s="489" t="s">
        <v>9257</v>
      </c>
      <c r="B6769" s="489" t="s">
        <v>229</v>
      </c>
      <c r="C6769" s="491">
        <v>75.900000000000006</v>
      </c>
      <c r="D6769" s="492" t="s">
        <v>4090</v>
      </c>
    </row>
    <row r="6770" spans="1:4" x14ac:dyDescent="0.2">
      <c r="A6770" s="489" t="s">
        <v>9257</v>
      </c>
      <c r="B6770" s="489" t="s">
        <v>229</v>
      </c>
      <c r="C6770" s="491">
        <v>24.17</v>
      </c>
      <c r="D6770" s="492" t="s">
        <v>4090</v>
      </c>
    </row>
    <row r="6771" spans="1:4" x14ac:dyDescent="0.2">
      <c r="A6771" s="489" t="s">
        <v>9257</v>
      </c>
      <c r="B6771" s="489" t="s">
        <v>229</v>
      </c>
      <c r="C6771" s="491">
        <v>16.48</v>
      </c>
      <c r="D6771" s="492" t="s">
        <v>4090</v>
      </c>
    </row>
    <row r="6772" spans="1:4" x14ac:dyDescent="0.2">
      <c r="A6772" s="489" t="s">
        <v>9257</v>
      </c>
      <c r="B6772" s="489" t="s">
        <v>229</v>
      </c>
      <c r="C6772" s="491">
        <v>15.42</v>
      </c>
      <c r="D6772" s="492" t="s">
        <v>4090</v>
      </c>
    </row>
    <row r="6773" spans="1:4" x14ac:dyDescent="0.2">
      <c r="A6773" s="489" t="s">
        <v>9257</v>
      </c>
      <c r="B6773" s="489" t="s">
        <v>229</v>
      </c>
      <c r="C6773" s="491">
        <v>107.56</v>
      </c>
      <c r="D6773" s="492" t="s">
        <v>4090</v>
      </c>
    </row>
    <row r="6774" spans="1:4" x14ac:dyDescent="0.2">
      <c r="A6774" s="489" t="s">
        <v>9257</v>
      </c>
      <c r="B6774" s="489" t="s">
        <v>229</v>
      </c>
      <c r="C6774" s="491">
        <v>200.06</v>
      </c>
      <c r="D6774" s="492" t="s">
        <v>4090</v>
      </c>
    </row>
    <row r="6775" spans="1:4" x14ac:dyDescent="0.2">
      <c r="A6775" s="489" t="s">
        <v>9257</v>
      </c>
      <c r="B6775" s="489" t="s">
        <v>229</v>
      </c>
      <c r="C6775" s="491">
        <v>69.650000000000006</v>
      </c>
      <c r="D6775" s="492" t="s">
        <v>4090</v>
      </c>
    </row>
    <row r="6776" spans="1:4" x14ac:dyDescent="0.2">
      <c r="A6776" s="489" t="s">
        <v>9257</v>
      </c>
      <c r="B6776" s="489" t="s">
        <v>229</v>
      </c>
      <c r="C6776" s="491">
        <v>17.14</v>
      </c>
      <c r="D6776" s="492" t="s">
        <v>4090</v>
      </c>
    </row>
    <row r="6777" spans="1:4" x14ac:dyDescent="0.2">
      <c r="A6777" s="489" t="s">
        <v>9257</v>
      </c>
      <c r="B6777" s="489" t="s">
        <v>229</v>
      </c>
      <c r="C6777" s="491">
        <v>113.50999999999999</v>
      </c>
      <c r="D6777" s="492" t="s">
        <v>4090</v>
      </c>
    </row>
    <row r="6778" spans="1:4" x14ac:dyDescent="0.2">
      <c r="A6778" s="489" t="s">
        <v>9257</v>
      </c>
      <c r="B6778" s="489" t="s">
        <v>229</v>
      </c>
      <c r="C6778" s="491">
        <v>26.98</v>
      </c>
      <c r="D6778" s="492" t="s">
        <v>4090</v>
      </c>
    </row>
    <row r="6779" spans="1:4" x14ac:dyDescent="0.2">
      <c r="A6779" s="489" t="s">
        <v>9257</v>
      </c>
      <c r="B6779" s="489" t="s">
        <v>229</v>
      </c>
      <c r="C6779" s="491">
        <v>12.259999999999998</v>
      </c>
      <c r="D6779" s="492" t="s">
        <v>4090</v>
      </c>
    </row>
    <row r="6780" spans="1:4" x14ac:dyDescent="0.2">
      <c r="A6780" s="489" t="s">
        <v>9257</v>
      </c>
      <c r="B6780" s="489" t="s">
        <v>229</v>
      </c>
      <c r="C6780" s="491">
        <v>21.130000000000003</v>
      </c>
      <c r="D6780" s="492" t="s">
        <v>4090</v>
      </c>
    </row>
    <row r="6781" spans="1:4" x14ac:dyDescent="0.2">
      <c r="A6781" s="489" t="s">
        <v>9257</v>
      </c>
      <c r="B6781" s="489" t="s">
        <v>229</v>
      </c>
      <c r="C6781" s="491">
        <v>9.64</v>
      </c>
      <c r="D6781" s="492" t="s">
        <v>4090</v>
      </c>
    </row>
    <row r="6782" spans="1:4" x14ac:dyDescent="0.2">
      <c r="A6782" s="489" t="s">
        <v>9257</v>
      </c>
      <c r="B6782" s="489" t="s">
        <v>229</v>
      </c>
      <c r="C6782" s="491">
        <v>20.11</v>
      </c>
      <c r="D6782" s="492" t="s">
        <v>4090</v>
      </c>
    </row>
    <row r="6783" spans="1:4" x14ac:dyDescent="0.2">
      <c r="A6783" s="489" t="s">
        <v>9257</v>
      </c>
      <c r="B6783" s="489" t="s">
        <v>229</v>
      </c>
      <c r="C6783" s="491">
        <v>17.100000000000001</v>
      </c>
      <c r="D6783" s="492" t="s">
        <v>4090</v>
      </c>
    </row>
    <row r="6784" spans="1:4" x14ac:dyDescent="0.2">
      <c r="A6784" s="489" t="s">
        <v>9257</v>
      </c>
      <c r="B6784" s="489" t="s">
        <v>229</v>
      </c>
      <c r="C6784" s="491">
        <v>57.13</v>
      </c>
      <c r="D6784" s="492" t="s">
        <v>4090</v>
      </c>
    </row>
    <row r="6785" spans="1:4" x14ac:dyDescent="0.2">
      <c r="A6785" s="489" t="s">
        <v>9257</v>
      </c>
      <c r="B6785" s="489" t="s">
        <v>229</v>
      </c>
      <c r="C6785" s="491">
        <v>21.009999999999998</v>
      </c>
      <c r="D6785" s="492" t="s">
        <v>4090</v>
      </c>
    </row>
    <row r="6786" spans="1:4" x14ac:dyDescent="0.2">
      <c r="A6786" s="489" t="s">
        <v>9257</v>
      </c>
      <c r="B6786" s="489" t="s">
        <v>229</v>
      </c>
      <c r="C6786" s="491">
        <v>106.8</v>
      </c>
      <c r="D6786" s="492" t="s">
        <v>4090</v>
      </c>
    </row>
    <row r="6787" spans="1:4" x14ac:dyDescent="0.2">
      <c r="A6787" s="489" t="s">
        <v>9257</v>
      </c>
      <c r="B6787" s="489" t="s">
        <v>229</v>
      </c>
      <c r="C6787" s="491">
        <v>25.520000000000003</v>
      </c>
      <c r="D6787" s="492" t="s">
        <v>4090</v>
      </c>
    </row>
    <row r="6788" spans="1:4" x14ac:dyDescent="0.2">
      <c r="A6788" s="489" t="s">
        <v>9257</v>
      </c>
      <c r="B6788" s="489" t="s">
        <v>229</v>
      </c>
      <c r="C6788" s="491">
        <v>18.36</v>
      </c>
      <c r="D6788" s="492" t="s">
        <v>4090</v>
      </c>
    </row>
    <row r="6789" spans="1:4" x14ac:dyDescent="0.2">
      <c r="A6789" s="489" t="s">
        <v>9257</v>
      </c>
      <c r="B6789" s="489" t="s">
        <v>229</v>
      </c>
      <c r="C6789" s="491">
        <v>59.949999999999996</v>
      </c>
      <c r="D6789" s="492" t="s">
        <v>4090</v>
      </c>
    </row>
    <row r="6790" spans="1:4" x14ac:dyDescent="0.2">
      <c r="A6790" s="489" t="s">
        <v>9257</v>
      </c>
      <c r="B6790" s="489" t="s">
        <v>229</v>
      </c>
      <c r="C6790" s="491">
        <v>16.86</v>
      </c>
      <c r="D6790" s="492" t="s">
        <v>4090</v>
      </c>
    </row>
    <row r="6791" spans="1:4" x14ac:dyDescent="0.2">
      <c r="A6791" s="489" t="s">
        <v>9257</v>
      </c>
      <c r="B6791" s="489" t="s">
        <v>229</v>
      </c>
      <c r="C6791" s="491">
        <v>12.55</v>
      </c>
      <c r="D6791" s="492" t="s">
        <v>4090</v>
      </c>
    </row>
    <row r="6792" spans="1:4" x14ac:dyDescent="0.2">
      <c r="A6792" s="489" t="s">
        <v>9257</v>
      </c>
      <c r="B6792" s="489" t="s">
        <v>229</v>
      </c>
      <c r="C6792" s="491">
        <v>27.009999999999998</v>
      </c>
      <c r="D6792" s="492" t="s">
        <v>4090</v>
      </c>
    </row>
    <row r="6793" spans="1:4" x14ac:dyDescent="0.2">
      <c r="A6793" s="489" t="s">
        <v>9257</v>
      </c>
      <c r="B6793" s="489" t="s">
        <v>229</v>
      </c>
      <c r="C6793" s="491">
        <v>28.26</v>
      </c>
      <c r="D6793" s="492" t="s">
        <v>4090</v>
      </c>
    </row>
    <row r="6794" spans="1:4" x14ac:dyDescent="0.2">
      <c r="A6794" s="489" t="s">
        <v>9257</v>
      </c>
      <c r="B6794" s="489" t="s">
        <v>229</v>
      </c>
      <c r="C6794" s="491">
        <v>7.01</v>
      </c>
      <c r="D6794" s="492" t="s">
        <v>4090</v>
      </c>
    </row>
    <row r="6795" spans="1:4" x14ac:dyDescent="0.2">
      <c r="A6795" s="489" t="s">
        <v>9257</v>
      </c>
      <c r="B6795" s="489" t="s">
        <v>229</v>
      </c>
      <c r="C6795" s="491">
        <v>20.340000000000003</v>
      </c>
      <c r="D6795" s="492" t="s">
        <v>4090</v>
      </c>
    </row>
    <row r="6796" spans="1:4" x14ac:dyDescent="0.2">
      <c r="A6796" s="489" t="s">
        <v>9257</v>
      </c>
      <c r="B6796" s="489" t="s">
        <v>229</v>
      </c>
      <c r="C6796" s="491">
        <v>76.58</v>
      </c>
      <c r="D6796" s="492" t="s">
        <v>4090</v>
      </c>
    </row>
    <row r="6797" spans="1:4" x14ac:dyDescent="0.2">
      <c r="A6797" s="489" t="s">
        <v>9257</v>
      </c>
      <c r="B6797" s="489" t="s">
        <v>229</v>
      </c>
      <c r="C6797" s="491">
        <v>17</v>
      </c>
      <c r="D6797" s="492" t="s">
        <v>4090</v>
      </c>
    </row>
    <row r="6798" spans="1:4" x14ac:dyDescent="0.2">
      <c r="A6798" s="489" t="s">
        <v>9257</v>
      </c>
      <c r="B6798" s="489" t="s">
        <v>229</v>
      </c>
      <c r="C6798" s="491">
        <v>7.08</v>
      </c>
      <c r="D6798" s="492" t="s">
        <v>4090</v>
      </c>
    </row>
    <row r="6799" spans="1:4" x14ac:dyDescent="0.2">
      <c r="A6799" s="489" t="s">
        <v>9257</v>
      </c>
      <c r="B6799" s="489" t="s">
        <v>229</v>
      </c>
      <c r="C6799" s="491">
        <v>35.260000000000005</v>
      </c>
      <c r="D6799" s="492" t="s">
        <v>4090</v>
      </c>
    </row>
    <row r="6800" spans="1:4" x14ac:dyDescent="0.2">
      <c r="A6800" s="489" t="s">
        <v>9257</v>
      </c>
      <c r="B6800" s="489" t="s">
        <v>229</v>
      </c>
      <c r="C6800" s="491">
        <v>12.05</v>
      </c>
      <c r="D6800" s="492" t="s">
        <v>4090</v>
      </c>
    </row>
    <row r="6801" spans="1:4" x14ac:dyDescent="0.2">
      <c r="A6801" s="489" t="s">
        <v>9257</v>
      </c>
      <c r="B6801" s="489" t="s">
        <v>229</v>
      </c>
      <c r="C6801" s="491">
        <v>16.619999999999997</v>
      </c>
      <c r="D6801" s="492" t="s">
        <v>4090</v>
      </c>
    </row>
    <row r="6802" spans="1:4" x14ac:dyDescent="0.2">
      <c r="A6802" s="489" t="s">
        <v>9257</v>
      </c>
      <c r="B6802" s="489" t="s">
        <v>229</v>
      </c>
      <c r="C6802" s="491">
        <v>21.450000000000003</v>
      </c>
      <c r="D6802" s="492" t="s">
        <v>4090</v>
      </c>
    </row>
    <row r="6803" spans="1:4" x14ac:dyDescent="0.2">
      <c r="A6803" s="489" t="s">
        <v>9257</v>
      </c>
      <c r="B6803" s="489" t="s">
        <v>229</v>
      </c>
      <c r="C6803" s="491">
        <v>8.3800000000000008</v>
      </c>
      <c r="D6803" s="492" t="s">
        <v>4090</v>
      </c>
    </row>
    <row r="6804" spans="1:4" x14ac:dyDescent="0.2">
      <c r="A6804" s="489" t="s">
        <v>9257</v>
      </c>
      <c r="B6804" s="489" t="s">
        <v>229</v>
      </c>
      <c r="C6804" s="491">
        <v>35.74</v>
      </c>
      <c r="D6804" s="492" t="s">
        <v>4090</v>
      </c>
    </row>
    <row r="6805" spans="1:4" x14ac:dyDescent="0.2">
      <c r="A6805" s="489" t="s">
        <v>9257</v>
      </c>
      <c r="B6805" s="489" t="s">
        <v>229</v>
      </c>
      <c r="C6805" s="491">
        <v>17.880000000000003</v>
      </c>
      <c r="D6805" s="492" t="s">
        <v>4090</v>
      </c>
    </row>
    <row r="6806" spans="1:4" x14ac:dyDescent="0.2">
      <c r="A6806" s="489" t="s">
        <v>9257</v>
      </c>
      <c r="B6806" s="489" t="s">
        <v>229</v>
      </c>
      <c r="C6806" s="491">
        <v>70.14</v>
      </c>
      <c r="D6806" s="492" t="s">
        <v>4090</v>
      </c>
    </row>
    <row r="6807" spans="1:4" x14ac:dyDescent="0.2">
      <c r="A6807" s="489" t="s">
        <v>9257</v>
      </c>
      <c r="B6807" s="489" t="s">
        <v>229</v>
      </c>
      <c r="C6807" s="491">
        <v>105.61</v>
      </c>
      <c r="D6807" s="492" t="s">
        <v>4090</v>
      </c>
    </row>
    <row r="6808" spans="1:4" x14ac:dyDescent="0.2">
      <c r="A6808" s="489" t="s">
        <v>9257</v>
      </c>
      <c r="B6808" s="489" t="s">
        <v>229</v>
      </c>
      <c r="C6808" s="491">
        <v>214.42999999999998</v>
      </c>
      <c r="D6808" s="492" t="s">
        <v>4090</v>
      </c>
    </row>
    <row r="6809" spans="1:4" x14ac:dyDescent="0.2">
      <c r="A6809" s="489" t="s">
        <v>9257</v>
      </c>
      <c r="B6809" s="489" t="s">
        <v>229</v>
      </c>
      <c r="C6809" s="491">
        <v>12.560000000000002</v>
      </c>
      <c r="D6809" s="492" t="s">
        <v>4090</v>
      </c>
    </row>
    <row r="6810" spans="1:4" x14ac:dyDescent="0.2">
      <c r="A6810" s="489" t="s">
        <v>9257</v>
      </c>
      <c r="B6810" s="489" t="s">
        <v>229</v>
      </c>
      <c r="C6810" s="491">
        <v>82.570000000000007</v>
      </c>
      <c r="D6810" s="492" t="s">
        <v>4090</v>
      </c>
    </row>
    <row r="6811" spans="1:4" x14ac:dyDescent="0.2">
      <c r="A6811" s="489" t="s">
        <v>9257</v>
      </c>
      <c r="B6811" s="489" t="s">
        <v>229</v>
      </c>
      <c r="C6811" s="491">
        <v>9.43</v>
      </c>
      <c r="D6811" s="492" t="s">
        <v>4090</v>
      </c>
    </row>
    <row r="6812" spans="1:4" x14ac:dyDescent="0.2">
      <c r="A6812" s="489" t="s">
        <v>9257</v>
      </c>
      <c r="B6812" s="489" t="s">
        <v>229</v>
      </c>
      <c r="C6812" s="491">
        <v>9.8899999999999988</v>
      </c>
      <c r="D6812" s="492" t="s">
        <v>4090</v>
      </c>
    </row>
    <row r="6813" spans="1:4" x14ac:dyDescent="0.2">
      <c r="A6813" s="489" t="s">
        <v>9257</v>
      </c>
      <c r="B6813" s="489" t="s">
        <v>229</v>
      </c>
      <c r="C6813" s="491">
        <v>116.64000000000001</v>
      </c>
      <c r="D6813" s="492" t="s">
        <v>4090</v>
      </c>
    </row>
    <row r="6814" spans="1:4" x14ac:dyDescent="0.2">
      <c r="A6814" s="489" t="s">
        <v>9257</v>
      </c>
      <c r="B6814" s="489" t="s">
        <v>229</v>
      </c>
      <c r="C6814" s="491">
        <v>54.57</v>
      </c>
      <c r="D6814" s="492" t="s">
        <v>4090</v>
      </c>
    </row>
    <row r="6815" spans="1:4" x14ac:dyDescent="0.2">
      <c r="A6815" s="489" t="s">
        <v>9257</v>
      </c>
      <c r="B6815" s="489" t="s">
        <v>229</v>
      </c>
      <c r="C6815" s="491">
        <v>6.8200000000000012</v>
      </c>
      <c r="D6815" s="492" t="s">
        <v>4090</v>
      </c>
    </row>
    <row r="6816" spans="1:4" x14ac:dyDescent="0.2">
      <c r="A6816" s="489" t="s">
        <v>9257</v>
      </c>
      <c r="B6816" s="489" t="s">
        <v>229</v>
      </c>
      <c r="C6816" s="491">
        <v>77.050000000000011</v>
      </c>
      <c r="D6816" s="492" t="s">
        <v>4090</v>
      </c>
    </row>
    <row r="6817" spans="1:4" x14ac:dyDescent="0.2">
      <c r="A6817" s="489" t="s">
        <v>9257</v>
      </c>
      <c r="B6817" s="489" t="s">
        <v>229</v>
      </c>
      <c r="C6817" s="491">
        <v>121.13</v>
      </c>
      <c r="D6817" s="492" t="s">
        <v>4090</v>
      </c>
    </row>
    <row r="6818" spans="1:4" x14ac:dyDescent="0.2">
      <c r="A6818" s="489" t="s">
        <v>9257</v>
      </c>
      <c r="B6818" s="489" t="s">
        <v>229</v>
      </c>
      <c r="C6818" s="491">
        <v>22.439999999999998</v>
      </c>
      <c r="D6818" s="492" t="s">
        <v>4090</v>
      </c>
    </row>
    <row r="6819" spans="1:4" x14ac:dyDescent="0.2">
      <c r="A6819" s="489" t="s">
        <v>9257</v>
      </c>
      <c r="B6819" s="489" t="s">
        <v>229</v>
      </c>
      <c r="C6819" s="491">
        <v>9.370000000000001</v>
      </c>
      <c r="D6819" s="492" t="s">
        <v>4090</v>
      </c>
    </row>
    <row r="6820" spans="1:4" x14ac:dyDescent="0.2">
      <c r="A6820" s="489" t="s">
        <v>9257</v>
      </c>
      <c r="B6820" s="489" t="s">
        <v>229</v>
      </c>
      <c r="C6820" s="491">
        <v>12.329999999999998</v>
      </c>
      <c r="D6820" s="492" t="s">
        <v>4090</v>
      </c>
    </row>
    <row r="6821" spans="1:4" x14ac:dyDescent="0.2">
      <c r="A6821" s="489" t="s">
        <v>9257</v>
      </c>
      <c r="B6821" s="489" t="s">
        <v>229</v>
      </c>
      <c r="C6821" s="491">
        <v>13.549999999999999</v>
      </c>
      <c r="D6821" s="492" t="s">
        <v>4090</v>
      </c>
    </row>
    <row r="6822" spans="1:4" x14ac:dyDescent="0.2">
      <c r="A6822" s="489" t="s">
        <v>9257</v>
      </c>
      <c r="B6822" s="489" t="s">
        <v>229</v>
      </c>
      <c r="C6822" s="491">
        <v>14.099999999999998</v>
      </c>
      <c r="D6822" s="492" t="s">
        <v>4090</v>
      </c>
    </row>
    <row r="6823" spans="1:4" x14ac:dyDescent="0.2">
      <c r="A6823" s="489" t="s">
        <v>9257</v>
      </c>
      <c r="B6823" s="489" t="s">
        <v>229</v>
      </c>
      <c r="C6823" s="491">
        <v>14.360000000000003</v>
      </c>
      <c r="D6823" s="492" t="s">
        <v>4090</v>
      </c>
    </row>
    <row r="6824" spans="1:4" x14ac:dyDescent="0.2">
      <c r="A6824" s="489" t="s">
        <v>9257</v>
      </c>
      <c r="B6824" s="489" t="s">
        <v>229</v>
      </c>
      <c r="C6824" s="491">
        <v>39.940000000000005</v>
      </c>
      <c r="D6824" s="492" t="s">
        <v>4090</v>
      </c>
    </row>
    <row r="6825" spans="1:4" x14ac:dyDescent="0.2">
      <c r="A6825" s="489" t="s">
        <v>9257</v>
      </c>
      <c r="B6825" s="489" t="s">
        <v>229</v>
      </c>
      <c r="C6825" s="491">
        <v>28.549999999999997</v>
      </c>
      <c r="D6825" s="492" t="s">
        <v>4090</v>
      </c>
    </row>
    <row r="6826" spans="1:4" x14ac:dyDescent="0.2">
      <c r="A6826" s="489" t="s">
        <v>9257</v>
      </c>
      <c r="B6826" s="489" t="s">
        <v>229</v>
      </c>
      <c r="C6826" s="491">
        <v>40.690000000000005</v>
      </c>
      <c r="D6826" s="492" t="s">
        <v>4090</v>
      </c>
    </row>
    <row r="6827" spans="1:4" x14ac:dyDescent="0.2">
      <c r="A6827" s="489" t="s">
        <v>9257</v>
      </c>
      <c r="B6827" s="489" t="s">
        <v>229</v>
      </c>
      <c r="C6827" s="491">
        <v>11.240000000000002</v>
      </c>
      <c r="D6827" s="492" t="s">
        <v>4090</v>
      </c>
    </row>
    <row r="6828" spans="1:4" x14ac:dyDescent="0.2">
      <c r="A6828" s="489" t="s">
        <v>9257</v>
      </c>
      <c r="B6828" s="489" t="s">
        <v>229</v>
      </c>
      <c r="C6828" s="491">
        <v>30.73</v>
      </c>
      <c r="D6828" s="492" t="s">
        <v>4090</v>
      </c>
    </row>
    <row r="6829" spans="1:4" x14ac:dyDescent="0.2">
      <c r="A6829" s="489" t="s">
        <v>9257</v>
      </c>
      <c r="B6829" s="489" t="s">
        <v>229</v>
      </c>
      <c r="C6829" s="491">
        <v>43.63</v>
      </c>
      <c r="D6829" s="492" t="s">
        <v>4090</v>
      </c>
    </row>
    <row r="6830" spans="1:4" x14ac:dyDescent="0.2">
      <c r="A6830" s="489" t="s">
        <v>9257</v>
      </c>
      <c r="B6830" s="489" t="s">
        <v>229</v>
      </c>
      <c r="C6830" s="491">
        <v>46.19</v>
      </c>
      <c r="D6830" s="492" t="s">
        <v>4090</v>
      </c>
    </row>
    <row r="6831" spans="1:4" x14ac:dyDescent="0.2">
      <c r="A6831" s="489" t="s">
        <v>9257</v>
      </c>
      <c r="B6831" s="489" t="s">
        <v>229</v>
      </c>
      <c r="C6831" s="491">
        <v>20.560000000000002</v>
      </c>
      <c r="D6831" s="492" t="s">
        <v>4090</v>
      </c>
    </row>
    <row r="6832" spans="1:4" x14ac:dyDescent="0.2">
      <c r="A6832" s="489" t="s">
        <v>9257</v>
      </c>
      <c r="B6832" s="489" t="s">
        <v>229</v>
      </c>
      <c r="C6832" s="491">
        <v>9.67</v>
      </c>
      <c r="D6832" s="492" t="s">
        <v>4090</v>
      </c>
    </row>
    <row r="6833" spans="1:4" x14ac:dyDescent="0.2">
      <c r="A6833" s="489" t="s">
        <v>9257</v>
      </c>
      <c r="B6833" s="489" t="s">
        <v>229</v>
      </c>
      <c r="C6833" s="491">
        <v>64.440000000000012</v>
      </c>
      <c r="D6833" s="492" t="s">
        <v>4090</v>
      </c>
    </row>
    <row r="6834" spans="1:4" x14ac:dyDescent="0.2">
      <c r="A6834" s="489" t="s">
        <v>9257</v>
      </c>
      <c r="B6834" s="489" t="s">
        <v>229</v>
      </c>
      <c r="C6834" s="491">
        <v>18.14</v>
      </c>
      <c r="D6834" s="492" t="s">
        <v>4090</v>
      </c>
    </row>
    <row r="6835" spans="1:4" x14ac:dyDescent="0.2">
      <c r="A6835" s="489" t="s">
        <v>9257</v>
      </c>
      <c r="B6835" s="489" t="s">
        <v>229</v>
      </c>
      <c r="C6835" s="491">
        <v>12.75</v>
      </c>
      <c r="D6835" s="492" t="s">
        <v>4090</v>
      </c>
    </row>
    <row r="6836" spans="1:4" x14ac:dyDescent="0.2">
      <c r="A6836" s="489" t="s">
        <v>9257</v>
      </c>
      <c r="B6836" s="489" t="s">
        <v>229</v>
      </c>
      <c r="C6836" s="491">
        <v>20.57</v>
      </c>
      <c r="D6836" s="492" t="s">
        <v>4090</v>
      </c>
    </row>
    <row r="6837" spans="1:4" x14ac:dyDescent="0.2">
      <c r="A6837" s="489" t="s">
        <v>9257</v>
      </c>
      <c r="B6837" s="489" t="s">
        <v>229</v>
      </c>
      <c r="C6837" s="491">
        <v>17.149999999999999</v>
      </c>
      <c r="D6837" s="492" t="s">
        <v>4090</v>
      </c>
    </row>
    <row r="6838" spans="1:4" x14ac:dyDescent="0.2">
      <c r="A6838" s="489" t="s">
        <v>9257</v>
      </c>
      <c r="B6838" s="489" t="s">
        <v>229</v>
      </c>
      <c r="C6838" s="491">
        <v>14.68</v>
      </c>
      <c r="D6838" s="492" t="s">
        <v>4090</v>
      </c>
    </row>
    <row r="6839" spans="1:4" x14ac:dyDescent="0.2">
      <c r="A6839" s="489" t="s">
        <v>9257</v>
      </c>
      <c r="B6839" s="489" t="s">
        <v>229</v>
      </c>
      <c r="C6839" s="491">
        <v>76.220000000000013</v>
      </c>
      <c r="D6839" s="492" t="s">
        <v>4090</v>
      </c>
    </row>
    <row r="6840" spans="1:4" x14ac:dyDescent="0.2">
      <c r="A6840" s="489" t="s">
        <v>9257</v>
      </c>
      <c r="B6840" s="489" t="s">
        <v>229</v>
      </c>
      <c r="C6840" s="491">
        <v>44.620000000000012</v>
      </c>
      <c r="D6840" s="492" t="s">
        <v>4090</v>
      </c>
    </row>
    <row r="6841" spans="1:4" x14ac:dyDescent="0.2">
      <c r="A6841" s="489" t="s">
        <v>9257</v>
      </c>
      <c r="B6841" s="489" t="s">
        <v>229</v>
      </c>
      <c r="C6841" s="491">
        <v>86.88000000000001</v>
      </c>
      <c r="D6841" s="492" t="s">
        <v>4090</v>
      </c>
    </row>
    <row r="6842" spans="1:4" x14ac:dyDescent="0.2">
      <c r="A6842" s="489" t="s">
        <v>9257</v>
      </c>
      <c r="B6842" s="489" t="s">
        <v>229</v>
      </c>
      <c r="C6842" s="491">
        <v>31.450000000000003</v>
      </c>
      <c r="D6842" s="492" t="s">
        <v>4090</v>
      </c>
    </row>
    <row r="6843" spans="1:4" x14ac:dyDescent="0.2">
      <c r="A6843" s="489" t="s">
        <v>9257</v>
      </c>
      <c r="B6843" s="489" t="s">
        <v>229</v>
      </c>
      <c r="C6843" s="491">
        <v>44.58</v>
      </c>
      <c r="D6843" s="492" t="s">
        <v>4090</v>
      </c>
    </row>
    <row r="6844" spans="1:4" x14ac:dyDescent="0.2">
      <c r="A6844" s="489" t="s">
        <v>9257</v>
      </c>
      <c r="B6844" s="489" t="s">
        <v>229</v>
      </c>
      <c r="C6844" s="491">
        <v>16.45</v>
      </c>
      <c r="D6844" s="492" t="s">
        <v>4090</v>
      </c>
    </row>
    <row r="6845" spans="1:4" x14ac:dyDescent="0.2">
      <c r="A6845" s="489" t="s">
        <v>9257</v>
      </c>
      <c r="B6845" s="489" t="s">
        <v>229</v>
      </c>
      <c r="C6845" s="491">
        <v>17.490000000000002</v>
      </c>
      <c r="D6845" s="492" t="s">
        <v>4090</v>
      </c>
    </row>
    <row r="6846" spans="1:4" x14ac:dyDescent="0.2">
      <c r="A6846" s="489" t="s">
        <v>9257</v>
      </c>
      <c r="B6846" s="489" t="s">
        <v>229</v>
      </c>
      <c r="C6846" s="491">
        <v>48.019999999999996</v>
      </c>
      <c r="D6846" s="492" t="s">
        <v>4090</v>
      </c>
    </row>
    <row r="6847" spans="1:4" x14ac:dyDescent="0.2">
      <c r="A6847" s="489" t="s">
        <v>9257</v>
      </c>
      <c r="B6847" s="489" t="s">
        <v>229</v>
      </c>
      <c r="C6847" s="491">
        <v>32.76</v>
      </c>
      <c r="D6847" s="492" t="s">
        <v>4090</v>
      </c>
    </row>
    <row r="6848" spans="1:4" x14ac:dyDescent="0.2">
      <c r="A6848" s="489" t="s">
        <v>9257</v>
      </c>
      <c r="B6848" s="489" t="s">
        <v>229</v>
      </c>
      <c r="C6848" s="491">
        <v>6.25</v>
      </c>
      <c r="D6848" s="492" t="s">
        <v>4090</v>
      </c>
    </row>
    <row r="6849" spans="1:4" x14ac:dyDescent="0.2">
      <c r="A6849" s="489" t="s">
        <v>9257</v>
      </c>
      <c r="B6849" s="489" t="s">
        <v>229</v>
      </c>
      <c r="C6849" s="491">
        <v>18.940000000000001</v>
      </c>
      <c r="D6849" s="492" t="s">
        <v>4090</v>
      </c>
    </row>
    <row r="6850" spans="1:4" x14ac:dyDescent="0.2">
      <c r="A6850" s="489" t="s">
        <v>9257</v>
      </c>
      <c r="B6850" s="489" t="s">
        <v>229</v>
      </c>
      <c r="C6850" s="491">
        <v>20.619999999999997</v>
      </c>
      <c r="D6850" s="492" t="s">
        <v>4090</v>
      </c>
    </row>
    <row r="6851" spans="1:4" x14ac:dyDescent="0.2">
      <c r="A6851" s="489" t="s">
        <v>9257</v>
      </c>
      <c r="B6851" s="489" t="s">
        <v>229</v>
      </c>
      <c r="C6851" s="491">
        <v>18.75</v>
      </c>
      <c r="D6851" s="492" t="s">
        <v>4090</v>
      </c>
    </row>
    <row r="6852" spans="1:4" x14ac:dyDescent="0.2">
      <c r="A6852" s="489" t="s">
        <v>9257</v>
      </c>
      <c r="B6852" s="489" t="s">
        <v>229</v>
      </c>
      <c r="C6852" s="491">
        <v>70.350000000000009</v>
      </c>
      <c r="D6852" s="492" t="s">
        <v>4090</v>
      </c>
    </row>
    <row r="6853" spans="1:4" x14ac:dyDescent="0.2">
      <c r="A6853" s="489" t="s">
        <v>9257</v>
      </c>
      <c r="B6853" s="489" t="s">
        <v>229</v>
      </c>
      <c r="C6853" s="491">
        <v>30.749999999999996</v>
      </c>
      <c r="D6853" s="492" t="s">
        <v>4090</v>
      </c>
    </row>
    <row r="6854" spans="1:4" x14ac:dyDescent="0.2">
      <c r="A6854" s="489" t="s">
        <v>9257</v>
      </c>
      <c r="B6854" s="489" t="s">
        <v>229</v>
      </c>
      <c r="C6854" s="491">
        <v>25.22</v>
      </c>
      <c r="D6854" s="492" t="s">
        <v>4090</v>
      </c>
    </row>
    <row r="6855" spans="1:4" x14ac:dyDescent="0.2">
      <c r="A6855" s="489" t="s">
        <v>9257</v>
      </c>
      <c r="B6855" s="489" t="s">
        <v>229</v>
      </c>
      <c r="C6855" s="491">
        <v>20.340000000000003</v>
      </c>
      <c r="D6855" s="492" t="s">
        <v>4090</v>
      </c>
    </row>
    <row r="6856" spans="1:4" x14ac:dyDescent="0.2">
      <c r="A6856" s="489" t="s">
        <v>9257</v>
      </c>
      <c r="B6856" s="489" t="s">
        <v>229</v>
      </c>
      <c r="C6856" s="491">
        <v>17.270000000000003</v>
      </c>
      <c r="D6856" s="492" t="s">
        <v>4090</v>
      </c>
    </row>
    <row r="6857" spans="1:4" x14ac:dyDescent="0.2">
      <c r="A6857" s="489" t="s">
        <v>9257</v>
      </c>
      <c r="B6857" s="489" t="s">
        <v>229</v>
      </c>
      <c r="C6857" s="491">
        <v>107.11999999999999</v>
      </c>
      <c r="D6857" s="492" t="s">
        <v>4090</v>
      </c>
    </row>
    <row r="6858" spans="1:4" x14ac:dyDescent="0.2">
      <c r="A6858" s="489" t="s">
        <v>9257</v>
      </c>
      <c r="B6858" s="489" t="s">
        <v>229</v>
      </c>
      <c r="C6858" s="491">
        <v>23.22</v>
      </c>
      <c r="D6858" s="492" t="s">
        <v>4090</v>
      </c>
    </row>
    <row r="6859" spans="1:4" x14ac:dyDescent="0.2">
      <c r="A6859" s="489" t="s">
        <v>9257</v>
      </c>
      <c r="B6859" s="489" t="s">
        <v>229</v>
      </c>
      <c r="C6859" s="491">
        <v>176.53</v>
      </c>
      <c r="D6859" s="492" t="s">
        <v>4090</v>
      </c>
    </row>
    <row r="6860" spans="1:4" x14ac:dyDescent="0.2">
      <c r="A6860" s="489" t="s">
        <v>9257</v>
      </c>
      <c r="B6860" s="489" t="s">
        <v>229</v>
      </c>
      <c r="C6860" s="491">
        <v>14.14</v>
      </c>
      <c r="D6860" s="492" t="s">
        <v>4090</v>
      </c>
    </row>
    <row r="6861" spans="1:4" x14ac:dyDescent="0.2">
      <c r="A6861" s="489" t="s">
        <v>9257</v>
      </c>
      <c r="B6861" s="489" t="s">
        <v>229</v>
      </c>
      <c r="C6861" s="491">
        <v>49.44</v>
      </c>
      <c r="D6861" s="492" t="s">
        <v>4090</v>
      </c>
    </row>
    <row r="6862" spans="1:4" x14ac:dyDescent="0.2">
      <c r="A6862" s="489" t="s">
        <v>9257</v>
      </c>
      <c r="B6862" s="489" t="s">
        <v>229</v>
      </c>
      <c r="C6862" s="491">
        <v>17.920000000000002</v>
      </c>
      <c r="D6862" s="492" t="s">
        <v>4090</v>
      </c>
    </row>
    <row r="6863" spans="1:4" x14ac:dyDescent="0.2">
      <c r="A6863" s="489" t="s">
        <v>9257</v>
      </c>
      <c r="B6863" s="489" t="s">
        <v>229</v>
      </c>
      <c r="C6863" s="491">
        <v>82.69</v>
      </c>
      <c r="D6863" s="492" t="s">
        <v>4090</v>
      </c>
    </row>
    <row r="6864" spans="1:4" x14ac:dyDescent="0.2">
      <c r="A6864" s="489" t="s">
        <v>9257</v>
      </c>
      <c r="B6864" s="489" t="s">
        <v>229</v>
      </c>
      <c r="C6864" s="491">
        <v>15.430000000000001</v>
      </c>
      <c r="D6864" s="492" t="s">
        <v>4090</v>
      </c>
    </row>
    <row r="6865" spans="1:4" x14ac:dyDescent="0.2">
      <c r="A6865" s="489" t="s">
        <v>9257</v>
      </c>
      <c r="B6865" s="489" t="s">
        <v>229</v>
      </c>
      <c r="C6865" s="491">
        <v>17.809999999999999</v>
      </c>
      <c r="D6865" s="492" t="s">
        <v>4090</v>
      </c>
    </row>
    <row r="6866" spans="1:4" x14ac:dyDescent="0.2">
      <c r="A6866" s="489" t="s">
        <v>9257</v>
      </c>
      <c r="B6866" s="489" t="s">
        <v>229</v>
      </c>
      <c r="C6866" s="491">
        <v>81.63000000000001</v>
      </c>
      <c r="D6866" s="492" t="s">
        <v>4090</v>
      </c>
    </row>
    <row r="6867" spans="1:4" x14ac:dyDescent="0.2">
      <c r="A6867" s="489" t="s">
        <v>9257</v>
      </c>
      <c r="B6867" s="489" t="s">
        <v>229</v>
      </c>
      <c r="C6867" s="491">
        <v>63.530000000000008</v>
      </c>
      <c r="D6867" s="492" t="s">
        <v>4090</v>
      </c>
    </row>
    <row r="6868" spans="1:4" x14ac:dyDescent="0.2">
      <c r="A6868" s="489" t="s">
        <v>9257</v>
      </c>
      <c r="B6868" s="489" t="s">
        <v>229</v>
      </c>
      <c r="C6868" s="491">
        <v>103.17</v>
      </c>
      <c r="D6868" s="492" t="s">
        <v>4090</v>
      </c>
    </row>
    <row r="6869" spans="1:4" x14ac:dyDescent="0.2">
      <c r="A6869" s="489" t="s">
        <v>9257</v>
      </c>
      <c r="B6869" s="489" t="s">
        <v>229</v>
      </c>
      <c r="C6869" s="491">
        <v>33.92</v>
      </c>
      <c r="D6869" s="492" t="s">
        <v>4090</v>
      </c>
    </row>
    <row r="6870" spans="1:4" x14ac:dyDescent="0.2">
      <c r="A6870" s="489" t="s">
        <v>9257</v>
      </c>
      <c r="B6870" s="489" t="s">
        <v>229</v>
      </c>
      <c r="C6870" s="491">
        <v>53.980000000000004</v>
      </c>
      <c r="D6870" s="492" t="s">
        <v>4090</v>
      </c>
    </row>
    <row r="6871" spans="1:4" x14ac:dyDescent="0.2">
      <c r="A6871" s="489" t="s">
        <v>9257</v>
      </c>
      <c r="B6871" s="489" t="s">
        <v>229</v>
      </c>
      <c r="C6871" s="491">
        <v>16.2</v>
      </c>
      <c r="D6871" s="492" t="s">
        <v>4090</v>
      </c>
    </row>
    <row r="6872" spans="1:4" x14ac:dyDescent="0.2">
      <c r="A6872" s="489" t="s">
        <v>9257</v>
      </c>
      <c r="B6872" s="489" t="s">
        <v>229</v>
      </c>
      <c r="C6872" s="491">
        <v>17.59</v>
      </c>
      <c r="D6872" s="492" t="s">
        <v>4090</v>
      </c>
    </row>
    <row r="6873" spans="1:4" x14ac:dyDescent="0.2">
      <c r="A6873" s="489" t="s">
        <v>9257</v>
      </c>
      <c r="B6873" s="489" t="s">
        <v>229</v>
      </c>
      <c r="C6873" s="491">
        <v>18.75</v>
      </c>
      <c r="D6873" s="492" t="s">
        <v>4090</v>
      </c>
    </row>
    <row r="6874" spans="1:4" x14ac:dyDescent="0.2">
      <c r="A6874" s="489" t="s">
        <v>9257</v>
      </c>
      <c r="B6874" s="489" t="s">
        <v>229</v>
      </c>
      <c r="C6874" s="491">
        <v>21.009999999999998</v>
      </c>
      <c r="D6874" s="492" t="s">
        <v>4090</v>
      </c>
    </row>
    <row r="6875" spans="1:4" x14ac:dyDescent="0.2">
      <c r="A6875" s="489" t="s">
        <v>9257</v>
      </c>
      <c r="B6875" s="489" t="s">
        <v>229</v>
      </c>
      <c r="C6875" s="491">
        <v>26.23</v>
      </c>
      <c r="D6875" s="492" t="s">
        <v>4090</v>
      </c>
    </row>
    <row r="6876" spans="1:4" x14ac:dyDescent="0.2">
      <c r="A6876" s="489" t="s">
        <v>9257</v>
      </c>
      <c r="B6876" s="489" t="s">
        <v>229</v>
      </c>
      <c r="C6876" s="491">
        <v>20.800000000000004</v>
      </c>
      <c r="D6876" s="492" t="s">
        <v>4090</v>
      </c>
    </row>
    <row r="6877" spans="1:4" x14ac:dyDescent="0.2">
      <c r="A6877" s="489" t="s">
        <v>9257</v>
      </c>
      <c r="B6877" s="489" t="s">
        <v>229</v>
      </c>
      <c r="C6877" s="491">
        <v>66.95</v>
      </c>
      <c r="D6877" s="492" t="s">
        <v>4090</v>
      </c>
    </row>
    <row r="6878" spans="1:4" x14ac:dyDescent="0.2">
      <c r="A6878" s="489" t="s">
        <v>9257</v>
      </c>
      <c r="B6878" s="489" t="s">
        <v>229</v>
      </c>
      <c r="C6878" s="491">
        <v>20.53</v>
      </c>
      <c r="D6878" s="492" t="s">
        <v>4090</v>
      </c>
    </row>
    <row r="6879" spans="1:4" x14ac:dyDescent="0.2">
      <c r="A6879" s="489" t="s">
        <v>9257</v>
      </c>
      <c r="B6879" s="489" t="s">
        <v>229</v>
      </c>
      <c r="C6879" s="491">
        <v>16.2</v>
      </c>
      <c r="D6879" s="492" t="s">
        <v>4090</v>
      </c>
    </row>
    <row r="6880" spans="1:4" x14ac:dyDescent="0.2">
      <c r="A6880" s="489" t="s">
        <v>9257</v>
      </c>
      <c r="B6880" s="489" t="s">
        <v>229</v>
      </c>
      <c r="C6880" s="491">
        <v>21.159999999999997</v>
      </c>
      <c r="D6880" s="492" t="s">
        <v>4090</v>
      </c>
    </row>
    <row r="6881" spans="1:4" x14ac:dyDescent="0.2">
      <c r="A6881" s="489" t="s">
        <v>9257</v>
      </c>
      <c r="B6881" s="489" t="s">
        <v>229</v>
      </c>
      <c r="C6881" s="491">
        <v>13.79</v>
      </c>
      <c r="D6881" s="492" t="s">
        <v>4090</v>
      </c>
    </row>
    <row r="6882" spans="1:4" x14ac:dyDescent="0.2">
      <c r="A6882" s="489" t="s">
        <v>9257</v>
      </c>
      <c r="B6882" s="489" t="s">
        <v>229</v>
      </c>
      <c r="C6882" s="491">
        <v>19.690000000000001</v>
      </c>
      <c r="D6882" s="492" t="s">
        <v>4090</v>
      </c>
    </row>
    <row r="6883" spans="1:4" x14ac:dyDescent="0.2">
      <c r="A6883" s="489" t="s">
        <v>9257</v>
      </c>
      <c r="B6883" s="489" t="s">
        <v>229</v>
      </c>
      <c r="C6883" s="491">
        <v>85.820000000000007</v>
      </c>
      <c r="D6883" s="492" t="s">
        <v>4090</v>
      </c>
    </row>
    <row r="6884" spans="1:4" x14ac:dyDescent="0.2">
      <c r="A6884" s="489" t="s">
        <v>9257</v>
      </c>
      <c r="B6884" s="489" t="s">
        <v>229</v>
      </c>
      <c r="C6884" s="491">
        <v>24.219999999999995</v>
      </c>
      <c r="D6884" s="492" t="s">
        <v>4090</v>
      </c>
    </row>
    <row r="6885" spans="1:4" x14ac:dyDescent="0.2">
      <c r="A6885" s="489" t="s">
        <v>9257</v>
      </c>
      <c r="B6885" s="489" t="s">
        <v>229</v>
      </c>
      <c r="C6885" s="491">
        <v>27.21</v>
      </c>
      <c r="D6885" s="492" t="s">
        <v>4090</v>
      </c>
    </row>
    <row r="6886" spans="1:4" x14ac:dyDescent="0.2">
      <c r="A6886" s="489" t="s">
        <v>9257</v>
      </c>
      <c r="B6886" s="489" t="s">
        <v>229</v>
      </c>
      <c r="C6886" s="491">
        <v>23.78</v>
      </c>
      <c r="D6886" s="492" t="s">
        <v>4090</v>
      </c>
    </row>
    <row r="6887" spans="1:4" x14ac:dyDescent="0.2">
      <c r="A6887" s="489" t="s">
        <v>9257</v>
      </c>
      <c r="B6887" s="489" t="s">
        <v>229</v>
      </c>
      <c r="C6887" s="491">
        <v>18.329999999999998</v>
      </c>
      <c r="D6887" s="492" t="s">
        <v>4090</v>
      </c>
    </row>
    <row r="6888" spans="1:4" x14ac:dyDescent="0.2">
      <c r="A6888" s="489" t="s">
        <v>9257</v>
      </c>
      <c r="B6888" s="489" t="s">
        <v>229</v>
      </c>
      <c r="C6888" s="491">
        <v>36.82</v>
      </c>
      <c r="D6888" s="492" t="s">
        <v>4090</v>
      </c>
    </row>
    <row r="6889" spans="1:4" x14ac:dyDescent="0.2">
      <c r="A6889" s="489" t="s">
        <v>9257</v>
      </c>
      <c r="B6889" s="489" t="s">
        <v>229</v>
      </c>
      <c r="C6889" s="491">
        <v>10.54</v>
      </c>
      <c r="D6889" s="492" t="s">
        <v>4090</v>
      </c>
    </row>
    <row r="6890" spans="1:4" x14ac:dyDescent="0.2">
      <c r="A6890" s="489" t="s">
        <v>9257</v>
      </c>
      <c r="B6890" s="489" t="s">
        <v>229</v>
      </c>
      <c r="C6890" s="491">
        <v>38.49</v>
      </c>
      <c r="D6890" s="492" t="s">
        <v>4090</v>
      </c>
    </row>
    <row r="6891" spans="1:4" x14ac:dyDescent="0.2">
      <c r="A6891" s="489" t="s">
        <v>9257</v>
      </c>
      <c r="B6891" s="489" t="s">
        <v>229</v>
      </c>
      <c r="C6891" s="491">
        <v>179.14000000000001</v>
      </c>
      <c r="D6891" s="492" t="s">
        <v>4090</v>
      </c>
    </row>
    <row r="6892" spans="1:4" x14ac:dyDescent="0.2">
      <c r="A6892" s="489" t="s">
        <v>9257</v>
      </c>
      <c r="B6892" s="489" t="s">
        <v>229</v>
      </c>
      <c r="C6892" s="491">
        <v>69.52000000000001</v>
      </c>
      <c r="D6892" s="492" t="s">
        <v>4090</v>
      </c>
    </row>
    <row r="6893" spans="1:4" x14ac:dyDescent="0.2">
      <c r="A6893" s="489" t="s">
        <v>9257</v>
      </c>
      <c r="B6893" s="489" t="s">
        <v>229</v>
      </c>
      <c r="C6893" s="491">
        <v>16.16</v>
      </c>
      <c r="D6893" s="492" t="s">
        <v>4090</v>
      </c>
    </row>
    <row r="6894" spans="1:4" x14ac:dyDescent="0.2">
      <c r="A6894" s="489" t="s">
        <v>9257</v>
      </c>
      <c r="B6894" s="489" t="s">
        <v>229</v>
      </c>
      <c r="C6894" s="491">
        <v>11</v>
      </c>
      <c r="D6894" s="492" t="s">
        <v>4090</v>
      </c>
    </row>
    <row r="6895" spans="1:4" x14ac:dyDescent="0.2">
      <c r="A6895" s="489" t="s">
        <v>9257</v>
      </c>
      <c r="B6895" s="489" t="s">
        <v>229</v>
      </c>
      <c r="C6895" s="491">
        <v>39.519999999999996</v>
      </c>
      <c r="D6895" s="492" t="s">
        <v>4090</v>
      </c>
    </row>
    <row r="6896" spans="1:4" x14ac:dyDescent="0.2">
      <c r="A6896" s="489" t="s">
        <v>9257</v>
      </c>
      <c r="B6896" s="489" t="s">
        <v>229</v>
      </c>
      <c r="C6896" s="491">
        <v>24.840000000000003</v>
      </c>
      <c r="D6896" s="492" t="s">
        <v>4090</v>
      </c>
    </row>
    <row r="6897" spans="1:4" x14ac:dyDescent="0.2">
      <c r="A6897" s="489" t="s">
        <v>9257</v>
      </c>
      <c r="B6897" s="489" t="s">
        <v>229</v>
      </c>
      <c r="C6897" s="491">
        <v>43.62</v>
      </c>
      <c r="D6897" s="492" t="s">
        <v>4090</v>
      </c>
    </row>
    <row r="6898" spans="1:4" x14ac:dyDescent="0.2">
      <c r="A6898" s="489" t="s">
        <v>9257</v>
      </c>
      <c r="B6898" s="489" t="s">
        <v>229</v>
      </c>
      <c r="C6898" s="491">
        <v>13.569999999999999</v>
      </c>
      <c r="D6898" s="492" t="s">
        <v>4090</v>
      </c>
    </row>
    <row r="6899" spans="1:4" x14ac:dyDescent="0.2">
      <c r="A6899" s="489" t="s">
        <v>9257</v>
      </c>
      <c r="B6899" s="489" t="s">
        <v>229</v>
      </c>
      <c r="C6899" s="491">
        <v>14.780000000000003</v>
      </c>
      <c r="D6899" s="492" t="s">
        <v>4090</v>
      </c>
    </row>
    <row r="6900" spans="1:4" x14ac:dyDescent="0.2">
      <c r="A6900" s="489" t="s">
        <v>9257</v>
      </c>
      <c r="B6900" s="489" t="s">
        <v>229</v>
      </c>
      <c r="C6900" s="491">
        <v>22.35</v>
      </c>
      <c r="D6900" s="492" t="s">
        <v>4090</v>
      </c>
    </row>
    <row r="6901" spans="1:4" x14ac:dyDescent="0.2">
      <c r="A6901" s="489" t="s">
        <v>9257</v>
      </c>
      <c r="B6901" s="489" t="s">
        <v>229</v>
      </c>
      <c r="C6901" s="491">
        <v>20.330000000000002</v>
      </c>
      <c r="D6901" s="492" t="s">
        <v>4090</v>
      </c>
    </row>
    <row r="6902" spans="1:4" x14ac:dyDescent="0.2">
      <c r="A6902" s="489" t="s">
        <v>9257</v>
      </c>
      <c r="B6902" s="489" t="s">
        <v>229</v>
      </c>
      <c r="C6902" s="491">
        <v>6.8600000000000012</v>
      </c>
      <c r="D6902" s="492" t="s">
        <v>4090</v>
      </c>
    </row>
    <row r="6903" spans="1:4" x14ac:dyDescent="0.2">
      <c r="A6903" s="489" t="s">
        <v>9257</v>
      </c>
      <c r="B6903" s="489" t="s">
        <v>229</v>
      </c>
      <c r="C6903" s="491">
        <v>76.080000000000013</v>
      </c>
      <c r="D6903" s="492" t="s">
        <v>4090</v>
      </c>
    </row>
    <row r="6904" spans="1:4" x14ac:dyDescent="0.2">
      <c r="A6904" s="489" t="s">
        <v>9257</v>
      </c>
      <c r="B6904" s="489" t="s">
        <v>229</v>
      </c>
      <c r="C6904" s="491">
        <v>147.63999999999999</v>
      </c>
      <c r="D6904" s="492" t="s">
        <v>4090</v>
      </c>
    </row>
    <row r="6905" spans="1:4" x14ac:dyDescent="0.2">
      <c r="A6905" s="489" t="s">
        <v>9257</v>
      </c>
      <c r="B6905" s="489" t="s">
        <v>229</v>
      </c>
      <c r="C6905" s="491">
        <v>16.790000000000003</v>
      </c>
      <c r="D6905" s="492" t="s">
        <v>4090</v>
      </c>
    </row>
    <row r="6906" spans="1:4" x14ac:dyDescent="0.2">
      <c r="A6906" s="489" t="s">
        <v>9257</v>
      </c>
      <c r="B6906" s="489" t="s">
        <v>229</v>
      </c>
      <c r="C6906" s="491">
        <v>62.54</v>
      </c>
      <c r="D6906" s="492" t="s">
        <v>4090</v>
      </c>
    </row>
    <row r="6907" spans="1:4" x14ac:dyDescent="0.2">
      <c r="A6907" s="489" t="s">
        <v>9257</v>
      </c>
      <c r="B6907" s="489" t="s">
        <v>229</v>
      </c>
      <c r="C6907" s="491">
        <v>19.89</v>
      </c>
      <c r="D6907" s="492" t="s">
        <v>4090</v>
      </c>
    </row>
    <row r="6908" spans="1:4" x14ac:dyDescent="0.2">
      <c r="A6908" s="489" t="s">
        <v>9257</v>
      </c>
      <c r="B6908" s="489" t="s">
        <v>229</v>
      </c>
      <c r="C6908" s="491">
        <v>10.97</v>
      </c>
      <c r="D6908" s="492" t="s">
        <v>4090</v>
      </c>
    </row>
    <row r="6909" spans="1:4" x14ac:dyDescent="0.2">
      <c r="A6909" s="489" t="s">
        <v>9257</v>
      </c>
      <c r="B6909" s="489" t="s">
        <v>229</v>
      </c>
      <c r="C6909" s="491">
        <v>139.08999999999997</v>
      </c>
      <c r="D6909" s="492" t="s">
        <v>4090</v>
      </c>
    </row>
    <row r="6910" spans="1:4" x14ac:dyDescent="0.2">
      <c r="A6910" s="489" t="s">
        <v>9257</v>
      </c>
      <c r="B6910" s="489" t="s">
        <v>229</v>
      </c>
      <c r="C6910" s="491">
        <v>172.70000000000002</v>
      </c>
      <c r="D6910" s="492" t="s">
        <v>4090</v>
      </c>
    </row>
    <row r="6911" spans="1:4" x14ac:dyDescent="0.2">
      <c r="A6911" s="489" t="s">
        <v>9257</v>
      </c>
      <c r="B6911" s="489" t="s">
        <v>229</v>
      </c>
      <c r="C6911" s="491">
        <v>31.28</v>
      </c>
      <c r="D6911" s="492" t="s">
        <v>4090</v>
      </c>
    </row>
    <row r="6912" spans="1:4" x14ac:dyDescent="0.2">
      <c r="A6912" s="489" t="s">
        <v>9257</v>
      </c>
      <c r="B6912" s="489" t="s">
        <v>229</v>
      </c>
      <c r="C6912" s="491">
        <v>25.28</v>
      </c>
      <c r="D6912" s="492" t="s">
        <v>4090</v>
      </c>
    </row>
    <row r="6913" spans="1:4" x14ac:dyDescent="0.2">
      <c r="A6913" s="489" t="s">
        <v>9257</v>
      </c>
      <c r="B6913" s="489" t="s">
        <v>229</v>
      </c>
      <c r="C6913" s="491">
        <v>15.220000000000002</v>
      </c>
      <c r="D6913" s="492" t="s">
        <v>4090</v>
      </c>
    </row>
    <row r="6914" spans="1:4" x14ac:dyDescent="0.2">
      <c r="A6914" s="489" t="s">
        <v>9257</v>
      </c>
      <c r="B6914" s="489" t="s">
        <v>229</v>
      </c>
      <c r="C6914" s="491">
        <v>12.870000000000001</v>
      </c>
      <c r="D6914" s="492" t="s">
        <v>4090</v>
      </c>
    </row>
    <row r="6915" spans="1:4" x14ac:dyDescent="0.2">
      <c r="A6915" s="489" t="s">
        <v>9257</v>
      </c>
      <c r="B6915" s="489" t="s">
        <v>229</v>
      </c>
      <c r="C6915" s="491">
        <v>67.53</v>
      </c>
      <c r="D6915" s="492" t="s">
        <v>4090</v>
      </c>
    </row>
    <row r="6916" spans="1:4" x14ac:dyDescent="0.2">
      <c r="A6916" s="489" t="s">
        <v>9257</v>
      </c>
      <c r="B6916" s="489" t="s">
        <v>229</v>
      </c>
      <c r="C6916" s="491">
        <v>73.63</v>
      </c>
      <c r="D6916" s="492" t="s">
        <v>4090</v>
      </c>
    </row>
    <row r="6917" spans="1:4" x14ac:dyDescent="0.2">
      <c r="A6917" s="489" t="s">
        <v>9257</v>
      </c>
      <c r="B6917" s="489" t="s">
        <v>229</v>
      </c>
      <c r="C6917" s="491">
        <v>13.42</v>
      </c>
      <c r="D6917" s="492" t="s">
        <v>4090</v>
      </c>
    </row>
    <row r="6918" spans="1:4" x14ac:dyDescent="0.2">
      <c r="A6918" s="489" t="s">
        <v>9257</v>
      </c>
      <c r="B6918" s="489" t="s">
        <v>229</v>
      </c>
      <c r="C6918" s="491">
        <v>26.66</v>
      </c>
      <c r="D6918" s="492" t="s">
        <v>4090</v>
      </c>
    </row>
    <row r="6919" spans="1:4" x14ac:dyDescent="0.2">
      <c r="A6919" s="489" t="s">
        <v>9257</v>
      </c>
      <c r="B6919" s="489" t="s">
        <v>229</v>
      </c>
      <c r="C6919" s="491">
        <v>18.729999999999997</v>
      </c>
      <c r="D6919" s="492" t="s">
        <v>4090</v>
      </c>
    </row>
    <row r="6920" spans="1:4" x14ac:dyDescent="0.2">
      <c r="A6920" s="489" t="s">
        <v>9257</v>
      </c>
      <c r="B6920" s="489" t="s">
        <v>229</v>
      </c>
      <c r="C6920" s="491">
        <v>12.500000000000002</v>
      </c>
      <c r="D6920" s="492" t="s">
        <v>4090</v>
      </c>
    </row>
    <row r="6921" spans="1:4" x14ac:dyDescent="0.2">
      <c r="A6921" s="489" t="s">
        <v>9257</v>
      </c>
      <c r="B6921" s="489" t="s">
        <v>229</v>
      </c>
      <c r="C6921" s="491">
        <v>19.410000000000004</v>
      </c>
      <c r="D6921" s="492" t="s">
        <v>4090</v>
      </c>
    </row>
    <row r="6922" spans="1:4" x14ac:dyDescent="0.2">
      <c r="A6922" s="489" t="s">
        <v>9257</v>
      </c>
      <c r="B6922" s="489" t="s">
        <v>229</v>
      </c>
      <c r="C6922" s="491">
        <v>24.41</v>
      </c>
      <c r="D6922" s="492" t="s">
        <v>4090</v>
      </c>
    </row>
    <row r="6923" spans="1:4" x14ac:dyDescent="0.2">
      <c r="A6923" s="489" t="s">
        <v>9257</v>
      </c>
      <c r="B6923" s="489" t="s">
        <v>229</v>
      </c>
      <c r="C6923" s="491">
        <v>8.5399999999999991</v>
      </c>
      <c r="D6923" s="492" t="s">
        <v>4090</v>
      </c>
    </row>
    <row r="6924" spans="1:4" x14ac:dyDescent="0.2">
      <c r="A6924" s="489" t="s">
        <v>9257</v>
      </c>
      <c r="B6924" s="489" t="s">
        <v>229</v>
      </c>
      <c r="C6924" s="491">
        <v>86.550000000000011</v>
      </c>
      <c r="D6924" s="492" t="s">
        <v>4090</v>
      </c>
    </row>
    <row r="6925" spans="1:4" x14ac:dyDescent="0.2">
      <c r="A6925" s="489" t="s">
        <v>9257</v>
      </c>
      <c r="B6925" s="489" t="s">
        <v>229</v>
      </c>
      <c r="C6925" s="491">
        <v>17.329999999999998</v>
      </c>
      <c r="D6925" s="492" t="s">
        <v>4090</v>
      </c>
    </row>
    <row r="6926" spans="1:4" x14ac:dyDescent="0.2">
      <c r="A6926" s="489" t="s">
        <v>9257</v>
      </c>
      <c r="B6926" s="489" t="s">
        <v>229</v>
      </c>
      <c r="C6926" s="491">
        <v>18.520000000000003</v>
      </c>
      <c r="D6926" s="492" t="s">
        <v>4090</v>
      </c>
    </row>
    <row r="6927" spans="1:4" x14ac:dyDescent="0.2">
      <c r="A6927" s="489" t="s">
        <v>9257</v>
      </c>
      <c r="B6927" s="489" t="s">
        <v>229</v>
      </c>
      <c r="C6927" s="491">
        <v>9.379999999999999</v>
      </c>
      <c r="D6927" s="492" t="s">
        <v>4090</v>
      </c>
    </row>
    <row r="6928" spans="1:4" x14ac:dyDescent="0.2">
      <c r="A6928" s="489" t="s">
        <v>9257</v>
      </c>
      <c r="B6928" s="489" t="s">
        <v>229</v>
      </c>
      <c r="C6928" s="491">
        <v>22.23</v>
      </c>
      <c r="D6928" s="492" t="s">
        <v>4090</v>
      </c>
    </row>
    <row r="6929" spans="1:4" x14ac:dyDescent="0.2">
      <c r="A6929" s="489" t="s">
        <v>9257</v>
      </c>
      <c r="B6929" s="489" t="s">
        <v>229</v>
      </c>
      <c r="C6929" s="491">
        <v>29.660000000000004</v>
      </c>
      <c r="D6929" s="492" t="s">
        <v>4090</v>
      </c>
    </row>
    <row r="6930" spans="1:4" x14ac:dyDescent="0.2">
      <c r="A6930" s="489" t="s">
        <v>9257</v>
      </c>
      <c r="B6930" s="489" t="s">
        <v>229</v>
      </c>
      <c r="C6930" s="491">
        <v>13.600000000000001</v>
      </c>
      <c r="D6930" s="492" t="s">
        <v>4090</v>
      </c>
    </row>
    <row r="6931" spans="1:4" x14ac:dyDescent="0.2">
      <c r="A6931" s="489" t="s">
        <v>9257</v>
      </c>
      <c r="B6931" s="489" t="s">
        <v>229</v>
      </c>
      <c r="C6931" s="491">
        <v>64.25</v>
      </c>
      <c r="D6931" s="492" t="s">
        <v>4090</v>
      </c>
    </row>
    <row r="6932" spans="1:4" x14ac:dyDescent="0.2">
      <c r="A6932" s="489" t="s">
        <v>9257</v>
      </c>
      <c r="B6932" s="489" t="s">
        <v>229</v>
      </c>
      <c r="C6932" s="491">
        <v>14.780000000000003</v>
      </c>
      <c r="D6932" s="492" t="s">
        <v>4090</v>
      </c>
    </row>
    <row r="6933" spans="1:4" x14ac:dyDescent="0.2">
      <c r="A6933" s="489" t="s">
        <v>9257</v>
      </c>
      <c r="B6933" s="489" t="s">
        <v>229</v>
      </c>
      <c r="C6933" s="491">
        <v>29.770000000000003</v>
      </c>
      <c r="D6933" s="492" t="s">
        <v>4090</v>
      </c>
    </row>
    <row r="6934" spans="1:4" x14ac:dyDescent="0.2">
      <c r="A6934" s="489" t="s">
        <v>9257</v>
      </c>
      <c r="B6934" s="489" t="s">
        <v>229</v>
      </c>
      <c r="C6934" s="491">
        <v>14.450000000000001</v>
      </c>
      <c r="D6934" s="492" t="s">
        <v>4090</v>
      </c>
    </row>
    <row r="6935" spans="1:4" x14ac:dyDescent="0.2">
      <c r="A6935" s="489" t="s">
        <v>9257</v>
      </c>
      <c r="B6935" s="489" t="s">
        <v>229</v>
      </c>
      <c r="C6935" s="491">
        <v>21.65</v>
      </c>
      <c r="D6935" s="492" t="s">
        <v>4090</v>
      </c>
    </row>
    <row r="6936" spans="1:4" x14ac:dyDescent="0.2">
      <c r="A6936" s="489" t="s">
        <v>9257</v>
      </c>
      <c r="B6936" s="489" t="s">
        <v>229</v>
      </c>
      <c r="C6936" s="491">
        <v>53.910000000000011</v>
      </c>
      <c r="D6936" s="492" t="s">
        <v>4090</v>
      </c>
    </row>
    <row r="6937" spans="1:4" x14ac:dyDescent="0.2">
      <c r="A6937" s="489" t="s">
        <v>9257</v>
      </c>
      <c r="B6937" s="489" t="s">
        <v>229</v>
      </c>
      <c r="C6937" s="491">
        <v>44.620000000000012</v>
      </c>
      <c r="D6937" s="492" t="s">
        <v>4090</v>
      </c>
    </row>
    <row r="6938" spans="1:4" x14ac:dyDescent="0.2">
      <c r="A6938" s="489" t="s">
        <v>9257</v>
      </c>
      <c r="B6938" s="489" t="s">
        <v>229</v>
      </c>
      <c r="C6938" s="491">
        <v>45.94</v>
      </c>
      <c r="D6938" s="492" t="s">
        <v>4090</v>
      </c>
    </row>
    <row r="6939" spans="1:4" x14ac:dyDescent="0.2">
      <c r="A6939" s="489" t="s">
        <v>9257</v>
      </c>
      <c r="B6939" s="489" t="s">
        <v>229</v>
      </c>
      <c r="C6939" s="491">
        <v>20.87</v>
      </c>
      <c r="D6939" s="492" t="s">
        <v>4090</v>
      </c>
    </row>
    <row r="6940" spans="1:4" x14ac:dyDescent="0.2">
      <c r="A6940" s="489" t="s">
        <v>9257</v>
      </c>
      <c r="B6940" s="489" t="s">
        <v>229</v>
      </c>
      <c r="C6940" s="491">
        <v>8.5399999999999991</v>
      </c>
      <c r="D6940" s="492" t="s">
        <v>4090</v>
      </c>
    </row>
    <row r="6941" spans="1:4" x14ac:dyDescent="0.2">
      <c r="A6941" s="489" t="s">
        <v>9257</v>
      </c>
      <c r="B6941" s="489" t="s">
        <v>229</v>
      </c>
      <c r="C6941" s="491">
        <v>22.89</v>
      </c>
      <c r="D6941" s="492" t="s">
        <v>4090</v>
      </c>
    </row>
    <row r="6942" spans="1:4" x14ac:dyDescent="0.2">
      <c r="A6942" s="489" t="s">
        <v>9257</v>
      </c>
      <c r="B6942" s="489" t="s">
        <v>229</v>
      </c>
      <c r="C6942" s="491">
        <v>6.8100000000000005</v>
      </c>
      <c r="D6942" s="492" t="s">
        <v>4090</v>
      </c>
    </row>
    <row r="6943" spans="1:4" x14ac:dyDescent="0.2">
      <c r="A6943" s="489" t="s">
        <v>9257</v>
      </c>
      <c r="B6943" s="489" t="s">
        <v>229</v>
      </c>
      <c r="C6943" s="491">
        <v>47.7</v>
      </c>
      <c r="D6943" s="492" t="s">
        <v>4090</v>
      </c>
    </row>
    <row r="6944" spans="1:4" x14ac:dyDescent="0.2">
      <c r="A6944" s="489" t="s">
        <v>9257</v>
      </c>
      <c r="B6944" s="489" t="s">
        <v>229</v>
      </c>
      <c r="C6944" s="491">
        <v>27.84</v>
      </c>
      <c r="D6944" s="492" t="s">
        <v>4090</v>
      </c>
    </row>
    <row r="6945" spans="1:4" x14ac:dyDescent="0.2">
      <c r="A6945" s="489" t="s">
        <v>9257</v>
      </c>
      <c r="B6945" s="489" t="s">
        <v>229</v>
      </c>
      <c r="C6945" s="491">
        <v>24.37</v>
      </c>
      <c r="D6945" s="492" t="s">
        <v>4090</v>
      </c>
    </row>
    <row r="6946" spans="1:4" x14ac:dyDescent="0.2">
      <c r="A6946" s="489" t="s">
        <v>9257</v>
      </c>
      <c r="B6946" s="489" t="s">
        <v>229</v>
      </c>
      <c r="C6946" s="491">
        <v>25.599999999999998</v>
      </c>
      <c r="D6946" s="492" t="s">
        <v>4090</v>
      </c>
    </row>
    <row r="6947" spans="1:4" x14ac:dyDescent="0.2">
      <c r="A6947" s="489" t="s">
        <v>9257</v>
      </c>
      <c r="B6947" s="489" t="s">
        <v>229</v>
      </c>
      <c r="C6947" s="491">
        <v>22.93</v>
      </c>
      <c r="D6947" s="492" t="s">
        <v>4090</v>
      </c>
    </row>
    <row r="6948" spans="1:4" x14ac:dyDescent="0.2">
      <c r="A6948" s="489" t="s">
        <v>9257</v>
      </c>
      <c r="B6948" s="489" t="s">
        <v>229</v>
      </c>
      <c r="C6948" s="491">
        <v>11.149999999999999</v>
      </c>
      <c r="D6948" s="492" t="s">
        <v>4090</v>
      </c>
    </row>
    <row r="6949" spans="1:4" x14ac:dyDescent="0.2">
      <c r="A6949" s="489" t="s">
        <v>9257</v>
      </c>
      <c r="B6949" s="489" t="s">
        <v>229</v>
      </c>
      <c r="C6949" s="491">
        <v>113.86</v>
      </c>
      <c r="D6949" s="492" t="s">
        <v>4090</v>
      </c>
    </row>
    <row r="6950" spans="1:4" x14ac:dyDescent="0.2">
      <c r="A6950" s="489" t="s">
        <v>9257</v>
      </c>
      <c r="B6950" s="489" t="s">
        <v>229</v>
      </c>
      <c r="C6950" s="491">
        <v>8.34</v>
      </c>
      <c r="D6950" s="492" t="s">
        <v>4090</v>
      </c>
    </row>
    <row r="6951" spans="1:4" x14ac:dyDescent="0.2">
      <c r="A6951" s="489" t="s">
        <v>9257</v>
      </c>
      <c r="B6951" s="489" t="s">
        <v>229</v>
      </c>
      <c r="C6951" s="491">
        <v>74.94</v>
      </c>
      <c r="D6951" s="492" t="s">
        <v>4090</v>
      </c>
    </row>
    <row r="6952" spans="1:4" x14ac:dyDescent="0.2">
      <c r="A6952" s="489" t="s">
        <v>9257</v>
      </c>
      <c r="B6952" s="489" t="s">
        <v>229</v>
      </c>
      <c r="C6952" s="491">
        <v>52.57</v>
      </c>
      <c r="D6952" s="492" t="s">
        <v>4090</v>
      </c>
    </row>
    <row r="6953" spans="1:4" x14ac:dyDescent="0.2">
      <c r="A6953" s="489" t="s">
        <v>9257</v>
      </c>
      <c r="B6953" s="489" t="s">
        <v>229</v>
      </c>
      <c r="C6953" s="491">
        <v>18.09</v>
      </c>
      <c r="D6953" s="492" t="s">
        <v>4090</v>
      </c>
    </row>
    <row r="6954" spans="1:4" x14ac:dyDescent="0.2">
      <c r="A6954" s="489" t="s">
        <v>9257</v>
      </c>
      <c r="B6954" s="489" t="s">
        <v>229</v>
      </c>
      <c r="C6954" s="491">
        <v>14.899999999999999</v>
      </c>
      <c r="D6954" s="492" t="s">
        <v>4090</v>
      </c>
    </row>
    <row r="6955" spans="1:4" x14ac:dyDescent="0.2">
      <c r="A6955" s="489" t="s">
        <v>9257</v>
      </c>
      <c r="B6955" s="489" t="s">
        <v>229</v>
      </c>
      <c r="C6955" s="491">
        <v>76.600000000000009</v>
      </c>
      <c r="D6955" s="492" t="s">
        <v>4090</v>
      </c>
    </row>
    <row r="6956" spans="1:4" x14ac:dyDescent="0.2">
      <c r="A6956" s="489" t="s">
        <v>9257</v>
      </c>
      <c r="B6956" s="489" t="s">
        <v>229</v>
      </c>
      <c r="C6956" s="491">
        <v>62.47</v>
      </c>
      <c r="D6956" s="492" t="s">
        <v>4090</v>
      </c>
    </row>
    <row r="6957" spans="1:4" x14ac:dyDescent="0.2">
      <c r="A6957" s="489" t="s">
        <v>9257</v>
      </c>
      <c r="B6957" s="489" t="s">
        <v>229</v>
      </c>
      <c r="C6957" s="491">
        <v>17.46</v>
      </c>
      <c r="D6957" s="492" t="s">
        <v>4090</v>
      </c>
    </row>
    <row r="6958" spans="1:4" x14ac:dyDescent="0.2">
      <c r="A6958" s="489" t="s">
        <v>9257</v>
      </c>
      <c r="B6958" s="489" t="s">
        <v>229</v>
      </c>
      <c r="C6958" s="491">
        <v>50.490000000000009</v>
      </c>
      <c r="D6958" s="492" t="s">
        <v>4090</v>
      </c>
    </row>
    <row r="6959" spans="1:4" x14ac:dyDescent="0.2">
      <c r="A6959" s="489" t="s">
        <v>9257</v>
      </c>
      <c r="B6959" s="489" t="s">
        <v>229</v>
      </c>
      <c r="C6959" s="491">
        <v>25.28</v>
      </c>
      <c r="D6959" s="492" t="s">
        <v>4090</v>
      </c>
    </row>
    <row r="6960" spans="1:4" x14ac:dyDescent="0.2">
      <c r="A6960" s="489" t="s">
        <v>9257</v>
      </c>
      <c r="B6960" s="489" t="s">
        <v>229</v>
      </c>
      <c r="C6960" s="491">
        <v>26.86</v>
      </c>
      <c r="D6960" s="492" t="s">
        <v>4090</v>
      </c>
    </row>
    <row r="6961" spans="1:4" x14ac:dyDescent="0.2">
      <c r="A6961" s="489" t="s">
        <v>9257</v>
      </c>
      <c r="B6961" s="489" t="s">
        <v>229</v>
      </c>
      <c r="C6961" s="491">
        <v>71.040000000000006</v>
      </c>
      <c r="D6961" s="492" t="s">
        <v>4090</v>
      </c>
    </row>
    <row r="6962" spans="1:4" x14ac:dyDescent="0.2">
      <c r="A6962" s="489" t="s">
        <v>9257</v>
      </c>
      <c r="B6962" s="489" t="s">
        <v>229</v>
      </c>
      <c r="C6962" s="491">
        <v>59.63</v>
      </c>
      <c r="D6962" s="492" t="s">
        <v>4090</v>
      </c>
    </row>
    <row r="6963" spans="1:4" x14ac:dyDescent="0.2">
      <c r="A6963" s="489" t="s">
        <v>9257</v>
      </c>
      <c r="B6963" s="489" t="s">
        <v>229</v>
      </c>
      <c r="C6963" s="491">
        <v>87.11</v>
      </c>
      <c r="D6963" s="492" t="s">
        <v>4090</v>
      </c>
    </row>
    <row r="6964" spans="1:4" x14ac:dyDescent="0.2">
      <c r="A6964" s="489" t="s">
        <v>9257</v>
      </c>
      <c r="B6964" s="489" t="s">
        <v>229</v>
      </c>
      <c r="C6964" s="491">
        <v>121.63</v>
      </c>
      <c r="D6964" s="492" t="s">
        <v>4090</v>
      </c>
    </row>
    <row r="6965" spans="1:4" x14ac:dyDescent="0.2">
      <c r="A6965" s="489" t="s">
        <v>9257</v>
      </c>
      <c r="B6965" s="489" t="s">
        <v>229</v>
      </c>
      <c r="C6965" s="491">
        <v>148.56</v>
      </c>
      <c r="D6965" s="492" t="s">
        <v>4090</v>
      </c>
    </row>
    <row r="6966" spans="1:4" x14ac:dyDescent="0.2">
      <c r="A6966" s="489" t="s">
        <v>9257</v>
      </c>
      <c r="B6966" s="489" t="s">
        <v>229</v>
      </c>
      <c r="C6966" s="491">
        <v>4.4099999999999993</v>
      </c>
      <c r="D6966" s="492" t="s">
        <v>4090</v>
      </c>
    </row>
    <row r="6967" spans="1:4" x14ac:dyDescent="0.2">
      <c r="A6967" s="489" t="s">
        <v>9257</v>
      </c>
      <c r="B6967" s="489" t="s">
        <v>229</v>
      </c>
      <c r="C6967" s="491">
        <v>27.680000000000003</v>
      </c>
      <c r="D6967" s="492" t="s">
        <v>4090</v>
      </c>
    </row>
    <row r="6968" spans="1:4" x14ac:dyDescent="0.2">
      <c r="A6968" s="489" t="s">
        <v>9257</v>
      </c>
      <c r="B6968" s="489" t="s">
        <v>229</v>
      </c>
      <c r="C6968" s="491">
        <v>20.790000000000003</v>
      </c>
      <c r="D6968" s="492" t="s">
        <v>4090</v>
      </c>
    </row>
    <row r="6969" spans="1:4" x14ac:dyDescent="0.2">
      <c r="A6969" s="489" t="s">
        <v>9257</v>
      </c>
      <c r="B6969" s="489" t="s">
        <v>229</v>
      </c>
      <c r="C6969" s="491">
        <v>18.020000000000003</v>
      </c>
      <c r="D6969" s="492" t="s">
        <v>4090</v>
      </c>
    </row>
    <row r="6970" spans="1:4" x14ac:dyDescent="0.2">
      <c r="A6970" s="489" t="s">
        <v>9257</v>
      </c>
      <c r="B6970" s="489" t="s">
        <v>229</v>
      </c>
      <c r="C6970" s="491">
        <v>13.509999999999998</v>
      </c>
      <c r="D6970" s="492" t="s">
        <v>4090</v>
      </c>
    </row>
    <row r="6971" spans="1:4" x14ac:dyDescent="0.2">
      <c r="A6971" s="489" t="s">
        <v>9257</v>
      </c>
      <c r="B6971" s="489" t="s">
        <v>229</v>
      </c>
      <c r="C6971" s="491">
        <v>7.2200000000000006</v>
      </c>
      <c r="D6971" s="492" t="s">
        <v>4090</v>
      </c>
    </row>
    <row r="6972" spans="1:4" x14ac:dyDescent="0.2">
      <c r="A6972" s="489" t="s">
        <v>9257</v>
      </c>
      <c r="B6972" s="489" t="s">
        <v>229</v>
      </c>
      <c r="C6972" s="491">
        <v>44.76</v>
      </c>
      <c r="D6972" s="492" t="s">
        <v>4090</v>
      </c>
    </row>
    <row r="6973" spans="1:4" x14ac:dyDescent="0.2">
      <c r="A6973" s="489" t="s">
        <v>9257</v>
      </c>
      <c r="B6973" s="489" t="s">
        <v>229</v>
      </c>
      <c r="C6973" s="491">
        <v>9.9699999999999989</v>
      </c>
      <c r="D6973" s="492" t="s">
        <v>4090</v>
      </c>
    </row>
    <row r="6974" spans="1:4" x14ac:dyDescent="0.2">
      <c r="A6974" s="489" t="s">
        <v>9257</v>
      </c>
      <c r="B6974" s="489" t="s">
        <v>229</v>
      </c>
      <c r="C6974" s="491">
        <v>40.059999999999995</v>
      </c>
      <c r="D6974" s="492" t="s">
        <v>4090</v>
      </c>
    </row>
    <row r="6975" spans="1:4" x14ac:dyDescent="0.2">
      <c r="A6975" s="489" t="s">
        <v>9257</v>
      </c>
      <c r="B6975" s="489" t="s">
        <v>229</v>
      </c>
      <c r="C6975" s="491">
        <v>22.1</v>
      </c>
      <c r="D6975" s="492" t="s">
        <v>4090</v>
      </c>
    </row>
    <row r="6976" spans="1:4" x14ac:dyDescent="0.2">
      <c r="A6976" s="489" t="s">
        <v>9257</v>
      </c>
      <c r="B6976" s="489" t="s">
        <v>229</v>
      </c>
      <c r="C6976" s="491">
        <v>15.07</v>
      </c>
      <c r="D6976" s="492" t="s">
        <v>4090</v>
      </c>
    </row>
    <row r="6977" spans="1:4" x14ac:dyDescent="0.2">
      <c r="A6977" s="489" t="s">
        <v>9257</v>
      </c>
      <c r="B6977" s="489" t="s">
        <v>229</v>
      </c>
      <c r="C6977" s="491">
        <v>65.320000000000007</v>
      </c>
      <c r="D6977" s="492" t="s">
        <v>4090</v>
      </c>
    </row>
    <row r="6978" spans="1:4" x14ac:dyDescent="0.2">
      <c r="A6978" s="489" t="s">
        <v>9257</v>
      </c>
      <c r="B6978" s="489" t="s">
        <v>229</v>
      </c>
      <c r="C6978" s="491">
        <v>22.89</v>
      </c>
      <c r="D6978" s="492" t="s">
        <v>4090</v>
      </c>
    </row>
    <row r="6979" spans="1:4" x14ac:dyDescent="0.2">
      <c r="A6979" s="489" t="s">
        <v>9257</v>
      </c>
      <c r="B6979" s="489" t="s">
        <v>229</v>
      </c>
      <c r="C6979" s="491">
        <v>21.37</v>
      </c>
      <c r="D6979" s="492" t="s">
        <v>4090</v>
      </c>
    </row>
    <row r="6980" spans="1:4" x14ac:dyDescent="0.2">
      <c r="A6980" s="489" t="s">
        <v>9257</v>
      </c>
      <c r="B6980" s="489" t="s">
        <v>229</v>
      </c>
      <c r="C6980" s="491">
        <v>157.48999999999998</v>
      </c>
      <c r="D6980" s="492" t="s">
        <v>4090</v>
      </c>
    </row>
    <row r="6981" spans="1:4" x14ac:dyDescent="0.2">
      <c r="A6981" s="489" t="s">
        <v>9257</v>
      </c>
      <c r="B6981" s="489" t="s">
        <v>229</v>
      </c>
      <c r="C6981" s="491">
        <v>14.309999999999999</v>
      </c>
      <c r="D6981" s="492" t="s">
        <v>4090</v>
      </c>
    </row>
    <row r="6982" spans="1:4" x14ac:dyDescent="0.2">
      <c r="A6982" s="489" t="s">
        <v>9257</v>
      </c>
      <c r="B6982" s="489" t="s">
        <v>229</v>
      </c>
      <c r="C6982" s="491">
        <v>54.230000000000004</v>
      </c>
      <c r="D6982" s="492" t="s">
        <v>4090</v>
      </c>
    </row>
    <row r="6983" spans="1:4" x14ac:dyDescent="0.2">
      <c r="A6983" s="489" t="s">
        <v>9257</v>
      </c>
      <c r="B6983" s="489" t="s">
        <v>229</v>
      </c>
      <c r="C6983" s="491">
        <v>51.889999999999993</v>
      </c>
      <c r="D6983" s="492" t="s">
        <v>4090</v>
      </c>
    </row>
    <row r="6984" spans="1:4" x14ac:dyDescent="0.2">
      <c r="A6984" s="489" t="s">
        <v>9257</v>
      </c>
      <c r="B6984" s="489" t="s">
        <v>229</v>
      </c>
      <c r="C6984" s="491">
        <v>15.790000000000001</v>
      </c>
      <c r="D6984" s="492" t="s">
        <v>4090</v>
      </c>
    </row>
    <row r="6985" spans="1:4" x14ac:dyDescent="0.2">
      <c r="A6985" s="489" t="s">
        <v>9257</v>
      </c>
      <c r="B6985" s="489" t="s">
        <v>229</v>
      </c>
      <c r="C6985" s="491">
        <v>17.440000000000001</v>
      </c>
      <c r="D6985" s="492" t="s">
        <v>4090</v>
      </c>
    </row>
    <row r="6986" spans="1:4" x14ac:dyDescent="0.2">
      <c r="A6986" s="489" t="s">
        <v>9257</v>
      </c>
      <c r="B6986" s="489" t="s">
        <v>229</v>
      </c>
      <c r="C6986" s="491">
        <v>58.290000000000006</v>
      </c>
      <c r="D6986" s="492" t="s">
        <v>4090</v>
      </c>
    </row>
    <row r="6987" spans="1:4" x14ac:dyDescent="0.2">
      <c r="A6987" s="489" t="s">
        <v>9257</v>
      </c>
      <c r="B6987" s="489" t="s">
        <v>229</v>
      </c>
      <c r="C6987" s="491">
        <v>40.230000000000004</v>
      </c>
      <c r="D6987" s="492" t="s">
        <v>4090</v>
      </c>
    </row>
    <row r="6988" spans="1:4" x14ac:dyDescent="0.2">
      <c r="A6988" s="489" t="s">
        <v>9257</v>
      </c>
      <c r="B6988" s="489" t="s">
        <v>229</v>
      </c>
      <c r="C6988" s="491">
        <v>34.58</v>
      </c>
      <c r="D6988" s="492" t="s">
        <v>4090</v>
      </c>
    </row>
    <row r="6989" spans="1:4" x14ac:dyDescent="0.2">
      <c r="A6989" s="489" t="s">
        <v>9257</v>
      </c>
      <c r="B6989" s="489" t="s">
        <v>229</v>
      </c>
      <c r="C6989" s="491">
        <v>69.66</v>
      </c>
      <c r="D6989" s="492" t="s">
        <v>4090</v>
      </c>
    </row>
    <row r="6990" spans="1:4" x14ac:dyDescent="0.2">
      <c r="A6990" s="489" t="s">
        <v>9257</v>
      </c>
      <c r="B6990" s="489" t="s">
        <v>229</v>
      </c>
      <c r="C6990" s="491">
        <v>20.100000000000001</v>
      </c>
      <c r="D6990" s="492" t="s">
        <v>4090</v>
      </c>
    </row>
    <row r="6991" spans="1:4" x14ac:dyDescent="0.2">
      <c r="A6991" s="489" t="s">
        <v>9257</v>
      </c>
      <c r="B6991" s="489" t="s">
        <v>229</v>
      </c>
      <c r="C6991" s="491">
        <v>31.66</v>
      </c>
      <c r="D6991" s="492" t="s">
        <v>4090</v>
      </c>
    </row>
    <row r="6992" spans="1:4" x14ac:dyDescent="0.2">
      <c r="A6992" s="489" t="s">
        <v>9257</v>
      </c>
      <c r="B6992" s="489" t="s">
        <v>229</v>
      </c>
      <c r="C6992" s="491">
        <v>10.1</v>
      </c>
      <c r="D6992" s="492" t="s">
        <v>4090</v>
      </c>
    </row>
    <row r="6993" spans="1:4" x14ac:dyDescent="0.2">
      <c r="A6993" s="489" t="s">
        <v>9257</v>
      </c>
      <c r="B6993" s="489" t="s">
        <v>229</v>
      </c>
      <c r="C6993" s="491">
        <v>10.030000000000001</v>
      </c>
      <c r="D6993" s="492" t="s">
        <v>4090</v>
      </c>
    </row>
    <row r="6994" spans="1:4" x14ac:dyDescent="0.2">
      <c r="A6994" s="489" t="s">
        <v>9257</v>
      </c>
      <c r="B6994" s="489" t="s">
        <v>229</v>
      </c>
      <c r="C6994" s="491">
        <v>26.82</v>
      </c>
      <c r="D6994" s="492" t="s">
        <v>4090</v>
      </c>
    </row>
    <row r="6995" spans="1:4" x14ac:dyDescent="0.2">
      <c r="A6995" s="489" t="s">
        <v>9257</v>
      </c>
      <c r="B6995" s="489" t="s">
        <v>229</v>
      </c>
      <c r="C6995" s="491">
        <v>20.29</v>
      </c>
      <c r="D6995" s="492" t="s">
        <v>4090</v>
      </c>
    </row>
    <row r="6996" spans="1:4" x14ac:dyDescent="0.2">
      <c r="A6996" s="489" t="s">
        <v>9257</v>
      </c>
      <c r="B6996" s="489" t="s">
        <v>229</v>
      </c>
      <c r="C6996" s="491">
        <v>27.169999999999998</v>
      </c>
      <c r="D6996" s="492" t="s">
        <v>4090</v>
      </c>
    </row>
    <row r="6997" spans="1:4" x14ac:dyDescent="0.2">
      <c r="A6997" s="489" t="s">
        <v>9257</v>
      </c>
      <c r="B6997" s="489" t="s">
        <v>229</v>
      </c>
      <c r="C6997" s="491">
        <v>16.619999999999997</v>
      </c>
      <c r="D6997" s="492" t="s">
        <v>4090</v>
      </c>
    </row>
    <row r="6998" spans="1:4" x14ac:dyDescent="0.2">
      <c r="A6998" s="489" t="s">
        <v>9257</v>
      </c>
      <c r="B6998" s="489" t="s">
        <v>229</v>
      </c>
      <c r="C6998" s="491">
        <v>24.12</v>
      </c>
      <c r="D6998" s="492" t="s">
        <v>4090</v>
      </c>
    </row>
    <row r="6999" spans="1:4" x14ac:dyDescent="0.2">
      <c r="A6999" s="489" t="s">
        <v>9257</v>
      </c>
      <c r="B6999" s="489" t="s">
        <v>229</v>
      </c>
      <c r="C6999" s="491">
        <v>71.16</v>
      </c>
      <c r="D6999" s="492" t="s">
        <v>4090</v>
      </c>
    </row>
    <row r="7000" spans="1:4" x14ac:dyDescent="0.2">
      <c r="A7000" s="489" t="s">
        <v>9257</v>
      </c>
      <c r="B7000" s="489" t="s">
        <v>229</v>
      </c>
      <c r="C7000" s="491">
        <v>94.320000000000007</v>
      </c>
      <c r="D7000" s="492" t="s">
        <v>4090</v>
      </c>
    </row>
    <row r="7001" spans="1:4" x14ac:dyDescent="0.2">
      <c r="A7001" s="489" t="s">
        <v>9257</v>
      </c>
      <c r="B7001" s="489" t="s">
        <v>229</v>
      </c>
      <c r="C7001" s="491">
        <v>76.790000000000006</v>
      </c>
      <c r="D7001" s="492" t="s">
        <v>4090</v>
      </c>
    </row>
    <row r="7002" spans="1:4" x14ac:dyDescent="0.2">
      <c r="A7002" s="489" t="s">
        <v>9257</v>
      </c>
      <c r="B7002" s="489" t="s">
        <v>229</v>
      </c>
      <c r="C7002" s="491">
        <v>13.579999999999998</v>
      </c>
      <c r="D7002" s="492" t="s">
        <v>4090</v>
      </c>
    </row>
    <row r="7003" spans="1:4" x14ac:dyDescent="0.2">
      <c r="A7003" s="489" t="s">
        <v>9257</v>
      </c>
      <c r="B7003" s="489" t="s">
        <v>229</v>
      </c>
      <c r="C7003" s="491">
        <v>14.68</v>
      </c>
      <c r="D7003" s="492" t="s">
        <v>4090</v>
      </c>
    </row>
    <row r="7004" spans="1:4" x14ac:dyDescent="0.2">
      <c r="A7004" s="489" t="s">
        <v>9257</v>
      </c>
      <c r="B7004" s="489" t="s">
        <v>229</v>
      </c>
      <c r="C7004" s="491">
        <v>30.790000000000003</v>
      </c>
      <c r="D7004" s="492" t="s">
        <v>4090</v>
      </c>
    </row>
    <row r="7005" spans="1:4" x14ac:dyDescent="0.2">
      <c r="A7005" s="489" t="s">
        <v>9257</v>
      </c>
      <c r="B7005" s="489" t="s">
        <v>229</v>
      </c>
      <c r="C7005" s="491">
        <v>105.17</v>
      </c>
      <c r="D7005" s="492" t="s">
        <v>4090</v>
      </c>
    </row>
    <row r="7006" spans="1:4" x14ac:dyDescent="0.2">
      <c r="A7006" s="489" t="s">
        <v>9257</v>
      </c>
      <c r="B7006" s="489" t="s">
        <v>229</v>
      </c>
      <c r="C7006" s="491">
        <v>79.02</v>
      </c>
      <c r="D7006" s="492" t="s">
        <v>4090</v>
      </c>
    </row>
    <row r="7007" spans="1:4" x14ac:dyDescent="0.2">
      <c r="A7007" s="489" t="s">
        <v>9257</v>
      </c>
      <c r="B7007" s="489" t="s">
        <v>229</v>
      </c>
      <c r="C7007" s="491">
        <v>136.82</v>
      </c>
      <c r="D7007" s="492" t="s">
        <v>4090</v>
      </c>
    </row>
    <row r="7008" spans="1:4" x14ac:dyDescent="0.2">
      <c r="A7008" s="489" t="s">
        <v>9257</v>
      </c>
      <c r="B7008" s="489" t="s">
        <v>229</v>
      </c>
      <c r="C7008" s="491">
        <v>44.96</v>
      </c>
      <c r="D7008" s="492" t="s">
        <v>4090</v>
      </c>
    </row>
    <row r="7009" spans="1:4" x14ac:dyDescent="0.2">
      <c r="A7009" s="489" t="s">
        <v>9257</v>
      </c>
      <c r="B7009" s="489" t="s">
        <v>229</v>
      </c>
      <c r="C7009" s="491">
        <v>20.04</v>
      </c>
      <c r="D7009" s="492" t="s">
        <v>4090</v>
      </c>
    </row>
    <row r="7010" spans="1:4" x14ac:dyDescent="0.2">
      <c r="A7010" s="489" t="s">
        <v>9257</v>
      </c>
      <c r="B7010" s="489" t="s">
        <v>229</v>
      </c>
      <c r="C7010" s="491">
        <v>71.08</v>
      </c>
      <c r="D7010" s="492" t="s">
        <v>4090</v>
      </c>
    </row>
    <row r="7011" spans="1:4" x14ac:dyDescent="0.2">
      <c r="A7011" s="489" t="s">
        <v>9257</v>
      </c>
      <c r="B7011" s="489" t="s">
        <v>229</v>
      </c>
      <c r="C7011" s="491">
        <v>7.25</v>
      </c>
      <c r="D7011" s="492" t="s">
        <v>4090</v>
      </c>
    </row>
    <row r="7012" spans="1:4" x14ac:dyDescent="0.2">
      <c r="A7012" s="489" t="s">
        <v>9257</v>
      </c>
      <c r="B7012" s="489" t="s">
        <v>229</v>
      </c>
      <c r="C7012" s="491">
        <v>83.19</v>
      </c>
      <c r="D7012" s="492" t="s">
        <v>4090</v>
      </c>
    </row>
    <row r="7013" spans="1:4" x14ac:dyDescent="0.2">
      <c r="A7013" s="489" t="s">
        <v>9257</v>
      </c>
      <c r="B7013" s="489" t="s">
        <v>229</v>
      </c>
      <c r="C7013" s="491">
        <v>19.909999999999997</v>
      </c>
      <c r="D7013" s="492" t="s">
        <v>4090</v>
      </c>
    </row>
    <row r="7014" spans="1:4" x14ac:dyDescent="0.2">
      <c r="A7014" s="489" t="s">
        <v>9257</v>
      </c>
      <c r="B7014" s="489" t="s">
        <v>229</v>
      </c>
      <c r="C7014" s="491">
        <v>23.089999999999996</v>
      </c>
      <c r="D7014" s="492" t="s">
        <v>4090</v>
      </c>
    </row>
    <row r="7015" spans="1:4" x14ac:dyDescent="0.2">
      <c r="A7015" s="489" t="s">
        <v>9257</v>
      </c>
      <c r="B7015" s="489" t="s">
        <v>229</v>
      </c>
      <c r="C7015" s="491">
        <v>5.32</v>
      </c>
      <c r="D7015" s="492" t="s">
        <v>4090</v>
      </c>
    </row>
    <row r="7016" spans="1:4" x14ac:dyDescent="0.2">
      <c r="A7016" s="489" t="s">
        <v>9257</v>
      </c>
      <c r="B7016" s="489" t="s">
        <v>229</v>
      </c>
      <c r="C7016" s="491">
        <v>57.06</v>
      </c>
      <c r="D7016" s="492" t="s">
        <v>4090</v>
      </c>
    </row>
    <row r="7017" spans="1:4" x14ac:dyDescent="0.2">
      <c r="A7017" s="489" t="s">
        <v>9257</v>
      </c>
      <c r="B7017" s="489" t="s">
        <v>229</v>
      </c>
      <c r="C7017" s="491">
        <v>124.78</v>
      </c>
      <c r="D7017" s="492" t="s">
        <v>4090</v>
      </c>
    </row>
    <row r="7018" spans="1:4" x14ac:dyDescent="0.2">
      <c r="A7018" s="489" t="s">
        <v>9257</v>
      </c>
      <c r="B7018" s="489" t="s">
        <v>229</v>
      </c>
      <c r="C7018" s="491">
        <v>41.8</v>
      </c>
      <c r="D7018" s="492" t="s">
        <v>4090</v>
      </c>
    </row>
    <row r="7019" spans="1:4" x14ac:dyDescent="0.2">
      <c r="A7019" s="489" t="s">
        <v>9257</v>
      </c>
      <c r="B7019" s="489" t="s">
        <v>229</v>
      </c>
      <c r="C7019" s="491">
        <v>30.07</v>
      </c>
      <c r="D7019" s="492" t="s">
        <v>4090</v>
      </c>
    </row>
    <row r="7020" spans="1:4" x14ac:dyDescent="0.2">
      <c r="A7020" s="489" t="s">
        <v>9257</v>
      </c>
      <c r="B7020" s="489" t="s">
        <v>229</v>
      </c>
      <c r="C7020" s="491">
        <v>51.36</v>
      </c>
      <c r="D7020" s="492" t="s">
        <v>4090</v>
      </c>
    </row>
    <row r="7021" spans="1:4" x14ac:dyDescent="0.2">
      <c r="A7021" s="489" t="s">
        <v>9257</v>
      </c>
      <c r="B7021" s="489" t="s">
        <v>229</v>
      </c>
      <c r="C7021" s="491">
        <v>59.239999999999995</v>
      </c>
      <c r="D7021" s="492" t="s">
        <v>4090</v>
      </c>
    </row>
    <row r="7022" spans="1:4" x14ac:dyDescent="0.2">
      <c r="A7022" s="489" t="s">
        <v>9257</v>
      </c>
      <c r="B7022" s="489" t="s">
        <v>229</v>
      </c>
      <c r="C7022" s="491">
        <v>19.63</v>
      </c>
      <c r="D7022" s="492" t="s">
        <v>4090</v>
      </c>
    </row>
    <row r="7023" spans="1:4" x14ac:dyDescent="0.2">
      <c r="A7023" s="489" t="s">
        <v>9257</v>
      </c>
      <c r="B7023" s="489" t="s">
        <v>229</v>
      </c>
      <c r="C7023" s="491">
        <v>38.15</v>
      </c>
      <c r="D7023" s="492" t="s">
        <v>4090</v>
      </c>
    </row>
    <row r="7024" spans="1:4" x14ac:dyDescent="0.2">
      <c r="A7024" s="489" t="s">
        <v>9257</v>
      </c>
      <c r="B7024" s="489" t="s">
        <v>229</v>
      </c>
      <c r="C7024" s="491">
        <v>15.540000000000001</v>
      </c>
      <c r="D7024" s="492" t="s">
        <v>4090</v>
      </c>
    </row>
    <row r="7025" spans="1:4" x14ac:dyDescent="0.2">
      <c r="A7025" s="489" t="s">
        <v>9257</v>
      </c>
      <c r="B7025" s="489" t="s">
        <v>229</v>
      </c>
      <c r="C7025" s="491">
        <v>7.4399999999999995</v>
      </c>
      <c r="D7025" s="492" t="s">
        <v>4090</v>
      </c>
    </row>
    <row r="7026" spans="1:4" x14ac:dyDescent="0.2">
      <c r="A7026" s="489" t="s">
        <v>9257</v>
      </c>
      <c r="B7026" s="489" t="s">
        <v>229</v>
      </c>
      <c r="C7026" s="491">
        <v>30.25</v>
      </c>
      <c r="D7026" s="492" t="s">
        <v>4090</v>
      </c>
    </row>
    <row r="7027" spans="1:4" x14ac:dyDescent="0.2">
      <c r="A7027" s="489" t="s">
        <v>9257</v>
      </c>
      <c r="B7027" s="489" t="s">
        <v>229</v>
      </c>
      <c r="C7027" s="491">
        <v>20.060000000000002</v>
      </c>
      <c r="D7027" s="492" t="s">
        <v>4090</v>
      </c>
    </row>
    <row r="7028" spans="1:4" x14ac:dyDescent="0.2">
      <c r="A7028" s="489" t="s">
        <v>9257</v>
      </c>
      <c r="B7028" s="489" t="s">
        <v>229</v>
      </c>
      <c r="C7028" s="491">
        <v>24.57</v>
      </c>
      <c r="D7028" s="492" t="s">
        <v>4090</v>
      </c>
    </row>
    <row r="7029" spans="1:4" x14ac:dyDescent="0.2">
      <c r="A7029" s="489" t="s">
        <v>9257</v>
      </c>
      <c r="B7029" s="489" t="s">
        <v>229</v>
      </c>
      <c r="C7029" s="491">
        <v>20.419999999999998</v>
      </c>
      <c r="D7029" s="492" t="s">
        <v>4090</v>
      </c>
    </row>
    <row r="7030" spans="1:4" x14ac:dyDescent="0.2">
      <c r="A7030" s="489" t="s">
        <v>9257</v>
      </c>
      <c r="B7030" s="489" t="s">
        <v>229</v>
      </c>
      <c r="C7030" s="491">
        <v>145.75</v>
      </c>
      <c r="D7030" s="492" t="s">
        <v>4090</v>
      </c>
    </row>
    <row r="7031" spans="1:4" x14ac:dyDescent="0.2">
      <c r="A7031" s="489" t="s">
        <v>9257</v>
      </c>
      <c r="B7031" s="489" t="s">
        <v>229</v>
      </c>
      <c r="C7031" s="491">
        <v>13.36</v>
      </c>
      <c r="D7031" s="492" t="s">
        <v>4090</v>
      </c>
    </row>
    <row r="7032" spans="1:4" x14ac:dyDescent="0.2">
      <c r="A7032" s="489" t="s">
        <v>9257</v>
      </c>
      <c r="B7032" s="489" t="s">
        <v>229</v>
      </c>
      <c r="C7032" s="491">
        <v>22.550000000000004</v>
      </c>
      <c r="D7032" s="492" t="s">
        <v>4090</v>
      </c>
    </row>
    <row r="7033" spans="1:4" x14ac:dyDescent="0.2">
      <c r="A7033" s="489" t="s">
        <v>9257</v>
      </c>
      <c r="B7033" s="489" t="s">
        <v>229</v>
      </c>
      <c r="C7033" s="491">
        <v>28.47</v>
      </c>
      <c r="D7033" s="492" t="s">
        <v>4090</v>
      </c>
    </row>
    <row r="7034" spans="1:4" x14ac:dyDescent="0.2">
      <c r="A7034" s="489" t="s">
        <v>9257</v>
      </c>
      <c r="B7034" s="489" t="s">
        <v>229</v>
      </c>
      <c r="C7034" s="491">
        <v>12.93</v>
      </c>
      <c r="D7034" s="492" t="s">
        <v>4090</v>
      </c>
    </row>
    <row r="7035" spans="1:4" x14ac:dyDescent="0.2">
      <c r="A7035" s="489" t="s">
        <v>9257</v>
      </c>
      <c r="B7035" s="489" t="s">
        <v>229</v>
      </c>
      <c r="C7035" s="491">
        <v>14.97</v>
      </c>
      <c r="D7035" s="492" t="s">
        <v>4090</v>
      </c>
    </row>
    <row r="7036" spans="1:4" x14ac:dyDescent="0.2">
      <c r="A7036" s="489" t="s">
        <v>9257</v>
      </c>
      <c r="B7036" s="489" t="s">
        <v>229</v>
      </c>
      <c r="C7036" s="491">
        <v>22.790000000000003</v>
      </c>
      <c r="D7036" s="492" t="s">
        <v>4090</v>
      </c>
    </row>
    <row r="7037" spans="1:4" x14ac:dyDescent="0.2">
      <c r="A7037" s="489" t="s">
        <v>9257</v>
      </c>
      <c r="B7037" s="489" t="s">
        <v>229</v>
      </c>
      <c r="C7037" s="491">
        <v>13.260000000000002</v>
      </c>
      <c r="D7037" s="492" t="s">
        <v>4090</v>
      </c>
    </row>
    <row r="7038" spans="1:4" x14ac:dyDescent="0.2">
      <c r="A7038" s="489" t="s">
        <v>9257</v>
      </c>
      <c r="B7038" s="489" t="s">
        <v>229</v>
      </c>
      <c r="C7038" s="491">
        <v>15.25</v>
      </c>
      <c r="D7038" s="492" t="s">
        <v>4090</v>
      </c>
    </row>
    <row r="7039" spans="1:4" x14ac:dyDescent="0.2">
      <c r="A7039" s="489" t="s">
        <v>9257</v>
      </c>
      <c r="B7039" s="489" t="s">
        <v>229</v>
      </c>
      <c r="C7039" s="491">
        <v>11.980000000000002</v>
      </c>
      <c r="D7039" s="492" t="s">
        <v>4090</v>
      </c>
    </row>
    <row r="7040" spans="1:4" x14ac:dyDescent="0.2">
      <c r="A7040" s="489" t="s">
        <v>9257</v>
      </c>
      <c r="B7040" s="489" t="s">
        <v>229</v>
      </c>
      <c r="C7040" s="491">
        <v>21.36</v>
      </c>
      <c r="D7040" s="492" t="s">
        <v>4090</v>
      </c>
    </row>
    <row r="7041" spans="1:4" x14ac:dyDescent="0.2">
      <c r="A7041" s="489" t="s">
        <v>9257</v>
      </c>
      <c r="B7041" s="489" t="s">
        <v>229</v>
      </c>
      <c r="C7041" s="491">
        <v>6.99</v>
      </c>
      <c r="D7041" s="492" t="s">
        <v>4090</v>
      </c>
    </row>
    <row r="7042" spans="1:4" x14ac:dyDescent="0.2">
      <c r="A7042" s="489" t="s">
        <v>9257</v>
      </c>
      <c r="B7042" s="489" t="s">
        <v>229</v>
      </c>
      <c r="C7042" s="491">
        <v>162.41</v>
      </c>
      <c r="D7042" s="492" t="s">
        <v>4090</v>
      </c>
    </row>
    <row r="7043" spans="1:4" x14ac:dyDescent="0.2">
      <c r="A7043" s="489" t="s">
        <v>9257</v>
      </c>
      <c r="B7043" s="489" t="s">
        <v>229</v>
      </c>
      <c r="C7043" s="491">
        <v>17.96</v>
      </c>
      <c r="D7043" s="492" t="s">
        <v>4090</v>
      </c>
    </row>
    <row r="7044" spans="1:4" x14ac:dyDescent="0.2">
      <c r="A7044" s="489" t="s">
        <v>9257</v>
      </c>
      <c r="B7044" s="489" t="s">
        <v>229</v>
      </c>
      <c r="C7044" s="491">
        <v>17.21</v>
      </c>
      <c r="D7044" s="492" t="s">
        <v>4090</v>
      </c>
    </row>
    <row r="7045" spans="1:4" x14ac:dyDescent="0.2">
      <c r="A7045" s="489" t="s">
        <v>9257</v>
      </c>
      <c r="B7045" s="489" t="s">
        <v>229</v>
      </c>
      <c r="C7045" s="491">
        <v>71.11</v>
      </c>
      <c r="D7045" s="492" t="s">
        <v>4090</v>
      </c>
    </row>
    <row r="7046" spans="1:4" x14ac:dyDescent="0.2">
      <c r="A7046" s="489" t="s">
        <v>9257</v>
      </c>
      <c r="B7046" s="489" t="s">
        <v>229</v>
      </c>
      <c r="C7046" s="491">
        <v>33.71</v>
      </c>
      <c r="D7046" s="492" t="s">
        <v>4090</v>
      </c>
    </row>
    <row r="7047" spans="1:4" x14ac:dyDescent="0.2">
      <c r="A7047" s="489" t="s">
        <v>9257</v>
      </c>
      <c r="B7047" s="489" t="s">
        <v>229</v>
      </c>
      <c r="C7047" s="491">
        <v>67.56</v>
      </c>
      <c r="D7047" s="492" t="s">
        <v>4090</v>
      </c>
    </row>
    <row r="7048" spans="1:4" x14ac:dyDescent="0.2">
      <c r="A7048" s="489" t="s">
        <v>9257</v>
      </c>
      <c r="B7048" s="489" t="s">
        <v>229</v>
      </c>
      <c r="C7048" s="491">
        <v>21.65</v>
      </c>
      <c r="D7048" s="492" t="s">
        <v>4090</v>
      </c>
    </row>
    <row r="7049" spans="1:4" x14ac:dyDescent="0.2">
      <c r="A7049" s="489" t="s">
        <v>9257</v>
      </c>
      <c r="B7049" s="489" t="s">
        <v>229</v>
      </c>
      <c r="C7049" s="491">
        <v>136</v>
      </c>
      <c r="D7049" s="492" t="s">
        <v>4090</v>
      </c>
    </row>
    <row r="7050" spans="1:4" x14ac:dyDescent="0.2">
      <c r="A7050" s="489" t="s">
        <v>9257</v>
      </c>
      <c r="B7050" s="489" t="s">
        <v>229</v>
      </c>
      <c r="C7050" s="491">
        <v>30.720000000000002</v>
      </c>
      <c r="D7050" s="492" t="s">
        <v>4090</v>
      </c>
    </row>
    <row r="7051" spans="1:4" x14ac:dyDescent="0.2">
      <c r="A7051" s="489" t="s">
        <v>9257</v>
      </c>
      <c r="B7051" s="489" t="s">
        <v>229</v>
      </c>
      <c r="C7051" s="491">
        <v>8.81</v>
      </c>
      <c r="D7051" s="492" t="s">
        <v>4090</v>
      </c>
    </row>
    <row r="7052" spans="1:4" x14ac:dyDescent="0.2">
      <c r="A7052" s="489" t="s">
        <v>9257</v>
      </c>
      <c r="B7052" s="489" t="s">
        <v>229</v>
      </c>
      <c r="C7052" s="491">
        <v>23.69</v>
      </c>
      <c r="D7052" s="492" t="s">
        <v>4090</v>
      </c>
    </row>
    <row r="7053" spans="1:4" x14ac:dyDescent="0.2">
      <c r="A7053" s="489" t="s">
        <v>9257</v>
      </c>
      <c r="B7053" s="489" t="s">
        <v>229</v>
      </c>
      <c r="C7053" s="491">
        <v>17.130000000000003</v>
      </c>
      <c r="D7053" s="492" t="s">
        <v>4090</v>
      </c>
    </row>
    <row r="7054" spans="1:4" x14ac:dyDescent="0.2">
      <c r="A7054" s="489" t="s">
        <v>9257</v>
      </c>
      <c r="B7054" s="489" t="s">
        <v>229</v>
      </c>
      <c r="C7054" s="491">
        <v>13.280000000000001</v>
      </c>
      <c r="D7054" s="492" t="s">
        <v>4090</v>
      </c>
    </row>
    <row r="7055" spans="1:4" x14ac:dyDescent="0.2">
      <c r="A7055" s="489" t="s">
        <v>9257</v>
      </c>
      <c r="B7055" s="489" t="s">
        <v>229</v>
      </c>
      <c r="C7055" s="491">
        <v>81.040000000000006</v>
      </c>
      <c r="D7055" s="492" t="s">
        <v>4090</v>
      </c>
    </row>
    <row r="7056" spans="1:4" x14ac:dyDescent="0.2">
      <c r="A7056" s="489" t="s">
        <v>9257</v>
      </c>
      <c r="B7056" s="489" t="s">
        <v>229</v>
      </c>
      <c r="C7056" s="491">
        <v>48.38000000000001</v>
      </c>
      <c r="D7056" s="492" t="s">
        <v>4090</v>
      </c>
    </row>
    <row r="7057" spans="1:4" x14ac:dyDescent="0.2">
      <c r="A7057" s="489" t="s">
        <v>9257</v>
      </c>
      <c r="B7057" s="489" t="s">
        <v>229</v>
      </c>
      <c r="C7057" s="491">
        <v>15.23</v>
      </c>
      <c r="D7057" s="492" t="s">
        <v>4090</v>
      </c>
    </row>
    <row r="7058" spans="1:4" x14ac:dyDescent="0.2">
      <c r="A7058" s="489" t="s">
        <v>9257</v>
      </c>
      <c r="B7058" s="489" t="s">
        <v>229</v>
      </c>
      <c r="C7058" s="491">
        <v>24.840000000000003</v>
      </c>
      <c r="D7058" s="492" t="s">
        <v>4090</v>
      </c>
    </row>
    <row r="7059" spans="1:4" x14ac:dyDescent="0.2">
      <c r="A7059" s="489" t="s">
        <v>9257</v>
      </c>
      <c r="B7059" s="489" t="s">
        <v>229</v>
      </c>
      <c r="C7059" s="491">
        <v>14.05</v>
      </c>
      <c r="D7059" s="492" t="s">
        <v>4090</v>
      </c>
    </row>
    <row r="7060" spans="1:4" x14ac:dyDescent="0.2">
      <c r="A7060" s="489" t="s">
        <v>9257</v>
      </c>
      <c r="B7060" s="489" t="s">
        <v>229</v>
      </c>
      <c r="C7060" s="491">
        <v>15.410000000000002</v>
      </c>
      <c r="D7060" s="492" t="s">
        <v>4090</v>
      </c>
    </row>
    <row r="7061" spans="1:4" x14ac:dyDescent="0.2">
      <c r="A7061" s="489" t="s">
        <v>9257</v>
      </c>
      <c r="B7061" s="489" t="s">
        <v>229</v>
      </c>
      <c r="C7061" s="491">
        <v>63.160000000000011</v>
      </c>
      <c r="D7061" s="492" t="s">
        <v>4090</v>
      </c>
    </row>
    <row r="7062" spans="1:4" x14ac:dyDescent="0.2">
      <c r="A7062" s="489" t="s">
        <v>9257</v>
      </c>
      <c r="B7062" s="489" t="s">
        <v>229</v>
      </c>
      <c r="C7062" s="491">
        <v>9.1199999999999992</v>
      </c>
      <c r="D7062" s="492" t="s">
        <v>4090</v>
      </c>
    </row>
    <row r="7063" spans="1:4" x14ac:dyDescent="0.2">
      <c r="A7063" s="489" t="s">
        <v>9257</v>
      </c>
      <c r="B7063" s="489" t="s">
        <v>229</v>
      </c>
      <c r="C7063" s="491">
        <v>18.080000000000002</v>
      </c>
      <c r="D7063" s="492" t="s">
        <v>4090</v>
      </c>
    </row>
    <row r="7064" spans="1:4" x14ac:dyDescent="0.2">
      <c r="A7064" s="489" t="s">
        <v>9257</v>
      </c>
      <c r="B7064" s="489" t="s">
        <v>229</v>
      </c>
      <c r="C7064" s="491">
        <v>56.230000000000004</v>
      </c>
      <c r="D7064" s="492" t="s">
        <v>4090</v>
      </c>
    </row>
    <row r="7065" spans="1:4" x14ac:dyDescent="0.2">
      <c r="A7065" s="489" t="s">
        <v>9257</v>
      </c>
      <c r="B7065" s="489" t="s">
        <v>229</v>
      </c>
      <c r="C7065" s="491">
        <v>15.01</v>
      </c>
      <c r="D7065" s="492" t="s">
        <v>4090</v>
      </c>
    </row>
    <row r="7066" spans="1:4" x14ac:dyDescent="0.2">
      <c r="A7066" s="489" t="s">
        <v>9257</v>
      </c>
      <c r="B7066" s="489" t="s">
        <v>229</v>
      </c>
      <c r="C7066" s="491">
        <v>9.1199999999999992</v>
      </c>
      <c r="D7066" s="492" t="s">
        <v>4090</v>
      </c>
    </row>
    <row r="7067" spans="1:4" x14ac:dyDescent="0.2">
      <c r="A7067" s="489" t="s">
        <v>9257</v>
      </c>
      <c r="B7067" s="489" t="s">
        <v>229</v>
      </c>
      <c r="C7067" s="491">
        <v>38.050000000000004</v>
      </c>
      <c r="D7067" s="492" t="s">
        <v>4090</v>
      </c>
    </row>
    <row r="7068" spans="1:4" x14ac:dyDescent="0.2">
      <c r="A7068" s="489" t="s">
        <v>9257</v>
      </c>
      <c r="B7068" s="489" t="s">
        <v>229</v>
      </c>
      <c r="C7068" s="491">
        <v>13.509999999999998</v>
      </c>
      <c r="D7068" s="492" t="s">
        <v>4090</v>
      </c>
    </row>
    <row r="7069" spans="1:4" x14ac:dyDescent="0.2">
      <c r="A7069" s="489" t="s">
        <v>9257</v>
      </c>
      <c r="B7069" s="489" t="s">
        <v>229</v>
      </c>
      <c r="C7069" s="491">
        <v>60.009999999999991</v>
      </c>
      <c r="D7069" s="492" t="s">
        <v>4090</v>
      </c>
    </row>
    <row r="7070" spans="1:4" x14ac:dyDescent="0.2">
      <c r="A7070" s="489" t="s">
        <v>9257</v>
      </c>
      <c r="B7070" s="489" t="s">
        <v>229</v>
      </c>
      <c r="C7070" s="491">
        <v>20.800000000000004</v>
      </c>
      <c r="D7070" s="492" t="s">
        <v>4090</v>
      </c>
    </row>
    <row r="7071" spans="1:4" x14ac:dyDescent="0.2">
      <c r="A7071" s="489" t="s">
        <v>9257</v>
      </c>
      <c r="B7071" s="489" t="s">
        <v>229</v>
      </c>
      <c r="C7071" s="491">
        <v>38.369999999999997</v>
      </c>
      <c r="D7071" s="492" t="s">
        <v>4090</v>
      </c>
    </row>
    <row r="7072" spans="1:4" x14ac:dyDescent="0.2">
      <c r="A7072" s="489" t="s">
        <v>9257</v>
      </c>
      <c r="B7072" s="489" t="s">
        <v>229</v>
      </c>
      <c r="C7072" s="491">
        <v>33.68</v>
      </c>
      <c r="D7072" s="492" t="s">
        <v>4090</v>
      </c>
    </row>
    <row r="7073" spans="1:4" x14ac:dyDescent="0.2">
      <c r="A7073" s="489" t="s">
        <v>9257</v>
      </c>
      <c r="B7073" s="489" t="s">
        <v>229</v>
      </c>
      <c r="C7073" s="491">
        <v>29.71</v>
      </c>
      <c r="D7073" s="492" t="s">
        <v>4090</v>
      </c>
    </row>
    <row r="7074" spans="1:4" x14ac:dyDescent="0.2">
      <c r="A7074" s="489" t="s">
        <v>9257</v>
      </c>
      <c r="B7074" s="489" t="s">
        <v>229</v>
      </c>
      <c r="C7074" s="491">
        <v>23.119999999999997</v>
      </c>
      <c r="D7074" s="492" t="s">
        <v>4090</v>
      </c>
    </row>
    <row r="7075" spans="1:4" x14ac:dyDescent="0.2">
      <c r="A7075" s="489" t="s">
        <v>9257</v>
      </c>
      <c r="B7075" s="489" t="s">
        <v>229</v>
      </c>
      <c r="C7075" s="491">
        <v>59.39</v>
      </c>
      <c r="D7075" s="492" t="s">
        <v>4090</v>
      </c>
    </row>
    <row r="7076" spans="1:4" x14ac:dyDescent="0.2">
      <c r="A7076" s="489" t="s">
        <v>9257</v>
      </c>
      <c r="B7076" s="489" t="s">
        <v>229</v>
      </c>
      <c r="C7076" s="491">
        <v>62.22</v>
      </c>
      <c r="D7076" s="492" t="s">
        <v>4090</v>
      </c>
    </row>
    <row r="7077" spans="1:4" x14ac:dyDescent="0.2">
      <c r="A7077" s="489" t="s">
        <v>9257</v>
      </c>
      <c r="B7077" s="489" t="s">
        <v>229</v>
      </c>
      <c r="C7077" s="491">
        <v>73.27</v>
      </c>
      <c r="D7077" s="492" t="s">
        <v>4090</v>
      </c>
    </row>
    <row r="7078" spans="1:4" x14ac:dyDescent="0.2">
      <c r="A7078" s="489" t="s">
        <v>9257</v>
      </c>
      <c r="B7078" s="489" t="s">
        <v>229</v>
      </c>
      <c r="C7078" s="491">
        <v>46</v>
      </c>
      <c r="D7078" s="492" t="s">
        <v>4090</v>
      </c>
    </row>
    <row r="7079" spans="1:4" x14ac:dyDescent="0.2">
      <c r="A7079" s="489" t="s">
        <v>9257</v>
      </c>
      <c r="B7079" s="489" t="s">
        <v>229</v>
      </c>
      <c r="C7079" s="491">
        <v>15.030000000000001</v>
      </c>
      <c r="D7079" s="492" t="s">
        <v>4090</v>
      </c>
    </row>
    <row r="7080" spans="1:4" x14ac:dyDescent="0.2">
      <c r="A7080" s="489" t="s">
        <v>9257</v>
      </c>
      <c r="B7080" s="489" t="s">
        <v>229</v>
      </c>
      <c r="C7080" s="491">
        <v>7.01</v>
      </c>
      <c r="D7080" s="492" t="s">
        <v>4090</v>
      </c>
    </row>
    <row r="7081" spans="1:4" x14ac:dyDescent="0.2">
      <c r="A7081" s="489" t="s">
        <v>9257</v>
      </c>
      <c r="B7081" s="489" t="s">
        <v>229</v>
      </c>
      <c r="C7081" s="491">
        <v>21.74</v>
      </c>
      <c r="D7081" s="492" t="s">
        <v>4090</v>
      </c>
    </row>
    <row r="7082" spans="1:4" x14ac:dyDescent="0.2">
      <c r="A7082" s="489" t="s">
        <v>9257</v>
      </c>
      <c r="B7082" s="489" t="s">
        <v>229</v>
      </c>
      <c r="C7082" s="491">
        <v>22.040000000000003</v>
      </c>
      <c r="D7082" s="492" t="s">
        <v>4090</v>
      </c>
    </row>
    <row r="7083" spans="1:4" x14ac:dyDescent="0.2">
      <c r="A7083" s="489" t="s">
        <v>9257</v>
      </c>
      <c r="B7083" s="489" t="s">
        <v>229</v>
      </c>
      <c r="C7083" s="491">
        <v>17.64</v>
      </c>
      <c r="D7083" s="492" t="s">
        <v>4090</v>
      </c>
    </row>
    <row r="7084" spans="1:4" x14ac:dyDescent="0.2">
      <c r="A7084" s="489" t="s">
        <v>9257</v>
      </c>
      <c r="B7084" s="489" t="s">
        <v>229</v>
      </c>
      <c r="C7084" s="491">
        <v>24.04</v>
      </c>
      <c r="D7084" s="492" t="s">
        <v>4090</v>
      </c>
    </row>
    <row r="7085" spans="1:4" x14ac:dyDescent="0.2">
      <c r="A7085" s="489" t="s">
        <v>9257</v>
      </c>
      <c r="B7085" s="489" t="s">
        <v>229</v>
      </c>
      <c r="C7085" s="491">
        <v>19.46</v>
      </c>
      <c r="D7085" s="492" t="s">
        <v>4090</v>
      </c>
    </row>
    <row r="7086" spans="1:4" x14ac:dyDescent="0.2">
      <c r="A7086" s="489" t="s">
        <v>9257</v>
      </c>
      <c r="B7086" s="489" t="s">
        <v>229</v>
      </c>
      <c r="C7086" s="491">
        <v>54.620000000000005</v>
      </c>
      <c r="D7086" s="492" t="s">
        <v>4090</v>
      </c>
    </row>
    <row r="7087" spans="1:4" x14ac:dyDescent="0.2">
      <c r="A7087" s="489" t="s">
        <v>9257</v>
      </c>
      <c r="B7087" s="489" t="s">
        <v>229</v>
      </c>
      <c r="C7087" s="491">
        <v>74.910000000000011</v>
      </c>
      <c r="D7087" s="492" t="s">
        <v>4090</v>
      </c>
    </row>
    <row r="7088" spans="1:4" x14ac:dyDescent="0.2">
      <c r="A7088" s="489" t="s">
        <v>9257</v>
      </c>
      <c r="B7088" s="489" t="s">
        <v>229</v>
      </c>
      <c r="C7088" s="491">
        <v>20.04</v>
      </c>
      <c r="D7088" s="492" t="s">
        <v>4090</v>
      </c>
    </row>
    <row r="7089" spans="1:4" x14ac:dyDescent="0.2">
      <c r="A7089" s="489" t="s">
        <v>9257</v>
      </c>
      <c r="B7089" s="489" t="s">
        <v>229</v>
      </c>
      <c r="C7089" s="491">
        <v>12.42</v>
      </c>
      <c r="D7089" s="492" t="s">
        <v>4090</v>
      </c>
    </row>
    <row r="7090" spans="1:4" x14ac:dyDescent="0.2">
      <c r="A7090" s="489" t="s">
        <v>9257</v>
      </c>
      <c r="B7090" s="489" t="s">
        <v>229</v>
      </c>
      <c r="C7090" s="491">
        <v>15.2</v>
      </c>
      <c r="D7090" s="492" t="s">
        <v>4090</v>
      </c>
    </row>
    <row r="7091" spans="1:4" x14ac:dyDescent="0.2">
      <c r="A7091" s="489" t="s">
        <v>9257</v>
      </c>
      <c r="B7091" s="489" t="s">
        <v>229</v>
      </c>
      <c r="C7091" s="491">
        <v>8.5500000000000007</v>
      </c>
      <c r="D7091" s="492" t="s">
        <v>4090</v>
      </c>
    </row>
    <row r="7092" spans="1:4" x14ac:dyDescent="0.2">
      <c r="A7092" s="489" t="s">
        <v>9257</v>
      </c>
      <c r="B7092" s="489" t="s">
        <v>229</v>
      </c>
      <c r="C7092" s="491">
        <v>18.739999999999998</v>
      </c>
      <c r="D7092" s="492" t="s">
        <v>4090</v>
      </c>
    </row>
    <row r="7093" spans="1:4" x14ac:dyDescent="0.2">
      <c r="A7093" s="489" t="s">
        <v>9257</v>
      </c>
      <c r="B7093" s="489" t="s">
        <v>229</v>
      </c>
      <c r="C7093" s="491">
        <v>63.040000000000006</v>
      </c>
      <c r="D7093" s="492" t="s">
        <v>4090</v>
      </c>
    </row>
    <row r="7094" spans="1:4" x14ac:dyDescent="0.2">
      <c r="A7094" s="489" t="s">
        <v>9257</v>
      </c>
      <c r="B7094" s="489" t="s">
        <v>229</v>
      </c>
      <c r="C7094" s="491">
        <v>52.49</v>
      </c>
      <c r="D7094" s="492" t="s">
        <v>4090</v>
      </c>
    </row>
    <row r="7095" spans="1:4" x14ac:dyDescent="0.2">
      <c r="A7095" s="489" t="s">
        <v>9257</v>
      </c>
      <c r="B7095" s="489" t="s">
        <v>229</v>
      </c>
      <c r="C7095" s="491">
        <v>18.299999999999997</v>
      </c>
      <c r="D7095" s="492" t="s">
        <v>4090</v>
      </c>
    </row>
    <row r="7096" spans="1:4" x14ac:dyDescent="0.2">
      <c r="A7096" s="489" t="s">
        <v>9257</v>
      </c>
      <c r="B7096" s="489" t="s">
        <v>229</v>
      </c>
      <c r="C7096" s="491">
        <v>23.990000000000002</v>
      </c>
      <c r="D7096" s="492" t="s">
        <v>4090</v>
      </c>
    </row>
    <row r="7097" spans="1:4" x14ac:dyDescent="0.2">
      <c r="A7097" s="489" t="s">
        <v>9257</v>
      </c>
      <c r="B7097" s="489" t="s">
        <v>229</v>
      </c>
      <c r="C7097" s="491">
        <v>65.55</v>
      </c>
      <c r="D7097" s="492" t="s">
        <v>4090</v>
      </c>
    </row>
    <row r="7098" spans="1:4" x14ac:dyDescent="0.2">
      <c r="A7098" s="489" t="s">
        <v>9257</v>
      </c>
      <c r="B7098" s="489" t="s">
        <v>229</v>
      </c>
      <c r="C7098" s="491">
        <v>110.51</v>
      </c>
      <c r="D7098" s="492" t="s">
        <v>4090</v>
      </c>
    </row>
    <row r="7099" spans="1:4" x14ac:dyDescent="0.2">
      <c r="A7099" s="489" t="s">
        <v>9257</v>
      </c>
      <c r="B7099" s="489" t="s">
        <v>229</v>
      </c>
      <c r="C7099" s="491">
        <v>34.86</v>
      </c>
      <c r="D7099" s="492" t="s">
        <v>4090</v>
      </c>
    </row>
    <row r="7100" spans="1:4" x14ac:dyDescent="0.2">
      <c r="A7100" s="489" t="s">
        <v>9257</v>
      </c>
      <c r="B7100" s="489" t="s">
        <v>229</v>
      </c>
      <c r="C7100" s="491">
        <v>39.619999999999997</v>
      </c>
      <c r="D7100" s="492" t="s">
        <v>4090</v>
      </c>
    </row>
    <row r="7101" spans="1:4" x14ac:dyDescent="0.2">
      <c r="A7101" s="489" t="s">
        <v>9257</v>
      </c>
      <c r="B7101" s="489" t="s">
        <v>229</v>
      </c>
      <c r="C7101" s="491">
        <v>69.63</v>
      </c>
      <c r="D7101" s="492" t="s">
        <v>4090</v>
      </c>
    </row>
    <row r="7102" spans="1:4" x14ac:dyDescent="0.2">
      <c r="A7102" s="489" t="s">
        <v>9257</v>
      </c>
      <c r="B7102" s="489" t="s">
        <v>229</v>
      </c>
      <c r="C7102" s="491">
        <v>60.47</v>
      </c>
      <c r="D7102" s="492" t="s">
        <v>4090</v>
      </c>
    </row>
    <row r="7103" spans="1:4" x14ac:dyDescent="0.2">
      <c r="A7103" s="489" t="s">
        <v>9257</v>
      </c>
      <c r="B7103" s="489" t="s">
        <v>229</v>
      </c>
      <c r="C7103" s="491">
        <v>44.88</v>
      </c>
      <c r="D7103" s="492" t="s">
        <v>4090</v>
      </c>
    </row>
    <row r="7104" spans="1:4" x14ac:dyDescent="0.2">
      <c r="A7104" s="489" t="s">
        <v>9257</v>
      </c>
      <c r="B7104" s="489" t="s">
        <v>229</v>
      </c>
      <c r="C7104" s="491">
        <v>18.690000000000001</v>
      </c>
      <c r="D7104" s="492" t="s">
        <v>4090</v>
      </c>
    </row>
    <row r="7105" spans="1:4" x14ac:dyDescent="0.2">
      <c r="A7105" s="489" t="s">
        <v>9257</v>
      </c>
      <c r="B7105" s="489" t="s">
        <v>229</v>
      </c>
      <c r="C7105" s="491">
        <v>22.270000000000003</v>
      </c>
      <c r="D7105" s="492" t="s">
        <v>4090</v>
      </c>
    </row>
    <row r="7106" spans="1:4" x14ac:dyDescent="0.2">
      <c r="A7106" s="489" t="s">
        <v>9257</v>
      </c>
      <c r="B7106" s="489" t="s">
        <v>229</v>
      </c>
      <c r="C7106" s="491">
        <v>28.77</v>
      </c>
      <c r="D7106" s="492" t="s">
        <v>4090</v>
      </c>
    </row>
    <row r="7107" spans="1:4" x14ac:dyDescent="0.2">
      <c r="A7107" s="489" t="s">
        <v>9257</v>
      </c>
      <c r="B7107" s="489" t="s">
        <v>229</v>
      </c>
      <c r="C7107" s="491">
        <v>46.79</v>
      </c>
      <c r="D7107" s="492" t="s">
        <v>4090</v>
      </c>
    </row>
    <row r="7108" spans="1:4" x14ac:dyDescent="0.2">
      <c r="A7108" s="489" t="s">
        <v>9257</v>
      </c>
      <c r="B7108" s="489" t="s">
        <v>229</v>
      </c>
      <c r="C7108" s="491">
        <v>62.730000000000004</v>
      </c>
      <c r="D7108" s="492" t="s">
        <v>4090</v>
      </c>
    </row>
    <row r="7109" spans="1:4" x14ac:dyDescent="0.2">
      <c r="A7109" s="489" t="s">
        <v>9257</v>
      </c>
      <c r="B7109" s="489" t="s">
        <v>229</v>
      </c>
      <c r="C7109" s="491">
        <v>30.46</v>
      </c>
      <c r="D7109" s="492" t="s">
        <v>4090</v>
      </c>
    </row>
    <row r="7110" spans="1:4" x14ac:dyDescent="0.2">
      <c r="A7110" s="489" t="s">
        <v>9257</v>
      </c>
      <c r="B7110" s="489" t="s">
        <v>229</v>
      </c>
      <c r="C7110" s="491">
        <v>23.480000000000004</v>
      </c>
      <c r="D7110" s="492" t="s">
        <v>4090</v>
      </c>
    </row>
    <row r="7111" spans="1:4" x14ac:dyDescent="0.2">
      <c r="A7111" s="489" t="s">
        <v>9257</v>
      </c>
      <c r="B7111" s="489" t="s">
        <v>229</v>
      </c>
      <c r="C7111" s="491">
        <v>69.08</v>
      </c>
      <c r="D7111" s="492" t="s">
        <v>4090</v>
      </c>
    </row>
    <row r="7112" spans="1:4" x14ac:dyDescent="0.2">
      <c r="A7112" s="489" t="s">
        <v>9257</v>
      </c>
      <c r="B7112" s="489" t="s">
        <v>229</v>
      </c>
      <c r="C7112" s="491">
        <v>61.77</v>
      </c>
      <c r="D7112" s="492" t="s">
        <v>4090</v>
      </c>
    </row>
    <row r="7113" spans="1:4" x14ac:dyDescent="0.2">
      <c r="A7113" s="489" t="s">
        <v>9257</v>
      </c>
      <c r="B7113" s="489" t="s">
        <v>229</v>
      </c>
      <c r="C7113" s="491">
        <v>53.11</v>
      </c>
      <c r="D7113" s="492" t="s">
        <v>4090</v>
      </c>
    </row>
    <row r="7114" spans="1:4" x14ac:dyDescent="0.2">
      <c r="A7114" s="489" t="s">
        <v>9257</v>
      </c>
      <c r="B7114" s="489" t="s">
        <v>229</v>
      </c>
      <c r="C7114" s="491">
        <v>18.850000000000001</v>
      </c>
      <c r="D7114" s="492" t="s">
        <v>4090</v>
      </c>
    </row>
    <row r="7115" spans="1:4" x14ac:dyDescent="0.2">
      <c r="A7115" s="489" t="s">
        <v>9257</v>
      </c>
      <c r="B7115" s="489" t="s">
        <v>229</v>
      </c>
      <c r="C7115" s="491">
        <v>20.48</v>
      </c>
      <c r="D7115" s="492" t="s">
        <v>4090</v>
      </c>
    </row>
    <row r="7116" spans="1:4" x14ac:dyDescent="0.2">
      <c r="A7116" s="489" t="s">
        <v>9257</v>
      </c>
      <c r="B7116" s="489" t="s">
        <v>229</v>
      </c>
      <c r="C7116" s="491">
        <v>18.75</v>
      </c>
      <c r="D7116" s="492" t="s">
        <v>4090</v>
      </c>
    </row>
    <row r="7117" spans="1:4" x14ac:dyDescent="0.2">
      <c r="A7117" s="489" t="s">
        <v>9257</v>
      </c>
      <c r="B7117" s="489" t="s">
        <v>229</v>
      </c>
      <c r="C7117" s="491">
        <v>32.159999999999997</v>
      </c>
      <c r="D7117" s="492" t="s">
        <v>4090</v>
      </c>
    </row>
    <row r="7118" spans="1:4" x14ac:dyDescent="0.2">
      <c r="A7118" s="489" t="s">
        <v>9257</v>
      </c>
      <c r="B7118" s="489" t="s">
        <v>229</v>
      </c>
      <c r="C7118" s="491">
        <v>30.979999999999997</v>
      </c>
      <c r="D7118" s="492" t="s">
        <v>4090</v>
      </c>
    </row>
    <row r="7119" spans="1:4" x14ac:dyDescent="0.2">
      <c r="A7119" s="489" t="s">
        <v>9257</v>
      </c>
      <c r="B7119" s="489" t="s">
        <v>229</v>
      </c>
      <c r="C7119" s="491">
        <v>27.52</v>
      </c>
      <c r="D7119" s="492" t="s">
        <v>4090</v>
      </c>
    </row>
    <row r="7120" spans="1:4" x14ac:dyDescent="0.2">
      <c r="A7120" s="489" t="s">
        <v>9257</v>
      </c>
      <c r="B7120" s="489" t="s">
        <v>229</v>
      </c>
      <c r="C7120" s="491">
        <v>4.99</v>
      </c>
      <c r="D7120" s="492" t="s">
        <v>4090</v>
      </c>
    </row>
    <row r="7121" spans="1:4" x14ac:dyDescent="0.2">
      <c r="A7121" s="489" t="s">
        <v>9257</v>
      </c>
      <c r="B7121" s="489" t="s">
        <v>229</v>
      </c>
      <c r="C7121" s="491">
        <v>46.69</v>
      </c>
      <c r="D7121" s="492" t="s">
        <v>4090</v>
      </c>
    </row>
    <row r="7122" spans="1:4" x14ac:dyDescent="0.2">
      <c r="A7122" s="489" t="s">
        <v>9257</v>
      </c>
      <c r="B7122" s="489" t="s">
        <v>229</v>
      </c>
      <c r="C7122" s="491">
        <v>62.919999999999995</v>
      </c>
      <c r="D7122" s="492" t="s">
        <v>4090</v>
      </c>
    </row>
    <row r="7123" spans="1:4" x14ac:dyDescent="0.2">
      <c r="A7123" s="489" t="s">
        <v>9257</v>
      </c>
      <c r="B7123" s="489" t="s">
        <v>229</v>
      </c>
      <c r="C7123" s="491">
        <v>7.910000000000001</v>
      </c>
      <c r="D7123" s="492" t="s">
        <v>4090</v>
      </c>
    </row>
    <row r="7124" spans="1:4" x14ac:dyDescent="0.2">
      <c r="A7124" s="489" t="s">
        <v>9257</v>
      </c>
      <c r="B7124" s="489" t="s">
        <v>229</v>
      </c>
      <c r="C7124" s="491">
        <v>18.970000000000002</v>
      </c>
      <c r="D7124" s="492" t="s">
        <v>4090</v>
      </c>
    </row>
    <row r="7125" spans="1:4" x14ac:dyDescent="0.2">
      <c r="A7125" s="489" t="s">
        <v>9257</v>
      </c>
      <c r="B7125" s="489" t="s">
        <v>229</v>
      </c>
      <c r="C7125" s="491">
        <v>39.32</v>
      </c>
      <c r="D7125" s="492" t="s">
        <v>4090</v>
      </c>
    </row>
    <row r="7126" spans="1:4" x14ac:dyDescent="0.2">
      <c r="A7126" s="489" t="s">
        <v>9257</v>
      </c>
      <c r="B7126" s="489" t="s">
        <v>229</v>
      </c>
      <c r="C7126" s="491">
        <v>27.220000000000002</v>
      </c>
      <c r="D7126" s="492" t="s">
        <v>4090</v>
      </c>
    </row>
    <row r="7127" spans="1:4" x14ac:dyDescent="0.2">
      <c r="A7127" s="489" t="s">
        <v>9257</v>
      </c>
      <c r="B7127" s="489" t="s">
        <v>229</v>
      </c>
      <c r="C7127" s="491">
        <v>122.09</v>
      </c>
      <c r="D7127" s="492" t="s">
        <v>4090</v>
      </c>
    </row>
    <row r="7128" spans="1:4" x14ac:dyDescent="0.2">
      <c r="A7128" s="489" t="s">
        <v>9257</v>
      </c>
      <c r="B7128" s="489" t="s">
        <v>229</v>
      </c>
      <c r="C7128" s="491">
        <v>19.46</v>
      </c>
      <c r="D7128" s="492" t="s">
        <v>4090</v>
      </c>
    </row>
    <row r="7129" spans="1:4" x14ac:dyDescent="0.2">
      <c r="A7129" s="489" t="s">
        <v>9257</v>
      </c>
      <c r="B7129" s="489" t="s">
        <v>229</v>
      </c>
      <c r="C7129" s="491">
        <v>10.26</v>
      </c>
      <c r="D7129" s="492" t="s">
        <v>4090</v>
      </c>
    </row>
    <row r="7130" spans="1:4" x14ac:dyDescent="0.2">
      <c r="A7130" s="489" t="s">
        <v>9257</v>
      </c>
      <c r="B7130" s="489" t="s">
        <v>229</v>
      </c>
      <c r="C7130" s="491">
        <v>14.73</v>
      </c>
      <c r="D7130" s="492" t="s">
        <v>4090</v>
      </c>
    </row>
    <row r="7131" spans="1:4" x14ac:dyDescent="0.2">
      <c r="A7131" s="489" t="s">
        <v>9257</v>
      </c>
      <c r="B7131" s="489" t="s">
        <v>229</v>
      </c>
      <c r="C7131" s="491">
        <v>54.849999999999994</v>
      </c>
      <c r="D7131" s="492" t="s">
        <v>4090</v>
      </c>
    </row>
    <row r="7132" spans="1:4" x14ac:dyDescent="0.2">
      <c r="A7132" s="489" t="s">
        <v>9257</v>
      </c>
      <c r="B7132" s="489" t="s">
        <v>229</v>
      </c>
      <c r="C7132" s="491">
        <v>18.21</v>
      </c>
      <c r="D7132" s="492" t="s">
        <v>4090</v>
      </c>
    </row>
    <row r="7133" spans="1:4" x14ac:dyDescent="0.2">
      <c r="A7133" s="489" t="s">
        <v>9257</v>
      </c>
      <c r="B7133" s="489" t="s">
        <v>229</v>
      </c>
      <c r="C7133" s="491">
        <v>37.11</v>
      </c>
      <c r="D7133" s="492" t="s">
        <v>4090</v>
      </c>
    </row>
    <row r="7134" spans="1:4" x14ac:dyDescent="0.2">
      <c r="A7134" s="489" t="s">
        <v>9257</v>
      </c>
      <c r="B7134" s="489" t="s">
        <v>229</v>
      </c>
      <c r="C7134" s="491">
        <v>50.41</v>
      </c>
      <c r="D7134" s="492" t="s">
        <v>4090</v>
      </c>
    </row>
    <row r="7135" spans="1:4" x14ac:dyDescent="0.2">
      <c r="A7135" s="489" t="s">
        <v>9257</v>
      </c>
      <c r="B7135" s="489" t="s">
        <v>229</v>
      </c>
      <c r="C7135" s="491">
        <v>11.649999999999999</v>
      </c>
      <c r="D7135" s="492" t="s">
        <v>4090</v>
      </c>
    </row>
    <row r="7136" spans="1:4" x14ac:dyDescent="0.2">
      <c r="A7136" s="489" t="s">
        <v>9257</v>
      </c>
      <c r="B7136" s="489" t="s">
        <v>229</v>
      </c>
      <c r="C7136" s="491">
        <v>10.160000000000002</v>
      </c>
      <c r="D7136" s="492" t="s">
        <v>4090</v>
      </c>
    </row>
    <row r="7137" spans="1:4" x14ac:dyDescent="0.2">
      <c r="A7137" s="489" t="s">
        <v>9257</v>
      </c>
      <c r="B7137" s="489" t="s">
        <v>229</v>
      </c>
      <c r="C7137" s="491">
        <v>93.57</v>
      </c>
      <c r="D7137" s="492" t="s">
        <v>4090</v>
      </c>
    </row>
    <row r="7138" spans="1:4" x14ac:dyDescent="0.2">
      <c r="A7138" s="489" t="s">
        <v>9257</v>
      </c>
      <c r="B7138" s="489" t="s">
        <v>229</v>
      </c>
      <c r="C7138" s="491">
        <v>24.03</v>
      </c>
      <c r="D7138" s="492" t="s">
        <v>4090</v>
      </c>
    </row>
    <row r="7139" spans="1:4" x14ac:dyDescent="0.2">
      <c r="A7139" s="489" t="s">
        <v>9257</v>
      </c>
      <c r="B7139" s="489" t="s">
        <v>229</v>
      </c>
      <c r="C7139" s="491">
        <v>36.75</v>
      </c>
      <c r="D7139" s="492" t="s">
        <v>4090</v>
      </c>
    </row>
    <row r="7140" spans="1:4" x14ac:dyDescent="0.2">
      <c r="A7140" s="489" t="s">
        <v>9257</v>
      </c>
      <c r="B7140" s="489" t="s">
        <v>229</v>
      </c>
      <c r="C7140" s="491">
        <v>79.19</v>
      </c>
      <c r="D7140" s="492" t="s">
        <v>4090</v>
      </c>
    </row>
    <row r="7141" spans="1:4" x14ac:dyDescent="0.2">
      <c r="A7141" s="489" t="s">
        <v>9257</v>
      </c>
      <c r="B7141" s="489" t="s">
        <v>229</v>
      </c>
      <c r="C7141" s="491">
        <v>11.920000000000002</v>
      </c>
      <c r="D7141" s="492" t="s">
        <v>4090</v>
      </c>
    </row>
    <row r="7142" spans="1:4" x14ac:dyDescent="0.2">
      <c r="A7142" s="489" t="s">
        <v>9257</v>
      </c>
      <c r="B7142" s="489" t="s">
        <v>229</v>
      </c>
      <c r="C7142" s="491">
        <v>5.9600000000000009</v>
      </c>
      <c r="D7142" s="492" t="s">
        <v>4090</v>
      </c>
    </row>
    <row r="7143" spans="1:4" x14ac:dyDescent="0.2">
      <c r="A7143" s="489" t="s">
        <v>9257</v>
      </c>
      <c r="B7143" s="489" t="s">
        <v>229</v>
      </c>
      <c r="C7143" s="491">
        <v>57.709999999999994</v>
      </c>
      <c r="D7143" s="492" t="s">
        <v>4090</v>
      </c>
    </row>
    <row r="7144" spans="1:4" x14ac:dyDescent="0.2">
      <c r="A7144" s="489" t="s">
        <v>9257</v>
      </c>
      <c r="B7144" s="489" t="s">
        <v>229</v>
      </c>
      <c r="C7144" s="491">
        <v>22.89</v>
      </c>
      <c r="D7144" s="492" t="s">
        <v>4090</v>
      </c>
    </row>
    <row r="7145" spans="1:4" x14ac:dyDescent="0.2">
      <c r="A7145" s="489" t="s">
        <v>9257</v>
      </c>
      <c r="B7145" s="489" t="s">
        <v>229</v>
      </c>
      <c r="C7145" s="491">
        <v>27.779999999999998</v>
      </c>
      <c r="D7145" s="492" t="s">
        <v>4090</v>
      </c>
    </row>
    <row r="7146" spans="1:4" x14ac:dyDescent="0.2">
      <c r="A7146" s="489" t="s">
        <v>9257</v>
      </c>
      <c r="B7146" s="489" t="s">
        <v>229</v>
      </c>
      <c r="C7146" s="491">
        <v>151.89000000000001</v>
      </c>
      <c r="D7146" s="492" t="s">
        <v>4090</v>
      </c>
    </row>
    <row r="7147" spans="1:4" x14ac:dyDescent="0.2">
      <c r="A7147" s="489" t="s">
        <v>9257</v>
      </c>
      <c r="B7147" s="489" t="s">
        <v>229</v>
      </c>
      <c r="C7147" s="491">
        <v>42.79</v>
      </c>
      <c r="D7147" s="492" t="s">
        <v>4090</v>
      </c>
    </row>
    <row r="7148" spans="1:4" x14ac:dyDescent="0.2">
      <c r="A7148" s="489" t="s">
        <v>9257</v>
      </c>
      <c r="B7148" s="489" t="s">
        <v>229</v>
      </c>
      <c r="C7148" s="491">
        <v>79.2</v>
      </c>
      <c r="D7148" s="492" t="s">
        <v>4090</v>
      </c>
    </row>
    <row r="7149" spans="1:4" x14ac:dyDescent="0.2">
      <c r="A7149" s="489" t="s">
        <v>9257</v>
      </c>
      <c r="B7149" s="489" t="s">
        <v>229</v>
      </c>
      <c r="C7149" s="491">
        <v>156.74</v>
      </c>
      <c r="D7149" s="492" t="s">
        <v>4090</v>
      </c>
    </row>
    <row r="7150" spans="1:4" x14ac:dyDescent="0.2">
      <c r="A7150" s="489" t="s">
        <v>9257</v>
      </c>
      <c r="B7150" s="489" t="s">
        <v>229</v>
      </c>
      <c r="C7150" s="491">
        <v>22.52</v>
      </c>
      <c r="D7150" s="492" t="s">
        <v>4090</v>
      </c>
    </row>
    <row r="7151" spans="1:4" x14ac:dyDescent="0.2">
      <c r="A7151" s="489" t="s">
        <v>9257</v>
      </c>
      <c r="B7151" s="489" t="s">
        <v>229</v>
      </c>
      <c r="C7151" s="491">
        <v>151.80000000000004</v>
      </c>
      <c r="D7151" s="492" t="s">
        <v>4090</v>
      </c>
    </row>
    <row r="7152" spans="1:4" x14ac:dyDescent="0.2">
      <c r="A7152" s="489" t="s">
        <v>9257</v>
      </c>
      <c r="B7152" s="489" t="s">
        <v>229</v>
      </c>
      <c r="C7152" s="491">
        <v>47.990000000000009</v>
      </c>
      <c r="D7152" s="492" t="s">
        <v>4090</v>
      </c>
    </row>
    <row r="7153" spans="1:4" x14ac:dyDescent="0.2">
      <c r="A7153" s="489" t="s">
        <v>9257</v>
      </c>
      <c r="B7153" s="489" t="s">
        <v>229</v>
      </c>
      <c r="C7153" s="491">
        <v>27.990000000000002</v>
      </c>
      <c r="D7153" s="492" t="s">
        <v>4090</v>
      </c>
    </row>
    <row r="7154" spans="1:4" x14ac:dyDescent="0.2">
      <c r="A7154" s="489" t="s">
        <v>9257</v>
      </c>
      <c r="B7154" s="489" t="s">
        <v>229</v>
      </c>
      <c r="C7154" s="491">
        <v>7.5500000000000007</v>
      </c>
      <c r="D7154" s="492" t="s">
        <v>4090</v>
      </c>
    </row>
    <row r="7155" spans="1:4" x14ac:dyDescent="0.2">
      <c r="A7155" s="489" t="s">
        <v>9257</v>
      </c>
      <c r="B7155" s="489" t="s">
        <v>229</v>
      </c>
      <c r="C7155" s="491">
        <v>40.710000000000008</v>
      </c>
      <c r="D7155" s="492" t="s">
        <v>4090</v>
      </c>
    </row>
    <row r="7156" spans="1:4" x14ac:dyDescent="0.2">
      <c r="A7156" s="489" t="s">
        <v>9257</v>
      </c>
      <c r="B7156" s="489" t="s">
        <v>229</v>
      </c>
      <c r="C7156" s="491">
        <v>48.489999999999995</v>
      </c>
      <c r="D7156" s="492" t="s">
        <v>4090</v>
      </c>
    </row>
    <row r="7157" spans="1:4" x14ac:dyDescent="0.2">
      <c r="A7157" s="489" t="s">
        <v>9257</v>
      </c>
      <c r="B7157" s="489" t="s">
        <v>229</v>
      </c>
      <c r="C7157" s="491">
        <v>89.98</v>
      </c>
      <c r="D7157" s="492" t="s">
        <v>4090</v>
      </c>
    </row>
    <row r="7158" spans="1:4" x14ac:dyDescent="0.2">
      <c r="A7158" s="489" t="s">
        <v>9257</v>
      </c>
      <c r="B7158" s="489" t="s">
        <v>229</v>
      </c>
      <c r="C7158" s="491">
        <v>22.97</v>
      </c>
      <c r="D7158" s="492" t="s">
        <v>4090</v>
      </c>
    </row>
    <row r="7159" spans="1:4" x14ac:dyDescent="0.2">
      <c r="A7159" s="489" t="s">
        <v>9257</v>
      </c>
      <c r="B7159" s="489" t="s">
        <v>229</v>
      </c>
      <c r="C7159" s="491">
        <v>33.760000000000005</v>
      </c>
      <c r="D7159" s="492" t="s">
        <v>4090</v>
      </c>
    </row>
    <row r="7160" spans="1:4" x14ac:dyDescent="0.2">
      <c r="A7160" s="489" t="s">
        <v>9257</v>
      </c>
      <c r="B7160" s="489" t="s">
        <v>229</v>
      </c>
      <c r="C7160" s="491">
        <v>23.879999999999995</v>
      </c>
      <c r="D7160" s="492" t="s">
        <v>4090</v>
      </c>
    </row>
    <row r="7161" spans="1:4" x14ac:dyDescent="0.2">
      <c r="A7161" s="489" t="s">
        <v>9257</v>
      </c>
      <c r="B7161" s="489" t="s">
        <v>229</v>
      </c>
      <c r="C7161" s="491">
        <v>9.85</v>
      </c>
      <c r="D7161" s="492" t="s">
        <v>4090</v>
      </c>
    </row>
    <row r="7162" spans="1:4" x14ac:dyDescent="0.2">
      <c r="A7162" s="489" t="s">
        <v>9257</v>
      </c>
      <c r="B7162" s="489" t="s">
        <v>229</v>
      </c>
      <c r="C7162" s="491">
        <v>13.670000000000002</v>
      </c>
      <c r="D7162" s="492" t="s">
        <v>4090</v>
      </c>
    </row>
    <row r="7163" spans="1:4" x14ac:dyDescent="0.2">
      <c r="A7163" s="489" t="s">
        <v>9257</v>
      </c>
      <c r="B7163" s="489" t="s">
        <v>229</v>
      </c>
      <c r="C7163" s="491">
        <v>9.9699999999999989</v>
      </c>
      <c r="D7163" s="492" t="s">
        <v>4090</v>
      </c>
    </row>
    <row r="7164" spans="1:4" x14ac:dyDescent="0.2">
      <c r="A7164" s="489" t="s">
        <v>9257</v>
      </c>
      <c r="B7164" s="489" t="s">
        <v>229</v>
      </c>
      <c r="C7164" s="491">
        <v>94.79</v>
      </c>
      <c r="D7164" s="492" t="s">
        <v>4090</v>
      </c>
    </row>
    <row r="7165" spans="1:4" x14ac:dyDescent="0.2">
      <c r="A7165" s="489" t="s">
        <v>9257</v>
      </c>
      <c r="B7165" s="489" t="s">
        <v>229</v>
      </c>
      <c r="C7165" s="491">
        <v>109.72999999999999</v>
      </c>
      <c r="D7165" s="492" t="s">
        <v>4090</v>
      </c>
    </row>
    <row r="7166" spans="1:4" x14ac:dyDescent="0.2">
      <c r="A7166" s="489" t="s">
        <v>9257</v>
      </c>
      <c r="B7166" s="489" t="s">
        <v>229</v>
      </c>
      <c r="C7166" s="491">
        <v>34.79</v>
      </c>
      <c r="D7166" s="492" t="s">
        <v>4090</v>
      </c>
    </row>
    <row r="7167" spans="1:4" x14ac:dyDescent="0.2">
      <c r="A7167" s="489" t="s">
        <v>9257</v>
      </c>
      <c r="B7167" s="489" t="s">
        <v>229</v>
      </c>
      <c r="C7167" s="491">
        <v>77.489999999999995</v>
      </c>
      <c r="D7167" s="492" t="s">
        <v>4090</v>
      </c>
    </row>
    <row r="7168" spans="1:4" x14ac:dyDescent="0.2">
      <c r="A7168" s="489" t="s">
        <v>9257</v>
      </c>
      <c r="B7168" s="489" t="s">
        <v>229</v>
      </c>
      <c r="C7168" s="491">
        <v>60.080000000000005</v>
      </c>
      <c r="D7168" s="492" t="s">
        <v>4090</v>
      </c>
    </row>
    <row r="7169" spans="1:4" x14ac:dyDescent="0.2">
      <c r="A7169" s="489" t="s">
        <v>9257</v>
      </c>
      <c r="B7169" s="489" t="s">
        <v>229</v>
      </c>
      <c r="C7169" s="491">
        <v>60.309999999999988</v>
      </c>
      <c r="D7169" s="492" t="s">
        <v>4090</v>
      </c>
    </row>
    <row r="7170" spans="1:4" x14ac:dyDescent="0.2">
      <c r="A7170" s="489" t="s">
        <v>9257</v>
      </c>
      <c r="B7170" s="489" t="s">
        <v>229</v>
      </c>
      <c r="C7170" s="491">
        <v>50.66</v>
      </c>
      <c r="D7170" s="492" t="s">
        <v>4090</v>
      </c>
    </row>
    <row r="7171" spans="1:4" x14ac:dyDescent="0.2">
      <c r="A7171" s="489" t="s">
        <v>9257</v>
      </c>
      <c r="B7171" s="489" t="s">
        <v>229</v>
      </c>
      <c r="C7171" s="491">
        <v>16.64</v>
      </c>
      <c r="D7171" s="492" t="s">
        <v>4090</v>
      </c>
    </row>
    <row r="7172" spans="1:4" x14ac:dyDescent="0.2">
      <c r="A7172" s="489" t="s">
        <v>9257</v>
      </c>
      <c r="B7172" s="489" t="s">
        <v>229</v>
      </c>
      <c r="C7172" s="491">
        <v>21.3</v>
      </c>
      <c r="D7172" s="492" t="s">
        <v>4090</v>
      </c>
    </row>
    <row r="7173" spans="1:4" x14ac:dyDescent="0.2">
      <c r="A7173" s="489" t="s">
        <v>9257</v>
      </c>
      <c r="B7173" s="489" t="s">
        <v>229</v>
      </c>
      <c r="C7173" s="491">
        <v>6.45</v>
      </c>
      <c r="D7173" s="492" t="s">
        <v>4090</v>
      </c>
    </row>
    <row r="7174" spans="1:4" x14ac:dyDescent="0.2">
      <c r="A7174" s="489" t="s">
        <v>9257</v>
      </c>
      <c r="B7174" s="489" t="s">
        <v>229</v>
      </c>
      <c r="C7174" s="491">
        <v>14.819999999999999</v>
      </c>
      <c r="D7174" s="492" t="s">
        <v>4090</v>
      </c>
    </row>
    <row r="7175" spans="1:4" x14ac:dyDescent="0.2">
      <c r="A7175" s="489" t="s">
        <v>9257</v>
      </c>
      <c r="B7175" s="489" t="s">
        <v>229</v>
      </c>
      <c r="C7175" s="491">
        <v>17.360000000000003</v>
      </c>
      <c r="D7175" s="492" t="s">
        <v>4090</v>
      </c>
    </row>
    <row r="7176" spans="1:4" x14ac:dyDescent="0.2">
      <c r="A7176" s="489" t="s">
        <v>9257</v>
      </c>
      <c r="B7176" s="489" t="s">
        <v>229</v>
      </c>
      <c r="C7176" s="491">
        <v>72.89</v>
      </c>
      <c r="D7176" s="492" t="s">
        <v>4090</v>
      </c>
    </row>
    <row r="7177" spans="1:4" x14ac:dyDescent="0.2">
      <c r="A7177" s="489" t="s">
        <v>9257</v>
      </c>
      <c r="B7177" s="489" t="s">
        <v>229</v>
      </c>
      <c r="C7177" s="491">
        <v>23.919999999999998</v>
      </c>
      <c r="D7177" s="492" t="s">
        <v>4090</v>
      </c>
    </row>
    <row r="7178" spans="1:4" x14ac:dyDescent="0.2">
      <c r="A7178" s="489" t="s">
        <v>9257</v>
      </c>
      <c r="B7178" s="489" t="s">
        <v>229</v>
      </c>
      <c r="C7178" s="491">
        <v>68.27000000000001</v>
      </c>
      <c r="D7178" s="492" t="s">
        <v>4090</v>
      </c>
    </row>
    <row r="7179" spans="1:4" x14ac:dyDescent="0.2">
      <c r="A7179" s="489" t="s">
        <v>9257</v>
      </c>
      <c r="B7179" s="489" t="s">
        <v>229</v>
      </c>
      <c r="C7179" s="491">
        <v>37.940000000000005</v>
      </c>
      <c r="D7179" s="492" t="s">
        <v>4090</v>
      </c>
    </row>
    <row r="7180" spans="1:4" x14ac:dyDescent="0.2">
      <c r="A7180" s="489" t="s">
        <v>9257</v>
      </c>
      <c r="B7180" s="489" t="s">
        <v>229</v>
      </c>
      <c r="C7180" s="491">
        <v>94.17</v>
      </c>
      <c r="D7180" s="492" t="s">
        <v>4090</v>
      </c>
    </row>
    <row r="7181" spans="1:4" x14ac:dyDescent="0.2">
      <c r="A7181" s="489" t="s">
        <v>9257</v>
      </c>
      <c r="B7181" s="489" t="s">
        <v>229</v>
      </c>
      <c r="C7181" s="491">
        <v>125.08000000000001</v>
      </c>
      <c r="D7181" s="492" t="s">
        <v>4090</v>
      </c>
    </row>
    <row r="7182" spans="1:4" x14ac:dyDescent="0.2">
      <c r="A7182" s="489" t="s">
        <v>9257</v>
      </c>
      <c r="B7182" s="489" t="s">
        <v>229</v>
      </c>
      <c r="C7182" s="491">
        <v>28.81</v>
      </c>
      <c r="D7182" s="492" t="s">
        <v>4090</v>
      </c>
    </row>
    <row r="7183" spans="1:4" x14ac:dyDescent="0.2">
      <c r="A7183" s="489" t="s">
        <v>9257</v>
      </c>
      <c r="B7183" s="489" t="s">
        <v>229</v>
      </c>
      <c r="C7183" s="491">
        <v>44.7</v>
      </c>
      <c r="D7183" s="492" t="s">
        <v>4090</v>
      </c>
    </row>
    <row r="7184" spans="1:4" x14ac:dyDescent="0.2">
      <c r="A7184" s="489" t="s">
        <v>9257</v>
      </c>
      <c r="B7184" s="489" t="s">
        <v>229</v>
      </c>
      <c r="C7184" s="491">
        <v>40.51</v>
      </c>
      <c r="D7184" s="492" t="s">
        <v>4090</v>
      </c>
    </row>
    <row r="7185" spans="1:4" x14ac:dyDescent="0.2">
      <c r="A7185" s="489" t="s">
        <v>9257</v>
      </c>
      <c r="B7185" s="489" t="s">
        <v>229</v>
      </c>
      <c r="C7185" s="491">
        <v>17.880000000000003</v>
      </c>
      <c r="D7185" s="492" t="s">
        <v>4090</v>
      </c>
    </row>
    <row r="7186" spans="1:4" x14ac:dyDescent="0.2">
      <c r="A7186" s="489" t="s">
        <v>9257</v>
      </c>
      <c r="B7186" s="489" t="s">
        <v>229</v>
      </c>
      <c r="C7186" s="491">
        <v>81.04000000000002</v>
      </c>
      <c r="D7186" s="492" t="s">
        <v>4090</v>
      </c>
    </row>
    <row r="7187" spans="1:4" x14ac:dyDescent="0.2">
      <c r="A7187" s="489" t="s">
        <v>9257</v>
      </c>
      <c r="B7187" s="489" t="s">
        <v>229</v>
      </c>
      <c r="C7187" s="491">
        <v>22.72</v>
      </c>
      <c r="D7187" s="492" t="s">
        <v>4090</v>
      </c>
    </row>
    <row r="7188" spans="1:4" x14ac:dyDescent="0.2">
      <c r="A7188" s="489" t="s">
        <v>9257</v>
      </c>
      <c r="B7188" s="489" t="s">
        <v>229</v>
      </c>
      <c r="C7188" s="491">
        <v>23.580000000000002</v>
      </c>
      <c r="D7188" s="492" t="s">
        <v>4090</v>
      </c>
    </row>
    <row r="7189" spans="1:4" x14ac:dyDescent="0.2">
      <c r="A7189" s="489" t="s">
        <v>9257</v>
      </c>
      <c r="B7189" s="489" t="s">
        <v>229</v>
      </c>
      <c r="C7189" s="491">
        <v>28.840000000000003</v>
      </c>
      <c r="D7189" s="492" t="s">
        <v>4090</v>
      </c>
    </row>
    <row r="7190" spans="1:4" x14ac:dyDescent="0.2">
      <c r="A7190" s="489" t="s">
        <v>9257</v>
      </c>
      <c r="B7190" s="489" t="s">
        <v>229</v>
      </c>
      <c r="C7190" s="491">
        <v>27.950000000000003</v>
      </c>
      <c r="D7190" s="492" t="s">
        <v>4090</v>
      </c>
    </row>
    <row r="7191" spans="1:4" x14ac:dyDescent="0.2">
      <c r="A7191" s="489" t="s">
        <v>9257</v>
      </c>
      <c r="B7191" s="489" t="s">
        <v>229</v>
      </c>
      <c r="C7191" s="491">
        <v>15.34</v>
      </c>
      <c r="D7191" s="492" t="s">
        <v>4090</v>
      </c>
    </row>
    <row r="7192" spans="1:4" x14ac:dyDescent="0.2">
      <c r="A7192" s="489" t="s">
        <v>9257</v>
      </c>
      <c r="B7192" s="489" t="s">
        <v>229</v>
      </c>
      <c r="C7192" s="491">
        <v>22.830000000000002</v>
      </c>
      <c r="D7192" s="492" t="s">
        <v>4090</v>
      </c>
    </row>
    <row r="7193" spans="1:4" x14ac:dyDescent="0.2">
      <c r="A7193" s="489" t="s">
        <v>9257</v>
      </c>
      <c r="B7193" s="489" t="s">
        <v>229</v>
      </c>
      <c r="C7193" s="491">
        <v>96.179999999999993</v>
      </c>
      <c r="D7193" s="492" t="s">
        <v>4090</v>
      </c>
    </row>
    <row r="7194" spans="1:4" x14ac:dyDescent="0.2">
      <c r="A7194" s="489" t="s">
        <v>9257</v>
      </c>
      <c r="B7194" s="489" t="s">
        <v>229</v>
      </c>
      <c r="C7194" s="491">
        <v>30.81</v>
      </c>
      <c r="D7194" s="492" t="s">
        <v>4090</v>
      </c>
    </row>
    <row r="7195" spans="1:4" x14ac:dyDescent="0.2">
      <c r="A7195" s="489" t="s">
        <v>9257</v>
      </c>
      <c r="B7195" s="489" t="s">
        <v>229</v>
      </c>
      <c r="C7195" s="491">
        <v>49.29</v>
      </c>
      <c r="D7195" s="492" t="s">
        <v>4090</v>
      </c>
    </row>
    <row r="7196" spans="1:4" x14ac:dyDescent="0.2">
      <c r="A7196" s="489" t="s">
        <v>9257</v>
      </c>
      <c r="B7196" s="489" t="s">
        <v>229</v>
      </c>
      <c r="C7196" s="491">
        <v>252.70999999999998</v>
      </c>
      <c r="D7196" s="492" t="s">
        <v>4090</v>
      </c>
    </row>
    <row r="7197" spans="1:4" x14ac:dyDescent="0.2">
      <c r="A7197" s="489" t="s">
        <v>9257</v>
      </c>
      <c r="B7197" s="489" t="s">
        <v>229</v>
      </c>
      <c r="C7197" s="491">
        <v>24.290000000000003</v>
      </c>
      <c r="D7197" s="492" t="s">
        <v>4090</v>
      </c>
    </row>
    <row r="7198" spans="1:4" x14ac:dyDescent="0.2">
      <c r="A7198" s="489" t="s">
        <v>9257</v>
      </c>
      <c r="B7198" s="489" t="s">
        <v>229</v>
      </c>
      <c r="C7198" s="491">
        <v>144.92000000000002</v>
      </c>
      <c r="D7198" s="492" t="s">
        <v>4090</v>
      </c>
    </row>
    <row r="7199" spans="1:4" x14ac:dyDescent="0.2">
      <c r="A7199" s="489" t="s">
        <v>9257</v>
      </c>
      <c r="B7199" s="489" t="s">
        <v>229</v>
      </c>
      <c r="C7199" s="491">
        <v>37.409999999999997</v>
      </c>
      <c r="D7199" s="492" t="s">
        <v>4090</v>
      </c>
    </row>
    <row r="7200" spans="1:4" x14ac:dyDescent="0.2">
      <c r="A7200" s="489" t="s">
        <v>9257</v>
      </c>
      <c r="B7200" s="489" t="s">
        <v>229</v>
      </c>
      <c r="C7200" s="491">
        <v>25.81</v>
      </c>
      <c r="D7200" s="492" t="s">
        <v>4090</v>
      </c>
    </row>
    <row r="7201" spans="1:4" x14ac:dyDescent="0.2">
      <c r="A7201" s="489" t="s">
        <v>9257</v>
      </c>
      <c r="B7201" s="489" t="s">
        <v>229</v>
      </c>
      <c r="C7201" s="491">
        <v>13.33</v>
      </c>
      <c r="D7201" s="492" t="s">
        <v>4090</v>
      </c>
    </row>
    <row r="7202" spans="1:4" x14ac:dyDescent="0.2">
      <c r="A7202" s="489" t="s">
        <v>9257</v>
      </c>
      <c r="B7202" s="489" t="s">
        <v>229</v>
      </c>
      <c r="C7202" s="491">
        <v>32.35</v>
      </c>
      <c r="D7202" s="492" t="s">
        <v>4090</v>
      </c>
    </row>
    <row r="7203" spans="1:4" x14ac:dyDescent="0.2">
      <c r="A7203" s="489" t="s">
        <v>9257</v>
      </c>
      <c r="B7203" s="489" t="s">
        <v>229</v>
      </c>
      <c r="C7203" s="491">
        <v>32.800000000000004</v>
      </c>
      <c r="D7203" s="492" t="s">
        <v>4090</v>
      </c>
    </row>
    <row r="7204" spans="1:4" x14ac:dyDescent="0.2">
      <c r="A7204" s="489" t="s">
        <v>9257</v>
      </c>
      <c r="B7204" s="489" t="s">
        <v>229</v>
      </c>
      <c r="C7204" s="491">
        <v>10.489999999999998</v>
      </c>
      <c r="D7204" s="492" t="s">
        <v>4090</v>
      </c>
    </row>
    <row r="7205" spans="1:4" x14ac:dyDescent="0.2">
      <c r="A7205" s="489" t="s">
        <v>9257</v>
      </c>
      <c r="B7205" s="489" t="s">
        <v>229</v>
      </c>
      <c r="C7205" s="491">
        <v>51.629999999999995</v>
      </c>
      <c r="D7205" s="492" t="s">
        <v>4090</v>
      </c>
    </row>
    <row r="7206" spans="1:4" x14ac:dyDescent="0.2">
      <c r="A7206" s="489" t="s">
        <v>9257</v>
      </c>
      <c r="B7206" s="489" t="s">
        <v>229</v>
      </c>
      <c r="C7206" s="491">
        <v>76.660000000000011</v>
      </c>
      <c r="D7206" s="492" t="s">
        <v>4090</v>
      </c>
    </row>
    <row r="7207" spans="1:4" x14ac:dyDescent="0.2">
      <c r="A7207" s="489" t="s">
        <v>9257</v>
      </c>
      <c r="B7207" s="489" t="s">
        <v>229</v>
      </c>
      <c r="C7207" s="491">
        <v>35.840000000000003</v>
      </c>
      <c r="D7207" s="492" t="s">
        <v>4090</v>
      </c>
    </row>
    <row r="7208" spans="1:4" x14ac:dyDescent="0.2">
      <c r="A7208" s="489" t="s">
        <v>9257</v>
      </c>
      <c r="B7208" s="489" t="s">
        <v>229</v>
      </c>
      <c r="C7208" s="491">
        <v>13.39</v>
      </c>
      <c r="D7208" s="492" t="s">
        <v>4090</v>
      </c>
    </row>
    <row r="7209" spans="1:4" x14ac:dyDescent="0.2">
      <c r="A7209" s="489" t="s">
        <v>9257</v>
      </c>
      <c r="B7209" s="489" t="s">
        <v>229</v>
      </c>
      <c r="C7209" s="491">
        <v>27.35</v>
      </c>
      <c r="D7209" s="492" t="s">
        <v>4090</v>
      </c>
    </row>
    <row r="7210" spans="1:4" x14ac:dyDescent="0.2">
      <c r="A7210" s="489" t="s">
        <v>9257</v>
      </c>
      <c r="B7210" s="489" t="s">
        <v>229</v>
      </c>
      <c r="C7210" s="491">
        <v>93.980000000000018</v>
      </c>
      <c r="D7210" s="492" t="s">
        <v>4090</v>
      </c>
    </row>
    <row r="7211" spans="1:4" x14ac:dyDescent="0.2">
      <c r="A7211" s="489" t="s">
        <v>9257</v>
      </c>
      <c r="B7211" s="489" t="s">
        <v>229</v>
      </c>
      <c r="C7211" s="491">
        <v>71.010000000000005</v>
      </c>
      <c r="D7211" s="492" t="s">
        <v>4090</v>
      </c>
    </row>
    <row r="7212" spans="1:4" x14ac:dyDescent="0.2">
      <c r="A7212" s="489" t="s">
        <v>9257</v>
      </c>
      <c r="B7212" s="489" t="s">
        <v>229</v>
      </c>
      <c r="C7212" s="491">
        <v>99.02</v>
      </c>
      <c r="D7212" s="492" t="s">
        <v>4090</v>
      </c>
    </row>
    <row r="7213" spans="1:4" x14ac:dyDescent="0.2">
      <c r="A7213" s="489" t="s">
        <v>9257</v>
      </c>
      <c r="B7213" s="489" t="s">
        <v>229</v>
      </c>
      <c r="C7213" s="491">
        <v>112.92000000000002</v>
      </c>
      <c r="D7213" s="492" t="s">
        <v>4090</v>
      </c>
    </row>
    <row r="7214" spans="1:4" x14ac:dyDescent="0.2">
      <c r="A7214" s="489" t="s">
        <v>9257</v>
      </c>
      <c r="B7214" s="489" t="s">
        <v>229</v>
      </c>
      <c r="C7214" s="491">
        <v>19.100000000000001</v>
      </c>
      <c r="D7214" s="492" t="s">
        <v>4090</v>
      </c>
    </row>
    <row r="7215" spans="1:4" x14ac:dyDescent="0.2">
      <c r="A7215" s="489" t="s">
        <v>9257</v>
      </c>
      <c r="B7215" s="489" t="s">
        <v>229</v>
      </c>
      <c r="C7215" s="491">
        <v>23.990000000000002</v>
      </c>
      <c r="D7215" s="492" t="s">
        <v>4090</v>
      </c>
    </row>
    <row r="7216" spans="1:4" x14ac:dyDescent="0.2">
      <c r="A7216" s="489" t="s">
        <v>9257</v>
      </c>
      <c r="B7216" s="489" t="s">
        <v>229</v>
      </c>
      <c r="C7216" s="491">
        <v>72.94</v>
      </c>
      <c r="D7216" s="492" t="s">
        <v>4090</v>
      </c>
    </row>
    <row r="7217" spans="1:4" x14ac:dyDescent="0.2">
      <c r="A7217" s="489" t="s">
        <v>9257</v>
      </c>
      <c r="B7217" s="489" t="s">
        <v>229</v>
      </c>
      <c r="C7217" s="491">
        <v>21.79</v>
      </c>
      <c r="D7217" s="492" t="s">
        <v>4090</v>
      </c>
    </row>
    <row r="7218" spans="1:4" x14ac:dyDescent="0.2">
      <c r="A7218" s="489" t="s">
        <v>9257</v>
      </c>
      <c r="B7218" s="489" t="s">
        <v>229</v>
      </c>
      <c r="C7218" s="491">
        <v>225.64000000000001</v>
      </c>
      <c r="D7218" s="492" t="s">
        <v>4090</v>
      </c>
    </row>
    <row r="7219" spans="1:4" x14ac:dyDescent="0.2">
      <c r="A7219" s="489" t="s">
        <v>9257</v>
      </c>
      <c r="B7219" s="489" t="s">
        <v>229</v>
      </c>
      <c r="C7219" s="491">
        <v>13.38</v>
      </c>
      <c r="D7219" s="492" t="s">
        <v>4090</v>
      </c>
    </row>
    <row r="7220" spans="1:4" x14ac:dyDescent="0.2">
      <c r="A7220" s="489" t="s">
        <v>9257</v>
      </c>
      <c r="B7220" s="489" t="s">
        <v>229</v>
      </c>
      <c r="C7220" s="491">
        <v>24.250000000000004</v>
      </c>
      <c r="D7220" s="492" t="s">
        <v>4090</v>
      </c>
    </row>
    <row r="7221" spans="1:4" x14ac:dyDescent="0.2">
      <c r="A7221" s="489" t="s">
        <v>9257</v>
      </c>
      <c r="B7221" s="489" t="s">
        <v>229</v>
      </c>
      <c r="C7221" s="491">
        <v>18.79</v>
      </c>
      <c r="D7221" s="492" t="s">
        <v>4090</v>
      </c>
    </row>
    <row r="7222" spans="1:4" x14ac:dyDescent="0.2">
      <c r="A7222" s="489" t="s">
        <v>9257</v>
      </c>
      <c r="B7222" s="489" t="s">
        <v>229</v>
      </c>
      <c r="C7222" s="491">
        <v>77.959999999999994</v>
      </c>
      <c r="D7222" s="492" t="s">
        <v>4090</v>
      </c>
    </row>
    <row r="7223" spans="1:4" x14ac:dyDescent="0.2">
      <c r="A7223" s="489" t="s">
        <v>9257</v>
      </c>
      <c r="B7223" s="489" t="s">
        <v>229</v>
      </c>
      <c r="C7223" s="491">
        <v>28.03</v>
      </c>
      <c r="D7223" s="492" t="s">
        <v>4090</v>
      </c>
    </row>
    <row r="7224" spans="1:4" x14ac:dyDescent="0.2">
      <c r="A7224" s="489" t="s">
        <v>9257</v>
      </c>
      <c r="B7224" s="489" t="s">
        <v>229</v>
      </c>
      <c r="C7224" s="491">
        <v>16.45</v>
      </c>
      <c r="D7224" s="492" t="s">
        <v>4090</v>
      </c>
    </row>
    <row r="7225" spans="1:4" x14ac:dyDescent="0.2">
      <c r="A7225" s="489" t="s">
        <v>9257</v>
      </c>
      <c r="B7225" s="489" t="s">
        <v>229</v>
      </c>
      <c r="C7225" s="491">
        <v>153.56</v>
      </c>
      <c r="D7225" s="492" t="s">
        <v>4090</v>
      </c>
    </row>
    <row r="7226" spans="1:4" x14ac:dyDescent="0.2">
      <c r="A7226" s="489" t="s">
        <v>9257</v>
      </c>
      <c r="B7226" s="489" t="s">
        <v>229</v>
      </c>
      <c r="C7226" s="491">
        <v>31.28</v>
      </c>
      <c r="D7226" s="492" t="s">
        <v>4090</v>
      </c>
    </row>
    <row r="7227" spans="1:4" x14ac:dyDescent="0.2">
      <c r="A7227" s="489" t="s">
        <v>9257</v>
      </c>
      <c r="B7227" s="489" t="s">
        <v>229</v>
      </c>
      <c r="C7227" s="491">
        <v>61.44</v>
      </c>
      <c r="D7227" s="492" t="s">
        <v>4090</v>
      </c>
    </row>
    <row r="7228" spans="1:4" x14ac:dyDescent="0.2">
      <c r="A7228" s="489" t="s">
        <v>9257</v>
      </c>
      <c r="B7228" s="489" t="s">
        <v>229</v>
      </c>
      <c r="C7228" s="491">
        <v>55.17</v>
      </c>
      <c r="D7228" s="492" t="s">
        <v>4090</v>
      </c>
    </row>
    <row r="7229" spans="1:4" x14ac:dyDescent="0.2">
      <c r="A7229" s="489" t="s">
        <v>9257</v>
      </c>
      <c r="B7229" s="489" t="s">
        <v>229</v>
      </c>
      <c r="C7229" s="491">
        <v>20.710000000000004</v>
      </c>
      <c r="D7229" s="492" t="s">
        <v>4090</v>
      </c>
    </row>
    <row r="7230" spans="1:4" x14ac:dyDescent="0.2">
      <c r="A7230" s="489" t="s">
        <v>9257</v>
      </c>
      <c r="B7230" s="489" t="s">
        <v>229</v>
      </c>
      <c r="C7230" s="491">
        <v>8.73</v>
      </c>
      <c r="D7230" s="492" t="s">
        <v>4090</v>
      </c>
    </row>
    <row r="7231" spans="1:4" x14ac:dyDescent="0.2">
      <c r="A7231" s="489" t="s">
        <v>9257</v>
      </c>
      <c r="B7231" s="489" t="s">
        <v>229</v>
      </c>
      <c r="C7231" s="491">
        <v>40.42</v>
      </c>
      <c r="D7231" s="492" t="s">
        <v>4090</v>
      </c>
    </row>
    <row r="7232" spans="1:4" x14ac:dyDescent="0.2">
      <c r="A7232" s="489" t="s">
        <v>9257</v>
      </c>
      <c r="B7232" s="489" t="s">
        <v>229</v>
      </c>
      <c r="C7232" s="491">
        <v>9.68</v>
      </c>
      <c r="D7232" s="492" t="s">
        <v>4090</v>
      </c>
    </row>
    <row r="7233" spans="1:4" x14ac:dyDescent="0.2">
      <c r="A7233" s="489" t="s">
        <v>9257</v>
      </c>
      <c r="B7233" s="489" t="s">
        <v>229</v>
      </c>
      <c r="C7233" s="491">
        <v>29.660000000000004</v>
      </c>
      <c r="D7233" s="492" t="s">
        <v>4090</v>
      </c>
    </row>
    <row r="7234" spans="1:4" x14ac:dyDescent="0.2">
      <c r="A7234" s="489" t="s">
        <v>9257</v>
      </c>
      <c r="B7234" s="489" t="s">
        <v>229</v>
      </c>
      <c r="C7234" s="491">
        <v>177.89000000000001</v>
      </c>
      <c r="D7234" s="492" t="s">
        <v>4090</v>
      </c>
    </row>
    <row r="7235" spans="1:4" x14ac:dyDescent="0.2">
      <c r="A7235" s="489" t="s">
        <v>9257</v>
      </c>
      <c r="B7235" s="489" t="s">
        <v>229</v>
      </c>
      <c r="C7235" s="491">
        <v>70.08</v>
      </c>
      <c r="D7235" s="492" t="s">
        <v>4090</v>
      </c>
    </row>
    <row r="7236" spans="1:4" x14ac:dyDescent="0.2">
      <c r="A7236" s="489" t="s">
        <v>9257</v>
      </c>
      <c r="B7236" s="489" t="s">
        <v>229</v>
      </c>
      <c r="C7236" s="491">
        <v>21.52</v>
      </c>
      <c r="D7236" s="492" t="s">
        <v>4090</v>
      </c>
    </row>
    <row r="7237" spans="1:4" x14ac:dyDescent="0.2">
      <c r="A7237" s="489" t="s">
        <v>9257</v>
      </c>
      <c r="B7237" s="489" t="s">
        <v>229</v>
      </c>
      <c r="C7237" s="491">
        <v>16.43</v>
      </c>
      <c r="D7237" s="492" t="s">
        <v>4090</v>
      </c>
    </row>
    <row r="7238" spans="1:4" x14ac:dyDescent="0.2">
      <c r="A7238" s="489" t="s">
        <v>9257</v>
      </c>
      <c r="B7238" s="489" t="s">
        <v>229</v>
      </c>
      <c r="C7238" s="491">
        <v>24.740000000000002</v>
      </c>
      <c r="D7238" s="492" t="s">
        <v>4090</v>
      </c>
    </row>
    <row r="7239" spans="1:4" x14ac:dyDescent="0.2">
      <c r="A7239" s="489" t="s">
        <v>9257</v>
      </c>
      <c r="B7239" s="489" t="s">
        <v>229</v>
      </c>
      <c r="C7239" s="491">
        <v>17.440000000000001</v>
      </c>
      <c r="D7239" s="492" t="s">
        <v>4090</v>
      </c>
    </row>
    <row r="7240" spans="1:4" x14ac:dyDescent="0.2">
      <c r="A7240" s="489" t="s">
        <v>9257</v>
      </c>
      <c r="B7240" s="489" t="s">
        <v>229</v>
      </c>
      <c r="C7240" s="491">
        <v>60.72</v>
      </c>
      <c r="D7240" s="492" t="s">
        <v>4090</v>
      </c>
    </row>
    <row r="7241" spans="1:4" x14ac:dyDescent="0.2">
      <c r="A7241" s="489" t="s">
        <v>9257</v>
      </c>
      <c r="B7241" s="489" t="s">
        <v>229</v>
      </c>
      <c r="C7241" s="491">
        <v>53.320000000000007</v>
      </c>
      <c r="D7241" s="492" t="s">
        <v>4090</v>
      </c>
    </row>
    <row r="7242" spans="1:4" x14ac:dyDescent="0.2">
      <c r="A7242" s="489" t="s">
        <v>9257</v>
      </c>
      <c r="B7242" s="489" t="s">
        <v>229</v>
      </c>
      <c r="C7242" s="491">
        <v>19.760000000000002</v>
      </c>
      <c r="D7242" s="492" t="s">
        <v>4090</v>
      </c>
    </row>
    <row r="7243" spans="1:4" x14ac:dyDescent="0.2">
      <c r="A7243" s="489" t="s">
        <v>9257</v>
      </c>
      <c r="B7243" s="489" t="s">
        <v>229</v>
      </c>
      <c r="C7243" s="491">
        <v>41.55</v>
      </c>
      <c r="D7243" s="492" t="s">
        <v>4090</v>
      </c>
    </row>
    <row r="7244" spans="1:4" x14ac:dyDescent="0.2">
      <c r="A7244" s="489" t="s">
        <v>9257</v>
      </c>
      <c r="B7244" s="489" t="s">
        <v>229</v>
      </c>
      <c r="C7244" s="491">
        <v>71.699999999999989</v>
      </c>
      <c r="D7244" s="492" t="s">
        <v>4090</v>
      </c>
    </row>
    <row r="7245" spans="1:4" x14ac:dyDescent="0.2">
      <c r="A7245" s="489" t="s">
        <v>9257</v>
      </c>
      <c r="B7245" s="489" t="s">
        <v>229</v>
      </c>
      <c r="C7245" s="491">
        <v>82.34</v>
      </c>
      <c r="D7245" s="492" t="s">
        <v>4090</v>
      </c>
    </row>
    <row r="7246" spans="1:4" x14ac:dyDescent="0.2">
      <c r="A7246" s="489" t="s">
        <v>9257</v>
      </c>
      <c r="B7246" s="489" t="s">
        <v>229</v>
      </c>
      <c r="C7246" s="491">
        <v>16.57</v>
      </c>
      <c r="D7246" s="492" t="s">
        <v>4090</v>
      </c>
    </row>
    <row r="7247" spans="1:4" x14ac:dyDescent="0.2">
      <c r="A7247" s="489" t="s">
        <v>9257</v>
      </c>
      <c r="B7247" s="489" t="s">
        <v>229</v>
      </c>
      <c r="C7247" s="491">
        <v>133.73000000000002</v>
      </c>
      <c r="D7247" s="492" t="s">
        <v>4090</v>
      </c>
    </row>
    <row r="7248" spans="1:4" x14ac:dyDescent="0.2">
      <c r="A7248" s="489" t="s">
        <v>9257</v>
      </c>
      <c r="B7248" s="489" t="s">
        <v>229</v>
      </c>
      <c r="C7248" s="491">
        <v>9.4000000000000021</v>
      </c>
      <c r="D7248" s="492" t="s">
        <v>4090</v>
      </c>
    </row>
    <row r="7249" spans="1:4" x14ac:dyDescent="0.2">
      <c r="A7249" s="489" t="s">
        <v>9257</v>
      </c>
      <c r="B7249" s="489" t="s">
        <v>229</v>
      </c>
      <c r="C7249" s="491">
        <v>15.11</v>
      </c>
      <c r="D7249" s="492" t="s">
        <v>4090</v>
      </c>
    </row>
    <row r="7250" spans="1:4" x14ac:dyDescent="0.2">
      <c r="A7250" s="489" t="s">
        <v>9257</v>
      </c>
      <c r="B7250" s="489" t="s">
        <v>229</v>
      </c>
      <c r="C7250" s="491">
        <v>9.7000000000000011</v>
      </c>
      <c r="D7250" s="492" t="s">
        <v>4090</v>
      </c>
    </row>
    <row r="7251" spans="1:4" x14ac:dyDescent="0.2">
      <c r="A7251" s="489" t="s">
        <v>9257</v>
      </c>
      <c r="B7251" s="489" t="s">
        <v>229</v>
      </c>
      <c r="C7251" s="491">
        <v>18.39</v>
      </c>
      <c r="D7251" s="492" t="s">
        <v>4090</v>
      </c>
    </row>
    <row r="7252" spans="1:4" x14ac:dyDescent="0.2">
      <c r="A7252" s="489" t="s">
        <v>9257</v>
      </c>
      <c r="B7252" s="489" t="s">
        <v>229</v>
      </c>
      <c r="C7252" s="491">
        <v>10.670000000000002</v>
      </c>
      <c r="D7252" s="492" t="s">
        <v>4090</v>
      </c>
    </row>
    <row r="7253" spans="1:4" x14ac:dyDescent="0.2">
      <c r="A7253" s="489" t="s">
        <v>9257</v>
      </c>
      <c r="B7253" s="489" t="s">
        <v>229</v>
      </c>
      <c r="C7253" s="491">
        <v>23.480000000000004</v>
      </c>
      <c r="D7253" s="492" t="s">
        <v>4090</v>
      </c>
    </row>
    <row r="7254" spans="1:4" x14ac:dyDescent="0.2">
      <c r="A7254" s="489" t="s">
        <v>9257</v>
      </c>
      <c r="B7254" s="489" t="s">
        <v>229</v>
      </c>
      <c r="C7254" s="491">
        <v>41.690000000000005</v>
      </c>
      <c r="D7254" s="492" t="s">
        <v>4090</v>
      </c>
    </row>
    <row r="7255" spans="1:4" x14ac:dyDescent="0.2">
      <c r="A7255" s="489" t="s">
        <v>9257</v>
      </c>
      <c r="B7255" s="489" t="s">
        <v>229</v>
      </c>
      <c r="C7255" s="491">
        <v>18.36</v>
      </c>
      <c r="D7255" s="492" t="s">
        <v>4090</v>
      </c>
    </row>
    <row r="7256" spans="1:4" x14ac:dyDescent="0.2">
      <c r="A7256" s="489" t="s">
        <v>9257</v>
      </c>
      <c r="B7256" s="489" t="s">
        <v>229</v>
      </c>
      <c r="C7256" s="491">
        <v>22.19</v>
      </c>
      <c r="D7256" s="492" t="s">
        <v>4090</v>
      </c>
    </row>
    <row r="7257" spans="1:4" x14ac:dyDescent="0.2">
      <c r="A7257" s="489" t="s">
        <v>9257</v>
      </c>
      <c r="B7257" s="489" t="s">
        <v>229</v>
      </c>
      <c r="C7257" s="491">
        <v>27.759999999999998</v>
      </c>
      <c r="D7257" s="492" t="s">
        <v>4090</v>
      </c>
    </row>
    <row r="7258" spans="1:4" x14ac:dyDescent="0.2">
      <c r="A7258" s="489" t="s">
        <v>9257</v>
      </c>
      <c r="B7258" s="489" t="s">
        <v>229</v>
      </c>
      <c r="C7258" s="491">
        <v>22.300000000000004</v>
      </c>
      <c r="D7258" s="492" t="s">
        <v>4090</v>
      </c>
    </row>
    <row r="7259" spans="1:4" x14ac:dyDescent="0.2">
      <c r="A7259" s="489" t="s">
        <v>9257</v>
      </c>
      <c r="B7259" s="489" t="s">
        <v>229</v>
      </c>
      <c r="C7259" s="491">
        <v>88.81</v>
      </c>
      <c r="D7259" s="492" t="s">
        <v>4090</v>
      </c>
    </row>
    <row r="7260" spans="1:4" x14ac:dyDescent="0.2">
      <c r="A7260" s="489" t="s">
        <v>9257</v>
      </c>
      <c r="B7260" s="489" t="s">
        <v>229</v>
      </c>
      <c r="C7260" s="491">
        <v>44.42</v>
      </c>
      <c r="D7260" s="492" t="s">
        <v>4090</v>
      </c>
    </row>
    <row r="7261" spans="1:4" x14ac:dyDescent="0.2">
      <c r="A7261" s="489" t="s">
        <v>9257</v>
      </c>
      <c r="B7261" s="489" t="s">
        <v>229</v>
      </c>
      <c r="C7261" s="491">
        <v>11.599999999999998</v>
      </c>
      <c r="D7261" s="492" t="s">
        <v>4090</v>
      </c>
    </row>
    <row r="7262" spans="1:4" x14ac:dyDescent="0.2">
      <c r="A7262" s="489" t="s">
        <v>9257</v>
      </c>
      <c r="B7262" s="489" t="s">
        <v>229</v>
      </c>
      <c r="C7262" s="491">
        <v>66.41</v>
      </c>
      <c r="D7262" s="492" t="s">
        <v>4090</v>
      </c>
    </row>
    <row r="7263" spans="1:4" x14ac:dyDescent="0.2">
      <c r="A7263" s="489" t="s">
        <v>9257</v>
      </c>
      <c r="B7263" s="489" t="s">
        <v>229</v>
      </c>
      <c r="C7263" s="491">
        <v>16.919999999999998</v>
      </c>
      <c r="D7263" s="492" t="s">
        <v>4090</v>
      </c>
    </row>
    <row r="7264" spans="1:4" x14ac:dyDescent="0.2">
      <c r="A7264" s="489" t="s">
        <v>9257</v>
      </c>
      <c r="B7264" s="489" t="s">
        <v>229</v>
      </c>
      <c r="C7264" s="491">
        <v>28.740000000000002</v>
      </c>
      <c r="D7264" s="492" t="s">
        <v>4090</v>
      </c>
    </row>
    <row r="7265" spans="1:4" x14ac:dyDescent="0.2">
      <c r="A7265" s="489" t="s">
        <v>9257</v>
      </c>
      <c r="B7265" s="489" t="s">
        <v>229</v>
      </c>
      <c r="C7265" s="491">
        <v>235.41000000000003</v>
      </c>
      <c r="D7265" s="492" t="s">
        <v>4090</v>
      </c>
    </row>
    <row r="7266" spans="1:4" x14ac:dyDescent="0.2">
      <c r="A7266" s="489" t="s">
        <v>9257</v>
      </c>
      <c r="B7266" s="489" t="s">
        <v>229</v>
      </c>
      <c r="C7266" s="491">
        <v>34.370000000000005</v>
      </c>
      <c r="D7266" s="492" t="s">
        <v>4090</v>
      </c>
    </row>
    <row r="7267" spans="1:4" x14ac:dyDescent="0.2">
      <c r="A7267" s="489" t="s">
        <v>9257</v>
      </c>
      <c r="B7267" s="489" t="s">
        <v>229</v>
      </c>
      <c r="C7267" s="491">
        <v>42.120000000000005</v>
      </c>
      <c r="D7267" s="492" t="s">
        <v>4090</v>
      </c>
    </row>
    <row r="7268" spans="1:4" x14ac:dyDescent="0.2">
      <c r="A7268" s="489" t="s">
        <v>9257</v>
      </c>
      <c r="B7268" s="489" t="s">
        <v>229</v>
      </c>
      <c r="C7268" s="491">
        <v>21.37</v>
      </c>
      <c r="D7268" s="492" t="s">
        <v>4090</v>
      </c>
    </row>
    <row r="7269" spans="1:4" x14ac:dyDescent="0.2">
      <c r="A7269" s="489" t="s">
        <v>9257</v>
      </c>
      <c r="B7269" s="489" t="s">
        <v>229</v>
      </c>
      <c r="C7269" s="491">
        <v>131.38999999999999</v>
      </c>
      <c r="D7269" s="492" t="s">
        <v>4090</v>
      </c>
    </row>
    <row r="7270" spans="1:4" x14ac:dyDescent="0.2">
      <c r="A7270" s="489" t="s">
        <v>9257</v>
      </c>
      <c r="B7270" s="489" t="s">
        <v>229</v>
      </c>
      <c r="C7270" s="491">
        <v>22.78</v>
      </c>
      <c r="D7270" s="492" t="s">
        <v>4090</v>
      </c>
    </row>
    <row r="7271" spans="1:4" x14ac:dyDescent="0.2">
      <c r="A7271" s="489" t="s">
        <v>9257</v>
      </c>
      <c r="B7271" s="489" t="s">
        <v>229</v>
      </c>
      <c r="C7271" s="491">
        <v>57.440000000000005</v>
      </c>
      <c r="D7271" s="492" t="s">
        <v>4090</v>
      </c>
    </row>
    <row r="7272" spans="1:4" x14ac:dyDescent="0.2">
      <c r="A7272" s="489" t="s">
        <v>9257</v>
      </c>
      <c r="B7272" s="489" t="s">
        <v>229</v>
      </c>
      <c r="C7272" s="491">
        <v>12.470000000000002</v>
      </c>
      <c r="D7272" s="492" t="s">
        <v>4090</v>
      </c>
    </row>
    <row r="7273" spans="1:4" x14ac:dyDescent="0.2">
      <c r="A7273" s="489" t="s">
        <v>9257</v>
      </c>
      <c r="B7273" s="489" t="s">
        <v>229</v>
      </c>
      <c r="C7273" s="491">
        <v>13.660000000000002</v>
      </c>
      <c r="D7273" s="492" t="s">
        <v>4090</v>
      </c>
    </row>
    <row r="7274" spans="1:4" x14ac:dyDescent="0.2">
      <c r="A7274" s="489" t="s">
        <v>9257</v>
      </c>
      <c r="B7274" s="489" t="s">
        <v>229</v>
      </c>
      <c r="C7274" s="491">
        <v>110.16999999999999</v>
      </c>
      <c r="D7274" s="492" t="s">
        <v>4090</v>
      </c>
    </row>
    <row r="7275" spans="1:4" x14ac:dyDescent="0.2">
      <c r="A7275" s="489" t="s">
        <v>9257</v>
      </c>
      <c r="B7275" s="489" t="s">
        <v>229</v>
      </c>
      <c r="C7275" s="491">
        <v>14.49</v>
      </c>
      <c r="D7275" s="492" t="s">
        <v>4090</v>
      </c>
    </row>
    <row r="7276" spans="1:4" x14ac:dyDescent="0.2">
      <c r="A7276" s="489" t="s">
        <v>9257</v>
      </c>
      <c r="B7276" s="489" t="s">
        <v>229</v>
      </c>
      <c r="C7276" s="491">
        <v>29.09</v>
      </c>
      <c r="D7276" s="492" t="s">
        <v>4090</v>
      </c>
    </row>
    <row r="7277" spans="1:4" x14ac:dyDescent="0.2">
      <c r="A7277" s="489" t="s">
        <v>9257</v>
      </c>
      <c r="B7277" s="489" t="s">
        <v>229</v>
      </c>
      <c r="C7277" s="491">
        <v>59.39</v>
      </c>
      <c r="D7277" s="492" t="s">
        <v>4090</v>
      </c>
    </row>
    <row r="7278" spans="1:4" x14ac:dyDescent="0.2">
      <c r="A7278" s="489" t="s">
        <v>9257</v>
      </c>
      <c r="B7278" s="489" t="s">
        <v>229</v>
      </c>
      <c r="C7278" s="491">
        <v>169.75</v>
      </c>
      <c r="D7278" s="492" t="s">
        <v>4090</v>
      </c>
    </row>
    <row r="7279" spans="1:4" x14ac:dyDescent="0.2">
      <c r="A7279" s="489" t="s">
        <v>9257</v>
      </c>
      <c r="B7279" s="489" t="s">
        <v>229</v>
      </c>
      <c r="C7279" s="491">
        <v>127.97</v>
      </c>
      <c r="D7279" s="492" t="s">
        <v>4090</v>
      </c>
    </row>
    <row r="7280" spans="1:4" x14ac:dyDescent="0.2">
      <c r="A7280" s="489" t="s">
        <v>9257</v>
      </c>
      <c r="B7280" s="489" t="s">
        <v>229</v>
      </c>
      <c r="C7280" s="491">
        <v>70.44</v>
      </c>
      <c r="D7280" s="492" t="s">
        <v>4090</v>
      </c>
    </row>
    <row r="7281" spans="1:4" x14ac:dyDescent="0.2">
      <c r="A7281" s="489" t="s">
        <v>9257</v>
      </c>
      <c r="B7281" s="489" t="s">
        <v>229</v>
      </c>
      <c r="C7281" s="491">
        <v>87.970000000000013</v>
      </c>
      <c r="D7281" s="492" t="s">
        <v>4090</v>
      </c>
    </row>
    <row r="7282" spans="1:4" x14ac:dyDescent="0.2">
      <c r="A7282" s="489" t="s">
        <v>9257</v>
      </c>
      <c r="B7282" s="489" t="s">
        <v>229</v>
      </c>
      <c r="C7282" s="491">
        <v>70.28</v>
      </c>
      <c r="D7282" s="492" t="s">
        <v>4090</v>
      </c>
    </row>
    <row r="7283" spans="1:4" x14ac:dyDescent="0.2">
      <c r="A7283" s="489" t="s">
        <v>9257</v>
      </c>
      <c r="B7283" s="489" t="s">
        <v>229</v>
      </c>
      <c r="C7283" s="491">
        <v>29.86</v>
      </c>
      <c r="D7283" s="492" t="s">
        <v>4090</v>
      </c>
    </row>
    <row r="7284" spans="1:4" x14ac:dyDescent="0.2">
      <c r="A7284" s="489" t="s">
        <v>9257</v>
      </c>
      <c r="B7284" s="489" t="s">
        <v>229</v>
      </c>
      <c r="C7284" s="491">
        <v>29.410000000000004</v>
      </c>
      <c r="D7284" s="492" t="s">
        <v>4090</v>
      </c>
    </row>
    <row r="7285" spans="1:4" x14ac:dyDescent="0.2">
      <c r="A7285" s="489" t="s">
        <v>9257</v>
      </c>
      <c r="B7285" s="489" t="s">
        <v>229</v>
      </c>
      <c r="C7285" s="491">
        <v>69.52000000000001</v>
      </c>
      <c r="D7285" s="492" t="s">
        <v>4090</v>
      </c>
    </row>
    <row r="7286" spans="1:4" x14ac:dyDescent="0.2">
      <c r="A7286" s="489" t="s">
        <v>9257</v>
      </c>
      <c r="B7286" s="489" t="s">
        <v>229</v>
      </c>
      <c r="C7286" s="491">
        <v>29.89</v>
      </c>
      <c r="D7286" s="492" t="s">
        <v>4090</v>
      </c>
    </row>
    <row r="7287" spans="1:4" x14ac:dyDescent="0.2">
      <c r="A7287" s="489" t="s">
        <v>9257</v>
      </c>
      <c r="B7287" s="489" t="s">
        <v>229</v>
      </c>
      <c r="C7287" s="491">
        <v>65.490000000000009</v>
      </c>
      <c r="D7287" s="492" t="s">
        <v>4090</v>
      </c>
    </row>
    <row r="7288" spans="1:4" x14ac:dyDescent="0.2">
      <c r="A7288" s="489" t="s">
        <v>9257</v>
      </c>
      <c r="B7288" s="489" t="s">
        <v>229</v>
      </c>
      <c r="C7288" s="491">
        <v>16.48</v>
      </c>
      <c r="D7288" s="492" t="s">
        <v>4090</v>
      </c>
    </row>
    <row r="7289" spans="1:4" x14ac:dyDescent="0.2">
      <c r="A7289" s="489" t="s">
        <v>9257</v>
      </c>
      <c r="B7289" s="489" t="s">
        <v>229</v>
      </c>
      <c r="C7289" s="491">
        <v>77.239999999999995</v>
      </c>
      <c r="D7289" s="492" t="s">
        <v>4090</v>
      </c>
    </row>
    <row r="7290" spans="1:4" x14ac:dyDescent="0.2">
      <c r="A7290" s="489" t="s">
        <v>9257</v>
      </c>
      <c r="B7290" s="489" t="s">
        <v>229</v>
      </c>
      <c r="C7290" s="491">
        <v>155.89000000000001</v>
      </c>
      <c r="D7290" s="492" t="s">
        <v>4090</v>
      </c>
    </row>
    <row r="7291" spans="1:4" x14ac:dyDescent="0.2">
      <c r="A7291" s="489" t="s">
        <v>9257</v>
      </c>
      <c r="B7291" s="489" t="s">
        <v>229</v>
      </c>
      <c r="C7291" s="491">
        <v>43.84</v>
      </c>
      <c r="D7291" s="492" t="s">
        <v>4090</v>
      </c>
    </row>
    <row r="7292" spans="1:4" x14ac:dyDescent="0.2">
      <c r="A7292" s="489" t="s">
        <v>9257</v>
      </c>
      <c r="B7292" s="489" t="s">
        <v>229</v>
      </c>
      <c r="C7292" s="491">
        <v>17.149999999999999</v>
      </c>
      <c r="D7292" s="492" t="s">
        <v>4090</v>
      </c>
    </row>
    <row r="7293" spans="1:4" x14ac:dyDescent="0.2">
      <c r="A7293" s="489" t="s">
        <v>9257</v>
      </c>
      <c r="B7293" s="489" t="s">
        <v>229</v>
      </c>
      <c r="C7293" s="491">
        <v>25.79</v>
      </c>
      <c r="D7293" s="492" t="s">
        <v>4090</v>
      </c>
    </row>
    <row r="7294" spans="1:4" x14ac:dyDescent="0.2">
      <c r="A7294" s="489" t="s">
        <v>9257</v>
      </c>
      <c r="B7294" s="489" t="s">
        <v>229</v>
      </c>
      <c r="C7294" s="491">
        <v>78.320000000000007</v>
      </c>
      <c r="D7294" s="492" t="s">
        <v>4090</v>
      </c>
    </row>
    <row r="7295" spans="1:4" x14ac:dyDescent="0.2">
      <c r="A7295" s="489" t="s">
        <v>9257</v>
      </c>
      <c r="B7295" s="489" t="s">
        <v>229</v>
      </c>
      <c r="C7295" s="491">
        <v>55.3</v>
      </c>
      <c r="D7295" s="492" t="s">
        <v>4090</v>
      </c>
    </row>
    <row r="7296" spans="1:4" x14ac:dyDescent="0.2">
      <c r="A7296" s="489" t="s">
        <v>9257</v>
      </c>
      <c r="B7296" s="489" t="s">
        <v>229</v>
      </c>
      <c r="C7296" s="491">
        <v>21.59</v>
      </c>
      <c r="D7296" s="492" t="s">
        <v>4090</v>
      </c>
    </row>
    <row r="7297" spans="1:4" x14ac:dyDescent="0.2">
      <c r="A7297" s="489" t="s">
        <v>9257</v>
      </c>
      <c r="B7297" s="489" t="s">
        <v>229</v>
      </c>
      <c r="C7297" s="491">
        <v>8.1300000000000008</v>
      </c>
      <c r="D7297" s="492" t="s">
        <v>4090</v>
      </c>
    </row>
    <row r="7298" spans="1:4" x14ac:dyDescent="0.2">
      <c r="A7298" s="489" t="s">
        <v>9257</v>
      </c>
      <c r="B7298" s="489" t="s">
        <v>229</v>
      </c>
      <c r="C7298" s="491">
        <v>14.16</v>
      </c>
      <c r="D7298" s="492" t="s">
        <v>4090</v>
      </c>
    </row>
    <row r="7299" spans="1:4" x14ac:dyDescent="0.2">
      <c r="A7299" s="489" t="s">
        <v>9257</v>
      </c>
      <c r="B7299" s="489" t="s">
        <v>229</v>
      </c>
      <c r="C7299" s="491">
        <v>53.11</v>
      </c>
      <c r="D7299" s="492" t="s">
        <v>4090</v>
      </c>
    </row>
    <row r="7300" spans="1:4" x14ac:dyDescent="0.2">
      <c r="A7300" s="489" t="s">
        <v>9257</v>
      </c>
      <c r="B7300" s="489" t="s">
        <v>229</v>
      </c>
      <c r="C7300" s="491">
        <v>50.81</v>
      </c>
      <c r="D7300" s="492" t="s">
        <v>4090</v>
      </c>
    </row>
    <row r="7301" spans="1:4" x14ac:dyDescent="0.2">
      <c r="A7301" s="489" t="s">
        <v>9257</v>
      </c>
      <c r="B7301" s="489" t="s">
        <v>229</v>
      </c>
      <c r="C7301" s="491">
        <v>48.97</v>
      </c>
      <c r="D7301" s="492" t="s">
        <v>4090</v>
      </c>
    </row>
    <row r="7302" spans="1:4" x14ac:dyDescent="0.2">
      <c r="A7302" s="489" t="s">
        <v>9257</v>
      </c>
      <c r="B7302" s="489" t="s">
        <v>229</v>
      </c>
      <c r="C7302" s="491">
        <v>12.560000000000002</v>
      </c>
      <c r="D7302" s="492" t="s">
        <v>4090</v>
      </c>
    </row>
    <row r="7303" spans="1:4" x14ac:dyDescent="0.2">
      <c r="A7303" s="489" t="s">
        <v>9257</v>
      </c>
      <c r="B7303" s="489" t="s">
        <v>229</v>
      </c>
      <c r="C7303" s="491">
        <v>85.77000000000001</v>
      </c>
      <c r="D7303" s="492" t="s">
        <v>4090</v>
      </c>
    </row>
    <row r="7304" spans="1:4" x14ac:dyDescent="0.2">
      <c r="A7304" s="489" t="s">
        <v>9257</v>
      </c>
      <c r="B7304" s="489" t="s">
        <v>229</v>
      </c>
      <c r="C7304" s="491">
        <v>126.02</v>
      </c>
      <c r="D7304" s="492" t="s">
        <v>4090</v>
      </c>
    </row>
    <row r="7305" spans="1:4" x14ac:dyDescent="0.2">
      <c r="A7305" s="489" t="s">
        <v>9257</v>
      </c>
      <c r="B7305" s="489" t="s">
        <v>229</v>
      </c>
      <c r="C7305" s="491">
        <v>98.68</v>
      </c>
      <c r="D7305" s="492" t="s">
        <v>4090</v>
      </c>
    </row>
    <row r="7306" spans="1:4" x14ac:dyDescent="0.2">
      <c r="A7306" s="489" t="s">
        <v>9257</v>
      </c>
      <c r="B7306" s="489" t="s">
        <v>229</v>
      </c>
      <c r="C7306" s="491">
        <v>25.79</v>
      </c>
      <c r="D7306" s="492" t="s">
        <v>4090</v>
      </c>
    </row>
    <row r="7307" spans="1:4" x14ac:dyDescent="0.2">
      <c r="A7307" s="489" t="s">
        <v>9257</v>
      </c>
      <c r="B7307" s="489" t="s">
        <v>229</v>
      </c>
      <c r="C7307" s="491">
        <v>31.410000000000004</v>
      </c>
      <c r="D7307" s="492" t="s">
        <v>4090</v>
      </c>
    </row>
    <row r="7308" spans="1:4" x14ac:dyDescent="0.2">
      <c r="A7308" s="489" t="s">
        <v>9257</v>
      </c>
      <c r="B7308" s="489" t="s">
        <v>229</v>
      </c>
      <c r="C7308" s="491">
        <v>27.090000000000003</v>
      </c>
      <c r="D7308" s="492" t="s">
        <v>4090</v>
      </c>
    </row>
    <row r="7309" spans="1:4" x14ac:dyDescent="0.2">
      <c r="A7309" s="489" t="s">
        <v>9257</v>
      </c>
      <c r="B7309" s="489" t="s">
        <v>229</v>
      </c>
      <c r="C7309" s="491">
        <v>48.150000000000006</v>
      </c>
      <c r="D7309" s="492" t="s">
        <v>4090</v>
      </c>
    </row>
    <row r="7310" spans="1:4" x14ac:dyDescent="0.2">
      <c r="A7310" s="489" t="s">
        <v>9257</v>
      </c>
      <c r="B7310" s="489" t="s">
        <v>229</v>
      </c>
      <c r="C7310" s="491">
        <v>19.52</v>
      </c>
      <c r="D7310" s="492" t="s">
        <v>4090</v>
      </c>
    </row>
    <row r="7311" spans="1:4" x14ac:dyDescent="0.2">
      <c r="A7311" s="489" t="s">
        <v>9257</v>
      </c>
      <c r="B7311" s="489" t="s">
        <v>229</v>
      </c>
      <c r="C7311" s="491">
        <v>19.39</v>
      </c>
      <c r="D7311" s="492" t="s">
        <v>4090</v>
      </c>
    </row>
    <row r="7312" spans="1:4" x14ac:dyDescent="0.2">
      <c r="A7312" s="489" t="s">
        <v>9257</v>
      </c>
      <c r="B7312" s="489" t="s">
        <v>229</v>
      </c>
      <c r="C7312" s="491">
        <v>8.0900000000000016</v>
      </c>
      <c r="D7312" s="492" t="s">
        <v>4090</v>
      </c>
    </row>
    <row r="7313" spans="1:4" x14ac:dyDescent="0.2">
      <c r="A7313" s="489" t="s">
        <v>9257</v>
      </c>
      <c r="B7313" s="489" t="s">
        <v>229</v>
      </c>
      <c r="C7313" s="491">
        <v>10.039999999999999</v>
      </c>
      <c r="D7313" s="492" t="s">
        <v>4090</v>
      </c>
    </row>
    <row r="7314" spans="1:4" x14ac:dyDescent="0.2">
      <c r="A7314" s="489" t="s">
        <v>9257</v>
      </c>
      <c r="B7314" s="489" t="s">
        <v>229</v>
      </c>
      <c r="C7314" s="491">
        <v>25.350000000000005</v>
      </c>
      <c r="D7314" s="492" t="s">
        <v>4090</v>
      </c>
    </row>
    <row r="7315" spans="1:4" x14ac:dyDescent="0.2">
      <c r="A7315" s="489" t="s">
        <v>9257</v>
      </c>
      <c r="B7315" s="489" t="s">
        <v>229</v>
      </c>
      <c r="C7315" s="491">
        <v>52.980000000000004</v>
      </c>
      <c r="D7315" s="492" t="s">
        <v>4090</v>
      </c>
    </row>
    <row r="7316" spans="1:4" x14ac:dyDescent="0.2">
      <c r="A7316" s="489" t="s">
        <v>9257</v>
      </c>
      <c r="B7316" s="489" t="s">
        <v>229</v>
      </c>
      <c r="C7316" s="491">
        <v>11.599999999999998</v>
      </c>
      <c r="D7316" s="492" t="s">
        <v>4090</v>
      </c>
    </row>
    <row r="7317" spans="1:4" x14ac:dyDescent="0.2">
      <c r="A7317" s="489" t="s">
        <v>9257</v>
      </c>
      <c r="B7317" s="489" t="s">
        <v>229</v>
      </c>
      <c r="C7317" s="491">
        <v>7.5600000000000005</v>
      </c>
      <c r="D7317" s="492" t="s">
        <v>4090</v>
      </c>
    </row>
    <row r="7318" spans="1:4" x14ac:dyDescent="0.2">
      <c r="A7318" s="489" t="s">
        <v>9257</v>
      </c>
      <c r="B7318" s="489" t="s">
        <v>229</v>
      </c>
      <c r="C7318" s="491">
        <v>89.250000000000014</v>
      </c>
      <c r="D7318" s="492" t="s">
        <v>4090</v>
      </c>
    </row>
    <row r="7319" spans="1:4" x14ac:dyDescent="0.2">
      <c r="A7319" s="489" t="s">
        <v>9257</v>
      </c>
      <c r="B7319" s="489" t="s">
        <v>229</v>
      </c>
      <c r="C7319" s="491">
        <v>39.260000000000005</v>
      </c>
      <c r="D7319" s="492" t="s">
        <v>4090</v>
      </c>
    </row>
    <row r="7320" spans="1:4" x14ac:dyDescent="0.2">
      <c r="A7320" s="489" t="s">
        <v>9257</v>
      </c>
      <c r="B7320" s="489" t="s">
        <v>229</v>
      </c>
      <c r="C7320" s="491">
        <v>14.120000000000001</v>
      </c>
      <c r="D7320" s="492" t="s">
        <v>4090</v>
      </c>
    </row>
    <row r="7321" spans="1:4" x14ac:dyDescent="0.2">
      <c r="A7321" s="489" t="s">
        <v>9257</v>
      </c>
      <c r="B7321" s="489" t="s">
        <v>229</v>
      </c>
      <c r="C7321" s="491">
        <v>84.57</v>
      </c>
      <c r="D7321" s="492" t="s">
        <v>4090</v>
      </c>
    </row>
    <row r="7322" spans="1:4" x14ac:dyDescent="0.2">
      <c r="A7322" s="489" t="s">
        <v>9257</v>
      </c>
      <c r="B7322" s="489" t="s">
        <v>229</v>
      </c>
      <c r="C7322" s="491">
        <v>43.84</v>
      </c>
      <c r="D7322" s="492" t="s">
        <v>4090</v>
      </c>
    </row>
    <row r="7323" spans="1:4" x14ac:dyDescent="0.2">
      <c r="A7323" s="489" t="s">
        <v>9257</v>
      </c>
      <c r="B7323" s="489" t="s">
        <v>229</v>
      </c>
      <c r="C7323" s="491">
        <v>25.57</v>
      </c>
      <c r="D7323" s="492" t="s">
        <v>4090</v>
      </c>
    </row>
    <row r="7324" spans="1:4" x14ac:dyDescent="0.2">
      <c r="A7324" s="489" t="s">
        <v>9257</v>
      </c>
      <c r="B7324" s="489" t="s">
        <v>229</v>
      </c>
      <c r="C7324" s="491">
        <v>22.060000000000002</v>
      </c>
      <c r="D7324" s="492" t="s">
        <v>4090</v>
      </c>
    </row>
    <row r="7325" spans="1:4" x14ac:dyDescent="0.2">
      <c r="A7325" s="489" t="s">
        <v>9257</v>
      </c>
      <c r="B7325" s="489" t="s">
        <v>229</v>
      </c>
      <c r="C7325" s="491">
        <v>22.33</v>
      </c>
      <c r="D7325" s="492" t="s">
        <v>4090</v>
      </c>
    </row>
    <row r="7326" spans="1:4" x14ac:dyDescent="0.2">
      <c r="A7326" s="489" t="s">
        <v>9257</v>
      </c>
      <c r="B7326" s="489" t="s">
        <v>229</v>
      </c>
      <c r="C7326" s="491">
        <v>26.339999999999996</v>
      </c>
      <c r="D7326" s="492" t="s">
        <v>4090</v>
      </c>
    </row>
    <row r="7327" spans="1:4" x14ac:dyDescent="0.2">
      <c r="A7327" s="489" t="s">
        <v>9257</v>
      </c>
      <c r="B7327" s="489" t="s">
        <v>229</v>
      </c>
      <c r="C7327" s="491">
        <v>10.050000000000001</v>
      </c>
      <c r="D7327" s="492" t="s">
        <v>4090</v>
      </c>
    </row>
    <row r="7328" spans="1:4" x14ac:dyDescent="0.2">
      <c r="A7328" s="489" t="s">
        <v>9257</v>
      </c>
      <c r="B7328" s="489" t="s">
        <v>229</v>
      </c>
      <c r="C7328" s="491">
        <v>84.72999999999999</v>
      </c>
      <c r="D7328" s="492" t="s">
        <v>4090</v>
      </c>
    </row>
    <row r="7329" spans="1:4" x14ac:dyDescent="0.2">
      <c r="A7329" s="489" t="s">
        <v>9257</v>
      </c>
      <c r="B7329" s="489" t="s">
        <v>229</v>
      </c>
      <c r="C7329" s="491">
        <v>22.9</v>
      </c>
      <c r="D7329" s="492" t="s">
        <v>4090</v>
      </c>
    </row>
    <row r="7330" spans="1:4" x14ac:dyDescent="0.2">
      <c r="A7330" s="489" t="s">
        <v>9257</v>
      </c>
      <c r="B7330" s="489" t="s">
        <v>229</v>
      </c>
      <c r="C7330" s="491">
        <v>18.040000000000003</v>
      </c>
      <c r="D7330" s="492" t="s">
        <v>4090</v>
      </c>
    </row>
    <row r="7331" spans="1:4" x14ac:dyDescent="0.2">
      <c r="A7331" s="489" t="s">
        <v>9257</v>
      </c>
      <c r="B7331" s="489" t="s">
        <v>229</v>
      </c>
      <c r="C7331" s="491">
        <v>39.800000000000004</v>
      </c>
      <c r="D7331" s="492" t="s">
        <v>4090</v>
      </c>
    </row>
    <row r="7332" spans="1:4" x14ac:dyDescent="0.2">
      <c r="A7332" s="489" t="s">
        <v>9257</v>
      </c>
      <c r="B7332" s="489" t="s">
        <v>229</v>
      </c>
      <c r="C7332" s="491">
        <v>26.52</v>
      </c>
      <c r="D7332" s="492" t="s">
        <v>4090</v>
      </c>
    </row>
    <row r="7333" spans="1:4" x14ac:dyDescent="0.2">
      <c r="A7333" s="489" t="s">
        <v>9257</v>
      </c>
      <c r="B7333" s="489" t="s">
        <v>229</v>
      </c>
      <c r="C7333" s="491">
        <v>12.139999999999999</v>
      </c>
      <c r="D7333" s="492" t="s">
        <v>4090</v>
      </c>
    </row>
    <row r="7334" spans="1:4" x14ac:dyDescent="0.2">
      <c r="A7334" s="489" t="s">
        <v>9257</v>
      </c>
      <c r="B7334" s="489" t="s">
        <v>229</v>
      </c>
      <c r="C7334" s="491">
        <v>17.79</v>
      </c>
      <c r="D7334" s="492" t="s">
        <v>4090</v>
      </c>
    </row>
    <row r="7335" spans="1:4" x14ac:dyDescent="0.2">
      <c r="A7335" s="489" t="s">
        <v>9257</v>
      </c>
      <c r="B7335" s="489" t="s">
        <v>229</v>
      </c>
      <c r="C7335" s="491">
        <v>52.710000000000008</v>
      </c>
      <c r="D7335" s="492" t="s">
        <v>4090</v>
      </c>
    </row>
    <row r="7336" spans="1:4" x14ac:dyDescent="0.2">
      <c r="A7336" s="489" t="s">
        <v>9257</v>
      </c>
      <c r="B7336" s="489" t="s">
        <v>229</v>
      </c>
      <c r="C7336" s="491">
        <v>13.46</v>
      </c>
      <c r="D7336" s="492" t="s">
        <v>4090</v>
      </c>
    </row>
    <row r="7337" spans="1:4" x14ac:dyDescent="0.2">
      <c r="A7337" s="489" t="s">
        <v>9257</v>
      </c>
      <c r="B7337" s="489" t="s">
        <v>229</v>
      </c>
      <c r="C7337" s="491">
        <v>16.97</v>
      </c>
      <c r="D7337" s="492" t="s">
        <v>4090</v>
      </c>
    </row>
    <row r="7338" spans="1:4" x14ac:dyDescent="0.2">
      <c r="A7338" s="489" t="s">
        <v>9257</v>
      </c>
      <c r="B7338" s="489" t="s">
        <v>229</v>
      </c>
      <c r="C7338" s="491">
        <v>59.34</v>
      </c>
      <c r="D7338" s="492" t="s">
        <v>4090</v>
      </c>
    </row>
    <row r="7339" spans="1:4" x14ac:dyDescent="0.2">
      <c r="A7339" s="489" t="s">
        <v>9257</v>
      </c>
      <c r="B7339" s="489" t="s">
        <v>1184</v>
      </c>
      <c r="C7339" s="491">
        <v>28.740000000000002</v>
      </c>
      <c r="D7339" s="492" t="s">
        <v>4090</v>
      </c>
    </row>
    <row r="7340" spans="1:4" x14ac:dyDescent="0.2">
      <c r="A7340" s="489" t="s">
        <v>9257</v>
      </c>
      <c r="B7340" s="489" t="s">
        <v>229</v>
      </c>
      <c r="C7340" s="491">
        <v>16.18</v>
      </c>
      <c r="D7340" s="492" t="s">
        <v>4090</v>
      </c>
    </row>
    <row r="7341" spans="1:4" x14ac:dyDescent="0.2">
      <c r="A7341" s="489" t="s">
        <v>9257</v>
      </c>
      <c r="B7341" s="489" t="s">
        <v>229</v>
      </c>
      <c r="C7341" s="491">
        <v>64.190000000000012</v>
      </c>
      <c r="D7341" s="492" t="s">
        <v>4090</v>
      </c>
    </row>
    <row r="7342" spans="1:4" x14ac:dyDescent="0.2">
      <c r="A7342" s="489" t="s">
        <v>9257</v>
      </c>
      <c r="B7342" s="489" t="s">
        <v>229</v>
      </c>
      <c r="C7342" s="491">
        <v>56.91</v>
      </c>
      <c r="D7342" s="492" t="s">
        <v>4090</v>
      </c>
    </row>
    <row r="7343" spans="1:4" x14ac:dyDescent="0.2">
      <c r="A7343" s="489" t="s">
        <v>9257</v>
      </c>
      <c r="B7343" s="489" t="s">
        <v>229</v>
      </c>
      <c r="C7343" s="491">
        <v>26.89</v>
      </c>
      <c r="D7343" s="492" t="s">
        <v>4090</v>
      </c>
    </row>
    <row r="7344" spans="1:4" x14ac:dyDescent="0.2">
      <c r="A7344" s="489" t="s">
        <v>9257</v>
      </c>
      <c r="B7344" s="489" t="s">
        <v>229</v>
      </c>
      <c r="C7344" s="491">
        <v>29.09</v>
      </c>
      <c r="D7344" s="492" t="s">
        <v>4090</v>
      </c>
    </row>
    <row r="7345" spans="1:4" x14ac:dyDescent="0.2">
      <c r="A7345" s="489" t="s">
        <v>9257</v>
      </c>
      <c r="B7345" s="489" t="s">
        <v>229</v>
      </c>
      <c r="C7345" s="491">
        <v>23.919999999999998</v>
      </c>
      <c r="D7345" s="492" t="s">
        <v>4090</v>
      </c>
    </row>
    <row r="7346" spans="1:4" x14ac:dyDescent="0.2">
      <c r="A7346" s="489" t="s">
        <v>9257</v>
      </c>
      <c r="B7346" s="489" t="s">
        <v>229</v>
      </c>
      <c r="C7346" s="491">
        <v>12.42</v>
      </c>
      <c r="D7346" s="492" t="s">
        <v>4090</v>
      </c>
    </row>
    <row r="7347" spans="1:4" x14ac:dyDescent="0.2">
      <c r="A7347" s="489" t="s">
        <v>9257</v>
      </c>
      <c r="B7347" s="489" t="s">
        <v>229</v>
      </c>
      <c r="C7347" s="491">
        <v>22.97</v>
      </c>
      <c r="D7347" s="492" t="s">
        <v>4090</v>
      </c>
    </row>
    <row r="7348" spans="1:4" x14ac:dyDescent="0.2">
      <c r="A7348" s="489" t="s">
        <v>9257</v>
      </c>
      <c r="B7348" s="489" t="s">
        <v>229</v>
      </c>
      <c r="C7348" s="491">
        <v>13.13</v>
      </c>
      <c r="D7348" s="492" t="s">
        <v>4090</v>
      </c>
    </row>
    <row r="7349" spans="1:4" x14ac:dyDescent="0.2">
      <c r="A7349" s="489" t="s">
        <v>9257</v>
      </c>
      <c r="B7349" s="489" t="s">
        <v>229</v>
      </c>
      <c r="C7349" s="491">
        <v>82.92</v>
      </c>
      <c r="D7349" s="492" t="s">
        <v>4090</v>
      </c>
    </row>
    <row r="7350" spans="1:4" x14ac:dyDescent="0.2">
      <c r="A7350" s="489" t="s">
        <v>9257</v>
      </c>
      <c r="B7350" s="489" t="s">
        <v>229</v>
      </c>
      <c r="C7350" s="491">
        <v>67.92</v>
      </c>
      <c r="D7350" s="492" t="s">
        <v>4090</v>
      </c>
    </row>
    <row r="7351" spans="1:4" x14ac:dyDescent="0.2">
      <c r="A7351" s="489" t="s">
        <v>9257</v>
      </c>
      <c r="B7351" s="489" t="s">
        <v>229</v>
      </c>
      <c r="C7351" s="491">
        <v>25.46</v>
      </c>
      <c r="D7351" s="492" t="s">
        <v>4090</v>
      </c>
    </row>
    <row r="7352" spans="1:4" x14ac:dyDescent="0.2">
      <c r="A7352" s="489" t="s">
        <v>9257</v>
      </c>
      <c r="B7352" s="489" t="s">
        <v>229</v>
      </c>
      <c r="C7352" s="491">
        <v>0.14000000000000001</v>
      </c>
      <c r="D7352" s="492" t="s">
        <v>4090</v>
      </c>
    </row>
    <row r="7353" spans="1:4" x14ac:dyDescent="0.2">
      <c r="A7353" s="489" t="s">
        <v>9257</v>
      </c>
      <c r="B7353" s="489" t="s">
        <v>229</v>
      </c>
      <c r="C7353" s="491">
        <v>16.18</v>
      </c>
      <c r="D7353" s="492" t="s">
        <v>4090</v>
      </c>
    </row>
    <row r="7354" spans="1:4" x14ac:dyDescent="0.2">
      <c r="A7354" s="489" t="s">
        <v>9257</v>
      </c>
      <c r="B7354" s="489" t="s">
        <v>229</v>
      </c>
      <c r="C7354" s="491">
        <v>16.36</v>
      </c>
      <c r="D7354" s="492" t="s">
        <v>4090</v>
      </c>
    </row>
    <row r="7355" spans="1:4" x14ac:dyDescent="0.2">
      <c r="A7355" s="489" t="s">
        <v>9257</v>
      </c>
      <c r="B7355" s="489" t="s">
        <v>229</v>
      </c>
      <c r="C7355" s="491">
        <v>17.71</v>
      </c>
      <c r="D7355" s="492" t="s">
        <v>4090</v>
      </c>
    </row>
    <row r="7356" spans="1:4" x14ac:dyDescent="0.2">
      <c r="A7356" s="489" t="s">
        <v>9257</v>
      </c>
      <c r="B7356" s="489" t="s">
        <v>229</v>
      </c>
      <c r="C7356" s="491">
        <v>24.290000000000003</v>
      </c>
      <c r="D7356" s="492" t="s">
        <v>4090</v>
      </c>
    </row>
    <row r="7357" spans="1:4" x14ac:dyDescent="0.2">
      <c r="A7357" s="489" t="s">
        <v>9257</v>
      </c>
      <c r="B7357" s="489" t="s">
        <v>229</v>
      </c>
      <c r="C7357" s="491">
        <v>202.89</v>
      </c>
      <c r="D7357" s="492" t="s">
        <v>4090</v>
      </c>
    </row>
    <row r="7358" spans="1:4" x14ac:dyDescent="0.2">
      <c r="A7358" s="489" t="s">
        <v>9257</v>
      </c>
      <c r="B7358" s="489" t="s">
        <v>229</v>
      </c>
      <c r="C7358" s="491">
        <v>34.96</v>
      </c>
      <c r="D7358" s="492" t="s">
        <v>4090</v>
      </c>
    </row>
    <row r="7359" spans="1:4" x14ac:dyDescent="0.2">
      <c r="A7359" s="489" t="s">
        <v>9257</v>
      </c>
      <c r="B7359" s="489" t="s">
        <v>229</v>
      </c>
      <c r="C7359" s="491">
        <v>46.350000000000009</v>
      </c>
      <c r="D7359" s="492" t="s">
        <v>4090</v>
      </c>
    </row>
    <row r="7360" spans="1:4" x14ac:dyDescent="0.2">
      <c r="A7360" s="489" t="s">
        <v>9257</v>
      </c>
      <c r="B7360" s="489" t="s">
        <v>229</v>
      </c>
      <c r="C7360" s="491">
        <v>21.23</v>
      </c>
      <c r="D7360" s="492" t="s">
        <v>4090</v>
      </c>
    </row>
    <row r="7361" spans="1:4" x14ac:dyDescent="0.2">
      <c r="A7361" s="489" t="s">
        <v>9257</v>
      </c>
      <c r="B7361" s="489" t="s">
        <v>229</v>
      </c>
      <c r="C7361" s="491">
        <v>10.040000000000001</v>
      </c>
      <c r="D7361" s="492" t="s">
        <v>4090</v>
      </c>
    </row>
    <row r="7362" spans="1:4" x14ac:dyDescent="0.2">
      <c r="A7362" s="489" t="s">
        <v>9257</v>
      </c>
      <c r="B7362" s="489" t="s">
        <v>229</v>
      </c>
      <c r="C7362" s="491">
        <v>17.52</v>
      </c>
      <c r="D7362" s="492" t="s">
        <v>4090</v>
      </c>
    </row>
    <row r="7363" spans="1:4" x14ac:dyDescent="0.2">
      <c r="A7363" s="489" t="s">
        <v>9257</v>
      </c>
      <c r="B7363" s="489" t="s">
        <v>229</v>
      </c>
      <c r="C7363" s="491">
        <v>15.760000000000002</v>
      </c>
      <c r="D7363" s="492" t="s">
        <v>4090</v>
      </c>
    </row>
    <row r="7364" spans="1:4" x14ac:dyDescent="0.2">
      <c r="A7364" s="489" t="s">
        <v>9257</v>
      </c>
      <c r="B7364" s="489" t="s">
        <v>229</v>
      </c>
      <c r="C7364" s="491">
        <v>17.980000000000004</v>
      </c>
      <c r="D7364" s="492" t="s">
        <v>4090</v>
      </c>
    </row>
    <row r="7365" spans="1:4" x14ac:dyDescent="0.2">
      <c r="A7365" s="489" t="s">
        <v>9257</v>
      </c>
      <c r="B7365" s="489" t="s">
        <v>229</v>
      </c>
      <c r="C7365" s="491">
        <v>46.3</v>
      </c>
      <c r="D7365" s="492" t="s">
        <v>4090</v>
      </c>
    </row>
    <row r="7366" spans="1:4" x14ac:dyDescent="0.2">
      <c r="A7366" s="489" t="s">
        <v>9257</v>
      </c>
      <c r="B7366" s="489" t="s">
        <v>229</v>
      </c>
      <c r="C7366" s="491">
        <v>85.27000000000001</v>
      </c>
      <c r="D7366" s="492" t="s">
        <v>4090</v>
      </c>
    </row>
    <row r="7367" spans="1:4" x14ac:dyDescent="0.2">
      <c r="A7367" s="489" t="s">
        <v>9257</v>
      </c>
      <c r="B7367" s="489" t="s">
        <v>229</v>
      </c>
      <c r="C7367" s="491">
        <v>11.54</v>
      </c>
      <c r="D7367" s="492" t="s">
        <v>4090</v>
      </c>
    </row>
    <row r="7368" spans="1:4" x14ac:dyDescent="0.2">
      <c r="A7368" s="489" t="s">
        <v>9257</v>
      </c>
      <c r="B7368" s="489" t="s">
        <v>229</v>
      </c>
      <c r="C7368" s="491">
        <v>18.36</v>
      </c>
      <c r="D7368" s="492" t="s">
        <v>4090</v>
      </c>
    </row>
    <row r="7369" spans="1:4" x14ac:dyDescent="0.2">
      <c r="A7369" s="489" t="s">
        <v>9257</v>
      </c>
      <c r="B7369" s="489" t="s">
        <v>229</v>
      </c>
      <c r="C7369" s="491">
        <v>18.980000000000004</v>
      </c>
      <c r="D7369" s="492" t="s">
        <v>4090</v>
      </c>
    </row>
    <row r="7370" spans="1:4" x14ac:dyDescent="0.2">
      <c r="A7370" s="489" t="s">
        <v>9257</v>
      </c>
      <c r="B7370" s="489" t="s">
        <v>229</v>
      </c>
      <c r="C7370" s="491">
        <v>21.28</v>
      </c>
      <c r="D7370" s="492" t="s">
        <v>4090</v>
      </c>
    </row>
    <row r="7371" spans="1:4" x14ac:dyDescent="0.2">
      <c r="A7371" s="489" t="s">
        <v>9257</v>
      </c>
      <c r="B7371" s="489" t="s">
        <v>229</v>
      </c>
      <c r="C7371" s="491">
        <v>39.089999999999996</v>
      </c>
      <c r="D7371" s="492" t="s">
        <v>4090</v>
      </c>
    </row>
    <row r="7372" spans="1:4" x14ac:dyDescent="0.2">
      <c r="A7372" s="489" t="s">
        <v>9257</v>
      </c>
      <c r="B7372" s="489" t="s">
        <v>229</v>
      </c>
      <c r="C7372" s="491">
        <v>54.11</v>
      </c>
      <c r="D7372" s="492" t="s">
        <v>4090</v>
      </c>
    </row>
    <row r="7373" spans="1:4" x14ac:dyDescent="0.2">
      <c r="A7373" s="489" t="s">
        <v>9257</v>
      </c>
      <c r="B7373" s="489" t="s">
        <v>229</v>
      </c>
      <c r="C7373" s="491">
        <v>8.5399999999999991</v>
      </c>
      <c r="D7373" s="492" t="s">
        <v>4090</v>
      </c>
    </row>
    <row r="7374" spans="1:4" x14ac:dyDescent="0.2">
      <c r="A7374" s="489" t="s">
        <v>9257</v>
      </c>
      <c r="B7374" s="489" t="s">
        <v>229</v>
      </c>
      <c r="C7374" s="491">
        <v>11.47</v>
      </c>
      <c r="D7374" s="492" t="s">
        <v>4090</v>
      </c>
    </row>
    <row r="7375" spans="1:4" x14ac:dyDescent="0.2">
      <c r="A7375" s="489" t="s">
        <v>9257</v>
      </c>
      <c r="B7375" s="489" t="s">
        <v>229</v>
      </c>
      <c r="C7375" s="491">
        <v>23.590000000000003</v>
      </c>
      <c r="D7375" s="492" t="s">
        <v>4090</v>
      </c>
    </row>
    <row r="7376" spans="1:4" x14ac:dyDescent="0.2">
      <c r="A7376" s="489" t="s">
        <v>9257</v>
      </c>
      <c r="B7376" s="489" t="s">
        <v>229</v>
      </c>
      <c r="C7376" s="491">
        <v>21.810000000000002</v>
      </c>
      <c r="D7376" s="492" t="s">
        <v>4090</v>
      </c>
    </row>
    <row r="7377" spans="1:4" x14ac:dyDescent="0.2">
      <c r="A7377" s="489" t="s">
        <v>9257</v>
      </c>
      <c r="B7377" s="489" t="s">
        <v>229</v>
      </c>
      <c r="C7377" s="491">
        <v>24.35</v>
      </c>
      <c r="D7377" s="492" t="s">
        <v>4090</v>
      </c>
    </row>
    <row r="7378" spans="1:4" x14ac:dyDescent="0.2">
      <c r="A7378" s="489" t="s">
        <v>9257</v>
      </c>
      <c r="B7378" s="489" t="s">
        <v>229</v>
      </c>
      <c r="C7378" s="491">
        <v>30.790000000000003</v>
      </c>
      <c r="D7378" s="492" t="s">
        <v>4090</v>
      </c>
    </row>
    <row r="7379" spans="1:4" x14ac:dyDescent="0.2">
      <c r="A7379" s="489" t="s">
        <v>9257</v>
      </c>
      <c r="B7379" s="489" t="s">
        <v>229</v>
      </c>
      <c r="C7379" s="491">
        <v>38.879999999999995</v>
      </c>
      <c r="D7379" s="492" t="s">
        <v>4090</v>
      </c>
    </row>
    <row r="7380" spans="1:4" x14ac:dyDescent="0.2">
      <c r="A7380" s="489" t="s">
        <v>9257</v>
      </c>
      <c r="B7380" s="489" t="s">
        <v>229</v>
      </c>
      <c r="C7380" s="491">
        <v>19.760000000000002</v>
      </c>
      <c r="D7380" s="492" t="s">
        <v>4090</v>
      </c>
    </row>
    <row r="7381" spans="1:4" x14ac:dyDescent="0.2">
      <c r="A7381" s="489" t="s">
        <v>9257</v>
      </c>
      <c r="B7381" s="489" t="s">
        <v>229</v>
      </c>
      <c r="C7381" s="491">
        <v>13.650000000000002</v>
      </c>
      <c r="D7381" s="492" t="s">
        <v>4090</v>
      </c>
    </row>
    <row r="7382" spans="1:4" x14ac:dyDescent="0.2">
      <c r="A7382" s="489" t="s">
        <v>9257</v>
      </c>
      <c r="B7382" s="489" t="s">
        <v>229</v>
      </c>
      <c r="C7382" s="491">
        <v>16.98</v>
      </c>
      <c r="D7382" s="492" t="s">
        <v>4090</v>
      </c>
    </row>
    <row r="7383" spans="1:4" x14ac:dyDescent="0.2">
      <c r="A7383" s="489" t="s">
        <v>9257</v>
      </c>
      <c r="B7383" s="489" t="s">
        <v>229</v>
      </c>
      <c r="C7383" s="491">
        <v>21.5</v>
      </c>
      <c r="D7383" s="492" t="s">
        <v>4090</v>
      </c>
    </row>
    <row r="7384" spans="1:4" x14ac:dyDescent="0.2">
      <c r="A7384" s="489" t="s">
        <v>9257</v>
      </c>
      <c r="B7384" s="489" t="s">
        <v>229</v>
      </c>
      <c r="C7384" s="491">
        <v>5.75</v>
      </c>
      <c r="D7384" s="492" t="s">
        <v>4090</v>
      </c>
    </row>
    <row r="7385" spans="1:4" x14ac:dyDescent="0.2">
      <c r="A7385" s="489" t="s">
        <v>9257</v>
      </c>
      <c r="B7385" s="489" t="s">
        <v>229</v>
      </c>
      <c r="C7385" s="491">
        <v>80.27</v>
      </c>
      <c r="D7385" s="492" t="s">
        <v>4090</v>
      </c>
    </row>
    <row r="7386" spans="1:4" x14ac:dyDescent="0.2">
      <c r="A7386" s="489" t="s">
        <v>9257</v>
      </c>
      <c r="B7386" s="489" t="s">
        <v>229</v>
      </c>
      <c r="C7386" s="491">
        <v>6.5200000000000005</v>
      </c>
      <c r="D7386" s="492" t="s">
        <v>4090</v>
      </c>
    </row>
    <row r="7387" spans="1:4" x14ac:dyDescent="0.2">
      <c r="A7387" s="489" t="s">
        <v>9257</v>
      </c>
      <c r="B7387" s="489" t="s">
        <v>229</v>
      </c>
      <c r="C7387" s="491">
        <v>49.980000000000011</v>
      </c>
      <c r="D7387" s="492" t="s">
        <v>4090</v>
      </c>
    </row>
    <row r="7388" spans="1:4" x14ac:dyDescent="0.2">
      <c r="A7388" s="489" t="s">
        <v>9257</v>
      </c>
      <c r="B7388" s="489" t="s">
        <v>229</v>
      </c>
      <c r="C7388" s="491">
        <v>49.480000000000004</v>
      </c>
      <c r="D7388" s="492" t="s">
        <v>4090</v>
      </c>
    </row>
    <row r="7389" spans="1:4" x14ac:dyDescent="0.2">
      <c r="A7389" s="489" t="s">
        <v>9257</v>
      </c>
      <c r="B7389" s="489" t="s">
        <v>229</v>
      </c>
      <c r="C7389" s="491">
        <v>19.04</v>
      </c>
      <c r="D7389" s="492" t="s">
        <v>4090</v>
      </c>
    </row>
    <row r="7390" spans="1:4" x14ac:dyDescent="0.2">
      <c r="A7390" s="489" t="s">
        <v>9257</v>
      </c>
      <c r="B7390" s="489" t="s">
        <v>229</v>
      </c>
      <c r="C7390" s="491">
        <v>14.5</v>
      </c>
      <c r="D7390" s="492" t="s">
        <v>4090</v>
      </c>
    </row>
    <row r="7391" spans="1:4" x14ac:dyDescent="0.2">
      <c r="A7391" s="489" t="s">
        <v>9257</v>
      </c>
      <c r="B7391" s="489" t="s">
        <v>229</v>
      </c>
      <c r="C7391" s="491">
        <v>93.66</v>
      </c>
      <c r="D7391" s="492" t="s">
        <v>4090</v>
      </c>
    </row>
    <row r="7392" spans="1:4" x14ac:dyDescent="0.2">
      <c r="A7392" s="489" t="s">
        <v>9257</v>
      </c>
      <c r="B7392" s="489" t="s">
        <v>229</v>
      </c>
      <c r="C7392" s="491">
        <v>71.249999999999986</v>
      </c>
      <c r="D7392" s="492" t="s">
        <v>4090</v>
      </c>
    </row>
    <row r="7393" spans="1:4" x14ac:dyDescent="0.2">
      <c r="A7393" s="489" t="s">
        <v>9257</v>
      </c>
      <c r="B7393" s="489" t="s">
        <v>229</v>
      </c>
      <c r="C7393" s="491">
        <v>128.86000000000001</v>
      </c>
      <c r="D7393" s="492" t="s">
        <v>4090</v>
      </c>
    </row>
    <row r="7394" spans="1:4" x14ac:dyDescent="0.2">
      <c r="A7394" s="489" t="s">
        <v>9257</v>
      </c>
      <c r="B7394" s="489" t="s">
        <v>229</v>
      </c>
      <c r="C7394" s="491">
        <v>4.4800000000000004</v>
      </c>
      <c r="D7394" s="492" t="s">
        <v>4090</v>
      </c>
    </row>
    <row r="7395" spans="1:4" x14ac:dyDescent="0.2">
      <c r="A7395" s="489" t="s">
        <v>9257</v>
      </c>
      <c r="B7395" s="489" t="s">
        <v>229</v>
      </c>
      <c r="C7395" s="491">
        <v>12.850000000000001</v>
      </c>
      <c r="D7395" s="492" t="s">
        <v>4090</v>
      </c>
    </row>
    <row r="7396" spans="1:4" x14ac:dyDescent="0.2">
      <c r="A7396" s="489" t="s">
        <v>9257</v>
      </c>
      <c r="B7396" s="489" t="s">
        <v>229</v>
      </c>
      <c r="C7396" s="491">
        <v>22.43</v>
      </c>
      <c r="D7396" s="492" t="s">
        <v>4090</v>
      </c>
    </row>
    <row r="7397" spans="1:4" x14ac:dyDescent="0.2">
      <c r="A7397" s="489" t="s">
        <v>9257</v>
      </c>
      <c r="B7397" s="489" t="s">
        <v>229</v>
      </c>
      <c r="C7397" s="491">
        <v>27.939999999999998</v>
      </c>
      <c r="D7397" s="492" t="s">
        <v>4090</v>
      </c>
    </row>
    <row r="7398" spans="1:4" x14ac:dyDescent="0.2">
      <c r="A7398" s="489" t="s">
        <v>9257</v>
      </c>
      <c r="B7398" s="489" t="s">
        <v>229</v>
      </c>
      <c r="C7398" s="491">
        <v>17.870000000000005</v>
      </c>
      <c r="D7398" s="492" t="s">
        <v>4090</v>
      </c>
    </row>
    <row r="7399" spans="1:4" x14ac:dyDescent="0.2">
      <c r="A7399" s="489" t="s">
        <v>9257</v>
      </c>
      <c r="B7399" s="489" t="s">
        <v>229</v>
      </c>
      <c r="C7399" s="491">
        <v>11.120000000000001</v>
      </c>
      <c r="D7399" s="492" t="s">
        <v>4090</v>
      </c>
    </row>
    <row r="7400" spans="1:4" x14ac:dyDescent="0.2">
      <c r="A7400" s="489" t="s">
        <v>9257</v>
      </c>
      <c r="B7400" s="489" t="s">
        <v>229</v>
      </c>
      <c r="C7400" s="491">
        <v>23.44</v>
      </c>
      <c r="D7400" s="492" t="s">
        <v>4090</v>
      </c>
    </row>
    <row r="7401" spans="1:4" x14ac:dyDescent="0.2">
      <c r="A7401" s="489" t="s">
        <v>9257</v>
      </c>
      <c r="B7401" s="489" t="s">
        <v>229</v>
      </c>
      <c r="C7401" s="491">
        <v>27.240000000000002</v>
      </c>
      <c r="D7401" s="492" t="s">
        <v>4090</v>
      </c>
    </row>
    <row r="7402" spans="1:4" x14ac:dyDescent="0.2">
      <c r="A7402" s="489" t="s">
        <v>9257</v>
      </c>
      <c r="B7402" s="489" t="s">
        <v>229</v>
      </c>
      <c r="C7402" s="491">
        <v>149.88000000000002</v>
      </c>
      <c r="D7402" s="492" t="s">
        <v>4090</v>
      </c>
    </row>
    <row r="7403" spans="1:4" x14ac:dyDescent="0.2">
      <c r="A7403" s="489" t="s">
        <v>9257</v>
      </c>
      <c r="B7403" s="489" t="s">
        <v>229</v>
      </c>
      <c r="C7403" s="491">
        <v>138.85999999999999</v>
      </c>
      <c r="D7403" s="492" t="s">
        <v>4090</v>
      </c>
    </row>
    <row r="7404" spans="1:4" x14ac:dyDescent="0.2">
      <c r="A7404" s="489" t="s">
        <v>9257</v>
      </c>
      <c r="B7404" s="489" t="s">
        <v>229</v>
      </c>
      <c r="C7404" s="491">
        <v>21.130000000000003</v>
      </c>
      <c r="D7404" s="492" t="s">
        <v>4090</v>
      </c>
    </row>
    <row r="7405" spans="1:4" x14ac:dyDescent="0.2">
      <c r="A7405" s="489" t="s">
        <v>9257</v>
      </c>
      <c r="B7405" s="489" t="s">
        <v>229</v>
      </c>
      <c r="C7405" s="491">
        <v>39.92</v>
      </c>
      <c r="D7405" s="492" t="s">
        <v>4090</v>
      </c>
    </row>
    <row r="7406" spans="1:4" x14ac:dyDescent="0.2">
      <c r="A7406" s="489" t="s">
        <v>9257</v>
      </c>
      <c r="B7406" s="489" t="s">
        <v>229</v>
      </c>
      <c r="C7406" s="491">
        <v>79.58</v>
      </c>
      <c r="D7406" s="492" t="s">
        <v>4090</v>
      </c>
    </row>
    <row r="7407" spans="1:4" x14ac:dyDescent="0.2">
      <c r="A7407" s="489" t="s">
        <v>9257</v>
      </c>
      <c r="B7407" s="489" t="s">
        <v>229</v>
      </c>
      <c r="C7407" s="491">
        <v>6.91</v>
      </c>
      <c r="D7407" s="492" t="s">
        <v>4090</v>
      </c>
    </row>
    <row r="7408" spans="1:4" x14ac:dyDescent="0.2">
      <c r="A7408" s="489" t="s">
        <v>9257</v>
      </c>
      <c r="B7408" s="489" t="s">
        <v>229</v>
      </c>
      <c r="C7408" s="491">
        <v>14.600000000000001</v>
      </c>
      <c r="D7408" s="492" t="s">
        <v>4090</v>
      </c>
    </row>
    <row r="7409" spans="1:4" x14ac:dyDescent="0.2">
      <c r="A7409" s="489" t="s">
        <v>9257</v>
      </c>
      <c r="B7409" s="489" t="s">
        <v>229</v>
      </c>
      <c r="C7409" s="491">
        <v>8.7099999999999991</v>
      </c>
      <c r="D7409" s="492" t="s">
        <v>4090</v>
      </c>
    </row>
    <row r="7410" spans="1:4" x14ac:dyDescent="0.2">
      <c r="A7410" s="489" t="s">
        <v>9257</v>
      </c>
      <c r="B7410" s="489" t="s">
        <v>229</v>
      </c>
      <c r="C7410" s="491">
        <v>11.950000000000001</v>
      </c>
      <c r="D7410" s="492" t="s">
        <v>4090</v>
      </c>
    </row>
    <row r="7411" spans="1:4" x14ac:dyDescent="0.2">
      <c r="A7411" s="489" t="s">
        <v>9257</v>
      </c>
      <c r="B7411" s="489" t="s">
        <v>229</v>
      </c>
      <c r="C7411" s="491">
        <v>8.15</v>
      </c>
      <c r="D7411" s="492" t="s">
        <v>4090</v>
      </c>
    </row>
    <row r="7412" spans="1:4" x14ac:dyDescent="0.2">
      <c r="A7412" s="489" t="s">
        <v>9257</v>
      </c>
      <c r="B7412" s="489" t="s">
        <v>229</v>
      </c>
      <c r="C7412" s="491">
        <v>13.750000000000002</v>
      </c>
      <c r="D7412" s="492" t="s">
        <v>4090</v>
      </c>
    </row>
    <row r="7413" spans="1:4" x14ac:dyDescent="0.2">
      <c r="A7413" s="489" t="s">
        <v>9257</v>
      </c>
      <c r="B7413" s="489" t="s">
        <v>229</v>
      </c>
      <c r="C7413" s="491">
        <v>9.07</v>
      </c>
      <c r="D7413" s="492" t="s">
        <v>4090</v>
      </c>
    </row>
    <row r="7414" spans="1:4" x14ac:dyDescent="0.2">
      <c r="A7414" s="489" t="s">
        <v>9257</v>
      </c>
      <c r="B7414" s="489" t="s">
        <v>229</v>
      </c>
      <c r="C7414" s="491">
        <v>19.100000000000001</v>
      </c>
      <c r="D7414" s="492" t="s">
        <v>4090</v>
      </c>
    </row>
    <row r="7415" spans="1:4" x14ac:dyDescent="0.2">
      <c r="A7415" s="489" t="s">
        <v>9257</v>
      </c>
      <c r="B7415" s="489" t="s">
        <v>229</v>
      </c>
      <c r="C7415" s="491">
        <v>25.84</v>
      </c>
      <c r="D7415" s="492" t="s">
        <v>4090</v>
      </c>
    </row>
    <row r="7416" spans="1:4" x14ac:dyDescent="0.2">
      <c r="A7416" s="489" t="s">
        <v>9257</v>
      </c>
      <c r="B7416" s="489" t="s">
        <v>229</v>
      </c>
      <c r="C7416" s="491">
        <v>20.360000000000003</v>
      </c>
      <c r="D7416" s="492" t="s">
        <v>4090</v>
      </c>
    </row>
    <row r="7417" spans="1:4" x14ac:dyDescent="0.2">
      <c r="A7417" s="489" t="s">
        <v>9257</v>
      </c>
      <c r="B7417" s="489" t="s">
        <v>229</v>
      </c>
      <c r="C7417" s="491">
        <v>34.76</v>
      </c>
      <c r="D7417" s="492" t="s">
        <v>4090</v>
      </c>
    </row>
    <row r="7418" spans="1:4" x14ac:dyDescent="0.2">
      <c r="A7418" s="489" t="s">
        <v>9257</v>
      </c>
      <c r="B7418" s="489" t="s">
        <v>229</v>
      </c>
      <c r="C7418" s="491">
        <v>12.530000000000001</v>
      </c>
      <c r="D7418" s="492" t="s">
        <v>4090</v>
      </c>
    </row>
    <row r="7419" spans="1:4" x14ac:dyDescent="0.2">
      <c r="A7419" s="489" t="s">
        <v>9257</v>
      </c>
      <c r="B7419" s="489" t="s">
        <v>229</v>
      </c>
      <c r="C7419" s="491">
        <v>30.540000000000003</v>
      </c>
      <c r="D7419" s="492" t="s">
        <v>4090</v>
      </c>
    </row>
    <row r="7420" spans="1:4" x14ac:dyDescent="0.2">
      <c r="A7420" s="489" t="s">
        <v>9257</v>
      </c>
      <c r="B7420" s="489" t="s">
        <v>229</v>
      </c>
      <c r="C7420" s="491">
        <v>108.44</v>
      </c>
      <c r="D7420" s="492" t="s">
        <v>4090</v>
      </c>
    </row>
    <row r="7421" spans="1:4" x14ac:dyDescent="0.2">
      <c r="A7421" s="489" t="s">
        <v>9257</v>
      </c>
      <c r="B7421" s="489" t="s">
        <v>229</v>
      </c>
      <c r="C7421" s="491">
        <v>23.38</v>
      </c>
      <c r="D7421" s="492" t="s">
        <v>4090</v>
      </c>
    </row>
    <row r="7422" spans="1:4" x14ac:dyDescent="0.2">
      <c r="A7422" s="489" t="s">
        <v>9257</v>
      </c>
      <c r="B7422" s="489" t="s">
        <v>229</v>
      </c>
      <c r="C7422" s="491">
        <v>55.46</v>
      </c>
      <c r="D7422" s="492" t="s">
        <v>4090</v>
      </c>
    </row>
    <row r="7423" spans="1:4" x14ac:dyDescent="0.2">
      <c r="A7423" s="489" t="s">
        <v>9257</v>
      </c>
      <c r="B7423" s="489" t="s">
        <v>229</v>
      </c>
      <c r="C7423" s="491">
        <v>7.65</v>
      </c>
      <c r="D7423" s="492" t="s">
        <v>4090</v>
      </c>
    </row>
    <row r="7424" spans="1:4" x14ac:dyDescent="0.2">
      <c r="A7424" s="489" t="s">
        <v>9257</v>
      </c>
      <c r="B7424" s="489" t="s">
        <v>229</v>
      </c>
      <c r="C7424" s="491">
        <v>7.32</v>
      </c>
      <c r="D7424" s="492" t="s">
        <v>4090</v>
      </c>
    </row>
    <row r="7425" spans="1:4" x14ac:dyDescent="0.2">
      <c r="A7425" s="489" t="s">
        <v>9257</v>
      </c>
      <c r="B7425" s="489" t="s">
        <v>229</v>
      </c>
      <c r="C7425" s="491">
        <v>77.67</v>
      </c>
      <c r="D7425" s="492" t="s">
        <v>4090</v>
      </c>
    </row>
    <row r="7426" spans="1:4" x14ac:dyDescent="0.2">
      <c r="A7426" s="489" t="s">
        <v>9257</v>
      </c>
      <c r="B7426" s="489" t="s">
        <v>229</v>
      </c>
      <c r="C7426" s="491">
        <v>14.430000000000001</v>
      </c>
      <c r="D7426" s="492" t="s">
        <v>4090</v>
      </c>
    </row>
    <row r="7427" spans="1:4" x14ac:dyDescent="0.2">
      <c r="A7427" s="489" t="s">
        <v>9257</v>
      </c>
      <c r="B7427" s="489" t="s">
        <v>229</v>
      </c>
      <c r="C7427" s="491">
        <v>10.29</v>
      </c>
      <c r="D7427" s="492" t="s">
        <v>4090</v>
      </c>
    </row>
    <row r="7428" spans="1:4" x14ac:dyDescent="0.2">
      <c r="A7428" s="489" t="s">
        <v>9257</v>
      </c>
      <c r="B7428" s="489" t="s">
        <v>229</v>
      </c>
      <c r="C7428" s="491">
        <v>7.9600000000000009</v>
      </c>
      <c r="D7428" s="492" t="s">
        <v>4090</v>
      </c>
    </row>
    <row r="7429" spans="1:4" x14ac:dyDescent="0.2">
      <c r="A7429" s="489" t="s">
        <v>9257</v>
      </c>
      <c r="B7429" s="489" t="s">
        <v>229</v>
      </c>
      <c r="C7429" s="491">
        <v>6.1899999999999995</v>
      </c>
      <c r="D7429" s="492" t="s">
        <v>4090</v>
      </c>
    </row>
    <row r="7430" spans="1:4" x14ac:dyDescent="0.2">
      <c r="A7430" s="489" t="s">
        <v>9257</v>
      </c>
      <c r="B7430" s="489" t="s">
        <v>229</v>
      </c>
      <c r="C7430" s="491">
        <v>22.53</v>
      </c>
      <c r="D7430" s="492" t="s">
        <v>4090</v>
      </c>
    </row>
    <row r="7431" spans="1:4" x14ac:dyDescent="0.2">
      <c r="A7431" s="489" t="s">
        <v>9257</v>
      </c>
      <c r="B7431" s="489" t="s">
        <v>229</v>
      </c>
      <c r="C7431" s="491">
        <v>9.34</v>
      </c>
      <c r="D7431" s="492" t="s">
        <v>4090</v>
      </c>
    </row>
    <row r="7432" spans="1:4" x14ac:dyDescent="0.2">
      <c r="A7432" s="489" t="s">
        <v>9257</v>
      </c>
      <c r="B7432" s="489" t="s">
        <v>229</v>
      </c>
      <c r="C7432" s="491">
        <v>16.7</v>
      </c>
      <c r="D7432" s="492" t="s">
        <v>4090</v>
      </c>
    </row>
    <row r="7433" spans="1:4" x14ac:dyDescent="0.2">
      <c r="A7433" s="489" t="s">
        <v>9257</v>
      </c>
      <c r="B7433" s="489" t="s">
        <v>229</v>
      </c>
      <c r="C7433" s="491">
        <v>25.15</v>
      </c>
      <c r="D7433" s="492" t="s">
        <v>4090</v>
      </c>
    </row>
    <row r="7434" spans="1:4" x14ac:dyDescent="0.2">
      <c r="A7434" s="489" t="s">
        <v>9257</v>
      </c>
      <c r="B7434" s="489" t="s">
        <v>229</v>
      </c>
      <c r="C7434" s="491">
        <v>13.660000000000002</v>
      </c>
      <c r="D7434" s="492" t="s">
        <v>4090</v>
      </c>
    </row>
    <row r="7435" spans="1:4" x14ac:dyDescent="0.2">
      <c r="A7435" s="489" t="s">
        <v>9257</v>
      </c>
      <c r="B7435" s="489" t="s">
        <v>229</v>
      </c>
      <c r="C7435" s="491">
        <v>20.970000000000002</v>
      </c>
      <c r="D7435" s="492" t="s">
        <v>4090</v>
      </c>
    </row>
    <row r="7436" spans="1:4" x14ac:dyDescent="0.2">
      <c r="A7436" s="489" t="s">
        <v>9257</v>
      </c>
      <c r="B7436" s="489" t="s">
        <v>229</v>
      </c>
      <c r="C7436" s="491">
        <v>15.690000000000001</v>
      </c>
      <c r="D7436" s="492" t="s">
        <v>4090</v>
      </c>
    </row>
    <row r="7437" spans="1:4" x14ac:dyDescent="0.2">
      <c r="A7437" s="489" t="s">
        <v>9257</v>
      </c>
      <c r="B7437" s="489" t="s">
        <v>229</v>
      </c>
      <c r="C7437" s="491">
        <v>31.3</v>
      </c>
      <c r="D7437" s="492" t="s">
        <v>4090</v>
      </c>
    </row>
    <row r="7438" spans="1:4" x14ac:dyDescent="0.2">
      <c r="A7438" s="489" t="s">
        <v>9257</v>
      </c>
      <c r="B7438" s="489" t="s">
        <v>229</v>
      </c>
      <c r="C7438" s="491">
        <v>24.06</v>
      </c>
      <c r="D7438" s="492" t="s">
        <v>4090</v>
      </c>
    </row>
    <row r="7439" spans="1:4" x14ac:dyDescent="0.2">
      <c r="A7439" s="489" t="s">
        <v>9257</v>
      </c>
      <c r="B7439" s="489" t="s">
        <v>229</v>
      </c>
      <c r="C7439" s="491">
        <v>17.18</v>
      </c>
      <c r="D7439" s="492" t="s">
        <v>4090</v>
      </c>
    </row>
    <row r="7440" spans="1:4" x14ac:dyDescent="0.2">
      <c r="A7440" s="489" t="s">
        <v>9257</v>
      </c>
      <c r="B7440" s="489" t="s">
        <v>229</v>
      </c>
      <c r="C7440" s="491">
        <v>5.7200000000000006</v>
      </c>
      <c r="D7440" s="492" t="s">
        <v>4090</v>
      </c>
    </row>
    <row r="7441" spans="1:4" x14ac:dyDescent="0.2">
      <c r="A7441" s="489" t="s">
        <v>9257</v>
      </c>
      <c r="B7441" s="489" t="s">
        <v>229</v>
      </c>
      <c r="C7441" s="491">
        <v>28.64</v>
      </c>
      <c r="D7441" s="492" t="s">
        <v>4090</v>
      </c>
    </row>
    <row r="7442" spans="1:4" x14ac:dyDescent="0.2">
      <c r="A7442" s="489" t="s">
        <v>9257</v>
      </c>
      <c r="B7442" s="489" t="s">
        <v>229</v>
      </c>
      <c r="C7442" s="491">
        <v>33.440000000000005</v>
      </c>
      <c r="D7442" s="492" t="s">
        <v>4090</v>
      </c>
    </row>
    <row r="7443" spans="1:4" x14ac:dyDescent="0.2">
      <c r="A7443" s="489" t="s">
        <v>9257</v>
      </c>
      <c r="B7443" s="489" t="s">
        <v>229</v>
      </c>
      <c r="C7443" s="491">
        <v>8.879999999999999</v>
      </c>
      <c r="D7443" s="492" t="s">
        <v>4090</v>
      </c>
    </row>
    <row r="7444" spans="1:4" x14ac:dyDescent="0.2">
      <c r="A7444" s="489" t="s">
        <v>9257</v>
      </c>
      <c r="B7444" s="489" t="s">
        <v>229</v>
      </c>
      <c r="C7444" s="491">
        <v>4.59</v>
      </c>
      <c r="D7444" s="492" t="s">
        <v>4090</v>
      </c>
    </row>
    <row r="7445" spans="1:4" x14ac:dyDescent="0.2">
      <c r="A7445" s="489" t="s">
        <v>9257</v>
      </c>
      <c r="B7445" s="489" t="s">
        <v>229</v>
      </c>
      <c r="C7445" s="491">
        <v>5.74</v>
      </c>
      <c r="D7445" s="492" t="s">
        <v>4090</v>
      </c>
    </row>
    <row r="7446" spans="1:4" x14ac:dyDescent="0.2">
      <c r="A7446" s="489" t="s">
        <v>9257</v>
      </c>
      <c r="B7446" s="489" t="s">
        <v>229</v>
      </c>
      <c r="C7446" s="491">
        <v>13.270000000000001</v>
      </c>
      <c r="D7446" s="492" t="s">
        <v>4090</v>
      </c>
    </row>
    <row r="7447" spans="1:4" x14ac:dyDescent="0.2">
      <c r="A7447" s="489" t="s">
        <v>9257</v>
      </c>
      <c r="B7447" s="489" t="s">
        <v>229</v>
      </c>
      <c r="C7447" s="491">
        <v>16.529999999999998</v>
      </c>
      <c r="D7447" s="492" t="s">
        <v>4090</v>
      </c>
    </row>
    <row r="7448" spans="1:4" x14ac:dyDescent="0.2">
      <c r="A7448" s="489" t="s">
        <v>9257</v>
      </c>
      <c r="B7448" s="489" t="s">
        <v>229</v>
      </c>
      <c r="C7448" s="491">
        <v>44.01</v>
      </c>
      <c r="D7448" s="492" t="s">
        <v>4090</v>
      </c>
    </row>
    <row r="7449" spans="1:4" x14ac:dyDescent="0.2">
      <c r="A7449" s="489" t="s">
        <v>9257</v>
      </c>
      <c r="B7449" s="489" t="s">
        <v>229</v>
      </c>
      <c r="C7449" s="491">
        <v>25.240000000000002</v>
      </c>
      <c r="D7449" s="492" t="s">
        <v>4090</v>
      </c>
    </row>
    <row r="7450" spans="1:4" x14ac:dyDescent="0.2">
      <c r="A7450" s="489" t="s">
        <v>9257</v>
      </c>
      <c r="B7450" s="489" t="s">
        <v>229</v>
      </c>
      <c r="C7450" s="491">
        <v>103.55000000000001</v>
      </c>
      <c r="D7450" s="492" t="s">
        <v>4090</v>
      </c>
    </row>
    <row r="7451" spans="1:4" x14ac:dyDescent="0.2">
      <c r="A7451" s="489" t="s">
        <v>9257</v>
      </c>
      <c r="B7451" s="489" t="s">
        <v>229</v>
      </c>
      <c r="C7451" s="491">
        <v>85.39</v>
      </c>
      <c r="D7451" s="492" t="s">
        <v>4090</v>
      </c>
    </row>
    <row r="7452" spans="1:4" x14ac:dyDescent="0.2">
      <c r="A7452" s="489" t="s">
        <v>9257</v>
      </c>
      <c r="B7452" s="489" t="s">
        <v>229</v>
      </c>
      <c r="C7452" s="491">
        <v>30.66</v>
      </c>
      <c r="D7452" s="492" t="s">
        <v>4090</v>
      </c>
    </row>
    <row r="7453" spans="1:4" x14ac:dyDescent="0.2">
      <c r="A7453" s="489" t="s">
        <v>9257</v>
      </c>
      <c r="B7453" s="489" t="s">
        <v>229</v>
      </c>
      <c r="C7453" s="491">
        <v>47.160000000000004</v>
      </c>
      <c r="D7453" s="492" t="s">
        <v>4090</v>
      </c>
    </row>
    <row r="7454" spans="1:4" x14ac:dyDescent="0.2">
      <c r="A7454" s="489" t="s">
        <v>9257</v>
      </c>
      <c r="B7454" s="489" t="s">
        <v>229</v>
      </c>
      <c r="C7454" s="491">
        <v>20.550000000000004</v>
      </c>
      <c r="D7454" s="492" t="s">
        <v>4090</v>
      </c>
    </row>
    <row r="7455" spans="1:4" x14ac:dyDescent="0.2">
      <c r="A7455" s="489" t="s">
        <v>9257</v>
      </c>
      <c r="B7455" s="489" t="s">
        <v>229</v>
      </c>
      <c r="C7455" s="491">
        <v>18.329999999999998</v>
      </c>
      <c r="D7455" s="492" t="s">
        <v>4090</v>
      </c>
    </row>
    <row r="7456" spans="1:4" x14ac:dyDescent="0.2">
      <c r="A7456" s="489" t="s">
        <v>9257</v>
      </c>
      <c r="B7456" s="489" t="s">
        <v>229</v>
      </c>
      <c r="C7456" s="491">
        <v>41.29</v>
      </c>
      <c r="D7456" s="492" t="s">
        <v>4090</v>
      </c>
    </row>
    <row r="7457" spans="1:4" x14ac:dyDescent="0.2">
      <c r="A7457" s="489" t="s">
        <v>9257</v>
      </c>
      <c r="B7457" s="489" t="s">
        <v>229</v>
      </c>
      <c r="C7457" s="491">
        <v>11.04</v>
      </c>
      <c r="D7457" s="492" t="s">
        <v>4090</v>
      </c>
    </row>
    <row r="7458" spans="1:4" x14ac:dyDescent="0.2">
      <c r="A7458" s="489" t="s">
        <v>9257</v>
      </c>
      <c r="B7458" s="489" t="s">
        <v>229</v>
      </c>
      <c r="C7458" s="491">
        <v>24.57</v>
      </c>
      <c r="D7458" s="492" t="s">
        <v>4090</v>
      </c>
    </row>
    <row r="7459" spans="1:4" x14ac:dyDescent="0.2">
      <c r="A7459" s="489" t="s">
        <v>9257</v>
      </c>
      <c r="B7459" s="489" t="s">
        <v>229</v>
      </c>
      <c r="C7459" s="491">
        <v>52.25</v>
      </c>
      <c r="D7459" s="492" t="s">
        <v>4090</v>
      </c>
    </row>
    <row r="7460" spans="1:4" x14ac:dyDescent="0.2">
      <c r="A7460" s="489" t="s">
        <v>9257</v>
      </c>
      <c r="B7460" s="489" t="s">
        <v>229</v>
      </c>
      <c r="C7460" s="491">
        <v>85.51</v>
      </c>
      <c r="D7460" s="492" t="s">
        <v>4090</v>
      </c>
    </row>
    <row r="7461" spans="1:4" x14ac:dyDescent="0.2">
      <c r="A7461" s="489" t="s">
        <v>9257</v>
      </c>
      <c r="B7461" s="489" t="s">
        <v>229</v>
      </c>
      <c r="C7461" s="491">
        <v>12.18</v>
      </c>
      <c r="D7461" s="492" t="s">
        <v>4090</v>
      </c>
    </row>
    <row r="7462" spans="1:4" x14ac:dyDescent="0.2">
      <c r="A7462" s="489" t="s">
        <v>9257</v>
      </c>
      <c r="B7462" s="489" t="s">
        <v>229</v>
      </c>
      <c r="C7462" s="491">
        <v>215.35000000000002</v>
      </c>
      <c r="D7462" s="492" t="s">
        <v>4090</v>
      </c>
    </row>
    <row r="7463" spans="1:4" x14ac:dyDescent="0.2">
      <c r="A7463" s="489" t="s">
        <v>9257</v>
      </c>
      <c r="B7463" s="489" t="s">
        <v>229</v>
      </c>
      <c r="C7463" s="491">
        <v>6.1899999999999995</v>
      </c>
      <c r="D7463" s="492" t="s">
        <v>4090</v>
      </c>
    </row>
    <row r="7464" spans="1:4" x14ac:dyDescent="0.2">
      <c r="A7464" s="489" t="s">
        <v>9257</v>
      </c>
      <c r="B7464" s="489" t="s">
        <v>229</v>
      </c>
      <c r="C7464" s="491">
        <v>28.8</v>
      </c>
      <c r="D7464" s="492" t="s">
        <v>4090</v>
      </c>
    </row>
    <row r="7465" spans="1:4" x14ac:dyDescent="0.2">
      <c r="A7465" s="489" t="s">
        <v>9257</v>
      </c>
      <c r="B7465" s="489" t="s">
        <v>229</v>
      </c>
      <c r="C7465" s="491">
        <v>21.58</v>
      </c>
      <c r="D7465" s="492" t="s">
        <v>4090</v>
      </c>
    </row>
    <row r="7466" spans="1:4" x14ac:dyDescent="0.2">
      <c r="A7466" s="489" t="s">
        <v>9257</v>
      </c>
      <c r="B7466" s="489" t="s">
        <v>229</v>
      </c>
      <c r="C7466" s="491">
        <v>20.04</v>
      </c>
      <c r="D7466" s="492" t="s">
        <v>4090</v>
      </c>
    </row>
    <row r="7467" spans="1:4" x14ac:dyDescent="0.2">
      <c r="A7467" s="489" t="s">
        <v>9257</v>
      </c>
      <c r="B7467" s="489" t="s">
        <v>229</v>
      </c>
      <c r="C7467" s="491">
        <v>8.3000000000000007</v>
      </c>
      <c r="D7467" s="492" t="s">
        <v>4090</v>
      </c>
    </row>
    <row r="7468" spans="1:4" x14ac:dyDescent="0.2">
      <c r="A7468" s="489" t="s">
        <v>9257</v>
      </c>
      <c r="B7468" s="489" t="s">
        <v>229</v>
      </c>
      <c r="C7468" s="491">
        <v>8.3000000000000007</v>
      </c>
      <c r="D7468" s="492" t="s">
        <v>4090</v>
      </c>
    </row>
    <row r="7469" spans="1:4" x14ac:dyDescent="0.2">
      <c r="A7469" s="489" t="s">
        <v>9257</v>
      </c>
      <c r="B7469" s="489" t="s">
        <v>229</v>
      </c>
      <c r="C7469" s="491">
        <v>15.01</v>
      </c>
      <c r="D7469" s="492" t="s">
        <v>4090</v>
      </c>
    </row>
    <row r="7470" spans="1:4" x14ac:dyDescent="0.2">
      <c r="A7470" s="489" t="s">
        <v>9257</v>
      </c>
      <c r="B7470" s="489" t="s">
        <v>229</v>
      </c>
      <c r="C7470" s="491">
        <v>12.42</v>
      </c>
      <c r="D7470" s="492" t="s">
        <v>4090</v>
      </c>
    </row>
    <row r="7471" spans="1:4" x14ac:dyDescent="0.2">
      <c r="A7471" s="489" t="s">
        <v>9257</v>
      </c>
      <c r="B7471" s="489" t="s">
        <v>229</v>
      </c>
      <c r="C7471" s="491">
        <v>3.5</v>
      </c>
      <c r="D7471" s="492" t="s">
        <v>4090</v>
      </c>
    </row>
    <row r="7472" spans="1:4" x14ac:dyDescent="0.2">
      <c r="A7472" s="489" t="s">
        <v>9257</v>
      </c>
      <c r="B7472" s="489" t="s">
        <v>229</v>
      </c>
      <c r="C7472" s="491">
        <v>3.3900000000000006</v>
      </c>
      <c r="D7472" s="492" t="s">
        <v>4090</v>
      </c>
    </row>
    <row r="7473" spans="1:4" x14ac:dyDescent="0.2">
      <c r="A7473" s="489" t="s">
        <v>9257</v>
      </c>
      <c r="B7473" s="489" t="s">
        <v>229</v>
      </c>
      <c r="C7473" s="491">
        <v>0.14000000000000001</v>
      </c>
      <c r="D7473" s="492" t="s">
        <v>4090</v>
      </c>
    </row>
    <row r="7474" spans="1:4" x14ac:dyDescent="0.2">
      <c r="A7474" s="489" t="s">
        <v>9257</v>
      </c>
      <c r="B7474" s="489" t="s">
        <v>229</v>
      </c>
      <c r="C7474" s="491">
        <v>14.81</v>
      </c>
      <c r="D7474" s="492" t="s">
        <v>4090</v>
      </c>
    </row>
    <row r="7475" spans="1:4" x14ac:dyDescent="0.2">
      <c r="A7475" s="489" t="s">
        <v>9257</v>
      </c>
      <c r="B7475" s="489" t="s">
        <v>229</v>
      </c>
      <c r="C7475" s="491">
        <v>14.11</v>
      </c>
      <c r="D7475" s="492" t="s">
        <v>4090</v>
      </c>
    </row>
    <row r="7476" spans="1:4" x14ac:dyDescent="0.2">
      <c r="A7476" s="489" t="s">
        <v>9257</v>
      </c>
      <c r="B7476" s="489" t="s">
        <v>229</v>
      </c>
      <c r="C7476" s="491">
        <v>11.22</v>
      </c>
      <c r="D7476" s="492" t="s">
        <v>4090</v>
      </c>
    </row>
    <row r="7477" spans="1:4" x14ac:dyDescent="0.2">
      <c r="A7477" s="489" t="s">
        <v>9257</v>
      </c>
      <c r="B7477" s="489" t="s">
        <v>229</v>
      </c>
      <c r="C7477" s="491">
        <v>13.88</v>
      </c>
      <c r="D7477" s="492" t="s">
        <v>4090</v>
      </c>
    </row>
    <row r="7478" spans="1:4" x14ac:dyDescent="0.2">
      <c r="A7478" s="489" t="s">
        <v>9257</v>
      </c>
      <c r="B7478" s="489" t="s">
        <v>229</v>
      </c>
      <c r="C7478" s="491">
        <v>7.01</v>
      </c>
      <c r="D7478" s="492" t="s">
        <v>4090</v>
      </c>
    </row>
    <row r="7479" spans="1:4" x14ac:dyDescent="0.2">
      <c r="A7479" s="489" t="s">
        <v>9257</v>
      </c>
      <c r="B7479" s="489" t="s">
        <v>229</v>
      </c>
      <c r="C7479" s="491">
        <v>16.919999999999998</v>
      </c>
      <c r="D7479" s="492" t="s">
        <v>4090</v>
      </c>
    </row>
    <row r="7480" spans="1:4" x14ac:dyDescent="0.2">
      <c r="A7480" s="489" t="s">
        <v>9257</v>
      </c>
      <c r="B7480" s="489" t="s">
        <v>229</v>
      </c>
      <c r="C7480" s="491">
        <v>10.75</v>
      </c>
      <c r="D7480" s="492" t="s">
        <v>4090</v>
      </c>
    </row>
    <row r="7481" spans="1:4" x14ac:dyDescent="0.2">
      <c r="A7481" s="489" t="s">
        <v>9257</v>
      </c>
      <c r="B7481" s="489" t="s">
        <v>229</v>
      </c>
      <c r="C7481" s="491">
        <v>32.39</v>
      </c>
      <c r="D7481" s="492" t="s">
        <v>4090</v>
      </c>
    </row>
    <row r="7482" spans="1:4" x14ac:dyDescent="0.2">
      <c r="A7482" s="489" t="s">
        <v>9257</v>
      </c>
      <c r="B7482" s="489" t="s">
        <v>229</v>
      </c>
      <c r="C7482" s="491">
        <v>15.53</v>
      </c>
      <c r="D7482" s="492" t="s">
        <v>4090</v>
      </c>
    </row>
    <row r="7483" spans="1:4" x14ac:dyDescent="0.2">
      <c r="A7483" s="489" t="s">
        <v>9257</v>
      </c>
      <c r="B7483" s="489" t="s">
        <v>229</v>
      </c>
      <c r="C7483" s="491">
        <v>78.100000000000009</v>
      </c>
      <c r="D7483" s="492" t="s">
        <v>4090</v>
      </c>
    </row>
    <row r="7484" spans="1:4" x14ac:dyDescent="0.2">
      <c r="A7484" s="489" t="s">
        <v>9257</v>
      </c>
      <c r="B7484" s="489" t="s">
        <v>229</v>
      </c>
      <c r="C7484" s="491">
        <v>16.790000000000003</v>
      </c>
      <c r="D7484" s="492" t="s">
        <v>4090</v>
      </c>
    </row>
    <row r="7485" spans="1:4" x14ac:dyDescent="0.2">
      <c r="A7485" s="489" t="s">
        <v>9257</v>
      </c>
      <c r="B7485" s="489" t="s">
        <v>229</v>
      </c>
      <c r="C7485" s="491">
        <v>23.200000000000003</v>
      </c>
      <c r="D7485" s="492" t="s">
        <v>4090</v>
      </c>
    </row>
    <row r="7486" spans="1:4" x14ac:dyDescent="0.2">
      <c r="A7486" s="489" t="s">
        <v>9257</v>
      </c>
      <c r="B7486" s="489" t="s">
        <v>229</v>
      </c>
      <c r="C7486" s="491">
        <v>54.63000000000001</v>
      </c>
      <c r="D7486" s="492" t="s">
        <v>4090</v>
      </c>
    </row>
    <row r="7487" spans="1:4" x14ac:dyDescent="0.2">
      <c r="A7487" s="489" t="s">
        <v>9257</v>
      </c>
      <c r="B7487" s="489" t="s">
        <v>229</v>
      </c>
      <c r="C7487" s="491">
        <v>220.08999999999997</v>
      </c>
      <c r="D7487" s="492" t="s">
        <v>4090</v>
      </c>
    </row>
    <row r="7488" spans="1:4" x14ac:dyDescent="0.2">
      <c r="A7488" s="489" t="s">
        <v>9257</v>
      </c>
      <c r="B7488" s="489" t="s">
        <v>1163</v>
      </c>
      <c r="C7488" s="491">
        <v>714.58999999999992</v>
      </c>
      <c r="D7488" s="492">
        <v>33.988630136986295</v>
      </c>
    </row>
    <row r="7489" spans="1:4" x14ac:dyDescent="0.2">
      <c r="A7489" s="489" t="s">
        <v>9257</v>
      </c>
      <c r="B7489" s="489" t="s">
        <v>229</v>
      </c>
      <c r="C7489" s="491">
        <v>10.620000000000001</v>
      </c>
      <c r="D7489" s="492" t="s">
        <v>4090</v>
      </c>
    </row>
    <row r="7490" spans="1:4" x14ac:dyDescent="0.2">
      <c r="A7490" s="489" t="s">
        <v>9257</v>
      </c>
      <c r="B7490" s="489" t="s">
        <v>229</v>
      </c>
      <c r="C7490" s="491">
        <v>15.469999999999999</v>
      </c>
      <c r="D7490" s="492" t="s">
        <v>4090</v>
      </c>
    </row>
    <row r="7491" spans="1:4" x14ac:dyDescent="0.2">
      <c r="A7491" s="489" t="s">
        <v>9257</v>
      </c>
      <c r="B7491" s="489" t="s">
        <v>229</v>
      </c>
      <c r="C7491" s="491">
        <v>1.3699999999999999</v>
      </c>
      <c r="D7491" s="492" t="s">
        <v>4090</v>
      </c>
    </row>
    <row r="7492" spans="1:4" x14ac:dyDescent="0.2">
      <c r="A7492" s="489" t="s">
        <v>9257</v>
      </c>
      <c r="B7492" s="489" t="s">
        <v>229</v>
      </c>
      <c r="C7492" s="491">
        <v>41.120000000000005</v>
      </c>
      <c r="D7492" s="492" t="s">
        <v>4090</v>
      </c>
    </row>
    <row r="7493" spans="1:4" x14ac:dyDescent="0.2">
      <c r="A7493" s="489" t="s">
        <v>9257</v>
      </c>
      <c r="B7493" s="489" t="s">
        <v>229</v>
      </c>
      <c r="C7493" s="491">
        <v>16.2</v>
      </c>
      <c r="D7493" s="492" t="s">
        <v>4090</v>
      </c>
    </row>
    <row r="7494" spans="1:4" x14ac:dyDescent="0.2">
      <c r="A7494" s="489" t="s">
        <v>9257</v>
      </c>
      <c r="B7494" s="489" t="s">
        <v>229</v>
      </c>
      <c r="C7494" s="491">
        <v>12.63</v>
      </c>
      <c r="D7494" s="492" t="s">
        <v>4090</v>
      </c>
    </row>
    <row r="7495" spans="1:4" x14ac:dyDescent="0.2">
      <c r="A7495" s="489" t="s">
        <v>9257</v>
      </c>
      <c r="B7495" s="489" t="s">
        <v>229</v>
      </c>
      <c r="C7495" s="491">
        <v>63.820000000000007</v>
      </c>
      <c r="D7495" s="492" t="s">
        <v>4090</v>
      </c>
    </row>
    <row r="7496" spans="1:4" x14ac:dyDescent="0.2">
      <c r="A7496" s="489" t="s">
        <v>9257</v>
      </c>
      <c r="B7496" s="489" t="s">
        <v>229</v>
      </c>
      <c r="C7496" s="491">
        <v>12.77</v>
      </c>
      <c r="D7496" s="492" t="s">
        <v>4090</v>
      </c>
    </row>
    <row r="7497" spans="1:4" x14ac:dyDescent="0.2">
      <c r="A7497" s="489" t="s">
        <v>9257</v>
      </c>
      <c r="B7497" s="489" t="s">
        <v>229</v>
      </c>
      <c r="C7497" s="491">
        <v>4.87</v>
      </c>
      <c r="D7497" s="492" t="s">
        <v>4090</v>
      </c>
    </row>
    <row r="7498" spans="1:4" x14ac:dyDescent="0.2">
      <c r="A7498" s="489" t="s">
        <v>9257</v>
      </c>
      <c r="B7498" s="489" t="s">
        <v>229</v>
      </c>
      <c r="C7498" s="491">
        <v>12.98</v>
      </c>
      <c r="D7498" s="492" t="s">
        <v>4090</v>
      </c>
    </row>
    <row r="7499" spans="1:4" x14ac:dyDescent="0.2">
      <c r="A7499" s="489" t="s">
        <v>9257</v>
      </c>
      <c r="B7499" s="489" t="s">
        <v>229</v>
      </c>
      <c r="C7499" s="491">
        <v>8.3300000000000018</v>
      </c>
      <c r="D7499" s="492" t="s">
        <v>4090</v>
      </c>
    </row>
    <row r="7500" spans="1:4" x14ac:dyDescent="0.2">
      <c r="A7500" s="489" t="s">
        <v>9257</v>
      </c>
      <c r="B7500" s="489" t="s">
        <v>229</v>
      </c>
      <c r="C7500" s="491">
        <v>35.67</v>
      </c>
      <c r="D7500" s="492" t="s">
        <v>4090</v>
      </c>
    </row>
    <row r="7501" spans="1:4" x14ac:dyDescent="0.2">
      <c r="A7501" s="489" t="s">
        <v>9257</v>
      </c>
      <c r="B7501" s="489" t="s">
        <v>229</v>
      </c>
      <c r="C7501" s="491">
        <v>149.88000000000002</v>
      </c>
      <c r="D7501" s="492" t="s">
        <v>4090</v>
      </c>
    </row>
    <row r="7502" spans="1:4" x14ac:dyDescent="0.2">
      <c r="A7502" s="489" t="s">
        <v>9257</v>
      </c>
      <c r="B7502" s="489" t="s">
        <v>229</v>
      </c>
      <c r="C7502" s="491">
        <v>11.43</v>
      </c>
      <c r="D7502" s="492" t="s">
        <v>4090</v>
      </c>
    </row>
    <row r="7503" spans="1:4" x14ac:dyDescent="0.2">
      <c r="A7503" s="489" t="s">
        <v>9257</v>
      </c>
      <c r="B7503" s="489" t="s">
        <v>229</v>
      </c>
      <c r="C7503" s="491">
        <v>4.1700000000000008</v>
      </c>
      <c r="D7503" s="492" t="s">
        <v>4090</v>
      </c>
    </row>
    <row r="7504" spans="1:4" x14ac:dyDescent="0.2">
      <c r="A7504" s="489" t="s">
        <v>9257</v>
      </c>
      <c r="B7504" s="489" t="s">
        <v>229</v>
      </c>
      <c r="C7504" s="491">
        <v>14.68</v>
      </c>
      <c r="D7504" s="492" t="s">
        <v>4090</v>
      </c>
    </row>
    <row r="7505" spans="1:4" x14ac:dyDescent="0.2">
      <c r="A7505" s="489" t="s">
        <v>9257</v>
      </c>
      <c r="B7505" s="489" t="s">
        <v>229</v>
      </c>
      <c r="C7505" s="491">
        <v>14.49</v>
      </c>
      <c r="D7505" s="492" t="s">
        <v>4090</v>
      </c>
    </row>
    <row r="7506" spans="1:4" x14ac:dyDescent="0.2">
      <c r="A7506" s="489" t="s">
        <v>9257</v>
      </c>
      <c r="B7506" s="489" t="s">
        <v>229</v>
      </c>
      <c r="C7506" s="491">
        <v>11.81</v>
      </c>
      <c r="D7506" s="492" t="s">
        <v>4090</v>
      </c>
    </row>
    <row r="7507" spans="1:4" x14ac:dyDescent="0.2">
      <c r="A7507" s="489" t="s">
        <v>9257</v>
      </c>
      <c r="B7507" s="489" t="s">
        <v>229</v>
      </c>
      <c r="C7507" s="491">
        <v>19.760000000000002</v>
      </c>
      <c r="D7507" s="492" t="s">
        <v>4090</v>
      </c>
    </row>
    <row r="7508" spans="1:4" x14ac:dyDescent="0.2">
      <c r="A7508" s="489" t="s">
        <v>9257</v>
      </c>
      <c r="B7508" s="489" t="s">
        <v>229</v>
      </c>
      <c r="C7508" s="491">
        <v>19.82</v>
      </c>
      <c r="D7508" s="492" t="s">
        <v>4090</v>
      </c>
    </row>
    <row r="7509" spans="1:4" x14ac:dyDescent="0.2">
      <c r="A7509" s="489" t="s">
        <v>9257</v>
      </c>
      <c r="B7509" s="489" t="s">
        <v>229</v>
      </c>
      <c r="C7509" s="491">
        <v>11.280000000000001</v>
      </c>
      <c r="D7509" s="492" t="s">
        <v>4090</v>
      </c>
    </row>
    <row r="7510" spans="1:4" x14ac:dyDescent="0.2">
      <c r="A7510" s="489" t="s">
        <v>9257</v>
      </c>
      <c r="B7510" s="489" t="s">
        <v>229</v>
      </c>
      <c r="C7510" s="491">
        <v>15.990000000000002</v>
      </c>
      <c r="D7510" s="492" t="s">
        <v>4090</v>
      </c>
    </row>
    <row r="7511" spans="1:4" x14ac:dyDescent="0.2">
      <c r="A7511" s="489" t="s">
        <v>9257</v>
      </c>
      <c r="B7511" s="489" t="s">
        <v>229</v>
      </c>
      <c r="C7511" s="491">
        <v>16.260000000000002</v>
      </c>
      <c r="D7511" s="492" t="s">
        <v>4090</v>
      </c>
    </row>
    <row r="7512" spans="1:4" x14ac:dyDescent="0.2">
      <c r="A7512" s="489" t="s">
        <v>9257</v>
      </c>
      <c r="B7512" s="489" t="s">
        <v>229</v>
      </c>
      <c r="C7512" s="491">
        <v>21.130000000000003</v>
      </c>
      <c r="D7512" s="492" t="s">
        <v>4090</v>
      </c>
    </row>
    <row r="7513" spans="1:4" x14ac:dyDescent="0.2">
      <c r="A7513" s="489" t="s">
        <v>9257</v>
      </c>
      <c r="B7513" s="489" t="s">
        <v>229</v>
      </c>
      <c r="C7513" s="491">
        <v>15.2</v>
      </c>
      <c r="D7513" s="492" t="s">
        <v>4090</v>
      </c>
    </row>
    <row r="7514" spans="1:4" x14ac:dyDescent="0.2">
      <c r="A7514" s="489" t="s">
        <v>9257</v>
      </c>
      <c r="B7514" s="489" t="s">
        <v>229</v>
      </c>
      <c r="C7514" s="491">
        <v>10.870000000000001</v>
      </c>
      <c r="D7514" s="492" t="s">
        <v>4090</v>
      </c>
    </row>
    <row r="7515" spans="1:4" x14ac:dyDescent="0.2">
      <c r="A7515" s="489" t="s">
        <v>9257</v>
      </c>
      <c r="B7515" s="489" t="s">
        <v>229</v>
      </c>
      <c r="C7515" s="491">
        <v>7.43</v>
      </c>
      <c r="D7515" s="492" t="s">
        <v>4090</v>
      </c>
    </row>
    <row r="7516" spans="1:4" x14ac:dyDescent="0.2">
      <c r="A7516" s="489" t="s">
        <v>9257</v>
      </c>
      <c r="B7516" s="489" t="s">
        <v>229</v>
      </c>
      <c r="C7516" s="491">
        <v>9.5500000000000007</v>
      </c>
      <c r="D7516" s="492" t="s">
        <v>4090</v>
      </c>
    </row>
    <row r="7517" spans="1:4" x14ac:dyDescent="0.2">
      <c r="A7517" s="489" t="s">
        <v>9257</v>
      </c>
      <c r="B7517" s="489" t="s">
        <v>229</v>
      </c>
      <c r="C7517" s="491">
        <v>1.02</v>
      </c>
      <c r="D7517" s="492" t="s">
        <v>4090</v>
      </c>
    </row>
    <row r="7518" spans="1:4" x14ac:dyDescent="0.2">
      <c r="A7518" s="489" t="s">
        <v>9257</v>
      </c>
      <c r="B7518" s="489" t="s">
        <v>229</v>
      </c>
      <c r="C7518" s="491">
        <v>0.09</v>
      </c>
      <c r="D7518" s="492" t="s">
        <v>4090</v>
      </c>
    </row>
    <row r="7519" spans="1:4" x14ac:dyDescent="0.2">
      <c r="A7519" s="489" t="s">
        <v>9257</v>
      </c>
      <c r="B7519" s="489" t="s">
        <v>229</v>
      </c>
      <c r="C7519" s="491">
        <v>20.5</v>
      </c>
      <c r="D7519" s="492" t="s">
        <v>4090</v>
      </c>
    </row>
    <row r="7520" spans="1:4" x14ac:dyDescent="0.2">
      <c r="A7520" s="489" t="s">
        <v>9257</v>
      </c>
      <c r="B7520" s="489" t="s">
        <v>229</v>
      </c>
      <c r="C7520" s="491">
        <v>8.15</v>
      </c>
      <c r="D7520" s="492" t="s">
        <v>4090</v>
      </c>
    </row>
    <row r="7521" spans="1:4" x14ac:dyDescent="0.2">
      <c r="A7521" s="489" t="s">
        <v>9257</v>
      </c>
      <c r="B7521" s="489" t="s">
        <v>229</v>
      </c>
      <c r="C7521" s="491">
        <v>64.37</v>
      </c>
      <c r="D7521" s="492" t="s">
        <v>4090</v>
      </c>
    </row>
    <row r="7522" spans="1:4" x14ac:dyDescent="0.2">
      <c r="A7522" s="489" t="s">
        <v>9257</v>
      </c>
      <c r="B7522" s="489" t="s">
        <v>229</v>
      </c>
      <c r="C7522" s="491">
        <v>68.52</v>
      </c>
      <c r="D7522" s="492" t="s">
        <v>4090</v>
      </c>
    </row>
    <row r="7523" spans="1:4" x14ac:dyDescent="0.2">
      <c r="A7523" s="489" t="s">
        <v>9257</v>
      </c>
      <c r="B7523" s="489" t="s">
        <v>229</v>
      </c>
      <c r="C7523" s="491">
        <v>14.819999999999999</v>
      </c>
      <c r="D7523" s="492" t="s">
        <v>4090</v>
      </c>
    </row>
    <row r="7524" spans="1:4" x14ac:dyDescent="0.2">
      <c r="A7524" s="489" t="s">
        <v>9257</v>
      </c>
      <c r="B7524" s="489" t="s">
        <v>229</v>
      </c>
      <c r="C7524" s="491">
        <v>52.75</v>
      </c>
      <c r="D7524" s="492" t="s">
        <v>4090</v>
      </c>
    </row>
    <row r="7525" spans="1:4" x14ac:dyDescent="0.2">
      <c r="A7525" s="489" t="s">
        <v>9257</v>
      </c>
      <c r="B7525" s="489" t="s">
        <v>229</v>
      </c>
      <c r="C7525" s="491">
        <v>82.92</v>
      </c>
      <c r="D7525" s="492" t="s">
        <v>4090</v>
      </c>
    </row>
    <row r="7526" spans="1:4" x14ac:dyDescent="0.2">
      <c r="A7526" s="489" t="s">
        <v>9257</v>
      </c>
      <c r="B7526" s="489" t="s">
        <v>229</v>
      </c>
      <c r="C7526" s="491">
        <v>69.81</v>
      </c>
      <c r="D7526" s="492" t="s">
        <v>4090</v>
      </c>
    </row>
    <row r="7527" spans="1:4" x14ac:dyDescent="0.2">
      <c r="A7527" s="489" t="s">
        <v>9257</v>
      </c>
      <c r="B7527" s="489" t="s">
        <v>229</v>
      </c>
      <c r="C7527" s="491">
        <v>71.780000000000015</v>
      </c>
      <c r="D7527" s="492" t="s">
        <v>4090</v>
      </c>
    </row>
    <row r="7528" spans="1:4" x14ac:dyDescent="0.2">
      <c r="A7528" s="489" t="s">
        <v>9257</v>
      </c>
      <c r="B7528" s="489" t="s">
        <v>229</v>
      </c>
      <c r="C7528" s="491">
        <v>25.11</v>
      </c>
      <c r="D7528" s="492" t="s">
        <v>4090</v>
      </c>
    </row>
    <row r="7529" spans="1:4" x14ac:dyDescent="0.2">
      <c r="A7529" s="489" t="s">
        <v>9257</v>
      </c>
      <c r="B7529" s="489" t="s">
        <v>229</v>
      </c>
      <c r="C7529" s="491">
        <v>21.200000000000003</v>
      </c>
      <c r="D7529" s="492" t="s">
        <v>4090</v>
      </c>
    </row>
    <row r="7530" spans="1:4" x14ac:dyDescent="0.2">
      <c r="A7530" s="489" t="s">
        <v>9257</v>
      </c>
      <c r="B7530" s="489" t="s">
        <v>229</v>
      </c>
      <c r="C7530" s="491">
        <v>21</v>
      </c>
      <c r="D7530" s="492" t="s">
        <v>4090</v>
      </c>
    </row>
    <row r="7531" spans="1:4" x14ac:dyDescent="0.2">
      <c r="A7531" s="489" t="s">
        <v>9257</v>
      </c>
      <c r="B7531" s="489" t="s">
        <v>229</v>
      </c>
      <c r="C7531" s="491">
        <v>9.1999999999999993</v>
      </c>
      <c r="D7531" s="492" t="s">
        <v>4090</v>
      </c>
    </row>
    <row r="7532" spans="1:4" x14ac:dyDescent="0.2">
      <c r="A7532" s="489" t="s">
        <v>9257</v>
      </c>
      <c r="B7532" s="489" t="s">
        <v>229</v>
      </c>
      <c r="C7532" s="491">
        <v>21.02</v>
      </c>
      <c r="D7532" s="492" t="s">
        <v>4090</v>
      </c>
    </row>
    <row r="7533" spans="1:4" x14ac:dyDescent="0.2">
      <c r="A7533" s="489" t="s">
        <v>9257</v>
      </c>
      <c r="B7533" s="489" t="s">
        <v>229</v>
      </c>
      <c r="C7533" s="491">
        <v>13.8</v>
      </c>
      <c r="D7533" s="492" t="s">
        <v>4090</v>
      </c>
    </row>
    <row r="7534" spans="1:4" x14ac:dyDescent="0.2">
      <c r="A7534" s="489" t="s">
        <v>9257</v>
      </c>
      <c r="B7534" s="489" t="s">
        <v>229</v>
      </c>
      <c r="C7534" s="491">
        <v>29.189999999999998</v>
      </c>
      <c r="D7534" s="492" t="s">
        <v>4090</v>
      </c>
    </row>
    <row r="7535" spans="1:4" x14ac:dyDescent="0.2">
      <c r="A7535" s="489" t="s">
        <v>9257</v>
      </c>
      <c r="B7535" s="489" t="s">
        <v>229</v>
      </c>
      <c r="C7535" s="491">
        <v>31.23</v>
      </c>
      <c r="D7535" s="492" t="s">
        <v>4090</v>
      </c>
    </row>
    <row r="7536" spans="1:4" x14ac:dyDescent="0.2">
      <c r="A7536" s="489" t="s">
        <v>9257</v>
      </c>
      <c r="B7536" s="489" t="s">
        <v>229</v>
      </c>
      <c r="C7536" s="491">
        <v>60.810000000000009</v>
      </c>
      <c r="D7536" s="492" t="s">
        <v>4090</v>
      </c>
    </row>
    <row r="7537" spans="1:4" x14ac:dyDescent="0.2">
      <c r="A7537" s="489" t="s">
        <v>9257</v>
      </c>
      <c r="B7537" s="489" t="s">
        <v>229</v>
      </c>
      <c r="C7537" s="491">
        <v>6.63</v>
      </c>
      <c r="D7537" s="492" t="s">
        <v>4090</v>
      </c>
    </row>
    <row r="7538" spans="1:4" x14ac:dyDescent="0.2">
      <c r="A7538" s="489" t="s">
        <v>9257</v>
      </c>
      <c r="B7538" s="489" t="s">
        <v>229</v>
      </c>
      <c r="C7538" s="491">
        <v>38.94</v>
      </c>
      <c r="D7538" s="492" t="s">
        <v>4090</v>
      </c>
    </row>
    <row r="7539" spans="1:4" x14ac:dyDescent="0.2">
      <c r="A7539" s="489" t="s">
        <v>9257</v>
      </c>
      <c r="B7539" s="489" t="s">
        <v>229</v>
      </c>
      <c r="C7539" s="491">
        <v>63.399999999999991</v>
      </c>
      <c r="D7539" s="492" t="s">
        <v>4090</v>
      </c>
    </row>
    <row r="7540" spans="1:4" x14ac:dyDescent="0.2">
      <c r="A7540" s="489" t="s">
        <v>9257</v>
      </c>
      <c r="B7540" s="489" t="s">
        <v>229</v>
      </c>
      <c r="C7540" s="491">
        <v>19.309999999999999</v>
      </c>
      <c r="D7540" s="492" t="s">
        <v>4090</v>
      </c>
    </row>
    <row r="7541" spans="1:4" x14ac:dyDescent="0.2">
      <c r="A7541" s="489" t="s">
        <v>9257</v>
      </c>
      <c r="B7541" s="489" t="s">
        <v>229</v>
      </c>
      <c r="C7541" s="491">
        <v>40.930000000000007</v>
      </c>
      <c r="D7541" s="492" t="s">
        <v>4090</v>
      </c>
    </row>
    <row r="7542" spans="1:4" x14ac:dyDescent="0.2">
      <c r="A7542" s="489" t="s">
        <v>9257</v>
      </c>
      <c r="B7542" s="489" t="s">
        <v>229</v>
      </c>
      <c r="C7542" s="491">
        <v>30.47</v>
      </c>
      <c r="D7542" s="492" t="s">
        <v>4090</v>
      </c>
    </row>
    <row r="7543" spans="1:4" x14ac:dyDescent="0.2">
      <c r="A7543" s="489" t="s">
        <v>9257</v>
      </c>
      <c r="B7543" s="489" t="s">
        <v>229</v>
      </c>
      <c r="C7543" s="491">
        <v>32.25</v>
      </c>
      <c r="D7543" s="492" t="s">
        <v>4090</v>
      </c>
    </row>
    <row r="7544" spans="1:4" x14ac:dyDescent="0.2">
      <c r="A7544" s="489" t="s">
        <v>9257</v>
      </c>
      <c r="B7544" s="489" t="s">
        <v>229</v>
      </c>
      <c r="C7544" s="491">
        <v>13.360000000000003</v>
      </c>
      <c r="D7544" s="492" t="s">
        <v>4090</v>
      </c>
    </row>
    <row r="7545" spans="1:4" x14ac:dyDescent="0.2">
      <c r="A7545" s="489" t="s">
        <v>9257</v>
      </c>
      <c r="B7545" s="489" t="s">
        <v>229</v>
      </c>
      <c r="C7545" s="491">
        <v>9.2099999999999991</v>
      </c>
      <c r="D7545" s="492" t="s">
        <v>4090</v>
      </c>
    </row>
    <row r="7546" spans="1:4" x14ac:dyDescent="0.2">
      <c r="A7546" s="489" t="s">
        <v>9257</v>
      </c>
      <c r="B7546" s="489" t="s">
        <v>229</v>
      </c>
      <c r="C7546" s="491">
        <v>41.870000000000005</v>
      </c>
      <c r="D7546" s="492" t="s">
        <v>4090</v>
      </c>
    </row>
    <row r="7547" spans="1:4" x14ac:dyDescent="0.2">
      <c r="A7547" s="489" t="s">
        <v>9257</v>
      </c>
      <c r="B7547" s="489" t="s">
        <v>229</v>
      </c>
      <c r="C7547" s="491">
        <v>5.7100000000000009</v>
      </c>
      <c r="D7547" s="492" t="s">
        <v>4090</v>
      </c>
    </row>
    <row r="7548" spans="1:4" x14ac:dyDescent="0.2">
      <c r="A7548" s="489" t="s">
        <v>9257</v>
      </c>
      <c r="B7548" s="489" t="s">
        <v>229</v>
      </c>
      <c r="C7548" s="491">
        <v>101.01</v>
      </c>
      <c r="D7548" s="492" t="s">
        <v>4090</v>
      </c>
    </row>
    <row r="7549" spans="1:4" x14ac:dyDescent="0.2">
      <c r="A7549" s="489" t="s">
        <v>9257</v>
      </c>
      <c r="B7549" s="489" t="s">
        <v>229</v>
      </c>
      <c r="C7549" s="491">
        <v>0.26</v>
      </c>
      <c r="D7549" s="492" t="s">
        <v>4090</v>
      </c>
    </row>
    <row r="7550" spans="1:4" x14ac:dyDescent="0.2">
      <c r="A7550" s="489" t="s">
        <v>9257</v>
      </c>
      <c r="B7550" s="489" t="s">
        <v>229</v>
      </c>
      <c r="C7550" s="491">
        <v>7.5</v>
      </c>
      <c r="D7550" s="492" t="s">
        <v>4090</v>
      </c>
    </row>
    <row r="7551" spans="1:4" x14ac:dyDescent="0.2">
      <c r="A7551" s="489" t="s">
        <v>9257</v>
      </c>
      <c r="B7551" s="489" t="s">
        <v>229</v>
      </c>
      <c r="C7551" s="491">
        <v>6.8000000000000007</v>
      </c>
      <c r="D7551" s="492" t="s">
        <v>4090</v>
      </c>
    </row>
    <row r="7552" spans="1:4" x14ac:dyDescent="0.2">
      <c r="A7552" s="489" t="s">
        <v>9257</v>
      </c>
      <c r="B7552" s="489" t="s">
        <v>229</v>
      </c>
      <c r="C7552" s="491">
        <v>40.74</v>
      </c>
      <c r="D7552" s="492" t="s">
        <v>4090</v>
      </c>
    </row>
    <row r="7553" spans="1:4" x14ac:dyDescent="0.2">
      <c r="A7553" s="489" t="s">
        <v>9257</v>
      </c>
      <c r="B7553" s="489" t="s">
        <v>229</v>
      </c>
      <c r="C7553" s="491">
        <v>28.509999999999998</v>
      </c>
      <c r="D7553" s="492" t="s">
        <v>4090</v>
      </c>
    </row>
    <row r="7554" spans="1:4" x14ac:dyDescent="0.2">
      <c r="A7554" s="489" t="s">
        <v>9257</v>
      </c>
      <c r="B7554" s="489" t="s">
        <v>229</v>
      </c>
      <c r="C7554" s="491">
        <v>8.02</v>
      </c>
      <c r="D7554" s="492" t="s">
        <v>4090</v>
      </c>
    </row>
    <row r="7555" spans="1:4" x14ac:dyDescent="0.2">
      <c r="A7555" s="489" t="s">
        <v>9257</v>
      </c>
      <c r="B7555" s="489" t="s">
        <v>229</v>
      </c>
      <c r="C7555" s="491">
        <v>19</v>
      </c>
      <c r="D7555" s="492" t="s">
        <v>4090</v>
      </c>
    </row>
    <row r="7556" spans="1:4" x14ac:dyDescent="0.2">
      <c r="A7556" s="489" t="s">
        <v>9257</v>
      </c>
      <c r="B7556" s="489" t="s">
        <v>229</v>
      </c>
      <c r="C7556" s="491">
        <v>18.970000000000002</v>
      </c>
      <c r="D7556" s="492" t="s">
        <v>4090</v>
      </c>
    </row>
    <row r="7557" spans="1:4" x14ac:dyDescent="0.2">
      <c r="A7557" s="489" t="s">
        <v>9257</v>
      </c>
      <c r="B7557" s="489" t="s">
        <v>229</v>
      </c>
      <c r="C7557" s="491">
        <v>8.52</v>
      </c>
      <c r="D7557" s="492" t="s">
        <v>4090</v>
      </c>
    </row>
    <row r="7558" spans="1:4" x14ac:dyDescent="0.2">
      <c r="A7558" s="489" t="s">
        <v>9257</v>
      </c>
      <c r="B7558" s="489" t="s">
        <v>229</v>
      </c>
      <c r="C7558" s="491">
        <v>9.17</v>
      </c>
      <c r="D7558" s="492" t="s">
        <v>4090</v>
      </c>
    </row>
    <row r="7559" spans="1:4" x14ac:dyDescent="0.2">
      <c r="A7559" s="489" t="s">
        <v>9257</v>
      </c>
      <c r="B7559" s="489" t="s">
        <v>229</v>
      </c>
      <c r="C7559" s="491">
        <v>19.34</v>
      </c>
      <c r="D7559" s="492" t="s">
        <v>4090</v>
      </c>
    </row>
    <row r="7560" spans="1:4" x14ac:dyDescent="0.2">
      <c r="A7560" s="489" t="s">
        <v>9257</v>
      </c>
      <c r="B7560" s="489" t="s">
        <v>229</v>
      </c>
      <c r="C7560" s="491">
        <v>45.51</v>
      </c>
      <c r="D7560" s="492" t="s">
        <v>4090</v>
      </c>
    </row>
    <row r="7561" spans="1:4" x14ac:dyDescent="0.2">
      <c r="A7561" s="489" t="s">
        <v>9257</v>
      </c>
      <c r="B7561" s="489" t="s">
        <v>229</v>
      </c>
      <c r="C7561" s="491">
        <v>11.059999999999999</v>
      </c>
      <c r="D7561" s="492" t="s">
        <v>4090</v>
      </c>
    </row>
    <row r="7562" spans="1:4" x14ac:dyDescent="0.2">
      <c r="A7562" s="489" t="s">
        <v>9257</v>
      </c>
      <c r="B7562" s="489" t="s">
        <v>229</v>
      </c>
      <c r="C7562" s="491">
        <v>6.7200000000000006</v>
      </c>
      <c r="D7562" s="492" t="s">
        <v>4090</v>
      </c>
    </row>
    <row r="7563" spans="1:4" x14ac:dyDescent="0.2">
      <c r="A7563" s="489" t="s">
        <v>9257</v>
      </c>
      <c r="B7563" s="489" t="s">
        <v>229</v>
      </c>
      <c r="C7563" s="491">
        <v>24.7</v>
      </c>
      <c r="D7563" s="492" t="s">
        <v>4090</v>
      </c>
    </row>
    <row r="7564" spans="1:4" x14ac:dyDescent="0.2">
      <c r="A7564" s="489" t="s">
        <v>9257</v>
      </c>
      <c r="B7564" s="489" t="s">
        <v>229</v>
      </c>
      <c r="C7564" s="491">
        <v>15.2</v>
      </c>
      <c r="D7564" s="492" t="s">
        <v>4090</v>
      </c>
    </row>
    <row r="7565" spans="1:4" x14ac:dyDescent="0.2">
      <c r="A7565" s="489" t="s">
        <v>9257</v>
      </c>
      <c r="B7565" s="489" t="s">
        <v>229</v>
      </c>
      <c r="C7565" s="491">
        <v>10.89</v>
      </c>
      <c r="D7565" s="492" t="s">
        <v>4090</v>
      </c>
    </row>
    <row r="7566" spans="1:4" x14ac:dyDescent="0.2">
      <c r="A7566" s="489" t="s">
        <v>9257</v>
      </c>
      <c r="B7566" s="489" t="s">
        <v>229</v>
      </c>
      <c r="C7566" s="491">
        <v>22.390000000000004</v>
      </c>
      <c r="D7566" s="492" t="s">
        <v>4090</v>
      </c>
    </row>
    <row r="7567" spans="1:4" x14ac:dyDescent="0.2">
      <c r="A7567" s="489" t="s">
        <v>9257</v>
      </c>
      <c r="B7567" s="489" t="s">
        <v>229</v>
      </c>
      <c r="C7567" s="491">
        <v>33.900000000000006</v>
      </c>
      <c r="D7567" s="492" t="s">
        <v>4090</v>
      </c>
    </row>
    <row r="7568" spans="1:4" x14ac:dyDescent="0.2">
      <c r="A7568" s="489" t="s">
        <v>9257</v>
      </c>
      <c r="B7568" s="489" t="s">
        <v>229</v>
      </c>
      <c r="C7568" s="491">
        <v>9.61</v>
      </c>
      <c r="D7568" s="492" t="s">
        <v>4090</v>
      </c>
    </row>
    <row r="7569" spans="1:4" x14ac:dyDescent="0.2">
      <c r="A7569" s="489" t="s">
        <v>9257</v>
      </c>
      <c r="B7569" s="489" t="s">
        <v>229</v>
      </c>
      <c r="C7569" s="491">
        <v>28.64</v>
      </c>
      <c r="D7569" s="492" t="s">
        <v>4090</v>
      </c>
    </row>
    <row r="7570" spans="1:4" x14ac:dyDescent="0.2">
      <c r="A7570" s="489" t="s">
        <v>9257</v>
      </c>
      <c r="B7570" s="489" t="s">
        <v>229</v>
      </c>
      <c r="C7570" s="491">
        <v>8.59</v>
      </c>
      <c r="D7570" s="492" t="s">
        <v>4090</v>
      </c>
    </row>
    <row r="7571" spans="1:4" x14ac:dyDescent="0.2">
      <c r="A7571" s="489" t="s">
        <v>9257</v>
      </c>
      <c r="B7571" s="489" t="s">
        <v>229</v>
      </c>
      <c r="C7571" s="491">
        <v>93.220000000000013</v>
      </c>
      <c r="D7571" s="492" t="s">
        <v>4090</v>
      </c>
    </row>
    <row r="7572" spans="1:4" x14ac:dyDescent="0.2">
      <c r="A7572" s="489" t="s">
        <v>9257</v>
      </c>
      <c r="B7572" s="489" t="s">
        <v>229</v>
      </c>
      <c r="C7572" s="491">
        <v>9.93</v>
      </c>
      <c r="D7572" s="492" t="s">
        <v>4090</v>
      </c>
    </row>
    <row r="7573" spans="1:4" x14ac:dyDescent="0.2">
      <c r="A7573" s="489" t="s">
        <v>9257</v>
      </c>
      <c r="B7573" s="489" t="s">
        <v>229</v>
      </c>
      <c r="C7573" s="491">
        <v>6.8000000000000007</v>
      </c>
      <c r="D7573" s="492" t="s">
        <v>4090</v>
      </c>
    </row>
    <row r="7574" spans="1:4" x14ac:dyDescent="0.2">
      <c r="A7574" s="489" t="s">
        <v>9257</v>
      </c>
      <c r="B7574" s="489" t="s">
        <v>229</v>
      </c>
      <c r="C7574" s="491">
        <v>12.71</v>
      </c>
      <c r="D7574" s="492" t="s">
        <v>4090</v>
      </c>
    </row>
    <row r="7575" spans="1:4" x14ac:dyDescent="0.2">
      <c r="A7575" s="489" t="s">
        <v>9257</v>
      </c>
      <c r="B7575" s="489" t="s">
        <v>229</v>
      </c>
      <c r="C7575" s="491">
        <v>8.0900000000000016</v>
      </c>
      <c r="D7575" s="492" t="s">
        <v>4090</v>
      </c>
    </row>
    <row r="7576" spans="1:4" x14ac:dyDescent="0.2">
      <c r="A7576" s="489" t="s">
        <v>9257</v>
      </c>
      <c r="B7576" s="489" t="s">
        <v>229</v>
      </c>
      <c r="C7576" s="491">
        <v>9.1499999999999986</v>
      </c>
      <c r="D7576" s="492" t="s">
        <v>4090</v>
      </c>
    </row>
    <row r="7577" spans="1:4" x14ac:dyDescent="0.2">
      <c r="A7577" s="489" t="s">
        <v>9257</v>
      </c>
      <c r="B7577" s="489" t="s">
        <v>229</v>
      </c>
      <c r="C7577" s="491">
        <v>17.12</v>
      </c>
      <c r="D7577" s="492" t="s">
        <v>4090</v>
      </c>
    </row>
    <row r="7578" spans="1:4" x14ac:dyDescent="0.2">
      <c r="A7578" s="489" t="s">
        <v>9257</v>
      </c>
      <c r="B7578" s="489" t="s">
        <v>229</v>
      </c>
      <c r="C7578" s="491">
        <v>25.500000000000004</v>
      </c>
      <c r="D7578" s="492" t="s">
        <v>4090</v>
      </c>
    </row>
    <row r="7579" spans="1:4" x14ac:dyDescent="0.2">
      <c r="A7579" s="489" t="s">
        <v>9257</v>
      </c>
      <c r="B7579" s="489" t="s">
        <v>229</v>
      </c>
      <c r="C7579" s="491">
        <v>27.680000000000003</v>
      </c>
      <c r="D7579" s="492" t="s">
        <v>4090</v>
      </c>
    </row>
    <row r="7580" spans="1:4" x14ac:dyDescent="0.2">
      <c r="A7580" s="489" t="s">
        <v>9257</v>
      </c>
      <c r="B7580" s="489" t="s">
        <v>229</v>
      </c>
      <c r="C7580" s="491">
        <v>18.18</v>
      </c>
      <c r="D7580" s="492" t="s">
        <v>4090</v>
      </c>
    </row>
    <row r="7581" spans="1:4" x14ac:dyDescent="0.2">
      <c r="A7581" s="489" t="s">
        <v>9257</v>
      </c>
      <c r="B7581" s="489" t="s">
        <v>229</v>
      </c>
      <c r="C7581" s="491">
        <v>20.550000000000004</v>
      </c>
      <c r="D7581" s="492" t="s">
        <v>4090</v>
      </c>
    </row>
    <row r="7582" spans="1:4" x14ac:dyDescent="0.2">
      <c r="A7582" s="489" t="s">
        <v>9257</v>
      </c>
      <c r="B7582" s="489" t="s">
        <v>229</v>
      </c>
      <c r="C7582" s="491">
        <v>16.64</v>
      </c>
      <c r="D7582" s="492" t="s">
        <v>4090</v>
      </c>
    </row>
    <row r="7583" spans="1:4" x14ac:dyDescent="0.2">
      <c r="A7583" s="489" t="s">
        <v>9257</v>
      </c>
      <c r="B7583" s="489" t="s">
        <v>229</v>
      </c>
      <c r="C7583" s="491">
        <v>17</v>
      </c>
      <c r="D7583" s="492" t="s">
        <v>4090</v>
      </c>
    </row>
    <row r="7584" spans="1:4" x14ac:dyDescent="0.2">
      <c r="A7584" s="489" t="s">
        <v>9257</v>
      </c>
      <c r="B7584" s="489" t="s">
        <v>229</v>
      </c>
      <c r="C7584" s="491">
        <v>16.86</v>
      </c>
      <c r="D7584" s="492" t="s">
        <v>4090</v>
      </c>
    </row>
    <row r="7585" spans="1:4" x14ac:dyDescent="0.2">
      <c r="A7585" s="489" t="s">
        <v>9257</v>
      </c>
      <c r="B7585" s="489" t="s">
        <v>229</v>
      </c>
      <c r="C7585" s="491">
        <v>28.33</v>
      </c>
      <c r="D7585" s="492" t="s">
        <v>4090</v>
      </c>
    </row>
    <row r="7586" spans="1:4" x14ac:dyDescent="0.2">
      <c r="A7586" s="489" t="s">
        <v>9257</v>
      </c>
      <c r="B7586" s="489" t="s">
        <v>229</v>
      </c>
      <c r="C7586" s="491">
        <v>19.920000000000002</v>
      </c>
      <c r="D7586" s="492" t="s">
        <v>4090</v>
      </c>
    </row>
    <row r="7587" spans="1:4" x14ac:dyDescent="0.2">
      <c r="A7587" s="489" t="s">
        <v>9257</v>
      </c>
      <c r="B7587" s="489" t="s">
        <v>229</v>
      </c>
      <c r="C7587" s="491">
        <v>50.27</v>
      </c>
      <c r="D7587" s="492" t="s">
        <v>4090</v>
      </c>
    </row>
    <row r="7588" spans="1:4" x14ac:dyDescent="0.2">
      <c r="A7588" s="489" t="s">
        <v>9257</v>
      </c>
      <c r="B7588" s="489" t="s">
        <v>229</v>
      </c>
      <c r="C7588" s="491">
        <v>8.61</v>
      </c>
      <c r="D7588" s="492" t="s">
        <v>4090</v>
      </c>
    </row>
    <row r="7589" spans="1:4" x14ac:dyDescent="0.2">
      <c r="A7589" s="489" t="s">
        <v>9257</v>
      </c>
      <c r="B7589" s="489" t="s">
        <v>229</v>
      </c>
      <c r="C7589" s="491">
        <v>49.84</v>
      </c>
      <c r="D7589" s="492" t="s">
        <v>4090</v>
      </c>
    </row>
    <row r="7590" spans="1:4" x14ac:dyDescent="0.2">
      <c r="A7590" s="489" t="s">
        <v>9257</v>
      </c>
      <c r="B7590" s="489" t="s">
        <v>229</v>
      </c>
      <c r="C7590" s="491">
        <v>13.53</v>
      </c>
      <c r="D7590" s="492" t="s">
        <v>4090</v>
      </c>
    </row>
    <row r="7591" spans="1:4" x14ac:dyDescent="0.2">
      <c r="A7591" s="489" t="s">
        <v>9257</v>
      </c>
      <c r="B7591" s="489" t="s">
        <v>229</v>
      </c>
      <c r="C7591" s="491">
        <v>41.02</v>
      </c>
      <c r="D7591" s="492" t="s">
        <v>4090</v>
      </c>
    </row>
    <row r="7592" spans="1:4" x14ac:dyDescent="0.2">
      <c r="A7592" s="489" t="s">
        <v>9257</v>
      </c>
      <c r="B7592" s="489" t="s">
        <v>229</v>
      </c>
      <c r="C7592" s="491">
        <v>26.77</v>
      </c>
      <c r="D7592" s="492" t="s">
        <v>4090</v>
      </c>
    </row>
    <row r="7593" spans="1:4" x14ac:dyDescent="0.2">
      <c r="A7593" s="489" t="s">
        <v>9257</v>
      </c>
      <c r="B7593" s="489" t="s">
        <v>229</v>
      </c>
      <c r="C7593" s="491">
        <v>24.36</v>
      </c>
      <c r="D7593" s="492" t="s">
        <v>4090</v>
      </c>
    </row>
    <row r="7594" spans="1:4" x14ac:dyDescent="0.2">
      <c r="A7594" s="489" t="s">
        <v>9257</v>
      </c>
      <c r="B7594" s="489" t="s">
        <v>229</v>
      </c>
      <c r="C7594" s="491">
        <v>31.990000000000002</v>
      </c>
      <c r="D7594" s="492" t="s">
        <v>4090</v>
      </c>
    </row>
    <row r="7595" spans="1:4" x14ac:dyDescent="0.2">
      <c r="A7595" s="489" t="s">
        <v>9257</v>
      </c>
      <c r="B7595" s="489" t="s">
        <v>229</v>
      </c>
      <c r="C7595" s="491">
        <v>59.17</v>
      </c>
      <c r="D7595" s="492" t="s">
        <v>4090</v>
      </c>
    </row>
    <row r="7596" spans="1:4" x14ac:dyDescent="0.2">
      <c r="A7596" s="489" t="s">
        <v>9257</v>
      </c>
      <c r="B7596" s="489" t="s">
        <v>229</v>
      </c>
      <c r="C7596" s="491">
        <v>98.3</v>
      </c>
      <c r="D7596" s="492" t="s">
        <v>4090</v>
      </c>
    </row>
    <row r="7597" spans="1:4" x14ac:dyDescent="0.2">
      <c r="A7597" s="489" t="s">
        <v>9257</v>
      </c>
      <c r="B7597" s="489" t="s">
        <v>229</v>
      </c>
      <c r="C7597" s="491">
        <v>106.75</v>
      </c>
      <c r="D7597" s="492" t="s">
        <v>4090</v>
      </c>
    </row>
    <row r="7598" spans="1:4" x14ac:dyDescent="0.2">
      <c r="A7598" s="489" t="s">
        <v>9257</v>
      </c>
      <c r="B7598" s="489" t="s">
        <v>229</v>
      </c>
      <c r="C7598" s="491">
        <v>37.81</v>
      </c>
      <c r="D7598" s="492" t="s">
        <v>4090</v>
      </c>
    </row>
    <row r="7599" spans="1:4" x14ac:dyDescent="0.2">
      <c r="A7599" s="489" t="s">
        <v>9257</v>
      </c>
      <c r="B7599" s="489" t="s">
        <v>229</v>
      </c>
      <c r="C7599" s="491">
        <v>51.7</v>
      </c>
      <c r="D7599" s="492" t="s">
        <v>4090</v>
      </c>
    </row>
    <row r="7600" spans="1:4" x14ac:dyDescent="0.2">
      <c r="A7600" s="489" t="s">
        <v>9257</v>
      </c>
      <c r="B7600" s="489" t="s">
        <v>229</v>
      </c>
      <c r="C7600" s="491">
        <v>8.3500000000000014</v>
      </c>
      <c r="D7600" s="492" t="s">
        <v>4090</v>
      </c>
    </row>
    <row r="7601" spans="1:4" x14ac:dyDescent="0.2">
      <c r="A7601" s="489" t="s">
        <v>9257</v>
      </c>
      <c r="B7601" s="489" t="s">
        <v>229</v>
      </c>
      <c r="C7601" s="491">
        <v>5.75</v>
      </c>
      <c r="D7601" s="492" t="s">
        <v>4090</v>
      </c>
    </row>
    <row r="7602" spans="1:4" x14ac:dyDescent="0.2">
      <c r="A7602" s="489" t="s">
        <v>9257</v>
      </c>
      <c r="B7602" s="489" t="s">
        <v>229</v>
      </c>
      <c r="C7602" s="491">
        <v>16.18</v>
      </c>
      <c r="D7602" s="492" t="s">
        <v>4090</v>
      </c>
    </row>
    <row r="7603" spans="1:4" x14ac:dyDescent="0.2">
      <c r="A7603" s="489" t="s">
        <v>9257</v>
      </c>
      <c r="B7603" s="489" t="s">
        <v>229</v>
      </c>
      <c r="C7603" s="491">
        <v>26.099999999999998</v>
      </c>
      <c r="D7603" s="492" t="s">
        <v>4090</v>
      </c>
    </row>
    <row r="7604" spans="1:4" x14ac:dyDescent="0.2">
      <c r="A7604" s="489" t="s">
        <v>9257</v>
      </c>
      <c r="B7604" s="489" t="s">
        <v>229</v>
      </c>
      <c r="C7604" s="491">
        <v>12.73</v>
      </c>
      <c r="D7604" s="492" t="s">
        <v>4090</v>
      </c>
    </row>
    <row r="7605" spans="1:4" x14ac:dyDescent="0.2">
      <c r="A7605" s="489" t="s">
        <v>9257</v>
      </c>
      <c r="B7605" s="489" t="s">
        <v>229</v>
      </c>
      <c r="C7605" s="491">
        <v>8.7799999999999994</v>
      </c>
      <c r="D7605" s="492" t="s">
        <v>4090</v>
      </c>
    </row>
    <row r="7606" spans="1:4" x14ac:dyDescent="0.2">
      <c r="A7606" s="489" t="s">
        <v>9257</v>
      </c>
      <c r="B7606" s="489" t="s">
        <v>229</v>
      </c>
      <c r="C7606" s="491">
        <v>7.94</v>
      </c>
      <c r="D7606" s="492" t="s">
        <v>4090</v>
      </c>
    </row>
    <row r="7607" spans="1:4" x14ac:dyDescent="0.2">
      <c r="A7607" s="489" t="s">
        <v>9257</v>
      </c>
      <c r="B7607" s="489" t="s">
        <v>229</v>
      </c>
      <c r="C7607" s="491">
        <v>6.62</v>
      </c>
      <c r="D7607" s="492" t="s">
        <v>4090</v>
      </c>
    </row>
    <row r="7608" spans="1:4" x14ac:dyDescent="0.2">
      <c r="A7608" s="489" t="s">
        <v>9257</v>
      </c>
      <c r="B7608" s="489" t="s">
        <v>229</v>
      </c>
      <c r="C7608" s="491">
        <v>4</v>
      </c>
      <c r="D7608" s="492" t="s">
        <v>4090</v>
      </c>
    </row>
    <row r="7609" spans="1:4" x14ac:dyDescent="0.2">
      <c r="A7609" s="489" t="s">
        <v>9257</v>
      </c>
      <c r="B7609" s="489" t="s">
        <v>229</v>
      </c>
      <c r="C7609" s="491">
        <v>11.54</v>
      </c>
      <c r="D7609" s="492" t="s">
        <v>4090</v>
      </c>
    </row>
    <row r="7610" spans="1:4" x14ac:dyDescent="0.2">
      <c r="A7610" s="489" t="s">
        <v>9257</v>
      </c>
      <c r="B7610" s="489" t="s">
        <v>229</v>
      </c>
      <c r="C7610" s="491">
        <v>10.170000000000002</v>
      </c>
      <c r="D7610" s="492" t="s">
        <v>4090</v>
      </c>
    </row>
    <row r="7611" spans="1:4" x14ac:dyDescent="0.2">
      <c r="A7611" s="489" t="s">
        <v>9257</v>
      </c>
      <c r="B7611" s="489" t="s">
        <v>229</v>
      </c>
      <c r="C7611" s="491">
        <v>35.04</v>
      </c>
      <c r="D7611" s="492" t="s">
        <v>4090</v>
      </c>
    </row>
    <row r="7612" spans="1:4" x14ac:dyDescent="0.2">
      <c r="A7612" s="489" t="s">
        <v>9257</v>
      </c>
      <c r="B7612" s="489" t="s">
        <v>229</v>
      </c>
      <c r="C7612" s="491">
        <v>24.66</v>
      </c>
      <c r="D7612" s="492" t="s">
        <v>4090</v>
      </c>
    </row>
    <row r="7613" spans="1:4" x14ac:dyDescent="0.2">
      <c r="A7613" s="489" t="s">
        <v>9257</v>
      </c>
      <c r="B7613" s="489" t="s">
        <v>229</v>
      </c>
      <c r="C7613" s="491">
        <v>15.64</v>
      </c>
      <c r="D7613" s="492" t="s">
        <v>4090</v>
      </c>
    </row>
    <row r="7614" spans="1:4" x14ac:dyDescent="0.2">
      <c r="A7614" s="489" t="s">
        <v>9257</v>
      </c>
      <c r="B7614" s="489" t="s">
        <v>229</v>
      </c>
      <c r="C7614" s="491">
        <v>17</v>
      </c>
      <c r="D7614" s="492" t="s">
        <v>4090</v>
      </c>
    </row>
    <row r="7615" spans="1:4" x14ac:dyDescent="0.2">
      <c r="A7615" s="489" t="s">
        <v>9257</v>
      </c>
      <c r="B7615" s="489" t="s">
        <v>229</v>
      </c>
      <c r="C7615" s="491">
        <v>10.37</v>
      </c>
      <c r="D7615" s="492" t="s">
        <v>4090</v>
      </c>
    </row>
    <row r="7616" spans="1:4" x14ac:dyDescent="0.2">
      <c r="A7616" s="489" t="s">
        <v>9257</v>
      </c>
      <c r="B7616" s="489" t="s">
        <v>229</v>
      </c>
      <c r="C7616" s="491">
        <v>43.67</v>
      </c>
      <c r="D7616" s="492" t="s">
        <v>4090</v>
      </c>
    </row>
    <row r="7617" spans="1:4" x14ac:dyDescent="0.2">
      <c r="A7617" s="489" t="s">
        <v>9257</v>
      </c>
      <c r="B7617" s="489" t="s">
        <v>229</v>
      </c>
      <c r="C7617" s="491">
        <v>6.33</v>
      </c>
      <c r="D7617" s="492" t="s">
        <v>4090</v>
      </c>
    </row>
    <row r="7618" spans="1:4" x14ac:dyDescent="0.2">
      <c r="A7618" s="489" t="s">
        <v>9257</v>
      </c>
      <c r="B7618" s="489" t="s">
        <v>229</v>
      </c>
      <c r="C7618" s="491">
        <v>12.520000000000001</v>
      </c>
      <c r="D7618" s="492" t="s">
        <v>4090</v>
      </c>
    </row>
    <row r="7619" spans="1:4" x14ac:dyDescent="0.2">
      <c r="A7619" s="489" t="s">
        <v>9257</v>
      </c>
      <c r="B7619" s="489" t="s">
        <v>229</v>
      </c>
      <c r="C7619" s="491">
        <v>13.9</v>
      </c>
      <c r="D7619" s="492" t="s">
        <v>4090</v>
      </c>
    </row>
    <row r="7620" spans="1:4" x14ac:dyDescent="0.2">
      <c r="A7620" s="489" t="s">
        <v>9257</v>
      </c>
      <c r="B7620" s="489" t="s">
        <v>229</v>
      </c>
      <c r="C7620" s="491">
        <v>9.75</v>
      </c>
      <c r="D7620" s="492" t="s">
        <v>4090</v>
      </c>
    </row>
    <row r="7621" spans="1:4" x14ac:dyDescent="0.2">
      <c r="A7621" s="489" t="s">
        <v>9257</v>
      </c>
      <c r="B7621" s="489" t="s">
        <v>229</v>
      </c>
      <c r="C7621" s="491">
        <v>11.13</v>
      </c>
      <c r="D7621" s="492" t="s">
        <v>4090</v>
      </c>
    </row>
    <row r="7622" spans="1:4" x14ac:dyDescent="0.2">
      <c r="A7622" s="489" t="s">
        <v>9257</v>
      </c>
      <c r="B7622" s="489" t="s">
        <v>229</v>
      </c>
      <c r="C7622" s="491">
        <v>7.91</v>
      </c>
      <c r="D7622" s="492" t="s">
        <v>4090</v>
      </c>
    </row>
    <row r="7623" spans="1:4" x14ac:dyDescent="0.2">
      <c r="A7623" s="489" t="s">
        <v>9257</v>
      </c>
      <c r="B7623" s="489" t="s">
        <v>229</v>
      </c>
      <c r="C7623" s="491">
        <v>9.4000000000000021</v>
      </c>
      <c r="D7623" s="492" t="s">
        <v>4090</v>
      </c>
    </row>
    <row r="7624" spans="1:4" x14ac:dyDescent="0.2">
      <c r="A7624" s="489" t="s">
        <v>9257</v>
      </c>
      <c r="B7624" s="489" t="s">
        <v>229</v>
      </c>
      <c r="C7624" s="491">
        <v>14.59</v>
      </c>
      <c r="D7624" s="492" t="s">
        <v>4090</v>
      </c>
    </row>
    <row r="7625" spans="1:4" x14ac:dyDescent="0.2">
      <c r="A7625" s="489" t="s">
        <v>9257</v>
      </c>
      <c r="B7625" s="489" t="s">
        <v>229</v>
      </c>
      <c r="C7625" s="491">
        <v>17</v>
      </c>
      <c r="D7625" s="492" t="s">
        <v>4090</v>
      </c>
    </row>
    <row r="7626" spans="1:4" x14ac:dyDescent="0.2">
      <c r="A7626" s="489" t="s">
        <v>9257</v>
      </c>
      <c r="B7626" s="489" t="s">
        <v>229</v>
      </c>
      <c r="C7626" s="491">
        <v>14.030000000000001</v>
      </c>
      <c r="D7626" s="492" t="s">
        <v>4090</v>
      </c>
    </row>
    <row r="7627" spans="1:4" x14ac:dyDescent="0.2">
      <c r="A7627" s="489" t="s">
        <v>9257</v>
      </c>
      <c r="B7627" s="489" t="s">
        <v>229</v>
      </c>
      <c r="C7627" s="491">
        <v>8.16</v>
      </c>
      <c r="D7627" s="492" t="s">
        <v>4090</v>
      </c>
    </row>
    <row r="7628" spans="1:4" x14ac:dyDescent="0.2">
      <c r="A7628" s="489" t="s">
        <v>9257</v>
      </c>
      <c r="B7628" s="489" t="s">
        <v>229</v>
      </c>
      <c r="C7628" s="491">
        <v>20.490000000000002</v>
      </c>
      <c r="D7628" s="492" t="s">
        <v>4090</v>
      </c>
    </row>
    <row r="7629" spans="1:4" x14ac:dyDescent="0.2">
      <c r="A7629" s="489" t="s">
        <v>9257</v>
      </c>
      <c r="B7629" s="489" t="s">
        <v>229</v>
      </c>
      <c r="C7629" s="491">
        <v>7.9600000000000009</v>
      </c>
      <c r="D7629" s="492" t="s">
        <v>4090</v>
      </c>
    </row>
    <row r="7630" spans="1:4" x14ac:dyDescent="0.2">
      <c r="A7630" s="489" t="s">
        <v>9257</v>
      </c>
      <c r="B7630" s="489" t="s">
        <v>229</v>
      </c>
      <c r="C7630" s="491">
        <v>18.149999999999999</v>
      </c>
      <c r="D7630" s="492" t="s">
        <v>4090</v>
      </c>
    </row>
    <row r="7631" spans="1:4" x14ac:dyDescent="0.2">
      <c r="A7631" s="489" t="s">
        <v>9257</v>
      </c>
      <c r="B7631" s="489" t="s">
        <v>229</v>
      </c>
      <c r="C7631" s="491">
        <v>16.990000000000002</v>
      </c>
      <c r="D7631" s="492" t="s">
        <v>4090</v>
      </c>
    </row>
    <row r="7632" spans="1:4" x14ac:dyDescent="0.2">
      <c r="A7632" s="489" t="s">
        <v>9257</v>
      </c>
      <c r="B7632" s="489" t="s">
        <v>229</v>
      </c>
      <c r="C7632" s="491">
        <v>15.610000000000001</v>
      </c>
      <c r="D7632" s="492" t="s">
        <v>4090</v>
      </c>
    </row>
    <row r="7633" spans="1:4" x14ac:dyDescent="0.2">
      <c r="A7633" s="489" t="s">
        <v>9257</v>
      </c>
      <c r="B7633" s="489" t="s">
        <v>229</v>
      </c>
      <c r="C7633" s="491">
        <v>5.58</v>
      </c>
      <c r="D7633" s="492" t="s">
        <v>4090</v>
      </c>
    </row>
    <row r="7634" spans="1:4" x14ac:dyDescent="0.2">
      <c r="A7634" s="489" t="s">
        <v>9257</v>
      </c>
      <c r="B7634" s="489" t="s">
        <v>229</v>
      </c>
      <c r="C7634" s="491">
        <v>7.06</v>
      </c>
      <c r="D7634" s="492" t="s">
        <v>4090</v>
      </c>
    </row>
    <row r="7635" spans="1:4" x14ac:dyDescent="0.2">
      <c r="A7635" s="489" t="s">
        <v>9257</v>
      </c>
      <c r="B7635" s="489" t="s">
        <v>229</v>
      </c>
      <c r="C7635" s="491">
        <v>12.55</v>
      </c>
      <c r="D7635" s="492" t="s">
        <v>4090</v>
      </c>
    </row>
    <row r="7636" spans="1:4" x14ac:dyDescent="0.2">
      <c r="A7636" s="489" t="s">
        <v>9257</v>
      </c>
      <c r="B7636" s="489" t="s">
        <v>229</v>
      </c>
      <c r="C7636" s="491">
        <v>18.43</v>
      </c>
      <c r="D7636" s="492" t="s">
        <v>4090</v>
      </c>
    </row>
    <row r="7637" spans="1:4" x14ac:dyDescent="0.2">
      <c r="A7637" s="489" t="s">
        <v>9257</v>
      </c>
      <c r="B7637" s="489" t="s">
        <v>229</v>
      </c>
      <c r="C7637" s="491">
        <v>28.73</v>
      </c>
      <c r="D7637" s="492" t="s">
        <v>4090</v>
      </c>
    </row>
    <row r="7638" spans="1:4" x14ac:dyDescent="0.2">
      <c r="A7638" s="489" t="s">
        <v>9257</v>
      </c>
      <c r="B7638" s="489" t="s">
        <v>229</v>
      </c>
      <c r="C7638" s="491">
        <v>42.66</v>
      </c>
      <c r="D7638" s="492" t="s">
        <v>4090</v>
      </c>
    </row>
    <row r="7639" spans="1:4" x14ac:dyDescent="0.2">
      <c r="A7639" s="489" t="s">
        <v>9257</v>
      </c>
      <c r="B7639" s="489" t="s">
        <v>229</v>
      </c>
      <c r="C7639" s="491">
        <v>4.0600000000000005</v>
      </c>
      <c r="D7639" s="492" t="s">
        <v>4090</v>
      </c>
    </row>
    <row r="7640" spans="1:4" x14ac:dyDescent="0.2">
      <c r="A7640" s="489" t="s">
        <v>9257</v>
      </c>
      <c r="B7640" s="489" t="s">
        <v>229</v>
      </c>
      <c r="C7640" s="491">
        <v>62.629999999999995</v>
      </c>
      <c r="D7640" s="492" t="s">
        <v>4090</v>
      </c>
    </row>
    <row r="7641" spans="1:4" x14ac:dyDescent="0.2">
      <c r="A7641" s="489" t="s">
        <v>9257</v>
      </c>
      <c r="B7641" s="489" t="s">
        <v>229</v>
      </c>
      <c r="C7641" s="491">
        <v>14.61</v>
      </c>
      <c r="D7641" s="492" t="s">
        <v>4090</v>
      </c>
    </row>
    <row r="7642" spans="1:4" x14ac:dyDescent="0.2">
      <c r="A7642" s="489" t="s">
        <v>9257</v>
      </c>
      <c r="B7642" s="489" t="s">
        <v>229</v>
      </c>
      <c r="C7642" s="491">
        <v>91.57</v>
      </c>
      <c r="D7642" s="492" t="s">
        <v>4090</v>
      </c>
    </row>
    <row r="7643" spans="1:4" x14ac:dyDescent="0.2">
      <c r="A7643" s="489" t="s">
        <v>9257</v>
      </c>
      <c r="B7643" s="489" t="s">
        <v>229</v>
      </c>
      <c r="C7643" s="491">
        <v>13.280000000000001</v>
      </c>
      <c r="D7643" s="492" t="s">
        <v>4090</v>
      </c>
    </row>
    <row r="7644" spans="1:4" x14ac:dyDescent="0.2">
      <c r="A7644" s="489" t="s">
        <v>9257</v>
      </c>
      <c r="B7644" s="489" t="s">
        <v>229</v>
      </c>
      <c r="C7644" s="491">
        <v>124.32</v>
      </c>
      <c r="D7644" s="492" t="s">
        <v>4090</v>
      </c>
    </row>
    <row r="7645" spans="1:4" x14ac:dyDescent="0.2">
      <c r="A7645" s="489" t="s">
        <v>9257</v>
      </c>
      <c r="B7645" s="489" t="s">
        <v>229</v>
      </c>
      <c r="C7645" s="491">
        <v>56.319999999999993</v>
      </c>
      <c r="D7645" s="492" t="s">
        <v>4090</v>
      </c>
    </row>
    <row r="7646" spans="1:4" x14ac:dyDescent="0.2">
      <c r="A7646" s="489" t="s">
        <v>9257</v>
      </c>
      <c r="B7646" s="489" t="s">
        <v>229</v>
      </c>
      <c r="C7646" s="491">
        <v>7.32</v>
      </c>
      <c r="D7646" s="492" t="s">
        <v>4090</v>
      </c>
    </row>
    <row r="7647" spans="1:4" x14ac:dyDescent="0.2">
      <c r="A7647" s="489" t="s">
        <v>9257</v>
      </c>
      <c r="B7647" s="489" t="s">
        <v>229</v>
      </c>
      <c r="C7647" s="491">
        <v>7.26</v>
      </c>
      <c r="D7647" s="492" t="s">
        <v>4090</v>
      </c>
    </row>
    <row r="7648" spans="1:4" x14ac:dyDescent="0.2">
      <c r="A7648" s="489" t="s">
        <v>9257</v>
      </c>
      <c r="B7648" s="489" t="s">
        <v>229</v>
      </c>
      <c r="C7648" s="491">
        <v>17.740000000000002</v>
      </c>
      <c r="D7648" s="492" t="s">
        <v>4090</v>
      </c>
    </row>
    <row r="7649" spans="1:4" x14ac:dyDescent="0.2">
      <c r="A7649" s="489" t="s">
        <v>9257</v>
      </c>
      <c r="B7649" s="489" t="s">
        <v>229</v>
      </c>
      <c r="C7649" s="491">
        <v>3.9200000000000008</v>
      </c>
      <c r="D7649" s="492" t="s">
        <v>4090</v>
      </c>
    </row>
    <row r="7650" spans="1:4" x14ac:dyDescent="0.2">
      <c r="A7650" s="489" t="s">
        <v>9257</v>
      </c>
      <c r="B7650" s="489" t="s">
        <v>229</v>
      </c>
      <c r="C7650" s="491">
        <v>6.94</v>
      </c>
      <c r="D7650" s="492" t="s">
        <v>4090</v>
      </c>
    </row>
    <row r="7651" spans="1:4" x14ac:dyDescent="0.2">
      <c r="A7651" s="489" t="s">
        <v>9257</v>
      </c>
      <c r="B7651" s="489" t="s">
        <v>229</v>
      </c>
      <c r="C7651" s="491">
        <v>11</v>
      </c>
      <c r="D7651" s="492" t="s">
        <v>4090</v>
      </c>
    </row>
    <row r="7652" spans="1:4" x14ac:dyDescent="0.2">
      <c r="A7652" s="489" t="s">
        <v>9257</v>
      </c>
      <c r="B7652" s="489" t="s">
        <v>229</v>
      </c>
      <c r="C7652" s="491">
        <v>71.850000000000009</v>
      </c>
      <c r="D7652" s="492" t="s">
        <v>4090</v>
      </c>
    </row>
    <row r="7653" spans="1:4" x14ac:dyDescent="0.2">
      <c r="A7653" s="489" t="s">
        <v>9257</v>
      </c>
      <c r="B7653" s="489" t="s">
        <v>229</v>
      </c>
      <c r="C7653" s="491">
        <v>12.500000000000002</v>
      </c>
      <c r="D7653" s="492" t="s">
        <v>4090</v>
      </c>
    </row>
    <row r="7654" spans="1:4" x14ac:dyDescent="0.2">
      <c r="A7654" s="489" t="s">
        <v>9257</v>
      </c>
      <c r="B7654" s="489" t="s">
        <v>229</v>
      </c>
      <c r="C7654" s="491">
        <v>18.600000000000001</v>
      </c>
      <c r="D7654" s="492" t="s">
        <v>4090</v>
      </c>
    </row>
    <row r="7655" spans="1:4" x14ac:dyDescent="0.2">
      <c r="A7655" s="489" t="s">
        <v>9257</v>
      </c>
      <c r="B7655" s="489" t="s">
        <v>229</v>
      </c>
      <c r="C7655" s="491">
        <v>30.47</v>
      </c>
      <c r="D7655" s="492" t="s">
        <v>4090</v>
      </c>
    </row>
    <row r="7656" spans="1:4" x14ac:dyDescent="0.2">
      <c r="A7656" s="489" t="s">
        <v>9257</v>
      </c>
      <c r="B7656" s="489" t="s">
        <v>229</v>
      </c>
      <c r="C7656" s="491">
        <v>62.629999999999995</v>
      </c>
      <c r="D7656" s="492" t="s">
        <v>4090</v>
      </c>
    </row>
    <row r="7657" spans="1:4" x14ac:dyDescent="0.2">
      <c r="A7657" s="489" t="s">
        <v>9257</v>
      </c>
      <c r="B7657" s="489" t="s">
        <v>229</v>
      </c>
      <c r="C7657" s="491">
        <v>11.760000000000002</v>
      </c>
      <c r="D7657" s="492" t="s">
        <v>4090</v>
      </c>
    </row>
    <row r="7658" spans="1:4" x14ac:dyDescent="0.2">
      <c r="A7658" s="489" t="s">
        <v>9257</v>
      </c>
      <c r="B7658" s="489" t="s">
        <v>229</v>
      </c>
      <c r="C7658" s="491">
        <v>4.87</v>
      </c>
      <c r="D7658" s="492" t="s">
        <v>4090</v>
      </c>
    </row>
    <row r="7659" spans="1:4" x14ac:dyDescent="0.2">
      <c r="A7659" s="489" t="s">
        <v>9257</v>
      </c>
      <c r="B7659" s="489" t="s">
        <v>229</v>
      </c>
      <c r="C7659" s="491">
        <v>13.25</v>
      </c>
      <c r="D7659" s="492" t="s">
        <v>4090</v>
      </c>
    </row>
    <row r="7660" spans="1:4" x14ac:dyDescent="0.2">
      <c r="A7660" s="489" t="s">
        <v>9257</v>
      </c>
      <c r="B7660" s="489" t="s">
        <v>229</v>
      </c>
      <c r="C7660" s="491">
        <v>15.45</v>
      </c>
      <c r="D7660" s="492" t="s">
        <v>4090</v>
      </c>
    </row>
    <row r="7661" spans="1:4" x14ac:dyDescent="0.2">
      <c r="A7661" s="489" t="s">
        <v>9257</v>
      </c>
      <c r="B7661" s="489" t="s">
        <v>229</v>
      </c>
      <c r="C7661" s="491">
        <v>16.64</v>
      </c>
      <c r="D7661" s="492" t="s">
        <v>4090</v>
      </c>
    </row>
    <row r="7662" spans="1:4" x14ac:dyDescent="0.2">
      <c r="A7662" s="489" t="s">
        <v>9257</v>
      </c>
      <c r="B7662" s="489" t="s">
        <v>229</v>
      </c>
      <c r="C7662" s="491">
        <v>23.240000000000002</v>
      </c>
      <c r="D7662" s="492" t="s">
        <v>4090</v>
      </c>
    </row>
    <row r="7663" spans="1:4" x14ac:dyDescent="0.2">
      <c r="A7663" s="489" t="s">
        <v>9257</v>
      </c>
      <c r="B7663" s="489" t="s">
        <v>229</v>
      </c>
      <c r="C7663" s="491">
        <v>22</v>
      </c>
      <c r="D7663" s="492" t="s">
        <v>4090</v>
      </c>
    </row>
    <row r="7664" spans="1:4" x14ac:dyDescent="0.2">
      <c r="A7664" s="489" t="s">
        <v>9257</v>
      </c>
      <c r="B7664" s="489" t="s">
        <v>229</v>
      </c>
      <c r="C7664" s="491">
        <v>14.66</v>
      </c>
      <c r="D7664" s="492" t="s">
        <v>4090</v>
      </c>
    </row>
    <row r="7665" spans="1:4" x14ac:dyDescent="0.2">
      <c r="A7665" s="489" t="s">
        <v>9257</v>
      </c>
      <c r="B7665" s="489" t="s">
        <v>229</v>
      </c>
      <c r="C7665" s="491">
        <v>10.670000000000002</v>
      </c>
      <c r="D7665" s="492" t="s">
        <v>4090</v>
      </c>
    </row>
    <row r="7666" spans="1:4" x14ac:dyDescent="0.2">
      <c r="A7666" s="489" t="s">
        <v>9257</v>
      </c>
      <c r="B7666" s="489" t="s">
        <v>229</v>
      </c>
      <c r="C7666" s="491">
        <v>15.840000000000002</v>
      </c>
      <c r="D7666" s="492" t="s">
        <v>4090</v>
      </c>
    </row>
    <row r="7667" spans="1:4" x14ac:dyDescent="0.2">
      <c r="A7667" s="489" t="s">
        <v>9257</v>
      </c>
      <c r="B7667" s="489" t="s">
        <v>229</v>
      </c>
      <c r="C7667" s="491">
        <v>19.799999999999997</v>
      </c>
      <c r="D7667" s="492" t="s">
        <v>4090</v>
      </c>
    </row>
    <row r="7668" spans="1:4" x14ac:dyDescent="0.2">
      <c r="A7668" s="489" t="s">
        <v>9257</v>
      </c>
      <c r="B7668" s="489" t="s">
        <v>229</v>
      </c>
      <c r="C7668" s="491">
        <v>19.52</v>
      </c>
      <c r="D7668" s="492" t="s">
        <v>4090</v>
      </c>
    </row>
    <row r="7669" spans="1:4" x14ac:dyDescent="0.2">
      <c r="A7669" s="489" t="s">
        <v>9257</v>
      </c>
      <c r="B7669" s="489" t="s">
        <v>229</v>
      </c>
      <c r="C7669" s="491">
        <v>162.85</v>
      </c>
      <c r="D7669" s="492" t="s">
        <v>4090</v>
      </c>
    </row>
    <row r="7670" spans="1:4" x14ac:dyDescent="0.2">
      <c r="A7670" s="489" t="s">
        <v>9257</v>
      </c>
      <c r="B7670" s="489" t="s">
        <v>229</v>
      </c>
      <c r="C7670" s="491">
        <v>71.75</v>
      </c>
      <c r="D7670" s="492" t="s">
        <v>4090</v>
      </c>
    </row>
    <row r="7671" spans="1:4" x14ac:dyDescent="0.2">
      <c r="A7671" s="489" t="s">
        <v>9257</v>
      </c>
      <c r="B7671" s="489" t="s">
        <v>229</v>
      </c>
      <c r="C7671" s="491">
        <v>15.93</v>
      </c>
      <c r="D7671" s="492" t="s">
        <v>4090</v>
      </c>
    </row>
    <row r="7672" spans="1:4" x14ac:dyDescent="0.2">
      <c r="A7672" s="489" t="s">
        <v>9257</v>
      </c>
      <c r="B7672" s="489" t="s">
        <v>229</v>
      </c>
      <c r="C7672" s="491">
        <v>22.16</v>
      </c>
      <c r="D7672" s="492" t="s">
        <v>4090</v>
      </c>
    </row>
    <row r="7673" spans="1:4" x14ac:dyDescent="0.2">
      <c r="A7673" s="489" t="s">
        <v>9257</v>
      </c>
      <c r="B7673" s="489" t="s">
        <v>229</v>
      </c>
      <c r="C7673" s="491">
        <v>21.800000000000004</v>
      </c>
      <c r="D7673" s="492" t="s">
        <v>4090</v>
      </c>
    </row>
    <row r="7674" spans="1:4" x14ac:dyDescent="0.2">
      <c r="A7674" s="489" t="s">
        <v>9257</v>
      </c>
      <c r="B7674" s="489" t="s">
        <v>229</v>
      </c>
      <c r="C7674" s="491">
        <v>19.959999999999997</v>
      </c>
      <c r="D7674" s="492" t="s">
        <v>4090</v>
      </c>
    </row>
    <row r="7675" spans="1:4" x14ac:dyDescent="0.2">
      <c r="A7675" s="489" t="s">
        <v>9257</v>
      </c>
      <c r="B7675" s="489" t="s">
        <v>229</v>
      </c>
      <c r="C7675" s="491">
        <v>22.369999999999997</v>
      </c>
      <c r="D7675" s="492" t="s">
        <v>4090</v>
      </c>
    </row>
    <row r="7676" spans="1:4" x14ac:dyDescent="0.2">
      <c r="A7676" s="489" t="s">
        <v>9257</v>
      </c>
      <c r="B7676" s="489" t="s">
        <v>229</v>
      </c>
      <c r="C7676" s="491">
        <v>9.1399999999999988</v>
      </c>
      <c r="D7676" s="492" t="s">
        <v>4090</v>
      </c>
    </row>
    <row r="7677" spans="1:4" x14ac:dyDescent="0.2">
      <c r="A7677" s="489" t="s">
        <v>9257</v>
      </c>
      <c r="B7677" s="489" t="s">
        <v>229</v>
      </c>
      <c r="C7677" s="491">
        <v>20.820000000000004</v>
      </c>
      <c r="D7677" s="492" t="s">
        <v>4090</v>
      </c>
    </row>
    <row r="7678" spans="1:4" x14ac:dyDescent="0.2">
      <c r="A7678" s="489" t="s">
        <v>9257</v>
      </c>
      <c r="B7678" s="489" t="s">
        <v>229</v>
      </c>
      <c r="C7678" s="491">
        <v>20.14</v>
      </c>
      <c r="D7678" s="492" t="s">
        <v>4090</v>
      </c>
    </row>
    <row r="7679" spans="1:4" x14ac:dyDescent="0.2">
      <c r="A7679" s="489" t="s">
        <v>9257</v>
      </c>
      <c r="B7679" s="489" t="s">
        <v>229</v>
      </c>
      <c r="C7679" s="491">
        <v>9.43</v>
      </c>
      <c r="D7679" s="492" t="s">
        <v>4090</v>
      </c>
    </row>
    <row r="7680" spans="1:4" x14ac:dyDescent="0.2">
      <c r="A7680" s="489" t="s">
        <v>9257</v>
      </c>
      <c r="B7680" s="489" t="s">
        <v>229</v>
      </c>
      <c r="C7680" s="491">
        <v>16.47</v>
      </c>
      <c r="D7680" s="492" t="s">
        <v>4090</v>
      </c>
    </row>
    <row r="7681" spans="1:4" x14ac:dyDescent="0.2">
      <c r="A7681" s="489" t="s">
        <v>9257</v>
      </c>
      <c r="B7681" s="489" t="s">
        <v>229</v>
      </c>
      <c r="C7681" s="491">
        <v>9.0100000000000016</v>
      </c>
      <c r="D7681" s="492" t="s">
        <v>4090</v>
      </c>
    </row>
    <row r="7682" spans="1:4" x14ac:dyDescent="0.2">
      <c r="A7682" s="489" t="s">
        <v>9257</v>
      </c>
      <c r="B7682" s="489" t="s">
        <v>229</v>
      </c>
      <c r="C7682" s="491">
        <v>17.059999999999999</v>
      </c>
      <c r="D7682" s="492" t="s">
        <v>4090</v>
      </c>
    </row>
    <row r="7683" spans="1:4" x14ac:dyDescent="0.2">
      <c r="A7683" s="489" t="s">
        <v>9257</v>
      </c>
      <c r="B7683" s="489" t="s">
        <v>229</v>
      </c>
      <c r="C7683" s="491">
        <v>9.9700000000000006</v>
      </c>
      <c r="D7683" s="492" t="s">
        <v>4090</v>
      </c>
    </row>
    <row r="7684" spans="1:4" x14ac:dyDescent="0.2">
      <c r="A7684" s="489" t="s">
        <v>9257</v>
      </c>
      <c r="B7684" s="489" t="s">
        <v>229</v>
      </c>
      <c r="C7684" s="491">
        <v>8.5299999999999994</v>
      </c>
      <c r="D7684" s="492" t="s">
        <v>4090</v>
      </c>
    </row>
    <row r="7685" spans="1:4" x14ac:dyDescent="0.2">
      <c r="A7685" s="489" t="s">
        <v>9257</v>
      </c>
      <c r="B7685" s="489" t="s">
        <v>229</v>
      </c>
      <c r="C7685" s="491">
        <v>19.899999999999999</v>
      </c>
      <c r="D7685" s="492" t="s">
        <v>4090</v>
      </c>
    </row>
    <row r="7686" spans="1:4" x14ac:dyDescent="0.2">
      <c r="A7686" s="489" t="s">
        <v>9257</v>
      </c>
      <c r="B7686" s="489" t="s">
        <v>229</v>
      </c>
      <c r="C7686" s="491">
        <v>23.700000000000003</v>
      </c>
      <c r="D7686" s="492" t="s">
        <v>4090</v>
      </c>
    </row>
    <row r="7687" spans="1:4" x14ac:dyDescent="0.2">
      <c r="A7687" s="489" t="s">
        <v>9257</v>
      </c>
      <c r="B7687" s="489" t="s">
        <v>229</v>
      </c>
      <c r="C7687" s="491">
        <v>9.61</v>
      </c>
      <c r="D7687" s="492" t="s">
        <v>4090</v>
      </c>
    </row>
    <row r="7688" spans="1:4" x14ac:dyDescent="0.2">
      <c r="A7688" s="489" t="s">
        <v>9257</v>
      </c>
      <c r="B7688" s="489" t="s">
        <v>229</v>
      </c>
      <c r="C7688" s="491">
        <v>22.86</v>
      </c>
      <c r="D7688" s="492" t="s">
        <v>4090</v>
      </c>
    </row>
    <row r="7689" spans="1:4" x14ac:dyDescent="0.2">
      <c r="A7689" s="489" t="s">
        <v>9257</v>
      </c>
      <c r="B7689" s="489" t="s">
        <v>229</v>
      </c>
      <c r="C7689" s="491">
        <v>8.6199999999999992</v>
      </c>
      <c r="D7689" s="492" t="s">
        <v>4090</v>
      </c>
    </row>
    <row r="7690" spans="1:4" x14ac:dyDescent="0.2">
      <c r="A7690" s="489" t="s">
        <v>9257</v>
      </c>
      <c r="B7690" s="489" t="s">
        <v>229</v>
      </c>
      <c r="C7690" s="491">
        <v>11.679999999999998</v>
      </c>
      <c r="D7690" s="492" t="s">
        <v>4090</v>
      </c>
    </row>
    <row r="7691" spans="1:4" x14ac:dyDescent="0.2">
      <c r="A7691" s="489" t="s">
        <v>9257</v>
      </c>
      <c r="B7691" s="489" t="s">
        <v>229</v>
      </c>
      <c r="C7691" s="491">
        <v>16.93</v>
      </c>
      <c r="D7691" s="492" t="s">
        <v>4090</v>
      </c>
    </row>
    <row r="7692" spans="1:4" x14ac:dyDescent="0.2">
      <c r="A7692" s="489" t="s">
        <v>9257</v>
      </c>
      <c r="B7692" s="489" t="s">
        <v>229</v>
      </c>
      <c r="C7692" s="491">
        <v>26.52</v>
      </c>
      <c r="D7692" s="492" t="s">
        <v>4090</v>
      </c>
    </row>
    <row r="7693" spans="1:4" x14ac:dyDescent="0.2">
      <c r="A7693" s="489" t="s">
        <v>9257</v>
      </c>
      <c r="B7693" s="489" t="s">
        <v>229</v>
      </c>
      <c r="C7693" s="491">
        <v>21.310000000000002</v>
      </c>
      <c r="D7693" s="492" t="s">
        <v>4090</v>
      </c>
    </row>
    <row r="7694" spans="1:4" x14ac:dyDescent="0.2">
      <c r="A7694" s="489" t="s">
        <v>9257</v>
      </c>
      <c r="B7694" s="489" t="s">
        <v>229</v>
      </c>
      <c r="C7694" s="491">
        <v>10.170000000000002</v>
      </c>
      <c r="D7694" s="492" t="s">
        <v>4090</v>
      </c>
    </row>
    <row r="7695" spans="1:4" x14ac:dyDescent="0.2">
      <c r="A7695" s="489" t="s">
        <v>9257</v>
      </c>
      <c r="B7695" s="489" t="s">
        <v>229</v>
      </c>
      <c r="C7695" s="491">
        <v>19.22</v>
      </c>
      <c r="D7695" s="492" t="s">
        <v>4090</v>
      </c>
    </row>
    <row r="7696" spans="1:4" x14ac:dyDescent="0.2">
      <c r="A7696" s="489" t="s">
        <v>9257</v>
      </c>
      <c r="B7696" s="489" t="s">
        <v>229</v>
      </c>
      <c r="C7696" s="491">
        <v>41.650000000000006</v>
      </c>
      <c r="D7696" s="492" t="s">
        <v>4090</v>
      </c>
    </row>
    <row r="7697" spans="1:4" x14ac:dyDescent="0.2">
      <c r="A7697" s="489" t="s">
        <v>9257</v>
      </c>
      <c r="B7697" s="489" t="s">
        <v>229</v>
      </c>
      <c r="C7697" s="491">
        <v>16.919999999999998</v>
      </c>
      <c r="D7697" s="492" t="s">
        <v>4090</v>
      </c>
    </row>
    <row r="7698" spans="1:4" x14ac:dyDescent="0.2">
      <c r="A7698" s="489" t="s">
        <v>9257</v>
      </c>
      <c r="B7698" s="489" t="s">
        <v>229</v>
      </c>
      <c r="C7698" s="491">
        <v>18.53</v>
      </c>
      <c r="D7698" s="492" t="s">
        <v>4090</v>
      </c>
    </row>
    <row r="7699" spans="1:4" x14ac:dyDescent="0.2">
      <c r="A7699" s="489" t="s">
        <v>9257</v>
      </c>
      <c r="B7699" s="489" t="s">
        <v>229</v>
      </c>
      <c r="C7699" s="491">
        <v>19.450000000000003</v>
      </c>
      <c r="D7699" s="492" t="s">
        <v>4090</v>
      </c>
    </row>
    <row r="7700" spans="1:4" x14ac:dyDescent="0.2">
      <c r="A7700" s="489" t="s">
        <v>9257</v>
      </c>
      <c r="B7700" s="489" t="s">
        <v>229</v>
      </c>
      <c r="C7700" s="491">
        <v>6.5300000000000011</v>
      </c>
      <c r="D7700" s="492" t="s">
        <v>4090</v>
      </c>
    </row>
    <row r="7701" spans="1:4" x14ac:dyDescent="0.2">
      <c r="A7701" s="489" t="s">
        <v>9257</v>
      </c>
      <c r="B7701" s="489" t="s">
        <v>229</v>
      </c>
      <c r="C7701" s="491">
        <v>22.220000000000002</v>
      </c>
      <c r="D7701" s="492" t="s">
        <v>4090</v>
      </c>
    </row>
    <row r="7702" spans="1:4" x14ac:dyDescent="0.2">
      <c r="A7702" s="489" t="s">
        <v>9257</v>
      </c>
      <c r="B7702" s="489" t="s">
        <v>229</v>
      </c>
      <c r="C7702" s="491">
        <v>14.84</v>
      </c>
      <c r="D7702" s="492" t="s">
        <v>4090</v>
      </c>
    </row>
    <row r="7703" spans="1:4" x14ac:dyDescent="0.2">
      <c r="A7703" s="489" t="s">
        <v>9257</v>
      </c>
      <c r="B7703" s="489" t="s">
        <v>229</v>
      </c>
      <c r="C7703" s="491">
        <v>19.11</v>
      </c>
      <c r="D7703" s="492" t="s">
        <v>4090</v>
      </c>
    </row>
    <row r="7704" spans="1:4" x14ac:dyDescent="0.2">
      <c r="A7704" s="489" t="s">
        <v>9257</v>
      </c>
      <c r="B7704" s="489" t="s">
        <v>229</v>
      </c>
      <c r="C7704" s="491">
        <v>16.190000000000001</v>
      </c>
      <c r="D7704" s="492" t="s">
        <v>4090</v>
      </c>
    </row>
    <row r="7705" spans="1:4" x14ac:dyDescent="0.2">
      <c r="A7705" s="489" t="s">
        <v>9257</v>
      </c>
      <c r="B7705" s="489" t="s">
        <v>229</v>
      </c>
      <c r="C7705" s="491">
        <v>20.57</v>
      </c>
      <c r="D7705" s="492" t="s">
        <v>4090</v>
      </c>
    </row>
    <row r="7706" spans="1:4" x14ac:dyDescent="0.2">
      <c r="A7706" s="489" t="s">
        <v>9257</v>
      </c>
      <c r="B7706" s="489" t="s">
        <v>229</v>
      </c>
      <c r="C7706" s="491">
        <v>1.8900000000000001</v>
      </c>
      <c r="D7706" s="492" t="s">
        <v>4090</v>
      </c>
    </row>
    <row r="7707" spans="1:4" x14ac:dyDescent="0.2">
      <c r="A7707" s="489" t="s">
        <v>9257</v>
      </c>
      <c r="B7707" s="489" t="s">
        <v>229</v>
      </c>
      <c r="C7707" s="491">
        <v>20.060000000000002</v>
      </c>
      <c r="D7707" s="492" t="s">
        <v>4090</v>
      </c>
    </row>
    <row r="7708" spans="1:4" x14ac:dyDescent="0.2">
      <c r="A7708" s="489" t="s">
        <v>9257</v>
      </c>
      <c r="B7708" s="489" t="s">
        <v>229</v>
      </c>
      <c r="C7708" s="491">
        <v>21.87</v>
      </c>
      <c r="D7708" s="492" t="s">
        <v>4090</v>
      </c>
    </row>
    <row r="7709" spans="1:4" x14ac:dyDescent="0.2">
      <c r="A7709" s="489" t="s">
        <v>9257</v>
      </c>
      <c r="B7709" s="489" t="s">
        <v>229</v>
      </c>
      <c r="C7709" s="491">
        <v>21.430000000000003</v>
      </c>
      <c r="D7709" s="492" t="s">
        <v>4090</v>
      </c>
    </row>
    <row r="7710" spans="1:4" x14ac:dyDescent="0.2">
      <c r="A7710" s="489" t="s">
        <v>9257</v>
      </c>
      <c r="B7710" s="489" t="s">
        <v>229</v>
      </c>
      <c r="C7710" s="491">
        <v>10.29</v>
      </c>
      <c r="D7710" s="492" t="s">
        <v>4090</v>
      </c>
    </row>
    <row r="7711" spans="1:4" x14ac:dyDescent="0.2">
      <c r="A7711" s="489" t="s">
        <v>9257</v>
      </c>
      <c r="B7711" s="489" t="s">
        <v>229</v>
      </c>
      <c r="C7711" s="491">
        <v>18.690000000000001</v>
      </c>
      <c r="D7711" s="492" t="s">
        <v>4090</v>
      </c>
    </row>
    <row r="7712" spans="1:4" x14ac:dyDescent="0.2">
      <c r="A7712" s="489" t="s">
        <v>9257</v>
      </c>
      <c r="B7712" s="489" t="s">
        <v>229</v>
      </c>
      <c r="C7712" s="491">
        <v>19.02</v>
      </c>
      <c r="D7712" s="492" t="s">
        <v>4090</v>
      </c>
    </row>
    <row r="7713" spans="1:4" x14ac:dyDescent="0.2">
      <c r="A7713" s="489" t="s">
        <v>9257</v>
      </c>
      <c r="B7713" s="489" t="s">
        <v>229</v>
      </c>
      <c r="C7713" s="491">
        <v>8.01</v>
      </c>
      <c r="D7713" s="492" t="s">
        <v>4090</v>
      </c>
    </row>
    <row r="7714" spans="1:4" x14ac:dyDescent="0.2">
      <c r="A7714" s="489" t="s">
        <v>9257</v>
      </c>
      <c r="B7714" s="489" t="s">
        <v>229</v>
      </c>
      <c r="C7714" s="491">
        <v>9.61</v>
      </c>
      <c r="D7714" s="492" t="s">
        <v>4090</v>
      </c>
    </row>
    <row r="7715" spans="1:4" x14ac:dyDescent="0.2">
      <c r="A7715" s="489" t="s">
        <v>9257</v>
      </c>
      <c r="B7715" s="489" t="s">
        <v>229</v>
      </c>
      <c r="C7715" s="491">
        <v>11.230000000000002</v>
      </c>
      <c r="D7715" s="492" t="s">
        <v>4090</v>
      </c>
    </row>
    <row r="7716" spans="1:4" x14ac:dyDescent="0.2">
      <c r="A7716" s="489" t="s">
        <v>9257</v>
      </c>
      <c r="B7716" s="489" t="s">
        <v>229</v>
      </c>
      <c r="C7716" s="491">
        <v>30.45</v>
      </c>
      <c r="D7716" s="492" t="s">
        <v>4090</v>
      </c>
    </row>
    <row r="7717" spans="1:4" x14ac:dyDescent="0.2">
      <c r="A7717" s="489" t="s">
        <v>9257</v>
      </c>
      <c r="B7717" s="489" t="s">
        <v>229</v>
      </c>
      <c r="C7717" s="491">
        <v>18.350000000000001</v>
      </c>
      <c r="D7717" s="492" t="s">
        <v>4090</v>
      </c>
    </row>
    <row r="7718" spans="1:4" x14ac:dyDescent="0.2">
      <c r="A7718" s="489" t="s">
        <v>9257</v>
      </c>
      <c r="B7718" s="489" t="s">
        <v>229</v>
      </c>
      <c r="C7718" s="491">
        <v>22.439999999999998</v>
      </c>
      <c r="D7718" s="492" t="s">
        <v>4090</v>
      </c>
    </row>
    <row r="7719" spans="1:4" x14ac:dyDescent="0.2">
      <c r="A7719" s="489" t="s">
        <v>9257</v>
      </c>
      <c r="B7719" s="489" t="s">
        <v>229</v>
      </c>
      <c r="C7719" s="491">
        <v>71.300000000000011</v>
      </c>
      <c r="D7719" s="492" t="s">
        <v>4090</v>
      </c>
    </row>
    <row r="7720" spans="1:4" x14ac:dyDescent="0.2">
      <c r="A7720" s="489" t="s">
        <v>9257</v>
      </c>
      <c r="B7720" s="489" t="s">
        <v>229</v>
      </c>
      <c r="C7720" s="491">
        <v>69.259999999999991</v>
      </c>
      <c r="D7720" s="492" t="s">
        <v>4090</v>
      </c>
    </row>
    <row r="7721" spans="1:4" x14ac:dyDescent="0.2">
      <c r="A7721" s="489" t="s">
        <v>9257</v>
      </c>
      <c r="B7721" s="489" t="s">
        <v>229</v>
      </c>
      <c r="C7721" s="491">
        <v>20.91</v>
      </c>
      <c r="D7721" s="492" t="s">
        <v>4090</v>
      </c>
    </row>
    <row r="7722" spans="1:4" x14ac:dyDescent="0.2">
      <c r="A7722" s="489" t="s">
        <v>9257</v>
      </c>
      <c r="B7722" s="489" t="s">
        <v>229</v>
      </c>
      <c r="C7722" s="491">
        <v>23.19</v>
      </c>
      <c r="D7722" s="492" t="s">
        <v>4090</v>
      </c>
    </row>
    <row r="7723" spans="1:4" x14ac:dyDescent="0.2">
      <c r="A7723" s="489" t="s">
        <v>9257</v>
      </c>
      <c r="B7723" s="489" t="s">
        <v>229</v>
      </c>
      <c r="C7723" s="491">
        <v>9.0100000000000016</v>
      </c>
      <c r="D7723" s="492" t="s">
        <v>4090</v>
      </c>
    </row>
    <row r="7724" spans="1:4" x14ac:dyDescent="0.2">
      <c r="A7724" s="489" t="s">
        <v>9257</v>
      </c>
      <c r="B7724" s="489" t="s">
        <v>229</v>
      </c>
      <c r="C7724" s="491">
        <v>18.900000000000002</v>
      </c>
      <c r="D7724" s="492" t="s">
        <v>4090</v>
      </c>
    </row>
    <row r="7725" spans="1:4" x14ac:dyDescent="0.2">
      <c r="A7725" s="489" t="s">
        <v>9257</v>
      </c>
      <c r="B7725" s="489" t="s">
        <v>229</v>
      </c>
      <c r="C7725" s="491">
        <v>8.14</v>
      </c>
      <c r="D7725" s="492" t="s">
        <v>4090</v>
      </c>
    </row>
    <row r="7726" spans="1:4" x14ac:dyDescent="0.2">
      <c r="A7726" s="489" t="s">
        <v>9257</v>
      </c>
      <c r="B7726" s="489" t="s">
        <v>229</v>
      </c>
      <c r="C7726" s="491">
        <v>8.9700000000000006</v>
      </c>
      <c r="D7726" s="492" t="s">
        <v>4090</v>
      </c>
    </row>
    <row r="7727" spans="1:4" x14ac:dyDescent="0.2">
      <c r="A7727" s="489" t="s">
        <v>9257</v>
      </c>
      <c r="B7727" s="489" t="s">
        <v>229</v>
      </c>
      <c r="C7727" s="491">
        <v>10.200000000000001</v>
      </c>
      <c r="D7727" s="492" t="s">
        <v>4090</v>
      </c>
    </row>
    <row r="7728" spans="1:4" x14ac:dyDescent="0.2">
      <c r="A7728" s="489" t="s">
        <v>9257</v>
      </c>
      <c r="B7728" s="489" t="s">
        <v>229</v>
      </c>
      <c r="C7728" s="491">
        <v>15.37</v>
      </c>
      <c r="D7728" s="492" t="s">
        <v>4090</v>
      </c>
    </row>
    <row r="7729" spans="1:4" x14ac:dyDescent="0.2">
      <c r="A7729" s="489" t="s">
        <v>9257</v>
      </c>
      <c r="B7729" s="489" t="s">
        <v>229</v>
      </c>
      <c r="C7729" s="491">
        <v>15.93</v>
      </c>
      <c r="D7729" s="492" t="s">
        <v>4090</v>
      </c>
    </row>
    <row r="7730" spans="1:4" x14ac:dyDescent="0.2">
      <c r="A7730" s="489" t="s">
        <v>9257</v>
      </c>
      <c r="B7730" s="489" t="s">
        <v>229</v>
      </c>
      <c r="C7730" s="491">
        <v>6.3699999999999992</v>
      </c>
      <c r="D7730" s="492" t="s">
        <v>4090</v>
      </c>
    </row>
    <row r="7731" spans="1:4" x14ac:dyDescent="0.2">
      <c r="A7731" s="489" t="s">
        <v>9257</v>
      </c>
      <c r="B7731" s="489" t="s">
        <v>229</v>
      </c>
      <c r="C7731" s="491">
        <v>23.79</v>
      </c>
      <c r="D7731" s="492" t="s">
        <v>4090</v>
      </c>
    </row>
    <row r="7732" spans="1:4" x14ac:dyDescent="0.2">
      <c r="A7732" s="489" t="s">
        <v>9257</v>
      </c>
      <c r="B7732" s="489" t="s">
        <v>229</v>
      </c>
      <c r="C7732" s="491">
        <v>5.17</v>
      </c>
      <c r="D7732" s="492" t="s">
        <v>4090</v>
      </c>
    </row>
    <row r="7733" spans="1:4" x14ac:dyDescent="0.2">
      <c r="A7733" s="489" t="s">
        <v>9257</v>
      </c>
      <c r="B7733" s="489" t="s">
        <v>229</v>
      </c>
      <c r="C7733" s="491">
        <v>9.620000000000001</v>
      </c>
      <c r="D7733" s="492" t="s">
        <v>4090</v>
      </c>
    </row>
    <row r="7734" spans="1:4" x14ac:dyDescent="0.2">
      <c r="A7734" s="489" t="s">
        <v>9257</v>
      </c>
      <c r="B7734" s="489" t="s">
        <v>229</v>
      </c>
      <c r="C7734" s="491">
        <v>7.1000000000000005</v>
      </c>
      <c r="D7734" s="492" t="s">
        <v>4090</v>
      </c>
    </row>
    <row r="7735" spans="1:4" x14ac:dyDescent="0.2">
      <c r="A7735" s="489" t="s">
        <v>9257</v>
      </c>
      <c r="B7735" s="489" t="s">
        <v>229</v>
      </c>
      <c r="C7735" s="491">
        <v>29.519999999999996</v>
      </c>
      <c r="D7735" s="492" t="s">
        <v>4090</v>
      </c>
    </row>
    <row r="7736" spans="1:4" x14ac:dyDescent="0.2">
      <c r="A7736" s="489" t="s">
        <v>9257</v>
      </c>
      <c r="B7736" s="489" t="s">
        <v>229</v>
      </c>
      <c r="C7736" s="491">
        <v>76.28</v>
      </c>
      <c r="D7736" s="492" t="s">
        <v>4090</v>
      </c>
    </row>
    <row r="7737" spans="1:4" x14ac:dyDescent="0.2">
      <c r="A7737" s="489" t="s">
        <v>9257</v>
      </c>
      <c r="B7737" s="489" t="s">
        <v>229</v>
      </c>
      <c r="C7737" s="491">
        <v>112.53000000000002</v>
      </c>
      <c r="D7737" s="492" t="s">
        <v>4090</v>
      </c>
    </row>
    <row r="7738" spans="1:4" x14ac:dyDescent="0.2">
      <c r="A7738" s="489" t="s">
        <v>9257</v>
      </c>
      <c r="B7738" s="489" t="s">
        <v>229</v>
      </c>
      <c r="C7738" s="491">
        <v>106.78</v>
      </c>
      <c r="D7738" s="492" t="s">
        <v>4090</v>
      </c>
    </row>
    <row r="7739" spans="1:4" x14ac:dyDescent="0.2">
      <c r="A7739" s="489" t="s">
        <v>9257</v>
      </c>
      <c r="B7739" s="489" t="s">
        <v>229</v>
      </c>
      <c r="C7739" s="491">
        <v>0.82</v>
      </c>
      <c r="D7739" s="492" t="s">
        <v>4090</v>
      </c>
    </row>
    <row r="7740" spans="1:4" x14ac:dyDescent="0.2">
      <c r="A7740" s="489" t="s">
        <v>9257</v>
      </c>
      <c r="B7740" s="489" t="s">
        <v>229</v>
      </c>
      <c r="C7740" s="491">
        <v>24.130000000000003</v>
      </c>
      <c r="D7740" s="492" t="s">
        <v>4090</v>
      </c>
    </row>
    <row r="7741" spans="1:4" x14ac:dyDescent="0.2">
      <c r="A7741" s="489" t="s">
        <v>9257</v>
      </c>
      <c r="B7741" s="489" t="s">
        <v>229</v>
      </c>
      <c r="C7741" s="491">
        <v>208.75</v>
      </c>
      <c r="D7741" s="492" t="s">
        <v>4090</v>
      </c>
    </row>
    <row r="7742" spans="1:4" x14ac:dyDescent="0.2">
      <c r="A7742" s="489" t="s">
        <v>9257</v>
      </c>
      <c r="B7742" s="489" t="s">
        <v>229</v>
      </c>
      <c r="C7742" s="491">
        <v>26.07</v>
      </c>
      <c r="D7742" s="492" t="s">
        <v>4090</v>
      </c>
    </row>
    <row r="7743" spans="1:4" x14ac:dyDescent="0.2">
      <c r="A7743" s="489" t="s">
        <v>9257</v>
      </c>
      <c r="B7743" s="489" t="s">
        <v>229</v>
      </c>
      <c r="C7743" s="491">
        <v>24.87</v>
      </c>
      <c r="D7743" s="492" t="s">
        <v>4090</v>
      </c>
    </row>
    <row r="7744" spans="1:4" x14ac:dyDescent="0.2">
      <c r="A7744" s="489" t="s">
        <v>9257</v>
      </c>
      <c r="B7744" s="489" t="s">
        <v>229</v>
      </c>
      <c r="C7744" s="491">
        <v>32.630000000000003</v>
      </c>
      <c r="D7744" s="492" t="s">
        <v>4090</v>
      </c>
    </row>
    <row r="7745" spans="1:4" x14ac:dyDescent="0.2">
      <c r="A7745" s="489" t="s">
        <v>9257</v>
      </c>
      <c r="B7745" s="489" t="s">
        <v>229</v>
      </c>
      <c r="C7745" s="491">
        <v>32.32</v>
      </c>
      <c r="D7745" s="492" t="s">
        <v>4090</v>
      </c>
    </row>
    <row r="7746" spans="1:4" x14ac:dyDescent="0.2">
      <c r="A7746" s="489" t="s">
        <v>9257</v>
      </c>
      <c r="B7746" s="489" t="s">
        <v>229</v>
      </c>
      <c r="C7746" s="491">
        <v>29.130000000000003</v>
      </c>
      <c r="D7746" s="492" t="s">
        <v>4090</v>
      </c>
    </row>
    <row r="7747" spans="1:4" x14ac:dyDescent="0.2">
      <c r="A7747" s="489" t="s">
        <v>9257</v>
      </c>
      <c r="B7747" s="489" t="s">
        <v>229</v>
      </c>
      <c r="C7747" s="491">
        <v>26.759999999999998</v>
      </c>
      <c r="D7747" s="492" t="s">
        <v>4090</v>
      </c>
    </row>
    <row r="7748" spans="1:4" x14ac:dyDescent="0.2">
      <c r="A7748" s="489" t="s">
        <v>9257</v>
      </c>
      <c r="B7748" s="489" t="s">
        <v>229</v>
      </c>
      <c r="C7748" s="491">
        <v>25.72</v>
      </c>
      <c r="D7748" s="492" t="s">
        <v>4090</v>
      </c>
    </row>
    <row r="7749" spans="1:4" x14ac:dyDescent="0.2">
      <c r="A7749" s="489" t="s">
        <v>9257</v>
      </c>
      <c r="B7749" s="489" t="s">
        <v>229</v>
      </c>
      <c r="C7749" s="491">
        <v>13.32</v>
      </c>
      <c r="D7749" s="492" t="s">
        <v>4090</v>
      </c>
    </row>
    <row r="7750" spans="1:4" x14ac:dyDescent="0.2">
      <c r="A7750" s="489" t="s">
        <v>9257</v>
      </c>
      <c r="B7750" s="489" t="s">
        <v>229</v>
      </c>
      <c r="C7750" s="491">
        <v>31.28</v>
      </c>
      <c r="D7750" s="492" t="s">
        <v>4090</v>
      </c>
    </row>
    <row r="7751" spans="1:4" x14ac:dyDescent="0.2">
      <c r="A7751" s="489" t="s">
        <v>9257</v>
      </c>
      <c r="B7751" s="489" t="s">
        <v>229</v>
      </c>
      <c r="C7751" s="491">
        <v>9.0100000000000016</v>
      </c>
      <c r="D7751" s="492" t="s">
        <v>4090</v>
      </c>
    </row>
    <row r="7752" spans="1:4" x14ac:dyDescent="0.2">
      <c r="A7752" s="489" t="s">
        <v>9257</v>
      </c>
      <c r="B7752" s="489" t="s">
        <v>229</v>
      </c>
      <c r="C7752" s="491">
        <v>25.490000000000006</v>
      </c>
      <c r="D7752" s="492" t="s">
        <v>4090</v>
      </c>
    </row>
    <row r="7753" spans="1:4" x14ac:dyDescent="0.2">
      <c r="A7753" s="489" t="s">
        <v>9257</v>
      </c>
      <c r="B7753" s="489" t="s">
        <v>229</v>
      </c>
      <c r="C7753" s="491">
        <v>113.00999999999999</v>
      </c>
      <c r="D7753" s="492" t="s">
        <v>4090</v>
      </c>
    </row>
    <row r="7754" spans="1:4" x14ac:dyDescent="0.2">
      <c r="A7754" s="489" t="s">
        <v>9257</v>
      </c>
      <c r="B7754" s="489" t="s">
        <v>229</v>
      </c>
      <c r="C7754" s="491">
        <v>37.200000000000003</v>
      </c>
      <c r="D7754" s="492" t="s">
        <v>4090</v>
      </c>
    </row>
    <row r="7755" spans="1:4" x14ac:dyDescent="0.2">
      <c r="A7755" s="489" t="s">
        <v>9257</v>
      </c>
      <c r="B7755" s="489" t="s">
        <v>229</v>
      </c>
      <c r="C7755" s="491">
        <v>24.290000000000003</v>
      </c>
      <c r="D7755" s="492" t="s">
        <v>4090</v>
      </c>
    </row>
    <row r="7756" spans="1:4" x14ac:dyDescent="0.2">
      <c r="A7756" s="489" t="s">
        <v>9257</v>
      </c>
      <c r="B7756" s="489" t="s">
        <v>229</v>
      </c>
      <c r="C7756" s="491">
        <v>7.58</v>
      </c>
      <c r="D7756" s="492" t="s">
        <v>4090</v>
      </c>
    </row>
    <row r="7757" spans="1:4" x14ac:dyDescent="0.2">
      <c r="A7757" s="489" t="s">
        <v>9257</v>
      </c>
      <c r="B7757" s="489" t="s">
        <v>229</v>
      </c>
      <c r="C7757" s="491">
        <v>11.049999999999999</v>
      </c>
      <c r="D7757" s="492" t="s">
        <v>4090</v>
      </c>
    </row>
    <row r="7758" spans="1:4" x14ac:dyDescent="0.2">
      <c r="A7758" s="489" t="s">
        <v>9257</v>
      </c>
      <c r="B7758" s="489" t="s">
        <v>229</v>
      </c>
      <c r="C7758" s="491">
        <v>8.14</v>
      </c>
      <c r="D7758" s="492" t="s">
        <v>4090</v>
      </c>
    </row>
    <row r="7759" spans="1:4" x14ac:dyDescent="0.2">
      <c r="A7759" s="489" t="s">
        <v>9257</v>
      </c>
      <c r="B7759" s="489" t="s">
        <v>229</v>
      </c>
      <c r="C7759" s="491">
        <v>22.86</v>
      </c>
      <c r="D7759" s="492" t="s">
        <v>4090</v>
      </c>
    </row>
    <row r="7760" spans="1:4" x14ac:dyDescent="0.2">
      <c r="A7760" s="489" t="s">
        <v>9257</v>
      </c>
      <c r="B7760" s="489" t="s">
        <v>229</v>
      </c>
      <c r="C7760" s="491">
        <v>19.799999999999997</v>
      </c>
      <c r="D7760" s="492" t="s">
        <v>4090</v>
      </c>
    </row>
    <row r="7761" spans="1:4" x14ac:dyDescent="0.2">
      <c r="A7761" s="489" t="s">
        <v>9257</v>
      </c>
      <c r="B7761" s="489" t="s">
        <v>229</v>
      </c>
      <c r="C7761" s="491">
        <v>17.62</v>
      </c>
      <c r="D7761" s="492" t="s">
        <v>4090</v>
      </c>
    </row>
    <row r="7762" spans="1:4" x14ac:dyDescent="0.2">
      <c r="A7762" s="489" t="s">
        <v>9257</v>
      </c>
      <c r="B7762" s="489" t="s">
        <v>229</v>
      </c>
      <c r="C7762" s="491">
        <v>11.47</v>
      </c>
      <c r="D7762" s="492" t="s">
        <v>4090</v>
      </c>
    </row>
    <row r="7763" spans="1:4" x14ac:dyDescent="0.2">
      <c r="A7763" s="489" t="s">
        <v>9257</v>
      </c>
      <c r="B7763" s="489" t="s">
        <v>229</v>
      </c>
      <c r="C7763" s="491">
        <v>22.1</v>
      </c>
      <c r="D7763" s="492" t="s">
        <v>4090</v>
      </c>
    </row>
    <row r="7764" spans="1:4" x14ac:dyDescent="0.2">
      <c r="A7764" s="489" t="s">
        <v>9257</v>
      </c>
      <c r="B7764" s="489" t="s">
        <v>229</v>
      </c>
      <c r="C7764" s="491">
        <v>15.89</v>
      </c>
      <c r="D7764" s="492" t="s">
        <v>4090</v>
      </c>
    </row>
    <row r="7765" spans="1:4" x14ac:dyDescent="0.2">
      <c r="A7765" s="489" t="s">
        <v>9257</v>
      </c>
      <c r="B7765" s="489" t="s">
        <v>229</v>
      </c>
      <c r="C7765" s="491">
        <v>32.230000000000004</v>
      </c>
      <c r="D7765" s="492" t="s">
        <v>4090</v>
      </c>
    </row>
    <row r="7766" spans="1:4" x14ac:dyDescent="0.2">
      <c r="A7766" s="489" t="s">
        <v>9257</v>
      </c>
      <c r="B7766" s="489" t="s">
        <v>229</v>
      </c>
      <c r="C7766" s="491">
        <v>17.59</v>
      </c>
      <c r="D7766" s="492" t="s">
        <v>4090</v>
      </c>
    </row>
    <row r="7767" spans="1:4" x14ac:dyDescent="0.2">
      <c r="A7767" s="489" t="s">
        <v>9257</v>
      </c>
      <c r="B7767" s="489" t="s">
        <v>229</v>
      </c>
      <c r="C7767" s="491">
        <v>13.070000000000002</v>
      </c>
      <c r="D7767" s="492" t="s">
        <v>4090</v>
      </c>
    </row>
    <row r="7768" spans="1:4" x14ac:dyDescent="0.2">
      <c r="A7768" s="489" t="s">
        <v>9257</v>
      </c>
      <c r="B7768" s="489" t="s">
        <v>229</v>
      </c>
      <c r="C7768" s="491">
        <v>12.460000000000003</v>
      </c>
      <c r="D7768" s="492" t="s">
        <v>4090</v>
      </c>
    </row>
    <row r="7769" spans="1:4" x14ac:dyDescent="0.2">
      <c r="A7769" s="489" t="s">
        <v>9257</v>
      </c>
      <c r="B7769" s="489" t="s">
        <v>229</v>
      </c>
      <c r="C7769" s="491">
        <v>13.270000000000001</v>
      </c>
      <c r="D7769" s="492" t="s">
        <v>4090</v>
      </c>
    </row>
    <row r="7770" spans="1:4" x14ac:dyDescent="0.2">
      <c r="A7770" s="489" t="s">
        <v>9257</v>
      </c>
      <c r="B7770" s="489" t="s">
        <v>229</v>
      </c>
      <c r="C7770" s="491">
        <v>172.26</v>
      </c>
      <c r="D7770" s="492" t="s">
        <v>4090</v>
      </c>
    </row>
    <row r="7771" spans="1:4" x14ac:dyDescent="0.2">
      <c r="A7771" s="489" t="s">
        <v>9257</v>
      </c>
      <c r="B7771" s="489" t="s">
        <v>229</v>
      </c>
      <c r="C7771" s="491">
        <v>218.00000000000003</v>
      </c>
      <c r="D7771" s="492" t="s">
        <v>4090</v>
      </c>
    </row>
    <row r="7772" spans="1:4" x14ac:dyDescent="0.2">
      <c r="A7772" s="489" t="s">
        <v>9257</v>
      </c>
      <c r="B7772" s="489" t="s">
        <v>229</v>
      </c>
      <c r="C7772" s="491">
        <v>10.02</v>
      </c>
      <c r="D7772" s="492" t="s">
        <v>4090</v>
      </c>
    </row>
    <row r="7773" spans="1:4" x14ac:dyDescent="0.2">
      <c r="A7773" s="489" t="s">
        <v>9257</v>
      </c>
      <c r="B7773" s="489" t="s">
        <v>229</v>
      </c>
      <c r="C7773" s="491">
        <v>5.47</v>
      </c>
      <c r="D7773" s="492" t="s">
        <v>4090</v>
      </c>
    </row>
    <row r="7774" spans="1:4" x14ac:dyDescent="0.2">
      <c r="A7774" s="489" t="s">
        <v>9257</v>
      </c>
      <c r="B7774" s="489" t="s">
        <v>229</v>
      </c>
      <c r="C7774" s="491">
        <v>13.83</v>
      </c>
      <c r="D7774" s="492" t="s">
        <v>4090</v>
      </c>
    </row>
    <row r="7775" spans="1:4" x14ac:dyDescent="0.2">
      <c r="A7775" s="489" t="s">
        <v>9257</v>
      </c>
      <c r="B7775" s="489" t="s">
        <v>229</v>
      </c>
      <c r="C7775" s="491">
        <v>21.130000000000003</v>
      </c>
      <c r="D7775" s="492" t="s">
        <v>4090</v>
      </c>
    </row>
    <row r="7776" spans="1:4" x14ac:dyDescent="0.2">
      <c r="A7776" s="489" t="s">
        <v>9257</v>
      </c>
      <c r="B7776" s="489" t="s">
        <v>229</v>
      </c>
      <c r="C7776" s="491">
        <v>6.8900000000000006</v>
      </c>
      <c r="D7776" s="492" t="s">
        <v>4090</v>
      </c>
    </row>
    <row r="7777" spans="1:4" x14ac:dyDescent="0.2">
      <c r="A7777" s="489" t="s">
        <v>9257</v>
      </c>
      <c r="B7777" s="489" t="s">
        <v>229</v>
      </c>
      <c r="C7777" s="491">
        <v>20.07</v>
      </c>
      <c r="D7777" s="492" t="s">
        <v>4090</v>
      </c>
    </row>
    <row r="7778" spans="1:4" x14ac:dyDescent="0.2">
      <c r="A7778" s="489" t="s">
        <v>9257</v>
      </c>
      <c r="B7778" s="489" t="s">
        <v>229</v>
      </c>
      <c r="C7778" s="491">
        <v>61.610000000000007</v>
      </c>
      <c r="D7778" s="492" t="s">
        <v>4090</v>
      </c>
    </row>
    <row r="7779" spans="1:4" x14ac:dyDescent="0.2">
      <c r="A7779" s="489" t="s">
        <v>9257</v>
      </c>
      <c r="B7779" s="489" t="s">
        <v>229</v>
      </c>
      <c r="C7779" s="491">
        <v>197.3</v>
      </c>
      <c r="D7779" s="492" t="s">
        <v>4090</v>
      </c>
    </row>
    <row r="7780" spans="1:4" x14ac:dyDescent="0.2">
      <c r="A7780" s="489" t="s">
        <v>9257</v>
      </c>
      <c r="B7780" s="489" t="s">
        <v>229</v>
      </c>
      <c r="C7780" s="491">
        <v>12.64</v>
      </c>
      <c r="D7780" s="492" t="s">
        <v>4090</v>
      </c>
    </row>
    <row r="7781" spans="1:4" x14ac:dyDescent="0.2">
      <c r="A7781" s="489" t="s">
        <v>9257</v>
      </c>
      <c r="B7781" s="489" t="s">
        <v>229</v>
      </c>
      <c r="C7781" s="491">
        <v>32.479999999999997</v>
      </c>
      <c r="D7781" s="492" t="s">
        <v>4090</v>
      </c>
    </row>
    <row r="7782" spans="1:4" x14ac:dyDescent="0.2">
      <c r="A7782" s="489" t="s">
        <v>9257</v>
      </c>
      <c r="B7782" s="489" t="s">
        <v>229</v>
      </c>
      <c r="C7782" s="491">
        <v>24.73</v>
      </c>
      <c r="D7782" s="492" t="s">
        <v>4090</v>
      </c>
    </row>
    <row r="7783" spans="1:4" x14ac:dyDescent="0.2">
      <c r="A7783" s="489" t="s">
        <v>9257</v>
      </c>
      <c r="B7783" s="489" t="s">
        <v>229</v>
      </c>
      <c r="C7783" s="491">
        <v>12.84</v>
      </c>
      <c r="D7783" s="492" t="s">
        <v>4090</v>
      </c>
    </row>
    <row r="7784" spans="1:4" x14ac:dyDescent="0.2">
      <c r="A7784" s="489" t="s">
        <v>9257</v>
      </c>
      <c r="B7784" s="489" t="s">
        <v>229</v>
      </c>
      <c r="C7784" s="491">
        <v>21.74</v>
      </c>
      <c r="D7784" s="492" t="s">
        <v>4090</v>
      </c>
    </row>
    <row r="7785" spans="1:4" x14ac:dyDescent="0.2">
      <c r="A7785" s="489" t="s">
        <v>9257</v>
      </c>
      <c r="B7785" s="489" t="s">
        <v>229</v>
      </c>
      <c r="C7785" s="491">
        <v>21.74</v>
      </c>
      <c r="D7785" s="492" t="s">
        <v>4090</v>
      </c>
    </row>
    <row r="7786" spans="1:4" x14ac:dyDescent="0.2">
      <c r="A7786" s="489" t="s">
        <v>9257</v>
      </c>
      <c r="B7786" s="489" t="s">
        <v>229</v>
      </c>
      <c r="C7786" s="491">
        <v>38.730000000000004</v>
      </c>
      <c r="D7786" s="492" t="s">
        <v>4090</v>
      </c>
    </row>
    <row r="7787" spans="1:4" x14ac:dyDescent="0.2">
      <c r="A7787" s="489" t="s">
        <v>9257</v>
      </c>
      <c r="B7787" s="489" t="s">
        <v>229</v>
      </c>
      <c r="C7787" s="491">
        <v>13.75</v>
      </c>
      <c r="D7787" s="492" t="s">
        <v>4090</v>
      </c>
    </row>
    <row r="7788" spans="1:4" x14ac:dyDescent="0.2">
      <c r="A7788" s="489" t="s">
        <v>9257</v>
      </c>
      <c r="B7788" s="489" t="s">
        <v>229</v>
      </c>
      <c r="C7788" s="491">
        <v>13.83</v>
      </c>
      <c r="D7788" s="492" t="s">
        <v>4090</v>
      </c>
    </row>
    <row r="7789" spans="1:4" x14ac:dyDescent="0.2">
      <c r="A7789" s="489" t="s">
        <v>9257</v>
      </c>
      <c r="B7789" s="489" t="s">
        <v>229</v>
      </c>
      <c r="C7789" s="491">
        <v>23.24</v>
      </c>
      <c r="D7789" s="492" t="s">
        <v>4090</v>
      </c>
    </row>
    <row r="7790" spans="1:4" x14ac:dyDescent="0.2">
      <c r="A7790" s="489" t="s">
        <v>9257</v>
      </c>
      <c r="B7790" s="489" t="s">
        <v>229</v>
      </c>
      <c r="C7790" s="491">
        <v>7.34</v>
      </c>
      <c r="D7790" s="492" t="s">
        <v>4090</v>
      </c>
    </row>
    <row r="7791" spans="1:4" x14ac:dyDescent="0.2">
      <c r="A7791" s="489" t="s">
        <v>9257</v>
      </c>
      <c r="B7791" s="489" t="s">
        <v>229</v>
      </c>
      <c r="C7791" s="491">
        <v>16.919999999999998</v>
      </c>
      <c r="D7791" s="492" t="s">
        <v>4090</v>
      </c>
    </row>
    <row r="7792" spans="1:4" x14ac:dyDescent="0.2">
      <c r="A7792" s="489" t="s">
        <v>9257</v>
      </c>
      <c r="B7792" s="489" t="s">
        <v>229</v>
      </c>
      <c r="C7792" s="491">
        <v>21.23</v>
      </c>
      <c r="D7792" s="492" t="s">
        <v>4090</v>
      </c>
    </row>
    <row r="7793" spans="1:4" x14ac:dyDescent="0.2">
      <c r="A7793" s="489" t="s">
        <v>9257</v>
      </c>
      <c r="B7793" s="489" t="s">
        <v>229</v>
      </c>
      <c r="C7793" s="491">
        <v>88.96</v>
      </c>
      <c r="D7793" s="492" t="s">
        <v>4090</v>
      </c>
    </row>
    <row r="7794" spans="1:4" x14ac:dyDescent="0.2">
      <c r="A7794" s="489" t="s">
        <v>9257</v>
      </c>
      <c r="B7794" s="489" t="s">
        <v>229</v>
      </c>
      <c r="C7794" s="491">
        <v>31.71</v>
      </c>
      <c r="D7794" s="492" t="s">
        <v>4090</v>
      </c>
    </row>
    <row r="7795" spans="1:4" x14ac:dyDescent="0.2">
      <c r="A7795" s="489" t="s">
        <v>9257</v>
      </c>
      <c r="B7795" s="489" t="s">
        <v>229</v>
      </c>
      <c r="C7795" s="491">
        <v>11</v>
      </c>
      <c r="D7795" s="492" t="s">
        <v>4090</v>
      </c>
    </row>
    <row r="7796" spans="1:4" x14ac:dyDescent="0.2">
      <c r="A7796" s="489" t="s">
        <v>9257</v>
      </c>
      <c r="B7796" s="489" t="s">
        <v>229</v>
      </c>
      <c r="C7796" s="491">
        <v>28.72</v>
      </c>
      <c r="D7796" s="492" t="s">
        <v>4090</v>
      </c>
    </row>
    <row r="7797" spans="1:4" x14ac:dyDescent="0.2">
      <c r="A7797" s="489" t="s">
        <v>9257</v>
      </c>
      <c r="B7797" s="489" t="s">
        <v>229</v>
      </c>
      <c r="C7797" s="491">
        <v>22.97</v>
      </c>
      <c r="D7797" s="492" t="s">
        <v>4090</v>
      </c>
    </row>
    <row r="7798" spans="1:4" x14ac:dyDescent="0.2">
      <c r="A7798" s="489" t="s">
        <v>9257</v>
      </c>
      <c r="B7798" s="489" t="s">
        <v>229</v>
      </c>
      <c r="C7798" s="491">
        <v>24.5</v>
      </c>
      <c r="D7798" s="492" t="s">
        <v>4090</v>
      </c>
    </row>
    <row r="7799" spans="1:4" x14ac:dyDescent="0.2">
      <c r="A7799" s="489" t="s">
        <v>9257</v>
      </c>
      <c r="B7799" s="489" t="s">
        <v>229</v>
      </c>
      <c r="C7799" s="491">
        <v>18.07</v>
      </c>
      <c r="D7799" s="492" t="s">
        <v>4090</v>
      </c>
    </row>
    <row r="7800" spans="1:4" x14ac:dyDescent="0.2">
      <c r="A7800" s="489" t="s">
        <v>9257</v>
      </c>
      <c r="B7800" s="489" t="s">
        <v>229</v>
      </c>
      <c r="C7800" s="491">
        <v>10.37</v>
      </c>
      <c r="D7800" s="492" t="s">
        <v>4090</v>
      </c>
    </row>
    <row r="7801" spans="1:4" x14ac:dyDescent="0.2">
      <c r="A7801" s="489" t="s">
        <v>9257</v>
      </c>
      <c r="B7801" s="489" t="s">
        <v>229</v>
      </c>
      <c r="C7801" s="491">
        <v>23.36</v>
      </c>
      <c r="D7801" s="492" t="s">
        <v>4090</v>
      </c>
    </row>
    <row r="7802" spans="1:4" x14ac:dyDescent="0.2">
      <c r="A7802" s="489" t="s">
        <v>9257</v>
      </c>
      <c r="B7802" s="489" t="s">
        <v>229</v>
      </c>
      <c r="C7802" s="491">
        <v>26.010000000000005</v>
      </c>
      <c r="D7802" s="492" t="s">
        <v>4090</v>
      </c>
    </row>
    <row r="7803" spans="1:4" x14ac:dyDescent="0.2">
      <c r="A7803" s="489" t="s">
        <v>9257</v>
      </c>
      <c r="B7803" s="489" t="s">
        <v>229</v>
      </c>
      <c r="C7803" s="491">
        <v>16.13</v>
      </c>
      <c r="D7803" s="492" t="s">
        <v>4090</v>
      </c>
    </row>
    <row r="7804" spans="1:4" x14ac:dyDescent="0.2">
      <c r="A7804" s="489" t="s">
        <v>9257</v>
      </c>
      <c r="B7804" s="489" t="s">
        <v>229</v>
      </c>
      <c r="C7804" s="491">
        <v>19.989999999999998</v>
      </c>
      <c r="D7804" s="492" t="s">
        <v>4090</v>
      </c>
    </row>
    <row r="7805" spans="1:4" x14ac:dyDescent="0.2">
      <c r="A7805" s="489" t="s">
        <v>9257</v>
      </c>
      <c r="B7805" s="489" t="s">
        <v>229</v>
      </c>
      <c r="C7805" s="491">
        <v>59.070000000000007</v>
      </c>
      <c r="D7805" s="492" t="s">
        <v>4090</v>
      </c>
    </row>
    <row r="7806" spans="1:4" x14ac:dyDescent="0.2">
      <c r="A7806" s="489" t="s">
        <v>9257</v>
      </c>
      <c r="B7806" s="489" t="s">
        <v>229</v>
      </c>
      <c r="C7806" s="491">
        <v>19.09</v>
      </c>
      <c r="D7806" s="492" t="s">
        <v>4090</v>
      </c>
    </row>
    <row r="7807" spans="1:4" x14ac:dyDescent="0.2">
      <c r="A7807" s="489" t="s">
        <v>9257</v>
      </c>
      <c r="B7807" s="489" t="s">
        <v>229</v>
      </c>
      <c r="C7807" s="491">
        <v>33.67</v>
      </c>
      <c r="D7807" s="492" t="s">
        <v>4090</v>
      </c>
    </row>
    <row r="7808" spans="1:4" x14ac:dyDescent="0.2">
      <c r="A7808" s="489" t="s">
        <v>9257</v>
      </c>
      <c r="B7808" s="489" t="s">
        <v>229</v>
      </c>
      <c r="C7808" s="491">
        <v>12.610000000000001</v>
      </c>
      <c r="D7808" s="492" t="s">
        <v>4090</v>
      </c>
    </row>
    <row r="7809" spans="1:4" x14ac:dyDescent="0.2">
      <c r="A7809" s="489" t="s">
        <v>9257</v>
      </c>
      <c r="B7809" s="489" t="s">
        <v>229</v>
      </c>
      <c r="C7809" s="491">
        <v>105.96999999999998</v>
      </c>
      <c r="D7809" s="492" t="s">
        <v>4090</v>
      </c>
    </row>
    <row r="7810" spans="1:4" x14ac:dyDescent="0.2">
      <c r="A7810" s="489" t="s">
        <v>9257</v>
      </c>
      <c r="B7810" s="489" t="s">
        <v>229</v>
      </c>
      <c r="C7810" s="491">
        <v>62.329999999999991</v>
      </c>
      <c r="D7810" s="492" t="s">
        <v>4090</v>
      </c>
    </row>
    <row r="7811" spans="1:4" x14ac:dyDescent="0.2">
      <c r="A7811" s="489" t="s">
        <v>9257</v>
      </c>
      <c r="B7811" s="489" t="s">
        <v>229</v>
      </c>
      <c r="C7811" s="491">
        <v>5.08</v>
      </c>
      <c r="D7811" s="492" t="s">
        <v>4090</v>
      </c>
    </row>
    <row r="7812" spans="1:4" x14ac:dyDescent="0.2">
      <c r="A7812" s="489" t="s">
        <v>9257</v>
      </c>
      <c r="B7812" s="489" t="s">
        <v>229</v>
      </c>
      <c r="C7812" s="491">
        <v>18.22</v>
      </c>
      <c r="D7812" s="492" t="s">
        <v>4090</v>
      </c>
    </row>
    <row r="7813" spans="1:4" x14ac:dyDescent="0.2">
      <c r="A7813" s="489" t="s">
        <v>9257</v>
      </c>
      <c r="B7813" s="489" t="s">
        <v>229</v>
      </c>
      <c r="C7813" s="491">
        <v>16.019999999999996</v>
      </c>
      <c r="D7813" s="492" t="s">
        <v>4090</v>
      </c>
    </row>
    <row r="7814" spans="1:4" x14ac:dyDescent="0.2">
      <c r="A7814" s="489" t="s">
        <v>9257</v>
      </c>
      <c r="B7814" s="489" t="s">
        <v>229</v>
      </c>
      <c r="C7814" s="491">
        <v>14.75</v>
      </c>
      <c r="D7814" s="492" t="s">
        <v>4090</v>
      </c>
    </row>
    <row r="7815" spans="1:4" x14ac:dyDescent="0.2">
      <c r="A7815" s="489" t="s">
        <v>9257</v>
      </c>
      <c r="B7815" s="489" t="s">
        <v>229</v>
      </c>
      <c r="C7815" s="491">
        <v>29.17</v>
      </c>
      <c r="D7815" s="492" t="s">
        <v>4090</v>
      </c>
    </row>
    <row r="7816" spans="1:4" x14ac:dyDescent="0.2">
      <c r="A7816" s="489" t="s">
        <v>9257</v>
      </c>
      <c r="B7816" s="489" t="s">
        <v>229</v>
      </c>
      <c r="C7816" s="491">
        <v>9.85</v>
      </c>
      <c r="D7816" s="492" t="s">
        <v>4090</v>
      </c>
    </row>
    <row r="7817" spans="1:4" x14ac:dyDescent="0.2">
      <c r="A7817" s="489" t="s">
        <v>9257</v>
      </c>
      <c r="B7817" s="489" t="s">
        <v>229</v>
      </c>
      <c r="C7817" s="491">
        <v>3.96</v>
      </c>
      <c r="D7817" s="492" t="s">
        <v>4090</v>
      </c>
    </row>
    <row r="7818" spans="1:4" x14ac:dyDescent="0.2">
      <c r="A7818" s="489" t="s">
        <v>9257</v>
      </c>
      <c r="B7818" s="489" t="s">
        <v>229</v>
      </c>
      <c r="C7818" s="491">
        <v>3.5</v>
      </c>
      <c r="D7818" s="492" t="s">
        <v>4090</v>
      </c>
    </row>
    <row r="7819" spans="1:4" x14ac:dyDescent="0.2">
      <c r="A7819" s="489" t="s">
        <v>9257</v>
      </c>
      <c r="B7819" s="489" t="s">
        <v>229</v>
      </c>
      <c r="C7819" s="491">
        <v>12.68</v>
      </c>
      <c r="D7819" s="492" t="s">
        <v>4090</v>
      </c>
    </row>
    <row r="7820" spans="1:4" x14ac:dyDescent="0.2">
      <c r="A7820" s="489" t="s">
        <v>9257</v>
      </c>
      <c r="B7820" s="489" t="s">
        <v>229</v>
      </c>
      <c r="C7820" s="491">
        <v>2.06</v>
      </c>
      <c r="D7820" s="492" t="s">
        <v>4090</v>
      </c>
    </row>
    <row r="7821" spans="1:4" x14ac:dyDescent="0.2">
      <c r="A7821" s="489" t="s">
        <v>9257</v>
      </c>
      <c r="B7821" s="489" t="s">
        <v>229</v>
      </c>
      <c r="C7821" s="491">
        <v>135.80000000000001</v>
      </c>
      <c r="D7821" s="492" t="s">
        <v>4090</v>
      </c>
    </row>
    <row r="7822" spans="1:4" x14ac:dyDescent="0.2">
      <c r="A7822" s="489" t="s">
        <v>9257</v>
      </c>
      <c r="B7822" s="489" t="s">
        <v>229</v>
      </c>
      <c r="C7822" s="491">
        <v>8.83</v>
      </c>
      <c r="D7822" s="492" t="s">
        <v>4090</v>
      </c>
    </row>
    <row r="7823" spans="1:4" x14ac:dyDescent="0.2">
      <c r="A7823" s="489" t="s">
        <v>9257</v>
      </c>
      <c r="B7823" s="489" t="s">
        <v>229</v>
      </c>
      <c r="C7823" s="491">
        <v>24.35</v>
      </c>
      <c r="D7823" s="492" t="s">
        <v>4090</v>
      </c>
    </row>
    <row r="7824" spans="1:4" x14ac:dyDescent="0.2">
      <c r="A7824" s="489" t="s">
        <v>9257</v>
      </c>
      <c r="B7824" s="489" t="s">
        <v>229</v>
      </c>
      <c r="C7824" s="491">
        <v>16.619999999999997</v>
      </c>
      <c r="D7824" s="492" t="s">
        <v>4090</v>
      </c>
    </row>
    <row r="7825" spans="1:4" x14ac:dyDescent="0.2">
      <c r="A7825" s="489" t="s">
        <v>9257</v>
      </c>
      <c r="B7825" s="489" t="s">
        <v>229</v>
      </c>
      <c r="C7825" s="491">
        <v>19.39</v>
      </c>
      <c r="D7825" s="492" t="s">
        <v>4090</v>
      </c>
    </row>
    <row r="7826" spans="1:4" x14ac:dyDescent="0.2">
      <c r="A7826" s="489" t="s">
        <v>9257</v>
      </c>
      <c r="B7826" s="489" t="s">
        <v>229</v>
      </c>
      <c r="C7826" s="491">
        <v>25.029999999999998</v>
      </c>
      <c r="D7826" s="492" t="s">
        <v>4090</v>
      </c>
    </row>
    <row r="7827" spans="1:4" x14ac:dyDescent="0.2">
      <c r="A7827" s="489" t="s">
        <v>9257</v>
      </c>
      <c r="B7827" s="489" t="s">
        <v>229</v>
      </c>
      <c r="C7827" s="491">
        <v>3.06</v>
      </c>
      <c r="D7827" s="492" t="s">
        <v>4090</v>
      </c>
    </row>
    <row r="7828" spans="1:4" x14ac:dyDescent="0.2">
      <c r="A7828" s="489" t="s">
        <v>9257</v>
      </c>
      <c r="B7828" s="489" t="s">
        <v>229</v>
      </c>
      <c r="C7828" s="491">
        <v>54.819999999999993</v>
      </c>
      <c r="D7828" s="492" t="s">
        <v>4090</v>
      </c>
    </row>
    <row r="7829" spans="1:4" x14ac:dyDescent="0.2">
      <c r="A7829" s="489" t="s">
        <v>9257</v>
      </c>
      <c r="B7829" s="489" t="s">
        <v>229</v>
      </c>
      <c r="C7829" s="491">
        <v>0.38999999999999996</v>
      </c>
      <c r="D7829" s="492" t="s">
        <v>4090</v>
      </c>
    </row>
    <row r="7830" spans="1:4" x14ac:dyDescent="0.2">
      <c r="A7830" s="489" t="s">
        <v>9257</v>
      </c>
      <c r="B7830" s="489" t="s">
        <v>229</v>
      </c>
      <c r="C7830" s="491">
        <v>25.500000000000004</v>
      </c>
      <c r="D7830" s="492" t="s">
        <v>4090</v>
      </c>
    </row>
    <row r="7831" spans="1:4" x14ac:dyDescent="0.2">
      <c r="A7831" s="489" t="s">
        <v>9257</v>
      </c>
      <c r="B7831" s="489" t="s">
        <v>229</v>
      </c>
      <c r="C7831" s="491">
        <v>15.95</v>
      </c>
      <c r="D7831" s="492" t="s">
        <v>4090</v>
      </c>
    </row>
    <row r="7832" spans="1:4" x14ac:dyDescent="0.2">
      <c r="A7832" s="489" t="s">
        <v>9257</v>
      </c>
      <c r="B7832" s="489" t="s">
        <v>229</v>
      </c>
      <c r="C7832" s="491">
        <v>10.74</v>
      </c>
      <c r="D7832" s="492" t="s">
        <v>4090</v>
      </c>
    </row>
    <row r="7833" spans="1:4" x14ac:dyDescent="0.2">
      <c r="A7833" s="489" t="s">
        <v>9257</v>
      </c>
      <c r="B7833" s="489" t="s">
        <v>229</v>
      </c>
      <c r="C7833" s="491">
        <v>27.4</v>
      </c>
      <c r="D7833" s="492" t="s">
        <v>4090</v>
      </c>
    </row>
    <row r="7834" spans="1:4" x14ac:dyDescent="0.2">
      <c r="A7834" s="489" t="s">
        <v>9257</v>
      </c>
      <c r="B7834" s="489" t="s">
        <v>229</v>
      </c>
      <c r="C7834" s="491">
        <v>10.61</v>
      </c>
      <c r="D7834" s="492" t="s">
        <v>4090</v>
      </c>
    </row>
    <row r="7835" spans="1:4" x14ac:dyDescent="0.2">
      <c r="A7835" s="489" t="s">
        <v>9257</v>
      </c>
      <c r="B7835" s="489" t="s">
        <v>229</v>
      </c>
      <c r="C7835" s="491">
        <v>25.990000000000002</v>
      </c>
      <c r="D7835" s="492" t="s">
        <v>4090</v>
      </c>
    </row>
    <row r="7836" spans="1:4" x14ac:dyDescent="0.2">
      <c r="A7836" s="489" t="s">
        <v>9257</v>
      </c>
      <c r="B7836" s="489" t="s">
        <v>229</v>
      </c>
      <c r="C7836" s="491">
        <v>24.589999999999996</v>
      </c>
      <c r="D7836" s="492" t="s">
        <v>4090</v>
      </c>
    </row>
    <row r="7837" spans="1:4" x14ac:dyDescent="0.2">
      <c r="A7837" s="489" t="s">
        <v>9257</v>
      </c>
      <c r="B7837" s="489" t="s">
        <v>229</v>
      </c>
      <c r="C7837" s="491">
        <v>79.789999999999992</v>
      </c>
      <c r="D7837" s="492" t="s">
        <v>4090</v>
      </c>
    </row>
    <row r="7838" spans="1:4" x14ac:dyDescent="0.2">
      <c r="A7838" s="489" t="s">
        <v>9257</v>
      </c>
      <c r="B7838" s="489" t="s">
        <v>229</v>
      </c>
      <c r="C7838" s="491">
        <v>15.25</v>
      </c>
      <c r="D7838" s="492" t="s">
        <v>4090</v>
      </c>
    </row>
    <row r="7839" spans="1:4" x14ac:dyDescent="0.2">
      <c r="A7839" s="489" t="s">
        <v>9257</v>
      </c>
      <c r="B7839" s="489" t="s">
        <v>229</v>
      </c>
      <c r="C7839" s="491">
        <v>40.28</v>
      </c>
      <c r="D7839" s="492" t="s">
        <v>4090</v>
      </c>
    </row>
    <row r="7840" spans="1:4" x14ac:dyDescent="0.2">
      <c r="A7840" s="489" t="s">
        <v>9257</v>
      </c>
      <c r="B7840" s="489" t="s">
        <v>229</v>
      </c>
      <c r="C7840" s="491">
        <v>19.590000000000003</v>
      </c>
      <c r="D7840" s="492" t="s">
        <v>4090</v>
      </c>
    </row>
    <row r="7841" spans="1:4" x14ac:dyDescent="0.2">
      <c r="A7841" s="489" t="s">
        <v>9257</v>
      </c>
      <c r="B7841" s="489" t="s">
        <v>229</v>
      </c>
      <c r="C7841" s="491">
        <v>26.82</v>
      </c>
      <c r="D7841" s="492" t="s">
        <v>4090</v>
      </c>
    </row>
    <row r="7842" spans="1:4" x14ac:dyDescent="0.2">
      <c r="A7842" s="489" t="s">
        <v>9257</v>
      </c>
      <c r="B7842" s="489" t="s">
        <v>229</v>
      </c>
      <c r="C7842" s="491">
        <v>78.53</v>
      </c>
      <c r="D7842" s="492" t="s">
        <v>4090</v>
      </c>
    </row>
    <row r="7843" spans="1:4" x14ac:dyDescent="0.2">
      <c r="A7843" s="489" t="s">
        <v>9257</v>
      </c>
      <c r="B7843" s="489" t="s">
        <v>229</v>
      </c>
      <c r="C7843" s="491">
        <v>25.72</v>
      </c>
      <c r="D7843" s="492" t="s">
        <v>4090</v>
      </c>
    </row>
    <row r="7844" spans="1:4" x14ac:dyDescent="0.2">
      <c r="A7844" s="489" t="s">
        <v>9257</v>
      </c>
      <c r="B7844" s="489" t="s">
        <v>229</v>
      </c>
      <c r="C7844" s="491">
        <v>66.610000000000014</v>
      </c>
      <c r="D7844" s="492" t="s">
        <v>4090</v>
      </c>
    </row>
    <row r="7845" spans="1:4" x14ac:dyDescent="0.2">
      <c r="A7845" s="489" t="s">
        <v>9257</v>
      </c>
      <c r="B7845" s="489" t="s">
        <v>229</v>
      </c>
      <c r="C7845" s="491">
        <v>16.78</v>
      </c>
      <c r="D7845" s="492" t="s">
        <v>4090</v>
      </c>
    </row>
    <row r="7846" spans="1:4" x14ac:dyDescent="0.2">
      <c r="A7846" s="489" t="s">
        <v>9257</v>
      </c>
      <c r="B7846" s="489" t="s">
        <v>229</v>
      </c>
      <c r="C7846" s="491">
        <v>22.270000000000003</v>
      </c>
      <c r="D7846" s="492" t="s">
        <v>4090</v>
      </c>
    </row>
    <row r="7847" spans="1:4" x14ac:dyDescent="0.2">
      <c r="A7847" s="489" t="s">
        <v>9257</v>
      </c>
      <c r="B7847" s="489" t="s">
        <v>229</v>
      </c>
      <c r="C7847" s="491">
        <v>18.39</v>
      </c>
      <c r="D7847" s="492" t="s">
        <v>4090</v>
      </c>
    </row>
    <row r="7848" spans="1:4" x14ac:dyDescent="0.2">
      <c r="A7848" s="489" t="s">
        <v>9257</v>
      </c>
      <c r="B7848" s="489" t="s">
        <v>229</v>
      </c>
      <c r="C7848" s="491">
        <v>17.079999999999998</v>
      </c>
      <c r="D7848" s="492" t="s">
        <v>4090</v>
      </c>
    </row>
    <row r="7849" spans="1:4" x14ac:dyDescent="0.2">
      <c r="A7849" s="489" t="s">
        <v>9257</v>
      </c>
      <c r="B7849" s="489" t="s">
        <v>229</v>
      </c>
      <c r="C7849" s="491">
        <v>8.86</v>
      </c>
      <c r="D7849" s="492" t="s">
        <v>4090</v>
      </c>
    </row>
    <row r="7850" spans="1:4" x14ac:dyDescent="0.2">
      <c r="A7850" s="489" t="s">
        <v>9257</v>
      </c>
      <c r="B7850" s="489" t="s">
        <v>229</v>
      </c>
      <c r="C7850" s="491">
        <v>6.2800000000000011</v>
      </c>
      <c r="D7850" s="492" t="s">
        <v>4090</v>
      </c>
    </row>
    <row r="7851" spans="1:4" x14ac:dyDescent="0.2">
      <c r="A7851" s="489" t="s">
        <v>9257</v>
      </c>
      <c r="B7851" s="489" t="s">
        <v>229</v>
      </c>
      <c r="C7851" s="491">
        <v>24.290000000000003</v>
      </c>
      <c r="D7851" s="492" t="s">
        <v>4090</v>
      </c>
    </row>
    <row r="7852" spans="1:4" x14ac:dyDescent="0.2">
      <c r="A7852" s="489" t="s">
        <v>9257</v>
      </c>
      <c r="B7852" s="489" t="s">
        <v>229</v>
      </c>
      <c r="C7852" s="491">
        <v>18.690000000000001</v>
      </c>
      <c r="D7852" s="492" t="s">
        <v>4090</v>
      </c>
    </row>
    <row r="7853" spans="1:4" x14ac:dyDescent="0.2">
      <c r="A7853" s="489" t="s">
        <v>9257</v>
      </c>
      <c r="B7853" s="489" t="s">
        <v>229</v>
      </c>
      <c r="C7853" s="491">
        <v>31.68</v>
      </c>
      <c r="D7853" s="492" t="s">
        <v>4090</v>
      </c>
    </row>
    <row r="7854" spans="1:4" x14ac:dyDescent="0.2">
      <c r="A7854" s="489" t="s">
        <v>9257</v>
      </c>
      <c r="B7854" s="489" t="s">
        <v>229</v>
      </c>
      <c r="C7854" s="491">
        <v>22.89</v>
      </c>
      <c r="D7854" s="492" t="s">
        <v>4090</v>
      </c>
    </row>
    <row r="7855" spans="1:4" x14ac:dyDescent="0.2">
      <c r="A7855" s="489" t="s">
        <v>9257</v>
      </c>
      <c r="B7855" s="489" t="s">
        <v>229</v>
      </c>
      <c r="C7855" s="491">
        <v>17.14</v>
      </c>
      <c r="D7855" s="492" t="s">
        <v>4090</v>
      </c>
    </row>
    <row r="7856" spans="1:4" x14ac:dyDescent="0.2">
      <c r="A7856" s="489" t="s">
        <v>9257</v>
      </c>
      <c r="B7856" s="489" t="s">
        <v>229</v>
      </c>
      <c r="C7856" s="491">
        <v>6.32</v>
      </c>
      <c r="D7856" s="492" t="s">
        <v>4090</v>
      </c>
    </row>
    <row r="7857" spans="1:4" x14ac:dyDescent="0.2">
      <c r="A7857" s="489" t="s">
        <v>9257</v>
      </c>
      <c r="B7857" s="489" t="s">
        <v>229</v>
      </c>
      <c r="C7857" s="491">
        <v>8.59</v>
      </c>
      <c r="D7857" s="492" t="s">
        <v>4090</v>
      </c>
    </row>
    <row r="7858" spans="1:4" x14ac:dyDescent="0.2">
      <c r="A7858" s="489" t="s">
        <v>9257</v>
      </c>
      <c r="B7858" s="489" t="s">
        <v>229</v>
      </c>
      <c r="C7858" s="491">
        <v>75.22</v>
      </c>
      <c r="D7858" s="492" t="s">
        <v>4090</v>
      </c>
    </row>
    <row r="7859" spans="1:4" x14ac:dyDescent="0.2">
      <c r="A7859" s="489" t="s">
        <v>9257</v>
      </c>
      <c r="B7859" s="489" t="s">
        <v>229</v>
      </c>
      <c r="C7859" s="491">
        <v>24.919999999999998</v>
      </c>
      <c r="D7859" s="492" t="s">
        <v>4090</v>
      </c>
    </row>
    <row r="7860" spans="1:4" x14ac:dyDescent="0.2">
      <c r="A7860" s="489" t="s">
        <v>9257</v>
      </c>
      <c r="B7860" s="489" t="s">
        <v>229</v>
      </c>
      <c r="C7860" s="491">
        <v>51.089999999999996</v>
      </c>
      <c r="D7860" s="492" t="s">
        <v>4090</v>
      </c>
    </row>
    <row r="7861" spans="1:4" x14ac:dyDescent="0.2">
      <c r="A7861" s="489" t="s">
        <v>9257</v>
      </c>
      <c r="B7861" s="489" t="s">
        <v>229</v>
      </c>
      <c r="C7861" s="491">
        <v>43.8</v>
      </c>
      <c r="D7861" s="492" t="s">
        <v>4090</v>
      </c>
    </row>
    <row r="7862" spans="1:4" x14ac:dyDescent="0.2">
      <c r="A7862" s="489" t="s">
        <v>9257</v>
      </c>
      <c r="B7862" s="489" t="s">
        <v>229</v>
      </c>
      <c r="C7862" s="491">
        <v>30.36</v>
      </c>
      <c r="D7862" s="492" t="s">
        <v>4090</v>
      </c>
    </row>
    <row r="7863" spans="1:4" x14ac:dyDescent="0.2">
      <c r="A7863" s="489" t="s">
        <v>9257</v>
      </c>
      <c r="B7863" s="489" t="s">
        <v>229</v>
      </c>
      <c r="C7863" s="491">
        <v>39.36</v>
      </c>
      <c r="D7863" s="492" t="s">
        <v>4090</v>
      </c>
    </row>
    <row r="7864" spans="1:4" x14ac:dyDescent="0.2">
      <c r="A7864" s="489" t="s">
        <v>9257</v>
      </c>
      <c r="B7864" s="489" t="s">
        <v>229</v>
      </c>
      <c r="C7864" s="491">
        <v>13.070000000000002</v>
      </c>
      <c r="D7864" s="492" t="s">
        <v>4090</v>
      </c>
    </row>
    <row r="7865" spans="1:4" x14ac:dyDescent="0.2">
      <c r="A7865" s="489" t="s">
        <v>9257</v>
      </c>
      <c r="B7865" s="489" t="s">
        <v>229</v>
      </c>
      <c r="C7865" s="491">
        <v>6.4799999999999995</v>
      </c>
      <c r="D7865" s="492" t="s">
        <v>4090</v>
      </c>
    </row>
    <row r="7866" spans="1:4" x14ac:dyDescent="0.2">
      <c r="A7866" s="489" t="s">
        <v>9257</v>
      </c>
      <c r="B7866" s="489" t="s">
        <v>229</v>
      </c>
      <c r="C7866" s="491">
        <v>20.77</v>
      </c>
      <c r="D7866" s="492" t="s">
        <v>4090</v>
      </c>
    </row>
    <row r="7867" spans="1:4" x14ac:dyDescent="0.2">
      <c r="A7867" s="489" t="s">
        <v>9257</v>
      </c>
      <c r="B7867" s="489" t="s">
        <v>229</v>
      </c>
      <c r="C7867" s="491">
        <v>23.010000000000005</v>
      </c>
      <c r="D7867" s="492" t="s">
        <v>4090</v>
      </c>
    </row>
    <row r="7868" spans="1:4" x14ac:dyDescent="0.2">
      <c r="A7868" s="489" t="s">
        <v>9257</v>
      </c>
      <c r="B7868" s="489" t="s">
        <v>229</v>
      </c>
      <c r="C7868" s="491">
        <v>19.07</v>
      </c>
      <c r="D7868" s="492" t="s">
        <v>4090</v>
      </c>
    </row>
    <row r="7869" spans="1:4" x14ac:dyDescent="0.2">
      <c r="A7869" s="489" t="s">
        <v>9257</v>
      </c>
      <c r="B7869" s="489" t="s">
        <v>229</v>
      </c>
      <c r="C7869" s="491">
        <v>5.0199999999999996</v>
      </c>
      <c r="D7869" s="492" t="s">
        <v>4090</v>
      </c>
    </row>
    <row r="7870" spans="1:4" x14ac:dyDescent="0.2">
      <c r="A7870" s="489" t="s">
        <v>9257</v>
      </c>
      <c r="B7870" s="489" t="s">
        <v>229</v>
      </c>
      <c r="C7870" s="491">
        <v>9.08</v>
      </c>
      <c r="D7870" s="492" t="s">
        <v>4090</v>
      </c>
    </row>
    <row r="7871" spans="1:4" x14ac:dyDescent="0.2">
      <c r="A7871" s="489" t="s">
        <v>9257</v>
      </c>
      <c r="B7871" s="489" t="s">
        <v>229</v>
      </c>
      <c r="C7871" s="491">
        <v>7.2900000000000009</v>
      </c>
      <c r="D7871" s="492" t="s">
        <v>4090</v>
      </c>
    </row>
    <row r="7872" spans="1:4" x14ac:dyDescent="0.2">
      <c r="A7872" s="489" t="s">
        <v>9257</v>
      </c>
      <c r="B7872" s="489" t="s">
        <v>229</v>
      </c>
      <c r="C7872" s="491">
        <v>19.27</v>
      </c>
      <c r="D7872" s="492" t="s">
        <v>4090</v>
      </c>
    </row>
    <row r="7873" spans="1:4" x14ac:dyDescent="0.2">
      <c r="A7873" s="489" t="s">
        <v>9257</v>
      </c>
      <c r="B7873" s="489" t="s">
        <v>229</v>
      </c>
      <c r="C7873" s="491">
        <v>66.37</v>
      </c>
      <c r="D7873" s="492" t="s">
        <v>4090</v>
      </c>
    </row>
    <row r="7874" spans="1:4" x14ac:dyDescent="0.2">
      <c r="A7874" s="489" t="s">
        <v>9257</v>
      </c>
      <c r="B7874" s="489" t="s">
        <v>229</v>
      </c>
      <c r="C7874" s="491">
        <v>12.27</v>
      </c>
      <c r="D7874" s="492" t="s">
        <v>4090</v>
      </c>
    </row>
    <row r="7875" spans="1:4" x14ac:dyDescent="0.2">
      <c r="A7875" s="489" t="s">
        <v>9257</v>
      </c>
      <c r="B7875" s="489" t="s">
        <v>229</v>
      </c>
      <c r="C7875" s="491">
        <v>11.47</v>
      </c>
      <c r="D7875" s="492" t="s">
        <v>4090</v>
      </c>
    </row>
    <row r="7876" spans="1:4" x14ac:dyDescent="0.2">
      <c r="A7876" s="489" t="s">
        <v>9257</v>
      </c>
      <c r="B7876" s="489" t="s">
        <v>229</v>
      </c>
      <c r="C7876" s="491">
        <v>202.68999999999997</v>
      </c>
      <c r="D7876" s="492" t="s">
        <v>4090</v>
      </c>
    </row>
    <row r="7877" spans="1:4" x14ac:dyDescent="0.2">
      <c r="A7877" s="489" t="s">
        <v>9257</v>
      </c>
      <c r="B7877" s="489" t="s">
        <v>229</v>
      </c>
      <c r="C7877" s="491">
        <v>34.56</v>
      </c>
      <c r="D7877" s="492" t="s">
        <v>4090</v>
      </c>
    </row>
    <row r="7878" spans="1:4" x14ac:dyDescent="0.2">
      <c r="A7878" s="489" t="s">
        <v>9257</v>
      </c>
      <c r="B7878" s="489" t="s">
        <v>229</v>
      </c>
      <c r="C7878" s="491">
        <v>99.399999999999991</v>
      </c>
      <c r="D7878" s="492" t="s">
        <v>4090</v>
      </c>
    </row>
    <row r="7879" spans="1:4" x14ac:dyDescent="0.2">
      <c r="A7879" s="489" t="s">
        <v>9257</v>
      </c>
      <c r="B7879" s="489" t="s">
        <v>229</v>
      </c>
      <c r="C7879" s="491">
        <v>12.120000000000001</v>
      </c>
      <c r="D7879" s="492" t="s">
        <v>4090</v>
      </c>
    </row>
    <row r="7880" spans="1:4" x14ac:dyDescent="0.2">
      <c r="A7880" s="489" t="s">
        <v>9257</v>
      </c>
      <c r="B7880" s="489" t="s">
        <v>229</v>
      </c>
      <c r="C7880" s="491">
        <v>11.599999999999998</v>
      </c>
      <c r="D7880" s="492" t="s">
        <v>4090</v>
      </c>
    </row>
    <row r="7881" spans="1:4" x14ac:dyDescent="0.2">
      <c r="A7881" s="489" t="s">
        <v>9257</v>
      </c>
      <c r="B7881" s="489" t="s">
        <v>229</v>
      </c>
      <c r="C7881" s="491">
        <v>29.790000000000003</v>
      </c>
      <c r="D7881" s="492" t="s">
        <v>4090</v>
      </c>
    </row>
    <row r="7882" spans="1:4" x14ac:dyDescent="0.2">
      <c r="A7882" s="489" t="s">
        <v>9257</v>
      </c>
      <c r="B7882" s="489" t="s">
        <v>229</v>
      </c>
      <c r="C7882" s="491">
        <v>13.41</v>
      </c>
      <c r="D7882" s="492" t="s">
        <v>4090</v>
      </c>
    </row>
    <row r="7883" spans="1:4" x14ac:dyDescent="0.2">
      <c r="A7883" s="489" t="s">
        <v>9257</v>
      </c>
      <c r="B7883" s="489" t="s">
        <v>229</v>
      </c>
      <c r="C7883" s="491">
        <v>1.5999999999999999</v>
      </c>
      <c r="D7883" s="492" t="s">
        <v>4090</v>
      </c>
    </row>
    <row r="7884" spans="1:4" x14ac:dyDescent="0.2">
      <c r="A7884" s="489" t="s">
        <v>9257</v>
      </c>
      <c r="B7884" s="489" t="s">
        <v>229</v>
      </c>
      <c r="C7884" s="491">
        <v>31.019999999999996</v>
      </c>
      <c r="D7884" s="492" t="s">
        <v>4090</v>
      </c>
    </row>
    <row r="7885" spans="1:4" x14ac:dyDescent="0.2">
      <c r="A7885" s="489" t="s">
        <v>9257</v>
      </c>
      <c r="B7885" s="489" t="s">
        <v>229</v>
      </c>
      <c r="C7885" s="491">
        <v>19.690000000000001</v>
      </c>
      <c r="D7885" s="492" t="s">
        <v>4090</v>
      </c>
    </row>
    <row r="7886" spans="1:4" x14ac:dyDescent="0.2">
      <c r="A7886" s="489" t="s">
        <v>9257</v>
      </c>
      <c r="B7886" s="489" t="s">
        <v>229</v>
      </c>
      <c r="C7886" s="491">
        <v>24.49</v>
      </c>
      <c r="D7886" s="492" t="s">
        <v>4090</v>
      </c>
    </row>
    <row r="7887" spans="1:4" x14ac:dyDescent="0.2">
      <c r="A7887" s="489" t="s">
        <v>9257</v>
      </c>
      <c r="B7887" s="489" t="s">
        <v>229</v>
      </c>
      <c r="C7887" s="491">
        <v>16.170000000000002</v>
      </c>
      <c r="D7887" s="492" t="s">
        <v>4090</v>
      </c>
    </row>
    <row r="7888" spans="1:4" x14ac:dyDescent="0.2">
      <c r="A7888" s="489" t="s">
        <v>9257</v>
      </c>
      <c r="B7888" s="489" t="s">
        <v>229</v>
      </c>
      <c r="C7888" s="491">
        <v>26.32</v>
      </c>
      <c r="D7888" s="492" t="s">
        <v>4090</v>
      </c>
    </row>
    <row r="7889" spans="1:4" x14ac:dyDescent="0.2">
      <c r="A7889" s="489" t="s">
        <v>9257</v>
      </c>
      <c r="B7889" s="489" t="s">
        <v>229</v>
      </c>
      <c r="C7889" s="491">
        <v>20.07</v>
      </c>
      <c r="D7889" s="492" t="s">
        <v>4090</v>
      </c>
    </row>
    <row r="7890" spans="1:4" x14ac:dyDescent="0.2">
      <c r="A7890" s="489" t="s">
        <v>9257</v>
      </c>
      <c r="B7890" s="489" t="s">
        <v>229</v>
      </c>
      <c r="C7890" s="491">
        <v>34.739999999999995</v>
      </c>
      <c r="D7890" s="492" t="s">
        <v>4090</v>
      </c>
    </row>
    <row r="7891" spans="1:4" x14ac:dyDescent="0.2">
      <c r="A7891" s="489" t="s">
        <v>9257</v>
      </c>
      <c r="B7891" s="489" t="s">
        <v>229</v>
      </c>
      <c r="C7891" s="491">
        <v>21.24</v>
      </c>
      <c r="D7891" s="492" t="s">
        <v>4090</v>
      </c>
    </row>
    <row r="7892" spans="1:4" x14ac:dyDescent="0.2">
      <c r="A7892" s="489" t="s">
        <v>9257</v>
      </c>
      <c r="B7892" s="489" t="s">
        <v>229</v>
      </c>
      <c r="C7892" s="491">
        <v>24.71</v>
      </c>
      <c r="D7892" s="492" t="s">
        <v>4090</v>
      </c>
    </row>
    <row r="7893" spans="1:4" x14ac:dyDescent="0.2">
      <c r="A7893" s="489" t="s">
        <v>9257</v>
      </c>
      <c r="B7893" s="489" t="s">
        <v>229</v>
      </c>
      <c r="C7893" s="491">
        <v>14.910000000000002</v>
      </c>
      <c r="D7893" s="492" t="s">
        <v>4090</v>
      </c>
    </row>
    <row r="7894" spans="1:4" x14ac:dyDescent="0.2">
      <c r="A7894" s="489" t="s">
        <v>9257</v>
      </c>
      <c r="B7894" s="489" t="s">
        <v>229</v>
      </c>
      <c r="C7894" s="491">
        <v>32.72</v>
      </c>
      <c r="D7894" s="492" t="s">
        <v>4090</v>
      </c>
    </row>
    <row r="7895" spans="1:4" x14ac:dyDescent="0.2">
      <c r="A7895" s="489" t="s">
        <v>9257</v>
      </c>
      <c r="B7895" s="489" t="s">
        <v>229</v>
      </c>
      <c r="C7895" s="491">
        <v>38.520000000000003</v>
      </c>
      <c r="D7895" s="492" t="s">
        <v>4090</v>
      </c>
    </row>
    <row r="7896" spans="1:4" x14ac:dyDescent="0.2">
      <c r="A7896" s="489" t="s">
        <v>9257</v>
      </c>
      <c r="B7896" s="489" t="s">
        <v>229</v>
      </c>
      <c r="C7896" s="491">
        <v>20.11</v>
      </c>
      <c r="D7896" s="492" t="s">
        <v>4090</v>
      </c>
    </row>
    <row r="7897" spans="1:4" x14ac:dyDescent="0.2">
      <c r="A7897" s="489" t="s">
        <v>9257</v>
      </c>
      <c r="B7897" s="489" t="s">
        <v>229</v>
      </c>
      <c r="C7897" s="491">
        <v>113.65</v>
      </c>
      <c r="D7897" s="492" t="s">
        <v>4090</v>
      </c>
    </row>
    <row r="7898" spans="1:4" x14ac:dyDescent="0.2">
      <c r="A7898" s="489" t="s">
        <v>9257</v>
      </c>
      <c r="B7898" s="489" t="s">
        <v>229</v>
      </c>
      <c r="C7898" s="491">
        <v>17.500000000000004</v>
      </c>
      <c r="D7898" s="492" t="s">
        <v>4090</v>
      </c>
    </row>
    <row r="7899" spans="1:4" x14ac:dyDescent="0.2">
      <c r="A7899" s="489" t="s">
        <v>9257</v>
      </c>
      <c r="B7899" s="489" t="s">
        <v>229</v>
      </c>
      <c r="C7899" s="491">
        <v>13.200000000000001</v>
      </c>
      <c r="D7899" s="492" t="s">
        <v>4090</v>
      </c>
    </row>
    <row r="7900" spans="1:4" x14ac:dyDescent="0.2">
      <c r="A7900" s="489" t="s">
        <v>9257</v>
      </c>
      <c r="B7900" s="489" t="s">
        <v>229</v>
      </c>
      <c r="C7900" s="491">
        <v>12.93</v>
      </c>
      <c r="D7900" s="492" t="s">
        <v>4090</v>
      </c>
    </row>
    <row r="7901" spans="1:4" x14ac:dyDescent="0.2">
      <c r="A7901" s="489" t="s">
        <v>9257</v>
      </c>
      <c r="B7901" s="489" t="s">
        <v>229</v>
      </c>
      <c r="C7901" s="491">
        <v>18.650000000000002</v>
      </c>
      <c r="D7901" s="492" t="s">
        <v>4090</v>
      </c>
    </row>
    <row r="7902" spans="1:4" x14ac:dyDescent="0.2">
      <c r="A7902" s="489" t="s">
        <v>9257</v>
      </c>
      <c r="B7902" s="489" t="s">
        <v>229</v>
      </c>
      <c r="C7902" s="491">
        <v>45.53</v>
      </c>
      <c r="D7902" s="492" t="s">
        <v>4090</v>
      </c>
    </row>
    <row r="7903" spans="1:4" x14ac:dyDescent="0.2">
      <c r="A7903" s="489" t="s">
        <v>9257</v>
      </c>
      <c r="B7903" s="489" t="s">
        <v>229</v>
      </c>
      <c r="C7903" s="491">
        <v>12.350000000000001</v>
      </c>
      <c r="D7903" s="492" t="s">
        <v>4090</v>
      </c>
    </row>
    <row r="7904" spans="1:4" x14ac:dyDescent="0.2">
      <c r="A7904" s="489" t="s">
        <v>9257</v>
      </c>
      <c r="B7904" s="489" t="s">
        <v>229</v>
      </c>
      <c r="C7904" s="491">
        <v>24.78</v>
      </c>
      <c r="D7904" s="492" t="s">
        <v>4090</v>
      </c>
    </row>
    <row r="7905" spans="1:4" x14ac:dyDescent="0.2">
      <c r="A7905" s="489" t="s">
        <v>9257</v>
      </c>
      <c r="B7905" s="489" t="s">
        <v>229</v>
      </c>
      <c r="C7905" s="491">
        <v>170.39000000000001</v>
      </c>
      <c r="D7905" s="492" t="s">
        <v>4090</v>
      </c>
    </row>
    <row r="7906" spans="1:4" x14ac:dyDescent="0.2">
      <c r="A7906" s="489" t="s">
        <v>9257</v>
      </c>
      <c r="B7906" s="489" t="s">
        <v>229</v>
      </c>
      <c r="C7906" s="491">
        <v>79.350000000000009</v>
      </c>
      <c r="D7906" s="492" t="s">
        <v>4090</v>
      </c>
    </row>
    <row r="7907" spans="1:4" x14ac:dyDescent="0.2">
      <c r="A7907" s="489" t="s">
        <v>9257</v>
      </c>
      <c r="B7907" s="489" t="s">
        <v>229</v>
      </c>
      <c r="C7907" s="491">
        <v>17.500000000000004</v>
      </c>
      <c r="D7907" s="492" t="s">
        <v>4090</v>
      </c>
    </row>
    <row r="7908" spans="1:4" x14ac:dyDescent="0.2">
      <c r="A7908" s="489" t="s">
        <v>9257</v>
      </c>
      <c r="B7908" s="489" t="s">
        <v>229</v>
      </c>
      <c r="C7908" s="491">
        <v>27.850000000000005</v>
      </c>
      <c r="D7908" s="492" t="s">
        <v>4090</v>
      </c>
    </row>
    <row r="7909" spans="1:4" x14ac:dyDescent="0.2">
      <c r="A7909" s="489" t="s">
        <v>9257</v>
      </c>
      <c r="B7909" s="489" t="s">
        <v>229</v>
      </c>
      <c r="C7909" s="491">
        <v>23.08</v>
      </c>
      <c r="D7909" s="492" t="s">
        <v>4090</v>
      </c>
    </row>
    <row r="7910" spans="1:4" x14ac:dyDescent="0.2">
      <c r="A7910" s="489" t="s">
        <v>9257</v>
      </c>
      <c r="B7910" s="489" t="s">
        <v>229</v>
      </c>
      <c r="C7910" s="491">
        <v>1.9200000000000002</v>
      </c>
      <c r="D7910" s="492" t="s">
        <v>4090</v>
      </c>
    </row>
    <row r="7911" spans="1:4" x14ac:dyDescent="0.2">
      <c r="A7911" s="489" t="s">
        <v>9257</v>
      </c>
      <c r="B7911" s="489" t="s">
        <v>229</v>
      </c>
      <c r="C7911" s="491">
        <v>18.840000000000003</v>
      </c>
      <c r="D7911" s="492" t="s">
        <v>4090</v>
      </c>
    </row>
    <row r="7912" spans="1:4" x14ac:dyDescent="0.2">
      <c r="A7912" s="489" t="s">
        <v>9257</v>
      </c>
      <c r="B7912" s="489" t="s">
        <v>229</v>
      </c>
      <c r="C7912" s="491">
        <v>28.189999999999998</v>
      </c>
      <c r="D7912" s="492" t="s">
        <v>4090</v>
      </c>
    </row>
    <row r="7913" spans="1:4" x14ac:dyDescent="0.2">
      <c r="A7913" s="489" t="s">
        <v>9257</v>
      </c>
      <c r="B7913" s="489" t="s">
        <v>229</v>
      </c>
      <c r="C7913" s="491">
        <v>16.16</v>
      </c>
      <c r="D7913" s="492" t="s">
        <v>4090</v>
      </c>
    </row>
    <row r="7914" spans="1:4" x14ac:dyDescent="0.2">
      <c r="A7914" s="489" t="s">
        <v>9257</v>
      </c>
      <c r="B7914" s="489" t="s">
        <v>229</v>
      </c>
      <c r="C7914" s="491">
        <v>129.67000000000002</v>
      </c>
      <c r="D7914" s="492" t="s">
        <v>4090</v>
      </c>
    </row>
    <row r="7915" spans="1:4" x14ac:dyDescent="0.2">
      <c r="A7915" s="489" t="s">
        <v>9257</v>
      </c>
      <c r="B7915" s="489" t="s">
        <v>229</v>
      </c>
      <c r="C7915" s="491">
        <v>52.01</v>
      </c>
      <c r="D7915" s="492" t="s">
        <v>4090</v>
      </c>
    </row>
    <row r="7916" spans="1:4" x14ac:dyDescent="0.2">
      <c r="A7916" s="489" t="s">
        <v>9257</v>
      </c>
      <c r="B7916" s="489" t="s">
        <v>229</v>
      </c>
      <c r="C7916" s="491">
        <v>103.34</v>
      </c>
      <c r="D7916" s="492" t="s">
        <v>4090</v>
      </c>
    </row>
    <row r="7917" spans="1:4" x14ac:dyDescent="0.2">
      <c r="A7917" s="489" t="s">
        <v>9257</v>
      </c>
      <c r="B7917" s="489" t="s">
        <v>229</v>
      </c>
      <c r="C7917" s="491">
        <v>7.0000000000000007E-2</v>
      </c>
      <c r="D7917" s="492" t="s">
        <v>4090</v>
      </c>
    </row>
    <row r="7918" spans="1:4" x14ac:dyDescent="0.2">
      <c r="A7918" s="489" t="s">
        <v>9257</v>
      </c>
      <c r="B7918" s="489" t="s">
        <v>229</v>
      </c>
      <c r="C7918" s="491">
        <v>16.43</v>
      </c>
      <c r="D7918" s="492" t="s">
        <v>4090</v>
      </c>
    </row>
    <row r="7919" spans="1:4" x14ac:dyDescent="0.2">
      <c r="A7919" s="489" t="s">
        <v>9257</v>
      </c>
      <c r="B7919" s="489" t="s">
        <v>229</v>
      </c>
      <c r="C7919" s="491">
        <v>12.72</v>
      </c>
      <c r="D7919" s="492" t="s">
        <v>4090</v>
      </c>
    </row>
    <row r="7920" spans="1:4" x14ac:dyDescent="0.2">
      <c r="A7920" s="489" t="s">
        <v>9257</v>
      </c>
      <c r="B7920" s="489" t="s">
        <v>229</v>
      </c>
      <c r="C7920" s="491">
        <v>59.55</v>
      </c>
      <c r="D7920" s="492" t="s">
        <v>4090</v>
      </c>
    </row>
    <row r="7921" spans="1:4" x14ac:dyDescent="0.2">
      <c r="A7921" s="489" t="s">
        <v>9257</v>
      </c>
      <c r="B7921" s="489" t="s">
        <v>229</v>
      </c>
      <c r="C7921" s="491">
        <v>36.590000000000003</v>
      </c>
      <c r="D7921" s="492" t="s">
        <v>4090</v>
      </c>
    </row>
    <row r="7922" spans="1:4" x14ac:dyDescent="0.2">
      <c r="A7922" s="489" t="s">
        <v>9257</v>
      </c>
      <c r="B7922" s="489" t="s">
        <v>229</v>
      </c>
      <c r="C7922" s="491">
        <v>17.860000000000003</v>
      </c>
      <c r="D7922" s="492" t="s">
        <v>4090</v>
      </c>
    </row>
    <row r="7923" spans="1:4" x14ac:dyDescent="0.2">
      <c r="A7923" s="489" t="s">
        <v>9257</v>
      </c>
      <c r="B7923" s="489" t="s">
        <v>229</v>
      </c>
      <c r="C7923" s="491">
        <v>23.990000000000002</v>
      </c>
      <c r="D7923" s="492" t="s">
        <v>4090</v>
      </c>
    </row>
    <row r="7924" spans="1:4" x14ac:dyDescent="0.2">
      <c r="A7924" s="489" t="s">
        <v>9257</v>
      </c>
      <c r="B7924" s="489" t="s">
        <v>229</v>
      </c>
      <c r="C7924" s="491">
        <v>45.94</v>
      </c>
      <c r="D7924" s="492" t="s">
        <v>4090</v>
      </c>
    </row>
    <row r="7925" spans="1:4" x14ac:dyDescent="0.2">
      <c r="A7925" s="489" t="s">
        <v>9257</v>
      </c>
      <c r="B7925" s="489" t="s">
        <v>229</v>
      </c>
      <c r="C7925" s="491">
        <v>16.760000000000002</v>
      </c>
      <c r="D7925" s="492" t="s">
        <v>4090</v>
      </c>
    </row>
    <row r="7926" spans="1:4" x14ac:dyDescent="0.2">
      <c r="A7926" s="489" t="s">
        <v>9257</v>
      </c>
      <c r="B7926" s="489" t="s">
        <v>229</v>
      </c>
      <c r="C7926" s="491">
        <v>20.550000000000004</v>
      </c>
      <c r="D7926" s="492" t="s">
        <v>4090</v>
      </c>
    </row>
    <row r="7927" spans="1:4" x14ac:dyDescent="0.2">
      <c r="A7927" s="489" t="s">
        <v>9257</v>
      </c>
      <c r="B7927" s="489" t="s">
        <v>229</v>
      </c>
      <c r="C7927" s="491">
        <v>29.360000000000003</v>
      </c>
      <c r="D7927" s="492" t="s">
        <v>4090</v>
      </c>
    </row>
    <row r="7928" spans="1:4" x14ac:dyDescent="0.2">
      <c r="A7928" s="489" t="s">
        <v>9257</v>
      </c>
      <c r="B7928" s="489" t="s">
        <v>229</v>
      </c>
      <c r="C7928" s="491">
        <v>26.86</v>
      </c>
      <c r="D7928" s="492" t="s">
        <v>4090</v>
      </c>
    </row>
    <row r="7929" spans="1:4" x14ac:dyDescent="0.2">
      <c r="A7929" s="489" t="s">
        <v>9257</v>
      </c>
      <c r="B7929" s="489" t="s">
        <v>229</v>
      </c>
      <c r="C7929" s="491">
        <v>24.620000000000005</v>
      </c>
      <c r="D7929" s="492" t="s">
        <v>4090</v>
      </c>
    </row>
    <row r="7930" spans="1:4" x14ac:dyDescent="0.2">
      <c r="A7930" s="489" t="s">
        <v>9257</v>
      </c>
      <c r="B7930" s="489" t="s">
        <v>229</v>
      </c>
      <c r="C7930" s="491">
        <v>24.41</v>
      </c>
      <c r="D7930" s="492" t="s">
        <v>4090</v>
      </c>
    </row>
    <row r="7931" spans="1:4" x14ac:dyDescent="0.2">
      <c r="A7931" s="489" t="s">
        <v>9257</v>
      </c>
      <c r="B7931" s="489" t="s">
        <v>229</v>
      </c>
      <c r="C7931" s="491">
        <v>8.0900000000000016</v>
      </c>
      <c r="D7931" s="492" t="s">
        <v>4090</v>
      </c>
    </row>
    <row r="7932" spans="1:4" x14ac:dyDescent="0.2">
      <c r="A7932" s="489" t="s">
        <v>9257</v>
      </c>
      <c r="B7932" s="489" t="s">
        <v>229</v>
      </c>
      <c r="C7932" s="491">
        <v>23.96</v>
      </c>
      <c r="D7932" s="492" t="s">
        <v>4090</v>
      </c>
    </row>
    <row r="7933" spans="1:4" x14ac:dyDescent="0.2">
      <c r="A7933" s="489" t="s">
        <v>9257</v>
      </c>
      <c r="B7933" s="489" t="s">
        <v>229</v>
      </c>
      <c r="C7933" s="491">
        <v>44.989999999999995</v>
      </c>
      <c r="D7933" s="492" t="s">
        <v>4090</v>
      </c>
    </row>
    <row r="7934" spans="1:4" x14ac:dyDescent="0.2">
      <c r="A7934" s="489" t="s">
        <v>9257</v>
      </c>
      <c r="B7934" s="489" t="s">
        <v>229</v>
      </c>
      <c r="C7934" s="491">
        <v>12.460000000000003</v>
      </c>
      <c r="D7934" s="492" t="s">
        <v>4090</v>
      </c>
    </row>
    <row r="7935" spans="1:4" x14ac:dyDescent="0.2">
      <c r="A7935" s="489" t="s">
        <v>9257</v>
      </c>
      <c r="B7935" s="489" t="s">
        <v>229</v>
      </c>
      <c r="C7935" s="491">
        <v>19.410000000000004</v>
      </c>
      <c r="D7935" s="492" t="s">
        <v>4090</v>
      </c>
    </row>
    <row r="7936" spans="1:4" x14ac:dyDescent="0.2">
      <c r="A7936" s="489" t="s">
        <v>9257</v>
      </c>
      <c r="B7936" s="489" t="s">
        <v>229</v>
      </c>
      <c r="C7936" s="491">
        <v>5.8299999999999992</v>
      </c>
      <c r="D7936" s="492" t="s">
        <v>4090</v>
      </c>
    </row>
    <row r="7937" spans="1:4" x14ac:dyDescent="0.2">
      <c r="A7937" s="489" t="s">
        <v>9257</v>
      </c>
      <c r="B7937" s="489" t="s">
        <v>229</v>
      </c>
      <c r="C7937" s="491">
        <v>35.24</v>
      </c>
      <c r="D7937" s="492" t="s">
        <v>4090</v>
      </c>
    </row>
    <row r="7938" spans="1:4" x14ac:dyDescent="0.2">
      <c r="A7938" s="489" t="s">
        <v>9257</v>
      </c>
      <c r="B7938" s="489" t="s">
        <v>229</v>
      </c>
      <c r="C7938" s="491">
        <v>44.17</v>
      </c>
      <c r="D7938" s="492" t="s">
        <v>4090</v>
      </c>
    </row>
    <row r="7939" spans="1:4" x14ac:dyDescent="0.2">
      <c r="A7939" s="489" t="s">
        <v>9257</v>
      </c>
      <c r="B7939" s="489" t="s">
        <v>229</v>
      </c>
      <c r="C7939" s="491">
        <v>31.92</v>
      </c>
      <c r="D7939" s="492" t="s">
        <v>4090</v>
      </c>
    </row>
    <row r="7940" spans="1:4" x14ac:dyDescent="0.2">
      <c r="A7940" s="489" t="s">
        <v>9257</v>
      </c>
      <c r="B7940" s="489" t="s">
        <v>229</v>
      </c>
      <c r="C7940" s="491">
        <v>93.03</v>
      </c>
      <c r="D7940" s="492" t="s">
        <v>4090</v>
      </c>
    </row>
    <row r="7941" spans="1:4" x14ac:dyDescent="0.2">
      <c r="A7941" s="489" t="s">
        <v>9257</v>
      </c>
      <c r="B7941" s="489" t="s">
        <v>229</v>
      </c>
      <c r="C7941" s="491">
        <v>73.22</v>
      </c>
      <c r="D7941" s="492" t="s">
        <v>4090</v>
      </c>
    </row>
    <row r="7942" spans="1:4" x14ac:dyDescent="0.2">
      <c r="A7942" s="489" t="s">
        <v>9257</v>
      </c>
      <c r="B7942" s="489" t="s">
        <v>229</v>
      </c>
      <c r="C7942" s="491">
        <v>10.93</v>
      </c>
      <c r="D7942" s="492" t="s">
        <v>4090</v>
      </c>
    </row>
    <row r="7943" spans="1:4" x14ac:dyDescent="0.2">
      <c r="A7943" s="489" t="s">
        <v>9257</v>
      </c>
      <c r="B7943" s="489" t="s">
        <v>229</v>
      </c>
      <c r="C7943" s="491">
        <v>35.620000000000005</v>
      </c>
      <c r="D7943" s="492" t="s">
        <v>4090</v>
      </c>
    </row>
    <row r="7944" spans="1:4" x14ac:dyDescent="0.2">
      <c r="A7944" s="489" t="s">
        <v>9257</v>
      </c>
      <c r="B7944" s="489" t="s">
        <v>229</v>
      </c>
      <c r="C7944" s="491">
        <v>16.100000000000001</v>
      </c>
      <c r="D7944" s="492" t="s">
        <v>4090</v>
      </c>
    </row>
    <row r="7945" spans="1:4" x14ac:dyDescent="0.2">
      <c r="A7945" s="489" t="s">
        <v>9257</v>
      </c>
      <c r="B7945" s="489" t="s">
        <v>229</v>
      </c>
      <c r="C7945" s="491">
        <v>12.73</v>
      </c>
      <c r="D7945" s="492" t="s">
        <v>4090</v>
      </c>
    </row>
    <row r="7946" spans="1:4" x14ac:dyDescent="0.2">
      <c r="A7946" s="489" t="s">
        <v>9257</v>
      </c>
      <c r="B7946" s="489" t="s">
        <v>229</v>
      </c>
      <c r="C7946" s="491">
        <v>26.39</v>
      </c>
      <c r="D7946" s="492" t="s">
        <v>4090</v>
      </c>
    </row>
    <row r="7947" spans="1:4" x14ac:dyDescent="0.2">
      <c r="A7947" s="489" t="s">
        <v>9257</v>
      </c>
      <c r="B7947" s="489" t="s">
        <v>229</v>
      </c>
      <c r="C7947" s="491">
        <v>22.990000000000002</v>
      </c>
      <c r="D7947" s="492" t="s">
        <v>4090</v>
      </c>
    </row>
    <row r="7948" spans="1:4" x14ac:dyDescent="0.2">
      <c r="A7948" s="489" t="s">
        <v>9257</v>
      </c>
      <c r="B7948" s="489" t="s">
        <v>229</v>
      </c>
      <c r="C7948" s="491">
        <v>12.89</v>
      </c>
      <c r="D7948" s="492" t="s">
        <v>4090</v>
      </c>
    </row>
    <row r="7949" spans="1:4" x14ac:dyDescent="0.2">
      <c r="A7949" s="489" t="s">
        <v>9257</v>
      </c>
      <c r="B7949" s="489" t="s">
        <v>229</v>
      </c>
      <c r="C7949" s="491">
        <v>68.900000000000006</v>
      </c>
      <c r="D7949" s="492" t="s">
        <v>4090</v>
      </c>
    </row>
    <row r="7950" spans="1:4" x14ac:dyDescent="0.2">
      <c r="A7950" s="489" t="s">
        <v>9257</v>
      </c>
      <c r="B7950" s="489" t="s">
        <v>229</v>
      </c>
      <c r="C7950" s="491">
        <v>18.900000000000002</v>
      </c>
      <c r="D7950" s="492" t="s">
        <v>4090</v>
      </c>
    </row>
    <row r="7951" spans="1:4" x14ac:dyDescent="0.2">
      <c r="A7951" s="489" t="s">
        <v>9257</v>
      </c>
      <c r="B7951" s="489" t="s">
        <v>229</v>
      </c>
      <c r="C7951" s="491">
        <v>8.59</v>
      </c>
      <c r="D7951" s="492" t="s">
        <v>4090</v>
      </c>
    </row>
    <row r="7952" spans="1:4" x14ac:dyDescent="0.2">
      <c r="A7952" s="489" t="s">
        <v>9257</v>
      </c>
      <c r="B7952" s="489" t="s">
        <v>229</v>
      </c>
      <c r="C7952" s="491">
        <v>10.35</v>
      </c>
      <c r="D7952" s="492" t="s">
        <v>4090</v>
      </c>
    </row>
    <row r="7953" spans="1:4" x14ac:dyDescent="0.2">
      <c r="A7953" s="489" t="s">
        <v>9257</v>
      </c>
      <c r="B7953" s="489" t="s">
        <v>229</v>
      </c>
      <c r="C7953" s="491">
        <v>16.93</v>
      </c>
      <c r="D7953" s="492" t="s">
        <v>4090</v>
      </c>
    </row>
    <row r="7954" spans="1:4" x14ac:dyDescent="0.2">
      <c r="A7954" s="489" t="s">
        <v>9257</v>
      </c>
      <c r="B7954" s="489" t="s">
        <v>229</v>
      </c>
      <c r="C7954" s="491">
        <v>17.41</v>
      </c>
      <c r="D7954" s="492" t="s">
        <v>4090</v>
      </c>
    </row>
    <row r="7955" spans="1:4" x14ac:dyDescent="0.2">
      <c r="A7955" s="489" t="s">
        <v>9257</v>
      </c>
      <c r="B7955" s="489" t="s">
        <v>229</v>
      </c>
      <c r="C7955" s="491">
        <v>9.43</v>
      </c>
      <c r="D7955" s="492" t="s">
        <v>4090</v>
      </c>
    </row>
    <row r="7956" spans="1:4" x14ac:dyDescent="0.2">
      <c r="A7956" s="489" t="s">
        <v>9257</v>
      </c>
      <c r="B7956" s="489" t="s">
        <v>229</v>
      </c>
      <c r="C7956" s="491">
        <v>16.84</v>
      </c>
      <c r="D7956" s="492" t="s">
        <v>4090</v>
      </c>
    </row>
    <row r="7957" spans="1:4" x14ac:dyDescent="0.2">
      <c r="A7957" s="489" t="s">
        <v>9257</v>
      </c>
      <c r="B7957" s="489" t="s">
        <v>229</v>
      </c>
      <c r="C7957" s="491">
        <v>12.460000000000003</v>
      </c>
      <c r="D7957" s="492" t="s">
        <v>4090</v>
      </c>
    </row>
    <row r="7958" spans="1:4" x14ac:dyDescent="0.2">
      <c r="A7958" s="489" t="s">
        <v>9257</v>
      </c>
      <c r="B7958" s="489" t="s">
        <v>229</v>
      </c>
      <c r="C7958" s="491">
        <v>18.299999999999997</v>
      </c>
      <c r="D7958" s="492" t="s">
        <v>4090</v>
      </c>
    </row>
    <row r="7959" spans="1:4" x14ac:dyDescent="0.2">
      <c r="A7959" s="489" t="s">
        <v>9257</v>
      </c>
      <c r="B7959" s="489" t="s">
        <v>229</v>
      </c>
      <c r="C7959" s="491">
        <v>54.470000000000006</v>
      </c>
      <c r="D7959" s="492" t="s">
        <v>4090</v>
      </c>
    </row>
    <row r="7960" spans="1:4" x14ac:dyDescent="0.2">
      <c r="A7960" s="489" t="s">
        <v>9257</v>
      </c>
      <c r="B7960" s="489" t="s">
        <v>229</v>
      </c>
      <c r="C7960" s="491">
        <v>10.579999999999998</v>
      </c>
      <c r="D7960" s="492" t="s">
        <v>4090</v>
      </c>
    </row>
    <row r="7961" spans="1:4" x14ac:dyDescent="0.2">
      <c r="A7961" s="489" t="s">
        <v>9257</v>
      </c>
      <c r="B7961" s="489" t="s">
        <v>229</v>
      </c>
      <c r="C7961" s="491">
        <v>24.689999999999998</v>
      </c>
      <c r="D7961" s="492" t="s">
        <v>4090</v>
      </c>
    </row>
    <row r="7962" spans="1:4" x14ac:dyDescent="0.2">
      <c r="A7962" s="489" t="s">
        <v>9257</v>
      </c>
      <c r="B7962" s="489" t="s">
        <v>229</v>
      </c>
      <c r="C7962" s="491">
        <v>6.9300000000000015</v>
      </c>
      <c r="D7962" s="492" t="s">
        <v>4090</v>
      </c>
    </row>
    <row r="7963" spans="1:4" x14ac:dyDescent="0.2">
      <c r="A7963" s="489" t="s">
        <v>9257</v>
      </c>
      <c r="B7963" s="489" t="s">
        <v>229</v>
      </c>
      <c r="C7963" s="491">
        <v>37.879999999999995</v>
      </c>
      <c r="D7963" s="492" t="s">
        <v>4090</v>
      </c>
    </row>
    <row r="7964" spans="1:4" x14ac:dyDescent="0.2">
      <c r="A7964" s="489" t="s">
        <v>9257</v>
      </c>
      <c r="B7964" s="489" t="s">
        <v>229</v>
      </c>
      <c r="C7964" s="491">
        <v>17.59</v>
      </c>
      <c r="D7964" s="492" t="s">
        <v>4090</v>
      </c>
    </row>
    <row r="7965" spans="1:4" x14ac:dyDescent="0.2">
      <c r="A7965" s="489" t="s">
        <v>9257</v>
      </c>
      <c r="B7965" s="489" t="s">
        <v>229</v>
      </c>
      <c r="C7965" s="491">
        <v>61.319999999999993</v>
      </c>
      <c r="D7965" s="492" t="s">
        <v>4090</v>
      </c>
    </row>
    <row r="7966" spans="1:4" x14ac:dyDescent="0.2">
      <c r="A7966" s="489" t="s">
        <v>9257</v>
      </c>
      <c r="B7966" s="489" t="s">
        <v>229</v>
      </c>
      <c r="C7966" s="491">
        <v>26.680000000000003</v>
      </c>
      <c r="D7966" s="492" t="s">
        <v>4090</v>
      </c>
    </row>
    <row r="7967" spans="1:4" x14ac:dyDescent="0.2">
      <c r="A7967" s="489" t="s">
        <v>9257</v>
      </c>
      <c r="B7967" s="489" t="s">
        <v>229</v>
      </c>
      <c r="C7967" s="491">
        <v>39.190000000000005</v>
      </c>
      <c r="D7967" s="492" t="s">
        <v>4090</v>
      </c>
    </row>
    <row r="7968" spans="1:4" x14ac:dyDescent="0.2">
      <c r="A7968" s="489" t="s">
        <v>9257</v>
      </c>
      <c r="B7968" s="489" t="s">
        <v>229</v>
      </c>
      <c r="C7968" s="491">
        <v>0.52</v>
      </c>
      <c r="D7968" s="492" t="s">
        <v>4090</v>
      </c>
    </row>
    <row r="7969" spans="1:4" x14ac:dyDescent="0.2">
      <c r="A7969" s="489" t="s">
        <v>9257</v>
      </c>
      <c r="B7969" s="489" t="s">
        <v>229</v>
      </c>
      <c r="C7969" s="491">
        <v>8.3000000000000007</v>
      </c>
      <c r="D7969" s="492" t="s">
        <v>4090</v>
      </c>
    </row>
    <row r="7970" spans="1:4" x14ac:dyDescent="0.2">
      <c r="A7970" s="489" t="s">
        <v>9257</v>
      </c>
      <c r="B7970" s="489" t="s">
        <v>229</v>
      </c>
      <c r="C7970" s="491">
        <v>33.82</v>
      </c>
      <c r="D7970" s="492" t="s">
        <v>4090</v>
      </c>
    </row>
    <row r="7971" spans="1:4" x14ac:dyDescent="0.2">
      <c r="A7971" s="489" t="s">
        <v>9257</v>
      </c>
      <c r="B7971" s="489" t="s">
        <v>229</v>
      </c>
      <c r="C7971" s="491">
        <v>7.4399999999999995</v>
      </c>
      <c r="D7971" s="492" t="s">
        <v>4090</v>
      </c>
    </row>
    <row r="7972" spans="1:4" x14ac:dyDescent="0.2">
      <c r="A7972" s="489" t="s">
        <v>9257</v>
      </c>
      <c r="B7972" s="489" t="s">
        <v>229</v>
      </c>
      <c r="C7972" s="491">
        <v>16.13</v>
      </c>
      <c r="D7972" s="492" t="s">
        <v>4090</v>
      </c>
    </row>
    <row r="7973" spans="1:4" x14ac:dyDescent="0.2">
      <c r="A7973" s="489" t="s">
        <v>9257</v>
      </c>
      <c r="B7973" s="489" t="s">
        <v>229</v>
      </c>
      <c r="C7973" s="491">
        <v>24.939999999999998</v>
      </c>
      <c r="D7973" s="492" t="s">
        <v>4090</v>
      </c>
    </row>
    <row r="7974" spans="1:4" x14ac:dyDescent="0.2">
      <c r="A7974" s="489" t="s">
        <v>9257</v>
      </c>
      <c r="B7974" s="489" t="s">
        <v>229</v>
      </c>
      <c r="C7974" s="491">
        <v>52.39</v>
      </c>
      <c r="D7974" s="492" t="s">
        <v>4090</v>
      </c>
    </row>
    <row r="7975" spans="1:4" x14ac:dyDescent="0.2">
      <c r="A7975" s="489" t="s">
        <v>9257</v>
      </c>
      <c r="B7975" s="489" t="s">
        <v>229</v>
      </c>
      <c r="C7975" s="491">
        <v>52.34</v>
      </c>
      <c r="D7975" s="492" t="s">
        <v>4090</v>
      </c>
    </row>
    <row r="7976" spans="1:4" x14ac:dyDescent="0.2">
      <c r="A7976" s="489" t="s">
        <v>9257</v>
      </c>
      <c r="B7976" s="489" t="s">
        <v>229</v>
      </c>
      <c r="C7976" s="491">
        <v>9.59</v>
      </c>
      <c r="D7976" s="492" t="s">
        <v>4090</v>
      </c>
    </row>
    <row r="7977" spans="1:4" x14ac:dyDescent="0.2">
      <c r="A7977" s="489" t="s">
        <v>9257</v>
      </c>
      <c r="B7977" s="489" t="s">
        <v>229</v>
      </c>
      <c r="C7977" s="491">
        <v>15.309999999999999</v>
      </c>
      <c r="D7977" s="492" t="s">
        <v>4090</v>
      </c>
    </row>
    <row r="7978" spans="1:4" x14ac:dyDescent="0.2">
      <c r="A7978" s="489" t="s">
        <v>9257</v>
      </c>
      <c r="B7978" s="489" t="s">
        <v>229</v>
      </c>
      <c r="C7978" s="491">
        <v>22.82</v>
      </c>
      <c r="D7978" s="492" t="s">
        <v>4090</v>
      </c>
    </row>
    <row r="7979" spans="1:4" x14ac:dyDescent="0.2">
      <c r="A7979" s="489" t="s">
        <v>9257</v>
      </c>
      <c r="B7979" s="489" t="s">
        <v>229</v>
      </c>
      <c r="C7979" s="491">
        <v>21.880000000000003</v>
      </c>
      <c r="D7979" s="492" t="s">
        <v>4090</v>
      </c>
    </row>
    <row r="7980" spans="1:4" x14ac:dyDescent="0.2">
      <c r="A7980" s="489" t="s">
        <v>9257</v>
      </c>
      <c r="B7980" s="489" t="s">
        <v>229</v>
      </c>
      <c r="C7980" s="491">
        <v>2.54</v>
      </c>
      <c r="D7980" s="492" t="s">
        <v>4090</v>
      </c>
    </row>
    <row r="7981" spans="1:4" x14ac:dyDescent="0.2">
      <c r="A7981" s="489" t="s">
        <v>9257</v>
      </c>
      <c r="B7981" s="489" t="s">
        <v>229</v>
      </c>
      <c r="C7981" s="491">
        <v>73.890000000000015</v>
      </c>
      <c r="D7981" s="492" t="s">
        <v>4090</v>
      </c>
    </row>
    <row r="7982" spans="1:4" x14ac:dyDescent="0.2">
      <c r="A7982" s="489" t="s">
        <v>9257</v>
      </c>
      <c r="B7982" s="489" t="s">
        <v>229</v>
      </c>
      <c r="C7982" s="491">
        <v>73.509999999999991</v>
      </c>
      <c r="D7982" s="492" t="s">
        <v>4090</v>
      </c>
    </row>
    <row r="7983" spans="1:4" x14ac:dyDescent="0.2">
      <c r="A7983" s="489" t="s">
        <v>9257</v>
      </c>
      <c r="B7983" s="489" t="s">
        <v>229</v>
      </c>
      <c r="C7983" s="491">
        <v>49.490000000000009</v>
      </c>
      <c r="D7983" s="492" t="s">
        <v>4090</v>
      </c>
    </row>
    <row r="7984" spans="1:4" x14ac:dyDescent="0.2">
      <c r="A7984" s="489" t="s">
        <v>9257</v>
      </c>
      <c r="B7984" s="489" t="s">
        <v>229</v>
      </c>
      <c r="C7984" s="491">
        <v>47.940000000000005</v>
      </c>
      <c r="D7984" s="492" t="s">
        <v>4090</v>
      </c>
    </row>
    <row r="7985" spans="1:4" x14ac:dyDescent="0.2">
      <c r="A7985" s="489" t="s">
        <v>9257</v>
      </c>
      <c r="B7985" s="489" t="s">
        <v>229</v>
      </c>
      <c r="C7985" s="491">
        <v>17.28</v>
      </c>
      <c r="D7985" s="492" t="s">
        <v>4090</v>
      </c>
    </row>
    <row r="7986" spans="1:4" x14ac:dyDescent="0.2">
      <c r="A7986" s="489" t="s">
        <v>9257</v>
      </c>
      <c r="B7986" s="489" t="s">
        <v>229</v>
      </c>
      <c r="C7986" s="491">
        <v>11.280000000000001</v>
      </c>
      <c r="D7986" s="492" t="s">
        <v>4090</v>
      </c>
    </row>
    <row r="7987" spans="1:4" x14ac:dyDescent="0.2">
      <c r="A7987" s="489" t="s">
        <v>9257</v>
      </c>
      <c r="B7987" s="489" t="s">
        <v>229</v>
      </c>
      <c r="C7987" s="491">
        <v>18.21</v>
      </c>
      <c r="D7987" s="492" t="s">
        <v>4090</v>
      </c>
    </row>
    <row r="7988" spans="1:4" x14ac:dyDescent="0.2">
      <c r="A7988" s="489" t="s">
        <v>9257</v>
      </c>
      <c r="B7988" s="489" t="s">
        <v>229</v>
      </c>
      <c r="C7988" s="491">
        <v>17.64</v>
      </c>
      <c r="D7988" s="492" t="s">
        <v>4090</v>
      </c>
    </row>
    <row r="7989" spans="1:4" x14ac:dyDescent="0.2">
      <c r="A7989" s="489" t="s">
        <v>9257</v>
      </c>
      <c r="B7989" s="489" t="s">
        <v>229</v>
      </c>
      <c r="C7989" s="491">
        <v>19.309999999999999</v>
      </c>
      <c r="D7989" s="492" t="s">
        <v>4090</v>
      </c>
    </row>
    <row r="7990" spans="1:4" x14ac:dyDescent="0.2">
      <c r="A7990" s="489" t="s">
        <v>9257</v>
      </c>
      <c r="B7990" s="489" t="s">
        <v>229</v>
      </c>
      <c r="C7990" s="491">
        <v>16.790000000000003</v>
      </c>
      <c r="D7990" s="492" t="s">
        <v>4090</v>
      </c>
    </row>
    <row r="7991" spans="1:4" x14ac:dyDescent="0.2">
      <c r="A7991" s="489" t="s">
        <v>9257</v>
      </c>
      <c r="B7991" s="489" t="s">
        <v>229</v>
      </c>
      <c r="C7991" s="491">
        <v>56.220000000000006</v>
      </c>
      <c r="D7991" s="492" t="s">
        <v>4090</v>
      </c>
    </row>
    <row r="7992" spans="1:4" x14ac:dyDescent="0.2">
      <c r="A7992" s="489" t="s">
        <v>9257</v>
      </c>
      <c r="B7992" s="489" t="s">
        <v>229</v>
      </c>
      <c r="C7992" s="491">
        <v>10</v>
      </c>
      <c r="D7992" s="492" t="s">
        <v>4090</v>
      </c>
    </row>
    <row r="7993" spans="1:4" x14ac:dyDescent="0.2">
      <c r="A7993" s="489" t="s">
        <v>9257</v>
      </c>
      <c r="B7993" s="489" t="s">
        <v>229</v>
      </c>
      <c r="C7993" s="491">
        <v>222.95000000000002</v>
      </c>
      <c r="D7993" s="492" t="s">
        <v>4090</v>
      </c>
    </row>
    <row r="7994" spans="1:4" x14ac:dyDescent="0.2">
      <c r="A7994" s="489" t="s">
        <v>9257</v>
      </c>
      <c r="B7994" s="489" t="s">
        <v>229</v>
      </c>
      <c r="C7994" s="491">
        <v>13.06</v>
      </c>
      <c r="D7994" s="492" t="s">
        <v>4090</v>
      </c>
    </row>
    <row r="7995" spans="1:4" x14ac:dyDescent="0.2">
      <c r="A7995" s="489" t="s">
        <v>9257</v>
      </c>
      <c r="B7995" s="489" t="s">
        <v>229</v>
      </c>
      <c r="C7995" s="491">
        <v>34.510000000000005</v>
      </c>
      <c r="D7995" s="492" t="s">
        <v>4090</v>
      </c>
    </row>
    <row r="7996" spans="1:4" x14ac:dyDescent="0.2">
      <c r="A7996" s="489" t="s">
        <v>9257</v>
      </c>
      <c r="B7996" s="489" t="s">
        <v>229</v>
      </c>
      <c r="C7996" s="491">
        <v>20.800000000000004</v>
      </c>
      <c r="D7996" s="492" t="s">
        <v>4090</v>
      </c>
    </row>
    <row r="7997" spans="1:4" x14ac:dyDescent="0.2">
      <c r="A7997" s="489" t="s">
        <v>9257</v>
      </c>
      <c r="B7997" s="489" t="s">
        <v>229</v>
      </c>
      <c r="C7997" s="491">
        <v>22.82</v>
      </c>
      <c r="D7997" s="492" t="s">
        <v>4090</v>
      </c>
    </row>
    <row r="7998" spans="1:4" x14ac:dyDescent="0.2">
      <c r="A7998" s="489" t="s">
        <v>9257</v>
      </c>
      <c r="B7998" s="489" t="s">
        <v>229</v>
      </c>
      <c r="C7998" s="491">
        <v>17.59</v>
      </c>
      <c r="D7998" s="492" t="s">
        <v>4090</v>
      </c>
    </row>
    <row r="7999" spans="1:4" x14ac:dyDescent="0.2">
      <c r="A7999" s="489" t="s">
        <v>9257</v>
      </c>
      <c r="B7999" s="489" t="s">
        <v>229</v>
      </c>
      <c r="C7999" s="491">
        <v>16.45</v>
      </c>
      <c r="D7999" s="492" t="s">
        <v>4090</v>
      </c>
    </row>
    <row r="8000" spans="1:4" x14ac:dyDescent="0.2">
      <c r="A8000" s="489" t="s">
        <v>9257</v>
      </c>
      <c r="B8000" s="489" t="s">
        <v>229</v>
      </c>
      <c r="C8000" s="491">
        <v>17.68</v>
      </c>
      <c r="D8000" s="492" t="s">
        <v>4090</v>
      </c>
    </row>
    <row r="8001" spans="1:4" x14ac:dyDescent="0.2">
      <c r="A8001" s="489" t="s">
        <v>9257</v>
      </c>
      <c r="B8001" s="489" t="s">
        <v>229</v>
      </c>
      <c r="C8001" s="491">
        <v>11.940000000000001</v>
      </c>
      <c r="D8001" s="492" t="s">
        <v>4090</v>
      </c>
    </row>
    <row r="8002" spans="1:4" x14ac:dyDescent="0.2">
      <c r="A8002" s="489" t="s">
        <v>9257</v>
      </c>
      <c r="B8002" s="489" t="s">
        <v>229</v>
      </c>
      <c r="C8002" s="491">
        <v>22.96</v>
      </c>
      <c r="D8002" s="492" t="s">
        <v>4090</v>
      </c>
    </row>
    <row r="8003" spans="1:4" x14ac:dyDescent="0.2">
      <c r="A8003" s="489" t="s">
        <v>9257</v>
      </c>
      <c r="B8003" s="489" t="s">
        <v>229</v>
      </c>
      <c r="C8003" s="491">
        <v>27.619999999999997</v>
      </c>
      <c r="D8003" s="492" t="s">
        <v>4090</v>
      </c>
    </row>
    <row r="8004" spans="1:4" x14ac:dyDescent="0.2">
      <c r="A8004" s="489" t="s">
        <v>9257</v>
      </c>
      <c r="B8004" s="489" t="s">
        <v>227</v>
      </c>
      <c r="C8004" s="491">
        <v>384.18999999999994</v>
      </c>
      <c r="D8004" s="492" t="s">
        <v>4090</v>
      </c>
    </row>
    <row r="8005" spans="1:4" x14ac:dyDescent="0.2">
      <c r="A8005" s="489" t="s">
        <v>9257</v>
      </c>
      <c r="B8005" s="489" t="s">
        <v>229</v>
      </c>
      <c r="C8005" s="491">
        <v>54.930000000000007</v>
      </c>
      <c r="D8005" s="492" t="s">
        <v>4090</v>
      </c>
    </row>
    <row r="8006" spans="1:4" x14ac:dyDescent="0.2">
      <c r="A8006" s="489" t="s">
        <v>9257</v>
      </c>
      <c r="B8006" s="489" t="s">
        <v>229</v>
      </c>
      <c r="C8006" s="491">
        <v>67.16</v>
      </c>
      <c r="D8006" s="492" t="s">
        <v>4090</v>
      </c>
    </row>
    <row r="8007" spans="1:4" x14ac:dyDescent="0.2">
      <c r="A8007" s="489" t="s">
        <v>9257</v>
      </c>
      <c r="B8007" s="489" t="s">
        <v>229</v>
      </c>
      <c r="C8007" s="491">
        <v>77.53</v>
      </c>
      <c r="D8007" s="492" t="s">
        <v>4090</v>
      </c>
    </row>
    <row r="8008" spans="1:4" x14ac:dyDescent="0.2">
      <c r="A8008" s="489" t="s">
        <v>9257</v>
      </c>
      <c r="B8008" s="489" t="s">
        <v>229</v>
      </c>
      <c r="C8008" s="491">
        <v>15.25</v>
      </c>
      <c r="D8008" s="492" t="s">
        <v>4090</v>
      </c>
    </row>
    <row r="8009" spans="1:4" x14ac:dyDescent="0.2">
      <c r="A8009" s="489" t="s">
        <v>9257</v>
      </c>
      <c r="B8009" s="489" t="s">
        <v>229</v>
      </c>
      <c r="C8009" s="491">
        <v>76.780000000000015</v>
      </c>
      <c r="D8009" s="492" t="s">
        <v>4090</v>
      </c>
    </row>
    <row r="8010" spans="1:4" x14ac:dyDescent="0.2">
      <c r="A8010" s="489" t="s">
        <v>9257</v>
      </c>
      <c r="B8010" s="489" t="s">
        <v>229</v>
      </c>
      <c r="C8010" s="491">
        <v>71.600000000000009</v>
      </c>
      <c r="D8010" s="492" t="s">
        <v>4090</v>
      </c>
    </row>
    <row r="8011" spans="1:4" x14ac:dyDescent="0.2">
      <c r="A8011" s="489" t="s">
        <v>9257</v>
      </c>
      <c r="B8011" s="489" t="s">
        <v>229</v>
      </c>
      <c r="C8011" s="491">
        <v>48.04</v>
      </c>
      <c r="D8011" s="492" t="s">
        <v>4090</v>
      </c>
    </row>
    <row r="8012" spans="1:4" x14ac:dyDescent="0.2">
      <c r="A8012" s="489" t="s">
        <v>9257</v>
      </c>
      <c r="B8012" s="489" t="s">
        <v>229</v>
      </c>
      <c r="C8012" s="491">
        <v>97.83</v>
      </c>
      <c r="D8012" s="492" t="s">
        <v>4090</v>
      </c>
    </row>
    <row r="8013" spans="1:4" x14ac:dyDescent="0.2">
      <c r="A8013" s="489" t="s">
        <v>9257</v>
      </c>
      <c r="B8013" s="489" t="s">
        <v>229</v>
      </c>
      <c r="C8013" s="491">
        <v>96.34</v>
      </c>
      <c r="D8013" s="492" t="s">
        <v>4090</v>
      </c>
    </row>
    <row r="8014" spans="1:4" x14ac:dyDescent="0.2">
      <c r="A8014" s="489" t="s">
        <v>9257</v>
      </c>
      <c r="B8014" s="489" t="s">
        <v>229</v>
      </c>
      <c r="C8014" s="491">
        <v>95.34</v>
      </c>
      <c r="D8014" s="492" t="s">
        <v>4090</v>
      </c>
    </row>
    <row r="8015" spans="1:4" x14ac:dyDescent="0.2">
      <c r="A8015" s="489" t="s">
        <v>9257</v>
      </c>
      <c r="B8015" s="489" t="s">
        <v>229</v>
      </c>
      <c r="C8015" s="491">
        <v>78.390000000000015</v>
      </c>
      <c r="D8015" s="492" t="s">
        <v>4090</v>
      </c>
    </row>
    <row r="8016" spans="1:4" x14ac:dyDescent="0.2">
      <c r="A8016" s="489" t="s">
        <v>9257</v>
      </c>
      <c r="B8016" s="489" t="s">
        <v>229</v>
      </c>
      <c r="C8016" s="491">
        <v>138.84000000000003</v>
      </c>
      <c r="D8016" s="492" t="s">
        <v>4090</v>
      </c>
    </row>
    <row r="8017" spans="1:4" x14ac:dyDescent="0.2">
      <c r="A8017" s="489" t="s">
        <v>9257</v>
      </c>
      <c r="B8017" s="489" t="s">
        <v>229</v>
      </c>
      <c r="C8017" s="491">
        <v>208.81999999999996</v>
      </c>
      <c r="D8017" s="492" t="s">
        <v>4090</v>
      </c>
    </row>
    <row r="8018" spans="1:4" x14ac:dyDescent="0.2">
      <c r="A8018" s="489" t="s">
        <v>9257</v>
      </c>
      <c r="B8018" s="489" t="s">
        <v>229</v>
      </c>
      <c r="C8018" s="491">
        <v>225.71</v>
      </c>
      <c r="D8018" s="492" t="s">
        <v>4090</v>
      </c>
    </row>
    <row r="8019" spans="1:4" x14ac:dyDescent="0.2">
      <c r="A8019" s="489" t="s">
        <v>9257</v>
      </c>
      <c r="B8019" s="489" t="s">
        <v>229</v>
      </c>
      <c r="C8019" s="491">
        <v>44.940000000000005</v>
      </c>
      <c r="D8019" s="492" t="s">
        <v>4090</v>
      </c>
    </row>
    <row r="8020" spans="1:4" x14ac:dyDescent="0.2">
      <c r="A8020" s="489" t="s">
        <v>9257</v>
      </c>
      <c r="B8020" s="489" t="s">
        <v>229</v>
      </c>
      <c r="C8020" s="491">
        <v>9.85</v>
      </c>
      <c r="D8020" s="492" t="s">
        <v>4090</v>
      </c>
    </row>
    <row r="8021" spans="1:4" x14ac:dyDescent="0.2">
      <c r="A8021" s="489" t="s">
        <v>9257</v>
      </c>
      <c r="B8021" s="489" t="s">
        <v>229</v>
      </c>
      <c r="C8021" s="491">
        <v>12.310000000000002</v>
      </c>
      <c r="D8021" s="492" t="s">
        <v>4090</v>
      </c>
    </row>
    <row r="8022" spans="1:4" x14ac:dyDescent="0.2">
      <c r="A8022" s="489" t="s">
        <v>9257</v>
      </c>
      <c r="B8022" s="489" t="s">
        <v>229</v>
      </c>
      <c r="C8022" s="491">
        <v>15.900000000000002</v>
      </c>
      <c r="D8022" s="492" t="s">
        <v>4090</v>
      </c>
    </row>
    <row r="8023" spans="1:4" x14ac:dyDescent="0.2">
      <c r="A8023" s="489" t="s">
        <v>9257</v>
      </c>
      <c r="B8023" s="489" t="s">
        <v>229</v>
      </c>
      <c r="C8023" s="491">
        <v>27.959999999999994</v>
      </c>
      <c r="D8023" s="492" t="s">
        <v>4090</v>
      </c>
    </row>
    <row r="8024" spans="1:4" x14ac:dyDescent="0.2">
      <c r="A8024" s="489" t="s">
        <v>9257</v>
      </c>
      <c r="B8024" s="489" t="s">
        <v>229</v>
      </c>
      <c r="C8024" s="491">
        <v>22.400000000000002</v>
      </c>
      <c r="D8024" s="492" t="s">
        <v>4090</v>
      </c>
    </row>
    <row r="8025" spans="1:4" x14ac:dyDescent="0.2">
      <c r="A8025" s="489" t="s">
        <v>9257</v>
      </c>
      <c r="B8025" s="489" t="s">
        <v>229</v>
      </c>
      <c r="C8025" s="491">
        <v>19.55</v>
      </c>
      <c r="D8025" s="492" t="s">
        <v>4090</v>
      </c>
    </row>
    <row r="8026" spans="1:4" x14ac:dyDescent="0.2">
      <c r="A8026" s="489" t="s">
        <v>9257</v>
      </c>
      <c r="B8026" s="489" t="s">
        <v>229</v>
      </c>
      <c r="C8026" s="491">
        <v>5.6300000000000008</v>
      </c>
      <c r="D8026" s="492" t="s">
        <v>4090</v>
      </c>
    </row>
    <row r="8027" spans="1:4" x14ac:dyDescent="0.2">
      <c r="A8027" s="489" t="s">
        <v>9257</v>
      </c>
      <c r="B8027" s="489" t="s">
        <v>229</v>
      </c>
      <c r="C8027" s="491">
        <v>5.3200000000000012</v>
      </c>
      <c r="D8027" s="492" t="s">
        <v>4090</v>
      </c>
    </row>
    <row r="8028" spans="1:4" x14ac:dyDescent="0.2">
      <c r="A8028" s="489" t="s">
        <v>9257</v>
      </c>
      <c r="B8028" s="489" t="s">
        <v>229</v>
      </c>
      <c r="C8028" s="491">
        <v>3.4899999999999998</v>
      </c>
      <c r="D8028" s="492" t="s">
        <v>4090</v>
      </c>
    </row>
    <row r="8029" spans="1:4" x14ac:dyDescent="0.2">
      <c r="A8029" s="489" t="s">
        <v>9257</v>
      </c>
      <c r="B8029" s="489" t="s">
        <v>229</v>
      </c>
      <c r="C8029" s="491">
        <v>6.8299999999999992</v>
      </c>
      <c r="D8029" s="492" t="s">
        <v>4090</v>
      </c>
    </row>
    <row r="8030" spans="1:4" x14ac:dyDescent="0.2">
      <c r="A8030" s="489" t="s">
        <v>9257</v>
      </c>
      <c r="B8030" s="489" t="s">
        <v>229</v>
      </c>
      <c r="C8030" s="491">
        <v>15.620000000000003</v>
      </c>
      <c r="D8030" s="492" t="s">
        <v>4090</v>
      </c>
    </row>
    <row r="8031" spans="1:4" x14ac:dyDescent="0.2">
      <c r="A8031" s="489" t="s">
        <v>9257</v>
      </c>
      <c r="B8031" s="489" t="s">
        <v>229</v>
      </c>
      <c r="C8031" s="491">
        <v>17.290000000000003</v>
      </c>
      <c r="D8031" s="492" t="s">
        <v>4090</v>
      </c>
    </row>
    <row r="8032" spans="1:4" x14ac:dyDescent="0.2">
      <c r="A8032" s="489" t="s">
        <v>9257</v>
      </c>
      <c r="B8032" s="489" t="s">
        <v>229</v>
      </c>
      <c r="C8032" s="491">
        <v>5.879999999999999</v>
      </c>
      <c r="D8032" s="492" t="s">
        <v>4090</v>
      </c>
    </row>
    <row r="8033" spans="1:4" x14ac:dyDescent="0.2">
      <c r="A8033" s="489" t="s">
        <v>9257</v>
      </c>
      <c r="B8033" s="489" t="s">
        <v>229</v>
      </c>
      <c r="C8033" s="491">
        <v>24.790000000000006</v>
      </c>
      <c r="D8033" s="492" t="s">
        <v>4090</v>
      </c>
    </row>
    <row r="8034" spans="1:4" x14ac:dyDescent="0.2">
      <c r="A8034" s="489" t="s">
        <v>9257</v>
      </c>
      <c r="B8034" s="489" t="s">
        <v>229</v>
      </c>
      <c r="C8034" s="491">
        <v>21.240000000000006</v>
      </c>
      <c r="D8034" s="492" t="s">
        <v>4090</v>
      </c>
    </row>
    <row r="8035" spans="1:4" x14ac:dyDescent="0.2">
      <c r="A8035" s="489" t="s">
        <v>9257</v>
      </c>
      <c r="B8035" s="489" t="s">
        <v>229</v>
      </c>
      <c r="C8035" s="491">
        <v>52.390000000000008</v>
      </c>
      <c r="D8035" s="492" t="s">
        <v>4090</v>
      </c>
    </row>
    <row r="8036" spans="1:4" x14ac:dyDescent="0.2">
      <c r="A8036" s="489" t="s">
        <v>9257</v>
      </c>
      <c r="B8036" s="489" t="s">
        <v>229</v>
      </c>
      <c r="C8036" s="491">
        <v>18.459999999999997</v>
      </c>
      <c r="D8036" s="492" t="s">
        <v>4090</v>
      </c>
    </row>
    <row r="8037" spans="1:4" x14ac:dyDescent="0.2">
      <c r="A8037" s="489" t="s">
        <v>9257</v>
      </c>
      <c r="B8037" s="489" t="s">
        <v>229</v>
      </c>
      <c r="C8037" s="491">
        <v>12.890000000000002</v>
      </c>
      <c r="D8037" s="492" t="s">
        <v>4090</v>
      </c>
    </row>
    <row r="8038" spans="1:4" x14ac:dyDescent="0.2">
      <c r="A8038" s="489" t="s">
        <v>9257</v>
      </c>
      <c r="B8038" s="489" t="s">
        <v>229</v>
      </c>
      <c r="C8038" s="491">
        <v>11.35</v>
      </c>
      <c r="D8038" s="492" t="s">
        <v>4090</v>
      </c>
    </row>
    <row r="8039" spans="1:4" x14ac:dyDescent="0.2">
      <c r="A8039" s="489" t="s">
        <v>9257</v>
      </c>
      <c r="B8039" s="489" t="s">
        <v>229</v>
      </c>
      <c r="C8039" s="491">
        <v>16.679999999999996</v>
      </c>
      <c r="D8039" s="492" t="s">
        <v>4090</v>
      </c>
    </row>
    <row r="8040" spans="1:4" x14ac:dyDescent="0.2">
      <c r="A8040" s="489" t="s">
        <v>9257</v>
      </c>
      <c r="B8040" s="489" t="s">
        <v>229</v>
      </c>
      <c r="C8040" s="491">
        <v>1.78</v>
      </c>
      <c r="D8040" s="492" t="s">
        <v>4090</v>
      </c>
    </row>
    <row r="8041" spans="1:4" x14ac:dyDescent="0.2">
      <c r="A8041" s="489" t="s">
        <v>9257</v>
      </c>
      <c r="B8041" s="489" t="s">
        <v>229</v>
      </c>
      <c r="C8041" s="491">
        <v>25.799999999999997</v>
      </c>
      <c r="D8041" s="492" t="s">
        <v>4090</v>
      </c>
    </row>
    <row r="8042" spans="1:4" x14ac:dyDescent="0.2">
      <c r="A8042" s="489" t="s">
        <v>9257</v>
      </c>
      <c r="B8042" s="489" t="s">
        <v>229</v>
      </c>
      <c r="C8042" s="491">
        <v>8.4500000000000011</v>
      </c>
      <c r="D8042" s="492" t="s">
        <v>4090</v>
      </c>
    </row>
    <row r="8043" spans="1:4" x14ac:dyDescent="0.2">
      <c r="A8043" s="489" t="s">
        <v>9257</v>
      </c>
      <c r="B8043" s="489" t="s">
        <v>229</v>
      </c>
      <c r="C8043" s="491">
        <v>8.379999999999999</v>
      </c>
      <c r="D8043" s="492" t="s">
        <v>4090</v>
      </c>
    </row>
    <row r="8044" spans="1:4" x14ac:dyDescent="0.2">
      <c r="A8044" s="489" t="s">
        <v>9257</v>
      </c>
      <c r="B8044" s="489" t="s">
        <v>229</v>
      </c>
      <c r="C8044" s="491">
        <v>14.65</v>
      </c>
      <c r="D8044" s="492" t="s">
        <v>4090</v>
      </c>
    </row>
    <row r="8045" spans="1:4" x14ac:dyDescent="0.2">
      <c r="A8045" s="489" t="s">
        <v>9257</v>
      </c>
      <c r="B8045" s="489" t="s">
        <v>229</v>
      </c>
      <c r="C8045" s="491">
        <v>49.88</v>
      </c>
      <c r="D8045" s="492" t="s">
        <v>4090</v>
      </c>
    </row>
    <row r="8046" spans="1:4" x14ac:dyDescent="0.2">
      <c r="A8046" s="489" t="s">
        <v>9257</v>
      </c>
      <c r="B8046" s="489" t="s">
        <v>229</v>
      </c>
      <c r="C8046" s="491">
        <v>39.39</v>
      </c>
      <c r="D8046" s="492" t="s">
        <v>4090</v>
      </c>
    </row>
    <row r="8047" spans="1:4" x14ac:dyDescent="0.2">
      <c r="A8047" s="489" t="s">
        <v>9257</v>
      </c>
      <c r="B8047" s="489" t="s">
        <v>229</v>
      </c>
      <c r="C8047" s="491">
        <v>18.59</v>
      </c>
      <c r="D8047" s="492" t="s">
        <v>4090</v>
      </c>
    </row>
    <row r="8048" spans="1:4" x14ac:dyDescent="0.2">
      <c r="A8048" s="489" t="s">
        <v>9257</v>
      </c>
      <c r="B8048" s="489" t="s">
        <v>229</v>
      </c>
      <c r="C8048" s="491">
        <v>78.440000000000026</v>
      </c>
      <c r="D8048" s="492" t="s">
        <v>4090</v>
      </c>
    </row>
    <row r="8049" spans="1:4" x14ac:dyDescent="0.2">
      <c r="A8049" s="489" t="s">
        <v>9257</v>
      </c>
      <c r="B8049" s="489" t="s">
        <v>229</v>
      </c>
      <c r="C8049" s="491">
        <v>13.250000000000002</v>
      </c>
      <c r="D8049" s="492" t="s">
        <v>4090</v>
      </c>
    </row>
    <row r="8050" spans="1:4" x14ac:dyDescent="0.2">
      <c r="A8050" s="489" t="s">
        <v>9257</v>
      </c>
      <c r="B8050" s="489" t="s">
        <v>229</v>
      </c>
      <c r="C8050" s="491">
        <v>3.7600000000000002</v>
      </c>
      <c r="D8050" s="492" t="s">
        <v>4090</v>
      </c>
    </row>
    <row r="8051" spans="1:4" x14ac:dyDescent="0.2">
      <c r="A8051" s="489" t="s">
        <v>9257</v>
      </c>
      <c r="B8051" s="489" t="s">
        <v>229</v>
      </c>
      <c r="C8051" s="491">
        <v>17.130000000000003</v>
      </c>
      <c r="D8051" s="492" t="s">
        <v>4090</v>
      </c>
    </row>
    <row r="8052" spans="1:4" x14ac:dyDescent="0.2">
      <c r="A8052" s="489" t="s">
        <v>9257</v>
      </c>
      <c r="B8052" s="489" t="s">
        <v>229</v>
      </c>
      <c r="C8052" s="491">
        <v>14.899999999999999</v>
      </c>
      <c r="D8052" s="492" t="s">
        <v>4090</v>
      </c>
    </row>
    <row r="8053" spans="1:4" x14ac:dyDescent="0.2">
      <c r="A8053" s="489" t="s">
        <v>9257</v>
      </c>
      <c r="B8053" s="489" t="s">
        <v>229</v>
      </c>
      <c r="C8053" s="491">
        <v>4.6100000000000003</v>
      </c>
      <c r="D8053" s="492" t="s">
        <v>4090</v>
      </c>
    </row>
    <row r="8054" spans="1:4" x14ac:dyDescent="0.2">
      <c r="A8054" s="489" t="s">
        <v>9257</v>
      </c>
      <c r="B8054" s="489" t="s">
        <v>229</v>
      </c>
      <c r="C8054" s="491">
        <v>5.16</v>
      </c>
      <c r="D8054" s="492" t="s">
        <v>4090</v>
      </c>
    </row>
    <row r="8055" spans="1:4" x14ac:dyDescent="0.2">
      <c r="A8055" s="489" t="s">
        <v>9257</v>
      </c>
      <c r="B8055" s="489" t="s">
        <v>229</v>
      </c>
      <c r="C8055" s="491">
        <v>0.54</v>
      </c>
      <c r="D8055" s="492" t="s">
        <v>4090</v>
      </c>
    </row>
    <row r="8056" spans="1:4" x14ac:dyDescent="0.2">
      <c r="A8056" s="489" t="s">
        <v>9257</v>
      </c>
      <c r="B8056" s="489" t="s">
        <v>206</v>
      </c>
      <c r="C8056" s="491">
        <v>4383.58</v>
      </c>
      <c r="D8056" s="492" t="s">
        <v>4090</v>
      </c>
    </row>
    <row r="8057" spans="1:4" x14ac:dyDescent="0.2">
      <c r="A8057" s="489" t="s">
        <v>9257</v>
      </c>
      <c r="B8057" s="489" t="s">
        <v>206</v>
      </c>
      <c r="C8057" s="491">
        <v>4383.7299999999996</v>
      </c>
      <c r="D8057" s="492" t="s">
        <v>4090</v>
      </c>
    </row>
    <row r="8058" spans="1:4" x14ac:dyDescent="0.2">
      <c r="A8058" s="489" t="s">
        <v>9257</v>
      </c>
      <c r="B8058" s="489" t="s">
        <v>206</v>
      </c>
      <c r="C8058" s="491">
        <v>2709.76</v>
      </c>
      <c r="D8058" s="492" t="s">
        <v>4090</v>
      </c>
    </row>
    <row r="8059" spans="1:4" x14ac:dyDescent="0.2">
      <c r="A8059" s="489" t="s">
        <v>9257</v>
      </c>
      <c r="B8059" s="489" t="s">
        <v>206</v>
      </c>
      <c r="C8059" s="491">
        <v>2710.88</v>
      </c>
      <c r="D8059" s="492" t="s">
        <v>4090</v>
      </c>
    </row>
    <row r="8060" spans="1:4" x14ac:dyDescent="0.2">
      <c r="A8060" s="489" t="s">
        <v>9257</v>
      </c>
      <c r="B8060" s="489" t="s">
        <v>229</v>
      </c>
      <c r="C8060" s="491">
        <v>3.8399999999999994</v>
      </c>
      <c r="D8060" s="492" t="s">
        <v>4090</v>
      </c>
    </row>
    <row r="8061" spans="1:4" x14ac:dyDescent="0.2">
      <c r="A8061" s="489" t="s">
        <v>9257</v>
      </c>
      <c r="B8061" s="489" t="s">
        <v>229</v>
      </c>
      <c r="C8061" s="491">
        <v>32.5</v>
      </c>
      <c r="D8061" s="492" t="s">
        <v>4090</v>
      </c>
    </row>
    <row r="8062" spans="1:4" x14ac:dyDescent="0.2">
      <c r="A8062" s="489" t="s">
        <v>9257</v>
      </c>
      <c r="B8062" s="489" t="s">
        <v>229</v>
      </c>
      <c r="C8062" s="491">
        <v>4</v>
      </c>
      <c r="D8062" s="492" t="s">
        <v>4090</v>
      </c>
    </row>
    <row r="8063" spans="1:4" x14ac:dyDescent="0.2">
      <c r="A8063" s="489" t="s">
        <v>9257</v>
      </c>
      <c r="B8063" s="489" t="s">
        <v>229</v>
      </c>
      <c r="C8063" s="491">
        <v>8.1700000000000017</v>
      </c>
      <c r="D8063" s="492" t="s">
        <v>4090</v>
      </c>
    </row>
    <row r="8064" spans="1:4" x14ac:dyDescent="0.2">
      <c r="A8064" s="489" t="s">
        <v>9257</v>
      </c>
      <c r="B8064" s="489" t="s">
        <v>227</v>
      </c>
      <c r="C8064" s="491">
        <v>325.64999999999998</v>
      </c>
      <c r="D8064" s="492" t="s">
        <v>4090</v>
      </c>
    </row>
    <row r="8065" spans="1:4" x14ac:dyDescent="0.2">
      <c r="A8065" s="489" t="s">
        <v>9257</v>
      </c>
      <c r="B8065" s="489" t="s">
        <v>227</v>
      </c>
      <c r="C8065" s="491">
        <v>638.66999999999973</v>
      </c>
      <c r="D8065" s="492" t="s">
        <v>4090</v>
      </c>
    </row>
    <row r="8066" spans="1:4" x14ac:dyDescent="0.2">
      <c r="A8066" s="489" t="s">
        <v>9257</v>
      </c>
      <c r="B8066" s="489" t="s">
        <v>229</v>
      </c>
      <c r="C8066" s="491">
        <v>59.74</v>
      </c>
      <c r="D8066" s="492" t="s">
        <v>4090</v>
      </c>
    </row>
    <row r="8067" spans="1:4" x14ac:dyDescent="0.2">
      <c r="A8067" s="489" t="s">
        <v>9257</v>
      </c>
      <c r="B8067" s="489" t="s">
        <v>229</v>
      </c>
      <c r="C8067" s="491">
        <v>4.8499999999999996</v>
      </c>
      <c r="D8067" s="492" t="s">
        <v>4090</v>
      </c>
    </row>
    <row r="8068" spans="1:4" x14ac:dyDescent="0.2">
      <c r="A8068" s="489" t="s">
        <v>9257</v>
      </c>
      <c r="B8068" s="489" t="s">
        <v>229</v>
      </c>
      <c r="C8068" s="491">
        <v>8.24</v>
      </c>
      <c r="D8068" s="492" t="s">
        <v>4090</v>
      </c>
    </row>
    <row r="8069" spans="1:4" x14ac:dyDescent="0.2">
      <c r="A8069" s="489" t="s">
        <v>9257</v>
      </c>
      <c r="B8069" s="489" t="s">
        <v>1182</v>
      </c>
      <c r="C8069" s="491">
        <v>1824.1000000000001</v>
      </c>
      <c r="D8069" s="492" t="s">
        <v>4090</v>
      </c>
    </row>
    <row r="8070" spans="1:4" x14ac:dyDescent="0.2">
      <c r="A8070" s="489" t="s">
        <v>9257</v>
      </c>
      <c r="B8070" s="489" t="s">
        <v>1182</v>
      </c>
      <c r="C8070" s="491">
        <v>2183.2999999999993</v>
      </c>
      <c r="D8070" s="492" t="s">
        <v>4090</v>
      </c>
    </row>
    <row r="8071" spans="1:4" x14ac:dyDescent="0.2">
      <c r="A8071" s="489" t="s">
        <v>9257</v>
      </c>
      <c r="B8071" s="489" t="s">
        <v>1182</v>
      </c>
      <c r="C8071" s="491">
        <v>908.65</v>
      </c>
      <c r="D8071" s="492" t="s">
        <v>4090</v>
      </c>
    </row>
    <row r="8072" spans="1:4" x14ac:dyDescent="0.2">
      <c r="A8072" s="489" t="s">
        <v>9257</v>
      </c>
      <c r="B8072" s="489" t="s">
        <v>227</v>
      </c>
      <c r="C8072" s="491">
        <v>255.17000000000002</v>
      </c>
      <c r="D8072" s="492" t="s">
        <v>4090</v>
      </c>
    </row>
    <row r="8073" spans="1:4" x14ac:dyDescent="0.2">
      <c r="A8073" s="489" t="s">
        <v>9257</v>
      </c>
      <c r="B8073" s="489" t="s">
        <v>229</v>
      </c>
      <c r="C8073" s="491">
        <v>33.54</v>
      </c>
      <c r="D8073" s="492" t="s">
        <v>4090</v>
      </c>
    </row>
    <row r="8074" spans="1:4" x14ac:dyDescent="0.2">
      <c r="A8074" s="489" t="s">
        <v>9257</v>
      </c>
      <c r="B8074" s="489" t="s">
        <v>229</v>
      </c>
      <c r="C8074" s="491">
        <v>739.36000000000013</v>
      </c>
      <c r="D8074" s="492" t="s">
        <v>4090</v>
      </c>
    </row>
    <row r="8075" spans="1:4" x14ac:dyDescent="0.2">
      <c r="A8075" s="489" t="s">
        <v>9257</v>
      </c>
      <c r="B8075" s="489" t="s">
        <v>227</v>
      </c>
      <c r="C8075" s="491">
        <v>179.92</v>
      </c>
      <c r="D8075" s="492" t="s">
        <v>4090</v>
      </c>
    </row>
    <row r="8076" spans="1:4" x14ac:dyDescent="0.2">
      <c r="A8076" s="489" t="s">
        <v>9257</v>
      </c>
      <c r="B8076" s="489" t="s">
        <v>1182</v>
      </c>
      <c r="C8076" s="491">
        <v>1949.5200000000002</v>
      </c>
      <c r="D8076" s="492" t="s">
        <v>4090</v>
      </c>
    </row>
    <row r="8077" spans="1:4" x14ac:dyDescent="0.2">
      <c r="A8077" s="489" t="s">
        <v>9257</v>
      </c>
      <c r="B8077" s="489" t="s">
        <v>227</v>
      </c>
      <c r="C8077" s="491">
        <v>1096.99</v>
      </c>
      <c r="D8077" s="492" t="s">
        <v>4090</v>
      </c>
    </row>
    <row r="8078" spans="1:4" x14ac:dyDescent="0.2">
      <c r="A8078" s="489" t="s">
        <v>9257</v>
      </c>
      <c r="B8078" s="489" t="s">
        <v>227</v>
      </c>
      <c r="C8078" s="491">
        <v>1096.99</v>
      </c>
      <c r="D8078" s="492" t="s">
        <v>4090</v>
      </c>
    </row>
    <row r="8079" spans="1:4" x14ac:dyDescent="0.2">
      <c r="A8079" s="489" t="s">
        <v>9257</v>
      </c>
      <c r="B8079" s="489" t="s">
        <v>227</v>
      </c>
      <c r="C8079" s="491">
        <v>300.07</v>
      </c>
      <c r="D8079" s="492" t="s">
        <v>4090</v>
      </c>
    </row>
    <row r="8080" spans="1:4" x14ac:dyDescent="0.2">
      <c r="A8080" s="489" t="s">
        <v>9257</v>
      </c>
      <c r="B8080" s="489" t="s">
        <v>227</v>
      </c>
      <c r="C8080" s="491">
        <v>626.22</v>
      </c>
      <c r="D8080" s="492" t="s">
        <v>4090</v>
      </c>
    </row>
    <row r="8081" spans="1:4" x14ac:dyDescent="0.2">
      <c r="A8081" s="489" t="s">
        <v>9257</v>
      </c>
      <c r="B8081" s="489" t="s">
        <v>227</v>
      </c>
      <c r="C8081" s="491">
        <v>292</v>
      </c>
      <c r="D8081" s="492" t="s">
        <v>4090</v>
      </c>
    </row>
    <row r="8082" spans="1:4" x14ac:dyDescent="0.2">
      <c r="A8082" s="489" t="s">
        <v>9257</v>
      </c>
      <c r="B8082" s="489" t="s">
        <v>227</v>
      </c>
      <c r="C8082" s="491">
        <v>344.67999999999995</v>
      </c>
      <c r="D8082" s="492" t="s">
        <v>4090</v>
      </c>
    </row>
    <row r="8083" spans="1:4" x14ac:dyDescent="0.2">
      <c r="A8083" s="489" t="s">
        <v>9257</v>
      </c>
      <c r="B8083" s="489" t="s">
        <v>1163</v>
      </c>
      <c r="C8083" s="491">
        <v>8122.9500000000007</v>
      </c>
      <c r="D8083" s="492">
        <v>103.25480479452055</v>
      </c>
    </row>
    <row r="8084" spans="1:4" x14ac:dyDescent="0.2">
      <c r="A8084" s="489" t="s">
        <v>9257</v>
      </c>
      <c r="B8084" s="489" t="s">
        <v>227</v>
      </c>
      <c r="C8084" s="491">
        <v>154.08999999999997</v>
      </c>
      <c r="D8084" s="492" t="s">
        <v>4090</v>
      </c>
    </row>
    <row r="8085" spans="1:4" x14ac:dyDescent="0.2">
      <c r="A8085" s="489" t="s">
        <v>9257</v>
      </c>
      <c r="B8085" s="489" t="s">
        <v>227</v>
      </c>
      <c r="C8085" s="491">
        <v>96.37</v>
      </c>
      <c r="D8085" s="492" t="s">
        <v>4090</v>
      </c>
    </row>
    <row r="8086" spans="1:4" x14ac:dyDescent="0.2">
      <c r="A8086" s="489" t="s">
        <v>9257</v>
      </c>
      <c r="B8086" s="489" t="s">
        <v>227</v>
      </c>
      <c r="C8086" s="491">
        <v>39.200000000000003</v>
      </c>
      <c r="D8086" s="492" t="s">
        <v>4090</v>
      </c>
    </row>
    <row r="8087" spans="1:4" x14ac:dyDescent="0.2">
      <c r="A8087" s="489" t="s">
        <v>9257</v>
      </c>
      <c r="B8087" s="489" t="s">
        <v>227</v>
      </c>
      <c r="C8087" s="491">
        <v>4.49</v>
      </c>
      <c r="D8087" s="492" t="s">
        <v>4090</v>
      </c>
    </row>
    <row r="8088" spans="1:4" x14ac:dyDescent="0.2">
      <c r="A8088" s="489" t="s">
        <v>9257</v>
      </c>
      <c r="B8088" s="489" t="s">
        <v>227</v>
      </c>
      <c r="C8088" s="491">
        <v>148.88</v>
      </c>
      <c r="D8088" s="492" t="s">
        <v>4090</v>
      </c>
    </row>
    <row r="8089" spans="1:4" x14ac:dyDescent="0.2">
      <c r="A8089" s="489" t="s">
        <v>9257</v>
      </c>
      <c r="B8089" s="489" t="s">
        <v>1184</v>
      </c>
      <c r="C8089" s="491">
        <v>8.0400000000000027</v>
      </c>
      <c r="D8089" s="492" t="s">
        <v>4090</v>
      </c>
    </row>
    <row r="8090" spans="1:4" x14ac:dyDescent="0.2">
      <c r="A8090" s="489" t="s">
        <v>9257</v>
      </c>
      <c r="B8090" s="489" t="s">
        <v>1184</v>
      </c>
      <c r="C8090" s="491">
        <v>35.950000000000003</v>
      </c>
      <c r="D8090" s="492" t="s">
        <v>4090</v>
      </c>
    </row>
    <row r="8091" spans="1:4" x14ac:dyDescent="0.2">
      <c r="A8091" s="489" t="s">
        <v>9257</v>
      </c>
      <c r="B8091" s="489" t="s">
        <v>1184</v>
      </c>
      <c r="C8091" s="491">
        <v>20.66</v>
      </c>
      <c r="D8091" s="492" t="s">
        <v>4090</v>
      </c>
    </row>
    <row r="8092" spans="1:4" x14ac:dyDescent="0.2">
      <c r="A8092" s="489" t="s">
        <v>9257</v>
      </c>
      <c r="B8092" s="489" t="s">
        <v>229</v>
      </c>
      <c r="C8092" s="491">
        <v>5.7200000000000006</v>
      </c>
      <c r="D8092" s="492" t="s">
        <v>4090</v>
      </c>
    </row>
    <row r="8093" spans="1:4" x14ac:dyDescent="0.2">
      <c r="A8093" s="489" t="s">
        <v>9257</v>
      </c>
      <c r="B8093" s="489" t="s">
        <v>229</v>
      </c>
      <c r="C8093" s="491">
        <v>7.2100000000000009</v>
      </c>
      <c r="D8093" s="492" t="s">
        <v>4090</v>
      </c>
    </row>
    <row r="8094" spans="1:4" x14ac:dyDescent="0.2">
      <c r="A8094" s="489" t="s">
        <v>9257</v>
      </c>
      <c r="B8094" s="489" t="s">
        <v>229</v>
      </c>
      <c r="C8094" s="491">
        <v>2.5299999999999998</v>
      </c>
      <c r="D8094" s="492" t="s">
        <v>4090</v>
      </c>
    </row>
    <row r="8095" spans="1:4" x14ac:dyDescent="0.2">
      <c r="A8095" s="489" t="s">
        <v>9257</v>
      </c>
      <c r="B8095" s="489" t="s">
        <v>229</v>
      </c>
      <c r="C8095" s="491">
        <v>2.1999999999999997</v>
      </c>
      <c r="D8095" s="492" t="s">
        <v>4090</v>
      </c>
    </row>
    <row r="8096" spans="1:4" x14ac:dyDescent="0.2">
      <c r="A8096" s="489" t="s">
        <v>9257</v>
      </c>
      <c r="B8096" s="489" t="s">
        <v>229</v>
      </c>
      <c r="C8096" s="491">
        <v>64.759999999999991</v>
      </c>
      <c r="D8096" s="492" t="s">
        <v>4090</v>
      </c>
    </row>
    <row r="8097" spans="1:4" x14ac:dyDescent="0.2">
      <c r="A8097" s="489" t="s">
        <v>9257</v>
      </c>
      <c r="B8097" s="489" t="s">
        <v>229</v>
      </c>
      <c r="C8097" s="491">
        <v>39.29</v>
      </c>
      <c r="D8097" s="492" t="s">
        <v>4090</v>
      </c>
    </row>
    <row r="8098" spans="1:4" x14ac:dyDescent="0.2">
      <c r="A8098" s="489" t="s">
        <v>9257</v>
      </c>
      <c r="B8098" s="489" t="s">
        <v>229</v>
      </c>
      <c r="C8098" s="491">
        <v>73.569999999999993</v>
      </c>
      <c r="D8098" s="492" t="s">
        <v>4090</v>
      </c>
    </row>
    <row r="8099" spans="1:4" x14ac:dyDescent="0.2">
      <c r="A8099" s="489" t="s">
        <v>9257</v>
      </c>
      <c r="B8099" s="489" t="s">
        <v>227</v>
      </c>
      <c r="C8099" s="491">
        <v>126.96999999999998</v>
      </c>
      <c r="D8099" s="492" t="s">
        <v>4090</v>
      </c>
    </row>
    <row r="8100" spans="1:4" x14ac:dyDescent="0.2">
      <c r="A8100" s="489" t="s">
        <v>9257</v>
      </c>
      <c r="B8100" s="489" t="s">
        <v>229</v>
      </c>
      <c r="C8100" s="491">
        <v>20.91</v>
      </c>
      <c r="D8100" s="492" t="s">
        <v>4090</v>
      </c>
    </row>
    <row r="8101" spans="1:4" x14ac:dyDescent="0.2">
      <c r="A8101" s="489" t="s">
        <v>9257</v>
      </c>
      <c r="B8101" s="489" t="s">
        <v>229</v>
      </c>
      <c r="C8101" s="491">
        <v>57.79</v>
      </c>
      <c r="D8101" s="492" t="s">
        <v>4090</v>
      </c>
    </row>
    <row r="8102" spans="1:4" x14ac:dyDescent="0.2">
      <c r="A8102" s="489" t="s">
        <v>9257</v>
      </c>
      <c r="B8102" s="489" t="s">
        <v>229</v>
      </c>
      <c r="C8102" s="491">
        <v>16.639999999999997</v>
      </c>
      <c r="D8102" s="492" t="s">
        <v>4090</v>
      </c>
    </row>
    <row r="8103" spans="1:4" x14ac:dyDescent="0.2">
      <c r="A8103" s="489" t="s">
        <v>9257</v>
      </c>
      <c r="B8103" s="489" t="s">
        <v>229</v>
      </c>
      <c r="C8103" s="491">
        <v>13.450000000000001</v>
      </c>
      <c r="D8103" s="492" t="s">
        <v>4090</v>
      </c>
    </row>
    <row r="8104" spans="1:4" x14ac:dyDescent="0.2">
      <c r="A8104" s="489" t="s">
        <v>9257</v>
      </c>
      <c r="B8104" s="489" t="s">
        <v>229</v>
      </c>
      <c r="C8104" s="491">
        <v>13.93</v>
      </c>
      <c r="D8104" s="492" t="s">
        <v>4090</v>
      </c>
    </row>
    <row r="8105" spans="1:4" x14ac:dyDescent="0.2">
      <c r="A8105" s="489" t="s">
        <v>9257</v>
      </c>
      <c r="B8105" s="489" t="s">
        <v>229</v>
      </c>
      <c r="C8105" s="491">
        <v>28.23</v>
      </c>
      <c r="D8105" s="492" t="s">
        <v>4090</v>
      </c>
    </row>
    <row r="8106" spans="1:4" x14ac:dyDescent="0.2">
      <c r="A8106" s="489" t="s">
        <v>9257</v>
      </c>
      <c r="B8106" s="489" t="s">
        <v>229</v>
      </c>
      <c r="C8106" s="491">
        <v>95.920000000000016</v>
      </c>
      <c r="D8106" s="492" t="s">
        <v>4090</v>
      </c>
    </row>
    <row r="8107" spans="1:4" x14ac:dyDescent="0.2">
      <c r="A8107" s="489" t="s">
        <v>9257</v>
      </c>
      <c r="B8107" s="489" t="s">
        <v>229</v>
      </c>
      <c r="C8107" s="491">
        <v>42.670000000000009</v>
      </c>
      <c r="D8107" s="492" t="s">
        <v>4090</v>
      </c>
    </row>
    <row r="8108" spans="1:4" x14ac:dyDescent="0.2">
      <c r="A8108" s="489" t="s">
        <v>9257</v>
      </c>
      <c r="B8108" s="489" t="s">
        <v>229</v>
      </c>
      <c r="C8108" s="491">
        <v>5.3000000000000016</v>
      </c>
      <c r="D8108" s="492" t="s">
        <v>4090</v>
      </c>
    </row>
    <row r="8109" spans="1:4" x14ac:dyDescent="0.2">
      <c r="A8109" s="489" t="s">
        <v>9257</v>
      </c>
      <c r="B8109" s="489" t="s">
        <v>229</v>
      </c>
      <c r="C8109" s="491">
        <v>21.660000000000004</v>
      </c>
      <c r="D8109" s="492" t="s">
        <v>4090</v>
      </c>
    </row>
    <row r="8110" spans="1:4" x14ac:dyDescent="0.2">
      <c r="A8110" s="489" t="s">
        <v>9257</v>
      </c>
      <c r="B8110" s="489" t="s">
        <v>227</v>
      </c>
      <c r="C8110" s="491">
        <v>188.85999999999999</v>
      </c>
      <c r="D8110" s="492" t="s">
        <v>4090</v>
      </c>
    </row>
    <row r="8111" spans="1:4" x14ac:dyDescent="0.2">
      <c r="A8111" s="489" t="s">
        <v>9257</v>
      </c>
      <c r="B8111" s="489" t="s">
        <v>229</v>
      </c>
      <c r="C8111" s="491">
        <v>5.8</v>
      </c>
      <c r="D8111" s="492" t="s">
        <v>4090</v>
      </c>
    </row>
    <row r="8112" spans="1:4" x14ac:dyDescent="0.2">
      <c r="A8112" s="489" t="s">
        <v>9257</v>
      </c>
      <c r="B8112" s="489" t="s">
        <v>229</v>
      </c>
      <c r="C8112" s="491">
        <v>20.34</v>
      </c>
      <c r="D8112" s="492" t="s">
        <v>4090</v>
      </c>
    </row>
    <row r="8113" spans="1:4" x14ac:dyDescent="0.2">
      <c r="A8113" s="489" t="s">
        <v>9257</v>
      </c>
      <c r="B8113" s="489" t="s">
        <v>229</v>
      </c>
      <c r="C8113" s="491">
        <v>25.73</v>
      </c>
      <c r="D8113" s="492" t="s">
        <v>4090</v>
      </c>
    </row>
    <row r="8114" spans="1:4" x14ac:dyDescent="0.2">
      <c r="A8114" s="489" t="s">
        <v>9257</v>
      </c>
      <c r="B8114" s="489" t="s">
        <v>229</v>
      </c>
      <c r="C8114" s="491">
        <v>16.080000000000002</v>
      </c>
      <c r="D8114" s="492" t="s">
        <v>4090</v>
      </c>
    </row>
    <row r="8115" spans="1:4" x14ac:dyDescent="0.2">
      <c r="A8115" s="489" t="s">
        <v>9257</v>
      </c>
      <c r="B8115" s="489" t="s">
        <v>229</v>
      </c>
      <c r="C8115" s="491">
        <v>11.7</v>
      </c>
      <c r="D8115" s="492" t="s">
        <v>4090</v>
      </c>
    </row>
    <row r="8116" spans="1:4" x14ac:dyDescent="0.2">
      <c r="A8116" s="489" t="s">
        <v>9257</v>
      </c>
      <c r="B8116" s="489" t="s">
        <v>229</v>
      </c>
      <c r="C8116" s="491">
        <v>40.39</v>
      </c>
      <c r="D8116" s="492" t="s">
        <v>4090</v>
      </c>
    </row>
    <row r="8117" spans="1:4" x14ac:dyDescent="0.2">
      <c r="A8117" s="489" t="s">
        <v>9257</v>
      </c>
      <c r="B8117" s="489" t="s">
        <v>229</v>
      </c>
      <c r="C8117" s="491">
        <v>38.090000000000003</v>
      </c>
      <c r="D8117" s="492" t="s">
        <v>4090</v>
      </c>
    </row>
    <row r="8118" spans="1:4" x14ac:dyDescent="0.2">
      <c r="A8118" s="489" t="s">
        <v>9257</v>
      </c>
      <c r="B8118" s="489" t="s">
        <v>229</v>
      </c>
      <c r="C8118" s="491">
        <v>22.89</v>
      </c>
      <c r="D8118" s="492" t="s">
        <v>4090</v>
      </c>
    </row>
    <row r="8119" spans="1:4" x14ac:dyDescent="0.2">
      <c r="A8119" s="489" t="s">
        <v>9257</v>
      </c>
      <c r="B8119" s="489" t="s">
        <v>229</v>
      </c>
      <c r="C8119" s="491">
        <v>61.37</v>
      </c>
      <c r="D8119" s="492" t="s">
        <v>4090</v>
      </c>
    </row>
    <row r="8120" spans="1:4" x14ac:dyDescent="0.2">
      <c r="A8120" s="489" t="s">
        <v>9257</v>
      </c>
      <c r="B8120" s="489" t="s">
        <v>229</v>
      </c>
      <c r="C8120" s="491">
        <v>10.42</v>
      </c>
      <c r="D8120" s="492" t="s">
        <v>4090</v>
      </c>
    </row>
    <row r="8121" spans="1:4" x14ac:dyDescent="0.2">
      <c r="A8121" s="489" t="s">
        <v>9257</v>
      </c>
      <c r="B8121" s="489" t="s">
        <v>229</v>
      </c>
      <c r="C8121" s="491">
        <v>16.880000000000003</v>
      </c>
      <c r="D8121" s="492" t="s">
        <v>4090</v>
      </c>
    </row>
    <row r="8122" spans="1:4" x14ac:dyDescent="0.2">
      <c r="A8122" s="489" t="s">
        <v>9257</v>
      </c>
      <c r="B8122" s="489" t="s">
        <v>229</v>
      </c>
      <c r="C8122" s="491">
        <v>176.09000000000003</v>
      </c>
      <c r="D8122" s="492" t="s">
        <v>4090</v>
      </c>
    </row>
    <row r="8123" spans="1:4" x14ac:dyDescent="0.2">
      <c r="A8123" s="489" t="s">
        <v>9257</v>
      </c>
      <c r="B8123" s="489" t="s">
        <v>229</v>
      </c>
      <c r="C8123" s="491">
        <v>17.589999999999996</v>
      </c>
      <c r="D8123" s="492" t="s">
        <v>4090</v>
      </c>
    </row>
    <row r="8124" spans="1:4" x14ac:dyDescent="0.2">
      <c r="A8124" s="489" t="s">
        <v>9257</v>
      </c>
      <c r="B8124" s="489" t="s">
        <v>229</v>
      </c>
      <c r="C8124" s="491">
        <v>53.91</v>
      </c>
      <c r="D8124" s="492" t="s">
        <v>4090</v>
      </c>
    </row>
    <row r="8125" spans="1:4" x14ac:dyDescent="0.2">
      <c r="A8125" s="489" t="s">
        <v>9257</v>
      </c>
      <c r="B8125" s="489" t="s">
        <v>229</v>
      </c>
      <c r="C8125" s="491">
        <v>14.079999999999998</v>
      </c>
      <c r="D8125" s="492" t="s">
        <v>4090</v>
      </c>
    </row>
    <row r="8126" spans="1:4" x14ac:dyDescent="0.2">
      <c r="A8126" s="489" t="s">
        <v>9257</v>
      </c>
      <c r="B8126" s="489" t="s">
        <v>229</v>
      </c>
      <c r="C8126" s="491">
        <v>3.43</v>
      </c>
      <c r="D8126" s="492" t="s">
        <v>4090</v>
      </c>
    </row>
    <row r="8127" spans="1:4" x14ac:dyDescent="0.2">
      <c r="A8127" s="489" t="s">
        <v>9257</v>
      </c>
      <c r="B8127" s="489" t="s">
        <v>229</v>
      </c>
      <c r="C8127" s="491">
        <v>14.100000000000001</v>
      </c>
      <c r="D8127" s="492" t="s">
        <v>4090</v>
      </c>
    </row>
    <row r="8128" spans="1:4" x14ac:dyDescent="0.2">
      <c r="A8128" s="489" t="s">
        <v>9257</v>
      </c>
      <c r="B8128" s="489" t="s">
        <v>229</v>
      </c>
      <c r="C8128" s="491">
        <v>9.52</v>
      </c>
      <c r="D8128" s="492" t="s">
        <v>4090</v>
      </c>
    </row>
    <row r="8129" spans="1:4" x14ac:dyDescent="0.2">
      <c r="A8129" s="489" t="s">
        <v>9257</v>
      </c>
      <c r="B8129" s="489" t="s">
        <v>229</v>
      </c>
      <c r="C8129" s="491">
        <v>21.93</v>
      </c>
      <c r="D8129" s="492" t="s">
        <v>4090</v>
      </c>
    </row>
    <row r="8130" spans="1:4" x14ac:dyDescent="0.2">
      <c r="A8130" s="489" t="s">
        <v>9257</v>
      </c>
      <c r="B8130" s="489" t="s">
        <v>229</v>
      </c>
      <c r="C8130" s="491">
        <v>104.74</v>
      </c>
      <c r="D8130" s="492" t="s">
        <v>4090</v>
      </c>
    </row>
    <row r="8131" spans="1:4" x14ac:dyDescent="0.2">
      <c r="A8131" s="489" t="s">
        <v>9257</v>
      </c>
      <c r="B8131" s="489" t="s">
        <v>229</v>
      </c>
      <c r="C8131" s="491">
        <v>4.5200000000000005</v>
      </c>
      <c r="D8131" s="492" t="s">
        <v>4090</v>
      </c>
    </row>
    <row r="8132" spans="1:4" x14ac:dyDescent="0.2">
      <c r="A8132" s="489" t="s">
        <v>9257</v>
      </c>
      <c r="B8132" s="489" t="s">
        <v>229</v>
      </c>
      <c r="C8132" s="491">
        <v>36.71</v>
      </c>
      <c r="D8132" s="492" t="s">
        <v>4090</v>
      </c>
    </row>
    <row r="8133" spans="1:4" x14ac:dyDescent="0.2">
      <c r="A8133" s="489" t="s">
        <v>9257</v>
      </c>
      <c r="B8133" s="489" t="s">
        <v>229</v>
      </c>
      <c r="C8133" s="491">
        <v>48.110000000000014</v>
      </c>
      <c r="D8133" s="492" t="s">
        <v>4090</v>
      </c>
    </row>
    <row r="8134" spans="1:4" x14ac:dyDescent="0.2">
      <c r="A8134" s="489" t="s">
        <v>9257</v>
      </c>
      <c r="B8134" s="489" t="s">
        <v>229</v>
      </c>
      <c r="C8134" s="491">
        <v>63.48</v>
      </c>
      <c r="D8134" s="492" t="s">
        <v>4090</v>
      </c>
    </row>
    <row r="8135" spans="1:4" x14ac:dyDescent="0.2">
      <c r="A8135" s="489" t="s">
        <v>9257</v>
      </c>
      <c r="B8135" s="489" t="s">
        <v>229</v>
      </c>
      <c r="C8135" s="491">
        <v>6.4800000000000022</v>
      </c>
      <c r="D8135" s="492" t="s">
        <v>4090</v>
      </c>
    </row>
    <row r="8136" spans="1:4" x14ac:dyDescent="0.2">
      <c r="A8136" s="489" t="s">
        <v>9257</v>
      </c>
      <c r="B8136" s="489" t="s">
        <v>229</v>
      </c>
      <c r="C8136" s="491">
        <v>13.51</v>
      </c>
      <c r="D8136" s="492" t="s">
        <v>4090</v>
      </c>
    </row>
    <row r="8137" spans="1:4" x14ac:dyDescent="0.2">
      <c r="A8137" s="489" t="s">
        <v>9257</v>
      </c>
      <c r="B8137" s="489" t="s">
        <v>229</v>
      </c>
      <c r="C8137" s="491">
        <v>4.97</v>
      </c>
      <c r="D8137" s="492" t="s">
        <v>4090</v>
      </c>
    </row>
    <row r="8138" spans="1:4" x14ac:dyDescent="0.2">
      <c r="A8138" s="489" t="s">
        <v>9257</v>
      </c>
      <c r="B8138" s="489" t="s">
        <v>229</v>
      </c>
      <c r="C8138" s="491">
        <v>3.28</v>
      </c>
      <c r="D8138" s="492" t="s">
        <v>4090</v>
      </c>
    </row>
    <row r="8139" spans="1:4" x14ac:dyDescent="0.2">
      <c r="A8139" s="489" t="s">
        <v>9257</v>
      </c>
      <c r="B8139" s="489" t="s">
        <v>229</v>
      </c>
      <c r="C8139" s="491">
        <v>20.29</v>
      </c>
      <c r="D8139" s="492" t="s">
        <v>4090</v>
      </c>
    </row>
    <row r="8140" spans="1:4" x14ac:dyDescent="0.2">
      <c r="A8140" s="489" t="s">
        <v>9257</v>
      </c>
      <c r="B8140" s="489" t="s">
        <v>229</v>
      </c>
      <c r="C8140" s="491">
        <v>6.6</v>
      </c>
      <c r="D8140" s="492" t="s">
        <v>4090</v>
      </c>
    </row>
    <row r="8141" spans="1:4" x14ac:dyDescent="0.2">
      <c r="A8141" s="489" t="s">
        <v>9257</v>
      </c>
      <c r="B8141" s="489" t="s">
        <v>229</v>
      </c>
      <c r="C8141" s="491">
        <v>6.99</v>
      </c>
      <c r="D8141" s="492" t="s">
        <v>4090</v>
      </c>
    </row>
    <row r="8142" spans="1:4" x14ac:dyDescent="0.2">
      <c r="A8142" s="489" t="s">
        <v>9257</v>
      </c>
      <c r="B8142" s="489" t="s">
        <v>229</v>
      </c>
      <c r="C8142" s="491">
        <v>50.61</v>
      </c>
      <c r="D8142" s="492" t="s">
        <v>4090</v>
      </c>
    </row>
    <row r="8143" spans="1:4" x14ac:dyDescent="0.2">
      <c r="A8143" s="489" t="s">
        <v>9257</v>
      </c>
      <c r="B8143" s="489" t="s">
        <v>229</v>
      </c>
      <c r="C8143" s="491">
        <v>66.12</v>
      </c>
      <c r="D8143" s="492" t="s">
        <v>4090</v>
      </c>
    </row>
    <row r="8144" spans="1:4" x14ac:dyDescent="0.2">
      <c r="A8144" s="489" t="s">
        <v>9257</v>
      </c>
      <c r="B8144" s="489" t="s">
        <v>229</v>
      </c>
      <c r="C8144" s="491">
        <v>39.449999999999996</v>
      </c>
      <c r="D8144" s="492" t="s">
        <v>4090</v>
      </c>
    </row>
    <row r="8145" spans="1:4" x14ac:dyDescent="0.2">
      <c r="A8145" s="489" t="s">
        <v>9257</v>
      </c>
      <c r="B8145" s="489" t="s">
        <v>229</v>
      </c>
      <c r="C8145" s="491">
        <v>7.2100000000000009</v>
      </c>
      <c r="D8145" s="492" t="s">
        <v>4090</v>
      </c>
    </row>
    <row r="8146" spans="1:4" x14ac:dyDescent="0.2">
      <c r="A8146" s="489" t="s">
        <v>9257</v>
      </c>
      <c r="B8146" s="489" t="s">
        <v>229</v>
      </c>
      <c r="C8146" s="491">
        <v>24.330000000000005</v>
      </c>
      <c r="D8146" s="492" t="s">
        <v>4090</v>
      </c>
    </row>
    <row r="8147" spans="1:4" x14ac:dyDescent="0.2">
      <c r="A8147" s="489" t="s">
        <v>9257</v>
      </c>
      <c r="B8147" s="489" t="s">
        <v>229</v>
      </c>
      <c r="C8147" s="491">
        <v>23.24</v>
      </c>
      <c r="D8147" s="492" t="s">
        <v>4090</v>
      </c>
    </row>
    <row r="8148" spans="1:4" x14ac:dyDescent="0.2">
      <c r="A8148" s="489" t="s">
        <v>9257</v>
      </c>
      <c r="B8148" s="489" t="s">
        <v>229</v>
      </c>
      <c r="C8148" s="491">
        <v>62.28</v>
      </c>
      <c r="D8148" s="492" t="s">
        <v>4090</v>
      </c>
    </row>
    <row r="8149" spans="1:4" x14ac:dyDescent="0.2">
      <c r="A8149" s="489" t="s">
        <v>9257</v>
      </c>
      <c r="B8149" s="489" t="s">
        <v>229</v>
      </c>
      <c r="C8149" s="491">
        <v>9.5499999999999989</v>
      </c>
      <c r="D8149" s="492" t="s">
        <v>4090</v>
      </c>
    </row>
    <row r="8150" spans="1:4" x14ac:dyDescent="0.2">
      <c r="A8150" s="489" t="s">
        <v>9257</v>
      </c>
      <c r="B8150" s="489" t="s">
        <v>229</v>
      </c>
      <c r="C8150" s="491">
        <v>19.750000000000004</v>
      </c>
      <c r="D8150" s="492" t="s">
        <v>4090</v>
      </c>
    </row>
    <row r="8151" spans="1:4" x14ac:dyDescent="0.2">
      <c r="A8151" s="489" t="s">
        <v>9257</v>
      </c>
      <c r="B8151" s="489" t="s">
        <v>229</v>
      </c>
      <c r="C8151" s="491">
        <v>17.669999999999998</v>
      </c>
      <c r="D8151" s="492" t="s">
        <v>4090</v>
      </c>
    </row>
    <row r="8152" spans="1:4" x14ac:dyDescent="0.2">
      <c r="A8152" s="489" t="s">
        <v>9257</v>
      </c>
      <c r="B8152" s="489" t="s">
        <v>229</v>
      </c>
      <c r="C8152" s="491">
        <v>66.78</v>
      </c>
      <c r="D8152" s="492" t="s">
        <v>4090</v>
      </c>
    </row>
    <row r="8153" spans="1:4" x14ac:dyDescent="0.2">
      <c r="A8153" s="489" t="s">
        <v>9257</v>
      </c>
      <c r="B8153" s="489" t="s">
        <v>229</v>
      </c>
      <c r="C8153" s="491">
        <v>23.839999999999996</v>
      </c>
      <c r="D8153" s="492" t="s">
        <v>4090</v>
      </c>
    </row>
    <row r="8154" spans="1:4" x14ac:dyDescent="0.2">
      <c r="A8154" s="489" t="s">
        <v>9257</v>
      </c>
      <c r="B8154" s="489" t="s">
        <v>229</v>
      </c>
      <c r="C8154" s="491">
        <v>23.370000000000005</v>
      </c>
      <c r="D8154" s="492" t="s">
        <v>4090</v>
      </c>
    </row>
    <row r="8155" spans="1:4" x14ac:dyDescent="0.2">
      <c r="A8155" s="489" t="s">
        <v>9257</v>
      </c>
      <c r="B8155" s="489" t="s">
        <v>229</v>
      </c>
      <c r="C8155" s="491">
        <v>6.69</v>
      </c>
      <c r="D8155" s="492" t="s">
        <v>4090</v>
      </c>
    </row>
    <row r="8156" spans="1:4" x14ac:dyDescent="0.2">
      <c r="A8156" s="489" t="s">
        <v>9257</v>
      </c>
      <c r="B8156" s="489" t="s">
        <v>229</v>
      </c>
      <c r="C8156" s="491">
        <v>16.880000000000003</v>
      </c>
      <c r="D8156" s="492" t="s">
        <v>4090</v>
      </c>
    </row>
    <row r="8157" spans="1:4" x14ac:dyDescent="0.2">
      <c r="A8157" s="489" t="s">
        <v>9257</v>
      </c>
      <c r="B8157" s="489" t="s">
        <v>229</v>
      </c>
      <c r="C8157" s="491">
        <v>6.330000000000001</v>
      </c>
      <c r="D8157" s="492" t="s">
        <v>4090</v>
      </c>
    </row>
    <row r="8158" spans="1:4" x14ac:dyDescent="0.2">
      <c r="A8158" s="489" t="s">
        <v>9257</v>
      </c>
      <c r="B8158" s="489" t="s">
        <v>229</v>
      </c>
      <c r="C8158" s="491">
        <v>7</v>
      </c>
      <c r="D8158" s="492" t="s">
        <v>4090</v>
      </c>
    </row>
    <row r="8159" spans="1:4" x14ac:dyDescent="0.2">
      <c r="A8159" s="489" t="s">
        <v>9257</v>
      </c>
      <c r="B8159" s="489" t="s">
        <v>229</v>
      </c>
      <c r="C8159" s="491">
        <v>12.63</v>
      </c>
      <c r="D8159" s="492" t="s">
        <v>4090</v>
      </c>
    </row>
    <row r="8160" spans="1:4" x14ac:dyDescent="0.2">
      <c r="A8160" s="489" t="s">
        <v>9257</v>
      </c>
      <c r="B8160" s="489" t="s">
        <v>229</v>
      </c>
      <c r="C8160" s="491">
        <v>30.499999999999993</v>
      </c>
      <c r="D8160" s="492" t="s">
        <v>4090</v>
      </c>
    </row>
    <row r="8161" spans="1:4" x14ac:dyDescent="0.2">
      <c r="A8161" s="489" t="s">
        <v>9257</v>
      </c>
      <c r="B8161" s="489" t="s">
        <v>229</v>
      </c>
      <c r="C8161" s="491">
        <v>19.77</v>
      </c>
      <c r="D8161" s="492" t="s">
        <v>4090</v>
      </c>
    </row>
    <row r="8162" spans="1:4" x14ac:dyDescent="0.2">
      <c r="A8162" s="489" t="s">
        <v>9257</v>
      </c>
      <c r="B8162" s="489" t="s">
        <v>229</v>
      </c>
      <c r="C8162" s="491">
        <v>17.619999999999997</v>
      </c>
      <c r="D8162" s="492" t="s">
        <v>4090</v>
      </c>
    </row>
    <row r="8163" spans="1:4" x14ac:dyDescent="0.2">
      <c r="A8163" s="489" t="s">
        <v>9257</v>
      </c>
      <c r="B8163" s="489" t="s">
        <v>229</v>
      </c>
      <c r="C8163" s="491">
        <v>6.1400000000000015</v>
      </c>
      <c r="D8163" s="492" t="s">
        <v>4090</v>
      </c>
    </row>
    <row r="8164" spans="1:4" x14ac:dyDescent="0.2">
      <c r="A8164" s="489" t="s">
        <v>9257</v>
      </c>
      <c r="B8164" s="489" t="s">
        <v>229</v>
      </c>
      <c r="C8164" s="491">
        <v>3.52</v>
      </c>
      <c r="D8164" s="492" t="s">
        <v>4090</v>
      </c>
    </row>
    <row r="8165" spans="1:4" x14ac:dyDescent="0.2">
      <c r="A8165" s="489" t="s">
        <v>9257</v>
      </c>
      <c r="B8165" s="489" t="s">
        <v>229</v>
      </c>
      <c r="C8165" s="491">
        <v>10.01</v>
      </c>
      <c r="D8165" s="492" t="s">
        <v>4090</v>
      </c>
    </row>
    <row r="8166" spans="1:4" x14ac:dyDescent="0.2">
      <c r="A8166" s="489" t="s">
        <v>9257</v>
      </c>
      <c r="B8166" s="489" t="s">
        <v>229</v>
      </c>
      <c r="C8166" s="491">
        <v>2.84</v>
      </c>
      <c r="D8166" s="492" t="s">
        <v>4090</v>
      </c>
    </row>
    <row r="8167" spans="1:4" x14ac:dyDescent="0.2">
      <c r="A8167" s="489" t="s">
        <v>9257</v>
      </c>
      <c r="B8167" s="489" t="s">
        <v>229</v>
      </c>
      <c r="C8167" s="491">
        <v>31.630000000000003</v>
      </c>
      <c r="D8167" s="492" t="s">
        <v>4090</v>
      </c>
    </row>
    <row r="8168" spans="1:4" x14ac:dyDescent="0.2">
      <c r="A8168" s="489" t="s">
        <v>9257</v>
      </c>
      <c r="B8168" s="489" t="s">
        <v>229</v>
      </c>
      <c r="C8168" s="491">
        <v>76.7</v>
      </c>
      <c r="D8168" s="492" t="s">
        <v>4090</v>
      </c>
    </row>
    <row r="8169" spans="1:4" x14ac:dyDescent="0.2">
      <c r="A8169" s="489" t="s">
        <v>9257</v>
      </c>
      <c r="B8169" s="489" t="s">
        <v>229</v>
      </c>
      <c r="C8169" s="491">
        <v>49.070000000000007</v>
      </c>
      <c r="D8169" s="492" t="s">
        <v>4090</v>
      </c>
    </row>
    <row r="8170" spans="1:4" x14ac:dyDescent="0.2">
      <c r="A8170" s="489" t="s">
        <v>9257</v>
      </c>
      <c r="B8170" s="489" t="s">
        <v>229</v>
      </c>
      <c r="C8170" s="491">
        <v>4.74</v>
      </c>
      <c r="D8170" s="492" t="s">
        <v>4090</v>
      </c>
    </row>
    <row r="8171" spans="1:4" x14ac:dyDescent="0.2">
      <c r="A8171" s="489" t="s">
        <v>9257</v>
      </c>
      <c r="B8171" s="489" t="s">
        <v>229</v>
      </c>
      <c r="C8171" s="491">
        <v>2.3800000000000003</v>
      </c>
      <c r="D8171" s="492" t="s">
        <v>4090</v>
      </c>
    </row>
    <row r="8172" spans="1:4" x14ac:dyDescent="0.2">
      <c r="A8172" s="489" t="s">
        <v>9257</v>
      </c>
      <c r="B8172" s="489" t="s">
        <v>229</v>
      </c>
      <c r="C8172" s="491">
        <v>30.07</v>
      </c>
      <c r="D8172" s="492" t="s">
        <v>4090</v>
      </c>
    </row>
    <row r="8173" spans="1:4" x14ac:dyDescent="0.2">
      <c r="A8173" s="489" t="s">
        <v>9257</v>
      </c>
      <c r="B8173" s="489" t="s">
        <v>229</v>
      </c>
      <c r="C8173" s="491">
        <v>12.970000000000002</v>
      </c>
      <c r="D8173" s="492" t="s">
        <v>4090</v>
      </c>
    </row>
    <row r="8174" spans="1:4" x14ac:dyDescent="0.2">
      <c r="A8174" s="489" t="s">
        <v>9257</v>
      </c>
      <c r="B8174" s="489" t="s">
        <v>229</v>
      </c>
      <c r="C8174" s="491">
        <v>42.93</v>
      </c>
      <c r="D8174" s="492" t="s">
        <v>4090</v>
      </c>
    </row>
    <row r="8175" spans="1:4" x14ac:dyDescent="0.2">
      <c r="A8175" s="489" t="s">
        <v>9257</v>
      </c>
      <c r="B8175" s="489" t="s">
        <v>229</v>
      </c>
      <c r="C8175" s="491">
        <v>48.489999999999995</v>
      </c>
      <c r="D8175" s="492" t="s">
        <v>4090</v>
      </c>
    </row>
    <row r="8176" spans="1:4" x14ac:dyDescent="0.2">
      <c r="A8176" s="489" t="s">
        <v>9257</v>
      </c>
      <c r="B8176" s="489" t="s">
        <v>229</v>
      </c>
      <c r="C8176" s="491">
        <v>60.670000000000009</v>
      </c>
      <c r="D8176" s="492" t="s">
        <v>4090</v>
      </c>
    </row>
    <row r="8177" spans="1:4" x14ac:dyDescent="0.2">
      <c r="A8177" s="489" t="s">
        <v>9257</v>
      </c>
      <c r="B8177" s="489" t="s">
        <v>229</v>
      </c>
      <c r="C8177" s="491">
        <v>13.62</v>
      </c>
      <c r="D8177" s="492" t="s">
        <v>4090</v>
      </c>
    </row>
    <row r="8178" spans="1:4" x14ac:dyDescent="0.2">
      <c r="A8178" s="489" t="s">
        <v>9257</v>
      </c>
      <c r="B8178" s="489" t="s">
        <v>229</v>
      </c>
      <c r="C8178" s="491">
        <v>115.58999999999999</v>
      </c>
      <c r="D8178" s="492" t="s">
        <v>4090</v>
      </c>
    </row>
    <row r="8179" spans="1:4" x14ac:dyDescent="0.2">
      <c r="A8179" s="489" t="s">
        <v>9257</v>
      </c>
      <c r="B8179" s="489" t="s">
        <v>229</v>
      </c>
      <c r="C8179" s="491">
        <v>59.29</v>
      </c>
      <c r="D8179" s="492" t="s">
        <v>4090</v>
      </c>
    </row>
    <row r="8180" spans="1:4" x14ac:dyDescent="0.2">
      <c r="A8180" s="489" t="s">
        <v>9257</v>
      </c>
      <c r="B8180" s="489" t="s">
        <v>229</v>
      </c>
      <c r="C8180" s="491">
        <v>12.990000000000002</v>
      </c>
      <c r="D8180" s="492" t="s">
        <v>4090</v>
      </c>
    </row>
    <row r="8181" spans="1:4" x14ac:dyDescent="0.2">
      <c r="A8181" s="489" t="s">
        <v>9257</v>
      </c>
      <c r="B8181" s="489" t="s">
        <v>229</v>
      </c>
      <c r="C8181" s="491">
        <v>26.969999999999995</v>
      </c>
      <c r="D8181" s="492" t="s">
        <v>4090</v>
      </c>
    </row>
    <row r="8182" spans="1:4" x14ac:dyDescent="0.2">
      <c r="A8182" s="489" t="s">
        <v>9257</v>
      </c>
      <c r="B8182" s="489" t="s">
        <v>229</v>
      </c>
      <c r="C8182" s="491">
        <v>18.75</v>
      </c>
      <c r="D8182" s="492" t="s">
        <v>4090</v>
      </c>
    </row>
    <row r="8183" spans="1:4" x14ac:dyDescent="0.2">
      <c r="A8183" s="489" t="s">
        <v>9257</v>
      </c>
      <c r="B8183" s="489" t="s">
        <v>229</v>
      </c>
      <c r="C8183" s="491">
        <v>9.23</v>
      </c>
      <c r="D8183" s="492" t="s">
        <v>4090</v>
      </c>
    </row>
    <row r="8184" spans="1:4" x14ac:dyDescent="0.2">
      <c r="A8184" s="489" t="s">
        <v>9257</v>
      </c>
      <c r="B8184" s="489" t="s">
        <v>229</v>
      </c>
      <c r="C8184" s="491">
        <v>7.3399999999999981</v>
      </c>
      <c r="D8184" s="492" t="s">
        <v>4090</v>
      </c>
    </row>
    <row r="8185" spans="1:4" x14ac:dyDescent="0.2">
      <c r="A8185" s="489" t="s">
        <v>9257</v>
      </c>
      <c r="B8185" s="489" t="s">
        <v>229</v>
      </c>
      <c r="C8185" s="491">
        <v>4.4799999999999995</v>
      </c>
      <c r="D8185" s="492" t="s">
        <v>4090</v>
      </c>
    </row>
    <row r="8186" spans="1:4" x14ac:dyDescent="0.2">
      <c r="A8186" s="489" t="s">
        <v>9257</v>
      </c>
      <c r="B8186" s="489" t="s">
        <v>229</v>
      </c>
      <c r="C8186" s="491">
        <v>76.989999999999995</v>
      </c>
      <c r="D8186" s="492" t="s">
        <v>4090</v>
      </c>
    </row>
    <row r="8187" spans="1:4" x14ac:dyDescent="0.2">
      <c r="A8187" s="489" t="s">
        <v>9257</v>
      </c>
      <c r="B8187" s="489" t="s">
        <v>229</v>
      </c>
      <c r="C8187" s="491">
        <v>2.15</v>
      </c>
      <c r="D8187" s="492" t="s">
        <v>4090</v>
      </c>
    </row>
    <row r="8188" spans="1:4" x14ac:dyDescent="0.2">
      <c r="A8188" s="489" t="s">
        <v>9257</v>
      </c>
      <c r="B8188" s="489" t="s">
        <v>229</v>
      </c>
      <c r="C8188" s="491">
        <v>17.280000000000005</v>
      </c>
      <c r="D8188" s="492" t="s">
        <v>4090</v>
      </c>
    </row>
    <row r="8189" spans="1:4" x14ac:dyDescent="0.2">
      <c r="A8189" s="489" t="s">
        <v>9259</v>
      </c>
      <c r="B8189" s="489" t="s">
        <v>229</v>
      </c>
      <c r="C8189" s="491">
        <v>9.83</v>
      </c>
      <c r="D8189" s="492" t="s">
        <v>4090</v>
      </c>
    </row>
  </sheetData>
  <sheetProtection sheet="1" objects="1" scenarios="1" formatColumns="0" deleteRows="0" sort="0" autoFilter="0"/>
  <autoFilter ref="A2:D8196"/>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3304</v>
      </c>
      <c r="B1" t="s">
        <v>1806</v>
      </c>
      <c r="C1" t="b">
        <v>1</v>
      </c>
    </row>
    <row r="2" spans="1:3" x14ac:dyDescent="0.2">
      <c r="A2" s="19" t="s">
        <v>1218</v>
      </c>
      <c r="B2" t="s">
        <v>1157</v>
      </c>
      <c r="C2" t="s">
        <v>2027</v>
      </c>
    </row>
    <row r="3" spans="1:3" x14ac:dyDescent="0.2">
      <c r="A3" s="19" t="s">
        <v>3012</v>
      </c>
      <c r="B3" t="s">
        <v>1158</v>
      </c>
      <c r="C3" t="s">
        <v>2026</v>
      </c>
    </row>
    <row r="4" spans="1:3" x14ac:dyDescent="0.2">
      <c r="A4" s="19" t="s">
        <v>1226</v>
      </c>
      <c r="B4" t="s">
        <v>1159</v>
      </c>
    </row>
    <row r="5" spans="1:3" x14ac:dyDescent="0.2">
      <c r="A5" s="19" t="s">
        <v>3016</v>
      </c>
      <c r="B5" t="s">
        <v>1160</v>
      </c>
    </row>
    <row r="6" spans="1:3" x14ac:dyDescent="0.2">
      <c r="A6" s="19" t="s">
        <v>1230</v>
      </c>
      <c r="B6" t="s">
        <v>1161</v>
      </c>
    </row>
    <row r="7" spans="1:3" x14ac:dyDescent="0.2">
      <c r="A7" s="19" t="s">
        <v>3018</v>
      </c>
      <c r="B7" t="s">
        <v>1162</v>
      </c>
    </row>
    <row r="8" spans="1:3" x14ac:dyDescent="0.2">
      <c r="A8" s="19" t="s">
        <v>1232</v>
      </c>
      <c r="B8" t="s">
        <v>1163</v>
      </c>
    </row>
    <row r="9" spans="1:3" x14ac:dyDescent="0.2">
      <c r="A9" s="19" t="s">
        <v>3019</v>
      </c>
      <c r="B9" t="s">
        <v>181</v>
      </c>
    </row>
    <row r="10" spans="1:3" x14ac:dyDescent="0.2">
      <c r="A10" s="19" t="s">
        <v>1228</v>
      </c>
      <c r="B10" t="s">
        <v>182</v>
      </c>
    </row>
    <row r="11" spans="1:3" x14ac:dyDescent="0.2">
      <c r="A11" s="19" t="s">
        <v>3017</v>
      </c>
      <c r="B11" t="s">
        <v>183</v>
      </c>
    </row>
    <row r="12" spans="1:3" x14ac:dyDescent="0.2">
      <c r="A12" s="19" t="s">
        <v>1234</v>
      </c>
      <c r="B12" t="s">
        <v>184</v>
      </c>
    </row>
    <row r="13" spans="1:3" x14ac:dyDescent="0.2">
      <c r="A13" s="19" t="s">
        <v>3020</v>
      </c>
      <c r="B13" t="s">
        <v>185</v>
      </c>
    </row>
    <row r="14" spans="1:3" x14ac:dyDescent="0.2">
      <c r="A14" s="19" t="s">
        <v>1238</v>
      </c>
      <c r="B14" t="s">
        <v>186</v>
      </c>
    </row>
    <row r="15" spans="1:3" x14ac:dyDescent="0.2">
      <c r="A15" s="19" t="s">
        <v>3022</v>
      </c>
      <c r="B15" t="s">
        <v>187</v>
      </c>
    </row>
    <row r="16" spans="1:3" x14ac:dyDescent="0.2">
      <c r="A16" s="19" t="s">
        <v>1240</v>
      </c>
      <c r="B16" t="s">
        <v>1150</v>
      </c>
    </row>
    <row r="17" spans="1:2" x14ac:dyDescent="0.2">
      <c r="A17" s="19" t="s">
        <v>3023</v>
      </c>
      <c r="B17" t="s">
        <v>1151</v>
      </c>
    </row>
    <row r="18" spans="1:2" x14ac:dyDescent="0.2">
      <c r="A18" s="19" t="s">
        <v>1236</v>
      </c>
      <c r="B18" t="s">
        <v>1152</v>
      </c>
    </row>
    <row r="19" spans="1:2" x14ac:dyDescent="0.2">
      <c r="A19" s="19" t="s">
        <v>3021</v>
      </c>
      <c r="B19" t="s">
        <v>1153</v>
      </c>
    </row>
    <row r="20" spans="1:2" x14ac:dyDescent="0.2">
      <c r="A20" s="19" t="s">
        <v>1222</v>
      </c>
      <c r="B20" t="s">
        <v>1154</v>
      </c>
    </row>
    <row r="21" spans="1:2" x14ac:dyDescent="0.2">
      <c r="A21" s="19" t="s">
        <v>3014</v>
      </c>
      <c r="B21" t="s">
        <v>1155</v>
      </c>
    </row>
    <row r="22" spans="1:2" x14ac:dyDescent="0.2">
      <c r="A22" s="19" t="s">
        <v>1224</v>
      </c>
      <c r="B22" t="s">
        <v>1156</v>
      </c>
    </row>
    <row r="23" spans="1:2" x14ac:dyDescent="0.2">
      <c r="A23" s="19" t="s">
        <v>3015</v>
      </c>
      <c r="B23" t="s">
        <v>1164</v>
      </c>
    </row>
    <row r="24" spans="1:2" x14ac:dyDescent="0.2">
      <c r="A24" s="19" t="s">
        <v>1220</v>
      </c>
      <c r="B24" t="s">
        <v>1165</v>
      </c>
    </row>
    <row r="25" spans="1:2" x14ac:dyDescent="0.2">
      <c r="A25" s="19" t="s">
        <v>3013</v>
      </c>
      <c r="B25" t="s">
        <v>1166</v>
      </c>
    </row>
    <row r="26" spans="1:2" x14ac:dyDescent="0.2">
      <c r="A26" s="19" t="s">
        <v>1242</v>
      </c>
      <c r="B26" t="s">
        <v>1167</v>
      </c>
    </row>
    <row r="27" spans="1:2" x14ac:dyDescent="0.2">
      <c r="A27" s="19" t="s">
        <v>3024</v>
      </c>
      <c r="B27" t="s">
        <v>1168</v>
      </c>
    </row>
    <row r="28" spans="1:2" x14ac:dyDescent="0.2">
      <c r="A28" s="19" t="s">
        <v>1246</v>
      </c>
      <c r="B28" t="s">
        <v>1169</v>
      </c>
    </row>
    <row r="29" spans="1:2" x14ac:dyDescent="0.2">
      <c r="A29" s="19" t="s">
        <v>3026</v>
      </c>
      <c r="B29" t="s">
        <v>1170</v>
      </c>
    </row>
    <row r="30" spans="1:2" x14ac:dyDescent="0.2">
      <c r="A30" s="19" t="s">
        <v>1248</v>
      </c>
      <c r="B30" t="s">
        <v>195</v>
      </c>
    </row>
    <row r="31" spans="1:2" x14ac:dyDescent="0.2">
      <c r="A31" s="19" t="s">
        <v>3027</v>
      </c>
      <c r="B31" t="s">
        <v>196</v>
      </c>
    </row>
    <row r="32" spans="1:2" x14ac:dyDescent="0.2">
      <c r="A32" s="19" t="s">
        <v>1244</v>
      </c>
      <c r="B32" t="s">
        <v>197</v>
      </c>
    </row>
    <row r="33" spans="1:2" x14ac:dyDescent="0.2">
      <c r="A33" s="19" t="s">
        <v>3025</v>
      </c>
      <c r="B33" t="s">
        <v>198</v>
      </c>
    </row>
    <row r="34" spans="1:2" x14ac:dyDescent="0.2">
      <c r="A34" s="19" t="s">
        <v>1250</v>
      </c>
      <c r="B34" t="s">
        <v>199</v>
      </c>
    </row>
    <row r="35" spans="1:2" x14ac:dyDescent="0.2">
      <c r="A35" s="19" t="s">
        <v>3028</v>
      </c>
      <c r="B35" t="s">
        <v>200</v>
      </c>
    </row>
    <row r="36" spans="1:2" x14ac:dyDescent="0.2">
      <c r="A36" s="19" t="s">
        <v>1254</v>
      </c>
      <c r="B36" t="s">
        <v>201</v>
      </c>
    </row>
    <row r="37" spans="1:2" x14ac:dyDescent="0.2">
      <c r="A37" s="19" t="s">
        <v>3030</v>
      </c>
      <c r="B37" t="s">
        <v>188</v>
      </c>
    </row>
    <row r="38" spans="1:2" x14ac:dyDescent="0.2">
      <c r="A38" s="19" t="s">
        <v>1256</v>
      </c>
      <c r="B38" t="s">
        <v>189</v>
      </c>
    </row>
    <row r="39" spans="1:2" x14ac:dyDescent="0.2">
      <c r="A39" s="19" t="s">
        <v>3031</v>
      </c>
      <c r="B39" t="s">
        <v>190</v>
      </c>
    </row>
    <row r="40" spans="1:2" x14ac:dyDescent="0.2">
      <c r="A40" s="19" t="s">
        <v>1252</v>
      </c>
      <c r="B40" t="s">
        <v>191</v>
      </c>
    </row>
    <row r="41" spans="1:2" x14ac:dyDescent="0.2">
      <c r="A41" s="19" t="s">
        <v>3029</v>
      </c>
      <c r="B41" t="s">
        <v>192</v>
      </c>
    </row>
    <row r="42" spans="1:2" x14ac:dyDescent="0.2">
      <c r="A42" s="19" t="s">
        <v>1266</v>
      </c>
      <c r="B42" t="s">
        <v>193</v>
      </c>
    </row>
    <row r="43" spans="1:2" x14ac:dyDescent="0.2">
      <c r="A43" s="19" t="s">
        <v>3036</v>
      </c>
      <c r="B43" t="s">
        <v>194</v>
      </c>
    </row>
    <row r="44" spans="1:2" x14ac:dyDescent="0.2">
      <c r="A44" s="19" t="s">
        <v>1274</v>
      </c>
      <c r="B44" t="s">
        <v>223</v>
      </c>
    </row>
    <row r="45" spans="1:2" x14ac:dyDescent="0.2">
      <c r="A45" s="19" t="s">
        <v>3040</v>
      </c>
      <c r="B45" t="s">
        <v>224</v>
      </c>
    </row>
    <row r="46" spans="1:2" x14ac:dyDescent="0.2">
      <c r="A46" s="19" t="s">
        <v>1278</v>
      </c>
      <c r="B46" t="s">
        <v>225</v>
      </c>
    </row>
    <row r="47" spans="1:2" x14ac:dyDescent="0.2">
      <c r="A47" s="19" t="s">
        <v>3042</v>
      </c>
      <c r="B47" t="s">
        <v>226</v>
      </c>
    </row>
    <row r="48" spans="1:2" x14ac:dyDescent="0.2">
      <c r="A48" s="19" t="s">
        <v>1280</v>
      </c>
      <c r="B48" t="s">
        <v>227</v>
      </c>
    </row>
    <row r="49" spans="1:2" x14ac:dyDescent="0.2">
      <c r="A49" s="19" t="s">
        <v>3043</v>
      </c>
      <c r="B49" t="s">
        <v>228</v>
      </c>
    </row>
    <row r="50" spans="1:2" x14ac:dyDescent="0.2">
      <c r="A50" s="19" t="s">
        <v>1276</v>
      </c>
      <c r="B50" t="s">
        <v>229</v>
      </c>
    </row>
    <row r="51" spans="1:2" x14ac:dyDescent="0.2">
      <c r="A51" s="19" t="s">
        <v>3041</v>
      </c>
      <c r="B51" t="s">
        <v>1178</v>
      </c>
    </row>
    <row r="52" spans="1:2" x14ac:dyDescent="0.2">
      <c r="A52" s="19" t="s">
        <v>1282</v>
      </c>
      <c r="B52" t="s">
        <v>1179</v>
      </c>
    </row>
    <row r="53" spans="1:2" x14ac:dyDescent="0.2">
      <c r="A53" s="19" t="s">
        <v>3044</v>
      </c>
      <c r="B53" t="s">
        <v>1180</v>
      </c>
    </row>
    <row r="54" spans="1:2" x14ac:dyDescent="0.2">
      <c r="A54" s="19" t="s">
        <v>1286</v>
      </c>
      <c r="B54" t="s">
        <v>1181</v>
      </c>
    </row>
    <row r="55" spans="1:2" x14ac:dyDescent="0.2">
      <c r="A55" s="19" t="s">
        <v>3046</v>
      </c>
      <c r="B55" t="s">
        <v>1182</v>
      </c>
    </row>
    <row r="56" spans="1:2" x14ac:dyDescent="0.2">
      <c r="A56" s="19" t="s">
        <v>1288</v>
      </c>
      <c r="B56" t="s">
        <v>1183</v>
      </c>
    </row>
    <row r="57" spans="1:2" x14ac:dyDescent="0.2">
      <c r="A57" s="19" t="s">
        <v>3047</v>
      </c>
      <c r="B57" t="s">
        <v>1184</v>
      </c>
    </row>
    <row r="58" spans="1:2" x14ac:dyDescent="0.2">
      <c r="A58" s="19" t="s">
        <v>1284</v>
      </c>
      <c r="B58" t="s">
        <v>1143</v>
      </c>
    </row>
    <row r="59" spans="1:2" x14ac:dyDescent="0.2">
      <c r="A59" s="19" t="s">
        <v>3045</v>
      </c>
      <c r="B59" t="s">
        <v>1144</v>
      </c>
    </row>
    <row r="60" spans="1:2" x14ac:dyDescent="0.2">
      <c r="A60" s="19" t="s">
        <v>1270</v>
      </c>
      <c r="B60" t="s">
        <v>1145</v>
      </c>
    </row>
    <row r="61" spans="1:2" x14ac:dyDescent="0.2">
      <c r="A61" s="19" t="s">
        <v>3038</v>
      </c>
      <c r="B61" t="s">
        <v>1146</v>
      </c>
    </row>
    <row r="62" spans="1:2" x14ac:dyDescent="0.2">
      <c r="A62" s="19" t="s">
        <v>1272</v>
      </c>
      <c r="B62" t="s">
        <v>1147</v>
      </c>
    </row>
    <row r="63" spans="1:2" x14ac:dyDescent="0.2">
      <c r="A63" s="19" t="s">
        <v>3039</v>
      </c>
      <c r="B63" t="s">
        <v>1148</v>
      </c>
    </row>
    <row r="64" spans="1:2" x14ac:dyDescent="0.2">
      <c r="A64" s="19" t="s">
        <v>1268</v>
      </c>
      <c r="B64" t="s">
        <v>1149</v>
      </c>
    </row>
    <row r="65" spans="1:2" x14ac:dyDescent="0.2">
      <c r="A65" s="19" t="s">
        <v>3037</v>
      </c>
      <c r="B65" t="s">
        <v>216</v>
      </c>
    </row>
    <row r="66" spans="1:2" x14ac:dyDescent="0.2">
      <c r="A66" s="19" t="s">
        <v>1290</v>
      </c>
      <c r="B66" t="s">
        <v>217</v>
      </c>
    </row>
    <row r="67" spans="1:2" x14ac:dyDescent="0.2">
      <c r="A67" s="19" t="s">
        <v>3048</v>
      </c>
      <c r="B67" t="s">
        <v>218</v>
      </c>
    </row>
    <row r="68" spans="1:2" x14ac:dyDescent="0.2">
      <c r="A68" s="19" t="s">
        <v>813</v>
      </c>
      <c r="B68" t="s">
        <v>219</v>
      </c>
    </row>
    <row r="69" spans="1:2" x14ac:dyDescent="0.2">
      <c r="A69" s="19" t="s">
        <v>3050</v>
      </c>
      <c r="B69" t="s">
        <v>220</v>
      </c>
    </row>
    <row r="70" spans="1:2" x14ac:dyDescent="0.2">
      <c r="A70" s="19" t="s">
        <v>815</v>
      </c>
      <c r="B70" t="s">
        <v>221</v>
      </c>
    </row>
    <row r="71" spans="1:2" x14ac:dyDescent="0.2">
      <c r="A71" s="19" t="s">
        <v>3051</v>
      </c>
      <c r="B71" t="s">
        <v>222</v>
      </c>
    </row>
    <row r="72" spans="1:2" x14ac:dyDescent="0.2">
      <c r="A72" s="19" t="s">
        <v>1292</v>
      </c>
      <c r="B72" t="s">
        <v>1171</v>
      </c>
    </row>
    <row r="73" spans="1:2" x14ac:dyDescent="0.2">
      <c r="A73" s="19" t="s">
        <v>3049</v>
      </c>
      <c r="B73" t="s">
        <v>1172</v>
      </c>
    </row>
    <row r="74" spans="1:2" x14ac:dyDescent="0.2">
      <c r="A74" s="20" t="s">
        <v>817</v>
      </c>
      <c r="B74" t="s">
        <v>1173</v>
      </c>
    </row>
    <row r="75" spans="1:2" x14ac:dyDescent="0.2">
      <c r="A75" s="20" t="s">
        <v>3052</v>
      </c>
      <c r="B75" t="s">
        <v>1174</v>
      </c>
    </row>
    <row r="76" spans="1:2" x14ac:dyDescent="0.2">
      <c r="A76" s="20" t="s">
        <v>821</v>
      </c>
      <c r="B76" t="s">
        <v>1175</v>
      </c>
    </row>
    <row r="77" spans="1:2" x14ac:dyDescent="0.2">
      <c r="A77" s="19" t="s">
        <v>3054</v>
      </c>
      <c r="B77" t="s">
        <v>1176</v>
      </c>
    </row>
    <row r="78" spans="1:2" x14ac:dyDescent="0.2">
      <c r="A78" s="20" t="s">
        <v>823</v>
      </c>
      <c r="B78" t="s">
        <v>1177</v>
      </c>
    </row>
    <row r="79" spans="1:2" x14ac:dyDescent="0.2">
      <c r="A79" s="20" t="s">
        <v>3055</v>
      </c>
      <c r="B79" t="s">
        <v>202</v>
      </c>
    </row>
    <row r="80" spans="1:2" x14ac:dyDescent="0.2">
      <c r="A80" s="20" t="s">
        <v>819</v>
      </c>
      <c r="B80" t="s">
        <v>203</v>
      </c>
    </row>
    <row r="81" spans="1:2" x14ac:dyDescent="0.2">
      <c r="A81" s="20" t="s">
        <v>3053</v>
      </c>
      <c r="B81" t="s">
        <v>204</v>
      </c>
    </row>
    <row r="82" spans="1:2" x14ac:dyDescent="0.2">
      <c r="A82" s="20" t="s">
        <v>825</v>
      </c>
      <c r="B82" t="s">
        <v>205</v>
      </c>
    </row>
    <row r="83" spans="1:2" x14ac:dyDescent="0.2">
      <c r="A83" s="20" t="s">
        <v>3056</v>
      </c>
      <c r="B83" t="s">
        <v>206</v>
      </c>
    </row>
    <row r="84" spans="1:2" x14ac:dyDescent="0.2">
      <c r="A84" s="20" t="s">
        <v>829</v>
      </c>
      <c r="B84" t="s">
        <v>207</v>
      </c>
    </row>
    <row r="85" spans="1:2" x14ac:dyDescent="0.2">
      <c r="A85" s="20" t="s">
        <v>3058</v>
      </c>
      <c r="B85" t="s">
        <v>208</v>
      </c>
    </row>
    <row r="86" spans="1:2" x14ac:dyDescent="0.2">
      <c r="A86" s="20" t="s">
        <v>831</v>
      </c>
      <c r="B86" t="s">
        <v>209</v>
      </c>
    </row>
    <row r="87" spans="1:2" x14ac:dyDescent="0.2">
      <c r="A87" s="20" t="s">
        <v>3059</v>
      </c>
      <c r="B87" t="s">
        <v>210</v>
      </c>
    </row>
    <row r="88" spans="1:2" x14ac:dyDescent="0.2">
      <c r="A88" s="20" t="s">
        <v>827</v>
      </c>
      <c r="B88" t="s">
        <v>211</v>
      </c>
    </row>
    <row r="89" spans="1:2" x14ac:dyDescent="0.2">
      <c r="A89" s="20" t="s">
        <v>3057</v>
      </c>
      <c r="B89" t="s">
        <v>212</v>
      </c>
    </row>
    <row r="90" spans="1:2" x14ac:dyDescent="0.2">
      <c r="A90" s="20" t="s">
        <v>833</v>
      </c>
      <c r="B90" t="s">
        <v>213</v>
      </c>
    </row>
    <row r="91" spans="1:2" x14ac:dyDescent="0.2">
      <c r="A91" s="20" t="s">
        <v>3060</v>
      </c>
      <c r="B91" t="s">
        <v>214</v>
      </c>
    </row>
    <row r="92" spans="1:2" x14ac:dyDescent="0.2">
      <c r="A92" s="20" t="s">
        <v>841</v>
      </c>
      <c r="B92" t="s">
        <v>215</v>
      </c>
    </row>
    <row r="93" spans="1:2" x14ac:dyDescent="0.2">
      <c r="A93" s="20" t="s">
        <v>3064</v>
      </c>
    </row>
    <row r="94" spans="1:2" x14ac:dyDescent="0.2">
      <c r="A94" s="20" t="s">
        <v>845</v>
      </c>
    </row>
    <row r="95" spans="1:2" x14ac:dyDescent="0.2">
      <c r="A95" s="20" t="s">
        <v>3066</v>
      </c>
    </row>
    <row r="96" spans="1:2" x14ac:dyDescent="0.2">
      <c r="A96" s="20" t="s">
        <v>847</v>
      </c>
    </row>
    <row r="97" spans="1:1" x14ac:dyDescent="0.2">
      <c r="A97" s="20" t="s">
        <v>3067</v>
      </c>
    </row>
    <row r="98" spans="1:1" x14ac:dyDescent="0.2">
      <c r="A98" s="20" t="s">
        <v>843</v>
      </c>
    </row>
    <row r="99" spans="1:1" x14ac:dyDescent="0.2">
      <c r="A99" s="20" t="s">
        <v>3065</v>
      </c>
    </row>
    <row r="100" spans="1:1" x14ac:dyDescent="0.2">
      <c r="A100" s="20" t="s">
        <v>849</v>
      </c>
    </row>
    <row r="101" spans="1:1" x14ac:dyDescent="0.2">
      <c r="A101" s="20" t="s">
        <v>3068</v>
      </c>
    </row>
    <row r="102" spans="1:1" x14ac:dyDescent="0.2">
      <c r="A102" s="20" t="s">
        <v>853</v>
      </c>
    </row>
    <row r="103" spans="1:1" x14ac:dyDescent="0.2">
      <c r="A103" s="20" t="s">
        <v>3070</v>
      </c>
    </row>
    <row r="104" spans="1:1" x14ac:dyDescent="0.2">
      <c r="A104" s="20" t="s">
        <v>855</v>
      </c>
    </row>
    <row r="105" spans="1:1" x14ac:dyDescent="0.2">
      <c r="A105" s="20" t="s">
        <v>3071</v>
      </c>
    </row>
    <row r="106" spans="1:1" x14ac:dyDescent="0.2">
      <c r="A106" s="20" t="s">
        <v>851</v>
      </c>
    </row>
    <row r="107" spans="1:1" x14ac:dyDescent="0.2">
      <c r="A107" s="20" t="s">
        <v>3069</v>
      </c>
    </row>
    <row r="108" spans="1:1" x14ac:dyDescent="0.2">
      <c r="A108" s="20" t="s">
        <v>837</v>
      </c>
    </row>
    <row r="109" spans="1:1" x14ac:dyDescent="0.2">
      <c r="A109" s="20" t="s">
        <v>3062</v>
      </c>
    </row>
    <row r="110" spans="1:1" x14ac:dyDescent="0.2">
      <c r="A110" s="20" t="s">
        <v>839</v>
      </c>
    </row>
    <row r="111" spans="1:1" x14ac:dyDescent="0.2">
      <c r="A111" s="20" t="s">
        <v>3063</v>
      </c>
    </row>
    <row r="112" spans="1:1" x14ac:dyDescent="0.2">
      <c r="A112" s="20" t="s">
        <v>835</v>
      </c>
    </row>
    <row r="113" spans="1:1" x14ac:dyDescent="0.2">
      <c r="A113" s="20" t="s">
        <v>3061</v>
      </c>
    </row>
    <row r="114" spans="1:1" x14ac:dyDescent="0.2">
      <c r="A114" s="20" t="s">
        <v>857</v>
      </c>
    </row>
    <row r="115" spans="1:1" x14ac:dyDescent="0.2">
      <c r="A115" s="20" t="s">
        <v>3072</v>
      </c>
    </row>
    <row r="116" spans="1:1" x14ac:dyDescent="0.2">
      <c r="A116" s="20" t="s">
        <v>861</v>
      </c>
    </row>
    <row r="117" spans="1:1" x14ac:dyDescent="0.2">
      <c r="A117" s="20" t="s">
        <v>3074</v>
      </c>
    </row>
    <row r="118" spans="1:1" x14ac:dyDescent="0.2">
      <c r="A118" s="20" t="s">
        <v>863</v>
      </c>
    </row>
    <row r="119" spans="1:1" x14ac:dyDescent="0.2">
      <c r="A119" s="20" t="s">
        <v>3075</v>
      </c>
    </row>
    <row r="120" spans="1:1" x14ac:dyDescent="0.2">
      <c r="A120" s="20" t="s">
        <v>859</v>
      </c>
    </row>
    <row r="121" spans="1:1" x14ac:dyDescent="0.2">
      <c r="A121" s="20" t="s">
        <v>3073</v>
      </c>
    </row>
    <row r="122" spans="1:1" x14ac:dyDescent="0.2">
      <c r="A122" s="20" t="s">
        <v>865</v>
      </c>
    </row>
    <row r="123" spans="1:1" x14ac:dyDescent="0.2">
      <c r="A123" s="20" t="s">
        <v>3076</v>
      </c>
    </row>
    <row r="124" spans="1:1" x14ac:dyDescent="0.2">
      <c r="A124" s="20" t="s">
        <v>869</v>
      </c>
    </row>
    <row r="125" spans="1:1" x14ac:dyDescent="0.2">
      <c r="A125" s="20" t="s">
        <v>3078</v>
      </c>
    </row>
    <row r="126" spans="1:1" x14ac:dyDescent="0.2">
      <c r="A126" s="20" t="s">
        <v>871</v>
      </c>
    </row>
    <row r="127" spans="1:1" x14ac:dyDescent="0.2">
      <c r="A127" s="20" t="s">
        <v>3079</v>
      </c>
    </row>
    <row r="128" spans="1:1" x14ac:dyDescent="0.2">
      <c r="A128" s="20" t="s">
        <v>867</v>
      </c>
    </row>
    <row r="129" spans="1:1" x14ac:dyDescent="0.2">
      <c r="A129" s="20" t="s">
        <v>3077</v>
      </c>
    </row>
    <row r="130" spans="1:1" x14ac:dyDescent="0.2">
      <c r="A130" s="20" t="s">
        <v>873</v>
      </c>
    </row>
    <row r="131" spans="1:1" x14ac:dyDescent="0.2">
      <c r="A131" s="20" t="s">
        <v>3080</v>
      </c>
    </row>
    <row r="132" spans="1:1" x14ac:dyDescent="0.2">
      <c r="A132" s="20" t="s">
        <v>877</v>
      </c>
    </row>
    <row r="133" spans="1:1" x14ac:dyDescent="0.2">
      <c r="A133" s="20" t="s">
        <v>3082</v>
      </c>
    </row>
    <row r="134" spans="1:1" x14ac:dyDescent="0.2">
      <c r="A134" s="20" t="s">
        <v>879</v>
      </c>
    </row>
    <row r="135" spans="1:1" x14ac:dyDescent="0.2">
      <c r="A135" s="20" t="s">
        <v>3083</v>
      </c>
    </row>
    <row r="136" spans="1:1" x14ac:dyDescent="0.2">
      <c r="A136" s="20" t="s">
        <v>875</v>
      </c>
    </row>
    <row r="137" spans="1:1" x14ac:dyDescent="0.2">
      <c r="A137" s="20" t="s">
        <v>3081</v>
      </c>
    </row>
    <row r="138" spans="1:1" x14ac:dyDescent="0.2">
      <c r="A138" s="20" t="s">
        <v>881</v>
      </c>
    </row>
    <row r="139" spans="1:1" x14ac:dyDescent="0.2">
      <c r="A139" s="20" t="s">
        <v>3084</v>
      </c>
    </row>
    <row r="140" spans="1:1" x14ac:dyDescent="0.2">
      <c r="A140" s="20" t="s">
        <v>889</v>
      </c>
    </row>
    <row r="141" spans="1:1" x14ac:dyDescent="0.2">
      <c r="A141" s="20" t="s">
        <v>3088</v>
      </c>
    </row>
    <row r="142" spans="1:1" x14ac:dyDescent="0.2">
      <c r="A142" s="20" t="s">
        <v>893</v>
      </c>
    </row>
    <row r="143" spans="1:1" x14ac:dyDescent="0.2">
      <c r="A143" s="20" t="s">
        <v>3090</v>
      </c>
    </row>
    <row r="144" spans="1:1" x14ac:dyDescent="0.2">
      <c r="A144" s="20" t="s">
        <v>895</v>
      </c>
    </row>
    <row r="145" spans="1:1" x14ac:dyDescent="0.2">
      <c r="A145" s="20" t="s">
        <v>3091</v>
      </c>
    </row>
    <row r="146" spans="1:1" x14ac:dyDescent="0.2">
      <c r="A146" s="20" t="s">
        <v>891</v>
      </c>
    </row>
    <row r="147" spans="1:1" x14ac:dyDescent="0.2">
      <c r="A147" s="20" t="s">
        <v>3089</v>
      </c>
    </row>
    <row r="148" spans="1:1" x14ac:dyDescent="0.2">
      <c r="A148" s="20" t="s">
        <v>897</v>
      </c>
    </row>
    <row r="149" spans="1:1" x14ac:dyDescent="0.2">
      <c r="A149" s="20" t="s">
        <v>3092</v>
      </c>
    </row>
    <row r="150" spans="1:1" x14ac:dyDescent="0.2">
      <c r="A150" s="20" t="s">
        <v>901</v>
      </c>
    </row>
    <row r="151" spans="1:1" x14ac:dyDescent="0.2">
      <c r="A151" s="20" t="s">
        <v>3094</v>
      </c>
    </row>
    <row r="152" spans="1:1" x14ac:dyDescent="0.2">
      <c r="A152" s="20" t="s">
        <v>903</v>
      </c>
    </row>
    <row r="153" spans="1:1" x14ac:dyDescent="0.2">
      <c r="A153" s="20" t="s">
        <v>3095</v>
      </c>
    </row>
    <row r="154" spans="1:1" x14ac:dyDescent="0.2">
      <c r="A154" s="20" t="s">
        <v>899</v>
      </c>
    </row>
    <row r="155" spans="1:1" x14ac:dyDescent="0.2">
      <c r="A155" s="20" t="s">
        <v>3093</v>
      </c>
    </row>
    <row r="156" spans="1:1" x14ac:dyDescent="0.2">
      <c r="A156" s="20" t="s">
        <v>885</v>
      </c>
    </row>
    <row r="157" spans="1:1" x14ac:dyDescent="0.2">
      <c r="A157" s="20" t="s">
        <v>3086</v>
      </c>
    </row>
    <row r="158" spans="1:1" x14ac:dyDescent="0.2">
      <c r="A158" s="20" t="s">
        <v>887</v>
      </c>
    </row>
    <row r="159" spans="1:1" x14ac:dyDescent="0.2">
      <c r="A159" s="20" t="s">
        <v>3087</v>
      </c>
    </row>
    <row r="160" spans="1:1" x14ac:dyDescent="0.2">
      <c r="A160" s="20" t="s">
        <v>883</v>
      </c>
    </row>
    <row r="161" spans="1:1" x14ac:dyDescent="0.2">
      <c r="A161" s="20" t="s">
        <v>3085</v>
      </c>
    </row>
    <row r="162" spans="1:1" x14ac:dyDescent="0.2">
      <c r="A162" s="20" t="s">
        <v>905</v>
      </c>
    </row>
    <row r="163" spans="1:1" x14ac:dyDescent="0.2">
      <c r="A163" s="20" t="s">
        <v>3096</v>
      </c>
    </row>
    <row r="164" spans="1:1" x14ac:dyDescent="0.2">
      <c r="A164" s="20" t="s">
        <v>909</v>
      </c>
    </row>
    <row r="165" spans="1:1" x14ac:dyDescent="0.2">
      <c r="A165" s="20" t="s">
        <v>3098</v>
      </c>
    </row>
    <row r="166" spans="1:1" x14ac:dyDescent="0.2">
      <c r="A166" s="20" t="s">
        <v>911</v>
      </c>
    </row>
    <row r="167" spans="1:1" x14ac:dyDescent="0.2">
      <c r="A167" s="20" t="s">
        <v>3099</v>
      </c>
    </row>
    <row r="168" spans="1:1" x14ac:dyDescent="0.2">
      <c r="A168" s="20" t="s">
        <v>907</v>
      </c>
    </row>
    <row r="169" spans="1:1" x14ac:dyDescent="0.2">
      <c r="A169" s="20" t="s">
        <v>3097</v>
      </c>
    </row>
    <row r="170" spans="1:1" x14ac:dyDescent="0.2">
      <c r="A170" s="20" t="s">
        <v>913</v>
      </c>
    </row>
    <row r="171" spans="1:1" x14ac:dyDescent="0.2">
      <c r="A171" s="20" t="s">
        <v>3100</v>
      </c>
    </row>
    <row r="172" spans="1:1" x14ac:dyDescent="0.2">
      <c r="A172" s="20" t="s">
        <v>917</v>
      </c>
    </row>
    <row r="173" spans="1:1" x14ac:dyDescent="0.2">
      <c r="A173" s="20" t="s">
        <v>3102</v>
      </c>
    </row>
    <row r="174" spans="1:1" x14ac:dyDescent="0.2">
      <c r="A174" s="20" t="s">
        <v>919</v>
      </c>
    </row>
    <row r="175" spans="1:1" x14ac:dyDescent="0.2">
      <c r="A175" s="20" t="s">
        <v>3103</v>
      </c>
    </row>
    <row r="176" spans="1:1" x14ac:dyDescent="0.2">
      <c r="A176" s="19" t="s">
        <v>915</v>
      </c>
    </row>
    <row r="177" spans="1:1" x14ac:dyDescent="0.2">
      <c r="A177" s="19" t="s">
        <v>3101</v>
      </c>
    </row>
    <row r="178" spans="1:1" x14ac:dyDescent="0.2">
      <c r="A178" s="19" t="s">
        <v>921</v>
      </c>
    </row>
    <row r="179" spans="1:1" x14ac:dyDescent="0.2">
      <c r="A179" s="19" t="s">
        <v>3104</v>
      </c>
    </row>
    <row r="180" spans="1:1" x14ac:dyDescent="0.2">
      <c r="A180" s="19" t="s">
        <v>925</v>
      </c>
    </row>
    <row r="181" spans="1:1" x14ac:dyDescent="0.2">
      <c r="A181" s="19" t="s">
        <v>3106</v>
      </c>
    </row>
    <row r="182" spans="1:1" x14ac:dyDescent="0.2">
      <c r="A182" s="19" t="s">
        <v>927</v>
      </c>
    </row>
    <row r="183" spans="1:1" x14ac:dyDescent="0.2">
      <c r="A183" s="19" t="s">
        <v>3107</v>
      </c>
    </row>
    <row r="184" spans="1:1" x14ac:dyDescent="0.2">
      <c r="A184" s="19" t="s">
        <v>923</v>
      </c>
    </row>
    <row r="185" spans="1:1" x14ac:dyDescent="0.2">
      <c r="A185" s="20" t="s">
        <v>3105</v>
      </c>
    </row>
    <row r="186" spans="1:1" x14ac:dyDescent="0.2">
      <c r="A186" s="20" t="s">
        <v>1258</v>
      </c>
    </row>
    <row r="187" spans="1:1" x14ac:dyDescent="0.2">
      <c r="A187" s="20" t="s">
        <v>3032</v>
      </c>
    </row>
    <row r="188" spans="1:1" x14ac:dyDescent="0.2">
      <c r="A188" s="19" t="s">
        <v>1262</v>
      </c>
    </row>
    <row r="189" spans="1:1" x14ac:dyDescent="0.2">
      <c r="A189" s="20" t="s">
        <v>3034</v>
      </c>
    </row>
    <row r="190" spans="1:1" x14ac:dyDescent="0.2">
      <c r="A190" s="20" t="s">
        <v>1264</v>
      </c>
    </row>
    <row r="191" spans="1:1" x14ac:dyDescent="0.2">
      <c r="A191" s="20" t="s">
        <v>3035</v>
      </c>
    </row>
    <row r="192" spans="1:1" x14ac:dyDescent="0.2">
      <c r="A192" s="20" t="s">
        <v>1260</v>
      </c>
    </row>
    <row r="193" spans="1:1" x14ac:dyDescent="0.2">
      <c r="A193" s="20" t="s">
        <v>3033</v>
      </c>
    </row>
    <row r="194" spans="1:1" x14ac:dyDescent="0.2">
      <c r="A194" s="20" t="s">
        <v>929</v>
      </c>
    </row>
    <row r="195" spans="1:1" x14ac:dyDescent="0.2">
      <c r="A195" s="20" t="s">
        <v>3108</v>
      </c>
    </row>
    <row r="196" spans="1:1" x14ac:dyDescent="0.2">
      <c r="A196" s="20" t="s">
        <v>937</v>
      </c>
    </row>
    <row r="197" spans="1:1" x14ac:dyDescent="0.2">
      <c r="A197" s="20" t="s">
        <v>3112</v>
      </c>
    </row>
    <row r="198" spans="1:1" x14ac:dyDescent="0.2">
      <c r="A198" s="20" t="s">
        <v>941</v>
      </c>
    </row>
    <row r="199" spans="1:1" x14ac:dyDescent="0.2">
      <c r="A199" s="20" t="s">
        <v>3114</v>
      </c>
    </row>
    <row r="200" spans="1:1" x14ac:dyDescent="0.2">
      <c r="A200" s="20" t="s">
        <v>943</v>
      </c>
    </row>
    <row r="201" spans="1:1" x14ac:dyDescent="0.2">
      <c r="A201" s="20" t="s">
        <v>3115</v>
      </c>
    </row>
    <row r="202" spans="1:1" x14ac:dyDescent="0.2">
      <c r="A202" s="20" t="s">
        <v>939</v>
      </c>
    </row>
    <row r="203" spans="1:1" x14ac:dyDescent="0.2">
      <c r="A203" s="20" t="s">
        <v>3113</v>
      </c>
    </row>
    <row r="204" spans="1:1" x14ac:dyDescent="0.2">
      <c r="A204" s="20" t="s">
        <v>945</v>
      </c>
    </row>
    <row r="205" spans="1:1" x14ac:dyDescent="0.2">
      <c r="A205" s="20" t="s">
        <v>3116</v>
      </c>
    </row>
    <row r="206" spans="1:1" x14ac:dyDescent="0.2">
      <c r="A206" s="20" t="s">
        <v>949</v>
      </c>
    </row>
    <row r="207" spans="1:1" x14ac:dyDescent="0.2">
      <c r="A207" s="20" t="s">
        <v>3118</v>
      </c>
    </row>
    <row r="208" spans="1:1" x14ac:dyDescent="0.2">
      <c r="A208" s="20" t="s">
        <v>951</v>
      </c>
    </row>
    <row r="209" spans="1:1" x14ac:dyDescent="0.2">
      <c r="A209" s="20" t="s">
        <v>3119</v>
      </c>
    </row>
    <row r="210" spans="1:1" x14ac:dyDescent="0.2">
      <c r="A210" s="20" t="s">
        <v>947</v>
      </c>
    </row>
    <row r="211" spans="1:1" x14ac:dyDescent="0.2">
      <c r="A211" s="20" t="s">
        <v>3117</v>
      </c>
    </row>
    <row r="212" spans="1:1" x14ac:dyDescent="0.2">
      <c r="A212" s="20" t="s">
        <v>933</v>
      </c>
    </row>
    <row r="213" spans="1:1" x14ac:dyDescent="0.2">
      <c r="A213" s="20" t="s">
        <v>3110</v>
      </c>
    </row>
    <row r="214" spans="1:1" x14ac:dyDescent="0.2">
      <c r="A214" s="20" t="s">
        <v>935</v>
      </c>
    </row>
    <row r="215" spans="1:1" x14ac:dyDescent="0.2">
      <c r="A215" s="20" t="s">
        <v>3111</v>
      </c>
    </row>
    <row r="216" spans="1:1" x14ac:dyDescent="0.2">
      <c r="A216" s="20" t="s">
        <v>931</v>
      </c>
    </row>
    <row r="217" spans="1:1" x14ac:dyDescent="0.2">
      <c r="A217" s="20" t="s">
        <v>3109</v>
      </c>
    </row>
    <row r="218" spans="1:1" x14ac:dyDescent="0.2">
      <c r="A218" s="20" t="s">
        <v>953</v>
      </c>
    </row>
    <row r="219" spans="1:1" x14ac:dyDescent="0.2">
      <c r="A219" s="20" t="s">
        <v>3120</v>
      </c>
    </row>
    <row r="220" spans="1:1" x14ac:dyDescent="0.2">
      <c r="A220" s="20" t="s">
        <v>957</v>
      </c>
    </row>
    <row r="221" spans="1:1" x14ac:dyDescent="0.2">
      <c r="A221" s="20" t="s">
        <v>3122</v>
      </c>
    </row>
    <row r="222" spans="1:1" x14ac:dyDescent="0.2">
      <c r="A222" s="20" t="s">
        <v>959</v>
      </c>
    </row>
    <row r="223" spans="1:1" x14ac:dyDescent="0.2">
      <c r="A223" s="20" t="s">
        <v>3123</v>
      </c>
    </row>
    <row r="224" spans="1:1" x14ac:dyDescent="0.2">
      <c r="A224" s="20" t="s">
        <v>955</v>
      </c>
    </row>
    <row r="225" spans="1:1" x14ac:dyDescent="0.2">
      <c r="A225" s="20" t="s">
        <v>3121</v>
      </c>
    </row>
    <row r="226" spans="1:1" x14ac:dyDescent="0.2">
      <c r="A226" s="20" t="s">
        <v>961</v>
      </c>
    </row>
    <row r="227" spans="1:1" x14ac:dyDescent="0.2">
      <c r="A227" s="20" t="s">
        <v>3124</v>
      </c>
    </row>
    <row r="228" spans="1:1" x14ac:dyDescent="0.2">
      <c r="A228" s="20" t="s">
        <v>965</v>
      </c>
    </row>
    <row r="229" spans="1:1" x14ac:dyDescent="0.2">
      <c r="A229" s="20" t="s">
        <v>3126</v>
      </c>
    </row>
    <row r="230" spans="1:1" x14ac:dyDescent="0.2">
      <c r="A230" s="20" t="s">
        <v>967</v>
      </c>
    </row>
    <row r="231" spans="1:1" x14ac:dyDescent="0.2">
      <c r="A231" s="20" t="s">
        <v>3127</v>
      </c>
    </row>
    <row r="232" spans="1:1" x14ac:dyDescent="0.2">
      <c r="A232" s="20" t="s">
        <v>963</v>
      </c>
    </row>
    <row r="233" spans="1:1" x14ac:dyDescent="0.2">
      <c r="A233" s="20" t="s">
        <v>3125</v>
      </c>
    </row>
    <row r="234" spans="1:1" x14ac:dyDescent="0.2">
      <c r="A234" s="20" t="s">
        <v>977</v>
      </c>
    </row>
    <row r="235" spans="1:1" x14ac:dyDescent="0.2">
      <c r="A235" s="20" t="s">
        <v>3132</v>
      </c>
    </row>
    <row r="236" spans="1:1" x14ac:dyDescent="0.2">
      <c r="A236" s="20" t="s">
        <v>1301</v>
      </c>
    </row>
    <row r="237" spans="1:1" x14ac:dyDescent="0.2">
      <c r="A237" s="20" t="s">
        <v>3136</v>
      </c>
    </row>
    <row r="238" spans="1:1" x14ac:dyDescent="0.2">
      <c r="A238" s="20" t="s">
        <v>1305</v>
      </c>
    </row>
    <row r="239" spans="1:1" x14ac:dyDescent="0.2">
      <c r="A239" s="20" t="s">
        <v>3138</v>
      </c>
    </row>
    <row r="240" spans="1:1" x14ac:dyDescent="0.2">
      <c r="A240" s="20" t="s">
        <v>1307</v>
      </c>
    </row>
    <row r="241" spans="1:1" x14ac:dyDescent="0.2">
      <c r="A241" s="20" t="s">
        <v>3139</v>
      </c>
    </row>
    <row r="242" spans="1:1" x14ac:dyDescent="0.2">
      <c r="A242" s="20" t="s">
        <v>1303</v>
      </c>
    </row>
    <row r="243" spans="1:1" x14ac:dyDescent="0.2">
      <c r="A243" s="20" t="s">
        <v>3137</v>
      </c>
    </row>
    <row r="244" spans="1:1" x14ac:dyDescent="0.2">
      <c r="A244" s="20" t="s">
        <v>1309</v>
      </c>
    </row>
    <row r="245" spans="1:1" x14ac:dyDescent="0.2">
      <c r="A245" s="20" t="s">
        <v>3140</v>
      </c>
    </row>
    <row r="246" spans="1:1" x14ac:dyDescent="0.2">
      <c r="A246" s="20" t="s">
        <v>1313</v>
      </c>
    </row>
    <row r="247" spans="1:1" x14ac:dyDescent="0.2">
      <c r="A247" s="20" t="s">
        <v>3142</v>
      </c>
    </row>
    <row r="248" spans="1:1" x14ac:dyDescent="0.2">
      <c r="A248" s="20" t="s">
        <v>1315</v>
      </c>
    </row>
    <row r="249" spans="1:1" x14ac:dyDescent="0.2">
      <c r="A249" s="20" t="s">
        <v>3143</v>
      </c>
    </row>
    <row r="250" spans="1:1" x14ac:dyDescent="0.2">
      <c r="A250" s="20" t="s">
        <v>1311</v>
      </c>
    </row>
    <row r="251" spans="1:1" x14ac:dyDescent="0.2">
      <c r="A251" s="20" t="s">
        <v>3141</v>
      </c>
    </row>
    <row r="252" spans="1:1" x14ac:dyDescent="0.2">
      <c r="A252" s="20" t="s">
        <v>1299</v>
      </c>
    </row>
    <row r="253" spans="1:1" x14ac:dyDescent="0.2">
      <c r="A253" s="20" t="s">
        <v>3134</v>
      </c>
    </row>
    <row r="254" spans="1:1" x14ac:dyDescent="0.2">
      <c r="A254" s="20" t="s">
        <v>1300</v>
      </c>
    </row>
    <row r="255" spans="1:1" x14ac:dyDescent="0.2">
      <c r="A255" s="20" t="s">
        <v>3135</v>
      </c>
    </row>
    <row r="256" spans="1:1" x14ac:dyDescent="0.2">
      <c r="A256" s="20" t="s">
        <v>1297</v>
      </c>
    </row>
    <row r="257" spans="1:1" x14ac:dyDescent="0.2">
      <c r="A257" s="20" t="s">
        <v>3133</v>
      </c>
    </row>
    <row r="258" spans="1:1" x14ac:dyDescent="0.2">
      <c r="A258" s="20" t="s">
        <v>1317</v>
      </c>
    </row>
    <row r="259" spans="1:1" x14ac:dyDescent="0.2">
      <c r="A259" s="20" t="s">
        <v>3144</v>
      </c>
    </row>
    <row r="260" spans="1:1" x14ac:dyDescent="0.2">
      <c r="A260" s="20" t="s">
        <v>1321</v>
      </c>
    </row>
    <row r="261" spans="1:1" x14ac:dyDescent="0.2">
      <c r="A261" s="20" t="s">
        <v>3146</v>
      </c>
    </row>
    <row r="262" spans="1:1" x14ac:dyDescent="0.2">
      <c r="A262" s="20" t="s">
        <v>1323</v>
      </c>
    </row>
    <row r="263" spans="1:1" x14ac:dyDescent="0.2">
      <c r="A263" s="20" t="s">
        <v>3147</v>
      </c>
    </row>
    <row r="264" spans="1:1" x14ac:dyDescent="0.2">
      <c r="A264" s="20" t="s">
        <v>1319</v>
      </c>
    </row>
    <row r="265" spans="1:1" x14ac:dyDescent="0.2">
      <c r="A265" s="20" t="s">
        <v>3145</v>
      </c>
    </row>
    <row r="266" spans="1:1" x14ac:dyDescent="0.2">
      <c r="A266" s="20" t="s">
        <v>1325</v>
      </c>
    </row>
    <row r="267" spans="1:1" x14ac:dyDescent="0.2">
      <c r="A267" s="20" t="s">
        <v>3148</v>
      </c>
    </row>
    <row r="268" spans="1:1" x14ac:dyDescent="0.2">
      <c r="A268" s="20" t="s">
        <v>1329</v>
      </c>
    </row>
    <row r="269" spans="1:1" x14ac:dyDescent="0.2">
      <c r="A269" s="20" t="s">
        <v>3150</v>
      </c>
    </row>
    <row r="270" spans="1:1" x14ac:dyDescent="0.2">
      <c r="A270" s="20" t="s">
        <v>1331</v>
      </c>
    </row>
    <row r="271" spans="1:1" x14ac:dyDescent="0.2">
      <c r="A271" s="20" t="s">
        <v>3151</v>
      </c>
    </row>
    <row r="272" spans="1:1" x14ac:dyDescent="0.2">
      <c r="A272" s="20" t="s">
        <v>1327</v>
      </c>
    </row>
    <row r="273" spans="1:1" x14ac:dyDescent="0.2">
      <c r="A273" s="20" t="s">
        <v>3149</v>
      </c>
    </row>
    <row r="274" spans="1:1" x14ac:dyDescent="0.2">
      <c r="A274" s="20" t="s">
        <v>1333</v>
      </c>
    </row>
    <row r="275" spans="1:1" x14ac:dyDescent="0.2">
      <c r="A275" s="20" t="s">
        <v>3152</v>
      </c>
    </row>
    <row r="276" spans="1:1" x14ac:dyDescent="0.2">
      <c r="A276" s="20" t="s">
        <v>1337</v>
      </c>
    </row>
    <row r="277" spans="1:1" x14ac:dyDescent="0.2">
      <c r="A277" s="20" t="s">
        <v>3154</v>
      </c>
    </row>
    <row r="278" spans="1:1" x14ac:dyDescent="0.2">
      <c r="A278" s="20" t="s">
        <v>1339</v>
      </c>
    </row>
    <row r="279" spans="1:1" x14ac:dyDescent="0.2">
      <c r="A279" s="20" t="s">
        <v>3155</v>
      </c>
    </row>
    <row r="280" spans="1:1" x14ac:dyDescent="0.2">
      <c r="A280" s="20" t="s">
        <v>1335</v>
      </c>
    </row>
    <row r="281" spans="1:1" x14ac:dyDescent="0.2">
      <c r="A281" s="20" t="s">
        <v>3153</v>
      </c>
    </row>
    <row r="282" spans="1:1" x14ac:dyDescent="0.2">
      <c r="A282" s="20" t="s">
        <v>1341</v>
      </c>
    </row>
    <row r="283" spans="1:1" x14ac:dyDescent="0.2">
      <c r="A283" s="20" t="s">
        <v>3156</v>
      </c>
    </row>
    <row r="284" spans="1:1" x14ac:dyDescent="0.2">
      <c r="A284" s="20" t="s">
        <v>1349</v>
      </c>
    </row>
    <row r="285" spans="1:1" x14ac:dyDescent="0.2">
      <c r="A285" s="20" t="s">
        <v>3160</v>
      </c>
    </row>
    <row r="286" spans="1:1" x14ac:dyDescent="0.2">
      <c r="A286" s="20" t="s">
        <v>1353</v>
      </c>
    </row>
    <row r="287" spans="1:1" x14ac:dyDescent="0.2">
      <c r="A287" s="19" t="s">
        <v>3162</v>
      </c>
    </row>
    <row r="288" spans="1:1" x14ac:dyDescent="0.2">
      <c r="A288" s="19" t="s">
        <v>1355</v>
      </c>
    </row>
    <row r="289" spans="1:1" x14ac:dyDescent="0.2">
      <c r="A289" s="19" t="s">
        <v>3163</v>
      </c>
    </row>
    <row r="290" spans="1:1" x14ac:dyDescent="0.2">
      <c r="A290" s="19" t="s">
        <v>1351</v>
      </c>
    </row>
    <row r="291" spans="1:1" x14ac:dyDescent="0.2">
      <c r="A291" s="19" t="s">
        <v>3161</v>
      </c>
    </row>
    <row r="292" spans="1:1" x14ac:dyDescent="0.2">
      <c r="A292" s="19" t="s">
        <v>1357</v>
      </c>
    </row>
    <row r="293" spans="1:1" x14ac:dyDescent="0.2">
      <c r="A293" s="19" t="s">
        <v>3164</v>
      </c>
    </row>
    <row r="294" spans="1:1" x14ac:dyDescent="0.2">
      <c r="A294" s="19" t="s">
        <v>1361</v>
      </c>
    </row>
    <row r="295" spans="1:1" x14ac:dyDescent="0.2">
      <c r="A295" s="19" t="s">
        <v>3166</v>
      </c>
    </row>
    <row r="296" spans="1:1" x14ac:dyDescent="0.2">
      <c r="A296" s="20" t="s">
        <v>1363</v>
      </c>
    </row>
    <row r="297" spans="1:1" x14ac:dyDescent="0.2">
      <c r="A297" s="20" t="s">
        <v>3167</v>
      </c>
    </row>
    <row r="298" spans="1:1" x14ac:dyDescent="0.2">
      <c r="A298" s="20" t="s">
        <v>1359</v>
      </c>
    </row>
    <row r="299" spans="1:1" x14ac:dyDescent="0.2">
      <c r="A299" s="19" t="s">
        <v>3165</v>
      </c>
    </row>
    <row r="300" spans="1:1" x14ac:dyDescent="0.2">
      <c r="A300" s="20" t="s">
        <v>1345</v>
      </c>
    </row>
    <row r="301" spans="1:1" x14ac:dyDescent="0.2">
      <c r="A301" s="20" t="s">
        <v>3158</v>
      </c>
    </row>
    <row r="302" spans="1:1" x14ac:dyDescent="0.2">
      <c r="A302" s="20" t="s">
        <v>1347</v>
      </c>
    </row>
    <row r="303" spans="1:1" x14ac:dyDescent="0.2">
      <c r="A303" s="20" t="s">
        <v>3159</v>
      </c>
    </row>
    <row r="304" spans="1:1" x14ac:dyDescent="0.2">
      <c r="A304" s="20" t="s">
        <v>1343</v>
      </c>
    </row>
    <row r="305" spans="1:1" x14ac:dyDescent="0.2">
      <c r="A305" s="20" t="s">
        <v>3157</v>
      </c>
    </row>
    <row r="306" spans="1:1" x14ac:dyDescent="0.2">
      <c r="A306" s="20" t="s">
        <v>1365</v>
      </c>
    </row>
    <row r="307" spans="1:1" x14ac:dyDescent="0.2">
      <c r="A307" s="20" t="s">
        <v>3168</v>
      </c>
    </row>
    <row r="308" spans="1:1" x14ac:dyDescent="0.2">
      <c r="A308" s="20" t="s">
        <v>1369</v>
      </c>
    </row>
    <row r="309" spans="1:1" x14ac:dyDescent="0.2">
      <c r="A309" s="20" t="s">
        <v>3170</v>
      </c>
    </row>
    <row r="310" spans="1:1" x14ac:dyDescent="0.2">
      <c r="A310" s="20" t="s">
        <v>1371</v>
      </c>
    </row>
    <row r="311" spans="1:1" x14ac:dyDescent="0.2">
      <c r="A311" s="20" t="s">
        <v>3171</v>
      </c>
    </row>
    <row r="312" spans="1:1" x14ac:dyDescent="0.2">
      <c r="A312" s="20" t="s">
        <v>1367</v>
      </c>
    </row>
    <row r="313" spans="1:1" x14ac:dyDescent="0.2">
      <c r="A313" s="20" t="s">
        <v>3169</v>
      </c>
    </row>
    <row r="314" spans="1:1" x14ac:dyDescent="0.2">
      <c r="A314" s="20" t="s">
        <v>1373</v>
      </c>
    </row>
    <row r="315" spans="1:1" x14ac:dyDescent="0.2">
      <c r="A315" s="20" t="s">
        <v>3172</v>
      </c>
    </row>
    <row r="316" spans="1:1" x14ac:dyDescent="0.2">
      <c r="A316" s="20" t="s">
        <v>1377</v>
      </c>
    </row>
    <row r="317" spans="1:1" x14ac:dyDescent="0.2">
      <c r="A317" s="20" t="s">
        <v>3174</v>
      </c>
    </row>
    <row r="318" spans="1:1" x14ac:dyDescent="0.2">
      <c r="A318" s="20" t="s">
        <v>1379</v>
      </c>
    </row>
    <row r="319" spans="1:1" x14ac:dyDescent="0.2">
      <c r="A319" s="20" t="s">
        <v>3175</v>
      </c>
    </row>
    <row r="320" spans="1:1" x14ac:dyDescent="0.2">
      <c r="A320" s="20" t="s">
        <v>1375</v>
      </c>
    </row>
    <row r="321" spans="1:1" x14ac:dyDescent="0.2">
      <c r="A321" s="20" t="s">
        <v>3173</v>
      </c>
    </row>
    <row r="322" spans="1:1" x14ac:dyDescent="0.2">
      <c r="A322" s="20" t="s">
        <v>1381</v>
      </c>
    </row>
    <row r="323" spans="1:1" x14ac:dyDescent="0.2">
      <c r="A323" s="20" t="s">
        <v>3176</v>
      </c>
    </row>
    <row r="324" spans="1:1" x14ac:dyDescent="0.2">
      <c r="A324" s="20" t="s">
        <v>1385</v>
      </c>
    </row>
    <row r="325" spans="1:1" x14ac:dyDescent="0.2">
      <c r="A325" s="20" t="s">
        <v>3178</v>
      </c>
    </row>
    <row r="326" spans="1:1" x14ac:dyDescent="0.2">
      <c r="A326" s="20" t="s">
        <v>1387</v>
      </c>
    </row>
    <row r="327" spans="1:1" x14ac:dyDescent="0.2">
      <c r="A327" s="20" t="s">
        <v>3179</v>
      </c>
    </row>
    <row r="328" spans="1:1" x14ac:dyDescent="0.2">
      <c r="A328" s="20" t="s">
        <v>1383</v>
      </c>
    </row>
    <row r="329" spans="1:1" x14ac:dyDescent="0.2">
      <c r="A329" s="20" t="s">
        <v>3177</v>
      </c>
    </row>
    <row r="330" spans="1:1" x14ac:dyDescent="0.2">
      <c r="A330" s="20" t="s">
        <v>1389</v>
      </c>
    </row>
    <row r="331" spans="1:1" x14ac:dyDescent="0.2">
      <c r="A331" s="20" t="s">
        <v>3180</v>
      </c>
    </row>
    <row r="332" spans="1:1" x14ac:dyDescent="0.2">
      <c r="A332" s="20" t="s">
        <v>1397</v>
      </c>
    </row>
    <row r="333" spans="1:1" x14ac:dyDescent="0.2">
      <c r="A333" s="20" t="s">
        <v>3184</v>
      </c>
    </row>
    <row r="334" spans="1:1" x14ac:dyDescent="0.2">
      <c r="A334" s="20" t="s">
        <v>1401</v>
      </c>
    </row>
    <row r="335" spans="1:1" x14ac:dyDescent="0.2">
      <c r="A335" s="20" t="s">
        <v>3186</v>
      </c>
    </row>
    <row r="336" spans="1:1" x14ac:dyDescent="0.2">
      <c r="A336" s="20" t="s">
        <v>1403</v>
      </c>
    </row>
    <row r="337" spans="1:1" x14ac:dyDescent="0.2">
      <c r="A337" s="20" t="s">
        <v>3187</v>
      </c>
    </row>
    <row r="338" spans="1:1" x14ac:dyDescent="0.2">
      <c r="A338" s="20" t="s">
        <v>1399</v>
      </c>
    </row>
    <row r="339" spans="1:1" x14ac:dyDescent="0.2">
      <c r="A339" s="20" t="s">
        <v>3185</v>
      </c>
    </row>
    <row r="340" spans="1:1" x14ac:dyDescent="0.2">
      <c r="A340" s="20" t="s">
        <v>1405</v>
      </c>
    </row>
    <row r="341" spans="1:1" x14ac:dyDescent="0.2">
      <c r="A341" s="20" t="s">
        <v>3188</v>
      </c>
    </row>
    <row r="342" spans="1:1" x14ac:dyDescent="0.2">
      <c r="A342" s="20" t="s">
        <v>1409</v>
      </c>
    </row>
    <row r="343" spans="1:1" x14ac:dyDescent="0.2">
      <c r="A343" s="20" t="s">
        <v>3190</v>
      </c>
    </row>
    <row r="344" spans="1:1" x14ac:dyDescent="0.2">
      <c r="A344" s="20" t="s">
        <v>1411</v>
      </c>
    </row>
    <row r="345" spans="1:1" x14ac:dyDescent="0.2">
      <c r="A345" s="20" t="s">
        <v>3191</v>
      </c>
    </row>
    <row r="346" spans="1:1" x14ac:dyDescent="0.2">
      <c r="A346" s="20" t="s">
        <v>1407</v>
      </c>
    </row>
    <row r="347" spans="1:1" x14ac:dyDescent="0.2">
      <c r="A347" s="20" t="s">
        <v>3189</v>
      </c>
    </row>
    <row r="348" spans="1:1" x14ac:dyDescent="0.2">
      <c r="A348" s="20" t="s">
        <v>1393</v>
      </c>
    </row>
    <row r="349" spans="1:1" x14ac:dyDescent="0.2">
      <c r="A349" s="20" t="s">
        <v>3182</v>
      </c>
    </row>
    <row r="350" spans="1:1" x14ac:dyDescent="0.2">
      <c r="A350" s="20" t="s">
        <v>1395</v>
      </c>
    </row>
    <row r="351" spans="1:1" x14ac:dyDescent="0.2">
      <c r="A351" s="20" t="s">
        <v>3183</v>
      </c>
    </row>
    <row r="352" spans="1:1" x14ac:dyDescent="0.2">
      <c r="A352" s="20" t="s">
        <v>1391</v>
      </c>
    </row>
    <row r="353" spans="1:1" x14ac:dyDescent="0.2">
      <c r="A353" s="20" t="s">
        <v>3181</v>
      </c>
    </row>
    <row r="354" spans="1:1" x14ac:dyDescent="0.2">
      <c r="A354" s="20" t="s">
        <v>1413</v>
      </c>
    </row>
    <row r="355" spans="1:1" x14ac:dyDescent="0.2">
      <c r="A355" s="20" t="s">
        <v>3192</v>
      </c>
    </row>
    <row r="356" spans="1:1" x14ac:dyDescent="0.2">
      <c r="A356" s="20" t="s">
        <v>1417</v>
      </c>
    </row>
    <row r="357" spans="1:1" x14ac:dyDescent="0.2">
      <c r="A357" s="20" t="s">
        <v>3194</v>
      </c>
    </row>
    <row r="358" spans="1:1" x14ac:dyDescent="0.2">
      <c r="A358" s="20" t="s">
        <v>1419</v>
      </c>
    </row>
    <row r="359" spans="1:1" x14ac:dyDescent="0.2">
      <c r="A359" s="20" t="s">
        <v>3195</v>
      </c>
    </row>
    <row r="360" spans="1:1" x14ac:dyDescent="0.2">
      <c r="A360" s="20" t="s">
        <v>1415</v>
      </c>
    </row>
    <row r="361" spans="1:1" x14ac:dyDescent="0.2">
      <c r="A361" s="20" t="s">
        <v>3193</v>
      </c>
    </row>
    <row r="362" spans="1:1" x14ac:dyDescent="0.2">
      <c r="A362" s="20" t="s">
        <v>1421</v>
      </c>
    </row>
    <row r="363" spans="1:1" x14ac:dyDescent="0.2">
      <c r="A363" s="20" t="s">
        <v>3196</v>
      </c>
    </row>
    <row r="364" spans="1:1" x14ac:dyDescent="0.2">
      <c r="A364" s="20" t="s">
        <v>1425</v>
      </c>
    </row>
    <row r="365" spans="1:1" x14ac:dyDescent="0.2">
      <c r="A365" s="20" t="s">
        <v>3198</v>
      </c>
    </row>
    <row r="366" spans="1:1" x14ac:dyDescent="0.2">
      <c r="A366" s="20" t="s">
        <v>1427</v>
      </c>
    </row>
    <row r="367" spans="1:1" x14ac:dyDescent="0.2">
      <c r="A367" s="20" t="s">
        <v>3199</v>
      </c>
    </row>
    <row r="368" spans="1:1" x14ac:dyDescent="0.2">
      <c r="A368" s="20" t="s">
        <v>1423</v>
      </c>
    </row>
    <row r="369" spans="1:1" x14ac:dyDescent="0.2">
      <c r="A369" s="20" t="s">
        <v>3197</v>
      </c>
    </row>
    <row r="370" spans="1:1" x14ac:dyDescent="0.2">
      <c r="A370" s="20" t="s">
        <v>1429</v>
      </c>
    </row>
    <row r="371" spans="1:1" x14ac:dyDescent="0.2">
      <c r="A371" s="20" t="s">
        <v>3200</v>
      </c>
    </row>
    <row r="372" spans="1:1" x14ac:dyDescent="0.2">
      <c r="A372" s="20" t="s">
        <v>1433</v>
      </c>
    </row>
    <row r="373" spans="1:1" x14ac:dyDescent="0.2">
      <c r="A373" s="20" t="s">
        <v>3202</v>
      </c>
    </row>
    <row r="374" spans="1:1" x14ac:dyDescent="0.2">
      <c r="A374" s="20" t="s">
        <v>1435</v>
      </c>
    </row>
    <row r="375" spans="1:1" x14ac:dyDescent="0.2">
      <c r="A375" s="20" t="s">
        <v>3203</v>
      </c>
    </row>
    <row r="376" spans="1:1" x14ac:dyDescent="0.2">
      <c r="A376" s="20" t="s">
        <v>1431</v>
      </c>
    </row>
    <row r="377" spans="1:1" x14ac:dyDescent="0.2">
      <c r="A377" s="20" t="s">
        <v>3201</v>
      </c>
    </row>
    <row r="378" spans="1:1" x14ac:dyDescent="0.2">
      <c r="A378" s="20" t="s">
        <v>969</v>
      </c>
    </row>
    <row r="379" spans="1:1" x14ac:dyDescent="0.2">
      <c r="A379" s="20" t="s">
        <v>3128</v>
      </c>
    </row>
    <row r="380" spans="1:1" x14ac:dyDescent="0.2">
      <c r="A380" s="20" t="s">
        <v>973</v>
      </c>
    </row>
    <row r="381" spans="1:1" x14ac:dyDescent="0.2">
      <c r="A381" s="20" t="s">
        <v>3130</v>
      </c>
    </row>
    <row r="382" spans="1:1" x14ac:dyDescent="0.2">
      <c r="A382" s="20" t="s">
        <v>975</v>
      </c>
    </row>
    <row r="383" spans="1:1" x14ac:dyDescent="0.2">
      <c r="A383" s="20" t="s">
        <v>3131</v>
      </c>
    </row>
    <row r="384" spans="1:1" x14ac:dyDescent="0.2">
      <c r="A384" s="20" t="s">
        <v>971</v>
      </c>
    </row>
    <row r="385" spans="1:1" x14ac:dyDescent="0.2">
      <c r="A385" s="20" t="s">
        <v>3129</v>
      </c>
    </row>
    <row r="386" spans="1:1" x14ac:dyDescent="0.2">
      <c r="A386" s="20" t="s">
        <v>1437</v>
      </c>
    </row>
    <row r="387" spans="1:1" x14ac:dyDescent="0.2">
      <c r="A387" s="20" t="s">
        <v>3204</v>
      </c>
    </row>
    <row r="388" spans="1:1" x14ac:dyDescent="0.2">
      <c r="A388" s="20" t="s">
        <v>1441</v>
      </c>
    </row>
    <row r="389" spans="1:1" x14ac:dyDescent="0.2">
      <c r="A389" s="20" t="s">
        <v>3206</v>
      </c>
    </row>
    <row r="390" spans="1:1" x14ac:dyDescent="0.2">
      <c r="A390" s="20" t="s">
        <v>1443</v>
      </c>
    </row>
    <row r="391" spans="1:1" x14ac:dyDescent="0.2">
      <c r="A391" s="20" t="s">
        <v>3207</v>
      </c>
    </row>
    <row r="392" spans="1:1" x14ac:dyDescent="0.2">
      <c r="A392" s="20" t="s">
        <v>1445</v>
      </c>
    </row>
    <row r="393" spans="1:1" x14ac:dyDescent="0.2">
      <c r="A393" s="20" t="s">
        <v>3208</v>
      </c>
    </row>
    <row r="394" spans="1:1" x14ac:dyDescent="0.2">
      <c r="A394" s="20" t="s">
        <v>1447</v>
      </c>
    </row>
    <row r="395" spans="1:1" x14ac:dyDescent="0.2">
      <c r="A395" s="20" t="s">
        <v>3209</v>
      </c>
    </row>
    <row r="396" spans="1:1" x14ac:dyDescent="0.2">
      <c r="A396" s="20" t="s">
        <v>1439</v>
      </c>
    </row>
    <row r="397" spans="1:1" x14ac:dyDescent="0.2">
      <c r="A397" s="20" t="s">
        <v>3205</v>
      </c>
    </row>
    <row r="398" spans="1:1" x14ac:dyDescent="0.2">
      <c r="A398" s="20" t="s">
        <v>1449</v>
      </c>
    </row>
    <row r="399" spans="1:1" x14ac:dyDescent="0.2">
      <c r="A399" s="20" t="s">
        <v>3210</v>
      </c>
    </row>
    <row r="400" spans="1:1" x14ac:dyDescent="0.2">
      <c r="A400" s="20" t="s">
        <v>1453</v>
      </c>
    </row>
    <row r="401" spans="1:1" x14ac:dyDescent="0.2">
      <c r="A401" s="20" t="s">
        <v>3212</v>
      </c>
    </row>
    <row r="402" spans="1:1" x14ac:dyDescent="0.2">
      <c r="A402" s="20" t="s">
        <v>1455</v>
      </c>
    </row>
    <row r="403" spans="1:1" x14ac:dyDescent="0.2">
      <c r="A403" s="20" t="s">
        <v>3213</v>
      </c>
    </row>
    <row r="404" spans="1:1" x14ac:dyDescent="0.2">
      <c r="A404" s="20" t="s">
        <v>1457</v>
      </c>
    </row>
    <row r="405" spans="1:1" x14ac:dyDescent="0.2">
      <c r="A405" s="20" t="s">
        <v>3214</v>
      </c>
    </row>
    <row r="406" spans="1:1" x14ac:dyDescent="0.2">
      <c r="A406" s="20" t="s">
        <v>1459</v>
      </c>
    </row>
    <row r="407" spans="1:1" x14ac:dyDescent="0.2">
      <c r="A407" s="20" t="s">
        <v>3215</v>
      </c>
    </row>
    <row r="408" spans="1:1" x14ac:dyDescent="0.2">
      <c r="A408" s="20" t="s">
        <v>1451</v>
      </c>
    </row>
    <row r="409" spans="1:1" x14ac:dyDescent="0.2">
      <c r="A409" s="20" t="s">
        <v>3211</v>
      </c>
    </row>
    <row r="410" spans="1:1" x14ac:dyDescent="0.2">
      <c r="A410" s="20" t="s">
        <v>1461</v>
      </c>
    </row>
    <row r="411" spans="1:1" x14ac:dyDescent="0.2">
      <c r="A411" s="20" t="s">
        <v>3216</v>
      </c>
    </row>
    <row r="412" spans="1:1" x14ac:dyDescent="0.2">
      <c r="A412" s="20" t="s">
        <v>1465</v>
      </c>
    </row>
    <row r="413" spans="1:1" x14ac:dyDescent="0.2">
      <c r="A413" s="20" t="s">
        <v>3218</v>
      </c>
    </row>
    <row r="414" spans="1:1" x14ac:dyDescent="0.2">
      <c r="A414" s="20" t="s">
        <v>1467</v>
      </c>
    </row>
    <row r="415" spans="1:1" x14ac:dyDescent="0.2">
      <c r="A415" s="20" t="s">
        <v>3219</v>
      </c>
    </row>
    <row r="416" spans="1:1" x14ac:dyDescent="0.2">
      <c r="A416" s="20" t="s">
        <v>1469</v>
      </c>
    </row>
    <row r="417" spans="1:1" x14ac:dyDescent="0.2">
      <c r="A417" s="20" t="s">
        <v>3220</v>
      </c>
    </row>
    <row r="418" spans="1:1" x14ac:dyDescent="0.2">
      <c r="A418" s="20" t="s">
        <v>1471</v>
      </c>
    </row>
    <row r="419" spans="1:1" x14ac:dyDescent="0.2">
      <c r="A419" s="20" t="s">
        <v>3221</v>
      </c>
    </row>
    <row r="420" spans="1:1" x14ac:dyDescent="0.2">
      <c r="A420" s="20" t="s">
        <v>1463</v>
      </c>
    </row>
    <row r="421" spans="1:1" x14ac:dyDescent="0.2">
      <c r="A421" s="20" t="s">
        <v>3217</v>
      </c>
    </row>
    <row r="422" spans="1:1" x14ac:dyDescent="0.2">
      <c r="A422" s="20" t="s">
        <v>1473</v>
      </c>
    </row>
    <row r="423" spans="1:1" x14ac:dyDescent="0.2">
      <c r="A423" s="20" t="s">
        <v>3222</v>
      </c>
    </row>
    <row r="424" spans="1:1" x14ac:dyDescent="0.2">
      <c r="A424" s="20" t="s">
        <v>1477</v>
      </c>
    </row>
    <row r="425" spans="1:1" x14ac:dyDescent="0.2">
      <c r="A425" s="20" t="s">
        <v>3224</v>
      </c>
    </row>
    <row r="426" spans="1:1" x14ac:dyDescent="0.2">
      <c r="A426" s="20" t="s">
        <v>1479</v>
      </c>
    </row>
    <row r="427" spans="1:1" x14ac:dyDescent="0.2">
      <c r="A427" s="20" t="s">
        <v>3225</v>
      </c>
    </row>
    <row r="428" spans="1:1" x14ac:dyDescent="0.2">
      <c r="A428" s="20" t="s">
        <v>1481</v>
      </c>
    </row>
    <row r="429" spans="1:1" x14ac:dyDescent="0.2">
      <c r="A429" s="20" t="s">
        <v>3226</v>
      </c>
    </row>
    <row r="430" spans="1:1" x14ac:dyDescent="0.2">
      <c r="A430" s="20" t="s">
        <v>1483</v>
      </c>
    </row>
    <row r="431" spans="1:1" x14ac:dyDescent="0.2">
      <c r="A431" s="20" t="s">
        <v>3227</v>
      </c>
    </row>
    <row r="432" spans="1:1" x14ac:dyDescent="0.2">
      <c r="A432" s="20" t="s">
        <v>1475</v>
      </c>
    </row>
    <row r="433" spans="1:1" x14ac:dyDescent="0.2">
      <c r="A433" s="20" t="s">
        <v>3223</v>
      </c>
    </row>
    <row r="434" spans="1:1" x14ac:dyDescent="0.2">
      <c r="A434" s="20" t="s">
        <v>1485</v>
      </c>
    </row>
    <row r="435" spans="1:1" x14ac:dyDescent="0.2">
      <c r="A435" s="20" t="s">
        <v>3228</v>
      </c>
    </row>
    <row r="436" spans="1:1" x14ac:dyDescent="0.2">
      <c r="A436" s="20" t="s">
        <v>2460</v>
      </c>
    </row>
    <row r="437" spans="1:1" x14ac:dyDescent="0.2">
      <c r="A437" s="20" t="s">
        <v>2469</v>
      </c>
    </row>
    <row r="438" spans="1:1" x14ac:dyDescent="0.2">
      <c r="A438" s="20" t="s">
        <v>2475</v>
      </c>
    </row>
    <row r="439" spans="1:1" x14ac:dyDescent="0.2">
      <c r="A439" s="20" t="s">
        <v>2461</v>
      </c>
    </row>
    <row r="440" spans="1:1" x14ac:dyDescent="0.2">
      <c r="A440" s="20" t="s">
        <v>2470</v>
      </c>
    </row>
    <row r="441" spans="1:1" x14ac:dyDescent="0.2">
      <c r="A441" s="20" t="s">
        <v>2476</v>
      </c>
    </row>
    <row r="442" spans="1:1" x14ac:dyDescent="0.2">
      <c r="A442" s="20" t="s">
        <v>1644</v>
      </c>
    </row>
    <row r="443" spans="1:1" x14ac:dyDescent="0.2">
      <c r="A443" s="20" t="s">
        <v>1712</v>
      </c>
    </row>
    <row r="444" spans="1:1" x14ac:dyDescent="0.2">
      <c r="A444" s="20" t="s">
        <v>1791</v>
      </c>
    </row>
    <row r="445" spans="1:1" x14ac:dyDescent="0.2">
      <c r="A445" s="20" t="s">
        <v>232</v>
      </c>
    </row>
    <row r="446" spans="1:1" x14ac:dyDescent="0.2">
      <c r="A446" s="20" t="s">
        <v>1716</v>
      </c>
    </row>
    <row r="447" spans="1:1" x14ac:dyDescent="0.2">
      <c r="A447" s="20" t="s">
        <v>1794</v>
      </c>
    </row>
    <row r="448" spans="1:1" x14ac:dyDescent="0.2">
      <c r="A448" s="20" t="s">
        <v>2603</v>
      </c>
    </row>
    <row r="449" spans="1:1" x14ac:dyDescent="0.2">
      <c r="A449" s="20" t="s">
        <v>2646</v>
      </c>
    </row>
    <row r="450" spans="1:1" x14ac:dyDescent="0.2">
      <c r="A450" s="20" t="s">
        <v>2676</v>
      </c>
    </row>
    <row r="451" spans="1:1" x14ac:dyDescent="0.2">
      <c r="A451" s="20" t="s">
        <v>2605</v>
      </c>
    </row>
    <row r="452" spans="1:1" x14ac:dyDescent="0.2">
      <c r="A452" s="20" t="s">
        <v>2648</v>
      </c>
    </row>
    <row r="453" spans="1:1" x14ac:dyDescent="0.2">
      <c r="A453" s="20" t="s">
        <v>2677</v>
      </c>
    </row>
    <row r="454" spans="1:1" x14ac:dyDescent="0.2">
      <c r="A454" s="20" t="s">
        <v>1642</v>
      </c>
    </row>
    <row r="455" spans="1:1" x14ac:dyDescent="0.2">
      <c r="A455" s="20" t="s">
        <v>1710</v>
      </c>
    </row>
    <row r="456" spans="1:1" x14ac:dyDescent="0.2">
      <c r="A456" s="20" t="s">
        <v>1790</v>
      </c>
    </row>
    <row r="457" spans="1:1" x14ac:dyDescent="0.2">
      <c r="A457" s="20" t="s">
        <v>1648</v>
      </c>
    </row>
    <row r="458" spans="1:1" x14ac:dyDescent="0.2">
      <c r="A458" s="20" t="s">
        <v>1715</v>
      </c>
    </row>
    <row r="459" spans="1:1" x14ac:dyDescent="0.2">
      <c r="A459" s="20" t="s">
        <v>1793</v>
      </c>
    </row>
    <row r="460" spans="1:1" x14ac:dyDescent="0.2">
      <c r="A460" s="20" t="s">
        <v>1646</v>
      </c>
    </row>
    <row r="461" spans="1:1" x14ac:dyDescent="0.2">
      <c r="A461" s="20" t="s">
        <v>1714</v>
      </c>
    </row>
    <row r="462" spans="1:1" x14ac:dyDescent="0.2">
      <c r="A462" s="20" t="s">
        <v>1792</v>
      </c>
    </row>
    <row r="463" spans="1:1" x14ac:dyDescent="0.2">
      <c r="A463" s="20" t="s">
        <v>234</v>
      </c>
    </row>
    <row r="464" spans="1:1" x14ac:dyDescent="0.2">
      <c r="A464" s="20" t="s">
        <v>1717</v>
      </c>
    </row>
    <row r="465" spans="1:1" x14ac:dyDescent="0.2">
      <c r="A465" s="20" t="s">
        <v>1795</v>
      </c>
    </row>
    <row r="466" spans="1:1" x14ac:dyDescent="0.2">
      <c r="A466" s="20" t="s">
        <v>238</v>
      </c>
    </row>
    <row r="467" spans="1:1" x14ac:dyDescent="0.2">
      <c r="A467" s="20" t="s">
        <v>1719</v>
      </c>
    </row>
    <row r="468" spans="1:1" x14ac:dyDescent="0.2">
      <c r="A468" s="20" t="s">
        <v>1797</v>
      </c>
    </row>
    <row r="469" spans="1:1" x14ac:dyDescent="0.2">
      <c r="A469" s="20" t="s">
        <v>244</v>
      </c>
    </row>
    <row r="470" spans="1:1" x14ac:dyDescent="0.2">
      <c r="A470" s="20" t="s">
        <v>1722</v>
      </c>
    </row>
    <row r="471" spans="1:1" x14ac:dyDescent="0.2">
      <c r="A471" s="20" t="s">
        <v>1801</v>
      </c>
    </row>
    <row r="472" spans="1:1" x14ac:dyDescent="0.2">
      <c r="A472" s="20" t="s">
        <v>2607</v>
      </c>
    </row>
    <row r="473" spans="1:1" x14ac:dyDescent="0.2">
      <c r="A473" s="20" t="s">
        <v>2649</v>
      </c>
    </row>
    <row r="474" spans="1:1" x14ac:dyDescent="0.2">
      <c r="A474" s="20" t="s">
        <v>2678</v>
      </c>
    </row>
    <row r="475" spans="1:1" x14ac:dyDescent="0.2">
      <c r="A475" s="20" t="s">
        <v>2609</v>
      </c>
    </row>
    <row r="476" spans="1:1" x14ac:dyDescent="0.2">
      <c r="A476" s="20" t="s">
        <v>2650</v>
      </c>
    </row>
    <row r="477" spans="1:1" x14ac:dyDescent="0.2">
      <c r="A477" s="20" t="s">
        <v>2679</v>
      </c>
    </row>
    <row r="478" spans="1:1" x14ac:dyDescent="0.2">
      <c r="A478" s="20" t="s">
        <v>236</v>
      </c>
    </row>
    <row r="479" spans="1:1" x14ac:dyDescent="0.2">
      <c r="A479" s="20" t="s">
        <v>1718</v>
      </c>
    </row>
    <row r="480" spans="1:1" x14ac:dyDescent="0.2">
      <c r="A480" s="20" t="s">
        <v>1796</v>
      </c>
    </row>
    <row r="481" spans="1:1" x14ac:dyDescent="0.2">
      <c r="A481" s="20" t="s">
        <v>242</v>
      </c>
    </row>
    <row r="482" spans="1:1" x14ac:dyDescent="0.2">
      <c r="A482" s="20" t="s">
        <v>1721</v>
      </c>
    </row>
    <row r="483" spans="1:1" x14ac:dyDescent="0.2">
      <c r="A483" s="20" t="s">
        <v>1800</v>
      </c>
    </row>
    <row r="484" spans="1:1" x14ac:dyDescent="0.2">
      <c r="A484" s="20" t="s">
        <v>240</v>
      </c>
    </row>
    <row r="485" spans="1:1" x14ac:dyDescent="0.2">
      <c r="A485" s="20" t="s">
        <v>1720</v>
      </c>
    </row>
    <row r="486" spans="1:1" x14ac:dyDescent="0.2">
      <c r="A486" s="20" t="s">
        <v>1798</v>
      </c>
    </row>
    <row r="487" spans="1:1" x14ac:dyDescent="0.2">
      <c r="A487" s="20" t="s">
        <v>1633</v>
      </c>
    </row>
    <row r="488" spans="1:1" x14ac:dyDescent="0.2">
      <c r="A488" s="20" t="s">
        <v>1706</v>
      </c>
    </row>
    <row r="489" spans="1:1" x14ac:dyDescent="0.2">
      <c r="A489" s="20" t="s">
        <v>1786</v>
      </c>
    </row>
    <row r="490" spans="1:1" x14ac:dyDescent="0.2">
      <c r="A490" s="20" t="s">
        <v>1639</v>
      </c>
    </row>
    <row r="491" spans="1:1" x14ac:dyDescent="0.2">
      <c r="A491" s="20" t="s">
        <v>1709</v>
      </c>
    </row>
    <row r="492" spans="1:1" x14ac:dyDescent="0.2">
      <c r="A492" s="20" t="s">
        <v>1789</v>
      </c>
    </row>
    <row r="493" spans="1:1" x14ac:dyDescent="0.2">
      <c r="A493" s="20" t="s">
        <v>2599</v>
      </c>
    </row>
    <row r="494" spans="1:1" x14ac:dyDescent="0.2">
      <c r="A494" s="20" t="s">
        <v>2644</v>
      </c>
    </row>
    <row r="495" spans="1:1" x14ac:dyDescent="0.2">
      <c r="A495" s="20" t="s">
        <v>2674</v>
      </c>
    </row>
    <row r="496" spans="1:1" x14ac:dyDescent="0.2">
      <c r="A496" s="20" t="s">
        <v>2601</v>
      </c>
    </row>
    <row r="497" spans="1:1" x14ac:dyDescent="0.2">
      <c r="A497" s="20" t="s">
        <v>2645</v>
      </c>
    </row>
    <row r="498" spans="1:1" x14ac:dyDescent="0.2">
      <c r="A498" s="20" t="s">
        <v>2675</v>
      </c>
    </row>
    <row r="499" spans="1:1" x14ac:dyDescent="0.2">
      <c r="A499" s="20" t="s">
        <v>1631</v>
      </c>
    </row>
    <row r="500" spans="1:1" x14ac:dyDescent="0.2">
      <c r="A500" s="20" t="s">
        <v>1705</v>
      </c>
    </row>
    <row r="501" spans="1:1" x14ac:dyDescent="0.2">
      <c r="A501" s="20" t="s">
        <v>1785</v>
      </c>
    </row>
    <row r="502" spans="1:1" x14ac:dyDescent="0.2">
      <c r="A502" s="20" t="s">
        <v>1637</v>
      </c>
    </row>
    <row r="503" spans="1:1" x14ac:dyDescent="0.2">
      <c r="A503" s="20" t="s">
        <v>1708</v>
      </c>
    </row>
    <row r="504" spans="1:1" x14ac:dyDescent="0.2">
      <c r="A504" s="20" t="s">
        <v>1788</v>
      </c>
    </row>
    <row r="505" spans="1:1" x14ac:dyDescent="0.2">
      <c r="A505" s="20" t="s">
        <v>258</v>
      </c>
    </row>
    <row r="506" spans="1:1" x14ac:dyDescent="0.2">
      <c r="A506" s="20" t="s">
        <v>1729</v>
      </c>
    </row>
    <row r="507" spans="1:1" x14ac:dyDescent="0.2">
      <c r="A507" s="20" t="s">
        <v>1516</v>
      </c>
    </row>
    <row r="508" spans="1:1" x14ac:dyDescent="0.2">
      <c r="A508" s="20" t="s">
        <v>262</v>
      </c>
    </row>
    <row r="509" spans="1:1" x14ac:dyDescent="0.2">
      <c r="A509" s="20" t="s">
        <v>1731</v>
      </c>
    </row>
    <row r="510" spans="1:1" x14ac:dyDescent="0.2">
      <c r="A510" s="20" t="s">
        <v>1518</v>
      </c>
    </row>
    <row r="511" spans="1:1" x14ac:dyDescent="0.2">
      <c r="A511" s="20" t="s">
        <v>268</v>
      </c>
    </row>
    <row r="512" spans="1:1" x14ac:dyDescent="0.2">
      <c r="A512" s="20" t="s">
        <v>1734</v>
      </c>
    </row>
    <row r="513" spans="1:1" x14ac:dyDescent="0.2">
      <c r="A513" s="20" t="s">
        <v>1521</v>
      </c>
    </row>
    <row r="514" spans="1:1" x14ac:dyDescent="0.2">
      <c r="A514" s="20" t="s">
        <v>2615</v>
      </c>
    </row>
    <row r="515" spans="1:1" x14ac:dyDescent="0.2">
      <c r="A515" s="20" t="s">
        <v>2653</v>
      </c>
    </row>
    <row r="516" spans="1:1" x14ac:dyDescent="0.2">
      <c r="A516" s="20" t="s">
        <v>2682</v>
      </c>
    </row>
    <row r="517" spans="1:1" x14ac:dyDescent="0.2">
      <c r="A517" s="20" t="s">
        <v>2617</v>
      </c>
    </row>
    <row r="518" spans="1:1" x14ac:dyDescent="0.2">
      <c r="A518" s="20" t="s">
        <v>2654</v>
      </c>
    </row>
    <row r="519" spans="1:1" x14ac:dyDescent="0.2">
      <c r="A519" s="20" t="s">
        <v>2683</v>
      </c>
    </row>
    <row r="520" spans="1:1" x14ac:dyDescent="0.2">
      <c r="A520" s="20" t="s">
        <v>260</v>
      </c>
    </row>
    <row r="521" spans="1:1" x14ac:dyDescent="0.2">
      <c r="A521" s="20" t="s">
        <v>1730</v>
      </c>
    </row>
    <row r="522" spans="1:1" x14ac:dyDescent="0.2">
      <c r="A522" s="20" t="s">
        <v>1517</v>
      </c>
    </row>
    <row r="523" spans="1:1" x14ac:dyDescent="0.2">
      <c r="A523" s="20" t="s">
        <v>266</v>
      </c>
    </row>
    <row r="524" spans="1:1" x14ac:dyDescent="0.2">
      <c r="A524" s="20" t="s">
        <v>1733</v>
      </c>
    </row>
    <row r="525" spans="1:1" x14ac:dyDescent="0.2">
      <c r="A525" s="20" t="s">
        <v>1520</v>
      </c>
    </row>
    <row r="526" spans="1:1" x14ac:dyDescent="0.2">
      <c r="A526" s="20" t="s">
        <v>264</v>
      </c>
    </row>
    <row r="527" spans="1:1" x14ac:dyDescent="0.2">
      <c r="A527" s="20" t="s">
        <v>1732</v>
      </c>
    </row>
    <row r="528" spans="1:1" x14ac:dyDescent="0.2">
      <c r="A528" s="20" t="s">
        <v>1519</v>
      </c>
    </row>
    <row r="529" spans="1:1" x14ac:dyDescent="0.2">
      <c r="A529" s="20" t="s">
        <v>246</v>
      </c>
    </row>
    <row r="530" spans="1:1" x14ac:dyDescent="0.2">
      <c r="A530" s="20" t="s">
        <v>1723</v>
      </c>
    </row>
    <row r="531" spans="1:1" x14ac:dyDescent="0.2">
      <c r="A531" s="20" t="s">
        <v>1802</v>
      </c>
    </row>
    <row r="532" spans="1:1" x14ac:dyDescent="0.2">
      <c r="A532" s="20" t="s">
        <v>250</v>
      </c>
    </row>
    <row r="533" spans="1:1" x14ac:dyDescent="0.2">
      <c r="A533" s="20" t="s">
        <v>1725</v>
      </c>
    </row>
    <row r="534" spans="1:1" x14ac:dyDescent="0.2">
      <c r="A534" s="20" t="s">
        <v>1804</v>
      </c>
    </row>
    <row r="535" spans="1:1" x14ac:dyDescent="0.2">
      <c r="A535" s="20" t="s">
        <v>256</v>
      </c>
    </row>
    <row r="536" spans="1:1" x14ac:dyDescent="0.2">
      <c r="A536" s="20" t="s">
        <v>1728</v>
      </c>
    </row>
    <row r="537" spans="1:1" x14ac:dyDescent="0.2">
      <c r="A537" s="20" t="s">
        <v>1515</v>
      </c>
    </row>
    <row r="538" spans="1:1" x14ac:dyDescent="0.2">
      <c r="A538" s="20" t="s">
        <v>2611</v>
      </c>
    </row>
    <row r="539" spans="1:1" x14ac:dyDescent="0.2">
      <c r="A539" s="20" t="s">
        <v>2651</v>
      </c>
    </row>
    <row r="540" spans="1:1" x14ac:dyDescent="0.2">
      <c r="A540" s="20" t="s">
        <v>2680</v>
      </c>
    </row>
    <row r="541" spans="1:1" x14ac:dyDescent="0.2">
      <c r="A541" s="20" t="s">
        <v>2613</v>
      </c>
    </row>
    <row r="542" spans="1:1" x14ac:dyDescent="0.2">
      <c r="A542" s="20" t="s">
        <v>2652</v>
      </c>
    </row>
    <row r="543" spans="1:1" x14ac:dyDescent="0.2">
      <c r="A543" s="20" t="s">
        <v>2681</v>
      </c>
    </row>
    <row r="544" spans="1:1" x14ac:dyDescent="0.2">
      <c r="A544" s="20" t="s">
        <v>248</v>
      </c>
    </row>
    <row r="545" spans="1:1" x14ac:dyDescent="0.2">
      <c r="A545" s="20" t="s">
        <v>1724</v>
      </c>
    </row>
    <row r="546" spans="1:1" x14ac:dyDescent="0.2">
      <c r="A546" s="20" t="s">
        <v>1803</v>
      </c>
    </row>
    <row r="547" spans="1:1" x14ac:dyDescent="0.2">
      <c r="A547" s="20" t="s">
        <v>254</v>
      </c>
    </row>
    <row r="548" spans="1:1" x14ac:dyDescent="0.2">
      <c r="A548" s="20" t="s">
        <v>1727</v>
      </c>
    </row>
    <row r="549" spans="1:1" x14ac:dyDescent="0.2">
      <c r="A549" s="20" t="s">
        <v>1514</v>
      </c>
    </row>
    <row r="550" spans="1:1" x14ac:dyDescent="0.2">
      <c r="A550" s="20" t="s">
        <v>252</v>
      </c>
    </row>
    <row r="551" spans="1:1" x14ac:dyDescent="0.2">
      <c r="A551" s="20" t="s">
        <v>1726</v>
      </c>
    </row>
    <row r="552" spans="1:1" x14ac:dyDescent="0.2">
      <c r="A552" s="20" t="s">
        <v>1805</v>
      </c>
    </row>
    <row r="553" spans="1:1" x14ac:dyDescent="0.2">
      <c r="A553" s="20" t="s">
        <v>270</v>
      </c>
    </row>
    <row r="554" spans="1:1" x14ac:dyDescent="0.2">
      <c r="A554" s="20" t="s">
        <v>1735</v>
      </c>
    </row>
    <row r="555" spans="1:1" x14ac:dyDescent="0.2">
      <c r="A555" s="20" t="s">
        <v>1522</v>
      </c>
    </row>
    <row r="556" spans="1:1" x14ac:dyDescent="0.2">
      <c r="A556" s="20" t="s">
        <v>1651</v>
      </c>
    </row>
    <row r="557" spans="1:1" x14ac:dyDescent="0.2">
      <c r="A557" s="20" t="s">
        <v>1737</v>
      </c>
    </row>
    <row r="558" spans="1:1" x14ac:dyDescent="0.2">
      <c r="A558" s="20" t="s">
        <v>1524</v>
      </c>
    </row>
    <row r="559" spans="1:1" x14ac:dyDescent="0.2">
      <c r="A559" s="20" t="s">
        <v>1657</v>
      </c>
    </row>
    <row r="560" spans="1:1" x14ac:dyDescent="0.2">
      <c r="A560" s="20" t="s">
        <v>1740</v>
      </c>
    </row>
    <row r="561" spans="1:1" x14ac:dyDescent="0.2">
      <c r="A561" s="20" t="s">
        <v>1527</v>
      </c>
    </row>
    <row r="562" spans="1:1" x14ac:dyDescent="0.2">
      <c r="A562" s="20" t="s">
        <v>2619</v>
      </c>
    </row>
    <row r="563" spans="1:1" x14ac:dyDescent="0.2">
      <c r="A563" s="20" t="s">
        <v>2655</v>
      </c>
    </row>
    <row r="564" spans="1:1" x14ac:dyDescent="0.2">
      <c r="A564" s="20" t="s">
        <v>2684</v>
      </c>
    </row>
    <row r="565" spans="1:1" x14ac:dyDescent="0.2">
      <c r="A565" s="20" t="s">
        <v>2621</v>
      </c>
    </row>
    <row r="566" spans="1:1" x14ac:dyDescent="0.2">
      <c r="A566" s="20" t="s">
        <v>2656</v>
      </c>
    </row>
    <row r="567" spans="1:1" x14ac:dyDescent="0.2">
      <c r="A567" s="20" t="s">
        <v>2685</v>
      </c>
    </row>
    <row r="568" spans="1:1" x14ac:dyDescent="0.2">
      <c r="A568" s="20" t="s">
        <v>1649</v>
      </c>
    </row>
    <row r="569" spans="1:1" x14ac:dyDescent="0.2">
      <c r="A569" s="20" t="s">
        <v>1736</v>
      </c>
    </row>
    <row r="570" spans="1:1" x14ac:dyDescent="0.2">
      <c r="A570" s="20" t="s">
        <v>1523</v>
      </c>
    </row>
    <row r="571" spans="1:1" x14ac:dyDescent="0.2">
      <c r="A571" s="20" t="s">
        <v>1655</v>
      </c>
    </row>
    <row r="572" spans="1:1" x14ac:dyDescent="0.2">
      <c r="A572" s="20" t="s">
        <v>1739</v>
      </c>
    </row>
    <row r="573" spans="1:1" x14ac:dyDescent="0.2">
      <c r="A573" s="20" t="s">
        <v>1526</v>
      </c>
    </row>
    <row r="574" spans="1:1" x14ac:dyDescent="0.2">
      <c r="A574" s="20" t="s">
        <v>1653</v>
      </c>
    </row>
    <row r="575" spans="1:1" x14ac:dyDescent="0.2">
      <c r="A575" s="20" t="s">
        <v>1738</v>
      </c>
    </row>
    <row r="576" spans="1:1" x14ac:dyDescent="0.2">
      <c r="A576" s="20" t="s">
        <v>1525</v>
      </c>
    </row>
    <row r="577" spans="1:1" x14ac:dyDescent="0.2">
      <c r="A577" s="20" t="s">
        <v>1635</v>
      </c>
    </row>
    <row r="578" spans="1:1" x14ac:dyDescent="0.2">
      <c r="A578" s="20" t="s">
        <v>1707</v>
      </c>
    </row>
    <row r="579" spans="1:1" x14ac:dyDescent="0.2">
      <c r="A579" s="20" t="s">
        <v>1787</v>
      </c>
    </row>
    <row r="580" spans="1:1" x14ac:dyDescent="0.2">
      <c r="A580" s="20" t="s">
        <v>1556</v>
      </c>
    </row>
    <row r="581" spans="1:1" x14ac:dyDescent="0.2">
      <c r="A581" s="20" t="s">
        <v>1669</v>
      </c>
    </row>
    <row r="582" spans="1:1" x14ac:dyDescent="0.2">
      <c r="A582" s="20" t="s">
        <v>1747</v>
      </c>
    </row>
    <row r="583" spans="1:1" x14ac:dyDescent="0.2">
      <c r="A583" s="20" t="s">
        <v>1570</v>
      </c>
    </row>
    <row r="584" spans="1:1" x14ac:dyDescent="0.2">
      <c r="A584" s="20" t="s">
        <v>1675</v>
      </c>
    </row>
    <row r="585" spans="1:1" x14ac:dyDescent="0.2">
      <c r="A585" s="20" t="s">
        <v>1754</v>
      </c>
    </row>
    <row r="586" spans="1:1" x14ac:dyDescent="0.2">
      <c r="A586" s="20" t="s">
        <v>1574</v>
      </c>
    </row>
    <row r="587" spans="1:1" x14ac:dyDescent="0.2">
      <c r="A587" s="20" t="s">
        <v>1677</v>
      </c>
    </row>
    <row r="588" spans="1:1" x14ac:dyDescent="0.2">
      <c r="A588" s="20" t="s">
        <v>1756</v>
      </c>
    </row>
    <row r="589" spans="1:1" x14ac:dyDescent="0.2">
      <c r="A589" s="20" t="s">
        <v>1580</v>
      </c>
    </row>
    <row r="590" spans="1:1" x14ac:dyDescent="0.2">
      <c r="A590" s="20" t="s">
        <v>1680</v>
      </c>
    </row>
    <row r="591" spans="1:1" x14ac:dyDescent="0.2">
      <c r="A591" s="20" t="s">
        <v>1759</v>
      </c>
    </row>
    <row r="592" spans="1:1" x14ac:dyDescent="0.2">
      <c r="A592" s="20" t="s">
        <v>2579</v>
      </c>
    </row>
    <row r="593" spans="1:1" x14ac:dyDescent="0.2">
      <c r="A593" s="20" t="s">
        <v>2634</v>
      </c>
    </row>
    <row r="594" spans="1:1" x14ac:dyDescent="0.2">
      <c r="A594" s="20" t="s">
        <v>2664</v>
      </c>
    </row>
    <row r="595" spans="1:1" x14ac:dyDescent="0.2">
      <c r="A595" s="20" t="s">
        <v>2581</v>
      </c>
    </row>
    <row r="596" spans="1:1" x14ac:dyDescent="0.2">
      <c r="A596" s="20" t="s">
        <v>2635</v>
      </c>
    </row>
    <row r="597" spans="1:1" x14ac:dyDescent="0.2">
      <c r="A597" s="20" t="s">
        <v>2665</v>
      </c>
    </row>
    <row r="598" spans="1:1" x14ac:dyDescent="0.2">
      <c r="A598" s="20" t="s">
        <v>1572</v>
      </c>
    </row>
    <row r="599" spans="1:1" x14ac:dyDescent="0.2">
      <c r="A599" s="20" t="s">
        <v>1676</v>
      </c>
    </row>
    <row r="600" spans="1:1" x14ac:dyDescent="0.2">
      <c r="A600" s="20" t="s">
        <v>1755</v>
      </c>
    </row>
    <row r="601" spans="1:1" x14ac:dyDescent="0.2">
      <c r="A601" s="20" t="s">
        <v>1578</v>
      </c>
    </row>
    <row r="602" spans="1:1" x14ac:dyDescent="0.2">
      <c r="A602" s="20" t="s">
        <v>1679</v>
      </c>
    </row>
    <row r="603" spans="1:1" x14ac:dyDescent="0.2">
      <c r="A603" s="20" t="s">
        <v>1758</v>
      </c>
    </row>
    <row r="604" spans="1:1" x14ac:dyDescent="0.2">
      <c r="A604" s="20" t="s">
        <v>1576</v>
      </c>
    </row>
    <row r="605" spans="1:1" x14ac:dyDescent="0.2">
      <c r="A605" s="20" t="s">
        <v>1678</v>
      </c>
    </row>
    <row r="606" spans="1:1" x14ac:dyDescent="0.2">
      <c r="A606" s="20" t="s">
        <v>1757</v>
      </c>
    </row>
    <row r="607" spans="1:1" x14ac:dyDescent="0.2">
      <c r="A607" s="20" t="s">
        <v>1582</v>
      </c>
    </row>
    <row r="608" spans="1:1" x14ac:dyDescent="0.2">
      <c r="A608" s="20" t="s">
        <v>1681</v>
      </c>
    </row>
    <row r="609" spans="1:1" x14ac:dyDescent="0.2">
      <c r="A609" s="20" t="s">
        <v>1760</v>
      </c>
    </row>
    <row r="610" spans="1:1" x14ac:dyDescent="0.2">
      <c r="A610" s="20" t="s">
        <v>1586</v>
      </c>
    </row>
    <row r="611" spans="1:1" x14ac:dyDescent="0.2">
      <c r="A611" s="20" t="s">
        <v>1683</v>
      </c>
    </row>
    <row r="612" spans="1:1" x14ac:dyDescent="0.2">
      <c r="A612" s="20" t="s">
        <v>1762</v>
      </c>
    </row>
    <row r="613" spans="1:1" x14ac:dyDescent="0.2">
      <c r="A613" s="20" t="s">
        <v>1592</v>
      </c>
    </row>
    <row r="614" spans="1:1" x14ac:dyDescent="0.2">
      <c r="A614" s="20" t="s">
        <v>1686</v>
      </c>
    </row>
    <row r="615" spans="1:1" x14ac:dyDescent="0.2">
      <c r="A615" s="20" t="s">
        <v>1766</v>
      </c>
    </row>
    <row r="616" spans="1:1" x14ac:dyDescent="0.2">
      <c r="A616" s="20" t="s">
        <v>2583</v>
      </c>
    </row>
    <row r="617" spans="1:1" x14ac:dyDescent="0.2">
      <c r="A617" s="20" t="s">
        <v>2636</v>
      </c>
    </row>
    <row r="618" spans="1:1" x14ac:dyDescent="0.2">
      <c r="A618" s="20" t="s">
        <v>2666</v>
      </c>
    </row>
    <row r="619" spans="1:1" x14ac:dyDescent="0.2">
      <c r="A619" s="20" t="s">
        <v>2585</v>
      </c>
    </row>
    <row r="620" spans="1:1" x14ac:dyDescent="0.2">
      <c r="A620" s="20" t="s">
        <v>2637</v>
      </c>
    </row>
    <row r="621" spans="1:1" x14ac:dyDescent="0.2">
      <c r="A621" s="20" t="s">
        <v>2667</v>
      </c>
    </row>
    <row r="622" spans="1:1" x14ac:dyDescent="0.2">
      <c r="A622" s="20" t="s">
        <v>1584</v>
      </c>
    </row>
    <row r="623" spans="1:1" x14ac:dyDescent="0.2">
      <c r="A623" s="20" t="s">
        <v>1682</v>
      </c>
    </row>
    <row r="624" spans="1:1" x14ac:dyDescent="0.2">
      <c r="A624" s="20" t="s">
        <v>1761</v>
      </c>
    </row>
    <row r="625" spans="1:1" x14ac:dyDescent="0.2">
      <c r="A625" s="20" t="s">
        <v>1590</v>
      </c>
    </row>
    <row r="626" spans="1:1" x14ac:dyDescent="0.2">
      <c r="A626" s="20" t="s">
        <v>1685</v>
      </c>
    </row>
    <row r="627" spans="1:1" x14ac:dyDescent="0.2">
      <c r="A627" s="20" t="s">
        <v>1765</v>
      </c>
    </row>
    <row r="628" spans="1:1" x14ac:dyDescent="0.2">
      <c r="A628" s="20" t="s">
        <v>1588</v>
      </c>
    </row>
    <row r="629" spans="1:1" x14ac:dyDescent="0.2">
      <c r="A629" s="20" t="s">
        <v>1684</v>
      </c>
    </row>
    <row r="630" spans="1:1" x14ac:dyDescent="0.2">
      <c r="A630" s="20" t="s">
        <v>1763</v>
      </c>
    </row>
    <row r="631" spans="1:1" x14ac:dyDescent="0.2">
      <c r="A631" s="20" t="s">
        <v>1561</v>
      </c>
    </row>
    <row r="632" spans="1:1" x14ac:dyDescent="0.2">
      <c r="A632" s="20" t="s">
        <v>1671</v>
      </c>
    </row>
    <row r="633" spans="1:1" x14ac:dyDescent="0.2">
      <c r="A633" s="20" t="s">
        <v>1749</v>
      </c>
    </row>
    <row r="634" spans="1:1" x14ac:dyDescent="0.2">
      <c r="A634" s="20" t="s">
        <v>1568</v>
      </c>
    </row>
    <row r="635" spans="1:1" x14ac:dyDescent="0.2">
      <c r="A635" s="20" t="s">
        <v>1674</v>
      </c>
    </row>
    <row r="636" spans="1:1" x14ac:dyDescent="0.2">
      <c r="A636" s="20" t="s">
        <v>1753</v>
      </c>
    </row>
    <row r="637" spans="1:1" x14ac:dyDescent="0.2">
      <c r="A637" s="20" t="s">
        <v>2574</v>
      </c>
    </row>
    <row r="638" spans="1:1" x14ac:dyDescent="0.2">
      <c r="A638" s="20" t="s">
        <v>2632</v>
      </c>
    </row>
    <row r="639" spans="1:1" x14ac:dyDescent="0.2">
      <c r="A639" s="20" t="s">
        <v>2662</v>
      </c>
    </row>
    <row r="640" spans="1:1" x14ac:dyDescent="0.2">
      <c r="A640" s="20" t="s">
        <v>2577</v>
      </c>
    </row>
    <row r="641" spans="1:1" x14ac:dyDescent="0.2">
      <c r="A641" s="20" t="s">
        <v>2633</v>
      </c>
    </row>
    <row r="642" spans="1:1" x14ac:dyDescent="0.2">
      <c r="A642" s="20" t="s">
        <v>2663</v>
      </c>
    </row>
    <row r="643" spans="1:1" x14ac:dyDescent="0.2">
      <c r="A643" s="20" t="s">
        <v>1558</v>
      </c>
    </row>
    <row r="644" spans="1:1" x14ac:dyDescent="0.2">
      <c r="A644" s="20" t="s">
        <v>1670</v>
      </c>
    </row>
    <row r="645" spans="1:1" x14ac:dyDescent="0.2">
      <c r="A645" s="20" t="s">
        <v>1748</v>
      </c>
    </row>
    <row r="646" spans="1:1" x14ac:dyDescent="0.2">
      <c r="A646" s="20" t="s">
        <v>1566</v>
      </c>
    </row>
    <row r="647" spans="1:1" x14ac:dyDescent="0.2">
      <c r="A647" s="20" t="s">
        <v>1673</v>
      </c>
    </row>
    <row r="648" spans="1:1" x14ac:dyDescent="0.2">
      <c r="A648" s="20" t="s">
        <v>1751</v>
      </c>
    </row>
    <row r="649" spans="1:1" x14ac:dyDescent="0.2">
      <c r="A649" s="20" t="s">
        <v>1606</v>
      </c>
    </row>
    <row r="650" spans="1:1" x14ac:dyDescent="0.2">
      <c r="A650" s="20" t="s">
        <v>1693</v>
      </c>
    </row>
    <row r="651" spans="1:1" x14ac:dyDescent="0.2">
      <c r="A651" s="20" t="s">
        <v>1773</v>
      </c>
    </row>
    <row r="652" spans="1:1" x14ac:dyDescent="0.2">
      <c r="A652" s="20" t="s">
        <v>1610</v>
      </c>
    </row>
    <row r="653" spans="1:1" x14ac:dyDescent="0.2">
      <c r="A653" s="20" t="s">
        <v>1695</v>
      </c>
    </row>
    <row r="654" spans="1:1" x14ac:dyDescent="0.2">
      <c r="A654" s="20" t="s">
        <v>1775</v>
      </c>
    </row>
    <row r="655" spans="1:1" x14ac:dyDescent="0.2">
      <c r="A655" s="20" t="s">
        <v>1616</v>
      </c>
    </row>
    <row r="656" spans="1:1" x14ac:dyDescent="0.2">
      <c r="A656" s="20" t="s">
        <v>1698</v>
      </c>
    </row>
    <row r="657" spans="1:1" x14ac:dyDescent="0.2">
      <c r="A657" s="20" t="s">
        <v>1778</v>
      </c>
    </row>
    <row r="658" spans="1:1" x14ac:dyDescent="0.2">
      <c r="A658" s="20" t="s">
        <v>2591</v>
      </c>
    </row>
    <row r="659" spans="1:1" x14ac:dyDescent="0.2">
      <c r="A659" s="20" t="s">
        <v>2640</v>
      </c>
    </row>
    <row r="660" spans="1:1" x14ac:dyDescent="0.2">
      <c r="A660" s="20" t="s">
        <v>2670</v>
      </c>
    </row>
    <row r="661" spans="1:1" x14ac:dyDescent="0.2">
      <c r="A661" s="20" t="s">
        <v>2593</v>
      </c>
    </row>
    <row r="662" spans="1:1" x14ac:dyDescent="0.2">
      <c r="A662" s="20" t="s">
        <v>2641</v>
      </c>
    </row>
    <row r="663" spans="1:1" x14ac:dyDescent="0.2">
      <c r="A663" s="20" t="s">
        <v>2671</v>
      </c>
    </row>
    <row r="664" spans="1:1" x14ac:dyDescent="0.2">
      <c r="A664" s="20" t="s">
        <v>1608</v>
      </c>
    </row>
    <row r="665" spans="1:1" x14ac:dyDescent="0.2">
      <c r="A665" s="20" t="s">
        <v>1694</v>
      </c>
    </row>
    <row r="666" spans="1:1" x14ac:dyDescent="0.2">
      <c r="A666" s="20" t="s">
        <v>1774</v>
      </c>
    </row>
    <row r="667" spans="1:1" x14ac:dyDescent="0.2">
      <c r="A667" s="20" t="s">
        <v>1614</v>
      </c>
    </row>
    <row r="668" spans="1:1" x14ac:dyDescent="0.2">
      <c r="A668" s="20" t="s">
        <v>1697</v>
      </c>
    </row>
    <row r="669" spans="1:1" x14ac:dyDescent="0.2">
      <c r="A669" s="20" t="s">
        <v>1777</v>
      </c>
    </row>
    <row r="670" spans="1:1" x14ac:dyDescent="0.2">
      <c r="A670" s="20" t="s">
        <v>1612</v>
      </c>
    </row>
    <row r="671" spans="1:1" x14ac:dyDescent="0.2">
      <c r="A671" s="20" t="s">
        <v>1696</v>
      </c>
    </row>
    <row r="672" spans="1:1" x14ac:dyDescent="0.2">
      <c r="A672" s="20" t="s">
        <v>1776</v>
      </c>
    </row>
    <row r="673" spans="1:1" x14ac:dyDescent="0.2">
      <c r="A673" s="20" t="s">
        <v>1594</v>
      </c>
    </row>
    <row r="674" spans="1:1" x14ac:dyDescent="0.2">
      <c r="A674" s="20" t="s">
        <v>1687</v>
      </c>
    </row>
    <row r="675" spans="1:1" x14ac:dyDescent="0.2">
      <c r="A675" s="20" t="s">
        <v>1767</v>
      </c>
    </row>
    <row r="676" spans="1:1" x14ac:dyDescent="0.2">
      <c r="A676" s="20" t="s">
        <v>1598</v>
      </c>
    </row>
    <row r="677" spans="1:1" x14ac:dyDescent="0.2">
      <c r="A677" s="20" t="s">
        <v>1689</v>
      </c>
    </row>
    <row r="678" spans="1:1" x14ac:dyDescent="0.2">
      <c r="A678" s="20" t="s">
        <v>1769</v>
      </c>
    </row>
    <row r="679" spans="1:1" x14ac:dyDescent="0.2">
      <c r="A679" s="20" t="s">
        <v>1604</v>
      </c>
    </row>
    <row r="680" spans="1:1" x14ac:dyDescent="0.2">
      <c r="A680" s="20" t="s">
        <v>1692</v>
      </c>
    </row>
    <row r="681" spans="1:1" x14ac:dyDescent="0.2">
      <c r="A681" s="20" t="s">
        <v>1772</v>
      </c>
    </row>
    <row r="682" spans="1:1" x14ac:dyDescent="0.2">
      <c r="A682" s="20" t="s">
        <v>2587</v>
      </c>
    </row>
    <row r="683" spans="1:1" x14ac:dyDescent="0.2">
      <c r="A683" s="20" t="s">
        <v>2638</v>
      </c>
    </row>
    <row r="684" spans="1:1" x14ac:dyDescent="0.2">
      <c r="A684" s="20" t="s">
        <v>2668</v>
      </c>
    </row>
    <row r="685" spans="1:1" x14ac:dyDescent="0.2">
      <c r="A685" s="20" t="s">
        <v>2589</v>
      </c>
    </row>
    <row r="686" spans="1:1" x14ac:dyDescent="0.2">
      <c r="A686" s="20" t="s">
        <v>2639</v>
      </c>
    </row>
    <row r="687" spans="1:1" x14ac:dyDescent="0.2">
      <c r="A687" s="20" t="s">
        <v>2669</v>
      </c>
    </row>
    <row r="688" spans="1:1" x14ac:dyDescent="0.2">
      <c r="A688" s="20" t="s">
        <v>1596</v>
      </c>
    </row>
    <row r="689" spans="1:1" x14ac:dyDescent="0.2">
      <c r="A689" s="20" t="s">
        <v>1688</v>
      </c>
    </row>
    <row r="690" spans="1:1" x14ac:dyDescent="0.2">
      <c r="A690" s="20" t="s">
        <v>1768</v>
      </c>
    </row>
    <row r="691" spans="1:1" x14ac:dyDescent="0.2">
      <c r="A691" s="20" t="s">
        <v>1602</v>
      </c>
    </row>
    <row r="692" spans="1:1" x14ac:dyDescent="0.2">
      <c r="A692" s="20" t="s">
        <v>1691</v>
      </c>
    </row>
    <row r="693" spans="1:1" x14ac:dyDescent="0.2">
      <c r="A693" s="20" t="s">
        <v>1771</v>
      </c>
    </row>
    <row r="694" spans="1:1" x14ac:dyDescent="0.2">
      <c r="A694" s="20" t="s">
        <v>1600</v>
      </c>
    </row>
    <row r="695" spans="1:1" x14ac:dyDescent="0.2">
      <c r="A695" s="20" t="s">
        <v>1690</v>
      </c>
    </row>
    <row r="696" spans="1:1" x14ac:dyDescent="0.2">
      <c r="A696" s="20" t="s">
        <v>1770</v>
      </c>
    </row>
    <row r="697" spans="1:1" x14ac:dyDescent="0.2">
      <c r="A697" s="20" t="s">
        <v>1618</v>
      </c>
    </row>
    <row r="698" spans="1:1" x14ac:dyDescent="0.2">
      <c r="A698" s="20" t="s">
        <v>1699</v>
      </c>
    </row>
    <row r="699" spans="1:1" x14ac:dyDescent="0.2">
      <c r="A699" s="20" t="s">
        <v>1779</v>
      </c>
    </row>
    <row r="700" spans="1:1" x14ac:dyDescent="0.2">
      <c r="A700" s="20" t="s">
        <v>1622</v>
      </c>
    </row>
    <row r="701" spans="1:1" x14ac:dyDescent="0.2">
      <c r="A701" s="20" t="s">
        <v>1701</v>
      </c>
    </row>
    <row r="702" spans="1:1" x14ac:dyDescent="0.2">
      <c r="A702" s="20" t="s">
        <v>1781</v>
      </c>
    </row>
    <row r="703" spans="1:1" x14ac:dyDescent="0.2">
      <c r="A703" s="20" t="s">
        <v>1628</v>
      </c>
    </row>
    <row r="704" spans="1:1" x14ac:dyDescent="0.2">
      <c r="A704" s="20" t="s">
        <v>1704</v>
      </c>
    </row>
    <row r="705" spans="1:1" x14ac:dyDescent="0.2">
      <c r="A705" s="20" t="s">
        <v>1784</v>
      </c>
    </row>
    <row r="706" spans="1:1" x14ac:dyDescent="0.2">
      <c r="A706" s="20" t="s">
        <v>2595</v>
      </c>
    </row>
    <row r="707" spans="1:1" x14ac:dyDescent="0.2">
      <c r="A707" s="20" t="s">
        <v>2642</v>
      </c>
    </row>
    <row r="708" spans="1:1" x14ac:dyDescent="0.2">
      <c r="A708" s="20" t="s">
        <v>2672</v>
      </c>
    </row>
    <row r="709" spans="1:1" x14ac:dyDescent="0.2">
      <c r="A709" s="20" t="s">
        <v>2597</v>
      </c>
    </row>
    <row r="710" spans="1:1" x14ac:dyDescent="0.2">
      <c r="A710" s="20" t="s">
        <v>2643</v>
      </c>
    </row>
    <row r="711" spans="1:1" x14ac:dyDescent="0.2">
      <c r="A711" s="20" t="s">
        <v>2673</v>
      </c>
    </row>
    <row r="712" spans="1:1" x14ac:dyDescent="0.2">
      <c r="A712" s="20" t="s">
        <v>1620</v>
      </c>
    </row>
    <row r="713" spans="1:1" x14ac:dyDescent="0.2">
      <c r="A713" s="20" t="s">
        <v>1700</v>
      </c>
    </row>
    <row r="714" spans="1:1" x14ac:dyDescent="0.2">
      <c r="A714" s="20" t="s">
        <v>1780</v>
      </c>
    </row>
    <row r="715" spans="1:1" x14ac:dyDescent="0.2">
      <c r="A715" s="20" t="s">
        <v>1626</v>
      </c>
    </row>
    <row r="716" spans="1:1" x14ac:dyDescent="0.2">
      <c r="A716" s="20" t="s">
        <v>1703</v>
      </c>
    </row>
    <row r="717" spans="1:1" x14ac:dyDescent="0.2">
      <c r="A717" s="20" t="s">
        <v>1783</v>
      </c>
    </row>
    <row r="718" spans="1:1" x14ac:dyDescent="0.2">
      <c r="A718" s="20" t="s">
        <v>1624</v>
      </c>
    </row>
    <row r="719" spans="1:1" x14ac:dyDescent="0.2">
      <c r="A719" s="20" t="s">
        <v>1702</v>
      </c>
    </row>
    <row r="720" spans="1:1" x14ac:dyDescent="0.2">
      <c r="A720" s="20" t="s">
        <v>1782</v>
      </c>
    </row>
    <row r="721" spans="1:1" x14ac:dyDescent="0.2">
      <c r="A721" s="20" t="s">
        <v>1564</v>
      </c>
    </row>
    <row r="722" spans="1:1" x14ac:dyDescent="0.2">
      <c r="A722" s="20" t="s">
        <v>1672</v>
      </c>
    </row>
    <row r="723" spans="1:1" x14ac:dyDescent="0.2">
      <c r="A723" s="20" t="s">
        <v>1750</v>
      </c>
    </row>
    <row r="724" spans="1:1" x14ac:dyDescent="0.2">
      <c r="A724" s="20" t="s">
        <v>2462</v>
      </c>
    </row>
    <row r="725" spans="1:1" x14ac:dyDescent="0.2">
      <c r="A725" s="20" t="s">
        <v>2471</v>
      </c>
    </row>
    <row r="726" spans="1:1" x14ac:dyDescent="0.2">
      <c r="A726" s="20" t="s">
        <v>2477</v>
      </c>
    </row>
    <row r="727" spans="1:1" x14ac:dyDescent="0.2">
      <c r="A727" s="20" t="s">
        <v>2463</v>
      </c>
    </row>
    <row r="728" spans="1:1" x14ac:dyDescent="0.2">
      <c r="A728" s="20" t="s">
        <v>2472</v>
      </c>
    </row>
    <row r="729" spans="1:1" x14ac:dyDescent="0.2">
      <c r="A729" s="20" t="s">
        <v>2478</v>
      </c>
    </row>
    <row r="730" spans="1:1" x14ac:dyDescent="0.2">
      <c r="A730" s="20" t="s">
        <v>1661</v>
      </c>
    </row>
    <row r="731" spans="1:1" x14ac:dyDescent="0.2">
      <c r="A731" s="20" t="s">
        <v>1742</v>
      </c>
    </row>
    <row r="732" spans="1:1" x14ac:dyDescent="0.2">
      <c r="A732" s="20" t="s">
        <v>1529</v>
      </c>
    </row>
    <row r="733" spans="1:1" x14ac:dyDescent="0.2">
      <c r="A733" s="20" t="s">
        <v>2625</v>
      </c>
    </row>
    <row r="734" spans="1:1" x14ac:dyDescent="0.2">
      <c r="A734" s="20" t="s">
        <v>2658</v>
      </c>
    </row>
    <row r="735" spans="1:1" x14ac:dyDescent="0.2">
      <c r="A735" s="20" t="s">
        <v>2687</v>
      </c>
    </row>
    <row r="736" spans="1:1" x14ac:dyDescent="0.2">
      <c r="A736" s="20" t="s">
        <v>2465</v>
      </c>
    </row>
    <row r="737" spans="1:1" x14ac:dyDescent="0.2">
      <c r="A737" s="20" t="s">
        <v>2473</v>
      </c>
    </row>
    <row r="738" spans="1:1" x14ac:dyDescent="0.2">
      <c r="A738" s="20" t="s">
        <v>2479</v>
      </c>
    </row>
    <row r="739" spans="1:1" x14ac:dyDescent="0.2">
      <c r="A739" s="20" t="s">
        <v>1663</v>
      </c>
    </row>
    <row r="740" spans="1:1" x14ac:dyDescent="0.2">
      <c r="A740" s="20" t="s">
        <v>1743</v>
      </c>
    </row>
    <row r="741" spans="1:1" x14ac:dyDescent="0.2">
      <c r="A741" s="20" t="s">
        <v>1530</v>
      </c>
    </row>
    <row r="742" spans="1:1" x14ac:dyDescent="0.2">
      <c r="A742" s="20" t="s">
        <v>2627</v>
      </c>
    </row>
    <row r="743" spans="1:1" x14ac:dyDescent="0.2">
      <c r="A743" s="20" t="s">
        <v>2659</v>
      </c>
    </row>
    <row r="744" spans="1:1" x14ac:dyDescent="0.2">
      <c r="A744" s="20" t="s">
        <v>2688</v>
      </c>
    </row>
    <row r="745" spans="1:1" x14ac:dyDescent="0.2">
      <c r="A745" s="20" t="s">
        <v>1659</v>
      </c>
    </row>
    <row r="746" spans="1:1" x14ac:dyDescent="0.2">
      <c r="A746" s="20" t="s">
        <v>1741</v>
      </c>
    </row>
    <row r="747" spans="1:1" x14ac:dyDescent="0.2">
      <c r="A747" s="20" t="s">
        <v>1528</v>
      </c>
    </row>
    <row r="748" spans="1:1" x14ac:dyDescent="0.2">
      <c r="A748" s="20" t="s">
        <v>2623</v>
      </c>
    </row>
    <row r="749" spans="1:1" x14ac:dyDescent="0.2">
      <c r="A749" s="20" t="s">
        <v>2657</v>
      </c>
    </row>
    <row r="750" spans="1:1" x14ac:dyDescent="0.2">
      <c r="A750" s="20" t="s">
        <v>2686</v>
      </c>
    </row>
    <row r="751" spans="1:1" x14ac:dyDescent="0.2">
      <c r="A751" s="20" t="s">
        <v>2467</v>
      </c>
    </row>
    <row r="752" spans="1:1" x14ac:dyDescent="0.2">
      <c r="A752" s="20" t="s">
        <v>2474</v>
      </c>
    </row>
    <row r="753" spans="1:1" x14ac:dyDescent="0.2">
      <c r="A753" s="20" t="s">
        <v>2480</v>
      </c>
    </row>
    <row r="754" spans="1:1" x14ac:dyDescent="0.2">
      <c r="A754" s="20" t="s">
        <v>1665</v>
      </c>
    </row>
    <row r="755" spans="1:1" x14ac:dyDescent="0.2">
      <c r="A755" s="20" t="s">
        <v>1744</v>
      </c>
    </row>
    <row r="756" spans="1:1" x14ac:dyDescent="0.2">
      <c r="A756" s="20" t="s">
        <v>1531</v>
      </c>
    </row>
    <row r="757" spans="1:1" x14ac:dyDescent="0.2">
      <c r="A757" s="20" t="s">
        <v>2629</v>
      </c>
    </row>
    <row r="758" spans="1:1" x14ac:dyDescent="0.2">
      <c r="A758" s="20" t="s">
        <v>2660</v>
      </c>
    </row>
    <row r="759" spans="1:1" x14ac:dyDescent="0.2">
      <c r="A759" s="20" t="s">
        <v>2689</v>
      </c>
    </row>
    <row r="760" spans="1:1" x14ac:dyDescent="0.2">
      <c r="A760" s="20" t="s">
        <v>1667</v>
      </c>
    </row>
    <row r="761" spans="1:1" x14ac:dyDescent="0.2">
      <c r="A761" s="20" t="s">
        <v>1745</v>
      </c>
    </row>
    <row r="762" spans="1:1" x14ac:dyDescent="0.2">
      <c r="A762" s="20" t="s">
        <v>1532</v>
      </c>
    </row>
    <row r="763" spans="1:1" x14ac:dyDescent="0.2">
      <c r="A763" s="20" t="s">
        <v>1668</v>
      </c>
    </row>
    <row r="764" spans="1:1" x14ac:dyDescent="0.2">
      <c r="A764" s="20" t="s">
        <v>1746</v>
      </c>
    </row>
    <row r="765" spans="1:1" x14ac:dyDescent="0.2">
      <c r="A765" s="20" t="s">
        <v>1533</v>
      </c>
    </row>
    <row r="766" spans="1:1" x14ac:dyDescent="0.2">
      <c r="A766" s="20" t="s">
        <v>2631</v>
      </c>
    </row>
    <row r="767" spans="1:1" x14ac:dyDescent="0.2">
      <c r="A767" s="20" t="s">
        <v>2661</v>
      </c>
    </row>
    <row r="768" spans="1:1" x14ac:dyDescent="0.2">
      <c r="A768" s="20" t="s">
        <v>2690</v>
      </c>
    </row>
    <row r="769" spans="1:1" x14ac:dyDescent="0.2">
      <c r="A769" s="20" t="s">
        <v>2481</v>
      </c>
    </row>
    <row r="770" spans="1:1" x14ac:dyDescent="0.2">
      <c r="A770" s="20" t="s">
        <v>2537</v>
      </c>
    </row>
    <row r="771" spans="1:1" x14ac:dyDescent="0.2">
      <c r="A771" s="20" t="s">
        <v>701</v>
      </c>
    </row>
    <row r="772" spans="1:1" x14ac:dyDescent="0.2">
      <c r="A772" s="20" t="s">
        <v>2319</v>
      </c>
    </row>
    <row r="773" spans="1:1" x14ac:dyDescent="0.2">
      <c r="A773" s="20" t="s">
        <v>2350</v>
      </c>
    </row>
    <row r="774" spans="1:1" x14ac:dyDescent="0.2">
      <c r="A774" s="20" t="s">
        <v>2487</v>
      </c>
    </row>
    <row r="775" spans="1:1" x14ac:dyDescent="0.2">
      <c r="A775" s="20" t="s">
        <v>2539</v>
      </c>
    </row>
    <row r="776" spans="1:1" x14ac:dyDescent="0.2">
      <c r="A776" s="20" t="s">
        <v>703</v>
      </c>
    </row>
    <row r="777" spans="1:1" x14ac:dyDescent="0.2">
      <c r="A777" s="20" t="s">
        <v>2321</v>
      </c>
    </row>
    <row r="778" spans="1:1" x14ac:dyDescent="0.2">
      <c r="A778" s="20" t="s">
        <v>2352</v>
      </c>
    </row>
    <row r="779" spans="1:1" x14ac:dyDescent="0.2">
      <c r="A779" s="20" t="s">
        <v>2493</v>
      </c>
    </row>
    <row r="780" spans="1:1" x14ac:dyDescent="0.2">
      <c r="A780" s="20" t="s">
        <v>2543</v>
      </c>
    </row>
    <row r="781" spans="1:1" x14ac:dyDescent="0.2">
      <c r="A781" s="20" t="s">
        <v>707</v>
      </c>
    </row>
    <row r="782" spans="1:1" x14ac:dyDescent="0.2">
      <c r="A782" s="20" t="s">
        <v>2325</v>
      </c>
    </row>
    <row r="783" spans="1:1" x14ac:dyDescent="0.2">
      <c r="A783" s="20" t="s">
        <v>2356</v>
      </c>
    </row>
    <row r="784" spans="1:1" x14ac:dyDescent="0.2">
      <c r="A784" s="20" t="s">
        <v>1910</v>
      </c>
    </row>
    <row r="785" spans="1:1" x14ac:dyDescent="0.2">
      <c r="A785" s="20" t="s">
        <v>637</v>
      </c>
    </row>
    <row r="786" spans="1:1" x14ac:dyDescent="0.2">
      <c r="A786" s="20" t="s">
        <v>416</v>
      </c>
    </row>
    <row r="787" spans="1:1" x14ac:dyDescent="0.2">
      <c r="A787" s="20" t="s">
        <v>2407</v>
      </c>
    </row>
    <row r="788" spans="1:1" x14ac:dyDescent="0.2">
      <c r="A788" s="20" t="s">
        <v>2209</v>
      </c>
    </row>
    <row r="789" spans="1:1" x14ac:dyDescent="0.2">
      <c r="A789" s="20" t="s">
        <v>1918</v>
      </c>
    </row>
    <row r="790" spans="1:1" x14ac:dyDescent="0.2">
      <c r="A790" s="20" t="s">
        <v>641</v>
      </c>
    </row>
    <row r="791" spans="1:1" x14ac:dyDescent="0.2">
      <c r="A791" s="20" t="s">
        <v>420</v>
      </c>
    </row>
    <row r="792" spans="1:1" x14ac:dyDescent="0.2">
      <c r="A792" s="20" t="s">
        <v>2070</v>
      </c>
    </row>
    <row r="793" spans="1:1" x14ac:dyDescent="0.2">
      <c r="A793" s="20" t="s">
        <v>2213</v>
      </c>
    </row>
    <row r="794" spans="1:1" x14ac:dyDescent="0.2">
      <c r="A794" s="20" t="s">
        <v>2712</v>
      </c>
    </row>
    <row r="795" spans="1:1" x14ac:dyDescent="0.2">
      <c r="A795" s="20" t="s">
        <v>2801</v>
      </c>
    </row>
    <row r="796" spans="1:1" x14ac:dyDescent="0.2">
      <c r="A796" s="20" t="s">
        <v>2856</v>
      </c>
    </row>
    <row r="797" spans="1:1" x14ac:dyDescent="0.2">
      <c r="A797" s="20" t="s">
        <v>2913</v>
      </c>
    </row>
    <row r="798" spans="1:1" x14ac:dyDescent="0.2">
      <c r="A798" s="20" t="s">
        <v>2970</v>
      </c>
    </row>
    <row r="799" spans="1:1" x14ac:dyDescent="0.2">
      <c r="A799" s="20" t="s">
        <v>2714</v>
      </c>
    </row>
    <row r="800" spans="1:1" x14ac:dyDescent="0.2">
      <c r="A800" s="20" t="s">
        <v>2802</v>
      </c>
    </row>
    <row r="801" spans="1:1" x14ac:dyDescent="0.2">
      <c r="A801" s="20" t="s">
        <v>2857</v>
      </c>
    </row>
    <row r="802" spans="1:1" x14ac:dyDescent="0.2">
      <c r="A802" s="20" t="s">
        <v>2914</v>
      </c>
    </row>
    <row r="803" spans="1:1" x14ac:dyDescent="0.2">
      <c r="A803" s="20" t="s">
        <v>2971</v>
      </c>
    </row>
    <row r="804" spans="1:1" x14ac:dyDescent="0.2">
      <c r="A804" s="20" t="s">
        <v>1908</v>
      </c>
    </row>
    <row r="805" spans="1:1" x14ac:dyDescent="0.2">
      <c r="A805" s="20" t="s">
        <v>636</v>
      </c>
    </row>
    <row r="806" spans="1:1" x14ac:dyDescent="0.2">
      <c r="A806" s="20" t="s">
        <v>415</v>
      </c>
    </row>
    <row r="807" spans="1:1" x14ac:dyDescent="0.2">
      <c r="A807" s="20" t="s">
        <v>2406</v>
      </c>
    </row>
    <row r="808" spans="1:1" x14ac:dyDescent="0.2">
      <c r="A808" s="20" t="s">
        <v>2208</v>
      </c>
    </row>
    <row r="809" spans="1:1" x14ac:dyDescent="0.2">
      <c r="A809" s="20" t="s">
        <v>1916</v>
      </c>
    </row>
    <row r="810" spans="1:1" x14ac:dyDescent="0.2">
      <c r="A810" s="20" t="s">
        <v>640</v>
      </c>
    </row>
    <row r="811" spans="1:1" x14ac:dyDescent="0.2">
      <c r="A811" s="20" t="s">
        <v>419</v>
      </c>
    </row>
    <row r="812" spans="1:1" x14ac:dyDescent="0.2">
      <c r="A812" s="20" t="s">
        <v>2069</v>
      </c>
    </row>
    <row r="813" spans="1:1" x14ac:dyDescent="0.2">
      <c r="A813" s="20" t="s">
        <v>2212</v>
      </c>
    </row>
    <row r="814" spans="1:1" x14ac:dyDescent="0.2">
      <c r="A814" s="20" t="s">
        <v>2495</v>
      </c>
    </row>
    <row r="815" spans="1:1" x14ac:dyDescent="0.2">
      <c r="A815" s="20" t="s">
        <v>2544</v>
      </c>
    </row>
    <row r="816" spans="1:1" x14ac:dyDescent="0.2">
      <c r="A816" s="20" t="s">
        <v>708</v>
      </c>
    </row>
    <row r="817" spans="1:1" x14ac:dyDescent="0.2">
      <c r="A817" s="20" t="s">
        <v>2326</v>
      </c>
    </row>
    <row r="818" spans="1:1" x14ac:dyDescent="0.2">
      <c r="A818" s="20" t="s">
        <v>2357</v>
      </c>
    </row>
    <row r="819" spans="1:1" x14ac:dyDescent="0.2">
      <c r="A819" s="20" t="s">
        <v>1914</v>
      </c>
    </row>
    <row r="820" spans="1:1" x14ac:dyDescent="0.2">
      <c r="A820" s="20" t="s">
        <v>639</v>
      </c>
    </row>
    <row r="821" spans="1:1" x14ac:dyDescent="0.2">
      <c r="A821" s="20" t="s">
        <v>418</v>
      </c>
    </row>
    <row r="822" spans="1:1" x14ac:dyDescent="0.2">
      <c r="A822" s="20" t="s">
        <v>2068</v>
      </c>
    </row>
    <row r="823" spans="1:1" x14ac:dyDescent="0.2">
      <c r="A823" s="20" t="s">
        <v>2211</v>
      </c>
    </row>
    <row r="824" spans="1:1" x14ac:dyDescent="0.2">
      <c r="A824" s="20" t="s">
        <v>1912</v>
      </c>
    </row>
    <row r="825" spans="1:1" x14ac:dyDescent="0.2">
      <c r="A825" s="20" t="s">
        <v>638</v>
      </c>
    </row>
    <row r="826" spans="1:1" x14ac:dyDescent="0.2">
      <c r="A826" s="20" t="s">
        <v>417</v>
      </c>
    </row>
    <row r="827" spans="1:1" x14ac:dyDescent="0.2">
      <c r="A827" s="20" t="s">
        <v>2067</v>
      </c>
    </row>
    <row r="828" spans="1:1" x14ac:dyDescent="0.2">
      <c r="A828" s="20" t="s">
        <v>2210</v>
      </c>
    </row>
    <row r="829" spans="1:1" x14ac:dyDescent="0.2">
      <c r="A829" s="20" t="s">
        <v>15</v>
      </c>
    </row>
    <row r="830" spans="1:1" x14ac:dyDescent="0.2">
      <c r="A830" s="20" t="s">
        <v>592</v>
      </c>
    </row>
    <row r="831" spans="1:1" x14ac:dyDescent="0.2">
      <c r="A831" s="20" t="s">
        <v>372</v>
      </c>
    </row>
    <row r="832" spans="1:1" x14ac:dyDescent="0.2">
      <c r="A832" s="20" t="s">
        <v>2363</v>
      </c>
    </row>
    <row r="833" spans="1:1" x14ac:dyDescent="0.2">
      <c r="A833" s="20" t="s">
        <v>2164</v>
      </c>
    </row>
    <row r="834" spans="1:1" x14ac:dyDescent="0.2">
      <c r="A834" s="20" t="s">
        <v>23</v>
      </c>
    </row>
    <row r="835" spans="1:1" x14ac:dyDescent="0.2">
      <c r="A835" s="20" t="s">
        <v>597</v>
      </c>
    </row>
    <row r="836" spans="1:1" x14ac:dyDescent="0.2">
      <c r="A836" s="20" t="s">
        <v>376</v>
      </c>
    </row>
    <row r="837" spans="1:1" x14ac:dyDescent="0.2">
      <c r="A837" s="20" t="s">
        <v>2367</v>
      </c>
    </row>
    <row r="838" spans="1:1" x14ac:dyDescent="0.2">
      <c r="A838" s="20" t="s">
        <v>2168</v>
      </c>
    </row>
    <row r="839" spans="1:1" x14ac:dyDescent="0.2">
      <c r="A839" s="20" t="s">
        <v>2695</v>
      </c>
    </row>
    <row r="840" spans="1:1" x14ac:dyDescent="0.2">
      <c r="A840" s="20" t="s">
        <v>2788</v>
      </c>
    </row>
    <row r="841" spans="1:1" x14ac:dyDescent="0.2">
      <c r="A841" s="20" t="s">
        <v>2844</v>
      </c>
    </row>
    <row r="842" spans="1:1" x14ac:dyDescent="0.2">
      <c r="A842" s="20" t="s">
        <v>2901</v>
      </c>
    </row>
    <row r="843" spans="1:1" x14ac:dyDescent="0.2">
      <c r="A843" s="20" t="s">
        <v>2958</v>
      </c>
    </row>
    <row r="844" spans="1:1" x14ac:dyDescent="0.2">
      <c r="A844" s="20" t="s">
        <v>2697</v>
      </c>
    </row>
    <row r="845" spans="1:1" x14ac:dyDescent="0.2">
      <c r="A845" s="20" t="s">
        <v>2790</v>
      </c>
    </row>
    <row r="846" spans="1:1" x14ac:dyDescent="0.2">
      <c r="A846" s="20" t="s">
        <v>2845</v>
      </c>
    </row>
    <row r="847" spans="1:1" x14ac:dyDescent="0.2">
      <c r="A847" s="20" t="s">
        <v>2902</v>
      </c>
    </row>
    <row r="848" spans="1:1" x14ac:dyDescent="0.2">
      <c r="A848" s="20" t="s">
        <v>2959</v>
      </c>
    </row>
    <row r="849" spans="1:1" x14ac:dyDescent="0.2">
      <c r="A849" s="20" t="s">
        <v>13</v>
      </c>
    </row>
    <row r="850" spans="1:1" x14ac:dyDescent="0.2">
      <c r="A850" s="20" t="s">
        <v>591</v>
      </c>
    </row>
    <row r="851" spans="1:1" x14ac:dyDescent="0.2">
      <c r="A851" s="20" t="s">
        <v>371</v>
      </c>
    </row>
    <row r="852" spans="1:1" x14ac:dyDescent="0.2">
      <c r="A852" s="20" t="s">
        <v>2362</v>
      </c>
    </row>
    <row r="853" spans="1:1" x14ac:dyDescent="0.2">
      <c r="A853" s="20" t="s">
        <v>2163</v>
      </c>
    </row>
    <row r="854" spans="1:1" x14ac:dyDescent="0.2">
      <c r="A854" s="20" t="s">
        <v>21</v>
      </c>
    </row>
    <row r="855" spans="1:1" x14ac:dyDescent="0.2">
      <c r="A855" s="20" t="s">
        <v>596</v>
      </c>
    </row>
    <row r="856" spans="1:1" x14ac:dyDescent="0.2">
      <c r="A856" s="20" t="s">
        <v>375</v>
      </c>
    </row>
    <row r="857" spans="1:1" x14ac:dyDescent="0.2">
      <c r="A857" s="20" t="s">
        <v>2366</v>
      </c>
    </row>
    <row r="858" spans="1:1" x14ac:dyDescent="0.2">
      <c r="A858" s="20" t="s">
        <v>2167</v>
      </c>
    </row>
    <row r="859" spans="1:1" x14ac:dyDescent="0.2">
      <c r="A859" s="20" t="s">
        <v>2489</v>
      </c>
    </row>
    <row r="860" spans="1:1" x14ac:dyDescent="0.2">
      <c r="A860" s="20" t="s">
        <v>2540</v>
      </c>
    </row>
    <row r="861" spans="1:1" x14ac:dyDescent="0.2">
      <c r="A861" s="20" t="s">
        <v>704</v>
      </c>
    </row>
    <row r="862" spans="1:1" x14ac:dyDescent="0.2">
      <c r="A862" s="20" t="s">
        <v>2322</v>
      </c>
    </row>
    <row r="863" spans="1:1" x14ac:dyDescent="0.2">
      <c r="A863" s="20" t="s">
        <v>2353</v>
      </c>
    </row>
    <row r="864" spans="1:1" x14ac:dyDescent="0.2">
      <c r="A864" s="20" t="s">
        <v>19</v>
      </c>
    </row>
    <row r="865" spans="1:1" x14ac:dyDescent="0.2">
      <c r="A865" s="20" t="s">
        <v>595</v>
      </c>
    </row>
    <row r="866" spans="1:1" x14ac:dyDescent="0.2">
      <c r="A866" s="20" t="s">
        <v>374</v>
      </c>
    </row>
    <row r="867" spans="1:1" x14ac:dyDescent="0.2">
      <c r="A867" s="20" t="s">
        <v>2365</v>
      </c>
    </row>
    <row r="868" spans="1:1" x14ac:dyDescent="0.2">
      <c r="A868" s="20" t="s">
        <v>2166</v>
      </c>
    </row>
    <row r="869" spans="1:1" x14ac:dyDescent="0.2">
      <c r="A869" s="20" t="s">
        <v>17</v>
      </c>
    </row>
    <row r="870" spans="1:1" x14ac:dyDescent="0.2">
      <c r="A870" s="20" t="s">
        <v>594</v>
      </c>
    </row>
    <row r="871" spans="1:1" x14ac:dyDescent="0.2">
      <c r="A871" s="20" t="s">
        <v>373</v>
      </c>
    </row>
    <row r="872" spans="1:1" x14ac:dyDescent="0.2">
      <c r="A872" s="20" t="s">
        <v>2364</v>
      </c>
    </row>
    <row r="873" spans="1:1" x14ac:dyDescent="0.2">
      <c r="A873" s="20" t="s">
        <v>2165</v>
      </c>
    </row>
    <row r="874" spans="1:1" x14ac:dyDescent="0.2">
      <c r="A874" s="20" t="s">
        <v>2490</v>
      </c>
    </row>
    <row r="875" spans="1:1" x14ac:dyDescent="0.2">
      <c r="A875" s="20" t="s">
        <v>2541</v>
      </c>
    </row>
    <row r="876" spans="1:1" x14ac:dyDescent="0.2">
      <c r="A876" s="20" t="s">
        <v>705</v>
      </c>
    </row>
    <row r="877" spans="1:1" x14ac:dyDescent="0.2">
      <c r="A877" s="20" t="s">
        <v>2323</v>
      </c>
    </row>
    <row r="878" spans="1:1" x14ac:dyDescent="0.2">
      <c r="A878" s="20" t="s">
        <v>2354</v>
      </c>
    </row>
    <row r="879" spans="1:1" x14ac:dyDescent="0.2">
      <c r="A879" s="20" t="s">
        <v>69</v>
      </c>
    </row>
    <row r="880" spans="1:1" x14ac:dyDescent="0.2">
      <c r="A880" s="20" t="s">
        <v>631</v>
      </c>
    </row>
    <row r="881" spans="1:1" x14ac:dyDescent="0.2">
      <c r="A881" s="20" t="s">
        <v>410</v>
      </c>
    </row>
    <row r="882" spans="1:1" x14ac:dyDescent="0.2">
      <c r="A882" s="20" t="s">
        <v>2401</v>
      </c>
    </row>
    <row r="883" spans="1:1" x14ac:dyDescent="0.2">
      <c r="A883" s="20" t="s">
        <v>2202</v>
      </c>
    </row>
    <row r="884" spans="1:1" x14ac:dyDescent="0.2">
      <c r="A884" s="20" t="s">
        <v>1906</v>
      </c>
    </row>
    <row r="885" spans="1:1" x14ac:dyDescent="0.2">
      <c r="A885" s="20" t="s">
        <v>635</v>
      </c>
    </row>
    <row r="886" spans="1:1" x14ac:dyDescent="0.2">
      <c r="A886" s="20" t="s">
        <v>414</v>
      </c>
    </row>
    <row r="887" spans="1:1" x14ac:dyDescent="0.2">
      <c r="A887" s="20" t="s">
        <v>2405</v>
      </c>
    </row>
    <row r="888" spans="1:1" x14ac:dyDescent="0.2">
      <c r="A888" s="20" t="s">
        <v>2206</v>
      </c>
    </row>
    <row r="889" spans="1:1" x14ac:dyDescent="0.2">
      <c r="A889" s="20" t="s">
        <v>2708</v>
      </c>
    </row>
    <row r="890" spans="1:1" x14ac:dyDescent="0.2">
      <c r="A890" s="20" t="s">
        <v>2799</v>
      </c>
    </row>
    <row r="891" spans="1:1" x14ac:dyDescent="0.2">
      <c r="A891" s="20" t="s">
        <v>2854</v>
      </c>
    </row>
    <row r="892" spans="1:1" x14ac:dyDescent="0.2">
      <c r="A892" s="20" t="s">
        <v>2911</v>
      </c>
    </row>
    <row r="893" spans="1:1" x14ac:dyDescent="0.2">
      <c r="A893" s="20" t="s">
        <v>2968</v>
      </c>
    </row>
    <row r="894" spans="1:1" x14ac:dyDescent="0.2">
      <c r="A894" s="20" t="s">
        <v>2710</v>
      </c>
    </row>
    <row r="895" spans="1:1" x14ac:dyDescent="0.2">
      <c r="A895" s="20" t="s">
        <v>2800</v>
      </c>
    </row>
    <row r="896" spans="1:1" x14ac:dyDescent="0.2">
      <c r="A896" s="20" t="s">
        <v>2855</v>
      </c>
    </row>
    <row r="897" spans="1:1" x14ac:dyDescent="0.2">
      <c r="A897" s="20" t="s">
        <v>2912</v>
      </c>
    </row>
    <row r="898" spans="1:1" x14ac:dyDescent="0.2">
      <c r="A898" s="20" t="s">
        <v>2969</v>
      </c>
    </row>
    <row r="899" spans="1:1" x14ac:dyDescent="0.2">
      <c r="A899" s="20" t="s">
        <v>67</v>
      </c>
    </row>
    <row r="900" spans="1:1" x14ac:dyDescent="0.2">
      <c r="A900" s="20" t="s">
        <v>630</v>
      </c>
    </row>
    <row r="901" spans="1:1" x14ac:dyDescent="0.2">
      <c r="A901" s="20" t="s">
        <v>409</v>
      </c>
    </row>
    <row r="902" spans="1:1" x14ac:dyDescent="0.2">
      <c r="A902" s="20" t="s">
        <v>2400</v>
      </c>
    </row>
    <row r="903" spans="1:1" x14ac:dyDescent="0.2">
      <c r="A903" s="20" t="s">
        <v>2201</v>
      </c>
    </row>
    <row r="904" spans="1:1" x14ac:dyDescent="0.2">
      <c r="A904" s="20" t="s">
        <v>1904</v>
      </c>
    </row>
    <row r="905" spans="1:1" x14ac:dyDescent="0.2">
      <c r="A905" s="20" t="s">
        <v>634</v>
      </c>
    </row>
    <row r="906" spans="1:1" x14ac:dyDescent="0.2">
      <c r="A906" s="20" t="s">
        <v>413</v>
      </c>
    </row>
    <row r="907" spans="1:1" x14ac:dyDescent="0.2">
      <c r="A907" s="20" t="s">
        <v>2404</v>
      </c>
    </row>
    <row r="908" spans="1:1" x14ac:dyDescent="0.2">
      <c r="A908" s="20" t="s">
        <v>2205</v>
      </c>
    </row>
    <row r="909" spans="1:1" x14ac:dyDescent="0.2">
      <c r="A909" s="20" t="s">
        <v>2492</v>
      </c>
    </row>
    <row r="910" spans="1:1" x14ac:dyDescent="0.2">
      <c r="A910" s="20" t="s">
        <v>2542</v>
      </c>
    </row>
    <row r="911" spans="1:1" x14ac:dyDescent="0.2">
      <c r="A911" s="20" t="s">
        <v>706</v>
      </c>
    </row>
    <row r="912" spans="1:1" x14ac:dyDescent="0.2">
      <c r="A912" s="20" t="s">
        <v>2324</v>
      </c>
    </row>
    <row r="913" spans="1:1" x14ac:dyDescent="0.2">
      <c r="A913" s="20" t="s">
        <v>2355</v>
      </c>
    </row>
    <row r="914" spans="1:1" x14ac:dyDescent="0.2">
      <c r="A914" s="20" t="s">
        <v>1902</v>
      </c>
    </row>
    <row r="915" spans="1:1" x14ac:dyDescent="0.2">
      <c r="A915" s="20" t="s">
        <v>633</v>
      </c>
    </row>
    <row r="916" spans="1:1" x14ac:dyDescent="0.2">
      <c r="A916" s="20" t="s">
        <v>412</v>
      </c>
    </row>
    <row r="917" spans="1:1" x14ac:dyDescent="0.2">
      <c r="A917" s="20" t="s">
        <v>2403</v>
      </c>
    </row>
    <row r="918" spans="1:1" x14ac:dyDescent="0.2">
      <c r="A918" s="20" t="s">
        <v>2204</v>
      </c>
    </row>
    <row r="919" spans="1:1" x14ac:dyDescent="0.2">
      <c r="A919" s="20" t="s">
        <v>71</v>
      </c>
    </row>
    <row r="920" spans="1:1" x14ac:dyDescent="0.2">
      <c r="A920" s="20" t="s">
        <v>632</v>
      </c>
    </row>
    <row r="921" spans="1:1" x14ac:dyDescent="0.2">
      <c r="A921" s="20" t="s">
        <v>411</v>
      </c>
    </row>
    <row r="922" spans="1:1" x14ac:dyDescent="0.2">
      <c r="A922" s="20" t="s">
        <v>2402</v>
      </c>
    </row>
    <row r="923" spans="1:1" x14ac:dyDescent="0.2">
      <c r="A923" s="20" t="s">
        <v>2203</v>
      </c>
    </row>
    <row r="924" spans="1:1" x14ac:dyDescent="0.2">
      <c r="A924" s="20" t="s">
        <v>25</v>
      </c>
    </row>
    <row r="925" spans="1:1" x14ac:dyDescent="0.2">
      <c r="A925" s="20" t="s">
        <v>598</v>
      </c>
    </row>
    <row r="926" spans="1:1" x14ac:dyDescent="0.2">
      <c r="A926" s="20" t="s">
        <v>377</v>
      </c>
    </row>
    <row r="927" spans="1:1" x14ac:dyDescent="0.2">
      <c r="A927" s="20" t="s">
        <v>2368</v>
      </c>
    </row>
    <row r="928" spans="1:1" x14ac:dyDescent="0.2">
      <c r="A928" s="20" t="s">
        <v>2169</v>
      </c>
    </row>
    <row r="929" spans="1:1" x14ac:dyDescent="0.2">
      <c r="A929" s="20" t="s">
        <v>1920</v>
      </c>
    </row>
    <row r="930" spans="1:1" x14ac:dyDescent="0.2">
      <c r="A930" s="20" t="s">
        <v>642</v>
      </c>
    </row>
    <row r="931" spans="1:1" x14ac:dyDescent="0.2">
      <c r="A931" s="20" t="s">
        <v>421</v>
      </c>
    </row>
    <row r="932" spans="1:1" x14ac:dyDescent="0.2">
      <c r="A932" s="20" t="s">
        <v>2071</v>
      </c>
    </row>
    <row r="933" spans="1:1" x14ac:dyDescent="0.2">
      <c r="A933" s="20" t="s">
        <v>2214</v>
      </c>
    </row>
    <row r="934" spans="1:1" x14ac:dyDescent="0.2">
      <c r="A934" s="20" t="s">
        <v>1926</v>
      </c>
    </row>
    <row r="935" spans="1:1" x14ac:dyDescent="0.2">
      <c r="A935" s="20" t="s">
        <v>645</v>
      </c>
    </row>
    <row r="936" spans="1:1" x14ac:dyDescent="0.2">
      <c r="A936" s="20" t="s">
        <v>424</v>
      </c>
    </row>
    <row r="937" spans="1:1" x14ac:dyDescent="0.2">
      <c r="A937" s="20" t="s">
        <v>2074</v>
      </c>
    </row>
    <row r="938" spans="1:1" x14ac:dyDescent="0.2">
      <c r="A938" s="20" t="s">
        <v>2217</v>
      </c>
    </row>
    <row r="939" spans="1:1" x14ac:dyDescent="0.2">
      <c r="A939" s="20" t="s">
        <v>1934</v>
      </c>
    </row>
    <row r="940" spans="1:1" x14ac:dyDescent="0.2">
      <c r="A940" s="20" t="s">
        <v>649</v>
      </c>
    </row>
    <row r="941" spans="1:1" x14ac:dyDescent="0.2">
      <c r="A941" s="20" t="s">
        <v>428</v>
      </c>
    </row>
    <row r="942" spans="1:1" x14ac:dyDescent="0.2">
      <c r="A942" s="20" t="s">
        <v>2078</v>
      </c>
    </row>
    <row r="943" spans="1:1" x14ac:dyDescent="0.2">
      <c r="A943" s="20" t="s">
        <v>2221</v>
      </c>
    </row>
    <row r="944" spans="1:1" x14ac:dyDescent="0.2">
      <c r="A944" s="20" t="s">
        <v>2716</v>
      </c>
    </row>
    <row r="945" spans="1:1" x14ac:dyDescent="0.2">
      <c r="A945" s="20" t="s">
        <v>2803</v>
      </c>
    </row>
    <row r="946" spans="1:1" x14ac:dyDescent="0.2">
      <c r="A946" s="20" t="s">
        <v>2858</v>
      </c>
    </row>
    <row r="947" spans="1:1" x14ac:dyDescent="0.2">
      <c r="A947" s="20" t="s">
        <v>2915</v>
      </c>
    </row>
    <row r="948" spans="1:1" x14ac:dyDescent="0.2">
      <c r="A948" s="20" t="s">
        <v>2972</v>
      </c>
    </row>
    <row r="949" spans="1:1" x14ac:dyDescent="0.2">
      <c r="A949" s="20" t="s">
        <v>2718</v>
      </c>
    </row>
    <row r="950" spans="1:1" x14ac:dyDescent="0.2">
      <c r="A950" s="20" t="s">
        <v>2804</v>
      </c>
    </row>
    <row r="951" spans="1:1" x14ac:dyDescent="0.2">
      <c r="A951" s="20" t="s">
        <v>2859</v>
      </c>
    </row>
    <row r="952" spans="1:1" x14ac:dyDescent="0.2">
      <c r="A952" s="20" t="s">
        <v>2916</v>
      </c>
    </row>
    <row r="953" spans="1:1" x14ac:dyDescent="0.2">
      <c r="A953" s="20" t="s">
        <v>2973</v>
      </c>
    </row>
    <row r="954" spans="1:1" x14ac:dyDescent="0.2">
      <c r="A954" s="20" t="s">
        <v>1924</v>
      </c>
    </row>
    <row r="955" spans="1:1" x14ac:dyDescent="0.2">
      <c r="A955" s="20" t="s">
        <v>644</v>
      </c>
    </row>
    <row r="956" spans="1:1" x14ac:dyDescent="0.2">
      <c r="A956" s="20" t="s">
        <v>423</v>
      </c>
    </row>
    <row r="957" spans="1:1" x14ac:dyDescent="0.2">
      <c r="A957" s="20" t="s">
        <v>2073</v>
      </c>
    </row>
    <row r="958" spans="1:1" x14ac:dyDescent="0.2">
      <c r="A958" s="20" t="s">
        <v>2216</v>
      </c>
    </row>
    <row r="959" spans="1:1" x14ac:dyDescent="0.2">
      <c r="A959" s="20" t="s">
        <v>1932</v>
      </c>
    </row>
    <row r="960" spans="1:1" x14ac:dyDescent="0.2">
      <c r="A960" s="20" t="s">
        <v>648</v>
      </c>
    </row>
    <row r="961" spans="1:1" x14ac:dyDescent="0.2">
      <c r="A961" s="20" t="s">
        <v>427</v>
      </c>
    </row>
    <row r="962" spans="1:1" x14ac:dyDescent="0.2">
      <c r="A962" s="20" t="s">
        <v>2077</v>
      </c>
    </row>
    <row r="963" spans="1:1" x14ac:dyDescent="0.2">
      <c r="A963" s="20" t="s">
        <v>2220</v>
      </c>
    </row>
    <row r="964" spans="1:1" x14ac:dyDescent="0.2">
      <c r="A964" s="20" t="s">
        <v>1922</v>
      </c>
    </row>
    <row r="965" spans="1:1" x14ac:dyDescent="0.2">
      <c r="A965" s="20" t="s">
        <v>643</v>
      </c>
    </row>
    <row r="966" spans="1:1" x14ac:dyDescent="0.2">
      <c r="A966" s="20" t="s">
        <v>422</v>
      </c>
    </row>
    <row r="967" spans="1:1" x14ac:dyDescent="0.2">
      <c r="A967" s="20" t="s">
        <v>2072</v>
      </c>
    </row>
    <row r="968" spans="1:1" x14ac:dyDescent="0.2">
      <c r="A968" s="20" t="s">
        <v>2215</v>
      </c>
    </row>
    <row r="969" spans="1:1" x14ac:dyDescent="0.2">
      <c r="A969" s="20" t="s">
        <v>1930</v>
      </c>
    </row>
    <row r="970" spans="1:1" x14ac:dyDescent="0.2">
      <c r="A970" s="20" t="s">
        <v>647</v>
      </c>
    </row>
    <row r="971" spans="1:1" x14ac:dyDescent="0.2">
      <c r="A971" s="20" t="s">
        <v>426</v>
      </c>
    </row>
    <row r="972" spans="1:1" x14ac:dyDescent="0.2">
      <c r="A972" s="20" t="s">
        <v>2076</v>
      </c>
    </row>
    <row r="973" spans="1:1" x14ac:dyDescent="0.2">
      <c r="A973" s="20" t="s">
        <v>2219</v>
      </c>
    </row>
    <row r="974" spans="1:1" x14ac:dyDescent="0.2">
      <c r="A974" s="20" t="s">
        <v>1928</v>
      </c>
    </row>
    <row r="975" spans="1:1" x14ac:dyDescent="0.2">
      <c r="A975" s="20" t="s">
        <v>646</v>
      </c>
    </row>
    <row r="976" spans="1:1" x14ac:dyDescent="0.2">
      <c r="A976" s="20" t="s">
        <v>425</v>
      </c>
    </row>
    <row r="977" spans="1:1" x14ac:dyDescent="0.2">
      <c r="A977" s="20" t="s">
        <v>2075</v>
      </c>
    </row>
    <row r="978" spans="1:1" x14ac:dyDescent="0.2">
      <c r="A978" s="20" t="s">
        <v>2218</v>
      </c>
    </row>
    <row r="979" spans="1:1" x14ac:dyDescent="0.2">
      <c r="A979" s="20" t="s">
        <v>29</v>
      </c>
    </row>
    <row r="980" spans="1:1" x14ac:dyDescent="0.2">
      <c r="A980" s="20" t="s">
        <v>601</v>
      </c>
    </row>
    <row r="981" spans="1:1" x14ac:dyDescent="0.2">
      <c r="A981" s="20" t="s">
        <v>380</v>
      </c>
    </row>
    <row r="982" spans="1:1" x14ac:dyDescent="0.2">
      <c r="A982" s="20" t="s">
        <v>2371</v>
      </c>
    </row>
    <row r="983" spans="1:1" x14ac:dyDescent="0.2">
      <c r="A983" s="20" t="s">
        <v>2172</v>
      </c>
    </row>
    <row r="984" spans="1:1" x14ac:dyDescent="0.2">
      <c r="A984" s="20" t="s">
        <v>34</v>
      </c>
    </row>
    <row r="985" spans="1:1" x14ac:dyDescent="0.2">
      <c r="A985" s="20" t="s">
        <v>605</v>
      </c>
    </row>
    <row r="986" spans="1:1" x14ac:dyDescent="0.2">
      <c r="A986" s="20" t="s">
        <v>384</v>
      </c>
    </row>
    <row r="987" spans="1:1" x14ac:dyDescent="0.2">
      <c r="A987" s="20" t="s">
        <v>2375</v>
      </c>
    </row>
    <row r="988" spans="1:1" x14ac:dyDescent="0.2">
      <c r="A988" s="20" t="s">
        <v>2176</v>
      </c>
    </row>
    <row r="989" spans="1:1" x14ac:dyDescent="0.2">
      <c r="A989" s="20" t="s">
        <v>2699</v>
      </c>
    </row>
    <row r="990" spans="1:1" x14ac:dyDescent="0.2">
      <c r="A990" s="20" t="s">
        <v>2791</v>
      </c>
    </row>
    <row r="991" spans="1:1" x14ac:dyDescent="0.2">
      <c r="A991" s="20" t="s">
        <v>2846</v>
      </c>
    </row>
    <row r="992" spans="1:1" x14ac:dyDescent="0.2">
      <c r="A992" s="20" t="s">
        <v>2903</v>
      </c>
    </row>
    <row r="993" spans="1:1" x14ac:dyDescent="0.2">
      <c r="A993" s="20" t="s">
        <v>2960</v>
      </c>
    </row>
    <row r="994" spans="1:1" x14ac:dyDescent="0.2">
      <c r="A994" s="20" t="s">
        <v>2700</v>
      </c>
    </row>
    <row r="995" spans="1:1" x14ac:dyDescent="0.2">
      <c r="A995" s="20" t="s">
        <v>2792</v>
      </c>
    </row>
    <row r="996" spans="1:1" x14ac:dyDescent="0.2">
      <c r="A996" s="20" t="s">
        <v>2847</v>
      </c>
    </row>
    <row r="997" spans="1:1" x14ac:dyDescent="0.2">
      <c r="A997" s="20" t="s">
        <v>2904</v>
      </c>
    </row>
    <row r="998" spans="1:1" x14ac:dyDescent="0.2">
      <c r="A998" s="20" t="s">
        <v>2961</v>
      </c>
    </row>
    <row r="999" spans="1:1" x14ac:dyDescent="0.2">
      <c r="A999" s="20" t="s">
        <v>28</v>
      </c>
    </row>
    <row r="1000" spans="1:1" x14ac:dyDescent="0.2">
      <c r="A1000" s="20" t="s">
        <v>600</v>
      </c>
    </row>
    <row r="1001" spans="1:1" x14ac:dyDescent="0.2">
      <c r="A1001" s="20" t="s">
        <v>379</v>
      </c>
    </row>
    <row r="1002" spans="1:1" x14ac:dyDescent="0.2">
      <c r="A1002" s="20" t="s">
        <v>2370</v>
      </c>
    </row>
    <row r="1003" spans="1:1" x14ac:dyDescent="0.2">
      <c r="A1003" s="20" t="s">
        <v>2171</v>
      </c>
    </row>
    <row r="1004" spans="1:1" x14ac:dyDescent="0.2">
      <c r="A1004" s="20" t="s">
        <v>33</v>
      </c>
    </row>
    <row r="1005" spans="1:1" x14ac:dyDescent="0.2">
      <c r="A1005" s="20" t="s">
        <v>604</v>
      </c>
    </row>
    <row r="1006" spans="1:1" x14ac:dyDescent="0.2">
      <c r="A1006" s="20" t="s">
        <v>383</v>
      </c>
    </row>
    <row r="1007" spans="1:1" x14ac:dyDescent="0.2">
      <c r="A1007" s="20" t="s">
        <v>2374</v>
      </c>
    </row>
    <row r="1008" spans="1:1" x14ac:dyDescent="0.2">
      <c r="A1008" s="20" t="s">
        <v>2175</v>
      </c>
    </row>
    <row r="1009" spans="1:1" x14ac:dyDescent="0.2">
      <c r="A1009" s="20" t="s">
        <v>26</v>
      </c>
    </row>
    <row r="1010" spans="1:1" x14ac:dyDescent="0.2">
      <c r="A1010" s="20" t="s">
        <v>599</v>
      </c>
    </row>
    <row r="1011" spans="1:1" x14ac:dyDescent="0.2">
      <c r="A1011" s="20" t="s">
        <v>378</v>
      </c>
    </row>
    <row r="1012" spans="1:1" x14ac:dyDescent="0.2">
      <c r="A1012" s="20" t="s">
        <v>2369</v>
      </c>
    </row>
    <row r="1013" spans="1:1" x14ac:dyDescent="0.2">
      <c r="A1013" s="20" t="s">
        <v>2170</v>
      </c>
    </row>
    <row r="1014" spans="1:1" x14ac:dyDescent="0.2">
      <c r="A1014" s="20" t="s">
        <v>31</v>
      </c>
    </row>
    <row r="1015" spans="1:1" x14ac:dyDescent="0.2">
      <c r="A1015" s="20" t="s">
        <v>603</v>
      </c>
    </row>
    <row r="1016" spans="1:1" x14ac:dyDescent="0.2">
      <c r="A1016" s="20" t="s">
        <v>382</v>
      </c>
    </row>
    <row r="1017" spans="1:1" x14ac:dyDescent="0.2">
      <c r="A1017" s="20" t="s">
        <v>2373</v>
      </c>
    </row>
    <row r="1018" spans="1:1" x14ac:dyDescent="0.2">
      <c r="A1018" s="20" t="s">
        <v>2174</v>
      </c>
    </row>
    <row r="1019" spans="1:1" x14ac:dyDescent="0.2">
      <c r="A1019" s="20" t="s">
        <v>30</v>
      </c>
    </row>
    <row r="1020" spans="1:1" x14ac:dyDescent="0.2">
      <c r="A1020" s="20" t="s">
        <v>602</v>
      </c>
    </row>
    <row r="1021" spans="1:1" x14ac:dyDescent="0.2">
      <c r="A1021" s="20" t="s">
        <v>381</v>
      </c>
    </row>
    <row r="1022" spans="1:1" x14ac:dyDescent="0.2">
      <c r="A1022" s="20" t="s">
        <v>2372</v>
      </c>
    </row>
    <row r="1023" spans="1:1" x14ac:dyDescent="0.2">
      <c r="A1023" s="20" t="s">
        <v>2173</v>
      </c>
    </row>
    <row r="1024" spans="1:1" x14ac:dyDescent="0.2">
      <c r="A1024" s="20" t="s">
        <v>2</v>
      </c>
    </row>
    <row r="1025" spans="1:1" x14ac:dyDescent="0.2">
      <c r="A1025" s="20" t="s">
        <v>586</v>
      </c>
    </row>
    <row r="1026" spans="1:1" x14ac:dyDescent="0.2">
      <c r="A1026" s="20" t="s">
        <v>366</v>
      </c>
    </row>
    <row r="1027" spans="1:1" x14ac:dyDescent="0.2">
      <c r="A1027" s="20" t="s">
        <v>552</v>
      </c>
    </row>
    <row r="1028" spans="1:1" x14ac:dyDescent="0.2">
      <c r="A1028" s="20" t="s">
        <v>2155</v>
      </c>
    </row>
    <row r="1029" spans="1:1" x14ac:dyDescent="0.2">
      <c r="A1029" s="20" t="s">
        <v>10</v>
      </c>
    </row>
    <row r="1030" spans="1:1" x14ac:dyDescent="0.2">
      <c r="A1030" s="20" t="s">
        <v>590</v>
      </c>
    </row>
    <row r="1031" spans="1:1" x14ac:dyDescent="0.2">
      <c r="A1031" s="20" t="s">
        <v>370</v>
      </c>
    </row>
    <row r="1032" spans="1:1" x14ac:dyDescent="0.2">
      <c r="A1032" s="20" t="s">
        <v>2361</v>
      </c>
    </row>
    <row r="1033" spans="1:1" x14ac:dyDescent="0.2">
      <c r="A1033" s="20" t="s">
        <v>2161</v>
      </c>
    </row>
    <row r="1034" spans="1:1" x14ac:dyDescent="0.2">
      <c r="A1034" s="20" t="s">
        <v>2691</v>
      </c>
    </row>
    <row r="1035" spans="1:1" x14ac:dyDescent="0.2">
      <c r="A1035" s="20" t="s">
        <v>2786</v>
      </c>
    </row>
    <row r="1036" spans="1:1" x14ac:dyDescent="0.2">
      <c r="A1036" s="20" t="s">
        <v>2842</v>
      </c>
    </row>
    <row r="1037" spans="1:1" x14ac:dyDescent="0.2">
      <c r="A1037" s="20" t="s">
        <v>2899</v>
      </c>
    </row>
    <row r="1038" spans="1:1" x14ac:dyDescent="0.2">
      <c r="A1038" s="20" t="s">
        <v>2955</v>
      </c>
    </row>
    <row r="1039" spans="1:1" x14ac:dyDescent="0.2">
      <c r="A1039" s="20" t="s">
        <v>2693</v>
      </c>
    </row>
    <row r="1040" spans="1:1" x14ac:dyDescent="0.2">
      <c r="A1040" s="20" t="s">
        <v>2787</v>
      </c>
    </row>
    <row r="1041" spans="1:1" x14ac:dyDescent="0.2">
      <c r="A1041" s="20" t="s">
        <v>2843</v>
      </c>
    </row>
    <row r="1042" spans="1:1" x14ac:dyDescent="0.2">
      <c r="A1042" s="20" t="s">
        <v>2900</v>
      </c>
    </row>
    <row r="1043" spans="1:1" x14ac:dyDescent="0.2">
      <c r="A1043" s="20" t="s">
        <v>2956</v>
      </c>
    </row>
    <row r="1044" spans="1:1" x14ac:dyDescent="0.2">
      <c r="A1044" s="20" t="s">
        <v>0</v>
      </c>
    </row>
    <row r="1045" spans="1:1" x14ac:dyDescent="0.2">
      <c r="A1045" s="20" t="s">
        <v>585</v>
      </c>
    </row>
    <row r="1046" spans="1:1" x14ac:dyDescent="0.2">
      <c r="A1046" s="20" t="s">
        <v>365</v>
      </c>
    </row>
    <row r="1047" spans="1:1" x14ac:dyDescent="0.2">
      <c r="A1047" s="20" t="s">
        <v>551</v>
      </c>
    </row>
    <row r="1048" spans="1:1" x14ac:dyDescent="0.2">
      <c r="A1048" s="20" t="s">
        <v>2154</v>
      </c>
    </row>
    <row r="1049" spans="1:1" x14ac:dyDescent="0.2">
      <c r="A1049" s="20" t="s">
        <v>8</v>
      </c>
    </row>
    <row r="1050" spans="1:1" x14ac:dyDescent="0.2">
      <c r="A1050" s="20" t="s">
        <v>589</v>
      </c>
    </row>
    <row r="1051" spans="1:1" x14ac:dyDescent="0.2">
      <c r="A1051" s="20" t="s">
        <v>369</v>
      </c>
    </row>
    <row r="1052" spans="1:1" x14ac:dyDescent="0.2">
      <c r="A1052" s="20" t="s">
        <v>2360</v>
      </c>
    </row>
    <row r="1053" spans="1:1" x14ac:dyDescent="0.2">
      <c r="A1053" s="20" t="s">
        <v>2159</v>
      </c>
    </row>
    <row r="1054" spans="1:1" x14ac:dyDescent="0.2">
      <c r="A1054" s="20" t="s">
        <v>2484</v>
      </c>
    </row>
    <row r="1055" spans="1:1" x14ac:dyDescent="0.2">
      <c r="A1055" s="20" t="s">
        <v>2538</v>
      </c>
    </row>
    <row r="1056" spans="1:1" x14ac:dyDescent="0.2">
      <c r="A1056" s="20" t="s">
        <v>702</v>
      </c>
    </row>
    <row r="1057" spans="1:1" x14ac:dyDescent="0.2">
      <c r="A1057" s="20" t="s">
        <v>2320</v>
      </c>
    </row>
    <row r="1058" spans="1:1" x14ac:dyDescent="0.2">
      <c r="A1058" s="20" t="s">
        <v>2351</v>
      </c>
    </row>
    <row r="1059" spans="1:1" x14ac:dyDescent="0.2">
      <c r="A1059" s="20" t="s">
        <v>6</v>
      </c>
    </row>
    <row r="1060" spans="1:1" x14ac:dyDescent="0.2">
      <c r="A1060" s="20" t="s">
        <v>588</v>
      </c>
    </row>
    <row r="1061" spans="1:1" x14ac:dyDescent="0.2">
      <c r="A1061" s="20" t="s">
        <v>368</v>
      </c>
    </row>
    <row r="1062" spans="1:1" x14ac:dyDescent="0.2">
      <c r="A1062" s="20" t="s">
        <v>2359</v>
      </c>
    </row>
    <row r="1063" spans="1:1" x14ac:dyDescent="0.2">
      <c r="A1063" s="20" t="s">
        <v>2157</v>
      </c>
    </row>
    <row r="1064" spans="1:1" x14ac:dyDescent="0.2">
      <c r="A1064" s="20" t="s">
        <v>46</v>
      </c>
    </row>
    <row r="1065" spans="1:1" x14ac:dyDescent="0.2">
      <c r="A1065" s="20" t="s">
        <v>614</v>
      </c>
    </row>
    <row r="1066" spans="1:1" x14ac:dyDescent="0.2">
      <c r="A1066" s="20" t="s">
        <v>393</v>
      </c>
    </row>
    <row r="1067" spans="1:1" x14ac:dyDescent="0.2">
      <c r="A1067" s="20" t="s">
        <v>2384</v>
      </c>
    </row>
    <row r="1068" spans="1:1" x14ac:dyDescent="0.2">
      <c r="A1068" s="20" t="s">
        <v>2185</v>
      </c>
    </row>
    <row r="1069" spans="1:1" x14ac:dyDescent="0.2">
      <c r="A1069" s="20" t="s">
        <v>1952</v>
      </c>
    </row>
    <row r="1070" spans="1:1" x14ac:dyDescent="0.2">
      <c r="A1070" s="20" t="s">
        <v>658</v>
      </c>
    </row>
    <row r="1071" spans="1:1" x14ac:dyDescent="0.2">
      <c r="A1071" s="20" t="s">
        <v>437</v>
      </c>
    </row>
    <row r="1072" spans="1:1" x14ac:dyDescent="0.2">
      <c r="A1072" s="20" t="s">
        <v>2087</v>
      </c>
    </row>
    <row r="1073" spans="1:1" x14ac:dyDescent="0.2">
      <c r="A1073" s="20" t="s">
        <v>2230</v>
      </c>
    </row>
    <row r="1074" spans="1:1" x14ac:dyDescent="0.2">
      <c r="A1074" s="20" t="s">
        <v>1958</v>
      </c>
    </row>
    <row r="1075" spans="1:1" x14ac:dyDescent="0.2">
      <c r="A1075" s="20" t="s">
        <v>661</v>
      </c>
    </row>
    <row r="1076" spans="1:1" x14ac:dyDescent="0.2">
      <c r="A1076" s="20" t="s">
        <v>440</v>
      </c>
    </row>
    <row r="1077" spans="1:1" x14ac:dyDescent="0.2">
      <c r="A1077" s="20" t="s">
        <v>2090</v>
      </c>
    </row>
    <row r="1078" spans="1:1" x14ac:dyDescent="0.2">
      <c r="A1078" s="20" t="s">
        <v>2233</v>
      </c>
    </row>
    <row r="1079" spans="1:1" x14ac:dyDescent="0.2">
      <c r="A1079" s="20" t="s">
        <v>1966</v>
      </c>
    </row>
    <row r="1080" spans="1:1" x14ac:dyDescent="0.2">
      <c r="A1080" s="20" t="s">
        <v>665</v>
      </c>
    </row>
    <row r="1081" spans="1:1" x14ac:dyDescent="0.2">
      <c r="A1081" s="20" t="s">
        <v>444</v>
      </c>
    </row>
    <row r="1082" spans="1:1" x14ac:dyDescent="0.2">
      <c r="A1082" s="20" t="s">
        <v>2094</v>
      </c>
    </row>
    <row r="1083" spans="1:1" x14ac:dyDescent="0.2">
      <c r="A1083" s="20" t="s">
        <v>2237</v>
      </c>
    </row>
    <row r="1084" spans="1:1" x14ac:dyDescent="0.2">
      <c r="A1084" s="20" t="s">
        <v>2724</v>
      </c>
    </row>
    <row r="1085" spans="1:1" x14ac:dyDescent="0.2">
      <c r="A1085" s="20" t="s">
        <v>2807</v>
      </c>
    </row>
    <row r="1086" spans="1:1" x14ac:dyDescent="0.2">
      <c r="A1086" s="20" t="s">
        <v>2862</v>
      </c>
    </row>
    <row r="1087" spans="1:1" x14ac:dyDescent="0.2">
      <c r="A1087" s="20" t="s">
        <v>2919</v>
      </c>
    </row>
    <row r="1088" spans="1:1" x14ac:dyDescent="0.2">
      <c r="A1088" s="20" t="s">
        <v>2976</v>
      </c>
    </row>
    <row r="1089" spans="1:1" x14ac:dyDescent="0.2">
      <c r="A1089" s="20" t="s">
        <v>2726</v>
      </c>
    </row>
    <row r="1090" spans="1:1" x14ac:dyDescent="0.2">
      <c r="A1090" s="20" t="s">
        <v>2808</v>
      </c>
    </row>
    <row r="1091" spans="1:1" x14ac:dyDescent="0.2">
      <c r="A1091" s="20" t="s">
        <v>2863</v>
      </c>
    </row>
    <row r="1092" spans="1:1" x14ac:dyDescent="0.2">
      <c r="A1092" s="20" t="s">
        <v>2920</v>
      </c>
    </row>
    <row r="1093" spans="1:1" x14ac:dyDescent="0.2">
      <c r="A1093" s="20" t="s">
        <v>2977</v>
      </c>
    </row>
    <row r="1094" spans="1:1" x14ac:dyDescent="0.2">
      <c r="A1094" s="20" t="s">
        <v>1956</v>
      </c>
    </row>
    <row r="1095" spans="1:1" x14ac:dyDescent="0.2">
      <c r="A1095" s="20" t="s">
        <v>660</v>
      </c>
    </row>
    <row r="1096" spans="1:1" x14ac:dyDescent="0.2">
      <c r="A1096" s="20" t="s">
        <v>439</v>
      </c>
    </row>
    <row r="1097" spans="1:1" x14ac:dyDescent="0.2">
      <c r="A1097" s="20" t="s">
        <v>2089</v>
      </c>
    </row>
    <row r="1098" spans="1:1" x14ac:dyDescent="0.2">
      <c r="A1098" s="20" t="s">
        <v>2232</v>
      </c>
    </row>
    <row r="1099" spans="1:1" x14ac:dyDescent="0.2">
      <c r="A1099" s="20" t="s">
        <v>1964</v>
      </c>
    </row>
    <row r="1100" spans="1:1" x14ac:dyDescent="0.2">
      <c r="A1100" s="20" t="s">
        <v>664</v>
      </c>
    </row>
    <row r="1101" spans="1:1" x14ac:dyDescent="0.2">
      <c r="A1101" s="20" t="s">
        <v>443</v>
      </c>
    </row>
    <row r="1102" spans="1:1" x14ac:dyDescent="0.2">
      <c r="A1102" s="20" t="s">
        <v>2093</v>
      </c>
    </row>
    <row r="1103" spans="1:1" x14ac:dyDescent="0.2">
      <c r="A1103" s="20" t="s">
        <v>2236</v>
      </c>
    </row>
    <row r="1104" spans="1:1" x14ac:dyDescent="0.2">
      <c r="A1104" s="20" t="s">
        <v>1954</v>
      </c>
    </row>
    <row r="1105" spans="1:1" x14ac:dyDescent="0.2">
      <c r="A1105" s="20" t="s">
        <v>659</v>
      </c>
    </row>
    <row r="1106" spans="1:1" x14ac:dyDescent="0.2">
      <c r="A1106" s="20" t="s">
        <v>438</v>
      </c>
    </row>
    <row r="1107" spans="1:1" x14ac:dyDescent="0.2">
      <c r="A1107" s="20" t="s">
        <v>2088</v>
      </c>
    </row>
    <row r="1108" spans="1:1" x14ac:dyDescent="0.2">
      <c r="A1108" s="20" t="s">
        <v>2231</v>
      </c>
    </row>
    <row r="1109" spans="1:1" x14ac:dyDescent="0.2">
      <c r="A1109" s="20" t="s">
        <v>1962</v>
      </c>
    </row>
    <row r="1110" spans="1:1" x14ac:dyDescent="0.2">
      <c r="A1110" s="20" t="s">
        <v>663</v>
      </c>
    </row>
    <row r="1111" spans="1:1" x14ac:dyDescent="0.2">
      <c r="A1111" s="20" t="s">
        <v>442</v>
      </c>
    </row>
    <row r="1112" spans="1:1" x14ac:dyDescent="0.2">
      <c r="A1112" s="20" t="s">
        <v>2092</v>
      </c>
    </row>
    <row r="1113" spans="1:1" x14ac:dyDescent="0.2">
      <c r="A1113" s="20" t="s">
        <v>2235</v>
      </c>
    </row>
    <row r="1114" spans="1:1" x14ac:dyDescent="0.2">
      <c r="A1114" s="20" t="s">
        <v>1960</v>
      </c>
    </row>
    <row r="1115" spans="1:1" x14ac:dyDescent="0.2">
      <c r="A1115" s="20" t="s">
        <v>662</v>
      </c>
    </row>
    <row r="1116" spans="1:1" x14ac:dyDescent="0.2">
      <c r="A1116" s="20" t="s">
        <v>441</v>
      </c>
    </row>
    <row r="1117" spans="1:1" x14ac:dyDescent="0.2">
      <c r="A1117" s="20" t="s">
        <v>2091</v>
      </c>
    </row>
    <row r="1118" spans="1:1" x14ac:dyDescent="0.2">
      <c r="A1118" s="20" t="s">
        <v>2234</v>
      </c>
    </row>
    <row r="1119" spans="1:1" x14ac:dyDescent="0.2">
      <c r="A1119" s="20" t="s">
        <v>50</v>
      </c>
    </row>
    <row r="1120" spans="1:1" x14ac:dyDescent="0.2">
      <c r="A1120" s="20" t="s">
        <v>617</v>
      </c>
    </row>
    <row r="1121" spans="1:1" x14ac:dyDescent="0.2">
      <c r="A1121" s="20" t="s">
        <v>396</v>
      </c>
    </row>
    <row r="1122" spans="1:1" x14ac:dyDescent="0.2">
      <c r="A1122" s="20" t="s">
        <v>2387</v>
      </c>
    </row>
    <row r="1123" spans="1:1" x14ac:dyDescent="0.2">
      <c r="A1123" s="20" t="s">
        <v>2188</v>
      </c>
    </row>
    <row r="1124" spans="1:1" x14ac:dyDescent="0.2">
      <c r="A1124" s="20" t="s">
        <v>55</v>
      </c>
    </row>
    <row r="1125" spans="1:1" x14ac:dyDescent="0.2">
      <c r="A1125" s="20" t="s">
        <v>621</v>
      </c>
    </row>
    <row r="1126" spans="1:1" x14ac:dyDescent="0.2">
      <c r="A1126" s="20" t="s">
        <v>400</v>
      </c>
    </row>
    <row r="1127" spans="1:1" x14ac:dyDescent="0.2">
      <c r="A1127" s="20" t="s">
        <v>2391</v>
      </c>
    </row>
    <row r="1128" spans="1:1" x14ac:dyDescent="0.2">
      <c r="A1128" s="20" t="s">
        <v>2192</v>
      </c>
    </row>
    <row r="1129" spans="1:1" x14ac:dyDescent="0.2">
      <c r="A1129" s="20" t="s">
        <v>2704</v>
      </c>
    </row>
    <row r="1130" spans="1:1" x14ac:dyDescent="0.2">
      <c r="A1130" s="20" t="s">
        <v>2795</v>
      </c>
    </row>
    <row r="1131" spans="1:1" x14ac:dyDescent="0.2">
      <c r="A1131" s="20" t="s">
        <v>2850</v>
      </c>
    </row>
    <row r="1132" spans="1:1" x14ac:dyDescent="0.2">
      <c r="A1132" s="20" t="s">
        <v>2907</v>
      </c>
    </row>
    <row r="1133" spans="1:1" x14ac:dyDescent="0.2">
      <c r="A1133" s="20" t="s">
        <v>2964</v>
      </c>
    </row>
    <row r="1134" spans="1:1" x14ac:dyDescent="0.2">
      <c r="A1134" s="20" t="s">
        <v>2705</v>
      </c>
    </row>
    <row r="1135" spans="1:1" x14ac:dyDescent="0.2">
      <c r="A1135" s="20" t="s">
        <v>2796</v>
      </c>
    </row>
    <row r="1136" spans="1:1" x14ac:dyDescent="0.2">
      <c r="A1136" s="20" t="s">
        <v>2851</v>
      </c>
    </row>
    <row r="1137" spans="1:1" x14ac:dyDescent="0.2">
      <c r="A1137" s="20" t="s">
        <v>2908</v>
      </c>
    </row>
    <row r="1138" spans="1:1" x14ac:dyDescent="0.2">
      <c r="A1138" s="20" t="s">
        <v>2965</v>
      </c>
    </row>
    <row r="1139" spans="1:1" x14ac:dyDescent="0.2">
      <c r="A1139" s="20" t="s">
        <v>49</v>
      </c>
    </row>
    <row r="1140" spans="1:1" x14ac:dyDescent="0.2">
      <c r="A1140" s="20" t="s">
        <v>616</v>
      </c>
    </row>
    <row r="1141" spans="1:1" x14ac:dyDescent="0.2">
      <c r="A1141" s="20" t="s">
        <v>395</v>
      </c>
    </row>
    <row r="1142" spans="1:1" x14ac:dyDescent="0.2">
      <c r="A1142" s="20" t="s">
        <v>2386</v>
      </c>
    </row>
    <row r="1143" spans="1:1" x14ac:dyDescent="0.2">
      <c r="A1143" s="20" t="s">
        <v>2187</v>
      </c>
    </row>
    <row r="1144" spans="1:1" x14ac:dyDescent="0.2">
      <c r="A1144" s="20" t="s">
        <v>54</v>
      </c>
    </row>
    <row r="1145" spans="1:1" x14ac:dyDescent="0.2">
      <c r="A1145" s="20" t="s">
        <v>620</v>
      </c>
    </row>
    <row r="1146" spans="1:1" x14ac:dyDescent="0.2">
      <c r="A1146" s="20" t="s">
        <v>399</v>
      </c>
    </row>
    <row r="1147" spans="1:1" x14ac:dyDescent="0.2">
      <c r="A1147" s="20" t="s">
        <v>2390</v>
      </c>
    </row>
    <row r="1148" spans="1:1" x14ac:dyDescent="0.2">
      <c r="A1148" s="20" t="s">
        <v>2191</v>
      </c>
    </row>
    <row r="1149" spans="1:1" x14ac:dyDescent="0.2">
      <c r="A1149" s="20" t="s">
        <v>47</v>
      </c>
    </row>
    <row r="1150" spans="1:1" x14ac:dyDescent="0.2">
      <c r="A1150" s="20" t="s">
        <v>615</v>
      </c>
    </row>
    <row r="1151" spans="1:1" x14ac:dyDescent="0.2">
      <c r="A1151" s="20" t="s">
        <v>394</v>
      </c>
    </row>
    <row r="1152" spans="1:1" x14ac:dyDescent="0.2">
      <c r="A1152" s="20" t="s">
        <v>2385</v>
      </c>
    </row>
    <row r="1153" spans="1:1" x14ac:dyDescent="0.2">
      <c r="A1153" s="20" t="s">
        <v>2186</v>
      </c>
    </row>
    <row r="1154" spans="1:1" x14ac:dyDescent="0.2">
      <c r="A1154" s="20" t="s">
        <v>52</v>
      </c>
    </row>
    <row r="1155" spans="1:1" x14ac:dyDescent="0.2">
      <c r="A1155" s="20" t="s">
        <v>619</v>
      </c>
    </row>
    <row r="1156" spans="1:1" x14ac:dyDescent="0.2">
      <c r="A1156" s="20" t="s">
        <v>398</v>
      </c>
    </row>
    <row r="1157" spans="1:1" x14ac:dyDescent="0.2">
      <c r="A1157" s="20" t="s">
        <v>2389</v>
      </c>
    </row>
    <row r="1158" spans="1:1" x14ac:dyDescent="0.2">
      <c r="A1158" s="20" t="s">
        <v>2190</v>
      </c>
    </row>
    <row r="1159" spans="1:1" x14ac:dyDescent="0.2">
      <c r="A1159" s="20" t="s">
        <v>51</v>
      </c>
    </row>
    <row r="1160" spans="1:1" x14ac:dyDescent="0.2">
      <c r="A1160" s="20" t="s">
        <v>618</v>
      </c>
    </row>
    <row r="1161" spans="1:1" x14ac:dyDescent="0.2">
      <c r="A1161" s="20" t="s">
        <v>397</v>
      </c>
    </row>
    <row r="1162" spans="1:1" x14ac:dyDescent="0.2">
      <c r="A1162" s="20" t="s">
        <v>2388</v>
      </c>
    </row>
    <row r="1163" spans="1:1" x14ac:dyDescent="0.2">
      <c r="A1163" s="20" t="s">
        <v>2189</v>
      </c>
    </row>
    <row r="1164" spans="1:1" x14ac:dyDescent="0.2">
      <c r="A1164" s="20" t="s">
        <v>35</v>
      </c>
    </row>
    <row r="1165" spans="1:1" x14ac:dyDescent="0.2">
      <c r="A1165" s="20" t="s">
        <v>606</v>
      </c>
    </row>
    <row r="1166" spans="1:1" x14ac:dyDescent="0.2">
      <c r="A1166" s="20" t="s">
        <v>385</v>
      </c>
    </row>
    <row r="1167" spans="1:1" x14ac:dyDescent="0.2">
      <c r="A1167" s="20" t="s">
        <v>2376</v>
      </c>
    </row>
    <row r="1168" spans="1:1" x14ac:dyDescent="0.2">
      <c r="A1168" s="20" t="s">
        <v>2177</v>
      </c>
    </row>
    <row r="1169" spans="1:1" x14ac:dyDescent="0.2">
      <c r="A1169" s="20" t="s">
        <v>1936</v>
      </c>
    </row>
    <row r="1170" spans="1:1" x14ac:dyDescent="0.2">
      <c r="A1170" s="20" t="s">
        <v>650</v>
      </c>
    </row>
    <row r="1171" spans="1:1" x14ac:dyDescent="0.2">
      <c r="A1171" s="20" t="s">
        <v>429</v>
      </c>
    </row>
    <row r="1172" spans="1:1" x14ac:dyDescent="0.2">
      <c r="A1172" s="20" t="s">
        <v>2079</v>
      </c>
    </row>
    <row r="1173" spans="1:1" x14ac:dyDescent="0.2">
      <c r="A1173" s="20" t="s">
        <v>2222</v>
      </c>
    </row>
    <row r="1174" spans="1:1" x14ac:dyDescent="0.2">
      <c r="A1174" s="20" t="s">
        <v>1942</v>
      </c>
    </row>
    <row r="1175" spans="1:1" x14ac:dyDescent="0.2">
      <c r="A1175" s="20" t="s">
        <v>653</v>
      </c>
    </row>
    <row r="1176" spans="1:1" x14ac:dyDescent="0.2">
      <c r="A1176" s="20" t="s">
        <v>432</v>
      </c>
    </row>
    <row r="1177" spans="1:1" x14ac:dyDescent="0.2">
      <c r="A1177" s="20" t="s">
        <v>2082</v>
      </c>
    </row>
    <row r="1178" spans="1:1" x14ac:dyDescent="0.2">
      <c r="A1178" s="20" t="s">
        <v>2225</v>
      </c>
    </row>
    <row r="1179" spans="1:1" x14ac:dyDescent="0.2">
      <c r="A1179" s="20" t="s">
        <v>1950</v>
      </c>
    </row>
    <row r="1180" spans="1:1" x14ac:dyDescent="0.2">
      <c r="A1180" s="20" t="s">
        <v>657</v>
      </c>
    </row>
    <row r="1181" spans="1:1" x14ac:dyDescent="0.2">
      <c r="A1181" s="20" t="s">
        <v>436</v>
      </c>
    </row>
    <row r="1182" spans="1:1" x14ac:dyDescent="0.2">
      <c r="A1182" s="20" t="s">
        <v>2086</v>
      </c>
    </row>
    <row r="1183" spans="1:1" x14ac:dyDescent="0.2">
      <c r="A1183" s="20" t="s">
        <v>2229</v>
      </c>
    </row>
    <row r="1184" spans="1:1" x14ac:dyDescent="0.2">
      <c r="A1184" s="20" t="s">
        <v>2720</v>
      </c>
    </row>
    <row r="1185" spans="1:1" x14ac:dyDescent="0.2">
      <c r="A1185" s="20" t="s">
        <v>2805</v>
      </c>
    </row>
    <row r="1186" spans="1:1" x14ac:dyDescent="0.2">
      <c r="A1186" s="20" t="s">
        <v>2860</v>
      </c>
    </row>
    <row r="1187" spans="1:1" x14ac:dyDescent="0.2">
      <c r="A1187" s="20" t="s">
        <v>2917</v>
      </c>
    </row>
    <row r="1188" spans="1:1" x14ac:dyDescent="0.2">
      <c r="A1188" s="20" t="s">
        <v>2974</v>
      </c>
    </row>
    <row r="1189" spans="1:1" x14ac:dyDescent="0.2">
      <c r="A1189" s="20" t="s">
        <v>2722</v>
      </c>
    </row>
    <row r="1190" spans="1:1" x14ac:dyDescent="0.2">
      <c r="A1190" s="20" t="s">
        <v>2806</v>
      </c>
    </row>
    <row r="1191" spans="1:1" x14ac:dyDescent="0.2">
      <c r="A1191" s="20" t="s">
        <v>2861</v>
      </c>
    </row>
    <row r="1192" spans="1:1" x14ac:dyDescent="0.2">
      <c r="A1192" s="20" t="s">
        <v>2918</v>
      </c>
    </row>
    <row r="1193" spans="1:1" x14ac:dyDescent="0.2">
      <c r="A1193" s="20" t="s">
        <v>2975</v>
      </c>
    </row>
    <row r="1194" spans="1:1" x14ac:dyDescent="0.2">
      <c r="A1194" s="20" t="s">
        <v>1940</v>
      </c>
    </row>
    <row r="1195" spans="1:1" x14ac:dyDescent="0.2">
      <c r="A1195" s="20" t="s">
        <v>652</v>
      </c>
    </row>
    <row r="1196" spans="1:1" x14ac:dyDescent="0.2">
      <c r="A1196" s="20" t="s">
        <v>431</v>
      </c>
    </row>
    <row r="1197" spans="1:1" x14ac:dyDescent="0.2">
      <c r="A1197" s="20" t="s">
        <v>2081</v>
      </c>
    </row>
    <row r="1198" spans="1:1" x14ac:dyDescent="0.2">
      <c r="A1198" s="20" t="s">
        <v>2224</v>
      </c>
    </row>
    <row r="1199" spans="1:1" x14ac:dyDescent="0.2">
      <c r="A1199" s="20" t="s">
        <v>1948</v>
      </c>
    </row>
    <row r="1200" spans="1:1" x14ac:dyDescent="0.2">
      <c r="A1200" s="20" t="s">
        <v>656</v>
      </c>
    </row>
    <row r="1201" spans="1:1" x14ac:dyDescent="0.2">
      <c r="A1201" s="20" t="s">
        <v>435</v>
      </c>
    </row>
    <row r="1202" spans="1:1" x14ac:dyDescent="0.2">
      <c r="A1202" s="20" t="s">
        <v>2085</v>
      </c>
    </row>
    <row r="1203" spans="1:1" x14ac:dyDescent="0.2">
      <c r="A1203" s="20" t="s">
        <v>2228</v>
      </c>
    </row>
    <row r="1204" spans="1:1" x14ac:dyDescent="0.2">
      <c r="A1204" s="20" t="s">
        <v>1938</v>
      </c>
    </row>
    <row r="1205" spans="1:1" x14ac:dyDescent="0.2">
      <c r="A1205" s="20" t="s">
        <v>651</v>
      </c>
    </row>
    <row r="1206" spans="1:1" x14ac:dyDescent="0.2">
      <c r="A1206" s="20" t="s">
        <v>430</v>
      </c>
    </row>
    <row r="1207" spans="1:1" x14ac:dyDescent="0.2">
      <c r="A1207" s="20" t="s">
        <v>2080</v>
      </c>
    </row>
    <row r="1208" spans="1:1" x14ac:dyDescent="0.2">
      <c r="A1208" s="20" t="s">
        <v>2223</v>
      </c>
    </row>
    <row r="1209" spans="1:1" x14ac:dyDescent="0.2">
      <c r="A1209" s="20" t="s">
        <v>1946</v>
      </c>
    </row>
    <row r="1210" spans="1:1" x14ac:dyDescent="0.2">
      <c r="A1210" s="20" t="s">
        <v>655</v>
      </c>
    </row>
    <row r="1211" spans="1:1" x14ac:dyDescent="0.2">
      <c r="A1211" s="20" t="s">
        <v>434</v>
      </c>
    </row>
    <row r="1212" spans="1:1" x14ac:dyDescent="0.2">
      <c r="A1212" s="20" t="s">
        <v>2084</v>
      </c>
    </row>
    <row r="1213" spans="1:1" x14ac:dyDescent="0.2">
      <c r="A1213" s="20" t="s">
        <v>2227</v>
      </c>
    </row>
    <row r="1214" spans="1:1" x14ac:dyDescent="0.2">
      <c r="A1214" s="20" t="s">
        <v>1944</v>
      </c>
    </row>
    <row r="1215" spans="1:1" x14ac:dyDescent="0.2">
      <c r="A1215" s="20" t="s">
        <v>654</v>
      </c>
    </row>
    <row r="1216" spans="1:1" x14ac:dyDescent="0.2">
      <c r="A1216" s="20" t="s">
        <v>433</v>
      </c>
    </row>
    <row r="1217" spans="1:1" x14ac:dyDescent="0.2">
      <c r="A1217" s="20" t="s">
        <v>2083</v>
      </c>
    </row>
    <row r="1218" spans="1:1" x14ac:dyDescent="0.2">
      <c r="A1218" s="20" t="s">
        <v>2226</v>
      </c>
    </row>
    <row r="1219" spans="1:1" x14ac:dyDescent="0.2">
      <c r="A1219" s="20" t="s">
        <v>39</v>
      </c>
    </row>
    <row r="1220" spans="1:1" x14ac:dyDescent="0.2">
      <c r="A1220" s="20" t="s">
        <v>609</v>
      </c>
    </row>
    <row r="1221" spans="1:1" x14ac:dyDescent="0.2">
      <c r="A1221" s="20" t="s">
        <v>388</v>
      </c>
    </row>
    <row r="1222" spans="1:1" x14ac:dyDescent="0.2">
      <c r="A1222" s="20" t="s">
        <v>2379</v>
      </c>
    </row>
    <row r="1223" spans="1:1" x14ac:dyDescent="0.2">
      <c r="A1223" s="20" t="s">
        <v>2180</v>
      </c>
    </row>
    <row r="1224" spans="1:1" x14ac:dyDescent="0.2">
      <c r="A1224" s="20" t="s">
        <v>45</v>
      </c>
    </row>
    <row r="1225" spans="1:1" x14ac:dyDescent="0.2">
      <c r="A1225" s="20" t="s">
        <v>613</v>
      </c>
    </row>
    <row r="1226" spans="1:1" x14ac:dyDescent="0.2">
      <c r="A1226" s="20" t="s">
        <v>392</v>
      </c>
    </row>
    <row r="1227" spans="1:1" x14ac:dyDescent="0.2">
      <c r="A1227" s="20" t="s">
        <v>2383</v>
      </c>
    </row>
    <row r="1228" spans="1:1" x14ac:dyDescent="0.2">
      <c r="A1228" s="20" t="s">
        <v>2184</v>
      </c>
    </row>
    <row r="1229" spans="1:1" x14ac:dyDescent="0.2">
      <c r="A1229" s="20" t="s">
        <v>2701</v>
      </c>
    </row>
    <row r="1230" spans="1:1" x14ac:dyDescent="0.2">
      <c r="A1230" s="20" t="s">
        <v>2793</v>
      </c>
    </row>
    <row r="1231" spans="1:1" x14ac:dyDescent="0.2">
      <c r="A1231" s="20" t="s">
        <v>2848</v>
      </c>
    </row>
    <row r="1232" spans="1:1" x14ac:dyDescent="0.2">
      <c r="A1232" s="20" t="s">
        <v>2905</v>
      </c>
    </row>
    <row r="1233" spans="1:1" x14ac:dyDescent="0.2">
      <c r="A1233" s="20" t="s">
        <v>2962</v>
      </c>
    </row>
    <row r="1234" spans="1:1" x14ac:dyDescent="0.2">
      <c r="A1234" s="20" t="s">
        <v>2703</v>
      </c>
    </row>
    <row r="1235" spans="1:1" x14ac:dyDescent="0.2">
      <c r="A1235" s="20" t="s">
        <v>2794</v>
      </c>
    </row>
    <row r="1236" spans="1:1" x14ac:dyDescent="0.2">
      <c r="A1236" s="20" t="s">
        <v>2849</v>
      </c>
    </row>
    <row r="1237" spans="1:1" x14ac:dyDescent="0.2">
      <c r="A1237" s="20" t="s">
        <v>2906</v>
      </c>
    </row>
    <row r="1238" spans="1:1" x14ac:dyDescent="0.2">
      <c r="A1238" s="20" t="s">
        <v>2963</v>
      </c>
    </row>
    <row r="1239" spans="1:1" x14ac:dyDescent="0.2">
      <c r="A1239" s="20" t="s">
        <v>38</v>
      </c>
    </row>
    <row r="1240" spans="1:1" x14ac:dyDescent="0.2">
      <c r="A1240" s="20" t="s">
        <v>608</v>
      </c>
    </row>
    <row r="1241" spans="1:1" x14ac:dyDescent="0.2">
      <c r="A1241" s="20" t="s">
        <v>387</v>
      </c>
    </row>
    <row r="1242" spans="1:1" x14ac:dyDescent="0.2">
      <c r="A1242" s="20" t="s">
        <v>2378</v>
      </c>
    </row>
    <row r="1243" spans="1:1" x14ac:dyDescent="0.2">
      <c r="A1243" s="20" t="s">
        <v>2179</v>
      </c>
    </row>
    <row r="1244" spans="1:1" x14ac:dyDescent="0.2">
      <c r="A1244" s="20" t="s">
        <v>44</v>
      </c>
    </row>
    <row r="1245" spans="1:1" x14ac:dyDescent="0.2">
      <c r="A1245" s="20" t="s">
        <v>612</v>
      </c>
    </row>
    <row r="1246" spans="1:1" x14ac:dyDescent="0.2">
      <c r="A1246" s="20" t="s">
        <v>391</v>
      </c>
    </row>
    <row r="1247" spans="1:1" x14ac:dyDescent="0.2">
      <c r="A1247" s="20" t="s">
        <v>2382</v>
      </c>
    </row>
    <row r="1248" spans="1:1" x14ac:dyDescent="0.2">
      <c r="A1248" s="20" t="s">
        <v>2183</v>
      </c>
    </row>
    <row r="1249" spans="1:1" x14ac:dyDescent="0.2">
      <c r="A1249" s="20" t="s">
        <v>36</v>
      </c>
    </row>
    <row r="1250" spans="1:1" x14ac:dyDescent="0.2">
      <c r="A1250" s="20" t="s">
        <v>607</v>
      </c>
    </row>
    <row r="1251" spans="1:1" x14ac:dyDescent="0.2">
      <c r="A1251" s="20" t="s">
        <v>386</v>
      </c>
    </row>
    <row r="1252" spans="1:1" x14ac:dyDescent="0.2">
      <c r="A1252" s="20" t="s">
        <v>2377</v>
      </c>
    </row>
    <row r="1253" spans="1:1" x14ac:dyDescent="0.2">
      <c r="A1253" s="20" t="s">
        <v>2178</v>
      </c>
    </row>
    <row r="1254" spans="1:1" x14ac:dyDescent="0.2">
      <c r="A1254" s="20" t="s">
        <v>42</v>
      </c>
    </row>
    <row r="1255" spans="1:1" x14ac:dyDescent="0.2">
      <c r="A1255" s="20" t="s">
        <v>611</v>
      </c>
    </row>
    <row r="1256" spans="1:1" x14ac:dyDescent="0.2">
      <c r="A1256" s="20" t="s">
        <v>390</v>
      </c>
    </row>
    <row r="1257" spans="1:1" x14ac:dyDescent="0.2">
      <c r="A1257" s="20" t="s">
        <v>2381</v>
      </c>
    </row>
    <row r="1258" spans="1:1" x14ac:dyDescent="0.2">
      <c r="A1258" s="20" t="s">
        <v>2182</v>
      </c>
    </row>
    <row r="1259" spans="1:1" x14ac:dyDescent="0.2">
      <c r="A1259" s="20" t="s">
        <v>41</v>
      </c>
    </row>
    <row r="1260" spans="1:1" x14ac:dyDescent="0.2">
      <c r="A1260" s="20" t="s">
        <v>610</v>
      </c>
    </row>
    <row r="1261" spans="1:1" x14ac:dyDescent="0.2">
      <c r="A1261" s="20" t="s">
        <v>389</v>
      </c>
    </row>
    <row r="1262" spans="1:1" x14ac:dyDescent="0.2">
      <c r="A1262" s="20" t="s">
        <v>2380</v>
      </c>
    </row>
    <row r="1263" spans="1:1" x14ac:dyDescent="0.2">
      <c r="A1263" s="20" t="s">
        <v>2181</v>
      </c>
    </row>
    <row r="1264" spans="1:1" x14ac:dyDescent="0.2">
      <c r="A1264" s="20" t="s">
        <v>56</v>
      </c>
    </row>
    <row r="1265" spans="1:1" x14ac:dyDescent="0.2">
      <c r="A1265" s="20" t="s">
        <v>622</v>
      </c>
    </row>
    <row r="1266" spans="1:1" x14ac:dyDescent="0.2">
      <c r="A1266" s="20" t="s">
        <v>401</v>
      </c>
    </row>
    <row r="1267" spans="1:1" x14ac:dyDescent="0.2">
      <c r="A1267" s="20" t="s">
        <v>2392</v>
      </c>
    </row>
    <row r="1268" spans="1:1" x14ac:dyDescent="0.2">
      <c r="A1268" s="20" t="s">
        <v>2193</v>
      </c>
    </row>
    <row r="1269" spans="1:1" x14ac:dyDescent="0.2">
      <c r="A1269" s="20" t="s">
        <v>1968</v>
      </c>
    </row>
    <row r="1270" spans="1:1" x14ac:dyDescent="0.2">
      <c r="A1270" s="20" t="s">
        <v>666</v>
      </c>
    </row>
    <row r="1271" spans="1:1" x14ac:dyDescent="0.2">
      <c r="A1271" s="20" t="s">
        <v>445</v>
      </c>
    </row>
    <row r="1272" spans="1:1" x14ac:dyDescent="0.2">
      <c r="A1272" s="20" t="s">
        <v>2095</v>
      </c>
    </row>
    <row r="1273" spans="1:1" x14ac:dyDescent="0.2">
      <c r="A1273" s="20" t="s">
        <v>2238</v>
      </c>
    </row>
    <row r="1274" spans="1:1" x14ac:dyDescent="0.2">
      <c r="A1274" s="20" t="s">
        <v>1974</v>
      </c>
    </row>
    <row r="1275" spans="1:1" x14ac:dyDescent="0.2">
      <c r="A1275" s="20" t="s">
        <v>669</v>
      </c>
    </row>
    <row r="1276" spans="1:1" x14ac:dyDescent="0.2">
      <c r="A1276" s="20" t="s">
        <v>448</v>
      </c>
    </row>
    <row r="1277" spans="1:1" x14ac:dyDescent="0.2">
      <c r="A1277" s="20" t="s">
        <v>752</v>
      </c>
    </row>
    <row r="1278" spans="1:1" x14ac:dyDescent="0.2">
      <c r="A1278" s="20" t="s">
        <v>2241</v>
      </c>
    </row>
    <row r="1279" spans="1:1" x14ac:dyDescent="0.2">
      <c r="A1279" s="20" t="s">
        <v>1982</v>
      </c>
    </row>
    <row r="1280" spans="1:1" x14ac:dyDescent="0.2">
      <c r="A1280" s="20" t="s">
        <v>673</v>
      </c>
    </row>
    <row r="1281" spans="1:1" x14ac:dyDescent="0.2">
      <c r="A1281" s="20" t="s">
        <v>452</v>
      </c>
    </row>
    <row r="1282" spans="1:1" x14ac:dyDescent="0.2">
      <c r="A1282" s="20" t="s">
        <v>756</v>
      </c>
    </row>
    <row r="1283" spans="1:1" x14ac:dyDescent="0.2">
      <c r="A1283" s="20" t="s">
        <v>2245</v>
      </c>
    </row>
    <row r="1284" spans="1:1" x14ac:dyDescent="0.2">
      <c r="A1284" s="20" t="s">
        <v>2728</v>
      </c>
    </row>
    <row r="1285" spans="1:1" x14ac:dyDescent="0.2">
      <c r="A1285" s="20" t="s">
        <v>2809</v>
      </c>
    </row>
    <row r="1286" spans="1:1" x14ac:dyDescent="0.2">
      <c r="A1286" s="20" t="s">
        <v>2864</v>
      </c>
    </row>
    <row r="1287" spans="1:1" x14ac:dyDescent="0.2">
      <c r="A1287" s="20" t="s">
        <v>2921</v>
      </c>
    </row>
    <row r="1288" spans="1:1" x14ac:dyDescent="0.2">
      <c r="A1288" s="20" t="s">
        <v>2978</v>
      </c>
    </row>
    <row r="1289" spans="1:1" x14ac:dyDescent="0.2">
      <c r="A1289" s="20" t="s">
        <v>2730</v>
      </c>
    </row>
    <row r="1290" spans="1:1" x14ac:dyDescent="0.2">
      <c r="A1290" s="20" t="s">
        <v>2810</v>
      </c>
    </row>
    <row r="1291" spans="1:1" x14ac:dyDescent="0.2">
      <c r="A1291" s="20" t="s">
        <v>2865</v>
      </c>
    </row>
    <row r="1292" spans="1:1" x14ac:dyDescent="0.2">
      <c r="A1292" s="20" t="s">
        <v>2922</v>
      </c>
    </row>
    <row r="1293" spans="1:1" x14ac:dyDescent="0.2">
      <c r="A1293" s="20" t="s">
        <v>2979</v>
      </c>
    </row>
    <row r="1294" spans="1:1" x14ac:dyDescent="0.2">
      <c r="A1294" s="20" t="s">
        <v>1972</v>
      </c>
    </row>
    <row r="1295" spans="1:1" x14ac:dyDescent="0.2">
      <c r="A1295" s="20" t="s">
        <v>668</v>
      </c>
    </row>
    <row r="1296" spans="1:1" x14ac:dyDescent="0.2">
      <c r="A1296" s="20" t="s">
        <v>447</v>
      </c>
    </row>
    <row r="1297" spans="1:1" x14ac:dyDescent="0.2">
      <c r="A1297" s="20" t="s">
        <v>751</v>
      </c>
    </row>
    <row r="1298" spans="1:1" x14ac:dyDescent="0.2">
      <c r="A1298" s="20" t="s">
        <v>2240</v>
      </c>
    </row>
    <row r="1299" spans="1:1" x14ac:dyDescent="0.2">
      <c r="A1299" s="20" t="s">
        <v>1980</v>
      </c>
    </row>
    <row r="1300" spans="1:1" x14ac:dyDescent="0.2">
      <c r="A1300" s="20" t="s">
        <v>672</v>
      </c>
    </row>
    <row r="1301" spans="1:1" x14ac:dyDescent="0.2">
      <c r="A1301" s="20" t="s">
        <v>451</v>
      </c>
    </row>
    <row r="1302" spans="1:1" x14ac:dyDescent="0.2">
      <c r="A1302" s="20" t="s">
        <v>755</v>
      </c>
    </row>
    <row r="1303" spans="1:1" x14ac:dyDescent="0.2">
      <c r="A1303" s="20" t="s">
        <v>2244</v>
      </c>
    </row>
    <row r="1304" spans="1:1" x14ac:dyDescent="0.2">
      <c r="A1304" s="20" t="s">
        <v>1970</v>
      </c>
    </row>
    <row r="1305" spans="1:1" x14ac:dyDescent="0.2">
      <c r="A1305" s="20" t="s">
        <v>667</v>
      </c>
    </row>
    <row r="1306" spans="1:1" x14ac:dyDescent="0.2">
      <c r="A1306" s="20" t="s">
        <v>446</v>
      </c>
    </row>
    <row r="1307" spans="1:1" x14ac:dyDescent="0.2">
      <c r="A1307" s="20" t="s">
        <v>750</v>
      </c>
    </row>
    <row r="1308" spans="1:1" x14ac:dyDescent="0.2">
      <c r="A1308" s="20" t="s">
        <v>2239</v>
      </c>
    </row>
    <row r="1309" spans="1:1" x14ac:dyDescent="0.2">
      <c r="A1309" s="20" t="s">
        <v>1978</v>
      </c>
    </row>
    <row r="1310" spans="1:1" x14ac:dyDescent="0.2">
      <c r="A1310" s="20" t="s">
        <v>671</v>
      </c>
    </row>
    <row r="1311" spans="1:1" x14ac:dyDescent="0.2">
      <c r="A1311" s="20" t="s">
        <v>450</v>
      </c>
    </row>
    <row r="1312" spans="1:1" x14ac:dyDescent="0.2">
      <c r="A1312" s="20" t="s">
        <v>754</v>
      </c>
    </row>
    <row r="1313" spans="1:1" x14ac:dyDescent="0.2">
      <c r="A1313" s="20" t="s">
        <v>2243</v>
      </c>
    </row>
    <row r="1314" spans="1:1" x14ac:dyDescent="0.2">
      <c r="A1314" s="20" t="s">
        <v>1976</v>
      </c>
    </row>
    <row r="1315" spans="1:1" x14ac:dyDescent="0.2">
      <c r="A1315" s="20" t="s">
        <v>670</v>
      </c>
    </row>
    <row r="1316" spans="1:1" x14ac:dyDescent="0.2">
      <c r="A1316" s="20" t="s">
        <v>449</v>
      </c>
    </row>
    <row r="1317" spans="1:1" x14ac:dyDescent="0.2">
      <c r="A1317" s="20" t="s">
        <v>753</v>
      </c>
    </row>
    <row r="1318" spans="1:1" x14ac:dyDescent="0.2">
      <c r="A1318" s="20" t="s">
        <v>2242</v>
      </c>
    </row>
    <row r="1319" spans="1:1" x14ac:dyDescent="0.2">
      <c r="A1319" s="20" t="s">
        <v>60</v>
      </c>
    </row>
    <row r="1320" spans="1:1" x14ac:dyDescent="0.2">
      <c r="A1320" s="20" t="s">
        <v>625</v>
      </c>
    </row>
    <row r="1321" spans="1:1" x14ac:dyDescent="0.2">
      <c r="A1321" s="20" t="s">
        <v>404</v>
      </c>
    </row>
    <row r="1322" spans="1:1" x14ac:dyDescent="0.2">
      <c r="A1322" s="20" t="s">
        <v>2395</v>
      </c>
    </row>
    <row r="1323" spans="1:1" x14ac:dyDescent="0.2">
      <c r="A1323" s="20" t="s">
        <v>2196</v>
      </c>
    </row>
    <row r="1324" spans="1:1" x14ac:dyDescent="0.2">
      <c r="A1324" s="20" t="s">
        <v>65</v>
      </c>
    </row>
    <row r="1325" spans="1:1" x14ac:dyDescent="0.2">
      <c r="A1325" s="20" t="s">
        <v>629</v>
      </c>
    </row>
    <row r="1326" spans="1:1" x14ac:dyDescent="0.2">
      <c r="A1326" s="20" t="s">
        <v>408</v>
      </c>
    </row>
    <row r="1327" spans="1:1" x14ac:dyDescent="0.2">
      <c r="A1327" s="20" t="s">
        <v>2399</v>
      </c>
    </row>
    <row r="1328" spans="1:1" x14ac:dyDescent="0.2">
      <c r="A1328" s="20" t="s">
        <v>2200</v>
      </c>
    </row>
    <row r="1329" spans="1:1" x14ac:dyDescent="0.2">
      <c r="A1329" s="20" t="s">
        <v>2706</v>
      </c>
    </row>
    <row r="1330" spans="1:1" x14ac:dyDescent="0.2">
      <c r="A1330" s="20" t="s">
        <v>2797</v>
      </c>
    </row>
    <row r="1331" spans="1:1" x14ac:dyDescent="0.2">
      <c r="A1331" s="20" t="s">
        <v>2852</v>
      </c>
    </row>
    <row r="1332" spans="1:1" x14ac:dyDescent="0.2">
      <c r="A1332" s="20" t="s">
        <v>2909</v>
      </c>
    </row>
    <row r="1333" spans="1:1" x14ac:dyDescent="0.2">
      <c r="A1333" s="20" t="s">
        <v>2966</v>
      </c>
    </row>
    <row r="1334" spans="1:1" x14ac:dyDescent="0.2">
      <c r="A1334" s="20" t="s">
        <v>2707</v>
      </c>
    </row>
    <row r="1335" spans="1:1" x14ac:dyDescent="0.2">
      <c r="A1335" s="20" t="s">
        <v>2798</v>
      </c>
    </row>
    <row r="1336" spans="1:1" x14ac:dyDescent="0.2">
      <c r="A1336" s="20" t="s">
        <v>2853</v>
      </c>
    </row>
    <row r="1337" spans="1:1" x14ac:dyDescent="0.2">
      <c r="A1337" s="20" t="s">
        <v>2910</v>
      </c>
    </row>
    <row r="1338" spans="1:1" x14ac:dyDescent="0.2">
      <c r="A1338" s="20" t="s">
        <v>2967</v>
      </c>
    </row>
    <row r="1339" spans="1:1" x14ac:dyDescent="0.2">
      <c r="A1339" s="20" t="s">
        <v>59</v>
      </c>
    </row>
    <row r="1340" spans="1:1" x14ac:dyDescent="0.2">
      <c r="A1340" s="20" t="s">
        <v>624</v>
      </c>
    </row>
    <row r="1341" spans="1:1" x14ac:dyDescent="0.2">
      <c r="A1341" s="20" t="s">
        <v>403</v>
      </c>
    </row>
    <row r="1342" spans="1:1" x14ac:dyDescent="0.2">
      <c r="A1342" s="20" t="s">
        <v>2394</v>
      </c>
    </row>
    <row r="1343" spans="1:1" x14ac:dyDescent="0.2">
      <c r="A1343" s="20" t="s">
        <v>2195</v>
      </c>
    </row>
    <row r="1344" spans="1:1" x14ac:dyDescent="0.2">
      <c r="A1344" s="20" t="s">
        <v>64</v>
      </c>
    </row>
    <row r="1345" spans="1:1" x14ac:dyDescent="0.2">
      <c r="A1345" s="20" t="s">
        <v>628</v>
      </c>
    </row>
    <row r="1346" spans="1:1" x14ac:dyDescent="0.2">
      <c r="A1346" s="20" t="s">
        <v>407</v>
      </c>
    </row>
    <row r="1347" spans="1:1" x14ac:dyDescent="0.2">
      <c r="A1347" s="20" t="s">
        <v>2398</v>
      </c>
    </row>
    <row r="1348" spans="1:1" x14ac:dyDescent="0.2">
      <c r="A1348" s="20" t="s">
        <v>2199</v>
      </c>
    </row>
    <row r="1349" spans="1:1" x14ac:dyDescent="0.2">
      <c r="A1349" s="20" t="s">
        <v>57</v>
      </c>
    </row>
    <row r="1350" spans="1:1" x14ac:dyDescent="0.2">
      <c r="A1350" s="20" t="s">
        <v>623</v>
      </c>
    </row>
    <row r="1351" spans="1:1" x14ac:dyDescent="0.2">
      <c r="A1351" s="20" t="s">
        <v>402</v>
      </c>
    </row>
    <row r="1352" spans="1:1" x14ac:dyDescent="0.2">
      <c r="A1352" s="20" t="s">
        <v>2393</v>
      </c>
    </row>
    <row r="1353" spans="1:1" x14ac:dyDescent="0.2">
      <c r="A1353" s="20" t="s">
        <v>2194</v>
      </c>
    </row>
    <row r="1354" spans="1:1" x14ac:dyDescent="0.2">
      <c r="A1354" s="20" t="s">
        <v>62</v>
      </c>
    </row>
    <row r="1355" spans="1:1" x14ac:dyDescent="0.2">
      <c r="A1355" s="20" t="s">
        <v>627</v>
      </c>
    </row>
    <row r="1356" spans="1:1" x14ac:dyDescent="0.2">
      <c r="A1356" s="20" t="s">
        <v>406</v>
      </c>
    </row>
    <row r="1357" spans="1:1" x14ac:dyDescent="0.2">
      <c r="A1357" s="20" t="s">
        <v>2397</v>
      </c>
    </row>
    <row r="1358" spans="1:1" x14ac:dyDescent="0.2">
      <c r="A1358" s="20" t="s">
        <v>2198</v>
      </c>
    </row>
    <row r="1359" spans="1:1" x14ac:dyDescent="0.2">
      <c r="A1359" s="20" t="s">
        <v>61</v>
      </c>
    </row>
    <row r="1360" spans="1:1" x14ac:dyDescent="0.2">
      <c r="A1360" s="20" t="s">
        <v>626</v>
      </c>
    </row>
    <row r="1361" spans="1:1" x14ac:dyDescent="0.2">
      <c r="A1361" s="20" t="s">
        <v>405</v>
      </c>
    </row>
    <row r="1362" spans="1:1" x14ac:dyDescent="0.2">
      <c r="A1362" s="20" t="s">
        <v>2396</v>
      </c>
    </row>
    <row r="1363" spans="1:1" x14ac:dyDescent="0.2">
      <c r="A1363" s="20" t="s">
        <v>2197</v>
      </c>
    </row>
    <row r="1364" spans="1:1" x14ac:dyDescent="0.2">
      <c r="A1364" s="20" t="s">
        <v>4</v>
      </c>
    </row>
    <row r="1365" spans="1:1" x14ac:dyDescent="0.2">
      <c r="A1365" s="20" t="s">
        <v>587</v>
      </c>
    </row>
    <row r="1366" spans="1:1" x14ac:dyDescent="0.2">
      <c r="A1366" s="20" t="s">
        <v>367</v>
      </c>
    </row>
    <row r="1367" spans="1:1" x14ac:dyDescent="0.2">
      <c r="A1367" s="20" t="s">
        <v>2358</v>
      </c>
    </row>
    <row r="1368" spans="1:1" x14ac:dyDescent="0.2">
      <c r="A1368" s="20" t="s">
        <v>2156</v>
      </c>
    </row>
    <row r="1369" spans="1:1" x14ac:dyDescent="0.2">
      <c r="A1369" s="20" t="s">
        <v>2497</v>
      </c>
    </row>
    <row r="1370" spans="1:1" x14ac:dyDescent="0.2">
      <c r="A1370" s="20" t="s">
        <v>2545</v>
      </c>
    </row>
    <row r="1371" spans="1:1" x14ac:dyDescent="0.2">
      <c r="A1371" s="20" t="s">
        <v>709</v>
      </c>
    </row>
    <row r="1372" spans="1:1" x14ac:dyDescent="0.2">
      <c r="A1372" s="20" t="s">
        <v>2327</v>
      </c>
    </row>
    <row r="1373" spans="1:1" x14ac:dyDescent="0.2">
      <c r="A1373" s="20" t="s">
        <v>978</v>
      </c>
    </row>
    <row r="1374" spans="1:1" x14ac:dyDescent="0.2">
      <c r="A1374" s="20" t="s">
        <v>2501</v>
      </c>
    </row>
    <row r="1375" spans="1:1" x14ac:dyDescent="0.2">
      <c r="A1375" s="20" t="s">
        <v>2547</v>
      </c>
    </row>
    <row r="1376" spans="1:1" x14ac:dyDescent="0.2">
      <c r="A1376" s="20" t="s">
        <v>711</v>
      </c>
    </row>
    <row r="1377" spans="1:1" x14ac:dyDescent="0.2">
      <c r="A1377" s="20" t="s">
        <v>2329</v>
      </c>
    </row>
    <row r="1378" spans="1:1" x14ac:dyDescent="0.2">
      <c r="A1378" s="20" t="s">
        <v>980</v>
      </c>
    </row>
    <row r="1379" spans="1:1" x14ac:dyDescent="0.2">
      <c r="A1379" s="20" t="s">
        <v>2508</v>
      </c>
    </row>
    <row r="1380" spans="1:1" x14ac:dyDescent="0.2">
      <c r="A1380" s="20" t="s">
        <v>2551</v>
      </c>
    </row>
    <row r="1381" spans="1:1" x14ac:dyDescent="0.2">
      <c r="A1381" s="20" t="s">
        <v>715</v>
      </c>
    </row>
    <row r="1382" spans="1:1" x14ac:dyDescent="0.2">
      <c r="A1382" s="20" t="s">
        <v>2333</v>
      </c>
    </row>
    <row r="1383" spans="1:1" x14ac:dyDescent="0.2">
      <c r="A1383" s="20" t="s">
        <v>984</v>
      </c>
    </row>
    <row r="1384" spans="1:1" x14ac:dyDescent="0.2">
      <c r="A1384" s="20" t="s">
        <v>1845</v>
      </c>
    </row>
    <row r="1385" spans="1:1" x14ac:dyDescent="0.2">
      <c r="A1385" s="20" t="s">
        <v>321</v>
      </c>
    </row>
    <row r="1386" spans="1:1" x14ac:dyDescent="0.2">
      <c r="A1386" s="20" t="s">
        <v>504</v>
      </c>
    </row>
    <row r="1387" spans="1:1" x14ac:dyDescent="0.2">
      <c r="A1387" s="20" t="s">
        <v>808</v>
      </c>
    </row>
    <row r="1388" spans="1:1" x14ac:dyDescent="0.2">
      <c r="A1388" s="20" t="s">
        <v>2297</v>
      </c>
    </row>
    <row r="1389" spans="1:1" x14ac:dyDescent="0.2">
      <c r="A1389" s="20" t="s">
        <v>1853</v>
      </c>
    </row>
    <row r="1390" spans="1:1" x14ac:dyDescent="0.2">
      <c r="A1390" s="20" t="s">
        <v>325</v>
      </c>
    </row>
    <row r="1391" spans="1:1" x14ac:dyDescent="0.2">
      <c r="A1391" s="20" t="s">
        <v>508</v>
      </c>
    </row>
    <row r="1392" spans="1:1" x14ac:dyDescent="0.2">
      <c r="A1392" s="20" t="s">
        <v>2112</v>
      </c>
    </row>
    <row r="1393" spans="1:1" x14ac:dyDescent="0.2">
      <c r="A1393" s="20" t="s">
        <v>2301</v>
      </c>
    </row>
    <row r="1394" spans="1:1" x14ac:dyDescent="0.2">
      <c r="A1394" s="20" t="s">
        <v>2753</v>
      </c>
    </row>
    <row r="1395" spans="1:1" x14ac:dyDescent="0.2">
      <c r="A1395" s="20" t="s">
        <v>2825</v>
      </c>
    </row>
    <row r="1396" spans="1:1" x14ac:dyDescent="0.2">
      <c r="A1396" s="20" t="s">
        <v>2880</v>
      </c>
    </row>
    <row r="1397" spans="1:1" x14ac:dyDescent="0.2">
      <c r="A1397" s="20" t="s">
        <v>2937</v>
      </c>
    </row>
    <row r="1398" spans="1:1" x14ac:dyDescent="0.2">
      <c r="A1398" s="20" t="s">
        <v>2994</v>
      </c>
    </row>
    <row r="1399" spans="1:1" x14ac:dyDescent="0.2">
      <c r="A1399" s="20" t="s">
        <v>2755</v>
      </c>
    </row>
    <row r="1400" spans="1:1" x14ac:dyDescent="0.2">
      <c r="A1400" s="20" t="s">
        <v>2826</v>
      </c>
    </row>
    <row r="1401" spans="1:1" x14ac:dyDescent="0.2">
      <c r="A1401" s="20" t="s">
        <v>2881</v>
      </c>
    </row>
    <row r="1402" spans="1:1" x14ac:dyDescent="0.2">
      <c r="A1402" s="20" t="s">
        <v>2938</v>
      </c>
    </row>
    <row r="1403" spans="1:1" x14ac:dyDescent="0.2">
      <c r="A1403" s="20" t="s">
        <v>2995</v>
      </c>
    </row>
    <row r="1404" spans="1:1" x14ac:dyDescent="0.2">
      <c r="A1404" s="20" t="s">
        <v>1843</v>
      </c>
    </row>
    <row r="1405" spans="1:1" x14ac:dyDescent="0.2">
      <c r="A1405" s="20" t="s">
        <v>320</v>
      </c>
    </row>
    <row r="1406" spans="1:1" x14ac:dyDescent="0.2">
      <c r="A1406" s="20" t="s">
        <v>503</v>
      </c>
    </row>
    <row r="1407" spans="1:1" x14ac:dyDescent="0.2">
      <c r="A1407" s="20" t="s">
        <v>807</v>
      </c>
    </row>
    <row r="1408" spans="1:1" x14ac:dyDescent="0.2">
      <c r="A1408" s="20" t="s">
        <v>2296</v>
      </c>
    </row>
    <row r="1409" spans="1:1" x14ac:dyDescent="0.2">
      <c r="A1409" s="20" t="s">
        <v>1851</v>
      </c>
    </row>
    <row r="1410" spans="1:1" x14ac:dyDescent="0.2">
      <c r="A1410" s="20" t="s">
        <v>324</v>
      </c>
    </row>
    <row r="1411" spans="1:1" x14ac:dyDescent="0.2">
      <c r="A1411" s="20" t="s">
        <v>507</v>
      </c>
    </row>
    <row r="1412" spans="1:1" x14ac:dyDescent="0.2">
      <c r="A1412" s="20" t="s">
        <v>811</v>
      </c>
    </row>
    <row r="1413" spans="1:1" x14ac:dyDescent="0.2">
      <c r="A1413" s="20" t="s">
        <v>2300</v>
      </c>
    </row>
    <row r="1414" spans="1:1" x14ac:dyDescent="0.2">
      <c r="A1414" s="20" t="s">
        <v>2510</v>
      </c>
    </row>
    <row r="1415" spans="1:1" x14ac:dyDescent="0.2">
      <c r="A1415" s="20" t="s">
        <v>2552</v>
      </c>
    </row>
    <row r="1416" spans="1:1" x14ac:dyDescent="0.2">
      <c r="A1416" s="20" t="s">
        <v>716</v>
      </c>
    </row>
    <row r="1417" spans="1:1" x14ac:dyDescent="0.2">
      <c r="A1417" s="20" t="s">
        <v>2334</v>
      </c>
    </row>
    <row r="1418" spans="1:1" x14ac:dyDescent="0.2">
      <c r="A1418" s="20" t="s">
        <v>985</v>
      </c>
    </row>
    <row r="1419" spans="1:1" x14ac:dyDescent="0.2">
      <c r="A1419" s="20" t="s">
        <v>1849</v>
      </c>
    </row>
    <row r="1420" spans="1:1" x14ac:dyDescent="0.2">
      <c r="A1420" s="20" t="s">
        <v>323</v>
      </c>
    </row>
    <row r="1421" spans="1:1" x14ac:dyDescent="0.2">
      <c r="A1421" s="20" t="s">
        <v>506</v>
      </c>
    </row>
    <row r="1422" spans="1:1" x14ac:dyDescent="0.2">
      <c r="A1422" s="20" t="s">
        <v>810</v>
      </c>
    </row>
    <row r="1423" spans="1:1" x14ac:dyDescent="0.2">
      <c r="A1423" s="20" t="s">
        <v>2299</v>
      </c>
    </row>
    <row r="1424" spans="1:1" x14ac:dyDescent="0.2">
      <c r="A1424" s="20" t="s">
        <v>1847</v>
      </c>
    </row>
    <row r="1425" spans="1:1" x14ac:dyDescent="0.2">
      <c r="A1425" s="20" t="s">
        <v>322</v>
      </c>
    </row>
    <row r="1426" spans="1:1" x14ac:dyDescent="0.2">
      <c r="A1426" s="20" t="s">
        <v>505</v>
      </c>
    </row>
    <row r="1427" spans="1:1" x14ac:dyDescent="0.2">
      <c r="A1427" s="20" t="s">
        <v>809</v>
      </c>
    </row>
    <row r="1428" spans="1:1" x14ac:dyDescent="0.2">
      <c r="A1428" s="20" t="s">
        <v>2298</v>
      </c>
    </row>
    <row r="1429" spans="1:1" x14ac:dyDescent="0.2">
      <c r="A1429" s="20" t="s">
        <v>1998</v>
      </c>
    </row>
    <row r="1430" spans="1:1" x14ac:dyDescent="0.2">
      <c r="A1430" s="20" t="s">
        <v>682</v>
      </c>
    </row>
    <row r="1431" spans="1:1" x14ac:dyDescent="0.2">
      <c r="A1431" s="20" t="s">
        <v>460</v>
      </c>
    </row>
    <row r="1432" spans="1:1" x14ac:dyDescent="0.2">
      <c r="A1432" s="20" t="s">
        <v>764</v>
      </c>
    </row>
    <row r="1433" spans="1:1" x14ac:dyDescent="0.2">
      <c r="A1433" s="20" t="s">
        <v>2253</v>
      </c>
    </row>
    <row r="1434" spans="1:1" x14ac:dyDescent="0.2">
      <c r="A1434" s="20" t="s">
        <v>2006</v>
      </c>
    </row>
    <row r="1435" spans="1:1" x14ac:dyDescent="0.2">
      <c r="A1435" s="20" t="s">
        <v>686</v>
      </c>
    </row>
    <row r="1436" spans="1:1" x14ac:dyDescent="0.2">
      <c r="A1436" s="20" t="s">
        <v>464</v>
      </c>
    </row>
    <row r="1437" spans="1:1" x14ac:dyDescent="0.2">
      <c r="A1437" s="20" t="s">
        <v>768</v>
      </c>
    </row>
    <row r="1438" spans="1:1" x14ac:dyDescent="0.2">
      <c r="A1438" s="20" t="s">
        <v>2257</v>
      </c>
    </row>
    <row r="1439" spans="1:1" x14ac:dyDescent="0.2">
      <c r="A1439" s="20" t="s">
        <v>2736</v>
      </c>
    </row>
    <row r="1440" spans="1:1" x14ac:dyDescent="0.2">
      <c r="A1440" s="20" t="s">
        <v>2813</v>
      </c>
    </row>
    <row r="1441" spans="1:1" x14ac:dyDescent="0.2">
      <c r="A1441" s="20" t="s">
        <v>2868</v>
      </c>
    </row>
    <row r="1442" spans="1:1" x14ac:dyDescent="0.2">
      <c r="A1442" s="20" t="s">
        <v>2925</v>
      </c>
    </row>
    <row r="1443" spans="1:1" x14ac:dyDescent="0.2">
      <c r="A1443" s="20" t="s">
        <v>2982</v>
      </c>
    </row>
    <row r="1444" spans="1:1" x14ac:dyDescent="0.2">
      <c r="A1444" s="20" t="s">
        <v>2738</v>
      </c>
    </row>
    <row r="1445" spans="1:1" x14ac:dyDescent="0.2">
      <c r="A1445" s="20" t="s">
        <v>2814</v>
      </c>
    </row>
    <row r="1446" spans="1:1" x14ac:dyDescent="0.2">
      <c r="A1446" s="20" t="s">
        <v>2869</v>
      </c>
    </row>
    <row r="1447" spans="1:1" x14ac:dyDescent="0.2">
      <c r="A1447" s="20" t="s">
        <v>2926</v>
      </c>
    </row>
    <row r="1448" spans="1:1" x14ac:dyDescent="0.2">
      <c r="A1448" s="20" t="s">
        <v>2983</v>
      </c>
    </row>
    <row r="1449" spans="1:1" x14ac:dyDescent="0.2">
      <c r="A1449" s="20" t="s">
        <v>1996</v>
      </c>
    </row>
    <row r="1450" spans="1:1" x14ac:dyDescent="0.2">
      <c r="A1450" s="20" t="s">
        <v>681</v>
      </c>
    </row>
    <row r="1451" spans="1:1" x14ac:dyDescent="0.2">
      <c r="A1451" s="20" t="s">
        <v>459</v>
      </c>
    </row>
    <row r="1452" spans="1:1" x14ac:dyDescent="0.2">
      <c r="A1452" s="20" t="s">
        <v>763</v>
      </c>
    </row>
    <row r="1453" spans="1:1" x14ac:dyDescent="0.2">
      <c r="A1453" s="20" t="s">
        <v>2252</v>
      </c>
    </row>
    <row r="1454" spans="1:1" x14ac:dyDescent="0.2">
      <c r="A1454" s="20" t="s">
        <v>2004</v>
      </c>
    </row>
    <row r="1455" spans="1:1" x14ac:dyDescent="0.2">
      <c r="A1455" s="20" t="s">
        <v>685</v>
      </c>
    </row>
    <row r="1456" spans="1:1" x14ac:dyDescent="0.2">
      <c r="A1456" s="20" t="s">
        <v>463</v>
      </c>
    </row>
    <row r="1457" spans="1:1" x14ac:dyDescent="0.2">
      <c r="A1457" s="20" t="s">
        <v>767</v>
      </c>
    </row>
    <row r="1458" spans="1:1" x14ac:dyDescent="0.2">
      <c r="A1458" s="20" t="s">
        <v>2256</v>
      </c>
    </row>
    <row r="1459" spans="1:1" x14ac:dyDescent="0.2">
      <c r="A1459" s="20" t="s">
        <v>2503</v>
      </c>
    </row>
    <row r="1460" spans="1:1" x14ac:dyDescent="0.2">
      <c r="A1460" s="20" t="s">
        <v>2548</v>
      </c>
    </row>
    <row r="1461" spans="1:1" x14ac:dyDescent="0.2">
      <c r="A1461" s="20" t="s">
        <v>712</v>
      </c>
    </row>
    <row r="1462" spans="1:1" x14ac:dyDescent="0.2">
      <c r="A1462" s="20" t="s">
        <v>2330</v>
      </c>
    </row>
    <row r="1463" spans="1:1" x14ac:dyDescent="0.2">
      <c r="A1463" s="20" t="s">
        <v>981</v>
      </c>
    </row>
    <row r="1464" spans="1:1" x14ac:dyDescent="0.2">
      <c r="A1464" s="20" t="s">
        <v>2002</v>
      </c>
    </row>
    <row r="1465" spans="1:1" x14ac:dyDescent="0.2">
      <c r="A1465" s="20" t="s">
        <v>684</v>
      </c>
    </row>
    <row r="1466" spans="1:1" x14ac:dyDescent="0.2">
      <c r="A1466" s="20" t="s">
        <v>462</v>
      </c>
    </row>
    <row r="1467" spans="1:1" x14ac:dyDescent="0.2">
      <c r="A1467" s="20" t="s">
        <v>766</v>
      </c>
    </row>
    <row r="1468" spans="1:1" x14ac:dyDescent="0.2">
      <c r="A1468" s="20" t="s">
        <v>2255</v>
      </c>
    </row>
    <row r="1469" spans="1:1" x14ac:dyDescent="0.2">
      <c r="A1469" s="20" t="s">
        <v>2000</v>
      </c>
    </row>
    <row r="1470" spans="1:1" x14ac:dyDescent="0.2">
      <c r="A1470" s="20" t="s">
        <v>683</v>
      </c>
    </row>
    <row r="1471" spans="1:1" x14ac:dyDescent="0.2">
      <c r="A1471" s="20" t="s">
        <v>461</v>
      </c>
    </row>
    <row r="1472" spans="1:1" x14ac:dyDescent="0.2">
      <c r="A1472" s="20" t="s">
        <v>765</v>
      </c>
    </row>
    <row r="1473" spans="1:1" x14ac:dyDescent="0.2">
      <c r="A1473" s="20" t="s">
        <v>2254</v>
      </c>
    </row>
    <row r="1474" spans="1:1" x14ac:dyDescent="0.2">
      <c r="A1474" s="20" t="s">
        <v>2505</v>
      </c>
    </row>
    <row r="1475" spans="1:1" x14ac:dyDescent="0.2">
      <c r="A1475" s="20" t="s">
        <v>2549</v>
      </c>
    </row>
    <row r="1476" spans="1:1" x14ac:dyDescent="0.2">
      <c r="A1476" s="20" t="s">
        <v>713</v>
      </c>
    </row>
    <row r="1477" spans="1:1" x14ac:dyDescent="0.2">
      <c r="A1477" s="20" t="s">
        <v>2331</v>
      </c>
    </row>
    <row r="1478" spans="1:1" x14ac:dyDescent="0.2">
      <c r="A1478" s="20" t="s">
        <v>982</v>
      </c>
    </row>
    <row r="1479" spans="1:1" x14ac:dyDescent="0.2">
      <c r="A1479" s="20" t="s">
        <v>1833</v>
      </c>
    </row>
    <row r="1480" spans="1:1" x14ac:dyDescent="0.2">
      <c r="A1480" s="20" t="s">
        <v>315</v>
      </c>
    </row>
    <row r="1481" spans="1:1" x14ac:dyDescent="0.2">
      <c r="A1481" s="20" t="s">
        <v>498</v>
      </c>
    </row>
    <row r="1482" spans="1:1" x14ac:dyDescent="0.2">
      <c r="A1482" s="20" t="s">
        <v>802</v>
      </c>
    </row>
    <row r="1483" spans="1:1" x14ac:dyDescent="0.2">
      <c r="A1483" s="20" t="s">
        <v>2291</v>
      </c>
    </row>
    <row r="1484" spans="1:1" x14ac:dyDescent="0.2">
      <c r="A1484" s="20" t="s">
        <v>1841</v>
      </c>
    </row>
    <row r="1485" spans="1:1" x14ac:dyDescent="0.2">
      <c r="A1485" s="20" t="s">
        <v>319</v>
      </c>
    </row>
    <row r="1486" spans="1:1" x14ac:dyDescent="0.2">
      <c r="A1486" s="20" t="s">
        <v>502</v>
      </c>
    </row>
    <row r="1487" spans="1:1" x14ac:dyDescent="0.2">
      <c r="A1487" s="20" t="s">
        <v>806</v>
      </c>
    </row>
    <row r="1488" spans="1:1" x14ac:dyDescent="0.2">
      <c r="A1488" s="20" t="s">
        <v>2295</v>
      </c>
    </row>
    <row r="1489" spans="1:1" x14ac:dyDescent="0.2">
      <c r="A1489" s="20" t="s">
        <v>2749</v>
      </c>
    </row>
    <row r="1490" spans="1:1" x14ac:dyDescent="0.2">
      <c r="A1490" s="20" t="s">
        <v>2823</v>
      </c>
    </row>
    <row r="1491" spans="1:1" x14ac:dyDescent="0.2">
      <c r="A1491" s="20" t="s">
        <v>2878</v>
      </c>
    </row>
    <row r="1492" spans="1:1" x14ac:dyDescent="0.2">
      <c r="A1492" s="20" t="s">
        <v>2935</v>
      </c>
    </row>
    <row r="1493" spans="1:1" x14ac:dyDescent="0.2">
      <c r="A1493" s="20" t="s">
        <v>2992</v>
      </c>
    </row>
    <row r="1494" spans="1:1" x14ac:dyDescent="0.2">
      <c r="A1494" s="20" t="s">
        <v>2751</v>
      </c>
    </row>
    <row r="1495" spans="1:1" x14ac:dyDescent="0.2">
      <c r="A1495" s="20" t="s">
        <v>2824</v>
      </c>
    </row>
    <row r="1496" spans="1:1" x14ac:dyDescent="0.2">
      <c r="A1496" s="20" t="s">
        <v>2879</v>
      </c>
    </row>
    <row r="1497" spans="1:1" x14ac:dyDescent="0.2">
      <c r="A1497" s="20" t="s">
        <v>2936</v>
      </c>
    </row>
    <row r="1498" spans="1:1" x14ac:dyDescent="0.2">
      <c r="A1498" s="20" t="s">
        <v>2993</v>
      </c>
    </row>
    <row r="1499" spans="1:1" x14ac:dyDescent="0.2">
      <c r="A1499" s="20" t="s">
        <v>1831</v>
      </c>
    </row>
    <row r="1500" spans="1:1" x14ac:dyDescent="0.2">
      <c r="A1500" s="20" t="s">
        <v>314</v>
      </c>
    </row>
    <row r="1501" spans="1:1" x14ac:dyDescent="0.2">
      <c r="A1501" s="20" t="s">
        <v>497</v>
      </c>
    </row>
    <row r="1502" spans="1:1" x14ac:dyDescent="0.2">
      <c r="A1502" s="20" t="s">
        <v>801</v>
      </c>
    </row>
    <row r="1503" spans="1:1" x14ac:dyDescent="0.2">
      <c r="A1503" s="20" t="s">
        <v>2290</v>
      </c>
    </row>
    <row r="1504" spans="1:1" x14ac:dyDescent="0.2">
      <c r="A1504" s="20" t="s">
        <v>1839</v>
      </c>
    </row>
    <row r="1505" spans="1:1" x14ac:dyDescent="0.2">
      <c r="A1505" s="20" t="s">
        <v>318</v>
      </c>
    </row>
    <row r="1506" spans="1:1" x14ac:dyDescent="0.2">
      <c r="A1506" s="20" t="s">
        <v>501</v>
      </c>
    </row>
    <row r="1507" spans="1:1" x14ac:dyDescent="0.2">
      <c r="A1507" s="20" t="s">
        <v>805</v>
      </c>
    </row>
    <row r="1508" spans="1:1" x14ac:dyDescent="0.2">
      <c r="A1508" s="20" t="s">
        <v>2294</v>
      </c>
    </row>
    <row r="1509" spans="1:1" x14ac:dyDescent="0.2">
      <c r="A1509" s="20" t="s">
        <v>2507</v>
      </c>
    </row>
    <row r="1510" spans="1:1" x14ac:dyDescent="0.2">
      <c r="A1510" s="20" t="s">
        <v>2550</v>
      </c>
    </row>
    <row r="1511" spans="1:1" x14ac:dyDescent="0.2">
      <c r="A1511" s="20" t="s">
        <v>714</v>
      </c>
    </row>
    <row r="1512" spans="1:1" x14ac:dyDescent="0.2">
      <c r="A1512" s="20" t="s">
        <v>2332</v>
      </c>
    </row>
    <row r="1513" spans="1:1" x14ac:dyDescent="0.2">
      <c r="A1513" s="20" t="s">
        <v>983</v>
      </c>
    </row>
    <row r="1514" spans="1:1" x14ac:dyDescent="0.2">
      <c r="A1514" s="20" t="s">
        <v>1837</v>
      </c>
    </row>
    <row r="1515" spans="1:1" x14ac:dyDescent="0.2">
      <c r="A1515" s="20" t="s">
        <v>317</v>
      </c>
    </row>
    <row r="1516" spans="1:1" x14ac:dyDescent="0.2">
      <c r="A1516" s="20" t="s">
        <v>500</v>
      </c>
    </row>
    <row r="1517" spans="1:1" x14ac:dyDescent="0.2">
      <c r="A1517" s="20" t="s">
        <v>804</v>
      </c>
    </row>
    <row r="1518" spans="1:1" x14ac:dyDescent="0.2">
      <c r="A1518" s="20" t="s">
        <v>2293</v>
      </c>
    </row>
    <row r="1519" spans="1:1" x14ac:dyDescent="0.2">
      <c r="A1519" s="20" t="s">
        <v>1835</v>
      </c>
    </row>
    <row r="1520" spans="1:1" x14ac:dyDescent="0.2">
      <c r="A1520" s="20" t="s">
        <v>316</v>
      </c>
    </row>
    <row r="1521" spans="1:1" x14ac:dyDescent="0.2">
      <c r="A1521" s="20" t="s">
        <v>499</v>
      </c>
    </row>
    <row r="1522" spans="1:1" x14ac:dyDescent="0.2">
      <c r="A1522" s="20" t="s">
        <v>803</v>
      </c>
    </row>
    <row r="1523" spans="1:1" x14ac:dyDescent="0.2">
      <c r="A1523" s="20" t="s">
        <v>2292</v>
      </c>
    </row>
    <row r="1524" spans="1:1" x14ac:dyDescent="0.2">
      <c r="A1524" s="20" t="s">
        <v>2008</v>
      </c>
    </row>
    <row r="1525" spans="1:1" x14ac:dyDescent="0.2">
      <c r="A1525" s="20" t="s">
        <v>687</v>
      </c>
    </row>
    <row r="1526" spans="1:1" x14ac:dyDescent="0.2">
      <c r="A1526" s="20" t="s">
        <v>465</v>
      </c>
    </row>
    <row r="1527" spans="1:1" x14ac:dyDescent="0.2">
      <c r="A1527" s="20" t="s">
        <v>769</v>
      </c>
    </row>
    <row r="1528" spans="1:1" x14ac:dyDescent="0.2">
      <c r="A1528" s="20" t="s">
        <v>2258</v>
      </c>
    </row>
    <row r="1529" spans="1:1" x14ac:dyDescent="0.2">
      <c r="A1529" s="20" t="s">
        <v>1855</v>
      </c>
    </row>
    <row r="1530" spans="1:1" x14ac:dyDescent="0.2">
      <c r="A1530" s="20" t="s">
        <v>326</v>
      </c>
    </row>
    <row r="1531" spans="1:1" x14ac:dyDescent="0.2">
      <c r="A1531" s="20" t="s">
        <v>509</v>
      </c>
    </row>
    <row r="1532" spans="1:1" x14ac:dyDescent="0.2">
      <c r="A1532" s="20" t="s">
        <v>2113</v>
      </c>
    </row>
    <row r="1533" spans="1:1" x14ac:dyDescent="0.2">
      <c r="A1533" s="20" t="s">
        <v>2302</v>
      </c>
    </row>
    <row r="1534" spans="1:1" x14ac:dyDescent="0.2">
      <c r="A1534" s="20" t="s">
        <v>1861</v>
      </c>
    </row>
    <row r="1535" spans="1:1" x14ac:dyDescent="0.2">
      <c r="A1535" s="20" t="s">
        <v>329</v>
      </c>
    </row>
    <row r="1536" spans="1:1" x14ac:dyDescent="0.2">
      <c r="A1536" s="20" t="s">
        <v>512</v>
      </c>
    </row>
    <row r="1537" spans="1:1" x14ac:dyDescent="0.2">
      <c r="A1537" s="20" t="s">
        <v>2116</v>
      </c>
    </row>
    <row r="1538" spans="1:1" x14ac:dyDescent="0.2">
      <c r="A1538" s="20" t="s">
        <v>2305</v>
      </c>
    </row>
    <row r="1539" spans="1:1" x14ac:dyDescent="0.2">
      <c r="A1539" s="20" t="s">
        <v>1869</v>
      </c>
    </row>
    <row r="1540" spans="1:1" x14ac:dyDescent="0.2">
      <c r="A1540" s="20" t="s">
        <v>333</v>
      </c>
    </row>
    <row r="1541" spans="1:1" x14ac:dyDescent="0.2">
      <c r="A1541" s="20" t="s">
        <v>516</v>
      </c>
    </row>
    <row r="1542" spans="1:1" x14ac:dyDescent="0.2">
      <c r="A1542" s="20" t="s">
        <v>2120</v>
      </c>
    </row>
    <row r="1543" spans="1:1" x14ac:dyDescent="0.2">
      <c r="A1543" s="20" t="s">
        <v>2309</v>
      </c>
    </row>
    <row r="1544" spans="1:1" x14ac:dyDescent="0.2">
      <c r="A1544" s="20" t="s">
        <v>2757</v>
      </c>
    </row>
    <row r="1545" spans="1:1" x14ac:dyDescent="0.2">
      <c r="A1545" s="20" t="s">
        <v>2827</v>
      </c>
    </row>
    <row r="1546" spans="1:1" x14ac:dyDescent="0.2">
      <c r="A1546" s="20" t="s">
        <v>2882</v>
      </c>
    </row>
    <row r="1547" spans="1:1" x14ac:dyDescent="0.2">
      <c r="A1547" s="20" t="s">
        <v>2939</v>
      </c>
    </row>
    <row r="1548" spans="1:1" x14ac:dyDescent="0.2">
      <c r="A1548" s="20" t="s">
        <v>2996</v>
      </c>
    </row>
    <row r="1549" spans="1:1" x14ac:dyDescent="0.2">
      <c r="A1549" s="20" t="s">
        <v>2759</v>
      </c>
    </row>
    <row r="1550" spans="1:1" x14ac:dyDescent="0.2">
      <c r="A1550" s="20" t="s">
        <v>2828</v>
      </c>
    </row>
    <row r="1551" spans="1:1" x14ac:dyDescent="0.2">
      <c r="A1551" s="20" t="s">
        <v>2883</v>
      </c>
    </row>
    <row r="1552" spans="1:1" x14ac:dyDescent="0.2">
      <c r="A1552" s="20" t="s">
        <v>2940</v>
      </c>
    </row>
    <row r="1553" spans="1:1" x14ac:dyDescent="0.2">
      <c r="A1553" s="20" t="s">
        <v>2997</v>
      </c>
    </row>
    <row r="1554" spans="1:1" x14ac:dyDescent="0.2">
      <c r="A1554" s="20" t="s">
        <v>1859</v>
      </c>
    </row>
    <row r="1555" spans="1:1" x14ac:dyDescent="0.2">
      <c r="A1555" s="20" t="s">
        <v>328</v>
      </c>
    </row>
    <row r="1556" spans="1:1" x14ac:dyDescent="0.2">
      <c r="A1556" s="20" t="s">
        <v>511</v>
      </c>
    </row>
    <row r="1557" spans="1:1" x14ac:dyDescent="0.2">
      <c r="A1557" s="20" t="s">
        <v>2115</v>
      </c>
    </row>
    <row r="1558" spans="1:1" x14ac:dyDescent="0.2">
      <c r="A1558" s="20" t="s">
        <v>2304</v>
      </c>
    </row>
    <row r="1559" spans="1:1" x14ac:dyDescent="0.2">
      <c r="A1559" s="20" t="s">
        <v>1867</v>
      </c>
    </row>
    <row r="1560" spans="1:1" x14ac:dyDescent="0.2">
      <c r="A1560" s="20" t="s">
        <v>332</v>
      </c>
    </row>
    <row r="1561" spans="1:1" x14ac:dyDescent="0.2">
      <c r="A1561" s="20" t="s">
        <v>515</v>
      </c>
    </row>
    <row r="1562" spans="1:1" x14ac:dyDescent="0.2">
      <c r="A1562" s="20" t="s">
        <v>2119</v>
      </c>
    </row>
    <row r="1563" spans="1:1" x14ac:dyDescent="0.2">
      <c r="A1563" s="20" t="s">
        <v>2308</v>
      </c>
    </row>
    <row r="1564" spans="1:1" x14ac:dyDescent="0.2">
      <c r="A1564" s="20" t="s">
        <v>1857</v>
      </c>
    </row>
    <row r="1565" spans="1:1" x14ac:dyDescent="0.2">
      <c r="A1565" s="20" t="s">
        <v>327</v>
      </c>
    </row>
    <row r="1566" spans="1:1" x14ac:dyDescent="0.2">
      <c r="A1566" s="20" t="s">
        <v>510</v>
      </c>
    </row>
    <row r="1567" spans="1:1" x14ac:dyDescent="0.2">
      <c r="A1567" s="20" t="s">
        <v>2114</v>
      </c>
    </row>
    <row r="1568" spans="1:1" x14ac:dyDescent="0.2">
      <c r="A1568" s="20" t="s">
        <v>2303</v>
      </c>
    </row>
    <row r="1569" spans="1:1" x14ac:dyDescent="0.2">
      <c r="A1569" s="20" t="s">
        <v>1865</v>
      </c>
    </row>
    <row r="1570" spans="1:1" x14ac:dyDescent="0.2">
      <c r="A1570" s="20" t="s">
        <v>331</v>
      </c>
    </row>
    <row r="1571" spans="1:1" x14ac:dyDescent="0.2">
      <c r="A1571" s="20" t="s">
        <v>514</v>
      </c>
    </row>
    <row r="1572" spans="1:1" x14ac:dyDescent="0.2">
      <c r="A1572" s="20" t="s">
        <v>2118</v>
      </c>
    </row>
    <row r="1573" spans="1:1" x14ac:dyDescent="0.2">
      <c r="A1573" s="20" t="s">
        <v>2307</v>
      </c>
    </row>
    <row r="1574" spans="1:1" x14ac:dyDescent="0.2">
      <c r="A1574" s="20" t="s">
        <v>1863</v>
      </c>
    </row>
    <row r="1575" spans="1:1" x14ac:dyDescent="0.2">
      <c r="A1575" s="20" t="s">
        <v>330</v>
      </c>
    </row>
    <row r="1576" spans="1:1" x14ac:dyDescent="0.2">
      <c r="A1576" s="20" t="s">
        <v>513</v>
      </c>
    </row>
    <row r="1577" spans="1:1" x14ac:dyDescent="0.2">
      <c r="A1577" s="20" t="s">
        <v>2117</v>
      </c>
    </row>
    <row r="1578" spans="1:1" x14ac:dyDescent="0.2">
      <c r="A1578" s="20" t="s">
        <v>2306</v>
      </c>
    </row>
    <row r="1579" spans="1:1" x14ac:dyDescent="0.2">
      <c r="A1579" s="20" t="s">
        <v>2012</v>
      </c>
    </row>
    <row r="1580" spans="1:1" x14ac:dyDescent="0.2">
      <c r="A1580" s="20" t="s">
        <v>690</v>
      </c>
    </row>
    <row r="1581" spans="1:1" x14ac:dyDescent="0.2">
      <c r="A1581" s="20" t="s">
        <v>468</v>
      </c>
    </row>
    <row r="1582" spans="1:1" x14ac:dyDescent="0.2">
      <c r="A1582" s="20" t="s">
        <v>772</v>
      </c>
    </row>
    <row r="1583" spans="1:1" x14ac:dyDescent="0.2">
      <c r="A1583" s="20" t="s">
        <v>2261</v>
      </c>
    </row>
    <row r="1584" spans="1:1" x14ac:dyDescent="0.2">
      <c r="A1584" s="20" t="s">
        <v>2017</v>
      </c>
    </row>
    <row r="1585" spans="1:1" x14ac:dyDescent="0.2">
      <c r="A1585" s="20" t="s">
        <v>289</v>
      </c>
    </row>
    <row r="1586" spans="1:1" x14ac:dyDescent="0.2">
      <c r="A1586" s="20" t="s">
        <v>472</v>
      </c>
    </row>
    <row r="1587" spans="1:1" x14ac:dyDescent="0.2">
      <c r="A1587" s="20" t="s">
        <v>776</v>
      </c>
    </row>
    <row r="1588" spans="1:1" x14ac:dyDescent="0.2">
      <c r="A1588" s="20" t="s">
        <v>2265</v>
      </c>
    </row>
    <row r="1589" spans="1:1" x14ac:dyDescent="0.2">
      <c r="A1589" s="20" t="s">
        <v>2740</v>
      </c>
    </row>
    <row r="1590" spans="1:1" x14ac:dyDescent="0.2">
      <c r="A1590" s="20" t="s">
        <v>2815</v>
      </c>
    </row>
    <row r="1591" spans="1:1" x14ac:dyDescent="0.2">
      <c r="A1591" s="20" t="s">
        <v>2870</v>
      </c>
    </row>
    <row r="1592" spans="1:1" x14ac:dyDescent="0.2">
      <c r="A1592" s="20" t="s">
        <v>2927</v>
      </c>
    </row>
    <row r="1593" spans="1:1" x14ac:dyDescent="0.2">
      <c r="A1593" s="20" t="s">
        <v>2984</v>
      </c>
    </row>
    <row r="1594" spans="1:1" x14ac:dyDescent="0.2">
      <c r="A1594" s="20" t="s">
        <v>2741</v>
      </c>
    </row>
    <row r="1595" spans="1:1" x14ac:dyDescent="0.2">
      <c r="A1595" s="20" t="s">
        <v>2816</v>
      </c>
    </row>
    <row r="1596" spans="1:1" x14ac:dyDescent="0.2">
      <c r="A1596" s="20" t="s">
        <v>2871</v>
      </c>
    </row>
    <row r="1597" spans="1:1" x14ac:dyDescent="0.2">
      <c r="A1597" s="20" t="s">
        <v>2928</v>
      </c>
    </row>
    <row r="1598" spans="1:1" x14ac:dyDescent="0.2">
      <c r="A1598" s="20" t="s">
        <v>2985</v>
      </c>
    </row>
    <row r="1599" spans="1:1" x14ac:dyDescent="0.2">
      <c r="A1599" s="20" t="s">
        <v>2011</v>
      </c>
    </row>
    <row r="1600" spans="1:1" x14ac:dyDescent="0.2">
      <c r="A1600" s="20" t="s">
        <v>689</v>
      </c>
    </row>
    <row r="1601" spans="1:1" x14ac:dyDescent="0.2">
      <c r="A1601" s="20" t="s">
        <v>467</v>
      </c>
    </row>
    <row r="1602" spans="1:1" x14ac:dyDescent="0.2">
      <c r="A1602" s="20" t="s">
        <v>771</v>
      </c>
    </row>
    <row r="1603" spans="1:1" x14ac:dyDescent="0.2">
      <c r="A1603" s="20" t="s">
        <v>2260</v>
      </c>
    </row>
    <row r="1604" spans="1:1" x14ac:dyDescent="0.2">
      <c r="A1604" s="20" t="s">
        <v>2016</v>
      </c>
    </row>
    <row r="1605" spans="1:1" x14ac:dyDescent="0.2">
      <c r="A1605" s="20" t="s">
        <v>288</v>
      </c>
    </row>
    <row r="1606" spans="1:1" x14ac:dyDescent="0.2">
      <c r="A1606" s="20" t="s">
        <v>471</v>
      </c>
    </row>
    <row r="1607" spans="1:1" x14ac:dyDescent="0.2">
      <c r="A1607" s="20" t="s">
        <v>775</v>
      </c>
    </row>
    <row r="1608" spans="1:1" x14ac:dyDescent="0.2">
      <c r="A1608" s="20" t="s">
        <v>2264</v>
      </c>
    </row>
    <row r="1609" spans="1:1" x14ac:dyDescent="0.2">
      <c r="A1609" s="20" t="s">
        <v>2009</v>
      </c>
    </row>
    <row r="1610" spans="1:1" x14ac:dyDescent="0.2">
      <c r="A1610" s="20" t="s">
        <v>688</v>
      </c>
    </row>
    <row r="1611" spans="1:1" x14ac:dyDescent="0.2">
      <c r="A1611" s="20" t="s">
        <v>466</v>
      </c>
    </row>
    <row r="1612" spans="1:1" x14ac:dyDescent="0.2">
      <c r="A1612" s="20" t="s">
        <v>770</v>
      </c>
    </row>
    <row r="1613" spans="1:1" x14ac:dyDescent="0.2">
      <c r="A1613" s="20" t="s">
        <v>2259</v>
      </c>
    </row>
    <row r="1614" spans="1:1" x14ac:dyDescent="0.2">
      <c r="A1614" s="20" t="s">
        <v>2014</v>
      </c>
    </row>
    <row r="1615" spans="1:1" x14ac:dyDescent="0.2">
      <c r="A1615" s="20" t="s">
        <v>692</v>
      </c>
    </row>
    <row r="1616" spans="1:1" x14ac:dyDescent="0.2">
      <c r="A1616" s="20" t="s">
        <v>470</v>
      </c>
    </row>
    <row r="1617" spans="1:1" x14ac:dyDescent="0.2">
      <c r="A1617" s="20" t="s">
        <v>774</v>
      </c>
    </row>
    <row r="1618" spans="1:1" x14ac:dyDescent="0.2">
      <c r="A1618" s="20" t="s">
        <v>2263</v>
      </c>
    </row>
    <row r="1619" spans="1:1" x14ac:dyDescent="0.2">
      <c r="A1619" s="20" t="s">
        <v>2013</v>
      </c>
    </row>
    <row r="1620" spans="1:1" x14ac:dyDescent="0.2">
      <c r="A1620" s="20" t="s">
        <v>691</v>
      </c>
    </row>
    <row r="1621" spans="1:1" x14ac:dyDescent="0.2">
      <c r="A1621" s="20" t="s">
        <v>469</v>
      </c>
    </row>
    <row r="1622" spans="1:1" x14ac:dyDescent="0.2">
      <c r="A1622" s="20" t="s">
        <v>773</v>
      </c>
    </row>
    <row r="1623" spans="1:1" x14ac:dyDescent="0.2">
      <c r="A1623" s="20" t="s">
        <v>2262</v>
      </c>
    </row>
    <row r="1624" spans="1:1" x14ac:dyDescent="0.2">
      <c r="A1624" s="20" t="s">
        <v>1986</v>
      </c>
    </row>
    <row r="1625" spans="1:1" x14ac:dyDescent="0.2">
      <c r="A1625" s="20" t="s">
        <v>675</v>
      </c>
    </row>
    <row r="1626" spans="1:1" x14ac:dyDescent="0.2">
      <c r="A1626" s="20" t="s">
        <v>454</v>
      </c>
    </row>
    <row r="1627" spans="1:1" x14ac:dyDescent="0.2">
      <c r="A1627" s="20" t="s">
        <v>758</v>
      </c>
    </row>
    <row r="1628" spans="1:1" x14ac:dyDescent="0.2">
      <c r="A1628" s="20" t="s">
        <v>2247</v>
      </c>
    </row>
    <row r="1629" spans="1:1" x14ac:dyDescent="0.2">
      <c r="A1629" s="20" t="s">
        <v>1994</v>
      </c>
    </row>
    <row r="1630" spans="1:1" x14ac:dyDescent="0.2">
      <c r="A1630" s="20" t="s">
        <v>679</v>
      </c>
    </row>
    <row r="1631" spans="1:1" x14ac:dyDescent="0.2">
      <c r="A1631" s="20" t="s">
        <v>458</v>
      </c>
    </row>
    <row r="1632" spans="1:1" x14ac:dyDescent="0.2">
      <c r="A1632" s="20" t="s">
        <v>762</v>
      </c>
    </row>
    <row r="1633" spans="1:1" x14ac:dyDescent="0.2">
      <c r="A1633" s="20" t="s">
        <v>2251</v>
      </c>
    </row>
    <row r="1634" spans="1:1" x14ac:dyDescent="0.2">
      <c r="A1634" s="20" t="s">
        <v>2732</v>
      </c>
    </row>
    <row r="1635" spans="1:1" x14ac:dyDescent="0.2">
      <c r="A1635" s="20" t="s">
        <v>2811</v>
      </c>
    </row>
    <row r="1636" spans="1:1" x14ac:dyDescent="0.2">
      <c r="A1636" s="20" t="s">
        <v>2866</v>
      </c>
    </row>
    <row r="1637" spans="1:1" x14ac:dyDescent="0.2">
      <c r="A1637" s="20" t="s">
        <v>2923</v>
      </c>
    </row>
    <row r="1638" spans="1:1" x14ac:dyDescent="0.2">
      <c r="A1638" s="20" t="s">
        <v>2980</v>
      </c>
    </row>
    <row r="1639" spans="1:1" x14ac:dyDescent="0.2">
      <c r="A1639" s="20" t="s">
        <v>2734</v>
      </c>
    </row>
    <row r="1640" spans="1:1" x14ac:dyDescent="0.2">
      <c r="A1640" s="20" t="s">
        <v>2812</v>
      </c>
    </row>
    <row r="1641" spans="1:1" x14ac:dyDescent="0.2">
      <c r="A1641" s="20" t="s">
        <v>2867</v>
      </c>
    </row>
    <row r="1642" spans="1:1" x14ac:dyDescent="0.2">
      <c r="A1642" s="20" t="s">
        <v>2924</v>
      </c>
    </row>
    <row r="1643" spans="1:1" x14ac:dyDescent="0.2">
      <c r="A1643" s="20" t="s">
        <v>2981</v>
      </c>
    </row>
    <row r="1644" spans="1:1" x14ac:dyDescent="0.2">
      <c r="A1644" s="20" t="s">
        <v>1984</v>
      </c>
    </row>
    <row r="1645" spans="1:1" x14ac:dyDescent="0.2">
      <c r="A1645" s="20" t="s">
        <v>674</v>
      </c>
    </row>
    <row r="1646" spans="1:1" x14ac:dyDescent="0.2">
      <c r="A1646" s="20" t="s">
        <v>453</v>
      </c>
    </row>
    <row r="1647" spans="1:1" x14ac:dyDescent="0.2">
      <c r="A1647" s="20" t="s">
        <v>757</v>
      </c>
    </row>
    <row r="1648" spans="1:1" x14ac:dyDescent="0.2">
      <c r="A1648" s="20" t="s">
        <v>2246</v>
      </c>
    </row>
    <row r="1649" spans="1:1" x14ac:dyDescent="0.2">
      <c r="A1649" s="20" t="s">
        <v>1992</v>
      </c>
    </row>
    <row r="1650" spans="1:1" x14ac:dyDescent="0.2">
      <c r="A1650" s="20" t="s">
        <v>678</v>
      </c>
    </row>
    <row r="1651" spans="1:1" x14ac:dyDescent="0.2">
      <c r="A1651" s="20" t="s">
        <v>457</v>
      </c>
    </row>
    <row r="1652" spans="1:1" x14ac:dyDescent="0.2">
      <c r="A1652" s="20" t="s">
        <v>761</v>
      </c>
    </row>
    <row r="1653" spans="1:1" x14ac:dyDescent="0.2">
      <c r="A1653" s="20" t="s">
        <v>2250</v>
      </c>
    </row>
    <row r="1654" spans="1:1" x14ac:dyDescent="0.2">
      <c r="A1654" s="20" t="s">
        <v>2499</v>
      </c>
    </row>
    <row r="1655" spans="1:1" x14ac:dyDescent="0.2">
      <c r="A1655" s="20" t="s">
        <v>2546</v>
      </c>
    </row>
    <row r="1656" spans="1:1" x14ac:dyDescent="0.2">
      <c r="A1656" s="20" t="s">
        <v>710</v>
      </c>
    </row>
    <row r="1657" spans="1:1" x14ac:dyDescent="0.2">
      <c r="A1657" s="20" t="s">
        <v>2328</v>
      </c>
    </row>
    <row r="1658" spans="1:1" x14ac:dyDescent="0.2">
      <c r="A1658" s="20" t="s">
        <v>979</v>
      </c>
    </row>
    <row r="1659" spans="1:1" x14ac:dyDescent="0.2">
      <c r="A1659" s="20" t="s">
        <v>1990</v>
      </c>
    </row>
    <row r="1660" spans="1:1" x14ac:dyDescent="0.2">
      <c r="A1660" s="20" t="s">
        <v>677</v>
      </c>
    </row>
    <row r="1661" spans="1:1" x14ac:dyDescent="0.2">
      <c r="A1661" s="20" t="s">
        <v>456</v>
      </c>
    </row>
    <row r="1662" spans="1:1" x14ac:dyDescent="0.2">
      <c r="A1662" s="20" t="s">
        <v>760</v>
      </c>
    </row>
    <row r="1663" spans="1:1" x14ac:dyDescent="0.2">
      <c r="A1663" s="20" t="s">
        <v>2249</v>
      </c>
    </row>
    <row r="1664" spans="1:1" x14ac:dyDescent="0.2">
      <c r="A1664" s="20" t="s">
        <v>1810</v>
      </c>
    </row>
    <row r="1665" spans="1:1" x14ac:dyDescent="0.2">
      <c r="A1665" s="20" t="s">
        <v>298</v>
      </c>
    </row>
    <row r="1666" spans="1:1" x14ac:dyDescent="0.2">
      <c r="A1666" s="20" t="s">
        <v>481</v>
      </c>
    </row>
    <row r="1667" spans="1:1" x14ac:dyDescent="0.2">
      <c r="A1667" s="20" t="s">
        <v>785</v>
      </c>
    </row>
    <row r="1668" spans="1:1" x14ac:dyDescent="0.2">
      <c r="A1668" s="20" t="s">
        <v>2274</v>
      </c>
    </row>
    <row r="1669" spans="1:1" x14ac:dyDescent="0.2">
      <c r="A1669" s="20" t="s">
        <v>1887</v>
      </c>
    </row>
    <row r="1670" spans="1:1" x14ac:dyDescent="0.2">
      <c r="A1670" s="20" t="s">
        <v>342</v>
      </c>
    </row>
    <row r="1671" spans="1:1" x14ac:dyDescent="0.2">
      <c r="A1671" s="20" t="s">
        <v>525</v>
      </c>
    </row>
    <row r="1672" spans="1:1" x14ac:dyDescent="0.2">
      <c r="A1672" s="20" t="s">
        <v>2129</v>
      </c>
    </row>
    <row r="1673" spans="1:1" x14ac:dyDescent="0.2">
      <c r="A1673" s="20" t="s">
        <v>1194</v>
      </c>
    </row>
    <row r="1674" spans="1:1" x14ac:dyDescent="0.2">
      <c r="A1674" s="20" t="s">
        <v>1893</v>
      </c>
    </row>
    <row r="1675" spans="1:1" x14ac:dyDescent="0.2">
      <c r="A1675" s="20" t="s">
        <v>345</v>
      </c>
    </row>
    <row r="1676" spans="1:1" x14ac:dyDescent="0.2">
      <c r="A1676" s="20" t="s">
        <v>528</v>
      </c>
    </row>
    <row r="1677" spans="1:1" x14ac:dyDescent="0.2">
      <c r="A1677" s="20" t="s">
        <v>2132</v>
      </c>
    </row>
    <row r="1678" spans="1:1" x14ac:dyDescent="0.2">
      <c r="A1678" s="20" t="s">
        <v>1197</v>
      </c>
    </row>
    <row r="1679" spans="1:1" x14ac:dyDescent="0.2">
      <c r="A1679" s="20" t="s">
        <v>553</v>
      </c>
    </row>
    <row r="1680" spans="1:1" x14ac:dyDescent="0.2">
      <c r="A1680" s="20" t="s">
        <v>349</v>
      </c>
    </row>
    <row r="1681" spans="1:1" x14ac:dyDescent="0.2">
      <c r="A1681" s="20" t="s">
        <v>532</v>
      </c>
    </row>
    <row r="1682" spans="1:1" x14ac:dyDescent="0.2">
      <c r="A1682" s="20" t="s">
        <v>2136</v>
      </c>
    </row>
    <row r="1683" spans="1:1" x14ac:dyDescent="0.2">
      <c r="A1683" s="20" t="s">
        <v>1201</v>
      </c>
    </row>
    <row r="1684" spans="1:1" x14ac:dyDescent="0.2">
      <c r="A1684" s="20" t="s">
        <v>2765</v>
      </c>
    </row>
    <row r="1685" spans="1:1" x14ac:dyDescent="0.2">
      <c r="A1685" s="20" t="s">
        <v>2831</v>
      </c>
    </row>
    <row r="1686" spans="1:1" x14ac:dyDescent="0.2">
      <c r="A1686" s="20" t="s">
        <v>2886</v>
      </c>
    </row>
    <row r="1687" spans="1:1" x14ac:dyDescent="0.2">
      <c r="A1687" s="20" t="s">
        <v>2943</v>
      </c>
    </row>
    <row r="1688" spans="1:1" x14ac:dyDescent="0.2">
      <c r="A1688" s="20" t="s">
        <v>3000</v>
      </c>
    </row>
    <row r="1689" spans="1:1" x14ac:dyDescent="0.2">
      <c r="A1689" s="20" t="s">
        <v>2767</v>
      </c>
    </row>
    <row r="1690" spans="1:1" x14ac:dyDescent="0.2">
      <c r="A1690" s="20" t="s">
        <v>2832</v>
      </c>
    </row>
    <row r="1691" spans="1:1" x14ac:dyDescent="0.2">
      <c r="A1691" s="20" t="s">
        <v>2887</v>
      </c>
    </row>
    <row r="1692" spans="1:1" x14ac:dyDescent="0.2">
      <c r="A1692" s="20" t="s">
        <v>2944</v>
      </c>
    </row>
    <row r="1693" spans="1:1" x14ac:dyDescent="0.2">
      <c r="A1693" s="20" t="s">
        <v>3001</v>
      </c>
    </row>
    <row r="1694" spans="1:1" x14ac:dyDescent="0.2">
      <c r="A1694" s="20" t="s">
        <v>1891</v>
      </c>
    </row>
    <row r="1695" spans="1:1" x14ac:dyDescent="0.2">
      <c r="A1695" s="20" t="s">
        <v>344</v>
      </c>
    </row>
    <row r="1696" spans="1:1" x14ac:dyDescent="0.2">
      <c r="A1696" s="20" t="s">
        <v>527</v>
      </c>
    </row>
    <row r="1697" spans="1:1" x14ac:dyDescent="0.2">
      <c r="A1697" s="20" t="s">
        <v>2131</v>
      </c>
    </row>
    <row r="1698" spans="1:1" x14ac:dyDescent="0.2">
      <c r="A1698" s="20" t="s">
        <v>1196</v>
      </c>
    </row>
    <row r="1699" spans="1:1" x14ac:dyDescent="0.2">
      <c r="A1699" s="20" t="s">
        <v>1899</v>
      </c>
    </row>
    <row r="1700" spans="1:1" x14ac:dyDescent="0.2">
      <c r="A1700" s="20" t="s">
        <v>348</v>
      </c>
    </row>
    <row r="1701" spans="1:1" x14ac:dyDescent="0.2">
      <c r="A1701" s="20" t="s">
        <v>531</v>
      </c>
    </row>
    <row r="1702" spans="1:1" x14ac:dyDescent="0.2">
      <c r="A1702" s="20" t="s">
        <v>2135</v>
      </c>
    </row>
    <row r="1703" spans="1:1" x14ac:dyDescent="0.2">
      <c r="A1703" s="20" t="s">
        <v>1200</v>
      </c>
    </row>
    <row r="1704" spans="1:1" x14ac:dyDescent="0.2">
      <c r="A1704" s="20" t="s">
        <v>1889</v>
      </c>
    </row>
    <row r="1705" spans="1:1" x14ac:dyDescent="0.2">
      <c r="A1705" s="20" t="s">
        <v>343</v>
      </c>
    </row>
    <row r="1706" spans="1:1" x14ac:dyDescent="0.2">
      <c r="A1706" s="20" t="s">
        <v>526</v>
      </c>
    </row>
    <row r="1707" spans="1:1" x14ac:dyDescent="0.2">
      <c r="A1707" s="20" t="s">
        <v>2130</v>
      </c>
    </row>
    <row r="1708" spans="1:1" x14ac:dyDescent="0.2">
      <c r="A1708" s="20" t="s">
        <v>1195</v>
      </c>
    </row>
    <row r="1709" spans="1:1" x14ac:dyDescent="0.2">
      <c r="A1709" s="20" t="s">
        <v>1897</v>
      </c>
    </row>
    <row r="1710" spans="1:1" x14ac:dyDescent="0.2">
      <c r="A1710" s="20" t="s">
        <v>347</v>
      </c>
    </row>
    <row r="1711" spans="1:1" x14ac:dyDescent="0.2">
      <c r="A1711" s="20" t="s">
        <v>530</v>
      </c>
    </row>
    <row r="1712" spans="1:1" x14ac:dyDescent="0.2">
      <c r="A1712" s="20" t="s">
        <v>2134</v>
      </c>
    </row>
    <row r="1713" spans="1:1" x14ac:dyDescent="0.2">
      <c r="A1713" s="20" t="s">
        <v>1199</v>
      </c>
    </row>
    <row r="1714" spans="1:1" x14ac:dyDescent="0.2">
      <c r="A1714" s="20" t="s">
        <v>1895</v>
      </c>
    </row>
    <row r="1715" spans="1:1" x14ac:dyDescent="0.2">
      <c r="A1715" s="20" t="s">
        <v>346</v>
      </c>
    </row>
    <row r="1716" spans="1:1" x14ac:dyDescent="0.2">
      <c r="A1716" s="20" t="s">
        <v>529</v>
      </c>
    </row>
    <row r="1717" spans="1:1" x14ac:dyDescent="0.2">
      <c r="A1717" s="20" t="s">
        <v>2133</v>
      </c>
    </row>
    <row r="1718" spans="1:1" x14ac:dyDescent="0.2">
      <c r="A1718" s="20" t="s">
        <v>1198</v>
      </c>
    </row>
    <row r="1719" spans="1:1" x14ac:dyDescent="0.2">
      <c r="A1719" s="20" t="s">
        <v>1814</v>
      </c>
    </row>
    <row r="1720" spans="1:1" x14ac:dyDescent="0.2">
      <c r="A1720" s="20" t="s">
        <v>301</v>
      </c>
    </row>
    <row r="1721" spans="1:1" x14ac:dyDescent="0.2">
      <c r="A1721" s="20" t="s">
        <v>484</v>
      </c>
    </row>
    <row r="1722" spans="1:1" x14ac:dyDescent="0.2">
      <c r="A1722" s="20" t="s">
        <v>788</v>
      </c>
    </row>
    <row r="1723" spans="1:1" x14ac:dyDescent="0.2">
      <c r="A1723" s="20" t="s">
        <v>2277</v>
      </c>
    </row>
    <row r="1724" spans="1:1" x14ac:dyDescent="0.2">
      <c r="A1724" s="20" t="s">
        <v>1819</v>
      </c>
    </row>
    <row r="1725" spans="1:1" x14ac:dyDescent="0.2">
      <c r="A1725" s="20" t="s">
        <v>305</v>
      </c>
    </row>
    <row r="1726" spans="1:1" x14ac:dyDescent="0.2">
      <c r="A1726" s="20" t="s">
        <v>488</v>
      </c>
    </row>
    <row r="1727" spans="1:1" x14ac:dyDescent="0.2">
      <c r="A1727" s="20" t="s">
        <v>792</v>
      </c>
    </row>
    <row r="1728" spans="1:1" x14ac:dyDescent="0.2">
      <c r="A1728" s="20" t="s">
        <v>2281</v>
      </c>
    </row>
    <row r="1729" spans="1:1" x14ac:dyDescent="0.2">
      <c r="A1729" s="20" t="s">
        <v>2745</v>
      </c>
    </row>
    <row r="1730" spans="1:1" x14ac:dyDescent="0.2">
      <c r="A1730" s="20" t="s">
        <v>2819</v>
      </c>
    </row>
    <row r="1731" spans="1:1" x14ac:dyDescent="0.2">
      <c r="A1731" s="20" t="s">
        <v>2874</v>
      </c>
    </row>
    <row r="1732" spans="1:1" x14ac:dyDescent="0.2">
      <c r="A1732" s="20" t="s">
        <v>2931</v>
      </c>
    </row>
    <row r="1733" spans="1:1" x14ac:dyDescent="0.2">
      <c r="A1733" s="20" t="s">
        <v>2988</v>
      </c>
    </row>
    <row r="1734" spans="1:1" x14ac:dyDescent="0.2">
      <c r="A1734" s="20" t="s">
        <v>2746</v>
      </c>
    </row>
    <row r="1735" spans="1:1" x14ac:dyDescent="0.2">
      <c r="A1735" s="20" t="s">
        <v>2820</v>
      </c>
    </row>
    <row r="1736" spans="1:1" x14ac:dyDescent="0.2">
      <c r="A1736" s="20" t="s">
        <v>2875</v>
      </c>
    </row>
    <row r="1737" spans="1:1" x14ac:dyDescent="0.2">
      <c r="A1737" s="20" t="s">
        <v>2932</v>
      </c>
    </row>
    <row r="1738" spans="1:1" x14ac:dyDescent="0.2">
      <c r="A1738" s="20" t="s">
        <v>2989</v>
      </c>
    </row>
    <row r="1739" spans="1:1" x14ac:dyDescent="0.2">
      <c r="A1739" s="20" t="s">
        <v>1813</v>
      </c>
    </row>
    <row r="1740" spans="1:1" x14ac:dyDescent="0.2">
      <c r="A1740" s="20" t="s">
        <v>300</v>
      </c>
    </row>
    <row r="1741" spans="1:1" x14ac:dyDescent="0.2">
      <c r="A1741" s="20" t="s">
        <v>483</v>
      </c>
    </row>
    <row r="1742" spans="1:1" x14ac:dyDescent="0.2">
      <c r="A1742" s="20" t="s">
        <v>787</v>
      </c>
    </row>
    <row r="1743" spans="1:1" x14ac:dyDescent="0.2">
      <c r="A1743" s="20" t="s">
        <v>2276</v>
      </c>
    </row>
    <row r="1744" spans="1:1" x14ac:dyDescent="0.2">
      <c r="A1744" s="20" t="s">
        <v>1818</v>
      </c>
    </row>
    <row r="1745" spans="1:1" x14ac:dyDescent="0.2">
      <c r="A1745" s="20" t="s">
        <v>304</v>
      </c>
    </row>
    <row r="1746" spans="1:1" x14ac:dyDescent="0.2">
      <c r="A1746" s="20" t="s">
        <v>487</v>
      </c>
    </row>
    <row r="1747" spans="1:1" x14ac:dyDescent="0.2">
      <c r="A1747" s="20" t="s">
        <v>791</v>
      </c>
    </row>
    <row r="1748" spans="1:1" x14ac:dyDescent="0.2">
      <c r="A1748" s="20" t="s">
        <v>2280</v>
      </c>
    </row>
    <row r="1749" spans="1:1" x14ac:dyDescent="0.2">
      <c r="A1749" s="20" t="s">
        <v>1811</v>
      </c>
    </row>
    <row r="1750" spans="1:1" x14ac:dyDescent="0.2">
      <c r="A1750" s="20" t="s">
        <v>299</v>
      </c>
    </row>
    <row r="1751" spans="1:1" x14ac:dyDescent="0.2">
      <c r="A1751" s="20" t="s">
        <v>482</v>
      </c>
    </row>
    <row r="1752" spans="1:1" x14ac:dyDescent="0.2">
      <c r="A1752" s="20" t="s">
        <v>786</v>
      </c>
    </row>
    <row r="1753" spans="1:1" x14ac:dyDescent="0.2">
      <c r="A1753" s="20" t="s">
        <v>2275</v>
      </c>
    </row>
    <row r="1754" spans="1:1" x14ac:dyDescent="0.2">
      <c r="A1754" s="20" t="s">
        <v>1816</v>
      </c>
    </row>
    <row r="1755" spans="1:1" x14ac:dyDescent="0.2">
      <c r="A1755" s="20" t="s">
        <v>303</v>
      </c>
    </row>
    <row r="1756" spans="1:1" x14ac:dyDescent="0.2">
      <c r="A1756" s="20" t="s">
        <v>486</v>
      </c>
    </row>
    <row r="1757" spans="1:1" x14ac:dyDescent="0.2">
      <c r="A1757" s="20" t="s">
        <v>790</v>
      </c>
    </row>
    <row r="1758" spans="1:1" x14ac:dyDescent="0.2">
      <c r="A1758" s="20" t="s">
        <v>2279</v>
      </c>
    </row>
    <row r="1759" spans="1:1" x14ac:dyDescent="0.2">
      <c r="A1759" s="20" t="s">
        <v>1815</v>
      </c>
    </row>
    <row r="1760" spans="1:1" x14ac:dyDescent="0.2">
      <c r="A1760" s="20" t="s">
        <v>302</v>
      </c>
    </row>
    <row r="1761" spans="1:1" x14ac:dyDescent="0.2">
      <c r="A1761" s="20" t="s">
        <v>485</v>
      </c>
    </row>
    <row r="1762" spans="1:1" x14ac:dyDescent="0.2">
      <c r="A1762" s="20" t="s">
        <v>789</v>
      </c>
    </row>
    <row r="1763" spans="1:1" x14ac:dyDescent="0.2">
      <c r="A1763" s="20" t="s">
        <v>2278</v>
      </c>
    </row>
    <row r="1764" spans="1:1" x14ac:dyDescent="0.2">
      <c r="A1764" s="20" t="s">
        <v>2018</v>
      </c>
    </row>
    <row r="1765" spans="1:1" x14ac:dyDescent="0.2">
      <c r="A1765" s="20" t="s">
        <v>290</v>
      </c>
    </row>
    <row r="1766" spans="1:1" x14ac:dyDescent="0.2">
      <c r="A1766" s="20" t="s">
        <v>473</v>
      </c>
    </row>
    <row r="1767" spans="1:1" x14ac:dyDescent="0.2">
      <c r="A1767" s="20" t="s">
        <v>777</v>
      </c>
    </row>
    <row r="1768" spans="1:1" x14ac:dyDescent="0.2">
      <c r="A1768" s="20" t="s">
        <v>2266</v>
      </c>
    </row>
    <row r="1769" spans="1:1" x14ac:dyDescent="0.2">
      <c r="A1769" s="20" t="s">
        <v>1871</v>
      </c>
    </row>
    <row r="1770" spans="1:1" x14ac:dyDescent="0.2">
      <c r="A1770" s="20" t="s">
        <v>334</v>
      </c>
    </row>
    <row r="1771" spans="1:1" x14ac:dyDescent="0.2">
      <c r="A1771" s="20" t="s">
        <v>517</v>
      </c>
    </row>
    <row r="1772" spans="1:1" x14ac:dyDescent="0.2">
      <c r="A1772" s="20" t="s">
        <v>2121</v>
      </c>
    </row>
    <row r="1773" spans="1:1" x14ac:dyDescent="0.2">
      <c r="A1773" s="20" t="s">
        <v>2310</v>
      </c>
    </row>
    <row r="1774" spans="1:1" x14ac:dyDescent="0.2">
      <c r="A1774" s="20" t="s">
        <v>1877</v>
      </c>
    </row>
    <row r="1775" spans="1:1" x14ac:dyDescent="0.2">
      <c r="A1775" s="20" t="s">
        <v>337</v>
      </c>
    </row>
    <row r="1776" spans="1:1" x14ac:dyDescent="0.2">
      <c r="A1776" s="20" t="s">
        <v>520</v>
      </c>
    </row>
    <row r="1777" spans="1:1" x14ac:dyDescent="0.2">
      <c r="A1777" s="20" t="s">
        <v>2124</v>
      </c>
    </row>
    <row r="1778" spans="1:1" x14ac:dyDescent="0.2">
      <c r="A1778" s="20" t="s">
        <v>2313</v>
      </c>
    </row>
    <row r="1779" spans="1:1" x14ac:dyDescent="0.2">
      <c r="A1779" s="20" t="s">
        <v>1885</v>
      </c>
    </row>
    <row r="1780" spans="1:1" x14ac:dyDescent="0.2">
      <c r="A1780" s="20" t="s">
        <v>341</v>
      </c>
    </row>
    <row r="1781" spans="1:1" x14ac:dyDescent="0.2">
      <c r="A1781" s="20" t="s">
        <v>524</v>
      </c>
    </row>
    <row r="1782" spans="1:1" x14ac:dyDescent="0.2">
      <c r="A1782" s="20" t="s">
        <v>2128</v>
      </c>
    </row>
    <row r="1783" spans="1:1" x14ac:dyDescent="0.2">
      <c r="A1783" s="20" t="s">
        <v>1193</v>
      </c>
    </row>
    <row r="1784" spans="1:1" x14ac:dyDescent="0.2">
      <c r="A1784" s="20" t="s">
        <v>2761</v>
      </c>
    </row>
    <row r="1785" spans="1:1" x14ac:dyDescent="0.2">
      <c r="A1785" s="20" t="s">
        <v>2829</v>
      </c>
    </row>
    <row r="1786" spans="1:1" x14ac:dyDescent="0.2">
      <c r="A1786" s="20" t="s">
        <v>2884</v>
      </c>
    </row>
    <row r="1787" spans="1:1" x14ac:dyDescent="0.2">
      <c r="A1787" s="20" t="s">
        <v>2941</v>
      </c>
    </row>
    <row r="1788" spans="1:1" x14ac:dyDescent="0.2">
      <c r="A1788" s="20" t="s">
        <v>2998</v>
      </c>
    </row>
    <row r="1789" spans="1:1" x14ac:dyDescent="0.2">
      <c r="A1789" s="20" t="s">
        <v>2763</v>
      </c>
    </row>
    <row r="1790" spans="1:1" x14ac:dyDescent="0.2">
      <c r="A1790" s="20" t="s">
        <v>2830</v>
      </c>
    </row>
    <row r="1791" spans="1:1" x14ac:dyDescent="0.2">
      <c r="A1791" s="20" t="s">
        <v>2885</v>
      </c>
    </row>
    <row r="1792" spans="1:1" x14ac:dyDescent="0.2">
      <c r="A1792" s="20" t="s">
        <v>2942</v>
      </c>
    </row>
    <row r="1793" spans="1:1" x14ac:dyDescent="0.2">
      <c r="A1793" s="20" t="s">
        <v>2999</v>
      </c>
    </row>
    <row r="1794" spans="1:1" x14ac:dyDescent="0.2">
      <c r="A1794" s="20" t="s">
        <v>1875</v>
      </c>
    </row>
    <row r="1795" spans="1:1" x14ac:dyDescent="0.2">
      <c r="A1795" s="20" t="s">
        <v>336</v>
      </c>
    </row>
    <row r="1796" spans="1:1" x14ac:dyDescent="0.2">
      <c r="A1796" s="20" t="s">
        <v>519</v>
      </c>
    </row>
    <row r="1797" spans="1:1" x14ac:dyDescent="0.2">
      <c r="A1797" s="20" t="s">
        <v>2123</v>
      </c>
    </row>
    <row r="1798" spans="1:1" x14ac:dyDescent="0.2">
      <c r="A1798" s="20" t="s">
        <v>2312</v>
      </c>
    </row>
    <row r="1799" spans="1:1" x14ac:dyDescent="0.2">
      <c r="A1799" s="20" t="s">
        <v>1883</v>
      </c>
    </row>
    <row r="1800" spans="1:1" x14ac:dyDescent="0.2">
      <c r="A1800" s="20" t="s">
        <v>340</v>
      </c>
    </row>
    <row r="1801" spans="1:1" x14ac:dyDescent="0.2">
      <c r="A1801" s="20" t="s">
        <v>523</v>
      </c>
    </row>
    <row r="1802" spans="1:1" x14ac:dyDescent="0.2">
      <c r="A1802" s="20" t="s">
        <v>2127</v>
      </c>
    </row>
    <row r="1803" spans="1:1" x14ac:dyDescent="0.2">
      <c r="A1803" s="20" t="s">
        <v>1192</v>
      </c>
    </row>
    <row r="1804" spans="1:1" x14ac:dyDescent="0.2">
      <c r="A1804" s="20" t="s">
        <v>1873</v>
      </c>
    </row>
    <row r="1805" spans="1:1" x14ac:dyDescent="0.2">
      <c r="A1805" s="20" t="s">
        <v>335</v>
      </c>
    </row>
    <row r="1806" spans="1:1" x14ac:dyDescent="0.2">
      <c r="A1806" s="20" t="s">
        <v>518</v>
      </c>
    </row>
    <row r="1807" spans="1:1" x14ac:dyDescent="0.2">
      <c r="A1807" s="20" t="s">
        <v>2122</v>
      </c>
    </row>
    <row r="1808" spans="1:1" x14ac:dyDescent="0.2">
      <c r="A1808" s="20" t="s">
        <v>2311</v>
      </c>
    </row>
    <row r="1809" spans="1:1" x14ac:dyDescent="0.2">
      <c r="A1809" s="20" t="s">
        <v>1881</v>
      </c>
    </row>
    <row r="1810" spans="1:1" x14ac:dyDescent="0.2">
      <c r="A1810" s="20" t="s">
        <v>339</v>
      </c>
    </row>
    <row r="1811" spans="1:1" x14ac:dyDescent="0.2">
      <c r="A1811" s="20" t="s">
        <v>522</v>
      </c>
    </row>
    <row r="1812" spans="1:1" x14ac:dyDescent="0.2">
      <c r="A1812" s="20" t="s">
        <v>2126</v>
      </c>
    </row>
    <row r="1813" spans="1:1" x14ac:dyDescent="0.2">
      <c r="A1813" s="20" t="s">
        <v>2315</v>
      </c>
    </row>
    <row r="1814" spans="1:1" x14ac:dyDescent="0.2">
      <c r="A1814" s="20" t="s">
        <v>1879</v>
      </c>
    </row>
    <row r="1815" spans="1:1" x14ac:dyDescent="0.2">
      <c r="A1815" s="20" t="s">
        <v>338</v>
      </c>
    </row>
    <row r="1816" spans="1:1" x14ac:dyDescent="0.2">
      <c r="A1816" s="20" t="s">
        <v>521</v>
      </c>
    </row>
    <row r="1817" spans="1:1" x14ac:dyDescent="0.2">
      <c r="A1817" s="20" t="s">
        <v>2125</v>
      </c>
    </row>
    <row r="1818" spans="1:1" x14ac:dyDescent="0.2">
      <c r="A1818" s="20" t="s">
        <v>2314</v>
      </c>
    </row>
    <row r="1819" spans="1:1" x14ac:dyDescent="0.2">
      <c r="A1819" s="20" t="s">
        <v>2022</v>
      </c>
    </row>
    <row r="1820" spans="1:1" x14ac:dyDescent="0.2">
      <c r="A1820" s="20" t="s">
        <v>293</v>
      </c>
    </row>
    <row r="1821" spans="1:1" x14ac:dyDescent="0.2">
      <c r="A1821" s="20" t="s">
        <v>476</v>
      </c>
    </row>
    <row r="1822" spans="1:1" x14ac:dyDescent="0.2">
      <c r="A1822" s="20" t="s">
        <v>780</v>
      </c>
    </row>
    <row r="1823" spans="1:1" x14ac:dyDescent="0.2">
      <c r="A1823" s="20" t="s">
        <v>2269</v>
      </c>
    </row>
    <row r="1824" spans="1:1" x14ac:dyDescent="0.2">
      <c r="A1824" s="20" t="s">
        <v>1809</v>
      </c>
    </row>
    <row r="1825" spans="1:1" x14ac:dyDescent="0.2">
      <c r="A1825" s="20" t="s">
        <v>297</v>
      </c>
    </row>
    <row r="1826" spans="1:1" x14ac:dyDescent="0.2">
      <c r="A1826" s="20" t="s">
        <v>480</v>
      </c>
    </row>
    <row r="1827" spans="1:1" x14ac:dyDescent="0.2">
      <c r="A1827" s="20" t="s">
        <v>784</v>
      </c>
    </row>
    <row r="1828" spans="1:1" x14ac:dyDescent="0.2">
      <c r="A1828" s="20" t="s">
        <v>2273</v>
      </c>
    </row>
    <row r="1829" spans="1:1" x14ac:dyDescent="0.2">
      <c r="A1829" s="20" t="s">
        <v>2742</v>
      </c>
    </row>
    <row r="1830" spans="1:1" x14ac:dyDescent="0.2">
      <c r="A1830" s="20" t="s">
        <v>2817</v>
      </c>
    </row>
    <row r="1831" spans="1:1" x14ac:dyDescent="0.2">
      <c r="A1831" s="20" t="s">
        <v>2872</v>
      </c>
    </row>
    <row r="1832" spans="1:1" x14ac:dyDescent="0.2">
      <c r="A1832" s="20" t="s">
        <v>2929</v>
      </c>
    </row>
    <row r="1833" spans="1:1" x14ac:dyDescent="0.2">
      <c r="A1833" s="20" t="s">
        <v>2986</v>
      </c>
    </row>
    <row r="1834" spans="1:1" x14ac:dyDescent="0.2">
      <c r="A1834" s="20" t="s">
        <v>2744</v>
      </c>
    </row>
    <row r="1835" spans="1:1" x14ac:dyDescent="0.2">
      <c r="A1835" s="20" t="s">
        <v>2818</v>
      </c>
    </row>
    <row r="1836" spans="1:1" x14ac:dyDescent="0.2">
      <c r="A1836" s="20" t="s">
        <v>2873</v>
      </c>
    </row>
    <row r="1837" spans="1:1" x14ac:dyDescent="0.2">
      <c r="A1837" s="20" t="s">
        <v>2930</v>
      </c>
    </row>
    <row r="1838" spans="1:1" x14ac:dyDescent="0.2">
      <c r="A1838" s="20" t="s">
        <v>2987</v>
      </c>
    </row>
    <row r="1839" spans="1:1" x14ac:dyDescent="0.2">
      <c r="A1839" s="20" t="s">
        <v>2021</v>
      </c>
    </row>
    <row r="1840" spans="1:1" x14ac:dyDescent="0.2">
      <c r="A1840" s="20" t="s">
        <v>292</v>
      </c>
    </row>
    <row r="1841" spans="1:1" x14ac:dyDescent="0.2">
      <c r="A1841" s="20" t="s">
        <v>475</v>
      </c>
    </row>
    <row r="1842" spans="1:1" x14ac:dyDescent="0.2">
      <c r="A1842" s="20" t="s">
        <v>779</v>
      </c>
    </row>
    <row r="1843" spans="1:1" x14ac:dyDescent="0.2">
      <c r="A1843" s="20" t="s">
        <v>2268</v>
      </c>
    </row>
    <row r="1844" spans="1:1" x14ac:dyDescent="0.2">
      <c r="A1844" s="20" t="s">
        <v>1808</v>
      </c>
    </row>
    <row r="1845" spans="1:1" x14ac:dyDescent="0.2">
      <c r="A1845" s="20" t="s">
        <v>296</v>
      </c>
    </row>
    <row r="1846" spans="1:1" x14ac:dyDescent="0.2">
      <c r="A1846" s="20" t="s">
        <v>479</v>
      </c>
    </row>
    <row r="1847" spans="1:1" x14ac:dyDescent="0.2">
      <c r="A1847" s="20" t="s">
        <v>783</v>
      </c>
    </row>
    <row r="1848" spans="1:1" x14ac:dyDescent="0.2">
      <c r="A1848" s="20" t="s">
        <v>2272</v>
      </c>
    </row>
    <row r="1849" spans="1:1" x14ac:dyDescent="0.2">
      <c r="A1849" s="20" t="s">
        <v>2019</v>
      </c>
    </row>
    <row r="1850" spans="1:1" x14ac:dyDescent="0.2">
      <c r="A1850" s="20" t="s">
        <v>291</v>
      </c>
    </row>
    <row r="1851" spans="1:1" x14ac:dyDescent="0.2">
      <c r="A1851" s="20" t="s">
        <v>474</v>
      </c>
    </row>
    <row r="1852" spans="1:1" x14ac:dyDescent="0.2">
      <c r="A1852" s="20" t="s">
        <v>778</v>
      </c>
    </row>
    <row r="1853" spans="1:1" x14ac:dyDescent="0.2">
      <c r="A1853" s="20" t="s">
        <v>2267</v>
      </c>
    </row>
    <row r="1854" spans="1:1" x14ac:dyDescent="0.2">
      <c r="A1854" s="20" t="s">
        <v>2025</v>
      </c>
    </row>
    <row r="1855" spans="1:1" x14ac:dyDescent="0.2">
      <c r="A1855" s="20" t="s">
        <v>295</v>
      </c>
    </row>
    <row r="1856" spans="1:1" x14ac:dyDescent="0.2">
      <c r="A1856" s="20" t="s">
        <v>478</v>
      </c>
    </row>
    <row r="1857" spans="1:1" x14ac:dyDescent="0.2">
      <c r="A1857" s="20" t="s">
        <v>782</v>
      </c>
    </row>
    <row r="1858" spans="1:1" x14ac:dyDescent="0.2">
      <c r="A1858" s="20" t="s">
        <v>2271</v>
      </c>
    </row>
    <row r="1859" spans="1:1" x14ac:dyDescent="0.2">
      <c r="A1859" s="20" t="s">
        <v>2024</v>
      </c>
    </row>
    <row r="1860" spans="1:1" x14ac:dyDescent="0.2">
      <c r="A1860" s="20" t="s">
        <v>294</v>
      </c>
    </row>
    <row r="1861" spans="1:1" x14ac:dyDescent="0.2">
      <c r="A1861" s="20" t="s">
        <v>477</v>
      </c>
    </row>
    <row r="1862" spans="1:1" x14ac:dyDescent="0.2">
      <c r="A1862" s="20" t="s">
        <v>781</v>
      </c>
    </row>
    <row r="1863" spans="1:1" x14ac:dyDescent="0.2">
      <c r="A1863" s="20" t="s">
        <v>2270</v>
      </c>
    </row>
    <row r="1864" spans="1:1" x14ac:dyDescent="0.2">
      <c r="A1864" s="20" t="s">
        <v>1820</v>
      </c>
    </row>
    <row r="1865" spans="1:1" x14ac:dyDescent="0.2">
      <c r="A1865" s="20" t="s">
        <v>306</v>
      </c>
    </row>
    <row r="1866" spans="1:1" x14ac:dyDescent="0.2">
      <c r="A1866" s="20" t="s">
        <v>489</v>
      </c>
    </row>
    <row r="1867" spans="1:1" x14ac:dyDescent="0.2">
      <c r="A1867" s="20" t="s">
        <v>793</v>
      </c>
    </row>
    <row r="1868" spans="1:1" x14ac:dyDescent="0.2">
      <c r="A1868" s="20" t="s">
        <v>2282</v>
      </c>
    </row>
    <row r="1869" spans="1:1" x14ac:dyDescent="0.2">
      <c r="A1869" s="20" t="s">
        <v>555</v>
      </c>
    </row>
    <row r="1870" spans="1:1" x14ac:dyDescent="0.2">
      <c r="A1870" s="20" t="s">
        <v>350</v>
      </c>
    </row>
    <row r="1871" spans="1:1" x14ac:dyDescent="0.2">
      <c r="A1871" s="20" t="s">
        <v>533</v>
      </c>
    </row>
    <row r="1872" spans="1:1" x14ac:dyDescent="0.2">
      <c r="A1872" s="20" t="s">
        <v>2137</v>
      </c>
    </row>
    <row r="1873" spans="1:1" x14ac:dyDescent="0.2">
      <c r="A1873" s="20" t="s">
        <v>1202</v>
      </c>
    </row>
    <row r="1874" spans="1:1" x14ac:dyDescent="0.2">
      <c r="A1874" s="20" t="s">
        <v>561</v>
      </c>
    </row>
    <row r="1875" spans="1:1" x14ac:dyDescent="0.2">
      <c r="A1875" s="20" t="s">
        <v>353</v>
      </c>
    </row>
    <row r="1876" spans="1:1" x14ac:dyDescent="0.2">
      <c r="A1876" s="20" t="s">
        <v>536</v>
      </c>
    </row>
    <row r="1877" spans="1:1" x14ac:dyDescent="0.2">
      <c r="A1877" s="20" t="s">
        <v>2140</v>
      </c>
    </row>
    <row r="1878" spans="1:1" x14ac:dyDescent="0.2">
      <c r="A1878" s="20" t="s">
        <v>1205</v>
      </c>
    </row>
    <row r="1879" spans="1:1" x14ac:dyDescent="0.2">
      <c r="A1879" s="20" t="s">
        <v>569</v>
      </c>
    </row>
    <row r="1880" spans="1:1" x14ac:dyDescent="0.2">
      <c r="A1880" s="20" t="s">
        <v>357</v>
      </c>
    </row>
    <row r="1881" spans="1:1" x14ac:dyDescent="0.2">
      <c r="A1881" s="20" t="s">
        <v>540</v>
      </c>
    </row>
    <row r="1882" spans="1:1" x14ac:dyDescent="0.2">
      <c r="A1882" s="20" t="s">
        <v>2144</v>
      </c>
    </row>
    <row r="1883" spans="1:1" x14ac:dyDescent="0.2">
      <c r="A1883" s="20" t="s">
        <v>1209</v>
      </c>
    </row>
    <row r="1884" spans="1:1" x14ac:dyDescent="0.2">
      <c r="A1884" s="20" t="s">
        <v>2769</v>
      </c>
    </row>
    <row r="1885" spans="1:1" x14ac:dyDescent="0.2">
      <c r="A1885" s="20" t="s">
        <v>2833</v>
      </c>
    </row>
    <row r="1886" spans="1:1" x14ac:dyDescent="0.2">
      <c r="A1886" s="20" t="s">
        <v>2888</v>
      </c>
    </row>
    <row r="1887" spans="1:1" x14ac:dyDescent="0.2">
      <c r="A1887" s="20" t="s">
        <v>2945</v>
      </c>
    </row>
    <row r="1888" spans="1:1" x14ac:dyDescent="0.2">
      <c r="A1888" s="20" t="s">
        <v>3002</v>
      </c>
    </row>
    <row r="1889" spans="1:1" x14ac:dyDescent="0.2">
      <c r="A1889" s="20" t="s">
        <v>2771</v>
      </c>
    </row>
    <row r="1890" spans="1:1" x14ac:dyDescent="0.2">
      <c r="A1890" s="20" t="s">
        <v>2834</v>
      </c>
    </row>
    <row r="1891" spans="1:1" x14ac:dyDescent="0.2">
      <c r="A1891" s="20" t="s">
        <v>2889</v>
      </c>
    </row>
    <row r="1892" spans="1:1" x14ac:dyDescent="0.2">
      <c r="A1892" s="20" t="s">
        <v>2946</v>
      </c>
    </row>
    <row r="1893" spans="1:1" x14ac:dyDescent="0.2">
      <c r="A1893" s="20" t="s">
        <v>3003</v>
      </c>
    </row>
    <row r="1894" spans="1:1" x14ac:dyDescent="0.2">
      <c r="A1894" s="20" t="s">
        <v>559</v>
      </c>
    </row>
    <row r="1895" spans="1:1" x14ac:dyDescent="0.2">
      <c r="A1895" s="20" t="s">
        <v>352</v>
      </c>
    </row>
    <row r="1896" spans="1:1" x14ac:dyDescent="0.2">
      <c r="A1896" s="20" t="s">
        <v>535</v>
      </c>
    </row>
    <row r="1897" spans="1:1" x14ac:dyDescent="0.2">
      <c r="A1897" s="20" t="s">
        <v>2139</v>
      </c>
    </row>
    <row r="1898" spans="1:1" x14ac:dyDescent="0.2">
      <c r="A1898" s="20" t="s">
        <v>1204</v>
      </c>
    </row>
    <row r="1899" spans="1:1" x14ac:dyDescent="0.2">
      <c r="A1899" s="20" t="s">
        <v>567</v>
      </c>
    </row>
    <row r="1900" spans="1:1" x14ac:dyDescent="0.2">
      <c r="A1900" s="20" t="s">
        <v>356</v>
      </c>
    </row>
    <row r="1901" spans="1:1" x14ac:dyDescent="0.2">
      <c r="A1901" s="20" t="s">
        <v>539</v>
      </c>
    </row>
    <row r="1902" spans="1:1" x14ac:dyDescent="0.2">
      <c r="A1902" s="20" t="s">
        <v>2143</v>
      </c>
    </row>
    <row r="1903" spans="1:1" x14ac:dyDescent="0.2">
      <c r="A1903" s="20" t="s">
        <v>1208</v>
      </c>
    </row>
    <row r="1904" spans="1:1" x14ac:dyDescent="0.2">
      <c r="A1904" s="20" t="s">
        <v>557</v>
      </c>
    </row>
    <row r="1905" spans="1:1" x14ac:dyDescent="0.2">
      <c r="A1905" s="20" t="s">
        <v>351</v>
      </c>
    </row>
    <row r="1906" spans="1:1" x14ac:dyDescent="0.2">
      <c r="A1906" s="20" t="s">
        <v>534</v>
      </c>
    </row>
    <row r="1907" spans="1:1" x14ac:dyDescent="0.2">
      <c r="A1907" s="20" t="s">
        <v>2138</v>
      </c>
    </row>
    <row r="1908" spans="1:1" x14ac:dyDescent="0.2">
      <c r="A1908" s="20" t="s">
        <v>1203</v>
      </c>
    </row>
    <row r="1909" spans="1:1" x14ac:dyDescent="0.2">
      <c r="A1909" s="20" t="s">
        <v>565</v>
      </c>
    </row>
    <row r="1910" spans="1:1" x14ac:dyDescent="0.2">
      <c r="A1910" s="20" t="s">
        <v>355</v>
      </c>
    </row>
    <row r="1911" spans="1:1" x14ac:dyDescent="0.2">
      <c r="A1911" s="20" t="s">
        <v>538</v>
      </c>
    </row>
    <row r="1912" spans="1:1" x14ac:dyDescent="0.2">
      <c r="A1912" s="20" t="s">
        <v>2142</v>
      </c>
    </row>
    <row r="1913" spans="1:1" x14ac:dyDescent="0.2">
      <c r="A1913" s="20" t="s">
        <v>1207</v>
      </c>
    </row>
    <row r="1914" spans="1:1" x14ac:dyDescent="0.2">
      <c r="A1914" s="20" t="s">
        <v>563</v>
      </c>
    </row>
    <row r="1915" spans="1:1" x14ac:dyDescent="0.2">
      <c r="A1915" s="20" t="s">
        <v>354</v>
      </c>
    </row>
    <row r="1916" spans="1:1" x14ac:dyDescent="0.2">
      <c r="A1916" s="20" t="s">
        <v>537</v>
      </c>
    </row>
    <row r="1917" spans="1:1" x14ac:dyDescent="0.2">
      <c r="A1917" s="20" t="s">
        <v>2141</v>
      </c>
    </row>
    <row r="1918" spans="1:1" x14ac:dyDescent="0.2">
      <c r="A1918" s="20" t="s">
        <v>1206</v>
      </c>
    </row>
    <row r="1919" spans="1:1" x14ac:dyDescent="0.2">
      <c r="A1919" s="20" t="s">
        <v>1824</v>
      </c>
    </row>
    <row r="1920" spans="1:1" x14ac:dyDescent="0.2">
      <c r="A1920" s="20" t="s">
        <v>309</v>
      </c>
    </row>
    <row r="1921" spans="1:1" x14ac:dyDescent="0.2">
      <c r="A1921" s="20" t="s">
        <v>492</v>
      </c>
    </row>
    <row r="1922" spans="1:1" x14ac:dyDescent="0.2">
      <c r="A1922" s="20" t="s">
        <v>796</v>
      </c>
    </row>
    <row r="1923" spans="1:1" x14ac:dyDescent="0.2">
      <c r="A1923" s="20" t="s">
        <v>2285</v>
      </c>
    </row>
    <row r="1924" spans="1:1" x14ac:dyDescent="0.2">
      <c r="A1924" s="20" t="s">
        <v>1829</v>
      </c>
    </row>
    <row r="1925" spans="1:1" x14ac:dyDescent="0.2">
      <c r="A1925" s="20" t="s">
        <v>313</v>
      </c>
    </row>
    <row r="1926" spans="1:1" x14ac:dyDescent="0.2">
      <c r="A1926" s="20" t="s">
        <v>496</v>
      </c>
    </row>
    <row r="1927" spans="1:1" x14ac:dyDescent="0.2">
      <c r="A1927" s="20" t="s">
        <v>800</v>
      </c>
    </row>
    <row r="1928" spans="1:1" x14ac:dyDescent="0.2">
      <c r="A1928" s="20" t="s">
        <v>2289</v>
      </c>
    </row>
    <row r="1929" spans="1:1" x14ac:dyDescent="0.2">
      <c r="A1929" s="20" t="s">
        <v>2747</v>
      </c>
    </row>
    <row r="1930" spans="1:1" x14ac:dyDescent="0.2">
      <c r="A1930" s="20" t="s">
        <v>2821</v>
      </c>
    </row>
    <row r="1931" spans="1:1" x14ac:dyDescent="0.2">
      <c r="A1931" s="20" t="s">
        <v>2876</v>
      </c>
    </row>
    <row r="1932" spans="1:1" x14ac:dyDescent="0.2">
      <c r="A1932" s="20" t="s">
        <v>2933</v>
      </c>
    </row>
    <row r="1933" spans="1:1" x14ac:dyDescent="0.2">
      <c r="A1933" s="20" t="s">
        <v>2990</v>
      </c>
    </row>
    <row r="1934" spans="1:1" x14ac:dyDescent="0.2">
      <c r="A1934" s="20" t="s">
        <v>2748</v>
      </c>
    </row>
    <row r="1935" spans="1:1" x14ac:dyDescent="0.2">
      <c r="A1935" s="20" t="s">
        <v>2822</v>
      </c>
    </row>
    <row r="1936" spans="1:1" x14ac:dyDescent="0.2">
      <c r="A1936" s="20" t="s">
        <v>2877</v>
      </c>
    </row>
    <row r="1937" spans="1:1" x14ac:dyDescent="0.2">
      <c r="A1937" s="20" t="s">
        <v>2934</v>
      </c>
    </row>
    <row r="1938" spans="1:1" x14ac:dyDescent="0.2">
      <c r="A1938" s="20" t="s">
        <v>2991</v>
      </c>
    </row>
    <row r="1939" spans="1:1" x14ac:dyDescent="0.2">
      <c r="A1939" s="20" t="s">
        <v>1823</v>
      </c>
    </row>
    <row r="1940" spans="1:1" x14ac:dyDescent="0.2">
      <c r="A1940" s="20" t="s">
        <v>308</v>
      </c>
    </row>
    <row r="1941" spans="1:1" x14ac:dyDescent="0.2">
      <c r="A1941" s="20" t="s">
        <v>491</v>
      </c>
    </row>
    <row r="1942" spans="1:1" x14ac:dyDescent="0.2">
      <c r="A1942" s="20" t="s">
        <v>795</v>
      </c>
    </row>
    <row r="1943" spans="1:1" x14ac:dyDescent="0.2">
      <c r="A1943" s="20" t="s">
        <v>2284</v>
      </c>
    </row>
    <row r="1944" spans="1:1" x14ac:dyDescent="0.2">
      <c r="A1944" s="20" t="s">
        <v>1828</v>
      </c>
    </row>
    <row r="1945" spans="1:1" x14ac:dyDescent="0.2">
      <c r="A1945" s="20" t="s">
        <v>312</v>
      </c>
    </row>
    <row r="1946" spans="1:1" x14ac:dyDescent="0.2">
      <c r="A1946" s="20" t="s">
        <v>495</v>
      </c>
    </row>
    <row r="1947" spans="1:1" x14ac:dyDescent="0.2">
      <c r="A1947" s="20" t="s">
        <v>799</v>
      </c>
    </row>
    <row r="1948" spans="1:1" x14ac:dyDescent="0.2">
      <c r="A1948" s="20" t="s">
        <v>2288</v>
      </c>
    </row>
    <row r="1949" spans="1:1" x14ac:dyDescent="0.2">
      <c r="A1949" s="20" t="s">
        <v>1821</v>
      </c>
    </row>
    <row r="1950" spans="1:1" x14ac:dyDescent="0.2">
      <c r="A1950" s="20" t="s">
        <v>307</v>
      </c>
    </row>
    <row r="1951" spans="1:1" x14ac:dyDescent="0.2">
      <c r="A1951" s="20" t="s">
        <v>490</v>
      </c>
    </row>
    <row r="1952" spans="1:1" x14ac:dyDescent="0.2">
      <c r="A1952" s="20" t="s">
        <v>794</v>
      </c>
    </row>
    <row r="1953" spans="1:1" x14ac:dyDescent="0.2">
      <c r="A1953" s="20" t="s">
        <v>2283</v>
      </c>
    </row>
    <row r="1954" spans="1:1" x14ac:dyDescent="0.2">
      <c r="A1954" s="20" t="s">
        <v>1826</v>
      </c>
    </row>
    <row r="1955" spans="1:1" x14ac:dyDescent="0.2">
      <c r="A1955" s="20" t="s">
        <v>311</v>
      </c>
    </row>
    <row r="1956" spans="1:1" x14ac:dyDescent="0.2">
      <c r="A1956" s="20" t="s">
        <v>494</v>
      </c>
    </row>
    <row r="1957" spans="1:1" x14ac:dyDescent="0.2">
      <c r="A1957" s="20" t="s">
        <v>798</v>
      </c>
    </row>
    <row r="1958" spans="1:1" x14ac:dyDescent="0.2">
      <c r="A1958" s="20" t="s">
        <v>2287</v>
      </c>
    </row>
    <row r="1959" spans="1:1" x14ac:dyDescent="0.2">
      <c r="A1959" s="20" t="s">
        <v>1825</v>
      </c>
    </row>
    <row r="1960" spans="1:1" x14ac:dyDescent="0.2">
      <c r="A1960" s="20" t="s">
        <v>310</v>
      </c>
    </row>
    <row r="1961" spans="1:1" x14ac:dyDescent="0.2">
      <c r="A1961" s="20" t="s">
        <v>493</v>
      </c>
    </row>
    <row r="1962" spans="1:1" x14ac:dyDescent="0.2">
      <c r="A1962" s="20" t="s">
        <v>797</v>
      </c>
    </row>
    <row r="1963" spans="1:1" x14ac:dyDescent="0.2">
      <c r="A1963" s="20" t="s">
        <v>2286</v>
      </c>
    </row>
    <row r="1964" spans="1:1" x14ac:dyDescent="0.2">
      <c r="A1964" s="20" t="s">
        <v>1988</v>
      </c>
    </row>
    <row r="1965" spans="1:1" x14ac:dyDescent="0.2">
      <c r="A1965" s="20" t="s">
        <v>676</v>
      </c>
    </row>
    <row r="1966" spans="1:1" x14ac:dyDescent="0.2">
      <c r="A1966" s="20" t="s">
        <v>455</v>
      </c>
    </row>
    <row r="1967" spans="1:1" x14ac:dyDescent="0.2">
      <c r="A1967" s="20" t="s">
        <v>759</v>
      </c>
    </row>
    <row r="1968" spans="1:1" x14ac:dyDescent="0.2">
      <c r="A1968" s="20" t="s">
        <v>2248</v>
      </c>
    </row>
    <row r="1969" spans="1:1" x14ac:dyDescent="0.2">
      <c r="A1969" s="20" t="s">
        <v>2512</v>
      </c>
    </row>
    <row r="1970" spans="1:1" x14ac:dyDescent="0.2">
      <c r="A1970" s="20" t="s">
        <v>2553</v>
      </c>
    </row>
    <row r="1971" spans="1:1" x14ac:dyDescent="0.2">
      <c r="A1971" s="20" t="s">
        <v>717</v>
      </c>
    </row>
    <row r="1972" spans="1:1" x14ac:dyDescent="0.2">
      <c r="A1972" s="20" t="s">
        <v>2335</v>
      </c>
    </row>
    <row r="1973" spans="1:1" x14ac:dyDescent="0.2">
      <c r="A1973" s="20" t="s">
        <v>986</v>
      </c>
    </row>
    <row r="1974" spans="1:1" x14ac:dyDescent="0.2">
      <c r="A1974" s="20" t="s">
        <v>2515</v>
      </c>
    </row>
    <row r="1975" spans="1:1" x14ac:dyDescent="0.2">
      <c r="A1975" s="20" t="s">
        <v>2555</v>
      </c>
    </row>
    <row r="1976" spans="1:1" x14ac:dyDescent="0.2">
      <c r="A1976" s="20" t="s">
        <v>719</v>
      </c>
    </row>
    <row r="1977" spans="1:1" x14ac:dyDescent="0.2">
      <c r="A1977" s="20" t="s">
        <v>2337</v>
      </c>
    </row>
    <row r="1978" spans="1:1" x14ac:dyDescent="0.2">
      <c r="A1978" s="20" t="s">
        <v>988</v>
      </c>
    </row>
    <row r="1979" spans="1:1" x14ac:dyDescent="0.2">
      <c r="A1979" s="20" t="s">
        <v>2525</v>
      </c>
    </row>
    <row r="1980" spans="1:1" x14ac:dyDescent="0.2">
      <c r="A1980" s="20" t="s">
        <v>2561</v>
      </c>
    </row>
    <row r="1981" spans="1:1" x14ac:dyDescent="0.2">
      <c r="A1981" s="20" t="s">
        <v>725</v>
      </c>
    </row>
    <row r="1982" spans="1:1" x14ac:dyDescent="0.2">
      <c r="A1982" s="20" t="s">
        <v>2343</v>
      </c>
    </row>
    <row r="1983" spans="1:1" x14ac:dyDescent="0.2">
      <c r="A1983" s="20" t="s">
        <v>994</v>
      </c>
    </row>
    <row r="1984" spans="1:1" x14ac:dyDescent="0.2">
      <c r="A1984" s="20" t="s">
        <v>578</v>
      </c>
    </row>
    <row r="1985" spans="1:1" x14ac:dyDescent="0.2">
      <c r="A1985" s="20" t="s">
        <v>362</v>
      </c>
    </row>
    <row r="1986" spans="1:1" x14ac:dyDescent="0.2">
      <c r="A1986" s="20" t="s">
        <v>545</v>
      </c>
    </row>
    <row r="1987" spans="1:1" x14ac:dyDescent="0.2">
      <c r="A1987" s="20" t="s">
        <v>2149</v>
      </c>
    </row>
    <row r="1988" spans="1:1" x14ac:dyDescent="0.2">
      <c r="A1988" s="20" t="s">
        <v>1214</v>
      </c>
    </row>
    <row r="1989" spans="1:1" x14ac:dyDescent="0.2">
      <c r="A1989" s="20" t="s">
        <v>2780</v>
      </c>
    </row>
    <row r="1990" spans="1:1" x14ac:dyDescent="0.2">
      <c r="A1990" s="20" t="s">
        <v>2839</v>
      </c>
    </row>
    <row r="1991" spans="1:1" x14ac:dyDescent="0.2">
      <c r="A1991" s="20" t="s">
        <v>2894</v>
      </c>
    </row>
    <row r="1992" spans="1:1" x14ac:dyDescent="0.2">
      <c r="A1992" s="20" t="s">
        <v>2951</v>
      </c>
    </row>
    <row r="1993" spans="1:1" x14ac:dyDescent="0.2">
      <c r="A1993" s="20" t="s">
        <v>3008</v>
      </c>
    </row>
    <row r="1994" spans="1:1" x14ac:dyDescent="0.2">
      <c r="A1994" s="20" t="s">
        <v>2527</v>
      </c>
    </row>
    <row r="1995" spans="1:1" x14ac:dyDescent="0.2">
      <c r="A1995" s="20" t="s">
        <v>2562</v>
      </c>
    </row>
    <row r="1996" spans="1:1" x14ac:dyDescent="0.2">
      <c r="A1996" s="20" t="s">
        <v>726</v>
      </c>
    </row>
    <row r="1997" spans="1:1" x14ac:dyDescent="0.2">
      <c r="A1997" s="20" t="s">
        <v>2344</v>
      </c>
    </row>
    <row r="1998" spans="1:1" x14ac:dyDescent="0.2">
      <c r="A1998" s="20" t="s">
        <v>995</v>
      </c>
    </row>
    <row r="1999" spans="1:1" x14ac:dyDescent="0.2">
      <c r="A1999" s="20" t="s">
        <v>572</v>
      </c>
    </row>
    <row r="2000" spans="1:1" x14ac:dyDescent="0.2">
      <c r="A2000" s="20" t="s">
        <v>359</v>
      </c>
    </row>
    <row r="2001" spans="1:1" x14ac:dyDescent="0.2">
      <c r="A2001" s="20" t="s">
        <v>542</v>
      </c>
    </row>
    <row r="2002" spans="1:1" x14ac:dyDescent="0.2">
      <c r="A2002" s="20" t="s">
        <v>2146</v>
      </c>
    </row>
    <row r="2003" spans="1:1" x14ac:dyDescent="0.2">
      <c r="A2003" s="20" t="s">
        <v>1211</v>
      </c>
    </row>
    <row r="2004" spans="1:1" x14ac:dyDescent="0.2">
      <c r="A2004" s="20" t="s">
        <v>2774</v>
      </c>
    </row>
    <row r="2005" spans="1:1" x14ac:dyDescent="0.2">
      <c r="A2005" s="20" t="s">
        <v>2836</v>
      </c>
    </row>
    <row r="2006" spans="1:1" x14ac:dyDescent="0.2">
      <c r="A2006" s="20" t="s">
        <v>2891</v>
      </c>
    </row>
    <row r="2007" spans="1:1" x14ac:dyDescent="0.2">
      <c r="A2007" s="20" t="s">
        <v>2948</v>
      </c>
    </row>
    <row r="2008" spans="1:1" x14ac:dyDescent="0.2">
      <c r="A2008" s="20" t="s">
        <v>3005</v>
      </c>
    </row>
    <row r="2009" spans="1:1" x14ac:dyDescent="0.2">
      <c r="A2009" s="20" t="s">
        <v>2516</v>
      </c>
    </row>
    <row r="2010" spans="1:1" x14ac:dyDescent="0.2">
      <c r="A2010" s="20" t="s">
        <v>2556</v>
      </c>
    </row>
    <row r="2011" spans="1:1" x14ac:dyDescent="0.2">
      <c r="A2011" s="20" t="s">
        <v>720</v>
      </c>
    </row>
    <row r="2012" spans="1:1" x14ac:dyDescent="0.2">
      <c r="A2012" s="20" t="s">
        <v>2338</v>
      </c>
    </row>
    <row r="2013" spans="1:1" x14ac:dyDescent="0.2">
      <c r="A2013" s="20" t="s">
        <v>989</v>
      </c>
    </row>
    <row r="2014" spans="1:1" x14ac:dyDescent="0.2">
      <c r="A2014" s="20" t="s">
        <v>2518</v>
      </c>
    </row>
    <row r="2015" spans="1:1" x14ac:dyDescent="0.2">
      <c r="A2015" s="20" t="s">
        <v>2557</v>
      </c>
    </row>
    <row r="2016" spans="1:1" x14ac:dyDescent="0.2">
      <c r="A2016" s="20" t="s">
        <v>721</v>
      </c>
    </row>
    <row r="2017" spans="1:1" x14ac:dyDescent="0.2">
      <c r="A2017" s="20" t="s">
        <v>2339</v>
      </c>
    </row>
    <row r="2018" spans="1:1" x14ac:dyDescent="0.2">
      <c r="A2018" s="20" t="s">
        <v>990</v>
      </c>
    </row>
    <row r="2019" spans="1:1" x14ac:dyDescent="0.2">
      <c r="A2019" s="20" t="s">
        <v>2529</v>
      </c>
    </row>
    <row r="2020" spans="1:1" x14ac:dyDescent="0.2">
      <c r="A2020" s="20" t="s">
        <v>697</v>
      </c>
    </row>
    <row r="2021" spans="1:1" x14ac:dyDescent="0.2">
      <c r="A2021" s="20" t="s">
        <v>727</v>
      </c>
    </row>
    <row r="2022" spans="1:1" x14ac:dyDescent="0.2">
      <c r="A2022" s="20" t="s">
        <v>2345</v>
      </c>
    </row>
    <row r="2023" spans="1:1" x14ac:dyDescent="0.2">
      <c r="A2023" s="20" t="s">
        <v>996</v>
      </c>
    </row>
    <row r="2024" spans="1:1" x14ac:dyDescent="0.2">
      <c r="A2024" s="20" t="s">
        <v>580</v>
      </c>
    </row>
    <row r="2025" spans="1:1" x14ac:dyDescent="0.2">
      <c r="A2025" s="20" t="s">
        <v>363</v>
      </c>
    </row>
    <row r="2026" spans="1:1" x14ac:dyDescent="0.2">
      <c r="A2026" s="20" t="s">
        <v>546</v>
      </c>
    </row>
    <row r="2027" spans="1:1" x14ac:dyDescent="0.2">
      <c r="A2027" s="20" t="s">
        <v>2150</v>
      </c>
    </row>
    <row r="2028" spans="1:1" x14ac:dyDescent="0.2">
      <c r="A2028" s="20" t="s">
        <v>1215</v>
      </c>
    </row>
    <row r="2029" spans="1:1" x14ac:dyDescent="0.2">
      <c r="A2029" s="20" t="s">
        <v>2782</v>
      </c>
    </row>
    <row r="2030" spans="1:1" x14ac:dyDescent="0.2">
      <c r="A2030" s="20" t="s">
        <v>2840</v>
      </c>
    </row>
    <row r="2031" spans="1:1" x14ac:dyDescent="0.2">
      <c r="A2031" s="20" t="s">
        <v>2895</v>
      </c>
    </row>
    <row r="2032" spans="1:1" x14ac:dyDescent="0.2">
      <c r="A2032" s="20" t="s">
        <v>2952</v>
      </c>
    </row>
    <row r="2033" spans="1:1" x14ac:dyDescent="0.2">
      <c r="A2033" s="20" t="s">
        <v>3009</v>
      </c>
    </row>
    <row r="2034" spans="1:1" x14ac:dyDescent="0.2">
      <c r="A2034" s="20" t="s">
        <v>2531</v>
      </c>
    </row>
    <row r="2035" spans="1:1" x14ac:dyDescent="0.2">
      <c r="A2035" s="20" t="s">
        <v>698</v>
      </c>
    </row>
    <row r="2036" spans="1:1" x14ac:dyDescent="0.2">
      <c r="A2036" s="20" t="s">
        <v>728</v>
      </c>
    </row>
    <row r="2037" spans="1:1" x14ac:dyDescent="0.2">
      <c r="A2037" s="20" t="s">
        <v>2346</v>
      </c>
    </row>
    <row r="2038" spans="1:1" x14ac:dyDescent="0.2">
      <c r="A2038" s="20" t="s">
        <v>997</v>
      </c>
    </row>
    <row r="2039" spans="1:1" x14ac:dyDescent="0.2">
      <c r="A2039" s="20" t="s">
        <v>574</v>
      </c>
    </row>
    <row r="2040" spans="1:1" x14ac:dyDescent="0.2">
      <c r="A2040" s="20" t="s">
        <v>360</v>
      </c>
    </row>
    <row r="2041" spans="1:1" x14ac:dyDescent="0.2">
      <c r="A2041" s="20" t="s">
        <v>543</v>
      </c>
    </row>
    <row r="2042" spans="1:1" x14ac:dyDescent="0.2">
      <c r="A2042" s="20" t="s">
        <v>2147</v>
      </c>
    </row>
    <row r="2043" spans="1:1" x14ac:dyDescent="0.2">
      <c r="A2043" s="20" t="s">
        <v>1212</v>
      </c>
    </row>
    <row r="2044" spans="1:1" x14ac:dyDescent="0.2">
      <c r="A2044" s="20" t="s">
        <v>2776</v>
      </c>
    </row>
    <row r="2045" spans="1:1" x14ac:dyDescent="0.2">
      <c r="A2045" s="20" t="s">
        <v>2837</v>
      </c>
    </row>
    <row r="2046" spans="1:1" x14ac:dyDescent="0.2">
      <c r="A2046" s="20" t="s">
        <v>2892</v>
      </c>
    </row>
    <row r="2047" spans="1:1" x14ac:dyDescent="0.2">
      <c r="A2047" s="20" t="s">
        <v>2949</v>
      </c>
    </row>
    <row r="2048" spans="1:1" x14ac:dyDescent="0.2">
      <c r="A2048" s="20" t="s">
        <v>3006</v>
      </c>
    </row>
    <row r="2049" spans="1:1" x14ac:dyDescent="0.2">
      <c r="A2049" s="20" t="s">
        <v>2519</v>
      </c>
    </row>
    <row r="2050" spans="1:1" x14ac:dyDescent="0.2">
      <c r="A2050" s="20" t="s">
        <v>2558</v>
      </c>
    </row>
    <row r="2051" spans="1:1" x14ac:dyDescent="0.2">
      <c r="A2051" s="20" t="s">
        <v>722</v>
      </c>
    </row>
    <row r="2052" spans="1:1" x14ac:dyDescent="0.2">
      <c r="A2052" s="20" t="s">
        <v>2340</v>
      </c>
    </row>
    <row r="2053" spans="1:1" x14ac:dyDescent="0.2">
      <c r="A2053" s="20" t="s">
        <v>991</v>
      </c>
    </row>
    <row r="2054" spans="1:1" x14ac:dyDescent="0.2">
      <c r="A2054" s="20" t="s">
        <v>2521</v>
      </c>
    </row>
    <row r="2055" spans="1:1" x14ac:dyDescent="0.2">
      <c r="A2055" s="20" t="s">
        <v>2559</v>
      </c>
    </row>
    <row r="2056" spans="1:1" x14ac:dyDescent="0.2">
      <c r="A2056" s="20" t="s">
        <v>723</v>
      </c>
    </row>
    <row r="2057" spans="1:1" x14ac:dyDescent="0.2">
      <c r="A2057" s="20" t="s">
        <v>2341</v>
      </c>
    </row>
    <row r="2058" spans="1:1" x14ac:dyDescent="0.2">
      <c r="A2058" s="20" t="s">
        <v>992</v>
      </c>
    </row>
    <row r="2059" spans="1:1" x14ac:dyDescent="0.2">
      <c r="A2059" s="20" t="s">
        <v>576</v>
      </c>
    </row>
    <row r="2060" spans="1:1" x14ac:dyDescent="0.2">
      <c r="A2060" s="20" t="s">
        <v>361</v>
      </c>
    </row>
    <row r="2061" spans="1:1" x14ac:dyDescent="0.2">
      <c r="A2061" s="20" t="s">
        <v>544</v>
      </c>
    </row>
    <row r="2062" spans="1:1" x14ac:dyDescent="0.2">
      <c r="A2062" s="20" t="s">
        <v>2148</v>
      </c>
    </row>
    <row r="2063" spans="1:1" x14ac:dyDescent="0.2">
      <c r="A2063" s="20" t="s">
        <v>1213</v>
      </c>
    </row>
    <row r="2064" spans="1:1" x14ac:dyDescent="0.2">
      <c r="A2064" s="20" t="s">
        <v>2778</v>
      </c>
    </row>
    <row r="2065" spans="1:1" x14ac:dyDescent="0.2">
      <c r="A2065" s="20" t="s">
        <v>2838</v>
      </c>
    </row>
    <row r="2066" spans="1:1" x14ac:dyDescent="0.2">
      <c r="A2066" s="20" t="s">
        <v>2893</v>
      </c>
    </row>
    <row r="2067" spans="1:1" x14ac:dyDescent="0.2">
      <c r="A2067" s="20" t="s">
        <v>2950</v>
      </c>
    </row>
    <row r="2068" spans="1:1" x14ac:dyDescent="0.2">
      <c r="A2068" s="20" t="s">
        <v>3007</v>
      </c>
    </row>
    <row r="2069" spans="1:1" x14ac:dyDescent="0.2">
      <c r="A2069" s="20" t="s">
        <v>2523</v>
      </c>
    </row>
    <row r="2070" spans="1:1" x14ac:dyDescent="0.2">
      <c r="A2070" s="20" t="s">
        <v>2560</v>
      </c>
    </row>
    <row r="2071" spans="1:1" x14ac:dyDescent="0.2">
      <c r="A2071" s="20" t="s">
        <v>724</v>
      </c>
    </row>
    <row r="2072" spans="1:1" x14ac:dyDescent="0.2">
      <c r="A2072" s="20" t="s">
        <v>2342</v>
      </c>
    </row>
    <row r="2073" spans="1:1" x14ac:dyDescent="0.2">
      <c r="A2073" s="20" t="s">
        <v>993</v>
      </c>
    </row>
    <row r="2074" spans="1:1" x14ac:dyDescent="0.2">
      <c r="A2074" s="20" t="s">
        <v>571</v>
      </c>
    </row>
    <row r="2075" spans="1:1" x14ac:dyDescent="0.2">
      <c r="A2075" s="20" t="s">
        <v>358</v>
      </c>
    </row>
    <row r="2076" spans="1:1" x14ac:dyDescent="0.2">
      <c r="A2076" s="20" t="s">
        <v>541</v>
      </c>
    </row>
    <row r="2077" spans="1:1" x14ac:dyDescent="0.2">
      <c r="A2077" s="20" t="s">
        <v>2145</v>
      </c>
    </row>
    <row r="2078" spans="1:1" x14ac:dyDescent="0.2">
      <c r="A2078" s="20" t="s">
        <v>1210</v>
      </c>
    </row>
    <row r="2079" spans="1:1" x14ac:dyDescent="0.2">
      <c r="A2079" s="20" t="s">
        <v>2773</v>
      </c>
    </row>
    <row r="2080" spans="1:1" x14ac:dyDescent="0.2">
      <c r="A2080" s="20" t="s">
        <v>2835</v>
      </c>
    </row>
    <row r="2081" spans="1:1" x14ac:dyDescent="0.2">
      <c r="A2081" s="20" t="s">
        <v>2890</v>
      </c>
    </row>
    <row r="2082" spans="1:1" x14ac:dyDescent="0.2">
      <c r="A2082" s="20" t="s">
        <v>2947</v>
      </c>
    </row>
    <row r="2083" spans="1:1" x14ac:dyDescent="0.2">
      <c r="A2083" s="20" t="s">
        <v>3004</v>
      </c>
    </row>
    <row r="2084" spans="1:1" x14ac:dyDescent="0.2">
      <c r="A2084" s="20" t="s">
        <v>2513</v>
      </c>
    </row>
    <row r="2085" spans="1:1" x14ac:dyDescent="0.2">
      <c r="A2085" s="20" t="s">
        <v>2554</v>
      </c>
    </row>
    <row r="2086" spans="1:1" x14ac:dyDescent="0.2">
      <c r="A2086" s="20" t="s">
        <v>718</v>
      </c>
    </row>
    <row r="2087" spans="1:1" x14ac:dyDescent="0.2">
      <c r="A2087" s="20" t="s">
        <v>2336</v>
      </c>
    </row>
    <row r="2088" spans="1:1" x14ac:dyDescent="0.2">
      <c r="A2088" s="20" t="s">
        <v>987</v>
      </c>
    </row>
    <row r="2089" spans="1:1" x14ac:dyDescent="0.2">
      <c r="A2089" s="20" t="s">
        <v>2533</v>
      </c>
    </row>
    <row r="2090" spans="1:1" x14ac:dyDescent="0.2">
      <c r="A2090" s="20" t="s">
        <v>699</v>
      </c>
    </row>
    <row r="2091" spans="1:1" x14ac:dyDescent="0.2">
      <c r="A2091" s="20" t="s">
        <v>2316</v>
      </c>
    </row>
    <row r="2092" spans="1:1" x14ac:dyDescent="0.2">
      <c r="A2092" s="20" t="s">
        <v>2347</v>
      </c>
    </row>
    <row r="2093" spans="1:1" x14ac:dyDescent="0.2">
      <c r="A2093" s="20" t="s">
        <v>998</v>
      </c>
    </row>
    <row r="2094" spans="1:1" x14ac:dyDescent="0.2">
      <c r="A2094" s="20" t="s">
        <v>582</v>
      </c>
    </row>
    <row r="2095" spans="1:1" x14ac:dyDescent="0.2">
      <c r="A2095" s="20" t="s">
        <v>364</v>
      </c>
    </row>
    <row r="2096" spans="1:1" x14ac:dyDescent="0.2">
      <c r="A2096" s="20" t="s">
        <v>547</v>
      </c>
    </row>
    <row r="2097" spans="1:1" x14ac:dyDescent="0.2">
      <c r="A2097" s="20" t="s">
        <v>2151</v>
      </c>
    </row>
    <row r="2098" spans="1:1" x14ac:dyDescent="0.2">
      <c r="A2098" s="20" t="s">
        <v>1216</v>
      </c>
    </row>
    <row r="2099" spans="1:1" x14ac:dyDescent="0.2">
      <c r="A2099" s="20" t="s">
        <v>2784</v>
      </c>
    </row>
    <row r="2100" spans="1:1" x14ac:dyDescent="0.2">
      <c r="A2100" s="20" t="s">
        <v>2841</v>
      </c>
    </row>
    <row r="2101" spans="1:1" x14ac:dyDescent="0.2">
      <c r="A2101" s="20" t="s">
        <v>2896</v>
      </c>
    </row>
    <row r="2102" spans="1:1" x14ac:dyDescent="0.2">
      <c r="A2102" s="20" t="s">
        <v>2953</v>
      </c>
    </row>
    <row r="2103" spans="1:1" x14ac:dyDescent="0.2">
      <c r="A2103" s="20" t="s">
        <v>3010</v>
      </c>
    </row>
    <row r="2104" spans="1:1" x14ac:dyDescent="0.2">
      <c r="A2104" s="20" t="s">
        <v>2535</v>
      </c>
    </row>
    <row r="2105" spans="1:1" x14ac:dyDescent="0.2">
      <c r="A2105" s="20" t="s">
        <v>700</v>
      </c>
    </row>
    <row r="2106" spans="1:1" x14ac:dyDescent="0.2">
      <c r="A2106" s="20" t="s">
        <v>2317</v>
      </c>
    </row>
    <row r="2107" spans="1:1" x14ac:dyDescent="0.2">
      <c r="A2107" s="20" t="s">
        <v>2348</v>
      </c>
    </row>
    <row r="2108" spans="1:1" x14ac:dyDescent="0.2">
      <c r="A2108" s="20" t="s">
        <v>999</v>
      </c>
    </row>
    <row r="2109" spans="1:1" x14ac:dyDescent="0.2">
      <c r="A2109" s="20" t="s">
        <v>583</v>
      </c>
    </row>
    <row r="2110" spans="1:1" x14ac:dyDescent="0.2">
      <c r="A2110" s="20" t="s">
        <v>2318</v>
      </c>
    </row>
    <row r="2111" spans="1:1" x14ac:dyDescent="0.2">
      <c r="A2111" s="20" t="s">
        <v>2349</v>
      </c>
    </row>
    <row r="2112" spans="1:1" x14ac:dyDescent="0.2">
      <c r="A2112" s="20" t="s">
        <v>1000</v>
      </c>
    </row>
    <row r="2113" spans="1:1" x14ac:dyDescent="0.2">
      <c r="A2113" s="20" t="s">
        <v>584</v>
      </c>
    </row>
    <row r="2114" spans="1:1" x14ac:dyDescent="0.2">
      <c r="A2114" s="20" t="s">
        <v>549</v>
      </c>
    </row>
    <row r="2115" spans="1:1" x14ac:dyDescent="0.2">
      <c r="A2115" s="20" t="s">
        <v>2153</v>
      </c>
    </row>
    <row r="2116" spans="1:1" x14ac:dyDescent="0.2">
      <c r="A2116" s="20" t="s">
        <v>1217</v>
      </c>
    </row>
    <row r="2117" spans="1:1" x14ac:dyDescent="0.2">
      <c r="A2117" s="20" t="s">
        <v>2785</v>
      </c>
    </row>
    <row r="2118" spans="1:1" x14ac:dyDescent="0.2">
      <c r="A2118" s="20" t="s">
        <v>2897</v>
      </c>
    </row>
    <row r="2119" spans="1:1" x14ac:dyDescent="0.2">
      <c r="A2119" s="20" t="s">
        <v>2954</v>
      </c>
    </row>
    <row r="2120" spans="1:1" x14ac:dyDescent="0.2">
      <c r="A2120" s="20" t="s">
        <v>3011</v>
      </c>
    </row>
    <row r="2121" spans="1:1" x14ac:dyDescent="0.2">
      <c r="A2121" s="26" t="s">
        <v>1488</v>
      </c>
    </row>
    <row r="2122" spans="1:1" x14ac:dyDescent="0.2">
      <c r="A2122" s="26" t="s">
        <v>3229</v>
      </c>
    </row>
    <row r="2123" spans="1:1" x14ac:dyDescent="0.2">
      <c r="A2123" s="26" t="s">
        <v>1491</v>
      </c>
    </row>
    <row r="2124" spans="1:1" x14ac:dyDescent="0.2">
      <c r="A2124" s="26" t="s">
        <v>3230</v>
      </c>
    </row>
    <row r="2125" spans="1:1" x14ac:dyDescent="0.2">
      <c r="A2125" s="26" t="s">
        <v>1493</v>
      </c>
    </row>
    <row r="2126" spans="1:1" x14ac:dyDescent="0.2">
      <c r="A2126" s="26" t="s">
        <v>3231</v>
      </c>
    </row>
    <row r="2127" spans="1:1" x14ac:dyDescent="0.2">
      <c r="A2127" s="26" t="s">
        <v>1495</v>
      </c>
    </row>
    <row r="2128" spans="1:1" x14ac:dyDescent="0.2">
      <c r="A2128" s="26" t="s">
        <v>3232</v>
      </c>
    </row>
    <row r="2129" spans="1:1" x14ac:dyDescent="0.2">
      <c r="A2129" s="26" t="s">
        <v>1497</v>
      </c>
    </row>
    <row r="2130" spans="1:1" x14ac:dyDescent="0.2">
      <c r="A2130" s="26" t="s">
        <v>3233</v>
      </c>
    </row>
    <row r="2131" spans="1:1" x14ac:dyDescent="0.2">
      <c r="A2131" s="26" t="s">
        <v>1498</v>
      </c>
    </row>
    <row r="2132" spans="1:1" x14ac:dyDescent="0.2">
      <c r="A2132" s="26" t="s">
        <v>3234</v>
      </c>
    </row>
    <row r="2133" spans="1:1" x14ac:dyDescent="0.2">
      <c r="A2133" s="26" t="s">
        <v>1499</v>
      </c>
    </row>
    <row r="2134" spans="1:1" x14ac:dyDescent="0.2">
      <c r="A2134" s="26" t="s">
        <v>3235</v>
      </c>
    </row>
    <row r="2135" spans="1:1" x14ac:dyDescent="0.2">
      <c r="A2135" s="26" t="s">
        <v>1500</v>
      </c>
    </row>
    <row r="2136" spans="1:1" x14ac:dyDescent="0.2">
      <c r="A2136" s="26" t="s">
        <v>3236</v>
      </c>
    </row>
    <row r="2137" spans="1:1" x14ac:dyDescent="0.2">
      <c r="A2137" s="29" t="s">
        <v>741</v>
      </c>
    </row>
    <row r="2138" spans="1:1" x14ac:dyDescent="0.2">
      <c r="A2138" s="29" t="s">
        <v>729</v>
      </c>
    </row>
    <row r="2139" spans="1:1" x14ac:dyDescent="0.2">
      <c r="A2139" s="29" t="s">
        <v>740</v>
      </c>
    </row>
    <row r="2140" spans="1:1" x14ac:dyDescent="0.2">
      <c r="A2140" s="29" t="s">
        <v>742</v>
      </c>
    </row>
    <row r="2141" spans="1:1" x14ac:dyDescent="0.2">
      <c r="A2141" s="29" t="s">
        <v>731</v>
      </c>
    </row>
    <row r="2142" spans="1:1" x14ac:dyDescent="0.2">
      <c r="A2142" s="29" t="s">
        <v>730</v>
      </c>
    </row>
    <row r="2143" spans="1:1" x14ac:dyDescent="0.2">
      <c r="A2143" s="29" t="s">
        <v>735</v>
      </c>
    </row>
    <row r="2144" spans="1:1" x14ac:dyDescent="0.2">
      <c r="A2144" s="29" t="s">
        <v>744</v>
      </c>
    </row>
    <row r="2145" spans="1:1" x14ac:dyDescent="0.2">
      <c r="A2145" s="29" t="s">
        <v>739</v>
      </c>
    </row>
    <row r="2146" spans="1:1" x14ac:dyDescent="0.2">
      <c r="A2146" s="29" t="s">
        <v>734</v>
      </c>
    </row>
    <row r="2147" spans="1:1" x14ac:dyDescent="0.2">
      <c r="A2147" s="29" t="s">
        <v>743</v>
      </c>
    </row>
    <row r="2148" spans="1:1" x14ac:dyDescent="0.2">
      <c r="A2148" s="29" t="s">
        <v>732</v>
      </c>
    </row>
    <row r="2149" spans="1:1" x14ac:dyDescent="0.2">
      <c r="A2149" s="29" t="s">
        <v>733</v>
      </c>
    </row>
    <row r="2150" spans="1:1" x14ac:dyDescent="0.2">
      <c r="A2150" s="24" t="s">
        <v>1001</v>
      </c>
    </row>
    <row r="2151" spans="1:1" x14ac:dyDescent="0.2">
      <c r="A2151" s="24" t="s">
        <v>1004</v>
      </c>
    </row>
    <row r="2152" spans="1:1" x14ac:dyDescent="0.2">
      <c r="A2152" s="24" t="s">
        <v>1006</v>
      </c>
    </row>
    <row r="2153" spans="1:1" x14ac:dyDescent="0.2">
      <c r="A2153" s="24" t="s">
        <v>1008</v>
      </c>
    </row>
    <row r="2154" spans="1:1" x14ac:dyDescent="0.2">
      <c r="A2154" s="24" t="s">
        <v>1003</v>
      </c>
    </row>
    <row r="2155" spans="1:1" x14ac:dyDescent="0.2">
      <c r="A2155" s="24" t="s">
        <v>1005</v>
      </c>
    </row>
    <row r="2156" spans="1:1" x14ac:dyDescent="0.2">
      <c r="A2156" s="24" t="s">
        <v>1007</v>
      </c>
    </row>
    <row r="2157" spans="1:1" x14ac:dyDescent="0.2">
      <c r="A2157" s="24" t="s">
        <v>1009</v>
      </c>
    </row>
    <row r="2158" spans="1:1" x14ac:dyDescent="0.2">
      <c r="A2158" s="24" t="s">
        <v>1010</v>
      </c>
    </row>
    <row r="2159" spans="1:1" x14ac:dyDescent="0.2">
      <c r="A2159" s="24" t="s">
        <v>1020</v>
      </c>
    </row>
    <row r="2160" spans="1:1" x14ac:dyDescent="0.2">
      <c r="A2160" s="24" t="s">
        <v>1026</v>
      </c>
    </row>
    <row r="2161" spans="1:1" x14ac:dyDescent="0.2">
      <c r="A2161" s="24" t="s">
        <v>1032</v>
      </c>
    </row>
    <row r="2162" spans="1:1" x14ac:dyDescent="0.2">
      <c r="A2162" s="24" t="s">
        <v>1038</v>
      </c>
    </row>
    <row r="2163" spans="1:1" x14ac:dyDescent="0.2">
      <c r="A2163" s="24" t="s">
        <v>1011</v>
      </c>
    </row>
    <row r="2164" spans="1:1" x14ac:dyDescent="0.2">
      <c r="A2164" s="24" t="s">
        <v>1021</v>
      </c>
    </row>
    <row r="2165" spans="1:1" x14ac:dyDescent="0.2">
      <c r="A2165" s="24" t="s">
        <v>1027</v>
      </c>
    </row>
    <row r="2166" spans="1:1" x14ac:dyDescent="0.2">
      <c r="A2166" s="24" t="s">
        <v>1033</v>
      </c>
    </row>
    <row r="2167" spans="1:1" x14ac:dyDescent="0.2">
      <c r="A2167" s="24" t="s">
        <v>1039</v>
      </c>
    </row>
    <row r="2168" spans="1:1" x14ac:dyDescent="0.2">
      <c r="A2168" s="24" t="s">
        <v>1012</v>
      </c>
    </row>
    <row r="2169" spans="1:1" x14ac:dyDescent="0.2">
      <c r="A2169" s="24" t="s">
        <v>1022</v>
      </c>
    </row>
    <row r="2170" spans="1:1" x14ac:dyDescent="0.2">
      <c r="A2170" s="24" t="s">
        <v>1028</v>
      </c>
    </row>
    <row r="2171" spans="1:1" x14ac:dyDescent="0.2">
      <c r="A2171" s="24" t="s">
        <v>1034</v>
      </c>
    </row>
    <row r="2172" spans="1:1" x14ac:dyDescent="0.2">
      <c r="A2172" s="24" t="s">
        <v>1040</v>
      </c>
    </row>
    <row r="2173" spans="1:1" x14ac:dyDescent="0.2">
      <c r="A2173" s="24" t="s">
        <v>1014</v>
      </c>
    </row>
    <row r="2174" spans="1:1" x14ac:dyDescent="0.2">
      <c r="A2174" s="24" t="s">
        <v>1023</v>
      </c>
    </row>
    <row r="2175" spans="1:1" x14ac:dyDescent="0.2">
      <c r="A2175" s="24" t="s">
        <v>1029</v>
      </c>
    </row>
    <row r="2176" spans="1:1" x14ac:dyDescent="0.2">
      <c r="A2176" s="24" t="s">
        <v>1035</v>
      </c>
    </row>
    <row r="2177" spans="1:1" x14ac:dyDescent="0.2">
      <c r="A2177" s="24" t="s">
        <v>1041</v>
      </c>
    </row>
    <row r="2178" spans="1:1" x14ac:dyDescent="0.2">
      <c r="A2178" s="24" t="s">
        <v>1016</v>
      </c>
    </row>
    <row r="2179" spans="1:1" x14ac:dyDescent="0.2">
      <c r="A2179" s="24" t="s">
        <v>1024</v>
      </c>
    </row>
    <row r="2180" spans="1:1" x14ac:dyDescent="0.2">
      <c r="A2180" s="24" t="s">
        <v>1030</v>
      </c>
    </row>
    <row r="2181" spans="1:1" x14ac:dyDescent="0.2">
      <c r="A2181" s="24" t="s">
        <v>1036</v>
      </c>
    </row>
    <row r="2182" spans="1:1" x14ac:dyDescent="0.2">
      <c r="A2182" s="24" t="s">
        <v>1042</v>
      </c>
    </row>
    <row r="2183" spans="1:1" x14ac:dyDescent="0.2">
      <c r="A2183" s="24" t="s">
        <v>1018</v>
      </c>
    </row>
    <row r="2184" spans="1:1" x14ac:dyDescent="0.2">
      <c r="A2184" s="21" t="s">
        <v>1025</v>
      </c>
    </row>
    <row r="2185" spans="1:1" x14ac:dyDescent="0.2">
      <c r="A2185" s="21" t="s">
        <v>1031</v>
      </c>
    </row>
    <row r="2186" spans="1:1" x14ac:dyDescent="0.2">
      <c r="A2186" s="21" t="s">
        <v>1037</v>
      </c>
    </row>
    <row r="2187" spans="1:1" x14ac:dyDescent="0.2">
      <c r="A2187" s="21" t="s">
        <v>1043</v>
      </c>
    </row>
    <row r="2188" spans="1:1" x14ac:dyDescent="0.2">
      <c r="A2188" s="19" t="s">
        <v>123</v>
      </c>
    </row>
    <row r="2189" spans="1:1" x14ac:dyDescent="0.2">
      <c r="A2189" s="19" t="s">
        <v>3250</v>
      </c>
    </row>
    <row r="2190" spans="1:1" x14ac:dyDescent="0.2">
      <c r="A2190" s="19" t="s">
        <v>127</v>
      </c>
    </row>
    <row r="2191" spans="1:1" x14ac:dyDescent="0.2">
      <c r="A2191" s="19" t="s">
        <v>3252</v>
      </c>
    </row>
    <row r="2192" spans="1:1" x14ac:dyDescent="0.2">
      <c r="A2192" s="19" t="s">
        <v>125</v>
      </c>
    </row>
    <row r="2193" spans="1:1" x14ac:dyDescent="0.2">
      <c r="A2193" s="19" t="s">
        <v>3251</v>
      </c>
    </row>
    <row r="2194" spans="1:1" x14ac:dyDescent="0.2">
      <c r="A2194" s="19" t="s">
        <v>129</v>
      </c>
    </row>
    <row r="2195" spans="1:1" x14ac:dyDescent="0.2">
      <c r="A2195" s="19" t="s">
        <v>3253</v>
      </c>
    </row>
    <row r="2196" spans="1:1" x14ac:dyDescent="0.2">
      <c r="A2196" s="19" t="s">
        <v>131</v>
      </c>
    </row>
    <row r="2197" spans="1:1" x14ac:dyDescent="0.2">
      <c r="A2197" s="19" t="s">
        <v>3254</v>
      </c>
    </row>
    <row r="2198" spans="1:1" x14ac:dyDescent="0.2">
      <c r="A2198" s="22" t="s">
        <v>1044</v>
      </c>
    </row>
    <row r="2199" spans="1:1" x14ac:dyDescent="0.2">
      <c r="A2199" s="22" t="s">
        <v>1048</v>
      </c>
    </row>
    <row r="2200" spans="1:1" x14ac:dyDescent="0.2">
      <c r="A2200" s="22" t="s">
        <v>1050</v>
      </c>
    </row>
    <row r="2201" spans="1:1" x14ac:dyDescent="0.2">
      <c r="A2201" s="22" t="s">
        <v>1052</v>
      </c>
    </row>
    <row r="2202" spans="1:1" x14ac:dyDescent="0.2">
      <c r="A2202" s="22" t="s">
        <v>1046</v>
      </c>
    </row>
    <row r="2203" spans="1:1" x14ac:dyDescent="0.2">
      <c r="A2203" s="22" t="s">
        <v>1049</v>
      </c>
    </row>
    <row r="2204" spans="1:1" x14ac:dyDescent="0.2">
      <c r="A2204" s="22" t="s">
        <v>1051</v>
      </c>
    </row>
    <row r="2205" spans="1:1" x14ac:dyDescent="0.2">
      <c r="A2205" s="22" t="s">
        <v>1053</v>
      </c>
    </row>
    <row r="2206" spans="1:1" x14ac:dyDescent="0.2">
      <c r="A2206" s="19" t="s">
        <v>1054</v>
      </c>
    </row>
    <row r="2207" spans="1:1" x14ac:dyDescent="0.2">
      <c r="A2207" s="19" t="s">
        <v>1061</v>
      </c>
    </row>
    <row r="2208" spans="1:1" x14ac:dyDescent="0.2">
      <c r="A2208" s="19" t="s">
        <v>1065</v>
      </c>
    </row>
    <row r="2209" spans="1:1" x14ac:dyDescent="0.2">
      <c r="A2209" s="19" t="s">
        <v>1069</v>
      </c>
    </row>
    <row r="2210" spans="1:1" x14ac:dyDescent="0.2">
      <c r="A2210" s="19" t="s">
        <v>1073</v>
      </c>
    </row>
    <row r="2211" spans="1:1" x14ac:dyDescent="0.2">
      <c r="A2211" s="19" t="s">
        <v>89</v>
      </c>
    </row>
    <row r="2212" spans="1:1" x14ac:dyDescent="0.2">
      <c r="A2212" s="19" t="s">
        <v>100</v>
      </c>
    </row>
    <row r="2213" spans="1:1" x14ac:dyDescent="0.2">
      <c r="A2213" s="19" t="s">
        <v>106</v>
      </c>
    </row>
    <row r="2214" spans="1:1" x14ac:dyDescent="0.2">
      <c r="A2214" s="19" t="s">
        <v>112</v>
      </c>
    </row>
    <row r="2215" spans="1:1" x14ac:dyDescent="0.2">
      <c r="A2215" s="19" t="s">
        <v>118</v>
      </c>
    </row>
    <row r="2216" spans="1:1" x14ac:dyDescent="0.2">
      <c r="A2216" s="19" t="s">
        <v>87</v>
      </c>
    </row>
    <row r="2217" spans="1:1" x14ac:dyDescent="0.2">
      <c r="A2217" s="19" t="s">
        <v>99</v>
      </c>
    </row>
    <row r="2218" spans="1:1" x14ac:dyDescent="0.2">
      <c r="A2218" s="19" t="s">
        <v>105</v>
      </c>
    </row>
    <row r="2219" spans="1:1" x14ac:dyDescent="0.2">
      <c r="A2219" s="19" t="s">
        <v>111</v>
      </c>
    </row>
    <row r="2220" spans="1:1" x14ac:dyDescent="0.2">
      <c r="A2220" s="19" t="s">
        <v>117</v>
      </c>
    </row>
    <row r="2221" spans="1:1" x14ac:dyDescent="0.2">
      <c r="A2221" s="19" t="s">
        <v>91</v>
      </c>
    </row>
    <row r="2222" spans="1:1" x14ac:dyDescent="0.2">
      <c r="A2222" s="19" t="s">
        <v>101</v>
      </c>
    </row>
    <row r="2223" spans="1:1" x14ac:dyDescent="0.2">
      <c r="A2223" s="19" t="s">
        <v>107</v>
      </c>
    </row>
    <row r="2224" spans="1:1" x14ac:dyDescent="0.2">
      <c r="A2224" s="19" t="s">
        <v>113</v>
      </c>
    </row>
    <row r="2225" spans="1:1" x14ac:dyDescent="0.2">
      <c r="A2225" s="19" t="s">
        <v>119</v>
      </c>
    </row>
    <row r="2226" spans="1:1" x14ac:dyDescent="0.2">
      <c r="A2226" s="19" t="s">
        <v>1056</v>
      </c>
    </row>
    <row r="2227" spans="1:1" x14ac:dyDescent="0.2">
      <c r="A2227" s="19" t="s">
        <v>1062</v>
      </c>
    </row>
    <row r="2228" spans="1:1" x14ac:dyDescent="0.2">
      <c r="A2228" s="19" t="s">
        <v>1066</v>
      </c>
    </row>
    <row r="2229" spans="1:1" x14ac:dyDescent="0.2">
      <c r="A2229" s="19" t="s">
        <v>1070</v>
      </c>
    </row>
    <row r="2230" spans="1:1" x14ac:dyDescent="0.2">
      <c r="A2230" s="19" t="s">
        <v>1074</v>
      </c>
    </row>
    <row r="2231" spans="1:1" x14ac:dyDescent="0.2">
      <c r="A2231" s="19" t="s">
        <v>95</v>
      </c>
    </row>
    <row r="2232" spans="1:1" x14ac:dyDescent="0.2">
      <c r="A2232" s="19" t="s">
        <v>103</v>
      </c>
    </row>
    <row r="2233" spans="1:1" x14ac:dyDescent="0.2">
      <c r="A2233" s="19" t="s">
        <v>109</v>
      </c>
    </row>
    <row r="2234" spans="1:1" x14ac:dyDescent="0.2">
      <c r="A2234" s="19" t="s">
        <v>115</v>
      </c>
    </row>
    <row r="2235" spans="1:1" x14ac:dyDescent="0.2">
      <c r="A2235" s="19" t="s">
        <v>121</v>
      </c>
    </row>
    <row r="2236" spans="1:1" x14ac:dyDescent="0.2">
      <c r="A2236" s="19" t="s">
        <v>93</v>
      </c>
    </row>
    <row r="2237" spans="1:1" x14ac:dyDescent="0.2">
      <c r="A2237" s="19" t="s">
        <v>102</v>
      </c>
    </row>
    <row r="2238" spans="1:1" x14ac:dyDescent="0.2">
      <c r="A2238" s="19" t="s">
        <v>108</v>
      </c>
    </row>
    <row r="2239" spans="1:1" x14ac:dyDescent="0.2">
      <c r="A2239" s="19" t="s">
        <v>114</v>
      </c>
    </row>
    <row r="2240" spans="1:1" x14ac:dyDescent="0.2">
      <c r="A2240" s="19" t="s">
        <v>120</v>
      </c>
    </row>
    <row r="2241" spans="1:1" x14ac:dyDescent="0.2">
      <c r="A2241" s="19" t="s">
        <v>97</v>
      </c>
    </row>
    <row r="2242" spans="1:1" x14ac:dyDescent="0.2">
      <c r="A2242" s="19" t="s">
        <v>104</v>
      </c>
    </row>
    <row r="2243" spans="1:1" x14ac:dyDescent="0.2">
      <c r="A2243" s="19" t="s">
        <v>110</v>
      </c>
    </row>
    <row r="2244" spans="1:1" x14ac:dyDescent="0.2">
      <c r="A2244" s="19" t="s">
        <v>116</v>
      </c>
    </row>
    <row r="2245" spans="1:1" x14ac:dyDescent="0.2">
      <c r="A2245" s="19" t="s">
        <v>122</v>
      </c>
    </row>
    <row r="2246" spans="1:1" x14ac:dyDescent="0.2">
      <c r="A2246" s="19" t="s">
        <v>1058</v>
      </c>
    </row>
    <row r="2247" spans="1:1" x14ac:dyDescent="0.2">
      <c r="A2247" s="19" t="s">
        <v>1063</v>
      </c>
    </row>
    <row r="2248" spans="1:1" x14ac:dyDescent="0.2">
      <c r="A2248" s="19" t="s">
        <v>1067</v>
      </c>
    </row>
    <row r="2249" spans="1:1" x14ac:dyDescent="0.2">
      <c r="A2249" s="19" t="s">
        <v>1071</v>
      </c>
    </row>
    <row r="2250" spans="1:1" x14ac:dyDescent="0.2">
      <c r="A2250" s="19" t="s">
        <v>1075</v>
      </c>
    </row>
    <row r="2251" spans="1:1" x14ac:dyDescent="0.2">
      <c r="A2251" s="19" t="s">
        <v>1060</v>
      </c>
    </row>
    <row r="2252" spans="1:1" x14ac:dyDescent="0.2">
      <c r="A2252" s="19" t="s">
        <v>1064</v>
      </c>
    </row>
    <row r="2253" spans="1:1" x14ac:dyDescent="0.2">
      <c r="A2253" s="19" t="s">
        <v>1068</v>
      </c>
    </row>
    <row r="2254" spans="1:1" x14ac:dyDescent="0.2">
      <c r="A2254" s="19" t="s">
        <v>1072</v>
      </c>
    </row>
    <row r="2255" spans="1:1" x14ac:dyDescent="0.2">
      <c r="A2255" s="19" t="s">
        <v>1076</v>
      </c>
    </row>
    <row r="2256" spans="1:1" x14ac:dyDescent="0.2">
      <c r="A2256" s="23" t="s">
        <v>76</v>
      </c>
    </row>
    <row r="2257" spans="1:1" x14ac:dyDescent="0.2">
      <c r="A2257" s="23" t="s">
        <v>3245</v>
      </c>
    </row>
    <row r="2258" spans="1:1" x14ac:dyDescent="0.2">
      <c r="A2258" s="23" t="s">
        <v>85</v>
      </c>
    </row>
    <row r="2259" spans="1:1" x14ac:dyDescent="0.2">
      <c r="A2259" s="23" t="s">
        <v>3249</v>
      </c>
    </row>
    <row r="2260" spans="1:1" x14ac:dyDescent="0.2">
      <c r="A2260" s="23" t="s">
        <v>79</v>
      </c>
    </row>
    <row r="2261" spans="1:1" x14ac:dyDescent="0.2">
      <c r="A2261" s="23" t="s">
        <v>3246</v>
      </c>
    </row>
    <row r="2262" spans="1:1" x14ac:dyDescent="0.2">
      <c r="A2262" s="23" t="s">
        <v>81</v>
      </c>
    </row>
    <row r="2263" spans="1:1" x14ac:dyDescent="0.2">
      <c r="A2263" s="23" t="s">
        <v>3247</v>
      </c>
    </row>
    <row r="2264" spans="1:1" x14ac:dyDescent="0.2">
      <c r="A2264" s="23" t="s">
        <v>83</v>
      </c>
    </row>
    <row r="2265" spans="1:1" x14ac:dyDescent="0.2">
      <c r="A2265" s="23" t="s">
        <v>3248</v>
      </c>
    </row>
    <row r="2266" spans="1:1" x14ac:dyDescent="0.2">
      <c r="A2266" s="23" t="s">
        <v>1501</v>
      </c>
    </row>
    <row r="2267" spans="1:1" x14ac:dyDescent="0.2">
      <c r="A2267" s="23" t="s">
        <v>3237</v>
      </c>
    </row>
    <row r="2268" spans="1:1" x14ac:dyDescent="0.2">
      <c r="A2268" s="23" t="s">
        <v>1503</v>
      </c>
    </row>
    <row r="2269" spans="1:1" x14ac:dyDescent="0.2">
      <c r="A2269" s="23" t="s">
        <v>3238</v>
      </c>
    </row>
    <row r="2270" spans="1:1" x14ac:dyDescent="0.2">
      <c r="A2270" s="23" t="s">
        <v>1534</v>
      </c>
    </row>
    <row r="2271" spans="1:1" x14ac:dyDescent="0.2">
      <c r="A2271" s="23" t="s">
        <v>3239</v>
      </c>
    </row>
    <row r="2272" spans="1:1" x14ac:dyDescent="0.2">
      <c r="A2272" s="23" t="s">
        <v>1535</v>
      </c>
    </row>
    <row r="2273" spans="1:1" x14ac:dyDescent="0.2">
      <c r="A2273" s="23" t="s">
        <v>3240</v>
      </c>
    </row>
    <row r="2274" spans="1:1" x14ac:dyDescent="0.2">
      <c r="A2274" s="23" t="s">
        <v>72</v>
      </c>
    </row>
    <row r="2275" spans="1:1" x14ac:dyDescent="0.2">
      <c r="A2275" s="23" t="s">
        <v>3241</v>
      </c>
    </row>
    <row r="2276" spans="1:1" x14ac:dyDescent="0.2">
      <c r="A2276" s="23" t="s">
        <v>73</v>
      </c>
    </row>
    <row r="2277" spans="1:1" x14ac:dyDescent="0.2">
      <c r="A2277" s="23" t="s">
        <v>3242</v>
      </c>
    </row>
    <row r="2278" spans="1:1" x14ac:dyDescent="0.2">
      <c r="A2278" s="23" t="s">
        <v>74</v>
      </c>
    </row>
    <row r="2279" spans="1:1" x14ac:dyDescent="0.2">
      <c r="A2279" s="23" t="s">
        <v>3243</v>
      </c>
    </row>
    <row r="2280" spans="1:1" x14ac:dyDescent="0.2">
      <c r="A2280" s="23" t="s">
        <v>75</v>
      </c>
    </row>
    <row r="2281" spans="1:1" x14ac:dyDescent="0.2">
      <c r="A2281" s="23" t="s">
        <v>3244</v>
      </c>
    </row>
    <row r="2282" spans="1:1" x14ac:dyDescent="0.2">
      <c r="A2282" s="19" t="s">
        <v>173</v>
      </c>
    </row>
    <row r="2283" spans="1:1" x14ac:dyDescent="0.2">
      <c r="A2283" s="19" t="s">
        <v>3264</v>
      </c>
    </row>
    <row r="2284" spans="1:1" x14ac:dyDescent="0.2">
      <c r="A2284" s="19" t="s">
        <v>3275</v>
      </c>
    </row>
    <row r="2285" spans="1:1" x14ac:dyDescent="0.2">
      <c r="A2285" s="19" t="s">
        <v>3291</v>
      </c>
    </row>
    <row r="2286" spans="1:1" x14ac:dyDescent="0.2">
      <c r="A2286" s="19" t="s">
        <v>175</v>
      </c>
    </row>
    <row r="2287" spans="1:1" x14ac:dyDescent="0.2">
      <c r="A2287" s="19" t="s">
        <v>3265</v>
      </c>
    </row>
    <row r="2288" spans="1:1" x14ac:dyDescent="0.2">
      <c r="A2288" s="19" t="s">
        <v>3276</v>
      </c>
    </row>
    <row r="2289" spans="1:1" x14ac:dyDescent="0.2">
      <c r="A2289" s="19" t="s">
        <v>3292</v>
      </c>
    </row>
    <row r="2290" spans="1:1" x14ac:dyDescent="0.2">
      <c r="A2290" s="19" t="s">
        <v>176</v>
      </c>
    </row>
    <row r="2291" spans="1:1" x14ac:dyDescent="0.2">
      <c r="A2291" s="19" t="s">
        <v>3266</v>
      </c>
    </row>
    <row r="2292" spans="1:1" x14ac:dyDescent="0.2">
      <c r="A2292" s="19" t="s">
        <v>3277</v>
      </c>
    </row>
    <row r="2293" spans="1:1" x14ac:dyDescent="0.2">
      <c r="A2293" s="19" t="s">
        <v>3293</v>
      </c>
    </row>
    <row r="2294" spans="1:1" x14ac:dyDescent="0.2">
      <c r="A2294" s="19" t="s">
        <v>177</v>
      </c>
    </row>
    <row r="2295" spans="1:1" x14ac:dyDescent="0.2">
      <c r="A2295" s="19" t="s">
        <v>3267</v>
      </c>
    </row>
    <row r="2296" spans="1:1" x14ac:dyDescent="0.2">
      <c r="A2296" s="19" t="s">
        <v>3278</v>
      </c>
    </row>
    <row r="2297" spans="1:1" x14ac:dyDescent="0.2">
      <c r="A2297" s="19" t="s">
        <v>3294</v>
      </c>
    </row>
    <row r="2298" spans="1:1" x14ac:dyDescent="0.2">
      <c r="A2298" s="19" t="s">
        <v>178</v>
      </c>
    </row>
    <row r="2299" spans="1:1" x14ac:dyDescent="0.2">
      <c r="A2299" s="19" t="s">
        <v>3279</v>
      </c>
    </row>
    <row r="2300" spans="1:1" x14ac:dyDescent="0.2">
      <c r="A2300" s="19" t="s">
        <v>3295</v>
      </c>
    </row>
    <row r="2301" spans="1:1" x14ac:dyDescent="0.2">
      <c r="A2301" s="19" t="s">
        <v>3268</v>
      </c>
    </row>
    <row r="2302" spans="1:1" x14ac:dyDescent="0.2">
      <c r="A2302" s="19" t="s">
        <v>3282</v>
      </c>
    </row>
    <row r="2303" spans="1:1" x14ac:dyDescent="0.2">
      <c r="A2303" s="19" t="s">
        <v>3298</v>
      </c>
    </row>
    <row r="2304" spans="1:1" x14ac:dyDescent="0.2">
      <c r="A2304" s="19" t="s">
        <v>3285</v>
      </c>
    </row>
    <row r="2305" spans="1:1" x14ac:dyDescent="0.2">
      <c r="A2305" s="19" t="s">
        <v>3301</v>
      </c>
    </row>
    <row r="2306" spans="1:1" x14ac:dyDescent="0.2">
      <c r="A2306" s="19" t="s">
        <v>179</v>
      </c>
    </row>
    <row r="2307" spans="1:1" x14ac:dyDescent="0.2">
      <c r="A2307" s="19" t="s">
        <v>3280</v>
      </c>
    </row>
    <row r="2308" spans="1:1" x14ac:dyDescent="0.2">
      <c r="A2308" s="19" t="s">
        <v>3296</v>
      </c>
    </row>
    <row r="2309" spans="1:1" x14ac:dyDescent="0.2">
      <c r="A2309" s="19" t="s">
        <v>3269</v>
      </c>
    </row>
    <row r="2310" spans="1:1" x14ac:dyDescent="0.2">
      <c r="A2310" s="19" t="s">
        <v>3283</v>
      </c>
    </row>
    <row r="2311" spans="1:1" x14ac:dyDescent="0.2">
      <c r="A2311" s="19" t="s">
        <v>3299</v>
      </c>
    </row>
    <row r="2312" spans="1:1" x14ac:dyDescent="0.2">
      <c r="A2312" s="19" t="s">
        <v>3286</v>
      </c>
    </row>
    <row r="2313" spans="1:1" x14ac:dyDescent="0.2">
      <c r="A2313" s="19" t="s">
        <v>3302</v>
      </c>
    </row>
    <row r="2314" spans="1:1" x14ac:dyDescent="0.2">
      <c r="A2314" s="19" t="s">
        <v>3281</v>
      </c>
    </row>
    <row r="2315" spans="1:1" x14ac:dyDescent="0.2">
      <c r="A2315" s="19" t="s">
        <v>3297</v>
      </c>
    </row>
    <row r="2316" spans="1:1" x14ac:dyDescent="0.2">
      <c r="A2316" s="19" t="s">
        <v>3284</v>
      </c>
    </row>
    <row r="2317" spans="1:1" x14ac:dyDescent="0.2">
      <c r="A2317" s="19" t="s">
        <v>3300</v>
      </c>
    </row>
    <row r="2318" spans="1:1" x14ac:dyDescent="0.2">
      <c r="A2318" s="19" t="s">
        <v>3287</v>
      </c>
    </row>
    <row r="2319" spans="1:1" x14ac:dyDescent="0.2">
      <c r="A2319" s="19" t="s">
        <v>3303</v>
      </c>
    </row>
    <row r="2320" spans="1:1" x14ac:dyDescent="0.2">
      <c r="A2320" s="19" t="s">
        <v>1108</v>
      </c>
    </row>
    <row r="2321" spans="1:1" x14ac:dyDescent="0.2">
      <c r="A2321" s="19" t="s">
        <v>1115</v>
      </c>
    </row>
    <row r="2322" spans="1:1" x14ac:dyDescent="0.2">
      <c r="A2322" s="19" t="s">
        <v>1122</v>
      </c>
    </row>
    <row r="2323" spans="1:1" x14ac:dyDescent="0.2">
      <c r="A2323" s="19" t="s">
        <v>1129</v>
      </c>
    </row>
    <row r="2324" spans="1:1" x14ac:dyDescent="0.2">
      <c r="A2324" s="19" t="s">
        <v>1136</v>
      </c>
    </row>
    <row r="2325" spans="1:1" x14ac:dyDescent="0.2">
      <c r="A2325" s="19" t="s">
        <v>1109</v>
      </c>
    </row>
    <row r="2326" spans="1:1" x14ac:dyDescent="0.2">
      <c r="A2326" s="19" t="s">
        <v>1116</v>
      </c>
    </row>
    <row r="2327" spans="1:1" x14ac:dyDescent="0.2">
      <c r="A2327" s="20" t="s">
        <v>1123</v>
      </c>
    </row>
    <row r="2328" spans="1:1" x14ac:dyDescent="0.2">
      <c r="A2328" s="20" t="s">
        <v>1130</v>
      </c>
    </row>
    <row r="2329" spans="1:1" x14ac:dyDescent="0.2">
      <c r="A2329" s="20" t="s">
        <v>1137</v>
      </c>
    </row>
    <row r="2330" spans="1:1" x14ac:dyDescent="0.2">
      <c r="A2330" s="20" t="s">
        <v>1110</v>
      </c>
    </row>
    <row r="2331" spans="1:1" x14ac:dyDescent="0.2">
      <c r="A2331" s="20" t="s">
        <v>1117</v>
      </c>
    </row>
    <row r="2332" spans="1:1" x14ac:dyDescent="0.2">
      <c r="A2332" s="19" t="s">
        <v>1124</v>
      </c>
    </row>
    <row r="2333" spans="1:1" x14ac:dyDescent="0.2">
      <c r="A2333" s="19" t="s">
        <v>1131</v>
      </c>
    </row>
    <row r="2334" spans="1:1" x14ac:dyDescent="0.2">
      <c r="A2334" s="19" t="s">
        <v>1138</v>
      </c>
    </row>
    <row r="2335" spans="1:1" x14ac:dyDescent="0.2">
      <c r="A2335" s="19" t="s">
        <v>1111</v>
      </c>
    </row>
    <row r="2336" spans="1:1" x14ac:dyDescent="0.2">
      <c r="A2336" s="19" t="s">
        <v>1118</v>
      </c>
    </row>
    <row r="2337" spans="1:1" x14ac:dyDescent="0.2">
      <c r="A2337" s="19" t="s">
        <v>1125</v>
      </c>
    </row>
    <row r="2338" spans="1:1" x14ac:dyDescent="0.2">
      <c r="A2338" s="19" t="s">
        <v>1132</v>
      </c>
    </row>
    <row r="2339" spans="1:1" x14ac:dyDescent="0.2">
      <c r="A2339" s="19" t="s">
        <v>1139</v>
      </c>
    </row>
    <row r="2340" spans="1:1" x14ac:dyDescent="0.2">
      <c r="A2340" s="19" t="s">
        <v>1112</v>
      </c>
    </row>
    <row r="2341" spans="1:1" x14ac:dyDescent="0.2">
      <c r="A2341" s="19" t="s">
        <v>1119</v>
      </c>
    </row>
    <row r="2342" spans="1:1" x14ac:dyDescent="0.2">
      <c r="A2342" s="19" t="s">
        <v>1126</v>
      </c>
    </row>
    <row r="2343" spans="1:1" x14ac:dyDescent="0.2">
      <c r="A2343" s="19" t="s">
        <v>1133</v>
      </c>
    </row>
    <row r="2344" spans="1:1" x14ac:dyDescent="0.2">
      <c r="A2344" s="19" t="s">
        <v>1140</v>
      </c>
    </row>
    <row r="2345" spans="1:1" x14ac:dyDescent="0.2">
      <c r="A2345" s="19" t="s">
        <v>1113</v>
      </c>
    </row>
    <row r="2346" spans="1:1" x14ac:dyDescent="0.2">
      <c r="A2346" s="19" t="s">
        <v>1120</v>
      </c>
    </row>
    <row r="2347" spans="1:1" x14ac:dyDescent="0.2">
      <c r="A2347" s="19" t="s">
        <v>1127</v>
      </c>
    </row>
    <row r="2348" spans="1:1" x14ac:dyDescent="0.2">
      <c r="A2348" s="19" t="s">
        <v>1134</v>
      </c>
    </row>
    <row r="2349" spans="1:1" x14ac:dyDescent="0.2">
      <c r="A2349" s="19" t="s">
        <v>1141</v>
      </c>
    </row>
    <row r="2350" spans="1:1" x14ac:dyDescent="0.2">
      <c r="A2350" s="19" t="s">
        <v>1114</v>
      </c>
    </row>
    <row r="2351" spans="1:1" x14ac:dyDescent="0.2">
      <c r="A2351" s="19" t="s">
        <v>1121</v>
      </c>
    </row>
    <row r="2352" spans="1:1" x14ac:dyDescent="0.2">
      <c r="A2352" s="19" t="s">
        <v>1128</v>
      </c>
    </row>
    <row r="2353" spans="1:1" x14ac:dyDescent="0.2">
      <c r="A2353" s="19" t="s">
        <v>1135</v>
      </c>
    </row>
    <row r="2354" spans="1:1" x14ac:dyDescent="0.2">
      <c r="A2354" s="19" t="s">
        <v>1142</v>
      </c>
    </row>
    <row r="2355" spans="1:1" x14ac:dyDescent="0.2">
      <c r="A2355" s="19" t="s">
        <v>172</v>
      </c>
    </row>
    <row r="2356" spans="1:1" x14ac:dyDescent="0.2">
      <c r="A2356" s="19" t="s">
        <v>3263</v>
      </c>
    </row>
    <row r="2357" spans="1:1" x14ac:dyDescent="0.2">
      <c r="A2357" s="19" t="s">
        <v>3270</v>
      </c>
    </row>
    <row r="2358" spans="1:1" x14ac:dyDescent="0.2">
      <c r="A2358" s="19" t="s">
        <v>3288</v>
      </c>
    </row>
    <row r="2359" spans="1:1" x14ac:dyDescent="0.2">
      <c r="A2359" s="19" t="s">
        <v>3272</v>
      </c>
    </row>
    <row r="2360" spans="1:1" x14ac:dyDescent="0.2">
      <c r="A2360" s="19" t="s">
        <v>3289</v>
      </c>
    </row>
    <row r="2361" spans="1:1" x14ac:dyDescent="0.2">
      <c r="A2361" s="19" t="s">
        <v>3273</v>
      </c>
    </row>
    <row r="2362" spans="1:1" x14ac:dyDescent="0.2">
      <c r="A2362" s="19" t="s">
        <v>3290</v>
      </c>
    </row>
    <row r="2363" spans="1:1" x14ac:dyDescent="0.2">
      <c r="A2363" s="19" t="s">
        <v>1105</v>
      </c>
    </row>
    <row r="2364" spans="1:1" x14ac:dyDescent="0.2">
      <c r="A2364" s="19" t="s">
        <v>1106</v>
      </c>
    </row>
    <row r="2365" spans="1:1" x14ac:dyDescent="0.2">
      <c r="A2365" s="19" t="s">
        <v>1107</v>
      </c>
    </row>
    <row r="2366" spans="1:1" x14ac:dyDescent="0.2">
      <c r="A2366" s="21" t="s">
        <v>1537</v>
      </c>
    </row>
    <row r="2367" spans="1:1" x14ac:dyDescent="0.2">
      <c r="A2367" s="21" t="s">
        <v>2563</v>
      </c>
    </row>
    <row r="2368" spans="1:1" x14ac:dyDescent="0.2">
      <c r="A2368" s="21" t="s">
        <v>1538</v>
      </c>
    </row>
    <row r="2369" spans="1:1" x14ac:dyDescent="0.2">
      <c r="A2369" s="21" t="s">
        <v>2565</v>
      </c>
    </row>
    <row r="2370" spans="1:1" x14ac:dyDescent="0.2">
      <c r="A2370" s="21" t="s">
        <v>1540</v>
      </c>
    </row>
    <row r="2371" spans="1:1" x14ac:dyDescent="0.2">
      <c r="A2371" s="21" t="s">
        <v>2566</v>
      </c>
    </row>
    <row r="2372" spans="1:1" x14ac:dyDescent="0.2">
      <c r="A2372" s="21" t="s">
        <v>1542</v>
      </c>
    </row>
    <row r="2373" spans="1:1" x14ac:dyDescent="0.2">
      <c r="A2373" s="21" t="s">
        <v>2567</v>
      </c>
    </row>
    <row r="2374" spans="1:1" x14ac:dyDescent="0.2">
      <c r="A2374" s="21" t="s">
        <v>1544</v>
      </c>
    </row>
    <row r="2375" spans="1:1" x14ac:dyDescent="0.2">
      <c r="A2375" s="21" t="s">
        <v>2568</v>
      </c>
    </row>
    <row r="2376" spans="1:1" x14ac:dyDescent="0.2">
      <c r="A2376" s="21" t="s">
        <v>1546</v>
      </c>
    </row>
    <row r="2377" spans="1:1" x14ac:dyDescent="0.2">
      <c r="A2377" s="21" t="s">
        <v>2569</v>
      </c>
    </row>
    <row r="2378" spans="1:1" x14ac:dyDescent="0.2">
      <c r="A2378" s="21" t="s">
        <v>1548</v>
      </c>
    </row>
    <row r="2379" spans="1:1" x14ac:dyDescent="0.2">
      <c r="A2379" s="21" t="s">
        <v>2570</v>
      </c>
    </row>
    <row r="2380" spans="1:1" x14ac:dyDescent="0.2">
      <c r="A2380" s="21" t="s">
        <v>1550</v>
      </c>
    </row>
    <row r="2381" spans="1:1" x14ac:dyDescent="0.2">
      <c r="A2381" s="21" t="s">
        <v>2571</v>
      </c>
    </row>
    <row r="2382" spans="1:1" x14ac:dyDescent="0.2">
      <c r="A2382" s="21" t="s">
        <v>1552</v>
      </c>
    </row>
    <row r="2383" spans="1:1" x14ac:dyDescent="0.2">
      <c r="A2383" s="21" t="s">
        <v>2572</v>
      </c>
    </row>
    <row r="2384" spans="1:1" x14ac:dyDescent="0.2">
      <c r="A2384" s="21" t="s">
        <v>1554</v>
      </c>
    </row>
    <row r="2385" spans="1:1" x14ac:dyDescent="0.2">
      <c r="A2385" s="21" t="s">
        <v>2573</v>
      </c>
    </row>
    <row r="2386" spans="1:1" x14ac:dyDescent="0.2">
      <c r="A2386" s="21" t="s">
        <v>2408</v>
      </c>
    </row>
    <row r="2387" spans="1:1" x14ac:dyDescent="0.2">
      <c r="A2387" s="21" t="s">
        <v>2412</v>
      </c>
    </row>
    <row r="2388" spans="1:1" x14ac:dyDescent="0.2">
      <c r="A2388" s="21" t="s">
        <v>2414</v>
      </c>
    </row>
    <row r="2389" spans="1:1" x14ac:dyDescent="0.2">
      <c r="A2389" s="21" t="s">
        <v>2416</v>
      </c>
    </row>
    <row r="2390" spans="1:1" x14ac:dyDescent="0.2">
      <c r="A2390" s="21" t="s">
        <v>2410</v>
      </c>
    </row>
    <row r="2391" spans="1:1" x14ac:dyDescent="0.2">
      <c r="A2391" s="21" t="s">
        <v>2413</v>
      </c>
    </row>
    <row r="2392" spans="1:1" x14ac:dyDescent="0.2">
      <c r="A2392" s="21" t="s">
        <v>2415</v>
      </c>
    </row>
    <row r="2393" spans="1:1" x14ac:dyDescent="0.2">
      <c r="A2393" s="21" t="s">
        <v>2417</v>
      </c>
    </row>
    <row r="2394" spans="1:1" x14ac:dyDescent="0.2">
      <c r="A2394" s="21" t="s">
        <v>2418</v>
      </c>
    </row>
    <row r="2395" spans="1:1" x14ac:dyDescent="0.2">
      <c r="A2395" s="21" t="s">
        <v>2430</v>
      </c>
    </row>
    <row r="2396" spans="1:1" x14ac:dyDescent="0.2">
      <c r="A2396" s="21" t="s">
        <v>2437</v>
      </c>
    </row>
    <row r="2397" spans="1:1" x14ac:dyDescent="0.2">
      <c r="A2397" s="21" t="s">
        <v>2446</v>
      </c>
    </row>
    <row r="2398" spans="1:1" x14ac:dyDescent="0.2">
      <c r="A2398" s="21" t="s">
        <v>2453</v>
      </c>
    </row>
    <row r="2399" spans="1:1" x14ac:dyDescent="0.2">
      <c r="A2399" s="21" t="s">
        <v>2419</v>
      </c>
    </row>
    <row r="2400" spans="1:1" x14ac:dyDescent="0.2">
      <c r="A2400" s="21" t="s">
        <v>2431</v>
      </c>
    </row>
    <row r="2401" spans="1:1" x14ac:dyDescent="0.2">
      <c r="A2401" s="21" t="s">
        <v>2438</v>
      </c>
    </row>
    <row r="2402" spans="1:1" x14ac:dyDescent="0.2">
      <c r="A2402" s="21" t="s">
        <v>2447</v>
      </c>
    </row>
    <row r="2403" spans="1:1" x14ac:dyDescent="0.2">
      <c r="A2403" s="21" t="s">
        <v>2454</v>
      </c>
    </row>
    <row r="2404" spans="1:1" x14ac:dyDescent="0.2">
      <c r="A2404" s="21" t="s">
        <v>2420</v>
      </c>
    </row>
    <row r="2405" spans="1:1" x14ac:dyDescent="0.2">
      <c r="A2405" s="21" t="s">
        <v>2432</v>
      </c>
    </row>
    <row r="2406" spans="1:1" x14ac:dyDescent="0.2">
      <c r="A2406" s="21" t="s">
        <v>2439</v>
      </c>
    </row>
    <row r="2407" spans="1:1" x14ac:dyDescent="0.2">
      <c r="A2407" s="21" t="s">
        <v>2448</v>
      </c>
    </row>
    <row r="2408" spans="1:1" x14ac:dyDescent="0.2">
      <c r="A2408" s="21" t="s">
        <v>2455</v>
      </c>
    </row>
    <row r="2409" spans="1:1" x14ac:dyDescent="0.2">
      <c r="A2409" s="21" t="s">
        <v>2422</v>
      </c>
    </row>
    <row r="2410" spans="1:1" x14ac:dyDescent="0.2">
      <c r="A2410" s="21" t="s">
        <v>2433</v>
      </c>
    </row>
    <row r="2411" spans="1:1" x14ac:dyDescent="0.2">
      <c r="A2411" s="21" t="s">
        <v>2441</v>
      </c>
    </row>
    <row r="2412" spans="1:1" x14ac:dyDescent="0.2">
      <c r="A2412" s="21" t="s">
        <v>2449</v>
      </c>
    </row>
    <row r="2413" spans="1:1" x14ac:dyDescent="0.2">
      <c r="A2413" s="21" t="s">
        <v>2456</v>
      </c>
    </row>
    <row r="2414" spans="1:1" x14ac:dyDescent="0.2">
      <c r="A2414" s="21" t="s">
        <v>2424</v>
      </c>
    </row>
    <row r="2415" spans="1:1" x14ac:dyDescent="0.2">
      <c r="A2415" s="21" t="s">
        <v>2434</v>
      </c>
    </row>
    <row r="2416" spans="1:1" x14ac:dyDescent="0.2">
      <c r="A2416" s="21" t="s">
        <v>2443</v>
      </c>
    </row>
    <row r="2417" spans="1:1" x14ac:dyDescent="0.2">
      <c r="A2417" s="21" t="s">
        <v>2450</v>
      </c>
    </row>
    <row r="2418" spans="1:1" x14ac:dyDescent="0.2">
      <c r="A2418" s="21" t="s">
        <v>2457</v>
      </c>
    </row>
    <row r="2419" spans="1:1" x14ac:dyDescent="0.2">
      <c r="A2419" s="21" t="s">
        <v>2426</v>
      </c>
    </row>
    <row r="2420" spans="1:1" x14ac:dyDescent="0.2">
      <c r="A2420" s="21" t="s">
        <v>2435</v>
      </c>
    </row>
    <row r="2421" spans="1:1" x14ac:dyDescent="0.2">
      <c r="A2421" s="21" t="s">
        <v>2444</v>
      </c>
    </row>
    <row r="2422" spans="1:1" x14ac:dyDescent="0.2">
      <c r="A2422" s="21" t="s">
        <v>2451</v>
      </c>
    </row>
    <row r="2423" spans="1:1" x14ac:dyDescent="0.2">
      <c r="A2423" s="21" t="s">
        <v>2458</v>
      </c>
    </row>
    <row r="2424" spans="1:1" x14ac:dyDescent="0.2">
      <c r="A2424" s="21" t="s">
        <v>2428</v>
      </c>
    </row>
    <row r="2425" spans="1:1" x14ac:dyDescent="0.2">
      <c r="A2425" s="21" t="s">
        <v>2436</v>
      </c>
    </row>
    <row r="2426" spans="1:1" x14ac:dyDescent="0.2">
      <c r="A2426" s="21" t="s">
        <v>2445</v>
      </c>
    </row>
    <row r="2427" spans="1:1" x14ac:dyDescent="0.2">
      <c r="A2427" s="21" t="s">
        <v>2452</v>
      </c>
    </row>
    <row r="2428" spans="1:1" x14ac:dyDescent="0.2">
      <c r="A2428" s="21" t="s">
        <v>2459</v>
      </c>
    </row>
    <row r="2429" spans="1:1" x14ac:dyDescent="0.2">
      <c r="A2429" s="19" t="s">
        <v>166</v>
      </c>
    </row>
    <row r="2430" spans="1:1" x14ac:dyDescent="0.2">
      <c r="A2430" s="19" t="s">
        <v>3261</v>
      </c>
    </row>
    <row r="2431" spans="1:1" x14ac:dyDescent="0.2">
      <c r="A2431" s="19" t="s">
        <v>169</v>
      </c>
    </row>
    <row r="2432" spans="1:1" x14ac:dyDescent="0.2">
      <c r="A2432" s="19" t="s">
        <v>3262</v>
      </c>
    </row>
    <row r="2433" spans="1:1" x14ac:dyDescent="0.2">
      <c r="A2433" s="22" t="s">
        <v>1087</v>
      </c>
    </row>
    <row r="2434" spans="1:1" x14ac:dyDescent="0.2">
      <c r="A2434" s="22" t="s">
        <v>1091</v>
      </c>
    </row>
    <row r="2435" spans="1:1" x14ac:dyDescent="0.2">
      <c r="A2435" s="25" t="s">
        <v>1095</v>
      </c>
    </row>
    <row r="2436" spans="1:1" x14ac:dyDescent="0.2">
      <c r="A2436" s="25" t="s">
        <v>1099</v>
      </c>
    </row>
    <row r="2437" spans="1:1" x14ac:dyDescent="0.2">
      <c r="A2437" s="22" t="s">
        <v>1102</v>
      </c>
    </row>
    <row r="2438" spans="1:1" x14ac:dyDescent="0.2">
      <c r="A2438" s="19" t="s">
        <v>141</v>
      </c>
    </row>
    <row r="2439" spans="1:1" x14ac:dyDescent="0.2">
      <c r="A2439" s="19" t="s">
        <v>143</v>
      </c>
    </row>
    <row r="2440" spans="1:1" x14ac:dyDescent="0.2">
      <c r="A2440" s="19" t="s">
        <v>145</v>
      </c>
    </row>
    <row r="2441" spans="1:1" x14ac:dyDescent="0.2">
      <c r="A2441" s="19" t="s">
        <v>147</v>
      </c>
    </row>
    <row r="2442" spans="1:1" x14ac:dyDescent="0.2">
      <c r="A2442" s="20" t="s">
        <v>149</v>
      </c>
    </row>
    <row r="2443" spans="1:1" x14ac:dyDescent="0.2">
      <c r="A2443" s="20" t="s">
        <v>1088</v>
      </c>
    </row>
    <row r="2444" spans="1:1" x14ac:dyDescent="0.2">
      <c r="A2444" s="20" t="s">
        <v>1092</v>
      </c>
    </row>
    <row r="2445" spans="1:1" x14ac:dyDescent="0.2">
      <c r="A2445" s="20" t="s">
        <v>1096</v>
      </c>
    </row>
    <row r="2446" spans="1:1" x14ac:dyDescent="0.2">
      <c r="A2446" s="20" t="s">
        <v>1100</v>
      </c>
    </row>
    <row r="2447" spans="1:1" x14ac:dyDescent="0.2">
      <c r="A2447" s="20" t="s">
        <v>1103</v>
      </c>
    </row>
    <row r="2448" spans="1:1" x14ac:dyDescent="0.2">
      <c r="A2448" s="20" t="s">
        <v>142</v>
      </c>
    </row>
    <row r="2449" spans="1:1" x14ac:dyDescent="0.2">
      <c r="A2449" s="20" t="s">
        <v>144</v>
      </c>
    </row>
    <row r="2450" spans="1:1" x14ac:dyDescent="0.2">
      <c r="A2450" s="20" t="s">
        <v>146</v>
      </c>
    </row>
    <row r="2451" spans="1:1" x14ac:dyDescent="0.2">
      <c r="A2451" s="20" t="s">
        <v>148</v>
      </c>
    </row>
    <row r="2452" spans="1:1" x14ac:dyDescent="0.2">
      <c r="A2452" s="20" t="s">
        <v>150</v>
      </c>
    </row>
    <row r="2453" spans="1:1" x14ac:dyDescent="0.2">
      <c r="A2453" s="20" t="s">
        <v>1089</v>
      </c>
    </row>
    <row r="2454" spans="1:1" x14ac:dyDescent="0.2">
      <c r="A2454" s="20" t="s">
        <v>1093</v>
      </c>
    </row>
    <row r="2455" spans="1:1" x14ac:dyDescent="0.2">
      <c r="A2455" s="20" t="s">
        <v>1097</v>
      </c>
    </row>
    <row r="2456" spans="1:1" x14ac:dyDescent="0.2">
      <c r="A2456" s="20" t="s">
        <v>1101</v>
      </c>
    </row>
    <row r="2457" spans="1:1" x14ac:dyDescent="0.2">
      <c r="A2457" s="20" t="s">
        <v>1104</v>
      </c>
    </row>
    <row r="2458" spans="1:1" x14ac:dyDescent="0.2">
      <c r="A2458" s="20" t="s">
        <v>1090</v>
      </c>
    </row>
    <row r="2459" spans="1:1" x14ac:dyDescent="0.2">
      <c r="A2459" s="20" t="s">
        <v>1094</v>
      </c>
    </row>
    <row r="2460" spans="1:1" x14ac:dyDescent="0.2">
      <c r="A2460" s="20" t="s">
        <v>1098</v>
      </c>
    </row>
    <row r="2461" spans="1:1" x14ac:dyDescent="0.2">
      <c r="A2461" s="20" t="s">
        <v>1187</v>
      </c>
    </row>
    <row r="2462" spans="1:1" x14ac:dyDescent="0.2">
      <c r="A2462" s="20" t="s">
        <v>1188</v>
      </c>
    </row>
    <row r="2463" spans="1:1" x14ac:dyDescent="0.2">
      <c r="A2463" s="25" t="s">
        <v>1077</v>
      </c>
    </row>
    <row r="2464" spans="1:1" x14ac:dyDescent="0.2">
      <c r="A2464" s="25" t="s">
        <v>1081</v>
      </c>
    </row>
    <row r="2465" spans="1:1" x14ac:dyDescent="0.2">
      <c r="A2465" s="25" t="s">
        <v>1083</v>
      </c>
    </row>
    <row r="2466" spans="1:1" x14ac:dyDescent="0.2">
      <c r="A2466" s="25" t="s">
        <v>1085</v>
      </c>
    </row>
    <row r="2467" spans="1:1" x14ac:dyDescent="0.2">
      <c r="A2467" s="20" t="s">
        <v>133</v>
      </c>
    </row>
    <row r="2468" spans="1:1" x14ac:dyDescent="0.2">
      <c r="A2468" s="20" t="s">
        <v>137</v>
      </c>
    </row>
    <row r="2469" spans="1:1" x14ac:dyDescent="0.2">
      <c r="A2469" s="20" t="s">
        <v>139</v>
      </c>
    </row>
    <row r="2470" spans="1:1" x14ac:dyDescent="0.2">
      <c r="A2470" s="25" t="s">
        <v>1079</v>
      </c>
    </row>
    <row r="2471" spans="1:1" x14ac:dyDescent="0.2">
      <c r="A2471" s="20" t="s">
        <v>1082</v>
      </c>
    </row>
    <row r="2472" spans="1:1" x14ac:dyDescent="0.2">
      <c r="A2472" s="20" t="s">
        <v>1084</v>
      </c>
    </row>
    <row r="2473" spans="1:1" x14ac:dyDescent="0.2">
      <c r="A2473" s="20" t="s">
        <v>1086</v>
      </c>
    </row>
    <row r="2474" spans="1:1" x14ac:dyDescent="0.2">
      <c r="A2474" s="20" t="s">
        <v>135</v>
      </c>
    </row>
    <row r="2475" spans="1:1" x14ac:dyDescent="0.2">
      <c r="A2475" s="20" t="s">
        <v>138</v>
      </c>
    </row>
    <row r="2476" spans="1:1" x14ac:dyDescent="0.2">
      <c r="A2476" s="28" t="s">
        <v>140</v>
      </c>
    </row>
    <row r="2477" spans="1:1" x14ac:dyDescent="0.2">
      <c r="A2477" s="28" t="s">
        <v>151</v>
      </c>
    </row>
    <row r="2478" spans="1:1" x14ac:dyDescent="0.2">
      <c r="A2478" s="28" t="s">
        <v>3255</v>
      </c>
    </row>
    <row r="2479" spans="1:1" x14ac:dyDescent="0.2">
      <c r="A2479" s="28" t="s">
        <v>154</v>
      </c>
    </row>
    <row r="2480" spans="1:1" x14ac:dyDescent="0.2">
      <c r="A2480" s="28" t="s">
        <v>3256</v>
      </c>
    </row>
    <row r="2481" spans="1:1" x14ac:dyDescent="0.2">
      <c r="A2481" s="28" t="s">
        <v>156</v>
      </c>
    </row>
    <row r="2482" spans="1:1" x14ac:dyDescent="0.2">
      <c r="A2482" s="28" t="s">
        <v>3257</v>
      </c>
    </row>
    <row r="2483" spans="1:1" x14ac:dyDescent="0.2">
      <c r="A2483" s="28" t="s">
        <v>159</v>
      </c>
    </row>
    <row r="2484" spans="1:1" x14ac:dyDescent="0.2">
      <c r="A2484" s="28" t="s">
        <v>3258</v>
      </c>
    </row>
    <row r="2485" spans="1:1" x14ac:dyDescent="0.2">
      <c r="A2485" s="28" t="s">
        <v>162</v>
      </c>
    </row>
    <row r="2486" spans="1:1" x14ac:dyDescent="0.2">
      <c r="A2486" s="28" t="s">
        <v>3259</v>
      </c>
    </row>
    <row r="2487" spans="1:1" x14ac:dyDescent="0.2">
      <c r="A2487" s="28" t="s">
        <v>164</v>
      </c>
    </row>
    <row r="2488" spans="1:1" x14ac:dyDescent="0.2">
      <c r="A2488" s="28" t="s">
        <v>3260</v>
      </c>
    </row>
    <row r="2560" spans="1:1" x14ac:dyDescent="0.2">
      <c r="A2560" t="s">
        <v>3304</v>
      </c>
    </row>
    <row r="2561" spans="1:1" x14ac:dyDescent="0.2">
      <c r="A2561" s="19" t="s">
        <v>1218</v>
      </c>
    </row>
    <row r="2562" spans="1:1" x14ac:dyDescent="0.2">
      <c r="A2562" s="19" t="s">
        <v>3012</v>
      </c>
    </row>
    <row r="2563" spans="1:1" x14ac:dyDescent="0.2">
      <c r="A2563" s="19" t="s">
        <v>1226</v>
      </c>
    </row>
    <row r="2564" spans="1:1" x14ac:dyDescent="0.2">
      <c r="A2564" s="19" t="s">
        <v>3016</v>
      </c>
    </row>
    <row r="2565" spans="1:1" x14ac:dyDescent="0.2">
      <c r="A2565" s="19" t="s">
        <v>1230</v>
      </c>
    </row>
    <row r="2566" spans="1:1" x14ac:dyDescent="0.2">
      <c r="A2566" s="19" t="s">
        <v>3018</v>
      </c>
    </row>
    <row r="2567" spans="1:1" x14ac:dyDescent="0.2">
      <c r="A2567" s="19" t="s">
        <v>1232</v>
      </c>
    </row>
    <row r="2568" spans="1:1" x14ac:dyDescent="0.2">
      <c r="A2568" s="19" t="s">
        <v>3019</v>
      </c>
    </row>
    <row r="2569" spans="1:1" x14ac:dyDescent="0.2">
      <c r="A2569" s="19" t="s">
        <v>1228</v>
      </c>
    </row>
    <row r="2570" spans="1:1" x14ac:dyDescent="0.2">
      <c r="A2570" s="19" t="s">
        <v>3017</v>
      </c>
    </row>
    <row r="2571" spans="1:1" x14ac:dyDescent="0.2">
      <c r="A2571" s="19" t="s">
        <v>1234</v>
      </c>
    </row>
    <row r="2572" spans="1:1" x14ac:dyDescent="0.2">
      <c r="A2572" s="19" t="s">
        <v>3020</v>
      </c>
    </row>
    <row r="2573" spans="1:1" x14ac:dyDescent="0.2">
      <c r="A2573" s="19" t="s">
        <v>1238</v>
      </c>
    </row>
    <row r="2574" spans="1:1" x14ac:dyDescent="0.2">
      <c r="A2574" s="19" t="s">
        <v>3022</v>
      </c>
    </row>
    <row r="2575" spans="1:1" x14ac:dyDescent="0.2">
      <c r="A2575" s="19" t="s">
        <v>1240</v>
      </c>
    </row>
    <row r="2576" spans="1:1" x14ac:dyDescent="0.2">
      <c r="A2576" s="19" t="s">
        <v>3023</v>
      </c>
    </row>
    <row r="2577" spans="1:1" x14ac:dyDescent="0.2">
      <c r="A2577" s="19" t="s">
        <v>1236</v>
      </c>
    </row>
    <row r="2578" spans="1:1" x14ac:dyDescent="0.2">
      <c r="A2578" s="19" t="s">
        <v>3021</v>
      </c>
    </row>
    <row r="2579" spans="1:1" x14ac:dyDescent="0.2">
      <c r="A2579" s="19" t="s">
        <v>1222</v>
      </c>
    </row>
    <row r="2580" spans="1:1" x14ac:dyDescent="0.2">
      <c r="A2580" s="19" t="s">
        <v>3014</v>
      </c>
    </row>
    <row r="2581" spans="1:1" x14ac:dyDescent="0.2">
      <c r="A2581" s="19" t="s">
        <v>1224</v>
      </c>
    </row>
    <row r="2582" spans="1:1" x14ac:dyDescent="0.2">
      <c r="A2582" s="19" t="s">
        <v>3015</v>
      </c>
    </row>
    <row r="2583" spans="1:1" x14ac:dyDescent="0.2">
      <c r="A2583" s="19" t="s">
        <v>1220</v>
      </c>
    </row>
    <row r="2584" spans="1:1" x14ac:dyDescent="0.2">
      <c r="A2584" s="19" t="s">
        <v>3013</v>
      </c>
    </row>
    <row r="2585" spans="1:1" x14ac:dyDescent="0.2">
      <c r="A2585" s="19" t="s">
        <v>1242</v>
      </c>
    </row>
    <row r="2586" spans="1:1" x14ac:dyDescent="0.2">
      <c r="A2586" s="19" t="s">
        <v>3024</v>
      </c>
    </row>
    <row r="2587" spans="1:1" x14ac:dyDescent="0.2">
      <c r="A2587" s="19" t="s">
        <v>1246</v>
      </c>
    </row>
    <row r="2588" spans="1:1" x14ac:dyDescent="0.2">
      <c r="A2588" s="19" t="s">
        <v>3026</v>
      </c>
    </row>
    <row r="2589" spans="1:1" x14ac:dyDescent="0.2">
      <c r="A2589" s="19" t="s">
        <v>1248</v>
      </c>
    </row>
    <row r="2590" spans="1:1" x14ac:dyDescent="0.2">
      <c r="A2590" s="19" t="s">
        <v>3027</v>
      </c>
    </row>
    <row r="2591" spans="1:1" x14ac:dyDescent="0.2">
      <c r="A2591" s="19" t="s">
        <v>1244</v>
      </c>
    </row>
    <row r="2592" spans="1:1" x14ac:dyDescent="0.2">
      <c r="A2592" s="19" t="s">
        <v>3025</v>
      </c>
    </row>
    <row r="2593" spans="1:1" x14ac:dyDescent="0.2">
      <c r="A2593" s="19" t="s">
        <v>1250</v>
      </c>
    </row>
    <row r="2594" spans="1:1" x14ac:dyDescent="0.2">
      <c r="A2594" s="19" t="s">
        <v>3028</v>
      </c>
    </row>
    <row r="2595" spans="1:1" x14ac:dyDescent="0.2">
      <c r="A2595" s="19" t="s">
        <v>1254</v>
      </c>
    </row>
    <row r="2596" spans="1:1" x14ac:dyDescent="0.2">
      <c r="A2596" s="19" t="s">
        <v>3030</v>
      </c>
    </row>
    <row r="2597" spans="1:1" x14ac:dyDescent="0.2">
      <c r="A2597" s="19" t="s">
        <v>1256</v>
      </c>
    </row>
    <row r="2598" spans="1:1" x14ac:dyDescent="0.2">
      <c r="A2598" s="19" t="s">
        <v>3031</v>
      </c>
    </row>
    <row r="2599" spans="1:1" x14ac:dyDescent="0.2">
      <c r="A2599" s="19" t="s">
        <v>1252</v>
      </c>
    </row>
    <row r="2600" spans="1:1" x14ac:dyDescent="0.2">
      <c r="A2600" s="19" t="s">
        <v>3029</v>
      </c>
    </row>
    <row r="2601" spans="1:1" x14ac:dyDescent="0.2">
      <c r="A2601" s="19" t="s">
        <v>1266</v>
      </c>
    </row>
    <row r="2602" spans="1:1" x14ac:dyDescent="0.2">
      <c r="A2602" s="19" t="s">
        <v>3036</v>
      </c>
    </row>
    <row r="2603" spans="1:1" x14ac:dyDescent="0.2">
      <c r="A2603" s="19" t="s">
        <v>1274</v>
      </c>
    </row>
    <row r="2604" spans="1:1" x14ac:dyDescent="0.2">
      <c r="A2604" s="19" t="s">
        <v>3040</v>
      </c>
    </row>
    <row r="2605" spans="1:1" x14ac:dyDescent="0.2">
      <c r="A2605" s="19" t="s">
        <v>1278</v>
      </c>
    </row>
    <row r="2606" spans="1:1" x14ac:dyDescent="0.2">
      <c r="A2606" s="19" t="s">
        <v>3042</v>
      </c>
    </row>
    <row r="2607" spans="1:1" x14ac:dyDescent="0.2">
      <c r="A2607" s="19" t="s">
        <v>1280</v>
      </c>
    </row>
    <row r="2608" spans="1:1" x14ac:dyDescent="0.2">
      <c r="A2608" s="19" t="s">
        <v>3043</v>
      </c>
    </row>
    <row r="2609" spans="1:1" x14ac:dyDescent="0.2">
      <c r="A2609" s="19" t="s">
        <v>1276</v>
      </c>
    </row>
    <row r="2610" spans="1:1" x14ac:dyDescent="0.2">
      <c r="A2610" s="19" t="s">
        <v>3041</v>
      </c>
    </row>
    <row r="2611" spans="1:1" x14ac:dyDescent="0.2">
      <c r="A2611" s="19" t="s">
        <v>1282</v>
      </c>
    </row>
    <row r="2612" spans="1:1" x14ac:dyDescent="0.2">
      <c r="A2612" s="19" t="s">
        <v>3044</v>
      </c>
    </row>
    <row r="2613" spans="1:1" x14ac:dyDescent="0.2">
      <c r="A2613" s="19" t="s">
        <v>1286</v>
      </c>
    </row>
    <row r="2614" spans="1:1" x14ac:dyDescent="0.2">
      <c r="A2614" s="19" t="s">
        <v>3046</v>
      </c>
    </row>
    <row r="2615" spans="1:1" x14ac:dyDescent="0.2">
      <c r="A2615" s="19" t="s">
        <v>1288</v>
      </c>
    </row>
    <row r="2616" spans="1:1" x14ac:dyDescent="0.2">
      <c r="A2616" s="19" t="s">
        <v>3047</v>
      </c>
    </row>
    <row r="2617" spans="1:1" x14ac:dyDescent="0.2">
      <c r="A2617" s="19" t="s">
        <v>1284</v>
      </c>
    </row>
    <row r="2618" spans="1:1" x14ac:dyDescent="0.2">
      <c r="A2618" s="19" t="s">
        <v>3045</v>
      </c>
    </row>
    <row r="2619" spans="1:1" x14ac:dyDescent="0.2">
      <c r="A2619" s="19" t="s">
        <v>1270</v>
      </c>
    </row>
    <row r="2620" spans="1:1" x14ac:dyDescent="0.2">
      <c r="A2620" s="19" t="s">
        <v>3038</v>
      </c>
    </row>
    <row r="2621" spans="1:1" x14ac:dyDescent="0.2">
      <c r="A2621" s="19" t="s">
        <v>1272</v>
      </c>
    </row>
    <row r="2622" spans="1:1" x14ac:dyDescent="0.2">
      <c r="A2622" s="19" t="s">
        <v>3039</v>
      </c>
    </row>
    <row r="2623" spans="1:1" x14ac:dyDescent="0.2">
      <c r="A2623" s="19" t="s">
        <v>1268</v>
      </c>
    </row>
    <row r="2624" spans="1:1" x14ac:dyDescent="0.2">
      <c r="A2624" s="19" t="s">
        <v>3037</v>
      </c>
    </row>
    <row r="2625" spans="1:1" x14ac:dyDescent="0.2">
      <c r="A2625" s="19" t="s">
        <v>1290</v>
      </c>
    </row>
    <row r="2626" spans="1:1" x14ac:dyDescent="0.2">
      <c r="A2626" s="19" t="s">
        <v>3048</v>
      </c>
    </row>
    <row r="2627" spans="1:1" x14ac:dyDescent="0.2">
      <c r="A2627" s="19" t="s">
        <v>813</v>
      </c>
    </row>
    <row r="2628" spans="1:1" x14ac:dyDescent="0.2">
      <c r="A2628" s="19" t="s">
        <v>3050</v>
      </c>
    </row>
    <row r="2629" spans="1:1" x14ac:dyDescent="0.2">
      <c r="A2629" s="19" t="s">
        <v>815</v>
      </c>
    </row>
    <row r="2630" spans="1:1" x14ac:dyDescent="0.2">
      <c r="A2630" s="19" t="s">
        <v>3051</v>
      </c>
    </row>
    <row r="2631" spans="1:1" x14ac:dyDescent="0.2">
      <c r="A2631" s="19" t="s">
        <v>1292</v>
      </c>
    </row>
    <row r="2632" spans="1:1" x14ac:dyDescent="0.2">
      <c r="A2632" s="19" t="s">
        <v>3049</v>
      </c>
    </row>
    <row r="2633" spans="1:1" x14ac:dyDescent="0.2">
      <c r="A2633" s="20" t="s">
        <v>817</v>
      </c>
    </row>
    <row r="2634" spans="1:1" x14ac:dyDescent="0.2">
      <c r="A2634" s="20" t="s">
        <v>3052</v>
      </c>
    </row>
    <row r="2635" spans="1:1" x14ac:dyDescent="0.2">
      <c r="A2635" s="20" t="s">
        <v>821</v>
      </c>
    </row>
    <row r="2636" spans="1:1" x14ac:dyDescent="0.2">
      <c r="A2636" s="19" t="s">
        <v>3054</v>
      </c>
    </row>
    <row r="2637" spans="1:1" x14ac:dyDescent="0.2">
      <c r="A2637" s="20" t="s">
        <v>823</v>
      </c>
    </row>
    <row r="2638" spans="1:1" x14ac:dyDescent="0.2">
      <c r="A2638" s="20" t="s">
        <v>3055</v>
      </c>
    </row>
    <row r="2639" spans="1:1" x14ac:dyDescent="0.2">
      <c r="A2639" s="20" t="s">
        <v>819</v>
      </c>
    </row>
    <row r="2640" spans="1:1" x14ac:dyDescent="0.2">
      <c r="A2640" s="20" t="s">
        <v>3053</v>
      </c>
    </row>
    <row r="2641" spans="1:1" x14ac:dyDescent="0.2">
      <c r="A2641" s="20" t="s">
        <v>825</v>
      </c>
    </row>
    <row r="2642" spans="1:1" x14ac:dyDescent="0.2">
      <c r="A2642" s="20" t="s">
        <v>3056</v>
      </c>
    </row>
    <row r="2643" spans="1:1" x14ac:dyDescent="0.2">
      <c r="A2643" s="20" t="s">
        <v>829</v>
      </c>
    </row>
    <row r="2644" spans="1:1" x14ac:dyDescent="0.2">
      <c r="A2644" s="20" t="s">
        <v>3058</v>
      </c>
    </row>
    <row r="2645" spans="1:1" x14ac:dyDescent="0.2">
      <c r="A2645" s="20" t="s">
        <v>831</v>
      </c>
    </row>
    <row r="2646" spans="1:1" x14ac:dyDescent="0.2">
      <c r="A2646" s="20" t="s">
        <v>3059</v>
      </c>
    </row>
    <row r="2647" spans="1:1" x14ac:dyDescent="0.2">
      <c r="A2647" s="20" t="s">
        <v>827</v>
      </c>
    </row>
    <row r="2648" spans="1:1" x14ac:dyDescent="0.2">
      <c r="A2648" s="20" t="s">
        <v>3057</v>
      </c>
    </row>
    <row r="2649" spans="1:1" x14ac:dyDescent="0.2">
      <c r="A2649" s="20" t="s">
        <v>833</v>
      </c>
    </row>
    <row r="2650" spans="1:1" x14ac:dyDescent="0.2">
      <c r="A2650" s="20" t="s">
        <v>3060</v>
      </c>
    </row>
    <row r="2651" spans="1:1" x14ac:dyDescent="0.2">
      <c r="A2651" s="20" t="s">
        <v>841</v>
      </c>
    </row>
    <row r="2652" spans="1:1" x14ac:dyDescent="0.2">
      <c r="A2652" s="20" t="s">
        <v>3064</v>
      </c>
    </row>
    <row r="2653" spans="1:1" x14ac:dyDescent="0.2">
      <c r="A2653" s="20" t="s">
        <v>845</v>
      </c>
    </row>
    <row r="2654" spans="1:1" x14ac:dyDescent="0.2">
      <c r="A2654" s="20" t="s">
        <v>3066</v>
      </c>
    </row>
    <row r="2655" spans="1:1" x14ac:dyDescent="0.2">
      <c r="A2655" s="20" t="s">
        <v>847</v>
      </c>
    </row>
    <row r="2656" spans="1:1" x14ac:dyDescent="0.2">
      <c r="A2656" s="20" t="s">
        <v>3067</v>
      </c>
    </row>
    <row r="2657" spans="1:1" x14ac:dyDescent="0.2">
      <c r="A2657" s="20" t="s">
        <v>843</v>
      </c>
    </row>
    <row r="2658" spans="1:1" x14ac:dyDescent="0.2">
      <c r="A2658" s="20" t="s">
        <v>3065</v>
      </c>
    </row>
    <row r="2659" spans="1:1" x14ac:dyDescent="0.2">
      <c r="A2659" s="20" t="s">
        <v>849</v>
      </c>
    </row>
    <row r="2660" spans="1:1" x14ac:dyDescent="0.2">
      <c r="A2660" s="20" t="s">
        <v>3068</v>
      </c>
    </row>
    <row r="2661" spans="1:1" x14ac:dyDescent="0.2">
      <c r="A2661" s="20" t="s">
        <v>853</v>
      </c>
    </row>
    <row r="2662" spans="1:1" x14ac:dyDescent="0.2">
      <c r="A2662" s="20" t="s">
        <v>3070</v>
      </c>
    </row>
    <row r="2663" spans="1:1" x14ac:dyDescent="0.2">
      <c r="A2663" s="20" t="s">
        <v>855</v>
      </c>
    </row>
    <row r="2664" spans="1:1" x14ac:dyDescent="0.2">
      <c r="A2664" s="20" t="s">
        <v>3071</v>
      </c>
    </row>
    <row r="2665" spans="1:1" x14ac:dyDescent="0.2">
      <c r="A2665" s="20" t="s">
        <v>851</v>
      </c>
    </row>
    <row r="2666" spans="1:1" x14ac:dyDescent="0.2">
      <c r="A2666" s="20" t="s">
        <v>3069</v>
      </c>
    </row>
    <row r="2667" spans="1:1" x14ac:dyDescent="0.2">
      <c r="A2667" s="20" t="s">
        <v>837</v>
      </c>
    </row>
    <row r="2668" spans="1:1" x14ac:dyDescent="0.2">
      <c r="A2668" s="20" t="s">
        <v>3062</v>
      </c>
    </row>
    <row r="2669" spans="1:1" x14ac:dyDescent="0.2">
      <c r="A2669" s="20" t="s">
        <v>839</v>
      </c>
    </row>
    <row r="2670" spans="1:1" x14ac:dyDescent="0.2">
      <c r="A2670" s="20" t="s">
        <v>3063</v>
      </c>
    </row>
    <row r="2671" spans="1:1" x14ac:dyDescent="0.2">
      <c r="A2671" s="20" t="s">
        <v>835</v>
      </c>
    </row>
    <row r="2672" spans="1:1" x14ac:dyDescent="0.2">
      <c r="A2672" s="20" t="s">
        <v>3061</v>
      </c>
    </row>
    <row r="2673" spans="1:1" x14ac:dyDescent="0.2">
      <c r="A2673" s="20" t="s">
        <v>857</v>
      </c>
    </row>
    <row r="2674" spans="1:1" x14ac:dyDescent="0.2">
      <c r="A2674" s="20" t="s">
        <v>3072</v>
      </c>
    </row>
    <row r="2675" spans="1:1" x14ac:dyDescent="0.2">
      <c r="A2675" s="20" t="s">
        <v>861</v>
      </c>
    </row>
    <row r="2676" spans="1:1" x14ac:dyDescent="0.2">
      <c r="A2676" s="20" t="s">
        <v>3074</v>
      </c>
    </row>
    <row r="2677" spans="1:1" x14ac:dyDescent="0.2">
      <c r="A2677" s="20" t="s">
        <v>863</v>
      </c>
    </row>
    <row r="2678" spans="1:1" x14ac:dyDescent="0.2">
      <c r="A2678" s="20" t="s">
        <v>3075</v>
      </c>
    </row>
    <row r="2679" spans="1:1" x14ac:dyDescent="0.2">
      <c r="A2679" s="20" t="s">
        <v>859</v>
      </c>
    </row>
    <row r="2680" spans="1:1" x14ac:dyDescent="0.2">
      <c r="A2680" s="20" t="s">
        <v>3073</v>
      </c>
    </row>
    <row r="2681" spans="1:1" x14ac:dyDescent="0.2">
      <c r="A2681" s="20" t="s">
        <v>865</v>
      </c>
    </row>
    <row r="2682" spans="1:1" x14ac:dyDescent="0.2">
      <c r="A2682" s="20" t="s">
        <v>3076</v>
      </c>
    </row>
    <row r="2683" spans="1:1" x14ac:dyDescent="0.2">
      <c r="A2683" s="20" t="s">
        <v>869</v>
      </c>
    </row>
    <row r="2684" spans="1:1" x14ac:dyDescent="0.2">
      <c r="A2684" s="20" t="s">
        <v>3078</v>
      </c>
    </row>
    <row r="2685" spans="1:1" x14ac:dyDescent="0.2">
      <c r="A2685" s="20" t="s">
        <v>871</v>
      </c>
    </row>
    <row r="2686" spans="1:1" x14ac:dyDescent="0.2">
      <c r="A2686" s="20" t="s">
        <v>3079</v>
      </c>
    </row>
    <row r="2687" spans="1:1" x14ac:dyDescent="0.2">
      <c r="A2687" s="20" t="s">
        <v>867</v>
      </c>
    </row>
    <row r="2688" spans="1:1" x14ac:dyDescent="0.2">
      <c r="A2688" s="20" t="s">
        <v>3077</v>
      </c>
    </row>
    <row r="2689" spans="1:1" x14ac:dyDescent="0.2">
      <c r="A2689" s="20" t="s">
        <v>873</v>
      </c>
    </row>
    <row r="2690" spans="1:1" x14ac:dyDescent="0.2">
      <c r="A2690" s="20" t="s">
        <v>3080</v>
      </c>
    </row>
    <row r="2691" spans="1:1" x14ac:dyDescent="0.2">
      <c r="A2691" s="20" t="s">
        <v>877</v>
      </c>
    </row>
    <row r="2692" spans="1:1" x14ac:dyDescent="0.2">
      <c r="A2692" s="20" t="s">
        <v>3082</v>
      </c>
    </row>
    <row r="2693" spans="1:1" x14ac:dyDescent="0.2">
      <c r="A2693" s="20" t="s">
        <v>879</v>
      </c>
    </row>
    <row r="2694" spans="1:1" x14ac:dyDescent="0.2">
      <c r="A2694" s="20" t="s">
        <v>3083</v>
      </c>
    </row>
    <row r="2695" spans="1:1" x14ac:dyDescent="0.2">
      <c r="A2695" s="20" t="s">
        <v>875</v>
      </c>
    </row>
    <row r="2696" spans="1:1" x14ac:dyDescent="0.2">
      <c r="A2696" s="20" t="s">
        <v>3081</v>
      </c>
    </row>
    <row r="2697" spans="1:1" x14ac:dyDescent="0.2">
      <c r="A2697" s="20" t="s">
        <v>881</v>
      </c>
    </row>
    <row r="2698" spans="1:1" x14ac:dyDescent="0.2">
      <c r="A2698" s="20" t="s">
        <v>3084</v>
      </c>
    </row>
    <row r="2699" spans="1:1" x14ac:dyDescent="0.2">
      <c r="A2699" s="20" t="s">
        <v>889</v>
      </c>
    </row>
    <row r="2700" spans="1:1" x14ac:dyDescent="0.2">
      <c r="A2700" s="20" t="s">
        <v>3088</v>
      </c>
    </row>
    <row r="2701" spans="1:1" x14ac:dyDescent="0.2">
      <c r="A2701" s="20" t="s">
        <v>893</v>
      </c>
    </row>
    <row r="2702" spans="1:1" x14ac:dyDescent="0.2">
      <c r="A2702" s="20" t="s">
        <v>3090</v>
      </c>
    </row>
    <row r="2703" spans="1:1" x14ac:dyDescent="0.2">
      <c r="A2703" s="20" t="s">
        <v>895</v>
      </c>
    </row>
    <row r="2704" spans="1:1" x14ac:dyDescent="0.2">
      <c r="A2704" s="20" t="s">
        <v>3091</v>
      </c>
    </row>
    <row r="2705" spans="1:1" x14ac:dyDescent="0.2">
      <c r="A2705" s="20" t="s">
        <v>891</v>
      </c>
    </row>
    <row r="2706" spans="1:1" x14ac:dyDescent="0.2">
      <c r="A2706" s="20" t="s">
        <v>3089</v>
      </c>
    </row>
    <row r="2707" spans="1:1" x14ac:dyDescent="0.2">
      <c r="A2707" s="20" t="s">
        <v>897</v>
      </c>
    </row>
    <row r="2708" spans="1:1" x14ac:dyDescent="0.2">
      <c r="A2708" s="20" t="s">
        <v>3092</v>
      </c>
    </row>
    <row r="2709" spans="1:1" x14ac:dyDescent="0.2">
      <c r="A2709" s="20" t="s">
        <v>901</v>
      </c>
    </row>
    <row r="2710" spans="1:1" x14ac:dyDescent="0.2">
      <c r="A2710" s="20" t="s">
        <v>3094</v>
      </c>
    </row>
    <row r="2711" spans="1:1" x14ac:dyDescent="0.2">
      <c r="A2711" s="20" t="s">
        <v>903</v>
      </c>
    </row>
    <row r="2712" spans="1:1" x14ac:dyDescent="0.2">
      <c r="A2712" s="20" t="s">
        <v>3095</v>
      </c>
    </row>
    <row r="2713" spans="1:1" x14ac:dyDescent="0.2">
      <c r="A2713" s="20" t="s">
        <v>899</v>
      </c>
    </row>
    <row r="2714" spans="1:1" x14ac:dyDescent="0.2">
      <c r="A2714" s="20" t="s">
        <v>3093</v>
      </c>
    </row>
    <row r="2715" spans="1:1" x14ac:dyDescent="0.2">
      <c r="A2715" s="20" t="s">
        <v>885</v>
      </c>
    </row>
    <row r="2716" spans="1:1" x14ac:dyDescent="0.2">
      <c r="A2716" s="20" t="s">
        <v>3086</v>
      </c>
    </row>
    <row r="2717" spans="1:1" x14ac:dyDescent="0.2">
      <c r="A2717" s="20" t="s">
        <v>887</v>
      </c>
    </row>
    <row r="2718" spans="1:1" x14ac:dyDescent="0.2">
      <c r="A2718" s="20" t="s">
        <v>3087</v>
      </c>
    </row>
    <row r="2719" spans="1:1" x14ac:dyDescent="0.2">
      <c r="A2719" s="20" t="s">
        <v>883</v>
      </c>
    </row>
    <row r="2720" spans="1:1" x14ac:dyDescent="0.2">
      <c r="A2720" s="20" t="s">
        <v>3085</v>
      </c>
    </row>
    <row r="2721" spans="1:1" x14ac:dyDescent="0.2">
      <c r="A2721" s="20" t="s">
        <v>905</v>
      </c>
    </row>
    <row r="2722" spans="1:1" x14ac:dyDescent="0.2">
      <c r="A2722" s="20" t="s">
        <v>3096</v>
      </c>
    </row>
    <row r="2723" spans="1:1" x14ac:dyDescent="0.2">
      <c r="A2723" s="20" t="s">
        <v>909</v>
      </c>
    </row>
    <row r="2724" spans="1:1" x14ac:dyDescent="0.2">
      <c r="A2724" s="20" t="s">
        <v>3098</v>
      </c>
    </row>
    <row r="2725" spans="1:1" x14ac:dyDescent="0.2">
      <c r="A2725" s="20" t="s">
        <v>911</v>
      </c>
    </row>
    <row r="2726" spans="1:1" x14ac:dyDescent="0.2">
      <c r="A2726" s="20" t="s">
        <v>3099</v>
      </c>
    </row>
    <row r="2727" spans="1:1" x14ac:dyDescent="0.2">
      <c r="A2727" s="20" t="s">
        <v>907</v>
      </c>
    </row>
    <row r="2728" spans="1:1" x14ac:dyDescent="0.2">
      <c r="A2728" s="20" t="s">
        <v>3097</v>
      </c>
    </row>
    <row r="2729" spans="1:1" x14ac:dyDescent="0.2">
      <c r="A2729" s="20" t="s">
        <v>913</v>
      </c>
    </row>
    <row r="2730" spans="1:1" x14ac:dyDescent="0.2">
      <c r="A2730" s="20" t="s">
        <v>3100</v>
      </c>
    </row>
    <row r="2731" spans="1:1" x14ac:dyDescent="0.2">
      <c r="A2731" s="20" t="s">
        <v>917</v>
      </c>
    </row>
    <row r="2732" spans="1:1" x14ac:dyDescent="0.2">
      <c r="A2732" s="20" t="s">
        <v>3102</v>
      </c>
    </row>
    <row r="2733" spans="1:1" x14ac:dyDescent="0.2">
      <c r="A2733" s="20" t="s">
        <v>919</v>
      </c>
    </row>
    <row r="2734" spans="1:1" x14ac:dyDescent="0.2">
      <c r="A2734" s="20" t="s">
        <v>3103</v>
      </c>
    </row>
    <row r="2735" spans="1:1" x14ac:dyDescent="0.2">
      <c r="A2735" s="19" t="s">
        <v>915</v>
      </c>
    </row>
    <row r="2736" spans="1:1" x14ac:dyDescent="0.2">
      <c r="A2736" s="19" t="s">
        <v>3101</v>
      </c>
    </row>
    <row r="2737" spans="1:1" x14ac:dyDescent="0.2">
      <c r="A2737" s="19" t="s">
        <v>921</v>
      </c>
    </row>
    <row r="2738" spans="1:1" x14ac:dyDescent="0.2">
      <c r="A2738" s="19" t="s">
        <v>3104</v>
      </c>
    </row>
    <row r="2739" spans="1:1" x14ac:dyDescent="0.2">
      <c r="A2739" s="19" t="s">
        <v>925</v>
      </c>
    </row>
    <row r="2740" spans="1:1" x14ac:dyDescent="0.2">
      <c r="A2740" s="19" t="s">
        <v>3106</v>
      </c>
    </row>
    <row r="2741" spans="1:1" x14ac:dyDescent="0.2">
      <c r="A2741" s="19" t="s">
        <v>927</v>
      </c>
    </row>
    <row r="2742" spans="1:1" x14ac:dyDescent="0.2">
      <c r="A2742" s="19" t="s">
        <v>3107</v>
      </c>
    </row>
    <row r="2743" spans="1:1" x14ac:dyDescent="0.2">
      <c r="A2743" s="19" t="s">
        <v>923</v>
      </c>
    </row>
    <row r="2744" spans="1:1" x14ac:dyDescent="0.2">
      <c r="A2744" s="20" t="s">
        <v>3105</v>
      </c>
    </row>
    <row r="2745" spans="1:1" x14ac:dyDescent="0.2">
      <c r="A2745" s="20" t="s">
        <v>1258</v>
      </c>
    </row>
    <row r="2746" spans="1:1" x14ac:dyDescent="0.2">
      <c r="A2746" s="20" t="s">
        <v>3032</v>
      </c>
    </row>
    <row r="2747" spans="1:1" x14ac:dyDescent="0.2">
      <c r="A2747" s="19" t="s">
        <v>1262</v>
      </c>
    </row>
    <row r="2748" spans="1:1" x14ac:dyDescent="0.2">
      <c r="A2748" s="20" t="s">
        <v>3034</v>
      </c>
    </row>
    <row r="2749" spans="1:1" x14ac:dyDescent="0.2">
      <c r="A2749" s="20" t="s">
        <v>1264</v>
      </c>
    </row>
    <row r="2750" spans="1:1" x14ac:dyDescent="0.2">
      <c r="A2750" s="20" t="s">
        <v>3035</v>
      </c>
    </row>
    <row r="2751" spans="1:1" x14ac:dyDescent="0.2">
      <c r="A2751" s="20" t="s">
        <v>1260</v>
      </c>
    </row>
    <row r="2752" spans="1:1" x14ac:dyDescent="0.2">
      <c r="A2752" s="20" t="s">
        <v>3033</v>
      </c>
    </row>
    <row r="2753" spans="1:1" x14ac:dyDescent="0.2">
      <c r="A2753" s="20" t="s">
        <v>929</v>
      </c>
    </row>
    <row r="2754" spans="1:1" x14ac:dyDescent="0.2">
      <c r="A2754" s="20" t="s">
        <v>3108</v>
      </c>
    </row>
    <row r="2755" spans="1:1" x14ac:dyDescent="0.2">
      <c r="A2755" s="20" t="s">
        <v>937</v>
      </c>
    </row>
    <row r="2756" spans="1:1" x14ac:dyDescent="0.2">
      <c r="A2756" s="20" t="s">
        <v>3112</v>
      </c>
    </row>
    <row r="2757" spans="1:1" x14ac:dyDescent="0.2">
      <c r="A2757" s="20" t="s">
        <v>941</v>
      </c>
    </row>
    <row r="2758" spans="1:1" x14ac:dyDescent="0.2">
      <c r="A2758" s="20" t="s">
        <v>3114</v>
      </c>
    </row>
    <row r="2759" spans="1:1" x14ac:dyDescent="0.2">
      <c r="A2759" s="20" t="s">
        <v>943</v>
      </c>
    </row>
    <row r="2760" spans="1:1" x14ac:dyDescent="0.2">
      <c r="A2760" s="20" t="s">
        <v>3115</v>
      </c>
    </row>
    <row r="2761" spans="1:1" x14ac:dyDescent="0.2">
      <c r="A2761" s="20" t="s">
        <v>939</v>
      </c>
    </row>
    <row r="2762" spans="1:1" x14ac:dyDescent="0.2">
      <c r="A2762" s="20" t="s">
        <v>3113</v>
      </c>
    </row>
    <row r="2763" spans="1:1" x14ac:dyDescent="0.2">
      <c r="A2763" s="20" t="s">
        <v>945</v>
      </c>
    </row>
    <row r="2764" spans="1:1" x14ac:dyDescent="0.2">
      <c r="A2764" s="20" t="s">
        <v>3116</v>
      </c>
    </row>
    <row r="2765" spans="1:1" x14ac:dyDescent="0.2">
      <c r="A2765" s="20" t="s">
        <v>949</v>
      </c>
    </row>
    <row r="2766" spans="1:1" x14ac:dyDescent="0.2">
      <c r="A2766" s="20" t="s">
        <v>3118</v>
      </c>
    </row>
    <row r="2767" spans="1:1" x14ac:dyDescent="0.2">
      <c r="A2767" s="20" t="s">
        <v>951</v>
      </c>
    </row>
    <row r="2768" spans="1:1" x14ac:dyDescent="0.2">
      <c r="A2768" s="20" t="s">
        <v>3119</v>
      </c>
    </row>
    <row r="2769" spans="1:1" x14ac:dyDescent="0.2">
      <c r="A2769" s="20" t="s">
        <v>947</v>
      </c>
    </row>
    <row r="2770" spans="1:1" x14ac:dyDescent="0.2">
      <c r="A2770" s="20" t="s">
        <v>3117</v>
      </c>
    </row>
    <row r="2771" spans="1:1" x14ac:dyDescent="0.2">
      <c r="A2771" s="20" t="s">
        <v>933</v>
      </c>
    </row>
    <row r="2772" spans="1:1" x14ac:dyDescent="0.2">
      <c r="A2772" s="20" t="s">
        <v>3110</v>
      </c>
    </row>
    <row r="2773" spans="1:1" x14ac:dyDescent="0.2">
      <c r="A2773" s="20" t="s">
        <v>935</v>
      </c>
    </row>
    <row r="2774" spans="1:1" x14ac:dyDescent="0.2">
      <c r="A2774" s="20" t="s">
        <v>3111</v>
      </c>
    </row>
    <row r="2775" spans="1:1" x14ac:dyDescent="0.2">
      <c r="A2775" s="20" t="s">
        <v>931</v>
      </c>
    </row>
    <row r="2776" spans="1:1" x14ac:dyDescent="0.2">
      <c r="A2776" s="20" t="s">
        <v>3109</v>
      </c>
    </row>
    <row r="2777" spans="1:1" x14ac:dyDescent="0.2">
      <c r="A2777" s="20" t="s">
        <v>953</v>
      </c>
    </row>
    <row r="2778" spans="1:1" x14ac:dyDescent="0.2">
      <c r="A2778" s="20" t="s">
        <v>3120</v>
      </c>
    </row>
    <row r="2779" spans="1:1" x14ac:dyDescent="0.2">
      <c r="A2779" s="20" t="s">
        <v>957</v>
      </c>
    </row>
    <row r="2780" spans="1:1" x14ac:dyDescent="0.2">
      <c r="A2780" s="20" t="s">
        <v>3122</v>
      </c>
    </row>
    <row r="2781" spans="1:1" x14ac:dyDescent="0.2">
      <c r="A2781" s="20" t="s">
        <v>959</v>
      </c>
    </row>
    <row r="2782" spans="1:1" x14ac:dyDescent="0.2">
      <c r="A2782" s="20" t="s">
        <v>3123</v>
      </c>
    </row>
    <row r="2783" spans="1:1" x14ac:dyDescent="0.2">
      <c r="A2783" s="20" t="s">
        <v>955</v>
      </c>
    </row>
    <row r="2784" spans="1:1" x14ac:dyDescent="0.2">
      <c r="A2784" s="20" t="s">
        <v>3121</v>
      </c>
    </row>
    <row r="2785" spans="1:1" x14ac:dyDescent="0.2">
      <c r="A2785" s="20" t="s">
        <v>961</v>
      </c>
    </row>
    <row r="2786" spans="1:1" x14ac:dyDescent="0.2">
      <c r="A2786" s="20" t="s">
        <v>3124</v>
      </c>
    </row>
    <row r="2787" spans="1:1" x14ac:dyDescent="0.2">
      <c r="A2787" s="20" t="s">
        <v>965</v>
      </c>
    </row>
    <row r="2788" spans="1:1" x14ac:dyDescent="0.2">
      <c r="A2788" s="20" t="s">
        <v>3126</v>
      </c>
    </row>
    <row r="2789" spans="1:1" x14ac:dyDescent="0.2">
      <c r="A2789" s="20" t="s">
        <v>967</v>
      </c>
    </row>
    <row r="2790" spans="1:1" x14ac:dyDescent="0.2">
      <c r="A2790" s="20" t="s">
        <v>3127</v>
      </c>
    </row>
    <row r="2791" spans="1:1" x14ac:dyDescent="0.2">
      <c r="A2791" s="20" t="s">
        <v>963</v>
      </c>
    </row>
    <row r="2792" spans="1:1" x14ac:dyDescent="0.2">
      <c r="A2792" s="20" t="s">
        <v>3125</v>
      </c>
    </row>
    <row r="2793" spans="1:1" x14ac:dyDescent="0.2">
      <c r="A2793" s="20" t="s">
        <v>977</v>
      </c>
    </row>
    <row r="2794" spans="1:1" x14ac:dyDescent="0.2">
      <c r="A2794" s="20" t="s">
        <v>3132</v>
      </c>
    </row>
    <row r="2795" spans="1:1" x14ac:dyDescent="0.2">
      <c r="A2795" s="20" t="s">
        <v>1301</v>
      </c>
    </row>
    <row r="2796" spans="1:1" x14ac:dyDescent="0.2">
      <c r="A2796" s="20" t="s">
        <v>3136</v>
      </c>
    </row>
    <row r="2797" spans="1:1" x14ac:dyDescent="0.2">
      <c r="A2797" s="20" t="s">
        <v>1305</v>
      </c>
    </row>
    <row r="2798" spans="1:1" x14ac:dyDescent="0.2">
      <c r="A2798" s="20" t="s">
        <v>3138</v>
      </c>
    </row>
    <row r="2799" spans="1:1" x14ac:dyDescent="0.2">
      <c r="A2799" s="20" t="s">
        <v>1307</v>
      </c>
    </row>
    <row r="2800" spans="1:1" x14ac:dyDescent="0.2">
      <c r="A2800" s="20" t="s">
        <v>3139</v>
      </c>
    </row>
    <row r="2801" spans="1:1" x14ac:dyDescent="0.2">
      <c r="A2801" s="20" t="s">
        <v>1303</v>
      </c>
    </row>
    <row r="2802" spans="1:1" x14ac:dyDescent="0.2">
      <c r="A2802" s="20" t="s">
        <v>3137</v>
      </c>
    </row>
    <row r="2803" spans="1:1" x14ac:dyDescent="0.2">
      <c r="A2803" s="20" t="s">
        <v>1309</v>
      </c>
    </row>
    <row r="2804" spans="1:1" x14ac:dyDescent="0.2">
      <c r="A2804" s="20" t="s">
        <v>3140</v>
      </c>
    </row>
    <row r="2805" spans="1:1" x14ac:dyDescent="0.2">
      <c r="A2805" s="20" t="s">
        <v>1313</v>
      </c>
    </row>
    <row r="2806" spans="1:1" x14ac:dyDescent="0.2">
      <c r="A2806" s="20" t="s">
        <v>3142</v>
      </c>
    </row>
    <row r="2807" spans="1:1" x14ac:dyDescent="0.2">
      <c r="A2807" s="20" t="s">
        <v>1315</v>
      </c>
    </row>
    <row r="2808" spans="1:1" x14ac:dyDescent="0.2">
      <c r="A2808" s="20" t="s">
        <v>3143</v>
      </c>
    </row>
    <row r="2809" spans="1:1" x14ac:dyDescent="0.2">
      <c r="A2809" s="20" t="s">
        <v>1311</v>
      </c>
    </row>
    <row r="2810" spans="1:1" x14ac:dyDescent="0.2">
      <c r="A2810" s="20" t="s">
        <v>3141</v>
      </c>
    </row>
    <row r="2811" spans="1:1" x14ac:dyDescent="0.2">
      <c r="A2811" s="20" t="s">
        <v>1299</v>
      </c>
    </row>
    <row r="2812" spans="1:1" x14ac:dyDescent="0.2">
      <c r="A2812" s="20" t="s">
        <v>3134</v>
      </c>
    </row>
    <row r="2813" spans="1:1" x14ac:dyDescent="0.2">
      <c r="A2813" s="20" t="s">
        <v>1300</v>
      </c>
    </row>
    <row r="2814" spans="1:1" x14ac:dyDescent="0.2">
      <c r="A2814" s="20" t="s">
        <v>3135</v>
      </c>
    </row>
    <row r="2815" spans="1:1" x14ac:dyDescent="0.2">
      <c r="A2815" s="20" t="s">
        <v>1297</v>
      </c>
    </row>
    <row r="2816" spans="1:1" x14ac:dyDescent="0.2">
      <c r="A2816" s="20" t="s">
        <v>3133</v>
      </c>
    </row>
    <row r="2817" spans="1:1" x14ac:dyDescent="0.2">
      <c r="A2817" s="20" t="s">
        <v>1317</v>
      </c>
    </row>
    <row r="2818" spans="1:1" x14ac:dyDescent="0.2">
      <c r="A2818" s="20" t="s">
        <v>3144</v>
      </c>
    </row>
    <row r="2819" spans="1:1" x14ac:dyDescent="0.2">
      <c r="A2819" s="20" t="s">
        <v>1321</v>
      </c>
    </row>
    <row r="2820" spans="1:1" x14ac:dyDescent="0.2">
      <c r="A2820" s="20" t="s">
        <v>3146</v>
      </c>
    </row>
    <row r="2821" spans="1:1" x14ac:dyDescent="0.2">
      <c r="A2821" s="20" t="s">
        <v>1323</v>
      </c>
    </row>
    <row r="2822" spans="1:1" x14ac:dyDescent="0.2">
      <c r="A2822" s="20" t="s">
        <v>3147</v>
      </c>
    </row>
    <row r="2823" spans="1:1" x14ac:dyDescent="0.2">
      <c r="A2823" s="20" t="s">
        <v>1319</v>
      </c>
    </row>
    <row r="2824" spans="1:1" x14ac:dyDescent="0.2">
      <c r="A2824" s="20" t="s">
        <v>3145</v>
      </c>
    </row>
    <row r="2825" spans="1:1" x14ac:dyDescent="0.2">
      <c r="A2825" s="20" t="s">
        <v>1325</v>
      </c>
    </row>
    <row r="2826" spans="1:1" x14ac:dyDescent="0.2">
      <c r="A2826" s="20" t="s">
        <v>3148</v>
      </c>
    </row>
    <row r="2827" spans="1:1" x14ac:dyDescent="0.2">
      <c r="A2827" s="20" t="s">
        <v>1329</v>
      </c>
    </row>
    <row r="2828" spans="1:1" x14ac:dyDescent="0.2">
      <c r="A2828" s="20" t="s">
        <v>3150</v>
      </c>
    </row>
    <row r="2829" spans="1:1" x14ac:dyDescent="0.2">
      <c r="A2829" s="20" t="s">
        <v>1331</v>
      </c>
    </row>
    <row r="2830" spans="1:1" x14ac:dyDescent="0.2">
      <c r="A2830" s="20" t="s">
        <v>3151</v>
      </c>
    </row>
    <row r="2831" spans="1:1" x14ac:dyDescent="0.2">
      <c r="A2831" s="20" t="s">
        <v>1327</v>
      </c>
    </row>
    <row r="2832" spans="1:1" x14ac:dyDescent="0.2">
      <c r="A2832" s="20" t="s">
        <v>3149</v>
      </c>
    </row>
    <row r="2833" spans="1:1" x14ac:dyDescent="0.2">
      <c r="A2833" s="20" t="s">
        <v>1333</v>
      </c>
    </row>
    <row r="2834" spans="1:1" x14ac:dyDescent="0.2">
      <c r="A2834" s="20" t="s">
        <v>3152</v>
      </c>
    </row>
    <row r="2835" spans="1:1" x14ac:dyDescent="0.2">
      <c r="A2835" s="20" t="s">
        <v>1337</v>
      </c>
    </row>
    <row r="2836" spans="1:1" x14ac:dyDescent="0.2">
      <c r="A2836" s="20" t="s">
        <v>3154</v>
      </c>
    </row>
    <row r="2837" spans="1:1" x14ac:dyDescent="0.2">
      <c r="A2837" s="20" t="s">
        <v>1339</v>
      </c>
    </row>
    <row r="2838" spans="1:1" x14ac:dyDescent="0.2">
      <c r="A2838" s="20" t="s">
        <v>3155</v>
      </c>
    </row>
    <row r="2839" spans="1:1" x14ac:dyDescent="0.2">
      <c r="A2839" s="20" t="s">
        <v>1335</v>
      </c>
    </row>
    <row r="2840" spans="1:1" x14ac:dyDescent="0.2">
      <c r="A2840" s="20" t="s">
        <v>3153</v>
      </c>
    </row>
    <row r="2841" spans="1:1" x14ac:dyDescent="0.2">
      <c r="A2841" s="20" t="s">
        <v>1341</v>
      </c>
    </row>
    <row r="2842" spans="1:1" x14ac:dyDescent="0.2">
      <c r="A2842" s="20" t="s">
        <v>3156</v>
      </c>
    </row>
    <row r="2843" spans="1:1" x14ac:dyDescent="0.2">
      <c r="A2843" s="20" t="s">
        <v>1349</v>
      </c>
    </row>
    <row r="2844" spans="1:1" x14ac:dyDescent="0.2">
      <c r="A2844" s="20" t="s">
        <v>3160</v>
      </c>
    </row>
    <row r="2845" spans="1:1" x14ac:dyDescent="0.2">
      <c r="A2845" s="20" t="s">
        <v>1353</v>
      </c>
    </row>
    <row r="2846" spans="1:1" x14ac:dyDescent="0.2">
      <c r="A2846" s="19" t="s">
        <v>3162</v>
      </c>
    </row>
    <row r="2847" spans="1:1" x14ac:dyDescent="0.2">
      <c r="A2847" s="19" t="s">
        <v>1355</v>
      </c>
    </row>
    <row r="2848" spans="1:1" x14ac:dyDescent="0.2">
      <c r="A2848" s="19" t="s">
        <v>3163</v>
      </c>
    </row>
    <row r="2849" spans="1:1" x14ac:dyDescent="0.2">
      <c r="A2849" s="19" t="s">
        <v>1351</v>
      </c>
    </row>
    <row r="2850" spans="1:1" x14ac:dyDescent="0.2">
      <c r="A2850" s="19" t="s">
        <v>3161</v>
      </c>
    </row>
    <row r="2851" spans="1:1" x14ac:dyDescent="0.2">
      <c r="A2851" s="19" t="s">
        <v>1357</v>
      </c>
    </row>
    <row r="2852" spans="1:1" x14ac:dyDescent="0.2">
      <c r="A2852" s="19" t="s">
        <v>3164</v>
      </c>
    </row>
    <row r="2853" spans="1:1" x14ac:dyDescent="0.2">
      <c r="A2853" s="19" t="s">
        <v>1361</v>
      </c>
    </row>
    <row r="2854" spans="1:1" x14ac:dyDescent="0.2">
      <c r="A2854" s="19" t="s">
        <v>3166</v>
      </c>
    </row>
    <row r="2855" spans="1:1" x14ac:dyDescent="0.2">
      <c r="A2855" s="20" t="s">
        <v>1363</v>
      </c>
    </row>
    <row r="2856" spans="1:1" x14ac:dyDescent="0.2">
      <c r="A2856" s="20" t="s">
        <v>3167</v>
      </c>
    </row>
    <row r="2857" spans="1:1" x14ac:dyDescent="0.2">
      <c r="A2857" s="20" t="s">
        <v>1359</v>
      </c>
    </row>
    <row r="2858" spans="1:1" x14ac:dyDescent="0.2">
      <c r="A2858" s="19" t="s">
        <v>3165</v>
      </c>
    </row>
    <row r="2859" spans="1:1" x14ac:dyDescent="0.2">
      <c r="A2859" s="20" t="s">
        <v>1345</v>
      </c>
    </row>
    <row r="2860" spans="1:1" x14ac:dyDescent="0.2">
      <c r="A2860" s="20" t="s">
        <v>3158</v>
      </c>
    </row>
    <row r="2861" spans="1:1" x14ac:dyDescent="0.2">
      <c r="A2861" s="20" t="s">
        <v>1347</v>
      </c>
    </row>
    <row r="2862" spans="1:1" x14ac:dyDescent="0.2">
      <c r="A2862" s="20" t="s">
        <v>3159</v>
      </c>
    </row>
    <row r="2863" spans="1:1" x14ac:dyDescent="0.2">
      <c r="A2863" s="20" t="s">
        <v>1343</v>
      </c>
    </row>
    <row r="2864" spans="1:1" x14ac:dyDescent="0.2">
      <c r="A2864" s="20" t="s">
        <v>3157</v>
      </c>
    </row>
    <row r="2865" spans="1:1" x14ac:dyDescent="0.2">
      <c r="A2865" s="20" t="s">
        <v>1365</v>
      </c>
    </row>
    <row r="2866" spans="1:1" x14ac:dyDescent="0.2">
      <c r="A2866" s="20" t="s">
        <v>3168</v>
      </c>
    </row>
    <row r="2867" spans="1:1" x14ac:dyDescent="0.2">
      <c r="A2867" s="20" t="s">
        <v>1369</v>
      </c>
    </row>
    <row r="2868" spans="1:1" x14ac:dyDescent="0.2">
      <c r="A2868" s="20" t="s">
        <v>3170</v>
      </c>
    </row>
    <row r="2869" spans="1:1" x14ac:dyDescent="0.2">
      <c r="A2869" s="20" t="s">
        <v>1371</v>
      </c>
    </row>
    <row r="2870" spans="1:1" x14ac:dyDescent="0.2">
      <c r="A2870" s="20" t="s">
        <v>3171</v>
      </c>
    </row>
    <row r="2871" spans="1:1" x14ac:dyDescent="0.2">
      <c r="A2871" s="20" t="s">
        <v>1367</v>
      </c>
    </row>
    <row r="2872" spans="1:1" x14ac:dyDescent="0.2">
      <c r="A2872" s="20" t="s">
        <v>3169</v>
      </c>
    </row>
    <row r="2873" spans="1:1" x14ac:dyDescent="0.2">
      <c r="A2873" s="20" t="s">
        <v>1373</v>
      </c>
    </row>
    <row r="2874" spans="1:1" x14ac:dyDescent="0.2">
      <c r="A2874" s="20" t="s">
        <v>3172</v>
      </c>
    </row>
    <row r="2875" spans="1:1" x14ac:dyDescent="0.2">
      <c r="A2875" s="20" t="s">
        <v>1377</v>
      </c>
    </row>
    <row r="2876" spans="1:1" x14ac:dyDescent="0.2">
      <c r="A2876" s="20" t="s">
        <v>3174</v>
      </c>
    </row>
    <row r="2877" spans="1:1" x14ac:dyDescent="0.2">
      <c r="A2877" s="20" t="s">
        <v>1379</v>
      </c>
    </row>
    <row r="2878" spans="1:1" x14ac:dyDescent="0.2">
      <c r="A2878" s="20" t="s">
        <v>3175</v>
      </c>
    </row>
    <row r="2879" spans="1:1" x14ac:dyDescent="0.2">
      <c r="A2879" s="20" t="s">
        <v>1375</v>
      </c>
    </row>
    <row r="2880" spans="1:1" x14ac:dyDescent="0.2">
      <c r="A2880" s="20" t="s">
        <v>3173</v>
      </c>
    </row>
    <row r="2881" spans="1:1" x14ac:dyDescent="0.2">
      <c r="A2881" s="20" t="s">
        <v>1381</v>
      </c>
    </row>
    <row r="2882" spans="1:1" x14ac:dyDescent="0.2">
      <c r="A2882" s="20" t="s">
        <v>3176</v>
      </c>
    </row>
    <row r="2883" spans="1:1" x14ac:dyDescent="0.2">
      <c r="A2883" s="20" t="s">
        <v>1385</v>
      </c>
    </row>
    <row r="2884" spans="1:1" x14ac:dyDescent="0.2">
      <c r="A2884" s="20" t="s">
        <v>3178</v>
      </c>
    </row>
    <row r="2885" spans="1:1" x14ac:dyDescent="0.2">
      <c r="A2885" s="20" t="s">
        <v>1387</v>
      </c>
    </row>
    <row r="2886" spans="1:1" x14ac:dyDescent="0.2">
      <c r="A2886" s="20" t="s">
        <v>3179</v>
      </c>
    </row>
    <row r="2887" spans="1:1" x14ac:dyDescent="0.2">
      <c r="A2887" s="20" t="s">
        <v>1383</v>
      </c>
    </row>
    <row r="2888" spans="1:1" x14ac:dyDescent="0.2">
      <c r="A2888" s="20" t="s">
        <v>3177</v>
      </c>
    </row>
    <row r="2889" spans="1:1" x14ac:dyDescent="0.2">
      <c r="A2889" s="20" t="s">
        <v>1389</v>
      </c>
    </row>
    <row r="2890" spans="1:1" x14ac:dyDescent="0.2">
      <c r="A2890" s="20" t="s">
        <v>3180</v>
      </c>
    </row>
    <row r="2891" spans="1:1" x14ac:dyDescent="0.2">
      <c r="A2891" s="20" t="s">
        <v>1397</v>
      </c>
    </row>
    <row r="2892" spans="1:1" x14ac:dyDescent="0.2">
      <c r="A2892" s="20" t="s">
        <v>3184</v>
      </c>
    </row>
    <row r="2893" spans="1:1" x14ac:dyDescent="0.2">
      <c r="A2893" s="20" t="s">
        <v>1401</v>
      </c>
    </row>
    <row r="2894" spans="1:1" x14ac:dyDescent="0.2">
      <c r="A2894" s="20" t="s">
        <v>3186</v>
      </c>
    </row>
    <row r="2895" spans="1:1" x14ac:dyDescent="0.2">
      <c r="A2895" s="20" t="s">
        <v>1403</v>
      </c>
    </row>
    <row r="2896" spans="1:1" x14ac:dyDescent="0.2">
      <c r="A2896" s="20" t="s">
        <v>3187</v>
      </c>
    </row>
    <row r="2897" spans="1:1" x14ac:dyDescent="0.2">
      <c r="A2897" s="20" t="s">
        <v>1399</v>
      </c>
    </row>
    <row r="2898" spans="1:1" x14ac:dyDescent="0.2">
      <c r="A2898" s="20" t="s">
        <v>3185</v>
      </c>
    </row>
    <row r="2899" spans="1:1" x14ac:dyDescent="0.2">
      <c r="A2899" s="20" t="s">
        <v>1405</v>
      </c>
    </row>
    <row r="2900" spans="1:1" x14ac:dyDescent="0.2">
      <c r="A2900" s="20" t="s">
        <v>3188</v>
      </c>
    </row>
    <row r="2901" spans="1:1" x14ac:dyDescent="0.2">
      <c r="A2901" s="20" t="s">
        <v>1409</v>
      </c>
    </row>
    <row r="2902" spans="1:1" x14ac:dyDescent="0.2">
      <c r="A2902" s="20" t="s">
        <v>3190</v>
      </c>
    </row>
    <row r="2903" spans="1:1" x14ac:dyDescent="0.2">
      <c r="A2903" s="20" t="s">
        <v>1411</v>
      </c>
    </row>
    <row r="2904" spans="1:1" x14ac:dyDescent="0.2">
      <c r="A2904" s="20" t="s">
        <v>3191</v>
      </c>
    </row>
    <row r="2905" spans="1:1" x14ac:dyDescent="0.2">
      <c r="A2905" s="20" t="s">
        <v>1407</v>
      </c>
    </row>
    <row r="2906" spans="1:1" x14ac:dyDescent="0.2">
      <c r="A2906" s="20" t="s">
        <v>3189</v>
      </c>
    </row>
    <row r="2907" spans="1:1" x14ac:dyDescent="0.2">
      <c r="A2907" s="20" t="s">
        <v>1393</v>
      </c>
    </row>
    <row r="2908" spans="1:1" x14ac:dyDescent="0.2">
      <c r="A2908" s="20" t="s">
        <v>3182</v>
      </c>
    </row>
    <row r="2909" spans="1:1" x14ac:dyDescent="0.2">
      <c r="A2909" s="20" t="s">
        <v>1395</v>
      </c>
    </row>
    <row r="2910" spans="1:1" x14ac:dyDescent="0.2">
      <c r="A2910" s="20" t="s">
        <v>3183</v>
      </c>
    </row>
    <row r="2911" spans="1:1" x14ac:dyDescent="0.2">
      <c r="A2911" s="20" t="s">
        <v>1391</v>
      </c>
    </row>
    <row r="2912" spans="1:1" x14ac:dyDescent="0.2">
      <c r="A2912" s="20" t="s">
        <v>3181</v>
      </c>
    </row>
    <row r="2913" spans="1:1" x14ac:dyDescent="0.2">
      <c r="A2913" s="20" t="s">
        <v>1413</v>
      </c>
    </row>
    <row r="2914" spans="1:1" x14ac:dyDescent="0.2">
      <c r="A2914" s="20" t="s">
        <v>3192</v>
      </c>
    </row>
    <row r="2915" spans="1:1" x14ac:dyDescent="0.2">
      <c r="A2915" s="20" t="s">
        <v>1417</v>
      </c>
    </row>
    <row r="2916" spans="1:1" x14ac:dyDescent="0.2">
      <c r="A2916" s="20" t="s">
        <v>3194</v>
      </c>
    </row>
    <row r="2917" spans="1:1" x14ac:dyDescent="0.2">
      <c r="A2917" s="20" t="s">
        <v>1419</v>
      </c>
    </row>
    <row r="2918" spans="1:1" x14ac:dyDescent="0.2">
      <c r="A2918" s="20" t="s">
        <v>3195</v>
      </c>
    </row>
    <row r="2919" spans="1:1" x14ac:dyDescent="0.2">
      <c r="A2919" s="20" t="s">
        <v>1415</v>
      </c>
    </row>
    <row r="2920" spans="1:1" x14ac:dyDescent="0.2">
      <c r="A2920" s="20" t="s">
        <v>3193</v>
      </c>
    </row>
    <row r="2921" spans="1:1" x14ac:dyDescent="0.2">
      <c r="A2921" s="20" t="s">
        <v>1421</v>
      </c>
    </row>
    <row r="2922" spans="1:1" x14ac:dyDescent="0.2">
      <c r="A2922" s="20" t="s">
        <v>3196</v>
      </c>
    </row>
    <row r="2923" spans="1:1" x14ac:dyDescent="0.2">
      <c r="A2923" s="20" t="s">
        <v>1425</v>
      </c>
    </row>
    <row r="2924" spans="1:1" x14ac:dyDescent="0.2">
      <c r="A2924" s="20" t="s">
        <v>3198</v>
      </c>
    </row>
    <row r="2925" spans="1:1" x14ac:dyDescent="0.2">
      <c r="A2925" s="20" t="s">
        <v>1427</v>
      </c>
    </row>
    <row r="2926" spans="1:1" x14ac:dyDescent="0.2">
      <c r="A2926" s="20" t="s">
        <v>3199</v>
      </c>
    </row>
    <row r="2927" spans="1:1" x14ac:dyDescent="0.2">
      <c r="A2927" s="20" t="s">
        <v>1423</v>
      </c>
    </row>
    <row r="2928" spans="1:1" x14ac:dyDescent="0.2">
      <c r="A2928" s="20" t="s">
        <v>3197</v>
      </c>
    </row>
    <row r="2929" spans="1:1" x14ac:dyDescent="0.2">
      <c r="A2929" s="20" t="s">
        <v>1429</v>
      </c>
    </row>
    <row r="2930" spans="1:1" x14ac:dyDescent="0.2">
      <c r="A2930" s="20" t="s">
        <v>3200</v>
      </c>
    </row>
    <row r="2931" spans="1:1" x14ac:dyDescent="0.2">
      <c r="A2931" s="20" t="s">
        <v>1433</v>
      </c>
    </row>
    <row r="2932" spans="1:1" x14ac:dyDescent="0.2">
      <c r="A2932" s="20" t="s">
        <v>3202</v>
      </c>
    </row>
    <row r="2933" spans="1:1" x14ac:dyDescent="0.2">
      <c r="A2933" s="20" t="s">
        <v>1435</v>
      </c>
    </row>
    <row r="2934" spans="1:1" x14ac:dyDescent="0.2">
      <c r="A2934" s="20" t="s">
        <v>3203</v>
      </c>
    </row>
    <row r="2935" spans="1:1" x14ac:dyDescent="0.2">
      <c r="A2935" s="20" t="s">
        <v>1431</v>
      </c>
    </row>
    <row r="2936" spans="1:1" x14ac:dyDescent="0.2">
      <c r="A2936" s="20" t="s">
        <v>3201</v>
      </c>
    </row>
    <row r="2937" spans="1:1" x14ac:dyDescent="0.2">
      <c r="A2937" s="20" t="s">
        <v>969</v>
      </c>
    </row>
    <row r="2938" spans="1:1" x14ac:dyDescent="0.2">
      <c r="A2938" s="20" t="s">
        <v>3128</v>
      </c>
    </row>
    <row r="2939" spans="1:1" x14ac:dyDescent="0.2">
      <c r="A2939" s="20" t="s">
        <v>973</v>
      </c>
    </row>
    <row r="2940" spans="1:1" x14ac:dyDescent="0.2">
      <c r="A2940" s="20" t="s">
        <v>3130</v>
      </c>
    </row>
    <row r="2941" spans="1:1" x14ac:dyDescent="0.2">
      <c r="A2941" s="20" t="s">
        <v>975</v>
      </c>
    </row>
    <row r="2942" spans="1:1" x14ac:dyDescent="0.2">
      <c r="A2942" s="20" t="s">
        <v>3131</v>
      </c>
    </row>
    <row r="2943" spans="1:1" x14ac:dyDescent="0.2">
      <c r="A2943" s="20" t="s">
        <v>971</v>
      </c>
    </row>
    <row r="2944" spans="1:1" x14ac:dyDescent="0.2">
      <c r="A2944" s="20" t="s">
        <v>3129</v>
      </c>
    </row>
    <row r="2945" spans="1:1" x14ac:dyDescent="0.2">
      <c r="A2945" s="20" t="s">
        <v>1437</v>
      </c>
    </row>
    <row r="2946" spans="1:1" x14ac:dyDescent="0.2">
      <c r="A2946" s="20" t="s">
        <v>3204</v>
      </c>
    </row>
    <row r="2947" spans="1:1" x14ac:dyDescent="0.2">
      <c r="A2947" s="20" t="s">
        <v>1441</v>
      </c>
    </row>
    <row r="2948" spans="1:1" x14ac:dyDescent="0.2">
      <c r="A2948" s="20" t="s">
        <v>3206</v>
      </c>
    </row>
    <row r="2949" spans="1:1" x14ac:dyDescent="0.2">
      <c r="A2949" s="20" t="s">
        <v>1443</v>
      </c>
    </row>
    <row r="2950" spans="1:1" x14ac:dyDescent="0.2">
      <c r="A2950" s="20" t="s">
        <v>3207</v>
      </c>
    </row>
    <row r="2951" spans="1:1" x14ac:dyDescent="0.2">
      <c r="A2951" s="20" t="s">
        <v>1445</v>
      </c>
    </row>
    <row r="2952" spans="1:1" x14ac:dyDescent="0.2">
      <c r="A2952" s="20" t="s">
        <v>3208</v>
      </c>
    </row>
    <row r="2953" spans="1:1" x14ac:dyDescent="0.2">
      <c r="A2953" s="20" t="s">
        <v>1447</v>
      </c>
    </row>
    <row r="2954" spans="1:1" x14ac:dyDescent="0.2">
      <c r="A2954" s="20" t="s">
        <v>3209</v>
      </c>
    </row>
    <row r="2955" spans="1:1" x14ac:dyDescent="0.2">
      <c r="A2955" s="20" t="s">
        <v>1439</v>
      </c>
    </row>
    <row r="2956" spans="1:1" x14ac:dyDescent="0.2">
      <c r="A2956" s="20" t="s">
        <v>3205</v>
      </c>
    </row>
    <row r="2957" spans="1:1" x14ac:dyDescent="0.2">
      <c r="A2957" s="20" t="s">
        <v>1449</v>
      </c>
    </row>
    <row r="2958" spans="1:1" x14ac:dyDescent="0.2">
      <c r="A2958" s="20" t="s">
        <v>3210</v>
      </c>
    </row>
    <row r="2959" spans="1:1" x14ac:dyDescent="0.2">
      <c r="A2959" s="20" t="s">
        <v>1453</v>
      </c>
    </row>
    <row r="2960" spans="1:1" x14ac:dyDescent="0.2">
      <c r="A2960" s="20" t="s">
        <v>3212</v>
      </c>
    </row>
    <row r="2961" spans="1:1" x14ac:dyDescent="0.2">
      <c r="A2961" s="20" t="s">
        <v>1455</v>
      </c>
    </row>
    <row r="2962" spans="1:1" x14ac:dyDescent="0.2">
      <c r="A2962" s="20" t="s">
        <v>3213</v>
      </c>
    </row>
    <row r="2963" spans="1:1" x14ac:dyDescent="0.2">
      <c r="A2963" s="20" t="s">
        <v>1457</v>
      </c>
    </row>
    <row r="2964" spans="1:1" x14ac:dyDescent="0.2">
      <c r="A2964" s="20" t="s">
        <v>3214</v>
      </c>
    </row>
    <row r="2965" spans="1:1" x14ac:dyDescent="0.2">
      <c r="A2965" s="20" t="s">
        <v>1459</v>
      </c>
    </row>
    <row r="2966" spans="1:1" x14ac:dyDescent="0.2">
      <c r="A2966" s="20" t="s">
        <v>3215</v>
      </c>
    </row>
    <row r="2967" spans="1:1" x14ac:dyDescent="0.2">
      <c r="A2967" s="20" t="s">
        <v>1451</v>
      </c>
    </row>
    <row r="2968" spans="1:1" x14ac:dyDescent="0.2">
      <c r="A2968" s="20" t="s">
        <v>3211</v>
      </c>
    </row>
    <row r="2969" spans="1:1" x14ac:dyDescent="0.2">
      <c r="A2969" s="20" t="s">
        <v>1461</v>
      </c>
    </row>
    <row r="2970" spans="1:1" x14ac:dyDescent="0.2">
      <c r="A2970" s="20" t="s">
        <v>3216</v>
      </c>
    </row>
    <row r="2971" spans="1:1" x14ac:dyDescent="0.2">
      <c r="A2971" s="20" t="s">
        <v>1465</v>
      </c>
    </row>
    <row r="2972" spans="1:1" x14ac:dyDescent="0.2">
      <c r="A2972" s="20" t="s">
        <v>3218</v>
      </c>
    </row>
    <row r="2973" spans="1:1" x14ac:dyDescent="0.2">
      <c r="A2973" s="20" t="s">
        <v>1467</v>
      </c>
    </row>
    <row r="2974" spans="1:1" x14ac:dyDescent="0.2">
      <c r="A2974" s="20" t="s">
        <v>3219</v>
      </c>
    </row>
    <row r="2975" spans="1:1" x14ac:dyDescent="0.2">
      <c r="A2975" s="20" t="s">
        <v>1469</v>
      </c>
    </row>
    <row r="2976" spans="1:1" x14ac:dyDescent="0.2">
      <c r="A2976" s="20" t="s">
        <v>3220</v>
      </c>
    </row>
    <row r="2977" spans="1:1" x14ac:dyDescent="0.2">
      <c r="A2977" s="20" t="s">
        <v>1471</v>
      </c>
    </row>
    <row r="2978" spans="1:1" x14ac:dyDescent="0.2">
      <c r="A2978" s="20" t="s">
        <v>3221</v>
      </c>
    </row>
    <row r="2979" spans="1:1" x14ac:dyDescent="0.2">
      <c r="A2979" s="20" t="s">
        <v>1463</v>
      </c>
    </row>
    <row r="2980" spans="1:1" x14ac:dyDescent="0.2">
      <c r="A2980" s="20" t="s">
        <v>3217</v>
      </c>
    </row>
    <row r="2981" spans="1:1" x14ac:dyDescent="0.2">
      <c r="A2981" s="20" t="s">
        <v>1473</v>
      </c>
    </row>
    <row r="2982" spans="1:1" x14ac:dyDescent="0.2">
      <c r="A2982" s="20" t="s">
        <v>3222</v>
      </c>
    </row>
    <row r="2983" spans="1:1" x14ac:dyDescent="0.2">
      <c r="A2983" s="20" t="s">
        <v>1477</v>
      </c>
    </row>
    <row r="2984" spans="1:1" x14ac:dyDescent="0.2">
      <c r="A2984" s="20" t="s">
        <v>3224</v>
      </c>
    </row>
    <row r="2985" spans="1:1" x14ac:dyDescent="0.2">
      <c r="A2985" s="20" t="s">
        <v>1479</v>
      </c>
    </row>
    <row r="2986" spans="1:1" x14ac:dyDescent="0.2">
      <c r="A2986" s="20" t="s">
        <v>3225</v>
      </c>
    </row>
    <row r="2987" spans="1:1" x14ac:dyDescent="0.2">
      <c r="A2987" s="20" t="s">
        <v>1481</v>
      </c>
    </row>
    <row r="2988" spans="1:1" x14ac:dyDescent="0.2">
      <c r="A2988" s="20" t="s">
        <v>3226</v>
      </c>
    </row>
    <row r="2989" spans="1:1" x14ac:dyDescent="0.2">
      <c r="A2989" s="20" t="s">
        <v>1483</v>
      </c>
    </row>
    <row r="2990" spans="1:1" x14ac:dyDescent="0.2">
      <c r="A2990" s="20" t="s">
        <v>3227</v>
      </c>
    </row>
    <row r="2991" spans="1:1" x14ac:dyDescent="0.2">
      <c r="A2991" s="20" t="s">
        <v>1475</v>
      </c>
    </row>
    <row r="2992" spans="1:1" x14ac:dyDescent="0.2">
      <c r="A2992" s="20" t="s">
        <v>3223</v>
      </c>
    </row>
    <row r="2993" spans="1:1" x14ac:dyDescent="0.2">
      <c r="A2993" s="20" t="s">
        <v>1485</v>
      </c>
    </row>
    <row r="2994" spans="1:1" x14ac:dyDescent="0.2">
      <c r="A2994" s="20" t="s">
        <v>3228</v>
      </c>
    </row>
    <row r="2995" spans="1:1" x14ac:dyDescent="0.2">
      <c r="A2995" s="20" t="s">
        <v>2460</v>
      </c>
    </row>
    <row r="2996" spans="1:1" x14ac:dyDescent="0.2">
      <c r="A2996" s="20" t="s">
        <v>2469</v>
      </c>
    </row>
    <row r="2997" spans="1:1" x14ac:dyDescent="0.2">
      <c r="A2997" s="20" t="s">
        <v>2475</v>
      </c>
    </row>
    <row r="2998" spans="1:1" x14ac:dyDescent="0.2">
      <c r="A2998" s="20" t="s">
        <v>2461</v>
      </c>
    </row>
    <row r="2999" spans="1:1" x14ac:dyDescent="0.2">
      <c r="A2999" s="20" t="s">
        <v>2470</v>
      </c>
    </row>
    <row r="3000" spans="1:1" x14ac:dyDescent="0.2">
      <c r="A3000" s="20" t="s">
        <v>2476</v>
      </c>
    </row>
    <row r="3001" spans="1:1" x14ac:dyDescent="0.2">
      <c r="A3001" s="20" t="s">
        <v>1644</v>
      </c>
    </row>
    <row r="3002" spans="1:1" x14ac:dyDescent="0.2">
      <c r="A3002" s="20" t="s">
        <v>1712</v>
      </c>
    </row>
    <row r="3003" spans="1:1" x14ac:dyDescent="0.2">
      <c r="A3003" s="20" t="s">
        <v>1791</v>
      </c>
    </row>
    <row r="3004" spans="1:1" x14ac:dyDescent="0.2">
      <c r="A3004" s="20" t="s">
        <v>232</v>
      </c>
    </row>
    <row r="3005" spans="1:1" x14ac:dyDescent="0.2">
      <c r="A3005" s="20" t="s">
        <v>1716</v>
      </c>
    </row>
    <row r="3006" spans="1:1" x14ac:dyDescent="0.2">
      <c r="A3006" s="20" t="s">
        <v>1794</v>
      </c>
    </row>
    <row r="3007" spans="1:1" x14ac:dyDescent="0.2">
      <c r="A3007" s="20" t="s">
        <v>2603</v>
      </c>
    </row>
    <row r="3008" spans="1:1" x14ac:dyDescent="0.2">
      <c r="A3008" s="20" t="s">
        <v>2646</v>
      </c>
    </row>
    <row r="3009" spans="1:1" x14ac:dyDescent="0.2">
      <c r="A3009" s="20" t="s">
        <v>2676</v>
      </c>
    </row>
    <row r="3010" spans="1:1" x14ac:dyDescent="0.2">
      <c r="A3010" s="20" t="s">
        <v>2605</v>
      </c>
    </row>
    <row r="3011" spans="1:1" x14ac:dyDescent="0.2">
      <c r="A3011" s="20" t="s">
        <v>2648</v>
      </c>
    </row>
    <row r="3012" spans="1:1" x14ac:dyDescent="0.2">
      <c r="A3012" s="20" t="s">
        <v>2677</v>
      </c>
    </row>
    <row r="3013" spans="1:1" x14ac:dyDescent="0.2">
      <c r="A3013" s="20" t="s">
        <v>1642</v>
      </c>
    </row>
    <row r="3014" spans="1:1" x14ac:dyDescent="0.2">
      <c r="A3014" s="20" t="s">
        <v>1710</v>
      </c>
    </row>
    <row r="3015" spans="1:1" x14ac:dyDescent="0.2">
      <c r="A3015" s="20" t="s">
        <v>1790</v>
      </c>
    </row>
    <row r="3016" spans="1:1" x14ac:dyDescent="0.2">
      <c r="A3016" s="20" t="s">
        <v>1648</v>
      </c>
    </row>
    <row r="3017" spans="1:1" x14ac:dyDescent="0.2">
      <c r="A3017" s="20" t="s">
        <v>1715</v>
      </c>
    </row>
    <row r="3018" spans="1:1" x14ac:dyDescent="0.2">
      <c r="A3018" s="20" t="s">
        <v>1793</v>
      </c>
    </row>
    <row r="3019" spans="1:1" x14ac:dyDescent="0.2">
      <c r="A3019" s="20" t="s">
        <v>1646</v>
      </c>
    </row>
    <row r="3020" spans="1:1" x14ac:dyDescent="0.2">
      <c r="A3020" s="20" t="s">
        <v>1714</v>
      </c>
    </row>
    <row r="3021" spans="1:1" x14ac:dyDescent="0.2">
      <c r="A3021" s="20" t="s">
        <v>1792</v>
      </c>
    </row>
    <row r="3022" spans="1:1" x14ac:dyDescent="0.2">
      <c r="A3022" s="20" t="s">
        <v>234</v>
      </c>
    </row>
    <row r="3023" spans="1:1" x14ac:dyDescent="0.2">
      <c r="A3023" s="20" t="s">
        <v>1717</v>
      </c>
    </row>
    <row r="3024" spans="1:1" x14ac:dyDescent="0.2">
      <c r="A3024" s="20" t="s">
        <v>1795</v>
      </c>
    </row>
    <row r="3025" spans="1:1" x14ac:dyDescent="0.2">
      <c r="A3025" s="20" t="s">
        <v>238</v>
      </c>
    </row>
    <row r="3026" spans="1:1" x14ac:dyDescent="0.2">
      <c r="A3026" s="20" t="s">
        <v>1719</v>
      </c>
    </row>
    <row r="3027" spans="1:1" x14ac:dyDescent="0.2">
      <c r="A3027" s="20" t="s">
        <v>1797</v>
      </c>
    </row>
    <row r="3028" spans="1:1" x14ac:dyDescent="0.2">
      <c r="A3028" s="20" t="s">
        <v>244</v>
      </c>
    </row>
    <row r="3029" spans="1:1" x14ac:dyDescent="0.2">
      <c r="A3029" s="20" t="s">
        <v>1722</v>
      </c>
    </row>
    <row r="3030" spans="1:1" x14ac:dyDescent="0.2">
      <c r="A3030" s="20" t="s">
        <v>1801</v>
      </c>
    </row>
    <row r="3031" spans="1:1" x14ac:dyDescent="0.2">
      <c r="A3031" s="20" t="s">
        <v>2607</v>
      </c>
    </row>
    <row r="3032" spans="1:1" x14ac:dyDescent="0.2">
      <c r="A3032" s="20" t="s">
        <v>2649</v>
      </c>
    </row>
    <row r="3033" spans="1:1" x14ac:dyDescent="0.2">
      <c r="A3033" s="20" t="s">
        <v>2678</v>
      </c>
    </row>
    <row r="3034" spans="1:1" x14ac:dyDescent="0.2">
      <c r="A3034" s="20" t="s">
        <v>2609</v>
      </c>
    </row>
    <row r="3035" spans="1:1" x14ac:dyDescent="0.2">
      <c r="A3035" s="20" t="s">
        <v>2650</v>
      </c>
    </row>
    <row r="3036" spans="1:1" x14ac:dyDescent="0.2">
      <c r="A3036" s="20" t="s">
        <v>2679</v>
      </c>
    </row>
    <row r="3037" spans="1:1" x14ac:dyDescent="0.2">
      <c r="A3037" s="20" t="s">
        <v>236</v>
      </c>
    </row>
    <row r="3038" spans="1:1" x14ac:dyDescent="0.2">
      <c r="A3038" s="20" t="s">
        <v>1718</v>
      </c>
    </row>
    <row r="3039" spans="1:1" x14ac:dyDescent="0.2">
      <c r="A3039" s="20" t="s">
        <v>1796</v>
      </c>
    </row>
    <row r="3040" spans="1:1" x14ac:dyDescent="0.2">
      <c r="A3040" s="20" t="s">
        <v>242</v>
      </c>
    </row>
    <row r="3041" spans="1:1" x14ac:dyDescent="0.2">
      <c r="A3041" s="20" t="s">
        <v>1721</v>
      </c>
    </row>
    <row r="3042" spans="1:1" x14ac:dyDescent="0.2">
      <c r="A3042" s="20" t="s">
        <v>1800</v>
      </c>
    </row>
    <row r="3043" spans="1:1" x14ac:dyDescent="0.2">
      <c r="A3043" s="20" t="s">
        <v>240</v>
      </c>
    </row>
    <row r="3044" spans="1:1" x14ac:dyDescent="0.2">
      <c r="A3044" s="20" t="s">
        <v>1720</v>
      </c>
    </row>
    <row r="3045" spans="1:1" x14ac:dyDescent="0.2">
      <c r="A3045" s="20" t="s">
        <v>1798</v>
      </c>
    </row>
    <row r="3046" spans="1:1" x14ac:dyDescent="0.2">
      <c r="A3046" s="20" t="s">
        <v>1633</v>
      </c>
    </row>
    <row r="3047" spans="1:1" x14ac:dyDescent="0.2">
      <c r="A3047" s="20" t="s">
        <v>1706</v>
      </c>
    </row>
    <row r="3048" spans="1:1" x14ac:dyDescent="0.2">
      <c r="A3048" s="20" t="s">
        <v>1786</v>
      </c>
    </row>
    <row r="3049" spans="1:1" x14ac:dyDescent="0.2">
      <c r="A3049" s="20" t="s">
        <v>1639</v>
      </c>
    </row>
    <row r="3050" spans="1:1" x14ac:dyDescent="0.2">
      <c r="A3050" s="20" t="s">
        <v>1709</v>
      </c>
    </row>
    <row r="3051" spans="1:1" x14ac:dyDescent="0.2">
      <c r="A3051" s="20" t="s">
        <v>1789</v>
      </c>
    </row>
    <row r="3052" spans="1:1" x14ac:dyDescent="0.2">
      <c r="A3052" s="20" t="s">
        <v>2599</v>
      </c>
    </row>
    <row r="3053" spans="1:1" x14ac:dyDescent="0.2">
      <c r="A3053" s="20" t="s">
        <v>2644</v>
      </c>
    </row>
    <row r="3054" spans="1:1" x14ac:dyDescent="0.2">
      <c r="A3054" s="20" t="s">
        <v>2674</v>
      </c>
    </row>
    <row r="3055" spans="1:1" x14ac:dyDescent="0.2">
      <c r="A3055" s="20" t="s">
        <v>2601</v>
      </c>
    </row>
    <row r="3056" spans="1:1" x14ac:dyDescent="0.2">
      <c r="A3056" s="20" t="s">
        <v>2645</v>
      </c>
    </row>
    <row r="3057" spans="1:1" x14ac:dyDescent="0.2">
      <c r="A3057" s="20" t="s">
        <v>2675</v>
      </c>
    </row>
    <row r="3058" spans="1:1" x14ac:dyDescent="0.2">
      <c r="A3058" s="20" t="s">
        <v>1631</v>
      </c>
    </row>
    <row r="3059" spans="1:1" x14ac:dyDescent="0.2">
      <c r="A3059" s="20" t="s">
        <v>1705</v>
      </c>
    </row>
    <row r="3060" spans="1:1" x14ac:dyDescent="0.2">
      <c r="A3060" s="20" t="s">
        <v>1785</v>
      </c>
    </row>
    <row r="3061" spans="1:1" x14ac:dyDescent="0.2">
      <c r="A3061" s="20" t="s">
        <v>1637</v>
      </c>
    </row>
    <row r="3062" spans="1:1" x14ac:dyDescent="0.2">
      <c r="A3062" s="20" t="s">
        <v>1708</v>
      </c>
    </row>
    <row r="3063" spans="1:1" x14ac:dyDescent="0.2">
      <c r="A3063" s="20" t="s">
        <v>1788</v>
      </c>
    </row>
    <row r="3064" spans="1:1" x14ac:dyDescent="0.2">
      <c r="A3064" s="20" t="s">
        <v>258</v>
      </c>
    </row>
    <row r="3065" spans="1:1" x14ac:dyDescent="0.2">
      <c r="A3065" s="20" t="s">
        <v>1729</v>
      </c>
    </row>
    <row r="3066" spans="1:1" x14ac:dyDescent="0.2">
      <c r="A3066" s="20" t="s">
        <v>1516</v>
      </c>
    </row>
    <row r="3067" spans="1:1" x14ac:dyDescent="0.2">
      <c r="A3067" s="20" t="s">
        <v>262</v>
      </c>
    </row>
    <row r="3068" spans="1:1" x14ac:dyDescent="0.2">
      <c r="A3068" s="20" t="s">
        <v>1731</v>
      </c>
    </row>
    <row r="3069" spans="1:1" x14ac:dyDescent="0.2">
      <c r="A3069" s="20" t="s">
        <v>1518</v>
      </c>
    </row>
    <row r="3070" spans="1:1" x14ac:dyDescent="0.2">
      <c r="A3070" s="20" t="s">
        <v>268</v>
      </c>
    </row>
    <row r="3071" spans="1:1" x14ac:dyDescent="0.2">
      <c r="A3071" s="20" t="s">
        <v>1734</v>
      </c>
    </row>
    <row r="3072" spans="1:1" x14ac:dyDescent="0.2">
      <c r="A3072" s="20" t="s">
        <v>1521</v>
      </c>
    </row>
    <row r="3073" spans="1:1" x14ac:dyDescent="0.2">
      <c r="A3073" s="20" t="s">
        <v>2615</v>
      </c>
    </row>
    <row r="3074" spans="1:1" x14ac:dyDescent="0.2">
      <c r="A3074" s="20" t="s">
        <v>2653</v>
      </c>
    </row>
    <row r="3075" spans="1:1" x14ac:dyDescent="0.2">
      <c r="A3075" s="20" t="s">
        <v>2682</v>
      </c>
    </row>
    <row r="3076" spans="1:1" x14ac:dyDescent="0.2">
      <c r="A3076" s="20" t="s">
        <v>2617</v>
      </c>
    </row>
    <row r="3077" spans="1:1" x14ac:dyDescent="0.2">
      <c r="A3077" s="20" t="s">
        <v>2654</v>
      </c>
    </row>
    <row r="3078" spans="1:1" x14ac:dyDescent="0.2">
      <c r="A3078" s="20" t="s">
        <v>2683</v>
      </c>
    </row>
    <row r="3079" spans="1:1" x14ac:dyDescent="0.2">
      <c r="A3079" s="20" t="s">
        <v>260</v>
      </c>
    </row>
    <row r="3080" spans="1:1" x14ac:dyDescent="0.2">
      <c r="A3080" s="20" t="s">
        <v>1730</v>
      </c>
    </row>
    <row r="3081" spans="1:1" x14ac:dyDescent="0.2">
      <c r="A3081" s="20" t="s">
        <v>1517</v>
      </c>
    </row>
    <row r="3082" spans="1:1" x14ac:dyDescent="0.2">
      <c r="A3082" s="20" t="s">
        <v>266</v>
      </c>
    </row>
    <row r="3083" spans="1:1" x14ac:dyDescent="0.2">
      <c r="A3083" s="20" t="s">
        <v>1733</v>
      </c>
    </row>
    <row r="3084" spans="1:1" x14ac:dyDescent="0.2">
      <c r="A3084" s="20" t="s">
        <v>1520</v>
      </c>
    </row>
    <row r="3085" spans="1:1" x14ac:dyDescent="0.2">
      <c r="A3085" s="20" t="s">
        <v>264</v>
      </c>
    </row>
    <row r="3086" spans="1:1" x14ac:dyDescent="0.2">
      <c r="A3086" s="20" t="s">
        <v>1732</v>
      </c>
    </row>
    <row r="3087" spans="1:1" x14ac:dyDescent="0.2">
      <c r="A3087" s="20" t="s">
        <v>1519</v>
      </c>
    </row>
    <row r="3088" spans="1:1" x14ac:dyDescent="0.2">
      <c r="A3088" s="20" t="s">
        <v>246</v>
      </c>
    </row>
    <row r="3089" spans="1:1" x14ac:dyDescent="0.2">
      <c r="A3089" s="20" t="s">
        <v>1723</v>
      </c>
    </row>
    <row r="3090" spans="1:1" x14ac:dyDescent="0.2">
      <c r="A3090" s="20" t="s">
        <v>1802</v>
      </c>
    </row>
    <row r="3091" spans="1:1" x14ac:dyDescent="0.2">
      <c r="A3091" s="20" t="s">
        <v>250</v>
      </c>
    </row>
    <row r="3092" spans="1:1" x14ac:dyDescent="0.2">
      <c r="A3092" s="20" t="s">
        <v>1725</v>
      </c>
    </row>
    <row r="3093" spans="1:1" x14ac:dyDescent="0.2">
      <c r="A3093" s="20" t="s">
        <v>1804</v>
      </c>
    </row>
    <row r="3094" spans="1:1" x14ac:dyDescent="0.2">
      <c r="A3094" s="20" t="s">
        <v>256</v>
      </c>
    </row>
    <row r="3095" spans="1:1" x14ac:dyDescent="0.2">
      <c r="A3095" s="20" t="s">
        <v>1728</v>
      </c>
    </row>
    <row r="3096" spans="1:1" x14ac:dyDescent="0.2">
      <c r="A3096" s="20" t="s">
        <v>1515</v>
      </c>
    </row>
    <row r="3097" spans="1:1" x14ac:dyDescent="0.2">
      <c r="A3097" s="20" t="s">
        <v>2611</v>
      </c>
    </row>
    <row r="3098" spans="1:1" x14ac:dyDescent="0.2">
      <c r="A3098" s="20" t="s">
        <v>2651</v>
      </c>
    </row>
    <row r="3099" spans="1:1" x14ac:dyDescent="0.2">
      <c r="A3099" s="20" t="s">
        <v>2680</v>
      </c>
    </row>
    <row r="3100" spans="1:1" x14ac:dyDescent="0.2">
      <c r="A3100" s="20" t="s">
        <v>2613</v>
      </c>
    </row>
    <row r="3101" spans="1:1" x14ac:dyDescent="0.2">
      <c r="A3101" s="20" t="s">
        <v>2652</v>
      </c>
    </row>
    <row r="3102" spans="1:1" x14ac:dyDescent="0.2">
      <c r="A3102" s="20" t="s">
        <v>2681</v>
      </c>
    </row>
    <row r="3103" spans="1:1" x14ac:dyDescent="0.2">
      <c r="A3103" s="20" t="s">
        <v>248</v>
      </c>
    </row>
    <row r="3104" spans="1:1" x14ac:dyDescent="0.2">
      <c r="A3104" s="20" t="s">
        <v>1724</v>
      </c>
    </row>
    <row r="3105" spans="1:1" x14ac:dyDescent="0.2">
      <c r="A3105" s="20" t="s">
        <v>1803</v>
      </c>
    </row>
    <row r="3106" spans="1:1" x14ac:dyDescent="0.2">
      <c r="A3106" s="20" t="s">
        <v>254</v>
      </c>
    </row>
    <row r="3107" spans="1:1" x14ac:dyDescent="0.2">
      <c r="A3107" s="20" t="s">
        <v>1727</v>
      </c>
    </row>
    <row r="3108" spans="1:1" x14ac:dyDescent="0.2">
      <c r="A3108" s="20" t="s">
        <v>1514</v>
      </c>
    </row>
    <row r="3109" spans="1:1" x14ac:dyDescent="0.2">
      <c r="A3109" s="20" t="s">
        <v>252</v>
      </c>
    </row>
    <row r="3110" spans="1:1" x14ac:dyDescent="0.2">
      <c r="A3110" s="20" t="s">
        <v>1726</v>
      </c>
    </row>
    <row r="3111" spans="1:1" x14ac:dyDescent="0.2">
      <c r="A3111" s="20" t="s">
        <v>1805</v>
      </c>
    </row>
    <row r="3112" spans="1:1" x14ac:dyDescent="0.2">
      <c r="A3112" s="20" t="s">
        <v>270</v>
      </c>
    </row>
    <row r="3113" spans="1:1" x14ac:dyDescent="0.2">
      <c r="A3113" s="20" t="s">
        <v>1735</v>
      </c>
    </row>
    <row r="3114" spans="1:1" x14ac:dyDescent="0.2">
      <c r="A3114" s="20" t="s">
        <v>1522</v>
      </c>
    </row>
    <row r="3115" spans="1:1" x14ac:dyDescent="0.2">
      <c r="A3115" s="20" t="s">
        <v>1651</v>
      </c>
    </row>
    <row r="3116" spans="1:1" x14ac:dyDescent="0.2">
      <c r="A3116" s="20" t="s">
        <v>1737</v>
      </c>
    </row>
    <row r="3117" spans="1:1" x14ac:dyDescent="0.2">
      <c r="A3117" s="20" t="s">
        <v>1524</v>
      </c>
    </row>
    <row r="3118" spans="1:1" x14ac:dyDescent="0.2">
      <c r="A3118" s="20" t="s">
        <v>1657</v>
      </c>
    </row>
    <row r="3119" spans="1:1" x14ac:dyDescent="0.2">
      <c r="A3119" s="20" t="s">
        <v>1740</v>
      </c>
    </row>
    <row r="3120" spans="1:1" x14ac:dyDescent="0.2">
      <c r="A3120" s="20" t="s">
        <v>1527</v>
      </c>
    </row>
    <row r="3121" spans="1:1" x14ac:dyDescent="0.2">
      <c r="A3121" s="20" t="s">
        <v>2619</v>
      </c>
    </row>
    <row r="3122" spans="1:1" x14ac:dyDescent="0.2">
      <c r="A3122" s="20" t="s">
        <v>2655</v>
      </c>
    </row>
    <row r="3123" spans="1:1" x14ac:dyDescent="0.2">
      <c r="A3123" s="20" t="s">
        <v>2684</v>
      </c>
    </row>
    <row r="3124" spans="1:1" x14ac:dyDescent="0.2">
      <c r="A3124" s="20" t="s">
        <v>2621</v>
      </c>
    </row>
    <row r="3125" spans="1:1" x14ac:dyDescent="0.2">
      <c r="A3125" s="20" t="s">
        <v>2656</v>
      </c>
    </row>
    <row r="3126" spans="1:1" x14ac:dyDescent="0.2">
      <c r="A3126" s="20" t="s">
        <v>2685</v>
      </c>
    </row>
    <row r="3127" spans="1:1" x14ac:dyDescent="0.2">
      <c r="A3127" s="20" t="s">
        <v>1649</v>
      </c>
    </row>
    <row r="3128" spans="1:1" x14ac:dyDescent="0.2">
      <c r="A3128" s="20" t="s">
        <v>1736</v>
      </c>
    </row>
    <row r="3129" spans="1:1" x14ac:dyDescent="0.2">
      <c r="A3129" s="20" t="s">
        <v>1523</v>
      </c>
    </row>
    <row r="3130" spans="1:1" x14ac:dyDescent="0.2">
      <c r="A3130" s="20" t="s">
        <v>1655</v>
      </c>
    </row>
    <row r="3131" spans="1:1" x14ac:dyDescent="0.2">
      <c r="A3131" s="20" t="s">
        <v>1739</v>
      </c>
    </row>
    <row r="3132" spans="1:1" x14ac:dyDescent="0.2">
      <c r="A3132" s="20" t="s">
        <v>1526</v>
      </c>
    </row>
    <row r="3133" spans="1:1" x14ac:dyDescent="0.2">
      <c r="A3133" s="20" t="s">
        <v>1653</v>
      </c>
    </row>
    <row r="3134" spans="1:1" x14ac:dyDescent="0.2">
      <c r="A3134" s="20" t="s">
        <v>1738</v>
      </c>
    </row>
    <row r="3135" spans="1:1" x14ac:dyDescent="0.2">
      <c r="A3135" s="20" t="s">
        <v>1525</v>
      </c>
    </row>
    <row r="3136" spans="1:1" x14ac:dyDescent="0.2">
      <c r="A3136" s="20" t="s">
        <v>1635</v>
      </c>
    </row>
    <row r="3137" spans="1:1" x14ac:dyDescent="0.2">
      <c r="A3137" s="20" t="s">
        <v>1707</v>
      </c>
    </row>
    <row r="3138" spans="1:1" x14ac:dyDescent="0.2">
      <c r="A3138" s="20" t="s">
        <v>1787</v>
      </c>
    </row>
    <row r="3139" spans="1:1" x14ac:dyDescent="0.2">
      <c r="A3139" s="20" t="s">
        <v>1556</v>
      </c>
    </row>
    <row r="3140" spans="1:1" x14ac:dyDescent="0.2">
      <c r="A3140" s="20" t="s">
        <v>1669</v>
      </c>
    </row>
    <row r="3141" spans="1:1" x14ac:dyDescent="0.2">
      <c r="A3141" s="20" t="s">
        <v>1747</v>
      </c>
    </row>
    <row r="3142" spans="1:1" x14ac:dyDescent="0.2">
      <c r="A3142" s="20" t="s">
        <v>1570</v>
      </c>
    </row>
    <row r="3143" spans="1:1" x14ac:dyDescent="0.2">
      <c r="A3143" s="20" t="s">
        <v>1675</v>
      </c>
    </row>
    <row r="3144" spans="1:1" x14ac:dyDescent="0.2">
      <c r="A3144" s="20" t="s">
        <v>1754</v>
      </c>
    </row>
    <row r="3145" spans="1:1" x14ac:dyDescent="0.2">
      <c r="A3145" s="20" t="s">
        <v>1574</v>
      </c>
    </row>
    <row r="3146" spans="1:1" x14ac:dyDescent="0.2">
      <c r="A3146" s="20" t="s">
        <v>1677</v>
      </c>
    </row>
    <row r="3147" spans="1:1" x14ac:dyDescent="0.2">
      <c r="A3147" s="20" t="s">
        <v>1756</v>
      </c>
    </row>
    <row r="3148" spans="1:1" x14ac:dyDescent="0.2">
      <c r="A3148" s="20" t="s">
        <v>1580</v>
      </c>
    </row>
    <row r="3149" spans="1:1" x14ac:dyDescent="0.2">
      <c r="A3149" s="20" t="s">
        <v>1680</v>
      </c>
    </row>
    <row r="3150" spans="1:1" x14ac:dyDescent="0.2">
      <c r="A3150" s="20" t="s">
        <v>1759</v>
      </c>
    </row>
    <row r="3151" spans="1:1" x14ac:dyDescent="0.2">
      <c r="A3151" s="20" t="s">
        <v>2579</v>
      </c>
    </row>
    <row r="3152" spans="1:1" x14ac:dyDescent="0.2">
      <c r="A3152" s="20" t="s">
        <v>2634</v>
      </c>
    </row>
    <row r="3153" spans="1:1" x14ac:dyDescent="0.2">
      <c r="A3153" s="20" t="s">
        <v>2664</v>
      </c>
    </row>
    <row r="3154" spans="1:1" x14ac:dyDescent="0.2">
      <c r="A3154" s="20" t="s">
        <v>2581</v>
      </c>
    </row>
    <row r="3155" spans="1:1" x14ac:dyDescent="0.2">
      <c r="A3155" s="20" t="s">
        <v>2635</v>
      </c>
    </row>
    <row r="3156" spans="1:1" x14ac:dyDescent="0.2">
      <c r="A3156" s="20" t="s">
        <v>2665</v>
      </c>
    </row>
    <row r="3157" spans="1:1" x14ac:dyDescent="0.2">
      <c r="A3157" s="20" t="s">
        <v>1572</v>
      </c>
    </row>
    <row r="3158" spans="1:1" x14ac:dyDescent="0.2">
      <c r="A3158" s="20" t="s">
        <v>1676</v>
      </c>
    </row>
    <row r="3159" spans="1:1" x14ac:dyDescent="0.2">
      <c r="A3159" s="20" t="s">
        <v>1755</v>
      </c>
    </row>
    <row r="3160" spans="1:1" x14ac:dyDescent="0.2">
      <c r="A3160" s="20" t="s">
        <v>1578</v>
      </c>
    </row>
    <row r="3161" spans="1:1" x14ac:dyDescent="0.2">
      <c r="A3161" s="20" t="s">
        <v>1679</v>
      </c>
    </row>
    <row r="3162" spans="1:1" x14ac:dyDescent="0.2">
      <c r="A3162" s="20" t="s">
        <v>1758</v>
      </c>
    </row>
    <row r="3163" spans="1:1" x14ac:dyDescent="0.2">
      <c r="A3163" s="20" t="s">
        <v>1576</v>
      </c>
    </row>
    <row r="3164" spans="1:1" x14ac:dyDescent="0.2">
      <c r="A3164" s="20" t="s">
        <v>1678</v>
      </c>
    </row>
    <row r="3165" spans="1:1" x14ac:dyDescent="0.2">
      <c r="A3165" s="20" t="s">
        <v>1757</v>
      </c>
    </row>
    <row r="3166" spans="1:1" x14ac:dyDescent="0.2">
      <c r="A3166" s="20" t="s">
        <v>1582</v>
      </c>
    </row>
    <row r="3167" spans="1:1" x14ac:dyDescent="0.2">
      <c r="A3167" s="20" t="s">
        <v>1681</v>
      </c>
    </row>
    <row r="3168" spans="1:1" x14ac:dyDescent="0.2">
      <c r="A3168" s="20" t="s">
        <v>1760</v>
      </c>
    </row>
    <row r="3169" spans="1:1" x14ac:dyDescent="0.2">
      <c r="A3169" s="20" t="s">
        <v>1586</v>
      </c>
    </row>
    <row r="3170" spans="1:1" x14ac:dyDescent="0.2">
      <c r="A3170" s="20" t="s">
        <v>1683</v>
      </c>
    </row>
    <row r="3171" spans="1:1" x14ac:dyDescent="0.2">
      <c r="A3171" s="20" t="s">
        <v>1762</v>
      </c>
    </row>
    <row r="3172" spans="1:1" x14ac:dyDescent="0.2">
      <c r="A3172" s="20" t="s">
        <v>1592</v>
      </c>
    </row>
    <row r="3173" spans="1:1" x14ac:dyDescent="0.2">
      <c r="A3173" s="20" t="s">
        <v>1686</v>
      </c>
    </row>
    <row r="3174" spans="1:1" x14ac:dyDescent="0.2">
      <c r="A3174" s="20" t="s">
        <v>1766</v>
      </c>
    </row>
    <row r="3175" spans="1:1" x14ac:dyDescent="0.2">
      <c r="A3175" s="20" t="s">
        <v>2583</v>
      </c>
    </row>
    <row r="3176" spans="1:1" x14ac:dyDescent="0.2">
      <c r="A3176" s="20" t="s">
        <v>2636</v>
      </c>
    </row>
    <row r="3177" spans="1:1" x14ac:dyDescent="0.2">
      <c r="A3177" s="20" t="s">
        <v>2666</v>
      </c>
    </row>
    <row r="3178" spans="1:1" x14ac:dyDescent="0.2">
      <c r="A3178" s="20" t="s">
        <v>2585</v>
      </c>
    </row>
    <row r="3179" spans="1:1" x14ac:dyDescent="0.2">
      <c r="A3179" s="20" t="s">
        <v>2637</v>
      </c>
    </row>
    <row r="3180" spans="1:1" x14ac:dyDescent="0.2">
      <c r="A3180" s="20" t="s">
        <v>2667</v>
      </c>
    </row>
    <row r="3181" spans="1:1" x14ac:dyDescent="0.2">
      <c r="A3181" s="20" t="s">
        <v>1584</v>
      </c>
    </row>
    <row r="3182" spans="1:1" x14ac:dyDescent="0.2">
      <c r="A3182" s="20" t="s">
        <v>1682</v>
      </c>
    </row>
    <row r="3183" spans="1:1" x14ac:dyDescent="0.2">
      <c r="A3183" s="20" t="s">
        <v>1761</v>
      </c>
    </row>
    <row r="3184" spans="1:1" x14ac:dyDescent="0.2">
      <c r="A3184" s="20" t="s">
        <v>1590</v>
      </c>
    </row>
    <row r="3185" spans="1:1" x14ac:dyDescent="0.2">
      <c r="A3185" s="20" t="s">
        <v>1685</v>
      </c>
    </row>
    <row r="3186" spans="1:1" x14ac:dyDescent="0.2">
      <c r="A3186" s="20" t="s">
        <v>1765</v>
      </c>
    </row>
    <row r="3187" spans="1:1" x14ac:dyDescent="0.2">
      <c r="A3187" s="20" t="s">
        <v>1588</v>
      </c>
    </row>
    <row r="3188" spans="1:1" x14ac:dyDescent="0.2">
      <c r="A3188" s="20" t="s">
        <v>1684</v>
      </c>
    </row>
    <row r="3189" spans="1:1" x14ac:dyDescent="0.2">
      <c r="A3189" s="20" t="s">
        <v>1763</v>
      </c>
    </row>
    <row r="3190" spans="1:1" x14ac:dyDescent="0.2">
      <c r="A3190" s="20" t="s">
        <v>1561</v>
      </c>
    </row>
    <row r="3191" spans="1:1" x14ac:dyDescent="0.2">
      <c r="A3191" s="20" t="s">
        <v>1671</v>
      </c>
    </row>
    <row r="3192" spans="1:1" x14ac:dyDescent="0.2">
      <c r="A3192" s="20" t="s">
        <v>1749</v>
      </c>
    </row>
    <row r="3193" spans="1:1" x14ac:dyDescent="0.2">
      <c r="A3193" s="20" t="s">
        <v>1568</v>
      </c>
    </row>
    <row r="3194" spans="1:1" x14ac:dyDescent="0.2">
      <c r="A3194" s="20" t="s">
        <v>1674</v>
      </c>
    </row>
    <row r="3195" spans="1:1" x14ac:dyDescent="0.2">
      <c r="A3195" s="20" t="s">
        <v>1753</v>
      </c>
    </row>
    <row r="3196" spans="1:1" x14ac:dyDescent="0.2">
      <c r="A3196" s="20" t="s">
        <v>2574</v>
      </c>
    </row>
    <row r="3197" spans="1:1" x14ac:dyDescent="0.2">
      <c r="A3197" s="20" t="s">
        <v>2632</v>
      </c>
    </row>
    <row r="3198" spans="1:1" x14ac:dyDescent="0.2">
      <c r="A3198" s="20" t="s">
        <v>2662</v>
      </c>
    </row>
    <row r="3199" spans="1:1" x14ac:dyDescent="0.2">
      <c r="A3199" s="20" t="s">
        <v>2577</v>
      </c>
    </row>
    <row r="3200" spans="1:1" x14ac:dyDescent="0.2">
      <c r="A3200" s="20" t="s">
        <v>2633</v>
      </c>
    </row>
    <row r="3201" spans="1:1" x14ac:dyDescent="0.2">
      <c r="A3201" s="20" t="s">
        <v>2663</v>
      </c>
    </row>
    <row r="3202" spans="1:1" x14ac:dyDescent="0.2">
      <c r="A3202" s="20" t="s">
        <v>1558</v>
      </c>
    </row>
    <row r="3203" spans="1:1" x14ac:dyDescent="0.2">
      <c r="A3203" s="20" t="s">
        <v>1670</v>
      </c>
    </row>
    <row r="3204" spans="1:1" x14ac:dyDescent="0.2">
      <c r="A3204" s="20" t="s">
        <v>1748</v>
      </c>
    </row>
    <row r="3205" spans="1:1" x14ac:dyDescent="0.2">
      <c r="A3205" s="20" t="s">
        <v>1566</v>
      </c>
    </row>
    <row r="3206" spans="1:1" x14ac:dyDescent="0.2">
      <c r="A3206" s="20" t="s">
        <v>1673</v>
      </c>
    </row>
    <row r="3207" spans="1:1" x14ac:dyDescent="0.2">
      <c r="A3207" s="20" t="s">
        <v>1751</v>
      </c>
    </row>
    <row r="3208" spans="1:1" x14ac:dyDescent="0.2">
      <c r="A3208" s="20" t="s">
        <v>1606</v>
      </c>
    </row>
    <row r="3209" spans="1:1" x14ac:dyDescent="0.2">
      <c r="A3209" s="20" t="s">
        <v>1693</v>
      </c>
    </row>
    <row r="3210" spans="1:1" x14ac:dyDescent="0.2">
      <c r="A3210" s="20" t="s">
        <v>1773</v>
      </c>
    </row>
    <row r="3211" spans="1:1" x14ac:dyDescent="0.2">
      <c r="A3211" s="20" t="s">
        <v>1610</v>
      </c>
    </row>
    <row r="3212" spans="1:1" x14ac:dyDescent="0.2">
      <c r="A3212" s="20" t="s">
        <v>1695</v>
      </c>
    </row>
    <row r="3213" spans="1:1" x14ac:dyDescent="0.2">
      <c r="A3213" s="20" t="s">
        <v>1775</v>
      </c>
    </row>
    <row r="3214" spans="1:1" x14ac:dyDescent="0.2">
      <c r="A3214" s="20" t="s">
        <v>1616</v>
      </c>
    </row>
    <row r="3215" spans="1:1" x14ac:dyDescent="0.2">
      <c r="A3215" s="20" t="s">
        <v>1698</v>
      </c>
    </row>
    <row r="3216" spans="1:1" x14ac:dyDescent="0.2">
      <c r="A3216" s="20" t="s">
        <v>1778</v>
      </c>
    </row>
    <row r="3217" spans="1:1" x14ac:dyDescent="0.2">
      <c r="A3217" s="20" t="s">
        <v>2591</v>
      </c>
    </row>
    <row r="3218" spans="1:1" x14ac:dyDescent="0.2">
      <c r="A3218" s="20" t="s">
        <v>2640</v>
      </c>
    </row>
    <row r="3219" spans="1:1" x14ac:dyDescent="0.2">
      <c r="A3219" s="20" t="s">
        <v>2670</v>
      </c>
    </row>
    <row r="3220" spans="1:1" x14ac:dyDescent="0.2">
      <c r="A3220" s="20" t="s">
        <v>2593</v>
      </c>
    </row>
    <row r="3221" spans="1:1" x14ac:dyDescent="0.2">
      <c r="A3221" s="20" t="s">
        <v>2641</v>
      </c>
    </row>
    <row r="3222" spans="1:1" x14ac:dyDescent="0.2">
      <c r="A3222" s="20" t="s">
        <v>2671</v>
      </c>
    </row>
    <row r="3223" spans="1:1" x14ac:dyDescent="0.2">
      <c r="A3223" s="20" t="s">
        <v>1608</v>
      </c>
    </row>
    <row r="3224" spans="1:1" x14ac:dyDescent="0.2">
      <c r="A3224" s="20" t="s">
        <v>1694</v>
      </c>
    </row>
    <row r="3225" spans="1:1" x14ac:dyDescent="0.2">
      <c r="A3225" s="20" t="s">
        <v>1774</v>
      </c>
    </row>
    <row r="3226" spans="1:1" x14ac:dyDescent="0.2">
      <c r="A3226" s="20" t="s">
        <v>1614</v>
      </c>
    </row>
    <row r="3227" spans="1:1" x14ac:dyDescent="0.2">
      <c r="A3227" s="20" t="s">
        <v>1697</v>
      </c>
    </row>
    <row r="3228" spans="1:1" x14ac:dyDescent="0.2">
      <c r="A3228" s="20" t="s">
        <v>1777</v>
      </c>
    </row>
    <row r="3229" spans="1:1" x14ac:dyDescent="0.2">
      <c r="A3229" s="20" t="s">
        <v>1612</v>
      </c>
    </row>
    <row r="3230" spans="1:1" x14ac:dyDescent="0.2">
      <c r="A3230" s="20" t="s">
        <v>1696</v>
      </c>
    </row>
    <row r="3231" spans="1:1" x14ac:dyDescent="0.2">
      <c r="A3231" s="20" t="s">
        <v>1776</v>
      </c>
    </row>
    <row r="3232" spans="1:1" x14ac:dyDescent="0.2">
      <c r="A3232" s="20" t="s">
        <v>1594</v>
      </c>
    </row>
    <row r="3233" spans="1:1" x14ac:dyDescent="0.2">
      <c r="A3233" s="20" t="s">
        <v>1687</v>
      </c>
    </row>
    <row r="3234" spans="1:1" x14ac:dyDescent="0.2">
      <c r="A3234" s="20" t="s">
        <v>1767</v>
      </c>
    </row>
    <row r="3235" spans="1:1" x14ac:dyDescent="0.2">
      <c r="A3235" s="20" t="s">
        <v>1598</v>
      </c>
    </row>
    <row r="3236" spans="1:1" x14ac:dyDescent="0.2">
      <c r="A3236" s="20" t="s">
        <v>1689</v>
      </c>
    </row>
    <row r="3237" spans="1:1" x14ac:dyDescent="0.2">
      <c r="A3237" s="20" t="s">
        <v>1769</v>
      </c>
    </row>
    <row r="3238" spans="1:1" x14ac:dyDescent="0.2">
      <c r="A3238" s="20" t="s">
        <v>1604</v>
      </c>
    </row>
    <row r="3239" spans="1:1" x14ac:dyDescent="0.2">
      <c r="A3239" s="20" t="s">
        <v>1692</v>
      </c>
    </row>
    <row r="3240" spans="1:1" x14ac:dyDescent="0.2">
      <c r="A3240" s="20" t="s">
        <v>1772</v>
      </c>
    </row>
    <row r="3241" spans="1:1" x14ac:dyDescent="0.2">
      <c r="A3241" s="20" t="s">
        <v>2587</v>
      </c>
    </row>
    <row r="3242" spans="1:1" x14ac:dyDescent="0.2">
      <c r="A3242" s="20" t="s">
        <v>2638</v>
      </c>
    </row>
    <row r="3243" spans="1:1" x14ac:dyDescent="0.2">
      <c r="A3243" s="20" t="s">
        <v>2668</v>
      </c>
    </row>
    <row r="3244" spans="1:1" x14ac:dyDescent="0.2">
      <c r="A3244" s="20" t="s">
        <v>2589</v>
      </c>
    </row>
    <row r="3245" spans="1:1" x14ac:dyDescent="0.2">
      <c r="A3245" s="20" t="s">
        <v>2639</v>
      </c>
    </row>
    <row r="3246" spans="1:1" x14ac:dyDescent="0.2">
      <c r="A3246" s="20" t="s">
        <v>2669</v>
      </c>
    </row>
    <row r="3247" spans="1:1" x14ac:dyDescent="0.2">
      <c r="A3247" s="20" t="s">
        <v>1596</v>
      </c>
    </row>
    <row r="3248" spans="1:1" x14ac:dyDescent="0.2">
      <c r="A3248" s="20" t="s">
        <v>1688</v>
      </c>
    </row>
    <row r="3249" spans="1:1" x14ac:dyDescent="0.2">
      <c r="A3249" s="20" t="s">
        <v>1768</v>
      </c>
    </row>
    <row r="3250" spans="1:1" x14ac:dyDescent="0.2">
      <c r="A3250" s="20" t="s">
        <v>1602</v>
      </c>
    </row>
    <row r="3251" spans="1:1" x14ac:dyDescent="0.2">
      <c r="A3251" s="20" t="s">
        <v>1691</v>
      </c>
    </row>
    <row r="3252" spans="1:1" x14ac:dyDescent="0.2">
      <c r="A3252" s="20" t="s">
        <v>1771</v>
      </c>
    </row>
    <row r="3253" spans="1:1" x14ac:dyDescent="0.2">
      <c r="A3253" s="20" t="s">
        <v>1600</v>
      </c>
    </row>
    <row r="3254" spans="1:1" x14ac:dyDescent="0.2">
      <c r="A3254" s="20" t="s">
        <v>1690</v>
      </c>
    </row>
    <row r="3255" spans="1:1" x14ac:dyDescent="0.2">
      <c r="A3255" s="20" t="s">
        <v>1770</v>
      </c>
    </row>
    <row r="3256" spans="1:1" x14ac:dyDescent="0.2">
      <c r="A3256" s="20" t="s">
        <v>1618</v>
      </c>
    </row>
    <row r="3257" spans="1:1" x14ac:dyDescent="0.2">
      <c r="A3257" s="20" t="s">
        <v>1699</v>
      </c>
    </row>
    <row r="3258" spans="1:1" x14ac:dyDescent="0.2">
      <c r="A3258" s="20" t="s">
        <v>1779</v>
      </c>
    </row>
    <row r="3259" spans="1:1" x14ac:dyDescent="0.2">
      <c r="A3259" s="20" t="s">
        <v>1622</v>
      </c>
    </row>
    <row r="3260" spans="1:1" x14ac:dyDescent="0.2">
      <c r="A3260" s="20" t="s">
        <v>1701</v>
      </c>
    </row>
    <row r="3261" spans="1:1" x14ac:dyDescent="0.2">
      <c r="A3261" s="20" t="s">
        <v>1781</v>
      </c>
    </row>
    <row r="3262" spans="1:1" x14ac:dyDescent="0.2">
      <c r="A3262" s="20" t="s">
        <v>1628</v>
      </c>
    </row>
    <row r="3263" spans="1:1" x14ac:dyDescent="0.2">
      <c r="A3263" s="20" t="s">
        <v>1704</v>
      </c>
    </row>
    <row r="3264" spans="1:1" x14ac:dyDescent="0.2">
      <c r="A3264" s="20" t="s">
        <v>1784</v>
      </c>
    </row>
    <row r="3265" spans="1:1" x14ac:dyDescent="0.2">
      <c r="A3265" s="20" t="s">
        <v>2595</v>
      </c>
    </row>
    <row r="3266" spans="1:1" x14ac:dyDescent="0.2">
      <c r="A3266" s="20" t="s">
        <v>2642</v>
      </c>
    </row>
    <row r="3267" spans="1:1" x14ac:dyDescent="0.2">
      <c r="A3267" s="20" t="s">
        <v>2672</v>
      </c>
    </row>
    <row r="3268" spans="1:1" x14ac:dyDescent="0.2">
      <c r="A3268" s="20" t="s">
        <v>2597</v>
      </c>
    </row>
    <row r="3269" spans="1:1" x14ac:dyDescent="0.2">
      <c r="A3269" s="20" t="s">
        <v>2643</v>
      </c>
    </row>
    <row r="3270" spans="1:1" x14ac:dyDescent="0.2">
      <c r="A3270" s="20" t="s">
        <v>2673</v>
      </c>
    </row>
    <row r="3271" spans="1:1" x14ac:dyDescent="0.2">
      <c r="A3271" s="20" t="s">
        <v>1620</v>
      </c>
    </row>
    <row r="3272" spans="1:1" x14ac:dyDescent="0.2">
      <c r="A3272" s="20" t="s">
        <v>1700</v>
      </c>
    </row>
    <row r="3273" spans="1:1" x14ac:dyDescent="0.2">
      <c r="A3273" s="20" t="s">
        <v>1780</v>
      </c>
    </row>
    <row r="3274" spans="1:1" x14ac:dyDescent="0.2">
      <c r="A3274" s="20" t="s">
        <v>1626</v>
      </c>
    </row>
    <row r="3275" spans="1:1" x14ac:dyDescent="0.2">
      <c r="A3275" s="20" t="s">
        <v>1703</v>
      </c>
    </row>
    <row r="3276" spans="1:1" x14ac:dyDescent="0.2">
      <c r="A3276" s="20" t="s">
        <v>1783</v>
      </c>
    </row>
    <row r="3277" spans="1:1" x14ac:dyDescent="0.2">
      <c r="A3277" s="20" t="s">
        <v>1624</v>
      </c>
    </row>
    <row r="3278" spans="1:1" x14ac:dyDescent="0.2">
      <c r="A3278" s="20" t="s">
        <v>1702</v>
      </c>
    </row>
    <row r="3279" spans="1:1" x14ac:dyDescent="0.2">
      <c r="A3279" s="20" t="s">
        <v>1782</v>
      </c>
    </row>
    <row r="3280" spans="1:1" x14ac:dyDescent="0.2">
      <c r="A3280" s="20" t="s">
        <v>1564</v>
      </c>
    </row>
    <row r="3281" spans="1:1" x14ac:dyDescent="0.2">
      <c r="A3281" s="20" t="s">
        <v>1672</v>
      </c>
    </row>
    <row r="3282" spans="1:1" x14ac:dyDescent="0.2">
      <c r="A3282" s="20" t="s">
        <v>1750</v>
      </c>
    </row>
    <row r="3283" spans="1:1" x14ac:dyDescent="0.2">
      <c r="A3283" s="20" t="s">
        <v>2462</v>
      </c>
    </row>
    <row r="3284" spans="1:1" x14ac:dyDescent="0.2">
      <c r="A3284" s="20" t="s">
        <v>2471</v>
      </c>
    </row>
    <row r="3285" spans="1:1" x14ac:dyDescent="0.2">
      <c r="A3285" s="20" t="s">
        <v>2477</v>
      </c>
    </row>
    <row r="3286" spans="1:1" x14ac:dyDescent="0.2">
      <c r="A3286" s="20" t="s">
        <v>2463</v>
      </c>
    </row>
    <row r="3287" spans="1:1" x14ac:dyDescent="0.2">
      <c r="A3287" s="20" t="s">
        <v>2472</v>
      </c>
    </row>
    <row r="3288" spans="1:1" x14ac:dyDescent="0.2">
      <c r="A3288" s="20" t="s">
        <v>2478</v>
      </c>
    </row>
    <row r="3289" spans="1:1" x14ac:dyDescent="0.2">
      <c r="A3289" s="20" t="s">
        <v>1661</v>
      </c>
    </row>
    <row r="3290" spans="1:1" x14ac:dyDescent="0.2">
      <c r="A3290" s="20" t="s">
        <v>1742</v>
      </c>
    </row>
    <row r="3291" spans="1:1" x14ac:dyDescent="0.2">
      <c r="A3291" s="20" t="s">
        <v>1529</v>
      </c>
    </row>
    <row r="3292" spans="1:1" x14ac:dyDescent="0.2">
      <c r="A3292" s="20" t="s">
        <v>2625</v>
      </c>
    </row>
    <row r="3293" spans="1:1" x14ac:dyDescent="0.2">
      <c r="A3293" s="20" t="s">
        <v>2658</v>
      </c>
    </row>
    <row r="3294" spans="1:1" x14ac:dyDescent="0.2">
      <c r="A3294" s="20" t="s">
        <v>2687</v>
      </c>
    </row>
    <row r="3295" spans="1:1" x14ac:dyDescent="0.2">
      <c r="A3295" s="20" t="s">
        <v>2465</v>
      </c>
    </row>
    <row r="3296" spans="1:1" x14ac:dyDescent="0.2">
      <c r="A3296" s="20" t="s">
        <v>2473</v>
      </c>
    </row>
    <row r="3297" spans="1:1" x14ac:dyDescent="0.2">
      <c r="A3297" s="20" t="s">
        <v>2479</v>
      </c>
    </row>
    <row r="3298" spans="1:1" x14ac:dyDescent="0.2">
      <c r="A3298" s="20" t="s">
        <v>1663</v>
      </c>
    </row>
    <row r="3299" spans="1:1" x14ac:dyDescent="0.2">
      <c r="A3299" s="20" t="s">
        <v>1743</v>
      </c>
    </row>
    <row r="3300" spans="1:1" x14ac:dyDescent="0.2">
      <c r="A3300" s="20" t="s">
        <v>1530</v>
      </c>
    </row>
    <row r="3301" spans="1:1" x14ac:dyDescent="0.2">
      <c r="A3301" s="20" t="s">
        <v>2627</v>
      </c>
    </row>
    <row r="3302" spans="1:1" x14ac:dyDescent="0.2">
      <c r="A3302" s="20" t="s">
        <v>2659</v>
      </c>
    </row>
    <row r="3303" spans="1:1" x14ac:dyDescent="0.2">
      <c r="A3303" s="20" t="s">
        <v>2688</v>
      </c>
    </row>
    <row r="3304" spans="1:1" x14ac:dyDescent="0.2">
      <c r="A3304" s="20" t="s">
        <v>1659</v>
      </c>
    </row>
    <row r="3305" spans="1:1" x14ac:dyDescent="0.2">
      <c r="A3305" s="20" t="s">
        <v>1741</v>
      </c>
    </row>
    <row r="3306" spans="1:1" x14ac:dyDescent="0.2">
      <c r="A3306" s="20" t="s">
        <v>1528</v>
      </c>
    </row>
    <row r="3307" spans="1:1" x14ac:dyDescent="0.2">
      <c r="A3307" s="20" t="s">
        <v>2623</v>
      </c>
    </row>
    <row r="3308" spans="1:1" x14ac:dyDescent="0.2">
      <c r="A3308" s="20" t="s">
        <v>2657</v>
      </c>
    </row>
    <row r="3309" spans="1:1" x14ac:dyDescent="0.2">
      <c r="A3309" s="20" t="s">
        <v>2686</v>
      </c>
    </row>
    <row r="3310" spans="1:1" x14ac:dyDescent="0.2">
      <c r="A3310" s="20" t="s">
        <v>2467</v>
      </c>
    </row>
    <row r="3311" spans="1:1" x14ac:dyDescent="0.2">
      <c r="A3311" s="20" t="s">
        <v>2474</v>
      </c>
    </row>
    <row r="3312" spans="1:1" x14ac:dyDescent="0.2">
      <c r="A3312" s="20" t="s">
        <v>2480</v>
      </c>
    </row>
    <row r="3313" spans="1:1" x14ac:dyDescent="0.2">
      <c r="A3313" s="20" t="s">
        <v>1665</v>
      </c>
    </row>
    <row r="3314" spans="1:1" x14ac:dyDescent="0.2">
      <c r="A3314" s="20" t="s">
        <v>1744</v>
      </c>
    </row>
    <row r="3315" spans="1:1" x14ac:dyDescent="0.2">
      <c r="A3315" s="20" t="s">
        <v>1531</v>
      </c>
    </row>
    <row r="3316" spans="1:1" x14ac:dyDescent="0.2">
      <c r="A3316" s="20" t="s">
        <v>2629</v>
      </c>
    </row>
    <row r="3317" spans="1:1" x14ac:dyDescent="0.2">
      <c r="A3317" s="20" t="s">
        <v>2660</v>
      </c>
    </row>
    <row r="3318" spans="1:1" x14ac:dyDescent="0.2">
      <c r="A3318" s="20" t="s">
        <v>2689</v>
      </c>
    </row>
    <row r="3319" spans="1:1" x14ac:dyDescent="0.2">
      <c r="A3319" s="20" t="s">
        <v>1667</v>
      </c>
    </row>
    <row r="3320" spans="1:1" x14ac:dyDescent="0.2">
      <c r="A3320" s="20" t="s">
        <v>1745</v>
      </c>
    </row>
    <row r="3321" spans="1:1" x14ac:dyDescent="0.2">
      <c r="A3321" s="20" t="s">
        <v>1532</v>
      </c>
    </row>
    <row r="3322" spans="1:1" x14ac:dyDescent="0.2">
      <c r="A3322" s="20" t="s">
        <v>1668</v>
      </c>
    </row>
    <row r="3323" spans="1:1" x14ac:dyDescent="0.2">
      <c r="A3323" s="20" t="s">
        <v>1746</v>
      </c>
    </row>
    <row r="3324" spans="1:1" x14ac:dyDescent="0.2">
      <c r="A3324" s="20" t="s">
        <v>1533</v>
      </c>
    </row>
    <row r="3325" spans="1:1" x14ac:dyDescent="0.2">
      <c r="A3325" s="20" t="s">
        <v>2631</v>
      </c>
    </row>
    <row r="3326" spans="1:1" x14ac:dyDescent="0.2">
      <c r="A3326" s="20" t="s">
        <v>2661</v>
      </c>
    </row>
    <row r="3327" spans="1:1" x14ac:dyDescent="0.2">
      <c r="A3327" s="20" t="s">
        <v>2690</v>
      </c>
    </row>
    <row r="3328" spans="1:1" x14ac:dyDescent="0.2">
      <c r="A3328" s="20" t="s">
        <v>2481</v>
      </c>
    </row>
    <row r="3329" spans="1:1" x14ac:dyDescent="0.2">
      <c r="A3329" s="20" t="s">
        <v>2537</v>
      </c>
    </row>
    <row r="3330" spans="1:1" x14ac:dyDescent="0.2">
      <c r="A3330" s="20" t="s">
        <v>701</v>
      </c>
    </row>
    <row r="3331" spans="1:1" x14ac:dyDescent="0.2">
      <c r="A3331" s="20" t="s">
        <v>2319</v>
      </c>
    </row>
    <row r="3332" spans="1:1" x14ac:dyDescent="0.2">
      <c r="A3332" s="20" t="s">
        <v>2350</v>
      </c>
    </row>
    <row r="3333" spans="1:1" x14ac:dyDescent="0.2">
      <c r="A3333" s="20" t="s">
        <v>2487</v>
      </c>
    </row>
    <row r="3334" spans="1:1" x14ac:dyDescent="0.2">
      <c r="A3334" s="20" t="s">
        <v>2539</v>
      </c>
    </row>
    <row r="3335" spans="1:1" x14ac:dyDescent="0.2">
      <c r="A3335" s="20" t="s">
        <v>703</v>
      </c>
    </row>
    <row r="3336" spans="1:1" x14ac:dyDescent="0.2">
      <c r="A3336" s="20" t="s">
        <v>2321</v>
      </c>
    </row>
    <row r="3337" spans="1:1" x14ac:dyDescent="0.2">
      <c r="A3337" s="20" t="s">
        <v>2352</v>
      </c>
    </row>
    <row r="3338" spans="1:1" x14ac:dyDescent="0.2">
      <c r="A3338" s="20" t="s">
        <v>2493</v>
      </c>
    </row>
    <row r="3339" spans="1:1" x14ac:dyDescent="0.2">
      <c r="A3339" s="20" t="s">
        <v>2543</v>
      </c>
    </row>
    <row r="3340" spans="1:1" x14ac:dyDescent="0.2">
      <c r="A3340" s="20" t="s">
        <v>707</v>
      </c>
    </row>
    <row r="3341" spans="1:1" x14ac:dyDescent="0.2">
      <c r="A3341" s="20" t="s">
        <v>2325</v>
      </c>
    </row>
    <row r="3342" spans="1:1" x14ac:dyDescent="0.2">
      <c r="A3342" s="20" t="s">
        <v>2356</v>
      </c>
    </row>
    <row r="3343" spans="1:1" x14ac:dyDescent="0.2">
      <c r="A3343" s="20" t="s">
        <v>1910</v>
      </c>
    </row>
    <row r="3344" spans="1:1" x14ac:dyDescent="0.2">
      <c r="A3344" s="20" t="s">
        <v>637</v>
      </c>
    </row>
    <row r="3345" spans="1:1" x14ac:dyDescent="0.2">
      <c r="A3345" s="20" t="s">
        <v>416</v>
      </c>
    </row>
    <row r="3346" spans="1:1" x14ac:dyDescent="0.2">
      <c r="A3346" s="20" t="s">
        <v>2407</v>
      </c>
    </row>
    <row r="3347" spans="1:1" x14ac:dyDescent="0.2">
      <c r="A3347" s="20" t="s">
        <v>2209</v>
      </c>
    </row>
    <row r="3348" spans="1:1" x14ac:dyDescent="0.2">
      <c r="A3348" s="20" t="s">
        <v>1918</v>
      </c>
    </row>
    <row r="3349" spans="1:1" x14ac:dyDescent="0.2">
      <c r="A3349" s="20" t="s">
        <v>641</v>
      </c>
    </row>
    <row r="3350" spans="1:1" x14ac:dyDescent="0.2">
      <c r="A3350" s="20" t="s">
        <v>420</v>
      </c>
    </row>
    <row r="3351" spans="1:1" x14ac:dyDescent="0.2">
      <c r="A3351" s="20" t="s">
        <v>2070</v>
      </c>
    </row>
    <row r="3352" spans="1:1" x14ac:dyDescent="0.2">
      <c r="A3352" s="20" t="s">
        <v>2213</v>
      </c>
    </row>
    <row r="3353" spans="1:1" x14ac:dyDescent="0.2">
      <c r="A3353" s="20" t="s">
        <v>2712</v>
      </c>
    </row>
    <row r="3354" spans="1:1" x14ac:dyDescent="0.2">
      <c r="A3354" s="20" t="s">
        <v>2801</v>
      </c>
    </row>
    <row r="3355" spans="1:1" x14ac:dyDescent="0.2">
      <c r="A3355" s="20" t="s">
        <v>2856</v>
      </c>
    </row>
    <row r="3356" spans="1:1" x14ac:dyDescent="0.2">
      <c r="A3356" s="20" t="s">
        <v>2913</v>
      </c>
    </row>
    <row r="3357" spans="1:1" x14ac:dyDescent="0.2">
      <c r="A3357" s="20" t="s">
        <v>2970</v>
      </c>
    </row>
    <row r="3358" spans="1:1" x14ac:dyDescent="0.2">
      <c r="A3358" s="20" t="s">
        <v>2714</v>
      </c>
    </row>
    <row r="3359" spans="1:1" x14ac:dyDescent="0.2">
      <c r="A3359" s="20" t="s">
        <v>2802</v>
      </c>
    </row>
    <row r="3360" spans="1:1" x14ac:dyDescent="0.2">
      <c r="A3360" s="20" t="s">
        <v>2857</v>
      </c>
    </row>
    <row r="3361" spans="1:1" x14ac:dyDescent="0.2">
      <c r="A3361" s="20" t="s">
        <v>2914</v>
      </c>
    </row>
    <row r="3362" spans="1:1" x14ac:dyDescent="0.2">
      <c r="A3362" s="20" t="s">
        <v>2971</v>
      </c>
    </row>
    <row r="3363" spans="1:1" x14ac:dyDescent="0.2">
      <c r="A3363" s="20" t="s">
        <v>1908</v>
      </c>
    </row>
    <row r="3364" spans="1:1" x14ac:dyDescent="0.2">
      <c r="A3364" s="20" t="s">
        <v>636</v>
      </c>
    </row>
    <row r="3365" spans="1:1" x14ac:dyDescent="0.2">
      <c r="A3365" s="20" t="s">
        <v>415</v>
      </c>
    </row>
    <row r="3366" spans="1:1" x14ac:dyDescent="0.2">
      <c r="A3366" s="20" t="s">
        <v>2406</v>
      </c>
    </row>
    <row r="3367" spans="1:1" x14ac:dyDescent="0.2">
      <c r="A3367" s="20" t="s">
        <v>2208</v>
      </c>
    </row>
    <row r="3368" spans="1:1" x14ac:dyDescent="0.2">
      <c r="A3368" s="20" t="s">
        <v>1916</v>
      </c>
    </row>
    <row r="3369" spans="1:1" x14ac:dyDescent="0.2">
      <c r="A3369" s="20" t="s">
        <v>640</v>
      </c>
    </row>
    <row r="3370" spans="1:1" x14ac:dyDescent="0.2">
      <c r="A3370" s="20" t="s">
        <v>419</v>
      </c>
    </row>
    <row r="3371" spans="1:1" x14ac:dyDescent="0.2">
      <c r="A3371" s="20" t="s">
        <v>2069</v>
      </c>
    </row>
    <row r="3372" spans="1:1" x14ac:dyDescent="0.2">
      <c r="A3372" s="20" t="s">
        <v>2212</v>
      </c>
    </row>
    <row r="3373" spans="1:1" x14ac:dyDescent="0.2">
      <c r="A3373" s="20" t="s">
        <v>2495</v>
      </c>
    </row>
    <row r="3374" spans="1:1" x14ac:dyDescent="0.2">
      <c r="A3374" s="20" t="s">
        <v>2544</v>
      </c>
    </row>
    <row r="3375" spans="1:1" x14ac:dyDescent="0.2">
      <c r="A3375" s="20" t="s">
        <v>708</v>
      </c>
    </row>
    <row r="3376" spans="1:1" x14ac:dyDescent="0.2">
      <c r="A3376" s="20" t="s">
        <v>2326</v>
      </c>
    </row>
    <row r="3377" spans="1:1" x14ac:dyDescent="0.2">
      <c r="A3377" s="20" t="s">
        <v>2357</v>
      </c>
    </row>
    <row r="3378" spans="1:1" x14ac:dyDescent="0.2">
      <c r="A3378" s="20" t="s">
        <v>1914</v>
      </c>
    </row>
    <row r="3379" spans="1:1" x14ac:dyDescent="0.2">
      <c r="A3379" s="20" t="s">
        <v>639</v>
      </c>
    </row>
    <row r="3380" spans="1:1" x14ac:dyDescent="0.2">
      <c r="A3380" s="20" t="s">
        <v>418</v>
      </c>
    </row>
    <row r="3381" spans="1:1" x14ac:dyDescent="0.2">
      <c r="A3381" s="20" t="s">
        <v>2068</v>
      </c>
    </row>
    <row r="3382" spans="1:1" x14ac:dyDescent="0.2">
      <c r="A3382" s="20" t="s">
        <v>2211</v>
      </c>
    </row>
    <row r="3383" spans="1:1" x14ac:dyDescent="0.2">
      <c r="A3383" s="20" t="s">
        <v>1912</v>
      </c>
    </row>
    <row r="3384" spans="1:1" x14ac:dyDescent="0.2">
      <c r="A3384" s="20" t="s">
        <v>638</v>
      </c>
    </row>
    <row r="3385" spans="1:1" x14ac:dyDescent="0.2">
      <c r="A3385" s="20" t="s">
        <v>417</v>
      </c>
    </row>
    <row r="3386" spans="1:1" x14ac:dyDescent="0.2">
      <c r="A3386" s="20" t="s">
        <v>2067</v>
      </c>
    </row>
    <row r="3387" spans="1:1" x14ac:dyDescent="0.2">
      <c r="A3387" s="20" t="s">
        <v>2210</v>
      </c>
    </row>
    <row r="3388" spans="1:1" x14ac:dyDescent="0.2">
      <c r="A3388" s="20" t="s">
        <v>15</v>
      </c>
    </row>
    <row r="3389" spans="1:1" x14ac:dyDescent="0.2">
      <c r="A3389" s="20" t="s">
        <v>592</v>
      </c>
    </row>
    <row r="3390" spans="1:1" x14ac:dyDescent="0.2">
      <c r="A3390" s="20" t="s">
        <v>372</v>
      </c>
    </row>
    <row r="3391" spans="1:1" x14ac:dyDescent="0.2">
      <c r="A3391" s="20" t="s">
        <v>2363</v>
      </c>
    </row>
    <row r="3392" spans="1:1" x14ac:dyDescent="0.2">
      <c r="A3392" s="20" t="s">
        <v>2164</v>
      </c>
    </row>
    <row r="3393" spans="1:1" x14ac:dyDescent="0.2">
      <c r="A3393" s="20" t="s">
        <v>23</v>
      </c>
    </row>
    <row r="3394" spans="1:1" x14ac:dyDescent="0.2">
      <c r="A3394" s="20" t="s">
        <v>597</v>
      </c>
    </row>
    <row r="3395" spans="1:1" x14ac:dyDescent="0.2">
      <c r="A3395" s="20" t="s">
        <v>376</v>
      </c>
    </row>
    <row r="3396" spans="1:1" x14ac:dyDescent="0.2">
      <c r="A3396" s="20" t="s">
        <v>2367</v>
      </c>
    </row>
    <row r="3397" spans="1:1" x14ac:dyDescent="0.2">
      <c r="A3397" s="20" t="s">
        <v>2168</v>
      </c>
    </row>
    <row r="3398" spans="1:1" x14ac:dyDescent="0.2">
      <c r="A3398" s="20" t="s">
        <v>2695</v>
      </c>
    </row>
    <row r="3399" spans="1:1" x14ac:dyDescent="0.2">
      <c r="A3399" s="20" t="s">
        <v>2788</v>
      </c>
    </row>
    <row r="3400" spans="1:1" x14ac:dyDescent="0.2">
      <c r="A3400" s="20" t="s">
        <v>2844</v>
      </c>
    </row>
    <row r="3401" spans="1:1" x14ac:dyDescent="0.2">
      <c r="A3401" s="20" t="s">
        <v>2901</v>
      </c>
    </row>
    <row r="3402" spans="1:1" x14ac:dyDescent="0.2">
      <c r="A3402" s="20" t="s">
        <v>2958</v>
      </c>
    </row>
    <row r="3403" spans="1:1" x14ac:dyDescent="0.2">
      <c r="A3403" s="20" t="s">
        <v>2697</v>
      </c>
    </row>
    <row r="3404" spans="1:1" x14ac:dyDescent="0.2">
      <c r="A3404" s="20" t="s">
        <v>2790</v>
      </c>
    </row>
    <row r="3405" spans="1:1" x14ac:dyDescent="0.2">
      <c r="A3405" s="20" t="s">
        <v>2845</v>
      </c>
    </row>
    <row r="3406" spans="1:1" x14ac:dyDescent="0.2">
      <c r="A3406" s="20" t="s">
        <v>2902</v>
      </c>
    </row>
    <row r="3407" spans="1:1" x14ac:dyDescent="0.2">
      <c r="A3407" s="20" t="s">
        <v>2959</v>
      </c>
    </row>
    <row r="3408" spans="1:1" x14ac:dyDescent="0.2">
      <c r="A3408" s="20" t="s">
        <v>13</v>
      </c>
    </row>
    <row r="3409" spans="1:1" x14ac:dyDescent="0.2">
      <c r="A3409" s="20" t="s">
        <v>591</v>
      </c>
    </row>
    <row r="3410" spans="1:1" x14ac:dyDescent="0.2">
      <c r="A3410" s="20" t="s">
        <v>371</v>
      </c>
    </row>
    <row r="3411" spans="1:1" x14ac:dyDescent="0.2">
      <c r="A3411" s="20" t="s">
        <v>2362</v>
      </c>
    </row>
    <row r="3412" spans="1:1" x14ac:dyDescent="0.2">
      <c r="A3412" s="20" t="s">
        <v>2163</v>
      </c>
    </row>
    <row r="3413" spans="1:1" x14ac:dyDescent="0.2">
      <c r="A3413" s="20" t="s">
        <v>21</v>
      </c>
    </row>
    <row r="3414" spans="1:1" x14ac:dyDescent="0.2">
      <c r="A3414" s="20" t="s">
        <v>596</v>
      </c>
    </row>
    <row r="3415" spans="1:1" x14ac:dyDescent="0.2">
      <c r="A3415" s="20" t="s">
        <v>375</v>
      </c>
    </row>
    <row r="3416" spans="1:1" x14ac:dyDescent="0.2">
      <c r="A3416" s="20" t="s">
        <v>2366</v>
      </c>
    </row>
    <row r="3417" spans="1:1" x14ac:dyDescent="0.2">
      <c r="A3417" s="20" t="s">
        <v>2167</v>
      </c>
    </row>
    <row r="3418" spans="1:1" x14ac:dyDescent="0.2">
      <c r="A3418" s="20" t="s">
        <v>2489</v>
      </c>
    </row>
    <row r="3419" spans="1:1" x14ac:dyDescent="0.2">
      <c r="A3419" s="20" t="s">
        <v>2540</v>
      </c>
    </row>
    <row r="3420" spans="1:1" x14ac:dyDescent="0.2">
      <c r="A3420" s="20" t="s">
        <v>704</v>
      </c>
    </row>
    <row r="3421" spans="1:1" x14ac:dyDescent="0.2">
      <c r="A3421" s="20" t="s">
        <v>2322</v>
      </c>
    </row>
    <row r="3422" spans="1:1" x14ac:dyDescent="0.2">
      <c r="A3422" s="20" t="s">
        <v>2353</v>
      </c>
    </row>
    <row r="3423" spans="1:1" x14ac:dyDescent="0.2">
      <c r="A3423" s="20" t="s">
        <v>19</v>
      </c>
    </row>
    <row r="3424" spans="1:1" x14ac:dyDescent="0.2">
      <c r="A3424" s="20" t="s">
        <v>595</v>
      </c>
    </row>
    <row r="3425" spans="1:1" x14ac:dyDescent="0.2">
      <c r="A3425" s="20" t="s">
        <v>374</v>
      </c>
    </row>
    <row r="3426" spans="1:1" x14ac:dyDescent="0.2">
      <c r="A3426" s="20" t="s">
        <v>2365</v>
      </c>
    </row>
    <row r="3427" spans="1:1" x14ac:dyDescent="0.2">
      <c r="A3427" s="20" t="s">
        <v>2166</v>
      </c>
    </row>
    <row r="3428" spans="1:1" x14ac:dyDescent="0.2">
      <c r="A3428" s="20" t="s">
        <v>17</v>
      </c>
    </row>
    <row r="3429" spans="1:1" x14ac:dyDescent="0.2">
      <c r="A3429" s="20" t="s">
        <v>594</v>
      </c>
    </row>
    <row r="3430" spans="1:1" x14ac:dyDescent="0.2">
      <c r="A3430" s="20" t="s">
        <v>373</v>
      </c>
    </row>
    <row r="3431" spans="1:1" x14ac:dyDescent="0.2">
      <c r="A3431" s="20" t="s">
        <v>2364</v>
      </c>
    </row>
    <row r="3432" spans="1:1" x14ac:dyDescent="0.2">
      <c r="A3432" s="20" t="s">
        <v>2165</v>
      </c>
    </row>
    <row r="3433" spans="1:1" x14ac:dyDescent="0.2">
      <c r="A3433" s="20" t="s">
        <v>2490</v>
      </c>
    </row>
    <row r="3434" spans="1:1" x14ac:dyDescent="0.2">
      <c r="A3434" s="20" t="s">
        <v>2541</v>
      </c>
    </row>
    <row r="3435" spans="1:1" x14ac:dyDescent="0.2">
      <c r="A3435" s="20" t="s">
        <v>705</v>
      </c>
    </row>
    <row r="3436" spans="1:1" x14ac:dyDescent="0.2">
      <c r="A3436" s="20" t="s">
        <v>2323</v>
      </c>
    </row>
    <row r="3437" spans="1:1" x14ac:dyDescent="0.2">
      <c r="A3437" s="20" t="s">
        <v>2354</v>
      </c>
    </row>
    <row r="3438" spans="1:1" x14ac:dyDescent="0.2">
      <c r="A3438" s="20" t="s">
        <v>69</v>
      </c>
    </row>
    <row r="3439" spans="1:1" x14ac:dyDescent="0.2">
      <c r="A3439" s="20" t="s">
        <v>631</v>
      </c>
    </row>
    <row r="3440" spans="1:1" x14ac:dyDescent="0.2">
      <c r="A3440" s="20" t="s">
        <v>410</v>
      </c>
    </row>
    <row r="3441" spans="1:1" x14ac:dyDescent="0.2">
      <c r="A3441" s="20" t="s">
        <v>2401</v>
      </c>
    </row>
    <row r="3442" spans="1:1" x14ac:dyDescent="0.2">
      <c r="A3442" s="20" t="s">
        <v>2202</v>
      </c>
    </row>
    <row r="3443" spans="1:1" x14ac:dyDescent="0.2">
      <c r="A3443" s="20" t="s">
        <v>1906</v>
      </c>
    </row>
    <row r="3444" spans="1:1" x14ac:dyDescent="0.2">
      <c r="A3444" s="20" t="s">
        <v>635</v>
      </c>
    </row>
    <row r="3445" spans="1:1" x14ac:dyDescent="0.2">
      <c r="A3445" s="20" t="s">
        <v>414</v>
      </c>
    </row>
    <row r="3446" spans="1:1" x14ac:dyDescent="0.2">
      <c r="A3446" s="20" t="s">
        <v>2405</v>
      </c>
    </row>
    <row r="3447" spans="1:1" x14ac:dyDescent="0.2">
      <c r="A3447" s="20" t="s">
        <v>2206</v>
      </c>
    </row>
    <row r="3448" spans="1:1" x14ac:dyDescent="0.2">
      <c r="A3448" s="20" t="s">
        <v>2708</v>
      </c>
    </row>
    <row r="3449" spans="1:1" x14ac:dyDescent="0.2">
      <c r="A3449" s="20" t="s">
        <v>2799</v>
      </c>
    </row>
    <row r="3450" spans="1:1" x14ac:dyDescent="0.2">
      <c r="A3450" s="20" t="s">
        <v>2854</v>
      </c>
    </row>
    <row r="3451" spans="1:1" x14ac:dyDescent="0.2">
      <c r="A3451" s="20" t="s">
        <v>2911</v>
      </c>
    </row>
    <row r="3452" spans="1:1" x14ac:dyDescent="0.2">
      <c r="A3452" s="20" t="s">
        <v>2968</v>
      </c>
    </row>
    <row r="3453" spans="1:1" x14ac:dyDescent="0.2">
      <c r="A3453" s="20" t="s">
        <v>2710</v>
      </c>
    </row>
    <row r="3454" spans="1:1" x14ac:dyDescent="0.2">
      <c r="A3454" s="20" t="s">
        <v>2800</v>
      </c>
    </row>
    <row r="3455" spans="1:1" x14ac:dyDescent="0.2">
      <c r="A3455" s="20" t="s">
        <v>2855</v>
      </c>
    </row>
    <row r="3456" spans="1:1" x14ac:dyDescent="0.2">
      <c r="A3456" s="20" t="s">
        <v>2912</v>
      </c>
    </row>
    <row r="3457" spans="1:1" x14ac:dyDescent="0.2">
      <c r="A3457" s="20" t="s">
        <v>2969</v>
      </c>
    </row>
    <row r="3458" spans="1:1" x14ac:dyDescent="0.2">
      <c r="A3458" s="20" t="s">
        <v>67</v>
      </c>
    </row>
    <row r="3459" spans="1:1" x14ac:dyDescent="0.2">
      <c r="A3459" s="20" t="s">
        <v>630</v>
      </c>
    </row>
    <row r="3460" spans="1:1" x14ac:dyDescent="0.2">
      <c r="A3460" s="20" t="s">
        <v>409</v>
      </c>
    </row>
    <row r="3461" spans="1:1" x14ac:dyDescent="0.2">
      <c r="A3461" s="20" t="s">
        <v>2400</v>
      </c>
    </row>
    <row r="3462" spans="1:1" x14ac:dyDescent="0.2">
      <c r="A3462" s="20" t="s">
        <v>2201</v>
      </c>
    </row>
    <row r="3463" spans="1:1" x14ac:dyDescent="0.2">
      <c r="A3463" s="20" t="s">
        <v>1904</v>
      </c>
    </row>
    <row r="3464" spans="1:1" x14ac:dyDescent="0.2">
      <c r="A3464" s="20" t="s">
        <v>634</v>
      </c>
    </row>
    <row r="3465" spans="1:1" x14ac:dyDescent="0.2">
      <c r="A3465" s="20" t="s">
        <v>413</v>
      </c>
    </row>
    <row r="3466" spans="1:1" x14ac:dyDescent="0.2">
      <c r="A3466" s="20" t="s">
        <v>2404</v>
      </c>
    </row>
    <row r="3467" spans="1:1" x14ac:dyDescent="0.2">
      <c r="A3467" s="20" t="s">
        <v>2205</v>
      </c>
    </row>
    <row r="3468" spans="1:1" x14ac:dyDescent="0.2">
      <c r="A3468" s="20" t="s">
        <v>2492</v>
      </c>
    </row>
    <row r="3469" spans="1:1" x14ac:dyDescent="0.2">
      <c r="A3469" s="20" t="s">
        <v>2542</v>
      </c>
    </row>
    <row r="3470" spans="1:1" x14ac:dyDescent="0.2">
      <c r="A3470" s="20" t="s">
        <v>706</v>
      </c>
    </row>
    <row r="3471" spans="1:1" x14ac:dyDescent="0.2">
      <c r="A3471" s="20" t="s">
        <v>2324</v>
      </c>
    </row>
    <row r="3472" spans="1:1" x14ac:dyDescent="0.2">
      <c r="A3472" s="20" t="s">
        <v>2355</v>
      </c>
    </row>
    <row r="3473" spans="1:1" x14ac:dyDescent="0.2">
      <c r="A3473" s="20" t="s">
        <v>1902</v>
      </c>
    </row>
    <row r="3474" spans="1:1" x14ac:dyDescent="0.2">
      <c r="A3474" s="20" t="s">
        <v>633</v>
      </c>
    </row>
    <row r="3475" spans="1:1" x14ac:dyDescent="0.2">
      <c r="A3475" s="20" t="s">
        <v>412</v>
      </c>
    </row>
    <row r="3476" spans="1:1" x14ac:dyDescent="0.2">
      <c r="A3476" s="20" t="s">
        <v>2403</v>
      </c>
    </row>
    <row r="3477" spans="1:1" x14ac:dyDescent="0.2">
      <c r="A3477" s="20" t="s">
        <v>2204</v>
      </c>
    </row>
    <row r="3478" spans="1:1" x14ac:dyDescent="0.2">
      <c r="A3478" s="20" t="s">
        <v>71</v>
      </c>
    </row>
    <row r="3479" spans="1:1" x14ac:dyDescent="0.2">
      <c r="A3479" s="20" t="s">
        <v>632</v>
      </c>
    </row>
    <row r="3480" spans="1:1" x14ac:dyDescent="0.2">
      <c r="A3480" s="20" t="s">
        <v>411</v>
      </c>
    </row>
    <row r="3481" spans="1:1" x14ac:dyDescent="0.2">
      <c r="A3481" s="20" t="s">
        <v>2402</v>
      </c>
    </row>
    <row r="3482" spans="1:1" x14ac:dyDescent="0.2">
      <c r="A3482" s="20" t="s">
        <v>2203</v>
      </c>
    </row>
    <row r="3483" spans="1:1" x14ac:dyDescent="0.2">
      <c r="A3483" s="20" t="s">
        <v>25</v>
      </c>
    </row>
    <row r="3484" spans="1:1" x14ac:dyDescent="0.2">
      <c r="A3484" s="20" t="s">
        <v>598</v>
      </c>
    </row>
    <row r="3485" spans="1:1" x14ac:dyDescent="0.2">
      <c r="A3485" s="20" t="s">
        <v>377</v>
      </c>
    </row>
    <row r="3486" spans="1:1" x14ac:dyDescent="0.2">
      <c r="A3486" s="20" t="s">
        <v>2368</v>
      </c>
    </row>
    <row r="3487" spans="1:1" x14ac:dyDescent="0.2">
      <c r="A3487" s="20" t="s">
        <v>2169</v>
      </c>
    </row>
    <row r="3488" spans="1:1" x14ac:dyDescent="0.2">
      <c r="A3488" s="20" t="s">
        <v>1920</v>
      </c>
    </row>
    <row r="3489" spans="1:1" x14ac:dyDescent="0.2">
      <c r="A3489" s="20" t="s">
        <v>642</v>
      </c>
    </row>
    <row r="3490" spans="1:1" x14ac:dyDescent="0.2">
      <c r="A3490" s="20" t="s">
        <v>421</v>
      </c>
    </row>
    <row r="3491" spans="1:1" x14ac:dyDescent="0.2">
      <c r="A3491" s="20" t="s">
        <v>2071</v>
      </c>
    </row>
    <row r="3492" spans="1:1" x14ac:dyDescent="0.2">
      <c r="A3492" s="20" t="s">
        <v>2214</v>
      </c>
    </row>
    <row r="3493" spans="1:1" x14ac:dyDescent="0.2">
      <c r="A3493" s="20" t="s">
        <v>1926</v>
      </c>
    </row>
    <row r="3494" spans="1:1" x14ac:dyDescent="0.2">
      <c r="A3494" s="20" t="s">
        <v>645</v>
      </c>
    </row>
    <row r="3495" spans="1:1" x14ac:dyDescent="0.2">
      <c r="A3495" s="20" t="s">
        <v>424</v>
      </c>
    </row>
    <row r="3496" spans="1:1" x14ac:dyDescent="0.2">
      <c r="A3496" s="20" t="s">
        <v>2074</v>
      </c>
    </row>
    <row r="3497" spans="1:1" x14ac:dyDescent="0.2">
      <c r="A3497" s="20" t="s">
        <v>2217</v>
      </c>
    </row>
    <row r="3498" spans="1:1" x14ac:dyDescent="0.2">
      <c r="A3498" s="20" t="s">
        <v>1934</v>
      </c>
    </row>
    <row r="3499" spans="1:1" x14ac:dyDescent="0.2">
      <c r="A3499" s="20" t="s">
        <v>649</v>
      </c>
    </row>
    <row r="3500" spans="1:1" x14ac:dyDescent="0.2">
      <c r="A3500" s="20" t="s">
        <v>428</v>
      </c>
    </row>
    <row r="3501" spans="1:1" x14ac:dyDescent="0.2">
      <c r="A3501" s="20" t="s">
        <v>2078</v>
      </c>
    </row>
    <row r="3502" spans="1:1" x14ac:dyDescent="0.2">
      <c r="A3502" s="20" t="s">
        <v>2221</v>
      </c>
    </row>
    <row r="3503" spans="1:1" x14ac:dyDescent="0.2">
      <c r="A3503" s="20" t="s">
        <v>2716</v>
      </c>
    </row>
    <row r="3504" spans="1:1" x14ac:dyDescent="0.2">
      <c r="A3504" s="20" t="s">
        <v>2803</v>
      </c>
    </row>
    <row r="3505" spans="1:1" x14ac:dyDescent="0.2">
      <c r="A3505" s="20" t="s">
        <v>2858</v>
      </c>
    </row>
    <row r="3506" spans="1:1" x14ac:dyDescent="0.2">
      <c r="A3506" s="20" t="s">
        <v>2915</v>
      </c>
    </row>
    <row r="3507" spans="1:1" x14ac:dyDescent="0.2">
      <c r="A3507" s="20" t="s">
        <v>2972</v>
      </c>
    </row>
    <row r="3508" spans="1:1" x14ac:dyDescent="0.2">
      <c r="A3508" s="20" t="s">
        <v>2718</v>
      </c>
    </row>
    <row r="3509" spans="1:1" x14ac:dyDescent="0.2">
      <c r="A3509" s="20" t="s">
        <v>2804</v>
      </c>
    </row>
    <row r="3510" spans="1:1" x14ac:dyDescent="0.2">
      <c r="A3510" s="20" t="s">
        <v>2859</v>
      </c>
    </row>
    <row r="3511" spans="1:1" x14ac:dyDescent="0.2">
      <c r="A3511" s="20" t="s">
        <v>2916</v>
      </c>
    </row>
    <row r="3512" spans="1:1" x14ac:dyDescent="0.2">
      <c r="A3512" s="20" t="s">
        <v>2973</v>
      </c>
    </row>
    <row r="3513" spans="1:1" x14ac:dyDescent="0.2">
      <c r="A3513" s="20" t="s">
        <v>1924</v>
      </c>
    </row>
    <row r="3514" spans="1:1" x14ac:dyDescent="0.2">
      <c r="A3514" s="20" t="s">
        <v>644</v>
      </c>
    </row>
    <row r="3515" spans="1:1" x14ac:dyDescent="0.2">
      <c r="A3515" s="20" t="s">
        <v>423</v>
      </c>
    </row>
    <row r="3516" spans="1:1" x14ac:dyDescent="0.2">
      <c r="A3516" s="20" t="s">
        <v>2073</v>
      </c>
    </row>
    <row r="3517" spans="1:1" x14ac:dyDescent="0.2">
      <c r="A3517" s="20" t="s">
        <v>2216</v>
      </c>
    </row>
    <row r="3518" spans="1:1" x14ac:dyDescent="0.2">
      <c r="A3518" s="20" t="s">
        <v>1932</v>
      </c>
    </row>
    <row r="3519" spans="1:1" x14ac:dyDescent="0.2">
      <c r="A3519" s="20" t="s">
        <v>648</v>
      </c>
    </row>
    <row r="3520" spans="1:1" x14ac:dyDescent="0.2">
      <c r="A3520" s="20" t="s">
        <v>427</v>
      </c>
    </row>
    <row r="3521" spans="1:1" x14ac:dyDescent="0.2">
      <c r="A3521" s="20" t="s">
        <v>2077</v>
      </c>
    </row>
    <row r="3522" spans="1:1" x14ac:dyDescent="0.2">
      <c r="A3522" s="20" t="s">
        <v>2220</v>
      </c>
    </row>
    <row r="3523" spans="1:1" x14ac:dyDescent="0.2">
      <c r="A3523" s="20" t="s">
        <v>1922</v>
      </c>
    </row>
    <row r="3524" spans="1:1" x14ac:dyDescent="0.2">
      <c r="A3524" s="20" t="s">
        <v>643</v>
      </c>
    </row>
    <row r="3525" spans="1:1" x14ac:dyDescent="0.2">
      <c r="A3525" s="20" t="s">
        <v>422</v>
      </c>
    </row>
    <row r="3526" spans="1:1" x14ac:dyDescent="0.2">
      <c r="A3526" s="20" t="s">
        <v>2072</v>
      </c>
    </row>
    <row r="3527" spans="1:1" x14ac:dyDescent="0.2">
      <c r="A3527" s="20" t="s">
        <v>2215</v>
      </c>
    </row>
    <row r="3528" spans="1:1" x14ac:dyDescent="0.2">
      <c r="A3528" s="20" t="s">
        <v>1930</v>
      </c>
    </row>
    <row r="3529" spans="1:1" x14ac:dyDescent="0.2">
      <c r="A3529" s="20" t="s">
        <v>647</v>
      </c>
    </row>
    <row r="3530" spans="1:1" x14ac:dyDescent="0.2">
      <c r="A3530" s="20" t="s">
        <v>426</v>
      </c>
    </row>
    <row r="3531" spans="1:1" x14ac:dyDescent="0.2">
      <c r="A3531" s="20" t="s">
        <v>2076</v>
      </c>
    </row>
    <row r="3532" spans="1:1" x14ac:dyDescent="0.2">
      <c r="A3532" s="20" t="s">
        <v>2219</v>
      </c>
    </row>
    <row r="3533" spans="1:1" x14ac:dyDescent="0.2">
      <c r="A3533" s="20" t="s">
        <v>1928</v>
      </c>
    </row>
    <row r="3534" spans="1:1" x14ac:dyDescent="0.2">
      <c r="A3534" s="20" t="s">
        <v>646</v>
      </c>
    </row>
    <row r="3535" spans="1:1" x14ac:dyDescent="0.2">
      <c r="A3535" s="20" t="s">
        <v>425</v>
      </c>
    </row>
    <row r="3536" spans="1:1" x14ac:dyDescent="0.2">
      <c r="A3536" s="20" t="s">
        <v>2075</v>
      </c>
    </row>
    <row r="3537" spans="1:1" x14ac:dyDescent="0.2">
      <c r="A3537" s="20" t="s">
        <v>2218</v>
      </c>
    </row>
    <row r="3538" spans="1:1" x14ac:dyDescent="0.2">
      <c r="A3538" s="20" t="s">
        <v>29</v>
      </c>
    </row>
    <row r="3539" spans="1:1" x14ac:dyDescent="0.2">
      <c r="A3539" s="20" t="s">
        <v>601</v>
      </c>
    </row>
    <row r="3540" spans="1:1" x14ac:dyDescent="0.2">
      <c r="A3540" s="20" t="s">
        <v>380</v>
      </c>
    </row>
    <row r="3541" spans="1:1" x14ac:dyDescent="0.2">
      <c r="A3541" s="20" t="s">
        <v>2371</v>
      </c>
    </row>
    <row r="3542" spans="1:1" x14ac:dyDescent="0.2">
      <c r="A3542" s="20" t="s">
        <v>2172</v>
      </c>
    </row>
    <row r="3543" spans="1:1" x14ac:dyDescent="0.2">
      <c r="A3543" s="20" t="s">
        <v>34</v>
      </c>
    </row>
    <row r="3544" spans="1:1" x14ac:dyDescent="0.2">
      <c r="A3544" s="20" t="s">
        <v>605</v>
      </c>
    </row>
    <row r="3545" spans="1:1" x14ac:dyDescent="0.2">
      <c r="A3545" s="20" t="s">
        <v>384</v>
      </c>
    </row>
    <row r="3546" spans="1:1" x14ac:dyDescent="0.2">
      <c r="A3546" s="20" t="s">
        <v>2375</v>
      </c>
    </row>
    <row r="3547" spans="1:1" x14ac:dyDescent="0.2">
      <c r="A3547" s="20" t="s">
        <v>2176</v>
      </c>
    </row>
    <row r="3548" spans="1:1" x14ac:dyDescent="0.2">
      <c r="A3548" s="20" t="s">
        <v>2699</v>
      </c>
    </row>
    <row r="3549" spans="1:1" x14ac:dyDescent="0.2">
      <c r="A3549" s="20" t="s">
        <v>2791</v>
      </c>
    </row>
    <row r="3550" spans="1:1" x14ac:dyDescent="0.2">
      <c r="A3550" s="20" t="s">
        <v>2846</v>
      </c>
    </row>
    <row r="3551" spans="1:1" x14ac:dyDescent="0.2">
      <c r="A3551" s="20" t="s">
        <v>2903</v>
      </c>
    </row>
    <row r="3552" spans="1:1" x14ac:dyDescent="0.2">
      <c r="A3552" s="20" t="s">
        <v>2960</v>
      </c>
    </row>
    <row r="3553" spans="1:1" x14ac:dyDescent="0.2">
      <c r="A3553" s="20" t="s">
        <v>2700</v>
      </c>
    </row>
    <row r="3554" spans="1:1" x14ac:dyDescent="0.2">
      <c r="A3554" s="20" t="s">
        <v>2792</v>
      </c>
    </row>
    <row r="3555" spans="1:1" x14ac:dyDescent="0.2">
      <c r="A3555" s="20" t="s">
        <v>2847</v>
      </c>
    </row>
    <row r="3556" spans="1:1" x14ac:dyDescent="0.2">
      <c r="A3556" s="20" t="s">
        <v>2904</v>
      </c>
    </row>
    <row r="3557" spans="1:1" x14ac:dyDescent="0.2">
      <c r="A3557" s="20" t="s">
        <v>2961</v>
      </c>
    </row>
    <row r="3558" spans="1:1" x14ac:dyDescent="0.2">
      <c r="A3558" s="20" t="s">
        <v>28</v>
      </c>
    </row>
    <row r="3559" spans="1:1" x14ac:dyDescent="0.2">
      <c r="A3559" s="20" t="s">
        <v>600</v>
      </c>
    </row>
    <row r="3560" spans="1:1" x14ac:dyDescent="0.2">
      <c r="A3560" s="20" t="s">
        <v>379</v>
      </c>
    </row>
    <row r="3561" spans="1:1" x14ac:dyDescent="0.2">
      <c r="A3561" s="20" t="s">
        <v>2370</v>
      </c>
    </row>
    <row r="3562" spans="1:1" x14ac:dyDescent="0.2">
      <c r="A3562" s="20" t="s">
        <v>2171</v>
      </c>
    </row>
    <row r="3563" spans="1:1" x14ac:dyDescent="0.2">
      <c r="A3563" s="20" t="s">
        <v>33</v>
      </c>
    </row>
    <row r="3564" spans="1:1" x14ac:dyDescent="0.2">
      <c r="A3564" s="20" t="s">
        <v>604</v>
      </c>
    </row>
    <row r="3565" spans="1:1" x14ac:dyDescent="0.2">
      <c r="A3565" s="20" t="s">
        <v>383</v>
      </c>
    </row>
    <row r="3566" spans="1:1" x14ac:dyDescent="0.2">
      <c r="A3566" s="20" t="s">
        <v>2374</v>
      </c>
    </row>
    <row r="3567" spans="1:1" x14ac:dyDescent="0.2">
      <c r="A3567" s="20" t="s">
        <v>2175</v>
      </c>
    </row>
    <row r="3568" spans="1:1" x14ac:dyDescent="0.2">
      <c r="A3568" s="20" t="s">
        <v>26</v>
      </c>
    </row>
    <row r="3569" spans="1:1" x14ac:dyDescent="0.2">
      <c r="A3569" s="20" t="s">
        <v>599</v>
      </c>
    </row>
    <row r="3570" spans="1:1" x14ac:dyDescent="0.2">
      <c r="A3570" s="20" t="s">
        <v>378</v>
      </c>
    </row>
    <row r="3571" spans="1:1" x14ac:dyDescent="0.2">
      <c r="A3571" s="20" t="s">
        <v>2369</v>
      </c>
    </row>
    <row r="3572" spans="1:1" x14ac:dyDescent="0.2">
      <c r="A3572" s="20" t="s">
        <v>2170</v>
      </c>
    </row>
    <row r="3573" spans="1:1" x14ac:dyDescent="0.2">
      <c r="A3573" s="20" t="s">
        <v>31</v>
      </c>
    </row>
    <row r="3574" spans="1:1" x14ac:dyDescent="0.2">
      <c r="A3574" s="20" t="s">
        <v>603</v>
      </c>
    </row>
    <row r="3575" spans="1:1" x14ac:dyDescent="0.2">
      <c r="A3575" s="20" t="s">
        <v>382</v>
      </c>
    </row>
    <row r="3576" spans="1:1" x14ac:dyDescent="0.2">
      <c r="A3576" s="20" t="s">
        <v>2373</v>
      </c>
    </row>
    <row r="3577" spans="1:1" x14ac:dyDescent="0.2">
      <c r="A3577" s="20" t="s">
        <v>2174</v>
      </c>
    </row>
    <row r="3578" spans="1:1" x14ac:dyDescent="0.2">
      <c r="A3578" s="20" t="s">
        <v>30</v>
      </c>
    </row>
    <row r="3579" spans="1:1" x14ac:dyDescent="0.2">
      <c r="A3579" s="20" t="s">
        <v>602</v>
      </c>
    </row>
    <row r="3580" spans="1:1" x14ac:dyDescent="0.2">
      <c r="A3580" s="20" t="s">
        <v>381</v>
      </c>
    </row>
    <row r="3581" spans="1:1" x14ac:dyDescent="0.2">
      <c r="A3581" s="20" t="s">
        <v>2372</v>
      </c>
    </row>
    <row r="3582" spans="1:1" x14ac:dyDescent="0.2">
      <c r="A3582" s="20" t="s">
        <v>2173</v>
      </c>
    </row>
    <row r="3583" spans="1:1" x14ac:dyDescent="0.2">
      <c r="A3583" s="20" t="s">
        <v>2</v>
      </c>
    </row>
    <row r="3584" spans="1:1" x14ac:dyDescent="0.2">
      <c r="A3584" s="20" t="s">
        <v>586</v>
      </c>
    </row>
    <row r="3585" spans="1:1" x14ac:dyDescent="0.2">
      <c r="A3585" s="20" t="s">
        <v>366</v>
      </c>
    </row>
    <row r="3586" spans="1:1" x14ac:dyDescent="0.2">
      <c r="A3586" s="20" t="s">
        <v>552</v>
      </c>
    </row>
    <row r="3587" spans="1:1" x14ac:dyDescent="0.2">
      <c r="A3587" s="20" t="s">
        <v>2155</v>
      </c>
    </row>
    <row r="3588" spans="1:1" x14ac:dyDescent="0.2">
      <c r="A3588" s="20" t="s">
        <v>10</v>
      </c>
    </row>
    <row r="3589" spans="1:1" x14ac:dyDescent="0.2">
      <c r="A3589" s="20" t="s">
        <v>590</v>
      </c>
    </row>
    <row r="3590" spans="1:1" x14ac:dyDescent="0.2">
      <c r="A3590" s="20" t="s">
        <v>370</v>
      </c>
    </row>
    <row r="3591" spans="1:1" x14ac:dyDescent="0.2">
      <c r="A3591" s="20" t="s">
        <v>2361</v>
      </c>
    </row>
    <row r="3592" spans="1:1" x14ac:dyDescent="0.2">
      <c r="A3592" s="20" t="s">
        <v>2161</v>
      </c>
    </row>
    <row r="3593" spans="1:1" x14ac:dyDescent="0.2">
      <c r="A3593" s="20" t="s">
        <v>2691</v>
      </c>
    </row>
    <row r="3594" spans="1:1" x14ac:dyDescent="0.2">
      <c r="A3594" s="20" t="s">
        <v>2786</v>
      </c>
    </row>
    <row r="3595" spans="1:1" x14ac:dyDescent="0.2">
      <c r="A3595" s="20" t="s">
        <v>2842</v>
      </c>
    </row>
    <row r="3596" spans="1:1" x14ac:dyDescent="0.2">
      <c r="A3596" s="20" t="s">
        <v>2899</v>
      </c>
    </row>
    <row r="3597" spans="1:1" x14ac:dyDescent="0.2">
      <c r="A3597" s="20" t="s">
        <v>2955</v>
      </c>
    </row>
    <row r="3598" spans="1:1" x14ac:dyDescent="0.2">
      <c r="A3598" s="20" t="s">
        <v>2693</v>
      </c>
    </row>
    <row r="3599" spans="1:1" x14ac:dyDescent="0.2">
      <c r="A3599" s="20" t="s">
        <v>2787</v>
      </c>
    </row>
    <row r="3600" spans="1:1" x14ac:dyDescent="0.2">
      <c r="A3600" s="20" t="s">
        <v>2843</v>
      </c>
    </row>
    <row r="3601" spans="1:1" x14ac:dyDescent="0.2">
      <c r="A3601" s="20" t="s">
        <v>2900</v>
      </c>
    </row>
    <row r="3602" spans="1:1" x14ac:dyDescent="0.2">
      <c r="A3602" s="20" t="s">
        <v>2956</v>
      </c>
    </row>
    <row r="3603" spans="1:1" x14ac:dyDescent="0.2">
      <c r="A3603" s="20" t="s">
        <v>0</v>
      </c>
    </row>
    <row r="3604" spans="1:1" x14ac:dyDescent="0.2">
      <c r="A3604" s="20" t="s">
        <v>585</v>
      </c>
    </row>
    <row r="3605" spans="1:1" x14ac:dyDescent="0.2">
      <c r="A3605" s="20" t="s">
        <v>365</v>
      </c>
    </row>
    <row r="3606" spans="1:1" x14ac:dyDescent="0.2">
      <c r="A3606" s="20" t="s">
        <v>551</v>
      </c>
    </row>
    <row r="3607" spans="1:1" x14ac:dyDescent="0.2">
      <c r="A3607" s="20" t="s">
        <v>2154</v>
      </c>
    </row>
    <row r="3608" spans="1:1" x14ac:dyDescent="0.2">
      <c r="A3608" s="20" t="s">
        <v>8</v>
      </c>
    </row>
    <row r="3609" spans="1:1" x14ac:dyDescent="0.2">
      <c r="A3609" s="20" t="s">
        <v>589</v>
      </c>
    </row>
    <row r="3610" spans="1:1" x14ac:dyDescent="0.2">
      <c r="A3610" s="20" t="s">
        <v>369</v>
      </c>
    </row>
    <row r="3611" spans="1:1" x14ac:dyDescent="0.2">
      <c r="A3611" s="20" t="s">
        <v>2360</v>
      </c>
    </row>
    <row r="3612" spans="1:1" x14ac:dyDescent="0.2">
      <c r="A3612" s="20" t="s">
        <v>2159</v>
      </c>
    </row>
    <row r="3613" spans="1:1" x14ac:dyDescent="0.2">
      <c r="A3613" s="20" t="s">
        <v>2484</v>
      </c>
    </row>
    <row r="3614" spans="1:1" x14ac:dyDescent="0.2">
      <c r="A3614" s="20" t="s">
        <v>2538</v>
      </c>
    </row>
    <row r="3615" spans="1:1" x14ac:dyDescent="0.2">
      <c r="A3615" s="20" t="s">
        <v>702</v>
      </c>
    </row>
    <row r="3616" spans="1:1" x14ac:dyDescent="0.2">
      <c r="A3616" s="20" t="s">
        <v>2320</v>
      </c>
    </row>
    <row r="3617" spans="1:1" x14ac:dyDescent="0.2">
      <c r="A3617" s="20" t="s">
        <v>2351</v>
      </c>
    </row>
    <row r="3618" spans="1:1" x14ac:dyDescent="0.2">
      <c r="A3618" s="20" t="s">
        <v>6</v>
      </c>
    </row>
    <row r="3619" spans="1:1" x14ac:dyDescent="0.2">
      <c r="A3619" s="20" t="s">
        <v>588</v>
      </c>
    </row>
    <row r="3620" spans="1:1" x14ac:dyDescent="0.2">
      <c r="A3620" s="20" t="s">
        <v>368</v>
      </c>
    </row>
    <row r="3621" spans="1:1" x14ac:dyDescent="0.2">
      <c r="A3621" s="20" t="s">
        <v>2359</v>
      </c>
    </row>
    <row r="3622" spans="1:1" x14ac:dyDescent="0.2">
      <c r="A3622" s="20" t="s">
        <v>2157</v>
      </c>
    </row>
    <row r="3623" spans="1:1" x14ac:dyDescent="0.2">
      <c r="A3623" s="20" t="s">
        <v>46</v>
      </c>
    </row>
    <row r="3624" spans="1:1" x14ac:dyDescent="0.2">
      <c r="A3624" s="20" t="s">
        <v>614</v>
      </c>
    </row>
    <row r="3625" spans="1:1" x14ac:dyDescent="0.2">
      <c r="A3625" s="20" t="s">
        <v>393</v>
      </c>
    </row>
    <row r="3626" spans="1:1" x14ac:dyDescent="0.2">
      <c r="A3626" s="20" t="s">
        <v>2384</v>
      </c>
    </row>
    <row r="3627" spans="1:1" x14ac:dyDescent="0.2">
      <c r="A3627" s="20" t="s">
        <v>2185</v>
      </c>
    </row>
    <row r="3628" spans="1:1" x14ac:dyDescent="0.2">
      <c r="A3628" s="20" t="s">
        <v>1952</v>
      </c>
    </row>
    <row r="3629" spans="1:1" x14ac:dyDescent="0.2">
      <c r="A3629" s="20" t="s">
        <v>658</v>
      </c>
    </row>
    <row r="3630" spans="1:1" x14ac:dyDescent="0.2">
      <c r="A3630" s="20" t="s">
        <v>437</v>
      </c>
    </row>
    <row r="3631" spans="1:1" x14ac:dyDescent="0.2">
      <c r="A3631" s="20" t="s">
        <v>2087</v>
      </c>
    </row>
    <row r="3632" spans="1:1" x14ac:dyDescent="0.2">
      <c r="A3632" s="20" t="s">
        <v>2230</v>
      </c>
    </row>
    <row r="3633" spans="1:1" x14ac:dyDescent="0.2">
      <c r="A3633" s="20" t="s">
        <v>1958</v>
      </c>
    </row>
    <row r="3634" spans="1:1" x14ac:dyDescent="0.2">
      <c r="A3634" s="20" t="s">
        <v>661</v>
      </c>
    </row>
    <row r="3635" spans="1:1" x14ac:dyDescent="0.2">
      <c r="A3635" s="20" t="s">
        <v>440</v>
      </c>
    </row>
    <row r="3636" spans="1:1" x14ac:dyDescent="0.2">
      <c r="A3636" s="20" t="s">
        <v>2090</v>
      </c>
    </row>
    <row r="3637" spans="1:1" x14ac:dyDescent="0.2">
      <c r="A3637" s="20" t="s">
        <v>2233</v>
      </c>
    </row>
    <row r="3638" spans="1:1" x14ac:dyDescent="0.2">
      <c r="A3638" s="20" t="s">
        <v>1966</v>
      </c>
    </row>
    <row r="3639" spans="1:1" x14ac:dyDescent="0.2">
      <c r="A3639" s="20" t="s">
        <v>665</v>
      </c>
    </row>
    <row r="3640" spans="1:1" x14ac:dyDescent="0.2">
      <c r="A3640" s="20" t="s">
        <v>444</v>
      </c>
    </row>
    <row r="3641" spans="1:1" x14ac:dyDescent="0.2">
      <c r="A3641" s="20" t="s">
        <v>2094</v>
      </c>
    </row>
    <row r="3642" spans="1:1" x14ac:dyDescent="0.2">
      <c r="A3642" s="20" t="s">
        <v>2237</v>
      </c>
    </row>
    <row r="3643" spans="1:1" x14ac:dyDescent="0.2">
      <c r="A3643" s="20" t="s">
        <v>2724</v>
      </c>
    </row>
    <row r="3644" spans="1:1" x14ac:dyDescent="0.2">
      <c r="A3644" s="20" t="s">
        <v>2807</v>
      </c>
    </row>
    <row r="3645" spans="1:1" x14ac:dyDescent="0.2">
      <c r="A3645" s="20" t="s">
        <v>2862</v>
      </c>
    </row>
    <row r="3646" spans="1:1" x14ac:dyDescent="0.2">
      <c r="A3646" s="20" t="s">
        <v>2919</v>
      </c>
    </row>
    <row r="3647" spans="1:1" x14ac:dyDescent="0.2">
      <c r="A3647" s="20" t="s">
        <v>2976</v>
      </c>
    </row>
    <row r="3648" spans="1:1" x14ac:dyDescent="0.2">
      <c r="A3648" s="20" t="s">
        <v>2726</v>
      </c>
    </row>
    <row r="3649" spans="1:1" x14ac:dyDescent="0.2">
      <c r="A3649" s="20" t="s">
        <v>2808</v>
      </c>
    </row>
    <row r="3650" spans="1:1" x14ac:dyDescent="0.2">
      <c r="A3650" s="20" t="s">
        <v>2863</v>
      </c>
    </row>
    <row r="3651" spans="1:1" x14ac:dyDescent="0.2">
      <c r="A3651" s="20" t="s">
        <v>2920</v>
      </c>
    </row>
    <row r="3652" spans="1:1" x14ac:dyDescent="0.2">
      <c r="A3652" s="20" t="s">
        <v>2977</v>
      </c>
    </row>
    <row r="3653" spans="1:1" x14ac:dyDescent="0.2">
      <c r="A3653" s="20" t="s">
        <v>1956</v>
      </c>
    </row>
    <row r="3654" spans="1:1" x14ac:dyDescent="0.2">
      <c r="A3654" s="20" t="s">
        <v>660</v>
      </c>
    </row>
    <row r="3655" spans="1:1" x14ac:dyDescent="0.2">
      <c r="A3655" s="20" t="s">
        <v>439</v>
      </c>
    </row>
    <row r="3656" spans="1:1" x14ac:dyDescent="0.2">
      <c r="A3656" s="20" t="s">
        <v>2089</v>
      </c>
    </row>
    <row r="3657" spans="1:1" x14ac:dyDescent="0.2">
      <c r="A3657" s="20" t="s">
        <v>2232</v>
      </c>
    </row>
    <row r="3658" spans="1:1" x14ac:dyDescent="0.2">
      <c r="A3658" s="20" t="s">
        <v>1964</v>
      </c>
    </row>
    <row r="3659" spans="1:1" x14ac:dyDescent="0.2">
      <c r="A3659" s="20" t="s">
        <v>664</v>
      </c>
    </row>
    <row r="3660" spans="1:1" x14ac:dyDescent="0.2">
      <c r="A3660" s="20" t="s">
        <v>443</v>
      </c>
    </row>
    <row r="3661" spans="1:1" x14ac:dyDescent="0.2">
      <c r="A3661" s="20" t="s">
        <v>2093</v>
      </c>
    </row>
    <row r="3662" spans="1:1" x14ac:dyDescent="0.2">
      <c r="A3662" s="20" t="s">
        <v>2236</v>
      </c>
    </row>
    <row r="3663" spans="1:1" x14ac:dyDescent="0.2">
      <c r="A3663" s="20" t="s">
        <v>1954</v>
      </c>
    </row>
    <row r="3664" spans="1:1" x14ac:dyDescent="0.2">
      <c r="A3664" s="20" t="s">
        <v>659</v>
      </c>
    </row>
    <row r="3665" spans="1:1" x14ac:dyDescent="0.2">
      <c r="A3665" s="20" t="s">
        <v>438</v>
      </c>
    </row>
    <row r="3666" spans="1:1" x14ac:dyDescent="0.2">
      <c r="A3666" s="20" t="s">
        <v>2088</v>
      </c>
    </row>
    <row r="3667" spans="1:1" x14ac:dyDescent="0.2">
      <c r="A3667" s="20" t="s">
        <v>2231</v>
      </c>
    </row>
    <row r="3668" spans="1:1" x14ac:dyDescent="0.2">
      <c r="A3668" s="20" t="s">
        <v>1962</v>
      </c>
    </row>
    <row r="3669" spans="1:1" x14ac:dyDescent="0.2">
      <c r="A3669" s="20" t="s">
        <v>663</v>
      </c>
    </row>
    <row r="3670" spans="1:1" x14ac:dyDescent="0.2">
      <c r="A3670" s="20" t="s">
        <v>442</v>
      </c>
    </row>
    <row r="3671" spans="1:1" x14ac:dyDescent="0.2">
      <c r="A3671" s="20" t="s">
        <v>2092</v>
      </c>
    </row>
    <row r="3672" spans="1:1" x14ac:dyDescent="0.2">
      <c r="A3672" s="20" t="s">
        <v>2235</v>
      </c>
    </row>
    <row r="3673" spans="1:1" x14ac:dyDescent="0.2">
      <c r="A3673" s="20" t="s">
        <v>1960</v>
      </c>
    </row>
    <row r="3674" spans="1:1" x14ac:dyDescent="0.2">
      <c r="A3674" s="20" t="s">
        <v>662</v>
      </c>
    </row>
    <row r="3675" spans="1:1" x14ac:dyDescent="0.2">
      <c r="A3675" s="20" t="s">
        <v>441</v>
      </c>
    </row>
    <row r="3676" spans="1:1" x14ac:dyDescent="0.2">
      <c r="A3676" s="20" t="s">
        <v>2091</v>
      </c>
    </row>
    <row r="3677" spans="1:1" x14ac:dyDescent="0.2">
      <c r="A3677" s="20" t="s">
        <v>2234</v>
      </c>
    </row>
    <row r="3678" spans="1:1" x14ac:dyDescent="0.2">
      <c r="A3678" s="20" t="s">
        <v>50</v>
      </c>
    </row>
    <row r="3679" spans="1:1" x14ac:dyDescent="0.2">
      <c r="A3679" s="20" t="s">
        <v>617</v>
      </c>
    </row>
    <row r="3680" spans="1:1" x14ac:dyDescent="0.2">
      <c r="A3680" s="20" t="s">
        <v>396</v>
      </c>
    </row>
    <row r="3681" spans="1:1" x14ac:dyDescent="0.2">
      <c r="A3681" s="20" t="s">
        <v>2387</v>
      </c>
    </row>
    <row r="3682" spans="1:1" x14ac:dyDescent="0.2">
      <c r="A3682" s="20" t="s">
        <v>2188</v>
      </c>
    </row>
    <row r="3683" spans="1:1" x14ac:dyDescent="0.2">
      <c r="A3683" s="20" t="s">
        <v>55</v>
      </c>
    </row>
    <row r="3684" spans="1:1" x14ac:dyDescent="0.2">
      <c r="A3684" s="20" t="s">
        <v>621</v>
      </c>
    </row>
    <row r="3685" spans="1:1" x14ac:dyDescent="0.2">
      <c r="A3685" s="20" t="s">
        <v>400</v>
      </c>
    </row>
    <row r="3686" spans="1:1" x14ac:dyDescent="0.2">
      <c r="A3686" s="20" t="s">
        <v>2391</v>
      </c>
    </row>
    <row r="3687" spans="1:1" x14ac:dyDescent="0.2">
      <c r="A3687" s="20" t="s">
        <v>2192</v>
      </c>
    </row>
    <row r="3688" spans="1:1" x14ac:dyDescent="0.2">
      <c r="A3688" s="20" t="s">
        <v>2704</v>
      </c>
    </row>
    <row r="3689" spans="1:1" x14ac:dyDescent="0.2">
      <c r="A3689" s="20" t="s">
        <v>2795</v>
      </c>
    </row>
    <row r="3690" spans="1:1" x14ac:dyDescent="0.2">
      <c r="A3690" s="20" t="s">
        <v>2850</v>
      </c>
    </row>
    <row r="3691" spans="1:1" x14ac:dyDescent="0.2">
      <c r="A3691" s="20" t="s">
        <v>2907</v>
      </c>
    </row>
    <row r="3692" spans="1:1" x14ac:dyDescent="0.2">
      <c r="A3692" s="20" t="s">
        <v>2964</v>
      </c>
    </row>
    <row r="3693" spans="1:1" x14ac:dyDescent="0.2">
      <c r="A3693" s="20" t="s">
        <v>2705</v>
      </c>
    </row>
    <row r="3694" spans="1:1" x14ac:dyDescent="0.2">
      <c r="A3694" s="20" t="s">
        <v>2796</v>
      </c>
    </row>
    <row r="3695" spans="1:1" x14ac:dyDescent="0.2">
      <c r="A3695" s="20" t="s">
        <v>2851</v>
      </c>
    </row>
    <row r="3696" spans="1:1" x14ac:dyDescent="0.2">
      <c r="A3696" s="20" t="s">
        <v>2908</v>
      </c>
    </row>
    <row r="3697" spans="1:1" x14ac:dyDescent="0.2">
      <c r="A3697" s="20" t="s">
        <v>2965</v>
      </c>
    </row>
    <row r="3698" spans="1:1" x14ac:dyDescent="0.2">
      <c r="A3698" s="20" t="s">
        <v>49</v>
      </c>
    </row>
    <row r="3699" spans="1:1" x14ac:dyDescent="0.2">
      <c r="A3699" s="20" t="s">
        <v>616</v>
      </c>
    </row>
    <row r="3700" spans="1:1" x14ac:dyDescent="0.2">
      <c r="A3700" s="20" t="s">
        <v>395</v>
      </c>
    </row>
    <row r="3701" spans="1:1" x14ac:dyDescent="0.2">
      <c r="A3701" s="20" t="s">
        <v>2386</v>
      </c>
    </row>
    <row r="3702" spans="1:1" x14ac:dyDescent="0.2">
      <c r="A3702" s="20" t="s">
        <v>2187</v>
      </c>
    </row>
    <row r="3703" spans="1:1" x14ac:dyDescent="0.2">
      <c r="A3703" s="20" t="s">
        <v>54</v>
      </c>
    </row>
    <row r="3704" spans="1:1" x14ac:dyDescent="0.2">
      <c r="A3704" s="20" t="s">
        <v>620</v>
      </c>
    </row>
    <row r="3705" spans="1:1" x14ac:dyDescent="0.2">
      <c r="A3705" s="20" t="s">
        <v>399</v>
      </c>
    </row>
    <row r="3706" spans="1:1" x14ac:dyDescent="0.2">
      <c r="A3706" s="20" t="s">
        <v>2390</v>
      </c>
    </row>
    <row r="3707" spans="1:1" x14ac:dyDescent="0.2">
      <c r="A3707" s="20" t="s">
        <v>2191</v>
      </c>
    </row>
    <row r="3708" spans="1:1" x14ac:dyDescent="0.2">
      <c r="A3708" s="20" t="s">
        <v>47</v>
      </c>
    </row>
    <row r="3709" spans="1:1" x14ac:dyDescent="0.2">
      <c r="A3709" s="20" t="s">
        <v>615</v>
      </c>
    </row>
    <row r="3710" spans="1:1" x14ac:dyDescent="0.2">
      <c r="A3710" s="20" t="s">
        <v>394</v>
      </c>
    </row>
    <row r="3711" spans="1:1" x14ac:dyDescent="0.2">
      <c r="A3711" s="20" t="s">
        <v>2385</v>
      </c>
    </row>
    <row r="3712" spans="1:1" x14ac:dyDescent="0.2">
      <c r="A3712" s="20" t="s">
        <v>2186</v>
      </c>
    </row>
    <row r="3713" spans="1:1" x14ac:dyDescent="0.2">
      <c r="A3713" s="20" t="s">
        <v>52</v>
      </c>
    </row>
    <row r="3714" spans="1:1" x14ac:dyDescent="0.2">
      <c r="A3714" s="20" t="s">
        <v>619</v>
      </c>
    </row>
    <row r="3715" spans="1:1" x14ac:dyDescent="0.2">
      <c r="A3715" s="20" t="s">
        <v>398</v>
      </c>
    </row>
    <row r="3716" spans="1:1" x14ac:dyDescent="0.2">
      <c r="A3716" s="20" t="s">
        <v>2389</v>
      </c>
    </row>
    <row r="3717" spans="1:1" x14ac:dyDescent="0.2">
      <c r="A3717" s="20" t="s">
        <v>2190</v>
      </c>
    </row>
    <row r="3718" spans="1:1" x14ac:dyDescent="0.2">
      <c r="A3718" s="20" t="s">
        <v>51</v>
      </c>
    </row>
    <row r="3719" spans="1:1" x14ac:dyDescent="0.2">
      <c r="A3719" s="20" t="s">
        <v>618</v>
      </c>
    </row>
    <row r="3720" spans="1:1" x14ac:dyDescent="0.2">
      <c r="A3720" s="20" t="s">
        <v>397</v>
      </c>
    </row>
    <row r="3721" spans="1:1" x14ac:dyDescent="0.2">
      <c r="A3721" s="20" t="s">
        <v>2388</v>
      </c>
    </row>
    <row r="3722" spans="1:1" x14ac:dyDescent="0.2">
      <c r="A3722" s="20" t="s">
        <v>2189</v>
      </c>
    </row>
    <row r="3723" spans="1:1" x14ac:dyDescent="0.2">
      <c r="A3723" s="20" t="s">
        <v>35</v>
      </c>
    </row>
    <row r="3724" spans="1:1" x14ac:dyDescent="0.2">
      <c r="A3724" s="20" t="s">
        <v>606</v>
      </c>
    </row>
    <row r="3725" spans="1:1" x14ac:dyDescent="0.2">
      <c r="A3725" s="20" t="s">
        <v>385</v>
      </c>
    </row>
    <row r="3726" spans="1:1" x14ac:dyDescent="0.2">
      <c r="A3726" s="20" t="s">
        <v>2376</v>
      </c>
    </row>
    <row r="3727" spans="1:1" x14ac:dyDescent="0.2">
      <c r="A3727" s="20" t="s">
        <v>2177</v>
      </c>
    </row>
    <row r="3728" spans="1:1" x14ac:dyDescent="0.2">
      <c r="A3728" s="20" t="s">
        <v>1936</v>
      </c>
    </row>
    <row r="3729" spans="1:1" x14ac:dyDescent="0.2">
      <c r="A3729" s="20" t="s">
        <v>650</v>
      </c>
    </row>
    <row r="3730" spans="1:1" x14ac:dyDescent="0.2">
      <c r="A3730" s="20" t="s">
        <v>429</v>
      </c>
    </row>
    <row r="3731" spans="1:1" x14ac:dyDescent="0.2">
      <c r="A3731" s="20" t="s">
        <v>2079</v>
      </c>
    </row>
    <row r="3732" spans="1:1" x14ac:dyDescent="0.2">
      <c r="A3732" s="20" t="s">
        <v>2222</v>
      </c>
    </row>
    <row r="3733" spans="1:1" x14ac:dyDescent="0.2">
      <c r="A3733" s="20" t="s">
        <v>1942</v>
      </c>
    </row>
    <row r="3734" spans="1:1" x14ac:dyDescent="0.2">
      <c r="A3734" s="20" t="s">
        <v>653</v>
      </c>
    </row>
    <row r="3735" spans="1:1" x14ac:dyDescent="0.2">
      <c r="A3735" s="20" t="s">
        <v>432</v>
      </c>
    </row>
    <row r="3736" spans="1:1" x14ac:dyDescent="0.2">
      <c r="A3736" s="20" t="s">
        <v>2082</v>
      </c>
    </row>
    <row r="3737" spans="1:1" x14ac:dyDescent="0.2">
      <c r="A3737" s="20" t="s">
        <v>2225</v>
      </c>
    </row>
    <row r="3738" spans="1:1" x14ac:dyDescent="0.2">
      <c r="A3738" s="20" t="s">
        <v>1950</v>
      </c>
    </row>
    <row r="3739" spans="1:1" x14ac:dyDescent="0.2">
      <c r="A3739" s="20" t="s">
        <v>657</v>
      </c>
    </row>
    <row r="3740" spans="1:1" x14ac:dyDescent="0.2">
      <c r="A3740" s="20" t="s">
        <v>436</v>
      </c>
    </row>
    <row r="3741" spans="1:1" x14ac:dyDescent="0.2">
      <c r="A3741" s="20" t="s">
        <v>2086</v>
      </c>
    </row>
    <row r="3742" spans="1:1" x14ac:dyDescent="0.2">
      <c r="A3742" s="20" t="s">
        <v>2229</v>
      </c>
    </row>
    <row r="3743" spans="1:1" x14ac:dyDescent="0.2">
      <c r="A3743" s="20" t="s">
        <v>2720</v>
      </c>
    </row>
    <row r="3744" spans="1:1" x14ac:dyDescent="0.2">
      <c r="A3744" s="20" t="s">
        <v>2805</v>
      </c>
    </row>
    <row r="3745" spans="1:1" x14ac:dyDescent="0.2">
      <c r="A3745" s="20" t="s">
        <v>2860</v>
      </c>
    </row>
    <row r="3746" spans="1:1" x14ac:dyDescent="0.2">
      <c r="A3746" s="20" t="s">
        <v>2917</v>
      </c>
    </row>
    <row r="3747" spans="1:1" x14ac:dyDescent="0.2">
      <c r="A3747" s="20" t="s">
        <v>2974</v>
      </c>
    </row>
    <row r="3748" spans="1:1" x14ac:dyDescent="0.2">
      <c r="A3748" s="20" t="s">
        <v>2722</v>
      </c>
    </row>
    <row r="3749" spans="1:1" x14ac:dyDescent="0.2">
      <c r="A3749" s="20" t="s">
        <v>2806</v>
      </c>
    </row>
    <row r="3750" spans="1:1" x14ac:dyDescent="0.2">
      <c r="A3750" s="20" t="s">
        <v>2861</v>
      </c>
    </row>
    <row r="3751" spans="1:1" x14ac:dyDescent="0.2">
      <c r="A3751" s="20" t="s">
        <v>2918</v>
      </c>
    </row>
    <row r="3752" spans="1:1" x14ac:dyDescent="0.2">
      <c r="A3752" s="20" t="s">
        <v>2975</v>
      </c>
    </row>
    <row r="3753" spans="1:1" x14ac:dyDescent="0.2">
      <c r="A3753" s="20" t="s">
        <v>1940</v>
      </c>
    </row>
    <row r="3754" spans="1:1" x14ac:dyDescent="0.2">
      <c r="A3754" s="20" t="s">
        <v>652</v>
      </c>
    </row>
    <row r="3755" spans="1:1" x14ac:dyDescent="0.2">
      <c r="A3755" s="20" t="s">
        <v>431</v>
      </c>
    </row>
    <row r="3756" spans="1:1" x14ac:dyDescent="0.2">
      <c r="A3756" s="20" t="s">
        <v>2081</v>
      </c>
    </row>
    <row r="3757" spans="1:1" x14ac:dyDescent="0.2">
      <c r="A3757" s="20" t="s">
        <v>2224</v>
      </c>
    </row>
    <row r="3758" spans="1:1" x14ac:dyDescent="0.2">
      <c r="A3758" s="20" t="s">
        <v>1948</v>
      </c>
    </row>
    <row r="3759" spans="1:1" x14ac:dyDescent="0.2">
      <c r="A3759" s="20" t="s">
        <v>656</v>
      </c>
    </row>
    <row r="3760" spans="1:1" x14ac:dyDescent="0.2">
      <c r="A3760" s="20" t="s">
        <v>435</v>
      </c>
    </row>
    <row r="3761" spans="1:1" x14ac:dyDescent="0.2">
      <c r="A3761" s="20" t="s">
        <v>2085</v>
      </c>
    </row>
    <row r="3762" spans="1:1" x14ac:dyDescent="0.2">
      <c r="A3762" s="20" t="s">
        <v>2228</v>
      </c>
    </row>
    <row r="3763" spans="1:1" x14ac:dyDescent="0.2">
      <c r="A3763" s="20" t="s">
        <v>1938</v>
      </c>
    </row>
    <row r="3764" spans="1:1" x14ac:dyDescent="0.2">
      <c r="A3764" s="20" t="s">
        <v>651</v>
      </c>
    </row>
    <row r="3765" spans="1:1" x14ac:dyDescent="0.2">
      <c r="A3765" s="20" t="s">
        <v>430</v>
      </c>
    </row>
    <row r="3766" spans="1:1" x14ac:dyDescent="0.2">
      <c r="A3766" s="20" t="s">
        <v>2080</v>
      </c>
    </row>
    <row r="3767" spans="1:1" x14ac:dyDescent="0.2">
      <c r="A3767" s="20" t="s">
        <v>2223</v>
      </c>
    </row>
    <row r="3768" spans="1:1" x14ac:dyDescent="0.2">
      <c r="A3768" s="20" t="s">
        <v>1946</v>
      </c>
    </row>
    <row r="3769" spans="1:1" x14ac:dyDescent="0.2">
      <c r="A3769" s="20" t="s">
        <v>655</v>
      </c>
    </row>
    <row r="3770" spans="1:1" x14ac:dyDescent="0.2">
      <c r="A3770" s="20" t="s">
        <v>434</v>
      </c>
    </row>
    <row r="3771" spans="1:1" x14ac:dyDescent="0.2">
      <c r="A3771" s="20" t="s">
        <v>2084</v>
      </c>
    </row>
    <row r="3772" spans="1:1" x14ac:dyDescent="0.2">
      <c r="A3772" s="20" t="s">
        <v>2227</v>
      </c>
    </row>
    <row r="3773" spans="1:1" x14ac:dyDescent="0.2">
      <c r="A3773" s="20" t="s">
        <v>1944</v>
      </c>
    </row>
    <row r="3774" spans="1:1" x14ac:dyDescent="0.2">
      <c r="A3774" s="20" t="s">
        <v>654</v>
      </c>
    </row>
    <row r="3775" spans="1:1" x14ac:dyDescent="0.2">
      <c r="A3775" s="20" t="s">
        <v>433</v>
      </c>
    </row>
    <row r="3776" spans="1:1" x14ac:dyDescent="0.2">
      <c r="A3776" s="20" t="s">
        <v>2083</v>
      </c>
    </row>
    <row r="3777" spans="1:1" x14ac:dyDescent="0.2">
      <c r="A3777" s="20" t="s">
        <v>2226</v>
      </c>
    </row>
    <row r="3778" spans="1:1" x14ac:dyDescent="0.2">
      <c r="A3778" s="20" t="s">
        <v>39</v>
      </c>
    </row>
    <row r="3779" spans="1:1" x14ac:dyDescent="0.2">
      <c r="A3779" s="20" t="s">
        <v>609</v>
      </c>
    </row>
    <row r="3780" spans="1:1" x14ac:dyDescent="0.2">
      <c r="A3780" s="20" t="s">
        <v>388</v>
      </c>
    </row>
    <row r="3781" spans="1:1" x14ac:dyDescent="0.2">
      <c r="A3781" s="20" t="s">
        <v>2379</v>
      </c>
    </row>
    <row r="3782" spans="1:1" x14ac:dyDescent="0.2">
      <c r="A3782" s="20" t="s">
        <v>2180</v>
      </c>
    </row>
    <row r="3783" spans="1:1" x14ac:dyDescent="0.2">
      <c r="A3783" s="20" t="s">
        <v>45</v>
      </c>
    </row>
    <row r="3784" spans="1:1" x14ac:dyDescent="0.2">
      <c r="A3784" s="20" t="s">
        <v>613</v>
      </c>
    </row>
    <row r="3785" spans="1:1" x14ac:dyDescent="0.2">
      <c r="A3785" s="20" t="s">
        <v>392</v>
      </c>
    </row>
    <row r="3786" spans="1:1" x14ac:dyDescent="0.2">
      <c r="A3786" s="20" t="s">
        <v>2383</v>
      </c>
    </row>
    <row r="3787" spans="1:1" x14ac:dyDescent="0.2">
      <c r="A3787" s="20" t="s">
        <v>2184</v>
      </c>
    </row>
    <row r="3788" spans="1:1" x14ac:dyDescent="0.2">
      <c r="A3788" s="20" t="s">
        <v>2701</v>
      </c>
    </row>
    <row r="3789" spans="1:1" x14ac:dyDescent="0.2">
      <c r="A3789" s="20" t="s">
        <v>2793</v>
      </c>
    </row>
    <row r="3790" spans="1:1" x14ac:dyDescent="0.2">
      <c r="A3790" s="20" t="s">
        <v>2848</v>
      </c>
    </row>
    <row r="3791" spans="1:1" x14ac:dyDescent="0.2">
      <c r="A3791" s="20" t="s">
        <v>2905</v>
      </c>
    </row>
    <row r="3792" spans="1:1" x14ac:dyDescent="0.2">
      <c r="A3792" s="20" t="s">
        <v>2962</v>
      </c>
    </row>
    <row r="3793" spans="1:1" x14ac:dyDescent="0.2">
      <c r="A3793" s="20" t="s">
        <v>2703</v>
      </c>
    </row>
    <row r="3794" spans="1:1" x14ac:dyDescent="0.2">
      <c r="A3794" s="20" t="s">
        <v>2794</v>
      </c>
    </row>
    <row r="3795" spans="1:1" x14ac:dyDescent="0.2">
      <c r="A3795" s="20" t="s">
        <v>2849</v>
      </c>
    </row>
    <row r="3796" spans="1:1" x14ac:dyDescent="0.2">
      <c r="A3796" s="20" t="s">
        <v>2906</v>
      </c>
    </row>
    <row r="3797" spans="1:1" x14ac:dyDescent="0.2">
      <c r="A3797" s="20" t="s">
        <v>2963</v>
      </c>
    </row>
    <row r="3798" spans="1:1" x14ac:dyDescent="0.2">
      <c r="A3798" s="20" t="s">
        <v>38</v>
      </c>
    </row>
    <row r="3799" spans="1:1" x14ac:dyDescent="0.2">
      <c r="A3799" s="20" t="s">
        <v>608</v>
      </c>
    </row>
    <row r="3800" spans="1:1" x14ac:dyDescent="0.2">
      <c r="A3800" s="20" t="s">
        <v>387</v>
      </c>
    </row>
    <row r="3801" spans="1:1" x14ac:dyDescent="0.2">
      <c r="A3801" s="20" t="s">
        <v>2378</v>
      </c>
    </row>
    <row r="3802" spans="1:1" x14ac:dyDescent="0.2">
      <c r="A3802" s="20" t="s">
        <v>2179</v>
      </c>
    </row>
    <row r="3803" spans="1:1" x14ac:dyDescent="0.2">
      <c r="A3803" s="20" t="s">
        <v>44</v>
      </c>
    </row>
    <row r="3804" spans="1:1" x14ac:dyDescent="0.2">
      <c r="A3804" s="20" t="s">
        <v>612</v>
      </c>
    </row>
    <row r="3805" spans="1:1" x14ac:dyDescent="0.2">
      <c r="A3805" s="20" t="s">
        <v>391</v>
      </c>
    </row>
    <row r="3806" spans="1:1" x14ac:dyDescent="0.2">
      <c r="A3806" s="20" t="s">
        <v>2382</v>
      </c>
    </row>
    <row r="3807" spans="1:1" x14ac:dyDescent="0.2">
      <c r="A3807" s="20" t="s">
        <v>2183</v>
      </c>
    </row>
    <row r="3808" spans="1:1" x14ac:dyDescent="0.2">
      <c r="A3808" s="20" t="s">
        <v>36</v>
      </c>
    </row>
    <row r="3809" spans="1:1" x14ac:dyDescent="0.2">
      <c r="A3809" s="20" t="s">
        <v>607</v>
      </c>
    </row>
    <row r="3810" spans="1:1" x14ac:dyDescent="0.2">
      <c r="A3810" s="20" t="s">
        <v>386</v>
      </c>
    </row>
    <row r="3811" spans="1:1" x14ac:dyDescent="0.2">
      <c r="A3811" s="20" t="s">
        <v>2377</v>
      </c>
    </row>
    <row r="3812" spans="1:1" x14ac:dyDescent="0.2">
      <c r="A3812" s="20" t="s">
        <v>2178</v>
      </c>
    </row>
    <row r="3813" spans="1:1" x14ac:dyDescent="0.2">
      <c r="A3813" s="20" t="s">
        <v>42</v>
      </c>
    </row>
    <row r="3814" spans="1:1" x14ac:dyDescent="0.2">
      <c r="A3814" s="20" t="s">
        <v>611</v>
      </c>
    </row>
    <row r="3815" spans="1:1" x14ac:dyDescent="0.2">
      <c r="A3815" s="20" t="s">
        <v>390</v>
      </c>
    </row>
    <row r="3816" spans="1:1" x14ac:dyDescent="0.2">
      <c r="A3816" s="20" t="s">
        <v>2381</v>
      </c>
    </row>
    <row r="3817" spans="1:1" x14ac:dyDescent="0.2">
      <c r="A3817" s="20" t="s">
        <v>2182</v>
      </c>
    </row>
    <row r="3818" spans="1:1" x14ac:dyDescent="0.2">
      <c r="A3818" s="20" t="s">
        <v>41</v>
      </c>
    </row>
    <row r="3819" spans="1:1" x14ac:dyDescent="0.2">
      <c r="A3819" s="20" t="s">
        <v>610</v>
      </c>
    </row>
    <row r="3820" spans="1:1" x14ac:dyDescent="0.2">
      <c r="A3820" s="20" t="s">
        <v>389</v>
      </c>
    </row>
    <row r="3821" spans="1:1" x14ac:dyDescent="0.2">
      <c r="A3821" s="20" t="s">
        <v>2380</v>
      </c>
    </row>
    <row r="3822" spans="1:1" x14ac:dyDescent="0.2">
      <c r="A3822" s="20" t="s">
        <v>2181</v>
      </c>
    </row>
    <row r="3823" spans="1:1" x14ac:dyDescent="0.2">
      <c r="A3823" s="20" t="s">
        <v>56</v>
      </c>
    </row>
    <row r="3824" spans="1:1" x14ac:dyDescent="0.2">
      <c r="A3824" s="20" t="s">
        <v>622</v>
      </c>
    </row>
    <row r="3825" spans="1:1" x14ac:dyDescent="0.2">
      <c r="A3825" s="20" t="s">
        <v>401</v>
      </c>
    </row>
    <row r="3826" spans="1:1" x14ac:dyDescent="0.2">
      <c r="A3826" s="20" t="s">
        <v>2392</v>
      </c>
    </row>
    <row r="3827" spans="1:1" x14ac:dyDescent="0.2">
      <c r="A3827" s="20" t="s">
        <v>2193</v>
      </c>
    </row>
    <row r="3828" spans="1:1" x14ac:dyDescent="0.2">
      <c r="A3828" s="20" t="s">
        <v>1968</v>
      </c>
    </row>
    <row r="3829" spans="1:1" x14ac:dyDescent="0.2">
      <c r="A3829" s="20" t="s">
        <v>666</v>
      </c>
    </row>
    <row r="3830" spans="1:1" x14ac:dyDescent="0.2">
      <c r="A3830" s="20" t="s">
        <v>445</v>
      </c>
    </row>
    <row r="3831" spans="1:1" x14ac:dyDescent="0.2">
      <c r="A3831" s="20" t="s">
        <v>2095</v>
      </c>
    </row>
    <row r="3832" spans="1:1" x14ac:dyDescent="0.2">
      <c r="A3832" s="20" t="s">
        <v>2238</v>
      </c>
    </row>
    <row r="3833" spans="1:1" x14ac:dyDescent="0.2">
      <c r="A3833" s="20" t="s">
        <v>1974</v>
      </c>
    </row>
    <row r="3834" spans="1:1" x14ac:dyDescent="0.2">
      <c r="A3834" s="20" t="s">
        <v>669</v>
      </c>
    </row>
    <row r="3835" spans="1:1" x14ac:dyDescent="0.2">
      <c r="A3835" s="20" t="s">
        <v>448</v>
      </c>
    </row>
    <row r="3836" spans="1:1" x14ac:dyDescent="0.2">
      <c r="A3836" s="20" t="s">
        <v>752</v>
      </c>
    </row>
    <row r="3837" spans="1:1" x14ac:dyDescent="0.2">
      <c r="A3837" s="20" t="s">
        <v>2241</v>
      </c>
    </row>
    <row r="3838" spans="1:1" x14ac:dyDescent="0.2">
      <c r="A3838" s="20" t="s">
        <v>1982</v>
      </c>
    </row>
    <row r="3839" spans="1:1" x14ac:dyDescent="0.2">
      <c r="A3839" s="20" t="s">
        <v>673</v>
      </c>
    </row>
    <row r="3840" spans="1:1" x14ac:dyDescent="0.2">
      <c r="A3840" s="20" t="s">
        <v>452</v>
      </c>
    </row>
    <row r="3841" spans="1:1" x14ac:dyDescent="0.2">
      <c r="A3841" s="20" t="s">
        <v>756</v>
      </c>
    </row>
    <row r="3842" spans="1:1" x14ac:dyDescent="0.2">
      <c r="A3842" s="20" t="s">
        <v>2245</v>
      </c>
    </row>
    <row r="3843" spans="1:1" x14ac:dyDescent="0.2">
      <c r="A3843" s="20" t="s">
        <v>2728</v>
      </c>
    </row>
    <row r="3844" spans="1:1" x14ac:dyDescent="0.2">
      <c r="A3844" s="20" t="s">
        <v>2809</v>
      </c>
    </row>
    <row r="3845" spans="1:1" x14ac:dyDescent="0.2">
      <c r="A3845" s="20" t="s">
        <v>2864</v>
      </c>
    </row>
    <row r="3846" spans="1:1" x14ac:dyDescent="0.2">
      <c r="A3846" s="20" t="s">
        <v>2921</v>
      </c>
    </row>
    <row r="3847" spans="1:1" x14ac:dyDescent="0.2">
      <c r="A3847" s="20" t="s">
        <v>2978</v>
      </c>
    </row>
    <row r="3848" spans="1:1" x14ac:dyDescent="0.2">
      <c r="A3848" s="20" t="s">
        <v>2730</v>
      </c>
    </row>
    <row r="3849" spans="1:1" x14ac:dyDescent="0.2">
      <c r="A3849" s="20" t="s">
        <v>2810</v>
      </c>
    </row>
    <row r="3850" spans="1:1" x14ac:dyDescent="0.2">
      <c r="A3850" s="20" t="s">
        <v>2865</v>
      </c>
    </row>
    <row r="3851" spans="1:1" x14ac:dyDescent="0.2">
      <c r="A3851" s="20" t="s">
        <v>2922</v>
      </c>
    </row>
    <row r="3852" spans="1:1" x14ac:dyDescent="0.2">
      <c r="A3852" s="20" t="s">
        <v>2979</v>
      </c>
    </row>
    <row r="3853" spans="1:1" x14ac:dyDescent="0.2">
      <c r="A3853" s="20" t="s">
        <v>1972</v>
      </c>
    </row>
    <row r="3854" spans="1:1" x14ac:dyDescent="0.2">
      <c r="A3854" s="20" t="s">
        <v>668</v>
      </c>
    </row>
    <row r="3855" spans="1:1" x14ac:dyDescent="0.2">
      <c r="A3855" s="20" t="s">
        <v>447</v>
      </c>
    </row>
    <row r="3856" spans="1:1" x14ac:dyDescent="0.2">
      <c r="A3856" s="20" t="s">
        <v>751</v>
      </c>
    </row>
    <row r="3857" spans="1:1" x14ac:dyDescent="0.2">
      <c r="A3857" s="20" t="s">
        <v>2240</v>
      </c>
    </row>
    <row r="3858" spans="1:1" x14ac:dyDescent="0.2">
      <c r="A3858" s="20" t="s">
        <v>1980</v>
      </c>
    </row>
    <row r="3859" spans="1:1" x14ac:dyDescent="0.2">
      <c r="A3859" s="20" t="s">
        <v>672</v>
      </c>
    </row>
    <row r="3860" spans="1:1" x14ac:dyDescent="0.2">
      <c r="A3860" s="20" t="s">
        <v>451</v>
      </c>
    </row>
    <row r="3861" spans="1:1" x14ac:dyDescent="0.2">
      <c r="A3861" s="20" t="s">
        <v>755</v>
      </c>
    </row>
    <row r="3862" spans="1:1" x14ac:dyDescent="0.2">
      <c r="A3862" s="20" t="s">
        <v>2244</v>
      </c>
    </row>
    <row r="3863" spans="1:1" x14ac:dyDescent="0.2">
      <c r="A3863" s="20" t="s">
        <v>1970</v>
      </c>
    </row>
    <row r="3864" spans="1:1" x14ac:dyDescent="0.2">
      <c r="A3864" s="20" t="s">
        <v>667</v>
      </c>
    </row>
    <row r="3865" spans="1:1" x14ac:dyDescent="0.2">
      <c r="A3865" s="20" t="s">
        <v>446</v>
      </c>
    </row>
    <row r="3866" spans="1:1" x14ac:dyDescent="0.2">
      <c r="A3866" s="20" t="s">
        <v>750</v>
      </c>
    </row>
    <row r="3867" spans="1:1" x14ac:dyDescent="0.2">
      <c r="A3867" s="20" t="s">
        <v>2239</v>
      </c>
    </row>
    <row r="3868" spans="1:1" x14ac:dyDescent="0.2">
      <c r="A3868" s="20" t="s">
        <v>1978</v>
      </c>
    </row>
    <row r="3869" spans="1:1" x14ac:dyDescent="0.2">
      <c r="A3869" s="20" t="s">
        <v>671</v>
      </c>
    </row>
    <row r="3870" spans="1:1" x14ac:dyDescent="0.2">
      <c r="A3870" s="20" t="s">
        <v>450</v>
      </c>
    </row>
    <row r="3871" spans="1:1" x14ac:dyDescent="0.2">
      <c r="A3871" s="20" t="s">
        <v>754</v>
      </c>
    </row>
    <row r="3872" spans="1:1" x14ac:dyDescent="0.2">
      <c r="A3872" s="20" t="s">
        <v>2243</v>
      </c>
    </row>
    <row r="3873" spans="1:1" x14ac:dyDescent="0.2">
      <c r="A3873" s="20" t="s">
        <v>1976</v>
      </c>
    </row>
    <row r="3874" spans="1:1" x14ac:dyDescent="0.2">
      <c r="A3874" s="20" t="s">
        <v>670</v>
      </c>
    </row>
    <row r="3875" spans="1:1" x14ac:dyDescent="0.2">
      <c r="A3875" s="20" t="s">
        <v>449</v>
      </c>
    </row>
    <row r="3876" spans="1:1" x14ac:dyDescent="0.2">
      <c r="A3876" s="20" t="s">
        <v>753</v>
      </c>
    </row>
    <row r="3877" spans="1:1" x14ac:dyDescent="0.2">
      <c r="A3877" s="20" t="s">
        <v>2242</v>
      </c>
    </row>
    <row r="3878" spans="1:1" x14ac:dyDescent="0.2">
      <c r="A3878" s="20" t="s">
        <v>60</v>
      </c>
    </row>
    <row r="3879" spans="1:1" x14ac:dyDescent="0.2">
      <c r="A3879" s="20" t="s">
        <v>625</v>
      </c>
    </row>
    <row r="3880" spans="1:1" x14ac:dyDescent="0.2">
      <c r="A3880" s="20" t="s">
        <v>404</v>
      </c>
    </row>
    <row r="3881" spans="1:1" x14ac:dyDescent="0.2">
      <c r="A3881" s="20" t="s">
        <v>2395</v>
      </c>
    </row>
    <row r="3882" spans="1:1" x14ac:dyDescent="0.2">
      <c r="A3882" s="20" t="s">
        <v>2196</v>
      </c>
    </row>
    <row r="3883" spans="1:1" x14ac:dyDescent="0.2">
      <c r="A3883" s="20" t="s">
        <v>65</v>
      </c>
    </row>
    <row r="3884" spans="1:1" x14ac:dyDescent="0.2">
      <c r="A3884" s="20" t="s">
        <v>629</v>
      </c>
    </row>
    <row r="3885" spans="1:1" x14ac:dyDescent="0.2">
      <c r="A3885" s="20" t="s">
        <v>408</v>
      </c>
    </row>
    <row r="3886" spans="1:1" x14ac:dyDescent="0.2">
      <c r="A3886" s="20" t="s">
        <v>2399</v>
      </c>
    </row>
    <row r="3887" spans="1:1" x14ac:dyDescent="0.2">
      <c r="A3887" s="20" t="s">
        <v>2200</v>
      </c>
    </row>
    <row r="3888" spans="1:1" x14ac:dyDescent="0.2">
      <c r="A3888" s="20" t="s">
        <v>2706</v>
      </c>
    </row>
    <row r="3889" spans="1:1" x14ac:dyDescent="0.2">
      <c r="A3889" s="20" t="s">
        <v>2797</v>
      </c>
    </row>
    <row r="3890" spans="1:1" x14ac:dyDescent="0.2">
      <c r="A3890" s="20" t="s">
        <v>2852</v>
      </c>
    </row>
    <row r="3891" spans="1:1" x14ac:dyDescent="0.2">
      <c r="A3891" s="20" t="s">
        <v>2909</v>
      </c>
    </row>
    <row r="3892" spans="1:1" x14ac:dyDescent="0.2">
      <c r="A3892" s="20" t="s">
        <v>2966</v>
      </c>
    </row>
    <row r="3893" spans="1:1" x14ac:dyDescent="0.2">
      <c r="A3893" s="20" t="s">
        <v>2707</v>
      </c>
    </row>
    <row r="3894" spans="1:1" x14ac:dyDescent="0.2">
      <c r="A3894" s="20" t="s">
        <v>2798</v>
      </c>
    </row>
    <row r="3895" spans="1:1" x14ac:dyDescent="0.2">
      <c r="A3895" s="20" t="s">
        <v>2853</v>
      </c>
    </row>
    <row r="3896" spans="1:1" x14ac:dyDescent="0.2">
      <c r="A3896" s="20" t="s">
        <v>2910</v>
      </c>
    </row>
    <row r="3897" spans="1:1" x14ac:dyDescent="0.2">
      <c r="A3897" s="20" t="s">
        <v>2967</v>
      </c>
    </row>
    <row r="3898" spans="1:1" x14ac:dyDescent="0.2">
      <c r="A3898" s="20" t="s">
        <v>59</v>
      </c>
    </row>
    <row r="3899" spans="1:1" x14ac:dyDescent="0.2">
      <c r="A3899" s="20" t="s">
        <v>624</v>
      </c>
    </row>
    <row r="3900" spans="1:1" x14ac:dyDescent="0.2">
      <c r="A3900" s="20" t="s">
        <v>403</v>
      </c>
    </row>
    <row r="3901" spans="1:1" x14ac:dyDescent="0.2">
      <c r="A3901" s="20" t="s">
        <v>2394</v>
      </c>
    </row>
    <row r="3902" spans="1:1" x14ac:dyDescent="0.2">
      <c r="A3902" s="20" t="s">
        <v>2195</v>
      </c>
    </row>
    <row r="3903" spans="1:1" x14ac:dyDescent="0.2">
      <c r="A3903" s="20" t="s">
        <v>64</v>
      </c>
    </row>
    <row r="3904" spans="1:1" x14ac:dyDescent="0.2">
      <c r="A3904" s="20" t="s">
        <v>628</v>
      </c>
    </row>
    <row r="3905" spans="1:1" x14ac:dyDescent="0.2">
      <c r="A3905" s="20" t="s">
        <v>407</v>
      </c>
    </row>
    <row r="3906" spans="1:1" x14ac:dyDescent="0.2">
      <c r="A3906" s="20" t="s">
        <v>2398</v>
      </c>
    </row>
    <row r="3907" spans="1:1" x14ac:dyDescent="0.2">
      <c r="A3907" s="20" t="s">
        <v>2199</v>
      </c>
    </row>
    <row r="3908" spans="1:1" x14ac:dyDescent="0.2">
      <c r="A3908" s="20" t="s">
        <v>57</v>
      </c>
    </row>
    <row r="3909" spans="1:1" x14ac:dyDescent="0.2">
      <c r="A3909" s="20" t="s">
        <v>623</v>
      </c>
    </row>
    <row r="3910" spans="1:1" x14ac:dyDescent="0.2">
      <c r="A3910" s="20" t="s">
        <v>402</v>
      </c>
    </row>
    <row r="3911" spans="1:1" x14ac:dyDescent="0.2">
      <c r="A3911" s="20" t="s">
        <v>2393</v>
      </c>
    </row>
    <row r="3912" spans="1:1" x14ac:dyDescent="0.2">
      <c r="A3912" s="20" t="s">
        <v>2194</v>
      </c>
    </row>
    <row r="3913" spans="1:1" x14ac:dyDescent="0.2">
      <c r="A3913" s="20" t="s">
        <v>62</v>
      </c>
    </row>
    <row r="3914" spans="1:1" x14ac:dyDescent="0.2">
      <c r="A3914" s="20" t="s">
        <v>627</v>
      </c>
    </row>
    <row r="3915" spans="1:1" x14ac:dyDescent="0.2">
      <c r="A3915" s="20" t="s">
        <v>406</v>
      </c>
    </row>
    <row r="3916" spans="1:1" x14ac:dyDescent="0.2">
      <c r="A3916" s="20" t="s">
        <v>2397</v>
      </c>
    </row>
    <row r="3917" spans="1:1" x14ac:dyDescent="0.2">
      <c r="A3917" s="20" t="s">
        <v>2198</v>
      </c>
    </row>
    <row r="3918" spans="1:1" x14ac:dyDescent="0.2">
      <c r="A3918" s="20" t="s">
        <v>61</v>
      </c>
    </row>
    <row r="3919" spans="1:1" x14ac:dyDescent="0.2">
      <c r="A3919" s="20" t="s">
        <v>626</v>
      </c>
    </row>
    <row r="3920" spans="1:1" x14ac:dyDescent="0.2">
      <c r="A3920" s="20" t="s">
        <v>405</v>
      </c>
    </row>
    <row r="3921" spans="1:1" x14ac:dyDescent="0.2">
      <c r="A3921" s="20" t="s">
        <v>2396</v>
      </c>
    </row>
    <row r="3922" spans="1:1" x14ac:dyDescent="0.2">
      <c r="A3922" s="20" t="s">
        <v>2197</v>
      </c>
    </row>
    <row r="3923" spans="1:1" x14ac:dyDescent="0.2">
      <c r="A3923" s="20" t="s">
        <v>4</v>
      </c>
    </row>
    <row r="3924" spans="1:1" x14ac:dyDescent="0.2">
      <c r="A3924" s="20" t="s">
        <v>587</v>
      </c>
    </row>
    <row r="3925" spans="1:1" x14ac:dyDescent="0.2">
      <c r="A3925" s="20" t="s">
        <v>367</v>
      </c>
    </row>
    <row r="3926" spans="1:1" x14ac:dyDescent="0.2">
      <c r="A3926" s="20" t="s">
        <v>2358</v>
      </c>
    </row>
    <row r="3927" spans="1:1" x14ac:dyDescent="0.2">
      <c r="A3927" s="20" t="s">
        <v>2156</v>
      </c>
    </row>
    <row r="3928" spans="1:1" x14ac:dyDescent="0.2">
      <c r="A3928" s="20" t="s">
        <v>2497</v>
      </c>
    </row>
    <row r="3929" spans="1:1" x14ac:dyDescent="0.2">
      <c r="A3929" s="20" t="s">
        <v>2545</v>
      </c>
    </row>
    <row r="3930" spans="1:1" x14ac:dyDescent="0.2">
      <c r="A3930" s="20" t="s">
        <v>709</v>
      </c>
    </row>
    <row r="3931" spans="1:1" x14ac:dyDescent="0.2">
      <c r="A3931" s="20" t="s">
        <v>2327</v>
      </c>
    </row>
    <row r="3932" spans="1:1" x14ac:dyDescent="0.2">
      <c r="A3932" s="20" t="s">
        <v>978</v>
      </c>
    </row>
    <row r="3933" spans="1:1" x14ac:dyDescent="0.2">
      <c r="A3933" s="20" t="s">
        <v>2501</v>
      </c>
    </row>
    <row r="3934" spans="1:1" x14ac:dyDescent="0.2">
      <c r="A3934" s="20" t="s">
        <v>2547</v>
      </c>
    </row>
    <row r="3935" spans="1:1" x14ac:dyDescent="0.2">
      <c r="A3935" s="20" t="s">
        <v>711</v>
      </c>
    </row>
    <row r="3936" spans="1:1" x14ac:dyDescent="0.2">
      <c r="A3936" s="20" t="s">
        <v>2329</v>
      </c>
    </row>
    <row r="3937" spans="1:1" x14ac:dyDescent="0.2">
      <c r="A3937" s="20" t="s">
        <v>980</v>
      </c>
    </row>
    <row r="3938" spans="1:1" x14ac:dyDescent="0.2">
      <c r="A3938" s="20" t="s">
        <v>2508</v>
      </c>
    </row>
    <row r="3939" spans="1:1" x14ac:dyDescent="0.2">
      <c r="A3939" s="20" t="s">
        <v>2551</v>
      </c>
    </row>
    <row r="3940" spans="1:1" x14ac:dyDescent="0.2">
      <c r="A3940" s="20" t="s">
        <v>715</v>
      </c>
    </row>
    <row r="3941" spans="1:1" x14ac:dyDescent="0.2">
      <c r="A3941" s="20" t="s">
        <v>2333</v>
      </c>
    </row>
    <row r="3942" spans="1:1" x14ac:dyDescent="0.2">
      <c r="A3942" s="20" t="s">
        <v>984</v>
      </c>
    </row>
    <row r="3943" spans="1:1" x14ac:dyDescent="0.2">
      <c r="A3943" s="20" t="s">
        <v>1845</v>
      </c>
    </row>
    <row r="3944" spans="1:1" x14ac:dyDescent="0.2">
      <c r="A3944" s="20" t="s">
        <v>321</v>
      </c>
    </row>
    <row r="3945" spans="1:1" x14ac:dyDescent="0.2">
      <c r="A3945" s="20" t="s">
        <v>504</v>
      </c>
    </row>
    <row r="3946" spans="1:1" x14ac:dyDescent="0.2">
      <c r="A3946" s="20" t="s">
        <v>808</v>
      </c>
    </row>
    <row r="3947" spans="1:1" x14ac:dyDescent="0.2">
      <c r="A3947" s="20" t="s">
        <v>2297</v>
      </c>
    </row>
    <row r="3948" spans="1:1" x14ac:dyDescent="0.2">
      <c r="A3948" s="20" t="s">
        <v>1853</v>
      </c>
    </row>
    <row r="3949" spans="1:1" x14ac:dyDescent="0.2">
      <c r="A3949" s="20" t="s">
        <v>325</v>
      </c>
    </row>
    <row r="3950" spans="1:1" x14ac:dyDescent="0.2">
      <c r="A3950" s="20" t="s">
        <v>508</v>
      </c>
    </row>
    <row r="3951" spans="1:1" x14ac:dyDescent="0.2">
      <c r="A3951" s="20" t="s">
        <v>2112</v>
      </c>
    </row>
    <row r="3952" spans="1:1" x14ac:dyDescent="0.2">
      <c r="A3952" s="20" t="s">
        <v>2301</v>
      </c>
    </row>
    <row r="3953" spans="1:1" x14ac:dyDescent="0.2">
      <c r="A3953" s="20" t="s">
        <v>2753</v>
      </c>
    </row>
    <row r="3954" spans="1:1" x14ac:dyDescent="0.2">
      <c r="A3954" s="20" t="s">
        <v>2825</v>
      </c>
    </row>
    <row r="3955" spans="1:1" x14ac:dyDescent="0.2">
      <c r="A3955" s="20" t="s">
        <v>2880</v>
      </c>
    </row>
    <row r="3956" spans="1:1" x14ac:dyDescent="0.2">
      <c r="A3956" s="20" t="s">
        <v>2937</v>
      </c>
    </row>
    <row r="3957" spans="1:1" x14ac:dyDescent="0.2">
      <c r="A3957" s="20" t="s">
        <v>2994</v>
      </c>
    </row>
    <row r="3958" spans="1:1" x14ac:dyDescent="0.2">
      <c r="A3958" s="20" t="s">
        <v>2755</v>
      </c>
    </row>
    <row r="3959" spans="1:1" x14ac:dyDescent="0.2">
      <c r="A3959" s="20" t="s">
        <v>2826</v>
      </c>
    </row>
    <row r="3960" spans="1:1" x14ac:dyDescent="0.2">
      <c r="A3960" s="20" t="s">
        <v>2881</v>
      </c>
    </row>
    <row r="3961" spans="1:1" x14ac:dyDescent="0.2">
      <c r="A3961" s="20" t="s">
        <v>2938</v>
      </c>
    </row>
    <row r="3962" spans="1:1" x14ac:dyDescent="0.2">
      <c r="A3962" s="20" t="s">
        <v>2995</v>
      </c>
    </row>
    <row r="3963" spans="1:1" x14ac:dyDescent="0.2">
      <c r="A3963" s="20" t="s">
        <v>1843</v>
      </c>
    </row>
    <row r="3964" spans="1:1" x14ac:dyDescent="0.2">
      <c r="A3964" s="20" t="s">
        <v>320</v>
      </c>
    </row>
    <row r="3965" spans="1:1" x14ac:dyDescent="0.2">
      <c r="A3965" s="20" t="s">
        <v>503</v>
      </c>
    </row>
    <row r="3966" spans="1:1" x14ac:dyDescent="0.2">
      <c r="A3966" s="20" t="s">
        <v>807</v>
      </c>
    </row>
    <row r="3967" spans="1:1" x14ac:dyDescent="0.2">
      <c r="A3967" s="20" t="s">
        <v>2296</v>
      </c>
    </row>
    <row r="3968" spans="1:1" x14ac:dyDescent="0.2">
      <c r="A3968" s="20" t="s">
        <v>1851</v>
      </c>
    </row>
    <row r="3969" spans="1:1" x14ac:dyDescent="0.2">
      <c r="A3969" s="20" t="s">
        <v>324</v>
      </c>
    </row>
    <row r="3970" spans="1:1" x14ac:dyDescent="0.2">
      <c r="A3970" s="20" t="s">
        <v>507</v>
      </c>
    </row>
    <row r="3971" spans="1:1" x14ac:dyDescent="0.2">
      <c r="A3971" s="20" t="s">
        <v>811</v>
      </c>
    </row>
    <row r="3972" spans="1:1" x14ac:dyDescent="0.2">
      <c r="A3972" s="20" t="s">
        <v>2300</v>
      </c>
    </row>
    <row r="3973" spans="1:1" x14ac:dyDescent="0.2">
      <c r="A3973" s="20" t="s">
        <v>2510</v>
      </c>
    </row>
    <row r="3974" spans="1:1" x14ac:dyDescent="0.2">
      <c r="A3974" s="20" t="s">
        <v>2552</v>
      </c>
    </row>
    <row r="3975" spans="1:1" x14ac:dyDescent="0.2">
      <c r="A3975" s="20" t="s">
        <v>716</v>
      </c>
    </row>
    <row r="3976" spans="1:1" x14ac:dyDescent="0.2">
      <c r="A3976" s="20" t="s">
        <v>2334</v>
      </c>
    </row>
    <row r="3977" spans="1:1" x14ac:dyDescent="0.2">
      <c r="A3977" s="20" t="s">
        <v>985</v>
      </c>
    </row>
    <row r="3978" spans="1:1" x14ac:dyDescent="0.2">
      <c r="A3978" s="20" t="s">
        <v>1849</v>
      </c>
    </row>
    <row r="3979" spans="1:1" x14ac:dyDescent="0.2">
      <c r="A3979" s="20" t="s">
        <v>323</v>
      </c>
    </row>
    <row r="3980" spans="1:1" x14ac:dyDescent="0.2">
      <c r="A3980" s="20" t="s">
        <v>506</v>
      </c>
    </row>
    <row r="3981" spans="1:1" x14ac:dyDescent="0.2">
      <c r="A3981" s="20" t="s">
        <v>810</v>
      </c>
    </row>
    <row r="3982" spans="1:1" x14ac:dyDescent="0.2">
      <c r="A3982" s="20" t="s">
        <v>2299</v>
      </c>
    </row>
    <row r="3983" spans="1:1" x14ac:dyDescent="0.2">
      <c r="A3983" s="20" t="s">
        <v>1847</v>
      </c>
    </row>
    <row r="3984" spans="1:1" x14ac:dyDescent="0.2">
      <c r="A3984" s="20" t="s">
        <v>322</v>
      </c>
    </row>
    <row r="3985" spans="1:1" x14ac:dyDescent="0.2">
      <c r="A3985" s="20" t="s">
        <v>505</v>
      </c>
    </row>
    <row r="3986" spans="1:1" x14ac:dyDescent="0.2">
      <c r="A3986" s="20" t="s">
        <v>809</v>
      </c>
    </row>
    <row r="3987" spans="1:1" x14ac:dyDescent="0.2">
      <c r="A3987" s="20" t="s">
        <v>2298</v>
      </c>
    </row>
    <row r="3988" spans="1:1" x14ac:dyDescent="0.2">
      <c r="A3988" s="20" t="s">
        <v>1998</v>
      </c>
    </row>
    <row r="3989" spans="1:1" x14ac:dyDescent="0.2">
      <c r="A3989" s="20" t="s">
        <v>682</v>
      </c>
    </row>
    <row r="3990" spans="1:1" x14ac:dyDescent="0.2">
      <c r="A3990" s="20" t="s">
        <v>460</v>
      </c>
    </row>
    <row r="3991" spans="1:1" x14ac:dyDescent="0.2">
      <c r="A3991" s="20" t="s">
        <v>764</v>
      </c>
    </row>
    <row r="3992" spans="1:1" x14ac:dyDescent="0.2">
      <c r="A3992" s="20" t="s">
        <v>2253</v>
      </c>
    </row>
    <row r="3993" spans="1:1" x14ac:dyDescent="0.2">
      <c r="A3993" s="20" t="s">
        <v>2006</v>
      </c>
    </row>
    <row r="3994" spans="1:1" x14ac:dyDescent="0.2">
      <c r="A3994" s="20" t="s">
        <v>686</v>
      </c>
    </row>
    <row r="3995" spans="1:1" x14ac:dyDescent="0.2">
      <c r="A3995" s="20" t="s">
        <v>464</v>
      </c>
    </row>
    <row r="3996" spans="1:1" x14ac:dyDescent="0.2">
      <c r="A3996" s="20" t="s">
        <v>768</v>
      </c>
    </row>
    <row r="3997" spans="1:1" x14ac:dyDescent="0.2">
      <c r="A3997" s="20" t="s">
        <v>2257</v>
      </c>
    </row>
    <row r="3998" spans="1:1" x14ac:dyDescent="0.2">
      <c r="A3998" s="20" t="s">
        <v>2736</v>
      </c>
    </row>
    <row r="3999" spans="1:1" x14ac:dyDescent="0.2">
      <c r="A3999" s="20" t="s">
        <v>2813</v>
      </c>
    </row>
    <row r="4000" spans="1:1" x14ac:dyDescent="0.2">
      <c r="A4000" s="20" t="s">
        <v>2868</v>
      </c>
    </row>
    <row r="4001" spans="1:1" x14ac:dyDescent="0.2">
      <c r="A4001" s="20" t="s">
        <v>2925</v>
      </c>
    </row>
    <row r="4002" spans="1:1" x14ac:dyDescent="0.2">
      <c r="A4002" s="20" t="s">
        <v>2982</v>
      </c>
    </row>
    <row r="4003" spans="1:1" x14ac:dyDescent="0.2">
      <c r="A4003" s="20" t="s">
        <v>2738</v>
      </c>
    </row>
    <row r="4004" spans="1:1" x14ac:dyDescent="0.2">
      <c r="A4004" s="20" t="s">
        <v>2814</v>
      </c>
    </row>
    <row r="4005" spans="1:1" x14ac:dyDescent="0.2">
      <c r="A4005" s="20" t="s">
        <v>2869</v>
      </c>
    </row>
    <row r="4006" spans="1:1" x14ac:dyDescent="0.2">
      <c r="A4006" s="20" t="s">
        <v>2926</v>
      </c>
    </row>
    <row r="4007" spans="1:1" x14ac:dyDescent="0.2">
      <c r="A4007" s="20" t="s">
        <v>2983</v>
      </c>
    </row>
    <row r="4008" spans="1:1" x14ac:dyDescent="0.2">
      <c r="A4008" s="20" t="s">
        <v>1996</v>
      </c>
    </row>
    <row r="4009" spans="1:1" x14ac:dyDescent="0.2">
      <c r="A4009" s="20" t="s">
        <v>681</v>
      </c>
    </row>
    <row r="4010" spans="1:1" x14ac:dyDescent="0.2">
      <c r="A4010" s="20" t="s">
        <v>459</v>
      </c>
    </row>
    <row r="4011" spans="1:1" x14ac:dyDescent="0.2">
      <c r="A4011" s="20" t="s">
        <v>763</v>
      </c>
    </row>
    <row r="4012" spans="1:1" x14ac:dyDescent="0.2">
      <c r="A4012" s="20" t="s">
        <v>2252</v>
      </c>
    </row>
    <row r="4013" spans="1:1" x14ac:dyDescent="0.2">
      <c r="A4013" s="20" t="s">
        <v>2004</v>
      </c>
    </row>
    <row r="4014" spans="1:1" x14ac:dyDescent="0.2">
      <c r="A4014" s="20" t="s">
        <v>685</v>
      </c>
    </row>
    <row r="4015" spans="1:1" x14ac:dyDescent="0.2">
      <c r="A4015" s="20" t="s">
        <v>463</v>
      </c>
    </row>
    <row r="4016" spans="1:1" x14ac:dyDescent="0.2">
      <c r="A4016" s="20" t="s">
        <v>767</v>
      </c>
    </row>
    <row r="4017" spans="1:1" x14ac:dyDescent="0.2">
      <c r="A4017" s="20" t="s">
        <v>2256</v>
      </c>
    </row>
    <row r="4018" spans="1:1" x14ac:dyDescent="0.2">
      <c r="A4018" s="20" t="s">
        <v>2503</v>
      </c>
    </row>
    <row r="4019" spans="1:1" x14ac:dyDescent="0.2">
      <c r="A4019" s="20" t="s">
        <v>2548</v>
      </c>
    </row>
    <row r="4020" spans="1:1" x14ac:dyDescent="0.2">
      <c r="A4020" s="20" t="s">
        <v>712</v>
      </c>
    </row>
    <row r="4021" spans="1:1" x14ac:dyDescent="0.2">
      <c r="A4021" s="20" t="s">
        <v>2330</v>
      </c>
    </row>
    <row r="4022" spans="1:1" x14ac:dyDescent="0.2">
      <c r="A4022" s="20" t="s">
        <v>981</v>
      </c>
    </row>
    <row r="4023" spans="1:1" x14ac:dyDescent="0.2">
      <c r="A4023" s="20" t="s">
        <v>2002</v>
      </c>
    </row>
    <row r="4024" spans="1:1" x14ac:dyDescent="0.2">
      <c r="A4024" s="20" t="s">
        <v>684</v>
      </c>
    </row>
    <row r="4025" spans="1:1" x14ac:dyDescent="0.2">
      <c r="A4025" s="20" t="s">
        <v>462</v>
      </c>
    </row>
    <row r="4026" spans="1:1" x14ac:dyDescent="0.2">
      <c r="A4026" s="20" t="s">
        <v>766</v>
      </c>
    </row>
    <row r="4027" spans="1:1" x14ac:dyDescent="0.2">
      <c r="A4027" s="20" t="s">
        <v>2255</v>
      </c>
    </row>
    <row r="4028" spans="1:1" x14ac:dyDescent="0.2">
      <c r="A4028" s="20" t="s">
        <v>2000</v>
      </c>
    </row>
    <row r="4029" spans="1:1" x14ac:dyDescent="0.2">
      <c r="A4029" s="20" t="s">
        <v>683</v>
      </c>
    </row>
    <row r="4030" spans="1:1" x14ac:dyDescent="0.2">
      <c r="A4030" s="20" t="s">
        <v>461</v>
      </c>
    </row>
    <row r="4031" spans="1:1" x14ac:dyDescent="0.2">
      <c r="A4031" s="20" t="s">
        <v>765</v>
      </c>
    </row>
    <row r="4032" spans="1:1" x14ac:dyDescent="0.2">
      <c r="A4032" s="20" t="s">
        <v>2254</v>
      </c>
    </row>
    <row r="4033" spans="1:1" x14ac:dyDescent="0.2">
      <c r="A4033" s="20" t="s">
        <v>2505</v>
      </c>
    </row>
    <row r="4034" spans="1:1" x14ac:dyDescent="0.2">
      <c r="A4034" s="20" t="s">
        <v>2549</v>
      </c>
    </row>
    <row r="4035" spans="1:1" x14ac:dyDescent="0.2">
      <c r="A4035" s="20" t="s">
        <v>713</v>
      </c>
    </row>
    <row r="4036" spans="1:1" x14ac:dyDescent="0.2">
      <c r="A4036" s="20" t="s">
        <v>2331</v>
      </c>
    </row>
    <row r="4037" spans="1:1" x14ac:dyDescent="0.2">
      <c r="A4037" s="20" t="s">
        <v>982</v>
      </c>
    </row>
    <row r="4038" spans="1:1" x14ac:dyDescent="0.2">
      <c r="A4038" s="20" t="s">
        <v>1833</v>
      </c>
    </row>
    <row r="4039" spans="1:1" x14ac:dyDescent="0.2">
      <c r="A4039" s="20" t="s">
        <v>315</v>
      </c>
    </row>
    <row r="4040" spans="1:1" x14ac:dyDescent="0.2">
      <c r="A4040" s="20" t="s">
        <v>498</v>
      </c>
    </row>
    <row r="4041" spans="1:1" x14ac:dyDescent="0.2">
      <c r="A4041" s="20" t="s">
        <v>802</v>
      </c>
    </row>
    <row r="4042" spans="1:1" x14ac:dyDescent="0.2">
      <c r="A4042" s="20" t="s">
        <v>2291</v>
      </c>
    </row>
    <row r="4043" spans="1:1" x14ac:dyDescent="0.2">
      <c r="A4043" s="20" t="s">
        <v>1841</v>
      </c>
    </row>
    <row r="4044" spans="1:1" x14ac:dyDescent="0.2">
      <c r="A4044" s="20" t="s">
        <v>319</v>
      </c>
    </row>
    <row r="4045" spans="1:1" x14ac:dyDescent="0.2">
      <c r="A4045" s="20" t="s">
        <v>502</v>
      </c>
    </row>
    <row r="4046" spans="1:1" x14ac:dyDescent="0.2">
      <c r="A4046" s="20" t="s">
        <v>806</v>
      </c>
    </row>
    <row r="4047" spans="1:1" x14ac:dyDescent="0.2">
      <c r="A4047" s="20" t="s">
        <v>2295</v>
      </c>
    </row>
    <row r="4048" spans="1:1" x14ac:dyDescent="0.2">
      <c r="A4048" s="20" t="s">
        <v>2749</v>
      </c>
    </row>
    <row r="4049" spans="1:1" x14ac:dyDescent="0.2">
      <c r="A4049" s="20" t="s">
        <v>2823</v>
      </c>
    </row>
    <row r="4050" spans="1:1" x14ac:dyDescent="0.2">
      <c r="A4050" s="20" t="s">
        <v>2878</v>
      </c>
    </row>
    <row r="4051" spans="1:1" x14ac:dyDescent="0.2">
      <c r="A4051" s="20" t="s">
        <v>2935</v>
      </c>
    </row>
    <row r="4052" spans="1:1" x14ac:dyDescent="0.2">
      <c r="A4052" s="20" t="s">
        <v>2992</v>
      </c>
    </row>
    <row r="4053" spans="1:1" x14ac:dyDescent="0.2">
      <c r="A4053" s="20" t="s">
        <v>2751</v>
      </c>
    </row>
    <row r="4054" spans="1:1" x14ac:dyDescent="0.2">
      <c r="A4054" s="20" t="s">
        <v>2824</v>
      </c>
    </row>
    <row r="4055" spans="1:1" x14ac:dyDescent="0.2">
      <c r="A4055" s="20" t="s">
        <v>2879</v>
      </c>
    </row>
    <row r="4056" spans="1:1" x14ac:dyDescent="0.2">
      <c r="A4056" s="20" t="s">
        <v>2936</v>
      </c>
    </row>
    <row r="4057" spans="1:1" x14ac:dyDescent="0.2">
      <c r="A4057" s="20" t="s">
        <v>2993</v>
      </c>
    </row>
    <row r="4058" spans="1:1" x14ac:dyDescent="0.2">
      <c r="A4058" s="20" t="s">
        <v>1831</v>
      </c>
    </row>
    <row r="4059" spans="1:1" x14ac:dyDescent="0.2">
      <c r="A4059" s="20" t="s">
        <v>314</v>
      </c>
    </row>
    <row r="4060" spans="1:1" x14ac:dyDescent="0.2">
      <c r="A4060" s="20" t="s">
        <v>497</v>
      </c>
    </row>
    <row r="4061" spans="1:1" x14ac:dyDescent="0.2">
      <c r="A4061" s="20" t="s">
        <v>801</v>
      </c>
    </row>
    <row r="4062" spans="1:1" x14ac:dyDescent="0.2">
      <c r="A4062" s="20" t="s">
        <v>2290</v>
      </c>
    </row>
    <row r="4063" spans="1:1" x14ac:dyDescent="0.2">
      <c r="A4063" s="20" t="s">
        <v>1839</v>
      </c>
    </row>
    <row r="4064" spans="1:1" x14ac:dyDescent="0.2">
      <c r="A4064" s="20" t="s">
        <v>318</v>
      </c>
    </row>
    <row r="4065" spans="1:1" x14ac:dyDescent="0.2">
      <c r="A4065" s="20" t="s">
        <v>501</v>
      </c>
    </row>
    <row r="4066" spans="1:1" x14ac:dyDescent="0.2">
      <c r="A4066" s="20" t="s">
        <v>805</v>
      </c>
    </row>
    <row r="4067" spans="1:1" x14ac:dyDescent="0.2">
      <c r="A4067" s="20" t="s">
        <v>2294</v>
      </c>
    </row>
    <row r="4068" spans="1:1" x14ac:dyDescent="0.2">
      <c r="A4068" s="20" t="s">
        <v>2507</v>
      </c>
    </row>
    <row r="4069" spans="1:1" x14ac:dyDescent="0.2">
      <c r="A4069" s="20" t="s">
        <v>2550</v>
      </c>
    </row>
    <row r="4070" spans="1:1" x14ac:dyDescent="0.2">
      <c r="A4070" s="20" t="s">
        <v>714</v>
      </c>
    </row>
    <row r="4071" spans="1:1" x14ac:dyDescent="0.2">
      <c r="A4071" s="20" t="s">
        <v>2332</v>
      </c>
    </row>
    <row r="4072" spans="1:1" x14ac:dyDescent="0.2">
      <c r="A4072" s="20" t="s">
        <v>983</v>
      </c>
    </row>
    <row r="4073" spans="1:1" x14ac:dyDescent="0.2">
      <c r="A4073" s="20" t="s">
        <v>1837</v>
      </c>
    </row>
    <row r="4074" spans="1:1" x14ac:dyDescent="0.2">
      <c r="A4074" s="20" t="s">
        <v>317</v>
      </c>
    </row>
    <row r="4075" spans="1:1" x14ac:dyDescent="0.2">
      <c r="A4075" s="20" t="s">
        <v>500</v>
      </c>
    </row>
    <row r="4076" spans="1:1" x14ac:dyDescent="0.2">
      <c r="A4076" s="20" t="s">
        <v>804</v>
      </c>
    </row>
    <row r="4077" spans="1:1" x14ac:dyDescent="0.2">
      <c r="A4077" s="20" t="s">
        <v>2293</v>
      </c>
    </row>
    <row r="4078" spans="1:1" x14ac:dyDescent="0.2">
      <c r="A4078" s="20" t="s">
        <v>1835</v>
      </c>
    </row>
    <row r="4079" spans="1:1" x14ac:dyDescent="0.2">
      <c r="A4079" s="20" t="s">
        <v>316</v>
      </c>
    </row>
    <row r="4080" spans="1:1" x14ac:dyDescent="0.2">
      <c r="A4080" s="20" t="s">
        <v>499</v>
      </c>
    </row>
    <row r="4081" spans="1:1" x14ac:dyDescent="0.2">
      <c r="A4081" s="20" t="s">
        <v>803</v>
      </c>
    </row>
    <row r="4082" spans="1:1" x14ac:dyDescent="0.2">
      <c r="A4082" s="20" t="s">
        <v>2292</v>
      </c>
    </row>
    <row r="4083" spans="1:1" x14ac:dyDescent="0.2">
      <c r="A4083" s="20" t="s">
        <v>2008</v>
      </c>
    </row>
    <row r="4084" spans="1:1" x14ac:dyDescent="0.2">
      <c r="A4084" s="20" t="s">
        <v>687</v>
      </c>
    </row>
    <row r="4085" spans="1:1" x14ac:dyDescent="0.2">
      <c r="A4085" s="20" t="s">
        <v>465</v>
      </c>
    </row>
    <row r="4086" spans="1:1" x14ac:dyDescent="0.2">
      <c r="A4086" s="20" t="s">
        <v>769</v>
      </c>
    </row>
    <row r="4087" spans="1:1" x14ac:dyDescent="0.2">
      <c r="A4087" s="20" t="s">
        <v>2258</v>
      </c>
    </row>
    <row r="4088" spans="1:1" x14ac:dyDescent="0.2">
      <c r="A4088" s="20" t="s">
        <v>1855</v>
      </c>
    </row>
    <row r="4089" spans="1:1" x14ac:dyDescent="0.2">
      <c r="A4089" s="20" t="s">
        <v>326</v>
      </c>
    </row>
    <row r="4090" spans="1:1" x14ac:dyDescent="0.2">
      <c r="A4090" s="20" t="s">
        <v>509</v>
      </c>
    </row>
    <row r="4091" spans="1:1" x14ac:dyDescent="0.2">
      <c r="A4091" s="20" t="s">
        <v>2113</v>
      </c>
    </row>
    <row r="4092" spans="1:1" x14ac:dyDescent="0.2">
      <c r="A4092" s="20" t="s">
        <v>2302</v>
      </c>
    </row>
    <row r="4093" spans="1:1" x14ac:dyDescent="0.2">
      <c r="A4093" s="20" t="s">
        <v>1861</v>
      </c>
    </row>
    <row r="4094" spans="1:1" x14ac:dyDescent="0.2">
      <c r="A4094" s="20" t="s">
        <v>329</v>
      </c>
    </row>
    <row r="4095" spans="1:1" x14ac:dyDescent="0.2">
      <c r="A4095" s="20" t="s">
        <v>512</v>
      </c>
    </row>
    <row r="4096" spans="1:1" x14ac:dyDescent="0.2">
      <c r="A4096" s="20" t="s">
        <v>2116</v>
      </c>
    </row>
    <row r="4097" spans="1:1" x14ac:dyDescent="0.2">
      <c r="A4097" s="20" t="s">
        <v>2305</v>
      </c>
    </row>
    <row r="4098" spans="1:1" x14ac:dyDescent="0.2">
      <c r="A4098" s="20" t="s">
        <v>1869</v>
      </c>
    </row>
    <row r="4099" spans="1:1" x14ac:dyDescent="0.2">
      <c r="A4099" s="20" t="s">
        <v>333</v>
      </c>
    </row>
    <row r="4100" spans="1:1" x14ac:dyDescent="0.2">
      <c r="A4100" s="20" t="s">
        <v>516</v>
      </c>
    </row>
    <row r="4101" spans="1:1" x14ac:dyDescent="0.2">
      <c r="A4101" s="20" t="s">
        <v>2120</v>
      </c>
    </row>
    <row r="4102" spans="1:1" x14ac:dyDescent="0.2">
      <c r="A4102" s="20" t="s">
        <v>2309</v>
      </c>
    </row>
    <row r="4103" spans="1:1" x14ac:dyDescent="0.2">
      <c r="A4103" s="20" t="s">
        <v>2757</v>
      </c>
    </row>
    <row r="4104" spans="1:1" x14ac:dyDescent="0.2">
      <c r="A4104" s="20" t="s">
        <v>2827</v>
      </c>
    </row>
    <row r="4105" spans="1:1" x14ac:dyDescent="0.2">
      <c r="A4105" s="20" t="s">
        <v>2882</v>
      </c>
    </row>
    <row r="4106" spans="1:1" x14ac:dyDescent="0.2">
      <c r="A4106" s="20" t="s">
        <v>2939</v>
      </c>
    </row>
    <row r="4107" spans="1:1" x14ac:dyDescent="0.2">
      <c r="A4107" s="20" t="s">
        <v>2996</v>
      </c>
    </row>
    <row r="4108" spans="1:1" x14ac:dyDescent="0.2">
      <c r="A4108" s="20" t="s">
        <v>2759</v>
      </c>
    </row>
    <row r="4109" spans="1:1" x14ac:dyDescent="0.2">
      <c r="A4109" s="20" t="s">
        <v>2828</v>
      </c>
    </row>
    <row r="4110" spans="1:1" x14ac:dyDescent="0.2">
      <c r="A4110" s="20" t="s">
        <v>2883</v>
      </c>
    </row>
    <row r="4111" spans="1:1" x14ac:dyDescent="0.2">
      <c r="A4111" s="20" t="s">
        <v>2940</v>
      </c>
    </row>
    <row r="4112" spans="1:1" x14ac:dyDescent="0.2">
      <c r="A4112" s="20" t="s">
        <v>2997</v>
      </c>
    </row>
    <row r="4113" spans="1:1" x14ac:dyDescent="0.2">
      <c r="A4113" s="20" t="s">
        <v>1859</v>
      </c>
    </row>
    <row r="4114" spans="1:1" x14ac:dyDescent="0.2">
      <c r="A4114" s="20" t="s">
        <v>328</v>
      </c>
    </row>
    <row r="4115" spans="1:1" x14ac:dyDescent="0.2">
      <c r="A4115" s="20" t="s">
        <v>511</v>
      </c>
    </row>
    <row r="4116" spans="1:1" x14ac:dyDescent="0.2">
      <c r="A4116" s="20" t="s">
        <v>2115</v>
      </c>
    </row>
    <row r="4117" spans="1:1" x14ac:dyDescent="0.2">
      <c r="A4117" s="20" t="s">
        <v>2304</v>
      </c>
    </row>
    <row r="4118" spans="1:1" x14ac:dyDescent="0.2">
      <c r="A4118" s="20" t="s">
        <v>1867</v>
      </c>
    </row>
    <row r="4119" spans="1:1" x14ac:dyDescent="0.2">
      <c r="A4119" s="20" t="s">
        <v>332</v>
      </c>
    </row>
    <row r="4120" spans="1:1" x14ac:dyDescent="0.2">
      <c r="A4120" s="20" t="s">
        <v>515</v>
      </c>
    </row>
    <row r="4121" spans="1:1" x14ac:dyDescent="0.2">
      <c r="A4121" s="20" t="s">
        <v>2119</v>
      </c>
    </row>
    <row r="4122" spans="1:1" x14ac:dyDescent="0.2">
      <c r="A4122" s="20" t="s">
        <v>2308</v>
      </c>
    </row>
    <row r="4123" spans="1:1" x14ac:dyDescent="0.2">
      <c r="A4123" s="20" t="s">
        <v>1857</v>
      </c>
    </row>
    <row r="4124" spans="1:1" x14ac:dyDescent="0.2">
      <c r="A4124" s="20" t="s">
        <v>327</v>
      </c>
    </row>
    <row r="4125" spans="1:1" x14ac:dyDescent="0.2">
      <c r="A4125" s="20" t="s">
        <v>510</v>
      </c>
    </row>
    <row r="4126" spans="1:1" x14ac:dyDescent="0.2">
      <c r="A4126" s="20" t="s">
        <v>2114</v>
      </c>
    </row>
    <row r="4127" spans="1:1" x14ac:dyDescent="0.2">
      <c r="A4127" s="20" t="s">
        <v>2303</v>
      </c>
    </row>
    <row r="4128" spans="1:1" x14ac:dyDescent="0.2">
      <c r="A4128" s="20" t="s">
        <v>1865</v>
      </c>
    </row>
    <row r="4129" spans="1:1" x14ac:dyDescent="0.2">
      <c r="A4129" s="20" t="s">
        <v>331</v>
      </c>
    </row>
    <row r="4130" spans="1:1" x14ac:dyDescent="0.2">
      <c r="A4130" s="20" t="s">
        <v>514</v>
      </c>
    </row>
    <row r="4131" spans="1:1" x14ac:dyDescent="0.2">
      <c r="A4131" s="20" t="s">
        <v>2118</v>
      </c>
    </row>
    <row r="4132" spans="1:1" x14ac:dyDescent="0.2">
      <c r="A4132" s="20" t="s">
        <v>2307</v>
      </c>
    </row>
    <row r="4133" spans="1:1" x14ac:dyDescent="0.2">
      <c r="A4133" s="20" t="s">
        <v>1863</v>
      </c>
    </row>
    <row r="4134" spans="1:1" x14ac:dyDescent="0.2">
      <c r="A4134" s="20" t="s">
        <v>330</v>
      </c>
    </row>
    <row r="4135" spans="1:1" x14ac:dyDescent="0.2">
      <c r="A4135" s="20" t="s">
        <v>513</v>
      </c>
    </row>
    <row r="4136" spans="1:1" x14ac:dyDescent="0.2">
      <c r="A4136" s="20" t="s">
        <v>2117</v>
      </c>
    </row>
    <row r="4137" spans="1:1" x14ac:dyDescent="0.2">
      <c r="A4137" s="20" t="s">
        <v>2306</v>
      </c>
    </row>
    <row r="4138" spans="1:1" x14ac:dyDescent="0.2">
      <c r="A4138" s="20" t="s">
        <v>2012</v>
      </c>
    </row>
    <row r="4139" spans="1:1" x14ac:dyDescent="0.2">
      <c r="A4139" s="20" t="s">
        <v>690</v>
      </c>
    </row>
    <row r="4140" spans="1:1" x14ac:dyDescent="0.2">
      <c r="A4140" s="20" t="s">
        <v>468</v>
      </c>
    </row>
    <row r="4141" spans="1:1" x14ac:dyDescent="0.2">
      <c r="A4141" s="20" t="s">
        <v>772</v>
      </c>
    </row>
    <row r="4142" spans="1:1" x14ac:dyDescent="0.2">
      <c r="A4142" s="20" t="s">
        <v>2261</v>
      </c>
    </row>
    <row r="4143" spans="1:1" x14ac:dyDescent="0.2">
      <c r="A4143" s="20" t="s">
        <v>2017</v>
      </c>
    </row>
    <row r="4144" spans="1:1" x14ac:dyDescent="0.2">
      <c r="A4144" s="20" t="s">
        <v>289</v>
      </c>
    </row>
    <row r="4145" spans="1:1" x14ac:dyDescent="0.2">
      <c r="A4145" s="20" t="s">
        <v>472</v>
      </c>
    </row>
    <row r="4146" spans="1:1" x14ac:dyDescent="0.2">
      <c r="A4146" s="20" t="s">
        <v>776</v>
      </c>
    </row>
    <row r="4147" spans="1:1" x14ac:dyDescent="0.2">
      <c r="A4147" s="20" t="s">
        <v>2265</v>
      </c>
    </row>
    <row r="4148" spans="1:1" x14ac:dyDescent="0.2">
      <c r="A4148" s="20" t="s">
        <v>2740</v>
      </c>
    </row>
    <row r="4149" spans="1:1" x14ac:dyDescent="0.2">
      <c r="A4149" s="20" t="s">
        <v>2815</v>
      </c>
    </row>
    <row r="4150" spans="1:1" x14ac:dyDescent="0.2">
      <c r="A4150" s="20" t="s">
        <v>2870</v>
      </c>
    </row>
    <row r="4151" spans="1:1" x14ac:dyDescent="0.2">
      <c r="A4151" s="20" t="s">
        <v>2927</v>
      </c>
    </row>
    <row r="4152" spans="1:1" x14ac:dyDescent="0.2">
      <c r="A4152" s="20" t="s">
        <v>2984</v>
      </c>
    </row>
    <row r="4153" spans="1:1" x14ac:dyDescent="0.2">
      <c r="A4153" s="20" t="s">
        <v>2741</v>
      </c>
    </row>
    <row r="4154" spans="1:1" x14ac:dyDescent="0.2">
      <c r="A4154" s="20" t="s">
        <v>2816</v>
      </c>
    </row>
    <row r="4155" spans="1:1" x14ac:dyDescent="0.2">
      <c r="A4155" s="20" t="s">
        <v>2871</v>
      </c>
    </row>
    <row r="4156" spans="1:1" x14ac:dyDescent="0.2">
      <c r="A4156" s="20" t="s">
        <v>2928</v>
      </c>
    </row>
    <row r="4157" spans="1:1" x14ac:dyDescent="0.2">
      <c r="A4157" s="20" t="s">
        <v>2985</v>
      </c>
    </row>
    <row r="4158" spans="1:1" x14ac:dyDescent="0.2">
      <c r="A4158" s="20" t="s">
        <v>2011</v>
      </c>
    </row>
    <row r="4159" spans="1:1" x14ac:dyDescent="0.2">
      <c r="A4159" s="20" t="s">
        <v>689</v>
      </c>
    </row>
    <row r="4160" spans="1:1" x14ac:dyDescent="0.2">
      <c r="A4160" s="20" t="s">
        <v>467</v>
      </c>
    </row>
    <row r="4161" spans="1:1" x14ac:dyDescent="0.2">
      <c r="A4161" s="20" t="s">
        <v>771</v>
      </c>
    </row>
    <row r="4162" spans="1:1" x14ac:dyDescent="0.2">
      <c r="A4162" s="20" t="s">
        <v>2260</v>
      </c>
    </row>
    <row r="4163" spans="1:1" x14ac:dyDescent="0.2">
      <c r="A4163" s="20" t="s">
        <v>2016</v>
      </c>
    </row>
    <row r="4164" spans="1:1" x14ac:dyDescent="0.2">
      <c r="A4164" s="20" t="s">
        <v>288</v>
      </c>
    </row>
    <row r="4165" spans="1:1" x14ac:dyDescent="0.2">
      <c r="A4165" s="20" t="s">
        <v>471</v>
      </c>
    </row>
    <row r="4166" spans="1:1" x14ac:dyDescent="0.2">
      <c r="A4166" s="20" t="s">
        <v>775</v>
      </c>
    </row>
    <row r="4167" spans="1:1" x14ac:dyDescent="0.2">
      <c r="A4167" s="20" t="s">
        <v>2264</v>
      </c>
    </row>
    <row r="4168" spans="1:1" x14ac:dyDescent="0.2">
      <c r="A4168" s="20" t="s">
        <v>2009</v>
      </c>
    </row>
    <row r="4169" spans="1:1" x14ac:dyDescent="0.2">
      <c r="A4169" s="20" t="s">
        <v>688</v>
      </c>
    </row>
    <row r="4170" spans="1:1" x14ac:dyDescent="0.2">
      <c r="A4170" s="20" t="s">
        <v>466</v>
      </c>
    </row>
    <row r="4171" spans="1:1" x14ac:dyDescent="0.2">
      <c r="A4171" s="20" t="s">
        <v>770</v>
      </c>
    </row>
    <row r="4172" spans="1:1" x14ac:dyDescent="0.2">
      <c r="A4172" s="20" t="s">
        <v>2259</v>
      </c>
    </row>
    <row r="4173" spans="1:1" x14ac:dyDescent="0.2">
      <c r="A4173" s="20" t="s">
        <v>2014</v>
      </c>
    </row>
    <row r="4174" spans="1:1" x14ac:dyDescent="0.2">
      <c r="A4174" s="20" t="s">
        <v>692</v>
      </c>
    </row>
    <row r="4175" spans="1:1" x14ac:dyDescent="0.2">
      <c r="A4175" s="20" t="s">
        <v>470</v>
      </c>
    </row>
    <row r="4176" spans="1:1" x14ac:dyDescent="0.2">
      <c r="A4176" s="20" t="s">
        <v>774</v>
      </c>
    </row>
    <row r="4177" spans="1:1" x14ac:dyDescent="0.2">
      <c r="A4177" s="20" t="s">
        <v>2263</v>
      </c>
    </row>
    <row r="4178" spans="1:1" x14ac:dyDescent="0.2">
      <c r="A4178" s="20" t="s">
        <v>2013</v>
      </c>
    </row>
    <row r="4179" spans="1:1" x14ac:dyDescent="0.2">
      <c r="A4179" s="20" t="s">
        <v>691</v>
      </c>
    </row>
    <row r="4180" spans="1:1" x14ac:dyDescent="0.2">
      <c r="A4180" s="20" t="s">
        <v>469</v>
      </c>
    </row>
    <row r="4181" spans="1:1" x14ac:dyDescent="0.2">
      <c r="A4181" s="20" t="s">
        <v>773</v>
      </c>
    </row>
    <row r="4182" spans="1:1" x14ac:dyDescent="0.2">
      <c r="A4182" s="20" t="s">
        <v>2262</v>
      </c>
    </row>
    <row r="4183" spans="1:1" x14ac:dyDescent="0.2">
      <c r="A4183" s="20" t="s">
        <v>1986</v>
      </c>
    </row>
    <row r="4184" spans="1:1" x14ac:dyDescent="0.2">
      <c r="A4184" s="20" t="s">
        <v>675</v>
      </c>
    </row>
    <row r="4185" spans="1:1" x14ac:dyDescent="0.2">
      <c r="A4185" s="20" t="s">
        <v>454</v>
      </c>
    </row>
    <row r="4186" spans="1:1" x14ac:dyDescent="0.2">
      <c r="A4186" s="20" t="s">
        <v>758</v>
      </c>
    </row>
    <row r="4187" spans="1:1" x14ac:dyDescent="0.2">
      <c r="A4187" s="20" t="s">
        <v>2247</v>
      </c>
    </row>
    <row r="4188" spans="1:1" x14ac:dyDescent="0.2">
      <c r="A4188" s="20" t="s">
        <v>1994</v>
      </c>
    </row>
    <row r="4189" spans="1:1" x14ac:dyDescent="0.2">
      <c r="A4189" s="20" t="s">
        <v>679</v>
      </c>
    </row>
    <row r="4190" spans="1:1" x14ac:dyDescent="0.2">
      <c r="A4190" s="20" t="s">
        <v>458</v>
      </c>
    </row>
    <row r="4191" spans="1:1" x14ac:dyDescent="0.2">
      <c r="A4191" s="20" t="s">
        <v>762</v>
      </c>
    </row>
    <row r="4192" spans="1:1" x14ac:dyDescent="0.2">
      <c r="A4192" s="20" t="s">
        <v>2251</v>
      </c>
    </row>
    <row r="4193" spans="1:1" x14ac:dyDescent="0.2">
      <c r="A4193" s="20" t="s">
        <v>2732</v>
      </c>
    </row>
    <row r="4194" spans="1:1" x14ac:dyDescent="0.2">
      <c r="A4194" s="20" t="s">
        <v>2811</v>
      </c>
    </row>
    <row r="4195" spans="1:1" x14ac:dyDescent="0.2">
      <c r="A4195" s="20" t="s">
        <v>2866</v>
      </c>
    </row>
    <row r="4196" spans="1:1" x14ac:dyDescent="0.2">
      <c r="A4196" s="20" t="s">
        <v>2923</v>
      </c>
    </row>
    <row r="4197" spans="1:1" x14ac:dyDescent="0.2">
      <c r="A4197" s="20" t="s">
        <v>2980</v>
      </c>
    </row>
    <row r="4198" spans="1:1" x14ac:dyDescent="0.2">
      <c r="A4198" s="20" t="s">
        <v>2734</v>
      </c>
    </row>
    <row r="4199" spans="1:1" x14ac:dyDescent="0.2">
      <c r="A4199" s="20" t="s">
        <v>2812</v>
      </c>
    </row>
    <row r="4200" spans="1:1" x14ac:dyDescent="0.2">
      <c r="A4200" s="20" t="s">
        <v>2867</v>
      </c>
    </row>
    <row r="4201" spans="1:1" x14ac:dyDescent="0.2">
      <c r="A4201" s="20" t="s">
        <v>2924</v>
      </c>
    </row>
    <row r="4202" spans="1:1" x14ac:dyDescent="0.2">
      <c r="A4202" s="20" t="s">
        <v>2981</v>
      </c>
    </row>
    <row r="4203" spans="1:1" x14ac:dyDescent="0.2">
      <c r="A4203" s="20" t="s">
        <v>1984</v>
      </c>
    </row>
    <row r="4204" spans="1:1" x14ac:dyDescent="0.2">
      <c r="A4204" s="20" t="s">
        <v>674</v>
      </c>
    </row>
    <row r="4205" spans="1:1" x14ac:dyDescent="0.2">
      <c r="A4205" s="20" t="s">
        <v>453</v>
      </c>
    </row>
    <row r="4206" spans="1:1" x14ac:dyDescent="0.2">
      <c r="A4206" s="20" t="s">
        <v>757</v>
      </c>
    </row>
    <row r="4207" spans="1:1" x14ac:dyDescent="0.2">
      <c r="A4207" s="20" t="s">
        <v>2246</v>
      </c>
    </row>
    <row r="4208" spans="1:1" x14ac:dyDescent="0.2">
      <c r="A4208" s="20" t="s">
        <v>1992</v>
      </c>
    </row>
    <row r="4209" spans="1:1" x14ac:dyDescent="0.2">
      <c r="A4209" s="20" t="s">
        <v>678</v>
      </c>
    </row>
    <row r="4210" spans="1:1" x14ac:dyDescent="0.2">
      <c r="A4210" s="20" t="s">
        <v>457</v>
      </c>
    </row>
    <row r="4211" spans="1:1" x14ac:dyDescent="0.2">
      <c r="A4211" s="20" t="s">
        <v>761</v>
      </c>
    </row>
    <row r="4212" spans="1:1" x14ac:dyDescent="0.2">
      <c r="A4212" s="20" t="s">
        <v>2250</v>
      </c>
    </row>
    <row r="4213" spans="1:1" x14ac:dyDescent="0.2">
      <c r="A4213" s="20" t="s">
        <v>2499</v>
      </c>
    </row>
    <row r="4214" spans="1:1" x14ac:dyDescent="0.2">
      <c r="A4214" s="20" t="s">
        <v>2546</v>
      </c>
    </row>
    <row r="4215" spans="1:1" x14ac:dyDescent="0.2">
      <c r="A4215" s="20" t="s">
        <v>710</v>
      </c>
    </row>
    <row r="4216" spans="1:1" x14ac:dyDescent="0.2">
      <c r="A4216" s="20" t="s">
        <v>2328</v>
      </c>
    </row>
    <row r="4217" spans="1:1" x14ac:dyDescent="0.2">
      <c r="A4217" s="20" t="s">
        <v>979</v>
      </c>
    </row>
    <row r="4218" spans="1:1" x14ac:dyDescent="0.2">
      <c r="A4218" s="20" t="s">
        <v>1990</v>
      </c>
    </row>
    <row r="4219" spans="1:1" x14ac:dyDescent="0.2">
      <c r="A4219" s="20" t="s">
        <v>677</v>
      </c>
    </row>
    <row r="4220" spans="1:1" x14ac:dyDescent="0.2">
      <c r="A4220" s="20" t="s">
        <v>456</v>
      </c>
    </row>
    <row r="4221" spans="1:1" x14ac:dyDescent="0.2">
      <c r="A4221" s="20" t="s">
        <v>760</v>
      </c>
    </row>
    <row r="4222" spans="1:1" x14ac:dyDescent="0.2">
      <c r="A4222" s="20" t="s">
        <v>2249</v>
      </c>
    </row>
    <row r="4223" spans="1:1" x14ac:dyDescent="0.2">
      <c r="A4223" s="20" t="s">
        <v>1810</v>
      </c>
    </row>
    <row r="4224" spans="1:1" x14ac:dyDescent="0.2">
      <c r="A4224" s="20" t="s">
        <v>298</v>
      </c>
    </row>
    <row r="4225" spans="1:1" x14ac:dyDescent="0.2">
      <c r="A4225" s="20" t="s">
        <v>481</v>
      </c>
    </row>
    <row r="4226" spans="1:1" x14ac:dyDescent="0.2">
      <c r="A4226" s="20" t="s">
        <v>785</v>
      </c>
    </row>
    <row r="4227" spans="1:1" x14ac:dyDescent="0.2">
      <c r="A4227" s="20" t="s">
        <v>2274</v>
      </c>
    </row>
    <row r="4228" spans="1:1" x14ac:dyDescent="0.2">
      <c r="A4228" s="20" t="s">
        <v>1887</v>
      </c>
    </row>
    <row r="4229" spans="1:1" x14ac:dyDescent="0.2">
      <c r="A4229" s="20" t="s">
        <v>342</v>
      </c>
    </row>
    <row r="4230" spans="1:1" x14ac:dyDescent="0.2">
      <c r="A4230" s="20" t="s">
        <v>525</v>
      </c>
    </row>
    <row r="4231" spans="1:1" x14ac:dyDescent="0.2">
      <c r="A4231" s="20" t="s">
        <v>2129</v>
      </c>
    </row>
    <row r="4232" spans="1:1" x14ac:dyDescent="0.2">
      <c r="A4232" s="20" t="s">
        <v>1194</v>
      </c>
    </row>
    <row r="4233" spans="1:1" x14ac:dyDescent="0.2">
      <c r="A4233" s="20" t="s">
        <v>1893</v>
      </c>
    </row>
    <row r="4234" spans="1:1" x14ac:dyDescent="0.2">
      <c r="A4234" s="20" t="s">
        <v>345</v>
      </c>
    </row>
    <row r="4235" spans="1:1" x14ac:dyDescent="0.2">
      <c r="A4235" s="20" t="s">
        <v>528</v>
      </c>
    </row>
    <row r="4236" spans="1:1" x14ac:dyDescent="0.2">
      <c r="A4236" s="20" t="s">
        <v>2132</v>
      </c>
    </row>
    <row r="4237" spans="1:1" x14ac:dyDescent="0.2">
      <c r="A4237" s="20" t="s">
        <v>1197</v>
      </c>
    </row>
    <row r="4238" spans="1:1" x14ac:dyDescent="0.2">
      <c r="A4238" s="20" t="s">
        <v>553</v>
      </c>
    </row>
    <row r="4239" spans="1:1" x14ac:dyDescent="0.2">
      <c r="A4239" s="20" t="s">
        <v>349</v>
      </c>
    </row>
    <row r="4240" spans="1:1" x14ac:dyDescent="0.2">
      <c r="A4240" s="20" t="s">
        <v>532</v>
      </c>
    </row>
    <row r="4241" spans="1:1" x14ac:dyDescent="0.2">
      <c r="A4241" s="20" t="s">
        <v>2136</v>
      </c>
    </row>
    <row r="4242" spans="1:1" x14ac:dyDescent="0.2">
      <c r="A4242" s="20" t="s">
        <v>1201</v>
      </c>
    </row>
    <row r="4243" spans="1:1" x14ac:dyDescent="0.2">
      <c r="A4243" s="20" t="s">
        <v>2765</v>
      </c>
    </row>
    <row r="4244" spans="1:1" x14ac:dyDescent="0.2">
      <c r="A4244" s="20" t="s">
        <v>2831</v>
      </c>
    </row>
    <row r="4245" spans="1:1" x14ac:dyDescent="0.2">
      <c r="A4245" s="20" t="s">
        <v>2886</v>
      </c>
    </row>
    <row r="4246" spans="1:1" x14ac:dyDescent="0.2">
      <c r="A4246" s="20" t="s">
        <v>2943</v>
      </c>
    </row>
    <row r="4247" spans="1:1" x14ac:dyDescent="0.2">
      <c r="A4247" s="20" t="s">
        <v>3000</v>
      </c>
    </row>
    <row r="4248" spans="1:1" x14ac:dyDescent="0.2">
      <c r="A4248" s="20" t="s">
        <v>2767</v>
      </c>
    </row>
    <row r="4249" spans="1:1" x14ac:dyDescent="0.2">
      <c r="A4249" s="20" t="s">
        <v>2832</v>
      </c>
    </row>
    <row r="4250" spans="1:1" x14ac:dyDescent="0.2">
      <c r="A4250" s="20" t="s">
        <v>2887</v>
      </c>
    </row>
    <row r="4251" spans="1:1" x14ac:dyDescent="0.2">
      <c r="A4251" s="20" t="s">
        <v>2944</v>
      </c>
    </row>
    <row r="4252" spans="1:1" x14ac:dyDescent="0.2">
      <c r="A4252" s="20" t="s">
        <v>3001</v>
      </c>
    </row>
    <row r="4253" spans="1:1" x14ac:dyDescent="0.2">
      <c r="A4253" s="20" t="s">
        <v>1891</v>
      </c>
    </row>
    <row r="4254" spans="1:1" x14ac:dyDescent="0.2">
      <c r="A4254" s="20" t="s">
        <v>344</v>
      </c>
    </row>
    <row r="4255" spans="1:1" x14ac:dyDescent="0.2">
      <c r="A4255" s="20" t="s">
        <v>527</v>
      </c>
    </row>
    <row r="4256" spans="1:1" x14ac:dyDescent="0.2">
      <c r="A4256" s="20" t="s">
        <v>2131</v>
      </c>
    </row>
    <row r="4257" spans="1:1" x14ac:dyDescent="0.2">
      <c r="A4257" s="20" t="s">
        <v>1196</v>
      </c>
    </row>
    <row r="4258" spans="1:1" x14ac:dyDescent="0.2">
      <c r="A4258" s="20" t="s">
        <v>1899</v>
      </c>
    </row>
    <row r="4259" spans="1:1" x14ac:dyDescent="0.2">
      <c r="A4259" s="20" t="s">
        <v>348</v>
      </c>
    </row>
    <row r="4260" spans="1:1" x14ac:dyDescent="0.2">
      <c r="A4260" s="20" t="s">
        <v>531</v>
      </c>
    </row>
    <row r="4261" spans="1:1" x14ac:dyDescent="0.2">
      <c r="A4261" s="20" t="s">
        <v>2135</v>
      </c>
    </row>
    <row r="4262" spans="1:1" x14ac:dyDescent="0.2">
      <c r="A4262" s="20" t="s">
        <v>1200</v>
      </c>
    </row>
    <row r="4263" spans="1:1" x14ac:dyDescent="0.2">
      <c r="A4263" s="20" t="s">
        <v>1889</v>
      </c>
    </row>
    <row r="4264" spans="1:1" x14ac:dyDescent="0.2">
      <c r="A4264" s="20" t="s">
        <v>343</v>
      </c>
    </row>
    <row r="4265" spans="1:1" x14ac:dyDescent="0.2">
      <c r="A4265" s="20" t="s">
        <v>526</v>
      </c>
    </row>
    <row r="4266" spans="1:1" x14ac:dyDescent="0.2">
      <c r="A4266" s="20" t="s">
        <v>2130</v>
      </c>
    </row>
    <row r="4267" spans="1:1" x14ac:dyDescent="0.2">
      <c r="A4267" s="20" t="s">
        <v>1195</v>
      </c>
    </row>
    <row r="4268" spans="1:1" x14ac:dyDescent="0.2">
      <c r="A4268" s="20" t="s">
        <v>1897</v>
      </c>
    </row>
    <row r="4269" spans="1:1" x14ac:dyDescent="0.2">
      <c r="A4269" s="20" t="s">
        <v>347</v>
      </c>
    </row>
    <row r="4270" spans="1:1" x14ac:dyDescent="0.2">
      <c r="A4270" s="20" t="s">
        <v>530</v>
      </c>
    </row>
    <row r="4271" spans="1:1" x14ac:dyDescent="0.2">
      <c r="A4271" s="20" t="s">
        <v>2134</v>
      </c>
    </row>
    <row r="4272" spans="1:1" x14ac:dyDescent="0.2">
      <c r="A4272" s="20" t="s">
        <v>1199</v>
      </c>
    </row>
    <row r="4273" spans="1:1" x14ac:dyDescent="0.2">
      <c r="A4273" s="20" t="s">
        <v>1895</v>
      </c>
    </row>
    <row r="4274" spans="1:1" x14ac:dyDescent="0.2">
      <c r="A4274" s="20" t="s">
        <v>346</v>
      </c>
    </row>
    <row r="4275" spans="1:1" x14ac:dyDescent="0.2">
      <c r="A4275" s="20" t="s">
        <v>529</v>
      </c>
    </row>
    <row r="4276" spans="1:1" x14ac:dyDescent="0.2">
      <c r="A4276" s="20" t="s">
        <v>2133</v>
      </c>
    </row>
    <row r="4277" spans="1:1" x14ac:dyDescent="0.2">
      <c r="A4277" s="20" t="s">
        <v>1198</v>
      </c>
    </row>
    <row r="4278" spans="1:1" x14ac:dyDescent="0.2">
      <c r="A4278" s="20" t="s">
        <v>1814</v>
      </c>
    </row>
    <row r="4279" spans="1:1" x14ac:dyDescent="0.2">
      <c r="A4279" s="20" t="s">
        <v>301</v>
      </c>
    </row>
    <row r="4280" spans="1:1" x14ac:dyDescent="0.2">
      <c r="A4280" s="20" t="s">
        <v>484</v>
      </c>
    </row>
    <row r="4281" spans="1:1" x14ac:dyDescent="0.2">
      <c r="A4281" s="20" t="s">
        <v>788</v>
      </c>
    </row>
    <row r="4282" spans="1:1" x14ac:dyDescent="0.2">
      <c r="A4282" s="20" t="s">
        <v>2277</v>
      </c>
    </row>
    <row r="4283" spans="1:1" x14ac:dyDescent="0.2">
      <c r="A4283" s="20" t="s">
        <v>1819</v>
      </c>
    </row>
    <row r="4284" spans="1:1" x14ac:dyDescent="0.2">
      <c r="A4284" s="20" t="s">
        <v>305</v>
      </c>
    </row>
    <row r="4285" spans="1:1" x14ac:dyDescent="0.2">
      <c r="A4285" s="20" t="s">
        <v>488</v>
      </c>
    </row>
    <row r="4286" spans="1:1" x14ac:dyDescent="0.2">
      <c r="A4286" s="20" t="s">
        <v>792</v>
      </c>
    </row>
    <row r="4287" spans="1:1" x14ac:dyDescent="0.2">
      <c r="A4287" s="20" t="s">
        <v>2281</v>
      </c>
    </row>
    <row r="4288" spans="1:1" x14ac:dyDescent="0.2">
      <c r="A4288" s="20" t="s">
        <v>2745</v>
      </c>
    </row>
    <row r="4289" spans="1:1" x14ac:dyDescent="0.2">
      <c r="A4289" s="20" t="s">
        <v>2819</v>
      </c>
    </row>
    <row r="4290" spans="1:1" x14ac:dyDescent="0.2">
      <c r="A4290" s="20" t="s">
        <v>2874</v>
      </c>
    </row>
    <row r="4291" spans="1:1" x14ac:dyDescent="0.2">
      <c r="A4291" s="20" t="s">
        <v>2931</v>
      </c>
    </row>
    <row r="4292" spans="1:1" x14ac:dyDescent="0.2">
      <c r="A4292" s="20" t="s">
        <v>2988</v>
      </c>
    </row>
    <row r="4293" spans="1:1" x14ac:dyDescent="0.2">
      <c r="A4293" s="20" t="s">
        <v>2746</v>
      </c>
    </row>
    <row r="4294" spans="1:1" x14ac:dyDescent="0.2">
      <c r="A4294" s="20" t="s">
        <v>2820</v>
      </c>
    </row>
    <row r="4295" spans="1:1" x14ac:dyDescent="0.2">
      <c r="A4295" s="20" t="s">
        <v>2875</v>
      </c>
    </row>
    <row r="4296" spans="1:1" x14ac:dyDescent="0.2">
      <c r="A4296" s="20" t="s">
        <v>2932</v>
      </c>
    </row>
    <row r="4297" spans="1:1" x14ac:dyDescent="0.2">
      <c r="A4297" s="20" t="s">
        <v>2989</v>
      </c>
    </row>
    <row r="4298" spans="1:1" x14ac:dyDescent="0.2">
      <c r="A4298" s="20" t="s">
        <v>1813</v>
      </c>
    </row>
    <row r="4299" spans="1:1" x14ac:dyDescent="0.2">
      <c r="A4299" s="20" t="s">
        <v>300</v>
      </c>
    </row>
    <row r="4300" spans="1:1" x14ac:dyDescent="0.2">
      <c r="A4300" s="20" t="s">
        <v>483</v>
      </c>
    </row>
    <row r="4301" spans="1:1" x14ac:dyDescent="0.2">
      <c r="A4301" s="20" t="s">
        <v>787</v>
      </c>
    </row>
    <row r="4302" spans="1:1" x14ac:dyDescent="0.2">
      <c r="A4302" s="20" t="s">
        <v>2276</v>
      </c>
    </row>
    <row r="4303" spans="1:1" x14ac:dyDescent="0.2">
      <c r="A4303" s="20" t="s">
        <v>1818</v>
      </c>
    </row>
    <row r="4304" spans="1:1" x14ac:dyDescent="0.2">
      <c r="A4304" s="20" t="s">
        <v>304</v>
      </c>
    </row>
    <row r="4305" spans="1:1" x14ac:dyDescent="0.2">
      <c r="A4305" s="20" t="s">
        <v>487</v>
      </c>
    </row>
    <row r="4306" spans="1:1" x14ac:dyDescent="0.2">
      <c r="A4306" s="20" t="s">
        <v>791</v>
      </c>
    </row>
    <row r="4307" spans="1:1" x14ac:dyDescent="0.2">
      <c r="A4307" s="20" t="s">
        <v>2280</v>
      </c>
    </row>
    <row r="4308" spans="1:1" x14ac:dyDescent="0.2">
      <c r="A4308" s="20" t="s">
        <v>1811</v>
      </c>
    </row>
    <row r="4309" spans="1:1" x14ac:dyDescent="0.2">
      <c r="A4309" s="20" t="s">
        <v>299</v>
      </c>
    </row>
    <row r="4310" spans="1:1" x14ac:dyDescent="0.2">
      <c r="A4310" s="20" t="s">
        <v>482</v>
      </c>
    </row>
    <row r="4311" spans="1:1" x14ac:dyDescent="0.2">
      <c r="A4311" s="20" t="s">
        <v>786</v>
      </c>
    </row>
    <row r="4312" spans="1:1" x14ac:dyDescent="0.2">
      <c r="A4312" s="20" t="s">
        <v>2275</v>
      </c>
    </row>
    <row r="4313" spans="1:1" x14ac:dyDescent="0.2">
      <c r="A4313" s="20" t="s">
        <v>1816</v>
      </c>
    </row>
    <row r="4314" spans="1:1" x14ac:dyDescent="0.2">
      <c r="A4314" s="20" t="s">
        <v>303</v>
      </c>
    </row>
    <row r="4315" spans="1:1" x14ac:dyDescent="0.2">
      <c r="A4315" s="20" t="s">
        <v>486</v>
      </c>
    </row>
    <row r="4316" spans="1:1" x14ac:dyDescent="0.2">
      <c r="A4316" s="20" t="s">
        <v>790</v>
      </c>
    </row>
    <row r="4317" spans="1:1" x14ac:dyDescent="0.2">
      <c r="A4317" s="20" t="s">
        <v>2279</v>
      </c>
    </row>
    <row r="4318" spans="1:1" x14ac:dyDescent="0.2">
      <c r="A4318" s="20" t="s">
        <v>1815</v>
      </c>
    </row>
    <row r="4319" spans="1:1" x14ac:dyDescent="0.2">
      <c r="A4319" s="20" t="s">
        <v>302</v>
      </c>
    </row>
    <row r="4320" spans="1:1" x14ac:dyDescent="0.2">
      <c r="A4320" s="20" t="s">
        <v>485</v>
      </c>
    </row>
    <row r="4321" spans="1:1" x14ac:dyDescent="0.2">
      <c r="A4321" s="20" t="s">
        <v>789</v>
      </c>
    </row>
    <row r="4322" spans="1:1" x14ac:dyDescent="0.2">
      <c r="A4322" s="20" t="s">
        <v>2278</v>
      </c>
    </row>
    <row r="4323" spans="1:1" x14ac:dyDescent="0.2">
      <c r="A4323" s="20" t="s">
        <v>2018</v>
      </c>
    </row>
    <row r="4324" spans="1:1" x14ac:dyDescent="0.2">
      <c r="A4324" s="20" t="s">
        <v>290</v>
      </c>
    </row>
    <row r="4325" spans="1:1" x14ac:dyDescent="0.2">
      <c r="A4325" s="20" t="s">
        <v>473</v>
      </c>
    </row>
    <row r="4326" spans="1:1" x14ac:dyDescent="0.2">
      <c r="A4326" s="20" t="s">
        <v>777</v>
      </c>
    </row>
    <row r="4327" spans="1:1" x14ac:dyDescent="0.2">
      <c r="A4327" s="20" t="s">
        <v>2266</v>
      </c>
    </row>
    <row r="4328" spans="1:1" x14ac:dyDescent="0.2">
      <c r="A4328" s="20" t="s">
        <v>1871</v>
      </c>
    </row>
    <row r="4329" spans="1:1" x14ac:dyDescent="0.2">
      <c r="A4329" s="20" t="s">
        <v>334</v>
      </c>
    </row>
    <row r="4330" spans="1:1" x14ac:dyDescent="0.2">
      <c r="A4330" s="20" t="s">
        <v>517</v>
      </c>
    </row>
    <row r="4331" spans="1:1" x14ac:dyDescent="0.2">
      <c r="A4331" s="20" t="s">
        <v>2121</v>
      </c>
    </row>
    <row r="4332" spans="1:1" x14ac:dyDescent="0.2">
      <c r="A4332" s="20" t="s">
        <v>2310</v>
      </c>
    </row>
    <row r="4333" spans="1:1" x14ac:dyDescent="0.2">
      <c r="A4333" s="20" t="s">
        <v>1877</v>
      </c>
    </row>
    <row r="4334" spans="1:1" x14ac:dyDescent="0.2">
      <c r="A4334" s="20" t="s">
        <v>337</v>
      </c>
    </row>
    <row r="4335" spans="1:1" x14ac:dyDescent="0.2">
      <c r="A4335" s="20" t="s">
        <v>520</v>
      </c>
    </row>
    <row r="4336" spans="1:1" x14ac:dyDescent="0.2">
      <c r="A4336" s="20" t="s">
        <v>2124</v>
      </c>
    </row>
    <row r="4337" spans="1:1" x14ac:dyDescent="0.2">
      <c r="A4337" s="20" t="s">
        <v>2313</v>
      </c>
    </row>
    <row r="4338" spans="1:1" x14ac:dyDescent="0.2">
      <c r="A4338" s="20" t="s">
        <v>1885</v>
      </c>
    </row>
    <row r="4339" spans="1:1" x14ac:dyDescent="0.2">
      <c r="A4339" s="20" t="s">
        <v>341</v>
      </c>
    </row>
    <row r="4340" spans="1:1" x14ac:dyDescent="0.2">
      <c r="A4340" s="20" t="s">
        <v>524</v>
      </c>
    </row>
    <row r="4341" spans="1:1" x14ac:dyDescent="0.2">
      <c r="A4341" s="20" t="s">
        <v>2128</v>
      </c>
    </row>
    <row r="4342" spans="1:1" x14ac:dyDescent="0.2">
      <c r="A4342" s="20" t="s">
        <v>1193</v>
      </c>
    </row>
    <row r="4343" spans="1:1" x14ac:dyDescent="0.2">
      <c r="A4343" s="20" t="s">
        <v>2761</v>
      </c>
    </row>
    <row r="4344" spans="1:1" x14ac:dyDescent="0.2">
      <c r="A4344" s="20" t="s">
        <v>2829</v>
      </c>
    </row>
    <row r="4345" spans="1:1" x14ac:dyDescent="0.2">
      <c r="A4345" s="20" t="s">
        <v>2884</v>
      </c>
    </row>
    <row r="4346" spans="1:1" x14ac:dyDescent="0.2">
      <c r="A4346" s="20" t="s">
        <v>2941</v>
      </c>
    </row>
    <row r="4347" spans="1:1" x14ac:dyDescent="0.2">
      <c r="A4347" s="20" t="s">
        <v>2998</v>
      </c>
    </row>
    <row r="4348" spans="1:1" x14ac:dyDescent="0.2">
      <c r="A4348" s="20" t="s">
        <v>2763</v>
      </c>
    </row>
    <row r="4349" spans="1:1" x14ac:dyDescent="0.2">
      <c r="A4349" s="20" t="s">
        <v>2830</v>
      </c>
    </row>
    <row r="4350" spans="1:1" x14ac:dyDescent="0.2">
      <c r="A4350" s="20" t="s">
        <v>2885</v>
      </c>
    </row>
    <row r="4351" spans="1:1" x14ac:dyDescent="0.2">
      <c r="A4351" s="20" t="s">
        <v>2942</v>
      </c>
    </row>
    <row r="4352" spans="1:1" x14ac:dyDescent="0.2">
      <c r="A4352" s="20" t="s">
        <v>2999</v>
      </c>
    </row>
    <row r="4353" spans="1:1" x14ac:dyDescent="0.2">
      <c r="A4353" s="20" t="s">
        <v>1875</v>
      </c>
    </row>
    <row r="4354" spans="1:1" x14ac:dyDescent="0.2">
      <c r="A4354" s="20" t="s">
        <v>336</v>
      </c>
    </row>
    <row r="4355" spans="1:1" x14ac:dyDescent="0.2">
      <c r="A4355" s="20" t="s">
        <v>519</v>
      </c>
    </row>
    <row r="4356" spans="1:1" x14ac:dyDescent="0.2">
      <c r="A4356" s="20" t="s">
        <v>2123</v>
      </c>
    </row>
    <row r="4357" spans="1:1" x14ac:dyDescent="0.2">
      <c r="A4357" s="20" t="s">
        <v>2312</v>
      </c>
    </row>
    <row r="4358" spans="1:1" x14ac:dyDescent="0.2">
      <c r="A4358" s="20" t="s">
        <v>1883</v>
      </c>
    </row>
    <row r="4359" spans="1:1" x14ac:dyDescent="0.2">
      <c r="A4359" s="20" t="s">
        <v>340</v>
      </c>
    </row>
    <row r="4360" spans="1:1" x14ac:dyDescent="0.2">
      <c r="A4360" s="20" t="s">
        <v>523</v>
      </c>
    </row>
    <row r="4361" spans="1:1" x14ac:dyDescent="0.2">
      <c r="A4361" s="20" t="s">
        <v>2127</v>
      </c>
    </row>
    <row r="4362" spans="1:1" x14ac:dyDescent="0.2">
      <c r="A4362" s="20" t="s">
        <v>1192</v>
      </c>
    </row>
    <row r="4363" spans="1:1" x14ac:dyDescent="0.2">
      <c r="A4363" s="20" t="s">
        <v>1873</v>
      </c>
    </row>
    <row r="4364" spans="1:1" x14ac:dyDescent="0.2">
      <c r="A4364" s="20" t="s">
        <v>335</v>
      </c>
    </row>
    <row r="4365" spans="1:1" x14ac:dyDescent="0.2">
      <c r="A4365" s="20" t="s">
        <v>518</v>
      </c>
    </row>
    <row r="4366" spans="1:1" x14ac:dyDescent="0.2">
      <c r="A4366" s="20" t="s">
        <v>2122</v>
      </c>
    </row>
    <row r="4367" spans="1:1" x14ac:dyDescent="0.2">
      <c r="A4367" s="20" t="s">
        <v>2311</v>
      </c>
    </row>
    <row r="4368" spans="1:1" x14ac:dyDescent="0.2">
      <c r="A4368" s="20" t="s">
        <v>1881</v>
      </c>
    </row>
    <row r="4369" spans="1:1" x14ac:dyDescent="0.2">
      <c r="A4369" s="20" t="s">
        <v>339</v>
      </c>
    </row>
    <row r="4370" spans="1:1" x14ac:dyDescent="0.2">
      <c r="A4370" s="20" t="s">
        <v>522</v>
      </c>
    </row>
    <row r="4371" spans="1:1" x14ac:dyDescent="0.2">
      <c r="A4371" s="20" t="s">
        <v>2126</v>
      </c>
    </row>
    <row r="4372" spans="1:1" x14ac:dyDescent="0.2">
      <c r="A4372" s="20" t="s">
        <v>2315</v>
      </c>
    </row>
    <row r="4373" spans="1:1" x14ac:dyDescent="0.2">
      <c r="A4373" s="20" t="s">
        <v>1879</v>
      </c>
    </row>
    <row r="4374" spans="1:1" x14ac:dyDescent="0.2">
      <c r="A4374" s="20" t="s">
        <v>338</v>
      </c>
    </row>
    <row r="4375" spans="1:1" x14ac:dyDescent="0.2">
      <c r="A4375" s="20" t="s">
        <v>521</v>
      </c>
    </row>
    <row r="4376" spans="1:1" x14ac:dyDescent="0.2">
      <c r="A4376" s="20" t="s">
        <v>2125</v>
      </c>
    </row>
    <row r="4377" spans="1:1" x14ac:dyDescent="0.2">
      <c r="A4377" s="20" t="s">
        <v>2314</v>
      </c>
    </row>
    <row r="4378" spans="1:1" x14ac:dyDescent="0.2">
      <c r="A4378" s="20" t="s">
        <v>2022</v>
      </c>
    </row>
    <row r="4379" spans="1:1" x14ac:dyDescent="0.2">
      <c r="A4379" s="20" t="s">
        <v>293</v>
      </c>
    </row>
    <row r="4380" spans="1:1" x14ac:dyDescent="0.2">
      <c r="A4380" s="20" t="s">
        <v>476</v>
      </c>
    </row>
    <row r="4381" spans="1:1" x14ac:dyDescent="0.2">
      <c r="A4381" s="20" t="s">
        <v>780</v>
      </c>
    </row>
    <row r="4382" spans="1:1" x14ac:dyDescent="0.2">
      <c r="A4382" s="20" t="s">
        <v>2269</v>
      </c>
    </row>
    <row r="4383" spans="1:1" x14ac:dyDescent="0.2">
      <c r="A4383" s="20" t="s">
        <v>1809</v>
      </c>
    </row>
    <row r="4384" spans="1:1" x14ac:dyDescent="0.2">
      <c r="A4384" s="20" t="s">
        <v>297</v>
      </c>
    </row>
    <row r="4385" spans="1:1" x14ac:dyDescent="0.2">
      <c r="A4385" s="20" t="s">
        <v>480</v>
      </c>
    </row>
    <row r="4386" spans="1:1" x14ac:dyDescent="0.2">
      <c r="A4386" s="20" t="s">
        <v>784</v>
      </c>
    </row>
    <row r="4387" spans="1:1" x14ac:dyDescent="0.2">
      <c r="A4387" s="20" t="s">
        <v>2273</v>
      </c>
    </row>
    <row r="4388" spans="1:1" x14ac:dyDescent="0.2">
      <c r="A4388" s="20" t="s">
        <v>2742</v>
      </c>
    </row>
    <row r="4389" spans="1:1" x14ac:dyDescent="0.2">
      <c r="A4389" s="20" t="s">
        <v>2817</v>
      </c>
    </row>
    <row r="4390" spans="1:1" x14ac:dyDescent="0.2">
      <c r="A4390" s="20" t="s">
        <v>2872</v>
      </c>
    </row>
    <row r="4391" spans="1:1" x14ac:dyDescent="0.2">
      <c r="A4391" s="20" t="s">
        <v>2929</v>
      </c>
    </row>
    <row r="4392" spans="1:1" x14ac:dyDescent="0.2">
      <c r="A4392" s="20" t="s">
        <v>2986</v>
      </c>
    </row>
    <row r="4393" spans="1:1" x14ac:dyDescent="0.2">
      <c r="A4393" s="20" t="s">
        <v>2744</v>
      </c>
    </row>
    <row r="4394" spans="1:1" x14ac:dyDescent="0.2">
      <c r="A4394" s="20" t="s">
        <v>2818</v>
      </c>
    </row>
    <row r="4395" spans="1:1" x14ac:dyDescent="0.2">
      <c r="A4395" s="20" t="s">
        <v>2873</v>
      </c>
    </row>
    <row r="4396" spans="1:1" x14ac:dyDescent="0.2">
      <c r="A4396" s="20" t="s">
        <v>2930</v>
      </c>
    </row>
    <row r="4397" spans="1:1" x14ac:dyDescent="0.2">
      <c r="A4397" s="20" t="s">
        <v>2987</v>
      </c>
    </row>
    <row r="4398" spans="1:1" x14ac:dyDescent="0.2">
      <c r="A4398" s="20" t="s">
        <v>2021</v>
      </c>
    </row>
    <row r="4399" spans="1:1" x14ac:dyDescent="0.2">
      <c r="A4399" s="20" t="s">
        <v>292</v>
      </c>
    </row>
    <row r="4400" spans="1:1" x14ac:dyDescent="0.2">
      <c r="A4400" s="20" t="s">
        <v>475</v>
      </c>
    </row>
    <row r="4401" spans="1:1" x14ac:dyDescent="0.2">
      <c r="A4401" s="20" t="s">
        <v>779</v>
      </c>
    </row>
    <row r="4402" spans="1:1" x14ac:dyDescent="0.2">
      <c r="A4402" s="20" t="s">
        <v>2268</v>
      </c>
    </row>
    <row r="4403" spans="1:1" x14ac:dyDescent="0.2">
      <c r="A4403" s="20" t="s">
        <v>1808</v>
      </c>
    </row>
    <row r="4404" spans="1:1" x14ac:dyDescent="0.2">
      <c r="A4404" s="20" t="s">
        <v>296</v>
      </c>
    </row>
    <row r="4405" spans="1:1" x14ac:dyDescent="0.2">
      <c r="A4405" s="20" t="s">
        <v>479</v>
      </c>
    </row>
    <row r="4406" spans="1:1" x14ac:dyDescent="0.2">
      <c r="A4406" s="20" t="s">
        <v>783</v>
      </c>
    </row>
    <row r="4407" spans="1:1" x14ac:dyDescent="0.2">
      <c r="A4407" s="20" t="s">
        <v>2272</v>
      </c>
    </row>
    <row r="4408" spans="1:1" x14ac:dyDescent="0.2">
      <c r="A4408" s="20" t="s">
        <v>2019</v>
      </c>
    </row>
    <row r="4409" spans="1:1" x14ac:dyDescent="0.2">
      <c r="A4409" s="20" t="s">
        <v>291</v>
      </c>
    </row>
    <row r="4410" spans="1:1" x14ac:dyDescent="0.2">
      <c r="A4410" s="20" t="s">
        <v>474</v>
      </c>
    </row>
    <row r="4411" spans="1:1" x14ac:dyDescent="0.2">
      <c r="A4411" s="20" t="s">
        <v>778</v>
      </c>
    </row>
    <row r="4412" spans="1:1" x14ac:dyDescent="0.2">
      <c r="A4412" s="20" t="s">
        <v>2267</v>
      </c>
    </row>
    <row r="4413" spans="1:1" x14ac:dyDescent="0.2">
      <c r="A4413" s="20" t="s">
        <v>2025</v>
      </c>
    </row>
    <row r="4414" spans="1:1" x14ac:dyDescent="0.2">
      <c r="A4414" s="20" t="s">
        <v>295</v>
      </c>
    </row>
    <row r="4415" spans="1:1" x14ac:dyDescent="0.2">
      <c r="A4415" s="20" t="s">
        <v>478</v>
      </c>
    </row>
    <row r="4416" spans="1:1" x14ac:dyDescent="0.2">
      <c r="A4416" s="20" t="s">
        <v>782</v>
      </c>
    </row>
    <row r="4417" spans="1:1" x14ac:dyDescent="0.2">
      <c r="A4417" s="20" t="s">
        <v>2271</v>
      </c>
    </row>
    <row r="4418" spans="1:1" x14ac:dyDescent="0.2">
      <c r="A4418" s="20" t="s">
        <v>2024</v>
      </c>
    </row>
    <row r="4419" spans="1:1" x14ac:dyDescent="0.2">
      <c r="A4419" s="20" t="s">
        <v>294</v>
      </c>
    </row>
    <row r="4420" spans="1:1" x14ac:dyDescent="0.2">
      <c r="A4420" s="20" t="s">
        <v>477</v>
      </c>
    </row>
    <row r="4421" spans="1:1" x14ac:dyDescent="0.2">
      <c r="A4421" s="20" t="s">
        <v>781</v>
      </c>
    </row>
    <row r="4422" spans="1:1" x14ac:dyDescent="0.2">
      <c r="A4422" s="20" t="s">
        <v>2270</v>
      </c>
    </row>
    <row r="4423" spans="1:1" x14ac:dyDescent="0.2">
      <c r="A4423" s="20" t="s">
        <v>1820</v>
      </c>
    </row>
    <row r="4424" spans="1:1" x14ac:dyDescent="0.2">
      <c r="A4424" s="20" t="s">
        <v>306</v>
      </c>
    </row>
    <row r="4425" spans="1:1" x14ac:dyDescent="0.2">
      <c r="A4425" s="20" t="s">
        <v>489</v>
      </c>
    </row>
    <row r="4426" spans="1:1" x14ac:dyDescent="0.2">
      <c r="A4426" s="20" t="s">
        <v>793</v>
      </c>
    </row>
    <row r="4427" spans="1:1" x14ac:dyDescent="0.2">
      <c r="A4427" s="20" t="s">
        <v>2282</v>
      </c>
    </row>
    <row r="4428" spans="1:1" x14ac:dyDescent="0.2">
      <c r="A4428" s="20" t="s">
        <v>555</v>
      </c>
    </row>
    <row r="4429" spans="1:1" x14ac:dyDescent="0.2">
      <c r="A4429" s="20" t="s">
        <v>350</v>
      </c>
    </row>
    <row r="4430" spans="1:1" x14ac:dyDescent="0.2">
      <c r="A4430" s="20" t="s">
        <v>533</v>
      </c>
    </row>
    <row r="4431" spans="1:1" x14ac:dyDescent="0.2">
      <c r="A4431" s="20" t="s">
        <v>2137</v>
      </c>
    </row>
    <row r="4432" spans="1:1" x14ac:dyDescent="0.2">
      <c r="A4432" s="20" t="s">
        <v>1202</v>
      </c>
    </row>
    <row r="4433" spans="1:1" x14ac:dyDescent="0.2">
      <c r="A4433" s="20" t="s">
        <v>561</v>
      </c>
    </row>
    <row r="4434" spans="1:1" x14ac:dyDescent="0.2">
      <c r="A4434" s="20" t="s">
        <v>353</v>
      </c>
    </row>
    <row r="4435" spans="1:1" x14ac:dyDescent="0.2">
      <c r="A4435" s="20" t="s">
        <v>536</v>
      </c>
    </row>
    <row r="4436" spans="1:1" x14ac:dyDescent="0.2">
      <c r="A4436" s="20" t="s">
        <v>2140</v>
      </c>
    </row>
    <row r="4437" spans="1:1" x14ac:dyDescent="0.2">
      <c r="A4437" s="20" t="s">
        <v>1205</v>
      </c>
    </row>
    <row r="4438" spans="1:1" x14ac:dyDescent="0.2">
      <c r="A4438" s="20" t="s">
        <v>569</v>
      </c>
    </row>
    <row r="4439" spans="1:1" x14ac:dyDescent="0.2">
      <c r="A4439" s="20" t="s">
        <v>357</v>
      </c>
    </row>
    <row r="4440" spans="1:1" x14ac:dyDescent="0.2">
      <c r="A4440" s="20" t="s">
        <v>540</v>
      </c>
    </row>
    <row r="4441" spans="1:1" x14ac:dyDescent="0.2">
      <c r="A4441" s="20" t="s">
        <v>2144</v>
      </c>
    </row>
    <row r="4442" spans="1:1" x14ac:dyDescent="0.2">
      <c r="A4442" s="20" t="s">
        <v>1209</v>
      </c>
    </row>
    <row r="4443" spans="1:1" x14ac:dyDescent="0.2">
      <c r="A4443" s="20" t="s">
        <v>2769</v>
      </c>
    </row>
    <row r="4444" spans="1:1" x14ac:dyDescent="0.2">
      <c r="A4444" s="20" t="s">
        <v>2833</v>
      </c>
    </row>
    <row r="4445" spans="1:1" x14ac:dyDescent="0.2">
      <c r="A4445" s="20" t="s">
        <v>2888</v>
      </c>
    </row>
    <row r="4446" spans="1:1" x14ac:dyDescent="0.2">
      <c r="A4446" s="20" t="s">
        <v>2945</v>
      </c>
    </row>
    <row r="4447" spans="1:1" x14ac:dyDescent="0.2">
      <c r="A4447" s="20" t="s">
        <v>3002</v>
      </c>
    </row>
    <row r="4448" spans="1:1" x14ac:dyDescent="0.2">
      <c r="A4448" s="20" t="s">
        <v>2771</v>
      </c>
    </row>
    <row r="4449" spans="1:1" x14ac:dyDescent="0.2">
      <c r="A4449" s="20" t="s">
        <v>2834</v>
      </c>
    </row>
    <row r="4450" spans="1:1" x14ac:dyDescent="0.2">
      <c r="A4450" s="20" t="s">
        <v>2889</v>
      </c>
    </row>
    <row r="4451" spans="1:1" x14ac:dyDescent="0.2">
      <c r="A4451" s="20" t="s">
        <v>2946</v>
      </c>
    </row>
    <row r="4452" spans="1:1" x14ac:dyDescent="0.2">
      <c r="A4452" s="20" t="s">
        <v>3003</v>
      </c>
    </row>
    <row r="4453" spans="1:1" x14ac:dyDescent="0.2">
      <c r="A4453" s="20" t="s">
        <v>559</v>
      </c>
    </row>
    <row r="4454" spans="1:1" x14ac:dyDescent="0.2">
      <c r="A4454" s="20" t="s">
        <v>352</v>
      </c>
    </row>
    <row r="4455" spans="1:1" x14ac:dyDescent="0.2">
      <c r="A4455" s="20" t="s">
        <v>535</v>
      </c>
    </row>
    <row r="4456" spans="1:1" x14ac:dyDescent="0.2">
      <c r="A4456" s="20" t="s">
        <v>2139</v>
      </c>
    </row>
    <row r="4457" spans="1:1" x14ac:dyDescent="0.2">
      <c r="A4457" s="20" t="s">
        <v>1204</v>
      </c>
    </row>
    <row r="4458" spans="1:1" x14ac:dyDescent="0.2">
      <c r="A4458" s="20" t="s">
        <v>567</v>
      </c>
    </row>
    <row r="4459" spans="1:1" x14ac:dyDescent="0.2">
      <c r="A4459" s="20" t="s">
        <v>356</v>
      </c>
    </row>
    <row r="4460" spans="1:1" x14ac:dyDescent="0.2">
      <c r="A4460" s="20" t="s">
        <v>539</v>
      </c>
    </row>
    <row r="4461" spans="1:1" x14ac:dyDescent="0.2">
      <c r="A4461" s="20" t="s">
        <v>2143</v>
      </c>
    </row>
    <row r="4462" spans="1:1" x14ac:dyDescent="0.2">
      <c r="A4462" s="20" t="s">
        <v>1208</v>
      </c>
    </row>
    <row r="4463" spans="1:1" x14ac:dyDescent="0.2">
      <c r="A4463" s="20" t="s">
        <v>557</v>
      </c>
    </row>
    <row r="4464" spans="1:1" x14ac:dyDescent="0.2">
      <c r="A4464" s="20" t="s">
        <v>351</v>
      </c>
    </row>
    <row r="4465" spans="1:1" x14ac:dyDescent="0.2">
      <c r="A4465" s="20" t="s">
        <v>534</v>
      </c>
    </row>
    <row r="4466" spans="1:1" x14ac:dyDescent="0.2">
      <c r="A4466" s="20" t="s">
        <v>2138</v>
      </c>
    </row>
    <row r="4467" spans="1:1" x14ac:dyDescent="0.2">
      <c r="A4467" s="20" t="s">
        <v>1203</v>
      </c>
    </row>
    <row r="4468" spans="1:1" x14ac:dyDescent="0.2">
      <c r="A4468" s="20" t="s">
        <v>565</v>
      </c>
    </row>
    <row r="4469" spans="1:1" x14ac:dyDescent="0.2">
      <c r="A4469" s="20" t="s">
        <v>355</v>
      </c>
    </row>
    <row r="4470" spans="1:1" x14ac:dyDescent="0.2">
      <c r="A4470" s="20" t="s">
        <v>538</v>
      </c>
    </row>
    <row r="4471" spans="1:1" x14ac:dyDescent="0.2">
      <c r="A4471" s="20" t="s">
        <v>2142</v>
      </c>
    </row>
    <row r="4472" spans="1:1" x14ac:dyDescent="0.2">
      <c r="A4472" s="20" t="s">
        <v>1207</v>
      </c>
    </row>
    <row r="4473" spans="1:1" x14ac:dyDescent="0.2">
      <c r="A4473" s="20" t="s">
        <v>563</v>
      </c>
    </row>
    <row r="4474" spans="1:1" x14ac:dyDescent="0.2">
      <c r="A4474" s="20" t="s">
        <v>354</v>
      </c>
    </row>
    <row r="4475" spans="1:1" x14ac:dyDescent="0.2">
      <c r="A4475" s="20" t="s">
        <v>537</v>
      </c>
    </row>
    <row r="4476" spans="1:1" x14ac:dyDescent="0.2">
      <c r="A4476" s="20" t="s">
        <v>2141</v>
      </c>
    </row>
    <row r="4477" spans="1:1" x14ac:dyDescent="0.2">
      <c r="A4477" s="20" t="s">
        <v>1206</v>
      </c>
    </row>
    <row r="4478" spans="1:1" x14ac:dyDescent="0.2">
      <c r="A4478" s="20" t="s">
        <v>1824</v>
      </c>
    </row>
    <row r="4479" spans="1:1" x14ac:dyDescent="0.2">
      <c r="A4479" s="20" t="s">
        <v>309</v>
      </c>
    </row>
    <row r="4480" spans="1:1" x14ac:dyDescent="0.2">
      <c r="A4480" s="20" t="s">
        <v>492</v>
      </c>
    </row>
    <row r="4481" spans="1:1" x14ac:dyDescent="0.2">
      <c r="A4481" s="20" t="s">
        <v>796</v>
      </c>
    </row>
    <row r="4482" spans="1:1" x14ac:dyDescent="0.2">
      <c r="A4482" s="20" t="s">
        <v>2285</v>
      </c>
    </row>
    <row r="4483" spans="1:1" x14ac:dyDescent="0.2">
      <c r="A4483" s="20" t="s">
        <v>1829</v>
      </c>
    </row>
    <row r="4484" spans="1:1" x14ac:dyDescent="0.2">
      <c r="A4484" s="20" t="s">
        <v>313</v>
      </c>
    </row>
    <row r="4485" spans="1:1" x14ac:dyDescent="0.2">
      <c r="A4485" s="20" t="s">
        <v>496</v>
      </c>
    </row>
    <row r="4486" spans="1:1" x14ac:dyDescent="0.2">
      <c r="A4486" s="20" t="s">
        <v>800</v>
      </c>
    </row>
    <row r="4487" spans="1:1" x14ac:dyDescent="0.2">
      <c r="A4487" s="20" t="s">
        <v>2289</v>
      </c>
    </row>
    <row r="4488" spans="1:1" x14ac:dyDescent="0.2">
      <c r="A4488" s="20" t="s">
        <v>2747</v>
      </c>
    </row>
    <row r="4489" spans="1:1" x14ac:dyDescent="0.2">
      <c r="A4489" s="20" t="s">
        <v>2821</v>
      </c>
    </row>
    <row r="4490" spans="1:1" x14ac:dyDescent="0.2">
      <c r="A4490" s="20" t="s">
        <v>2876</v>
      </c>
    </row>
    <row r="4491" spans="1:1" x14ac:dyDescent="0.2">
      <c r="A4491" s="20" t="s">
        <v>2933</v>
      </c>
    </row>
    <row r="4492" spans="1:1" x14ac:dyDescent="0.2">
      <c r="A4492" s="20" t="s">
        <v>2990</v>
      </c>
    </row>
    <row r="4493" spans="1:1" x14ac:dyDescent="0.2">
      <c r="A4493" s="20" t="s">
        <v>2748</v>
      </c>
    </row>
    <row r="4494" spans="1:1" x14ac:dyDescent="0.2">
      <c r="A4494" s="20" t="s">
        <v>2822</v>
      </c>
    </row>
    <row r="4495" spans="1:1" x14ac:dyDescent="0.2">
      <c r="A4495" s="20" t="s">
        <v>2877</v>
      </c>
    </row>
    <row r="4496" spans="1:1" x14ac:dyDescent="0.2">
      <c r="A4496" s="20" t="s">
        <v>2934</v>
      </c>
    </row>
    <row r="4497" spans="1:1" x14ac:dyDescent="0.2">
      <c r="A4497" s="20" t="s">
        <v>2991</v>
      </c>
    </row>
    <row r="4498" spans="1:1" x14ac:dyDescent="0.2">
      <c r="A4498" s="20" t="s">
        <v>1823</v>
      </c>
    </row>
    <row r="4499" spans="1:1" x14ac:dyDescent="0.2">
      <c r="A4499" s="20" t="s">
        <v>308</v>
      </c>
    </row>
    <row r="4500" spans="1:1" x14ac:dyDescent="0.2">
      <c r="A4500" s="20" t="s">
        <v>491</v>
      </c>
    </row>
    <row r="4501" spans="1:1" x14ac:dyDescent="0.2">
      <c r="A4501" s="20" t="s">
        <v>795</v>
      </c>
    </row>
    <row r="4502" spans="1:1" x14ac:dyDescent="0.2">
      <c r="A4502" s="20" t="s">
        <v>2284</v>
      </c>
    </row>
    <row r="4503" spans="1:1" x14ac:dyDescent="0.2">
      <c r="A4503" s="20" t="s">
        <v>1828</v>
      </c>
    </row>
    <row r="4504" spans="1:1" x14ac:dyDescent="0.2">
      <c r="A4504" s="20" t="s">
        <v>312</v>
      </c>
    </row>
    <row r="4505" spans="1:1" x14ac:dyDescent="0.2">
      <c r="A4505" s="20" t="s">
        <v>495</v>
      </c>
    </row>
    <row r="4506" spans="1:1" x14ac:dyDescent="0.2">
      <c r="A4506" s="20" t="s">
        <v>799</v>
      </c>
    </row>
    <row r="4507" spans="1:1" x14ac:dyDescent="0.2">
      <c r="A4507" s="20" t="s">
        <v>2288</v>
      </c>
    </row>
    <row r="4508" spans="1:1" x14ac:dyDescent="0.2">
      <c r="A4508" s="20" t="s">
        <v>1821</v>
      </c>
    </row>
    <row r="4509" spans="1:1" x14ac:dyDescent="0.2">
      <c r="A4509" s="20" t="s">
        <v>307</v>
      </c>
    </row>
    <row r="4510" spans="1:1" x14ac:dyDescent="0.2">
      <c r="A4510" s="20" t="s">
        <v>490</v>
      </c>
    </row>
    <row r="4511" spans="1:1" x14ac:dyDescent="0.2">
      <c r="A4511" s="20" t="s">
        <v>794</v>
      </c>
    </row>
    <row r="4512" spans="1:1" x14ac:dyDescent="0.2">
      <c r="A4512" s="20" t="s">
        <v>2283</v>
      </c>
    </row>
    <row r="4513" spans="1:1" x14ac:dyDescent="0.2">
      <c r="A4513" s="20" t="s">
        <v>1826</v>
      </c>
    </row>
    <row r="4514" spans="1:1" x14ac:dyDescent="0.2">
      <c r="A4514" s="20" t="s">
        <v>311</v>
      </c>
    </row>
    <row r="4515" spans="1:1" x14ac:dyDescent="0.2">
      <c r="A4515" s="20" t="s">
        <v>494</v>
      </c>
    </row>
    <row r="4516" spans="1:1" x14ac:dyDescent="0.2">
      <c r="A4516" s="20" t="s">
        <v>798</v>
      </c>
    </row>
    <row r="4517" spans="1:1" x14ac:dyDescent="0.2">
      <c r="A4517" s="20" t="s">
        <v>2287</v>
      </c>
    </row>
    <row r="4518" spans="1:1" x14ac:dyDescent="0.2">
      <c r="A4518" s="20" t="s">
        <v>1825</v>
      </c>
    </row>
    <row r="4519" spans="1:1" x14ac:dyDescent="0.2">
      <c r="A4519" s="20" t="s">
        <v>310</v>
      </c>
    </row>
    <row r="4520" spans="1:1" x14ac:dyDescent="0.2">
      <c r="A4520" s="20" t="s">
        <v>493</v>
      </c>
    </row>
    <row r="4521" spans="1:1" x14ac:dyDescent="0.2">
      <c r="A4521" s="20" t="s">
        <v>797</v>
      </c>
    </row>
    <row r="4522" spans="1:1" x14ac:dyDescent="0.2">
      <c r="A4522" s="20" t="s">
        <v>2286</v>
      </c>
    </row>
    <row r="4523" spans="1:1" x14ac:dyDescent="0.2">
      <c r="A4523" s="20" t="s">
        <v>1988</v>
      </c>
    </row>
    <row r="4524" spans="1:1" x14ac:dyDescent="0.2">
      <c r="A4524" s="20" t="s">
        <v>676</v>
      </c>
    </row>
    <row r="4525" spans="1:1" x14ac:dyDescent="0.2">
      <c r="A4525" s="20" t="s">
        <v>455</v>
      </c>
    </row>
    <row r="4526" spans="1:1" x14ac:dyDescent="0.2">
      <c r="A4526" s="20" t="s">
        <v>759</v>
      </c>
    </row>
    <row r="4527" spans="1:1" x14ac:dyDescent="0.2">
      <c r="A4527" s="20" t="s">
        <v>2248</v>
      </c>
    </row>
    <row r="4528" spans="1:1" x14ac:dyDescent="0.2">
      <c r="A4528" s="20" t="s">
        <v>2512</v>
      </c>
    </row>
    <row r="4529" spans="1:1" x14ac:dyDescent="0.2">
      <c r="A4529" s="20" t="s">
        <v>2553</v>
      </c>
    </row>
    <row r="4530" spans="1:1" x14ac:dyDescent="0.2">
      <c r="A4530" s="20" t="s">
        <v>717</v>
      </c>
    </row>
    <row r="4531" spans="1:1" x14ac:dyDescent="0.2">
      <c r="A4531" s="20" t="s">
        <v>2335</v>
      </c>
    </row>
    <row r="4532" spans="1:1" x14ac:dyDescent="0.2">
      <c r="A4532" s="20" t="s">
        <v>986</v>
      </c>
    </row>
    <row r="4533" spans="1:1" x14ac:dyDescent="0.2">
      <c r="A4533" s="20" t="s">
        <v>2515</v>
      </c>
    </row>
    <row r="4534" spans="1:1" x14ac:dyDescent="0.2">
      <c r="A4534" s="20" t="s">
        <v>2555</v>
      </c>
    </row>
    <row r="4535" spans="1:1" x14ac:dyDescent="0.2">
      <c r="A4535" s="20" t="s">
        <v>719</v>
      </c>
    </row>
    <row r="4536" spans="1:1" x14ac:dyDescent="0.2">
      <c r="A4536" s="20" t="s">
        <v>2337</v>
      </c>
    </row>
    <row r="4537" spans="1:1" x14ac:dyDescent="0.2">
      <c r="A4537" s="20" t="s">
        <v>988</v>
      </c>
    </row>
    <row r="4538" spans="1:1" x14ac:dyDescent="0.2">
      <c r="A4538" s="20" t="s">
        <v>2525</v>
      </c>
    </row>
    <row r="4539" spans="1:1" x14ac:dyDescent="0.2">
      <c r="A4539" s="20" t="s">
        <v>2561</v>
      </c>
    </row>
    <row r="4540" spans="1:1" x14ac:dyDescent="0.2">
      <c r="A4540" s="20" t="s">
        <v>725</v>
      </c>
    </row>
    <row r="4541" spans="1:1" x14ac:dyDescent="0.2">
      <c r="A4541" s="20" t="s">
        <v>2343</v>
      </c>
    </row>
    <row r="4542" spans="1:1" x14ac:dyDescent="0.2">
      <c r="A4542" s="20" t="s">
        <v>994</v>
      </c>
    </row>
    <row r="4543" spans="1:1" x14ac:dyDescent="0.2">
      <c r="A4543" s="20" t="s">
        <v>578</v>
      </c>
    </row>
    <row r="4544" spans="1:1" x14ac:dyDescent="0.2">
      <c r="A4544" s="20" t="s">
        <v>362</v>
      </c>
    </row>
    <row r="4545" spans="1:1" x14ac:dyDescent="0.2">
      <c r="A4545" s="20" t="s">
        <v>545</v>
      </c>
    </row>
    <row r="4546" spans="1:1" x14ac:dyDescent="0.2">
      <c r="A4546" s="20" t="s">
        <v>2149</v>
      </c>
    </row>
    <row r="4547" spans="1:1" x14ac:dyDescent="0.2">
      <c r="A4547" s="20" t="s">
        <v>1214</v>
      </c>
    </row>
    <row r="4548" spans="1:1" x14ac:dyDescent="0.2">
      <c r="A4548" s="20" t="s">
        <v>2780</v>
      </c>
    </row>
    <row r="4549" spans="1:1" x14ac:dyDescent="0.2">
      <c r="A4549" s="20" t="s">
        <v>2839</v>
      </c>
    </row>
    <row r="4550" spans="1:1" x14ac:dyDescent="0.2">
      <c r="A4550" s="20" t="s">
        <v>2894</v>
      </c>
    </row>
    <row r="4551" spans="1:1" x14ac:dyDescent="0.2">
      <c r="A4551" s="20" t="s">
        <v>2951</v>
      </c>
    </row>
    <row r="4552" spans="1:1" x14ac:dyDescent="0.2">
      <c r="A4552" s="20" t="s">
        <v>3008</v>
      </c>
    </row>
    <row r="4553" spans="1:1" x14ac:dyDescent="0.2">
      <c r="A4553" s="20" t="s">
        <v>2527</v>
      </c>
    </row>
    <row r="4554" spans="1:1" x14ac:dyDescent="0.2">
      <c r="A4554" s="20" t="s">
        <v>2562</v>
      </c>
    </row>
    <row r="4555" spans="1:1" x14ac:dyDescent="0.2">
      <c r="A4555" s="20" t="s">
        <v>726</v>
      </c>
    </row>
    <row r="4556" spans="1:1" x14ac:dyDescent="0.2">
      <c r="A4556" s="20" t="s">
        <v>2344</v>
      </c>
    </row>
    <row r="4557" spans="1:1" x14ac:dyDescent="0.2">
      <c r="A4557" s="20" t="s">
        <v>995</v>
      </c>
    </row>
    <row r="4558" spans="1:1" x14ac:dyDescent="0.2">
      <c r="A4558" s="20" t="s">
        <v>572</v>
      </c>
    </row>
    <row r="4559" spans="1:1" x14ac:dyDescent="0.2">
      <c r="A4559" s="20" t="s">
        <v>359</v>
      </c>
    </row>
    <row r="4560" spans="1:1" x14ac:dyDescent="0.2">
      <c r="A4560" s="20" t="s">
        <v>542</v>
      </c>
    </row>
    <row r="4561" spans="1:1" x14ac:dyDescent="0.2">
      <c r="A4561" s="20" t="s">
        <v>2146</v>
      </c>
    </row>
    <row r="4562" spans="1:1" x14ac:dyDescent="0.2">
      <c r="A4562" s="20" t="s">
        <v>1211</v>
      </c>
    </row>
    <row r="4563" spans="1:1" x14ac:dyDescent="0.2">
      <c r="A4563" s="20" t="s">
        <v>2774</v>
      </c>
    </row>
    <row r="4564" spans="1:1" x14ac:dyDescent="0.2">
      <c r="A4564" s="20" t="s">
        <v>2836</v>
      </c>
    </row>
    <row r="4565" spans="1:1" x14ac:dyDescent="0.2">
      <c r="A4565" s="20" t="s">
        <v>2891</v>
      </c>
    </row>
    <row r="4566" spans="1:1" x14ac:dyDescent="0.2">
      <c r="A4566" s="20" t="s">
        <v>2948</v>
      </c>
    </row>
    <row r="4567" spans="1:1" x14ac:dyDescent="0.2">
      <c r="A4567" s="20" t="s">
        <v>3005</v>
      </c>
    </row>
    <row r="4568" spans="1:1" x14ac:dyDescent="0.2">
      <c r="A4568" s="20" t="s">
        <v>2516</v>
      </c>
    </row>
    <row r="4569" spans="1:1" x14ac:dyDescent="0.2">
      <c r="A4569" s="20" t="s">
        <v>2556</v>
      </c>
    </row>
    <row r="4570" spans="1:1" x14ac:dyDescent="0.2">
      <c r="A4570" s="20" t="s">
        <v>720</v>
      </c>
    </row>
    <row r="4571" spans="1:1" x14ac:dyDescent="0.2">
      <c r="A4571" s="20" t="s">
        <v>2338</v>
      </c>
    </row>
    <row r="4572" spans="1:1" x14ac:dyDescent="0.2">
      <c r="A4572" s="20" t="s">
        <v>989</v>
      </c>
    </row>
    <row r="4573" spans="1:1" x14ac:dyDescent="0.2">
      <c r="A4573" s="20" t="s">
        <v>2518</v>
      </c>
    </row>
    <row r="4574" spans="1:1" x14ac:dyDescent="0.2">
      <c r="A4574" s="20" t="s">
        <v>2557</v>
      </c>
    </row>
    <row r="4575" spans="1:1" x14ac:dyDescent="0.2">
      <c r="A4575" s="20" t="s">
        <v>721</v>
      </c>
    </row>
    <row r="4576" spans="1:1" x14ac:dyDescent="0.2">
      <c r="A4576" s="20" t="s">
        <v>2339</v>
      </c>
    </row>
    <row r="4577" spans="1:1" x14ac:dyDescent="0.2">
      <c r="A4577" s="20" t="s">
        <v>990</v>
      </c>
    </row>
    <row r="4578" spans="1:1" x14ac:dyDescent="0.2">
      <c r="A4578" s="20" t="s">
        <v>2529</v>
      </c>
    </row>
    <row r="4579" spans="1:1" x14ac:dyDescent="0.2">
      <c r="A4579" s="20" t="s">
        <v>697</v>
      </c>
    </row>
    <row r="4580" spans="1:1" x14ac:dyDescent="0.2">
      <c r="A4580" s="20" t="s">
        <v>727</v>
      </c>
    </row>
    <row r="4581" spans="1:1" x14ac:dyDescent="0.2">
      <c r="A4581" s="20" t="s">
        <v>2345</v>
      </c>
    </row>
    <row r="4582" spans="1:1" x14ac:dyDescent="0.2">
      <c r="A4582" s="20" t="s">
        <v>996</v>
      </c>
    </row>
    <row r="4583" spans="1:1" x14ac:dyDescent="0.2">
      <c r="A4583" s="20" t="s">
        <v>580</v>
      </c>
    </row>
    <row r="4584" spans="1:1" x14ac:dyDescent="0.2">
      <c r="A4584" s="20" t="s">
        <v>363</v>
      </c>
    </row>
    <row r="4585" spans="1:1" x14ac:dyDescent="0.2">
      <c r="A4585" s="20" t="s">
        <v>546</v>
      </c>
    </row>
    <row r="4586" spans="1:1" x14ac:dyDescent="0.2">
      <c r="A4586" s="20" t="s">
        <v>2150</v>
      </c>
    </row>
    <row r="4587" spans="1:1" x14ac:dyDescent="0.2">
      <c r="A4587" s="20" t="s">
        <v>1215</v>
      </c>
    </row>
    <row r="4588" spans="1:1" x14ac:dyDescent="0.2">
      <c r="A4588" s="20" t="s">
        <v>2782</v>
      </c>
    </row>
    <row r="4589" spans="1:1" x14ac:dyDescent="0.2">
      <c r="A4589" s="20" t="s">
        <v>2840</v>
      </c>
    </row>
    <row r="4590" spans="1:1" x14ac:dyDescent="0.2">
      <c r="A4590" s="20" t="s">
        <v>2895</v>
      </c>
    </row>
    <row r="4591" spans="1:1" x14ac:dyDescent="0.2">
      <c r="A4591" s="20" t="s">
        <v>2952</v>
      </c>
    </row>
    <row r="4592" spans="1:1" x14ac:dyDescent="0.2">
      <c r="A4592" s="20" t="s">
        <v>3009</v>
      </c>
    </row>
    <row r="4593" spans="1:1" x14ac:dyDescent="0.2">
      <c r="A4593" s="20" t="s">
        <v>2531</v>
      </c>
    </row>
    <row r="4594" spans="1:1" x14ac:dyDescent="0.2">
      <c r="A4594" s="20" t="s">
        <v>698</v>
      </c>
    </row>
    <row r="4595" spans="1:1" x14ac:dyDescent="0.2">
      <c r="A4595" s="20" t="s">
        <v>728</v>
      </c>
    </row>
    <row r="4596" spans="1:1" x14ac:dyDescent="0.2">
      <c r="A4596" s="20" t="s">
        <v>2346</v>
      </c>
    </row>
    <row r="4597" spans="1:1" x14ac:dyDescent="0.2">
      <c r="A4597" s="20" t="s">
        <v>997</v>
      </c>
    </row>
    <row r="4598" spans="1:1" x14ac:dyDescent="0.2">
      <c r="A4598" s="20" t="s">
        <v>574</v>
      </c>
    </row>
    <row r="4599" spans="1:1" x14ac:dyDescent="0.2">
      <c r="A4599" s="20" t="s">
        <v>360</v>
      </c>
    </row>
    <row r="4600" spans="1:1" x14ac:dyDescent="0.2">
      <c r="A4600" s="20" t="s">
        <v>543</v>
      </c>
    </row>
    <row r="4601" spans="1:1" x14ac:dyDescent="0.2">
      <c r="A4601" s="20" t="s">
        <v>2147</v>
      </c>
    </row>
    <row r="4602" spans="1:1" x14ac:dyDescent="0.2">
      <c r="A4602" s="20" t="s">
        <v>1212</v>
      </c>
    </row>
    <row r="4603" spans="1:1" x14ac:dyDescent="0.2">
      <c r="A4603" s="20" t="s">
        <v>2776</v>
      </c>
    </row>
    <row r="4604" spans="1:1" x14ac:dyDescent="0.2">
      <c r="A4604" s="20" t="s">
        <v>2837</v>
      </c>
    </row>
    <row r="4605" spans="1:1" x14ac:dyDescent="0.2">
      <c r="A4605" s="20" t="s">
        <v>2892</v>
      </c>
    </row>
    <row r="4606" spans="1:1" x14ac:dyDescent="0.2">
      <c r="A4606" s="20" t="s">
        <v>2949</v>
      </c>
    </row>
    <row r="4607" spans="1:1" x14ac:dyDescent="0.2">
      <c r="A4607" s="20" t="s">
        <v>3006</v>
      </c>
    </row>
    <row r="4608" spans="1:1" x14ac:dyDescent="0.2">
      <c r="A4608" s="20" t="s">
        <v>2519</v>
      </c>
    </row>
    <row r="4609" spans="1:1" x14ac:dyDescent="0.2">
      <c r="A4609" s="20" t="s">
        <v>2558</v>
      </c>
    </row>
    <row r="4610" spans="1:1" x14ac:dyDescent="0.2">
      <c r="A4610" s="20" t="s">
        <v>722</v>
      </c>
    </row>
    <row r="4611" spans="1:1" x14ac:dyDescent="0.2">
      <c r="A4611" s="20" t="s">
        <v>2340</v>
      </c>
    </row>
    <row r="4612" spans="1:1" x14ac:dyDescent="0.2">
      <c r="A4612" s="20" t="s">
        <v>991</v>
      </c>
    </row>
    <row r="4613" spans="1:1" x14ac:dyDescent="0.2">
      <c r="A4613" s="20" t="s">
        <v>2521</v>
      </c>
    </row>
    <row r="4614" spans="1:1" x14ac:dyDescent="0.2">
      <c r="A4614" s="20" t="s">
        <v>2559</v>
      </c>
    </row>
    <row r="4615" spans="1:1" x14ac:dyDescent="0.2">
      <c r="A4615" s="20" t="s">
        <v>723</v>
      </c>
    </row>
    <row r="4616" spans="1:1" x14ac:dyDescent="0.2">
      <c r="A4616" s="20" t="s">
        <v>2341</v>
      </c>
    </row>
    <row r="4617" spans="1:1" x14ac:dyDescent="0.2">
      <c r="A4617" s="20" t="s">
        <v>992</v>
      </c>
    </row>
    <row r="4618" spans="1:1" x14ac:dyDescent="0.2">
      <c r="A4618" s="20" t="s">
        <v>576</v>
      </c>
    </row>
    <row r="4619" spans="1:1" x14ac:dyDescent="0.2">
      <c r="A4619" s="20" t="s">
        <v>361</v>
      </c>
    </row>
    <row r="4620" spans="1:1" x14ac:dyDescent="0.2">
      <c r="A4620" s="20" t="s">
        <v>544</v>
      </c>
    </row>
    <row r="4621" spans="1:1" x14ac:dyDescent="0.2">
      <c r="A4621" s="20" t="s">
        <v>2148</v>
      </c>
    </row>
    <row r="4622" spans="1:1" x14ac:dyDescent="0.2">
      <c r="A4622" s="20" t="s">
        <v>1213</v>
      </c>
    </row>
    <row r="4623" spans="1:1" x14ac:dyDescent="0.2">
      <c r="A4623" s="20" t="s">
        <v>2778</v>
      </c>
    </row>
    <row r="4624" spans="1:1" x14ac:dyDescent="0.2">
      <c r="A4624" s="20" t="s">
        <v>2838</v>
      </c>
    </row>
    <row r="4625" spans="1:1" x14ac:dyDescent="0.2">
      <c r="A4625" s="20" t="s">
        <v>2893</v>
      </c>
    </row>
    <row r="4626" spans="1:1" x14ac:dyDescent="0.2">
      <c r="A4626" s="20" t="s">
        <v>2950</v>
      </c>
    </row>
    <row r="4627" spans="1:1" x14ac:dyDescent="0.2">
      <c r="A4627" s="20" t="s">
        <v>3007</v>
      </c>
    </row>
    <row r="4628" spans="1:1" x14ac:dyDescent="0.2">
      <c r="A4628" s="20" t="s">
        <v>2523</v>
      </c>
    </row>
    <row r="4629" spans="1:1" x14ac:dyDescent="0.2">
      <c r="A4629" s="20" t="s">
        <v>2560</v>
      </c>
    </row>
    <row r="4630" spans="1:1" x14ac:dyDescent="0.2">
      <c r="A4630" s="20" t="s">
        <v>724</v>
      </c>
    </row>
    <row r="4631" spans="1:1" x14ac:dyDescent="0.2">
      <c r="A4631" s="20" t="s">
        <v>2342</v>
      </c>
    </row>
    <row r="4632" spans="1:1" x14ac:dyDescent="0.2">
      <c r="A4632" s="20" t="s">
        <v>993</v>
      </c>
    </row>
    <row r="4633" spans="1:1" x14ac:dyDescent="0.2">
      <c r="A4633" s="20" t="s">
        <v>571</v>
      </c>
    </row>
    <row r="4634" spans="1:1" x14ac:dyDescent="0.2">
      <c r="A4634" s="20" t="s">
        <v>358</v>
      </c>
    </row>
    <row r="4635" spans="1:1" x14ac:dyDescent="0.2">
      <c r="A4635" s="20" t="s">
        <v>541</v>
      </c>
    </row>
    <row r="4636" spans="1:1" x14ac:dyDescent="0.2">
      <c r="A4636" s="20" t="s">
        <v>2145</v>
      </c>
    </row>
    <row r="4637" spans="1:1" x14ac:dyDescent="0.2">
      <c r="A4637" s="20" t="s">
        <v>1210</v>
      </c>
    </row>
    <row r="4638" spans="1:1" x14ac:dyDescent="0.2">
      <c r="A4638" s="20" t="s">
        <v>2773</v>
      </c>
    </row>
    <row r="4639" spans="1:1" x14ac:dyDescent="0.2">
      <c r="A4639" s="20" t="s">
        <v>2835</v>
      </c>
    </row>
    <row r="4640" spans="1:1" x14ac:dyDescent="0.2">
      <c r="A4640" s="20" t="s">
        <v>2890</v>
      </c>
    </row>
    <row r="4641" spans="1:1" x14ac:dyDescent="0.2">
      <c r="A4641" s="20" t="s">
        <v>2947</v>
      </c>
    </row>
    <row r="4642" spans="1:1" x14ac:dyDescent="0.2">
      <c r="A4642" s="20" t="s">
        <v>3004</v>
      </c>
    </row>
    <row r="4643" spans="1:1" x14ac:dyDescent="0.2">
      <c r="A4643" s="20" t="s">
        <v>2513</v>
      </c>
    </row>
    <row r="4644" spans="1:1" x14ac:dyDescent="0.2">
      <c r="A4644" s="20" t="s">
        <v>2554</v>
      </c>
    </row>
    <row r="4645" spans="1:1" x14ac:dyDescent="0.2">
      <c r="A4645" s="20" t="s">
        <v>718</v>
      </c>
    </row>
    <row r="4646" spans="1:1" x14ac:dyDescent="0.2">
      <c r="A4646" s="20" t="s">
        <v>2336</v>
      </c>
    </row>
    <row r="4647" spans="1:1" x14ac:dyDescent="0.2">
      <c r="A4647" s="20" t="s">
        <v>987</v>
      </c>
    </row>
    <row r="4648" spans="1:1" x14ac:dyDescent="0.2">
      <c r="A4648" s="20" t="s">
        <v>2533</v>
      </c>
    </row>
    <row r="4649" spans="1:1" x14ac:dyDescent="0.2">
      <c r="A4649" s="20" t="s">
        <v>699</v>
      </c>
    </row>
    <row r="4650" spans="1:1" x14ac:dyDescent="0.2">
      <c r="A4650" s="20" t="s">
        <v>2316</v>
      </c>
    </row>
    <row r="4651" spans="1:1" x14ac:dyDescent="0.2">
      <c r="A4651" s="20" t="s">
        <v>2347</v>
      </c>
    </row>
    <row r="4652" spans="1:1" x14ac:dyDescent="0.2">
      <c r="A4652" s="20" t="s">
        <v>998</v>
      </c>
    </row>
    <row r="4653" spans="1:1" x14ac:dyDescent="0.2">
      <c r="A4653" s="20" t="s">
        <v>582</v>
      </c>
    </row>
    <row r="4654" spans="1:1" x14ac:dyDescent="0.2">
      <c r="A4654" s="20" t="s">
        <v>364</v>
      </c>
    </row>
    <row r="4655" spans="1:1" x14ac:dyDescent="0.2">
      <c r="A4655" s="20" t="s">
        <v>547</v>
      </c>
    </row>
    <row r="4656" spans="1:1" x14ac:dyDescent="0.2">
      <c r="A4656" s="20" t="s">
        <v>2151</v>
      </c>
    </row>
    <row r="4657" spans="1:1" x14ac:dyDescent="0.2">
      <c r="A4657" s="20" t="s">
        <v>1216</v>
      </c>
    </row>
    <row r="4658" spans="1:1" x14ac:dyDescent="0.2">
      <c r="A4658" s="20" t="s">
        <v>2784</v>
      </c>
    </row>
    <row r="4659" spans="1:1" x14ac:dyDescent="0.2">
      <c r="A4659" s="20" t="s">
        <v>2841</v>
      </c>
    </row>
    <row r="4660" spans="1:1" x14ac:dyDescent="0.2">
      <c r="A4660" s="20" t="s">
        <v>2896</v>
      </c>
    </row>
    <row r="4661" spans="1:1" x14ac:dyDescent="0.2">
      <c r="A4661" s="20" t="s">
        <v>2953</v>
      </c>
    </row>
    <row r="4662" spans="1:1" x14ac:dyDescent="0.2">
      <c r="A4662" s="20" t="s">
        <v>3010</v>
      </c>
    </row>
    <row r="4663" spans="1:1" x14ac:dyDescent="0.2">
      <c r="A4663" s="20" t="s">
        <v>2535</v>
      </c>
    </row>
    <row r="4664" spans="1:1" x14ac:dyDescent="0.2">
      <c r="A4664" s="20" t="s">
        <v>700</v>
      </c>
    </row>
    <row r="4665" spans="1:1" x14ac:dyDescent="0.2">
      <c r="A4665" s="20" t="s">
        <v>2317</v>
      </c>
    </row>
    <row r="4666" spans="1:1" x14ac:dyDescent="0.2">
      <c r="A4666" s="20" t="s">
        <v>2348</v>
      </c>
    </row>
    <row r="4667" spans="1:1" x14ac:dyDescent="0.2">
      <c r="A4667" s="20" t="s">
        <v>999</v>
      </c>
    </row>
    <row r="4668" spans="1:1" x14ac:dyDescent="0.2">
      <c r="A4668" s="20" t="s">
        <v>583</v>
      </c>
    </row>
    <row r="4669" spans="1:1" x14ac:dyDescent="0.2">
      <c r="A4669" s="20" t="s">
        <v>2318</v>
      </c>
    </row>
    <row r="4670" spans="1:1" x14ac:dyDescent="0.2">
      <c r="A4670" s="20" t="s">
        <v>2349</v>
      </c>
    </row>
    <row r="4671" spans="1:1" x14ac:dyDescent="0.2">
      <c r="A4671" s="20" t="s">
        <v>1000</v>
      </c>
    </row>
    <row r="4672" spans="1:1" x14ac:dyDescent="0.2">
      <c r="A4672" s="20" t="s">
        <v>584</v>
      </c>
    </row>
    <row r="4673" spans="1:1" x14ac:dyDescent="0.2">
      <c r="A4673" s="20" t="s">
        <v>549</v>
      </c>
    </row>
    <row r="4674" spans="1:1" x14ac:dyDescent="0.2">
      <c r="A4674" s="20" t="s">
        <v>2153</v>
      </c>
    </row>
    <row r="4675" spans="1:1" x14ac:dyDescent="0.2">
      <c r="A4675" s="20" t="s">
        <v>1217</v>
      </c>
    </row>
    <row r="4676" spans="1:1" x14ac:dyDescent="0.2">
      <c r="A4676" s="20" t="s">
        <v>2785</v>
      </c>
    </row>
    <row r="4677" spans="1:1" x14ac:dyDescent="0.2">
      <c r="A4677" s="20" t="s">
        <v>2897</v>
      </c>
    </row>
    <row r="4678" spans="1:1" x14ac:dyDescent="0.2">
      <c r="A4678" s="20" t="s">
        <v>2954</v>
      </c>
    </row>
    <row r="4679" spans="1:1" x14ac:dyDescent="0.2">
      <c r="A4679" s="20" t="s">
        <v>3011</v>
      </c>
    </row>
    <row r="4680" spans="1:1" x14ac:dyDescent="0.2">
      <c r="A4680" s="26" t="s">
        <v>1488</v>
      </c>
    </row>
    <row r="4681" spans="1:1" x14ac:dyDescent="0.2">
      <c r="A4681" s="26" t="s">
        <v>3229</v>
      </c>
    </row>
    <row r="4682" spans="1:1" x14ac:dyDescent="0.2">
      <c r="A4682" s="26" t="s">
        <v>1491</v>
      </c>
    </row>
    <row r="4683" spans="1:1" x14ac:dyDescent="0.2">
      <c r="A4683" s="26" t="s">
        <v>3230</v>
      </c>
    </row>
    <row r="4684" spans="1:1" x14ac:dyDescent="0.2">
      <c r="A4684" s="26" t="s">
        <v>1493</v>
      </c>
    </row>
    <row r="4685" spans="1:1" x14ac:dyDescent="0.2">
      <c r="A4685" s="26" t="s">
        <v>3231</v>
      </c>
    </row>
    <row r="4686" spans="1:1" x14ac:dyDescent="0.2">
      <c r="A4686" s="26" t="s">
        <v>1495</v>
      </c>
    </row>
    <row r="4687" spans="1:1" x14ac:dyDescent="0.2">
      <c r="A4687" s="26" t="s">
        <v>3232</v>
      </c>
    </row>
    <row r="4688" spans="1:1" x14ac:dyDescent="0.2">
      <c r="A4688" s="26" t="s">
        <v>1497</v>
      </c>
    </row>
    <row r="4689" spans="1:1" x14ac:dyDescent="0.2">
      <c r="A4689" s="26" t="s">
        <v>3233</v>
      </c>
    </row>
    <row r="4690" spans="1:1" x14ac:dyDescent="0.2">
      <c r="A4690" s="26" t="s">
        <v>1498</v>
      </c>
    </row>
    <row r="4691" spans="1:1" x14ac:dyDescent="0.2">
      <c r="A4691" s="26" t="s">
        <v>3234</v>
      </c>
    </row>
    <row r="4692" spans="1:1" x14ac:dyDescent="0.2">
      <c r="A4692" s="26" t="s">
        <v>1499</v>
      </c>
    </row>
    <row r="4693" spans="1:1" x14ac:dyDescent="0.2">
      <c r="A4693" s="26" t="s">
        <v>3235</v>
      </c>
    </row>
    <row r="4694" spans="1:1" x14ac:dyDescent="0.2">
      <c r="A4694" s="26" t="s">
        <v>1500</v>
      </c>
    </row>
    <row r="4695" spans="1:1" x14ac:dyDescent="0.2">
      <c r="A4695" s="26" t="s">
        <v>3236</v>
      </c>
    </row>
    <row r="4696" spans="1:1" x14ac:dyDescent="0.2">
      <c r="A4696" s="24" t="s">
        <v>1001</v>
      </c>
    </row>
    <row r="4697" spans="1:1" x14ac:dyDescent="0.2">
      <c r="A4697" s="24" t="s">
        <v>1004</v>
      </c>
    </row>
    <row r="4698" spans="1:1" x14ac:dyDescent="0.2">
      <c r="A4698" s="24" t="s">
        <v>1006</v>
      </c>
    </row>
    <row r="4699" spans="1:1" x14ac:dyDescent="0.2">
      <c r="A4699" s="24" t="s">
        <v>1008</v>
      </c>
    </row>
    <row r="4700" spans="1:1" x14ac:dyDescent="0.2">
      <c r="A4700" s="24" t="s">
        <v>1003</v>
      </c>
    </row>
    <row r="4701" spans="1:1" x14ac:dyDescent="0.2">
      <c r="A4701" s="24" t="s">
        <v>1005</v>
      </c>
    </row>
    <row r="4702" spans="1:1" x14ac:dyDescent="0.2">
      <c r="A4702" s="24" t="s">
        <v>1007</v>
      </c>
    </row>
    <row r="4703" spans="1:1" x14ac:dyDescent="0.2">
      <c r="A4703" s="24" t="s">
        <v>1009</v>
      </c>
    </row>
    <row r="4704" spans="1:1" x14ac:dyDescent="0.2">
      <c r="A4704" s="24" t="s">
        <v>1010</v>
      </c>
    </row>
    <row r="4705" spans="1:1" x14ac:dyDescent="0.2">
      <c r="A4705" s="24" t="s">
        <v>1020</v>
      </c>
    </row>
    <row r="4706" spans="1:1" x14ac:dyDescent="0.2">
      <c r="A4706" s="24" t="s">
        <v>1026</v>
      </c>
    </row>
    <row r="4707" spans="1:1" x14ac:dyDescent="0.2">
      <c r="A4707" s="24" t="s">
        <v>1032</v>
      </c>
    </row>
    <row r="4708" spans="1:1" x14ac:dyDescent="0.2">
      <c r="A4708" s="24" t="s">
        <v>1038</v>
      </c>
    </row>
    <row r="4709" spans="1:1" x14ac:dyDescent="0.2">
      <c r="A4709" s="24" t="s">
        <v>1011</v>
      </c>
    </row>
    <row r="4710" spans="1:1" x14ac:dyDescent="0.2">
      <c r="A4710" s="24" t="s">
        <v>1021</v>
      </c>
    </row>
    <row r="4711" spans="1:1" x14ac:dyDescent="0.2">
      <c r="A4711" s="24" t="s">
        <v>1027</v>
      </c>
    </row>
    <row r="4712" spans="1:1" x14ac:dyDescent="0.2">
      <c r="A4712" s="24" t="s">
        <v>1033</v>
      </c>
    </row>
    <row r="4713" spans="1:1" x14ac:dyDescent="0.2">
      <c r="A4713" s="24" t="s">
        <v>1039</v>
      </c>
    </row>
    <row r="4714" spans="1:1" x14ac:dyDescent="0.2">
      <c r="A4714" s="24" t="s">
        <v>1012</v>
      </c>
    </row>
    <row r="4715" spans="1:1" x14ac:dyDescent="0.2">
      <c r="A4715" s="24" t="s">
        <v>1022</v>
      </c>
    </row>
    <row r="4716" spans="1:1" x14ac:dyDescent="0.2">
      <c r="A4716" s="24" t="s">
        <v>1028</v>
      </c>
    </row>
    <row r="4717" spans="1:1" x14ac:dyDescent="0.2">
      <c r="A4717" s="24" t="s">
        <v>1034</v>
      </c>
    </row>
    <row r="4718" spans="1:1" x14ac:dyDescent="0.2">
      <c r="A4718" s="24" t="s">
        <v>1040</v>
      </c>
    </row>
    <row r="4719" spans="1:1" x14ac:dyDescent="0.2">
      <c r="A4719" s="24" t="s">
        <v>1014</v>
      </c>
    </row>
    <row r="4720" spans="1:1" x14ac:dyDescent="0.2">
      <c r="A4720" s="24" t="s">
        <v>1023</v>
      </c>
    </row>
    <row r="4721" spans="1:1" x14ac:dyDescent="0.2">
      <c r="A4721" s="24" t="s">
        <v>1029</v>
      </c>
    </row>
    <row r="4722" spans="1:1" x14ac:dyDescent="0.2">
      <c r="A4722" s="24" t="s">
        <v>1035</v>
      </c>
    </row>
    <row r="4723" spans="1:1" x14ac:dyDescent="0.2">
      <c r="A4723" s="24" t="s">
        <v>1041</v>
      </c>
    </row>
    <row r="4724" spans="1:1" x14ac:dyDescent="0.2">
      <c r="A4724" s="24" t="s">
        <v>1016</v>
      </c>
    </row>
    <row r="4725" spans="1:1" x14ac:dyDescent="0.2">
      <c r="A4725" s="24" t="s">
        <v>1024</v>
      </c>
    </row>
    <row r="4726" spans="1:1" x14ac:dyDescent="0.2">
      <c r="A4726" s="24" t="s">
        <v>1030</v>
      </c>
    </row>
    <row r="4727" spans="1:1" x14ac:dyDescent="0.2">
      <c r="A4727" s="24" t="s">
        <v>1036</v>
      </c>
    </row>
    <row r="4728" spans="1:1" x14ac:dyDescent="0.2">
      <c r="A4728" s="24" t="s">
        <v>1042</v>
      </c>
    </row>
    <row r="4729" spans="1:1" x14ac:dyDescent="0.2">
      <c r="A4729" s="24" t="s">
        <v>1018</v>
      </c>
    </row>
    <row r="4730" spans="1:1" x14ac:dyDescent="0.2">
      <c r="A4730" s="24" t="s">
        <v>1025</v>
      </c>
    </row>
    <row r="4731" spans="1:1" x14ac:dyDescent="0.2">
      <c r="A4731" s="24" t="s">
        <v>1031</v>
      </c>
    </row>
    <row r="4732" spans="1:1" x14ac:dyDescent="0.2">
      <c r="A4732" s="24" t="s">
        <v>1037</v>
      </c>
    </row>
    <row r="4733" spans="1:1" x14ac:dyDescent="0.2">
      <c r="A4733" s="24" t="s">
        <v>1043</v>
      </c>
    </row>
    <row r="4734" spans="1:1" x14ac:dyDescent="0.2">
      <c r="A4734" s="20" t="s">
        <v>123</v>
      </c>
    </row>
    <row r="4735" spans="1:1" x14ac:dyDescent="0.2">
      <c r="A4735" s="20" t="s">
        <v>3250</v>
      </c>
    </row>
    <row r="4736" spans="1:1" x14ac:dyDescent="0.2">
      <c r="A4736" s="20" t="s">
        <v>127</v>
      </c>
    </row>
    <row r="4737" spans="1:1" x14ac:dyDescent="0.2">
      <c r="A4737" s="20" t="s">
        <v>3252</v>
      </c>
    </row>
    <row r="4738" spans="1:1" x14ac:dyDescent="0.2">
      <c r="A4738" s="20" t="s">
        <v>125</v>
      </c>
    </row>
    <row r="4739" spans="1:1" x14ac:dyDescent="0.2">
      <c r="A4739" s="20" t="s">
        <v>3251</v>
      </c>
    </row>
    <row r="4740" spans="1:1" x14ac:dyDescent="0.2">
      <c r="A4740" s="20" t="s">
        <v>129</v>
      </c>
    </row>
    <row r="4741" spans="1:1" x14ac:dyDescent="0.2">
      <c r="A4741" s="20" t="s">
        <v>3253</v>
      </c>
    </row>
    <row r="4742" spans="1:1" x14ac:dyDescent="0.2">
      <c r="A4742" s="20" t="s">
        <v>131</v>
      </c>
    </row>
    <row r="4743" spans="1:1" x14ac:dyDescent="0.2">
      <c r="A4743" s="19" t="s">
        <v>3254</v>
      </c>
    </row>
    <row r="4744" spans="1:1" x14ac:dyDescent="0.2">
      <c r="A4744" s="22" t="s">
        <v>1044</v>
      </c>
    </row>
    <row r="4745" spans="1:1" x14ac:dyDescent="0.2">
      <c r="A4745" s="22" t="s">
        <v>1048</v>
      </c>
    </row>
    <row r="4746" spans="1:1" x14ac:dyDescent="0.2">
      <c r="A4746" s="22" t="s">
        <v>1050</v>
      </c>
    </row>
    <row r="4747" spans="1:1" x14ac:dyDescent="0.2">
      <c r="A4747" s="22" t="s">
        <v>1052</v>
      </c>
    </row>
    <row r="4748" spans="1:1" x14ac:dyDescent="0.2">
      <c r="A4748" s="22" t="s">
        <v>1046</v>
      </c>
    </row>
    <row r="4749" spans="1:1" x14ac:dyDescent="0.2">
      <c r="A4749" s="22" t="s">
        <v>1049</v>
      </c>
    </row>
    <row r="4750" spans="1:1" x14ac:dyDescent="0.2">
      <c r="A4750" s="22" t="s">
        <v>1051</v>
      </c>
    </row>
    <row r="4751" spans="1:1" x14ac:dyDescent="0.2">
      <c r="A4751" s="22" t="s">
        <v>1053</v>
      </c>
    </row>
    <row r="4752" spans="1:1" x14ac:dyDescent="0.2">
      <c r="A4752" s="19" t="s">
        <v>1054</v>
      </c>
    </row>
    <row r="4753" spans="1:1" x14ac:dyDescent="0.2">
      <c r="A4753" s="19" t="s">
        <v>1061</v>
      </c>
    </row>
    <row r="4754" spans="1:1" x14ac:dyDescent="0.2">
      <c r="A4754" s="19" t="s">
        <v>1065</v>
      </c>
    </row>
    <row r="4755" spans="1:1" x14ac:dyDescent="0.2">
      <c r="A4755" s="19" t="s">
        <v>1069</v>
      </c>
    </row>
    <row r="4756" spans="1:1" x14ac:dyDescent="0.2">
      <c r="A4756" s="19" t="s">
        <v>1073</v>
      </c>
    </row>
    <row r="4757" spans="1:1" x14ac:dyDescent="0.2">
      <c r="A4757" s="19" t="s">
        <v>89</v>
      </c>
    </row>
    <row r="4758" spans="1:1" x14ac:dyDescent="0.2">
      <c r="A4758" s="19" t="s">
        <v>100</v>
      </c>
    </row>
    <row r="4759" spans="1:1" x14ac:dyDescent="0.2">
      <c r="A4759" s="19" t="s">
        <v>106</v>
      </c>
    </row>
    <row r="4760" spans="1:1" x14ac:dyDescent="0.2">
      <c r="A4760" s="19" t="s">
        <v>112</v>
      </c>
    </row>
    <row r="4761" spans="1:1" x14ac:dyDescent="0.2">
      <c r="A4761" s="19" t="s">
        <v>118</v>
      </c>
    </row>
    <row r="4762" spans="1:1" x14ac:dyDescent="0.2">
      <c r="A4762" s="19" t="s">
        <v>87</v>
      </c>
    </row>
    <row r="4763" spans="1:1" x14ac:dyDescent="0.2">
      <c r="A4763" s="19" t="s">
        <v>99</v>
      </c>
    </row>
    <row r="4764" spans="1:1" x14ac:dyDescent="0.2">
      <c r="A4764" s="19" t="s">
        <v>105</v>
      </c>
    </row>
    <row r="4765" spans="1:1" x14ac:dyDescent="0.2">
      <c r="A4765" s="19" t="s">
        <v>111</v>
      </c>
    </row>
    <row r="4766" spans="1:1" x14ac:dyDescent="0.2">
      <c r="A4766" s="19" t="s">
        <v>117</v>
      </c>
    </row>
    <row r="4767" spans="1:1" x14ac:dyDescent="0.2">
      <c r="A4767" s="19" t="s">
        <v>91</v>
      </c>
    </row>
    <row r="4768" spans="1:1" x14ac:dyDescent="0.2">
      <c r="A4768" s="19" t="s">
        <v>101</v>
      </c>
    </row>
    <row r="4769" spans="1:1" x14ac:dyDescent="0.2">
      <c r="A4769" s="19" t="s">
        <v>107</v>
      </c>
    </row>
    <row r="4770" spans="1:1" x14ac:dyDescent="0.2">
      <c r="A4770" s="19" t="s">
        <v>113</v>
      </c>
    </row>
    <row r="4771" spans="1:1" x14ac:dyDescent="0.2">
      <c r="A4771" s="19" t="s">
        <v>119</v>
      </c>
    </row>
    <row r="4772" spans="1:1" x14ac:dyDescent="0.2">
      <c r="A4772" s="19" t="s">
        <v>1056</v>
      </c>
    </row>
    <row r="4773" spans="1:1" x14ac:dyDescent="0.2">
      <c r="A4773" s="19" t="s">
        <v>1062</v>
      </c>
    </row>
    <row r="4774" spans="1:1" x14ac:dyDescent="0.2">
      <c r="A4774" s="19" t="s">
        <v>1066</v>
      </c>
    </row>
    <row r="4775" spans="1:1" x14ac:dyDescent="0.2">
      <c r="A4775" s="19" t="s">
        <v>1070</v>
      </c>
    </row>
    <row r="4776" spans="1:1" x14ac:dyDescent="0.2">
      <c r="A4776" s="19" t="s">
        <v>1074</v>
      </c>
    </row>
    <row r="4777" spans="1:1" x14ac:dyDescent="0.2">
      <c r="A4777" s="19" t="s">
        <v>95</v>
      </c>
    </row>
    <row r="4778" spans="1:1" x14ac:dyDescent="0.2">
      <c r="A4778" s="19" t="s">
        <v>103</v>
      </c>
    </row>
    <row r="4779" spans="1:1" x14ac:dyDescent="0.2">
      <c r="A4779" s="19" t="s">
        <v>109</v>
      </c>
    </row>
    <row r="4780" spans="1:1" x14ac:dyDescent="0.2">
      <c r="A4780" s="19" t="s">
        <v>115</v>
      </c>
    </row>
    <row r="4781" spans="1:1" x14ac:dyDescent="0.2">
      <c r="A4781" s="19" t="s">
        <v>121</v>
      </c>
    </row>
    <row r="4782" spans="1:1" x14ac:dyDescent="0.2">
      <c r="A4782" s="19" t="s">
        <v>93</v>
      </c>
    </row>
    <row r="4783" spans="1:1" x14ac:dyDescent="0.2">
      <c r="A4783" s="19" t="s">
        <v>102</v>
      </c>
    </row>
    <row r="4784" spans="1:1" x14ac:dyDescent="0.2">
      <c r="A4784" s="19" t="s">
        <v>108</v>
      </c>
    </row>
    <row r="4785" spans="1:1" x14ac:dyDescent="0.2">
      <c r="A4785" s="19" t="s">
        <v>114</v>
      </c>
    </row>
    <row r="4786" spans="1:1" x14ac:dyDescent="0.2">
      <c r="A4786" s="19" t="s">
        <v>120</v>
      </c>
    </row>
    <row r="4787" spans="1:1" x14ac:dyDescent="0.2">
      <c r="A4787" s="19" t="s">
        <v>97</v>
      </c>
    </row>
    <row r="4788" spans="1:1" x14ac:dyDescent="0.2">
      <c r="A4788" s="19" t="s">
        <v>104</v>
      </c>
    </row>
    <row r="4789" spans="1:1" x14ac:dyDescent="0.2">
      <c r="A4789" s="19" t="s">
        <v>110</v>
      </c>
    </row>
    <row r="4790" spans="1:1" x14ac:dyDescent="0.2">
      <c r="A4790" s="19" t="s">
        <v>116</v>
      </c>
    </row>
    <row r="4791" spans="1:1" x14ac:dyDescent="0.2">
      <c r="A4791" s="19" t="s">
        <v>122</v>
      </c>
    </row>
    <row r="4792" spans="1:1" x14ac:dyDescent="0.2">
      <c r="A4792" s="19" t="s">
        <v>1058</v>
      </c>
    </row>
    <row r="4793" spans="1:1" x14ac:dyDescent="0.2">
      <c r="A4793" s="19" t="s">
        <v>1063</v>
      </c>
    </row>
    <row r="4794" spans="1:1" x14ac:dyDescent="0.2">
      <c r="A4794" s="19" t="s">
        <v>1067</v>
      </c>
    </row>
    <row r="4795" spans="1:1" x14ac:dyDescent="0.2">
      <c r="A4795" s="19" t="s">
        <v>1071</v>
      </c>
    </row>
    <row r="4796" spans="1:1" x14ac:dyDescent="0.2">
      <c r="A4796" s="19" t="s">
        <v>1075</v>
      </c>
    </row>
    <row r="4797" spans="1:1" x14ac:dyDescent="0.2">
      <c r="A4797" s="19" t="s">
        <v>1060</v>
      </c>
    </row>
    <row r="4798" spans="1:1" x14ac:dyDescent="0.2">
      <c r="A4798" s="19" t="s">
        <v>1064</v>
      </c>
    </row>
    <row r="4799" spans="1:1" x14ac:dyDescent="0.2">
      <c r="A4799" s="19" t="s">
        <v>1068</v>
      </c>
    </row>
    <row r="4800" spans="1:1" x14ac:dyDescent="0.2">
      <c r="A4800" s="19" t="s">
        <v>1072</v>
      </c>
    </row>
    <row r="4801" spans="1:1" x14ac:dyDescent="0.2">
      <c r="A4801" s="19" t="s">
        <v>1076</v>
      </c>
    </row>
    <row r="4802" spans="1:1" x14ac:dyDescent="0.2">
      <c r="A4802" s="23" t="s">
        <v>76</v>
      </c>
    </row>
    <row r="4803" spans="1:1" x14ac:dyDescent="0.2">
      <c r="A4803" s="23" t="s">
        <v>3245</v>
      </c>
    </row>
    <row r="4804" spans="1:1" x14ac:dyDescent="0.2">
      <c r="A4804" s="23" t="s">
        <v>85</v>
      </c>
    </row>
    <row r="4805" spans="1:1" x14ac:dyDescent="0.2">
      <c r="A4805" s="23" t="s">
        <v>3249</v>
      </c>
    </row>
    <row r="4806" spans="1:1" x14ac:dyDescent="0.2">
      <c r="A4806" s="23" t="s">
        <v>79</v>
      </c>
    </row>
    <row r="4807" spans="1:1" x14ac:dyDescent="0.2">
      <c r="A4807" s="23" t="s">
        <v>3246</v>
      </c>
    </row>
    <row r="4808" spans="1:1" x14ac:dyDescent="0.2">
      <c r="A4808" s="23" t="s">
        <v>81</v>
      </c>
    </row>
    <row r="4809" spans="1:1" x14ac:dyDescent="0.2">
      <c r="A4809" s="23" t="s">
        <v>3247</v>
      </c>
    </row>
    <row r="4810" spans="1:1" x14ac:dyDescent="0.2">
      <c r="A4810" s="23" t="s">
        <v>83</v>
      </c>
    </row>
    <row r="4811" spans="1:1" x14ac:dyDescent="0.2">
      <c r="A4811" s="23" t="s">
        <v>3248</v>
      </c>
    </row>
    <row r="4812" spans="1:1" x14ac:dyDescent="0.2">
      <c r="A4812" s="23" t="s">
        <v>1501</v>
      </c>
    </row>
    <row r="4813" spans="1:1" x14ac:dyDescent="0.2">
      <c r="A4813" s="23" t="s">
        <v>3237</v>
      </c>
    </row>
    <row r="4814" spans="1:1" x14ac:dyDescent="0.2">
      <c r="A4814" s="23" t="s">
        <v>1503</v>
      </c>
    </row>
    <row r="4815" spans="1:1" x14ac:dyDescent="0.2">
      <c r="A4815" s="23" t="s">
        <v>3238</v>
      </c>
    </row>
    <row r="4816" spans="1:1" x14ac:dyDescent="0.2">
      <c r="A4816" s="23" t="s">
        <v>1534</v>
      </c>
    </row>
    <row r="4817" spans="1:1" x14ac:dyDescent="0.2">
      <c r="A4817" s="23" t="s">
        <v>3239</v>
      </c>
    </row>
    <row r="4818" spans="1:1" x14ac:dyDescent="0.2">
      <c r="A4818" s="23" t="s">
        <v>1535</v>
      </c>
    </row>
    <row r="4819" spans="1:1" x14ac:dyDescent="0.2">
      <c r="A4819" s="23" t="s">
        <v>3240</v>
      </c>
    </row>
    <row r="4820" spans="1:1" x14ac:dyDescent="0.2">
      <c r="A4820" s="23" t="s">
        <v>72</v>
      </c>
    </row>
    <row r="4821" spans="1:1" x14ac:dyDescent="0.2">
      <c r="A4821" s="23" t="s">
        <v>3241</v>
      </c>
    </row>
    <row r="4822" spans="1:1" x14ac:dyDescent="0.2">
      <c r="A4822" s="23" t="s">
        <v>73</v>
      </c>
    </row>
    <row r="4823" spans="1:1" x14ac:dyDescent="0.2">
      <c r="A4823" s="23" t="s">
        <v>3242</v>
      </c>
    </row>
    <row r="4824" spans="1:1" x14ac:dyDescent="0.2">
      <c r="A4824" s="23" t="s">
        <v>74</v>
      </c>
    </row>
    <row r="4825" spans="1:1" x14ac:dyDescent="0.2">
      <c r="A4825" s="23" t="s">
        <v>3243</v>
      </c>
    </row>
    <row r="4826" spans="1:1" x14ac:dyDescent="0.2">
      <c r="A4826" s="23" t="s">
        <v>75</v>
      </c>
    </row>
    <row r="4827" spans="1:1" x14ac:dyDescent="0.2">
      <c r="A4827" s="23" t="s">
        <v>3244</v>
      </c>
    </row>
    <row r="4828" spans="1:1" x14ac:dyDescent="0.2">
      <c r="A4828" s="19" t="s">
        <v>173</v>
      </c>
    </row>
    <row r="4829" spans="1:1" x14ac:dyDescent="0.2">
      <c r="A4829" s="19" t="s">
        <v>3264</v>
      </c>
    </row>
    <row r="4830" spans="1:1" x14ac:dyDescent="0.2">
      <c r="A4830" s="19" t="s">
        <v>3275</v>
      </c>
    </row>
    <row r="4831" spans="1:1" x14ac:dyDescent="0.2">
      <c r="A4831" s="19" t="s">
        <v>3291</v>
      </c>
    </row>
    <row r="4832" spans="1:1" x14ac:dyDescent="0.2">
      <c r="A4832" s="19" t="s">
        <v>175</v>
      </c>
    </row>
    <row r="4833" spans="1:1" x14ac:dyDescent="0.2">
      <c r="A4833" s="19" t="s">
        <v>3265</v>
      </c>
    </row>
    <row r="4834" spans="1:1" x14ac:dyDescent="0.2">
      <c r="A4834" s="19" t="s">
        <v>3276</v>
      </c>
    </row>
    <row r="4835" spans="1:1" x14ac:dyDescent="0.2">
      <c r="A4835" s="19" t="s">
        <v>3292</v>
      </c>
    </row>
    <row r="4836" spans="1:1" x14ac:dyDescent="0.2">
      <c r="A4836" s="19" t="s">
        <v>176</v>
      </c>
    </row>
    <row r="4837" spans="1:1" x14ac:dyDescent="0.2">
      <c r="A4837" s="19" t="s">
        <v>3266</v>
      </c>
    </row>
    <row r="4838" spans="1:1" x14ac:dyDescent="0.2">
      <c r="A4838" s="19" t="s">
        <v>3277</v>
      </c>
    </row>
    <row r="4839" spans="1:1" x14ac:dyDescent="0.2">
      <c r="A4839" s="19" t="s">
        <v>3293</v>
      </c>
    </row>
    <row r="4840" spans="1:1" x14ac:dyDescent="0.2">
      <c r="A4840" s="19" t="s">
        <v>177</v>
      </c>
    </row>
    <row r="4841" spans="1:1" x14ac:dyDescent="0.2">
      <c r="A4841" s="19" t="s">
        <v>3267</v>
      </c>
    </row>
    <row r="4842" spans="1:1" x14ac:dyDescent="0.2">
      <c r="A4842" s="19" t="s">
        <v>3278</v>
      </c>
    </row>
    <row r="4843" spans="1:1" x14ac:dyDescent="0.2">
      <c r="A4843" s="19" t="s">
        <v>3294</v>
      </c>
    </row>
    <row r="4844" spans="1:1" x14ac:dyDescent="0.2">
      <c r="A4844" s="19" t="s">
        <v>178</v>
      </c>
    </row>
    <row r="4845" spans="1:1" x14ac:dyDescent="0.2">
      <c r="A4845" s="19" t="s">
        <v>3279</v>
      </c>
    </row>
    <row r="4846" spans="1:1" x14ac:dyDescent="0.2">
      <c r="A4846" s="19" t="s">
        <v>3295</v>
      </c>
    </row>
    <row r="4847" spans="1:1" x14ac:dyDescent="0.2">
      <c r="A4847" s="19" t="s">
        <v>3268</v>
      </c>
    </row>
    <row r="4848" spans="1:1" x14ac:dyDescent="0.2">
      <c r="A4848" s="19" t="s">
        <v>3282</v>
      </c>
    </row>
    <row r="4849" spans="1:1" x14ac:dyDescent="0.2">
      <c r="A4849" s="19" t="s">
        <v>3298</v>
      </c>
    </row>
    <row r="4850" spans="1:1" x14ac:dyDescent="0.2">
      <c r="A4850" s="19" t="s">
        <v>3285</v>
      </c>
    </row>
    <row r="4851" spans="1:1" x14ac:dyDescent="0.2">
      <c r="A4851" s="19" t="s">
        <v>3301</v>
      </c>
    </row>
    <row r="4852" spans="1:1" x14ac:dyDescent="0.2">
      <c r="A4852" s="19" t="s">
        <v>179</v>
      </c>
    </row>
    <row r="4853" spans="1:1" x14ac:dyDescent="0.2">
      <c r="A4853" s="19" t="s">
        <v>3280</v>
      </c>
    </row>
    <row r="4854" spans="1:1" x14ac:dyDescent="0.2">
      <c r="A4854" s="19" t="s">
        <v>3296</v>
      </c>
    </row>
    <row r="4855" spans="1:1" x14ac:dyDescent="0.2">
      <c r="A4855" s="19" t="s">
        <v>3269</v>
      </c>
    </row>
    <row r="4856" spans="1:1" x14ac:dyDescent="0.2">
      <c r="A4856" s="19" t="s">
        <v>3283</v>
      </c>
    </row>
    <row r="4857" spans="1:1" x14ac:dyDescent="0.2">
      <c r="A4857" s="19" t="s">
        <v>3299</v>
      </c>
    </row>
    <row r="4858" spans="1:1" x14ac:dyDescent="0.2">
      <c r="A4858" s="19" t="s">
        <v>3286</v>
      </c>
    </row>
    <row r="4859" spans="1:1" x14ac:dyDescent="0.2">
      <c r="A4859" s="19" t="s">
        <v>3302</v>
      </c>
    </row>
    <row r="4860" spans="1:1" x14ac:dyDescent="0.2">
      <c r="A4860" s="19" t="s">
        <v>3281</v>
      </c>
    </row>
    <row r="4861" spans="1:1" x14ac:dyDescent="0.2">
      <c r="A4861" s="19" t="s">
        <v>3297</v>
      </c>
    </row>
    <row r="4862" spans="1:1" x14ac:dyDescent="0.2">
      <c r="A4862" s="19" t="s">
        <v>3284</v>
      </c>
    </row>
    <row r="4863" spans="1:1" x14ac:dyDescent="0.2">
      <c r="A4863" s="19" t="s">
        <v>3300</v>
      </c>
    </row>
    <row r="4864" spans="1:1" x14ac:dyDescent="0.2">
      <c r="A4864" s="19" t="s">
        <v>3287</v>
      </c>
    </row>
    <row r="4865" spans="1:1" x14ac:dyDescent="0.2">
      <c r="A4865" s="19" t="s">
        <v>3303</v>
      </c>
    </row>
    <row r="4866" spans="1:1" x14ac:dyDescent="0.2">
      <c r="A4866" s="19" t="s">
        <v>1108</v>
      </c>
    </row>
    <row r="4867" spans="1:1" x14ac:dyDescent="0.2">
      <c r="A4867" s="19" t="s">
        <v>1115</v>
      </c>
    </row>
    <row r="4868" spans="1:1" x14ac:dyDescent="0.2">
      <c r="A4868" s="19" t="s">
        <v>1122</v>
      </c>
    </row>
    <row r="4869" spans="1:1" x14ac:dyDescent="0.2">
      <c r="A4869" s="19" t="s">
        <v>1129</v>
      </c>
    </row>
    <row r="4870" spans="1:1" x14ac:dyDescent="0.2">
      <c r="A4870" s="19" t="s">
        <v>1136</v>
      </c>
    </row>
    <row r="4871" spans="1:1" x14ac:dyDescent="0.2">
      <c r="A4871" s="19" t="s">
        <v>1109</v>
      </c>
    </row>
    <row r="4872" spans="1:1" x14ac:dyDescent="0.2">
      <c r="A4872" s="19" t="s">
        <v>1116</v>
      </c>
    </row>
    <row r="4873" spans="1:1" x14ac:dyDescent="0.2">
      <c r="A4873" s="19" t="s">
        <v>1123</v>
      </c>
    </row>
    <row r="4874" spans="1:1" x14ac:dyDescent="0.2">
      <c r="A4874" s="19" t="s">
        <v>1130</v>
      </c>
    </row>
    <row r="4875" spans="1:1" x14ac:dyDescent="0.2">
      <c r="A4875" s="19" t="s">
        <v>1137</v>
      </c>
    </row>
    <row r="4876" spans="1:1" x14ac:dyDescent="0.2">
      <c r="A4876" s="19" t="s">
        <v>1110</v>
      </c>
    </row>
    <row r="4877" spans="1:1" x14ac:dyDescent="0.2">
      <c r="A4877" s="19" t="s">
        <v>1117</v>
      </c>
    </row>
    <row r="4878" spans="1:1" x14ac:dyDescent="0.2">
      <c r="A4878" s="19" t="s">
        <v>1124</v>
      </c>
    </row>
    <row r="4879" spans="1:1" x14ac:dyDescent="0.2">
      <c r="A4879" s="19" t="s">
        <v>1131</v>
      </c>
    </row>
    <row r="4880" spans="1:1" x14ac:dyDescent="0.2">
      <c r="A4880" s="19" t="s">
        <v>1138</v>
      </c>
    </row>
    <row r="4881" spans="1:1" x14ac:dyDescent="0.2">
      <c r="A4881" s="19" t="s">
        <v>1111</v>
      </c>
    </row>
    <row r="4882" spans="1:1" x14ac:dyDescent="0.2">
      <c r="A4882" s="19" t="s">
        <v>1118</v>
      </c>
    </row>
    <row r="4883" spans="1:1" x14ac:dyDescent="0.2">
      <c r="A4883" s="19" t="s">
        <v>1125</v>
      </c>
    </row>
    <row r="4884" spans="1:1" x14ac:dyDescent="0.2">
      <c r="A4884" s="19" t="s">
        <v>1132</v>
      </c>
    </row>
    <row r="4885" spans="1:1" x14ac:dyDescent="0.2">
      <c r="A4885" s="19" t="s">
        <v>1139</v>
      </c>
    </row>
    <row r="4886" spans="1:1" x14ac:dyDescent="0.2">
      <c r="A4886" s="20" t="s">
        <v>1112</v>
      </c>
    </row>
    <row r="4887" spans="1:1" x14ac:dyDescent="0.2">
      <c r="A4887" s="20" t="s">
        <v>1119</v>
      </c>
    </row>
    <row r="4888" spans="1:1" x14ac:dyDescent="0.2">
      <c r="A4888" s="20" t="s">
        <v>1126</v>
      </c>
    </row>
    <row r="4889" spans="1:1" x14ac:dyDescent="0.2">
      <c r="A4889" s="20" t="s">
        <v>1133</v>
      </c>
    </row>
    <row r="4890" spans="1:1" x14ac:dyDescent="0.2">
      <c r="A4890" s="20" t="s">
        <v>1140</v>
      </c>
    </row>
    <row r="4891" spans="1:1" x14ac:dyDescent="0.2">
      <c r="A4891" s="19" t="s">
        <v>1113</v>
      </c>
    </row>
    <row r="4892" spans="1:1" x14ac:dyDescent="0.2">
      <c r="A4892" s="19" t="s">
        <v>1120</v>
      </c>
    </row>
    <row r="4893" spans="1:1" x14ac:dyDescent="0.2">
      <c r="A4893" s="19" t="s">
        <v>1127</v>
      </c>
    </row>
    <row r="4894" spans="1:1" x14ac:dyDescent="0.2">
      <c r="A4894" s="19" t="s">
        <v>1134</v>
      </c>
    </row>
    <row r="4895" spans="1:1" x14ac:dyDescent="0.2">
      <c r="A4895" s="19" t="s">
        <v>1141</v>
      </c>
    </row>
    <row r="4896" spans="1:1" x14ac:dyDescent="0.2">
      <c r="A4896" s="19" t="s">
        <v>1114</v>
      </c>
    </row>
    <row r="4897" spans="1:1" x14ac:dyDescent="0.2">
      <c r="A4897" s="19" t="s">
        <v>1121</v>
      </c>
    </row>
    <row r="4898" spans="1:1" x14ac:dyDescent="0.2">
      <c r="A4898" s="19" t="s">
        <v>1128</v>
      </c>
    </row>
    <row r="4899" spans="1:1" x14ac:dyDescent="0.2">
      <c r="A4899" s="19" t="s">
        <v>1135</v>
      </c>
    </row>
    <row r="4900" spans="1:1" x14ac:dyDescent="0.2">
      <c r="A4900" s="19" t="s">
        <v>1142</v>
      </c>
    </row>
    <row r="4901" spans="1:1" x14ac:dyDescent="0.2">
      <c r="A4901" s="19" t="s">
        <v>172</v>
      </c>
    </row>
    <row r="4902" spans="1:1" x14ac:dyDescent="0.2">
      <c r="A4902" s="19" t="s">
        <v>3263</v>
      </c>
    </row>
    <row r="4903" spans="1:1" x14ac:dyDescent="0.2">
      <c r="A4903" s="19" t="s">
        <v>3270</v>
      </c>
    </row>
    <row r="4904" spans="1:1" x14ac:dyDescent="0.2">
      <c r="A4904" s="19" t="s">
        <v>3288</v>
      </c>
    </row>
    <row r="4905" spans="1:1" x14ac:dyDescent="0.2">
      <c r="A4905" s="19" t="s">
        <v>3272</v>
      </c>
    </row>
    <row r="4906" spans="1:1" x14ac:dyDescent="0.2">
      <c r="A4906" s="19" t="s">
        <v>3289</v>
      </c>
    </row>
    <row r="4907" spans="1:1" x14ac:dyDescent="0.2">
      <c r="A4907" s="19" t="s">
        <v>3273</v>
      </c>
    </row>
    <row r="4908" spans="1:1" x14ac:dyDescent="0.2">
      <c r="A4908" s="19" t="s">
        <v>3290</v>
      </c>
    </row>
    <row r="4909" spans="1:1" x14ac:dyDescent="0.2">
      <c r="A4909" s="19" t="s">
        <v>1105</v>
      </c>
    </row>
    <row r="4910" spans="1:1" x14ac:dyDescent="0.2">
      <c r="A4910" s="19" t="s">
        <v>1106</v>
      </c>
    </row>
    <row r="4911" spans="1:1" x14ac:dyDescent="0.2">
      <c r="A4911" s="19" t="s">
        <v>1107</v>
      </c>
    </row>
    <row r="4912" spans="1:1" x14ac:dyDescent="0.2">
      <c r="A4912" s="21" t="s">
        <v>1537</v>
      </c>
    </row>
    <row r="4913" spans="1:1" x14ac:dyDescent="0.2">
      <c r="A4913" s="21" t="s">
        <v>2563</v>
      </c>
    </row>
    <row r="4914" spans="1:1" x14ac:dyDescent="0.2">
      <c r="A4914" s="21" t="s">
        <v>1538</v>
      </c>
    </row>
    <row r="4915" spans="1:1" x14ac:dyDescent="0.2">
      <c r="A4915" s="21" t="s">
        <v>2565</v>
      </c>
    </row>
    <row r="4916" spans="1:1" x14ac:dyDescent="0.2">
      <c r="A4916" s="21" t="s">
        <v>1540</v>
      </c>
    </row>
    <row r="4917" spans="1:1" x14ac:dyDescent="0.2">
      <c r="A4917" s="21" t="s">
        <v>2566</v>
      </c>
    </row>
    <row r="4918" spans="1:1" x14ac:dyDescent="0.2">
      <c r="A4918" s="21" t="s">
        <v>1542</v>
      </c>
    </row>
    <row r="4919" spans="1:1" x14ac:dyDescent="0.2">
      <c r="A4919" s="21" t="s">
        <v>2567</v>
      </c>
    </row>
    <row r="4920" spans="1:1" x14ac:dyDescent="0.2">
      <c r="A4920" s="21" t="s">
        <v>1544</v>
      </c>
    </row>
    <row r="4921" spans="1:1" x14ac:dyDescent="0.2">
      <c r="A4921" s="21" t="s">
        <v>2568</v>
      </c>
    </row>
    <row r="4922" spans="1:1" x14ac:dyDescent="0.2">
      <c r="A4922" s="21" t="s">
        <v>1546</v>
      </c>
    </row>
    <row r="4923" spans="1:1" x14ac:dyDescent="0.2">
      <c r="A4923" s="21" t="s">
        <v>2569</v>
      </c>
    </row>
    <row r="4924" spans="1:1" x14ac:dyDescent="0.2">
      <c r="A4924" s="21" t="s">
        <v>1548</v>
      </c>
    </row>
    <row r="4925" spans="1:1" x14ac:dyDescent="0.2">
      <c r="A4925" s="21" t="s">
        <v>2570</v>
      </c>
    </row>
    <row r="4926" spans="1:1" x14ac:dyDescent="0.2">
      <c r="A4926" s="21" t="s">
        <v>1550</v>
      </c>
    </row>
    <row r="4927" spans="1:1" x14ac:dyDescent="0.2">
      <c r="A4927" s="21" t="s">
        <v>2571</v>
      </c>
    </row>
    <row r="4928" spans="1:1" x14ac:dyDescent="0.2">
      <c r="A4928" s="21" t="s">
        <v>1552</v>
      </c>
    </row>
    <row r="4929" spans="1:1" x14ac:dyDescent="0.2">
      <c r="A4929" s="21" t="s">
        <v>2572</v>
      </c>
    </row>
    <row r="4930" spans="1:1" x14ac:dyDescent="0.2">
      <c r="A4930" s="21" t="s">
        <v>1554</v>
      </c>
    </row>
    <row r="4931" spans="1:1" x14ac:dyDescent="0.2">
      <c r="A4931" s="21" t="s">
        <v>2573</v>
      </c>
    </row>
    <row r="4932" spans="1:1" x14ac:dyDescent="0.2">
      <c r="A4932" s="21" t="s">
        <v>2408</v>
      </c>
    </row>
    <row r="4933" spans="1:1" x14ac:dyDescent="0.2">
      <c r="A4933" s="21" t="s">
        <v>2412</v>
      </c>
    </row>
    <row r="4934" spans="1:1" x14ac:dyDescent="0.2">
      <c r="A4934" s="21" t="s">
        <v>2414</v>
      </c>
    </row>
    <row r="4935" spans="1:1" x14ac:dyDescent="0.2">
      <c r="A4935" s="21" t="s">
        <v>2416</v>
      </c>
    </row>
    <row r="4936" spans="1:1" x14ac:dyDescent="0.2">
      <c r="A4936" s="21" t="s">
        <v>2410</v>
      </c>
    </row>
    <row r="4937" spans="1:1" x14ac:dyDescent="0.2">
      <c r="A4937" s="21" t="s">
        <v>2413</v>
      </c>
    </row>
    <row r="4938" spans="1:1" x14ac:dyDescent="0.2">
      <c r="A4938" s="21" t="s">
        <v>2415</v>
      </c>
    </row>
    <row r="4939" spans="1:1" x14ac:dyDescent="0.2">
      <c r="A4939" s="21" t="s">
        <v>2417</v>
      </c>
    </row>
    <row r="4940" spans="1:1" x14ac:dyDescent="0.2">
      <c r="A4940" s="21" t="s">
        <v>2418</v>
      </c>
    </row>
    <row r="4941" spans="1:1" x14ac:dyDescent="0.2">
      <c r="A4941" s="21" t="s">
        <v>2430</v>
      </c>
    </row>
    <row r="4942" spans="1:1" x14ac:dyDescent="0.2">
      <c r="A4942" s="21" t="s">
        <v>2437</v>
      </c>
    </row>
    <row r="4943" spans="1:1" x14ac:dyDescent="0.2">
      <c r="A4943" s="21" t="s">
        <v>2446</v>
      </c>
    </row>
    <row r="4944" spans="1:1" x14ac:dyDescent="0.2">
      <c r="A4944" s="21" t="s">
        <v>2453</v>
      </c>
    </row>
    <row r="4945" spans="1:1" x14ac:dyDescent="0.2">
      <c r="A4945" s="21" t="s">
        <v>2419</v>
      </c>
    </row>
    <row r="4946" spans="1:1" x14ac:dyDescent="0.2">
      <c r="A4946" s="21" t="s">
        <v>2431</v>
      </c>
    </row>
    <row r="4947" spans="1:1" x14ac:dyDescent="0.2">
      <c r="A4947" s="21" t="s">
        <v>2438</v>
      </c>
    </row>
    <row r="4948" spans="1:1" x14ac:dyDescent="0.2">
      <c r="A4948" s="21" t="s">
        <v>2447</v>
      </c>
    </row>
    <row r="4949" spans="1:1" x14ac:dyDescent="0.2">
      <c r="A4949" s="21" t="s">
        <v>2454</v>
      </c>
    </row>
    <row r="4950" spans="1:1" x14ac:dyDescent="0.2">
      <c r="A4950" s="21" t="s">
        <v>2420</v>
      </c>
    </row>
    <row r="4951" spans="1:1" x14ac:dyDescent="0.2">
      <c r="A4951" s="21" t="s">
        <v>2432</v>
      </c>
    </row>
    <row r="4952" spans="1:1" x14ac:dyDescent="0.2">
      <c r="A4952" s="21" t="s">
        <v>2439</v>
      </c>
    </row>
    <row r="4953" spans="1:1" x14ac:dyDescent="0.2">
      <c r="A4953" s="21" t="s">
        <v>2448</v>
      </c>
    </row>
    <row r="4954" spans="1:1" x14ac:dyDescent="0.2">
      <c r="A4954" s="21" t="s">
        <v>2455</v>
      </c>
    </row>
    <row r="4955" spans="1:1" x14ac:dyDescent="0.2">
      <c r="A4955" s="21" t="s">
        <v>2422</v>
      </c>
    </row>
    <row r="4956" spans="1:1" x14ac:dyDescent="0.2">
      <c r="A4956" s="21" t="s">
        <v>2433</v>
      </c>
    </row>
    <row r="4957" spans="1:1" x14ac:dyDescent="0.2">
      <c r="A4957" s="21" t="s">
        <v>2441</v>
      </c>
    </row>
    <row r="4958" spans="1:1" x14ac:dyDescent="0.2">
      <c r="A4958" s="21" t="s">
        <v>2449</v>
      </c>
    </row>
    <row r="4959" spans="1:1" x14ac:dyDescent="0.2">
      <c r="A4959" s="21" t="s">
        <v>2456</v>
      </c>
    </row>
    <row r="4960" spans="1:1" x14ac:dyDescent="0.2">
      <c r="A4960" s="21" t="s">
        <v>2424</v>
      </c>
    </row>
    <row r="4961" spans="1:1" x14ac:dyDescent="0.2">
      <c r="A4961" s="21" t="s">
        <v>2434</v>
      </c>
    </row>
    <row r="4962" spans="1:1" x14ac:dyDescent="0.2">
      <c r="A4962" s="21" t="s">
        <v>2443</v>
      </c>
    </row>
    <row r="4963" spans="1:1" x14ac:dyDescent="0.2">
      <c r="A4963" s="21" t="s">
        <v>2450</v>
      </c>
    </row>
    <row r="4964" spans="1:1" x14ac:dyDescent="0.2">
      <c r="A4964" s="21" t="s">
        <v>2457</v>
      </c>
    </row>
    <row r="4965" spans="1:1" x14ac:dyDescent="0.2">
      <c r="A4965" s="21" t="s">
        <v>2426</v>
      </c>
    </row>
    <row r="4966" spans="1:1" x14ac:dyDescent="0.2">
      <c r="A4966" s="21" t="s">
        <v>2435</v>
      </c>
    </row>
    <row r="4967" spans="1:1" x14ac:dyDescent="0.2">
      <c r="A4967" s="21" t="s">
        <v>2444</v>
      </c>
    </row>
    <row r="4968" spans="1:1" x14ac:dyDescent="0.2">
      <c r="A4968" s="21" t="s">
        <v>2451</v>
      </c>
    </row>
    <row r="4969" spans="1:1" x14ac:dyDescent="0.2">
      <c r="A4969" s="21" t="s">
        <v>2458</v>
      </c>
    </row>
    <row r="4970" spans="1:1" x14ac:dyDescent="0.2">
      <c r="A4970" s="21" t="s">
        <v>2428</v>
      </c>
    </row>
    <row r="4971" spans="1:1" x14ac:dyDescent="0.2">
      <c r="A4971" s="21" t="s">
        <v>2436</v>
      </c>
    </row>
    <row r="4972" spans="1:1" x14ac:dyDescent="0.2">
      <c r="A4972" s="21" t="s">
        <v>2445</v>
      </c>
    </row>
    <row r="4973" spans="1:1" x14ac:dyDescent="0.2">
      <c r="A4973" s="21" t="s">
        <v>2452</v>
      </c>
    </row>
    <row r="4974" spans="1:1" x14ac:dyDescent="0.2">
      <c r="A4974" s="21" t="s">
        <v>2459</v>
      </c>
    </row>
    <row r="4975" spans="1:1" x14ac:dyDescent="0.2">
      <c r="A4975" s="19" t="s">
        <v>166</v>
      </c>
    </row>
    <row r="4976" spans="1:1" x14ac:dyDescent="0.2">
      <c r="A4976" s="19" t="s">
        <v>3261</v>
      </c>
    </row>
    <row r="4977" spans="1:1" x14ac:dyDescent="0.2">
      <c r="A4977" s="19" t="s">
        <v>169</v>
      </c>
    </row>
    <row r="4978" spans="1:1" x14ac:dyDescent="0.2">
      <c r="A4978" s="19" t="s">
        <v>3262</v>
      </c>
    </row>
    <row r="4979" spans="1:1" x14ac:dyDescent="0.2">
      <c r="A4979" s="22" t="s">
        <v>1087</v>
      </c>
    </row>
    <row r="4980" spans="1:1" x14ac:dyDescent="0.2">
      <c r="A4980" s="22" t="s">
        <v>1091</v>
      </c>
    </row>
    <row r="4981" spans="1:1" x14ac:dyDescent="0.2">
      <c r="A4981" s="22" t="s">
        <v>1095</v>
      </c>
    </row>
    <row r="4982" spans="1:1" x14ac:dyDescent="0.2">
      <c r="A4982" s="22" t="s">
        <v>1099</v>
      </c>
    </row>
    <row r="4983" spans="1:1" x14ac:dyDescent="0.2">
      <c r="A4983" s="22" t="s">
        <v>1102</v>
      </c>
    </row>
    <row r="4984" spans="1:1" x14ac:dyDescent="0.2">
      <c r="A4984" s="19" t="s">
        <v>141</v>
      </c>
    </row>
    <row r="4985" spans="1:1" x14ac:dyDescent="0.2">
      <c r="A4985" s="19" t="s">
        <v>143</v>
      </c>
    </row>
    <row r="4986" spans="1:1" x14ac:dyDescent="0.2">
      <c r="A4986" s="19" t="s">
        <v>145</v>
      </c>
    </row>
    <row r="4987" spans="1:1" x14ac:dyDescent="0.2">
      <c r="A4987" s="19" t="s">
        <v>147</v>
      </c>
    </row>
    <row r="4988" spans="1:1" x14ac:dyDescent="0.2">
      <c r="A4988" s="19" t="s">
        <v>149</v>
      </c>
    </row>
    <row r="4989" spans="1:1" x14ac:dyDescent="0.2">
      <c r="A4989" s="19" t="s">
        <v>1088</v>
      </c>
    </row>
    <row r="4990" spans="1:1" x14ac:dyDescent="0.2">
      <c r="A4990" s="19" t="s">
        <v>1092</v>
      </c>
    </row>
    <row r="4991" spans="1:1" x14ac:dyDescent="0.2">
      <c r="A4991" s="19" t="s">
        <v>1096</v>
      </c>
    </row>
    <row r="4992" spans="1:1" x14ac:dyDescent="0.2">
      <c r="A4992" s="19" t="s">
        <v>1100</v>
      </c>
    </row>
    <row r="4993" spans="1:1" x14ac:dyDescent="0.2">
      <c r="A4993" s="19" t="s">
        <v>1103</v>
      </c>
    </row>
    <row r="4994" spans="1:1" x14ac:dyDescent="0.2">
      <c r="A4994" s="20" t="s">
        <v>142</v>
      </c>
    </row>
    <row r="4995" spans="1:1" x14ac:dyDescent="0.2">
      <c r="A4995" s="20" t="s">
        <v>144</v>
      </c>
    </row>
    <row r="4996" spans="1:1" x14ac:dyDescent="0.2">
      <c r="A4996" s="19" t="s">
        <v>146</v>
      </c>
    </row>
    <row r="4997" spans="1:1" x14ac:dyDescent="0.2">
      <c r="A4997" s="19" t="s">
        <v>148</v>
      </c>
    </row>
    <row r="4998" spans="1:1" x14ac:dyDescent="0.2">
      <c r="A4998" s="19" t="s">
        <v>150</v>
      </c>
    </row>
    <row r="4999" spans="1:1" x14ac:dyDescent="0.2">
      <c r="A4999" s="19" t="s">
        <v>1089</v>
      </c>
    </row>
    <row r="5000" spans="1:1" x14ac:dyDescent="0.2">
      <c r="A5000" s="19" t="s">
        <v>1093</v>
      </c>
    </row>
    <row r="5001" spans="1:1" x14ac:dyDescent="0.2">
      <c r="A5001" s="20" t="s">
        <v>1097</v>
      </c>
    </row>
    <row r="5002" spans="1:1" x14ac:dyDescent="0.2">
      <c r="A5002" s="20" t="s">
        <v>1101</v>
      </c>
    </row>
    <row r="5003" spans="1:1" x14ac:dyDescent="0.2">
      <c r="A5003" s="20" t="s">
        <v>1104</v>
      </c>
    </row>
    <row r="5004" spans="1:1" x14ac:dyDescent="0.2">
      <c r="A5004" s="20" t="s">
        <v>1090</v>
      </c>
    </row>
    <row r="5005" spans="1:1" x14ac:dyDescent="0.2">
      <c r="A5005" s="20" t="s">
        <v>1094</v>
      </c>
    </row>
    <row r="5006" spans="1:1" x14ac:dyDescent="0.2">
      <c r="A5006" s="20" t="s">
        <v>1098</v>
      </c>
    </row>
    <row r="5007" spans="1:1" x14ac:dyDescent="0.2">
      <c r="A5007" s="20" t="s">
        <v>1187</v>
      </c>
    </row>
    <row r="5008" spans="1:1" x14ac:dyDescent="0.2">
      <c r="A5008" s="20" t="s">
        <v>1188</v>
      </c>
    </row>
    <row r="5009" spans="1:1" x14ac:dyDescent="0.2">
      <c r="A5009" s="25" t="s">
        <v>1077</v>
      </c>
    </row>
    <row r="5010" spans="1:1" x14ac:dyDescent="0.2">
      <c r="A5010" s="25" t="s">
        <v>1081</v>
      </c>
    </row>
    <row r="5011" spans="1:1" x14ac:dyDescent="0.2">
      <c r="A5011" s="25" t="s">
        <v>1083</v>
      </c>
    </row>
    <row r="5012" spans="1:1" x14ac:dyDescent="0.2">
      <c r="A5012" s="25" t="s">
        <v>1085</v>
      </c>
    </row>
    <row r="5013" spans="1:1" x14ac:dyDescent="0.2">
      <c r="A5013" s="20" t="s">
        <v>133</v>
      </c>
    </row>
    <row r="5014" spans="1:1" x14ac:dyDescent="0.2">
      <c r="A5014" s="20" t="s">
        <v>137</v>
      </c>
    </row>
    <row r="5015" spans="1:1" x14ac:dyDescent="0.2">
      <c r="A5015" s="20" t="s">
        <v>139</v>
      </c>
    </row>
    <row r="5016" spans="1:1" x14ac:dyDescent="0.2">
      <c r="A5016" s="25" t="s">
        <v>1079</v>
      </c>
    </row>
    <row r="5017" spans="1:1" x14ac:dyDescent="0.2">
      <c r="A5017" s="20" t="s">
        <v>1082</v>
      </c>
    </row>
    <row r="5018" spans="1:1" x14ac:dyDescent="0.2">
      <c r="A5018" s="20" t="s">
        <v>1084</v>
      </c>
    </row>
    <row r="5019" spans="1:1" x14ac:dyDescent="0.2">
      <c r="A5019" s="20" t="s">
        <v>1086</v>
      </c>
    </row>
    <row r="5020" spans="1:1" x14ac:dyDescent="0.2">
      <c r="A5020" s="20" t="s">
        <v>135</v>
      </c>
    </row>
    <row r="5021" spans="1:1" x14ac:dyDescent="0.2">
      <c r="A5021" s="20" t="s">
        <v>138</v>
      </c>
    </row>
    <row r="5022" spans="1:1" x14ac:dyDescent="0.2">
      <c r="A5022" s="20" t="s">
        <v>140</v>
      </c>
    </row>
    <row r="5023" spans="1:1" x14ac:dyDescent="0.2">
      <c r="A5023" s="20" t="s">
        <v>151</v>
      </c>
    </row>
    <row r="5024" spans="1:1" x14ac:dyDescent="0.2">
      <c r="A5024" s="20" t="s">
        <v>3255</v>
      </c>
    </row>
    <row r="5025" spans="1:1" x14ac:dyDescent="0.2">
      <c r="A5025" s="20" t="s">
        <v>154</v>
      </c>
    </row>
    <row r="5026" spans="1:1" x14ac:dyDescent="0.2">
      <c r="A5026" s="20" t="s">
        <v>3256</v>
      </c>
    </row>
    <row r="5027" spans="1:1" x14ac:dyDescent="0.2">
      <c r="A5027" s="20" t="s">
        <v>156</v>
      </c>
    </row>
    <row r="5028" spans="1:1" x14ac:dyDescent="0.2">
      <c r="A5028" s="20" t="s">
        <v>3257</v>
      </c>
    </row>
    <row r="5029" spans="1:1" x14ac:dyDescent="0.2">
      <c r="A5029" s="20" t="s">
        <v>159</v>
      </c>
    </row>
    <row r="5030" spans="1:1" x14ac:dyDescent="0.2">
      <c r="A5030" s="20" t="s">
        <v>3258</v>
      </c>
    </row>
    <row r="5031" spans="1:1" x14ac:dyDescent="0.2">
      <c r="A5031" s="20" t="s">
        <v>162</v>
      </c>
    </row>
    <row r="5032" spans="1:1" x14ac:dyDescent="0.2">
      <c r="A5032" s="20" t="s">
        <v>3259</v>
      </c>
    </row>
    <row r="5033" spans="1:1" x14ac:dyDescent="0.2">
      <c r="A5033" s="20" t="s">
        <v>164</v>
      </c>
    </row>
    <row r="5034" spans="1:1" x14ac:dyDescent="0.2">
      <c r="A5034" s="20" t="s">
        <v>3260</v>
      </c>
    </row>
    <row r="5035" spans="1:1" x14ac:dyDescent="0.2">
      <c r="A5035" s="10" t="s">
        <v>739</v>
      </c>
    </row>
    <row r="5036" spans="1:1" x14ac:dyDescent="0.2">
      <c r="A5036" s="10" t="s">
        <v>741</v>
      </c>
    </row>
    <row r="5037" spans="1:1" x14ac:dyDescent="0.2">
      <c r="A5037" s="10" t="s">
        <v>740</v>
      </c>
    </row>
    <row r="5038" spans="1:1" x14ac:dyDescent="0.2">
      <c r="A5038" s="10" t="s">
        <v>729</v>
      </c>
    </row>
    <row r="5039" spans="1:1" x14ac:dyDescent="0.2">
      <c r="A5039" s="10" t="s">
        <v>730</v>
      </c>
    </row>
    <row r="5040" spans="1:1" x14ac:dyDescent="0.2">
      <c r="A5040" s="10" t="s">
        <v>731</v>
      </c>
    </row>
    <row r="5041" spans="1:1" x14ac:dyDescent="0.2">
      <c r="A5041" s="10" t="s">
        <v>742</v>
      </c>
    </row>
    <row r="5042" spans="1:1" x14ac:dyDescent="0.2">
      <c r="A5042" s="10" t="s">
        <v>743</v>
      </c>
    </row>
    <row r="5043" spans="1:1" x14ac:dyDescent="0.2">
      <c r="A5043" s="10" t="s">
        <v>732</v>
      </c>
    </row>
    <row r="5044" spans="1:1" x14ac:dyDescent="0.2">
      <c r="A5044" s="10" t="s">
        <v>733</v>
      </c>
    </row>
    <row r="5045" spans="1:1" x14ac:dyDescent="0.2">
      <c r="A5045" s="10" t="s">
        <v>734</v>
      </c>
    </row>
    <row r="5046" spans="1:1" x14ac:dyDescent="0.2">
      <c r="A5046" s="10" t="s">
        <v>744</v>
      </c>
    </row>
    <row r="5047" spans="1:1" x14ac:dyDescent="0.2">
      <c r="A5047" s="10" t="s">
        <v>735</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B14" sqref="B14"/>
    </sheetView>
  </sheetViews>
  <sheetFormatPr baseColWidth="10" defaultRowHeight="12.75" x14ac:dyDescent="0.2"/>
  <cols>
    <col min="1" max="1" width="38.7109375" style="127" customWidth="1"/>
    <col min="2" max="2" width="26.7109375" style="432" customWidth="1"/>
    <col min="3" max="3" width="26.7109375" style="319" customWidth="1"/>
    <col min="4" max="4" width="26.7109375" style="318" customWidth="1"/>
    <col min="5" max="5" width="25.42578125" style="448" customWidth="1"/>
    <col min="6" max="6" width="31.28515625" style="448" customWidth="1"/>
    <col min="7" max="7" width="30.7109375" customWidth="1"/>
  </cols>
  <sheetData>
    <row r="1" spans="1:13" x14ac:dyDescent="0.2">
      <c r="A1" s="464" t="s">
        <v>1512</v>
      </c>
      <c r="B1" s="465" t="str">
        <f>Deckblatt!B9</f>
        <v>XXXXXXXXXXXXXXXX</v>
      </c>
      <c r="C1" s="479" t="s">
        <v>5175</v>
      </c>
      <c r="D1" s="480" t="str">
        <f>Deckblatt!B10&amp;"-0"&amp;Deckblatt!B11</f>
        <v>10002954-01</v>
      </c>
      <c r="E1" s="313" t="s">
        <v>737</v>
      </c>
      <c r="F1" s="313" t="s">
        <v>738</v>
      </c>
    </row>
    <row r="2" spans="1:13" ht="45" x14ac:dyDescent="0.2">
      <c r="A2" s="462" t="s">
        <v>6454</v>
      </c>
      <c r="B2" s="462" t="s">
        <v>6455</v>
      </c>
      <c r="C2" s="320" t="s">
        <v>6510</v>
      </c>
      <c r="D2" s="321" t="s">
        <v>6456</v>
      </c>
      <c r="E2" s="314" t="s">
        <v>6458</v>
      </c>
      <c r="F2" s="314" t="s">
        <v>6457</v>
      </c>
    </row>
    <row r="3" spans="1:13" ht="14.25" x14ac:dyDescent="0.2">
      <c r="A3" s="316" t="s">
        <v>6558</v>
      </c>
      <c r="B3" s="580" t="s">
        <v>6436</v>
      </c>
      <c r="C3" s="319">
        <v>1330264.56</v>
      </c>
      <c r="D3" s="318">
        <v>24623.200000000001</v>
      </c>
    </row>
    <row r="4" spans="1:13" ht="14.25" x14ac:dyDescent="0.2">
      <c r="A4" s="317" t="s">
        <v>6559</v>
      </c>
      <c r="B4" s="580" t="s">
        <v>6437</v>
      </c>
      <c r="C4" s="319">
        <v>92380.43</v>
      </c>
      <c r="D4" s="318">
        <v>5699.87</v>
      </c>
    </row>
    <row r="5" spans="1:13" ht="13.5" thickBot="1" x14ac:dyDescent="0.25">
      <c r="A5" s="317" t="s">
        <v>6557</v>
      </c>
      <c r="B5" s="580" t="s">
        <v>6441</v>
      </c>
      <c r="C5" s="319">
        <v>0</v>
      </c>
      <c r="D5" s="579"/>
    </row>
    <row r="6" spans="1:13" x14ac:dyDescent="0.2">
      <c r="A6" s="315" t="s">
        <v>6535</v>
      </c>
      <c r="B6" s="433"/>
      <c r="C6" s="433"/>
      <c r="D6" s="433"/>
      <c r="F6" s="569" t="s">
        <v>6453</v>
      </c>
      <c r="G6" s="570"/>
      <c r="H6" s="570"/>
      <c r="I6" s="570"/>
      <c r="J6" s="570"/>
      <c r="K6" s="570"/>
      <c r="L6" s="570"/>
      <c r="M6" s="574"/>
    </row>
    <row r="7" spans="1:13" x14ac:dyDescent="0.2">
      <c r="A7" s="127" t="s">
        <v>9257</v>
      </c>
      <c r="B7" s="432" t="s">
        <v>6435</v>
      </c>
      <c r="C7" s="319">
        <v>781</v>
      </c>
      <c r="D7" s="318">
        <v>14.45631</v>
      </c>
      <c r="F7" s="577" t="s">
        <v>6435</v>
      </c>
      <c r="G7" s="576" t="s">
        <v>6442</v>
      </c>
      <c r="H7" s="571"/>
      <c r="I7" s="571"/>
      <c r="J7" s="571"/>
      <c r="K7" s="571"/>
      <c r="L7" s="571"/>
      <c r="M7" s="575"/>
    </row>
    <row r="8" spans="1:13" ht="14.25" x14ac:dyDescent="0.2">
      <c r="A8" s="127" t="s">
        <v>9257</v>
      </c>
      <c r="B8" s="432" t="s">
        <v>6435</v>
      </c>
      <c r="C8" s="319">
        <v>4631</v>
      </c>
      <c r="D8" s="318">
        <v>85.719809999999995</v>
      </c>
      <c r="E8" s="572" t="s">
        <v>6560</v>
      </c>
      <c r="F8" s="577" t="s">
        <v>6436</v>
      </c>
      <c r="G8" s="576" t="s">
        <v>6443</v>
      </c>
      <c r="H8" s="571"/>
      <c r="I8" s="571"/>
      <c r="J8" s="571"/>
      <c r="K8" s="571"/>
      <c r="L8" s="571"/>
      <c r="M8" s="575"/>
    </row>
    <row r="9" spans="1:13" ht="14.25" x14ac:dyDescent="0.2">
      <c r="A9" s="127" t="s">
        <v>9257</v>
      </c>
      <c r="B9" s="432" t="s">
        <v>6435</v>
      </c>
      <c r="C9" s="319">
        <v>3221</v>
      </c>
      <c r="D9" s="318">
        <v>59.620710000000003</v>
      </c>
      <c r="E9" s="572" t="s">
        <v>6561</v>
      </c>
      <c r="F9" s="577" t="s">
        <v>6437</v>
      </c>
      <c r="G9" s="576" t="s">
        <v>6444</v>
      </c>
      <c r="H9" s="571"/>
      <c r="I9" s="571"/>
      <c r="J9" s="571"/>
      <c r="K9" s="571"/>
      <c r="L9" s="571"/>
      <c r="M9" s="575"/>
    </row>
    <row r="10" spans="1:13" x14ac:dyDescent="0.2">
      <c r="A10" s="127" t="s">
        <v>9257</v>
      </c>
      <c r="B10" s="432" t="s">
        <v>6435</v>
      </c>
      <c r="C10" s="319">
        <v>644.6</v>
      </c>
      <c r="D10" s="318">
        <v>11.931546000000001</v>
      </c>
      <c r="F10" s="578" t="s">
        <v>6438</v>
      </c>
      <c r="G10" s="576" t="s">
        <v>6445</v>
      </c>
      <c r="H10" s="571"/>
      <c r="I10" s="571"/>
      <c r="J10" s="571"/>
      <c r="K10" s="571"/>
      <c r="L10" s="571"/>
      <c r="M10" s="575"/>
    </row>
    <row r="11" spans="1:13" x14ac:dyDescent="0.2">
      <c r="A11" s="127" t="s">
        <v>9257</v>
      </c>
      <c r="B11" s="432" t="s">
        <v>6435</v>
      </c>
      <c r="C11" s="319">
        <v>1218</v>
      </c>
      <c r="D11" s="318">
        <v>22.545180000000002</v>
      </c>
      <c r="F11" s="578" t="s">
        <v>6439</v>
      </c>
      <c r="G11" s="576" t="s">
        <v>6446</v>
      </c>
      <c r="H11" s="571"/>
      <c r="I11" s="571"/>
      <c r="J11" s="571"/>
      <c r="K11" s="571"/>
      <c r="L11" s="571"/>
      <c r="M11" s="575"/>
    </row>
    <row r="12" spans="1:13" x14ac:dyDescent="0.2">
      <c r="A12" s="127" t="s">
        <v>9257</v>
      </c>
      <c r="B12" s="432" t="s">
        <v>6435</v>
      </c>
      <c r="C12" s="319">
        <v>674</v>
      </c>
      <c r="D12" s="318">
        <v>12.47574</v>
      </c>
      <c r="F12" s="577" t="s">
        <v>6440</v>
      </c>
      <c r="G12" s="576" t="s">
        <v>6447</v>
      </c>
      <c r="H12" s="571"/>
      <c r="I12" s="571"/>
      <c r="J12" s="571"/>
      <c r="K12" s="571"/>
      <c r="L12" s="571"/>
      <c r="M12" s="575"/>
    </row>
    <row r="13" spans="1:13" x14ac:dyDescent="0.2">
      <c r="A13" s="127" t="s">
        <v>9257</v>
      </c>
      <c r="B13" s="432" t="s">
        <v>6435</v>
      </c>
      <c r="C13" s="319">
        <v>3105.19</v>
      </c>
      <c r="D13" s="318">
        <v>57.477066899999997</v>
      </c>
      <c r="F13" s="577" t="s">
        <v>6441</v>
      </c>
      <c r="G13" s="576" t="s">
        <v>6448</v>
      </c>
      <c r="H13" s="571"/>
      <c r="I13" s="571"/>
      <c r="J13" s="571"/>
      <c r="K13" s="571"/>
      <c r="L13" s="571"/>
      <c r="M13" s="575"/>
    </row>
    <row r="14" spans="1:13" x14ac:dyDescent="0.2">
      <c r="A14" s="127" t="s">
        <v>9257</v>
      </c>
      <c r="B14" s="432" t="s">
        <v>6435</v>
      </c>
      <c r="C14" s="319">
        <v>342</v>
      </c>
      <c r="D14" s="318">
        <v>6.3304200000000002</v>
      </c>
      <c r="F14" s="573" t="s">
        <v>6435</v>
      </c>
    </row>
    <row r="15" spans="1:13" x14ac:dyDescent="0.2">
      <c r="A15" s="127" t="s">
        <v>9257</v>
      </c>
      <c r="B15" s="432" t="s">
        <v>6435</v>
      </c>
      <c r="C15" s="319">
        <v>605</v>
      </c>
      <c r="D15" s="318">
        <v>11.198550000000001</v>
      </c>
      <c r="F15" s="573" t="s">
        <v>6440</v>
      </c>
    </row>
    <row r="16" spans="1:13" x14ac:dyDescent="0.2">
      <c r="A16" s="127" t="s">
        <v>9257</v>
      </c>
      <c r="B16" s="432" t="s">
        <v>6435</v>
      </c>
      <c r="C16" s="319">
        <v>93</v>
      </c>
      <c r="D16" s="318">
        <v>1.72143</v>
      </c>
    </row>
    <row r="17" spans="1:4" x14ac:dyDescent="0.2">
      <c r="A17" s="127" t="s">
        <v>9257</v>
      </c>
      <c r="B17" s="432" t="s">
        <v>6435</v>
      </c>
      <c r="C17" s="319">
        <v>2428</v>
      </c>
      <c r="D17" s="318">
        <v>44.942280000000004</v>
      </c>
    </row>
    <row r="18" spans="1:4" x14ac:dyDescent="0.2">
      <c r="A18" s="127" t="s">
        <v>9257</v>
      </c>
      <c r="B18" s="432" t="s">
        <v>6435</v>
      </c>
      <c r="C18" s="319">
        <v>4326</v>
      </c>
      <c r="D18" s="318">
        <v>80.074259999999995</v>
      </c>
    </row>
    <row r="19" spans="1:4" x14ac:dyDescent="0.2">
      <c r="A19" s="127" t="s">
        <v>9257</v>
      </c>
      <c r="B19" s="432" t="s">
        <v>6435</v>
      </c>
      <c r="C19" s="319">
        <v>28316.2</v>
      </c>
      <c r="D19" s="318">
        <v>524.13286200000005</v>
      </c>
    </row>
    <row r="20" spans="1:4" x14ac:dyDescent="0.2">
      <c r="A20" s="127" t="s">
        <v>9257</v>
      </c>
      <c r="B20" s="432" t="s">
        <v>6435</v>
      </c>
      <c r="C20" s="319">
        <v>306.39999999999998</v>
      </c>
      <c r="D20" s="318">
        <v>5.6714639999999994</v>
      </c>
    </row>
    <row r="21" spans="1:4" x14ac:dyDescent="0.2">
      <c r="A21" s="127" t="s">
        <v>9257</v>
      </c>
      <c r="B21" s="432" t="s">
        <v>6435</v>
      </c>
      <c r="C21" s="319">
        <v>100339.2</v>
      </c>
      <c r="D21" s="318">
        <v>1857.2785920000001</v>
      </c>
    </row>
    <row r="22" spans="1:4" x14ac:dyDescent="0.2">
      <c r="A22" s="127" t="s">
        <v>9257</v>
      </c>
      <c r="B22" s="432" t="s">
        <v>6435</v>
      </c>
      <c r="C22" s="319">
        <v>625</v>
      </c>
      <c r="D22" s="318">
        <v>11.56875</v>
      </c>
    </row>
    <row r="23" spans="1:4" x14ac:dyDescent="0.2">
      <c r="A23" s="127" t="s">
        <v>9257</v>
      </c>
      <c r="B23" s="432" t="s">
        <v>6435</v>
      </c>
      <c r="C23" s="319">
        <v>2039</v>
      </c>
      <c r="D23" s="318">
        <v>37.741889999999998</v>
      </c>
    </row>
    <row r="24" spans="1:4" x14ac:dyDescent="0.2">
      <c r="A24" s="127" t="s">
        <v>9257</v>
      </c>
      <c r="B24" s="432" t="s">
        <v>6435</v>
      </c>
      <c r="C24" s="319">
        <v>13479</v>
      </c>
      <c r="D24" s="318">
        <v>249.49629000000002</v>
      </c>
    </row>
    <row r="25" spans="1:4" x14ac:dyDescent="0.2">
      <c r="A25" s="127" t="s">
        <v>9257</v>
      </c>
      <c r="B25" s="432" t="s">
        <v>6435</v>
      </c>
      <c r="C25" s="319">
        <v>6163</v>
      </c>
      <c r="D25" s="318">
        <v>114.07713</v>
      </c>
    </row>
    <row r="26" spans="1:4" x14ac:dyDescent="0.2">
      <c r="A26" s="127" t="s">
        <v>9257</v>
      </c>
      <c r="B26" s="432" t="s">
        <v>6435</v>
      </c>
      <c r="C26" s="319">
        <v>3517</v>
      </c>
      <c r="D26" s="318">
        <v>65.099670000000003</v>
      </c>
    </row>
    <row r="27" spans="1:4" x14ac:dyDescent="0.2">
      <c r="A27" s="127" t="s">
        <v>9257</v>
      </c>
      <c r="B27" s="432" t="s">
        <v>6435</v>
      </c>
      <c r="C27" s="319">
        <v>4730</v>
      </c>
      <c r="D27" s="318">
        <v>87.552300000000002</v>
      </c>
    </row>
    <row r="28" spans="1:4" x14ac:dyDescent="0.2">
      <c r="A28" s="127" t="s">
        <v>9257</v>
      </c>
      <c r="B28" s="432" t="s">
        <v>6435</v>
      </c>
      <c r="C28" s="319">
        <v>1283</v>
      </c>
      <c r="D28" s="318">
        <v>23.748329999999999</v>
      </c>
    </row>
    <row r="29" spans="1:4" x14ac:dyDescent="0.2">
      <c r="A29" s="127" t="s">
        <v>9257</v>
      </c>
      <c r="B29" s="432" t="s">
        <v>6435</v>
      </c>
      <c r="C29" s="319">
        <v>10359</v>
      </c>
      <c r="D29" s="318">
        <v>191.74508999999998</v>
      </c>
    </row>
    <row r="30" spans="1:4" x14ac:dyDescent="0.2">
      <c r="A30" s="127" t="s">
        <v>9257</v>
      </c>
      <c r="B30" s="432" t="s">
        <v>6435</v>
      </c>
      <c r="C30" s="319">
        <v>7406</v>
      </c>
      <c r="D30" s="318">
        <v>137.08506</v>
      </c>
    </row>
    <row r="31" spans="1:4" x14ac:dyDescent="0.2">
      <c r="A31" s="127" t="s">
        <v>9257</v>
      </c>
      <c r="B31" s="432" t="s">
        <v>6435</v>
      </c>
      <c r="C31" s="319">
        <v>5806</v>
      </c>
      <c r="D31" s="318">
        <v>107.46905999999998</v>
      </c>
    </row>
    <row r="32" spans="1:4" x14ac:dyDescent="0.2">
      <c r="A32" s="127" t="s">
        <v>9257</v>
      </c>
      <c r="B32" s="432" t="s">
        <v>6435</v>
      </c>
      <c r="C32" s="319">
        <v>11590</v>
      </c>
      <c r="D32" s="318">
        <v>214.5309</v>
      </c>
    </row>
    <row r="33" spans="1:4" x14ac:dyDescent="0.2">
      <c r="A33" s="127" t="s">
        <v>9257</v>
      </c>
      <c r="B33" s="432" t="s">
        <v>6435</v>
      </c>
      <c r="C33" s="319">
        <v>14660.2</v>
      </c>
      <c r="D33" s="318">
        <v>271.36030199999999</v>
      </c>
    </row>
    <row r="34" spans="1:4" x14ac:dyDescent="0.2">
      <c r="A34" s="127" t="s">
        <v>9257</v>
      </c>
      <c r="B34" s="432" t="s">
        <v>6435</v>
      </c>
      <c r="C34" s="319">
        <v>3072</v>
      </c>
      <c r="D34" s="318">
        <v>56.862719999999996</v>
      </c>
    </row>
    <row r="35" spans="1:4" x14ac:dyDescent="0.2">
      <c r="A35" s="127" t="s">
        <v>9257</v>
      </c>
      <c r="B35" s="432" t="s">
        <v>6435</v>
      </c>
      <c r="C35" s="319">
        <v>1395.6</v>
      </c>
      <c r="D35" s="318">
        <v>25.832556</v>
      </c>
    </row>
    <row r="36" spans="1:4" x14ac:dyDescent="0.2">
      <c r="A36" s="127" t="s">
        <v>9257</v>
      </c>
      <c r="B36" s="432" t="s">
        <v>6435</v>
      </c>
      <c r="C36" s="319">
        <v>626</v>
      </c>
      <c r="D36" s="318">
        <v>11.587259999999999</v>
      </c>
    </row>
    <row r="37" spans="1:4" x14ac:dyDescent="0.2">
      <c r="A37" s="127" t="s">
        <v>9257</v>
      </c>
      <c r="B37" s="432" t="s">
        <v>6435</v>
      </c>
      <c r="C37" s="319">
        <v>2768</v>
      </c>
      <c r="D37" s="318">
        <v>51.235680000000002</v>
      </c>
    </row>
  </sheetData>
  <sheetProtection sheet="1" objects="1" scenarios="1" formatColumns="0" deleteRows="0" sort="0" autoFilter="0"/>
  <conditionalFormatting sqref="D7:D1048576">
    <cfRule type="expression" dxfId="1" priority="2">
      <formula>B7="EV6124-EEG---0"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8" sqref="C8"/>
    </sheetView>
  </sheetViews>
  <sheetFormatPr baseColWidth="10" defaultRowHeight="12.75" x14ac:dyDescent="0.2"/>
  <cols>
    <col min="1" max="1" width="38.7109375" style="127" customWidth="1"/>
    <col min="2" max="2" width="26.7109375" style="432" customWidth="1"/>
    <col min="3" max="3" width="26.7109375" style="319" customWidth="1"/>
    <col min="4" max="4" width="26.7109375" style="318" customWidth="1"/>
    <col min="5" max="5" width="25.42578125" style="448" customWidth="1"/>
    <col min="6" max="6" width="31.28515625" style="448" customWidth="1"/>
    <col min="7" max="7" width="30.7109375" style="448" customWidth="1"/>
    <col min="8" max="16384" width="11.42578125" style="448"/>
  </cols>
  <sheetData>
    <row r="1" spans="1:13" x14ac:dyDescent="0.2">
      <c r="A1" s="464" t="s">
        <v>1512</v>
      </c>
      <c r="B1" s="465" t="str">
        <f>Deckblatt!B9</f>
        <v>XXXXXXXXXXXXXXXX</v>
      </c>
      <c r="C1" s="479" t="s">
        <v>5175</v>
      </c>
      <c r="D1" s="480" t="str">
        <f>Deckblatt!B10&amp;"-0"&amp;Deckblatt!B11</f>
        <v>10002954-01</v>
      </c>
      <c r="E1" s="313" t="s">
        <v>737</v>
      </c>
      <c r="F1" s="313" t="s">
        <v>738</v>
      </c>
    </row>
    <row r="2" spans="1:13" ht="45" x14ac:dyDescent="0.2">
      <c r="A2" s="462" t="s">
        <v>6454</v>
      </c>
      <c r="B2" s="462" t="s">
        <v>6455</v>
      </c>
      <c r="C2" s="320" t="s">
        <v>6510</v>
      </c>
      <c r="D2" s="321" t="s">
        <v>6456</v>
      </c>
      <c r="E2" s="314" t="s">
        <v>6458</v>
      </c>
      <c r="F2" s="314" t="s">
        <v>6457</v>
      </c>
    </row>
    <row r="3" spans="1:13" ht="14.25" x14ac:dyDescent="0.2">
      <c r="A3" s="316" t="s">
        <v>6558</v>
      </c>
      <c r="B3" s="580" t="s">
        <v>6436</v>
      </c>
      <c r="C3" s="319">
        <v>0</v>
      </c>
      <c r="D3" s="318">
        <v>0</v>
      </c>
    </row>
    <row r="4" spans="1:13" ht="14.25" x14ac:dyDescent="0.2">
      <c r="A4" s="317" t="s">
        <v>6559</v>
      </c>
      <c r="B4" s="580" t="s">
        <v>6437</v>
      </c>
      <c r="C4" s="319">
        <v>0</v>
      </c>
      <c r="D4" s="318">
        <v>0</v>
      </c>
    </row>
    <row r="5" spans="1:13" ht="13.5" thickBot="1" x14ac:dyDescent="0.25">
      <c r="A5" s="317" t="s">
        <v>6557</v>
      </c>
      <c r="B5" s="580" t="s">
        <v>6441</v>
      </c>
      <c r="C5" s="319">
        <v>0</v>
      </c>
      <c r="D5" s="579"/>
    </row>
    <row r="6" spans="1:13" x14ac:dyDescent="0.2">
      <c r="A6" s="315" t="s">
        <v>6535</v>
      </c>
      <c r="B6" s="433"/>
      <c r="C6" s="433"/>
      <c r="D6" s="433"/>
      <c r="F6" s="569" t="s">
        <v>6453</v>
      </c>
      <c r="G6" s="570"/>
      <c r="H6" s="570"/>
      <c r="I6" s="570"/>
      <c r="J6" s="570"/>
      <c r="K6" s="570"/>
      <c r="L6" s="570"/>
      <c r="M6" s="574"/>
    </row>
    <row r="7" spans="1:13" x14ac:dyDescent="0.2">
      <c r="A7" s="127" t="s">
        <v>9257</v>
      </c>
      <c r="B7" s="432" t="s">
        <v>6435</v>
      </c>
      <c r="C7" s="319">
        <v>1143.4000000000001</v>
      </c>
      <c r="D7" s="318">
        <v>21.404448000000002</v>
      </c>
      <c r="F7" s="577" t="s">
        <v>6435</v>
      </c>
      <c r="G7" s="576" t="s">
        <v>6442</v>
      </c>
      <c r="H7" s="571"/>
      <c r="I7" s="571"/>
      <c r="J7" s="571"/>
      <c r="K7" s="571"/>
      <c r="L7" s="571"/>
      <c r="M7" s="575"/>
    </row>
    <row r="8" spans="1:13" ht="14.25" x14ac:dyDescent="0.2">
      <c r="A8" s="127" t="s">
        <v>9257</v>
      </c>
      <c r="B8" s="432" t="s">
        <v>6435</v>
      </c>
      <c r="C8" s="319">
        <v>26153.8</v>
      </c>
      <c r="D8" s="318">
        <v>489.59913599999999</v>
      </c>
      <c r="E8" s="572" t="s">
        <v>6560</v>
      </c>
      <c r="F8" s="577" t="s">
        <v>6436</v>
      </c>
      <c r="G8" s="576" t="s">
        <v>6443</v>
      </c>
      <c r="H8" s="571"/>
      <c r="I8" s="571"/>
      <c r="J8" s="571"/>
      <c r="K8" s="571"/>
      <c r="L8" s="571"/>
      <c r="M8" s="575"/>
    </row>
    <row r="9" spans="1:13" ht="14.25" x14ac:dyDescent="0.2">
      <c r="A9" s="127" t="s">
        <v>9257</v>
      </c>
      <c r="B9" s="432" t="s">
        <v>6435</v>
      </c>
      <c r="C9" s="319">
        <v>54</v>
      </c>
      <c r="D9" s="318">
        <v>1.01088</v>
      </c>
      <c r="E9" s="572" t="s">
        <v>6561</v>
      </c>
      <c r="F9" s="577" t="s">
        <v>6437</v>
      </c>
      <c r="G9" s="576" t="s">
        <v>6444</v>
      </c>
      <c r="H9" s="571"/>
      <c r="I9" s="571"/>
      <c r="J9" s="571"/>
      <c r="K9" s="571"/>
      <c r="L9" s="571"/>
      <c r="M9" s="575"/>
    </row>
    <row r="10" spans="1:13" x14ac:dyDescent="0.2">
      <c r="A10" s="127" t="s">
        <v>9257</v>
      </c>
      <c r="B10" s="432" t="s">
        <v>6435</v>
      </c>
      <c r="C10" s="319">
        <v>524</v>
      </c>
      <c r="D10" s="318">
        <v>9.8092800000000011</v>
      </c>
      <c r="F10" s="578" t="s">
        <v>6438</v>
      </c>
      <c r="G10" s="576" t="s">
        <v>6445</v>
      </c>
      <c r="H10" s="571"/>
      <c r="I10" s="571"/>
      <c r="J10" s="571"/>
      <c r="K10" s="571"/>
      <c r="L10" s="571"/>
      <c r="M10" s="575"/>
    </row>
    <row r="11" spans="1:13" x14ac:dyDescent="0.2">
      <c r="A11" s="127" t="s">
        <v>9257</v>
      </c>
      <c r="B11" s="432" t="s">
        <v>6435</v>
      </c>
      <c r="C11" s="319">
        <v>105</v>
      </c>
      <c r="D11" s="318">
        <v>1.9656</v>
      </c>
      <c r="F11" s="578" t="s">
        <v>6439</v>
      </c>
      <c r="G11" s="576" t="s">
        <v>6446</v>
      </c>
      <c r="H11" s="571"/>
      <c r="I11" s="571"/>
      <c r="J11" s="571"/>
      <c r="K11" s="571"/>
      <c r="L11" s="571"/>
      <c r="M11" s="575"/>
    </row>
    <row r="12" spans="1:13" x14ac:dyDescent="0.2">
      <c r="A12" s="127" t="s">
        <v>9257</v>
      </c>
      <c r="B12" s="432" t="s">
        <v>6435</v>
      </c>
      <c r="C12" s="319">
        <v>42</v>
      </c>
      <c r="D12" s="318">
        <v>0.78624000000000005</v>
      </c>
      <c r="F12" s="577" t="s">
        <v>6440</v>
      </c>
      <c r="G12" s="576" t="s">
        <v>6447</v>
      </c>
      <c r="H12" s="571"/>
      <c r="I12" s="571"/>
      <c r="J12" s="571"/>
      <c r="K12" s="571"/>
      <c r="L12" s="571"/>
      <c r="M12" s="575"/>
    </row>
    <row r="13" spans="1:13" x14ac:dyDescent="0.2">
      <c r="A13" s="127" t="s">
        <v>9257</v>
      </c>
      <c r="B13" s="432" t="s">
        <v>6435</v>
      </c>
      <c r="C13" s="319">
        <v>143</v>
      </c>
      <c r="D13" s="318">
        <v>2.6769600000000002</v>
      </c>
      <c r="F13" s="577" t="s">
        <v>6441</v>
      </c>
      <c r="G13" s="576" t="s">
        <v>6448</v>
      </c>
      <c r="H13" s="571"/>
      <c r="I13" s="571"/>
      <c r="J13" s="571"/>
      <c r="K13" s="571"/>
      <c r="L13" s="571"/>
      <c r="M13" s="575"/>
    </row>
    <row r="14" spans="1:13" x14ac:dyDescent="0.2">
      <c r="F14" s="573" t="s">
        <v>6435</v>
      </c>
    </row>
    <row r="15" spans="1:13" x14ac:dyDescent="0.2">
      <c r="F15" s="573" t="s">
        <v>6440</v>
      </c>
    </row>
  </sheetData>
  <sheetProtection sheet="1" objects="1" scenarios="1" formatColumns="0" deleteRows="0" sort="0" autoFilter="0"/>
  <conditionalFormatting sqref="D7:D1048576">
    <cfRule type="expression" dxfId="0" priority="2">
      <formula>B7="EV6124-EEG---0"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02"/>
  <sheetViews>
    <sheetView workbookViewId="0">
      <selection activeCell="A86" sqref="A86:C86"/>
    </sheetView>
  </sheetViews>
  <sheetFormatPr baseColWidth="10"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592" t="s">
        <v>273</v>
      </c>
      <c r="B1" s="593"/>
      <c r="C1" s="594"/>
    </row>
    <row r="2" spans="1:3" x14ac:dyDescent="0.2">
      <c r="A2" s="519" t="s">
        <v>274</v>
      </c>
      <c r="B2" s="520" t="s">
        <v>275</v>
      </c>
      <c r="C2" s="521"/>
    </row>
    <row r="3" spans="1:3" x14ac:dyDescent="0.2">
      <c r="A3" s="522"/>
      <c r="B3" s="523" t="s">
        <v>276</v>
      </c>
      <c r="C3" s="524"/>
    </row>
    <row r="4" spans="1:3" x14ac:dyDescent="0.2">
      <c r="A4" s="522" t="s">
        <v>277</v>
      </c>
      <c r="B4" s="525" t="s">
        <v>278</v>
      </c>
      <c r="C4" s="526"/>
    </row>
    <row r="5" spans="1:3" x14ac:dyDescent="0.2">
      <c r="A5" s="519" t="s">
        <v>279</v>
      </c>
      <c r="B5" s="520" t="s">
        <v>280</v>
      </c>
      <c r="C5" s="521"/>
    </row>
    <row r="6" spans="1:3" x14ac:dyDescent="0.2">
      <c r="A6" s="527"/>
      <c r="B6" s="528" t="s">
        <v>281</v>
      </c>
      <c r="C6" s="529"/>
    </row>
    <row r="7" spans="1:3" x14ac:dyDescent="0.2">
      <c r="A7" s="527"/>
      <c r="B7" s="528" t="s">
        <v>282</v>
      </c>
      <c r="C7" s="529"/>
    </row>
    <row r="8" spans="1:3" x14ac:dyDescent="0.2">
      <c r="A8" s="527"/>
      <c r="B8" s="523" t="s">
        <v>283</v>
      </c>
      <c r="C8" s="524"/>
    </row>
    <row r="9" spans="1:3" x14ac:dyDescent="0.2">
      <c r="A9" s="519" t="s">
        <v>284</v>
      </c>
      <c r="B9" s="530" t="s">
        <v>285</v>
      </c>
      <c r="C9" s="531"/>
    </row>
    <row r="10" spans="1:3" x14ac:dyDescent="0.2">
      <c r="A10" s="532"/>
      <c r="B10" s="533" t="s">
        <v>272</v>
      </c>
      <c r="C10" s="534"/>
    </row>
    <row r="11" spans="1:3" ht="22.5" customHeight="1" x14ac:dyDescent="0.2">
      <c r="A11" s="592" t="s">
        <v>6520</v>
      </c>
      <c r="B11" s="593"/>
      <c r="C11" s="594"/>
    </row>
    <row r="12" spans="1:3" x14ac:dyDescent="0.2">
      <c r="A12" s="535" t="s">
        <v>6538</v>
      </c>
      <c r="B12" s="536"/>
      <c r="C12" s="537"/>
    </row>
    <row r="13" spans="1:3" x14ac:dyDescent="0.2">
      <c r="A13" s="538" t="s">
        <v>286</v>
      </c>
      <c r="B13" s="528"/>
      <c r="C13" s="539"/>
    </row>
    <row r="14" spans="1:3" x14ac:dyDescent="0.2">
      <c r="A14" s="538" t="s">
        <v>6483</v>
      </c>
      <c r="B14" s="528"/>
      <c r="C14" s="539"/>
    </row>
    <row r="15" spans="1:3" ht="23.25" customHeight="1" x14ac:dyDescent="0.2">
      <c r="A15" s="592" t="s">
        <v>287</v>
      </c>
      <c r="B15" s="593"/>
      <c r="C15" s="594"/>
    </row>
    <row r="16" spans="1:3" ht="61.5" customHeight="1" x14ac:dyDescent="0.2">
      <c r="A16" s="608" t="s">
        <v>6484</v>
      </c>
      <c r="B16" s="609"/>
      <c r="C16" s="610"/>
    </row>
    <row r="17" spans="1:3" ht="87" customHeight="1" x14ac:dyDescent="0.2">
      <c r="A17" s="540" t="s">
        <v>694</v>
      </c>
      <c r="B17" s="611" t="s">
        <v>6539</v>
      </c>
      <c r="C17" s="611"/>
    </row>
    <row r="18" spans="1:3" x14ac:dyDescent="0.2">
      <c r="A18" s="541" t="s">
        <v>693</v>
      </c>
      <c r="B18" s="542" t="s">
        <v>695</v>
      </c>
      <c r="C18" s="526"/>
    </row>
    <row r="19" spans="1:3" x14ac:dyDescent="0.2">
      <c r="A19" s="541" t="s">
        <v>2058</v>
      </c>
      <c r="B19" s="542" t="s">
        <v>2059</v>
      </c>
      <c r="C19" s="526"/>
    </row>
    <row r="20" spans="1:3" x14ac:dyDescent="0.2">
      <c r="A20" s="541" t="s">
        <v>747</v>
      </c>
      <c r="B20" s="542" t="s">
        <v>2060</v>
      </c>
      <c r="C20" s="526"/>
    </row>
    <row r="21" spans="1:3" x14ac:dyDescent="0.2">
      <c r="A21" s="541" t="s">
        <v>2061</v>
      </c>
      <c r="B21" s="542" t="s">
        <v>2062</v>
      </c>
      <c r="C21" s="526"/>
    </row>
    <row r="22" spans="1:3" x14ac:dyDescent="0.2">
      <c r="A22" s="519" t="s">
        <v>2063</v>
      </c>
      <c r="B22" s="520" t="s">
        <v>696</v>
      </c>
      <c r="C22" s="521"/>
    </row>
    <row r="23" spans="1:3" x14ac:dyDescent="0.2">
      <c r="A23" s="527"/>
      <c r="B23" s="528" t="s">
        <v>2028</v>
      </c>
      <c r="C23" s="529"/>
    </row>
    <row r="24" spans="1:3" x14ac:dyDescent="0.2">
      <c r="A24" s="527"/>
      <c r="B24" s="528" t="s">
        <v>2029</v>
      </c>
      <c r="C24" s="529"/>
    </row>
    <row r="25" spans="1:3" x14ac:dyDescent="0.2">
      <c r="A25" s="527"/>
      <c r="B25" s="528" t="s">
        <v>2030</v>
      </c>
      <c r="C25" s="529"/>
    </row>
    <row r="26" spans="1:3" x14ac:dyDescent="0.2">
      <c r="A26" s="527"/>
      <c r="B26" s="528" t="s">
        <v>2031</v>
      </c>
      <c r="C26" s="529"/>
    </row>
    <row r="27" spans="1:3" x14ac:dyDescent="0.2">
      <c r="A27" s="527"/>
      <c r="B27" s="528" t="s">
        <v>2032</v>
      </c>
      <c r="C27" s="529"/>
    </row>
    <row r="28" spans="1:3" x14ac:dyDescent="0.2">
      <c r="A28" s="527"/>
      <c r="B28" s="528" t="s">
        <v>2033</v>
      </c>
      <c r="C28" s="529"/>
    </row>
    <row r="29" spans="1:3" x14ac:dyDescent="0.2">
      <c r="A29" s="527"/>
      <c r="B29" s="528" t="s">
        <v>2034</v>
      </c>
      <c r="C29" s="529"/>
    </row>
    <row r="30" spans="1:3" x14ac:dyDescent="0.2">
      <c r="A30" s="527"/>
      <c r="B30" s="528" t="s">
        <v>2035</v>
      </c>
      <c r="C30" s="529"/>
    </row>
    <row r="31" spans="1:3" x14ac:dyDescent="0.2">
      <c r="A31" s="527"/>
      <c r="B31" s="528" t="s">
        <v>2036</v>
      </c>
      <c r="C31" s="529"/>
    </row>
    <row r="32" spans="1:3" x14ac:dyDescent="0.2">
      <c r="A32" s="527"/>
      <c r="B32" s="528" t="s">
        <v>2037</v>
      </c>
      <c r="C32" s="529"/>
    </row>
    <row r="33" spans="1:3" x14ac:dyDescent="0.2">
      <c r="A33" s="527"/>
      <c r="B33" s="528" t="s">
        <v>2038</v>
      </c>
      <c r="C33" s="529"/>
    </row>
    <row r="34" spans="1:3" x14ac:dyDescent="0.2">
      <c r="A34" s="527"/>
      <c r="B34" s="528" t="s">
        <v>2039</v>
      </c>
      <c r="C34" s="529"/>
    </row>
    <row r="35" spans="1:3" x14ac:dyDescent="0.2">
      <c r="A35" s="527"/>
      <c r="B35" s="528" t="s">
        <v>2040</v>
      </c>
      <c r="C35" s="529"/>
    </row>
    <row r="36" spans="1:3" x14ac:dyDescent="0.2">
      <c r="A36" s="527"/>
      <c r="B36" s="528" t="s">
        <v>2041</v>
      </c>
      <c r="C36" s="529"/>
    </row>
    <row r="37" spans="1:3" x14ac:dyDescent="0.2">
      <c r="A37" s="527"/>
      <c r="B37" s="528" t="s">
        <v>2042</v>
      </c>
      <c r="C37" s="529"/>
    </row>
    <row r="38" spans="1:3" x14ac:dyDescent="0.2">
      <c r="A38" s="527"/>
      <c r="B38" s="528" t="s">
        <v>2043</v>
      </c>
      <c r="C38" s="529"/>
    </row>
    <row r="39" spans="1:3" x14ac:dyDescent="0.2">
      <c r="A39" s="522"/>
      <c r="B39" s="523" t="s">
        <v>2044</v>
      </c>
      <c r="C39" s="524"/>
    </row>
    <row r="40" spans="1:3" x14ac:dyDescent="0.2">
      <c r="A40" s="543" t="s">
        <v>6485</v>
      </c>
      <c r="B40" s="544" t="s">
        <v>2064</v>
      </c>
      <c r="C40" s="545"/>
    </row>
    <row r="41" spans="1:3" x14ac:dyDescent="0.2">
      <c r="A41" s="546"/>
      <c r="B41" s="547" t="s">
        <v>2045</v>
      </c>
      <c r="C41" s="548"/>
    </row>
    <row r="42" spans="1:3" x14ac:dyDescent="0.2">
      <c r="A42" s="546"/>
      <c r="B42" s="549" t="s">
        <v>6486</v>
      </c>
      <c r="C42" s="548"/>
    </row>
    <row r="43" spans="1:3" x14ac:dyDescent="0.2">
      <c r="A43" s="546"/>
      <c r="B43" s="549" t="s">
        <v>6487</v>
      </c>
      <c r="C43" s="548"/>
    </row>
    <row r="44" spans="1:3" x14ac:dyDescent="0.2">
      <c r="A44" s="546"/>
      <c r="B44" s="550" t="s">
        <v>6488</v>
      </c>
      <c r="C44" s="551"/>
    </row>
    <row r="45" spans="1:3" x14ac:dyDescent="0.2">
      <c r="A45" s="552" t="s">
        <v>2057</v>
      </c>
      <c r="B45" s="544" t="s">
        <v>2046</v>
      </c>
      <c r="C45" s="545"/>
    </row>
    <row r="46" spans="1:3" x14ac:dyDescent="0.2">
      <c r="A46" s="553"/>
      <c r="B46" s="549" t="s">
        <v>6193</v>
      </c>
      <c r="C46" s="548"/>
    </row>
    <row r="47" spans="1:3" x14ac:dyDescent="0.2">
      <c r="A47" s="553"/>
      <c r="B47" s="549" t="s">
        <v>6194</v>
      </c>
      <c r="C47" s="548"/>
    </row>
    <row r="48" spans="1:3" x14ac:dyDescent="0.2">
      <c r="A48" s="553"/>
      <c r="B48" s="549" t="s">
        <v>6489</v>
      </c>
      <c r="C48" s="548"/>
    </row>
    <row r="49" spans="1:3" x14ac:dyDescent="0.2">
      <c r="A49" s="552" t="s">
        <v>2065</v>
      </c>
      <c r="B49" s="544" t="s">
        <v>2047</v>
      </c>
      <c r="C49" s="545"/>
    </row>
    <row r="50" spans="1:3" x14ac:dyDescent="0.2">
      <c r="A50" s="553"/>
      <c r="B50" s="547" t="s">
        <v>2048</v>
      </c>
      <c r="C50" s="548"/>
    </row>
    <row r="51" spans="1:3" x14ac:dyDescent="0.2">
      <c r="A51" s="553"/>
      <c r="B51" s="547" t="s">
        <v>2049</v>
      </c>
      <c r="C51" s="548"/>
    </row>
    <row r="52" spans="1:3" x14ac:dyDescent="0.2">
      <c r="A52" s="553"/>
      <c r="B52" s="547" t="s">
        <v>2050</v>
      </c>
      <c r="C52" s="548"/>
    </row>
    <row r="53" spans="1:3" x14ac:dyDescent="0.2">
      <c r="A53" s="553"/>
      <c r="B53" s="547" t="s">
        <v>2051</v>
      </c>
      <c r="C53" s="548"/>
    </row>
    <row r="54" spans="1:3" x14ac:dyDescent="0.2">
      <c r="A54" s="553"/>
      <c r="B54" s="547" t="s">
        <v>2052</v>
      </c>
      <c r="C54" s="548"/>
    </row>
    <row r="55" spans="1:3" x14ac:dyDescent="0.2">
      <c r="A55" s="553"/>
      <c r="B55" s="547" t="s">
        <v>2053</v>
      </c>
      <c r="C55" s="548"/>
    </row>
    <row r="56" spans="1:3" x14ac:dyDescent="0.2">
      <c r="A56" s="553"/>
      <c r="B56" s="547" t="s">
        <v>2054</v>
      </c>
      <c r="C56" s="548"/>
    </row>
    <row r="57" spans="1:3" x14ac:dyDescent="0.2">
      <c r="A57" s="553"/>
      <c r="B57" s="547" t="s">
        <v>2055</v>
      </c>
      <c r="C57" s="548"/>
    </row>
    <row r="58" spans="1:3" x14ac:dyDescent="0.2">
      <c r="A58" s="554"/>
      <c r="B58" s="555" t="s">
        <v>2056</v>
      </c>
      <c r="C58" s="551"/>
    </row>
    <row r="59" spans="1:3" x14ac:dyDescent="0.2">
      <c r="A59" s="552" t="s">
        <v>2102</v>
      </c>
      <c r="B59" s="556" t="s">
        <v>6490</v>
      </c>
      <c r="C59" s="545"/>
    </row>
    <row r="60" spans="1:3" x14ac:dyDescent="0.2">
      <c r="A60" s="553"/>
      <c r="B60" s="549" t="s">
        <v>6491</v>
      </c>
      <c r="C60" s="548"/>
    </row>
    <row r="61" spans="1:3" x14ac:dyDescent="0.2">
      <c r="A61" s="553"/>
      <c r="B61" s="549" t="s">
        <v>6492</v>
      </c>
      <c r="C61" s="548"/>
    </row>
    <row r="62" spans="1:3" x14ac:dyDescent="0.2">
      <c r="A62" s="553"/>
      <c r="B62" s="549" t="s">
        <v>6540</v>
      </c>
      <c r="C62" s="548"/>
    </row>
    <row r="63" spans="1:3" x14ac:dyDescent="0.2">
      <c r="A63" s="553"/>
      <c r="B63" s="549" t="s">
        <v>6195</v>
      </c>
      <c r="C63" s="548"/>
    </row>
    <row r="64" spans="1:3" x14ac:dyDescent="0.2">
      <c r="A64" s="553"/>
      <c r="B64" s="549" t="s">
        <v>5562</v>
      </c>
      <c r="C64" s="548"/>
    </row>
    <row r="65" spans="1:3" x14ac:dyDescent="0.2">
      <c r="A65" s="553"/>
      <c r="B65" s="549" t="s">
        <v>5563</v>
      </c>
      <c r="C65" s="548"/>
    </row>
    <row r="66" spans="1:3" x14ac:dyDescent="0.2">
      <c r="A66" s="553"/>
      <c r="B66" s="549" t="s">
        <v>5564</v>
      </c>
      <c r="C66" s="548"/>
    </row>
    <row r="67" spans="1:3" x14ac:dyDescent="0.2">
      <c r="A67" s="553"/>
      <c r="B67" s="549" t="s">
        <v>5565</v>
      </c>
      <c r="C67" s="548"/>
    </row>
    <row r="68" spans="1:3" x14ac:dyDescent="0.2">
      <c r="A68" s="553"/>
      <c r="B68" s="549" t="s">
        <v>5566</v>
      </c>
      <c r="C68" s="548"/>
    </row>
    <row r="69" spans="1:3" x14ac:dyDescent="0.2">
      <c r="A69" s="553"/>
      <c r="B69" s="549" t="s">
        <v>5570</v>
      </c>
      <c r="C69" s="548"/>
    </row>
    <row r="70" spans="1:3" x14ac:dyDescent="0.2">
      <c r="A70" s="553"/>
      <c r="B70" s="549" t="s">
        <v>5567</v>
      </c>
      <c r="C70" s="548"/>
    </row>
    <row r="71" spans="1:3" x14ac:dyDescent="0.2">
      <c r="A71" s="553"/>
      <c r="B71" s="549" t="s">
        <v>5569</v>
      </c>
      <c r="C71" s="548"/>
    </row>
    <row r="72" spans="1:3" x14ac:dyDescent="0.2">
      <c r="A72" s="554"/>
      <c r="B72" s="550" t="s">
        <v>5568</v>
      </c>
      <c r="C72" s="551"/>
    </row>
    <row r="73" spans="1:3" ht="61.5" customHeight="1" x14ac:dyDescent="0.2">
      <c r="A73" s="540" t="s">
        <v>4027</v>
      </c>
      <c r="B73" s="612" t="s">
        <v>6196</v>
      </c>
      <c r="C73" s="613"/>
    </row>
    <row r="74" spans="1:3" ht="52.5" customHeight="1" x14ac:dyDescent="0.2">
      <c r="A74" s="540" t="s">
        <v>4028</v>
      </c>
      <c r="B74" s="612" t="s">
        <v>6493</v>
      </c>
      <c r="C74" s="613"/>
    </row>
    <row r="75" spans="1:3" ht="52.5" customHeight="1" x14ac:dyDescent="0.2">
      <c r="A75" s="540" t="s">
        <v>4029</v>
      </c>
      <c r="B75" s="612" t="s">
        <v>6494</v>
      </c>
      <c r="C75" s="613"/>
    </row>
    <row r="76" spans="1:3" ht="52.5" customHeight="1" x14ac:dyDescent="0.2">
      <c r="A76" s="540" t="s">
        <v>4030</v>
      </c>
      <c r="B76" s="612" t="s">
        <v>6495</v>
      </c>
      <c r="C76" s="613"/>
    </row>
    <row r="77" spans="1:3" ht="193.5" customHeight="1" x14ac:dyDescent="0.2">
      <c r="A77" s="540" t="s">
        <v>5190</v>
      </c>
      <c r="B77" s="614" t="s">
        <v>6496</v>
      </c>
      <c r="C77" s="615"/>
    </row>
    <row r="78" spans="1:3" ht="28.5" customHeight="1" x14ac:dyDescent="0.2">
      <c r="A78" s="540" t="s">
        <v>4036</v>
      </c>
      <c r="B78" s="605" t="s">
        <v>6497</v>
      </c>
      <c r="C78" s="616"/>
    </row>
    <row r="79" spans="1:3" ht="26.25" customHeight="1" x14ac:dyDescent="0.2">
      <c r="A79" s="592" t="s">
        <v>2066</v>
      </c>
      <c r="B79" s="593"/>
      <c r="C79" s="594"/>
    </row>
    <row r="80" spans="1:3" ht="73.5" customHeight="1" x14ac:dyDescent="0.2">
      <c r="A80" s="595" t="s">
        <v>6541</v>
      </c>
      <c r="B80" s="596"/>
      <c r="C80" s="597"/>
    </row>
    <row r="81" spans="1:6" x14ac:dyDescent="0.2">
      <c r="A81" s="540" t="s">
        <v>694</v>
      </c>
      <c r="B81" s="557" t="s">
        <v>1294</v>
      </c>
      <c r="C81" s="558" t="s">
        <v>1293</v>
      </c>
    </row>
    <row r="82" spans="1:6" ht="124.5" customHeight="1" x14ac:dyDescent="0.2">
      <c r="A82" s="540" t="s">
        <v>6190</v>
      </c>
      <c r="B82" s="605" t="s">
        <v>6498</v>
      </c>
      <c r="C82" s="606"/>
      <c r="F82" s="81"/>
    </row>
    <row r="83" spans="1:6" ht="14.25" customHeight="1" x14ac:dyDescent="0.2">
      <c r="A83" s="559" t="s">
        <v>6191</v>
      </c>
      <c r="B83" s="607" t="s">
        <v>6499</v>
      </c>
      <c r="C83" s="606"/>
      <c r="F83" s="81"/>
    </row>
    <row r="84" spans="1:6" ht="12.75" customHeight="1" x14ac:dyDescent="0.2">
      <c r="A84" s="559" t="s">
        <v>6192</v>
      </c>
      <c r="B84" s="605" t="s">
        <v>6500</v>
      </c>
      <c r="C84" s="606"/>
      <c r="F84" s="148"/>
    </row>
    <row r="85" spans="1:6" ht="24.75" customHeight="1" x14ac:dyDescent="0.2">
      <c r="A85" s="599" t="s">
        <v>6205</v>
      </c>
      <c r="B85" s="600"/>
      <c r="C85" s="601"/>
    </row>
    <row r="86" spans="1:6" ht="37.5" customHeight="1" x14ac:dyDescent="0.2">
      <c r="A86" s="602" t="s">
        <v>6542</v>
      </c>
      <c r="B86" s="603"/>
      <c r="C86" s="604"/>
    </row>
    <row r="87" spans="1:6" x14ac:dyDescent="0.2">
      <c r="A87" s="540" t="s">
        <v>694</v>
      </c>
      <c r="B87" s="557" t="s">
        <v>1294</v>
      </c>
      <c r="C87" s="558" t="s">
        <v>1293</v>
      </c>
    </row>
    <row r="88" spans="1:6" ht="121.5" customHeight="1" x14ac:dyDescent="0.2">
      <c r="A88" s="540" t="s">
        <v>6190</v>
      </c>
      <c r="B88" s="605" t="s">
        <v>6498</v>
      </c>
      <c r="C88" s="606"/>
    </row>
    <row r="89" spans="1:6" ht="19.5" customHeight="1" x14ac:dyDescent="0.2">
      <c r="A89" s="559" t="s">
        <v>6191</v>
      </c>
      <c r="B89" s="607" t="s">
        <v>6499</v>
      </c>
      <c r="C89" s="606"/>
      <c r="E89" s="81"/>
    </row>
    <row r="90" spans="1:6" ht="17.25" customHeight="1" x14ac:dyDescent="0.2">
      <c r="A90" s="559" t="s">
        <v>6192</v>
      </c>
      <c r="B90" s="605" t="s">
        <v>6500</v>
      </c>
      <c r="C90" s="606"/>
      <c r="E90" s="81"/>
    </row>
    <row r="91" spans="1:6" x14ac:dyDescent="0.2">
      <c r="A91" s="592" t="s">
        <v>1295</v>
      </c>
      <c r="B91" s="593"/>
      <c r="C91" s="594"/>
      <c r="E91" s="81"/>
    </row>
    <row r="92" spans="1:6" ht="36.75" customHeight="1" x14ac:dyDescent="0.2">
      <c r="A92" s="595" t="s">
        <v>6507</v>
      </c>
      <c r="B92" s="596"/>
      <c r="C92" s="597"/>
    </row>
    <row r="93" spans="1:6" x14ac:dyDescent="0.2">
      <c r="A93" s="540" t="s">
        <v>694</v>
      </c>
      <c r="B93" s="557" t="s">
        <v>1294</v>
      </c>
      <c r="C93" s="558" t="s">
        <v>1293</v>
      </c>
    </row>
    <row r="94" spans="1:6" ht="110.25" customHeight="1" x14ac:dyDescent="0.2">
      <c r="A94" s="540" t="s">
        <v>6543</v>
      </c>
      <c r="B94" s="605" t="s">
        <v>6501</v>
      </c>
      <c r="C94" s="606"/>
    </row>
    <row r="95" spans="1:6" ht="51" customHeight="1" x14ac:dyDescent="0.2">
      <c r="A95" s="540" t="s">
        <v>6502</v>
      </c>
      <c r="B95" s="605" t="s">
        <v>6503</v>
      </c>
      <c r="C95" s="606"/>
    </row>
    <row r="96" spans="1:6" x14ac:dyDescent="0.2">
      <c r="A96" s="540" t="s">
        <v>6544</v>
      </c>
      <c r="B96" s="605" t="s">
        <v>6504</v>
      </c>
      <c r="C96" s="606"/>
    </row>
    <row r="97" spans="1:3" x14ac:dyDescent="0.2">
      <c r="A97" s="592" t="s">
        <v>6506</v>
      </c>
      <c r="B97" s="593"/>
      <c r="C97" s="594"/>
    </row>
    <row r="98" spans="1:3" ht="38.25" customHeight="1" x14ac:dyDescent="0.2">
      <c r="A98" s="595" t="s">
        <v>6536</v>
      </c>
      <c r="B98" s="596"/>
      <c r="C98" s="597"/>
    </row>
    <row r="99" spans="1:3" ht="67.5" customHeight="1" x14ac:dyDescent="0.2">
      <c r="A99" s="559" t="s">
        <v>6508</v>
      </c>
      <c r="B99" s="590" t="s">
        <v>6534</v>
      </c>
      <c r="C99" s="598"/>
    </row>
    <row r="100" spans="1:3" ht="40.5" customHeight="1" x14ac:dyDescent="0.2">
      <c r="A100" s="559" t="s">
        <v>6509</v>
      </c>
      <c r="B100" s="590" t="s">
        <v>6515</v>
      </c>
      <c r="C100" s="591"/>
    </row>
    <row r="101" spans="1:3" ht="15.75" customHeight="1" x14ac:dyDescent="0.2">
      <c r="A101" s="559" t="s">
        <v>6512</v>
      </c>
      <c r="B101" s="590" t="s">
        <v>6514</v>
      </c>
      <c r="C101" s="591"/>
    </row>
    <row r="102" spans="1:3" x14ac:dyDescent="0.2">
      <c r="A102" s="559" t="s">
        <v>6511</v>
      </c>
      <c r="B102" s="590" t="s">
        <v>6513</v>
      </c>
      <c r="C102" s="591"/>
    </row>
  </sheetData>
  <sheetProtection password="CAFD" sheet="1" objects="1" scenarios="1"/>
  <mergeCells count="32">
    <mergeCell ref="B94:C94"/>
    <mergeCell ref="B95:C95"/>
    <mergeCell ref="B96:C96"/>
    <mergeCell ref="A91:C91"/>
    <mergeCell ref="A92:C92"/>
    <mergeCell ref="B82:C82"/>
    <mergeCell ref="B83:C83"/>
    <mergeCell ref="B76:C76"/>
    <mergeCell ref="B78:C78"/>
    <mergeCell ref="B84:C84"/>
    <mergeCell ref="B73:C73"/>
    <mergeCell ref="B74:C74"/>
    <mergeCell ref="A79:C79"/>
    <mergeCell ref="B75:C75"/>
    <mergeCell ref="A80:C80"/>
    <mergeCell ref="B77:C77"/>
    <mergeCell ref="A16:C16"/>
    <mergeCell ref="A11:C11"/>
    <mergeCell ref="A1:C1"/>
    <mergeCell ref="A15:C15"/>
    <mergeCell ref="B17:C17"/>
    <mergeCell ref="A85:C85"/>
    <mergeCell ref="A86:C86"/>
    <mergeCell ref="B88:C88"/>
    <mergeCell ref="B89:C89"/>
    <mergeCell ref="B90:C90"/>
    <mergeCell ref="B102:C102"/>
    <mergeCell ref="A97:C97"/>
    <mergeCell ref="A98:C98"/>
    <mergeCell ref="B99:C99"/>
    <mergeCell ref="B100:C100"/>
    <mergeCell ref="B101:C101"/>
  </mergeCells>
  <phoneticPr fontId="3"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B34" sqref="B34"/>
    </sheetView>
  </sheetViews>
  <sheetFormatPr baseColWidth="10" defaultRowHeight="12.75" x14ac:dyDescent="0.2"/>
  <cols>
    <col min="1" max="3" width="30.7109375" style="90" customWidth="1"/>
    <col min="4" max="5" width="64.140625" style="92" bestFit="1" customWidth="1"/>
    <col min="6" max="16384" width="11.42578125" style="92"/>
  </cols>
  <sheetData>
    <row r="1" spans="1:7" ht="15.75" customHeight="1" x14ac:dyDescent="0.2">
      <c r="A1" s="360" t="s">
        <v>6459</v>
      </c>
      <c r="B1" s="388"/>
      <c r="C1" s="389"/>
      <c r="D1" s="346"/>
    </row>
    <row r="2" spans="1:7" ht="12.75" customHeight="1" x14ac:dyDescent="0.2">
      <c r="A2" s="390" t="s">
        <v>6460</v>
      </c>
      <c r="B2" s="391"/>
      <c r="C2" s="392"/>
      <c r="D2" s="346"/>
    </row>
    <row r="3" spans="1:7" ht="12.75" customHeight="1" thickBot="1" x14ac:dyDescent="0.25">
      <c r="A3" s="393" t="s">
        <v>6317</v>
      </c>
      <c r="B3" s="394"/>
      <c r="C3" s="395"/>
      <c r="D3" s="346"/>
    </row>
    <row r="4" spans="1:7" ht="21.75" customHeight="1" thickBot="1" x14ac:dyDescent="0.25">
      <c r="A4" s="368" t="s">
        <v>1512</v>
      </c>
      <c r="B4" s="97" t="str">
        <f>Deckblatt!B9</f>
        <v>XXXXXXXXXXXXXXXX</v>
      </c>
      <c r="C4" s="396"/>
      <c r="D4" s="346"/>
    </row>
    <row r="5" spans="1:7" ht="6" customHeight="1" thickBot="1" x14ac:dyDescent="0.25">
      <c r="A5" s="397"/>
      <c r="B5" s="398"/>
      <c r="C5" s="399"/>
      <c r="D5" s="346"/>
    </row>
    <row r="6" spans="1:7" ht="36.75" thickBot="1" x14ac:dyDescent="0.25">
      <c r="A6" s="374" t="s">
        <v>2102</v>
      </c>
      <c r="B6" s="400" t="s">
        <v>5575</v>
      </c>
      <c r="C6" s="401" t="s">
        <v>5576</v>
      </c>
    </row>
    <row r="7" spans="1:7" ht="24.75" customHeight="1" x14ac:dyDescent="0.2">
      <c r="A7" s="402" t="s">
        <v>2107</v>
      </c>
      <c r="B7" s="82">
        <f>SUMIF(Kategorien!$K:$K,"§16Wasser*",Kategorien!G:G)+SUMIF(Kategorien!$K:$K,"§16Wasser*",Kategorien!M:M)</f>
        <v>1315845</v>
      </c>
      <c r="C7" s="117">
        <f>SUMIF(Kategorien!$K:$K,"§16Wasser*",Kategorien!H:H)+SUMIF(Kategorien!$K:$K,"§16Wasser*",Kategorien!N:N)</f>
        <v>133830.54999999999</v>
      </c>
      <c r="D7" s="346" t="str">
        <f>IF(OR(MAX(0,Diff_WAS)&gt;=1,MIN(Diff_WAS,0)&lt;=-1),"EEG-Vergütung in Anlagenbewegungsdaten stimmen mit gesetzl. Vergütung nicht überein","")</f>
        <v/>
      </c>
      <c r="F7" s="376"/>
      <c r="G7" s="376"/>
    </row>
    <row r="8" spans="1:7" ht="24.75" customHeight="1" x14ac:dyDescent="0.2">
      <c r="A8" s="403" t="s">
        <v>1513</v>
      </c>
      <c r="B8" s="83">
        <f>SUMIF(Kategorien!$K:$K,"§16*Gas",Kategorien!G:G)+SUMIF(Kategorien!$K:$K,"§16*Gas",Kategorien!M:M)</f>
        <v>0</v>
      </c>
      <c r="C8" s="118">
        <f>SUMIF(Kategorien!$K:$K,"§16*Gas",Kategorien!H:H)+SUMIF(Kategorien!$K:$K,"§16*Gas",Kategorien!N:N)</f>
        <v>0</v>
      </c>
      <c r="D8" s="473" t="str">
        <f>IF(OR(MAX(0,Diff_GAS)&gt;=1,MIN(Diff_GAS,0)&lt;=-1),"EEG-Vergütung in Anlagenbewegungsdaten stimmen mit gesetzl. Vergütung nicht überein","")</f>
        <v/>
      </c>
      <c r="F8" s="376"/>
      <c r="G8" s="376"/>
    </row>
    <row r="9" spans="1:7" ht="24.75" customHeight="1" x14ac:dyDescent="0.2">
      <c r="A9" s="403" t="s">
        <v>2108</v>
      </c>
      <c r="B9" s="83">
        <f>SUMIF(Kategorien!$K:$K,"§16Biomasse",Kategorien!G:G)+SUMIF(Kategorien!$K:$K,"§16Biomasse",Kategorien!M:M)</f>
        <v>9764647.8839999996</v>
      </c>
      <c r="C9" s="118">
        <f>SUMIF(Kategorien!$K:$K,"§16Biomasse",Kategorien!H:H)+SUMIF(Kategorien!$K:$K,"§16Biomasse",Kategorien!N:N)</f>
        <v>1827905.2399999998</v>
      </c>
      <c r="D9" s="473" t="str">
        <f>IF(OR(MAX(0,Diff_BIO)&gt;=1,MIN(Diff_BIO,0)&lt;=-1),"EEG-Vergütung in Anlagenbewegungsdaten stimmen mit gesetzl. Vergütung nicht überein","")</f>
        <v/>
      </c>
      <c r="F9" s="376"/>
      <c r="G9" s="376"/>
    </row>
    <row r="10" spans="1:7" ht="24.75" customHeight="1" x14ac:dyDescent="0.2">
      <c r="A10" s="403" t="s">
        <v>2109</v>
      </c>
      <c r="B10" s="84">
        <f>SUMIF(Kategorien!$K:$K,"§16Geothermie*",Kategorien!G:G)+SUMIF(Kategorien!$K:$K,"§16Geothermie*",Kategorien!M:M)</f>
        <v>0</v>
      </c>
      <c r="C10" s="118">
        <f>SUMIF(Kategorien!$K:$K,"§16Geothermie*",Kategorien!H:H)+SUMIF(Kategorien!$K:$K,"§16Geothermie*",Kategorien!N:N)</f>
        <v>0</v>
      </c>
      <c r="D10" s="473" t="str">
        <f>IF(OR(MAX(0,Diff_GEO)&gt;=1,MIN(Diff_GEO,0)&lt;=-1),"EEG-Vergütung in Anlagenbewegungsdaten stimmen mit gesetzl. Vergütung nicht überein","")</f>
        <v/>
      </c>
      <c r="F10" s="376"/>
      <c r="G10" s="376"/>
    </row>
    <row r="11" spans="1:7" ht="24.75" customHeight="1" x14ac:dyDescent="0.2">
      <c r="A11" s="404" t="s">
        <v>5581</v>
      </c>
      <c r="B11" s="84">
        <f>SUMIF(Kategorien!$K:$K,"§16Wind*",Kategorien!G:G)+SUMIF(Kategorien!$K:$K,"§16Wind*",Kategorien!M:M)</f>
        <v>21489663.780000001</v>
      </c>
      <c r="C11" s="151">
        <f>SUMIF(Kategorien!$K:$K,"§16Wind*",Kategorien!H:H)+SUMIF(Kategorien!$K:$K,"§16Wind*",Kategorien!N:N)</f>
        <v>1919669.6799999997</v>
      </c>
      <c r="D11" s="473" t="str">
        <f>IF(OR(MAX(0,Diff_WIN)&gt;=1,MIN(Diff_WIN,0)&lt;=-1),"EEG-Vergütung in Anlagenbewegungsdaten stimmen mit gesetzl. Vergütung nicht überein","")</f>
        <v/>
      </c>
      <c r="F11" s="376"/>
      <c r="G11" s="376"/>
    </row>
    <row r="12" spans="1:7" ht="24.75" customHeight="1" x14ac:dyDescent="0.2">
      <c r="A12" s="405" t="s">
        <v>5582</v>
      </c>
      <c r="B12" s="134">
        <f>SUMIF(Kategorien!$K:$K,"Wind offshore§16*",Kategorien!G:G)+SUMIF(Kategorien!$K:$K,"Wind offshore§16*",Kategorien!M:M)</f>
        <v>0</v>
      </c>
      <c r="C12" s="152">
        <f>SUMIF(Kategorien!$K:$K,"Wind offshore§16*",Kategorien!H:H)+SUMIF(Kategorien!$K:$K,"Wind offshore§16*",Kategorien!N:N)</f>
        <v>0</v>
      </c>
      <c r="D12" s="346"/>
      <c r="F12" s="376"/>
      <c r="G12" s="376"/>
    </row>
    <row r="13" spans="1:7" ht="24.75" customHeight="1" thickBot="1" x14ac:dyDescent="0.25">
      <c r="A13" s="406" t="s">
        <v>2111</v>
      </c>
      <c r="B13" s="85">
        <f>SUMIF(Kategorien!$K:$K,"§16Solar*",Kategorien!G:G)+SUMIF(Kategorien!$K:$K,"§16Solar*",Kategorien!M:M)</f>
        <v>130235548.66799997</v>
      </c>
      <c r="C13" s="153">
        <f>SUMIF(Kategorien!$K:$K,"§16Solar*",Kategorien!H:H)+SUMIF(Kategorien!$K:$K,"§16Solar*",Kategorien!N:N)</f>
        <v>46635083.620000005</v>
      </c>
      <c r="D13" s="473" t="str">
        <f>IF(OR(MAX(0,Diff_SOL)&gt;=1,MIN(Diff_SOL,0)&lt;=-1),"EEG-Vergütung in Anlagenbewegungsdaten stimmen mit gesetzl. Vergütung nicht überein","")</f>
        <v/>
      </c>
      <c r="F13" s="376"/>
      <c r="G13" s="376"/>
    </row>
    <row r="14" spans="1:7" ht="24.75" customHeight="1" thickBot="1" x14ac:dyDescent="0.25">
      <c r="A14" s="407" t="s">
        <v>3307</v>
      </c>
      <c r="B14" s="86">
        <f>SUM(B7:B13)</f>
        <v>162805705.33199996</v>
      </c>
      <c r="C14" s="119">
        <f>SUM(C7:C13)</f>
        <v>50516489.090000004</v>
      </c>
    </row>
    <row r="15" spans="1:7" ht="10.5" customHeight="1" x14ac:dyDescent="0.2">
      <c r="A15" s="87" t="str">
        <f>IF(ABS(ROUND(SUMIF(Kategorien!$J:$J,"§16SVBonus",Kategorien!$G:$G),0))&gt;1,"Summe SOLAR SELBSTVERBRAUCH unplausibel, Angaben in Kategorien SgK 3341 ... SgK3342... und SgK3343...","")</f>
        <v/>
      </c>
      <c r="B15" s="88"/>
    </row>
    <row r="16" spans="1:7" ht="10.5" customHeight="1" x14ac:dyDescent="0.2">
      <c r="A16" s="87" t="str">
        <f>IF(ABS(ROUND(SUMIF(Kategorien!$J:$J,"§16SVBonus",Kategorien!$G:$G),0))&gt;1,"überprüfen. Bei den Kategorien SgK3342… bzw. SgK3343…sind die Strommengen und Vergütungszahlungen mit ","")</f>
        <v/>
      </c>
      <c r="B16" s="88"/>
      <c r="C16" s="88"/>
    </row>
    <row r="17" spans="1:5" ht="10.5" customHeight="1" thickBot="1" x14ac:dyDescent="0.25">
      <c r="A17" s="87" t="str">
        <f>IF(ABS(ROUND(SUMIF(Kategorien!$J:$J,"§16SVBonus",Kategorien!$G:$G),0))&gt;1,"negativem Vorzeichen einzutragen. Die Summe der Menge über alle Kategorien SgK 334... muss 0 KWh betragen","")</f>
        <v/>
      </c>
      <c r="B17" s="89"/>
    </row>
    <row r="18" spans="1:5" ht="16.5" customHeight="1" x14ac:dyDescent="0.25">
      <c r="A18" s="408" t="s">
        <v>6461</v>
      </c>
      <c r="B18" s="409"/>
      <c r="C18" s="410"/>
    </row>
    <row r="19" spans="1:5" ht="14.25" customHeight="1" x14ac:dyDescent="0.2">
      <c r="A19" s="411" t="s">
        <v>6197</v>
      </c>
      <c r="B19" s="412"/>
      <c r="C19" s="413"/>
    </row>
    <row r="20" spans="1:5" ht="14.25" customHeight="1" x14ac:dyDescent="0.2">
      <c r="A20" s="411" t="s">
        <v>5577</v>
      </c>
      <c r="B20" s="412"/>
      <c r="C20" s="413"/>
    </row>
    <row r="21" spans="1:5" ht="14.25" customHeight="1" x14ac:dyDescent="0.25">
      <c r="A21" s="411" t="s">
        <v>5578</v>
      </c>
      <c r="B21" s="412"/>
      <c r="C21" s="413"/>
      <c r="D21" s="414"/>
      <c r="E21" s="414"/>
    </row>
    <row r="22" spans="1:5" ht="14.25" customHeight="1" x14ac:dyDescent="0.2">
      <c r="A22" s="411" t="s">
        <v>5579</v>
      </c>
      <c r="B22" s="415"/>
      <c r="C22" s="416"/>
      <c r="D22" s="417"/>
      <c r="E22" s="417"/>
    </row>
    <row r="23" spans="1:5" ht="14.25" customHeight="1" x14ac:dyDescent="0.2">
      <c r="A23" s="411" t="s">
        <v>5580</v>
      </c>
      <c r="B23" s="415"/>
      <c r="C23" s="416"/>
      <c r="D23" s="417"/>
      <c r="E23" s="417"/>
    </row>
    <row r="24" spans="1:5" ht="14.25" customHeight="1" thickBot="1" x14ac:dyDescent="0.25">
      <c r="A24" s="418" t="s">
        <v>6316</v>
      </c>
      <c r="B24" s="419"/>
      <c r="C24" s="420"/>
      <c r="D24" s="417"/>
      <c r="E24" s="417"/>
    </row>
    <row r="25" spans="1:5" s="424" customFormat="1" ht="4.5" customHeight="1" thickBot="1" x14ac:dyDescent="0.25">
      <c r="A25" s="421"/>
      <c r="B25" s="422"/>
      <c r="C25" s="423"/>
      <c r="D25" s="417"/>
      <c r="E25" s="417"/>
    </row>
    <row r="26" spans="1:5" ht="19.5" customHeight="1" thickBot="1" x14ac:dyDescent="0.25">
      <c r="A26" s="425" t="s">
        <v>2102</v>
      </c>
      <c r="B26" s="425" t="s">
        <v>3306</v>
      </c>
      <c r="C26" s="92"/>
      <c r="D26" s="426"/>
      <c r="E26" s="426"/>
    </row>
    <row r="27" spans="1:5" ht="18" customHeight="1" x14ac:dyDescent="0.2">
      <c r="A27" s="427" t="s">
        <v>2107</v>
      </c>
      <c r="B27" s="91">
        <f>ROUND(SUMIF(Kategorien!$K:$K,"§33SVWasser*",Kategorien!G:G),0)</f>
        <v>0</v>
      </c>
      <c r="C27" s="92" t="str">
        <f>IF(SUMIF(Kategorien!$K:$K,"§33SVWasser*",Kategorien!I:I)&lt;&gt;0,"Euro-Angabe für SV-Kategorien in Anlagenbewegungsdaten unzulässig","")</f>
        <v/>
      </c>
      <c r="D27" s="426"/>
      <c r="E27" s="426"/>
    </row>
    <row r="28" spans="1:5" ht="18" customHeight="1" x14ac:dyDescent="0.2">
      <c r="A28" s="428" t="s">
        <v>1513</v>
      </c>
      <c r="B28" s="93">
        <f>ROUND(SUMIF(Kategorien!$K:$K,"§33SV*Gas*",Kategorien!G:G),0)</f>
        <v>0</v>
      </c>
      <c r="C28" s="92" t="str">
        <f>IF(SUMIF(Kategorien!$K:$K,"§33SV*Gas*",Kategorien!I:I)&lt;&gt;0,"Euro-Angabe für SV-Kategorien in Anlagenbewegungsdaten unzulässig","")</f>
        <v/>
      </c>
    </row>
    <row r="29" spans="1:5" ht="18" customHeight="1" x14ac:dyDescent="0.2">
      <c r="A29" s="428" t="s">
        <v>2108</v>
      </c>
      <c r="B29" s="94">
        <f>ROUND(SUMIF(Kategorien!$K:$K,"§33SVBiomasse*",Kategorien!G:G),0)</f>
        <v>0</v>
      </c>
      <c r="C29" s="92" t="str">
        <f>IF(SUMIF(Kategorien!$K:$K,"§33SVBiomasse*",Kategorien!I:I)&lt;&gt;0,"Euro-Angabe für SV-Kategorien in Anlagenbewegungsdaten unzulässig","")</f>
        <v/>
      </c>
    </row>
    <row r="30" spans="1:5" ht="18" customHeight="1" x14ac:dyDescent="0.2">
      <c r="A30" s="428" t="s">
        <v>2109</v>
      </c>
      <c r="B30" s="94">
        <f>ROUND(SUMIF(Kategorien!$K:$K,"§33SVGeothermie*",Kategorien!G:G),0)</f>
        <v>0</v>
      </c>
      <c r="C30" s="92" t="str">
        <f>IF(SUMIF(Kategorien!$K:$K,"§33SVGeothermie*",Kategorien!I:I)&lt;&gt;0,"Euro-Angabe für SV-Kategorien in Anlagenbewegungsdaten unzulässig","")</f>
        <v/>
      </c>
    </row>
    <row r="31" spans="1:5" ht="18" customHeight="1" x14ac:dyDescent="0.2">
      <c r="A31" s="429" t="s">
        <v>152</v>
      </c>
      <c r="B31" s="94">
        <f>ROUND(SUMIF(Kategorien!$K:$K,"§33SVWind*",Kategorien!G:G),0)</f>
        <v>62</v>
      </c>
      <c r="C31" s="92" t="str">
        <f>IF(SUMIF(Kategorien!$K:$K,"§33SVWind*",Kategorien!I:I)&lt;&gt;0,"Euro-Angabe für SV-Kategorien in Anlagenbewegungsdaten unzulässig","")</f>
        <v/>
      </c>
    </row>
    <row r="32" spans="1:5" ht="18" customHeight="1" x14ac:dyDescent="0.2">
      <c r="A32" s="429" t="s">
        <v>167</v>
      </c>
      <c r="B32" s="134">
        <f>ROUND(SUMIF(Kategorien!$K:$K,"Wind offshore§33SV*",Kategorien!G:G),0)</f>
        <v>0</v>
      </c>
      <c r="C32" s="92" t="str">
        <f>IF(SUMIF(Kategorien!$K:$K,"Wind offshore§33SV*",Kategorien!I:I)&lt;&gt;0,"Euro-Angabe für SV-Kategorien in Anlagenbewegungsdaten unzulässig","")</f>
        <v/>
      </c>
      <c r="D32" s="92" t="str">
        <f>IF(B32&lt;&gt;0,"Wind offshore in RZ Amprion nicht möglich","")</f>
        <v/>
      </c>
    </row>
    <row r="33" spans="1:3" ht="18" customHeight="1" thickBot="1" x14ac:dyDescent="0.25">
      <c r="A33" s="430" t="s">
        <v>2111</v>
      </c>
      <c r="B33" s="95">
        <f>ROUND(SUMIF(Kategorien!$K:$K,"§33SVSolar*",Kategorien!G:G),0)</f>
        <v>5212051</v>
      </c>
      <c r="C33" s="92" t="str">
        <f>IF(SUMIF(Kategorien!$K:$K,"§33SVSolar*",Kategorien!I:I)&lt;&gt;0,"Euro-Angabe für SV-Kategorien in Anlagenbewegungsdaten unzulässig","")</f>
        <v/>
      </c>
    </row>
    <row r="34" spans="1:3" ht="19.5" customHeight="1" thickBot="1" x14ac:dyDescent="0.25">
      <c r="A34" s="431" t="s">
        <v>180</v>
      </c>
      <c r="B34" s="96">
        <f>SUM(B27:B33)</f>
        <v>5212113</v>
      </c>
      <c r="C34" s="92"/>
    </row>
  </sheetData>
  <sheetProtection password="CAFD" sheet="1" objects="1" scenarios="1"/>
  <conditionalFormatting sqref="B12:C12">
    <cfRule type="cellIs" dxfId="20" priority="25" operator="greaterThan">
      <formula>0</formula>
    </cfRule>
  </conditionalFormatting>
  <conditionalFormatting sqref="B27:B31 B33 B7:C13">
    <cfRule type="cellIs" dxfId="19" priority="22" operator="lessThan">
      <formula>0</formula>
    </cfRule>
  </conditionalFormatting>
  <conditionalFormatting sqref="B12:C12">
    <cfRule type="cellIs" dxfId="18" priority="21" operator="greaterThan">
      <formula>0</formula>
    </cfRule>
  </conditionalFormatting>
  <conditionalFormatting sqref="C27:C31 C33">
    <cfRule type="cellIs" dxfId="17" priority="9" operator="notEqual">
      <formula>0</formula>
    </cfRule>
  </conditionalFormatting>
  <conditionalFormatting sqref="D32">
    <cfRule type="cellIs" dxfId="16" priority="7" operator="notEqual">
      <formula>""""""</formula>
    </cfRule>
  </conditionalFormatting>
  <conditionalFormatting sqref="F7:F13">
    <cfRule type="cellIs" dxfId="15" priority="5" operator="equal">
      <formula>0</formula>
    </cfRule>
    <cfRule type="cellIs" dxfId="14" priority="6" operator="notEqual">
      <formula>0</formula>
    </cfRule>
  </conditionalFormatting>
  <conditionalFormatting sqref="B32">
    <cfRule type="cellIs" dxfId="13" priority="4" operator="greaterThan">
      <formula>0</formula>
    </cfRule>
  </conditionalFormatting>
  <conditionalFormatting sqref="B32">
    <cfRule type="cellIs" dxfId="12" priority="3" operator="lessThan">
      <formula>0</formula>
    </cfRule>
  </conditionalFormatting>
  <conditionalFormatting sqref="B32">
    <cfRule type="cellIs" dxfId="11" priority="2" operator="greaterThan">
      <formula>0</formula>
    </cfRule>
  </conditionalFormatting>
  <conditionalFormatting sqref="C32">
    <cfRule type="cellIs" dxfId="10"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E25"/>
  <sheetViews>
    <sheetView showGridLines="0" workbookViewId="0">
      <selection activeCell="B5" sqref="B5"/>
    </sheetView>
  </sheetViews>
  <sheetFormatPr baseColWidth="10" defaultRowHeight="11.25" x14ac:dyDescent="0.2"/>
  <cols>
    <col min="1" max="1" width="26.140625" style="92" customWidth="1"/>
    <col min="2" max="2" width="17.7109375" style="92" customWidth="1"/>
    <col min="3" max="4" width="18.28515625" style="92" customWidth="1"/>
    <col min="5" max="16384" width="11.42578125" style="92"/>
  </cols>
  <sheetData>
    <row r="1" spans="1:5" ht="15.75" customHeight="1" x14ac:dyDescent="0.3">
      <c r="A1" s="360" t="s">
        <v>6462</v>
      </c>
      <c r="B1" s="361"/>
      <c r="C1" s="361"/>
      <c r="D1" s="382"/>
    </row>
    <row r="2" spans="1:5" ht="12.75" customHeight="1" x14ac:dyDescent="0.3">
      <c r="A2" s="383" t="s">
        <v>6463</v>
      </c>
      <c r="B2" s="384"/>
      <c r="C2" s="384"/>
      <c r="D2" s="385"/>
    </row>
    <row r="3" spans="1:5" ht="12.75" customHeight="1" x14ac:dyDescent="0.3">
      <c r="A3" s="383" t="s">
        <v>6465</v>
      </c>
      <c r="B3" s="384"/>
      <c r="C3" s="384"/>
      <c r="D3" s="385"/>
    </row>
    <row r="4" spans="1:5" ht="12.75" customHeight="1" thickBot="1" x14ac:dyDescent="0.25">
      <c r="A4" s="364" t="s">
        <v>6464</v>
      </c>
      <c r="B4" s="365"/>
      <c r="C4" s="366"/>
      <c r="D4" s="367"/>
    </row>
    <row r="5" spans="1:5" ht="21" customHeight="1" thickBot="1" x14ac:dyDescent="0.25">
      <c r="A5" s="368" t="s">
        <v>1512</v>
      </c>
      <c r="B5" s="138" t="str">
        <f>Deckblatt!B9</f>
        <v>XXXXXXXXXXXXXXXX</v>
      </c>
      <c r="C5" s="369"/>
      <c r="D5" s="352"/>
    </row>
    <row r="6" spans="1:5" s="373" customFormat="1" ht="10.5" customHeight="1" thickBot="1" x14ac:dyDescent="0.25">
      <c r="A6" s="370"/>
      <c r="B6" s="371"/>
      <c r="C6" s="370"/>
      <c r="D6" s="386"/>
    </row>
    <row r="7" spans="1:5" ht="27.75" customHeight="1" thickBot="1" x14ac:dyDescent="0.25">
      <c r="C7" s="617" t="s">
        <v>5587</v>
      </c>
      <c r="D7" s="618"/>
    </row>
    <row r="8" spans="1:5" ht="37.5" customHeight="1" thickBot="1" x14ac:dyDescent="0.25">
      <c r="A8" s="374" t="s">
        <v>2102</v>
      </c>
      <c r="B8" s="98" t="s">
        <v>5584</v>
      </c>
      <c r="C8" s="99" t="s">
        <v>5585</v>
      </c>
      <c r="D8" s="100" t="s">
        <v>5586</v>
      </c>
    </row>
    <row r="9" spans="1:5" ht="27.75" customHeight="1" x14ac:dyDescent="0.2">
      <c r="A9" s="375" t="s">
        <v>2107</v>
      </c>
      <c r="B9" s="101">
        <f>ROUND(SUMIF(Kategorien!$K:$K,"§33b1Wasser*",Kategorien!H:H),2)</f>
        <v>0</v>
      </c>
      <c r="C9" s="102">
        <f>ROUND(SUMIF(Kategorien!$K:$K,"§33b1Wasser*",Kategorien!G:G),0)</f>
        <v>0</v>
      </c>
      <c r="D9" s="103">
        <f>ROUND(SUMIF(Kategorien!$K:$K,"§33b3Wasser*",Kategorien!G:G),0)</f>
        <v>0</v>
      </c>
      <c r="E9" s="435" t="str">
        <f>IF(ROUND(SUMIF(Kategorien!$K:$K,"§33b3Wasser*",Kategorien!H:H),0)&gt;0,"Euro-Angabe in Anlagenbewegungsdaten für sonstige DV-Mengen unzulässig","")</f>
        <v/>
      </c>
    </row>
    <row r="10" spans="1:5" ht="27.75" customHeight="1" x14ac:dyDescent="0.2">
      <c r="A10" s="377" t="s">
        <v>1513</v>
      </c>
      <c r="B10" s="104">
        <f>ROUND(SUMIF(Kategorien!$K:$K,"§33b1*Gas*",Kategorien!H:H),2)</f>
        <v>0</v>
      </c>
      <c r="C10" s="105">
        <f>ROUND(SUMIF(Kategorien!$K:$K,"§33b1*Gas*",Kategorien!G:G),0)</f>
        <v>0</v>
      </c>
      <c r="D10" s="106">
        <f>ROUND(SUMIF(Kategorien!$K:$K,"§33b3*Gas*",Kategorien!G:G),0)</f>
        <v>0</v>
      </c>
      <c r="E10" s="434" t="str">
        <f>IF(ROUND(SUMIF(Kategorien!$K:$K,"§33b3*Gas*",Kategorien!H:H),0)&gt;0,"Euro-Angabe in Anlagenbewegungsdaten für sonstige DV-Mengen unzulässig","")</f>
        <v/>
      </c>
    </row>
    <row r="11" spans="1:5" ht="27.75" customHeight="1" x14ac:dyDescent="0.2">
      <c r="A11" s="377" t="s">
        <v>2108</v>
      </c>
      <c r="B11" s="104">
        <f>ROUND(SUMIF(Kategorien!$K:$K,"§33b1Biomasse*",Kategorien!H:H),2)</f>
        <v>1106051.32</v>
      </c>
      <c r="C11" s="105">
        <f>ROUND(SUMIF(Kategorien!$K:$K,"§33b1Biomasse*",Kategorien!G:G),0)</f>
        <v>6432097</v>
      </c>
      <c r="D11" s="106">
        <f>ROUND(SUMIF(Kategorien!$K:$K,"§33b3Biomasse*",Kategorien!G:G),0)</f>
        <v>0</v>
      </c>
      <c r="E11" s="434" t="str">
        <f>IF(ROUND(SUMIF(Kategorien!$K:$K,"§33b3Biomasse*",Kategorien!H:H),0)&gt;0,"Euro-Angabe in Anlagenbewegungsdaten für sonstige DV-Mengen unzulässig","")</f>
        <v/>
      </c>
    </row>
    <row r="12" spans="1:5" ht="27.75" customHeight="1" x14ac:dyDescent="0.2">
      <c r="A12" s="378" t="s">
        <v>2109</v>
      </c>
      <c r="B12" s="104">
        <f>ROUND(SUMIF(Kategorien!$K:$K,"§33b1Geothermie*",Kategorien!H:H),2)</f>
        <v>0</v>
      </c>
      <c r="C12" s="105">
        <f>ROUND(SUMIF(Kategorien!$K:$K,"§33b1Geothermie*",Kategorien!G:G),0)</f>
        <v>0</v>
      </c>
      <c r="D12" s="106">
        <f>ROUND(SUMIF(Kategorien!$K:$K,"§33b3Geothermie*",Kategorien!G:G),0)</f>
        <v>0</v>
      </c>
      <c r="E12" s="434" t="str">
        <f>IF(ROUND(SUMIF(Kategorien!$K:$K,"§33b3Geothermie*",Kategorien!H:H),0)&gt;0,"Euro-Angabe in Anlagenbewegungsdaten für sonstige DV-Mengen unzulässig","")</f>
        <v/>
      </c>
    </row>
    <row r="13" spans="1:5" ht="27.75" customHeight="1" x14ac:dyDescent="0.2">
      <c r="A13" s="378" t="s">
        <v>5583</v>
      </c>
      <c r="B13" s="104">
        <f>ROUND(SUMIF(Kategorien!$K:$K,"§33b1Wind*",Kategorien!H:H),2)</f>
        <v>31133483.969999999</v>
      </c>
      <c r="C13" s="105">
        <f>ROUND(SUMIF(Kategorien!$K:$K,"§33b1Wind*",Kategorien!G:G),0)</f>
        <v>436034133</v>
      </c>
      <c r="D13" s="106">
        <f>ROUND(SUMIF(Kategorien!$K:$K,"§33b3Wind*",Kategorien!G:G),0)</f>
        <v>0</v>
      </c>
      <c r="E13" s="434" t="str">
        <f>IF(ROUND(SUMIF(Kategorien!$K:$K,"§33b3Wind*",Kategorien!H:H),0)&gt;0,"Euro-Angabe in Anlagenbewegungsdaten für sonstige DV-Mengen unzulässig","")</f>
        <v/>
      </c>
    </row>
    <row r="14" spans="1:5" ht="27.75" customHeight="1" x14ac:dyDescent="0.2">
      <c r="A14" s="379" t="s">
        <v>5582</v>
      </c>
      <c r="B14" s="135">
        <f>ROUND(SUMIF(Kategorien!$K:$K,"Wind offshore§33b1*",Kategorien!H:H),2)</f>
        <v>0</v>
      </c>
      <c r="C14" s="136">
        <f>ROUND(SUMIF(Kategorien!$K:$K,"Wind offshore§33b1*",Kategorien!G:G),0)</f>
        <v>0</v>
      </c>
      <c r="D14" s="137">
        <f>ROUND(SUMIF(Kategorien!$K:$K,"Wind offshore§33b3*",Kategorien!G:G),0)</f>
        <v>0</v>
      </c>
      <c r="E14" s="434"/>
    </row>
    <row r="15" spans="1:5" ht="27.75" customHeight="1" x14ac:dyDescent="0.2">
      <c r="A15" s="378" t="s">
        <v>2111</v>
      </c>
      <c r="B15" s="107">
        <f>ROUND(SUMIF(Kategorien!$K:$K,"§33b1Solar*",Kategorien!H:H),2)</f>
        <v>4352396.03</v>
      </c>
      <c r="C15" s="105">
        <f>ROUND(SUMIF(Kategorien!$K:$K,"§33b1Solar*",Kategorien!G:G),0)</f>
        <v>28574976</v>
      </c>
      <c r="D15" s="106">
        <f>ROUND(SUMIF(Kategorien!$K:$K,"§33b3Solar*",Kategorien!G:G),0)</f>
        <v>0</v>
      </c>
      <c r="E15" s="434" t="str">
        <f>IF(ROUND(SUMIF(Kategorien!$K:$K,"§33b3Solar*",Kategorien!H:H),0)&gt;0,"Euro-Angabe in Anlagenbewegungsdaten für sonstige DV-Mengen unzulässig","")</f>
        <v/>
      </c>
    </row>
    <row r="16" spans="1:5" ht="27.75" customHeight="1" thickBot="1" x14ac:dyDescent="0.25">
      <c r="A16" s="380" t="s">
        <v>180</v>
      </c>
      <c r="B16" s="108">
        <f>SUM(B9:B15)</f>
        <v>36591931.32</v>
      </c>
      <c r="C16" s="109">
        <f>SUM(C9:C15)</f>
        <v>471041206</v>
      </c>
      <c r="D16" s="110">
        <f>SUM(D9:D15)</f>
        <v>0</v>
      </c>
    </row>
    <row r="17" spans="1:4" ht="13.5" thickBot="1" x14ac:dyDescent="0.25">
      <c r="A17" s="381"/>
    </row>
    <row r="18" spans="1:4" ht="18.75" customHeight="1" x14ac:dyDescent="0.3">
      <c r="A18" s="360" t="s">
        <v>6466</v>
      </c>
      <c r="B18" s="361"/>
      <c r="C18" s="361"/>
      <c r="D18" s="382"/>
    </row>
    <row r="19" spans="1:4" ht="12.95" customHeight="1" x14ac:dyDescent="0.3">
      <c r="A19" s="383" t="s">
        <v>6468</v>
      </c>
      <c r="B19" s="384"/>
      <c r="C19" s="384"/>
      <c r="D19" s="385"/>
    </row>
    <row r="20" spans="1:4" ht="12.95" customHeight="1" thickBot="1" x14ac:dyDescent="0.25">
      <c r="A20" s="364" t="s">
        <v>6467</v>
      </c>
      <c r="B20" s="365"/>
      <c r="C20" s="365"/>
      <c r="D20" s="387"/>
    </row>
    <row r="21" spans="1:4" ht="12" thickBot="1" x14ac:dyDescent="0.25"/>
    <row r="22" spans="1:4" ht="24.75" thickBot="1" x14ac:dyDescent="0.25">
      <c r="A22" s="331"/>
      <c r="B22" s="160" t="s">
        <v>5588</v>
      </c>
    </row>
    <row r="23" spans="1:4" ht="24" customHeight="1" x14ac:dyDescent="0.2">
      <c r="A23" s="375" t="s">
        <v>5589</v>
      </c>
      <c r="B23" s="475">
        <f>ROUND(SUMIF(Kategorien!$K:$K,"§53Biomasse",Kategorien!H:H),2)</f>
        <v>0</v>
      </c>
      <c r="C23" s="474" t="str">
        <f>IF(SUMIF(Anlagenbewegungsdaten!B:B,"BiK53------FLZ",Anlagenbewegungsdaten!C:C)&lt;&gt;0,"Keine Mengenangabe für Kategorie BiK53------FLZ zulässig","")</f>
        <v/>
      </c>
    </row>
    <row r="24" spans="1:4" ht="24" customHeight="1" x14ac:dyDescent="0.2">
      <c r="A24" s="377" t="s">
        <v>5590</v>
      </c>
      <c r="B24" s="104">
        <f>ROUND(SUMIF(Kategorien!$K:$K,"§54Biomasse",Kategorien!H:H),2)</f>
        <v>0</v>
      </c>
      <c r="C24" s="474" t="str">
        <f>IF(OR(SUMIF(Anlagenbewegungsdaten!B:B,"BiK54G-----FLP",Anlagenbewegungsdaten!C:C)&lt;&gt;0,SUMIF(Anlagenbewegungsdaten!B:B,"BiK54M-----FLP",Anlagenbewegungsdaten!C:C)&lt;&gt;0),"Keine Mengenangabe für Kategorie für Flexibilitätszuschlag zulässig","")</f>
        <v/>
      </c>
      <c r="D24" s="474"/>
    </row>
    <row r="25" spans="1:4" ht="24" customHeight="1" thickBot="1" x14ac:dyDescent="0.25">
      <c r="A25" s="380" t="s">
        <v>180</v>
      </c>
      <c r="B25" s="108">
        <f>SUM(B23:B24)</f>
        <v>0</v>
      </c>
    </row>
  </sheetData>
  <sheetProtection password="CAFD" sheet="1" objects="1" scenarios="1"/>
  <mergeCells count="1">
    <mergeCell ref="C7:D7"/>
  </mergeCells>
  <phoneticPr fontId="3" type="noConversion"/>
  <conditionalFormatting sqref="B9:D15">
    <cfRule type="cellIs" dxfId="9" priority="18" operator="lessThan">
      <formula>0</formula>
    </cfRule>
  </conditionalFormatting>
  <conditionalFormatting sqref="B14:D14">
    <cfRule type="cellIs" dxfId="8" priority="16" operator="greaterThan">
      <formula>0</formula>
    </cfRule>
  </conditionalFormatting>
  <conditionalFormatting sqref="B23:B24">
    <cfRule type="cellIs" dxfId="7"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E33" sqref="E33"/>
    </sheetView>
  </sheetViews>
  <sheetFormatPr baseColWidth="10" defaultRowHeight="11.25" x14ac:dyDescent="0.2"/>
  <cols>
    <col min="1" max="1" width="23.7109375" style="92" customWidth="1"/>
    <col min="2" max="4" width="17.7109375" style="92" customWidth="1"/>
    <col min="5" max="9" width="20.7109375" style="92" customWidth="1"/>
    <col min="10" max="10" width="15.42578125" style="92" customWidth="1"/>
    <col min="11" max="16384" width="11.42578125" style="92"/>
  </cols>
  <sheetData>
    <row r="1" spans="1:5" ht="15.75" customHeight="1" x14ac:dyDescent="0.3">
      <c r="A1" s="360" t="s">
        <v>6469</v>
      </c>
      <c r="B1" s="361"/>
      <c r="C1" s="361"/>
      <c r="D1" s="362"/>
      <c r="E1" s="363"/>
    </row>
    <row r="2" spans="1:5" ht="12.75" customHeight="1" thickBot="1" x14ac:dyDescent="0.25">
      <c r="A2" s="364" t="s">
        <v>6427</v>
      </c>
      <c r="B2" s="365"/>
      <c r="C2" s="366"/>
      <c r="D2" s="367"/>
      <c r="E2" s="363"/>
    </row>
    <row r="3" spans="1:5" ht="21" customHeight="1" thickBot="1" x14ac:dyDescent="0.25">
      <c r="A3" s="368" t="s">
        <v>1512</v>
      </c>
      <c r="B3" s="138" t="str">
        <f>Deckblatt!B9</f>
        <v>XXXXXXXXXXXXXXXX</v>
      </c>
      <c r="C3" s="369"/>
      <c r="D3" s="324"/>
      <c r="E3" s="363"/>
    </row>
    <row r="4" spans="1:5" s="373" customFormat="1" ht="10.5" customHeight="1" thickBot="1" x14ac:dyDescent="0.25">
      <c r="A4" s="370"/>
      <c r="B4" s="371"/>
      <c r="C4" s="370"/>
      <c r="D4" s="371"/>
      <c r="E4" s="372"/>
    </row>
    <row r="5" spans="1:5" ht="37.5" customHeight="1" thickBot="1" x14ac:dyDescent="0.25">
      <c r="A5" s="374" t="s">
        <v>2102</v>
      </c>
      <c r="B5" s="98" t="s">
        <v>5591</v>
      </c>
    </row>
    <row r="6" spans="1:5" ht="27.75" customHeight="1" x14ac:dyDescent="0.2">
      <c r="A6" s="375" t="s">
        <v>2107</v>
      </c>
      <c r="B6" s="101">
        <f>ROUND(SUMIF(Kategorien!$J:$J,"§35Wasser*",Kategorien!H:H),2)</f>
        <v>8936.4699999999993</v>
      </c>
      <c r="D6" s="376"/>
    </row>
    <row r="7" spans="1:5" ht="27.75" customHeight="1" x14ac:dyDescent="0.2">
      <c r="A7" s="377" t="s">
        <v>1513</v>
      </c>
      <c r="B7" s="104">
        <f>ROUND(SUMIF(Kategorien!$J:$J,"§35*Gas*",Kategorien!$H:$H),2)</f>
        <v>7325.34</v>
      </c>
      <c r="D7" s="376"/>
    </row>
    <row r="8" spans="1:5" ht="27.75" customHeight="1" x14ac:dyDescent="0.2">
      <c r="A8" s="377" t="s">
        <v>2108</v>
      </c>
      <c r="B8" s="104">
        <f>ROUND(SUMIF(Kategorien!$J:$J,"§35Biomasse*",Kategorien!$H:$H),2)</f>
        <v>60872.95</v>
      </c>
      <c r="D8" s="376"/>
    </row>
    <row r="9" spans="1:5" ht="27.75" customHeight="1" x14ac:dyDescent="0.2">
      <c r="A9" s="378" t="s">
        <v>2109</v>
      </c>
      <c r="B9" s="104">
        <f>ROUND(SUMIF(Kategorien!$J:$J,"§35Geothermie*",Kategorien!$H:$H),2)</f>
        <v>0</v>
      </c>
      <c r="D9" s="376"/>
    </row>
    <row r="10" spans="1:5" ht="27.75" customHeight="1" x14ac:dyDescent="0.2">
      <c r="A10" s="378" t="s">
        <v>5583</v>
      </c>
      <c r="B10" s="104">
        <f>ROUND(SUMIF(Kategorien!$J:$J,"§35Wind*",Kategorien!$H:$H),2)</f>
        <v>1530440.51</v>
      </c>
      <c r="D10" s="376"/>
    </row>
    <row r="11" spans="1:5" ht="27.75" customHeight="1" x14ac:dyDescent="0.2">
      <c r="A11" s="379" t="s">
        <v>5582</v>
      </c>
      <c r="B11" s="135">
        <f>ROUND(SUMIF(Kategorien!$J:$J,"Wind offshore§35*",Kategorien!$H:$H),2)</f>
        <v>0</v>
      </c>
      <c r="C11" s="92" t="str">
        <f>IF(SUM(B11:B11)&lt;&gt;0,"Wind auf See in RZ Amprion nicht möglich","")</f>
        <v/>
      </c>
      <c r="D11" s="376"/>
    </row>
    <row r="12" spans="1:5" ht="27.75" customHeight="1" x14ac:dyDescent="0.2">
      <c r="A12" s="378" t="s">
        <v>2111</v>
      </c>
      <c r="B12" s="107">
        <f>ROUND(SUMIF(Kategorien!$J:$J,"§35Solar*",Kategorien!$H:$H),2)</f>
        <v>342665.02</v>
      </c>
      <c r="D12" s="376"/>
    </row>
    <row r="13" spans="1:5" ht="27.75" customHeight="1" thickBot="1" x14ac:dyDescent="0.25">
      <c r="A13" s="380" t="s">
        <v>180</v>
      </c>
      <c r="B13" s="108">
        <f>SUM(B6:B12)</f>
        <v>1950240.29</v>
      </c>
    </row>
    <row r="14" spans="1:5" ht="12.75" x14ac:dyDescent="0.2">
      <c r="A14" s="381"/>
    </row>
  </sheetData>
  <sheetProtection password="CAFD" sheet="1" objects="1" scenarios="1"/>
  <conditionalFormatting sqref="B6:B12">
    <cfRule type="cellIs" dxfId="6" priority="7" operator="lessThan">
      <formula>0</formula>
    </cfRule>
  </conditionalFormatting>
  <conditionalFormatting sqref="B11">
    <cfRule type="cellIs" dxfId="5" priority="6" operator="greaterThan">
      <formula>0</formula>
    </cfRule>
  </conditionalFormatting>
  <conditionalFormatting sqref="C11">
    <cfRule type="cellIs" dxfId="4" priority="4" operator="notEqual">
      <formula>0</formula>
    </cfRule>
  </conditionalFormatting>
  <conditionalFormatting sqref="D6:D12">
    <cfRule type="cellIs" dxfId="3" priority="2" operator="equal">
      <formula>0</formula>
    </cfRule>
    <cfRule type="cellIs" dxfId="2"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topLeftCell="A13" workbookViewId="0">
      <selection activeCell="G24" sqref="G24"/>
    </sheetView>
  </sheetViews>
  <sheetFormatPr baseColWidth="10" defaultRowHeight="12.75" x14ac:dyDescent="0.2"/>
  <cols>
    <col min="1" max="1" width="17.7109375" style="350" customWidth="1"/>
    <col min="2" max="3" width="20" style="350" customWidth="1"/>
    <col min="4" max="4" width="19.5703125" style="350" customWidth="1"/>
    <col min="5" max="16384" width="11.42578125" style="350"/>
  </cols>
  <sheetData>
    <row r="1" spans="1:7" ht="15.75" customHeight="1" x14ac:dyDescent="0.2">
      <c r="A1" s="626" t="s">
        <v>6449</v>
      </c>
      <c r="B1" s="626"/>
      <c r="C1" s="626"/>
      <c r="D1" s="627"/>
    </row>
    <row r="2" spans="1:7" ht="12.75" customHeight="1" x14ac:dyDescent="0.2">
      <c r="A2" s="624" t="s">
        <v>6474</v>
      </c>
      <c r="B2" s="624"/>
      <c r="C2" s="624"/>
      <c r="D2" s="625"/>
    </row>
    <row r="3" spans="1:7" ht="12.75" customHeight="1" x14ac:dyDescent="0.2">
      <c r="A3" s="624" t="s">
        <v>6475</v>
      </c>
      <c r="B3" s="624"/>
      <c r="C3" s="624"/>
      <c r="D3" s="625"/>
    </row>
    <row r="4" spans="1:7" ht="12.75" customHeight="1" x14ac:dyDescent="0.2">
      <c r="A4" s="624" t="s">
        <v>6476</v>
      </c>
      <c r="B4" s="624"/>
      <c r="C4" s="624"/>
      <c r="D4" s="625"/>
    </row>
    <row r="5" spans="1:7" ht="12.75" customHeight="1" thickBot="1" x14ac:dyDescent="0.25">
      <c r="A5" s="446" t="s">
        <v>6450</v>
      </c>
      <c r="B5" s="446"/>
      <c r="C5" s="446"/>
      <c r="D5" s="445"/>
    </row>
    <row r="6" spans="1:7" ht="21" customHeight="1" thickBot="1" x14ac:dyDescent="0.25">
      <c r="A6" s="351" t="s">
        <v>1512</v>
      </c>
      <c r="B6" s="138" t="str">
        <f>Deckblatt!B9</f>
        <v>XXXXXXXXXXXXXXXX</v>
      </c>
      <c r="C6" s="312"/>
      <c r="D6" s="352"/>
      <c r="F6" s="353"/>
    </row>
    <row r="7" spans="1:7" ht="11.25" customHeight="1" thickBot="1" x14ac:dyDescent="0.25">
      <c r="A7" s="354"/>
      <c r="B7" s="311"/>
      <c r="C7" s="311"/>
      <c r="D7" s="355"/>
    </row>
    <row r="8" spans="1:7" ht="43.5" customHeight="1" thickBot="1" x14ac:dyDescent="0.25">
      <c r="A8" s="620" t="s">
        <v>6428</v>
      </c>
      <c r="B8" s="621"/>
      <c r="C8" s="356" t="s">
        <v>6452</v>
      </c>
      <c r="D8" s="356" t="s">
        <v>6429</v>
      </c>
      <c r="G8" s="353"/>
    </row>
    <row r="9" spans="1:7" ht="45" customHeight="1" thickBot="1" x14ac:dyDescent="0.25">
      <c r="A9" s="619" t="s">
        <v>6430</v>
      </c>
      <c r="B9" s="619"/>
      <c r="C9" s="444">
        <f>ROUND(SUM(SUMIF('Angaben EEG-Umlage EV 2014'!$B:$B,"EV6111-EEG-RED",'Angaben EEG-Umlage EV 2014'!$C:$C),SUMIF('Angaben EEG-Umlage EV 2014'!$B:$B,"EV6111NEEG-RED",'Angaben EEG-Umlage EV 2014'!$C:$C)),0)</f>
        <v>28165</v>
      </c>
      <c r="D9" s="443">
        <f>ROUND(SUM(SUMIF('Angaben EEG-Umlage EV 2014'!$B:$B,"EV6111-EEG-RED",'Angaben EEG-Umlage EV 2014'!$D:$D),SUMIF('Angaben EEG-Umlage EV 2014'!$B:$B,"EV6111NEEG-RED",'Angaben EEG-Umlage EV 2014'!$D:$D)),0)</f>
        <v>527</v>
      </c>
    </row>
    <row r="10" spans="1:7" ht="45" customHeight="1" thickBot="1" x14ac:dyDescent="0.25">
      <c r="A10" s="619" t="s">
        <v>6431</v>
      </c>
      <c r="B10" s="619"/>
      <c r="C10" s="444">
        <f>ROUND(SUM(SUMIF('Angaben EEG-Umlage EV 2014'!$B:$B,"EV61121NEEG100",'Angaben EEG-Umlage EV 2014'!$C:$C),SUMIF('Angaben EEG-Umlage EV 2014'!$B:$B,"EV61122-EEG100",'Angaben EEG-Umlage EV 2014'!$C:$C),SUMIF('Angaben EEG-Umlage EV 2014'!$B:$B,"EV61122NEEG100",'Angaben EEG-Umlage EV 2014'!$C:$C)),0)</f>
        <v>0</v>
      </c>
      <c r="D10" s="443">
        <f>ROUND(SUM(SUMIF('Angaben EEG-Umlage EV 2014'!$B:$B,"EV61121NEEG100",'Angaben EEG-Umlage EV 2014'!$D:$D),SUMIF('Angaben EEG-Umlage EV 2014'!$B:$B,"EV61122-EEG100",'Angaben EEG-Umlage EV 2014'!$D:$D),SUMIF('Angaben EEG-Umlage EV 2014'!$B:$B,"EV61122NEEG100",'Angaben EEG-Umlage EV 2014'!$D:$D)),0)</f>
        <v>0</v>
      </c>
    </row>
    <row r="11" spans="1:7" ht="45" customHeight="1" thickBot="1" x14ac:dyDescent="0.25">
      <c r="A11" s="619" t="s">
        <v>6432</v>
      </c>
      <c r="B11" s="619"/>
      <c r="C11" s="444">
        <f>ROUND(SUM(SUMIF('Angaben EEG-Umlage EV 2014'!$B:$B,"EV6124-EEG---0",'Angaben EEG-Umlage EV 2014'!$C:$C),SUMIF('Angaben EEG-Umlage EV 2014'!$B:$B,"EV6124NEEG---0",'Angaben EEG-Umlage EV 2014'!$C:$C)),0)</f>
        <v>0</v>
      </c>
      <c r="D11" s="442"/>
    </row>
    <row r="12" spans="1:7" ht="20.100000000000001" customHeight="1" thickBot="1" x14ac:dyDescent="0.25">
      <c r="A12" s="357"/>
      <c r="B12" s="358" t="s">
        <v>180</v>
      </c>
      <c r="C12" s="444">
        <f>SUM(C9:C11)</f>
        <v>28165</v>
      </c>
      <c r="D12" s="440">
        <f>SUM(D9:D10)</f>
        <v>527</v>
      </c>
    </row>
    <row r="13" spans="1:7" x14ac:dyDescent="0.2">
      <c r="A13" s="359"/>
      <c r="B13" s="359"/>
      <c r="C13" s="359"/>
      <c r="D13" s="359"/>
    </row>
    <row r="14" spans="1:7" x14ac:dyDescent="0.2">
      <c r="A14" s="359"/>
      <c r="B14" s="359"/>
      <c r="C14" s="359"/>
      <c r="D14" s="359"/>
    </row>
    <row r="15" spans="1:7" ht="13.5" thickBot="1" x14ac:dyDescent="0.25">
      <c r="A15" s="359"/>
      <c r="B15" s="359"/>
      <c r="C15" s="359"/>
      <c r="D15" s="359"/>
    </row>
    <row r="16" spans="1:7" ht="15.75" customHeight="1" x14ac:dyDescent="0.2">
      <c r="A16" s="626" t="s">
        <v>6449</v>
      </c>
      <c r="B16" s="626"/>
      <c r="C16" s="626"/>
      <c r="D16" s="627"/>
    </row>
    <row r="17" spans="1:4" ht="12.75" customHeight="1" x14ac:dyDescent="0.2">
      <c r="A17" s="624" t="s">
        <v>6474</v>
      </c>
      <c r="B17" s="624"/>
      <c r="C17" s="624"/>
      <c r="D17" s="625"/>
    </row>
    <row r="18" spans="1:4" ht="12.75" customHeight="1" x14ac:dyDescent="0.2">
      <c r="A18" s="624" t="s">
        <v>6475</v>
      </c>
      <c r="B18" s="624"/>
      <c r="C18" s="624"/>
      <c r="D18" s="625"/>
    </row>
    <row r="19" spans="1:4" ht="12.75" customHeight="1" x14ac:dyDescent="0.2">
      <c r="A19" s="624" t="s">
        <v>6476</v>
      </c>
      <c r="B19" s="624"/>
      <c r="C19" s="624"/>
      <c r="D19" s="625"/>
    </row>
    <row r="20" spans="1:4" ht="12.75" customHeight="1" thickBot="1" x14ac:dyDescent="0.25">
      <c r="A20" s="446" t="s">
        <v>6451</v>
      </c>
      <c r="B20" s="446"/>
      <c r="C20" s="446"/>
      <c r="D20" s="445"/>
    </row>
    <row r="21" spans="1:4" ht="11.25" customHeight="1" thickBot="1" x14ac:dyDescent="0.25">
      <c r="A21" s="354"/>
      <c r="B21" s="311"/>
      <c r="C21" s="311"/>
      <c r="D21" s="355"/>
    </row>
    <row r="22" spans="1:4" ht="43.5" customHeight="1" thickBot="1" x14ac:dyDescent="0.25">
      <c r="A22" s="622" t="s">
        <v>6428</v>
      </c>
      <c r="B22" s="623"/>
      <c r="C22" s="441" t="s">
        <v>6452</v>
      </c>
      <c r="D22" s="441" t="s">
        <v>6429</v>
      </c>
    </row>
    <row r="23" spans="1:4" ht="45" customHeight="1" thickBot="1" x14ac:dyDescent="0.25">
      <c r="A23" s="619" t="s">
        <v>6430</v>
      </c>
      <c r="B23" s="619"/>
      <c r="C23" s="444">
        <f>ROUND(SUM(SUMIF('Angaben EEG-Umlage EV 2015'!$B:$B,"EV6111-EEG-RED",'Angaben EEG-Umlage EV 2015'!$C:$C),SUMIF('Angaben EEG-Umlage EV 2015'!$B:$B,"EV6111NEEG-RED",'Angaben EEG-Umlage EV 2015'!$C:$C)),0)</f>
        <v>1570814</v>
      </c>
      <c r="D23" s="443">
        <f>ROUND(SUM(SUMIF('Angaben EEG-Umlage EV 2015'!$B:$B,"EV6111-EEG-RED",'Angaben EEG-Umlage EV 2015'!$D:$D),SUMIF('Angaben EEG-Umlage EV 2015'!$B:$B,"EV6111NEEG-RED",'Angaben EEG-Umlage EV 2015'!$D:$D)),0)</f>
        <v>29076</v>
      </c>
    </row>
    <row r="24" spans="1:4" ht="45" customHeight="1" thickBot="1" x14ac:dyDescent="0.25">
      <c r="A24" s="619" t="s">
        <v>6431</v>
      </c>
      <c r="B24" s="619"/>
      <c r="C24" s="444">
        <f>ROUND(SUM(SUMIF('Angaben EEG-Umlage EV 2015'!$B:$B,"EV61121NEEG100",'Angaben EEG-Umlage EV 2015'!$C:$C),SUMIF('Angaben EEG-Umlage EV 2015'!$B:$B,"EV61122-EEG100",'Angaben EEG-Umlage EV 2015'!$C:$C),SUMIF('Angaben EEG-Umlage EV 2015'!$B:$B,"EV61122NEEG100",'Angaben EEG-Umlage EV 2015'!$C:$C)),0)</f>
        <v>92380</v>
      </c>
      <c r="D24" s="443">
        <f>ROUND(SUM(SUMIF('Angaben EEG-Umlage EV 2015'!$B:$B,"EV61121NEEG100",'Angaben EEG-Umlage EV 2015'!$D:$D),SUMIF('Angaben EEG-Umlage EV 2015'!$B:$B,"EV61122-EEG100",'Angaben EEG-Umlage EV 2015'!$D:$D),SUMIF('Angaben EEG-Umlage EV 2015'!$B:$B,"EV61122NEEG100",'Angaben EEG-Umlage EV 2015'!$D:$D)),0)</f>
        <v>5700</v>
      </c>
    </row>
    <row r="25" spans="1:4" ht="45" customHeight="1" thickBot="1" x14ac:dyDescent="0.25">
      <c r="A25" s="619" t="s">
        <v>6432</v>
      </c>
      <c r="B25" s="619"/>
      <c r="C25" s="444">
        <f>ROUND(SUM(SUMIF('Angaben EEG-Umlage EV 2015'!$B:$B,"EV6124-EEG---0",'Angaben EEG-Umlage EV 2015'!$C:$C),SUMIF('Angaben EEG-Umlage EV 2015'!$B:$B,"EV6124NEEG---0",'Angaben EEG-Umlage EV 2015'!$C:$C)),0)</f>
        <v>0</v>
      </c>
      <c r="D25" s="442"/>
    </row>
    <row r="26" spans="1:4" ht="20.100000000000001" customHeight="1" thickBot="1" x14ac:dyDescent="0.25">
      <c r="A26" s="447"/>
      <c r="B26" s="439" t="s">
        <v>180</v>
      </c>
      <c r="C26" s="444">
        <f>SUM(C23:C25)</f>
        <v>1663194</v>
      </c>
      <c r="D26" s="440">
        <f>SUM(D23:D25)</f>
        <v>34776</v>
      </c>
    </row>
    <row r="27" spans="1:4" x14ac:dyDescent="0.2">
      <c r="A27" s="359"/>
      <c r="B27" s="359"/>
      <c r="C27" s="359"/>
      <c r="D27" s="359"/>
    </row>
    <row r="28" spans="1:4" x14ac:dyDescent="0.2">
      <c r="A28" s="359"/>
      <c r="B28" s="359"/>
      <c r="C28" s="359"/>
      <c r="D28" s="359"/>
    </row>
    <row r="29" spans="1:4" x14ac:dyDescent="0.2">
      <c r="A29" s="359"/>
      <c r="B29" s="359"/>
      <c r="C29" s="359"/>
      <c r="D29" s="359"/>
    </row>
    <row r="30" spans="1:4" x14ac:dyDescent="0.2">
      <c r="A30" s="359"/>
      <c r="B30" s="359"/>
      <c r="C30" s="359"/>
      <c r="D30" s="359"/>
    </row>
    <row r="31" spans="1:4" x14ac:dyDescent="0.2">
      <c r="A31" s="359"/>
      <c r="B31" s="359"/>
      <c r="C31" s="359"/>
      <c r="D31" s="359"/>
    </row>
    <row r="32" spans="1:4" x14ac:dyDescent="0.2">
      <c r="A32" s="359"/>
      <c r="B32" s="359"/>
      <c r="C32" s="359"/>
      <c r="D32" s="359"/>
    </row>
    <row r="33" spans="1:4" x14ac:dyDescent="0.2">
      <c r="A33" s="359"/>
      <c r="B33" s="359"/>
      <c r="C33" s="359"/>
      <c r="D33" s="359"/>
    </row>
    <row r="34" spans="1:4" x14ac:dyDescent="0.2">
      <c r="A34" s="359"/>
      <c r="B34" s="359"/>
      <c r="C34" s="359"/>
      <c r="D34" s="359"/>
    </row>
  </sheetData>
  <sheetProtection password="CAFD" sheet="1" objects="1" scenarios="1"/>
  <mergeCells count="16">
    <mergeCell ref="A1:D1"/>
    <mergeCell ref="A2:D2"/>
    <mergeCell ref="A3:D3"/>
    <mergeCell ref="A4:D4"/>
    <mergeCell ref="A16:D16"/>
    <mergeCell ref="A24:B24"/>
    <mergeCell ref="A25:B25"/>
    <mergeCell ref="A9:B9"/>
    <mergeCell ref="A8:B8"/>
    <mergeCell ref="A10:B10"/>
    <mergeCell ref="A11:B11"/>
    <mergeCell ref="A22:B22"/>
    <mergeCell ref="A23:B23"/>
    <mergeCell ref="A17:D17"/>
    <mergeCell ref="A18:D18"/>
    <mergeCell ref="A19:D19"/>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53"/>
  <sheetViews>
    <sheetView zoomScale="90" zoomScaleNormal="90" workbookViewId="0">
      <selection activeCell="G4264" sqref="G4264"/>
    </sheetView>
  </sheetViews>
  <sheetFormatPr baseColWidth="10" defaultRowHeight="15" x14ac:dyDescent="0.25"/>
  <cols>
    <col min="1" max="2" width="21.42578125" style="77" customWidth="1"/>
    <col min="3" max="3" width="25.5703125" style="77" customWidth="1"/>
    <col min="4" max="4" width="73.7109375" style="77" customWidth="1"/>
    <col min="5" max="5" width="30.28515625" style="77" customWidth="1"/>
    <col min="6" max="6" width="16.85546875" style="306" customWidth="1"/>
    <col min="7" max="9" width="22.7109375" style="335" customWidth="1"/>
    <col min="10" max="10" width="24" style="335" bestFit="1" customWidth="1"/>
    <col min="11" max="11" width="25.85546875" style="335" bestFit="1" customWidth="1"/>
    <col min="12" max="12" width="22.7109375" style="340" customWidth="1"/>
    <col min="13" max="15" width="22.7109375" style="337" customWidth="1"/>
    <col min="16" max="16384" width="11.42578125" style="77"/>
  </cols>
  <sheetData>
    <row r="1" spans="1:15" ht="26.25" x14ac:dyDescent="0.4">
      <c r="A1" s="76" t="s">
        <v>6529</v>
      </c>
      <c r="F1" s="165"/>
      <c r="G1" s="150" t="s">
        <v>6199</v>
      </c>
      <c r="H1" s="129"/>
      <c r="I1" s="129"/>
      <c r="J1" s="122"/>
      <c r="K1" s="122"/>
      <c r="L1" s="150" t="s">
        <v>6200</v>
      </c>
      <c r="M1" s="150"/>
      <c r="N1" s="77"/>
      <c r="O1" s="77"/>
    </row>
    <row r="2" spans="1:15" ht="45" customHeight="1" x14ac:dyDescent="0.25">
      <c r="A2" s="124" t="s">
        <v>4037</v>
      </c>
      <c r="B2" s="124" t="s">
        <v>2102</v>
      </c>
      <c r="C2" s="124" t="s">
        <v>2103</v>
      </c>
      <c r="D2" s="124" t="s">
        <v>2104</v>
      </c>
      <c r="E2" s="124" t="s">
        <v>4038</v>
      </c>
      <c r="F2" s="149" t="s">
        <v>6562</v>
      </c>
      <c r="G2" s="125" t="s">
        <v>5173</v>
      </c>
      <c r="H2" s="125" t="s">
        <v>5176</v>
      </c>
      <c r="I2" s="125" t="s">
        <v>5177</v>
      </c>
      <c r="J2" s="123" t="s">
        <v>5183</v>
      </c>
      <c r="K2" s="123" t="s">
        <v>5184</v>
      </c>
      <c r="L2" s="125" t="s">
        <v>6198</v>
      </c>
      <c r="M2" s="125" t="s">
        <v>5173</v>
      </c>
      <c r="N2" s="125" t="s">
        <v>5176</v>
      </c>
      <c r="O2" s="125" t="s">
        <v>5177</v>
      </c>
    </row>
    <row r="3" spans="1:15" ht="15" customHeight="1" x14ac:dyDescent="0.25">
      <c r="A3" s="34"/>
      <c r="B3" s="33"/>
      <c r="C3" s="33"/>
      <c r="D3" s="33"/>
      <c r="E3" s="33"/>
      <c r="F3" s="164"/>
      <c r="G3" s="128"/>
      <c r="H3" s="128"/>
      <c r="I3" s="128"/>
      <c r="J3" s="120"/>
      <c r="K3" s="121"/>
      <c r="M3" s="32"/>
      <c r="N3" s="32"/>
      <c r="O3" s="32"/>
    </row>
    <row r="4" spans="1:15" ht="23.25" customHeight="1" x14ac:dyDescent="0.35">
      <c r="A4" s="36" t="s">
        <v>1536</v>
      </c>
      <c r="B4" s="37"/>
      <c r="C4" s="37"/>
      <c r="D4" s="37"/>
      <c r="E4" s="37"/>
      <c r="F4" s="163"/>
      <c r="G4" s="130"/>
      <c r="H4" s="130"/>
      <c r="I4" s="130"/>
      <c r="J4" s="120"/>
      <c r="K4" s="121"/>
      <c r="M4" s="32"/>
      <c r="N4" s="32"/>
      <c r="O4" s="32"/>
    </row>
    <row r="5" spans="1:15" ht="15" customHeight="1" x14ac:dyDescent="0.25">
      <c r="A5" s="262" t="s">
        <v>2408</v>
      </c>
      <c r="B5" s="167" t="s">
        <v>2107</v>
      </c>
      <c r="C5" s="167" t="s">
        <v>4039</v>
      </c>
      <c r="D5" s="167" t="s">
        <v>2409</v>
      </c>
      <c r="E5" s="167"/>
      <c r="F5" s="251">
        <v>7.67</v>
      </c>
      <c r="G5" s="333">
        <f>ROUND(SUMIF(Anlagenbewegungsdaten!B:B,A5,Anlagenbewegungsdaten!C:C),3)</f>
        <v>493214</v>
      </c>
      <c r="H5" s="334">
        <f>IF(ISBLANK(F5),ROUND(SUMIF(Anlagenbewegungsdaten!B:B,A5,Anlagenbewegungsdaten!D:D),2),ROUND(G5*F5%,2))</f>
        <v>37829.51</v>
      </c>
      <c r="I5" s="334">
        <f>ROUND((H5-SUMIF(Anlagenbewegungsdaten!$B:$B,A5,Anlagenbewegungsdaten!D:D)),3)</f>
        <v>-4.0000000000000001E-3</v>
      </c>
      <c r="J5" s="335" t="s">
        <v>5179</v>
      </c>
      <c r="K5" s="335" t="s">
        <v>5192</v>
      </c>
      <c r="L5" s="516">
        <v>6.14</v>
      </c>
      <c r="M5" s="332">
        <f>ROUND(SUMIF(Anlagenbewegungsdaten_AV!B:B,A5,Anlagenbewegungsdaten_AV!C:C),3)</f>
        <v>0</v>
      </c>
      <c r="N5" s="330">
        <f>IF(ISBLANK(L5),ROUND(SUMIF(Anlagenbewegungsdaten_AV!B:B,A5,Anlagenbewegungsdaten_AV!D:D),2),ROUND(M5*L5%,2))</f>
        <v>0</v>
      </c>
      <c r="O5" s="330">
        <f>ROUND(N5-SUMIF(Anlagenbewegungsdaten_AV!B:B,A5,Anlagenbewegungsdaten_AV!D:D),3)</f>
        <v>0</v>
      </c>
    </row>
    <row r="6" spans="1:15" ht="15" customHeight="1" x14ac:dyDescent="0.25">
      <c r="A6" s="262" t="s">
        <v>2410</v>
      </c>
      <c r="B6" s="167" t="s">
        <v>2107</v>
      </c>
      <c r="C6" s="167" t="s">
        <v>4039</v>
      </c>
      <c r="D6" s="167" t="s">
        <v>2411</v>
      </c>
      <c r="E6" s="167"/>
      <c r="F6" s="251">
        <v>6.65</v>
      </c>
      <c r="G6" s="333">
        <f>ROUND(SUMIF(Anlagenbewegungsdaten!B:B,A6,Anlagenbewegungsdaten!C:C),3)</f>
        <v>0</v>
      </c>
      <c r="H6" s="334">
        <f>IF(ISBLANK(F6),ROUND(SUMIF(Anlagenbewegungsdaten!B:B,A6,Anlagenbewegungsdaten!D:D),2),ROUND(G6*F6%,2))</f>
        <v>0</v>
      </c>
      <c r="I6" s="334">
        <f>ROUND((H6-SUMIF(Anlagenbewegungsdaten!$B:$B,A6,Anlagenbewegungsdaten!D:D)),3)</f>
        <v>0</v>
      </c>
      <c r="J6" s="335" t="s">
        <v>5179</v>
      </c>
      <c r="K6" s="335" t="s">
        <v>5192</v>
      </c>
      <c r="L6" s="516">
        <v>5.32</v>
      </c>
      <c r="M6" s="332">
        <f>ROUND(SUMIF(Anlagenbewegungsdaten_AV!B:B,A6,Anlagenbewegungsdaten_AV!C:C),3)</f>
        <v>0</v>
      </c>
      <c r="N6" s="330">
        <f>IF(ISBLANK(L6),ROUND(SUMIF(Anlagenbewegungsdaten_AV!B:B,A6,Anlagenbewegungsdaten_AV!D:D),2),ROUND(M6*L6%,2))</f>
        <v>0</v>
      </c>
      <c r="O6" s="330">
        <f>ROUND(N6-SUMIF(Anlagenbewegungsdaten_AV!B:B,A6,Anlagenbewegungsdaten_AV!D:D),3)</f>
        <v>0</v>
      </c>
    </row>
    <row r="7" spans="1:15" ht="15" customHeight="1" x14ac:dyDescent="0.25">
      <c r="A7" s="262"/>
      <c r="B7" s="167"/>
      <c r="C7" s="167"/>
      <c r="D7" s="167"/>
      <c r="E7" s="167"/>
      <c r="F7" s="251"/>
    </row>
    <row r="8" spans="1:15" ht="15" customHeight="1" x14ac:dyDescent="0.25">
      <c r="A8" s="262" t="s">
        <v>2412</v>
      </c>
      <c r="B8" s="167" t="s">
        <v>2107</v>
      </c>
      <c r="C8" s="167" t="s">
        <v>4040</v>
      </c>
      <c r="D8" s="167" t="s">
        <v>2409</v>
      </c>
      <c r="E8" s="167"/>
      <c r="F8" s="251">
        <v>7.67</v>
      </c>
      <c r="G8" s="333">
        <f>ROUND(SUMIF(Anlagenbewegungsdaten!B:B,A8,Anlagenbewegungsdaten!C:C),3)</f>
        <v>0</v>
      </c>
      <c r="H8" s="334">
        <f>IF(ISBLANK(F8),ROUND(SUMIF(Anlagenbewegungsdaten!B:B,A8,Anlagenbewegungsdaten!D:D),2),ROUND(G8*F8%,2))</f>
        <v>0</v>
      </c>
      <c r="I8" s="334">
        <f>ROUND((H8-SUMIF(Anlagenbewegungsdaten!$B:$B,A8,Anlagenbewegungsdaten!D:D)),3)</f>
        <v>0</v>
      </c>
      <c r="J8" s="335" t="s">
        <v>5179</v>
      </c>
      <c r="K8" s="335" t="s">
        <v>5192</v>
      </c>
      <c r="L8" s="516">
        <v>6.14</v>
      </c>
      <c r="M8" s="332">
        <f>ROUND(SUMIF(Anlagenbewegungsdaten_AV!B:B,A8,Anlagenbewegungsdaten_AV!C:C),3)</f>
        <v>0</v>
      </c>
      <c r="N8" s="330">
        <f>IF(ISBLANK(L8),ROUND(SUMIF(Anlagenbewegungsdaten_AV!B:B,A8,Anlagenbewegungsdaten_AV!D:D),2),ROUND(M8*L8%,2))</f>
        <v>0</v>
      </c>
      <c r="O8" s="330">
        <f>ROUND(N8-SUMIF(Anlagenbewegungsdaten_AV!B:B,A8,Anlagenbewegungsdaten_AV!D:D),3)</f>
        <v>0</v>
      </c>
    </row>
    <row r="9" spans="1:15" ht="15" customHeight="1" x14ac:dyDescent="0.25">
      <c r="A9" s="262" t="s">
        <v>2413</v>
      </c>
      <c r="B9" s="167" t="s">
        <v>2107</v>
      </c>
      <c r="C9" s="167" t="s">
        <v>4040</v>
      </c>
      <c r="D9" s="167" t="s">
        <v>2411</v>
      </c>
      <c r="E9" s="167"/>
      <c r="F9" s="251">
        <v>6.65</v>
      </c>
      <c r="G9" s="333">
        <f>ROUND(SUMIF(Anlagenbewegungsdaten!B:B,A9,Anlagenbewegungsdaten!C:C),3)</f>
        <v>0</v>
      </c>
      <c r="H9" s="334">
        <f>IF(ISBLANK(F9),ROUND(SUMIF(Anlagenbewegungsdaten!B:B,A9,Anlagenbewegungsdaten!D:D),2),ROUND(G9*F9%,2))</f>
        <v>0</v>
      </c>
      <c r="I9" s="334">
        <f>ROUND((H9-SUMIF(Anlagenbewegungsdaten!$B:$B,A9,Anlagenbewegungsdaten!D:D)),3)</f>
        <v>0</v>
      </c>
      <c r="J9" s="335" t="s">
        <v>5179</v>
      </c>
      <c r="K9" s="335" t="s">
        <v>5192</v>
      </c>
      <c r="L9" s="516">
        <v>5.32</v>
      </c>
      <c r="M9" s="332">
        <f>ROUND(SUMIF(Anlagenbewegungsdaten_AV!B:B,A9,Anlagenbewegungsdaten_AV!C:C),3)</f>
        <v>0</v>
      </c>
      <c r="N9" s="330">
        <f>IF(ISBLANK(L9),ROUND(SUMIF(Anlagenbewegungsdaten_AV!B:B,A9,Anlagenbewegungsdaten_AV!D:D),2),ROUND(M9*L9%,2))</f>
        <v>0</v>
      </c>
      <c r="O9" s="330">
        <f>ROUND(N9-SUMIF(Anlagenbewegungsdaten_AV!B:B,A9,Anlagenbewegungsdaten_AV!D:D),3)</f>
        <v>0</v>
      </c>
    </row>
    <row r="10" spans="1:15" ht="15" customHeight="1" x14ac:dyDescent="0.25">
      <c r="A10" s="262"/>
      <c r="B10" s="167"/>
      <c r="C10" s="167"/>
      <c r="D10" s="167"/>
      <c r="E10" s="167"/>
      <c r="F10" s="251"/>
    </row>
    <row r="11" spans="1:15" ht="15" customHeight="1" x14ac:dyDescent="0.25">
      <c r="A11" s="262" t="s">
        <v>2414</v>
      </c>
      <c r="B11" s="167" t="s">
        <v>2107</v>
      </c>
      <c r="C11" s="167" t="s">
        <v>4041</v>
      </c>
      <c r="D11" s="167" t="s">
        <v>2409</v>
      </c>
      <c r="E11" s="167"/>
      <c r="F11" s="251">
        <v>7.67</v>
      </c>
      <c r="G11" s="333">
        <f>ROUND(SUMIF(Anlagenbewegungsdaten!B:B,A11,Anlagenbewegungsdaten!C:C),3)</f>
        <v>0</v>
      </c>
      <c r="H11" s="334">
        <f>IF(ISBLANK(F11),ROUND(SUMIF(Anlagenbewegungsdaten!B:B,A11,Anlagenbewegungsdaten!D:D),2),ROUND(G11*F11%,2))</f>
        <v>0</v>
      </c>
      <c r="I11" s="334">
        <f>ROUND((H11-SUMIF(Anlagenbewegungsdaten!$B:$B,A11,Anlagenbewegungsdaten!D:D)),3)</f>
        <v>0</v>
      </c>
      <c r="J11" s="335" t="s">
        <v>5179</v>
      </c>
      <c r="K11" s="335" t="s">
        <v>5192</v>
      </c>
      <c r="L11" s="516">
        <v>6.14</v>
      </c>
      <c r="M11" s="332">
        <f>ROUND(SUMIF(Anlagenbewegungsdaten_AV!B:B,A11,Anlagenbewegungsdaten_AV!C:C),3)</f>
        <v>0</v>
      </c>
      <c r="N11" s="330">
        <f>IF(ISBLANK(L11),ROUND(SUMIF(Anlagenbewegungsdaten_AV!B:B,A11,Anlagenbewegungsdaten_AV!D:D),2),ROUND(M11*L11%,2))</f>
        <v>0</v>
      </c>
      <c r="O11" s="330">
        <f>ROUND(N11-SUMIF(Anlagenbewegungsdaten_AV!B:B,A11,Anlagenbewegungsdaten_AV!D:D),3)</f>
        <v>0</v>
      </c>
    </row>
    <row r="12" spans="1:15" ht="15" customHeight="1" x14ac:dyDescent="0.25">
      <c r="A12" s="262" t="s">
        <v>2415</v>
      </c>
      <c r="B12" s="167" t="s">
        <v>2107</v>
      </c>
      <c r="C12" s="167" t="s">
        <v>4041</v>
      </c>
      <c r="D12" s="167" t="s">
        <v>2411</v>
      </c>
      <c r="E12" s="167"/>
      <c r="F12" s="251">
        <v>6.65</v>
      </c>
      <c r="G12" s="333">
        <f>ROUND(SUMIF(Anlagenbewegungsdaten!B:B,A12,Anlagenbewegungsdaten!C:C),3)</f>
        <v>0</v>
      </c>
      <c r="H12" s="334">
        <f>IF(ISBLANK(F12),ROUND(SUMIF(Anlagenbewegungsdaten!B:B,A12,Anlagenbewegungsdaten!D:D),2),ROUND(G12*F12%,2))</f>
        <v>0</v>
      </c>
      <c r="I12" s="334">
        <f>ROUND((H12-SUMIF(Anlagenbewegungsdaten!$B:$B,A12,Anlagenbewegungsdaten!D:D)),3)</f>
        <v>0</v>
      </c>
      <c r="J12" s="335" t="s">
        <v>5179</v>
      </c>
      <c r="K12" s="335" t="s">
        <v>5192</v>
      </c>
      <c r="L12" s="516">
        <v>5.32</v>
      </c>
      <c r="M12" s="332">
        <f>ROUND(SUMIF(Anlagenbewegungsdaten_AV!B:B,A12,Anlagenbewegungsdaten_AV!C:C),3)</f>
        <v>0</v>
      </c>
      <c r="N12" s="330">
        <f>IF(ISBLANK(L12),ROUND(SUMIF(Anlagenbewegungsdaten_AV!B:B,A12,Anlagenbewegungsdaten_AV!D:D),2),ROUND(M12*L12%,2))</f>
        <v>0</v>
      </c>
      <c r="O12" s="330">
        <f>ROUND(N12-SUMIF(Anlagenbewegungsdaten_AV!B:B,A12,Anlagenbewegungsdaten_AV!D:D),3)</f>
        <v>0</v>
      </c>
    </row>
    <row r="13" spans="1:15" ht="15" customHeight="1" x14ac:dyDescent="0.25">
      <c r="A13" s="262"/>
      <c r="B13" s="167"/>
      <c r="C13" s="167"/>
      <c r="D13" s="167"/>
      <c r="E13" s="167"/>
      <c r="F13" s="251"/>
    </row>
    <row r="14" spans="1:15" ht="15" customHeight="1" x14ac:dyDescent="0.25">
      <c r="A14" s="262" t="s">
        <v>2416</v>
      </c>
      <c r="B14" s="167" t="s">
        <v>2107</v>
      </c>
      <c r="C14" s="167" t="s">
        <v>4042</v>
      </c>
      <c r="D14" s="167" t="s">
        <v>2409</v>
      </c>
      <c r="E14" s="167"/>
      <c r="F14" s="251">
        <v>7.67</v>
      </c>
      <c r="G14" s="333">
        <f>ROUND(SUMIF(Anlagenbewegungsdaten!B:B,A14,Anlagenbewegungsdaten!C:C),3)</f>
        <v>0</v>
      </c>
      <c r="H14" s="334">
        <f>IF(ISBLANK(F14),ROUND(SUMIF(Anlagenbewegungsdaten!B:B,A14,Anlagenbewegungsdaten!D:D),2),ROUND(G14*F14%,2))</f>
        <v>0</v>
      </c>
      <c r="I14" s="334">
        <f>ROUND((H14-SUMIF(Anlagenbewegungsdaten!$B:$B,A14,Anlagenbewegungsdaten!D:D)),3)</f>
        <v>0</v>
      </c>
      <c r="J14" s="335" t="s">
        <v>5179</v>
      </c>
      <c r="K14" s="335" t="s">
        <v>5192</v>
      </c>
      <c r="L14" s="516">
        <v>6.14</v>
      </c>
      <c r="M14" s="332">
        <f>ROUND(SUMIF(Anlagenbewegungsdaten_AV!B:B,A14,Anlagenbewegungsdaten_AV!C:C),3)</f>
        <v>0</v>
      </c>
      <c r="N14" s="330">
        <f>IF(ISBLANK(L14),ROUND(SUMIF(Anlagenbewegungsdaten_AV!B:B,A14,Anlagenbewegungsdaten_AV!D:D),2),ROUND(M14*L14%,2))</f>
        <v>0</v>
      </c>
      <c r="O14" s="330">
        <f>ROUND(N14-SUMIF(Anlagenbewegungsdaten_AV!B:B,A14,Anlagenbewegungsdaten_AV!D:D),3)</f>
        <v>0</v>
      </c>
    </row>
    <row r="15" spans="1:15" ht="15" customHeight="1" x14ac:dyDescent="0.25">
      <c r="A15" s="262" t="s">
        <v>2417</v>
      </c>
      <c r="B15" s="167" t="s">
        <v>2107</v>
      </c>
      <c r="C15" s="167" t="s">
        <v>4042</v>
      </c>
      <c r="D15" s="167" t="s">
        <v>2411</v>
      </c>
      <c r="E15" s="167"/>
      <c r="F15" s="251">
        <v>6.65</v>
      </c>
      <c r="G15" s="333">
        <f>ROUND(SUMIF(Anlagenbewegungsdaten!B:B,A15,Anlagenbewegungsdaten!C:C),3)</f>
        <v>0</v>
      </c>
      <c r="H15" s="334">
        <f>IF(ISBLANK(F15),ROUND(SUMIF(Anlagenbewegungsdaten!B:B,A15,Anlagenbewegungsdaten!D:D),2),ROUND(G15*F15%,2))</f>
        <v>0</v>
      </c>
      <c r="I15" s="334">
        <f>ROUND((H15-SUMIF(Anlagenbewegungsdaten!$B:$B,A15,Anlagenbewegungsdaten!D:D)),3)</f>
        <v>0</v>
      </c>
      <c r="J15" s="335" t="s">
        <v>5179</v>
      </c>
      <c r="K15" s="335" t="s">
        <v>5192</v>
      </c>
      <c r="L15" s="516">
        <v>5.32</v>
      </c>
      <c r="M15" s="332">
        <f>ROUND(SUMIF(Anlagenbewegungsdaten_AV!B:B,A15,Anlagenbewegungsdaten_AV!C:C),3)</f>
        <v>0</v>
      </c>
      <c r="N15" s="330">
        <f>IF(ISBLANK(L15),ROUND(SUMIF(Anlagenbewegungsdaten_AV!B:B,A15,Anlagenbewegungsdaten_AV!D:D),2),ROUND(M15*L15%,2))</f>
        <v>0</v>
      </c>
      <c r="O15" s="330">
        <f>ROUND(N15-SUMIF(Anlagenbewegungsdaten_AV!B:B,A15,Anlagenbewegungsdaten_AV!D:D),3)</f>
        <v>0</v>
      </c>
    </row>
    <row r="16" spans="1:15" ht="15" customHeight="1" x14ac:dyDescent="0.25">
      <c r="A16" s="262"/>
      <c r="B16" s="167"/>
      <c r="C16" s="167"/>
      <c r="D16" s="167"/>
      <c r="E16" s="167"/>
      <c r="F16" s="251"/>
    </row>
    <row r="17" spans="1:15" ht="15" customHeight="1" x14ac:dyDescent="0.25">
      <c r="A17" s="262" t="s">
        <v>2418</v>
      </c>
      <c r="B17" s="167" t="s">
        <v>2107</v>
      </c>
      <c r="C17" s="167" t="s">
        <v>4043</v>
      </c>
      <c r="D17" s="167" t="s">
        <v>2409</v>
      </c>
      <c r="E17" s="167"/>
      <c r="F17" s="251">
        <v>9.67</v>
      </c>
      <c r="G17" s="333">
        <f>ROUND(SUMIF(Anlagenbewegungsdaten!B:B,A17,Anlagenbewegungsdaten!C:C),3)</f>
        <v>0</v>
      </c>
      <c r="H17" s="334">
        <f>IF(ISBLANK(F17),ROUND(SUMIF(Anlagenbewegungsdaten!B:B,A17,Anlagenbewegungsdaten!D:D),2),ROUND(G17*F17%,2))</f>
        <v>0</v>
      </c>
      <c r="I17" s="334">
        <f>ROUND((H17-SUMIF(Anlagenbewegungsdaten!$B:$B,A17,Anlagenbewegungsdaten!D:D)),3)</f>
        <v>0</v>
      </c>
      <c r="J17" s="335" t="s">
        <v>5179</v>
      </c>
      <c r="K17" s="335" t="s">
        <v>5192</v>
      </c>
      <c r="L17" s="516">
        <v>7.74</v>
      </c>
      <c r="M17" s="332">
        <f>ROUND(SUMIF(Anlagenbewegungsdaten_AV!B:B,A17,Anlagenbewegungsdaten_AV!C:C),3)</f>
        <v>0</v>
      </c>
      <c r="N17" s="330">
        <f>IF(ISBLANK(L17),ROUND(SUMIF(Anlagenbewegungsdaten_AV!B:B,A17,Anlagenbewegungsdaten_AV!D:D),2),ROUND(M17*L17%,2))</f>
        <v>0</v>
      </c>
      <c r="O17" s="330">
        <f>ROUND(N17-SUMIF(Anlagenbewegungsdaten_AV!B:B,A17,Anlagenbewegungsdaten_AV!D:D),3)</f>
        <v>0</v>
      </c>
    </row>
    <row r="18" spans="1:15" ht="15" customHeight="1" x14ac:dyDescent="0.25">
      <c r="A18" s="262" t="s">
        <v>2419</v>
      </c>
      <c r="B18" s="167" t="s">
        <v>2107</v>
      </c>
      <c r="C18" s="167" t="s">
        <v>4043</v>
      </c>
      <c r="D18" s="167" t="s">
        <v>2411</v>
      </c>
      <c r="E18" s="167"/>
      <c r="F18" s="251">
        <v>6.65</v>
      </c>
      <c r="G18" s="333">
        <f>ROUND(SUMIF(Anlagenbewegungsdaten!B:B,A18,Anlagenbewegungsdaten!C:C),3)</f>
        <v>0</v>
      </c>
      <c r="H18" s="334">
        <f>IF(ISBLANK(F18),ROUND(SUMIF(Anlagenbewegungsdaten!B:B,A18,Anlagenbewegungsdaten!D:D),2),ROUND(G18*F18%,2))</f>
        <v>0</v>
      </c>
      <c r="I18" s="334">
        <f>ROUND((H18-SUMIF(Anlagenbewegungsdaten!$B:$B,A18,Anlagenbewegungsdaten!D:D)),3)</f>
        <v>0</v>
      </c>
      <c r="J18" s="335" t="s">
        <v>5179</v>
      </c>
      <c r="K18" s="335" t="s">
        <v>5192</v>
      </c>
      <c r="L18" s="516">
        <v>5.32</v>
      </c>
      <c r="M18" s="332">
        <f>ROUND(SUMIF(Anlagenbewegungsdaten_AV!B:B,A18,Anlagenbewegungsdaten_AV!C:C),3)</f>
        <v>0</v>
      </c>
      <c r="N18" s="330">
        <f>IF(ISBLANK(L18),ROUND(SUMIF(Anlagenbewegungsdaten_AV!B:B,A18,Anlagenbewegungsdaten_AV!D:D),2),ROUND(M18*L18%,2))</f>
        <v>0</v>
      </c>
      <c r="O18" s="330">
        <f>ROUND(N18-SUMIF(Anlagenbewegungsdaten_AV!B:B,A18,Anlagenbewegungsdaten_AV!D:D),3)</f>
        <v>0</v>
      </c>
    </row>
    <row r="19" spans="1:15" ht="15" customHeight="1" x14ac:dyDescent="0.25">
      <c r="A19" s="262" t="s">
        <v>2420</v>
      </c>
      <c r="B19" s="167" t="s">
        <v>2107</v>
      </c>
      <c r="C19" s="167" t="s">
        <v>4043</v>
      </c>
      <c r="D19" s="167" t="s">
        <v>2421</v>
      </c>
      <c r="E19" s="167"/>
      <c r="F19" s="251">
        <v>7.67</v>
      </c>
      <c r="G19" s="333">
        <f>ROUND(SUMIF(Anlagenbewegungsdaten!B:B,A19,Anlagenbewegungsdaten!C:C),3)</f>
        <v>0</v>
      </c>
      <c r="H19" s="334">
        <f>IF(ISBLANK(F19),ROUND(SUMIF(Anlagenbewegungsdaten!B:B,A19,Anlagenbewegungsdaten!D:D),2),ROUND(G19*F19%,2))</f>
        <v>0</v>
      </c>
      <c r="I19" s="334">
        <f>ROUND((H19-SUMIF(Anlagenbewegungsdaten!$B:$B,A19,Anlagenbewegungsdaten!D:D)),3)</f>
        <v>0</v>
      </c>
      <c r="J19" s="335" t="s">
        <v>5179</v>
      </c>
      <c r="K19" s="335" t="s">
        <v>5192</v>
      </c>
      <c r="L19" s="516">
        <v>6.14</v>
      </c>
      <c r="M19" s="332">
        <f>ROUND(SUMIF(Anlagenbewegungsdaten_AV!B:B,A19,Anlagenbewegungsdaten_AV!C:C),3)</f>
        <v>0</v>
      </c>
      <c r="N19" s="330">
        <f>IF(ISBLANK(L19),ROUND(SUMIF(Anlagenbewegungsdaten_AV!B:B,A19,Anlagenbewegungsdaten_AV!D:D),2),ROUND(M19*L19%,2))</f>
        <v>0</v>
      </c>
      <c r="O19" s="330">
        <f>ROUND(N19-SUMIF(Anlagenbewegungsdaten_AV!B:B,A19,Anlagenbewegungsdaten_AV!D:D),3)</f>
        <v>0</v>
      </c>
    </row>
    <row r="20" spans="1:15" ht="15" customHeight="1" x14ac:dyDescent="0.25">
      <c r="A20" s="262" t="s">
        <v>2422</v>
      </c>
      <c r="B20" s="167" t="s">
        <v>2107</v>
      </c>
      <c r="C20" s="167" t="s">
        <v>4043</v>
      </c>
      <c r="D20" s="167" t="s">
        <v>2423</v>
      </c>
      <c r="E20" s="167"/>
      <c r="F20" s="251">
        <v>6.65</v>
      </c>
      <c r="G20" s="333">
        <f>ROUND(SUMIF(Anlagenbewegungsdaten!B:B,A20,Anlagenbewegungsdaten!C:C),3)</f>
        <v>0</v>
      </c>
      <c r="H20" s="334">
        <f>IF(ISBLANK(F20),ROUND(SUMIF(Anlagenbewegungsdaten!B:B,A20,Anlagenbewegungsdaten!D:D),2),ROUND(G20*F20%,2))</f>
        <v>0</v>
      </c>
      <c r="I20" s="334">
        <f>ROUND((H20-SUMIF(Anlagenbewegungsdaten!$B:$B,A20,Anlagenbewegungsdaten!D:D)),3)</f>
        <v>0</v>
      </c>
      <c r="J20" s="335" t="s">
        <v>5179</v>
      </c>
      <c r="K20" s="335" t="s">
        <v>5192</v>
      </c>
      <c r="L20" s="516">
        <v>5.32</v>
      </c>
      <c r="M20" s="332">
        <f>ROUND(SUMIF(Anlagenbewegungsdaten_AV!B:B,A20,Anlagenbewegungsdaten_AV!C:C),3)</f>
        <v>0</v>
      </c>
      <c r="N20" s="330">
        <f>IF(ISBLANK(L20),ROUND(SUMIF(Anlagenbewegungsdaten_AV!B:B,A20,Anlagenbewegungsdaten_AV!D:D),2),ROUND(M20*L20%,2))</f>
        <v>0</v>
      </c>
      <c r="O20" s="330">
        <f>ROUND(N20-SUMIF(Anlagenbewegungsdaten_AV!B:B,A20,Anlagenbewegungsdaten_AV!D:D),3)</f>
        <v>0</v>
      </c>
    </row>
    <row r="21" spans="1:15" ht="15" customHeight="1" x14ac:dyDescent="0.25">
      <c r="A21" s="262" t="s">
        <v>2424</v>
      </c>
      <c r="B21" s="167" t="s">
        <v>2107</v>
      </c>
      <c r="C21" s="167" t="s">
        <v>4043</v>
      </c>
      <c r="D21" s="167" t="s">
        <v>2425</v>
      </c>
      <c r="E21" s="167"/>
      <c r="F21" s="251">
        <v>6.1</v>
      </c>
      <c r="G21" s="333">
        <f>ROUND(SUMIF(Anlagenbewegungsdaten!B:B,A21,Anlagenbewegungsdaten!C:C),3)</f>
        <v>0</v>
      </c>
      <c r="H21" s="334">
        <f>IF(ISBLANK(F21),ROUND(SUMIF(Anlagenbewegungsdaten!B:B,A21,Anlagenbewegungsdaten!D:D),2),ROUND(G21*F21%,2))</f>
        <v>0</v>
      </c>
      <c r="I21" s="334">
        <f>ROUND((H21-SUMIF(Anlagenbewegungsdaten!$B:$B,A21,Anlagenbewegungsdaten!D:D)),3)</f>
        <v>0</v>
      </c>
      <c r="J21" s="335" t="s">
        <v>5179</v>
      </c>
      <c r="K21" s="335" t="s">
        <v>5192</v>
      </c>
      <c r="L21" s="516">
        <v>4.88</v>
      </c>
      <c r="M21" s="332">
        <f>ROUND(SUMIF(Anlagenbewegungsdaten_AV!B:B,A21,Anlagenbewegungsdaten_AV!C:C),3)</f>
        <v>0</v>
      </c>
      <c r="N21" s="330">
        <f>IF(ISBLANK(L21),ROUND(SUMIF(Anlagenbewegungsdaten_AV!B:B,A21,Anlagenbewegungsdaten_AV!D:D),2),ROUND(M21*L21%,2))</f>
        <v>0</v>
      </c>
      <c r="O21" s="330">
        <f>ROUND(N21-SUMIF(Anlagenbewegungsdaten_AV!B:B,A21,Anlagenbewegungsdaten_AV!D:D),3)</f>
        <v>0</v>
      </c>
    </row>
    <row r="22" spans="1:15" ht="15" customHeight="1" x14ac:dyDescent="0.25">
      <c r="A22" s="262" t="s">
        <v>2426</v>
      </c>
      <c r="B22" s="167" t="s">
        <v>2107</v>
      </c>
      <c r="C22" s="167" t="s">
        <v>4043</v>
      </c>
      <c r="D22" s="167" t="s">
        <v>2427</v>
      </c>
      <c r="E22" s="167"/>
      <c r="F22" s="251">
        <v>4.5599999999999996</v>
      </c>
      <c r="G22" s="333">
        <f>ROUND(SUMIF(Anlagenbewegungsdaten!B:B,A22,Anlagenbewegungsdaten!C:C),3)</f>
        <v>0</v>
      </c>
      <c r="H22" s="334">
        <f>IF(ISBLANK(F22),ROUND(SUMIF(Anlagenbewegungsdaten!B:B,A22,Anlagenbewegungsdaten!D:D),2),ROUND(G22*F22%,2))</f>
        <v>0</v>
      </c>
      <c r="I22" s="334">
        <f>ROUND((H22-SUMIF(Anlagenbewegungsdaten!$B:$B,A22,Anlagenbewegungsdaten!D:D)),3)</f>
        <v>0</v>
      </c>
      <c r="J22" s="335" t="s">
        <v>5179</v>
      </c>
      <c r="K22" s="335" t="s">
        <v>5192</v>
      </c>
      <c r="L22" s="516">
        <v>3.65</v>
      </c>
      <c r="M22" s="332">
        <f>ROUND(SUMIF(Anlagenbewegungsdaten_AV!B:B,A22,Anlagenbewegungsdaten_AV!C:C),3)</f>
        <v>0</v>
      </c>
      <c r="N22" s="330">
        <f>IF(ISBLANK(L22),ROUND(SUMIF(Anlagenbewegungsdaten_AV!B:B,A22,Anlagenbewegungsdaten_AV!D:D),2),ROUND(M22*L22%,2))</f>
        <v>0</v>
      </c>
      <c r="O22" s="330">
        <f>ROUND(N22-SUMIF(Anlagenbewegungsdaten_AV!B:B,A22,Anlagenbewegungsdaten_AV!D:D),3)</f>
        <v>0</v>
      </c>
    </row>
    <row r="23" spans="1:15" ht="15" customHeight="1" x14ac:dyDescent="0.25">
      <c r="A23" s="262" t="s">
        <v>2428</v>
      </c>
      <c r="B23" s="167" t="s">
        <v>2107</v>
      </c>
      <c r="C23" s="167" t="s">
        <v>4043</v>
      </c>
      <c r="D23" s="167" t="s">
        <v>2429</v>
      </c>
      <c r="E23" s="167"/>
      <c r="F23" s="251">
        <v>3.7</v>
      </c>
      <c r="G23" s="333">
        <f>ROUND(SUMIF(Anlagenbewegungsdaten!B:B,A23,Anlagenbewegungsdaten!C:C),3)</f>
        <v>0</v>
      </c>
      <c r="H23" s="334">
        <f>IF(ISBLANK(F23),ROUND(SUMIF(Anlagenbewegungsdaten!B:B,A23,Anlagenbewegungsdaten!D:D),2),ROUND(G23*F23%,2))</f>
        <v>0</v>
      </c>
      <c r="I23" s="334">
        <f>ROUND((H23-SUMIF(Anlagenbewegungsdaten!$B:$B,A23,Anlagenbewegungsdaten!D:D)),3)</f>
        <v>0</v>
      </c>
      <c r="J23" s="335" t="s">
        <v>5179</v>
      </c>
      <c r="K23" s="335" t="s">
        <v>5192</v>
      </c>
      <c r="L23" s="516">
        <v>2.96</v>
      </c>
      <c r="M23" s="332">
        <f>ROUND(SUMIF(Anlagenbewegungsdaten_AV!B:B,A23,Anlagenbewegungsdaten_AV!C:C),3)</f>
        <v>0</v>
      </c>
      <c r="N23" s="330">
        <f>IF(ISBLANK(L23),ROUND(SUMIF(Anlagenbewegungsdaten_AV!B:B,A23,Anlagenbewegungsdaten_AV!D:D),2),ROUND(M23*L23%,2))</f>
        <v>0</v>
      </c>
      <c r="O23" s="330">
        <f>ROUND(N23-SUMIF(Anlagenbewegungsdaten_AV!B:B,A23,Anlagenbewegungsdaten_AV!D:D),3)</f>
        <v>0</v>
      </c>
    </row>
    <row r="24" spans="1:15" ht="15" customHeight="1" x14ac:dyDescent="0.25">
      <c r="A24" s="262"/>
      <c r="B24" s="167"/>
      <c r="C24" s="167"/>
      <c r="D24" s="167"/>
      <c r="E24" s="167"/>
      <c r="F24" s="251"/>
    </row>
    <row r="25" spans="1:15" ht="15" customHeight="1" x14ac:dyDescent="0.25">
      <c r="A25" s="262" t="s">
        <v>2430</v>
      </c>
      <c r="B25" s="167" t="s">
        <v>2107</v>
      </c>
      <c r="C25" s="167" t="s">
        <v>4044</v>
      </c>
      <c r="D25" s="167" t="s">
        <v>2409</v>
      </c>
      <c r="E25" s="167"/>
      <c r="F25" s="251">
        <v>9.67</v>
      </c>
      <c r="G25" s="333">
        <f>ROUND(SUMIF(Anlagenbewegungsdaten!B:B,A25,Anlagenbewegungsdaten!C:C),3)</f>
        <v>0</v>
      </c>
      <c r="H25" s="334">
        <f>IF(ISBLANK(F25),ROUND(SUMIF(Anlagenbewegungsdaten!B:B,A25,Anlagenbewegungsdaten!D:D),2),ROUND(G25*F25%,2))</f>
        <v>0</v>
      </c>
      <c r="I25" s="334">
        <f>ROUND((H25-SUMIF(Anlagenbewegungsdaten!$B:$B,A25,Anlagenbewegungsdaten!D:D)),3)</f>
        <v>0</v>
      </c>
      <c r="J25" s="335" t="s">
        <v>5179</v>
      </c>
      <c r="K25" s="335" t="s">
        <v>5192</v>
      </c>
      <c r="L25" s="516">
        <v>7.74</v>
      </c>
      <c r="M25" s="332">
        <f>ROUND(SUMIF(Anlagenbewegungsdaten_AV!B:B,A25,Anlagenbewegungsdaten_AV!C:C),3)</f>
        <v>0</v>
      </c>
      <c r="N25" s="330">
        <f>IF(ISBLANK(L25),ROUND(SUMIF(Anlagenbewegungsdaten_AV!B:B,A25,Anlagenbewegungsdaten_AV!D:D),2),ROUND(M25*L25%,2))</f>
        <v>0</v>
      </c>
      <c r="O25" s="330">
        <f>ROUND(N25-SUMIF(Anlagenbewegungsdaten_AV!B:B,A25,Anlagenbewegungsdaten_AV!D:D),3)</f>
        <v>0</v>
      </c>
    </row>
    <row r="26" spans="1:15" ht="15" customHeight="1" x14ac:dyDescent="0.25">
      <c r="A26" s="262" t="s">
        <v>2431</v>
      </c>
      <c r="B26" s="167" t="s">
        <v>2107</v>
      </c>
      <c r="C26" s="167" t="s">
        <v>4044</v>
      </c>
      <c r="D26" s="167" t="s">
        <v>2411</v>
      </c>
      <c r="E26" s="167"/>
      <c r="F26" s="251">
        <v>6.65</v>
      </c>
      <c r="G26" s="333">
        <f>ROUND(SUMIF(Anlagenbewegungsdaten!B:B,A26,Anlagenbewegungsdaten!C:C),3)</f>
        <v>0</v>
      </c>
      <c r="H26" s="334">
        <f>IF(ISBLANK(F26),ROUND(SUMIF(Anlagenbewegungsdaten!B:B,A26,Anlagenbewegungsdaten!D:D),2),ROUND(G26*F26%,2))</f>
        <v>0</v>
      </c>
      <c r="I26" s="334">
        <f>ROUND((H26-SUMIF(Anlagenbewegungsdaten!$B:$B,A26,Anlagenbewegungsdaten!D:D)),3)</f>
        <v>0</v>
      </c>
      <c r="J26" s="335" t="s">
        <v>5179</v>
      </c>
      <c r="K26" s="335" t="s">
        <v>5192</v>
      </c>
      <c r="L26" s="516">
        <v>5.32</v>
      </c>
      <c r="M26" s="332">
        <f>ROUND(SUMIF(Anlagenbewegungsdaten_AV!B:B,A26,Anlagenbewegungsdaten_AV!C:C),3)</f>
        <v>0</v>
      </c>
      <c r="N26" s="330">
        <f>IF(ISBLANK(L26),ROUND(SUMIF(Anlagenbewegungsdaten_AV!B:B,A26,Anlagenbewegungsdaten_AV!D:D),2),ROUND(M26*L26%,2))</f>
        <v>0</v>
      </c>
      <c r="O26" s="330">
        <f>ROUND(N26-SUMIF(Anlagenbewegungsdaten_AV!B:B,A26,Anlagenbewegungsdaten_AV!D:D),3)</f>
        <v>0</v>
      </c>
    </row>
    <row r="27" spans="1:15" ht="15" customHeight="1" x14ac:dyDescent="0.25">
      <c r="A27" s="262" t="s">
        <v>2432</v>
      </c>
      <c r="B27" s="167" t="s">
        <v>2107</v>
      </c>
      <c r="C27" s="167" t="s">
        <v>4044</v>
      </c>
      <c r="D27" s="167" t="s">
        <v>2421</v>
      </c>
      <c r="E27" s="167"/>
      <c r="F27" s="251">
        <v>7.59</v>
      </c>
      <c r="G27" s="333">
        <f>ROUND(SUMIF(Anlagenbewegungsdaten!B:B,A27,Anlagenbewegungsdaten!C:C),3)</f>
        <v>0</v>
      </c>
      <c r="H27" s="334">
        <f>IF(ISBLANK(F27),ROUND(SUMIF(Anlagenbewegungsdaten!B:B,A27,Anlagenbewegungsdaten!D:D),2),ROUND(G27*F27%,2))</f>
        <v>0</v>
      </c>
      <c r="I27" s="334">
        <f>ROUND((H27-SUMIF(Anlagenbewegungsdaten!$B:$B,A27,Anlagenbewegungsdaten!D:D)),3)</f>
        <v>0</v>
      </c>
      <c r="J27" s="335" t="s">
        <v>5179</v>
      </c>
      <c r="K27" s="335" t="s">
        <v>5192</v>
      </c>
      <c r="L27" s="516">
        <v>6.07</v>
      </c>
      <c r="M27" s="332">
        <f>ROUND(SUMIF(Anlagenbewegungsdaten_AV!B:B,A27,Anlagenbewegungsdaten_AV!C:C),3)</f>
        <v>0</v>
      </c>
      <c r="N27" s="330">
        <f>IF(ISBLANK(L27),ROUND(SUMIF(Anlagenbewegungsdaten_AV!B:B,A27,Anlagenbewegungsdaten_AV!D:D),2),ROUND(M27*L27%,2))</f>
        <v>0</v>
      </c>
      <c r="O27" s="330">
        <f>ROUND(N27-SUMIF(Anlagenbewegungsdaten_AV!B:B,A27,Anlagenbewegungsdaten_AV!D:D),3)</f>
        <v>0</v>
      </c>
    </row>
    <row r="28" spans="1:15" ht="15" customHeight="1" x14ac:dyDescent="0.25">
      <c r="A28" s="262" t="s">
        <v>2433</v>
      </c>
      <c r="B28" s="167" t="s">
        <v>2107</v>
      </c>
      <c r="C28" s="167" t="s">
        <v>4044</v>
      </c>
      <c r="D28" s="167" t="s">
        <v>2423</v>
      </c>
      <c r="E28" s="167"/>
      <c r="F28" s="251">
        <v>6.58</v>
      </c>
      <c r="G28" s="333">
        <f>ROUND(SUMIF(Anlagenbewegungsdaten!B:B,A28,Anlagenbewegungsdaten!C:C),3)</f>
        <v>0</v>
      </c>
      <c r="H28" s="334">
        <f>IF(ISBLANK(F28),ROUND(SUMIF(Anlagenbewegungsdaten!B:B,A28,Anlagenbewegungsdaten!D:D),2),ROUND(G28*F28%,2))</f>
        <v>0</v>
      </c>
      <c r="I28" s="334">
        <f>ROUND((H28-SUMIF(Anlagenbewegungsdaten!$B:$B,A28,Anlagenbewegungsdaten!D:D)),3)</f>
        <v>0</v>
      </c>
      <c r="J28" s="335" t="s">
        <v>5179</v>
      </c>
      <c r="K28" s="335" t="s">
        <v>5192</v>
      </c>
      <c r="L28" s="516">
        <v>5.26</v>
      </c>
      <c r="M28" s="332">
        <f>ROUND(SUMIF(Anlagenbewegungsdaten_AV!B:B,A28,Anlagenbewegungsdaten_AV!C:C),3)</f>
        <v>0</v>
      </c>
      <c r="N28" s="330">
        <f>IF(ISBLANK(L28),ROUND(SUMIF(Anlagenbewegungsdaten_AV!B:B,A28,Anlagenbewegungsdaten_AV!D:D),2),ROUND(M28*L28%,2))</f>
        <v>0</v>
      </c>
      <c r="O28" s="330">
        <f>ROUND(N28-SUMIF(Anlagenbewegungsdaten_AV!B:B,A28,Anlagenbewegungsdaten_AV!D:D),3)</f>
        <v>0</v>
      </c>
    </row>
    <row r="29" spans="1:15" ht="15" customHeight="1" x14ac:dyDescent="0.25">
      <c r="A29" s="262" t="s">
        <v>2434</v>
      </c>
      <c r="B29" s="167" t="s">
        <v>2107</v>
      </c>
      <c r="C29" s="167" t="s">
        <v>4044</v>
      </c>
      <c r="D29" s="167" t="s">
        <v>2425</v>
      </c>
      <c r="E29" s="167"/>
      <c r="F29" s="251">
        <v>6.04</v>
      </c>
      <c r="G29" s="333">
        <f>ROUND(SUMIF(Anlagenbewegungsdaten!B:B,A29,Anlagenbewegungsdaten!C:C),3)</f>
        <v>0</v>
      </c>
      <c r="H29" s="334">
        <f>IF(ISBLANK(F29),ROUND(SUMIF(Anlagenbewegungsdaten!B:B,A29,Anlagenbewegungsdaten!D:D),2),ROUND(G29*F29%,2))</f>
        <v>0</v>
      </c>
      <c r="I29" s="334">
        <f>ROUND((H29-SUMIF(Anlagenbewegungsdaten!$B:$B,A29,Anlagenbewegungsdaten!D:D)),3)</f>
        <v>0</v>
      </c>
      <c r="J29" s="335" t="s">
        <v>5179</v>
      </c>
      <c r="K29" s="335" t="s">
        <v>5192</v>
      </c>
      <c r="L29" s="516">
        <v>4.83</v>
      </c>
      <c r="M29" s="332">
        <f>ROUND(SUMIF(Anlagenbewegungsdaten_AV!B:B,A29,Anlagenbewegungsdaten_AV!C:C),3)</f>
        <v>0</v>
      </c>
      <c r="N29" s="330">
        <f>IF(ISBLANK(L29),ROUND(SUMIF(Anlagenbewegungsdaten_AV!B:B,A29,Anlagenbewegungsdaten_AV!D:D),2),ROUND(M29*L29%,2))</f>
        <v>0</v>
      </c>
      <c r="O29" s="330">
        <f>ROUND(N29-SUMIF(Anlagenbewegungsdaten_AV!B:B,A29,Anlagenbewegungsdaten_AV!D:D),3)</f>
        <v>0</v>
      </c>
    </row>
    <row r="30" spans="1:15" ht="15" customHeight="1" x14ac:dyDescent="0.25">
      <c r="A30" s="262" t="s">
        <v>2435</v>
      </c>
      <c r="B30" s="167" t="s">
        <v>2107</v>
      </c>
      <c r="C30" s="167" t="s">
        <v>4044</v>
      </c>
      <c r="D30" s="167" t="s">
        <v>2427</v>
      </c>
      <c r="E30" s="167"/>
      <c r="F30" s="251">
        <v>4.51</v>
      </c>
      <c r="G30" s="333">
        <f>ROUND(SUMIF(Anlagenbewegungsdaten!B:B,A30,Anlagenbewegungsdaten!C:C),3)</f>
        <v>0</v>
      </c>
      <c r="H30" s="334">
        <f>IF(ISBLANK(F30),ROUND(SUMIF(Anlagenbewegungsdaten!B:B,A30,Anlagenbewegungsdaten!D:D),2),ROUND(G30*F30%,2))</f>
        <v>0</v>
      </c>
      <c r="I30" s="334">
        <f>ROUND((H30-SUMIF(Anlagenbewegungsdaten!$B:$B,A30,Anlagenbewegungsdaten!D:D)),3)</f>
        <v>0</v>
      </c>
      <c r="J30" s="335" t="s">
        <v>5179</v>
      </c>
      <c r="K30" s="335" t="s">
        <v>5192</v>
      </c>
      <c r="L30" s="516">
        <v>3.61</v>
      </c>
      <c r="M30" s="332">
        <f>ROUND(SUMIF(Anlagenbewegungsdaten_AV!B:B,A30,Anlagenbewegungsdaten_AV!C:C),3)</f>
        <v>0</v>
      </c>
      <c r="N30" s="330">
        <f>IF(ISBLANK(L30),ROUND(SUMIF(Anlagenbewegungsdaten_AV!B:B,A30,Anlagenbewegungsdaten_AV!D:D),2),ROUND(M30*L30%,2))</f>
        <v>0</v>
      </c>
      <c r="O30" s="330">
        <f>ROUND(N30-SUMIF(Anlagenbewegungsdaten_AV!B:B,A30,Anlagenbewegungsdaten_AV!D:D),3)</f>
        <v>0</v>
      </c>
    </row>
    <row r="31" spans="1:15" ht="15" customHeight="1" x14ac:dyDescent="0.25">
      <c r="A31" s="262" t="s">
        <v>2436</v>
      </c>
      <c r="B31" s="167" t="s">
        <v>2107</v>
      </c>
      <c r="C31" s="167" t="s">
        <v>4044</v>
      </c>
      <c r="D31" s="167" t="s">
        <v>2429</v>
      </c>
      <c r="E31" s="167"/>
      <c r="F31" s="251">
        <v>3.66</v>
      </c>
      <c r="G31" s="333">
        <f>ROUND(SUMIF(Anlagenbewegungsdaten!B:B,A31,Anlagenbewegungsdaten!C:C),3)</f>
        <v>0</v>
      </c>
      <c r="H31" s="334">
        <f>IF(ISBLANK(F31),ROUND(SUMIF(Anlagenbewegungsdaten!B:B,A31,Anlagenbewegungsdaten!D:D),2),ROUND(G31*F31%,2))</f>
        <v>0</v>
      </c>
      <c r="I31" s="334">
        <f>ROUND((H31-SUMIF(Anlagenbewegungsdaten!$B:$B,A31,Anlagenbewegungsdaten!D:D)),3)</f>
        <v>0</v>
      </c>
      <c r="J31" s="335" t="s">
        <v>5179</v>
      </c>
      <c r="K31" s="335" t="s">
        <v>5192</v>
      </c>
      <c r="L31" s="516">
        <v>2.93</v>
      </c>
      <c r="M31" s="332">
        <f>ROUND(SUMIF(Anlagenbewegungsdaten_AV!B:B,A31,Anlagenbewegungsdaten_AV!C:C),3)</f>
        <v>0</v>
      </c>
      <c r="N31" s="330">
        <f>IF(ISBLANK(L31),ROUND(SUMIF(Anlagenbewegungsdaten_AV!B:B,A31,Anlagenbewegungsdaten_AV!D:D),2),ROUND(M31*L31%,2))</f>
        <v>0</v>
      </c>
      <c r="O31" s="330">
        <f>ROUND(N31-SUMIF(Anlagenbewegungsdaten_AV!B:B,A31,Anlagenbewegungsdaten_AV!D:D),3)</f>
        <v>0</v>
      </c>
    </row>
    <row r="32" spans="1:15" ht="15" customHeight="1" x14ac:dyDescent="0.25">
      <c r="A32" s="262"/>
      <c r="B32" s="167"/>
      <c r="C32" s="167"/>
      <c r="D32" s="167"/>
      <c r="E32" s="167"/>
      <c r="F32" s="251"/>
    </row>
    <row r="33" spans="1:15" ht="15" customHeight="1" x14ac:dyDescent="0.25">
      <c r="A33" s="262" t="s">
        <v>2437</v>
      </c>
      <c r="B33" s="167" t="s">
        <v>2107</v>
      </c>
      <c r="C33" s="167" t="s">
        <v>4045</v>
      </c>
      <c r="D33" s="167" t="s">
        <v>2409</v>
      </c>
      <c r="E33" s="167"/>
      <c r="F33" s="251">
        <v>9.67</v>
      </c>
      <c r="G33" s="333">
        <f>ROUND(SUMIF(Anlagenbewegungsdaten!B:B,A33,Anlagenbewegungsdaten!C:C),3)</f>
        <v>0</v>
      </c>
      <c r="H33" s="334">
        <f>IF(ISBLANK(F33),ROUND(SUMIF(Anlagenbewegungsdaten!B:B,A33,Anlagenbewegungsdaten!D:D),2),ROUND(G33*F33%,2))</f>
        <v>0</v>
      </c>
      <c r="I33" s="334">
        <f>ROUND((H33-SUMIF(Anlagenbewegungsdaten!$B:$B,A33,Anlagenbewegungsdaten!D:D)),3)</f>
        <v>0</v>
      </c>
      <c r="J33" s="335" t="s">
        <v>5179</v>
      </c>
      <c r="K33" s="335" t="s">
        <v>5192</v>
      </c>
      <c r="L33" s="516">
        <v>7.74</v>
      </c>
      <c r="M33" s="332">
        <f>ROUND(SUMIF(Anlagenbewegungsdaten_AV!B:B,A33,Anlagenbewegungsdaten_AV!C:C),3)</f>
        <v>0</v>
      </c>
      <c r="N33" s="330">
        <f>IF(ISBLANK(L33),ROUND(SUMIF(Anlagenbewegungsdaten_AV!B:B,A33,Anlagenbewegungsdaten_AV!D:D),2),ROUND(M33*L33%,2))</f>
        <v>0</v>
      </c>
      <c r="O33" s="330">
        <f>ROUND(N33-SUMIF(Anlagenbewegungsdaten_AV!B:B,A33,Anlagenbewegungsdaten_AV!D:D),3)</f>
        <v>0</v>
      </c>
    </row>
    <row r="34" spans="1:15" ht="15" customHeight="1" x14ac:dyDescent="0.25">
      <c r="A34" s="262" t="s">
        <v>2438</v>
      </c>
      <c r="B34" s="167" t="s">
        <v>2107</v>
      </c>
      <c r="C34" s="167" t="s">
        <v>4045</v>
      </c>
      <c r="D34" s="167" t="s">
        <v>2411</v>
      </c>
      <c r="E34" s="167"/>
      <c r="F34" s="251">
        <v>6.65</v>
      </c>
      <c r="G34" s="333">
        <f>ROUND(SUMIF(Anlagenbewegungsdaten!B:B,A34,Anlagenbewegungsdaten!C:C),3)</f>
        <v>0</v>
      </c>
      <c r="H34" s="334">
        <f>IF(ISBLANK(F34),ROUND(SUMIF(Anlagenbewegungsdaten!B:B,A34,Anlagenbewegungsdaten!D:D),2),ROUND(G34*F34%,2))</f>
        <v>0</v>
      </c>
      <c r="I34" s="334">
        <f>ROUND((H34-SUMIF(Anlagenbewegungsdaten!$B:$B,A34,Anlagenbewegungsdaten!D:D)),3)</f>
        <v>0</v>
      </c>
      <c r="J34" s="335" t="s">
        <v>5179</v>
      </c>
      <c r="K34" s="335" t="s">
        <v>5192</v>
      </c>
      <c r="L34" s="516">
        <v>5.32</v>
      </c>
      <c r="M34" s="332">
        <f>ROUND(SUMIF(Anlagenbewegungsdaten_AV!B:B,A34,Anlagenbewegungsdaten_AV!C:C),3)</f>
        <v>0</v>
      </c>
      <c r="N34" s="330">
        <f>IF(ISBLANK(L34),ROUND(SUMIF(Anlagenbewegungsdaten_AV!B:B,A34,Anlagenbewegungsdaten_AV!D:D),2),ROUND(M34*L34%,2))</f>
        <v>0</v>
      </c>
      <c r="O34" s="330">
        <f>ROUND(N34-SUMIF(Anlagenbewegungsdaten_AV!B:B,A34,Anlagenbewegungsdaten_AV!D:D),3)</f>
        <v>0</v>
      </c>
    </row>
    <row r="35" spans="1:15" ht="15" customHeight="1" x14ac:dyDescent="0.25">
      <c r="A35" s="262" t="s">
        <v>2439</v>
      </c>
      <c r="B35" s="167" t="s">
        <v>2107</v>
      </c>
      <c r="C35" s="167" t="s">
        <v>4045</v>
      </c>
      <c r="D35" s="167" t="s">
        <v>2440</v>
      </c>
      <c r="E35" s="167"/>
      <c r="F35" s="251">
        <v>7.51</v>
      </c>
      <c r="G35" s="333">
        <f>ROUND(SUMIF(Anlagenbewegungsdaten!B:B,A35,Anlagenbewegungsdaten!C:C),3)</f>
        <v>0</v>
      </c>
      <c r="H35" s="334">
        <f>IF(ISBLANK(F35),ROUND(SUMIF(Anlagenbewegungsdaten!B:B,A35,Anlagenbewegungsdaten!D:D),2),ROUND(G35*F35%,2))</f>
        <v>0</v>
      </c>
      <c r="I35" s="334">
        <f>ROUND((H35-SUMIF(Anlagenbewegungsdaten!$B:$B,A35,Anlagenbewegungsdaten!D:D)),3)</f>
        <v>0</v>
      </c>
      <c r="J35" s="335" t="s">
        <v>5179</v>
      </c>
      <c r="K35" s="335" t="s">
        <v>5192</v>
      </c>
      <c r="L35" s="516">
        <v>6.01</v>
      </c>
      <c r="M35" s="332">
        <f>ROUND(SUMIF(Anlagenbewegungsdaten_AV!B:B,A35,Anlagenbewegungsdaten_AV!C:C),3)</f>
        <v>0</v>
      </c>
      <c r="N35" s="330">
        <f>IF(ISBLANK(L35),ROUND(SUMIF(Anlagenbewegungsdaten_AV!B:B,A35,Anlagenbewegungsdaten_AV!D:D),2),ROUND(M35*L35%,2))</f>
        <v>0</v>
      </c>
      <c r="O35" s="330">
        <f>ROUND(N35-SUMIF(Anlagenbewegungsdaten_AV!B:B,A35,Anlagenbewegungsdaten_AV!D:D),3)</f>
        <v>0</v>
      </c>
    </row>
    <row r="36" spans="1:15" ht="15" customHeight="1" x14ac:dyDescent="0.25">
      <c r="A36" s="262" t="s">
        <v>2441</v>
      </c>
      <c r="B36" s="167" t="s">
        <v>2107</v>
      </c>
      <c r="C36" s="167" t="s">
        <v>4045</v>
      </c>
      <c r="D36" s="167" t="s">
        <v>2442</v>
      </c>
      <c r="E36" s="167"/>
      <c r="F36" s="251">
        <v>6.51</v>
      </c>
      <c r="G36" s="333">
        <f>ROUND(SUMIF(Anlagenbewegungsdaten!B:B,A36,Anlagenbewegungsdaten!C:C),3)</f>
        <v>0</v>
      </c>
      <c r="H36" s="334">
        <f>IF(ISBLANK(F36),ROUND(SUMIF(Anlagenbewegungsdaten!B:B,A36,Anlagenbewegungsdaten!D:D),2),ROUND(G36*F36%,2))</f>
        <v>0</v>
      </c>
      <c r="I36" s="334">
        <f>ROUND((H36-SUMIF(Anlagenbewegungsdaten!$B:$B,A36,Anlagenbewegungsdaten!D:D)),3)</f>
        <v>0</v>
      </c>
      <c r="J36" s="335" t="s">
        <v>5179</v>
      </c>
      <c r="K36" s="335" t="s">
        <v>5192</v>
      </c>
      <c r="L36" s="516">
        <v>5.21</v>
      </c>
      <c r="M36" s="332">
        <f>ROUND(SUMIF(Anlagenbewegungsdaten_AV!B:B,A36,Anlagenbewegungsdaten_AV!C:C),3)</f>
        <v>0</v>
      </c>
      <c r="N36" s="330">
        <f>IF(ISBLANK(L36),ROUND(SUMIF(Anlagenbewegungsdaten_AV!B:B,A36,Anlagenbewegungsdaten_AV!D:D),2),ROUND(M36*L36%,2))</f>
        <v>0</v>
      </c>
      <c r="O36" s="330">
        <f>ROUND(N36-SUMIF(Anlagenbewegungsdaten_AV!B:B,A36,Anlagenbewegungsdaten_AV!D:D),3)</f>
        <v>0</v>
      </c>
    </row>
    <row r="37" spans="1:15" ht="15" customHeight="1" x14ac:dyDescent="0.25">
      <c r="A37" s="262" t="s">
        <v>2443</v>
      </c>
      <c r="B37" s="167" t="s">
        <v>2107</v>
      </c>
      <c r="C37" s="167" t="s">
        <v>4045</v>
      </c>
      <c r="D37" s="167" t="s">
        <v>2425</v>
      </c>
      <c r="E37" s="167"/>
      <c r="F37" s="251">
        <v>5.98</v>
      </c>
      <c r="G37" s="333">
        <f>ROUND(SUMIF(Anlagenbewegungsdaten!B:B,A37,Anlagenbewegungsdaten!C:C),3)</f>
        <v>0</v>
      </c>
      <c r="H37" s="334">
        <f>IF(ISBLANK(F37),ROUND(SUMIF(Anlagenbewegungsdaten!B:B,A37,Anlagenbewegungsdaten!D:D),2),ROUND(G37*F37%,2))</f>
        <v>0</v>
      </c>
      <c r="I37" s="334">
        <f>ROUND((H37-SUMIF(Anlagenbewegungsdaten!$B:$B,A37,Anlagenbewegungsdaten!D:D)),3)</f>
        <v>0</v>
      </c>
      <c r="J37" s="335" t="s">
        <v>5179</v>
      </c>
      <c r="K37" s="335" t="s">
        <v>5192</v>
      </c>
      <c r="L37" s="516">
        <v>4.78</v>
      </c>
      <c r="M37" s="332">
        <f>ROUND(SUMIF(Anlagenbewegungsdaten_AV!B:B,A37,Anlagenbewegungsdaten_AV!C:C),3)</f>
        <v>0</v>
      </c>
      <c r="N37" s="330">
        <f>IF(ISBLANK(L37),ROUND(SUMIF(Anlagenbewegungsdaten_AV!B:B,A37,Anlagenbewegungsdaten_AV!D:D),2),ROUND(M37*L37%,2))</f>
        <v>0</v>
      </c>
      <c r="O37" s="330">
        <f>ROUND(N37-SUMIF(Anlagenbewegungsdaten_AV!B:B,A37,Anlagenbewegungsdaten_AV!D:D),3)</f>
        <v>0</v>
      </c>
    </row>
    <row r="38" spans="1:15" ht="15" customHeight="1" x14ac:dyDescent="0.25">
      <c r="A38" s="262" t="s">
        <v>2444</v>
      </c>
      <c r="B38" s="167" t="s">
        <v>2107</v>
      </c>
      <c r="C38" s="167" t="s">
        <v>4045</v>
      </c>
      <c r="D38" s="167" t="s">
        <v>2427</v>
      </c>
      <c r="E38" s="167"/>
      <c r="F38" s="251">
        <v>4.46</v>
      </c>
      <c r="G38" s="333">
        <f>ROUND(SUMIF(Anlagenbewegungsdaten!B:B,A38,Anlagenbewegungsdaten!C:C),3)</f>
        <v>0</v>
      </c>
      <c r="H38" s="334">
        <f>IF(ISBLANK(F38),ROUND(SUMIF(Anlagenbewegungsdaten!B:B,A38,Anlagenbewegungsdaten!D:D),2),ROUND(G38*F38%,2))</f>
        <v>0</v>
      </c>
      <c r="I38" s="334">
        <f>ROUND((H38-SUMIF(Anlagenbewegungsdaten!$B:$B,A38,Anlagenbewegungsdaten!D:D)),3)</f>
        <v>0</v>
      </c>
      <c r="J38" s="335" t="s">
        <v>5179</v>
      </c>
      <c r="K38" s="335" t="s">
        <v>5192</v>
      </c>
      <c r="L38" s="516">
        <v>3.57</v>
      </c>
      <c r="M38" s="332">
        <f>ROUND(SUMIF(Anlagenbewegungsdaten_AV!B:B,A38,Anlagenbewegungsdaten_AV!C:C),3)</f>
        <v>0</v>
      </c>
      <c r="N38" s="330">
        <f>IF(ISBLANK(L38),ROUND(SUMIF(Anlagenbewegungsdaten_AV!B:B,A38,Anlagenbewegungsdaten_AV!D:D),2),ROUND(M38*L38%,2))</f>
        <v>0</v>
      </c>
      <c r="O38" s="330">
        <f>ROUND(N38-SUMIF(Anlagenbewegungsdaten_AV!B:B,A38,Anlagenbewegungsdaten_AV!D:D),3)</f>
        <v>0</v>
      </c>
    </row>
    <row r="39" spans="1:15" ht="15" customHeight="1" x14ac:dyDescent="0.25">
      <c r="A39" s="262" t="s">
        <v>2445</v>
      </c>
      <c r="B39" s="167" t="s">
        <v>2107</v>
      </c>
      <c r="C39" s="167" t="s">
        <v>4045</v>
      </c>
      <c r="D39" s="167" t="s">
        <v>2429</v>
      </c>
      <c r="E39" s="167"/>
      <c r="F39" s="251">
        <v>3.62</v>
      </c>
      <c r="G39" s="333">
        <f>ROUND(SUMIF(Anlagenbewegungsdaten!B:B,A39,Anlagenbewegungsdaten!C:C),3)</f>
        <v>0</v>
      </c>
      <c r="H39" s="334">
        <f>IF(ISBLANK(F39),ROUND(SUMIF(Anlagenbewegungsdaten!B:B,A39,Anlagenbewegungsdaten!D:D),2),ROUND(G39*F39%,2))</f>
        <v>0</v>
      </c>
      <c r="I39" s="334">
        <f>ROUND((H39-SUMIF(Anlagenbewegungsdaten!$B:$B,A39,Anlagenbewegungsdaten!D:D)),3)</f>
        <v>0</v>
      </c>
      <c r="J39" s="335" t="s">
        <v>5179</v>
      </c>
      <c r="K39" s="335" t="s">
        <v>5192</v>
      </c>
      <c r="L39" s="516">
        <v>2.9</v>
      </c>
      <c r="M39" s="332">
        <f>ROUND(SUMIF(Anlagenbewegungsdaten_AV!B:B,A39,Anlagenbewegungsdaten_AV!C:C),3)</f>
        <v>0</v>
      </c>
      <c r="N39" s="330">
        <f>IF(ISBLANK(L39),ROUND(SUMIF(Anlagenbewegungsdaten_AV!B:B,A39,Anlagenbewegungsdaten_AV!D:D),2),ROUND(M39*L39%,2))</f>
        <v>0</v>
      </c>
      <c r="O39" s="330">
        <f>ROUND(N39-SUMIF(Anlagenbewegungsdaten_AV!B:B,A39,Anlagenbewegungsdaten_AV!D:D),3)</f>
        <v>0</v>
      </c>
    </row>
    <row r="40" spans="1:15" ht="15" customHeight="1" x14ac:dyDescent="0.25">
      <c r="A40" s="262"/>
      <c r="B40" s="167"/>
      <c r="C40" s="167"/>
      <c r="D40" s="167"/>
      <c r="E40" s="167"/>
      <c r="F40" s="251"/>
    </row>
    <row r="41" spans="1:15" ht="15" customHeight="1" x14ac:dyDescent="0.25">
      <c r="A41" s="262" t="s">
        <v>2446</v>
      </c>
      <c r="B41" s="167" t="s">
        <v>2107</v>
      </c>
      <c r="C41" s="167" t="s">
        <v>4046</v>
      </c>
      <c r="D41" s="167" t="s">
        <v>2409</v>
      </c>
      <c r="E41" s="167"/>
      <c r="F41" s="251">
        <v>9.67</v>
      </c>
      <c r="G41" s="333">
        <f>ROUND(SUMIF(Anlagenbewegungsdaten!B:B,A41,Anlagenbewegungsdaten!C:C),3)</f>
        <v>0</v>
      </c>
      <c r="H41" s="334">
        <f>IF(ISBLANK(F41),ROUND(SUMIF(Anlagenbewegungsdaten!B:B,A41,Anlagenbewegungsdaten!D:D),2),ROUND(G41*F41%,2))</f>
        <v>0</v>
      </c>
      <c r="I41" s="334">
        <f>ROUND((H41-SUMIF(Anlagenbewegungsdaten!$B:$B,A41,Anlagenbewegungsdaten!D:D)),3)</f>
        <v>0</v>
      </c>
      <c r="J41" s="335" t="s">
        <v>5179</v>
      </c>
      <c r="K41" s="335" t="s">
        <v>5192</v>
      </c>
      <c r="L41" s="516">
        <v>7.74</v>
      </c>
      <c r="M41" s="332">
        <f>ROUND(SUMIF(Anlagenbewegungsdaten_AV!B:B,A41,Anlagenbewegungsdaten_AV!C:C),3)</f>
        <v>0</v>
      </c>
      <c r="N41" s="330">
        <f>IF(ISBLANK(L41),ROUND(SUMIF(Anlagenbewegungsdaten_AV!B:B,A41,Anlagenbewegungsdaten_AV!D:D),2),ROUND(M41*L41%,2))</f>
        <v>0</v>
      </c>
      <c r="O41" s="330">
        <f>ROUND(N41-SUMIF(Anlagenbewegungsdaten_AV!B:B,A41,Anlagenbewegungsdaten_AV!D:D),3)</f>
        <v>0</v>
      </c>
    </row>
    <row r="42" spans="1:15" ht="15" customHeight="1" x14ac:dyDescent="0.25">
      <c r="A42" s="262" t="s">
        <v>2447</v>
      </c>
      <c r="B42" s="167" t="s">
        <v>2107</v>
      </c>
      <c r="C42" s="167" t="s">
        <v>4046</v>
      </c>
      <c r="D42" s="167" t="s">
        <v>2411</v>
      </c>
      <c r="E42" s="167"/>
      <c r="F42" s="251">
        <v>6.65</v>
      </c>
      <c r="G42" s="333">
        <f>ROUND(SUMIF(Anlagenbewegungsdaten!B:B,A42,Anlagenbewegungsdaten!C:C),3)</f>
        <v>0</v>
      </c>
      <c r="H42" s="334">
        <f>IF(ISBLANK(F42),ROUND(SUMIF(Anlagenbewegungsdaten!B:B,A42,Anlagenbewegungsdaten!D:D),2),ROUND(G42*F42%,2))</f>
        <v>0</v>
      </c>
      <c r="I42" s="334">
        <f>ROUND((H42-SUMIF(Anlagenbewegungsdaten!$B:$B,A42,Anlagenbewegungsdaten!D:D)),3)</f>
        <v>0</v>
      </c>
      <c r="J42" s="335" t="s">
        <v>5179</v>
      </c>
      <c r="K42" s="335" t="s">
        <v>5192</v>
      </c>
      <c r="L42" s="516">
        <v>5.32</v>
      </c>
      <c r="M42" s="332">
        <f>ROUND(SUMIF(Anlagenbewegungsdaten_AV!B:B,A42,Anlagenbewegungsdaten_AV!C:C),3)</f>
        <v>0</v>
      </c>
      <c r="N42" s="330">
        <f>IF(ISBLANK(L42),ROUND(SUMIF(Anlagenbewegungsdaten_AV!B:B,A42,Anlagenbewegungsdaten_AV!D:D),2),ROUND(M42*L42%,2))</f>
        <v>0</v>
      </c>
      <c r="O42" s="330">
        <f>ROUND(N42-SUMIF(Anlagenbewegungsdaten_AV!B:B,A42,Anlagenbewegungsdaten_AV!D:D),3)</f>
        <v>0</v>
      </c>
    </row>
    <row r="43" spans="1:15" ht="15" customHeight="1" x14ac:dyDescent="0.25">
      <c r="A43" s="262" t="s">
        <v>2448</v>
      </c>
      <c r="B43" s="167" t="s">
        <v>2107</v>
      </c>
      <c r="C43" s="167" t="s">
        <v>4046</v>
      </c>
      <c r="D43" s="167" t="s">
        <v>2421</v>
      </c>
      <c r="E43" s="167"/>
      <c r="F43" s="251">
        <v>7.43</v>
      </c>
      <c r="G43" s="333">
        <f>ROUND(SUMIF(Anlagenbewegungsdaten!B:B,A43,Anlagenbewegungsdaten!C:C),3)</f>
        <v>0</v>
      </c>
      <c r="H43" s="334">
        <f>IF(ISBLANK(F43),ROUND(SUMIF(Anlagenbewegungsdaten!B:B,A43,Anlagenbewegungsdaten!D:D),2),ROUND(G43*F43%,2))</f>
        <v>0</v>
      </c>
      <c r="I43" s="334">
        <f>ROUND((H43-SUMIF(Anlagenbewegungsdaten!$B:$B,A43,Anlagenbewegungsdaten!D:D)),3)</f>
        <v>0</v>
      </c>
      <c r="J43" s="335" t="s">
        <v>5179</v>
      </c>
      <c r="K43" s="335" t="s">
        <v>5192</v>
      </c>
      <c r="L43" s="516">
        <v>5.94</v>
      </c>
      <c r="M43" s="332">
        <f>ROUND(SUMIF(Anlagenbewegungsdaten_AV!B:B,A43,Anlagenbewegungsdaten_AV!C:C),3)</f>
        <v>0</v>
      </c>
      <c r="N43" s="330">
        <f>IF(ISBLANK(L43),ROUND(SUMIF(Anlagenbewegungsdaten_AV!B:B,A43,Anlagenbewegungsdaten_AV!D:D),2),ROUND(M43*L43%,2))</f>
        <v>0</v>
      </c>
      <c r="O43" s="330">
        <f>ROUND(N43-SUMIF(Anlagenbewegungsdaten_AV!B:B,A43,Anlagenbewegungsdaten_AV!D:D),3)</f>
        <v>0</v>
      </c>
    </row>
    <row r="44" spans="1:15" ht="15" customHeight="1" x14ac:dyDescent="0.25">
      <c r="A44" s="262" t="s">
        <v>2449</v>
      </c>
      <c r="B44" s="167" t="s">
        <v>2107</v>
      </c>
      <c r="C44" s="167" t="s">
        <v>4046</v>
      </c>
      <c r="D44" s="167" t="s">
        <v>2423</v>
      </c>
      <c r="E44" s="167"/>
      <c r="F44" s="251">
        <v>6.44</v>
      </c>
      <c r="G44" s="333">
        <f>ROUND(SUMIF(Anlagenbewegungsdaten!B:B,A44,Anlagenbewegungsdaten!C:C),3)</f>
        <v>0</v>
      </c>
      <c r="H44" s="334">
        <f>IF(ISBLANK(F44),ROUND(SUMIF(Anlagenbewegungsdaten!B:B,A44,Anlagenbewegungsdaten!D:D),2),ROUND(G44*F44%,2))</f>
        <v>0</v>
      </c>
      <c r="I44" s="334">
        <f>ROUND((H44-SUMIF(Anlagenbewegungsdaten!$B:$B,A44,Anlagenbewegungsdaten!D:D)),3)</f>
        <v>0</v>
      </c>
      <c r="J44" s="335" t="s">
        <v>5179</v>
      </c>
      <c r="K44" s="335" t="s">
        <v>5192</v>
      </c>
      <c r="L44" s="516">
        <v>5.15</v>
      </c>
      <c r="M44" s="332">
        <f>ROUND(SUMIF(Anlagenbewegungsdaten_AV!B:B,A44,Anlagenbewegungsdaten_AV!C:C),3)</f>
        <v>0</v>
      </c>
      <c r="N44" s="330">
        <f>IF(ISBLANK(L44),ROUND(SUMIF(Anlagenbewegungsdaten_AV!B:B,A44,Anlagenbewegungsdaten_AV!D:D),2),ROUND(M44*L44%,2))</f>
        <v>0</v>
      </c>
      <c r="O44" s="330">
        <f>ROUND(N44-SUMIF(Anlagenbewegungsdaten_AV!B:B,A44,Anlagenbewegungsdaten_AV!D:D),3)</f>
        <v>0</v>
      </c>
    </row>
    <row r="45" spans="1:15" ht="15" customHeight="1" x14ac:dyDescent="0.25">
      <c r="A45" s="262" t="s">
        <v>2450</v>
      </c>
      <c r="B45" s="167" t="s">
        <v>2107</v>
      </c>
      <c r="C45" s="167" t="s">
        <v>4046</v>
      </c>
      <c r="D45" s="167" t="s">
        <v>2425</v>
      </c>
      <c r="E45" s="167"/>
      <c r="F45" s="251">
        <v>5.92</v>
      </c>
      <c r="G45" s="333">
        <f>ROUND(SUMIF(Anlagenbewegungsdaten!B:B,A45,Anlagenbewegungsdaten!C:C),3)</f>
        <v>0</v>
      </c>
      <c r="H45" s="334">
        <f>IF(ISBLANK(F45),ROUND(SUMIF(Anlagenbewegungsdaten!B:B,A45,Anlagenbewegungsdaten!D:D),2),ROUND(G45*F45%,2))</f>
        <v>0</v>
      </c>
      <c r="I45" s="334">
        <f>ROUND((H45-SUMIF(Anlagenbewegungsdaten!$B:$B,A45,Anlagenbewegungsdaten!D:D)),3)</f>
        <v>0</v>
      </c>
      <c r="J45" s="335" t="s">
        <v>5179</v>
      </c>
      <c r="K45" s="335" t="s">
        <v>5192</v>
      </c>
      <c r="L45" s="516">
        <v>4.74</v>
      </c>
      <c r="M45" s="332">
        <f>ROUND(SUMIF(Anlagenbewegungsdaten_AV!B:B,A45,Anlagenbewegungsdaten_AV!C:C),3)</f>
        <v>0</v>
      </c>
      <c r="N45" s="330">
        <f>IF(ISBLANK(L45),ROUND(SUMIF(Anlagenbewegungsdaten_AV!B:B,A45,Anlagenbewegungsdaten_AV!D:D),2),ROUND(M45*L45%,2))</f>
        <v>0</v>
      </c>
      <c r="O45" s="330">
        <f>ROUND(N45-SUMIF(Anlagenbewegungsdaten_AV!B:B,A45,Anlagenbewegungsdaten_AV!D:D),3)</f>
        <v>0</v>
      </c>
    </row>
    <row r="46" spans="1:15" ht="15" customHeight="1" x14ac:dyDescent="0.25">
      <c r="A46" s="262" t="s">
        <v>2451</v>
      </c>
      <c r="B46" s="167" t="s">
        <v>2107</v>
      </c>
      <c r="C46" s="167" t="s">
        <v>4046</v>
      </c>
      <c r="D46" s="167" t="s">
        <v>2427</v>
      </c>
      <c r="E46" s="167"/>
      <c r="F46" s="251">
        <v>4.42</v>
      </c>
      <c r="G46" s="333">
        <f>ROUND(SUMIF(Anlagenbewegungsdaten!B:B,A46,Anlagenbewegungsdaten!C:C),3)</f>
        <v>0</v>
      </c>
      <c r="H46" s="334">
        <f>IF(ISBLANK(F46),ROUND(SUMIF(Anlagenbewegungsdaten!B:B,A46,Anlagenbewegungsdaten!D:D),2),ROUND(G46*F46%,2))</f>
        <v>0</v>
      </c>
      <c r="I46" s="334">
        <f>ROUND((H46-SUMIF(Anlagenbewegungsdaten!$B:$B,A46,Anlagenbewegungsdaten!D:D)),3)</f>
        <v>0</v>
      </c>
      <c r="J46" s="335" t="s">
        <v>5179</v>
      </c>
      <c r="K46" s="335" t="s">
        <v>5192</v>
      </c>
      <c r="L46" s="516">
        <v>3.54</v>
      </c>
      <c r="M46" s="332">
        <f>ROUND(SUMIF(Anlagenbewegungsdaten_AV!B:B,A46,Anlagenbewegungsdaten_AV!C:C),3)</f>
        <v>0</v>
      </c>
      <c r="N46" s="330">
        <f>IF(ISBLANK(L46),ROUND(SUMIF(Anlagenbewegungsdaten_AV!B:B,A46,Anlagenbewegungsdaten_AV!D:D),2),ROUND(M46*L46%,2))</f>
        <v>0</v>
      </c>
      <c r="O46" s="330">
        <f>ROUND(N46-SUMIF(Anlagenbewegungsdaten_AV!B:B,A46,Anlagenbewegungsdaten_AV!D:D),3)</f>
        <v>0</v>
      </c>
    </row>
    <row r="47" spans="1:15" ht="15" customHeight="1" x14ac:dyDescent="0.25">
      <c r="A47" s="262" t="s">
        <v>2452</v>
      </c>
      <c r="B47" s="167" t="s">
        <v>2107</v>
      </c>
      <c r="C47" s="167" t="s">
        <v>4046</v>
      </c>
      <c r="D47" s="167" t="s">
        <v>2429</v>
      </c>
      <c r="E47" s="167"/>
      <c r="F47" s="251">
        <v>3.58</v>
      </c>
      <c r="G47" s="333">
        <f>ROUND(SUMIF(Anlagenbewegungsdaten!B:B,A47,Anlagenbewegungsdaten!C:C),3)</f>
        <v>0</v>
      </c>
      <c r="H47" s="334">
        <f>IF(ISBLANK(F47),ROUND(SUMIF(Anlagenbewegungsdaten!B:B,A47,Anlagenbewegungsdaten!D:D),2),ROUND(G47*F47%,2))</f>
        <v>0</v>
      </c>
      <c r="I47" s="334">
        <f>ROUND((H47-SUMIF(Anlagenbewegungsdaten!$B:$B,A47,Anlagenbewegungsdaten!D:D)),3)</f>
        <v>0</v>
      </c>
      <c r="J47" s="335" t="s">
        <v>5179</v>
      </c>
      <c r="K47" s="335" t="s">
        <v>5192</v>
      </c>
      <c r="L47" s="516">
        <v>2.86</v>
      </c>
      <c r="M47" s="332">
        <f>ROUND(SUMIF(Anlagenbewegungsdaten_AV!B:B,A47,Anlagenbewegungsdaten_AV!C:C),3)</f>
        <v>0</v>
      </c>
      <c r="N47" s="330">
        <f>IF(ISBLANK(L47),ROUND(SUMIF(Anlagenbewegungsdaten_AV!B:B,A47,Anlagenbewegungsdaten_AV!D:D),2),ROUND(M47*L47%,2))</f>
        <v>0</v>
      </c>
      <c r="O47" s="330">
        <f>ROUND(N47-SUMIF(Anlagenbewegungsdaten_AV!B:B,A47,Anlagenbewegungsdaten_AV!D:D),3)</f>
        <v>0</v>
      </c>
    </row>
    <row r="48" spans="1:15" ht="15" customHeight="1" x14ac:dyDescent="0.25">
      <c r="A48" s="262"/>
      <c r="B48" s="167"/>
      <c r="C48" s="167"/>
      <c r="D48" s="167"/>
      <c r="E48" s="167"/>
      <c r="F48" s="251"/>
    </row>
    <row r="49" spans="1:15" ht="15" customHeight="1" x14ac:dyDescent="0.25">
      <c r="A49" s="262" t="s">
        <v>2453</v>
      </c>
      <c r="B49" s="167" t="s">
        <v>2107</v>
      </c>
      <c r="C49" s="167" t="s">
        <v>4047</v>
      </c>
      <c r="D49" s="167" t="s">
        <v>2409</v>
      </c>
      <c r="E49" s="167"/>
      <c r="F49" s="251">
        <v>9.67</v>
      </c>
      <c r="G49" s="333">
        <f>ROUND(SUMIF(Anlagenbewegungsdaten!B:B,A49,Anlagenbewegungsdaten!C:C),3)</f>
        <v>0</v>
      </c>
      <c r="H49" s="334">
        <f>IF(ISBLANK(F49),ROUND(SUMIF(Anlagenbewegungsdaten!B:B,A49,Anlagenbewegungsdaten!D:D),2),ROUND(G49*F49%,2))</f>
        <v>0</v>
      </c>
      <c r="I49" s="334">
        <f>ROUND((H49-SUMIF(Anlagenbewegungsdaten!$B:$B,A49,Anlagenbewegungsdaten!D:D)),3)</f>
        <v>0</v>
      </c>
      <c r="J49" s="335" t="s">
        <v>5179</v>
      </c>
      <c r="K49" s="335" t="s">
        <v>5192</v>
      </c>
      <c r="L49" s="516">
        <v>7.74</v>
      </c>
      <c r="M49" s="332">
        <f>ROUND(SUMIF(Anlagenbewegungsdaten_AV!B:B,A49,Anlagenbewegungsdaten_AV!C:C),3)</f>
        <v>0</v>
      </c>
      <c r="N49" s="330">
        <f>IF(ISBLANK(L49),ROUND(SUMIF(Anlagenbewegungsdaten_AV!B:B,A49,Anlagenbewegungsdaten_AV!D:D),2),ROUND(M49*L49%,2))</f>
        <v>0</v>
      </c>
      <c r="O49" s="330">
        <f>ROUND(N49-SUMIF(Anlagenbewegungsdaten_AV!B:B,A49,Anlagenbewegungsdaten_AV!D:D),3)</f>
        <v>0</v>
      </c>
    </row>
    <row r="50" spans="1:15" ht="15" customHeight="1" x14ac:dyDescent="0.25">
      <c r="A50" s="262" t="s">
        <v>2454</v>
      </c>
      <c r="B50" s="167" t="s">
        <v>2107</v>
      </c>
      <c r="C50" s="167" t="s">
        <v>4047</v>
      </c>
      <c r="D50" s="167" t="s">
        <v>2411</v>
      </c>
      <c r="E50" s="167"/>
      <c r="F50" s="251">
        <v>6.65</v>
      </c>
      <c r="G50" s="333">
        <f>ROUND(SUMIF(Anlagenbewegungsdaten!B:B,A50,Anlagenbewegungsdaten!C:C),3)</f>
        <v>0</v>
      </c>
      <c r="H50" s="334">
        <f>IF(ISBLANK(F50),ROUND(SUMIF(Anlagenbewegungsdaten!B:B,A50,Anlagenbewegungsdaten!D:D),2),ROUND(G50*F50%,2))</f>
        <v>0</v>
      </c>
      <c r="I50" s="334">
        <f>ROUND((H50-SUMIF(Anlagenbewegungsdaten!$B:$B,A50,Anlagenbewegungsdaten!D:D)),3)</f>
        <v>0</v>
      </c>
      <c r="J50" s="335" t="s">
        <v>5179</v>
      </c>
      <c r="K50" s="335" t="s">
        <v>5192</v>
      </c>
      <c r="L50" s="516">
        <v>5.32</v>
      </c>
      <c r="M50" s="332">
        <f>ROUND(SUMIF(Anlagenbewegungsdaten_AV!B:B,A50,Anlagenbewegungsdaten_AV!C:C),3)</f>
        <v>0</v>
      </c>
      <c r="N50" s="330">
        <f>IF(ISBLANK(L50),ROUND(SUMIF(Anlagenbewegungsdaten_AV!B:B,A50,Anlagenbewegungsdaten_AV!D:D),2),ROUND(M50*L50%,2))</f>
        <v>0</v>
      </c>
      <c r="O50" s="330">
        <f>ROUND(N50-SUMIF(Anlagenbewegungsdaten_AV!B:B,A50,Anlagenbewegungsdaten_AV!D:D),3)</f>
        <v>0</v>
      </c>
    </row>
    <row r="51" spans="1:15" ht="15" customHeight="1" x14ac:dyDescent="0.25">
      <c r="A51" s="262" t="s">
        <v>2455</v>
      </c>
      <c r="B51" s="167" t="s">
        <v>2107</v>
      </c>
      <c r="C51" s="167" t="s">
        <v>4047</v>
      </c>
      <c r="D51" s="167" t="s">
        <v>2421</v>
      </c>
      <c r="E51" s="167"/>
      <c r="F51" s="251">
        <v>7.36</v>
      </c>
      <c r="G51" s="333">
        <f>ROUND(SUMIF(Anlagenbewegungsdaten!B:B,A51,Anlagenbewegungsdaten!C:C),3)</f>
        <v>0</v>
      </c>
      <c r="H51" s="334">
        <f>IF(ISBLANK(F51),ROUND(SUMIF(Anlagenbewegungsdaten!B:B,A51,Anlagenbewegungsdaten!D:D),2),ROUND(G51*F51%,2))</f>
        <v>0</v>
      </c>
      <c r="I51" s="334">
        <f>ROUND((H51-SUMIF(Anlagenbewegungsdaten!$B:$B,A51,Anlagenbewegungsdaten!D:D)),3)</f>
        <v>0</v>
      </c>
      <c r="J51" s="335" t="s">
        <v>5179</v>
      </c>
      <c r="K51" s="335" t="s">
        <v>5192</v>
      </c>
      <c r="L51" s="516">
        <v>5.89</v>
      </c>
      <c r="M51" s="332">
        <f>ROUND(SUMIF(Anlagenbewegungsdaten_AV!B:B,A51,Anlagenbewegungsdaten_AV!C:C),3)</f>
        <v>0</v>
      </c>
      <c r="N51" s="330">
        <f>IF(ISBLANK(L51),ROUND(SUMIF(Anlagenbewegungsdaten_AV!B:B,A51,Anlagenbewegungsdaten_AV!D:D),2),ROUND(M51*L51%,2))</f>
        <v>0</v>
      </c>
      <c r="O51" s="330">
        <f>ROUND(N51-SUMIF(Anlagenbewegungsdaten_AV!B:B,A51,Anlagenbewegungsdaten_AV!D:D),3)</f>
        <v>0</v>
      </c>
    </row>
    <row r="52" spans="1:15" ht="15" customHeight="1" x14ac:dyDescent="0.25">
      <c r="A52" s="262" t="s">
        <v>2456</v>
      </c>
      <c r="B52" s="167" t="s">
        <v>2107</v>
      </c>
      <c r="C52" s="167" t="s">
        <v>4047</v>
      </c>
      <c r="D52" s="167" t="s">
        <v>2423</v>
      </c>
      <c r="E52" s="167"/>
      <c r="F52" s="251">
        <v>6.38</v>
      </c>
      <c r="G52" s="333">
        <f>ROUND(SUMIF(Anlagenbewegungsdaten!B:B,A52,Anlagenbewegungsdaten!C:C),3)</f>
        <v>0</v>
      </c>
      <c r="H52" s="334">
        <f>IF(ISBLANK(F52),ROUND(SUMIF(Anlagenbewegungsdaten!B:B,A52,Anlagenbewegungsdaten!D:D),2),ROUND(G52*F52%,2))</f>
        <v>0</v>
      </c>
      <c r="I52" s="334">
        <f>ROUND((H52-SUMIF(Anlagenbewegungsdaten!$B:$B,A52,Anlagenbewegungsdaten!D:D)),3)</f>
        <v>0</v>
      </c>
      <c r="J52" s="335" t="s">
        <v>5179</v>
      </c>
      <c r="K52" s="335" t="s">
        <v>5192</v>
      </c>
      <c r="L52" s="516">
        <v>5.0999999999999996</v>
      </c>
      <c r="M52" s="332">
        <f>ROUND(SUMIF(Anlagenbewegungsdaten_AV!B:B,A52,Anlagenbewegungsdaten_AV!C:C),3)</f>
        <v>0</v>
      </c>
      <c r="N52" s="330">
        <f>IF(ISBLANK(L52),ROUND(SUMIF(Anlagenbewegungsdaten_AV!B:B,A52,Anlagenbewegungsdaten_AV!D:D),2),ROUND(M52*L52%,2))</f>
        <v>0</v>
      </c>
      <c r="O52" s="330">
        <f>ROUND(N52-SUMIF(Anlagenbewegungsdaten_AV!B:B,A52,Anlagenbewegungsdaten_AV!D:D),3)</f>
        <v>0</v>
      </c>
    </row>
    <row r="53" spans="1:15" ht="15" customHeight="1" x14ac:dyDescent="0.25">
      <c r="A53" s="262" t="s">
        <v>2457</v>
      </c>
      <c r="B53" s="167" t="s">
        <v>2107</v>
      </c>
      <c r="C53" s="167" t="s">
        <v>4047</v>
      </c>
      <c r="D53" s="167" t="s">
        <v>2425</v>
      </c>
      <c r="E53" s="167"/>
      <c r="F53" s="251">
        <v>5.86</v>
      </c>
      <c r="G53" s="333">
        <f>ROUND(SUMIF(Anlagenbewegungsdaten!B:B,A53,Anlagenbewegungsdaten!C:C),3)</f>
        <v>0</v>
      </c>
      <c r="H53" s="334">
        <f>IF(ISBLANK(F53),ROUND(SUMIF(Anlagenbewegungsdaten!B:B,A53,Anlagenbewegungsdaten!D:D),2),ROUND(G53*F53%,2))</f>
        <v>0</v>
      </c>
      <c r="I53" s="334">
        <f>ROUND((H53-SUMIF(Anlagenbewegungsdaten!$B:$B,A53,Anlagenbewegungsdaten!D:D)),3)</f>
        <v>0</v>
      </c>
      <c r="J53" s="335" t="s">
        <v>5179</v>
      </c>
      <c r="K53" s="335" t="s">
        <v>5192</v>
      </c>
      <c r="L53" s="516">
        <v>4.6900000000000004</v>
      </c>
      <c r="M53" s="332">
        <f>ROUND(SUMIF(Anlagenbewegungsdaten_AV!B:B,A53,Anlagenbewegungsdaten_AV!C:C),3)</f>
        <v>0</v>
      </c>
      <c r="N53" s="330">
        <f>IF(ISBLANK(L53),ROUND(SUMIF(Anlagenbewegungsdaten_AV!B:B,A53,Anlagenbewegungsdaten_AV!D:D),2),ROUND(M53*L53%,2))</f>
        <v>0</v>
      </c>
      <c r="O53" s="330">
        <f>ROUND(N53-SUMIF(Anlagenbewegungsdaten_AV!B:B,A53,Anlagenbewegungsdaten_AV!D:D),3)</f>
        <v>0</v>
      </c>
    </row>
    <row r="54" spans="1:15" ht="15" customHeight="1" x14ac:dyDescent="0.25">
      <c r="A54" s="262" t="s">
        <v>2458</v>
      </c>
      <c r="B54" s="167" t="s">
        <v>2107</v>
      </c>
      <c r="C54" s="167" t="s">
        <v>4047</v>
      </c>
      <c r="D54" s="167" t="s">
        <v>2427</v>
      </c>
      <c r="E54" s="167"/>
      <c r="F54" s="251">
        <v>4.38</v>
      </c>
      <c r="G54" s="333">
        <f>ROUND(SUMIF(Anlagenbewegungsdaten!B:B,A54,Anlagenbewegungsdaten!C:C),3)</f>
        <v>0</v>
      </c>
      <c r="H54" s="334">
        <f>IF(ISBLANK(F54),ROUND(SUMIF(Anlagenbewegungsdaten!B:B,A54,Anlagenbewegungsdaten!D:D),2),ROUND(G54*F54%,2))</f>
        <v>0</v>
      </c>
      <c r="I54" s="334">
        <f>ROUND((H54-SUMIF(Anlagenbewegungsdaten!$B:$B,A54,Anlagenbewegungsdaten!D:D)),3)</f>
        <v>0</v>
      </c>
      <c r="J54" s="335" t="s">
        <v>5179</v>
      </c>
      <c r="K54" s="335" t="s">
        <v>5192</v>
      </c>
      <c r="L54" s="516">
        <v>3.5</v>
      </c>
      <c r="M54" s="332">
        <f>ROUND(SUMIF(Anlagenbewegungsdaten_AV!B:B,A54,Anlagenbewegungsdaten_AV!C:C),3)</f>
        <v>0</v>
      </c>
      <c r="N54" s="330">
        <f>IF(ISBLANK(L54),ROUND(SUMIF(Anlagenbewegungsdaten_AV!B:B,A54,Anlagenbewegungsdaten_AV!D:D),2),ROUND(M54*L54%,2))</f>
        <v>0</v>
      </c>
      <c r="O54" s="330">
        <f>ROUND(N54-SUMIF(Anlagenbewegungsdaten_AV!B:B,A54,Anlagenbewegungsdaten_AV!D:D),3)</f>
        <v>0</v>
      </c>
    </row>
    <row r="55" spans="1:15" ht="15" customHeight="1" x14ac:dyDescent="0.25">
      <c r="A55" s="262" t="s">
        <v>2459</v>
      </c>
      <c r="B55" s="167" t="s">
        <v>2107</v>
      </c>
      <c r="C55" s="167" t="s">
        <v>4047</v>
      </c>
      <c r="D55" s="167" t="s">
        <v>2429</v>
      </c>
      <c r="E55" s="167"/>
      <c r="F55" s="251">
        <v>3.54</v>
      </c>
      <c r="G55" s="333">
        <f>ROUND(SUMIF(Anlagenbewegungsdaten!B:B,A55,Anlagenbewegungsdaten!C:C),3)</f>
        <v>0</v>
      </c>
      <c r="H55" s="334">
        <f>IF(ISBLANK(F55),ROUND(SUMIF(Anlagenbewegungsdaten!B:B,A55,Anlagenbewegungsdaten!D:D),2),ROUND(G55*F55%,2))</f>
        <v>0</v>
      </c>
      <c r="I55" s="334">
        <f>ROUND((H55-SUMIF(Anlagenbewegungsdaten!$B:$B,A55,Anlagenbewegungsdaten!D:D)),3)</f>
        <v>0</v>
      </c>
      <c r="J55" s="335" t="s">
        <v>5179</v>
      </c>
      <c r="K55" s="335" t="s">
        <v>5192</v>
      </c>
      <c r="L55" s="516">
        <v>2.83</v>
      </c>
      <c r="M55" s="332">
        <f>ROUND(SUMIF(Anlagenbewegungsdaten_AV!B:B,A55,Anlagenbewegungsdaten_AV!C:C),3)</f>
        <v>0</v>
      </c>
      <c r="N55" s="330">
        <f>IF(ISBLANK(L55),ROUND(SUMIF(Anlagenbewegungsdaten_AV!B:B,A55,Anlagenbewegungsdaten_AV!D:D),2),ROUND(M55*L55%,2))</f>
        <v>0</v>
      </c>
      <c r="O55" s="330">
        <f>ROUND(N55-SUMIF(Anlagenbewegungsdaten_AV!B:B,A55,Anlagenbewegungsdaten_AV!D:D),3)</f>
        <v>0</v>
      </c>
    </row>
    <row r="56" spans="1:15" ht="15" customHeight="1" x14ac:dyDescent="0.25">
      <c r="A56" s="262"/>
      <c r="B56" s="167"/>
      <c r="C56" s="167"/>
      <c r="D56" s="167"/>
      <c r="E56" s="167"/>
      <c r="F56" s="251"/>
    </row>
    <row r="57" spans="1:15" ht="15" customHeight="1" x14ac:dyDescent="0.25">
      <c r="A57" s="263" t="s">
        <v>1537</v>
      </c>
      <c r="B57" s="173" t="s">
        <v>2107</v>
      </c>
      <c r="C57" s="173" t="s">
        <v>4048</v>
      </c>
      <c r="D57" s="174" t="s">
        <v>2564</v>
      </c>
      <c r="E57" s="173"/>
      <c r="F57" s="248">
        <v>12.67</v>
      </c>
      <c r="G57" s="333">
        <f>ROUND(SUMIF(Anlagenbewegungsdaten!B:B,A57,Anlagenbewegungsdaten!C:C),3)</f>
        <v>0</v>
      </c>
      <c r="H57" s="334">
        <f>IF(ISBLANK(F57),ROUND(SUMIF(Anlagenbewegungsdaten!B:B,A57,Anlagenbewegungsdaten!D:D),2),ROUND(G57*F57%,2))</f>
        <v>0</v>
      </c>
      <c r="I57" s="334">
        <f>ROUND((H57-SUMIF(Anlagenbewegungsdaten!$B:$B,A57,Anlagenbewegungsdaten!D:D)),3)</f>
        <v>0</v>
      </c>
      <c r="J57" s="335" t="s">
        <v>5179</v>
      </c>
      <c r="K57" s="335" t="s">
        <v>5192</v>
      </c>
      <c r="L57" s="516">
        <v>10.14</v>
      </c>
      <c r="M57" s="332">
        <f>ROUND(SUMIF(Anlagenbewegungsdaten_AV!B:B,A57,Anlagenbewegungsdaten_AV!C:C),3)</f>
        <v>0</v>
      </c>
      <c r="N57" s="330">
        <f>IF(ISBLANK(L57),ROUND(SUMIF(Anlagenbewegungsdaten_AV!B:B,A57,Anlagenbewegungsdaten_AV!D:D),2),ROUND(M57*L57%,2))</f>
        <v>0</v>
      </c>
      <c r="O57" s="330">
        <f>ROUND(N57-SUMIF(Anlagenbewegungsdaten_AV!B:B,A57,Anlagenbewegungsdaten_AV!D:D),3)</f>
        <v>0</v>
      </c>
    </row>
    <row r="58" spans="1:15" ht="15" customHeight="1" x14ac:dyDescent="0.25">
      <c r="A58" s="263" t="s">
        <v>1538</v>
      </c>
      <c r="B58" s="173" t="s">
        <v>2107</v>
      </c>
      <c r="C58" s="173" t="s">
        <v>4048</v>
      </c>
      <c r="D58" s="173" t="s">
        <v>1539</v>
      </c>
      <c r="E58" s="173"/>
      <c r="F58" s="248">
        <v>11.67</v>
      </c>
      <c r="G58" s="333">
        <f>ROUND(SUMIF(Anlagenbewegungsdaten!B:B,A58,Anlagenbewegungsdaten!C:C),3)</f>
        <v>0</v>
      </c>
      <c r="H58" s="334">
        <f>IF(ISBLANK(F58),ROUND(SUMIF(Anlagenbewegungsdaten!B:B,A58,Anlagenbewegungsdaten!D:D),2),ROUND(G58*F58%,2))</f>
        <v>0</v>
      </c>
      <c r="I58" s="334">
        <f>ROUND((H58-SUMIF(Anlagenbewegungsdaten!$B:$B,A58,Anlagenbewegungsdaten!D:D)),3)</f>
        <v>0</v>
      </c>
      <c r="J58" s="335" t="s">
        <v>5179</v>
      </c>
      <c r="K58" s="335" t="s">
        <v>5192</v>
      </c>
      <c r="L58" s="516">
        <v>9.34</v>
      </c>
      <c r="M58" s="332">
        <f>ROUND(SUMIF(Anlagenbewegungsdaten_AV!B:B,A58,Anlagenbewegungsdaten_AV!C:C),3)</f>
        <v>0</v>
      </c>
      <c r="N58" s="330">
        <f>IF(ISBLANK(L58),ROUND(SUMIF(Anlagenbewegungsdaten_AV!B:B,A58,Anlagenbewegungsdaten_AV!D:D),2),ROUND(M58*L58%,2))</f>
        <v>0</v>
      </c>
      <c r="O58" s="330">
        <f>ROUND(N58-SUMIF(Anlagenbewegungsdaten_AV!B:B,A58,Anlagenbewegungsdaten_AV!D:D),3)</f>
        <v>0</v>
      </c>
    </row>
    <row r="59" spans="1:15" ht="15" customHeight="1" x14ac:dyDescent="0.25">
      <c r="A59" s="263" t="s">
        <v>1540</v>
      </c>
      <c r="B59" s="173" t="s">
        <v>2107</v>
      </c>
      <c r="C59" s="173" t="s">
        <v>4048</v>
      </c>
      <c r="D59" s="173" t="s">
        <v>1541</v>
      </c>
      <c r="E59" s="173"/>
      <c r="F59" s="248">
        <v>8.65</v>
      </c>
      <c r="G59" s="333">
        <f>ROUND(SUMIF(Anlagenbewegungsdaten!B:B,A59,Anlagenbewegungsdaten!C:C),3)</f>
        <v>0</v>
      </c>
      <c r="H59" s="334">
        <f>IF(ISBLANK(F59),ROUND(SUMIF(Anlagenbewegungsdaten!B:B,A59,Anlagenbewegungsdaten!D:D),2),ROUND(G59*F59%,2))</f>
        <v>0</v>
      </c>
      <c r="I59" s="334">
        <f>ROUND((H59-SUMIF(Anlagenbewegungsdaten!$B:$B,A59,Anlagenbewegungsdaten!D:D)),3)</f>
        <v>0</v>
      </c>
      <c r="J59" s="335" t="s">
        <v>5179</v>
      </c>
      <c r="K59" s="335" t="s">
        <v>5192</v>
      </c>
      <c r="L59" s="516">
        <v>6.92</v>
      </c>
      <c r="M59" s="332">
        <f>ROUND(SUMIF(Anlagenbewegungsdaten_AV!B:B,A59,Anlagenbewegungsdaten_AV!C:C),3)</f>
        <v>0</v>
      </c>
      <c r="N59" s="330">
        <f>IF(ISBLANK(L59),ROUND(SUMIF(Anlagenbewegungsdaten_AV!B:B,A59,Anlagenbewegungsdaten_AV!D:D),2),ROUND(M59*L59%,2))</f>
        <v>0</v>
      </c>
      <c r="O59" s="330">
        <f>ROUND(N59-SUMIF(Anlagenbewegungsdaten_AV!B:B,A59,Anlagenbewegungsdaten_AV!D:D),3)</f>
        <v>0</v>
      </c>
    </row>
    <row r="60" spans="1:15" ht="15" customHeight="1" x14ac:dyDescent="0.25">
      <c r="A60" s="263" t="s">
        <v>1542</v>
      </c>
      <c r="B60" s="173" t="s">
        <v>2107</v>
      </c>
      <c r="C60" s="173" t="s">
        <v>4048</v>
      </c>
      <c r="D60" s="173" t="s">
        <v>1543</v>
      </c>
      <c r="E60" s="173"/>
      <c r="F60" s="248">
        <v>7.65</v>
      </c>
      <c r="G60" s="333">
        <f>ROUND(SUMIF(Anlagenbewegungsdaten!B:B,A60,Anlagenbewegungsdaten!C:C),3)</f>
        <v>0</v>
      </c>
      <c r="H60" s="334">
        <f>IF(ISBLANK(F60),ROUND(SUMIF(Anlagenbewegungsdaten!B:B,A60,Anlagenbewegungsdaten!D:D),2),ROUND(G60*F60%,2))</f>
        <v>0</v>
      </c>
      <c r="I60" s="334">
        <f>ROUND((H60-SUMIF(Anlagenbewegungsdaten!$B:$B,A60,Anlagenbewegungsdaten!D:D)),3)</f>
        <v>0</v>
      </c>
      <c r="J60" s="335" t="s">
        <v>5179</v>
      </c>
      <c r="K60" s="335" t="s">
        <v>5192</v>
      </c>
      <c r="L60" s="516">
        <v>6.12</v>
      </c>
      <c r="M60" s="332">
        <f>ROUND(SUMIF(Anlagenbewegungsdaten_AV!B:B,A60,Anlagenbewegungsdaten_AV!C:C),3)</f>
        <v>0</v>
      </c>
      <c r="N60" s="330">
        <f>IF(ISBLANK(L60),ROUND(SUMIF(Anlagenbewegungsdaten_AV!B:B,A60,Anlagenbewegungsdaten_AV!D:D),2),ROUND(M60*L60%,2))</f>
        <v>0</v>
      </c>
      <c r="O60" s="330">
        <f>ROUND(N60-SUMIF(Anlagenbewegungsdaten_AV!B:B,A60,Anlagenbewegungsdaten_AV!D:D),3)</f>
        <v>0</v>
      </c>
    </row>
    <row r="61" spans="1:15" ht="15" customHeight="1" x14ac:dyDescent="0.25">
      <c r="A61" s="263" t="s">
        <v>1544</v>
      </c>
      <c r="B61" s="173" t="s">
        <v>2107</v>
      </c>
      <c r="C61" s="173" t="s">
        <v>4048</v>
      </c>
      <c r="D61" s="173" t="s">
        <v>1545</v>
      </c>
      <c r="E61" s="173"/>
      <c r="F61" s="248">
        <v>8.65</v>
      </c>
      <c r="G61" s="333">
        <f>ROUND(SUMIF(Anlagenbewegungsdaten!B:B,A61,Anlagenbewegungsdaten!C:C),3)</f>
        <v>0</v>
      </c>
      <c r="H61" s="334">
        <f>IF(ISBLANK(F61),ROUND(SUMIF(Anlagenbewegungsdaten!B:B,A61,Anlagenbewegungsdaten!D:D),2),ROUND(G61*F61%,2))</f>
        <v>0</v>
      </c>
      <c r="I61" s="334">
        <f>ROUND((H61-SUMIF(Anlagenbewegungsdaten!$B:$B,A61,Anlagenbewegungsdaten!D:D)),3)</f>
        <v>0</v>
      </c>
      <c r="J61" s="335" t="s">
        <v>5179</v>
      </c>
      <c r="K61" s="335" t="s">
        <v>5192</v>
      </c>
      <c r="L61" s="516">
        <v>6.92</v>
      </c>
      <c r="M61" s="332">
        <f>ROUND(SUMIF(Anlagenbewegungsdaten_AV!B:B,A61,Anlagenbewegungsdaten_AV!C:C),3)</f>
        <v>0</v>
      </c>
      <c r="N61" s="330">
        <f>IF(ISBLANK(L61),ROUND(SUMIF(Anlagenbewegungsdaten_AV!B:B,A61,Anlagenbewegungsdaten_AV!D:D),2),ROUND(M61*L61%,2))</f>
        <v>0</v>
      </c>
      <c r="O61" s="330">
        <f>ROUND(N61-SUMIF(Anlagenbewegungsdaten_AV!B:B,A61,Anlagenbewegungsdaten_AV!D:D),3)</f>
        <v>0</v>
      </c>
    </row>
    <row r="62" spans="1:15" ht="15" customHeight="1" x14ac:dyDescent="0.25">
      <c r="A62" s="263" t="s">
        <v>1546</v>
      </c>
      <c r="B62" s="173" t="s">
        <v>2107</v>
      </c>
      <c r="C62" s="173" t="s">
        <v>4048</v>
      </c>
      <c r="D62" s="174" t="s">
        <v>1547</v>
      </c>
      <c r="E62" s="173"/>
      <c r="F62" s="248">
        <v>7.29</v>
      </c>
      <c r="G62" s="333">
        <f>ROUND(SUMIF(Anlagenbewegungsdaten!B:B,A62,Anlagenbewegungsdaten!C:C),3)</f>
        <v>0</v>
      </c>
      <c r="H62" s="334">
        <f>IF(ISBLANK(F62),ROUND(SUMIF(Anlagenbewegungsdaten!B:B,A62,Anlagenbewegungsdaten!D:D),2),ROUND(G62*F62%,2))</f>
        <v>0</v>
      </c>
      <c r="I62" s="334">
        <f>ROUND((H62-SUMIF(Anlagenbewegungsdaten!$B:$B,A62,Anlagenbewegungsdaten!D:D)),3)</f>
        <v>0</v>
      </c>
      <c r="J62" s="335" t="s">
        <v>5179</v>
      </c>
      <c r="K62" s="335" t="s">
        <v>5192</v>
      </c>
      <c r="L62" s="516">
        <v>5.83</v>
      </c>
      <c r="M62" s="332">
        <f>ROUND(SUMIF(Anlagenbewegungsdaten_AV!B:B,A62,Anlagenbewegungsdaten_AV!C:C),3)</f>
        <v>0</v>
      </c>
      <c r="N62" s="330">
        <f>IF(ISBLANK(L62),ROUND(SUMIF(Anlagenbewegungsdaten_AV!B:B,A62,Anlagenbewegungsdaten_AV!D:D),2),ROUND(M62*L62%,2))</f>
        <v>0</v>
      </c>
      <c r="O62" s="330">
        <f>ROUND(N62-SUMIF(Anlagenbewegungsdaten_AV!B:B,A62,Anlagenbewegungsdaten_AV!D:D),3)</f>
        <v>0</v>
      </c>
    </row>
    <row r="63" spans="1:15" ht="15" customHeight="1" x14ac:dyDescent="0.25">
      <c r="A63" s="263" t="s">
        <v>1548</v>
      </c>
      <c r="B63" s="173" t="s">
        <v>2107</v>
      </c>
      <c r="C63" s="173" t="s">
        <v>4048</v>
      </c>
      <c r="D63" s="174" t="s">
        <v>1549</v>
      </c>
      <c r="E63" s="173"/>
      <c r="F63" s="248">
        <v>6.32</v>
      </c>
      <c r="G63" s="333">
        <f>ROUND(SUMIF(Anlagenbewegungsdaten!B:B,A63,Anlagenbewegungsdaten!C:C),3)</f>
        <v>0</v>
      </c>
      <c r="H63" s="334">
        <f>IF(ISBLANK(F63),ROUND(SUMIF(Anlagenbewegungsdaten!B:B,A63,Anlagenbewegungsdaten!D:D),2),ROUND(G63*F63%,2))</f>
        <v>0</v>
      </c>
      <c r="I63" s="334">
        <f>ROUND((H63-SUMIF(Anlagenbewegungsdaten!$B:$B,A63,Anlagenbewegungsdaten!D:D)),3)</f>
        <v>0</v>
      </c>
      <c r="J63" s="335" t="s">
        <v>5179</v>
      </c>
      <c r="K63" s="335" t="s">
        <v>5192</v>
      </c>
      <c r="L63" s="516">
        <v>5.0599999999999996</v>
      </c>
      <c r="M63" s="332">
        <f>ROUND(SUMIF(Anlagenbewegungsdaten_AV!B:B,A63,Anlagenbewegungsdaten_AV!C:C),3)</f>
        <v>0</v>
      </c>
      <c r="N63" s="330">
        <f>IF(ISBLANK(L63),ROUND(SUMIF(Anlagenbewegungsdaten_AV!B:B,A63,Anlagenbewegungsdaten_AV!D:D),2),ROUND(M63*L63%,2))</f>
        <v>0</v>
      </c>
      <c r="O63" s="330">
        <f>ROUND(N63-SUMIF(Anlagenbewegungsdaten_AV!B:B,A63,Anlagenbewegungsdaten_AV!D:D),3)</f>
        <v>0</v>
      </c>
    </row>
    <row r="64" spans="1:15" ht="15" customHeight="1" x14ac:dyDescent="0.25">
      <c r="A64" s="263" t="s">
        <v>1550</v>
      </c>
      <c r="B64" s="173" t="s">
        <v>2107</v>
      </c>
      <c r="C64" s="173" t="s">
        <v>4048</v>
      </c>
      <c r="D64" s="174" t="s">
        <v>1551</v>
      </c>
      <c r="E64" s="173"/>
      <c r="F64" s="248">
        <v>5.8</v>
      </c>
      <c r="G64" s="333">
        <f>ROUND(SUMIF(Anlagenbewegungsdaten!B:B,A64,Anlagenbewegungsdaten!C:C),3)</f>
        <v>0</v>
      </c>
      <c r="H64" s="334">
        <f>IF(ISBLANK(F64),ROUND(SUMIF(Anlagenbewegungsdaten!B:B,A64,Anlagenbewegungsdaten!D:D),2),ROUND(G64*F64%,2))</f>
        <v>0</v>
      </c>
      <c r="I64" s="334">
        <f>ROUND((H64-SUMIF(Anlagenbewegungsdaten!$B:$B,A64,Anlagenbewegungsdaten!D:D)),3)</f>
        <v>0</v>
      </c>
      <c r="J64" s="335" t="s">
        <v>5179</v>
      </c>
      <c r="K64" s="335" t="s">
        <v>5192</v>
      </c>
      <c r="L64" s="516">
        <v>4.6399999999999997</v>
      </c>
      <c r="M64" s="332">
        <f>ROUND(SUMIF(Anlagenbewegungsdaten_AV!B:B,A64,Anlagenbewegungsdaten_AV!C:C),3)</f>
        <v>0</v>
      </c>
      <c r="N64" s="330">
        <f>IF(ISBLANK(L64),ROUND(SUMIF(Anlagenbewegungsdaten_AV!B:B,A64,Anlagenbewegungsdaten_AV!D:D),2),ROUND(M64*L64%,2))</f>
        <v>0</v>
      </c>
      <c r="O64" s="330">
        <f>ROUND(N64-SUMIF(Anlagenbewegungsdaten_AV!B:B,A64,Anlagenbewegungsdaten_AV!D:D),3)</f>
        <v>0</v>
      </c>
    </row>
    <row r="65" spans="1:15" ht="15" customHeight="1" x14ac:dyDescent="0.25">
      <c r="A65" s="263" t="s">
        <v>1552</v>
      </c>
      <c r="B65" s="173" t="s">
        <v>2107</v>
      </c>
      <c r="C65" s="173" t="s">
        <v>4048</v>
      </c>
      <c r="D65" s="174" t="s">
        <v>1553</v>
      </c>
      <c r="E65" s="173"/>
      <c r="F65" s="248">
        <v>4.34</v>
      </c>
      <c r="G65" s="333">
        <f>ROUND(SUMIF(Anlagenbewegungsdaten!B:B,A65,Anlagenbewegungsdaten!C:C),3)</f>
        <v>0</v>
      </c>
      <c r="H65" s="334">
        <f>IF(ISBLANK(F65),ROUND(SUMIF(Anlagenbewegungsdaten!B:B,A65,Anlagenbewegungsdaten!D:D),2),ROUND(G65*F65%,2))</f>
        <v>0</v>
      </c>
      <c r="I65" s="334">
        <f>ROUND((H65-SUMIF(Anlagenbewegungsdaten!$B:$B,A65,Anlagenbewegungsdaten!D:D)),3)</f>
        <v>0</v>
      </c>
      <c r="J65" s="335" t="s">
        <v>5179</v>
      </c>
      <c r="K65" s="335" t="s">
        <v>5192</v>
      </c>
      <c r="L65" s="516">
        <v>3.47</v>
      </c>
      <c r="M65" s="332">
        <f>ROUND(SUMIF(Anlagenbewegungsdaten_AV!B:B,A65,Anlagenbewegungsdaten_AV!C:C),3)</f>
        <v>0</v>
      </c>
      <c r="N65" s="330">
        <f>IF(ISBLANK(L65),ROUND(SUMIF(Anlagenbewegungsdaten_AV!B:B,A65,Anlagenbewegungsdaten_AV!D:D),2),ROUND(M65*L65%,2))</f>
        <v>0</v>
      </c>
      <c r="O65" s="330">
        <f>ROUND(N65-SUMIF(Anlagenbewegungsdaten_AV!B:B,A65,Anlagenbewegungsdaten_AV!D:D),3)</f>
        <v>0</v>
      </c>
    </row>
    <row r="66" spans="1:15" ht="15" customHeight="1" x14ac:dyDescent="0.25">
      <c r="A66" s="263" t="s">
        <v>1554</v>
      </c>
      <c r="B66" s="173" t="s">
        <v>2107</v>
      </c>
      <c r="C66" s="173" t="s">
        <v>4048</v>
      </c>
      <c r="D66" s="174" t="s">
        <v>1555</v>
      </c>
      <c r="E66" s="173"/>
      <c r="F66" s="248">
        <v>3.5</v>
      </c>
      <c r="G66" s="333">
        <f>ROUND(SUMIF(Anlagenbewegungsdaten!B:B,A66,Anlagenbewegungsdaten!C:C),3)</f>
        <v>0</v>
      </c>
      <c r="H66" s="334">
        <f>IF(ISBLANK(F66),ROUND(SUMIF(Anlagenbewegungsdaten!B:B,A66,Anlagenbewegungsdaten!D:D),2),ROUND(G66*F66%,2))</f>
        <v>0</v>
      </c>
      <c r="I66" s="334">
        <f>ROUND((H66-SUMIF(Anlagenbewegungsdaten!$B:$B,A66,Anlagenbewegungsdaten!D:D)),3)</f>
        <v>0</v>
      </c>
      <c r="J66" s="335" t="s">
        <v>5179</v>
      </c>
      <c r="K66" s="335" t="s">
        <v>5192</v>
      </c>
      <c r="L66" s="516">
        <v>2.8</v>
      </c>
      <c r="M66" s="332">
        <f>ROUND(SUMIF(Anlagenbewegungsdaten_AV!B:B,A66,Anlagenbewegungsdaten_AV!C:C),3)</f>
        <v>0</v>
      </c>
      <c r="N66" s="330">
        <f>IF(ISBLANK(L66),ROUND(SUMIF(Anlagenbewegungsdaten_AV!B:B,A66,Anlagenbewegungsdaten_AV!D:D),2),ROUND(M66*L66%,2))</f>
        <v>0</v>
      </c>
      <c r="O66" s="330">
        <f>ROUND(N66-SUMIF(Anlagenbewegungsdaten_AV!B:B,A66,Anlagenbewegungsdaten_AV!D:D),3)</f>
        <v>0</v>
      </c>
    </row>
    <row r="67" spans="1:15" ht="15" customHeight="1" x14ac:dyDescent="0.25">
      <c r="A67" s="262"/>
      <c r="B67" s="167"/>
      <c r="C67" s="167"/>
      <c r="D67" s="167"/>
      <c r="E67" s="167"/>
      <c r="F67" s="251"/>
    </row>
    <row r="68" spans="1:15" ht="15" customHeight="1" x14ac:dyDescent="0.25">
      <c r="A68" s="263" t="s">
        <v>2563</v>
      </c>
      <c r="B68" s="173" t="s">
        <v>2107</v>
      </c>
      <c r="C68" s="174" t="s">
        <v>4049</v>
      </c>
      <c r="D68" s="174" t="s">
        <v>2564</v>
      </c>
      <c r="E68" s="173"/>
      <c r="F68" s="248">
        <v>12.67</v>
      </c>
      <c r="G68" s="333">
        <f>ROUND(SUMIF(Anlagenbewegungsdaten!B:B,A68,Anlagenbewegungsdaten!C:C),3)</f>
        <v>0</v>
      </c>
      <c r="H68" s="334">
        <f>IF(ISBLANK(F68),ROUND(SUMIF(Anlagenbewegungsdaten!B:B,A68,Anlagenbewegungsdaten!D:D),2),ROUND(G68*F68%,2))</f>
        <v>0</v>
      </c>
      <c r="I68" s="334">
        <f>ROUND((H68-SUMIF(Anlagenbewegungsdaten!$B:$B,A68,Anlagenbewegungsdaten!D:D)),3)</f>
        <v>0</v>
      </c>
      <c r="J68" s="335" t="s">
        <v>5179</v>
      </c>
      <c r="K68" s="335" t="s">
        <v>5192</v>
      </c>
      <c r="L68" s="516">
        <v>10.14</v>
      </c>
      <c r="M68" s="332">
        <f>ROUND(SUMIF(Anlagenbewegungsdaten_AV!B:B,A68,Anlagenbewegungsdaten_AV!C:C),3)</f>
        <v>0</v>
      </c>
      <c r="N68" s="330">
        <f>IF(ISBLANK(L68),ROUND(SUMIF(Anlagenbewegungsdaten_AV!B:B,A68,Anlagenbewegungsdaten_AV!D:D),2),ROUND(M68*L68%,2))</f>
        <v>0</v>
      </c>
      <c r="O68" s="330">
        <f>ROUND(N68-SUMIF(Anlagenbewegungsdaten_AV!B:B,A68,Anlagenbewegungsdaten_AV!D:D),3)</f>
        <v>0</v>
      </c>
    </row>
    <row r="69" spans="1:15" ht="15" customHeight="1" x14ac:dyDescent="0.25">
      <c r="A69" s="263" t="s">
        <v>2565</v>
      </c>
      <c r="B69" s="173" t="s">
        <v>2107</v>
      </c>
      <c r="C69" s="174" t="s">
        <v>4049</v>
      </c>
      <c r="D69" s="173" t="s">
        <v>1539</v>
      </c>
      <c r="E69" s="173"/>
      <c r="F69" s="248">
        <v>11.67</v>
      </c>
      <c r="G69" s="333">
        <f>ROUND(SUMIF(Anlagenbewegungsdaten!B:B,A69,Anlagenbewegungsdaten!C:C),3)</f>
        <v>0</v>
      </c>
      <c r="H69" s="334">
        <f>IF(ISBLANK(F69),ROUND(SUMIF(Anlagenbewegungsdaten!B:B,A69,Anlagenbewegungsdaten!D:D),2),ROUND(G69*F69%,2))</f>
        <v>0</v>
      </c>
      <c r="I69" s="334">
        <f>ROUND((H69-SUMIF(Anlagenbewegungsdaten!$B:$B,A69,Anlagenbewegungsdaten!D:D)),3)</f>
        <v>0</v>
      </c>
      <c r="J69" s="335" t="s">
        <v>5179</v>
      </c>
      <c r="K69" s="335" t="s">
        <v>5192</v>
      </c>
      <c r="L69" s="516">
        <v>9.34</v>
      </c>
      <c r="M69" s="332">
        <f>ROUND(SUMIF(Anlagenbewegungsdaten_AV!B:B,A69,Anlagenbewegungsdaten_AV!C:C),3)</f>
        <v>0</v>
      </c>
      <c r="N69" s="330">
        <f>IF(ISBLANK(L69),ROUND(SUMIF(Anlagenbewegungsdaten_AV!B:B,A69,Anlagenbewegungsdaten_AV!D:D),2),ROUND(M69*L69%,2))</f>
        <v>0</v>
      </c>
      <c r="O69" s="330">
        <f>ROUND(N69-SUMIF(Anlagenbewegungsdaten_AV!B:B,A69,Anlagenbewegungsdaten_AV!D:D),3)</f>
        <v>0</v>
      </c>
    </row>
    <row r="70" spans="1:15" ht="15" customHeight="1" x14ac:dyDescent="0.25">
      <c r="A70" s="263" t="s">
        <v>2566</v>
      </c>
      <c r="B70" s="173" t="s">
        <v>2107</v>
      </c>
      <c r="C70" s="174" t="s">
        <v>4049</v>
      </c>
      <c r="D70" s="173" t="s">
        <v>1541</v>
      </c>
      <c r="E70" s="173"/>
      <c r="F70" s="248">
        <v>8.65</v>
      </c>
      <c r="G70" s="333">
        <f>ROUND(SUMIF(Anlagenbewegungsdaten!B:B,A70,Anlagenbewegungsdaten!C:C),3)</f>
        <v>0</v>
      </c>
      <c r="H70" s="334">
        <f>IF(ISBLANK(F70),ROUND(SUMIF(Anlagenbewegungsdaten!B:B,A70,Anlagenbewegungsdaten!D:D),2),ROUND(G70*F70%,2))</f>
        <v>0</v>
      </c>
      <c r="I70" s="334">
        <f>ROUND((H70-SUMIF(Anlagenbewegungsdaten!$B:$B,A70,Anlagenbewegungsdaten!D:D)),3)</f>
        <v>0</v>
      </c>
      <c r="J70" s="335" t="s">
        <v>5179</v>
      </c>
      <c r="K70" s="335" t="s">
        <v>5192</v>
      </c>
      <c r="L70" s="516">
        <v>6.92</v>
      </c>
      <c r="M70" s="332">
        <f>ROUND(SUMIF(Anlagenbewegungsdaten_AV!B:B,A70,Anlagenbewegungsdaten_AV!C:C),3)</f>
        <v>0</v>
      </c>
      <c r="N70" s="330">
        <f>IF(ISBLANK(L70),ROUND(SUMIF(Anlagenbewegungsdaten_AV!B:B,A70,Anlagenbewegungsdaten_AV!D:D),2),ROUND(M70*L70%,2))</f>
        <v>0</v>
      </c>
      <c r="O70" s="330">
        <f>ROUND(N70-SUMIF(Anlagenbewegungsdaten_AV!B:B,A70,Anlagenbewegungsdaten_AV!D:D),3)</f>
        <v>0</v>
      </c>
    </row>
    <row r="71" spans="1:15" ht="15" customHeight="1" x14ac:dyDescent="0.25">
      <c r="A71" s="263" t="s">
        <v>2567</v>
      </c>
      <c r="B71" s="173" t="s">
        <v>2107</v>
      </c>
      <c r="C71" s="174" t="s">
        <v>4049</v>
      </c>
      <c r="D71" s="173" t="s">
        <v>1543</v>
      </c>
      <c r="E71" s="173"/>
      <c r="F71" s="248">
        <v>7.65</v>
      </c>
      <c r="G71" s="333">
        <f>ROUND(SUMIF(Anlagenbewegungsdaten!B:B,A71,Anlagenbewegungsdaten!C:C),3)</f>
        <v>0</v>
      </c>
      <c r="H71" s="334">
        <f>IF(ISBLANK(F71),ROUND(SUMIF(Anlagenbewegungsdaten!B:B,A71,Anlagenbewegungsdaten!D:D),2),ROUND(G71*F71%,2))</f>
        <v>0</v>
      </c>
      <c r="I71" s="334">
        <f>ROUND((H71-SUMIF(Anlagenbewegungsdaten!$B:$B,A71,Anlagenbewegungsdaten!D:D)),3)</f>
        <v>0</v>
      </c>
      <c r="J71" s="335" t="s">
        <v>5179</v>
      </c>
      <c r="K71" s="335" t="s">
        <v>5192</v>
      </c>
      <c r="L71" s="516">
        <v>6.12</v>
      </c>
      <c r="M71" s="332">
        <f>ROUND(SUMIF(Anlagenbewegungsdaten_AV!B:B,A71,Anlagenbewegungsdaten_AV!C:C),3)</f>
        <v>0</v>
      </c>
      <c r="N71" s="330">
        <f>IF(ISBLANK(L71),ROUND(SUMIF(Anlagenbewegungsdaten_AV!B:B,A71,Anlagenbewegungsdaten_AV!D:D),2),ROUND(M71*L71%,2))</f>
        <v>0</v>
      </c>
      <c r="O71" s="330">
        <f>ROUND(N71-SUMIF(Anlagenbewegungsdaten_AV!B:B,A71,Anlagenbewegungsdaten_AV!D:D),3)</f>
        <v>0</v>
      </c>
    </row>
    <row r="72" spans="1:15" ht="15" customHeight="1" x14ac:dyDescent="0.25">
      <c r="A72" s="263" t="s">
        <v>2568</v>
      </c>
      <c r="B72" s="173" t="s">
        <v>2107</v>
      </c>
      <c r="C72" s="174" t="s">
        <v>4049</v>
      </c>
      <c r="D72" s="173" t="s">
        <v>1545</v>
      </c>
      <c r="E72" s="173"/>
      <c r="F72" s="248">
        <v>8.65</v>
      </c>
      <c r="G72" s="333">
        <f>ROUND(SUMIF(Anlagenbewegungsdaten!B:B,A72,Anlagenbewegungsdaten!C:C),3)</f>
        <v>0</v>
      </c>
      <c r="H72" s="334">
        <f>IF(ISBLANK(F72),ROUND(SUMIF(Anlagenbewegungsdaten!B:B,A72,Anlagenbewegungsdaten!D:D),2),ROUND(G72*F72%,2))</f>
        <v>0</v>
      </c>
      <c r="I72" s="334">
        <f>ROUND((H72-SUMIF(Anlagenbewegungsdaten!$B:$B,A72,Anlagenbewegungsdaten!D:D)),3)</f>
        <v>0</v>
      </c>
      <c r="J72" s="335" t="s">
        <v>5179</v>
      </c>
      <c r="K72" s="335" t="s">
        <v>5192</v>
      </c>
      <c r="L72" s="516">
        <v>6.92</v>
      </c>
      <c r="M72" s="332">
        <f>ROUND(SUMIF(Anlagenbewegungsdaten_AV!B:B,A72,Anlagenbewegungsdaten_AV!C:C),3)</f>
        <v>0</v>
      </c>
      <c r="N72" s="330">
        <f>IF(ISBLANK(L72),ROUND(SUMIF(Anlagenbewegungsdaten_AV!B:B,A72,Anlagenbewegungsdaten_AV!D:D),2),ROUND(M72*L72%,2))</f>
        <v>0</v>
      </c>
      <c r="O72" s="330">
        <f>ROUND(N72-SUMIF(Anlagenbewegungsdaten_AV!B:B,A72,Anlagenbewegungsdaten_AV!D:D),3)</f>
        <v>0</v>
      </c>
    </row>
    <row r="73" spans="1:15" ht="15" customHeight="1" x14ac:dyDescent="0.25">
      <c r="A73" s="263" t="s">
        <v>2569</v>
      </c>
      <c r="B73" s="173" t="s">
        <v>2107</v>
      </c>
      <c r="C73" s="174" t="s">
        <v>4049</v>
      </c>
      <c r="D73" s="174" t="s">
        <v>1547</v>
      </c>
      <c r="E73" s="173"/>
      <c r="F73" s="248">
        <v>7.22</v>
      </c>
      <c r="G73" s="333">
        <f>ROUND(SUMIF(Anlagenbewegungsdaten!B:B,A73,Anlagenbewegungsdaten!C:C),3)</f>
        <v>0</v>
      </c>
      <c r="H73" s="334">
        <f>IF(ISBLANK(F73),ROUND(SUMIF(Anlagenbewegungsdaten!B:B,A73,Anlagenbewegungsdaten!D:D),2),ROUND(G73*F73%,2))</f>
        <v>0</v>
      </c>
      <c r="I73" s="334">
        <f>ROUND((H73-SUMIF(Anlagenbewegungsdaten!$B:$B,A73,Anlagenbewegungsdaten!D:D)),3)</f>
        <v>0</v>
      </c>
      <c r="J73" s="335" t="s">
        <v>5179</v>
      </c>
      <c r="K73" s="335" t="s">
        <v>5192</v>
      </c>
      <c r="L73" s="516">
        <v>5.78</v>
      </c>
      <c r="M73" s="332">
        <f>ROUND(SUMIF(Anlagenbewegungsdaten_AV!B:B,A73,Anlagenbewegungsdaten_AV!C:C),3)</f>
        <v>0</v>
      </c>
      <c r="N73" s="330">
        <f>IF(ISBLANK(L73),ROUND(SUMIF(Anlagenbewegungsdaten_AV!B:B,A73,Anlagenbewegungsdaten_AV!D:D),2),ROUND(M73*L73%,2))</f>
        <v>0</v>
      </c>
      <c r="O73" s="330">
        <f>ROUND(N73-SUMIF(Anlagenbewegungsdaten_AV!B:B,A73,Anlagenbewegungsdaten_AV!D:D),3)</f>
        <v>0</v>
      </c>
    </row>
    <row r="74" spans="1:15" ht="15" customHeight="1" x14ac:dyDescent="0.25">
      <c r="A74" s="263" t="s">
        <v>2570</v>
      </c>
      <c r="B74" s="173" t="s">
        <v>2107</v>
      </c>
      <c r="C74" s="174" t="s">
        <v>4049</v>
      </c>
      <c r="D74" s="174" t="s">
        <v>1549</v>
      </c>
      <c r="E74" s="173"/>
      <c r="F74" s="248">
        <v>6.26</v>
      </c>
      <c r="G74" s="333">
        <f>ROUND(SUMIF(Anlagenbewegungsdaten!B:B,A74,Anlagenbewegungsdaten!C:C),3)</f>
        <v>0</v>
      </c>
      <c r="H74" s="334">
        <f>IF(ISBLANK(F74),ROUND(SUMIF(Anlagenbewegungsdaten!B:B,A74,Anlagenbewegungsdaten!D:D),2),ROUND(G74*F74%,2))</f>
        <v>0</v>
      </c>
      <c r="I74" s="334">
        <f>ROUND((H74-SUMIF(Anlagenbewegungsdaten!$B:$B,A74,Anlagenbewegungsdaten!D:D)),3)</f>
        <v>0</v>
      </c>
      <c r="J74" s="335" t="s">
        <v>5179</v>
      </c>
      <c r="K74" s="335" t="s">
        <v>5192</v>
      </c>
      <c r="L74" s="516">
        <v>5.01</v>
      </c>
      <c r="M74" s="332">
        <f>ROUND(SUMIF(Anlagenbewegungsdaten_AV!B:B,A74,Anlagenbewegungsdaten_AV!C:C),3)</f>
        <v>0</v>
      </c>
      <c r="N74" s="330">
        <f>IF(ISBLANK(L74),ROUND(SUMIF(Anlagenbewegungsdaten_AV!B:B,A74,Anlagenbewegungsdaten_AV!D:D),2),ROUND(M74*L74%,2))</f>
        <v>0</v>
      </c>
      <c r="O74" s="330">
        <f>ROUND(N74-SUMIF(Anlagenbewegungsdaten_AV!B:B,A74,Anlagenbewegungsdaten_AV!D:D),3)</f>
        <v>0</v>
      </c>
    </row>
    <row r="75" spans="1:15" ht="15" customHeight="1" x14ac:dyDescent="0.25">
      <c r="A75" s="263" t="s">
        <v>2571</v>
      </c>
      <c r="B75" s="173" t="s">
        <v>2107</v>
      </c>
      <c r="C75" s="174" t="s">
        <v>4049</v>
      </c>
      <c r="D75" s="174" t="s">
        <v>1551</v>
      </c>
      <c r="E75" s="173"/>
      <c r="F75" s="248">
        <v>5.74</v>
      </c>
      <c r="G75" s="333">
        <f>ROUND(SUMIF(Anlagenbewegungsdaten!B:B,A75,Anlagenbewegungsdaten!C:C),3)</f>
        <v>0</v>
      </c>
      <c r="H75" s="334">
        <f>IF(ISBLANK(F75),ROUND(SUMIF(Anlagenbewegungsdaten!B:B,A75,Anlagenbewegungsdaten!D:D),2),ROUND(G75*F75%,2))</f>
        <v>0</v>
      </c>
      <c r="I75" s="334">
        <f>ROUND((H75-SUMIF(Anlagenbewegungsdaten!$B:$B,A75,Anlagenbewegungsdaten!D:D)),3)</f>
        <v>0</v>
      </c>
      <c r="J75" s="335" t="s">
        <v>5179</v>
      </c>
      <c r="K75" s="335" t="s">
        <v>5192</v>
      </c>
      <c r="L75" s="516">
        <v>4.59</v>
      </c>
      <c r="M75" s="332">
        <f>ROUND(SUMIF(Anlagenbewegungsdaten_AV!B:B,A75,Anlagenbewegungsdaten_AV!C:C),3)</f>
        <v>0</v>
      </c>
      <c r="N75" s="330">
        <f>IF(ISBLANK(L75),ROUND(SUMIF(Anlagenbewegungsdaten_AV!B:B,A75,Anlagenbewegungsdaten_AV!D:D),2),ROUND(M75*L75%,2))</f>
        <v>0</v>
      </c>
      <c r="O75" s="330">
        <f>ROUND(N75-SUMIF(Anlagenbewegungsdaten_AV!B:B,A75,Anlagenbewegungsdaten_AV!D:D),3)</f>
        <v>0</v>
      </c>
    </row>
    <row r="76" spans="1:15" ht="15" customHeight="1" x14ac:dyDescent="0.25">
      <c r="A76" s="263" t="s">
        <v>2572</v>
      </c>
      <c r="B76" s="173" t="s">
        <v>2107</v>
      </c>
      <c r="C76" s="174" t="s">
        <v>4049</v>
      </c>
      <c r="D76" s="174" t="s">
        <v>1553</v>
      </c>
      <c r="E76" s="173"/>
      <c r="F76" s="248">
        <v>4.3</v>
      </c>
      <c r="G76" s="333">
        <f>ROUND(SUMIF(Anlagenbewegungsdaten!B:B,A76,Anlagenbewegungsdaten!C:C),3)</f>
        <v>0</v>
      </c>
      <c r="H76" s="334">
        <f>IF(ISBLANK(F76),ROUND(SUMIF(Anlagenbewegungsdaten!B:B,A76,Anlagenbewegungsdaten!D:D),2),ROUND(G76*F76%,2))</f>
        <v>0</v>
      </c>
      <c r="I76" s="334">
        <f>ROUND((H76-SUMIF(Anlagenbewegungsdaten!$B:$B,A76,Anlagenbewegungsdaten!D:D)),3)</f>
        <v>0</v>
      </c>
      <c r="J76" s="335" t="s">
        <v>5179</v>
      </c>
      <c r="K76" s="335" t="s">
        <v>5192</v>
      </c>
      <c r="L76" s="516">
        <v>3.44</v>
      </c>
      <c r="M76" s="332">
        <f>ROUND(SUMIF(Anlagenbewegungsdaten_AV!B:B,A76,Anlagenbewegungsdaten_AV!C:C),3)</f>
        <v>0</v>
      </c>
      <c r="N76" s="330">
        <f>IF(ISBLANK(L76),ROUND(SUMIF(Anlagenbewegungsdaten_AV!B:B,A76,Anlagenbewegungsdaten_AV!D:D),2),ROUND(M76*L76%,2))</f>
        <v>0</v>
      </c>
      <c r="O76" s="330">
        <f>ROUND(N76-SUMIF(Anlagenbewegungsdaten_AV!B:B,A76,Anlagenbewegungsdaten_AV!D:D),3)</f>
        <v>0</v>
      </c>
    </row>
    <row r="77" spans="1:15" ht="15" customHeight="1" x14ac:dyDescent="0.25">
      <c r="A77" s="263" t="s">
        <v>2573</v>
      </c>
      <c r="B77" s="173" t="s">
        <v>2107</v>
      </c>
      <c r="C77" s="174" t="s">
        <v>4049</v>
      </c>
      <c r="D77" s="174" t="s">
        <v>1555</v>
      </c>
      <c r="E77" s="173"/>
      <c r="F77" s="248">
        <v>3.47</v>
      </c>
      <c r="G77" s="333">
        <f>ROUND(SUMIF(Anlagenbewegungsdaten!B:B,A77,Anlagenbewegungsdaten!C:C),3)</f>
        <v>0</v>
      </c>
      <c r="H77" s="334">
        <f>IF(ISBLANK(F77),ROUND(SUMIF(Anlagenbewegungsdaten!B:B,A77,Anlagenbewegungsdaten!D:D),2),ROUND(G77*F77%,2))</f>
        <v>0</v>
      </c>
      <c r="I77" s="334">
        <f>ROUND((H77-SUMIF(Anlagenbewegungsdaten!$B:$B,A77,Anlagenbewegungsdaten!D:D)),3)</f>
        <v>0</v>
      </c>
      <c r="J77" s="335" t="s">
        <v>5179</v>
      </c>
      <c r="K77" s="335" t="s">
        <v>5192</v>
      </c>
      <c r="L77" s="516">
        <v>2.78</v>
      </c>
      <c r="M77" s="332">
        <f>ROUND(SUMIF(Anlagenbewegungsdaten_AV!B:B,A77,Anlagenbewegungsdaten_AV!C:C),3)</f>
        <v>0</v>
      </c>
      <c r="N77" s="330">
        <f>IF(ISBLANK(L77),ROUND(SUMIF(Anlagenbewegungsdaten_AV!B:B,A77,Anlagenbewegungsdaten_AV!D:D),2),ROUND(M77*L77%,2))</f>
        <v>0</v>
      </c>
      <c r="O77" s="330">
        <f>ROUND(N77-SUMIF(Anlagenbewegungsdaten_AV!B:B,A77,Anlagenbewegungsdaten_AV!D:D),3)</f>
        <v>0</v>
      </c>
    </row>
    <row r="78" spans="1:15" ht="15" customHeight="1" x14ac:dyDescent="0.25">
      <c r="A78" s="261"/>
      <c r="B78" s="168"/>
      <c r="C78" s="175"/>
      <c r="D78" s="175"/>
      <c r="E78" s="168"/>
      <c r="F78" s="250"/>
    </row>
    <row r="79" spans="1:15" ht="15" customHeight="1" x14ac:dyDescent="0.25">
      <c r="A79" s="263" t="s">
        <v>3308</v>
      </c>
      <c r="B79" s="173" t="s">
        <v>2107</v>
      </c>
      <c r="C79" s="174" t="s">
        <v>4050</v>
      </c>
      <c r="D79" s="174" t="s">
        <v>2564</v>
      </c>
      <c r="E79" s="173"/>
      <c r="F79" s="248">
        <v>12.67</v>
      </c>
      <c r="G79" s="333">
        <f>ROUND(SUMIF(Anlagenbewegungsdaten!B:B,A79,Anlagenbewegungsdaten!C:C),3)</f>
        <v>0</v>
      </c>
      <c r="H79" s="334">
        <f>IF(ISBLANK(F79),ROUND(SUMIF(Anlagenbewegungsdaten!B:B,A79,Anlagenbewegungsdaten!D:D),2),ROUND(G79*F79%,2))</f>
        <v>0</v>
      </c>
      <c r="I79" s="334">
        <f>ROUND((H79-SUMIF(Anlagenbewegungsdaten!$B:$B,A79,Anlagenbewegungsdaten!D:D)),3)</f>
        <v>0</v>
      </c>
      <c r="J79" s="335" t="s">
        <v>5179</v>
      </c>
      <c r="K79" s="335" t="s">
        <v>5192</v>
      </c>
      <c r="L79" s="516">
        <v>10.14</v>
      </c>
      <c r="M79" s="332">
        <f>ROUND(SUMIF(Anlagenbewegungsdaten_AV!B:B,A79,Anlagenbewegungsdaten_AV!C:C),3)</f>
        <v>0</v>
      </c>
      <c r="N79" s="330">
        <f>IF(ISBLANK(L79),ROUND(SUMIF(Anlagenbewegungsdaten_AV!B:B,A79,Anlagenbewegungsdaten_AV!D:D),2),ROUND(M79*L79%,2))</f>
        <v>0</v>
      </c>
      <c r="O79" s="330">
        <f>ROUND(N79-SUMIF(Anlagenbewegungsdaten_AV!B:B,A79,Anlagenbewegungsdaten_AV!D:D),3)</f>
        <v>0</v>
      </c>
    </row>
    <row r="80" spans="1:15" ht="15" customHeight="1" x14ac:dyDescent="0.25">
      <c r="A80" s="263" t="s">
        <v>3309</v>
      </c>
      <c r="B80" s="173" t="s">
        <v>2107</v>
      </c>
      <c r="C80" s="174" t="s">
        <v>4050</v>
      </c>
      <c r="D80" s="173" t="s">
        <v>1539</v>
      </c>
      <c r="E80" s="173"/>
      <c r="F80" s="248">
        <v>11.67</v>
      </c>
      <c r="G80" s="333">
        <f>ROUND(SUMIF(Anlagenbewegungsdaten!B:B,A80,Anlagenbewegungsdaten!C:C),3)</f>
        <v>822631</v>
      </c>
      <c r="H80" s="334">
        <f>IF(ISBLANK(F80),ROUND(SUMIF(Anlagenbewegungsdaten!B:B,A80,Anlagenbewegungsdaten!D:D),2),ROUND(G80*F80%,2))</f>
        <v>96001.04</v>
      </c>
      <c r="I80" s="334">
        <f>ROUND((H80-SUMIF(Anlagenbewegungsdaten!$B:$B,A80,Anlagenbewegungsdaten!D:D)),3)</f>
        <v>2E-3</v>
      </c>
      <c r="J80" s="335" t="s">
        <v>5179</v>
      </c>
      <c r="K80" s="335" t="s">
        <v>5192</v>
      </c>
      <c r="L80" s="516">
        <v>9.34</v>
      </c>
      <c r="M80" s="332">
        <f>ROUND(SUMIF(Anlagenbewegungsdaten_AV!B:B,A80,Anlagenbewegungsdaten_AV!C:C),3)</f>
        <v>0</v>
      </c>
      <c r="N80" s="330">
        <f>IF(ISBLANK(L80),ROUND(SUMIF(Anlagenbewegungsdaten_AV!B:B,A80,Anlagenbewegungsdaten_AV!D:D),2),ROUND(M80*L80%,2))</f>
        <v>0</v>
      </c>
      <c r="O80" s="330">
        <f>ROUND(N80-SUMIF(Anlagenbewegungsdaten_AV!B:B,A80,Anlagenbewegungsdaten_AV!D:D),3)</f>
        <v>0</v>
      </c>
    </row>
    <row r="81" spans="1:15" ht="15" customHeight="1" x14ac:dyDescent="0.25">
      <c r="A81" s="263" t="s">
        <v>3310</v>
      </c>
      <c r="B81" s="173" t="s">
        <v>2107</v>
      </c>
      <c r="C81" s="174" t="s">
        <v>4050</v>
      </c>
      <c r="D81" s="173" t="s">
        <v>1541</v>
      </c>
      <c r="E81" s="173"/>
      <c r="F81" s="248">
        <v>8.65</v>
      </c>
      <c r="G81" s="333">
        <f>ROUND(SUMIF(Anlagenbewegungsdaten!B:B,A81,Anlagenbewegungsdaten!C:C),3)</f>
        <v>0</v>
      </c>
      <c r="H81" s="334">
        <f>IF(ISBLANK(F81),ROUND(SUMIF(Anlagenbewegungsdaten!B:B,A81,Anlagenbewegungsdaten!D:D),2),ROUND(G81*F81%,2))</f>
        <v>0</v>
      </c>
      <c r="I81" s="334">
        <f>ROUND((H81-SUMIF(Anlagenbewegungsdaten!$B:$B,A81,Anlagenbewegungsdaten!D:D)),3)</f>
        <v>0</v>
      </c>
      <c r="J81" s="335" t="s">
        <v>5179</v>
      </c>
      <c r="K81" s="335" t="s">
        <v>5192</v>
      </c>
      <c r="L81" s="516">
        <v>6.92</v>
      </c>
      <c r="M81" s="332">
        <f>ROUND(SUMIF(Anlagenbewegungsdaten_AV!B:B,A81,Anlagenbewegungsdaten_AV!C:C),3)</f>
        <v>0</v>
      </c>
      <c r="N81" s="330">
        <f>IF(ISBLANK(L81),ROUND(SUMIF(Anlagenbewegungsdaten_AV!B:B,A81,Anlagenbewegungsdaten_AV!D:D),2),ROUND(M81*L81%,2))</f>
        <v>0</v>
      </c>
      <c r="O81" s="330">
        <f>ROUND(N81-SUMIF(Anlagenbewegungsdaten_AV!B:B,A81,Anlagenbewegungsdaten_AV!D:D),3)</f>
        <v>0</v>
      </c>
    </row>
    <row r="82" spans="1:15" ht="15" customHeight="1" x14ac:dyDescent="0.25">
      <c r="A82" s="263" t="s">
        <v>3311</v>
      </c>
      <c r="B82" s="173" t="s">
        <v>2107</v>
      </c>
      <c r="C82" s="174" t="s">
        <v>4050</v>
      </c>
      <c r="D82" s="173" t="s">
        <v>1543</v>
      </c>
      <c r="E82" s="173"/>
      <c r="F82" s="248">
        <v>7.65</v>
      </c>
      <c r="G82" s="333">
        <f>ROUND(SUMIF(Anlagenbewegungsdaten!B:B,A82,Anlagenbewegungsdaten!C:C),3)</f>
        <v>0</v>
      </c>
      <c r="H82" s="334">
        <f>IF(ISBLANK(F82),ROUND(SUMIF(Anlagenbewegungsdaten!B:B,A82,Anlagenbewegungsdaten!D:D),2),ROUND(G82*F82%,2))</f>
        <v>0</v>
      </c>
      <c r="I82" s="334">
        <f>ROUND((H82-SUMIF(Anlagenbewegungsdaten!$B:$B,A82,Anlagenbewegungsdaten!D:D)),3)</f>
        <v>0</v>
      </c>
      <c r="J82" s="335" t="s">
        <v>5179</v>
      </c>
      <c r="K82" s="335" t="s">
        <v>5192</v>
      </c>
      <c r="L82" s="516">
        <v>6.12</v>
      </c>
      <c r="M82" s="332">
        <f>ROUND(SUMIF(Anlagenbewegungsdaten_AV!B:B,A82,Anlagenbewegungsdaten_AV!C:C),3)</f>
        <v>0</v>
      </c>
      <c r="N82" s="330">
        <f>IF(ISBLANK(L82),ROUND(SUMIF(Anlagenbewegungsdaten_AV!B:B,A82,Anlagenbewegungsdaten_AV!D:D),2),ROUND(M82*L82%,2))</f>
        <v>0</v>
      </c>
      <c r="O82" s="330">
        <f>ROUND(N82-SUMIF(Anlagenbewegungsdaten_AV!B:B,A82,Anlagenbewegungsdaten_AV!D:D),3)</f>
        <v>0</v>
      </c>
    </row>
    <row r="83" spans="1:15" ht="15" customHeight="1" x14ac:dyDescent="0.25">
      <c r="A83" s="263" t="s">
        <v>3312</v>
      </c>
      <c r="B83" s="173" t="s">
        <v>2107</v>
      </c>
      <c r="C83" s="174" t="s">
        <v>4050</v>
      </c>
      <c r="D83" s="173" t="s">
        <v>1545</v>
      </c>
      <c r="E83" s="173"/>
      <c r="F83" s="248">
        <v>8.65</v>
      </c>
      <c r="G83" s="333">
        <f>ROUND(SUMIF(Anlagenbewegungsdaten!B:B,A83,Anlagenbewegungsdaten!C:C),3)</f>
        <v>0</v>
      </c>
      <c r="H83" s="334">
        <f>IF(ISBLANK(F83),ROUND(SUMIF(Anlagenbewegungsdaten!B:B,A83,Anlagenbewegungsdaten!D:D),2),ROUND(G83*F83%,2))</f>
        <v>0</v>
      </c>
      <c r="I83" s="334">
        <f>ROUND((H83-SUMIF(Anlagenbewegungsdaten!$B:$B,A83,Anlagenbewegungsdaten!D:D)),3)</f>
        <v>0</v>
      </c>
      <c r="J83" s="335" t="s">
        <v>5179</v>
      </c>
      <c r="K83" s="335" t="s">
        <v>5192</v>
      </c>
      <c r="L83" s="516">
        <v>6.92</v>
      </c>
      <c r="M83" s="332">
        <f>ROUND(SUMIF(Anlagenbewegungsdaten_AV!B:B,A83,Anlagenbewegungsdaten_AV!C:C),3)</f>
        <v>0</v>
      </c>
      <c r="N83" s="330">
        <f>IF(ISBLANK(L83),ROUND(SUMIF(Anlagenbewegungsdaten_AV!B:B,A83,Anlagenbewegungsdaten_AV!D:D),2),ROUND(M83*L83%,2))</f>
        <v>0</v>
      </c>
      <c r="O83" s="330">
        <f>ROUND(N83-SUMIF(Anlagenbewegungsdaten_AV!B:B,A83,Anlagenbewegungsdaten_AV!D:D),3)</f>
        <v>0</v>
      </c>
    </row>
    <row r="84" spans="1:15" ht="15" customHeight="1" x14ac:dyDescent="0.25">
      <c r="A84" s="263" t="s">
        <v>3313</v>
      </c>
      <c r="B84" s="173" t="s">
        <v>2107</v>
      </c>
      <c r="C84" s="174" t="s">
        <v>4050</v>
      </c>
      <c r="D84" s="174" t="s">
        <v>1547</v>
      </c>
      <c r="E84" s="173"/>
      <c r="F84" s="248">
        <v>7.14</v>
      </c>
      <c r="G84" s="333">
        <f>ROUND(SUMIF(Anlagenbewegungsdaten!B:B,A84,Anlagenbewegungsdaten!C:C),3)</f>
        <v>0</v>
      </c>
      <c r="H84" s="334">
        <f>IF(ISBLANK(F84),ROUND(SUMIF(Anlagenbewegungsdaten!B:B,A84,Anlagenbewegungsdaten!D:D),2),ROUND(G84*F84%,2))</f>
        <v>0</v>
      </c>
      <c r="I84" s="334">
        <f>ROUND((H84-SUMIF(Anlagenbewegungsdaten!$B:$B,A84,Anlagenbewegungsdaten!D:D)),3)</f>
        <v>0</v>
      </c>
      <c r="J84" s="335" t="s">
        <v>5179</v>
      </c>
      <c r="K84" s="335" t="s">
        <v>5192</v>
      </c>
      <c r="L84" s="516">
        <v>5.71</v>
      </c>
      <c r="M84" s="332">
        <f>ROUND(SUMIF(Anlagenbewegungsdaten_AV!B:B,A84,Anlagenbewegungsdaten_AV!C:C),3)</f>
        <v>0</v>
      </c>
      <c r="N84" s="330">
        <f>IF(ISBLANK(L84),ROUND(SUMIF(Anlagenbewegungsdaten_AV!B:B,A84,Anlagenbewegungsdaten_AV!D:D),2),ROUND(M84*L84%,2))</f>
        <v>0</v>
      </c>
      <c r="O84" s="330">
        <f>ROUND(N84-SUMIF(Anlagenbewegungsdaten_AV!B:B,A84,Anlagenbewegungsdaten_AV!D:D),3)</f>
        <v>0</v>
      </c>
    </row>
    <row r="85" spans="1:15" ht="15" customHeight="1" x14ac:dyDescent="0.25">
      <c r="A85" s="263" t="s">
        <v>3314</v>
      </c>
      <c r="B85" s="173" t="s">
        <v>2107</v>
      </c>
      <c r="C85" s="174" t="s">
        <v>4050</v>
      </c>
      <c r="D85" s="174" t="s">
        <v>1549</v>
      </c>
      <c r="E85" s="173"/>
      <c r="F85" s="248">
        <v>6.19</v>
      </c>
      <c r="G85" s="333">
        <f>ROUND(SUMIF(Anlagenbewegungsdaten!B:B,A85,Anlagenbewegungsdaten!C:C),3)</f>
        <v>0</v>
      </c>
      <c r="H85" s="334">
        <f>IF(ISBLANK(F85),ROUND(SUMIF(Anlagenbewegungsdaten!B:B,A85,Anlagenbewegungsdaten!D:D),2),ROUND(G85*F85%,2))</f>
        <v>0</v>
      </c>
      <c r="I85" s="334">
        <f>ROUND((H85-SUMIF(Anlagenbewegungsdaten!$B:$B,A85,Anlagenbewegungsdaten!D:D)),3)</f>
        <v>0</v>
      </c>
      <c r="J85" s="335" t="s">
        <v>5179</v>
      </c>
      <c r="K85" s="335" t="s">
        <v>5192</v>
      </c>
      <c r="L85" s="516">
        <v>4.95</v>
      </c>
      <c r="M85" s="332">
        <f>ROUND(SUMIF(Anlagenbewegungsdaten_AV!B:B,A85,Anlagenbewegungsdaten_AV!C:C),3)</f>
        <v>0</v>
      </c>
      <c r="N85" s="330">
        <f>IF(ISBLANK(L85),ROUND(SUMIF(Anlagenbewegungsdaten_AV!B:B,A85,Anlagenbewegungsdaten_AV!D:D),2),ROUND(M85*L85%,2))</f>
        <v>0</v>
      </c>
      <c r="O85" s="330">
        <f>ROUND(N85-SUMIF(Anlagenbewegungsdaten_AV!B:B,A85,Anlagenbewegungsdaten_AV!D:D),3)</f>
        <v>0</v>
      </c>
    </row>
    <row r="86" spans="1:15" ht="15" customHeight="1" x14ac:dyDescent="0.25">
      <c r="A86" s="263" t="s">
        <v>3315</v>
      </c>
      <c r="B86" s="173" t="s">
        <v>2107</v>
      </c>
      <c r="C86" s="174" t="s">
        <v>4050</v>
      </c>
      <c r="D86" s="174" t="s">
        <v>1551</v>
      </c>
      <c r="E86" s="173"/>
      <c r="F86" s="248">
        <v>5.68</v>
      </c>
      <c r="G86" s="333">
        <f>ROUND(SUMIF(Anlagenbewegungsdaten!B:B,A86,Anlagenbewegungsdaten!C:C),3)</f>
        <v>0</v>
      </c>
      <c r="H86" s="334">
        <f>IF(ISBLANK(F86),ROUND(SUMIF(Anlagenbewegungsdaten!B:B,A86,Anlagenbewegungsdaten!D:D),2),ROUND(G86*F86%,2))</f>
        <v>0</v>
      </c>
      <c r="I86" s="334">
        <f>ROUND((H86-SUMIF(Anlagenbewegungsdaten!$B:$B,A86,Anlagenbewegungsdaten!D:D)),3)</f>
        <v>0</v>
      </c>
      <c r="J86" s="335" t="s">
        <v>5179</v>
      </c>
      <c r="K86" s="335" t="s">
        <v>5192</v>
      </c>
      <c r="L86" s="516">
        <v>4.54</v>
      </c>
      <c r="M86" s="332">
        <f>ROUND(SUMIF(Anlagenbewegungsdaten_AV!B:B,A86,Anlagenbewegungsdaten_AV!C:C),3)</f>
        <v>0</v>
      </c>
      <c r="N86" s="330">
        <f>IF(ISBLANK(L86),ROUND(SUMIF(Anlagenbewegungsdaten_AV!B:B,A86,Anlagenbewegungsdaten_AV!D:D),2),ROUND(M86*L86%,2))</f>
        <v>0</v>
      </c>
      <c r="O86" s="330">
        <f>ROUND(N86-SUMIF(Anlagenbewegungsdaten_AV!B:B,A86,Anlagenbewegungsdaten_AV!D:D),3)</f>
        <v>0</v>
      </c>
    </row>
    <row r="87" spans="1:15" ht="15" customHeight="1" x14ac:dyDescent="0.25">
      <c r="A87" s="263" t="s">
        <v>3316</v>
      </c>
      <c r="B87" s="173" t="s">
        <v>2107</v>
      </c>
      <c r="C87" s="174" t="s">
        <v>4050</v>
      </c>
      <c r="D87" s="174" t="s">
        <v>1553</v>
      </c>
      <c r="E87" s="173"/>
      <c r="F87" s="248">
        <v>4.25</v>
      </c>
      <c r="G87" s="333">
        <f>ROUND(SUMIF(Anlagenbewegungsdaten!B:B,A87,Anlagenbewegungsdaten!C:C),3)</f>
        <v>0</v>
      </c>
      <c r="H87" s="334">
        <f>IF(ISBLANK(F87),ROUND(SUMIF(Anlagenbewegungsdaten!B:B,A87,Anlagenbewegungsdaten!D:D),2),ROUND(G87*F87%,2))</f>
        <v>0</v>
      </c>
      <c r="I87" s="334">
        <f>ROUND((H87-SUMIF(Anlagenbewegungsdaten!$B:$B,A87,Anlagenbewegungsdaten!D:D)),3)</f>
        <v>0</v>
      </c>
      <c r="J87" s="335" t="s">
        <v>5179</v>
      </c>
      <c r="K87" s="335" t="s">
        <v>5192</v>
      </c>
      <c r="L87" s="516">
        <v>3.4</v>
      </c>
      <c r="M87" s="332">
        <f>ROUND(SUMIF(Anlagenbewegungsdaten_AV!B:B,A87,Anlagenbewegungsdaten_AV!C:C),3)</f>
        <v>0</v>
      </c>
      <c r="N87" s="330">
        <f>IF(ISBLANK(L87),ROUND(SUMIF(Anlagenbewegungsdaten_AV!B:B,A87,Anlagenbewegungsdaten_AV!D:D),2),ROUND(M87*L87%,2))</f>
        <v>0</v>
      </c>
      <c r="O87" s="330">
        <f>ROUND(N87-SUMIF(Anlagenbewegungsdaten_AV!B:B,A87,Anlagenbewegungsdaten_AV!D:D),3)</f>
        <v>0</v>
      </c>
    </row>
    <row r="88" spans="1:15" ht="15" customHeight="1" x14ac:dyDescent="0.25">
      <c r="A88" s="263" t="s">
        <v>3317</v>
      </c>
      <c r="B88" s="173" t="s">
        <v>2107</v>
      </c>
      <c r="C88" s="174" t="s">
        <v>4050</v>
      </c>
      <c r="D88" s="174" t="s">
        <v>1555</v>
      </c>
      <c r="E88" s="173"/>
      <c r="F88" s="248">
        <v>3.43</v>
      </c>
      <c r="G88" s="333">
        <f>ROUND(SUMIF(Anlagenbewegungsdaten!B:B,A88,Anlagenbewegungsdaten!C:C),3)</f>
        <v>0</v>
      </c>
      <c r="H88" s="334">
        <f>IF(ISBLANK(F88),ROUND(SUMIF(Anlagenbewegungsdaten!B:B,A88,Anlagenbewegungsdaten!D:D),2),ROUND(G88*F88%,2))</f>
        <v>0</v>
      </c>
      <c r="I88" s="334">
        <f>ROUND((H88-SUMIF(Anlagenbewegungsdaten!$B:$B,A88,Anlagenbewegungsdaten!D:D)),3)</f>
        <v>0</v>
      </c>
      <c r="J88" s="335" t="s">
        <v>5179</v>
      </c>
      <c r="K88" s="335" t="s">
        <v>5192</v>
      </c>
      <c r="L88" s="516">
        <v>2.74</v>
      </c>
      <c r="M88" s="332">
        <f>ROUND(SUMIF(Anlagenbewegungsdaten_AV!B:B,A88,Anlagenbewegungsdaten_AV!C:C),3)</f>
        <v>0</v>
      </c>
      <c r="N88" s="330">
        <f>IF(ISBLANK(L88),ROUND(SUMIF(Anlagenbewegungsdaten_AV!B:B,A88,Anlagenbewegungsdaten_AV!D:D),2),ROUND(M88*L88%,2))</f>
        <v>0</v>
      </c>
      <c r="O88" s="330">
        <f>ROUND(N88-SUMIF(Anlagenbewegungsdaten_AV!B:B,A88,Anlagenbewegungsdaten_AV!D:D),3)</f>
        <v>0</v>
      </c>
    </row>
    <row r="89" spans="1:15" ht="15" customHeight="1" x14ac:dyDescent="0.25">
      <c r="A89" s="261"/>
      <c r="B89" s="168"/>
      <c r="C89" s="175"/>
      <c r="D89" s="175"/>
      <c r="E89" s="168"/>
      <c r="F89" s="250"/>
    </row>
    <row r="90" spans="1:15" ht="15" customHeight="1" x14ac:dyDescent="0.25">
      <c r="A90" s="275" t="s">
        <v>4051</v>
      </c>
      <c r="B90" s="194" t="s">
        <v>2107</v>
      </c>
      <c r="C90" s="193" t="s">
        <v>4052</v>
      </c>
      <c r="D90" s="193" t="s">
        <v>4053</v>
      </c>
      <c r="E90" s="194"/>
      <c r="F90" s="249">
        <v>12.67</v>
      </c>
      <c r="G90" s="333">
        <f>ROUND(SUMIF(Anlagenbewegungsdaten!B:B,A90,Anlagenbewegungsdaten!C:C),3)</f>
        <v>0</v>
      </c>
      <c r="H90" s="334">
        <f>IF(ISBLANK(F90),ROUND(SUMIF(Anlagenbewegungsdaten!B:B,A90,Anlagenbewegungsdaten!D:D),2),ROUND(G90*F90%,2))</f>
        <v>0</v>
      </c>
      <c r="I90" s="334">
        <f>ROUND((H90-SUMIF(Anlagenbewegungsdaten!$B:$B,A90,Anlagenbewegungsdaten!D:D)),3)</f>
        <v>0</v>
      </c>
      <c r="J90" s="335" t="s">
        <v>5179</v>
      </c>
      <c r="K90" s="335" t="s">
        <v>5192</v>
      </c>
      <c r="L90" s="516">
        <v>10.14</v>
      </c>
      <c r="M90" s="332">
        <f>ROUND(SUMIF(Anlagenbewegungsdaten_AV!B:B,A90,Anlagenbewegungsdaten_AV!C:C),3)</f>
        <v>0</v>
      </c>
      <c r="N90" s="330">
        <f>IF(ISBLANK(L90),ROUND(SUMIF(Anlagenbewegungsdaten_AV!B:B,A90,Anlagenbewegungsdaten_AV!D:D),2),ROUND(M90*L90%,2))</f>
        <v>0</v>
      </c>
      <c r="O90" s="330">
        <f>ROUND(N90-SUMIF(Anlagenbewegungsdaten_AV!B:B,A90,Anlagenbewegungsdaten_AV!D:D),3)</f>
        <v>0</v>
      </c>
    </row>
    <row r="91" spans="1:15" ht="15" customHeight="1" x14ac:dyDescent="0.25">
      <c r="A91" s="275" t="s">
        <v>4054</v>
      </c>
      <c r="B91" s="194" t="s">
        <v>2107</v>
      </c>
      <c r="C91" s="193" t="s">
        <v>4055</v>
      </c>
      <c r="D91" s="193" t="s">
        <v>4056</v>
      </c>
      <c r="E91" s="194"/>
      <c r="F91" s="249">
        <v>11.67</v>
      </c>
      <c r="G91" s="333">
        <f>ROUND(SUMIF(Anlagenbewegungsdaten!B:B,A91,Anlagenbewegungsdaten!C:C),3)</f>
        <v>0</v>
      </c>
      <c r="H91" s="334">
        <f>IF(ISBLANK(F91),ROUND(SUMIF(Anlagenbewegungsdaten!B:B,A91,Anlagenbewegungsdaten!D:D),2),ROUND(G91*F91%,2))</f>
        <v>0</v>
      </c>
      <c r="I91" s="334">
        <f>ROUND((H91-SUMIF(Anlagenbewegungsdaten!$B:$B,A91,Anlagenbewegungsdaten!D:D)),3)</f>
        <v>0</v>
      </c>
      <c r="J91" s="335" t="s">
        <v>5179</v>
      </c>
      <c r="K91" s="335" t="s">
        <v>5192</v>
      </c>
      <c r="L91" s="516">
        <v>9.34</v>
      </c>
      <c r="M91" s="332">
        <f>ROUND(SUMIF(Anlagenbewegungsdaten_AV!B:B,A91,Anlagenbewegungsdaten_AV!C:C),3)</f>
        <v>0</v>
      </c>
      <c r="N91" s="330">
        <f>IF(ISBLANK(L91),ROUND(SUMIF(Anlagenbewegungsdaten_AV!B:B,A91,Anlagenbewegungsdaten_AV!D:D),2),ROUND(M91*L91%,2))</f>
        <v>0</v>
      </c>
      <c r="O91" s="330">
        <f>ROUND(N91-SUMIF(Anlagenbewegungsdaten_AV!B:B,A91,Anlagenbewegungsdaten_AV!D:D),3)</f>
        <v>0</v>
      </c>
    </row>
    <row r="92" spans="1:15" ht="15" customHeight="1" x14ac:dyDescent="0.25">
      <c r="A92" s="275" t="s">
        <v>4057</v>
      </c>
      <c r="B92" s="194" t="s">
        <v>2107</v>
      </c>
      <c r="C92" s="193" t="s">
        <v>4052</v>
      </c>
      <c r="D92" s="193" t="s">
        <v>4058</v>
      </c>
      <c r="E92" s="194"/>
      <c r="F92" s="249">
        <v>8.65</v>
      </c>
      <c r="G92" s="333">
        <f>ROUND(SUMIF(Anlagenbewegungsdaten!B:B,A92,Anlagenbewegungsdaten!C:C),3)</f>
        <v>0</v>
      </c>
      <c r="H92" s="334">
        <f>IF(ISBLANK(F92),ROUND(SUMIF(Anlagenbewegungsdaten!B:B,A92,Anlagenbewegungsdaten!D:D),2),ROUND(G92*F92%,2))</f>
        <v>0</v>
      </c>
      <c r="I92" s="334">
        <f>ROUND((H92-SUMIF(Anlagenbewegungsdaten!$B:$B,A92,Anlagenbewegungsdaten!D:D)),3)</f>
        <v>0</v>
      </c>
      <c r="J92" s="335" t="s">
        <v>5179</v>
      </c>
      <c r="K92" s="335" t="s">
        <v>5192</v>
      </c>
      <c r="L92" s="516">
        <v>6.92</v>
      </c>
      <c r="M92" s="332">
        <f>ROUND(SUMIF(Anlagenbewegungsdaten_AV!B:B,A92,Anlagenbewegungsdaten_AV!C:C),3)</f>
        <v>0</v>
      </c>
      <c r="N92" s="330">
        <f>IF(ISBLANK(L92),ROUND(SUMIF(Anlagenbewegungsdaten_AV!B:B,A92,Anlagenbewegungsdaten_AV!D:D),2),ROUND(M92*L92%,2))</f>
        <v>0</v>
      </c>
      <c r="O92" s="330">
        <f>ROUND(N92-SUMIF(Anlagenbewegungsdaten_AV!B:B,A92,Anlagenbewegungsdaten_AV!D:D),3)</f>
        <v>0</v>
      </c>
    </row>
    <row r="93" spans="1:15" ht="15" customHeight="1" x14ac:dyDescent="0.25">
      <c r="A93" s="275" t="s">
        <v>4059</v>
      </c>
      <c r="B93" s="194" t="s">
        <v>2107</v>
      </c>
      <c r="C93" s="193" t="s">
        <v>4052</v>
      </c>
      <c r="D93" s="193" t="s">
        <v>4060</v>
      </c>
      <c r="E93" s="194"/>
      <c r="F93" s="249">
        <v>7.65</v>
      </c>
      <c r="G93" s="333">
        <f>ROUND(SUMIF(Anlagenbewegungsdaten!B:B,A93,Anlagenbewegungsdaten!C:C),3)</f>
        <v>0</v>
      </c>
      <c r="H93" s="334">
        <f>IF(ISBLANK(F93),ROUND(SUMIF(Anlagenbewegungsdaten!B:B,A93,Anlagenbewegungsdaten!D:D),2),ROUND(G93*F93%,2))</f>
        <v>0</v>
      </c>
      <c r="I93" s="334">
        <f>ROUND((H93-SUMIF(Anlagenbewegungsdaten!$B:$B,A93,Anlagenbewegungsdaten!D:D)),3)</f>
        <v>0</v>
      </c>
      <c r="J93" s="335" t="s">
        <v>5179</v>
      </c>
      <c r="K93" s="335" t="s">
        <v>5192</v>
      </c>
      <c r="L93" s="516">
        <v>6.12</v>
      </c>
      <c r="M93" s="332">
        <f>ROUND(SUMIF(Anlagenbewegungsdaten_AV!B:B,A93,Anlagenbewegungsdaten_AV!C:C),3)</f>
        <v>0</v>
      </c>
      <c r="N93" s="330">
        <f>IF(ISBLANK(L93),ROUND(SUMIF(Anlagenbewegungsdaten_AV!B:B,A93,Anlagenbewegungsdaten_AV!D:D),2),ROUND(M93*L93%,2))</f>
        <v>0</v>
      </c>
      <c r="O93" s="330">
        <f>ROUND(N93-SUMIF(Anlagenbewegungsdaten_AV!B:B,A93,Anlagenbewegungsdaten_AV!D:D),3)</f>
        <v>0</v>
      </c>
    </row>
    <row r="94" spans="1:15" ht="15" customHeight="1" x14ac:dyDescent="0.25">
      <c r="A94" s="275" t="s">
        <v>4061</v>
      </c>
      <c r="B94" s="194" t="s">
        <v>2107</v>
      </c>
      <c r="C94" s="193" t="s">
        <v>4055</v>
      </c>
      <c r="D94" s="193" t="s">
        <v>4062</v>
      </c>
      <c r="E94" s="194"/>
      <c r="F94" s="249">
        <v>8.65</v>
      </c>
      <c r="G94" s="333">
        <f>ROUND(SUMIF(Anlagenbewegungsdaten!B:B,A94,Anlagenbewegungsdaten!C:C),3)</f>
        <v>0</v>
      </c>
      <c r="H94" s="334">
        <f>IF(ISBLANK(F94),ROUND(SUMIF(Anlagenbewegungsdaten!B:B,A94,Anlagenbewegungsdaten!D:D),2),ROUND(G94*F94%,2))</f>
        <v>0</v>
      </c>
      <c r="I94" s="334">
        <f>ROUND((H94-SUMIF(Anlagenbewegungsdaten!$B:$B,A94,Anlagenbewegungsdaten!D:D)),3)</f>
        <v>0</v>
      </c>
      <c r="J94" s="335" t="s">
        <v>5179</v>
      </c>
      <c r="K94" s="335" t="s">
        <v>5192</v>
      </c>
      <c r="L94" s="516">
        <v>6.92</v>
      </c>
      <c r="M94" s="332">
        <f>ROUND(SUMIF(Anlagenbewegungsdaten_AV!B:B,A94,Anlagenbewegungsdaten_AV!C:C),3)</f>
        <v>0</v>
      </c>
      <c r="N94" s="330">
        <f>IF(ISBLANK(L94),ROUND(SUMIF(Anlagenbewegungsdaten_AV!B:B,A94,Anlagenbewegungsdaten_AV!D:D),2),ROUND(M94*L94%,2))</f>
        <v>0</v>
      </c>
      <c r="O94" s="330">
        <f>ROUND(N94-SUMIF(Anlagenbewegungsdaten_AV!B:B,A94,Anlagenbewegungsdaten_AV!D:D),3)</f>
        <v>0</v>
      </c>
    </row>
    <row r="95" spans="1:15" ht="15" customHeight="1" x14ac:dyDescent="0.25">
      <c r="A95" s="266" t="s">
        <v>4063</v>
      </c>
      <c r="B95" s="206" t="s">
        <v>2107</v>
      </c>
      <c r="C95" s="207" t="s">
        <v>4052</v>
      </c>
      <c r="D95" s="207" t="s">
        <v>1490</v>
      </c>
      <c r="E95" s="206"/>
      <c r="F95" s="254">
        <v>12.7</v>
      </c>
      <c r="G95" s="333">
        <f>ROUND(SUMIF(Anlagenbewegungsdaten!B:B,A95,Anlagenbewegungsdaten!C:C),3)</f>
        <v>0</v>
      </c>
      <c r="H95" s="334">
        <f>IF(ISBLANK(F95),ROUND(SUMIF(Anlagenbewegungsdaten!B:B,A95,Anlagenbewegungsdaten!D:D),2),ROUND(G95*F95%,2))</f>
        <v>0</v>
      </c>
      <c r="I95" s="334">
        <f>ROUND((H95-SUMIF(Anlagenbewegungsdaten!$B:$B,A95,Anlagenbewegungsdaten!D:D)),3)</f>
        <v>0</v>
      </c>
      <c r="J95" s="335" t="s">
        <v>5179</v>
      </c>
      <c r="K95" s="335" t="s">
        <v>5192</v>
      </c>
      <c r="L95" s="516">
        <v>10.16</v>
      </c>
      <c r="M95" s="332">
        <f>ROUND(SUMIF(Anlagenbewegungsdaten_AV!B:B,A95,Anlagenbewegungsdaten_AV!C:C),3)</f>
        <v>0</v>
      </c>
      <c r="N95" s="330">
        <f>IF(ISBLANK(L95),ROUND(SUMIF(Anlagenbewegungsdaten_AV!B:B,A95,Anlagenbewegungsdaten_AV!D:D),2),ROUND(M95*L95%,2))</f>
        <v>0</v>
      </c>
      <c r="O95" s="330">
        <f>ROUND(N95-SUMIF(Anlagenbewegungsdaten_AV!B:B,A95,Anlagenbewegungsdaten_AV!D:D),3)</f>
        <v>0</v>
      </c>
    </row>
    <row r="96" spans="1:15" ht="15" customHeight="1" x14ac:dyDescent="0.25">
      <c r="A96" s="266" t="s">
        <v>4064</v>
      </c>
      <c r="B96" s="206" t="s">
        <v>2107</v>
      </c>
      <c r="C96" s="207" t="s">
        <v>4052</v>
      </c>
      <c r="D96" s="207" t="s">
        <v>4065</v>
      </c>
      <c r="E96" s="206"/>
      <c r="F96" s="254">
        <v>8.3000000000000007</v>
      </c>
      <c r="G96" s="333">
        <f>ROUND(SUMIF(Anlagenbewegungsdaten!B:B,A96,Anlagenbewegungsdaten!C:C),3)</f>
        <v>0</v>
      </c>
      <c r="H96" s="334">
        <f>IF(ISBLANK(F96),ROUND(SUMIF(Anlagenbewegungsdaten!B:B,A96,Anlagenbewegungsdaten!D:D),2),ROUND(G96*F96%,2))</f>
        <v>0</v>
      </c>
      <c r="I96" s="334">
        <f>ROUND((H96-SUMIF(Anlagenbewegungsdaten!$B:$B,A96,Anlagenbewegungsdaten!D:D)),3)</f>
        <v>0</v>
      </c>
      <c r="J96" s="335" t="s">
        <v>5179</v>
      </c>
      <c r="K96" s="335" t="s">
        <v>5192</v>
      </c>
      <c r="L96" s="516">
        <v>6.64</v>
      </c>
      <c r="M96" s="332">
        <f>ROUND(SUMIF(Anlagenbewegungsdaten_AV!B:B,A96,Anlagenbewegungsdaten_AV!C:C),3)</f>
        <v>0</v>
      </c>
      <c r="N96" s="330">
        <f>IF(ISBLANK(L96),ROUND(SUMIF(Anlagenbewegungsdaten_AV!B:B,A96,Anlagenbewegungsdaten_AV!D:D),2),ROUND(M96*L96%,2))</f>
        <v>0</v>
      </c>
      <c r="O96" s="330">
        <f>ROUND(N96-SUMIF(Anlagenbewegungsdaten_AV!B:B,A96,Anlagenbewegungsdaten_AV!D:D),3)</f>
        <v>0</v>
      </c>
    </row>
    <row r="97" spans="1:15" ht="15" customHeight="1" x14ac:dyDescent="0.25">
      <c r="A97" s="266" t="s">
        <v>4066</v>
      </c>
      <c r="B97" s="206" t="s">
        <v>2107</v>
      </c>
      <c r="C97" s="207" t="s">
        <v>4052</v>
      </c>
      <c r="D97" s="207" t="s">
        <v>4067</v>
      </c>
      <c r="E97" s="206"/>
      <c r="F97" s="254">
        <v>6.3</v>
      </c>
      <c r="G97" s="333">
        <f>ROUND(SUMIF(Anlagenbewegungsdaten!B:B,A97,Anlagenbewegungsdaten!C:C),3)</f>
        <v>0</v>
      </c>
      <c r="H97" s="334">
        <f>IF(ISBLANK(F97),ROUND(SUMIF(Anlagenbewegungsdaten!B:B,A97,Anlagenbewegungsdaten!D:D),2),ROUND(G97*F97%,2))</f>
        <v>0</v>
      </c>
      <c r="I97" s="334">
        <f>ROUND((H97-SUMIF(Anlagenbewegungsdaten!$B:$B,A97,Anlagenbewegungsdaten!D:D)),3)</f>
        <v>0</v>
      </c>
      <c r="J97" s="335" t="s">
        <v>5179</v>
      </c>
      <c r="K97" s="335" t="s">
        <v>5192</v>
      </c>
      <c r="L97" s="516">
        <v>5.04</v>
      </c>
      <c r="M97" s="332">
        <f>ROUND(SUMIF(Anlagenbewegungsdaten_AV!B:B,A97,Anlagenbewegungsdaten_AV!C:C),3)</f>
        <v>0</v>
      </c>
      <c r="N97" s="330">
        <f>IF(ISBLANK(L97),ROUND(SUMIF(Anlagenbewegungsdaten_AV!B:B,A97,Anlagenbewegungsdaten_AV!D:D),2),ROUND(M97*L97%,2))</f>
        <v>0</v>
      </c>
      <c r="O97" s="330">
        <f>ROUND(N97-SUMIF(Anlagenbewegungsdaten_AV!B:B,A97,Anlagenbewegungsdaten_AV!D:D),3)</f>
        <v>0</v>
      </c>
    </row>
    <row r="98" spans="1:15" ht="15" customHeight="1" x14ac:dyDescent="0.25">
      <c r="A98" s="266" t="s">
        <v>4068</v>
      </c>
      <c r="B98" s="206" t="s">
        <v>2107</v>
      </c>
      <c r="C98" s="207" t="s">
        <v>4052</v>
      </c>
      <c r="D98" s="207" t="s">
        <v>4069</v>
      </c>
      <c r="E98" s="206"/>
      <c r="F98" s="254">
        <v>5.5</v>
      </c>
      <c r="G98" s="333">
        <f>ROUND(SUMIF(Anlagenbewegungsdaten!B:B,A98,Anlagenbewegungsdaten!C:C),3)</f>
        <v>0</v>
      </c>
      <c r="H98" s="334">
        <f>IF(ISBLANK(F98),ROUND(SUMIF(Anlagenbewegungsdaten!B:B,A98,Anlagenbewegungsdaten!D:D),2),ROUND(G98*F98%,2))</f>
        <v>0</v>
      </c>
      <c r="I98" s="334">
        <f>ROUND((H98-SUMIF(Anlagenbewegungsdaten!$B:$B,A98,Anlagenbewegungsdaten!D:D)),3)</f>
        <v>0</v>
      </c>
      <c r="J98" s="335" t="s">
        <v>5179</v>
      </c>
      <c r="K98" s="335" t="s">
        <v>5192</v>
      </c>
      <c r="L98" s="516">
        <v>4.4000000000000004</v>
      </c>
      <c r="M98" s="332">
        <f>ROUND(SUMIF(Anlagenbewegungsdaten_AV!B:B,A98,Anlagenbewegungsdaten_AV!C:C),3)</f>
        <v>0</v>
      </c>
      <c r="N98" s="330">
        <f>IF(ISBLANK(L98),ROUND(SUMIF(Anlagenbewegungsdaten_AV!B:B,A98,Anlagenbewegungsdaten_AV!D:D),2),ROUND(M98*L98%,2))</f>
        <v>0</v>
      </c>
      <c r="O98" s="330">
        <f>ROUND(N98-SUMIF(Anlagenbewegungsdaten_AV!B:B,A98,Anlagenbewegungsdaten_AV!D:D),3)</f>
        <v>0</v>
      </c>
    </row>
    <row r="99" spans="1:15" ht="15" customHeight="1" x14ac:dyDescent="0.25">
      <c r="A99" s="266" t="s">
        <v>4070</v>
      </c>
      <c r="B99" s="206" t="s">
        <v>2107</v>
      </c>
      <c r="C99" s="207" t="s">
        <v>4052</v>
      </c>
      <c r="D99" s="207" t="s">
        <v>4071</v>
      </c>
      <c r="E99" s="206"/>
      <c r="F99" s="254">
        <v>5.3</v>
      </c>
      <c r="G99" s="333">
        <f>ROUND(SUMIF(Anlagenbewegungsdaten!B:B,A99,Anlagenbewegungsdaten!C:C),3)</f>
        <v>0</v>
      </c>
      <c r="H99" s="334">
        <f>IF(ISBLANK(F99),ROUND(SUMIF(Anlagenbewegungsdaten!B:B,A99,Anlagenbewegungsdaten!D:D),2),ROUND(G99*F99%,2))</f>
        <v>0</v>
      </c>
      <c r="I99" s="334">
        <f>ROUND((H99-SUMIF(Anlagenbewegungsdaten!$B:$B,A99,Anlagenbewegungsdaten!D:D)),3)</f>
        <v>0</v>
      </c>
      <c r="J99" s="335" t="s">
        <v>5179</v>
      </c>
      <c r="K99" s="335" t="s">
        <v>5192</v>
      </c>
      <c r="L99" s="516">
        <v>4.24</v>
      </c>
      <c r="M99" s="332">
        <f>ROUND(SUMIF(Anlagenbewegungsdaten_AV!B:B,A99,Anlagenbewegungsdaten_AV!C:C),3)</f>
        <v>0</v>
      </c>
      <c r="N99" s="330">
        <f>IF(ISBLANK(L99),ROUND(SUMIF(Anlagenbewegungsdaten_AV!B:B,A99,Anlagenbewegungsdaten_AV!D:D),2),ROUND(M99*L99%,2))</f>
        <v>0</v>
      </c>
      <c r="O99" s="330">
        <f>ROUND(N99-SUMIF(Anlagenbewegungsdaten_AV!B:B,A99,Anlagenbewegungsdaten_AV!D:D),3)</f>
        <v>0</v>
      </c>
    </row>
    <row r="100" spans="1:15" ht="15" customHeight="1" x14ac:dyDescent="0.25">
      <c r="A100" s="266" t="s">
        <v>4072</v>
      </c>
      <c r="B100" s="206" t="s">
        <v>2107</v>
      </c>
      <c r="C100" s="207" t="s">
        <v>4052</v>
      </c>
      <c r="D100" s="207" t="s">
        <v>4073</v>
      </c>
      <c r="E100" s="206"/>
      <c r="F100" s="254">
        <v>4.2</v>
      </c>
      <c r="G100" s="333">
        <f>ROUND(SUMIF(Anlagenbewegungsdaten!B:B,A100,Anlagenbewegungsdaten!C:C),3)</f>
        <v>0</v>
      </c>
      <c r="H100" s="334">
        <f>IF(ISBLANK(F100),ROUND(SUMIF(Anlagenbewegungsdaten!B:B,A100,Anlagenbewegungsdaten!D:D),2),ROUND(G100*F100%,2))</f>
        <v>0</v>
      </c>
      <c r="I100" s="334">
        <f>ROUND((H100-SUMIF(Anlagenbewegungsdaten!$B:$B,A100,Anlagenbewegungsdaten!D:D)),3)</f>
        <v>0</v>
      </c>
      <c r="J100" s="335" t="s">
        <v>5179</v>
      </c>
      <c r="K100" s="335" t="s">
        <v>5192</v>
      </c>
      <c r="L100" s="516">
        <v>3.36</v>
      </c>
      <c r="M100" s="332">
        <f>ROUND(SUMIF(Anlagenbewegungsdaten_AV!B:B,A100,Anlagenbewegungsdaten_AV!C:C),3)</f>
        <v>0</v>
      </c>
      <c r="N100" s="330">
        <f>IF(ISBLANK(L100),ROUND(SUMIF(Anlagenbewegungsdaten_AV!B:B,A100,Anlagenbewegungsdaten_AV!D:D),2),ROUND(M100*L100%,2))</f>
        <v>0</v>
      </c>
      <c r="O100" s="330">
        <f>ROUND(N100-SUMIF(Anlagenbewegungsdaten_AV!B:B,A100,Anlagenbewegungsdaten_AV!D:D),3)</f>
        <v>0</v>
      </c>
    </row>
    <row r="101" spans="1:15" ht="15" customHeight="1" x14ac:dyDescent="0.25">
      <c r="A101" s="266" t="s">
        <v>4074</v>
      </c>
      <c r="B101" s="206" t="s">
        <v>2107</v>
      </c>
      <c r="C101" s="207" t="s">
        <v>4052</v>
      </c>
      <c r="D101" s="207" t="s">
        <v>4075</v>
      </c>
      <c r="E101" s="206"/>
      <c r="F101" s="254">
        <v>3.4</v>
      </c>
      <c r="G101" s="333">
        <f>ROUND(SUMIF(Anlagenbewegungsdaten!B:B,A101,Anlagenbewegungsdaten!C:C),3)</f>
        <v>0</v>
      </c>
      <c r="H101" s="334">
        <f>IF(ISBLANK(F101),ROUND(SUMIF(Anlagenbewegungsdaten!B:B,A101,Anlagenbewegungsdaten!D:D),2),ROUND(G101*F101%,2))</f>
        <v>0</v>
      </c>
      <c r="I101" s="334">
        <f>ROUND((H101-SUMIF(Anlagenbewegungsdaten!$B:$B,A101,Anlagenbewegungsdaten!D:D)),3)</f>
        <v>0</v>
      </c>
      <c r="J101" s="335" t="s">
        <v>5179</v>
      </c>
      <c r="K101" s="335" t="s">
        <v>5192</v>
      </c>
      <c r="L101" s="516">
        <v>2.72</v>
      </c>
      <c r="M101" s="332">
        <f>ROUND(SUMIF(Anlagenbewegungsdaten_AV!B:B,A101,Anlagenbewegungsdaten_AV!C:C),3)</f>
        <v>0</v>
      </c>
      <c r="N101" s="330">
        <f>IF(ISBLANK(L101),ROUND(SUMIF(Anlagenbewegungsdaten_AV!B:B,A101,Anlagenbewegungsdaten_AV!D:D),2),ROUND(M101*L101%,2))</f>
        <v>0</v>
      </c>
      <c r="O101" s="330">
        <f>ROUND(N101-SUMIF(Anlagenbewegungsdaten_AV!B:B,A101,Anlagenbewegungsdaten_AV!D:D),3)</f>
        <v>0</v>
      </c>
    </row>
    <row r="102" spans="1:15" ht="15" customHeight="1" x14ac:dyDescent="0.25">
      <c r="A102" s="274" t="s">
        <v>4076</v>
      </c>
      <c r="B102" s="211" t="s">
        <v>2107</v>
      </c>
      <c r="C102" s="212" t="s">
        <v>4055</v>
      </c>
      <c r="D102" s="212" t="s">
        <v>4077</v>
      </c>
      <c r="E102" s="211" t="s">
        <v>6321</v>
      </c>
      <c r="F102" s="255">
        <v>12.7</v>
      </c>
      <c r="G102" s="333">
        <f>ROUND(SUMIF(Anlagenbewegungsdaten!B:B,A102,Anlagenbewegungsdaten!C:C),3)</f>
        <v>0</v>
      </c>
      <c r="H102" s="334">
        <f>IF(ISBLANK(F102),ROUND(SUMIF(Anlagenbewegungsdaten!B:B,A102,Anlagenbewegungsdaten!D:D),2),ROUND(G102*F102%,2))</f>
        <v>0</v>
      </c>
      <c r="I102" s="334">
        <f>ROUND((H102-SUMIF(Anlagenbewegungsdaten!$B:$B,A102,Anlagenbewegungsdaten!D:D)),3)</f>
        <v>0</v>
      </c>
      <c r="J102" s="335" t="s">
        <v>5179</v>
      </c>
      <c r="K102" s="335" t="s">
        <v>5192</v>
      </c>
      <c r="L102" s="516">
        <v>10.16</v>
      </c>
      <c r="M102" s="332">
        <f>ROUND(SUMIF(Anlagenbewegungsdaten_AV!B:B,A102,Anlagenbewegungsdaten_AV!C:C),3)</f>
        <v>0</v>
      </c>
      <c r="N102" s="330">
        <f>IF(ISBLANK(L102),ROUND(SUMIF(Anlagenbewegungsdaten_AV!B:B,A102,Anlagenbewegungsdaten_AV!D:D),2),ROUND(M102*L102%,2))</f>
        <v>0</v>
      </c>
      <c r="O102" s="330">
        <f>ROUND(N102-SUMIF(Anlagenbewegungsdaten_AV!B:B,A102,Anlagenbewegungsdaten_AV!D:D),3)</f>
        <v>0</v>
      </c>
    </row>
    <row r="103" spans="1:15" ht="15" customHeight="1" x14ac:dyDescent="0.25">
      <c r="A103" s="274" t="s">
        <v>4078</v>
      </c>
      <c r="B103" s="211" t="s">
        <v>2107</v>
      </c>
      <c r="C103" s="212" t="s">
        <v>4055</v>
      </c>
      <c r="D103" s="212" t="s">
        <v>4079</v>
      </c>
      <c r="E103" s="211" t="s">
        <v>6321</v>
      </c>
      <c r="F103" s="255">
        <v>8.3000000000000007</v>
      </c>
      <c r="G103" s="333">
        <f>ROUND(SUMIF(Anlagenbewegungsdaten!B:B,A103,Anlagenbewegungsdaten!C:C),3)</f>
        <v>0</v>
      </c>
      <c r="H103" s="334">
        <f>IF(ISBLANK(F103),ROUND(SUMIF(Anlagenbewegungsdaten!B:B,A103,Anlagenbewegungsdaten!D:D),2),ROUND(G103*F103%,2))</f>
        <v>0</v>
      </c>
      <c r="I103" s="334">
        <f>ROUND((H103-SUMIF(Anlagenbewegungsdaten!$B:$B,A103,Anlagenbewegungsdaten!D:D)),3)</f>
        <v>0</v>
      </c>
      <c r="J103" s="335" t="s">
        <v>5179</v>
      </c>
      <c r="K103" s="335" t="s">
        <v>5192</v>
      </c>
      <c r="L103" s="516">
        <v>6.64</v>
      </c>
      <c r="M103" s="332">
        <f>ROUND(SUMIF(Anlagenbewegungsdaten_AV!B:B,A103,Anlagenbewegungsdaten_AV!C:C),3)</f>
        <v>0</v>
      </c>
      <c r="N103" s="330">
        <f>IF(ISBLANK(L103),ROUND(SUMIF(Anlagenbewegungsdaten_AV!B:B,A103,Anlagenbewegungsdaten_AV!D:D),2),ROUND(M103*L103%,2))</f>
        <v>0</v>
      </c>
      <c r="O103" s="330">
        <f>ROUND(N103-SUMIF(Anlagenbewegungsdaten_AV!B:B,A103,Anlagenbewegungsdaten_AV!D:D),3)</f>
        <v>0</v>
      </c>
    </row>
    <row r="104" spans="1:15" ht="15" customHeight="1" x14ac:dyDescent="0.25">
      <c r="A104" s="274" t="s">
        <v>4080</v>
      </c>
      <c r="B104" s="211" t="s">
        <v>2107</v>
      </c>
      <c r="C104" s="212" t="s">
        <v>4055</v>
      </c>
      <c r="D104" s="212" t="s">
        <v>4081</v>
      </c>
      <c r="E104" s="211" t="s">
        <v>6321</v>
      </c>
      <c r="F104" s="255">
        <v>6.3</v>
      </c>
      <c r="G104" s="333">
        <f>ROUND(SUMIF(Anlagenbewegungsdaten!B:B,A104,Anlagenbewegungsdaten!C:C),3)</f>
        <v>0</v>
      </c>
      <c r="H104" s="334">
        <f>IF(ISBLANK(F104),ROUND(SUMIF(Anlagenbewegungsdaten!B:B,A104,Anlagenbewegungsdaten!D:D),2),ROUND(G104*F104%,2))</f>
        <v>0</v>
      </c>
      <c r="I104" s="334">
        <f>ROUND((H104-SUMIF(Anlagenbewegungsdaten!$B:$B,A104,Anlagenbewegungsdaten!D:D)),3)</f>
        <v>0</v>
      </c>
      <c r="J104" s="335" t="s">
        <v>5179</v>
      </c>
      <c r="K104" s="335" t="s">
        <v>5192</v>
      </c>
      <c r="L104" s="516">
        <v>5.04</v>
      </c>
      <c r="M104" s="332">
        <f>ROUND(SUMIF(Anlagenbewegungsdaten_AV!B:B,A104,Anlagenbewegungsdaten_AV!C:C),3)</f>
        <v>0</v>
      </c>
      <c r="N104" s="330">
        <f>IF(ISBLANK(L104),ROUND(SUMIF(Anlagenbewegungsdaten_AV!B:B,A104,Anlagenbewegungsdaten_AV!D:D),2),ROUND(M104*L104%,2))</f>
        <v>0</v>
      </c>
      <c r="O104" s="330">
        <f>ROUND(N104-SUMIF(Anlagenbewegungsdaten_AV!B:B,A104,Anlagenbewegungsdaten_AV!D:D),3)</f>
        <v>0</v>
      </c>
    </row>
    <row r="105" spans="1:15" ht="15" customHeight="1" x14ac:dyDescent="0.25">
      <c r="A105" s="274" t="s">
        <v>4082</v>
      </c>
      <c r="B105" s="211" t="s">
        <v>2107</v>
      </c>
      <c r="C105" s="212" t="s">
        <v>4055</v>
      </c>
      <c r="D105" s="212" t="s">
        <v>4083</v>
      </c>
      <c r="E105" s="211" t="s">
        <v>6321</v>
      </c>
      <c r="F105" s="255">
        <v>5.5</v>
      </c>
      <c r="G105" s="333">
        <f>ROUND(SUMIF(Anlagenbewegungsdaten!B:B,A105,Anlagenbewegungsdaten!C:C),3)</f>
        <v>0</v>
      </c>
      <c r="H105" s="334">
        <f>IF(ISBLANK(F105),ROUND(SUMIF(Anlagenbewegungsdaten!B:B,A105,Anlagenbewegungsdaten!D:D),2),ROUND(G105*F105%,2))</f>
        <v>0</v>
      </c>
      <c r="I105" s="334">
        <f>ROUND((H105-SUMIF(Anlagenbewegungsdaten!$B:$B,A105,Anlagenbewegungsdaten!D:D)),3)</f>
        <v>0</v>
      </c>
      <c r="J105" s="335" t="s">
        <v>5179</v>
      </c>
      <c r="K105" s="335" t="s">
        <v>5192</v>
      </c>
      <c r="L105" s="516">
        <v>4.4000000000000004</v>
      </c>
      <c r="M105" s="332">
        <f>ROUND(SUMIF(Anlagenbewegungsdaten_AV!B:B,A105,Anlagenbewegungsdaten_AV!C:C),3)</f>
        <v>0</v>
      </c>
      <c r="N105" s="330">
        <f>IF(ISBLANK(L105),ROUND(SUMIF(Anlagenbewegungsdaten_AV!B:B,A105,Anlagenbewegungsdaten_AV!D:D),2),ROUND(M105*L105%,2))</f>
        <v>0</v>
      </c>
      <c r="O105" s="330">
        <f>ROUND(N105-SUMIF(Anlagenbewegungsdaten_AV!B:B,A105,Anlagenbewegungsdaten_AV!D:D),3)</f>
        <v>0</v>
      </c>
    </row>
    <row r="106" spans="1:15" ht="15" customHeight="1" x14ac:dyDescent="0.25">
      <c r="A106" s="274" t="s">
        <v>4084</v>
      </c>
      <c r="B106" s="211" t="s">
        <v>2107</v>
      </c>
      <c r="C106" s="212" t="s">
        <v>4055</v>
      </c>
      <c r="D106" s="212" t="s">
        <v>4085</v>
      </c>
      <c r="E106" s="211" t="s">
        <v>6321</v>
      </c>
      <c r="F106" s="255">
        <v>5.3</v>
      </c>
      <c r="G106" s="333">
        <f>ROUND(SUMIF(Anlagenbewegungsdaten!B:B,A106,Anlagenbewegungsdaten!C:C),3)</f>
        <v>0</v>
      </c>
      <c r="H106" s="334">
        <f>IF(ISBLANK(F106),ROUND(SUMIF(Anlagenbewegungsdaten!B:B,A106,Anlagenbewegungsdaten!D:D),2),ROUND(G106*F106%,2))</f>
        <v>0</v>
      </c>
      <c r="I106" s="334">
        <f>ROUND((H106-SUMIF(Anlagenbewegungsdaten!$B:$B,A106,Anlagenbewegungsdaten!D:D)),3)</f>
        <v>0</v>
      </c>
      <c r="J106" s="335" t="s">
        <v>5179</v>
      </c>
      <c r="K106" s="335" t="s">
        <v>5192</v>
      </c>
      <c r="L106" s="516">
        <v>4.24</v>
      </c>
      <c r="M106" s="332">
        <f>ROUND(SUMIF(Anlagenbewegungsdaten_AV!B:B,A106,Anlagenbewegungsdaten_AV!C:C),3)</f>
        <v>0</v>
      </c>
      <c r="N106" s="330">
        <f>IF(ISBLANK(L106),ROUND(SUMIF(Anlagenbewegungsdaten_AV!B:B,A106,Anlagenbewegungsdaten_AV!D:D),2),ROUND(M106*L106%,2))</f>
        <v>0</v>
      </c>
      <c r="O106" s="330">
        <f>ROUND(N106-SUMIF(Anlagenbewegungsdaten_AV!B:B,A106,Anlagenbewegungsdaten_AV!D:D),3)</f>
        <v>0</v>
      </c>
    </row>
    <row r="107" spans="1:15" ht="15" customHeight="1" x14ac:dyDescent="0.25">
      <c r="A107" s="274" t="s">
        <v>4086</v>
      </c>
      <c r="B107" s="211" t="s">
        <v>2107</v>
      </c>
      <c r="C107" s="212" t="s">
        <v>4055</v>
      </c>
      <c r="D107" s="212" t="s">
        <v>4087</v>
      </c>
      <c r="E107" s="211" t="s">
        <v>6321</v>
      </c>
      <c r="F107" s="255">
        <v>4.2</v>
      </c>
      <c r="G107" s="333">
        <f>ROUND(SUMIF(Anlagenbewegungsdaten!B:B,A107,Anlagenbewegungsdaten!C:C),3)</f>
        <v>0</v>
      </c>
      <c r="H107" s="334">
        <f>IF(ISBLANK(F107),ROUND(SUMIF(Anlagenbewegungsdaten!B:B,A107,Anlagenbewegungsdaten!D:D),2),ROUND(G107*F107%,2))</f>
        <v>0</v>
      </c>
      <c r="I107" s="334">
        <f>ROUND((H107-SUMIF(Anlagenbewegungsdaten!$B:$B,A107,Anlagenbewegungsdaten!D:D)),3)</f>
        <v>0</v>
      </c>
      <c r="J107" s="335" t="s">
        <v>5179</v>
      </c>
      <c r="K107" s="335" t="s">
        <v>5192</v>
      </c>
      <c r="L107" s="516">
        <v>3.36</v>
      </c>
      <c r="M107" s="332">
        <f>ROUND(SUMIF(Anlagenbewegungsdaten_AV!B:B,A107,Anlagenbewegungsdaten_AV!C:C),3)</f>
        <v>0</v>
      </c>
      <c r="N107" s="330">
        <f>IF(ISBLANK(L107),ROUND(SUMIF(Anlagenbewegungsdaten_AV!B:B,A107,Anlagenbewegungsdaten_AV!D:D),2),ROUND(M107*L107%,2))</f>
        <v>0</v>
      </c>
      <c r="O107" s="330">
        <f>ROUND(N107-SUMIF(Anlagenbewegungsdaten_AV!B:B,A107,Anlagenbewegungsdaten_AV!D:D),3)</f>
        <v>0</v>
      </c>
    </row>
    <row r="108" spans="1:15" ht="15" customHeight="1" x14ac:dyDescent="0.25">
      <c r="A108" s="274" t="s">
        <v>4088</v>
      </c>
      <c r="B108" s="211" t="s">
        <v>2107</v>
      </c>
      <c r="C108" s="212" t="s">
        <v>4055</v>
      </c>
      <c r="D108" s="212" t="s">
        <v>4089</v>
      </c>
      <c r="E108" s="211" t="s">
        <v>6321</v>
      </c>
      <c r="F108" s="255">
        <v>3.4</v>
      </c>
      <c r="G108" s="333">
        <f>ROUND(SUMIF(Anlagenbewegungsdaten!B:B,A108,Anlagenbewegungsdaten!C:C),3)</f>
        <v>0</v>
      </c>
      <c r="H108" s="334">
        <f>IF(ISBLANK(F108),ROUND(SUMIF(Anlagenbewegungsdaten!B:B,A108,Anlagenbewegungsdaten!D:D),2),ROUND(G108*F108%,2))</f>
        <v>0</v>
      </c>
      <c r="I108" s="334">
        <f>ROUND((H108-SUMIF(Anlagenbewegungsdaten!$B:$B,A108,Anlagenbewegungsdaten!D:D)),3)</f>
        <v>0</v>
      </c>
      <c r="J108" s="335" t="s">
        <v>5179</v>
      </c>
      <c r="K108" s="335" t="s">
        <v>5192</v>
      </c>
      <c r="L108" s="516">
        <v>2.72</v>
      </c>
      <c r="M108" s="332">
        <f>ROUND(SUMIF(Anlagenbewegungsdaten_AV!B:B,A108,Anlagenbewegungsdaten_AV!C:C),3)</f>
        <v>0</v>
      </c>
      <c r="N108" s="330">
        <f>IF(ISBLANK(L108),ROUND(SUMIF(Anlagenbewegungsdaten_AV!B:B,A108,Anlagenbewegungsdaten_AV!D:D),2),ROUND(M108*L108%,2))</f>
        <v>0</v>
      </c>
      <c r="O108" s="330">
        <f>ROUND(N108-SUMIF(Anlagenbewegungsdaten_AV!B:B,A108,Anlagenbewegungsdaten_AV!D:D),3)</f>
        <v>0</v>
      </c>
    </row>
    <row r="109" spans="1:15" ht="15" customHeight="1" x14ac:dyDescent="0.25">
      <c r="A109" s="261"/>
      <c r="B109" s="168"/>
      <c r="C109" s="175"/>
      <c r="D109" s="175"/>
      <c r="E109" s="168"/>
      <c r="F109" s="250"/>
    </row>
    <row r="110" spans="1:15" ht="15" customHeight="1" x14ac:dyDescent="0.25">
      <c r="A110" s="275" t="s">
        <v>5246</v>
      </c>
      <c r="B110" s="194" t="s">
        <v>2107</v>
      </c>
      <c r="C110" s="193" t="s">
        <v>5247</v>
      </c>
      <c r="D110" s="193" t="s">
        <v>4053</v>
      </c>
      <c r="E110" s="194"/>
      <c r="F110" s="249">
        <v>12.67</v>
      </c>
      <c r="G110" s="333">
        <f>ROUND(SUMIF(Anlagenbewegungsdaten!B:B,A110,Anlagenbewegungsdaten!C:C),3)</f>
        <v>0</v>
      </c>
      <c r="H110" s="334">
        <f>IF(ISBLANK(F110),ROUND(SUMIF(Anlagenbewegungsdaten!B:B,A110,Anlagenbewegungsdaten!D:D),2),ROUND(G110*F110%,2))</f>
        <v>0</v>
      </c>
      <c r="I110" s="334">
        <f>ROUND((H110-SUMIF(Anlagenbewegungsdaten!$B:$B,A110,Anlagenbewegungsdaten!D:D)),3)</f>
        <v>0</v>
      </c>
      <c r="J110" s="335" t="s">
        <v>5179</v>
      </c>
      <c r="K110" s="335" t="s">
        <v>5192</v>
      </c>
      <c r="L110" s="516">
        <v>10.14</v>
      </c>
      <c r="M110" s="332">
        <f>ROUND(SUMIF(Anlagenbewegungsdaten_AV!B:B,A110,Anlagenbewegungsdaten_AV!C:C),3)</f>
        <v>0</v>
      </c>
      <c r="N110" s="330">
        <f>IF(ISBLANK(L110),ROUND(SUMIF(Anlagenbewegungsdaten_AV!B:B,A110,Anlagenbewegungsdaten_AV!D:D),2),ROUND(M110*L110%,2))</f>
        <v>0</v>
      </c>
      <c r="O110" s="330">
        <f>ROUND(N110-SUMIF(Anlagenbewegungsdaten_AV!B:B,A110,Anlagenbewegungsdaten_AV!D:D),3)</f>
        <v>0</v>
      </c>
    </row>
    <row r="111" spans="1:15" ht="15" customHeight="1" x14ac:dyDescent="0.25">
      <c r="A111" s="275" t="s">
        <v>5248</v>
      </c>
      <c r="B111" s="194" t="s">
        <v>2107</v>
      </c>
      <c r="C111" s="193" t="s">
        <v>5249</v>
      </c>
      <c r="D111" s="193" t="s">
        <v>4056</v>
      </c>
      <c r="E111" s="194"/>
      <c r="F111" s="249">
        <v>11.67</v>
      </c>
      <c r="G111" s="333">
        <f>ROUND(SUMIF(Anlagenbewegungsdaten!B:B,A111,Anlagenbewegungsdaten!C:C),3)</f>
        <v>0</v>
      </c>
      <c r="H111" s="334">
        <f>IF(ISBLANK(F111),ROUND(SUMIF(Anlagenbewegungsdaten!B:B,A111,Anlagenbewegungsdaten!D:D),2),ROUND(G111*F111%,2))</f>
        <v>0</v>
      </c>
      <c r="I111" s="334">
        <f>ROUND((H111-SUMIF(Anlagenbewegungsdaten!$B:$B,A111,Anlagenbewegungsdaten!D:D)),3)</f>
        <v>0</v>
      </c>
      <c r="J111" s="335" t="s">
        <v>5179</v>
      </c>
      <c r="K111" s="335" t="s">
        <v>5192</v>
      </c>
      <c r="L111" s="516">
        <v>9.34</v>
      </c>
      <c r="M111" s="332">
        <f>ROUND(SUMIF(Anlagenbewegungsdaten_AV!B:B,A111,Anlagenbewegungsdaten_AV!C:C),3)</f>
        <v>0</v>
      </c>
      <c r="N111" s="330">
        <f>IF(ISBLANK(L111),ROUND(SUMIF(Anlagenbewegungsdaten_AV!B:B,A111,Anlagenbewegungsdaten_AV!D:D),2),ROUND(M111*L111%,2))</f>
        <v>0</v>
      </c>
      <c r="O111" s="330">
        <f>ROUND(N111-SUMIF(Anlagenbewegungsdaten_AV!B:B,A111,Anlagenbewegungsdaten_AV!D:D),3)</f>
        <v>0</v>
      </c>
    </row>
    <row r="112" spans="1:15" ht="15" customHeight="1" x14ac:dyDescent="0.25">
      <c r="A112" s="275" t="s">
        <v>5250</v>
      </c>
      <c r="B112" s="194" t="s">
        <v>2107</v>
      </c>
      <c r="C112" s="193" t="s">
        <v>5247</v>
      </c>
      <c r="D112" s="193" t="s">
        <v>4058</v>
      </c>
      <c r="E112" s="194"/>
      <c r="F112" s="249">
        <v>8.65</v>
      </c>
      <c r="G112" s="333">
        <f>ROUND(SUMIF(Anlagenbewegungsdaten!B:B,A112,Anlagenbewegungsdaten!C:C),3)</f>
        <v>0</v>
      </c>
      <c r="H112" s="334">
        <f>IF(ISBLANK(F112),ROUND(SUMIF(Anlagenbewegungsdaten!B:B,A112,Anlagenbewegungsdaten!D:D),2),ROUND(G112*F112%,2))</f>
        <v>0</v>
      </c>
      <c r="I112" s="334">
        <f>ROUND((H112-SUMIF(Anlagenbewegungsdaten!$B:$B,A112,Anlagenbewegungsdaten!D:D)),3)</f>
        <v>0</v>
      </c>
      <c r="J112" s="335" t="s">
        <v>5179</v>
      </c>
      <c r="K112" s="335" t="s">
        <v>5192</v>
      </c>
      <c r="L112" s="516">
        <v>6.92</v>
      </c>
      <c r="M112" s="332">
        <f>ROUND(SUMIF(Anlagenbewegungsdaten_AV!B:B,A112,Anlagenbewegungsdaten_AV!C:C),3)</f>
        <v>0</v>
      </c>
      <c r="N112" s="330">
        <f>IF(ISBLANK(L112),ROUND(SUMIF(Anlagenbewegungsdaten_AV!B:B,A112,Anlagenbewegungsdaten_AV!D:D),2),ROUND(M112*L112%,2))</f>
        <v>0</v>
      </c>
      <c r="O112" s="330">
        <f>ROUND(N112-SUMIF(Anlagenbewegungsdaten_AV!B:B,A112,Anlagenbewegungsdaten_AV!D:D),3)</f>
        <v>0</v>
      </c>
    </row>
    <row r="113" spans="1:15" ht="15" customHeight="1" x14ac:dyDescent="0.25">
      <c r="A113" s="275" t="s">
        <v>5251</v>
      </c>
      <c r="B113" s="194" t="s">
        <v>2107</v>
      </c>
      <c r="C113" s="193" t="s">
        <v>5247</v>
      </c>
      <c r="D113" s="193" t="s">
        <v>4060</v>
      </c>
      <c r="E113" s="194"/>
      <c r="F113" s="249">
        <v>7.65</v>
      </c>
      <c r="G113" s="333">
        <f>ROUND(SUMIF(Anlagenbewegungsdaten!B:B,A113,Anlagenbewegungsdaten!C:C),3)</f>
        <v>0</v>
      </c>
      <c r="H113" s="334">
        <f>IF(ISBLANK(F113),ROUND(SUMIF(Anlagenbewegungsdaten!B:B,A113,Anlagenbewegungsdaten!D:D),2),ROUND(G113*F113%,2))</f>
        <v>0</v>
      </c>
      <c r="I113" s="334">
        <f>ROUND((H113-SUMIF(Anlagenbewegungsdaten!$B:$B,A113,Anlagenbewegungsdaten!D:D)),3)</f>
        <v>0</v>
      </c>
      <c r="J113" s="335" t="s">
        <v>5179</v>
      </c>
      <c r="K113" s="335" t="s">
        <v>5192</v>
      </c>
      <c r="L113" s="516">
        <v>6.12</v>
      </c>
      <c r="M113" s="332">
        <f>ROUND(SUMIF(Anlagenbewegungsdaten_AV!B:B,A113,Anlagenbewegungsdaten_AV!C:C),3)</f>
        <v>0</v>
      </c>
      <c r="N113" s="330">
        <f>IF(ISBLANK(L113),ROUND(SUMIF(Anlagenbewegungsdaten_AV!B:B,A113,Anlagenbewegungsdaten_AV!D:D),2),ROUND(M113*L113%,2))</f>
        <v>0</v>
      </c>
      <c r="O113" s="330">
        <f>ROUND(N113-SUMIF(Anlagenbewegungsdaten_AV!B:B,A113,Anlagenbewegungsdaten_AV!D:D),3)</f>
        <v>0</v>
      </c>
    </row>
    <row r="114" spans="1:15" ht="15" customHeight="1" x14ac:dyDescent="0.25">
      <c r="A114" s="275" t="s">
        <v>5252</v>
      </c>
      <c r="B114" s="194" t="s">
        <v>2107</v>
      </c>
      <c r="C114" s="193" t="s">
        <v>5249</v>
      </c>
      <c r="D114" s="193" t="s">
        <v>4062</v>
      </c>
      <c r="E114" s="194"/>
      <c r="F114" s="249">
        <v>8.65</v>
      </c>
      <c r="G114" s="333">
        <f>ROUND(SUMIF(Anlagenbewegungsdaten!B:B,A114,Anlagenbewegungsdaten!C:C),3)</f>
        <v>0</v>
      </c>
      <c r="H114" s="334">
        <f>IF(ISBLANK(F114),ROUND(SUMIF(Anlagenbewegungsdaten!B:B,A114,Anlagenbewegungsdaten!D:D),2),ROUND(G114*F114%,2))</f>
        <v>0</v>
      </c>
      <c r="I114" s="334">
        <f>ROUND((H114-SUMIF(Anlagenbewegungsdaten!$B:$B,A114,Anlagenbewegungsdaten!D:D)),3)</f>
        <v>0</v>
      </c>
      <c r="J114" s="335" t="s">
        <v>5179</v>
      </c>
      <c r="K114" s="335" t="s">
        <v>5192</v>
      </c>
      <c r="L114" s="516">
        <v>6.92</v>
      </c>
      <c r="M114" s="332">
        <f>ROUND(SUMIF(Anlagenbewegungsdaten_AV!B:B,A114,Anlagenbewegungsdaten_AV!C:C),3)</f>
        <v>0</v>
      </c>
      <c r="N114" s="330">
        <f>IF(ISBLANK(L114),ROUND(SUMIF(Anlagenbewegungsdaten_AV!B:B,A114,Anlagenbewegungsdaten_AV!D:D),2),ROUND(M114*L114%,2))</f>
        <v>0</v>
      </c>
      <c r="O114" s="330">
        <f>ROUND(N114-SUMIF(Anlagenbewegungsdaten_AV!B:B,A114,Anlagenbewegungsdaten_AV!D:D),3)</f>
        <v>0</v>
      </c>
    </row>
    <row r="115" spans="1:15" ht="15" customHeight="1" x14ac:dyDescent="0.25">
      <c r="A115" s="268" t="s">
        <v>5253</v>
      </c>
      <c r="B115" s="236" t="s">
        <v>2107</v>
      </c>
      <c r="C115" s="237" t="s">
        <v>5247</v>
      </c>
      <c r="D115" s="237" t="s">
        <v>1490</v>
      </c>
      <c r="E115" s="236"/>
      <c r="F115" s="252">
        <v>12.57</v>
      </c>
      <c r="G115" s="333">
        <f>ROUND(SUMIF(Anlagenbewegungsdaten!B:B,A115,Anlagenbewegungsdaten!C:C),3)</f>
        <v>0</v>
      </c>
      <c r="H115" s="334">
        <f>IF(ISBLANK(F115),ROUND(SUMIF(Anlagenbewegungsdaten!B:B,A115,Anlagenbewegungsdaten!D:D),2),ROUND(G115*F115%,2))</f>
        <v>0</v>
      </c>
      <c r="I115" s="334">
        <f>ROUND((H115-SUMIF(Anlagenbewegungsdaten!$B:$B,A115,Anlagenbewegungsdaten!D:D)),3)</f>
        <v>0</v>
      </c>
      <c r="J115" s="335" t="s">
        <v>5179</v>
      </c>
      <c r="K115" s="335" t="s">
        <v>5192</v>
      </c>
      <c r="L115" s="516">
        <v>10.06</v>
      </c>
      <c r="M115" s="332">
        <f>ROUND(SUMIF(Anlagenbewegungsdaten_AV!B:B,A115,Anlagenbewegungsdaten_AV!C:C),3)</f>
        <v>0</v>
      </c>
      <c r="N115" s="330">
        <f>IF(ISBLANK(L115),ROUND(SUMIF(Anlagenbewegungsdaten_AV!B:B,A115,Anlagenbewegungsdaten_AV!D:D),2),ROUND(M115*L115%,2))</f>
        <v>0</v>
      </c>
      <c r="O115" s="330">
        <f>ROUND(N115-SUMIF(Anlagenbewegungsdaten_AV!B:B,A115,Anlagenbewegungsdaten_AV!D:D),3)</f>
        <v>0</v>
      </c>
    </row>
    <row r="116" spans="1:15" ht="15" customHeight="1" x14ac:dyDescent="0.25">
      <c r="A116" s="268" t="s">
        <v>5254</v>
      </c>
      <c r="B116" s="236" t="s">
        <v>2107</v>
      </c>
      <c r="C116" s="237" t="s">
        <v>5247</v>
      </c>
      <c r="D116" s="237" t="s">
        <v>4065</v>
      </c>
      <c r="E116" s="236"/>
      <c r="F116" s="252">
        <v>8.2200000000000006</v>
      </c>
      <c r="G116" s="333">
        <f>ROUND(SUMIF(Anlagenbewegungsdaten!B:B,A116,Anlagenbewegungsdaten!C:C),3)</f>
        <v>0</v>
      </c>
      <c r="H116" s="334">
        <f>IF(ISBLANK(F116),ROUND(SUMIF(Anlagenbewegungsdaten!B:B,A116,Anlagenbewegungsdaten!D:D),2),ROUND(G116*F116%,2))</f>
        <v>0</v>
      </c>
      <c r="I116" s="334">
        <f>ROUND((H116-SUMIF(Anlagenbewegungsdaten!$B:$B,A116,Anlagenbewegungsdaten!D:D)),3)</f>
        <v>0</v>
      </c>
      <c r="J116" s="335" t="s">
        <v>5179</v>
      </c>
      <c r="K116" s="335" t="s">
        <v>5192</v>
      </c>
      <c r="L116" s="516">
        <v>6.58</v>
      </c>
      <c r="M116" s="332">
        <f>ROUND(SUMIF(Anlagenbewegungsdaten_AV!B:B,A116,Anlagenbewegungsdaten_AV!C:C),3)</f>
        <v>0</v>
      </c>
      <c r="N116" s="330">
        <f>IF(ISBLANK(L116),ROUND(SUMIF(Anlagenbewegungsdaten_AV!B:B,A116,Anlagenbewegungsdaten_AV!D:D),2),ROUND(M116*L116%,2))</f>
        <v>0</v>
      </c>
      <c r="O116" s="330">
        <f>ROUND(N116-SUMIF(Anlagenbewegungsdaten_AV!B:B,A116,Anlagenbewegungsdaten_AV!D:D),3)</f>
        <v>0</v>
      </c>
    </row>
    <row r="117" spans="1:15" ht="15" customHeight="1" x14ac:dyDescent="0.25">
      <c r="A117" s="268" t="s">
        <v>5255</v>
      </c>
      <c r="B117" s="236" t="s">
        <v>2107</v>
      </c>
      <c r="C117" s="237" t="s">
        <v>5247</v>
      </c>
      <c r="D117" s="237" t="s">
        <v>4067</v>
      </c>
      <c r="E117" s="236"/>
      <c r="F117" s="252">
        <v>6.24</v>
      </c>
      <c r="G117" s="333">
        <f>ROUND(SUMIF(Anlagenbewegungsdaten!B:B,A117,Anlagenbewegungsdaten!C:C),3)</f>
        <v>0</v>
      </c>
      <c r="H117" s="334">
        <f>IF(ISBLANK(F117),ROUND(SUMIF(Anlagenbewegungsdaten!B:B,A117,Anlagenbewegungsdaten!D:D),2),ROUND(G117*F117%,2))</f>
        <v>0</v>
      </c>
      <c r="I117" s="334">
        <f>ROUND((H117-SUMIF(Anlagenbewegungsdaten!$B:$B,A117,Anlagenbewegungsdaten!D:D)),3)</f>
        <v>0</v>
      </c>
      <c r="J117" s="335" t="s">
        <v>5179</v>
      </c>
      <c r="K117" s="335" t="s">
        <v>5192</v>
      </c>
      <c r="L117" s="516">
        <v>4.99</v>
      </c>
      <c r="M117" s="332">
        <f>ROUND(SUMIF(Anlagenbewegungsdaten_AV!B:B,A117,Anlagenbewegungsdaten_AV!C:C),3)</f>
        <v>0</v>
      </c>
      <c r="N117" s="330">
        <f>IF(ISBLANK(L117),ROUND(SUMIF(Anlagenbewegungsdaten_AV!B:B,A117,Anlagenbewegungsdaten_AV!D:D),2),ROUND(M117*L117%,2))</f>
        <v>0</v>
      </c>
      <c r="O117" s="330">
        <f>ROUND(N117-SUMIF(Anlagenbewegungsdaten_AV!B:B,A117,Anlagenbewegungsdaten_AV!D:D),3)</f>
        <v>0</v>
      </c>
    </row>
    <row r="118" spans="1:15" ht="15" customHeight="1" x14ac:dyDescent="0.25">
      <c r="A118" s="268" t="s">
        <v>5256</v>
      </c>
      <c r="B118" s="236" t="s">
        <v>2107</v>
      </c>
      <c r="C118" s="237" t="s">
        <v>5247</v>
      </c>
      <c r="D118" s="237" t="s">
        <v>4069</v>
      </c>
      <c r="E118" s="236"/>
      <c r="F118" s="252">
        <v>5.45</v>
      </c>
      <c r="G118" s="333">
        <f>ROUND(SUMIF(Anlagenbewegungsdaten!B:B,A118,Anlagenbewegungsdaten!C:C),3)</f>
        <v>0</v>
      </c>
      <c r="H118" s="334">
        <f>IF(ISBLANK(F118),ROUND(SUMIF(Anlagenbewegungsdaten!B:B,A118,Anlagenbewegungsdaten!D:D),2),ROUND(G118*F118%,2))</f>
        <v>0</v>
      </c>
      <c r="I118" s="334">
        <f>ROUND((H118-SUMIF(Anlagenbewegungsdaten!$B:$B,A118,Anlagenbewegungsdaten!D:D)),3)</f>
        <v>0</v>
      </c>
      <c r="J118" s="335" t="s">
        <v>5179</v>
      </c>
      <c r="K118" s="335" t="s">
        <v>5192</v>
      </c>
      <c r="L118" s="516">
        <v>4.3600000000000003</v>
      </c>
      <c r="M118" s="332">
        <f>ROUND(SUMIF(Anlagenbewegungsdaten_AV!B:B,A118,Anlagenbewegungsdaten_AV!C:C),3)</f>
        <v>0</v>
      </c>
      <c r="N118" s="330">
        <f>IF(ISBLANK(L118),ROUND(SUMIF(Anlagenbewegungsdaten_AV!B:B,A118,Anlagenbewegungsdaten_AV!D:D),2),ROUND(M118*L118%,2))</f>
        <v>0</v>
      </c>
      <c r="O118" s="330">
        <f>ROUND(N118-SUMIF(Anlagenbewegungsdaten_AV!B:B,A118,Anlagenbewegungsdaten_AV!D:D),3)</f>
        <v>0</v>
      </c>
    </row>
    <row r="119" spans="1:15" ht="15" customHeight="1" x14ac:dyDescent="0.25">
      <c r="A119" s="268" t="s">
        <v>5257</v>
      </c>
      <c r="B119" s="236" t="s">
        <v>2107</v>
      </c>
      <c r="C119" s="237" t="s">
        <v>5247</v>
      </c>
      <c r="D119" s="237" t="s">
        <v>4071</v>
      </c>
      <c r="E119" s="236"/>
      <c r="F119" s="252">
        <v>5.25</v>
      </c>
      <c r="G119" s="333">
        <f>ROUND(SUMIF(Anlagenbewegungsdaten!B:B,A119,Anlagenbewegungsdaten!C:C),3)</f>
        <v>0</v>
      </c>
      <c r="H119" s="334">
        <f>IF(ISBLANK(F119),ROUND(SUMIF(Anlagenbewegungsdaten!B:B,A119,Anlagenbewegungsdaten!D:D),2),ROUND(G119*F119%,2))</f>
        <v>0</v>
      </c>
      <c r="I119" s="334">
        <f>ROUND((H119-SUMIF(Anlagenbewegungsdaten!$B:$B,A119,Anlagenbewegungsdaten!D:D)),3)</f>
        <v>0</v>
      </c>
      <c r="J119" s="335" t="s">
        <v>5179</v>
      </c>
      <c r="K119" s="335" t="s">
        <v>5192</v>
      </c>
      <c r="L119" s="516">
        <v>4.2</v>
      </c>
      <c r="M119" s="332">
        <f>ROUND(SUMIF(Anlagenbewegungsdaten_AV!B:B,A119,Anlagenbewegungsdaten_AV!C:C),3)</f>
        <v>0</v>
      </c>
      <c r="N119" s="330">
        <f>IF(ISBLANK(L119),ROUND(SUMIF(Anlagenbewegungsdaten_AV!B:B,A119,Anlagenbewegungsdaten_AV!D:D),2),ROUND(M119*L119%,2))</f>
        <v>0</v>
      </c>
      <c r="O119" s="330">
        <f>ROUND(N119-SUMIF(Anlagenbewegungsdaten_AV!B:B,A119,Anlagenbewegungsdaten_AV!D:D),3)</f>
        <v>0</v>
      </c>
    </row>
    <row r="120" spans="1:15" ht="15" customHeight="1" x14ac:dyDescent="0.25">
      <c r="A120" s="268" t="s">
        <v>5258</v>
      </c>
      <c r="B120" s="236" t="s">
        <v>2107</v>
      </c>
      <c r="C120" s="237" t="s">
        <v>5247</v>
      </c>
      <c r="D120" s="237" t="s">
        <v>4073</v>
      </c>
      <c r="E120" s="236"/>
      <c r="F120" s="252">
        <v>4.16</v>
      </c>
      <c r="G120" s="333">
        <f>ROUND(SUMIF(Anlagenbewegungsdaten!B:B,A120,Anlagenbewegungsdaten!C:C),3)</f>
        <v>0</v>
      </c>
      <c r="H120" s="334">
        <f>IF(ISBLANK(F120),ROUND(SUMIF(Anlagenbewegungsdaten!B:B,A120,Anlagenbewegungsdaten!D:D),2),ROUND(G120*F120%,2))</f>
        <v>0</v>
      </c>
      <c r="I120" s="334">
        <f>ROUND((H120-SUMIF(Anlagenbewegungsdaten!$B:$B,A120,Anlagenbewegungsdaten!D:D)),3)</f>
        <v>0</v>
      </c>
      <c r="J120" s="335" t="s">
        <v>5179</v>
      </c>
      <c r="K120" s="335" t="s">
        <v>5192</v>
      </c>
      <c r="L120" s="516">
        <v>3.33</v>
      </c>
      <c r="M120" s="332">
        <f>ROUND(SUMIF(Anlagenbewegungsdaten_AV!B:B,A120,Anlagenbewegungsdaten_AV!C:C),3)</f>
        <v>0</v>
      </c>
      <c r="N120" s="330">
        <f>IF(ISBLANK(L120),ROUND(SUMIF(Anlagenbewegungsdaten_AV!B:B,A120,Anlagenbewegungsdaten_AV!D:D),2),ROUND(M120*L120%,2))</f>
        <v>0</v>
      </c>
      <c r="O120" s="330">
        <f>ROUND(N120-SUMIF(Anlagenbewegungsdaten_AV!B:B,A120,Anlagenbewegungsdaten_AV!D:D),3)</f>
        <v>0</v>
      </c>
    </row>
    <row r="121" spans="1:15" ht="15" customHeight="1" x14ac:dyDescent="0.25">
      <c r="A121" s="268" t="s">
        <v>5259</v>
      </c>
      <c r="B121" s="236" t="s">
        <v>2107</v>
      </c>
      <c r="C121" s="237" t="s">
        <v>5247</v>
      </c>
      <c r="D121" s="237" t="s">
        <v>4075</v>
      </c>
      <c r="E121" s="236"/>
      <c r="F121" s="252">
        <v>3.37</v>
      </c>
      <c r="G121" s="333">
        <f>ROUND(SUMIF(Anlagenbewegungsdaten!B:B,A121,Anlagenbewegungsdaten!C:C),3)</f>
        <v>0</v>
      </c>
      <c r="H121" s="334">
        <f>IF(ISBLANK(F121),ROUND(SUMIF(Anlagenbewegungsdaten!B:B,A121,Anlagenbewegungsdaten!D:D),2),ROUND(G121*F121%,2))</f>
        <v>0</v>
      </c>
      <c r="I121" s="334">
        <f>ROUND((H121-SUMIF(Anlagenbewegungsdaten!$B:$B,A121,Anlagenbewegungsdaten!D:D)),3)</f>
        <v>0</v>
      </c>
      <c r="J121" s="335" t="s">
        <v>5179</v>
      </c>
      <c r="K121" s="335" t="s">
        <v>5192</v>
      </c>
      <c r="L121" s="516">
        <v>2.7</v>
      </c>
      <c r="M121" s="332">
        <f>ROUND(SUMIF(Anlagenbewegungsdaten_AV!B:B,A121,Anlagenbewegungsdaten_AV!C:C),3)</f>
        <v>0</v>
      </c>
      <c r="N121" s="330">
        <f>IF(ISBLANK(L121),ROUND(SUMIF(Anlagenbewegungsdaten_AV!B:B,A121,Anlagenbewegungsdaten_AV!D:D),2),ROUND(M121*L121%,2))</f>
        <v>0</v>
      </c>
      <c r="O121" s="330">
        <f>ROUND(N121-SUMIF(Anlagenbewegungsdaten_AV!B:B,A121,Anlagenbewegungsdaten_AV!D:D),3)</f>
        <v>0</v>
      </c>
    </row>
    <row r="122" spans="1:15" ht="15" customHeight="1" x14ac:dyDescent="0.25">
      <c r="A122" s="268" t="s">
        <v>5260</v>
      </c>
      <c r="B122" s="236" t="s">
        <v>2107</v>
      </c>
      <c r="C122" s="237" t="s">
        <v>5249</v>
      </c>
      <c r="D122" s="237" t="s">
        <v>5261</v>
      </c>
      <c r="E122" s="236" t="s">
        <v>6321</v>
      </c>
      <c r="F122" s="252">
        <v>12.57</v>
      </c>
      <c r="G122" s="333">
        <f>ROUND(SUMIF(Anlagenbewegungsdaten!B:B,A122,Anlagenbewegungsdaten!C:C),3)</f>
        <v>0</v>
      </c>
      <c r="H122" s="334">
        <f>IF(ISBLANK(F122),ROUND(SUMIF(Anlagenbewegungsdaten!B:B,A122,Anlagenbewegungsdaten!D:D),2),ROUND(G122*F122%,2))</f>
        <v>0</v>
      </c>
      <c r="I122" s="334">
        <f>ROUND((H122-SUMIF(Anlagenbewegungsdaten!$B:$B,A122,Anlagenbewegungsdaten!D:D)),3)</f>
        <v>0</v>
      </c>
      <c r="J122" s="335" t="s">
        <v>5179</v>
      </c>
      <c r="K122" s="335" t="s">
        <v>5192</v>
      </c>
      <c r="L122" s="516">
        <v>10.06</v>
      </c>
      <c r="M122" s="332">
        <f>ROUND(SUMIF(Anlagenbewegungsdaten_AV!B:B,A122,Anlagenbewegungsdaten_AV!C:C),3)</f>
        <v>0</v>
      </c>
      <c r="N122" s="330">
        <f>IF(ISBLANK(L122),ROUND(SUMIF(Anlagenbewegungsdaten_AV!B:B,A122,Anlagenbewegungsdaten_AV!D:D),2),ROUND(M122*L122%,2))</f>
        <v>0</v>
      </c>
      <c r="O122" s="330">
        <f>ROUND(N122-SUMIF(Anlagenbewegungsdaten_AV!B:B,A122,Anlagenbewegungsdaten_AV!D:D),3)</f>
        <v>0</v>
      </c>
    </row>
    <row r="123" spans="1:15" ht="15" customHeight="1" x14ac:dyDescent="0.25">
      <c r="A123" s="268" t="s">
        <v>5262</v>
      </c>
      <c r="B123" s="236" t="s">
        <v>2107</v>
      </c>
      <c r="C123" s="237" t="s">
        <v>5249</v>
      </c>
      <c r="D123" s="237" t="s">
        <v>5263</v>
      </c>
      <c r="E123" s="236" t="s">
        <v>6321</v>
      </c>
      <c r="F123" s="252">
        <v>8.2200000000000006</v>
      </c>
      <c r="G123" s="333">
        <f>ROUND(SUMIF(Anlagenbewegungsdaten!B:B,A123,Anlagenbewegungsdaten!C:C),3)</f>
        <v>0</v>
      </c>
      <c r="H123" s="334">
        <f>IF(ISBLANK(F123),ROUND(SUMIF(Anlagenbewegungsdaten!B:B,A123,Anlagenbewegungsdaten!D:D),2),ROUND(G123*F123%,2))</f>
        <v>0</v>
      </c>
      <c r="I123" s="334">
        <f>ROUND((H123-SUMIF(Anlagenbewegungsdaten!$B:$B,A123,Anlagenbewegungsdaten!D:D)),3)</f>
        <v>0</v>
      </c>
      <c r="J123" s="335" t="s">
        <v>5179</v>
      </c>
      <c r="K123" s="335" t="s">
        <v>5192</v>
      </c>
      <c r="L123" s="516">
        <v>6.58</v>
      </c>
      <c r="M123" s="332">
        <f>ROUND(SUMIF(Anlagenbewegungsdaten_AV!B:B,A123,Anlagenbewegungsdaten_AV!C:C),3)</f>
        <v>0</v>
      </c>
      <c r="N123" s="330">
        <f>IF(ISBLANK(L123),ROUND(SUMIF(Anlagenbewegungsdaten_AV!B:B,A123,Anlagenbewegungsdaten_AV!D:D),2),ROUND(M123*L123%,2))</f>
        <v>0</v>
      </c>
      <c r="O123" s="330">
        <f>ROUND(N123-SUMIF(Anlagenbewegungsdaten_AV!B:B,A123,Anlagenbewegungsdaten_AV!D:D),3)</f>
        <v>0</v>
      </c>
    </row>
    <row r="124" spans="1:15" ht="15" customHeight="1" x14ac:dyDescent="0.25">
      <c r="A124" s="268" t="s">
        <v>5264</v>
      </c>
      <c r="B124" s="236" t="s">
        <v>2107</v>
      </c>
      <c r="C124" s="237" t="s">
        <v>5249</v>
      </c>
      <c r="D124" s="237" t="s">
        <v>5265</v>
      </c>
      <c r="E124" s="236" t="s">
        <v>6321</v>
      </c>
      <c r="F124" s="252">
        <v>6.24</v>
      </c>
      <c r="G124" s="333">
        <f>ROUND(SUMIF(Anlagenbewegungsdaten!B:B,A124,Anlagenbewegungsdaten!C:C),3)</f>
        <v>0</v>
      </c>
      <c r="H124" s="334">
        <f>IF(ISBLANK(F124),ROUND(SUMIF(Anlagenbewegungsdaten!B:B,A124,Anlagenbewegungsdaten!D:D),2),ROUND(G124*F124%,2))</f>
        <v>0</v>
      </c>
      <c r="I124" s="334">
        <f>ROUND((H124-SUMIF(Anlagenbewegungsdaten!$B:$B,A124,Anlagenbewegungsdaten!D:D)),3)</f>
        <v>0</v>
      </c>
      <c r="J124" s="335" t="s">
        <v>5179</v>
      </c>
      <c r="K124" s="335" t="s">
        <v>5192</v>
      </c>
      <c r="L124" s="516">
        <v>4.99</v>
      </c>
      <c r="M124" s="332">
        <f>ROUND(SUMIF(Anlagenbewegungsdaten_AV!B:B,A124,Anlagenbewegungsdaten_AV!C:C),3)</f>
        <v>0</v>
      </c>
      <c r="N124" s="330">
        <f>IF(ISBLANK(L124),ROUND(SUMIF(Anlagenbewegungsdaten_AV!B:B,A124,Anlagenbewegungsdaten_AV!D:D),2),ROUND(M124*L124%,2))</f>
        <v>0</v>
      </c>
      <c r="O124" s="330">
        <f>ROUND(N124-SUMIF(Anlagenbewegungsdaten_AV!B:B,A124,Anlagenbewegungsdaten_AV!D:D),3)</f>
        <v>0</v>
      </c>
    </row>
    <row r="125" spans="1:15" ht="15" customHeight="1" x14ac:dyDescent="0.25">
      <c r="A125" s="268" t="s">
        <v>5266</v>
      </c>
      <c r="B125" s="236" t="s">
        <v>2107</v>
      </c>
      <c r="C125" s="237" t="s">
        <v>5249</v>
      </c>
      <c r="D125" s="237" t="s">
        <v>5267</v>
      </c>
      <c r="E125" s="236" t="s">
        <v>6321</v>
      </c>
      <c r="F125" s="252">
        <v>5.45</v>
      </c>
      <c r="G125" s="333">
        <f>ROUND(SUMIF(Anlagenbewegungsdaten!B:B,A125,Anlagenbewegungsdaten!C:C),3)</f>
        <v>0</v>
      </c>
      <c r="H125" s="334">
        <f>IF(ISBLANK(F125),ROUND(SUMIF(Anlagenbewegungsdaten!B:B,A125,Anlagenbewegungsdaten!D:D),2),ROUND(G125*F125%,2))</f>
        <v>0</v>
      </c>
      <c r="I125" s="334">
        <f>ROUND((H125-SUMIF(Anlagenbewegungsdaten!$B:$B,A125,Anlagenbewegungsdaten!D:D)),3)</f>
        <v>0</v>
      </c>
      <c r="J125" s="335" t="s">
        <v>5179</v>
      </c>
      <c r="K125" s="335" t="s">
        <v>5192</v>
      </c>
      <c r="L125" s="516">
        <v>4.3600000000000003</v>
      </c>
      <c r="M125" s="332">
        <f>ROUND(SUMIF(Anlagenbewegungsdaten_AV!B:B,A125,Anlagenbewegungsdaten_AV!C:C),3)</f>
        <v>0</v>
      </c>
      <c r="N125" s="330">
        <f>IF(ISBLANK(L125),ROUND(SUMIF(Anlagenbewegungsdaten_AV!B:B,A125,Anlagenbewegungsdaten_AV!D:D),2),ROUND(M125*L125%,2))</f>
        <v>0</v>
      </c>
      <c r="O125" s="330">
        <f>ROUND(N125-SUMIF(Anlagenbewegungsdaten_AV!B:B,A125,Anlagenbewegungsdaten_AV!D:D),3)</f>
        <v>0</v>
      </c>
    </row>
    <row r="126" spans="1:15" ht="15" customHeight="1" x14ac:dyDescent="0.25">
      <c r="A126" s="268" t="s">
        <v>5268</v>
      </c>
      <c r="B126" s="236" t="s">
        <v>2107</v>
      </c>
      <c r="C126" s="237" t="s">
        <v>5249</v>
      </c>
      <c r="D126" s="237" t="s">
        <v>5269</v>
      </c>
      <c r="E126" s="236" t="s">
        <v>6321</v>
      </c>
      <c r="F126" s="252">
        <v>5.25</v>
      </c>
      <c r="G126" s="333">
        <f>ROUND(SUMIF(Anlagenbewegungsdaten!B:B,A126,Anlagenbewegungsdaten!C:C),3)</f>
        <v>0</v>
      </c>
      <c r="H126" s="334">
        <f>IF(ISBLANK(F126),ROUND(SUMIF(Anlagenbewegungsdaten!B:B,A126,Anlagenbewegungsdaten!D:D),2),ROUND(G126*F126%,2))</f>
        <v>0</v>
      </c>
      <c r="I126" s="334">
        <f>ROUND((H126-SUMIF(Anlagenbewegungsdaten!$B:$B,A126,Anlagenbewegungsdaten!D:D)),3)</f>
        <v>0</v>
      </c>
      <c r="J126" s="335" t="s">
        <v>5179</v>
      </c>
      <c r="K126" s="335" t="s">
        <v>5192</v>
      </c>
      <c r="L126" s="516">
        <v>4.2</v>
      </c>
      <c r="M126" s="332">
        <f>ROUND(SUMIF(Anlagenbewegungsdaten_AV!B:B,A126,Anlagenbewegungsdaten_AV!C:C),3)</f>
        <v>0</v>
      </c>
      <c r="N126" s="330">
        <f>IF(ISBLANK(L126),ROUND(SUMIF(Anlagenbewegungsdaten_AV!B:B,A126,Anlagenbewegungsdaten_AV!D:D),2),ROUND(M126*L126%,2))</f>
        <v>0</v>
      </c>
      <c r="O126" s="330">
        <f>ROUND(N126-SUMIF(Anlagenbewegungsdaten_AV!B:B,A126,Anlagenbewegungsdaten_AV!D:D),3)</f>
        <v>0</v>
      </c>
    </row>
    <row r="127" spans="1:15" ht="15" customHeight="1" x14ac:dyDescent="0.25">
      <c r="A127" s="268" t="s">
        <v>5270</v>
      </c>
      <c r="B127" s="236" t="s">
        <v>2107</v>
      </c>
      <c r="C127" s="237" t="s">
        <v>5249</v>
      </c>
      <c r="D127" s="237" t="s">
        <v>5271</v>
      </c>
      <c r="E127" s="236" t="s">
        <v>6321</v>
      </c>
      <c r="F127" s="252">
        <v>4.16</v>
      </c>
      <c r="G127" s="333">
        <f>ROUND(SUMIF(Anlagenbewegungsdaten!B:B,A127,Anlagenbewegungsdaten!C:C),3)</f>
        <v>0</v>
      </c>
      <c r="H127" s="334">
        <f>IF(ISBLANK(F127),ROUND(SUMIF(Anlagenbewegungsdaten!B:B,A127,Anlagenbewegungsdaten!D:D),2),ROUND(G127*F127%,2))</f>
        <v>0</v>
      </c>
      <c r="I127" s="334">
        <f>ROUND((H127-SUMIF(Anlagenbewegungsdaten!$B:$B,A127,Anlagenbewegungsdaten!D:D)),3)</f>
        <v>0</v>
      </c>
      <c r="J127" s="335" t="s">
        <v>5179</v>
      </c>
      <c r="K127" s="335" t="s">
        <v>5192</v>
      </c>
      <c r="L127" s="516">
        <v>3.33</v>
      </c>
      <c r="M127" s="332">
        <f>ROUND(SUMIF(Anlagenbewegungsdaten_AV!B:B,A127,Anlagenbewegungsdaten_AV!C:C),3)</f>
        <v>0</v>
      </c>
      <c r="N127" s="330">
        <f>IF(ISBLANK(L127),ROUND(SUMIF(Anlagenbewegungsdaten_AV!B:B,A127,Anlagenbewegungsdaten_AV!D:D),2),ROUND(M127*L127%,2))</f>
        <v>0</v>
      </c>
      <c r="O127" s="330">
        <f>ROUND(N127-SUMIF(Anlagenbewegungsdaten_AV!B:B,A127,Anlagenbewegungsdaten_AV!D:D),3)</f>
        <v>0</v>
      </c>
    </row>
    <row r="128" spans="1:15" ht="15" customHeight="1" x14ac:dyDescent="0.25">
      <c r="A128" s="268" t="s">
        <v>5272</v>
      </c>
      <c r="B128" s="236" t="s">
        <v>2107</v>
      </c>
      <c r="C128" s="237" t="s">
        <v>5249</v>
      </c>
      <c r="D128" s="237" t="s">
        <v>5273</v>
      </c>
      <c r="E128" s="236" t="s">
        <v>6321</v>
      </c>
      <c r="F128" s="252">
        <v>3.37</v>
      </c>
      <c r="G128" s="333">
        <f>ROUND(SUMIF(Anlagenbewegungsdaten!B:B,A128,Anlagenbewegungsdaten!C:C),3)</f>
        <v>0</v>
      </c>
      <c r="H128" s="334">
        <f>IF(ISBLANK(F128),ROUND(SUMIF(Anlagenbewegungsdaten!B:B,A128,Anlagenbewegungsdaten!D:D),2),ROUND(G128*F128%,2))</f>
        <v>0</v>
      </c>
      <c r="I128" s="334">
        <f>ROUND((H128-SUMIF(Anlagenbewegungsdaten!$B:$B,A128,Anlagenbewegungsdaten!D:D)),3)</f>
        <v>0</v>
      </c>
      <c r="J128" s="335" t="s">
        <v>5179</v>
      </c>
      <c r="K128" s="335" t="s">
        <v>5192</v>
      </c>
      <c r="L128" s="516">
        <v>2.7</v>
      </c>
      <c r="M128" s="332">
        <f>ROUND(SUMIF(Anlagenbewegungsdaten_AV!B:B,A128,Anlagenbewegungsdaten_AV!C:C),3)</f>
        <v>0</v>
      </c>
      <c r="N128" s="330">
        <f>IF(ISBLANK(L128),ROUND(SUMIF(Anlagenbewegungsdaten_AV!B:B,A128,Anlagenbewegungsdaten_AV!D:D),2),ROUND(M128*L128%,2))</f>
        <v>0</v>
      </c>
      <c r="O128" s="330">
        <f>ROUND(N128-SUMIF(Anlagenbewegungsdaten_AV!B:B,A128,Anlagenbewegungsdaten_AV!D:D),3)</f>
        <v>0</v>
      </c>
    </row>
    <row r="129" spans="1:15" ht="15" customHeight="1" x14ac:dyDescent="0.25">
      <c r="A129" s="261"/>
      <c r="B129" s="168"/>
      <c r="C129" s="175"/>
      <c r="D129" s="175"/>
      <c r="E129" s="168"/>
      <c r="F129" s="250"/>
    </row>
    <row r="130" spans="1:15" ht="15" customHeight="1" x14ac:dyDescent="0.25">
      <c r="A130" s="268" t="s">
        <v>5592</v>
      </c>
      <c r="B130" s="236" t="s">
        <v>2107</v>
      </c>
      <c r="C130" s="237" t="s">
        <v>5593</v>
      </c>
      <c r="D130" s="237" t="s">
        <v>1490</v>
      </c>
      <c r="E130" s="236"/>
      <c r="F130" s="252">
        <v>12.45</v>
      </c>
      <c r="G130" s="333">
        <f>ROUND(SUMIF(Anlagenbewegungsdaten!B:B,A130,Anlagenbewegungsdaten!C:C),3)</f>
        <v>0</v>
      </c>
      <c r="H130" s="334">
        <f>IF(ISBLANK(F130),ROUND(SUMIF(Anlagenbewegungsdaten!B:B,A130,Anlagenbewegungsdaten!D:D),2),ROUND(G130*F130%,2))</f>
        <v>0</v>
      </c>
      <c r="I130" s="334">
        <f>ROUND((H130-SUMIF(Anlagenbewegungsdaten!$B:$B,A130,Anlagenbewegungsdaten!D:D)),3)</f>
        <v>0</v>
      </c>
      <c r="J130" s="335" t="s">
        <v>5179</v>
      </c>
      <c r="K130" s="335" t="s">
        <v>5192</v>
      </c>
      <c r="L130" s="516">
        <v>9.9600000000000009</v>
      </c>
      <c r="M130" s="332">
        <f>ROUND(SUMIF(Anlagenbewegungsdaten_AV!B:B,A130,Anlagenbewegungsdaten_AV!C:C),3)</f>
        <v>0</v>
      </c>
      <c r="N130" s="330">
        <f>IF(ISBLANK(L130),ROUND(SUMIF(Anlagenbewegungsdaten_AV!B:B,A130,Anlagenbewegungsdaten_AV!D:D),2),ROUND(M130*L130%,2))</f>
        <v>0</v>
      </c>
      <c r="O130" s="330">
        <f>ROUND(N130-SUMIF(Anlagenbewegungsdaten_AV!B:B,A130,Anlagenbewegungsdaten_AV!D:D),3)</f>
        <v>0</v>
      </c>
    </row>
    <row r="131" spans="1:15" ht="15" customHeight="1" x14ac:dyDescent="0.25">
      <c r="A131" s="268" t="s">
        <v>5594</v>
      </c>
      <c r="B131" s="236" t="s">
        <v>2107</v>
      </c>
      <c r="C131" s="237" t="s">
        <v>5593</v>
      </c>
      <c r="D131" s="237" t="s">
        <v>4065</v>
      </c>
      <c r="E131" s="236"/>
      <c r="F131" s="252">
        <v>8.1300000000000008</v>
      </c>
      <c r="G131" s="333">
        <f>ROUND(SUMIF(Anlagenbewegungsdaten!B:B,A131,Anlagenbewegungsdaten!C:C),3)</f>
        <v>0</v>
      </c>
      <c r="H131" s="334">
        <f>IF(ISBLANK(F131),ROUND(SUMIF(Anlagenbewegungsdaten!B:B,A131,Anlagenbewegungsdaten!D:D),2),ROUND(G131*F131%,2))</f>
        <v>0</v>
      </c>
      <c r="I131" s="334">
        <f>ROUND((H131-SUMIF(Anlagenbewegungsdaten!$B:$B,A131,Anlagenbewegungsdaten!D:D)),3)</f>
        <v>0</v>
      </c>
      <c r="J131" s="335" t="s">
        <v>5179</v>
      </c>
      <c r="K131" s="335" t="s">
        <v>5192</v>
      </c>
      <c r="L131" s="516">
        <v>6.5</v>
      </c>
      <c r="M131" s="332">
        <f>ROUND(SUMIF(Anlagenbewegungsdaten_AV!B:B,A131,Anlagenbewegungsdaten_AV!C:C),3)</f>
        <v>0</v>
      </c>
      <c r="N131" s="330">
        <f>IF(ISBLANK(L131),ROUND(SUMIF(Anlagenbewegungsdaten_AV!B:B,A131,Anlagenbewegungsdaten_AV!D:D),2),ROUND(M131*L131%,2))</f>
        <v>0</v>
      </c>
      <c r="O131" s="330">
        <f>ROUND(N131-SUMIF(Anlagenbewegungsdaten_AV!B:B,A131,Anlagenbewegungsdaten_AV!D:D),3)</f>
        <v>0</v>
      </c>
    </row>
    <row r="132" spans="1:15" ht="15" customHeight="1" x14ac:dyDescent="0.25">
      <c r="A132" s="268" t="s">
        <v>5595</v>
      </c>
      <c r="B132" s="236" t="s">
        <v>2107</v>
      </c>
      <c r="C132" s="237" t="s">
        <v>5593</v>
      </c>
      <c r="D132" s="237" t="s">
        <v>4067</v>
      </c>
      <c r="E132" s="236"/>
      <c r="F132" s="252">
        <v>6.17</v>
      </c>
      <c r="G132" s="333">
        <f>ROUND(SUMIF(Anlagenbewegungsdaten!B:B,A132,Anlagenbewegungsdaten!C:C),3)</f>
        <v>0</v>
      </c>
      <c r="H132" s="334">
        <f>IF(ISBLANK(F132),ROUND(SUMIF(Anlagenbewegungsdaten!B:B,A132,Anlagenbewegungsdaten!D:D),2),ROUND(G132*F132%,2))</f>
        <v>0</v>
      </c>
      <c r="I132" s="334">
        <f>ROUND((H132-SUMIF(Anlagenbewegungsdaten!$B:$B,A132,Anlagenbewegungsdaten!D:D)),3)</f>
        <v>0</v>
      </c>
      <c r="J132" s="335" t="s">
        <v>5179</v>
      </c>
      <c r="K132" s="335" t="s">
        <v>5192</v>
      </c>
      <c r="L132" s="516">
        <v>4.9400000000000004</v>
      </c>
      <c r="M132" s="332">
        <f>ROUND(SUMIF(Anlagenbewegungsdaten_AV!B:B,A132,Anlagenbewegungsdaten_AV!C:C),3)</f>
        <v>0</v>
      </c>
      <c r="N132" s="330">
        <f>IF(ISBLANK(L132),ROUND(SUMIF(Anlagenbewegungsdaten_AV!B:B,A132,Anlagenbewegungsdaten_AV!D:D),2),ROUND(M132*L132%,2))</f>
        <v>0</v>
      </c>
      <c r="O132" s="330">
        <f>ROUND(N132-SUMIF(Anlagenbewegungsdaten_AV!B:B,A132,Anlagenbewegungsdaten_AV!D:D),3)</f>
        <v>0</v>
      </c>
    </row>
    <row r="133" spans="1:15" ht="15" customHeight="1" x14ac:dyDescent="0.25">
      <c r="A133" s="268" t="s">
        <v>5596</v>
      </c>
      <c r="B133" s="236" t="s">
        <v>2107</v>
      </c>
      <c r="C133" s="237" t="s">
        <v>5593</v>
      </c>
      <c r="D133" s="237" t="s">
        <v>4069</v>
      </c>
      <c r="E133" s="236"/>
      <c r="F133" s="252">
        <v>5.39</v>
      </c>
      <c r="G133" s="333">
        <f>ROUND(SUMIF(Anlagenbewegungsdaten!B:B,A133,Anlagenbewegungsdaten!C:C),3)</f>
        <v>0</v>
      </c>
      <c r="H133" s="334">
        <f>IF(ISBLANK(F133),ROUND(SUMIF(Anlagenbewegungsdaten!B:B,A133,Anlagenbewegungsdaten!D:D),2),ROUND(G133*F133%,2))</f>
        <v>0</v>
      </c>
      <c r="I133" s="334">
        <f>ROUND((H133-SUMIF(Anlagenbewegungsdaten!$B:$B,A133,Anlagenbewegungsdaten!D:D)),3)</f>
        <v>0</v>
      </c>
      <c r="J133" s="335" t="s">
        <v>5179</v>
      </c>
      <c r="K133" s="335" t="s">
        <v>5192</v>
      </c>
      <c r="L133" s="516">
        <v>4.3099999999999996</v>
      </c>
      <c r="M133" s="332">
        <f>ROUND(SUMIF(Anlagenbewegungsdaten_AV!B:B,A133,Anlagenbewegungsdaten_AV!C:C),3)</f>
        <v>0</v>
      </c>
      <c r="N133" s="330">
        <f>IF(ISBLANK(L133),ROUND(SUMIF(Anlagenbewegungsdaten_AV!B:B,A133,Anlagenbewegungsdaten_AV!D:D),2),ROUND(M133*L133%,2))</f>
        <v>0</v>
      </c>
      <c r="O133" s="330">
        <f>ROUND(N133-SUMIF(Anlagenbewegungsdaten_AV!B:B,A133,Anlagenbewegungsdaten_AV!D:D),3)</f>
        <v>0</v>
      </c>
    </row>
    <row r="134" spans="1:15" ht="15" customHeight="1" x14ac:dyDescent="0.25">
      <c r="A134" s="268" t="s">
        <v>5597</v>
      </c>
      <c r="B134" s="236" t="s">
        <v>2107</v>
      </c>
      <c r="C134" s="237" t="s">
        <v>5593</v>
      </c>
      <c r="D134" s="237" t="s">
        <v>4071</v>
      </c>
      <c r="E134" s="236"/>
      <c r="F134" s="252">
        <v>5.19</v>
      </c>
      <c r="G134" s="333">
        <f>ROUND(SUMIF(Anlagenbewegungsdaten!B:B,A134,Anlagenbewegungsdaten!C:C),3)</f>
        <v>0</v>
      </c>
      <c r="H134" s="334">
        <f>IF(ISBLANK(F134),ROUND(SUMIF(Anlagenbewegungsdaten!B:B,A134,Anlagenbewegungsdaten!D:D),2),ROUND(G134*F134%,2))</f>
        <v>0</v>
      </c>
      <c r="I134" s="334">
        <f>ROUND((H134-SUMIF(Anlagenbewegungsdaten!$B:$B,A134,Anlagenbewegungsdaten!D:D)),3)</f>
        <v>0</v>
      </c>
      <c r="J134" s="335" t="s">
        <v>5179</v>
      </c>
      <c r="K134" s="335" t="s">
        <v>5192</v>
      </c>
      <c r="L134" s="516">
        <v>4.1500000000000004</v>
      </c>
      <c r="M134" s="332">
        <f>ROUND(SUMIF(Anlagenbewegungsdaten_AV!B:B,A134,Anlagenbewegungsdaten_AV!C:C),3)</f>
        <v>0</v>
      </c>
      <c r="N134" s="330">
        <f>IF(ISBLANK(L134),ROUND(SUMIF(Anlagenbewegungsdaten_AV!B:B,A134,Anlagenbewegungsdaten_AV!D:D),2),ROUND(M134*L134%,2))</f>
        <v>0</v>
      </c>
      <c r="O134" s="330">
        <f>ROUND(N134-SUMIF(Anlagenbewegungsdaten_AV!B:B,A134,Anlagenbewegungsdaten_AV!D:D),3)</f>
        <v>0</v>
      </c>
    </row>
    <row r="135" spans="1:15" ht="15" customHeight="1" x14ac:dyDescent="0.25">
      <c r="A135" s="268" t="s">
        <v>5598</v>
      </c>
      <c r="B135" s="236" t="s">
        <v>2107</v>
      </c>
      <c r="C135" s="237" t="s">
        <v>5593</v>
      </c>
      <c r="D135" s="237" t="s">
        <v>4073</v>
      </c>
      <c r="E135" s="236"/>
      <c r="F135" s="252">
        <v>4.12</v>
      </c>
      <c r="G135" s="333">
        <f>ROUND(SUMIF(Anlagenbewegungsdaten!B:B,A135,Anlagenbewegungsdaten!C:C),3)</f>
        <v>0</v>
      </c>
      <c r="H135" s="334">
        <f>IF(ISBLANK(F135),ROUND(SUMIF(Anlagenbewegungsdaten!B:B,A135,Anlagenbewegungsdaten!D:D),2),ROUND(G135*F135%,2))</f>
        <v>0</v>
      </c>
      <c r="I135" s="334">
        <f>ROUND((H135-SUMIF(Anlagenbewegungsdaten!$B:$B,A135,Anlagenbewegungsdaten!D:D)),3)</f>
        <v>0</v>
      </c>
      <c r="J135" s="335" t="s">
        <v>5179</v>
      </c>
      <c r="K135" s="335" t="s">
        <v>5192</v>
      </c>
      <c r="L135" s="516">
        <v>3.3</v>
      </c>
      <c r="M135" s="332">
        <f>ROUND(SUMIF(Anlagenbewegungsdaten_AV!B:B,A135,Anlagenbewegungsdaten_AV!C:C),3)</f>
        <v>0</v>
      </c>
      <c r="N135" s="330">
        <f>IF(ISBLANK(L135),ROUND(SUMIF(Anlagenbewegungsdaten_AV!B:B,A135,Anlagenbewegungsdaten_AV!D:D),2),ROUND(M135*L135%,2))</f>
        <v>0</v>
      </c>
      <c r="O135" s="330">
        <f>ROUND(N135-SUMIF(Anlagenbewegungsdaten_AV!B:B,A135,Anlagenbewegungsdaten_AV!D:D),3)</f>
        <v>0</v>
      </c>
    </row>
    <row r="136" spans="1:15" ht="15" customHeight="1" x14ac:dyDescent="0.25">
      <c r="A136" s="268" t="s">
        <v>5599</v>
      </c>
      <c r="B136" s="236" t="s">
        <v>2107</v>
      </c>
      <c r="C136" s="237" t="s">
        <v>5593</v>
      </c>
      <c r="D136" s="237" t="s">
        <v>4075</v>
      </c>
      <c r="E136" s="236"/>
      <c r="F136" s="252">
        <v>3.33</v>
      </c>
      <c r="G136" s="333">
        <f>ROUND(SUMIF(Anlagenbewegungsdaten!B:B,A136,Anlagenbewegungsdaten!C:C),3)</f>
        <v>0</v>
      </c>
      <c r="H136" s="334">
        <f>IF(ISBLANK(F136),ROUND(SUMIF(Anlagenbewegungsdaten!B:B,A136,Anlagenbewegungsdaten!D:D),2),ROUND(G136*F136%,2))</f>
        <v>0</v>
      </c>
      <c r="I136" s="334">
        <f>ROUND((H136-SUMIF(Anlagenbewegungsdaten!$B:$B,A136,Anlagenbewegungsdaten!D:D)),3)</f>
        <v>0</v>
      </c>
      <c r="J136" s="335" t="s">
        <v>5179</v>
      </c>
      <c r="K136" s="335" t="s">
        <v>5192</v>
      </c>
      <c r="L136" s="516">
        <v>2.66</v>
      </c>
      <c r="M136" s="332">
        <f>ROUND(SUMIF(Anlagenbewegungsdaten_AV!B:B,A136,Anlagenbewegungsdaten_AV!C:C),3)</f>
        <v>0</v>
      </c>
      <c r="N136" s="330">
        <f>IF(ISBLANK(L136),ROUND(SUMIF(Anlagenbewegungsdaten_AV!B:B,A136,Anlagenbewegungsdaten_AV!D:D),2),ROUND(M136*L136%,2))</f>
        <v>0</v>
      </c>
      <c r="O136" s="330">
        <f>ROUND(N136-SUMIF(Anlagenbewegungsdaten_AV!B:B,A136,Anlagenbewegungsdaten_AV!D:D),3)</f>
        <v>0</v>
      </c>
    </row>
    <row r="137" spans="1:15" ht="15" customHeight="1" x14ac:dyDescent="0.25">
      <c r="A137" s="268" t="s">
        <v>5600</v>
      </c>
      <c r="B137" s="236" t="s">
        <v>2107</v>
      </c>
      <c r="C137" s="237" t="s">
        <v>5601</v>
      </c>
      <c r="D137" s="237" t="s">
        <v>5602</v>
      </c>
      <c r="E137" s="236" t="s">
        <v>6321</v>
      </c>
      <c r="F137" s="252">
        <v>12.45</v>
      </c>
      <c r="G137" s="333">
        <f>ROUND(SUMIF(Anlagenbewegungsdaten!B:B,A137,Anlagenbewegungsdaten!C:C),3)</f>
        <v>0</v>
      </c>
      <c r="H137" s="334">
        <f>IF(ISBLANK(F137),ROUND(SUMIF(Anlagenbewegungsdaten!B:B,A137,Anlagenbewegungsdaten!D:D),2),ROUND(G137*F137%,2))</f>
        <v>0</v>
      </c>
      <c r="I137" s="334">
        <f>ROUND((H137-SUMIF(Anlagenbewegungsdaten!$B:$B,A137,Anlagenbewegungsdaten!D:D)),3)</f>
        <v>0</v>
      </c>
      <c r="J137" s="335" t="s">
        <v>5179</v>
      </c>
      <c r="K137" s="335" t="s">
        <v>5192</v>
      </c>
      <c r="L137" s="516">
        <v>9.9600000000000009</v>
      </c>
      <c r="M137" s="332">
        <f>ROUND(SUMIF(Anlagenbewegungsdaten_AV!B:B,A137,Anlagenbewegungsdaten_AV!C:C),3)</f>
        <v>0</v>
      </c>
      <c r="N137" s="330">
        <f>IF(ISBLANK(L137),ROUND(SUMIF(Anlagenbewegungsdaten_AV!B:B,A137,Anlagenbewegungsdaten_AV!D:D),2),ROUND(M137*L137%,2))</f>
        <v>0</v>
      </c>
      <c r="O137" s="330">
        <f>ROUND(N137-SUMIF(Anlagenbewegungsdaten_AV!B:B,A137,Anlagenbewegungsdaten_AV!D:D),3)</f>
        <v>0</v>
      </c>
    </row>
    <row r="138" spans="1:15" ht="15" customHeight="1" x14ac:dyDescent="0.25">
      <c r="A138" s="268" t="s">
        <v>5603</v>
      </c>
      <c r="B138" s="236" t="s">
        <v>2107</v>
      </c>
      <c r="C138" s="237" t="s">
        <v>5601</v>
      </c>
      <c r="D138" s="237" t="s">
        <v>5604</v>
      </c>
      <c r="E138" s="236" t="s">
        <v>6321</v>
      </c>
      <c r="F138" s="252">
        <v>8.1300000000000008</v>
      </c>
      <c r="G138" s="333">
        <f>ROUND(SUMIF(Anlagenbewegungsdaten!B:B,A138,Anlagenbewegungsdaten!C:C),3)</f>
        <v>0</v>
      </c>
      <c r="H138" s="334">
        <f>IF(ISBLANK(F138),ROUND(SUMIF(Anlagenbewegungsdaten!B:B,A138,Anlagenbewegungsdaten!D:D),2),ROUND(G138*F138%,2))</f>
        <v>0</v>
      </c>
      <c r="I138" s="334">
        <f>ROUND((H138-SUMIF(Anlagenbewegungsdaten!$B:$B,A138,Anlagenbewegungsdaten!D:D)),3)</f>
        <v>0</v>
      </c>
      <c r="J138" s="335" t="s">
        <v>5179</v>
      </c>
      <c r="K138" s="335" t="s">
        <v>5192</v>
      </c>
      <c r="L138" s="516">
        <v>6.5</v>
      </c>
      <c r="M138" s="332">
        <f>ROUND(SUMIF(Anlagenbewegungsdaten_AV!B:B,A138,Anlagenbewegungsdaten_AV!C:C),3)</f>
        <v>0</v>
      </c>
      <c r="N138" s="330">
        <f>IF(ISBLANK(L138),ROUND(SUMIF(Anlagenbewegungsdaten_AV!B:B,A138,Anlagenbewegungsdaten_AV!D:D),2),ROUND(M138*L138%,2))</f>
        <v>0</v>
      </c>
      <c r="O138" s="330">
        <f>ROUND(N138-SUMIF(Anlagenbewegungsdaten_AV!B:B,A138,Anlagenbewegungsdaten_AV!D:D),3)</f>
        <v>0</v>
      </c>
    </row>
    <row r="139" spans="1:15" ht="15" customHeight="1" x14ac:dyDescent="0.25">
      <c r="A139" s="268" t="s">
        <v>5605</v>
      </c>
      <c r="B139" s="236" t="s">
        <v>2107</v>
      </c>
      <c r="C139" s="237" t="s">
        <v>5601</v>
      </c>
      <c r="D139" s="237" t="s">
        <v>5606</v>
      </c>
      <c r="E139" s="236" t="s">
        <v>6321</v>
      </c>
      <c r="F139" s="252">
        <v>6.17</v>
      </c>
      <c r="G139" s="333">
        <f>ROUND(SUMIF(Anlagenbewegungsdaten!B:B,A139,Anlagenbewegungsdaten!C:C),3)</f>
        <v>0</v>
      </c>
      <c r="H139" s="334">
        <f>IF(ISBLANK(F139),ROUND(SUMIF(Anlagenbewegungsdaten!B:B,A139,Anlagenbewegungsdaten!D:D),2),ROUND(G139*F139%,2))</f>
        <v>0</v>
      </c>
      <c r="I139" s="334">
        <f>ROUND((H139-SUMIF(Anlagenbewegungsdaten!$B:$B,A139,Anlagenbewegungsdaten!D:D)),3)</f>
        <v>0</v>
      </c>
      <c r="J139" s="335" t="s">
        <v>5179</v>
      </c>
      <c r="K139" s="335" t="s">
        <v>5192</v>
      </c>
      <c r="L139" s="516">
        <v>4.9400000000000004</v>
      </c>
      <c r="M139" s="332">
        <f>ROUND(SUMIF(Anlagenbewegungsdaten_AV!B:B,A139,Anlagenbewegungsdaten_AV!C:C),3)</f>
        <v>0</v>
      </c>
      <c r="N139" s="330">
        <f>IF(ISBLANK(L139),ROUND(SUMIF(Anlagenbewegungsdaten_AV!B:B,A139,Anlagenbewegungsdaten_AV!D:D),2),ROUND(M139*L139%,2))</f>
        <v>0</v>
      </c>
      <c r="O139" s="330">
        <f>ROUND(N139-SUMIF(Anlagenbewegungsdaten_AV!B:B,A139,Anlagenbewegungsdaten_AV!D:D),3)</f>
        <v>0</v>
      </c>
    </row>
    <row r="140" spans="1:15" ht="15" customHeight="1" x14ac:dyDescent="0.25">
      <c r="A140" s="268" t="s">
        <v>5607</v>
      </c>
      <c r="B140" s="236" t="s">
        <v>2107</v>
      </c>
      <c r="C140" s="237" t="s">
        <v>5601</v>
      </c>
      <c r="D140" s="237" t="s">
        <v>5608</v>
      </c>
      <c r="E140" s="236" t="s">
        <v>6321</v>
      </c>
      <c r="F140" s="252">
        <v>5.39</v>
      </c>
      <c r="G140" s="333">
        <f>ROUND(SUMIF(Anlagenbewegungsdaten!B:B,A140,Anlagenbewegungsdaten!C:C),3)</f>
        <v>0</v>
      </c>
      <c r="H140" s="334">
        <f>IF(ISBLANK(F140),ROUND(SUMIF(Anlagenbewegungsdaten!B:B,A140,Anlagenbewegungsdaten!D:D),2),ROUND(G140*F140%,2))</f>
        <v>0</v>
      </c>
      <c r="I140" s="334">
        <f>ROUND((H140-SUMIF(Anlagenbewegungsdaten!$B:$B,A140,Anlagenbewegungsdaten!D:D)),3)</f>
        <v>0</v>
      </c>
      <c r="J140" s="335" t="s">
        <v>5179</v>
      </c>
      <c r="K140" s="335" t="s">
        <v>5192</v>
      </c>
      <c r="L140" s="516">
        <v>4.3099999999999996</v>
      </c>
      <c r="M140" s="332">
        <f>ROUND(SUMIF(Anlagenbewegungsdaten_AV!B:B,A140,Anlagenbewegungsdaten_AV!C:C),3)</f>
        <v>0</v>
      </c>
      <c r="N140" s="330">
        <f>IF(ISBLANK(L140),ROUND(SUMIF(Anlagenbewegungsdaten_AV!B:B,A140,Anlagenbewegungsdaten_AV!D:D),2),ROUND(M140*L140%,2))</f>
        <v>0</v>
      </c>
      <c r="O140" s="330">
        <f>ROUND(N140-SUMIF(Anlagenbewegungsdaten_AV!B:B,A140,Anlagenbewegungsdaten_AV!D:D),3)</f>
        <v>0</v>
      </c>
    </row>
    <row r="141" spans="1:15" ht="15" customHeight="1" x14ac:dyDescent="0.25">
      <c r="A141" s="268" t="s">
        <v>5609</v>
      </c>
      <c r="B141" s="236" t="s">
        <v>2107</v>
      </c>
      <c r="C141" s="237" t="s">
        <v>5601</v>
      </c>
      <c r="D141" s="237" t="s">
        <v>5610</v>
      </c>
      <c r="E141" s="236" t="s">
        <v>6321</v>
      </c>
      <c r="F141" s="252">
        <v>5.19</v>
      </c>
      <c r="G141" s="333">
        <f>ROUND(SUMIF(Anlagenbewegungsdaten!B:B,A141,Anlagenbewegungsdaten!C:C),3)</f>
        <v>0</v>
      </c>
      <c r="H141" s="334">
        <f>IF(ISBLANK(F141),ROUND(SUMIF(Anlagenbewegungsdaten!B:B,A141,Anlagenbewegungsdaten!D:D),2),ROUND(G141*F141%,2))</f>
        <v>0</v>
      </c>
      <c r="I141" s="334">
        <f>ROUND((H141-SUMIF(Anlagenbewegungsdaten!$B:$B,A141,Anlagenbewegungsdaten!D:D)),3)</f>
        <v>0</v>
      </c>
      <c r="J141" s="335" t="s">
        <v>5179</v>
      </c>
      <c r="K141" s="335" t="s">
        <v>5192</v>
      </c>
      <c r="L141" s="516">
        <v>4.1500000000000004</v>
      </c>
      <c r="M141" s="332">
        <f>ROUND(SUMIF(Anlagenbewegungsdaten_AV!B:B,A141,Anlagenbewegungsdaten_AV!C:C),3)</f>
        <v>0</v>
      </c>
      <c r="N141" s="330">
        <f>IF(ISBLANK(L141),ROUND(SUMIF(Anlagenbewegungsdaten_AV!B:B,A141,Anlagenbewegungsdaten_AV!D:D),2),ROUND(M141*L141%,2))</f>
        <v>0</v>
      </c>
      <c r="O141" s="330">
        <f>ROUND(N141-SUMIF(Anlagenbewegungsdaten_AV!B:B,A141,Anlagenbewegungsdaten_AV!D:D),3)</f>
        <v>0</v>
      </c>
    </row>
    <row r="142" spans="1:15" ht="15" customHeight="1" x14ac:dyDescent="0.25">
      <c r="A142" s="268" t="s">
        <v>5611</v>
      </c>
      <c r="B142" s="236" t="s">
        <v>2107</v>
      </c>
      <c r="C142" s="237" t="s">
        <v>5601</v>
      </c>
      <c r="D142" s="237" t="s">
        <v>5612</v>
      </c>
      <c r="E142" s="236" t="s">
        <v>6321</v>
      </c>
      <c r="F142" s="252">
        <v>4.12</v>
      </c>
      <c r="G142" s="333">
        <f>ROUND(SUMIF(Anlagenbewegungsdaten!B:B,A142,Anlagenbewegungsdaten!C:C),3)</f>
        <v>0</v>
      </c>
      <c r="H142" s="334">
        <f>IF(ISBLANK(F142),ROUND(SUMIF(Anlagenbewegungsdaten!B:B,A142,Anlagenbewegungsdaten!D:D),2),ROUND(G142*F142%,2))</f>
        <v>0</v>
      </c>
      <c r="I142" s="334">
        <f>ROUND((H142-SUMIF(Anlagenbewegungsdaten!$B:$B,A142,Anlagenbewegungsdaten!D:D)),3)</f>
        <v>0</v>
      </c>
      <c r="J142" s="335" t="s">
        <v>5179</v>
      </c>
      <c r="K142" s="335" t="s">
        <v>5192</v>
      </c>
      <c r="L142" s="516">
        <v>3.3</v>
      </c>
      <c r="M142" s="332">
        <f>ROUND(SUMIF(Anlagenbewegungsdaten_AV!B:B,A142,Anlagenbewegungsdaten_AV!C:C),3)</f>
        <v>0</v>
      </c>
      <c r="N142" s="330">
        <f>IF(ISBLANK(L142),ROUND(SUMIF(Anlagenbewegungsdaten_AV!B:B,A142,Anlagenbewegungsdaten_AV!D:D),2),ROUND(M142*L142%,2))</f>
        <v>0</v>
      </c>
      <c r="O142" s="330">
        <f>ROUND(N142-SUMIF(Anlagenbewegungsdaten_AV!B:B,A142,Anlagenbewegungsdaten_AV!D:D),3)</f>
        <v>0</v>
      </c>
    </row>
    <row r="143" spans="1:15" ht="15" customHeight="1" x14ac:dyDescent="0.25">
      <c r="A143" s="268" t="s">
        <v>5613</v>
      </c>
      <c r="B143" s="236" t="s">
        <v>2107</v>
      </c>
      <c r="C143" s="237" t="s">
        <v>5601</v>
      </c>
      <c r="D143" s="237" t="s">
        <v>5614</v>
      </c>
      <c r="E143" s="236" t="s">
        <v>6321</v>
      </c>
      <c r="F143" s="252">
        <v>3.33</v>
      </c>
      <c r="G143" s="333">
        <f>ROUND(SUMIF(Anlagenbewegungsdaten!B:B,A143,Anlagenbewegungsdaten!C:C),3)</f>
        <v>0</v>
      </c>
      <c r="H143" s="334">
        <f>IF(ISBLANK(F143),ROUND(SUMIF(Anlagenbewegungsdaten!B:B,A143,Anlagenbewegungsdaten!D:D),2),ROUND(G143*F143%,2))</f>
        <v>0</v>
      </c>
      <c r="I143" s="334">
        <f>ROUND((H143-SUMIF(Anlagenbewegungsdaten!$B:$B,A143,Anlagenbewegungsdaten!D:D)),3)</f>
        <v>0</v>
      </c>
      <c r="J143" s="335" t="s">
        <v>5179</v>
      </c>
      <c r="K143" s="335" t="s">
        <v>5192</v>
      </c>
      <c r="L143" s="516">
        <v>2.66</v>
      </c>
      <c r="M143" s="332">
        <f>ROUND(SUMIF(Anlagenbewegungsdaten_AV!B:B,A143,Anlagenbewegungsdaten_AV!C:C),3)</f>
        <v>0</v>
      </c>
      <c r="N143" s="330">
        <f>IF(ISBLANK(L143),ROUND(SUMIF(Anlagenbewegungsdaten_AV!B:B,A143,Anlagenbewegungsdaten_AV!D:D),2),ROUND(M143*L143%,2))</f>
        <v>0</v>
      </c>
      <c r="O143" s="330">
        <f>ROUND(N143-SUMIF(Anlagenbewegungsdaten_AV!B:B,A143,Anlagenbewegungsdaten_AV!D:D),3)</f>
        <v>0</v>
      </c>
    </row>
    <row r="144" spans="1:15" ht="15" customHeight="1" x14ac:dyDescent="0.25">
      <c r="A144" s="261"/>
      <c r="B144" s="168"/>
      <c r="C144" s="175"/>
      <c r="D144" s="175"/>
      <c r="E144" s="168"/>
      <c r="F144" s="250"/>
    </row>
    <row r="145" spans="1:15" ht="15" customHeight="1" x14ac:dyDescent="0.25">
      <c r="A145" s="261"/>
      <c r="B145" s="168"/>
      <c r="C145" s="175"/>
      <c r="D145" s="175"/>
      <c r="E145" s="168"/>
      <c r="F145" s="250"/>
    </row>
    <row r="146" spans="1:15" ht="15" customHeight="1" x14ac:dyDescent="0.25">
      <c r="A146" s="260" t="s">
        <v>5615</v>
      </c>
      <c r="B146" s="245" t="s">
        <v>2107</v>
      </c>
      <c r="C146" s="246" t="s">
        <v>5616</v>
      </c>
      <c r="D146" s="246" t="s">
        <v>1490</v>
      </c>
      <c r="E146" s="245"/>
      <c r="F146" s="162">
        <v>12.32</v>
      </c>
      <c r="G146" s="333">
        <f>ROUND(SUMIF(Anlagenbewegungsdaten!B:B,A146,Anlagenbewegungsdaten!C:C),3)</f>
        <v>0</v>
      </c>
      <c r="H146" s="334">
        <f>IF(ISBLANK(F146),ROUND(SUMIF(Anlagenbewegungsdaten!B:B,A146,Anlagenbewegungsdaten!D:D),2),ROUND(G146*F146%,2))</f>
        <v>0</v>
      </c>
      <c r="I146" s="334">
        <f>ROUND((H146-SUMIF(Anlagenbewegungsdaten!$B:$B,A146,Anlagenbewegungsdaten!D:D)),3)</f>
        <v>0</v>
      </c>
      <c r="J146" s="335" t="s">
        <v>5179</v>
      </c>
      <c r="K146" s="335" t="s">
        <v>5192</v>
      </c>
      <c r="L146" s="516">
        <v>10.02</v>
      </c>
      <c r="M146" s="332">
        <f>ROUND(SUMIF(Anlagenbewegungsdaten_AV!B:B,A146,Anlagenbewegungsdaten_AV!C:C),3)</f>
        <v>0</v>
      </c>
      <c r="N146" s="330">
        <f>IF(ISBLANK(L146),ROUND(SUMIF(Anlagenbewegungsdaten_AV!B:B,A146,Anlagenbewegungsdaten_AV!D:D),2),ROUND(M146*L146%,2))</f>
        <v>0</v>
      </c>
      <c r="O146" s="330">
        <f>ROUND(N146-SUMIF(Anlagenbewegungsdaten_AV!B:B,A146,Anlagenbewegungsdaten_AV!D:D),3)</f>
        <v>0</v>
      </c>
    </row>
    <row r="147" spans="1:15" ht="15" customHeight="1" x14ac:dyDescent="0.25">
      <c r="A147" s="260" t="s">
        <v>5617</v>
      </c>
      <c r="B147" s="245" t="s">
        <v>2107</v>
      </c>
      <c r="C147" s="246" t="s">
        <v>5616</v>
      </c>
      <c r="D147" s="246" t="s">
        <v>4065</v>
      </c>
      <c r="E147" s="245"/>
      <c r="F147" s="162">
        <v>8.0500000000000007</v>
      </c>
      <c r="G147" s="333">
        <f>ROUND(SUMIF(Anlagenbewegungsdaten!B:B,A147,Anlagenbewegungsdaten!C:C),3)</f>
        <v>0</v>
      </c>
      <c r="H147" s="334">
        <f>IF(ISBLANK(F147),ROUND(SUMIF(Anlagenbewegungsdaten!B:B,A147,Anlagenbewegungsdaten!D:D),2),ROUND(G147*F147%,2))</f>
        <v>0</v>
      </c>
      <c r="I147" s="334">
        <f>ROUND((H147-SUMIF(Anlagenbewegungsdaten!$B:$B,A147,Anlagenbewegungsdaten!D:D)),3)</f>
        <v>0</v>
      </c>
      <c r="J147" s="335" t="s">
        <v>5179</v>
      </c>
      <c r="K147" s="335" t="s">
        <v>5192</v>
      </c>
      <c r="L147" s="516">
        <v>6.6</v>
      </c>
      <c r="M147" s="332">
        <f>ROUND(SUMIF(Anlagenbewegungsdaten_AV!B:B,A147,Anlagenbewegungsdaten_AV!C:C),3)</f>
        <v>0</v>
      </c>
      <c r="N147" s="330">
        <f>IF(ISBLANK(L147),ROUND(SUMIF(Anlagenbewegungsdaten_AV!B:B,A147,Anlagenbewegungsdaten_AV!D:D),2),ROUND(M147*L147%,2))</f>
        <v>0</v>
      </c>
      <c r="O147" s="330">
        <f>ROUND(N147-SUMIF(Anlagenbewegungsdaten_AV!B:B,A147,Anlagenbewegungsdaten_AV!D:D),3)</f>
        <v>0</v>
      </c>
    </row>
    <row r="148" spans="1:15" ht="15" customHeight="1" x14ac:dyDescent="0.25">
      <c r="A148" s="260" t="s">
        <v>5618</v>
      </c>
      <c r="B148" s="245" t="s">
        <v>2107</v>
      </c>
      <c r="C148" s="246" t="s">
        <v>5616</v>
      </c>
      <c r="D148" s="246" t="s">
        <v>4067</v>
      </c>
      <c r="E148" s="245"/>
      <c r="F148" s="162">
        <v>6.11</v>
      </c>
      <c r="G148" s="333">
        <f>ROUND(SUMIF(Anlagenbewegungsdaten!B:B,A148,Anlagenbewegungsdaten!C:C),3)</f>
        <v>0</v>
      </c>
      <c r="H148" s="334">
        <f>IF(ISBLANK(F148),ROUND(SUMIF(Anlagenbewegungsdaten!B:B,A148,Anlagenbewegungsdaten!D:D),2),ROUND(G148*F148%,2))</f>
        <v>0</v>
      </c>
      <c r="I148" s="334">
        <f>ROUND((H148-SUMIF(Anlagenbewegungsdaten!$B:$B,A148,Anlagenbewegungsdaten!D:D)),3)</f>
        <v>0</v>
      </c>
      <c r="J148" s="335" t="s">
        <v>5179</v>
      </c>
      <c r="K148" s="335" t="s">
        <v>5192</v>
      </c>
      <c r="L148" s="516">
        <v>5.05</v>
      </c>
      <c r="M148" s="332">
        <f>ROUND(SUMIF(Anlagenbewegungsdaten_AV!B:B,A148,Anlagenbewegungsdaten_AV!C:C),3)</f>
        <v>0</v>
      </c>
      <c r="N148" s="330">
        <f>IF(ISBLANK(L148),ROUND(SUMIF(Anlagenbewegungsdaten_AV!B:B,A148,Anlagenbewegungsdaten_AV!D:D),2),ROUND(M148*L148%,2))</f>
        <v>0</v>
      </c>
      <c r="O148" s="330">
        <f>ROUND(N148-SUMIF(Anlagenbewegungsdaten_AV!B:B,A148,Anlagenbewegungsdaten_AV!D:D),3)</f>
        <v>0</v>
      </c>
    </row>
    <row r="149" spans="1:15" ht="15" customHeight="1" x14ac:dyDescent="0.25">
      <c r="A149" s="260" t="s">
        <v>5619</v>
      </c>
      <c r="B149" s="245" t="s">
        <v>2107</v>
      </c>
      <c r="C149" s="246" t="s">
        <v>5616</v>
      </c>
      <c r="D149" s="246" t="s">
        <v>4069</v>
      </c>
      <c r="E149" s="245"/>
      <c r="F149" s="162">
        <v>5.34</v>
      </c>
      <c r="G149" s="333">
        <f>ROUND(SUMIF(Anlagenbewegungsdaten!B:B,A149,Anlagenbewegungsdaten!C:C),3)</f>
        <v>0</v>
      </c>
      <c r="H149" s="334">
        <f>IF(ISBLANK(F149),ROUND(SUMIF(Anlagenbewegungsdaten!B:B,A149,Anlagenbewegungsdaten!D:D),2),ROUND(G149*F149%,2))</f>
        <v>0</v>
      </c>
      <c r="I149" s="334">
        <f>ROUND((H149-SUMIF(Anlagenbewegungsdaten!$B:$B,A149,Anlagenbewegungsdaten!D:D)),3)</f>
        <v>0</v>
      </c>
      <c r="J149" s="335" t="s">
        <v>5179</v>
      </c>
      <c r="K149" s="335" t="s">
        <v>5192</v>
      </c>
      <c r="L149" s="516">
        <v>4.43</v>
      </c>
      <c r="M149" s="332">
        <f>ROUND(SUMIF(Anlagenbewegungsdaten_AV!B:B,A149,Anlagenbewegungsdaten_AV!C:C),3)</f>
        <v>0</v>
      </c>
      <c r="N149" s="330">
        <f>IF(ISBLANK(L149),ROUND(SUMIF(Anlagenbewegungsdaten_AV!B:B,A149,Anlagenbewegungsdaten_AV!D:D),2),ROUND(M149*L149%,2))</f>
        <v>0</v>
      </c>
      <c r="O149" s="330">
        <f>ROUND(N149-SUMIF(Anlagenbewegungsdaten_AV!B:B,A149,Anlagenbewegungsdaten_AV!D:D),3)</f>
        <v>0</v>
      </c>
    </row>
    <row r="150" spans="1:15" ht="15" customHeight="1" x14ac:dyDescent="0.25">
      <c r="A150" s="260" t="s">
        <v>5620</v>
      </c>
      <c r="B150" s="245" t="s">
        <v>2107</v>
      </c>
      <c r="C150" s="246" t="s">
        <v>5616</v>
      </c>
      <c r="D150" s="246" t="s">
        <v>4071</v>
      </c>
      <c r="E150" s="245"/>
      <c r="F150" s="162">
        <v>5.14</v>
      </c>
      <c r="G150" s="333">
        <f>ROUND(SUMIF(Anlagenbewegungsdaten!B:B,A150,Anlagenbewegungsdaten!C:C),3)</f>
        <v>0</v>
      </c>
      <c r="H150" s="334">
        <f>IF(ISBLANK(F150),ROUND(SUMIF(Anlagenbewegungsdaten!B:B,A150,Anlagenbewegungsdaten!D:D),2),ROUND(G150*F150%,2))</f>
        <v>0</v>
      </c>
      <c r="I150" s="334">
        <f>ROUND((H150-SUMIF(Anlagenbewegungsdaten!$B:$B,A150,Anlagenbewegungsdaten!D:D)),3)</f>
        <v>0</v>
      </c>
      <c r="J150" s="335" t="s">
        <v>5179</v>
      </c>
      <c r="K150" s="335" t="s">
        <v>5192</v>
      </c>
      <c r="L150" s="516">
        <v>4.2699999999999996</v>
      </c>
      <c r="M150" s="332">
        <f>ROUND(SUMIF(Anlagenbewegungsdaten_AV!B:B,A150,Anlagenbewegungsdaten_AV!C:C),3)</f>
        <v>0</v>
      </c>
      <c r="N150" s="330">
        <f>IF(ISBLANK(L150),ROUND(SUMIF(Anlagenbewegungsdaten_AV!B:B,A150,Anlagenbewegungsdaten_AV!D:D),2),ROUND(M150*L150%,2))</f>
        <v>0</v>
      </c>
      <c r="O150" s="330">
        <f>ROUND(N150-SUMIF(Anlagenbewegungsdaten_AV!B:B,A150,Anlagenbewegungsdaten_AV!D:D),3)</f>
        <v>0</v>
      </c>
    </row>
    <row r="151" spans="1:15" ht="15" customHeight="1" x14ac:dyDescent="0.25">
      <c r="A151" s="260" t="s">
        <v>5621</v>
      </c>
      <c r="B151" s="245" t="s">
        <v>2107</v>
      </c>
      <c r="C151" s="246" t="s">
        <v>5616</v>
      </c>
      <c r="D151" s="246" t="s">
        <v>4073</v>
      </c>
      <c r="E151" s="245"/>
      <c r="F151" s="162">
        <v>4.08</v>
      </c>
      <c r="G151" s="333">
        <f>ROUND(SUMIF(Anlagenbewegungsdaten!B:B,A151,Anlagenbewegungsdaten!C:C),3)</f>
        <v>0</v>
      </c>
      <c r="H151" s="334">
        <f>IF(ISBLANK(F151),ROUND(SUMIF(Anlagenbewegungsdaten!B:B,A151,Anlagenbewegungsdaten!D:D),2),ROUND(G151*F151%,2))</f>
        <v>0</v>
      </c>
      <c r="I151" s="334">
        <f>ROUND((H151-SUMIF(Anlagenbewegungsdaten!$B:$B,A151,Anlagenbewegungsdaten!D:D)),3)</f>
        <v>0</v>
      </c>
      <c r="J151" s="335" t="s">
        <v>5179</v>
      </c>
      <c r="K151" s="335" t="s">
        <v>5192</v>
      </c>
      <c r="L151" s="516">
        <v>3.42</v>
      </c>
      <c r="M151" s="332">
        <f>ROUND(SUMIF(Anlagenbewegungsdaten_AV!B:B,A151,Anlagenbewegungsdaten_AV!C:C),3)</f>
        <v>0</v>
      </c>
      <c r="N151" s="330">
        <f>IF(ISBLANK(L151),ROUND(SUMIF(Anlagenbewegungsdaten_AV!B:B,A151,Anlagenbewegungsdaten_AV!D:D),2),ROUND(M151*L151%,2))</f>
        <v>0</v>
      </c>
      <c r="O151" s="330">
        <f>ROUND(N151-SUMIF(Anlagenbewegungsdaten_AV!B:B,A151,Anlagenbewegungsdaten_AV!D:D),3)</f>
        <v>0</v>
      </c>
    </row>
    <row r="152" spans="1:15" ht="15" customHeight="1" x14ac:dyDescent="0.25">
      <c r="A152" s="260" t="s">
        <v>5622</v>
      </c>
      <c r="B152" s="245" t="s">
        <v>2107</v>
      </c>
      <c r="C152" s="246" t="s">
        <v>5616</v>
      </c>
      <c r="D152" s="246" t="s">
        <v>4075</v>
      </c>
      <c r="E152" s="245"/>
      <c r="F152" s="162">
        <v>3.3</v>
      </c>
      <c r="G152" s="333">
        <f>ROUND(SUMIF(Anlagenbewegungsdaten!B:B,A152,Anlagenbewegungsdaten!C:C),3)</f>
        <v>0</v>
      </c>
      <c r="H152" s="334">
        <f>IF(ISBLANK(F152),ROUND(SUMIF(Anlagenbewegungsdaten!B:B,A152,Anlagenbewegungsdaten!D:D),2),ROUND(G152*F152%,2))</f>
        <v>0</v>
      </c>
      <c r="I152" s="334">
        <f>ROUND((H152-SUMIF(Anlagenbewegungsdaten!$B:$B,A152,Anlagenbewegungsdaten!D:D)),3)</f>
        <v>0</v>
      </c>
      <c r="J152" s="335" t="s">
        <v>5179</v>
      </c>
      <c r="K152" s="335" t="s">
        <v>5192</v>
      </c>
      <c r="L152" s="516">
        <v>2.8</v>
      </c>
      <c r="M152" s="332">
        <f>ROUND(SUMIF(Anlagenbewegungsdaten_AV!B:B,A152,Anlagenbewegungsdaten_AV!C:C),3)</f>
        <v>0</v>
      </c>
      <c r="N152" s="330">
        <f>IF(ISBLANK(L152),ROUND(SUMIF(Anlagenbewegungsdaten_AV!B:B,A152,Anlagenbewegungsdaten_AV!D:D),2),ROUND(M152*L152%,2))</f>
        <v>0</v>
      </c>
      <c r="O152" s="330">
        <f>ROUND(N152-SUMIF(Anlagenbewegungsdaten_AV!B:B,A152,Anlagenbewegungsdaten_AV!D:D),3)</f>
        <v>0</v>
      </c>
    </row>
    <row r="153" spans="1:15" ht="15" customHeight="1" x14ac:dyDescent="0.25">
      <c r="A153" s="260" t="s">
        <v>5623</v>
      </c>
      <c r="B153" s="245" t="s">
        <v>2107</v>
      </c>
      <c r="C153" s="246" t="s">
        <v>5624</v>
      </c>
      <c r="D153" s="246" t="s">
        <v>5602</v>
      </c>
      <c r="E153" s="246" t="s">
        <v>6321</v>
      </c>
      <c r="F153" s="162">
        <v>12.52</v>
      </c>
      <c r="G153" s="333">
        <f>ROUND(SUMIF(Anlagenbewegungsdaten!B:B,A153,Anlagenbewegungsdaten!C:C),3)</f>
        <v>0</v>
      </c>
      <c r="H153" s="334">
        <f>IF(ISBLANK(F153),ROUND(SUMIF(Anlagenbewegungsdaten!B:B,A153,Anlagenbewegungsdaten!D:D),2),ROUND(G153*F153%,2))</f>
        <v>0</v>
      </c>
      <c r="I153" s="334">
        <f>ROUND((H153-SUMIF(Anlagenbewegungsdaten!$B:$B,A153,Anlagenbewegungsdaten!D:D)),3)</f>
        <v>0</v>
      </c>
      <c r="J153" s="335" t="s">
        <v>5179</v>
      </c>
      <c r="K153" s="335" t="s">
        <v>5192</v>
      </c>
      <c r="L153" s="516">
        <v>10.02</v>
      </c>
      <c r="M153" s="332">
        <f>ROUND(SUMIF(Anlagenbewegungsdaten_AV!B:B,A153,Anlagenbewegungsdaten_AV!C:C),3)</f>
        <v>0</v>
      </c>
      <c r="N153" s="330">
        <f>IF(ISBLANK(L153),ROUND(SUMIF(Anlagenbewegungsdaten_AV!B:B,A153,Anlagenbewegungsdaten_AV!D:D),2),ROUND(M153*L153%,2))</f>
        <v>0</v>
      </c>
      <c r="O153" s="330">
        <f>ROUND(N153-SUMIF(Anlagenbewegungsdaten_AV!B:B,A153,Anlagenbewegungsdaten_AV!D:D),3)</f>
        <v>0</v>
      </c>
    </row>
    <row r="154" spans="1:15" ht="15" customHeight="1" x14ac:dyDescent="0.25">
      <c r="A154" s="260" t="s">
        <v>5625</v>
      </c>
      <c r="B154" s="245" t="s">
        <v>2107</v>
      </c>
      <c r="C154" s="246" t="s">
        <v>5624</v>
      </c>
      <c r="D154" s="246" t="s">
        <v>5604</v>
      </c>
      <c r="E154" s="246" t="s">
        <v>6321</v>
      </c>
      <c r="F154" s="162">
        <v>8.25</v>
      </c>
      <c r="G154" s="333">
        <f>ROUND(SUMIF(Anlagenbewegungsdaten!B:B,A154,Anlagenbewegungsdaten!C:C),3)</f>
        <v>0</v>
      </c>
      <c r="H154" s="334">
        <f>IF(ISBLANK(F154),ROUND(SUMIF(Anlagenbewegungsdaten!B:B,A154,Anlagenbewegungsdaten!D:D),2),ROUND(G154*F154%,2))</f>
        <v>0</v>
      </c>
      <c r="I154" s="334">
        <f>ROUND((H154-SUMIF(Anlagenbewegungsdaten!$B:$B,A154,Anlagenbewegungsdaten!D:D)),3)</f>
        <v>0</v>
      </c>
      <c r="J154" s="335" t="s">
        <v>5179</v>
      </c>
      <c r="K154" s="335" t="s">
        <v>5192</v>
      </c>
      <c r="L154" s="516">
        <v>6.6</v>
      </c>
      <c r="M154" s="332">
        <f>ROUND(SUMIF(Anlagenbewegungsdaten_AV!B:B,A154,Anlagenbewegungsdaten_AV!C:C),3)</f>
        <v>0</v>
      </c>
      <c r="N154" s="330">
        <f>IF(ISBLANK(L154),ROUND(SUMIF(Anlagenbewegungsdaten_AV!B:B,A154,Anlagenbewegungsdaten_AV!D:D),2),ROUND(M154*L154%,2))</f>
        <v>0</v>
      </c>
      <c r="O154" s="330">
        <f>ROUND(N154-SUMIF(Anlagenbewegungsdaten_AV!B:B,A154,Anlagenbewegungsdaten_AV!D:D),3)</f>
        <v>0</v>
      </c>
    </row>
    <row r="155" spans="1:15" ht="15" customHeight="1" x14ac:dyDescent="0.25">
      <c r="A155" s="260" t="s">
        <v>5626</v>
      </c>
      <c r="B155" s="245" t="s">
        <v>2107</v>
      </c>
      <c r="C155" s="246" t="s">
        <v>5624</v>
      </c>
      <c r="D155" s="246" t="s">
        <v>5606</v>
      </c>
      <c r="E155" s="246" t="s">
        <v>6321</v>
      </c>
      <c r="F155" s="162">
        <v>6.31</v>
      </c>
      <c r="G155" s="333">
        <f>ROUND(SUMIF(Anlagenbewegungsdaten!B:B,A155,Anlagenbewegungsdaten!C:C),3)</f>
        <v>0</v>
      </c>
      <c r="H155" s="334">
        <f>IF(ISBLANK(F155),ROUND(SUMIF(Anlagenbewegungsdaten!B:B,A155,Anlagenbewegungsdaten!D:D),2),ROUND(G155*F155%,2))</f>
        <v>0</v>
      </c>
      <c r="I155" s="334">
        <f>ROUND((H155-SUMIF(Anlagenbewegungsdaten!$B:$B,A155,Anlagenbewegungsdaten!D:D)),3)</f>
        <v>0</v>
      </c>
      <c r="J155" s="335" t="s">
        <v>5179</v>
      </c>
      <c r="K155" s="335" t="s">
        <v>5192</v>
      </c>
      <c r="L155" s="516">
        <v>5.05</v>
      </c>
      <c r="M155" s="332">
        <f>ROUND(SUMIF(Anlagenbewegungsdaten_AV!B:B,A155,Anlagenbewegungsdaten_AV!C:C),3)</f>
        <v>0</v>
      </c>
      <c r="N155" s="330">
        <f>IF(ISBLANK(L155),ROUND(SUMIF(Anlagenbewegungsdaten_AV!B:B,A155,Anlagenbewegungsdaten_AV!D:D),2),ROUND(M155*L155%,2))</f>
        <v>0</v>
      </c>
      <c r="O155" s="330">
        <f>ROUND(N155-SUMIF(Anlagenbewegungsdaten_AV!B:B,A155,Anlagenbewegungsdaten_AV!D:D),3)</f>
        <v>0</v>
      </c>
    </row>
    <row r="156" spans="1:15" ht="15" customHeight="1" x14ac:dyDescent="0.25">
      <c r="A156" s="260" t="s">
        <v>5627</v>
      </c>
      <c r="B156" s="245" t="s">
        <v>2107</v>
      </c>
      <c r="C156" s="246" t="s">
        <v>5624</v>
      </c>
      <c r="D156" s="246" t="s">
        <v>5608</v>
      </c>
      <c r="E156" s="246" t="s">
        <v>6321</v>
      </c>
      <c r="F156" s="162">
        <v>5.54</v>
      </c>
      <c r="G156" s="333">
        <f>ROUND(SUMIF(Anlagenbewegungsdaten!B:B,A156,Anlagenbewegungsdaten!C:C),3)</f>
        <v>0</v>
      </c>
      <c r="H156" s="334">
        <f>IF(ISBLANK(F156),ROUND(SUMIF(Anlagenbewegungsdaten!B:B,A156,Anlagenbewegungsdaten!D:D),2),ROUND(G156*F156%,2))</f>
        <v>0</v>
      </c>
      <c r="I156" s="334">
        <f>ROUND((H156-SUMIF(Anlagenbewegungsdaten!$B:$B,A156,Anlagenbewegungsdaten!D:D)),3)</f>
        <v>0</v>
      </c>
      <c r="J156" s="335" t="s">
        <v>5179</v>
      </c>
      <c r="K156" s="335" t="s">
        <v>5192</v>
      </c>
      <c r="L156" s="516">
        <v>4.43</v>
      </c>
      <c r="M156" s="332">
        <f>ROUND(SUMIF(Anlagenbewegungsdaten_AV!B:B,A156,Anlagenbewegungsdaten_AV!C:C),3)</f>
        <v>0</v>
      </c>
      <c r="N156" s="330">
        <f>IF(ISBLANK(L156),ROUND(SUMIF(Anlagenbewegungsdaten_AV!B:B,A156,Anlagenbewegungsdaten_AV!D:D),2),ROUND(M156*L156%,2))</f>
        <v>0</v>
      </c>
      <c r="O156" s="330">
        <f>ROUND(N156-SUMIF(Anlagenbewegungsdaten_AV!B:B,A156,Anlagenbewegungsdaten_AV!D:D),3)</f>
        <v>0</v>
      </c>
    </row>
    <row r="157" spans="1:15" ht="15" customHeight="1" x14ac:dyDescent="0.25">
      <c r="A157" s="260" t="s">
        <v>5628</v>
      </c>
      <c r="B157" s="245" t="s">
        <v>2107</v>
      </c>
      <c r="C157" s="246" t="s">
        <v>5624</v>
      </c>
      <c r="D157" s="246" t="s">
        <v>5610</v>
      </c>
      <c r="E157" s="246" t="s">
        <v>6321</v>
      </c>
      <c r="F157" s="162">
        <v>5.34</v>
      </c>
      <c r="G157" s="333">
        <f>ROUND(SUMIF(Anlagenbewegungsdaten!B:B,A157,Anlagenbewegungsdaten!C:C),3)</f>
        <v>0</v>
      </c>
      <c r="H157" s="334">
        <f>IF(ISBLANK(F157),ROUND(SUMIF(Anlagenbewegungsdaten!B:B,A157,Anlagenbewegungsdaten!D:D),2),ROUND(G157*F157%,2))</f>
        <v>0</v>
      </c>
      <c r="I157" s="334">
        <f>ROUND((H157-SUMIF(Anlagenbewegungsdaten!$B:$B,A157,Anlagenbewegungsdaten!D:D)),3)</f>
        <v>0</v>
      </c>
      <c r="J157" s="335" t="s">
        <v>5179</v>
      </c>
      <c r="K157" s="335" t="s">
        <v>5192</v>
      </c>
      <c r="L157" s="516">
        <v>4.2699999999999996</v>
      </c>
      <c r="M157" s="332">
        <f>ROUND(SUMIF(Anlagenbewegungsdaten_AV!B:B,A157,Anlagenbewegungsdaten_AV!C:C),3)</f>
        <v>0</v>
      </c>
      <c r="N157" s="330">
        <f>IF(ISBLANK(L157),ROUND(SUMIF(Anlagenbewegungsdaten_AV!B:B,A157,Anlagenbewegungsdaten_AV!D:D),2),ROUND(M157*L157%,2))</f>
        <v>0</v>
      </c>
      <c r="O157" s="330">
        <f>ROUND(N157-SUMIF(Anlagenbewegungsdaten_AV!B:B,A157,Anlagenbewegungsdaten_AV!D:D),3)</f>
        <v>0</v>
      </c>
    </row>
    <row r="158" spans="1:15" ht="15" customHeight="1" x14ac:dyDescent="0.25">
      <c r="A158" s="260" t="s">
        <v>5629</v>
      </c>
      <c r="B158" s="245" t="s">
        <v>2107</v>
      </c>
      <c r="C158" s="246" t="s">
        <v>5624</v>
      </c>
      <c r="D158" s="246" t="s">
        <v>5612</v>
      </c>
      <c r="E158" s="246" t="s">
        <v>6321</v>
      </c>
      <c r="F158" s="162">
        <v>4.28</v>
      </c>
      <c r="G158" s="333">
        <f>ROUND(SUMIF(Anlagenbewegungsdaten!B:B,A158,Anlagenbewegungsdaten!C:C),3)</f>
        <v>0</v>
      </c>
      <c r="H158" s="334">
        <f>IF(ISBLANK(F158),ROUND(SUMIF(Anlagenbewegungsdaten!B:B,A158,Anlagenbewegungsdaten!D:D),2),ROUND(G158*F158%,2))</f>
        <v>0</v>
      </c>
      <c r="I158" s="334">
        <f>ROUND((H158-SUMIF(Anlagenbewegungsdaten!$B:$B,A158,Anlagenbewegungsdaten!D:D)),3)</f>
        <v>0</v>
      </c>
      <c r="J158" s="335" t="s">
        <v>5179</v>
      </c>
      <c r="K158" s="335" t="s">
        <v>5192</v>
      </c>
      <c r="L158" s="516">
        <v>3.42</v>
      </c>
      <c r="M158" s="332">
        <f>ROUND(SUMIF(Anlagenbewegungsdaten_AV!B:B,A158,Anlagenbewegungsdaten_AV!C:C),3)</f>
        <v>0</v>
      </c>
      <c r="N158" s="330">
        <f>IF(ISBLANK(L158),ROUND(SUMIF(Anlagenbewegungsdaten_AV!B:B,A158,Anlagenbewegungsdaten_AV!D:D),2),ROUND(M158*L158%,2))</f>
        <v>0</v>
      </c>
      <c r="O158" s="330">
        <f>ROUND(N158-SUMIF(Anlagenbewegungsdaten_AV!B:B,A158,Anlagenbewegungsdaten_AV!D:D),3)</f>
        <v>0</v>
      </c>
    </row>
    <row r="159" spans="1:15" ht="15" customHeight="1" x14ac:dyDescent="0.25">
      <c r="A159" s="260" t="s">
        <v>5630</v>
      </c>
      <c r="B159" s="245" t="s">
        <v>2107</v>
      </c>
      <c r="C159" s="246" t="s">
        <v>5624</v>
      </c>
      <c r="D159" s="246" t="s">
        <v>5614</v>
      </c>
      <c r="E159" s="246" t="s">
        <v>6321</v>
      </c>
      <c r="F159" s="162">
        <v>3.5</v>
      </c>
      <c r="G159" s="333">
        <f>ROUND(SUMIF(Anlagenbewegungsdaten!B:B,A159,Anlagenbewegungsdaten!C:C),3)</f>
        <v>0</v>
      </c>
      <c r="H159" s="334">
        <f>IF(ISBLANK(F159),ROUND(SUMIF(Anlagenbewegungsdaten!B:B,A159,Anlagenbewegungsdaten!D:D),2),ROUND(G159*F159%,2))</f>
        <v>0</v>
      </c>
      <c r="I159" s="334">
        <f>ROUND((H159-SUMIF(Anlagenbewegungsdaten!$B:$B,A159,Anlagenbewegungsdaten!D:D)),3)</f>
        <v>0</v>
      </c>
      <c r="J159" s="335" t="s">
        <v>5179</v>
      </c>
      <c r="K159" s="335" t="s">
        <v>5192</v>
      </c>
      <c r="L159" s="516">
        <v>2.8</v>
      </c>
      <c r="M159" s="332">
        <f>ROUND(SUMIF(Anlagenbewegungsdaten_AV!B:B,A159,Anlagenbewegungsdaten_AV!C:C),3)</f>
        <v>0</v>
      </c>
      <c r="N159" s="330">
        <f>IF(ISBLANK(L159),ROUND(SUMIF(Anlagenbewegungsdaten_AV!B:B,A159,Anlagenbewegungsdaten_AV!D:D),2),ROUND(M159*L159%,2))</f>
        <v>0</v>
      </c>
      <c r="O159" s="330">
        <f>ROUND(N159-SUMIF(Anlagenbewegungsdaten_AV!B:B,A159,Anlagenbewegungsdaten_AV!D:D),3)</f>
        <v>0</v>
      </c>
    </row>
    <row r="160" spans="1:15" ht="15" customHeight="1" x14ac:dyDescent="0.25">
      <c r="A160" s="261"/>
      <c r="B160" s="168"/>
      <c r="C160" s="175"/>
      <c r="D160" s="175"/>
      <c r="E160" s="168"/>
      <c r="F160" s="250"/>
    </row>
    <row r="161" spans="1:15" ht="15" customHeight="1" x14ac:dyDescent="0.25">
      <c r="A161" s="260" t="s">
        <v>6209</v>
      </c>
      <c r="B161" s="245" t="s">
        <v>2107</v>
      </c>
      <c r="C161" s="246" t="s">
        <v>6210</v>
      </c>
      <c r="D161" s="246" t="s">
        <v>1490</v>
      </c>
      <c r="E161" s="245"/>
      <c r="F161" s="162">
        <v>12.32</v>
      </c>
      <c r="G161" s="333">
        <f>ROUND(SUMIF(Anlagenbewegungsdaten!B:B,A161,Anlagenbewegungsdaten!C:C),3)</f>
        <v>0</v>
      </c>
      <c r="H161" s="334">
        <f>IF(ISBLANK(F161),ROUND(SUMIF(Anlagenbewegungsdaten!B:B,A161,Anlagenbewegungsdaten!D:D),2),ROUND(G161*F161%,2))</f>
        <v>0</v>
      </c>
      <c r="I161" s="334">
        <f>ROUND((H161-SUMIF(Anlagenbewegungsdaten!$B:$B,A161,Anlagenbewegungsdaten!D:D)),3)</f>
        <v>0</v>
      </c>
      <c r="J161" s="335" t="s">
        <v>5179</v>
      </c>
      <c r="K161" s="335" t="s">
        <v>5192</v>
      </c>
      <c r="L161" s="516">
        <v>10.02</v>
      </c>
      <c r="M161" s="332">
        <f>ROUND(SUMIF(Anlagenbewegungsdaten_AV!B:B,A161,Anlagenbewegungsdaten_AV!C:C),3)</f>
        <v>0</v>
      </c>
      <c r="N161" s="330">
        <f>IF(ISBLANK(L161),ROUND(SUMIF(Anlagenbewegungsdaten_AV!B:B,A161,Anlagenbewegungsdaten_AV!D:D),2),ROUND(M161*L161%,2))</f>
        <v>0</v>
      </c>
      <c r="O161" s="330">
        <f>ROUND(N161-SUMIF(Anlagenbewegungsdaten_AV!B:B,A161,Anlagenbewegungsdaten_AV!D:D),3)</f>
        <v>0</v>
      </c>
    </row>
    <row r="162" spans="1:15" ht="15" customHeight="1" x14ac:dyDescent="0.25">
      <c r="A162" s="260" t="s">
        <v>6211</v>
      </c>
      <c r="B162" s="245" t="s">
        <v>2107</v>
      </c>
      <c r="C162" s="246" t="s">
        <v>6210</v>
      </c>
      <c r="D162" s="246" t="s">
        <v>4065</v>
      </c>
      <c r="E162" s="245"/>
      <c r="F162" s="162">
        <v>8.0500000000000007</v>
      </c>
      <c r="G162" s="333">
        <f>ROUND(SUMIF(Anlagenbewegungsdaten!B:B,A162,Anlagenbewegungsdaten!C:C),3)</f>
        <v>0</v>
      </c>
      <c r="H162" s="334">
        <f>IF(ISBLANK(F162),ROUND(SUMIF(Anlagenbewegungsdaten!B:B,A162,Anlagenbewegungsdaten!D:D),2),ROUND(G162*F162%,2))</f>
        <v>0</v>
      </c>
      <c r="I162" s="334">
        <f>ROUND((H162-SUMIF(Anlagenbewegungsdaten!$B:$B,A162,Anlagenbewegungsdaten!D:D)),3)</f>
        <v>0</v>
      </c>
      <c r="J162" s="335" t="s">
        <v>5179</v>
      </c>
      <c r="K162" s="335" t="s">
        <v>5192</v>
      </c>
      <c r="L162" s="516">
        <v>6.6</v>
      </c>
      <c r="M162" s="332">
        <f>ROUND(SUMIF(Anlagenbewegungsdaten_AV!B:B,A162,Anlagenbewegungsdaten_AV!C:C),3)</f>
        <v>0</v>
      </c>
      <c r="N162" s="330">
        <f>IF(ISBLANK(L162),ROUND(SUMIF(Anlagenbewegungsdaten_AV!B:B,A162,Anlagenbewegungsdaten_AV!D:D),2),ROUND(M162*L162%,2))</f>
        <v>0</v>
      </c>
      <c r="O162" s="330">
        <f>ROUND(N162-SUMIF(Anlagenbewegungsdaten_AV!B:B,A162,Anlagenbewegungsdaten_AV!D:D),3)</f>
        <v>0</v>
      </c>
    </row>
    <row r="163" spans="1:15" ht="15" customHeight="1" x14ac:dyDescent="0.25">
      <c r="A163" s="260" t="s">
        <v>6212</v>
      </c>
      <c r="B163" s="245" t="s">
        <v>2107</v>
      </c>
      <c r="C163" s="246" t="s">
        <v>6210</v>
      </c>
      <c r="D163" s="246" t="s">
        <v>4067</v>
      </c>
      <c r="E163" s="245"/>
      <c r="F163" s="162">
        <v>6.11</v>
      </c>
      <c r="G163" s="333">
        <f>ROUND(SUMIF(Anlagenbewegungsdaten!B:B,A163,Anlagenbewegungsdaten!C:C),3)</f>
        <v>0</v>
      </c>
      <c r="H163" s="334">
        <f>IF(ISBLANK(F163),ROUND(SUMIF(Anlagenbewegungsdaten!B:B,A163,Anlagenbewegungsdaten!D:D),2),ROUND(G163*F163%,2))</f>
        <v>0</v>
      </c>
      <c r="I163" s="334">
        <f>ROUND((H163-SUMIF(Anlagenbewegungsdaten!$B:$B,A163,Anlagenbewegungsdaten!D:D)),3)</f>
        <v>0</v>
      </c>
      <c r="J163" s="335" t="s">
        <v>5179</v>
      </c>
      <c r="K163" s="335" t="s">
        <v>5192</v>
      </c>
      <c r="L163" s="516">
        <v>5.05</v>
      </c>
      <c r="M163" s="332">
        <f>ROUND(SUMIF(Anlagenbewegungsdaten_AV!B:B,A163,Anlagenbewegungsdaten_AV!C:C),3)</f>
        <v>0</v>
      </c>
      <c r="N163" s="330">
        <f>IF(ISBLANK(L163),ROUND(SUMIF(Anlagenbewegungsdaten_AV!B:B,A163,Anlagenbewegungsdaten_AV!D:D),2),ROUND(M163*L163%,2))</f>
        <v>0</v>
      </c>
      <c r="O163" s="330">
        <f>ROUND(N163-SUMIF(Anlagenbewegungsdaten_AV!B:B,A163,Anlagenbewegungsdaten_AV!D:D),3)</f>
        <v>0</v>
      </c>
    </row>
    <row r="164" spans="1:15" ht="15" customHeight="1" x14ac:dyDescent="0.25">
      <c r="A164" s="260" t="s">
        <v>6213</v>
      </c>
      <c r="B164" s="245" t="s">
        <v>2107</v>
      </c>
      <c r="C164" s="246" t="s">
        <v>6210</v>
      </c>
      <c r="D164" s="246" t="s">
        <v>4069</v>
      </c>
      <c r="E164" s="245"/>
      <c r="F164" s="162">
        <v>5.34</v>
      </c>
      <c r="G164" s="333">
        <f>ROUND(SUMIF(Anlagenbewegungsdaten!B:B,A164,Anlagenbewegungsdaten!C:C),3)</f>
        <v>0</v>
      </c>
      <c r="H164" s="334">
        <f>IF(ISBLANK(F164),ROUND(SUMIF(Anlagenbewegungsdaten!B:B,A164,Anlagenbewegungsdaten!D:D),2),ROUND(G164*F164%,2))</f>
        <v>0</v>
      </c>
      <c r="I164" s="334">
        <f>ROUND((H164-SUMIF(Anlagenbewegungsdaten!$B:$B,A164,Anlagenbewegungsdaten!D:D)),3)</f>
        <v>0</v>
      </c>
      <c r="J164" s="335" t="s">
        <v>5179</v>
      </c>
      <c r="K164" s="335" t="s">
        <v>5192</v>
      </c>
      <c r="L164" s="516">
        <v>4.43</v>
      </c>
      <c r="M164" s="332">
        <f>ROUND(SUMIF(Anlagenbewegungsdaten_AV!B:B,A164,Anlagenbewegungsdaten_AV!C:C),3)</f>
        <v>0</v>
      </c>
      <c r="N164" s="330">
        <f>IF(ISBLANK(L164),ROUND(SUMIF(Anlagenbewegungsdaten_AV!B:B,A164,Anlagenbewegungsdaten_AV!D:D),2),ROUND(M164*L164%,2))</f>
        <v>0</v>
      </c>
      <c r="O164" s="330">
        <f>ROUND(N164-SUMIF(Anlagenbewegungsdaten_AV!B:B,A164,Anlagenbewegungsdaten_AV!D:D),3)</f>
        <v>0</v>
      </c>
    </row>
    <row r="165" spans="1:15" ht="15" customHeight="1" x14ac:dyDescent="0.25">
      <c r="A165" s="260" t="s">
        <v>6214</v>
      </c>
      <c r="B165" s="245" t="s">
        <v>2107</v>
      </c>
      <c r="C165" s="246" t="s">
        <v>6210</v>
      </c>
      <c r="D165" s="246" t="s">
        <v>4071</v>
      </c>
      <c r="E165" s="245"/>
      <c r="F165" s="162">
        <v>5.14</v>
      </c>
      <c r="G165" s="333">
        <f>ROUND(SUMIF(Anlagenbewegungsdaten!B:B,A165,Anlagenbewegungsdaten!C:C),3)</f>
        <v>0</v>
      </c>
      <c r="H165" s="334">
        <f>IF(ISBLANK(F165),ROUND(SUMIF(Anlagenbewegungsdaten!B:B,A165,Anlagenbewegungsdaten!D:D),2),ROUND(G165*F165%,2))</f>
        <v>0</v>
      </c>
      <c r="I165" s="334">
        <f>ROUND((H165-SUMIF(Anlagenbewegungsdaten!$B:$B,A165,Anlagenbewegungsdaten!D:D)),3)</f>
        <v>0</v>
      </c>
      <c r="J165" s="335" t="s">
        <v>5179</v>
      </c>
      <c r="K165" s="335" t="s">
        <v>5192</v>
      </c>
      <c r="L165" s="516">
        <v>4.2699999999999996</v>
      </c>
      <c r="M165" s="332">
        <f>ROUND(SUMIF(Anlagenbewegungsdaten_AV!B:B,A165,Anlagenbewegungsdaten_AV!C:C),3)</f>
        <v>0</v>
      </c>
      <c r="N165" s="330">
        <f>IF(ISBLANK(L165),ROUND(SUMIF(Anlagenbewegungsdaten_AV!B:B,A165,Anlagenbewegungsdaten_AV!D:D),2),ROUND(M165*L165%,2))</f>
        <v>0</v>
      </c>
      <c r="O165" s="330">
        <f>ROUND(N165-SUMIF(Anlagenbewegungsdaten_AV!B:B,A165,Anlagenbewegungsdaten_AV!D:D),3)</f>
        <v>0</v>
      </c>
    </row>
    <row r="166" spans="1:15" ht="15" customHeight="1" x14ac:dyDescent="0.25">
      <c r="A166" s="260" t="s">
        <v>6215</v>
      </c>
      <c r="B166" s="245" t="s">
        <v>2107</v>
      </c>
      <c r="C166" s="246" t="s">
        <v>6210</v>
      </c>
      <c r="D166" s="246" t="s">
        <v>4073</v>
      </c>
      <c r="E166" s="245"/>
      <c r="F166" s="162">
        <v>4.08</v>
      </c>
      <c r="G166" s="333">
        <f>ROUND(SUMIF(Anlagenbewegungsdaten!B:B,A166,Anlagenbewegungsdaten!C:C),3)</f>
        <v>0</v>
      </c>
      <c r="H166" s="334">
        <f>IF(ISBLANK(F166),ROUND(SUMIF(Anlagenbewegungsdaten!B:B,A166,Anlagenbewegungsdaten!D:D),2),ROUND(G166*F166%,2))</f>
        <v>0</v>
      </c>
      <c r="I166" s="334">
        <f>ROUND((H166-SUMIF(Anlagenbewegungsdaten!$B:$B,A166,Anlagenbewegungsdaten!D:D)),3)</f>
        <v>0</v>
      </c>
      <c r="J166" s="335" t="s">
        <v>5179</v>
      </c>
      <c r="K166" s="335" t="s">
        <v>5192</v>
      </c>
      <c r="L166" s="516">
        <v>3.42</v>
      </c>
      <c r="M166" s="332">
        <f>ROUND(SUMIF(Anlagenbewegungsdaten_AV!B:B,A166,Anlagenbewegungsdaten_AV!C:C),3)</f>
        <v>0</v>
      </c>
      <c r="N166" s="330">
        <f>IF(ISBLANK(L166),ROUND(SUMIF(Anlagenbewegungsdaten_AV!B:B,A166,Anlagenbewegungsdaten_AV!D:D),2),ROUND(M166*L166%,2))</f>
        <v>0</v>
      </c>
      <c r="O166" s="330">
        <f>ROUND(N166-SUMIF(Anlagenbewegungsdaten_AV!B:B,A166,Anlagenbewegungsdaten_AV!D:D),3)</f>
        <v>0</v>
      </c>
    </row>
    <row r="167" spans="1:15" ht="15" customHeight="1" x14ac:dyDescent="0.25">
      <c r="A167" s="260" t="s">
        <v>6216</v>
      </c>
      <c r="B167" s="245" t="s">
        <v>2107</v>
      </c>
      <c r="C167" s="246" t="s">
        <v>6210</v>
      </c>
      <c r="D167" s="246" t="s">
        <v>4075</v>
      </c>
      <c r="E167" s="245"/>
      <c r="F167" s="162">
        <v>3.3</v>
      </c>
      <c r="G167" s="333">
        <f>ROUND(SUMIF(Anlagenbewegungsdaten!B:B,A167,Anlagenbewegungsdaten!C:C),3)</f>
        <v>0</v>
      </c>
      <c r="H167" s="334">
        <f>IF(ISBLANK(F167),ROUND(SUMIF(Anlagenbewegungsdaten!B:B,A167,Anlagenbewegungsdaten!D:D),2),ROUND(G167*F167%,2))</f>
        <v>0</v>
      </c>
      <c r="I167" s="334">
        <f>ROUND((H167-SUMIF(Anlagenbewegungsdaten!$B:$B,A167,Anlagenbewegungsdaten!D:D)),3)</f>
        <v>0</v>
      </c>
      <c r="J167" s="335" t="s">
        <v>5179</v>
      </c>
      <c r="K167" s="335" t="s">
        <v>5192</v>
      </c>
      <c r="L167" s="516">
        <v>2.8</v>
      </c>
      <c r="M167" s="332">
        <f>ROUND(SUMIF(Anlagenbewegungsdaten_AV!B:B,A167,Anlagenbewegungsdaten_AV!C:C),3)</f>
        <v>0</v>
      </c>
      <c r="N167" s="330">
        <f>IF(ISBLANK(L167),ROUND(SUMIF(Anlagenbewegungsdaten_AV!B:B,A167,Anlagenbewegungsdaten_AV!D:D),2),ROUND(M167*L167%,2))</f>
        <v>0</v>
      </c>
      <c r="O167" s="330">
        <f>ROUND(N167-SUMIF(Anlagenbewegungsdaten_AV!B:B,A167,Anlagenbewegungsdaten_AV!D:D),3)</f>
        <v>0</v>
      </c>
    </row>
    <row r="168" spans="1:15" ht="15" customHeight="1" x14ac:dyDescent="0.25">
      <c r="A168" s="260" t="s">
        <v>6217</v>
      </c>
      <c r="B168" s="245" t="s">
        <v>2107</v>
      </c>
      <c r="C168" s="246" t="s">
        <v>6210</v>
      </c>
      <c r="D168" s="246" t="s">
        <v>6322</v>
      </c>
      <c r="E168" s="246" t="s">
        <v>6321</v>
      </c>
      <c r="F168" s="162">
        <v>12.52</v>
      </c>
      <c r="G168" s="333">
        <f>ROUND(SUMIF(Anlagenbewegungsdaten!B:B,A168,Anlagenbewegungsdaten!C:C),3)</f>
        <v>0</v>
      </c>
      <c r="H168" s="334">
        <f>IF(ISBLANK(F168),ROUND(SUMIF(Anlagenbewegungsdaten!B:B,A168,Anlagenbewegungsdaten!D:D),2),ROUND(G168*F168%,2))</f>
        <v>0</v>
      </c>
      <c r="I168" s="334">
        <f>ROUND((H168-SUMIF(Anlagenbewegungsdaten!$B:$B,A168,Anlagenbewegungsdaten!D:D)),3)</f>
        <v>0</v>
      </c>
      <c r="J168" s="335" t="s">
        <v>5179</v>
      </c>
      <c r="K168" s="335" t="s">
        <v>5192</v>
      </c>
      <c r="L168" s="516">
        <v>10.02</v>
      </c>
      <c r="M168" s="332">
        <f>ROUND(SUMIF(Anlagenbewegungsdaten_AV!B:B,A168,Anlagenbewegungsdaten_AV!C:C),3)</f>
        <v>0</v>
      </c>
      <c r="N168" s="330">
        <f>IF(ISBLANK(L168),ROUND(SUMIF(Anlagenbewegungsdaten_AV!B:B,A168,Anlagenbewegungsdaten_AV!D:D),2),ROUND(M168*L168%,2))</f>
        <v>0</v>
      </c>
      <c r="O168" s="330">
        <f>ROUND(N168-SUMIF(Anlagenbewegungsdaten_AV!B:B,A168,Anlagenbewegungsdaten_AV!D:D),3)</f>
        <v>0</v>
      </c>
    </row>
    <row r="169" spans="1:15" ht="15" customHeight="1" x14ac:dyDescent="0.25">
      <c r="A169" s="260" t="s">
        <v>6218</v>
      </c>
      <c r="B169" s="245" t="s">
        <v>2107</v>
      </c>
      <c r="C169" s="246" t="s">
        <v>6210</v>
      </c>
      <c r="D169" s="246" t="s">
        <v>6323</v>
      </c>
      <c r="E169" s="246" t="s">
        <v>6321</v>
      </c>
      <c r="F169" s="162">
        <v>8.25</v>
      </c>
      <c r="G169" s="333">
        <f>ROUND(SUMIF(Anlagenbewegungsdaten!B:B,A169,Anlagenbewegungsdaten!C:C),3)</f>
        <v>0</v>
      </c>
      <c r="H169" s="334">
        <f>IF(ISBLANK(F169),ROUND(SUMIF(Anlagenbewegungsdaten!B:B,A169,Anlagenbewegungsdaten!D:D),2),ROUND(G169*F169%,2))</f>
        <v>0</v>
      </c>
      <c r="I169" s="334">
        <f>ROUND((H169-SUMIF(Anlagenbewegungsdaten!$B:$B,A169,Anlagenbewegungsdaten!D:D)),3)</f>
        <v>0</v>
      </c>
      <c r="J169" s="335" t="s">
        <v>5179</v>
      </c>
      <c r="K169" s="335" t="s">
        <v>5192</v>
      </c>
      <c r="L169" s="516">
        <v>6.6</v>
      </c>
      <c r="M169" s="332">
        <f>ROUND(SUMIF(Anlagenbewegungsdaten_AV!B:B,A169,Anlagenbewegungsdaten_AV!C:C),3)</f>
        <v>0</v>
      </c>
      <c r="N169" s="330">
        <f>IF(ISBLANK(L169),ROUND(SUMIF(Anlagenbewegungsdaten_AV!B:B,A169,Anlagenbewegungsdaten_AV!D:D),2),ROUND(M169*L169%,2))</f>
        <v>0</v>
      </c>
      <c r="O169" s="330">
        <f>ROUND(N169-SUMIF(Anlagenbewegungsdaten_AV!B:B,A169,Anlagenbewegungsdaten_AV!D:D),3)</f>
        <v>0</v>
      </c>
    </row>
    <row r="170" spans="1:15" ht="15" customHeight="1" x14ac:dyDescent="0.25">
      <c r="A170" s="260" t="s">
        <v>6219</v>
      </c>
      <c r="B170" s="245" t="s">
        <v>2107</v>
      </c>
      <c r="C170" s="246" t="s">
        <v>6210</v>
      </c>
      <c r="D170" s="246" t="s">
        <v>6324</v>
      </c>
      <c r="E170" s="246" t="s">
        <v>6321</v>
      </c>
      <c r="F170" s="162">
        <v>6.31</v>
      </c>
      <c r="G170" s="333">
        <f>ROUND(SUMIF(Anlagenbewegungsdaten!B:B,A170,Anlagenbewegungsdaten!C:C),3)</f>
        <v>0</v>
      </c>
      <c r="H170" s="334">
        <f>IF(ISBLANK(F170),ROUND(SUMIF(Anlagenbewegungsdaten!B:B,A170,Anlagenbewegungsdaten!D:D),2),ROUND(G170*F170%,2))</f>
        <v>0</v>
      </c>
      <c r="I170" s="334">
        <f>ROUND((H170-SUMIF(Anlagenbewegungsdaten!$B:$B,A170,Anlagenbewegungsdaten!D:D)),3)</f>
        <v>0</v>
      </c>
      <c r="J170" s="335" t="s">
        <v>5179</v>
      </c>
      <c r="K170" s="335" t="s">
        <v>5192</v>
      </c>
      <c r="L170" s="516">
        <v>5.05</v>
      </c>
      <c r="M170" s="332">
        <f>ROUND(SUMIF(Anlagenbewegungsdaten_AV!B:B,A170,Anlagenbewegungsdaten_AV!C:C),3)</f>
        <v>0</v>
      </c>
      <c r="N170" s="330">
        <f>IF(ISBLANK(L170),ROUND(SUMIF(Anlagenbewegungsdaten_AV!B:B,A170,Anlagenbewegungsdaten_AV!D:D),2),ROUND(M170*L170%,2))</f>
        <v>0</v>
      </c>
      <c r="O170" s="330">
        <f>ROUND(N170-SUMIF(Anlagenbewegungsdaten_AV!B:B,A170,Anlagenbewegungsdaten_AV!D:D),3)</f>
        <v>0</v>
      </c>
    </row>
    <row r="171" spans="1:15" ht="15" customHeight="1" x14ac:dyDescent="0.25">
      <c r="A171" s="260" t="s">
        <v>6220</v>
      </c>
      <c r="B171" s="245" t="s">
        <v>2107</v>
      </c>
      <c r="C171" s="246" t="s">
        <v>6210</v>
      </c>
      <c r="D171" s="246" t="s">
        <v>6325</v>
      </c>
      <c r="E171" s="246" t="s">
        <v>6321</v>
      </c>
      <c r="F171" s="162">
        <v>5.54</v>
      </c>
      <c r="G171" s="333">
        <f>ROUND(SUMIF(Anlagenbewegungsdaten!B:B,A171,Anlagenbewegungsdaten!C:C),3)</f>
        <v>0</v>
      </c>
      <c r="H171" s="334">
        <f>IF(ISBLANK(F171),ROUND(SUMIF(Anlagenbewegungsdaten!B:B,A171,Anlagenbewegungsdaten!D:D),2),ROUND(G171*F171%,2))</f>
        <v>0</v>
      </c>
      <c r="I171" s="334">
        <f>ROUND((H171-SUMIF(Anlagenbewegungsdaten!$B:$B,A171,Anlagenbewegungsdaten!D:D)),3)</f>
        <v>0</v>
      </c>
      <c r="J171" s="335" t="s">
        <v>5179</v>
      </c>
      <c r="K171" s="335" t="s">
        <v>5192</v>
      </c>
      <c r="L171" s="516">
        <v>4.43</v>
      </c>
      <c r="M171" s="332">
        <f>ROUND(SUMIF(Anlagenbewegungsdaten_AV!B:B,A171,Anlagenbewegungsdaten_AV!C:C),3)</f>
        <v>0</v>
      </c>
      <c r="N171" s="330">
        <f>IF(ISBLANK(L171),ROUND(SUMIF(Anlagenbewegungsdaten_AV!B:B,A171,Anlagenbewegungsdaten_AV!D:D),2),ROUND(M171*L171%,2))</f>
        <v>0</v>
      </c>
      <c r="O171" s="330">
        <f>ROUND(N171-SUMIF(Anlagenbewegungsdaten_AV!B:B,A171,Anlagenbewegungsdaten_AV!D:D),3)</f>
        <v>0</v>
      </c>
    </row>
    <row r="172" spans="1:15" ht="15" customHeight="1" x14ac:dyDescent="0.25">
      <c r="A172" s="260" t="s">
        <v>6221</v>
      </c>
      <c r="B172" s="245" t="s">
        <v>2107</v>
      </c>
      <c r="C172" s="246" t="s">
        <v>6210</v>
      </c>
      <c r="D172" s="246" t="s">
        <v>6326</v>
      </c>
      <c r="E172" s="246" t="s">
        <v>6321</v>
      </c>
      <c r="F172" s="162">
        <v>5.34</v>
      </c>
      <c r="G172" s="333">
        <f>ROUND(SUMIF(Anlagenbewegungsdaten!B:B,A172,Anlagenbewegungsdaten!C:C),3)</f>
        <v>0</v>
      </c>
      <c r="H172" s="334">
        <f>IF(ISBLANK(F172),ROUND(SUMIF(Anlagenbewegungsdaten!B:B,A172,Anlagenbewegungsdaten!D:D),2),ROUND(G172*F172%,2))</f>
        <v>0</v>
      </c>
      <c r="I172" s="334">
        <f>ROUND((H172-SUMIF(Anlagenbewegungsdaten!$B:$B,A172,Anlagenbewegungsdaten!D:D)),3)</f>
        <v>0</v>
      </c>
      <c r="J172" s="335" t="s">
        <v>5179</v>
      </c>
      <c r="K172" s="335" t="s">
        <v>5192</v>
      </c>
      <c r="L172" s="516">
        <v>4.2699999999999996</v>
      </c>
      <c r="M172" s="332">
        <f>ROUND(SUMIF(Anlagenbewegungsdaten_AV!B:B,A172,Anlagenbewegungsdaten_AV!C:C),3)</f>
        <v>0</v>
      </c>
      <c r="N172" s="330">
        <f>IF(ISBLANK(L172),ROUND(SUMIF(Anlagenbewegungsdaten_AV!B:B,A172,Anlagenbewegungsdaten_AV!D:D),2),ROUND(M172*L172%,2))</f>
        <v>0</v>
      </c>
      <c r="O172" s="330">
        <f>ROUND(N172-SUMIF(Anlagenbewegungsdaten_AV!B:B,A172,Anlagenbewegungsdaten_AV!D:D),3)</f>
        <v>0</v>
      </c>
    </row>
    <row r="173" spans="1:15" ht="15" customHeight="1" x14ac:dyDescent="0.25">
      <c r="A173" s="260" t="s">
        <v>6222</v>
      </c>
      <c r="B173" s="245" t="s">
        <v>2107</v>
      </c>
      <c r="C173" s="246" t="s">
        <v>6210</v>
      </c>
      <c r="D173" s="246" t="s">
        <v>6327</v>
      </c>
      <c r="E173" s="246" t="s">
        <v>6321</v>
      </c>
      <c r="F173" s="162">
        <v>4.28</v>
      </c>
      <c r="G173" s="333">
        <f>ROUND(SUMIF(Anlagenbewegungsdaten!B:B,A173,Anlagenbewegungsdaten!C:C),3)</f>
        <v>0</v>
      </c>
      <c r="H173" s="334">
        <f>IF(ISBLANK(F173),ROUND(SUMIF(Anlagenbewegungsdaten!B:B,A173,Anlagenbewegungsdaten!D:D),2),ROUND(G173*F173%,2))</f>
        <v>0</v>
      </c>
      <c r="I173" s="334">
        <f>ROUND((H173-SUMIF(Anlagenbewegungsdaten!$B:$B,A173,Anlagenbewegungsdaten!D:D)),3)</f>
        <v>0</v>
      </c>
      <c r="J173" s="335" t="s">
        <v>5179</v>
      </c>
      <c r="K173" s="335" t="s">
        <v>5192</v>
      </c>
      <c r="L173" s="516">
        <v>3.42</v>
      </c>
      <c r="M173" s="332">
        <f>ROUND(SUMIF(Anlagenbewegungsdaten_AV!B:B,A173,Anlagenbewegungsdaten_AV!C:C),3)</f>
        <v>0</v>
      </c>
      <c r="N173" s="330">
        <f>IF(ISBLANK(L173),ROUND(SUMIF(Anlagenbewegungsdaten_AV!B:B,A173,Anlagenbewegungsdaten_AV!D:D),2),ROUND(M173*L173%,2))</f>
        <v>0</v>
      </c>
      <c r="O173" s="330">
        <f>ROUND(N173-SUMIF(Anlagenbewegungsdaten_AV!B:B,A173,Anlagenbewegungsdaten_AV!D:D),3)</f>
        <v>0</v>
      </c>
    </row>
    <row r="174" spans="1:15" ht="15" customHeight="1" x14ac:dyDescent="0.25">
      <c r="A174" s="260" t="s">
        <v>6223</v>
      </c>
      <c r="B174" s="245" t="s">
        <v>2107</v>
      </c>
      <c r="C174" s="246" t="s">
        <v>6210</v>
      </c>
      <c r="D174" s="246" t="s">
        <v>6328</v>
      </c>
      <c r="E174" s="246" t="s">
        <v>6321</v>
      </c>
      <c r="F174" s="162">
        <v>3.5</v>
      </c>
      <c r="G174" s="333">
        <f>ROUND(SUMIF(Anlagenbewegungsdaten!B:B,A174,Anlagenbewegungsdaten!C:C),3)</f>
        <v>0</v>
      </c>
      <c r="H174" s="334">
        <f>IF(ISBLANK(F174),ROUND(SUMIF(Anlagenbewegungsdaten!B:B,A174,Anlagenbewegungsdaten!D:D),2),ROUND(G174*F174%,2))</f>
        <v>0</v>
      </c>
      <c r="I174" s="334">
        <f>ROUND((H174-SUMIF(Anlagenbewegungsdaten!$B:$B,A174,Anlagenbewegungsdaten!D:D)),3)</f>
        <v>0</v>
      </c>
      <c r="J174" s="335" t="s">
        <v>5179</v>
      </c>
      <c r="K174" s="335" t="s">
        <v>5192</v>
      </c>
      <c r="L174" s="516">
        <v>2.8</v>
      </c>
      <c r="M174" s="332">
        <f>ROUND(SUMIF(Anlagenbewegungsdaten_AV!B:B,A174,Anlagenbewegungsdaten_AV!C:C),3)</f>
        <v>0</v>
      </c>
      <c r="N174" s="330">
        <f>IF(ISBLANK(L174),ROUND(SUMIF(Anlagenbewegungsdaten_AV!B:B,A174,Anlagenbewegungsdaten_AV!D:D),2),ROUND(M174*L174%,2))</f>
        <v>0</v>
      </c>
      <c r="O174" s="330">
        <f>ROUND(N174-SUMIF(Anlagenbewegungsdaten_AV!B:B,A174,Anlagenbewegungsdaten_AV!D:D),3)</f>
        <v>0</v>
      </c>
    </row>
    <row r="175" spans="1:15" ht="15" customHeight="1" x14ac:dyDescent="0.25">
      <c r="A175" s="170"/>
      <c r="B175" s="168"/>
      <c r="C175" s="175"/>
      <c r="D175" s="175"/>
      <c r="E175" s="168"/>
      <c r="F175" s="250"/>
    </row>
    <row r="176" spans="1:15" ht="23.25" customHeight="1" x14ac:dyDescent="0.25">
      <c r="A176" s="632" t="s">
        <v>6329</v>
      </c>
      <c r="B176" s="632"/>
      <c r="C176" s="632"/>
      <c r="D176" s="632"/>
      <c r="E176" s="632"/>
      <c r="F176" s="632"/>
    </row>
    <row r="177" spans="1:15" ht="15" customHeight="1" x14ac:dyDescent="0.25">
      <c r="A177" s="270" t="s">
        <v>1556</v>
      </c>
      <c r="B177" s="177" t="s">
        <v>2108</v>
      </c>
      <c r="C177" s="177" t="s">
        <v>4039</v>
      </c>
      <c r="D177" s="178" t="s">
        <v>1557</v>
      </c>
      <c r="E177" s="191" t="s">
        <v>2483</v>
      </c>
      <c r="F177" s="161">
        <v>11.67</v>
      </c>
      <c r="G177" s="333">
        <f>ROUND(SUMIF(Anlagenbewegungsdaten!B:B,A177,Anlagenbewegungsdaten!C:C),3)</f>
        <v>0</v>
      </c>
      <c r="H177" s="334">
        <f>IF(ISBLANK(F177),ROUND(SUMIF(Anlagenbewegungsdaten!B:B,A177,Anlagenbewegungsdaten!D:D),2),ROUND(G177*F177%,2))</f>
        <v>0</v>
      </c>
      <c r="I177" s="334">
        <f>ROUND((H177-SUMIF(Anlagenbewegungsdaten!$B:$B,A177,Anlagenbewegungsdaten!D:D)),3)</f>
        <v>0</v>
      </c>
      <c r="J177" s="335" t="s">
        <v>5179</v>
      </c>
      <c r="K177" s="335" t="s">
        <v>5193</v>
      </c>
      <c r="L177" s="516">
        <v>9.34</v>
      </c>
      <c r="M177" s="332">
        <f>ROUND(SUMIF(Anlagenbewegungsdaten_AV!B:B,A177,Anlagenbewegungsdaten_AV!C:C),3)</f>
        <v>0</v>
      </c>
      <c r="N177" s="330">
        <f>IF(ISBLANK(L177),ROUND(SUMIF(Anlagenbewegungsdaten_AV!B:B,A177,Anlagenbewegungsdaten_AV!D:D),2),ROUND(M177*L177%,2))</f>
        <v>0</v>
      </c>
      <c r="O177" s="330">
        <f>ROUND(N177-SUMIF(Anlagenbewegungsdaten_AV!B:B,A177,Anlagenbewegungsdaten_AV!D:D),3)</f>
        <v>0</v>
      </c>
    </row>
    <row r="178" spans="1:15" ht="15" customHeight="1" x14ac:dyDescent="0.25">
      <c r="A178" s="263" t="s">
        <v>1558</v>
      </c>
      <c r="B178" s="174" t="s">
        <v>2108</v>
      </c>
      <c r="C178" s="174" t="s">
        <v>4039</v>
      </c>
      <c r="D178" s="174" t="s">
        <v>1559</v>
      </c>
      <c r="E178" s="173" t="s">
        <v>1560</v>
      </c>
      <c r="F178" s="287">
        <v>14.67</v>
      </c>
      <c r="G178" s="333">
        <f>ROUND(SUMIF(Anlagenbewegungsdaten!B:B,A178,Anlagenbewegungsdaten!C:C),3)</f>
        <v>0</v>
      </c>
      <c r="H178" s="334">
        <f>IF(ISBLANK(F178),ROUND(SUMIF(Anlagenbewegungsdaten!B:B,A178,Anlagenbewegungsdaten!D:D),2),ROUND(G178*F178%,2))</f>
        <v>0</v>
      </c>
      <c r="I178" s="334">
        <f>ROUND((H178-SUMIF(Anlagenbewegungsdaten!$B:$B,A178,Anlagenbewegungsdaten!D:D)),3)</f>
        <v>0</v>
      </c>
      <c r="J178" s="335" t="s">
        <v>5179</v>
      </c>
      <c r="K178" s="335" t="s">
        <v>5193</v>
      </c>
      <c r="L178" s="516">
        <v>11.74</v>
      </c>
      <c r="M178" s="332">
        <f>ROUND(SUMIF(Anlagenbewegungsdaten_AV!B:B,A178,Anlagenbewegungsdaten_AV!C:C),3)</f>
        <v>0</v>
      </c>
      <c r="N178" s="330">
        <f>IF(ISBLANK(L178),ROUND(SUMIF(Anlagenbewegungsdaten_AV!B:B,A178,Anlagenbewegungsdaten_AV!D:D),2),ROUND(M178*L178%,2))</f>
        <v>0</v>
      </c>
      <c r="O178" s="330">
        <f>ROUND(N178-SUMIF(Anlagenbewegungsdaten_AV!B:B,A178,Anlagenbewegungsdaten_AV!D:D),3)</f>
        <v>0</v>
      </c>
    </row>
    <row r="179" spans="1:15" ht="15" customHeight="1" x14ac:dyDescent="0.25">
      <c r="A179" s="263" t="s">
        <v>1561</v>
      </c>
      <c r="B179" s="174" t="s">
        <v>2108</v>
      </c>
      <c r="C179" s="174" t="s">
        <v>4039</v>
      </c>
      <c r="D179" s="174" t="s">
        <v>1562</v>
      </c>
      <c r="E179" s="173" t="s">
        <v>1563</v>
      </c>
      <c r="F179" s="287">
        <v>14.67</v>
      </c>
      <c r="G179" s="333">
        <f>ROUND(SUMIF(Anlagenbewegungsdaten!B:B,A179,Anlagenbewegungsdaten!C:C),3)</f>
        <v>0</v>
      </c>
      <c r="H179" s="334">
        <f>IF(ISBLANK(F179),ROUND(SUMIF(Anlagenbewegungsdaten!B:B,A179,Anlagenbewegungsdaten!D:D),2),ROUND(G179*F179%,2))</f>
        <v>0</v>
      </c>
      <c r="I179" s="334">
        <f>ROUND((H179-SUMIF(Anlagenbewegungsdaten!$B:$B,A179,Anlagenbewegungsdaten!D:D)),3)</f>
        <v>0</v>
      </c>
      <c r="J179" s="335" t="s">
        <v>5179</v>
      </c>
      <c r="K179" s="335" t="s">
        <v>5193</v>
      </c>
      <c r="L179" s="516">
        <v>11.74</v>
      </c>
      <c r="M179" s="332">
        <f>ROUND(SUMIF(Anlagenbewegungsdaten_AV!B:B,A179,Anlagenbewegungsdaten_AV!C:C),3)</f>
        <v>0</v>
      </c>
      <c r="N179" s="330">
        <f>IF(ISBLANK(L179),ROUND(SUMIF(Anlagenbewegungsdaten_AV!B:B,A179,Anlagenbewegungsdaten_AV!D:D),2),ROUND(M179*L179%,2))</f>
        <v>0</v>
      </c>
      <c r="O179" s="330">
        <f>ROUND(N179-SUMIF(Anlagenbewegungsdaten_AV!B:B,A179,Anlagenbewegungsdaten_AV!D:D),3)</f>
        <v>0</v>
      </c>
    </row>
    <row r="180" spans="1:15" ht="15" customHeight="1" x14ac:dyDescent="0.25">
      <c r="A180" s="263" t="s">
        <v>2574</v>
      </c>
      <c r="B180" s="174" t="s">
        <v>2108</v>
      </c>
      <c r="C180" s="174" t="s">
        <v>4039</v>
      </c>
      <c r="D180" s="174" t="s">
        <v>2575</v>
      </c>
      <c r="E180" s="174" t="s">
        <v>2576</v>
      </c>
      <c r="F180" s="287">
        <v>14.64</v>
      </c>
      <c r="G180" s="333">
        <f>ROUND(SUMIF(Anlagenbewegungsdaten!B:B,A180,Anlagenbewegungsdaten!C:C),3)</f>
        <v>0</v>
      </c>
      <c r="H180" s="334">
        <f>IF(ISBLANK(F180),ROUND(SUMIF(Anlagenbewegungsdaten!B:B,A180,Anlagenbewegungsdaten!D:D),2),ROUND(G180*F180%,2))</f>
        <v>0</v>
      </c>
      <c r="I180" s="334">
        <f>ROUND((H180-SUMIF(Anlagenbewegungsdaten!$B:$B,A180,Anlagenbewegungsdaten!D:D)),3)</f>
        <v>0</v>
      </c>
      <c r="J180" s="335" t="s">
        <v>5179</v>
      </c>
      <c r="K180" s="335" t="s">
        <v>5193</v>
      </c>
      <c r="L180" s="516">
        <v>11.71</v>
      </c>
      <c r="M180" s="332">
        <f>ROUND(SUMIF(Anlagenbewegungsdaten_AV!B:B,A180,Anlagenbewegungsdaten_AV!C:C),3)</f>
        <v>0</v>
      </c>
      <c r="N180" s="330">
        <f>IF(ISBLANK(L180),ROUND(SUMIF(Anlagenbewegungsdaten_AV!B:B,A180,Anlagenbewegungsdaten_AV!D:D),2),ROUND(M180*L180%,2))</f>
        <v>0</v>
      </c>
      <c r="O180" s="330">
        <f>ROUND(N180-SUMIF(Anlagenbewegungsdaten_AV!B:B,A180,Anlagenbewegungsdaten_AV!D:D),3)</f>
        <v>0</v>
      </c>
    </row>
    <row r="181" spans="1:15" ht="15" customHeight="1" x14ac:dyDescent="0.25">
      <c r="A181" s="263" t="s">
        <v>3318</v>
      </c>
      <c r="B181" s="174" t="s">
        <v>2108</v>
      </c>
      <c r="C181" s="174" t="s">
        <v>4039</v>
      </c>
      <c r="D181" s="174" t="s">
        <v>3319</v>
      </c>
      <c r="E181" s="174" t="s">
        <v>3320</v>
      </c>
      <c r="F181" s="287">
        <v>14.61</v>
      </c>
      <c r="G181" s="333">
        <f>ROUND(SUMIF(Anlagenbewegungsdaten!B:B,A181,Anlagenbewegungsdaten!C:C),3)</f>
        <v>0</v>
      </c>
      <c r="H181" s="334">
        <f>IF(ISBLANK(F181),ROUND(SUMIF(Anlagenbewegungsdaten!B:B,A181,Anlagenbewegungsdaten!D:D),2),ROUND(G181*F181%,2))</f>
        <v>0</v>
      </c>
      <c r="I181" s="334">
        <f>ROUND((H181-SUMIF(Anlagenbewegungsdaten!$B:$B,A181,Anlagenbewegungsdaten!D:D)),3)</f>
        <v>0</v>
      </c>
      <c r="J181" s="335" t="s">
        <v>5179</v>
      </c>
      <c r="K181" s="335" t="s">
        <v>5193</v>
      </c>
      <c r="L181" s="516">
        <v>11.69</v>
      </c>
      <c r="M181" s="332">
        <f>ROUND(SUMIF(Anlagenbewegungsdaten_AV!B:B,A181,Anlagenbewegungsdaten_AV!C:C),3)</f>
        <v>0</v>
      </c>
      <c r="N181" s="330">
        <f>IF(ISBLANK(L181),ROUND(SUMIF(Anlagenbewegungsdaten_AV!B:B,A181,Anlagenbewegungsdaten_AV!D:D),2),ROUND(M181*L181%,2))</f>
        <v>0</v>
      </c>
      <c r="O181" s="330">
        <f>ROUND(N181-SUMIF(Anlagenbewegungsdaten_AV!B:B,A181,Anlagenbewegungsdaten_AV!D:D),3)</f>
        <v>0</v>
      </c>
    </row>
    <row r="182" spans="1:15" ht="15" customHeight="1" x14ac:dyDescent="0.25">
      <c r="A182" s="275" t="s">
        <v>4091</v>
      </c>
      <c r="B182" s="193" t="s">
        <v>2108</v>
      </c>
      <c r="C182" s="193" t="s">
        <v>4039</v>
      </c>
      <c r="D182" s="193" t="s">
        <v>4092</v>
      </c>
      <c r="E182" s="193" t="s">
        <v>4093</v>
      </c>
      <c r="F182" s="288">
        <v>14.58</v>
      </c>
      <c r="G182" s="333">
        <f>ROUND(SUMIF(Anlagenbewegungsdaten!B:B,A182,Anlagenbewegungsdaten!C:C),3)</f>
        <v>0</v>
      </c>
      <c r="H182" s="334">
        <f>IF(ISBLANK(F182),ROUND(SUMIF(Anlagenbewegungsdaten!B:B,A182,Anlagenbewegungsdaten!D:D),2),ROUND(G182*F182%,2))</f>
        <v>0</v>
      </c>
      <c r="I182" s="334">
        <f>ROUND((H182-SUMIF(Anlagenbewegungsdaten!$B:$B,A182,Anlagenbewegungsdaten!D:D)),3)</f>
        <v>0</v>
      </c>
      <c r="J182" s="335" t="s">
        <v>5179</v>
      </c>
      <c r="K182" s="335" t="s">
        <v>5193</v>
      </c>
      <c r="L182" s="516">
        <v>11.66</v>
      </c>
      <c r="M182" s="332">
        <f>ROUND(SUMIF(Anlagenbewegungsdaten_AV!B:B,A182,Anlagenbewegungsdaten_AV!C:C),3)</f>
        <v>0</v>
      </c>
      <c r="N182" s="330">
        <f>IF(ISBLANK(L182),ROUND(SUMIF(Anlagenbewegungsdaten_AV!B:B,A182,Anlagenbewegungsdaten_AV!D:D),2),ROUND(M182*L182%,2))</f>
        <v>0</v>
      </c>
      <c r="O182" s="330">
        <f>ROUND(N182-SUMIF(Anlagenbewegungsdaten_AV!B:B,A182,Anlagenbewegungsdaten_AV!D:D),3)</f>
        <v>0</v>
      </c>
    </row>
    <row r="183" spans="1:15" ht="15" customHeight="1" x14ac:dyDescent="0.25">
      <c r="A183" s="263" t="s">
        <v>1564</v>
      </c>
      <c r="B183" s="173" t="s">
        <v>2108</v>
      </c>
      <c r="C183" s="173" t="s">
        <v>4039</v>
      </c>
      <c r="D183" s="174" t="s">
        <v>1565</v>
      </c>
      <c r="E183" s="192" t="s">
        <v>2483</v>
      </c>
      <c r="F183" s="287">
        <v>12.67</v>
      </c>
      <c r="G183" s="333">
        <f>ROUND(SUMIF(Anlagenbewegungsdaten!B:B,A183,Anlagenbewegungsdaten!C:C),3)</f>
        <v>0</v>
      </c>
      <c r="H183" s="334">
        <f>IF(ISBLANK(F183),ROUND(SUMIF(Anlagenbewegungsdaten!B:B,A183,Anlagenbewegungsdaten!D:D),2),ROUND(G183*F183%,2))</f>
        <v>0</v>
      </c>
      <c r="I183" s="334">
        <f>ROUND((H183-SUMIF(Anlagenbewegungsdaten!$B:$B,A183,Anlagenbewegungsdaten!D:D)),3)</f>
        <v>0</v>
      </c>
      <c r="J183" s="335" t="s">
        <v>5179</v>
      </c>
      <c r="K183" s="335" t="s">
        <v>5193</v>
      </c>
      <c r="L183" s="516">
        <v>10.14</v>
      </c>
      <c r="M183" s="332">
        <f>ROUND(SUMIF(Anlagenbewegungsdaten_AV!B:B,A183,Anlagenbewegungsdaten_AV!C:C),3)</f>
        <v>0</v>
      </c>
      <c r="N183" s="330">
        <f>IF(ISBLANK(L183),ROUND(SUMIF(Anlagenbewegungsdaten_AV!B:B,A183,Anlagenbewegungsdaten_AV!D:D),2),ROUND(M183*L183%,2))</f>
        <v>0</v>
      </c>
      <c r="O183" s="330">
        <f>ROUND(N183-SUMIF(Anlagenbewegungsdaten_AV!B:B,A183,Anlagenbewegungsdaten_AV!D:D),3)</f>
        <v>0</v>
      </c>
    </row>
    <row r="184" spans="1:15" ht="15" customHeight="1" x14ac:dyDescent="0.25">
      <c r="A184" s="263" t="s">
        <v>1566</v>
      </c>
      <c r="B184" s="174" t="s">
        <v>2108</v>
      </c>
      <c r="C184" s="174" t="s">
        <v>4039</v>
      </c>
      <c r="D184" s="174" t="s">
        <v>1567</v>
      </c>
      <c r="E184" s="174" t="s">
        <v>1560</v>
      </c>
      <c r="F184" s="287">
        <v>15.67</v>
      </c>
      <c r="G184" s="333">
        <f>ROUND(SUMIF(Anlagenbewegungsdaten!B:B,A184,Anlagenbewegungsdaten!C:C),3)</f>
        <v>0</v>
      </c>
      <c r="H184" s="334">
        <f>IF(ISBLANK(F184),ROUND(SUMIF(Anlagenbewegungsdaten!B:B,A184,Anlagenbewegungsdaten!D:D),2),ROUND(G184*F184%,2))</f>
        <v>0</v>
      </c>
      <c r="I184" s="334">
        <f>ROUND((H184-SUMIF(Anlagenbewegungsdaten!$B:$B,A184,Anlagenbewegungsdaten!D:D)),3)</f>
        <v>0</v>
      </c>
      <c r="J184" s="335" t="s">
        <v>5179</v>
      </c>
      <c r="K184" s="335" t="s">
        <v>5193</v>
      </c>
      <c r="L184" s="516">
        <v>12.54</v>
      </c>
      <c r="M184" s="332">
        <f>ROUND(SUMIF(Anlagenbewegungsdaten_AV!B:B,A184,Anlagenbewegungsdaten_AV!C:C),3)</f>
        <v>0</v>
      </c>
      <c r="N184" s="330">
        <f>IF(ISBLANK(L184),ROUND(SUMIF(Anlagenbewegungsdaten_AV!B:B,A184,Anlagenbewegungsdaten_AV!D:D),2),ROUND(M184*L184%,2))</f>
        <v>0</v>
      </c>
      <c r="O184" s="330">
        <f>ROUND(N184-SUMIF(Anlagenbewegungsdaten_AV!B:B,A184,Anlagenbewegungsdaten_AV!D:D),3)</f>
        <v>0</v>
      </c>
    </row>
    <row r="185" spans="1:15" ht="15" customHeight="1" x14ac:dyDescent="0.25">
      <c r="A185" s="265" t="s">
        <v>1568</v>
      </c>
      <c r="B185" s="174" t="s">
        <v>2108</v>
      </c>
      <c r="C185" s="174" t="s">
        <v>4039</v>
      </c>
      <c r="D185" s="174" t="s">
        <v>1569</v>
      </c>
      <c r="E185" s="173" t="s">
        <v>1563</v>
      </c>
      <c r="F185" s="287">
        <v>15.67</v>
      </c>
      <c r="G185" s="333">
        <f>ROUND(SUMIF(Anlagenbewegungsdaten!B:B,A185,Anlagenbewegungsdaten!C:C),3)</f>
        <v>0</v>
      </c>
      <c r="H185" s="334">
        <f>IF(ISBLANK(F185),ROUND(SUMIF(Anlagenbewegungsdaten!B:B,A185,Anlagenbewegungsdaten!D:D),2),ROUND(G185*F185%,2))</f>
        <v>0</v>
      </c>
      <c r="I185" s="334">
        <f>ROUND((H185-SUMIF(Anlagenbewegungsdaten!$B:$B,A185,Anlagenbewegungsdaten!D:D)),3)</f>
        <v>0</v>
      </c>
      <c r="J185" s="335" t="s">
        <v>5179</v>
      </c>
      <c r="K185" s="335" t="s">
        <v>5193</v>
      </c>
      <c r="L185" s="516">
        <v>12.54</v>
      </c>
      <c r="M185" s="332">
        <f>ROUND(SUMIF(Anlagenbewegungsdaten_AV!B:B,A185,Anlagenbewegungsdaten_AV!C:C),3)</f>
        <v>0</v>
      </c>
      <c r="N185" s="330">
        <f>IF(ISBLANK(L185),ROUND(SUMIF(Anlagenbewegungsdaten_AV!B:B,A185,Anlagenbewegungsdaten_AV!D:D),2),ROUND(M185*L185%,2))</f>
        <v>0</v>
      </c>
      <c r="O185" s="330">
        <f>ROUND(N185-SUMIF(Anlagenbewegungsdaten_AV!B:B,A185,Anlagenbewegungsdaten_AV!D:D),3)</f>
        <v>0</v>
      </c>
    </row>
    <row r="186" spans="1:15" ht="15" customHeight="1" x14ac:dyDescent="0.25">
      <c r="A186" s="265" t="s">
        <v>2577</v>
      </c>
      <c r="B186" s="174" t="s">
        <v>2108</v>
      </c>
      <c r="C186" s="174" t="s">
        <v>4039</v>
      </c>
      <c r="D186" s="174" t="s">
        <v>2578</v>
      </c>
      <c r="E186" s="174" t="s">
        <v>2576</v>
      </c>
      <c r="F186" s="287">
        <v>15.64</v>
      </c>
      <c r="G186" s="333">
        <f>ROUND(SUMIF(Anlagenbewegungsdaten!B:B,A186,Anlagenbewegungsdaten!C:C),3)</f>
        <v>0</v>
      </c>
      <c r="H186" s="334">
        <f>IF(ISBLANK(F186),ROUND(SUMIF(Anlagenbewegungsdaten!B:B,A186,Anlagenbewegungsdaten!D:D),2),ROUND(G186*F186%,2))</f>
        <v>0</v>
      </c>
      <c r="I186" s="334">
        <f>ROUND((H186-SUMIF(Anlagenbewegungsdaten!$B:$B,A186,Anlagenbewegungsdaten!D:D)),3)</f>
        <v>0</v>
      </c>
      <c r="J186" s="335" t="s">
        <v>5179</v>
      </c>
      <c r="K186" s="335" t="s">
        <v>5193</v>
      </c>
      <c r="L186" s="516">
        <v>12.51</v>
      </c>
      <c r="M186" s="332">
        <f>ROUND(SUMIF(Anlagenbewegungsdaten_AV!B:B,A186,Anlagenbewegungsdaten_AV!C:C),3)</f>
        <v>0</v>
      </c>
      <c r="N186" s="330">
        <f>IF(ISBLANK(L186),ROUND(SUMIF(Anlagenbewegungsdaten_AV!B:B,A186,Anlagenbewegungsdaten_AV!D:D),2),ROUND(M186*L186%,2))</f>
        <v>0</v>
      </c>
      <c r="O186" s="330">
        <f>ROUND(N186-SUMIF(Anlagenbewegungsdaten_AV!B:B,A186,Anlagenbewegungsdaten_AV!D:D),3)</f>
        <v>0</v>
      </c>
    </row>
    <row r="187" spans="1:15" ht="15" customHeight="1" x14ac:dyDescent="0.25">
      <c r="A187" s="265" t="s">
        <v>3321</v>
      </c>
      <c r="B187" s="174" t="s">
        <v>2108</v>
      </c>
      <c r="C187" s="174" t="s">
        <v>4039</v>
      </c>
      <c r="D187" s="174" t="s">
        <v>3322</v>
      </c>
      <c r="E187" s="174" t="s">
        <v>3320</v>
      </c>
      <c r="F187" s="287">
        <v>15.61</v>
      </c>
      <c r="G187" s="333">
        <f>ROUND(SUMIF(Anlagenbewegungsdaten!B:B,A187,Anlagenbewegungsdaten!C:C),3)</f>
        <v>0</v>
      </c>
      <c r="H187" s="334">
        <f>IF(ISBLANK(F187),ROUND(SUMIF(Anlagenbewegungsdaten!B:B,A187,Anlagenbewegungsdaten!D:D),2),ROUND(G187*F187%,2))</f>
        <v>0</v>
      </c>
      <c r="I187" s="334">
        <f>ROUND((H187-SUMIF(Anlagenbewegungsdaten!$B:$B,A187,Anlagenbewegungsdaten!D:D)),3)</f>
        <v>0</v>
      </c>
      <c r="J187" s="335" t="s">
        <v>5179</v>
      </c>
      <c r="K187" s="335" t="s">
        <v>5193</v>
      </c>
      <c r="L187" s="516">
        <v>12.49</v>
      </c>
      <c r="M187" s="332">
        <f>ROUND(SUMIF(Anlagenbewegungsdaten_AV!B:B,A187,Anlagenbewegungsdaten_AV!C:C),3)</f>
        <v>0</v>
      </c>
      <c r="N187" s="330">
        <f>IF(ISBLANK(L187),ROUND(SUMIF(Anlagenbewegungsdaten_AV!B:B,A187,Anlagenbewegungsdaten_AV!D:D),2),ROUND(M187*L187%,2))</f>
        <v>0</v>
      </c>
      <c r="O187" s="330">
        <f>ROUND(N187-SUMIF(Anlagenbewegungsdaten_AV!B:B,A187,Anlagenbewegungsdaten_AV!D:D),3)</f>
        <v>0</v>
      </c>
    </row>
    <row r="188" spans="1:15" ht="15" customHeight="1" x14ac:dyDescent="0.25">
      <c r="A188" s="276" t="s">
        <v>4094</v>
      </c>
      <c r="B188" s="193" t="s">
        <v>2108</v>
      </c>
      <c r="C188" s="193" t="s">
        <v>4039</v>
      </c>
      <c r="D188" s="193" t="s">
        <v>4095</v>
      </c>
      <c r="E188" s="193" t="s">
        <v>4093</v>
      </c>
      <c r="F188" s="288">
        <v>15.58</v>
      </c>
      <c r="G188" s="333">
        <f>ROUND(SUMIF(Anlagenbewegungsdaten!B:B,A188,Anlagenbewegungsdaten!C:C),3)</f>
        <v>0</v>
      </c>
      <c r="H188" s="334">
        <f>IF(ISBLANK(F188),ROUND(SUMIF(Anlagenbewegungsdaten!B:B,A188,Anlagenbewegungsdaten!D:D),2),ROUND(G188*F188%,2))</f>
        <v>0</v>
      </c>
      <c r="I188" s="334">
        <f>ROUND((H188-SUMIF(Anlagenbewegungsdaten!$B:$B,A188,Anlagenbewegungsdaten!D:D)),3)</f>
        <v>0</v>
      </c>
      <c r="J188" s="335" t="s">
        <v>5179</v>
      </c>
      <c r="K188" s="335" t="s">
        <v>5193</v>
      </c>
      <c r="L188" s="516">
        <v>12.46</v>
      </c>
      <c r="M188" s="332">
        <f>ROUND(SUMIF(Anlagenbewegungsdaten_AV!B:B,A188,Anlagenbewegungsdaten_AV!C:C),3)</f>
        <v>0</v>
      </c>
      <c r="N188" s="330">
        <f>IF(ISBLANK(L188),ROUND(SUMIF(Anlagenbewegungsdaten_AV!B:B,A188,Anlagenbewegungsdaten_AV!D:D),2),ROUND(M188*L188%,2))</f>
        <v>0</v>
      </c>
      <c r="O188" s="330">
        <f>ROUND(N188-SUMIF(Anlagenbewegungsdaten_AV!B:B,A188,Anlagenbewegungsdaten_AV!D:D),3)</f>
        <v>0</v>
      </c>
    </row>
    <row r="189" spans="1:15" ht="15" customHeight="1" x14ac:dyDescent="0.25">
      <c r="A189" s="277" t="s">
        <v>1570</v>
      </c>
      <c r="B189" s="178" t="s">
        <v>2108</v>
      </c>
      <c r="C189" s="178" t="s">
        <v>4039</v>
      </c>
      <c r="D189" s="178" t="s">
        <v>1571</v>
      </c>
      <c r="E189" s="191" t="s">
        <v>2483</v>
      </c>
      <c r="F189" s="161">
        <v>17.670000000000002</v>
      </c>
      <c r="G189" s="333">
        <f>ROUND(SUMIF(Anlagenbewegungsdaten!B:B,A189,Anlagenbewegungsdaten!C:C),3)</f>
        <v>0</v>
      </c>
      <c r="H189" s="334">
        <f>IF(ISBLANK(F189),ROUND(SUMIF(Anlagenbewegungsdaten!B:B,A189,Anlagenbewegungsdaten!D:D),2),ROUND(G189*F189%,2))</f>
        <v>0</v>
      </c>
      <c r="I189" s="334">
        <f>ROUND((H189-SUMIF(Anlagenbewegungsdaten!$B:$B,A189,Anlagenbewegungsdaten!D:D)),3)</f>
        <v>0</v>
      </c>
      <c r="J189" s="335" t="s">
        <v>5179</v>
      </c>
      <c r="K189" s="335" t="s">
        <v>5193</v>
      </c>
      <c r="L189" s="516">
        <v>14.14</v>
      </c>
      <c r="M189" s="332">
        <f>ROUND(SUMIF(Anlagenbewegungsdaten_AV!B:B,A189,Anlagenbewegungsdaten_AV!C:C),3)</f>
        <v>0</v>
      </c>
      <c r="N189" s="330">
        <f>IF(ISBLANK(L189),ROUND(SUMIF(Anlagenbewegungsdaten_AV!B:B,A189,Anlagenbewegungsdaten_AV!D:D),2),ROUND(M189*L189%,2))</f>
        <v>0</v>
      </c>
      <c r="O189" s="330">
        <f>ROUND(N189-SUMIF(Anlagenbewegungsdaten_AV!B:B,A189,Anlagenbewegungsdaten_AV!D:D),3)</f>
        <v>0</v>
      </c>
    </row>
    <row r="190" spans="1:15" ht="15" customHeight="1" x14ac:dyDescent="0.25">
      <c r="A190" s="265" t="s">
        <v>1572</v>
      </c>
      <c r="B190" s="174" t="s">
        <v>2108</v>
      </c>
      <c r="C190" s="174" t="s">
        <v>4039</v>
      </c>
      <c r="D190" s="174" t="s">
        <v>1573</v>
      </c>
      <c r="E190" s="174" t="s">
        <v>1560</v>
      </c>
      <c r="F190" s="287">
        <v>20.67</v>
      </c>
      <c r="G190" s="333">
        <f>ROUND(SUMIF(Anlagenbewegungsdaten!B:B,A190,Anlagenbewegungsdaten!C:C),3)</f>
        <v>0</v>
      </c>
      <c r="H190" s="334">
        <f>IF(ISBLANK(F190),ROUND(SUMIF(Anlagenbewegungsdaten!B:B,A190,Anlagenbewegungsdaten!D:D),2),ROUND(G190*F190%,2))</f>
        <v>0</v>
      </c>
      <c r="I190" s="334">
        <f>ROUND((H190-SUMIF(Anlagenbewegungsdaten!$B:$B,A190,Anlagenbewegungsdaten!D:D)),3)</f>
        <v>0</v>
      </c>
      <c r="J190" s="335" t="s">
        <v>5179</v>
      </c>
      <c r="K190" s="335" t="s">
        <v>5193</v>
      </c>
      <c r="L190" s="516">
        <v>16.54</v>
      </c>
      <c r="M190" s="332">
        <f>ROUND(SUMIF(Anlagenbewegungsdaten_AV!B:B,A190,Anlagenbewegungsdaten_AV!C:C),3)</f>
        <v>0</v>
      </c>
      <c r="N190" s="330">
        <f>IF(ISBLANK(L190),ROUND(SUMIF(Anlagenbewegungsdaten_AV!B:B,A190,Anlagenbewegungsdaten_AV!D:D),2),ROUND(M190*L190%,2))</f>
        <v>0</v>
      </c>
      <c r="O190" s="330">
        <f>ROUND(N190-SUMIF(Anlagenbewegungsdaten_AV!B:B,A190,Anlagenbewegungsdaten_AV!D:D),3)</f>
        <v>0</v>
      </c>
    </row>
    <row r="191" spans="1:15" ht="15" customHeight="1" x14ac:dyDescent="0.25">
      <c r="A191" s="265" t="s">
        <v>1574</v>
      </c>
      <c r="B191" s="174" t="s">
        <v>2108</v>
      </c>
      <c r="C191" s="174" t="s">
        <v>4039</v>
      </c>
      <c r="D191" s="174" t="s">
        <v>1575</v>
      </c>
      <c r="E191" s="173" t="s">
        <v>1563</v>
      </c>
      <c r="F191" s="287">
        <v>20.67</v>
      </c>
      <c r="G191" s="333">
        <f>ROUND(SUMIF(Anlagenbewegungsdaten!B:B,A191,Anlagenbewegungsdaten!C:C),3)</f>
        <v>0</v>
      </c>
      <c r="H191" s="334">
        <f>IF(ISBLANK(F191),ROUND(SUMIF(Anlagenbewegungsdaten!B:B,A191,Anlagenbewegungsdaten!D:D),2),ROUND(G191*F191%,2))</f>
        <v>0</v>
      </c>
      <c r="I191" s="334">
        <f>ROUND((H191-SUMIF(Anlagenbewegungsdaten!$B:$B,A191,Anlagenbewegungsdaten!D:D)),3)</f>
        <v>0</v>
      </c>
      <c r="J191" s="335" t="s">
        <v>5179</v>
      </c>
      <c r="K191" s="335" t="s">
        <v>5193</v>
      </c>
      <c r="L191" s="516">
        <v>16.54</v>
      </c>
      <c r="M191" s="332">
        <f>ROUND(SUMIF(Anlagenbewegungsdaten_AV!B:B,A191,Anlagenbewegungsdaten_AV!C:C),3)</f>
        <v>0</v>
      </c>
      <c r="N191" s="330">
        <f>IF(ISBLANK(L191),ROUND(SUMIF(Anlagenbewegungsdaten_AV!B:B,A191,Anlagenbewegungsdaten_AV!D:D),2),ROUND(M191*L191%,2))</f>
        <v>0</v>
      </c>
      <c r="O191" s="330">
        <f>ROUND(N191-SUMIF(Anlagenbewegungsdaten_AV!B:B,A191,Anlagenbewegungsdaten_AV!D:D),3)</f>
        <v>0</v>
      </c>
    </row>
    <row r="192" spans="1:15" ht="15" customHeight="1" x14ac:dyDescent="0.25">
      <c r="A192" s="265" t="s">
        <v>2579</v>
      </c>
      <c r="B192" s="174" t="s">
        <v>2108</v>
      </c>
      <c r="C192" s="174" t="s">
        <v>4039</v>
      </c>
      <c r="D192" s="174" t="s">
        <v>2580</v>
      </c>
      <c r="E192" s="174" t="s">
        <v>2576</v>
      </c>
      <c r="F192" s="287">
        <v>20.64</v>
      </c>
      <c r="G192" s="333">
        <f>ROUND(SUMIF(Anlagenbewegungsdaten!B:B,A192,Anlagenbewegungsdaten!C:C),3)</f>
        <v>0</v>
      </c>
      <c r="H192" s="334">
        <f>IF(ISBLANK(F192),ROUND(SUMIF(Anlagenbewegungsdaten!B:B,A192,Anlagenbewegungsdaten!D:D),2),ROUND(G192*F192%,2))</f>
        <v>0</v>
      </c>
      <c r="I192" s="334">
        <f>ROUND((H192-SUMIF(Anlagenbewegungsdaten!$B:$B,A192,Anlagenbewegungsdaten!D:D)),3)</f>
        <v>0</v>
      </c>
      <c r="J192" s="335" t="s">
        <v>5179</v>
      </c>
      <c r="K192" s="335" t="s">
        <v>5193</v>
      </c>
      <c r="L192" s="516">
        <v>16.510000000000002</v>
      </c>
      <c r="M192" s="332">
        <f>ROUND(SUMIF(Anlagenbewegungsdaten_AV!B:B,A192,Anlagenbewegungsdaten_AV!C:C),3)</f>
        <v>0</v>
      </c>
      <c r="N192" s="330">
        <f>IF(ISBLANK(L192),ROUND(SUMIF(Anlagenbewegungsdaten_AV!B:B,A192,Anlagenbewegungsdaten_AV!D:D),2),ROUND(M192*L192%,2))</f>
        <v>0</v>
      </c>
      <c r="O192" s="330">
        <f>ROUND(N192-SUMIF(Anlagenbewegungsdaten_AV!B:B,A192,Anlagenbewegungsdaten_AV!D:D),3)</f>
        <v>0</v>
      </c>
    </row>
    <row r="193" spans="1:15" ht="15" customHeight="1" x14ac:dyDescent="0.25">
      <c r="A193" s="265" t="s">
        <v>3323</v>
      </c>
      <c r="B193" s="174" t="s">
        <v>2108</v>
      </c>
      <c r="C193" s="174" t="s">
        <v>4039</v>
      </c>
      <c r="D193" s="174" t="s">
        <v>3324</v>
      </c>
      <c r="E193" s="174" t="s">
        <v>3320</v>
      </c>
      <c r="F193" s="287">
        <v>20.61</v>
      </c>
      <c r="G193" s="333">
        <f>ROUND(SUMIF(Anlagenbewegungsdaten!B:B,A193,Anlagenbewegungsdaten!C:C),3)</f>
        <v>0</v>
      </c>
      <c r="H193" s="334">
        <f>IF(ISBLANK(F193),ROUND(SUMIF(Anlagenbewegungsdaten!B:B,A193,Anlagenbewegungsdaten!D:D),2),ROUND(G193*F193%,2))</f>
        <v>0</v>
      </c>
      <c r="I193" s="334">
        <f>ROUND((H193-SUMIF(Anlagenbewegungsdaten!$B:$B,A193,Anlagenbewegungsdaten!D:D)),3)</f>
        <v>0</v>
      </c>
      <c r="J193" s="335" t="s">
        <v>5179</v>
      </c>
      <c r="K193" s="335" t="s">
        <v>5193</v>
      </c>
      <c r="L193" s="516">
        <v>16.489999999999998</v>
      </c>
      <c r="M193" s="332">
        <f>ROUND(SUMIF(Anlagenbewegungsdaten_AV!B:B,A193,Anlagenbewegungsdaten_AV!C:C),3)</f>
        <v>0</v>
      </c>
      <c r="N193" s="330">
        <f>IF(ISBLANK(L193),ROUND(SUMIF(Anlagenbewegungsdaten_AV!B:B,A193,Anlagenbewegungsdaten_AV!D:D),2),ROUND(M193*L193%,2))</f>
        <v>0</v>
      </c>
      <c r="O193" s="330">
        <f>ROUND(N193-SUMIF(Anlagenbewegungsdaten_AV!B:B,A193,Anlagenbewegungsdaten_AV!D:D),3)</f>
        <v>0</v>
      </c>
    </row>
    <row r="194" spans="1:15" ht="15" customHeight="1" x14ac:dyDescent="0.25">
      <c r="A194" s="276" t="s">
        <v>4096</v>
      </c>
      <c r="B194" s="193" t="s">
        <v>2108</v>
      </c>
      <c r="C194" s="193" t="s">
        <v>4039</v>
      </c>
      <c r="D194" s="193" t="s">
        <v>4097</v>
      </c>
      <c r="E194" s="193" t="s">
        <v>4093</v>
      </c>
      <c r="F194" s="288">
        <v>20.58</v>
      </c>
      <c r="G194" s="333">
        <f>ROUND(SUMIF(Anlagenbewegungsdaten!B:B,A194,Anlagenbewegungsdaten!C:C),3)</f>
        <v>0</v>
      </c>
      <c r="H194" s="334">
        <f>IF(ISBLANK(F194),ROUND(SUMIF(Anlagenbewegungsdaten!B:B,A194,Anlagenbewegungsdaten!D:D),2),ROUND(G194*F194%,2))</f>
        <v>0</v>
      </c>
      <c r="I194" s="334">
        <f>ROUND((H194-SUMIF(Anlagenbewegungsdaten!$B:$B,A194,Anlagenbewegungsdaten!D:D)),3)</f>
        <v>0</v>
      </c>
      <c r="J194" s="335" t="s">
        <v>5179</v>
      </c>
      <c r="K194" s="335" t="s">
        <v>5193</v>
      </c>
      <c r="L194" s="516">
        <v>16.46</v>
      </c>
      <c r="M194" s="332">
        <f>ROUND(SUMIF(Anlagenbewegungsdaten_AV!B:B,A194,Anlagenbewegungsdaten_AV!C:C),3)</f>
        <v>0</v>
      </c>
      <c r="N194" s="330">
        <f>IF(ISBLANK(L194),ROUND(SUMIF(Anlagenbewegungsdaten_AV!B:B,A194,Anlagenbewegungsdaten_AV!D:D),2),ROUND(M194*L194%,2))</f>
        <v>0</v>
      </c>
      <c r="O194" s="330">
        <f>ROUND(N194-SUMIF(Anlagenbewegungsdaten_AV!B:B,A194,Anlagenbewegungsdaten_AV!D:D),3)</f>
        <v>0</v>
      </c>
    </row>
    <row r="195" spans="1:15" ht="15" customHeight="1" x14ac:dyDescent="0.25">
      <c r="A195" s="265" t="s">
        <v>1576</v>
      </c>
      <c r="B195" s="174" t="s">
        <v>2108</v>
      </c>
      <c r="C195" s="174" t="s">
        <v>4039</v>
      </c>
      <c r="D195" s="174" t="s">
        <v>1577</v>
      </c>
      <c r="E195" s="192" t="s">
        <v>2483</v>
      </c>
      <c r="F195" s="287">
        <v>18.670000000000002</v>
      </c>
      <c r="G195" s="333">
        <f>ROUND(SUMIF(Anlagenbewegungsdaten!B:B,A195,Anlagenbewegungsdaten!C:C),3)</f>
        <v>0</v>
      </c>
      <c r="H195" s="334">
        <f>IF(ISBLANK(F195),ROUND(SUMIF(Anlagenbewegungsdaten!B:B,A195,Anlagenbewegungsdaten!D:D),2),ROUND(G195*F195%,2))</f>
        <v>0</v>
      </c>
      <c r="I195" s="334">
        <f>ROUND((H195-SUMIF(Anlagenbewegungsdaten!$B:$B,A195,Anlagenbewegungsdaten!D:D)),3)</f>
        <v>0</v>
      </c>
      <c r="J195" s="335" t="s">
        <v>5179</v>
      </c>
      <c r="K195" s="335" t="s">
        <v>5193</v>
      </c>
      <c r="L195" s="516">
        <v>14.94</v>
      </c>
      <c r="M195" s="332">
        <f>ROUND(SUMIF(Anlagenbewegungsdaten_AV!B:B,A195,Anlagenbewegungsdaten_AV!C:C),3)</f>
        <v>0</v>
      </c>
      <c r="N195" s="330">
        <f>IF(ISBLANK(L195),ROUND(SUMIF(Anlagenbewegungsdaten_AV!B:B,A195,Anlagenbewegungsdaten_AV!D:D),2),ROUND(M195*L195%,2))</f>
        <v>0</v>
      </c>
      <c r="O195" s="330">
        <f>ROUND(N195-SUMIF(Anlagenbewegungsdaten_AV!B:B,A195,Anlagenbewegungsdaten_AV!D:D),3)</f>
        <v>0</v>
      </c>
    </row>
    <row r="196" spans="1:15" ht="15" customHeight="1" x14ac:dyDescent="0.25">
      <c r="A196" s="263" t="s">
        <v>1578</v>
      </c>
      <c r="B196" s="174" t="s">
        <v>2108</v>
      </c>
      <c r="C196" s="174" t="s">
        <v>4039</v>
      </c>
      <c r="D196" s="174" t="s">
        <v>1579</v>
      </c>
      <c r="E196" s="174" t="s">
        <v>1560</v>
      </c>
      <c r="F196" s="287">
        <v>21.67</v>
      </c>
      <c r="G196" s="333">
        <f>ROUND(SUMIF(Anlagenbewegungsdaten!B:B,A196,Anlagenbewegungsdaten!C:C),3)</f>
        <v>0</v>
      </c>
      <c r="H196" s="334">
        <f>IF(ISBLANK(F196),ROUND(SUMIF(Anlagenbewegungsdaten!B:B,A196,Anlagenbewegungsdaten!D:D),2),ROUND(G196*F196%,2))</f>
        <v>0</v>
      </c>
      <c r="I196" s="334">
        <f>ROUND((H196-SUMIF(Anlagenbewegungsdaten!$B:$B,A196,Anlagenbewegungsdaten!D:D)),3)</f>
        <v>0</v>
      </c>
      <c r="J196" s="335" t="s">
        <v>5179</v>
      </c>
      <c r="K196" s="335" t="s">
        <v>5193</v>
      </c>
      <c r="L196" s="516">
        <v>17.34</v>
      </c>
      <c r="M196" s="332">
        <f>ROUND(SUMIF(Anlagenbewegungsdaten_AV!B:B,A196,Anlagenbewegungsdaten_AV!C:C),3)</f>
        <v>0</v>
      </c>
      <c r="N196" s="330">
        <f>IF(ISBLANK(L196),ROUND(SUMIF(Anlagenbewegungsdaten_AV!B:B,A196,Anlagenbewegungsdaten_AV!D:D),2),ROUND(M196*L196%,2))</f>
        <v>0</v>
      </c>
      <c r="O196" s="330">
        <f>ROUND(N196-SUMIF(Anlagenbewegungsdaten_AV!B:B,A196,Anlagenbewegungsdaten_AV!D:D),3)</f>
        <v>0</v>
      </c>
    </row>
    <row r="197" spans="1:15" ht="15" customHeight="1" x14ac:dyDescent="0.25">
      <c r="A197" s="263" t="s">
        <v>1580</v>
      </c>
      <c r="B197" s="174" t="s">
        <v>2108</v>
      </c>
      <c r="C197" s="174" t="s">
        <v>4039</v>
      </c>
      <c r="D197" s="174" t="s">
        <v>1581</v>
      </c>
      <c r="E197" s="173" t="s">
        <v>1563</v>
      </c>
      <c r="F197" s="287">
        <v>21.67</v>
      </c>
      <c r="G197" s="333">
        <f>ROUND(SUMIF(Anlagenbewegungsdaten!B:B,A197,Anlagenbewegungsdaten!C:C),3)</f>
        <v>0</v>
      </c>
      <c r="H197" s="334">
        <f>IF(ISBLANK(F197),ROUND(SUMIF(Anlagenbewegungsdaten!B:B,A197,Anlagenbewegungsdaten!D:D),2),ROUND(G197*F197%,2))</f>
        <v>0</v>
      </c>
      <c r="I197" s="334">
        <f>ROUND((H197-SUMIF(Anlagenbewegungsdaten!$B:$B,A197,Anlagenbewegungsdaten!D:D)),3)</f>
        <v>0</v>
      </c>
      <c r="J197" s="335" t="s">
        <v>5179</v>
      </c>
      <c r="K197" s="335" t="s">
        <v>5193</v>
      </c>
      <c r="L197" s="516">
        <v>17.34</v>
      </c>
      <c r="M197" s="332">
        <f>ROUND(SUMIF(Anlagenbewegungsdaten_AV!B:B,A197,Anlagenbewegungsdaten_AV!C:C),3)</f>
        <v>0</v>
      </c>
      <c r="N197" s="330">
        <f>IF(ISBLANK(L197),ROUND(SUMIF(Anlagenbewegungsdaten_AV!B:B,A197,Anlagenbewegungsdaten_AV!D:D),2),ROUND(M197*L197%,2))</f>
        <v>0</v>
      </c>
      <c r="O197" s="330">
        <f>ROUND(N197-SUMIF(Anlagenbewegungsdaten_AV!B:B,A197,Anlagenbewegungsdaten_AV!D:D),3)</f>
        <v>0</v>
      </c>
    </row>
    <row r="198" spans="1:15" ht="15" customHeight="1" x14ac:dyDescent="0.25">
      <c r="A198" s="263" t="s">
        <v>2581</v>
      </c>
      <c r="B198" s="174" t="s">
        <v>2108</v>
      </c>
      <c r="C198" s="174" t="s">
        <v>4039</v>
      </c>
      <c r="D198" s="174" t="s">
        <v>2582</v>
      </c>
      <c r="E198" s="174" t="s">
        <v>2576</v>
      </c>
      <c r="F198" s="287">
        <v>21.64</v>
      </c>
      <c r="G198" s="333">
        <f>ROUND(SUMIF(Anlagenbewegungsdaten!B:B,A198,Anlagenbewegungsdaten!C:C),3)</f>
        <v>0</v>
      </c>
      <c r="H198" s="334">
        <f>IF(ISBLANK(F198),ROUND(SUMIF(Anlagenbewegungsdaten!B:B,A198,Anlagenbewegungsdaten!D:D),2),ROUND(G198*F198%,2))</f>
        <v>0</v>
      </c>
      <c r="I198" s="334">
        <f>ROUND((H198-SUMIF(Anlagenbewegungsdaten!$B:$B,A198,Anlagenbewegungsdaten!D:D)),3)</f>
        <v>0</v>
      </c>
      <c r="J198" s="335" t="s">
        <v>5179</v>
      </c>
      <c r="K198" s="335" t="s">
        <v>5193</v>
      </c>
      <c r="L198" s="516">
        <v>17.309999999999999</v>
      </c>
      <c r="M198" s="332">
        <f>ROUND(SUMIF(Anlagenbewegungsdaten_AV!B:B,A198,Anlagenbewegungsdaten_AV!C:C),3)</f>
        <v>0</v>
      </c>
      <c r="N198" s="330">
        <f>IF(ISBLANK(L198),ROUND(SUMIF(Anlagenbewegungsdaten_AV!B:B,A198,Anlagenbewegungsdaten_AV!D:D),2),ROUND(M198*L198%,2))</f>
        <v>0</v>
      </c>
      <c r="O198" s="330">
        <f>ROUND(N198-SUMIF(Anlagenbewegungsdaten_AV!B:B,A198,Anlagenbewegungsdaten_AV!D:D),3)</f>
        <v>0</v>
      </c>
    </row>
    <row r="199" spans="1:15" ht="15" customHeight="1" x14ac:dyDescent="0.25">
      <c r="A199" s="265" t="s">
        <v>3325</v>
      </c>
      <c r="B199" s="174" t="s">
        <v>2108</v>
      </c>
      <c r="C199" s="174" t="s">
        <v>4039</v>
      </c>
      <c r="D199" s="174" t="s">
        <v>3326</v>
      </c>
      <c r="E199" s="174" t="s">
        <v>3320</v>
      </c>
      <c r="F199" s="287">
        <v>21.61</v>
      </c>
      <c r="G199" s="333">
        <f>ROUND(SUMIF(Anlagenbewegungsdaten!B:B,A199,Anlagenbewegungsdaten!C:C),3)</f>
        <v>0</v>
      </c>
      <c r="H199" s="334">
        <f>IF(ISBLANK(F199),ROUND(SUMIF(Anlagenbewegungsdaten!B:B,A199,Anlagenbewegungsdaten!D:D),2),ROUND(G199*F199%,2))</f>
        <v>0</v>
      </c>
      <c r="I199" s="334">
        <f>ROUND((H199-SUMIF(Anlagenbewegungsdaten!$B:$B,A199,Anlagenbewegungsdaten!D:D)),3)</f>
        <v>0</v>
      </c>
      <c r="J199" s="335" t="s">
        <v>5179</v>
      </c>
      <c r="K199" s="335" t="s">
        <v>5193</v>
      </c>
      <c r="L199" s="516">
        <v>17.29</v>
      </c>
      <c r="M199" s="332">
        <f>ROUND(SUMIF(Anlagenbewegungsdaten_AV!B:B,A199,Anlagenbewegungsdaten_AV!C:C),3)</f>
        <v>0</v>
      </c>
      <c r="N199" s="330">
        <f>IF(ISBLANK(L199),ROUND(SUMIF(Anlagenbewegungsdaten_AV!B:B,A199,Anlagenbewegungsdaten_AV!D:D),2),ROUND(M199*L199%,2))</f>
        <v>0</v>
      </c>
      <c r="O199" s="330">
        <f>ROUND(N199-SUMIF(Anlagenbewegungsdaten_AV!B:B,A199,Anlagenbewegungsdaten_AV!D:D),3)</f>
        <v>0</v>
      </c>
    </row>
    <row r="200" spans="1:15" ht="15" customHeight="1" x14ac:dyDescent="0.25">
      <c r="A200" s="276" t="s">
        <v>4098</v>
      </c>
      <c r="B200" s="193" t="s">
        <v>2108</v>
      </c>
      <c r="C200" s="193" t="s">
        <v>4039</v>
      </c>
      <c r="D200" s="193" t="s">
        <v>4099</v>
      </c>
      <c r="E200" s="193" t="s">
        <v>4093</v>
      </c>
      <c r="F200" s="288">
        <v>21.58</v>
      </c>
      <c r="G200" s="333">
        <f>ROUND(SUMIF(Anlagenbewegungsdaten!B:B,A200,Anlagenbewegungsdaten!C:C),3)</f>
        <v>0</v>
      </c>
      <c r="H200" s="334">
        <f>IF(ISBLANK(F200),ROUND(SUMIF(Anlagenbewegungsdaten!B:B,A200,Anlagenbewegungsdaten!D:D),2),ROUND(G200*F200%,2))</f>
        <v>0</v>
      </c>
      <c r="I200" s="334">
        <f>ROUND((H200-SUMIF(Anlagenbewegungsdaten!$B:$B,A200,Anlagenbewegungsdaten!D:D)),3)</f>
        <v>0</v>
      </c>
      <c r="J200" s="335" t="s">
        <v>5179</v>
      </c>
      <c r="K200" s="335" t="s">
        <v>5193</v>
      </c>
      <c r="L200" s="516">
        <v>17.260000000000002</v>
      </c>
      <c r="M200" s="332">
        <f>ROUND(SUMIF(Anlagenbewegungsdaten_AV!B:B,A200,Anlagenbewegungsdaten_AV!C:C),3)</f>
        <v>0</v>
      </c>
      <c r="N200" s="330">
        <f>IF(ISBLANK(L200),ROUND(SUMIF(Anlagenbewegungsdaten_AV!B:B,A200,Anlagenbewegungsdaten_AV!D:D),2),ROUND(M200*L200%,2))</f>
        <v>0</v>
      </c>
      <c r="O200" s="330">
        <f>ROUND(N200-SUMIF(Anlagenbewegungsdaten_AV!B:B,A200,Anlagenbewegungsdaten_AV!D:D),3)</f>
        <v>0</v>
      </c>
    </row>
    <row r="201" spans="1:15" ht="15" customHeight="1" x14ac:dyDescent="0.25">
      <c r="A201" s="263" t="s">
        <v>1582</v>
      </c>
      <c r="B201" s="174" t="s">
        <v>2108</v>
      </c>
      <c r="C201" s="174" t="s">
        <v>4039</v>
      </c>
      <c r="D201" s="174" t="s">
        <v>1583</v>
      </c>
      <c r="E201" s="174" t="s">
        <v>2483</v>
      </c>
      <c r="F201" s="289">
        <v>18.670000000000002</v>
      </c>
      <c r="G201" s="333">
        <f>ROUND(SUMIF(Anlagenbewegungsdaten!B:B,A201,Anlagenbewegungsdaten!C:C),3)</f>
        <v>0</v>
      </c>
      <c r="H201" s="334">
        <f>IF(ISBLANK(F201),ROUND(SUMIF(Anlagenbewegungsdaten!B:B,A201,Anlagenbewegungsdaten!D:D),2),ROUND(G201*F201%,2))</f>
        <v>0</v>
      </c>
      <c r="I201" s="334">
        <f>ROUND((H201-SUMIF(Anlagenbewegungsdaten!$B:$B,A201,Anlagenbewegungsdaten!D:D)),3)</f>
        <v>0</v>
      </c>
      <c r="J201" s="335" t="s">
        <v>5179</v>
      </c>
      <c r="K201" s="335" t="s">
        <v>5193</v>
      </c>
      <c r="L201" s="516">
        <v>14.94</v>
      </c>
      <c r="M201" s="332">
        <f>ROUND(SUMIF(Anlagenbewegungsdaten_AV!B:B,A201,Anlagenbewegungsdaten_AV!C:C),3)</f>
        <v>0</v>
      </c>
      <c r="N201" s="330">
        <f>IF(ISBLANK(L201),ROUND(SUMIF(Anlagenbewegungsdaten_AV!B:B,A201,Anlagenbewegungsdaten_AV!D:D),2),ROUND(M201*L201%,2))</f>
        <v>0</v>
      </c>
      <c r="O201" s="330">
        <f>ROUND(N201-SUMIF(Anlagenbewegungsdaten_AV!B:B,A201,Anlagenbewegungsdaten_AV!D:D),3)</f>
        <v>0</v>
      </c>
    </row>
    <row r="202" spans="1:15" ht="15" customHeight="1" x14ac:dyDescent="0.25">
      <c r="A202" s="263" t="s">
        <v>1584</v>
      </c>
      <c r="B202" s="174" t="s">
        <v>2108</v>
      </c>
      <c r="C202" s="174" t="s">
        <v>4039</v>
      </c>
      <c r="D202" s="174" t="s">
        <v>1585</v>
      </c>
      <c r="E202" s="174" t="s">
        <v>1560</v>
      </c>
      <c r="F202" s="289">
        <v>21.67</v>
      </c>
      <c r="G202" s="333">
        <f>ROUND(SUMIF(Anlagenbewegungsdaten!B:B,A202,Anlagenbewegungsdaten!C:C),3)</f>
        <v>0</v>
      </c>
      <c r="H202" s="334">
        <f>IF(ISBLANK(F202),ROUND(SUMIF(Anlagenbewegungsdaten!B:B,A202,Anlagenbewegungsdaten!D:D),2),ROUND(G202*F202%,2))</f>
        <v>0</v>
      </c>
      <c r="I202" s="334">
        <f>ROUND((H202-SUMIF(Anlagenbewegungsdaten!$B:$B,A202,Anlagenbewegungsdaten!D:D)),3)</f>
        <v>0</v>
      </c>
      <c r="J202" s="335" t="s">
        <v>5179</v>
      </c>
      <c r="K202" s="335" t="s">
        <v>5193</v>
      </c>
      <c r="L202" s="516">
        <v>17.34</v>
      </c>
      <c r="M202" s="332">
        <f>ROUND(SUMIF(Anlagenbewegungsdaten_AV!B:B,A202,Anlagenbewegungsdaten_AV!C:C),3)</f>
        <v>0</v>
      </c>
      <c r="N202" s="330">
        <f>IF(ISBLANK(L202),ROUND(SUMIF(Anlagenbewegungsdaten_AV!B:B,A202,Anlagenbewegungsdaten_AV!D:D),2),ROUND(M202*L202%,2))</f>
        <v>0</v>
      </c>
      <c r="O202" s="330">
        <f>ROUND(N202-SUMIF(Anlagenbewegungsdaten_AV!B:B,A202,Anlagenbewegungsdaten_AV!D:D),3)</f>
        <v>0</v>
      </c>
    </row>
    <row r="203" spans="1:15" ht="15" customHeight="1" x14ac:dyDescent="0.25">
      <c r="A203" s="263" t="s">
        <v>1586</v>
      </c>
      <c r="B203" s="174" t="s">
        <v>2108</v>
      </c>
      <c r="C203" s="174" t="s">
        <v>4039</v>
      </c>
      <c r="D203" s="174" t="s">
        <v>1587</v>
      </c>
      <c r="E203" s="174" t="s">
        <v>1563</v>
      </c>
      <c r="F203" s="289">
        <v>21.67</v>
      </c>
      <c r="G203" s="333">
        <f>ROUND(SUMIF(Anlagenbewegungsdaten!B:B,A203,Anlagenbewegungsdaten!C:C),3)</f>
        <v>0</v>
      </c>
      <c r="H203" s="334">
        <f>IF(ISBLANK(F203),ROUND(SUMIF(Anlagenbewegungsdaten!B:B,A203,Anlagenbewegungsdaten!D:D),2),ROUND(G203*F203%,2))</f>
        <v>0</v>
      </c>
      <c r="I203" s="334">
        <f>ROUND((H203-SUMIF(Anlagenbewegungsdaten!$B:$B,A203,Anlagenbewegungsdaten!D:D)),3)</f>
        <v>0</v>
      </c>
      <c r="J203" s="335" t="s">
        <v>5179</v>
      </c>
      <c r="K203" s="335" t="s">
        <v>5193</v>
      </c>
      <c r="L203" s="516">
        <v>17.34</v>
      </c>
      <c r="M203" s="332">
        <f>ROUND(SUMIF(Anlagenbewegungsdaten_AV!B:B,A203,Anlagenbewegungsdaten_AV!C:C),3)</f>
        <v>0</v>
      </c>
      <c r="N203" s="330">
        <f>IF(ISBLANK(L203),ROUND(SUMIF(Anlagenbewegungsdaten_AV!B:B,A203,Anlagenbewegungsdaten_AV!D:D),2),ROUND(M203*L203%,2))</f>
        <v>0</v>
      </c>
      <c r="O203" s="330">
        <f>ROUND(N203-SUMIF(Anlagenbewegungsdaten_AV!B:B,A203,Anlagenbewegungsdaten_AV!D:D),3)</f>
        <v>0</v>
      </c>
    </row>
    <row r="204" spans="1:15" ht="15" customHeight="1" x14ac:dyDescent="0.25">
      <c r="A204" s="263" t="s">
        <v>2583</v>
      </c>
      <c r="B204" s="174" t="s">
        <v>2108</v>
      </c>
      <c r="C204" s="174" t="s">
        <v>4039</v>
      </c>
      <c r="D204" s="174" t="s">
        <v>2584</v>
      </c>
      <c r="E204" s="174" t="s">
        <v>2576</v>
      </c>
      <c r="F204" s="289">
        <v>21.64</v>
      </c>
      <c r="G204" s="333">
        <f>ROUND(SUMIF(Anlagenbewegungsdaten!B:B,A204,Anlagenbewegungsdaten!C:C),3)</f>
        <v>0</v>
      </c>
      <c r="H204" s="334">
        <f>IF(ISBLANK(F204),ROUND(SUMIF(Anlagenbewegungsdaten!B:B,A204,Anlagenbewegungsdaten!D:D),2),ROUND(G204*F204%,2))</f>
        <v>0</v>
      </c>
      <c r="I204" s="334">
        <f>ROUND((H204-SUMIF(Anlagenbewegungsdaten!$B:$B,A204,Anlagenbewegungsdaten!D:D)),3)</f>
        <v>0</v>
      </c>
      <c r="J204" s="335" t="s">
        <v>5179</v>
      </c>
      <c r="K204" s="335" t="s">
        <v>5193</v>
      </c>
      <c r="L204" s="516">
        <v>17.309999999999999</v>
      </c>
      <c r="M204" s="332">
        <f>ROUND(SUMIF(Anlagenbewegungsdaten_AV!B:B,A204,Anlagenbewegungsdaten_AV!C:C),3)</f>
        <v>0</v>
      </c>
      <c r="N204" s="330">
        <f>IF(ISBLANK(L204),ROUND(SUMIF(Anlagenbewegungsdaten_AV!B:B,A204,Anlagenbewegungsdaten_AV!D:D),2),ROUND(M204*L204%,2))</f>
        <v>0</v>
      </c>
      <c r="O204" s="330">
        <f>ROUND(N204-SUMIF(Anlagenbewegungsdaten_AV!B:B,A204,Anlagenbewegungsdaten_AV!D:D),3)</f>
        <v>0</v>
      </c>
    </row>
    <row r="205" spans="1:15" ht="15" customHeight="1" x14ac:dyDescent="0.25">
      <c r="A205" s="263" t="s">
        <v>3327</v>
      </c>
      <c r="B205" s="174" t="s">
        <v>2108</v>
      </c>
      <c r="C205" s="174" t="s">
        <v>4039</v>
      </c>
      <c r="D205" s="174" t="s">
        <v>3328</v>
      </c>
      <c r="E205" s="174" t="s">
        <v>3320</v>
      </c>
      <c r="F205" s="289">
        <v>21.61</v>
      </c>
      <c r="G205" s="333">
        <f>ROUND(SUMIF(Anlagenbewegungsdaten!B:B,A205,Anlagenbewegungsdaten!C:C),3)</f>
        <v>0</v>
      </c>
      <c r="H205" s="334">
        <f>IF(ISBLANK(F205),ROUND(SUMIF(Anlagenbewegungsdaten!B:B,A205,Anlagenbewegungsdaten!D:D),2),ROUND(G205*F205%,2))</f>
        <v>0</v>
      </c>
      <c r="I205" s="334">
        <f>ROUND((H205-SUMIF(Anlagenbewegungsdaten!$B:$B,A205,Anlagenbewegungsdaten!D:D)),3)</f>
        <v>0</v>
      </c>
      <c r="J205" s="335" t="s">
        <v>5179</v>
      </c>
      <c r="K205" s="335" t="s">
        <v>5193</v>
      </c>
      <c r="L205" s="516">
        <v>17.29</v>
      </c>
      <c r="M205" s="332">
        <f>ROUND(SUMIF(Anlagenbewegungsdaten_AV!B:B,A205,Anlagenbewegungsdaten_AV!C:C),3)</f>
        <v>0</v>
      </c>
      <c r="N205" s="330">
        <f>IF(ISBLANK(L205),ROUND(SUMIF(Anlagenbewegungsdaten_AV!B:B,A205,Anlagenbewegungsdaten_AV!D:D),2),ROUND(M205*L205%,2))</f>
        <v>0</v>
      </c>
      <c r="O205" s="330">
        <f>ROUND(N205-SUMIF(Anlagenbewegungsdaten_AV!B:B,A205,Anlagenbewegungsdaten_AV!D:D),3)</f>
        <v>0</v>
      </c>
    </row>
    <row r="206" spans="1:15" ht="15" customHeight="1" x14ac:dyDescent="0.25">
      <c r="A206" s="275" t="s">
        <v>4100</v>
      </c>
      <c r="B206" s="193" t="s">
        <v>2108</v>
      </c>
      <c r="C206" s="193" t="s">
        <v>4039</v>
      </c>
      <c r="D206" s="193" t="s">
        <v>4101</v>
      </c>
      <c r="E206" s="193" t="s">
        <v>4093</v>
      </c>
      <c r="F206" s="290">
        <v>21.58</v>
      </c>
      <c r="G206" s="333">
        <f>ROUND(SUMIF(Anlagenbewegungsdaten!B:B,A206,Anlagenbewegungsdaten!C:C),3)</f>
        <v>0</v>
      </c>
      <c r="H206" s="334">
        <f>IF(ISBLANK(F206),ROUND(SUMIF(Anlagenbewegungsdaten!B:B,A206,Anlagenbewegungsdaten!D:D),2),ROUND(G206*F206%,2))</f>
        <v>0</v>
      </c>
      <c r="I206" s="334">
        <f>ROUND((H206-SUMIF(Anlagenbewegungsdaten!$B:$B,A206,Anlagenbewegungsdaten!D:D)),3)</f>
        <v>0</v>
      </c>
      <c r="J206" s="335" t="s">
        <v>5179</v>
      </c>
      <c r="K206" s="335" t="s">
        <v>5193</v>
      </c>
      <c r="L206" s="516">
        <v>17.260000000000002</v>
      </c>
      <c r="M206" s="332">
        <f>ROUND(SUMIF(Anlagenbewegungsdaten_AV!B:B,A206,Anlagenbewegungsdaten_AV!C:C),3)</f>
        <v>0</v>
      </c>
      <c r="N206" s="330">
        <f>IF(ISBLANK(L206),ROUND(SUMIF(Anlagenbewegungsdaten_AV!B:B,A206,Anlagenbewegungsdaten_AV!D:D),2),ROUND(M206*L206%,2))</f>
        <v>0</v>
      </c>
      <c r="O206" s="330">
        <f>ROUND(N206-SUMIF(Anlagenbewegungsdaten_AV!B:B,A206,Anlagenbewegungsdaten_AV!D:D),3)</f>
        <v>0</v>
      </c>
    </row>
    <row r="207" spans="1:15" ht="15" customHeight="1" x14ac:dyDescent="0.25">
      <c r="A207" s="263" t="s">
        <v>1588</v>
      </c>
      <c r="B207" s="174" t="s">
        <v>2108</v>
      </c>
      <c r="C207" s="174" t="s">
        <v>4039</v>
      </c>
      <c r="D207" s="174" t="s">
        <v>1589</v>
      </c>
      <c r="E207" s="174" t="s">
        <v>2483</v>
      </c>
      <c r="F207" s="289">
        <v>19.670000000000002</v>
      </c>
      <c r="G207" s="333">
        <f>ROUND(SUMIF(Anlagenbewegungsdaten!B:B,A207,Anlagenbewegungsdaten!C:C),3)</f>
        <v>0</v>
      </c>
      <c r="H207" s="334">
        <f>IF(ISBLANK(F207),ROUND(SUMIF(Anlagenbewegungsdaten!B:B,A207,Anlagenbewegungsdaten!D:D),2),ROUND(G207*F207%,2))</f>
        <v>0</v>
      </c>
      <c r="I207" s="334">
        <f>ROUND((H207-SUMIF(Anlagenbewegungsdaten!$B:$B,A207,Anlagenbewegungsdaten!D:D)),3)</f>
        <v>0</v>
      </c>
      <c r="J207" s="335" t="s">
        <v>5179</v>
      </c>
      <c r="K207" s="335" t="s">
        <v>5193</v>
      </c>
      <c r="L207" s="516">
        <v>15.74</v>
      </c>
      <c r="M207" s="332">
        <f>ROUND(SUMIF(Anlagenbewegungsdaten_AV!B:B,A207,Anlagenbewegungsdaten_AV!C:C),3)</f>
        <v>0</v>
      </c>
      <c r="N207" s="330">
        <f>IF(ISBLANK(L207),ROUND(SUMIF(Anlagenbewegungsdaten_AV!B:B,A207,Anlagenbewegungsdaten_AV!D:D),2),ROUND(M207*L207%,2))</f>
        <v>0</v>
      </c>
      <c r="O207" s="330">
        <f>ROUND(N207-SUMIF(Anlagenbewegungsdaten_AV!B:B,A207,Anlagenbewegungsdaten_AV!D:D),3)</f>
        <v>0</v>
      </c>
    </row>
    <row r="208" spans="1:15" ht="15" customHeight="1" x14ac:dyDescent="0.25">
      <c r="A208" s="263" t="s">
        <v>1590</v>
      </c>
      <c r="B208" s="174" t="s">
        <v>2108</v>
      </c>
      <c r="C208" s="174" t="s">
        <v>4039</v>
      </c>
      <c r="D208" s="184" t="s">
        <v>1591</v>
      </c>
      <c r="E208" s="174" t="s">
        <v>1560</v>
      </c>
      <c r="F208" s="289">
        <v>22.67</v>
      </c>
      <c r="G208" s="333">
        <f>ROUND(SUMIF(Anlagenbewegungsdaten!B:B,A208,Anlagenbewegungsdaten!C:C),3)</f>
        <v>0</v>
      </c>
      <c r="H208" s="334">
        <f>IF(ISBLANK(F208),ROUND(SUMIF(Anlagenbewegungsdaten!B:B,A208,Anlagenbewegungsdaten!D:D),2),ROUND(G208*F208%,2))</f>
        <v>0</v>
      </c>
      <c r="I208" s="334">
        <f>ROUND((H208-SUMIF(Anlagenbewegungsdaten!$B:$B,A208,Anlagenbewegungsdaten!D:D)),3)</f>
        <v>0</v>
      </c>
      <c r="J208" s="335" t="s">
        <v>5179</v>
      </c>
      <c r="K208" s="335" t="s">
        <v>5193</v>
      </c>
      <c r="L208" s="516">
        <v>18.14</v>
      </c>
      <c r="M208" s="332">
        <f>ROUND(SUMIF(Anlagenbewegungsdaten_AV!B:B,A208,Anlagenbewegungsdaten_AV!C:C),3)</f>
        <v>0</v>
      </c>
      <c r="N208" s="330">
        <f>IF(ISBLANK(L208),ROUND(SUMIF(Anlagenbewegungsdaten_AV!B:B,A208,Anlagenbewegungsdaten_AV!D:D),2),ROUND(M208*L208%,2))</f>
        <v>0</v>
      </c>
      <c r="O208" s="330">
        <f>ROUND(N208-SUMIF(Anlagenbewegungsdaten_AV!B:B,A208,Anlagenbewegungsdaten_AV!D:D),3)</f>
        <v>0</v>
      </c>
    </row>
    <row r="209" spans="1:15" ht="15" customHeight="1" x14ac:dyDescent="0.25">
      <c r="A209" s="263" t="s">
        <v>1592</v>
      </c>
      <c r="B209" s="174" t="s">
        <v>2108</v>
      </c>
      <c r="C209" s="174" t="s">
        <v>4039</v>
      </c>
      <c r="D209" s="174" t="s">
        <v>1593</v>
      </c>
      <c r="E209" s="174" t="s">
        <v>1563</v>
      </c>
      <c r="F209" s="289">
        <v>22.67</v>
      </c>
      <c r="G209" s="333">
        <f>ROUND(SUMIF(Anlagenbewegungsdaten!B:B,A209,Anlagenbewegungsdaten!C:C),3)</f>
        <v>0</v>
      </c>
      <c r="H209" s="334">
        <f>IF(ISBLANK(F209),ROUND(SUMIF(Anlagenbewegungsdaten!B:B,A209,Anlagenbewegungsdaten!D:D),2),ROUND(G209*F209%,2))</f>
        <v>0</v>
      </c>
      <c r="I209" s="334">
        <f>ROUND((H209-SUMIF(Anlagenbewegungsdaten!$B:$B,A209,Anlagenbewegungsdaten!D:D)),3)</f>
        <v>0</v>
      </c>
      <c r="J209" s="335" t="s">
        <v>5179</v>
      </c>
      <c r="K209" s="335" t="s">
        <v>5193</v>
      </c>
      <c r="L209" s="516">
        <v>18.14</v>
      </c>
      <c r="M209" s="332">
        <f>ROUND(SUMIF(Anlagenbewegungsdaten_AV!B:B,A209,Anlagenbewegungsdaten_AV!C:C),3)</f>
        <v>0</v>
      </c>
      <c r="N209" s="330">
        <f>IF(ISBLANK(L209),ROUND(SUMIF(Anlagenbewegungsdaten_AV!B:B,A209,Anlagenbewegungsdaten_AV!D:D),2),ROUND(M209*L209%,2))</f>
        <v>0</v>
      </c>
      <c r="O209" s="330">
        <f>ROUND(N209-SUMIF(Anlagenbewegungsdaten_AV!B:B,A209,Anlagenbewegungsdaten_AV!D:D),3)</f>
        <v>0</v>
      </c>
    </row>
    <row r="210" spans="1:15" ht="15" customHeight="1" x14ac:dyDescent="0.25">
      <c r="A210" s="263" t="s">
        <v>2585</v>
      </c>
      <c r="B210" s="174" t="s">
        <v>2108</v>
      </c>
      <c r="C210" s="174" t="s">
        <v>4039</v>
      </c>
      <c r="D210" s="174" t="s">
        <v>2586</v>
      </c>
      <c r="E210" s="174" t="s">
        <v>2576</v>
      </c>
      <c r="F210" s="289">
        <v>22.64</v>
      </c>
      <c r="G210" s="333">
        <f>ROUND(SUMIF(Anlagenbewegungsdaten!B:B,A210,Anlagenbewegungsdaten!C:C),3)</f>
        <v>0</v>
      </c>
      <c r="H210" s="334">
        <f>IF(ISBLANK(F210),ROUND(SUMIF(Anlagenbewegungsdaten!B:B,A210,Anlagenbewegungsdaten!D:D),2),ROUND(G210*F210%,2))</f>
        <v>0</v>
      </c>
      <c r="I210" s="334">
        <f>ROUND((H210-SUMIF(Anlagenbewegungsdaten!$B:$B,A210,Anlagenbewegungsdaten!D:D)),3)</f>
        <v>0</v>
      </c>
      <c r="J210" s="335" t="s">
        <v>5179</v>
      </c>
      <c r="K210" s="335" t="s">
        <v>5193</v>
      </c>
      <c r="L210" s="516">
        <v>18.11</v>
      </c>
      <c r="M210" s="332">
        <f>ROUND(SUMIF(Anlagenbewegungsdaten_AV!B:B,A210,Anlagenbewegungsdaten_AV!C:C),3)</f>
        <v>0</v>
      </c>
      <c r="N210" s="330">
        <f>IF(ISBLANK(L210),ROUND(SUMIF(Anlagenbewegungsdaten_AV!B:B,A210,Anlagenbewegungsdaten_AV!D:D),2),ROUND(M210*L210%,2))</f>
        <v>0</v>
      </c>
      <c r="O210" s="330">
        <f>ROUND(N210-SUMIF(Anlagenbewegungsdaten_AV!B:B,A210,Anlagenbewegungsdaten_AV!D:D),3)</f>
        <v>0</v>
      </c>
    </row>
    <row r="211" spans="1:15" ht="15" customHeight="1" x14ac:dyDescent="0.25">
      <c r="A211" s="263" t="s">
        <v>3329</v>
      </c>
      <c r="B211" s="174" t="s">
        <v>2108</v>
      </c>
      <c r="C211" s="174" t="s">
        <v>4039</v>
      </c>
      <c r="D211" s="174" t="s">
        <v>3330</v>
      </c>
      <c r="E211" s="174" t="s">
        <v>3320</v>
      </c>
      <c r="F211" s="289">
        <v>22.61</v>
      </c>
      <c r="G211" s="333">
        <f>ROUND(SUMIF(Anlagenbewegungsdaten!B:B,A211,Anlagenbewegungsdaten!C:C),3)</f>
        <v>0</v>
      </c>
      <c r="H211" s="334">
        <f>IF(ISBLANK(F211),ROUND(SUMIF(Anlagenbewegungsdaten!B:B,A211,Anlagenbewegungsdaten!D:D),2),ROUND(G211*F211%,2))</f>
        <v>0</v>
      </c>
      <c r="I211" s="334">
        <f>ROUND((H211-SUMIF(Anlagenbewegungsdaten!$B:$B,A211,Anlagenbewegungsdaten!D:D)),3)</f>
        <v>0</v>
      </c>
      <c r="J211" s="335" t="s">
        <v>5179</v>
      </c>
      <c r="K211" s="335" t="s">
        <v>5193</v>
      </c>
      <c r="L211" s="516">
        <v>18.09</v>
      </c>
      <c r="M211" s="332">
        <f>ROUND(SUMIF(Anlagenbewegungsdaten_AV!B:B,A211,Anlagenbewegungsdaten_AV!C:C),3)</f>
        <v>0</v>
      </c>
      <c r="N211" s="330">
        <f>IF(ISBLANK(L211),ROUND(SUMIF(Anlagenbewegungsdaten_AV!B:B,A211,Anlagenbewegungsdaten_AV!D:D),2),ROUND(M211*L211%,2))</f>
        <v>0</v>
      </c>
      <c r="O211" s="330">
        <f>ROUND(N211-SUMIF(Anlagenbewegungsdaten_AV!B:B,A211,Anlagenbewegungsdaten_AV!D:D),3)</f>
        <v>0</v>
      </c>
    </row>
    <row r="212" spans="1:15" ht="15" customHeight="1" x14ac:dyDescent="0.25">
      <c r="A212" s="275" t="s">
        <v>4102</v>
      </c>
      <c r="B212" s="193" t="s">
        <v>2108</v>
      </c>
      <c r="C212" s="193" t="s">
        <v>4039</v>
      </c>
      <c r="D212" s="193" t="s">
        <v>4103</v>
      </c>
      <c r="E212" s="193" t="s">
        <v>4093</v>
      </c>
      <c r="F212" s="290">
        <v>22.58</v>
      </c>
      <c r="G212" s="333">
        <f>ROUND(SUMIF(Anlagenbewegungsdaten!B:B,A212,Anlagenbewegungsdaten!C:C),3)</f>
        <v>0</v>
      </c>
      <c r="H212" s="334">
        <f>IF(ISBLANK(F212),ROUND(SUMIF(Anlagenbewegungsdaten!B:B,A212,Anlagenbewegungsdaten!D:D),2),ROUND(G212*F212%,2))</f>
        <v>0</v>
      </c>
      <c r="I212" s="334">
        <f>ROUND((H212-SUMIF(Anlagenbewegungsdaten!$B:$B,A212,Anlagenbewegungsdaten!D:D)),3)</f>
        <v>0</v>
      </c>
      <c r="J212" s="335" t="s">
        <v>5179</v>
      </c>
      <c r="K212" s="335" t="s">
        <v>5193</v>
      </c>
      <c r="L212" s="516">
        <v>18.059999999999999</v>
      </c>
      <c r="M212" s="332">
        <f>ROUND(SUMIF(Anlagenbewegungsdaten_AV!B:B,A212,Anlagenbewegungsdaten_AV!C:C),3)</f>
        <v>0</v>
      </c>
      <c r="N212" s="330">
        <f>IF(ISBLANK(L212),ROUND(SUMIF(Anlagenbewegungsdaten_AV!B:B,A212,Anlagenbewegungsdaten_AV!D:D),2),ROUND(M212*L212%,2))</f>
        <v>0</v>
      </c>
      <c r="O212" s="330">
        <f>ROUND(N212-SUMIF(Anlagenbewegungsdaten_AV!B:B,A212,Anlagenbewegungsdaten_AV!D:D),3)</f>
        <v>0</v>
      </c>
    </row>
    <row r="213" spans="1:15" ht="15" customHeight="1" x14ac:dyDescent="0.25">
      <c r="A213" s="263" t="s">
        <v>1594</v>
      </c>
      <c r="B213" s="174" t="s">
        <v>2108</v>
      </c>
      <c r="C213" s="174" t="s">
        <v>4039</v>
      </c>
      <c r="D213" s="174" t="s">
        <v>1595</v>
      </c>
      <c r="E213" s="174" t="s">
        <v>2483</v>
      </c>
      <c r="F213" s="289">
        <v>22.67</v>
      </c>
      <c r="G213" s="333">
        <f>ROUND(SUMIF(Anlagenbewegungsdaten!B:B,A213,Anlagenbewegungsdaten!C:C),3)</f>
        <v>0</v>
      </c>
      <c r="H213" s="334">
        <f>IF(ISBLANK(F213),ROUND(SUMIF(Anlagenbewegungsdaten!B:B,A213,Anlagenbewegungsdaten!D:D),2),ROUND(G213*F213%,2))</f>
        <v>0</v>
      </c>
      <c r="I213" s="334">
        <f>ROUND((H213-SUMIF(Anlagenbewegungsdaten!$B:$B,A213,Anlagenbewegungsdaten!D:D)),3)</f>
        <v>0</v>
      </c>
      <c r="J213" s="335" t="s">
        <v>5179</v>
      </c>
      <c r="K213" s="335" t="s">
        <v>5193</v>
      </c>
      <c r="L213" s="516">
        <v>18.14</v>
      </c>
      <c r="M213" s="332">
        <f>ROUND(SUMIF(Anlagenbewegungsdaten_AV!B:B,A213,Anlagenbewegungsdaten_AV!C:C),3)</f>
        <v>0</v>
      </c>
      <c r="N213" s="330">
        <f>IF(ISBLANK(L213),ROUND(SUMIF(Anlagenbewegungsdaten_AV!B:B,A213,Anlagenbewegungsdaten_AV!D:D),2),ROUND(M213*L213%,2))</f>
        <v>0</v>
      </c>
      <c r="O213" s="330">
        <f>ROUND(N213-SUMIF(Anlagenbewegungsdaten_AV!B:B,A213,Anlagenbewegungsdaten_AV!D:D),3)</f>
        <v>0</v>
      </c>
    </row>
    <row r="214" spans="1:15" ht="15" customHeight="1" x14ac:dyDescent="0.25">
      <c r="A214" s="263" t="s">
        <v>1596</v>
      </c>
      <c r="B214" s="174" t="s">
        <v>2108</v>
      </c>
      <c r="C214" s="174" t="s">
        <v>4039</v>
      </c>
      <c r="D214" s="174" t="s">
        <v>1597</v>
      </c>
      <c r="E214" s="174" t="s">
        <v>1560</v>
      </c>
      <c r="F214" s="289">
        <v>25.67</v>
      </c>
      <c r="G214" s="333">
        <f>ROUND(SUMIF(Anlagenbewegungsdaten!B:B,A214,Anlagenbewegungsdaten!C:C),3)</f>
        <v>0</v>
      </c>
      <c r="H214" s="334">
        <f>IF(ISBLANK(F214),ROUND(SUMIF(Anlagenbewegungsdaten!B:B,A214,Anlagenbewegungsdaten!D:D),2),ROUND(G214*F214%,2))</f>
        <v>0</v>
      </c>
      <c r="I214" s="334">
        <f>ROUND((H214-SUMIF(Anlagenbewegungsdaten!$B:$B,A214,Anlagenbewegungsdaten!D:D)),3)</f>
        <v>0</v>
      </c>
      <c r="J214" s="335" t="s">
        <v>5179</v>
      </c>
      <c r="K214" s="335" t="s">
        <v>5193</v>
      </c>
      <c r="L214" s="516">
        <v>20.54</v>
      </c>
      <c r="M214" s="332">
        <f>ROUND(SUMIF(Anlagenbewegungsdaten_AV!B:B,A214,Anlagenbewegungsdaten_AV!C:C),3)</f>
        <v>0</v>
      </c>
      <c r="N214" s="330">
        <f>IF(ISBLANK(L214),ROUND(SUMIF(Anlagenbewegungsdaten_AV!B:B,A214,Anlagenbewegungsdaten_AV!D:D),2),ROUND(M214*L214%,2))</f>
        <v>0</v>
      </c>
      <c r="O214" s="330">
        <f>ROUND(N214-SUMIF(Anlagenbewegungsdaten_AV!B:B,A214,Anlagenbewegungsdaten_AV!D:D),3)</f>
        <v>0</v>
      </c>
    </row>
    <row r="215" spans="1:15" ht="15" customHeight="1" x14ac:dyDescent="0.25">
      <c r="A215" s="263" t="s">
        <v>1598</v>
      </c>
      <c r="B215" s="174" t="s">
        <v>2108</v>
      </c>
      <c r="C215" s="174" t="s">
        <v>4039</v>
      </c>
      <c r="D215" s="174" t="s">
        <v>1599</v>
      </c>
      <c r="E215" s="174" t="s">
        <v>1563</v>
      </c>
      <c r="F215" s="289">
        <v>25.67</v>
      </c>
      <c r="G215" s="333">
        <f>ROUND(SUMIF(Anlagenbewegungsdaten!B:B,A215,Anlagenbewegungsdaten!C:C),3)</f>
        <v>0</v>
      </c>
      <c r="H215" s="334">
        <f>IF(ISBLANK(F215),ROUND(SUMIF(Anlagenbewegungsdaten!B:B,A215,Anlagenbewegungsdaten!D:D),2),ROUND(G215*F215%,2))</f>
        <v>0</v>
      </c>
      <c r="I215" s="334">
        <f>ROUND((H215-SUMIF(Anlagenbewegungsdaten!$B:$B,A215,Anlagenbewegungsdaten!D:D)),3)</f>
        <v>0</v>
      </c>
      <c r="J215" s="335" t="s">
        <v>5179</v>
      </c>
      <c r="K215" s="335" t="s">
        <v>5193</v>
      </c>
      <c r="L215" s="516">
        <v>20.54</v>
      </c>
      <c r="M215" s="332">
        <f>ROUND(SUMIF(Anlagenbewegungsdaten_AV!B:B,A215,Anlagenbewegungsdaten_AV!C:C),3)</f>
        <v>0</v>
      </c>
      <c r="N215" s="330">
        <f>IF(ISBLANK(L215),ROUND(SUMIF(Anlagenbewegungsdaten_AV!B:B,A215,Anlagenbewegungsdaten_AV!D:D),2),ROUND(M215*L215%,2))</f>
        <v>0</v>
      </c>
      <c r="O215" s="330">
        <f>ROUND(N215-SUMIF(Anlagenbewegungsdaten_AV!B:B,A215,Anlagenbewegungsdaten_AV!D:D),3)</f>
        <v>0</v>
      </c>
    </row>
    <row r="216" spans="1:15" ht="15" customHeight="1" x14ac:dyDescent="0.25">
      <c r="A216" s="263" t="s">
        <v>2587</v>
      </c>
      <c r="B216" s="174" t="s">
        <v>2108</v>
      </c>
      <c r="C216" s="174" t="s">
        <v>4039</v>
      </c>
      <c r="D216" s="174" t="s">
        <v>2588</v>
      </c>
      <c r="E216" s="174" t="s">
        <v>2576</v>
      </c>
      <c r="F216" s="289">
        <v>25.64</v>
      </c>
      <c r="G216" s="333">
        <f>ROUND(SUMIF(Anlagenbewegungsdaten!B:B,A216,Anlagenbewegungsdaten!C:C),3)</f>
        <v>0</v>
      </c>
      <c r="H216" s="334">
        <f>IF(ISBLANK(F216),ROUND(SUMIF(Anlagenbewegungsdaten!B:B,A216,Anlagenbewegungsdaten!D:D),2),ROUND(G216*F216%,2))</f>
        <v>0</v>
      </c>
      <c r="I216" s="334">
        <f>ROUND((H216-SUMIF(Anlagenbewegungsdaten!$B:$B,A216,Anlagenbewegungsdaten!D:D)),3)</f>
        <v>0</v>
      </c>
      <c r="J216" s="335" t="s">
        <v>5179</v>
      </c>
      <c r="K216" s="335" t="s">
        <v>5193</v>
      </c>
      <c r="L216" s="516">
        <v>20.51</v>
      </c>
      <c r="M216" s="332">
        <f>ROUND(SUMIF(Anlagenbewegungsdaten_AV!B:B,A216,Anlagenbewegungsdaten_AV!C:C),3)</f>
        <v>0</v>
      </c>
      <c r="N216" s="330">
        <f>IF(ISBLANK(L216),ROUND(SUMIF(Anlagenbewegungsdaten_AV!B:B,A216,Anlagenbewegungsdaten_AV!D:D),2),ROUND(M216*L216%,2))</f>
        <v>0</v>
      </c>
      <c r="O216" s="330">
        <f>ROUND(N216-SUMIF(Anlagenbewegungsdaten_AV!B:B,A216,Anlagenbewegungsdaten_AV!D:D),3)</f>
        <v>0</v>
      </c>
    </row>
    <row r="217" spans="1:15" ht="15" customHeight="1" x14ac:dyDescent="0.25">
      <c r="A217" s="263" t="s">
        <v>3331</v>
      </c>
      <c r="B217" s="174" t="s">
        <v>2108</v>
      </c>
      <c r="C217" s="174" t="s">
        <v>4039</v>
      </c>
      <c r="D217" s="174" t="s">
        <v>3332</v>
      </c>
      <c r="E217" s="174" t="s">
        <v>3320</v>
      </c>
      <c r="F217" s="289">
        <v>25.61</v>
      </c>
      <c r="G217" s="333">
        <f>ROUND(SUMIF(Anlagenbewegungsdaten!B:B,A217,Anlagenbewegungsdaten!C:C),3)</f>
        <v>0</v>
      </c>
      <c r="H217" s="334">
        <f>IF(ISBLANK(F217),ROUND(SUMIF(Anlagenbewegungsdaten!B:B,A217,Anlagenbewegungsdaten!D:D),2),ROUND(G217*F217%,2))</f>
        <v>0</v>
      </c>
      <c r="I217" s="334">
        <f>ROUND((H217-SUMIF(Anlagenbewegungsdaten!$B:$B,A217,Anlagenbewegungsdaten!D:D)),3)</f>
        <v>0</v>
      </c>
      <c r="J217" s="335" t="s">
        <v>5179</v>
      </c>
      <c r="K217" s="335" t="s">
        <v>5193</v>
      </c>
      <c r="L217" s="516">
        <v>20.49</v>
      </c>
      <c r="M217" s="332">
        <f>ROUND(SUMIF(Anlagenbewegungsdaten_AV!B:B,A217,Anlagenbewegungsdaten_AV!C:C),3)</f>
        <v>0</v>
      </c>
      <c r="N217" s="330">
        <f>IF(ISBLANK(L217),ROUND(SUMIF(Anlagenbewegungsdaten_AV!B:B,A217,Anlagenbewegungsdaten_AV!D:D),2),ROUND(M217*L217%,2))</f>
        <v>0</v>
      </c>
      <c r="O217" s="330">
        <f>ROUND(N217-SUMIF(Anlagenbewegungsdaten_AV!B:B,A217,Anlagenbewegungsdaten_AV!D:D),3)</f>
        <v>0</v>
      </c>
    </row>
    <row r="218" spans="1:15" ht="15" customHeight="1" x14ac:dyDescent="0.25">
      <c r="A218" s="275" t="s">
        <v>4104</v>
      </c>
      <c r="B218" s="193" t="s">
        <v>2108</v>
      </c>
      <c r="C218" s="193" t="s">
        <v>4039</v>
      </c>
      <c r="D218" s="193" t="s">
        <v>4105</v>
      </c>
      <c r="E218" s="193" t="s">
        <v>4093</v>
      </c>
      <c r="F218" s="290">
        <v>25.58</v>
      </c>
      <c r="G218" s="333">
        <f>ROUND(SUMIF(Anlagenbewegungsdaten!B:B,A218,Anlagenbewegungsdaten!C:C),3)</f>
        <v>0</v>
      </c>
      <c r="H218" s="334">
        <f>IF(ISBLANK(F218),ROUND(SUMIF(Anlagenbewegungsdaten!B:B,A218,Anlagenbewegungsdaten!D:D),2),ROUND(G218*F218%,2))</f>
        <v>0</v>
      </c>
      <c r="I218" s="334">
        <f>ROUND((H218-SUMIF(Anlagenbewegungsdaten!$B:$B,A218,Anlagenbewegungsdaten!D:D)),3)</f>
        <v>0</v>
      </c>
      <c r="J218" s="335" t="s">
        <v>5179</v>
      </c>
      <c r="K218" s="335" t="s">
        <v>5193</v>
      </c>
      <c r="L218" s="516">
        <v>20.46</v>
      </c>
      <c r="M218" s="332">
        <f>ROUND(SUMIF(Anlagenbewegungsdaten_AV!B:B,A218,Anlagenbewegungsdaten_AV!C:C),3)</f>
        <v>0</v>
      </c>
      <c r="N218" s="330">
        <f>IF(ISBLANK(L218),ROUND(SUMIF(Anlagenbewegungsdaten_AV!B:B,A218,Anlagenbewegungsdaten_AV!D:D),2),ROUND(M218*L218%,2))</f>
        <v>0</v>
      </c>
      <c r="O218" s="330">
        <f>ROUND(N218-SUMIF(Anlagenbewegungsdaten_AV!B:B,A218,Anlagenbewegungsdaten_AV!D:D),3)</f>
        <v>0</v>
      </c>
    </row>
    <row r="219" spans="1:15" ht="15" customHeight="1" x14ac:dyDescent="0.25">
      <c r="A219" s="263" t="s">
        <v>1600</v>
      </c>
      <c r="B219" s="174" t="s">
        <v>2108</v>
      </c>
      <c r="C219" s="174" t="s">
        <v>4039</v>
      </c>
      <c r="D219" s="174" t="s">
        <v>1601</v>
      </c>
      <c r="E219" s="174" t="s">
        <v>2483</v>
      </c>
      <c r="F219" s="289">
        <v>23.67</v>
      </c>
      <c r="G219" s="333">
        <f>ROUND(SUMIF(Anlagenbewegungsdaten!B:B,A219,Anlagenbewegungsdaten!C:C),3)</f>
        <v>0</v>
      </c>
      <c r="H219" s="334">
        <f>IF(ISBLANK(F219),ROUND(SUMIF(Anlagenbewegungsdaten!B:B,A219,Anlagenbewegungsdaten!D:D),2),ROUND(G219*F219%,2))</f>
        <v>0</v>
      </c>
      <c r="I219" s="334">
        <f>ROUND((H219-SUMIF(Anlagenbewegungsdaten!$B:$B,A219,Anlagenbewegungsdaten!D:D)),3)</f>
        <v>0</v>
      </c>
      <c r="J219" s="335" t="s">
        <v>5179</v>
      </c>
      <c r="K219" s="335" t="s">
        <v>5193</v>
      </c>
      <c r="L219" s="516">
        <v>18.940000000000001</v>
      </c>
      <c r="M219" s="332">
        <f>ROUND(SUMIF(Anlagenbewegungsdaten_AV!B:B,A219,Anlagenbewegungsdaten_AV!C:C),3)</f>
        <v>0</v>
      </c>
      <c r="N219" s="330">
        <f>IF(ISBLANK(L219),ROUND(SUMIF(Anlagenbewegungsdaten_AV!B:B,A219,Anlagenbewegungsdaten_AV!D:D),2),ROUND(M219*L219%,2))</f>
        <v>0</v>
      </c>
      <c r="O219" s="330">
        <f>ROUND(N219-SUMIF(Anlagenbewegungsdaten_AV!B:B,A219,Anlagenbewegungsdaten_AV!D:D),3)</f>
        <v>0</v>
      </c>
    </row>
    <row r="220" spans="1:15" ht="15" customHeight="1" x14ac:dyDescent="0.25">
      <c r="A220" s="263" t="s">
        <v>1602</v>
      </c>
      <c r="B220" s="174" t="s">
        <v>2108</v>
      </c>
      <c r="C220" s="174" t="s">
        <v>4039</v>
      </c>
      <c r="D220" s="184" t="s">
        <v>1603</v>
      </c>
      <c r="E220" s="174" t="s">
        <v>1560</v>
      </c>
      <c r="F220" s="289">
        <v>26.67</v>
      </c>
      <c r="G220" s="333">
        <f>ROUND(SUMIF(Anlagenbewegungsdaten!B:B,A220,Anlagenbewegungsdaten!C:C),3)</f>
        <v>0</v>
      </c>
      <c r="H220" s="334">
        <f>IF(ISBLANK(F220),ROUND(SUMIF(Anlagenbewegungsdaten!B:B,A220,Anlagenbewegungsdaten!D:D),2),ROUND(G220*F220%,2))</f>
        <v>0</v>
      </c>
      <c r="I220" s="334">
        <f>ROUND((H220-SUMIF(Anlagenbewegungsdaten!$B:$B,A220,Anlagenbewegungsdaten!D:D)),3)</f>
        <v>0</v>
      </c>
      <c r="J220" s="335" t="s">
        <v>5179</v>
      </c>
      <c r="K220" s="335" t="s">
        <v>5193</v>
      </c>
      <c r="L220" s="516">
        <v>21.34</v>
      </c>
      <c r="M220" s="332">
        <f>ROUND(SUMIF(Anlagenbewegungsdaten_AV!B:B,A220,Anlagenbewegungsdaten_AV!C:C),3)</f>
        <v>0</v>
      </c>
      <c r="N220" s="330">
        <f>IF(ISBLANK(L220),ROUND(SUMIF(Anlagenbewegungsdaten_AV!B:B,A220,Anlagenbewegungsdaten_AV!D:D),2),ROUND(M220*L220%,2))</f>
        <v>0</v>
      </c>
      <c r="O220" s="330">
        <f>ROUND(N220-SUMIF(Anlagenbewegungsdaten_AV!B:B,A220,Anlagenbewegungsdaten_AV!D:D),3)</f>
        <v>0</v>
      </c>
    </row>
    <row r="221" spans="1:15" ht="15" customHeight="1" x14ac:dyDescent="0.25">
      <c r="A221" s="263" t="s">
        <v>1604</v>
      </c>
      <c r="B221" s="174" t="s">
        <v>2108</v>
      </c>
      <c r="C221" s="174" t="s">
        <v>4039</v>
      </c>
      <c r="D221" s="174" t="s">
        <v>1605</v>
      </c>
      <c r="E221" s="174" t="s">
        <v>1563</v>
      </c>
      <c r="F221" s="289">
        <v>26.67</v>
      </c>
      <c r="G221" s="333">
        <f>ROUND(SUMIF(Anlagenbewegungsdaten!B:B,A221,Anlagenbewegungsdaten!C:C),3)</f>
        <v>0</v>
      </c>
      <c r="H221" s="334">
        <f>IF(ISBLANK(F221),ROUND(SUMIF(Anlagenbewegungsdaten!B:B,A221,Anlagenbewegungsdaten!D:D),2),ROUND(G221*F221%,2))</f>
        <v>0</v>
      </c>
      <c r="I221" s="334">
        <f>ROUND((H221-SUMIF(Anlagenbewegungsdaten!$B:$B,A221,Anlagenbewegungsdaten!D:D)),3)</f>
        <v>0</v>
      </c>
      <c r="J221" s="335" t="s">
        <v>5179</v>
      </c>
      <c r="K221" s="335" t="s">
        <v>5193</v>
      </c>
      <c r="L221" s="516">
        <v>21.34</v>
      </c>
      <c r="M221" s="332">
        <f>ROUND(SUMIF(Anlagenbewegungsdaten_AV!B:B,A221,Anlagenbewegungsdaten_AV!C:C),3)</f>
        <v>0</v>
      </c>
      <c r="N221" s="330">
        <f>IF(ISBLANK(L221),ROUND(SUMIF(Anlagenbewegungsdaten_AV!B:B,A221,Anlagenbewegungsdaten_AV!D:D),2),ROUND(M221*L221%,2))</f>
        <v>0</v>
      </c>
      <c r="O221" s="330">
        <f>ROUND(N221-SUMIF(Anlagenbewegungsdaten_AV!B:B,A221,Anlagenbewegungsdaten_AV!D:D),3)</f>
        <v>0</v>
      </c>
    </row>
    <row r="222" spans="1:15" ht="15" customHeight="1" x14ac:dyDescent="0.25">
      <c r="A222" s="263" t="s">
        <v>2589</v>
      </c>
      <c r="B222" s="174" t="s">
        <v>2108</v>
      </c>
      <c r="C222" s="174" t="s">
        <v>4039</v>
      </c>
      <c r="D222" s="174" t="s">
        <v>2590</v>
      </c>
      <c r="E222" s="174" t="s">
        <v>2576</v>
      </c>
      <c r="F222" s="289">
        <v>26.64</v>
      </c>
      <c r="G222" s="333">
        <f>ROUND(SUMIF(Anlagenbewegungsdaten!B:B,A222,Anlagenbewegungsdaten!C:C),3)</f>
        <v>0</v>
      </c>
      <c r="H222" s="334">
        <f>IF(ISBLANK(F222),ROUND(SUMIF(Anlagenbewegungsdaten!B:B,A222,Anlagenbewegungsdaten!D:D),2),ROUND(G222*F222%,2))</f>
        <v>0</v>
      </c>
      <c r="I222" s="334">
        <f>ROUND((H222-SUMIF(Anlagenbewegungsdaten!$B:$B,A222,Anlagenbewegungsdaten!D:D)),3)</f>
        <v>0</v>
      </c>
      <c r="J222" s="335" t="s">
        <v>5179</v>
      </c>
      <c r="K222" s="335" t="s">
        <v>5193</v>
      </c>
      <c r="L222" s="516">
        <v>21.31</v>
      </c>
      <c r="M222" s="332">
        <f>ROUND(SUMIF(Anlagenbewegungsdaten_AV!B:B,A222,Anlagenbewegungsdaten_AV!C:C),3)</f>
        <v>0</v>
      </c>
      <c r="N222" s="330">
        <f>IF(ISBLANK(L222),ROUND(SUMIF(Anlagenbewegungsdaten_AV!B:B,A222,Anlagenbewegungsdaten_AV!D:D),2),ROUND(M222*L222%,2))</f>
        <v>0</v>
      </c>
      <c r="O222" s="330">
        <f>ROUND(N222-SUMIF(Anlagenbewegungsdaten_AV!B:B,A222,Anlagenbewegungsdaten_AV!D:D),3)</f>
        <v>0</v>
      </c>
    </row>
    <row r="223" spans="1:15" ht="15" customHeight="1" x14ac:dyDescent="0.25">
      <c r="A223" s="263" t="s">
        <v>3333</v>
      </c>
      <c r="B223" s="174" t="s">
        <v>2108</v>
      </c>
      <c r="C223" s="174" t="s">
        <v>4039</v>
      </c>
      <c r="D223" s="174" t="s">
        <v>3334</v>
      </c>
      <c r="E223" s="174" t="s">
        <v>3320</v>
      </c>
      <c r="F223" s="289">
        <v>26.61</v>
      </c>
      <c r="G223" s="333">
        <f>ROUND(SUMIF(Anlagenbewegungsdaten!B:B,A223,Anlagenbewegungsdaten!C:C),3)</f>
        <v>0</v>
      </c>
      <c r="H223" s="334">
        <f>IF(ISBLANK(F223),ROUND(SUMIF(Anlagenbewegungsdaten!B:B,A223,Anlagenbewegungsdaten!D:D),2),ROUND(G223*F223%,2))</f>
        <v>0</v>
      </c>
      <c r="I223" s="334">
        <f>ROUND((H223-SUMIF(Anlagenbewegungsdaten!$B:$B,A223,Anlagenbewegungsdaten!D:D)),3)</f>
        <v>0</v>
      </c>
      <c r="J223" s="335" t="s">
        <v>5179</v>
      </c>
      <c r="K223" s="335" t="s">
        <v>5193</v>
      </c>
      <c r="L223" s="516">
        <v>21.29</v>
      </c>
      <c r="M223" s="332">
        <f>ROUND(SUMIF(Anlagenbewegungsdaten_AV!B:B,A223,Anlagenbewegungsdaten_AV!C:C),3)</f>
        <v>0</v>
      </c>
      <c r="N223" s="330">
        <f>IF(ISBLANK(L223),ROUND(SUMIF(Anlagenbewegungsdaten_AV!B:B,A223,Anlagenbewegungsdaten_AV!D:D),2),ROUND(M223*L223%,2))</f>
        <v>0</v>
      </c>
      <c r="O223" s="330">
        <f>ROUND(N223-SUMIF(Anlagenbewegungsdaten_AV!B:B,A223,Anlagenbewegungsdaten_AV!D:D),3)</f>
        <v>0</v>
      </c>
    </row>
    <row r="224" spans="1:15" ht="15" customHeight="1" x14ac:dyDescent="0.25">
      <c r="A224" s="275" t="s">
        <v>4106</v>
      </c>
      <c r="B224" s="193" t="s">
        <v>2108</v>
      </c>
      <c r="C224" s="193" t="s">
        <v>4039</v>
      </c>
      <c r="D224" s="193" t="s">
        <v>4107</v>
      </c>
      <c r="E224" s="193" t="s">
        <v>4093</v>
      </c>
      <c r="F224" s="290">
        <v>26.58</v>
      </c>
      <c r="G224" s="333">
        <f>ROUND(SUMIF(Anlagenbewegungsdaten!B:B,A224,Anlagenbewegungsdaten!C:C),3)</f>
        <v>0</v>
      </c>
      <c r="H224" s="334">
        <f>IF(ISBLANK(F224),ROUND(SUMIF(Anlagenbewegungsdaten!B:B,A224,Anlagenbewegungsdaten!D:D),2),ROUND(G224*F224%,2))</f>
        <v>0</v>
      </c>
      <c r="I224" s="334">
        <f>ROUND((H224-SUMIF(Anlagenbewegungsdaten!$B:$B,A224,Anlagenbewegungsdaten!D:D)),3)</f>
        <v>0</v>
      </c>
      <c r="J224" s="335" t="s">
        <v>5179</v>
      </c>
      <c r="K224" s="335" t="s">
        <v>5193</v>
      </c>
      <c r="L224" s="516">
        <v>21.26</v>
      </c>
      <c r="M224" s="332">
        <f>ROUND(SUMIF(Anlagenbewegungsdaten_AV!B:B,A224,Anlagenbewegungsdaten_AV!C:C),3)</f>
        <v>0</v>
      </c>
      <c r="N224" s="330">
        <f>IF(ISBLANK(L224),ROUND(SUMIF(Anlagenbewegungsdaten_AV!B:B,A224,Anlagenbewegungsdaten_AV!D:D),2),ROUND(M224*L224%,2))</f>
        <v>0</v>
      </c>
      <c r="O224" s="330">
        <f>ROUND(N224-SUMIF(Anlagenbewegungsdaten_AV!B:B,A224,Anlagenbewegungsdaten_AV!D:D),3)</f>
        <v>0</v>
      </c>
    </row>
    <row r="225" spans="1:15" ht="15" customHeight="1" x14ac:dyDescent="0.25">
      <c r="A225" s="263" t="s">
        <v>1606</v>
      </c>
      <c r="B225" s="174" t="s">
        <v>2108</v>
      </c>
      <c r="C225" s="174" t="s">
        <v>4039</v>
      </c>
      <c r="D225" s="174" t="s">
        <v>1607</v>
      </c>
      <c r="E225" s="174" t="s">
        <v>2483</v>
      </c>
      <c r="F225" s="289">
        <v>20.67</v>
      </c>
      <c r="G225" s="333">
        <f>ROUND(SUMIF(Anlagenbewegungsdaten!B:B,A225,Anlagenbewegungsdaten!C:C),3)</f>
        <v>0</v>
      </c>
      <c r="H225" s="334">
        <f>IF(ISBLANK(F225),ROUND(SUMIF(Anlagenbewegungsdaten!B:B,A225,Anlagenbewegungsdaten!D:D),2),ROUND(G225*F225%,2))</f>
        <v>0</v>
      </c>
      <c r="I225" s="334">
        <f>ROUND((H225-SUMIF(Anlagenbewegungsdaten!$B:$B,A225,Anlagenbewegungsdaten!D:D)),3)</f>
        <v>0</v>
      </c>
      <c r="J225" s="335" t="s">
        <v>5179</v>
      </c>
      <c r="K225" s="335" t="s">
        <v>5193</v>
      </c>
      <c r="L225" s="516">
        <v>16.54</v>
      </c>
      <c r="M225" s="332">
        <f>ROUND(SUMIF(Anlagenbewegungsdaten_AV!B:B,A225,Anlagenbewegungsdaten_AV!C:C),3)</f>
        <v>0</v>
      </c>
      <c r="N225" s="330">
        <f>IF(ISBLANK(L225),ROUND(SUMIF(Anlagenbewegungsdaten_AV!B:B,A225,Anlagenbewegungsdaten_AV!D:D),2),ROUND(M225*L225%,2))</f>
        <v>0</v>
      </c>
      <c r="O225" s="330">
        <f>ROUND(N225-SUMIF(Anlagenbewegungsdaten_AV!B:B,A225,Anlagenbewegungsdaten_AV!D:D),3)</f>
        <v>0</v>
      </c>
    </row>
    <row r="226" spans="1:15" ht="15" customHeight="1" x14ac:dyDescent="0.25">
      <c r="A226" s="263" t="s">
        <v>1608</v>
      </c>
      <c r="B226" s="174" t="s">
        <v>2108</v>
      </c>
      <c r="C226" s="174" t="s">
        <v>4039</v>
      </c>
      <c r="D226" s="174" t="s">
        <v>1609</v>
      </c>
      <c r="E226" s="174" t="s">
        <v>1560</v>
      </c>
      <c r="F226" s="289">
        <v>23.67</v>
      </c>
      <c r="G226" s="333">
        <f>ROUND(SUMIF(Anlagenbewegungsdaten!B:B,A226,Anlagenbewegungsdaten!C:C),3)</f>
        <v>0</v>
      </c>
      <c r="H226" s="334">
        <f>IF(ISBLANK(F226),ROUND(SUMIF(Anlagenbewegungsdaten!B:B,A226,Anlagenbewegungsdaten!D:D),2),ROUND(G226*F226%,2))</f>
        <v>0</v>
      </c>
      <c r="I226" s="334">
        <f>ROUND((H226-SUMIF(Anlagenbewegungsdaten!$B:$B,A226,Anlagenbewegungsdaten!D:D)),3)</f>
        <v>0</v>
      </c>
      <c r="J226" s="335" t="s">
        <v>5179</v>
      </c>
      <c r="K226" s="335" t="s">
        <v>5193</v>
      </c>
      <c r="L226" s="516">
        <v>18.940000000000001</v>
      </c>
      <c r="M226" s="332">
        <f>ROUND(SUMIF(Anlagenbewegungsdaten_AV!B:B,A226,Anlagenbewegungsdaten_AV!C:C),3)</f>
        <v>0</v>
      </c>
      <c r="N226" s="330">
        <f>IF(ISBLANK(L226),ROUND(SUMIF(Anlagenbewegungsdaten_AV!B:B,A226,Anlagenbewegungsdaten_AV!D:D),2),ROUND(M226*L226%,2))</f>
        <v>0</v>
      </c>
      <c r="O226" s="330">
        <f>ROUND(N226-SUMIF(Anlagenbewegungsdaten_AV!B:B,A226,Anlagenbewegungsdaten_AV!D:D),3)</f>
        <v>0</v>
      </c>
    </row>
    <row r="227" spans="1:15" ht="15" customHeight="1" x14ac:dyDescent="0.25">
      <c r="A227" s="263" t="s">
        <v>1610</v>
      </c>
      <c r="B227" s="174" t="s">
        <v>2108</v>
      </c>
      <c r="C227" s="174" t="s">
        <v>4039</v>
      </c>
      <c r="D227" s="174" t="s">
        <v>1611</v>
      </c>
      <c r="E227" s="174" t="s">
        <v>1563</v>
      </c>
      <c r="F227" s="289">
        <v>23.67</v>
      </c>
      <c r="G227" s="333">
        <f>ROUND(SUMIF(Anlagenbewegungsdaten!B:B,A227,Anlagenbewegungsdaten!C:C),3)</f>
        <v>0</v>
      </c>
      <c r="H227" s="334">
        <f>IF(ISBLANK(F227),ROUND(SUMIF(Anlagenbewegungsdaten!B:B,A227,Anlagenbewegungsdaten!D:D),2),ROUND(G227*F227%,2))</f>
        <v>0</v>
      </c>
      <c r="I227" s="334">
        <f>ROUND((H227-SUMIF(Anlagenbewegungsdaten!$B:$B,A227,Anlagenbewegungsdaten!D:D)),3)</f>
        <v>0</v>
      </c>
      <c r="J227" s="335" t="s">
        <v>5179</v>
      </c>
      <c r="K227" s="335" t="s">
        <v>5193</v>
      </c>
      <c r="L227" s="516">
        <v>18.940000000000001</v>
      </c>
      <c r="M227" s="332">
        <f>ROUND(SUMIF(Anlagenbewegungsdaten_AV!B:B,A227,Anlagenbewegungsdaten_AV!C:C),3)</f>
        <v>0</v>
      </c>
      <c r="N227" s="330">
        <f>IF(ISBLANK(L227),ROUND(SUMIF(Anlagenbewegungsdaten_AV!B:B,A227,Anlagenbewegungsdaten_AV!D:D),2),ROUND(M227*L227%,2))</f>
        <v>0</v>
      </c>
      <c r="O227" s="330">
        <f>ROUND(N227-SUMIF(Anlagenbewegungsdaten_AV!B:B,A227,Anlagenbewegungsdaten_AV!D:D),3)</f>
        <v>0</v>
      </c>
    </row>
    <row r="228" spans="1:15" ht="15" customHeight="1" x14ac:dyDescent="0.25">
      <c r="A228" s="263" t="s">
        <v>2591</v>
      </c>
      <c r="B228" s="174" t="s">
        <v>2108</v>
      </c>
      <c r="C228" s="174" t="s">
        <v>4039</v>
      </c>
      <c r="D228" s="174" t="s">
        <v>2592</v>
      </c>
      <c r="E228" s="174" t="s">
        <v>2576</v>
      </c>
      <c r="F228" s="289">
        <v>23.64</v>
      </c>
      <c r="G228" s="333">
        <f>ROUND(SUMIF(Anlagenbewegungsdaten!B:B,A228,Anlagenbewegungsdaten!C:C),3)</f>
        <v>0</v>
      </c>
      <c r="H228" s="334">
        <f>IF(ISBLANK(F228),ROUND(SUMIF(Anlagenbewegungsdaten!B:B,A228,Anlagenbewegungsdaten!D:D),2),ROUND(G228*F228%,2))</f>
        <v>0</v>
      </c>
      <c r="I228" s="334">
        <f>ROUND((H228-SUMIF(Anlagenbewegungsdaten!$B:$B,A228,Anlagenbewegungsdaten!D:D)),3)</f>
        <v>0</v>
      </c>
      <c r="J228" s="335" t="s">
        <v>5179</v>
      </c>
      <c r="K228" s="335" t="s">
        <v>5193</v>
      </c>
      <c r="L228" s="516">
        <v>18.91</v>
      </c>
      <c r="M228" s="332">
        <f>ROUND(SUMIF(Anlagenbewegungsdaten_AV!B:B,A228,Anlagenbewegungsdaten_AV!C:C),3)</f>
        <v>0</v>
      </c>
      <c r="N228" s="330">
        <f>IF(ISBLANK(L228),ROUND(SUMIF(Anlagenbewegungsdaten_AV!B:B,A228,Anlagenbewegungsdaten_AV!D:D),2),ROUND(M228*L228%,2))</f>
        <v>0</v>
      </c>
      <c r="O228" s="330">
        <f>ROUND(N228-SUMIF(Anlagenbewegungsdaten_AV!B:B,A228,Anlagenbewegungsdaten_AV!D:D),3)</f>
        <v>0</v>
      </c>
    </row>
    <row r="229" spans="1:15" ht="15" customHeight="1" x14ac:dyDescent="0.25">
      <c r="A229" s="263" t="s">
        <v>3335</v>
      </c>
      <c r="B229" s="174" t="s">
        <v>2108</v>
      </c>
      <c r="C229" s="174" t="s">
        <v>4039</v>
      </c>
      <c r="D229" s="174" t="s">
        <v>3336</v>
      </c>
      <c r="E229" s="174" t="s">
        <v>3320</v>
      </c>
      <c r="F229" s="289">
        <v>23.61</v>
      </c>
      <c r="G229" s="333">
        <f>ROUND(SUMIF(Anlagenbewegungsdaten!B:B,A229,Anlagenbewegungsdaten!C:C),3)</f>
        <v>0</v>
      </c>
      <c r="H229" s="334">
        <f>IF(ISBLANK(F229),ROUND(SUMIF(Anlagenbewegungsdaten!B:B,A229,Anlagenbewegungsdaten!D:D),2),ROUND(G229*F229%,2))</f>
        <v>0</v>
      </c>
      <c r="I229" s="334">
        <f>ROUND((H229-SUMIF(Anlagenbewegungsdaten!$B:$B,A229,Anlagenbewegungsdaten!D:D)),3)</f>
        <v>0</v>
      </c>
      <c r="J229" s="335" t="s">
        <v>5179</v>
      </c>
      <c r="K229" s="335" t="s">
        <v>5193</v>
      </c>
      <c r="L229" s="516">
        <v>18.89</v>
      </c>
      <c r="M229" s="332">
        <f>ROUND(SUMIF(Anlagenbewegungsdaten_AV!B:B,A229,Anlagenbewegungsdaten_AV!C:C),3)</f>
        <v>0</v>
      </c>
      <c r="N229" s="330">
        <f>IF(ISBLANK(L229),ROUND(SUMIF(Anlagenbewegungsdaten_AV!B:B,A229,Anlagenbewegungsdaten_AV!D:D),2),ROUND(M229*L229%,2))</f>
        <v>0</v>
      </c>
      <c r="O229" s="330">
        <f>ROUND(N229-SUMIF(Anlagenbewegungsdaten_AV!B:B,A229,Anlagenbewegungsdaten_AV!D:D),3)</f>
        <v>0</v>
      </c>
    </row>
    <row r="230" spans="1:15" ht="15" customHeight="1" x14ac:dyDescent="0.25">
      <c r="A230" s="275" t="s">
        <v>4108</v>
      </c>
      <c r="B230" s="193" t="s">
        <v>2108</v>
      </c>
      <c r="C230" s="193" t="s">
        <v>4039</v>
      </c>
      <c r="D230" s="193" t="s">
        <v>4109</v>
      </c>
      <c r="E230" s="193" t="s">
        <v>4093</v>
      </c>
      <c r="F230" s="290">
        <v>23.58</v>
      </c>
      <c r="G230" s="333">
        <f>ROUND(SUMIF(Anlagenbewegungsdaten!B:B,A230,Anlagenbewegungsdaten!C:C),3)</f>
        <v>0</v>
      </c>
      <c r="H230" s="334">
        <f>IF(ISBLANK(F230),ROUND(SUMIF(Anlagenbewegungsdaten!B:B,A230,Anlagenbewegungsdaten!D:D),2),ROUND(G230*F230%,2))</f>
        <v>0</v>
      </c>
      <c r="I230" s="334">
        <f>ROUND((H230-SUMIF(Anlagenbewegungsdaten!$B:$B,A230,Anlagenbewegungsdaten!D:D)),3)</f>
        <v>0</v>
      </c>
      <c r="J230" s="335" t="s">
        <v>5179</v>
      </c>
      <c r="K230" s="335" t="s">
        <v>5193</v>
      </c>
      <c r="L230" s="516">
        <v>18.86</v>
      </c>
      <c r="M230" s="332">
        <f>ROUND(SUMIF(Anlagenbewegungsdaten_AV!B:B,A230,Anlagenbewegungsdaten_AV!C:C),3)</f>
        <v>0</v>
      </c>
      <c r="N230" s="330">
        <f>IF(ISBLANK(L230),ROUND(SUMIF(Anlagenbewegungsdaten_AV!B:B,A230,Anlagenbewegungsdaten_AV!D:D),2),ROUND(M230*L230%,2))</f>
        <v>0</v>
      </c>
      <c r="O230" s="330">
        <f>ROUND(N230-SUMIF(Anlagenbewegungsdaten_AV!B:B,A230,Anlagenbewegungsdaten_AV!D:D),3)</f>
        <v>0</v>
      </c>
    </row>
    <row r="231" spans="1:15" ht="15" customHeight="1" x14ac:dyDescent="0.25">
      <c r="A231" s="263" t="s">
        <v>1612</v>
      </c>
      <c r="B231" s="174" t="s">
        <v>2108</v>
      </c>
      <c r="C231" s="174" t="s">
        <v>4039</v>
      </c>
      <c r="D231" s="174" t="s">
        <v>1613</v>
      </c>
      <c r="E231" s="174" t="s">
        <v>2483</v>
      </c>
      <c r="F231" s="289">
        <v>21.67</v>
      </c>
      <c r="G231" s="333">
        <f>ROUND(SUMIF(Anlagenbewegungsdaten!B:B,A231,Anlagenbewegungsdaten!C:C),3)</f>
        <v>0</v>
      </c>
      <c r="H231" s="334">
        <f>IF(ISBLANK(F231),ROUND(SUMIF(Anlagenbewegungsdaten!B:B,A231,Anlagenbewegungsdaten!D:D),2),ROUND(G231*F231%,2))</f>
        <v>0</v>
      </c>
      <c r="I231" s="334">
        <f>ROUND((H231-SUMIF(Anlagenbewegungsdaten!$B:$B,A231,Anlagenbewegungsdaten!D:D)),3)</f>
        <v>0</v>
      </c>
      <c r="J231" s="335" t="s">
        <v>5179</v>
      </c>
      <c r="K231" s="335" t="s">
        <v>5193</v>
      </c>
      <c r="L231" s="516">
        <v>17.34</v>
      </c>
      <c r="M231" s="332">
        <f>ROUND(SUMIF(Anlagenbewegungsdaten_AV!B:B,A231,Anlagenbewegungsdaten_AV!C:C),3)</f>
        <v>0</v>
      </c>
      <c r="N231" s="330">
        <f>IF(ISBLANK(L231),ROUND(SUMIF(Anlagenbewegungsdaten_AV!B:B,A231,Anlagenbewegungsdaten_AV!D:D),2),ROUND(M231*L231%,2))</f>
        <v>0</v>
      </c>
      <c r="O231" s="330">
        <f>ROUND(N231-SUMIF(Anlagenbewegungsdaten_AV!B:B,A231,Anlagenbewegungsdaten_AV!D:D),3)</f>
        <v>0</v>
      </c>
    </row>
    <row r="232" spans="1:15" ht="15" customHeight="1" x14ac:dyDescent="0.25">
      <c r="A232" s="263" t="s">
        <v>1614</v>
      </c>
      <c r="B232" s="174" t="s">
        <v>2108</v>
      </c>
      <c r="C232" s="174" t="s">
        <v>4039</v>
      </c>
      <c r="D232" s="184" t="s">
        <v>1615</v>
      </c>
      <c r="E232" s="174" t="s">
        <v>1560</v>
      </c>
      <c r="F232" s="289">
        <v>24.67</v>
      </c>
      <c r="G232" s="333">
        <f>ROUND(SUMIF(Anlagenbewegungsdaten!B:B,A232,Anlagenbewegungsdaten!C:C),3)</f>
        <v>0</v>
      </c>
      <c r="H232" s="334">
        <f>IF(ISBLANK(F232),ROUND(SUMIF(Anlagenbewegungsdaten!B:B,A232,Anlagenbewegungsdaten!D:D),2),ROUND(G232*F232%,2))</f>
        <v>0</v>
      </c>
      <c r="I232" s="334">
        <f>ROUND((H232-SUMIF(Anlagenbewegungsdaten!$B:$B,A232,Anlagenbewegungsdaten!D:D)),3)</f>
        <v>0</v>
      </c>
      <c r="J232" s="335" t="s">
        <v>5179</v>
      </c>
      <c r="K232" s="335" t="s">
        <v>5193</v>
      </c>
      <c r="L232" s="516">
        <v>19.739999999999998</v>
      </c>
      <c r="M232" s="332">
        <f>ROUND(SUMIF(Anlagenbewegungsdaten_AV!B:B,A232,Anlagenbewegungsdaten_AV!C:C),3)</f>
        <v>0</v>
      </c>
      <c r="N232" s="330">
        <f>IF(ISBLANK(L232),ROUND(SUMIF(Anlagenbewegungsdaten_AV!B:B,A232,Anlagenbewegungsdaten_AV!D:D),2),ROUND(M232*L232%,2))</f>
        <v>0</v>
      </c>
      <c r="O232" s="330">
        <f>ROUND(N232-SUMIF(Anlagenbewegungsdaten_AV!B:B,A232,Anlagenbewegungsdaten_AV!D:D),3)</f>
        <v>0</v>
      </c>
    </row>
    <row r="233" spans="1:15" ht="15" customHeight="1" x14ac:dyDescent="0.25">
      <c r="A233" s="263" t="s">
        <v>1616</v>
      </c>
      <c r="B233" s="174" t="s">
        <v>2108</v>
      </c>
      <c r="C233" s="174" t="s">
        <v>4039</v>
      </c>
      <c r="D233" s="174" t="s">
        <v>1617</v>
      </c>
      <c r="E233" s="174" t="s">
        <v>1563</v>
      </c>
      <c r="F233" s="289">
        <v>24.67</v>
      </c>
      <c r="G233" s="333">
        <f>ROUND(SUMIF(Anlagenbewegungsdaten!B:B,A233,Anlagenbewegungsdaten!C:C),3)</f>
        <v>0</v>
      </c>
      <c r="H233" s="334">
        <f>IF(ISBLANK(F233),ROUND(SUMIF(Anlagenbewegungsdaten!B:B,A233,Anlagenbewegungsdaten!D:D),2),ROUND(G233*F233%,2))</f>
        <v>0</v>
      </c>
      <c r="I233" s="334">
        <f>ROUND((H233-SUMIF(Anlagenbewegungsdaten!$B:$B,A233,Anlagenbewegungsdaten!D:D)),3)</f>
        <v>0</v>
      </c>
      <c r="J233" s="335" t="s">
        <v>5179</v>
      </c>
      <c r="K233" s="335" t="s">
        <v>5193</v>
      </c>
      <c r="L233" s="516">
        <v>19.739999999999998</v>
      </c>
      <c r="M233" s="332">
        <f>ROUND(SUMIF(Anlagenbewegungsdaten_AV!B:B,A233,Anlagenbewegungsdaten_AV!C:C),3)</f>
        <v>0</v>
      </c>
      <c r="N233" s="330">
        <f>IF(ISBLANK(L233),ROUND(SUMIF(Anlagenbewegungsdaten_AV!B:B,A233,Anlagenbewegungsdaten_AV!D:D),2),ROUND(M233*L233%,2))</f>
        <v>0</v>
      </c>
      <c r="O233" s="330">
        <f>ROUND(N233-SUMIF(Anlagenbewegungsdaten_AV!B:B,A233,Anlagenbewegungsdaten_AV!D:D),3)</f>
        <v>0</v>
      </c>
    </row>
    <row r="234" spans="1:15" ht="15" customHeight="1" x14ac:dyDescent="0.25">
      <c r="A234" s="263" t="s">
        <v>2593</v>
      </c>
      <c r="B234" s="174" t="s">
        <v>2108</v>
      </c>
      <c r="C234" s="174" t="s">
        <v>4039</v>
      </c>
      <c r="D234" s="174" t="s">
        <v>2594</v>
      </c>
      <c r="E234" s="174" t="s">
        <v>2576</v>
      </c>
      <c r="F234" s="289">
        <v>24.64</v>
      </c>
      <c r="G234" s="333">
        <f>ROUND(SUMIF(Anlagenbewegungsdaten!B:B,A234,Anlagenbewegungsdaten!C:C),3)</f>
        <v>0</v>
      </c>
      <c r="H234" s="334">
        <f>IF(ISBLANK(F234),ROUND(SUMIF(Anlagenbewegungsdaten!B:B,A234,Anlagenbewegungsdaten!D:D),2),ROUND(G234*F234%,2))</f>
        <v>0</v>
      </c>
      <c r="I234" s="334">
        <f>ROUND((H234-SUMIF(Anlagenbewegungsdaten!$B:$B,A234,Anlagenbewegungsdaten!D:D)),3)</f>
        <v>0</v>
      </c>
      <c r="J234" s="335" t="s">
        <v>5179</v>
      </c>
      <c r="K234" s="335" t="s">
        <v>5193</v>
      </c>
      <c r="L234" s="516">
        <v>19.71</v>
      </c>
      <c r="M234" s="332">
        <f>ROUND(SUMIF(Anlagenbewegungsdaten_AV!B:B,A234,Anlagenbewegungsdaten_AV!C:C),3)</f>
        <v>0</v>
      </c>
      <c r="N234" s="330">
        <f>IF(ISBLANK(L234),ROUND(SUMIF(Anlagenbewegungsdaten_AV!B:B,A234,Anlagenbewegungsdaten_AV!D:D),2),ROUND(M234*L234%,2))</f>
        <v>0</v>
      </c>
      <c r="O234" s="330">
        <f>ROUND(N234-SUMIF(Anlagenbewegungsdaten_AV!B:B,A234,Anlagenbewegungsdaten_AV!D:D),3)</f>
        <v>0</v>
      </c>
    </row>
    <row r="235" spans="1:15" ht="15" customHeight="1" x14ac:dyDescent="0.25">
      <c r="A235" s="263" t="s">
        <v>3337</v>
      </c>
      <c r="B235" s="174" t="s">
        <v>2108</v>
      </c>
      <c r="C235" s="174" t="s">
        <v>4039</v>
      </c>
      <c r="D235" s="174" t="s">
        <v>3338</v>
      </c>
      <c r="E235" s="174" t="s">
        <v>3320</v>
      </c>
      <c r="F235" s="289">
        <v>24.61</v>
      </c>
      <c r="G235" s="333">
        <f>ROUND(SUMIF(Anlagenbewegungsdaten!B:B,A235,Anlagenbewegungsdaten!C:C),3)</f>
        <v>0</v>
      </c>
      <c r="H235" s="334">
        <f>IF(ISBLANK(F235),ROUND(SUMIF(Anlagenbewegungsdaten!B:B,A235,Anlagenbewegungsdaten!D:D),2),ROUND(G235*F235%,2))</f>
        <v>0</v>
      </c>
      <c r="I235" s="334">
        <f>ROUND((H235-SUMIF(Anlagenbewegungsdaten!$B:$B,A235,Anlagenbewegungsdaten!D:D)),3)</f>
        <v>0</v>
      </c>
      <c r="J235" s="335" t="s">
        <v>5179</v>
      </c>
      <c r="K235" s="335" t="s">
        <v>5193</v>
      </c>
      <c r="L235" s="516">
        <v>19.690000000000001</v>
      </c>
      <c r="M235" s="332">
        <f>ROUND(SUMIF(Anlagenbewegungsdaten_AV!B:B,A235,Anlagenbewegungsdaten_AV!C:C),3)</f>
        <v>0</v>
      </c>
      <c r="N235" s="330">
        <f>IF(ISBLANK(L235),ROUND(SUMIF(Anlagenbewegungsdaten_AV!B:B,A235,Anlagenbewegungsdaten_AV!D:D),2),ROUND(M235*L235%,2))</f>
        <v>0</v>
      </c>
      <c r="O235" s="330">
        <f>ROUND(N235-SUMIF(Anlagenbewegungsdaten_AV!B:B,A235,Anlagenbewegungsdaten_AV!D:D),3)</f>
        <v>0</v>
      </c>
    </row>
    <row r="236" spans="1:15" ht="15" customHeight="1" x14ac:dyDescent="0.25">
      <c r="A236" s="275" t="s">
        <v>4110</v>
      </c>
      <c r="B236" s="193" t="s">
        <v>2108</v>
      </c>
      <c r="C236" s="193" t="s">
        <v>4039</v>
      </c>
      <c r="D236" s="193" t="s">
        <v>4111</v>
      </c>
      <c r="E236" s="193" t="s">
        <v>4093</v>
      </c>
      <c r="F236" s="290">
        <v>24.58</v>
      </c>
      <c r="G236" s="333">
        <f>ROUND(SUMIF(Anlagenbewegungsdaten!B:B,A236,Anlagenbewegungsdaten!C:C),3)</f>
        <v>0</v>
      </c>
      <c r="H236" s="334">
        <f>IF(ISBLANK(F236),ROUND(SUMIF(Anlagenbewegungsdaten!B:B,A236,Anlagenbewegungsdaten!D:D),2),ROUND(G236*F236%,2))</f>
        <v>0</v>
      </c>
      <c r="I236" s="334">
        <f>ROUND((H236-SUMIF(Anlagenbewegungsdaten!$B:$B,A236,Anlagenbewegungsdaten!D:D)),3)</f>
        <v>0</v>
      </c>
      <c r="J236" s="335" t="s">
        <v>5179</v>
      </c>
      <c r="K236" s="335" t="s">
        <v>5193</v>
      </c>
      <c r="L236" s="516">
        <v>19.66</v>
      </c>
      <c r="M236" s="332">
        <f>ROUND(SUMIF(Anlagenbewegungsdaten_AV!B:B,A236,Anlagenbewegungsdaten_AV!C:C),3)</f>
        <v>0</v>
      </c>
      <c r="N236" s="330">
        <f>IF(ISBLANK(L236),ROUND(SUMIF(Anlagenbewegungsdaten_AV!B:B,A236,Anlagenbewegungsdaten_AV!D:D),2),ROUND(M236*L236%,2))</f>
        <v>0</v>
      </c>
      <c r="O236" s="330">
        <f>ROUND(N236-SUMIF(Anlagenbewegungsdaten_AV!B:B,A236,Anlagenbewegungsdaten_AV!D:D),3)</f>
        <v>0</v>
      </c>
    </row>
    <row r="237" spans="1:15" ht="15" customHeight="1" x14ac:dyDescent="0.25">
      <c r="A237" s="263" t="s">
        <v>1618</v>
      </c>
      <c r="B237" s="174" t="s">
        <v>2108</v>
      </c>
      <c r="C237" s="174" t="s">
        <v>4039</v>
      </c>
      <c r="D237" s="174" t="s">
        <v>1619</v>
      </c>
      <c r="E237" s="174" t="s">
        <v>2483</v>
      </c>
      <c r="F237" s="289">
        <v>24.67</v>
      </c>
      <c r="G237" s="333">
        <f>ROUND(SUMIF(Anlagenbewegungsdaten!B:B,A237,Anlagenbewegungsdaten!C:C),3)</f>
        <v>0</v>
      </c>
      <c r="H237" s="334">
        <f>IF(ISBLANK(F237),ROUND(SUMIF(Anlagenbewegungsdaten!B:B,A237,Anlagenbewegungsdaten!D:D),2),ROUND(G237*F237%,2))</f>
        <v>0</v>
      </c>
      <c r="I237" s="334">
        <f>ROUND((H237-SUMIF(Anlagenbewegungsdaten!$B:$B,A237,Anlagenbewegungsdaten!D:D)),3)</f>
        <v>0</v>
      </c>
      <c r="J237" s="335" t="s">
        <v>5179</v>
      </c>
      <c r="K237" s="335" t="s">
        <v>5193</v>
      </c>
      <c r="L237" s="516">
        <v>19.739999999999998</v>
      </c>
      <c r="M237" s="332">
        <f>ROUND(SUMIF(Anlagenbewegungsdaten_AV!B:B,A237,Anlagenbewegungsdaten_AV!C:C),3)</f>
        <v>0</v>
      </c>
      <c r="N237" s="330">
        <f>IF(ISBLANK(L237),ROUND(SUMIF(Anlagenbewegungsdaten_AV!B:B,A237,Anlagenbewegungsdaten_AV!D:D),2),ROUND(M237*L237%,2))</f>
        <v>0</v>
      </c>
      <c r="O237" s="330">
        <f>ROUND(N237-SUMIF(Anlagenbewegungsdaten_AV!B:B,A237,Anlagenbewegungsdaten_AV!D:D),3)</f>
        <v>0</v>
      </c>
    </row>
    <row r="238" spans="1:15" ht="15" customHeight="1" x14ac:dyDescent="0.25">
      <c r="A238" s="263" t="s">
        <v>1620</v>
      </c>
      <c r="B238" s="174" t="s">
        <v>2108</v>
      </c>
      <c r="C238" s="174" t="s">
        <v>4039</v>
      </c>
      <c r="D238" s="174" t="s">
        <v>1621</v>
      </c>
      <c r="E238" s="174" t="s">
        <v>1560</v>
      </c>
      <c r="F238" s="289">
        <v>27.67</v>
      </c>
      <c r="G238" s="333">
        <f>ROUND(SUMIF(Anlagenbewegungsdaten!B:B,A238,Anlagenbewegungsdaten!C:C),3)</f>
        <v>0</v>
      </c>
      <c r="H238" s="334">
        <f>IF(ISBLANK(F238),ROUND(SUMIF(Anlagenbewegungsdaten!B:B,A238,Anlagenbewegungsdaten!D:D),2),ROUND(G238*F238%,2))</f>
        <v>0</v>
      </c>
      <c r="I238" s="334">
        <f>ROUND((H238-SUMIF(Anlagenbewegungsdaten!$B:$B,A238,Anlagenbewegungsdaten!D:D)),3)</f>
        <v>0</v>
      </c>
      <c r="J238" s="335" t="s">
        <v>5179</v>
      </c>
      <c r="K238" s="335" t="s">
        <v>5193</v>
      </c>
      <c r="L238" s="516">
        <v>22.14</v>
      </c>
      <c r="M238" s="332">
        <f>ROUND(SUMIF(Anlagenbewegungsdaten_AV!B:B,A238,Anlagenbewegungsdaten_AV!C:C),3)</f>
        <v>0</v>
      </c>
      <c r="N238" s="330">
        <f>IF(ISBLANK(L238),ROUND(SUMIF(Anlagenbewegungsdaten_AV!B:B,A238,Anlagenbewegungsdaten_AV!D:D),2),ROUND(M238*L238%,2))</f>
        <v>0</v>
      </c>
      <c r="O238" s="330">
        <f>ROUND(N238-SUMIF(Anlagenbewegungsdaten_AV!B:B,A238,Anlagenbewegungsdaten_AV!D:D),3)</f>
        <v>0</v>
      </c>
    </row>
    <row r="239" spans="1:15" ht="15" customHeight="1" x14ac:dyDescent="0.25">
      <c r="A239" s="263" t="s">
        <v>1622</v>
      </c>
      <c r="B239" s="174" t="s">
        <v>2108</v>
      </c>
      <c r="C239" s="174" t="s">
        <v>4039</v>
      </c>
      <c r="D239" s="174" t="s">
        <v>1623</v>
      </c>
      <c r="E239" s="174" t="s">
        <v>1563</v>
      </c>
      <c r="F239" s="289">
        <v>27.67</v>
      </c>
      <c r="G239" s="333">
        <f>ROUND(SUMIF(Anlagenbewegungsdaten!B:B,A239,Anlagenbewegungsdaten!C:C),3)</f>
        <v>0</v>
      </c>
      <c r="H239" s="334">
        <f>IF(ISBLANK(F239),ROUND(SUMIF(Anlagenbewegungsdaten!B:B,A239,Anlagenbewegungsdaten!D:D),2),ROUND(G239*F239%,2))</f>
        <v>0</v>
      </c>
      <c r="I239" s="334">
        <f>ROUND((H239-SUMIF(Anlagenbewegungsdaten!$B:$B,A239,Anlagenbewegungsdaten!D:D)),3)</f>
        <v>0</v>
      </c>
      <c r="J239" s="335" t="s">
        <v>5179</v>
      </c>
      <c r="K239" s="335" t="s">
        <v>5193</v>
      </c>
      <c r="L239" s="516">
        <v>22.14</v>
      </c>
      <c r="M239" s="332">
        <f>ROUND(SUMIF(Anlagenbewegungsdaten_AV!B:B,A239,Anlagenbewegungsdaten_AV!C:C),3)</f>
        <v>0</v>
      </c>
      <c r="N239" s="330">
        <f>IF(ISBLANK(L239),ROUND(SUMIF(Anlagenbewegungsdaten_AV!B:B,A239,Anlagenbewegungsdaten_AV!D:D),2),ROUND(M239*L239%,2))</f>
        <v>0</v>
      </c>
      <c r="O239" s="330">
        <f>ROUND(N239-SUMIF(Anlagenbewegungsdaten_AV!B:B,A239,Anlagenbewegungsdaten_AV!D:D),3)</f>
        <v>0</v>
      </c>
    </row>
    <row r="240" spans="1:15" ht="15" customHeight="1" x14ac:dyDescent="0.25">
      <c r="A240" s="263" t="s">
        <v>2595</v>
      </c>
      <c r="B240" s="174" t="s">
        <v>2108</v>
      </c>
      <c r="C240" s="174" t="s">
        <v>4039</v>
      </c>
      <c r="D240" s="174" t="s">
        <v>2596</v>
      </c>
      <c r="E240" s="174" t="s">
        <v>2576</v>
      </c>
      <c r="F240" s="289">
        <v>27.64</v>
      </c>
      <c r="G240" s="333">
        <f>ROUND(SUMIF(Anlagenbewegungsdaten!B:B,A240,Anlagenbewegungsdaten!C:C),3)</f>
        <v>0</v>
      </c>
      <c r="H240" s="334">
        <f>IF(ISBLANK(F240),ROUND(SUMIF(Anlagenbewegungsdaten!B:B,A240,Anlagenbewegungsdaten!D:D),2),ROUND(G240*F240%,2))</f>
        <v>0</v>
      </c>
      <c r="I240" s="334">
        <f>ROUND((H240-SUMIF(Anlagenbewegungsdaten!$B:$B,A240,Anlagenbewegungsdaten!D:D)),3)</f>
        <v>0</v>
      </c>
      <c r="J240" s="335" t="s">
        <v>5179</v>
      </c>
      <c r="K240" s="335" t="s">
        <v>5193</v>
      </c>
      <c r="L240" s="516">
        <v>22.11</v>
      </c>
      <c r="M240" s="332">
        <f>ROUND(SUMIF(Anlagenbewegungsdaten_AV!B:B,A240,Anlagenbewegungsdaten_AV!C:C),3)</f>
        <v>0</v>
      </c>
      <c r="N240" s="330">
        <f>IF(ISBLANK(L240),ROUND(SUMIF(Anlagenbewegungsdaten_AV!B:B,A240,Anlagenbewegungsdaten_AV!D:D),2),ROUND(M240*L240%,2))</f>
        <v>0</v>
      </c>
      <c r="O240" s="330">
        <f>ROUND(N240-SUMIF(Anlagenbewegungsdaten_AV!B:B,A240,Anlagenbewegungsdaten_AV!D:D),3)</f>
        <v>0</v>
      </c>
    </row>
    <row r="241" spans="1:15" ht="15" customHeight="1" x14ac:dyDescent="0.25">
      <c r="A241" s="263" t="s">
        <v>3339</v>
      </c>
      <c r="B241" s="174" t="s">
        <v>2108</v>
      </c>
      <c r="C241" s="174" t="s">
        <v>4039</v>
      </c>
      <c r="D241" s="174" t="s">
        <v>3340</v>
      </c>
      <c r="E241" s="174" t="s">
        <v>3320</v>
      </c>
      <c r="F241" s="289">
        <v>27.61</v>
      </c>
      <c r="G241" s="333">
        <f>ROUND(SUMIF(Anlagenbewegungsdaten!B:B,A241,Anlagenbewegungsdaten!C:C),3)</f>
        <v>0</v>
      </c>
      <c r="H241" s="334">
        <f>IF(ISBLANK(F241),ROUND(SUMIF(Anlagenbewegungsdaten!B:B,A241,Anlagenbewegungsdaten!D:D),2),ROUND(G241*F241%,2))</f>
        <v>0</v>
      </c>
      <c r="I241" s="334">
        <f>ROUND((H241-SUMIF(Anlagenbewegungsdaten!$B:$B,A241,Anlagenbewegungsdaten!D:D)),3)</f>
        <v>0</v>
      </c>
      <c r="J241" s="335" t="s">
        <v>5179</v>
      </c>
      <c r="K241" s="335" t="s">
        <v>5193</v>
      </c>
      <c r="L241" s="516">
        <v>22.09</v>
      </c>
      <c r="M241" s="332">
        <f>ROUND(SUMIF(Anlagenbewegungsdaten_AV!B:B,A241,Anlagenbewegungsdaten_AV!C:C),3)</f>
        <v>0</v>
      </c>
      <c r="N241" s="330">
        <f>IF(ISBLANK(L241),ROUND(SUMIF(Anlagenbewegungsdaten_AV!B:B,A241,Anlagenbewegungsdaten_AV!D:D),2),ROUND(M241*L241%,2))</f>
        <v>0</v>
      </c>
      <c r="O241" s="330">
        <f>ROUND(N241-SUMIF(Anlagenbewegungsdaten_AV!B:B,A241,Anlagenbewegungsdaten_AV!D:D),3)</f>
        <v>0</v>
      </c>
    </row>
    <row r="242" spans="1:15" ht="15" customHeight="1" x14ac:dyDescent="0.25">
      <c r="A242" s="275" t="s">
        <v>4112</v>
      </c>
      <c r="B242" s="193" t="s">
        <v>2108</v>
      </c>
      <c r="C242" s="193" t="s">
        <v>4039</v>
      </c>
      <c r="D242" s="193" t="s">
        <v>4113</v>
      </c>
      <c r="E242" s="193" t="s">
        <v>4093</v>
      </c>
      <c r="F242" s="290">
        <v>27.58</v>
      </c>
      <c r="G242" s="333">
        <f>ROUND(SUMIF(Anlagenbewegungsdaten!B:B,A242,Anlagenbewegungsdaten!C:C),3)</f>
        <v>0</v>
      </c>
      <c r="H242" s="334">
        <f>IF(ISBLANK(F242),ROUND(SUMIF(Anlagenbewegungsdaten!B:B,A242,Anlagenbewegungsdaten!D:D),2),ROUND(G242*F242%,2))</f>
        <v>0</v>
      </c>
      <c r="I242" s="334">
        <f>ROUND((H242-SUMIF(Anlagenbewegungsdaten!$B:$B,A242,Anlagenbewegungsdaten!D:D)),3)</f>
        <v>0</v>
      </c>
      <c r="J242" s="335" t="s">
        <v>5179</v>
      </c>
      <c r="K242" s="335" t="s">
        <v>5193</v>
      </c>
      <c r="L242" s="516">
        <v>22.06</v>
      </c>
      <c r="M242" s="332">
        <f>ROUND(SUMIF(Anlagenbewegungsdaten_AV!B:B,A242,Anlagenbewegungsdaten_AV!C:C),3)</f>
        <v>0</v>
      </c>
      <c r="N242" s="330">
        <f>IF(ISBLANK(L242),ROUND(SUMIF(Anlagenbewegungsdaten_AV!B:B,A242,Anlagenbewegungsdaten_AV!D:D),2),ROUND(M242*L242%,2))</f>
        <v>0</v>
      </c>
      <c r="O242" s="330">
        <f>ROUND(N242-SUMIF(Anlagenbewegungsdaten_AV!B:B,A242,Anlagenbewegungsdaten_AV!D:D),3)</f>
        <v>0</v>
      </c>
    </row>
    <row r="243" spans="1:15" ht="15" customHeight="1" x14ac:dyDescent="0.25">
      <c r="A243" s="263" t="s">
        <v>1624</v>
      </c>
      <c r="B243" s="174" t="s">
        <v>2108</v>
      </c>
      <c r="C243" s="174" t="s">
        <v>4039</v>
      </c>
      <c r="D243" s="174" t="s">
        <v>1625</v>
      </c>
      <c r="E243" s="174" t="s">
        <v>2483</v>
      </c>
      <c r="F243" s="289">
        <v>25.67</v>
      </c>
      <c r="G243" s="333">
        <f>ROUND(SUMIF(Anlagenbewegungsdaten!B:B,A243,Anlagenbewegungsdaten!C:C),3)</f>
        <v>0</v>
      </c>
      <c r="H243" s="334">
        <f>IF(ISBLANK(F243),ROUND(SUMIF(Anlagenbewegungsdaten!B:B,A243,Anlagenbewegungsdaten!D:D),2),ROUND(G243*F243%,2))</f>
        <v>0</v>
      </c>
      <c r="I243" s="334">
        <f>ROUND((H243-SUMIF(Anlagenbewegungsdaten!$B:$B,A243,Anlagenbewegungsdaten!D:D)),3)</f>
        <v>0</v>
      </c>
      <c r="J243" s="335" t="s">
        <v>5179</v>
      </c>
      <c r="K243" s="335" t="s">
        <v>5193</v>
      </c>
      <c r="L243" s="516">
        <v>20.54</v>
      </c>
      <c r="M243" s="332">
        <f>ROUND(SUMIF(Anlagenbewegungsdaten_AV!B:B,A243,Anlagenbewegungsdaten_AV!C:C),3)</f>
        <v>0</v>
      </c>
      <c r="N243" s="330">
        <f>IF(ISBLANK(L243),ROUND(SUMIF(Anlagenbewegungsdaten_AV!B:B,A243,Anlagenbewegungsdaten_AV!D:D),2),ROUND(M243*L243%,2))</f>
        <v>0</v>
      </c>
      <c r="O243" s="330">
        <f>ROUND(N243-SUMIF(Anlagenbewegungsdaten_AV!B:B,A243,Anlagenbewegungsdaten_AV!D:D),3)</f>
        <v>0</v>
      </c>
    </row>
    <row r="244" spans="1:15" ht="15" customHeight="1" x14ac:dyDescent="0.25">
      <c r="A244" s="263" t="s">
        <v>1626</v>
      </c>
      <c r="B244" s="174" t="s">
        <v>2108</v>
      </c>
      <c r="C244" s="174" t="s">
        <v>4039</v>
      </c>
      <c r="D244" s="184" t="s">
        <v>1627</v>
      </c>
      <c r="E244" s="174" t="s">
        <v>1560</v>
      </c>
      <c r="F244" s="289">
        <v>28.67</v>
      </c>
      <c r="G244" s="333">
        <f>ROUND(SUMIF(Anlagenbewegungsdaten!B:B,A244,Anlagenbewegungsdaten!C:C),3)</f>
        <v>0</v>
      </c>
      <c r="H244" s="334">
        <f>IF(ISBLANK(F244),ROUND(SUMIF(Anlagenbewegungsdaten!B:B,A244,Anlagenbewegungsdaten!D:D),2),ROUND(G244*F244%,2))</f>
        <v>0</v>
      </c>
      <c r="I244" s="334">
        <f>ROUND((H244-SUMIF(Anlagenbewegungsdaten!$B:$B,A244,Anlagenbewegungsdaten!D:D)),3)</f>
        <v>0</v>
      </c>
      <c r="J244" s="335" t="s">
        <v>5179</v>
      </c>
      <c r="K244" s="335" t="s">
        <v>5193</v>
      </c>
      <c r="L244" s="516">
        <v>22.94</v>
      </c>
      <c r="M244" s="332">
        <f>ROUND(SUMIF(Anlagenbewegungsdaten_AV!B:B,A244,Anlagenbewegungsdaten_AV!C:C),3)</f>
        <v>0</v>
      </c>
      <c r="N244" s="330">
        <f>IF(ISBLANK(L244),ROUND(SUMIF(Anlagenbewegungsdaten_AV!B:B,A244,Anlagenbewegungsdaten_AV!D:D),2),ROUND(M244*L244%,2))</f>
        <v>0</v>
      </c>
      <c r="O244" s="330">
        <f>ROUND(N244-SUMIF(Anlagenbewegungsdaten_AV!B:B,A244,Anlagenbewegungsdaten_AV!D:D),3)</f>
        <v>0</v>
      </c>
    </row>
    <row r="245" spans="1:15" ht="15" customHeight="1" x14ac:dyDescent="0.25">
      <c r="A245" s="263" t="s">
        <v>1628</v>
      </c>
      <c r="B245" s="174" t="s">
        <v>2108</v>
      </c>
      <c r="C245" s="174" t="s">
        <v>4039</v>
      </c>
      <c r="D245" s="174" t="s">
        <v>1629</v>
      </c>
      <c r="E245" s="174" t="s">
        <v>1563</v>
      </c>
      <c r="F245" s="289">
        <v>28.67</v>
      </c>
      <c r="G245" s="333">
        <f>ROUND(SUMIF(Anlagenbewegungsdaten!B:B,A245,Anlagenbewegungsdaten!C:C),3)</f>
        <v>0</v>
      </c>
      <c r="H245" s="334">
        <f>IF(ISBLANK(F245),ROUND(SUMIF(Anlagenbewegungsdaten!B:B,A245,Anlagenbewegungsdaten!D:D),2),ROUND(G245*F245%,2))</f>
        <v>0</v>
      </c>
      <c r="I245" s="334">
        <f>ROUND((H245-SUMIF(Anlagenbewegungsdaten!$B:$B,A245,Anlagenbewegungsdaten!D:D)),3)</f>
        <v>0</v>
      </c>
      <c r="J245" s="335" t="s">
        <v>5179</v>
      </c>
      <c r="K245" s="335" t="s">
        <v>5193</v>
      </c>
      <c r="L245" s="516">
        <v>22.94</v>
      </c>
      <c r="M245" s="332">
        <f>ROUND(SUMIF(Anlagenbewegungsdaten_AV!B:B,A245,Anlagenbewegungsdaten_AV!C:C),3)</f>
        <v>0</v>
      </c>
      <c r="N245" s="330">
        <f>IF(ISBLANK(L245),ROUND(SUMIF(Anlagenbewegungsdaten_AV!B:B,A245,Anlagenbewegungsdaten_AV!D:D),2),ROUND(M245*L245%,2))</f>
        <v>0</v>
      </c>
      <c r="O245" s="330">
        <f>ROUND(N245-SUMIF(Anlagenbewegungsdaten_AV!B:B,A245,Anlagenbewegungsdaten_AV!D:D),3)</f>
        <v>0</v>
      </c>
    </row>
    <row r="246" spans="1:15" ht="15" customHeight="1" x14ac:dyDescent="0.25">
      <c r="A246" s="263" t="s">
        <v>2597</v>
      </c>
      <c r="B246" s="174" t="s">
        <v>2108</v>
      </c>
      <c r="C246" s="174" t="s">
        <v>4039</v>
      </c>
      <c r="D246" s="174" t="s">
        <v>2598</v>
      </c>
      <c r="E246" s="174" t="s">
        <v>2576</v>
      </c>
      <c r="F246" s="289">
        <v>28.64</v>
      </c>
      <c r="G246" s="333">
        <f>ROUND(SUMIF(Anlagenbewegungsdaten!B:B,A246,Anlagenbewegungsdaten!C:C),3)</f>
        <v>0</v>
      </c>
      <c r="H246" s="334">
        <f>IF(ISBLANK(F246),ROUND(SUMIF(Anlagenbewegungsdaten!B:B,A246,Anlagenbewegungsdaten!D:D),2),ROUND(G246*F246%,2))</f>
        <v>0</v>
      </c>
      <c r="I246" s="334">
        <f>ROUND((H246-SUMIF(Anlagenbewegungsdaten!$B:$B,A246,Anlagenbewegungsdaten!D:D)),3)</f>
        <v>0</v>
      </c>
      <c r="J246" s="335" t="s">
        <v>5179</v>
      </c>
      <c r="K246" s="335" t="s">
        <v>5193</v>
      </c>
      <c r="L246" s="516">
        <v>22.91</v>
      </c>
      <c r="M246" s="332">
        <f>ROUND(SUMIF(Anlagenbewegungsdaten_AV!B:B,A246,Anlagenbewegungsdaten_AV!C:C),3)</f>
        <v>0</v>
      </c>
      <c r="N246" s="330">
        <f>IF(ISBLANK(L246),ROUND(SUMIF(Anlagenbewegungsdaten_AV!B:B,A246,Anlagenbewegungsdaten_AV!D:D),2),ROUND(M246*L246%,2))</f>
        <v>0</v>
      </c>
      <c r="O246" s="330">
        <f>ROUND(N246-SUMIF(Anlagenbewegungsdaten_AV!B:B,A246,Anlagenbewegungsdaten_AV!D:D),3)</f>
        <v>0</v>
      </c>
    </row>
    <row r="247" spans="1:15" ht="15" customHeight="1" x14ac:dyDescent="0.25">
      <c r="A247" s="263" t="s">
        <v>3341</v>
      </c>
      <c r="B247" s="174" t="s">
        <v>2108</v>
      </c>
      <c r="C247" s="174" t="s">
        <v>4039</v>
      </c>
      <c r="D247" s="174" t="s">
        <v>3342</v>
      </c>
      <c r="E247" s="174" t="s">
        <v>3320</v>
      </c>
      <c r="F247" s="289">
        <v>28.61</v>
      </c>
      <c r="G247" s="333">
        <f>ROUND(SUMIF(Anlagenbewegungsdaten!B:B,A247,Anlagenbewegungsdaten!C:C),3)</f>
        <v>0</v>
      </c>
      <c r="H247" s="334">
        <f>IF(ISBLANK(F247),ROUND(SUMIF(Anlagenbewegungsdaten!B:B,A247,Anlagenbewegungsdaten!D:D),2),ROUND(G247*F247%,2))</f>
        <v>0</v>
      </c>
      <c r="I247" s="334">
        <f>ROUND((H247-SUMIF(Anlagenbewegungsdaten!$B:$B,A247,Anlagenbewegungsdaten!D:D)),3)</f>
        <v>0</v>
      </c>
      <c r="J247" s="335" t="s">
        <v>5179</v>
      </c>
      <c r="K247" s="335" t="s">
        <v>5193</v>
      </c>
      <c r="L247" s="516">
        <v>22.89</v>
      </c>
      <c r="M247" s="332">
        <f>ROUND(SUMIF(Anlagenbewegungsdaten_AV!B:B,A247,Anlagenbewegungsdaten_AV!C:C),3)</f>
        <v>0</v>
      </c>
      <c r="N247" s="330">
        <f>IF(ISBLANK(L247),ROUND(SUMIF(Anlagenbewegungsdaten_AV!B:B,A247,Anlagenbewegungsdaten_AV!D:D),2),ROUND(M247*L247%,2))</f>
        <v>0</v>
      </c>
      <c r="O247" s="330">
        <f>ROUND(N247-SUMIF(Anlagenbewegungsdaten_AV!B:B,A247,Anlagenbewegungsdaten_AV!D:D),3)</f>
        <v>0</v>
      </c>
    </row>
    <row r="248" spans="1:15" ht="15" customHeight="1" x14ac:dyDescent="0.25">
      <c r="A248" s="275" t="s">
        <v>4114</v>
      </c>
      <c r="B248" s="193" t="s">
        <v>2108</v>
      </c>
      <c r="C248" s="193" t="s">
        <v>4039</v>
      </c>
      <c r="D248" s="193" t="s">
        <v>4115</v>
      </c>
      <c r="E248" s="193" t="s">
        <v>4093</v>
      </c>
      <c r="F248" s="290">
        <v>28.58</v>
      </c>
      <c r="G248" s="333">
        <f>ROUND(SUMIF(Anlagenbewegungsdaten!B:B,A248,Anlagenbewegungsdaten!C:C),3)</f>
        <v>0</v>
      </c>
      <c r="H248" s="334">
        <f>IF(ISBLANK(F248),ROUND(SUMIF(Anlagenbewegungsdaten!B:B,A248,Anlagenbewegungsdaten!D:D),2),ROUND(G248*F248%,2))</f>
        <v>0</v>
      </c>
      <c r="I248" s="334">
        <f>ROUND((H248-SUMIF(Anlagenbewegungsdaten!$B:$B,A248,Anlagenbewegungsdaten!D:D)),3)</f>
        <v>0</v>
      </c>
      <c r="J248" s="335" t="s">
        <v>5179</v>
      </c>
      <c r="K248" s="335" t="s">
        <v>5193</v>
      </c>
      <c r="L248" s="516">
        <v>22.86</v>
      </c>
      <c r="M248" s="332">
        <f>ROUND(SUMIF(Anlagenbewegungsdaten_AV!B:B,A248,Anlagenbewegungsdaten_AV!C:C),3)</f>
        <v>0</v>
      </c>
      <c r="N248" s="330">
        <f>IF(ISBLANK(L248),ROUND(SUMIF(Anlagenbewegungsdaten_AV!B:B,A248,Anlagenbewegungsdaten_AV!D:D),2),ROUND(M248*L248%,2))</f>
        <v>0</v>
      </c>
      <c r="O248" s="330">
        <f>ROUND(N248-SUMIF(Anlagenbewegungsdaten_AV!B:B,A248,Anlagenbewegungsdaten_AV!D:D),3)</f>
        <v>0</v>
      </c>
    </row>
    <row r="249" spans="1:15" ht="15" customHeight="1" x14ac:dyDescent="0.25">
      <c r="A249" s="261" t="s">
        <v>2460</v>
      </c>
      <c r="B249" s="168" t="s">
        <v>2108</v>
      </c>
      <c r="C249" s="168" t="s">
        <v>4039</v>
      </c>
      <c r="D249" s="175" t="s">
        <v>1630</v>
      </c>
      <c r="E249" s="189" t="s">
        <v>2483</v>
      </c>
      <c r="F249" s="182">
        <v>10.23</v>
      </c>
      <c r="G249" s="333">
        <f>ROUND(SUMIF(Anlagenbewegungsdaten!B:B,A249,Anlagenbewegungsdaten!C:C),3)</f>
        <v>0</v>
      </c>
      <c r="H249" s="334">
        <f>IF(ISBLANK(F249),ROUND(SUMIF(Anlagenbewegungsdaten!B:B,A249,Anlagenbewegungsdaten!D:D),2),ROUND(G249*F249%,2))</f>
        <v>0</v>
      </c>
      <c r="I249" s="334">
        <f>ROUND((H249-SUMIF(Anlagenbewegungsdaten!$B:$B,A249,Anlagenbewegungsdaten!D:D)),3)</f>
        <v>0</v>
      </c>
      <c r="J249" s="335" t="s">
        <v>5179</v>
      </c>
      <c r="K249" s="335" t="s">
        <v>5193</v>
      </c>
      <c r="L249" s="516">
        <v>8.18</v>
      </c>
      <c r="M249" s="332">
        <f>ROUND(SUMIF(Anlagenbewegungsdaten_AV!B:B,A249,Anlagenbewegungsdaten_AV!C:C),3)</f>
        <v>0</v>
      </c>
      <c r="N249" s="330">
        <f>IF(ISBLANK(L249),ROUND(SUMIF(Anlagenbewegungsdaten_AV!B:B,A249,Anlagenbewegungsdaten_AV!D:D),2),ROUND(M249*L249%,2))</f>
        <v>0</v>
      </c>
      <c r="O249" s="330">
        <f>ROUND(N249-SUMIF(Anlagenbewegungsdaten_AV!B:B,A249,Anlagenbewegungsdaten_AV!D:D),3)</f>
        <v>0</v>
      </c>
    </row>
    <row r="250" spans="1:15" ht="15" customHeight="1" x14ac:dyDescent="0.25">
      <c r="A250" s="263" t="s">
        <v>1631</v>
      </c>
      <c r="B250" s="174" t="s">
        <v>2108</v>
      </c>
      <c r="C250" s="174" t="s">
        <v>4039</v>
      </c>
      <c r="D250" s="174" t="s">
        <v>1632</v>
      </c>
      <c r="E250" s="174" t="s">
        <v>1560</v>
      </c>
      <c r="F250" s="287">
        <v>13.23</v>
      </c>
      <c r="G250" s="333">
        <f>ROUND(SUMIF(Anlagenbewegungsdaten!B:B,A250,Anlagenbewegungsdaten!C:C),3)</f>
        <v>0</v>
      </c>
      <c r="H250" s="334">
        <f>IF(ISBLANK(F250),ROUND(SUMIF(Anlagenbewegungsdaten!B:B,A250,Anlagenbewegungsdaten!D:D),2),ROUND(G250*F250%,2))</f>
        <v>0</v>
      </c>
      <c r="I250" s="334">
        <f>ROUND((H250-SUMIF(Anlagenbewegungsdaten!$B:$B,A250,Anlagenbewegungsdaten!D:D)),3)</f>
        <v>0</v>
      </c>
      <c r="J250" s="335" t="s">
        <v>5179</v>
      </c>
      <c r="K250" s="335" t="s">
        <v>5193</v>
      </c>
      <c r="L250" s="516">
        <v>10.58</v>
      </c>
      <c r="M250" s="332">
        <f>ROUND(SUMIF(Anlagenbewegungsdaten_AV!B:B,A250,Anlagenbewegungsdaten_AV!C:C),3)</f>
        <v>0</v>
      </c>
      <c r="N250" s="330">
        <f>IF(ISBLANK(L250),ROUND(SUMIF(Anlagenbewegungsdaten_AV!B:B,A250,Anlagenbewegungsdaten_AV!D:D),2),ROUND(M250*L250%,2))</f>
        <v>0</v>
      </c>
      <c r="O250" s="330">
        <f>ROUND(N250-SUMIF(Anlagenbewegungsdaten_AV!B:B,A250,Anlagenbewegungsdaten_AV!D:D),3)</f>
        <v>0</v>
      </c>
    </row>
    <row r="251" spans="1:15" ht="15" customHeight="1" x14ac:dyDescent="0.25">
      <c r="A251" s="263" t="s">
        <v>1633</v>
      </c>
      <c r="B251" s="174" t="s">
        <v>2108</v>
      </c>
      <c r="C251" s="174" t="s">
        <v>4039</v>
      </c>
      <c r="D251" s="174" t="s">
        <v>1634</v>
      </c>
      <c r="E251" s="173" t="s">
        <v>1563</v>
      </c>
      <c r="F251" s="287">
        <v>13.23</v>
      </c>
      <c r="G251" s="333">
        <f>ROUND(SUMIF(Anlagenbewegungsdaten!B:B,A251,Anlagenbewegungsdaten!C:C),3)</f>
        <v>0</v>
      </c>
      <c r="H251" s="334">
        <f>IF(ISBLANK(F251),ROUND(SUMIF(Anlagenbewegungsdaten!B:B,A251,Anlagenbewegungsdaten!D:D),2),ROUND(G251*F251%,2))</f>
        <v>0</v>
      </c>
      <c r="I251" s="334">
        <f>ROUND((H251-SUMIF(Anlagenbewegungsdaten!$B:$B,A251,Anlagenbewegungsdaten!D:D)),3)</f>
        <v>0</v>
      </c>
      <c r="J251" s="335" t="s">
        <v>5179</v>
      </c>
      <c r="K251" s="335" t="s">
        <v>5193</v>
      </c>
      <c r="L251" s="516">
        <v>10.58</v>
      </c>
      <c r="M251" s="332">
        <f>ROUND(SUMIF(Anlagenbewegungsdaten_AV!B:B,A251,Anlagenbewegungsdaten_AV!C:C),3)</f>
        <v>0</v>
      </c>
      <c r="N251" s="330">
        <f>IF(ISBLANK(L251),ROUND(SUMIF(Anlagenbewegungsdaten_AV!B:B,A251,Anlagenbewegungsdaten_AV!D:D),2),ROUND(M251*L251%,2))</f>
        <v>0</v>
      </c>
      <c r="O251" s="330">
        <f>ROUND(N251-SUMIF(Anlagenbewegungsdaten_AV!B:B,A251,Anlagenbewegungsdaten_AV!D:D),3)</f>
        <v>0</v>
      </c>
    </row>
    <row r="252" spans="1:15" ht="15" customHeight="1" x14ac:dyDescent="0.25">
      <c r="A252" s="263" t="s">
        <v>2599</v>
      </c>
      <c r="B252" s="174" t="s">
        <v>2108</v>
      </c>
      <c r="C252" s="174" t="s">
        <v>4039</v>
      </c>
      <c r="D252" s="174" t="s">
        <v>2600</v>
      </c>
      <c r="E252" s="174" t="s">
        <v>2576</v>
      </c>
      <c r="F252" s="287">
        <v>13.200000000000001</v>
      </c>
      <c r="G252" s="333">
        <f>ROUND(SUMIF(Anlagenbewegungsdaten!B:B,A252,Anlagenbewegungsdaten!C:C),3)</f>
        <v>0</v>
      </c>
      <c r="H252" s="334">
        <f>IF(ISBLANK(F252),ROUND(SUMIF(Anlagenbewegungsdaten!B:B,A252,Anlagenbewegungsdaten!D:D),2),ROUND(G252*F252%,2))</f>
        <v>0</v>
      </c>
      <c r="I252" s="334">
        <f>ROUND((H252-SUMIF(Anlagenbewegungsdaten!$B:$B,A252,Anlagenbewegungsdaten!D:D)),3)</f>
        <v>0</v>
      </c>
      <c r="J252" s="335" t="s">
        <v>5179</v>
      </c>
      <c r="K252" s="335" t="s">
        <v>5193</v>
      </c>
      <c r="L252" s="516">
        <v>10.56</v>
      </c>
      <c r="M252" s="332">
        <f>ROUND(SUMIF(Anlagenbewegungsdaten_AV!B:B,A252,Anlagenbewegungsdaten_AV!C:C),3)</f>
        <v>0</v>
      </c>
      <c r="N252" s="330">
        <f>IF(ISBLANK(L252),ROUND(SUMIF(Anlagenbewegungsdaten_AV!B:B,A252,Anlagenbewegungsdaten_AV!D:D),2),ROUND(M252*L252%,2))</f>
        <v>0</v>
      </c>
      <c r="O252" s="330">
        <f>ROUND(N252-SUMIF(Anlagenbewegungsdaten_AV!B:B,A252,Anlagenbewegungsdaten_AV!D:D),3)</f>
        <v>0</v>
      </c>
    </row>
    <row r="253" spans="1:15" ht="15" customHeight="1" x14ac:dyDescent="0.25">
      <c r="A253" s="263" t="s">
        <v>3343</v>
      </c>
      <c r="B253" s="174" t="s">
        <v>2108</v>
      </c>
      <c r="C253" s="174" t="s">
        <v>4039</v>
      </c>
      <c r="D253" s="174" t="s">
        <v>3344</v>
      </c>
      <c r="E253" s="174" t="s">
        <v>3320</v>
      </c>
      <c r="F253" s="287">
        <v>13.17</v>
      </c>
      <c r="G253" s="333">
        <f>ROUND(SUMIF(Anlagenbewegungsdaten!B:B,A253,Anlagenbewegungsdaten!C:C),3)</f>
        <v>0</v>
      </c>
      <c r="H253" s="334">
        <f>IF(ISBLANK(F253),ROUND(SUMIF(Anlagenbewegungsdaten!B:B,A253,Anlagenbewegungsdaten!D:D),2),ROUND(G253*F253%,2))</f>
        <v>0</v>
      </c>
      <c r="I253" s="334">
        <f>ROUND((H253-SUMIF(Anlagenbewegungsdaten!$B:$B,A253,Anlagenbewegungsdaten!D:D)),3)</f>
        <v>0</v>
      </c>
      <c r="J253" s="335" t="s">
        <v>5179</v>
      </c>
      <c r="K253" s="335" t="s">
        <v>5193</v>
      </c>
      <c r="L253" s="516">
        <v>10.54</v>
      </c>
      <c r="M253" s="332">
        <f>ROUND(SUMIF(Anlagenbewegungsdaten_AV!B:B,A253,Anlagenbewegungsdaten_AV!C:C),3)</f>
        <v>0</v>
      </c>
      <c r="N253" s="330">
        <f>IF(ISBLANK(L253),ROUND(SUMIF(Anlagenbewegungsdaten_AV!B:B,A253,Anlagenbewegungsdaten_AV!D:D),2),ROUND(M253*L253%,2))</f>
        <v>0</v>
      </c>
      <c r="O253" s="330">
        <f>ROUND(N253-SUMIF(Anlagenbewegungsdaten_AV!B:B,A253,Anlagenbewegungsdaten_AV!D:D),3)</f>
        <v>0</v>
      </c>
    </row>
    <row r="254" spans="1:15" ht="15" customHeight="1" x14ac:dyDescent="0.25">
      <c r="A254" s="275" t="s">
        <v>4116</v>
      </c>
      <c r="B254" s="193" t="s">
        <v>2108</v>
      </c>
      <c r="C254" s="193" t="s">
        <v>4039</v>
      </c>
      <c r="D254" s="193" t="s">
        <v>4117</v>
      </c>
      <c r="E254" s="193" t="s">
        <v>4093</v>
      </c>
      <c r="F254" s="288">
        <v>13.14</v>
      </c>
      <c r="G254" s="333">
        <f>ROUND(SUMIF(Anlagenbewegungsdaten!B:B,A254,Anlagenbewegungsdaten!C:C),3)</f>
        <v>0</v>
      </c>
      <c r="H254" s="334">
        <f>IF(ISBLANK(F254),ROUND(SUMIF(Anlagenbewegungsdaten!B:B,A254,Anlagenbewegungsdaten!D:D),2),ROUND(G254*F254%,2))</f>
        <v>0</v>
      </c>
      <c r="I254" s="334">
        <f>ROUND((H254-SUMIF(Anlagenbewegungsdaten!$B:$B,A254,Anlagenbewegungsdaten!D:D)),3)</f>
        <v>0</v>
      </c>
      <c r="J254" s="335" t="s">
        <v>5179</v>
      </c>
      <c r="K254" s="335" t="s">
        <v>5193</v>
      </c>
      <c r="L254" s="516">
        <v>10.51</v>
      </c>
      <c r="M254" s="332">
        <f>ROUND(SUMIF(Anlagenbewegungsdaten_AV!B:B,A254,Anlagenbewegungsdaten_AV!C:C),3)</f>
        <v>0</v>
      </c>
      <c r="N254" s="330">
        <f>IF(ISBLANK(L254),ROUND(SUMIF(Anlagenbewegungsdaten_AV!B:B,A254,Anlagenbewegungsdaten_AV!D:D),2),ROUND(M254*L254%,2))</f>
        <v>0</v>
      </c>
      <c r="O254" s="330">
        <f>ROUND(N254-SUMIF(Anlagenbewegungsdaten_AV!B:B,A254,Anlagenbewegungsdaten_AV!D:D),3)</f>
        <v>0</v>
      </c>
    </row>
    <row r="255" spans="1:15" ht="15" customHeight="1" x14ac:dyDescent="0.25">
      <c r="A255" s="263" t="s">
        <v>1635</v>
      </c>
      <c r="B255" s="173" t="s">
        <v>2108</v>
      </c>
      <c r="C255" s="173" t="s">
        <v>4039</v>
      </c>
      <c r="D255" s="174" t="s">
        <v>1636</v>
      </c>
      <c r="E255" s="192" t="s">
        <v>2483</v>
      </c>
      <c r="F255" s="289">
        <v>11.23</v>
      </c>
      <c r="G255" s="333">
        <f>ROUND(SUMIF(Anlagenbewegungsdaten!B:B,A255,Anlagenbewegungsdaten!C:C),3)</f>
        <v>0</v>
      </c>
      <c r="H255" s="334">
        <f>IF(ISBLANK(F255),ROUND(SUMIF(Anlagenbewegungsdaten!B:B,A255,Anlagenbewegungsdaten!D:D),2),ROUND(G255*F255%,2))</f>
        <v>0</v>
      </c>
      <c r="I255" s="334">
        <f>ROUND((H255-SUMIF(Anlagenbewegungsdaten!$B:$B,A255,Anlagenbewegungsdaten!D:D)),3)</f>
        <v>0</v>
      </c>
      <c r="J255" s="335" t="s">
        <v>5179</v>
      </c>
      <c r="K255" s="335" t="s">
        <v>5193</v>
      </c>
      <c r="L255" s="516">
        <v>8.98</v>
      </c>
      <c r="M255" s="332">
        <f>ROUND(SUMIF(Anlagenbewegungsdaten_AV!B:B,A255,Anlagenbewegungsdaten_AV!C:C),3)</f>
        <v>0</v>
      </c>
      <c r="N255" s="330">
        <f>IF(ISBLANK(L255),ROUND(SUMIF(Anlagenbewegungsdaten_AV!B:B,A255,Anlagenbewegungsdaten_AV!D:D),2),ROUND(M255*L255%,2))</f>
        <v>0</v>
      </c>
      <c r="O255" s="330">
        <f>ROUND(N255-SUMIF(Anlagenbewegungsdaten_AV!B:B,A255,Anlagenbewegungsdaten_AV!D:D),3)</f>
        <v>0</v>
      </c>
    </row>
    <row r="256" spans="1:15" ht="15" customHeight="1" x14ac:dyDescent="0.25">
      <c r="A256" s="263" t="s">
        <v>1637</v>
      </c>
      <c r="B256" s="174" t="s">
        <v>2108</v>
      </c>
      <c r="C256" s="174" t="s">
        <v>4039</v>
      </c>
      <c r="D256" s="174" t="s">
        <v>1638</v>
      </c>
      <c r="E256" s="174" t="s">
        <v>1560</v>
      </c>
      <c r="F256" s="287">
        <v>14.23</v>
      </c>
      <c r="G256" s="333">
        <f>ROUND(SUMIF(Anlagenbewegungsdaten!B:B,A256,Anlagenbewegungsdaten!C:C),3)</f>
        <v>0</v>
      </c>
      <c r="H256" s="334">
        <f>IF(ISBLANK(F256),ROUND(SUMIF(Anlagenbewegungsdaten!B:B,A256,Anlagenbewegungsdaten!D:D),2),ROUND(G256*F256%,2))</f>
        <v>0</v>
      </c>
      <c r="I256" s="334">
        <f>ROUND((H256-SUMIF(Anlagenbewegungsdaten!$B:$B,A256,Anlagenbewegungsdaten!D:D)),3)</f>
        <v>0</v>
      </c>
      <c r="J256" s="335" t="s">
        <v>5179</v>
      </c>
      <c r="K256" s="335" t="s">
        <v>5193</v>
      </c>
      <c r="L256" s="516">
        <v>11.38</v>
      </c>
      <c r="M256" s="332">
        <f>ROUND(SUMIF(Anlagenbewegungsdaten_AV!B:B,A256,Anlagenbewegungsdaten_AV!C:C),3)</f>
        <v>0</v>
      </c>
      <c r="N256" s="330">
        <f>IF(ISBLANK(L256),ROUND(SUMIF(Anlagenbewegungsdaten_AV!B:B,A256,Anlagenbewegungsdaten_AV!D:D),2),ROUND(M256*L256%,2))</f>
        <v>0</v>
      </c>
      <c r="O256" s="330">
        <f>ROUND(N256-SUMIF(Anlagenbewegungsdaten_AV!B:B,A256,Anlagenbewegungsdaten_AV!D:D),3)</f>
        <v>0</v>
      </c>
    </row>
    <row r="257" spans="1:15" ht="15" customHeight="1" x14ac:dyDescent="0.25">
      <c r="A257" s="263" t="s">
        <v>1639</v>
      </c>
      <c r="B257" s="174" t="s">
        <v>2108</v>
      </c>
      <c r="C257" s="174" t="s">
        <v>4039</v>
      </c>
      <c r="D257" s="174" t="s">
        <v>1640</v>
      </c>
      <c r="E257" s="173" t="s">
        <v>1563</v>
      </c>
      <c r="F257" s="287">
        <v>14.23</v>
      </c>
      <c r="G257" s="333">
        <f>ROUND(SUMIF(Anlagenbewegungsdaten!B:B,A257,Anlagenbewegungsdaten!C:C),3)</f>
        <v>0</v>
      </c>
      <c r="H257" s="334">
        <f>IF(ISBLANK(F257),ROUND(SUMIF(Anlagenbewegungsdaten!B:B,A257,Anlagenbewegungsdaten!D:D),2),ROUND(G257*F257%,2))</f>
        <v>0</v>
      </c>
      <c r="I257" s="334">
        <f>ROUND((H257-SUMIF(Anlagenbewegungsdaten!$B:$B,A257,Anlagenbewegungsdaten!D:D)),3)</f>
        <v>0</v>
      </c>
      <c r="J257" s="335" t="s">
        <v>5179</v>
      </c>
      <c r="K257" s="335" t="s">
        <v>5193</v>
      </c>
      <c r="L257" s="516">
        <v>11.38</v>
      </c>
      <c r="M257" s="332">
        <f>ROUND(SUMIF(Anlagenbewegungsdaten_AV!B:B,A257,Anlagenbewegungsdaten_AV!C:C),3)</f>
        <v>0</v>
      </c>
      <c r="N257" s="330">
        <f>IF(ISBLANK(L257),ROUND(SUMIF(Anlagenbewegungsdaten_AV!B:B,A257,Anlagenbewegungsdaten_AV!D:D),2),ROUND(M257*L257%,2))</f>
        <v>0</v>
      </c>
      <c r="O257" s="330">
        <f>ROUND(N257-SUMIF(Anlagenbewegungsdaten_AV!B:B,A257,Anlagenbewegungsdaten_AV!D:D),3)</f>
        <v>0</v>
      </c>
    </row>
    <row r="258" spans="1:15" ht="15" customHeight="1" x14ac:dyDescent="0.25">
      <c r="A258" s="263" t="s">
        <v>2601</v>
      </c>
      <c r="B258" s="174" t="s">
        <v>2108</v>
      </c>
      <c r="C258" s="174" t="s">
        <v>4039</v>
      </c>
      <c r="D258" s="174" t="s">
        <v>2602</v>
      </c>
      <c r="E258" s="174" t="s">
        <v>2576</v>
      </c>
      <c r="F258" s="287">
        <v>14.200000000000001</v>
      </c>
      <c r="G258" s="333">
        <f>ROUND(SUMIF(Anlagenbewegungsdaten!B:B,A258,Anlagenbewegungsdaten!C:C),3)</f>
        <v>0</v>
      </c>
      <c r="H258" s="334">
        <f>IF(ISBLANK(F258),ROUND(SUMIF(Anlagenbewegungsdaten!B:B,A258,Anlagenbewegungsdaten!D:D),2),ROUND(G258*F258%,2))</f>
        <v>0</v>
      </c>
      <c r="I258" s="334">
        <f>ROUND((H258-SUMIF(Anlagenbewegungsdaten!$B:$B,A258,Anlagenbewegungsdaten!D:D)),3)</f>
        <v>0</v>
      </c>
      <c r="J258" s="335" t="s">
        <v>5179</v>
      </c>
      <c r="K258" s="335" t="s">
        <v>5193</v>
      </c>
      <c r="L258" s="516">
        <v>11.36</v>
      </c>
      <c r="M258" s="332">
        <f>ROUND(SUMIF(Anlagenbewegungsdaten_AV!B:B,A258,Anlagenbewegungsdaten_AV!C:C),3)</f>
        <v>0</v>
      </c>
      <c r="N258" s="330">
        <f>IF(ISBLANK(L258),ROUND(SUMIF(Anlagenbewegungsdaten_AV!B:B,A258,Anlagenbewegungsdaten_AV!D:D),2),ROUND(M258*L258%,2))</f>
        <v>0</v>
      </c>
      <c r="O258" s="330">
        <f>ROUND(N258-SUMIF(Anlagenbewegungsdaten_AV!B:B,A258,Anlagenbewegungsdaten_AV!D:D),3)</f>
        <v>0</v>
      </c>
    </row>
    <row r="259" spans="1:15" ht="15" customHeight="1" x14ac:dyDescent="0.25">
      <c r="A259" s="263" t="s">
        <v>3345</v>
      </c>
      <c r="B259" s="174" t="s">
        <v>2108</v>
      </c>
      <c r="C259" s="174" t="s">
        <v>4039</v>
      </c>
      <c r="D259" s="174" t="s">
        <v>3346</v>
      </c>
      <c r="E259" s="174" t="s">
        <v>3320</v>
      </c>
      <c r="F259" s="287">
        <v>14.17</v>
      </c>
      <c r="G259" s="333">
        <f>ROUND(SUMIF(Anlagenbewegungsdaten!B:B,A259,Anlagenbewegungsdaten!C:C),3)</f>
        <v>0</v>
      </c>
      <c r="H259" s="334">
        <f>IF(ISBLANK(F259),ROUND(SUMIF(Anlagenbewegungsdaten!B:B,A259,Anlagenbewegungsdaten!D:D),2),ROUND(G259*F259%,2))</f>
        <v>0</v>
      </c>
      <c r="I259" s="334">
        <f>ROUND((H259-SUMIF(Anlagenbewegungsdaten!$B:$B,A259,Anlagenbewegungsdaten!D:D)),3)</f>
        <v>0</v>
      </c>
      <c r="J259" s="335" t="s">
        <v>5179</v>
      </c>
      <c r="K259" s="335" t="s">
        <v>5193</v>
      </c>
      <c r="L259" s="516">
        <v>11.34</v>
      </c>
      <c r="M259" s="332">
        <f>ROUND(SUMIF(Anlagenbewegungsdaten_AV!B:B,A259,Anlagenbewegungsdaten_AV!C:C),3)</f>
        <v>0</v>
      </c>
      <c r="N259" s="330">
        <f>IF(ISBLANK(L259),ROUND(SUMIF(Anlagenbewegungsdaten_AV!B:B,A259,Anlagenbewegungsdaten_AV!D:D),2),ROUND(M259*L259%,2))</f>
        <v>0</v>
      </c>
      <c r="O259" s="330">
        <f>ROUND(N259-SUMIF(Anlagenbewegungsdaten_AV!B:B,A259,Anlagenbewegungsdaten_AV!D:D),3)</f>
        <v>0</v>
      </c>
    </row>
    <row r="260" spans="1:15" ht="15" customHeight="1" x14ac:dyDescent="0.25">
      <c r="A260" s="275" t="s">
        <v>4118</v>
      </c>
      <c r="B260" s="193" t="s">
        <v>2108</v>
      </c>
      <c r="C260" s="193" t="s">
        <v>4039</v>
      </c>
      <c r="D260" s="193" t="s">
        <v>4119</v>
      </c>
      <c r="E260" s="193" t="s">
        <v>4093</v>
      </c>
      <c r="F260" s="288">
        <v>14.14</v>
      </c>
      <c r="G260" s="333">
        <f>ROUND(SUMIF(Anlagenbewegungsdaten!B:B,A260,Anlagenbewegungsdaten!C:C),3)</f>
        <v>0</v>
      </c>
      <c r="H260" s="334">
        <f>IF(ISBLANK(F260),ROUND(SUMIF(Anlagenbewegungsdaten!B:B,A260,Anlagenbewegungsdaten!D:D),2),ROUND(G260*F260%,2))</f>
        <v>0</v>
      </c>
      <c r="I260" s="334">
        <f>ROUND((H260-SUMIF(Anlagenbewegungsdaten!$B:$B,A260,Anlagenbewegungsdaten!D:D)),3)</f>
        <v>0</v>
      </c>
      <c r="J260" s="335" t="s">
        <v>5179</v>
      </c>
      <c r="K260" s="335" t="s">
        <v>5193</v>
      </c>
      <c r="L260" s="516">
        <v>11.31</v>
      </c>
      <c r="M260" s="332">
        <f>ROUND(SUMIF(Anlagenbewegungsdaten_AV!B:B,A260,Anlagenbewegungsdaten_AV!C:C),3)</f>
        <v>0</v>
      </c>
      <c r="N260" s="330">
        <f>IF(ISBLANK(L260),ROUND(SUMIF(Anlagenbewegungsdaten_AV!B:B,A260,Anlagenbewegungsdaten_AV!D:D),2),ROUND(M260*L260%,2))</f>
        <v>0</v>
      </c>
      <c r="O260" s="330">
        <f>ROUND(N260-SUMIF(Anlagenbewegungsdaten_AV!B:B,A260,Anlagenbewegungsdaten_AV!D:D),3)</f>
        <v>0</v>
      </c>
    </row>
    <row r="261" spans="1:15" ht="15" customHeight="1" x14ac:dyDescent="0.25">
      <c r="A261" s="261" t="s">
        <v>2461</v>
      </c>
      <c r="B261" s="168" t="s">
        <v>2108</v>
      </c>
      <c r="C261" s="168" t="s">
        <v>4039</v>
      </c>
      <c r="D261" s="175" t="s">
        <v>1641</v>
      </c>
      <c r="E261" s="189" t="s">
        <v>2483</v>
      </c>
      <c r="F261" s="182">
        <v>16.23</v>
      </c>
      <c r="G261" s="333">
        <f>ROUND(SUMIF(Anlagenbewegungsdaten!B:B,A261,Anlagenbewegungsdaten!C:C),3)</f>
        <v>0</v>
      </c>
      <c r="H261" s="334">
        <f>IF(ISBLANK(F261),ROUND(SUMIF(Anlagenbewegungsdaten!B:B,A261,Anlagenbewegungsdaten!D:D),2),ROUND(G261*F261%,2))</f>
        <v>0</v>
      </c>
      <c r="I261" s="334">
        <f>ROUND((H261-SUMIF(Anlagenbewegungsdaten!$B:$B,A261,Anlagenbewegungsdaten!D:D)),3)</f>
        <v>0</v>
      </c>
      <c r="J261" s="335" t="s">
        <v>5179</v>
      </c>
      <c r="K261" s="335" t="s">
        <v>5193</v>
      </c>
      <c r="L261" s="516">
        <v>12.98</v>
      </c>
      <c r="M261" s="332">
        <f>ROUND(SUMIF(Anlagenbewegungsdaten_AV!B:B,A261,Anlagenbewegungsdaten_AV!C:C),3)</f>
        <v>0</v>
      </c>
      <c r="N261" s="330">
        <f>IF(ISBLANK(L261),ROUND(SUMIF(Anlagenbewegungsdaten_AV!B:B,A261,Anlagenbewegungsdaten_AV!D:D),2),ROUND(M261*L261%,2))</f>
        <v>0</v>
      </c>
      <c r="O261" s="330">
        <f>ROUND(N261-SUMIF(Anlagenbewegungsdaten_AV!B:B,A261,Anlagenbewegungsdaten_AV!D:D),3)</f>
        <v>0</v>
      </c>
    </row>
    <row r="262" spans="1:15" ht="15" customHeight="1" x14ac:dyDescent="0.25">
      <c r="A262" s="263" t="s">
        <v>1642</v>
      </c>
      <c r="B262" s="174" t="s">
        <v>2108</v>
      </c>
      <c r="C262" s="174" t="s">
        <v>4039</v>
      </c>
      <c r="D262" s="174" t="s">
        <v>1643</v>
      </c>
      <c r="E262" s="174" t="s">
        <v>1560</v>
      </c>
      <c r="F262" s="289">
        <v>19.23</v>
      </c>
      <c r="G262" s="333">
        <f>ROUND(SUMIF(Anlagenbewegungsdaten!B:B,A262,Anlagenbewegungsdaten!C:C),3)</f>
        <v>0</v>
      </c>
      <c r="H262" s="334">
        <f>IF(ISBLANK(F262),ROUND(SUMIF(Anlagenbewegungsdaten!B:B,A262,Anlagenbewegungsdaten!D:D),2),ROUND(G262*F262%,2))</f>
        <v>0</v>
      </c>
      <c r="I262" s="334">
        <f>ROUND((H262-SUMIF(Anlagenbewegungsdaten!$B:$B,A262,Anlagenbewegungsdaten!D:D)),3)</f>
        <v>0</v>
      </c>
      <c r="J262" s="335" t="s">
        <v>5179</v>
      </c>
      <c r="K262" s="335" t="s">
        <v>5193</v>
      </c>
      <c r="L262" s="516">
        <v>15.38</v>
      </c>
      <c r="M262" s="332">
        <f>ROUND(SUMIF(Anlagenbewegungsdaten_AV!B:B,A262,Anlagenbewegungsdaten_AV!C:C),3)</f>
        <v>0</v>
      </c>
      <c r="N262" s="330">
        <f>IF(ISBLANK(L262),ROUND(SUMIF(Anlagenbewegungsdaten_AV!B:B,A262,Anlagenbewegungsdaten_AV!D:D),2),ROUND(M262*L262%,2))</f>
        <v>0</v>
      </c>
      <c r="O262" s="330">
        <f>ROUND(N262-SUMIF(Anlagenbewegungsdaten_AV!B:B,A262,Anlagenbewegungsdaten_AV!D:D),3)</f>
        <v>0</v>
      </c>
    </row>
    <row r="263" spans="1:15" ht="15" customHeight="1" x14ac:dyDescent="0.25">
      <c r="A263" s="263" t="s">
        <v>1644</v>
      </c>
      <c r="B263" s="174" t="s">
        <v>2108</v>
      </c>
      <c r="C263" s="174" t="s">
        <v>4039</v>
      </c>
      <c r="D263" s="174" t="s">
        <v>1645</v>
      </c>
      <c r="E263" s="173" t="s">
        <v>1563</v>
      </c>
      <c r="F263" s="289">
        <v>19.23</v>
      </c>
      <c r="G263" s="333">
        <f>ROUND(SUMIF(Anlagenbewegungsdaten!B:B,A263,Anlagenbewegungsdaten!C:C),3)</f>
        <v>0</v>
      </c>
      <c r="H263" s="334">
        <f>IF(ISBLANK(F263),ROUND(SUMIF(Anlagenbewegungsdaten!B:B,A263,Anlagenbewegungsdaten!D:D),2),ROUND(G263*F263%,2))</f>
        <v>0</v>
      </c>
      <c r="I263" s="334">
        <f>ROUND((H263-SUMIF(Anlagenbewegungsdaten!$B:$B,A263,Anlagenbewegungsdaten!D:D)),3)</f>
        <v>0</v>
      </c>
      <c r="J263" s="335" t="s">
        <v>5179</v>
      </c>
      <c r="K263" s="335" t="s">
        <v>5193</v>
      </c>
      <c r="L263" s="516">
        <v>15.38</v>
      </c>
      <c r="M263" s="332">
        <f>ROUND(SUMIF(Anlagenbewegungsdaten_AV!B:B,A263,Anlagenbewegungsdaten_AV!C:C),3)</f>
        <v>0</v>
      </c>
      <c r="N263" s="330">
        <f>IF(ISBLANK(L263),ROUND(SUMIF(Anlagenbewegungsdaten_AV!B:B,A263,Anlagenbewegungsdaten_AV!D:D),2),ROUND(M263*L263%,2))</f>
        <v>0</v>
      </c>
      <c r="O263" s="330">
        <f>ROUND(N263-SUMIF(Anlagenbewegungsdaten_AV!B:B,A263,Anlagenbewegungsdaten_AV!D:D),3)</f>
        <v>0</v>
      </c>
    </row>
    <row r="264" spans="1:15" ht="15" customHeight="1" x14ac:dyDescent="0.25">
      <c r="A264" s="263" t="s">
        <v>2603</v>
      </c>
      <c r="B264" s="174" t="s">
        <v>2108</v>
      </c>
      <c r="C264" s="174" t="s">
        <v>4039</v>
      </c>
      <c r="D264" s="174" t="s">
        <v>2604</v>
      </c>
      <c r="E264" s="174" t="s">
        <v>2576</v>
      </c>
      <c r="F264" s="289">
        <v>19.200000000000003</v>
      </c>
      <c r="G264" s="333">
        <f>ROUND(SUMIF(Anlagenbewegungsdaten!B:B,A264,Anlagenbewegungsdaten!C:C),3)</f>
        <v>0</v>
      </c>
      <c r="H264" s="334">
        <f>IF(ISBLANK(F264),ROUND(SUMIF(Anlagenbewegungsdaten!B:B,A264,Anlagenbewegungsdaten!D:D),2),ROUND(G264*F264%,2))</f>
        <v>0</v>
      </c>
      <c r="I264" s="334">
        <f>ROUND((H264-SUMIF(Anlagenbewegungsdaten!$B:$B,A264,Anlagenbewegungsdaten!D:D)),3)</f>
        <v>0</v>
      </c>
      <c r="J264" s="335" t="s">
        <v>5179</v>
      </c>
      <c r="K264" s="335" t="s">
        <v>5193</v>
      </c>
      <c r="L264" s="516">
        <v>15.36</v>
      </c>
      <c r="M264" s="332">
        <f>ROUND(SUMIF(Anlagenbewegungsdaten_AV!B:B,A264,Anlagenbewegungsdaten_AV!C:C),3)</f>
        <v>0</v>
      </c>
      <c r="N264" s="330">
        <f>IF(ISBLANK(L264),ROUND(SUMIF(Anlagenbewegungsdaten_AV!B:B,A264,Anlagenbewegungsdaten_AV!D:D),2),ROUND(M264*L264%,2))</f>
        <v>0</v>
      </c>
      <c r="O264" s="330">
        <f>ROUND(N264-SUMIF(Anlagenbewegungsdaten_AV!B:B,A264,Anlagenbewegungsdaten_AV!D:D),3)</f>
        <v>0</v>
      </c>
    </row>
    <row r="265" spans="1:15" ht="15" customHeight="1" x14ac:dyDescent="0.25">
      <c r="A265" s="263" t="s">
        <v>3347</v>
      </c>
      <c r="B265" s="174" t="s">
        <v>2108</v>
      </c>
      <c r="C265" s="174" t="s">
        <v>4039</v>
      </c>
      <c r="D265" s="174" t="s">
        <v>3348</v>
      </c>
      <c r="E265" s="174" t="s">
        <v>3320</v>
      </c>
      <c r="F265" s="289">
        <v>19.170000000000002</v>
      </c>
      <c r="G265" s="333">
        <f>ROUND(SUMIF(Anlagenbewegungsdaten!B:B,A265,Anlagenbewegungsdaten!C:C),3)</f>
        <v>0</v>
      </c>
      <c r="H265" s="334">
        <f>IF(ISBLANK(F265),ROUND(SUMIF(Anlagenbewegungsdaten!B:B,A265,Anlagenbewegungsdaten!D:D),2),ROUND(G265*F265%,2))</f>
        <v>0</v>
      </c>
      <c r="I265" s="334">
        <f>ROUND((H265-SUMIF(Anlagenbewegungsdaten!$B:$B,A265,Anlagenbewegungsdaten!D:D)),3)</f>
        <v>0</v>
      </c>
      <c r="J265" s="335" t="s">
        <v>5179</v>
      </c>
      <c r="K265" s="335" t="s">
        <v>5193</v>
      </c>
      <c r="L265" s="516">
        <v>15.34</v>
      </c>
      <c r="M265" s="332">
        <f>ROUND(SUMIF(Anlagenbewegungsdaten_AV!B:B,A265,Anlagenbewegungsdaten_AV!C:C),3)</f>
        <v>0</v>
      </c>
      <c r="N265" s="330">
        <f>IF(ISBLANK(L265),ROUND(SUMIF(Anlagenbewegungsdaten_AV!B:B,A265,Anlagenbewegungsdaten_AV!D:D),2),ROUND(M265*L265%,2))</f>
        <v>0</v>
      </c>
      <c r="O265" s="330">
        <f>ROUND(N265-SUMIF(Anlagenbewegungsdaten_AV!B:B,A265,Anlagenbewegungsdaten_AV!D:D),3)</f>
        <v>0</v>
      </c>
    </row>
    <row r="266" spans="1:15" ht="15" customHeight="1" x14ac:dyDescent="0.25">
      <c r="A266" s="275" t="s">
        <v>4120</v>
      </c>
      <c r="B266" s="193" t="s">
        <v>2108</v>
      </c>
      <c r="C266" s="193" t="s">
        <v>4039</v>
      </c>
      <c r="D266" s="193" t="s">
        <v>4121</v>
      </c>
      <c r="E266" s="193" t="s">
        <v>4093</v>
      </c>
      <c r="F266" s="290">
        <v>19.14</v>
      </c>
      <c r="G266" s="333">
        <f>ROUND(SUMIF(Anlagenbewegungsdaten!B:B,A266,Anlagenbewegungsdaten!C:C),3)</f>
        <v>0</v>
      </c>
      <c r="H266" s="334">
        <f>IF(ISBLANK(F266),ROUND(SUMIF(Anlagenbewegungsdaten!B:B,A266,Anlagenbewegungsdaten!D:D),2),ROUND(G266*F266%,2))</f>
        <v>0</v>
      </c>
      <c r="I266" s="334">
        <f>ROUND((H266-SUMIF(Anlagenbewegungsdaten!$B:$B,A266,Anlagenbewegungsdaten!D:D)),3)</f>
        <v>0</v>
      </c>
      <c r="J266" s="335" t="s">
        <v>5179</v>
      </c>
      <c r="K266" s="335" t="s">
        <v>5193</v>
      </c>
      <c r="L266" s="516">
        <v>15.31</v>
      </c>
      <c r="M266" s="332">
        <f>ROUND(SUMIF(Anlagenbewegungsdaten_AV!B:B,A266,Anlagenbewegungsdaten_AV!C:C),3)</f>
        <v>0</v>
      </c>
      <c r="N266" s="330">
        <f>IF(ISBLANK(L266),ROUND(SUMIF(Anlagenbewegungsdaten_AV!B:B,A266,Anlagenbewegungsdaten_AV!D:D),2),ROUND(M266*L266%,2))</f>
        <v>0</v>
      </c>
      <c r="O266" s="330">
        <f>ROUND(N266-SUMIF(Anlagenbewegungsdaten_AV!B:B,A266,Anlagenbewegungsdaten_AV!D:D),3)</f>
        <v>0</v>
      </c>
    </row>
    <row r="267" spans="1:15" ht="15" customHeight="1" x14ac:dyDescent="0.25">
      <c r="A267" s="263" t="s">
        <v>1646</v>
      </c>
      <c r="B267" s="173" t="s">
        <v>2108</v>
      </c>
      <c r="C267" s="173" t="s">
        <v>4039</v>
      </c>
      <c r="D267" s="174" t="s">
        <v>1647</v>
      </c>
      <c r="E267" s="192" t="s">
        <v>2483</v>
      </c>
      <c r="F267" s="289">
        <v>17.23</v>
      </c>
      <c r="G267" s="333">
        <f>ROUND(SUMIF(Anlagenbewegungsdaten!B:B,A267,Anlagenbewegungsdaten!C:C),3)</f>
        <v>0</v>
      </c>
      <c r="H267" s="334">
        <f>IF(ISBLANK(F267),ROUND(SUMIF(Anlagenbewegungsdaten!B:B,A267,Anlagenbewegungsdaten!D:D),2),ROUND(G267*F267%,2))</f>
        <v>0</v>
      </c>
      <c r="I267" s="334">
        <f>ROUND((H267-SUMIF(Anlagenbewegungsdaten!$B:$B,A267,Anlagenbewegungsdaten!D:D)),3)</f>
        <v>0</v>
      </c>
      <c r="J267" s="335" t="s">
        <v>5179</v>
      </c>
      <c r="K267" s="335" t="s">
        <v>5193</v>
      </c>
      <c r="L267" s="516">
        <v>13.78</v>
      </c>
      <c r="M267" s="332">
        <f>ROUND(SUMIF(Anlagenbewegungsdaten_AV!B:B,A267,Anlagenbewegungsdaten_AV!C:C),3)</f>
        <v>0</v>
      </c>
      <c r="N267" s="330">
        <f>IF(ISBLANK(L267),ROUND(SUMIF(Anlagenbewegungsdaten_AV!B:B,A267,Anlagenbewegungsdaten_AV!D:D),2),ROUND(M267*L267%,2))</f>
        <v>0</v>
      </c>
      <c r="O267" s="330">
        <f>ROUND(N267-SUMIF(Anlagenbewegungsdaten_AV!B:B,A267,Anlagenbewegungsdaten_AV!D:D),3)</f>
        <v>0</v>
      </c>
    </row>
    <row r="268" spans="1:15" ht="15" customHeight="1" x14ac:dyDescent="0.25">
      <c r="A268" s="263" t="s">
        <v>1648</v>
      </c>
      <c r="B268" s="174" t="s">
        <v>2108</v>
      </c>
      <c r="C268" s="174" t="s">
        <v>4039</v>
      </c>
      <c r="D268" s="174" t="s">
        <v>231</v>
      </c>
      <c r="E268" s="174" t="s">
        <v>1560</v>
      </c>
      <c r="F268" s="289">
        <v>20.23</v>
      </c>
      <c r="G268" s="333">
        <f>ROUND(SUMIF(Anlagenbewegungsdaten!B:B,A268,Anlagenbewegungsdaten!C:C),3)</f>
        <v>0</v>
      </c>
      <c r="H268" s="334">
        <f>IF(ISBLANK(F268),ROUND(SUMIF(Anlagenbewegungsdaten!B:B,A268,Anlagenbewegungsdaten!D:D),2),ROUND(G268*F268%,2))</f>
        <v>0</v>
      </c>
      <c r="I268" s="334">
        <f>ROUND((H268-SUMIF(Anlagenbewegungsdaten!$B:$B,A268,Anlagenbewegungsdaten!D:D)),3)</f>
        <v>0</v>
      </c>
      <c r="J268" s="335" t="s">
        <v>5179</v>
      </c>
      <c r="K268" s="335" t="s">
        <v>5193</v>
      </c>
      <c r="L268" s="516">
        <v>16.18</v>
      </c>
      <c r="M268" s="332">
        <f>ROUND(SUMIF(Anlagenbewegungsdaten_AV!B:B,A268,Anlagenbewegungsdaten_AV!C:C),3)</f>
        <v>0</v>
      </c>
      <c r="N268" s="330">
        <f>IF(ISBLANK(L268),ROUND(SUMIF(Anlagenbewegungsdaten_AV!B:B,A268,Anlagenbewegungsdaten_AV!D:D),2),ROUND(M268*L268%,2))</f>
        <v>0</v>
      </c>
      <c r="O268" s="330">
        <f>ROUND(N268-SUMIF(Anlagenbewegungsdaten_AV!B:B,A268,Anlagenbewegungsdaten_AV!D:D),3)</f>
        <v>0</v>
      </c>
    </row>
    <row r="269" spans="1:15" ht="15" customHeight="1" x14ac:dyDescent="0.25">
      <c r="A269" s="263" t="s">
        <v>232</v>
      </c>
      <c r="B269" s="174" t="s">
        <v>2108</v>
      </c>
      <c r="C269" s="174" t="s">
        <v>4039</v>
      </c>
      <c r="D269" s="174" t="s">
        <v>233</v>
      </c>
      <c r="E269" s="173" t="s">
        <v>1563</v>
      </c>
      <c r="F269" s="289">
        <v>20.23</v>
      </c>
      <c r="G269" s="333">
        <f>ROUND(SUMIF(Anlagenbewegungsdaten!B:B,A269,Anlagenbewegungsdaten!C:C),3)</f>
        <v>0</v>
      </c>
      <c r="H269" s="334">
        <f>IF(ISBLANK(F269),ROUND(SUMIF(Anlagenbewegungsdaten!B:B,A269,Anlagenbewegungsdaten!D:D),2),ROUND(G269*F269%,2))</f>
        <v>0</v>
      </c>
      <c r="I269" s="334">
        <f>ROUND((H269-SUMIF(Anlagenbewegungsdaten!$B:$B,A269,Anlagenbewegungsdaten!D:D)),3)</f>
        <v>0</v>
      </c>
      <c r="J269" s="335" t="s">
        <v>5179</v>
      </c>
      <c r="K269" s="335" t="s">
        <v>5193</v>
      </c>
      <c r="L269" s="516">
        <v>16.18</v>
      </c>
      <c r="M269" s="332">
        <f>ROUND(SUMIF(Anlagenbewegungsdaten_AV!B:B,A269,Anlagenbewegungsdaten_AV!C:C),3)</f>
        <v>0</v>
      </c>
      <c r="N269" s="330">
        <f>IF(ISBLANK(L269),ROUND(SUMIF(Anlagenbewegungsdaten_AV!B:B,A269,Anlagenbewegungsdaten_AV!D:D),2),ROUND(M269*L269%,2))</f>
        <v>0</v>
      </c>
      <c r="O269" s="330">
        <f>ROUND(N269-SUMIF(Anlagenbewegungsdaten_AV!B:B,A269,Anlagenbewegungsdaten_AV!D:D),3)</f>
        <v>0</v>
      </c>
    </row>
    <row r="270" spans="1:15" ht="15" customHeight="1" x14ac:dyDescent="0.25">
      <c r="A270" s="263" t="s">
        <v>2605</v>
      </c>
      <c r="B270" s="174" t="s">
        <v>2108</v>
      </c>
      <c r="C270" s="174" t="s">
        <v>4039</v>
      </c>
      <c r="D270" s="174" t="s">
        <v>2606</v>
      </c>
      <c r="E270" s="174" t="s">
        <v>2576</v>
      </c>
      <c r="F270" s="289">
        <v>20.200000000000003</v>
      </c>
      <c r="G270" s="333">
        <f>ROUND(SUMIF(Anlagenbewegungsdaten!B:B,A270,Anlagenbewegungsdaten!C:C),3)</f>
        <v>0</v>
      </c>
      <c r="H270" s="334">
        <f>IF(ISBLANK(F270),ROUND(SUMIF(Anlagenbewegungsdaten!B:B,A270,Anlagenbewegungsdaten!D:D),2),ROUND(G270*F270%,2))</f>
        <v>0</v>
      </c>
      <c r="I270" s="334">
        <f>ROUND((H270-SUMIF(Anlagenbewegungsdaten!$B:$B,A270,Anlagenbewegungsdaten!D:D)),3)</f>
        <v>0</v>
      </c>
      <c r="J270" s="335" t="s">
        <v>5179</v>
      </c>
      <c r="K270" s="335" t="s">
        <v>5193</v>
      </c>
      <c r="L270" s="516">
        <v>16.16</v>
      </c>
      <c r="M270" s="332">
        <f>ROUND(SUMIF(Anlagenbewegungsdaten_AV!B:B,A270,Anlagenbewegungsdaten_AV!C:C),3)</f>
        <v>0</v>
      </c>
      <c r="N270" s="330">
        <f>IF(ISBLANK(L270),ROUND(SUMIF(Anlagenbewegungsdaten_AV!B:B,A270,Anlagenbewegungsdaten_AV!D:D),2),ROUND(M270*L270%,2))</f>
        <v>0</v>
      </c>
      <c r="O270" s="330">
        <f>ROUND(N270-SUMIF(Anlagenbewegungsdaten_AV!B:B,A270,Anlagenbewegungsdaten_AV!D:D),3)</f>
        <v>0</v>
      </c>
    </row>
    <row r="271" spans="1:15" ht="15" customHeight="1" x14ac:dyDescent="0.25">
      <c r="A271" s="263" t="s">
        <v>3349</v>
      </c>
      <c r="B271" s="174" t="s">
        <v>2108</v>
      </c>
      <c r="C271" s="174" t="s">
        <v>4039</v>
      </c>
      <c r="D271" s="174" t="s">
        <v>3350</v>
      </c>
      <c r="E271" s="174" t="s">
        <v>3320</v>
      </c>
      <c r="F271" s="289">
        <v>20.170000000000002</v>
      </c>
      <c r="G271" s="333">
        <f>ROUND(SUMIF(Anlagenbewegungsdaten!B:B,A271,Anlagenbewegungsdaten!C:C),3)</f>
        <v>0</v>
      </c>
      <c r="H271" s="334">
        <f>IF(ISBLANK(F271),ROUND(SUMIF(Anlagenbewegungsdaten!B:B,A271,Anlagenbewegungsdaten!D:D),2),ROUND(G271*F271%,2))</f>
        <v>0</v>
      </c>
      <c r="I271" s="334">
        <f>ROUND((H271-SUMIF(Anlagenbewegungsdaten!$B:$B,A271,Anlagenbewegungsdaten!D:D)),3)</f>
        <v>0</v>
      </c>
      <c r="J271" s="335" t="s">
        <v>5179</v>
      </c>
      <c r="K271" s="335" t="s">
        <v>5193</v>
      </c>
      <c r="L271" s="516">
        <v>16.14</v>
      </c>
      <c r="M271" s="332">
        <f>ROUND(SUMIF(Anlagenbewegungsdaten_AV!B:B,A271,Anlagenbewegungsdaten_AV!C:C),3)</f>
        <v>0</v>
      </c>
      <c r="N271" s="330">
        <f>IF(ISBLANK(L271),ROUND(SUMIF(Anlagenbewegungsdaten_AV!B:B,A271,Anlagenbewegungsdaten_AV!D:D),2),ROUND(M271*L271%,2))</f>
        <v>0</v>
      </c>
      <c r="O271" s="330">
        <f>ROUND(N271-SUMIF(Anlagenbewegungsdaten_AV!B:B,A271,Anlagenbewegungsdaten_AV!D:D),3)</f>
        <v>0</v>
      </c>
    </row>
    <row r="272" spans="1:15" ht="15" customHeight="1" x14ac:dyDescent="0.25">
      <c r="A272" s="275" t="s">
        <v>4122</v>
      </c>
      <c r="B272" s="193" t="s">
        <v>2108</v>
      </c>
      <c r="C272" s="193" t="s">
        <v>4039</v>
      </c>
      <c r="D272" s="193" t="s">
        <v>4123</v>
      </c>
      <c r="E272" s="193" t="s">
        <v>4093</v>
      </c>
      <c r="F272" s="290">
        <v>20.14</v>
      </c>
      <c r="G272" s="333">
        <f>ROUND(SUMIF(Anlagenbewegungsdaten!B:B,A272,Anlagenbewegungsdaten!C:C),3)</f>
        <v>0</v>
      </c>
      <c r="H272" s="334">
        <f>IF(ISBLANK(F272),ROUND(SUMIF(Anlagenbewegungsdaten!B:B,A272,Anlagenbewegungsdaten!D:D),2),ROUND(G272*F272%,2))</f>
        <v>0</v>
      </c>
      <c r="I272" s="334">
        <f>ROUND((H272-SUMIF(Anlagenbewegungsdaten!$B:$B,A272,Anlagenbewegungsdaten!D:D)),3)</f>
        <v>0</v>
      </c>
      <c r="J272" s="335" t="s">
        <v>5179</v>
      </c>
      <c r="K272" s="335" t="s">
        <v>5193</v>
      </c>
      <c r="L272" s="516">
        <v>16.11</v>
      </c>
      <c r="M272" s="332">
        <f>ROUND(SUMIF(Anlagenbewegungsdaten_AV!B:B,A272,Anlagenbewegungsdaten_AV!C:C),3)</f>
        <v>0</v>
      </c>
      <c r="N272" s="330">
        <f>IF(ISBLANK(L272),ROUND(SUMIF(Anlagenbewegungsdaten_AV!B:B,A272,Anlagenbewegungsdaten_AV!D:D),2),ROUND(M272*L272%,2))</f>
        <v>0</v>
      </c>
      <c r="O272" s="330">
        <f>ROUND(N272-SUMIF(Anlagenbewegungsdaten_AV!B:B,A272,Anlagenbewegungsdaten_AV!D:D),3)</f>
        <v>0</v>
      </c>
    </row>
    <row r="273" spans="1:15" ht="15" customHeight="1" x14ac:dyDescent="0.25">
      <c r="A273" s="263" t="s">
        <v>234</v>
      </c>
      <c r="B273" s="174" t="s">
        <v>2108</v>
      </c>
      <c r="C273" s="174" t="s">
        <v>4039</v>
      </c>
      <c r="D273" s="174" t="s">
        <v>235</v>
      </c>
      <c r="E273" s="174" t="s">
        <v>2483</v>
      </c>
      <c r="F273" s="289">
        <v>17.23</v>
      </c>
      <c r="G273" s="333">
        <f>ROUND(SUMIF(Anlagenbewegungsdaten!B:B,A273,Anlagenbewegungsdaten!C:C),3)</f>
        <v>0</v>
      </c>
      <c r="H273" s="334">
        <f>IF(ISBLANK(F273),ROUND(SUMIF(Anlagenbewegungsdaten!B:B,A273,Anlagenbewegungsdaten!D:D),2),ROUND(G273*F273%,2))</f>
        <v>0</v>
      </c>
      <c r="I273" s="334">
        <f>ROUND((H273-SUMIF(Anlagenbewegungsdaten!$B:$B,A273,Anlagenbewegungsdaten!D:D)),3)</f>
        <v>0</v>
      </c>
      <c r="J273" s="335" t="s">
        <v>5179</v>
      </c>
      <c r="K273" s="335" t="s">
        <v>5193</v>
      </c>
      <c r="L273" s="516">
        <v>13.78</v>
      </c>
      <c r="M273" s="332">
        <f>ROUND(SUMIF(Anlagenbewegungsdaten_AV!B:B,A273,Anlagenbewegungsdaten_AV!C:C),3)</f>
        <v>0</v>
      </c>
      <c r="N273" s="330">
        <f>IF(ISBLANK(L273),ROUND(SUMIF(Anlagenbewegungsdaten_AV!B:B,A273,Anlagenbewegungsdaten_AV!D:D),2),ROUND(M273*L273%,2))</f>
        <v>0</v>
      </c>
      <c r="O273" s="330">
        <f>ROUND(N273-SUMIF(Anlagenbewegungsdaten_AV!B:B,A273,Anlagenbewegungsdaten_AV!D:D),3)</f>
        <v>0</v>
      </c>
    </row>
    <row r="274" spans="1:15" ht="15" customHeight="1" x14ac:dyDescent="0.25">
      <c r="A274" s="263" t="s">
        <v>236</v>
      </c>
      <c r="B274" s="174" t="s">
        <v>2108</v>
      </c>
      <c r="C274" s="174" t="s">
        <v>4039</v>
      </c>
      <c r="D274" s="174" t="s">
        <v>237</v>
      </c>
      <c r="E274" s="174" t="s">
        <v>1560</v>
      </c>
      <c r="F274" s="289">
        <v>20.23</v>
      </c>
      <c r="G274" s="333">
        <f>ROUND(SUMIF(Anlagenbewegungsdaten!B:B,A274,Anlagenbewegungsdaten!C:C),3)</f>
        <v>0</v>
      </c>
      <c r="H274" s="334">
        <f>IF(ISBLANK(F274),ROUND(SUMIF(Anlagenbewegungsdaten!B:B,A274,Anlagenbewegungsdaten!D:D),2),ROUND(G274*F274%,2))</f>
        <v>0</v>
      </c>
      <c r="I274" s="334">
        <f>ROUND((H274-SUMIF(Anlagenbewegungsdaten!$B:$B,A274,Anlagenbewegungsdaten!D:D)),3)</f>
        <v>0</v>
      </c>
      <c r="J274" s="335" t="s">
        <v>5179</v>
      </c>
      <c r="K274" s="335" t="s">
        <v>5193</v>
      </c>
      <c r="L274" s="516">
        <v>16.18</v>
      </c>
      <c r="M274" s="332">
        <f>ROUND(SUMIF(Anlagenbewegungsdaten_AV!B:B,A274,Anlagenbewegungsdaten_AV!C:C),3)</f>
        <v>0</v>
      </c>
      <c r="N274" s="330">
        <f>IF(ISBLANK(L274),ROUND(SUMIF(Anlagenbewegungsdaten_AV!B:B,A274,Anlagenbewegungsdaten_AV!D:D),2),ROUND(M274*L274%,2))</f>
        <v>0</v>
      </c>
      <c r="O274" s="330">
        <f>ROUND(N274-SUMIF(Anlagenbewegungsdaten_AV!B:B,A274,Anlagenbewegungsdaten_AV!D:D),3)</f>
        <v>0</v>
      </c>
    </row>
    <row r="275" spans="1:15" ht="15" customHeight="1" x14ac:dyDescent="0.25">
      <c r="A275" s="263" t="s">
        <v>238</v>
      </c>
      <c r="B275" s="174" t="s">
        <v>2108</v>
      </c>
      <c r="C275" s="174" t="s">
        <v>4039</v>
      </c>
      <c r="D275" s="174" t="s">
        <v>239</v>
      </c>
      <c r="E275" s="174" t="s">
        <v>1563</v>
      </c>
      <c r="F275" s="289">
        <v>20.23</v>
      </c>
      <c r="G275" s="333">
        <f>ROUND(SUMIF(Anlagenbewegungsdaten!B:B,A275,Anlagenbewegungsdaten!C:C),3)</f>
        <v>0</v>
      </c>
      <c r="H275" s="334">
        <f>IF(ISBLANK(F275),ROUND(SUMIF(Anlagenbewegungsdaten!B:B,A275,Anlagenbewegungsdaten!D:D),2),ROUND(G275*F275%,2))</f>
        <v>0</v>
      </c>
      <c r="I275" s="334">
        <f>ROUND((H275-SUMIF(Anlagenbewegungsdaten!$B:$B,A275,Anlagenbewegungsdaten!D:D)),3)</f>
        <v>0</v>
      </c>
      <c r="J275" s="335" t="s">
        <v>5179</v>
      </c>
      <c r="K275" s="335" t="s">
        <v>5193</v>
      </c>
      <c r="L275" s="516">
        <v>16.18</v>
      </c>
      <c r="M275" s="332">
        <f>ROUND(SUMIF(Anlagenbewegungsdaten_AV!B:B,A275,Anlagenbewegungsdaten_AV!C:C),3)</f>
        <v>0</v>
      </c>
      <c r="N275" s="330">
        <f>IF(ISBLANK(L275),ROUND(SUMIF(Anlagenbewegungsdaten_AV!B:B,A275,Anlagenbewegungsdaten_AV!D:D),2),ROUND(M275*L275%,2))</f>
        <v>0</v>
      </c>
      <c r="O275" s="330">
        <f>ROUND(N275-SUMIF(Anlagenbewegungsdaten_AV!B:B,A275,Anlagenbewegungsdaten_AV!D:D),3)</f>
        <v>0</v>
      </c>
    </row>
    <row r="276" spans="1:15" ht="15" customHeight="1" x14ac:dyDescent="0.25">
      <c r="A276" s="263" t="s">
        <v>2607</v>
      </c>
      <c r="B276" s="174" t="s">
        <v>2108</v>
      </c>
      <c r="C276" s="174" t="s">
        <v>4039</v>
      </c>
      <c r="D276" s="174" t="s">
        <v>2608</v>
      </c>
      <c r="E276" s="174" t="s">
        <v>2576</v>
      </c>
      <c r="F276" s="289">
        <v>20.200000000000003</v>
      </c>
      <c r="G276" s="333">
        <f>ROUND(SUMIF(Anlagenbewegungsdaten!B:B,A276,Anlagenbewegungsdaten!C:C),3)</f>
        <v>0</v>
      </c>
      <c r="H276" s="334">
        <f>IF(ISBLANK(F276),ROUND(SUMIF(Anlagenbewegungsdaten!B:B,A276,Anlagenbewegungsdaten!D:D),2),ROUND(G276*F276%,2))</f>
        <v>0</v>
      </c>
      <c r="I276" s="334">
        <f>ROUND((H276-SUMIF(Anlagenbewegungsdaten!$B:$B,A276,Anlagenbewegungsdaten!D:D)),3)</f>
        <v>0</v>
      </c>
      <c r="J276" s="335" t="s">
        <v>5179</v>
      </c>
      <c r="K276" s="335" t="s">
        <v>5193</v>
      </c>
      <c r="L276" s="516">
        <v>16.16</v>
      </c>
      <c r="M276" s="332">
        <f>ROUND(SUMIF(Anlagenbewegungsdaten_AV!B:B,A276,Anlagenbewegungsdaten_AV!C:C),3)</f>
        <v>0</v>
      </c>
      <c r="N276" s="330">
        <f>IF(ISBLANK(L276),ROUND(SUMIF(Anlagenbewegungsdaten_AV!B:B,A276,Anlagenbewegungsdaten_AV!D:D),2),ROUND(M276*L276%,2))</f>
        <v>0</v>
      </c>
      <c r="O276" s="330">
        <f>ROUND(N276-SUMIF(Anlagenbewegungsdaten_AV!B:B,A276,Anlagenbewegungsdaten_AV!D:D),3)</f>
        <v>0</v>
      </c>
    </row>
    <row r="277" spans="1:15" ht="15" customHeight="1" x14ac:dyDescent="0.25">
      <c r="A277" s="263" t="s">
        <v>3351</v>
      </c>
      <c r="B277" s="174" t="s">
        <v>2108</v>
      </c>
      <c r="C277" s="174" t="s">
        <v>4039</v>
      </c>
      <c r="D277" s="174" t="s">
        <v>3352</v>
      </c>
      <c r="E277" s="174" t="s">
        <v>3320</v>
      </c>
      <c r="F277" s="289">
        <v>20.170000000000002</v>
      </c>
      <c r="G277" s="333">
        <f>ROUND(SUMIF(Anlagenbewegungsdaten!B:B,A277,Anlagenbewegungsdaten!C:C),3)</f>
        <v>0</v>
      </c>
      <c r="H277" s="334">
        <f>IF(ISBLANK(F277),ROUND(SUMIF(Anlagenbewegungsdaten!B:B,A277,Anlagenbewegungsdaten!D:D),2),ROUND(G277*F277%,2))</f>
        <v>0</v>
      </c>
      <c r="I277" s="334">
        <f>ROUND((H277-SUMIF(Anlagenbewegungsdaten!$B:$B,A277,Anlagenbewegungsdaten!D:D)),3)</f>
        <v>0</v>
      </c>
      <c r="J277" s="335" t="s">
        <v>5179</v>
      </c>
      <c r="K277" s="335" t="s">
        <v>5193</v>
      </c>
      <c r="L277" s="516">
        <v>16.14</v>
      </c>
      <c r="M277" s="332">
        <f>ROUND(SUMIF(Anlagenbewegungsdaten_AV!B:B,A277,Anlagenbewegungsdaten_AV!C:C),3)</f>
        <v>0</v>
      </c>
      <c r="N277" s="330">
        <f>IF(ISBLANK(L277),ROUND(SUMIF(Anlagenbewegungsdaten_AV!B:B,A277,Anlagenbewegungsdaten_AV!D:D),2),ROUND(M277*L277%,2))</f>
        <v>0</v>
      </c>
      <c r="O277" s="330">
        <f>ROUND(N277-SUMIF(Anlagenbewegungsdaten_AV!B:B,A277,Anlagenbewegungsdaten_AV!D:D),3)</f>
        <v>0</v>
      </c>
    </row>
    <row r="278" spans="1:15" ht="15" customHeight="1" x14ac:dyDescent="0.25">
      <c r="A278" s="275" t="s">
        <v>4124</v>
      </c>
      <c r="B278" s="193" t="s">
        <v>2108</v>
      </c>
      <c r="C278" s="193" t="s">
        <v>4039</v>
      </c>
      <c r="D278" s="193" t="s">
        <v>4125</v>
      </c>
      <c r="E278" s="193" t="s">
        <v>4093</v>
      </c>
      <c r="F278" s="290">
        <v>20.14</v>
      </c>
      <c r="G278" s="333">
        <f>ROUND(SUMIF(Anlagenbewegungsdaten!B:B,A278,Anlagenbewegungsdaten!C:C),3)</f>
        <v>0</v>
      </c>
      <c r="H278" s="334">
        <f>IF(ISBLANK(F278),ROUND(SUMIF(Anlagenbewegungsdaten!B:B,A278,Anlagenbewegungsdaten!D:D),2),ROUND(G278*F278%,2))</f>
        <v>0</v>
      </c>
      <c r="I278" s="334">
        <f>ROUND((H278-SUMIF(Anlagenbewegungsdaten!$B:$B,A278,Anlagenbewegungsdaten!D:D)),3)</f>
        <v>0</v>
      </c>
      <c r="J278" s="335" t="s">
        <v>5179</v>
      </c>
      <c r="K278" s="335" t="s">
        <v>5193</v>
      </c>
      <c r="L278" s="516">
        <v>16.11</v>
      </c>
      <c r="M278" s="332">
        <f>ROUND(SUMIF(Anlagenbewegungsdaten_AV!B:B,A278,Anlagenbewegungsdaten_AV!C:C),3)</f>
        <v>0</v>
      </c>
      <c r="N278" s="330">
        <f>IF(ISBLANK(L278),ROUND(SUMIF(Anlagenbewegungsdaten_AV!B:B,A278,Anlagenbewegungsdaten_AV!D:D),2),ROUND(M278*L278%,2))</f>
        <v>0</v>
      </c>
      <c r="O278" s="330">
        <f>ROUND(N278-SUMIF(Anlagenbewegungsdaten_AV!B:B,A278,Anlagenbewegungsdaten_AV!D:D),3)</f>
        <v>0</v>
      </c>
    </row>
    <row r="279" spans="1:15" ht="15" customHeight="1" x14ac:dyDescent="0.25">
      <c r="A279" s="263" t="s">
        <v>240</v>
      </c>
      <c r="B279" s="174" t="s">
        <v>2108</v>
      </c>
      <c r="C279" s="174" t="s">
        <v>4039</v>
      </c>
      <c r="D279" s="174" t="s">
        <v>241</v>
      </c>
      <c r="E279" s="174" t="s">
        <v>2483</v>
      </c>
      <c r="F279" s="289">
        <v>18.23</v>
      </c>
      <c r="G279" s="333">
        <f>ROUND(SUMIF(Anlagenbewegungsdaten!B:B,A279,Anlagenbewegungsdaten!C:C),3)</f>
        <v>0</v>
      </c>
      <c r="H279" s="334">
        <f>IF(ISBLANK(F279),ROUND(SUMIF(Anlagenbewegungsdaten!B:B,A279,Anlagenbewegungsdaten!D:D),2),ROUND(G279*F279%,2))</f>
        <v>0</v>
      </c>
      <c r="I279" s="334">
        <f>ROUND((H279-SUMIF(Anlagenbewegungsdaten!$B:$B,A279,Anlagenbewegungsdaten!D:D)),3)</f>
        <v>0</v>
      </c>
      <c r="J279" s="335" t="s">
        <v>5179</v>
      </c>
      <c r="K279" s="335" t="s">
        <v>5193</v>
      </c>
      <c r="L279" s="516">
        <v>14.58</v>
      </c>
      <c r="M279" s="332">
        <f>ROUND(SUMIF(Anlagenbewegungsdaten_AV!B:B,A279,Anlagenbewegungsdaten_AV!C:C),3)</f>
        <v>0</v>
      </c>
      <c r="N279" s="330">
        <f>IF(ISBLANK(L279),ROUND(SUMIF(Anlagenbewegungsdaten_AV!B:B,A279,Anlagenbewegungsdaten_AV!D:D),2),ROUND(M279*L279%,2))</f>
        <v>0</v>
      </c>
      <c r="O279" s="330">
        <f>ROUND(N279-SUMIF(Anlagenbewegungsdaten_AV!B:B,A279,Anlagenbewegungsdaten_AV!D:D),3)</f>
        <v>0</v>
      </c>
    </row>
    <row r="280" spans="1:15" ht="15" customHeight="1" x14ac:dyDescent="0.25">
      <c r="A280" s="263" t="s">
        <v>242</v>
      </c>
      <c r="B280" s="174" t="s">
        <v>2108</v>
      </c>
      <c r="C280" s="174" t="s">
        <v>4039</v>
      </c>
      <c r="D280" s="184" t="s">
        <v>243</v>
      </c>
      <c r="E280" s="174" t="s">
        <v>1560</v>
      </c>
      <c r="F280" s="289">
        <v>21.23</v>
      </c>
      <c r="G280" s="333">
        <f>ROUND(SUMIF(Anlagenbewegungsdaten!B:B,A280,Anlagenbewegungsdaten!C:C),3)</f>
        <v>0</v>
      </c>
      <c r="H280" s="334">
        <f>IF(ISBLANK(F280),ROUND(SUMIF(Anlagenbewegungsdaten!B:B,A280,Anlagenbewegungsdaten!D:D),2),ROUND(G280*F280%,2))</f>
        <v>0</v>
      </c>
      <c r="I280" s="334">
        <f>ROUND((H280-SUMIF(Anlagenbewegungsdaten!$B:$B,A280,Anlagenbewegungsdaten!D:D)),3)</f>
        <v>0</v>
      </c>
      <c r="J280" s="335" t="s">
        <v>5179</v>
      </c>
      <c r="K280" s="335" t="s">
        <v>5193</v>
      </c>
      <c r="L280" s="516">
        <v>16.98</v>
      </c>
      <c r="M280" s="332">
        <f>ROUND(SUMIF(Anlagenbewegungsdaten_AV!B:B,A280,Anlagenbewegungsdaten_AV!C:C),3)</f>
        <v>0</v>
      </c>
      <c r="N280" s="330">
        <f>IF(ISBLANK(L280),ROUND(SUMIF(Anlagenbewegungsdaten_AV!B:B,A280,Anlagenbewegungsdaten_AV!D:D),2),ROUND(M280*L280%,2))</f>
        <v>0</v>
      </c>
      <c r="O280" s="330">
        <f>ROUND(N280-SUMIF(Anlagenbewegungsdaten_AV!B:B,A280,Anlagenbewegungsdaten_AV!D:D),3)</f>
        <v>0</v>
      </c>
    </row>
    <row r="281" spans="1:15" ht="15" customHeight="1" x14ac:dyDescent="0.25">
      <c r="A281" s="263" t="s">
        <v>244</v>
      </c>
      <c r="B281" s="174" t="s">
        <v>2108</v>
      </c>
      <c r="C281" s="174" t="s">
        <v>4039</v>
      </c>
      <c r="D281" s="174" t="s">
        <v>245</v>
      </c>
      <c r="E281" s="174" t="s">
        <v>1563</v>
      </c>
      <c r="F281" s="289">
        <v>21.23</v>
      </c>
      <c r="G281" s="333">
        <f>ROUND(SUMIF(Anlagenbewegungsdaten!B:B,A281,Anlagenbewegungsdaten!C:C),3)</f>
        <v>0</v>
      </c>
      <c r="H281" s="334">
        <f>IF(ISBLANK(F281),ROUND(SUMIF(Anlagenbewegungsdaten!B:B,A281,Anlagenbewegungsdaten!D:D),2),ROUND(G281*F281%,2))</f>
        <v>0</v>
      </c>
      <c r="I281" s="334">
        <f>ROUND((H281-SUMIF(Anlagenbewegungsdaten!$B:$B,A281,Anlagenbewegungsdaten!D:D)),3)</f>
        <v>0</v>
      </c>
      <c r="J281" s="335" t="s">
        <v>5179</v>
      </c>
      <c r="K281" s="335" t="s">
        <v>5193</v>
      </c>
      <c r="L281" s="516">
        <v>16.98</v>
      </c>
      <c r="M281" s="332">
        <f>ROUND(SUMIF(Anlagenbewegungsdaten_AV!B:B,A281,Anlagenbewegungsdaten_AV!C:C),3)</f>
        <v>0</v>
      </c>
      <c r="N281" s="330">
        <f>IF(ISBLANK(L281),ROUND(SUMIF(Anlagenbewegungsdaten_AV!B:B,A281,Anlagenbewegungsdaten_AV!D:D),2),ROUND(M281*L281%,2))</f>
        <v>0</v>
      </c>
      <c r="O281" s="330">
        <f>ROUND(N281-SUMIF(Anlagenbewegungsdaten_AV!B:B,A281,Anlagenbewegungsdaten_AV!D:D),3)</f>
        <v>0</v>
      </c>
    </row>
    <row r="282" spans="1:15" ht="15" customHeight="1" x14ac:dyDescent="0.25">
      <c r="A282" s="263" t="s">
        <v>2609</v>
      </c>
      <c r="B282" s="174" t="s">
        <v>2108</v>
      </c>
      <c r="C282" s="174" t="s">
        <v>4039</v>
      </c>
      <c r="D282" s="174" t="s">
        <v>2610</v>
      </c>
      <c r="E282" s="174" t="s">
        <v>2576</v>
      </c>
      <c r="F282" s="289">
        <v>21.200000000000003</v>
      </c>
      <c r="G282" s="333">
        <f>ROUND(SUMIF(Anlagenbewegungsdaten!B:B,A282,Anlagenbewegungsdaten!C:C),3)</f>
        <v>0</v>
      </c>
      <c r="H282" s="334">
        <f>IF(ISBLANK(F282),ROUND(SUMIF(Anlagenbewegungsdaten!B:B,A282,Anlagenbewegungsdaten!D:D),2),ROUND(G282*F282%,2))</f>
        <v>0</v>
      </c>
      <c r="I282" s="334">
        <f>ROUND((H282-SUMIF(Anlagenbewegungsdaten!$B:$B,A282,Anlagenbewegungsdaten!D:D)),3)</f>
        <v>0</v>
      </c>
      <c r="J282" s="335" t="s">
        <v>5179</v>
      </c>
      <c r="K282" s="335" t="s">
        <v>5193</v>
      </c>
      <c r="L282" s="516">
        <v>16.96</v>
      </c>
      <c r="M282" s="332">
        <f>ROUND(SUMIF(Anlagenbewegungsdaten_AV!B:B,A282,Anlagenbewegungsdaten_AV!C:C),3)</f>
        <v>0</v>
      </c>
      <c r="N282" s="330">
        <f>IF(ISBLANK(L282),ROUND(SUMIF(Anlagenbewegungsdaten_AV!B:B,A282,Anlagenbewegungsdaten_AV!D:D),2),ROUND(M282*L282%,2))</f>
        <v>0</v>
      </c>
      <c r="O282" s="330">
        <f>ROUND(N282-SUMIF(Anlagenbewegungsdaten_AV!B:B,A282,Anlagenbewegungsdaten_AV!D:D),3)</f>
        <v>0</v>
      </c>
    </row>
    <row r="283" spans="1:15" ht="15" customHeight="1" x14ac:dyDescent="0.25">
      <c r="A283" s="263" t="s">
        <v>3353</v>
      </c>
      <c r="B283" s="174" t="s">
        <v>2108</v>
      </c>
      <c r="C283" s="174" t="s">
        <v>4039</v>
      </c>
      <c r="D283" s="174" t="s">
        <v>3354</v>
      </c>
      <c r="E283" s="174" t="s">
        <v>3320</v>
      </c>
      <c r="F283" s="289">
        <v>21.17</v>
      </c>
      <c r="G283" s="333">
        <f>ROUND(SUMIF(Anlagenbewegungsdaten!B:B,A283,Anlagenbewegungsdaten!C:C),3)</f>
        <v>0</v>
      </c>
      <c r="H283" s="334">
        <f>IF(ISBLANK(F283),ROUND(SUMIF(Anlagenbewegungsdaten!B:B,A283,Anlagenbewegungsdaten!D:D),2),ROUND(G283*F283%,2))</f>
        <v>0</v>
      </c>
      <c r="I283" s="334">
        <f>ROUND((H283-SUMIF(Anlagenbewegungsdaten!$B:$B,A283,Anlagenbewegungsdaten!D:D)),3)</f>
        <v>0</v>
      </c>
      <c r="J283" s="335" t="s">
        <v>5179</v>
      </c>
      <c r="K283" s="335" t="s">
        <v>5193</v>
      </c>
      <c r="L283" s="516">
        <v>16.940000000000001</v>
      </c>
      <c r="M283" s="332">
        <f>ROUND(SUMIF(Anlagenbewegungsdaten_AV!B:B,A283,Anlagenbewegungsdaten_AV!C:C),3)</f>
        <v>0</v>
      </c>
      <c r="N283" s="330">
        <f>IF(ISBLANK(L283),ROUND(SUMIF(Anlagenbewegungsdaten_AV!B:B,A283,Anlagenbewegungsdaten_AV!D:D),2),ROUND(M283*L283%,2))</f>
        <v>0</v>
      </c>
      <c r="O283" s="330">
        <f>ROUND(N283-SUMIF(Anlagenbewegungsdaten_AV!B:B,A283,Anlagenbewegungsdaten_AV!D:D),3)</f>
        <v>0</v>
      </c>
    </row>
    <row r="284" spans="1:15" ht="15" customHeight="1" x14ac:dyDescent="0.25">
      <c r="A284" s="275" t="s">
        <v>4126</v>
      </c>
      <c r="B284" s="193" t="s">
        <v>2108</v>
      </c>
      <c r="C284" s="193" t="s">
        <v>4039</v>
      </c>
      <c r="D284" s="193" t="s">
        <v>4127</v>
      </c>
      <c r="E284" s="193" t="s">
        <v>4093</v>
      </c>
      <c r="F284" s="290">
        <v>21.14</v>
      </c>
      <c r="G284" s="333">
        <f>ROUND(SUMIF(Anlagenbewegungsdaten!B:B,A284,Anlagenbewegungsdaten!C:C),3)</f>
        <v>0</v>
      </c>
      <c r="H284" s="334">
        <f>IF(ISBLANK(F284),ROUND(SUMIF(Anlagenbewegungsdaten!B:B,A284,Anlagenbewegungsdaten!D:D),2),ROUND(G284*F284%,2))</f>
        <v>0</v>
      </c>
      <c r="I284" s="334">
        <f>ROUND((H284-SUMIF(Anlagenbewegungsdaten!$B:$B,A284,Anlagenbewegungsdaten!D:D)),3)</f>
        <v>0</v>
      </c>
      <c r="J284" s="335" t="s">
        <v>5179</v>
      </c>
      <c r="K284" s="335" t="s">
        <v>5193</v>
      </c>
      <c r="L284" s="516">
        <v>16.91</v>
      </c>
      <c r="M284" s="332">
        <f>ROUND(SUMIF(Anlagenbewegungsdaten_AV!B:B,A284,Anlagenbewegungsdaten_AV!C:C),3)</f>
        <v>0</v>
      </c>
      <c r="N284" s="330">
        <f>IF(ISBLANK(L284),ROUND(SUMIF(Anlagenbewegungsdaten_AV!B:B,A284,Anlagenbewegungsdaten_AV!D:D),2),ROUND(M284*L284%,2))</f>
        <v>0</v>
      </c>
      <c r="O284" s="330">
        <f>ROUND(N284-SUMIF(Anlagenbewegungsdaten_AV!B:B,A284,Anlagenbewegungsdaten_AV!D:D),3)</f>
        <v>0</v>
      </c>
    </row>
    <row r="285" spans="1:15" ht="15" customHeight="1" x14ac:dyDescent="0.25">
      <c r="A285" s="263" t="s">
        <v>246</v>
      </c>
      <c r="B285" s="174" t="s">
        <v>2108</v>
      </c>
      <c r="C285" s="174" t="s">
        <v>4039</v>
      </c>
      <c r="D285" s="174" t="s">
        <v>247</v>
      </c>
      <c r="E285" s="174" t="s">
        <v>2483</v>
      </c>
      <c r="F285" s="289">
        <v>18.23</v>
      </c>
      <c r="G285" s="333">
        <f>ROUND(SUMIF(Anlagenbewegungsdaten!B:B,A285,Anlagenbewegungsdaten!C:C),3)</f>
        <v>0</v>
      </c>
      <c r="H285" s="334">
        <f>IF(ISBLANK(F285),ROUND(SUMIF(Anlagenbewegungsdaten!B:B,A285,Anlagenbewegungsdaten!D:D),2),ROUND(G285*F285%,2))</f>
        <v>0</v>
      </c>
      <c r="I285" s="334">
        <f>ROUND((H285-SUMIF(Anlagenbewegungsdaten!$B:$B,A285,Anlagenbewegungsdaten!D:D)),3)</f>
        <v>0</v>
      </c>
      <c r="J285" s="335" t="s">
        <v>5179</v>
      </c>
      <c r="K285" s="335" t="s">
        <v>5193</v>
      </c>
      <c r="L285" s="516">
        <v>14.58</v>
      </c>
      <c r="M285" s="332">
        <f>ROUND(SUMIF(Anlagenbewegungsdaten_AV!B:B,A285,Anlagenbewegungsdaten_AV!C:C),3)</f>
        <v>0</v>
      </c>
      <c r="N285" s="330">
        <f>IF(ISBLANK(L285),ROUND(SUMIF(Anlagenbewegungsdaten_AV!B:B,A285,Anlagenbewegungsdaten_AV!D:D),2),ROUND(M285*L285%,2))</f>
        <v>0</v>
      </c>
      <c r="O285" s="330">
        <f>ROUND(N285-SUMIF(Anlagenbewegungsdaten_AV!B:B,A285,Anlagenbewegungsdaten_AV!D:D),3)</f>
        <v>0</v>
      </c>
    </row>
    <row r="286" spans="1:15" ht="15" customHeight="1" x14ac:dyDescent="0.25">
      <c r="A286" s="263" t="s">
        <v>248</v>
      </c>
      <c r="B286" s="174" t="s">
        <v>2108</v>
      </c>
      <c r="C286" s="174" t="s">
        <v>4039</v>
      </c>
      <c r="D286" s="174" t="s">
        <v>249</v>
      </c>
      <c r="E286" s="174" t="s">
        <v>1560</v>
      </c>
      <c r="F286" s="289">
        <v>21.23</v>
      </c>
      <c r="G286" s="333">
        <f>ROUND(SUMIF(Anlagenbewegungsdaten!B:B,A286,Anlagenbewegungsdaten!C:C),3)</f>
        <v>0</v>
      </c>
      <c r="H286" s="334">
        <f>IF(ISBLANK(F286),ROUND(SUMIF(Anlagenbewegungsdaten!B:B,A286,Anlagenbewegungsdaten!D:D),2),ROUND(G286*F286%,2))</f>
        <v>0</v>
      </c>
      <c r="I286" s="334">
        <f>ROUND((H286-SUMIF(Anlagenbewegungsdaten!$B:$B,A286,Anlagenbewegungsdaten!D:D)),3)</f>
        <v>0</v>
      </c>
      <c r="J286" s="335" t="s">
        <v>5179</v>
      </c>
      <c r="K286" s="335" t="s">
        <v>5193</v>
      </c>
      <c r="L286" s="516">
        <v>16.98</v>
      </c>
      <c r="M286" s="332">
        <f>ROUND(SUMIF(Anlagenbewegungsdaten_AV!B:B,A286,Anlagenbewegungsdaten_AV!C:C),3)</f>
        <v>0</v>
      </c>
      <c r="N286" s="330">
        <f>IF(ISBLANK(L286),ROUND(SUMIF(Anlagenbewegungsdaten_AV!B:B,A286,Anlagenbewegungsdaten_AV!D:D),2),ROUND(M286*L286%,2))</f>
        <v>0</v>
      </c>
      <c r="O286" s="330">
        <f>ROUND(N286-SUMIF(Anlagenbewegungsdaten_AV!B:B,A286,Anlagenbewegungsdaten_AV!D:D),3)</f>
        <v>0</v>
      </c>
    </row>
    <row r="287" spans="1:15" ht="15" customHeight="1" x14ac:dyDescent="0.25">
      <c r="A287" s="263" t="s">
        <v>250</v>
      </c>
      <c r="B287" s="174" t="s">
        <v>2108</v>
      </c>
      <c r="C287" s="174" t="s">
        <v>4039</v>
      </c>
      <c r="D287" s="174" t="s">
        <v>251</v>
      </c>
      <c r="E287" s="174" t="s">
        <v>1563</v>
      </c>
      <c r="F287" s="289">
        <v>21.23</v>
      </c>
      <c r="G287" s="333">
        <f>ROUND(SUMIF(Anlagenbewegungsdaten!B:B,A287,Anlagenbewegungsdaten!C:C),3)</f>
        <v>0</v>
      </c>
      <c r="H287" s="334">
        <f>IF(ISBLANK(F287),ROUND(SUMIF(Anlagenbewegungsdaten!B:B,A287,Anlagenbewegungsdaten!D:D),2),ROUND(G287*F287%,2))</f>
        <v>0</v>
      </c>
      <c r="I287" s="334">
        <f>ROUND((H287-SUMIF(Anlagenbewegungsdaten!$B:$B,A287,Anlagenbewegungsdaten!D:D)),3)</f>
        <v>0</v>
      </c>
      <c r="J287" s="335" t="s">
        <v>5179</v>
      </c>
      <c r="K287" s="335" t="s">
        <v>5193</v>
      </c>
      <c r="L287" s="516">
        <v>16.98</v>
      </c>
      <c r="M287" s="332">
        <f>ROUND(SUMIF(Anlagenbewegungsdaten_AV!B:B,A287,Anlagenbewegungsdaten_AV!C:C),3)</f>
        <v>0</v>
      </c>
      <c r="N287" s="330">
        <f>IF(ISBLANK(L287),ROUND(SUMIF(Anlagenbewegungsdaten_AV!B:B,A287,Anlagenbewegungsdaten_AV!D:D),2),ROUND(M287*L287%,2))</f>
        <v>0</v>
      </c>
      <c r="O287" s="330">
        <f>ROUND(N287-SUMIF(Anlagenbewegungsdaten_AV!B:B,A287,Anlagenbewegungsdaten_AV!D:D),3)</f>
        <v>0</v>
      </c>
    </row>
    <row r="288" spans="1:15" ht="15" customHeight="1" x14ac:dyDescent="0.25">
      <c r="A288" s="263" t="s">
        <v>2611</v>
      </c>
      <c r="B288" s="174" t="s">
        <v>2108</v>
      </c>
      <c r="C288" s="174" t="s">
        <v>4039</v>
      </c>
      <c r="D288" s="174" t="s">
        <v>2612</v>
      </c>
      <c r="E288" s="174" t="s">
        <v>2576</v>
      </c>
      <c r="F288" s="289">
        <v>21.200000000000003</v>
      </c>
      <c r="G288" s="333">
        <f>ROUND(SUMIF(Anlagenbewegungsdaten!B:B,A288,Anlagenbewegungsdaten!C:C),3)</f>
        <v>0</v>
      </c>
      <c r="H288" s="334">
        <f>IF(ISBLANK(F288),ROUND(SUMIF(Anlagenbewegungsdaten!B:B,A288,Anlagenbewegungsdaten!D:D),2),ROUND(G288*F288%,2))</f>
        <v>0</v>
      </c>
      <c r="I288" s="334">
        <f>ROUND((H288-SUMIF(Anlagenbewegungsdaten!$B:$B,A288,Anlagenbewegungsdaten!D:D)),3)</f>
        <v>0</v>
      </c>
      <c r="J288" s="335" t="s">
        <v>5179</v>
      </c>
      <c r="K288" s="335" t="s">
        <v>5193</v>
      </c>
      <c r="L288" s="516">
        <v>16.96</v>
      </c>
      <c r="M288" s="332">
        <f>ROUND(SUMIF(Anlagenbewegungsdaten_AV!B:B,A288,Anlagenbewegungsdaten_AV!C:C),3)</f>
        <v>0</v>
      </c>
      <c r="N288" s="330">
        <f>IF(ISBLANK(L288),ROUND(SUMIF(Anlagenbewegungsdaten_AV!B:B,A288,Anlagenbewegungsdaten_AV!D:D),2),ROUND(M288*L288%,2))</f>
        <v>0</v>
      </c>
      <c r="O288" s="330">
        <f>ROUND(N288-SUMIF(Anlagenbewegungsdaten_AV!B:B,A288,Anlagenbewegungsdaten_AV!D:D),3)</f>
        <v>0</v>
      </c>
    </row>
    <row r="289" spans="1:15" ht="15" customHeight="1" x14ac:dyDescent="0.25">
      <c r="A289" s="263" t="s">
        <v>3355</v>
      </c>
      <c r="B289" s="174" t="s">
        <v>2108</v>
      </c>
      <c r="C289" s="174" t="s">
        <v>4039</v>
      </c>
      <c r="D289" s="174" t="s">
        <v>3356</v>
      </c>
      <c r="E289" s="174" t="s">
        <v>3320</v>
      </c>
      <c r="F289" s="289">
        <v>21.17</v>
      </c>
      <c r="G289" s="333">
        <f>ROUND(SUMIF(Anlagenbewegungsdaten!B:B,A289,Anlagenbewegungsdaten!C:C),3)</f>
        <v>0</v>
      </c>
      <c r="H289" s="334">
        <f>IF(ISBLANK(F289),ROUND(SUMIF(Anlagenbewegungsdaten!B:B,A289,Anlagenbewegungsdaten!D:D),2),ROUND(G289*F289%,2))</f>
        <v>0</v>
      </c>
      <c r="I289" s="334">
        <f>ROUND((H289-SUMIF(Anlagenbewegungsdaten!$B:$B,A289,Anlagenbewegungsdaten!D:D)),3)</f>
        <v>0</v>
      </c>
      <c r="J289" s="335" t="s">
        <v>5179</v>
      </c>
      <c r="K289" s="335" t="s">
        <v>5193</v>
      </c>
      <c r="L289" s="516">
        <v>16.940000000000001</v>
      </c>
      <c r="M289" s="332">
        <f>ROUND(SUMIF(Anlagenbewegungsdaten_AV!B:B,A289,Anlagenbewegungsdaten_AV!C:C),3)</f>
        <v>0</v>
      </c>
      <c r="N289" s="330">
        <f>IF(ISBLANK(L289),ROUND(SUMIF(Anlagenbewegungsdaten_AV!B:B,A289,Anlagenbewegungsdaten_AV!D:D),2),ROUND(M289*L289%,2))</f>
        <v>0</v>
      </c>
      <c r="O289" s="330">
        <f>ROUND(N289-SUMIF(Anlagenbewegungsdaten_AV!B:B,A289,Anlagenbewegungsdaten_AV!D:D),3)</f>
        <v>0</v>
      </c>
    </row>
    <row r="290" spans="1:15" ht="15" customHeight="1" x14ac:dyDescent="0.25">
      <c r="A290" s="275" t="s">
        <v>4128</v>
      </c>
      <c r="B290" s="193" t="s">
        <v>2108</v>
      </c>
      <c r="C290" s="193" t="s">
        <v>4039</v>
      </c>
      <c r="D290" s="193" t="s">
        <v>4129</v>
      </c>
      <c r="E290" s="193" t="s">
        <v>4093</v>
      </c>
      <c r="F290" s="290">
        <v>21.14</v>
      </c>
      <c r="G290" s="333">
        <f>ROUND(SUMIF(Anlagenbewegungsdaten!B:B,A290,Anlagenbewegungsdaten!C:C),3)</f>
        <v>0</v>
      </c>
      <c r="H290" s="334">
        <f>IF(ISBLANK(F290),ROUND(SUMIF(Anlagenbewegungsdaten!B:B,A290,Anlagenbewegungsdaten!D:D),2),ROUND(G290*F290%,2))</f>
        <v>0</v>
      </c>
      <c r="I290" s="334">
        <f>ROUND((H290-SUMIF(Anlagenbewegungsdaten!$B:$B,A290,Anlagenbewegungsdaten!D:D)),3)</f>
        <v>0</v>
      </c>
      <c r="J290" s="335" t="s">
        <v>5179</v>
      </c>
      <c r="K290" s="335" t="s">
        <v>5193</v>
      </c>
      <c r="L290" s="516">
        <v>16.91</v>
      </c>
      <c r="M290" s="332">
        <f>ROUND(SUMIF(Anlagenbewegungsdaten_AV!B:B,A290,Anlagenbewegungsdaten_AV!C:C),3)</f>
        <v>0</v>
      </c>
      <c r="N290" s="330">
        <f>IF(ISBLANK(L290),ROUND(SUMIF(Anlagenbewegungsdaten_AV!B:B,A290,Anlagenbewegungsdaten_AV!D:D),2),ROUND(M290*L290%,2))</f>
        <v>0</v>
      </c>
      <c r="O290" s="330">
        <f>ROUND(N290-SUMIF(Anlagenbewegungsdaten_AV!B:B,A290,Anlagenbewegungsdaten_AV!D:D),3)</f>
        <v>0</v>
      </c>
    </row>
    <row r="291" spans="1:15" ht="15" customHeight="1" x14ac:dyDescent="0.25">
      <c r="A291" s="263" t="s">
        <v>252</v>
      </c>
      <c r="B291" s="174" t="s">
        <v>2108</v>
      </c>
      <c r="C291" s="174" t="s">
        <v>4039</v>
      </c>
      <c r="D291" s="174" t="s">
        <v>253</v>
      </c>
      <c r="E291" s="174" t="s">
        <v>2483</v>
      </c>
      <c r="F291" s="289">
        <v>19.23</v>
      </c>
      <c r="G291" s="333">
        <f>ROUND(SUMIF(Anlagenbewegungsdaten!B:B,A291,Anlagenbewegungsdaten!C:C),3)</f>
        <v>0</v>
      </c>
      <c r="H291" s="334">
        <f>IF(ISBLANK(F291),ROUND(SUMIF(Anlagenbewegungsdaten!B:B,A291,Anlagenbewegungsdaten!D:D),2),ROUND(G291*F291%,2))</f>
        <v>0</v>
      </c>
      <c r="I291" s="334">
        <f>ROUND((H291-SUMIF(Anlagenbewegungsdaten!$B:$B,A291,Anlagenbewegungsdaten!D:D)),3)</f>
        <v>0</v>
      </c>
      <c r="J291" s="335" t="s">
        <v>5179</v>
      </c>
      <c r="K291" s="335" t="s">
        <v>5193</v>
      </c>
      <c r="L291" s="516">
        <v>15.38</v>
      </c>
      <c r="M291" s="332">
        <f>ROUND(SUMIF(Anlagenbewegungsdaten_AV!B:B,A291,Anlagenbewegungsdaten_AV!C:C),3)</f>
        <v>0</v>
      </c>
      <c r="N291" s="330">
        <f>IF(ISBLANK(L291),ROUND(SUMIF(Anlagenbewegungsdaten_AV!B:B,A291,Anlagenbewegungsdaten_AV!D:D),2),ROUND(M291*L291%,2))</f>
        <v>0</v>
      </c>
      <c r="O291" s="330">
        <f>ROUND(N291-SUMIF(Anlagenbewegungsdaten_AV!B:B,A291,Anlagenbewegungsdaten_AV!D:D),3)</f>
        <v>0</v>
      </c>
    </row>
    <row r="292" spans="1:15" ht="15" customHeight="1" x14ac:dyDescent="0.25">
      <c r="A292" s="263" t="s">
        <v>254</v>
      </c>
      <c r="B292" s="174" t="s">
        <v>2108</v>
      </c>
      <c r="C292" s="174" t="s">
        <v>4039</v>
      </c>
      <c r="D292" s="184" t="s">
        <v>255</v>
      </c>
      <c r="E292" s="174" t="s">
        <v>1560</v>
      </c>
      <c r="F292" s="289">
        <v>22.23</v>
      </c>
      <c r="G292" s="333">
        <f>ROUND(SUMIF(Anlagenbewegungsdaten!B:B,A292,Anlagenbewegungsdaten!C:C),3)</f>
        <v>0</v>
      </c>
      <c r="H292" s="334">
        <f>IF(ISBLANK(F292),ROUND(SUMIF(Anlagenbewegungsdaten!B:B,A292,Anlagenbewegungsdaten!D:D),2),ROUND(G292*F292%,2))</f>
        <v>0</v>
      </c>
      <c r="I292" s="334">
        <f>ROUND((H292-SUMIF(Anlagenbewegungsdaten!$B:$B,A292,Anlagenbewegungsdaten!D:D)),3)</f>
        <v>0</v>
      </c>
      <c r="J292" s="335" t="s">
        <v>5179</v>
      </c>
      <c r="K292" s="335" t="s">
        <v>5193</v>
      </c>
      <c r="L292" s="516">
        <v>17.78</v>
      </c>
      <c r="M292" s="332">
        <f>ROUND(SUMIF(Anlagenbewegungsdaten_AV!B:B,A292,Anlagenbewegungsdaten_AV!C:C),3)</f>
        <v>0</v>
      </c>
      <c r="N292" s="330">
        <f>IF(ISBLANK(L292),ROUND(SUMIF(Anlagenbewegungsdaten_AV!B:B,A292,Anlagenbewegungsdaten_AV!D:D),2),ROUND(M292*L292%,2))</f>
        <v>0</v>
      </c>
      <c r="O292" s="330">
        <f>ROUND(N292-SUMIF(Anlagenbewegungsdaten_AV!B:B,A292,Anlagenbewegungsdaten_AV!D:D),3)</f>
        <v>0</v>
      </c>
    </row>
    <row r="293" spans="1:15" ht="15" customHeight="1" x14ac:dyDescent="0.25">
      <c r="A293" s="263" t="s">
        <v>256</v>
      </c>
      <c r="B293" s="174" t="s">
        <v>2108</v>
      </c>
      <c r="C293" s="174" t="s">
        <v>4039</v>
      </c>
      <c r="D293" s="174" t="s">
        <v>257</v>
      </c>
      <c r="E293" s="174" t="s">
        <v>1563</v>
      </c>
      <c r="F293" s="289">
        <v>22.23</v>
      </c>
      <c r="G293" s="333">
        <f>ROUND(SUMIF(Anlagenbewegungsdaten!B:B,A293,Anlagenbewegungsdaten!C:C),3)</f>
        <v>0</v>
      </c>
      <c r="H293" s="334">
        <f>IF(ISBLANK(F293),ROUND(SUMIF(Anlagenbewegungsdaten!B:B,A293,Anlagenbewegungsdaten!D:D),2),ROUND(G293*F293%,2))</f>
        <v>0</v>
      </c>
      <c r="I293" s="334">
        <f>ROUND((H293-SUMIF(Anlagenbewegungsdaten!$B:$B,A293,Anlagenbewegungsdaten!D:D)),3)</f>
        <v>0</v>
      </c>
      <c r="J293" s="335" t="s">
        <v>5179</v>
      </c>
      <c r="K293" s="335" t="s">
        <v>5193</v>
      </c>
      <c r="L293" s="516">
        <v>17.78</v>
      </c>
      <c r="M293" s="332">
        <f>ROUND(SUMIF(Anlagenbewegungsdaten_AV!B:B,A293,Anlagenbewegungsdaten_AV!C:C),3)</f>
        <v>0</v>
      </c>
      <c r="N293" s="330">
        <f>IF(ISBLANK(L293),ROUND(SUMIF(Anlagenbewegungsdaten_AV!B:B,A293,Anlagenbewegungsdaten_AV!D:D),2),ROUND(M293*L293%,2))</f>
        <v>0</v>
      </c>
      <c r="O293" s="330">
        <f>ROUND(N293-SUMIF(Anlagenbewegungsdaten_AV!B:B,A293,Anlagenbewegungsdaten_AV!D:D),3)</f>
        <v>0</v>
      </c>
    </row>
    <row r="294" spans="1:15" ht="15" customHeight="1" x14ac:dyDescent="0.25">
      <c r="A294" s="263" t="s">
        <v>2613</v>
      </c>
      <c r="B294" s="174" t="s">
        <v>2108</v>
      </c>
      <c r="C294" s="174" t="s">
        <v>4039</v>
      </c>
      <c r="D294" s="174" t="s">
        <v>2614</v>
      </c>
      <c r="E294" s="174" t="s">
        <v>2576</v>
      </c>
      <c r="F294" s="289">
        <v>22.200000000000003</v>
      </c>
      <c r="G294" s="333">
        <f>ROUND(SUMIF(Anlagenbewegungsdaten!B:B,A294,Anlagenbewegungsdaten!C:C),3)</f>
        <v>0</v>
      </c>
      <c r="H294" s="334">
        <f>IF(ISBLANK(F294),ROUND(SUMIF(Anlagenbewegungsdaten!B:B,A294,Anlagenbewegungsdaten!D:D),2),ROUND(G294*F294%,2))</f>
        <v>0</v>
      </c>
      <c r="I294" s="334">
        <f>ROUND((H294-SUMIF(Anlagenbewegungsdaten!$B:$B,A294,Anlagenbewegungsdaten!D:D)),3)</f>
        <v>0</v>
      </c>
      <c r="J294" s="335" t="s">
        <v>5179</v>
      </c>
      <c r="K294" s="335" t="s">
        <v>5193</v>
      </c>
      <c r="L294" s="516">
        <v>17.760000000000002</v>
      </c>
      <c r="M294" s="332">
        <f>ROUND(SUMIF(Anlagenbewegungsdaten_AV!B:B,A294,Anlagenbewegungsdaten_AV!C:C),3)</f>
        <v>0</v>
      </c>
      <c r="N294" s="330">
        <f>IF(ISBLANK(L294),ROUND(SUMIF(Anlagenbewegungsdaten_AV!B:B,A294,Anlagenbewegungsdaten_AV!D:D),2),ROUND(M294*L294%,2))</f>
        <v>0</v>
      </c>
      <c r="O294" s="330">
        <f>ROUND(N294-SUMIF(Anlagenbewegungsdaten_AV!B:B,A294,Anlagenbewegungsdaten_AV!D:D),3)</f>
        <v>0</v>
      </c>
    </row>
    <row r="295" spans="1:15" ht="15" customHeight="1" x14ac:dyDescent="0.25">
      <c r="A295" s="263" t="s">
        <v>3357</v>
      </c>
      <c r="B295" s="174" t="s">
        <v>2108</v>
      </c>
      <c r="C295" s="174" t="s">
        <v>4039</v>
      </c>
      <c r="D295" s="174" t="s">
        <v>3358</v>
      </c>
      <c r="E295" s="174" t="s">
        <v>3320</v>
      </c>
      <c r="F295" s="289">
        <v>22.17</v>
      </c>
      <c r="G295" s="333">
        <f>ROUND(SUMIF(Anlagenbewegungsdaten!B:B,A295,Anlagenbewegungsdaten!C:C),3)</f>
        <v>0</v>
      </c>
      <c r="H295" s="334">
        <f>IF(ISBLANK(F295),ROUND(SUMIF(Anlagenbewegungsdaten!B:B,A295,Anlagenbewegungsdaten!D:D),2),ROUND(G295*F295%,2))</f>
        <v>0</v>
      </c>
      <c r="I295" s="334">
        <f>ROUND((H295-SUMIF(Anlagenbewegungsdaten!$B:$B,A295,Anlagenbewegungsdaten!D:D)),3)</f>
        <v>0</v>
      </c>
      <c r="J295" s="335" t="s">
        <v>5179</v>
      </c>
      <c r="K295" s="335" t="s">
        <v>5193</v>
      </c>
      <c r="L295" s="516">
        <v>17.739999999999998</v>
      </c>
      <c r="M295" s="332">
        <f>ROUND(SUMIF(Anlagenbewegungsdaten_AV!B:B,A295,Anlagenbewegungsdaten_AV!C:C),3)</f>
        <v>0</v>
      </c>
      <c r="N295" s="330">
        <f>IF(ISBLANK(L295),ROUND(SUMIF(Anlagenbewegungsdaten_AV!B:B,A295,Anlagenbewegungsdaten_AV!D:D),2),ROUND(M295*L295%,2))</f>
        <v>0</v>
      </c>
      <c r="O295" s="330">
        <f>ROUND(N295-SUMIF(Anlagenbewegungsdaten_AV!B:B,A295,Anlagenbewegungsdaten_AV!D:D),3)</f>
        <v>0</v>
      </c>
    </row>
    <row r="296" spans="1:15" ht="15" customHeight="1" x14ac:dyDescent="0.25">
      <c r="A296" s="275" t="s">
        <v>4130</v>
      </c>
      <c r="B296" s="193" t="s">
        <v>2108</v>
      </c>
      <c r="C296" s="193" t="s">
        <v>4039</v>
      </c>
      <c r="D296" s="193" t="s">
        <v>4131</v>
      </c>
      <c r="E296" s="193" t="s">
        <v>4093</v>
      </c>
      <c r="F296" s="290">
        <v>22.14</v>
      </c>
      <c r="G296" s="333">
        <f>ROUND(SUMIF(Anlagenbewegungsdaten!B:B,A296,Anlagenbewegungsdaten!C:C),3)</f>
        <v>0</v>
      </c>
      <c r="H296" s="334">
        <f>IF(ISBLANK(F296),ROUND(SUMIF(Anlagenbewegungsdaten!B:B,A296,Anlagenbewegungsdaten!D:D),2),ROUND(G296*F296%,2))</f>
        <v>0</v>
      </c>
      <c r="I296" s="334">
        <f>ROUND((H296-SUMIF(Anlagenbewegungsdaten!$B:$B,A296,Anlagenbewegungsdaten!D:D)),3)</f>
        <v>0</v>
      </c>
      <c r="J296" s="335" t="s">
        <v>5179</v>
      </c>
      <c r="K296" s="335" t="s">
        <v>5193</v>
      </c>
      <c r="L296" s="516">
        <v>17.71</v>
      </c>
      <c r="M296" s="332">
        <f>ROUND(SUMIF(Anlagenbewegungsdaten_AV!B:B,A296,Anlagenbewegungsdaten_AV!C:C),3)</f>
        <v>0</v>
      </c>
      <c r="N296" s="330">
        <f>IF(ISBLANK(L296),ROUND(SUMIF(Anlagenbewegungsdaten_AV!B:B,A296,Anlagenbewegungsdaten_AV!D:D),2),ROUND(M296*L296%,2))</f>
        <v>0</v>
      </c>
      <c r="O296" s="330">
        <f>ROUND(N296-SUMIF(Anlagenbewegungsdaten_AV!B:B,A296,Anlagenbewegungsdaten_AV!D:D),3)</f>
        <v>0</v>
      </c>
    </row>
    <row r="297" spans="1:15" ht="15" customHeight="1" x14ac:dyDescent="0.25">
      <c r="A297" s="263" t="s">
        <v>258</v>
      </c>
      <c r="B297" s="174" t="s">
        <v>2108</v>
      </c>
      <c r="C297" s="174" t="s">
        <v>4039</v>
      </c>
      <c r="D297" s="174" t="s">
        <v>259</v>
      </c>
      <c r="E297" s="174" t="s">
        <v>2483</v>
      </c>
      <c r="F297" s="289">
        <v>19.23</v>
      </c>
      <c r="G297" s="333">
        <f>ROUND(SUMIF(Anlagenbewegungsdaten!B:B,A297,Anlagenbewegungsdaten!C:C),3)</f>
        <v>0</v>
      </c>
      <c r="H297" s="334">
        <f>IF(ISBLANK(F297),ROUND(SUMIF(Anlagenbewegungsdaten!B:B,A297,Anlagenbewegungsdaten!D:D),2),ROUND(G297*F297%,2))</f>
        <v>0</v>
      </c>
      <c r="I297" s="334">
        <f>ROUND((H297-SUMIF(Anlagenbewegungsdaten!$B:$B,A297,Anlagenbewegungsdaten!D:D)),3)</f>
        <v>0</v>
      </c>
      <c r="J297" s="335" t="s">
        <v>5179</v>
      </c>
      <c r="K297" s="335" t="s">
        <v>5193</v>
      </c>
      <c r="L297" s="516">
        <v>15.38</v>
      </c>
      <c r="M297" s="332">
        <f>ROUND(SUMIF(Anlagenbewegungsdaten_AV!B:B,A297,Anlagenbewegungsdaten_AV!C:C),3)</f>
        <v>0</v>
      </c>
      <c r="N297" s="330">
        <f>IF(ISBLANK(L297),ROUND(SUMIF(Anlagenbewegungsdaten_AV!B:B,A297,Anlagenbewegungsdaten_AV!D:D),2),ROUND(M297*L297%,2))</f>
        <v>0</v>
      </c>
      <c r="O297" s="330">
        <f>ROUND(N297-SUMIF(Anlagenbewegungsdaten_AV!B:B,A297,Anlagenbewegungsdaten_AV!D:D),3)</f>
        <v>0</v>
      </c>
    </row>
    <row r="298" spans="1:15" ht="15" customHeight="1" x14ac:dyDescent="0.25">
      <c r="A298" s="263" t="s">
        <v>260</v>
      </c>
      <c r="B298" s="174" t="s">
        <v>2108</v>
      </c>
      <c r="C298" s="174" t="s">
        <v>4039</v>
      </c>
      <c r="D298" s="174" t="s">
        <v>261</v>
      </c>
      <c r="E298" s="174" t="s">
        <v>1560</v>
      </c>
      <c r="F298" s="289">
        <v>22.23</v>
      </c>
      <c r="G298" s="333">
        <f>ROUND(SUMIF(Anlagenbewegungsdaten!B:B,A298,Anlagenbewegungsdaten!C:C),3)</f>
        <v>0</v>
      </c>
      <c r="H298" s="334">
        <f>IF(ISBLANK(F298),ROUND(SUMIF(Anlagenbewegungsdaten!B:B,A298,Anlagenbewegungsdaten!D:D),2),ROUND(G298*F298%,2))</f>
        <v>0</v>
      </c>
      <c r="I298" s="334">
        <f>ROUND((H298-SUMIF(Anlagenbewegungsdaten!$B:$B,A298,Anlagenbewegungsdaten!D:D)),3)</f>
        <v>0</v>
      </c>
      <c r="J298" s="335" t="s">
        <v>5179</v>
      </c>
      <c r="K298" s="335" t="s">
        <v>5193</v>
      </c>
      <c r="L298" s="516">
        <v>17.78</v>
      </c>
      <c r="M298" s="332">
        <f>ROUND(SUMIF(Anlagenbewegungsdaten_AV!B:B,A298,Anlagenbewegungsdaten_AV!C:C),3)</f>
        <v>0</v>
      </c>
      <c r="N298" s="330">
        <f>IF(ISBLANK(L298),ROUND(SUMIF(Anlagenbewegungsdaten_AV!B:B,A298,Anlagenbewegungsdaten_AV!D:D),2),ROUND(M298*L298%,2))</f>
        <v>0</v>
      </c>
      <c r="O298" s="330">
        <f>ROUND(N298-SUMIF(Anlagenbewegungsdaten_AV!B:B,A298,Anlagenbewegungsdaten_AV!D:D),3)</f>
        <v>0</v>
      </c>
    </row>
    <row r="299" spans="1:15" ht="15" customHeight="1" x14ac:dyDescent="0.25">
      <c r="A299" s="263" t="s">
        <v>262</v>
      </c>
      <c r="B299" s="174" t="s">
        <v>2108</v>
      </c>
      <c r="C299" s="174" t="s">
        <v>4039</v>
      </c>
      <c r="D299" s="174" t="s">
        <v>263</v>
      </c>
      <c r="E299" s="174" t="s">
        <v>1563</v>
      </c>
      <c r="F299" s="289">
        <v>22.23</v>
      </c>
      <c r="G299" s="333">
        <f>ROUND(SUMIF(Anlagenbewegungsdaten!B:B,A299,Anlagenbewegungsdaten!C:C),3)</f>
        <v>0</v>
      </c>
      <c r="H299" s="334">
        <f>IF(ISBLANK(F299),ROUND(SUMIF(Anlagenbewegungsdaten!B:B,A299,Anlagenbewegungsdaten!D:D),2),ROUND(G299*F299%,2))</f>
        <v>0</v>
      </c>
      <c r="I299" s="334">
        <f>ROUND((H299-SUMIF(Anlagenbewegungsdaten!$B:$B,A299,Anlagenbewegungsdaten!D:D)),3)</f>
        <v>0</v>
      </c>
      <c r="J299" s="335" t="s">
        <v>5179</v>
      </c>
      <c r="K299" s="335" t="s">
        <v>5193</v>
      </c>
      <c r="L299" s="516">
        <v>17.78</v>
      </c>
      <c r="M299" s="332">
        <f>ROUND(SUMIF(Anlagenbewegungsdaten_AV!B:B,A299,Anlagenbewegungsdaten_AV!C:C),3)</f>
        <v>0</v>
      </c>
      <c r="N299" s="330">
        <f>IF(ISBLANK(L299),ROUND(SUMIF(Anlagenbewegungsdaten_AV!B:B,A299,Anlagenbewegungsdaten_AV!D:D),2),ROUND(M299*L299%,2))</f>
        <v>0</v>
      </c>
      <c r="O299" s="330">
        <f>ROUND(N299-SUMIF(Anlagenbewegungsdaten_AV!B:B,A299,Anlagenbewegungsdaten_AV!D:D),3)</f>
        <v>0</v>
      </c>
    </row>
    <row r="300" spans="1:15" ht="15" customHeight="1" x14ac:dyDescent="0.25">
      <c r="A300" s="263" t="s">
        <v>2615</v>
      </c>
      <c r="B300" s="174" t="s">
        <v>2108</v>
      </c>
      <c r="C300" s="174" t="s">
        <v>4039</v>
      </c>
      <c r="D300" s="174" t="s">
        <v>2616</v>
      </c>
      <c r="E300" s="174" t="s">
        <v>2576</v>
      </c>
      <c r="F300" s="289">
        <v>22.200000000000003</v>
      </c>
      <c r="G300" s="333">
        <f>ROUND(SUMIF(Anlagenbewegungsdaten!B:B,A300,Anlagenbewegungsdaten!C:C),3)</f>
        <v>0</v>
      </c>
      <c r="H300" s="334">
        <f>IF(ISBLANK(F300),ROUND(SUMIF(Anlagenbewegungsdaten!B:B,A300,Anlagenbewegungsdaten!D:D),2),ROUND(G300*F300%,2))</f>
        <v>0</v>
      </c>
      <c r="I300" s="334">
        <f>ROUND((H300-SUMIF(Anlagenbewegungsdaten!$B:$B,A300,Anlagenbewegungsdaten!D:D)),3)</f>
        <v>0</v>
      </c>
      <c r="J300" s="335" t="s">
        <v>5179</v>
      </c>
      <c r="K300" s="335" t="s">
        <v>5193</v>
      </c>
      <c r="L300" s="516">
        <v>17.760000000000002</v>
      </c>
      <c r="M300" s="332">
        <f>ROUND(SUMIF(Anlagenbewegungsdaten_AV!B:B,A300,Anlagenbewegungsdaten_AV!C:C),3)</f>
        <v>0</v>
      </c>
      <c r="N300" s="330">
        <f>IF(ISBLANK(L300),ROUND(SUMIF(Anlagenbewegungsdaten_AV!B:B,A300,Anlagenbewegungsdaten_AV!D:D),2),ROUND(M300*L300%,2))</f>
        <v>0</v>
      </c>
      <c r="O300" s="330">
        <f>ROUND(N300-SUMIF(Anlagenbewegungsdaten_AV!B:B,A300,Anlagenbewegungsdaten_AV!D:D),3)</f>
        <v>0</v>
      </c>
    </row>
    <row r="301" spans="1:15" ht="15" customHeight="1" x14ac:dyDescent="0.25">
      <c r="A301" s="263" t="s">
        <v>3359</v>
      </c>
      <c r="B301" s="174" t="s">
        <v>2108</v>
      </c>
      <c r="C301" s="174" t="s">
        <v>4039</v>
      </c>
      <c r="D301" s="174" t="s">
        <v>3360</v>
      </c>
      <c r="E301" s="174" t="s">
        <v>3320</v>
      </c>
      <c r="F301" s="289">
        <v>22.17</v>
      </c>
      <c r="G301" s="333">
        <f>ROUND(SUMIF(Anlagenbewegungsdaten!B:B,A301,Anlagenbewegungsdaten!C:C),3)</f>
        <v>0</v>
      </c>
      <c r="H301" s="334">
        <f>IF(ISBLANK(F301),ROUND(SUMIF(Anlagenbewegungsdaten!B:B,A301,Anlagenbewegungsdaten!D:D),2),ROUND(G301*F301%,2))</f>
        <v>0</v>
      </c>
      <c r="I301" s="334">
        <f>ROUND((H301-SUMIF(Anlagenbewegungsdaten!$B:$B,A301,Anlagenbewegungsdaten!D:D)),3)</f>
        <v>0</v>
      </c>
      <c r="J301" s="335" t="s">
        <v>5179</v>
      </c>
      <c r="K301" s="335" t="s">
        <v>5193</v>
      </c>
      <c r="L301" s="516">
        <v>17.739999999999998</v>
      </c>
      <c r="M301" s="332">
        <f>ROUND(SUMIF(Anlagenbewegungsdaten_AV!B:B,A301,Anlagenbewegungsdaten_AV!C:C),3)</f>
        <v>0</v>
      </c>
      <c r="N301" s="330">
        <f>IF(ISBLANK(L301),ROUND(SUMIF(Anlagenbewegungsdaten_AV!B:B,A301,Anlagenbewegungsdaten_AV!D:D),2),ROUND(M301*L301%,2))</f>
        <v>0</v>
      </c>
      <c r="O301" s="330">
        <f>ROUND(N301-SUMIF(Anlagenbewegungsdaten_AV!B:B,A301,Anlagenbewegungsdaten_AV!D:D),3)</f>
        <v>0</v>
      </c>
    </row>
    <row r="302" spans="1:15" ht="15" customHeight="1" x14ac:dyDescent="0.25">
      <c r="A302" s="275" t="s">
        <v>4132</v>
      </c>
      <c r="B302" s="193" t="s">
        <v>2108</v>
      </c>
      <c r="C302" s="193" t="s">
        <v>4039</v>
      </c>
      <c r="D302" s="193" t="s">
        <v>4133</v>
      </c>
      <c r="E302" s="193" t="s">
        <v>4093</v>
      </c>
      <c r="F302" s="290">
        <v>22.14</v>
      </c>
      <c r="G302" s="333">
        <f>ROUND(SUMIF(Anlagenbewegungsdaten!B:B,A302,Anlagenbewegungsdaten!C:C),3)</f>
        <v>0</v>
      </c>
      <c r="H302" s="334">
        <f>IF(ISBLANK(F302),ROUND(SUMIF(Anlagenbewegungsdaten!B:B,A302,Anlagenbewegungsdaten!D:D),2),ROUND(G302*F302%,2))</f>
        <v>0</v>
      </c>
      <c r="I302" s="334">
        <f>ROUND((H302-SUMIF(Anlagenbewegungsdaten!$B:$B,A302,Anlagenbewegungsdaten!D:D)),3)</f>
        <v>0</v>
      </c>
      <c r="J302" s="335" t="s">
        <v>5179</v>
      </c>
      <c r="K302" s="335" t="s">
        <v>5193</v>
      </c>
      <c r="L302" s="516">
        <v>17.71</v>
      </c>
      <c r="M302" s="332">
        <f>ROUND(SUMIF(Anlagenbewegungsdaten_AV!B:B,A302,Anlagenbewegungsdaten_AV!C:C),3)</f>
        <v>0</v>
      </c>
      <c r="N302" s="330">
        <f>IF(ISBLANK(L302),ROUND(SUMIF(Anlagenbewegungsdaten_AV!B:B,A302,Anlagenbewegungsdaten_AV!D:D),2),ROUND(M302*L302%,2))</f>
        <v>0</v>
      </c>
      <c r="O302" s="330">
        <f>ROUND(N302-SUMIF(Anlagenbewegungsdaten_AV!B:B,A302,Anlagenbewegungsdaten_AV!D:D),3)</f>
        <v>0</v>
      </c>
    </row>
    <row r="303" spans="1:15" ht="15" customHeight="1" x14ac:dyDescent="0.25">
      <c r="A303" s="263" t="s">
        <v>264</v>
      </c>
      <c r="B303" s="174" t="s">
        <v>2108</v>
      </c>
      <c r="C303" s="174" t="s">
        <v>4039</v>
      </c>
      <c r="D303" s="174" t="s">
        <v>265</v>
      </c>
      <c r="E303" s="174" t="s">
        <v>2483</v>
      </c>
      <c r="F303" s="289">
        <v>20.23</v>
      </c>
      <c r="G303" s="333">
        <f>ROUND(SUMIF(Anlagenbewegungsdaten!B:B,A303,Anlagenbewegungsdaten!C:C),3)</f>
        <v>0</v>
      </c>
      <c r="H303" s="334">
        <f>IF(ISBLANK(F303),ROUND(SUMIF(Anlagenbewegungsdaten!B:B,A303,Anlagenbewegungsdaten!D:D),2),ROUND(G303*F303%,2))</f>
        <v>0</v>
      </c>
      <c r="I303" s="334">
        <f>ROUND((H303-SUMIF(Anlagenbewegungsdaten!$B:$B,A303,Anlagenbewegungsdaten!D:D)),3)</f>
        <v>0</v>
      </c>
      <c r="J303" s="335" t="s">
        <v>5179</v>
      </c>
      <c r="K303" s="335" t="s">
        <v>5193</v>
      </c>
      <c r="L303" s="516">
        <v>16.18</v>
      </c>
      <c r="M303" s="332">
        <f>ROUND(SUMIF(Anlagenbewegungsdaten_AV!B:B,A303,Anlagenbewegungsdaten_AV!C:C),3)</f>
        <v>0</v>
      </c>
      <c r="N303" s="330">
        <f>IF(ISBLANK(L303),ROUND(SUMIF(Anlagenbewegungsdaten_AV!B:B,A303,Anlagenbewegungsdaten_AV!D:D),2),ROUND(M303*L303%,2))</f>
        <v>0</v>
      </c>
      <c r="O303" s="330">
        <f>ROUND(N303-SUMIF(Anlagenbewegungsdaten_AV!B:B,A303,Anlagenbewegungsdaten_AV!D:D),3)</f>
        <v>0</v>
      </c>
    </row>
    <row r="304" spans="1:15" ht="15" customHeight="1" x14ac:dyDescent="0.25">
      <c r="A304" s="263" t="s">
        <v>266</v>
      </c>
      <c r="B304" s="174" t="s">
        <v>2108</v>
      </c>
      <c r="C304" s="174" t="s">
        <v>4039</v>
      </c>
      <c r="D304" s="184" t="s">
        <v>267</v>
      </c>
      <c r="E304" s="174" t="s">
        <v>1560</v>
      </c>
      <c r="F304" s="289">
        <v>23.23</v>
      </c>
      <c r="G304" s="333">
        <f>ROUND(SUMIF(Anlagenbewegungsdaten!B:B,A304,Anlagenbewegungsdaten!C:C),3)</f>
        <v>0</v>
      </c>
      <c r="H304" s="334">
        <f>IF(ISBLANK(F304),ROUND(SUMIF(Anlagenbewegungsdaten!B:B,A304,Anlagenbewegungsdaten!D:D),2),ROUND(G304*F304%,2))</f>
        <v>0</v>
      </c>
      <c r="I304" s="334">
        <f>ROUND((H304-SUMIF(Anlagenbewegungsdaten!$B:$B,A304,Anlagenbewegungsdaten!D:D)),3)</f>
        <v>0</v>
      </c>
      <c r="J304" s="335" t="s">
        <v>5179</v>
      </c>
      <c r="K304" s="335" t="s">
        <v>5193</v>
      </c>
      <c r="L304" s="516">
        <v>18.579999999999998</v>
      </c>
      <c r="M304" s="332">
        <f>ROUND(SUMIF(Anlagenbewegungsdaten_AV!B:B,A304,Anlagenbewegungsdaten_AV!C:C),3)</f>
        <v>0</v>
      </c>
      <c r="N304" s="330">
        <f>IF(ISBLANK(L304),ROUND(SUMIF(Anlagenbewegungsdaten_AV!B:B,A304,Anlagenbewegungsdaten_AV!D:D),2),ROUND(M304*L304%,2))</f>
        <v>0</v>
      </c>
      <c r="O304" s="330">
        <f>ROUND(N304-SUMIF(Anlagenbewegungsdaten_AV!B:B,A304,Anlagenbewegungsdaten_AV!D:D),3)</f>
        <v>0</v>
      </c>
    </row>
    <row r="305" spans="1:15" ht="15" customHeight="1" x14ac:dyDescent="0.25">
      <c r="A305" s="263" t="s">
        <v>268</v>
      </c>
      <c r="B305" s="174" t="s">
        <v>2108</v>
      </c>
      <c r="C305" s="174" t="s">
        <v>4039</v>
      </c>
      <c r="D305" s="174" t="s">
        <v>269</v>
      </c>
      <c r="E305" s="174" t="s">
        <v>1563</v>
      </c>
      <c r="F305" s="289">
        <v>23.23</v>
      </c>
      <c r="G305" s="333">
        <f>ROUND(SUMIF(Anlagenbewegungsdaten!B:B,A305,Anlagenbewegungsdaten!C:C),3)</f>
        <v>0</v>
      </c>
      <c r="H305" s="334">
        <f>IF(ISBLANK(F305),ROUND(SUMIF(Anlagenbewegungsdaten!B:B,A305,Anlagenbewegungsdaten!D:D),2),ROUND(G305*F305%,2))</f>
        <v>0</v>
      </c>
      <c r="I305" s="334">
        <f>ROUND((H305-SUMIF(Anlagenbewegungsdaten!$B:$B,A305,Anlagenbewegungsdaten!D:D)),3)</f>
        <v>0</v>
      </c>
      <c r="J305" s="335" t="s">
        <v>5179</v>
      </c>
      <c r="K305" s="335" t="s">
        <v>5193</v>
      </c>
      <c r="L305" s="516">
        <v>18.579999999999998</v>
      </c>
      <c r="M305" s="332">
        <f>ROUND(SUMIF(Anlagenbewegungsdaten_AV!B:B,A305,Anlagenbewegungsdaten_AV!C:C),3)</f>
        <v>0</v>
      </c>
      <c r="N305" s="330">
        <f>IF(ISBLANK(L305),ROUND(SUMIF(Anlagenbewegungsdaten_AV!B:B,A305,Anlagenbewegungsdaten_AV!D:D),2),ROUND(M305*L305%,2))</f>
        <v>0</v>
      </c>
      <c r="O305" s="330">
        <f>ROUND(N305-SUMIF(Anlagenbewegungsdaten_AV!B:B,A305,Anlagenbewegungsdaten_AV!D:D),3)</f>
        <v>0</v>
      </c>
    </row>
    <row r="306" spans="1:15" ht="15" customHeight="1" x14ac:dyDescent="0.25">
      <c r="A306" s="263" t="s">
        <v>2617</v>
      </c>
      <c r="B306" s="174" t="s">
        <v>2108</v>
      </c>
      <c r="C306" s="174" t="s">
        <v>4039</v>
      </c>
      <c r="D306" s="174" t="s">
        <v>2618</v>
      </c>
      <c r="E306" s="174" t="s">
        <v>2576</v>
      </c>
      <c r="F306" s="289">
        <v>23.200000000000003</v>
      </c>
      <c r="G306" s="333">
        <f>ROUND(SUMIF(Anlagenbewegungsdaten!B:B,A306,Anlagenbewegungsdaten!C:C),3)</f>
        <v>0</v>
      </c>
      <c r="H306" s="334">
        <f>IF(ISBLANK(F306),ROUND(SUMIF(Anlagenbewegungsdaten!B:B,A306,Anlagenbewegungsdaten!D:D),2),ROUND(G306*F306%,2))</f>
        <v>0</v>
      </c>
      <c r="I306" s="334">
        <f>ROUND((H306-SUMIF(Anlagenbewegungsdaten!$B:$B,A306,Anlagenbewegungsdaten!D:D)),3)</f>
        <v>0</v>
      </c>
      <c r="J306" s="335" t="s">
        <v>5179</v>
      </c>
      <c r="K306" s="335" t="s">
        <v>5193</v>
      </c>
      <c r="L306" s="516">
        <v>18.559999999999999</v>
      </c>
      <c r="M306" s="332">
        <f>ROUND(SUMIF(Anlagenbewegungsdaten_AV!B:B,A306,Anlagenbewegungsdaten_AV!C:C),3)</f>
        <v>0</v>
      </c>
      <c r="N306" s="330">
        <f>IF(ISBLANK(L306),ROUND(SUMIF(Anlagenbewegungsdaten_AV!B:B,A306,Anlagenbewegungsdaten_AV!D:D),2),ROUND(M306*L306%,2))</f>
        <v>0</v>
      </c>
      <c r="O306" s="330">
        <f>ROUND(N306-SUMIF(Anlagenbewegungsdaten_AV!B:B,A306,Anlagenbewegungsdaten_AV!D:D),3)</f>
        <v>0</v>
      </c>
    </row>
    <row r="307" spans="1:15" ht="15" customHeight="1" x14ac:dyDescent="0.25">
      <c r="A307" s="263" t="s">
        <v>3361</v>
      </c>
      <c r="B307" s="174" t="s">
        <v>2108</v>
      </c>
      <c r="C307" s="174" t="s">
        <v>4039</v>
      </c>
      <c r="D307" s="174" t="s">
        <v>3362</v>
      </c>
      <c r="E307" s="174" t="s">
        <v>3320</v>
      </c>
      <c r="F307" s="289">
        <v>23.17</v>
      </c>
      <c r="G307" s="333">
        <f>ROUND(SUMIF(Anlagenbewegungsdaten!B:B,A307,Anlagenbewegungsdaten!C:C),3)</f>
        <v>0</v>
      </c>
      <c r="H307" s="334">
        <f>IF(ISBLANK(F307),ROUND(SUMIF(Anlagenbewegungsdaten!B:B,A307,Anlagenbewegungsdaten!D:D),2),ROUND(G307*F307%,2))</f>
        <v>0</v>
      </c>
      <c r="I307" s="334">
        <f>ROUND((H307-SUMIF(Anlagenbewegungsdaten!$B:$B,A307,Anlagenbewegungsdaten!D:D)),3)</f>
        <v>0</v>
      </c>
      <c r="J307" s="335" t="s">
        <v>5179</v>
      </c>
      <c r="K307" s="335" t="s">
        <v>5193</v>
      </c>
      <c r="L307" s="516">
        <v>18.54</v>
      </c>
      <c r="M307" s="332">
        <f>ROUND(SUMIF(Anlagenbewegungsdaten_AV!B:B,A307,Anlagenbewegungsdaten_AV!C:C),3)</f>
        <v>0</v>
      </c>
      <c r="N307" s="330">
        <f>IF(ISBLANK(L307),ROUND(SUMIF(Anlagenbewegungsdaten_AV!B:B,A307,Anlagenbewegungsdaten_AV!D:D),2),ROUND(M307*L307%,2))</f>
        <v>0</v>
      </c>
      <c r="O307" s="330">
        <f>ROUND(N307-SUMIF(Anlagenbewegungsdaten_AV!B:B,A307,Anlagenbewegungsdaten_AV!D:D),3)</f>
        <v>0</v>
      </c>
    </row>
    <row r="308" spans="1:15" ht="15" customHeight="1" x14ac:dyDescent="0.25">
      <c r="A308" s="275" t="s">
        <v>4134</v>
      </c>
      <c r="B308" s="193" t="s">
        <v>2108</v>
      </c>
      <c r="C308" s="193" t="s">
        <v>4039</v>
      </c>
      <c r="D308" s="193" t="s">
        <v>4135</v>
      </c>
      <c r="E308" s="193" t="s">
        <v>4093</v>
      </c>
      <c r="F308" s="290">
        <v>23.14</v>
      </c>
      <c r="G308" s="333">
        <f>ROUND(SUMIF(Anlagenbewegungsdaten!B:B,A308,Anlagenbewegungsdaten!C:C),3)</f>
        <v>0</v>
      </c>
      <c r="H308" s="334">
        <f>IF(ISBLANK(F308),ROUND(SUMIF(Anlagenbewegungsdaten!B:B,A308,Anlagenbewegungsdaten!D:D),2),ROUND(G308*F308%,2))</f>
        <v>0</v>
      </c>
      <c r="I308" s="334">
        <f>ROUND((H308-SUMIF(Anlagenbewegungsdaten!$B:$B,A308,Anlagenbewegungsdaten!D:D)),3)</f>
        <v>0</v>
      </c>
      <c r="J308" s="335" t="s">
        <v>5179</v>
      </c>
      <c r="K308" s="335" t="s">
        <v>5193</v>
      </c>
      <c r="L308" s="516">
        <v>18.510000000000002</v>
      </c>
      <c r="M308" s="332">
        <f>ROUND(SUMIF(Anlagenbewegungsdaten_AV!B:B,A308,Anlagenbewegungsdaten_AV!C:C),3)</f>
        <v>0</v>
      </c>
      <c r="N308" s="330">
        <f>IF(ISBLANK(L308),ROUND(SUMIF(Anlagenbewegungsdaten_AV!B:B,A308,Anlagenbewegungsdaten_AV!D:D),2),ROUND(M308*L308%,2))</f>
        <v>0</v>
      </c>
      <c r="O308" s="330">
        <f>ROUND(N308-SUMIF(Anlagenbewegungsdaten_AV!B:B,A308,Anlagenbewegungsdaten_AV!D:D),3)</f>
        <v>0</v>
      </c>
    </row>
    <row r="309" spans="1:15" ht="15" customHeight="1" x14ac:dyDescent="0.25">
      <c r="A309" s="263" t="s">
        <v>270</v>
      </c>
      <c r="B309" s="174" t="s">
        <v>2108</v>
      </c>
      <c r="C309" s="174" t="s">
        <v>4039</v>
      </c>
      <c r="D309" s="174" t="s">
        <v>271</v>
      </c>
      <c r="E309" s="174" t="s">
        <v>2483</v>
      </c>
      <c r="F309" s="289">
        <v>20.23</v>
      </c>
      <c r="G309" s="333">
        <f>ROUND(SUMIF(Anlagenbewegungsdaten!B:B,A309,Anlagenbewegungsdaten!C:C),3)</f>
        <v>0</v>
      </c>
      <c r="H309" s="334">
        <f>IF(ISBLANK(F309),ROUND(SUMIF(Anlagenbewegungsdaten!B:B,A309,Anlagenbewegungsdaten!D:D),2),ROUND(G309*F309%,2))</f>
        <v>0</v>
      </c>
      <c r="I309" s="334">
        <f>ROUND((H309-SUMIF(Anlagenbewegungsdaten!$B:$B,A309,Anlagenbewegungsdaten!D:D)),3)</f>
        <v>0</v>
      </c>
      <c r="J309" s="335" t="s">
        <v>5179</v>
      </c>
      <c r="K309" s="335" t="s">
        <v>5193</v>
      </c>
      <c r="L309" s="516">
        <v>16.18</v>
      </c>
      <c r="M309" s="332">
        <f>ROUND(SUMIF(Anlagenbewegungsdaten_AV!B:B,A309,Anlagenbewegungsdaten_AV!C:C),3)</f>
        <v>0</v>
      </c>
      <c r="N309" s="330">
        <f>IF(ISBLANK(L309),ROUND(SUMIF(Anlagenbewegungsdaten_AV!B:B,A309,Anlagenbewegungsdaten_AV!D:D),2),ROUND(M309*L309%,2))</f>
        <v>0</v>
      </c>
      <c r="O309" s="330">
        <f>ROUND(N309-SUMIF(Anlagenbewegungsdaten_AV!B:B,A309,Anlagenbewegungsdaten_AV!D:D),3)</f>
        <v>0</v>
      </c>
    </row>
    <row r="310" spans="1:15" ht="15" customHeight="1" x14ac:dyDescent="0.25">
      <c r="A310" s="263" t="s">
        <v>1649</v>
      </c>
      <c r="B310" s="174" t="s">
        <v>2108</v>
      </c>
      <c r="C310" s="174" t="s">
        <v>4039</v>
      </c>
      <c r="D310" s="174" t="s">
        <v>1650</v>
      </c>
      <c r="E310" s="174" t="s">
        <v>1560</v>
      </c>
      <c r="F310" s="289">
        <v>23.23</v>
      </c>
      <c r="G310" s="333">
        <f>ROUND(SUMIF(Anlagenbewegungsdaten!B:B,A310,Anlagenbewegungsdaten!C:C),3)</f>
        <v>0</v>
      </c>
      <c r="H310" s="334">
        <f>IF(ISBLANK(F310),ROUND(SUMIF(Anlagenbewegungsdaten!B:B,A310,Anlagenbewegungsdaten!D:D),2),ROUND(G310*F310%,2))</f>
        <v>0</v>
      </c>
      <c r="I310" s="334">
        <f>ROUND((H310-SUMIF(Anlagenbewegungsdaten!$B:$B,A310,Anlagenbewegungsdaten!D:D)),3)</f>
        <v>0</v>
      </c>
      <c r="J310" s="335" t="s">
        <v>5179</v>
      </c>
      <c r="K310" s="335" t="s">
        <v>5193</v>
      </c>
      <c r="L310" s="516">
        <v>18.579999999999998</v>
      </c>
      <c r="M310" s="332">
        <f>ROUND(SUMIF(Anlagenbewegungsdaten_AV!B:B,A310,Anlagenbewegungsdaten_AV!C:C),3)</f>
        <v>0</v>
      </c>
      <c r="N310" s="330">
        <f>IF(ISBLANK(L310),ROUND(SUMIF(Anlagenbewegungsdaten_AV!B:B,A310,Anlagenbewegungsdaten_AV!D:D),2),ROUND(M310*L310%,2))</f>
        <v>0</v>
      </c>
      <c r="O310" s="330">
        <f>ROUND(N310-SUMIF(Anlagenbewegungsdaten_AV!B:B,A310,Anlagenbewegungsdaten_AV!D:D),3)</f>
        <v>0</v>
      </c>
    </row>
    <row r="311" spans="1:15" ht="15" customHeight="1" x14ac:dyDescent="0.25">
      <c r="A311" s="263" t="s">
        <v>1651</v>
      </c>
      <c r="B311" s="174" t="s">
        <v>2108</v>
      </c>
      <c r="C311" s="174" t="s">
        <v>4039</v>
      </c>
      <c r="D311" s="174" t="s">
        <v>1652</v>
      </c>
      <c r="E311" s="174" t="s">
        <v>1563</v>
      </c>
      <c r="F311" s="289">
        <v>23.23</v>
      </c>
      <c r="G311" s="333">
        <f>ROUND(SUMIF(Anlagenbewegungsdaten!B:B,A311,Anlagenbewegungsdaten!C:C),3)</f>
        <v>0</v>
      </c>
      <c r="H311" s="334">
        <f>IF(ISBLANK(F311),ROUND(SUMIF(Anlagenbewegungsdaten!B:B,A311,Anlagenbewegungsdaten!D:D),2),ROUND(G311*F311%,2))</f>
        <v>0</v>
      </c>
      <c r="I311" s="334">
        <f>ROUND((H311-SUMIF(Anlagenbewegungsdaten!$B:$B,A311,Anlagenbewegungsdaten!D:D)),3)</f>
        <v>0</v>
      </c>
      <c r="J311" s="335" t="s">
        <v>5179</v>
      </c>
      <c r="K311" s="335" t="s">
        <v>5193</v>
      </c>
      <c r="L311" s="516">
        <v>18.579999999999998</v>
      </c>
      <c r="M311" s="332">
        <f>ROUND(SUMIF(Anlagenbewegungsdaten_AV!B:B,A311,Anlagenbewegungsdaten_AV!C:C),3)</f>
        <v>0</v>
      </c>
      <c r="N311" s="330">
        <f>IF(ISBLANK(L311),ROUND(SUMIF(Anlagenbewegungsdaten_AV!B:B,A311,Anlagenbewegungsdaten_AV!D:D),2),ROUND(M311*L311%,2))</f>
        <v>0</v>
      </c>
      <c r="O311" s="330">
        <f>ROUND(N311-SUMIF(Anlagenbewegungsdaten_AV!B:B,A311,Anlagenbewegungsdaten_AV!D:D),3)</f>
        <v>0</v>
      </c>
    </row>
    <row r="312" spans="1:15" ht="15" customHeight="1" x14ac:dyDescent="0.25">
      <c r="A312" s="263" t="s">
        <v>2619</v>
      </c>
      <c r="B312" s="174" t="s">
        <v>2108</v>
      </c>
      <c r="C312" s="174" t="s">
        <v>4039</v>
      </c>
      <c r="D312" s="174" t="s">
        <v>2620</v>
      </c>
      <c r="E312" s="174" t="s">
        <v>2576</v>
      </c>
      <c r="F312" s="289">
        <v>23.200000000000003</v>
      </c>
      <c r="G312" s="333">
        <f>ROUND(SUMIF(Anlagenbewegungsdaten!B:B,A312,Anlagenbewegungsdaten!C:C),3)</f>
        <v>0</v>
      </c>
      <c r="H312" s="334">
        <f>IF(ISBLANK(F312),ROUND(SUMIF(Anlagenbewegungsdaten!B:B,A312,Anlagenbewegungsdaten!D:D),2),ROUND(G312*F312%,2))</f>
        <v>0</v>
      </c>
      <c r="I312" s="334">
        <f>ROUND((H312-SUMIF(Anlagenbewegungsdaten!$B:$B,A312,Anlagenbewegungsdaten!D:D)),3)</f>
        <v>0</v>
      </c>
      <c r="J312" s="335" t="s">
        <v>5179</v>
      </c>
      <c r="K312" s="335" t="s">
        <v>5193</v>
      </c>
      <c r="L312" s="516">
        <v>18.559999999999999</v>
      </c>
      <c r="M312" s="332">
        <f>ROUND(SUMIF(Anlagenbewegungsdaten_AV!B:B,A312,Anlagenbewegungsdaten_AV!C:C),3)</f>
        <v>0</v>
      </c>
      <c r="N312" s="330">
        <f>IF(ISBLANK(L312),ROUND(SUMIF(Anlagenbewegungsdaten_AV!B:B,A312,Anlagenbewegungsdaten_AV!D:D),2),ROUND(M312*L312%,2))</f>
        <v>0</v>
      </c>
      <c r="O312" s="330">
        <f>ROUND(N312-SUMIF(Anlagenbewegungsdaten_AV!B:B,A312,Anlagenbewegungsdaten_AV!D:D),3)</f>
        <v>0</v>
      </c>
    </row>
    <row r="313" spans="1:15" ht="15" customHeight="1" x14ac:dyDescent="0.25">
      <c r="A313" s="263" t="s">
        <v>3363</v>
      </c>
      <c r="B313" s="174" t="s">
        <v>2108</v>
      </c>
      <c r="C313" s="174" t="s">
        <v>4039</v>
      </c>
      <c r="D313" s="174" t="s">
        <v>3364</v>
      </c>
      <c r="E313" s="174" t="s">
        <v>3320</v>
      </c>
      <c r="F313" s="289">
        <v>23.17</v>
      </c>
      <c r="G313" s="333">
        <f>ROUND(SUMIF(Anlagenbewegungsdaten!B:B,A313,Anlagenbewegungsdaten!C:C),3)</f>
        <v>0</v>
      </c>
      <c r="H313" s="334">
        <f>IF(ISBLANK(F313),ROUND(SUMIF(Anlagenbewegungsdaten!B:B,A313,Anlagenbewegungsdaten!D:D),2),ROUND(G313*F313%,2))</f>
        <v>0</v>
      </c>
      <c r="I313" s="334">
        <f>ROUND((H313-SUMIF(Anlagenbewegungsdaten!$B:$B,A313,Anlagenbewegungsdaten!D:D)),3)</f>
        <v>0</v>
      </c>
      <c r="J313" s="335" t="s">
        <v>5179</v>
      </c>
      <c r="K313" s="335" t="s">
        <v>5193</v>
      </c>
      <c r="L313" s="516">
        <v>18.54</v>
      </c>
      <c r="M313" s="332">
        <f>ROUND(SUMIF(Anlagenbewegungsdaten_AV!B:B,A313,Anlagenbewegungsdaten_AV!C:C),3)</f>
        <v>0</v>
      </c>
      <c r="N313" s="330">
        <f>IF(ISBLANK(L313),ROUND(SUMIF(Anlagenbewegungsdaten_AV!B:B,A313,Anlagenbewegungsdaten_AV!D:D),2),ROUND(M313*L313%,2))</f>
        <v>0</v>
      </c>
      <c r="O313" s="330">
        <f>ROUND(N313-SUMIF(Anlagenbewegungsdaten_AV!B:B,A313,Anlagenbewegungsdaten_AV!D:D),3)</f>
        <v>0</v>
      </c>
    </row>
    <row r="314" spans="1:15" ht="15" customHeight="1" x14ac:dyDescent="0.25">
      <c r="A314" s="275" t="s">
        <v>4136</v>
      </c>
      <c r="B314" s="193" t="s">
        <v>2108</v>
      </c>
      <c r="C314" s="193" t="s">
        <v>4039</v>
      </c>
      <c r="D314" s="193" t="s">
        <v>4137</v>
      </c>
      <c r="E314" s="193" t="s">
        <v>4093</v>
      </c>
      <c r="F314" s="290">
        <v>23.14</v>
      </c>
      <c r="G314" s="333">
        <f>ROUND(SUMIF(Anlagenbewegungsdaten!B:B,A314,Anlagenbewegungsdaten!C:C),3)</f>
        <v>0</v>
      </c>
      <c r="H314" s="334">
        <f>IF(ISBLANK(F314),ROUND(SUMIF(Anlagenbewegungsdaten!B:B,A314,Anlagenbewegungsdaten!D:D),2),ROUND(G314*F314%,2))</f>
        <v>0</v>
      </c>
      <c r="I314" s="334">
        <f>ROUND((H314-SUMIF(Anlagenbewegungsdaten!$B:$B,A314,Anlagenbewegungsdaten!D:D)),3)</f>
        <v>0</v>
      </c>
      <c r="J314" s="335" t="s">
        <v>5179</v>
      </c>
      <c r="K314" s="335" t="s">
        <v>5193</v>
      </c>
      <c r="L314" s="516">
        <v>18.510000000000002</v>
      </c>
      <c r="M314" s="332">
        <f>ROUND(SUMIF(Anlagenbewegungsdaten_AV!B:B,A314,Anlagenbewegungsdaten_AV!C:C),3)</f>
        <v>0</v>
      </c>
      <c r="N314" s="330">
        <f>IF(ISBLANK(L314),ROUND(SUMIF(Anlagenbewegungsdaten_AV!B:B,A314,Anlagenbewegungsdaten_AV!D:D),2),ROUND(M314*L314%,2))</f>
        <v>0</v>
      </c>
      <c r="O314" s="330">
        <f>ROUND(N314-SUMIF(Anlagenbewegungsdaten_AV!B:B,A314,Anlagenbewegungsdaten_AV!D:D),3)</f>
        <v>0</v>
      </c>
    </row>
    <row r="315" spans="1:15" ht="15" customHeight="1" x14ac:dyDescent="0.25">
      <c r="A315" s="263" t="s">
        <v>1653</v>
      </c>
      <c r="B315" s="174" t="s">
        <v>2108</v>
      </c>
      <c r="C315" s="174" t="s">
        <v>4039</v>
      </c>
      <c r="D315" s="174" t="s">
        <v>1654</v>
      </c>
      <c r="E315" s="174" t="s">
        <v>2483</v>
      </c>
      <c r="F315" s="289">
        <v>21.23</v>
      </c>
      <c r="G315" s="333">
        <f>ROUND(SUMIF(Anlagenbewegungsdaten!B:B,A315,Anlagenbewegungsdaten!C:C),3)</f>
        <v>0</v>
      </c>
      <c r="H315" s="334">
        <f>IF(ISBLANK(F315),ROUND(SUMIF(Anlagenbewegungsdaten!B:B,A315,Anlagenbewegungsdaten!D:D),2),ROUND(G315*F315%,2))</f>
        <v>0</v>
      </c>
      <c r="I315" s="334">
        <f>ROUND((H315-SUMIF(Anlagenbewegungsdaten!$B:$B,A315,Anlagenbewegungsdaten!D:D)),3)</f>
        <v>0</v>
      </c>
      <c r="J315" s="335" t="s">
        <v>5179</v>
      </c>
      <c r="K315" s="335" t="s">
        <v>5193</v>
      </c>
      <c r="L315" s="516">
        <v>16.98</v>
      </c>
      <c r="M315" s="332">
        <f>ROUND(SUMIF(Anlagenbewegungsdaten_AV!B:B,A315,Anlagenbewegungsdaten_AV!C:C),3)</f>
        <v>0</v>
      </c>
      <c r="N315" s="330">
        <f>IF(ISBLANK(L315),ROUND(SUMIF(Anlagenbewegungsdaten_AV!B:B,A315,Anlagenbewegungsdaten_AV!D:D),2),ROUND(M315*L315%,2))</f>
        <v>0</v>
      </c>
      <c r="O315" s="330">
        <f>ROUND(N315-SUMIF(Anlagenbewegungsdaten_AV!B:B,A315,Anlagenbewegungsdaten_AV!D:D),3)</f>
        <v>0</v>
      </c>
    </row>
    <row r="316" spans="1:15" ht="15" customHeight="1" x14ac:dyDescent="0.25">
      <c r="A316" s="263" t="s">
        <v>1655</v>
      </c>
      <c r="B316" s="174" t="s">
        <v>2108</v>
      </c>
      <c r="C316" s="174" t="s">
        <v>4039</v>
      </c>
      <c r="D316" s="184" t="s">
        <v>1656</v>
      </c>
      <c r="E316" s="174" t="s">
        <v>1560</v>
      </c>
      <c r="F316" s="289">
        <v>24.23</v>
      </c>
      <c r="G316" s="333">
        <f>ROUND(SUMIF(Anlagenbewegungsdaten!B:B,A316,Anlagenbewegungsdaten!C:C),3)</f>
        <v>0</v>
      </c>
      <c r="H316" s="334">
        <f>IF(ISBLANK(F316),ROUND(SUMIF(Anlagenbewegungsdaten!B:B,A316,Anlagenbewegungsdaten!D:D),2),ROUND(G316*F316%,2))</f>
        <v>0</v>
      </c>
      <c r="I316" s="334">
        <f>ROUND((H316-SUMIF(Anlagenbewegungsdaten!$B:$B,A316,Anlagenbewegungsdaten!D:D)),3)</f>
        <v>0</v>
      </c>
      <c r="J316" s="335" t="s">
        <v>5179</v>
      </c>
      <c r="K316" s="335" t="s">
        <v>5193</v>
      </c>
      <c r="L316" s="516">
        <v>19.38</v>
      </c>
      <c r="M316" s="332">
        <f>ROUND(SUMIF(Anlagenbewegungsdaten_AV!B:B,A316,Anlagenbewegungsdaten_AV!C:C),3)</f>
        <v>0</v>
      </c>
      <c r="N316" s="330">
        <f>IF(ISBLANK(L316),ROUND(SUMIF(Anlagenbewegungsdaten_AV!B:B,A316,Anlagenbewegungsdaten_AV!D:D),2),ROUND(M316*L316%,2))</f>
        <v>0</v>
      </c>
      <c r="O316" s="330">
        <f>ROUND(N316-SUMIF(Anlagenbewegungsdaten_AV!B:B,A316,Anlagenbewegungsdaten_AV!D:D),3)</f>
        <v>0</v>
      </c>
    </row>
    <row r="317" spans="1:15" ht="15" customHeight="1" x14ac:dyDescent="0.25">
      <c r="A317" s="263" t="s">
        <v>1657</v>
      </c>
      <c r="B317" s="174" t="s">
        <v>2108</v>
      </c>
      <c r="C317" s="174" t="s">
        <v>4039</v>
      </c>
      <c r="D317" s="174" t="s">
        <v>1658</v>
      </c>
      <c r="E317" s="174" t="s">
        <v>1563</v>
      </c>
      <c r="F317" s="289">
        <v>24.23</v>
      </c>
      <c r="G317" s="333">
        <f>ROUND(SUMIF(Anlagenbewegungsdaten!B:B,A317,Anlagenbewegungsdaten!C:C),3)</f>
        <v>0</v>
      </c>
      <c r="H317" s="334">
        <f>IF(ISBLANK(F317),ROUND(SUMIF(Anlagenbewegungsdaten!B:B,A317,Anlagenbewegungsdaten!D:D),2),ROUND(G317*F317%,2))</f>
        <v>0</v>
      </c>
      <c r="I317" s="334">
        <f>ROUND((H317-SUMIF(Anlagenbewegungsdaten!$B:$B,A317,Anlagenbewegungsdaten!D:D)),3)</f>
        <v>0</v>
      </c>
      <c r="J317" s="335" t="s">
        <v>5179</v>
      </c>
      <c r="K317" s="335" t="s">
        <v>5193</v>
      </c>
      <c r="L317" s="516">
        <v>19.38</v>
      </c>
      <c r="M317" s="332">
        <f>ROUND(SUMIF(Anlagenbewegungsdaten_AV!B:B,A317,Anlagenbewegungsdaten_AV!C:C),3)</f>
        <v>0</v>
      </c>
      <c r="N317" s="330">
        <f>IF(ISBLANK(L317),ROUND(SUMIF(Anlagenbewegungsdaten_AV!B:B,A317,Anlagenbewegungsdaten_AV!D:D),2),ROUND(M317*L317%,2))</f>
        <v>0</v>
      </c>
      <c r="O317" s="330">
        <f>ROUND(N317-SUMIF(Anlagenbewegungsdaten_AV!B:B,A317,Anlagenbewegungsdaten_AV!D:D),3)</f>
        <v>0</v>
      </c>
    </row>
    <row r="318" spans="1:15" ht="15" customHeight="1" x14ac:dyDescent="0.25">
      <c r="A318" s="263" t="s">
        <v>2621</v>
      </c>
      <c r="B318" s="174" t="s">
        <v>2108</v>
      </c>
      <c r="C318" s="174" t="s">
        <v>4039</v>
      </c>
      <c r="D318" s="174" t="s">
        <v>2622</v>
      </c>
      <c r="E318" s="174" t="s">
        <v>2576</v>
      </c>
      <c r="F318" s="289">
        <v>24.200000000000003</v>
      </c>
      <c r="G318" s="333">
        <f>ROUND(SUMIF(Anlagenbewegungsdaten!B:B,A318,Anlagenbewegungsdaten!C:C),3)</f>
        <v>0</v>
      </c>
      <c r="H318" s="334">
        <f>IF(ISBLANK(F318),ROUND(SUMIF(Anlagenbewegungsdaten!B:B,A318,Anlagenbewegungsdaten!D:D),2),ROUND(G318*F318%,2))</f>
        <v>0</v>
      </c>
      <c r="I318" s="334">
        <f>ROUND((H318-SUMIF(Anlagenbewegungsdaten!$B:$B,A318,Anlagenbewegungsdaten!D:D)),3)</f>
        <v>0</v>
      </c>
      <c r="J318" s="335" t="s">
        <v>5179</v>
      </c>
      <c r="K318" s="335" t="s">
        <v>5193</v>
      </c>
      <c r="L318" s="516">
        <v>19.36</v>
      </c>
      <c r="M318" s="332">
        <f>ROUND(SUMIF(Anlagenbewegungsdaten_AV!B:B,A318,Anlagenbewegungsdaten_AV!C:C),3)</f>
        <v>0</v>
      </c>
      <c r="N318" s="330">
        <f>IF(ISBLANK(L318),ROUND(SUMIF(Anlagenbewegungsdaten_AV!B:B,A318,Anlagenbewegungsdaten_AV!D:D),2),ROUND(M318*L318%,2))</f>
        <v>0</v>
      </c>
      <c r="O318" s="330">
        <f>ROUND(N318-SUMIF(Anlagenbewegungsdaten_AV!B:B,A318,Anlagenbewegungsdaten_AV!D:D),3)</f>
        <v>0</v>
      </c>
    </row>
    <row r="319" spans="1:15" ht="15" customHeight="1" x14ac:dyDescent="0.25">
      <c r="A319" s="263" t="s">
        <v>3365</v>
      </c>
      <c r="B319" s="174" t="s">
        <v>2108</v>
      </c>
      <c r="C319" s="174" t="s">
        <v>4039</v>
      </c>
      <c r="D319" s="174" t="s">
        <v>3366</v>
      </c>
      <c r="E319" s="174" t="s">
        <v>3320</v>
      </c>
      <c r="F319" s="289">
        <v>24.17</v>
      </c>
      <c r="G319" s="333">
        <f>ROUND(SUMIF(Anlagenbewegungsdaten!B:B,A319,Anlagenbewegungsdaten!C:C),3)</f>
        <v>0</v>
      </c>
      <c r="H319" s="334">
        <f>IF(ISBLANK(F319),ROUND(SUMIF(Anlagenbewegungsdaten!B:B,A319,Anlagenbewegungsdaten!D:D),2),ROUND(G319*F319%,2))</f>
        <v>0</v>
      </c>
      <c r="I319" s="334">
        <f>ROUND((H319-SUMIF(Anlagenbewegungsdaten!$B:$B,A319,Anlagenbewegungsdaten!D:D)),3)</f>
        <v>0</v>
      </c>
      <c r="J319" s="335" t="s">
        <v>5179</v>
      </c>
      <c r="K319" s="335" t="s">
        <v>5193</v>
      </c>
      <c r="L319" s="516">
        <v>19.34</v>
      </c>
      <c r="M319" s="332">
        <f>ROUND(SUMIF(Anlagenbewegungsdaten_AV!B:B,A319,Anlagenbewegungsdaten_AV!C:C),3)</f>
        <v>0</v>
      </c>
      <c r="N319" s="330">
        <f>IF(ISBLANK(L319),ROUND(SUMIF(Anlagenbewegungsdaten_AV!B:B,A319,Anlagenbewegungsdaten_AV!D:D),2),ROUND(M319*L319%,2))</f>
        <v>0</v>
      </c>
      <c r="O319" s="330">
        <f>ROUND(N319-SUMIF(Anlagenbewegungsdaten_AV!B:B,A319,Anlagenbewegungsdaten_AV!D:D),3)</f>
        <v>0</v>
      </c>
    </row>
    <row r="320" spans="1:15" ht="15" customHeight="1" x14ac:dyDescent="0.25">
      <c r="A320" s="275" t="s">
        <v>4138</v>
      </c>
      <c r="B320" s="193" t="s">
        <v>2108</v>
      </c>
      <c r="C320" s="193" t="s">
        <v>4039</v>
      </c>
      <c r="D320" s="193" t="s">
        <v>4139</v>
      </c>
      <c r="E320" s="193" t="s">
        <v>4093</v>
      </c>
      <c r="F320" s="290">
        <v>24.14</v>
      </c>
      <c r="G320" s="333">
        <f>ROUND(SUMIF(Anlagenbewegungsdaten!B:B,A320,Anlagenbewegungsdaten!C:C),3)</f>
        <v>0</v>
      </c>
      <c r="H320" s="334">
        <f>IF(ISBLANK(F320),ROUND(SUMIF(Anlagenbewegungsdaten!B:B,A320,Anlagenbewegungsdaten!D:D),2),ROUND(G320*F320%,2))</f>
        <v>0</v>
      </c>
      <c r="I320" s="334">
        <f>ROUND((H320-SUMIF(Anlagenbewegungsdaten!$B:$B,A320,Anlagenbewegungsdaten!D:D)),3)</f>
        <v>0</v>
      </c>
      <c r="J320" s="335" t="s">
        <v>5179</v>
      </c>
      <c r="K320" s="335" t="s">
        <v>5193</v>
      </c>
      <c r="L320" s="516">
        <v>19.309999999999999</v>
      </c>
      <c r="M320" s="332">
        <f>ROUND(SUMIF(Anlagenbewegungsdaten_AV!B:B,A320,Anlagenbewegungsdaten_AV!C:C),3)</f>
        <v>0</v>
      </c>
      <c r="N320" s="330">
        <f>IF(ISBLANK(L320),ROUND(SUMIF(Anlagenbewegungsdaten_AV!B:B,A320,Anlagenbewegungsdaten_AV!D:D),2),ROUND(M320*L320%,2))</f>
        <v>0</v>
      </c>
      <c r="O320" s="330">
        <f>ROUND(N320-SUMIF(Anlagenbewegungsdaten_AV!B:B,A320,Anlagenbewegungsdaten_AV!D:D),3)</f>
        <v>0</v>
      </c>
    </row>
    <row r="321" spans="1:15" ht="15" customHeight="1" x14ac:dyDescent="0.25">
      <c r="A321" s="262" t="s">
        <v>2462</v>
      </c>
      <c r="B321" s="167" t="s">
        <v>2108</v>
      </c>
      <c r="C321" s="167" t="s">
        <v>4039</v>
      </c>
      <c r="D321" s="167" t="s">
        <v>2411</v>
      </c>
      <c r="E321" s="189" t="s">
        <v>2483</v>
      </c>
      <c r="F321" s="183">
        <v>9.2100000000000009</v>
      </c>
      <c r="G321" s="333">
        <f>ROUND(SUMIF(Anlagenbewegungsdaten!B:B,A321,Anlagenbewegungsdaten!C:C),3)</f>
        <v>0</v>
      </c>
      <c r="H321" s="334">
        <f>IF(ISBLANK(F321),ROUND(SUMIF(Anlagenbewegungsdaten!B:B,A321,Anlagenbewegungsdaten!D:D),2),ROUND(G321*F321%,2))</f>
        <v>0</v>
      </c>
      <c r="I321" s="334">
        <f>ROUND((H321-SUMIF(Anlagenbewegungsdaten!$B:$B,A321,Anlagenbewegungsdaten!D:D)),3)</f>
        <v>0</v>
      </c>
      <c r="J321" s="335" t="s">
        <v>5179</v>
      </c>
      <c r="K321" s="335" t="s">
        <v>5193</v>
      </c>
      <c r="L321" s="516">
        <v>7.37</v>
      </c>
      <c r="M321" s="332">
        <f>ROUND(SUMIF(Anlagenbewegungsdaten_AV!B:B,A321,Anlagenbewegungsdaten_AV!C:C),3)</f>
        <v>0</v>
      </c>
      <c r="N321" s="330">
        <f>IF(ISBLANK(L321),ROUND(SUMIF(Anlagenbewegungsdaten_AV!B:B,A321,Anlagenbewegungsdaten_AV!D:D),2),ROUND(M321*L321%,2))</f>
        <v>0</v>
      </c>
      <c r="O321" s="330">
        <f>ROUND(N321-SUMIF(Anlagenbewegungsdaten_AV!B:B,A321,Anlagenbewegungsdaten_AV!D:D),3)</f>
        <v>0</v>
      </c>
    </row>
    <row r="322" spans="1:15" ht="15" customHeight="1" x14ac:dyDescent="0.25">
      <c r="A322" s="263" t="s">
        <v>1659</v>
      </c>
      <c r="B322" s="174" t="s">
        <v>2108</v>
      </c>
      <c r="C322" s="174" t="s">
        <v>4039</v>
      </c>
      <c r="D322" s="174" t="s">
        <v>1660</v>
      </c>
      <c r="E322" s="173" t="s">
        <v>1563</v>
      </c>
      <c r="F322" s="289">
        <v>12.21</v>
      </c>
      <c r="G322" s="333">
        <f>ROUND(SUMIF(Anlagenbewegungsdaten!B:B,A322,Anlagenbewegungsdaten!C:C),3)</f>
        <v>0</v>
      </c>
      <c r="H322" s="334">
        <f>IF(ISBLANK(F322),ROUND(SUMIF(Anlagenbewegungsdaten!B:B,A322,Anlagenbewegungsdaten!D:D),2),ROUND(G322*F322%,2))</f>
        <v>0</v>
      </c>
      <c r="I322" s="334">
        <f>ROUND((H322-SUMIF(Anlagenbewegungsdaten!$B:$B,A322,Anlagenbewegungsdaten!D:D)),3)</f>
        <v>0</v>
      </c>
      <c r="J322" s="335" t="s">
        <v>5179</v>
      </c>
      <c r="K322" s="335" t="s">
        <v>5193</v>
      </c>
      <c r="L322" s="516">
        <v>9.77</v>
      </c>
      <c r="M322" s="332">
        <f>ROUND(SUMIF(Anlagenbewegungsdaten_AV!B:B,A322,Anlagenbewegungsdaten_AV!C:C),3)</f>
        <v>0</v>
      </c>
      <c r="N322" s="330">
        <f>IF(ISBLANK(L322),ROUND(SUMIF(Anlagenbewegungsdaten_AV!B:B,A322,Anlagenbewegungsdaten_AV!D:D),2),ROUND(M322*L322%,2))</f>
        <v>0</v>
      </c>
      <c r="O322" s="330">
        <f>ROUND(N322-SUMIF(Anlagenbewegungsdaten_AV!B:B,A322,Anlagenbewegungsdaten_AV!D:D),3)</f>
        <v>0</v>
      </c>
    </row>
    <row r="323" spans="1:15" ht="15" customHeight="1" x14ac:dyDescent="0.25">
      <c r="A323" s="263" t="s">
        <v>2623</v>
      </c>
      <c r="B323" s="174" t="s">
        <v>2108</v>
      </c>
      <c r="C323" s="174" t="s">
        <v>4039</v>
      </c>
      <c r="D323" s="174" t="s">
        <v>2624</v>
      </c>
      <c r="E323" s="174" t="s">
        <v>2576</v>
      </c>
      <c r="F323" s="289">
        <v>12.180000000000001</v>
      </c>
      <c r="G323" s="333">
        <f>ROUND(SUMIF(Anlagenbewegungsdaten!B:B,A323,Anlagenbewegungsdaten!C:C),3)</f>
        <v>0</v>
      </c>
      <c r="H323" s="334">
        <f>IF(ISBLANK(F323),ROUND(SUMIF(Anlagenbewegungsdaten!B:B,A323,Anlagenbewegungsdaten!D:D),2),ROUND(G323*F323%,2))</f>
        <v>0</v>
      </c>
      <c r="I323" s="334">
        <f>ROUND((H323-SUMIF(Anlagenbewegungsdaten!$B:$B,A323,Anlagenbewegungsdaten!D:D)),3)</f>
        <v>0</v>
      </c>
      <c r="J323" s="335" t="s">
        <v>5179</v>
      </c>
      <c r="K323" s="335" t="s">
        <v>5193</v>
      </c>
      <c r="L323" s="516">
        <v>9.74</v>
      </c>
      <c r="M323" s="332">
        <f>ROUND(SUMIF(Anlagenbewegungsdaten_AV!B:B,A323,Anlagenbewegungsdaten_AV!C:C),3)</f>
        <v>0</v>
      </c>
      <c r="N323" s="330">
        <f>IF(ISBLANK(L323),ROUND(SUMIF(Anlagenbewegungsdaten_AV!B:B,A323,Anlagenbewegungsdaten_AV!D:D),2),ROUND(M323*L323%,2))</f>
        <v>0</v>
      </c>
      <c r="O323" s="330">
        <f>ROUND(N323-SUMIF(Anlagenbewegungsdaten_AV!B:B,A323,Anlagenbewegungsdaten_AV!D:D),3)</f>
        <v>0</v>
      </c>
    </row>
    <row r="324" spans="1:15" ht="15" customHeight="1" x14ac:dyDescent="0.25">
      <c r="A324" s="263" t="s">
        <v>3367</v>
      </c>
      <c r="B324" s="174" t="s">
        <v>2108</v>
      </c>
      <c r="C324" s="174" t="s">
        <v>4039</v>
      </c>
      <c r="D324" s="174" t="s">
        <v>3368</v>
      </c>
      <c r="E324" s="174" t="s">
        <v>3320</v>
      </c>
      <c r="F324" s="289">
        <v>12.15</v>
      </c>
      <c r="G324" s="333">
        <f>ROUND(SUMIF(Anlagenbewegungsdaten!B:B,A324,Anlagenbewegungsdaten!C:C),3)</f>
        <v>0</v>
      </c>
      <c r="H324" s="334">
        <f>IF(ISBLANK(F324),ROUND(SUMIF(Anlagenbewegungsdaten!B:B,A324,Anlagenbewegungsdaten!D:D),2),ROUND(G324*F324%,2))</f>
        <v>0</v>
      </c>
      <c r="I324" s="334">
        <f>ROUND((H324-SUMIF(Anlagenbewegungsdaten!$B:$B,A324,Anlagenbewegungsdaten!D:D)),3)</f>
        <v>0</v>
      </c>
      <c r="J324" s="335" t="s">
        <v>5179</v>
      </c>
      <c r="K324" s="335" t="s">
        <v>5193</v>
      </c>
      <c r="L324" s="516">
        <v>9.7200000000000006</v>
      </c>
      <c r="M324" s="332">
        <f>ROUND(SUMIF(Anlagenbewegungsdaten_AV!B:B,A324,Anlagenbewegungsdaten_AV!C:C),3)</f>
        <v>0</v>
      </c>
      <c r="N324" s="330">
        <f>IF(ISBLANK(L324),ROUND(SUMIF(Anlagenbewegungsdaten_AV!B:B,A324,Anlagenbewegungsdaten_AV!D:D),2),ROUND(M324*L324%,2))</f>
        <v>0</v>
      </c>
      <c r="O324" s="330">
        <f>ROUND(N324-SUMIF(Anlagenbewegungsdaten_AV!B:B,A324,Anlagenbewegungsdaten_AV!D:D),3)</f>
        <v>0</v>
      </c>
    </row>
    <row r="325" spans="1:15" ht="15" customHeight="1" x14ac:dyDescent="0.25">
      <c r="A325" s="275" t="s">
        <v>4140</v>
      </c>
      <c r="B325" s="193" t="s">
        <v>2108</v>
      </c>
      <c r="C325" s="193" t="s">
        <v>4039</v>
      </c>
      <c r="D325" s="193" t="s">
        <v>4141</v>
      </c>
      <c r="E325" s="193" t="s">
        <v>4093</v>
      </c>
      <c r="F325" s="290">
        <v>12.120000000000001</v>
      </c>
      <c r="G325" s="333">
        <f>ROUND(SUMIF(Anlagenbewegungsdaten!B:B,A325,Anlagenbewegungsdaten!C:C),3)</f>
        <v>0</v>
      </c>
      <c r="H325" s="334">
        <f>IF(ISBLANK(F325),ROUND(SUMIF(Anlagenbewegungsdaten!B:B,A325,Anlagenbewegungsdaten!D:D),2),ROUND(G325*F325%,2))</f>
        <v>0</v>
      </c>
      <c r="I325" s="334">
        <f>ROUND((H325-SUMIF(Anlagenbewegungsdaten!$B:$B,A325,Anlagenbewegungsdaten!D:D)),3)</f>
        <v>0</v>
      </c>
      <c r="J325" s="335" t="s">
        <v>5179</v>
      </c>
      <c r="K325" s="335" t="s">
        <v>5193</v>
      </c>
      <c r="L325" s="516">
        <v>9.6999999999999993</v>
      </c>
      <c r="M325" s="332">
        <f>ROUND(SUMIF(Anlagenbewegungsdaten_AV!B:B,A325,Anlagenbewegungsdaten_AV!C:C),3)</f>
        <v>0</v>
      </c>
      <c r="N325" s="330">
        <f>IF(ISBLANK(L325),ROUND(SUMIF(Anlagenbewegungsdaten_AV!B:B,A325,Anlagenbewegungsdaten_AV!D:D),2),ROUND(M325*L325%,2))</f>
        <v>0</v>
      </c>
      <c r="O325" s="330">
        <f>ROUND(N325-SUMIF(Anlagenbewegungsdaten_AV!B:B,A325,Anlagenbewegungsdaten_AV!D:D),3)</f>
        <v>0</v>
      </c>
    </row>
    <row r="326" spans="1:15" ht="15" customHeight="1" x14ac:dyDescent="0.25">
      <c r="A326" s="278" t="s">
        <v>2463</v>
      </c>
      <c r="B326" s="167" t="s">
        <v>2108</v>
      </c>
      <c r="C326" s="167" t="s">
        <v>4039</v>
      </c>
      <c r="D326" s="167" t="s">
        <v>2464</v>
      </c>
      <c r="E326" s="189" t="s">
        <v>2483</v>
      </c>
      <c r="F326" s="183">
        <v>13.21</v>
      </c>
      <c r="G326" s="333">
        <f>ROUND(SUMIF(Anlagenbewegungsdaten!B:B,A326,Anlagenbewegungsdaten!C:C),3)</f>
        <v>0</v>
      </c>
      <c r="H326" s="334">
        <f>IF(ISBLANK(F326),ROUND(SUMIF(Anlagenbewegungsdaten!B:B,A326,Anlagenbewegungsdaten!D:D),2),ROUND(G326*F326%,2))</f>
        <v>0</v>
      </c>
      <c r="I326" s="334">
        <f>ROUND((H326-SUMIF(Anlagenbewegungsdaten!$B:$B,A326,Anlagenbewegungsdaten!D:D)),3)</f>
        <v>0</v>
      </c>
      <c r="J326" s="335" t="s">
        <v>5179</v>
      </c>
      <c r="K326" s="335" t="s">
        <v>5193</v>
      </c>
      <c r="L326" s="516">
        <v>10.57</v>
      </c>
      <c r="M326" s="332">
        <f>ROUND(SUMIF(Anlagenbewegungsdaten_AV!B:B,A326,Anlagenbewegungsdaten_AV!C:C),3)</f>
        <v>0</v>
      </c>
      <c r="N326" s="330">
        <f>IF(ISBLANK(L326),ROUND(SUMIF(Anlagenbewegungsdaten_AV!B:B,A326,Anlagenbewegungsdaten_AV!D:D),2),ROUND(M326*L326%,2))</f>
        <v>0</v>
      </c>
      <c r="O326" s="330">
        <f>ROUND(N326-SUMIF(Anlagenbewegungsdaten_AV!B:B,A326,Anlagenbewegungsdaten_AV!D:D),3)</f>
        <v>0</v>
      </c>
    </row>
    <row r="327" spans="1:15" ht="15" customHeight="1" x14ac:dyDescent="0.25">
      <c r="A327" s="265" t="s">
        <v>1661</v>
      </c>
      <c r="B327" s="174" t="s">
        <v>2108</v>
      </c>
      <c r="C327" s="174" t="s">
        <v>4039</v>
      </c>
      <c r="D327" s="174" t="s">
        <v>1662</v>
      </c>
      <c r="E327" s="173" t="s">
        <v>1563</v>
      </c>
      <c r="F327" s="289">
        <v>16.21</v>
      </c>
      <c r="G327" s="333">
        <f>ROUND(SUMIF(Anlagenbewegungsdaten!B:B,A327,Anlagenbewegungsdaten!C:C),3)</f>
        <v>0</v>
      </c>
      <c r="H327" s="334">
        <f>IF(ISBLANK(F327),ROUND(SUMIF(Anlagenbewegungsdaten!B:B,A327,Anlagenbewegungsdaten!D:D),2),ROUND(G327*F327%,2))</f>
        <v>0</v>
      </c>
      <c r="I327" s="334">
        <f>ROUND((H327-SUMIF(Anlagenbewegungsdaten!$B:$B,A327,Anlagenbewegungsdaten!D:D)),3)</f>
        <v>0</v>
      </c>
      <c r="J327" s="335" t="s">
        <v>5179</v>
      </c>
      <c r="K327" s="335" t="s">
        <v>5193</v>
      </c>
      <c r="L327" s="516">
        <v>12.97</v>
      </c>
      <c r="M327" s="332">
        <f>ROUND(SUMIF(Anlagenbewegungsdaten_AV!B:B,A327,Anlagenbewegungsdaten_AV!C:C),3)</f>
        <v>0</v>
      </c>
      <c r="N327" s="330">
        <f>IF(ISBLANK(L327),ROUND(SUMIF(Anlagenbewegungsdaten_AV!B:B,A327,Anlagenbewegungsdaten_AV!D:D),2),ROUND(M327*L327%,2))</f>
        <v>0</v>
      </c>
      <c r="O327" s="330">
        <f>ROUND(N327-SUMIF(Anlagenbewegungsdaten_AV!B:B,A327,Anlagenbewegungsdaten_AV!D:D),3)</f>
        <v>0</v>
      </c>
    </row>
    <row r="328" spans="1:15" ht="15" customHeight="1" x14ac:dyDescent="0.25">
      <c r="A328" s="265" t="s">
        <v>2625</v>
      </c>
      <c r="B328" s="174" t="s">
        <v>2108</v>
      </c>
      <c r="C328" s="174" t="s">
        <v>4039</v>
      </c>
      <c r="D328" s="174" t="s">
        <v>2626</v>
      </c>
      <c r="E328" s="174" t="s">
        <v>2576</v>
      </c>
      <c r="F328" s="289">
        <v>16.18</v>
      </c>
      <c r="G328" s="333">
        <f>ROUND(SUMIF(Anlagenbewegungsdaten!B:B,A328,Anlagenbewegungsdaten!C:C),3)</f>
        <v>0</v>
      </c>
      <c r="H328" s="334">
        <f>IF(ISBLANK(F328),ROUND(SUMIF(Anlagenbewegungsdaten!B:B,A328,Anlagenbewegungsdaten!D:D),2),ROUND(G328*F328%,2))</f>
        <v>0</v>
      </c>
      <c r="I328" s="334">
        <f>ROUND((H328-SUMIF(Anlagenbewegungsdaten!$B:$B,A328,Anlagenbewegungsdaten!D:D)),3)</f>
        <v>0</v>
      </c>
      <c r="J328" s="335" t="s">
        <v>5179</v>
      </c>
      <c r="K328" s="335" t="s">
        <v>5193</v>
      </c>
      <c r="L328" s="516">
        <v>12.94</v>
      </c>
      <c r="M328" s="332">
        <f>ROUND(SUMIF(Anlagenbewegungsdaten_AV!B:B,A328,Anlagenbewegungsdaten_AV!C:C),3)</f>
        <v>0</v>
      </c>
      <c r="N328" s="330">
        <f>IF(ISBLANK(L328),ROUND(SUMIF(Anlagenbewegungsdaten_AV!B:B,A328,Anlagenbewegungsdaten_AV!D:D),2),ROUND(M328*L328%,2))</f>
        <v>0</v>
      </c>
      <c r="O328" s="330">
        <f>ROUND(N328-SUMIF(Anlagenbewegungsdaten_AV!B:B,A328,Anlagenbewegungsdaten_AV!D:D),3)</f>
        <v>0</v>
      </c>
    </row>
    <row r="329" spans="1:15" ht="15" customHeight="1" x14ac:dyDescent="0.25">
      <c r="A329" s="265" t="s">
        <v>3369</v>
      </c>
      <c r="B329" s="174" t="s">
        <v>2108</v>
      </c>
      <c r="C329" s="174" t="s">
        <v>4039</v>
      </c>
      <c r="D329" s="174" t="s">
        <v>3370</v>
      </c>
      <c r="E329" s="174" t="s">
        <v>3320</v>
      </c>
      <c r="F329" s="289">
        <v>16.149999999999999</v>
      </c>
      <c r="G329" s="333">
        <f>ROUND(SUMIF(Anlagenbewegungsdaten!B:B,A329,Anlagenbewegungsdaten!C:C),3)</f>
        <v>0</v>
      </c>
      <c r="H329" s="334">
        <f>IF(ISBLANK(F329),ROUND(SUMIF(Anlagenbewegungsdaten!B:B,A329,Anlagenbewegungsdaten!D:D),2),ROUND(G329*F329%,2))</f>
        <v>0</v>
      </c>
      <c r="I329" s="334">
        <f>ROUND((H329-SUMIF(Anlagenbewegungsdaten!$B:$B,A329,Anlagenbewegungsdaten!D:D)),3)</f>
        <v>0</v>
      </c>
      <c r="J329" s="335" t="s">
        <v>5179</v>
      </c>
      <c r="K329" s="335" t="s">
        <v>5193</v>
      </c>
      <c r="L329" s="516">
        <v>12.92</v>
      </c>
      <c r="M329" s="332">
        <f>ROUND(SUMIF(Anlagenbewegungsdaten_AV!B:B,A329,Anlagenbewegungsdaten_AV!C:C),3)</f>
        <v>0</v>
      </c>
      <c r="N329" s="330">
        <f>IF(ISBLANK(L329),ROUND(SUMIF(Anlagenbewegungsdaten_AV!B:B,A329,Anlagenbewegungsdaten_AV!D:D),2),ROUND(M329*L329%,2))</f>
        <v>0</v>
      </c>
      <c r="O329" s="330">
        <f>ROUND(N329-SUMIF(Anlagenbewegungsdaten_AV!B:B,A329,Anlagenbewegungsdaten_AV!D:D),3)</f>
        <v>0</v>
      </c>
    </row>
    <row r="330" spans="1:15" ht="15" customHeight="1" x14ac:dyDescent="0.25">
      <c r="A330" s="276" t="s">
        <v>4142</v>
      </c>
      <c r="B330" s="193" t="s">
        <v>2108</v>
      </c>
      <c r="C330" s="193" t="s">
        <v>4039</v>
      </c>
      <c r="D330" s="193" t="s">
        <v>4143</v>
      </c>
      <c r="E330" s="193" t="s">
        <v>4093</v>
      </c>
      <c r="F330" s="290">
        <v>16.12</v>
      </c>
      <c r="G330" s="333">
        <f>ROUND(SUMIF(Anlagenbewegungsdaten!B:B,A330,Anlagenbewegungsdaten!C:C),3)</f>
        <v>0</v>
      </c>
      <c r="H330" s="334">
        <f>IF(ISBLANK(F330),ROUND(SUMIF(Anlagenbewegungsdaten!B:B,A330,Anlagenbewegungsdaten!D:D),2),ROUND(G330*F330%,2))</f>
        <v>0</v>
      </c>
      <c r="I330" s="334">
        <f>ROUND((H330-SUMIF(Anlagenbewegungsdaten!$B:$B,A330,Anlagenbewegungsdaten!D:D)),3)</f>
        <v>0</v>
      </c>
      <c r="J330" s="335" t="s">
        <v>5179</v>
      </c>
      <c r="K330" s="335" t="s">
        <v>5193</v>
      </c>
      <c r="L330" s="516">
        <v>12.9</v>
      </c>
      <c r="M330" s="332">
        <f>ROUND(SUMIF(Anlagenbewegungsdaten_AV!B:B,A330,Anlagenbewegungsdaten_AV!C:C),3)</f>
        <v>0</v>
      </c>
      <c r="N330" s="330">
        <f>IF(ISBLANK(L330),ROUND(SUMIF(Anlagenbewegungsdaten_AV!B:B,A330,Anlagenbewegungsdaten_AV!D:D),2),ROUND(M330*L330%,2))</f>
        <v>0</v>
      </c>
      <c r="O330" s="330">
        <f>ROUND(N330-SUMIF(Anlagenbewegungsdaten_AV!B:B,A330,Anlagenbewegungsdaten_AV!D:D),3)</f>
        <v>0</v>
      </c>
    </row>
    <row r="331" spans="1:15" ht="15" customHeight="1" x14ac:dyDescent="0.25">
      <c r="A331" s="278" t="s">
        <v>2465</v>
      </c>
      <c r="B331" s="167" t="s">
        <v>2108</v>
      </c>
      <c r="C331" s="167" t="s">
        <v>4039</v>
      </c>
      <c r="D331" s="167" t="s">
        <v>2466</v>
      </c>
      <c r="E331" s="189" t="s">
        <v>2483</v>
      </c>
      <c r="F331" s="183">
        <v>11.71</v>
      </c>
      <c r="G331" s="333">
        <f>ROUND(SUMIF(Anlagenbewegungsdaten!B:B,A331,Anlagenbewegungsdaten!C:C),3)</f>
        <v>0</v>
      </c>
      <c r="H331" s="334">
        <f>IF(ISBLANK(F331),ROUND(SUMIF(Anlagenbewegungsdaten!B:B,A331,Anlagenbewegungsdaten!D:D),2),ROUND(G331*F331%,2))</f>
        <v>0</v>
      </c>
      <c r="I331" s="334">
        <f>ROUND((H331-SUMIF(Anlagenbewegungsdaten!$B:$B,A331,Anlagenbewegungsdaten!D:D)),3)</f>
        <v>0</v>
      </c>
      <c r="J331" s="335" t="s">
        <v>5179</v>
      </c>
      <c r="K331" s="335" t="s">
        <v>5193</v>
      </c>
      <c r="L331" s="516">
        <v>9.3699999999999992</v>
      </c>
      <c r="M331" s="332">
        <f>ROUND(SUMIF(Anlagenbewegungsdaten_AV!B:B,A331,Anlagenbewegungsdaten_AV!C:C),3)</f>
        <v>0</v>
      </c>
      <c r="N331" s="330">
        <f>IF(ISBLANK(L331),ROUND(SUMIF(Anlagenbewegungsdaten_AV!B:B,A331,Anlagenbewegungsdaten_AV!D:D),2),ROUND(M331*L331%,2))</f>
        <v>0</v>
      </c>
      <c r="O331" s="330">
        <f>ROUND(N331-SUMIF(Anlagenbewegungsdaten_AV!B:B,A331,Anlagenbewegungsdaten_AV!D:D),3)</f>
        <v>0</v>
      </c>
    </row>
    <row r="332" spans="1:15" ht="15" customHeight="1" x14ac:dyDescent="0.25">
      <c r="A332" s="265" t="s">
        <v>1663</v>
      </c>
      <c r="B332" s="174" t="s">
        <v>2108</v>
      </c>
      <c r="C332" s="174" t="s">
        <v>4039</v>
      </c>
      <c r="D332" s="174" t="s">
        <v>1664</v>
      </c>
      <c r="E332" s="173" t="s">
        <v>1563</v>
      </c>
      <c r="F332" s="289">
        <v>14.71</v>
      </c>
      <c r="G332" s="333">
        <f>ROUND(SUMIF(Anlagenbewegungsdaten!B:B,A332,Anlagenbewegungsdaten!C:C),3)</f>
        <v>0</v>
      </c>
      <c r="H332" s="334">
        <f>IF(ISBLANK(F332),ROUND(SUMIF(Anlagenbewegungsdaten!B:B,A332,Anlagenbewegungsdaten!D:D),2),ROUND(G332*F332%,2))</f>
        <v>0</v>
      </c>
      <c r="I332" s="334">
        <f>ROUND((H332-SUMIF(Anlagenbewegungsdaten!$B:$B,A332,Anlagenbewegungsdaten!D:D)),3)</f>
        <v>0</v>
      </c>
      <c r="J332" s="335" t="s">
        <v>5179</v>
      </c>
      <c r="K332" s="335" t="s">
        <v>5193</v>
      </c>
      <c r="L332" s="516">
        <v>11.77</v>
      </c>
      <c r="M332" s="332">
        <f>ROUND(SUMIF(Anlagenbewegungsdaten_AV!B:B,A332,Anlagenbewegungsdaten_AV!C:C),3)</f>
        <v>0</v>
      </c>
      <c r="N332" s="330">
        <f>IF(ISBLANK(L332),ROUND(SUMIF(Anlagenbewegungsdaten_AV!B:B,A332,Anlagenbewegungsdaten_AV!D:D),2),ROUND(M332*L332%,2))</f>
        <v>0</v>
      </c>
      <c r="O332" s="330">
        <f>ROUND(N332-SUMIF(Anlagenbewegungsdaten_AV!B:B,A332,Anlagenbewegungsdaten_AV!D:D),3)</f>
        <v>0</v>
      </c>
    </row>
    <row r="333" spans="1:15" ht="15" customHeight="1" x14ac:dyDescent="0.25">
      <c r="A333" s="265" t="s">
        <v>2627</v>
      </c>
      <c r="B333" s="174" t="s">
        <v>2108</v>
      </c>
      <c r="C333" s="174" t="s">
        <v>4039</v>
      </c>
      <c r="D333" s="174" t="s">
        <v>2628</v>
      </c>
      <c r="E333" s="174" t="s">
        <v>2576</v>
      </c>
      <c r="F333" s="289">
        <v>14.680000000000001</v>
      </c>
      <c r="G333" s="333">
        <f>ROUND(SUMIF(Anlagenbewegungsdaten!B:B,A333,Anlagenbewegungsdaten!C:C),3)</f>
        <v>0</v>
      </c>
      <c r="H333" s="334">
        <f>IF(ISBLANK(F333),ROUND(SUMIF(Anlagenbewegungsdaten!B:B,A333,Anlagenbewegungsdaten!D:D),2),ROUND(G333*F333%,2))</f>
        <v>0</v>
      </c>
      <c r="I333" s="334">
        <f>ROUND((H333-SUMIF(Anlagenbewegungsdaten!$B:$B,A333,Anlagenbewegungsdaten!D:D)),3)</f>
        <v>0</v>
      </c>
      <c r="J333" s="335" t="s">
        <v>5179</v>
      </c>
      <c r="K333" s="335" t="s">
        <v>5193</v>
      </c>
      <c r="L333" s="516">
        <v>11.74</v>
      </c>
      <c r="M333" s="332">
        <f>ROUND(SUMIF(Anlagenbewegungsdaten_AV!B:B,A333,Anlagenbewegungsdaten_AV!C:C),3)</f>
        <v>0</v>
      </c>
      <c r="N333" s="330">
        <f>IF(ISBLANK(L333),ROUND(SUMIF(Anlagenbewegungsdaten_AV!B:B,A333,Anlagenbewegungsdaten_AV!D:D),2),ROUND(M333*L333%,2))</f>
        <v>0</v>
      </c>
      <c r="O333" s="330">
        <f>ROUND(N333-SUMIF(Anlagenbewegungsdaten_AV!B:B,A333,Anlagenbewegungsdaten_AV!D:D),3)</f>
        <v>0</v>
      </c>
    </row>
    <row r="334" spans="1:15" ht="15" customHeight="1" x14ac:dyDescent="0.25">
      <c r="A334" s="265" t="s">
        <v>3371</v>
      </c>
      <c r="B334" s="174" t="s">
        <v>2108</v>
      </c>
      <c r="C334" s="174" t="s">
        <v>4039</v>
      </c>
      <c r="D334" s="174" t="s">
        <v>3372</v>
      </c>
      <c r="E334" s="174" t="s">
        <v>3320</v>
      </c>
      <c r="F334" s="289">
        <v>14.65</v>
      </c>
      <c r="G334" s="333">
        <f>ROUND(SUMIF(Anlagenbewegungsdaten!B:B,A334,Anlagenbewegungsdaten!C:C),3)</f>
        <v>0</v>
      </c>
      <c r="H334" s="334">
        <f>IF(ISBLANK(F334),ROUND(SUMIF(Anlagenbewegungsdaten!B:B,A334,Anlagenbewegungsdaten!D:D),2),ROUND(G334*F334%,2))</f>
        <v>0</v>
      </c>
      <c r="I334" s="334">
        <f>ROUND((H334-SUMIF(Anlagenbewegungsdaten!$B:$B,A334,Anlagenbewegungsdaten!D:D)),3)</f>
        <v>0</v>
      </c>
      <c r="J334" s="335" t="s">
        <v>5179</v>
      </c>
      <c r="K334" s="335" t="s">
        <v>5193</v>
      </c>
      <c r="L334" s="516">
        <v>11.72</v>
      </c>
      <c r="M334" s="332">
        <f>ROUND(SUMIF(Anlagenbewegungsdaten_AV!B:B,A334,Anlagenbewegungsdaten_AV!C:C),3)</f>
        <v>0</v>
      </c>
      <c r="N334" s="330">
        <f>IF(ISBLANK(L334),ROUND(SUMIF(Anlagenbewegungsdaten_AV!B:B,A334,Anlagenbewegungsdaten_AV!D:D),2),ROUND(M334*L334%,2))</f>
        <v>0</v>
      </c>
      <c r="O334" s="330">
        <f>ROUND(N334-SUMIF(Anlagenbewegungsdaten_AV!B:B,A334,Anlagenbewegungsdaten_AV!D:D),3)</f>
        <v>0</v>
      </c>
    </row>
    <row r="335" spans="1:15" ht="15" customHeight="1" x14ac:dyDescent="0.25">
      <c r="A335" s="276" t="s">
        <v>4144</v>
      </c>
      <c r="B335" s="193" t="s">
        <v>2108</v>
      </c>
      <c r="C335" s="193" t="s">
        <v>4039</v>
      </c>
      <c r="D335" s="193" t="s">
        <v>4145</v>
      </c>
      <c r="E335" s="193" t="s">
        <v>4093</v>
      </c>
      <c r="F335" s="290">
        <v>14.620000000000001</v>
      </c>
      <c r="G335" s="333">
        <f>ROUND(SUMIF(Anlagenbewegungsdaten!B:B,A335,Anlagenbewegungsdaten!C:C),3)</f>
        <v>0</v>
      </c>
      <c r="H335" s="334">
        <f>IF(ISBLANK(F335),ROUND(SUMIF(Anlagenbewegungsdaten!B:B,A335,Anlagenbewegungsdaten!D:D),2),ROUND(G335*F335%,2))</f>
        <v>0</v>
      </c>
      <c r="I335" s="334">
        <f>ROUND((H335-SUMIF(Anlagenbewegungsdaten!$B:$B,A335,Anlagenbewegungsdaten!D:D)),3)</f>
        <v>0</v>
      </c>
      <c r="J335" s="335" t="s">
        <v>5179</v>
      </c>
      <c r="K335" s="335" t="s">
        <v>5193</v>
      </c>
      <c r="L335" s="516">
        <v>11.7</v>
      </c>
      <c r="M335" s="332">
        <f>ROUND(SUMIF(Anlagenbewegungsdaten_AV!B:B,A335,Anlagenbewegungsdaten_AV!C:C),3)</f>
        <v>0</v>
      </c>
      <c r="N335" s="330">
        <f>IF(ISBLANK(L335),ROUND(SUMIF(Anlagenbewegungsdaten_AV!B:B,A335,Anlagenbewegungsdaten_AV!D:D),2),ROUND(M335*L335%,2))</f>
        <v>0</v>
      </c>
      <c r="O335" s="330">
        <f>ROUND(N335-SUMIF(Anlagenbewegungsdaten_AV!B:B,A335,Anlagenbewegungsdaten_AV!D:D),3)</f>
        <v>0</v>
      </c>
    </row>
    <row r="336" spans="1:15" ht="15" customHeight="1" x14ac:dyDescent="0.25">
      <c r="A336" s="278" t="s">
        <v>2467</v>
      </c>
      <c r="B336" s="167" t="s">
        <v>2108</v>
      </c>
      <c r="C336" s="167" t="s">
        <v>4039</v>
      </c>
      <c r="D336" s="167" t="s">
        <v>2468</v>
      </c>
      <c r="E336" s="189" t="s">
        <v>2483</v>
      </c>
      <c r="F336" s="182">
        <v>8.6999999999999993</v>
      </c>
      <c r="G336" s="333">
        <f>ROUND(SUMIF(Anlagenbewegungsdaten!B:B,A336,Anlagenbewegungsdaten!C:C),3)</f>
        <v>0</v>
      </c>
      <c r="H336" s="334">
        <f>IF(ISBLANK(F336),ROUND(SUMIF(Anlagenbewegungsdaten!B:B,A336,Anlagenbewegungsdaten!D:D),2),ROUND(G336*F336%,2))</f>
        <v>0</v>
      </c>
      <c r="I336" s="334">
        <f>ROUND((H336-SUMIF(Anlagenbewegungsdaten!$B:$B,A336,Anlagenbewegungsdaten!D:D)),3)</f>
        <v>0</v>
      </c>
      <c r="J336" s="335" t="s">
        <v>5179</v>
      </c>
      <c r="K336" s="335" t="s">
        <v>5193</v>
      </c>
      <c r="L336" s="516">
        <v>6.96</v>
      </c>
      <c r="M336" s="332">
        <f>ROUND(SUMIF(Anlagenbewegungsdaten_AV!B:B,A336,Anlagenbewegungsdaten_AV!C:C),3)</f>
        <v>0</v>
      </c>
      <c r="N336" s="330">
        <f>IF(ISBLANK(L336),ROUND(SUMIF(Anlagenbewegungsdaten_AV!B:B,A336,Anlagenbewegungsdaten_AV!D:D),2),ROUND(M336*L336%,2))</f>
        <v>0</v>
      </c>
      <c r="O336" s="330">
        <f>ROUND(N336-SUMIF(Anlagenbewegungsdaten_AV!B:B,A336,Anlagenbewegungsdaten_AV!D:D),3)</f>
        <v>0</v>
      </c>
    </row>
    <row r="337" spans="1:15" ht="15" customHeight="1" x14ac:dyDescent="0.25">
      <c r="A337" s="263" t="s">
        <v>1665</v>
      </c>
      <c r="B337" s="174" t="s">
        <v>2108</v>
      </c>
      <c r="C337" s="174" t="s">
        <v>4039</v>
      </c>
      <c r="D337" s="174" t="s">
        <v>1666</v>
      </c>
      <c r="E337" s="173" t="s">
        <v>1563</v>
      </c>
      <c r="F337" s="289">
        <v>11.7</v>
      </c>
      <c r="G337" s="333">
        <f>ROUND(SUMIF(Anlagenbewegungsdaten!B:B,A337,Anlagenbewegungsdaten!C:C),3)</f>
        <v>0</v>
      </c>
      <c r="H337" s="334">
        <f>IF(ISBLANK(F337),ROUND(SUMIF(Anlagenbewegungsdaten!B:B,A337,Anlagenbewegungsdaten!D:D),2),ROUND(G337*F337%,2))</f>
        <v>0</v>
      </c>
      <c r="I337" s="334">
        <f>ROUND((H337-SUMIF(Anlagenbewegungsdaten!$B:$B,A337,Anlagenbewegungsdaten!D:D)),3)</f>
        <v>0</v>
      </c>
      <c r="J337" s="335" t="s">
        <v>5179</v>
      </c>
      <c r="K337" s="335" t="s">
        <v>5193</v>
      </c>
      <c r="L337" s="516">
        <v>9.36</v>
      </c>
      <c r="M337" s="332">
        <f>ROUND(SUMIF(Anlagenbewegungsdaten_AV!B:B,A337,Anlagenbewegungsdaten_AV!C:C),3)</f>
        <v>0</v>
      </c>
      <c r="N337" s="330">
        <f>IF(ISBLANK(L337),ROUND(SUMIF(Anlagenbewegungsdaten_AV!B:B,A337,Anlagenbewegungsdaten_AV!D:D),2),ROUND(M337*L337%,2))</f>
        <v>0</v>
      </c>
      <c r="O337" s="330">
        <f>ROUND(N337-SUMIF(Anlagenbewegungsdaten_AV!B:B,A337,Anlagenbewegungsdaten_AV!D:D),3)</f>
        <v>0</v>
      </c>
    </row>
    <row r="338" spans="1:15" ht="15" customHeight="1" x14ac:dyDescent="0.25">
      <c r="A338" s="263" t="s">
        <v>2629</v>
      </c>
      <c r="B338" s="174" t="s">
        <v>2108</v>
      </c>
      <c r="C338" s="174" t="s">
        <v>4039</v>
      </c>
      <c r="D338" s="174" t="s">
        <v>2630</v>
      </c>
      <c r="E338" s="174" t="s">
        <v>2576</v>
      </c>
      <c r="F338" s="289">
        <v>11.67</v>
      </c>
      <c r="G338" s="333">
        <f>ROUND(SUMIF(Anlagenbewegungsdaten!B:B,A338,Anlagenbewegungsdaten!C:C),3)</f>
        <v>0</v>
      </c>
      <c r="H338" s="334">
        <f>IF(ISBLANK(F338),ROUND(SUMIF(Anlagenbewegungsdaten!B:B,A338,Anlagenbewegungsdaten!D:D),2),ROUND(G338*F338%,2))</f>
        <v>0</v>
      </c>
      <c r="I338" s="334">
        <f>ROUND((H338-SUMIF(Anlagenbewegungsdaten!$B:$B,A338,Anlagenbewegungsdaten!D:D)),3)</f>
        <v>0</v>
      </c>
      <c r="J338" s="335" t="s">
        <v>5179</v>
      </c>
      <c r="K338" s="335" t="s">
        <v>5193</v>
      </c>
      <c r="L338" s="516">
        <v>9.34</v>
      </c>
      <c r="M338" s="332">
        <f>ROUND(SUMIF(Anlagenbewegungsdaten_AV!B:B,A338,Anlagenbewegungsdaten_AV!C:C),3)</f>
        <v>0</v>
      </c>
      <c r="N338" s="330">
        <f>IF(ISBLANK(L338),ROUND(SUMIF(Anlagenbewegungsdaten_AV!B:B,A338,Anlagenbewegungsdaten_AV!D:D),2),ROUND(M338*L338%,2))</f>
        <v>0</v>
      </c>
      <c r="O338" s="330">
        <f>ROUND(N338-SUMIF(Anlagenbewegungsdaten_AV!B:B,A338,Anlagenbewegungsdaten_AV!D:D),3)</f>
        <v>0</v>
      </c>
    </row>
    <row r="339" spans="1:15" ht="15" customHeight="1" x14ac:dyDescent="0.25">
      <c r="A339" s="263" t="s">
        <v>3373</v>
      </c>
      <c r="B339" s="174" t="s">
        <v>2108</v>
      </c>
      <c r="C339" s="174" t="s">
        <v>4039</v>
      </c>
      <c r="D339" s="174" t="s">
        <v>3374</v>
      </c>
      <c r="E339" s="174" t="s">
        <v>3320</v>
      </c>
      <c r="F339" s="289">
        <v>11.639999999999999</v>
      </c>
      <c r="G339" s="333">
        <f>ROUND(SUMIF(Anlagenbewegungsdaten!B:B,A339,Anlagenbewegungsdaten!C:C),3)</f>
        <v>0</v>
      </c>
      <c r="H339" s="334">
        <f>IF(ISBLANK(F339),ROUND(SUMIF(Anlagenbewegungsdaten!B:B,A339,Anlagenbewegungsdaten!D:D),2),ROUND(G339*F339%,2))</f>
        <v>0</v>
      </c>
      <c r="I339" s="334">
        <f>ROUND((H339-SUMIF(Anlagenbewegungsdaten!$B:$B,A339,Anlagenbewegungsdaten!D:D)),3)</f>
        <v>0</v>
      </c>
      <c r="J339" s="335" t="s">
        <v>5179</v>
      </c>
      <c r="K339" s="335" t="s">
        <v>5193</v>
      </c>
      <c r="L339" s="516">
        <v>9.31</v>
      </c>
      <c r="M339" s="332">
        <f>ROUND(SUMIF(Anlagenbewegungsdaten_AV!B:B,A339,Anlagenbewegungsdaten_AV!C:C),3)</f>
        <v>0</v>
      </c>
      <c r="N339" s="330">
        <f>IF(ISBLANK(L339),ROUND(SUMIF(Anlagenbewegungsdaten_AV!B:B,A339,Anlagenbewegungsdaten_AV!D:D),2),ROUND(M339*L339%,2))</f>
        <v>0</v>
      </c>
      <c r="O339" s="330">
        <f>ROUND(N339-SUMIF(Anlagenbewegungsdaten_AV!B:B,A339,Anlagenbewegungsdaten_AV!D:D),3)</f>
        <v>0</v>
      </c>
    </row>
    <row r="340" spans="1:15" ht="15" customHeight="1" x14ac:dyDescent="0.25">
      <c r="A340" s="275" t="s">
        <v>4146</v>
      </c>
      <c r="B340" s="193" t="s">
        <v>2108</v>
      </c>
      <c r="C340" s="193" t="s">
        <v>4039</v>
      </c>
      <c r="D340" s="193" t="s">
        <v>4147</v>
      </c>
      <c r="E340" s="193" t="s">
        <v>4093</v>
      </c>
      <c r="F340" s="290">
        <v>11.61</v>
      </c>
      <c r="G340" s="333">
        <f>ROUND(SUMIF(Anlagenbewegungsdaten!B:B,A340,Anlagenbewegungsdaten!C:C),3)</f>
        <v>0</v>
      </c>
      <c r="H340" s="334">
        <f>IF(ISBLANK(F340),ROUND(SUMIF(Anlagenbewegungsdaten!B:B,A340,Anlagenbewegungsdaten!D:D),2),ROUND(G340*F340%,2))</f>
        <v>0</v>
      </c>
      <c r="I340" s="334">
        <f>ROUND((H340-SUMIF(Anlagenbewegungsdaten!$B:$B,A340,Anlagenbewegungsdaten!D:D)),3)</f>
        <v>0</v>
      </c>
      <c r="J340" s="335" t="s">
        <v>5179</v>
      </c>
      <c r="K340" s="335" t="s">
        <v>5193</v>
      </c>
      <c r="L340" s="516">
        <v>9.2899999999999991</v>
      </c>
      <c r="M340" s="332">
        <f>ROUND(SUMIF(Anlagenbewegungsdaten_AV!B:B,A340,Anlagenbewegungsdaten_AV!C:C),3)</f>
        <v>0</v>
      </c>
      <c r="N340" s="330">
        <f>IF(ISBLANK(L340),ROUND(SUMIF(Anlagenbewegungsdaten_AV!B:B,A340,Anlagenbewegungsdaten_AV!D:D),2),ROUND(M340*L340%,2))</f>
        <v>0</v>
      </c>
      <c r="O340" s="330">
        <f>ROUND(N340-SUMIF(Anlagenbewegungsdaten_AV!B:B,A340,Anlagenbewegungsdaten_AV!D:D),3)</f>
        <v>0</v>
      </c>
    </row>
    <row r="341" spans="1:15" ht="15" customHeight="1" x14ac:dyDescent="0.25">
      <c r="A341" s="265" t="s">
        <v>1667</v>
      </c>
      <c r="B341" s="174" t="s">
        <v>2108</v>
      </c>
      <c r="C341" s="173" t="s">
        <v>4039</v>
      </c>
      <c r="D341" s="174" t="s">
        <v>6330</v>
      </c>
      <c r="E341" s="192" t="s">
        <v>4090</v>
      </c>
      <c r="F341" s="289">
        <v>7</v>
      </c>
      <c r="G341" s="333">
        <f>ROUND(SUMIF(Anlagenbewegungsdaten!B:B,A341,Anlagenbewegungsdaten!C:C),3)</f>
        <v>0</v>
      </c>
      <c r="H341" s="334">
        <f>IF(ISBLANK(F341),ROUND(SUMIF(Anlagenbewegungsdaten!B:B,A341,Anlagenbewegungsdaten!D:D),2),ROUND(G341*F341%,2))</f>
        <v>0</v>
      </c>
      <c r="I341" s="334">
        <f>ROUND((H341-SUMIF(Anlagenbewegungsdaten!$B:$B,A341,Anlagenbewegungsdaten!D:D)),3)</f>
        <v>0</v>
      </c>
      <c r="J341" s="335" t="s">
        <v>5179</v>
      </c>
      <c r="K341" s="335" t="s">
        <v>5193</v>
      </c>
      <c r="L341" s="516">
        <v>5.6</v>
      </c>
      <c r="M341" s="332">
        <f>ROUND(SUMIF(Anlagenbewegungsdaten_AV!B:B,A341,Anlagenbewegungsdaten_AV!C:C),3)</f>
        <v>0</v>
      </c>
      <c r="N341" s="330">
        <f>IF(ISBLANK(L341),ROUND(SUMIF(Anlagenbewegungsdaten_AV!B:B,A341,Anlagenbewegungsdaten_AV!D:D),2),ROUND(M341*L341%,2))</f>
        <v>0</v>
      </c>
      <c r="O341" s="330">
        <f>ROUND(N341-SUMIF(Anlagenbewegungsdaten_AV!B:B,A341,Anlagenbewegungsdaten_AV!D:D),3)</f>
        <v>0</v>
      </c>
    </row>
    <row r="342" spans="1:15" ht="15" customHeight="1" x14ac:dyDescent="0.25">
      <c r="A342" s="263" t="s">
        <v>1668</v>
      </c>
      <c r="B342" s="174" t="s">
        <v>2108</v>
      </c>
      <c r="C342" s="174" t="s">
        <v>4039</v>
      </c>
      <c r="D342" s="174" t="s">
        <v>5172</v>
      </c>
      <c r="E342" s="173" t="s">
        <v>1563</v>
      </c>
      <c r="F342" s="289">
        <v>10</v>
      </c>
      <c r="G342" s="333">
        <f>ROUND(SUMIF(Anlagenbewegungsdaten!B:B,A342,Anlagenbewegungsdaten!C:C),3)</f>
        <v>0</v>
      </c>
      <c r="H342" s="334">
        <f>IF(ISBLANK(F342),ROUND(SUMIF(Anlagenbewegungsdaten!B:B,A342,Anlagenbewegungsdaten!D:D),2),ROUND(G342*F342%,2))</f>
        <v>0</v>
      </c>
      <c r="I342" s="334">
        <f>ROUND((H342-SUMIF(Anlagenbewegungsdaten!$B:$B,A342,Anlagenbewegungsdaten!D:D)),3)</f>
        <v>0</v>
      </c>
      <c r="J342" s="335" t="s">
        <v>5179</v>
      </c>
      <c r="K342" s="335" t="s">
        <v>5193</v>
      </c>
      <c r="L342" s="516">
        <v>8</v>
      </c>
      <c r="M342" s="332">
        <f>ROUND(SUMIF(Anlagenbewegungsdaten_AV!B:B,A342,Anlagenbewegungsdaten_AV!C:C),3)</f>
        <v>0</v>
      </c>
      <c r="N342" s="330">
        <f>IF(ISBLANK(L342),ROUND(SUMIF(Anlagenbewegungsdaten_AV!B:B,A342,Anlagenbewegungsdaten_AV!D:D),2),ROUND(M342*L342%,2))</f>
        <v>0</v>
      </c>
      <c r="O342" s="330">
        <f>ROUND(N342-SUMIF(Anlagenbewegungsdaten_AV!B:B,A342,Anlagenbewegungsdaten_AV!D:D),3)</f>
        <v>0</v>
      </c>
    </row>
    <row r="343" spans="1:15" ht="15" customHeight="1" x14ac:dyDescent="0.25">
      <c r="A343" s="263" t="s">
        <v>2631</v>
      </c>
      <c r="B343" s="174" t="s">
        <v>2108</v>
      </c>
      <c r="C343" s="174" t="s">
        <v>4039</v>
      </c>
      <c r="D343" s="174" t="s">
        <v>5171</v>
      </c>
      <c r="E343" s="174" t="s">
        <v>2576</v>
      </c>
      <c r="F343" s="289">
        <v>9.9700000000000006</v>
      </c>
      <c r="G343" s="333">
        <f>ROUND(SUMIF(Anlagenbewegungsdaten!B:B,A343,Anlagenbewegungsdaten!C:C),3)</f>
        <v>0</v>
      </c>
      <c r="H343" s="334">
        <f>IF(ISBLANK(F343),ROUND(SUMIF(Anlagenbewegungsdaten!B:B,A343,Anlagenbewegungsdaten!D:D),2),ROUND(G343*F343%,2))</f>
        <v>0</v>
      </c>
      <c r="I343" s="334">
        <f>ROUND((H343-SUMIF(Anlagenbewegungsdaten!$B:$B,A343,Anlagenbewegungsdaten!D:D)),3)</f>
        <v>0</v>
      </c>
      <c r="J343" s="335" t="s">
        <v>5179</v>
      </c>
      <c r="K343" s="335" t="s">
        <v>5193</v>
      </c>
      <c r="L343" s="516">
        <v>7.98</v>
      </c>
      <c r="M343" s="332">
        <f>ROUND(SUMIF(Anlagenbewegungsdaten_AV!B:B,A343,Anlagenbewegungsdaten_AV!C:C),3)</f>
        <v>0</v>
      </c>
      <c r="N343" s="330">
        <f>IF(ISBLANK(L343),ROUND(SUMIF(Anlagenbewegungsdaten_AV!B:B,A343,Anlagenbewegungsdaten_AV!D:D),2),ROUND(M343*L343%,2))</f>
        <v>0</v>
      </c>
      <c r="O343" s="330">
        <f>ROUND(N343-SUMIF(Anlagenbewegungsdaten_AV!B:B,A343,Anlagenbewegungsdaten_AV!D:D),3)</f>
        <v>0</v>
      </c>
    </row>
    <row r="344" spans="1:15" ht="15" customHeight="1" x14ac:dyDescent="0.25">
      <c r="A344" s="263" t="s">
        <v>3375</v>
      </c>
      <c r="B344" s="174" t="s">
        <v>2108</v>
      </c>
      <c r="C344" s="174" t="s">
        <v>4039</v>
      </c>
      <c r="D344" s="174" t="s">
        <v>5170</v>
      </c>
      <c r="E344" s="174" t="s">
        <v>3320</v>
      </c>
      <c r="F344" s="289">
        <v>9.94</v>
      </c>
      <c r="G344" s="333">
        <f>ROUND(SUMIF(Anlagenbewegungsdaten!B:B,A344,Anlagenbewegungsdaten!C:C),3)</f>
        <v>0</v>
      </c>
      <c r="H344" s="334">
        <f>IF(ISBLANK(F344),ROUND(SUMIF(Anlagenbewegungsdaten!B:B,A344,Anlagenbewegungsdaten!D:D),2),ROUND(G344*F344%,2))</f>
        <v>0</v>
      </c>
      <c r="I344" s="334">
        <f>ROUND((H344-SUMIF(Anlagenbewegungsdaten!$B:$B,A344,Anlagenbewegungsdaten!D:D)),3)</f>
        <v>0</v>
      </c>
      <c r="J344" s="335" t="s">
        <v>5179</v>
      </c>
      <c r="K344" s="335" t="s">
        <v>5193</v>
      </c>
      <c r="L344" s="516">
        <v>7.95</v>
      </c>
      <c r="M344" s="332">
        <f>ROUND(SUMIF(Anlagenbewegungsdaten_AV!B:B,A344,Anlagenbewegungsdaten_AV!C:C),3)</f>
        <v>0</v>
      </c>
      <c r="N344" s="330">
        <f>IF(ISBLANK(L344),ROUND(SUMIF(Anlagenbewegungsdaten_AV!B:B,A344,Anlagenbewegungsdaten_AV!D:D),2),ROUND(M344*L344%,2))</f>
        <v>0</v>
      </c>
      <c r="O344" s="330">
        <f>ROUND(N344-SUMIF(Anlagenbewegungsdaten_AV!B:B,A344,Anlagenbewegungsdaten_AV!D:D),3)</f>
        <v>0</v>
      </c>
    </row>
    <row r="345" spans="1:15" ht="15" customHeight="1" x14ac:dyDescent="0.25">
      <c r="A345" s="275" t="s">
        <v>4148</v>
      </c>
      <c r="B345" s="193" t="s">
        <v>2108</v>
      </c>
      <c r="C345" s="193" t="s">
        <v>4039</v>
      </c>
      <c r="D345" s="193" t="s">
        <v>5169</v>
      </c>
      <c r="E345" s="193" t="s">
        <v>4093</v>
      </c>
      <c r="F345" s="290">
        <v>9.91</v>
      </c>
      <c r="G345" s="333">
        <f>ROUND(SUMIF(Anlagenbewegungsdaten!B:B,A345,Anlagenbewegungsdaten!C:C),3)</f>
        <v>0</v>
      </c>
      <c r="H345" s="334">
        <f>IF(ISBLANK(F345),ROUND(SUMIF(Anlagenbewegungsdaten!B:B,A345,Anlagenbewegungsdaten!D:D),2),ROUND(G345*F345%,2))</f>
        <v>0</v>
      </c>
      <c r="I345" s="334">
        <f>ROUND((H345-SUMIF(Anlagenbewegungsdaten!$B:$B,A345,Anlagenbewegungsdaten!D:D)),3)</f>
        <v>0</v>
      </c>
      <c r="J345" s="335" t="s">
        <v>5179</v>
      </c>
      <c r="K345" s="335" t="s">
        <v>5193</v>
      </c>
      <c r="L345" s="516">
        <v>7.93</v>
      </c>
      <c r="M345" s="332">
        <f>ROUND(SUMIF(Anlagenbewegungsdaten_AV!B:B,A345,Anlagenbewegungsdaten_AV!C:C),3)</f>
        <v>0</v>
      </c>
      <c r="N345" s="330">
        <f>IF(ISBLANK(L345),ROUND(SUMIF(Anlagenbewegungsdaten_AV!B:B,A345,Anlagenbewegungsdaten_AV!D:D),2),ROUND(M345*L345%,2))</f>
        <v>0</v>
      </c>
      <c r="O345" s="330">
        <f>ROUND(N345-SUMIF(Anlagenbewegungsdaten_AV!B:B,A345,Anlagenbewegungsdaten_AV!D:D),3)</f>
        <v>0</v>
      </c>
    </row>
    <row r="346" spans="1:15" ht="15" customHeight="1" x14ac:dyDescent="0.25">
      <c r="A346" s="262" t="s">
        <v>4090</v>
      </c>
      <c r="B346" s="167"/>
      <c r="C346" s="167"/>
      <c r="D346" s="167" t="s">
        <v>4090</v>
      </c>
      <c r="E346" s="167" t="s">
        <v>4090</v>
      </c>
      <c r="F346" s="183"/>
    </row>
    <row r="347" spans="1:15" ht="15" customHeight="1" x14ac:dyDescent="0.25">
      <c r="A347" s="268" t="s">
        <v>5274</v>
      </c>
      <c r="B347" s="237" t="s">
        <v>2108</v>
      </c>
      <c r="C347" s="237" t="s">
        <v>4039</v>
      </c>
      <c r="D347" s="237" t="s">
        <v>5275</v>
      </c>
      <c r="E347" s="237" t="s">
        <v>5276</v>
      </c>
      <c r="F347" s="291">
        <v>14.55</v>
      </c>
      <c r="G347" s="333">
        <f>ROUND(SUMIF(Anlagenbewegungsdaten!B:B,A347,Anlagenbewegungsdaten!C:C),3)</f>
        <v>0</v>
      </c>
      <c r="H347" s="334">
        <f>IF(ISBLANK(F347),ROUND(SUMIF(Anlagenbewegungsdaten!B:B,A347,Anlagenbewegungsdaten!D:D),2),ROUND(G347*F347%,2))</f>
        <v>0</v>
      </c>
      <c r="I347" s="334">
        <f>ROUND((H347-SUMIF(Anlagenbewegungsdaten!$B:$B,A347,Anlagenbewegungsdaten!D:D)),3)</f>
        <v>0</v>
      </c>
      <c r="J347" s="335" t="s">
        <v>5179</v>
      </c>
      <c r="K347" s="335" t="s">
        <v>5193</v>
      </c>
      <c r="L347" s="516">
        <v>11.64</v>
      </c>
      <c r="M347" s="332">
        <f>ROUND(SUMIF(Anlagenbewegungsdaten_AV!B:B,A347,Anlagenbewegungsdaten_AV!C:C),3)</f>
        <v>0</v>
      </c>
      <c r="N347" s="330">
        <f>IF(ISBLANK(L347),ROUND(SUMIF(Anlagenbewegungsdaten_AV!B:B,A347,Anlagenbewegungsdaten_AV!D:D),2),ROUND(M347*L347%,2))</f>
        <v>0</v>
      </c>
      <c r="O347" s="330">
        <f>ROUND(N347-SUMIF(Anlagenbewegungsdaten_AV!B:B,A347,Anlagenbewegungsdaten_AV!D:D),3)</f>
        <v>0</v>
      </c>
    </row>
    <row r="348" spans="1:15" ht="15" customHeight="1" x14ac:dyDescent="0.25">
      <c r="A348" s="268" t="s">
        <v>6201</v>
      </c>
      <c r="B348" s="237" t="s">
        <v>2108</v>
      </c>
      <c r="C348" s="237" t="s">
        <v>4039</v>
      </c>
      <c r="D348" s="237" t="s">
        <v>5651</v>
      </c>
      <c r="E348" s="237" t="s">
        <v>5276</v>
      </c>
      <c r="F348" s="291">
        <v>15.55</v>
      </c>
      <c r="G348" s="333">
        <f>ROUND(SUMIF(Anlagenbewegungsdaten!B:B,A348,Anlagenbewegungsdaten!C:C),3)</f>
        <v>0</v>
      </c>
      <c r="H348" s="334">
        <f>IF(ISBLANK(F348),ROUND(SUMIF(Anlagenbewegungsdaten!B:B,A348,Anlagenbewegungsdaten!D:D),2),ROUND(G348*F348%,2))</f>
        <v>0</v>
      </c>
      <c r="I348" s="334">
        <f>ROUND((H348-SUMIF(Anlagenbewegungsdaten!$B:$B,A348,Anlagenbewegungsdaten!D:D)),3)</f>
        <v>0</v>
      </c>
      <c r="J348" s="335" t="s">
        <v>5179</v>
      </c>
      <c r="K348" s="335" t="s">
        <v>5193</v>
      </c>
      <c r="L348" s="516">
        <v>12.46</v>
      </c>
      <c r="M348" s="332">
        <f>ROUND(SUMIF(Anlagenbewegungsdaten_AV!B:B,A348,Anlagenbewegungsdaten_AV!C:C),3)</f>
        <v>0</v>
      </c>
      <c r="N348" s="330">
        <f>IF(ISBLANK(L348),ROUND(SUMIF(Anlagenbewegungsdaten_AV!B:B,A348,Anlagenbewegungsdaten_AV!D:D),2),ROUND(M348*L348%,2))</f>
        <v>0</v>
      </c>
      <c r="O348" s="330">
        <f>ROUND(N348-SUMIF(Anlagenbewegungsdaten_AV!B:B,A348,Anlagenbewegungsdaten_AV!D:D),3)</f>
        <v>0</v>
      </c>
    </row>
    <row r="349" spans="1:15" ht="15" customHeight="1" x14ac:dyDescent="0.25">
      <c r="A349" s="268" t="s">
        <v>5631</v>
      </c>
      <c r="B349" s="237" t="s">
        <v>2108</v>
      </c>
      <c r="C349" s="237" t="s">
        <v>4039</v>
      </c>
      <c r="D349" s="237" t="s">
        <v>5632</v>
      </c>
      <c r="E349" s="237" t="s">
        <v>5276</v>
      </c>
      <c r="F349" s="291">
        <v>20.55</v>
      </c>
      <c r="G349" s="333">
        <f>ROUND(SUMIF(Anlagenbewegungsdaten!B:B,A349,Anlagenbewegungsdaten!C:C),3)</f>
        <v>0</v>
      </c>
      <c r="H349" s="334">
        <f>IF(ISBLANK(F349),ROUND(SUMIF(Anlagenbewegungsdaten!B:B,A349,Anlagenbewegungsdaten!D:D),2),ROUND(G349*F349%,2))</f>
        <v>0</v>
      </c>
      <c r="I349" s="334">
        <f>ROUND((H349-SUMIF(Anlagenbewegungsdaten!$B:$B,A349,Anlagenbewegungsdaten!D:D)),3)</f>
        <v>0</v>
      </c>
      <c r="J349" s="335" t="s">
        <v>5179</v>
      </c>
      <c r="K349" s="335" t="s">
        <v>5193</v>
      </c>
      <c r="L349" s="516">
        <v>16.440000000000001</v>
      </c>
      <c r="M349" s="332">
        <f>ROUND(SUMIF(Anlagenbewegungsdaten_AV!B:B,A349,Anlagenbewegungsdaten_AV!C:C),3)</f>
        <v>0</v>
      </c>
      <c r="N349" s="330">
        <f>IF(ISBLANK(L349),ROUND(SUMIF(Anlagenbewegungsdaten_AV!B:B,A349,Anlagenbewegungsdaten_AV!D:D),2),ROUND(M349*L349%,2))</f>
        <v>0</v>
      </c>
      <c r="O349" s="330">
        <f>ROUND(N349-SUMIF(Anlagenbewegungsdaten_AV!B:B,A349,Anlagenbewegungsdaten_AV!D:D),3)</f>
        <v>0</v>
      </c>
    </row>
    <row r="350" spans="1:15" ht="15" customHeight="1" x14ac:dyDescent="0.25">
      <c r="A350" s="268" t="s">
        <v>5633</v>
      </c>
      <c r="B350" s="237" t="s">
        <v>2108</v>
      </c>
      <c r="C350" s="237" t="s">
        <v>4039</v>
      </c>
      <c r="D350" s="237" t="s">
        <v>5634</v>
      </c>
      <c r="E350" s="237" t="s">
        <v>5276</v>
      </c>
      <c r="F350" s="292">
        <v>25.55</v>
      </c>
      <c r="G350" s="333">
        <f>ROUND(SUMIF(Anlagenbewegungsdaten!B:B,A350,Anlagenbewegungsdaten!C:C),3)</f>
        <v>0</v>
      </c>
      <c r="H350" s="334">
        <f>IF(ISBLANK(F350),ROUND(SUMIF(Anlagenbewegungsdaten!B:B,A350,Anlagenbewegungsdaten!D:D),2),ROUND(G350*F350%,2))</f>
        <v>0</v>
      </c>
      <c r="I350" s="334">
        <f>ROUND((H350-SUMIF(Anlagenbewegungsdaten!$B:$B,A350,Anlagenbewegungsdaten!D:D)),3)</f>
        <v>0</v>
      </c>
      <c r="J350" s="335" t="s">
        <v>5179</v>
      </c>
      <c r="K350" s="335" t="s">
        <v>5193</v>
      </c>
      <c r="L350" s="516">
        <v>20.440000000000001</v>
      </c>
      <c r="M350" s="332">
        <f>ROUND(SUMIF(Anlagenbewegungsdaten_AV!B:B,A350,Anlagenbewegungsdaten_AV!C:C),3)</f>
        <v>0</v>
      </c>
      <c r="N350" s="330">
        <f>IF(ISBLANK(L350),ROUND(SUMIF(Anlagenbewegungsdaten_AV!B:B,A350,Anlagenbewegungsdaten_AV!D:D),2),ROUND(M350*L350%,2))</f>
        <v>0</v>
      </c>
      <c r="O350" s="330">
        <f>ROUND(N350-SUMIF(Anlagenbewegungsdaten_AV!B:B,A350,Anlagenbewegungsdaten_AV!D:D),3)</f>
        <v>0</v>
      </c>
    </row>
    <row r="351" spans="1:15" ht="15" customHeight="1" x14ac:dyDescent="0.25">
      <c r="A351" s="268" t="s">
        <v>5635</v>
      </c>
      <c r="B351" s="237" t="s">
        <v>2108</v>
      </c>
      <c r="C351" s="237" t="s">
        <v>4039</v>
      </c>
      <c r="D351" s="237" t="s">
        <v>5282</v>
      </c>
      <c r="E351" s="237" t="s">
        <v>5276</v>
      </c>
      <c r="F351" s="292">
        <v>26.55</v>
      </c>
      <c r="G351" s="333">
        <f>ROUND(SUMIF(Anlagenbewegungsdaten!B:B,A351,Anlagenbewegungsdaten!C:C),3)</f>
        <v>0</v>
      </c>
      <c r="H351" s="334">
        <f>IF(ISBLANK(F351),ROUND(SUMIF(Anlagenbewegungsdaten!B:B,A351,Anlagenbewegungsdaten!D:D),2),ROUND(G351*F351%,2))</f>
        <v>0</v>
      </c>
      <c r="I351" s="334">
        <f>ROUND((H351-SUMIF(Anlagenbewegungsdaten!$B:$B,A351,Anlagenbewegungsdaten!D:D)),3)</f>
        <v>0</v>
      </c>
      <c r="J351" s="335" t="s">
        <v>5179</v>
      </c>
      <c r="K351" s="335" t="s">
        <v>5193</v>
      </c>
      <c r="L351" s="516">
        <v>21.24</v>
      </c>
      <c r="M351" s="332">
        <f>ROUND(SUMIF(Anlagenbewegungsdaten_AV!B:B,A351,Anlagenbewegungsdaten_AV!C:C),3)</f>
        <v>0</v>
      </c>
      <c r="N351" s="330">
        <f>IF(ISBLANK(L351),ROUND(SUMIF(Anlagenbewegungsdaten_AV!B:B,A351,Anlagenbewegungsdaten_AV!D:D),2),ROUND(M351*L351%,2))</f>
        <v>0</v>
      </c>
      <c r="O351" s="330">
        <f>ROUND(N351-SUMIF(Anlagenbewegungsdaten_AV!B:B,A351,Anlagenbewegungsdaten_AV!D:D),3)</f>
        <v>0</v>
      </c>
    </row>
    <row r="352" spans="1:15" ht="15" customHeight="1" x14ac:dyDescent="0.25">
      <c r="A352" s="268" t="s">
        <v>5636</v>
      </c>
      <c r="B352" s="237" t="s">
        <v>2108</v>
      </c>
      <c r="C352" s="237" t="s">
        <v>4039</v>
      </c>
      <c r="D352" s="237" t="s">
        <v>5284</v>
      </c>
      <c r="E352" s="237" t="s">
        <v>5276</v>
      </c>
      <c r="F352" s="291">
        <v>28.55</v>
      </c>
      <c r="G352" s="333">
        <f>ROUND(SUMIF(Anlagenbewegungsdaten!B:B,A352,Anlagenbewegungsdaten!C:C),3)</f>
        <v>0</v>
      </c>
      <c r="H352" s="334">
        <f>IF(ISBLANK(F352),ROUND(SUMIF(Anlagenbewegungsdaten!B:B,A352,Anlagenbewegungsdaten!D:D),2),ROUND(G352*F352%,2))</f>
        <v>0</v>
      </c>
      <c r="I352" s="334">
        <f>ROUND((H352-SUMIF(Anlagenbewegungsdaten!$B:$B,A352,Anlagenbewegungsdaten!D:D)),3)</f>
        <v>0</v>
      </c>
      <c r="J352" s="335" t="s">
        <v>5179</v>
      </c>
      <c r="K352" s="335" t="s">
        <v>5193</v>
      </c>
      <c r="L352" s="516">
        <v>22.84</v>
      </c>
      <c r="M352" s="332">
        <f>ROUND(SUMIF(Anlagenbewegungsdaten_AV!B:B,A352,Anlagenbewegungsdaten_AV!C:C),3)</f>
        <v>0</v>
      </c>
      <c r="N352" s="330">
        <f>IF(ISBLANK(L352),ROUND(SUMIF(Anlagenbewegungsdaten_AV!B:B,A352,Anlagenbewegungsdaten_AV!D:D),2),ROUND(M352*L352%,2))</f>
        <v>0</v>
      </c>
      <c r="O352" s="330">
        <f>ROUND(N352-SUMIF(Anlagenbewegungsdaten_AV!B:B,A352,Anlagenbewegungsdaten_AV!D:D),3)</f>
        <v>0</v>
      </c>
    </row>
    <row r="353" spans="1:15" ht="15" customHeight="1" x14ac:dyDescent="0.25">
      <c r="A353" s="268" t="s">
        <v>5277</v>
      </c>
      <c r="B353" s="237" t="s">
        <v>2108</v>
      </c>
      <c r="C353" s="237" t="s">
        <v>4039</v>
      </c>
      <c r="D353" s="237" t="s">
        <v>5278</v>
      </c>
      <c r="E353" s="237" t="s">
        <v>5276</v>
      </c>
      <c r="F353" s="291">
        <v>13.11</v>
      </c>
      <c r="G353" s="333">
        <f>ROUND(SUMIF(Anlagenbewegungsdaten!B:B,A353,Anlagenbewegungsdaten!C:C),3)</f>
        <v>0</v>
      </c>
      <c r="H353" s="334">
        <f>IF(ISBLANK(F353),ROUND(SUMIF(Anlagenbewegungsdaten!B:B,A353,Anlagenbewegungsdaten!D:D),2),ROUND(G353*F353%,2))</f>
        <v>0</v>
      </c>
      <c r="I353" s="334">
        <f>ROUND((H353-SUMIF(Anlagenbewegungsdaten!$B:$B,A353,Anlagenbewegungsdaten!D:D)),3)</f>
        <v>0</v>
      </c>
      <c r="J353" s="335" t="s">
        <v>5179</v>
      </c>
      <c r="K353" s="335" t="s">
        <v>5193</v>
      </c>
      <c r="L353" s="516">
        <v>10.49</v>
      </c>
      <c r="M353" s="332">
        <f>ROUND(SUMIF(Anlagenbewegungsdaten_AV!B:B,A353,Anlagenbewegungsdaten_AV!C:C),3)</f>
        <v>0</v>
      </c>
      <c r="N353" s="330">
        <f>IF(ISBLANK(L353),ROUND(SUMIF(Anlagenbewegungsdaten_AV!B:B,A353,Anlagenbewegungsdaten_AV!D:D),2),ROUND(M353*L353%,2))</f>
        <v>0</v>
      </c>
      <c r="O353" s="330">
        <f>ROUND(N353-SUMIF(Anlagenbewegungsdaten_AV!B:B,A353,Anlagenbewegungsdaten_AV!D:D),3)</f>
        <v>0</v>
      </c>
    </row>
    <row r="354" spans="1:15" ht="15" customHeight="1" x14ac:dyDescent="0.25">
      <c r="A354" s="268" t="s">
        <v>6202</v>
      </c>
      <c r="B354" s="237" t="s">
        <v>2108</v>
      </c>
      <c r="C354" s="237" t="s">
        <v>4039</v>
      </c>
      <c r="D354" s="237" t="s">
        <v>5654</v>
      </c>
      <c r="E354" s="237" t="s">
        <v>5276</v>
      </c>
      <c r="F354" s="291">
        <v>14.11</v>
      </c>
      <c r="G354" s="333">
        <f>ROUND(SUMIF(Anlagenbewegungsdaten!B:B,A354,Anlagenbewegungsdaten!C:C),3)</f>
        <v>0</v>
      </c>
      <c r="H354" s="334">
        <f>IF(ISBLANK(F354),ROUND(SUMIF(Anlagenbewegungsdaten!B:B,A354,Anlagenbewegungsdaten!D:D),2),ROUND(G354*F354%,2))</f>
        <v>0</v>
      </c>
      <c r="I354" s="334">
        <f>ROUND((H354-SUMIF(Anlagenbewegungsdaten!$B:$B,A354,Anlagenbewegungsdaten!D:D)),3)</f>
        <v>0</v>
      </c>
      <c r="J354" s="335" t="s">
        <v>5179</v>
      </c>
      <c r="K354" s="335" t="s">
        <v>5193</v>
      </c>
      <c r="L354" s="516">
        <v>11.31</v>
      </c>
      <c r="M354" s="332">
        <f>ROUND(SUMIF(Anlagenbewegungsdaten_AV!B:B,A354,Anlagenbewegungsdaten_AV!C:C),3)</f>
        <v>0</v>
      </c>
      <c r="N354" s="330">
        <f>IF(ISBLANK(L354),ROUND(SUMIF(Anlagenbewegungsdaten_AV!B:B,A354,Anlagenbewegungsdaten_AV!D:D),2),ROUND(M354*L354%,2))</f>
        <v>0</v>
      </c>
      <c r="O354" s="330">
        <f>ROUND(N354-SUMIF(Anlagenbewegungsdaten_AV!B:B,A354,Anlagenbewegungsdaten_AV!D:D),3)</f>
        <v>0</v>
      </c>
    </row>
    <row r="355" spans="1:15" ht="15" customHeight="1" x14ac:dyDescent="0.25">
      <c r="A355" s="268" t="s">
        <v>5637</v>
      </c>
      <c r="B355" s="237" t="s">
        <v>2108</v>
      </c>
      <c r="C355" s="237" t="s">
        <v>4039</v>
      </c>
      <c r="D355" s="237" t="s">
        <v>5638</v>
      </c>
      <c r="E355" s="237" t="s">
        <v>5276</v>
      </c>
      <c r="F355" s="291">
        <v>19.11</v>
      </c>
      <c r="G355" s="333">
        <f>ROUND(SUMIF(Anlagenbewegungsdaten!B:B,A355,Anlagenbewegungsdaten!C:C),3)</f>
        <v>0</v>
      </c>
      <c r="H355" s="334">
        <f>IF(ISBLANK(F355),ROUND(SUMIF(Anlagenbewegungsdaten!B:B,A355,Anlagenbewegungsdaten!D:D),2),ROUND(G355*F355%,2))</f>
        <v>0</v>
      </c>
      <c r="I355" s="334">
        <f>ROUND((H355-SUMIF(Anlagenbewegungsdaten!$B:$B,A355,Anlagenbewegungsdaten!D:D)),3)</f>
        <v>0</v>
      </c>
      <c r="J355" s="335" t="s">
        <v>5179</v>
      </c>
      <c r="K355" s="335" t="s">
        <v>5193</v>
      </c>
      <c r="L355" s="516">
        <v>15.29</v>
      </c>
      <c r="M355" s="332">
        <f>ROUND(SUMIF(Anlagenbewegungsdaten_AV!B:B,A355,Anlagenbewegungsdaten_AV!C:C),3)</f>
        <v>0</v>
      </c>
      <c r="N355" s="330">
        <f>IF(ISBLANK(L355),ROUND(SUMIF(Anlagenbewegungsdaten_AV!B:B,A355,Anlagenbewegungsdaten_AV!D:D),2),ROUND(M355*L355%,2))</f>
        <v>0</v>
      </c>
      <c r="O355" s="330">
        <f>ROUND(N355-SUMIF(Anlagenbewegungsdaten_AV!B:B,A355,Anlagenbewegungsdaten_AV!D:D),3)</f>
        <v>0</v>
      </c>
    </row>
    <row r="356" spans="1:15" ht="15" customHeight="1" x14ac:dyDescent="0.25">
      <c r="A356" s="268" t="s">
        <v>5639</v>
      </c>
      <c r="B356" s="237" t="s">
        <v>2108</v>
      </c>
      <c r="C356" s="237" t="s">
        <v>4039</v>
      </c>
      <c r="D356" s="237" t="s">
        <v>5640</v>
      </c>
      <c r="E356" s="237" t="s">
        <v>5276</v>
      </c>
      <c r="F356" s="292">
        <v>21.11</v>
      </c>
      <c r="G356" s="333">
        <f>ROUND(SUMIF(Anlagenbewegungsdaten!B:B,A356,Anlagenbewegungsdaten!C:C),3)</f>
        <v>0</v>
      </c>
      <c r="H356" s="334">
        <f>IF(ISBLANK(F356),ROUND(SUMIF(Anlagenbewegungsdaten!B:B,A356,Anlagenbewegungsdaten!D:D),2),ROUND(G356*F356%,2))</f>
        <v>0</v>
      </c>
      <c r="I356" s="334">
        <f>ROUND((H356-SUMIF(Anlagenbewegungsdaten!$B:$B,A356,Anlagenbewegungsdaten!D:D)),3)</f>
        <v>0</v>
      </c>
      <c r="J356" s="335" t="s">
        <v>5179</v>
      </c>
      <c r="K356" s="335" t="s">
        <v>5193</v>
      </c>
      <c r="L356" s="516">
        <v>16.89</v>
      </c>
      <c r="M356" s="332">
        <f>ROUND(SUMIF(Anlagenbewegungsdaten_AV!B:B,A356,Anlagenbewegungsdaten_AV!C:C),3)</f>
        <v>0</v>
      </c>
      <c r="N356" s="330">
        <f>IF(ISBLANK(L356),ROUND(SUMIF(Anlagenbewegungsdaten_AV!B:B,A356,Anlagenbewegungsdaten_AV!D:D),2),ROUND(M356*L356%,2))</f>
        <v>0</v>
      </c>
      <c r="O356" s="330">
        <f>ROUND(N356-SUMIF(Anlagenbewegungsdaten_AV!B:B,A356,Anlagenbewegungsdaten_AV!D:D),3)</f>
        <v>0</v>
      </c>
    </row>
    <row r="357" spans="1:15" ht="15" customHeight="1" x14ac:dyDescent="0.25">
      <c r="A357" s="268" t="s">
        <v>5641</v>
      </c>
      <c r="B357" s="237" t="s">
        <v>2108</v>
      </c>
      <c r="C357" s="237" t="s">
        <v>4039</v>
      </c>
      <c r="D357" s="237" t="s">
        <v>5286</v>
      </c>
      <c r="E357" s="237" t="s">
        <v>5276</v>
      </c>
      <c r="F357" s="292">
        <v>22.11</v>
      </c>
      <c r="G357" s="333">
        <f>ROUND(SUMIF(Anlagenbewegungsdaten!B:B,A357,Anlagenbewegungsdaten!C:C),3)</f>
        <v>0</v>
      </c>
      <c r="H357" s="334">
        <f>IF(ISBLANK(F357),ROUND(SUMIF(Anlagenbewegungsdaten!B:B,A357,Anlagenbewegungsdaten!D:D),2),ROUND(G357*F357%,2))</f>
        <v>0</v>
      </c>
      <c r="I357" s="334">
        <f>ROUND((H357-SUMIF(Anlagenbewegungsdaten!$B:$B,A357,Anlagenbewegungsdaten!D:D)),3)</f>
        <v>0</v>
      </c>
      <c r="J357" s="335" t="s">
        <v>5179</v>
      </c>
      <c r="K357" s="335" t="s">
        <v>5193</v>
      </c>
      <c r="L357" s="516">
        <v>17.690000000000001</v>
      </c>
      <c r="M357" s="332">
        <f>ROUND(SUMIF(Anlagenbewegungsdaten_AV!B:B,A357,Anlagenbewegungsdaten_AV!C:C),3)</f>
        <v>0</v>
      </c>
      <c r="N357" s="330">
        <f>IF(ISBLANK(L357),ROUND(SUMIF(Anlagenbewegungsdaten_AV!B:B,A357,Anlagenbewegungsdaten_AV!D:D),2),ROUND(M357*L357%,2))</f>
        <v>0</v>
      </c>
      <c r="O357" s="330">
        <f>ROUND(N357-SUMIF(Anlagenbewegungsdaten_AV!B:B,A357,Anlagenbewegungsdaten_AV!D:D),3)</f>
        <v>0</v>
      </c>
    </row>
    <row r="358" spans="1:15" ht="15" customHeight="1" x14ac:dyDescent="0.25">
      <c r="A358" s="268" t="s">
        <v>5642</v>
      </c>
      <c r="B358" s="237" t="s">
        <v>2108</v>
      </c>
      <c r="C358" s="237" t="s">
        <v>4039</v>
      </c>
      <c r="D358" s="237" t="s">
        <v>5288</v>
      </c>
      <c r="E358" s="237" t="s">
        <v>5276</v>
      </c>
      <c r="F358" s="291">
        <v>24.11</v>
      </c>
      <c r="G358" s="333">
        <f>ROUND(SUMIF(Anlagenbewegungsdaten!B:B,A358,Anlagenbewegungsdaten!C:C),3)</f>
        <v>0</v>
      </c>
      <c r="H358" s="334">
        <f>IF(ISBLANK(F358),ROUND(SUMIF(Anlagenbewegungsdaten!B:B,A358,Anlagenbewegungsdaten!D:D),2),ROUND(G358*F358%,2))</f>
        <v>0</v>
      </c>
      <c r="I358" s="334">
        <f>ROUND((H358-SUMIF(Anlagenbewegungsdaten!$B:$B,A358,Anlagenbewegungsdaten!D:D)),3)</f>
        <v>0</v>
      </c>
      <c r="J358" s="335" t="s">
        <v>5179</v>
      </c>
      <c r="K358" s="335" t="s">
        <v>5193</v>
      </c>
      <c r="L358" s="516">
        <v>19.29</v>
      </c>
      <c r="M358" s="332">
        <f>ROUND(SUMIF(Anlagenbewegungsdaten_AV!B:B,A358,Anlagenbewegungsdaten_AV!C:C),3)</f>
        <v>0</v>
      </c>
      <c r="N358" s="330">
        <f>IF(ISBLANK(L358),ROUND(SUMIF(Anlagenbewegungsdaten_AV!B:B,A358,Anlagenbewegungsdaten_AV!D:D),2),ROUND(M358*L358%,2))</f>
        <v>0</v>
      </c>
      <c r="O358" s="330">
        <f>ROUND(N358-SUMIF(Anlagenbewegungsdaten_AV!B:B,A358,Anlagenbewegungsdaten_AV!D:D),3)</f>
        <v>0</v>
      </c>
    </row>
    <row r="359" spans="1:15" ht="15" customHeight="1" x14ac:dyDescent="0.25">
      <c r="A359" s="268" t="s">
        <v>5279</v>
      </c>
      <c r="B359" s="237" t="s">
        <v>2108</v>
      </c>
      <c r="C359" s="237" t="s">
        <v>4039</v>
      </c>
      <c r="D359" s="237" t="s">
        <v>5280</v>
      </c>
      <c r="E359" s="237" t="s">
        <v>5276</v>
      </c>
      <c r="F359" s="291">
        <v>12.09</v>
      </c>
      <c r="G359" s="333">
        <f>ROUND(SUMIF(Anlagenbewegungsdaten!B:B,A359,Anlagenbewegungsdaten!C:C),3)</f>
        <v>0</v>
      </c>
      <c r="H359" s="334">
        <f>IF(ISBLANK(F359),ROUND(SUMIF(Anlagenbewegungsdaten!B:B,A359,Anlagenbewegungsdaten!D:D),2),ROUND(G359*F359%,2))</f>
        <v>0</v>
      </c>
      <c r="I359" s="334">
        <f>ROUND((H359-SUMIF(Anlagenbewegungsdaten!$B:$B,A359,Anlagenbewegungsdaten!D:D)),3)</f>
        <v>0</v>
      </c>
      <c r="J359" s="335" t="s">
        <v>5179</v>
      </c>
      <c r="K359" s="335" t="s">
        <v>5193</v>
      </c>
      <c r="L359" s="516">
        <v>9.67</v>
      </c>
      <c r="M359" s="332">
        <f>ROUND(SUMIF(Anlagenbewegungsdaten_AV!B:B,A359,Anlagenbewegungsdaten_AV!C:C),3)</f>
        <v>0</v>
      </c>
      <c r="N359" s="330">
        <f>IF(ISBLANK(L359),ROUND(SUMIF(Anlagenbewegungsdaten_AV!B:B,A359,Anlagenbewegungsdaten_AV!D:D),2),ROUND(M359*L359%,2))</f>
        <v>0</v>
      </c>
      <c r="O359" s="330">
        <f>ROUND(N359-SUMIF(Anlagenbewegungsdaten_AV!B:B,A359,Anlagenbewegungsdaten_AV!D:D),3)</f>
        <v>0</v>
      </c>
    </row>
    <row r="360" spans="1:15" ht="15" customHeight="1" x14ac:dyDescent="0.25">
      <c r="A360" s="268" t="s">
        <v>5643</v>
      </c>
      <c r="B360" s="237" t="s">
        <v>2108</v>
      </c>
      <c r="C360" s="237" t="s">
        <v>4039</v>
      </c>
      <c r="D360" s="237" t="s">
        <v>5644</v>
      </c>
      <c r="E360" s="237" t="s">
        <v>5276</v>
      </c>
      <c r="F360" s="291">
        <v>16.09</v>
      </c>
      <c r="G360" s="333">
        <f>ROUND(SUMIF(Anlagenbewegungsdaten!B:B,A360,Anlagenbewegungsdaten!C:C),3)</f>
        <v>0</v>
      </c>
      <c r="H360" s="334">
        <f>IF(ISBLANK(F360),ROUND(SUMIF(Anlagenbewegungsdaten!B:B,A360,Anlagenbewegungsdaten!D:D),2),ROUND(G360*F360%,2))</f>
        <v>0</v>
      </c>
      <c r="I360" s="334">
        <f>ROUND((H360-SUMIF(Anlagenbewegungsdaten!$B:$B,A360,Anlagenbewegungsdaten!D:D)),3)</f>
        <v>0</v>
      </c>
      <c r="J360" s="335" t="s">
        <v>5179</v>
      </c>
      <c r="K360" s="335" t="s">
        <v>5193</v>
      </c>
      <c r="L360" s="516">
        <v>12.87</v>
      </c>
      <c r="M360" s="332">
        <f>ROUND(SUMIF(Anlagenbewegungsdaten_AV!B:B,A360,Anlagenbewegungsdaten_AV!C:C),3)</f>
        <v>0</v>
      </c>
      <c r="N360" s="330">
        <f>IF(ISBLANK(L360),ROUND(SUMIF(Anlagenbewegungsdaten_AV!B:B,A360,Anlagenbewegungsdaten_AV!D:D),2),ROUND(M360*L360%,2))</f>
        <v>0</v>
      </c>
      <c r="O360" s="330">
        <f>ROUND(N360-SUMIF(Anlagenbewegungsdaten_AV!B:B,A360,Anlagenbewegungsdaten_AV!D:D),3)</f>
        <v>0</v>
      </c>
    </row>
    <row r="361" spans="1:15" ht="15" customHeight="1" x14ac:dyDescent="0.25">
      <c r="A361" s="242" t="s">
        <v>5645</v>
      </c>
      <c r="B361" s="237" t="s">
        <v>2108</v>
      </c>
      <c r="C361" s="237" t="s">
        <v>4039</v>
      </c>
      <c r="D361" s="237" t="s">
        <v>6331</v>
      </c>
      <c r="E361" s="237" t="s">
        <v>5646</v>
      </c>
      <c r="F361" s="291">
        <v>20.520000000000003</v>
      </c>
      <c r="G361" s="333">
        <f>ROUND(SUMIF(Anlagenbewegungsdaten!B:B,A361,Anlagenbewegungsdaten!C:C),3)</f>
        <v>0</v>
      </c>
      <c r="H361" s="334">
        <f>IF(ISBLANK(F361),ROUND(SUMIF(Anlagenbewegungsdaten!B:B,A361,Anlagenbewegungsdaten!D:D),2),ROUND(G361*F361%,2))</f>
        <v>0</v>
      </c>
      <c r="I361" s="334">
        <f>ROUND((H361-SUMIF(Anlagenbewegungsdaten!$B:$B,A361,Anlagenbewegungsdaten!D:D)),3)</f>
        <v>0</v>
      </c>
      <c r="J361" s="335" t="s">
        <v>5179</v>
      </c>
      <c r="K361" s="335" t="s">
        <v>5193</v>
      </c>
      <c r="L361" s="516">
        <v>16.420000000000002</v>
      </c>
      <c r="M361" s="332">
        <f>ROUND(SUMIF(Anlagenbewegungsdaten_AV!B:B,A361,Anlagenbewegungsdaten_AV!C:C),3)</f>
        <v>0</v>
      </c>
      <c r="N361" s="330">
        <f>IF(ISBLANK(L361),ROUND(SUMIF(Anlagenbewegungsdaten_AV!B:B,A361,Anlagenbewegungsdaten_AV!D:D),2),ROUND(M361*L361%,2))</f>
        <v>0</v>
      </c>
      <c r="O361" s="330">
        <f>ROUND(N361-SUMIF(Anlagenbewegungsdaten_AV!B:B,A361,Anlagenbewegungsdaten_AV!D:D),3)</f>
        <v>0</v>
      </c>
    </row>
    <row r="362" spans="1:15" ht="15" customHeight="1" x14ac:dyDescent="0.25">
      <c r="A362" s="242" t="s">
        <v>6332</v>
      </c>
      <c r="B362" s="237" t="s">
        <v>2108</v>
      </c>
      <c r="C362" s="237" t="s">
        <v>4039</v>
      </c>
      <c r="D362" s="237" t="s">
        <v>6333</v>
      </c>
      <c r="E362" s="237" t="s">
        <v>5646</v>
      </c>
      <c r="F362" s="291">
        <v>25.520000000000003</v>
      </c>
      <c r="G362" s="333">
        <f>ROUND(SUMIF(Anlagenbewegungsdaten!B:B,A362,Anlagenbewegungsdaten!C:C),3)</f>
        <v>0</v>
      </c>
      <c r="H362" s="334">
        <f>IF(ISBLANK(F362),ROUND(SUMIF(Anlagenbewegungsdaten!B:B,A362,Anlagenbewegungsdaten!D:D),2),ROUND(G362*F362%,2))</f>
        <v>0</v>
      </c>
      <c r="I362" s="334">
        <f>ROUND((H362-SUMIF(Anlagenbewegungsdaten!$B:$B,A362,Anlagenbewegungsdaten!D:D)),3)</f>
        <v>0</v>
      </c>
      <c r="J362" s="335" t="s">
        <v>5179</v>
      </c>
      <c r="K362" s="335" t="s">
        <v>5193</v>
      </c>
      <c r="L362" s="516">
        <v>20.420000000000002</v>
      </c>
      <c r="M362" s="332">
        <f>ROUND(SUMIF(Anlagenbewegungsdaten_AV!B:B,A362,Anlagenbewegungsdaten_AV!C:C),3)</f>
        <v>0</v>
      </c>
      <c r="N362" s="330">
        <f>IF(ISBLANK(L362),ROUND(SUMIF(Anlagenbewegungsdaten_AV!B:B,A362,Anlagenbewegungsdaten_AV!D:D),2),ROUND(M362*L362%,2))</f>
        <v>0</v>
      </c>
      <c r="O362" s="330">
        <f>ROUND(N362-SUMIF(Anlagenbewegungsdaten_AV!B:B,A362,Anlagenbewegungsdaten_AV!D:D),3)</f>
        <v>0</v>
      </c>
    </row>
    <row r="363" spans="1:15" ht="15" customHeight="1" x14ac:dyDescent="0.25">
      <c r="A363" s="242" t="s">
        <v>5647</v>
      </c>
      <c r="B363" s="237" t="s">
        <v>2108</v>
      </c>
      <c r="C363" s="237" t="s">
        <v>4039</v>
      </c>
      <c r="D363" s="237" t="s">
        <v>6334</v>
      </c>
      <c r="E363" s="237" t="s">
        <v>5646</v>
      </c>
      <c r="F363" s="291">
        <v>19.080000000000002</v>
      </c>
      <c r="G363" s="333">
        <f>ROUND(SUMIF(Anlagenbewegungsdaten!B:B,A363,Anlagenbewegungsdaten!C:C),3)</f>
        <v>0</v>
      </c>
      <c r="H363" s="334">
        <f>IF(ISBLANK(F363),ROUND(SUMIF(Anlagenbewegungsdaten!B:B,A363,Anlagenbewegungsdaten!D:D),2),ROUND(G363*F363%,2))</f>
        <v>0</v>
      </c>
      <c r="I363" s="334">
        <f>ROUND((H363-SUMIF(Anlagenbewegungsdaten!$B:$B,A363,Anlagenbewegungsdaten!D:D)),3)</f>
        <v>0</v>
      </c>
      <c r="J363" s="335" t="s">
        <v>5179</v>
      </c>
      <c r="K363" s="335" t="s">
        <v>5193</v>
      </c>
      <c r="L363" s="516">
        <v>15.26</v>
      </c>
      <c r="M363" s="332">
        <f>ROUND(SUMIF(Anlagenbewegungsdaten_AV!B:B,A363,Anlagenbewegungsdaten_AV!C:C),3)</f>
        <v>0</v>
      </c>
      <c r="N363" s="330">
        <f>IF(ISBLANK(L363),ROUND(SUMIF(Anlagenbewegungsdaten_AV!B:B,A363,Anlagenbewegungsdaten_AV!D:D),2),ROUND(M363*L363%,2))</f>
        <v>0</v>
      </c>
      <c r="O363" s="330">
        <f>ROUND(N363-SUMIF(Anlagenbewegungsdaten_AV!B:B,A363,Anlagenbewegungsdaten_AV!D:D),3)</f>
        <v>0</v>
      </c>
    </row>
    <row r="364" spans="1:15" ht="15" customHeight="1" x14ac:dyDescent="0.25">
      <c r="A364" s="268" t="s">
        <v>5648</v>
      </c>
      <c r="B364" s="237" t="s">
        <v>2108</v>
      </c>
      <c r="C364" s="237" t="s">
        <v>4039</v>
      </c>
      <c r="D364" s="237" t="s">
        <v>6335</v>
      </c>
      <c r="E364" s="237" t="s">
        <v>5646</v>
      </c>
      <c r="F364" s="291">
        <v>16.060000000000002</v>
      </c>
      <c r="G364" s="333">
        <f>ROUND(SUMIF(Anlagenbewegungsdaten!B:B,A364,Anlagenbewegungsdaten!C:C),3)</f>
        <v>0</v>
      </c>
      <c r="H364" s="334">
        <f>IF(ISBLANK(F364),ROUND(SUMIF(Anlagenbewegungsdaten!B:B,A364,Anlagenbewegungsdaten!D:D),2),ROUND(G364*F364%,2))</f>
        <v>0</v>
      </c>
      <c r="I364" s="334">
        <f>ROUND((H364-SUMIF(Anlagenbewegungsdaten!$B:$B,A364,Anlagenbewegungsdaten!D:D)),3)</f>
        <v>0</v>
      </c>
      <c r="J364" s="335" t="s">
        <v>5179</v>
      </c>
      <c r="K364" s="335" t="s">
        <v>5193</v>
      </c>
      <c r="L364" s="516">
        <v>12.85</v>
      </c>
      <c r="M364" s="332">
        <f>ROUND(SUMIF(Anlagenbewegungsdaten_AV!B:B,A364,Anlagenbewegungsdaten_AV!C:C),3)</f>
        <v>0</v>
      </c>
      <c r="N364" s="330">
        <f>IF(ISBLANK(L364),ROUND(SUMIF(Anlagenbewegungsdaten_AV!B:B,A364,Anlagenbewegungsdaten_AV!D:D),2),ROUND(M364*L364%,2))</f>
        <v>0</v>
      </c>
      <c r="O364" s="330">
        <f>ROUND(N364-SUMIF(Anlagenbewegungsdaten_AV!B:B,A364,Anlagenbewegungsdaten_AV!D:D),3)</f>
        <v>0</v>
      </c>
    </row>
    <row r="365" spans="1:15" ht="15" customHeight="1" x14ac:dyDescent="0.25">
      <c r="A365" s="262" t="s">
        <v>4090</v>
      </c>
      <c r="B365" s="167"/>
      <c r="C365" s="167"/>
      <c r="D365" s="168" t="s">
        <v>4090</v>
      </c>
      <c r="E365" s="167" t="s">
        <v>4090</v>
      </c>
      <c r="F365" s="183"/>
    </row>
    <row r="366" spans="1:15" ht="15" customHeight="1" x14ac:dyDescent="0.25">
      <c r="A366" s="270" t="s">
        <v>1669</v>
      </c>
      <c r="B366" s="177" t="s">
        <v>2108</v>
      </c>
      <c r="C366" s="178" t="s">
        <v>4040</v>
      </c>
      <c r="D366" s="178" t="s">
        <v>1557</v>
      </c>
      <c r="E366" s="191" t="s">
        <v>2483</v>
      </c>
      <c r="F366" s="161">
        <v>11.67</v>
      </c>
      <c r="G366" s="333">
        <f>ROUND(SUMIF(Anlagenbewegungsdaten!B:B,A366,Anlagenbewegungsdaten!C:C),3)</f>
        <v>0</v>
      </c>
      <c r="H366" s="334">
        <f>IF(ISBLANK(F366),ROUND(SUMIF(Anlagenbewegungsdaten!B:B,A366,Anlagenbewegungsdaten!D:D),2),ROUND(G366*F366%,2))</f>
        <v>0</v>
      </c>
      <c r="I366" s="334">
        <f>ROUND((H366-SUMIF(Anlagenbewegungsdaten!$B:$B,A366,Anlagenbewegungsdaten!D:D)),3)</f>
        <v>0</v>
      </c>
      <c r="J366" s="335" t="s">
        <v>5179</v>
      </c>
      <c r="K366" s="335" t="s">
        <v>5193</v>
      </c>
      <c r="L366" s="516">
        <v>9.34</v>
      </c>
      <c r="M366" s="332">
        <f>ROUND(SUMIF(Anlagenbewegungsdaten_AV!B:B,A366,Anlagenbewegungsdaten_AV!C:C),3)</f>
        <v>0</v>
      </c>
      <c r="N366" s="330">
        <f>IF(ISBLANK(L366),ROUND(SUMIF(Anlagenbewegungsdaten_AV!B:B,A366,Anlagenbewegungsdaten_AV!D:D),2),ROUND(M366*L366%,2))</f>
        <v>0</v>
      </c>
      <c r="O366" s="330">
        <f>ROUND(N366-SUMIF(Anlagenbewegungsdaten_AV!B:B,A366,Anlagenbewegungsdaten_AV!D:D),3)</f>
        <v>0</v>
      </c>
    </row>
    <row r="367" spans="1:15" ht="15" customHeight="1" x14ac:dyDescent="0.25">
      <c r="A367" s="263" t="s">
        <v>1670</v>
      </c>
      <c r="B367" s="174" t="s">
        <v>2108</v>
      </c>
      <c r="C367" s="174" t="s">
        <v>4040</v>
      </c>
      <c r="D367" s="174" t="s">
        <v>1559</v>
      </c>
      <c r="E367" s="174" t="s">
        <v>1560</v>
      </c>
      <c r="F367" s="287">
        <v>14.67</v>
      </c>
      <c r="G367" s="333">
        <f>ROUND(SUMIF(Anlagenbewegungsdaten!B:B,A367,Anlagenbewegungsdaten!C:C),3)</f>
        <v>0</v>
      </c>
      <c r="H367" s="334">
        <f>IF(ISBLANK(F367),ROUND(SUMIF(Anlagenbewegungsdaten!B:B,A367,Anlagenbewegungsdaten!D:D),2),ROUND(G367*F367%,2))</f>
        <v>0</v>
      </c>
      <c r="I367" s="334">
        <f>ROUND((H367-SUMIF(Anlagenbewegungsdaten!$B:$B,A367,Anlagenbewegungsdaten!D:D)),3)</f>
        <v>0</v>
      </c>
      <c r="J367" s="335" t="s">
        <v>5179</v>
      </c>
      <c r="K367" s="335" t="s">
        <v>5193</v>
      </c>
      <c r="L367" s="516">
        <v>11.74</v>
      </c>
      <c r="M367" s="332">
        <f>ROUND(SUMIF(Anlagenbewegungsdaten_AV!B:B,A367,Anlagenbewegungsdaten_AV!C:C),3)</f>
        <v>0</v>
      </c>
      <c r="N367" s="330">
        <f>IF(ISBLANK(L367),ROUND(SUMIF(Anlagenbewegungsdaten_AV!B:B,A367,Anlagenbewegungsdaten_AV!D:D),2),ROUND(M367*L367%,2))</f>
        <v>0</v>
      </c>
      <c r="O367" s="330">
        <f>ROUND(N367-SUMIF(Anlagenbewegungsdaten_AV!B:B,A367,Anlagenbewegungsdaten_AV!D:D),3)</f>
        <v>0</v>
      </c>
    </row>
    <row r="368" spans="1:15" ht="15" customHeight="1" x14ac:dyDescent="0.25">
      <c r="A368" s="263" t="s">
        <v>1671</v>
      </c>
      <c r="B368" s="174" t="s">
        <v>2108</v>
      </c>
      <c r="C368" s="174" t="s">
        <v>4040</v>
      </c>
      <c r="D368" s="174" t="s">
        <v>1562</v>
      </c>
      <c r="E368" s="173" t="s">
        <v>1563</v>
      </c>
      <c r="F368" s="287">
        <v>14.67</v>
      </c>
      <c r="G368" s="333">
        <f>ROUND(SUMIF(Anlagenbewegungsdaten!B:B,A368,Anlagenbewegungsdaten!C:C),3)</f>
        <v>0</v>
      </c>
      <c r="H368" s="334">
        <f>IF(ISBLANK(F368),ROUND(SUMIF(Anlagenbewegungsdaten!B:B,A368,Anlagenbewegungsdaten!D:D),2),ROUND(G368*F368%,2))</f>
        <v>0</v>
      </c>
      <c r="I368" s="334">
        <f>ROUND((H368-SUMIF(Anlagenbewegungsdaten!$B:$B,A368,Anlagenbewegungsdaten!D:D)),3)</f>
        <v>0</v>
      </c>
      <c r="J368" s="335" t="s">
        <v>5179</v>
      </c>
      <c r="K368" s="335" t="s">
        <v>5193</v>
      </c>
      <c r="L368" s="516">
        <v>11.74</v>
      </c>
      <c r="M368" s="332">
        <f>ROUND(SUMIF(Anlagenbewegungsdaten_AV!B:B,A368,Anlagenbewegungsdaten_AV!C:C),3)</f>
        <v>0</v>
      </c>
      <c r="N368" s="330">
        <f>IF(ISBLANK(L368),ROUND(SUMIF(Anlagenbewegungsdaten_AV!B:B,A368,Anlagenbewegungsdaten_AV!D:D),2),ROUND(M368*L368%,2))</f>
        <v>0</v>
      </c>
      <c r="O368" s="330">
        <f>ROUND(N368-SUMIF(Anlagenbewegungsdaten_AV!B:B,A368,Anlagenbewegungsdaten_AV!D:D),3)</f>
        <v>0</v>
      </c>
    </row>
    <row r="369" spans="1:15" ht="15" customHeight="1" x14ac:dyDescent="0.25">
      <c r="A369" s="263" t="s">
        <v>2632</v>
      </c>
      <c r="B369" s="174" t="s">
        <v>2108</v>
      </c>
      <c r="C369" s="174" t="s">
        <v>4040</v>
      </c>
      <c r="D369" s="174" t="s">
        <v>2575</v>
      </c>
      <c r="E369" s="174" t="s">
        <v>2576</v>
      </c>
      <c r="F369" s="287">
        <v>14.64</v>
      </c>
      <c r="G369" s="333">
        <f>ROUND(SUMIF(Anlagenbewegungsdaten!B:B,A369,Anlagenbewegungsdaten!C:C),3)</f>
        <v>0</v>
      </c>
      <c r="H369" s="334">
        <f>IF(ISBLANK(F369),ROUND(SUMIF(Anlagenbewegungsdaten!B:B,A369,Anlagenbewegungsdaten!D:D),2),ROUND(G369*F369%,2))</f>
        <v>0</v>
      </c>
      <c r="I369" s="334">
        <f>ROUND((H369-SUMIF(Anlagenbewegungsdaten!$B:$B,A369,Anlagenbewegungsdaten!D:D)),3)</f>
        <v>0</v>
      </c>
      <c r="J369" s="335" t="s">
        <v>5179</v>
      </c>
      <c r="K369" s="335" t="s">
        <v>5193</v>
      </c>
      <c r="L369" s="516">
        <v>11.71</v>
      </c>
      <c r="M369" s="332">
        <f>ROUND(SUMIF(Anlagenbewegungsdaten_AV!B:B,A369,Anlagenbewegungsdaten_AV!C:C),3)</f>
        <v>0</v>
      </c>
      <c r="N369" s="330">
        <f>IF(ISBLANK(L369),ROUND(SUMIF(Anlagenbewegungsdaten_AV!B:B,A369,Anlagenbewegungsdaten_AV!D:D),2),ROUND(M369*L369%,2))</f>
        <v>0</v>
      </c>
      <c r="O369" s="330">
        <f>ROUND(N369-SUMIF(Anlagenbewegungsdaten_AV!B:B,A369,Anlagenbewegungsdaten_AV!D:D),3)</f>
        <v>0</v>
      </c>
    </row>
    <row r="370" spans="1:15" ht="15" customHeight="1" x14ac:dyDescent="0.25">
      <c r="A370" s="263" t="s">
        <v>3376</v>
      </c>
      <c r="B370" s="174" t="s">
        <v>2108</v>
      </c>
      <c r="C370" s="174" t="s">
        <v>4040</v>
      </c>
      <c r="D370" s="174" t="s">
        <v>3319</v>
      </c>
      <c r="E370" s="174" t="s">
        <v>3320</v>
      </c>
      <c r="F370" s="287">
        <v>14.61</v>
      </c>
      <c r="G370" s="333">
        <f>ROUND(SUMIF(Anlagenbewegungsdaten!B:B,A370,Anlagenbewegungsdaten!C:C),3)</f>
        <v>0</v>
      </c>
      <c r="H370" s="334">
        <f>IF(ISBLANK(F370),ROUND(SUMIF(Anlagenbewegungsdaten!B:B,A370,Anlagenbewegungsdaten!D:D),2),ROUND(G370*F370%,2))</f>
        <v>0</v>
      </c>
      <c r="I370" s="334">
        <f>ROUND((H370-SUMIF(Anlagenbewegungsdaten!$B:$B,A370,Anlagenbewegungsdaten!D:D)),3)</f>
        <v>0</v>
      </c>
      <c r="J370" s="335" t="s">
        <v>5179</v>
      </c>
      <c r="K370" s="335" t="s">
        <v>5193</v>
      </c>
      <c r="L370" s="516">
        <v>11.69</v>
      </c>
      <c r="M370" s="332">
        <f>ROUND(SUMIF(Anlagenbewegungsdaten_AV!B:B,A370,Anlagenbewegungsdaten_AV!C:C),3)</f>
        <v>0</v>
      </c>
      <c r="N370" s="330">
        <f>IF(ISBLANK(L370),ROUND(SUMIF(Anlagenbewegungsdaten_AV!B:B,A370,Anlagenbewegungsdaten_AV!D:D),2),ROUND(M370*L370%,2))</f>
        <v>0</v>
      </c>
      <c r="O370" s="330">
        <f>ROUND(N370-SUMIF(Anlagenbewegungsdaten_AV!B:B,A370,Anlagenbewegungsdaten_AV!D:D),3)</f>
        <v>0</v>
      </c>
    </row>
    <row r="371" spans="1:15" ht="15" customHeight="1" x14ac:dyDescent="0.25">
      <c r="A371" s="275" t="s">
        <v>4149</v>
      </c>
      <c r="B371" s="193" t="s">
        <v>2108</v>
      </c>
      <c r="C371" s="193" t="s">
        <v>4040</v>
      </c>
      <c r="D371" s="193" t="s">
        <v>4092</v>
      </c>
      <c r="E371" s="193" t="s">
        <v>4093</v>
      </c>
      <c r="F371" s="288">
        <v>14.58</v>
      </c>
      <c r="G371" s="333">
        <f>ROUND(SUMIF(Anlagenbewegungsdaten!B:B,A371,Anlagenbewegungsdaten!C:C),3)</f>
        <v>0</v>
      </c>
      <c r="H371" s="334">
        <f>IF(ISBLANK(F371),ROUND(SUMIF(Anlagenbewegungsdaten!B:B,A371,Anlagenbewegungsdaten!D:D),2),ROUND(G371*F371%,2))</f>
        <v>0</v>
      </c>
      <c r="I371" s="334">
        <f>ROUND((H371-SUMIF(Anlagenbewegungsdaten!$B:$B,A371,Anlagenbewegungsdaten!D:D)),3)</f>
        <v>0</v>
      </c>
      <c r="J371" s="335" t="s">
        <v>5179</v>
      </c>
      <c r="K371" s="335" t="s">
        <v>5193</v>
      </c>
      <c r="L371" s="516">
        <v>11.66</v>
      </c>
      <c r="M371" s="332">
        <f>ROUND(SUMIF(Anlagenbewegungsdaten_AV!B:B,A371,Anlagenbewegungsdaten_AV!C:C),3)</f>
        <v>0</v>
      </c>
      <c r="N371" s="330">
        <f>IF(ISBLANK(L371),ROUND(SUMIF(Anlagenbewegungsdaten_AV!B:B,A371,Anlagenbewegungsdaten_AV!D:D),2),ROUND(M371*L371%,2))</f>
        <v>0</v>
      </c>
      <c r="O371" s="330">
        <f>ROUND(N371-SUMIF(Anlagenbewegungsdaten_AV!B:B,A371,Anlagenbewegungsdaten_AV!D:D),3)</f>
        <v>0</v>
      </c>
    </row>
    <row r="372" spans="1:15" ht="15" customHeight="1" x14ac:dyDescent="0.25">
      <c r="A372" s="263" t="s">
        <v>1672</v>
      </c>
      <c r="B372" s="173" t="s">
        <v>2108</v>
      </c>
      <c r="C372" s="174" t="s">
        <v>4040</v>
      </c>
      <c r="D372" s="174" t="s">
        <v>1565</v>
      </c>
      <c r="E372" s="192" t="s">
        <v>2483</v>
      </c>
      <c r="F372" s="287">
        <v>12.67</v>
      </c>
      <c r="G372" s="333">
        <f>ROUND(SUMIF(Anlagenbewegungsdaten!B:B,A372,Anlagenbewegungsdaten!C:C),3)</f>
        <v>0</v>
      </c>
      <c r="H372" s="334">
        <f>IF(ISBLANK(F372),ROUND(SUMIF(Anlagenbewegungsdaten!B:B,A372,Anlagenbewegungsdaten!D:D),2),ROUND(G372*F372%,2))</f>
        <v>0</v>
      </c>
      <c r="I372" s="334">
        <f>ROUND((H372-SUMIF(Anlagenbewegungsdaten!$B:$B,A372,Anlagenbewegungsdaten!D:D)),3)</f>
        <v>0</v>
      </c>
      <c r="J372" s="335" t="s">
        <v>5179</v>
      </c>
      <c r="K372" s="335" t="s">
        <v>5193</v>
      </c>
      <c r="L372" s="516">
        <v>10.14</v>
      </c>
      <c r="M372" s="332">
        <f>ROUND(SUMIF(Anlagenbewegungsdaten_AV!B:B,A372,Anlagenbewegungsdaten_AV!C:C),3)</f>
        <v>0</v>
      </c>
      <c r="N372" s="330">
        <f>IF(ISBLANK(L372),ROUND(SUMIF(Anlagenbewegungsdaten_AV!B:B,A372,Anlagenbewegungsdaten_AV!D:D),2),ROUND(M372*L372%,2))</f>
        <v>0</v>
      </c>
      <c r="O372" s="330">
        <f>ROUND(N372-SUMIF(Anlagenbewegungsdaten_AV!B:B,A372,Anlagenbewegungsdaten_AV!D:D),3)</f>
        <v>0</v>
      </c>
    </row>
    <row r="373" spans="1:15" ht="15" customHeight="1" x14ac:dyDescent="0.25">
      <c r="A373" s="263" t="s">
        <v>1673</v>
      </c>
      <c r="B373" s="174" t="s">
        <v>2108</v>
      </c>
      <c r="C373" s="174" t="s">
        <v>4040</v>
      </c>
      <c r="D373" s="174" t="s">
        <v>1567</v>
      </c>
      <c r="E373" s="174" t="s">
        <v>1560</v>
      </c>
      <c r="F373" s="287">
        <v>15.67</v>
      </c>
      <c r="G373" s="333">
        <f>ROUND(SUMIF(Anlagenbewegungsdaten!B:B,A373,Anlagenbewegungsdaten!C:C),3)</f>
        <v>0</v>
      </c>
      <c r="H373" s="334">
        <f>IF(ISBLANK(F373),ROUND(SUMIF(Anlagenbewegungsdaten!B:B,A373,Anlagenbewegungsdaten!D:D),2),ROUND(G373*F373%,2))</f>
        <v>0</v>
      </c>
      <c r="I373" s="334">
        <f>ROUND((H373-SUMIF(Anlagenbewegungsdaten!$B:$B,A373,Anlagenbewegungsdaten!D:D)),3)</f>
        <v>0</v>
      </c>
      <c r="J373" s="335" t="s">
        <v>5179</v>
      </c>
      <c r="K373" s="335" t="s">
        <v>5193</v>
      </c>
      <c r="L373" s="516">
        <v>12.54</v>
      </c>
      <c r="M373" s="332">
        <f>ROUND(SUMIF(Anlagenbewegungsdaten_AV!B:B,A373,Anlagenbewegungsdaten_AV!C:C),3)</f>
        <v>0</v>
      </c>
      <c r="N373" s="330">
        <f>IF(ISBLANK(L373),ROUND(SUMIF(Anlagenbewegungsdaten_AV!B:B,A373,Anlagenbewegungsdaten_AV!D:D),2),ROUND(M373*L373%,2))</f>
        <v>0</v>
      </c>
      <c r="O373" s="330">
        <f>ROUND(N373-SUMIF(Anlagenbewegungsdaten_AV!B:B,A373,Anlagenbewegungsdaten_AV!D:D),3)</f>
        <v>0</v>
      </c>
    </row>
    <row r="374" spans="1:15" ht="15" customHeight="1" x14ac:dyDescent="0.25">
      <c r="A374" s="263" t="s">
        <v>1674</v>
      </c>
      <c r="B374" s="174" t="s">
        <v>2108</v>
      </c>
      <c r="C374" s="174" t="s">
        <v>4040</v>
      </c>
      <c r="D374" s="174" t="s">
        <v>1569</v>
      </c>
      <c r="E374" s="173" t="s">
        <v>1563</v>
      </c>
      <c r="F374" s="287">
        <v>15.67</v>
      </c>
      <c r="G374" s="333">
        <f>ROUND(SUMIF(Anlagenbewegungsdaten!B:B,A374,Anlagenbewegungsdaten!C:C),3)</f>
        <v>0</v>
      </c>
      <c r="H374" s="334">
        <f>IF(ISBLANK(F374),ROUND(SUMIF(Anlagenbewegungsdaten!B:B,A374,Anlagenbewegungsdaten!D:D),2),ROUND(G374*F374%,2))</f>
        <v>0</v>
      </c>
      <c r="I374" s="334">
        <f>ROUND((H374-SUMIF(Anlagenbewegungsdaten!$B:$B,A374,Anlagenbewegungsdaten!D:D)),3)</f>
        <v>0</v>
      </c>
      <c r="J374" s="335" t="s">
        <v>5179</v>
      </c>
      <c r="K374" s="335" t="s">
        <v>5193</v>
      </c>
      <c r="L374" s="516">
        <v>12.54</v>
      </c>
      <c r="M374" s="332">
        <f>ROUND(SUMIF(Anlagenbewegungsdaten_AV!B:B,A374,Anlagenbewegungsdaten_AV!C:C),3)</f>
        <v>0</v>
      </c>
      <c r="N374" s="330">
        <f>IF(ISBLANK(L374),ROUND(SUMIF(Anlagenbewegungsdaten_AV!B:B,A374,Anlagenbewegungsdaten_AV!D:D),2),ROUND(M374*L374%,2))</f>
        <v>0</v>
      </c>
      <c r="O374" s="330">
        <f>ROUND(N374-SUMIF(Anlagenbewegungsdaten_AV!B:B,A374,Anlagenbewegungsdaten_AV!D:D),3)</f>
        <v>0</v>
      </c>
    </row>
    <row r="375" spans="1:15" ht="15" customHeight="1" x14ac:dyDescent="0.25">
      <c r="A375" s="263" t="s">
        <v>2633</v>
      </c>
      <c r="B375" s="174" t="s">
        <v>2108</v>
      </c>
      <c r="C375" s="174" t="s">
        <v>4040</v>
      </c>
      <c r="D375" s="174" t="s">
        <v>2578</v>
      </c>
      <c r="E375" s="174" t="s">
        <v>2576</v>
      </c>
      <c r="F375" s="287">
        <v>15.64</v>
      </c>
      <c r="G375" s="333">
        <f>ROUND(SUMIF(Anlagenbewegungsdaten!B:B,A375,Anlagenbewegungsdaten!C:C),3)</f>
        <v>0</v>
      </c>
      <c r="H375" s="334">
        <f>IF(ISBLANK(F375),ROUND(SUMIF(Anlagenbewegungsdaten!B:B,A375,Anlagenbewegungsdaten!D:D),2),ROUND(G375*F375%,2))</f>
        <v>0</v>
      </c>
      <c r="I375" s="334">
        <f>ROUND((H375-SUMIF(Anlagenbewegungsdaten!$B:$B,A375,Anlagenbewegungsdaten!D:D)),3)</f>
        <v>0</v>
      </c>
      <c r="J375" s="335" t="s">
        <v>5179</v>
      </c>
      <c r="K375" s="335" t="s">
        <v>5193</v>
      </c>
      <c r="L375" s="516">
        <v>12.51</v>
      </c>
      <c r="M375" s="332">
        <f>ROUND(SUMIF(Anlagenbewegungsdaten_AV!B:B,A375,Anlagenbewegungsdaten_AV!C:C),3)</f>
        <v>0</v>
      </c>
      <c r="N375" s="330">
        <f>IF(ISBLANK(L375),ROUND(SUMIF(Anlagenbewegungsdaten_AV!B:B,A375,Anlagenbewegungsdaten_AV!D:D),2),ROUND(M375*L375%,2))</f>
        <v>0</v>
      </c>
      <c r="O375" s="330">
        <f>ROUND(N375-SUMIF(Anlagenbewegungsdaten_AV!B:B,A375,Anlagenbewegungsdaten_AV!D:D),3)</f>
        <v>0</v>
      </c>
    </row>
    <row r="376" spans="1:15" ht="15" customHeight="1" x14ac:dyDescent="0.25">
      <c r="A376" s="263" t="s">
        <v>3377</v>
      </c>
      <c r="B376" s="174" t="s">
        <v>2108</v>
      </c>
      <c r="C376" s="174" t="s">
        <v>4040</v>
      </c>
      <c r="D376" s="174" t="s">
        <v>3322</v>
      </c>
      <c r="E376" s="174" t="s">
        <v>3320</v>
      </c>
      <c r="F376" s="287">
        <v>15.61</v>
      </c>
      <c r="G376" s="333">
        <f>ROUND(SUMIF(Anlagenbewegungsdaten!B:B,A376,Anlagenbewegungsdaten!C:C),3)</f>
        <v>0</v>
      </c>
      <c r="H376" s="334">
        <f>IF(ISBLANK(F376),ROUND(SUMIF(Anlagenbewegungsdaten!B:B,A376,Anlagenbewegungsdaten!D:D),2),ROUND(G376*F376%,2))</f>
        <v>0</v>
      </c>
      <c r="I376" s="334">
        <f>ROUND((H376-SUMIF(Anlagenbewegungsdaten!$B:$B,A376,Anlagenbewegungsdaten!D:D)),3)</f>
        <v>0</v>
      </c>
      <c r="J376" s="335" t="s">
        <v>5179</v>
      </c>
      <c r="K376" s="335" t="s">
        <v>5193</v>
      </c>
      <c r="L376" s="516">
        <v>12.49</v>
      </c>
      <c r="M376" s="332">
        <f>ROUND(SUMIF(Anlagenbewegungsdaten_AV!B:B,A376,Anlagenbewegungsdaten_AV!C:C),3)</f>
        <v>0</v>
      </c>
      <c r="N376" s="330">
        <f>IF(ISBLANK(L376),ROUND(SUMIF(Anlagenbewegungsdaten_AV!B:B,A376,Anlagenbewegungsdaten_AV!D:D),2),ROUND(M376*L376%,2))</f>
        <v>0</v>
      </c>
      <c r="O376" s="330">
        <f>ROUND(N376-SUMIF(Anlagenbewegungsdaten_AV!B:B,A376,Anlagenbewegungsdaten_AV!D:D),3)</f>
        <v>0</v>
      </c>
    </row>
    <row r="377" spans="1:15" ht="15" customHeight="1" x14ac:dyDescent="0.25">
      <c r="A377" s="275" t="s">
        <v>4150</v>
      </c>
      <c r="B377" s="193" t="s">
        <v>2108</v>
      </c>
      <c r="C377" s="193" t="s">
        <v>4040</v>
      </c>
      <c r="D377" s="193" t="s">
        <v>4095</v>
      </c>
      <c r="E377" s="193" t="s">
        <v>4093</v>
      </c>
      <c r="F377" s="288">
        <v>15.58</v>
      </c>
      <c r="G377" s="333">
        <f>ROUND(SUMIF(Anlagenbewegungsdaten!B:B,A377,Anlagenbewegungsdaten!C:C),3)</f>
        <v>0</v>
      </c>
      <c r="H377" s="334">
        <f>IF(ISBLANK(F377),ROUND(SUMIF(Anlagenbewegungsdaten!B:B,A377,Anlagenbewegungsdaten!D:D),2),ROUND(G377*F377%,2))</f>
        <v>0</v>
      </c>
      <c r="I377" s="334">
        <f>ROUND((H377-SUMIF(Anlagenbewegungsdaten!$B:$B,A377,Anlagenbewegungsdaten!D:D)),3)</f>
        <v>0</v>
      </c>
      <c r="J377" s="335" t="s">
        <v>5179</v>
      </c>
      <c r="K377" s="335" t="s">
        <v>5193</v>
      </c>
      <c r="L377" s="516">
        <v>12.46</v>
      </c>
      <c r="M377" s="332">
        <f>ROUND(SUMIF(Anlagenbewegungsdaten_AV!B:B,A377,Anlagenbewegungsdaten_AV!C:C),3)</f>
        <v>0</v>
      </c>
      <c r="N377" s="330">
        <f>IF(ISBLANK(L377),ROUND(SUMIF(Anlagenbewegungsdaten_AV!B:B,A377,Anlagenbewegungsdaten_AV!D:D),2),ROUND(M377*L377%,2))</f>
        <v>0</v>
      </c>
      <c r="O377" s="330">
        <f>ROUND(N377-SUMIF(Anlagenbewegungsdaten_AV!B:B,A377,Anlagenbewegungsdaten_AV!D:D),3)</f>
        <v>0</v>
      </c>
    </row>
    <row r="378" spans="1:15" ht="15" customHeight="1" x14ac:dyDescent="0.25">
      <c r="A378" s="270" t="s">
        <v>1675</v>
      </c>
      <c r="B378" s="178" t="s">
        <v>2108</v>
      </c>
      <c r="C378" s="178" t="s">
        <v>4040</v>
      </c>
      <c r="D378" s="178" t="s">
        <v>1571</v>
      </c>
      <c r="E378" s="191" t="s">
        <v>2483</v>
      </c>
      <c r="F378" s="161">
        <v>17.670000000000002</v>
      </c>
      <c r="G378" s="333">
        <f>ROUND(SUMIF(Anlagenbewegungsdaten!B:B,A378,Anlagenbewegungsdaten!C:C),3)</f>
        <v>1951</v>
      </c>
      <c r="H378" s="334">
        <f>IF(ISBLANK(F378),ROUND(SUMIF(Anlagenbewegungsdaten!B:B,A378,Anlagenbewegungsdaten!D:D),2),ROUND(G378*F378%,2))</f>
        <v>344.74</v>
      </c>
      <c r="I378" s="334">
        <f>ROUND((H378-SUMIF(Anlagenbewegungsdaten!$B:$B,A378,Anlagenbewegungsdaten!D:D)),3)</f>
        <v>0</v>
      </c>
      <c r="J378" s="335" t="s">
        <v>5179</v>
      </c>
      <c r="K378" s="335" t="s">
        <v>5193</v>
      </c>
      <c r="L378" s="516">
        <v>14.14</v>
      </c>
      <c r="M378" s="332">
        <f>ROUND(SUMIF(Anlagenbewegungsdaten_AV!B:B,A378,Anlagenbewegungsdaten_AV!C:C),3)</f>
        <v>0</v>
      </c>
      <c r="N378" s="330">
        <f>IF(ISBLANK(L378),ROUND(SUMIF(Anlagenbewegungsdaten_AV!B:B,A378,Anlagenbewegungsdaten_AV!D:D),2),ROUND(M378*L378%,2))</f>
        <v>0</v>
      </c>
      <c r="O378" s="330">
        <f>ROUND(N378-SUMIF(Anlagenbewegungsdaten_AV!B:B,A378,Anlagenbewegungsdaten_AV!D:D),3)</f>
        <v>0</v>
      </c>
    </row>
    <row r="379" spans="1:15" ht="15" customHeight="1" x14ac:dyDescent="0.25">
      <c r="A379" s="263" t="s">
        <v>1676</v>
      </c>
      <c r="B379" s="174" t="s">
        <v>2108</v>
      </c>
      <c r="C379" s="174" t="s">
        <v>4040</v>
      </c>
      <c r="D379" s="174" t="s">
        <v>1573</v>
      </c>
      <c r="E379" s="174" t="s">
        <v>1560</v>
      </c>
      <c r="F379" s="287">
        <v>20.67</v>
      </c>
      <c r="G379" s="333">
        <f>ROUND(SUMIF(Anlagenbewegungsdaten!B:B,A379,Anlagenbewegungsdaten!C:C),3)</f>
        <v>0</v>
      </c>
      <c r="H379" s="334">
        <f>IF(ISBLANK(F379),ROUND(SUMIF(Anlagenbewegungsdaten!B:B,A379,Anlagenbewegungsdaten!D:D),2),ROUND(G379*F379%,2))</f>
        <v>0</v>
      </c>
      <c r="I379" s="334">
        <f>ROUND((H379-SUMIF(Anlagenbewegungsdaten!$B:$B,A379,Anlagenbewegungsdaten!D:D)),3)</f>
        <v>0</v>
      </c>
      <c r="J379" s="335" t="s">
        <v>5179</v>
      </c>
      <c r="K379" s="335" t="s">
        <v>5193</v>
      </c>
      <c r="L379" s="516">
        <v>16.54</v>
      </c>
      <c r="M379" s="332">
        <f>ROUND(SUMIF(Anlagenbewegungsdaten_AV!B:B,A379,Anlagenbewegungsdaten_AV!C:C),3)</f>
        <v>0</v>
      </c>
      <c r="N379" s="330">
        <f>IF(ISBLANK(L379),ROUND(SUMIF(Anlagenbewegungsdaten_AV!B:B,A379,Anlagenbewegungsdaten_AV!D:D),2),ROUND(M379*L379%,2))</f>
        <v>0</v>
      </c>
      <c r="O379" s="330">
        <f>ROUND(N379-SUMIF(Anlagenbewegungsdaten_AV!B:B,A379,Anlagenbewegungsdaten_AV!D:D),3)</f>
        <v>0</v>
      </c>
    </row>
    <row r="380" spans="1:15" ht="15" customHeight="1" x14ac:dyDescent="0.25">
      <c r="A380" s="263" t="s">
        <v>1677</v>
      </c>
      <c r="B380" s="174" t="s">
        <v>2108</v>
      </c>
      <c r="C380" s="174" t="s">
        <v>4040</v>
      </c>
      <c r="D380" s="174" t="s">
        <v>1575</v>
      </c>
      <c r="E380" s="173" t="s">
        <v>1563</v>
      </c>
      <c r="F380" s="287">
        <v>20.67</v>
      </c>
      <c r="G380" s="333">
        <f>ROUND(SUMIF(Anlagenbewegungsdaten!B:B,A380,Anlagenbewegungsdaten!C:C),3)</f>
        <v>0</v>
      </c>
      <c r="H380" s="334">
        <f>IF(ISBLANK(F380),ROUND(SUMIF(Anlagenbewegungsdaten!B:B,A380,Anlagenbewegungsdaten!D:D),2),ROUND(G380*F380%,2))</f>
        <v>0</v>
      </c>
      <c r="I380" s="334">
        <f>ROUND((H380-SUMIF(Anlagenbewegungsdaten!$B:$B,A380,Anlagenbewegungsdaten!D:D)),3)</f>
        <v>0</v>
      </c>
      <c r="J380" s="335" t="s">
        <v>5179</v>
      </c>
      <c r="K380" s="335" t="s">
        <v>5193</v>
      </c>
      <c r="L380" s="516">
        <v>16.54</v>
      </c>
      <c r="M380" s="332">
        <f>ROUND(SUMIF(Anlagenbewegungsdaten_AV!B:B,A380,Anlagenbewegungsdaten_AV!C:C),3)</f>
        <v>0</v>
      </c>
      <c r="N380" s="330">
        <f>IF(ISBLANK(L380),ROUND(SUMIF(Anlagenbewegungsdaten_AV!B:B,A380,Anlagenbewegungsdaten_AV!D:D),2),ROUND(M380*L380%,2))</f>
        <v>0</v>
      </c>
      <c r="O380" s="330">
        <f>ROUND(N380-SUMIF(Anlagenbewegungsdaten_AV!B:B,A380,Anlagenbewegungsdaten_AV!D:D),3)</f>
        <v>0</v>
      </c>
    </row>
    <row r="381" spans="1:15" ht="15" customHeight="1" x14ac:dyDescent="0.25">
      <c r="A381" s="263" t="s">
        <v>2634</v>
      </c>
      <c r="B381" s="174" t="s">
        <v>2108</v>
      </c>
      <c r="C381" s="174" t="s">
        <v>4040</v>
      </c>
      <c r="D381" s="174" t="s">
        <v>2580</v>
      </c>
      <c r="E381" s="174" t="s">
        <v>2576</v>
      </c>
      <c r="F381" s="287">
        <v>20.64</v>
      </c>
      <c r="G381" s="333">
        <f>ROUND(SUMIF(Anlagenbewegungsdaten!B:B,A381,Anlagenbewegungsdaten!C:C),3)</f>
        <v>0</v>
      </c>
      <c r="H381" s="334">
        <f>IF(ISBLANK(F381),ROUND(SUMIF(Anlagenbewegungsdaten!B:B,A381,Anlagenbewegungsdaten!D:D),2),ROUND(G381*F381%,2))</f>
        <v>0</v>
      </c>
      <c r="I381" s="334">
        <f>ROUND((H381-SUMIF(Anlagenbewegungsdaten!$B:$B,A381,Anlagenbewegungsdaten!D:D)),3)</f>
        <v>0</v>
      </c>
      <c r="J381" s="335" t="s">
        <v>5179</v>
      </c>
      <c r="K381" s="335" t="s">
        <v>5193</v>
      </c>
      <c r="L381" s="516">
        <v>16.510000000000002</v>
      </c>
      <c r="M381" s="332">
        <f>ROUND(SUMIF(Anlagenbewegungsdaten_AV!B:B,A381,Anlagenbewegungsdaten_AV!C:C),3)</f>
        <v>0</v>
      </c>
      <c r="N381" s="330">
        <f>IF(ISBLANK(L381),ROUND(SUMIF(Anlagenbewegungsdaten_AV!B:B,A381,Anlagenbewegungsdaten_AV!D:D),2),ROUND(M381*L381%,2))</f>
        <v>0</v>
      </c>
      <c r="O381" s="330">
        <f>ROUND(N381-SUMIF(Anlagenbewegungsdaten_AV!B:B,A381,Anlagenbewegungsdaten_AV!D:D),3)</f>
        <v>0</v>
      </c>
    </row>
    <row r="382" spans="1:15" ht="15" customHeight="1" x14ac:dyDescent="0.25">
      <c r="A382" s="263" t="s">
        <v>3378</v>
      </c>
      <c r="B382" s="174" t="s">
        <v>2108</v>
      </c>
      <c r="C382" s="174" t="s">
        <v>4040</v>
      </c>
      <c r="D382" s="174" t="s">
        <v>3324</v>
      </c>
      <c r="E382" s="174" t="s">
        <v>3320</v>
      </c>
      <c r="F382" s="287">
        <v>20.61</v>
      </c>
      <c r="G382" s="333">
        <f>ROUND(SUMIF(Anlagenbewegungsdaten!B:B,A382,Anlagenbewegungsdaten!C:C),3)</f>
        <v>0</v>
      </c>
      <c r="H382" s="334">
        <f>IF(ISBLANK(F382),ROUND(SUMIF(Anlagenbewegungsdaten!B:B,A382,Anlagenbewegungsdaten!D:D),2),ROUND(G382*F382%,2))</f>
        <v>0</v>
      </c>
      <c r="I382" s="334">
        <f>ROUND((H382-SUMIF(Anlagenbewegungsdaten!$B:$B,A382,Anlagenbewegungsdaten!D:D)),3)</f>
        <v>0</v>
      </c>
      <c r="J382" s="335" t="s">
        <v>5179</v>
      </c>
      <c r="K382" s="335" t="s">
        <v>5193</v>
      </c>
      <c r="L382" s="516">
        <v>16.489999999999998</v>
      </c>
      <c r="M382" s="332">
        <f>ROUND(SUMIF(Anlagenbewegungsdaten_AV!B:B,A382,Anlagenbewegungsdaten_AV!C:C),3)</f>
        <v>0</v>
      </c>
      <c r="N382" s="330">
        <f>IF(ISBLANK(L382),ROUND(SUMIF(Anlagenbewegungsdaten_AV!B:B,A382,Anlagenbewegungsdaten_AV!D:D),2),ROUND(M382*L382%,2))</f>
        <v>0</v>
      </c>
      <c r="O382" s="330">
        <f>ROUND(N382-SUMIF(Anlagenbewegungsdaten_AV!B:B,A382,Anlagenbewegungsdaten_AV!D:D),3)</f>
        <v>0</v>
      </c>
    </row>
    <row r="383" spans="1:15" ht="15" customHeight="1" x14ac:dyDescent="0.25">
      <c r="A383" s="275" t="s">
        <v>4151</v>
      </c>
      <c r="B383" s="193" t="s">
        <v>2108</v>
      </c>
      <c r="C383" s="193" t="s">
        <v>4040</v>
      </c>
      <c r="D383" s="193" t="s">
        <v>4097</v>
      </c>
      <c r="E383" s="193" t="s">
        <v>4093</v>
      </c>
      <c r="F383" s="288">
        <v>20.58</v>
      </c>
      <c r="G383" s="333">
        <f>ROUND(SUMIF(Anlagenbewegungsdaten!B:B,A383,Anlagenbewegungsdaten!C:C),3)</f>
        <v>0</v>
      </c>
      <c r="H383" s="334">
        <f>IF(ISBLANK(F383),ROUND(SUMIF(Anlagenbewegungsdaten!B:B,A383,Anlagenbewegungsdaten!D:D),2),ROUND(G383*F383%,2))</f>
        <v>0</v>
      </c>
      <c r="I383" s="334">
        <f>ROUND((H383-SUMIF(Anlagenbewegungsdaten!$B:$B,A383,Anlagenbewegungsdaten!D:D)),3)</f>
        <v>0</v>
      </c>
      <c r="J383" s="335" t="s">
        <v>5179</v>
      </c>
      <c r="K383" s="335" t="s">
        <v>5193</v>
      </c>
      <c r="L383" s="516">
        <v>16.46</v>
      </c>
      <c r="M383" s="332">
        <f>ROUND(SUMIF(Anlagenbewegungsdaten_AV!B:B,A383,Anlagenbewegungsdaten_AV!C:C),3)</f>
        <v>0</v>
      </c>
      <c r="N383" s="330">
        <f>IF(ISBLANK(L383),ROUND(SUMIF(Anlagenbewegungsdaten_AV!B:B,A383,Anlagenbewegungsdaten_AV!D:D),2),ROUND(M383*L383%,2))</f>
        <v>0</v>
      </c>
      <c r="O383" s="330">
        <f>ROUND(N383-SUMIF(Anlagenbewegungsdaten_AV!B:B,A383,Anlagenbewegungsdaten_AV!D:D),3)</f>
        <v>0</v>
      </c>
    </row>
    <row r="384" spans="1:15" ht="15" customHeight="1" x14ac:dyDescent="0.25">
      <c r="A384" s="263" t="s">
        <v>1678</v>
      </c>
      <c r="B384" s="174" t="s">
        <v>2108</v>
      </c>
      <c r="C384" s="174" t="s">
        <v>4040</v>
      </c>
      <c r="D384" s="174" t="s">
        <v>1577</v>
      </c>
      <c r="E384" s="192" t="s">
        <v>2483</v>
      </c>
      <c r="F384" s="287">
        <v>18.670000000000002</v>
      </c>
      <c r="G384" s="333">
        <f>ROUND(SUMIF(Anlagenbewegungsdaten!B:B,A384,Anlagenbewegungsdaten!C:C),3)</f>
        <v>0</v>
      </c>
      <c r="H384" s="334">
        <f>IF(ISBLANK(F384),ROUND(SUMIF(Anlagenbewegungsdaten!B:B,A384,Anlagenbewegungsdaten!D:D),2),ROUND(G384*F384%,2))</f>
        <v>0</v>
      </c>
      <c r="I384" s="334">
        <f>ROUND((H384-SUMIF(Anlagenbewegungsdaten!$B:$B,A384,Anlagenbewegungsdaten!D:D)),3)</f>
        <v>0</v>
      </c>
      <c r="J384" s="335" t="s">
        <v>5179</v>
      </c>
      <c r="K384" s="335" t="s">
        <v>5193</v>
      </c>
      <c r="L384" s="516">
        <v>14.94</v>
      </c>
      <c r="M384" s="332">
        <f>ROUND(SUMIF(Anlagenbewegungsdaten_AV!B:B,A384,Anlagenbewegungsdaten_AV!C:C),3)</f>
        <v>0</v>
      </c>
      <c r="N384" s="330">
        <f>IF(ISBLANK(L384),ROUND(SUMIF(Anlagenbewegungsdaten_AV!B:B,A384,Anlagenbewegungsdaten_AV!D:D),2),ROUND(M384*L384%,2))</f>
        <v>0</v>
      </c>
      <c r="O384" s="330">
        <f>ROUND(N384-SUMIF(Anlagenbewegungsdaten_AV!B:B,A384,Anlagenbewegungsdaten_AV!D:D),3)</f>
        <v>0</v>
      </c>
    </row>
    <row r="385" spans="1:15" ht="15" customHeight="1" x14ac:dyDescent="0.25">
      <c r="A385" s="263" t="s">
        <v>1679</v>
      </c>
      <c r="B385" s="174" t="s">
        <v>2108</v>
      </c>
      <c r="C385" s="174" t="s">
        <v>4040</v>
      </c>
      <c r="D385" s="174" t="s">
        <v>1579</v>
      </c>
      <c r="E385" s="174" t="s">
        <v>1560</v>
      </c>
      <c r="F385" s="287">
        <v>21.67</v>
      </c>
      <c r="G385" s="333">
        <f>ROUND(SUMIF(Anlagenbewegungsdaten!B:B,A385,Anlagenbewegungsdaten!C:C),3)</f>
        <v>0</v>
      </c>
      <c r="H385" s="334">
        <f>IF(ISBLANK(F385),ROUND(SUMIF(Anlagenbewegungsdaten!B:B,A385,Anlagenbewegungsdaten!D:D),2),ROUND(G385*F385%,2))</f>
        <v>0</v>
      </c>
      <c r="I385" s="334">
        <f>ROUND((H385-SUMIF(Anlagenbewegungsdaten!$B:$B,A385,Anlagenbewegungsdaten!D:D)),3)</f>
        <v>0</v>
      </c>
      <c r="J385" s="335" t="s">
        <v>5179</v>
      </c>
      <c r="K385" s="335" t="s">
        <v>5193</v>
      </c>
      <c r="L385" s="516">
        <v>17.34</v>
      </c>
      <c r="M385" s="332">
        <f>ROUND(SUMIF(Anlagenbewegungsdaten_AV!B:B,A385,Anlagenbewegungsdaten_AV!C:C),3)</f>
        <v>0</v>
      </c>
      <c r="N385" s="330">
        <f>IF(ISBLANK(L385),ROUND(SUMIF(Anlagenbewegungsdaten_AV!B:B,A385,Anlagenbewegungsdaten_AV!D:D),2),ROUND(M385*L385%,2))</f>
        <v>0</v>
      </c>
      <c r="O385" s="330">
        <f>ROUND(N385-SUMIF(Anlagenbewegungsdaten_AV!B:B,A385,Anlagenbewegungsdaten_AV!D:D),3)</f>
        <v>0</v>
      </c>
    </row>
    <row r="386" spans="1:15" ht="15" customHeight="1" x14ac:dyDescent="0.25">
      <c r="A386" s="263" t="s">
        <v>1680</v>
      </c>
      <c r="B386" s="174" t="s">
        <v>2108</v>
      </c>
      <c r="C386" s="174" t="s">
        <v>4040</v>
      </c>
      <c r="D386" s="174" t="s">
        <v>1581</v>
      </c>
      <c r="E386" s="173" t="s">
        <v>1563</v>
      </c>
      <c r="F386" s="287">
        <v>21.67</v>
      </c>
      <c r="G386" s="333">
        <f>ROUND(SUMIF(Anlagenbewegungsdaten!B:B,A386,Anlagenbewegungsdaten!C:C),3)</f>
        <v>0</v>
      </c>
      <c r="H386" s="334">
        <f>IF(ISBLANK(F386),ROUND(SUMIF(Anlagenbewegungsdaten!B:B,A386,Anlagenbewegungsdaten!D:D),2),ROUND(G386*F386%,2))</f>
        <v>0</v>
      </c>
      <c r="I386" s="334">
        <f>ROUND((H386-SUMIF(Anlagenbewegungsdaten!$B:$B,A386,Anlagenbewegungsdaten!D:D)),3)</f>
        <v>0</v>
      </c>
      <c r="J386" s="335" t="s">
        <v>5179</v>
      </c>
      <c r="K386" s="335" t="s">
        <v>5193</v>
      </c>
      <c r="L386" s="516">
        <v>17.34</v>
      </c>
      <c r="M386" s="332">
        <f>ROUND(SUMIF(Anlagenbewegungsdaten_AV!B:B,A386,Anlagenbewegungsdaten_AV!C:C),3)</f>
        <v>0</v>
      </c>
      <c r="N386" s="330">
        <f>IF(ISBLANK(L386),ROUND(SUMIF(Anlagenbewegungsdaten_AV!B:B,A386,Anlagenbewegungsdaten_AV!D:D),2),ROUND(M386*L386%,2))</f>
        <v>0</v>
      </c>
      <c r="O386" s="330">
        <f>ROUND(N386-SUMIF(Anlagenbewegungsdaten_AV!B:B,A386,Anlagenbewegungsdaten_AV!D:D),3)</f>
        <v>0</v>
      </c>
    </row>
    <row r="387" spans="1:15" ht="15" customHeight="1" x14ac:dyDescent="0.25">
      <c r="A387" s="263" t="s">
        <v>2635</v>
      </c>
      <c r="B387" s="174" t="s">
        <v>2108</v>
      </c>
      <c r="C387" s="174" t="s">
        <v>4040</v>
      </c>
      <c r="D387" s="174" t="s">
        <v>2582</v>
      </c>
      <c r="E387" s="174" t="s">
        <v>2576</v>
      </c>
      <c r="F387" s="287">
        <v>21.64</v>
      </c>
      <c r="G387" s="333">
        <f>ROUND(SUMIF(Anlagenbewegungsdaten!B:B,A387,Anlagenbewegungsdaten!C:C),3)</f>
        <v>0</v>
      </c>
      <c r="H387" s="334">
        <f>IF(ISBLANK(F387),ROUND(SUMIF(Anlagenbewegungsdaten!B:B,A387,Anlagenbewegungsdaten!D:D),2),ROUND(G387*F387%,2))</f>
        <v>0</v>
      </c>
      <c r="I387" s="334">
        <f>ROUND((H387-SUMIF(Anlagenbewegungsdaten!$B:$B,A387,Anlagenbewegungsdaten!D:D)),3)</f>
        <v>0</v>
      </c>
      <c r="J387" s="335" t="s">
        <v>5179</v>
      </c>
      <c r="K387" s="335" t="s">
        <v>5193</v>
      </c>
      <c r="L387" s="516">
        <v>17.309999999999999</v>
      </c>
      <c r="M387" s="332">
        <f>ROUND(SUMIF(Anlagenbewegungsdaten_AV!B:B,A387,Anlagenbewegungsdaten_AV!C:C),3)</f>
        <v>0</v>
      </c>
      <c r="N387" s="330">
        <f>IF(ISBLANK(L387),ROUND(SUMIF(Anlagenbewegungsdaten_AV!B:B,A387,Anlagenbewegungsdaten_AV!D:D),2),ROUND(M387*L387%,2))</f>
        <v>0</v>
      </c>
      <c r="O387" s="330">
        <f>ROUND(N387-SUMIF(Anlagenbewegungsdaten_AV!B:B,A387,Anlagenbewegungsdaten_AV!D:D),3)</f>
        <v>0</v>
      </c>
    </row>
    <row r="388" spans="1:15" ht="15" customHeight="1" x14ac:dyDescent="0.25">
      <c r="A388" s="263" t="s">
        <v>3379</v>
      </c>
      <c r="B388" s="174" t="s">
        <v>2108</v>
      </c>
      <c r="C388" s="174" t="s">
        <v>4040</v>
      </c>
      <c r="D388" s="174" t="s">
        <v>3326</v>
      </c>
      <c r="E388" s="174" t="s">
        <v>3320</v>
      </c>
      <c r="F388" s="287">
        <v>21.61</v>
      </c>
      <c r="G388" s="333">
        <f>ROUND(SUMIF(Anlagenbewegungsdaten!B:B,A388,Anlagenbewegungsdaten!C:C),3)</f>
        <v>0</v>
      </c>
      <c r="H388" s="334">
        <f>IF(ISBLANK(F388),ROUND(SUMIF(Anlagenbewegungsdaten!B:B,A388,Anlagenbewegungsdaten!D:D),2),ROUND(G388*F388%,2))</f>
        <v>0</v>
      </c>
      <c r="I388" s="334">
        <f>ROUND((H388-SUMIF(Anlagenbewegungsdaten!$B:$B,A388,Anlagenbewegungsdaten!D:D)),3)</f>
        <v>0</v>
      </c>
      <c r="J388" s="335" t="s">
        <v>5179</v>
      </c>
      <c r="K388" s="335" t="s">
        <v>5193</v>
      </c>
      <c r="L388" s="516">
        <v>17.29</v>
      </c>
      <c r="M388" s="332">
        <f>ROUND(SUMIF(Anlagenbewegungsdaten_AV!B:B,A388,Anlagenbewegungsdaten_AV!C:C),3)</f>
        <v>0</v>
      </c>
      <c r="N388" s="330">
        <f>IF(ISBLANK(L388),ROUND(SUMIF(Anlagenbewegungsdaten_AV!B:B,A388,Anlagenbewegungsdaten_AV!D:D),2),ROUND(M388*L388%,2))</f>
        <v>0</v>
      </c>
      <c r="O388" s="330">
        <f>ROUND(N388-SUMIF(Anlagenbewegungsdaten_AV!B:B,A388,Anlagenbewegungsdaten_AV!D:D),3)</f>
        <v>0</v>
      </c>
    </row>
    <row r="389" spans="1:15" ht="15" customHeight="1" x14ac:dyDescent="0.25">
      <c r="A389" s="275" t="s">
        <v>4152</v>
      </c>
      <c r="B389" s="193" t="s">
        <v>2108</v>
      </c>
      <c r="C389" s="193" t="s">
        <v>4040</v>
      </c>
      <c r="D389" s="193" t="s">
        <v>4099</v>
      </c>
      <c r="E389" s="193" t="s">
        <v>4093</v>
      </c>
      <c r="F389" s="288">
        <v>21.58</v>
      </c>
      <c r="G389" s="333">
        <f>ROUND(SUMIF(Anlagenbewegungsdaten!B:B,A389,Anlagenbewegungsdaten!C:C),3)</f>
        <v>0</v>
      </c>
      <c r="H389" s="334">
        <f>IF(ISBLANK(F389),ROUND(SUMIF(Anlagenbewegungsdaten!B:B,A389,Anlagenbewegungsdaten!D:D),2),ROUND(G389*F389%,2))</f>
        <v>0</v>
      </c>
      <c r="I389" s="334">
        <f>ROUND((H389-SUMIF(Anlagenbewegungsdaten!$B:$B,A389,Anlagenbewegungsdaten!D:D)),3)</f>
        <v>0</v>
      </c>
      <c r="J389" s="335" t="s">
        <v>5179</v>
      </c>
      <c r="K389" s="335" t="s">
        <v>5193</v>
      </c>
      <c r="L389" s="516">
        <v>17.260000000000002</v>
      </c>
      <c r="M389" s="332">
        <f>ROUND(SUMIF(Anlagenbewegungsdaten_AV!B:B,A389,Anlagenbewegungsdaten_AV!C:C),3)</f>
        <v>0</v>
      </c>
      <c r="N389" s="330">
        <f>IF(ISBLANK(L389),ROUND(SUMIF(Anlagenbewegungsdaten_AV!B:B,A389,Anlagenbewegungsdaten_AV!D:D),2),ROUND(M389*L389%,2))</f>
        <v>0</v>
      </c>
      <c r="O389" s="330">
        <f>ROUND(N389-SUMIF(Anlagenbewegungsdaten_AV!B:B,A389,Anlagenbewegungsdaten_AV!D:D),3)</f>
        <v>0</v>
      </c>
    </row>
    <row r="390" spans="1:15" ht="15" customHeight="1" x14ac:dyDescent="0.25">
      <c r="A390" s="263" t="s">
        <v>1681</v>
      </c>
      <c r="B390" s="174" t="s">
        <v>2108</v>
      </c>
      <c r="C390" s="174" t="s">
        <v>4040</v>
      </c>
      <c r="D390" s="174" t="s">
        <v>1583</v>
      </c>
      <c r="E390" s="174" t="s">
        <v>2483</v>
      </c>
      <c r="F390" s="289">
        <v>18.670000000000002</v>
      </c>
      <c r="G390" s="333">
        <f>ROUND(SUMIF(Anlagenbewegungsdaten!B:B,A390,Anlagenbewegungsdaten!C:C),3)</f>
        <v>0</v>
      </c>
      <c r="H390" s="334">
        <f>IF(ISBLANK(F390),ROUND(SUMIF(Anlagenbewegungsdaten!B:B,A390,Anlagenbewegungsdaten!D:D),2),ROUND(G390*F390%,2))</f>
        <v>0</v>
      </c>
      <c r="I390" s="334">
        <f>ROUND((H390-SUMIF(Anlagenbewegungsdaten!$B:$B,A390,Anlagenbewegungsdaten!D:D)),3)</f>
        <v>0</v>
      </c>
      <c r="J390" s="335" t="s">
        <v>5179</v>
      </c>
      <c r="K390" s="335" t="s">
        <v>5193</v>
      </c>
      <c r="L390" s="516">
        <v>14.94</v>
      </c>
      <c r="M390" s="332">
        <f>ROUND(SUMIF(Anlagenbewegungsdaten_AV!B:B,A390,Anlagenbewegungsdaten_AV!C:C),3)</f>
        <v>0</v>
      </c>
      <c r="N390" s="330">
        <f>IF(ISBLANK(L390),ROUND(SUMIF(Anlagenbewegungsdaten_AV!B:B,A390,Anlagenbewegungsdaten_AV!D:D),2),ROUND(M390*L390%,2))</f>
        <v>0</v>
      </c>
      <c r="O390" s="330">
        <f>ROUND(N390-SUMIF(Anlagenbewegungsdaten_AV!B:B,A390,Anlagenbewegungsdaten_AV!D:D),3)</f>
        <v>0</v>
      </c>
    </row>
    <row r="391" spans="1:15" ht="15" customHeight="1" x14ac:dyDescent="0.25">
      <c r="A391" s="263" t="s">
        <v>1682</v>
      </c>
      <c r="B391" s="174" t="s">
        <v>2108</v>
      </c>
      <c r="C391" s="174" t="s">
        <v>4040</v>
      </c>
      <c r="D391" s="174" t="s">
        <v>1585</v>
      </c>
      <c r="E391" s="174" t="s">
        <v>1560</v>
      </c>
      <c r="F391" s="289">
        <v>21.67</v>
      </c>
      <c r="G391" s="333">
        <f>ROUND(SUMIF(Anlagenbewegungsdaten!B:B,A391,Anlagenbewegungsdaten!C:C),3)</f>
        <v>0</v>
      </c>
      <c r="H391" s="334">
        <f>IF(ISBLANK(F391),ROUND(SUMIF(Anlagenbewegungsdaten!B:B,A391,Anlagenbewegungsdaten!D:D),2),ROUND(G391*F391%,2))</f>
        <v>0</v>
      </c>
      <c r="I391" s="334">
        <f>ROUND((H391-SUMIF(Anlagenbewegungsdaten!$B:$B,A391,Anlagenbewegungsdaten!D:D)),3)</f>
        <v>0</v>
      </c>
      <c r="J391" s="335" t="s">
        <v>5179</v>
      </c>
      <c r="K391" s="335" t="s">
        <v>5193</v>
      </c>
      <c r="L391" s="516">
        <v>17.34</v>
      </c>
      <c r="M391" s="332">
        <f>ROUND(SUMIF(Anlagenbewegungsdaten_AV!B:B,A391,Anlagenbewegungsdaten_AV!C:C),3)</f>
        <v>0</v>
      </c>
      <c r="N391" s="330">
        <f>IF(ISBLANK(L391),ROUND(SUMIF(Anlagenbewegungsdaten_AV!B:B,A391,Anlagenbewegungsdaten_AV!D:D),2),ROUND(M391*L391%,2))</f>
        <v>0</v>
      </c>
      <c r="O391" s="330">
        <f>ROUND(N391-SUMIF(Anlagenbewegungsdaten_AV!B:B,A391,Anlagenbewegungsdaten_AV!D:D),3)</f>
        <v>0</v>
      </c>
    </row>
    <row r="392" spans="1:15" ht="15" customHeight="1" x14ac:dyDescent="0.25">
      <c r="A392" s="263" t="s">
        <v>1683</v>
      </c>
      <c r="B392" s="174" t="s">
        <v>2108</v>
      </c>
      <c r="C392" s="174" t="s">
        <v>4040</v>
      </c>
      <c r="D392" s="174" t="s">
        <v>1587</v>
      </c>
      <c r="E392" s="174" t="s">
        <v>1563</v>
      </c>
      <c r="F392" s="289">
        <v>21.67</v>
      </c>
      <c r="G392" s="333">
        <f>ROUND(SUMIF(Anlagenbewegungsdaten!B:B,A392,Anlagenbewegungsdaten!C:C),3)</f>
        <v>0</v>
      </c>
      <c r="H392" s="334">
        <f>IF(ISBLANK(F392),ROUND(SUMIF(Anlagenbewegungsdaten!B:B,A392,Anlagenbewegungsdaten!D:D),2),ROUND(G392*F392%,2))</f>
        <v>0</v>
      </c>
      <c r="I392" s="334">
        <f>ROUND((H392-SUMIF(Anlagenbewegungsdaten!$B:$B,A392,Anlagenbewegungsdaten!D:D)),3)</f>
        <v>0</v>
      </c>
      <c r="J392" s="335" t="s">
        <v>5179</v>
      </c>
      <c r="K392" s="335" t="s">
        <v>5193</v>
      </c>
      <c r="L392" s="516">
        <v>17.34</v>
      </c>
      <c r="M392" s="332">
        <f>ROUND(SUMIF(Anlagenbewegungsdaten_AV!B:B,A392,Anlagenbewegungsdaten_AV!C:C),3)</f>
        <v>0</v>
      </c>
      <c r="N392" s="330">
        <f>IF(ISBLANK(L392),ROUND(SUMIF(Anlagenbewegungsdaten_AV!B:B,A392,Anlagenbewegungsdaten_AV!D:D),2),ROUND(M392*L392%,2))</f>
        <v>0</v>
      </c>
      <c r="O392" s="330">
        <f>ROUND(N392-SUMIF(Anlagenbewegungsdaten_AV!B:B,A392,Anlagenbewegungsdaten_AV!D:D),3)</f>
        <v>0</v>
      </c>
    </row>
    <row r="393" spans="1:15" ht="15" customHeight="1" x14ac:dyDescent="0.25">
      <c r="A393" s="263" t="s">
        <v>2636</v>
      </c>
      <c r="B393" s="174" t="s">
        <v>2108</v>
      </c>
      <c r="C393" s="174" t="s">
        <v>4040</v>
      </c>
      <c r="D393" s="174" t="s">
        <v>2584</v>
      </c>
      <c r="E393" s="174" t="s">
        <v>2576</v>
      </c>
      <c r="F393" s="289">
        <v>21.64</v>
      </c>
      <c r="G393" s="333">
        <f>ROUND(SUMIF(Anlagenbewegungsdaten!B:B,A393,Anlagenbewegungsdaten!C:C),3)</f>
        <v>0</v>
      </c>
      <c r="H393" s="334">
        <f>IF(ISBLANK(F393),ROUND(SUMIF(Anlagenbewegungsdaten!B:B,A393,Anlagenbewegungsdaten!D:D),2),ROUND(G393*F393%,2))</f>
        <v>0</v>
      </c>
      <c r="I393" s="334">
        <f>ROUND((H393-SUMIF(Anlagenbewegungsdaten!$B:$B,A393,Anlagenbewegungsdaten!D:D)),3)</f>
        <v>0</v>
      </c>
      <c r="J393" s="335" t="s">
        <v>5179</v>
      </c>
      <c r="K393" s="335" t="s">
        <v>5193</v>
      </c>
      <c r="L393" s="516">
        <v>17.309999999999999</v>
      </c>
      <c r="M393" s="332">
        <f>ROUND(SUMIF(Anlagenbewegungsdaten_AV!B:B,A393,Anlagenbewegungsdaten_AV!C:C),3)</f>
        <v>0</v>
      </c>
      <c r="N393" s="330">
        <f>IF(ISBLANK(L393),ROUND(SUMIF(Anlagenbewegungsdaten_AV!B:B,A393,Anlagenbewegungsdaten_AV!D:D),2),ROUND(M393*L393%,2))</f>
        <v>0</v>
      </c>
      <c r="O393" s="330">
        <f>ROUND(N393-SUMIF(Anlagenbewegungsdaten_AV!B:B,A393,Anlagenbewegungsdaten_AV!D:D),3)</f>
        <v>0</v>
      </c>
    </row>
    <row r="394" spans="1:15" ht="15" customHeight="1" x14ac:dyDescent="0.25">
      <c r="A394" s="263" t="s">
        <v>3380</v>
      </c>
      <c r="B394" s="174" t="s">
        <v>2108</v>
      </c>
      <c r="C394" s="174" t="s">
        <v>4040</v>
      </c>
      <c r="D394" s="174" t="s">
        <v>3328</v>
      </c>
      <c r="E394" s="174" t="s">
        <v>3320</v>
      </c>
      <c r="F394" s="289">
        <v>21.61</v>
      </c>
      <c r="G394" s="333">
        <f>ROUND(SUMIF(Anlagenbewegungsdaten!B:B,A394,Anlagenbewegungsdaten!C:C),3)</f>
        <v>0</v>
      </c>
      <c r="H394" s="334">
        <f>IF(ISBLANK(F394),ROUND(SUMIF(Anlagenbewegungsdaten!B:B,A394,Anlagenbewegungsdaten!D:D),2),ROUND(G394*F394%,2))</f>
        <v>0</v>
      </c>
      <c r="I394" s="334">
        <f>ROUND((H394-SUMIF(Anlagenbewegungsdaten!$B:$B,A394,Anlagenbewegungsdaten!D:D)),3)</f>
        <v>0</v>
      </c>
      <c r="J394" s="335" t="s">
        <v>5179</v>
      </c>
      <c r="K394" s="335" t="s">
        <v>5193</v>
      </c>
      <c r="L394" s="516">
        <v>17.29</v>
      </c>
      <c r="M394" s="332">
        <f>ROUND(SUMIF(Anlagenbewegungsdaten_AV!B:B,A394,Anlagenbewegungsdaten_AV!C:C),3)</f>
        <v>0</v>
      </c>
      <c r="N394" s="330">
        <f>IF(ISBLANK(L394),ROUND(SUMIF(Anlagenbewegungsdaten_AV!B:B,A394,Anlagenbewegungsdaten_AV!D:D),2),ROUND(M394*L394%,2))</f>
        <v>0</v>
      </c>
      <c r="O394" s="330">
        <f>ROUND(N394-SUMIF(Anlagenbewegungsdaten_AV!B:B,A394,Anlagenbewegungsdaten_AV!D:D),3)</f>
        <v>0</v>
      </c>
    </row>
    <row r="395" spans="1:15" ht="15" customHeight="1" x14ac:dyDescent="0.25">
      <c r="A395" s="275" t="s">
        <v>4153</v>
      </c>
      <c r="B395" s="193" t="s">
        <v>2108</v>
      </c>
      <c r="C395" s="193" t="s">
        <v>4040</v>
      </c>
      <c r="D395" s="193" t="s">
        <v>4101</v>
      </c>
      <c r="E395" s="193" t="s">
        <v>4093</v>
      </c>
      <c r="F395" s="290">
        <v>21.58</v>
      </c>
      <c r="G395" s="333">
        <f>ROUND(SUMIF(Anlagenbewegungsdaten!B:B,A395,Anlagenbewegungsdaten!C:C),3)</f>
        <v>0</v>
      </c>
      <c r="H395" s="334">
        <f>IF(ISBLANK(F395),ROUND(SUMIF(Anlagenbewegungsdaten!B:B,A395,Anlagenbewegungsdaten!D:D),2),ROUND(G395*F395%,2))</f>
        <v>0</v>
      </c>
      <c r="I395" s="334">
        <f>ROUND((H395-SUMIF(Anlagenbewegungsdaten!$B:$B,A395,Anlagenbewegungsdaten!D:D)),3)</f>
        <v>0</v>
      </c>
      <c r="J395" s="335" t="s">
        <v>5179</v>
      </c>
      <c r="K395" s="335" t="s">
        <v>5193</v>
      </c>
      <c r="L395" s="516">
        <v>17.260000000000002</v>
      </c>
      <c r="M395" s="332">
        <f>ROUND(SUMIF(Anlagenbewegungsdaten_AV!B:B,A395,Anlagenbewegungsdaten_AV!C:C),3)</f>
        <v>0</v>
      </c>
      <c r="N395" s="330">
        <f>IF(ISBLANK(L395),ROUND(SUMIF(Anlagenbewegungsdaten_AV!B:B,A395,Anlagenbewegungsdaten_AV!D:D),2),ROUND(M395*L395%,2))</f>
        <v>0</v>
      </c>
      <c r="O395" s="330">
        <f>ROUND(N395-SUMIF(Anlagenbewegungsdaten_AV!B:B,A395,Anlagenbewegungsdaten_AV!D:D),3)</f>
        <v>0</v>
      </c>
    </row>
    <row r="396" spans="1:15" ht="15" customHeight="1" x14ac:dyDescent="0.25">
      <c r="A396" s="263" t="s">
        <v>1684</v>
      </c>
      <c r="B396" s="174" t="s">
        <v>2108</v>
      </c>
      <c r="C396" s="174" t="s">
        <v>4040</v>
      </c>
      <c r="D396" s="174" t="s">
        <v>1589</v>
      </c>
      <c r="E396" s="174" t="s">
        <v>2483</v>
      </c>
      <c r="F396" s="289">
        <v>19.670000000000002</v>
      </c>
      <c r="G396" s="333">
        <f>ROUND(SUMIF(Anlagenbewegungsdaten!B:B,A396,Anlagenbewegungsdaten!C:C),3)</f>
        <v>0</v>
      </c>
      <c r="H396" s="334">
        <f>IF(ISBLANK(F396),ROUND(SUMIF(Anlagenbewegungsdaten!B:B,A396,Anlagenbewegungsdaten!D:D),2),ROUND(G396*F396%,2))</f>
        <v>0</v>
      </c>
      <c r="I396" s="334">
        <f>ROUND((H396-SUMIF(Anlagenbewegungsdaten!$B:$B,A396,Anlagenbewegungsdaten!D:D)),3)</f>
        <v>0</v>
      </c>
      <c r="J396" s="335" t="s">
        <v>5179</v>
      </c>
      <c r="K396" s="335" t="s">
        <v>5193</v>
      </c>
      <c r="L396" s="516">
        <v>15.74</v>
      </c>
      <c r="M396" s="332">
        <f>ROUND(SUMIF(Anlagenbewegungsdaten_AV!B:B,A396,Anlagenbewegungsdaten_AV!C:C),3)</f>
        <v>0</v>
      </c>
      <c r="N396" s="330">
        <f>IF(ISBLANK(L396),ROUND(SUMIF(Anlagenbewegungsdaten_AV!B:B,A396,Anlagenbewegungsdaten_AV!D:D),2),ROUND(M396*L396%,2))</f>
        <v>0</v>
      </c>
      <c r="O396" s="330">
        <f>ROUND(N396-SUMIF(Anlagenbewegungsdaten_AV!B:B,A396,Anlagenbewegungsdaten_AV!D:D),3)</f>
        <v>0</v>
      </c>
    </row>
    <row r="397" spans="1:15" ht="15" customHeight="1" x14ac:dyDescent="0.25">
      <c r="A397" s="263" t="s">
        <v>1685</v>
      </c>
      <c r="B397" s="174" t="s">
        <v>2108</v>
      </c>
      <c r="C397" s="174" t="s">
        <v>4040</v>
      </c>
      <c r="D397" s="184" t="s">
        <v>1591</v>
      </c>
      <c r="E397" s="174" t="s">
        <v>1560</v>
      </c>
      <c r="F397" s="289">
        <v>22.67</v>
      </c>
      <c r="G397" s="333">
        <f>ROUND(SUMIF(Anlagenbewegungsdaten!B:B,A397,Anlagenbewegungsdaten!C:C),3)</f>
        <v>0</v>
      </c>
      <c r="H397" s="334">
        <f>IF(ISBLANK(F397),ROUND(SUMIF(Anlagenbewegungsdaten!B:B,A397,Anlagenbewegungsdaten!D:D),2),ROUND(G397*F397%,2))</f>
        <v>0</v>
      </c>
      <c r="I397" s="334">
        <f>ROUND((H397-SUMIF(Anlagenbewegungsdaten!$B:$B,A397,Anlagenbewegungsdaten!D:D)),3)</f>
        <v>0</v>
      </c>
      <c r="J397" s="335" t="s">
        <v>5179</v>
      </c>
      <c r="K397" s="335" t="s">
        <v>5193</v>
      </c>
      <c r="L397" s="516">
        <v>18.14</v>
      </c>
      <c r="M397" s="332">
        <f>ROUND(SUMIF(Anlagenbewegungsdaten_AV!B:B,A397,Anlagenbewegungsdaten_AV!C:C),3)</f>
        <v>0</v>
      </c>
      <c r="N397" s="330">
        <f>IF(ISBLANK(L397),ROUND(SUMIF(Anlagenbewegungsdaten_AV!B:B,A397,Anlagenbewegungsdaten_AV!D:D),2),ROUND(M397*L397%,2))</f>
        <v>0</v>
      </c>
      <c r="O397" s="330">
        <f>ROUND(N397-SUMIF(Anlagenbewegungsdaten_AV!B:B,A397,Anlagenbewegungsdaten_AV!D:D),3)</f>
        <v>0</v>
      </c>
    </row>
    <row r="398" spans="1:15" ht="15" customHeight="1" x14ac:dyDescent="0.25">
      <c r="A398" s="263" t="s">
        <v>1686</v>
      </c>
      <c r="B398" s="174" t="s">
        <v>2108</v>
      </c>
      <c r="C398" s="174" t="s">
        <v>4040</v>
      </c>
      <c r="D398" s="174" t="s">
        <v>1593</v>
      </c>
      <c r="E398" s="174" t="s">
        <v>1563</v>
      </c>
      <c r="F398" s="289">
        <v>22.67</v>
      </c>
      <c r="G398" s="333">
        <f>ROUND(SUMIF(Anlagenbewegungsdaten!B:B,A398,Anlagenbewegungsdaten!C:C),3)</f>
        <v>0</v>
      </c>
      <c r="H398" s="334">
        <f>IF(ISBLANK(F398),ROUND(SUMIF(Anlagenbewegungsdaten!B:B,A398,Anlagenbewegungsdaten!D:D),2),ROUND(G398*F398%,2))</f>
        <v>0</v>
      </c>
      <c r="I398" s="334">
        <f>ROUND((H398-SUMIF(Anlagenbewegungsdaten!$B:$B,A398,Anlagenbewegungsdaten!D:D)),3)</f>
        <v>0</v>
      </c>
      <c r="J398" s="335" t="s">
        <v>5179</v>
      </c>
      <c r="K398" s="335" t="s">
        <v>5193</v>
      </c>
      <c r="L398" s="516">
        <v>18.14</v>
      </c>
      <c r="M398" s="332">
        <f>ROUND(SUMIF(Anlagenbewegungsdaten_AV!B:B,A398,Anlagenbewegungsdaten_AV!C:C),3)</f>
        <v>0</v>
      </c>
      <c r="N398" s="330">
        <f>IF(ISBLANK(L398),ROUND(SUMIF(Anlagenbewegungsdaten_AV!B:B,A398,Anlagenbewegungsdaten_AV!D:D),2),ROUND(M398*L398%,2))</f>
        <v>0</v>
      </c>
      <c r="O398" s="330">
        <f>ROUND(N398-SUMIF(Anlagenbewegungsdaten_AV!B:B,A398,Anlagenbewegungsdaten_AV!D:D),3)</f>
        <v>0</v>
      </c>
    </row>
    <row r="399" spans="1:15" ht="15" customHeight="1" x14ac:dyDescent="0.25">
      <c r="A399" s="263" t="s">
        <v>2637</v>
      </c>
      <c r="B399" s="174" t="s">
        <v>2108</v>
      </c>
      <c r="C399" s="174" t="s">
        <v>4040</v>
      </c>
      <c r="D399" s="174" t="s">
        <v>2586</v>
      </c>
      <c r="E399" s="174" t="s">
        <v>2576</v>
      </c>
      <c r="F399" s="289">
        <v>22.64</v>
      </c>
      <c r="G399" s="333">
        <f>ROUND(SUMIF(Anlagenbewegungsdaten!B:B,A399,Anlagenbewegungsdaten!C:C),3)</f>
        <v>0</v>
      </c>
      <c r="H399" s="334">
        <f>IF(ISBLANK(F399),ROUND(SUMIF(Anlagenbewegungsdaten!B:B,A399,Anlagenbewegungsdaten!D:D),2),ROUND(G399*F399%,2))</f>
        <v>0</v>
      </c>
      <c r="I399" s="334">
        <f>ROUND((H399-SUMIF(Anlagenbewegungsdaten!$B:$B,A399,Anlagenbewegungsdaten!D:D)),3)</f>
        <v>0</v>
      </c>
      <c r="J399" s="335" t="s">
        <v>5179</v>
      </c>
      <c r="K399" s="335" t="s">
        <v>5193</v>
      </c>
      <c r="L399" s="516">
        <v>18.11</v>
      </c>
      <c r="M399" s="332">
        <f>ROUND(SUMIF(Anlagenbewegungsdaten_AV!B:B,A399,Anlagenbewegungsdaten_AV!C:C),3)</f>
        <v>0</v>
      </c>
      <c r="N399" s="330">
        <f>IF(ISBLANK(L399),ROUND(SUMIF(Anlagenbewegungsdaten_AV!B:B,A399,Anlagenbewegungsdaten_AV!D:D),2),ROUND(M399*L399%,2))</f>
        <v>0</v>
      </c>
      <c r="O399" s="330">
        <f>ROUND(N399-SUMIF(Anlagenbewegungsdaten_AV!B:B,A399,Anlagenbewegungsdaten_AV!D:D),3)</f>
        <v>0</v>
      </c>
    </row>
    <row r="400" spans="1:15" ht="15" customHeight="1" x14ac:dyDescent="0.25">
      <c r="A400" s="263" t="s">
        <v>3381</v>
      </c>
      <c r="B400" s="174" t="s">
        <v>2108</v>
      </c>
      <c r="C400" s="174" t="s">
        <v>4040</v>
      </c>
      <c r="D400" s="174" t="s">
        <v>3330</v>
      </c>
      <c r="E400" s="174" t="s">
        <v>3320</v>
      </c>
      <c r="F400" s="289">
        <v>22.61</v>
      </c>
      <c r="G400" s="333">
        <f>ROUND(SUMIF(Anlagenbewegungsdaten!B:B,A400,Anlagenbewegungsdaten!C:C),3)</f>
        <v>0</v>
      </c>
      <c r="H400" s="334">
        <f>IF(ISBLANK(F400),ROUND(SUMIF(Anlagenbewegungsdaten!B:B,A400,Anlagenbewegungsdaten!D:D),2),ROUND(G400*F400%,2))</f>
        <v>0</v>
      </c>
      <c r="I400" s="334">
        <f>ROUND((H400-SUMIF(Anlagenbewegungsdaten!$B:$B,A400,Anlagenbewegungsdaten!D:D)),3)</f>
        <v>0</v>
      </c>
      <c r="J400" s="335" t="s">
        <v>5179</v>
      </c>
      <c r="K400" s="335" t="s">
        <v>5193</v>
      </c>
      <c r="L400" s="516">
        <v>18.09</v>
      </c>
      <c r="M400" s="332">
        <f>ROUND(SUMIF(Anlagenbewegungsdaten_AV!B:B,A400,Anlagenbewegungsdaten_AV!C:C),3)</f>
        <v>0</v>
      </c>
      <c r="N400" s="330">
        <f>IF(ISBLANK(L400),ROUND(SUMIF(Anlagenbewegungsdaten_AV!B:B,A400,Anlagenbewegungsdaten_AV!D:D),2),ROUND(M400*L400%,2))</f>
        <v>0</v>
      </c>
      <c r="O400" s="330">
        <f>ROUND(N400-SUMIF(Anlagenbewegungsdaten_AV!B:B,A400,Anlagenbewegungsdaten_AV!D:D),3)</f>
        <v>0</v>
      </c>
    </row>
    <row r="401" spans="1:15" ht="15" customHeight="1" x14ac:dyDescent="0.25">
      <c r="A401" s="275" t="s">
        <v>4154</v>
      </c>
      <c r="B401" s="193" t="s">
        <v>2108</v>
      </c>
      <c r="C401" s="193" t="s">
        <v>4040</v>
      </c>
      <c r="D401" s="193" t="s">
        <v>4103</v>
      </c>
      <c r="E401" s="193" t="s">
        <v>4093</v>
      </c>
      <c r="F401" s="290">
        <v>22.58</v>
      </c>
      <c r="G401" s="333">
        <f>ROUND(SUMIF(Anlagenbewegungsdaten!B:B,A401,Anlagenbewegungsdaten!C:C),3)</f>
        <v>0</v>
      </c>
      <c r="H401" s="334">
        <f>IF(ISBLANK(F401),ROUND(SUMIF(Anlagenbewegungsdaten!B:B,A401,Anlagenbewegungsdaten!D:D),2),ROUND(G401*F401%,2))</f>
        <v>0</v>
      </c>
      <c r="I401" s="334">
        <f>ROUND((H401-SUMIF(Anlagenbewegungsdaten!$B:$B,A401,Anlagenbewegungsdaten!D:D)),3)</f>
        <v>0</v>
      </c>
      <c r="J401" s="335" t="s">
        <v>5179</v>
      </c>
      <c r="K401" s="335" t="s">
        <v>5193</v>
      </c>
      <c r="L401" s="516">
        <v>18.059999999999999</v>
      </c>
      <c r="M401" s="332">
        <f>ROUND(SUMIF(Anlagenbewegungsdaten_AV!B:B,A401,Anlagenbewegungsdaten_AV!C:C),3)</f>
        <v>0</v>
      </c>
      <c r="N401" s="330">
        <f>IF(ISBLANK(L401),ROUND(SUMIF(Anlagenbewegungsdaten_AV!B:B,A401,Anlagenbewegungsdaten_AV!D:D),2),ROUND(M401*L401%,2))</f>
        <v>0</v>
      </c>
      <c r="O401" s="330">
        <f>ROUND(N401-SUMIF(Anlagenbewegungsdaten_AV!B:B,A401,Anlagenbewegungsdaten_AV!D:D),3)</f>
        <v>0</v>
      </c>
    </row>
    <row r="402" spans="1:15" ht="15" customHeight="1" x14ac:dyDescent="0.25">
      <c r="A402" s="263" t="s">
        <v>1687</v>
      </c>
      <c r="B402" s="174" t="s">
        <v>2108</v>
      </c>
      <c r="C402" s="174" t="s">
        <v>4040</v>
      </c>
      <c r="D402" s="174" t="s">
        <v>1595</v>
      </c>
      <c r="E402" s="174" t="s">
        <v>2483</v>
      </c>
      <c r="F402" s="289">
        <v>22.67</v>
      </c>
      <c r="G402" s="333">
        <f>ROUND(SUMIF(Anlagenbewegungsdaten!B:B,A402,Anlagenbewegungsdaten!C:C),3)</f>
        <v>0</v>
      </c>
      <c r="H402" s="334">
        <f>IF(ISBLANK(F402),ROUND(SUMIF(Anlagenbewegungsdaten!B:B,A402,Anlagenbewegungsdaten!D:D),2),ROUND(G402*F402%,2))</f>
        <v>0</v>
      </c>
      <c r="I402" s="334">
        <f>ROUND((H402-SUMIF(Anlagenbewegungsdaten!$B:$B,A402,Anlagenbewegungsdaten!D:D)),3)</f>
        <v>0</v>
      </c>
      <c r="J402" s="335" t="s">
        <v>5179</v>
      </c>
      <c r="K402" s="335" t="s">
        <v>5193</v>
      </c>
      <c r="L402" s="516">
        <v>18.14</v>
      </c>
      <c r="M402" s="332">
        <f>ROUND(SUMIF(Anlagenbewegungsdaten_AV!B:B,A402,Anlagenbewegungsdaten_AV!C:C),3)</f>
        <v>0</v>
      </c>
      <c r="N402" s="330">
        <f>IF(ISBLANK(L402),ROUND(SUMIF(Anlagenbewegungsdaten_AV!B:B,A402,Anlagenbewegungsdaten_AV!D:D),2),ROUND(M402*L402%,2))</f>
        <v>0</v>
      </c>
      <c r="O402" s="330">
        <f>ROUND(N402-SUMIF(Anlagenbewegungsdaten_AV!B:B,A402,Anlagenbewegungsdaten_AV!D:D),3)</f>
        <v>0</v>
      </c>
    </row>
    <row r="403" spans="1:15" ht="15" customHeight="1" x14ac:dyDescent="0.25">
      <c r="A403" s="263" t="s">
        <v>1688</v>
      </c>
      <c r="B403" s="174" t="s">
        <v>2108</v>
      </c>
      <c r="C403" s="174" t="s">
        <v>4040</v>
      </c>
      <c r="D403" s="174" t="s">
        <v>1597</v>
      </c>
      <c r="E403" s="174" t="s">
        <v>1560</v>
      </c>
      <c r="F403" s="289">
        <v>25.67</v>
      </c>
      <c r="G403" s="333">
        <f>ROUND(SUMIF(Anlagenbewegungsdaten!B:B,A403,Anlagenbewegungsdaten!C:C),3)</f>
        <v>0</v>
      </c>
      <c r="H403" s="334">
        <f>IF(ISBLANK(F403),ROUND(SUMIF(Anlagenbewegungsdaten!B:B,A403,Anlagenbewegungsdaten!D:D),2),ROUND(G403*F403%,2))</f>
        <v>0</v>
      </c>
      <c r="I403" s="334">
        <f>ROUND((H403-SUMIF(Anlagenbewegungsdaten!$B:$B,A403,Anlagenbewegungsdaten!D:D)),3)</f>
        <v>0</v>
      </c>
      <c r="J403" s="335" t="s">
        <v>5179</v>
      </c>
      <c r="K403" s="335" t="s">
        <v>5193</v>
      </c>
      <c r="L403" s="516">
        <v>20.54</v>
      </c>
      <c r="M403" s="332">
        <f>ROUND(SUMIF(Anlagenbewegungsdaten_AV!B:B,A403,Anlagenbewegungsdaten_AV!C:C),3)</f>
        <v>0</v>
      </c>
      <c r="N403" s="330">
        <f>IF(ISBLANK(L403),ROUND(SUMIF(Anlagenbewegungsdaten_AV!B:B,A403,Anlagenbewegungsdaten_AV!D:D),2),ROUND(M403*L403%,2))</f>
        <v>0</v>
      </c>
      <c r="O403" s="330">
        <f>ROUND(N403-SUMIF(Anlagenbewegungsdaten_AV!B:B,A403,Anlagenbewegungsdaten_AV!D:D),3)</f>
        <v>0</v>
      </c>
    </row>
    <row r="404" spans="1:15" ht="15" customHeight="1" x14ac:dyDescent="0.25">
      <c r="A404" s="263" t="s">
        <v>1689</v>
      </c>
      <c r="B404" s="174" t="s">
        <v>2108</v>
      </c>
      <c r="C404" s="174" t="s">
        <v>4040</v>
      </c>
      <c r="D404" s="174" t="s">
        <v>1599</v>
      </c>
      <c r="E404" s="174" t="s">
        <v>1563</v>
      </c>
      <c r="F404" s="289">
        <v>25.67</v>
      </c>
      <c r="G404" s="333">
        <f>ROUND(SUMIF(Anlagenbewegungsdaten!B:B,A404,Anlagenbewegungsdaten!C:C),3)</f>
        <v>0</v>
      </c>
      <c r="H404" s="334">
        <f>IF(ISBLANK(F404),ROUND(SUMIF(Anlagenbewegungsdaten!B:B,A404,Anlagenbewegungsdaten!D:D),2),ROUND(G404*F404%,2))</f>
        <v>0</v>
      </c>
      <c r="I404" s="334">
        <f>ROUND((H404-SUMIF(Anlagenbewegungsdaten!$B:$B,A404,Anlagenbewegungsdaten!D:D)),3)</f>
        <v>0</v>
      </c>
      <c r="J404" s="335" t="s">
        <v>5179</v>
      </c>
      <c r="K404" s="335" t="s">
        <v>5193</v>
      </c>
      <c r="L404" s="516">
        <v>20.54</v>
      </c>
      <c r="M404" s="332">
        <f>ROUND(SUMIF(Anlagenbewegungsdaten_AV!B:B,A404,Anlagenbewegungsdaten_AV!C:C),3)</f>
        <v>0</v>
      </c>
      <c r="N404" s="330">
        <f>IF(ISBLANK(L404),ROUND(SUMIF(Anlagenbewegungsdaten_AV!B:B,A404,Anlagenbewegungsdaten_AV!D:D),2),ROUND(M404*L404%,2))</f>
        <v>0</v>
      </c>
      <c r="O404" s="330">
        <f>ROUND(N404-SUMIF(Anlagenbewegungsdaten_AV!B:B,A404,Anlagenbewegungsdaten_AV!D:D),3)</f>
        <v>0</v>
      </c>
    </row>
    <row r="405" spans="1:15" ht="15" customHeight="1" x14ac:dyDescent="0.25">
      <c r="A405" s="263" t="s">
        <v>2638</v>
      </c>
      <c r="B405" s="174" t="s">
        <v>2108</v>
      </c>
      <c r="C405" s="174" t="s">
        <v>4040</v>
      </c>
      <c r="D405" s="174" t="s">
        <v>2588</v>
      </c>
      <c r="E405" s="174" t="s">
        <v>2576</v>
      </c>
      <c r="F405" s="289">
        <v>25.64</v>
      </c>
      <c r="G405" s="333">
        <f>ROUND(SUMIF(Anlagenbewegungsdaten!B:B,A405,Anlagenbewegungsdaten!C:C),3)</f>
        <v>0</v>
      </c>
      <c r="H405" s="334">
        <f>IF(ISBLANK(F405),ROUND(SUMIF(Anlagenbewegungsdaten!B:B,A405,Anlagenbewegungsdaten!D:D),2),ROUND(G405*F405%,2))</f>
        <v>0</v>
      </c>
      <c r="I405" s="334">
        <f>ROUND((H405-SUMIF(Anlagenbewegungsdaten!$B:$B,A405,Anlagenbewegungsdaten!D:D)),3)</f>
        <v>0</v>
      </c>
      <c r="J405" s="335" t="s">
        <v>5179</v>
      </c>
      <c r="K405" s="335" t="s">
        <v>5193</v>
      </c>
      <c r="L405" s="516">
        <v>20.51</v>
      </c>
      <c r="M405" s="332">
        <f>ROUND(SUMIF(Anlagenbewegungsdaten_AV!B:B,A405,Anlagenbewegungsdaten_AV!C:C),3)</f>
        <v>0</v>
      </c>
      <c r="N405" s="330">
        <f>IF(ISBLANK(L405),ROUND(SUMIF(Anlagenbewegungsdaten_AV!B:B,A405,Anlagenbewegungsdaten_AV!D:D),2),ROUND(M405*L405%,2))</f>
        <v>0</v>
      </c>
      <c r="O405" s="330">
        <f>ROUND(N405-SUMIF(Anlagenbewegungsdaten_AV!B:B,A405,Anlagenbewegungsdaten_AV!D:D),3)</f>
        <v>0</v>
      </c>
    </row>
    <row r="406" spans="1:15" ht="15" customHeight="1" x14ac:dyDescent="0.25">
      <c r="A406" s="263" t="s">
        <v>3382</v>
      </c>
      <c r="B406" s="174" t="s">
        <v>2108</v>
      </c>
      <c r="C406" s="174" t="s">
        <v>4040</v>
      </c>
      <c r="D406" s="174" t="s">
        <v>3332</v>
      </c>
      <c r="E406" s="174" t="s">
        <v>3320</v>
      </c>
      <c r="F406" s="289">
        <v>25.61</v>
      </c>
      <c r="G406" s="333">
        <f>ROUND(SUMIF(Anlagenbewegungsdaten!B:B,A406,Anlagenbewegungsdaten!C:C),3)</f>
        <v>0</v>
      </c>
      <c r="H406" s="334">
        <f>IF(ISBLANK(F406),ROUND(SUMIF(Anlagenbewegungsdaten!B:B,A406,Anlagenbewegungsdaten!D:D),2),ROUND(G406*F406%,2))</f>
        <v>0</v>
      </c>
      <c r="I406" s="334">
        <f>ROUND((H406-SUMIF(Anlagenbewegungsdaten!$B:$B,A406,Anlagenbewegungsdaten!D:D)),3)</f>
        <v>0</v>
      </c>
      <c r="J406" s="335" t="s">
        <v>5179</v>
      </c>
      <c r="K406" s="335" t="s">
        <v>5193</v>
      </c>
      <c r="L406" s="516">
        <v>20.49</v>
      </c>
      <c r="M406" s="332">
        <f>ROUND(SUMIF(Anlagenbewegungsdaten_AV!B:B,A406,Anlagenbewegungsdaten_AV!C:C),3)</f>
        <v>0</v>
      </c>
      <c r="N406" s="330">
        <f>IF(ISBLANK(L406),ROUND(SUMIF(Anlagenbewegungsdaten_AV!B:B,A406,Anlagenbewegungsdaten_AV!D:D),2),ROUND(M406*L406%,2))</f>
        <v>0</v>
      </c>
      <c r="O406" s="330">
        <f>ROUND(N406-SUMIF(Anlagenbewegungsdaten_AV!B:B,A406,Anlagenbewegungsdaten_AV!D:D),3)</f>
        <v>0</v>
      </c>
    </row>
    <row r="407" spans="1:15" ht="15" customHeight="1" x14ac:dyDescent="0.25">
      <c r="A407" s="275" t="s">
        <v>4155</v>
      </c>
      <c r="B407" s="193" t="s">
        <v>2108</v>
      </c>
      <c r="C407" s="193" t="s">
        <v>4040</v>
      </c>
      <c r="D407" s="193" t="s">
        <v>4105</v>
      </c>
      <c r="E407" s="193" t="s">
        <v>4093</v>
      </c>
      <c r="F407" s="290">
        <v>25.58</v>
      </c>
      <c r="G407" s="333">
        <f>ROUND(SUMIF(Anlagenbewegungsdaten!B:B,A407,Anlagenbewegungsdaten!C:C),3)</f>
        <v>0</v>
      </c>
      <c r="H407" s="334">
        <f>IF(ISBLANK(F407),ROUND(SUMIF(Anlagenbewegungsdaten!B:B,A407,Anlagenbewegungsdaten!D:D),2),ROUND(G407*F407%,2))</f>
        <v>0</v>
      </c>
      <c r="I407" s="334">
        <f>ROUND((H407-SUMIF(Anlagenbewegungsdaten!$B:$B,A407,Anlagenbewegungsdaten!D:D)),3)</f>
        <v>0</v>
      </c>
      <c r="J407" s="335" t="s">
        <v>5179</v>
      </c>
      <c r="K407" s="335" t="s">
        <v>5193</v>
      </c>
      <c r="L407" s="516">
        <v>20.46</v>
      </c>
      <c r="M407" s="332">
        <f>ROUND(SUMIF(Anlagenbewegungsdaten_AV!B:B,A407,Anlagenbewegungsdaten_AV!C:C),3)</f>
        <v>0</v>
      </c>
      <c r="N407" s="330">
        <f>IF(ISBLANK(L407),ROUND(SUMIF(Anlagenbewegungsdaten_AV!B:B,A407,Anlagenbewegungsdaten_AV!D:D),2),ROUND(M407*L407%,2))</f>
        <v>0</v>
      </c>
      <c r="O407" s="330">
        <f>ROUND(N407-SUMIF(Anlagenbewegungsdaten_AV!B:B,A407,Anlagenbewegungsdaten_AV!D:D),3)</f>
        <v>0</v>
      </c>
    </row>
    <row r="408" spans="1:15" ht="15" customHeight="1" x14ac:dyDescent="0.25">
      <c r="A408" s="263" t="s">
        <v>1690</v>
      </c>
      <c r="B408" s="174" t="s">
        <v>2108</v>
      </c>
      <c r="C408" s="174" t="s">
        <v>4040</v>
      </c>
      <c r="D408" s="174" t="s">
        <v>1601</v>
      </c>
      <c r="E408" s="174" t="s">
        <v>2483</v>
      </c>
      <c r="F408" s="289">
        <v>23.67</v>
      </c>
      <c r="G408" s="333">
        <f>ROUND(SUMIF(Anlagenbewegungsdaten!B:B,A408,Anlagenbewegungsdaten!C:C),3)</f>
        <v>0</v>
      </c>
      <c r="H408" s="334">
        <f>IF(ISBLANK(F408),ROUND(SUMIF(Anlagenbewegungsdaten!B:B,A408,Anlagenbewegungsdaten!D:D),2),ROUND(G408*F408%,2))</f>
        <v>0</v>
      </c>
      <c r="I408" s="334">
        <f>ROUND((H408-SUMIF(Anlagenbewegungsdaten!$B:$B,A408,Anlagenbewegungsdaten!D:D)),3)</f>
        <v>0</v>
      </c>
      <c r="J408" s="335" t="s">
        <v>5179</v>
      </c>
      <c r="K408" s="335" t="s">
        <v>5193</v>
      </c>
      <c r="L408" s="516">
        <v>18.940000000000001</v>
      </c>
      <c r="M408" s="332">
        <f>ROUND(SUMIF(Anlagenbewegungsdaten_AV!B:B,A408,Anlagenbewegungsdaten_AV!C:C),3)</f>
        <v>0</v>
      </c>
      <c r="N408" s="330">
        <f>IF(ISBLANK(L408),ROUND(SUMIF(Anlagenbewegungsdaten_AV!B:B,A408,Anlagenbewegungsdaten_AV!D:D),2),ROUND(M408*L408%,2))</f>
        <v>0</v>
      </c>
      <c r="O408" s="330">
        <f>ROUND(N408-SUMIF(Anlagenbewegungsdaten_AV!B:B,A408,Anlagenbewegungsdaten_AV!D:D),3)</f>
        <v>0</v>
      </c>
    </row>
    <row r="409" spans="1:15" ht="15" customHeight="1" x14ac:dyDescent="0.25">
      <c r="A409" s="263" t="s">
        <v>1691</v>
      </c>
      <c r="B409" s="174" t="s">
        <v>2108</v>
      </c>
      <c r="C409" s="174" t="s">
        <v>4040</v>
      </c>
      <c r="D409" s="184" t="s">
        <v>1603</v>
      </c>
      <c r="E409" s="174" t="s">
        <v>1560</v>
      </c>
      <c r="F409" s="289">
        <v>26.67</v>
      </c>
      <c r="G409" s="333">
        <f>ROUND(SUMIF(Anlagenbewegungsdaten!B:B,A409,Anlagenbewegungsdaten!C:C),3)</f>
        <v>0</v>
      </c>
      <c r="H409" s="334">
        <f>IF(ISBLANK(F409),ROUND(SUMIF(Anlagenbewegungsdaten!B:B,A409,Anlagenbewegungsdaten!D:D),2),ROUND(G409*F409%,2))</f>
        <v>0</v>
      </c>
      <c r="I409" s="334">
        <f>ROUND((H409-SUMIF(Anlagenbewegungsdaten!$B:$B,A409,Anlagenbewegungsdaten!D:D)),3)</f>
        <v>0</v>
      </c>
      <c r="J409" s="335" t="s">
        <v>5179</v>
      </c>
      <c r="K409" s="335" t="s">
        <v>5193</v>
      </c>
      <c r="L409" s="516">
        <v>21.34</v>
      </c>
      <c r="M409" s="332">
        <f>ROUND(SUMIF(Anlagenbewegungsdaten_AV!B:B,A409,Anlagenbewegungsdaten_AV!C:C),3)</f>
        <v>0</v>
      </c>
      <c r="N409" s="330">
        <f>IF(ISBLANK(L409),ROUND(SUMIF(Anlagenbewegungsdaten_AV!B:B,A409,Anlagenbewegungsdaten_AV!D:D),2),ROUND(M409*L409%,2))</f>
        <v>0</v>
      </c>
      <c r="O409" s="330">
        <f>ROUND(N409-SUMIF(Anlagenbewegungsdaten_AV!B:B,A409,Anlagenbewegungsdaten_AV!D:D),3)</f>
        <v>0</v>
      </c>
    </row>
    <row r="410" spans="1:15" ht="15" customHeight="1" x14ac:dyDescent="0.25">
      <c r="A410" s="263" t="s">
        <v>1692</v>
      </c>
      <c r="B410" s="174" t="s">
        <v>2108</v>
      </c>
      <c r="C410" s="174" t="s">
        <v>4040</v>
      </c>
      <c r="D410" s="174" t="s">
        <v>1605</v>
      </c>
      <c r="E410" s="174" t="s">
        <v>1563</v>
      </c>
      <c r="F410" s="289">
        <v>26.67</v>
      </c>
      <c r="G410" s="333">
        <f>ROUND(SUMIF(Anlagenbewegungsdaten!B:B,A410,Anlagenbewegungsdaten!C:C),3)</f>
        <v>0</v>
      </c>
      <c r="H410" s="334">
        <f>IF(ISBLANK(F410),ROUND(SUMIF(Anlagenbewegungsdaten!B:B,A410,Anlagenbewegungsdaten!D:D),2),ROUND(G410*F410%,2))</f>
        <v>0</v>
      </c>
      <c r="I410" s="334">
        <f>ROUND((H410-SUMIF(Anlagenbewegungsdaten!$B:$B,A410,Anlagenbewegungsdaten!D:D)),3)</f>
        <v>0</v>
      </c>
      <c r="J410" s="335" t="s">
        <v>5179</v>
      </c>
      <c r="K410" s="335" t="s">
        <v>5193</v>
      </c>
      <c r="L410" s="516">
        <v>21.34</v>
      </c>
      <c r="M410" s="332">
        <f>ROUND(SUMIF(Anlagenbewegungsdaten_AV!B:B,A410,Anlagenbewegungsdaten_AV!C:C),3)</f>
        <v>0</v>
      </c>
      <c r="N410" s="330">
        <f>IF(ISBLANK(L410),ROUND(SUMIF(Anlagenbewegungsdaten_AV!B:B,A410,Anlagenbewegungsdaten_AV!D:D),2),ROUND(M410*L410%,2))</f>
        <v>0</v>
      </c>
      <c r="O410" s="330">
        <f>ROUND(N410-SUMIF(Anlagenbewegungsdaten_AV!B:B,A410,Anlagenbewegungsdaten_AV!D:D),3)</f>
        <v>0</v>
      </c>
    </row>
    <row r="411" spans="1:15" ht="15" customHeight="1" x14ac:dyDescent="0.25">
      <c r="A411" s="263" t="s">
        <v>2639</v>
      </c>
      <c r="B411" s="174" t="s">
        <v>2108</v>
      </c>
      <c r="C411" s="174" t="s">
        <v>4040</v>
      </c>
      <c r="D411" s="174" t="s">
        <v>2590</v>
      </c>
      <c r="E411" s="174" t="s">
        <v>2576</v>
      </c>
      <c r="F411" s="289">
        <v>26.64</v>
      </c>
      <c r="G411" s="333">
        <f>ROUND(SUMIF(Anlagenbewegungsdaten!B:B,A411,Anlagenbewegungsdaten!C:C),3)</f>
        <v>0</v>
      </c>
      <c r="H411" s="334">
        <f>IF(ISBLANK(F411),ROUND(SUMIF(Anlagenbewegungsdaten!B:B,A411,Anlagenbewegungsdaten!D:D),2),ROUND(G411*F411%,2))</f>
        <v>0</v>
      </c>
      <c r="I411" s="334">
        <f>ROUND((H411-SUMIF(Anlagenbewegungsdaten!$B:$B,A411,Anlagenbewegungsdaten!D:D)),3)</f>
        <v>0</v>
      </c>
      <c r="J411" s="335" t="s">
        <v>5179</v>
      </c>
      <c r="K411" s="335" t="s">
        <v>5193</v>
      </c>
      <c r="L411" s="516">
        <v>21.31</v>
      </c>
      <c r="M411" s="332">
        <f>ROUND(SUMIF(Anlagenbewegungsdaten_AV!B:B,A411,Anlagenbewegungsdaten_AV!C:C),3)</f>
        <v>0</v>
      </c>
      <c r="N411" s="330">
        <f>IF(ISBLANK(L411),ROUND(SUMIF(Anlagenbewegungsdaten_AV!B:B,A411,Anlagenbewegungsdaten_AV!D:D),2),ROUND(M411*L411%,2))</f>
        <v>0</v>
      </c>
      <c r="O411" s="330">
        <f>ROUND(N411-SUMIF(Anlagenbewegungsdaten_AV!B:B,A411,Anlagenbewegungsdaten_AV!D:D),3)</f>
        <v>0</v>
      </c>
    </row>
    <row r="412" spans="1:15" ht="15" customHeight="1" x14ac:dyDescent="0.25">
      <c r="A412" s="263" t="s">
        <v>3383</v>
      </c>
      <c r="B412" s="174" t="s">
        <v>2108</v>
      </c>
      <c r="C412" s="174" t="s">
        <v>4040</v>
      </c>
      <c r="D412" s="174" t="s">
        <v>3334</v>
      </c>
      <c r="E412" s="174" t="s">
        <v>3320</v>
      </c>
      <c r="F412" s="289">
        <v>26.61</v>
      </c>
      <c r="G412" s="333">
        <f>ROUND(SUMIF(Anlagenbewegungsdaten!B:B,A412,Anlagenbewegungsdaten!C:C),3)</f>
        <v>0</v>
      </c>
      <c r="H412" s="334">
        <f>IF(ISBLANK(F412),ROUND(SUMIF(Anlagenbewegungsdaten!B:B,A412,Anlagenbewegungsdaten!D:D),2),ROUND(G412*F412%,2))</f>
        <v>0</v>
      </c>
      <c r="I412" s="334">
        <f>ROUND((H412-SUMIF(Anlagenbewegungsdaten!$B:$B,A412,Anlagenbewegungsdaten!D:D)),3)</f>
        <v>0</v>
      </c>
      <c r="J412" s="335" t="s">
        <v>5179</v>
      </c>
      <c r="K412" s="335" t="s">
        <v>5193</v>
      </c>
      <c r="L412" s="516">
        <v>21.29</v>
      </c>
      <c r="M412" s="332">
        <f>ROUND(SUMIF(Anlagenbewegungsdaten_AV!B:B,A412,Anlagenbewegungsdaten_AV!C:C),3)</f>
        <v>0</v>
      </c>
      <c r="N412" s="330">
        <f>IF(ISBLANK(L412),ROUND(SUMIF(Anlagenbewegungsdaten_AV!B:B,A412,Anlagenbewegungsdaten_AV!D:D),2),ROUND(M412*L412%,2))</f>
        <v>0</v>
      </c>
      <c r="O412" s="330">
        <f>ROUND(N412-SUMIF(Anlagenbewegungsdaten_AV!B:B,A412,Anlagenbewegungsdaten_AV!D:D),3)</f>
        <v>0</v>
      </c>
    </row>
    <row r="413" spans="1:15" ht="15" customHeight="1" x14ac:dyDescent="0.25">
      <c r="A413" s="275" t="s">
        <v>4156</v>
      </c>
      <c r="B413" s="193" t="s">
        <v>2108</v>
      </c>
      <c r="C413" s="193" t="s">
        <v>4040</v>
      </c>
      <c r="D413" s="193" t="s">
        <v>4107</v>
      </c>
      <c r="E413" s="193" t="s">
        <v>4093</v>
      </c>
      <c r="F413" s="290">
        <v>26.58</v>
      </c>
      <c r="G413" s="333">
        <f>ROUND(SUMIF(Anlagenbewegungsdaten!B:B,A413,Anlagenbewegungsdaten!C:C),3)</f>
        <v>0</v>
      </c>
      <c r="H413" s="334">
        <f>IF(ISBLANK(F413),ROUND(SUMIF(Anlagenbewegungsdaten!B:B,A413,Anlagenbewegungsdaten!D:D),2),ROUND(G413*F413%,2))</f>
        <v>0</v>
      </c>
      <c r="I413" s="334">
        <f>ROUND((H413-SUMIF(Anlagenbewegungsdaten!$B:$B,A413,Anlagenbewegungsdaten!D:D)),3)</f>
        <v>0</v>
      </c>
      <c r="J413" s="335" t="s">
        <v>5179</v>
      </c>
      <c r="K413" s="335" t="s">
        <v>5193</v>
      </c>
      <c r="L413" s="516">
        <v>21.26</v>
      </c>
      <c r="M413" s="332">
        <f>ROUND(SUMIF(Anlagenbewegungsdaten_AV!B:B,A413,Anlagenbewegungsdaten_AV!C:C),3)</f>
        <v>0</v>
      </c>
      <c r="N413" s="330">
        <f>IF(ISBLANK(L413),ROUND(SUMIF(Anlagenbewegungsdaten_AV!B:B,A413,Anlagenbewegungsdaten_AV!D:D),2),ROUND(M413*L413%,2))</f>
        <v>0</v>
      </c>
      <c r="O413" s="330">
        <f>ROUND(N413-SUMIF(Anlagenbewegungsdaten_AV!B:B,A413,Anlagenbewegungsdaten_AV!D:D),3)</f>
        <v>0</v>
      </c>
    </row>
    <row r="414" spans="1:15" ht="15" customHeight="1" x14ac:dyDescent="0.25">
      <c r="A414" s="263" t="s">
        <v>1693</v>
      </c>
      <c r="B414" s="174" t="s">
        <v>2108</v>
      </c>
      <c r="C414" s="174" t="s">
        <v>4040</v>
      </c>
      <c r="D414" s="174" t="s">
        <v>1607</v>
      </c>
      <c r="E414" s="174" t="s">
        <v>2483</v>
      </c>
      <c r="F414" s="289">
        <v>20.67</v>
      </c>
      <c r="G414" s="333">
        <f>ROUND(SUMIF(Anlagenbewegungsdaten!B:B,A414,Anlagenbewegungsdaten!C:C),3)</f>
        <v>0</v>
      </c>
      <c r="H414" s="334">
        <f>IF(ISBLANK(F414),ROUND(SUMIF(Anlagenbewegungsdaten!B:B,A414,Anlagenbewegungsdaten!D:D),2),ROUND(G414*F414%,2))</f>
        <v>0</v>
      </c>
      <c r="I414" s="334">
        <f>ROUND((H414-SUMIF(Anlagenbewegungsdaten!$B:$B,A414,Anlagenbewegungsdaten!D:D)),3)</f>
        <v>0</v>
      </c>
      <c r="J414" s="335" t="s">
        <v>5179</v>
      </c>
      <c r="K414" s="335" t="s">
        <v>5193</v>
      </c>
      <c r="L414" s="516">
        <v>16.54</v>
      </c>
      <c r="M414" s="332">
        <f>ROUND(SUMIF(Anlagenbewegungsdaten_AV!B:B,A414,Anlagenbewegungsdaten_AV!C:C),3)</f>
        <v>0</v>
      </c>
      <c r="N414" s="330">
        <f>IF(ISBLANK(L414),ROUND(SUMIF(Anlagenbewegungsdaten_AV!B:B,A414,Anlagenbewegungsdaten_AV!D:D),2),ROUND(M414*L414%,2))</f>
        <v>0</v>
      </c>
      <c r="O414" s="330">
        <f>ROUND(N414-SUMIF(Anlagenbewegungsdaten_AV!B:B,A414,Anlagenbewegungsdaten_AV!D:D),3)</f>
        <v>0</v>
      </c>
    </row>
    <row r="415" spans="1:15" ht="15" customHeight="1" x14ac:dyDescent="0.25">
      <c r="A415" s="263" t="s">
        <v>1694</v>
      </c>
      <c r="B415" s="174" t="s">
        <v>2108</v>
      </c>
      <c r="C415" s="174" t="s">
        <v>4040</v>
      </c>
      <c r="D415" s="174" t="s">
        <v>1609</v>
      </c>
      <c r="E415" s="174" t="s">
        <v>1560</v>
      </c>
      <c r="F415" s="289">
        <v>23.67</v>
      </c>
      <c r="G415" s="333">
        <f>ROUND(SUMIF(Anlagenbewegungsdaten!B:B,A415,Anlagenbewegungsdaten!C:C),3)</f>
        <v>0</v>
      </c>
      <c r="H415" s="334">
        <f>IF(ISBLANK(F415),ROUND(SUMIF(Anlagenbewegungsdaten!B:B,A415,Anlagenbewegungsdaten!D:D),2),ROUND(G415*F415%,2))</f>
        <v>0</v>
      </c>
      <c r="I415" s="334">
        <f>ROUND((H415-SUMIF(Anlagenbewegungsdaten!$B:$B,A415,Anlagenbewegungsdaten!D:D)),3)</f>
        <v>0</v>
      </c>
      <c r="J415" s="335" t="s">
        <v>5179</v>
      </c>
      <c r="K415" s="335" t="s">
        <v>5193</v>
      </c>
      <c r="L415" s="516">
        <v>18.940000000000001</v>
      </c>
      <c r="M415" s="332">
        <f>ROUND(SUMIF(Anlagenbewegungsdaten_AV!B:B,A415,Anlagenbewegungsdaten_AV!C:C),3)</f>
        <v>0</v>
      </c>
      <c r="N415" s="330">
        <f>IF(ISBLANK(L415),ROUND(SUMIF(Anlagenbewegungsdaten_AV!B:B,A415,Anlagenbewegungsdaten_AV!D:D),2),ROUND(M415*L415%,2))</f>
        <v>0</v>
      </c>
      <c r="O415" s="330">
        <f>ROUND(N415-SUMIF(Anlagenbewegungsdaten_AV!B:B,A415,Anlagenbewegungsdaten_AV!D:D),3)</f>
        <v>0</v>
      </c>
    </row>
    <row r="416" spans="1:15" ht="15" customHeight="1" x14ac:dyDescent="0.25">
      <c r="A416" s="263" t="s">
        <v>1695</v>
      </c>
      <c r="B416" s="174" t="s">
        <v>2108</v>
      </c>
      <c r="C416" s="174" t="s">
        <v>4040</v>
      </c>
      <c r="D416" s="174" t="s">
        <v>1611</v>
      </c>
      <c r="E416" s="174" t="s">
        <v>1563</v>
      </c>
      <c r="F416" s="289">
        <v>23.67</v>
      </c>
      <c r="G416" s="333">
        <f>ROUND(SUMIF(Anlagenbewegungsdaten!B:B,A416,Anlagenbewegungsdaten!C:C),3)</f>
        <v>0</v>
      </c>
      <c r="H416" s="334">
        <f>IF(ISBLANK(F416),ROUND(SUMIF(Anlagenbewegungsdaten!B:B,A416,Anlagenbewegungsdaten!D:D),2),ROUND(G416*F416%,2))</f>
        <v>0</v>
      </c>
      <c r="I416" s="334">
        <f>ROUND((H416-SUMIF(Anlagenbewegungsdaten!$B:$B,A416,Anlagenbewegungsdaten!D:D)),3)</f>
        <v>0</v>
      </c>
      <c r="J416" s="335" t="s">
        <v>5179</v>
      </c>
      <c r="K416" s="335" t="s">
        <v>5193</v>
      </c>
      <c r="L416" s="516">
        <v>18.940000000000001</v>
      </c>
      <c r="M416" s="332">
        <f>ROUND(SUMIF(Anlagenbewegungsdaten_AV!B:B,A416,Anlagenbewegungsdaten_AV!C:C),3)</f>
        <v>0</v>
      </c>
      <c r="N416" s="330">
        <f>IF(ISBLANK(L416),ROUND(SUMIF(Anlagenbewegungsdaten_AV!B:B,A416,Anlagenbewegungsdaten_AV!D:D),2),ROUND(M416*L416%,2))</f>
        <v>0</v>
      </c>
      <c r="O416" s="330">
        <f>ROUND(N416-SUMIF(Anlagenbewegungsdaten_AV!B:B,A416,Anlagenbewegungsdaten_AV!D:D),3)</f>
        <v>0</v>
      </c>
    </row>
    <row r="417" spans="1:15" ht="15" customHeight="1" x14ac:dyDescent="0.25">
      <c r="A417" s="263" t="s">
        <v>2640</v>
      </c>
      <c r="B417" s="174" t="s">
        <v>2108</v>
      </c>
      <c r="C417" s="174" t="s">
        <v>4040</v>
      </c>
      <c r="D417" s="174" t="s">
        <v>2592</v>
      </c>
      <c r="E417" s="174" t="s">
        <v>2576</v>
      </c>
      <c r="F417" s="289">
        <v>23.64</v>
      </c>
      <c r="G417" s="333">
        <f>ROUND(SUMIF(Anlagenbewegungsdaten!B:B,A417,Anlagenbewegungsdaten!C:C),3)</f>
        <v>0</v>
      </c>
      <c r="H417" s="334">
        <f>IF(ISBLANK(F417),ROUND(SUMIF(Anlagenbewegungsdaten!B:B,A417,Anlagenbewegungsdaten!D:D),2),ROUND(G417*F417%,2))</f>
        <v>0</v>
      </c>
      <c r="I417" s="334">
        <f>ROUND((H417-SUMIF(Anlagenbewegungsdaten!$B:$B,A417,Anlagenbewegungsdaten!D:D)),3)</f>
        <v>0</v>
      </c>
      <c r="J417" s="335" t="s">
        <v>5179</v>
      </c>
      <c r="K417" s="335" t="s">
        <v>5193</v>
      </c>
      <c r="L417" s="516">
        <v>18.91</v>
      </c>
      <c r="M417" s="332">
        <f>ROUND(SUMIF(Anlagenbewegungsdaten_AV!B:B,A417,Anlagenbewegungsdaten_AV!C:C),3)</f>
        <v>0</v>
      </c>
      <c r="N417" s="330">
        <f>IF(ISBLANK(L417),ROUND(SUMIF(Anlagenbewegungsdaten_AV!B:B,A417,Anlagenbewegungsdaten_AV!D:D),2),ROUND(M417*L417%,2))</f>
        <v>0</v>
      </c>
      <c r="O417" s="330">
        <f>ROUND(N417-SUMIF(Anlagenbewegungsdaten_AV!B:B,A417,Anlagenbewegungsdaten_AV!D:D),3)</f>
        <v>0</v>
      </c>
    </row>
    <row r="418" spans="1:15" ht="15" customHeight="1" x14ac:dyDescent="0.25">
      <c r="A418" s="263" t="s">
        <v>3384</v>
      </c>
      <c r="B418" s="174" t="s">
        <v>2108</v>
      </c>
      <c r="C418" s="174" t="s">
        <v>4040</v>
      </c>
      <c r="D418" s="174" t="s">
        <v>3336</v>
      </c>
      <c r="E418" s="174" t="s">
        <v>3320</v>
      </c>
      <c r="F418" s="289">
        <v>23.61</v>
      </c>
      <c r="G418" s="333">
        <f>ROUND(SUMIF(Anlagenbewegungsdaten!B:B,A418,Anlagenbewegungsdaten!C:C),3)</f>
        <v>0</v>
      </c>
      <c r="H418" s="334">
        <f>IF(ISBLANK(F418),ROUND(SUMIF(Anlagenbewegungsdaten!B:B,A418,Anlagenbewegungsdaten!D:D),2),ROUND(G418*F418%,2))</f>
        <v>0</v>
      </c>
      <c r="I418" s="334">
        <f>ROUND((H418-SUMIF(Anlagenbewegungsdaten!$B:$B,A418,Anlagenbewegungsdaten!D:D)),3)</f>
        <v>0</v>
      </c>
      <c r="J418" s="335" t="s">
        <v>5179</v>
      </c>
      <c r="K418" s="335" t="s">
        <v>5193</v>
      </c>
      <c r="L418" s="516">
        <v>18.89</v>
      </c>
      <c r="M418" s="332">
        <f>ROUND(SUMIF(Anlagenbewegungsdaten_AV!B:B,A418,Anlagenbewegungsdaten_AV!C:C),3)</f>
        <v>0</v>
      </c>
      <c r="N418" s="330">
        <f>IF(ISBLANK(L418),ROUND(SUMIF(Anlagenbewegungsdaten_AV!B:B,A418,Anlagenbewegungsdaten_AV!D:D),2),ROUND(M418*L418%,2))</f>
        <v>0</v>
      </c>
      <c r="O418" s="330">
        <f>ROUND(N418-SUMIF(Anlagenbewegungsdaten_AV!B:B,A418,Anlagenbewegungsdaten_AV!D:D),3)</f>
        <v>0</v>
      </c>
    </row>
    <row r="419" spans="1:15" ht="15" customHeight="1" x14ac:dyDescent="0.25">
      <c r="A419" s="275" t="s">
        <v>4157</v>
      </c>
      <c r="B419" s="193" t="s">
        <v>2108</v>
      </c>
      <c r="C419" s="193" t="s">
        <v>4040</v>
      </c>
      <c r="D419" s="193" t="s">
        <v>4109</v>
      </c>
      <c r="E419" s="193" t="s">
        <v>4093</v>
      </c>
      <c r="F419" s="290">
        <v>23.58</v>
      </c>
      <c r="G419" s="333">
        <f>ROUND(SUMIF(Anlagenbewegungsdaten!B:B,A419,Anlagenbewegungsdaten!C:C),3)</f>
        <v>0</v>
      </c>
      <c r="H419" s="334">
        <f>IF(ISBLANK(F419),ROUND(SUMIF(Anlagenbewegungsdaten!B:B,A419,Anlagenbewegungsdaten!D:D),2),ROUND(G419*F419%,2))</f>
        <v>0</v>
      </c>
      <c r="I419" s="334">
        <f>ROUND((H419-SUMIF(Anlagenbewegungsdaten!$B:$B,A419,Anlagenbewegungsdaten!D:D)),3)</f>
        <v>0</v>
      </c>
      <c r="J419" s="335" t="s">
        <v>5179</v>
      </c>
      <c r="K419" s="335" t="s">
        <v>5193</v>
      </c>
      <c r="L419" s="516">
        <v>18.86</v>
      </c>
      <c r="M419" s="332">
        <f>ROUND(SUMIF(Anlagenbewegungsdaten_AV!B:B,A419,Anlagenbewegungsdaten_AV!C:C),3)</f>
        <v>0</v>
      </c>
      <c r="N419" s="330">
        <f>IF(ISBLANK(L419),ROUND(SUMIF(Anlagenbewegungsdaten_AV!B:B,A419,Anlagenbewegungsdaten_AV!D:D),2),ROUND(M419*L419%,2))</f>
        <v>0</v>
      </c>
      <c r="O419" s="330">
        <f>ROUND(N419-SUMIF(Anlagenbewegungsdaten_AV!B:B,A419,Anlagenbewegungsdaten_AV!D:D),3)</f>
        <v>0</v>
      </c>
    </row>
    <row r="420" spans="1:15" ht="15" customHeight="1" x14ac:dyDescent="0.25">
      <c r="A420" s="263" t="s">
        <v>1696</v>
      </c>
      <c r="B420" s="174" t="s">
        <v>2108</v>
      </c>
      <c r="C420" s="174" t="s">
        <v>4040</v>
      </c>
      <c r="D420" s="174" t="s">
        <v>1613</v>
      </c>
      <c r="E420" s="174" t="s">
        <v>2483</v>
      </c>
      <c r="F420" s="289">
        <v>21.67</v>
      </c>
      <c r="G420" s="333">
        <f>ROUND(SUMIF(Anlagenbewegungsdaten!B:B,A420,Anlagenbewegungsdaten!C:C),3)</f>
        <v>0</v>
      </c>
      <c r="H420" s="334">
        <f>IF(ISBLANK(F420),ROUND(SUMIF(Anlagenbewegungsdaten!B:B,A420,Anlagenbewegungsdaten!D:D),2),ROUND(G420*F420%,2))</f>
        <v>0</v>
      </c>
      <c r="I420" s="334">
        <f>ROUND((H420-SUMIF(Anlagenbewegungsdaten!$B:$B,A420,Anlagenbewegungsdaten!D:D)),3)</f>
        <v>0</v>
      </c>
      <c r="J420" s="335" t="s">
        <v>5179</v>
      </c>
      <c r="K420" s="335" t="s">
        <v>5193</v>
      </c>
      <c r="L420" s="516">
        <v>17.34</v>
      </c>
      <c r="M420" s="332">
        <f>ROUND(SUMIF(Anlagenbewegungsdaten_AV!B:B,A420,Anlagenbewegungsdaten_AV!C:C),3)</f>
        <v>0</v>
      </c>
      <c r="N420" s="330">
        <f>IF(ISBLANK(L420),ROUND(SUMIF(Anlagenbewegungsdaten_AV!B:B,A420,Anlagenbewegungsdaten_AV!D:D),2),ROUND(M420*L420%,2))</f>
        <v>0</v>
      </c>
      <c r="O420" s="330">
        <f>ROUND(N420-SUMIF(Anlagenbewegungsdaten_AV!B:B,A420,Anlagenbewegungsdaten_AV!D:D),3)</f>
        <v>0</v>
      </c>
    </row>
    <row r="421" spans="1:15" ht="15" customHeight="1" x14ac:dyDescent="0.25">
      <c r="A421" s="263" t="s">
        <v>1697</v>
      </c>
      <c r="B421" s="174" t="s">
        <v>2108</v>
      </c>
      <c r="C421" s="174" t="s">
        <v>4040</v>
      </c>
      <c r="D421" s="184" t="s">
        <v>1615</v>
      </c>
      <c r="E421" s="174" t="s">
        <v>1560</v>
      </c>
      <c r="F421" s="289">
        <v>24.67</v>
      </c>
      <c r="G421" s="333">
        <f>ROUND(SUMIF(Anlagenbewegungsdaten!B:B,A421,Anlagenbewegungsdaten!C:C),3)</f>
        <v>0</v>
      </c>
      <c r="H421" s="334">
        <f>IF(ISBLANK(F421),ROUND(SUMIF(Anlagenbewegungsdaten!B:B,A421,Anlagenbewegungsdaten!D:D),2),ROUND(G421*F421%,2))</f>
        <v>0</v>
      </c>
      <c r="I421" s="334">
        <f>ROUND((H421-SUMIF(Anlagenbewegungsdaten!$B:$B,A421,Anlagenbewegungsdaten!D:D)),3)</f>
        <v>0</v>
      </c>
      <c r="J421" s="335" t="s">
        <v>5179</v>
      </c>
      <c r="K421" s="335" t="s">
        <v>5193</v>
      </c>
      <c r="L421" s="516">
        <v>19.739999999999998</v>
      </c>
      <c r="M421" s="332">
        <f>ROUND(SUMIF(Anlagenbewegungsdaten_AV!B:B,A421,Anlagenbewegungsdaten_AV!C:C),3)</f>
        <v>0</v>
      </c>
      <c r="N421" s="330">
        <f>IF(ISBLANK(L421),ROUND(SUMIF(Anlagenbewegungsdaten_AV!B:B,A421,Anlagenbewegungsdaten_AV!D:D),2),ROUND(M421*L421%,2))</f>
        <v>0</v>
      </c>
      <c r="O421" s="330">
        <f>ROUND(N421-SUMIF(Anlagenbewegungsdaten_AV!B:B,A421,Anlagenbewegungsdaten_AV!D:D),3)</f>
        <v>0</v>
      </c>
    </row>
    <row r="422" spans="1:15" ht="15" customHeight="1" x14ac:dyDescent="0.25">
      <c r="A422" s="263" t="s">
        <v>1698</v>
      </c>
      <c r="B422" s="174" t="s">
        <v>2108</v>
      </c>
      <c r="C422" s="174" t="s">
        <v>4040</v>
      </c>
      <c r="D422" s="174" t="s">
        <v>1617</v>
      </c>
      <c r="E422" s="174" t="s">
        <v>1563</v>
      </c>
      <c r="F422" s="289">
        <v>24.67</v>
      </c>
      <c r="G422" s="333">
        <f>ROUND(SUMIF(Anlagenbewegungsdaten!B:B,A422,Anlagenbewegungsdaten!C:C),3)</f>
        <v>0</v>
      </c>
      <c r="H422" s="334">
        <f>IF(ISBLANK(F422),ROUND(SUMIF(Anlagenbewegungsdaten!B:B,A422,Anlagenbewegungsdaten!D:D),2),ROUND(G422*F422%,2))</f>
        <v>0</v>
      </c>
      <c r="I422" s="334">
        <f>ROUND((H422-SUMIF(Anlagenbewegungsdaten!$B:$B,A422,Anlagenbewegungsdaten!D:D)),3)</f>
        <v>0</v>
      </c>
      <c r="J422" s="335" t="s">
        <v>5179</v>
      </c>
      <c r="K422" s="335" t="s">
        <v>5193</v>
      </c>
      <c r="L422" s="516">
        <v>19.739999999999998</v>
      </c>
      <c r="M422" s="332">
        <f>ROUND(SUMIF(Anlagenbewegungsdaten_AV!B:B,A422,Anlagenbewegungsdaten_AV!C:C),3)</f>
        <v>0</v>
      </c>
      <c r="N422" s="330">
        <f>IF(ISBLANK(L422),ROUND(SUMIF(Anlagenbewegungsdaten_AV!B:B,A422,Anlagenbewegungsdaten_AV!D:D),2),ROUND(M422*L422%,2))</f>
        <v>0</v>
      </c>
      <c r="O422" s="330">
        <f>ROUND(N422-SUMIF(Anlagenbewegungsdaten_AV!B:B,A422,Anlagenbewegungsdaten_AV!D:D),3)</f>
        <v>0</v>
      </c>
    </row>
    <row r="423" spans="1:15" ht="15" customHeight="1" x14ac:dyDescent="0.25">
      <c r="A423" s="263" t="s">
        <v>2641</v>
      </c>
      <c r="B423" s="174" t="s">
        <v>2108</v>
      </c>
      <c r="C423" s="174" t="s">
        <v>4040</v>
      </c>
      <c r="D423" s="174" t="s">
        <v>2594</v>
      </c>
      <c r="E423" s="174" t="s">
        <v>2576</v>
      </c>
      <c r="F423" s="289">
        <v>24.64</v>
      </c>
      <c r="G423" s="333">
        <f>ROUND(SUMIF(Anlagenbewegungsdaten!B:B,A423,Anlagenbewegungsdaten!C:C),3)</f>
        <v>0</v>
      </c>
      <c r="H423" s="334">
        <f>IF(ISBLANK(F423),ROUND(SUMIF(Anlagenbewegungsdaten!B:B,A423,Anlagenbewegungsdaten!D:D),2),ROUND(G423*F423%,2))</f>
        <v>0</v>
      </c>
      <c r="I423" s="334">
        <f>ROUND((H423-SUMIF(Anlagenbewegungsdaten!$B:$B,A423,Anlagenbewegungsdaten!D:D)),3)</f>
        <v>0</v>
      </c>
      <c r="J423" s="335" t="s">
        <v>5179</v>
      </c>
      <c r="K423" s="335" t="s">
        <v>5193</v>
      </c>
      <c r="L423" s="516">
        <v>19.71</v>
      </c>
      <c r="M423" s="332">
        <f>ROUND(SUMIF(Anlagenbewegungsdaten_AV!B:B,A423,Anlagenbewegungsdaten_AV!C:C),3)</f>
        <v>0</v>
      </c>
      <c r="N423" s="330">
        <f>IF(ISBLANK(L423),ROUND(SUMIF(Anlagenbewegungsdaten_AV!B:B,A423,Anlagenbewegungsdaten_AV!D:D),2),ROUND(M423*L423%,2))</f>
        <v>0</v>
      </c>
      <c r="O423" s="330">
        <f>ROUND(N423-SUMIF(Anlagenbewegungsdaten_AV!B:B,A423,Anlagenbewegungsdaten_AV!D:D),3)</f>
        <v>0</v>
      </c>
    </row>
    <row r="424" spans="1:15" ht="15" customHeight="1" x14ac:dyDescent="0.25">
      <c r="A424" s="263" t="s">
        <v>3385</v>
      </c>
      <c r="B424" s="174" t="s">
        <v>2108</v>
      </c>
      <c r="C424" s="174" t="s">
        <v>4040</v>
      </c>
      <c r="D424" s="174" t="s">
        <v>3338</v>
      </c>
      <c r="E424" s="174" t="s">
        <v>3320</v>
      </c>
      <c r="F424" s="289">
        <v>24.61</v>
      </c>
      <c r="G424" s="333">
        <f>ROUND(SUMIF(Anlagenbewegungsdaten!B:B,A424,Anlagenbewegungsdaten!C:C),3)</f>
        <v>0</v>
      </c>
      <c r="H424" s="334">
        <f>IF(ISBLANK(F424),ROUND(SUMIF(Anlagenbewegungsdaten!B:B,A424,Anlagenbewegungsdaten!D:D),2),ROUND(G424*F424%,2))</f>
        <v>0</v>
      </c>
      <c r="I424" s="334">
        <f>ROUND((H424-SUMIF(Anlagenbewegungsdaten!$B:$B,A424,Anlagenbewegungsdaten!D:D)),3)</f>
        <v>0</v>
      </c>
      <c r="J424" s="335" t="s">
        <v>5179</v>
      </c>
      <c r="K424" s="335" t="s">
        <v>5193</v>
      </c>
      <c r="L424" s="516">
        <v>19.690000000000001</v>
      </c>
      <c r="M424" s="332">
        <f>ROUND(SUMIF(Anlagenbewegungsdaten_AV!B:B,A424,Anlagenbewegungsdaten_AV!C:C),3)</f>
        <v>0</v>
      </c>
      <c r="N424" s="330">
        <f>IF(ISBLANK(L424),ROUND(SUMIF(Anlagenbewegungsdaten_AV!B:B,A424,Anlagenbewegungsdaten_AV!D:D),2),ROUND(M424*L424%,2))</f>
        <v>0</v>
      </c>
      <c r="O424" s="330">
        <f>ROUND(N424-SUMIF(Anlagenbewegungsdaten_AV!B:B,A424,Anlagenbewegungsdaten_AV!D:D),3)</f>
        <v>0</v>
      </c>
    </row>
    <row r="425" spans="1:15" ht="15" customHeight="1" x14ac:dyDescent="0.25">
      <c r="A425" s="275" t="s">
        <v>4158</v>
      </c>
      <c r="B425" s="193" t="s">
        <v>2108</v>
      </c>
      <c r="C425" s="193" t="s">
        <v>4040</v>
      </c>
      <c r="D425" s="193" t="s">
        <v>4111</v>
      </c>
      <c r="E425" s="193" t="s">
        <v>4093</v>
      </c>
      <c r="F425" s="290">
        <v>24.58</v>
      </c>
      <c r="G425" s="333">
        <f>ROUND(SUMIF(Anlagenbewegungsdaten!B:B,A425,Anlagenbewegungsdaten!C:C),3)</f>
        <v>0</v>
      </c>
      <c r="H425" s="334">
        <f>IF(ISBLANK(F425),ROUND(SUMIF(Anlagenbewegungsdaten!B:B,A425,Anlagenbewegungsdaten!D:D),2),ROUND(G425*F425%,2))</f>
        <v>0</v>
      </c>
      <c r="I425" s="334">
        <f>ROUND((H425-SUMIF(Anlagenbewegungsdaten!$B:$B,A425,Anlagenbewegungsdaten!D:D)),3)</f>
        <v>0</v>
      </c>
      <c r="J425" s="335" t="s">
        <v>5179</v>
      </c>
      <c r="K425" s="335" t="s">
        <v>5193</v>
      </c>
      <c r="L425" s="516">
        <v>19.66</v>
      </c>
      <c r="M425" s="332">
        <f>ROUND(SUMIF(Anlagenbewegungsdaten_AV!B:B,A425,Anlagenbewegungsdaten_AV!C:C),3)</f>
        <v>0</v>
      </c>
      <c r="N425" s="330">
        <f>IF(ISBLANK(L425),ROUND(SUMIF(Anlagenbewegungsdaten_AV!B:B,A425,Anlagenbewegungsdaten_AV!D:D),2),ROUND(M425*L425%,2))</f>
        <v>0</v>
      </c>
      <c r="O425" s="330">
        <f>ROUND(N425-SUMIF(Anlagenbewegungsdaten_AV!B:B,A425,Anlagenbewegungsdaten_AV!D:D),3)</f>
        <v>0</v>
      </c>
    </row>
    <row r="426" spans="1:15" ht="15" customHeight="1" x14ac:dyDescent="0.25">
      <c r="A426" s="263" t="s">
        <v>1699</v>
      </c>
      <c r="B426" s="174" t="s">
        <v>2108</v>
      </c>
      <c r="C426" s="174" t="s">
        <v>4040</v>
      </c>
      <c r="D426" s="174" t="s">
        <v>1619</v>
      </c>
      <c r="E426" s="174" t="s">
        <v>2483</v>
      </c>
      <c r="F426" s="289">
        <v>24.67</v>
      </c>
      <c r="G426" s="333">
        <f>ROUND(SUMIF(Anlagenbewegungsdaten!B:B,A426,Anlagenbewegungsdaten!C:C),3)</f>
        <v>0</v>
      </c>
      <c r="H426" s="334">
        <f>IF(ISBLANK(F426),ROUND(SUMIF(Anlagenbewegungsdaten!B:B,A426,Anlagenbewegungsdaten!D:D),2),ROUND(G426*F426%,2))</f>
        <v>0</v>
      </c>
      <c r="I426" s="334">
        <f>ROUND((H426-SUMIF(Anlagenbewegungsdaten!$B:$B,A426,Anlagenbewegungsdaten!D:D)),3)</f>
        <v>0</v>
      </c>
      <c r="J426" s="335" t="s">
        <v>5179</v>
      </c>
      <c r="K426" s="335" t="s">
        <v>5193</v>
      </c>
      <c r="L426" s="516">
        <v>19.739999999999998</v>
      </c>
      <c r="M426" s="332">
        <f>ROUND(SUMIF(Anlagenbewegungsdaten_AV!B:B,A426,Anlagenbewegungsdaten_AV!C:C),3)</f>
        <v>0</v>
      </c>
      <c r="N426" s="330">
        <f>IF(ISBLANK(L426),ROUND(SUMIF(Anlagenbewegungsdaten_AV!B:B,A426,Anlagenbewegungsdaten_AV!D:D),2),ROUND(M426*L426%,2))</f>
        <v>0</v>
      </c>
      <c r="O426" s="330">
        <f>ROUND(N426-SUMIF(Anlagenbewegungsdaten_AV!B:B,A426,Anlagenbewegungsdaten_AV!D:D),3)</f>
        <v>0</v>
      </c>
    </row>
    <row r="427" spans="1:15" ht="15" customHeight="1" x14ac:dyDescent="0.25">
      <c r="A427" s="263" t="s">
        <v>1700</v>
      </c>
      <c r="B427" s="174" t="s">
        <v>2108</v>
      </c>
      <c r="C427" s="174" t="s">
        <v>4040</v>
      </c>
      <c r="D427" s="174" t="s">
        <v>1621</v>
      </c>
      <c r="E427" s="174" t="s">
        <v>1560</v>
      </c>
      <c r="F427" s="289">
        <v>27.67</v>
      </c>
      <c r="G427" s="333">
        <f>ROUND(SUMIF(Anlagenbewegungsdaten!B:B,A427,Anlagenbewegungsdaten!C:C),3)</f>
        <v>0</v>
      </c>
      <c r="H427" s="334">
        <f>IF(ISBLANK(F427),ROUND(SUMIF(Anlagenbewegungsdaten!B:B,A427,Anlagenbewegungsdaten!D:D),2),ROUND(G427*F427%,2))</f>
        <v>0</v>
      </c>
      <c r="I427" s="334">
        <f>ROUND((H427-SUMIF(Anlagenbewegungsdaten!$B:$B,A427,Anlagenbewegungsdaten!D:D)),3)</f>
        <v>0</v>
      </c>
      <c r="J427" s="335" t="s">
        <v>5179</v>
      </c>
      <c r="K427" s="335" t="s">
        <v>5193</v>
      </c>
      <c r="L427" s="516">
        <v>22.14</v>
      </c>
      <c r="M427" s="332">
        <f>ROUND(SUMIF(Anlagenbewegungsdaten_AV!B:B,A427,Anlagenbewegungsdaten_AV!C:C),3)</f>
        <v>0</v>
      </c>
      <c r="N427" s="330">
        <f>IF(ISBLANK(L427),ROUND(SUMIF(Anlagenbewegungsdaten_AV!B:B,A427,Anlagenbewegungsdaten_AV!D:D),2),ROUND(M427*L427%,2))</f>
        <v>0</v>
      </c>
      <c r="O427" s="330">
        <f>ROUND(N427-SUMIF(Anlagenbewegungsdaten_AV!B:B,A427,Anlagenbewegungsdaten_AV!D:D),3)</f>
        <v>0</v>
      </c>
    </row>
    <row r="428" spans="1:15" ht="15" customHeight="1" x14ac:dyDescent="0.25">
      <c r="A428" s="263" t="s">
        <v>1701</v>
      </c>
      <c r="B428" s="174" t="s">
        <v>2108</v>
      </c>
      <c r="C428" s="174" t="s">
        <v>4040</v>
      </c>
      <c r="D428" s="174" t="s">
        <v>1623</v>
      </c>
      <c r="E428" s="174" t="s">
        <v>1563</v>
      </c>
      <c r="F428" s="289">
        <v>27.67</v>
      </c>
      <c r="G428" s="333">
        <f>ROUND(SUMIF(Anlagenbewegungsdaten!B:B,A428,Anlagenbewegungsdaten!C:C),3)</f>
        <v>0</v>
      </c>
      <c r="H428" s="334">
        <f>IF(ISBLANK(F428),ROUND(SUMIF(Anlagenbewegungsdaten!B:B,A428,Anlagenbewegungsdaten!D:D),2),ROUND(G428*F428%,2))</f>
        <v>0</v>
      </c>
      <c r="I428" s="334">
        <f>ROUND((H428-SUMIF(Anlagenbewegungsdaten!$B:$B,A428,Anlagenbewegungsdaten!D:D)),3)</f>
        <v>0</v>
      </c>
      <c r="J428" s="335" t="s">
        <v>5179</v>
      </c>
      <c r="K428" s="335" t="s">
        <v>5193</v>
      </c>
      <c r="L428" s="516">
        <v>22.14</v>
      </c>
      <c r="M428" s="332">
        <f>ROUND(SUMIF(Anlagenbewegungsdaten_AV!B:B,A428,Anlagenbewegungsdaten_AV!C:C),3)</f>
        <v>0</v>
      </c>
      <c r="N428" s="330">
        <f>IF(ISBLANK(L428),ROUND(SUMIF(Anlagenbewegungsdaten_AV!B:B,A428,Anlagenbewegungsdaten_AV!D:D),2),ROUND(M428*L428%,2))</f>
        <v>0</v>
      </c>
      <c r="O428" s="330">
        <f>ROUND(N428-SUMIF(Anlagenbewegungsdaten_AV!B:B,A428,Anlagenbewegungsdaten_AV!D:D),3)</f>
        <v>0</v>
      </c>
    </row>
    <row r="429" spans="1:15" ht="15" customHeight="1" x14ac:dyDescent="0.25">
      <c r="A429" s="263" t="s">
        <v>2642</v>
      </c>
      <c r="B429" s="174" t="s">
        <v>2108</v>
      </c>
      <c r="C429" s="174" t="s">
        <v>4040</v>
      </c>
      <c r="D429" s="174" t="s">
        <v>2596</v>
      </c>
      <c r="E429" s="174" t="s">
        <v>2576</v>
      </c>
      <c r="F429" s="289">
        <v>27.64</v>
      </c>
      <c r="G429" s="333">
        <f>ROUND(SUMIF(Anlagenbewegungsdaten!B:B,A429,Anlagenbewegungsdaten!C:C),3)</f>
        <v>0</v>
      </c>
      <c r="H429" s="334">
        <f>IF(ISBLANK(F429),ROUND(SUMIF(Anlagenbewegungsdaten!B:B,A429,Anlagenbewegungsdaten!D:D),2),ROUND(G429*F429%,2))</f>
        <v>0</v>
      </c>
      <c r="I429" s="334">
        <f>ROUND((H429-SUMIF(Anlagenbewegungsdaten!$B:$B,A429,Anlagenbewegungsdaten!D:D)),3)</f>
        <v>0</v>
      </c>
      <c r="J429" s="335" t="s">
        <v>5179</v>
      </c>
      <c r="K429" s="335" t="s">
        <v>5193</v>
      </c>
      <c r="L429" s="516">
        <v>22.11</v>
      </c>
      <c r="M429" s="332">
        <f>ROUND(SUMIF(Anlagenbewegungsdaten_AV!B:B,A429,Anlagenbewegungsdaten_AV!C:C),3)</f>
        <v>0</v>
      </c>
      <c r="N429" s="330">
        <f>IF(ISBLANK(L429),ROUND(SUMIF(Anlagenbewegungsdaten_AV!B:B,A429,Anlagenbewegungsdaten_AV!D:D),2),ROUND(M429*L429%,2))</f>
        <v>0</v>
      </c>
      <c r="O429" s="330">
        <f>ROUND(N429-SUMIF(Anlagenbewegungsdaten_AV!B:B,A429,Anlagenbewegungsdaten_AV!D:D),3)</f>
        <v>0</v>
      </c>
    </row>
    <row r="430" spans="1:15" ht="15" customHeight="1" x14ac:dyDescent="0.25">
      <c r="A430" s="263" t="s">
        <v>3386</v>
      </c>
      <c r="B430" s="174" t="s">
        <v>2108</v>
      </c>
      <c r="C430" s="174" t="s">
        <v>4040</v>
      </c>
      <c r="D430" s="174" t="s">
        <v>3340</v>
      </c>
      <c r="E430" s="174" t="s">
        <v>3320</v>
      </c>
      <c r="F430" s="289">
        <v>27.61</v>
      </c>
      <c r="G430" s="333">
        <f>ROUND(SUMIF(Anlagenbewegungsdaten!B:B,A430,Anlagenbewegungsdaten!C:C),3)</f>
        <v>0</v>
      </c>
      <c r="H430" s="334">
        <f>IF(ISBLANK(F430),ROUND(SUMIF(Anlagenbewegungsdaten!B:B,A430,Anlagenbewegungsdaten!D:D),2),ROUND(G430*F430%,2))</f>
        <v>0</v>
      </c>
      <c r="I430" s="334">
        <f>ROUND((H430-SUMIF(Anlagenbewegungsdaten!$B:$B,A430,Anlagenbewegungsdaten!D:D)),3)</f>
        <v>0</v>
      </c>
      <c r="J430" s="335" t="s">
        <v>5179</v>
      </c>
      <c r="K430" s="335" t="s">
        <v>5193</v>
      </c>
      <c r="L430" s="516">
        <v>22.09</v>
      </c>
      <c r="M430" s="332">
        <f>ROUND(SUMIF(Anlagenbewegungsdaten_AV!B:B,A430,Anlagenbewegungsdaten_AV!C:C),3)</f>
        <v>0</v>
      </c>
      <c r="N430" s="330">
        <f>IF(ISBLANK(L430),ROUND(SUMIF(Anlagenbewegungsdaten_AV!B:B,A430,Anlagenbewegungsdaten_AV!D:D),2),ROUND(M430*L430%,2))</f>
        <v>0</v>
      </c>
      <c r="O430" s="330">
        <f>ROUND(N430-SUMIF(Anlagenbewegungsdaten_AV!B:B,A430,Anlagenbewegungsdaten_AV!D:D),3)</f>
        <v>0</v>
      </c>
    </row>
    <row r="431" spans="1:15" ht="15" customHeight="1" x14ac:dyDescent="0.25">
      <c r="A431" s="275" t="s">
        <v>4159</v>
      </c>
      <c r="B431" s="193" t="s">
        <v>2108</v>
      </c>
      <c r="C431" s="193" t="s">
        <v>4040</v>
      </c>
      <c r="D431" s="193" t="s">
        <v>4113</v>
      </c>
      <c r="E431" s="193" t="s">
        <v>4093</v>
      </c>
      <c r="F431" s="290">
        <v>27.58</v>
      </c>
      <c r="G431" s="333">
        <f>ROUND(SUMIF(Anlagenbewegungsdaten!B:B,A431,Anlagenbewegungsdaten!C:C),3)</f>
        <v>0</v>
      </c>
      <c r="H431" s="334">
        <f>IF(ISBLANK(F431),ROUND(SUMIF(Anlagenbewegungsdaten!B:B,A431,Anlagenbewegungsdaten!D:D),2),ROUND(G431*F431%,2))</f>
        <v>0</v>
      </c>
      <c r="I431" s="334">
        <f>ROUND((H431-SUMIF(Anlagenbewegungsdaten!$B:$B,A431,Anlagenbewegungsdaten!D:D)),3)</f>
        <v>0</v>
      </c>
      <c r="J431" s="335" t="s">
        <v>5179</v>
      </c>
      <c r="K431" s="335" t="s">
        <v>5193</v>
      </c>
      <c r="L431" s="516">
        <v>22.06</v>
      </c>
      <c r="M431" s="332">
        <f>ROUND(SUMIF(Anlagenbewegungsdaten_AV!B:B,A431,Anlagenbewegungsdaten_AV!C:C),3)</f>
        <v>0</v>
      </c>
      <c r="N431" s="330">
        <f>IF(ISBLANK(L431),ROUND(SUMIF(Anlagenbewegungsdaten_AV!B:B,A431,Anlagenbewegungsdaten_AV!D:D),2),ROUND(M431*L431%,2))</f>
        <v>0</v>
      </c>
      <c r="O431" s="330">
        <f>ROUND(N431-SUMIF(Anlagenbewegungsdaten_AV!B:B,A431,Anlagenbewegungsdaten_AV!D:D),3)</f>
        <v>0</v>
      </c>
    </row>
    <row r="432" spans="1:15" ht="15" customHeight="1" x14ac:dyDescent="0.25">
      <c r="A432" s="263" t="s">
        <v>1702</v>
      </c>
      <c r="B432" s="174" t="s">
        <v>2108</v>
      </c>
      <c r="C432" s="174" t="s">
        <v>4040</v>
      </c>
      <c r="D432" s="174" t="s">
        <v>1625</v>
      </c>
      <c r="E432" s="174" t="s">
        <v>2483</v>
      </c>
      <c r="F432" s="289">
        <v>25.67</v>
      </c>
      <c r="G432" s="333">
        <f>ROUND(SUMIF(Anlagenbewegungsdaten!B:B,A432,Anlagenbewegungsdaten!C:C),3)</f>
        <v>0</v>
      </c>
      <c r="H432" s="334">
        <f>IF(ISBLANK(F432),ROUND(SUMIF(Anlagenbewegungsdaten!B:B,A432,Anlagenbewegungsdaten!D:D),2),ROUND(G432*F432%,2))</f>
        <v>0</v>
      </c>
      <c r="I432" s="334">
        <f>ROUND((H432-SUMIF(Anlagenbewegungsdaten!$B:$B,A432,Anlagenbewegungsdaten!D:D)),3)</f>
        <v>0</v>
      </c>
      <c r="J432" s="335" t="s">
        <v>5179</v>
      </c>
      <c r="K432" s="335" t="s">
        <v>5193</v>
      </c>
      <c r="L432" s="516">
        <v>20.54</v>
      </c>
      <c r="M432" s="332">
        <f>ROUND(SUMIF(Anlagenbewegungsdaten_AV!B:B,A432,Anlagenbewegungsdaten_AV!C:C),3)</f>
        <v>0</v>
      </c>
      <c r="N432" s="330">
        <f>IF(ISBLANK(L432),ROUND(SUMIF(Anlagenbewegungsdaten_AV!B:B,A432,Anlagenbewegungsdaten_AV!D:D),2),ROUND(M432*L432%,2))</f>
        <v>0</v>
      </c>
      <c r="O432" s="330">
        <f>ROUND(N432-SUMIF(Anlagenbewegungsdaten_AV!B:B,A432,Anlagenbewegungsdaten_AV!D:D),3)</f>
        <v>0</v>
      </c>
    </row>
    <row r="433" spans="1:15" ht="15" customHeight="1" x14ac:dyDescent="0.25">
      <c r="A433" s="263" t="s">
        <v>1703</v>
      </c>
      <c r="B433" s="174" t="s">
        <v>2108</v>
      </c>
      <c r="C433" s="174" t="s">
        <v>4040</v>
      </c>
      <c r="D433" s="184" t="s">
        <v>1627</v>
      </c>
      <c r="E433" s="174" t="s">
        <v>1560</v>
      </c>
      <c r="F433" s="289">
        <v>28.67</v>
      </c>
      <c r="G433" s="333">
        <f>ROUND(SUMIF(Anlagenbewegungsdaten!B:B,A433,Anlagenbewegungsdaten!C:C),3)</f>
        <v>0</v>
      </c>
      <c r="H433" s="334">
        <f>IF(ISBLANK(F433),ROUND(SUMIF(Anlagenbewegungsdaten!B:B,A433,Anlagenbewegungsdaten!D:D),2),ROUND(G433*F433%,2))</f>
        <v>0</v>
      </c>
      <c r="I433" s="334">
        <f>ROUND((H433-SUMIF(Anlagenbewegungsdaten!$B:$B,A433,Anlagenbewegungsdaten!D:D)),3)</f>
        <v>0</v>
      </c>
      <c r="J433" s="335" t="s">
        <v>5179</v>
      </c>
      <c r="K433" s="335" t="s">
        <v>5193</v>
      </c>
      <c r="L433" s="516">
        <v>22.94</v>
      </c>
      <c r="M433" s="332">
        <f>ROUND(SUMIF(Anlagenbewegungsdaten_AV!B:B,A433,Anlagenbewegungsdaten_AV!C:C),3)</f>
        <v>0</v>
      </c>
      <c r="N433" s="330">
        <f>IF(ISBLANK(L433),ROUND(SUMIF(Anlagenbewegungsdaten_AV!B:B,A433,Anlagenbewegungsdaten_AV!D:D),2),ROUND(M433*L433%,2))</f>
        <v>0</v>
      </c>
      <c r="O433" s="330">
        <f>ROUND(N433-SUMIF(Anlagenbewegungsdaten_AV!B:B,A433,Anlagenbewegungsdaten_AV!D:D),3)</f>
        <v>0</v>
      </c>
    </row>
    <row r="434" spans="1:15" ht="15" customHeight="1" x14ac:dyDescent="0.25">
      <c r="A434" s="263" t="s">
        <v>1704</v>
      </c>
      <c r="B434" s="174" t="s">
        <v>2108</v>
      </c>
      <c r="C434" s="174" t="s">
        <v>4040</v>
      </c>
      <c r="D434" s="174" t="s">
        <v>1629</v>
      </c>
      <c r="E434" s="174" t="s">
        <v>1563</v>
      </c>
      <c r="F434" s="289">
        <v>28.67</v>
      </c>
      <c r="G434" s="333">
        <f>ROUND(SUMIF(Anlagenbewegungsdaten!B:B,A434,Anlagenbewegungsdaten!C:C),3)</f>
        <v>0</v>
      </c>
      <c r="H434" s="334">
        <f>IF(ISBLANK(F434),ROUND(SUMIF(Anlagenbewegungsdaten!B:B,A434,Anlagenbewegungsdaten!D:D),2),ROUND(G434*F434%,2))</f>
        <v>0</v>
      </c>
      <c r="I434" s="334">
        <f>ROUND((H434-SUMIF(Anlagenbewegungsdaten!$B:$B,A434,Anlagenbewegungsdaten!D:D)),3)</f>
        <v>0</v>
      </c>
      <c r="J434" s="335" t="s">
        <v>5179</v>
      </c>
      <c r="K434" s="335" t="s">
        <v>5193</v>
      </c>
      <c r="L434" s="516">
        <v>22.94</v>
      </c>
      <c r="M434" s="332">
        <f>ROUND(SUMIF(Anlagenbewegungsdaten_AV!B:B,A434,Anlagenbewegungsdaten_AV!C:C),3)</f>
        <v>0</v>
      </c>
      <c r="N434" s="330">
        <f>IF(ISBLANK(L434),ROUND(SUMIF(Anlagenbewegungsdaten_AV!B:B,A434,Anlagenbewegungsdaten_AV!D:D),2),ROUND(M434*L434%,2))</f>
        <v>0</v>
      </c>
      <c r="O434" s="330">
        <f>ROUND(N434-SUMIF(Anlagenbewegungsdaten_AV!B:B,A434,Anlagenbewegungsdaten_AV!D:D),3)</f>
        <v>0</v>
      </c>
    </row>
    <row r="435" spans="1:15" ht="15" customHeight="1" x14ac:dyDescent="0.25">
      <c r="A435" s="263" t="s">
        <v>2643</v>
      </c>
      <c r="B435" s="174" t="s">
        <v>2108</v>
      </c>
      <c r="C435" s="174" t="s">
        <v>4040</v>
      </c>
      <c r="D435" s="174" t="s">
        <v>2598</v>
      </c>
      <c r="E435" s="174" t="s">
        <v>2576</v>
      </c>
      <c r="F435" s="289">
        <v>28.64</v>
      </c>
      <c r="G435" s="333">
        <f>ROUND(SUMIF(Anlagenbewegungsdaten!B:B,A435,Anlagenbewegungsdaten!C:C),3)</f>
        <v>0</v>
      </c>
      <c r="H435" s="334">
        <f>IF(ISBLANK(F435),ROUND(SUMIF(Anlagenbewegungsdaten!B:B,A435,Anlagenbewegungsdaten!D:D),2),ROUND(G435*F435%,2))</f>
        <v>0</v>
      </c>
      <c r="I435" s="334">
        <f>ROUND((H435-SUMIF(Anlagenbewegungsdaten!$B:$B,A435,Anlagenbewegungsdaten!D:D)),3)</f>
        <v>0</v>
      </c>
      <c r="J435" s="335" t="s">
        <v>5179</v>
      </c>
      <c r="K435" s="335" t="s">
        <v>5193</v>
      </c>
      <c r="L435" s="516">
        <v>22.91</v>
      </c>
      <c r="M435" s="332">
        <f>ROUND(SUMIF(Anlagenbewegungsdaten_AV!B:B,A435,Anlagenbewegungsdaten_AV!C:C),3)</f>
        <v>0</v>
      </c>
      <c r="N435" s="330">
        <f>IF(ISBLANK(L435),ROUND(SUMIF(Anlagenbewegungsdaten_AV!B:B,A435,Anlagenbewegungsdaten_AV!D:D),2),ROUND(M435*L435%,2))</f>
        <v>0</v>
      </c>
      <c r="O435" s="330">
        <f>ROUND(N435-SUMIF(Anlagenbewegungsdaten_AV!B:B,A435,Anlagenbewegungsdaten_AV!D:D),3)</f>
        <v>0</v>
      </c>
    </row>
    <row r="436" spans="1:15" ht="15" customHeight="1" x14ac:dyDescent="0.25">
      <c r="A436" s="263" t="s">
        <v>3387</v>
      </c>
      <c r="B436" s="174" t="s">
        <v>2108</v>
      </c>
      <c r="C436" s="174" t="s">
        <v>4040</v>
      </c>
      <c r="D436" s="174" t="s">
        <v>3342</v>
      </c>
      <c r="E436" s="174" t="s">
        <v>3320</v>
      </c>
      <c r="F436" s="289">
        <v>28.61</v>
      </c>
      <c r="G436" s="333">
        <f>ROUND(SUMIF(Anlagenbewegungsdaten!B:B,A436,Anlagenbewegungsdaten!C:C),3)</f>
        <v>0</v>
      </c>
      <c r="H436" s="334">
        <f>IF(ISBLANK(F436),ROUND(SUMIF(Anlagenbewegungsdaten!B:B,A436,Anlagenbewegungsdaten!D:D),2),ROUND(G436*F436%,2))</f>
        <v>0</v>
      </c>
      <c r="I436" s="334">
        <f>ROUND((H436-SUMIF(Anlagenbewegungsdaten!$B:$B,A436,Anlagenbewegungsdaten!D:D)),3)</f>
        <v>0</v>
      </c>
      <c r="J436" s="335" t="s">
        <v>5179</v>
      </c>
      <c r="K436" s="335" t="s">
        <v>5193</v>
      </c>
      <c r="L436" s="516">
        <v>22.89</v>
      </c>
      <c r="M436" s="332">
        <f>ROUND(SUMIF(Anlagenbewegungsdaten_AV!B:B,A436,Anlagenbewegungsdaten_AV!C:C),3)</f>
        <v>0</v>
      </c>
      <c r="N436" s="330">
        <f>IF(ISBLANK(L436),ROUND(SUMIF(Anlagenbewegungsdaten_AV!B:B,A436,Anlagenbewegungsdaten_AV!D:D),2),ROUND(M436*L436%,2))</f>
        <v>0</v>
      </c>
      <c r="O436" s="330">
        <f>ROUND(N436-SUMIF(Anlagenbewegungsdaten_AV!B:B,A436,Anlagenbewegungsdaten_AV!D:D),3)</f>
        <v>0</v>
      </c>
    </row>
    <row r="437" spans="1:15" ht="15" customHeight="1" x14ac:dyDescent="0.25">
      <c r="A437" s="275" t="s">
        <v>4160</v>
      </c>
      <c r="B437" s="193" t="s">
        <v>2108</v>
      </c>
      <c r="C437" s="193" t="s">
        <v>4040</v>
      </c>
      <c r="D437" s="193" t="s">
        <v>4115</v>
      </c>
      <c r="E437" s="193" t="s">
        <v>4093</v>
      </c>
      <c r="F437" s="290">
        <v>28.58</v>
      </c>
      <c r="G437" s="333">
        <f>ROUND(SUMIF(Anlagenbewegungsdaten!B:B,A437,Anlagenbewegungsdaten!C:C),3)</f>
        <v>0</v>
      </c>
      <c r="H437" s="334">
        <f>IF(ISBLANK(F437),ROUND(SUMIF(Anlagenbewegungsdaten!B:B,A437,Anlagenbewegungsdaten!D:D),2),ROUND(G437*F437%,2))</f>
        <v>0</v>
      </c>
      <c r="I437" s="334">
        <f>ROUND((H437-SUMIF(Anlagenbewegungsdaten!$B:$B,A437,Anlagenbewegungsdaten!D:D)),3)</f>
        <v>0</v>
      </c>
      <c r="J437" s="335" t="s">
        <v>5179</v>
      </c>
      <c r="K437" s="335" t="s">
        <v>5193</v>
      </c>
      <c r="L437" s="516">
        <v>22.86</v>
      </c>
      <c r="M437" s="332">
        <f>ROUND(SUMIF(Anlagenbewegungsdaten_AV!B:B,A437,Anlagenbewegungsdaten_AV!C:C),3)</f>
        <v>0</v>
      </c>
      <c r="N437" s="330">
        <f>IF(ISBLANK(L437),ROUND(SUMIF(Anlagenbewegungsdaten_AV!B:B,A437,Anlagenbewegungsdaten_AV!D:D),2),ROUND(M437*L437%,2))</f>
        <v>0</v>
      </c>
      <c r="O437" s="330">
        <f>ROUND(N437-SUMIF(Anlagenbewegungsdaten_AV!B:B,A437,Anlagenbewegungsdaten_AV!D:D),3)</f>
        <v>0</v>
      </c>
    </row>
    <row r="438" spans="1:15" ht="15" customHeight="1" x14ac:dyDescent="0.25">
      <c r="A438" s="261" t="s">
        <v>2469</v>
      </c>
      <c r="B438" s="168" t="s">
        <v>2108</v>
      </c>
      <c r="C438" s="168" t="s">
        <v>4040</v>
      </c>
      <c r="D438" s="175" t="s">
        <v>1630</v>
      </c>
      <c r="E438" s="189" t="s">
        <v>2483</v>
      </c>
      <c r="F438" s="182">
        <v>10.1</v>
      </c>
      <c r="G438" s="333">
        <f>ROUND(SUMIF(Anlagenbewegungsdaten!B:B,A438,Anlagenbewegungsdaten!C:C),3)</f>
        <v>0</v>
      </c>
      <c r="H438" s="334">
        <f>IF(ISBLANK(F438),ROUND(SUMIF(Anlagenbewegungsdaten!B:B,A438,Anlagenbewegungsdaten!D:D),2),ROUND(G438*F438%,2))</f>
        <v>0</v>
      </c>
      <c r="I438" s="334">
        <f>ROUND((H438-SUMIF(Anlagenbewegungsdaten!$B:$B,A438,Anlagenbewegungsdaten!D:D)),3)</f>
        <v>0</v>
      </c>
      <c r="J438" s="335" t="s">
        <v>5179</v>
      </c>
      <c r="K438" s="335" t="s">
        <v>5193</v>
      </c>
      <c r="L438" s="516">
        <v>8.08</v>
      </c>
      <c r="M438" s="332">
        <f>ROUND(SUMIF(Anlagenbewegungsdaten_AV!B:B,A438,Anlagenbewegungsdaten_AV!C:C),3)</f>
        <v>0</v>
      </c>
      <c r="N438" s="330">
        <f>IF(ISBLANK(L438),ROUND(SUMIF(Anlagenbewegungsdaten_AV!B:B,A438,Anlagenbewegungsdaten_AV!D:D),2),ROUND(M438*L438%,2))</f>
        <v>0</v>
      </c>
      <c r="O438" s="330">
        <f>ROUND(N438-SUMIF(Anlagenbewegungsdaten_AV!B:B,A438,Anlagenbewegungsdaten_AV!D:D),3)</f>
        <v>0</v>
      </c>
    </row>
    <row r="439" spans="1:15" ht="15" customHeight="1" x14ac:dyDescent="0.25">
      <c r="A439" s="263" t="s">
        <v>1705</v>
      </c>
      <c r="B439" s="174" t="s">
        <v>2108</v>
      </c>
      <c r="C439" s="174" t="s">
        <v>4040</v>
      </c>
      <c r="D439" s="174" t="s">
        <v>1632</v>
      </c>
      <c r="E439" s="174" t="s">
        <v>1560</v>
      </c>
      <c r="F439" s="287">
        <v>13.1</v>
      </c>
      <c r="G439" s="333">
        <f>ROUND(SUMIF(Anlagenbewegungsdaten!B:B,A439,Anlagenbewegungsdaten!C:C),3)</f>
        <v>0</v>
      </c>
      <c r="H439" s="334">
        <f>IF(ISBLANK(F439),ROUND(SUMIF(Anlagenbewegungsdaten!B:B,A439,Anlagenbewegungsdaten!D:D),2),ROUND(G439*F439%,2))</f>
        <v>0</v>
      </c>
      <c r="I439" s="334">
        <f>ROUND((H439-SUMIF(Anlagenbewegungsdaten!$B:$B,A439,Anlagenbewegungsdaten!D:D)),3)</f>
        <v>0</v>
      </c>
      <c r="J439" s="335" t="s">
        <v>5179</v>
      </c>
      <c r="K439" s="335" t="s">
        <v>5193</v>
      </c>
      <c r="L439" s="516">
        <v>10.48</v>
      </c>
      <c r="M439" s="332">
        <f>ROUND(SUMIF(Anlagenbewegungsdaten_AV!B:B,A439,Anlagenbewegungsdaten_AV!C:C),3)</f>
        <v>0</v>
      </c>
      <c r="N439" s="330">
        <f>IF(ISBLANK(L439),ROUND(SUMIF(Anlagenbewegungsdaten_AV!B:B,A439,Anlagenbewegungsdaten_AV!D:D),2),ROUND(M439*L439%,2))</f>
        <v>0</v>
      </c>
      <c r="O439" s="330">
        <f>ROUND(N439-SUMIF(Anlagenbewegungsdaten_AV!B:B,A439,Anlagenbewegungsdaten_AV!D:D),3)</f>
        <v>0</v>
      </c>
    </row>
    <row r="440" spans="1:15" ht="15" customHeight="1" x14ac:dyDescent="0.25">
      <c r="A440" s="263" t="s">
        <v>1706</v>
      </c>
      <c r="B440" s="174" t="s">
        <v>2108</v>
      </c>
      <c r="C440" s="173" t="s">
        <v>4040</v>
      </c>
      <c r="D440" s="174" t="s">
        <v>1634</v>
      </c>
      <c r="E440" s="173" t="s">
        <v>1563</v>
      </c>
      <c r="F440" s="287">
        <v>13.1</v>
      </c>
      <c r="G440" s="333">
        <f>ROUND(SUMIF(Anlagenbewegungsdaten!B:B,A440,Anlagenbewegungsdaten!C:C),3)</f>
        <v>0</v>
      </c>
      <c r="H440" s="334">
        <f>IF(ISBLANK(F440),ROUND(SUMIF(Anlagenbewegungsdaten!B:B,A440,Anlagenbewegungsdaten!D:D),2),ROUND(G440*F440%,2))</f>
        <v>0</v>
      </c>
      <c r="I440" s="334">
        <f>ROUND((H440-SUMIF(Anlagenbewegungsdaten!$B:$B,A440,Anlagenbewegungsdaten!D:D)),3)</f>
        <v>0</v>
      </c>
      <c r="J440" s="335" t="s">
        <v>5179</v>
      </c>
      <c r="K440" s="335" t="s">
        <v>5193</v>
      </c>
      <c r="L440" s="516">
        <v>10.48</v>
      </c>
      <c r="M440" s="332">
        <f>ROUND(SUMIF(Anlagenbewegungsdaten_AV!B:B,A440,Anlagenbewegungsdaten_AV!C:C),3)</f>
        <v>0</v>
      </c>
      <c r="N440" s="330">
        <f>IF(ISBLANK(L440),ROUND(SUMIF(Anlagenbewegungsdaten_AV!B:B,A440,Anlagenbewegungsdaten_AV!D:D),2),ROUND(M440*L440%,2))</f>
        <v>0</v>
      </c>
      <c r="O440" s="330">
        <f>ROUND(N440-SUMIF(Anlagenbewegungsdaten_AV!B:B,A440,Anlagenbewegungsdaten_AV!D:D),3)</f>
        <v>0</v>
      </c>
    </row>
    <row r="441" spans="1:15" ht="15" customHeight="1" x14ac:dyDescent="0.25">
      <c r="A441" s="263" t="s">
        <v>2644</v>
      </c>
      <c r="B441" s="174" t="s">
        <v>2108</v>
      </c>
      <c r="C441" s="173" t="s">
        <v>4040</v>
      </c>
      <c r="D441" s="174" t="s">
        <v>2600</v>
      </c>
      <c r="E441" s="174" t="s">
        <v>2576</v>
      </c>
      <c r="F441" s="287">
        <v>13.07</v>
      </c>
      <c r="G441" s="333">
        <f>ROUND(SUMIF(Anlagenbewegungsdaten!B:B,A441,Anlagenbewegungsdaten!C:C),3)</f>
        <v>0</v>
      </c>
      <c r="H441" s="334">
        <f>IF(ISBLANK(F441),ROUND(SUMIF(Anlagenbewegungsdaten!B:B,A441,Anlagenbewegungsdaten!D:D),2),ROUND(G441*F441%,2))</f>
        <v>0</v>
      </c>
      <c r="I441" s="334">
        <f>ROUND((H441-SUMIF(Anlagenbewegungsdaten!$B:$B,A441,Anlagenbewegungsdaten!D:D)),3)</f>
        <v>0</v>
      </c>
      <c r="J441" s="335" t="s">
        <v>5179</v>
      </c>
      <c r="K441" s="335" t="s">
        <v>5193</v>
      </c>
      <c r="L441" s="516">
        <v>10.46</v>
      </c>
      <c r="M441" s="332">
        <f>ROUND(SUMIF(Anlagenbewegungsdaten_AV!B:B,A441,Anlagenbewegungsdaten_AV!C:C),3)</f>
        <v>0</v>
      </c>
      <c r="N441" s="330">
        <f>IF(ISBLANK(L441),ROUND(SUMIF(Anlagenbewegungsdaten_AV!B:B,A441,Anlagenbewegungsdaten_AV!D:D),2),ROUND(M441*L441%,2))</f>
        <v>0</v>
      </c>
      <c r="O441" s="330">
        <f>ROUND(N441-SUMIF(Anlagenbewegungsdaten_AV!B:B,A441,Anlagenbewegungsdaten_AV!D:D),3)</f>
        <v>0</v>
      </c>
    </row>
    <row r="442" spans="1:15" ht="15" customHeight="1" x14ac:dyDescent="0.25">
      <c r="A442" s="263" t="s">
        <v>3388</v>
      </c>
      <c r="B442" s="174" t="s">
        <v>2108</v>
      </c>
      <c r="C442" s="173" t="s">
        <v>4040</v>
      </c>
      <c r="D442" s="174" t="s">
        <v>3344</v>
      </c>
      <c r="E442" s="174" t="s">
        <v>3320</v>
      </c>
      <c r="F442" s="287">
        <v>13.04</v>
      </c>
      <c r="G442" s="333">
        <f>ROUND(SUMIF(Anlagenbewegungsdaten!B:B,A442,Anlagenbewegungsdaten!C:C),3)</f>
        <v>0</v>
      </c>
      <c r="H442" s="334">
        <f>IF(ISBLANK(F442),ROUND(SUMIF(Anlagenbewegungsdaten!B:B,A442,Anlagenbewegungsdaten!D:D),2),ROUND(G442*F442%,2))</f>
        <v>0</v>
      </c>
      <c r="I442" s="334">
        <f>ROUND((H442-SUMIF(Anlagenbewegungsdaten!$B:$B,A442,Anlagenbewegungsdaten!D:D)),3)</f>
        <v>0</v>
      </c>
      <c r="J442" s="335" t="s">
        <v>5179</v>
      </c>
      <c r="K442" s="335" t="s">
        <v>5193</v>
      </c>
      <c r="L442" s="516">
        <v>10.43</v>
      </c>
      <c r="M442" s="332">
        <f>ROUND(SUMIF(Anlagenbewegungsdaten_AV!B:B,A442,Anlagenbewegungsdaten_AV!C:C),3)</f>
        <v>0</v>
      </c>
      <c r="N442" s="330">
        <f>IF(ISBLANK(L442),ROUND(SUMIF(Anlagenbewegungsdaten_AV!B:B,A442,Anlagenbewegungsdaten_AV!D:D),2),ROUND(M442*L442%,2))</f>
        <v>0</v>
      </c>
      <c r="O442" s="330">
        <f>ROUND(N442-SUMIF(Anlagenbewegungsdaten_AV!B:B,A442,Anlagenbewegungsdaten_AV!D:D),3)</f>
        <v>0</v>
      </c>
    </row>
    <row r="443" spans="1:15" ht="15" customHeight="1" x14ac:dyDescent="0.25">
      <c r="A443" s="275" t="s">
        <v>4161</v>
      </c>
      <c r="B443" s="193" t="s">
        <v>2108</v>
      </c>
      <c r="C443" s="194" t="s">
        <v>4040</v>
      </c>
      <c r="D443" s="193" t="s">
        <v>4117</v>
      </c>
      <c r="E443" s="193" t="s">
        <v>4093</v>
      </c>
      <c r="F443" s="288">
        <v>13.01</v>
      </c>
      <c r="G443" s="333">
        <f>ROUND(SUMIF(Anlagenbewegungsdaten!B:B,A443,Anlagenbewegungsdaten!C:C),3)</f>
        <v>0</v>
      </c>
      <c r="H443" s="334">
        <f>IF(ISBLANK(F443),ROUND(SUMIF(Anlagenbewegungsdaten!B:B,A443,Anlagenbewegungsdaten!D:D),2),ROUND(G443*F443%,2))</f>
        <v>0</v>
      </c>
      <c r="I443" s="334">
        <f>ROUND((H443-SUMIF(Anlagenbewegungsdaten!$B:$B,A443,Anlagenbewegungsdaten!D:D)),3)</f>
        <v>0</v>
      </c>
      <c r="J443" s="335" t="s">
        <v>5179</v>
      </c>
      <c r="K443" s="335" t="s">
        <v>5193</v>
      </c>
      <c r="L443" s="516">
        <v>10.41</v>
      </c>
      <c r="M443" s="332">
        <f>ROUND(SUMIF(Anlagenbewegungsdaten_AV!B:B,A443,Anlagenbewegungsdaten_AV!C:C),3)</f>
        <v>0</v>
      </c>
      <c r="N443" s="330">
        <f>IF(ISBLANK(L443),ROUND(SUMIF(Anlagenbewegungsdaten_AV!B:B,A443,Anlagenbewegungsdaten_AV!D:D),2),ROUND(M443*L443%,2))</f>
        <v>0</v>
      </c>
      <c r="O443" s="330">
        <f>ROUND(N443-SUMIF(Anlagenbewegungsdaten_AV!B:B,A443,Anlagenbewegungsdaten_AV!D:D),3)</f>
        <v>0</v>
      </c>
    </row>
    <row r="444" spans="1:15" ht="15" customHeight="1" x14ac:dyDescent="0.25">
      <c r="A444" s="263" t="s">
        <v>1707</v>
      </c>
      <c r="B444" s="173" t="s">
        <v>2108</v>
      </c>
      <c r="C444" s="173" t="s">
        <v>4040</v>
      </c>
      <c r="D444" s="174" t="s">
        <v>1636</v>
      </c>
      <c r="E444" s="192" t="s">
        <v>2483</v>
      </c>
      <c r="F444" s="289">
        <v>11.1</v>
      </c>
      <c r="G444" s="333">
        <f>ROUND(SUMIF(Anlagenbewegungsdaten!B:B,A444,Anlagenbewegungsdaten!C:C),3)</f>
        <v>0</v>
      </c>
      <c r="H444" s="334">
        <f>IF(ISBLANK(F444),ROUND(SUMIF(Anlagenbewegungsdaten!B:B,A444,Anlagenbewegungsdaten!D:D),2),ROUND(G444*F444%,2))</f>
        <v>0</v>
      </c>
      <c r="I444" s="334">
        <f>ROUND((H444-SUMIF(Anlagenbewegungsdaten!$B:$B,A444,Anlagenbewegungsdaten!D:D)),3)</f>
        <v>0</v>
      </c>
      <c r="J444" s="335" t="s">
        <v>5179</v>
      </c>
      <c r="K444" s="335" t="s">
        <v>5193</v>
      </c>
      <c r="L444" s="516">
        <v>8.8800000000000008</v>
      </c>
      <c r="M444" s="332">
        <f>ROUND(SUMIF(Anlagenbewegungsdaten_AV!B:B,A444,Anlagenbewegungsdaten_AV!C:C),3)</f>
        <v>0</v>
      </c>
      <c r="N444" s="330">
        <f>IF(ISBLANK(L444),ROUND(SUMIF(Anlagenbewegungsdaten_AV!B:B,A444,Anlagenbewegungsdaten_AV!D:D),2),ROUND(M444*L444%,2))</f>
        <v>0</v>
      </c>
      <c r="O444" s="330">
        <f>ROUND(N444-SUMIF(Anlagenbewegungsdaten_AV!B:B,A444,Anlagenbewegungsdaten_AV!D:D),3)</f>
        <v>0</v>
      </c>
    </row>
    <row r="445" spans="1:15" ht="15" customHeight="1" x14ac:dyDescent="0.25">
      <c r="A445" s="263" t="s">
        <v>1708</v>
      </c>
      <c r="B445" s="174" t="s">
        <v>2108</v>
      </c>
      <c r="C445" s="174" t="s">
        <v>4040</v>
      </c>
      <c r="D445" s="174" t="s">
        <v>1638</v>
      </c>
      <c r="E445" s="174" t="s">
        <v>1560</v>
      </c>
      <c r="F445" s="287">
        <v>14.1</v>
      </c>
      <c r="G445" s="333">
        <f>ROUND(SUMIF(Anlagenbewegungsdaten!B:B,A445,Anlagenbewegungsdaten!C:C),3)</f>
        <v>0</v>
      </c>
      <c r="H445" s="334">
        <f>IF(ISBLANK(F445),ROUND(SUMIF(Anlagenbewegungsdaten!B:B,A445,Anlagenbewegungsdaten!D:D),2),ROUND(G445*F445%,2))</f>
        <v>0</v>
      </c>
      <c r="I445" s="334">
        <f>ROUND((H445-SUMIF(Anlagenbewegungsdaten!$B:$B,A445,Anlagenbewegungsdaten!D:D)),3)</f>
        <v>0</v>
      </c>
      <c r="J445" s="335" t="s">
        <v>5179</v>
      </c>
      <c r="K445" s="335" t="s">
        <v>5193</v>
      </c>
      <c r="L445" s="516">
        <v>11.28</v>
      </c>
      <c r="M445" s="332">
        <f>ROUND(SUMIF(Anlagenbewegungsdaten_AV!B:B,A445,Anlagenbewegungsdaten_AV!C:C),3)</f>
        <v>0</v>
      </c>
      <c r="N445" s="330">
        <f>IF(ISBLANK(L445),ROUND(SUMIF(Anlagenbewegungsdaten_AV!B:B,A445,Anlagenbewegungsdaten_AV!D:D),2),ROUND(M445*L445%,2))</f>
        <v>0</v>
      </c>
      <c r="O445" s="330">
        <f>ROUND(N445-SUMIF(Anlagenbewegungsdaten_AV!B:B,A445,Anlagenbewegungsdaten_AV!D:D),3)</f>
        <v>0</v>
      </c>
    </row>
    <row r="446" spans="1:15" ht="15" customHeight="1" x14ac:dyDescent="0.25">
      <c r="A446" s="263" t="s">
        <v>1709</v>
      </c>
      <c r="B446" s="174" t="s">
        <v>2108</v>
      </c>
      <c r="C446" s="173" t="s">
        <v>4040</v>
      </c>
      <c r="D446" s="174" t="s">
        <v>1640</v>
      </c>
      <c r="E446" s="173" t="s">
        <v>1563</v>
      </c>
      <c r="F446" s="287">
        <v>14.1</v>
      </c>
      <c r="G446" s="333">
        <f>ROUND(SUMIF(Anlagenbewegungsdaten!B:B,A446,Anlagenbewegungsdaten!C:C),3)</f>
        <v>0</v>
      </c>
      <c r="H446" s="334">
        <f>IF(ISBLANK(F446),ROUND(SUMIF(Anlagenbewegungsdaten!B:B,A446,Anlagenbewegungsdaten!D:D),2),ROUND(G446*F446%,2))</f>
        <v>0</v>
      </c>
      <c r="I446" s="334">
        <f>ROUND((H446-SUMIF(Anlagenbewegungsdaten!$B:$B,A446,Anlagenbewegungsdaten!D:D)),3)</f>
        <v>0</v>
      </c>
      <c r="J446" s="335" t="s">
        <v>5179</v>
      </c>
      <c r="K446" s="335" t="s">
        <v>5193</v>
      </c>
      <c r="L446" s="516">
        <v>11.28</v>
      </c>
      <c r="M446" s="332">
        <f>ROUND(SUMIF(Anlagenbewegungsdaten_AV!B:B,A446,Anlagenbewegungsdaten_AV!C:C),3)</f>
        <v>0</v>
      </c>
      <c r="N446" s="330">
        <f>IF(ISBLANK(L446),ROUND(SUMIF(Anlagenbewegungsdaten_AV!B:B,A446,Anlagenbewegungsdaten_AV!D:D),2),ROUND(M446*L446%,2))</f>
        <v>0</v>
      </c>
      <c r="O446" s="330">
        <f>ROUND(N446-SUMIF(Anlagenbewegungsdaten_AV!B:B,A446,Anlagenbewegungsdaten_AV!D:D),3)</f>
        <v>0</v>
      </c>
    </row>
    <row r="447" spans="1:15" ht="15" customHeight="1" x14ac:dyDescent="0.25">
      <c r="A447" s="263" t="s">
        <v>2645</v>
      </c>
      <c r="B447" s="174" t="s">
        <v>2108</v>
      </c>
      <c r="C447" s="173" t="s">
        <v>4040</v>
      </c>
      <c r="D447" s="174" t="s">
        <v>2602</v>
      </c>
      <c r="E447" s="174" t="s">
        <v>2576</v>
      </c>
      <c r="F447" s="287">
        <v>14.07</v>
      </c>
      <c r="G447" s="333">
        <f>ROUND(SUMIF(Anlagenbewegungsdaten!B:B,A447,Anlagenbewegungsdaten!C:C),3)</f>
        <v>0</v>
      </c>
      <c r="H447" s="334">
        <f>IF(ISBLANK(F447),ROUND(SUMIF(Anlagenbewegungsdaten!B:B,A447,Anlagenbewegungsdaten!D:D),2),ROUND(G447*F447%,2))</f>
        <v>0</v>
      </c>
      <c r="I447" s="334">
        <f>ROUND((H447-SUMIF(Anlagenbewegungsdaten!$B:$B,A447,Anlagenbewegungsdaten!D:D)),3)</f>
        <v>0</v>
      </c>
      <c r="J447" s="335" t="s">
        <v>5179</v>
      </c>
      <c r="K447" s="335" t="s">
        <v>5193</v>
      </c>
      <c r="L447" s="516">
        <v>11.26</v>
      </c>
      <c r="M447" s="332">
        <f>ROUND(SUMIF(Anlagenbewegungsdaten_AV!B:B,A447,Anlagenbewegungsdaten_AV!C:C),3)</f>
        <v>0</v>
      </c>
      <c r="N447" s="330">
        <f>IF(ISBLANK(L447),ROUND(SUMIF(Anlagenbewegungsdaten_AV!B:B,A447,Anlagenbewegungsdaten_AV!D:D),2),ROUND(M447*L447%,2))</f>
        <v>0</v>
      </c>
      <c r="O447" s="330">
        <f>ROUND(N447-SUMIF(Anlagenbewegungsdaten_AV!B:B,A447,Anlagenbewegungsdaten_AV!D:D),3)</f>
        <v>0</v>
      </c>
    </row>
    <row r="448" spans="1:15" ht="15" customHeight="1" x14ac:dyDescent="0.25">
      <c r="A448" s="263" t="s">
        <v>3389</v>
      </c>
      <c r="B448" s="174" t="s">
        <v>2108</v>
      </c>
      <c r="C448" s="173" t="s">
        <v>4040</v>
      </c>
      <c r="D448" s="174" t="s">
        <v>3346</v>
      </c>
      <c r="E448" s="174" t="s">
        <v>3320</v>
      </c>
      <c r="F448" s="287">
        <v>14.04</v>
      </c>
      <c r="G448" s="333">
        <f>ROUND(SUMIF(Anlagenbewegungsdaten!B:B,A448,Anlagenbewegungsdaten!C:C),3)</f>
        <v>0</v>
      </c>
      <c r="H448" s="334">
        <f>IF(ISBLANK(F448),ROUND(SUMIF(Anlagenbewegungsdaten!B:B,A448,Anlagenbewegungsdaten!D:D),2),ROUND(G448*F448%,2))</f>
        <v>0</v>
      </c>
      <c r="I448" s="334">
        <f>ROUND((H448-SUMIF(Anlagenbewegungsdaten!$B:$B,A448,Anlagenbewegungsdaten!D:D)),3)</f>
        <v>0</v>
      </c>
      <c r="J448" s="335" t="s">
        <v>5179</v>
      </c>
      <c r="K448" s="335" t="s">
        <v>5193</v>
      </c>
      <c r="L448" s="516">
        <v>11.23</v>
      </c>
      <c r="M448" s="332">
        <f>ROUND(SUMIF(Anlagenbewegungsdaten_AV!B:B,A448,Anlagenbewegungsdaten_AV!C:C),3)</f>
        <v>0</v>
      </c>
      <c r="N448" s="330">
        <f>IF(ISBLANK(L448),ROUND(SUMIF(Anlagenbewegungsdaten_AV!B:B,A448,Anlagenbewegungsdaten_AV!D:D),2),ROUND(M448*L448%,2))</f>
        <v>0</v>
      </c>
      <c r="O448" s="330">
        <f>ROUND(N448-SUMIF(Anlagenbewegungsdaten_AV!B:B,A448,Anlagenbewegungsdaten_AV!D:D),3)</f>
        <v>0</v>
      </c>
    </row>
    <row r="449" spans="1:15" ht="15" customHeight="1" x14ac:dyDescent="0.25">
      <c r="A449" s="275" t="s">
        <v>4162</v>
      </c>
      <c r="B449" s="193" t="s">
        <v>2108</v>
      </c>
      <c r="C449" s="194" t="s">
        <v>4040</v>
      </c>
      <c r="D449" s="193" t="s">
        <v>4119</v>
      </c>
      <c r="E449" s="193" t="s">
        <v>4093</v>
      </c>
      <c r="F449" s="288">
        <v>14.01</v>
      </c>
      <c r="G449" s="333">
        <f>ROUND(SUMIF(Anlagenbewegungsdaten!B:B,A449,Anlagenbewegungsdaten!C:C),3)</f>
        <v>0</v>
      </c>
      <c r="H449" s="334">
        <f>IF(ISBLANK(F449),ROUND(SUMIF(Anlagenbewegungsdaten!B:B,A449,Anlagenbewegungsdaten!D:D),2),ROUND(G449*F449%,2))</f>
        <v>0</v>
      </c>
      <c r="I449" s="334">
        <f>ROUND((H449-SUMIF(Anlagenbewegungsdaten!$B:$B,A449,Anlagenbewegungsdaten!D:D)),3)</f>
        <v>0</v>
      </c>
      <c r="J449" s="335" t="s">
        <v>5179</v>
      </c>
      <c r="K449" s="335" t="s">
        <v>5193</v>
      </c>
      <c r="L449" s="516">
        <v>11.21</v>
      </c>
      <c r="M449" s="332">
        <f>ROUND(SUMIF(Anlagenbewegungsdaten_AV!B:B,A449,Anlagenbewegungsdaten_AV!C:C),3)</f>
        <v>0</v>
      </c>
      <c r="N449" s="330">
        <f>IF(ISBLANK(L449),ROUND(SUMIF(Anlagenbewegungsdaten_AV!B:B,A449,Anlagenbewegungsdaten_AV!D:D),2),ROUND(M449*L449%,2))</f>
        <v>0</v>
      </c>
      <c r="O449" s="330">
        <f>ROUND(N449-SUMIF(Anlagenbewegungsdaten_AV!B:B,A449,Anlagenbewegungsdaten_AV!D:D),3)</f>
        <v>0</v>
      </c>
    </row>
    <row r="450" spans="1:15" ht="15" customHeight="1" x14ac:dyDescent="0.25">
      <c r="A450" s="261" t="s">
        <v>2470</v>
      </c>
      <c r="B450" s="168" t="s">
        <v>2108</v>
      </c>
      <c r="C450" s="168" t="s">
        <v>4040</v>
      </c>
      <c r="D450" s="175" t="s">
        <v>1641</v>
      </c>
      <c r="E450" s="189" t="s">
        <v>2483</v>
      </c>
      <c r="F450" s="182">
        <v>16.100000000000001</v>
      </c>
      <c r="G450" s="333">
        <f>ROUND(SUMIF(Anlagenbewegungsdaten!B:B,A450,Anlagenbewegungsdaten!C:C),3)</f>
        <v>0</v>
      </c>
      <c r="H450" s="334">
        <f>IF(ISBLANK(F450),ROUND(SUMIF(Anlagenbewegungsdaten!B:B,A450,Anlagenbewegungsdaten!D:D),2),ROUND(G450*F450%,2))</f>
        <v>0</v>
      </c>
      <c r="I450" s="334">
        <f>ROUND((H450-SUMIF(Anlagenbewegungsdaten!$B:$B,A450,Anlagenbewegungsdaten!D:D)),3)</f>
        <v>0</v>
      </c>
      <c r="J450" s="335" t="s">
        <v>5179</v>
      </c>
      <c r="K450" s="335" t="s">
        <v>5193</v>
      </c>
      <c r="L450" s="516">
        <v>12.88</v>
      </c>
      <c r="M450" s="332">
        <f>ROUND(SUMIF(Anlagenbewegungsdaten_AV!B:B,A450,Anlagenbewegungsdaten_AV!C:C),3)</f>
        <v>0</v>
      </c>
      <c r="N450" s="330">
        <f>IF(ISBLANK(L450),ROUND(SUMIF(Anlagenbewegungsdaten_AV!B:B,A450,Anlagenbewegungsdaten_AV!D:D),2),ROUND(M450*L450%,2))</f>
        <v>0</v>
      </c>
      <c r="O450" s="330">
        <f>ROUND(N450-SUMIF(Anlagenbewegungsdaten_AV!B:B,A450,Anlagenbewegungsdaten_AV!D:D),3)</f>
        <v>0</v>
      </c>
    </row>
    <row r="451" spans="1:15" ht="15" customHeight="1" x14ac:dyDescent="0.25">
      <c r="A451" s="263" t="s">
        <v>1710</v>
      </c>
      <c r="B451" s="174" t="s">
        <v>2108</v>
      </c>
      <c r="C451" s="174" t="s">
        <v>4040</v>
      </c>
      <c r="D451" s="174" t="s">
        <v>1711</v>
      </c>
      <c r="E451" s="174" t="s">
        <v>1560</v>
      </c>
      <c r="F451" s="289">
        <v>19.100000000000001</v>
      </c>
      <c r="G451" s="333">
        <f>ROUND(SUMIF(Anlagenbewegungsdaten!B:B,A451,Anlagenbewegungsdaten!C:C),3)</f>
        <v>0</v>
      </c>
      <c r="H451" s="334">
        <f>IF(ISBLANK(F451),ROUND(SUMIF(Anlagenbewegungsdaten!B:B,A451,Anlagenbewegungsdaten!D:D),2),ROUND(G451*F451%,2))</f>
        <v>0</v>
      </c>
      <c r="I451" s="334">
        <f>ROUND((H451-SUMIF(Anlagenbewegungsdaten!$B:$B,A451,Anlagenbewegungsdaten!D:D)),3)</f>
        <v>0</v>
      </c>
      <c r="J451" s="335" t="s">
        <v>5179</v>
      </c>
      <c r="K451" s="335" t="s">
        <v>5193</v>
      </c>
      <c r="L451" s="516">
        <v>15.28</v>
      </c>
      <c r="M451" s="332">
        <f>ROUND(SUMIF(Anlagenbewegungsdaten_AV!B:B,A451,Anlagenbewegungsdaten_AV!C:C),3)</f>
        <v>0</v>
      </c>
      <c r="N451" s="330">
        <f>IF(ISBLANK(L451),ROUND(SUMIF(Anlagenbewegungsdaten_AV!B:B,A451,Anlagenbewegungsdaten_AV!D:D),2),ROUND(M451*L451%,2))</f>
        <v>0</v>
      </c>
      <c r="O451" s="330">
        <f>ROUND(N451-SUMIF(Anlagenbewegungsdaten_AV!B:B,A451,Anlagenbewegungsdaten_AV!D:D),3)</f>
        <v>0</v>
      </c>
    </row>
    <row r="452" spans="1:15" ht="15" customHeight="1" x14ac:dyDescent="0.25">
      <c r="A452" s="263" t="s">
        <v>1712</v>
      </c>
      <c r="B452" s="174" t="s">
        <v>2108</v>
      </c>
      <c r="C452" s="173" t="s">
        <v>4040</v>
      </c>
      <c r="D452" s="174" t="s">
        <v>1713</v>
      </c>
      <c r="E452" s="173" t="s">
        <v>1563</v>
      </c>
      <c r="F452" s="289">
        <v>19.100000000000001</v>
      </c>
      <c r="G452" s="333">
        <f>ROUND(SUMIF(Anlagenbewegungsdaten!B:B,A452,Anlagenbewegungsdaten!C:C),3)</f>
        <v>0</v>
      </c>
      <c r="H452" s="334">
        <f>IF(ISBLANK(F452),ROUND(SUMIF(Anlagenbewegungsdaten!B:B,A452,Anlagenbewegungsdaten!D:D),2),ROUND(G452*F452%,2))</f>
        <v>0</v>
      </c>
      <c r="I452" s="334">
        <f>ROUND((H452-SUMIF(Anlagenbewegungsdaten!$B:$B,A452,Anlagenbewegungsdaten!D:D)),3)</f>
        <v>0</v>
      </c>
      <c r="J452" s="335" t="s">
        <v>5179</v>
      </c>
      <c r="K452" s="335" t="s">
        <v>5193</v>
      </c>
      <c r="L452" s="516">
        <v>15.28</v>
      </c>
      <c r="M452" s="332">
        <f>ROUND(SUMIF(Anlagenbewegungsdaten_AV!B:B,A452,Anlagenbewegungsdaten_AV!C:C),3)</f>
        <v>0</v>
      </c>
      <c r="N452" s="330">
        <f>IF(ISBLANK(L452),ROUND(SUMIF(Anlagenbewegungsdaten_AV!B:B,A452,Anlagenbewegungsdaten_AV!D:D),2),ROUND(M452*L452%,2))</f>
        <v>0</v>
      </c>
      <c r="O452" s="330">
        <f>ROUND(N452-SUMIF(Anlagenbewegungsdaten_AV!B:B,A452,Anlagenbewegungsdaten_AV!D:D),3)</f>
        <v>0</v>
      </c>
    </row>
    <row r="453" spans="1:15" ht="15" customHeight="1" x14ac:dyDescent="0.25">
      <c r="A453" s="263" t="s">
        <v>2646</v>
      </c>
      <c r="B453" s="174" t="s">
        <v>2108</v>
      </c>
      <c r="C453" s="173" t="s">
        <v>4040</v>
      </c>
      <c r="D453" s="174" t="s">
        <v>2647</v>
      </c>
      <c r="E453" s="174" t="s">
        <v>2576</v>
      </c>
      <c r="F453" s="289">
        <v>19.07</v>
      </c>
      <c r="G453" s="333">
        <f>ROUND(SUMIF(Anlagenbewegungsdaten!B:B,A453,Anlagenbewegungsdaten!C:C),3)</f>
        <v>0</v>
      </c>
      <c r="H453" s="334">
        <f>IF(ISBLANK(F453),ROUND(SUMIF(Anlagenbewegungsdaten!B:B,A453,Anlagenbewegungsdaten!D:D),2),ROUND(G453*F453%,2))</f>
        <v>0</v>
      </c>
      <c r="I453" s="334">
        <f>ROUND((H453-SUMIF(Anlagenbewegungsdaten!$B:$B,A453,Anlagenbewegungsdaten!D:D)),3)</f>
        <v>0</v>
      </c>
      <c r="J453" s="335" t="s">
        <v>5179</v>
      </c>
      <c r="K453" s="335" t="s">
        <v>5193</v>
      </c>
      <c r="L453" s="516">
        <v>15.26</v>
      </c>
      <c r="M453" s="332">
        <f>ROUND(SUMIF(Anlagenbewegungsdaten_AV!B:B,A453,Anlagenbewegungsdaten_AV!C:C),3)</f>
        <v>0</v>
      </c>
      <c r="N453" s="330">
        <f>IF(ISBLANK(L453),ROUND(SUMIF(Anlagenbewegungsdaten_AV!B:B,A453,Anlagenbewegungsdaten_AV!D:D),2),ROUND(M453*L453%,2))</f>
        <v>0</v>
      </c>
      <c r="O453" s="330">
        <f>ROUND(N453-SUMIF(Anlagenbewegungsdaten_AV!B:B,A453,Anlagenbewegungsdaten_AV!D:D),3)</f>
        <v>0</v>
      </c>
    </row>
    <row r="454" spans="1:15" ht="15" customHeight="1" x14ac:dyDescent="0.25">
      <c r="A454" s="263" t="s">
        <v>3390</v>
      </c>
      <c r="B454" s="174" t="s">
        <v>2108</v>
      </c>
      <c r="C454" s="173" t="s">
        <v>4040</v>
      </c>
      <c r="D454" s="174" t="s">
        <v>3391</v>
      </c>
      <c r="E454" s="174" t="s">
        <v>3320</v>
      </c>
      <c r="F454" s="289">
        <v>19.04</v>
      </c>
      <c r="G454" s="333">
        <f>ROUND(SUMIF(Anlagenbewegungsdaten!B:B,A454,Anlagenbewegungsdaten!C:C),3)</f>
        <v>0</v>
      </c>
      <c r="H454" s="334">
        <f>IF(ISBLANK(F454),ROUND(SUMIF(Anlagenbewegungsdaten!B:B,A454,Anlagenbewegungsdaten!D:D),2),ROUND(G454*F454%,2))</f>
        <v>0</v>
      </c>
      <c r="I454" s="334">
        <f>ROUND((H454-SUMIF(Anlagenbewegungsdaten!$B:$B,A454,Anlagenbewegungsdaten!D:D)),3)</f>
        <v>0</v>
      </c>
      <c r="J454" s="335" t="s">
        <v>5179</v>
      </c>
      <c r="K454" s="335" t="s">
        <v>5193</v>
      </c>
      <c r="L454" s="516">
        <v>15.23</v>
      </c>
      <c r="M454" s="332">
        <f>ROUND(SUMIF(Anlagenbewegungsdaten_AV!B:B,A454,Anlagenbewegungsdaten_AV!C:C),3)</f>
        <v>0</v>
      </c>
      <c r="N454" s="330">
        <f>IF(ISBLANK(L454),ROUND(SUMIF(Anlagenbewegungsdaten_AV!B:B,A454,Anlagenbewegungsdaten_AV!D:D),2),ROUND(M454*L454%,2))</f>
        <v>0</v>
      </c>
      <c r="O454" s="330">
        <f>ROUND(N454-SUMIF(Anlagenbewegungsdaten_AV!B:B,A454,Anlagenbewegungsdaten_AV!D:D),3)</f>
        <v>0</v>
      </c>
    </row>
    <row r="455" spans="1:15" ht="15" customHeight="1" x14ac:dyDescent="0.25">
      <c r="A455" s="275" t="s">
        <v>4163</v>
      </c>
      <c r="B455" s="193" t="s">
        <v>2108</v>
      </c>
      <c r="C455" s="194" t="s">
        <v>4040</v>
      </c>
      <c r="D455" s="193" t="s">
        <v>4164</v>
      </c>
      <c r="E455" s="193" t="s">
        <v>4093</v>
      </c>
      <c r="F455" s="290">
        <v>19.009999999999998</v>
      </c>
      <c r="G455" s="333">
        <f>ROUND(SUMIF(Anlagenbewegungsdaten!B:B,A455,Anlagenbewegungsdaten!C:C),3)</f>
        <v>0</v>
      </c>
      <c r="H455" s="334">
        <f>IF(ISBLANK(F455),ROUND(SUMIF(Anlagenbewegungsdaten!B:B,A455,Anlagenbewegungsdaten!D:D),2),ROUND(G455*F455%,2))</f>
        <v>0</v>
      </c>
      <c r="I455" s="334">
        <f>ROUND((H455-SUMIF(Anlagenbewegungsdaten!$B:$B,A455,Anlagenbewegungsdaten!D:D)),3)</f>
        <v>0</v>
      </c>
      <c r="J455" s="335" t="s">
        <v>5179</v>
      </c>
      <c r="K455" s="335" t="s">
        <v>5193</v>
      </c>
      <c r="L455" s="516">
        <v>15.21</v>
      </c>
      <c r="M455" s="332">
        <f>ROUND(SUMIF(Anlagenbewegungsdaten_AV!B:B,A455,Anlagenbewegungsdaten_AV!C:C),3)</f>
        <v>0</v>
      </c>
      <c r="N455" s="330">
        <f>IF(ISBLANK(L455),ROUND(SUMIF(Anlagenbewegungsdaten_AV!B:B,A455,Anlagenbewegungsdaten_AV!D:D),2),ROUND(M455*L455%,2))</f>
        <v>0</v>
      </c>
      <c r="O455" s="330">
        <f>ROUND(N455-SUMIF(Anlagenbewegungsdaten_AV!B:B,A455,Anlagenbewegungsdaten_AV!D:D),3)</f>
        <v>0</v>
      </c>
    </row>
    <row r="456" spans="1:15" ht="15" customHeight="1" x14ac:dyDescent="0.25">
      <c r="A456" s="263" t="s">
        <v>1714</v>
      </c>
      <c r="B456" s="173" t="s">
        <v>2108</v>
      </c>
      <c r="C456" s="173" t="s">
        <v>4040</v>
      </c>
      <c r="D456" s="174" t="s">
        <v>1647</v>
      </c>
      <c r="E456" s="192" t="s">
        <v>2483</v>
      </c>
      <c r="F456" s="289">
        <v>17.100000000000001</v>
      </c>
      <c r="G456" s="333">
        <f>ROUND(SUMIF(Anlagenbewegungsdaten!B:B,A456,Anlagenbewegungsdaten!C:C),3)</f>
        <v>0</v>
      </c>
      <c r="H456" s="334">
        <f>IF(ISBLANK(F456),ROUND(SUMIF(Anlagenbewegungsdaten!B:B,A456,Anlagenbewegungsdaten!D:D),2),ROUND(G456*F456%,2))</f>
        <v>0</v>
      </c>
      <c r="I456" s="334">
        <f>ROUND((H456-SUMIF(Anlagenbewegungsdaten!$B:$B,A456,Anlagenbewegungsdaten!D:D)),3)</f>
        <v>0</v>
      </c>
      <c r="J456" s="335" t="s">
        <v>5179</v>
      </c>
      <c r="K456" s="335" t="s">
        <v>5193</v>
      </c>
      <c r="L456" s="516">
        <v>13.68</v>
      </c>
      <c r="M456" s="332">
        <f>ROUND(SUMIF(Anlagenbewegungsdaten_AV!B:B,A456,Anlagenbewegungsdaten_AV!C:C),3)</f>
        <v>0</v>
      </c>
      <c r="N456" s="330">
        <f>IF(ISBLANK(L456),ROUND(SUMIF(Anlagenbewegungsdaten_AV!B:B,A456,Anlagenbewegungsdaten_AV!D:D),2),ROUND(M456*L456%,2))</f>
        <v>0</v>
      </c>
      <c r="O456" s="330">
        <f>ROUND(N456-SUMIF(Anlagenbewegungsdaten_AV!B:B,A456,Anlagenbewegungsdaten_AV!D:D),3)</f>
        <v>0</v>
      </c>
    </row>
    <row r="457" spans="1:15" ht="15" customHeight="1" x14ac:dyDescent="0.25">
      <c r="A457" s="263" t="s">
        <v>1715</v>
      </c>
      <c r="B457" s="174" t="s">
        <v>2108</v>
      </c>
      <c r="C457" s="174" t="s">
        <v>4040</v>
      </c>
      <c r="D457" s="174" t="s">
        <v>231</v>
      </c>
      <c r="E457" s="174" t="s">
        <v>1560</v>
      </c>
      <c r="F457" s="289">
        <v>20.100000000000001</v>
      </c>
      <c r="G457" s="333">
        <f>ROUND(SUMIF(Anlagenbewegungsdaten!B:B,A457,Anlagenbewegungsdaten!C:C),3)</f>
        <v>0</v>
      </c>
      <c r="H457" s="334">
        <f>IF(ISBLANK(F457),ROUND(SUMIF(Anlagenbewegungsdaten!B:B,A457,Anlagenbewegungsdaten!D:D),2),ROUND(G457*F457%,2))</f>
        <v>0</v>
      </c>
      <c r="I457" s="334">
        <f>ROUND((H457-SUMIF(Anlagenbewegungsdaten!$B:$B,A457,Anlagenbewegungsdaten!D:D)),3)</f>
        <v>0</v>
      </c>
      <c r="J457" s="335" t="s">
        <v>5179</v>
      </c>
      <c r="K457" s="335" t="s">
        <v>5193</v>
      </c>
      <c r="L457" s="516">
        <v>16.079999999999998</v>
      </c>
      <c r="M457" s="332">
        <f>ROUND(SUMIF(Anlagenbewegungsdaten_AV!B:B,A457,Anlagenbewegungsdaten_AV!C:C),3)</f>
        <v>0</v>
      </c>
      <c r="N457" s="330">
        <f>IF(ISBLANK(L457),ROUND(SUMIF(Anlagenbewegungsdaten_AV!B:B,A457,Anlagenbewegungsdaten_AV!D:D),2),ROUND(M457*L457%,2))</f>
        <v>0</v>
      </c>
      <c r="O457" s="330">
        <f>ROUND(N457-SUMIF(Anlagenbewegungsdaten_AV!B:B,A457,Anlagenbewegungsdaten_AV!D:D),3)</f>
        <v>0</v>
      </c>
    </row>
    <row r="458" spans="1:15" ht="15" customHeight="1" x14ac:dyDescent="0.25">
      <c r="A458" s="263" t="s">
        <v>1716</v>
      </c>
      <c r="B458" s="174" t="s">
        <v>2108</v>
      </c>
      <c r="C458" s="173" t="s">
        <v>4040</v>
      </c>
      <c r="D458" s="174" t="s">
        <v>233</v>
      </c>
      <c r="E458" s="173" t="s">
        <v>1563</v>
      </c>
      <c r="F458" s="289">
        <v>20.100000000000001</v>
      </c>
      <c r="G458" s="333">
        <f>ROUND(SUMIF(Anlagenbewegungsdaten!B:B,A458,Anlagenbewegungsdaten!C:C),3)</f>
        <v>0</v>
      </c>
      <c r="H458" s="334">
        <f>IF(ISBLANK(F458),ROUND(SUMIF(Anlagenbewegungsdaten!B:B,A458,Anlagenbewegungsdaten!D:D),2),ROUND(G458*F458%,2))</f>
        <v>0</v>
      </c>
      <c r="I458" s="334">
        <f>ROUND((H458-SUMIF(Anlagenbewegungsdaten!$B:$B,A458,Anlagenbewegungsdaten!D:D)),3)</f>
        <v>0</v>
      </c>
      <c r="J458" s="335" t="s">
        <v>5179</v>
      </c>
      <c r="K458" s="335" t="s">
        <v>5193</v>
      </c>
      <c r="L458" s="516">
        <v>16.079999999999998</v>
      </c>
      <c r="M458" s="332">
        <f>ROUND(SUMIF(Anlagenbewegungsdaten_AV!B:B,A458,Anlagenbewegungsdaten_AV!C:C),3)</f>
        <v>0</v>
      </c>
      <c r="N458" s="330">
        <f>IF(ISBLANK(L458),ROUND(SUMIF(Anlagenbewegungsdaten_AV!B:B,A458,Anlagenbewegungsdaten_AV!D:D),2),ROUND(M458*L458%,2))</f>
        <v>0</v>
      </c>
      <c r="O458" s="330">
        <f>ROUND(N458-SUMIF(Anlagenbewegungsdaten_AV!B:B,A458,Anlagenbewegungsdaten_AV!D:D),3)</f>
        <v>0</v>
      </c>
    </row>
    <row r="459" spans="1:15" ht="15" customHeight="1" x14ac:dyDescent="0.25">
      <c r="A459" s="263" t="s">
        <v>2648</v>
      </c>
      <c r="B459" s="174" t="s">
        <v>2108</v>
      </c>
      <c r="C459" s="173" t="s">
        <v>4040</v>
      </c>
      <c r="D459" s="174" t="s">
        <v>2606</v>
      </c>
      <c r="E459" s="174" t="s">
        <v>2576</v>
      </c>
      <c r="F459" s="289">
        <v>20.07</v>
      </c>
      <c r="G459" s="333">
        <f>ROUND(SUMIF(Anlagenbewegungsdaten!B:B,A459,Anlagenbewegungsdaten!C:C),3)</f>
        <v>0</v>
      </c>
      <c r="H459" s="334">
        <f>IF(ISBLANK(F459),ROUND(SUMIF(Anlagenbewegungsdaten!B:B,A459,Anlagenbewegungsdaten!D:D),2),ROUND(G459*F459%,2))</f>
        <v>0</v>
      </c>
      <c r="I459" s="334">
        <f>ROUND((H459-SUMIF(Anlagenbewegungsdaten!$B:$B,A459,Anlagenbewegungsdaten!D:D)),3)</f>
        <v>0</v>
      </c>
      <c r="J459" s="335" t="s">
        <v>5179</v>
      </c>
      <c r="K459" s="335" t="s">
        <v>5193</v>
      </c>
      <c r="L459" s="516">
        <v>16.059999999999999</v>
      </c>
      <c r="M459" s="332">
        <f>ROUND(SUMIF(Anlagenbewegungsdaten_AV!B:B,A459,Anlagenbewegungsdaten_AV!C:C),3)</f>
        <v>0</v>
      </c>
      <c r="N459" s="330">
        <f>IF(ISBLANK(L459),ROUND(SUMIF(Anlagenbewegungsdaten_AV!B:B,A459,Anlagenbewegungsdaten_AV!D:D),2),ROUND(M459*L459%,2))</f>
        <v>0</v>
      </c>
      <c r="O459" s="330">
        <f>ROUND(N459-SUMIF(Anlagenbewegungsdaten_AV!B:B,A459,Anlagenbewegungsdaten_AV!D:D),3)</f>
        <v>0</v>
      </c>
    </row>
    <row r="460" spans="1:15" ht="15" customHeight="1" x14ac:dyDescent="0.25">
      <c r="A460" s="263" t="s">
        <v>3392</v>
      </c>
      <c r="B460" s="174" t="s">
        <v>2108</v>
      </c>
      <c r="C460" s="173" t="s">
        <v>4040</v>
      </c>
      <c r="D460" s="174" t="s">
        <v>3350</v>
      </c>
      <c r="E460" s="174" t="s">
        <v>3320</v>
      </c>
      <c r="F460" s="289">
        <v>20.04</v>
      </c>
      <c r="G460" s="333">
        <f>ROUND(SUMIF(Anlagenbewegungsdaten!B:B,A460,Anlagenbewegungsdaten!C:C),3)</f>
        <v>0</v>
      </c>
      <c r="H460" s="334">
        <f>IF(ISBLANK(F460),ROUND(SUMIF(Anlagenbewegungsdaten!B:B,A460,Anlagenbewegungsdaten!D:D),2),ROUND(G460*F460%,2))</f>
        <v>0</v>
      </c>
      <c r="I460" s="334">
        <f>ROUND((H460-SUMIF(Anlagenbewegungsdaten!$B:$B,A460,Anlagenbewegungsdaten!D:D)),3)</f>
        <v>0</v>
      </c>
      <c r="J460" s="335" t="s">
        <v>5179</v>
      </c>
      <c r="K460" s="335" t="s">
        <v>5193</v>
      </c>
      <c r="L460" s="516">
        <v>16.03</v>
      </c>
      <c r="M460" s="332">
        <f>ROUND(SUMIF(Anlagenbewegungsdaten_AV!B:B,A460,Anlagenbewegungsdaten_AV!C:C),3)</f>
        <v>0</v>
      </c>
      <c r="N460" s="330">
        <f>IF(ISBLANK(L460),ROUND(SUMIF(Anlagenbewegungsdaten_AV!B:B,A460,Anlagenbewegungsdaten_AV!D:D),2),ROUND(M460*L460%,2))</f>
        <v>0</v>
      </c>
      <c r="O460" s="330">
        <f>ROUND(N460-SUMIF(Anlagenbewegungsdaten_AV!B:B,A460,Anlagenbewegungsdaten_AV!D:D),3)</f>
        <v>0</v>
      </c>
    </row>
    <row r="461" spans="1:15" ht="15" customHeight="1" x14ac:dyDescent="0.25">
      <c r="A461" s="275" t="s">
        <v>4165</v>
      </c>
      <c r="B461" s="193" t="s">
        <v>2108</v>
      </c>
      <c r="C461" s="194" t="s">
        <v>4040</v>
      </c>
      <c r="D461" s="193" t="s">
        <v>4123</v>
      </c>
      <c r="E461" s="193" t="s">
        <v>4093</v>
      </c>
      <c r="F461" s="290">
        <v>20.009999999999998</v>
      </c>
      <c r="G461" s="333">
        <f>ROUND(SUMIF(Anlagenbewegungsdaten!B:B,A461,Anlagenbewegungsdaten!C:C),3)</f>
        <v>0</v>
      </c>
      <c r="H461" s="334">
        <f>IF(ISBLANK(F461),ROUND(SUMIF(Anlagenbewegungsdaten!B:B,A461,Anlagenbewegungsdaten!D:D),2),ROUND(G461*F461%,2))</f>
        <v>0</v>
      </c>
      <c r="I461" s="334">
        <f>ROUND((H461-SUMIF(Anlagenbewegungsdaten!$B:$B,A461,Anlagenbewegungsdaten!D:D)),3)</f>
        <v>0</v>
      </c>
      <c r="J461" s="335" t="s">
        <v>5179</v>
      </c>
      <c r="K461" s="335" t="s">
        <v>5193</v>
      </c>
      <c r="L461" s="516">
        <v>16.010000000000002</v>
      </c>
      <c r="M461" s="332">
        <f>ROUND(SUMIF(Anlagenbewegungsdaten_AV!B:B,A461,Anlagenbewegungsdaten_AV!C:C),3)</f>
        <v>0</v>
      </c>
      <c r="N461" s="330">
        <f>IF(ISBLANK(L461),ROUND(SUMIF(Anlagenbewegungsdaten_AV!B:B,A461,Anlagenbewegungsdaten_AV!D:D),2),ROUND(M461*L461%,2))</f>
        <v>0</v>
      </c>
      <c r="O461" s="330">
        <f>ROUND(N461-SUMIF(Anlagenbewegungsdaten_AV!B:B,A461,Anlagenbewegungsdaten_AV!D:D),3)</f>
        <v>0</v>
      </c>
    </row>
    <row r="462" spans="1:15" ht="15" customHeight="1" x14ac:dyDescent="0.25">
      <c r="A462" s="263" t="s">
        <v>1717</v>
      </c>
      <c r="B462" s="174" t="s">
        <v>2108</v>
      </c>
      <c r="C462" s="174" t="s">
        <v>4040</v>
      </c>
      <c r="D462" s="174" t="s">
        <v>235</v>
      </c>
      <c r="E462" s="174" t="s">
        <v>2483</v>
      </c>
      <c r="F462" s="289">
        <v>17.100000000000001</v>
      </c>
      <c r="G462" s="333">
        <f>ROUND(SUMIF(Anlagenbewegungsdaten!B:B,A462,Anlagenbewegungsdaten!C:C),3)</f>
        <v>0</v>
      </c>
      <c r="H462" s="334">
        <f>IF(ISBLANK(F462),ROUND(SUMIF(Anlagenbewegungsdaten!B:B,A462,Anlagenbewegungsdaten!D:D),2),ROUND(G462*F462%,2))</f>
        <v>0</v>
      </c>
      <c r="I462" s="334">
        <f>ROUND((H462-SUMIF(Anlagenbewegungsdaten!$B:$B,A462,Anlagenbewegungsdaten!D:D)),3)</f>
        <v>0</v>
      </c>
      <c r="J462" s="335" t="s">
        <v>5179</v>
      </c>
      <c r="K462" s="335" t="s">
        <v>5193</v>
      </c>
      <c r="L462" s="516">
        <v>13.68</v>
      </c>
      <c r="M462" s="332">
        <f>ROUND(SUMIF(Anlagenbewegungsdaten_AV!B:B,A462,Anlagenbewegungsdaten_AV!C:C),3)</f>
        <v>0</v>
      </c>
      <c r="N462" s="330">
        <f>IF(ISBLANK(L462),ROUND(SUMIF(Anlagenbewegungsdaten_AV!B:B,A462,Anlagenbewegungsdaten_AV!D:D),2),ROUND(M462*L462%,2))</f>
        <v>0</v>
      </c>
      <c r="O462" s="330">
        <f>ROUND(N462-SUMIF(Anlagenbewegungsdaten_AV!B:B,A462,Anlagenbewegungsdaten_AV!D:D),3)</f>
        <v>0</v>
      </c>
    </row>
    <row r="463" spans="1:15" ht="15" customHeight="1" x14ac:dyDescent="0.25">
      <c r="A463" s="263" t="s">
        <v>1718</v>
      </c>
      <c r="B463" s="174" t="s">
        <v>2108</v>
      </c>
      <c r="C463" s="174" t="s">
        <v>4040</v>
      </c>
      <c r="D463" s="174" t="s">
        <v>237</v>
      </c>
      <c r="E463" s="174" t="s">
        <v>1560</v>
      </c>
      <c r="F463" s="289">
        <v>20.100000000000001</v>
      </c>
      <c r="G463" s="333">
        <f>ROUND(SUMIF(Anlagenbewegungsdaten!B:B,A463,Anlagenbewegungsdaten!C:C),3)</f>
        <v>0</v>
      </c>
      <c r="H463" s="334">
        <f>IF(ISBLANK(F463),ROUND(SUMIF(Anlagenbewegungsdaten!B:B,A463,Anlagenbewegungsdaten!D:D),2),ROUND(G463*F463%,2))</f>
        <v>0</v>
      </c>
      <c r="I463" s="334">
        <f>ROUND((H463-SUMIF(Anlagenbewegungsdaten!$B:$B,A463,Anlagenbewegungsdaten!D:D)),3)</f>
        <v>0</v>
      </c>
      <c r="J463" s="335" t="s">
        <v>5179</v>
      </c>
      <c r="K463" s="335" t="s">
        <v>5193</v>
      </c>
      <c r="L463" s="516">
        <v>16.079999999999998</v>
      </c>
      <c r="M463" s="332">
        <f>ROUND(SUMIF(Anlagenbewegungsdaten_AV!B:B,A463,Anlagenbewegungsdaten_AV!C:C),3)</f>
        <v>0</v>
      </c>
      <c r="N463" s="330">
        <f>IF(ISBLANK(L463),ROUND(SUMIF(Anlagenbewegungsdaten_AV!B:B,A463,Anlagenbewegungsdaten_AV!D:D),2),ROUND(M463*L463%,2))</f>
        <v>0</v>
      </c>
      <c r="O463" s="330">
        <f>ROUND(N463-SUMIF(Anlagenbewegungsdaten_AV!B:B,A463,Anlagenbewegungsdaten_AV!D:D),3)</f>
        <v>0</v>
      </c>
    </row>
    <row r="464" spans="1:15" ht="15" customHeight="1" x14ac:dyDescent="0.25">
      <c r="A464" s="263" t="s">
        <v>1719</v>
      </c>
      <c r="B464" s="174" t="s">
        <v>2108</v>
      </c>
      <c r="C464" s="174" t="s">
        <v>4040</v>
      </c>
      <c r="D464" s="174" t="s">
        <v>239</v>
      </c>
      <c r="E464" s="174" t="s">
        <v>1563</v>
      </c>
      <c r="F464" s="289">
        <v>20.100000000000001</v>
      </c>
      <c r="G464" s="333">
        <f>ROUND(SUMIF(Anlagenbewegungsdaten!B:B,A464,Anlagenbewegungsdaten!C:C),3)</f>
        <v>0</v>
      </c>
      <c r="H464" s="334">
        <f>IF(ISBLANK(F464),ROUND(SUMIF(Anlagenbewegungsdaten!B:B,A464,Anlagenbewegungsdaten!D:D),2),ROUND(G464*F464%,2))</f>
        <v>0</v>
      </c>
      <c r="I464" s="334">
        <f>ROUND((H464-SUMIF(Anlagenbewegungsdaten!$B:$B,A464,Anlagenbewegungsdaten!D:D)),3)</f>
        <v>0</v>
      </c>
      <c r="J464" s="335" t="s">
        <v>5179</v>
      </c>
      <c r="K464" s="335" t="s">
        <v>5193</v>
      </c>
      <c r="L464" s="516">
        <v>16.079999999999998</v>
      </c>
      <c r="M464" s="332">
        <f>ROUND(SUMIF(Anlagenbewegungsdaten_AV!B:B,A464,Anlagenbewegungsdaten_AV!C:C),3)</f>
        <v>0</v>
      </c>
      <c r="N464" s="330">
        <f>IF(ISBLANK(L464),ROUND(SUMIF(Anlagenbewegungsdaten_AV!B:B,A464,Anlagenbewegungsdaten_AV!D:D),2),ROUND(M464*L464%,2))</f>
        <v>0</v>
      </c>
      <c r="O464" s="330">
        <f>ROUND(N464-SUMIF(Anlagenbewegungsdaten_AV!B:B,A464,Anlagenbewegungsdaten_AV!D:D),3)</f>
        <v>0</v>
      </c>
    </row>
    <row r="465" spans="1:15" ht="15" customHeight="1" x14ac:dyDescent="0.25">
      <c r="A465" s="263" t="s">
        <v>2649</v>
      </c>
      <c r="B465" s="174" t="s">
        <v>2108</v>
      </c>
      <c r="C465" s="174" t="s">
        <v>4040</v>
      </c>
      <c r="D465" s="174" t="s">
        <v>2608</v>
      </c>
      <c r="E465" s="174" t="s">
        <v>2576</v>
      </c>
      <c r="F465" s="289">
        <v>20.07</v>
      </c>
      <c r="G465" s="333">
        <f>ROUND(SUMIF(Anlagenbewegungsdaten!B:B,A465,Anlagenbewegungsdaten!C:C),3)</f>
        <v>0</v>
      </c>
      <c r="H465" s="334">
        <f>IF(ISBLANK(F465),ROUND(SUMIF(Anlagenbewegungsdaten!B:B,A465,Anlagenbewegungsdaten!D:D),2),ROUND(G465*F465%,2))</f>
        <v>0</v>
      </c>
      <c r="I465" s="334">
        <f>ROUND((H465-SUMIF(Anlagenbewegungsdaten!$B:$B,A465,Anlagenbewegungsdaten!D:D)),3)</f>
        <v>0</v>
      </c>
      <c r="J465" s="335" t="s">
        <v>5179</v>
      </c>
      <c r="K465" s="335" t="s">
        <v>5193</v>
      </c>
      <c r="L465" s="516">
        <v>16.059999999999999</v>
      </c>
      <c r="M465" s="332">
        <f>ROUND(SUMIF(Anlagenbewegungsdaten_AV!B:B,A465,Anlagenbewegungsdaten_AV!C:C),3)</f>
        <v>0</v>
      </c>
      <c r="N465" s="330">
        <f>IF(ISBLANK(L465),ROUND(SUMIF(Anlagenbewegungsdaten_AV!B:B,A465,Anlagenbewegungsdaten_AV!D:D),2),ROUND(M465*L465%,2))</f>
        <v>0</v>
      </c>
      <c r="O465" s="330">
        <f>ROUND(N465-SUMIF(Anlagenbewegungsdaten_AV!B:B,A465,Anlagenbewegungsdaten_AV!D:D),3)</f>
        <v>0</v>
      </c>
    </row>
    <row r="466" spans="1:15" ht="15" customHeight="1" x14ac:dyDescent="0.25">
      <c r="A466" s="263" t="s">
        <v>3393</v>
      </c>
      <c r="B466" s="174" t="s">
        <v>2108</v>
      </c>
      <c r="C466" s="174" t="s">
        <v>4040</v>
      </c>
      <c r="D466" s="174" t="s">
        <v>3352</v>
      </c>
      <c r="E466" s="174" t="s">
        <v>3320</v>
      </c>
      <c r="F466" s="289">
        <v>20.04</v>
      </c>
      <c r="G466" s="333">
        <f>ROUND(SUMIF(Anlagenbewegungsdaten!B:B,A466,Anlagenbewegungsdaten!C:C),3)</f>
        <v>0</v>
      </c>
      <c r="H466" s="334">
        <f>IF(ISBLANK(F466),ROUND(SUMIF(Anlagenbewegungsdaten!B:B,A466,Anlagenbewegungsdaten!D:D),2),ROUND(G466*F466%,2))</f>
        <v>0</v>
      </c>
      <c r="I466" s="334">
        <f>ROUND((H466-SUMIF(Anlagenbewegungsdaten!$B:$B,A466,Anlagenbewegungsdaten!D:D)),3)</f>
        <v>0</v>
      </c>
      <c r="J466" s="335" t="s">
        <v>5179</v>
      </c>
      <c r="K466" s="335" t="s">
        <v>5193</v>
      </c>
      <c r="L466" s="516">
        <v>16.03</v>
      </c>
      <c r="M466" s="332">
        <f>ROUND(SUMIF(Anlagenbewegungsdaten_AV!B:B,A466,Anlagenbewegungsdaten_AV!C:C),3)</f>
        <v>0</v>
      </c>
      <c r="N466" s="330">
        <f>IF(ISBLANK(L466),ROUND(SUMIF(Anlagenbewegungsdaten_AV!B:B,A466,Anlagenbewegungsdaten_AV!D:D),2),ROUND(M466*L466%,2))</f>
        <v>0</v>
      </c>
      <c r="O466" s="330">
        <f>ROUND(N466-SUMIF(Anlagenbewegungsdaten_AV!B:B,A466,Anlagenbewegungsdaten_AV!D:D),3)</f>
        <v>0</v>
      </c>
    </row>
    <row r="467" spans="1:15" ht="15" customHeight="1" x14ac:dyDescent="0.25">
      <c r="A467" s="275" t="s">
        <v>4166</v>
      </c>
      <c r="B467" s="193" t="s">
        <v>2108</v>
      </c>
      <c r="C467" s="193" t="s">
        <v>4040</v>
      </c>
      <c r="D467" s="193" t="s">
        <v>4125</v>
      </c>
      <c r="E467" s="193" t="s">
        <v>4093</v>
      </c>
      <c r="F467" s="290">
        <v>20.009999999999998</v>
      </c>
      <c r="G467" s="333">
        <f>ROUND(SUMIF(Anlagenbewegungsdaten!B:B,A467,Anlagenbewegungsdaten!C:C),3)</f>
        <v>0</v>
      </c>
      <c r="H467" s="334">
        <f>IF(ISBLANK(F467),ROUND(SUMIF(Anlagenbewegungsdaten!B:B,A467,Anlagenbewegungsdaten!D:D),2),ROUND(G467*F467%,2))</f>
        <v>0</v>
      </c>
      <c r="I467" s="334">
        <f>ROUND((H467-SUMIF(Anlagenbewegungsdaten!$B:$B,A467,Anlagenbewegungsdaten!D:D)),3)</f>
        <v>0</v>
      </c>
      <c r="J467" s="335" t="s">
        <v>5179</v>
      </c>
      <c r="K467" s="335" t="s">
        <v>5193</v>
      </c>
      <c r="L467" s="516">
        <v>16.010000000000002</v>
      </c>
      <c r="M467" s="332">
        <f>ROUND(SUMIF(Anlagenbewegungsdaten_AV!B:B,A467,Anlagenbewegungsdaten_AV!C:C),3)</f>
        <v>0</v>
      </c>
      <c r="N467" s="330">
        <f>IF(ISBLANK(L467),ROUND(SUMIF(Anlagenbewegungsdaten_AV!B:B,A467,Anlagenbewegungsdaten_AV!D:D),2),ROUND(M467*L467%,2))</f>
        <v>0</v>
      </c>
      <c r="O467" s="330">
        <f>ROUND(N467-SUMIF(Anlagenbewegungsdaten_AV!B:B,A467,Anlagenbewegungsdaten_AV!D:D),3)</f>
        <v>0</v>
      </c>
    </row>
    <row r="468" spans="1:15" ht="15" customHeight="1" x14ac:dyDescent="0.25">
      <c r="A468" s="263" t="s">
        <v>1720</v>
      </c>
      <c r="B468" s="174" t="s">
        <v>2108</v>
      </c>
      <c r="C468" s="174" t="s">
        <v>4040</v>
      </c>
      <c r="D468" s="174" t="s">
        <v>241</v>
      </c>
      <c r="E468" s="174" t="s">
        <v>2483</v>
      </c>
      <c r="F468" s="289">
        <v>18.100000000000001</v>
      </c>
      <c r="G468" s="333">
        <f>ROUND(SUMIF(Anlagenbewegungsdaten!B:B,A468,Anlagenbewegungsdaten!C:C),3)</f>
        <v>0</v>
      </c>
      <c r="H468" s="334">
        <f>IF(ISBLANK(F468),ROUND(SUMIF(Anlagenbewegungsdaten!B:B,A468,Anlagenbewegungsdaten!D:D),2),ROUND(G468*F468%,2))</f>
        <v>0</v>
      </c>
      <c r="I468" s="334">
        <f>ROUND((H468-SUMIF(Anlagenbewegungsdaten!$B:$B,A468,Anlagenbewegungsdaten!D:D)),3)</f>
        <v>0</v>
      </c>
      <c r="J468" s="335" t="s">
        <v>5179</v>
      </c>
      <c r="K468" s="335" t="s">
        <v>5193</v>
      </c>
      <c r="L468" s="516">
        <v>14.48</v>
      </c>
      <c r="M468" s="332">
        <f>ROUND(SUMIF(Anlagenbewegungsdaten_AV!B:B,A468,Anlagenbewegungsdaten_AV!C:C),3)</f>
        <v>0</v>
      </c>
      <c r="N468" s="330">
        <f>IF(ISBLANK(L468),ROUND(SUMIF(Anlagenbewegungsdaten_AV!B:B,A468,Anlagenbewegungsdaten_AV!D:D),2),ROUND(M468*L468%,2))</f>
        <v>0</v>
      </c>
      <c r="O468" s="330">
        <f>ROUND(N468-SUMIF(Anlagenbewegungsdaten_AV!B:B,A468,Anlagenbewegungsdaten_AV!D:D),3)</f>
        <v>0</v>
      </c>
    </row>
    <row r="469" spans="1:15" ht="15" customHeight="1" x14ac:dyDescent="0.25">
      <c r="A469" s="263" t="s">
        <v>1721</v>
      </c>
      <c r="B469" s="174" t="s">
        <v>2108</v>
      </c>
      <c r="C469" s="174" t="s">
        <v>4040</v>
      </c>
      <c r="D469" s="184" t="s">
        <v>243</v>
      </c>
      <c r="E469" s="174" t="s">
        <v>1560</v>
      </c>
      <c r="F469" s="289">
        <v>21.1</v>
      </c>
      <c r="G469" s="333">
        <f>ROUND(SUMIF(Anlagenbewegungsdaten!B:B,A469,Anlagenbewegungsdaten!C:C),3)</f>
        <v>0</v>
      </c>
      <c r="H469" s="334">
        <f>IF(ISBLANK(F469),ROUND(SUMIF(Anlagenbewegungsdaten!B:B,A469,Anlagenbewegungsdaten!D:D),2),ROUND(G469*F469%,2))</f>
        <v>0</v>
      </c>
      <c r="I469" s="334">
        <f>ROUND((H469-SUMIF(Anlagenbewegungsdaten!$B:$B,A469,Anlagenbewegungsdaten!D:D)),3)</f>
        <v>0</v>
      </c>
      <c r="J469" s="335" t="s">
        <v>5179</v>
      </c>
      <c r="K469" s="335" t="s">
        <v>5193</v>
      </c>
      <c r="L469" s="516">
        <v>16.88</v>
      </c>
      <c r="M469" s="332">
        <f>ROUND(SUMIF(Anlagenbewegungsdaten_AV!B:B,A469,Anlagenbewegungsdaten_AV!C:C),3)</f>
        <v>0</v>
      </c>
      <c r="N469" s="330">
        <f>IF(ISBLANK(L469),ROUND(SUMIF(Anlagenbewegungsdaten_AV!B:B,A469,Anlagenbewegungsdaten_AV!D:D),2),ROUND(M469*L469%,2))</f>
        <v>0</v>
      </c>
      <c r="O469" s="330">
        <f>ROUND(N469-SUMIF(Anlagenbewegungsdaten_AV!B:B,A469,Anlagenbewegungsdaten_AV!D:D),3)</f>
        <v>0</v>
      </c>
    </row>
    <row r="470" spans="1:15" ht="15" customHeight="1" x14ac:dyDescent="0.25">
      <c r="A470" s="263" t="s">
        <v>1722</v>
      </c>
      <c r="B470" s="174" t="s">
        <v>2108</v>
      </c>
      <c r="C470" s="174" t="s">
        <v>4040</v>
      </c>
      <c r="D470" s="174" t="s">
        <v>245</v>
      </c>
      <c r="E470" s="174" t="s">
        <v>1563</v>
      </c>
      <c r="F470" s="289">
        <v>21.1</v>
      </c>
      <c r="G470" s="333">
        <f>ROUND(SUMIF(Anlagenbewegungsdaten!B:B,A470,Anlagenbewegungsdaten!C:C),3)</f>
        <v>0</v>
      </c>
      <c r="H470" s="334">
        <f>IF(ISBLANK(F470),ROUND(SUMIF(Anlagenbewegungsdaten!B:B,A470,Anlagenbewegungsdaten!D:D),2),ROUND(G470*F470%,2))</f>
        <v>0</v>
      </c>
      <c r="I470" s="334">
        <f>ROUND((H470-SUMIF(Anlagenbewegungsdaten!$B:$B,A470,Anlagenbewegungsdaten!D:D)),3)</f>
        <v>0</v>
      </c>
      <c r="J470" s="335" t="s">
        <v>5179</v>
      </c>
      <c r="K470" s="335" t="s">
        <v>5193</v>
      </c>
      <c r="L470" s="516">
        <v>16.88</v>
      </c>
      <c r="M470" s="332">
        <f>ROUND(SUMIF(Anlagenbewegungsdaten_AV!B:B,A470,Anlagenbewegungsdaten_AV!C:C),3)</f>
        <v>0</v>
      </c>
      <c r="N470" s="330">
        <f>IF(ISBLANK(L470),ROUND(SUMIF(Anlagenbewegungsdaten_AV!B:B,A470,Anlagenbewegungsdaten_AV!D:D),2),ROUND(M470*L470%,2))</f>
        <v>0</v>
      </c>
      <c r="O470" s="330">
        <f>ROUND(N470-SUMIF(Anlagenbewegungsdaten_AV!B:B,A470,Anlagenbewegungsdaten_AV!D:D),3)</f>
        <v>0</v>
      </c>
    </row>
    <row r="471" spans="1:15" ht="15" customHeight="1" x14ac:dyDescent="0.25">
      <c r="A471" s="263" t="s">
        <v>2650</v>
      </c>
      <c r="B471" s="174" t="s">
        <v>2108</v>
      </c>
      <c r="C471" s="174" t="s">
        <v>4040</v>
      </c>
      <c r="D471" s="174" t="s">
        <v>2610</v>
      </c>
      <c r="E471" s="174" t="s">
        <v>2576</v>
      </c>
      <c r="F471" s="289">
        <v>21.07</v>
      </c>
      <c r="G471" s="333">
        <f>ROUND(SUMIF(Anlagenbewegungsdaten!B:B,A471,Anlagenbewegungsdaten!C:C),3)</f>
        <v>0</v>
      </c>
      <c r="H471" s="334">
        <f>IF(ISBLANK(F471),ROUND(SUMIF(Anlagenbewegungsdaten!B:B,A471,Anlagenbewegungsdaten!D:D),2),ROUND(G471*F471%,2))</f>
        <v>0</v>
      </c>
      <c r="I471" s="334">
        <f>ROUND((H471-SUMIF(Anlagenbewegungsdaten!$B:$B,A471,Anlagenbewegungsdaten!D:D)),3)</f>
        <v>0</v>
      </c>
      <c r="J471" s="335" t="s">
        <v>5179</v>
      </c>
      <c r="K471" s="335" t="s">
        <v>5193</v>
      </c>
      <c r="L471" s="516">
        <v>16.86</v>
      </c>
      <c r="M471" s="332">
        <f>ROUND(SUMIF(Anlagenbewegungsdaten_AV!B:B,A471,Anlagenbewegungsdaten_AV!C:C),3)</f>
        <v>0</v>
      </c>
      <c r="N471" s="330">
        <f>IF(ISBLANK(L471),ROUND(SUMIF(Anlagenbewegungsdaten_AV!B:B,A471,Anlagenbewegungsdaten_AV!D:D),2),ROUND(M471*L471%,2))</f>
        <v>0</v>
      </c>
      <c r="O471" s="330">
        <f>ROUND(N471-SUMIF(Anlagenbewegungsdaten_AV!B:B,A471,Anlagenbewegungsdaten_AV!D:D),3)</f>
        <v>0</v>
      </c>
    </row>
    <row r="472" spans="1:15" ht="15" customHeight="1" x14ac:dyDescent="0.25">
      <c r="A472" s="263" t="s">
        <v>3394</v>
      </c>
      <c r="B472" s="174" t="s">
        <v>2108</v>
      </c>
      <c r="C472" s="174" t="s">
        <v>4040</v>
      </c>
      <c r="D472" s="174" t="s">
        <v>3354</v>
      </c>
      <c r="E472" s="174" t="s">
        <v>3320</v>
      </c>
      <c r="F472" s="289">
        <v>21.04</v>
      </c>
      <c r="G472" s="333">
        <f>ROUND(SUMIF(Anlagenbewegungsdaten!B:B,A472,Anlagenbewegungsdaten!C:C),3)</f>
        <v>0</v>
      </c>
      <c r="H472" s="334">
        <f>IF(ISBLANK(F472),ROUND(SUMIF(Anlagenbewegungsdaten!B:B,A472,Anlagenbewegungsdaten!D:D),2),ROUND(G472*F472%,2))</f>
        <v>0</v>
      </c>
      <c r="I472" s="334">
        <f>ROUND((H472-SUMIF(Anlagenbewegungsdaten!$B:$B,A472,Anlagenbewegungsdaten!D:D)),3)</f>
        <v>0</v>
      </c>
      <c r="J472" s="335" t="s">
        <v>5179</v>
      </c>
      <c r="K472" s="335" t="s">
        <v>5193</v>
      </c>
      <c r="L472" s="516">
        <v>16.829999999999998</v>
      </c>
      <c r="M472" s="332">
        <f>ROUND(SUMIF(Anlagenbewegungsdaten_AV!B:B,A472,Anlagenbewegungsdaten_AV!C:C),3)</f>
        <v>0</v>
      </c>
      <c r="N472" s="330">
        <f>IF(ISBLANK(L472),ROUND(SUMIF(Anlagenbewegungsdaten_AV!B:B,A472,Anlagenbewegungsdaten_AV!D:D),2),ROUND(M472*L472%,2))</f>
        <v>0</v>
      </c>
      <c r="O472" s="330">
        <f>ROUND(N472-SUMIF(Anlagenbewegungsdaten_AV!B:B,A472,Anlagenbewegungsdaten_AV!D:D),3)</f>
        <v>0</v>
      </c>
    </row>
    <row r="473" spans="1:15" ht="15" customHeight="1" x14ac:dyDescent="0.25">
      <c r="A473" s="275" t="s">
        <v>4167</v>
      </c>
      <c r="B473" s="193" t="s">
        <v>2108</v>
      </c>
      <c r="C473" s="193" t="s">
        <v>4040</v>
      </c>
      <c r="D473" s="193" t="s">
        <v>4127</v>
      </c>
      <c r="E473" s="193" t="s">
        <v>4093</v>
      </c>
      <c r="F473" s="290">
        <v>21.009999999999998</v>
      </c>
      <c r="G473" s="333">
        <f>ROUND(SUMIF(Anlagenbewegungsdaten!B:B,A473,Anlagenbewegungsdaten!C:C),3)</f>
        <v>0</v>
      </c>
      <c r="H473" s="334">
        <f>IF(ISBLANK(F473),ROUND(SUMIF(Anlagenbewegungsdaten!B:B,A473,Anlagenbewegungsdaten!D:D),2),ROUND(G473*F473%,2))</f>
        <v>0</v>
      </c>
      <c r="I473" s="334">
        <f>ROUND((H473-SUMIF(Anlagenbewegungsdaten!$B:$B,A473,Anlagenbewegungsdaten!D:D)),3)</f>
        <v>0</v>
      </c>
      <c r="J473" s="335" t="s">
        <v>5179</v>
      </c>
      <c r="K473" s="335" t="s">
        <v>5193</v>
      </c>
      <c r="L473" s="516">
        <v>16.809999999999999</v>
      </c>
      <c r="M473" s="332">
        <f>ROUND(SUMIF(Anlagenbewegungsdaten_AV!B:B,A473,Anlagenbewegungsdaten_AV!C:C),3)</f>
        <v>0</v>
      </c>
      <c r="N473" s="330">
        <f>IF(ISBLANK(L473),ROUND(SUMIF(Anlagenbewegungsdaten_AV!B:B,A473,Anlagenbewegungsdaten_AV!D:D),2),ROUND(M473*L473%,2))</f>
        <v>0</v>
      </c>
      <c r="O473" s="330">
        <f>ROUND(N473-SUMIF(Anlagenbewegungsdaten_AV!B:B,A473,Anlagenbewegungsdaten_AV!D:D),3)</f>
        <v>0</v>
      </c>
    </row>
    <row r="474" spans="1:15" ht="15" customHeight="1" x14ac:dyDescent="0.25">
      <c r="A474" s="263" t="s">
        <v>1723</v>
      </c>
      <c r="B474" s="174" t="s">
        <v>2108</v>
      </c>
      <c r="C474" s="174" t="s">
        <v>4040</v>
      </c>
      <c r="D474" s="174" t="s">
        <v>247</v>
      </c>
      <c r="E474" s="174" t="s">
        <v>2483</v>
      </c>
      <c r="F474" s="289">
        <v>18.100000000000001</v>
      </c>
      <c r="G474" s="333">
        <f>ROUND(SUMIF(Anlagenbewegungsdaten!B:B,A474,Anlagenbewegungsdaten!C:C),3)</f>
        <v>0</v>
      </c>
      <c r="H474" s="334">
        <f>IF(ISBLANK(F474),ROUND(SUMIF(Anlagenbewegungsdaten!B:B,A474,Anlagenbewegungsdaten!D:D),2),ROUND(G474*F474%,2))</f>
        <v>0</v>
      </c>
      <c r="I474" s="334">
        <f>ROUND((H474-SUMIF(Anlagenbewegungsdaten!$B:$B,A474,Anlagenbewegungsdaten!D:D)),3)</f>
        <v>0</v>
      </c>
      <c r="J474" s="335" t="s">
        <v>5179</v>
      </c>
      <c r="K474" s="335" t="s">
        <v>5193</v>
      </c>
      <c r="L474" s="516">
        <v>14.48</v>
      </c>
      <c r="M474" s="332">
        <f>ROUND(SUMIF(Anlagenbewegungsdaten_AV!B:B,A474,Anlagenbewegungsdaten_AV!C:C),3)</f>
        <v>0</v>
      </c>
      <c r="N474" s="330">
        <f>IF(ISBLANK(L474),ROUND(SUMIF(Anlagenbewegungsdaten_AV!B:B,A474,Anlagenbewegungsdaten_AV!D:D),2),ROUND(M474*L474%,2))</f>
        <v>0</v>
      </c>
      <c r="O474" s="330">
        <f>ROUND(N474-SUMIF(Anlagenbewegungsdaten_AV!B:B,A474,Anlagenbewegungsdaten_AV!D:D),3)</f>
        <v>0</v>
      </c>
    </row>
    <row r="475" spans="1:15" ht="15" customHeight="1" x14ac:dyDescent="0.25">
      <c r="A475" s="263" t="s">
        <v>1724</v>
      </c>
      <c r="B475" s="174" t="s">
        <v>2108</v>
      </c>
      <c r="C475" s="174" t="s">
        <v>4040</v>
      </c>
      <c r="D475" s="174" t="s">
        <v>249</v>
      </c>
      <c r="E475" s="174" t="s">
        <v>1560</v>
      </c>
      <c r="F475" s="289">
        <v>21.1</v>
      </c>
      <c r="G475" s="333">
        <f>ROUND(SUMIF(Anlagenbewegungsdaten!B:B,A475,Anlagenbewegungsdaten!C:C),3)</f>
        <v>0</v>
      </c>
      <c r="H475" s="334">
        <f>IF(ISBLANK(F475),ROUND(SUMIF(Anlagenbewegungsdaten!B:B,A475,Anlagenbewegungsdaten!D:D),2),ROUND(G475*F475%,2))</f>
        <v>0</v>
      </c>
      <c r="I475" s="334">
        <f>ROUND((H475-SUMIF(Anlagenbewegungsdaten!$B:$B,A475,Anlagenbewegungsdaten!D:D)),3)</f>
        <v>0</v>
      </c>
      <c r="J475" s="335" t="s">
        <v>5179</v>
      </c>
      <c r="K475" s="335" t="s">
        <v>5193</v>
      </c>
      <c r="L475" s="516">
        <v>16.88</v>
      </c>
      <c r="M475" s="332">
        <f>ROUND(SUMIF(Anlagenbewegungsdaten_AV!B:B,A475,Anlagenbewegungsdaten_AV!C:C),3)</f>
        <v>0</v>
      </c>
      <c r="N475" s="330">
        <f>IF(ISBLANK(L475),ROUND(SUMIF(Anlagenbewegungsdaten_AV!B:B,A475,Anlagenbewegungsdaten_AV!D:D),2),ROUND(M475*L475%,2))</f>
        <v>0</v>
      </c>
      <c r="O475" s="330">
        <f>ROUND(N475-SUMIF(Anlagenbewegungsdaten_AV!B:B,A475,Anlagenbewegungsdaten_AV!D:D),3)</f>
        <v>0</v>
      </c>
    </row>
    <row r="476" spans="1:15" ht="15" customHeight="1" x14ac:dyDescent="0.25">
      <c r="A476" s="263" t="s">
        <v>1725</v>
      </c>
      <c r="B476" s="174" t="s">
        <v>2108</v>
      </c>
      <c r="C476" s="174" t="s">
        <v>4040</v>
      </c>
      <c r="D476" s="174" t="s">
        <v>251</v>
      </c>
      <c r="E476" s="174" t="s">
        <v>1563</v>
      </c>
      <c r="F476" s="289">
        <v>21.1</v>
      </c>
      <c r="G476" s="333">
        <f>ROUND(SUMIF(Anlagenbewegungsdaten!B:B,A476,Anlagenbewegungsdaten!C:C),3)</f>
        <v>0</v>
      </c>
      <c r="H476" s="334">
        <f>IF(ISBLANK(F476),ROUND(SUMIF(Anlagenbewegungsdaten!B:B,A476,Anlagenbewegungsdaten!D:D),2),ROUND(G476*F476%,2))</f>
        <v>0</v>
      </c>
      <c r="I476" s="334">
        <f>ROUND((H476-SUMIF(Anlagenbewegungsdaten!$B:$B,A476,Anlagenbewegungsdaten!D:D)),3)</f>
        <v>0</v>
      </c>
      <c r="J476" s="335" t="s">
        <v>5179</v>
      </c>
      <c r="K476" s="335" t="s">
        <v>5193</v>
      </c>
      <c r="L476" s="516">
        <v>16.88</v>
      </c>
      <c r="M476" s="332">
        <f>ROUND(SUMIF(Anlagenbewegungsdaten_AV!B:B,A476,Anlagenbewegungsdaten_AV!C:C),3)</f>
        <v>0</v>
      </c>
      <c r="N476" s="330">
        <f>IF(ISBLANK(L476),ROUND(SUMIF(Anlagenbewegungsdaten_AV!B:B,A476,Anlagenbewegungsdaten_AV!D:D),2),ROUND(M476*L476%,2))</f>
        <v>0</v>
      </c>
      <c r="O476" s="330">
        <f>ROUND(N476-SUMIF(Anlagenbewegungsdaten_AV!B:B,A476,Anlagenbewegungsdaten_AV!D:D),3)</f>
        <v>0</v>
      </c>
    </row>
    <row r="477" spans="1:15" ht="15" customHeight="1" x14ac:dyDescent="0.25">
      <c r="A477" s="263" t="s">
        <v>2651</v>
      </c>
      <c r="B477" s="174" t="s">
        <v>2108</v>
      </c>
      <c r="C477" s="174" t="s">
        <v>4040</v>
      </c>
      <c r="D477" s="174" t="s">
        <v>2612</v>
      </c>
      <c r="E477" s="174" t="s">
        <v>2576</v>
      </c>
      <c r="F477" s="289">
        <v>21.07</v>
      </c>
      <c r="G477" s="333">
        <f>ROUND(SUMIF(Anlagenbewegungsdaten!B:B,A477,Anlagenbewegungsdaten!C:C),3)</f>
        <v>0</v>
      </c>
      <c r="H477" s="334">
        <f>IF(ISBLANK(F477),ROUND(SUMIF(Anlagenbewegungsdaten!B:B,A477,Anlagenbewegungsdaten!D:D),2),ROUND(G477*F477%,2))</f>
        <v>0</v>
      </c>
      <c r="I477" s="334">
        <f>ROUND((H477-SUMIF(Anlagenbewegungsdaten!$B:$B,A477,Anlagenbewegungsdaten!D:D)),3)</f>
        <v>0</v>
      </c>
      <c r="J477" s="335" t="s">
        <v>5179</v>
      </c>
      <c r="K477" s="335" t="s">
        <v>5193</v>
      </c>
      <c r="L477" s="516">
        <v>16.86</v>
      </c>
      <c r="M477" s="332">
        <f>ROUND(SUMIF(Anlagenbewegungsdaten_AV!B:B,A477,Anlagenbewegungsdaten_AV!C:C),3)</f>
        <v>0</v>
      </c>
      <c r="N477" s="330">
        <f>IF(ISBLANK(L477),ROUND(SUMIF(Anlagenbewegungsdaten_AV!B:B,A477,Anlagenbewegungsdaten_AV!D:D),2),ROUND(M477*L477%,2))</f>
        <v>0</v>
      </c>
      <c r="O477" s="330">
        <f>ROUND(N477-SUMIF(Anlagenbewegungsdaten_AV!B:B,A477,Anlagenbewegungsdaten_AV!D:D),3)</f>
        <v>0</v>
      </c>
    </row>
    <row r="478" spans="1:15" ht="15" customHeight="1" x14ac:dyDescent="0.25">
      <c r="A478" s="263" t="s">
        <v>3395</v>
      </c>
      <c r="B478" s="174" t="s">
        <v>2108</v>
      </c>
      <c r="C478" s="174" t="s">
        <v>4040</v>
      </c>
      <c r="D478" s="174" t="s">
        <v>3356</v>
      </c>
      <c r="E478" s="174" t="s">
        <v>3320</v>
      </c>
      <c r="F478" s="289">
        <v>21.04</v>
      </c>
      <c r="G478" s="333">
        <f>ROUND(SUMIF(Anlagenbewegungsdaten!B:B,A478,Anlagenbewegungsdaten!C:C),3)</f>
        <v>0</v>
      </c>
      <c r="H478" s="334">
        <f>IF(ISBLANK(F478),ROUND(SUMIF(Anlagenbewegungsdaten!B:B,A478,Anlagenbewegungsdaten!D:D),2),ROUND(G478*F478%,2))</f>
        <v>0</v>
      </c>
      <c r="I478" s="334">
        <f>ROUND((H478-SUMIF(Anlagenbewegungsdaten!$B:$B,A478,Anlagenbewegungsdaten!D:D)),3)</f>
        <v>0</v>
      </c>
      <c r="J478" s="335" t="s">
        <v>5179</v>
      </c>
      <c r="K478" s="335" t="s">
        <v>5193</v>
      </c>
      <c r="L478" s="516">
        <v>16.829999999999998</v>
      </c>
      <c r="M478" s="332">
        <f>ROUND(SUMIF(Anlagenbewegungsdaten_AV!B:B,A478,Anlagenbewegungsdaten_AV!C:C),3)</f>
        <v>0</v>
      </c>
      <c r="N478" s="330">
        <f>IF(ISBLANK(L478),ROUND(SUMIF(Anlagenbewegungsdaten_AV!B:B,A478,Anlagenbewegungsdaten_AV!D:D),2),ROUND(M478*L478%,2))</f>
        <v>0</v>
      </c>
      <c r="O478" s="330">
        <f>ROUND(N478-SUMIF(Anlagenbewegungsdaten_AV!B:B,A478,Anlagenbewegungsdaten_AV!D:D),3)</f>
        <v>0</v>
      </c>
    </row>
    <row r="479" spans="1:15" ht="15" customHeight="1" x14ac:dyDescent="0.25">
      <c r="A479" s="275" t="s">
        <v>4168</v>
      </c>
      <c r="B479" s="193" t="s">
        <v>2108</v>
      </c>
      <c r="C479" s="193" t="s">
        <v>4040</v>
      </c>
      <c r="D479" s="193" t="s">
        <v>4129</v>
      </c>
      <c r="E479" s="193" t="s">
        <v>4093</v>
      </c>
      <c r="F479" s="290">
        <v>21.009999999999998</v>
      </c>
      <c r="G479" s="333">
        <f>ROUND(SUMIF(Anlagenbewegungsdaten!B:B,A479,Anlagenbewegungsdaten!C:C),3)</f>
        <v>0</v>
      </c>
      <c r="H479" s="334">
        <f>IF(ISBLANK(F479),ROUND(SUMIF(Anlagenbewegungsdaten!B:B,A479,Anlagenbewegungsdaten!D:D),2),ROUND(G479*F479%,2))</f>
        <v>0</v>
      </c>
      <c r="I479" s="334">
        <f>ROUND((H479-SUMIF(Anlagenbewegungsdaten!$B:$B,A479,Anlagenbewegungsdaten!D:D)),3)</f>
        <v>0</v>
      </c>
      <c r="J479" s="335" t="s">
        <v>5179</v>
      </c>
      <c r="K479" s="335" t="s">
        <v>5193</v>
      </c>
      <c r="L479" s="516">
        <v>16.809999999999999</v>
      </c>
      <c r="M479" s="332">
        <f>ROUND(SUMIF(Anlagenbewegungsdaten_AV!B:B,A479,Anlagenbewegungsdaten_AV!C:C),3)</f>
        <v>0</v>
      </c>
      <c r="N479" s="330">
        <f>IF(ISBLANK(L479),ROUND(SUMIF(Anlagenbewegungsdaten_AV!B:B,A479,Anlagenbewegungsdaten_AV!D:D),2),ROUND(M479*L479%,2))</f>
        <v>0</v>
      </c>
      <c r="O479" s="330">
        <f>ROUND(N479-SUMIF(Anlagenbewegungsdaten_AV!B:B,A479,Anlagenbewegungsdaten_AV!D:D),3)</f>
        <v>0</v>
      </c>
    </row>
    <row r="480" spans="1:15" ht="15" customHeight="1" x14ac:dyDescent="0.25">
      <c r="A480" s="265" t="s">
        <v>1726</v>
      </c>
      <c r="B480" s="174" t="s">
        <v>2108</v>
      </c>
      <c r="C480" s="174" t="s">
        <v>4040</v>
      </c>
      <c r="D480" s="174" t="s">
        <v>253</v>
      </c>
      <c r="E480" s="174" t="s">
        <v>2483</v>
      </c>
      <c r="F480" s="289">
        <v>19.100000000000001</v>
      </c>
      <c r="G480" s="333">
        <f>ROUND(SUMIF(Anlagenbewegungsdaten!B:B,A480,Anlagenbewegungsdaten!C:C),3)</f>
        <v>0</v>
      </c>
      <c r="H480" s="334">
        <f>IF(ISBLANK(F480),ROUND(SUMIF(Anlagenbewegungsdaten!B:B,A480,Anlagenbewegungsdaten!D:D),2),ROUND(G480*F480%,2))</f>
        <v>0</v>
      </c>
      <c r="I480" s="334">
        <f>ROUND((H480-SUMIF(Anlagenbewegungsdaten!$B:$B,A480,Anlagenbewegungsdaten!D:D)),3)</f>
        <v>0</v>
      </c>
      <c r="J480" s="335" t="s">
        <v>5179</v>
      </c>
      <c r="K480" s="335" t="s">
        <v>5193</v>
      </c>
      <c r="L480" s="516">
        <v>15.28</v>
      </c>
      <c r="M480" s="332">
        <f>ROUND(SUMIF(Anlagenbewegungsdaten_AV!B:B,A480,Anlagenbewegungsdaten_AV!C:C),3)</f>
        <v>0</v>
      </c>
      <c r="N480" s="330">
        <f>IF(ISBLANK(L480),ROUND(SUMIF(Anlagenbewegungsdaten_AV!B:B,A480,Anlagenbewegungsdaten_AV!D:D),2),ROUND(M480*L480%,2))</f>
        <v>0</v>
      </c>
      <c r="O480" s="330">
        <f>ROUND(N480-SUMIF(Anlagenbewegungsdaten_AV!B:B,A480,Anlagenbewegungsdaten_AV!D:D),3)</f>
        <v>0</v>
      </c>
    </row>
    <row r="481" spans="1:15" ht="15" customHeight="1" x14ac:dyDescent="0.25">
      <c r="A481" s="265" t="s">
        <v>1727</v>
      </c>
      <c r="B481" s="174" t="s">
        <v>2108</v>
      </c>
      <c r="C481" s="174" t="s">
        <v>4040</v>
      </c>
      <c r="D481" s="184" t="s">
        <v>255</v>
      </c>
      <c r="E481" s="174" t="s">
        <v>1560</v>
      </c>
      <c r="F481" s="289">
        <v>22.1</v>
      </c>
      <c r="G481" s="333">
        <f>ROUND(SUMIF(Anlagenbewegungsdaten!B:B,A481,Anlagenbewegungsdaten!C:C),3)</f>
        <v>0</v>
      </c>
      <c r="H481" s="334">
        <f>IF(ISBLANK(F481),ROUND(SUMIF(Anlagenbewegungsdaten!B:B,A481,Anlagenbewegungsdaten!D:D),2),ROUND(G481*F481%,2))</f>
        <v>0</v>
      </c>
      <c r="I481" s="334">
        <f>ROUND((H481-SUMIF(Anlagenbewegungsdaten!$B:$B,A481,Anlagenbewegungsdaten!D:D)),3)</f>
        <v>0</v>
      </c>
      <c r="J481" s="335" t="s">
        <v>5179</v>
      </c>
      <c r="K481" s="335" t="s">
        <v>5193</v>
      </c>
      <c r="L481" s="516">
        <v>17.68</v>
      </c>
      <c r="M481" s="332">
        <f>ROUND(SUMIF(Anlagenbewegungsdaten_AV!B:B,A481,Anlagenbewegungsdaten_AV!C:C),3)</f>
        <v>0</v>
      </c>
      <c r="N481" s="330">
        <f>IF(ISBLANK(L481),ROUND(SUMIF(Anlagenbewegungsdaten_AV!B:B,A481,Anlagenbewegungsdaten_AV!D:D),2),ROUND(M481*L481%,2))</f>
        <v>0</v>
      </c>
      <c r="O481" s="330">
        <f>ROUND(N481-SUMIF(Anlagenbewegungsdaten_AV!B:B,A481,Anlagenbewegungsdaten_AV!D:D),3)</f>
        <v>0</v>
      </c>
    </row>
    <row r="482" spans="1:15" ht="15" customHeight="1" x14ac:dyDescent="0.25">
      <c r="A482" s="265" t="s">
        <v>1728</v>
      </c>
      <c r="B482" s="174" t="s">
        <v>2108</v>
      </c>
      <c r="C482" s="174" t="s">
        <v>4040</v>
      </c>
      <c r="D482" s="174" t="s">
        <v>257</v>
      </c>
      <c r="E482" s="174" t="s">
        <v>1563</v>
      </c>
      <c r="F482" s="289">
        <v>22.1</v>
      </c>
      <c r="G482" s="333">
        <f>ROUND(SUMIF(Anlagenbewegungsdaten!B:B,A482,Anlagenbewegungsdaten!C:C),3)</f>
        <v>0</v>
      </c>
      <c r="H482" s="334">
        <f>IF(ISBLANK(F482),ROUND(SUMIF(Anlagenbewegungsdaten!B:B,A482,Anlagenbewegungsdaten!D:D),2),ROUND(G482*F482%,2))</f>
        <v>0</v>
      </c>
      <c r="I482" s="334">
        <f>ROUND((H482-SUMIF(Anlagenbewegungsdaten!$B:$B,A482,Anlagenbewegungsdaten!D:D)),3)</f>
        <v>0</v>
      </c>
      <c r="J482" s="335" t="s">
        <v>5179</v>
      </c>
      <c r="K482" s="335" t="s">
        <v>5193</v>
      </c>
      <c r="L482" s="516">
        <v>17.68</v>
      </c>
      <c r="M482" s="332">
        <f>ROUND(SUMIF(Anlagenbewegungsdaten_AV!B:B,A482,Anlagenbewegungsdaten_AV!C:C),3)</f>
        <v>0</v>
      </c>
      <c r="N482" s="330">
        <f>IF(ISBLANK(L482),ROUND(SUMIF(Anlagenbewegungsdaten_AV!B:B,A482,Anlagenbewegungsdaten_AV!D:D),2),ROUND(M482*L482%,2))</f>
        <v>0</v>
      </c>
      <c r="O482" s="330">
        <f>ROUND(N482-SUMIF(Anlagenbewegungsdaten_AV!B:B,A482,Anlagenbewegungsdaten_AV!D:D),3)</f>
        <v>0</v>
      </c>
    </row>
    <row r="483" spans="1:15" ht="15" customHeight="1" x14ac:dyDescent="0.25">
      <c r="A483" s="265" t="s">
        <v>2652</v>
      </c>
      <c r="B483" s="174" t="s">
        <v>2108</v>
      </c>
      <c r="C483" s="174" t="s">
        <v>4040</v>
      </c>
      <c r="D483" s="174" t="s">
        <v>2614</v>
      </c>
      <c r="E483" s="174" t="s">
        <v>2576</v>
      </c>
      <c r="F483" s="289">
        <v>22.07</v>
      </c>
      <c r="G483" s="333">
        <f>ROUND(SUMIF(Anlagenbewegungsdaten!B:B,A483,Anlagenbewegungsdaten!C:C),3)</f>
        <v>0</v>
      </c>
      <c r="H483" s="334">
        <f>IF(ISBLANK(F483),ROUND(SUMIF(Anlagenbewegungsdaten!B:B,A483,Anlagenbewegungsdaten!D:D),2),ROUND(G483*F483%,2))</f>
        <v>0</v>
      </c>
      <c r="I483" s="334">
        <f>ROUND((H483-SUMIF(Anlagenbewegungsdaten!$B:$B,A483,Anlagenbewegungsdaten!D:D)),3)</f>
        <v>0</v>
      </c>
      <c r="J483" s="335" t="s">
        <v>5179</v>
      </c>
      <c r="K483" s="335" t="s">
        <v>5193</v>
      </c>
      <c r="L483" s="516">
        <v>17.66</v>
      </c>
      <c r="M483" s="332">
        <f>ROUND(SUMIF(Anlagenbewegungsdaten_AV!B:B,A483,Anlagenbewegungsdaten_AV!C:C),3)</f>
        <v>0</v>
      </c>
      <c r="N483" s="330">
        <f>IF(ISBLANK(L483),ROUND(SUMIF(Anlagenbewegungsdaten_AV!B:B,A483,Anlagenbewegungsdaten_AV!D:D),2),ROUND(M483*L483%,2))</f>
        <v>0</v>
      </c>
      <c r="O483" s="330">
        <f>ROUND(N483-SUMIF(Anlagenbewegungsdaten_AV!B:B,A483,Anlagenbewegungsdaten_AV!D:D),3)</f>
        <v>0</v>
      </c>
    </row>
    <row r="484" spans="1:15" ht="15" customHeight="1" x14ac:dyDescent="0.25">
      <c r="A484" s="265" t="s">
        <v>3396</v>
      </c>
      <c r="B484" s="174" t="s">
        <v>2108</v>
      </c>
      <c r="C484" s="174" t="s">
        <v>4040</v>
      </c>
      <c r="D484" s="174" t="s">
        <v>3358</v>
      </c>
      <c r="E484" s="174" t="s">
        <v>3320</v>
      </c>
      <c r="F484" s="289">
        <v>22.04</v>
      </c>
      <c r="G484" s="333">
        <f>ROUND(SUMIF(Anlagenbewegungsdaten!B:B,A484,Anlagenbewegungsdaten!C:C),3)</f>
        <v>0</v>
      </c>
      <c r="H484" s="334">
        <f>IF(ISBLANK(F484),ROUND(SUMIF(Anlagenbewegungsdaten!B:B,A484,Anlagenbewegungsdaten!D:D),2),ROUND(G484*F484%,2))</f>
        <v>0</v>
      </c>
      <c r="I484" s="334">
        <f>ROUND((H484-SUMIF(Anlagenbewegungsdaten!$B:$B,A484,Anlagenbewegungsdaten!D:D)),3)</f>
        <v>0</v>
      </c>
      <c r="J484" s="335" t="s">
        <v>5179</v>
      </c>
      <c r="K484" s="335" t="s">
        <v>5193</v>
      </c>
      <c r="L484" s="516">
        <v>17.63</v>
      </c>
      <c r="M484" s="332">
        <f>ROUND(SUMIF(Anlagenbewegungsdaten_AV!B:B,A484,Anlagenbewegungsdaten_AV!C:C),3)</f>
        <v>0</v>
      </c>
      <c r="N484" s="330">
        <f>IF(ISBLANK(L484),ROUND(SUMIF(Anlagenbewegungsdaten_AV!B:B,A484,Anlagenbewegungsdaten_AV!D:D),2),ROUND(M484*L484%,2))</f>
        <v>0</v>
      </c>
      <c r="O484" s="330">
        <f>ROUND(N484-SUMIF(Anlagenbewegungsdaten_AV!B:B,A484,Anlagenbewegungsdaten_AV!D:D),3)</f>
        <v>0</v>
      </c>
    </row>
    <row r="485" spans="1:15" ht="15" customHeight="1" x14ac:dyDescent="0.25">
      <c r="A485" s="276" t="s">
        <v>4169</v>
      </c>
      <c r="B485" s="193" t="s">
        <v>2108</v>
      </c>
      <c r="C485" s="193" t="s">
        <v>4040</v>
      </c>
      <c r="D485" s="193" t="s">
        <v>4131</v>
      </c>
      <c r="E485" s="193" t="s">
        <v>4093</v>
      </c>
      <c r="F485" s="290">
        <v>22.009999999999998</v>
      </c>
      <c r="G485" s="333">
        <f>ROUND(SUMIF(Anlagenbewegungsdaten!B:B,A485,Anlagenbewegungsdaten!C:C),3)</f>
        <v>0</v>
      </c>
      <c r="H485" s="334">
        <f>IF(ISBLANK(F485),ROUND(SUMIF(Anlagenbewegungsdaten!B:B,A485,Anlagenbewegungsdaten!D:D),2),ROUND(G485*F485%,2))</f>
        <v>0</v>
      </c>
      <c r="I485" s="334">
        <f>ROUND((H485-SUMIF(Anlagenbewegungsdaten!$B:$B,A485,Anlagenbewegungsdaten!D:D)),3)</f>
        <v>0</v>
      </c>
      <c r="J485" s="335" t="s">
        <v>5179</v>
      </c>
      <c r="K485" s="335" t="s">
        <v>5193</v>
      </c>
      <c r="L485" s="516">
        <v>17.61</v>
      </c>
      <c r="M485" s="332">
        <f>ROUND(SUMIF(Anlagenbewegungsdaten_AV!B:B,A485,Anlagenbewegungsdaten_AV!C:C),3)</f>
        <v>0</v>
      </c>
      <c r="N485" s="330">
        <f>IF(ISBLANK(L485),ROUND(SUMIF(Anlagenbewegungsdaten_AV!B:B,A485,Anlagenbewegungsdaten_AV!D:D),2),ROUND(M485*L485%,2))</f>
        <v>0</v>
      </c>
      <c r="O485" s="330">
        <f>ROUND(N485-SUMIF(Anlagenbewegungsdaten_AV!B:B,A485,Anlagenbewegungsdaten_AV!D:D),3)</f>
        <v>0</v>
      </c>
    </row>
    <row r="486" spans="1:15" ht="15" customHeight="1" x14ac:dyDescent="0.25">
      <c r="A486" s="265" t="s">
        <v>1729</v>
      </c>
      <c r="B486" s="174" t="s">
        <v>2108</v>
      </c>
      <c r="C486" s="174" t="s">
        <v>4040</v>
      </c>
      <c r="D486" s="174" t="s">
        <v>259</v>
      </c>
      <c r="E486" s="174" t="s">
        <v>2483</v>
      </c>
      <c r="F486" s="289">
        <v>19.100000000000001</v>
      </c>
      <c r="G486" s="333">
        <f>ROUND(SUMIF(Anlagenbewegungsdaten!B:B,A486,Anlagenbewegungsdaten!C:C),3)</f>
        <v>0</v>
      </c>
      <c r="H486" s="334">
        <f>IF(ISBLANK(F486),ROUND(SUMIF(Anlagenbewegungsdaten!B:B,A486,Anlagenbewegungsdaten!D:D),2),ROUND(G486*F486%,2))</f>
        <v>0</v>
      </c>
      <c r="I486" s="334">
        <f>ROUND((H486-SUMIF(Anlagenbewegungsdaten!$B:$B,A486,Anlagenbewegungsdaten!D:D)),3)</f>
        <v>0</v>
      </c>
      <c r="J486" s="335" t="s">
        <v>5179</v>
      </c>
      <c r="K486" s="335" t="s">
        <v>5193</v>
      </c>
      <c r="L486" s="516">
        <v>15.28</v>
      </c>
      <c r="M486" s="332">
        <f>ROUND(SUMIF(Anlagenbewegungsdaten_AV!B:B,A486,Anlagenbewegungsdaten_AV!C:C),3)</f>
        <v>0</v>
      </c>
      <c r="N486" s="330">
        <f>IF(ISBLANK(L486),ROUND(SUMIF(Anlagenbewegungsdaten_AV!B:B,A486,Anlagenbewegungsdaten_AV!D:D),2),ROUND(M486*L486%,2))</f>
        <v>0</v>
      </c>
      <c r="O486" s="330">
        <f>ROUND(N486-SUMIF(Anlagenbewegungsdaten_AV!B:B,A486,Anlagenbewegungsdaten_AV!D:D),3)</f>
        <v>0</v>
      </c>
    </row>
    <row r="487" spans="1:15" ht="15" customHeight="1" x14ac:dyDescent="0.25">
      <c r="A487" s="265" t="s">
        <v>1730</v>
      </c>
      <c r="B487" s="174" t="s">
        <v>2108</v>
      </c>
      <c r="C487" s="174" t="s">
        <v>4040</v>
      </c>
      <c r="D487" s="174" t="s">
        <v>261</v>
      </c>
      <c r="E487" s="174" t="s">
        <v>1560</v>
      </c>
      <c r="F487" s="289">
        <v>22.1</v>
      </c>
      <c r="G487" s="333">
        <f>ROUND(SUMIF(Anlagenbewegungsdaten!B:B,A487,Anlagenbewegungsdaten!C:C),3)</f>
        <v>0</v>
      </c>
      <c r="H487" s="334">
        <f>IF(ISBLANK(F487),ROUND(SUMIF(Anlagenbewegungsdaten!B:B,A487,Anlagenbewegungsdaten!D:D),2),ROUND(G487*F487%,2))</f>
        <v>0</v>
      </c>
      <c r="I487" s="334">
        <f>ROUND((H487-SUMIF(Anlagenbewegungsdaten!$B:$B,A487,Anlagenbewegungsdaten!D:D)),3)</f>
        <v>0</v>
      </c>
      <c r="J487" s="335" t="s">
        <v>5179</v>
      </c>
      <c r="K487" s="335" t="s">
        <v>5193</v>
      </c>
      <c r="L487" s="516">
        <v>17.68</v>
      </c>
      <c r="M487" s="332">
        <f>ROUND(SUMIF(Anlagenbewegungsdaten_AV!B:B,A487,Anlagenbewegungsdaten_AV!C:C),3)</f>
        <v>0</v>
      </c>
      <c r="N487" s="330">
        <f>IF(ISBLANK(L487),ROUND(SUMIF(Anlagenbewegungsdaten_AV!B:B,A487,Anlagenbewegungsdaten_AV!D:D),2),ROUND(M487*L487%,2))</f>
        <v>0</v>
      </c>
      <c r="O487" s="330">
        <f>ROUND(N487-SUMIF(Anlagenbewegungsdaten_AV!B:B,A487,Anlagenbewegungsdaten_AV!D:D),3)</f>
        <v>0</v>
      </c>
    </row>
    <row r="488" spans="1:15" ht="15" customHeight="1" x14ac:dyDescent="0.25">
      <c r="A488" s="265" t="s">
        <v>1731</v>
      </c>
      <c r="B488" s="174" t="s">
        <v>2108</v>
      </c>
      <c r="C488" s="174" t="s">
        <v>4040</v>
      </c>
      <c r="D488" s="174" t="s">
        <v>263</v>
      </c>
      <c r="E488" s="174" t="s">
        <v>1563</v>
      </c>
      <c r="F488" s="289">
        <v>22.1</v>
      </c>
      <c r="G488" s="333">
        <f>ROUND(SUMIF(Anlagenbewegungsdaten!B:B,A488,Anlagenbewegungsdaten!C:C),3)</f>
        <v>0</v>
      </c>
      <c r="H488" s="334">
        <f>IF(ISBLANK(F488),ROUND(SUMIF(Anlagenbewegungsdaten!B:B,A488,Anlagenbewegungsdaten!D:D),2),ROUND(G488*F488%,2))</f>
        <v>0</v>
      </c>
      <c r="I488" s="334">
        <f>ROUND((H488-SUMIF(Anlagenbewegungsdaten!$B:$B,A488,Anlagenbewegungsdaten!D:D)),3)</f>
        <v>0</v>
      </c>
      <c r="J488" s="335" t="s">
        <v>5179</v>
      </c>
      <c r="K488" s="335" t="s">
        <v>5193</v>
      </c>
      <c r="L488" s="516">
        <v>17.68</v>
      </c>
      <c r="M488" s="332">
        <f>ROUND(SUMIF(Anlagenbewegungsdaten_AV!B:B,A488,Anlagenbewegungsdaten_AV!C:C),3)</f>
        <v>0</v>
      </c>
      <c r="N488" s="330">
        <f>IF(ISBLANK(L488),ROUND(SUMIF(Anlagenbewegungsdaten_AV!B:B,A488,Anlagenbewegungsdaten_AV!D:D),2),ROUND(M488*L488%,2))</f>
        <v>0</v>
      </c>
      <c r="O488" s="330">
        <f>ROUND(N488-SUMIF(Anlagenbewegungsdaten_AV!B:B,A488,Anlagenbewegungsdaten_AV!D:D),3)</f>
        <v>0</v>
      </c>
    </row>
    <row r="489" spans="1:15" ht="15" customHeight="1" x14ac:dyDescent="0.25">
      <c r="A489" s="265" t="s">
        <v>2653</v>
      </c>
      <c r="B489" s="174" t="s">
        <v>2108</v>
      </c>
      <c r="C489" s="174" t="s">
        <v>4040</v>
      </c>
      <c r="D489" s="174" t="s">
        <v>2616</v>
      </c>
      <c r="E489" s="174" t="s">
        <v>2576</v>
      </c>
      <c r="F489" s="289">
        <v>22.07</v>
      </c>
      <c r="G489" s="333">
        <f>ROUND(SUMIF(Anlagenbewegungsdaten!B:B,A489,Anlagenbewegungsdaten!C:C),3)</f>
        <v>0</v>
      </c>
      <c r="H489" s="334">
        <f>IF(ISBLANK(F489),ROUND(SUMIF(Anlagenbewegungsdaten!B:B,A489,Anlagenbewegungsdaten!D:D),2),ROUND(G489*F489%,2))</f>
        <v>0</v>
      </c>
      <c r="I489" s="334">
        <f>ROUND((H489-SUMIF(Anlagenbewegungsdaten!$B:$B,A489,Anlagenbewegungsdaten!D:D)),3)</f>
        <v>0</v>
      </c>
      <c r="J489" s="335" t="s">
        <v>5179</v>
      </c>
      <c r="K489" s="335" t="s">
        <v>5193</v>
      </c>
      <c r="L489" s="516">
        <v>17.66</v>
      </c>
      <c r="M489" s="332">
        <f>ROUND(SUMIF(Anlagenbewegungsdaten_AV!B:B,A489,Anlagenbewegungsdaten_AV!C:C),3)</f>
        <v>0</v>
      </c>
      <c r="N489" s="330">
        <f>IF(ISBLANK(L489),ROUND(SUMIF(Anlagenbewegungsdaten_AV!B:B,A489,Anlagenbewegungsdaten_AV!D:D),2),ROUND(M489*L489%,2))</f>
        <v>0</v>
      </c>
      <c r="O489" s="330">
        <f>ROUND(N489-SUMIF(Anlagenbewegungsdaten_AV!B:B,A489,Anlagenbewegungsdaten_AV!D:D),3)</f>
        <v>0</v>
      </c>
    </row>
    <row r="490" spans="1:15" ht="15" customHeight="1" x14ac:dyDescent="0.25">
      <c r="A490" s="263" t="s">
        <v>3397</v>
      </c>
      <c r="B490" s="174" t="s">
        <v>2108</v>
      </c>
      <c r="C490" s="174" t="s">
        <v>4040</v>
      </c>
      <c r="D490" s="174" t="s">
        <v>3360</v>
      </c>
      <c r="E490" s="174" t="s">
        <v>3320</v>
      </c>
      <c r="F490" s="289">
        <v>22.04</v>
      </c>
      <c r="G490" s="333">
        <f>ROUND(SUMIF(Anlagenbewegungsdaten!B:B,A490,Anlagenbewegungsdaten!C:C),3)</f>
        <v>0</v>
      </c>
      <c r="H490" s="334">
        <f>IF(ISBLANK(F490),ROUND(SUMIF(Anlagenbewegungsdaten!B:B,A490,Anlagenbewegungsdaten!D:D),2),ROUND(G490*F490%,2))</f>
        <v>0</v>
      </c>
      <c r="I490" s="334">
        <f>ROUND((H490-SUMIF(Anlagenbewegungsdaten!$B:$B,A490,Anlagenbewegungsdaten!D:D)),3)</f>
        <v>0</v>
      </c>
      <c r="J490" s="335" t="s">
        <v>5179</v>
      </c>
      <c r="K490" s="335" t="s">
        <v>5193</v>
      </c>
      <c r="L490" s="516">
        <v>17.63</v>
      </c>
      <c r="M490" s="332">
        <f>ROUND(SUMIF(Anlagenbewegungsdaten_AV!B:B,A490,Anlagenbewegungsdaten_AV!C:C),3)</f>
        <v>0</v>
      </c>
      <c r="N490" s="330">
        <f>IF(ISBLANK(L490),ROUND(SUMIF(Anlagenbewegungsdaten_AV!B:B,A490,Anlagenbewegungsdaten_AV!D:D),2),ROUND(M490*L490%,2))</f>
        <v>0</v>
      </c>
      <c r="O490" s="330">
        <f>ROUND(N490-SUMIF(Anlagenbewegungsdaten_AV!B:B,A490,Anlagenbewegungsdaten_AV!D:D),3)</f>
        <v>0</v>
      </c>
    </row>
    <row r="491" spans="1:15" ht="15" customHeight="1" x14ac:dyDescent="0.25">
      <c r="A491" s="275" t="s">
        <v>4170</v>
      </c>
      <c r="B491" s="193" t="s">
        <v>2108</v>
      </c>
      <c r="C491" s="193" t="s">
        <v>4040</v>
      </c>
      <c r="D491" s="193" t="s">
        <v>4133</v>
      </c>
      <c r="E491" s="193" t="s">
        <v>4093</v>
      </c>
      <c r="F491" s="290">
        <v>22.009999999999998</v>
      </c>
      <c r="G491" s="333">
        <f>ROUND(SUMIF(Anlagenbewegungsdaten!B:B,A491,Anlagenbewegungsdaten!C:C),3)</f>
        <v>0</v>
      </c>
      <c r="H491" s="334">
        <f>IF(ISBLANK(F491),ROUND(SUMIF(Anlagenbewegungsdaten!B:B,A491,Anlagenbewegungsdaten!D:D),2),ROUND(G491*F491%,2))</f>
        <v>0</v>
      </c>
      <c r="I491" s="334">
        <f>ROUND((H491-SUMIF(Anlagenbewegungsdaten!$B:$B,A491,Anlagenbewegungsdaten!D:D)),3)</f>
        <v>0</v>
      </c>
      <c r="J491" s="335" t="s">
        <v>5179</v>
      </c>
      <c r="K491" s="335" t="s">
        <v>5193</v>
      </c>
      <c r="L491" s="516">
        <v>17.61</v>
      </c>
      <c r="M491" s="332">
        <f>ROUND(SUMIF(Anlagenbewegungsdaten_AV!B:B,A491,Anlagenbewegungsdaten_AV!C:C),3)</f>
        <v>0</v>
      </c>
      <c r="N491" s="330">
        <f>IF(ISBLANK(L491),ROUND(SUMIF(Anlagenbewegungsdaten_AV!B:B,A491,Anlagenbewegungsdaten_AV!D:D),2),ROUND(M491*L491%,2))</f>
        <v>0</v>
      </c>
      <c r="O491" s="330">
        <f>ROUND(N491-SUMIF(Anlagenbewegungsdaten_AV!B:B,A491,Anlagenbewegungsdaten_AV!D:D),3)</f>
        <v>0</v>
      </c>
    </row>
    <row r="492" spans="1:15" ht="15" customHeight="1" x14ac:dyDescent="0.25">
      <c r="A492" s="263" t="s">
        <v>1732</v>
      </c>
      <c r="B492" s="174" t="s">
        <v>2108</v>
      </c>
      <c r="C492" s="174" t="s">
        <v>4040</v>
      </c>
      <c r="D492" s="174" t="s">
        <v>265</v>
      </c>
      <c r="E492" s="174" t="s">
        <v>2483</v>
      </c>
      <c r="F492" s="289">
        <v>20.100000000000001</v>
      </c>
      <c r="G492" s="333">
        <f>ROUND(SUMIF(Anlagenbewegungsdaten!B:B,A492,Anlagenbewegungsdaten!C:C),3)</f>
        <v>0</v>
      </c>
      <c r="H492" s="334">
        <f>IF(ISBLANK(F492),ROUND(SUMIF(Anlagenbewegungsdaten!B:B,A492,Anlagenbewegungsdaten!D:D),2),ROUND(G492*F492%,2))</f>
        <v>0</v>
      </c>
      <c r="I492" s="334">
        <f>ROUND((H492-SUMIF(Anlagenbewegungsdaten!$B:$B,A492,Anlagenbewegungsdaten!D:D)),3)</f>
        <v>0</v>
      </c>
      <c r="J492" s="335" t="s">
        <v>5179</v>
      </c>
      <c r="K492" s="335" t="s">
        <v>5193</v>
      </c>
      <c r="L492" s="516">
        <v>16.079999999999998</v>
      </c>
      <c r="M492" s="332">
        <f>ROUND(SUMIF(Anlagenbewegungsdaten_AV!B:B,A492,Anlagenbewegungsdaten_AV!C:C),3)</f>
        <v>0</v>
      </c>
      <c r="N492" s="330">
        <f>IF(ISBLANK(L492),ROUND(SUMIF(Anlagenbewegungsdaten_AV!B:B,A492,Anlagenbewegungsdaten_AV!D:D),2),ROUND(M492*L492%,2))</f>
        <v>0</v>
      </c>
      <c r="O492" s="330">
        <f>ROUND(N492-SUMIF(Anlagenbewegungsdaten_AV!B:B,A492,Anlagenbewegungsdaten_AV!D:D),3)</f>
        <v>0</v>
      </c>
    </row>
    <row r="493" spans="1:15" ht="15" customHeight="1" x14ac:dyDescent="0.25">
      <c r="A493" s="263" t="s">
        <v>1733</v>
      </c>
      <c r="B493" s="174" t="s">
        <v>2108</v>
      </c>
      <c r="C493" s="174" t="s">
        <v>4040</v>
      </c>
      <c r="D493" s="184" t="s">
        <v>267</v>
      </c>
      <c r="E493" s="174" t="s">
        <v>1560</v>
      </c>
      <c r="F493" s="289">
        <v>23.1</v>
      </c>
      <c r="G493" s="333">
        <f>ROUND(SUMIF(Anlagenbewegungsdaten!B:B,A493,Anlagenbewegungsdaten!C:C),3)</f>
        <v>0</v>
      </c>
      <c r="H493" s="334">
        <f>IF(ISBLANK(F493),ROUND(SUMIF(Anlagenbewegungsdaten!B:B,A493,Anlagenbewegungsdaten!D:D),2),ROUND(G493*F493%,2))</f>
        <v>0</v>
      </c>
      <c r="I493" s="334">
        <f>ROUND((H493-SUMIF(Anlagenbewegungsdaten!$B:$B,A493,Anlagenbewegungsdaten!D:D)),3)</f>
        <v>0</v>
      </c>
      <c r="J493" s="335" t="s">
        <v>5179</v>
      </c>
      <c r="K493" s="335" t="s">
        <v>5193</v>
      </c>
      <c r="L493" s="516">
        <v>18.48</v>
      </c>
      <c r="M493" s="332">
        <f>ROUND(SUMIF(Anlagenbewegungsdaten_AV!B:B,A493,Anlagenbewegungsdaten_AV!C:C),3)</f>
        <v>0</v>
      </c>
      <c r="N493" s="330">
        <f>IF(ISBLANK(L493),ROUND(SUMIF(Anlagenbewegungsdaten_AV!B:B,A493,Anlagenbewegungsdaten_AV!D:D),2),ROUND(M493*L493%,2))</f>
        <v>0</v>
      </c>
      <c r="O493" s="330">
        <f>ROUND(N493-SUMIF(Anlagenbewegungsdaten_AV!B:B,A493,Anlagenbewegungsdaten_AV!D:D),3)</f>
        <v>0</v>
      </c>
    </row>
    <row r="494" spans="1:15" ht="15" customHeight="1" x14ac:dyDescent="0.25">
      <c r="A494" s="265" t="s">
        <v>1734</v>
      </c>
      <c r="B494" s="174" t="s">
        <v>2108</v>
      </c>
      <c r="C494" s="174" t="s">
        <v>4040</v>
      </c>
      <c r="D494" s="174" t="s">
        <v>269</v>
      </c>
      <c r="E494" s="174" t="s">
        <v>1563</v>
      </c>
      <c r="F494" s="289">
        <v>23.1</v>
      </c>
      <c r="G494" s="333">
        <f>ROUND(SUMIF(Anlagenbewegungsdaten!B:B,A494,Anlagenbewegungsdaten!C:C),3)</f>
        <v>0</v>
      </c>
      <c r="H494" s="334">
        <f>IF(ISBLANK(F494),ROUND(SUMIF(Anlagenbewegungsdaten!B:B,A494,Anlagenbewegungsdaten!D:D),2),ROUND(G494*F494%,2))</f>
        <v>0</v>
      </c>
      <c r="I494" s="334">
        <f>ROUND((H494-SUMIF(Anlagenbewegungsdaten!$B:$B,A494,Anlagenbewegungsdaten!D:D)),3)</f>
        <v>0</v>
      </c>
      <c r="J494" s="335" t="s">
        <v>5179</v>
      </c>
      <c r="K494" s="335" t="s">
        <v>5193</v>
      </c>
      <c r="L494" s="516">
        <v>18.48</v>
      </c>
      <c r="M494" s="332">
        <f>ROUND(SUMIF(Anlagenbewegungsdaten_AV!B:B,A494,Anlagenbewegungsdaten_AV!C:C),3)</f>
        <v>0</v>
      </c>
      <c r="N494" s="330">
        <f>IF(ISBLANK(L494),ROUND(SUMIF(Anlagenbewegungsdaten_AV!B:B,A494,Anlagenbewegungsdaten_AV!D:D),2),ROUND(M494*L494%,2))</f>
        <v>0</v>
      </c>
      <c r="O494" s="330">
        <f>ROUND(N494-SUMIF(Anlagenbewegungsdaten_AV!B:B,A494,Anlagenbewegungsdaten_AV!D:D),3)</f>
        <v>0</v>
      </c>
    </row>
    <row r="495" spans="1:15" ht="15" customHeight="1" x14ac:dyDescent="0.25">
      <c r="A495" s="263" t="s">
        <v>2654</v>
      </c>
      <c r="B495" s="174" t="s">
        <v>2108</v>
      </c>
      <c r="C495" s="174" t="s">
        <v>4040</v>
      </c>
      <c r="D495" s="174" t="s">
        <v>2618</v>
      </c>
      <c r="E495" s="174" t="s">
        <v>2576</v>
      </c>
      <c r="F495" s="289">
        <v>23.07</v>
      </c>
      <c r="G495" s="333">
        <f>ROUND(SUMIF(Anlagenbewegungsdaten!B:B,A495,Anlagenbewegungsdaten!C:C),3)</f>
        <v>0</v>
      </c>
      <c r="H495" s="334">
        <f>IF(ISBLANK(F495),ROUND(SUMIF(Anlagenbewegungsdaten!B:B,A495,Anlagenbewegungsdaten!D:D),2),ROUND(G495*F495%,2))</f>
        <v>0</v>
      </c>
      <c r="I495" s="334">
        <f>ROUND((H495-SUMIF(Anlagenbewegungsdaten!$B:$B,A495,Anlagenbewegungsdaten!D:D)),3)</f>
        <v>0</v>
      </c>
      <c r="J495" s="335" t="s">
        <v>5179</v>
      </c>
      <c r="K495" s="335" t="s">
        <v>5193</v>
      </c>
      <c r="L495" s="516">
        <v>18.46</v>
      </c>
      <c r="M495" s="332">
        <f>ROUND(SUMIF(Anlagenbewegungsdaten_AV!B:B,A495,Anlagenbewegungsdaten_AV!C:C),3)</f>
        <v>0</v>
      </c>
      <c r="N495" s="330">
        <f>IF(ISBLANK(L495),ROUND(SUMIF(Anlagenbewegungsdaten_AV!B:B,A495,Anlagenbewegungsdaten_AV!D:D),2),ROUND(M495*L495%,2))</f>
        <v>0</v>
      </c>
      <c r="O495" s="330">
        <f>ROUND(N495-SUMIF(Anlagenbewegungsdaten_AV!B:B,A495,Anlagenbewegungsdaten_AV!D:D),3)</f>
        <v>0</v>
      </c>
    </row>
    <row r="496" spans="1:15" ht="15" customHeight="1" x14ac:dyDescent="0.25">
      <c r="A496" s="263" t="s">
        <v>3398</v>
      </c>
      <c r="B496" s="174" t="s">
        <v>2108</v>
      </c>
      <c r="C496" s="174" t="s">
        <v>4040</v>
      </c>
      <c r="D496" s="174" t="s">
        <v>3362</v>
      </c>
      <c r="E496" s="174" t="s">
        <v>3320</v>
      </c>
      <c r="F496" s="289">
        <v>23.04</v>
      </c>
      <c r="G496" s="333">
        <f>ROUND(SUMIF(Anlagenbewegungsdaten!B:B,A496,Anlagenbewegungsdaten!C:C),3)</f>
        <v>0</v>
      </c>
      <c r="H496" s="334">
        <f>IF(ISBLANK(F496),ROUND(SUMIF(Anlagenbewegungsdaten!B:B,A496,Anlagenbewegungsdaten!D:D),2),ROUND(G496*F496%,2))</f>
        <v>0</v>
      </c>
      <c r="I496" s="334">
        <f>ROUND((H496-SUMIF(Anlagenbewegungsdaten!$B:$B,A496,Anlagenbewegungsdaten!D:D)),3)</f>
        <v>0</v>
      </c>
      <c r="J496" s="335" t="s">
        <v>5179</v>
      </c>
      <c r="K496" s="335" t="s">
        <v>5193</v>
      </c>
      <c r="L496" s="516">
        <v>18.43</v>
      </c>
      <c r="M496" s="332">
        <f>ROUND(SUMIF(Anlagenbewegungsdaten_AV!B:B,A496,Anlagenbewegungsdaten_AV!C:C),3)</f>
        <v>0</v>
      </c>
      <c r="N496" s="330">
        <f>IF(ISBLANK(L496),ROUND(SUMIF(Anlagenbewegungsdaten_AV!B:B,A496,Anlagenbewegungsdaten_AV!D:D),2),ROUND(M496*L496%,2))</f>
        <v>0</v>
      </c>
      <c r="O496" s="330">
        <f>ROUND(N496-SUMIF(Anlagenbewegungsdaten_AV!B:B,A496,Anlagenbewegungsdaten_AV!D:D),3)</f>
        <v>0</v>
      </c>
    </row>
    <row r="497" spans="1:15" ht="15" customHeight="1" x14ac:dyDescent="0.25">
      <c r="A497" s="275" t="s">
        <v>4171</v>
      </c>
      <c r="B497" s="193" t="s">
        <v>2108</v>
      </c>
      <c r="C497" s="193" t="s">
        <v>4040</v>
      </c>
      <c r="D497" s="193" t="s">
        <v>4135</v>
      </c>
      <c r="E497" s="193" t="s">
        <v>4093</v>
      </c>
      <c r="F497" s="290">
        <v>23.009999999999998</v>
      </c>
      <c r="G497" s="333">
        <f>ROUND(SUMIF(Anlagenbewegungsdaten!B:B,A497,Anlagenbewegungsdaten!C:C),3)</f>
        <v>0</v>
      </c>
      <c r="H497" s="334">
        <f>IF(ISBLANK(F497),ROUND(SUMIF(Anlagenbewegungsdaten!B:B,A497,Anlagenbewegungsdaten!D:D),2),ROUND(G497*F497%,2))</f>
        <v>0</v>
      </c>
      <c r="I497" s="334">
        <f>ROUND((H497-SUMIF(Anlagenbewegungsdaten!$B:$B,A497,Anlagenbewegungsdaten!D:D)),3)</f>
        <v>0</v>
      </c>
      <c r="J497" s="335" t="s">
        <v>5179</v>
      </c>
      <c r="K497" s="335" t="s">
        <v>5193</v>
      </c>
      <c r="L497" s="516">
        <v>18.41</v>
      </c>
      <c r="M497" s="332">
        <f>ROUND(SUMIF(Anlagenbewegungsdaten_AV!B:B,A497,Anlagenbewegungsdaten_AV!C:C),3)</f>
        <v>0</v>
      </c>
      <c r="N497" s="330">
        <f>IF(ISBLANK(L497),ROUND(SUMIF(Anlagenbewegungsdaten_AV!B:B,A497,Anlagenbewegungsdaten_AV!D:D),2),ROUND(M497*L497%,2))</f>
        <v>0</v>
      </c>
      <c r="O497" s="330">
        <f>ROUND(N497-SUMIF(Anlagenbewegungsdaten_AV!B:B,A497,Anlagenbewegungsdaten_AV!D:D),3)</f>
        <v>0</v>
      </c>
    </row>
    <row r="498" spans="1:15" ht="15" customHeight="1" x14ac:dyDescent="0.25">
      <c r="A498" s="263" t="s">
        <v>1735</v>
      </c>
      <c r="B498" s="174" t="s">
        <v>2108</v>
      </c>
      <c r="C498" s="174" t="s">
        <v>4040</v>
      </c>
      <c r="D498" s="174" t="s">
        <v>271</v>
      </c>
      <c r="E498" s="174" t="s">
        <v>2483</v>
      </c>
      <c r="F498" s="289">
        <v>20.100000000000001</v>
      </c>
      <c r="G498" s="333">
        <f>ROUND(SUMIF(Anlagenbewegungsdaten!B:B,A498,Anlagenbewegungsdaten!C:C),3)</f>
        <v>0</v>
      </c>
      <c r="H498" s="334">
        <f>IF(ISBLANK(F498),ROUND(SUMIF(Anlagenbewegungsdaten!B:B,A498,Anlagenbewegungsdaten!D:D),2),ROUND(G498*F498%,2))</f>
        <v>0</v>
      </c>
      <c r="I498" s="334">
        <f>ROUND((H498-SUMIF(Anlagenbewegungsdaten!$B:$B,A498,Anlagenbewegungsdaten!D:D)),3)</f>
        <v>0</v>
      </c>
      <c r="J498" s="335" t="s">
        <v>5179</v>
      </c>
      <c r="K498" s="335" t="s">
        <v>5193</v>
      </c>
      <c r="L498" s="516">
        <v>16.079999999999998</v>
      </c>
      <c r="M498" s="332">
        <f>ROUND(SUMIF(Anlagenbewegungsdaten_AV!B:B,A498,Anlagenbewegungsdaten_AV!C:C),3)</f>
        <v>0</v>
      </c>
      <c r="N498" s="330">
        <f>IF(ISBLANK(L498),ROUND(SUMIF(Anlagenbewegungsdaten_AV!B:B,A498,Anlagenbewegungsdaten_AV!D:D),2),ROUND(M498*L498%,2))</f>
        <v>0</v>
      </c>
      <c r="O498" s="330">
        <f>ROUND(N498-SUMIF(Anlagenbewegungsdaten_AV!B:B,A498,Anlagenbewegungsdaten_AV!D:D),3)</f>
        <v>0</v>
      </c>
    </row>
    <row r="499" spans="1:15" ht="15" customHeight="1" x14ac:dyDescent="0.25">
      <c r="A499" s="263" t="s">
        <v>1736</v>
      </c>
      <c r="B499" s="174" t="s">
        <v>2108</v>
      </c>
      <c r="C499" s="174" t="s">
        <v>4040</v>
      </c>
      <c r="D499" s="174" t="s">
        <v>1650</v>
      </c>
      <c r="E499" s="174" t="s">
        <v>1560</v>
      </c>
      <c r="F499" s="289">
        <v>23.1</v>
      </c>
      <c r="G499" s="333">
        <f>ROUND(SUMIF(Anlagenbewegungsdaten!B:B,A499,Anlagenbewegungsdaten!C:C),3)</f>
        <v>0</v>
      </c>
      <c r="H499" s="334">
        <f>IF(ISBLANK(F499),ROUND(SUMIF(Anlagenbewegungsdaten!B:B,A499,Anlagenbewegungsdaten!D:D),2),ROUND(G499*F499%,2))</f>
        <v>0</v>
      </c>
      <c r="I499" s="334">
        <f>ROUND((H499-SUMIF(Anlagenbewegungsdaten!$B:$B,A499,Anlagenbewegungsdaten!D:D)),3)</f>
        <v>0</v>
      </c>
      <c r="J499" s="335" t="s">
        <v>5179</v>
      </c>
      <c r="K499" s="335" t="s">
        <v>5193</v>
      </c>
      <c r="L499" s="516">
        <v>18.48</v>
      </c>
      <c r="M499" s="332">
        <f>ROUND(SUMIF(Anlagenbewegungsdaten_AV!B:B,A499,Anlagenbewegungsdaten_AV!C:C),3)</f>
        <v>0</v>
      </c>
      <c r="N499" s="330">
        <f>IF(ISBLANK(L499),ROUND(SUMIF(Anlagenbewegungsdaten_AV!B:B,A499,Anlagenbewegungsdaten_AV!D:D),2),ROUND(M499*L499%,2))</f>
        <v>0</v>
      </c>
      <c r="O499" s="330">
        <f>ROUND(N499-SUMIF(Anlagenbewegungsdaten_AV!B:B,A499,Anlagenbewegungsdaten_AV!D:D),3)</f>
        <v>0</v>
      </c>
    </row>
    <row r="500" spans="1:15" ht="15" customHeight="1" x14ac:dyDescent="0.25">
      <c r="A500" s="263" t="s">
        <v>1737</v>
      </c>
      <c r="B500" s="174" t="s">
        <v>2108</v>
      </c>
      <c r="C500" s="174" t="s">
        <v>4040</v>
      </c>
      <c r="D500" s="174" t="s">
        <v>1652</v>
      </c>
      <c r="E500" s="174" t="s">
        <v>1563</v>
      </c>
      <c r="F500" s="289">
        <v>23.1</v>
      </c>
      <c r="G500" s="333">
        <f>ROUND(SUMIF(Anlagenbewegungsdaten!B:B,A500,Anlagenbewegungsdaten!C:C),3)</f>
        <v>0</v>
      </c>
      <c r="H500" s="334">
        <f>IF(ISBLANK(F500),ROUND(SUMIF(Anlagenbewegungsdaten!B:B,A500,Anlagenbewegungsdaten!D:D),2),ROUND(G500*F500%,2))</f>
        <v>0</v>
      </c>
      <c r="I500" s="334">
        <f>ROUND((H500-SUMIF(Anlagenbewegungsdaten!$B:$B,A500,Anlagenbewegungsdaten!D:D)),3)</f>
        <v>0</v>
      </c>
      <c r="J500" s="335" t="s">
        <v>5179</v>
      </c>
      <c r="K500" s="335" t="s">
        <v>5193</v>
      </c>
      <c r="L500" s="516">
        <v>18.48</v>
      </c>
      <c r="M500" s="332">
        <f>ROUND(SUMIF(Anlagenbewegungsdaten_AV!B:B,A500,Anlagenbewegungsdaten_AV!C:C),3)</f>
        <v>0</v>
      </c>
      <c r="N500" s="330">
        <f>IF(ISBLANK(L500),ROUND(SUMIF(Anlagenbewegungsdaten_AV!B:B,A500,Anlagenbewegungsdaten_AV!D:D),2),ROUND(M500*L500%,2))</f>
        <v>0</v>
      </c>
      <c r="O500" s="330">
        <f>ROUND(N500-SUMIF(Anlagenbewegungsdaten_AV!B:B,A500,Anlagenbewegungsdaten_AV!D:D),3)</f>
        <v>0</v>
      </c>
    </row>
    <row r="501" spans="1:15" ht="15" customHeight="1" x14ac:dyDescent="0.25">
      <c r="A501" s="263" t="s">
        <v>2655</v>
      </c>
      <c r="B501" s="174" t="s">
        <v>2108</v>
      </c>
      <c r="C501" s="174" t="s">
        <v>4040</v>
      </c>
      <c r="D501" s="174" t="s">
        <v>2620</v>
      </c>
      <c r="E501" s="174" t="s">
        <v>2576</v>
      </c>
      <c r="F501" s="289">
        <v>23.07</v>
      </c>
      <c r="G501" s="333">
        <f>ROUND(SUMIF(Anlagenbewegungsdaten!B:B,A501,Anlagenbewegungsdaten!C:C),3)</f>
        <v>0</v>
      </c>
      <c r="H501" s="334">
        <f>IF(ISBLANK(F501),ROUND(SUMIF(Anlagenbewegungsdaten!B:B,A501,Anlagenbewegungsdaten!D:D),2),ROUND(G501*F501%,2))</f>
        <v>0</v>
      </c>
      <c r="I501" s="334">
        <f>ROUND((H501-SUMIF(Anlagenbewegungsdaten!$B:$B,A501,Anlagenbewegungsdaten!D:D)),3)</f>
        <v>0</v>
      </c>
      <c r="J501" s="335" t="s">
        <v>5179</v>
      </c>
      <c r="K501" s="335" t="s">
        <v>5193</v>
      </c>
      <c r="L501" s="516">
        <v>18.46</v>
      </c>
      <c r="M501" s="332">
        <f>ROUND(SUMIF(Anlagenbewegungsdaten_AV!B:B,A501,Anlagenbewegungsdaten_AV!C:C),3)</f>
        <v>0</v>
      </c>
      <c r="N501" s="330">
        <f>IF(ISBLANK(L501),ROUND(SUMIF(Anlagenbewegungsdaten_AV!B:B,A501,Anlagenbewegungsdaten_AV!D:D),2),ROUND(M501*L501%,2))</f>
        <v>0</v>
      </c>
      <c r="O501" s="330">
        <f>ROUND(N501-SUMIF(Anlagenbewegungsdaten_AV!B:B,A501,Anlagenbewegungsdaten_AV!D:D),3)</f>
        <v>0</v>
      </c>
    </row>
    <row r="502" spans="1:15" ht="15" customHeight="1" x14ac:dyDescent="0.25">
      <c r="A502" s="263" t="s">
        <v>3399</v>
      </c>
      <c r="B502" s="174" t="s">
        <v>2108</v>
      </c>
      <c r="C502" s="174" t="s">
        <v>4040</v>
      </c>
      <c r="D502" s="174" t="s">
        <v>3364</v>
      </c>
      <c r="E502" s="174" t="s">
        <v>3320</v>
      </c>
      <c r="F502" s="289">
        <v>23.04</v>
      </c>
      <c r="G502" s="333">
        <f>ROUND(SUMIF(Anlagenbewegungsdaten!B:B,A502,Anlagenbewegungsdaten!C:C),3)</f>
        <v>0</v>
      </c>
      <c r="H502" s="334">
        <f>IF(ISBLANK(F502),ROUND(SUMIF(Anlagenbewegungsdaten!B:B,A502,Anlagenbewegungsdaten!D:D),2),ROUND(G502*F502%,2))</f>
        <v>0</v>
      </c>
      <c r="I502" s="334">
        <f>ROUND((H502-SUMIF(Anlagenbewegungsdaten!$B:$B,A502,Anlagenbewegungsdaten!D:D)),3)</f>
        <v>0</v>
      </c>
      <c r="J502" s="335" t="s">
        <v>5179</v>
      </c>
      <c r="K502" s="335" t="s">
        <v>5193</v>
      </c>
      <c r="L502" s="516">
        <v>18.43</v>
      </c>
      <c r="M502" s="332">
        <f>ROUND(SUMIF(Anlagenbewegungsdaten_AV!B:B,A502,Anlagenbewegungsdaten_AV!C:C),3)</f>
        <v>0</v>
      </c>
      <c r="N502" s="330">
        <f>IF(ISBLANK(L502),ROUND(SUMIF(Anlagenbewegungsdaten_AV!B:B,A502,Anlagenbewegungsdaten_AV!D:D),2),ROUND(M502*L502%,2))</f>
        <v>0</v>
      </c>
      <c r="O502" s="330">
        <f>ROUND(N502-SUMIF(Anlagenbewegungsdaten_AV!B:B,A502,Anlagenbewegungsdaten_AV!D:D),3)</f>
        <v>0</v>
      </c>
    </row>
    <row r="503" spans="1:15" ht="15" customHeight="1" x14ac:dyDescent="0.25">
      <c r="A503" s="275" t="s">
        <v>4172</v>
      </c>
      <c r="B503" s="193" t="s">
        <v>2108</v>
      </c>
      <c r="C503" s="193" t="s">
        <v>4040</v>
      </c>
      <c r="D503" s="193" t="s">
        <v>4137</v>
      </c>
      <c r="E503" s="193" t="s">
        <v>4093</v>
      </c>
      <c r="F503" s="290">
        <v>23.009999999999998</v>
      </c>
      <c r="G503" s="333">
        <f>ROUND(SUMIF(Anlagenbewegungsdaten!B:B,A503,Anlagenbewegungsdaten!C:C),3)</f>
        <v>0</v>
      </c>
      <c r="H503" s="334">
        <f>IF(ISBLANK(F503),ROUND(SUMIF(Anlagenbewegungsdaten!B:B,A503,Anlagenbewegungsdaten!D:D),2),ROUND(G503*F503%,2))</f>
        <v>0</v>
      </c>
      <c r="I503" s="334">
        <f>ROUND((H503-SUMIF(Anlagenbewegungsdaten!$B:$B,A503,Anlagenbewegungsdaten!D:D)),3)</f>
        <v>0</v>
      </c>
      <c r="J503" s="335" t="s">
        <v>5179</v>
      </c>
      <c r="K503" s="335" t="s">
        <v>5193</v>
      </c>
      <c r="L503" s="516">
        <v>18.41</v>
      </c>
      <c r="M503" s="332">
        <f>ROUND(SUMIF(Anlagenbewegungsdaten_AV!B:B,A503,Anlagenbewegungsdaten_AV!C:C),3)</f>
        <v>0</v>
      </c>
      <c r="N503" s="330">
        <f>IF(ISBLANK(L503),ROUND(SUMIF(Anlagenbewegungsdaten_AV!B:B,A503,Anlagenbewegungsdaten_AV!D:D),2),ROUND(M503*L503%,2))</f>
        <v>0</v>
      </c>
      <c r="O503" s="330">
        <f>ROUND(N503-SUMIF(Anlagenbewegungsdaten_AV!B:B,A503,Anlagenbewegungsdaten_AV!D:D),3)</f>
        <v>0</v>
      </c>
    </row>
    <row r="504" spans="1:15" ht="15" customHeight="1" x14ac:dyDescent="0.25">
      <c r="A504" s="263" t="s">
        <v>1738</v>
      </c>
      <c r="B504" s="174" t="s">
        <v>2108</v>
      </c>
      <c r="C504" s="174" t="s">
        <v>4040</v>
      </c>
      <c r="D504" s="174" t="s">
        <v>1654</v>
      </c>
      <c r="E504" s="174" t="s">
        <v>2483</v>
      </c>
      <c r="F504" s="289">
        <v>21.1</v>
      </c>
      <c r="G504" s="333">
        <f>ROUND(SUMIF(Anlagenbewegungsdaten!B:B,A504,Anlagenbewegungsdaten!C:C),3)</f>
        <v>0</v>
      </c>
      <c r="H504" s="334">
        <f>IF(ISBLANK(F504),ROUND(SUMIF(Anlagenbewegungsdaten!B:B,A504,Anlagenbewegungsdaten!D:D),2),ROUND(G504*F504%,2))</f>
        <v>0</v>
      </c>
      <c r="I504" s="334">
        <f>ROUND((H504-SUMIF(Anlagenbewegungsdaten!$B:$B,A504,Anlagenbewegungsdaten!D:D)),3)</f>
        <v>0</v>
      </c>
      <c r="J504" s="335" t="s">
        <v>5179</v>
      </c>
      <c r="K504" s="335" t="s">
        <v>5193</v>
      </c>
      <c r="L504" s="516">
        <v>16.88</v>
      </c>
      <c r="M504" s="332">
        <f>ROUND(SUMIF(Anlagenbewegungsdaten_AV!B:B,A504,Anlagenbewegungsdaten_AV!C:C),3)</f>
        <v>0</v>
      </c>
      <c r="N504" s="330">
        <f>IF(ISBLANK(L504),ROUND(SUMIF(Anlagenbewegungsdaten_AV!B:B,A504,Anlagenbewegungsdaten_AV!D:D),2),ROUND(M504*L504%,2))</f>
        <v>0</v>
      </c>
      <c r="O504" s="330">
        <f>ROUND(N504-SUMIF(Anlagenbewegungsdaten_AV!B:B,A504,Anlagenbewegungsdaten_AV!D:D),3)</f>
        <v>0</v>
      </c>
    </row>
    <row r="505" spans="1:15" ht="15" customHeight="1" x14ac:dyDescent="0.25">
      <c r="A505" s="263" t="s">
        <v>1739</v>
      </c>
      <c r="B505" s="174" t="s">
        <v>2108</v>
      </c>
      <c r="C505" s="174" t="s">
        <v>4040</v>
      </c>
      <c r="D505" s="184" t="s">
        <v>1656</v>
      </c>
      <c r="E505" s="174" t="s">
        <v>1560</v>
      </c>
      <c r="F505" s="289">
        <v>24.1</v>
      </c>
      <c r="G505" s="333">
        <f>ROUND(SUMIF(Anlagenbewegungsdaten!B:B,A505,Anlagenbewegungsdaten!C:C),3)</f>
        <v>0</v>
      </c>
      <c r="H505" s="334">
        <f>IF(ISBLANK(F505),ROUND(SUMIF(Anlagenbewegungsdaten!B:B,A505,Anlagenbewegungsdaten!D:D),2),ROUND(G505*F505%,2))</f>
        <v>0</v>
      </c>
      <c r="I505" s="334">
        <f>ROUND((H505-SUMIF(Anlagenbewegungsdaten!$B:$B,A505,Anlagenbewegungsdaten!D:D)),3)</f>
        <v>0</v>
      </c>
      <c r="J505" s="335" t="s">
        <v>5179</v>
      </c>
      <c r="K505" s="335" t="s">
        <v>5193</v>
      </c>
      <c r="L505" s="516">
        <v>19.28</v>
      </c>
      <c r="M505" s="332">
        <f>ROUND(SUMIF(Anlagenbewegungsdaten_AV!B:B,A505,Anlagenbewegungsdaten_AV!C:C),3)</f>
        <v>0</v>
      </c>
      <c r="N505" s="330">
        <f>IF(ISBLANK(L505),ROUND(SUMIF(Anlagenbewegungsdaten_AV!B:B,A505,Anlagenbewegungsdaten_AV!D:D),2),ROUND(M505*L505%,2))</f>
        <v>0</v>
      </c>
      <c r="O505" s="330">
        <f>ROUND(N505-SUMIF(Anlagenbewegungsdaten_AV!B:B,A505,Anlagenbewegungsdaten_AV!D:D),3)</f>
        <v>0</v>
      </c>
    </row>
    <row r="506" spans="1:15" ht="15" customHeight="1" x14ac:dyDescent="0.25">
      <c r="A506" s="263" t="s">
        <v>1740</v>
      </c>
      <c r="B506" s="174" t="s">
        <v>2108</v>
      </c>
      <c r="C506" s="174" t="s">
        <v>4040</v>
      </c>
      <c r="D506" s="174" t="s">
        <v>1658</v>
      </c>
      <c r="E506" s="174" t="s">
        <v>1563</v>
      </c>
      <c r="F506" s="289">
        <v>24.1</v>
      </c>
      <c r="G506" s="333">
        <f>ROUND(SUMIF(Anlagenbewegungsdaten!B:B,A506,Anlagenbewegungsdaten!C:C),3)</f>
        <v>0</v>
      </c>
      <c r="H506" s="334">
        <f>IF(ISBLANK(F506),ROUND(SUMIF(Anlagenbewegungsdaten!B:B,A506,Anlagenbewegungsdaten!D:D),2),ROUND(G506*F506%,2))</f>
        <v>0</v>
      </c>
      <c r="I506" s="334">
        <f>ROUND((H506-SUMIF(Anlagenbewegungsdaten!$B:$B,A506,Anlagenbewegungsdaten!D:D)),3)</f>
        <v>0</v>
      </c>
      <c r="J506" s="335" t="s">
        <v>5179</v>
      </c>
      <c r="K506" s="335" t="s">
        <v>5193</v>
      </c>
      <c r="L506" s="516">
        <v>19.28</v>
      </c>
      <c r="M506" s="332">
        <f>ROUND(SUMIF(Anlagenbewegungsdaten_AV!B:B,A506,Anlagenbewegungsdaten_AV!C:C),3)</f>
        <v>0</v>
      </c>
      <c r="N506" s="330">
        <f>IF(ISBLANK(L506),ROUND(SUMIF(Anlagenbewegungsdaten_AV!B:B,A506,Anlagenbewegungsdaten_AV!D:D),2),ROUND(M506*L506%,2))</f>
        <v>0</v>
      </c>
      <c r="O506" s="330">
        <f>ROUND(N506-SUMIF(Anlagenbewegungsdaten_AV!B:B,A506,Anlagenbewegungsdaten_AV!D:D),3)</f>
        <v>0</v>
      </c>
    </row>
    <row r="507" spans="1:15" ht="15" customHeight="1" x14ac:dyDescent="0.25">
      <c r="A507" s="263" t="s">
        <v>2656</v>
      </c>
      <c r="B507" s="174" t="s">
        <v>2108</v>
      </c>
      <c r="C507" s="174" t="s">
        <v>4040</v>
      </c>
      <c r="D507" s="174" t="s">
        <v>2622</v>
      </c>
      <c r="E507" s="174" t="s">
        <v>2576</v>
      </c>
      <c r="F507" s="289">
        <v>24.07</v>
      </c>
      <c r="G507" s="333">
        <f>ROUND(SUMIF(Anlagenbewegungsdaten!B:B,A507,Anlagenbewegungsdaten!C:C),3)</f>
        <v>0</v>
      </c>
      <c r="H507" s="334">
        <f>IF(ISBLANK(F507),ROUND(SUMIF(Anlagenbewegungsdaten!B:B,A507,Anlagenbewegungsdaten!D:D),2),ROUND(G507*F507%,2))</f>
        <v>0</v>
      </c>
      <c r="I507" s="334">
        <f>ROUND((H507-SUMIF(Anlagenbewegungsdaten!$B:$B,A507,Anlagenbewegungsdaten!D:D)),3)</f>
        <v>0</v>
      </c>
      <c r="J507" s="335" t="s">
        <v>5179</v>
      </c>
      <c r="K507" s="335" t="s">
        <v>5193</v>
      </c>
      <c r="L507" s="516">
        <v>19.260000000000002</v>
      </c>
      <c r="M507" s="332">
        <f>ROUND(SUMIF(Anlagenbewegungsdaten_AV!B:B,A507,Anlagenbewegungsdaten_AV!C:C),3)</f>
        <v>0</v>
      </c>
      <c r="N507" s="330">
        <f>IF(ISBLANK(L507),ROUND(SUMIF(Anlagenbewegungsdaten_AV!B:B,A507,Anlagenbewegungsdaten_AV!D:D),2),ROUND(M507*L507%,2))</f>
        <v>0</v>
      </c>
      <c r="O507" s="330">
        <f>ROUND(N507-SUMIF(Anlagenbewegungsdaten_AV!B:B,A507,Anlagenbewegungsdaten_AV!D:D),3)</f>
        <v>0</v>
      </c>
    </row>
    <row r="508" spans="1:15" ht="15" customHeight="1" x14ac:dyDescent="0.25">
      <c r="A508" s="263" t="s">
        <v>3400</v>
      </c>
      <c r="B508" s="174" t="s">
        <v>2108</v>
      </c>
      <c r="C508" s="174" t="s">
        <v>4040</v>
      </c>
      <c r="D508" s="174" t="s">
        <v>3366</v>
      </c>
      <c r="E508" s="174" t="s">
        <v>3320</v>
      </c>
      <c r="F508" s="289">
        <v>24.04</v>
      </c>
      <c r="G508" s="333">
        <f>ROUND(SUMIF(Anlagenbewegungsdaten!B:B,A508,Anlagenbewegungsdaten!C:C),3)</f>
        <v>0</v>
      </c>
      <c r="H508" s="334">
        <f>IF(ISBLANK(F508),ROUND(SUMIF(Anlagenbewegungsdaten!B:B,A508,Anlagenbewegungsdaten!D:D),2),ROUND(G508*F508%,2))</f>
        <v>0</v>
      </c>
      <c r="I508" s="334">
        <f>ROUND((H508-SUMIF(Anlagenbewegungsdaten!$B:$B,A508,Anlagenbewegungsdaten!D:D)),3)</f>
        <v>0</v>
      </c>
      <c r="J508" s="335" t="s">
        <v>5179</v>
      </c>
      <c r="K508" s="335" t="s">
        <v>5193</v>
      </c>
      <c r="L508" s="516">
        <v>19.23</v>
      </c>
      <c r="M508" s="332">
        <f>ROUND(SUMIF(Anlagenbewegungsdaten_AV!B:B,A508,Anlagenbewegungsdaten_AV!C:C),3)</f>
        <v>0</v>
      </c>
      <c r="N508" s="330">
        <f>IF(ISBLANK(L508),ROUND(SUMIF(Anlagenbewegungsdaten_AV!B:B,A508,Anlagenbewegungsdaten_AV!D:D),2),ROUND(M508*L508%,2))</f>
        <v>0</v>
      </c>
      <c r="O508" s="330">
        <f>ROUND(N508-SUMIF(Anlagenbewegungsdaten_AV!B:B,A508,Anlagenbewegungsdaten_AV!D:D),3)</f>
        <v>0</v>
      </c>
    </row>
    <row r="509" spans="1:15" ht="15" customHeight="1" x14ac:dyDescent="0.25">
      <c r="A509" s="275" t="s">
        <v>4173</v>
      </c>
      <c r="B509" s="193" t="s">
        <v>2108</v>
      </c>
      <c r="C509" s="193" t="s">
        <v>4040</v>
      </c>
      <c r="D509" s="193" t="s">
        <v>4139</v>
      </c>
      <c r="E509" s="193" t="s">
        <v>4093</v>
      </c>
      <c r="F509" s="290">
        <v>24.009999999999998</v>
      </c>
      <c r="G509" s="333">
        <f>ROUND(SUMIF(Anlagenbewegungsdaten!B:B,A509,Anlagenbewegungsdaten!C:C),3)</f>
        <v>0</v>
      </c>
      <c r="H509" s="334">
        <f>IF(ISBLANK(F509),ROUND(SUMIF(Anlagenbewegungsdaten!B:B,A509,Anlagenbewegungsdaten!D:D),2),ROUND(G509*F509%,2))</f>
        <v>0</v>
      </c>
      <c r="I509" s="334">
        <f>ROUND((H509-SUMIF(Anlagenbewegungsdaten!$B:$B,A509,Anlagenbewegungsdaten!D:D)),3)</f>
        <v>0</v>
      </c>
      <c r="J509" s="335" t="s">
        <v>5179</v>
      </c>
      <c r="K509" s="335" t="s">
        <v>5193</v>
      </c>
      <c r="L509" s="516">
        <v>19.21</v>
      </c>
      <c r="M509" s="332">
        <f>ROUND(SUMIF(Anlagenbewegungsdaten_AV!B:B,A509,Anlagenbewegungsdaten_AV!C:C),3)</f>
        <v>0</v>
      </c>
      <c r="N509" s="330">
        <f>IF(ISBLANK(L509),ROUND(SUMIF(Anlagenbewegungsdaten_AV!B:B,A509,Anlagenbewegungsdaten_AV!D:D),2),ROUND(M509*L509%,2))</f>
        <v>0</v>
      </c>
      <c r="O509" s="330">
        <f>ROUND(N509-SUMIF(Anlagenbewegungsdaten_AV!B:B,A509,Anlagenbewegungsdaten_AV!D:D),3)</f>
        <v>0</v>
      </c>
    </row>
    <row r="510" spans="1:15" ht="15" customHeight="1" x14ac:dyDescent="0.25">
      <c r="A510" s="262" t="s">
        <v>2471</v>
      </c>
      <c r="B510" s="167" t="s">
        <v>2108</v>
      </c>
      <c r="C510" s="167" t="s">
        <v>4040</v>
      </c>
      <c r="D510" s="167" t="s">
        <v>2411</v>
      </c>
      <c r="E510" s="189" t="s">
        <v>2483</v>
      </c>
      <c r="F510" s="183">
        <v>9.1</v>
      </c>
      <c r="G510" s="333">
        <f>ROUND(SUMIF(Anlagenbewegungsdaten!B:B,A510,Anlagenbewegungsdaten!C:C),3)</f>
        <v>0</v>
      </c>
      <c r="H510" s="334">
        <f>IF(ISBLANK(F510),ROUND(SUMIF(Anlagenbewegungsdaten!B:B,A510,Anlagenbewegungsdaten!D:D),2),ROUND(G510*F510%,2))</f>
        <v>0</v>
      </c>
      <c r="I510" s="334">
        <f>ROUND((H510-SUMIF(Anlagenbewegungsdaten!$B:$B,A510,Anlagenbewegungsdaten!D:D)),3)</f>
        <v>0</v>
      </c>
      <c r="J510" s="335" t="s">
        <v>5179</v>
      </c>
      <c r="K510" s="335" t="s">
        <v>5193</v>
      </c>
      <c r="L510" s="516">
        <v>7.28</v>
      </c>
      <c r="M510" s="332">
        <f>ROUND(SUMIF(Anlagenbewegungsdaten_AV!B:B,A510,Anlagenbewegungsdaten_AV!C:C),3)</f>
        <v>0</v>
      </c>
      <c r="N510" s="330">
        <f>IF(ISBLANK(L510),ROUND(SUMIF(Anlagenbewegungsdaten_AV!B:B,A510,Anlagenbewegungsdaten_AV!D:D),2),ROUND(M510*L510%,2))</f>
        <v>0</v>
      </c>
      <c r="O510" s="330">
        <f>ROUND(N510-SUMIF(Anlagenbewegungsdaten_AV!B:B,A510,Anlagenbewegungsdaten_AV!D:D),3)</f>
        <v>0</v>
      </c>
    </row>
    <row r="511" spans="1:15" ht="15" customHeight="1" x14ac:dyDescent="0.25">
      <c r="A511" s="263" t="s">
        <v>1741</v>
      </c>
      <c r="B511" s="174" t="s">
        <v>2108</v>
      </c>
      <c r="C511" s="174" t="s">
        <v>4040</v>
      </c>
      <c r="D511" s="174" t="s">
        <v>1660</v>
      </c>
      <c r="E511" s="173" t="s">
        <v>1563</v>
      </c>
      <c r="F511" s="289">
        <v>12.1</v>
      </c>
      <c r="G511" s="333">
        <f>ROUND(SUMIF(Anlagenbewegungsdaten!B:B,A511,Anlagenbewegungsdaten!C:C),3)</f>
        <v>0</v>
      </c>
      <c r="H511" s="334">
        <f>IF(ISBLANK(F511),ROUND(SUMIF(Anlagenbewegungsdaten!B:B,A511,Anlagenbewegungsdaten!D:D),2),ROUND(G511*F511%,2))</f>
        <v>0</v>
      </c>
      <c r="I511" s="334">
        <f>ROUND((H511-SUMIF(Anlagenbewegungsdaten!$B:$B,A511,Anlagenbewegungsdaten!D:D)),3)</f>
        <v>0</v>
      </c>
      <c r="J511" s="335" t="s">
        <v>5179</v>
      </c>
      <c r="K511" s="335" t="s">
        <v>5193</v>
      </c>
      <c r="L511" s="516">
        <v>9.68</v>
      </c>
      <c r="M511" s="332">
        <f>ROUND(SUMIF(Anlagenbewegungsdaten_AV!B:B,A511,Anlagenbewegungsdaten_AV!C:C),3)</f>
        <v>0</v>
      </c>
      <c r="N511" s="330">
        <f>IF(ISBLANK(L511),ROUND(SUMIF(Anlagenbewegungsdaten_AV!B:B,A511,Anlagenbewegungsdaten_AV!D:D),2),ROUND(M511*L511%,2))</f>
        <v>0</v>
      </c>
      <c r="O511" s="330">
        <f>ROUND(N511-SUMIF(Anlagenbewegungsdaten_AV!B:B,A511,Anlagenbewegungsdaten_AV!D:D),3)</f>
        <v>0</v>
      </c>
    </row>
    <row r="512" spans="1:15" ht="15" customHeight="1" x14ac:dyDescent="0.25">
      <c r="A512" s="263" t="s">
        <v>2657</v>
      </c>
      <c r="B512" s="174" t="s">
        <v>2108</v>
      </c>
      <c r="C512" s="174" t="s">
        <v>4040</v>
      </c>
      <c r="D512" s="174" t="s">
        <v>2624</v>
      </c>
      <c r="E512" s="174" t="s">
        <v>2576</v>
      </c>
      <c r="F512" s="289">
        <v>12.07</v>
      </c>
      <c r="G512" s="333">
        <f>ROUND(SUMIF(Anlagenbewegungsdaten!B:B,A512,Anlagenbewegungsdaten!C:C),3)</f>
        <v>0</v>
      </c>
      <c r="H512" s="334">
        <f>IF(ISBLANK(F512),ROUND(SUMIF(Anlagenbewegungsdaten!B:B,A512,Anlagenbewegungsdaten!D:D),2),ROUND(G512*F512%,2))</f>
        <v>0</v>
      </c>
      <c r="I512" s="334">
        <f>ROUND((H512-SUMIF(Anlagenbewegungsdaten!$B:$B,A512,Anlagenbewegungsdaten!D:D)),3)</f>
        <v>0</v>
      </c>
      <c r="J512" s="335" t="s">
        <v>5179</v>
      </c>
      <c r="K512" s="335" t="s">
        <v>5193</v>
      </c>
      <c r="L512" s="516">
        <v>9.66</v>
      </c>
      <c r="M512" s="332">
        <f>ROUND(SUMIF(Anlagenbewegungsdaten_AV!B:B,A512,Anlagenbewegungsdaten_AV!C:C),3)</f>
        <v>0</v>
      </c>
      <c r="N512" s="330">
        <f>IF(ISBLANK(L512),ROUND(SUMIF(Anlagenbewegungsdaten_AV!B:B,A512,Anlagenbewegungsdaten_AV!D:D),2),ROUND(M512*L512%,2))</f>
        <v>0</v>
      </c>
      <c r="O512" s="330">
        <f>ROUND(N512-SUMIF(Anlagenbewegungsdaten_AV!B:B,A512,Anlagenbewegungsdaten_AV!D:D),3)</f>
        <v>0</v>
      </c>
    </row>
    <row r="513" spans="1:15" ht="15" customHeight="1" x14ac:dyDescent="0.25">
      <c r="A513" s="263" t="s">
        <v>3401</v>
      </c>
      <c r="B513" s="174" t="s">
        <v>2108</v>
      </c>
      <c r="C513" s="174" t="s">
        <v>4040</v>
      </c>
      <c r="D513" s="174" t="s">
        <v>3368</v>
      </c>
      <c r="E513" s="174" t="s">
        <v>3320</v>
      </c>
      <c r="F513" s="289">
        <v>12.04</v>
      </c>
      <c r="G513" s="333">
        <f>ROUND(SUMIF(Anlagenbewegungsdaten!B:B,A513,Anlagenbewegungsdaten!C:C),3)</f>
        <v>0</v>
      </c>
      <c r="H513" s="334">
        <f>IF(ISBLANK(F513),ROUND(SUMIF(Anlagenbewegungsdaten!B:B,A513,Anlagenbewegungsdaten!D:D),2),ROUND(G513*F513%,2))</f>
        <v>0</v>
      </c>
      <c r="I513" s="334">
        <f>ROUND((H513-SUMIF(Anlagenbewegungsdaten!$B:$B,A513,Anlagenbewegungsdaten!D:D)),3)</f>
        <v>0</v>
      </c>
      <c r="J513" s="335" t="s">
        <v>5179</v>
      </c>
      <c r="K513" s="335" t="s">
        <v>5193</v>
      </c>
      <c r="L513" s="516">
        <v>9.6300000000000008</v>
      </c>
      <c r="M513" s="332">
        <f>ROUND(SUMIF(Anlagenbewegungsdaten_AV!B:B,A513,Anlagenbewegungsdaten_AV!C:C),3)</f>
        <v>0</v>
      </c>
      <c r="N513" s="330">
        <f>IF(ISBLANK(L513),ROUND(SUMIF(Anlagenbewegungsdaten_AV!B:B,A513,Anlagenbewegungsdaten_AV!D:D),2),ROUND(M513*L513%,2))</f>
        <v>0</v>
      </c>
      <c r="O513" s="330">
        <f>ROUND(N513-SUMIF(Anlagenbewegungsdaten_AV!B:B,A513,Anlagenbewegungsdaten_AV!D:D),3)</f>
        <v>0</v>
      </c>
    </row>
    <row r="514" spans="1:15" ht="15" customHeight="1" x14ac:dyDescent="0.25">
      <c r="A514" s="275" t="s">
        <v>4174</v>
      </c>
      <c r="B514" s="193" t="s">
        <v>2108</v>
      </c>
      <c r="C514" s="193" t="s">
        <v>4040</v>
      </c>
      <c r="D514" s="193" t="s">
        <v>4141</v>
      </c>
      <c r="E514" s="193" t="s">
        <v>4093</v>
      </c>
      <c r="F514" s="290">
        <v>12.01</v>
      </c>
      <c r="G514" s="333">
        <f>ROUND(SUMIF(Anlagenbewegungsdaten!B:B,A514,Anlagenbewegungsdaten!C:C),3)</f>
        <v>0</v>
      </c>
      <c r="H514" s="334">
        <f>IF(ISBLANK(F514),ROUND(SUMIF(Anlagenbewegungsdaten!B:B,A514,Anlagenbewegungsdaten!D:D),2),ROUND(G514*F514%,2))</f>
        <v>0</v>
      </c>
      <c r="I514" s="334">
        <f>ROUND((H514-SUMIF(Anlagenbewegungsdaten!$B:$B,A514,Anlagenbewegungsdaten!D:D)),3)</f>
        <v>0</v>
      </c>
      <c r="J514" s="335" t="s">
        <v>5179</v>
      </c>
      <c r="K514" s="335" t="s">
        <v>5193</v>
      </c>
      <c r="L514" s="516">
        <v>9.61</v>
      </c>
      <c r="M514" s="332">
        <f>ROUND(SUMIF(Anlagenbewegungsdaten_AV!B:B,A514,Anlagenbewegungsdaten_AV!C:C),3)</f>
        <v>0</v>
      </c>
      <c r="N514" s="330">
        <f>IF(ISBLANK(L514),ROUND(SUMIF(Anlagenbewegungsdaten_AV!B:B,A514,Anlagenbewegungsdaten_AV!D:D),2),ROUND(M514*L514%,2))</f>
        <v>0</v>
      </c>
      <c r="O514" s="330">
        <f>ROUND(N514-SUMIF(Anlagenbewegungsdaten_AV!B:B,A514,Anlagenbewegungsdaten_AV!D:D),3)</f>
        <v>0</v>
      </c>
    </row>
    <row r="515" spans="1:15" ht="15" customHeight="1" x14ac:dyDescent="0.25">
      <c r="A515" s="262" t="s">
        <v>2472</v>
      </c>
      <c r="B515" s="167" t="s">
        <v>2108</v>
      </c>
      <c r="C515" s="167" t="s">
        <v>4040</v>
      </c>
      <c r="D515" s="167" t="s">
        <v>2464</v>
      </c>
      <c r="E515" s="189" t="s">
        <v>2483</v>
      </c>
      <c r="F515" s="183">
        <v>13.1</v>
      </c>
      <c r="G515" s="333">
        <f>ROUND(SUMIF(Anlagenbewegungsdaten!B:B,A515,Anlagenbewegungsdaten!C:C),3)</f>
        <v>0</v>
      </c>
      <c r="H515" s="334">
        <f>IF(ISBLANK(F515),ROUND(SUMIF(Anlagenbewegungsdaten!B:B,A515,Anlagenbewegungsdaten!D:D),2),ROUND(G515*F515%,2))</f>
        <v>0</v>
      </c>
      <c r="I515" s="334">
        <f>ROUND((H515-SUMIF(Anlagenbewegungsdaten!$B:$B,A515,Anlagenbewegungsdaten!D:D)),3)</f>
        <v>0</v>
      </c>
      <c r="J515" s="335" t="s">
        <v>5179</v>
      </c>
      <c r="K515" s="335" t="s">
        <v>5193</v>
      </c>
      <c r="L515" s="516">
        <v>10.48</v>
      </c>
      <c r="M515" s="332">
        <f>ROUND(SUMIF(Anlagenbewegungsdaten_AV!B:B,A515,Anlagenbewegungsdaten_AV!C:C),3)</f>
        <v>0</v>
      </c>
      <c r="N515" s="330">
        <f>IF(ISBLANK(L515),ROUND(SUMIF(Anlagenbewegungsdaten_AV!B:B,A515,Anlagenbewegungsdaten_AV!D:D),2),ROUND(M515*L515%,2))</f>
        <v>0</v>
      </c>
      <c r="O515" s="330">
        <f>ROUND(N515-SUMIF(Anlagenbewegungsdaten_AV!B:B,A515,Anlagenbewegungsdaten_AV!D:D),3)</f>
        <v>0</v>
      </c>
    </row>
    <row r="516" spans="1:15" ht="15" customHeight="1" x14ac:dyDescent="0.25">
      <c r="A516" s="263" t="s">
        <v>1742</v>
      </c>
      <c r="B516" s="174" t="s">
        <v>2108</v>
      </c>
      <c r="C516" s="174" t="s">
        <v>4040</v>
      </c>
      <c r="D516" s="174" t="s">
        <v>1662</v>
      </c>
      <c r="E516" s="173" t="s">
        <v>1563</v>
      </c>
      <c r="F516" s="289">
        <v>16.100000000000001</v>
      </c>
      <c r="G516" s="333">
        <f>ROUND(SUMIF(Anlagenbewegungsdaten!B:B,A516,Anlagenbewegungsdaten!C:C),3)</f>
        <v>0</v>
      </c>
      <c r="H516" s="334">
        <f>IF(ISBLANK(F516),ROUND(SUMIF(Anlagenbewegungsdaten!B:B,A516,Anlagenbewegungsdaten!D:D),2),ROUND(G516*F516%,2))</f>
        <v>0</v>
      </c>
      <c r="I516" s="334">
        <f>ROUND((H516-SUMIF(Anlagenbewegungsdaten!$B:$B,A516,Anlagenbewegungsdaten!D:D)),3)</f>
        <v>0</v>
      </c>
      <c r="J516" s="335" t="s">
        <v>5179</v>
      </c>
      <c r="K516" s="335" t="s">
        <v>5193</v>
      </c>
      <c r="L516" s="516">
        <v>12.88</v>
      </c>
      <c r="M516" s="332">
        <f>ROUND(SUMIF(Anlagenbewegungsdaten_AV!B:B,A516,Anlagenbewegungsdaten_AV!C:C),3)</f>
        <v>0</v>
      </c>
      <c r="N516" s="330">
        <f>IF(ISBLANK(L516),ROUND(SUMIF(Anlagenbewegungsdaten_AV!B:B,A516,Anlagenbewegungsdaten_AV!D:D),2),ROUND(M516*L516%,2))</f>
        <v>0</v>
      </c>
      <c r="O516" s="330">
        <f>ROUND(N516-SUMIF(Anlagenbewegungsdaten_AV!B:B,A516,Anlagenbewegungsdaten_AV!D:D),3)</f>
        <v>0</v>
      </c>
    </row>
    <row r="517" spans="1:15" ht="15" customHeight="1" x14ac:dyDescent="0.25">
      <c r="A517" s="263" t="s">
        <v>2658</v>
      </c>
      <c r="B517" s="174" t="s">
        <v>2108</v>
      </c>
      <c r="C517" s="174" t="s">
        <v>4040</v>
      </c>
      <c r="D517" s="174" t="s">
        <v>2626</v>
      </c>
      <c r="E517" s="174" t="s">
        <v>2576</v>
      </c>
      <c r="F517" s="289">
        <v>16.07</v>
      </c>
      <c r="G517" s="333">
        <f>ROUND(SUMIF(Anlagenbewegungsdaten!B:B,A517,Anlagenbewegungsdaten!C:C),3)</f>
        <v>0</v>
      </c>
      <c r="H517" s="334">
        <f>IF(ISBLANK(F517),ROUND(SUMIF(Anlagenbewegungsdaten!B:B,A517,Anlagenbewegungsdaten!D:D),2),ROUND(G517*F517%,2))</f>
        <v>0</v>
      </c>
      <c r="I517" s="334">
        <f>ROUND((H517-SUMIF(Anlagenbewegungsdaten!$B:$B,A517,Anlagenbewegungsdaten!D:D)),3)</f>
        <v>0</v>
      </c>
      <c r="J517" s="335" t="s">
        <v>5179</v>
      </c>
      <c r="K517" s="335" t="s">
        <v>5193</v>
      </c>
      <c r="L517" s="516">
        <v>12.86</v>
      </c>
      <c r="M517" s="332">
        <f>ROUND(SUMIF(Anlagenbewegungsdaten_AV!B:B,A517,Anlagenbewegungsdaten_AV!C:C),3)</f>
        <v>0</v>
      </c>
      <c r="N517" s="330">
        <f>IF(ISBLANK(L517),ROUND(SUMIF(Anlagenbewegungsdaten_AV!B:B,A517,Anlagenbewegungsdaten_AV!D:D),2),ROUND(M517*L517%,2))</f>
        <v>0</v>
      </c>
      <c r="O517" s="330">
        <f>ROUND(N517-SUMIF(Anlagenbewegungsdaten_AV!B:B,A517,Anlagenbewegungsdaten_AV!D:D),3)</f>
        <v>0</v>
      </c>
    </row>
    <row r="518" spans="1:15" ht="15" customHeight="1" x14ac:dyDescent="0.25">
      <c r="A518" s="263" t="s">
        <v>3402</v>
      </c>
      <c r="B518" s="174" t="s">
        <v>2108</v>
      </c>
      <c r="C518" s="174" t="s">
        <v>4040</v>
      </c>
      <c r="D518" s="174" t="s">
        <v>3370</v>
      </c>
      <c r="E518" s="174" t="s">
        <v>3320</v>
      </c>
      <c r="F518" s="289">
        <v>16.04</v>
      </c>
      <c r="G518" s="333">
        <f>ROUND(SUMIF(Anlagenbewegungsdaten!B:B,A518,Anlagenbewegungsdaten!C:C),3)</f>
        <v>0</v>
      </c>
      <c r="H518" s="334">
        <f>IF(ISBLANK(F518),ROUND(SUMIF(Anlagenbewegungsdaten!B:B,A518,Anlagenbewegungsdaten!D:D),2),ROUND(G518*F518%,2))</f>
        <v>0</v>
      </c>
      <c r="I518" s="334">
        <f>ROUND((H518-SUMIF(Anlagenbewegungsdaten!$B:$B,A518,Anlagenbewegungsdaten!D:D)),3)</f>
        <v>0</v>
      </c>
      <c r="J518" s="335" t="s">
        <v>5179</v>
      </c>
      <c r="K518" s="335" t="s">
        <v>5193</v>
      </c>
      <c r="L518" s="516">
        <v>12.83</v>
      </c>
      <c r="M518" s="332">
        <f>ROUND(SUMIF(Anlagenbewegungsdaten_AV!B:B,A518,Anlagenbewegungsdaten_AV!C:C),3)</f>
        <v>0</v>
      </c>
      <c r="N518" s="330">
        <f>IF(ISBLANK(L518),ROUND(SUMIF(Anlagenbewegungsdaten_AV!B:B,A518,Anlagenbewegungsdaten_AV!D:D),2),ROUND(M518*L518%,2))</f>
        <v>0</v>
      </c>
      <c r="O518" s="330">
        <f>ROUND(N518-SUMIF(Anlagenbewegungsdaten_AV!B:B,A518,Anlagenbewegungsdaten_AV!D:D),3)</f>
        <v>0</v>
      </c>
    </row>
    <row r="519" spans="1:15" ht="15" customHeight="1" x14ac:dyDescent="0.25">
      <c r="A519" s="275" t="s">
        <v>4175</v>
      </c>
      <c r="B519" s="193" t="s">
        <v>2108</v>
      </c>
      <c r="C519" s="193" t="s">
        <v>4040</v>
      </c>
      <c r="D519" s="193" t="s">
        <v>4143</v>
      </c>
      <c r="E519" s="193" t="s">
        <v>4093</v>
      </c>
      <c r="F519" s="290">
        <v>16.009999999999998</v>
      </c>
      <c r="G519" s="333">
        <f>ROUND(SUMIF(Anlagenbewegungsdaten!B:B,A519,Anlagenbewegungsdaten!C:C),3)</f>
        <v>0</v>
      </c>
      <c r="H519" s="334">
        <f>IF(ISBLANK(F519),ROUND(SUMIF(Anlagenbewegungsdaten!B:B,A519,Anlagenbewegungsdaten!D:D),2),ROUND(G519*F519%,2))</f>
        <v>0</v>
      </c>
      <c r="I519" s="334">
        <f>ROUND((H519-SUMIF(Anlagenbewegungsdaten!$B:$B,A519,Anlagenbewegungsdaten!D:D)),3)</f>
        <v>0</v>
      </c>
      <c r="J519" s="335" t="s">
        <v>5179</v>
      </c>
      <c r="K519" s="335" t="s">
        <v>5193</v>
      </c>
      <c r="L519" s="516">
        <v>12.81</v>
      </c>
      <c r="M519" s="332">
        <f>ROUND(SUMIF(Anlagenbewegungsdaten_AV!B:B,A519,Anlagenbewegungsdaten_AV!C:C),3)</f>
        <v>0</v>
      </c>
      <c r="N519" s="330">
        <f>IF(ISBLANK(L519),ROUND(SUMIF(Anlagenbewegungsdaten_AV!B:B,A519,Anlagenbewegungsdaten_AV!D:D),2),ROUND(M519*L519%,2))</f>
        <v>0</v>
      </c>
      <c r="O519" s="330">
        <f>ROUND(N519-SUMIF(Anlagenbewegungsdaten_AV!B:B,A519,Anlagenbewegungsdaten_AV!D:D),3)</f>
        <v>0</v>
      </c>
    </row>
    <row r="520" spans="1:15" ht="15" customHeight="1" x14ac:dyDescent="0.25">
      <c r="A520" s="262" t="s">
        <v>2473</v>
      </c>
      <c r="B520" s="167" t="s">
        <v>2108</v>
      </c>
      <c r="C520" s="167" t="s">
        <v>4040</v>
      </c>
      <c r="D520" s="167" t="s">
        <v>2466</v>
      </c>
      <c r="E520" s="189" t="s">
        <v>2483</v>
      </c>
      <c r="F520" s="183">
        <v>11.6</v>
      </c>
      <c r="G520" s="333">
        <f>ROUND(SUMIF(Anlagenbewegungsdaten!B:B,A520,Anlagenbewegungsdaten!C:C),3)</f>
        <v>0</v>
      </c>
      <c r="H520" s="334">
        <f>IF(ISBLANK(F520),ROUND(SUMIF(Anlagenbewegungsdaten!B:B,A520,Anlagenbewegungsdaten!D:D),2),ROUND(G520*F520%,2))</f>
        <v>0</v>
      </c>
      <c r="I520" s="334">
        <f>ROUND((H520-SUMIF(Anlagenbewegungsdaten!$B:$B,A520,Anlagenbewegungsdaten!D:D)),3)</f>
        <v>0</v>
      </c>
      <c r="J520" s="335" t="s">
        <v>5179</v>
      </c>
      <c r="K520" s="335" t="s">
        <v>5193</v>
      </c>
      <c r="L520" s="516">
        <v>9.2799999999999994</v>
      </c>
      <c r="M520" s="332">
        <f>ROUND(SUMIF(Anlagenbewegungsdaten_AV!B:B,A520,Anlagenbewegungsdaten_AV!C:C),3)</f>
        <v>0</v>
      </c>
      <c r="N520" s="330">
        <f>IF(ISBLANK(L520),ROUND(SUMIF(Anlagenbewegungsdaten_AV!B:B,A520,Anlagenbewegungsdaten_AV!D:D),2),ROUND(M520*L520%,2))</f>
        <v>0</v>
      </c>
      <c r="O520" s="330">
        <f>ROUND(N520-SUMIF(Anlagenbewegungsdaten_AV!B:B,A520,Anlagenbewegungsdaten_AV!D:D),3)</f>
        <v>0</v>
      </c>
    </row>
    <row r="521" spans="1:15" ht="15" customHeight="1" x14ac:dyDescent="0.25">
      <c r="A521" s="263" t="s">
        <v>1743</v>
      </c>
      <c r="B521" s="174" t="s">
        <v>2108</v>
      </c>
      <c r="C521" s="174" t="s">
        <v>4040</v>
      </c>
      <c r="D521" s="174" t="s">
        <v>1664</v>
      </c>
      <c r="E521" s="173" t="s">
        <v>1563</v>
      </c>
      <c r="F521" s="289">
        <v>14.6</v>
      </c>
      <c r="G521" s="333">
        <f>ROUND(SUMIF(Anlagenbewegungsdaten!B:B,A521,Anlagenbewegungsdaten!C:C),3)</f>
        <v>0</v>
      </c>
      <c r="H521" s="334">
        <f>IF(ISBLANK(F521),ROUND(SUMIF(Anlagenbewegungsdaten!B:B,A521,Anlagenbewegungsdaten!D:D),2),ROUND(G521*F521%,2))</f>
        <v>0</v>
      </c>
      <c r="I521" s="334">
        <f>ROUND((H521-SUMIF(Anlagenbewegungsdaten!$B:$B,A521,Anlagenbewegungsdaten!D:D)),3)</f>
        <v>0</v>
      </c>
      <c r="J521" s="335" t="s">
        <v>5179</v>
      </c>
      <c r="K521" s="335" t="s">
        <v>5193</v>
      </c>
      <c r="L521" s="516">
        <v>11.68</v>
      </c>
      <c r="M521" s="332">
        <f>ROUND(SUMIF(Anlagenbewegungsdaten_AV!B:B,A521,Anlagenbewegungsdaten_AV!C:C),3)</f>
        <v>0</v>
      </c>
      <c r="N521" s="330">
        <f>IF(ISBLANK(L521),ROUND(SUMIF(Anlagenbewegungsdaten_AV!B:B,A521,Anlagenbewegungsdaten_AV!D:D),2),ROUND(M521*L521%,2))</f>
        <v>0</v>
      </c>
      <c r="O521" s="330">
        <f>ROUND(N521-SUMIF(Anlagenbewegungsdaten_AV!B:B,A521,Anlagenbewegungsdaten_AV!D:D),3)</f>
        <v>0</v>
      </c>
    </row>
    <row r="522" spans="1:15" ht="15" customHeight="1" x14ac:dyDescent="0.25">
      <c r="A522" s="263" t="s">
        <v>2659</v>
      </c>
      <c r="B522" s="174" t="s">
        <v>2108</v>
      </c>
      <c r="C522" s="174" t="s">
        <v>4040</v>
      </c>
      <c r="D522" s="174" t="s">
        <v>2628</v>
      </c>
      <c r="E522" s="174" t="s">
        <v>2576</v>
      </c>
      <c r="F522" s="289">
        <v>14.57</v>
      </c>
      <c r="G522" s="333">
        <f>ROUND(SUMIF(Anlagenbewegungsdaten!B:B,A522,Anlagenbewegungsdaten!C:C),3)</f>
        <v>0</v>
      </c>
      <c r="H522" s="334">
        <f>IF(ISBLANK(F522),ROUND(SUMIF(Anlagenbewegungsdaten!B:B,A522,Anlagenbewegungsdaten!D:D),2),ROUND(G522*F522%,2))</f>
        <v>0</v>
      </c>
      <c r="I522" s="334">
        <f>ROUND((H522-SUMIF(Anlagenbewegungsdaten!$B:$B,A522,Anlagenbewegungsdaten!D:D)),3)</f>
        <v>0</v>
      </c>
      <c r="J522" s="335" t="s">
        <v>5179</v>
      </c>
      <c r="K522" s="335" t="s">
        <v>5193</v>
      </c>
      <c r="L522" s="516">
        <v>11.66</v>
      </c>
      <c r="M522" s="332">
        <f>ROUND(SUMIF(Anlagenbewegungsdaten_AV!B:B,A522,Anlagenbewegungsdaten_AV!C:C),3)</f>
        <v>0</v>
      </c>
      <c r="N522" s="330">
        <f>IF(ISBLANK(L522),ROUND(SUMIF(Anlagenbewegungsdaten_AV!B:B,A522,Anlagenbewegungsdaten_AV!D:D),2),ROUND(M522*L522%,2))</f>
        <v>0</v>
      </c>
      <c r="O522" s="330">
        <f>ROUND(N522-SUMIF(Anlagenbewegungsdaten_AV!B:B,A522,Anlagenbewegungsdaten_AV!D:D),3)</f>
        <v>0</v>
      </c>
    </row>
    <row r="523" spans="1:15" ht="15" customHeight="1" x14ac:dyDescent="0.25">
      <c r="A523" s="263" t="s">
        <v>3403</v>
      </c>
      <c r="B523" s="174" t="s">
        <v>2108</v>
      </c>
      <c r="C523" s="174" t="s">
        <v>4040</v>
      </c>
      <c r="D523" s="174" t="s">
        <v>3372</v>
      </c>
      <c r="E523" s="174" t="s">
        <v>3320</v>
      </c>
      <c r="F523" s="289">
        <v>14.54</v>
      </c>
      <c r="G523" s="333">
        <f>ROUND(SUMIF(Anlagenbewegungsdaten!B:B,A523,Anlagenbewegungsdaten!C:C),3)</f>
        <v>0</v>
      </c>
      <c r="H523" s="334">
        <f>IF(ISBLANK(F523),ROUND(SUMIF(Anlagenbewegungsdaten!B:B,A523,Anlagenbewegungsdaten!D:D),2),ROUND(G523*F523%,2))</f>
        <v>0</v>
      </c>
      <c r="I523" s="334">
        <f>ROUND((H523-SUMIF(Anlagenbewegungsdaten!$B:$B,A523,Anlagenbewegungsdaten!D:D)),3)</f>
        <v>0</v>
      </c>
      <c r="J523" s="335" t="s">
        <v>5179</v>
      </c>
      <c r="K523" s="335" t="s">
        <v>5193</v>
      </c>
      <c r="L523" s="516">
        <v>11.63</v>
      </c>
      <c r="M523" s="332">
        <f>ROUND(SUMIF(Anlagenbewegungsdaten_AV!B:B,A523,Anlagenbewegungsdaten_AV!C:C),3)</f>
        <v>0</v>
      </c>
      <c r="N523" s="330">
        <f>IF(ISBLANK(L523),ROUND(SUMIF(Anlagenbewegungsdaten_AV!B:B,A523,Anlagenbewegungsdaten_AV!D:D),2),ROUND(M523*L523%,2))</f>
        <v>0</v>
      </c>
      <c r="O523" s="330">
        <f>ROUND(N523-SUMIF(Anlagenbewegungsdaten_AV!B:B,A523,Anlagenbewegungsdaten_AV!D:D),3)</f>
        <v>0</v>
      </c>
    </row>
    <row r="524" spans="1:15" ht="15" customHeight="1" x14ac:dyDescent="0.25">
      <c r="A524" s="275" t="s">
        <v>4176</v>
      </c>
      <c r="B524" s="193" t="s">
        <v>2108</v>
      </c>
      <c r="C524" s="193" t="s">
        <v>4040</v>
      </c>
      <c r="D524" s="193" t="s">
        <v>4145</v>
      </c>
      <c r="E524" s="193" t="s">
        <v>4093</v>
      </c>
      <c r="F524" s="290">
        <v>14.51</v>
      </c>
      <c r="G524" s="333">
        <f>ROUND(SUMIF(Anlagenbewegungsdaten!B:B,A524,Anlagenbewegungsdaten!C:C),3)</f>
        <v>0</v>
      </c>
      <c r="H524" s="334">
        <f>IF(ISBLANK(F524),ROUND(SUMIF(Anlagenbewegungsdaten!B:B,A524,Anlagenbewegungsdaten!D:D),2),ROUND(G524*F524%,2))</f>
        <v>0</v>
      </c>
      <c r="I524" s="334">
        <f>ROUND((H524-SUMIF(Anlagenbewegungsdaten!$B:$B,A524,Anlagenbewegungsdaten!D:D)),3)</f>
        <v>0</v>
      </c>
      <c r="J524" s="335" t="s">
        <v>5179</v>
      </c>
      <c r="K524" s="335" t="s">
        <v>5193</v>
      </c>
      <c r="L524" s="516">
        <v>11.61</v>
      </c>
      <c r="M524" s="332">
        <f>ROUND(SUMIF(Anlagenbewegungsdaten_AV!B:B,A524,Anlagenbewegungsdaten_AV!C:C),3)</f>
        <v>0</v>
      </c>
      <c r="N524" s="330">
        <f>IF(ISBLANK(L524),ROUND(SUMIF(Anlagenbewegungsdaten_AV!B:B,A524,Anlagenbewegungsdaten_AV!D:D),2),ROUND(M524*L524%,2))</f>
        <v>0</v>
      </c>
      <c r="O524" s="330">
        <f>ROUND(N524-SUMIF(Anlagenbewegungsdaten_AV!B:B,A524,Anlagenbewegungsdaten_AV!D:D),3)</f>
        <v>0</v>
      </c>
    </row>
    <row r="525" spans="1:15" ht="15" customHeight="1" x14ac:dyDescent="0.25">
      <c r="A525" s="262" t="s">
        <v>2474</v>
      </c>
      <c r="B525" s="167" t="s">
        <v>2108</v>
      </c>
      <c r="C525" s="167" t="s">
        <v>4040</v>
      </c>
      <c r="D525" s="167" t="s">
        <v>2468</v>
      </c>
      <c r="E525" s="189" t="s">
        <v>2483</v>
      </c>
      <c r="F525" s="183">
        <v>8.6</v>
      </c>
      <c r="G525" s="333">
        <f>ROUND(SUMIF(Anlagenbewegungsdaten!B:B,A525,Anlagenbewegungsdaten!C:C),3)</f>
        <v>0</v>
      </c>
      <c r="H525" s="334">
        <f>IF(ISBLANK(F525),ROUND(SUMIF(Anlagenbewegungsdaten!B:B,A525,Anlagenbewegungsdaten!D:D),2),ROUND(G525*F525%,2))</f>
        <v>0</v>
      </c>
      <c r="I525" s="334">
        <f>ROUND((H525-SUMIF(Anlagenbewegungsdaten!$B:$B,A525,Anlagenbewegungsdaten!D:D)),3)</f>
        <v>0</v>
      </c>
      <c r="J525" s="335" t="s">
        <v>5179</v>
      </c>
      <c r="K525" s="335" t="s">
        <v>5193</v>
      </c>
      <c r="L525" s="516">
        <v>6.88</v>
      </c>
      <c r="M525" s="332">
        <f>ROUND(SUMIF(Anlagenbewegungsdaten_AV!B:B,A525,Anlagenbewegungsdaten_AV!C:C),3)</f>
        <v>0</v>
      </c>
      <c r="N525" s="330">
        <f>IF(ISBLANK(L525),ROUND(SUMIF(Anlagenbewegungsdaten_AV!B:B,A525,Anlagenbewegungsdaten_AV!D:D),2),ROUND(M525*L525%,2))</f>
        <v>0</v>
      </c>
      <c r="O525" s="330">
        <f>ROUND(N525-SUMIF(Anlagenbewegungsdaten_AV!B:B,A525,Anlagenbewegungsdaten_AV!D:D),3)</f>
        <v>0</v>
      </c>
    </row>
    <row r="526" spans="1:15" ht="15" customHeight="1" x14ac:dyDescent="0.25">
      <c r="A526" s="263" t="s">
        <v>1744</v>
      </c>
      <c r="B526" s="174" t="s">
        <v>2108</v>
      </c>
      <c r="C526" s="174" t="s">
        <v>4040</v>
      </c>
      <c r="D526" s="174" t="s">
        <v>1666</v>
      </c>
      <c r="E526" s="173" t="s">
        <v>1563</v>
      </c>
      <c r="F526" s="289">
        <v>11.6</v>
      </c>
      <c r="G526" s="333">
        <f>ROUND(SUMIF(Anlagenbewegungsdaten!B:B,A526,Anlagenbewegungsdaten!C:C),3)</f>
        <v>0</v>
      </c>
      <c r="H526" s="334">
        <f>IF(ISBLANK(F526),ROUND(SUMIF(Anlagenbewegungsdaten!B:B,A526,Anlagenbewegungsdaten!D:D),2),ROUND(G526*F526%,2))</f>
        <v>0</v>
      </c>
      <c r="I526" s="334">
        <f>ROUND((H526-SUMIF(Anlagenbewegungsdaten!$B:$B,A526,Anlagenbewegungsdaten!D:D)),3)</f>
        <v>0</v>
      </c>
      <c r="J526" s="335" t="s">
        <v>5179</v>
      </c>
      <c r="K526" s="335" t="s">
        <v>5193</v>
      </c>
      <c r="L526" s="516">
        <v>9.2799999999999994</v>
      </c>
      <c r="M526" s="332">
        <f>ROUND(SUMIF(Anlagenbewegungsdaten_AV!B:B,A526,Anlagenbewegungsdaten_AV!C:C),3)</f>
        <v>0</v>
      </c>
      <c r="N526" s="330">
        <f>IF(ISBLANK(L526),ROUND(SUMIF(Anlagenbewegungsdaten_AV!B:B,A526,Anlagenbewegungsdaten_AV!D:D),2),ROUND(M526*L526%,2))</f>
        <v>0</v>
      </c>
      <c r="O526" s="330">
        <f>ROUND(N526-SUMIF(Anlagenbewegungsdaten_AV!B:B,A526,Anlagenbewegungsdaten_AV!D:D),3)</f>
        <v>0</v>
      </c>
    </row>
    <row r="527" spans="1:15" ht="15" customHeight="1" x14ac:dyDescent="0.25">
      <c r="A527" s="263" t="s">
        <v>2660</v>
      </c>
      <c r="B527" s="174" t="s">
        <v>2108</v>
      </c>
      <c r="C527" s="174" t="s">
        <v>4040</v>
      </c>
      <c r="D527" s="174" t="s">
        <v>2630</v>
      </c>
      <c r="E527" s="174" t="s">
        <v>2576</v>
      </c>
      <c r="F527" s="289">
        <v>11.57</v>
      </c>
      <c r="G527" s="333">
        <f>ROUND(SUMIF(Anlagenbewegungsdaten!B:B,A527,Anlagenbewegungsdaten!C:C),3)</f>
        <v>0</v>
      </c>
      <c r="H527" s="334">
        <f>IF(ISBLANK(F527),ROUND(SUMIF(Anlagenbewegungsdaten!B:B,A527,Anlagenbewegungsdaten!D:D),2),ROUND(G527*F527%,2))</f>
        <v>0</v>
      </c>
      <c r="I527" s="334">
        <f>ROUND((H527-SUMIF(Anlagenbewegungsdaten!$B:$B,A527,Anlagenbewegungsdaten!D:D)),3)</f>
        <v>0</v>
      </c>
      <c r="J527" s="335" t="s">
        <v>5179</v>
      </c>
      <c r="K527" s="335" t="s">
        <v>5193</v>
      </c>
      <c r="L527" s="516">
        <v>9.26</v>
      </c>
      <c r="M527" s="332">
        <f>ROUND(SUMIF(Anlagenbewegungsdaten_AV!B:B,A527,Anlagenbewegungsdaten_AV!C:C),3)</f>
        <v>0</v>
      </c>
      <c r="N527" s="330">
        <f>IF(ISBLANK(L527),ROUND(SUMIF(Anlagenbewegungsdaten_AV!B:B,A527,Anlagenbewegungsdaten_AV!D:D),2),ROUND(M527*L527%,2))</f>
        <v>0</v>
      </c>
      <c r="O527" s="330">
        <f>ROUND(N527-SUMIF(Anlagenbewegungsdaten_AV!B:B,A527,Anlagenbewegungsdaten_AV!D:D),3)</f>
        <v>0</v>
      </c>
    </row>
    <row r="528" spans="1:15" ht="15" customHeight="1" x14ac:dyDescent="0.25">
      <c r="A528" s="263" t="s">
        <v>3404</v>
      </c>
      <c r="B528" s="174" t="s">
        <v>2108</v>
      </c>
      <c r="C528" s="174" t="s">
        <v>4040</v>
      </c>
      <c r="D528" s="174" t="s">
        <v>3374</v>
      </c>
      <c r="E528" s="174" t="s">
        <v>3320</v>
      </c>
      <c r="F528" s="289">
        <v>11.54</v>
      </c>
      <c r="G528" s="333">
        <f>ROUND(SUMIF(Anlagenbewegungsdaten!B:B,A528,Anlagenbewegungsdaten!C:C),3)</f>
        <v>0</v>
      </c>
      <c r="H528" s="334">
        <f>IF(ISBLANK(F528),ROUND(SUMIF(Anlagenbewegungsdaten!B:B,A528,Anlagenbewegungsdaten!D:D),2),ROUND(G528*F528%,2))</f>
        <v>0</v>
      </c>
      <c r="I528" s="334">
        <f>ROUND((H528-SUMIF(Anlagenbewegungsdaten!$B:$B,A528,Anlagenbewegungsdaten!D:D)),3)</f>
        <v>0</v>
      </c>
      <c r="J528" s="335" t="s">
        <v>5179</v>
      </c>
      <c r="K528" s="335" t="s">
        <v>5193</v>
      </c>
      <c r="L528" s="516">
        <v>9.23</v>
      </c>
      <c r="M528" s="332">
        <f>ROUND(SUMIF(Anlagenbewegungsdaten_AV!B:B,A528,Anlagenbewegungsdaten_AV!C:C),3)</f>
        <v>0</v>
      </c>
      <c r="N528" s="330">
        <f>IF(ISBLANK(L528),ROUND(SUMIF(Anlagenbewegungsdaten_AV!B:B,A528,Anlagenbewegungsdaten_AV!D:D),2),ROUND(M528*L528%,2))</f>
        <v>0</v>
      </c>
      <c r="O528" s="330">
        <f>ROUND(N528-SUMIF(Anlagenbewegungsdaten_AV!B:B,A528,Anlagenbewegungsdaten_AV!D:D),3)</f>
        <v>0</v>
      </c>
    </row>
    <row r="529" spans="1:15" ht="15" customHeight="1" x14ac:dyDescent="0.25">
      <c r="A529" s="275" t="s">
        <v>4177</v>
      </c>
      <c r="B529" s="193" t="s">
        <v>2108</v>
      </c>
      <c r="C529" s="193" t="s">
        <v>4040</v>
      </c>
      <c r="D529" s="193" t="s">
        <v>4147</v>
      </c>
      <c r="E529" s="193" t="s">
        <v>4093</v>
      </c>
      <c r="F529" s="290">
        <v>11.51</v>
      </c>
      <c r="G529" s="333">
        <f>ROUND(SUMIF(Anlagenbewegungsdaten!B:B,A529,Anlagenbewegungsdaten!C:C),3)</f>
        <v>0</v>
      </c>
      <c r="H529" s="334">
        <f>IF(ISBLANK(F529),ROUND(SUMIF(Anlagenbewegungsdaten!B:B,A529,Anlagenbewegungsdaten!D:D),2),ROUND(G529*F529%,2))</f>
        <v>0</v>
      </c>
      <c r="I529" s="334">
        <f>ROUND((H529-SUMIF(Anlagenbewegungsdaten!$B:$B,A529,Anlagenbewegungsdaten!D:D)),3)</f>
        <v>0</v>
      </c>
      <c r="J529" s="335" t="s">
        <v>5179</v>
      </c>
      <c r="K529" s="335" t="s">
        <v>5193</v>
      </c>
      <c r="L529" s="516">
        <v>9.2100000000000009</v>
      </c>
      <c r="M529" s="332">
        <f>ROUND(SUMIF(Anlagenbewegungsdaten_AV!B:B,A529,Anlagenbewegungsdaten_AV!C:C),3)</f>
        <v>0</v>
      </c>
      <c r="N529" s="330">
        <f>IF(ISBLANK(L529),ROUND(SUMIF(Anlagenbewegungsdaten_AV!B:B,A529,Anlagenbewegungsdaten_AV!D:D),2),ROUND(M529*L529%,2))</f>
        <v>0</v>
      </c>
      <c r="O529" s="330">
        <f>ROUND(N529-SUMIF(Anlagenbewegungsdaten_AV!B:B,A529,Anlagenbewegungsdaten_AV!D:D),3)</f>
        <v>0</v>
      </c>
    </row>
    <row r="530" spans="1:15" ht="15" customHeight="1" x14ac:dyDescent="0.25">
      <c r="A530" s="263" t="s">
        <v>1745</v>
      </c>
      <c r="B530" s="174" t="s">
        <v>2108</v>
      </c>
      <c r="C530" s="174" t="s">
        <v>4040</v>
      </c>
      <c r="D530" s="174" t="s">
        <v>6330</v>
      </c>
      <c r="E530" s="192" t="s">
        <v>4090</v>
      </c>
      <c r="F530" s="289">
        <v>7</v>
      </c>
      <c r="G530" s="333">
        <f>ROUND(SUMIF(Anlagenbewegungsdaten!B:B,A530,Anlagenbewegungsdaten!C:C),3)</f>
        <v>0</v>
      </c>
      <c r="H530" s="334">
        <f>IF(ISBLANK(F530),ROUND(SUMIF(Anlagenbewegungsdaten!B:B,A530,Anlagenbewegungsdaten!D:D),2),ROUND(G530*F530%,2))</f>
        <v>0</v>
      </c>
      <c r="I530" s="334">
        <f>ROUND((H530-SUMIF(Anlagenbewegungsdaten!$B:$B,A530,Anlagenbewegungsdaten!D:D)),3)</f>
        <v>0</v>
      </c>
      <c r="J530" s="335" t="s">
        <v>5179</v>
      </c>
      <c r="K530" s="335" t="s">
        <v>5193</v>
      </c>
      <c r="L530" s="516">
        <v>5.6</v>
      </c>
      <c r="M530" s="332">
        <f>ROUND(SUMIF(Anlagenbewegungsdaten_AV!B:B,A530,Anlagenbewegungsdaten_AV!C:C),3)</f>
        <v>0</v>
      </c>
      <c r="N530" s="330">
        <f>IF(ISBLANK(L530),ROUND(SUMIF(Anlagenbewegungsdaten_AV!B:B,A530,Anlagenbewegungsdaten_AV!D:D),2),ROUND(M530*L530%,2))</f>
        <v>0</v>
      </c>
      <c r="O530" s="330">
        <f>ROUND(N530-SUMIF(Anlagenbewegungsdaten_AV!B:B,A530,Anlagenbewegungsdaten_AV!D:D),3)</f>
        <v>0</v>
      </c>
    </row>
    <row r="531" spans="1:15" ht="15" customHeight="1" x14ac:dyDescent="0.25">
      <c r="A531" s="263" t="s">
        <v>1746</v>
      </c>
      <c r="B531" s="174" t="s">
        <v>2108</v>
      </c>
      <c r="C531" s="174" t="s">
        <v>4040</v>
      </c>
      <c r="D531" s="174" t="s">
        <v>5172</v>
      </c>
      <c r="E531" s="173" t="s">
        <v>1563</v>
      </c>
      <c r="F531" s="289">
        <v>10</v>
      </c>
      <c r="G531" s="333">
        <f>ROUND(SUMIF(Anlagenbewegungsdaten!B:B,A531,Anlagenbewegungsdaten!C:C),3)</f>
        <v>0</v>
      </c>
      <c r="H531" s="334">
        <f>IF(ISBLANK(F531),ROUND(SUMIF(Anlagenbewegungsdaten!B:B,A531,Anlagenbewegungsdaten!D:D),2),ROUND(G531*F531%,2))</f>
        <v>0</v>
      </c>
      <c r="I531" s="334">
        <f>ROUND((H531-SUMIF(Anlagenbewegungsdaten!$B:$B,A531,Anlagenbewegungsdaten!D:D)),3)</f>
        <v>0</v>
      </c>
      <c r="J531" s="335" t="s">
        <v>5179</v>
      </c>
      <c r="K531" s="335" t="s">
        <v>5193</v>
      </c>
      <c r="L531" s="516">
        <v>8</v>
      </c>
      <c r="M531" s="332">
        <f>ROUND(SUMIF(Anlagenbewegungsdaten_AV!B:B,A531,Anlagenbewegungsdaten_AV!C:C),3)</f>
        <v>0</v>
      </c>
      <c r="N531" s="330">
        <f>IF(ISBLANK(L531),ROUND(SUMIF(Anlagenbewegungsdaten_AV!B:B,A531,Anlagenbewegungsdaten_AV!D:D),2),ROUND(M531*L531%,2))</f>
        <v>0</v>
      </c>
      <c r="O531" s="330">
        <f>ROUND(N531-SUMIF(Anlagenbewegungsdaten_AV!B:B,A531,Anlagenbewegungsdaten_AV!D:D),3)</f>
        <v>0</v>
      </c>
    </row>
    <row r="532" spans="1:15" ht="15" customHeight="1" x14ac:dyDescent="0.25">
      <c r="A532" s="263" t="s">
        <v>2661</v>
      </c>
      <c r="B532" s="174" t="s">
        <v>2108</v>
      </c>
      <c r="C532" s="174" t="s">
        <v>4040</v>
      </c>
      <c r="D532" s="174" t="s">
        <v>5171</v>
      </c>
      <c r="E532" s="174" t="s">
        <v>2576</v>
      </c>
      <c r="F532" s="289">
        <v>9.9700000000000006</v>
      </c>
      <c r="G532" s="333">
        <f>ROUND(SUMIF(Anlagenbewegungsdaten!B:B,A532,Anlagenbewegungsdaten!C:C),3)</f>
        <v>0</v>
      </c>
      <c r="H532" s="334">
        <f>IF(ISBLANK(F532),ROUND(SUMIF(Anlagenbewegungsdaten!B:B,A532,Anlagenbewegungsdaten!D:D),2),ROUND(G532*F532%,2))</f>
        <v>0</v>
      </c>
      <c r="I532" s="334">
        <f>ROUND((H532-SUMIF(Anlagenbewegungsdaten!$B:$B,A532,Anlagenbewegungsdaten!D:D)),3)</f>
        <v>0</v>
      </c>
      <c r="J532" s="335" t="s">
        <v>5179</v>
      </c>
      <c r="K532" s="335" t="s">
        <v>5193</v>
      </c>
      <c r="L532" s="516">
        <v>7.98</v>
      </c>
      <c r="M532" s="332">
        <f>ROUND(SUMIF(Anlagenbewegungsdaten_AV!B:B,A532,Anlagenbewegungsdaten_AV!C:C),3)</f>
        <v>0</v>
      </c>
      <c r="N532" s="330">
        <f>IF(ISBLANK(L532),ROUND(SUMIF(Anlagenbewegungsdaten_AV!B:B,A532,Anlagenbewegungsdaten_AV!D:D),2),ROUND(M532*L532%,2))</f>
        <v>0</v>
      </c>
      <c r="O532" s="330">
        <f>ROUND(N532-SUMIF(Anlagenbewegungsdaten_AV!B:B,A532,Anlagenbewegungsdaten_AV!D:D),3)</f>
        <v>0</v>
      </c>
    </row>
    <row r="533" spans="1:15" ht="15" customHeight="1" x14ac:dyDescent="0.25">
      <c r="A533" s="263" t="s">
        <v>3405</v>
      </c>
      <c r="B533" s="174" t="s">
        <v>2108</v>
      </c>
      <c r="C533" s="174" t="s">
        <v>4040</v>
      </c>
      <c r="D533" s="174" t="s">
        <v>5170</v>
      </c>
      <c r="E533" s="174" t="s">
        <v>3320</v>
      </c>
      <c r="F533" s="289">
        <v>9.94</v>
      </c>
      <c r="G533" s="333">
        <f>ROUND(SUMIF(Anlagenbewegungsdaten!B:B,A533,Anlagenbewegungsdaten!C:C),3)</f>
        <v>0</v>
      </c>
      <c r="H533" s="334">
        <f>IF(ISBLANK(F533),ROUND(SUMIF(Anlagenbewegungsdaten!B:B,A533,Anlagenbewegungsdaten!D:D),2),ROUND(G533*F533%,2))</f>
        <v>0</v>
      </c>
      <c r="I533" s="334">
        <f>ROUND((H533-SUMIF(Anlagenbewegungsdaten!$B:$B,A533,Anlagenbewegungsdaten!D:D)),3)</f>
        <v>0</v>
      </c>
      <c r="J533" s="335" t="s">
        <v>5179</v>
      </c>
      <c r="K533" s="335" t="s">
        <v>5193</v>
      </c>
      <c r="L533" s="516">
        <v>7.95</v>
      </c>
      <c r="M533" s="332">
        <f>ROUND(SUMIF(Anlagenbewegungsdaten_AV!B:B,A533,Anlagenbewegungsdaten_AV!C:C),3)</f>
        <v>0</v>
      </c>
      <c r="N533" s="330">
        <f>IF(ISBLANK(L533),ROUND(SUMIF(Anlagenbewegungsdaten_AV!B:B,A533,Anlagenbewegungsdaten_AV!D:D),2),ROUND(M533*L533%,2))</f>
        <v>0</v>
      </c>
      <c r="O533" s="330">
        <f>ROUND(N533-SUMIF(Anlagenbewegungsdaten_AV!B:B,A533,Anlagenbewegungsdaten_AV!D:D),3)</f>
        <v>0</v>
      </c>
    </row>
    <row r="534" spans="1:15" ht="15" customHeight="1" x14ac:dyDescent="0.25">
      <c r="A534" s="275" t="s">
        <v>4178</v>
      </c>
      <c r="B534" s="193" t="s">
        <v>2108</v>
      </c>
      <c r="C534" s="193" t="s">
        <v>4040</v>
      </c>
      <c r="D534" s="193" t="s">
        <v>5169</v>
      </c>
      <c r="E534" s="193" t="s">
        <v>4093</v>
      </c>
      <c r="F534" s="290">
        <v>9.91</v>
      </c>
      <c r="G534" s="333">
        <f>ROUND(SUMIF(Anlagenbewegungsdaten!B:B,A534,Anlagenbewegungsdaten!C:C),3)</f>
        <v>0</v>
      </c>
      <c r="H534" s="334">
        <f>IF(ISBLANK(F534),ROUND(SUMIF(Anlagenbewegungsdaten!B:B,A534,Anlagenbewegungsdaten!D:D),2),ROUND(G534*F534%,2))</f>
        <v>0</v>
      </c>
      <c r="I534" s="334">
        <f>ROUND((H534-SUMIF(Anlagenbewegungsdaten!$B:$B,A534,Anlagenbewegungsdaten!D:D)),3)</f>
        <v>0</v>
      </c>
      <c r="J534" s="335" t="s">
        <v>5179</v>
      </c>
      <c r="K534" s="335" t="s">
        <v>5193</v>
      </c>
      <c r="L534" s="516">
        <v>7.93</v>
      </c>
      <c r="M534" s="332">
        <f>ROUND(SUMIF(Anlagenbewegungsdaten_AV!B:B,A534,Anlagenbewegungsdaten_AV!C:C),3)</f>
        <v>0</v>
      </c>
      <c r="N534" s="330">
        <f>IF(ISBLANK(L534),ROUND(SUMIF(Anlagenbewegungsdaten_AV!B:B,A534,Anlagenbewegungsdaten_AV!D:D),2),ROUND(M534*L534%,2))</f>
        <v>0</v>
      </c>
      <c r="O534" s="330">
        <f>ROUND(N534-SUMIF(Anlagenbewegungsdaten_AV!B:B,A534,Anlagenbewegungsdaten_AV!D:D),3)</f>
        <v>0</v>
      </c>
    </row>
    <row r="535" spans="1:15" ht="15" customHeight="1" x14ac:dyDescent="0.25">
      <c r="A535" s="262" t="s">
        <v>4090</v>
      </c>
      <c r="B535" s="167"/>
      <c r="C535" s="167"/>
      <c r="D535" s="167" t="s">
        <v>4090</v>
      </c>
      <c r="E535" s="167" t="s">
        <v>4090</v>
      </c>
      <c r="F535" s="183"/>
    </row>
    <row r="536" spans="1:15" ht="15" customHeight="1" x14ac:dyDescent="0.25">
      <c r="A536" s="268" t="s">
        <v>5649</v>
      </c>
      <c r="B536" s="237" t="s">
        <v>2108</v>
      </c>
      <c r="C536" s="237" t="s">
        <v>4040</v>
      </c>
      <c r="D536" s="237" t="s">
        <v>5275</v>
      </c>
      <c r="E536" s="237" t="s">
        <v>5276</v>
      </c>
      <c r="F536" s="291">
        <v>14.55</v>
      </c>
      <c r="G536" s="333">
        <f>ROUND(SUMIF(Anlagenbewegungsdaten!B:B,A536,Anlagenbewegungsdaten!C:C),3)</f>
        <v>0</v>
      </c>
      <c r="H536" s="334">
        <f>IF(ISBLANK(F536),ROUND(SUMIF(Anlagenbewegungsdaten!B:B,A536,Anlagenbewegungsdaten!D:D),2),ROUND(G536*F536%,2))</f>
        <v>0</v>
      </c>
      <c r="I536" s="334">
        <f>ROUND((H536-SUMIF(Anlagenbewegungsdaten!$B:$B,A536,Anlagenbewegungsdaten!D:D)),3)</f>
        <v>0</v>
      </c>
      <c r="J536" s="335" t="s">
        <v>5179</v>
      </c>
      <c r="K536" s="335" t="s">
        <v>5193</v>
      </c>
      <c r="L536" s="516">
        <v>11.64</v>
      </c>
      <c r="M536" s="332">
        <f>ROUND(SUMIF(Anlagenbewegungsdaten_AV!B:B,A536,Anlagenbewegungsdaten_AV!C:C),3)</f>
        <v>0</v>
      </c>
      <c r="N536" s="330">
        <f>IF(ISBLANK(L536),ROUND(SUMIF(Anlagenbewegungsdaten_AV!B:B,A536,Anlagenbewegungsdaten_AV!D:D),2),ROUND(M536*L536%,2))</f>
        <v>0</v>
      </c>
      <c r="O536" s="330">
        <f>ROUND(N536-SUMIF(Anlagenbewegungsdaten_AV!B:B,A536,Anlagenbewegungsdaten_AV!D:D),3)</f>
        <v>0</v>
      </c>
    </row>
    <row r="537" spans="1:15" ht="15" customHeight="1" x14ac:dyDescent="0.25">
      <c r="A537" s="268" t="s">
        <v>5650</v>
      </c>
      <c r="B537" s="237" t="s">
        <v>2108</v>
      </c>
      <c r="C537" s="237" t="s">
        <v>4040</v>
      </c>
      <c r="D537" s="237" t="s">
        <v>5651</v>
      </c>
      <c r="E537" s="237" t="s">
        <v>5276</v>
      </c>
      <c r="F537" s="291">
        <v>15.55</v>
      </c>
      <c r="G537" s="333">
        <f>ROUND(SUMIF(Anlagenbewegungsdaten!B:B,A537,Anlagenbewegungsdaten!C:C),3)</f>
        <v>0</v>
      </c>
      <c r="H537" s="334">
        <f>IF(ISBLANK(F537),ROUND(SUMIF(Anlagenbewegungsdaten!B:B,A537,Anlagenbewegungsdaten!D:D),2),ROUND(G537*F537%,2))</f>
        <v>0</v>
      </c>
      <c r="I537" s="334">
        <f>ROUND((H537-SUMIF(Anlagenbewegungsdaten!$B:$B,A537,Anlagenbewegungsdaten!D:D)),3)</f>
        <v>0</v>
      </c>
      <c r="J537" s="335" t="s">
        <v>5179</v>
      </c>
      <c r="K537" s="335" t="s">
        <v>5193</v>
      </c>
      <c r="L537" s="516">
        <v>12.44</v>
      </c>
      <c r="M537" s="332">
        <f>ROUND(SUMIF(Anlagenbewegungsdaten_AV!B:B,A537,Anlagenbewegungsdaten_AV!C:C),3)</f>
        <v>0</v>
      </c>
      <c r="N537" s="330">
        <f>IF(ISBLANK(L537),ROUND(SUMIF(Anlagenbewegungsdaten_AV!B:B,A537,Anlagenbewegungsdaten_AV!D:D),2),ROUND(M537*L537%,2))</f>
        <v>0</v>
      </c>
      <c r="O537" s="330">
        <f>ROUND(N537-SUMIF(Anlagenbewegungsdaten_AV!B:B,A537,Anlagenbewegungsdaten_AV!D:D),3)</f>
        <v>0</v>
      </c>
    </row>
    <row r="538" spans="1:15" ht="15" customHeight="1" x14ac:dyDescent="0.25">
      <c r="A538" s="268" t="s">
        <v>5652</v>
      </c>
      <c r="B538" s="237" t="s">
        <v>2108</v>
      </c>
      <c r="C538" s="237" t="s">
        <v>4040</v>
      </c>
      <c r="D538" s="237" t="s">
        <v>5278</v>
      </c>
      <c r="E538" s="237" t="s">
        <v>5276</v>
      </c>
      <c r="F538" s="291">
        <v>12.98</v>
      </c>
      <c r="G538" s="333">
        <f>ROUND(SUMIF(Anlagenbewegungsdaten!B:B,A538,Anlagenbewegungsdaten!C:C),3)</f>
        <v>0</v>
      </c>
      <c r="H538" s="334">
        <f>IF(ISBLANK(F538),ROUND(SUMIF(Anlagenbewegungsdaten!B:B,A538,Anlagenbewegungsdaten!D:D),2),ROUND(G538*F538%,2))</f>
        <v>0</v>
      </c>
      <c r="I538" s="334">
        <f>ROUND((H538-SUMIF(Anlagenbewegungsdaten!$B:$B,A538,Anlagenbewegungsdaten!D:D)),3)</f>
        <v>0</v>
      </c>
      <c r="J538" s="335" t="s">
        <v>5179</v>
      </c>
      <c r="K538" s="335" t="s">
        <v>5193</v>
      </c>
      <c r="L538" s="516">
        <v>10.38</v>
      </c>
      <c r="M538" s="332">
        <f>ROUND(SUMIF(Anlagenbewegungsdaten_AV!B:B,A538,Anlagenbewegungsdaten_AV!C:C),3)</f>
        <v>0</v>
      </c>
      <c r="N538" s="330">
        <f>IF(ISBLANK(L538),ROUND(SUMIF(Anlagenbewegungsdaten_AV!B:B,A538,Anlagenbewegungsdaten_AV!D:D),2),ROUND(M538*L538%,2))</f>
        <v>0</v>
      </c>
      <c r="O538" s="330">
        <f>ROUND(N538-SUMIF(Anlagenbewegungsdaten_AV!B:B,A538,Anlagenbewegungsdaten_AV!D:D),3)</f>
        <v>0</v>
      </c>
    </row>
    <row r="539" spans="1:15" ht="15" customHeight="1" x14ac:dyDescent="0.25">
      <c r="A539" s="268" t="s">
        <v>5653</v>
      </c>
      <c r="B539" s="237" t="s">
        <v>2108</v>
      </c>
      <c r="C539" s="237" t="s">
        <v>4040</v>
      </c>
      <c r="D539" s="237" t="s">
        <v>5654</v>
      </c>
      <c r="E539" s="237" t="s">
        <v>5276</v>
      </c>
      <c r="F539" s="291">
        <v>13.98</v>
      </c>
      <c r="G539" s="333">
        <f>ROUND(SUMIF(Anlagenbewegungsdaten!B:B,A539,Anlagenbewegungsdaten!C:C),3)</f>
        <v>0</v>
      </c>
      <c r="H539" s="334">
        <f>IF(ISBLANK(F539),ROUND(SUMIF(Anlagenbewegungsdaten!B:B,A539,Anlagenbewegungsdaten!D:D),2),ROUND(G539*F539%,2))</f>
        <v>0</v>
      </c>
      <c r="I539" s="334">
        <f>ROUND((H539-SUMIF(Anlagenbewegungsdaten!$B:$B,A539,Anlagenbewegungsdaten!D:D)),3)</f>
        <v>0</v>
      </c>
      <c r="J539" s="335" t="s">
        <v>5179</v>
      </c>
      <c r="K539" s="335" t="s">
        <v>5193</v>
      </c>
      <c r="L539" s="516">
        <v>11.18</v>
      </c>
      <c r="M539" s="332">
        <f>ROUND(SUMIF(Anlagenbewegungsdaten_AV!B:B,A539,Anlagenbewegungsdaten_AV!C:C),3)</f>
        <v>0</v>
      </c>
      <c r="N539" s="330">
        <f>IF(ISBLANK(L539),ROUND(SUMIF(Anlagenbewegungsdaten_AV!B:B,A539,Anlagenbewegungsdaten_AV!D:D),2),ROUND(M539*L539%,2))</f>
        <v>0</v>
      </c>
      <c r="O539" s="330">
        <f>ROUND(N539-SUMIF(Anlagenbewegungsdaten_AV!B:B,A539,Anlagenbewegungsdaten_AV!D:D),3)</f>
        <v>0</v>
      </c>
    </row>
    <row r="540" spans="1:15" ht="15" customHeight="1" x14ac:dyDescent="0.25">
      <c r="A540" s="268" t="s">
        <v>5655</v>
      </c>
      <c r="B540" s="237" t="s">
        <v>2108</v>
      </c>
      <c r="C540" s="237" t="s">
        <v>4040</v>
      </c>
      <c r="D540" s="237" t="s">
        <v>5280</v>
      </c>
      <c r="E540" s="237" t="s">
        <v>5276</v>
      </c>
      <c r="F540" s="291">
        <v>11.98</v>
      </c>
      <c r="G540" s="333">
        <f>ROUND(SUMIF(Anlagenbewegungsdaten!B:B,A540,Anlagenbewegungsdaten!C:C),3)</f>
        <v>0</v>
      </c>
      <c r="H540" s="334">
        <f>IF(ISBLANK(F540),ROUND(SUMIF(Anlagenbewegungsdaten!B:B,A540,Anlagenbewegungsdaten!D:D),2),ROUND(G540*F540%,2))</f>
        <v>0</v>
      </c>
      <c r="I540" s="334">
        <f>ROUND((H540-SUMIF(Anlagenbewegungsdaten!$B:$B,A540,Anlagenbewegungsdaten!D:D)),3)</f>
        <v>0</v>
      </c>
      <c r="J540" s="335" t="s">
        <v>5179</v>
      </c>
      <c r="K540" s="335" t="s">
        <v>5193</v>
      </c>
      <c r="L540" s="516">
        <v>9.58</v>
      </c>
      <c r="M540" s="332">
        <f>ROUND(SUMIF(Anlagenbewegungsdaten_AV!B:B,A540,Anlagenbewegungsdaten_AV!C:C),3)</f>
        <v>0</v>
      </c>
      <c r="N540" s="330">
        <f>IF(ISBLANK(L540),ROUND(SUMIF(Anlagenbewegungsdaten_AV!B:B,A540,Anlagenbewegungsdaten_AV!D:D),2),ROUND(M540*L540%,2))</f>
        <v>0</v>
      </c>
      <c r="O540" s="330">
        <f>ROUND(N540-SUMIF(Anlagenbewegungsdaten_AV!B:B,A540,Anlagenbewegungsdaten_AV!D:D),3)</f>
        <v>0</v>
      </c>
    </row>
    <row r="541" spans="1:15" ht="15" customHeight="1" x14ac:dyDescent="0.25">
      <c r="A541" s="262" t="s">
        <v>4090</v>
      </c>
      <c r="B541" s="167"/>
      <c r="C541" s="167"/>
      <c r="D541" s="167" t="s">
        <v>4090</v>
      </c>
      <c r="E541" s="167" t="s">
        <v>4090</v>
      </c>
      <c r="F541" s="183"/>
    </row>
    <row r="542" spans="1:15" ht="15" customHeight="1" x14ac:dyDescent="0.25">
      <c r="A542" s="270" t="s">
        <v>1747</v>
      </c>
      <c r="B542" s="177" t="s">
        <v>2108</v>
      </c>
      <c r="C542" s="178" t="s">
        <v>4041</v>
      </c>
      <c r="D542" s="178" t="s">
        <v>1557</v>
      </c>
      <c r="E542" s="191" t="s">
        <v>2483</v>
      </c>
      <c r="F542" s="161">
        <v>11.67</v>
      </c>
      <c r="G542" s="333">
        <f>ROUND(SUMIF(Anlagenbewegungsdaten!B:B,A542,Anlagenbewegungsdaten!C:C),3)</f>
        <v>0</v>
      </c>
      <c r="H542" s="334">
        <f>IF(ISBLANK(F542),ROUND(SUMIF(Anlagenbewegungsdaten!B:B,A542,Anlagenbewegungsdaten!D:D),2),ROUND(G542*F542%,2))</f>
        <v>0</v>
      </c>
      <c r="I542" s="334">
        <f>ROUND((H542-SUMIF(Anlagenbewegungsdaten!$B:$B,A542,Anlagenbewegungsdaten!D:D)),3)</f>
        <v>0</v>
      </c>
      <c r="J542" s="335" t="s">
        <v>5179</v>
      </c>
      <c r="K542" s="335" t="s">
        <v>5193</v>
      </c>
      <c r="L542" s="516">
        <v>9.34</v>
      </c>
      <c r="M542" s="332">
        <f>ROUND(SUMIF(Anlagenbewegungsdaten_AV!B:B,A542,Anlagenbewegungsdaten_AV!C:C),3)</f>
        <v>0</v>
      </c>
      <c r="N542" s="330">
        <f>IF(ISBLANK(L542),ROUND(SUMIF(Anlagenbewegungsdaten_AV!B:B,A542,Anlagenbewegungsdaten_AV!D:D),2),ROUND(M542*L542%,2))</f>
        <v>0</v>
      </c>
      <c r="O542" s="330">
        <f>ROUND(N542-SUMIF(Anlagenbewegungsdaten_AV!B:B,A542,Anlagenbewegungsdaten_AV!D:D),3)</f>
        <v>0</v>
      </c>
    </row>
    <row r="543" spans="1:15" ht="15" customHeight="1" x14ac:dyDescent="0.25">
      <c r="A543" s="263" t="s">
        <v>1748</v>
      </c>
      <c r="B543" s="174" t="s">
        <v>2108</v>
      </c>
      <c r="C543" s="174" t="s">
        <v>4041</v>
      </c>
      <c r="D543" s="174" t="s">
        <v>1559</v>
      </c>
      <c r="E543" s="174" t="s">
        <v>1560</v>
      </c>
      <c r="F543" s="287">
        <v>14.67</v>
      </c>
      <c r="G543" s="333">
        <f>ROUND(SUMIF(Anlagenbewegungsdaten!B:B,A543,Anlagenbewegungsdaten!C:C),3)</f>
        <v>0</v>
      </c>
      <c r="H543" s="334">
        <f>IF(ISBLANK(F543),ROUND(SUMIF(Anlagenbewegungsdaten!B:B,A543,Anlagenbewegungsdaten!D:D),2),ROUND(G543*F543%,2))</f>
        <v>0</v>
      </c>
      <c r="I543" s="334">
        <f>ROUND((H543-SUMIF(Anlagenbewegungsdaten!$B:$B,A543,Anlagenbewegungsdaten!D:D)),3)</f>
        <v>0</v>
      </c>
      <c r="J543" s="335" t="s">
        <v>5179</v>
      </c>
      <c r="K543" s="335" t="s">
        <v>5193</v>
      </c>
      <c r="L543" s="516">
        <v>11.74</v>
      </c>
      <c r="M543" s="332">
        <f>ROUND(SUMIF(Anlagenbewegungsdaten_AV!B:B,A543,Anlagenbewegungsdaten_AV!C:C),3)</f>
        <v>0</v>
      </c>
      <c r="N543" s="330">
        <f>IF(ISBLANK(L543),ROUND(SUMIF(Anlagenbewegungsdaten_AV!B:B,A543,Anlagenbewegungsdaten_AV!D:D),2),ROUND(M543*L543%,2))</f>
        <v>0</v>
      </c>
      <c r="O543" s="330">
        <f>ROUND(N543-SUMIF(Anlagenbewegungsdaten_AV!B:B,A543,Anlagenbewegungsdaten_AV!D:D),3)</f>
        <v>0</v>
      </c>
    </row>
    <row r="544" spans="1:15" ht="15" customHeight="1" x14ac:dyDescent="0.25">
      <c r="A544" s="263" t="s">
        <v>1749</v>
      </c>
      <c r="B544" s="174" t="s">
        <v>2108</v>
      </c>
      <c r="C544" s="174" t="s">
        <v>4041</v>
      </c>
      <c r="D544" s="174" t="s">
        <v>1562</v>
      </c>
      <c r="E544" s="173" t="s">
        <v>1563</v>
      </c>
      <c r="F544" s="287">
        <v>14.67</v>
      </c>
      <c r="G544" s="333">
        <f>ROUND(SUMIF(Anlagenbewegungsdaten!B:B,A544,Anlagenbewegungsdaten!C:C),3)</f>
        <v>0</v>
      </c>
      <c r="H544" s="334">
        <f>IF(ISBLANK(F544),ROUND(SUMIF(Anlagenbewegungsdaten!B:B,A544,Anlagenbewegungsdaten!D:D),2),ROUND(G544*F544%,2))</f>
        <v>0</v>
      </c>
      <c r="I544" s="334">
        <f>ROUND((H544-SUMIF(Anlagenbewegungsdaten!$B:$B,A544,Anlagenbewegungsdaten!D:D)),3)</f>
        <v>0</v>
      </c>
      <c r="J544" s="335" t="s">
        <v>5179</v>
      </c>
      <c r="K544" s="335" t="s">
        <v>5193</v>
      </c>
      <c r="L544" s="516">
        <v>11.74</v>
      </c>
      <c r="M544" s="332">
        <f>ROUND(SUMIF(Anlagenbewegungsdaten_AV!B:B,A544,Anlagenbewegungsdaten_AV!C:C),3)</f>
        <v>0</v>
      </c>
      <c r="N544" s="330">
        <f>IF(ISBLANK(L544),ROUND(SUMIF(Anlagenbewegungsdaten_AV!B:B,A544,Anlagenbewegungsdaten_AV!D:D),2),ROUND(M544*L544%,2))</f>
        <v>0</v>
      </c>
      <c r="O544" s="330">
        <f>ROUND(N544-SUMIF(Anlagenbewegungsdaten_AV!B:B,A544,Anlagenbewegungsdaten_AV!D:D),3)</f>
        <v>0</v>
      </c>
    </row>
    <row r="545" spans="1:15" ht="15" customHeight="1" x14ac:dyDescent="0.25">
      <c r="A545" s="263" t="s">
        <v>2662</v>
      </c>
      <c r="B545" s="174" t="s">
        <v>2108</v>
      </c>
      <c r="C545" s="174" t="s">
        <v>4041</v>
      </c>
      <c r="D545" s="174" t="s">
        <v>2575</v>
      </c>
      <c r="E545" s="174" t="s">
        <v>2576</v>
      </c>
      <c r="F545" s="287">
        <v>14.64</v>
      </c>
      <c r="G545" s="333">
        <f>ROUND(SUMIF(Anlagenbewegungsdaten!B:B,A545,Anlagenbewegungsdaten!C:C),3)</f>
        <v>0</v>
      </c>
      <c r="H545" s="334">
        <f>IF(ISBLANK(F545),ROUND(SUMIF(Anlagenbewegungsdaten!B:B,A545,Anlagenbewegungsdaten!D:D),2),ROUND(G545*F545%,2))</f>
        <v>0</v>
      </c>
      <c r="I545" s="334">
        <f>ROUND((H545-SUMIF(Anlagenbewegungsdaten!$B:$B,A545,Anlagenbewegungsdaten!D:D)),3)</f>
        <v>0</v>
      </c>
      <c r="J545" s="335" t="s">
        <v>5179</v>
      </c>
      <c r="K545" s="335" t="s">
        <v>5193</v>
      </c>
      <c r="L545" s="516">
        <v>11.71</v>
      </c>
      <c r="M545" s="332">
        <f>ROUND(SUMIF(Anlagenbewegungsdaten_AV!B:B,A545,Anlagenbewegungsdaten_AV!C:C),3)</f>
        <v>0</v>
      </c>
      <c r="N545" s="330">
        <f>IF(ISBLANK(L545),ROUND(SUMIF(Anlagenbewegungsdaten_AV!B:B,A545,Anlagenbewegungsdaten_AV!D:D),2),ROUND(M545*L545%,2))</f>
        <v>0</v>
      </c>
      <c r="O545" s="330">
        <f>ROUND(N545-SUMIF(Anlagenbewegungsdaten_AV!B:B,A545,Anlagenbewegungsdaten_AV!D:D),3)</f>
        <v>0</v>
      </c>
    </row>
    <row r="546" spans="1:15" ht="15" customHeight="1" x14ac:dyDescent="0.25">
      <c r="A546" s="263" t="s">
        <v>3406</v>
      </c>
      <c r="B546" s="174" t="s">
        <v>2108</v>
      </c>
      <c r="C546" s="174" t="s">
        <v>4041</v>
      </c>
      <c r="D546" s="174" t="s">
        <v>3319</v>
      </c>
      <c r="E546" s="174" t="s">
        <v>3320</v>
      </c>
      <c r="F546" s="287">
        <v>14.61</v>
      </c>
      <c r="G546" s="333">
        <f>ROUND(SUMIF(Anlagenbewegungsdaten!B:B,A546,Anlagenbewegungsdaten!C:C),3)</f>
        <v>0</v>
      </c>
      <c r="H546" s="334">
        <f>IF(ISBLANK(F546),ROUND(SUMIF(Anlagenbewegungsdaten!B:B,A546,Anlagenbewegungsdaten!D:D),2),ROUND(G546*F546%,2))</f>
        <v>0</v>
      </c>
      <c r="I546" s="334">
        <f>ROUND((H546-SUMIF(Anlagenbewegungsdaten!$B:$B,A546,Anlagenbewegungsdaten!D:D)),3)</f>
        <v>0</v>
      </c>
      <c r="J546" s="335" t="s">
        <v>5179</v>
      </c>
      <c r="K546" s="335" t="s">
        <v>5193</v>
      </c>
      <c r="L546" s="516">
        <v>11.69</v>
      </c>
      <c r="M546" s="332">
        <f>ROUND(SUMIF(Anlagenbewegungsdaten_AV!B:B,A546,Anlagenbewegungsdaten_AV!C:C),3)</f>
        <v>0</v>
      </c>
      <c r="N546" s="330">
        <f>IF(ISBLANK(L546),ROUND(SUMIF(Anlagenbewegungsdaten_AV!B:B,A546,Anlagenbewegungsdaten_AV!D:D),2),ROUND(M546*L546%,2))</f>
        <v>0</v>
      </c>
      <c r="O546" s="330">
        <f>ROUND(N546-SUMIF(Anlagenbewegungsdaten_AV!B:B,A546,Anlagenbewegungsdaten_AV!D:D),3)</f>
        <v>0</v>
      </c>
    </row>
    <row r="547" spans="1:15" ht="15" customHeight="1" x14ac:dyDescent="0.25">
      <c r="A547" s="275" t="s">
        <v>4179</v>
      </c>
      <c r="B547" s="193" t="s">
        <v>2108</v>
      </c>
      <c r="C547" s="193" t="s">
        <v>4041</v>
      </c>
      <c r="D547" s="193" t="s">
        <v>4092</v>
      </c>
      <c r="E547" s="193" t="s">
        <v>4093</v>
      </c>
      <c r="F547" s="288">
        <v>14.58</v>
      </c>
      <c r="G547" s="333">
        <f>ROUND(SUMIF(Anlagenbewegungsdaten!B:B,A547,Anlagenbewegungsdaten!C:C),3)</f>
        <v>0</v>
      </c>
      <c r="H547" s="334">
        <f>IF(ISBLANK(F547),ROUND(SUMIF(Anlagenbewegungsdaten!B:B,A547,Anlagenbewegungsdaten!D:D),2),ROUND(G547*F547%,2))</f>
        <v>0</v>
      </c>
      <c r="I547" s="334">
        <f>ROUND((H547-SUMIF(Anlagenbewegungsdaten!$B:$B,A547,Anlagenbewegungsdaten!D:D)),3)</f>
        <v>0</v>
      </c>
      <c r="J547" s="335" t="s">
        <v>5179</v>
      </c>
      <c r="K547" s="335" t="s">
        <v>5193</v>
      </c>
      <c r="L547" s="516">
        <v>11.66</v>
      </c>
      <c r="M547" s="332">
        <f>ROUND(SUMIF(Anlagenbewegungsdaten_AV!B:B,A547,Anlagenbewegungsdaten_AV!C:C),3)</f>
        <v>0</v>
      </c>
      <c r="N547" s="330">
        <f>IF(ISBLANK(L547),ROUND(SUMIF(Anlagenbewegungsdaten_AV!B:B,A547,Anlagenbewegungsdaten_AV!D:D),2),ROUND(M547*L547%,2))</f>
        <v>0</v>
      </c>
      <c r="O547" s="330">
        <f>ROUND(N547-SUMIF(Anlagenbewegungsdaten_AV!B:B,A547,Anlagenbewegungsdaten_AV!D:D),3)</f>
        <v>0</v>
      </c>
    </row>
    <row r="548" spans="1:15" ht="15" customHeight="1" x14ac:dyDescent="0.25">
      <c r="A548" s="263" t="s">
        <v>1750</v>
      </c>
      <c r="B548" s="173" t="s">
        <v>2108</v>
      </c>
      <c r="C548" s="174" t="s">
        <v>4041</v>
      </c>
      <c r="D548" s="174" t="s">
        <v>1565</v>
      </c>
      <c r="E548" s="192" t="s">
        <v>2483</v>
      </c>
      <c r="F548" s="287">
        <v>12.67</v>
      </c>
      <c r="G548" s="333">
        <f>ROUND(SUMIF(Anlagenbewegungsdaten!B:B,A548,Anlagenbewegungsdaten!C:C),3)</f>
        <v>0</v>
      </c>
      <c r="H548" s="334">
        <f>IF(ISBLANK(F548),ROUND(SUMIF(Anlagenbewegungsdaten!B:B,A548,Anlagenbewegungsdaten!D:D),2),ROUND(G548*F548%,2))</f>
        <v>0</v>
      </c>
      <c r="I548" s="334">
        <f>ROUND((H548-SUMIF(Anlagenbewegungsdaten!$B:$B,A548,Anlagenbewegungsdaten!D:D)),3)</f>
        <v>0</v>
      </c>
      <c r="J548" s="335" t="s">
        <v>5179</v>
      </c>
      <c r="K548" s="335" t="s">
        <v>5193</v>
      </c>
      <c r="L548" s="516">
        <v>10.14</v>
      </c>
      <c r="M548" s="332">
        <f>ROUND(SUMIF(Anlagenbewegungsdaten_AV!B:B,A548,Anlagenbewegungsdaten_AV!C:C),3)</f>
        <v>0</v>
      </c>
      <c r="N548" s="330">
        <f>IF(ISBLANK(L548),ROUND(SUMIF(Anlagenbewegungsdaten_AV!B:B,A548,Anlagenbewegungsdaten_AV!D:D),2),ROUND(M548*L548%,2))</f>
        <v>0</v>
      </c>
      <c r="O548" s="330">
        <f>ROUND(N548-SUMIF(Anlagenbewegungsdaten_AV!B:B,A548,Anlagenbewegungsdaten_AV!D:D),3)</f>
        <v>0</v>
      </c>
    </row>
    <row r="549" spans="1:15" ht="15" customHeight="1" x14ac:dyDescent="0.25">
      <c r="A549" s="263" t="s">
        <v>1751</v>
      </c>
      <c r="B549" s="174" t="s">
        <v>2108</v>
      </c>
      <c r="C549" s="174" t="s">
        <v>4041</v>
      </c>
      <c r="D549" s="174" t="s">
        <v>1752</v>
      </c>
      <c r="E549" s="174" t="s">
        <v>1560</v>
      </c>
      <c r="F549" s="287">
        <v>15.67</v>
      </c>
      <c r="G549" s="333">
        <f>ROUND(SUMIF(Anlagenbewegungsdaten!B:B,A549,Anlagenbewegungsdaten!C:C),3)</f>
        <v>0</v>
      </c>
      <c r="H549" s="334">
        <f>IF(ISBLANK(F549),ROUND(SUMIF(Anlagenbewegungsdaten!B:B,A549,Anlagenbewegungsdaten!D:D),2),ROUND(G549*F549%,2))</f>
        <v>0</v>
      </c>
      <c r="I549" s="334">
        <f>ROUND((H549-SUMIF(Anlagenbewegungsdaten!$B:$B,A549,Anlagenbewegungsdaten!D:D)),3)</f>
        <v>0</v>
      </c>
      <c r="J549" s="335" t="s">
        <v>5179</v>
      </c>
      <c r="K549" s="335" t="s">
        <v>5193</v>
      </c>
      <c r="L549" s="516">
        <v>12.54</v>
      </c>
      <c r="M549" s="332">
        <f>ROUND(SUMIF(Anlagenbewegungsdaten_AV!B:B,A549,Anlagenbewegungsdaten_AV!C:C),3)</f>
        <v>0</v>
      </c>
      <c r="N549" s="330">
        <f>IF(ISBLANK(L549),ROUND(SUMIF(Anlagenbewegungsdaten_AV!B:B,A549,Anlagenbewegungsdaten_AV!D:D),2),ROUND(M549*L549%,2))</f>
        <v>0</v>
      </c>
      <c r="O549" s="330">
        <f>ROUND(N549-SUMIF(Anlagenbewegungsdaten_AV!B:B,A549,Anlagenbewegungsdaten_AV!D:D),3)</f>
        <v>0</v>
      </c>
    </row>
    <row r="550" spans="1:15" ht="15" customHeight="1" x14ac:dyDescent="0.25">
      <c r="A550" s="263" t="s">
        <v>1753</v>
      </c>
      <c r="B550" s="174" t="s">
        <v>2108</v>
      </c>
      <c r="C550" s="174" t="s">
        <v>4041</v>
      </c>
      <c r="D550" s="174" t="s">
        <v>1569</v>
      </c>
      <c r="E550" s="173" t="s">
        <v>1563</v>
      </c>
      <c r="F550" s="287">
        <v>15.67</v>
      </c>
      <c r="G550" s="333">
        <f>ROUND(SUMIF(Anlagenbewegungsdaten!B:B,A550,Anlagenbewegungsdaten!C:C),3)</f>
        <v>0</v>
      </c>
      <c r="H550" s="334">
        <f>IF(ISBLANK(F550),ROUND(SUMIF(Anlagenbewegungsdaten!B:B,A550,Anlagenbewegungsdaten!D:D),2),ROUND(G550*F550%,2))</f>
        <v>0</v>
      </c>
      <c r="I550" s="334">
        <f>ROUND((H550-SUMIF(Anlagenbewegungsdaten!$B:$B,A550,Anlagenbewegungsdaten!D:D)),3)</f>
        <v>0</v>
      </c>
      <c r="J550" s="335" t="s">
        <v>5179</v>
      </c>
      <c r="K550" s="335" t="s">
        <v>5193</v>
      </c>
      <c r="L550" s="516">
        <v>12.54</v>
      </c>
      <c r="M550" s="332">
        <f>ROUND(SUMIF(Anlagenbewegungsdaten_AV!B:B,A550,Anlagenbewegungsdaten_AV!C:C),3)</f>
        <v>0</v>
      </c>
      <c r="N550" s="330">
        <f>IF(ISBLANK(L550),ROUND(SUMIF(Anlagenbewegungsdaten_AV!B:B,A550,Anlagenbewegungsdaten_AV!D:D),2),ROUND(M550*L550%,2))</f>
        <v>0</v>
      </c>
      <c r="O550" s="330">
        <f>ROUND(N550-SUMIF(Anlagenbewegungsdaten_AV!B:B,A550,Anlagenbewegungsdaten_AV!D:D),3)</f>
        <v>0</v>
      </c>
    </row>
    <row r="551" spans="1:15" ht="15" customHeight="1" x14ac:dyDescent="0.25">
      <c r="A551" s="263" t="s">
        <v>2663</v>
      </c>
      <c r="B551" s="174" t="s">
        <v>2108</v>
      </c>
      <c r="C551" s="174" t="s">
        <v>4041</v>
      </c>
      <c r="D551" s="174" t="s">
        <v>2578</v>
      </c>
      <c r="E551" s="174" t="s">
        <v>2576</v>
      </c>
      <c r="F551" s="287">
        <v>15.64</v>
      </c>
      <c r="G551" s="333">
        <f>ROUND(SUMIF(Anlagenbewegungsdaten!B:B,A551,Anlagenbewegungsdaten!C:C),3)</f>
        <v>0</v>
      </c>
      <c r="H551" s="334">
        <f>IF(ISBLANK(F551),ROUND(SUMIF(Anlagenbewegungsdaten!B:B,A551,Anlagenbewegungsdaten!D:D),2),ROUND(G551*F551%,2))</f>
        <v>0</v>
      </c>
      <c r="I551" s="334">
        <f>ROUND((H551-SUMIF(Anlagenbewegungsdaten!$B:$B,A551,Anlagenbewegungsdaten!D:D)),3)</f>
        <v>0</v>
      </c>
      <c r="J551" s="335" t="s">
        <v>5179</v>
      </c>
      <c r="K551" s="335" t="s">
        <v>5193</v>
      </c>
      <c r="L551" s="516">
        <v>12.51</v>
      </c>
      <c r="M551" s="332">
        <f>ROUND(SUMIF(Anlagenbewegungsdaten_AV!B:B,A551,Anlagenbewegungsdaten_AV!C:C),3)</f>
        <v>0</v>
      </c>
      <c r="N551" s="330">
        <f>IF(ISBLANK(L551),ROUND(SUMIF(Anlagenbewegungsdaten_AV!B:B,A551,Anlagenbewegungsdaten_AV!D:D),2),ROUND(M551*L551%,2))</f>
        <v>0</v>
      </c>
      <c r="O551" s="330">
        <f>ROUND(N551-SUMIF(Anlagenbewegungsdaten_AV!B:B,A551,Anlagenbewegungsdaten_AV!D:D),3)</f>
        <v>0</v>
      </c>
    </row>
    <row r="552" spans="1:15" ht="15" customHeight="1" x14ac:dyDescent="0.25">
      <c r="A552" s="263" t="s">
        <v>3407</v>
      </c>
      <c r="B552" s="174" t="s">
        <v>2108</v>
      </c>
      <c r="C552" s="174" t="s">
        <v>4041</v>
      </c>
      <c r="D552" s="174" t="s">
        <v>3322</v>
      </c>
      <c r="E552" s="174" t="s">
        <v>3320</v>
      </c>
      <c r="F552" s="287">
        <v>15.61</v>
      </c>
      <c r="G552" s="333">
        <f>ROUND(SUMIF(Anlagenbewegungsdaten!B:B,A552,Anlagenbewegungsdaten!C:C),3)</f>
        <v>0</v>
      </c>
      <c r="H552" s="334">
        <f>IF(ISBLANK(F552),ROUND(SUMIF(Anlagenbewegungsdaten!B:B,A552,Anlagenbewegungsdaten!D:D),2),ROUND(G552*F552%,2))</f>
        <v>0</v>
      </c>
      <c r="I552" s="334">
        <f>ROUND((H552-SUMIF(Anlagenbewegungsdaten!$B:$B,A552,Anlagenbewegungsdaten!D:D)),3)</f>
        <v>0</v>
      </c>
      <c r="J552" s="335" t="s">
        <v>5179</v>
      </c>
      <c r="K552" s="335" t="s">
        <v>5193</v>
      </c>
      <c r="L552" s="516">
        <v>12.49</v>
      </c>
      <c r="M552" s="332">
        <f>ROUND(SUMIF(Anlagenbewegungsdaten_AV!B:B,A552,Anlagenbewegungsdaten_AV!C:C),3)</f>
        <v>0</v>
      </c>
      <c r="N552" s="330">
        <f>IF(ISBLANK(L552),ROUND(SUMIF(Anlagenbewegungsdaten_AV!B:B,A552,Anlagenbewegungsdaten_AV!D:D),2),ROUND(M552*L552%,2))</f>
        <v>0</v>
      </c>
      <c r="O552" s="330">
        <f>ROUND(N552-SUMIF(Anlagenbewegungsdaten_AV!B:B,A552,Anlagenbewegungsdaten_AV!D:D),3)</f>
        <v>0</v>
      </c>
    </row>
    <row r="553" spans="1:15" ht="15" customHeight="1" x14ac:dyDescent="0.25">
      <c r="A553" s="275" t="s">
        <v>4180</v>
      </c>
      <c r="B553" s="193" t="s">
        <v>2108</v>
      </c>
      <c r="C553" s="193" t="s">
        <v>4041</v>
      </c>
      <c r="D553" s="193" t="s">
        <v>4095</v>
      </c>
      <c r="E553" s="193" t="s">
        <v>4093</v>
      </c>
      <c r="F553" s="288">
        <v>15.58</v>
      </c>
      <c r="G553" s="333">
        <f>ROUND(SUMIF(Anlagenbewegungsdaten!B:B,A553,Anlagenbewegungsdaten!C:C),3)</f>
        <v>0</v>
      </c>
      <c r="H553" s="334">
        <f>IF(ISBLANK(F553),ROUND(SUMIF(Anlagenbewegungsdaten!B:B,A553,Anlagenbewegungsdaten!D:D),2),ROUND(G553*F553%,2))</f>
        <v>0</v>
      </c>
      <c r="I553" s="334">
        <f>ROUND((H553-SUMIF(Anlagenbewegungsdaten!$B:$B,A553,Anlagenbewegungsdaten!D:D)),3)</f>
        <v>0</v>
      </c>
      <c r="J553" s="335" t="s">
        <v>5179</v>
      </c>
      <c r="K553" s="335" t="s">
        <v>5193</v>
      </c>
      <c r="L553" s="516">
        <v>12.46</v>
      </c>
      <c r="M553" s="332">
        <f>ROUND(SUMIF(Anlagenbewegungsdaten_AV!B:B,A553,Anlagenbewegungsdaten_AV!C:C),3)</f>
        <v>0</v>
      </c>
      <c r="N553" s="330">
        <f>IF(ISBLANK(L553),ROUND(SUMIF(Anlagenbewegungsdaten_AV!B:B,A553,Anlagenbewegungsdaten_AV!D:D),2),ROUND(M553*L553%,2))</f>
        <v>0</v>
      </c>
      <c r="O553" s="330">
        <f>ROUND(N553-SUMIF(Anlagenbewegungsdaten_AV!B:B,A553,Anlagenbewegungsdaten_AV!D:D),3)</f>
        <v>0</v>
      </c>
    </row>
    <row r="554" spans="1:15" ht="15" customHeight="1" x14ac:dyDescent="0.25">
      <c r="A554" s="270" t="s">
        <v>1754</v>
      </c>
      <c r="B554" s="178" t="s">
        <v>2108</v>
      </c>
      <c r="C554" s="178" t="s">
        <v>4041</v>
      </c>
      <c r="D554" s="178" t="s">
        <v>1571</v>
      </c>
      <c r="E554" s="191" t="s">
        <v>2483</v>
      </c>
      <c r="F554" s="161">
        <v>17.670000000000002</v>
      </c>
      <c r="G554" s="333">
        <f>ROUND(SUMIF(Anlagenbewegungsdaten!B:B,A554,Anlagenbewegungsdaten!C:C),3)</f>
        <v>0</v>
      </c>
      <c r="H554" s="334">
        <f>IF(ISBLANK(F554),ROUND(SUMIF(Anlagenbewegungsdaten!B:B,A554,Anlagenbewegungsdaten!D:D),2),ROUND(G554*F554%,2))</f>
        <v>0</v>
      </c>
      <c r="I554" s="334">
        <f>ROUND((H554-SUMIF(Anlagenbewegungsdaten!$B:$B,A554,Anlagenbewegungsdaten!D:D)),3)</f>
        <v>0</v>
      </c>
      <c r="J554" s="335" t="s">
        <v>5179</v>
      </c>
      <c r="K554" s="335" t="s">
        <v>5193</v>
      </c>
      <c r="L554" s="516">
        <v>14.14</v>
      </c>
      <c r="M554" s="332">
        <f>ROUND(SUMIF(Anlagenbewegungsdaten_AV!B:B,A554,Anlagenbewegungsdaten_AV!C:C),3)</f>
        <v>0</v>
      </c>
      <c r="N554" s="330">
        <f>IF(ISBLANK(L554),ROUND(SUMIF(Anlagenbewegungsdaten_AV!B:B,A554,Anlagenbewegungsdaten_AV!D:D),2),ROUND(M554*L554%,2))</f>
        <v>0</v>
      </c>
      <c r="O554" s="330">
        <f>ROUND(N554-SUMIF(Anlagenbewegungsdaten_AV!B:B,A554,Anlagenbewegungsdaten_AV!D:D),3)</f>
        <v>0</v>
      </c>
    </row>
    <row r="555" spans="1:15" ht="15" customHeight="1" x14ac:dyDescent="0.25">
      <c r="A555" s="263" t="s">
        <v>1755</v>
      </c>
      <c r="B555" s="174" t="s">
        <v>2108</v>
      </c>
      <c r="C555" s="174" t="s">
        <v>4041</v>
      </c>
      <c r="D555" s="174" t="s">
        <v>1573</v>
      </c>
      <c r="E555" s="174" t="s">
        <v>1560</v>
      </c>
      <c r="F555" s="287">
        <v>20.67</v>
      </c>
      <c r="G555" s="333">
        <f>ROUND(SUMIF(Anlagenbewegungsdaten!B:B,A555,Anlagenbewegungsdaten!C:C),3)</f>
        <v>0</v>
      </c>
      <c r="H555" s="334">
        <f>IF(ISBLANK(F555),ROUND(SUMIF(Anlagenbewegungsdaten!B:B,A555,Anlagenbewegungsdaten!D:D),2),ROUND(G555*F555%,2))</f>
        <v>0</v>
      </c>
      <c r="I555" s="334">
        <f>ROUND((H555-SUMIF(Anlagenbewegungsdaten!$B:$B,A555,Anlagenbewegungsdaten!D:D)),3)</f>
        <v>0</v>
      </c>
      <c r="J555" s="335" t="s">
        <v>5179</v>
      </c>
      <c r="K555" s="335" t="s">
        <v>5193</v>
      </c>
      <c r="L555" s="516">
        <v>16.54</v>
      </c>
      <c r="M555" s="332">
        <f>ROUND(SUMIF(Anlagenbewegungsdaten_AV!B:B,A555,Anlagenbewegungsdaten_AV!C:C),3)</f>
        <v>0</v>
      </c>
      <c r="N555" s="330">
        <f>IF(ISBLANK(L555),ROUND(SUMIF(Anlagenbewegungsdaten_AV!B:B,A555,Anlagenbewegungsdaten_AV!D:D),2),ROUND(M555*L555%,2))</f>
        <v>0</v>
      </c>
      <c r="O555" s="330">
        <f>ROUND(N555-SUMIF(Anlagenbewegungsdaten_AV!B:B,A555,Anlagenbewegungsdaten_AV!D:D),3)</f>
        <v>0</v>
      </c>
    </row>
    <row r="556" spans="1:15" ht="15" customHeight="1" x14ac:dyDescent="0.25">
      <c r="A556" s="263" t="s">
        <v>1756</v>
      </c>
      <c r="B556" s="174" t="s">
        <v>2108</v>
      </c>
      <c r="C556" s="174" t="s">
        <v>4041</v>
      </c>
      <c r="D556" s="174" t="s">
        <v>1575</v>
      </c>
      <c r="E556" s="173" t="s">
        <v>1563</v>
      </c>
      <c r="F556" s="287">
        <v>20.67</v>
      </c>
      <c r="G556" s="333">
        <f>ROUND(SUMIF(Anlagenbewegungsdaten!B:B,A556,Anlagenbewegungsdaten!C:C),3)</f>
        <v>0</v>
      </c>
      <c r="H556" s="334">
        <f>IF(ISBLANK(F556),ROUND(SUMIF(Anlagenbewegungsdaten!B:B,A556,Anlagenbewegungsdaten!D:D),2),ROUND(G556*F556%,2))</f>
        <v>0</v>
      </c>
      <c r="I556" s="334">
        <f>ROUND((H556-SUMIF(Anlagenbewegungsdaten!$B:$B,A556,Anlagenbewegungsdaten!D:D)),3)</f>
        <v>0</v>
      </c>
      <c r="J556" s="335" t="s">
        <v>5179</v>
      </c>
      <c r="K556" s="335" t="s">
        <v>5193</v>
      </c>
      <c r="L556" s="516">
        <v>16.54</v>
      </c>
      <c r="M556" s="332">
        <f>ROUND(SUMIF(Anlagenbewegungsdaten_AV!B:B,A556,Anlagenbewegungsdaten_AV!C:C),3)</f>
        <v>0</v>
      </c>
      <c r="N556" s="330">
        <f>IF(ISBLANK(L556),ROUND(SUMIF(Anlagenbewegungsdaten_AV!B:B,A556,Anlagenbewegungsdaten_AV!D:D),2),ROUND(M556*L556%,2))</f>
        <v>0</v>
      </c>
      <c r="O556" s="330">
        <f>ROUND(N556-SUMIF(Anlagenbewegungsdaten_AV!B:B,A556,Anlagenbewegungsdaten_AV!D:D),3)</f>
        <v>0</v>
      </c>
    </row>
    <row r="557" spans="1:15" ht="15" customHeight="1" x14ac:dyDescent="0.25">
      <c r="A557" s="263" t="s">
        <v>2664</v>
      </c>
      <c r="B557" s="174" t="s">
        <v>2108</v>
      </c>
      <c r="C557" s="174" t="s">
        <v>4041</v>
      </c>
      <c r="D557" s="174" t="s">
        <v>2580</v>
      </c>
      <c r="E557" s="174" t="s">
        <v>2576</v>
      </c>
      <c r="F557" s="287">
        <v>20.64</v>
      </c>
      <c r="G557" s="333">
        <f>ROUND(SUMIF(Anlagenbewegungsdaten!B:B,A557,Anlagenbewegungsdaten!C:C),3)</f>
        <v>0</v>
      </c>
      <c r="H557" s="334">
        <f>IF(ISBLANK(F557),ROUND(SUMIF(Anlagenbewegungsdaten!B:B,A557,Anlagenbewegungsdaten!D:D),2),ROUND(G557*F557%,2))</f>
        <v>0</v>
      </c>
      <c r="I557" s="334">
        <f>ROUND((H557-SUMIF(Anlagenbewegungsdaten!$B:$B,A557,Anlagenbewegungsdaten!D:D)),3)</f>
        <v>0</v>
      </c>
      <c r="J557" s="335" t="s">
        <v>5179</v>
      </c>
      <c r="K557" s="335" t="s">
        <v>5193</v>
      </c>
      <c r="L557" s="516">
        <v>16.510000000000002</v>
      </c>
      <c r="M557" s="332">
        <f>ROUND(SUMIF(Anlagenbewegungsdaten_AV!B:B,A557,Anlagenbewegungsdaten_AV!C:C),3)</f>
        <v>0</v>
      </c>
      <c r="N557" s="330">
        <f>IF(ISBLANK(L557),ROUND(SUMIF(Anlagenbewegungsdaten_AV!B:B,A557,Anlagenbewegungsdaten_AV!D:D),2),ROUND(M557*L557%,2))</f>
        <v>0</v>
      </c>
      <c r="O557" s="330">
        <f>ROUND(N557-SUMIF(Anlagenbewegungsdaten_AV!B:B,A557,Anlagenbewegungsdaten_AV!D:D),3)</f>
        <v>0</v>
      </c>
    </row>
    <row r="558" spans="1:15" ht="15" customHeight="1" x14ac:dyDescent="0.25">
      <c r="A558" s="263" t="s">
        <v>3408</v>
      </c>
      <c r="B558" s="174" t="s">
        <v>2108</v>
      </c>
      <c r="C558" s="174" t="s">
        <v>4041</v>
      </c>
      <c r="D558" s="174" t="s">
        <v>3324</v>
      </c>
      <c r="E558" s="174" t="s">
        <v>3320</v>
      </c>
      <c r="F558" s="287">
        <v>20.61</v>
      </c>
      <c r="G558" s="333">
        <f>ROUND(SUMIF(Anlagenbewegungsdaten!B:B,A558,Anlagenbewegungsdaten!C:C),3)</f>
        <v>0</v>
      </c>
      <c r="H558" s="334">
        <f>IF(ISBLANK(F558),ROUND(SUMIF(Anlagenbewegungsdaten!B:B,A558,Anlagenbewegungsdaten!D:D),2),ROUND(G558*F558%,2))</f>
        <v>0</v>
      </c>
      <c r="I558" s="334">
        <f>ROUND((H558-SUMIF(Anlagenbewegungsdaten!$B:$B,A558,Anlagenbewegungsdaten!D:D)),3)</f>
        <v>0</v>
      </c>
      <c r="J558" s="335" t="s">
        <v>5179</v>
      </c>
      <c r="K558" s="335" t="s">
        <v>5193</v>
      </c>
      <c r="L558" s="516">
        <v>16.489999999999998</v>
      </c>
      <c r="M558" s="332">
        <f>ROUND(SUMIF(Anlagenbewegungsdaten_AV!B:B,A558,Anlagenbewegungsdaten_AV!C:C),3)</f>
        <v>0</v>
      </c>
      <c r="N558" s="330">
        <f>IF(ISBLANK(L558),ROUND(SUMIF(Anlagenbewegungsdaten_AV!B:B,A558,Anlagenbewegungsdaten_AV!D:D),2),ROUND(M558*L558%,2))</f>
        <v>0</v>
      </c>
      <c r="O558" s="330">
        <f>ROUND(N558-SUMIF(Anlagenbewegungsdaten_AV!B:B,A558,Anlagenbewegungsdaten_AV!D:D),3)</f>
        <v>0</v>
      </c>
    </row>
    <row r="559" spans="1:15" ht="15" customHeight="1" x14ac:dyDescent="0.25">
      <c r="A559" s="275" t="s">
        <v>4181</v>
      </c>
      <c r="B559" s="193" t="s">
        <v>2108</v>
      </c>
      <c r="C559" s="193" t="s">
        <v>4041</v>
      </c>
      <c r="D559" s="193" t="s">
        <v>4097</v>
      </c>
      <c r="E559" s="193" t="s">
        <v>4093</v>
      </c>
      <c r="F559" s="288">
        <v>20.58</v>
      </c>
      <c r="G559" s="333">
        <f>ROUND(SUMIF(Anlagenbewegungsdaten!B:B,A559,Anlagenbewegungsdaten!C:C),3)</f>
        <v>0</v>
      </c>
      <c r="H559" s="334">
        <f>IF(ISBLANK(F559),ROUND(SUMIF(Anlagenbewegungsdaten!B:B,A559,Anlagenbewegungsdaten!D:D),2),ROUND(G559*F559%,2))</f>
        <v>0</v>
      </c>
      <c r="I559" s="334">
        <f>ROUND((H559-SUMIF(Anlagenbewegungsdaten!$B:$B,A559,Anlagenbewegungsdaten!D:D)),3)</f>
        <v>0</v>
      </c>
      <c r="J559" s="335" t="s">
        <v>5179</v>
      </c>
      <c r="K559" s="335" t="s">
        <v>5193</v>
      </c>
      <c r="L559" s="516">
        <v>16.46</v>
      </c>
      <c r="M559" s="332">
        <f>ROUND(SUMIF(Anlagenbewegungsdaten_AV!B:B,A559,Anlagenbewegungsdaten_AV!C:C),3)</f>
        <v>0</v>
      </c>
      <c r="N559" s="330">
        <f>IF(ISBLANK(L559),ROUND(SUMIF(Anlagenbewegungsdaten_AV!B:B,A559,Anlagenbewegungsdaten_AV!D:D),2),ROUND(M559*L559%,2))</f>
        <v>0</v>
      </c>
      <c r="O559" s="330">
        <f>ROUND(N559-SUMIF(Anlagenbewegungsdaten_AV!B:B,A559,Anlagenbewegungsdaten_AV!D:D),3)</f>
        <v>0</v>
      </c>
    </row>
    <row r="560" spans="1:15" ht="15" customHeight="1" x14ac:dyDescent="0.25">
      <c r="A560" s="263" t="s">
        <v>1757</v>
      </c>
      <c r="B560" s="174" t="s">
        <v>2108</v>
      </c>
      <c r="C560" s="174" t="s">
        <v>4041</v>
      </c>
      <c r="D560" s="174" t="s">
        <v>1577</v>
      </c>
      <c r="E560" s="192" t="s">
        <v>2483</v>
      </c>
      <c r="F560" s="287">
        <v>18.670000000000002</v>
      </c>
      <c r="G560" s="333">
        <f>ROUND(SUMIF(Anlagenbewegungsdaten!B:B,A560,Anlagenbewegungsdaten!C:C),3)</f>
        <v>0</v>
      </c>
      <c r="H560" s="334">
        <f>IF(ISBLANK(F560),ROUND(SUMIF(Anlagenbewegungsdaten!B:B,A560,Anlagenbewegungsdaten!D:D),2),ROUND(G560*F560%,2))</f>
        <v>0</v>
      </c>
      <c r="I560" s="334">
        <f>ROUND((H560-SUMIF(Anlagenbewegungsdaten!$B:$B,A560,Anlagenbewegungsdaten!D:D)),3)</f>
        <v>0</v>
      </c>
      <c r="J560" s="335" t="s">
        <v>5179</v>
      </c>
      <c r="K560" s="335" t="s">
        <v>5193</v>
      </c>
      <c r="L560" s="516">
        <v>14.94</v>
      </c>
      <c r="M560" s="332">
        <f>ROUND(SUMIF(Anlagenbewegungsdaten_AV!B:B,A560,Anlagenbewegungsdaten_AV!C:C),3)</f>
        <v>0</v>
      </c>
      <c r="N560" s="330">
        <f>IF(ISBLANK(L560),ROUND(SUMIF(Anlagenbewegungsdaten_AV!B:B,A560,Anlagenbewegungsdaten_AV!D:D),2),ROUND(M560*L560%,2))</f>
        <v>0</v>
      </c>
      <c r="O560" s="330">
        <f>ROUND(N560-SUMIF(Anlagenbewegungsdaten_AV!B:B,A560,Anlagenbewegungsdaten_AV!D:D),3)</f>
        <v>0</v>
      </c>
    </row>
    <row r="561" spans="1:15" ht="15" customHeight="1" x14ac:dyDescent="0.25">
      <c r="A561" s="263" t="s">
        <v>1758</v>
      </c>
      <c r="B561" s="174" t="s">
        <v>2108</v>
      </c>
      <c r="C561" s="174" t="s">
        <v>4041</v>
      </c>
      <c r="D561" s="174" t="s">
        <v>1579</v>
      </c>
      <c r="E561" s="174" t="s">
        <v>1560</v>
      </c>
      <c r="F561" s="287">
        <v>21.67</v>
      </c>
      <c r="G561" s="333">
        <f>ROUND(SUMIF(Anlagenbewegungsdaten!B:B,A561,Anlagenbewegungsdaten!C:C),3)</f>
        <v>0</v>
      </c>
      <c r="H561" s="334">
        <f>IF(ISBLANK(F561),ROUND(SUMIF(Anlagenbewegungsdaten!B:B,A561,Anlagenbewegungsdaten!D:D),2),ROUND(G561*F561%,2))</f>
        <v>0</v>
      </c>
      <c r="I561" s="334">
        <f>ROUND((H561-SUMIF(Anlagenbewegungsdaten!$B:$B,A561,Anlagenbewegungsdaten!D:D)),3)</f>
        <v>0</v>
      </c>
      <c r="J561" s="335" t="s">
        <v>5179</v>
      </c>
      <c r="K561" s="335" t="s">
        <v>5193</v>
      </c>
      <c r="L561" s="516">
        <v>17.34</v>
      </c>
      <c r="M561" s="332">
        <f>ROUND(SUMIF(Anlagenbewegungsdaten_AV!B:B,A561,Anlagenbewegungsdaten_AV!C:C),3)</f>
        <v>0</v>
      </c>
      <c r="N561" s="330">
        <f>IF(ISBLANK(L561),ROUND(SUMIF(Anlagenbewegungsdaten_AV!B:B,A561,Anlagenbewegungsdaten_AV!D:D),2),ROUND(M561*L561%,2))</f>
        <v>0</v>
      </c>
      <c r="O561" s="330">
        <f>ROUND(N561-SUMIF(Anlagenbewegungsdaten_AV!B:B,A561,Anlagenbewegungsdaten_AV!D:D),3)</f>
        <v>0</v>
      </c>
    </row>
    <row r="562" spans="1:15" ht="15" customHeight="1" x14ac:dyDescent="0.25">
      <c r="A562" s="263" t="s">
        <v>1759</v>
      </c>
      <c r="B562" s="174" t="s">
        <v>2108</v>
      </c>
      <c r="C562" s="174" t="s">
        <v>4041</v>
      </c>
      <c r="D562" s="174" t="s">
        <v>1581</v>
      </c>
      <c r="E562" s="173" t="s">
        <v>1563</v>
      </c>
      <c r="F562" s="287">
        <v>21.67</v>
      </c>
      <c r="G562" s="333">
        <f>ROUND(SUMIF(Anlagenbewegungsdaten!B:B,A562,Anlagenbewegungsdaten!C:C),3)</f>
        <v>0</v>
      </c>
      <c r="H562" s="334">
        <f>IF(ISBLANK(F562),ROUND(SUMIF(Anlagenbewegungsdaten!B:B,A562,Anlagenbewegungsdaten!D:D),2),ROUND(G562*F562%,2))</f>
        <v>0</v>
      </c>
      <c r="I562" s="334">
        <f>ROUND((H562-SUMIF(Anlagenbewegungsdaten!$B:$B,A562,Anlagenbewegungsdaten!D:D)),3)</f>
        <v>0</v>
      </c>
      <c r="J562" s="335" t="s">
        <v>5179</v>
      </c>
      <c r="K562" s="335" t="s">
        <v>5193</v>
      </c>
      <c r="L562" s="516">
        <v>17.34</v>
      </c>
      <c r="M562" s="332">
        <f>ROUND(SUMIF(Anlagenbewegungsdaten_AV!B:B,A562,Anlagenbewegungsdaten_AV!C:C),3)</f>
        <v>0</v>
      </c>
      <c r="N562" s="330">
        <f>IF(ISBLANK(L562),ROUND(SUMIF(Anlagenbewegungsdaten_AV!B:B,A562,Anlagenbewegungsdaten_AV!D:D),2),ROUND(M562*L562%,2))</f>
        <v>0</v>
      </c>
      <c r="O562" s="330">
        <f>ROUND(N562-SUMIF(Anlagenbewegungsdaten_AV!B:B,A562,Anlagenbewegungsdaten_AV!D:D),3)</f>
        <v>0</v>
      </c>
    </row>
    <row r="563" spans="1:15" ht="15" customHeight="1" x14ac:dyDescent="0.25">
      <c r="A563" s="263" t="s">
        <v>2665</v>
      </c>
      <c r="B563" s="174" t="s">
        <v>2108</v>
      </c>
      <c r="C563" s="174" t="s">
        <v>4041</v>
      </c>
      <c r="D563" s="174" t="s">
        <v>2582</v>
      </c>
      <c r="E563" s="174" t="s">
        <v>2576</v>
      </c>
      <c r="F563" s="287">
        <v>21.64</v>
      </c>
      <c r="G563" s="333">
        <f>ROUND(SUMIF(Anlagenbewegungsdaten!B:B,A563,Anlagenbewegungsdaten!C:C),3)</f>
        <v>0</v>
      </c>
      <c r="H563" s="334">
        <f>IF(ISBLANK(F563),ROUND(SUMIF(Anlagenbewegungsdaten!B:B,A563,Anlagenbewegungsdaten!D:D),2),ROUND(G563*F563%,2))</f>
        <v>0</v>
      </c>
      <c r="I563" s="334">
        <f>ROUND((H563-SUMIF(Anlagenbewegungsdaten!$B:$B,A563,Anlagenbewegungsdaten!D:D)),3)</f>
        <v>0</v>
      </c>
      <c r="J563" s="335" t="s">
        <v>5179</v>
      </c>
      <c r="K563" s="335" t="s">
        <v>5193</v>
      </c>
      <c r="L563" s="516">
        <v>17.309999999999999</v>
      </c>
      <c r="M563" s="332">
        <f>ROUND(SUMIF(Anlagenbewegungsdaten_AV!B:B,A563,Anlagenbewegungsdaten_AV!C:C),3)</f>
        <v>0</v>
      </c>
      <c r="N563" s="330">
        <f>IF(ISBLANK(L563),ROUND(SUMIF(Anlagenbewegungsdaten_AV!B:B,A563,Anlagenbewegungsdaten_AV!D:D),2),ROUND(M563*L563%,2))</f>
        <v>0</v>
      </c>
      <c r="O563" s="330">
        <f>ROUND(N563-SUMIF(Anlagenbewegungsdaten_AV!B:B,A563,Anlagenbewegungsdaten_AV!D:D),3)</f>
        <v>0</v>
      </c>
    </row>
    <row r="564" spans="1:15" ht="15" customHeight="1" x14ac:dyDescent="0.25">
      <c r="A564" s="263" t="s">
        <v>3409</v>
      </c>
      <c r="B564" s="174" t="s">
        <v>2108</v>
      </c>
      <c r="C564" s="174" t="s">
        <v>4041</v>
      </c>
      <c r="D564" s="174" t="s">
        <v>3326</v>
      </c>
      <c r="E564" s="174" t="s">
        <v>3320</v>
      </c>
      <c r="F564" s="287">
        <v>21.61</v>
      </c>
      <c r="G564" s="333">
        <f>ROUND(SUMIF(Anlagenbewegungsdaten!B:B,A564,Anlagenbewegungsdaten!C:C),3)</f>
        <v>0</v>
      </c>
      <c r="H564" s="334">
        <f>IF(ISBLANK(F564),ROUND(SUMIF(Anlagenbewegungsdaten!B:B,A564,Anlagenbewegungsdaten!D:D),2),ROUND(G564*F564%,2))</f>
        <v>0</v>
      </c>
      <c r="I564" s="334">
        <f>ROUND((H564-SUMIF(Anlagenbewegungsdaten!$B:$B,A564,Anlagenbewegungsdaten!D:D)),3)</f>
        <v>0</v>
      </c>
      <c r="J564" s="335" t="s">
        <v>5179</v>
      </c>
      <c r="K564" s="335" t="s">
        <v>5193</v>
      </c>
      <c r="L564" s="516">
        <v>17.29</v>
      </c>
      <c r="M564" s="332">
        <f>ROUND(SUMIF(Anlagenbewegungsdaten_AV!B:B,A564,Anlagenbewegungsdaten_AV!C:C),3)</f>
        <v>0</v>
      </c>
      <c r="N564" s="330">
        <f>IF(ISBLANK(L564),ROUND(SUMIF(Anlagenbewegungsdaten_AV!B:B,A564,Anlagenbewegungsdaten_AV!D:D),2),ROUND(M564*L564%,2))</f>
        <v>0</v>
      </c>
      <c r="O564" s="330">
        <f>ROUND(N564-SUMIF(Anlagenbewegungsdaten_AV!B:B,A564,Anlagenbewegungsdaten_AV!D:D),3)</f>
        <v>0</v>
      </c>
    </row>
    <row r="565" spans="1:15" ht="15" customHeight="1" x14ac:dyDescent="0.25">
      <c r="A565" s="275" t="s">
        <v>4182</v>
      </c>
      <c r="B565" s="193" t="s">
        <v>2108</v>
      </c>
      <c r="C565" s="193" t="s">
        <v>4041</v>
      </c>
      <c r="D565" s="193" t="s">
        <v>4099</v>
      </c>
      <c r="E565" s="193" t="s">
        <v>4093</v>
      </c>
      <c r="F565" s="288">
        <v>21.58</v>
      </c>
      <c r="G565" s="333">
        <f>ROUND(SUMIF(Anlagenbewegungsdaten!B:B,A565,Anlagenbewegungsdaten!C:C),3)</f>
        <v>0</v>
      </c>
      <c r="H565" s="334">
        <f>IF(ISBLANK(F565),ROUND(SUMIF(Anlagenbewegungsdaten!B:B,A565,Anlagenbewegungsdaten!D:D),2),ROUND(G565*F565%,2))</f>
        <v>0</v>
      </c>
      <c r="I565" s="334">
        <f>ROUND((H565-SUMIF(Anlagenbewegungsdaten!$B:$B,A565,Anlagenbewegungsdaten!D:D)),3)</f>
        <v>0</v>
      </c>
      <c r="J565" s="335" t="s">
        <v>5179</v>
      </c>
      <c r="K565" s="335" t="s">
        <v>5193</v>
      </c>
      <c r="L565" s="516">
        <v>17.260000000000002</v>
      </c>
      <c r="M565" s="332">
        <f>ROUND(SUMIF(Anlagenbewegungsdaten_AV!B:B,A565,Anlagenbewegungsdaten_AV!C:C),3)</f>
        <v>0</v>
      </c>
      <c r="N565" s="330">
        <f>IF(ISBLANK(L565),ROUND(SUMIF(Anlagenbewegungsdaten_AV!B:B,A565,Anlagenbewegungsdaten_AV!D:D),2),ROUND(M565*L565%,2))</f>
        <v>0</v>
      </c>
      <c r="O565" s="330">
        <f>ROUND(N565-SUMIF(Anlagenbewegungsdaten_AV!B:B,A565,Anlagenbewegungsdaten_AV!D:D),3)</f>
        <v>0</v>
      </c>
    </row>
    <row r="566" spans="1:15" ht="15" customHeight="1" x14ac:dyDescent="0.25">
      <c r="A566" s="263" t="s">
        <v>1760</v>
      </c>
      <c r="B566" s="174" t="s">
        <v>2108</v>
      </c>
      <c r="C566" s="174" t="s">
        <v>4041</v>
      </c>
      <c r="D566" s="174" t="s">
        <v>1583</v>
      </c>
      <c r="E566" s="174" t="s">
        <v>2483</v>
      </c>
      <c r="F566" s="289">
        <v>18.670000000000002</v>
      </c>
      <c r="G566" s="333">
        <f>ROUND(SUMIF(Anlagenbewegungsdaten!B:B,A566,Anlagenbewegungsdaten!C:C),3)</f>
        <v>0</v>
      </c>
      <c r="H566" s="334">
        <f>IF(ISBLANK(F566),ROUND(SUMIF(Anlagenbewegungsdaten!B:B,A566,Anlagenbewegungsdaten!D:D),2),ROUND(G566*F566%,2))</f>
        <v>0</v>
      </c>
      <c r="I566" s="334">
        <f>ROUND((H566-SUMIF(Anlagenbewegungsdaten!$B:$B,A566,Anlagenbewegungsdaten!D:D)),3)</f>
        <v>0</v>
      </c>
      <c r="J566" s="335" t="s">
        <v>5179</v>
      </c>
      <c r="K566" s="335" t="s">
        <v>5193</v>
      </c>
      <c r="L566" s="516">
        <v>14.94</v>
      </c>
      <c r="M566" s="332">
        <f>ROUND(SUMIF(Anlagenbewegungsdaten_AV!B:B,A566,Anlagenbewegungsdaten_AV!C:C),3)</f>
        <v>0</v>
      </c>
      <c r="N566" s="330">
        <f>IF(ISBLANK(L566),ROUND(SUMIF(Anlagenbewegungsdaten_AV!B:B,A566,Anlagenbewegungsdaten_AV!D:D),2),ROUND(M566*L566%,2))</f>
        <v>0</v>
      </c>
      <c r="O566" s="330">
        <f>ROUND(N566-SUMIF(Anlagenbewegungsdaten_AV!B:B,A566,Anlagenbewegungsdaten_AV!D:D),3)</f>
        <v>0</v>
      </c>
    </row>
    <row r="567" spans="1:15" ht="15" customHeight="1" x14ac:dyDescent="0.25">
      <c r="A567" s="263" t="s">
        <v>1761</v>
      </c>
      <c r="B567" s="174" t="s">
        <v>2108</v>
      </c>
      <c r="C567" s="174" t="s">
        <v>4041</v>
      </c>
      <c r="D567" s="174" t="s">
        <v>1585</v>
      </c>
      <c r="E567" s="174" t="s">
        <v>1560</v>
      </c>
      <c r="F567" s="289">
        <v>21.67</v>
      </c>
      <c r="G567" s="333">
        <f>ROUND(SUMIF(Anlagenbewegungsdaten!B:B,A567,Anlagenbewegungsdaten!C:C),3)</f>
        <v>0</v>
      </c>
      <c r="H567" s="334">
        <f>IF(ISBLANK(F567),ROUND(SUMIF(Anlagenbewegungsdaten!B:B,A567,Anlagenbewegungsdaten!D:D),2),ROUND(G567*F567%,2))</f>
        <v>0</v>
      </c>
      <c r="I567" s="334">
        <f>ROUND((H567-SUMIF(Anlagenbewegungsdaten!$B:$B,A567,Anlagenbewegungsdaten!D:D)),3)</f>
        <v>0</v>
      </c>
      <c r="J567" s="335" t="s">
        <v>5179</v>
      </c>
      <c r="K567" s="335" t="s">
        <v>5193</v>
      </c>
      <c r="L567" s="516">
        <v>17.34</v>
      </c>
      <c r="M567" s="332">
        <f>ROUND(SUMIF(Anlagenbewegungsdaten_AV!B:B,A567,Anlagenbewegungsdaten_AV!C:C),3)</f>
        <v>0</v>
      </c>
      <c r="N567" s="330">
        <f>IF(ISBLANK(L567),ROUND(SUMIF(Anlagenbewegungsdaten_AV!B:B,A567,Anlagenbewegungsdaten_AV!D:D),2),ROUND(M567*L567%,2))</f>
        <v>0</v>
      </c>
      <c r="O567" s="330">
        <f>ROUND(N567-SUMIF(Anlagenbewegungsdaten_AV!B:B,A567,Anlagenbewegungsdaten_AV!D:D),3)</f>
        <v>0</v>
      </c>
    </row>
    <row r="568" spans="1:15" ht="15" customHeight="1" x14ac:dyDescent="0.25">
      <c r="A568" s="263" t="s">
        <v>1762</v>
      </c>
      <c r="B568" s="174" t="s">
        <v>2108</v>
      </c>
      <c r="C568" s="174" t="s">
        <v>4041</v>
      </c>
      <c r="D568" s="174" t="s">
        <v>1587</v>
      </c>
      <c r="E568" s="174" t="s">
        <v>1563</v>
      </c>
      <c r="F568" s="289">
        <v>21.67</v>
      </c>
      <c r="G568" s="333">
        <f>ROUND(SUMIF(Anlagenbewegungsdaten!B:B,A568,Anlagenbewegungsdaten!C:C),3)</f>
        <v>0</v>
      </c>
      <c r="H568" s="334">
        <f>IF(ISBLANK(F568),ROUND(SUMIF(Anlagenbewegungsdaten!B:B,A568,Anlagenbewegungsdaten!D:D),2),ROUND(G568*F568%,2))</f>
        <v>0</v>
      </c>
      <c r="I568" s="334">
        <f>ROUND((H568-SUMIF(Anlagenbewegungsdaten!$B:$B,A568,Anlagenbewegungsdaten!D:D)),3)</f>
        <v>0</v>
      </c>
      <c r="J568" s="335" t="s">
        <v>5179</v>
      </c>
      <c r="K568" s="335" t="s">
        <v>5193</v>
      </c>
      <c r="L568" s="516">
        <v>17.34</v>
      </c>
      <c r="M568" s="332">
        <f>ROUND(SUMIF(Anlagenbewegungsdaten_AV!B:B,A568,Anlagenbewegungsdaten_AV!C:C),3)</f>
        <v>0</v>
      </c>
      <c r="N568" s="330">
        <f>IF(ISBLANK(L568),ROUND(SUMIF(Anlagenbewegungsdaten_AV!B:B,A568,Anlagenbewegungsdaten_AV!D:D),2),ROUND(M568*L568%,2))</f>
        <v>0</v>
      </c>
      <c r="O568" s="330">
        <f>ROUND(N568-SUMIF(Anlagenbewegungsdaten_AV!B:B,A568,Anlagenbewegungsdaten_AV!D:D),3)</f>
        <v>0</v>
      </c>
    </row>
    <row r="569" spans="1:15" ht="15" customHeight="1" x14ac:dyDescent="0.25">
      <c r="A569" s="263" t="s">
        <v>2666</v>
      </c>
      <c r="B569" s="174" t="s">
        <v>2108</v>
      </c>
      <c r="C569" s="174" t="s">
        <v>4041</v>
      </c>
      <c r="D569" s="174" t="s">
        <v>2584</v>
      </c>
      <c r="E569" s="174" t="s">
        <v>2576</v>
      </c>
      <c r="F569" s="289">
        <v>21.64</v>
      </c>
      <c r="G569" s="333">
        <f>ROUND(SUMIF(Anlagenbewegungsdaten!B:B,A569,Anlagenbewegungsdaten!C:C),3)</f>
        <v>0</v>
      </c>
      <c r="H569" s="334">
        <f>IF(ISBLANK(F569),ROUND(SUMIF(Anlagenbewegungsdaten!B:B,A569,Anlagenbewegungsdaten!D:D),2),ROUND(G569*F569%,2))</f>
        <v>0</v>
      </c>
      <c r="I569" s="334">
        <f>ROUND((H569-SUMIF(Anlagenbewegungsdaten!$B:$B,A569,Anlagenbewegungsdaten!D:D)),3)</f>
        <v>0</v>
      </c>
      <c r="J569" s="335" t="s">
        <v>5179</v>
      </c>
      <c r="K569" s="335" t="s">
        <v>5193</v>
      </c>
      <c r="L569" s="516">
        <v>17.309999999999999</v>
      </c>
      <c r="M569" s="332">
        <f>ROUND(SUMIF(Anlagenbewegungsdaten_AV!B:B,A569,Anlagenbewegungsdaten_AV!C:C),3)</f>
        <v>0</v>
      </c>
      <c r="N569" s="330">
        <f>IF(ISBLANK(L569),ROUND(SUMIF(Anlagenbewegungsdaten_AV!B:B,A569,Anlagenbewegungsdaten_AV!D:D),2),ROUND(M569*L569%,2))</f>
        <v>0</v>
      </c>
      <c r="O569" s="330">
        <f>ROUND(N569-SUMIF(Anlagenbewegungsdaten_AV!B:B,A569,Anlagenbewegungsdaten_AV!D:D),3)</f>
        <v>0</v>
      </c>
    </row>
    <row r="570" spans="1:15" ht="15" customHeight="1" x14ac:dyDescent="0.25">
      <c r="A570" s="263" t="s">
        <v>3410</v>
      </c>
      <c r="B570" s="174" t="s">
        <v>2108</v>
      </c>
      <c r="C570" s="174" t="s">
        <v>4041</v>
      </c>
      <c r="D570" s="174" t="s">
        <v>3328</v>
      </c>
      <c r="E570" s="174" t="s">
        <v>3320</v>
      </c>
      <c r="F570" s="289">
        <v>21.61</v>
      </c>
      <c r="G570" s="333">
        <f>ROUND(SUMIF(Anlagenbewegungsdaten!B:B,A570,Anlagenbewegungsdaten!C:C),3)</f>
        <v>0</v>
      </c>
      <c r="H570" s="334">
        <f>IF(ISBLANK(F570),ROUND(SUMIF(Anlagenbewegungsdaten!B:B,A570,Anlagenbewegungsdaten!D:D),2),ROUND(G570*F570%,2))</f>
        <v>0</v>
      </c>
      <c r="I570" s="334">
        <f>ROUND((H570-SUMIF(Anlagenbewegungsdaten!$B:$B,A570,Anlagenbewegungsdaten!D:D)),3)</f>
        <v>0</v>
      </c>
      <c r="J570" s="335" t="s">
        <v>5179</v>
      </c>
      <c r="K570" s="335" t="s">
        <v>5193</v>
      </c>
      <c r="L570" s="516">
        <v>17.29</v>
      </c>
      <c r="M570" s="332">
        <f>ROUND(SUMIF(Anlagenbewegungsdaten_AV!B:B,A570,Anlagenbewegungsdaten_AV!C:C),3)</f>
        <v>0</v>
      </c>
      <c r="N570" s="330">
        <f>IF(ISBLANK(L570),ROUND(SUMIF(Anlagenbewegungsdaten_AV!B:B,A570,Anlagenbewegungsdaten_AV!D:D),2),ROUND(M570*L570%,2))</f>
        <v>0</v>
      </c>
      <c r="O570" s="330">
        <f>ROUND(N570-SUMIF(Anlagenbewegungsdaten_AV!B:B,A570,Anlagenbewegungsdaten_AV!D:D),3)</f>
        <v>0</v>
      </c>
    </row>
    <row r="571" spans="1:15" ht="15" customHeight="1" x14ac:dyDescent="0.25">
      <c r="A571" s="275" t="s">
        <v>4183</v>
      </c>
      <c r="B571" s="193" t="s">
        <v>2108</v>
      </c>
      <c r="C571" s="193" t="s">
        <v>4041</v>
      </c>
      <c r="D571" s="193" t="s">
        <v>4101</v>
      </c>
      <c r="E571" s="193" t="s">
        <v>4093</v>
      </c>
      <c r="F571" s="290">
        <v>21.58</v>
      </c>
      <c r="G571" s="333">
        <f>ROUND(SUMIF(Anlagenbewegungsdaten!B:B,A571,Anlagenbewegungsdaten!C:C),3)</f>
        <v>0</v>
      </c>
      <c r="H571" s="334">
        <f>IF(ISBLANK(F571),ROUND(SUMIF(Anlagenbewegungsdaten!B:B,A571,Anlagenbewegungsdaten!D:D),2),ROUND(G571*F571%,2))</f>
        <v>0</v>
      </c>
      <c r="I571" s="334">
        <f>ROUND((H571-SUMIF(Anlagenbewegungsdaten!$B:$B,A571,Anlagenbewegungsdaten!D:D)),3)</f>
        <v>0</v>
      </c>
      <c r="J571" s="335" t="s">
        <v>5179</v>
      </c>
      <c r="K571" s="335" t="s">
        <v>5193</v>
      </c>
      <c r="L571" s="516">
        <v>17.260000000000002</v>
      </c>
      <c r="M571" s="332">
        <f>ROUND(SUMIF(Anlagenbewegungsdaten_AV!B:B,A571,Anlagenbewegungsdaten_AV!C:C),3)</f>
        <v>0</v>
      </c>
      <c r="N571" s="330">
        <f>IF(ISBLANK(L571),ROUND(SUMIF(Anlagenbewegungsdaten_AV!B:B,A571,Anlagenbewegungsdaten_AV!D:D),2),ROUND(M571*L571%,2))</f>
        <v>0</v>
      </c>
      <c r="O571" s="330">
        <f>ROUND(N571-SUMIF(Anlagenbewegungsdaten_AV!B:B,A571,Anlagenbewegungsdaten_AV!D:D),3)</f>
        <v>0</v>
      </c>
    </row>
    <row r="572" spans="1:15" ht="15" customHeight="1" x14ac:dyDescent="0.25">
      <c r="A572" s="263" t="s">
        <v>1763</v>
      </c>
      <c r="B572" s="174" t="s">
        <v>2108</v>
      </c>
      <c r="C572" s="174" t="s">
        <v>4041</v>
      </c>
      <c r="D572" s="174" t="s">
        <v>1764</v>
      </c>
      <c r="E572" s="174" t="s">
        <v>2483</v>
      </c>
      <c r="F572" s="289">
        <v>19.670000000000002</v>
      </c>
      <c r="G572" s="333">
        <f>ROUND(SUMIF(Anlagenbewegungsdaten!B:B,A572,Anlagenbewegungsdaten!C:C),3)</f>
        <v>0</v>
      </c>
      <c r="H572" s="334">
        <f>IF(ISBLANK(F572),ROUND(SUMIF(Anlagenbewegungsdaten!B:B,A572,Anlagenbewegungsdaten!D:D),2),ROUND(G572*F572%,2))</f>
        <v>0</v>
      </c>
      <c r="I572" s="334">
        <f>ROUND((H572-SUMIF(Anlagenbewegungsdaten!$B:$B,A572,Anlagenbewegungsdaten!D:D)),3)</f>
        <v>0</v>
      </c>
      <c r="J572" s="335" t="s">
        <v>5179</v>
      </c>
      <c r="K572" s="335" t="s">
        <v>5193</v>
      </c>
      <c r="L572" s="516">
        <v>15.74</v>
      </c>
      <c r="M572" s="332">
        <f>ROUND(SUMIF(Anlagenbewegungsdaten_AV!B:B,A572,Anlagenbewegungsdaten_AV!C:C),3)</f>
        <v>0</v>
      </c>
      <c r="N572" s="330">
        <f>IF(ISBLANK(L572),ROUND(SUMIF(Anlagenbewegungsdaten_AV!B:B,A572,Anlagenbewegungsdaten_AV!D:D),2),ROUND(M572*L572%,2))</f>
        <v>0</v>
      </c>
      <c r="O572" s="330">
        <f>ROUND(N572-SUMIF(Anlagenbewegungsdaten_AV!B:B,A572,Anlagenbewegungsdaten_AV!D:D),3)</f>
        <v>0</v>
      </c>
    </row>
    <row r="573" spans="1:15" ht="15" customHeight="1" x14ac:dyDescent="0.25">
      <c r="A573" s="263" t="s">
        <v>1765</v>
      </c>
      <c r="B573" s="174" t="s">
        <v>2108</v>
      </c>
      <c r="C573" s="174" t="s">
        <v>4041</v>
      </c>
      <c r="D573" s="184" t="s">
        <v>1591</v>
      </c>
      <c r="E573" s="174" t="s">
        <v>1560</v>
      </c>
      <c r="F573" s="289">
        <v>22.67</v>
      </c>
      <c r="G573" s="333">
        <f>ROUND(SUMIF(Anlagenbewegungsdaten!B:B,A573,Anlagenbewegungsdaten!C:C),3)</f>
        <v>0</v>
      </c>
      <c r="H573" s="334">
        <f>IF(ISBLANK(F573),ROUND(SUMIF(Anlagenbewegungsdaten!B:B,A573,Anlagenbewegungsdaten!D:D),2),ROUND(G573*F573%,2))</f>
        <v>0</v>
      </c>
      <c r="I573" s="334">
        <f>ROUND((H573-SUMIF(Anlagenbewegungsdaten!$B:$B,A573,Anlagenbewegungsdaten!D:D)),3)</f>
        <v>0</v>
      </c>
      <c r="J573" s="335" t="s">
        <v>5179</v>
      </c>
      <c r="K573" s="335" t="s">
        <v>5193</v>
      </c>
      <c r="L573" s="516">
        <v>18.14</v>
      </c>
      <c r="M573" s="332">
        <f>ROUND(SUMIF(Anlagenbewegungsdaten_AV!B:B,A573,Anlagenbewegungsdaten_AV!C:C),3)</f>
        <v>0</v>
      </c>
      <c r="N573" s="330">
        <f>IF(ISBLANK(L573),ROUND(SUMIF(Anlagenbewegungsdaten_AV!B:B,A573,Anlagenbewegungsdaten_AV!D:D),2),ROUND(M573*L573%,2))</f>
        <v>0</v>
      </c>
      <c r="O573" s="330">
        <f>ROUND(N573-SUMIF(Anlagenbewegungsdaten_AV!B:B,A573,Anlagenbewegungsdaten_AV!D:D),3)</f>
        <v>0</v>
      </c>
    </row>
    <row r="574" spans="1:15" ht="15" customHeight="1" x14ac:dyDescent="0.25">
      <c r="A574" s="263" t="s">
        <v>1766</v>
      </c>
      <c r="B574" s="174" t="s">
        <v>2108</v>
      </c>
      <c r="C574" s="174" t="s">
        <v>4041</v>
      </c>
      <c r="D574" s="174" t="s">
        <v>1593</v>
      </c>
      <c r="E574" s="174" t="s">
        <v>1563</v>
      </c>
      <c r="F574" s="289">
        <v>22.67</v>
      </c>
      <c r="G574" s="333">
        <f>ROUND(SUMIF(Anlagenbewegungsdaten!B:B,A574,Anlagenbewegungsdaten!C:C),3)</f>
        <v>0</v>
      </c>
      <c r="H574" s="334">
        <f>IF(ISBLANK(F574),ROUND(SUMIF(Anlagenbewegungsdaten!B:B,A574,Anlagenbewegungsdaten!D:D),2),ROUND(G574*F574%,2))</f>
        <v>0</v>
      </c>
      <c r="I574" s="334">
        <f>ROUND((H574-SUMIF(Anlagenbewegungsdaten!$B:$B,A574,Anlagenbewegungsdaten!D:D)),3)</f>
        <v>0</v>
      </c>
      <c r="J574" s="335" t="s">
        <v>5179</v>
      </c>
      <c r="K574" s="335" t="s">
        <v>5193</v>
      </c>
      <c r="L574" s="516">
        <v>18.14</v>
      </c>
      <c r="M574" s="332">
        <f>ROUND(SUMIF(Anlagenbewegungsdaten_AV!B:B,A574,Anlagenbewegungsdaten_AV!C:C),3)</f>
        <v>0</v>
      </c>
      <c r="N574" s="330">
        <f>IF(ISBLANK(L574),ROUND(SUMIF(Anlagenbewegungsdaten_AV!B:B,A574,Anlagenbewegungsdaten_AV!D:D),2),ROUND(M574*L574%,2))</f>
        <v>0</v>
      </c>
      <c r="O574" s="330">
        <f>ROUND(N574-SUMIF(Anlagenbewegungsdaten_AV!B:B,A574,Anlagenbewegungsdaten_AV!D:D),3)</f>
        <v>0</v>
      </c>
    </row>
    <row r="575" spans="1:15" ht="15" customHeight="1" x14ac:dyDescent="0.25">
      <c r="A575" s="263" t="s">
        <v>2667</v>
      </c>
      <c r="B575" s="174" t="s">
        <v>2108</v>
      </c>
      <c r="C575" s="174" t="s">
        <v>4041</v>
      </c>
      <c r="D575" s="174" t="s">
        <v>2586</v>
      </c>
      <c r="E575" s="174" t="s">
        <v>2576</v>
      </c>
      <c r="F575" s="289">
        <v>22.64</v>
      </c>
      <c r="G575" s="333">
        <f>ROUND(SUMIF(Anlagenbewegungsdaten!B:B,A575,Anlagenbewegungsdaten!C:C),3)</f>
        <v>0</v>
      </c>
      <c r="H575" s="334">
        <f>IF(ISBLANK(F575),ROUND(SUMIF(Anlagenbewegungsdaten!B:B,A575,Anlagenbewegungsdaten!D:D),2),ROUND(G575*F575%,2))</f>
        <v>0</v>
      </c>
      <c r="I575" s="334">
        <f>ROUND((H575-SUMIF(Anlagenbewegungsdaten!$B:$B,A575,Anlagenbewegungsdaten!D:D)),3)</f>
        <v>0</v>
      </c>
      <c r="J575" s="335" t="s">
        <v>5179</v>
      </c>
      <c r="K575" s="335" t="s">
        <v>5193</v>
      </c>
      <c r="L575" s="516">
        <v>18.11</v>
      </c>
      <c r="M575" s="332">
        <f>ROUND(SUMIF(Anlagenbewegungsdaten_AV!B:B,A575,Anlagenbewegungsdaten_AV!C:C),3)</f>
        <v>0</v>
      </c>
      <c r="N575" s="330">
        <f>IF(ISBLANK(L575),ROUND(SUMIF(Anlagenbewegungsdaten_AV!B:B,A575,Anlagenbewegungsdaten_AV!D:D),2),ROUND(M575*L575%,2))</f>
        <v>0</v>
      </c>
      <c r="O575" s="330">
        <f>ROUND(N575-SUMIF(Anlagenbewegungsdaten_AV!B:B,A575,Anlagenbewegungsdaten_AV!D:D),3)</f>
        <v>0</v>
      </c>
    </row>
    <row r="576" spans="1:15" ht="15" customHeight="1" x14ac:dyDescent="0.25">
      <c r="A576" s="263" t="s">
        <v>3411</v>
      </c>
      <c r="B576" s="174" t="s">
        <v>2108</v>
      </c>
      <c r="C576" s="174" t="s">
        <v>4041</v>
      </c>
      <c r="D576" s="174" t="s">
        <v>3330</v>
      </c>
      <c r="E576" s="174" t="s">
        <v>3320</v>
      </c>
      <c r="F576" s="289">
        <v>22.61</v>
      </c>
      <c r="G576" s="333">
        <f>ROUND(SUMIF(Anlagenbewegungsdaten!B:B,A576,Anlagenbewegungsdaten!C:C),3)</f>
        <v>0</v>
      </c>
      <c r="H576" s="334">
        <f>IF(ISBLANK(F576),ROUND(SUMIF(Anlagenbewegungsdaten!B:B,A576,Anlagenbewegungsdaten!D:D),2),ROUND(G576*F576%,2))</f>
        <v>0</v>
      </c>
      <c r="I576" s="334">
        <f>ROUND((H576-SUMIF(Anlagenbewegungsdaten!$B:$B,A576,Anlagenbewegungsdaten!D:D)),3)</f>
        <v>0</v>
      </c>
      <c r="J576" s="335" t="s">
        <v>5179</v>
      </c>
      <c r="K576" s="335" t="s">
        <v>5193</v>
      </c>
      <c r="L576" s="516">
        <v>18.09</v>
      </c>
      <c r="M576" s="332">
        <f>ROUND(SUMIF(Anlagenbewegungsdaten_AV!B:B,A576,Anlagenbewegungsdaten_AV!C:C),3)</f>
        <v>0</v>
      </c>
      <c r="N576" s="330">
        <f>IF(ISBLANK(L576),ROUND(SUMIF(Anlagenbewegungsdaten_AV!B:B,A576,Anlagenbewegungsdaten_AV!D:D),2),ROUND(M576*L576%,2))</f>
        <v>0</v>
      </c>
      <c r="O576" s="330">
        <f>ROUND(N576-SUMIF(Anlagenbewegungsdaten_AV!B:B,A576,Anlagenbewegungsdaten_AV!D:D),3)</f>
        <v>0</v>
      </c>
    </row>
    <row r="577" spans="1:15" ht="15" customHeight="1" x14ac:dyDescent="0.25">
      <c r="A577" s="275" t="s">
        <v>4184</v>
      </c>
      <c r="B577" s="193" t="s">
        <v>2108</v>
      </c>
      <c r="C577" s="193" t="s">
        <v>4041</v>
      </c>
      <c r="D577" s="193" t="s">
        <v>4103</v>
      </c>
      <c r="E577" s="193" t="s">
        <v>4093</v>
      </c>
      <c r="F577" s="290">
        <v>22.58</v>
      </c>
      <c r="G577" s="333">
        <f>ROUND(SUMIF(Anlagenbewegungsdaten!B:B,A577,Anlagenbewegungsdaten!C:C),3)</f>
        <v>0</v>
      </c>
      <c r="H577" s="334">
        <f>IF(ISBLANK(F577),ROUND(SUMIF(Anlagenbewegungsdaten!B:B,A577,Anlagenbewegungsdaten!D:D),2),ROUND(G577*F577%,2))</f>
        <v>0</v>
      </c>
      <c r="I577" s="334">
        <f>ROUND((H577-SUMIF(Anlagenbewegungsdaten!$B:$B,A577,Anlagenbewegungsdaten!D:D)),3)</f>
        <v>0</v>
      </c>
      <c r="J577" s="335" t="s">
        <v>5179</v>
      </c>
      <c r="K577" s="335" t="s">
        <v>5193</v>
      </c>
      <c r="L577" s="516">
        <v>18.059999999999999</v>
      </c>
      <c r="M577" s="332">
        <f>ROUND(SUMIF(Anlagenbewegungsdaten_AV!B:B,A577,Anlagenbewegungsdaten_AV!C:C),3)</f>
        <v>0</v>
      </c>
      <c r="N577" s="330">
        <f>IF(ISBLANK(L577),ROUND(SUMIF(Anlagenbewegungsdaten_AV!B:B,A577,Anlagenbewegungsdaten_AV!D:D),2),ROUND(M577*L577%,2))</f>
        <v>0</v>
      </c>
      <c r="O577" s="330">
        <f>ROUND(N577-SUMIF(Anlagenbewegungsdaten_AV!B:B,A577,Anlagenbewegungsdaten_AV!D:D),3)</f>
        <v>0</v>
      </c>
    </row>
    <row r="578" spans="1:15" ht="15" customHeight="1" x14ac:dyDescent="0.25">
      <c r="A578" s="263" t="s">
        <v>1767</v>
      </c>
      <c r="B578" s="174" t="s">
        <v>2108</v>
      </c>
      <c r="C578" s="174" t="s">
        <v>4041</v>
      </c>
      <c r="D578" s="174" t="s">
        <v>1595</v>
      </c>
      <c r="E578" s="174" t="s">
        <v>2483</v>
      </c>
      <c r="F578" s="289">
        <v>22.67</v>
      </c>
      <c r="G578" s="333">
        <f>ROUND(SUMIF(Anlagenbewegungsdaten!B:B,A578,Anlagenbewegungsdaten!C:C),3)</f>
        <v>0</v>
      </c>
      <c r="H578" s="334">
        <f>IF(ISBLANK(F578),ROUND(SUMIF(Anlagenbewegungsdaten!B:B,A578,Anlagenbewegungsdaten!D:D),2),ROUND(G578*F578%,2))</f>
        <v>0</v>
      </c>
      <c r="I578" s="334">
        <f>ROUND((H578-SUMIF(Anlagenbewegungsdaten!$B:$B,A578,Anlagenbewegungsdaten!D:D)),3)</f>
        <v>0</v>
      </c>
      <c r="J578" s="335" t="s">
        <v>5179</v>
      </c>
      <c r="K578" s="335" t="s">
        <v>5193</v>
      </c>
      <c r="L578" s="516">
        <v>18.14</v>
      </c>
      <c r="M578" s="332">
        <f>ROUND(SUMIF(Anlagenbewegungsdaten_AV!B:B,A578,Anlagenbewegungsdaten_AV!C:C),3)</f>
        <v>0</v>
      </c>
      <c r="N578" s="330">
        <f>IF(ISBLANK(L578),ROUND(SUMIF(Anlagenbewegungsdaten_AV!B:B,A578,Anlagenbewegungsdaten_AV!D:D),2),ROUND(M578*L578%,2))</f>
        <v>0</v>
      </c>
      <c r="O578" s="330">
        <f>ROUND(N578-SUMIF(Anlagenbewegungsdaten_AV!B:B,A578,Anlagenbewegungsdaten_AV!D:D),3)</f>
        <v>0</v>
      </c>
    </row>
    <row r="579" spans="1:15" ht="15" customHeight="1" x14ac:dyDescent="0.25">
      <c r="A579" s="263" t="s">
        <v>1768</v>
      </c>
      <c r="B579" s="174" t="s">
        <v>2108</v>
      </c>
      <c r="C579" s="174" t="s">
        <v>4041</v>
      </c>
      <c r="D579" s="174" t="s">
        <v>1597</v>
      </c>
      <c r="E579" s="174" t="s">
        <v>1560</v>
      </c>
      <c r="F579" s="289">
        <v>25.67</v>
      </c>
      <c r="G579" s="333">
        <f>ROUND(SUMIF(Anlagenbewegungsdaten!B:B,A579,Anlagenbewegungsdaten!C:C),3)</f>
        <v>0</v>
      </c>
      <c r="H579" s="334">
        <f>IF(ISBLANK(F579),ROUND(SUMIF(Anlagenbewegungsdaten!B:B,A579,Anlagenbewegungsdaten!D:D),2),ROUND(G579*F579%,2))</f>
        <v>0</v>
      </c>
      <c r="I579" s="334">
        <f>ROUND((H579-SUMIF(Anlagenbewegungsdaten!$B:$B,A579,Anlagenbewegungsdaten!D:D)),3)</f>
        <v>0</v>
      </c>
      <c r="J579" s="335" t="s">
        <v>5179</v>
      </c>
      <c r="K579" s="335" t="s">
        <v>5193</v>
      </c>
      <c r="L579" s="516">
        <v>20.54</v>
      </c>
      <c r="M579" s="332">
        <f>ROUND(SUMIF(Anlagenbewegungsdaten_AV!B:B,A579,Anlagenbewegungsdaten_AV!C:C),3)</f>
        <v>0</v>
      </c>
      <c r="N579" s="330">
        <f>IF(ISBLANK(L579),ROUND(SUMIF(Anlagenbewegungsdaten_AV!B:B,A579,Anlagenbewegungsdaten_AV!D:D),2),ROUND(M579*L579%,2))</f>
        <v>0</v>
      </c>
      <c r="O579" s="330">
        <f>ROUND(N579-SUMIF(Anlagenbewegungsdaten_AV!B:B,A579,Anlagenbewegungsdaten_AV!D:D),3)</f>
        <v>0</v>
      </c>
    </row>
    <row r="580" spans="1:15" ht="15" customHeight="1" x14ac:dyDescent="0.25">
      <c r="A580" s="263" t="s">
        <v>1769</v>
      </c>
      <c r="B580" s="174" t="s">
        <v>2108</v>
      </c>
      <c r="C580" s="174" t="s">
        <v>4041</v>
      </c>
      <c r="D580" s="174" t="s">
        <v>1599</v>
      </c>
      <c r="E580" s="174" t="s">
        <v>1563</v>
      </c>
      <c r="F580" s="289">
        <v>25.67</v>
      </c>
      <c r="G580" s="333">
        <f>ROUND(SUMIF(Anlagenbewegungsdaten!B:B,A580,Anlagenbewegungsdaten!C:C),3)</f>
        <v>0</v>
      </c>
      <c r="H580" s="334">
        <f>IF(ISBLANK(F580),ROUND(SUMIF(Anlagenbewegungsdaten!B:B,A580,Anlagenbewegungsdaten!D:D),2),ROUND(G580*F580%,2))</f>
        <v>0</v>
      </c>
      <c r="I580" s="334">
        <f>ROUND((H580-SUMIF(Anlagenbewegungsdaten!$B:$B,A580,Anlagenbewegungsdaten!D:D)),3)</f>
        <v>0</v>
      </c>
      <c r="J580" s="335" t="s">
        <v>5179</v>
      </c>
      <c r="K580" s="335" t="s">
        <v>5193</v>
      </c>
      <c r="L580" s="516">
        <v>20.54</v>
      </c>
      <c r="M580" s="332">
        <f>ROUND(SUMIF(Anlagenbewegungsdaten_AV!B:B,A580,Anlagenbewegungsdaten_AV!C:C),3)</f>
        <v>0</v>
      </c>
      <c r="N580" s="330">
        <f>IF(ISBLANK(L580),ROUND(SUMIF(Anlagenbewegungsdaten_AV!B:B,A580,Anlagenbewegungsdaten_AV!D:D),2),ROUND(M580*L580%,2))</f>
        <v>0</v>
      </c>
      <c r="O580" s="330">
        <f>ROUND(N580-SUMIF(Anlagenbewegungsdaten_AV!B:B,A580,Anlagenbewegungsdaten_AV!D:D),3)</f>
        <v>0</v>
      </c>
    </row>
    <row r="581" spans="1:15" ht="15" customHeight="1" x14ac:dyDescent="0.25">
      <c r="A581" s="263" t="s">
        <v>2668</v>
      </c>
      <c r="B581" s="174" t="s">
        <v>2108</v>
      </c>
      <c r="C581" s="174" t="s">
        <v>4041</v>
      </c>
      <c r="D581" s="174" t="s">
        <v>2588</v>
      </c>
      <c r="E581" s="174" t="s">
        <v>2576</v>
      </c>
      <c r="F581" s="289">
        <v>25.64</v>
      </c>
      <c r="G581" s="333">
        <f>ROUND(SUMIF(Anlagenbewegungsdaten!B:B,A581,Anlagenbewegungsdaten!C:C),3)</f>
        <v>0</v>
      </c>
      <c r="H581" s="334">
        <f>IF(ISBLANK(F581),ROUND(SUMIF(Anlagenbewegungsdaten!B:B,A581,Anlagenbewegungsdaten!D:D),2),ROUND(G581*F581%,2))</f>
        <v>0</v>
      </c>
      <c r="I581" s="334">
        <f>ROUND((H581-SUMIF(Anlagenbewegungsdaten!$B:$B,A581,Anlagenbewegungsdaten!D:D)),3)</f>
        <v>0</v>
      </c>
      <c r="J581" s="335" t="s">
        <v>5179</v>
      </c>
      <c r="K581" s="335" t="s">
        <v>5193</v>
      </c>
      <c r="L581" s="516">
        <v>20.51</v>
      </c>
      <c r="M581" s="332">
        <f>ROUND(SUMIF(Anlagenbewegungsdaten_AV!B:B,A581,Anlagenbewegungsdaten_AV!C:C),3)</f>
        <v>0</v>
      </c>
      <c r="N581" s="330">
        <f>IF(ISBLANK(L581),ROUND(SUMIF(Anlagenbewegungsdaten_AV!B:B,A581,Anlagenbewegungsdaten_AV!D:D),2),ROUND(M581*L581%,2))</f>
        <v>0</v>
      </c>
      <c r="O581" s="330">
        <f>ROUND(N581-SUMIF(Anlagenbewegungsdaten_AV!B:B,A581,Anlagenbewegungsdaten_AV!D:D),3)</f>
        <v>0</v>
      </c>
    </row>
    <row r="582" spans="1:15" ht="15" customHeight="1" x14ac:dyDescent="0.25">
      <c r="A582" s="263" t="s">
        <v>3412</v>
      </c>
      <c r="B582" s="174" t="s">
        <v>2108</v>
      </c>
      <c r="C582" s="174" t="s">
        <v>4041</v>
      </c>
      <c r="D582" s="174" t="s">
        <v>3332</v>
      </c>
      <c r="E582" s="174" t="s">
        <v>3320</v>
      </c>
      <c r="F582" s="289">
        <v>25.61</v>
      </c>
      <c r="G582" s="333">
        <f>ROUND(SUMIF(Anlagenbewegungsdaten!B:B,A582,Anlagenbewegungsdaten!C:C),3)</f>
        <v>0</v>
      </c>
      <c r="H582" s="334">
        <f>IF(ISBLANK(F582),ROUND(SUMIF(Anlagenbewegungsdaten!B:B,A582,Anlagenbewegungsdaten!D:D),2),ROUND(G582*F582%,2))</f>
        <v>0</v>
      </c>
      <c r="I582" s="334">
        <f>ROUND((H582-SUMIF(Anlagenbewegungsdaten!$B:$B,A582,Anlagenbewegungsdaten!D:D)),3)</f>
        <v>0</v>
      </c>
      <c r="J582" s="335" t="s">
        <v>5179</v>
      </c>
      <c r="K582" s="335" t="s">
        <v>5193</v>
      </c>
      <c r="L582" s="516">
        <v>20.49</v>
      </c>
      <c r="M582" s="332">
        <f>ROUND(SUMIF(Anlagenbewegungsdaten_AV!B:B,A582,Anlagenbewegungsdaten_AV!C:C),3)</f>
        <v>0</v>
      </c>
      <c r="N582" s="330">
        <f>IF(ISBLANK(L582),ROUND(SUMIF(Anlagenbewegungsdaten_AV!B:B,A582,Anlagenbewegungsdaten_AV!D:D),2),ROUND(M582*L582%,2))</f>
        <v>0</v>
      </c>
      <c r="O582" s="330">
        <f>ROUND(N582-SUMIF(Anlagenbewegungsdaten_AV!B:B,A582,Anlagenbewegungsdaten_AV!D:D),3)</f>
        <v>0</v>
      </c>
    </row>
    <row r="583" spans="1:15" ht="15" customHeight="1" x14ac:dyDescent="0.25">
      <c r="A583" s="275" t="s">
        <v>4185</v>
      </c>
      <c r="B583" s="193" t="s">
        <v>2108</v>
      </c>
      <c r="C583" s="193" t="s">
        <v>4041</v>
      </c>
      <c r="D583" s="193" t="s">
        <v>4105</v>
      </c>
      <c r="E583" s="193" t="s">
        <v>4093</v>
      </c>
      <c r="F583" s="290">
        <v>25.58</v>
      </c>
      <c r="G583" s="333">
        <f>ROUND(SUMIF(Anlagenbewegungsdaten!B:B,A583,Anlagenbewegungsdaten!C:C),3)</f>
        <v>0</v>
      </c>
      <c r="H583" s="334">
        <f>IF(ISBLANK(F583),ROUND(SUMIF(Anlagenbewegungsdaten!B:B,A583,Anlagenbewegungsdaten!D:D),2),ROUND(G583*F583%,2))</f>
        <v>0</v>
      </c>
      <c r="I583" s="334">
        <f>ROUND((H583-SUMIF(Anlagenbewegungsdaten!$B:$B,A583,Anlagenbewegungsdaten!D:D)),3)</f>
        <v>0</v>
      </c>
      <c r="J583" s="335" t="s">
        <v>5179</v>
      </c>
      <c r="K583" s="335" t="s">
        <v>5193</v>
      </c>
      <c r="L583" s="516">
        <v>20.46</v>
      </c>
      <c r="M583" s="332">
        <f>ROUND(SUMIF(Anlagenbewegungsdaten_AV!B:B,A583,Anlagenbewegungsdaten_AV!C:C),3)</f>
        <v>0</v>
      </c>
      <c r="N583" s="330">
        <f>IF(ISBLANK(L583),ROUND(SUMIF(Anlagenbewegungsdaten_AV!B:B,A583,Anlagenbewegungsdaten_AV!D:D),2),ROUND(M583*L583%,2))</f>
        <v>0</v>
      </c>
      <c r="O583" s="330">
        <f>ROUND(N583-SUMIF(Anlagenbewegungsdaten_AV!B:B,A583,Anlagenbewegungsdaten_AV!D:D),3)</f>
        <v>0</v>
      </c>
    </row>
    <row r="584" spans="1:15" ht="15" customHeight="1" x14ac:dyDescent="0.25">
      <c r="A584" s="263" t="s">
        <v>1770</v>
      </c>
      <c r="B584" s="174" t="s">
        <v>2108</v>
      </c>
      <c r="C584" s="174" t="s">
        <v>4041</v>
      </c>
      <c r="D584" s="174" t="s">
        <v>1601</v>
      </c>
      <c r="E584" s="174" t="s">
        <v>2483</v>
      </c>
      <c r="F584" s="289">
        <v>23.67</v>
      </c>
      <c r="G584" s="333">
        <f>ROUND(SUMIF(Anlagenbewegungsdaten!B:B,A584,Anlagenbewegungsdaten!C:C),3)</f>
        <v>0</v>
      </c>
      <c r="H584" s="334">
        <f>IF(ISBLANK(F584),ROUND(SUMIF(Anlagenbewegungsdaten!B:B,A584,Anlagenbewegungsdaten!D:D),2),ROUND(G584*F584%,2))</f>
        <v>0</v>
      </c>
      <c r="I584" s="334">
        <f>ROUND((H584-SUMIF(Anlagenbewegungsdaten!$B:$B,A584,Anlagenbewegungsdaten!D:D)),3)</f>
        <v>0</v>
      </c>
      <c r="J584" s="335" t="s">
        <v>5179</v>
      </c>
      <c r="K584" s="335" t="s">
        <v>5193</v>
      </c>
      <c r="L584" s="516">
        <v>18.940000000000001</v>
      </c>
      <c r="M584" s="332">
        <f>ROUND(SUMIF(Anlagenbewegungsdaten_AV!B:B,A584,Anlagenbewegungsdaten_AV!C:C),3)</f>
        <v>0</v>
      </c>
      <c r="N584" s="330">
        <f>IF(ISBLANK(L584),ROUND(SUMIF(Anlagenbewegungsdaten_AV!B:B,A584,Anlagenbewegungsdaten_AV!D:D),2),ROUND(M584*L584%,2))</f>
        <v>0</v>
      </c>
      <c r="O584" s="330">
        <f>ROUND(N584-SUMIF(Anlagenbewegungsdaten_AV!B:B,A584,Anlagenbewegungsdaten_AV!D:D),3)</f>
        <v>0</v>
      </c>
    </row>
    <row r="585" spans="1:15" ht="15" customHeight="1" x14ac:dyDescent="0.25">
      <c r="A585" s="263" t="s">
        <v>1771</v>
      </c>
      <c r="B585" s="174" t="s">
        <v>2108</v>
      </c>
      <c r="C585" s="174" t="s">
        <v>4041</v>
      </c>
      <c r="D585" s="184" t="s">
        <v>1603</v>
      </c>
      <c r="E585" s="174" t="s">
        <v>1560</v>
      </c>
      <c r="F585" s="289">
        <v>26.67</v>
      </c>
      <c r="G585" s="333">
        <f>ROUND(SUMIF(Anlagenbewegungsdaten!B:B,A585,Anlagenbewegungsdaten!C:C),3)</f>
        <v>0</v>
      </c>
      <c r="H585" s="334">
        <f>IF(ISBLANK(F585),ROUND(SUMIF(Anlagenbewegungsdaten!B:B,A585,Anlagenbewegungsdaten!D:D),2),ROUND(G585*F585%,2))</f>
        <v>0</v>
      </c>
      <c r="I585" s="334">
        <f>ROUND((H585-SUMIF(Anlagenbewegungsdaten!$B:$B,A585,Anlagenbewegungsdaten!D:D)),3)</f>
        <v>0</v>
      </c>
      <c r="J585" s="335" t="s">
        <v>5179</v>
      </c>
      <c r="K585" s="335" t="s">
        <v>5193</v>
      </c>
      <c r="L585" s="516">
        <v>21.34</v>
      </c>
      <c r="M585" s="332">
        <f>ROUND(SUMIF(Anlagenbewegungsdaten_AV!B:B,A585,Anlagenbewegungsdaten_AV!C:C),3)</f>
        <v>0</v>
      </c>
      <c r="N585" s="330">
        <f>IF(ISBLANK(L585),ROUND(SUMIF(Anlagenbewegungsdaten_AV!B:B,A585,Anlagenbewegungsdaten_AV!D:D),2),ROUND(M585*L585%,2))</f>
        <v>0</v>
      </c>
      <c r="O585" s="330">
        <f>ROUND(N585-SUMIF(Anlagenbewegungsdaten_AV!B:B,A585,Anlagenbewegungsdaten_AV!D:D),3)</f>
        <v>0</v>
      </c>
    </row>
    <row r="586" spans="1:15" ht="15" customHeight="1" x14ac:dyDescent="0.25">
      <c r="A586" s="263" t="s">
        <v>1772</v>
      </c>
      <c r="B586" s="174" t="s">
        <v>2108</v>
      </c>
      <c r="C586" s="174" t="s">
        <v>4041</v>
      </c>
      <c r="D586" s="174" t="s">
        <v>1605</v>
      </c>
      <c r="E586" s="174" t="s">
        <v>1563</v>
      </c>
      <c r="F586" s="289">
        <v>26.67</v>
      </c>
      <c r="G586" s="333">
        <f>ROUND(SUMIF(Anlagenbewegungsdaten!B:B,A586,Anlagenbewegungsdaten!C:C),3)</f>
        <v>0</v>
      </c>
      <c r="H586" s="334">
        <f>IF(ISBLANK(F586),ROUND(SUMIF(Anlagenbewegungsdaten!B:B,A586,Anlagenbewegungsdaten!D:D),2),ROUND(G586*F586%,2))</f>
        <v>0</v>
      </c>
      <c r="I586" s="334">
        <f>ROUND((H586-SUMIF(Anlagenbewegungsdaten!$B:$B,A586,Anlagenbewegungsdaten!D:D)),3)</f>
        <v>0</v>
      </c>
      <c r="J586" s="335" t="s">
        <v>5179</v>
      </c>
      <c r="K586" s="335" t="s">
        <v>5193</v>
      </c>
      <c r="L586" s="516">
        <v>21.34</v>
      </c>
      <c r="M586" s="332">
        <f>ROUND(SUMIF(Anlagenbewegungsdaten_AV!B:B,A586,Anlagenbewegungsdaten_AV!C:C),3)</f>
        <v>0</v>
      </c>
      <c r="N586" s="330">
        <f>IF(ISBLANK(L586),ROUND(SUMIF(Anlagenbewegungsdaten_AV!B:B,A586,Anlagenbewegungsdaten_AV!D:D),2),ROUND(M586*L586%,2))</f>
        <v>0</v>
      </c>
      <c r="O586" s="330">
        <f>ROUND(N586-SUMIF(Anlagenbewegungsdaten_AV!B:B,A586,Anlagenbewegungsdaten_AV!D:D),3)</f>
        <v>0</v>
      </c>
    </row>
    <row r="587" spans="1:15" ht="15" customHeight="1" x14ac:dyDescent="0.25">
      <c r="A587" s="263" t="s">
        <v>2669</v>
      </c>
      <c r="B587" s="174" t="s">
        <v>2108</v>
      </c>
      <c r="C587" s="174" t="s">
        <v>4041</v>
      </c>
      <c r="D587" s="174" t="s">
        <v>2590</v>
      </c>
      <c r="E587" s="174" t="s">
        <v>2576</v>
      </c>
      <c r="F587" s="289">
        <v>26.64</v>
      </c>
      <c r="G587" s="333">
        <f>ROUND(SUMIF(Anlagenbewegungsdaten!B:B,A587,Anlagenbewegungsdaten!C:C),3)</f>
        <v>0</v>
      </c>
      <c r="H587" s="334">
        <f>IF(ISBLANK(F587),ROUND(SUMIF(Anlagenbewegungsdaten!B:B,A587,Anlagenbewegungsdaten!D:D),2),ROUND(G587*F587%,2))</f>
        <v>0</v>
      </c>
      <c r="I587" s="334">
        <f>ROUND((H587-SUMIF(Anlagenbewegungsdaten!$B:$B,A587,Anlagenbewegungsdaten!D:D)),3)</f>
        <v>0</v>
      </c>
      <c r="J587" s="335" t="s">
        <v>5179</v>
      </c>
      <c r="K587" s="335" t="s">
        <v>5193</v>
      </c>
      <c r="L587" s="516">
        <v>21.31</v>
      </c>
      <c r="M587" s="332">
        <f>ROUND(SUMIF(Anlagenbewegungsdaten_AV!B:B,A587,Anlagenbewegungsdaten_AV!C:C),3)</f>
        <v>0</v>
      </c>
      <c r="N587" s="330">
        <f>IF(ISBLANK(L587),ROUND(SUMIF(Anlagenbewegungsdaten_AV!B:B,A587,Anlagenbewegungsdaten_AV!D:D),2),ROUND(M587*L587%,2))</f>
        <v>0</v>
      </c>
      <c r="O587" s="330">
        <f>ROUND(N587-SUMIF(Anlagenbewegungsdaten_AV!B:B,A587,Anlagenbewegungsdaten_AV!D:D),3)</f>
        <v>0</v>
      </c>
    </row>
    <row r="588" spans="1:15" ht="15" customHeight="1" x14ac:dyDescent="0.25">
      <c r="A588" s="263" t="s">
        <v>3413</v>
      </c>
      <c r="B588" s="174" t="s">
        <v>2108</v>
      </c>
      <c r="C588" s="174" t="s">
        <v>4041</v>
      </c>
      <c r="D588" s="174" t="s">
        <v>3334</v>
      </c>
      <c r="E588" s="174" t="s">
        <v>3320</v>
      </c>
      <c r="F588" s="289">
        <v>26.61</v>
      </c>
      <c r="G588" s="333">
        <f>ROUND(SUMIF(Anlagenbewegungsdaten!B:B,A588,Anlagenbewegungsdaten!C:C),3)</f>
        <v>0</v>
      </c>
      <c r="H588" s="334">
        <f>IF(ISBLANK(F588),ROUND(SUMIF(Anlagenbewegungsdaten!B:B,A588,Anlagenbewegungsdaten!D:D),2),ROUND(G588*F588%,2))</f>
        <v>0</v>
      </c>
      <c r="I588" s="334">
        <f>ROUND((H588-SUMIF(Anlagenbewegungsdaten!$B:$B,A588,Anlagenbewegungsdaten!D:D)),3)</f>
        <v>0</v>
      </c>
      <c r="J588" s="335" t="s">
        <v>5179</v>
      </c>
      <c r="K588" s="335" t="s">
        <v>5193</v>
      </c>
      <c r="L588" s="516">
        <v>21.29</v>
      </c>
      <c r="M588" s="332">
        <f>ROUND(SUMIF(Anlagenbewegungsdaten_AV!B:B,A588,Anlagenbewegungsdaten_AV!C:C),3)</f>
        <v>0</v>
      </c>
      <c r="N588" s="330">
        <f>IF(ISBLANK(L588),ROUND(SUMIF(Anlagenbewegungsdaten_AV!B:B,A588,Anlagenbewegungsdaten_AV!D:D),2),ROUND(M588*L588%,2))</f>
        <v>0</v>
      </c>
      <c r="O588" s="330">
        <f>ROUND(N588-SUMIF(Anlagenbewegungsdaten_AV!B:B,A588,Anlagenbewegungsdaten_AV!D:D),3)</f>
        <v>0</v>
      </c>
    </row>
    <row r="589" spans="1:15" ht="15" customHeight="1" x14ac:dyDescent="0.25">
      <c r="A589" s="275" t="s">
        <v>4186</v>
      </c>
      <c r="B589" s="193" t="s">
        <v>2108</v>
      </c>
      <c r="C589" s="193" t="s">
        <v>4041</v>
      </c>
      <c r="D589" s="193" t="s">
        <v>4107</v>
      </c>
      <c r="E589" s="193" t="s">
        <v>4093</v>
      </c>
      <c r="F589" s="290">
        <v>26.58</v>
      </c>
      <c r="G589" s="333">
        <f>ROUND(SUMIF(Anlagenbewegungsdaten!B:B,A589,Anlagenbewegungsdaten!C:C),3)</f>
        <v>0</v>
      </c>
      <c r="H589" s="334">
        <f>IF(ISBLANK(F589),ROUND(SUMIF(Anlagenbewegungsdaten!B:B,A589,Anlagenbewegungsdaten!D:D),2),ROUND(G589*F589%,2))</f>
        <v>0</v>
      </c>
      <c r="I589" s="334">
        <f>ROUND((H589-SUMIF(Anlagenbewegungsdaten!$B:$B,A589,Anlagenbewegungsdaten!D:D)),3)</f>
        <v>0</v>
      </c>
      <c r="J589" s="335" t="s">
        <v>5179</v>
      </c>
      <c r="K589" s="335" t="s">
        <v>5193</v>
      </c>
      <c r="L589" s="516">
        <v>21.26</v>
      </c>
      <c r="M589" s="332">
        <f>ROUND(SUMIF(Anlagenbewegungsdaten_AV!B:B,A589,Anlagenbewegungsdaten_AV!C:C),3)</f>
        <v>0</v>
      </c>
      <c r="N589" s="330">
        <f>IF(ISBLANK(L589),ROUND(SUMIF(Anlagenbewegungsdaten_AV!B:B,A589,Anlagenbewegungsdaten_AV!D:D),2),ROUND(M589*L589%,2))</f>
        <v>0</v>
      </c>
      <c r="O589" s="330">
        <f>ROUND(N589-SUMIF(Anlagenbewegungsdaten_AV!B:B,A589,Anlagenbewegungsdaten_AV!D:D),3)</f>
        <v>0</v>
      </c>
    </row>
    <row r="590" spans="1:15" ht="15" customHeight="1" x14ac:dyDescent="0.25">
      <c r="A590" s="263" t="s">
        <v>1773</v>
      </c>
      <c r="B590" s="174" t="s">
        <v>2108</v>
      </c>
      <c r="C590" s="174" t="s">
        <v>4041</v>
      </c>
      <c r="D590" s="174" t="s">
        <v>1607</v>
      </c>
      <c r="E590" s="174" t="s">
        <v>2483</v>
      </c>
      <c r="F590" s="289">
        <v>20.67</v>
      </c>
      <c r="G590" s="333">
        <f>ROUND(SUMIF(Anlagenbewegungsdaten!B:B,A590,Anlagenbewegungsdaten!C:C),3)</f>
        <v>0</v>
      </c>
      <c r="H590" s="334">
        <f>IF(ISBLANK(F590),ROUND(SUMIF(Anlagenbewegungsdaten!B:B,A590,Anlagenbewegungsdaten!D:D),2),ROUND(G590*F590%,2))</f>
        <v>0</v>
      </c>
      <c r="I590" s="334">
        <f>ROUND((H590-SUMIF(Anlagenbewegungsdaten!$B:$B,A590,Anlagenbewegungsdaten!D:D)),3)</f>
        <v>0</v>
      </c>
      <c r="J590" s="335" t="s">
        <v>5179</v>
      </c>
      <c r="K590" s="335" t="s">
        <v>5193</v>
      </c>
      <c r="L590" s="516">
        <v>16.54</v>
      </c>
      <c r="M590" s="332">
        <f>ROUND(SUMIF(Anlagenbewegungsdaten_AV!B:B,A590,Anlagenbewegungsdaten_AV!C:C),3)</f>
        <v>0</v>
      </c>
      <c r="N590" s="330">
        <f>IF(ISBLANK(L590),ROUND(SUMIF(Anlagenbewegungsdaten_AV!B:B,A590,Anlagenbewegungsdaten_AV!D:D),2),ROUND(M590*L590%,2))</f>
        <v>0</v>
      </c>
      <c r="O590" s="330">
        <f>ROUND(N590-SUMIF(Anlagenbewegungsdaten_AV!B:B,A590,Anlagenbewegungsdaten_AV!D:D),3)</f>
        <v>0</v>
      </c>
    </row>
    <row r="591" spans="1:15" ht="15" customHeight="1" x14ac:dyDescent="0.25">
      <c r="A591" s="263" t="s">
        <v>1774</v>
      </c>
      <c r="B591" s="174" t="s">
        <v>2108</v>
      </c>
      <c r="C591" s="174" t="s">
        <v>4041</v>
      </c>
      <c r="D591" s="174" t="s">
        <v>1609</v>
      </c>
      <c r="E591" s="174" t="s">
        <v>1560</v>
      </c>
      <c r="F591" s="289">
        <v>23.67</v>
      </c>
      <c r="G591" s="333">
        <f>ROUND(SUMIF(Anlagenbewegungsdaten!B:B,A591,Anlagenbewegungsdaten!C:C),3)</f>
        <v>0</v>
      </c>
      <c r="H591" s="334">
        <f>IF(ISBLANK(F591),ROUND(SUMIF(Anlagenbewegungsdaten!B:B,A591,Anlagenbewegungsdaten!D:D),2),ROUND(G591*F591%,2))</f>
        <v>0</v>
      </c>
      <c r="I591" s="334">
        <f>ROUND((H591-SUMIF(Anlagenbewegungsdaten!$B:$B,A591,Anlagenbewegungsdaten!D:D)),3)</f>
        <v>0</v>
      </c>
      <c r="J591" s="335" t="s">
        <v>5179</v>
      </c>
      <c r="K591" s="335" t="s">
        <v>5193</v>
      </c>
      <c r="L591" s="516">
        <v>18.940000000000001</v>
      </c>
      <c r="M591" s="332">
        <f>ROUND(SUMIF(Anlagenbewegungsdaten_AV!B:B,A591,Anlagenbewegungsdaten_AV!C:C),3)</f>
        <v>0</v>
      </c>
      <c r="N591" s="330">
        <f>IF(ISBLANK(L591),ROUND(SUMIF(Anlagenbewegungsdaten_AV!B:B,A591,Anlagenbewegungsdaten_AV!D:D),2),ROUND(M591*L591%,2))</f>
        <v>0</v>
      </c>
      <c r="O591" s="330">
        <f>ROUND(N591-SUMIF(Anlagenbewegungsdaten_AV!B:B,A591,Anlagenbewegungsdaten_AV!D:D),3)</f>
        <v>0</v>
      </c>
    </row>
    <row r="592" spans="1:15" ht="15" customHeight="1" x14ac:dyDescent="0.25">
      <c r="A592" s="263" t="s">
        <v>1775</v>
      </c>
      <c r="B592" s="174" t="s">
        <v>2108</v>
      </c>
      <c r="C592" s="174" t="s">
        <v>4041</v>
      </c>
      <c r="D592" s="174" t="s">
        <v>1611</v>
      </c>
      <c r="E592" s="174" t="s">
        <v>1563</v>
      </c>
      <c r="F592" s="289">
        <v>23.67</v>
      </c>
      <c r="G592" s="333">
        <f>ROUND(SUMIF(Anlagenbewegungsdaten!B:B,A592,Anlagenbewegungsdaten!C:C),3)</f>
        <v>0</v>
      </c>
      <c r="H592" s="334">
        <f>IF(ISBLANK(F592),ROUND(SUMIF(Anlagenbewegungsdaten!B:B,A592,Anlagenbewegungsdaten!D:D),2),ROUND(G592*F592%,2))</f>
        <v>0</v>
      </c>
      <c r="I592" s="334">
        <f>ROUND((H592-SUMIF(Anlagenbewegungsdaten!$B:$B,A592,Anlagenbewegungsdaten!D:D)),3)</f>
        <v>0</v>
      </c>
      <c r="J592" s="335" t="s">
        <v>5179</v>
      </c>
      <c r="K592" s="335" t="s">
        <v>5193</v>
      </c>
      <c r="L592" s="516">
        <v>18.940000000000001</v>
      </c>
      <c r="M592" s="332">
        <f>ROUND(SUMIF(Anlagenbewegungsdaten_AV!B:B,A592,Anlagenbewegungsdaten_AV!C:C),3)</f>
        <v>0</v>
      </c>
      <c r="N592" s="330">
        <f>IF(ISBLANK(L592),ROUND(SUMIF(Anlagenbewegungsdaten_AV!B:B,A592,Anlagenbewegungsdaten_AV!D:D),2),ROUND(M592*L592%,2))</f>
        <v>0</v>
      </c>
      <c r="O592" s="330">
        <f>ROUND(N592-SUMIF(Anlagenbewegungsdaten_AV!B:B,A592,Anlagenbewegungsdaten_AV!D:D),3)</f>
        <v>0</v>
      </c>
    </row>
    <row r="593" spans="1:15" ht="15" customHeight="1" x14ac:dyDescent="0.25">
      <c r="A593" s="263" t="s">
        <v>2670</v>
      </c>
      <c r="B593" s="174" t="s">
        <v>2108</v>
      </c>
      <c r="C593" s="174" t="s">
        <v>4041</v>
      </c>
      <c r="D593" s="174" t="s">
        <v>2592</v>
      </c>
      <c r="E593" s="174" t="s">
        <v>2576</v>
      </c>
      <c r="F593" s="289">
        <v>23.64</v>
      </c>
      <c r="G593" s="333">
        <f>ROUND(SUMIF(Anlagenbewegungsdaten!B:B,A593,Anlagenbewegungsdaten!C:C),3)</f>
        <v>0</v>
      </c>
      <c r="H593" s="334">
        <f>IF(ISBLANK(F593),ROUND(SUMIF(Anlagenbewegungsdaten!B:B,A593,Anlagenbewegungsdaten!D:D),2),ROUND(G593*F593%,2))</f>
        <v>0</v>
      </c>
      <c r="I593" s="334">
        <f>ROUND((H593-SUMIF(Anlagenbewegungsdaten!$B:$B,A593,Anlagenbewegungsdaten!D:D)),3)</f>
        <v>0</v>
      </c>
      <c r="J593" s="335" t="s">
        <v>5179</v>
      </c>
      <c r="K593" s="335" t="s">
        <v>5193</v>
      </c>
      <c r="L593" s="516">
        <v>18.91</v>
      </c>
      <c r="M593" s="332">
        <f>ROUND(SUMIF(Anlagenbewegungsdaten_AV!B:B,A593,Anlagenbewegungsdaten_AV!C:C),3)</f>
        <v>0</v>
      </c>
      <c r="N593" s="330">
        <f>IF(ISBLANK(L593),ROUND(SUMIF(Anlagenbewegungsdaten_AV!B:B,A593,Anlagenbewegungsdaten_AV!D:D),2),ROUND(M593*L593%,2))</f>
        <v>0</v>
      </c>
      <c r="O593" s="330">
        <f>ROUND(N593-SUMIF(Anlagenbewegungsdaten_AV!B:B,A593,Anlagenbewegungsdaten_AV!D:D),3)</f>
        <v>0</v>
      </c>
    </row>
    <row r="594" spans="1:15" ht="15" customHeight="1" x14ac:dyDescent="0.25">
      <c r="A594" s="263" t="s">
        <v>3414</v>
      </c>
      <c r="B594" s="174" t="s">
        <v>2108</v>
      </c>
      <c r="C594" s="174" t="s">
        <v>4041</v>
      </c>
      <c r="D594" s="174" t="s">
        <v>3336</v>
      </c>
      <c r="E594" s="174" t="s">
        <v>3320</v>
      </c>
      <c r="F594" s="289">
        <v>23.61</v>
      </c>
      <c r="G594" s="333">
        <f>ROUND(SUMIF(Anlagenbewegungsdaten!B:B,A594,Anlagenbewegungsdaten!C:C),3)</f>
        <v>0</v>
      </c>
      <c r="H594" s="334">
        <f>IF(ISBLANK(F594),ROUND(SUMIF(Anlagenbewegungsdaten!B:B,A594,Anlagenbewegungsdaten!D:D),2),ROUND(G594*F594%,2))</f>
        <v>0</v>
      </c>
      <c r="I594" s="334">
        <f>ROUND((H594-SUMIF(Anlagenbewegungsdaten!$B:$B,A594,Anlagenbewegungsdaten!D:D)),3)</f>
        <v>0</v>
      </c>
      <c r="J594" s="335" t="s">
        <v>5179</v>
      </c>
      <c r="K594" s="335" t="s">
        <v>5193</v>
      </c>
      <c r="L594" s="516">
        <v>18.89</v>
      </c>
      <c r="M594" s="332">
        <f>ROUND(SUMIF(Anlagenbewegungsdaten_AV!B:B,A594,Anlagenbewegungsdaten_AV!C:C),3)</f>
        <v>0</v>
      </c>
      <c r="N594" s="330">
        <f>IF(ISBLANK(L594),ROUND(SUMIF(Anlagenbewegungsdaten_AV!B:B,A594,Anlagenbewegungsdaten_AV!D:D),2),ROUND(M594*L594%,2))</f>
        <v>0</v>
      </c>
      <c r="O594" s="330">
        <f>ROUND(N594-SUMIF(Anlagenbewegungsdaten_AV!B:B,A594,Anlagenbewegungsdaten_AV!D:D),3)</f>
        <v>0</v>
      </c>
    </row>
    <row r="595" spans="1:15" ht="15" customHeight="1" x14ac:dyDescent="0.25">
      <c r="A595" s="275" t="s">
        <v>4187</v>
      </c>
      <c r="B595" s="193" t="s">
        <v>2108</v>
      </c>
      <c r="C595" s="193" t="s">
        <v>4041</v>
      </c>
      <c r="D595" s="193" t="s">
        <v>4109</v>
      </c>
      <c r="E595" s="193" t="s">
        <v>4093</v>
      </c>
      <c r="F595" s="290">
        <v>23.58</v>
      </c>
      <c r="G595" s="333">
        <f>ROUND(SUMIF(Anlagenbewegungsdaten!B:B,A595,Anlagenbewegungsdaten!C:C),3)</f>
        <v>0</v>
      </c>
      <c r="H595" s="334">
        <f>IF(ISBLANK(F595),ROUND(SUMIF(Anlagenbewegungsdaten!B:B,A595,Anlagenbewegungsdaten!D:D),2),ROUND(G595*F595%,2))</f>
        <v>0</v>
      </c>
      <c r="I595" s="334">
        <f>ROUND((H595-SUMIF(Anlagenbewegungsdaten!$B:$B,A595,Anlagenbewegungsdaten!D:D)),3)</f>
        <v>0</v>
      </c>
      <c r="J595" s="335" t="s">
        <v>5179</v>
      </c>
      <c r="K595" s="335" t="s">
        <v>5193</v>
      </c>
      <c r="L595" s="516">
        <v>18.86</v>
      </c>
      <c r="M595" s="332">
        <f>ROUND(SUMIF(Anlagenbewegungsdaten_AV!B:B,A595,Anlagenbewegungsdaten_AV!C:C),3)</f>
        <v>0</v>
      </c>
      <c r="N595" s="330">
        <f>IF(ISBLANK(L595),ROUND(SUMIF(Anlagenbewegungsdaten_AV!B:B,A595,Anlagenbewegungsdaten_AV!D:D),2),ROUND(M595*L595%,2))</f>
        <v>0</v>
      </c>
      <c r="O595" s="330">
        <f>ROUND(N595-SUMIF(Anlagenbewegungsdaten_AV!B:B,A595,Anlagenbewegungsdaten_AV!D:D),3)</f>
        <v>0</v>
      </c>
    </row>
    <row r="596" spans="1:15" ht="15" customHeight="1" x14ac:dyDescent="0.25">
      <c r="A596" s="263" t="s">
        <v>1776</v>
      </c>
      <c r="B596" s="174" t="s">
        <v>2108</v>
      </c>
      <c r="C596" s="174" t="s">
        <v>4041</v>
      </c>
      <c r="D596" s="174" t="s">
        <v>1613</v>
      </c>
      <c r="E596" s="174" t="s">
        <v>2483</v>
      </c>
      <c r="F596" s="289">
        <v>21.67</v>
      </c>
      <c r="G596" s="333">
        <f>ROUND(SUMIF(Anlagenbewegungsdaten!B:B,A596,Anlagenbewegungsdaten!C:C),3)</f>
        <v>0</v>
      </c>
      <c r="H596" s="334">
        <f>IF(ISBLANK(F596),ROUND(SUMIF(Anlagenbewegungsdaten!B:B,A596,Anlagenbewegungsdaten!D:D),2),ROUND(G596*F596%,2))</f>
        <v>0</v>
      </c>
      <c r="I596" s="334">
        <f>ROUND((H596-SUMIF(Anlagenbewegungsdaten!$B:$B,A596,Anlagenbewegungsdaten!D:D)),3)</f>
        <v>0</v>
      </c>
      <c r="J596" s="335" t="s">
        <v>5179</v>
      </c>
      <c r="K596" s="335" t="s">
        <v>5193</v>
      </c>
      <c r="L596" s="516">
        <v>17.34</v>
      </c>
      <c r="M596" s="332">
        <f>ROUND(SUMIF(Anlagenbewegungsdaten_AV!B:B,A596,Anlagenbewegungsdaten_AV!C:C),3)</f>
        <v>0</v>
      </c>
      <c r="N596" s="330">
        <f>IF(ISBLANK(L596),ROUND(SUMIF(Anlagenbewegungsdaten_AV!B:B,A596,Anlagenbewegungsdaten_AV!D:D),2),ROUND(M596*L596%,2))</f>
        <v>0</v>
      </c>
      <c r="O596" s="330">
        <f>ROUND(N596-SUMIF(Anlagenbewegungsdaten_AV!B:B,A596,Anlagenbewegungsdaten_AV!D:D),3)</f>
        <v>0</v>
      </c>
    </row>
    <row r="597" spans="1:15" ht="15" customHeight="1" x14ac:dyDescent="0.25">
      <c r="A597" s="263" t="s">
        <v>1777</v>
      </c>
      <c r="B597" s="174" t="s">
        <v>2108</v>
      </c>
      <c r="C597" s="174" t="s">
        <v>4041</v>
      </c>
      <c r="D597" s="184" t="s">
        <v>1615</v>
      </c>
      <c r="E597" s="174" t="s">
        <v>1560</v>
      </c>
      <c r="F597" s="289">
        <v>24.67</v>
      </c>
      <c r="G597" s="333">
        <f>ROUND(SUMIF(Anlagenbewegungsdaten!B:B,A597,Anlagenbewegungsdaten!C:C),3)</f>
        <v>0</v>
      </c>
      <c r="H597" s="334">
        <f>IF(ISBLANK(F597),ROUND(SUMIF(Anlagenbewegungsdaten!B:B,A597,Anlagenbewegungsdaten!D:D),2),ROUND(G597*F597%,2))</f>
        <v>0</v>
      </c>
      <c r="I597" s="334">
        <f>ROUND((H597-SUMIF(Anlagenbewegungsdaten!$B:$B,A597,Anlagenbewegungsdaten!D:D)),3)</f>
        <v>0</v>
      </c>
      <c r="J597" s="335" t="s">
        <v>5179</v>
      </c>
      <c r="K597" s="335" t="s">
        <v>5193</v>
      </c>
      <c r="L597" s="516">
        <v>19.739999999999998</v>
      </c>
      <c r="M597" s="332">
        <f>ROUND(SUMIF(Anlagenbewegungsdaten_AV!B:B,A597,Anlagenbewegungsdaten_AV!C:C),3)</f>
        <v>0</v>
      </c>
      <c r="N597" s="330">
        <f>IF(ISBLANK(L597),ROUND(SUMIF(Anlagenbewegungsdaten_AV!B:B,A597,Anlagenbewegungsdaten_AV!D:D),2),ROUND(M597*L597%,2))</f>
        <v>0</v>
      </c>
      <c r="O597" s="330">
        <f>ROUND(N597-SUMIF(Anlagenbewegungsdaten_AV!B:B,A597,Anlagenbewegungsdaten_AV!D:D),3)</f>
        <v>0</v>
      </c>
    </row>
    <row r="598" spans="1:15" ht="15" customHeight="1" x14ac:dyDescent="0.25">
      <c r="A598" s="263" t="s">
        <v>1778</v>
      </c>
      <c r="B598" s="174" t="s">
        <v>2108</v>
      </c>
      <c r="C598" s="174" t="s">
        <v>4041</v>
      </c>
      <c r="D598" s="174" t="s">
        <v>1617</v>
      </c>
      <c r="E598" s="174" t="s">
        <v>1563</v>
      </c>
      <c r="F598" s="289">
        <v>24.67</v>
      </c>
      <c r="G598" s="333">
        <f>ROUND(SUMIF(Anlagenbewegungsdaten!B:B,A598,Anlagenbewegungsdaten!C:C),3)</f>
        <v>0</v>
      </c>
      <c r="H598" s="334">
        <f>IF(ISBLANK(F598),ROUND(SUMIF(Anlagenbewegungsdaten!B:B,A598,Anlagenbewegungsdaten!D:D),2),ROUND(G598*F598%,2))</f>
        <v>0</v>
      </c>
      <c r="I598" s="334">
        <f>ROUND((H598-SUMIF(Anlagenbewegungsdaten!$B:$B,A598,Anlagenbewegungsdaten!D:D)),3)</f>
        <v>0</v>
      </c>
      <c r="J598" s="335" t="s">
        <v>5179</v>
      </c>
      <c r="K598" s="335" t="s">
        <v>5193</v>
      </c>
      <c r="L598" s="516">
        <v>19.739999999999998</v>
      </c>
      <c r="M598" s="332">
        <f>ROUND(SUMIF(Anlagenbewegungsdaten_AV!B:B,A598,Anlagenbewegungsdaten_AV!C:C),3)</f>
        <v>0</v>
      </c>
      <c r="N598" s="330">
        <f>IF(ISBLANK(L598),ROUND(SUMIF(Anlagenbewegungsdaten_AV!B:B,A598,Anlagenbewegungsdaten_AV!D:D),2),ROUND(M598*L598%,2))</f>
        <v>0</v>
      </c>
      <c r="O598" s="330">
        <f>ROUND(N598-SUMIF(Anlagenbewegungsdaten_AV!B:B,A598,Anlagenbewegungsdaten_AV!D:D),3)</f>
        <v>0</v>
      </c>
    </row>
    <row r="599" spans="1:15" ht="15" customHeight="1" x14ac:dyDescent="0.25">
      <c r="A599" s="263" t="s">
        <v>2671</v>
      </c>
      <c r="B599" s="174" t="s">
        <v>2108</v>
      </c>
      <c r="C599" s="174" t="s">
        <v>4041</v>
      </c>
      <c r="D599" s="174" t="s">
        <v>2594</v>
      </c>
      <c r="E599" s="174" t="s">
        <v>2576</v>
      </c>
      <c r="F599" s="289">
        <v>24.64</v>
      </c>
      <c r="G599" s="333">
        <f>ROUND(SUMIF(Anlagenbewegungsdaten!B:B,A599,Anlagenbewegungsdaten!C:C),3)</f>
        <v>0</v>
      </c>
      <c r="H599" s="334">
        <f>IF(ISBLANK(F599),ROUND(SUMIF(Anlagenbewegungsdaten!B:B,A599,Anlagenbewegungsdaten!D:D),2),ROUND(G599*F599%,2))</f>
        <v>0</v>
      </c>
      <c r="I599" s="334">
        <f>ROUND((H599-SUMIF(Anlagenbewegungsdaten!$B:$B,A599,Anlagenbewegungsdaten!D:D)),3)</f>
        <v>0</v>
      </c>
      <c r="J599" s="335" t="s">
        <v>5179</v>
      </c>
      <c r="K599" s="335" t="s">
        <v>5193</v>
      </c>
      <c r="L599" s="516">
        <v>19.71</v>
      </c>
      <c r="M599" s="332">
        <f>ROUND(SUMIF(Anlagenbewegungsdaten_AV!B:B,A599,Anlagenbewegungsdaten_AV!C:C),3)</f>
        <v>0</v>
      </c>
      <c r="N599" s="330">
        <f>IF(ISBLANK(L599),ROUND(SUMIF(Anlagenbewegungsdaten_AV!B:B,A599,Anlagenbewegungsdaten_AV!D:D),2),ROUND(M599*L599%,2))</f>
        <v>0</v>
      </c>
      <c r="O599" s="330">
        <f>ROUND(N599-SUMIF(Anlagenbewegungsdaten_AV!B:B,A599,Anlagenbewegungsdaten_AV!D:D),3)</f>
        <v>0</v>
      </c>
    </row>
    <row r="600" spans="1:15" ht="15" customHeight="1" x14ac:dyDescent="0.25">
      <c r="A600" s="263" t="s">
        <v>3415</v>
      </c>
      <c r="B600" s="174" t="s">
        <v>2108</v>
      </c>
      <c r="C600" s="174" t="s">
        <v>4041</v>
      </c>
      <c r="D600" s="174" t="s">
        <v>3338</v>
      </c>
      <c r="E600" s="174" t="s">
        <v>3320</v>
      </c>
      <c r="F600" s="289">
        <v>24.61</v>
      </c>
      <c r="G600" s="333">
        <f>ROUND(SUMIF(Anlagenbewegungsdaten!B:B,A600,Anlagenbewegungsdaten!C:C),3)</f>
        <v>0</v>
      </c>
      <c r="H600" s="334">
        <f>IF(ISBLANK(F600),ROUND(SUMIF(Anlagenbewegungsdaten!B:B,A600,Anlagenbewegungsdaten!D:D),2),ROUND(G600*F600%,2))</f>
        <v>0</v>
      </c>
      <c r="I600" s="334">
        <f>ROUND((H600-SUMIF(Anlagenbewegungsdaten!$B:$B,A600,Anlagenbewegungsdaten!D:D)),3)</f>
        <v>0</v>
      </c>
      <c r="J600" s="335" t="s">
        <v>5179</v>
      </c>
      <c r="K600" s="335" t="s">
        <v>5193</v>
      </c>
      <c r="L600" s="516">
        <v>19.690000000000001</v>
      </c>
      <c r="M600" s="332">
        <f>ROUND(SUMIF(Anlagenbewegungsdaten_AV!B:B,A600,Anlagenbewegungsdaten_AV!C:C),3)</f>
        <v>0</v>
      </c>
      <c r="N600" s="330">
        <f>IF(ISBLANK(L600),ROUND(SUMIF(Anlagenbewegungsdaten_AV!B:B,A600,Anlagenbewegungsdaten_AV!D:D),2),ROUND(M600*L600%,2))</f>
        <v>0</v>
      </c>
      <c r="O600" s="330">
        <f>ROUND(N600-SUMIF(Anlagenbewegungsdaten_AV!B:B,A600,Anlagenbewegungsdaten_AV!D:D),3)</f>
        <v>0</v>
      </c>
    </row>
    <row r="601" spans="1:15" ht="15" customHeight="1" x14ac:dyDescent="0.25">
      <c r="A601" s="275" t="s">
        <v>4188</v>
      </c>
      <c r="B601" s="193" t="s">
        <v>2108</v>
      </c>
      <c r="C601" s="193" t="s">
        <v>4041</v>
      </c>
      <c r="D601" s="193" t="s">
        <v>4111</v>
      </c>
      <c r="E601" s="193" t="s">
        <v>4093</v>
      </c>
      <c r="F601" s="290">
        <v>24.58</v>
      </c>
      <c r="G601" s="333">
        <f>ROUND(SUMIF(Anlagenbewegungsdaten!B:B,A601,Anlagenbewegungsdaten!C:C),3)</f>
        <v>0</v>
      </c>
      <c r="H601" s="334">
        <f>IF(ISBLANK(F601),ROUND(SUMIF(Anlagenbewegungsdaten!B:B,A601,Anlagenbewegungsdaten!D:D),2),ROUND(G601*F601%,2))</f>
        <v>0</v>
      </c>
      <c r="I601" s="334">
        <f>ROUND((H601-SUMIF(Anlagenbewegungsdaten!$B:$B,A601,Anlagenbewegungsdaten!D:D)),3)</f>
        <v>0</v>
      </c>
      <c r="J601" s="335" t="s">
        <v>5179</v>
      </c>
      <c r="K601" s="335" t="s">
        <v>5193</v>
      </c>
      <c r="L601" s="516">
        <v>19.66</v>
      </c>
      <c r="M601" s="332">
        <f>ROUND(SUMIF(Anlagenbewegungsdaten_AV!B:B,A601,Anlagenbewegungsdaten_AV!C:C),3)</f>
        <v>0</v>
      </c>
      <c r="N601" s="330">
        <f>IF(ISBLANK(L601),ROUND(SUMIF(Anlagenbewegungsdaten_AV!B:B,A601,Anlagenbewegungsdaten_AV!D:D),2),ROUND(M601*L601%,2))</f>
        <v>0</v>
      </c>
      <c r="O601" s="330">
        <f>ROUND(N601-SUMIF(Anlagenbewegungsdaten_AV!B:B,A601,Anlagenbewegungsdaten_AV!D:D),3)</f>
        <v>0</v>
      </c>
    </row>
    <row r="602" spans="1:15" ht="15" customHeight="1" x14ac:dyDescent="0.25">
      <c r="A602" s="263" t="s">
        <v>1779</v>
      </c>
      <c r="B602" s="174" t="s">
        <v>2108</v>
      </c>
      <c r="C602" s="174" t="s">
        <v>4041</v>
      </c>
      <c r="D602" s="174" t="s">
        <v>1619</v>
      </c>
      <c r="E602" s="174" t="s">
        <v>2483</v>
      </c>
      <c r="F602" s="289">
        <v>24.67</v>
      </c>
      <c r="G602" s="333">
        <f>ROUND(SUMIF(Anlagenbewegungsdaten!B:B,A602,Anlagenbewegungsdaten!C:C),3)</f>
        <v>0</v>
      </c>
      <c r="H602" s="334">
        <f>IF(ISBLANK(F602),ROUND(SUMIF(Anlagenbewegungsdaten!B:B,A602,Anlagenbewegungsdaten!D:D),2),ROUND(G602*F602%,2))</f>
        <v>0</v>
      </c>
      <c r="I602" s="334">
        <f>ROUND((H602-SUMIF(Anlagenbewegungsdaten!$B:$B,A602,Anlagenbewegungsdaten!D:D)),3)</f>
        <v>0</v>
      </c>
      <c r="J602" s="335" t="s">
        <v>5179</v>
      </c>
      <c r="K602" s="335" t="s">
        <v>5193</v>
      </c>
      <c r="L602" s="516">
        <v>19.739999999999998</v>
      </c>
      <c r="M602" s="332">
        <f>ROUND(SUMIF(Anlagenbewegungsdaten_AV!B:B,A602,Anlagenbewegungsdaten_AV!C:C),3)</f>
        <v>0</v>
      </c>
      <c r="N602" s="330">
        <f>IF(ISBLANK(L602),ROUND(SUMIF(Anlagenbewegungsdaten_AV!B:B,A602,Anlagenbewegungsdaten_AV!D:D),2),ROUND(M602*L602%,2))</f>
        <v>0</v>
      </c>
      <c r="O602" s="330">
        <f>ROUND(N602-SUMIF(Anlagenbewegungsdaten_AV!B:B,A602,Anlagenbewegungsdaten_AV!D:D),3)</f>
        <v>0</v>
      </c>
    </row>
    <row r="603" spans="1:15" ht="15" customHeight="1" x14ac:dyDescent="0.25">
      <c r="A603" s="263" t="s">
        <v>1780</v>
      </c>
      <c r="B603" s="174" t="s">
        <v>2108</v>
      </c>
      <c r="C603" s="174" t="s">
        <v>4041</v>
      </c>
      <c r="D603" s="174" t="s">
        <v>1621</v>
      </c>
      <c r="E603" s="174" t="s">
        <v>1560</v>
      </c>
      <c r="F603" s="289">
        <v>27.67</v>
      </c>
      <c r="G603" s="333">
        <f>ROUND(SUMIF(Anlagenbewegungsdaten!B:B,A603,Anlagenbewegungsdaten!C:C),3)</f>
        <v>0</v>
      </c>
      <c r="H603" s="334">
        <f>IF(ISBLANK(F603),ROUND(SUMIF(Anlagenbewegungsdaten!B:B,A603,Anlagenbewegungsdaten!D:D),2),ROUND(G603*F603%,2))</f>
        <v>0</v>
      </c>
      <c r="I603" s="334">
        <f>ROUND((H603-SUMIF(Anlagenbewegungsdaten!$B:$B,A603,Anlagenbewegungsdaten!D:D)),3)</f>
        <v>0</v>
      </c>
      <c r="J603" s="335" t="s">
        <v>5179</v>
      </c>
      <c r="K603" s="335" t="s">
        <v>5193</v>
      </c>
      <c r="L603" s="516">
        <v>22.14</v>
      </c>
      <c r="M603" s="332">
        <f>ROUND(SUMIF(Anlagenbewegungsdaten_AV!B:B,A603,Anlagenbewegungsdaten_AV!C:C),3)</f>
        <v>0</v>
      </c>
      <c r="N603" s="330">
        <f>IF(ISBLANK(L603),ROUND(SUMIF(Anlagenbewegungsdaten_AV!B:B,A603,Anlagenbewegungsdaten_AV!D:D),2),ROUND(M603*L603%,2))</f>
        <v>0</v>
      </c>
      <c r="O603" s="330">
        <f>ROUND(N603-SUMIF(Anlagenbewegungsdaten_AV!B:B,A603,Anlagenbewegungsdaten_AV!D:D),3)</f>
        <v>0</v>
      </c>
    </row>
    <row r="604" spans="1:15" ht="15" customHeight="1" x14ac:dyDescent="0.25">
      <c r="A604" s="263" t="s">
        <v>1781</v>
      </c>
      <c r="B604" s="174" t="s">
        <v>2108</v>
      </c>
      <c r="C604" s="174" t="s">
        <v>4041</v>
      </c>
      <c r="D604" s="174" t="s">
        <v>1623</v>
      </c>
      <c r="E604" s="174" t="s">
        <v>1563</v>
      </c>
      <c r="F604" s="289">
        <v>27.67</v>
      </c>
      <c r="G604" s="333">
        <f>ROUND(SUMIF(Anlagenbewegungsdaten!B:B,A604,Anlagenbewegungsdaten!C:C),3)</f>
        <v>0</v>
      </c>
      <c r="H604" s="334">
        <f>IF(ISBLANK(F604),ROUND(SUMIF(Anlagenbewegungsdaten!B:B,A604,Anlagenbewegungsdaten!D:D),2),ROUND(G604*F604%,2))</f>
        <v>0</v>
      </c>
      <c r="I604" s="334">
        <f>ROUND((H604-SUMIF(Anlagenbewegungsdaten!$B:$B,A604,Anlagenbewegungsdaten!D:D)),3)</f>
        <v>0</v>
      </c>
      <c r="J604" s="335" t="s">
        <v>5179</v>
      </c>
      <c r="K604" s="335" t="s">
        <v>5193</v>
      </c>
      <c r="L604" s="516">
        <v>22.14</v>
      </c>
      <c r="M604" s="332">
        <f>ROUND(SUMIF(Anlagenbewegungsdaten_AV!B:B,A604,Anlagenbewegungsdaten_AV!C:C),3)</f>
        <v>0</v>
      </c>
      <c r="N604" s="330">
        <f>IF(ISBLANK(L604),ROUND(SUMIF(Anlagenbewegungsdaten_AV!B:B,A604,Anlagenbewegungsdaten_AV!D:D),2),ROUND(M604*L604%,2))</f>
        <v>0</v>
      </c>
      <c r="O604" s="330">
        <f>ROUND(N604-SUMIF(Anlagenbewegungsdaten_AV!B:B,A604,Anlagenbewegungsdaten_AV!D:D),3)</f>
        <v>0</v>
      </c>
    </row>
    <row r="605" spans="1:15" ht="15" customHeight="1" x14ac:dyDescent="0.25">
      <c r="A605" s="263" t="s">
        <v>2672</v>
      </c>
      <c r="B605" s="174" t="s">
        <v>2108</v>
      </c>
      <c r="C605" s="174" t="s">
        <v>4041</v>
      </c>
      <c r="D605" s="174" t="s">
        <v>2596</v>
      </c>
      <c r="E605" s="174" t="s">
        <v>2576</v>
      </c>
      <c r="F605" s="289">
        <v>27.64</v>
      </c>
      <c r="G605" s="333">
        <f>ROUND(SUMIF(Anlagenbewegungsdaten!B:B,A605,Anlagenbewegungsdaten!C:C),3)</f>
        <v>0</v>
      </c>
      <c r="H605" s="334">
        <f>IF(ISBLANK(F605),ROUND(SUMIF(Anlagenbewegungsdaten!B:B,A605,Anlagenbewegungsdaten!D:D),2),ROUND(G605*F605%,2))</f>
        <v>0</v>
      </c>
      <c r="I605" s="334">
        <f>ROUND((H605-SUMIF(Anlagenbewegungsdaten!$B:$B,A605,Anlagenbewegungsdaten!D:D)),3)</f>
        <v>0</v>
      </c>
      <c r="J605" s="335" t="s">
        <v>5179</v>
      </c>
      <c r="K605" s="335" t="s">
        <v>5193</v>
      </c>
      <c r="L605" s="516">
        <v>22.11</v>
      </c>
      <c r="M605" s="332">
        <f>ROUND(SUMIF(Anlagenbewegungsdaten_AV!B:B,A605,Anlagenbewegungsdaten_AV!C:C),3)</f>
        <v>0</v>
      </c>
      <c r="N605" s="330">
        <f>IF(ISBLANK(L605),ROUND(SUMIF(Anlagenbewegungsdaten_AV!B:B,A605,Anlagenbewegungsdaten_AV!D:D),2),ROUND(M605*L605%,2))</f>
        <v>0</v>
      </c>
      <c r="O605" s="330">
        <f>ROUND(N605-SUMIF(Anlagenbewegungsdaten_AV!B:B,A605,Anlagenbewegungsdaten_AV!D:D),3)</f>
        <v>0</v>
      </c>
    </row>
    <row r="606" spans="1:15" ht="15" customHeight="1" x14ac:dyDescent="0.25">
      <c r="A606" s="263" t="s">
        <v>3416</v>
      </c>
      <c r="B606" s="174" t="s">
        <v>2108</v>
      </c>
      <c r="C606" s="174" t="s">
        <v>4041</v>
      </c>
      <c r="D606" s="174" t="s">
        <v>3340</v>
      </c>
      <c r="E606" s="174" t="s">
        <v>3320</v>
      </c>
      <c r="F606" s="289">
        <v>27.61</v>
      </c>
      <c r="G606" s="333">
        <f>ROUND(SUMIF(Anlagenbewegungsdaten!B:B,A606,Anlagenbewegungsdaten!C:C),3)</f>
        <v>0</v>
      </c>
      <c r="H606" s="334">
        <f>IF(ISBLANK(F606),ROUND(SUMIF(Anlagenbewegungsdaten!B:B,A606,Anlagenbewegungsdaten!D:D),2),ROUND(G606*F606%,2))</f>
        <v>0</v>
      </c>
      <c r="I606" s="334">
        <f>ROUND((H606-SUMIF(Anlagenbewegungsdaten!$B:$B,A606,Anlagenbewegungsdaten!D:D)),3)</f>
        <v>0</v>
      </c>
      <c r="J606" s="335" t="s">
        <v>5179</v>
      </c>
      <c r="K606" s="335" t="s">
        <v>5193</v>
      </c>
      <c r="L606" s="516">
        <v>22.09</v>
      </c>
      <c r="M606" s="332">
        <f>ROUND(SUMIF(Anlagenbewegungsdaten_AV!B:B,A606,Anlagenbewegungsdaten_AV!C:C),3)</f>
        <v>0</v>
      </c>
      <c r="N606" s="330">
        <f>IF(ISBLANK(L606),ROUND(SUMIF(Anlagenbewegungsdaten_AV!B:B,A606,Anlagenbewegungsdaten_AV!D:D),2),ROUND(M606*L606%,2))</f>
        <v>0</v>
      </c>
      <c r="O606" s="330">
        <f>ROUND(N606-SUMIF(Anlagenbewegungsdaten_AV!B:B,A606,Anlagenbewegungsdaten_AV!D:D),3)</f>
        <v>0</v>
      </c>
    </row>
    <row r="607" spans="1:15" ht="15" customHeight="1" x14ac:dyDescent="0.25">
      <c r="A607" s="275" t="s">
        <v>4189</v>
      </c>
      <c r="B607" s="193" t="s">
        <v>2108</v>
      </c>
      <c r="C607" s="193" t="s">
        <v>4041</v>
      </c>
      <c r="D607" s="193" t="s">
        <v>4113</v>
      </c>
      <c r="E607" s="193" t="s">
        <v>4093</v>
      </c>
      <c r="F607" s="290">
        <v>27.58</v>
      </c>
      <c r="G607" s="333">
        <f>ROUND(SUMIF(Anlagenbewegungsdaten!B:B,A607,Anlagenbewegungsdaten!C:C),3)</f>
        <v>0</v>
      </c>
      <c r="H607" s="334">
        <f>IF(ISBLANK(F607),ROUND(SUMIF(Anlagenbewegungsdaten!B:B,A607,Anlagenbewegungsdaten!D:D),2),ROUND(G607*F607%,2))</f>
        <v>0</v>
      </c>
      <c r="I607" s="334">
        <f>ROUND((H607-SUMIF(Anlagenbewegungsdaten!$B:$B,A607,Anlagenbewegungsdaten!D:D)),3)</f>
        <v>0</v>
      </c>
      <c r="J607" s="335" t="s">
        <v>5179</v>
      </c>
      <c r="K607" s="335" t="s">
        <v>5193</v>
      </c>
      <c r="L607" s="516">
        <v>22.06</v>
      </c>
      <c r="M607" s="332">
        <f>ROUND(SUMIF(Anlagenbewegungsdaten_AV!B:B,A607,Anlagenbewegungsdaten_AV!C:C),3)</f>
        <v>0</v>
      </c>
      <c r="N607" s="330">
        <f>IF(ISBLANK(L607),ROUND(SUMIF(Anlagenbewegungsdaten_AV!B:B,A607,Anlagenbewegungsdaten_AV!D:D),2),ROUND(M607*L607%,2))</f>
        <v>0</v>
      </c>
      <c r="O607" s="330">
        <f>ROUND(N607-SUMIF(Anlagenbewegungsdaten_AV!B:B,A607,Anlagenbewegungsdaten_AV!D:D),3)</f>
        <v>0</v>
      </c>
    </row>
    <row r="608" spans="1:15" ht="15" customHeight="1" x14ac:dyDescent="0.25">
      <c r="A608" s="263" t="s">
        <v>1782</v>
      </c>
      <c r="B608" s="174" t="s">
        <v>2108</v>
      </c>
      <c r="C608" s="174" t="s">
        <v>4041</v>
      </c>
      <c r="D608" s="174" t="s">
        <v>1625</v>
      </c>
      <c r="E608" s="174" t="s">
        <v>2483</v>
      </c>
      <c r="F608" s="289">
        <v>25.67</v>
      </c>
      <c r="G608" s="333">
        <f>ROUND(SUMIF(Anlagenbewegungsdaten!B:B,A608,Anlagenbewegungsdaten!C:C),3)</f>
        <v>0</v>
      </c>
      <c r="H608" s="334">
        <f>IF(ISBLANK(F608),ROUND(SUMIF(Anlagenbewegungsdaten!B:B,A608,Anlagenbewegungsdaten!D:D),2),ROUND(G608*F608%,2))</f>
        <v>0</v>
      </c>
      <c r="I608" s="334">
        <f>ROUND((H608-SUMIF(Anlagenbewegungsdaten!$B:$B,A608,Anlagenbewegungsdaten!D:D)),3)</f>
        <v>0</v>
      </c>
      <c r="J608" s="335" t="s">
        <v>5179</v>
      </c>
      <c r="K608" s="335" t="s">
        <v>5193</v>
      </c>
      <c r="L608" s="516">
        <v>20.54</v>
      </c>
      <c r="M608" s="332">
        <f>ROUND(SUMIF(Anlagenbewegungsdaten_AV!B:B,A608,Anlagenbewegungsdaten_AV!C:C),3)</f>
        <v>0</v>
      </c>
      <c r="N608" s="330">
        <f>IF(ISBLANK(L608),ROUND(SUMIF(Anlagenbewegungsdaten_AV!B:B,A608,Anlagenbewegungsdaten_AV!D:D),2),ROUND(M608*L608%,2))</f>
        <v>0</v>
      </c>
      <c r="O608" s="330">
        <f>ROUND(N608-SUMIF(Anlagenbewegungsdaten_AV!B:B,A608,Anlagenbewegungsdaten_AV!D:D),3)</f>
        <v>0</v>
      </c>
    </row>
    <row r="609" spans="1:15" ht="15" customHeight="1" x14ac:dyDescent="0.25">
      <c r="A609" s="263" t="s">
        <v>1783</v>
      </c>
      <c r="B609" s="174" t="s">
        <v>2108</v>
      </c>
      <c r="C609" s="174" t="s">
        <v>4041</v>
      </c>
      <c r="D609" s="184" t="s">
        <v>1627</v>
      </c>
      <c r="E609" s="174" t="s">
        <v>1560</v>
      </c>
      <c r="F609" s="289">
        <v>28.67</v>
      </c>
      <c r="G609" s="333">
        <f>ROUND(SUMIF(Anlagenbewegungsdaten!B:B,A609,Anlagenbewegungsdaten!C:C),3)</f>
        <v>0</v>
      </c>
      <c r="H609" s="334">
        <f>IF(ISBLANK(F609),ROUND(SUMIF(Anlagenbewegungsdaten!B:B,A609,Anlagenbewegungsdaten!D:D),2),ROUND(G609*F609%,2))</f>
        <v>0</v>
      </c>
      <c r="I609" s="334">
        <f>ROUND((H609-SUMIF(Anlagenbewegungsdaten!$B:$B,A609,Anlagenbewegungsdaten!D:D)),3)</f>
        <v>0</v>
      </c>
      <c r="J609" s="335" t="s">
        <v>5179</v>
      </c>
      <c r="K609" s="335" t="s">
        <v>5193</v>
      </c>
      <c r="L609" s="516">
        <v>22.94</v>
      </c>
      <c r="M609" s="332">
        <f>ROUND(SUMIF(Anlagenbewegungsdaten_AV!B:B,A609,Anlagenbewegungsdaten_AV!C:C),3)</f>
        <v>0</v>
      </c>
      <c r="N609" s="330">
        <f>IF(ISBLANK(L609),ROUND(SUMIF(Anlagenbewegungsdaten_AV!B:B,A609,Anlagenbewegungsdaten_AV!D:D),2),ROUND(M609*L609%,2))</f>
        <v>0</v>
      </c>
      <c r="O609" s="330">
        <f>ROUND(N609-SUMIF(Anlagenbewegungsdaten_AV!B:B,A609,Anlagenbewegungsdaten_AV!D:D),3)</f>
        <v>0</v>
      </c>
    </row>
    <row r="610" spans="1:15" ht="15" customHeight="1" x14ac:dyDescent="0.25">
      <c r="A610" s="263" t="s">
        <v>1784</v>
      </c>
      <c r="B610" s="174" t="s">
        <v>2108</v>
      </c>
      <c r="C610" s="174" t="s">
        <v>4041</v>
      </c>
      <c r="D610" s="174" t="s">
        <v>1629</v>
      </c>
      <c r="E610" s="174" t="s">
        <v>1563</v>
      </c>
      <c r="F610" s="289">
        <v>28.67</v>
      </c>
      <c r="G610" s="333">
        <f>ROUND(SUMIF(Anlagenbewegungsdaten!B:B,A610,Anlagenbewegungsdaten!C:C),3)</f>
        <v>0</v>
      </c>
      <c r="H610" s="334">
        <f>IF(ISBLANK(F610),ROUND(SUMIF(Anlagenbewegungsdaten!B:B,A610,Anlagenbewegungsdaten!D:D),2),ROUND(G610*F610%,2))</f>
        <v>0</v>
      </c>
      <c r="I610" s="334">
        <f>ROUND((H610-SUMIF(Anlagenbewegungsdaten!$B:$B,A610,Anlagenbewegungsdaten!D:D)),3)</f>
        <v>0</v>
      </c>
      <c r="J610" s="335" t="s">
        <v>5179</v>
      </c>
      <c r="K610" s="335" t="s">
        <v>5193</v>
      </c>
      <c r="L610" s="516">
        <v>22.94</v>
      </c>
      <c r="M610" s="332">
        <f>ROUND(SUMIF(Anlagenbewegungsdaten_AV!B:B,A610,Anlagenbewegungsdaten_AV!C:C),3)</f>
        <v>0</v>
      </c>
      <c r="N610" s="330">
        <f>IF(ISBLANK(L610),ROUND(SUMIF(Anlagenbewegungsdaten_AV!B:B,A610,Anlagenbewegungsdaten_AV!D:D),2),ROUND(M610*L610%,2))</f>
        <v>0</v>
      </c>
      <c r="O610" s="330">
        <f>ROUND(N610-SUMIF(Anlagenbewegungsdaten_AV!B:B,A610,Anlagenbewegungsdaten_AV!D:D),3)</f>
        <v>0</v>
      </c>
    </row>
    <row r="611" spans="1:15" ht="15" customHeight="1" x14ac:dyDescent="0.25">
      <c r="A611" s="263" t="s">
        <v>2673</v>
      </c>
      <c r="B611" s="174" t="s">
        <v>2108</v>
      </c>
      <c r="C611" s="174" t="s">
        <v>4041</v>
      </c>
      <c r="D611" s="174" t="s">
        <v>2598</v>
      </c>
      <c r="E611" s="174" t="s">
        <v>2576</v>
      </c>
      <c r="F611" s="289">
        <v>28.64</v>
      </c>
      <c r="G611" s="333">
        <f>ROUND(SUMIF(Anlagenbewegungsdaten!B:B,A611,Anlagenbewegungsdaten!C:C),3)</f>
        <v>0</v>
      </c>
      <c r="H611" s="334">
        <f>IF(ISBLANK(F611),ROUND(SUMIF(Anlagenbewegungsdaten!B:B,A611,Anlagenbewegungsdaten!D:D),2),ROUND(G611*F611%,2))</f>
        <v>0</v>
      </c>
      <c r="I611" s="334">
        <f>ROUND((H611-SUMIF(Anlagenbewegungsdaten!$B:$B,A611,Anlagenbewegungsdaten!D:D)),3)</f>
        <v>0</v>
      </c>
      <c r="J611" s="335" t="s">
        <v>5179</v>
      </c>
      <c r="K611" s="335" t="s">
        <v>5193</v>
      </c>
      <c r="L611" s="516">
        <v>22.91</v>
      </c>
      <c r="M611" s="332">
        <f>ROUND(SUMIF(Anlagenbewegungsdaten_AV!B:B,A611,Anlagenbewegungsdaten_AV!C:C),3)</f>
        <v>0</v>
      </c>
      <c r="N611" s="330">
        <f>IF(ISBLANK(L611),ROUND(SUMIF(Anlagenbewegungsdaten_AV!B:B,A611,Anlagenbewegungsdaten_AV!D:D),2),ROUND(M611*L611%,2))</f>
        <v>0</v>
      </c>
      <c r="O611" s="330">
        <f>ROUND(N611-SUMIF(Anlagenbewegungsdaten_AV!B:B,A611,Anlagenbewegungsdaten_AV!D:D),3)</f>
        <v>0</v>
      </c>
    </row>
    <row r="612" spans="1:15" ht="15" customHeight="1" x14ac:dyDescent="0.25">
      <c r="A612" s="263" t="s">
        <v>3417</v>
      </c>
      <c r="B612" s="174" t="s">
        <v>2108</v>
      </c>
      <c r="C612" s="174" t="s">
        <v>4041</v>
      </c>
      <c r="D612" s="174" t="s">
        <v>3342</v>
      </c>
      <c r="E612" s="174" t="s">
        <v>3320</v>
      </c>
      <c r="F612" s="289">
        <v>28.61</v>
      </c>
      <c r="G612" s="333">
        <f>ROUND(SUMIF(Anlagenbewegungsdaten!B:B,A612,Anlagenbewegungsdaten!C:C),3)</f>
        <v>0</v>
      </c>
      <c r="H612" s="334">
        <f>IF(ISBLANK(F612),ROUND(SUMIF(Anlagenbewegungsdaten!B:B,A612,Anlagenbewegungsdaten!D:D),2),ROUND(G612*F612%,2))</f>
        <v>0</v>
      </c>
      <c r="I612" s="334">
        <f>ROUND((H612-SUMIF(Anlagenbewegungsdaten!$B:$B,A612,Anlagenbewegungsdaten!D:D)),3)</f>
        <v>0</v>
      </c>
      <c r="J612" s="335" t="s">
        <v>5179</v>
      </c>
      <c r="K612" s="335" t="s">
        <v>5193</v>
      </c>
      <c r="L612" s="516">
        <v>22.89</v>
      </c>
      <c r="M612" s="332">
        <f>ROUND(SUMIF(Anlagenbewegungsdaten_AV!B:B,A612,Anlagenbewegungsdaten_AV!C:C),3)</f>
        <v>0</v>
      </c>
      <c r="N612" s="330">
        <f>IF(ISBLANK(L612),ROUND(SUMIF(Anlagenbewegungsdaten_AV!B:B,A612,Anlagenbewegungsdaten_AV!D:D),2),ROUND(M612*L612%,2))</f>
        <v>0</v>
      </c>
      <c r="O612" s="330">
        <f>ROUND(N612-SUMIF(Anlagenbewegungsdaten_AV!B:B,A612,Anlagenbewegungsdaten_AV!D:D),3)</f>
        <v>0</v>
      </c>
    </row>
    <row r="613" spans="1:15" ht="15" customHeight="1" x14ac:dyDescent="0.25">
      <c r="A613" s="275" t="s">
        <v>4190</v>
      </c>
      <c r="B613" s="193" t="s">
        <v>2108</v>
      </c>
      <c r="C613" s="193" t="s">
        <v>4041</v>
      </c>
      <c r="D613" s="193" t="s">
        <v>4115</v>
      </c>
      <c r="E613" s="193" t="s">
        <v>4093</v>
      </c>
      <c r="F613" s="290">
        <v>28.58</v>
      </c>
      <c r="G613" s="333">
        <f>ROUND(SUMIF(Anlagenbewegungsdaten!B:B,A613,Anlagenbewegungsdaten!C:C),3)</f>
        <v>0</v>
      </c>
      <c r="H613" s="334">
        <f>IF(ISBLANK(F613),ROUND(SUMIF(Anlagenbewegungsdaten!B:B,A613,Anlagenbewegungsdaten!D:D),2),ROUND(G613*F613%,2))</f>
        <v>0</v>
      </c>
      <c r="I613" s="334">
        <f>ROUND((H613-SUMIF(Anlagenbewegungsdaten!$B:$B,A613,Anlagenbewegungsdaten!D:D)),3)</f>
        <v>0</v>
      </c>
      <c r="J613" s="335" t="s">
        <v>5179</v>
      </c>
      <c r="K613" s="335" t="s">
        <v>5193</v>
      </c>
      <c r="L613" s="516">
        <v>22.86</v>
      </c>
      <c r="M613" s="332">
        <f>ROUND(SUMIF(Anlagenbewegungsdaten_AV!B:B,A613,Anlagenbewegungsdaten_AV!C:C),3)</f>
        <v>0</v>
      </c>
      <c r="N613" s="330">
        <f>IF(ISBLANK(L613),ROUND(SUMIF(Anlagenbewegungsdaten_AV!B:B,A613,Anlagenbewegungsdaten_AV!D:D),2),ROUND(M613*L613%,2))</f>
        <v>0</v>
      </c>
      <c r="O613" s="330">
        <f>ROUND(N613-SUMIF(Anlagenbewegungsdaten_AV!B:B,A613,Anlagenbewegungsdaten_AV!D:D),3)</f>
        <v>0</v>
      </c>
    </row>
    <row r="614" spans="1:15" ht="15" customHeight="1" x14ac:dyDescent="0.25">
      <c r="A614" s="261" t="s">
        <v>2475</v>
      </c>
      <c r="B614" s="168" t="s">
        <v>2108</v>
      </c>
      <c r="C614" s="168" t="s">
        <v>4041</v>
      </c>
      <c r="D614" s="175" t="s">
        <v>1630</v>
      </c>
      <c r="E614" s="189" t="s">
        <v>2483</v>
      </c>
      <c r="F614" s="182">
        <v>10</v>
      </c>
      <c r="G614" s="333">
        <f>ROUND(SUMIF(Anlagenbewegungsdaten!B:B,A614,Anlagenbewegungsdaten!C:C),3)</f>
        <v>0</v>
      </c>
      <c r="H614" s="334">
        <f>IF(ISBLANK(F614),ROUND(SUMIF(Anlagenbewegungsdaten!B:B,A614,Anlagenbewegungsdaten!D:D),2),ROUND(G614*F614%,2))</f>
        <v>0</v>
      </c>
      <c r="I614" s="334">
        <f>ROUND((H614-SUMIF(Anlagenbewegungsdaten!$B:$B,A614,Anlagenbewegungsdaten!D:D)),3)</f>
        <v>0</v>
      </c>
      <c r="J614" s="335" t="s">
        <v>5179</v>
      </c>
      <c r="K614" s="335" t="s">
        <v>5193</v>
      </c>
      <c r="L614" s="516">
        <v>8</v>
      </c>
      <c r="M614" s="332">
        <f>ROUND(SUMIF(Anlagenbewegungsdaten_AV!B:B,A614,Anlagenbewegungsdaten_AV!C:C),3)</f>
        <v>0</v>
      </c>
      <c r="N614" s="330">
        <f>IF(ISBLANK(L614),ROUND(SUMIF(Anlagenbewegungsdaten_AV!B:B,A614,Anlagenbewegungsdaten_AV!D:D),2),ROUND(M614*L614%,2))</f>
        <v>0</v>
      </c>
      <c r="O614" s="330">
        <f>ROUND(N614-SUMIF(Anlagenbewegungsdaten_AV!B:B,A614,Anlagenbewegungsdaten_AV!D:D),3)</f>
        <v>0</v>
      </c>
    </row>
    <row r="615" spans="1:15" ht="15" customHeight="1" x14ac:dyDescent="0.25">
      <c r="A615" s="263" t="s">
        <v>1785</v>
      </c>
      <c r="B615" s="174" t="s">
        <v>2108</v>
      </c>
      <c r="C615" s="174" t="s">
        <v>4041</v>
      </c>
      <c r="D615" s="174" t="s">
        <v>1632</v>
      </c>
      <c r="E615" s="174" t="s">
        <v>1560</v>
      </c>
      <c r="F615" s="287">
        <v>13</v>
      </c>
      <c r="G615" s="333">
        <f>ROUND(SUMIF(Anlagenbewegungsdaten!B:B,A615,Anlagenbewegungsdaten!C:C),3)</f>
        <v>0</v>
      </c>
      <c r="H615" s="334">
        <f>IF(ISBLANK(F615),ROUND(SUMIF(Anlagenbewegungsdaten!B:B,A615,Anlagenbewegungsdaten!D:D),2),ROUND(G615*F615%,2))</f>
        <v>0</v>
      </c>
      <c r="I615" s="334">
        <f>ROUND((H615-SUMIF(Anlagenbewegungsdaten!$B:$B,A615,Anlagenbewegungsdaten!D:D)),3)</f>
        <v>0</v>
      </c>
      <c r="J615" s="335" t="s">
        <v>5179</v>
      </c>
      <c r="K615" s="335" t="s">
        <v>5193</v>
      </c>
      <c r="L615" s="516">
        <v>10.4</v>
      </c>
      <c r="M615" s="332">
        <f>ROUND(SUMIF(Anlagenbewegungsdaten_AV!B:B,A615,Anlagenbewegungsdaten_AV!C:C),3)</f>
        <v>0</v>
      </c>
      <c r="N615" s="330">
        <f>IF(ISBLANK(L615),ROUND(SUMIF(Anlagenbewegungsdaten_AV!B:B,A615,Anlagenbewegungsdaten_AV!D:D),2),ROUND(M615*L615%,2))</f>
        <v>0</v>
      </c>
      <c r="O615" s="330">
        <f>ROUND(N615-SUMIF(Anlagenbewegungsdaten_AV!B:B,A615,Anlagenbewegungsdaten_AV!D:D),3)</f>
        <v>0</v>
      </c>
    </row>
    <row r="616" spans="1:15" ht="15" customHeight="1" x14ac:dyDescent="0.25">
      <c r="A616" s="263" t="s">
        <v>1786</v>
      </c>
      <c r="B616" s="174" t="s">
        <v>2108</v>
      </c>
      <c r="C616" s="174" t="s">
        <v>4041</v>
      </c>
      <c r="D616" s="174" t="s">
        <v>1634</v>
      </c>
      <c r="E616" s="173" t="s">
        <v>1563</v>
      </c>
      <c r="F616" s="287">
        <v>13</v>
      </c>
      <c r="G616" s="333">
        <f>ROUND(SUMIF(Anlagenbewegungsdaten!B:B,A616,Anlagenbewegungsdaten!C:C),3)</f>
        <v>0</v>
      </c>
      <c r="H616" s="334">
        <f>IF(ISBLANK(F616),ROUND(SUMIF(Anlagenbewegungsdaten!B:B,A616,Anlagenbewegungsdaten!D:D),2),ROUND(G616*F616%,2))</f>
        <v>0</v>
      </c>
      <c r="I616" s="334">
        <f>ROUND((H616-SUMIF(Anlagenbewegungsdaten!$B:$B,A616,Anlagenbewegungsdaten!D:D)),3)</f>
        <v>0</v>
      </c>
      <c r="J616" s="335" t="s">
        <v>5179</v>
      </c>
      <c r="K616" s="335" t="s">
        <v>5193</v>
      </c>
      <c r="L616" s="516">
        <v>10.4</v>
      </c>
      <c r="M616" s="332">
        <f>ROUND(SUMIF(Anlagenbewegungsdaten_AV!B:B,A616,Anlagenbewegungsdaten_AV!C:C),3)</f>
        <v>0</v>
      </c>
      <c r="N616" s="330">
        <f>IF(ISBLANK(L616),ROUND(SUMIF(Anlagenbewegungsdaten_AV!B:B,A616,Anlagenbewegungsdaten_AV!D:D),2),ROUND(M616*L616%,2))</f>
        <v>0</v>
      </c>
      <c r="O616" s="330">
        <f>ROUND(N616-SUMIF(Anlagenbewegungsdaten_AV!B:B,A616,Anlagenbewegungsdaten_AV!D:D),3)</f>
        <v>0</v>
      </c>
    </row>
    <row r="617" spans="1:15" ht="15" customHeight="1" x14ac:dyDescent="0.25">
      <c r="A617" s="263" t="s">
        <v>2674</v>
      </c>
      <c r="B617" s="174" t="s">
        <v>2108</v>
      </c>
      <c r="C617" s="174" t="s">
        <v>4041</v>
      </c>
      <c r="D617" s="174" t="s">
        <v>2600</v>
      </c>
      <c r="E617" s="174" t="s">
        <v>2576</v>
      </c>
      <c r="F617" s="287">
        <v>12.97</v>
      </c>
      <c r="G617" s="333">
        <f>ROUND(SUMIF(Anlagenbewegungsdaten!B:B,A617,Anlagenbewegungsdaten!C:C),3)</f>
        <v>0</v>
      </c>
      <c r="H617" s="334">
        <f>IF(ISBLANK(F617),ROUND(SUMIF(Anlagenbewegungsdaten!B:B,A617,Anlagenbewegungsdaten!D:D),2),ROUND(G617*F617%,2))</f>
        <v>0</v>
      </c>
      <c r="I617" s="334">
        <f>ROUND((H617-SUMIF(Anlagenbewegungsdaten!$B:$B,A617,Anlagenbewegungsdaten!D:D)),3)</f>
        <v>0</v>
      </c>
      <c r="J617" s="335" t="s">
        <v>5179</v>
      </c>
      <c r="K617" s="335" t="s">
        <v>5193</v>
      </c>
      <c r="L617" s="516">
        <v>10.38</v>
      </c>
      <c r="M617" s="332">
        <f>ROUND(SUMIF(Anlagenbewegungsdaten_AV!B:B,A617,Anlagenbewegungsdaten_AV!C:C),3)</f>
        <v>0</v>
      </c>
      <c r="N617" s="330">
        <f>IF(ISBLANK(L617),ROUND(SUMIF(Anlagenbewegungsdaten_AV!B:B,A617,Anlagenbewegungsdaten_AV!D:D),2),ROUND(M617*L617%,2))</f>
        <v>0</v>
      </c>
      <c r="O617" s="330">
        <f>ROUND(N617-SUMIF(Anlagenbewegungsdaten_AV!B:B,A617,Anlagenbewegungsdaten_AV!D:D),3)</f>
        <v>0</v>
      </c>
    </row>
    <row r="618" spans="1:15" ht="15" customHeight="1" x14ac:dyDescent="0.25">
      <c r="A618" s="263" t="s">
        <v>3418</v>
      </c>
      <c r="B618" s="174" t="s">
        <v>2108</v>
      </c>
      <c r="C618" s="174" t="s">
        <v>4041</v>
      </c>
      <c r="D618" s="174" t="s">
        <v>3344</v>
      </c>
      <c r="E618" s="174" t="s">
        <v>3320</v>
      </c>
      <c r="F618" s="287">
        <v>12.94</v>
      </c>
      <c r="G618" s="333">
        <f>ROUND(SUMIF(Anlagenbewegungsdaten!B:B,A618,Anlagenbewegungsdaten!C:C),3)</f>
        <v>0</v>
      </c>
      <c r="H618" s="334">
        <f>IF(ISBLANK(F618),ROUND(SUMIF(Anlagenbewegungsdaten!B:B,A618,Anlagenbewegungsdaten!D:D),2),ROUND(G618*F618%,2))</f>
        <v>0</v>
      </c>
      <c r="I618" s="334">
        <f>ROUND((H618-SUMIF(Anlagenbewegungsdaten!$B:$B,A618,Anlagenbewegungsdaten!D:D)),3)</f>
        <v>0</v>
      </c>
      <c r="J618" s="335" t="s">
        <v>5179</v>
      </c>
      <c r="K618" s="335" t="s">
        <v>5193</v>
      </c>
      <c r="L618" s="516">
        <v>10.35</v>
      </c>
      <c r="M618" s="332">
        <f>ROUND(SUMIF(Anlagenbewegungsdaten_AV!B:B,A618,Anlagenbewegungsdaten_AV!C:C),3)</f>
        <v>0</v>
      </c>
      <c r="N618" s="330">
        <f>IF(ISBLANK(L618),ROUND(SUMIF(Anlagenbewegungsdaten_AV!B:B,A618,Anlagenbewegungsdaten_AV!D:D),2),ROUND(M618*L618%,2))</f>
        <v>0</v>
      </c>
      <c r="O618" s="330">
        <f>ROUND(N618-SUMIF(Anlagenbewegungsdaten_AV!B:B,A618,Anlagenbewegungsdaten_AV!D:D),3)</f>
        <v>0</v>
      </c>
    </row>
    <row r="619" spans="1:15" ht="15" customHeight="1" x14ac:dyDescent="0.25">
      <c r="A619" s="275" t="s">
        <v>4191</v>
      </c>
      <c r="B619" s="193" t="s">
        <v>2108</v>
      </c>
      <c r="C619" s="193" t="s">
        <v>4041</v>
      </c>
      <c r="D619" s="193" t="s">
        <v>4117</v>
      </c>
      <c r="E619" s="193" t="s">
        <v>4093</v>
      </c>
      <c r="F619" s="288">
        <v>12.91</v>
      </c>
      <c r="G619" s="333">
        <f>ROUND(SUMIF(Anlagenbewegungsdaten!B:B,A619,Anlagenbewegungsdaten!C:C),3)</f>
        <v>0</v>
      </c>
      <c r="H619" s="334">
        <f>IF(ISBLANK(F619),ROUND(SUMIF(Anlagenbewegungsdaten!B:B,A619,Anlagenbewegungsdaten!D:D),2),ROUND(G619*F619%,2))</f>
        <v>0</v>
      </c>
      <c r="I619" s="334">
        <f>ROUND((H619-SUMIF(Anlagenbewegungsdaten!$B:$B,A619,Anlagenbewegungsdaten!D:D)),3)</f>
        <v>0</v>
      </c>
      <c r="J619" s="335" t="s">
        <v>5179</v>
      </c>
      <c r="K619" s="335" t="s">
        <v>5193</v>
      </c>
      <c r="L619" s="516">
        <v>10.33</v>
      </c>
      <c r="M619" s="332">
        <f>ROUND(SUMIF(Anlagenbewegungsdaten_AV!B:B,A619,Anlagenbewegungsdaten_AV!C:C),3)</f>
        <v>0</v>
      </c>
      <c r="N619" s="330">
        <f>IF(ISBLANK(L619),ROUND(SUMIF(Anlagenbewegungsdaten_AV!B:B,A619,Anlagenbewegungsdaten_AV!D:D),2),ROUND(M619*L619%,2))</f>
        <v>0</v>
      </c>
      <c r="O619" s="330">
        <f>ROUND(N619-SUMIF(Anlagenbewegungsdaten_AV!B:B,A619,Anlagenbewegungsdaten_AV!D:D),3)</f>
        <v>0</v>
      </c>
    </row>
    <row r="620" spans="1:15" ht="15" customHeight="1" x14ac:dyDescent="0.25">
      <c r="A620" s="263" t="s">
        <v>1787</v>
      </c>
      <c r="B620" s="173" t="s">
        <v>2108</v>
      </c>
      <c r="C620" s="173" t="s">
        <v>4041</v>
      </c>
      <c r="D620" s="174" t="s">
        <v>1636</v>
      </c>
      <c r="E620" s="192" t="s">
        <v>2483</v>
      </c>
      <c r="F620" s="289">
        <v>11</v>
      </c>
      <c r="G620" s="333">
        <f>ROUND(SUMIF(Anlagenbewegungsdaten!B:B,A620,Anlagenbewegungsdaten!C:C),3)</f>
        <v>0</v>
      </c>
      <c r="H620" s="334">
        <f>IF(ISBLANK(F620),ROUND(SUMIF(Anlagenbewegungsdaten!B:B,A620,Anlagenbewegungsdaten!D:D),2),ROUND(G620*F620%,2))</f>
        <v>0</v>
      </c>
      <c r="I620" s="334">
        <f>ROUND((H620-SUMIF(Anlagenbewegungsdaten!$B:$B,A620,Anlagenbewegungsdaten!D:D)),3)</f>
        <v>0</v>
      </c>
      <c r="J620" s="335" t="s">
        <v>5179</v>
      </c>
      <c r="K620" s="335" t="s">
        <v>5193</v>
      </c>
      <c r="L620" s="516">
        <v>8.8000000000000007</v>
      </c>
      <c r="M620" s="332">
        <f>ROUND(SUMIF(Anlagenbewegungsdaten_AV!B:B,A620,Anlagenbewegungsdaten_AV!C:C),3)</f>
        <v>0</v>
      </c>
      <c r="N620" s="330">
        <f>IF(ISBLANK(L620),ROUND(SUMIF(Anlagenbewegungsdaten_AV!B:B,A620,Anlagenbewegungsdaten_AV!D:D),2),ROUND(M620*L620%,2))</f>
        <v>0</v>
      </c>
      <c r="O620" s="330">
        <f>ROUND(N620-SUMIF(Anlagenbewegungsdaten_AV!B:B,A620,Anlagenbewegungsdaten_AV!D:D),3)</f>
        <v>0</v>
      </c>
    </row>
    <row r="621" spans="1:15" ht="15" customHeight="1" x14ac:dyDescent="0.25">
      <c r="A621" s="263" t="s">
        <v>1788</v>
      </c>
      <c r="B621" s="174" t="s">
        <v>2108</v>
      </c>
      <c r="C621" s="174" t="s">
        <v>4041</v>
      </c>
      <c r="D621" s="174" t="s">
        <v>1638</v>
      </c>
      <c r="E621" s="174" t="s">
        <v>1560</v>
      </c>
      <c r="F621" s="287">
        <v>14</v>
      </c>
      <c r="G621" s="333">
        <f>ROUND(SUMIF(Anlagenbewegungsdaten!B:B,A621,Anlagenbewegungsdaten!C:C),3)</f>
        <v>0</v>
      </c>
      <c r="H621" s="334">
        <f>IF(ISBLANK(F621),ROUND(SUMIF(Anlagenbewegungsdaten!B:B,A621,Anlagenbewegungsdaten!D:D),2),ROUND(G621*F621%,2))</f>
        <v>0</v>
      </c>
      <c r="I621" s="334">
        <f>ROUND((H621-SUMIF(Anlagenbewegungsdaten!$B:$B,A621,Anlagenbewegungsdaten!D:D)),3)</f>
        <v>0</v>
      </c>
      <c r="J621" s="335" t="s">
        <v>5179</v>
      </c>
      <c r="K621" s="335" t="s">
        <v>5193</v>
      </c>
      <c r="L621" s="516">
        <v>11.2</v>
      </c>
      <c r="M621" s="332">
        <f>ROUND(SUMIF(Anlagenbewegungsdaten_AV!B:B,A621,Anlagenbewegungsdaten_AV!C:C),3)</f>
        <v>0</v>
      </c>
      <c r="N621" s="330">
        <f>IF(ISBLANK(L621),ROUND(SUMIF(Anlagenbewegungsdaten_AV!B:B,A621,Anlagenbewegungsdaten_AV!D:D),2),ROUND(M621*L621%,2))</f>
        <v>0</v>
      </c>
      <c r="O621" s="330">
        <f>ROUND(N621-SUMIF(Anlagenbewegungsdaten_AV!B:B,A621,Anlagenbewegungsdaten_AV!D:D),3)</f>
        <v>0</v>
      </c>
    </row>
    <row r="622" spans="1:15" ht="15" customHeight="1" x14ac:dyDescent="0.25">
      <c r="A622" s="263" t="s">
        <v>1789</v>
      </c>
      <c r="B622" s="174" t="s">
        <v>2108</v>
      </c>
      <c r="C622" s="174" t="s">
        <v>4041</v>
      </c>
      <c r="D622" s="174" t="s">
        <v>1640</v>
      </c>
      <c r="E622" s="173" t="s">
        <v>1563</v>
      </c>
      <c r="F622" s="287">
        <v>14</v>
      </c>
      <c r="G622" s="333">
        <f>ROUND(SUMIF(Anlagenbewegungsdaten!B:B,A622,Anlagenbewegungsdaten!C:C),3)</f>
        <v>0</v>
      </c>
      <c r="H622" s="334">
        <f>IF(ISBLANK(F622),ROUND(SUMIF(Anlagenbewegungsdaten!B:B,A622,Anlagenbewegungsdaten!D:D),2),ROUND(G622*F622%,2))</f>
        <v>0</v>
      </c>
      <c r="I622" s="334">
        <f>ROUND((H622-SUMIF(Anlagenbewegungsdaten!$B:$B,A622,Anlagenbewegungsdaten!D:D)),3)</f>
        <v>0</v>
      </c>
      <c r="J622" s="335" t="s">
        <v>5179</v>
      </c>
      <c r="K622" s="335" t="s">
        <v>5193</v>
      </c>
      <c r="L622" s="516">
        <v>11.2</v>
      </c>
      <c r="M622" s="332">
        <f>ROUND(SUMIF(Anlagenbewegungsdaten_AV!B:B,A622,Anlagenbewegungsdaten_AV!C:C),3)</f>
        <v>0</v>
      </c>
      <c r="N622" s="330">
        <f>IF(ISBLANK(L622),ROUND(SUMIF(Anlagenbewegungsdaten_AV!B:B,A622,Anlagenbewegungsdaten_AV!D:D),2),ROUND(M622*L622%,2))</f>
        <v>0</v>
      </c>
      <c r="O622" s="330">
        <f>ROUND(N622-SUMIF(Anlagenbewegungsdaten_AV!B:B,A622,Anlagenbewegungsdaten_AV!D:D),3)</f>
        <v>0</v>
      </c>
    </row>
    <row r="623" spans="1:15" ht="15" customHeight="1" x14ac:dyDescent="0.25">
      <c r="A623" s="263" t="s">
        <v>2675</v>
      </c>
      <c r="B623" s="174" t="s">
        <v>2108</v>
      </c>
      <c r="C623" s="174" t="s">
        <v>4041</v>
      </c>
      <c r="D623" s="174" t="s">
        <v>2602</v>
      </c>
      <c r="E623" s="174" t="s">
        <v>2576</v>
      </c>
      <c r="F623" s="287">
        <v>13.97</v>
      </c>
      <c r="G623" s="333">
        <f>ROUND(SUMIF(Anlagenbewegungsdaten!B:B,A623,Anlagenbewegungsdaten!C:C),3)</f>
        <v>0</v>
      </c>
      <c r="H623" s="334">
        <f>IF(ISBLANK(F623),ROUND(SUMIF(Anlagenbewegungsdaten!B:B,A623,Anlagenbewegungsdaten!D:D),2),ROUND(G623*F623%,2))</f>
        <v>0</v>
      </c>
      <c r="I623" s="334">
        <f>ROUND((H623-SUMIF(Anlagenbewegungsdaten!$B:$B,A623,Anlagenbewegungsdaten!D:D)),3)</f>
        <v>0</v>
      </c>
      <c r="J623" s="335" t="s">
        <v>5179</v>
      </c>
      <c r="K623" s="335" t="s">
        <v>5193</v>
      </c>
      <c r="L623" s="516">
        <v>11.18</v>
      </c>
      <c r="M623" s="332">
        <f>ROUND(SUMIF(Anlagenbewegungsdaten_AV!B:B,A623,Anlagenbewegungsdaten_AV!C:C),3)</f>
        <v>0</v>
      </c>
      <c r="N623" s="330">
        <f>IF(ISBLANK(L623),ROUND(SUMIF(Anlagenbewegungsdaten_AV!B:B,A623,Anlagenbewegungsdaten_AV!D:D),2),ROUND(M623*L623%,2))</f>
        <v>0</v>
      </c>
      <c r="O623" s="330">
        <f>ROUND(N623-SUMIF(Anlagenbewegungsdaten_AV!B:B,A623,Anlagenbewegungsdaten_AV!D:D),3)</f>
        <v>0</v>
      </c>
    </row>
    <row r="624" spans="1:15" ht="15" customHeight="1" x14ac:dyDescent="0.25">
      <c r="A624" s="263" t="s">
        <v>3419</v>
      </c>
      <c r="B624" s="174" t="s">
        <v>2108</v>
      </c>
      <c r="C624" s="174" t="s">
        <v>4041</v>
      </c>
      <c r="D624" s="174" t="s">
        <v>3346</v>
      </c>
      <c r="E624" s="174" t="s">
        <v>3320</v>
      </c>
      <c r="F624" s="287">
        <v>13.94</v>
      </c>
      <c r="G624" s="333">
        <f>ROUND(SUMIF(Anlagenbewegungsdaten!B:B,A624,Anlagenbewegungsdaten!C:C),3)</f>
        <v>0</v>
      </c>
      <c r="H624" s="334">
        <f>IF(ISBLANK(F624),ROUND(SUMIF(Anlagenbewegungsdaten!B:B,A624,Anlagenbewegungsdaten!D:D),2),ROUND(G624*F624%,2))</f>
        <v>0</v>
      </c>
      <c r="I624" s="334">
        <f>ROUND((H624-SUMIF(Anlagenbewegungsdaten!$B:$B,A624,Anlagenbewegungsdaten!D:D)),3)</f>
        <v>0</v>
      </c>
      <c r="J624" s="335" t="s">
        <v>5179</v>
      </c>
      <c r="K624" s="335" t="s">
        <v>5193</v>
      </c>
      <c r="L624" s="516">
        <v>11.15</v>
      </c>
      <c r="M624" s="332">
        <f>ROUND(SUMIF(Anlagenbewegungsdaten_AV!B:B,A624,Anlagenbewegungsdaten_AV!C:C),3)</f>
        <v>0</v>
      </c>
      <c r="N624" s="330">
        <f>IF(ISBLANK(L624),ROUND(SUMIF(Anlagenbewegungsdaten_AV!B:B,A624,Anlagenbewegungsdaten_AV!D:D),2),ROUND(M624*L624%,2))</f>
        <v>0</v>
      </c>
      <c r="O624" s="330">
        <f>ROUND(N624-SUMIF(Anlagenbewegungsdaten_AV!B:B,A624,Anlagenbewegungsdaten_AV!D:D),3)</f>
        <v>0</v>
      </c>
    </row>
    <row r="625" spans="1:15" ht="15" customHeight="1" x14ac:dyDescent="0.25">
      <c r="A625" s="275" t="s">
        <v>4192</v>
      </c>
      <c r="B625" s="193" t="s">
        <v>2108</v>
      </c>
      <c r="C625" s="193" t="s">
        <v>4041</v>
      </c>
      <c r="D625" s="193" t="s">
        <v>4119</v>
      </c>
      <c r="E625" s="193" t="s">
        <v>4093</v>
      </c>
      <c r="F625" s="288">
        <v>13.91</v>
      </c>
      <c r="G625" s="333">
        <f>ROUND(SUMIF(Anlagenbewegungsdaten!B:B,A625,Anlagenbewegungsdaten!C:C),3)</f>
        <v>0</v>
      </c>
      <c r="H625" s="334">
        <f>IF(ISBLANK(F625),ROUND(SUMIF(Anlagenbewegungsdaten!B:B,A625,Anlagenbewegungsdaten!D:D),2),ROUND(G625*F625%,2))</f>
        <v>0</v>
      </c>
      <c r="I625" s="334">
        <f>ROUND((H625-SUMIF(Anlagenbewegungsdaten!$B:$B,A625,Anlagenbewegungsdaten!D:D)),3)</f>
        <v>0</v>
      </c>
      <c r="J625" s="335" t="s">
        <v>5179</v>
      </c>
      <c r="K625" s="335" t="s">
        <v>5193</v>
      </c>
      <c r="L625" s="516">
        <v>11.13</v>
      </c>
      <c r="M625" s="332">
        <f>ROUND(SUMIF(Anlagenbewegungsdaten_AV!B:B,A625,Anlagenbewegungsdaten_AV!C:C),3)</f>
        <v>0</v>
      </c>
      <c r="N625" s="330">
        <f>IF(ISBLANK(L625),ROUND(SUMIF(Anlagenbewegungsdaten_AV!B:B,A625,Anlagenbewegungsdaten_AV!D:D),2),ROUND(M625*L625%,2))</f>
        <v>0</v>
      </c>
      <c r="O625" s="330">
        <f>ROUND(N625-SUMIF(Anlagenbewegungsdaten_AV!B:B,A625,Anlagenbewegungsdaten_AV!D:D),3)</f>
        <v>0</v>
      </c>
    </row>
    <row r="626" spans="1:15" ht="15" customHeight="1" x14ac:dyDescent="0.25">
      <c r="A626" s="261" t="s">
        <v>2476</v>
      </c>
      <c r="B626" s="168" t="s">
        <v>2108</v>
      </c>
      <c r="C626" s="168" t="s">
        <v>4041</v>
      </c>
      <c r="D626" s="175" t="s">
        <v>1641</v>
      </c>
      <c r="E626" s="189" t="s">
        <v>2483</v>
      </c>
      <c r="F626" s="182">
        <v>16</v>
      </c>
      <c r="G626" s="333">
        <f>ROUND(SUMIF(Anlagenbewegungsdaten!B:B,A626,Anlagenbewegungsdaten!C:C),3)</f>
        <v>0</v>
      </c>
      <c r="H626" s="334">
        <f>IF(ISBLANK(F626),ROUND(SUMIF(Anlagenbewegungsdaten!B:B,A626,Anlagenbewegungsdaten!D:D),2),ROUND(G626*F626%,2))</f>
        <v>0</v>
      </c>
      <c r="I626" s="334">
        <f>ROUND((H626-SUMIF(Anlagenbewegungsdaten!$B:$B,A626,Anlagenbewegungsdaten!D:D)),3)</f>
        <v>0</v>
      </c>
      <c r="J626" s="335" t="s">
        <v>5179</v>
      </c>
      <c r="K626" s="335" t="s">
        <v>5193</v>
      </c>
      <c r="L626" s="516">
        <v>12.8</v>
      </c>
      <c r="M626" s="332">
        <f>ROUND(SUMIF(Anlagenbewegungsdaten_AV!B:B,A626,Anlagenbewegungsdaten_AV!C:C),3)</f>
        <v>0</v>
      </c>
      <c r="N626" s="330">
        <f>IF(ISBLANK(L626),ROUND(SUMIF(Anlagenbewegungsdaten_AV!B:B,A626,Anlagenbewegungsdaten_AV!D:D),2),ROUND(M626*L626%,2))</f>
        <v>0</v>
      </c>
      <c r="O626" s="330">
        <f>ROUND(N626-SUMIF(Anlagenbewegungsdaten_AV!B:B,A626,Anlagenbewegungsdaten_AV!D:D),3)</f>
        <v>0</v>
      </c>
    </row>
    <row r="627" spans="1:15" ht="15" customHeight="1" x14ac:dyDescent="0.25">
      <c r="A627" s="263" t="s">
        <v>1790</v>
      </c>
      <c r="B627" s="174" t="s">
        <v>2108</v>
      </c>
      <c r="C627" s="174" t="s">
        <v>4041</v>
      </c>
      <c r="D627" s="174" t="s">
        <v>1643</v>
      </c>
      <c r="E627" s="174" t="s">
        <v>1560</v>
      </c>
      <c r="F627" s="289">
        <v>19</v>
      </c>
      <c r="G627" s="333">
        <f>ROUND(SUMIF(Anlagenbewegungsdaten!B:B,A627,Anlagenbewegungsdaten!C:C),3)</f>
        <v>0</v>
      </c>
      <c r="H627" s="334">
        <f>IF(ISBLANK(F627),ROUND(SUMIF(Anlagenbewegungsdaten!B:B,A627,Anlagenbewegungsdaten!D:D),2),ROUND(G627*F627%,2))</f>
        <v>0</v>
      </c>
      <c r="I627" s="334">
        <f>ROUND((H627-SUMIF(Anlagenbewegungsdaten!$B:$B,A627,Anlagenbewegungsdaten!D:D)),3)</f>
        <v>0</v>
      </c>
      <c r="J627" s="335" t="s">
        <v>5179</v>
      </c>
      <c r="K627" s="335" t="s">
        <v>5193</v>
      </c>
      <c r="L627" s="516">
        <v>15.2</v>
      </c>
      <c r="M627" s="332">
        <f>ROUND(SUMIF(Anlagenbewegungsdaten_AV!B:B,A627,Anlagenbewegungsdaten_AV!C:C),3)</f>
        <v>0</v>
      </c>
      <c r="N627" s="330">
        <f>IF(ISBLANK(L627),ROUND(SUMIF(Anlagenbewegungsdaten_AV!B:B,A627,Anlagenbewegungsdaten_AV!D:D),2),ROUND(M627*L627%,2))</f>
        <v>0</v>
      </c>
      <c r="O627" s="330">
        <f>ROUND(N627-SUMIF(Anlagenbewegungsdaten_AV!B:B,A627,Anlagenbewegungsdaten_AV!D:D),3)</f>
        <v>0</v>
      </c>
    </row>
    <row r="628" spans="1:15" ht="15" customHeight="1" x14ac:dyDescent="0.25">
      <c r="A628" s="263" t="s">
        <v>1791</v>
      </c>
      <c r="B628" s="174" t="s">
        <v>2108</v>
      </c>
      <c r="C628" s="174" t="s">
        <v>4041</v>
      </c>
      <c r="D628" s="174" t="s">
        <v>1645</v>
      </c>
      <c r="E628" s="173" t="s">
        <v>1563</v>
      </c>
      <c r="F628" s="289">
        <v>19</v>
      </c>
      <c r="G628" s="333">
        <f>ROUND(SUMIF(Anlagenbewegungsdaten!B:B,A628,Anlagenbewegungsdaten!C:C),3)</f>
        <v>0</v>
      </c>
      <c r="H628" s="334">
        <f>IF(ISBLANK(F628),ROUND(SUMIF(Anlagenbewegungsdaten!B:B,A628,Anlagenbewegungsdaten!D:D),2),ROUND(G628*F628%,2))</f>
        <v>0</v>
      </c>
      <c r="I628" s="334">
        <f>ROUND((H628-SUMIF(Anlagenbewegungsdaten!$B:$B,A628,Anlagenbewegungsdaten!D:D)),3)</f>
        <v>0</v>
      </c>
      <c r="J628" s="335" t="s">
        <v>5179</v>
      </c>
      <c r="K628" s="335" t="s">
        <v>5193</v>
      </c>
      <c r="L628" s="516">
        <v>15.2</v>
      </c>
      <c r="M628" s="332">
        <f>ROUND(SUMIF(Anlagenbewegungsdaten_AV!B:B,A628,Anlagenbewegungsdaten_AV!C:C),3)</f>
        <v>0</v>
      </c>
      <c r="N628" s="330">
        <f>IF(ISBLANK(L628),ROUND(SUMIF(Anlagenbewegungsdaten_AV!B:B,A628,Anlagenbewegungsdaten_AV!D:D),2),ROUND(M628*L628%,2))</f>
        <v>0</v>
      </c>
      <c r="O628" s="330">
        <f>ROUND(N628-SUMIF(Anlagenbewegungsdaten_AV!B:B,A628,Anlagenbewegungsdaten_AV!D:D),3)</f>
        <v>0</v>
      </c>
    </row>
    <row r="629" spans="1:15" ht="15" customHeight="1" x14ac:dyDescent="0.25">
      <c r="A629" s="263" t="s">
        <v>2676</v>
      </c>
      <c r="B629" s="174" t="s">
        <v>2108</v>
      </c>
      <c r="C629" s="174" t="s">
        <v>4041</v>
      </c>
      <c r="D629" s="174" t="s">
        <v>2604</v>
      </c>
      <c r="E629" s="174" t="s">
        <v>2576</v>
      </c>
      <c r="F629" s="289">
        <v>18.97</v>
      </c>
      <c r="G629" s="333">
        <f>ROUND(SUMIF(Anlagenbewegungsdaten!B:B,A629,Anlagenbewegungsdaten!C:C),3)</f>
        <v>0</v>
      </c>
      <c r="H629" s="334">
        <f>IF(ISBLANK(F629),ROUND(SUMIF(Anlagenbewegungsdaten!B:B,A629,Anlagenbewegungsdaten!D:D),2),ROUND(G629*F629%,2))</f>
        <v>0</v>
      </c>
      <c r="I629" s="334">
        <f>ROUND((H629-SUMIF(Anlagenbewegungsdaten!$B:$B,A629,Anlagenbewegungsdaten!D:D)),3)</f>
        <v>0</v>
      </c>
      <c r="J629" s="335" t="s">
        <v>5179</v>
      </c>
      <c r="K629" s="335" t="s">
        <v>5193</v>
      </c>
      <c r="L629" s="516">
        <v>15.18</v>
      </c>
      <c r="M629" s="332">
        <f>ROUND(SUMIF(Anlagenbewegungsdaten_AV!B:B,A629,Anlagenbewegungsdaten_AV!C:C),3)</f>
        <v>0</v>
      </c>
      <c r="N629" s="330">
        <f>IF(ISBLANK(L629),ROUND(SUMIF(Anlagenbewegungsdaten_AV!B:B,A629,Anlagenbewegungsdaten_AV!D:D),2),ROUND(M629*L629%,2))</f>
        <v>0</v>
      </c>
      <c r="O629" s="330">
        <f>ROUND(N629-SUMIF(Anlagenbewegungsdaten_AV!B:B,A629,Anlagenbewegungsdaten_AV!D:D),3)</f>
        <v>0</v>
      </c>
    </row>
    <row r="630" spans="1:15" ht="15" customHeight="1" x14ac:dyDescent="0.25">
      <c r="A630" s="263" t="s">
        <v>3420</v>
      </c>
      <c r="B630" s="174" t="s">
        <v>2108</v>
      </c>
      <c r="C630" s="174" t="s">
        <v>4041</v>
      </c>
      <c r="D630" s="174" t="s">
        <v>3348</v>
      </c>
      <c r="E630" s="174" t="s">
        <v>3320</v>
      </c>
      <c r="F630" s="289">
        <v>18.939999999999998</v>
      </c>
      <c r="G630" s="333">
        <f>ROUND(SUMIF(Anlagenbewegungsdaten!B:B,A630,Anlagenbewegungsdaten!C:C),3)</f>
        <v>0</v>
      </c>
      <c r="H630" s="334">
        <f>IF(ISBLANK(F630),ROUND(SUMIF(Anlagenbewegungsdaten!B:B,A630,Anlagenbewegungsdaten!D:D),2),ROUND(G630*F630%,2))</f>
        <v>0</v>
      </c>
      <c r="I630" s="334">
        <f>ROUND((H630-SUMIF(Anlagenbewegungsdaten!$B:$B,A630,Anlagenbewegungsdaten!D:D)),3)</f>
        <v>0</v>
      </c>
      <c r="J630" s="335" t="s">
        <v>5179</v>
      </c>
      <c r="K630" s="335" t="s">
        <v>5193</v>
      </c>
      <c r="L630" s="516">
        <v>15.15</v>
      </c>
      <c r="M630" s="332">
        <f>ROUND(SUMIF(Anlagenbewegungsdaten_AV!B:B,A630,Anlagenbewegungsdaten_AV!C:C),3)</f>
        <v>0</v>
      </c>
      <c r="N630" s="330">
        <f>IF(ISBLANK(L630),ROUND(SUMIF(Anlagenbewegungsdaten_AV!B:B,A630,Anlagenbewegungsdaten_AV!D:D),2),ROUND(M630*L630%,2))</f>
        <v>0</v>
      </c>
      <c r="O630" s="330">
        <f>ROUND(N630-SUMIF(Anlagenbewegungsdaten_AV!B:B,A630,Anlagenbewegungsdaten_AV!D:D),3)</f>
        <v>0</v>
      </c>
    </row>
    <row r="631" spans="1:15" ht="15" customHeight="1" x14ac:dyDescent="0.25">
      <c r="A631" s="275" t="s">
        <v>4193</v>
      </c>
      <c r="B631" s="193" t="s">
        <v>2108</v>
      </c>
      <c r="C631" s="193" t="s">
        <v>4041</v>
      </c>
      <c r="D631" s="193" t="s">
        <v>4121</v>
      </c>
      <c r="E631" s="193" t="s">
        <v>4093</v>
      </c>
      <c r="F631" s="290">
        <v>18.91</v>
      </c>
      <c r="G631" s="333">
        <f>ROUND(SUMIF(Anlagenbewegungsdaten!B:B,A631,Anlagenbewegungsdaten!C:C),3)</f>
        <v>0</v>
      </c>
      <c r="H631" s="334">
        <f>IF(ISBLANK(F631),ROUND(SUMIF(Anlagenbewegungsdaten!B:B,A631,Anlagenbewegungsdaten!D:D),2),ROUND(G631*F631%,2))</f>
        <v>0</v>
      </c>
      <c r="I631" s="334">
        <f>ROUND((H631-SUMIF(Anlagenbewegungsdaten!$B:$B,A631,Anlagenbewegungsdaten!D:D)),3)</f>
        <v>0</v>
      </c>
      <c r="J631" s="335" t="s">
        <v>5179</v>
      </c>
      <c r="K631" s="335" t="s">
        <v>5193</v>
      </c>
      <c r="L631" s="516">
        <v>15.13</v>
      </c>
      <c r="M631" s="332">
        <f>ROUND(SUMIF(Anlagenbewegungsdaten_AV!B:B,A631,Anlagenbewegungsdaten_AV!C:C),3)</f>
        <v>0</v>
      </c>
      <c r="N631" s="330">
        <f>IF(ISBLANK(L631),ROUND(SUMIF(Anlagenbewegungsdaten_AV!B:B,A631,Anlagenbewegungsdaten_AV!D:D),2),ROUND(M631*L631%,2))</f>
        <v>0</v>
      </c>
      <c r="O631" s="330">
        <f>ROUND(N631-SUMIF(Anlagenbewegungsdaten_AV!B:B,A631,Anlagenbewegungsdaten_AV!D:D),3)</f>
        <v>0</v>
      </c>
    </row>
    <row r="632" spans="1:15" ht="15" customHeight="1" x14ac:dyDescent="0.25">
      <c r="A632" s="263" t="s">
        <v>1792</v>
      </c>
      <c r="B632" s="173" t="s">
        <v>2108</v>
      </c>
      <c r="C632" s="173" t="s">
        <v>4041</v>
      </c>
      <c r="D632" s="174" t="s">
        <v>1647</v>
      </c>
      <c r="E632" s="192" t="s">
        <v>2483</v>
      </c>
      <c r="F632" s="289">
        <v>17</v>
      </c>
      <c r="G632" s="333">
        <f>ROUND(SUMIF(Anlagenbewegungsdaten!B:B,A632,Anlagenbewegungsdaten!C:C),3)</f>
        <v>0</v>
      </c>
      <c r="H632" s="334">
        <f>IF(ISBLANK(F632),ROUND(SUMIF(Anlagenbewegungsdaten!B:B,A632,Anlagenbewegungsdaten!D:D),2),ROUND(G632*F632%,2))</f>
        <v>0</v>
      </c>
      <c r="I632" s="334">
        <f>ROUND((H632-SUMIF(Anlagenbewegungsdaten!$B:$B,A632,Anlagenbewegungsdaten!D:D)),3)</f>
        <v>0</v>
      </c>
      <c r="J632" s="335" t="s">
        <v>5179</v>
      </c>
      <c r="K632" s="335" t="s">
        <v>5193</v>
      </c>
      <c r="L632" s="516">
        <v>13.6</v>
      </c>
      <c r="M632" s="332">
        <f>ROUND(SUMIF(Anlagenbewegungsdaten_AV!B:B,A632,Anlagenbewegungsdaten_AV!C:C),3)</f>
        <v>0</v>
      </c>
      <c r="N632" s="330">
        <f>IF(ISBLANK(L632),ROUND(SUMIF(Anlagenbewegungsdaten_AV!B:B,A632,Anlagenbewegungsdaten_AV!D:D),2),ROUND(M632*L632%,2))</f>
        <v>0</v>
      </c>
      <c r="O632" s="330">
        <f>ROUND(N632-SUMIF(Anlagenbewegungsdaten_AV!B:B,A632,Anlagenbewegungsdaten_AV!D:D),3)</f>
        <v>0</v>
      </c>
    </row>
    <row r="633" spans="1:15" ht="15" customHeight="1" x14ac:dyDescent="0.25">
      <c r="A633" s="263" t="s">
        <v>1793</v>
      </c>
      <c r="B633" s="174" t="s">
        <v>2108</v>
      </c>
      <c r="C633" s="174" t="s">
        <v>4041</v>
      </c>
      <c r="D633" s="174" t="s">
        <v>231</v>
      </c>
      <c r="E633" s="174" t="s">
        <v>1560</v>
      </c>
      <c r="F633" s="289">
        <v>20</v>
      </c>
      <c r="G633" s="333">
        <f>ROUND(SUMIF(Anlagenbewegungsdaten!B:B,A633,Anlagenbewegungsdaten!C:C),3)</f>
        <v>0</v>
      </c>
      <c r="H633" s="334">
        <f>IF(ISBLANK(F633),ROUND(SUMIF(Anlagenbewegungsdaten!B:B,A633,Anlagenbewegungsdaten!D:D),2),ROUND(G633*F633%,2))</f>
        <v>0</v>
      </c>
      <c r="I633" s="334">
        <f>ROUND((H633-SUMIF(Anlagenbewegungsdaten!$B:$B,A633,Anlagenbewegungsdaten!D:D)),3)</f>
        <v>0</v>
      </c>
      <c r="J633" s="335" t="s">
        <v>5179</v>
      </c>
      <c r="K633" s="335" t="s">
        <v>5193</v>
      </c>
      <c r="L633" s="516">
        <v>16</v>
      </c>
      <c r="M633" s="332">
        <f>ROUND(SUMIF(Anlagenbewegungsdaten_AV!B:B,A633,Anlagenbewegungsdaten_AV!C:C),3)</f>
        <v>0</v>
      </c>
      <c r="N633" s="330">
        <f>IF(ISBLANK(L633),ROUND(SUMIF(Anlagenbewegungsdaten_AV!B:B,A633,Anlagenbewegungsdaten_AV!D:D),2),ROUND(M633*L633%,2))</f>
        <v>0</v>
      </c>
      <c r="O633" s="330">
        <f>ROUND(N633-SUMIF(Anlagenbewegungsdaten_AV!B:B,A633,Anlagenbewegungsdaten_AV!D:D),3)</f>
        <v>0</v>
      </c>
    </row>
    <row r="634" spans="1:15" ht="15" customHeight="1" x14ac:dyDescent="0.25">
      <c r="A634" s="263" t="s">
        <v>1794</v>
      </c>
      <c r="B634" s="174" t="s">
        <v>2108</v>
      </c>
      <c r="C634" s="174" t="s">
        <v>4041</v>
      </c>
      <c r="D634" s="174" t="s">
        <v>233</v>
      </c>
      <c r="E634" s="173" t="s">
        <v>1563</v>
      </c>
      <c r="F634" s="289">
        <v>20</v>
      </c>
      <c r="G634" s="333">
        <f>ROUND(SUMIF(Anlagenbewegungsdaten!B:B,A634,Anlagenbewegungsdaten!C:C),3)</f>
        <v>0</v>
      </c>
      <c r="H634" s="334">
        <f>IF(ISBLANK(F634),ROUND(SUMIF(Anlagenbewegungsdaten!B:B,A634,Anlagenbewegungsdaten!D:D),2),ROUND(G634*F634%,2))</f>
        <v>0</v>
      </c>
      <c r="I634" s="334">
        <f>ROUND((H634-SUMIF(Anlagenbewegungsdaten!$B:$B,A634,Anlagenbewegungsdaten!D:D)),3)</f>
        <v>0</v>
      </c>
      <c r="J634" s="335" t="s">
        <v>5179</v>
      </c>
      <c r="K634" s="335" t="s">
        <v>5193</v>
      </c>
      <c r="L634" s="516">
        <v>16</v>
      </c>
      <c r="M634" s="332">
        <f>ROUND(SUMIF(Anlagenbewegungsdaten_AV!B:B,A634,Anlagenbewegungsdaten_AV!C:C),3)</f>
        <v>0</v>
      </c>
      <c r="N634" s="330">
        <f>IF(ISBLANK(L634),ROUND(SUMIF(Anlagenbewegungsdaten_AV!B:B,A634,Anlagenbewegungsdaten_AV!D:D),2),ROUND(M634*L634%,2))</f>
        <v>0</v>
      </c>
      <c r="O634" s="330">
        <f>ROUND(N634-SUMIF(Anlagenbewegungsdaten_AV!B:B,A634,Anlagenbewegungsdaten_AV!D:D),3)</f>
        <v>0</v>
      </c>
    </row>
    <row r="635" spans="1:15" ht="15" customHeight="1" x14ac:dyDescent="0.25">
      <c r="A635" s="263" t="s">
        <v>2677</v>
      </c>
      <c r="B635" s="174" t="s">
        <v>2108</v>
      </c>
      <c r="C635" s="174" t="s">
        <v>4041</v>
      </c>
      <c r="D635" s="174" t="s">
        <v>2606</v>
      </c>
      <c r="E635" s="174" t="s">
        <v>2576</v>
      </c>
      <c r="F635" s="289">
        <v>19.97</v>
      </c>
      <c r="G635" s="333">
        <f>ROUND(SUMIF(Anlagenbewegungsdaten!B:B,A635,Anlagenbewegungsdaten!C:C),3)</f>
        <v>0</v>
      </c>
      <c r="H635" s="334">
        <f>IF(ISBLANK(F635),ROUND(SUMIF(Anlagenbewegungsdaten!B:B,A635,Anlagenbewegungsdaten!D:D),2),ROUND(G635*F635%,2))</f>
        <v>0</v>
      </c>
      <c r="I635" s="334">
        <f>ROUND((H635-SUMIF(Anlagenbewegungsdaten!$B:$B,A635,Anlagenbewegungsdaten!D:D)),3)</f>
        <v>0</v>
      </c>
      <c r="J635" s="335" t="s">
        <v>5179</v>
      </c>
      <c r="K635" s="335" t="s">
        <v>5193</v>
      </c>
      <c r="L635" s="516">
        <v>15.98</v>
      </c>
      <c r="M635" s="332">
        <f>ROUND(SUMIF(Anlagenbewegungsdaten_AV!B:B,A635,Anlagenbewegungsdaten_AV!C:C),3)</f>
        <v>0</v>
      </c>
      <c r="N635" s="330">
        <f>IF(ISBLANK(L635),ROUND(SUMIF(Anlagenbewegungsdaten_AV!B:B,A635,Anlagenbewegungsdaten_AV!D:D),2),ROUND(M635*L635%,2))</f>
        <v>0</v>
      </c>
      <c r="O635" s="330">
        <f>ROUND(N635-SUMIF(Anlagenbewegungsdaten_AV!B:B,A635,Anlagenbewegungsdaten_AV!D:D),3)</f>
        <v>0</v>
      </c>
    </row>
    <row r="636" spans="1:15" ht="15" customHeight="1" x14ac:dyDescent="0.25">
      <c r="A636" s="263" t="s">
        <v>3421</v>
      </c>
      <c r="B636" s="174" t="s">
        <v>2108</v>
      </c>
      <c r="C636" s="174" t="s">
        <v>4041</v>
      </c>
      <c r="D636" s="174" t="s">
        <v>3350</v>
      </c>
      <c r="E636" s="174" t="s">
        <v>3320</v>
      </c>
      <c r="F636" s="289">
        <v>19.939999999999998</v>
      </c>
      <c r="G636" s="333">
        <f>ROUND(SUMIF(Anlagenbewegungsdaten!B:B,A636,Anlagenbewegungsdaten!C:C),3)</f>
        <v>0</v>
      </c>
      <c r="H636" s="334">
        <f>IF(ISBLANK(F636),ROUND(SUMIF(Anlagenbewegungsdaten!B:B,A636,Anlagenbewegungsdaten!D:D),2),ROUND(G636*F636%,2))</f>
        <v>0</v>
      </c>
      <c r="I636" s="334">
        <f>ROUND((H636-SUMIF(Anlagenbewegungsdaten!$B:$B,A636,Anlagenbewegungsdaten!D:D)),3)</f>
        <v>0</v>
      </c>
      <c r="J636" s="335" t="s">
        <v>5179</v>
      </c>
      <c r="K636" s="335" t="s">
        <v>5193</v>
      </c>
      <c r="L636" s="516">
        <v>15.95</v>
      </c>
      <c r="M636" s="332">
        <f>ROUND(SUMIF(Anlagenbewegungsdaten_AV!B:B,A636,Anlagenbewegungsdaten_AV!C:C),3)</f>
        <v>0</v>
      </c>
      <c r="N636" s="330">
        <f>IF(ISBLANK(L636),ROUND(SUMIF(Anlagenbewegungsdaten_AV!B:B,A636,Anlagenbewegungsdaten_AV!D:D),2),ROUND(M636*L636%,2))</f>
        <v>0</v>
      </c>
      <c r="O636" s="330">
        <f>ROUND(N636-SUMIF(Anlagenbewegungsdaten_AV!B:B,A636,Anlagenbewegungsdaten_AV!D:D),3)</f>
        <v>0</v>
      </c>
    </row>
    <row r="637" spans="1:15" ht="15" customHeight="1" x14ac:dyDescent="0.25">
      <c r="A637" s="275" t="s">
        <v>4194</v>
      </c>
      <c r="B637" s="193" t="s">
        <v>2108</v>
      </c>
      <c r="C637" s="193" t="s">
        <v>4041</v>
      </c>
      <c r="D637" s="193" t="s">
        <v>4123</v>
      </c>
      <c r="E637" s="193" t="s">
        <v>4093</v>
      </c>
      <c r="F637" s="290">
        <v>19.91</v>
      </c>
      <c r="G637" s="333">
        <f>ROUND(SUMIF(Anlagenbewegungsdaten!B:B,A637,Anlagenbewegungsdaten!C:C),3)</f>
        <v>0</v>
      </c>
      <c r="H637" s="334">
        <f>IF(ISBLANK(F637),ROUND(SUMIF(Anlagenbewegungsdaten!B:B,A637,Anlagenbewegungsdaten!D:D),2),ROUND(G637*F637%,2))</f>
        <v>0</v>
      </c>
      <c r="I637" s="334">
        <f>ROUND((H637-SUMIF(Anlagenbewegungsdaten!$B:$B,A637,Anlagenbewegungsdaten!D:D)),3)</f>
        <v>0</v>
      </c>
      <c r="J637" s="335" t="s">
        <v>5179</v>
      </c>
      <c r="K637" s="335" t="s">
        <v>5193</v>
      </c>
      <c r="L637" s="516">
        <v>15.93</v>
      </c>
      <c r="M637" s="332">
        <f>ROUND(SUMIF(Anlagenbewegungsdaten_AV!B:B,A637,Anlagenbewegungsdaten_AV!C:C),3)</f>
        <v>0</v>
      </c>
      <c r="N637" s="330">
        <f>IF(ISBLANK(L637),ROUND(SUMIF(Anlagenbewegungsdaten_AV!B:B,A637,Anlagenbewegungsdaten_AV!D:D),2),ROUND(M637*L637%,2))</f>
        <v>0</v>
      </c>
      <c r="O637" s="330">
        <f>ROUND(N637-SUMIF(Anlagenbewegungsdaten_AV!B:B,A637,Anlagenbewegungsdaten_AV!D:D),3)</f>
        <v>0</v>
      </c>
    </row>
    <row r="638" spans="1:15" ht="15" customHeight="1" x14ac:dyDescent="0.25">
      <c r="A638" s="263" t="s">
        <v>1795</v>
      </c>
      <c r="B638" s="174" t="s">
        <v>2108</v>
      </c>
      <c r="C638" s="174" t="s">
        <v>4041</v>
      </c>
      <c r="D638" s="174" t="s">
        <v>235</v>
      </c>
      <c r="E638" s="174" t="s">
        <v>2483</v>
      </c>
      <c r="F638" s="289">
        <v>17</v>
      </c>
      <c r="G638" s="333">
        <f>ROUND(SUMIF(Anlagenbewegungsdaten!B:B,A638,Anlagenbewegungsdaten!C:C),3)</f>
        <v>0</v>
      </c>
      <c r="H638" s="334">
        <f>IF(ISBLANK(F638),ROUND(SUMIF(Anlagenbewegungsdaten!B:B,A638,Anlagenbewegungsdaten!D:D),2),ROUND(G638*F638%,2))</f>
        <v>0</v>
      </c>
      <c r="I638" s="334">
        <f>ROUND((H638-SUMIF(Anlagenbewegungsdaten!$B:$B,A638,Anlagenbewegungsdaten!D:D)),3)</f>
        <v>0</v>
      </c>
      <c r="J638" s="335" t="s">
        <v>5179</v>
      </c>
      <c r="K638" s="335" t="s">
        <v>5193</v>
      </c>
      <c r="L638" s="516">
        <v>13.6</v>
      </c>
      <c r="M638" s="332">
        <f>ROUND(SUMIF(Anlagenbewegungsdaten_AV!B:B,A638,Anlagenbewegungsdaten_AV!C:C),3)</f>
        <v>0</v>
      </c>
      <c r="N638" s="330">
        <f>IF(ISBLANK(L638),ROUND(SUMIF(Anlagenbewegungsdaten_AV!B:B,A638,Anlagenbewegungsdaten_AV!D:D),2),ROUND(M638*L638%,2))</f>
        <v>0</v>
      </c>
      <c r="O638" s="330">
        <f>ROUND(N638-SUMIF(Anlagenbewegungsdaten_AV!B:B,A638,Anlagenbewegungsdaten_AV!D:D),3)</f>
        <v>0</v>
      </c>
    </row>
    <row r="639" spans="1:15" ht="15" customHeight="1" x14ac:dyDescent="0.25">
      <c r="A639" s="263" t="s">
        <v>1796</v>
      </c>
      <c r="B639" s="174" t="s">
        <v>2108</v>
      </c>
      <c r="C639" s="174" t="s">
        <v>4041</v>
      </c>
      <c r="D639" s="174" t="s">
        <v>237</v>
      </c>
      <c r="E639" s="174" t="s">
        <v>1560</v>
      </c>
      <c r="F639" s="289">
        <v>20</v>
      </c>
      <c r="G639" s="333">
        <f>ROUND(SUMIF(Anlagenbewegungsdaten!B:B,A639,Anlagenbewegungsdaten!C:C),3)</f>
        <v>0</v>
      </c>
      <c r="H639" s="334">
        <f>IF(ISBLANK(F639),ROUND(SUMIF(Anlagenbewegungsdaten!B:B,A639,Anlagenbewegungsdaten!D:D),2),ROUND(G639*F639%,2))</f>
        <v>0</v>
      </c>
      <c r="I639" s="334">
        <f>ROUND((H639-SUMIF(Anlagenbewegungsdaten!$B:$B,A639,Anlagenbewegungsdaten!D:D)),3)</f>
        <v>0</v>
      </c>
      <c r="J639" s="335" t="s">
        <v>5179</v>
      </c>
      <c r="K639" s="335" t="s">
        <v>5193</v>
      </c>
      <c r="L639" s="516">
        <v>16</v>
      </c>
      <c r="M639" s="332">
        <f>ROUND(SUMIF(Anlagenbewegungsdaten_AV!B:B,A639,Anlagenbewegungsdaten_AV!C:C),3)</f>
        <v>0</v>
      </c>
      <c r="N639" s="330">
        <f>IF(ISBLANK(L639),ROUND(SUMIF(Anlagenbewegungsdaten_AV!B:B,A639,Anlagenbewegungsdaten_AV!D:D),2),ROUND(M639*L639%,2))</f>
        <v>0</v>
      </c>
      <c r="O639" s="330">
        <f>ROUND(N639-SUMIF(Anlagenbewegungsdaten_AV!B:B,A639,Anlagenbewegungsdaten_AV!D:D),3)</f>
        <v>0</v>
      </c>
    </row>
    <row r="640" spans="1:15" ht="15" customHeight="1" x14ac:dyDescent="0.25">
      <c r="A640" s="263" t="s">
        <v>1797</v>
      </c>
      <c r="B640" s="174" t="s">
        <v>2108</v>
      </c>
      <c r="C640" s="174" t="s">
        <v>4041</v>
      </c>
      <c r="D640" s="174" t="s">
        <v>239</v>
      </c>
      <c r="E640" s="174" t="s">
        <v>1563</v>
      </c>
      <c r="F640" s="289">
        <v>20</v>
      </c>
      <c r="G640" s="333">
        <f>ROUND(SUMIF(Anlagenbewegungsdaten!B:B,A640,Anlagenbewegungsdaten!C:C),3)</f>
        <v>0</v>
      </c>
      <c r="H640" s="334">
        <f>IF(ISBLANK(F640),ROUND(SUMIF(Anlagenbewegungsdaten!B:B,A640,Anlagenbewegungsdaten!D:D),2),ROUND(G640*F640%,2))</f>
        <v>0</v>
      </c>
      <c r="I640" s="334">
        <f>ROUND((H640-SUMIF(Anlagenbewegungsdaten!$B:$B,A640,Anlagenbewegungsdaten!D:D)),3)</f>
        <v>0</v>
      </c>
      <c r="J640" s="335" t="s">
        <v>5179</v>
      </c>
      <c r="K640" s="335" t="s">
        <v>5193</v>
      </c>
      <c r="L640" s="516">
        <v>16</v>
      </c>
      <c r="M640" s="332">
        <f>ROUND(SUMIF(Anlagenbewegungsdaten_AV!B:B,A640,Anlagenbewegungsdaten_AV!C:C),3)</f>
        <v>0</v>
      </c>
      <c r="N640" s="330">
        <f>IF(ISBLANK(L640),ROUND(SUMIF(Anlagenbewegungsdaten_AV!B:B,A640,Anlagenbewegungsdaten_AV!D:D),2),ROUND(M640*L640%,2))</f>
        <v>0</v>
      </c>
      <c r="O640" s="330">
        <f>ROUND(N640-SUMIF(Anlagenbewegungsdaten_AV!B:B,A640,Anlagenbewegungsdaten_AV!D:D),3)</f>
        <v>0</v>
      </c>
    </row>
    <row r="641" spans="1:15" ht="15" customHeight="1" x14ac:dyDescent="0.25">
      <c r="A641" s="263" t="s">
        <v>2678</v>
      </c>
      <c r="B641" s="174" t="s">
        <v>2108</v>
      </c>
      <c r="C641" s="174" t="s">
        <v>4041</v>
      </c>
      <c r="D641" s="174" t="s">
        <v>2608</v>
      </c>
      <c r="E641" s="174" t="s">
        <v>2576</v>
      </c>
      <c r="F641" s="289">
        <v>19.97</v>
      </c>
      <c r="G641" s="333">
        <f>ROUND(SUMIF(Anlagenbewegungsdaten!B:B,A641,Anlagenbewegungsdaten!C:C),3)</f>
        <v>0</v>
      </c>
      <c r="H641" s="334">
        <f>IF(ISBLANK(F641),ROUND(SUMIF(Anlagenbewegungsdaten!B:B,A641,Anlagenbewegungsdaten!D:D),2),ROUND(G641*F641%,2))</f>
        <v>0</v>
      </c>
      <c r="I641" s="334">
        <f>ROUND((H641-SUMIF(Anlagenbewegungsdaten!$B:$B,A641,Anlagenbewegungsdaten!D:D)),3)</f>
        <v>0</v>
      </c>
      <c r="J641" s="335" t="s">
        <v>5179</v>
      </c>
      <c r="K641" s="335" t="s">
        <v>5193</v>
      </c>
      <c r="L641" s="516">
        <v>15.98</v>
      </c>
      <c r="M641" s="332">
        <f>ROUND(SUMIF(Anlagenbewegungsdaten_AV!B:B,A641,Anlagenbewegungsdaten_AV!C:C),3)</f>
        <v>0</v>
      </c>
      <c r="N641" s="330">
        <f>IF(ISBLANK(L641),ROUND(SUMIF(Anlagenbewegungsdaten_AV!B:B,A641,Anlagenbewegungsdaten_AV!D:D),2),ROUND(M641*L641%,2))</f>
        <v>0</v>
      </c>
      <c r="O641" s="330">
        <f>ROUND(N641-SUMIF(Anlagenbewegungsdaten_AV!B:B,A641,Anlagenbewegungsdaten_AV!D:D),3)</f>
        <v>0</v>
      </c>
    </row>
    <row r="642" spans="1:15" ht="15" customHeight="1" x14ac:dyDescent="0.25">
      <c r="A642" s="263" t="s">
        <v>3422</v>
      </c>
      <c r="B642" s="174" t="s">
        <v>2108</v>
      </c>
      <c r="C642" s="174" t="s">
        <v>4041</v>
      </c>
      <c r="D642" s="174" t="s">
        <v>3352</v>
      </c>
      <c r="E642" s="174" t="s">
        <v>3320</v>
      </c>
      <c r="F642" s="289">
        <v>19.939999999999998</v>
      </c>
      <c r="G642" s="333">
        <f>ROUND(SUMIF(Anlagenbewegungsdaten!B:B,A642,Anlagenbewegungsdaten!C:C),3)</f>
        <v>0</v>
      </c>
      <c r="H642" s="334">
        <f>IF(ISBLANK(F642),ROUND(SUMIF(Anlagenbewegungsdaten!B:B,A642,Anlagenbewegungsdaten!D:D),2),ROUND(G642*F642%,2))</f>
        <v>0</v>
      </c>
      <c r="I642" s="334">
        <f>ROUND((H642-SUMIF(Anlagenbewegungsdaten!$B:$B,A642,Anlagenbewegungsdaten!D:D)),3)</f>
        <v>0</v>
      </c>
      <c r="J642" s="335" t="s">
        <v>5179</v>
      </c>
      <c r="K642" s="335" t="s">
        <v>5193</v>
      </c>
      <c r="L642" s="516">
        <v>15.95</v>
      </c>
      <c r="M642" s="332">
        <f>ROUND(SUMIF(Anlagenbewegungsdaten_AV!B:B,A642,Anlagenbewegungsdaten_AV!C:C),3)</f>
        <v>0</v>
      </c>
      <c r="N642" s="330">
        <f>IF(ISBLANK(L642),ROUND(SUMIF(Anlagenbewegungsdaten_AV!B:B,A642,Anlagenbewegungsdaten_AV!D:D),2),ROUND(M642*L642%,2))</f>
        <v>0</v>
      </c>
      <c r="O642" s="330">
        <f>ROUND(N642-SUMIF(Anlagenbewegungsdaten_AV!B:B,A642,Anlagenbewegungsdaten_AV!D:D),3)</f>
        <v>0</v>
      </c>
    </row>
    <row r="643" spans="1:15" ht="15" customHeight="1" x14ac:dyDescent="0.25">
      <c r="A643" s="275" t="s">
        <v>4195</v>
      </c>
      <c r="B643" s="193" t="s">
        <v>2108</v>
      </c>
      <c r="C643" s="193" t="s">
        <v>4041</v>
      </c>
      <c r="D643" s="193" t="s">
        <v>4125</v>
      </c>
      <c r="E643" s="193" t="s">
        <v>4093</v>
      </c>
      <c r="F643" s="290">
        <v>19.91</v>
      </c>
      <c r="G643" s="333">
        <f>ROUND(SUMIF(Anlagenbewegungsdaten!B:B,A643,Anlagenbewegungsdaten!C:C),3)</f>
        <v>0</v>
      </c>
      <c r="H643" s="334">
        <f>IF(ISBLANK(F643),ROUND(SUMIF(Anlagenbewegungsdaten!B:B,A643,Anlagenbewegungsdaten!D:D),2),ROUND(G643*F643%,2))</f>
        <v>0</v>
      </c>
      <c r="I643" s="334">
        <f>ROUND((H643-SUMIF(Anlagenbewegungsdaten!$B:$B,A643,Anlagenbewegungsdaten!D:D)),3)</f>
        <v>0</v>
      </c>
      <c r="J643" s="335" t="s">
        <v>5179</v>
      </c>
      <c r="K643" s="335" t="s">
        <v>5193</v>
      </c>
      <c r="L643" s="516">
        <v>15.93</v>
      </c>
      <c r="M643" s="332">
        <f>ROUND(SUMIF(Anlagenbewegungsdaten_AV!B:B,A643,Anlagenbewegungsdaten_AV!C:C),3)</f>
        <v>0</v>
      </c>
      <c r="N643" s="330">
        <f>IF(ISBLANK(L643),ROUND(SUMIF(Anlagenbewegungsdaten_AV!B:B,A643,Anlagenbewegungsdaten_AV!D:D),2),ROUND(M643*L643%,2))</f>
        <v>0</v>
      </c>
      <c r="O643" s="330">
        <f>ROUND(N643-SUMIF(Anlagenbewegungsdaten_AV!B:B,A643,Anlagenbewegungsdaten_AV!D:D),3)</f>
        <v>0</v>
      </c>
    </row>
    <row r="644" spans="1:15" ht="15" customHeight="1" x14ac:dyDescent="0.25">
      <c r="A644" s="263" t="s">
        <v>1798</v>
      </c>
      <c r="B644" s="174" t="s">
        <v>2108</v>
      </c>
      <c r="C644" s="174" t="s">
        <v>4041</v>
      </c>
      <c r="D644" s="174" t="s">
        <v>1799</v>
      </c>
      <c r="E644" s="174" t="s">
        <v>2483</v>
      </c>
      <c r="F644" s="289">
        <v>18</v>
      </c>
      <c r="G644" s="333">
        <f>ROUND(SUMIF(Anlagenbewegungsdaten!B:B,A644,Anlagenbewegungsdaten!C:C),3)</f>
        <v>0</v>
      </c>
      <c r="H644" s="334">
        <f>IF(ISBLANK(F644),ROUND(SUMIF(Anlagenbewegungsdaten!B:B,A644,Anlagenbewegungsdaten!D:D),2),ROUND(G644*F644%,2))</f>
        <v>0</v>
      </c>
      <c r="I644" s="334">
        <f>ROUND((H644-SUMIF(Anlagenbewegungsdaten!$B:$B,A644,Anlagenbewegungsdaten!D:D)),3)</f>
        <v>0</v>
      </c>
      <c r="J644" s="335" t="s">
        <v>5179</v>
      </c>
      <c r="K644" s="335" t="s">
        <v>5193</v>
      </c>
      <c r="L644" s="516">
        <v>14.4</v>
      </c>
      <c r="M644" s="332">
        <f>ROUND(SUMIF(Anlagenbewegungsdaten_AV!B:B,A644,Anlagenbewegungsdaten_AV!C:C),3)</f>
        <v>0</v>
      </c>
      <c r="N644" s="330">
        <f>IF(ISBLANK(L644),ROUND(SUMIF(Anlagenbewegungsdaten_AV!B:B,A644,Anlagenbewegungsdaten_AV!D:D),2),ROUND(M644*L644%,2))</f>
        <v>0</v>
      </c>
      <c r="O644" s="330">
        <f>ROUND(N644-SUMIF(Anlagenbewegungsdaten_AV!B:B,A644,Anlagenbewegungsdaten_AV!D:D),3)</f>
        <v>0</v>
      </c>
    </row>
    <row r="645" spans="1:15" ht="15" customHeight="1" x14ac:dyDescent="0.25">
      <c r="A645" s="263" t="s">
        <v>1800</v>
      </c>
      <c r="B645" s="174" t="s">
        <v>2108</v>
      </c>
      <c r="C645" s="174" t="s">
        <v>4041</v>
      </c>
      <c r="D645" s="184" t="s">
        <v>243</v>
      </c>
      <c r="E645" s="174" t="s">
        <v>1560</v>
      </c>
      <c r="F645" s="289">
        <v>21</v>
      </c>
      <c r="G645" s="333">
        <f>ROUND(SUMIF(Anlagenbewegungsdaten!B:B,A645,Anlagenbewegungsdaten!C:C),3)</f>
        <v>0</v>
      </c>
      <c r="H645" s="334">
        <f>IF(ISBLANK(F645),ROUND(SUMIF(Anlagenbewegungsdaten!B:B,A645,Anlagenbewegungsdaten!D:D),2),ROUND(G645*F645%,2))</f>
        <v>0</v>
      </c>
      <c r="I645" s="334">
        <f>ROUND((H645-SUMIF(Anlagenbewegungsdaten!$B:$B,A645,Anlagenbewegungsdaten!D:D)),3)</f>
        <v>0</v>
      </c>
      <c r="J645" s="335" t="s">
        <v>5179</v>
      </c>
      <c r="K645" s="335" t="s">
        <v>5193</v>
      </c>
      <c r="L645" s="516">
        <v>16.8</v>
      </c>
      <c r="M645" s="332">
        <f>ROUND(SUMIF(Anlagenbewegungsdaten_AV!B:B,A645,Anlagenbewegungsdaten_AV!C:C),3)</f>
        <v>0</v>
      </c>
      <c r="N645" s="330">
        <f>IF(ISBLANK(L645),ROUND(SUMIF(Anlagenbewegungsdaten_AV!B:B,A645,Anlagenbewegungsdaten_AV!D:D),2),ROUND(M645*L645%,2))</f>
        <v>0</v>
      </c>
      <c r="O645" s="330">
        <f>ROUND(N645-SUMIF(Anlagenbewegungsdaten_AV!B:B,A645,Anlagenbewegungsdaten_AV!D:D),3)</f>
        <v>0</v>
      </c>
    </row>
    <row r="646" spans="1:15" ht="15" customHeight="1" x14ac:dyDescent="0.25">
      <c r="A646" s="263" t="s">
        <v>1801</v>
      </c>
      <c r="B646" s="174" t="s">
        <v>2108</v>
      </c>
      <c r="C646" s="174" t="s">
        <v>4041</v>
      </c>
      <c r="D646" s="174" t="s">
        <v>245</v>
      </c>
      <c r="E646" s="174" t="s">
        <v>1563</v>
      </c>
      <c r="F646" s="289">
        <v>21</v>
      </c>
      <c r="G646" s="333">
        <f>ROUND(SUMIF(Anlagenbewegungsdaten!B:B,A646,Anlagenbewegungsdaten!C:C),3)</f>
        <v>0</v>
      </c>
      <c r="H646" s="334">
        <f>IF(ISBLANK(F646),ROUND(SUMIF(Anlagenbewegungsdaten!B:B,A646,Anlagenbewegungsdaten!D:D),2),ROUND(G646*F646%,2))</f>
        <v>0</v>
      </c>
      <c r="I646" s="334">
        <f>ROUND((H646-SUMIF(Anlagenbewegungsdaten!$B:$B,A646,Anlagenbewegungsdaten!D:D)),3)</f>
        <v>0</v>
      </c>
      <c r="J646" s="335" t="s">
        <v>5179</v>
      </c>
      <c r="K646" s="335" t="s">
        <v>5193</v>
      </c>
      <c r="L646" s="516">
        <v>16.8</v>
      </c>
      <c r="M646" s="332">
        <f>ROUND(SUMIF(Anlagenbewegungsdaten_AV!B:B,A646,Anlagenbewegungsdaten_AV!C:C),3)</f>
        <v>0</v>
      </c>
      <c r="N646" s="330">
        <f>IF(ISBLANK(L646),ROUND(SUMIF(Anlagenbewegungsdaten_AV!B:B,A646,Anlagenbewegungsdaten_AV!D:D),2),ROUND(M646*L646%,2))</f>
        <v>0</v>
      </c>
      <c r="O646" s="330">
        <f>ROUND(N646-SUMIF(Anlagenbewegungsdaten_AV!B:B,A646,Anlagenbewegungsdaten_AV!D:D),3)</f>
        <v>0</v>
      </c>
    </row>
    <row r="647" spans="1:15" ht="15" customHeight="1" x14ac:dyDescent="0.25">
      <c r="A647" s="263" t="s">
        <v>2679</v>
      </c>
      <c r="B647" s="174" t="s">
        <v>2108</v>
      </c>
      <c r="C647" s="174" t="s">
        <v>4041</v>
      </c>
      <c r="D647" s="174" t="s">
        <v>2610</v>
      </c>
      <c r="E647" s="174" t="s">
        <v>2576</v>
      </c>
      <c r="F647" s="289">
        <v>20.97</v>
      </c>
      <c r="G647" s="333">
        <f>ROUND(SUMIF(Anlagenbewegungsdaten!B:B,A647,Anlagenbewegungsdaten!C:C),3)</f>
        <v>0</v>
      </c>
      <c r="H647" s="334">
        <f>IF(ISBLANK(F647),ROUND(SUMIF(Anlagenbewegungsdaten!B:B,A647,Anlagenbewegungsdaten!D:D),2),ROUND(G647*F647%,2))</f>
        <v>0</v>
      </c>
      <c r="I647" s="334">
        <f>ROUND((H647-SUMIF(Anlagenbewegungsdaten!$B:$B,A647,Anlagenbewegungsdaten!D:D)),3)</f>
        <v>0</v>
      </c>
      <c r="J647" s="335" t="s">
        <v>5179</v>
      </c>
      <c r="K647" s="335" t="s">
        <v>5193</v>
      </c>
      <c r="L647" s="516">
        <v>16.78</v>
      </c>
      <c r="M647" s="332">
        <f>ROUND(SUMIF(Anlagenbewegungsdaten_AV!B:B,A647,Anlagenbewegungsdaten_AV!C:C),3)</f>
        <v>0</v>
      </c>
      <c r="N647" s="330">
        <f>IF(ISBLANK(L647),ROUND(SUMIF(Anlagenbewegungsdaten_AV!B:B,A647,Anlagenbewegungsdaten_AV!D:D),2),ROUND(M647*L647%,2))</f>
        <v>0</v>
      </c>
      <c r="O647" s="330">
        <f>ROUND(N647-SUMIF(Anlagenbewegungsdaten_AV!B:B,A647,Anlagenbewegungsdaten_AV!D:D),3)</f>
        <v>0</v>
      </c>
    </row>
    <row r="648" spans="1:15" ht="15" customHeight="1" x14ac:dyDescent="0.25">
      <c r="A648" s="263" t="s">
        <v>3423</v>
      </c>
      <c r="B648" s="174" t="s">
        <v>2108</v>
      </c>
      <c r="C648" s="174" t="s">
        <v>4041</v>
      </c>
      <c r="D648" s="174" t="s">
        <v>3354</v>
      </c>
      <c r="E648" s="174" t="s">
        <v>3320</v>
      </c>
      <c r="F648" s="289">
        <v>20.939999999999998</v>
      </c>
      <c r="G648" s="333">
        <f>ROUND(SUMIF(Anlagenbewegungsdaten!B:B,A648,Anlagenbewegungsdaten!C:C),3)</f>
        <v>0</v>
      </c>
      <c r="H648" s="334">
        <f>IF(ISBLANK(F648),ROUND(SUMIF(Anlagenbewegungsdaten!B:B,A648,Anlagenbewegungsdaten!D:D),2),ROUND(G648*F648%,2))</f>
        <v>0</v>
      </c>
      <c r="I648" s="334">
        <f>ROUND((H648-SUMIF(Anlagenbewegungsdaten!$B:$B,A648,Anlagenbewegungsdaten!D:D)),3)</f>
        <v>0</v>
      </c>
      <c r="J648" s="335" t="s">
        <v>5179</v>
      </c>
      <c r="K648" s="335" t="s">
        <v>5193</v>
      </c>
      <c r="L648" s="516">
        <v>16.75</v>
      </c>
      <c r="M648" s="332">
        <f>ROUND(SUMIF(Anlagenbewegungsdaten_AV!B:B,A648,Anlagenbewegungsdaten_AV!C:C),3)</f>
        <v>0</v>
      </c>
      <c r="N648" s="330">
        <f>IF(ISBLANK(L648),ROUND(SUMIF(Anlagenbewegungsdaten_AV!B:B,A648,Anlagenbewegungsdaten_AV!D:D),2),ROUND(M648*L648%,2))</f>
        <v>0</v>
      </c>
      <c r="O648" s="330">
        <f>ROUND(N648-SUMIF(Anlagenbewegungsdaten_AV!B:B,A648,Anlagenbewegungsdaten_AV!D:D),3)</f>
        <v>0</v>
      </c>
    </row>
    <row r="649" spans="1:15" ht="15" customHeight="1" x14ac:dyDescent="0.25">
      <c r="A649" s="275" t="s">
        <v>4196</v>
      </c>
      <c r="B649" s="193" t="s">
        <v>2108</v>
      </c>
      <c r="C649" s="193" t="s">
        <v>4041</v>
      </c>
      <c r="D649" s="193" t="s">
        <v>4127</v>
      </c>
      <c r="E649" s="193" t="s">
        <v>4093</v>
      </c>
      <c r="F649" s="290">
        <v>20.91</v>
      </c>
      <c r="G649" s="333">
        <f>ROUND(SUMIF(Anlagenbewegungsdaten!B:B,A649,Anlagenbewegungsdaten!C:C),3)</f>
        <v>0</v>
      </c>
      <c r="H649" s="334">
        <f>IF(ISBLANK(F649),ROUND(SUMIF(Anlagenbewegungsdaten!B:B,A649,Anlagenbewegungsdaten!D:D),2),ROUND(G649*F649%,2))</f>
        <v>0</v>
      </c>
      <c r="I649" s="334">
        <f>ROUND((H649-SUMIF(Anlagenbewegungsdaten!$B:$B,A649,Anlagenbewegungsdaten!D:D)),3)</f>
        <v>0</v>
      </c>
      <c r="J649" s="335" t="s">
        <v>5179</v>
      </c>
      <c r="K649" s="335" t="s">
        <v>5193</v>
      </c>
      <c r="L649" s="516">
        <v>16.73</v>
      </c>
      <c r="M649" s="332">
        <f>ROUND(SUMIF(Anlagenbewegungsdaten_AV!B:B,A649,Anlagenbewegungsdaten_AV!C:C),3)</f>
        <v>0</v>
      </c>
      <c r="N649" s="330">
        <f>IF(ISBLANK(L649),ROUND(SUMIF(Anlagenbewegungsdaten_AV!B:B,A649,Anlagenbewegungsdaten_AV!D:D),2),ROUND(M649*L649%,2))</f>
        <v>0</v>
      </c>
      <c r="O649" s="330">
        <f>ROUND(N649-SUMIF(Anlagenbewegungsdaten_AV!B:B,A649,Anlagenbewegungsdaten_AV!D:D),3)</f>
        <v>0</v>
      </c>
    </row>
    <row r="650" spans="1:15" ht="15" customHeight="1" x14ac:dyDescent="0.25">
      <c r="A650" s="263" t="s">
        <v>1802</v>
      </c>
      <c r="B650" s="174" t="s">
        <v>2108</v>
      </c>
      <c r="C650" s="174" t="s">
        <v>4041</v>
      </c>
      <c r="D650" s="174" t="s">
        <v>247</v>
      </c>
      <c r="E650" s="174" t="s">
        <v>2483</v>
      </c>
      <c r="F650" s="289">
        <v>18</v>
      </c>
      <c r="G650" s="333">
        <f>ROUND(SUMIF(Anlagenbewegungsdaten!B:B,A650,Anlagenbewegungsdaten!C:C),3)</f>
        <v>0</v>
      </c>
      <c r="H650" s="334">
        <f>IF(ISBLANK(F650),ROUND(SUMIF(Anlagenbewegungsdaten!B:B,A650,Anlagenbewegungsdaten!D:D),2),ROUND(G650*F650%,2))</f>
        <v>0</v>
      </c>
      <c r="I650" s="334">
        <f>ROUND((H650-SUMIF(Anlagenbewegungsdaten!$B:$B,A650,Anlagenbewegungsdaten!D:D)),3)</f>
        <v>0</v>
      </c>
      <c r="J650" s="335" t="s">
        <v>5179</v>
      </c>
      <c r="K650" s="335" t="s">
        <v>5193</v>
      </c>
      <c r="L650" s="516">
        <v>14.4</v>
      </c>
      <c r="M650" s="332">
        <f>ROUND(SUMIF(Anlagenbewegungsdaten_AV!B:B,A650,Anlagenbewegungsdaten_AV!C:C),3)</f>
        <v>0</v>
      </c>
      <c r="N650" s="330">
        <f>IF(ISBLANK(L650),ROUND(SUMIF(Anlagenbewegungsdaten_AV!B:B,A650,Anlagenbewegungsdaten_AV!D:D),2),ROUND(M650*L650%,2))</f>
        <v>0</v>
      </c>
      <c r="O650" s="330">
        <f>ROUND(N650-SUMIF(Anlagenbewegungsdaten_AV!B:B,A650,Anlagenbewegungsdaten_AV!D:D),3)</f>
        <v>0</v>
      </c>
    </row>
    <row r="651" spans="1:15" ht="15" customHeight="1" x14ac:dyDescent="0.25">
      <c r="A651" s="263" t="s">
        <v>1803</v>
      </c>
      <c r="B651" s="174" t="s">
        <v>2108</v>
      </c>
      <c r="C651" s="174" t="s">
        <v>4041</v>
      </c>
      <c r="D651" s="174" t="s">
        <v>249</v>
      </c>
      <c r="E651" s="174" t="s">
        <v>1560</v>
      </c>
      <c r="F651" s="289">
        <v>21</v>
      </c>
      <c r="G651" s="333">
        <f>ROUND(SUMIF(Anlagenbewegungsdaten!B:B,A651,Anlagenbewegungsdaten!C:C),3)</f>
        <v>0</v>
      </c>
      <c r="H651" s="334">
        <f>IF(ISBLANK(F651),ROUND(SUMIF(Anlagenbewegungsdaten!B:B,A651,Anlagenbewegungsdaten!D:D),2),ROUND(G651*F651%,2))</f>
        <v>0</v>
      </c>
      <c r="I651" s="334">
        <f>ROUND((H651-SUMIF(Anlagenbewegungsdaten!$B:$B,A651,Anlagenbewegungsdaten!D:D)),3)</f>
        <v>0</v>
      </c>
      <c r="J651" s="335" t="s">
        <v>5179</v>
      </c>
      <c r="K651" s="335" t="s">
        <v>5193</v>
      </c>
      <c r="L651" s="516">
        <v>16.8</v>
      </c>
      <c r="M651" s="332">
        <f>ROUND(SUMIF(Anlagenbewegungsdaten_AV!B:B,A651,Anlagenbewegungsdaten_AV!C:C),3)</f>
        <v>0</v>
      </c>
      <c r="N651" s="330">
        <f>IF(ISBLANK(L651),ROUND(SUMIF(Anlagenbewegungsdaten_AV!B:B,A651,Anlagenbewegungsdaten_AV!D:D),2),ROUND(M651*L651%,2))</f>
        <v>0</v>
      </c>
      <c r="O651" s="330">
        <f>ROUND(N651-SUMIF(Anlagenbewegungsdaten_AV!B:B,A651,Anlagenbewegungsdaten_AV!D:D),3)</f>
        <v>0</v>
      </c>
    </row>
    <row r="652" spans="1:15" ht="15" customHeight="1" x14ac:dyDescent="0.25">
      <c r="A652" s="263" t="s">
        <v>1804</v>
      </c>
      <c r="B652" s="174" t="s">
        <v>2108</v>
      </c>
      <c r="C652" s="174" t="s">
        <v>4041</v>
      </c>
      <c r="D652" s="174" t="s">
        <v>251</v>
      </c>
      <c r="E652" s="174" t="s">
        <v>1563</v>
      </c>
      <c r="F652" s="289">
        <v>21</v>
      </c>
      <c r="G652" s="333">
        <f>ROUND(SUMIF(Anlagenbewegungsdaten!B:B,A652,Anlagenbewegungsdaten!C:C),3)</f>
        <v>0</v>
      </c>
      <c r="H652" s="334">
        <f>IF(ISBLANK(F652),ROUND(SUMIF(Anlagenbewegungsdaten!B:B,A652,Anlagenbewegungsdaten!D:D),2),ROUND(G652*F652%,2))</f>
        <v>0</v>
      </c>
      <c r="I652" s="334">
        <f>ROUND((H652-SUMIF(Anlagenbewegungsdaten!$B:$B,A652,Anlagenbewegungsdaten!D:D)),3)</f>
        <v>0</v>
      </c>
      <c r="J652" s="335" t="s">
        <v>5179</v>
      </c>
      <c r="K652" s="335" t="s">
        <v>5193</v>
      </c>
      <c r="L652" s="516">
        <v>16.8</v>
      </c>
      <c r="M652" s="332">
        <f>ROUND(SUMIF(Anlagenbewegungsdaten_AV!B:B,A652,Anlagenbewegungsdaten_AV!C:C),3)</f>
        <v>0</v>
      </c>
      <c r="N652" s="330">
        <f>IF(ISBLANK(L652),ROUND(SUMIF(Anlagenbewegungsdaten_AV!B:B,A652,Anlagenbewegungsdaten_AV!D:D),2),ROUND(M652*L652%,2))</f>
        <v>0</v>
      </c>
      <c r="O652" s="330">
        <f>ROUND(N652-SUMIF(Anlagenbewegungsdaten_AV!B:B,A652,Anlagenbewegungsdaten_AV!D:D),3)</f>
        <v>0</v>
      </c>
    </row>
    <row r="653" spans="1:15" ht="15" customHeight="1" x14ac:dyDescent="0.25">
      <c r="A653" s="263" t="s">
        <v>2680</v>
      </c>
      <c r="B653" s="174" t="s">
        <v>2108</v>
      </c>
      <c r="C653" s="174" t="s">
        <v>4041</v>
      </c>
      <c r="D653" s="174" t="s">
        <v>2612</v>
      </c>
      <c r="E653" s="174" t="s">
        <v>2576</v>
      </c>
      <c r="F653" s="289">
        <v>20.97</v>
      </c>
      <c r="G653" s="333">
        <f>ROUND(SUMIF(Anlagenbewegungsdaten!B:B,A653,Anlagenbewegungsdaten!C:C),3)</f>
        <v>0</v>
      </c>
      <c r="H653" s="334">
        <f>IF(ISBLANK(F653),ROUND(SUMIF(Anlagenbewegungsdaten!B:B,A653,Anlagenbewegungsdaten!D:D),2),ROUND(G653*F653%,2))</f>
        <v>0</v>
      </c>
      <c r="I653" s="334">
        <f>ROUND((H653-SUMIF(Anlagenbewegungsdaten!$B:$B,A653,Anlagenbewegungsdaten!D:D)),3)</f>
        <v>0</v>
      </c>
      <c r="J653" s="335" t="s">
        <v>5179</v>
      </c>
      <c r="K653" s="335" t="s">
        <v>5193</v>
      </c>
      <c r="L653" s="516">
        <v>16.78</v>
      </c>
      <c r="M653" s="332">
        <f>ROUND(SUMIF(Anlagenbewegungsdaten_AV!B:B,A653,Anlagenbewegungsdaten_AV!C:C),3)</f>
        <v>0</v>
      </c>
      <c r="N653" s="330">
        <f>IF(ISBLANK(L653),ROUND(SUMIF(Anlagenbewegungsdaten_AV!B:B,A653,Anlagenbewegungsdaten_AV!D:D),2),ROUND(M653*L653%,2))</f>
        <v>0</v>
      </c>
      <c r="O653" s="330">
        <f>ROUND(N653-SUMIF(Anlagenbewegungsdaten_AV!B:B,A653,Anlagenbewegungsdaten_AV!D:D),3)</f>
        <v>0</v>
      </c>
    </row>
    <row r="654" spans="1:15" ht="15" customHeight="1" x14ac:dyDescent="0.25">
      <c r="A654" s="263" t="s">
        <v>3424</v>
      </c>
      <c r="B654" s="174" t="s">
        <v>2108</v>
      </c>
      <c r="C654" s="174" t="s">
        <v>4041</v>
      </c>
      <c r="D654" s="174" t="s">
        <v>3356</v>
      </c>
      <c r="E654" s="174" t="s">
        <v>3320</v>
      </c>
      <c r="F654" s="289">
        <v>20.939999999999998</v>
      </c>
      <c r="G654" s="333">
        <f>ROUND(SUMIF(Anlagenbewegungsdaten!B:B,A654,Anlagenbewegungsdaten!C:C),3)</f>
        <v>0</v>
      </c>
      <c r="H654" s="334">
        <f>IF(ISBLANK(F654),ROUND(SUMIF(Anlagenbewegungsdaten!B:B,A654,Anlagenbewegungsdaten!D:D),2),ROUND(G654*F654%,2))</f>
        <v>0</v>
      </c>
      <c r="I654" s="334">
        <f>ROUND((H654-SUMIF(Anlagenbewegungsdaten!$B:$B,A654,Anlagenbewegungsdaten!D:D)),3)</f>
        <v>0</v>
      </c>
      <c r="J654" s="335" t="s">
        <v>5179</v>
      </c>
      <c r="K654" s="335" t="s">
        <v>5193</v>
      </c>
      <c r="L654" s="516">
        <v>16.75</v>
      </c>
      <c r="M654" s="332">
        <f>ROUND(SUMIF(Anlagenbewegungsdaten_AV!B:B,A654,Anlagenbewegungsdaten_AV!C:C),3)</f>
        <v>0</v>
      </c>
      <c r="N654" s="330">
        <f>IF(ISBLANK(L654),ROUND(SUMIF(Anlagenbewegungsdaten_AV!B:B,A654,Anlagenbewegungsdaten_AV!D:D),2),ROUND(M654*L654%,2))</f>
        <v>0</v>
      </c>
      <c r="O654" s="330">
        <f>ROUND(N654-SUMIF(Anlagenbewegungsdaten_AV!B:B,A654,Anlagenbewegungsdaten_AV!D:D),3)</f>
        <v>0</v>
      </c>
    </row>
    <row r="655" spans="1:15" ht="15" customHeight="1" x14ac:dyDescent="0.25">
      <c r="A655" s="275" t="s">
        <v>4197</v>
      </c>
      <c r="B655" s="193" t="s">
        <v>2108</v>
      </c>
      <c r="C655" s="193" t="s">
        <v>4041</v>
      </c>
      <c r="D655" s="193" t="s">
        <v>4129</v>
      </c>
      <c r="E655" s="193" t="s">
        <v>4093</v>
      </c>
      <c r="F655" s="290">
        <v>20.91</v>
      </c>
      <c r="G655" s="333">
        <f>ROUND(SUMIF(Anlagenbewegungsdaten!B:B,A655,Anlagenbewegungsdaten!C:C),3)</f>
        <v>0</v>
      </c>
      <c r="H655" s="334">
        <f>IF(ISBLANK(F655),ROUND(SUMIF(Anlagenbewegungsdaten!B:B,A655,Anlagenbewegungsdaten!D:D),2),ROUND(G655*F655%,2))</f>
        <v>0</v>
      </c>
      <c r="I655" s="334">
        <f>ROUND((H655-SUMIF(Anlagenbewegungsdaten!$B:$B,A655,Anlagenbewegungsdaten!D:D)),3)</f>
        <v>0</v>
      </c>
      <c r="J655" s="335" t="s">
        <v>5179</v>
      </c>
      <c r="K655" s="335" t="s">
        <v>5193</v>
      </c>
      <c r="L655" s="516">
        <v>16.73</v>
      </c>
      <c r="M655" s="332">
        <f>ROUND(SUMIF(Anlagenbewegungsdaten_AV!B:B,A655,Anlagenbewegungsdaten_AV!C:C),3)</f>
        <v>0</v>
      </c>
      <c r="N655" s="330">
        <f>IF(ISBLANK(L655),ROUND(SUMIF(Anlagenbewegungsdaten_AV!B:B,A655,Anlagenbewegungsdaten_AV!D:D),2),ROUND(M655*L655%,2))</f>
        <v>0</v>
      </c>
      <c r="O655" s="330">
        <f>ROUND(N655-SUMIF(Anlagenbewegungsdaten_AV!B:B,A655,Anlagenbewegungsdaten_AV!D:D),3)</f>
        <v>0</v>
      </c>
    </row>
    <row r="656" spans="1:15" ht="15" customHeight="1" x14ac:dyDescent="0.25">
      <c r="A656" s="263" t="s">
        <v>1805</v>
      </c>
      <c r="B656" s="174" t="s">
        <v>2108</v>
      </c>
      <c r="C656" s="174" t="s">
        <v>4041</v>
      </c>
      <c r="D656" s="174" t="s">
        <v>253</v>
      </c>
      <c r="E656" s="174" t="s">
        <v>2483</v>
      </c>
      <c r="F656" s="289">
        <v>19</v>
      </c>
      <c r="G656" s="333">
        <f>ROUND(SUMIF(Anlagenbewegungsdaten!B:B,A656,Anlagenbewegungsdaten!C:C),3)</f>
        <v>0</v>
      </c>
      <c r="H656" s="334">
        <f>IF(ISBLANK(F656),ROUND(SUMIF(Anlagenbewegungsdaten!B:B,A656,Anlagenbewegungsdaten!D:D),2),ROUND(G656*F656%,2))</f>
        <v>0</v>
      </c>
      <c r="I656" s="334">
        <f>ROUND((H656-SUMIF(Anlagenbewegungsdaten!$B:$B,A656,Anlagenbewegungsdaten!D:D)),3)</f>
        <v>0</v>
      </c>
      <c r="J656" s="335" t="s">
        <v>5179</v>
      </c>
      <c r="K656" s="335" t="s">
        <v>5193</v>
      </c>
      <c r="L656" s="516">
        <v>15.2</v>
      </c>
      <c r="M656" s="332">
        <f>ROUND(SUMIF(Anlagenbewegungsdaten_AV!B:B,A656,Anlagenbewegungsdaten_AV!C:C),3)</f>
        <v>0</v>
      </c>
      <c r="N656" s="330">
        <f>IF(ISBLANK(L656),ROUND(SUMIF(Anlagenbewegungsdaten_AV!B:B,A656,Anlagenbewegungsdaten_AV!D:D),2),ROUND(M656*L656%,2))</f>
        <v>0</v>
      </c>
      <c r="O656" s="330">
        <f>ROUND(N656-SUMIF(Anlagenbewegungsdaten_AV!B:B,A656,Anlagenbewegungsdaten_AV!D:D),3)</f>
        <v>0</v>
      </c>
    </row>
    <row r="657" spans="1:15" ht="15" customHeight="1" x14ac:dyDescent="0.25">
      <c r="A657" s="263" t="s">
        <v>1514</v>
      </c>
      <c r="B657" s="174" t="s">
        <v>2108</v>
      </c>
      <c r="C657" s="174" t="s">
        <v>4041</v>
      </c>
      <c r="D657" s="184" t="s">
        <v>255</v>
      </c>
      <c r="E657" s="174" t="s">
        <v>1560</v>
      </c>
      <c r="F657" s="289">
        <v>22</v>
      </c>
      <c r="G657" s="333">
        <f>ROUND(SUMIF(Anlagenbewegungsdaten!B:B,A657,Anlagenbewegungsdaten!C:C),3)</f>
        <v>0</v>
      </c>
      <c r="H657" s="334">
        <f>IF(ISBLANK(F657),ROUND(SUMIF(Anlagenbewegungsdaten!B:B,A657,Anlagenbewegungsdaten!D:D),2),ROUND(G657*F657%,2))</f>
        <v>0</v>
      </c>
      <c r="I657" s="334">
        <f>ROUND((H657-SUMIF(Anlagenbewegungsdaten!$B:$B,A657,Anlagenbewegungsdaten!D:D)),3)</f>
        <v>0</v>
      </c>
      <c r="J657" s="335" t="s">
        <v>5179</v>
      </c>
      <c r="K657" s="335" t="s">
        <v>5193</v>
      </c>
      <c r="L657" s="516">
        <v>17.600000000000001</v>
      </c>
      <c r="M657" s="332">
        <f>ROUND(SUMIF(Anlagenbewegungsdaten_AV!B:B,A657,Anlagenbewegungsdaten_AV!C:C),3)</f>
        <v>0</v>
      </c>
      <c r="N657" s="330">
        <f>IF(ISBLANK(L657),ROUND(SUMIF(Anlagenbewegungsdaten_AV!B:B,A657,Anlagenbewegungsdaten_AV!D:D),2),ROUND(M657*L657%,2))</f>
        <v>0</v>
      </c>
      <c r="O657" s="330">
        <f>ROUND(N657-SUMIF(Anlagenbewegungsdaten_AV!B:B,A657,Anlagenbewegungsdaten_AV!D:D),3)</f>
        <v>0</v>
      </c>
    </row>
    <row r="658" spans="1:15" ht="15" customHeight="1" x14ac:dyDescent="0.25">
      <c r="A658" s="263" t="s">
        <v>1515</v>
      </c>
      <c r="B658" s="174" t="s">
        <v>2108</v>
      </c>
      <c r="C658" s="174" t="s">
        <v>4041</v>
      </c>
      <c r="D658" s="174" t="s">
        <v>257</v>
      </c>
      <c r="E658" s="174" t="s">
        <v>1563</v>
      </c>
      <c r="F658" s="289">
        <v>22</v>
      </c>
      <c r="G658" s="333">
        <f>ROUND(SUMIF(Anlagenbewegungsdaten!B:B,A658,Anlagenbewegungsdaten!C:C),3)</f>
        <v>0</v>
      </c>
      <c r="H658" s="334">
        <f>IF(ISBLANK(F658),ROUND(SUMIF(Anlagenbewegungsdaten!B:B,A658,Anlagenbewegungsdaten!D:D),2),ROUND(G658*F658%,2))</f>
        <v>0</v>
      </c>
      <c r="I658" s="334">
        <f>ROUND((H658-SUMIF(Anlagenbewegungsdaten!$B:$B,A658,Anlagenbewegungsdaten!D:D)),3)</f>
        <v>0</v>
      </c>
      <c r="J658" s="335" t="s">
        <v>5179</v>
      </c>
      <c r="K658" s="335" t="s">
        <v>5193</v>
      </c>
      <c r="L658" s="516">
        <v>17.600000000000001</v>
      </c>
      <c r="M658" s="332">
        <f>ROUND(SUMIF(Anlagenbewegungsdaten_AV!B:B,A658,Anlagenbewegungsdaten_AV!C:C),3)</f>
        <v>0</v>
      </c>
      <c r="N658" s="330">
        <f>IF(ISBLANK(L658),ROUND(SUMIF(Anlagenbewegungsdaten_AV!B:B,A658,Anlagenbewegungsdaten_AV!D:D),2),ROUND(M658*L658%,2))</f>
        <v>0</v>
      </c>
      <c r="O658" s="330">
        <f>ROUND(N658-SUMIF(Anlagenbewegungsdaten_AV!B:B,A658,Anlagenbewegungsdaten_AV!D:D),3)</f>
        <v>0</v>
      </c>
    </row>
    <row r="659" spans="1:15" ht="15" customHeight="1" x14ac:dyDescent="0.25">
      <c r="A659" s="263" t="s">
        <v>2681</v>
      </c>
      <c r="B659" s="174" t="s">
        <v>2108</v>
      </c>
      <c r="C659" s="174" t="s">
        <v>4041</v>
      </c>
      <c r="D659" s="174" t="s">
        <v>2614</v>
      </c>
      <c r="E659" s="174" t="s">
        <v>2576</v>
      </c>
      <c r="F659" s="289">
        <v>21.97</v>
      </c>
      <c r="G659" s="333">
        <f>ROUND(SUMIF(Anlagenbewegungsdaten!B:B,A659,Anlagenbewegungsdaten!C:C),3)</f>
        <v>0</v>
      </c>
      <c r="H659" s="334">
        <f>IF(ISBLANK(F659),ROUND(SUMIF(Anlagenbewegungsdaten!B:B,A659,Anlagenbewegungsdaten!D:D),2),ROUND(G659*F659%,2))</f>
        <v>0</v>
      </c>
      <c r="I659" s="334">
        <f>ROUND((H659-SUMIF(Anlagenbewegungsdaten!$B:$B,A659,Anlagenbewegungsdaten!D:D)),3)</f>
        <v>0</v>
      </c>
      <c r="J659" s="335" t="s">
        <v>5179</v>
      </c>
      <c r="K659" s="335" t="s">
        <v>5193</v>
      </c>
      <c r="L659" s="516">
        <v>17.579999999999998</v>
      </c>
      <c r="M659" s="332">
        <f>ROUND(SUMIF(Anlagenbewegungsdaten_AV!B:B,A659,Anlagenbewegungsdaten_AV!C:C),3)</f>
        <v>0</v>
      </c>
      <c r="N659" s="330">
        <f>IF(ISBLANK(L659),ROUND(SUMIF(Anlagenbewegungsdaten_AV!B:B,A659,Anlagenbewegungsdaten_AV!D:D),2),ROUND(M659*L659%,2))</f>
        <v>0</v>
      </c>
      <c r="O659" s="330">
        <f>ROUND(N659-SUMIF(Anlagenbewegungsdaten_AV!B:B,A659,Anlagenbewegungsdaten_AV!D:D),3)</f>
        <v>0</v>
      </c>
    </row>
    <row r="660" spans="1:15" ht="15" customHeight="1" x14ac:dyDescent="0.25">
      <c r="A660" s="263" t="s">
        <v>3425</v>
      </c>
      <c r="B660" s="174" t="s">
        <v>2108</v>
      </c>
      <c r="C660" s="174" t="s">
        <v>4041</v>
      </c>
      <c r="D660" s="174" t="s">
        <v>3358</v>
      </c>
      <c r="E660" s="174" t="s">
        <v>3320</v>
      </c>
      <c r="F660" s="289">
        <v>21.939999999999998</v>
      </c>
      <c r="G660" s="333">
        <f>ROUND(SUMIF(Anlagenbewegungsdaten!B:B,A660,Anlagenbewegungsdaten!C:C),3)</f>
        <v>0</v>
      </c>
      <c r="H660" s="334">
        <f>IF(ISBLANK(F660),ROUND(SUMIF(Anlagenbewegungsdaten!B:B,A660,Anlagenbewegungsdaten!D:D),2),ROUND(G660*F660%,2))</f>
        <v>0</v>
      </c>
      <c r="I660" s="334">
        <f>ROUND((H660-SUMIF(Anlagenbewegungsdaten!$B:$B,A660,Anlagenbewegungsdaten!D:D)),3)</f>
        <v>0</v>
      </c>
      <c r="J660" s="335" t="s">
        <v>5179</v>
      </c>
      <c r="K660" s="335" t="s">
        <v>5193</v>
      </c>
      <c r="L660" s="516">
        <v>17.55</v>
      </c>
      <c r="M660" s="332">
        <f>ROUND(SUMIF(Anlagenbewegungsdaten_AV!B:B,A660,Anlagenbewegungsdaten_AV!C:C),3)</f>
        <v>0</v>
      </c>
      <c r="N660" s="330">
        <f>IF(ISBLANK(L660),ROUND(SUMIF(Anlagenbewegungsdaten_AV!B:B,A660,Anlagenbewegungsdaten_AV!D:D),2),ROUND(M660*L660%,2))</f>
        <v>0</v>
      </c>
      <c r="O660" s="330">
        <f>ROUND(N660-SUMIF(Anlagenbewegungsdaten_AV!B:B,A660,Anlagenbewegungsdaten_AV!D:D),3)</f>
        <v>0</v>
      </c>
    </row>
    <row r="661" spans="1:15" ht="15" customHeight="1" x14ac:dyDescent="0.25">
      <c r="A661" s="275" t="s">
        <v>4198</v>
      </c>
      <c r="B661" s="193" t="s">
        <v>2108</v>
      </c>
      <c r="C661" s="193" t="s">
        <v>4041</v>
      </c>
      <c r="D661" s="193" t="s">
        <v>4131</v>
      </c>
      <c r="E661" s="193" t="s">
        <v>4093</v>
      </c>
      <c r="F661" s="290">
        <v>21.91</v>
      </c>
      <c r="G661" s="333">
        <f>ROUND(SUMIF(Anlagenbewegungsdaten!B:B,A661,Anlagenbewegungsdaten!C:C),3)</f>
        <v>0</v>
      </c>
      <c r="H661" s="334">
        <f>IF(ISBLANK(F661),ROUND(SUMIF(Anlagenbewegungsdaten!B:B,A661,Anlagenbewegungsdaten!D:D),2),ROUND(G661*F661%,2))</f>
        <v>0</v>
      </c>
      <c r="I661" s="334">
        <f>ROUND((H661-SUMIF(Anlagenbewegungsdaten!$B:$B,A661,Anlagenbewegungsdaten!D:D)),3)</f>
        <v>0</v>
      </c>
      <c r="J661" s="335" t="s">
        <v>5179</v>
      </c>
      <c r="K661" s="335" t="s">
        <v>5193</v>
      </c>
      <c r="L661" s="516">
        <v>17.53</v>
      </c>
      <c r="M661" s="332">
        <f>ROUND(SUMIF(Anlagenbewegungsdaten_AV!B:B,A661,Anlagenbewegungsdaten_AV!C:C),3)</f>
        <v>0</v>
      </c>
      <c r="N661" s="330">
        <f>IF(ISBLANK(L661),ROUND(SUMIF(Anlagenbewegungsdaten_AV!B:B,A661,Anlagenbewegungsdaten_AV!D:D),2),ROUND(M661*L661%,2))</f>
        <v>0</v>
      </c>
      <c r="O661" s="330">
        <f>ROUND(N661-SUMIF(Anlagenbewegungsdaten_AV!B:B,A661,Anlagenbewegungsdaten_AV!D:D),3)</f>
        <v>0</v>
      </c>
    </row>
    <row r="662" spans="1:15" ht="15" customHeight="1" x14ac:dyDescent="0.25">
      <c r="A662" s="263" t="s">
        <v>1516</v>
      </c>
      <c r="B662" s="174" t="s">
        <v>2108</v>
      </c>
      <c r="C662" s="174" t="s">
        <v>4041</v>
      </c>
      <c r="D662" s="174" t="s">
        <v>259</v>
      </c>
      <c r="E662" s="174" t="s">
        <v>2483</v>
      </c>
      <c r="F662" s="289">
        <v>19</v>
      </c>
      <c r="G662" s="333">
        <f>ROUND(SUMIF(Anlagenbewegungsdaten!B:B,A662,Anlagenbewegungsdaten!C:C),3)</f>
        <v>0</v>
      </c>
      <c r="H662" s="334">
        <f>IF(ISBLANK(F662),ROUND(SUMIF(Anlagenbewegungsdaten!B:B,A662,Anlagenbewegungsdaten!D:D),2),ROUND(G662*F662%,2))</f>
        <v>0</v>
      </c>
      <c r="I662" s="334">
        <f>ROUND((H662-SUMIF(Anlagenbewegungsdaten!$B:$B,A662,Anlagenbewegungsdaten!D:D)),3)</f>
        <v>0</v>
      </c>
      <c r="J662" s="335" t="s">
        <v>5179</v>
      </c>
      <c r="K662" s="335" t="s">
        <v>5193</v>
      </c>
      <c r="L662" s="516">
        <v>15.2</v>
      </c>
      <c r="M662" s="332">
        <f>ROUND(SUMIF(Anlagenbewegungsdaten_AV!B:B,A662,Anlagenbewegungsdaten_AV!C:C),3)</f>
        <v>0</v>
      </c>
      <c r="N662" s="330">
        <f>IF(ISBLANK(L662),ROUND(SUMIF(Anlagenbewegungsdaten_AV!B:B,A662,Anlagenbewegungsdaten_AV!D:D),2),ROUND(M662*L662%,2))</f>
        <v>0</v>
      </c>
      <c r="O662" s="330">
        <f>ROUND(N662-SUMIF(Anlagenbewegungsdaten_AV!B:B,A662,Anlagenbewegungsdaten_AV!D:D),3)</f>
        <v>0</v>
      </c>
    </row>
    <row r="663" spans="1:15" ht="15" customHeight="1" x14ac:dyDescent="0.25">
      <c r="A663" s="263" t="s">
        <v>1517</v>
      </c>
      <c r="B663" s="174" t="s">
        <v>2108</v>
      </c>
      <c r="C663" s="174" t="s">
        <v>4041</v>
      </c>
      <c r="D663" s="174" t="s">
        <v>261</v>
      </c>
      <c r="E663" s="174" t="s">
        <v>1560</v>
      </c>
      <c r="F663" s="289">
        <v>22</v>
      </c>
      <c r="G663" s="333">
        <f>ROUND(SUMIF(Anlagenbewegungsdaten!B:B,A663,Anlagenbewegungsdaten!C:C),3)</f>
        <v>0</v>
      </c>
      <c r="H663" s="334">
        <f>IF(ISBLANK(F663),ROUND(SUMIF(Anlagenbewegungsdaten!B:B,A663,Anlagenbewegungsdaten!D:D),2),ROUND(G663*F663%,2))</f>
        <v>0</v>
      </c>
      <c r="I663" s="334">
        <f>ROUND((H663-SUMIF(Anlagenbewegungsdaten!$B:$B,A663,Anlagenbewegungsdaten!D:D)),3)</f>
        <v>0</v>
      </c>
      <c r="J663" s="335" t="s">
        <v>5179</v>
      </c>
      <c r="K663" s="335" t="s">
        <v>5193</v>
      </c>
      <c r="L663" s="516">
        <v>17.600000000000001</v>
      </c>
      <c r="M663" s="332">
        <f>ROUND(SUMIF(Anlagenbewegungsdaten_AV!B:B,A663,Anlagenbewegungsdaten_AV!C:C),3)</f>
        <v>0</v>
      </c>
      <c r="N663" s="330">
        <f>IF(ISBLANK(L663),ROUND(SUMIF(Anlagenbewegungsdaten_AV!B:B,A663,Anlagenbewegungsdaten_AV!D:D),2),ROUND(M663*L663%,2))</f>
        <v>0</v>
      </c>
      <c r="O663" s="330">
        <f>ROUND(N663-SUMIF(Anlagenbewegungsdaten_AV!B:B,A663,Anlagenbewegungsdaten_AV!D:D),3)</f>
        <v>0</v>
      </c>
    </row>
    <row r="664" spans="1:15" ht="15" customHeight="1" x14ac:dyDescent="0.25">
      <c r="A664" s="263" t="s">
        <v>1518</v>
      </c>
      <c r="B664" s="174" t="s">
        <v>2108</v>
      </c>
      <c r="C664" s="174" t="s">
        <v>4041</v>
      </c>
      <c r="D664" s="174" t="s">
        <v>263</v>
      </c>
      <c r="E664" s="174" t="s">
        <v>1563</v>
      </c>
      <c r="F664" s="289">
        <v>22</v>
      </c>
      <c r="G664" s="333">
        <f>ROUND(SUMIF(Anlagenbewegungsdaten!B:B,A664,Anlagenbewegungsdaten!C:C),3)</f>
        <v>0</v>
      </c>
      <c r="H664" s="334">
        <f>IF(ISBLANK(F664),ROUND(SUMIF(Anlagenbewegungsdaten!B:B,A664,Anlagenbewegungsdaten!D:D),2),ROUND(G664*F664%,2))</f>
        <v>0</v>
      </c>
      <c r="I664" s="334">
        <f>ROUND((H664-SUMIF(Anlagenbewegungsdaten!$B:$B,A664,Anlagenbewegungsdaten!D:D)),3)</f>
        <v>0</v>
      </c>
      <c r="J664" s="335" t="s">
        <v>5179</v>
      </c>
      <c r="K664" s="335" t="s">
        <v>5193</v>
      </c>
      <c r="L664" s="516">
        <v>17.600000000000001</v>
      </c>
      <c r="M664" s="332">
        <f>ROUND(SUMIF(Anlagenbewegungsdaten_AV!B:B,A664,Anlagenbewegungsdaten_AV!C:C),3)</f>
        <v>0</v>
      </c>
      <c r="N664" s="330">
        <f>IF(ISBLANK(L664),ROUND(SUMIF(Anlagenbewegungsdaten_AV!B:B,A664,Anlagenbewegungsdaten_AV!D:D),2),ROUND(M664*L664%,2))</f>
        <v>0</v>
      </c>
      <c r="O664" s="330">
        <f>ROUND(N664-SUMIF(Anlagenbewegungsdaten_AV!B:B,A664,Anlagenbewegungsdaten_AV!D:D),3)</f>
        <v>0</v>
      </c>
    </row>
    <row r="665" spans="1:15" ht="15" customHeight="1" x14ac:dyDescent="0.25">
      <c r="A665" s="263" t="s">
        <v>2682</v>
      </c>
      <c r="B665" s="174" t="s">
        <v>2108</v>
      </c>
      <c r="C665" s="174" t="s">
        <v>4041</v>
      </c>
      <c r="D665" s="174" t="s">
        <v>2616</v>
      </c>
      <c r="E665" s="174" t="s">
        <v>2576</v>
      </c>
      <c r="F665" s="289">
        <v>21.97</v>
      </c>
      <c r="G665" s="333">
        <f>ROUND(SUMIF(Anlagenbewegungsdaten!B:B,A665,Anlagenbewegungsdaten!C:C),3)</f>
        <v>0</v>
      </c>
      <c r="H665" s="334">
        <f>IF(ISBLANK(F665),ROUND(SUMIF(Anlagenbewegungsdaten!B:B,A665,Anlagenbewegungsdaten!D:D),2),ROUND(G665*F665%,2))</f>
        <v>0</v>
      </c>
      <c r="I665" s="334">
        <f>ROUND((H665-SUMIF(Anlagenbewegungsdaten!$B:$B,A665,Anlagenbewegungsdaten!D:D)),3)</f>
        <v>0</v>
      </c>
      <c r="J665" s="335" t="s">
        <v>5179</v>
      </c>
      <c r="K665" s="335" t="s">
        <v>5193</v>
      </c>
      <c r="L665" s="516">
        <v>17.579999999999998</v>
      </c>
      <c r="M665" s="332">
        <f>ROUND(SUMIF(Anlagenbewegungsdaten_AV!B:B,A665,Anlagenbewegungsdaten_AV!C:C),3)</f>
        <v>0</v>
      </c>
      <c r="N665" s="330">
        <f>IF(ISBLANK(L665),ROUND(SUMIF(Anlagenbewegungsdaten_AV!B:B,A665,Anlagenbewegungsdaten_AV!D:D),2),ROUND(M665*L665%,2))</f>
        <v>0</v>
      </c>
      <c r="O665" s="330">
        <f>ROUND(N665-SUMIF(Anlagenbewegungsdaten_AV!B:B,A665,Anlagenbewegungsdaten_AV!D:D),3)</f>
        <v>0</v>
      </c>
    </row>
    <row r="666" spans="1:15" ht="15" customHeight="1" x14ac:dyDescent="0.25">
      <c r="A666" s="263" t="s">
        <v>3426</v>
      </c>
      <c r="B666" s="174" t="s">
        <v>2108</v>
      </c>
      <c r="C666" s="174" t="s">
        <v>4041</v>
      </c>
      <c r="D666" s="174" t="s">
        <v>3360</v>
      </c>
      <c r="E666" s="174" t="s">
        <v>3320</v>
      </c>
      <c r="F666" s="289">
        <v>21.939999999999998</v>
      </c>
      <c r="G666" s="333">
        <f>ROUND(SUMIF(Anlagenbewegungsdaten!B:B,A666,Anlagenbewegungsdaten!C:C),3)</f>
        <v>0</v>
      </c>
      <c r="H666" s="334">
        <f>IF(ISBLANK(F666),ROUND(SUMIF(Anlagenbewegungsdaten!B:B,A666,Anlagenbewegungsdaten!D:D),2),ROUND(G666*F666%,2))</f>
        <v>0</v>
      </c>
      <c r="I666" s="334">
        <f>ROUND((H666-SUMIF(Anlagenbewegungsdaten!$B:$B,A666,Anlagenbewegungsdaten!D:D)),3)</f>
        <v>0</v>
      </c>
      <c r="J666" s="335" t="s">
        <v>5179</v>
      </c>
      <c r="K666" s="335" t="s">
        <v>5193</v>
      </c>
      <c r="L666" s="516">
        <v>17.55</v>
      </c>
      <c r="M666" s="332">
        <f>ROUND(SUMIF(Anlagenbewegungsdaten_AV!B:B,A666,Anlagenbewegungsdaten_AV!C:C),3)</f>
        <v>0</v>
      </c>
      <c r="N666" s="330">
        <f>IF(ISBLANK(L666),ROUND(SUMIF(Anlagenbewegungsdaten_AV!B:B,A666,Anlagenbewegungsdaten_AV!D:D),2),ROUND(M666*L666%,2))</f>
        <v>0</v>
      </c>
      <c r="O666" s="330">
        <f>ROUND(N666-SUMIF(Anlagenbewegungsdaten_AV!B:B,A666,Anlagenbewegungsdaten_AV!D:D),3)</f>
        <v>0</v>
      </c>
    </row>
    <row r="667" spans="1:15" ht="15" customHeight="1" x14ac:dyDescent="0.25">
      <c r="A667" s="275" t="s">
        <v>4199</v>
      </c>
      <c r="B667" s="193" t="s">
        <v>2108</v>
      </c>
      <c r="C667" s="193" t="s">
        <v>4041</v>
      </c>
      <c r="D667" s="193" t="s">
        <v>4133</v>
      </c>
      <c r="E667" s="193" t="s">
        <v>4093</v>
      </c>
      <c r="F667" s="290">
        <v>21.91</v>
      </c>
      <c r="G667" s="333">
        <f>ROUND(SUMIF(Anlagenbewegungsdaten!B:B,A667,Anlagenbewegungsdaten!C:C),3)</f>
        <v>0</v>
      </c>
      <c r="H667" s="334">
        <f>IF(ISBLANK(F667),ROUND(SUMIF(Anlagenbewegungsdaten!B:B,A667,Anlagenbewegungsdaten!D:D),2),ROUND(G667*F667%,2))</f>
        <v>0</v>
      </c>
      <c r="I667" s="334">
        <f>ROUND((H667-SUMIF(Anlagenbewegungsdaten!$B:$B,A667,Anlagenbewegungsdaten!D:D)),3)</f>
        <v>0</v>
      </c>
      <c r="J667" s="335" t="s">
        <v>5179</v>
      </c>
      <c r="K667" s="335" t="s">
        <v>5193</v>
      </c>
      <c r="L667" s="516">
        <v>17.53</v>
      </c>
      <c r="M667" s="332">
        <f>ROUND(SUMIF(Anlagenbewegungsdaten_AV!B:B,A667,Anlagenbewegungsdaten_AV!C:C),3)</f>
        <v>0</v>
      </c>
      <c r="N667" s="330">
        <f>IF(ISBLANK(L667),ROUND(SUMIF(Anlagenbewegungsdaten_AV!B:B,A667,Anlagenbewegungsdaten_AV!D:D),2),ROUND(M667*L667%,2))</f>
        <v>0</v>
      </c>
      <c r="O667" s="330">
        <f>ROUND(N667-SUMIF(Anlagenbewegungsdaten_AV!B:B,A667,Anlagenbewegungsdaten_AV!D:D),3)</f>
        <v>0</v>
      </c>
    </row>
    <row r="668" spans="1:15" ht="15" customHeight="1" x14ac:dyDescent="0.25">
      <c r="A668" s="263" t="s">
        <v>1519</v>
      </c>
      <c r="B668" s="174" t="s">
        <v>2108</v>
      </c>
      <c r="C668" s="174" t="s">
        <v>4041</v>
      </c>
      <c r="D668" s="174" t="s">
        <v>265</v>
      </c>
      <c r="E668" s="174" t="s">
        <v>2483</v>
      </c>
      <c r="F668" s="289">
        <v>20</v>
      </c>
      <c r="G668" s="333">
        <f>ROUND(SUMIF(Anlagenbewegungsdaten!B:B,A668,Anlagenbewegungsdaten!C:C),3)</f>
        <v>0</v>
      </c>
      <c r="H668" s="334">
        <f>IF(ISBLANK(F668),ROUND(SUMIF(Anlagenbewegungsdaten!B:B,A668,Anlagenbewegungsdaten!D:D),2),ROUND(G668*F668%,2))</f>
        <v>0</v>
      </c>
      <c r="I668" s="334">
        <f>ROUND((H668-SUMIF(Anlagenbewegungsdaten!$B:$B,A668,Anlagenbewegungsdaten!D:D)),3)</f>
        <v>0</v>
      </c>
      <c r="J668" s="335" t="s">
        <v>5179</v>
      </c>
      <c r="K668" s="335" t="s">
        <v>5193</v>
      </c>
      <c r="L668" s="516">
        <v>16</v>
      </c>
      <c r="M668" s="332">
        <f>ROUND(SUMIF(Anlagenbewegungsdaten_AV!B:B,A668,Anlagenbewegungsdaten_AV!C:C),3)</f>
        <v>0</v>
      </c>
      <c r="N668" s="330">
        <f>IF(ISBLANK(L668),ROUND(SUMIF(Anlagenbewegungsdaten_AV!B:B,A668,Anlagenbewegungsdaten_AV!D:D),2),ROUND(M668*L668%,2))</f>
        <v>0</v>
      </c>
      <c r="O668" s="330">
        <f>ROUND(N668-SUMIF(Anlagenbewegungsdaten_AV!B:B,A668,Anlagenbewegungsdaten_AV!D:D),3)</f>
        <v>0</v>
      </c>
    </row>
    <row r="669" spans="1:15" ht="15" customHeight="1" x14ac:dyDescent="0.25">
      <c r="A669" s="263" t="s">
        <v>1520</v>
      </c>
      <c r="B669" s="174" t="s">
        <v>2108</v>
      </c>
      <c r="C669" s="174" t="s">
        <v>4041</v>
      </c>
      <c r="D669" s="184" t="s">
        <v>267</v>
      </c>
      <c r="E669" s="174" t="s">
        <v>1560</v>
      </c>
      <c r="F669" s="289">
        <v>23</v>
      </c>
      <c r="G669" s="333">
        <f>ROUND(SUMIF(Anlagenbewegungsdaten!B:B,A669,Anlagenbewegungsdaten!C:C),3)</f>
        <v>0</v>
      </c>
      <c r="H669" s="334">
        <f>IF(ISBLANK(F669),ROUND(SUMIF(Anlagenbewegungsdaten!B:B,A669,Anlagenbewegungsdaten!D:D),2),ROUND(G669*F669%,2))</f>
        <v>0</v>
      </c>
      <c r="I669" s="334">
        <f>ROUND((H669-SUMIF(Anlagenbewegungsdaten!$B:$B,A669,Anlagenbewegungsdaten!D:D)),3)</f>
        <v>0</v>
      </c>
      <c r="J669" s="335" t="s">
        <v>5179</v>
      </c>
      <c r="K669" s="335" t="s">
        <v>5193</v>
      </c>
      <c r="L669" s="516">
        <v>18.399999999999999</v>
      </c>
      <c r="M669" s="332">
        <f>ROUND(SUMIF(Anlagenbewegungsdaten_AV!B:B,A669,Anlagenbewegungsdaten_AV!C:C),3)</f>
        <v>0</v>
      </c>
      <c r="N669" s="330">
        <f>IF(ISBLANK(L669),ROUND(SUMIF(Anlagenbewegungsdaten_AV!B:B,A669,Anlagenbewegungsdaten_AV!D:D),2),ROUND(M669*L669%,2))</f>
        <v>0</v>
      </c>
      <c r="O669" s="330">
        <f>ROUND(N669-SUMIF(Anlagenbewegungsdaten_AV!B:B,A669,Anlagenbewegungsdaten_AV!D:D),3)</f>
        <v>0</v>
      </c>
    </row>
    <row r="670" spans="1:15" ht="15" customHeight="1" x14ac:dyDescent="0.25">
      <c r="A670" s="263" t="s">
        <v>1521</v>
      </c>
      <c r="B670" s="174" t="s">
        <v>2108</v>
      </c>
      <c r="C670" s="174" t="s">
        <v>4041</v>
      </c>
      <c r="D670" s="174" t="s">
        <v>269</v>
      </c>
      <c r="E670" s="174" t="s">
        <v>1563</v>
      </c>
      <c r="F670" s="289">
        <v>23</v>
      </c>
      <c r="G670" s="333">
        <f>ROUND(SUMIF(Anlagenbewegungsdaten!B:B,A670,Anlagenbewegungsdaten!C:C),3)</f>
        <v>0</v>
      </c>
      <c r="H670" s="334">
        <f>IF(ISBLANK(F670),ROUND(SUMIF(Anlagenbewegungsdaten!B:B,A670,Anlagenbewegungsdaten!D:D),2),ROUND(G670*F670%,2))</f>
        <v>0</v>
      </c>
      <c r="I670" s="334">
        <f>ROUND((H670-SUMIF(Anlagenbewegungsdaten!$B:$B,A670,Anlagenbewegungsdaten!D:D)),3)</f>
        <v>0</v>
      </c>
      <c r="J670" s="335" t="s">
        <v>5179</v>
      </c>
      <c r="K670" s="335" t="s">
        <v>5193</v>
      </c>
      <c r="L670" s="516">
        <v>18.399999999999999</v>
      </c>
      <c r="M670" s="332">
        <f>ROUND(SUMIF(Anlagenbewegungsdaten_AV!B:B,A670,Anlagenbewegungsdaten_AV!C:C),3)</f>
        <v>0</v>
      </c>
      <c r="N670" s="330">
        <f>IF(ISBLANK(L670),ROUND(SUMIF(Anlagenbewegungsdaten_AV!B:B,A670,Anlagenbewegungsdaten_AV!D:D),2),ROUND(M670*L670%,2))</f>
        <v>0</v>
      </c>
      <c r="O670" s="330">
        <f>ROUND(N670-SUMIF(Anlagenbewegungsdaten_AV!B:B,A670,Anlagenbewegungsdaten_AV!D:D),3)</f>
        <v>0</v>
      </c>
    </row>
    <row r="671" spans="1:15" ht="15" customHeight="1" x14ac:dyDescent="0.25">
      <c r="A671" s="263" t="s">
        <v>2683</v>
      </c>
      <c r="B671" s="174" t="s">
        <v>2108</v>
      </c>
      <c r="C671" s="174" t="s">
        <v>4041</v>
      </c>
      <c r="D671" s="174" t="s">
        <v>2618</v>
      </c>
      <c r="E671" s="174" t="s">
        <v>2576</v>
      </c>
      <c r="F671" s="289">
        <v>22.97</v>
      </c>
      <c r="G671" s="333">
        <f>ROUND(SUMIF(Anlagenbewegungsdaten!B:B,A671,Anlagenbewegungsdaten!C:C),3)</f>
        <v>0</v>
      </c>
      <c r="H671" s="334">
        <f>IF(ISBLANK(F671),ROUND(SUMIF(Anlagenbewegungsdaten!B:B,A671,Anlagenbewegungsdaten!D:D),2),ROUND(G671*F671%,2))</f>
        <v>0</v>
      </c>
      <c r="I671" s="334">
        <f>ROUND((H671-SUMIF(Anlagenbewegungsdaten!$B:$B,A671,Anlagenbewegungsdaten!D:D)),3)</f>
        <v>0</v>
      </c>
      <c r="J671" s="335" t="s">
        <v>5179</v>
      </c>
      <c r="K671" s="335" t="s">
        <v>5193</v>
      </c>
      <c r="L671" s="516">
        <v>18.38</v>
      </c>
      <c r="M671" s="332">
        <f>ROUND(SUMIF(Anlagenbewegungsdaten_AV!B:B,A671,Anlagenbewegungsdaten_AV!C:C),3)</f>
        <v>0</v>
      </c>
      <c r="N671" s="330">
        <f>IF(ISBLANK(L671),ROUND(SUMIF(Anlagenbewegungsdaten_AV!B:B,A671,Anlagenbewegungsdaten_AV!D:D),2),ROUND(M671*L671%,2))</f>
        <v>0</v>
      </c>
      <c r="O671" s="330">
        <f>ROUND(N671-SUMIF(Anlagenbewegungsdaten_AV!B:B,A671,Anlagenbewegungsdaten_AV!D:D),3)</f>
        <v>0</v>
      </c>
    </row>
    <row r="672" spans="1:15" ht="15" customHeight="1" x14ac:dyDescent="0.25">
      <c r="A672" s="263" t="s">
        <v>3427</v>
      </c>
      <c r="B672" s="174" t="s">
        <v>2108</v>
      </c>
      <c r="C672" s="174" t="s">
        <v>4041</v>
      </c>
      <c r="D672" s="174" t="s">
        <v>3362</v>
      </c>
      <c r="E672" s="174" t="s">
        <v>3320</v>
      </c>
      <c r="F672" s="289">
        <v>22.939999999999998</v>
      </c>
      <c r="G672" s="333">
        <f>ROUND(SUMIF(Anlagenbewegungsdaten!B:B,A672,Anlagenbewegungsdaten!C:C),3)</f>
        <v>0</v>
      </c>
      <c r="H672" s="334">
        <f>IF(ISBLANK(F672),ROUND(SUMIF(Anlagenbewegungsdaten!B:B,A672,Anlagenbewegungsdaten!D:D),2),ROUND(G672*F672%,2))</f>
        <v>0</v>
      </c>
      <c r="I672" s="334">
        <f>ROUND((H672-SUMIF(Anlagenbewegungsdaten!$B:$B,A672,Anlagenbewegungsdaten!D:D)),3)</f>
        <v>0</v>
      </c>
      <c r="J672" s="335" t="s">
        <v>5179</v>
      </c>
      <c r="K672" s="335" t="s">
        <v>5193</v>
      </c>
      <c r="L672" s="516">
        <v>18.350000000000001</v>
      </c>
      <c r="M672" s="332">
        <f>ROUND(SUMIF(Anlagenbewegungsdaten_AV!B:B,A672,Anlagenbewegungsdaten_AV!C:C),3)</f>
        <v>0</v>
      </c>
      <c r="N672" s="330">
        <f>IF(ISBLANK(L672),ROUND(SUMIF(Anlagenbewegungsdaten_AV!B:B,A672,Anlagenbewegungsdaten_AV!D:D),2),ROUND(M672*L672%,2))</f>
        <v>0</v>
      </c>
      <c r="O672" s="330">
        <f>ROUND(N672-SUMIF(Anlagenbewegungsdaten_AV!B:B,A672,Anlagenbewegungsdaten_AV!D:D),3)</f>
        <v>0</v>
      </c>
    </row>
    <row r="673" spans="1:15" ht="15" customHeight="1" x14ac:dyDescent="0.25">
      <c r="A673" s="275" t="s">
        <v>4200</v>
      </c>
      <c r="B673" s="193" t="s">
        <v>2108</v>
      </c>
      <c r="C673" s="193" t="s">
        <v>4041</v>
      </c>
      <c r="D673" s="193" t="s">
        <v>4135</v>
      </c>
      <c r="E673" s="193" t="s">
        <v>4093</v>
      </c>
      <c r="F673" s="290">
        <v>22.91</v>
      </c>
      <c r="G673" s="333">
        <f>ROUND(SUMIF(Anlagenbewegungsdaten!B:B,A673,Anlagenbewegungsdaten!C:C),3)</f>
        <v>0</v>
      </c>
      <c r="H673" s="334">
        <f>IF(ISBLANK(F673),ROUND(SUMIF(Anlagenbewegungsdaten!B:B,A673,Anlagenbewegungsdaten!D:D),2),ROUND(G673*F673%,2))</f>
        <v>0</v>
      </c>
      <c r="I673" s="334">
        <f>ROUND((H673-SUMIF(Anlagenbewegungsdaten!$B:$B,A673,Anlagenbewegungsdaten!D:D)),3)</f>
        <v>0</v>
      </c>
      <c r="J673" s="335" t="s">
        <v>5179</v>
      </c>
      <c r="K673" s="335" t="s">
        <v>5193</v>
      </c>
      <c r="L673" s="516">
        <v>18.329999999999998</v>
      </c>
      <c r="M673" s="332">
        <f>ROUND(SUMIF(Anlagenbewegungsdaten_AV!B:B,A673,Anlagenbewegungsdaten_AV!C:C),3)</f>
        <v>0</v>
      </c>
      <c r="N673" s="330">
        <f>IF(ISBLANK(L673),ROUND(SUMIF(Anlagenbewegungsdaten_AV!B:B,A673,Anlagenbewegungsdaten_AV!D:D),2),ROUND(M673*L673%,2))</f>
        <v>0</v>
      </c>
      <c r="O673" s="330">
        <f>ROUND(N673-SUMIF(Anlagenbewegungsdaten_AV!B:B,A673,Anlagenbewegungsdaten_AV!D:D),3)</f>
        <v>0</v>
      </c>
    </row>
    <row r="674" spans="1:15" ht="15" customHeight="1" x14ac:dyDescent="0.25">
      <c r="A674" s="263" t="s">
        <v>1522</v>
      </c>
      <c r="B674" s="174" t="s">
        <v>2108</v>
      </c>
      <c r="C674" s="174" t="s">
        <v>4041</v>
      </c>
      <c r="D674" s="174" t="s">
        <v>271</v>
      </c>
      <c r="E674" s="174" t="s">
        <v>2483</v>
      </c>
      <c r="F674" s="289">
        <v>20</v>
      </c>
      <c r="G674" s="333">
        <f>ROUND(SUMIF(Anlagenbewegungsdaten!B:B,A674,Anlagenbewegungsdaten!C:C),3)</f>
        <v>0</v>
      </c>
      <c r="H674" s="334">
        <f>IF(ISBLANK(F674),ROUND(SUMIF(Anlagenbewegungsdaten!B:B,A674,Anlagenbewegungsdaten!D:D),2),ROUND(G674*F674%,2))</f>
        <v>0</v>
      </c>
      <c r="I674" s="334">
        <f>ROUND((H674-SUMIF(Anlagenbewegungsdaten!$B:$B,A674,Anlagenbewegungsdaten!D:D)),3)</f>
        <v>0</v>
      </c>
      <c r="J674" s="335" t="s">
        <v>5179</v>
      </c>
      <c r="K674" s="335" t="s">
        <v>5193</v>
      </c>
      <c r="L674" s="516">
        <v>16</v>
      </c>
      <c r="M674" s="332">
        <f>ROUND(SUMIF(Anlagenbewegungsdaten_AV!B:B,A674,Anlagenbewegungsdaten_AV!C:C),3)</f>
        <v>0</v>
      </c>
      <c r="N674" s="330">
        <f>IF(ISBLANK(L674),ROUND(SUMIF(Anlagenbewegungsdaten_AV!B:B,A674,Anlagenbewegungsdaten_AV!D:D),2),ROUND(M674*L674%,2))</f>
        <v>0</v>
      </c>
      <c r="O674" s="330">
        <f>ROUND(N674-SUMIF(Anlagenbewegungsdaten_AV!B:B,A674,Anlagenbewegungsdaten_AV!D:D),3)</f>
        <v>0</v>
      </c>
    </row>
    <row r="675" spans="1:15" ht="15" customHeight="1" x14ac:dyDescent="0.25">
      <c r="A675" s="263" t="s">
        <v>1523</v>
      </c>
      <c r="B675" s="174" t="s">
        <v>2108</v>
      </c>
      <c r="C675" s="174" t="s">
        <v>4041</v>
      </c>
      <c r="D675" s="174" t="s">
        <v>1650</v>
      </c>
      <c r="E675" s="174" t="s">
        <v>1560</v>
      </c>
      <c r="F675" s="289">
        <v>23</v>
      </c>
      <c r="G675" s="333">
        <f>ROUND(SUMIF(Anlagenbewegungsdaten!B:B,A675,Anlagenbewegungsdaten!C:C),3)</f>
        <v>0</v>
      </c>
      <c r="H675" s="334">
        <f>IF(ISBLANK(F675),ROUND(SUMIF(Anlagenbewegungsdaten!B:B,A675,Anlagenbewegungsdaten!D:D),2),ROUND(G675*F675%,2))</f>
        <v>0</v>
      </c>
      <c r="I675" s="334">
        <f>ROUND((H675-SUMIF(Anlagenbewegungsdaten!$B:$B,A675,Anlagenbewegungsdaten!D:D)),3)</f>
        <v>0</v>
      </c>
      <c r="J675" s="335" t="s">
        <v>5179</v>
      </c>
      <c r="K675" s="335" t="s">
        <v>5193</v>
      </c>
      <c r="L675" s="516">
        <v>18.399999999999999</v>
      </c>
      <c r="M675" s="332">
        <f>ROUND(SUMIF(Anlagenbewegungsdaten_AV!B:B,A675,Anlagenbewegungsdaten_AV!C:C),3)</f>
        <v>0</v>
      </c>
      <c r="N675" s="330">
        <f>IF(ISBLANK(L675),ROUND(SUMIF(Anlagenbewegungsdaten_AV!B:B,A675,Anlagenbewegungsdaten_AV!D:D),2),ROUND(M675*L675%,2))</f>
        <v>0</v>
      </c>
      <c r="O675" s="330">
        <f>ROUND(N675-SUMIF(Anlagenbewegungsdaten_AV!B:B,A675,Anlagenbewegungsdaten_AV!D:D),3)</f>
        <v>0</v>
      </c>
    </row>
    <row r="676" spans="1:15" ht="15" customHeight="1" x14ac:dyDescent="0.25">
      <c r="A676" s="263" t="s">
        <v>1524</v>
      </c>
      <c r="B676" s="174" t="s">
        <v>2108</v>
      </c>
      <c r="C676" s="174" t="s">
        <v>4041</v>
      </c>
      <c r="D676" s="174" t="s">
        <v>1652</v>
      </c>
      <c r="E676" s="174" t="s">
        <v>1563</v>
      </c>
      <c r="F676" s="289">
        <v>23</v>
      </c>
      <c r="G676" s="333">
        <f>ROUND(SUMIF(Anlagenbewegungsdaten!B:B,A676,Anlagenbewegungsdaten!C:C),3)</f>
        <v>0</v>
      </c>
      <c r="H676" s="334">
        <f>IF(ISBLANK(F676),ROUND(SUMIF(Anlagenbewegungsdaten!B:B,A676,Anlagenbewegungsdaten!D:D),2),ROUND(G676*F676%,2))</f>
        <v>0</v>
      </c>
      <c r="I676" s="334">
        <f>ROUND((H676-SUMIF(Anlagenbewegungsdaten!$B:$B,A676,Anlagenbewegungsdaten!D:D)),3)</f>
        <v>0</v>
      </c>
      <c r="J676" s="335" t="s">
        <v>5179</v>
      </c>
      <c r="K676" s="335" t="s">
        <v>5193</v>
      </c>
      <c r="L676" s="516">
        <v>18.399999999999999</v>
      </c>
      <c r="M676" s="332">
        <f>ROUND(SUMIF(Anlagenbewegungsdaten_AV!B:B,A676,Anlagenbewegungsdaten_AV!C:C),3)</f>
        <v>0</v>
      </c>
      <c r="N676" s="330">
        <f>IF(ISBLANK(L676),ROUND(SUMIF(Anlagenbewegungsdaten_AV!B:B,A676,Anlagenbewegungsdaten_AV!D:D),2),ROUND(M676*L676%,2))</f>
        <v>0</v>
      </c>
      <c r="O676" s="330">
        <f>ROUND(N676-SUMIF(Anlagenbewegungsdaten_AV!B:B,A676,Anlagenbewegungsdaten_AV!D:D),3)</f>
        <v>0</v>
      </c>
    </row>
    <row r="677" spans="1:15" ht="15" customHeight="1" x14ac:dyDescent="0.25">
      <c r="A677" s="263" t="s">
        <v>2684</v>
      </c>
      <c r="B677" s="174" t="s">
        <v>2108</v>
      </c>
      <c r="C677" s="174" t="s">
        <v>4041</v>
      </c>
      <c r="D677" s="174" t="s">
        <v>2620</v>
      </c>
      <c r="E677" s="174" t="s">
        <v>2576</v>
      </c>
      <c r="F677" s="289">
        <v>22.97</v>
      </c>
      <c r="G677" s="333">
        <f>ROUND(SUMIF(Anlagenbewegungsdaten!B:B,A677,Anlagenbewegungsdaten!C:C),3)</f>
        <v>0</v>
      </c>
      <c r="H677" s="334">
        <f>IF(ISBLANK(F677),ROUND(SUMIF(Anlagenbewegungsdaten!B:B,A677,Anlagenbewegungsdaten!D:D),2),ROUND(G677*F677%,2))</f>
        <v>0</v>
      </c>
      <c r="I677" s="334">
        <f>ROUND((H677-SUMIF(Anlagenbewegungsdaten!$B:$B,A677,Anlagenbewegungsdaten!D:D)),3)</f>
        <v>0</v>
      </c>
      <c r="J677" s="335" t="s">
        <v>5179</v>
      </c>
      <c r="K677" s="335" t="s">
        <v>5193</v>
      </c>
      <c r="L677" s="516">
        <v>18.38</v>
      </c>
      <c r="M677" s="332">
        <f>ROUND(SUMIF(Anlagenbewegungsdaten_AV!B:B,A677,Anlagenbewegungsdaten_AV!C:C),3)</f>
        <v>0</v>
      </c>
      <c r="N677" s="330">
        <f>IF(ISBLANK(L677),ROUND(SUMIF(Anlagenbewegungsdaten_AV!B:B,A677,Anlagenbewegungsdaten_AV!D:D),2),ROUND(M677*L677%,2))</f>
        <v>0</v>
      </c>
      <c r="O677" s="330">
        <f>ROUND(N677-SUMIF(Anlagenbewegungsdaten_AV!B:B,A677,Anlagenbewegungsdaten_AV!D:D),3)</f>
        <v>0</v>
      </c>
    </row>
    <row r="678" spans="1:15" ht="15" customHeight="1" x14ac:dyDescent="0.25">
      <c r="A678" s="263" t="s">
        <v>3428</v>
      </c>
      <c r="B678" s="174" t="s">
        <v>2108</v>
      </c>
      <c r="C678" s="174" t="s">
        <v>4041</v>
      </c>
      <c r="D678" s="174" t="s">
        <v>3364</v>
      </c>
      <c r="E678" s="174" t="s">
        <v>3320</v>
      </c>
      <c r="F678" s="289">
        <v>22.939999999999998</v>
      </c>
      <c r="G678" s="333">
        <f>ROUND(SUMIF(Anlagenbewegungsdaten!B:B,A678,Anlagenbewegungsdaten!C:C),3)</f>
        <v>0</v>
      </c>
      <c r="H678" s="334">
        <f>IF(ISBLANK(F678),ROUND(SUMIF(Anlagenbewegungsdaten!B:B,A678,Anlagenbewegungsdaten!D:D),2),ROUND(G678*F678%,2))</f>
        <v>0</v>
      </c>
      <c r="I678" s="334">
        <f>ROUND((H678-SUMIF(Anlagenbewegungsdaten!$B:$B,A678,Anlagenbewegungsdaten!D:D)),3)</f>
        <v>0</v>
      </c>
      <c r="J678" s="335" t="s">
        <v>5179</v>
      </c>
      <c r="K678" s="335" t="s">
        <v>5193</v>
      </c>
      <c r="L678" s="516">
        <v>18.350000000000001</v>
      </c>
      <c r="M678" s="332">
        <f>ROUND(SUMIF(Anlagenbewegungsdaten_AV!B:B,A678,Anlagenbewegungsdaten_AV!C:C),3)</f>
        <v>0</v>
      </c>
      <c r="N678" s="330">
        <f>IF(ISBLANK(L678),ROUND(SUMIF(Anlagenbewegungsdaten_AV!B:B,A678,Anlagenbewegungsdaten_AV!D:D),2),ROUND(M678*L678%,2))</f>
        <v>0</v>
      </c>
      <c r="O678" s="330">
        <f>ROUND(N678-SUMIF(Anlagenbewegungsdaten_AV!B:B,A678,Anlagenbewegungsdaten_AV!D:D),3)</f>
        <v>0</v>
      </c>
    </row>
    <row r="679" spans="1:15" ht="15" customHeight="1" x14ac:dyDescent="0.25">
      <c r="A679" s="275" t="s">
        <v>4201</v>
      </c>
      <c r="B679" s="193" t="s">
        <v>2108</v>
      </c>
      <c r="C679" s="193" t="s">
        <v>4041</v>
      </c>
      <c r="D679" s="193" t="s">
        <v>4137</v>
      </c>
      <c r="E679" s="193" t="s">
        <v>4093</v>
      </c>
      <c r="F679" s="290">
        <v>22.91</v>
      </c>
      <c r="G679" s="333">
        <f>ROUND(SUMIF(Anlagenbewegungsdaten!B:B,A679,Anlagenbewegungsdaten!C:C),3)</f>
        <v>0</v>
      </c>
      <c r="H679" s="334">
        <f>IF(ISBLANK(F679),ROUND(SUMIF(Anlagenbewegungsdaten!B:B,A679,Anlagenbewegungsdaten!D:D),2),ROUND(G679*F679%,2))</f>
        <v>0</v>
      </c>
      <c r="I679" s="334">
        <f>ROUND((H679-SUMIF(Anlagenbewegungsdaten!$B:$B,A679,Anlagenbewegungsdaten!D:D)),3)</f>
        <v>0</v>
      </c>
      <c r="J679" s="335" t="s">
        <v>5179</v>
      </c>
      <c r="K679" s="335" t="s">
        <v>5193</v>
      </c>
      <c r="L679" s="516">
        <v>18.329999999999998</v>
      </c>
      <c r="M679" s="332">
        <f>ROUND(SUMIF(Anlagenbewegungsdaten_AV!B:B,A679,Anlagenbewegungsdaten_AV!C:C),3)</f>
        <v>0</v>
      </c>
      <c r="N679" s="330">
        <f>IF(ISBLANK(L679),ROUND(SUMIF(Anlagenbewegungsdaten_AV!B:B,A679,Anlagenbewegungsdaten_AV!D:D),2),ROUND(M679*L679%,2))</f>
        <v>0</v>
      </c>
      <c r="O679" s="330">
        <f>ROUND(N679-SUMIF(Anlagenbewegungsdaten_AV!B:B,A679,Anlagenbewegungsdaten_AV!D:D),3)</f>
        <v>0</v>
      </c>
    </row>
    <row r="680" spans="1:15" ht="15" customHeight="1" x14ac:dyDescent="0.25">
      <c r="A680" s="263" t="s">
        <v>1525</v>
      </c>
      <c r="B680" s="174" t="s">
        <v>2108</v>
      </c>
      <c r="C680" s="174" t="s">
        <v>4041</v>
      </c>
      <c r="D680" s="174" t="s">
        <v>1654</v>
      </c>
      <c r="E680" s="174" t="s">
        <v>2483</v>
      </c>
      <c r="F680" s="289">
        <v>21</v>
      </c>
      <c r="G680" s="333">
        <f>ROUND(SUMIF(Anlagenbewegungsdaten!B:B,A680,Anlagenbewegungsdaten!C:C),3)</f>
        <v>0</v>
      </c>
      <c r="H680" s="334">
        <f>IF(ISBLANK(F680),ROUND(SUMIF(Anlagenbewegungsdaten!B:B,A680,Anlagenbewegungsdaten!D:D),2),ROUND(G680*F680%,2))</f>
        <v>0</v>
      </c>
      <c r="I680" s="334">
        <f>ROUND((H680-SUMIF(Anlagenbewegungsdaten!$B:$B,A680,Anlagenbewegungsdaten!D:D)),3)</f>
        <v>0</v>
      </c>
      <c r="J680" s="335" t="s">
        <v>5179</v>
      </c>
      <c r="K680" s="335" t="s">
        <v>5193</v>
      </c>
      <c r="L680" s="516">
        <v>16.8</v>
      </c>
      <c r="M680" s="332">
        <f>ROUND(SUMIF(Anlagenbewegungsdaten_AV!B:B,A680,Anlagenbewegungsdaten_AV!C:C),3)</f>
        <v>0</v>
      </c>
      <c r="N680" s="330">
        <f>IF(ISBLANK(L680),ROUND(SUMIF(Anlagenbewegungsdaten_AV!B:B,A680,Anlagenbewegungsdaten_AV!D:D),2),ROUND(M680*L680%,2))</f>
        <v>0</v>
      </c>
      <c r="O680" s="330">
        <f>ROUND(N680-SUMIF(Anlagenbewegungsdaten_AV!B:B,A680,Anlagenbewegungsdaten_AV!D:D),3)</f>
        <v>0</v>
      </c>
    </row>
    <row r="681" spans="1:15" ht="15" customHeight="1" x14ac:dyDescent="0.25">
      <c r="A681" s="263" t="s">
        <v>1526</v>
      </c>
      <c r="B681" s="174" t="s">
        <v>2108</v>
      </c>
      <c r="C681" s="174" t="s">
        <v>4041</v>
      </c>
      <c r="D681" s="184" t="s">
        <v>1656</v>
      </c>
      <c r="E681" s="174" t="s">
        <v>1560</v>
      </c>
      <c r="F681" s="289">
        <v>24</v>
      </c>
      <c r="G681" s="333">
        <f>ROUND(SUMIF(Anlagenbewegungsdaten!B:B,A681,Anlagenbewegungsdaten!C:C),3)</f>
        <v>0</v>
      </c>
      <c r="H681" s="334">
        <f>IF(ISBLANK(F681),ROUND(SUMIF(Anlagenbewegungsdaten!B:B,A681,Anlagenbewegungsdaten!D:D),2),ROUND(G681*F681%,2))</f>
        <v>0</v>
      </c>
      <c r="I681" s="334">
        <f>ROUND((H681-SUMIF(Anlagenbewegungsdaten!$B:$B,A681,Anlagenbewegungsdaten!D:D)),3)</f>
        <v>0</v>
      </c>
      <c r="J681" s="335" t="s">
        <v>5179</v>
      </c>
      <c r="K681" s="335" t="s">
        <v>5193</v>
      </c>
      <c r="L681" s="516">
        <v>19.2</v>
      </c>
      <c r="M681" s="332">
        <f>ROUND(SUMIF(Anlagenbewegungsdaten_AV!B:B,A681,Anlagenbewegungsdaten_AV!C:C),3)</f>
        <v>0</v>
      </c>
      <c r="N681" s="330">
        <f>IF(ISBLANK(L681),ROUND(SUMIF(Anlagenbewegungsdaten_AV!B:B,A681,Anlagenbewegungsdaten_AV!D:D),2),ROUND(M681*L681%,2))</f>
        <v>0</v>
      </c>
      <c r="O681" s="330">
        <f>ROUND(N681-SUMIF(Anlagenbewegungsdaten_AV!B:B,A681,Anlagenbewegungsdaten_AV!D:D),3)</f>
        <v>0</v>
      </c>
    </row>
    <row r="682" spans="1:15" ht="15" customHeight="1" x14ac:dyDescent="0.25">
      <c r="A682" s="263" t="s">
        <v>1527</v>
      </c>
      <c r="B682" s="174" t="s">
        <v>2108</v>
      </c>
      <c r="C682" s="174" t="s">
        <v>4041</v>
      </c>
      <c r="D682" s="174" t="s">
        <v>1658</v>
      </c>
      <c r="E682" s="174" t="s">
        <v>1563</v>
      </c>
      <c r="F682" s="289">
        <v>24</v>
      </c>
      <c r="G682" s="333">
        <f>ROUND(SUMIF(Anlagenbewegungsdaten!B:B,A682,Anlagenbewegungsdaten!C:C),3)</f>
        <v>0</v>
      </c>
      <c r="H682" s="334">
        <f>IF(ISBLANK(F682),ROUND(SUMIF(Anlagenbewegungsdaten!B:B,A682,Anlagenbewegungsdaten!D:D),2),ROUND(G682*F682%,2))</f>
        <v>0</v>
      </c>
      <c r="I682" s="334">
        <f>ROUND((H682-SUMIF(Anlagenbewegungsdaten!$B:$B,A682,Anlagenbewegungsdaten!D:D)),3)</f>
        <v>0</v>
      </c>
      <c r="J682" s="335" t="s">
        <v>5179</v>
      </c>
      <c r="K682" s="335" t="s">
        <v>5193</v>
      </c>
      <c r="L682" s="516">
        <v>19.2</v>
      </c>
      <c r="M682" s="332">
        <f>ROUND(SUMIF(Anlagenbewegungsdaten_AV!B:B,A682,Anlagenbewegungsdaten_AV!C:C),3)</f>
        <v>0</v>
      </c>
      <c r="N682" s="330">
        <f>IF(ISBLANK(L682),ROUND(SUMIF(Anlagenbewegungsdaten_AV!B:B,A682,Anlagenbewegungsdaten_AV!D:D),2),ROUND(M682*L682%,2))</f>
        <v>0</v>
      </c>
      <c r="O682" s="330">
        <f>ROUND(N682-SUMIF(Anlagenbewegungsdaten_AV!B:B,A682,Anlagenbewegungsdaten_AV!D:D),3)</f>
        <v>0</v>
      </c>
    </row>
    <row r="683" spans="1:15" ht="15" customHeight="1" x14ac:dyDescent="0.25">
      <c r="A683" s="263" t="s">
        <v>2685</v>
      </c>
      <c r="B683" s="174" t="s">
        <v>2108</v>
      </c>
      <c r="C683" s="174" t="s">
        <v>4041</v>
      </c>
      <c r="D683" s="174" t="s">
        <v>2622</v>
      </c>
      <c r="E683" s="174" t="s">
        <v>2576</v>
      </c>
      <c r="F683" s="289">
        <v>23.97</v>
      </c>
      <c r="G683" s="333">
        <f>ROUND(SUMIF(Anlagenbewegungsdaten!B:B,A683,Anlagenbewegungsdaten!C:C),3)</f>
        <v>0</v>
      </c>
      <c r="H683" s="334">
        <f>IF(ISBLANK(F683),ROUND(SUMIF(Anlagenbewegungsdaten!B:B,A683,Anlagenbewegungsdaten!D:D),2),ROUND(G683*F683%,2))</f>
        <v>0</v>
      </c>
      <c r="I683" s="334">
        <f>ROUND((H683-SUMIF(Anlagenbewegungsdaten!$B:$B,A683,Anlagenbewegungsdaten!D:D)),3)</f>
        <v>0</v>
      </c>
      <c r="J683" s="335" t="s">
        <v>5179</v>
      </c>
      <c r="K683" s="335" t="s">
        <v>5193</v>
      </c>
      <c r="L683" s="516">
        <v>19.18</v>
      </c>
      <c r="M683" s="332">
        <f>ROUND(SUMIF(Anlagenbewegungsdaten_AV!B:B,A683,Anlagenbewegungsdaten_AV!C:C),3)</f>
        <v>0</v>
      </c>
      <c r="N683" s="330">
        <f>IF(ISBLANK(L683),ROUND(SUMIF(Anlagenbewegungsdaten_AV!B:B,A683,Anlagenbewegungsdaten_AV!D:D),2),ROUND(M683*L683%,2))</f>
        <v>0</v>
      </c>
      <c r="O683" s="330">
        <f>ROUND(N683-SUMIF(Anlagenbewegungsdaten_AV!B:B,A683,Anlagenbewegungsdaten_AV!D:D),3)</f>
        <v>0</v>
      </c>
    </row>
    <row r="684" spans="1:15" ht="15" customHeight="1" x14ac:dyDescent="0.25">
      <c r="A684" s="263" t="s">
        <v>3429</v>
      </c>
      <c r="B684" s="174" t="s">
        <v>2108</v>
      </c>
      <c r="C684" s="174" t="s">
        <v>4041</v>
      </c>
      <c r="D684" s="174" t="s">
        <v>3366</v>
      </c>
      <c r="E684" s="174" t="s">
        <v>3320</v>
      </c>
      <c r="F684" s="289">
        <v>23.939999999999998</v>
      </c>
      <c r="G684" s="333">
        <f>ROUND(SUMIF(Anlagenbewegungsdaten!B:B,A684,Anlagenbewegungsdaten!C:C),3)</f>
        <v>0</v>
      </c>
      <c r="H684" s="334">
        <f>IF(ISBLANK(F684),ROUND(SUMIF(Anlagenbewegungsdaten!B:B,A684,Anlagenbewegungsdaten!D:D),2),ROUND(G684*F684%,2))</f>
        <v>0</v>
      </c>
      <c r="I684" s="334">
        <f>ROUND((H684-SUMIF(Anlagenbewegungsdaten!$B:$B,A684,Anlagenbewegungsdaten!D:D)),3)</f>
        <v>0</v>
      </c>
      <c r="J684" s="335" t="s">
        <v>5179</v>
      </c>
      <c r="K684" s="335" t="s">
        <v>5193</v>
      </c>
      <c r="L684" s="516">
        <v>19.149999999999999</v>
      </c>
      <c r="M684" s="332">
        <f>ROUND(SUMIF(Anlagenbewegungsdaten_AV!B:B,A684,Anlagenbewegungsdaten_AV!C:C),3)</f>
        <v>0</v>
      </c>
      <c r="N684" s="330">
        <f>IF(ISBLANK(L684),ROUND(SUMIF(Anlagenbewegungsdaten_AV!B:B,A684,Anlagenbewegungsdaten_AV!D:D),2),ROUND(M684*L684%,2))</f>
        <v>0</v>
      </c>
      <c r="O684" s="330">
        <f>ROUND(N684-SUMIF(Anlagenbewegungsdaten_AV!B:B,A684,Anlagenbewegungsdaten_AV!D:D),3)</f>
        <v>0</v>
      </c>
    </row>
    <row r="685" spans="1:15" ht="15" customHeight="1" x14ac:dyDescent="0.25">
      <c r="A685" s="275" t="s">
        <v>4202</v>
      </c>
      <c r="B685" s="193" t="s">
        <v>2108</v>
      </c>
      <c r="C685" s="193" t="s">
        <v>4041</v>
      </c>
      <c r="D685" s="193" t="s">
        <v>4139</v>
      </c>
      <c r="E685" s="193" t="s">
        <v>4093</v>
      </c>
      <c r="F685" s="290">
        <v>23.91</v>
      </c>
      <c r="G685" s="333">
        <f>ROUND(SUMIF(Anlagenbewegungsdaten!B:B,A685,Anlagenbewegungsdaten!C:C),3)</f>
        <v>0</v>
      </c>
      <c r="H685" s="334">
        <f>IF(ISBLANK(F685),ROUND(SUMIF(Anlagenbewegungsdaten!B:B,A685,Anlagenbewegungsdaten!D:D),2),ROUND(G685*F685%,2))</f>
        <v>0</v>
      </c>
      <c r="I685" s="334">
        <f>ROUND((H685-SUMIF(Anlagenbewegungsdaten!$B:$B,A685,Anlagenbewegungsdaten!D:D)),3)</f>
        <v>0</v>
      </c>
      <c r="J685" s="335" t="s">
        <v>5179</v>
      </c>
      <c r="K685" s="335" t="s">
        <v>5193</v>
      </c>
      <c r="L685" s="516">
        <v>19.13</v>
      </c>
      <c r="M685" s="332">
        <f>ROUND(SUMIF(Anlagenbewegungsdaten_AV!B:B,A685,Anlagenbewegungsdaten_AV!C:C),3)</f>
        <v>0</v>
      </c>
      <c r="N685" s="330">
        <f>IF(ISBLANK(L685),ROUND(SUMIF(Anlagenbewegungsdaten_AV!B:B,A685,Anlagenbewegungsdaten_AV!D:D),2),ROUND(M685*L685%,2))</f>
        <v>0</v>
      </c>
      <c r="O685" s="330">
        <f>ROUND(N685-SUMIF(Anlagenbewegungsdaten_AV!B:B,A685,Anlagenbewegungsdaten_AV!D:D),3)</f>
        <v>0</v>
      </c>
    </row>
    <row r="686" spans="1:15" ht="15" customHeight="1" x14ac:dyDescent="0.25">
      <c r="A686" s="261" t="s">
        <v>2477</v>
      </c>
      <c r="B686" s="167" t="s">
        <v>2108</v>
      </c>
      <c r="C686" s="167" t="s">
        <v>4041</v>
      </c>
      <c r="D686" s="167" t="s">
        <v>2411</v>
      </c>
      <c r="E686" s="189" t="s">
        <v>2483</v>
      </c>
      <c r="F686" s="183">
        <v>9</v>
      </c>
      <c r="G686" s="333">
        <f>ROUND(SUMIF(Anlagenbewegungsdaten!B:B,A686,Anlagenbewegungsdaten!C:C),3)</f>
        <v>0</v>
      </c>
      <c r="H686" s="334">
        <f>IF(ISBLANK(F686),ROUND(SUMIF(Anlagenbewegungsdaten!B:B,A686,Anlagenbewegungsdaten!D:D),2),ROUND(G686*F686%,2))</f>
        <v>0</v>
      </c>
      <c r="I686" s="334">
        <f>ROUND((H686-SUMIF(Anlagenbewegungsdaten!$B:$B,A686,Anlagenbewegungsdaten!D:D)),3)</f>
        <v>0</v>
      </c>
      <c r="J686" s="335" t="s">
        <v>5179</v>
      </c>
      <c r="K686" s="335" t="s">
        <v>5193</v>
      </c>
      <c r="L686" s="516">
        <v>7.2</v>
      </c>
      <c r="M686" s="332">
        <f>ROUND(SUMIF(Anlagenbewegungsdaten_AV!B:B,A686,Anlagenbewegungsdaten_AV!C:C),3)</f>
        <v>0</v>
      </c>
      <c r="N686" s="330">
        <f>IF(ISBLANK(L686),ROUND(SUMIF(Anlagenbewegungsdaten_AV!B:B,A686,Anlagenbewegungsdaten_AV!D:D),2),ROUND(M686*L686%,2))</f>
        <v>0</v>
      </c>
      <c r="O686" s="330">
        <f>ROUND(N686-SUMIF(Anlagenbewegungsdaten_AV!B:B,A686,Anlagenbewegungsdaten_AV!D:D),3)</f>
        <v>0</v>
      </c>
    </row>
    <row r="687" spans="1:15" ht="15" customHeight="1" x14ac:dyDescent="0.25">
      <c r="A687" s="263" t="s">
        <v>1528</v>
      </c>
      <c r="B687" s="174" t="s">
        <v>2108</v>
      </c>
      <c r="C687" s="174" t="s">
        <v>4041</v>
      </c>
      <c r="D687" s="174" t="s">
        <v>1660</v>
      </c>
      <c r="E687" s="173" t="s">
        <v>1563</v>
      </c>
      <c r="F687" s="289">
        <v>12</v>
      </c>
      <c r="G687" s="333">
        <f>ROUND(SUMIF(Anlagenbewegungsdaten!B:B,A687,Anlagenbewegungsdaten!C:C),3)</f>
        <v>0</v>
      </c>
      <c r="H687" s="334">
        <f>IF(ISBLANK(F687),ROUND(SUMIF(Anlagenbewegungsdaten!B:B,A687,Anlagenbewegungsdaten!D:D),2),ROUND(G687*F687%,2))</f>
        <v>0</v>
      </c>
      <c r="I687" s="334">
        <f>ROUND((H687-SUMIF(Anlagenbewegungsdaten!$B:$B,A687,Anlagenbewegungsdaten!D:D)),3)</f>
        <v>0</v>
      </c>
      <c r="J687" s="335" t="s">
        <v>5179</v>
      </c>
      <c r="K687" s="335" t="s">
        <v>5193</v>
      </c>
      <c r="L687" s="516">
        <v>9.6</v>
      </c>
      <c r="M687" s="332">
        <f>ROUND(SUMIF(Anlagenbewegungsdaten_AV!B:B,A687,Anlagenbewegungsdaten_AV!C:C),3)</f>
        <v>0</v>
      </c>
      <c r="N687" s="330">
        <f>IF(ISBLANK(L687),ROUND(SUMIF(Anlagenbewegungsdaten_AV!B:B,A687,Anlagenbewegungsdaten_AV!D:D),2),ROUND(M687*L687%,2))</f>
        <v>0</v>
      </c>
      <c r="O687" s="330">
        <f>ROUND(N687-SUMIF(Anlagenbewegungsdaten_AV!B:B,A687,Anlagenbewegungsdaten_AV!D:D),3)</f>
        <v>0</v>
      </c>
    </row>
    <row r="688" spans="1:15" ht="15" customHeight="1" x14ac:dyDescent="0.25">
      <c r="A688" s="263" t="s">
        <v>2686</v>
      </c>
      <c r="B688" s="174" t="s">
        <v>2108</v>
      </c>
      <c r="C688" s="174" t="s">
        <v>4041</v>
      </c>
      <c r="D688" s="174" t="s">
        <v>2624</v>
      </c>
      <c r="E688" s="174" t="s">
        <v>2576</v>
      </c>
      <c r="F688" s="289">
        <v>11.97</v>
      </c>
      <c r="G688" s="333">
        <f>ROUND(SUMIF(Anlagenbewegungsdaten!B:B,A688,Anlagenbewegungsdaten!C:C),3)</f>
        <v>0</v>
      </c>
      <c r="H688" s="334">
        <f>IF(ISBLANK(F688),ROUND(SUMIF(Anlagenbewegungsdaten!B:B,A688,Anlagenbewegungsdaten!D:D),2),ROUND(G688*F688%,2))</f>
        <v>0</v>
      </c>
      <c r="I688" s="334">
        <f>ROUND((H688-SUMIF(Anlagenbewegungsdaten!$B:$B,A688,Anlagenbewegungsdaten!D:D)),3)</f>
        <v>0</v>
      </c>
      <c r="J688" s="335" t="s">
        <v>5179</v>
      </c>
      <c r="K688" s="335" t="s">
        <v>5193</v>
      </c>
      <c r="L688" s="516">
        <v>9.58</v>
      </c>
      <c r="M688" s="332">
        <f>ROUND(SUMIF(Anlagenbewegungsdaten_AV!B:B,A688,Anlagenbewegungsdaten_AV!C:C),3)</f>
        <v>0</v>
      </c>
      <c r="N688" s="330">
        <f>IF(ISBLANK(L688),ROUND(SUMIF(Anlagenbewegungsdaten_AV!B:B,A688,Anlagenbewegungsdaten_AV!D:D),2),ROUND(M688*L688%,2))</f>
        <v>0</v>
      </c>
      <c r="O688" s="330">
        <f>ROUND(N688-SUMIF(Anlagenbewegungsdaten_AV!B:B,A688,Anlagenbewegungsdaten_AV!D:D),3)</f>
        <v>0</v>
      </c>
    </row>
    <row r="689" spans="1:15" ht="15" customHeight="1" x14ac:dyDescent="0.25">
      <c r="A689" s="263" t="s">
        <v>3430</v>
      </c>
      <c r="B689" s="174" t="s">
        <v>2108</v>
      </c>
      <c r="C689" s="174" t="s">
        <v>4041</v>
      </c>
      <c r="D689" s="174" t="s">
        <v>3368</v>
      </c>
      <c r="E689" s="174" t="s">
        <v>3320</v>
      </c>
      <c r="F689" s="289">
        <v>11.94</v>
      </c>
      <c r="G689" s="333">
        <f>ROUND(SUMIF(Anlagenbewegungsdaten!B:B,A689,Anlagenbewegungsdaten!C:C),3)</f>
        <v>0</v>
      </c>
      <c r="H689" s="334">
        <f>IF(ISBLANK(F689),ROUND(SUMIF(Anlagenbewegungsdaten!B:B,A689,Anlagenbewegungsdaten!D:D),2),ROUND(G689*F689%,2))</f>
        <v>0</v>
      </c>
      <c r="I689" s="334">
        <f>ROUND((H689-SUMIF(Anlagenbewegungsdaten!$B:$B,A689,Anlagenbewegungsdaten!D:D)),3)</f>
        <v>0</v>
      </c>
      <c r="J689" s="335" t="s">
        <v>5179</v>
      </c>
      <c r="K689" s="335" t="s">
        <v>5193</v>
      </c>
      <c r="L689" s="516">
        <v>9.5500000000000007</v>
      </c>
      <c r="M689" s="332">
        <f>ROUND(SUMIF(Anlagenbewegungsdaten_AV!B:B,A689,Anlagenbewegungsdaten_AV!C:C),3)</f>
        <v>0</v>
      </c>
      <c r="N689" s="330">
        <f>IF(ISBLANK(L689),ROUND(SUMIF(Anlagenbewegungsdaten_AV!B:B,A689,Anlagenbewegungsdaten_AV!D:D),2),ROUND(M689*L689%,2))</f>
        <v>0</v>
      </c>
      <c r="O689" s="330">
        <f>ROUND(N689-SUMIF(Anlagenbewegungsdaten_AV!B:B,A689,Anlagenbewegungsdaten_AV!D:D),3)</f>
        <v>0</v>
      </c>
    </row>
    <row r="690" spans="1:15" ht="15" customHeight="1" x14ac:dyDescent="0.25">
      <c r="A690" s="275" t="s">
        <v>4203</v>
      </c>
      <c r="B690" s="193" t="s">
        <v>2108</v>
      </c>
      <c r="C690" s="193" t="s">
        <v>4041</v>
      </c>
      <c r="D690" s="193" t="s">
        <v>4141</v>
      </c>
      <c r="E690" s="193" t="s">
        <v>4093</v>
      </c>
      <c r="F690" s="290">
        <v>11.91</v>
      </c>
      <c r="G690" s="333">
        <f>ROUND(SUMIF(Anlagenbewegungsdaten!B:B,A690,Anlagenbewegungsdaten!C:C),3)</f>
        <v>0</v>
      </c>
      <c r="H690" s="334">
        <f>IF(ISBLANK(F690),ROUND(SUMIF(Anlagenbewegungsdaten!B:B,A690,Anlagenbewegungsdaten!D:D),2),ROUND(G690*F690%,2))</f>
        <v>0</v>
      </c>
      <c r="I690" s="334">
        <f>ROUND((H690-SUMIF(Anlagenbewegungsdaten!$B:$B,A690,Anlagenbewegungsdaten!D:D)),3)</f>
        <v>0</v>
      </c>
      <c r="J690" s="335" t="s">
        <v>5179</v>
      </c>
      <c r="K690" s="335" t="s">
        <v>5193</v>
      </c>
      <c r="L690" s="516">
        <v>9.5299999999999994</v>
      </c>
      <c r="M690" s="332">
        <f>ROUND(SUMIF(Anlagenbewegungsdaten_AV!B:B,A690,Anlagenbewegungsdaten_AV!C:C),3)</f>
        <v>0</v>
      </c>
      <c r="N690" s="330">
        <f>IF(ISBLANK(L690),ROUND(SUMIF(Anlagenbewegungsdaten_AV!B:B,A690,Anlagenbewegungsdaten_AV!D:D),2),ROUND(M690*L690%,2))</f>
        <v>0</v>
      </c>
      <c r="O690" s="330">
        <f>ROUND(N690-SUMIF(Anlagenbewegungsdaten_AV!B:B,A690,Anlagenbewegungsdaten_AV!D:D),3)</f>
        <v>0</v>
      </c>
    </row>
    <row r="691" spans="1:15" ht="15" customHeight="1" x14ac:dyDescent="0.25">
      <c r="A691" s="262" t="s">
        <v>2478</v>
      </c>
      <c r="B691" s="167" t="s">
        <v>2108</v>
      </c>
      <c r="C691" s="167" t="s">
        <v>4041</v>
      </c>
      <c r="D691" s="167" t="s">
        <v>2464</v>
      </c>
      <c r="E691" s="189" t="s">
        <v>2483</v>
      </c>
      <c r="F691" s="183">
        <v>13</v>
      </c>
      <c r="G691" s="333">
        <f>ROUND(SUMIF(Anlagenbewegungsdaten!B:B,A691,Anlagenbewegungsdaten!C:C),3)</f>
        <v>0</v>
      </c>
      <c r="H691" s="334">
        <f>IF(ISBLANK(F691),ROUND(SUMIF(Anlagenbewegungsdaten!B:B,A691,Anlagenbewegungsdaten!D:D),2),ROUND(G691*F691%,2))</f>
        <v>0</v>
      </c>
      <c r="I691" s="334">
        <f>ROUND((H691-SUMIF(Anlagenbewegungsdaten!$B:$B,A691,Anlagenbewegungsdaten!D:D)),3)</f>
        <v>0</v>
      </c>
      <c r="J691" s="335" t="s">
        <v>5179</v>
      </c>
      <c r="K691" s="335" t="s">
        <v>5193</v>
      </c>
      <c r="L691" s="516">
        <v>10.4</v>
      </c>
      <c r="M691" s="332">
        <f>ROUND(SUMIF(Anlagenbewegungsdaten_AV!B:B,A691,Anlagenbewegungsdaten_AV!C:C),3)</f>
        <v>0</v>
      </c>
      <c r="N691" s="330">
        <f>IF(ISBLANK(L691),ROUND(SUMIF(Anlagenbewegungsdaten_AV!B:B,A691,Anlagenbewegungsdaten_AV!D:D),2),ROUND(M691*L691%,2))</f>
        <v>0</v>
      </c>
      <c r="O691" s="330">
        <f>ROUND(N691-SUMIF(Anlagenbewegungsdaten_AV!B:B,A691,Anlagenbewegungsdaten_AV!D:D),3)</f>
        <v>0</v>
      </c>
    </row>
    <row r="692" spans="1:15" ht="15" customHeight="1" x14ac:dyDescent="0.25">
      <c r="A692" s="263" t="s">
        <v>1529</v>
      </c>
      <c r="B692" s="174" t="s">
        <v>2108</v>
      </c>
      <c r="C692" s="174" t="s">
        <v>4041</v>
      </c>
      <c r="D692" s="174" t="s">
        <v>1662</v>
      </c>
      <c r="E692" s="173" t="s">
        <v>1563</v>
      </c>
      <c r="F692" s="289">
        <v>16</v>
      </c>
      <c r="G692" s="333">
        <f>ROUND(SUMIF(Anlagenbewegungsdaten!B:B,A692,Anlagenbewegungsdaten!C:C),3)</f>
        <v>0</v>
      </c>
      <c r="H692" s="334">
        <f>IF(ISBLANK(F692),ROUND(SUMIF(Anlagenbewegungsdaten!B:B,A692,Anlagenbewegungsdaten!D:D),2),ROUND(G692*F692%,2))</f>
        <v>0</v>
      </c>
      <c r="I692" s="334">
        <f>ROUND((H692-SUMIF(Anlagenbewegungsdaten!$B:$B,A692,Anlagenbewegungsdaten!D:D)),3)</f>
        <v>0</v>
      </c>
      <c r="J692" s="335" t="s">
        <v>5179</v>
      </c>
      <c r="K692" s="335" t="s">
        <v>5193</v>
      </c>
      <c r="L692" s="516">
        <v>12.8</v>
      </c>
      <c r="M692" s="332">
        <f>ROUND(SUMIF(Anlagenbewegungsdaten_AV!B:B,A692,Anlagenbewegungsdaten_AV!C:C),3)</f>
        <v>0</v>
      </c>
      <c r="N692" s="330">
        <f>IF(ISBLANK(L692),ROUND(SUMIF(Anlagenbewegungsdaten_AV!B:B,A692,Anlagenbewegungsdaten_AV!D:D),2),ROUND(M692*L692%,2))</f>
        <v>0</v>
      </c>
      <c r="O692" s="330">
        <f>ROUND(N692-SUMIF(Anlagenbewegungsdaten_AV!B:B,A692,Anlagenbewegungsdaten_AV!D:D),3)</f>
        <v>0</v>
      </c>
    </row>
    <row r="693" spans="1:15" ht="15" customHeight="1" x14ac:dyDescent="0.25">
      <c r="A693" s="263" t="s">
        <v>2687</v>
      </c>
      <c r="B693" s="174" t="s">
        <v>2108</v>
      </c>
      <c r="C693" s="174" t="s">
        <v>4041</v>
      </c>
      <c r="D693" s="174" t="s">
        <v>2626</v>
      </c>
      <c r="E693" s="174" t="s">
        <v>2576</v>
      </c>
      <c r="F693" s="289">
        <v>15.97</v>
      </c>
      <c r="G693" s="333">
        <f>ROUND(SUMIF(Anlagenbewegungsdaten!B:B,A693,Anlagenbewegungsdaten!C:C),3)</f>
        <v>0</v>
      </c>
      <c r="H693" s="334">
        <f>IF(ISBLANK(F693),ROUND(SUMIF(Anlagenbewegungsdaten!B:B,A693,Anlagenbewegungsdaten!D:D),2),ROUND(G693*F693%,2))</f>
        <v>0</v>
      </c>
      <c r="I693" s="334">
        <f>ROUND((H693-SUMIF(Anlagenbewegungsdaten!$B:$B,A693,Anlagenbewegungsdaten!D:D)),3)</f>
        <v>0</v>
      </c>
      <c r="J693" s="335" t="s">
        <v>5179</v>
      </c>
      <c r="K693" s="335" t="s">
        <v>5193</v>
      </c>
      <c r="L693" s="516">
        <v>12.78</v>
      </c>
      <c r="M693" s="332">
        <f>ROUND(SUMIF(Anlagenbewegungsdaten_AV!B:B,A693,Anlagenbewegungsdaten_AV!C:C),3)</f>
        <v>0</v>
      </c>
      <c r="N693" s="330">
        <f>IF(ISBLANK(L693),ROUND(SUMIF(Anlagenbewegungsdaten_AV!B:B,A693,Anlagenbewegungsdaten_AV!D:D),2),ROUND(M693*L693%,2))</f>
        <v>0</v>
      </c>
      <c r="O693" s="330">
        <f>ROUND(N693-SUMIF(Anlagenbewegungsdaten_AV!B:B,A693,Anlagenbewegungsdaten_AV!D:D),3)</f>
        <v>0</v>
      </c>
    </row>
    <row r="694" spans="1:15" ht="15" customHeight="1" x14ac:dyDescent="0.25">
      <c r="A694" s="263" t="s">
        <v>3431</v>
      </c>
      <c r="B694" s="174" t="s">
        <v>2108</v>
      </c>
      <c r="C694" s="174" t="s">
        <v>4041</v>
      </c>
      <c r="D694" s="174" t="s">
        <v>3370</v>
      </c>
      <c r="E694" s="174" t="s">
        <v>3320</v>
      </c>
      <c r="F694" s="289">
        <v>15.94</v>
      </c>
      <c r="G694" s="333">
        <f>ROUND(SUMIF(Anlagenbewegungsdaten!B:B,A694,Anlagenbewegungsdaten!C:C),3)</f>
        <v>0</v>
      </c>
      <c r="H694" s="334">
        <f>IF(ISBLANK(F694),ROUND(SUMIF(Anlagenbewegungsdaten!B:B,A694,Anlagenbewegungsdaten!D:D),2),ROUND(G694*F694%,2))</f>
        <v>0</v>
      </c>
      <c r="I694" s="334">
        <f>ROUND((H694-SUMIF(Anlagenbewegungsdaten!$B:$B,A694,Anlagenbewegungsdaten!D:D)),3)</f>
        <v>0</v>
      </c>
      <c r="J694" s="335" t="s">
        <v>5179</v>
      </c>
      <c r="K694" s="335" t="s">
        <v>5193</v>
      </c>
      <c r="L694" s="516">
        <v>12.75</v>
      </c>
      <c r="M694" s="332">
        <f>ROUND(SUMIF(Anlagenbewegungsdaten_AV!B:B,A694,Anlagenbewegungsdaten_AV!C:C),3)</f>
        <v>0</v>
      </c>
      <c r="N694" s="330">
        <f>IF(ISBLANK(L694),ROUND(SUMIF(Anlagenbewegungsdaten_AV!B:B,A694,Anlagenbewegungsdaten_AV!D:D),2),ROUND(M694*L694%,2))</f>
        <v>0</v>
      </c>
      <c r="O694" s="330">
        <f>ROUND(N694-SUMIF(Anlagenbewegungsdaten_AV!B:B,A694,Anlagenbewegungsdaten_AV!D:D),3)</f>
        <v>0</v>
      </c>
    </row>
    <row r="695" spans="1:15" ht="15" customHeight="1" x14ac:dyDescent="0.25">
      <c r="A695" s="275" t="s">
        <v>4204</v>
      </c>
      <c r="B695" s="193" t="s">
        <v>2108</v>
      </c>
      <c r="C695" s="193" t="s">
        <v>4041</v>
      </c>
      <c r="D695" s="193" t="s">
        <v>4143</v>
      </c>
      <c r="E695" s="193" t="s">
        <v>4093</v>
      </c>
      <c r="F695" s="290">
        <v>15.91</v>
      </c>
      <c r="G695" s="333">
        <f>ROUND(SUMIF(Anlagenbewegungsdaten!B:B,A695,Anlagenbewegungsdaten!C:C),3)</f>
        <v>0</v>
      </c>
      <c r="H695" s="334">
        <f>IF(ISBLANK(F695),ROUND(SUMIF(Anlagenbewegungsdaten!B:B,A695,Anlagenbewegungsdaten!D:D),2),ROUND(G695*F695%,2))</f>
        <v>0</v>
      </c>
      <c r="I695" s="334">
        <f>ROUND((H695-SUMIF(Anlagenbewegungsdaten!$B:$B,A695,Anlagenbewegungsdaten!D:D)),3)</f>
        <v>0</v>
      </c>
      <c r="J695" s="335" t="s">
        <v>5179</v>
      </c>
      <c r="K695" s="335" t="s">
        <v>5193</v>
      </c>
      <c r="L695" s="516">
        <v>12.73</v>
      </c>
      <c r="M695" s="332">
        <f>ROUND(SUMIF(Anlagenbewegungsdaten_AV!B:B,A695,Anlagenbewegungsdaten_AV!C:C),3)</f>
        <v>0</v>
      </c>
      <c r="N695" s="330">
        <f>IF(ISBLANK(L695),ROUND(SUMIF(Anlagenbewegungsdaten_AV!B:B,A695,Anlagenbewegungsdaten_AV!D:D),2),ROUND(M695*L695%,2))</f>
        <v>0</v>
      </c>
      <c r="O695" s="330">
        <f>ROUND(N695-SUMIF(Anlagenbewegungsdaten_AV!B:B,A695,Anlagenbewegungsdaten_AV!D:D),3)</f>
        <v>0</v>
      </c>
    </row>
    <row r="696" spans="1:15" ht="15" customHeight="1" x14ac:dyDescent="0.25">
      <c r="A696" s="262" t="s">
        <v>2479</v>
      </c>
      <c r="B696" s="167" t="s">
        <v>2108</v>
      </c>
      <c r="C696" s="167" t="s">
        <v>4041</v>
      </c>
      <c r="D696" s="167" t="s">
        <v>2466</v>
      </c>
      <c r="E696" s="189" t="s">
        <v>2483</v>
      </c>
      <c r="F696" s="183">
        <v>11.5</v>
      </c>
      <c r="G696" s="333">
        <f>ROUND(SUMIF(Anlagenbewegungsdaten!B:B,A696,Anlagenbewegungsdaten!C:C),3)</f>
        <v>0</v>
      </c>
      <c r="H696" s="334">
        <f>IF(ISBLANK(F696),ROUND(SUMIF(Anlagenbewegungsdaten!B:B,A696,Anlagenbewegungsdaten!D:D),2),ROUND(G696*F696%,2))</f>
        <v>0</v>
      </c>
      <c r="I696" s="334">
        <f>ROUND((H696-SUMIF(Anlagenbewegungsdaten!$B:$B,A696,Anlagenbewegungsdaten!D:D)),3)</f>
        <v>0</v>
      </c>
      <c r="J696" s="335" t="s">
        <v>5179</v>
      </c>
      <c r="K696" s="335" t="s">
        <v>5193</v>
      </c>
      <c r="L696" s="516">
        <v>9.1999999999999993</v>
      </c>
      <c r="M696" s="332">
        <f>ROUND(SUMIF(Anlagenbewegungsdaten_AV!B:B,A696,Anlagenbewegungsdaten_AV!C:C),3)</f>
        <v>0</v>
      </c>
      <c r="N696" s="330">
        <f>IF(ISBLANK(L696),ROUND(SUMIF(Anlagenbewegungsdaten_AV!B:B,A696,Anlagenbewegungsdaten_AV!D:D),2),ROUND(M696*L696%,2))</f>
        <v>0</v>
      </c>
      <c r="O696" s="330">
        <f>ROUND(N696-SUMIF(Anlagenbewegungsdaten_AV!B:B,A696,Anlagenbewegungsdaten_AV!D:D),3)</f>
        <v>0</v>
      </c>
    </row>
    <row r="697" spans="1:15" ht="15" customHeight="1" x14ac:dyDescent="0.25">
      <c r="A697" s="263" t="s">
        <v>1530</v>
      </c>
      <c r="B697" s="174" t="s">
        <v>2108</v>
      </c>
      <c r="C697" s="174" t="s">
        <v>4041</v>
      </c>
      <c r="D697" s="174" t="s">
        <v>1664</v>
      </c>
      <c r="E697" s="173" t="s">
        <v>1563</v>
      </c>
      <c r="F697" s="289">
        <v>14.5</v>
      </c>
      <c r="G697" s="333">
        <f>ROUND(SUMIF(Anlagenbewegungsdaten!B:B,A697,Anlagenbewegungsdaten!C:C),3)</f>
        <v>0</v>
      </c>
      <c r="H697" s="334">
        <f>IF(ISBLANK(F697),ROUND(SUMIF(Anlagenbewegungsdaten!B:B,A697,Anlagenbewegungsdaten!D:D),2),ROUND(G697*F697%,2))</f>
        <v>0</v>
      </c>
      <c r="I697" s="334">
        <f>ROUND((H697-SUMIF(Anlagenbewegungsdaten!$B:$B,A697,Anlagenbewegungsdaten!D:D)),3)</f>
        <v>0</v>
      </c>
      <c r="J697" s="335" t="s">
        <v>5179</v>
      </c>
      <c r="K697" s="335" t="s">
        <v>5193</v>
      </c>
      <c r="L697" s="516">
        <v>11.6</v>
      </c>
      <c r="M697" s="332">
        <f>ROUND(SUMIF(Anlagenbewegungsdaten_AV!B:B,A697,Anlagenbewegungsdaten_AV!C:C),3)</f>
        <v>0</v>
      </c>
      <c r="N697" s="330">
        <f>IF(ISBLANK(L697),ROUND(SUMIF(Anlagenbewegungsdaten_AV!B:B,A697,Anlagenbewegungsdaten_AV!D:D),2),ROUND(M697*L697%,2))</f>
        <v>0</v>
      </c>
      <c r="O697" s="330">
        <f>ROUND(N697-SUMIF(Anlagenbewegungsdaten_AV!B:B,A697,Anlagenbewegungsdaten_AV!D:D),3)</f>
        <v>0</v>
      </c>
    </row>
    <row r="698" spans="1:15" ht="15" customHeight="1" x14ac:dyDescent="0.25">
      <c r="A698" s="263" t="s">
        <v>2688</v>
      </c>
      <c r="B698" s="174" t="s">
        <v>2108</v>
      </c>
      <c r="C698" s="174" t="s">
        <v>4041</v>
      </c>
      <c r="D698" s="174" t="s">
        <v>2628</v>
      </c>
      <c r="E698" s="174" t="s">
        <v>2576</v>
      </c>
      <c r="F698" s="289">
        <v>14.47</v>
      </c>
      <c r="G698" s="333">
        <f>ROUND(SUMIF(Anlagenbewegungsdaten!B:B,A698,Anlagenbewegungsdaten!C:C),3)</f>
        <v>0</v>
      </c>
      <c r="H698" s="334">
        <f>IF(ISBLANK(F698),ROUND(SUMIF(Anlagenbewegungsdaten!B:B,A698,Anlagenbewegungsdaten!D:D),2),ROUND(G698*F698%,2))</f>
        <v>0</v>
      </c>
      <c r="I698" s="334">
        <f>ROUND((H698-SUMIF(Anlagenbewegungsdaten!$B:$B,A698,Anlagenbewegungsdaten!D:D)),3)</f>
        <v>0</v>
      </c>
      <c r="J698" s="335" t="s">
        <v>5179</v>
      </c>
      <c r="K698" s="335" t="s">
        <v>5193</v>
      </c>
      <c r="L698" s="516">
        <v>11.58</v>
      </c>
      <c r="M698" s="332">
        <f>ROUND(SUMIF(Anlagenbewegungsdaten_AV!B:B,A698,Anlagenbewegungsdaten_AV!C:C),3)</f>
        <v>0</v>
      </c>
      <c r="N698" s="330">
        <f>IF(ISBLANK(L698),ROUND(SUMIF(Anlagenbewegungsdaten_AV!B:B,A698,Anlagenbewegungsdaten_AV!D:D),2),ROUND(M698*L698%,2))</f>
        <v>0</v>
      </c>
      <c r="O698" s="330">
        <f>ROUND(N698-SUMIF(Anlagenbewegungsdaten_AV!B:B,A698,Anlagenbewegungsdaten_AV!D:D),3)</f>
        <v>0</v>
      </c>
    </row>
    <row r="699" spans="1:15" ht="15" customHeight="1" x14ac:dyDescent="0.25">
      <c r="A699" s="263" t="s">
        <v>3432</v>
      </c>
      <c r="B699" s="174" t="s">
        <v>2108</v>
      </c>
      <c r="C699" s="174" t="s">
        <v>4041</v>
      </c>
      <c r="D699" s="174" t="s">
        <v>3372</v>
      </c>
      <c r="E699" s="174" t="s">
        <v>3320</v>
      </c>
      <c r="F699" s="289">
        <v>14.44</v>
      </c>
      <c r="G699" s="333">
        <f>ROUND(SUMIF(Anlagenbewegungsdaten!B:B,A699,Anlagenbewegungsdaten!C:C),3)</f>
        <v>0</v>
      </c>
      <c r="H699" s="334">
        <f>IF(ISBLANK(F699),ROUND(SUMIF(Anlagenbewegungsdaten!B:B,A699,Anlagenbewegungsdaten!D:D),2),ROUND(G699*F699%,2))</f>
        <v>0</v>
      </c>
      <c r="I699" s="334">
        <f>ROUND((H699-SUMIF(Anlagenbewegungsdaten!$B:$B,A699,Anlagenbewegungsdaten!D:D)),3)</f>
        <v>0</v>
      </c>
      <c r="J699" s="335" t="s">
        <v>5179</v>
      </c>
      <c r="K699" s="335" t="s">
        <v>5193</v>
      </c>
      <c r="L699" s="516">
        <v>11.55</v>
      </c>
      <c r="M699" s="332">
        <f>ROUND(SUMIF(Anlagenbewegungsdaten_AV!B:B,A699,Anlagenbewegungsdaten_AV!C:C),3)</f>
        <v>0</v>
      </c>
      <c r="N699" s="330">
        <f>IF(ISBLANK(L699),ROUND(SUMIF(Anlagenbewegungsdaten_AV!B:B,A699,Anlagenbewegungsdaten_AV!D:D),2),ROUND(M699*L699%,2))</f>
        <v>0</v>
      </c>
      <c r="O699" s="330">
        <f>ROUND(N699-SUMIF(Anlagenbewegungsdaten_AV!B:B,A699,Anlagenbewegungsdaten_AV!D:D),3)</f>
        <v>0</v>
      </c>
    </row>
    <row r="700" spans="1:15" ht="15" customHeight="1" x14ac:dyDescent="0.25">
      <c r="A700" s="275" t="s">
        <v>4205</v>
      </c>
      <c r="B700" s="193" t="s">
        <v>2108</v>
      </c>
      <c r="C700" s="193" t="s">
        <v>4041</v>
      </c>
      <c r="D700" s="193" t="s">
        <v>4145</v>
      </c>
      <c r="E700" s="193" t="s">
        <v>4093</v>
      </c>
      <c r="F700" s="290">
        <v>14.41</v>
      </c>
      <c r="G700" s="333">
        <f>ROUND(SUMIF(Anlagenbewegungsdaten!B:B,A700,Anlagenbewegungsdaten!C:C),3)</f>
        <v>0</v>
      </c>
      <c r="H700" s="334">
        <f>IF(ISBLANK(F700),ROUND(SUMIF(Anlagenbewegungsdaten!B:B,A700,Anlagenbewegungsdaten!D:D),2),ROUND(G700*F700%,2))</f>
        <v>0</v>
      </c>
      <c r="I700" s="334">
        <f>ROUND((H700-SUMIF(Anlagenbewegungsdaten!$B:$B,A700,Anlagenbewegungsdaten!D:D)),3)</f>
        <v>0</v>
      </c>
      <c r="J700" s="335" t="s">
        <v>5179</v>
      </c>
      <c r="K700" s="335" t="s">
        <v>5193</v>
      </c>
      <c r="L700" s="516">
        <v>11.53</v>
      </c>
      <c r="M700" s="332">
        <f>ROUND(SUMIF(Anlagenbewegungsdaten_AV!B:B,A700,Anlagenbewegungsdaten_AV!C:C),3)</f>
        <v>0</v>
      </c>
      <c r="N700" s="330">
        <f>IF(ISBLANK(L700),ROUND(SUMIF(Anlagenbewegungsdaten_AV!B:B,A700,Anlagenbewegungsdaten_AV!D:D),2),ROUND(M700*L700%,2))</f>
        <v>0</v>
      </c>
      <c r="O700" s="330">
        <f>ROUND(N700-SUMIF(Anlagenbewegungsdaten_AV!B:B,A700,Anlagenbewegungsdaten_AV!D:D),3)</f>
        <v>0</v>
      </c>
    </row>
    <row r="701" spans="1:15" ht="15" customHeight="1" x14ac:dyDescent="0.25">
      <c r="A701" s="262" t="s">
        <v>2480</v>
      </c>
      <c r="B701" s="167" t="s">
        <v>2108</v>
      </c>
      <c r="C701" s="167" t="s">
        <v>4041</v>
      </c>
      <c r="D701" s="167" t="s">
        <v>2468</v>
      </c>
      <c r="E701" s="189" t="s">
        <v>2483</v>
      </c>
      <c r="F701" s="183">
        <v>8.5</v>
      </c>
      <c r="G701" s="333">
        <f>ROUND(SUMIF(Anlagenbewegungsdaten!B:B,A701,Anlagenbewegungsdaten!C:C),3)</f>
        <v>0</v>
      </c>
      <c r="H701" s="334">
        <f>IF(ISBLANK(F701),ROUND(SUMIF(Anlagenbewegungsdaten!B:B,A701,Anlagenbewegungsdaten!D:D),2),ROUND(G701*F701%,2))</f>
        <v>0</v>
      </c>
      <c r="I701" s="334">
        <f>ROUND((H701-SUMIF(Anlagenbewegungsdaten!$B:$B,A701,Anlagenbewegungsdaten!D:D)),3)</f>
        <v>0</v>
      </c>
      <c r="J701" s="335" t="s">
        <v>5179</v>
      </c>
      <c r="K701" s="335" t="s">
        <v>5193</v>
      </c>
      <c r="L701" s="516">
        <v>6.8</v>
      </c>
      <c r="M701" s="332">
        <f>ROUND(SUMIF(Anlagenbewegungsdaten_AV!B:B,A701,Anlagenbewegungsdaten_AV!C:C),3)</f>
        <v>0</v>
      </c>
      <c r="N701" s="330">
        <f>IF(ISBLANK(L701),ROUND(SUMIF(Anlagenbewegungsdaten_AV!B:B,A701,Anlagenbewegungsdaten_AV!D:D),2),ROUND(M701*L701%,2))</f>
        <v>0</v>
      </c>
      <c r="O701" s="330">
        <f>ROUND(N701-SUMIF(Anlagenbewegungsdaten_AV!B:B,A701,Anlagenbewegungsdaten_AV!D:D),3)</f>
        <v>0</v>
      </c>
    </row>
    <row r="702" spans="1:15" ht="15" customHeight="1" x14ac:dyDescent="0.25">
      <c r="A702" s="263" t="s">
        <v>1531</v>
      </c>
      <c r="B702" s="174" t="s">
        <v>2108</v>
      </c>
      <c r="C702" s="174" t="s">
        <v>4041</v>
      </c>
      <c r="D702" s="174" t="s">
        <v>1666</v>
      </c>
      <c r="E702" s="173" t="s">
        <v>1563</v>
      </c>
      <c r="F702" s="289">
        <v>11.5</v>
      </c>
      <c r="G702" s="333">
        <f>ROUND(SUMIF(Anlagenbewegungsdaten!B:B,A702,Anlagenbewegungsdaten!C:C),3)</f>
        <v>0</v>
      </c>
      <c r="H702" s="334">
        <f>IF(ISBLANK(F702),ROUND(SUMIF(Anlagenbewegungsdaten!B:B,A702,Anlagenbewegungsdaten!D:D),2),ROUND(G702*F702%,2))</f>
        <v>0</v>
      </c>
      <c r="I702" s="334">
        <f>ROUND((H702-SUMIF(Anlagenbewegungsdaten!$B:$B,A702,Anlagenbewegungsdaten!D:D)),3)</f>
        <v>0</v>
      </c>
      <c r="J702" s="335" t="s">
        <v>5179</v>
      </c>
      <c r="K702" s="335" t="s">
        <v>5193</v>
      </c>
      <c r="L702" s="516">
        <v>9.1999999999999993</v>
      </c>
      <c r="M702" s="332">
        <f>ROUND(SUMIF(Anlagenbewegungsdaten_AV!B:B,A702,Anlagenbewegungsdaten_AV!C:C),3)</f>
        <v>0</v>
      </c>
      <c r="N702" s="330">
        <f>IF(ISBLANK(L702),ROUND(SUMIF(Anlagenbewegungsdaten_AV!B:B,A702,Anlagenbewegungsdaten_AV!D:D),2),ROUND(M702*L702%,2))</f>
        <v>0</v>
      </c>
      <c r="O702" s="330">
        <f>ROUND(N702-SUMIF(Anlagenbewegungsdaten_AV!B:B,A702,Anlagenbewegungsdaten_AV!D:D),3)</f>
        <v>0</v>
      </c>
    </row>
    <row r="703" spans="1:15" ht="15" customHeight="1" x14ac:dyDescent="0.25">
      <c r="A703" s="263" t="s">
        <v>2689</v>
      </c>
      <c r="B703" s="174" t="s">
        <v>2108</v>
      </c>
      <c r="C703" s="174" t="s">
        <v>4041</v>
      </c>
      <c r="D703" s="174" t="s">
        <v>2630</v>
      </c>
      <c r="E703" s="174" t="s">
        <v>2576</v>
      </c>
      <c r="F703" s="289">
        <v>11.47</v>
      </c>
      <c r="G703" s="333">
        <f>ROUND(SUMIF(Anlagenbewegungsdaten!B:B,A703,Anlagenbewegungsdaten!C:C),3)</f>
        <v>0</v>
      </c>
      <c r="H703" s="334">
        <f>IF(ISBLANK(F703),ROUND(SUMIF(Anlagenbewegungsdaten!B:B,A703,Anlagenbewegungsdaten!D:D),2),ROUND(G703*F703%,2))</f>
        <v>0</v>
      </c>
      <c r="I703" s="334">
        <f>ROUND((H703-SUMIF(Anlagenbewegungsdaten!$B:$B,A703,Anlagenbewegungsdaten!D:D)),3)</f>
        <v>0</v>
      </c>
      <c r="J703" s="335" t="s">
        <v>5179</v>
      </c>
      <c r="K703" s="335" t="s">
        <v>5193</v>
      </c>
      <c r="L703" s="516">
        <v>9.18</v>
      </c>
      <c r="M703" s="332">
        <f>ROUND(SUMIF(Anlagenbewegungsdaten_AV!B:B,A703,Anlagenbewegungsdaten_AV!C:C),3)</f>
        <v>0</v>
      </c>
      <c r="N703" s="330">
        <f>IF(ISBLANK(L703),ROUND(SUMIF(Anlagenbewegungsdaten_AV!B:B,A703,Anlagenbewegungsdaten_AV!D:D),2),ROUND(M703*L703%,2))</f>
        <v>0</v>
      </c>
      <c r="O703" s="330">
        <f>ROUND(N703-SUMIF(Anlagenbewegungsdaten_AV!B:B,A703,Anlagenbewegungsdaten_AV!D:D),3)</f>
        <v>0</v>
      </c>
    </row>
    <row r="704" spans="1:15" ht="15" customHeight="1" x14ac:dyDescent="0.25">
      <c r="A704" s="263" t="s">
        <v>3433</v>
      </c>
      <c r="B704" s="174" t="s">
        <v>2108</v>
      </c>
      <c r="C704" s="174" t="s">
        <v>4041</v>
      </c>
      <c r="D704" s="174" t="s">
        <v>3374</v>
      </c>
      <c r="E704" s="174" t="s">
        <v>3320</v>
      </c>
      <c r="F704" s="289">
        <v>11.44</v>
      </c>
      <c r="G704" s="333">
        <f>ROUND(SUMIF(Anlagenbewegungsdaten!B:B,A704,Anlagenbewegungsdaten!C:C),3)</f>
        <v>0</v>
      </c>
      <c r="H704" s="334">
        <f>IF(ISBLANK(F704),ROUND(SUMIF(Anlagenbewegungsdaten!B:B,A704,Anlagenbewegungsdaten!D:D),2),ROUND(G704*F704%,2))</f>
        <v>0</v>
      </c>
      <c r="I704" s="334">
        <f>ROUND((H704-SUMIF(Anlagenbewegungsdaten!$B:$B,A704,Anlagenbewegungsdaten!D:D)),3)</f>
        <v>0</v>
      </c>
      <c r="J704" s="335" t="s">
        <v>5179</v>
      </c>
      <c r="K704" s="335" t="s">
        <v>5193</v>
      </c>
      <c r="L704" s="516">
        <v>9.15</v>
      </c>
      <c r="M704" s="332">
        <f>ROUND(SUMIF(Anlagenbewegungsdaten_AV!B:B,A704,Anlagenbewegungsdaten_AV!C:C),3)</f>
        <v>0</v>
      </c>
      <c r="N704" s="330">
        <f>IF(ISBLANK(L704),ROUND(SUMIF(Anlagenbewegungsdaten_AV!B:B,A704,Anlagenbewegungsdaten_AV!D:D),2),ROUND(M704*L704%,2))</f>
        <v>0</v>
      </c>
      <c r="O704" s="330">
        <f>ROUND(N704-SUMIF(Anlagenbewegungsdaten_AV!B:B,A704,Anlagenbewegungsdaten_AV!D:D),3)</f>
        <v>0</v>
      </c>
    </row>
    <row r="705" spans="1:15" ht="15" customHeight="1" x14ac:dyDescent="0.25">
      <c r="A705" s="275" t="s">
        <v>4206</v>
      </c>
      <c r="B705" s="193" t="s">
        <v>2108</v>
      </c>
      <c r="C705" s="193" t="s">
        <v>4041</v>
      </c>
      <c r="D705" s="193" t="s">
        <v>4147</v>
      </c>
      <c r="E705" s="193" t="s">
        <v>4093</v>
      </c>
      <c r="F705" s="290">
        <v>11.41</v>
      </c>
      <c r="G705" s="333">
        <f>ROUND(SUMIF(Anlagenbewegungsdaten!B:B,A705,Anlagenbewegungsdaten!C:C),3)</f>
        <v>0</v>
      </c>
      <c r="H705" s="334">
        <f>IF(ISBLANK(F705),ROUND(SUMIF(Anlagenbewegungsdaten!B:B,A705,Anlagenbewegungsdaten!D:D),2),ROUND(G705*F705%,2))</f>
        <v>0</v>
      </c>
      <c r="I705" s="334">
        <f>ROUND((H705-SUMIF(Anlagenbewegungsdaten!$B:$B,A705,Anlagenbewegungsdaten!D:D)),3)</f>
        <v>0</v>
      </c>
      <c r="J705" s="335" t="s">
        <v>5179</v>
      </c>
      <c r="K705" s="335" t="s">
        <v>5193</v>
      </c>
      <c r="L705" s="516">
        <v>9.1300000000000008</v>
      </c>
      <c r="M705" s="332">
        <f>ROUND(SUMIF(Anlagenbewegungsdaten_AV!B:B,A705,Anlagenbewegungsdaten_AV!C:C),3)</f>
        <v>0</v>
      </c>
      <c r="N705" s="330">
        <f>IF(ISBLANK(L705),ROUND(SUMIF(Anlagenbewegungsdaten_AV!B:B,A705,Anlagenbewegungsdaten_AV!D:D),2),ROUND(M705*L705%,2))</f>
        <v>0</v>
      </c>
      <c r="O705" s="330">
        <f>ROUND(N705-SUMIF(Anlagenbewegungsdaten_AV!B:B,A705,Anlagenbewegungsdaten_AV!D:D),3)</f>
        <v>0</v>
      </c>
    </row>
    <row r="706" spans="1:15" ht="15" customHeight="1" x14ac:dyDescent="0.25">
      <c r="A706" s="263" t="s">
        <v>1532</v>
      </c>
      <c r="B706" s="174" t="s">
        <v>2108</v>
      </c>
      <c r="C706" s="174" t="s">
        <v>4041</v>
      </c>
      <c r="D706" s="174" t="s">
        <v>6330</v>
      </c>
      <c r="E706" s="173" t="s">
        <v>4090</v>
      </c>
      <c r="F706" s="289">
        <v>7</v>
      </c>
      <c r="G706" s="333">
        <f>ROUND(SUMIF(Anlagenbewegungsdaten!B:B,A706,Anlagenbewegungsdaten!C:C),3)</f>
        <v>0</v>
      </c>
      <c r="H706" s="334">
        <f>IF(ISBLANK(F706),ROUND(SUMIF(Anlagenbewegungsdaten!B:B,A706,Anlagenbewegungsdaten!D:D),2),ROUND(G706*F706%,2))</f>
        <v>0</v>
      </c>
      <c r="I706" s="334">
        <f>ROUND((H706-SUMIF(Anlagenbewegungsdaten!$B:$B,A706,Anlagenbewegungsdaten!D:D)),3)</f>
        <v>0</v>
      </c>
      <c r="J706" s="335" t="s">
        <v>5179</v>
      </c>
      <c r="K706" s="335" t="s">
        <v>5193</v>
      </c>
      <c r="L706" s="516">
        <v>5.6</v>
      </c>
      <c r="M706" s="332">
        <f>ROUND(SUMIF(Anlagenbewegungsdaten_AV!B:B,A706,Anlagenbewegungsdaten_AV!C:C),3)</f>
        <v>0</v>
      </c>
      <c r="N706" s="330">
        <f>IF(ISBLANK(L706),ROUND(SUMIF(Anlagenbewegungsdaten_AV!B:B,A706,Anlagenbewegungsdaten_AV!D:D),2),ROUND(M706*L706%,2))</f>
        <v>0</v>
      </c>
      <c r="O706" s="330">
        <f>ROUND(N706-SUMIF(Anlagenbewegungsdaten_AV!B:B,A706,Anlagenbewegungsdaten_AV!D:D),3)</f>
        <v>0</v>
      </c>
    </row>
    <row r="707" spans="1:15" ht="15" customHeight="1" x14ac:dyDescent="0.25">
      <c r="A707" s="263" t="s">
        <v>1533</v>
      </c>
      <c r="B707" s="174" t="s">
        <v>2108</v>
      </c>
      <c r="C707" s="174" t="s">
        <v>4041</v>
      </c>
      <c r="D707" s="174" t="s">
        <v>5172</v>
      </c>
      <c r="E707" s="173" t="s">
        <v>1563</v>
      </c>
      <c r="F707" s="289">
        <v>10</v>
      </c>
      <c r="G707" s="333">
        <f>ROUND(SUMIF(Anlagenbewegungsdaten!B:B,A707,Anlagenbewegungsdaten!C:C),3)</f>
        <v>0</v>
      </c>
      <c r="H707" s="334">
        <f>IF(ISBLANK(F707),ROUND(SUMIF(Anlagenbewegungsdaten!B:B,A707,Anlagenbewegungsdaten!D:D),2),ROUND(G707*F707%,2))</f>
        <v>0</v>
      </c>
      <c r="I707" s="334">
        <f>ROUND((H707-SUMIF(Anlagenbewegungsdaten!$B:$B,A707,Anlagenbewegungsdaten!D:D)),3)</f>
        <v>0</v>
      </c>
      <c r="J707" s="335" t="s">
        <v>5179</v>
      </c>
      <c r="K707" s="335" t="s">
        <v>5193</v>
      </c>
      <c r="L707" s="516">
        <v>8</v>
      </c>
      <c r="M707" s="332">
        <f>ROUND(SUMIF(Anlagenbewegungsdaten_AV!B:B,A707,Anlagenbewegungsdaten_AV!C:C),3)</f>
        <v>0</v>
      </c>
      <c r="N707" s="330">
        <f>IF(ISBLANK(L707),ROUND(SUMIF(Anlagenbewegungsdaten_AV!B:B,A707,Anlagenbewegungsdaten_AV!D:D),2),ROUND(M707*L707%,2))</f>
        <v>0</v>
      </c>
      <c r="O707" s="330">
        <f>ROUND(N707-SUMIF(Anlagenbewegungsdaten_AV!B:B,A707,Anlagenbewegungsdaten_AV!D:D),3)</f>
        <v>0</v>
      </c>
    </row>
    <row r="708" spans="1:15" ht="15" customHeight="1" x14ac:dyDescent="0.25">
      <c r="A708" s="263" t="s">
        <v>2690</v>
      </c>
      <c r="B708" s="174" t="s">
        <v>2108</v>
      </c>
      <c r="C708" s="174" t="s">
        <v>4041</v>
      </c>
      <c r="D708" s="174" t="s">
        <v>5171</v>
      </c>
      <c r="E708" s="174" t="s">
        <v>2576</v>
      </c>
      <c r="F708" s="289">
        <v>9.9700000000000006</v>
      </c>
      <c r="G708" s="333">
        <f>ROUND(SUMIF(Anlagenbewegungsdaten!B:B,A708,Anlagenbewegungsdaten!C:C),3)</f>
        <v>0</v>
      </c>
      <c r="H708" s="334">
        <f>IF(ISBLANK(F708),ROUND(SUMIF(Anlagenbewegungsdaten!B:B,A708,Anlagenbewegungsdaten!D:D),2),ROUND(G708*F708%,2))</f>
        <v>0</v>
      </c>
      <c r="I708" s="334">
        <f>ROUND((H708-SUMIF(Anlagenbewegungsdaten!$B:$B,A708,Anlagenbewegungsdaten!D:D)),3)</f>
        <v>0</v>
      </c>
      <c r="J708" s="335" t="s">
        <v>5179</v>
      </c>
      <c r="K708" s="335" t="s">
        <v>5193</v>
      </c>
      <c r="L708" s="516">
        <v>7.98</v>
      </c>
      <c r="M708" s="332">
        <f>ROUND(SUMIF(Anlagenbewegungsdaten_AV!B:B,A708,Anlagenbewegungsdaten_AV!C:C),3)</f>
        <v>0</v>
      </c>
      <c r="N708" s="330">
        <f>IF(ISBLANK(L708),ROUND(SUMIF(Anlagenbewegungsdaten_AV!B:B,A708,Anlagenbewegungsdaten_AV!D:D),2),ROUND(M708*L708%,2))</f>
        <v>0</v>
      </c>
      <c r="O708" s="330">
        <f>ROUND(N708-SUMIF(Anlagenbewegungsdaten_AV!B:B,A708,Anlagenbewegungsdaten_AV!D:D),3)</f>
        <v>0</v>
      </c>
    </row>
    <row r="709" spans="1:15" ht="15" customHeight="1" x14ac:dyDescent="0.25">
      <c r="A709" s="263" t="s">
        <v>3434</v>
      </c>
      <c r="B709" s="174" t="s">
        <v>2108</v>
      </c>
      <c r="C709" s="174" t="s">
        <v>4041</v>
      </c>
      <c r="D709" s="174" t="s">
        <v>5170</v>
      </c>
      <c r="E709" s="174" t="s">
        <v>3320</v>
      </c>
      <c r="F709" s="289">
        <v>9.94</v>
      </c>
      <c r="G709" s="333">
        <f>ROUND(SUMIF(Anlagenbewegungsdaten!B:B,A709,Anlagenbewegungsdaten!C:C),3)</f>
        <v>0</v>
      </c>
      <c r="H709" s="334">
        <f>IF(ISBLANK(F709),ROUND(SUMIF(Anlagenbewegungsdaten!B:B,A709,Anlagenbewegungsdaten!D:D),2),ROUND(G709*F709%,2))</f>
        <v>0</v>
      </c>
      <c r="I709" s="334">
        <f>ROUND((H709-SUMIF(Anlagenbewegungsdaten!$B:$B,A709,Anlagenbewegungsdaten!D:D)),3)</f>
        <v>0</v>
      </c>
      <c r="J709" s="335" t="s">
        <v>5179</v>
      </c>
      <c r="K709" s="335" t="s">
        <v>5193</v>
      </c>
      <c r="L709" s="516">
        <v>7.95</v>
      </c>
      <c r="M709" s="332">
        <f>ROUND(SUMIF(Anlagenbewegungsdaten_AV!B:B,A709,Anlagenbewegungsdaten_AV!C:C),3)</f>
        <v>0</v>
      </c>
      <c r="N709" s="330">
        <f>IF(ISBLANK(L709),ROUND(SUMIF(Anlagenbewegungsdaten_AV!B:B,A709,Anlagenbewegungsdaten_AV!D:D),2),ROUND(M709*L709%,2))</f>
        <v>0</v>
      </c>
      <c r="O709" s="330">
        <f>ROUND(N709-SUMIF(Anlagenbewegungsdaten_AV!B:B,A709,Anlagenbewegungsdaten_AV!D:D),3)</f>
        <v>0</v>
      </c>
    </row>
    <row r="710" spans="1:15" ht="15" customHeight="1" x14ac:dyDescent="0.25">
      <c r="A710" s="275" t="s">
        <v>4207</v>
      </c>
      <c r="B710" s="193" t="s">
        <v>2108</v>
      </c>
      <c r="C710" s="193" t="s">
        <v>4041</v>
      </c>
      <c r="D710" s="193" t="s">
        <v>5169</v>
      </c>
      <c r="E710" s="193" t="s">
        <v>4093</v>
      </c>
      <c r="F710" s="290">
        <v>9.91</v>
      </c>
      <c r="G710" s="333">
        <f>ROUND(SUMIF(Anlagenbewegungsdaten!B:B,A710,Anlagenbewegungsdaten!C:C),3)</f>
        <v>0</v>
      </c>
      <c r="H710" s="334">
        <f>IF(ISBLANK(F710),ROUND(SUMIF(Anlagenbewegungsdaten!B:B,A710,Anlagenbewegungsdaten!D:D),2),ROUND(G710*F710%,2))</f>
        <v>0</v>
      </c>
      <c r="I710" s="334">
        <f>ROUND((H710-SUMIF(Anlagenbewegungsdaten!$B:$B,A710,Anlagenbewegungsdaten!D:D)),3)</f>
        <v>0</v>
      </c>
      <c r="J710" s="335" t="s">
        <v>5179</v>
      </c>
      <c r="K710" s="335" t="s">
        <v>5193</v>
      </c>
      <c r="L710" s="516">
        <v>7.93</v>
      </c>
      <c r="M710" s="332">
        <f>ROUND(SUMIF(Anlagenbewegungsdaten_AV!B:B,A710,Anlagenbewegungsdaten_AV!C:C),3)</f>
        <v>0</v>
      </c>
      <c r="N710" s="330">
        <f>IF(ISBLANK(L710),ROUND(SUMIF(Anlagenbewegungsdaten_AV!B:B,A710,Anlagenbewegungsdaten_AV!D:D),2),ROUND(M710*L710%,2))</f>
        <v>0</v>
      </c>
      <c r="O710" s="330">
        <f>ROUND(N710-SUMIF(Anlagenbewegungsdaten_AV!B:B,A710,Anlagenbewegungsdaten_AV!D:D),3)</f>
        <v>0</v>
      </c>
    </row>
    <row r="711" spans="1:15" ht="15" customHeight="1" x14ac:dyDescent="0.25">
      <c r="A711" s="262" t="s">
        <v>4090</v>
      </c>
      <c r="B711" s="167"/>
      <c r="C711" s="167"/>
      <c r="D711" s="167" t="s">
        <v>4090</v>
      </c>
      <c r="E711" s="167" t="s">
        <v>4090</v>
      </c>
      <c r="F711" s="183"/>
    </row>
    <row r="712" spans="1:15" ht="15" customHeight="1" x14ac:dyDescent="0.25">
      <c r="A712" s="270" t="s">
        <v>2481</v>
      </c>
      <c r="B712" s="177" t="s">
        <v>2108</v>
      </c>
      <c r="C712" s="177" t="s">
        <v>4208</v>
      </c>
      <c r="D712" s="177" t="s">
        <v>2482</v>
      </c>
      <c r="E712" s="177" t="s">
        <v>2483</v>
      </c>
      <c r="F712" s="293">
        <v>11.67</v>
      </c>
      <c r="G712" s="333">
        <f>ROUND(SUMIF(Anlagenbewegungsdaten!B:B,A712,Anlagenbewegungsdaten!C:C),3)</f>
        <v>0</v>
      </c>
      <c r="H712" s="334">
        <f>IF(ISBLANK(F712),ROUND(SUMIF(Anlagenbewegungsdaten!B:B,A712,Anlagenbewegungsdaten!D:D),2),ROUND(G712*F712%,2))</f>
        <v>0</v>
      </c>
      <c r="I712" s="334">
        <f>ROUND((H712-SUMIF(Anlagenbewegungsdaten!$B:$B,A712,Anlagenbewegungsdaten!D:D)),3)</f>
        <v>0</v>
      </c>
      <c r="J712" s="335" t="s">
        <v>5179</v>
      </c>
      <c r="K712" s="335" t="s">
        <v>5193</v>
      </c>
      <c r="L712" s="516">
        <v>9.34</v>
      </c>
      <c r="M712" s="332">
        <f>ROUND(SUMIF(Anlagenbewegungsdaten_AV!B:B,A712,Anlagenbewegungsdaten_AV!C:C),3)</f>
        <v>0</v>
      </c>
      <c r="N712" s="330">
        <f>IF(ISBLANK(L712),ROUND(SUMIF(Anlagenbewegungsdaten_AV!B:B,A712,Anlagenbewegungsdaten_AV!D:D),2),ROUND(M712*L712%,2))</f>
        <v>0</v>
      </c>
      <c r="O712" s="330">
        <f>ROUND(N712-SUMIF(Anlagenbewegungsdaten_AV!B:B,A712,Anlagenbewegungsdaten_AV!D:D),3)</f>
        <v>0</v>
      </c>
    </row>
    <row r="713" spans="1:15" ht="15" customHeight="1" x14ac:dyDescent="0.25">
      <c r="A713" s="270" t="s">
        <v>2484</v>
      </c>
      <c r="B713" s="177" t="s">
        <v>2108</v>
      </c>
      <c r="C713" s="177" t="s">
        <v>4208</v>
      </c>
      <c r="D713" s="178" t="s">
        <v>2485</v>
      </c>
      <c r="E713" s="177" t="s">
        <v>2486</v>
      </c>
      <c r="F713" s="293">
        <v>13.67</v>
      </c>
      <c r="G713" s="333">
        <f>ROUND(SUMIF(Anlagenbewegungsdaten!B:B,A713,Anlagenbewegungsdaten!C:C),3)</f>
        <v>0</v>
      </c>
      <c r="H713" s="334">
        <f>IF(ISBLANK(F713),ROUND(SUMIF(Anlagenbewegungsdaten!B:B,A713,Anlagenbewegungsdaten!D:D),2),ROUND(G713*F713%,2))</f>
        <v>0</v>
      </c>
      <c r="I713" s="334">
        <f>ROUND((H713-SUMIF(Anlagenbewegungsdaten!$B:$B,A713,Anlagenbewegungsdaten!D:D)),3)</f>
        <v>0</v>
      </c>
      <c r="J713" s="335" t="s">
        <v>5179</v>
      </c>
      <c r="K713" s="335" t="s">
        <v>5193</v>
      </c>
      <c r="L713" s="516">
        <v>10.94</v>
      </c>
      <c r="M713" s="332">
        <f>ROUND(SUMIF(Anlagenbewegungsdaten_AV!B:B,A713,Anlagenbewegungsdaten_AV!C:C),3)</f>
        <v>0</v>
      </c>
      <c r="N713" s="330">
        <f>IF(ISBLANK(L713),ROUND(SUMIF(Anlagenbewegungsdaten_AV!B:B,A713,Anlagenbewegungsdaten_AV!D:D),2),ROUND(M713*L713%,2))</f>
        <v>0</v>
      </c>
      <c r="O713" s="330">
        <f>ROUND(N713-SUMIF(Anlagenbewegungsdaten_AV!B:B,A713,Anlagenbewegungsdaten_AV!D:D),3)</f>
        <v>0</v>
      </c>
    </row>
    <row r="714" spans="1:15" ht="15" customHeight="1" x14ac:dyDescent="0.25">
      <c r="A714" s="263" t="s">
        <v>0</v>
      </c>
      <c r="B714" s="173" t="s">
        <v>2108</v>
      </c>
      <c r="C714" s="173" t="s">
        <v>4208</v>
      </c>
      <c r="D714" s="174" t="s">
        <v>1</v>
      </c>
      <c r="E714" s="174" t="s">
        <v>1560</v>
      </c>
      <c r="F714" s="289">
        <v>14.67</v>
      </c>
      <c r="G714" s="333">
        <f>ROUND(SUMIF(Anlagenbewegungsdaten!B:B,A714,Anlagenbewegungsdaten!C:C),3)</f>
        <v>0</v>
      </c>
      <c r="H714" s="334">
        <f>IF(ISBLANK(F714),ROUND(SUMIF(Anlagenbewegungsdaten!B:B,A714,Anlagenbewegungsdaten!D:D),2),ROUND(G714*F714%,2))</f>
        <v>0</v>
      </c>
      <c r="I714" s="334">
        <f>ROUND((H714-SUMIF(Anlagenbewegungsdaten!$B:$B,A714,Anlagenbewegungsdaten!D:D)),3)</f>
        <v>0</v>
      </c>
      <c r="J714" s="335" t="s">
        <v>5179</v>
      </c>
      <c r="K714" s="335" t="s">
        <v>5193</v>
      </c>
      <c r="L714" s="516">
        <v>11.74</v>
      </c>
      <c r="M714" s="332">
        <f>ROUND(SUMIF(Anlagenbewegungsdaten_AV!B:B,A714,Anlagenbewegungsdaten_AV!C:C),3)</f>
        <v>0</v>
      </c>
      <c r="N714" s="330">
        <f>IF(ISBLANK(L714),ROUND(SUMIF(Anlagenbewegungsdaten_AV!B:B,A714,Anlagenbewegungsdaten_AV!D:D),2),ROUND(M714*L714%,2))</f>
        <v>0</v>
      </c>
      <c r="O714" s="330">
        <f>ROUND(N714-SUMIF(Anlagenbewegungsdaten_AV!B:B,A714,Anlagenbewegungsdaten_AV!D:D),3)</f>
        <v>0</v>
      </c>
    </row>
    <row r="715" spans="1:15" ht="15" customHeight="1" x14ac:dyDescent="0.25">
      <c r="A715" s="263" t="s">
        <v>2</v>
      </c>
      <c r="B715" s="173" t="s">
        <v>2108</v>
      </c>
      <c r="C715" s="173" t="s">
        <v>4208</v>
      </c>
      <c r="D715" s="174" t="s">
        <v>3</v>
      </c>
      <c r="E715" s="173" t="s">
        <v>1563</v>
      </c>
      <c r="F715" s="289">
        <v>14.67</v>
      </c>
      <c r="G715" s="333">
        <f>ROUND(SUMIF(Anlagenbewegungsdaten!B:B,A715,Anlagenbewegungsdaten!C:C),3)</f>
        <v>0</v>
      </c>
      <c r="H715" s="334">
        <f>IF(ISBLANK(F715),ROUND(SUMIF(Anlagenbewegungsdaten!B:B,A715,Anlagenbewegungsdaten!D:D),2),ROUND(G715*F715%,2))</f>
        <v>0</v>
      </c>
      <c r="I715" s="334">
        <f>ROUND((H715-SUMIF(Anlagenbewegungsdaten!$B:$B,A715,Anlagenbewegungsdaten!D:D)),3)</f>
        <v>0</v>
      </c>
      <c r="J715" s="335" t="s">
        <v>5179</v>
      </c>
      <c r="K715" s="335" t="s">
        <v>5193</v>
      </c>
      <c r="L715" s="516">
        <v>11.74</v>
      </c>
      <c r="M715" s="332">
        <f>ROUND(SUMIF(Anlagenbewegungsdaten_AV!B:B,A715,Anlagenbewegungsdaten_AV!C:C),3)</f>
        <v>0</v>
      </c>
      <c r="N715" s="330">
        <f>IF(ISBLANK(L715),ROUND(SUMIF(Anlagenbewegungsdaten_AV!B:B,A715,Anlagenbewegungsdaten_AV!D:D),2),ROUND(M715*L715%,2))</f>
        <v>0</v>
      </c>
      <c r="O715" s="330">
        <f>ROUND(N715-SUMIF(Anlagenbewegungsdaten_AV!B:B,A715,Anlagenbewegungsdaten_AV!D:D),3)</f>
        <v>0</v>
      </c>
    </row>
    <row r="716" spans="1:15" ht="15" customHeight="1" x14ac:dyDescent="0.25">
      <c r="A716" s="263" t="s">
        <v>2691</v>
      </c>
      <c r="B716" s="173" t="s">
        <v>2108</v>
      </c>
      <c r="C716" s="173" t="s">
        <v>4208</v>
      </c>
      <c r="D716" s="174" t="s">
        <v>2692</v>
      </c>
      <c r="E716" s="174" t="s">
        <v>2576</v>
      </c>
      <c r="F716" s="289">
        <v>14.64</v>
      </c>
      <c r="G716" s="333">
        <f>ROUND(SUMIF(Anlagenbewegungsdaten!B:B,A716,Anlagenbewegungsdaten!C:C),3)</f>
        <v>0</v>
      </c>
      <c r="H716" s="334">
        <f>IF(ISBLANK(F716),ROUND(SUMIF(Anlagenbewegungsdaten!B:B,A716,Anlagenbewegungsdaten!D:D),2),ROUND(G716*F716%,2))</f>
        <v>0</v>
      </c>
      <c r="I716" s="334">
        <f>ROUND((H716-SUMIF(Anlagenbewegungsdaten!$B:$B,A716,Anlagenbewegungsdaten!D:D)),3)</f>
        <v>0</v>
      </c>
      <c r="J716" s="335" t="s">
        <v>5179</v>
      </c>
      <c r="K716" s="335" t="s">
        <v>5193</v>
      </c>
      <c r="L716" s="516">
        <v>11.71</v>
      </c>
      <c r="M716" s="332">
        <f>ROUND(SUMIF(Anlagenbewegungsdaten_AV!B:B,A716,Anlagenbewegungsdaten_AV!C:C),3)</f>
        <v>0</v>
      </c>
      <c r="N716" s="330">
        <f>IF(ISBLANK(L716),ROUND(SUMIF(Anlagenbewegungsdaten_AV!B:B,A716,Anlagenbewegungsdaten_AV!D:D),2),ROUND(M716*L716%,2))</f>
        <v>0</v>
      </c>
      <c r="O716" s="330">
        <f>ROUND(N716-SUMIF(Anlagenbewegungsdaten_AV!B:B,A716,Anlagenbewegungsdaten_AV!D:D),3)</f>
        <v>0</v>
      </c>
    </row>
    <row r="717" spans="1:15" ht="15" customHeight="1" x14ac:dyDescent="0.25">
      <c r="A717" s="263" t="s">
        <v>3435</v>
      </c>
      <c r="B717" s="173" t="s">
        <v>2108</v>
      </c>
      <c r="C717" s="173" t="s">
        <v>4208</v>
      </c>
      <c r="D717" s="174" t="s">
        <v>3436</v>
      </c>
      <c r="E717" s="174" t="s">
        <v>3320</v>
      </c>
      <c r="F717" s="289">
        <v>14.61</v>
      </c>
      <c r="G717" s="333">
        <f>ROUND(SUMIF(Anlagenbewegungsdaten!B:B,A717,Anlagenbewegungsdaten!C:C),3)</f>
        <v>0</v>
      </c>
      <c r="H717" s="334">
        <f>IF(ISBLANK(F717),ROUND(SUMIF(Anlagenbewegungsdaten!B:B,A717,Anlagenbewegungsdaten!D:D),2),ROUND(G717*F717%,2))</f>
        <v>0</v>
      </c>
      <c r="I717" s="334">
        <f>ROUND((H717-SUMIF(Anlagenbewegungsdaten!$B:$B,A717,Anlagenbewegungsdaten!D:D)),3)</f>
        <v>0</v>
      </c>
      <c r="J717" s="335" t="s">
        <v>5179</v>
      </c>
      <c r="K717" s="335" t="s">
        <v>5193</v>
      </c>
      <c r="L717" s="516">
        <v>11.69</v>
      </c>
      <c r="M717" s="332">
        <f>ROUND(SUMIF(Anlagenbewegungsdaten_AV!B:B,A717,Anlagenbewegungsdaten_AV!C:C),3)</f>
        <v>0</v>
      </c>
      <c r="N717" s="330">
        <f>IF(ISBLANK(L717),ROUND(SUMIF(Anlagenbewegungsdaten_AV!B:B,A717,Anlagenbewegungsdaten_AV!D:D),2),ROUND(M717*L717%,2))</f>
        <v>0</v>
      </c>
      <c r="O717" s="330">
        <f>ROUND(N717-SUMIF(Anlagenbewegungsdaten_AV!B:B,A717,Anlagenbewegungsdaten_AV!D:D),3)</f>
        <v>0</v>
      </c>
    </row>
    <row r="718" spans="1:15" ht="15" customHeight="1" x14ac:dyDescent="0.25">
      <c r="A718" s="275" t="s">
        <v>4209</v>
      </c>
      <c r="B718" s="194" t="s">
        <v>2108</v>
      </c>
      <c r="C718" s="194" t="s">
        <v>4208</v>
      </c>
      <c r="D718" s="193" t="s">
        <v>4210</v>
      </c>
      <c r="E718" s="193" t="s">
        <v>4093</v>
      </c>
      <c r="F718" s="290">
        <v>14.58</v>
      </c>
      <c r="G718" s="333">
        <f>ROUND(SUMIF(Anlagenbewegungsdaten!B:B,A718,Anlagenbewegungsdaten!C:C),3)</f>
        <v>0</v>
      </c>
      <c r="H718" s="334">
        <f>IF(ISBLANK(F718),ROUND(SUMIF(Anlagenbewegungsdaten!B:B,A718,Anlagenbewegungsdaten!D:D),2),ROUND(G718*F718%,2))</f>
        <v>0</v>
      </c>
      <c r="I718" s="334">
        <f>ROUND((H718-SUMIF(Anlagenbewegungsdaten!$B:$B,A718,Anlagenbewegungsdaten!D:D)),3)</f>
        <v>0</v>
      </c>
      <c r="J718" s="335" t="s">
        <v>5179</v>
      </c>
      <c r="K718" s="335" t="s">
        <v>5193</v>
      </c>
      <c r="L718" s="516">
        <v>11.66</v>
      </c>
      <c r="M718" s="332">
        <f>ROUND(SUMIF(Anlagenbewegungsdaten_AV!B:B,A718,Anlagenbewegungsdaten_AV!C:C),3)</f>
        <v>0</v>
      </c>
      <c r="N718" s="330">
        <f>IF(ISBLANK(L718),ROUND(SUMIF(Anlagenbewegungsdaten_AV!B:B,A718,Anlagenbewegungsdaten_AV!D:D),2),ROUND(M718*L718%,2))</f>
        <v>0</v>
      </c>
      <c r="O718" s="330">
        <f>ROUND(N718-SUMIF(Anlagenbewegungsdaten_AV!B:B,A718,Anlagenbewegungsdaten_AV!D:D),3)</f>
        <v>0</v>
      </c>
    </row>
    <row r="719" spans="1:15" ht="15" customHeight="1" x14ac:dyDescent="0.25">
      <c r="A719" s="263" t="s">
        <v>4</v>
      </c>
      <c r="B719" s="173" t="s">
        <v>2108</v>
      </c>
      <c r="C719" s="173" t="s">
        <v>4208</v>
      </c>
      <c r="D719" s="174" t="s">
        <v>5</v>
      </c>
      <c r="E719" s="173" t="s">
        <v>2483</v>
      </c>
      <c r="F719" s="289">
        <v>12.67</v>
      </c>
      <c r="G719" s="333">
        <f>ROUND(SUMIF(Anlagenbewegungsdaten!B:B,A719,Anlagenbewegungsdaten!C:C),3)</f>
        <v>0</v>
      </c>
      <c r="H719" s="334">
        <f>IF(ISBLANK(F719),ROUND(SUMIF(Anlagenbewegungsdaten!B:B,A719,Anlagenbewegungsdaten!D:D),2),ROUND(G719*F719%,2))</f>
        <v>0</v>
      </c>
      <c r="I719" s="334">
        <f>ROUND((H719-SUMIF(Anlagenbewegungsdaten!$B:$B,A719,Anlagenbewegungsdaten!D:D)),3)</f>
        <v>0</v>
      </c>
      <c r="J719" s="335" t="s">
        <v>5179</v>
      </c>
      <c r="K719" s="335" t="s">
        <v>5193</v>
      </c>
      <c r="L719" s="516">
        <v>10.14</v>
      </c>
      <c r="M719" s="332">
        <f>ROUND(SUMIF(Anlagenbewegungsdaten_AV!B:B,A719,Anlagenbewegungsdaten_AV!C:C),3)</f>
        <v>0</v>
      </c>
      <c r="N719" s="330">
        <f>IF(ISBLANK(L719),ROUND(SUMIF(Anlagenbewegungsdaten_AV!B:B,A719,Anlagenbewegungsdaten_AV!D:D),2),ROUND(M719*L719%,2))</f>
        <v>0</v>
      </c>
      <c r="O719" s="330">
        <f>ROUND(N719-SUMIF(Anlagenbewegungsdaten_AV!B:B,A719,Anlagenbewegungsdaten_AV!D:D),3)</f>
        <v>0</v>
      </c>
    </row>
    <row r="720" spans="1:15" ht="15" customHeight="1" x14ac:dyDescent="0.25">
      <c r="A720" s="263" t="s">
        <v>6</v>
      </c>
      <c r="B720" s="173" t="s">
        <v>2108</v>
      </c>
      <c r="C720" s="173" t="s">
        <v>4208</v>
      </c>
      <c r="D720" s="174" t="s">
        <v>7</v>
      </c>
      <c r="E720" s="173" t="s">
        <v>2486</v>
      </c>
      <c r="F720" s="289">
        <v>14.67</v>
      </c>
      <c r="G720" s="333">
        <f>ROUND(SUMIF(Anlagenbewegungsdaten!B:B,A720,Anlagenbewegungsdaten!C:C),3)</f>
        <v>0</v>
      </c>
      <c r="H720" s="334">
        <f>IF(ISBLANK(F720),ROUND(SUMIF(Anlagenbewegungsdaten!B:B,A720,Anlagenbewegungsdaten!D:D),2),ROUND(G720*F720%,2))</f>
        <v>0</v>
      </c>
      <c r="I720" s="334">
        <f>ROUND((H720-SUMIF(Anlagenbewegungsdaten!$B:$B,A720,Anlagenbewegungsdaten!D:D)),3)</f>
        <v>0</v>
      </c>
      <c r="J720" s="335" t="s">
        <v>5179</v>
      </c>
      <c r="K720" s="335" t="s">
        <v>5193</v>
      </c>
      <c r="L720" s="516">
        <v>11.74</v>
      </c>
      <c r="M720" s="332">
        <f>ROUND(SUMIF(Anlagenbewegungsdaten_AV!B:B,A720,Anlagenbewegungsdaten_AV!C:C),3)</f>
        <v>0</v>
      </c>
      <c r="N720" s="330">
        <f>IF(ISBLANK(L720),ROUND(SUMIF(Anlagenbewegungsdaten_AV!B:B,A720,Anlagenbewegungsdaten_AV!D:D),2),ROUND(M720*L720%,2))</f>
        <v>0</v>
      </c>
      <c r="O720" s="330">
        <f>ROUND(N720-SUMIF(Anlagenbewegungsdaten_AV!B:B,A720,Anlagenbewegungsdaten_AV!D:D),3)</f>
        <v>0</v>
      </c>
    </row>
    <row r="721" spans="1:15" ht="15" customHeight="1" x14ac:dyDescent="0.25">
      <c r="A721" s="263" t="s">
        <v>8</v>
      </c>
      <c r="B721" s="173" t="s">
        <v>2108</v>
      </c>
      <c r="C721" s="173" t="s">
        <v>4208</v>
      </c>
      <c r="D721" s="174" t="s">
        <v>9</v>
      </c>
      <c r="E721" s="174" t="s">
        <v>1560</v>
      </c>
      <c r="F721" s="289">
        <v>15.67</v>
      </c>
      <c r="G721" s="333">
        <f>ROUND(SUMIF(Anlagenbewegungsdaten!B:B,A721,Anlagenbewegungsdaten!C:C),3)</f>
        <v>0</v>
      </c>
      <c r="H721" s="334">
        <f>IF(ISBLANK(F721),ROUND(SUMIF(Anlagenbewegungsdaten!B:B,A721,Anlagenbewegungsdaten!D:D),2),ROUND(G721*F721%,2))</f>
        <v>0</v>
      </c>
      <c r="I721" s="334">
        <f>ROUND((H721-SUMIF(Anlagenbewegungsdaten!$B:$B,A721,Anlagenbewegungsdaten!D:D)),3)</f>
        <v>0</v>
      </c>
      <c r="J721" s="335" t="s">
        <v>5179</v>
      </c>
      <c r="K721" s="335" t="s">
        <v>5193</v>
      </c>
      <c r="L721" s="516">
        <v>12.54</v>
      </c>
      <c r="M721" s="332">
        <f>ROUND(SUMIF(Anlagenbewegungsdaten_AV!B:B,A721,Anlagenbewegungsdaten_AV!C:C),3)</f>
        <v>0</v>
      </c>
      <c r="N721" s="330">
        <f>IF(ISBLANK(L721),ROUND(SUMIF(Anlagenbewegungsdaten_AV!B:B,A721,Anlagenbewegungsdaten_AV!D:D),2),ROUND(M721*L721%,2))</f>
        <v>0</v>
      </c>
      <c r="O721" s="330">
        <f>ROUND(N721-SUMIF(Anlagenbewegungsdaten_AV!B:B,A721,Anlagenbewegungsdaten_AV!D:D),3)</f>
        <v>0</v>
      </c>
    </row>
    <row r="722" spans="1:15" ht="15" customHeight="1" x14ac:dyDescent="0.25">
      <c r="A722" s="263" t="s">
        <v>10</v>
      </c>
      <c r="B722" s="173" t="s">
        <v>2108</v>
      </c>
      <c r="C722" s="173" t="s">
        <v>4208</v>
      </c>
      <c r="D722" s="174" t="s">
        <v>11</v>
      </c>
      <c r="E722" s="173" t="s">
        <v>1563</v>
      </c>
      <c r="F722" s="289">
        <v>15.67</v>
      </c>
      <c r="G722" s="333">
        <f>ROUND(SUMIF(Anlagenbewegungsdaten!B:B,A722,Anlagenbewegungsdaten!C:C),3)</f>
        <v>0</v>
      </c>
      <c r="H722" s="334">
        <f>IF(ISBLANK(F722),ROUND(SUMIF(Anlagenbewegungsdaten!B:B,A722,Anlagenbewegungsdaten!D:D),2),ROUND(G722*F722%,2))</f>
        <v>0</v>
      </c>
      <c r="I722" s="334">
        <f>ROUND((H722-SUMIF(Anlagenbewegungsdaten!$B:$B,A722,Anlagenbewegungsdaten!D:D)),3)</f>
        <v>0</v>
      </c>
      <c r="J722" s="335" t="s">
        <v>5179</v>
      </c>
      <c r="K722" s="335" t="s">
        <v>5193</v>
      </c>
      <c r="L722" s="516">
        <v>12.54</v>
      </c>
      <c r="M722" s="332">
        <f>ROUND(SUMIF(Anlagenbewegungsdaten_AV!B:B,A722,Anlagenbewegungsdaten_AV!C:C),3)</f>
        <v>0</v>
      </c>
      <c r="N722" s="330">
        <f>IF(ISBLANK(L722),ROUND(SUMIF(Anlagenbewegungsdaten_AV!B:B,A722,Anlagenbewegungsdaten_AV!D:D),2),ROUND(M722*L722%,2))</f>
        <v>0</v>
      </c>
      <c r="O722" s="330">
        <f>ROUND(N722-SUMIF(Anlagenbewegungsdaten_AV!B:B,A722,Anlagenbewegungsdaten_AV!D:D),3)</f>
        <v>0</v>
      </c>
    </row>
    <row r="723" spans="1:15" ht="15" customHeight="1" x14ac:dyDescent="0.25">
      <c r="A723" s="263" t="s">
        <v>2693</v>
      </c>
      <c r="B723" s="173" t="s">
        <v>2108</v>
      </c>
      <c r="C723" s="173" t="s">
        <v>4208</v>
      </c>
      <c r="D723" s="174" t="s">
        <v>2694</v>
      </c>
      <c r="E723" s="174" t="s">
        <v>2576</v>
      </c>
      <c r="F723" s="289">
        <v>15.64</v>
      </c>
      <c r="G723" s="333">
        <f>ROUND(SUMIF(Anlagenbewegungsdaten!B:B,A723,Anlagenbewegungsdaten!C:C),3)</f>
        <v>0</v>
      </c>
      <c r="H723" s="334">
        <f>IF(ISBLANK(F723),ROUND(SUMIF(Anlagenbewegungsdaten!B:B,A723,Anlagenbewegungsdaten!D:D),2),ROUND(G723*F723%,2))</f>
        <v>0</v>
      </c>
      <c r="I723" s="334">
        <f>ROUND((H723-SUMIF(Anlagenbewegungsdaten!$B:$B,A723,Anlagenbewegungsdaten!D:D)),3)</f>
        <v>0</v>
      </c>
      <c r="J723" s="335" t="s">
        <v>5179</v>
      </c>
      <c r="K723" s="335" t="s">
        <v>5193</v>
      </c>
      <c r="L723" s="516">
        <v>12.51</v>
      </c>
      <c r="M723" s="332">
        <f>ROUND(SUMIF(Anlagenbewegungsdaten_AV!B:B,A723,Anlagenbewegungsdaten_AV!C:C),3)</f>
        <v>0</v>
      </c>
      <c r="N723" s="330">
        <f>IF(ISBLANK(L723),ROUND(SUMIF(Anlagenbewegungsdaten_AV!B:B,A723,Anlagenbewegungsdaten_AV!D:D),2),ROUND(M723*L723%,2))</f>
        <v>0</v>
      </c>
      <c r="O723" s="330">
        <f>ROUND(N723-SUMIF(Anlagenbewegungsdaten_AV!B:B,A723,Anlagenbewegungsdaten_AV!D:D),3)</f>
        <v>0</v>
      </c>
    </row>
    <row r="724" spans="1:15" ht="15" customHeight="1" x14ac:dyDescent="0.25">
      <c r="A724" s="263" t="s">
        <v>3437</v>
      </c>
      <c r="B724" s="173" t="s">
        <v>2108</v>
      </c>
      <c r="C724" s="173" t="s">
        <v>4208</v>
      </c>
      <c r="D724" s="174" t="s">
        <v>3438</v>
      </c>
      <c r="E724" s="174" t="s">
        <v>3320</v>
      </c>
      <c r="F724" s="289">
        <v>15.61</v>
      </c>
      <c r="G724" s="333">
        <f>ROUND(SUMIF(Anlagenbewegungsdaten!B:B,A724,Anlagenbewegungsdaten!C:C),3)</f>
        <v>0</v>
      </c>
      <c r="H724" s="334">
        <f>IF(ISBLANK(F724),ROUND(SUMIF(Anlagenbewegungsdaten!B:B,A724,Anlagenbewegungsdaten!D:D),2),ROUND(G724*F724%,2))</f>
        <v>0</v>
      </c>
      <c r="I724" s="334">
        <f>ROUND((H724-SUMIF(Anlagenbewegungsdaten!$B:$B,A724,Anlagenbewegungsdaten!D:D)),3)</f>
        <v>0</v>
      </c>
      <c r="J724" s="335" t="s">
        <v>5179</v>
      </c>
      <c r="K724" s="335" t="s">
        <v>5193</v>
      </c>
      <c r="L724" s="516">
        <v>12.49</v>
      </c>
      <c r="M724" s="332">
        <f>ROUND(SUMIF(Anlagenbewegungsdaten_AV!B:B,A724,Anlagenbewegungsdaten_AV!C:C),3)</f>
        <v>0</v>
      </c>
      <c r="N724" s="330">
        <f>IF(ISBLANK(L724),ROUND(SUMIF(Anlagenbewegungsdaten_AV!B:B,A724,Anlagenbewegungsdaten_AV!D:D),2),ROUND(M724*L724%,2))</f>
        <v>0</v>
      </c>
      <c r="O724" s="330">
        <f>ROUND(N724-SUMIF(Anlagenbewegungsdaten_AV!B:B,A724,Anlagenbewegungsdaten_AV!D:D),3)</f>
        <v>0</v>
      </c>
    </row>
    <row r="725" spans="1:15" ht="15" customHeight="1" x14ac:dyDescent="0.25">
      <c r="A725" s="275" t="s">
        <v>4211</v>
      </c>
      <c r="B725" s="194" t="s">
        <v>2108</v>
      </c>
      <c r="C725" s="194" t="s">
        <v>4208</v>
      </c>
      <c r="D725" s="193" t="s">
        <v>4212</v>
      </c>
      <c r="E725" s="193" t="s">
        <v>4093</v>
      </c>
      <c r="F725" s="290">
        <v>15.58</v>
      </c>
      <c r="G725" s="333">
        <f>ROUND(SUMIF(Anlagenbewegungsdaten!B:B,A725,Anlagenbewegungsdaten!C:C),3)</f>
        <v>0</v>
      </c>
      <c r="H725" s="334">
        <f>IF(ISBLANK(F725),ROUND(SUMIF(Anlagenbewegungsdaten!B:B,A725,Anlagenbewegungsdaten!D:D),2),ROUND(G725*F725%,2))</f>
        <v>0</v>
      </c>
      <c r="I725" s="334">
        <f>ROUND((H725-SUMIF(Anlagenbewegungsdaten!$B:$B,A725,Anlagenbewegungsdaten!D:D)),3)</f>
        <v>0</v>
      </c>
      <c r="J725" s="335" t="s">
        <v>5179</v>
      </c>
      <c r="K725" s="335" t="s">
        <v>5193</v>
      </c>
      <c r="L725" s="516">
        <v>12.46</v>
      </c>
      <c r="M725" s="332">
        <f>ROUND(SUMIF(Anlagenbewegungsdaten_AV!B:B,A725,Anlagenbewegungsdaten_AV!C:C),3)</f>
        <v>0</v>
      </c>
      <c r="N725" s="330">
        <f>IF(ISBLANK(L725),ROUND(SUMIF(Anlagenbewegungsdaten_AV!B:B,A725,Anlagenbewegungsdaten_AV!D:D),2),ROUND(M725*L725%,2))</f>
        <v>0</v>
      </c>
      <c r="O725" s="330">
        <f>ROUND(N725-SUMIF(Anlagenbewegungsdaten_AV!B:B,A725,Anlagenbewegungsdaten_AV!D:D),3)</f>
        <v>0</v>
      </c>
    </row>
    <row r="726" spans="1:15" ht="15" customHeight="1" x14ac:dyDescent="0.25">
      <c r="A726" s="270" t="s">
        <v>2487</v>
      </c>
      <c r="B726" s="177" t="s">
        <v>2108</v>
      </c>
      <c r="C726" s="177" t="s">
        <v>4208</v>
      </c>
      <c r="D726" s="177" t="s">
        <v>2488</v>
      </c>
      <c r="E726" s="177" t="s">
        <v>2483</v>
      </c>
      <c r="F726" s="293">
        <v>17.670000000000002</v>
      </c>
      <c r="G726" s="333">
        <f>ROUND(SUMIF(Anlagenbewegungsdaten!B:B,A726,Anlagenbewegungsdaten!C:C),3)</f>
        <v>0</v>
      </c>
      <c r="H726" s="334">
        <f>IF(ISBLANK(F726),ROUND(SUMIF(Anlagenbewegungsdaten!B:B,A726,Anlagenbewegungsdaten!D:D),2),ROUND(G726*F726%,2))</f>
        <v>0</v>
      </c>
      <c r="I726" s="334">
        <f>ROUND((H726-SUMIF(Anlagenbewegungsdaten!$B:$B,A726,Anlagenbewegungsdaten!D:D)),3)</f>
        <v>0</v>
      </c>
      <c r="J726" s="335" t="s">
        <v>5179</v>
      </c>
      <c r="K726" s="335" t="s">
        <v>5193</v>
      </c>
      <c r="L726" s="516">
        <v>14.14</v>
      </c>
      <c r="M726" s="332">
        <f>ROUND(SUMIF(Anlagenbewegungsdaten_AV!B:B,A726,Anlagenbewegungsdaten_AV!C:C),3)</f>
        <v>0</v>
      </c>
      <c r="N726" s="330">
        <f>IF(ISBLANK(L726),ROUND(SUMIF(Anlagenbewegungsdaten_AV!B:B,A726,Anlagenbewegungsdaten_AV!D:D),2),ROUND(M726*L726%,2))</f>
        <v>0</v>
      </c>
      <c r="O726" s="330">
        <f>ROUND(N726-SUMIF(Anlagenbewegungsdaten_AV!B:B,A726,Anlagenbewegungsdaten_AV!D:D),3)</f>
        <v>0</v>
      </c>
    </row>
    <row r="727" spans="1:15" ht="15" customHeight="1" x14ac:dyDescent="0.25">
      <c r="A727" s="270" t="s">
        <v>2489</v>
      </c>
      <c r="B727" s="177" t="s">
        <v>2108</v>
      </c>
      <c r="C727" s="177" t="s">
        <v>4208</v>
      </c>
      <c r="D727" s="178" t="s">
        <v>12</v>
      </c>
      <c r="E727" s="177" t="s">
        <v>2486</v>
      </c>
      <c r="F727" s="293">
        <v>19.670000000000002</v>
      </c>
      <c r="G727" s="333">
        <f>ROUND(SUMIF(Anlagenbewegungsdaten!B:B,A727,Anlagenbewegungsdaten!C:C),3)</f>
        <v>0</v>
      </c>
      <c r="H727" s="334">
        <f>IF(ISBLANK(F727),ROUND(SUMIF(Anlagenbewegungsdaten!B:B,A727,Anlagenbewegungsdaten!D:D),2),ROUND(G727*F727%,2))</f>
        <v>0</v>
      </c>
      <c r="I727" s="334">
        <f>ROUND((H727-SUMIF(Anlagenbewegungsdaten!$B:$B,A727,Anlagenbewegungsdaten!D:D)),3)</f>
        <v>0</v>
      </c>
      <c r="J727" s="335" t="s">
        <v>5179</v>
      </c>
      <c r="K727" s="335" t="s">
        <v>5193</v>
      </c>
      <c r="L727" s="516">
        <v>15.74</v>
      </c>
      <c r="M727" s="332">
        <f>ROUND(SUMIF(Anlagenbewegungsdaten_AV!B:B,A727,Anlagenbewegungsdaten_AV!C:C),3)</f>
        <v>0</v>
      </c>
      <c r="N727" s="330">
        <f>IF(ISBLANK(L727),ROUND(SUMIF(Anlagenbewegungsdaten_AV!B:B,A727,Anlagenbewegungsdaten_AV!D:D),2),ROUND(M727*L727%,2))</f>
        <v>0</v>
      </c>
      <c r="O727" s="330">
        <f>ROUND(N727-SUMIF(Anlagenbewegungsdaten_AV!B:B,A727,Anlagenbewegungsdaten_AV!D:D),3)</f>
        <v>0</v>
      </c>
    </row>
    <row r="728" spans="1:15" ht="15" customHeight="1" x14ac:dyDescent="0.25">
      <c r="A728" s="263" t="s">
        <v>13</v>
      </c>
      <c r="B728" s="173" t="s">
        <v>2108</v>
      </c>
      <c r="C728" s="173" t="s">
        <v>4208</v>
      </c>
      <c r="D728" s="174" t="s">
        <v>14</v>
      </c>
      <c r="E728" s="174" t="s">
        <v>1560</v>
      </c>
      <c r="F728" s="289">
        <v>20.67</v>
      </c>
      <c r="G728" s="333">
        <f>ROUND(SUMIF(Anlagenbewegungsdaten!B:B,A728,Anlagenbewegungsdaten!C:C),3)</f>
        <v>0</v>
      </c>
      <c r="H728" s="334">
        <f>IF(ISBLANK(F728),ROUND(SUMIF(Anlagenbewegungsdaten!B:B,A728,Anlagenbewegungsdaten!D:D),2),ROUND(G728*F728%,2))</f>
        <v>0</v>
      </c>
      <c r="I728" s="334">
        <f>ROUND((H728-SUMIF(Anlagenbewegungsdaten!$B:$B,A728,Anlagenbewegungsdaten!D:D)),3)</f>
        <v>0</v>
      </c>
      <c r="J728" s="335" t="s">
        <v>5179</v>
      </c>
      <c r="K728" s="335" t="s">
        <v>5193</v>
      </c>
      <c r="L728" s="516">
        <v>16.54</v>
      </c>
      <c r="M728" s="332">
        <f>ROUND(SUMIF(Anlagenbewegungsdaten_AV!B:B,A728,Anlagenbewegungsdaten_AV!C:C),3)</f>
        <v>0</v>
      </c>
      <c r="N728" s="330">
        <f>IF(ISBLANK(L728),ROUND(SUMIF(Anlagenbewegungsdaten_AV!B:B,A728,Anlagenbewegungsdaten_AV!D:D),2),ROUND(M728*L728%,2))</f>
        <v>0</v>
      </c>
      <c r="O728" s="330">
        <f>ROUND(N728-SUMIF(Anlagenbewegungsdaten_AV!B:B,A728,Anlagenbewegungsdaten_AV!D:D),3)</f>
        <v>0</v>
      </c>
    </row>
    <row r="729" spans="1:15" ht="15" customHeight="1" x14ac:dyDescent="0.25">
      <c r="A729" s="263" t="s">
        <v>15</v>
      </c>
      <c r="B729" s="173" t="s">
        <v>2108</v>
      </c>
      <c r="C729" s="173" t="s">
        <v>4208</v>
      </c>
      <c r="D729" s="174" t="s">
        <v>16</v>
      </c>
      <c r="E729" s="173" t="s">
        <v>1563</v>
      </c>
      <c r="F729" s="289">
        <v>20.67</v>
      </c>
      <c r="G729" s="333">
        <f>ROUND(SUMIF(Anlagenbewegungsdaten!B:B,A729,Anlagenbewegungsdaten!C:C),3)</f>
        <v>0</v>
      </c>
      <c r="H729" s="334">
        <f>IF(ISBLANK(F729),ROUND(SUMIF(Anlagenbewegungsdaten!B:B,A729,Anlagenbewegungsdaten!D:D),2),ROUND(G729*F729%,2))</f>
        <v>0</v>
      </c>
      <c r="I729" s="334">
        <f>ROUND((H729-SUMIF(Anlagenbewegungsdaten!$B:$B,A729,Anlagenbewegungsdaten!D:D)),3)</f>
        <v>0</v>
      </c>
      <c r="J729" s="335" t="s">
        <v>5179</v>
      </c>
      <c r="K729" s="335" t="s">
        <v>5193</v>
      </c>
      <c r="L729" s="516">
        <v>16.54</v>
      </c>
      <c r="M729" s="332">
        <f>ROUND(SUMIF(Anlagenbewegungsdaten_AV!B:B,A729,Anlagenbewegungsdaten_AV!C:C),3)</f>
        <v>0</v>
      </c>
      <c r="N729" s="330">
        <f>IF(ISBLANK(L729),ROUND(SUMIF(Anlagenbewegungsdaten_AV!B:B,A729,Anlagenbewegungsdaten_AV!D:D),2),ROUND(M729*L729%,2))</f>
        <v>0</v>
      </c>
      <c r="O729" s="330">
        <f>ROUND(N729-SUMIF(Anlagenbewegungsdaten_AV!B:B,A729,Anlagenbewegungsdaten_AV!D:D),3)</f>
        <v>0</v>
      </c>
    </row>
    <row r="730" spans="1:15" ht="15" customHeight="1" x14ac:dyDescent="0.25">
      <c r="A730" s="263" t="s">
        <v>2695</v>
      </c>
      <c r="B730" s="173" t="s">
        <v>2108</v>
      </c>
      <c r="C730" s="173" t="s">
        <v>4208</v>
      </c>
      <c r="D730" s="174" t="s">
        <v>2696</v>
      </c>
      <c r="E730" s="174" t="s">
        <v>2576</v>
      </c>
      <c r="F730" s="289">
        <v>20.64</v>
      </c>
      <c r="G730" s="333">
        <f>ROUND(SUMIF(Anlagenbewegungsdaten!B:B,A730,Anlagenbewegungsdaten!C:C),3)</f>
        <v>0</v>
      </c>
      <c r="H730" s="334">
        <f>IF(ISBLANK(F730),ROUND(SUMIF(Anlagenbewegungsdaten!B:B,A730,Anlagenbewegungsdaten!D:D),2),ROUND(G730*F730%,2))</f>
        <v>0</v>
      </c>
      <c r="I730" s="334">
        <f>ROUND((H730-SUMIF(Anlagenbewegungsdaten!$B:$B,A730,Anlagenbewegungsdaten!D:D)),3)</f>
        <v>0</v>
      </c>
      <c r="J730" s="335" t="s">
        <v>5179</v>
      </c>
      <c r="K730" s="335" t="s">
        <v>5193</v>
      </c>
      <c r="L730" s="516">
        <v>16.510000000000002</v>
      </c>
      <c r="M730" s="332">
        <f>ROUND(SUMIF(Anlagenbewegungsdaten_AV!B:B,A730,Anlagenbewegungsdaten_AV!C:C),3)</f>
        <v>0</v>
      </c>
      <c r="N730" s="330">
        <f>IF(ISBLANK(L730),ROUND(SUMIF(Anlagenbewegungsdaten_AV!B:B,A730,Anlagenbewegungsdaten_AV!D:D),2),ROUND(M730*L730%,2))</f>
        <v>0</v>
      </c>
      <c r="O730" s="330">
        <f>ROUND(N730-SUMIF(Anlagenbewegungsdaten_AV!B:B,A730,Anlagenbewegungsdaten_AV!D:D),3)</f>
        <v>0</v>
      </c>
    </row>
    <row r="731" spans="1:15" ht="15" customHeight="1" x14ac:dyDescent="0.25">
      <c r="A731" s="263" t="s">
        <v>3439</v>
      </c>
      <c r="B731" s="173" t="s">
        <v>2108</v>
      </c>
      <c r="C731" s="173" t="s">
        <v>4208</v>
      </c>
      <c r="D731" s="174" t="s">
        <v>3440</v>
      </c>
      <c r="E731" s="174" t="s">
        <v>3320</v>
      </c>
      <c r="F731" s="289">
        <v>20.61</v>
      </c>
      <c r="G731" s="333">
        <f>ROUND(SUMIF(Anlagenbewegungsdaten!B:B,A731,Anlagenbewegungsdaten!C:C),3)</f>
        <v>0</v>
      </c>
      <c r="H731" s="334">
        <f>IF(ISBLANK(F731),ROUND(SUMIF(Anlagenbewegungsdaten!B:B,A731,Anlagenbewegungsdaten!D:D),2),ROUND(G731*F731%,2))</f>
        <v>0</v>
      </c>
      <c r="I731" s="334">
        <f>ROUND((H731-SUMIF(Anlagenbewegungsdaten!$B:$B,A731,Anlagenbewegungsdaten!D:D)),3)</f>
        <v>0</v>
      </c>
      <c r="J731" s="335" t="s">
        <v>5179</v>
      </c>
      <c r="K731" s="335" t="s">
        <v>5193</v>
      </c>
      <c r="L731" s="516">
        <v>16.489999999999998</v>
      </c>
      <c r="M731" s="332">
        <f>ROUND(SUMIF(Anlagenbewegungsdaten_AV!B:B,A731,Anlagenbewegungsdaten_AV!C:C),3)</f>
        <v>0</v>
      </c>
      <c r="N731" s="330">
        <f>IF(ISBLANK(L731),ROUND(SUMIF(Anlagenbewegungsdaten_AV!B:B,A731,Anlagenbewegungsdaten_AV!D:D),2),ROUND(M731*L731%,2))</f>
        <v>0</v>
      </c>
      <c r="O731" s="330">
        <f>ROUND(N731-SUMIF(Anlagenbewegungsdaten_AV!B:B,A731,Anlagenbewegungsdaten_AV!D:D),3)</f>
        <v>0</v>
      </c>
    </row>
    <row r="732" spans="1:15" ht="15" customHeight="1" x14ac:dyDescent="0.25">
      <c r="A732" s="275" t="s">
        <v>4213</v>
      </c>
      <c r="B732" s="194" t="s">
        <v>2108</v>
      </c>
      <c r="C732" s="194" t="s">
        <v>4208</v>
      </c>
      <c r="D732" s="193" t="s">
        <v>4214</v>
      </c>
      <c r="E732" s="193" t="s">
        <v>4093</v>
      </c>
      <c r="F732" s="290">
        <v>20.58</v>
      </c>
      <c r="G732" s="333">
        <f>ROUND(SUMIF(Anlagenbewegungsdaten!B:B,A732,Anlagenbewegungsdaten!C:C),3)</f>
        <v>0</v>
      </c>
      <c r="H732" s="334">
        <f>IF(ISBLANK(F732),ROUND(SUMIF(Anlagenbewegungsdaten!B:B,A732,Anlagenbewegungsdaten!D:D),2),ROUND(G732*F732%,2))</f>
        <v>0</v>
      </c>
      <c r="I732" s="334">
        <f>ROUND((H732-SUMIF(Anlagenbewegungsdaten!$B:$B,A732,Anlagenbewegungsdaten!D:D)),3)</f>
        <v>0</v>
      </c>
      <c r="J732" s="335" t="s">
        <v>5179</v>
      </c>
      <c r="K732" s="335" t="s">
        <v>5193</v>
      </c>
      <c r="L732" s="516">
        <v>16.46</v>
      </c>
      <c r="M732" s="332">
        <f>ROUND(SUMIF(Anlagenbewegungsdaten_AV!B:B,A732,Anlagenbewegungsdaten_AV!C:C),3)</f>
        <v>0</v>
      </c>
      <c r="N732" s="330">
        <f>IF(ISBLANK(L732),ROUND(SUMIF(Anlagenbewegungsdaten_AV!B:B,A732,Anlagenbewegungsdaten_AV!D:D),2),ROUND(M732*L732%,2))</f>
        <v>0</v>
      </c>
      <c r="O732" s="330">
        <f>ROUND(N732-SUMIF(Anlagenbewegungsdaten_AV!B:B,A732,Anlagenbewegungsdaten_AV!D:D),3)</f>
        <v>0</v>
      </c>
    </row>
    <row r="733" spans="1:15" ht="15" customHeight="1" x14ac:dyDescent="0.25">
      <c r="A733" s="263" t="s">
        <v>17</v>
      </c>
      <c r="B733" s="173" t="s">
        <v>2108</v>
      </c>
      <c r="C733" s="173" t="s">
        <v>4208</v>
      </c>
      <c r="D733" s="174" t="s">
        <v>18</v>
      </c>
      <c r="E733" s="173" t="s">
        <v>2483</v>
      </c>
      <c r="F733" s="289">
        <v>18.670000000000002</v>
      </c>
      <c r="G733" s="333">
        <f>ROUND(SUMIF(Anlagenbewegungsdaten!B:B,A733,Anlagenbewegungsdaten!C:C),3)</f>
        <v>0</v>
      </c>
      <c r="H733" s="334">
        <f>IF(ISBLANK(F733),ROUND(SUMIF(Anlagenbewegungsdaten!B:B,A733,Anlagenbewegungsdaten!D:D),2),ROUND(G733*F733%,2))</f>
        <v>0</v>
      </c>
      <c r="I733" s="334">
        <f>ROUND((H733-SUMIF(Anlagenbewegungsdaten!$B:$B,A733,Anlagenbewegungsdaten!D:D)),3)</f>
        <v>0</v>
      </c>
      <c r="J733" s="335" t="s">
        <v>5179</v>
      </c>
      <c r="K733" s="335" t="s">
        <v>5193</v>
      </c>
      <c r="L733" s="516">
        <v>14.94</v>
      </c>
      <c r="M733" s="332">
        <f>ROUND(SUMIF(Anlagenbewegungsdaten_AV!B:B,A733,Anlagenbewegungsdaten_AV!C:C),3)</f>
        <v>0</v>
      </c>
      <c r="N733" s="330">
        <f>IF(ISBLANK(L733),ROUND(SUMIF(Anlagenbewegungsdaten_AV!B:B,A733,Anlagenbewegungsdaten_AV!D:D),2),ROUND(M733*L733%,2))</f>
        <v>0</v>
      </c>
      <c r="O733" s="330">
        <f>ROUND(N733-SUMIF(Anlagenbewegungsdaten_AV!B:B,A733,Anlagenbewegungsdaten_AV!D:D),3)</f>
        <v>0</v>
      </c>
    </row>
    <row r="734" spans="1:15" ht="15" customHeight="1" x14ac:dyDescent="0.25">
      <c r="A734" s="263" t="s">
        <v>19</v>
      </c>
      <c r="B734" s="173" t="s">
        <v>2108</v>
      </c>
      <c r="C734" s="173" t="s">
        <v>4208</v>
      </c>
      <c r="D734" s="174" t="s">
        <v>20</v>
      </c>
      <c r="E734" s="173" t="s">
        <v>2486</v>
      </c>
      <c r="F734" s="289">
        <v>20.67</v>
      </c>
      <c r="G734" s="333">
        <f>ROUND(SUMIF(Anlagenbewegungsdaten!B:B,A734,Anlagenbewegungsdaten!C:C),3)</f>
        <v>0</v>
      </c>
      <c r="H734" s="334">
        <f>IF(ISBLANK(F734),ROUND(SUMIF(Anlagenbewegungsdaten!B:B,A734,Anlagenbewegungsdaten!D:D),2),ROUND(G734*F734%,2))</f>
        <v>0</v>
      </c>
      <c r="I734" s="334">
        <f>ROUND((H734-SUMIF(Anlagenbewegungsdaten!$B:$B,A734,Anlagenbewegungsdaten!D:D)),3)</f>
        <v>0</v>
      </c>
      <c r="J734" s="335" t="s">
        <v>5179</v>
      </c>
      <c r="K734" s="335" t="s">
        <v>5193</v>
      </c>
      <c r="L734" s="516">
        <v>16.54</v>
      </c>
      <c r="M734" s="332">
        <f>ROUND(SUMIF(Anlagenbewegungsdaten_AV!B:B,A734,Anlagenbewegungsdaten_AV!C:C),3)</f>
        <v>0</v>
      </c>
      <c r="N734" s="330">
        <f>IF(ISBLANK(L734),ROUND(SUMIF(Anlagenbewegungsdaten_AV!B:B,A734,Anlagenbewegungsdaten_AV!D:D),2),ROUND(M734*L734%,2))</f>
        <v>0</v>
      </c>
      <c r="O734" s="330">
        <f>ROUND(N734-SUMIF(Anlagenbewegungsdaten_AV!B:B,A734,Anlagenbewegungsdaten_AV!D:D),3)</f>
        <v>0</v>
      </c>
    </row>
    <row r="735" spans="1:15" ht="15" customHeight="1" x14ac:dyDescent="0.25">
      <c r="A735" s="263" t="s">
        <v>21</v>
      </c>
      <c r="B735" s="173" t="s">
        <v>2108</v>
      </c>
      <c r="C735" s="173" t="s">
        <v>4208</v>
      </c>
      <c r="D735" s="174" t="s">
        <v>22</v>
      </c>
      <c r="E735" s="174" t="s">
        <v>1560</v>
      </c>
      <c r="F735" s="289">
        <v>21.67</v>
      </c>
      <c r="G735" s="333">
        <f>ROUND(SUMIF(Anlagenbewegungsdaten!B:B,A735,Anlagenbewegungsdaten!C:C),3)</f>
        <v>0</v>
      </c>
      <c r="H735" s="334">
        <f>IF(ISBLANK(F735),ROUND(SUMIF(Anlagenbewegungsdaten!B:B,A735,Anlagenbewegungsdaten!D:D),2),ROUND(G735*F735%,2))</f>
        <v>0</v>
      </c>
      <c r="I735" s="334">
        <f>ROUND((H735-SUMIF(Anlagenbewegungsdaten!$B:$B,A735,Anlagenbewegungsdaten!D:D)),3)</f>
        <v>0</v>
      </c>
      <c r="J735" s="335" t="s">
        <v>5179</v>
      </c>
      <c r="K735" s="335" t="s">
        <v>5193</v>
      </c>
      <c r="L735" s="516">
        <v>17.34</v>
      </c>
      <c r="M735" s="332">
        <f>ROUND(SUMIF(Anlagenbewegungsdaten_AV!B:B,A735,Anlagenbewegungsdaten_AV!C:C),3)</f>
        <v>0</v>
      </c>
      <c r="N735" s="330">
        <f>IF(ISBLANK(L735),ROUND(SUMIF(Anlagenbewegungsdaten_AV!B:B,A735,Anlagenbewegungsdaten_AV!D:D),2),ROUND(M735*L735%,2))</f>
        <v>0</v>
      </c>
      <c r="O735" s="330">
        <f>ROUND(N735-SUMIF(Anlagenbewegungsdaten_AV!B:B,A735,Anlagenbewegungsdaten_AV!D:D),3)</f>
        <v>0</v>
      </c>
    </row>
    <row r="736" spans="1:15" ht="15" customHeight="1" x14ac:dyDescent="0.25">
      <c r="A736" s="263" t="s">
        <v>23</v>
      </c>
      <c r="B736" s="173" t="s">
        <v>2108</v>
      </c>
      <c r="C736" s="173" t="s">
        <v>4208</v>
      </c>
      <c r="D736" s="174" t="s">
        <v>24</v>
      </c>
      <c r="E736" s="173" t="s">
        <v>1563</v>
      </c>
      <c r="F736" s="289">
        <v>21.67</v>
      </c>
      <c r="G736" s="333">
        <f>ROUND(SUMIF(Anlagenbewegungsdaten!B:B,A736,Anlagenbewegungsdaten!C:C),3)</f>
        <v>0</v>
      </c>
      <c r="H736" s="334">
        <f>IF(ISBLANK(F736),ROUND(SUMIF(Anlagenbewegungsdaten!B:B,A736,Anlagenbewegungsdaten!D:D),2),ROUND(G736*F736%,2))</f>
        <v>0</v>
      </c>
      <c r="I736" s="334">
        <f>ROUND((H736-SUMIF(Anlagenbewegungsdaten!$B:$B,A736,Anlagenbewegungsdaten!D:D)),3)</f>
        <v>0</v>
      </c>
      <c r="J736" s="335" t="s">
        <v>5179</v>
      </c>
      <c r="K736" s="335" t="s">
        <v>5193</v>
      </c>
      <c r="L736" s="516">
        <v>17.34</v>
      </c>
      <c r="M736" s="332">
        <f>ROUND(SUMIF(Anlagenbewegungsdaten_AV!B:B,A736,Anlagenbewegungsdaten_AV!C:C),3)</f>
        <v>0</v>
      </c>
      <c r="N736" s="330">
        <f>IF(ISBLANK(L736),ROUND(SUMIF(Anlagenbewegungsdaten_AV!B:B,A736,Anlagenbewegungsdaten_AV!D:D),2),ROUND(M736*L736%,2))</f>
        <v>0</v>
      </c>
      <c r="O736" s="330">
        <f>ROUND(N736-SUMIF(Anlagenbewegungsdaten_AV!B:B,A736,Anlagenbewegungsdaten_AV!D:D),3)</f>
        <v>0</v>
      </c>
    </row>
    <row r="737" spans="1:15" ht="15" customHeight="1" x14ac:dyDescent="0.25">
      <c r="A737" s="263" t="s">
        <v>2697</v>
      </c>
      <c r="B737" s="173" t="s">
        <v>2108</v>
      </c>
      <c r="C737" s="173" t="s">
        <v>4208</v>
      </c>
      <c r="D737" s="174" t="s">
        <v>2698</v>
      </c>
      <c r="E737" s="174" t="s">
        <v>2576</v>
      </c>
      <c r="F737" s="289">
        <v>21.64</v>
      </c>
      <c r="G737" s="333">
        <f>ROUND(SUMIF(Anlagenbewegungsdaten!B:B,A737,Anlagenbewegungsdaten!C:C),3)</f>
        <v>0</v>
      </c>
      <c r="H737" s="334">
        <f>IF(ISBLANK(F737),ROUND(SUMIF(Anlagenbewegungsdaten!B:B,A737,Anlagenbewegungsdaten!D:D),2),ROUND(G737*F737%,2))</f>
        <v>0</v>
      </c>
      <c r="I737" s="334">
        <f>ROUND((H737-SUMIF(Anlagenbewegungsdaten!$B:$B,A737,Anlagenbewegungsdaten!D:D)),3)</f>
        <v>0</v>
      </c>
      <c r="J737" s="335" t="s">
        <v>5179</v>
      </c>
      <c r="K737" s="335" t="s">
        <v>5193</v>
      </c>
      <c r="L737" s="516">
        <v>17.309999999999999</v>
      </c>
      <c r="M737" s="332">
        <f>ROUND(SUMIF(Anlagenbewegungsdaten_AV!B:B,A737,Anlagenbewegungsdaten_AV!C:C),3)</f>
        <v>0</v>
      </c>
      <c r="N737" s="330">
        <f>IF(ISBLANK(L737),ROUND(SUMIF(Anlagenbewegungsdaten_AV!B:B,A737,Anlagenbewegungsdaten_AV!D:D),2),ROUND(M737*L737%,2))</f>
        <v>0</v>
      </c>
      <c r="O737" s="330">
        <f>ROUND(N737-SUMIF(Anlagenbewegungsdaten_AV!B:B,A737,Anlagenbewegungsdaten_AV!D:D),3)</f>
        <v>0</v>
      </c>
    </row>
    <row r="738" spans="1:15" ht="15" customHeight="1" x14ac:dyDescent="0.25">
      <c r="A738" s="263" t="s">
        <v>3441</v>
      </c>
      <c r="B738" s="173" t="s">
        <v>2108</v>
      </c>
      <c r="C738" s="173" t="s">
        <v>4208</v>
      </c>
      <c r="D738" s="174" t="s">
        <v>3442</v>
      </c>
      <c r="E738" s="174" t="s">
        <v>3320</v>
      </c>
      <c r="F738" s="289">
        <v>21.61</v>
      </c>
      <c r="G738" s="333">
        <f>ROUND(SUMIF(Anlagenbewegungsdaten!B:B,A738,Anlagenbewegungsdaten!C:C),3)</f>
        <v>0</v>
      </c>
      <c r="H738" s="334">
        <f>IF(ISBLANK(F738),ROUND(SUMIF(Anlagenbewegungsdaten!B:B,A738,Anlagenbewegungsdaten!D:D),2),ROUND(G738*F738%,2))</f>
        <v>0</v>
      </c>
      <c r="I738" s="334">
        <f>ROUND((H738-SUMIF(Anlagenbewegungsdaten!$B:$B,A738,Anlagenbewegungsdaten!D:D)),3)</f>
        <v>0</v>
      </c>
      <c r="J738" s="335" t="s">
        <v>5179</v>
      </c>
      <c r="K738" s="335" t="s">
        <v>5193</v>
      </c>
      <c r="L738" s="516">
        <v>17.29</v>
      </c>
      <c r="M738" s="332">
        <f>ROUND(SUMIF(Anlagenbewegungsdaten_AV!B:B,A738,Anlagenbewegungsdaten_AV!C:C),3)</f>
        <v>0</v>
      </c>
      <c r="N738" s="330">
        <f>IF(ISBLANK(L738),ROUND(SUMIF(Anlagenbewegungsdaten_AV!B:B,A738,Anlagenbewegungsdaten_AV!D:D),2),ROUND(M738*L738%,2))</f>
        <v>0</v>
      </c>
      <c r="O738" s="330">
        <f>ROUND(N738-SUMIF(Anlagenbewegungsdaten_AV!B:B,A738,Anlagenbewegungsdaten_AV!D:D),3)</f>
        <v>0</v>
      </c>
    </row>
    <row r="739" spans="1:15" ht="15" customHeight="1" x14ac:dyDescent="0.25">
      <c r="A739" s="275" t="s">
        <v>4215</v>
      </c>
      <c r="B739" s="194" t="s">
        <v>2108</v>
      </c>
      <c r="C739" s="194" t="s">
        <v>4208</v>
      </c>
      <c r="D739" s="193" t="s">
        <v>4216</v>
      </c>
      <c r="E739" s="193" t="s">
        <v>4093</v>
      </c>
      <c r="F739" s="290">
        <v>21.58</v>
      </c>
      <c r="G739" s="333">
        <f>ROUND(SUMIF(Anlagenbewegungsdaten!B:B,A739,Anlagenbewegungsdaten!C:C),3)</f>
        <v>0</v>
      </c>
      <c r="H739" s="334">
        <f>IF(ISBLANK(F739),ROUND(SUMIF(Anlagenbewegungsdaten!B:B,A739,Anlagenbewegungsdaten!D:D),2),ROUND(G739*F739%,2))</f>
        <v>0</v>
      </c>
      <c r="I739" s="334">
        <f>ROUND((H739-SUMIF(Anlagenbewegungsdaten!$B:$B,A739,Anlagenbewegungsdaten!D:D)),3)</f>
        <v>0</v>
      </c>
      <c r="J739" s="335" t="s">
        <v>5179</v>
      </c>
      <c r="K739" s="335" t="s">
        <v>5193</v>
      </c>
      <c r="L739" s="516">
        <v>17.260000000000002</v>
      </c>
      <c r="M739" s="332">
        <f>ROUND(SUMIF(Anlagenbewegungsdaten_AV!B:B,A739,Anlagenbewegungsdaten_AV!C:C),3)</f>
        <v>0</v>
      </c>
      <c r="N739" s="330">
        <f>IF(ISBLANK(L739),ROUND(SUMIF(Anlagenbewegungsdaten_AV!B:B,A739,Anlagenbewegungsdaten_AV!D:D),2),ROUND(M739*L739%,2))</f>
        <v>0</v>
      </c>
      <c r="O739" s="330">
        <f>ROUND(N739-SUMIF(Anlagenbewegungsdaten_AV!B:B,A739,Anlagenbewegungsdaten_AV!D:D),3)</f>
        <v>0</v>
      </c>
    </row>
    <row r="740" spans="1:15" ht="15" customHeight="1" x14ac:dyDescent="0.25">
      <c r="A740" s="263" t="s">
        <v>25</v>
      </c>
      <c r="B740" s="174" t="s">
        <v>2108</v>
      </c>
      <c r="C740" s="174" t="s">
        <v>4208</v>
      </c>
      <c r="D740" s="174" t="s">
        <v>1583</v>
      </c>
      <c r="E740" s="174" t="s">
        <v>2483</v>
      </c>
      <c r="F740" s="289">
        <v>18.670000000000002</v>
      </c>
      <c r="G740" s="333">
        <f>ROUND(SUMIF(Anlagenbewegungsdaten!B:B,A740,Anlagenbewegungsdaten!C:C),3)</f>
        <v>0</v>
      </c>
      <c r="H740" s="334">
        <f>IF(ISBLANK(F740),ROUND(SUMIF(Anlagenbewegungsdaten!B:B,A740,Anlagenbewegungsdaten!D:D),2),ROUND(G740*F740%,2))</f>
        <v>0</v>
      </c>
      <c r="I740" s="334">
        <f>ROUND((H740-SUMIF(Anlagenbewegungsdaten!$B:$B,A740,Anlagenbewegungsdaten!D:D)),3)</f>
        <v>0</v>
      </c>
      <c r="J740" s="335" t="s">
        <v>5179</v>
      </c>
      <c r="K740" s="335" t="s">
        <v>5193</v>
      </c>
      <c r="L740" s="516">
        <v>14.94</v>
      </c>
      <c r="M740" s="332">
        <f>ROUND(SUMIF(Anlagenbewegungsdaten_AV!B:B,A740,Anlagenbewegungsdaten_AV!C:C),3)</f>
        <v>0</v>
      </c>
      <c r="N740" s="330">
        <f>IF(ISBLANK(L740),ROUND(SUMIF(Anlagenbewegungsdaten_AV!B:B,A740,Anlagenbewegungsdaten_AV!D:D),2),ROUND(M740*L740%,2))</f>
        <v>0</v>
      </c>
      <c r="O740" s="330">
        <f>ROUND(N740-SUMIF(Anlagenbewegungsdaten_AV!B:B,A740,Anlagenbewegungsdaten_AV!D:D),3)</f>
        <v>0</v>
      </c>
    </row>
    <row r="741" spans="1:15" ht="15" customHeight="1" x14ac:dyDescent="0.25">
      <c r="A741" s="263" t="s">
        <v>26</v>
      </c>
      <c r="B741" s="174" t="s">
        <v>2108</v>
      </c>
      <c r="C741" s="174" t="s">
        <v>4208</v>
      </c>
      <c r="D741" s="174" t="s">
        <v>27</v>
      </c>
      <c r="E741" s="174" t="s">
        <v>2486</v>
      </c>
      <c r="F741" s="289">
        <v>20.67</v>
      </c>
      <c r="G741" s="333">
        <f>ROUND(SUMIF(Anlagenbewegungsdaten!B:B,A741,Anlagenbewegungsdaten!C:C),3)</f>
        <v>0</v>
      </c>
      <c r="H741" s="334">
        <f>IF(ISBLANK(F741),ROUND(SUMIF(Anlagenbewegungsdaten!B:B,A741,Anlagenbewegungsdaten!D:D),2),ROUND(G741*F741%,2))</f>
        <v>0</v>
      </c>
      <c r="I741" s="334">
        <f>ROUND((H741-SUMIF(Anlagenbewegungsdaten!$B:$B,A741,Anlagenbewegungsdaten!D:D)),3)</f>
        <v>0</v>
      </c>
      <c r="J741" s="335" t="s">
        <v>5179</v>
      </c>
      <c r="K741" s="335" t="s">
        <v>5193</v>
      </c>
      <c r="L741" s="516">
        <v>16.54</v>
      </c>
      <c r="M741" s="332">
        <f>ROUND(SUMIF(Anlagenbewegungsdaten_AV!B:B,A741,Anlagenbewegungsdaten_AV!C:C),3)</f>
        <v>0</v>
      </c>
      <c r="N741" s="330">
        <f>IF(ISBLANK(L741),ROUND(SUMIF(Anlagenbewegungsdaten_AV!B:B,A741,Anlagenbewegungsdaten_AV!D:D),2),ROUND(M741*L741%,2))</f>
        <v>0</v>
      </c>
      <c r="O741" s="330">
        <f>ROUND(N741-SUMIF(Anlagenbewegungsdaten_AV!B:B,A741,Anlagenbewegungsdaten_AV!D:D),3)</f>
        <v>0</v>
      </c>
    </row>
    <row r="742" spans="1:15" ht="15" customHeight="1" x14ac:dyDescent="0.25">
      <c r="A742" s="263" t="s">
        <v>28</v>
      </c>
      <c r="B742" s="174" t="s">
        <v>2108</v>
      </c>
      <c r="C742" s="174" t="s">
        <v>4208</v>
      </c>
      <c r="D742" s="174" t="s">
        <v>1585</v>
      </c>
      <c r="E742" s="174" t="s">
        <v>1560</v>
      </c>
      <c r="F742" s="289">
        <v>21.67</v>
      </c>
      <c r="G742" s="333">
        <f>ROUND(SUMIF(Anlagenbewegungsdaten!B:B,A742,Anlagenbewegungsdaten!C:C),3)</f>
        <v>0</v>
      </c>
      <c r="H742" s="334">
        <f>IF(ISBLANK(F742),ROUND(SUMIF(Anlagenbewegungsdaten!B:B,A742,Anlagenbewegungsdaten!D:D),2),ROUND(G742*F742%,2))</f>
        <v>0</v>
      </c>
      <c r="I742" s="334">
        <f>ROUND((H742-SUMIF(Anlagenbewegungsdaten!$B:$B,A742,Anlagenbewegungsdaten!D:D)),3)</f>
        <v>0</v>
      </c>
      <c r="J742" s="335" t="s">
        <v>5179</v>
      </c>
      <c r="K742" s="335" t="s">
        <v>5193</v>
      </c>
      <c r="L742" s="516">
        <v>17.34</v>
      </c>
      <c r="M742" s="332">
        <f>ROUND(SUMIF(Anlagenbewegungsdaten_AV!B:B,A742,Anlagenbewegungsdaten_AV!C:C),3)</f>
        <v>0</v>
      </c>
      <c r="N742" s="330">
        <f>IF(ISBLANK(L742),ROUND(SUMIF(Anlagenbewegungsdaten_AV!B:B,A742,Anlagenbewegungsdaten_AV!D:D),2),ROUND(M742*L742%,2))</f>
        <v>0</v>
      </c>
      <c r="O742" s="330">
        <f>ROUND(N742-SUMIF(Anlagenbewegungsdaten_AV!B:B,A742,Anlagenbewegungsdaten_AV!D:D),3)</f>
        <v>0</v>
      </c>
    </row>
    <row r="743" spans="1:15" ht="15" customHeight="1" x14ac:dyDescent="0.25">
      <c r="A743" s="263" t="s">
        <v>29</v>
      </c>
      <c r="B743" s="174" t="s">
        <v>2108</v>
      </c>
      <c r="C743" s="174" t="s">
        <v>4208</v>
      </c>
      <c r="D743" s="174" t="s">
        <v>1587</v>
      </c>
      <c r="E743" s="174" t="s">
        <v>1563</v>
      </c>
      <c r="F743" s="289">
        <v>21.67</v>
      </c>
      <c r="G743" s="333">
        <f>ROUND(SUMIF(Anlagenbewegungsdaten!B:B,A743,Anlagenbewegungsdaten!C:C),3)</f>
        <v>0</v>
      </c>
      <c r="H743" s="334">
        <f>IF(ISBLANK(F743),ROUND(SUMIF(Anlagenbewegungsdaten!B:B,A743,Anlagenbewegungsdaten!D:D),2),ROUND(G743*F743%,2))</f>
        <v>0</v>
      </c>
      <c r="I743" s="334">
        <f>ROUND((H743-SUMIF(Anlagenbewegungsdaten!$B:$B,A743,Anlagenbewegungsdaten!D:D)),3)</f>
        <v>0</v>
      </c>
      <c r="J743" s="335" t="s">
        <v>5179</v>
      </c>
      <c r="K743" s="335" t="s">
        <v>5193</v>
      </c>
      <c r="L743" s="516">
        <v>17.34</v>
      </c>
      <c r="M743" s="332">
        <f>ROUND(SUMIF(Anlagenbewegungsdaten_AV!B:B,A743,Anlagenbewegungsdaten_AV!C:C),3)</f>
        <v>0</v>
      </c>
      <c r="N743" s="330">
        <f>IF(ISBLANK(L743),ROUND(SUMIF(Anlagenbewegungsdaten_AV!B:B,A743,Anlagenbewegungsdaten_AV!D:D),2),ROUND(M743*L743%,2))</f>
        <v>0</v>
      </c>
      <c r="O743" s="330">
        <f>ROUND(N743-SUMIF(Anlagenbewegungsdaten_AV!B:B,A743,Anlagenbewegungsdaten_AV!D:D),3)</f>
        <v>0</v>
      </c>
    </row>
    <row r="744" spans="1:15" ht="15" customHeight="1" x14ac:dyDescent="0.25">
      <c r="A744" s="263" t="s">
        <v>2699</v>
      </c>
      <c r="B744" s="174" t="s">
        <v>2108</v>
      </c>
      <c r="C744" s="174" t="s">
        <v>4208</v>
      </c>
      <c r="D744" s="174" t="s">
        <v>2584</v>
      </c>
      <c r="E744" s="174" t="s">
        <v>2576</v>
      </c>
      <c r="F744" s="289">
        <v>21.64</v>
      </c>
      <c r="G744" s="333">
        <f>ROUND(SUMIF(Anlagenbewegungsdaten!B:B,A744,Anlagenbewegungsdaten!C:C),3)</f>
        <v>0</v>
      </c>
      <c r="H744" s="334">
        <f>IF(ISBLANK(F744),ROUND(SUMIF(Anlagenbewegungsdaten!B:B,A744,Anlagenbewegungsdaten!D:D),2),ROUND(G744*F744%,2))</f>
        <v>0</v>
      </c>
      <c r="I744" s="334">
        <f>ROUND((H744-SUMIF(Anlagenbewegungsdaten!$B:$B,A744,Anlagenbewegungsdaten!D:D)),3)</f>
        <v>0</v>
      </c>
      <c r="J744" s="335" t="s">
        <v>5179</v>
      </c>
      <c r="K744" s="335" t="s">
        <v>5193</v>
      </c>
      <c r="L744" s="516">
        <v>17.309999999999999</v>
      </c>
      <c r="M744" s="332">
        <f>ROUND(SUMIF(Anlagenbewegungsdaten_AV!B:B,A744,Anlagenbewegungsdaten_AV!C:C),3)</f>
        <v>0</v>
      </c>
      <c r="N744" s="330">
        <f>IF(ISBLANK(L744),ROUND(SUMIF(Anlagenbewegungsdaten_AV!B:B,A744,Anlagenbewegungsdaten_AV!D:D),2),ROUND(M744*L744%,2))</f>
        <v>0</v>
      </c>
      <c r="O744" s="330">
        <f>ROUND(N744-SUMIF(Anlagenbewegungsdaten_AV!B:B,A744,Anlagenbewegungsdaten_AV!D:D),3)</f>
        <v>0</v>
      </c>
    </row>
    <row r="745" spans="1:15" ht="15" customHeight="1" x14ac:dyDescent="0.25">
      <c r="A745" s="263" t="s">
        <v>3443</v>
      </c>
      <c r="B745" s="174" t="s">
        <v>2108</v>
      </c>
      <c r="C745" s="174" t="s">
        <v>4208</v>
      </c>
      <c r="D745" s="174" t="s">
        <v>3328</v>
      </c>
      <c r="E745" s="174" t="s">
        <v>3320</v>
      </c>
      <c r="F745" s="289">
        <v>21.61</v>
      </c>
      <c r="G745" s="333">
        <f>ROUND(SUMIF(Anlagenbewegungsdaten!B:B,A745,Anlagenbewegungsdaten!C:C),3)</f>
        <v>0</v>
      </c>
      <c r="H745" s="334">
        <f>IF(ISBLANK(F745),ROUND(SUMIF(Anlagenbewegungsdaten!B:B,A745,Anlagenbewegungsdaten!D:D),2),ROUND(G745*F745%,2))</f>
        <v>0</v>
      </c>
      <c r="I745" s="334">
        <f>ROUND((H745-SUMIF(Anlagenbewegungsdaten!$B:$B,A745,Anlagenbewegungsdaten!D:D)),3)</f>
        <v>0</v>
      </c>
      <c r="J745" s="335" t="s">
        <v>5179</v>
      </c>
      <c r="K745" s="335" t="s">
        <v>5193</v>
      </c>
      <c r="L745" s="516">
        <v>17.29</v>
      </c>
      <c r="M745" s="332">
        <f>ROUND(SUMIF(Anlagenbewegungsdaten_AV!B:B,A745,Anlagenbewegungsdaten_AV!C:C),3)</f>
        <v>0</v>
      </c>
      <c r="N745" s="330">
        <f>IF(ISBLANK(L745),ROUND(SUMIF(Anlagenbewegungsdaten_AV!B:B,A745,Anlagenbewegungsdaten_AV!D:D),2),ROUND(M745*L745%,2))</f>
        <v>0</v>
      </c>
      <c r="O745" s="330">
        <f>ROUND(N745-SUMIF(Anlagenbewegungsdaten_AV!B:B,A745,Anlagenbewegungsdaten_AV!D:D),3)</f>
        <v>0</v>
      </c>
    </row>
    <row r="746" spans="1:15" ht="15" customHeight="1" x14ac:dyDescent="0.25">
      <c r="A746" s="275" t="s">
        <v>4217</v>
      </c>
      <c r="B746" s="193" t="s">
        <v>2108</v>
      </c>
      <c r="C746" s="193" t="s">
        <v>4208</v>
      </c>
      <c r="D746" s="193" t="s">
        <v>4101</v>
      </c>
      <c r="E746" s="193" t="s">
        <v>4093</v>
      </c>
      <c r="F746" s="290">
        <v>21.58</v>
      </c>
      <c r="G746" s="333">
        <f>ROUND(SUMIF(Anlagenbewegungsdaten!B:B,A746,Anlagenbewegungsdaten!C:C),3)</f>
        <v>0</v>
      </c>
      <c r="H746" s="334">
        <f>IF(ISBLANK(F746),ROUND(SUMIF(Anlagenbewegungsdaten!B:B,A746,Anlagenbewegungsdaten!D:D),2),ROUND(G746*F746%,2))</f>
        <v>0</v>
      </c>
      <c r="I746" s="334">
        <f>ROUND((H746-SUMIF(Anlagenbewegungsdaten!$B:$B,A746,Anlagenbewegungsdaten!D:D)),3)</f>
        <v>0</v>
      </c>
      <c r="J746" s="335" t="s">
        <v>5179</v>
      </c>
      <c r="K746" s="335" t="s">
        <v>5193</v>
      </c>
      <c r="L746" s="516">
        <v>17.260000000000002</v>
      </c>
      <c r="M746" s="332">
        <f>ROUND(SUMIF(Anlagenbewegungsdaten_AV!B:B,A746,Anlagenbewegungsdaten_AV!C:C),3)</f>
        <v>0</v>
      </c>
      <c r="N746" s="330">
        <f>IF(ISBLANK(L746),ROUND(SUMIF(Anlagenbewegungsdaten_AV!B:B,A746,Anlagenbewegungsdaten_AV!D:D),2),ROUND(M746*L746%,2))</f>
        <v>0</v>
      </c>
      <c r="O746" s="330">
        <f>ROUND(N746-SUMIF(Anlagenbewegungsdaten_AV!B:B,A746,Anlagenbewegungsdaten_AV!D:D),3)</f>
        <v>0</v>
      </c>
    </row>
    <row r="747" spans="1:15" ht="15" customHeight="1" x14ac:dyDescent="0.25">
      <c r="A747" s="263" t="s">
        <v>30</v>
      </c>
      <c r="B747" s="174" t="s">
        <v>2108</v>
      </c>
      <c r="C747" s="174" t="s">
        <v>4208</v>
      </c>
      <c r="D747" s="174" t="s">
        <v>1589</v>
      </c>
      <c r="E747" s="174" t="s">
        <v>2483</v>
      </c>
      <c r="F747" s="289">
        <v>19.670000000000002</v>
      </c>
      <c r="G747" s="333">
        <f>ROUND(SUMIF(Anlagenbewegungsdaten!B:B,A747,Anlagenbewegungsdaten!C:C),3)</f>
        <v>0</v>
      </c>
      <c r="H747" s="334">
        <f>IF(ISBLANK(F747),ROUND(SUMIF(Anlagenbewegungsdaten!B:B,A747,Anlagenbewegungsdaten!D:D),2),ROUND(G747*F747%,2))</f>
        <v>0</v>
      </c>
      <c r="I747" s="334">
        <f>ROUND((H747-SUMIF(Anlagenbewegungsdaten!$B:$B,A747,Anlagenbewegungsdaten!D:D)),3)</f>
        <v>0</v>
      </c>
      <c r="J747" s="335" t="s">
        <v>5179</v>
      </c>
      <c r="K747" s="335" t="s">
        <v>5193</v>
      </c>
      <c r="L747" s="516">
        <v>15.74</v>
      </c>
      <c r="M747" s="332">
        <f>ROUND(SUMIF(Anlagenbewegungsdaten_AV!B:B,A747,Anlagenbewegungsdaten_AV!C:C),3)</f>
        <v>0</v>
      </c>
      <c r="N747" s="330">
        <f>IF(ISBLANK(L747),ROUND(SUMIF(Anlagenbewegungsdaten_AV!B:B,A747,Anlagenbewegungsdaten_AV!D:D),2),ROUND(M747*L747%,2))</f>
        <v>0</v>
      </c>
      <c r="O747" s="330">
        <f>ROUND(N747-SUMIF(Anlagenbewegungsdaten_AV!B:B,A747,Anlagenbewegungsdaten_AV!D:D),3)</f>
        <v>0</v>
      </c>
    </row>
    <row r="748" spans="1:15" ht="15" customHeight="1" x14ac:dyDescent="0.25">
      <c r="A748" s="263" t="s">
        <v>31</v>
      </c>
      <c r="B748" s="174" t="s">
        <v>2108</v>
      </c>
      <c r="C748" s="174" t="s">
        <v>4208</v>
      </c>
      <c r="D748" s="174" t="s">
        <v>32</v>
      </c>
      <c r="E748" s="174" t="s">
        <v>2486</v>
      </c>
      <c r="F748" s="289">
        <v>21.67</v>
      </c>
      <c r="G748" s="333">
        <f>ROUND(SUMIF(Anlagenbewegungsdaten!B:B,A748,Anlagenbewegungsdaten!C:C),3)</f>
        <v>0</v>
      </c>
      <c r="H748" s="334">
        <f>IF(ISBLANK(F748),ROUND(SUMIF(Anlagenbewegungsdaten!B:B,A748,Anlagenbewegungsdaten!D:D),2),ROUND(G748*F748%,2))</f>
        <v>0</v>
      </c>
      <c r="I748" s="334">
        <f>ROUND((H748-SUMIF(Anlagenbewegungsdaten!$B:$B,A748,Anlagenbewegungsdaten!D:D)),3)</f>
        <v>0</v>
      </c>
      <c r="J748" s="335" t="s">
        <v>5179</v>
      </c>
      <c r="K748" s="335" t="s">
        <v>5193</v>
      </c>
      <c r="L748" s="516">
        <v>17.34</v>
      </c>
      <c r="M748" s="332">
        <f>ROUND(SUMIF(Anlagenbewegungsdaten_AV!B:B,A748,Anlagenbewegungsdaten_AV!C:C),3)</f>
        <v>0</v>
      </c>
      <c r="N748" s="330">
        <f>IF(ISBLANK(L748),ROUND(SUMIF(Anlagenbewegungsdaten_AV!B:B,A748,Anlagenbewegungsdaten_AV!D:D),2),ROUND(M748*L748%,2))</f>
        <v>0</v>
      </c>
      <c r="O748" s="330">
        <f>ROUND(N748-SUMIF(Anlagenbewegungsdaten_AV!B:B,A748,Anlagenbewegungsdaten_AV!D:D),3)</f>
        <v>0</v>
      </c>
    </row>
    <row r="749" spans="1:15" ht="15" customHeight="1" x14ac:dyDescent="0.25">
      <c r="A749" s="263" t="s">
        <v>33</v>
      </c>
      <c r="B749" s="174" t="s">
        <v>2108</v>
      </c>
      <c r="C749" s="174" t="s">
        <v>4208</v>
      </c>
      <c r="D749" s="184" t="s">
        <v>1591</v>
      </c>
      <c r="E749" s="174" t="s">
        <v>1560</v>
      </c>
      <c r="F749" s="289">
        <v>22.67</v>
      </c>
      <c r="G749" s="333">
        <f>ROUND(SUMIF(Anlagenbewegungsdaten!B:B,A749,Anlagenbewegungsdaten!C:C),3)</f>
        <v>0</v>
      </c>
      <c r="H749" s="334">
        <f>IF(ISBLANK(F749),ROUND(SUMIF(Anlagenbewegungsdaten!B:B,A749,Anlagenbewegungsdaten!D:D),2),ROUND(G749*F749%,2))</f>
        <v>0</v>
      </c>
      <c r="I749" s="334">
        <f>ROUND((H749-SUMIF(Anlagenbewegungsdaten!$B:$B,A749,Anlagenbewegungsdaten!D:D)),3)</f>
        <v>0</v>
      </c>
      <c r="J749" s="335" t="s">
        <v>5179</v>
      </c>
      <c r="K749" s="335" t="s">
        <v>5193</v>
      </c>
      <c r="L749" s="516">
        <v>18.14</v>
      </c>
      <c r="M749" s="332">
        <f>ROUND(SUMIF(Anlagenbewegungsdaten_AV!B:B,A749,Anlagenbewegungsdaten_AV!C:C),3)</f>
        <v>0</v>
      </c>
      <c r="N749" s="330">
        <f>IF(ISBLANK(L749),ROUND(SUMIF(Anlagenbewegungsdaten_AV!B:B,A749,Anlagenbewegungsdaten_AV!D:D),2),ROUND(M749*L749%,2))</f>
        <v>0</v>
      </c>
      <c r="O749" s="330">
        <f>ROUND(N749-SUMIF(Anlagenbewegungsdaten_AV!B:B,A749,Anlagenbewegungsdaten_AV!D:D),3)</f>
        <v>0</v>
      </c>
    </row>
    <row r="750" spans="1:15" ht="15" customHeight="1" x14ac:dyDescent="0.25">
      <c r="A750" s="263" t="s">
        <v>34</v>
      </c>
      <c r="B750" s="174" t="s">
        <v>2108</v>
      </c>
      <c r="C750" s="174" t="s">
        <v>4208</v>
      </c>
      <c r="D750" s="174" t="s">
        <v>1593</v>
      </c>
      <c r="E750" s="174" t="s">
        <v>1563</v>
      </c>
      <c r="F750" s="289">
        <v>22.67</v>
      </c>
      <c r="G750" s="333">
        <f>ROUND(SUMIF(Anlagenbewegungsdaten!B:B,A750,Anlagenbewegungsdaten!C:C),3)</f>
        <v>0</v>
      </c>
      <c r="H750" s="334">
        <f>IF(ISBLANK(F750),ROUND(SUMIF(Anlagenbewegungsdaten!B:B,A750,Anlagenbewegungsdaten!D:D),2),ROUND(G750*F750%,2))</f>
        <v>0</v>
      </c>
      <c r="I750" s="334">
        <f>ROUND((H750-SUMIF(Anlagenbewegungsdaten!$B:$B,A750,Anlagenbewegungsdaten!D:D)),3)</f>
        <v>0</v>
      </c>
      <c r="J750" s="335" t="s">
        <v>5179</v>
      </c>
      <c r="K750" s="335" t="s">
        <v>5193</v>
      </c>
      <c r="L750" s="516">
        <v>18.14</v>
      </c>
      <c r="M750" s="332">
        <f>ROUND(SUMIF(Anlagenbewegungsdaten_AV!B:B,A750,Anlagenbewegungsdaten_AV!C:C),3)</f>
        <v>0</v>
      </c>
      <c r="N750" s="330">
        <f>IF(ISBLANK(L750),ROUND(SUMIF(Anlagenbewegungsdaten_AV!B:B,A750,Anlagenbewegungsdaten_AV!D:D),2),ROUND(M750*L750%,2))</f>
        <v>0</v>
      </c>
      <c r="O750" s="330">
        <f>ROUND(N750-SUMIF(Anlagenbewegungsdaten_AV!B:B,A750,Anlagenbewegungsdaten_AV!D:D),3)</f>
        <v>0</v>
      </c>
    </row>
    <row r="751" spans="1:15" ht="15" customHeight="1" x14ac:dyDescent="0.25">
      <c r="A751" s="263" t="s">
        <v>2700</v>
      </c>
      <c r="B751" s="174" t="s">
        <v>2108</v>
      </c>
      <c r="C751" s="174" t="s">
        <v>4208</v>
      </c>
      <c r="D751" s="174" t="s">
        <v>2586</v>
      </c>
      <c r="E751" s="174" t="s">
        <v>2576</v>
      </c>
      <c r="F751" s="289">
        <v>22.64</v>
      </c>
      <c r="G751" s="333">
        <f>ROUND(SUMIF(Anlagenbewegungsdaten!B:B,A751,Anlagenbewegungsdaten!C:C),3)</f>
        <v>0</v>
      </c>
      <c r="H751" s="334">
        <f>IF(ISBLANK(F751),ROUND(SUMIF(Anlagenbewegungsdaten!B:B,A751,Anlagenbewegungsdaten!D:D),2),ROUND(G751*F751%,2))</f>
        <v>0</v>
      </c>
      <c r="I751" s="334">
        <f>ROUND((H751-SUMIF(Anlagenbewegungsdaten!$B:$B,A751,Anlagenbewegungsdaten!D:D)),3)</f>
        <v>0</v>
      </c>
      <c r="J751" s="335" t="s">
        <v>5179</v>
      </c>
      <c r="K751" s="335" t="s">
        <v>5193</v>
      </c>
      <c r="L751" s="516">
        <v>18.11</v>
      </c>
      <c r="M751" s="332">
        <f>ROUND(SUMIF(Anlagenbewegungsdaten_AV!B:B,A751,Anlagenbewegungsdaten_AV!C:C),3)</f>
        <v>0</v>
      </c>
      <c r="N751" s="330">
        <f>IF(ISBLANK(L751),ROUND(SUMIF(Anlagenbewegungsdaten_AV!B:B,A751,Anlagenbewegungsdaten_AV!D:D),2),ROUND(M751*L751%,2))</f>
        <v>0</v>
      </c>
      <c r="O751" s="330">
        <f>ROUND(N751-SUMIF(Anlagenbewegungsdaten_AV!B:B,A751,Anlagenbewegungsdaten_AV!D:D),3)</f>
        <v>0</v>
      </c>
    </row>
    <row r="752" spans="1:15" ht="15" customHeight="1" x14ac:dyDescent="0.25">
      <c r="A752" s="263" t="s">
        <v>3444</v>
      </c>
      <c r="B752" s="174" t="s">
        <v>2108</v>
      </c>
      <c r="C752" s="174" t="s">
        <v>4208</v>
      </c>
      <c r="D752" s="174" t="s">
        <v>3330</v>
      </c>
      <c r="E752" s="174" t="s">
        <v>3320</v>
      </c>
      <c r="F752" s="289">
        <v>22.61</v>
      </c>
      <c r="G752" s="333">
        <f>ROUND(SUMIF(Anlagenbewegungsdaten!B:B,A752,Anlagenbewegungsdaten!C:C),3)</f>
        <v>0</v>
      </c>
      <c r="H752" s="334">
        <f>IF(ISBLANK(F752),ROUND(SUMIF(Anlagenbewegungsdaten!B:B,A752,Anlagenbewegungsdaten!D:D),2),ROUND(G752*F752%,2))</f>
        <v>0</v>
      </c>
      <c r="I752" s="334">
        <f>ROUND((H752-SUMIF(Anlagenbewegungsdaten!$B:$B,A752,Anlagenbewegungsdaten!D:D)),3)</f>
        <v>0</v>
      </c>
      <c r="J752" s="335" t="s">
        <v>5179</v>
      </c>
      <c r="K752" s="335" t="s">
        <v>5193</v>
      </c>
      <c r="L752" s="516">
        <v>18.09</v>
      </c>
      <c r="M752" s="332">
        <f>ROUND(SUMIF(Anlagenbewegungsdaten_AV!B:B,A752,Anlagenbewegungsdaten_AV!C:C),3)</f>
        <v>0</v>
      </c>
      <c r="N752" s="330">
        <f>IF(ISBLANK(L752),ROUND(SUMIF(Anlagenbewegungsdaten_AV!B:B,A752,Anlagenbewegungsdaten_AV!D:D),2),ROUND(M752*L752%,2))</f>
        <v>0</v>
      </c>
      <c r="O752" s="330">
        <f>ROUND(N752-SUMIF(Anlagenbewegungsdaten_AV!B:B,A752,Anlagenbewegungsdaten_AV!D:D),3)</f>
        <v>0</v>
      </c>
    </row>
    <row r="753" spans="1:15" ht="15" customHeight="1" x14ac:dyDescent="0.25">
      <c r="A753" s="275" t="s">
        <v>4218</v>
      </c>
      <c r="B753" s="193" t="s">
        <v>2108</v>
      </c>
      <c r="C753" s="193" t="s">
        <v>4208</v>
      </c>
      <c r="D753" s="193" t="s">
        <v>4103</v>
      </c>
      <c r="E753" s="193" t="s">
        <v>4093</v>
      </c>
      <c r="F753" s="290">
        <v>22.58</v>
      </c>
      <c r="G753" s="333">
        <f>ROUND(SUMIF(Anlagenbewegungsdaten!B:B,A753,Anlagenbewegungsdaten!C:C),3)</f>
        <v>0</v>
      </c>
      <c r="H753" s="334">
        <f>IF(ISBLANK(F753),ROUND(SUMIF(Anlagenbewegungsdaten!B:B,A753,Anlagenbewegungsdaten!D:D),2),ROUND(G753*F753%,2))</f>
        <v>0</v>
      </c>
      <c r="I753" s="334">
        <f>ROUND((H753-SUMIF(Anlagenbewegungsdaten!$B:$B,A753,Anlagenbewegungsdaten!D:D)),3)</f>
        <v>0</v>
      </c>
      <c r="J753" s="335" t="s">
        <v>5179</v>
      </c>
      <c r="K753" s="335" t="s">
        <v>5193</v>
      </c>
      <c r="L753" s="516">
        <v>18.059999999999999</v>
      </c>
      <c r="M753" s="332">
        <f>ROUND(SUMIF(Anlagenbewegungsdaten_AV!B:B,A753,Anlagenbewegungsdaten_AV!C:C),3)</f>
        <v>0</v>
      </c>
      <c r="N753" s="330">
        <f>IF(ISBLANK(L753),ROUND(SUMIF(Anlagenbewegungsdaten_AV!B:B,A753,Anlagenbewegungsdaten_AV!D:D),2),ROUND(M753*L753%,2))</f>
        <v>0</v>
      </c>
      <c r="O753" s="330">
        <f>ROUND(N753-SUMIF(Anlagenbewegungsdaten_AV!B:B,A753,Anlagenbewegungsdaten_AV!D:D),3)</f>
        <v>0</v>
      </c>
    </row>
    <row r="754" spans="1:15" ht="15" customHeight="1" x14ac:dyDescent="0.25">
      <c r="A754" s="263" t="s">
        <v>35</v>
      </c>
      <c r="B754" s="174" t="s">
        <v>2108</v>
      </c>
      <c r="C754" s="174" t="s">
        <v>4208</v>
      </c>
      <c r="D754" s="174" t="s">
        <v>1595</v>
      </c>
      <c r="E754" s="174" t="s">
        <v>2483</v>
      </c>
      <c r="F754" s="289">
        <v>22.67</v>
      </c>
      <c r="G754" s="333">
        <f>ROUND(SUMIF(Anlagenbewegungsdaten!B:B,A754,Anlagenbewegungsdaten!C:C),3)</f>
        <v>0</v>
      </c>
      <c r="H754" s="334">
        <f>IF(ISBLANK(F754),ROUND(SUMIF(Anlagenbewegungsdaten!B:B,A754,Anlagenbewegungsdaten!D:D),2),ROUND(G754*F754%,2))</f>
        <v>0</v>
      </c>
      <c r="I754" s="334">
        <f>ROUND((H754-SUMIF(Anlagenbewegungsdaten!$B:$B,A754,Anlagenbewegungsdaten!D:D)),3)</f>
        <v>0</v>
      </c>
      <c r="J754" s="335" t="s">
        <v>5179</v>
      </c>
      <c r="K754" s="335" t="s">
        <v>5193</v>
      </c>
      <c r="L754" s="516">
        <v>18.14</v>
      </c>
      <c r="M754" s="332">
        <f>ROUND(SUMIF(Anlagenbewegungsdaten_AV!B:B,A754,Anlagenbewegungsdaten_AV!C:C),3)</f>
        <v>0</v>
      </c>
      <c r="N754" s="330">
        <f>IF(ISBLANK(L754),ROUND(SUMIF(Anlagenbewegungsdaten_AV!B:B,A754,Anlagenbewegungsdaten_AV!D:D),2),ROUND(M754*L754%,2))</f>
        <v>0</v>
      </c>
      <c r="O754" s="330">
        <f>ROUND(N754-SUMIF(Anlagenbewegungsdaten_AV!B:B,A754,Anlagenbewegungsdaten_AV!D:D),3)</f>
        <v>0</v>
      </c>
    </row>
    <row r="755" spans="1:15" ht="15" customHeight="1" x14ac:dyDescent="0.25">
      <c r="A755" s="263" t="s">
        <v>36</v>
      </c>
      <c r="B755" s="174" t="s">
        <v>2108</v>
      </c>
      <c r="C755" s="174" t="s">
        <v>4208</v>
      </c>
      <c r="D755" s="174" t="s">
        <v>37</v>
      </c>
      <c r="E755" s="174" t="s">
        <v>2486</v>
      </c>
      <c r="F755" s="289">
        <v>24.67</v>
      </c>
      <c r="G755" s="333">
        <f>ROUND(SUMIF(Anlagenbewegungsdaten!B:B,A755,Anlagenbewegungsdaten!C:C),3)</f>
        <v>0</v>
      </c>
      <c r="H755" s="334">
        <f>IF(ISBLANK(F755),ROUND(SUMIF(Anlagenbewegungsdaten!B:B,A755,Anlagenbewegungsdaten!D:D),2),ROUND(G755*F755%,2))</f>
        <v>0</v>
      </c>
      <c r="I755" s="334">
        <f>ROUND((H755-SUMIF(Anlagenbewegungsdaten!$B:$B,A755,Anlagenbewegungsdaten!D:D)),3)</f>
        <v>0</v>
      </c>
      <c r="J755" s="335" t="s">
        <v>5179</v>
      </c>
      <c r="K755" s="335" t="s">
        <v>5193</v>
      </c>
      <c r="L755" s="516">
        <v>19.739999999999998</v>
      </c>
      <c r="M755" s="332">
        <f>ROUND(SUMIF(Anlagenbewegungsdaten_AV!B:B,A755,Anlagenbewegungsdaten_AV!C:C),3)</f>
        <v>0</v>
      </c>
      <c r="N755" s="330">
        <f>IF(ISBLANK(L755),ROUND(SUMIF(Anlagenbewegungsdaten_AV!B:B,A755,Anlagenbewegungsdaten_AV!D:D),2),ROUND(M755*L755%,2))</f>
        <v>0</v>
      </c>
      <c r="O755" s="330">
        <f>ROUND(N755-SUMIF(Anlagenbewegungsdaten_AV!B:B,A755,Anlagenbewegungsdaten_AV!D:D),3)</f>
        <v>0</v>
      </c>
    </row>
    <row r="756" spans="1:15" ht="15" customHeight="1" x14ac:dyDescent="0.25">
      <c r="A756" s="263" t="s">
        <v>38</v>
      </c>
      <c r="B756" s="174" t="s">
        <v>2108</v>
      </c>
      <c r="C756" s="174" t="s">
        <v>4208</v>
      </c>
      <c r="D756" s="174" t="s">
        <v>1597</v>
      </c>
      <c r="E756" s="174" t="s">
        <v>1560</v>
      </c>
      <c r="F756" s="289">
        <v>25.67</v>
      </c>
      <c r="G756" s="333">
        <f>ROUND(SUMIF(Anlagenbewegungsdaten!B:B,A756,Anlagenbewegungsdaten!C:C),3)</f>
        <v>0</v>
      </c>
      <c r="H756" s="334">
        <f>IF(ISBLANK(F756),ROUND(SUMIF(Anlagenbewegungsdaten!B:B,A756,Anlagenbewegungsdaten!D:D),2),ROUND(G756*F756%,2))</f>
        <v>0</v>
      </c>
      <c r="I756" s="334">
        <f>ROUND((H756-SUMIF(Anlagenbewegungsdaten!$B:$B,A756,Anlagenbewegungsdaten!D:D)),3)</f>
        <v>0</v>
      </c>
      <c r="J756" s="335" t="s">
        <v>5179</v>
      </c>
      <c r="K756" s="335" t="s">
        <v>5193</v>
      </c>
      <c r="L756" s="516">
        <v>20.54</v>
      </c>
      <c r="M756" s="332">
        <f>ROUND(SUMIF(Anlagenbewegungsdaten_AV!B:B,A756,Anlagenbewegungsdaten_AV!C:C),3)</f>
        <v>0</v>
      </c>
      <c r="N756" s="330">
        <f>IF(ISBLANK(L756),ROUND(SUMIF(Anlagenbewegungsdaten_AV!B:B,A756,Anlagenbewegungsdaten_AV!D:D),2),ROUND(M756*L756%,2))</f>
        <v>0</v>
      </c>
      <c r="O756" s="330">
        <f>ROUND(N756-SUMIF(Anlagenbewegungsdaten_AV!B:B,A756,Anlagenbewegungsdaten_AV!D:D),3)</f>
        <v>0</v>
      </c>
    </row>
    <row r="757" spans="1:15" ht="15" customHeight="1" x14ac:dyDescent="0.25">
      <c r="A757" s="263" t="s">
        <v>39</v>
      </c>
      <c r="B757" s="174" t="s">
        <v>2108</v>
      </c>
      <c r="C757" s="174" t="s">
        <v>4208</v>
      </c>
      <c r="D757" s="174" t="s">
        <v>40</v>
      </c>
      <c r="E757" s="174" t="s">
        <v>1563</v>
      </c>
      <c r="F757" s="289">
        <v>25.67</v>
      </c>
      <c r="G757" s="333">
        <f>ROUND(SUMIF(Anlagenbewegungsdaten!B:B,A757,Anlagenbewegungsdaten!C:C),3)</f>
        <v>0</v>
      </c>
      <c r="H757" s="334">
        <f>IF(ISBLANK(F757),ROUND(SUMIF(Anlagenbewegungsdaten!B:B,A757,Anlagenbewegungsdaten!D:D),2),ROUND(G757*F757%,2))</f>
        <v>0</v>
      </c>
      <c r="I757" s="334">
        <f>ROUND((H757-SUMIF(Anlagenbewegungsdaten!$B:$B,A757,Anlagenbewegungsdaten!D:D)),3)</f>
        <v>0</v>
      </c>
      <c r="J757" s="335" t="s">
        <v>5179</v>
      </c>
      <c r="K757" s="335" t="s">
        <v>5193</v>
      </c>
      <c r="L757" s="516">
        <v>20.54</v>
      </c>
      <c r="M757" s="332">
        <f>ROUND(SUMIF(Anlagenbewegungsdaten_AV!B:B,A757,Anlagenbewegungsdaten_AV!C:C),3)</f>
        <v>0</v>
      </c>
      <c r="N757" s="330">
        <f>IF(ISBLANK(L757),ROUND(SUMIF(Anlagenbewegungsdaten_AV!B:B,A757,Anlagenbewegungsdaten_AV!D:D),2),ROUND(M757*L757%,2))</f>
        <v>0</v>
      </c>
      <c r="O757" s="330">
        <f>ROUND(N757-SUMIF(Anlagenbewegungsdaten_AV!B:B,A757,Anlagenbewegungsdaten_AV!D:D),3)</f>
        <v>0</v>
      </c>
    </row>
    <row r="758" spans="1:15" ht="15" customHeight="1" x14ac:dyDescent="0.25">
      <c r="A758" s="263" t="s">
        <v>2701</v>
      </c>
      <c r="B758" s="174" t="s">
        <v>2108</v>
      </c>
      <c r="C758" s="174" t="s">
        <v>4208</v>
      </c>
      <c r="D758" s="174" t="s">
        <v>2702</v>
      </c>
      <c r="E758" s="174" t="s">
        <v>2576</v>
      </c>
      <c r="F758" s="289">
        <v>25.64</v>
      </c>
      <c r="G758" s="333">
        <f>ROUND(SUMIF(Anlagenbewegungsdaten!B:B,A758,Anlagenbewegungsdaten!C:C),3)</f>
        <v>0</v>
      </c>
      <c r="H758" s="334">
        <f>IF(ISBLANK(F758),ROUND(SUMIF(Anlagenbewegungsdaten!B:B,A758,Anlagenbewegungsdaten!D:D),2),ROUND(G758*F758%,2))</f>
        <v>0</v>
      </c>
      <c r="I758" s="334">
        <f>ROUND((H758-SUMIF(Anlagenbewegungsdaten!$B:$B,A758,Anlagenbewegungsdaten!D:D)),3)</f>
        <v>0</v>
      </c>
      <c r="J758" s="335" t="s">
        <v>5179</v>
      </c>
      <c r="K758" s="335" t="s">
        <v>5193</v>
      </c>
      <c r="L758" s="516">
        <v>20.51</v>
      </c>
      <c r="M758" s="332">
        <f>ROUND(SUMIF(Anlagenbewegungsdaten_AV!B:B,A758,Anlagenbewegungsdaten_AV!C:C),3)</f>
        <v>0</v>
      </c>
      <c r="N758" s="330">
        <f>IF(ISBLANK(L758),ROUND(SUMIF(Anlagenbewegungsdaten_AV!B:B,A758,Anlagenbewegungsdaten_AV!D:D),2),ROUND(M758*L758%,2))</f>
        <v>0</v>
      </c>
      <c r="O758" s="330">
        <f>ROUND(N758-SUMIF(Anlagenbewegungsdaten_AV!B:B,A758,Anlagenbewegungsdaten_AV!D:D),3)</f>
        <v>0</v>
      </c>
    </row>
    <row r="759" spans="1:15" ht="15" customHeight="1" x14ac:dyDescent="0.25">
      <c r="A759" s="263" t="s">
        <v>3445</v>
      </c>
      <c r="B759" s="174" t="s">
        <v>2108</v>
      </c>
      <c r="C759" s="174" t="s">
        <v>4208</v>
      </c>
      <c r="D759" s="174" t="s">
        <v>3446</v>
      </c>
      <c r="E759" s="174" t="s">
        <v>3320</v>
      </c>
      <c r="F759" s="289">
        <v>25.61</v>
      </c>
      <c r="G759" s="333">
        <f>ROUND(SUMIF(Anlagenbewegungsdaten!B:B,A759,Anlagenbewegungsdaten!C:C),3)</f>
        <v>0</v>
      </c>
      <c r="H759" s="334">
        <f>IF(ISBLANK(F759),ROUND(SUMIF(Anlagenbewegungsdaten!B:B,A759,Anlagenbewegungsdaten!D:D),2),ROUND(G759*F759%,2))</f>
        <v>0</v>
      </c>
      <c r="I759" s="334">
        <f>ROUND((H759-SUMIF(Anlagenbewegungsdaten!$B:$B,A759,Anlagenbewegungsdaten!D:D)),3)</f>
        <v>0</v>
      </c>
      <c r="J759" s="335" t="s">
        <v>5179</v>
      </c>
      <c r="K759" s="335" t="s">
        <v>5193</v>
      </c>
      <c r="L759" s="516">
        <v>20.49</v>
      </c>
      <c r="M759" s="332">
        <f>ROUND(SUMIF(Anlagenbewegungsdaten_AV!B:B,A759,Anlagenbewegungsdaten_AV!C:C),3)</f>
        <v>0</v>
      </c>
      <c r="N759" s="330">
        <f>IF(ISBLANK(L759),ROUND(SUMIF(Anlagenbewegungsdaten_AV!B:B,A759,Anlagenbewegungsdaten_AV!D:D),2),ROUND(M759*L759%,2))</f>
        <v>0</v>
      </c>
      <c r="O759" s="330">
        <f>ROUND(N759-SUMIF(Anlagenbewegungsdaten_AV!B:B,A759,Anlagenbewegungsdaten_AV!D:D),3)</f>
        <v>0</v>
      </c>
    </row>
    <row r="760" spans="1:15" ht="15" customHeight="1" x14ac:dyDescent="0.25">
      <c r="A760" s="275" t="s">
        <v>4219</v>
      </c>
      <c r="B760" s="193" t="s">
        <v>2108</v>
      </c>
      <c r="C760" s="193" t="s">
        <v>4208</v>
      </c>
      <c r="D760" s="193" t="s">
        <v>4220</v>
      </c>
      <c r="E760" s="193" t="s">
        <v>4093</v>
      </c>
      <c r="F760" s="290">
        <v>25.58</v>
      </c>
      <c r="G760" s="333">
        <f>ROUND(SUMIF(Anlagenbewegungsdaten!B:B,A760,Anlagenbewegungsdaten!C:C),3)</f>
        <v>0</v>
      </c>
      <c r="H760" s="334">
        <f>IF(ISBLANK(F760),ROUND(SUMIF(Anlagenbewegungsdaten!B:B,A760,Anlagenbewegungsdaten!D:D),2),ROUND(G760*F760%,2))</f>
        <v>0</v>
      </c>
      <c r="I760" s="334">
        <f>ROUND((H760-SUMIF(Anlagenbewegungsdaten!$B:$B,A760,Anlagenbewegungsdaten!D:D)),3)</f>
        <v>0</v>
      </c>
      <c r="J760" s="335" t="s">
        <v>5179</v>
      </c>
      <c r="K760" s="335" t="s">
        <v>5193</v>
      </c>
      <c r="L760" s="516">
        <v>20.46</v>
      </c>
      <c r="M760" s="332">
        <f>ROUND(SUMIF(Anlagenbewegungsdaten_AV!B:B,A760,Anlagenbewegungsdaten_AV!C:C),3)</f>
        <v>0</v>
      </c>
      <c r="N760" s="330">
        <f>IF(ISBLANK(L760),ROUND(SUMIF(Anlagenbewegungsdaten_AV!B:B,A760,Anlagenbewegungsdaten_AV!D:D),2),ROUND(M760*L760%,2))</f>
        <v>0</v>
      </c>
      <c r="O760" s="330">
        <f>ROUND(N760-SUMIF(Anlagenbewegungsdaten_AV!B:B,A760,Anlagenbewegungsdaten_AV!D:D),3)</f>
        <v>0</v>
      </c>
    </row>
    <row r="761" spans="1:15" ht="15" customHeight="1" x14ac:dyDescent="0.25">
      <c r="A761" s="263" t="s">
        <v>41</v>
      </c>
      <c r="B761" s="174" t="s">
        <v>2108</v>
      </c>
      <c r="C761" s="174" t="s">
        <v>4208</v>
      </c>
      <c r="D761" s="174" t="s">
        <v>1601</v>
      </c>
      <c r="E761" s="174" t="s">
        <v>2483</v>
      </c>
      <c r="F761" s="289">
        <v>23.67</v>
      </c>
      <c r="G761" s="333">
        <f>ROUND(SUMIF(Anlagenbewegungsdaten!B:B,A761,Anlagenbewegungsdaten!C:C),3)</f>
        <v>0</v>
      </c>
      <c r="H761" s="334">
        <f>IF(ISBLANK(F761),ROUND(SUMIF(Anlagenbewegungsdaten!B:B,A761,Anlagenbewegungsdaten!D:D),2),ROUND(G761*F761%,2))</f>
        <v>0</v>
      </c>
      <c r="I761" s="334">
        <f>ROUND((H761-SUMIF(Anlagenbewegungsdaten!$B:$B,A761,Anlagenbewegungsdaten!D:D)),3)</f>
        <v>0</v>
      </c>
      <c r="J761" s="335" t="s">
        <v>5179</v>
      </c>
      <c r="K761" s="335" t="s">
        <v>5193</v>
      </c>
      <c r="L761" s="516">
        <v>18.940000000000001</v>
      </c>
      <c r="M761" s="332">
        <f>ROUND(SUMIF(Anlagenbewegungsdaten_AV!B:B,A761,Anlagenbewegungsdaten_AV!C:C),3)</f>
        <v>0</v>
      </c>
      <c r="N761" s="330">
        <f>IF(ISBLANK(L761),ROUND(SUMIF(Anlagenbewegungsdaten_AV!B:B,A761,Anlagenbewegungsdaten_AV!D:D),2),ROUND(M761*L761%,2))</f>
        <v>0</v>
      </c>
      <c r="O761" s="330">
        <f>ROUND(N761-SUMIF(Anlagenbewegungsdaten_AV!B:B,A761,Anlagenbewegungsdaten_AV!D:D),3)</f>
        <v>0</v>
      </c>
    </row>
    <row r="762" spans="1:15" ht="15" customHeight="1" x14ac:dyDescent="0.25">
      <c r="A762" s="263" t="s">
        <v>42</v>
      </c>
      <c r="B762" s="174" t="s">
        <v>2108</v>
      </c>
      <c r="C762" s="174" t="s">
        <v>4208</v>
      </c>
      <c r="D762" s="174" t="s">
        <v>43</v>
      </c>
      <c r="E762" s="174" t="s">
        <v>2486</v>
      </c>
      <c r="F762" s="289">
        <v>25.67</v>
      </c>
      <c r="G762" s="333">
        <f>ROUND(SUMIF(Anlagenbewegungsdaten!B:B,A762,Anlagenbewegungsdaten!C:C),3)</f>
        <v>0</v>
      </c>
      <c r="H762" s="334">
        <f>IF(ISBLANK(F762),ROUND(SUMIF(Anlagenbewegungsdaten!B:B,A762,Anlagenbewegungsdaten!D:D),2),ROUND(G762*F762%,2))</f>
        <v>0</v>
      </c>
      <c r="I762" s="334">
        <f>ROUND((H762-SUMIF(Anlagenbewegungsdaten!$B:$B,A762,Anlagenbewegungsdaten!D:D)),3)</f>
        <v>0</v>
      </c>
      <c r="J762" s="335" t="s">
        <v>5179</v>
      </c>
      <c r="K762" s="335" t="s">
        <v>5193</v>
      </c>
      <c r="L762" s="516">
        <v>20.54</v>
      </c>
      <c r="M762" s="332">
        <f>ROUND(SUMIF(Anlagenbewegungsdaten_AV!B:B,A762,Anlagenbewegungsdaten_AV!C:C),3)</f>
        <v>0</v>
      </c>
      <c r="N762" s="330">
        <f>IF(ISBLANK(L762),ROUND(SUMIF(Anlagenbewegungsdaten_AV!B:B,A762,Anlagenbewegungsdaten_AV!D:D),2),ROUND(M762*L762%,2))</f>
        <v>0</v>
      </c>
      <c r="O762" s="330">
        <f>ROUND(N762-SUMIF(Anlagenbewegungsdaten_AV!B:B,A762,Anlagenbewegungsdaten_AV!D:D),3)</f>
        <v>0</v>
      </c>
    </row>
    <row r="763" spans="1:15" ht="15" customHeight="1" x14ac:dyDescent="0.25">
      <c r="A763" s="263" t="s">
        <v>44</v>
      </c>
      <c r="B763" s="174" t="s">
        <v>2108</v>
      </c>
      <c r="C763" s="174" t="s">
        <v>4208</v>
      </c>
      <c r="D763" s="184" t="s">
        <v>1603</v>
      </c>
      <c r="E763" s="174" t="s">
        <v>1560</v>
      </c>
      <c r="F763" s="289">
        <v>26.67</v>
      </c>
      <c r="G763" s="333">
        <f>ROUND(SUMIF(Anlagenbewegungsdaten!B:B,A763,Anlagenbewegungsdaten!C:C),3)</f>
        <v>0</v>
      </c>
      <c r="H763" s="334">
        <f>IF(ISBLANK(F763),ROUND(SUMIF(Anlagenbewegungsdaten!B:B,A763,Anlagenbewegungsdaten!D:D),2),ROUND(G763*F763%,2))</f>
        <v>0</v>
      </c>
      <c r="I763" s="334">
        <f>ROUND((H763-SUMIF(Anlagenbewegungsdaten!$B:$B,A763,Anlagenbewegungsdaten!D:D)),3)</f>
        <v>0</v>
      </c>
      <c r="J763" s="335" t="s">
        <v>5179</v>
      </c>
      <c r="K763" s="335" t="s">
        <v>5193</v>
      </c>
      <c r="L763" s="516">
        <v>21.34</v>
      </c>
      <c r="M763" s="332">
        <f>ROUND(SUMIF(Anlagenbewegungsdaten_AV!B:B,A763,Anlagenbewegungsdaten_AV!C:C),3)</f>
        <v>0</v>
      </c>
      <c r="N763" s="330">
        <f>IF(ISBLANK(L763),ROUND(SUMIF(Anlagenbewegungsdaten_AV!B:B,A763,Anlagenbewegungsdaten_AV!D:D),2),ROUND(M763*L763%,2))</f>
        <v>0</v>
      </c>
      <c r="O763" s="330">
        <f>ROUND(N763-SUMIF(Anlagenbewegungsdaten_AV!B:B,A763,Anlagenbewegungsdaten_AV!D:D),3)</f>
        <v>0</v>
      </c>
    </row>
    <row r="764" spans="1:15" ht="15" customHeight="1" x14ac:dyDescent="0.25">
      <c r="A764" s="263" t="s">
        <v>45</v>
      </c>
      <c r="B764" s="174" t="s">
        <v>2108</v>
      </c>
      <c r="C764" s="174" t="s">
        <v>4208</v>
      </c>
      <c r="D764" s="174" t="s">
        <v>1605</v>
      </c>
      <c r="E764" s="174" t="s">
        <v>1563</v>
      </c>
      <c r="F764" s="289">
        <v>26.67</v>
      </c>
      <c r="G764" s="333">
        <f>ROUND(SUMIF(Anlagenbewegungsdaten!B:B,A764,Anlagenbewegungsdaten!C:C),3)</f>
        <v>0</v>
      </c>
      <c r="H764" s="334">
        <f>IF(ISBLANK(F764),ROUND(SUMIF(Anlagenbewegungsdaten!B:B,A764,Anlagenbewegungsdaten!D:D),2),ROUND(G764*F764%,2))</f>
        <v>0</v>
      </c>
      <c r="I764" s="334">
        <f>ROUND((H764-SUMIF(Anlagenbewegungsdaten!$B:$B,A764,Anlagenbewegungsdaten!D:D)),3)</f>
        <v>0</v>
      </c>
      <c r="J764" s="335" t="s">
        <v>5179</v>
      </c>
      <c r="K764" s="335" t="s">
        <v>5193</v>
      </c>
      <c r="L764" s="516">
        <v>21.34</v>
      </c>
      <c r="M764" s="332">
        <f>ROUND(SUMIF(Anlagenbewegungsdaten_AV!B:B,A764,Anlagenbewegungsdaten_AV!C:C),3)</f>
        <v>0</v>
      </c>
      <c r="N764" s="330">
        <f>IF(ISBLANK(L764),ROUND(SUMIF(Anlagenbewegungsdaten_AV!B:B,A764,Anlagenbewegungsdaten_AV!D:D),2),ROUND(M764*L764%,2))</f>
        <v>0</v>
      </c>
      <c r="O764" s="330">
        <f>ROUND(N764-SUMIF(Anlagenbewegungsdaten_AV!B:B,A764,Anlagenbewegungsdaten_AV!D:D),3)</f>
        <v>0</v>
      </c>
    </row>
    <row r="765" spans="1:15" ht="15" customHeight="1" x14ac:dyDescent="0.25">
      <c r="A765" s="263" t="s">
        <v>2703</v>
      </c>
      <c r="B765" s="174" t="s">
        <v>2108</v>
      </c>
      <c r="C765" s="174" t="s">
        <v>4208</v>
      </c>
      <c r="D765" s="174" t="s">
        <v>2590</v>
      </c>
      <c r="E765" s="174" t="s">
        <v>2576</v>
      </c>
      <c r="F765" s="289">
        <v>26.64</v>
      </c>
      <c r="G765" s="333">
        <f>ROUND(SUMIF(Anlagenbewegungsdaten!B:B,A765,Anlagenbewegungsdaten!C:C),3)</f>
        <v>0</v>
      </c>
      <c r="H765" s="334">
        <f>IF(ISBLANK(F765),ROUND(SUMIF(Anlagenbewegungsdaten!B:B,A765,Anlagenbewegungsdaten!D:D),2),ROUND(G765*F765%,2))</f>
        <v>0</v>
      </c>
      <c r="I765" s="334">
        <f>ROUND((H765-SUMIF(Anlagenbewegungsdaten!$B:$B,A765,Anlagenbewegungsdaten!D:D)),3)</f>
        <v>0</v>
      </c>
      <c r="J765" s="335" t="s">
        <v>5179</v>
      </c>
      <c r="K765" s="335" t="s">
        <v>5193</v>
      </c>
      <c r="L765" s="516">
        <v>21.31</v>
      </c>
      <c r="M765" s="332">
        <f>ROUND(SUMIF(Anlagenbewegungsdaten_AV!B:B,A765,Anlagenbewegungsdaten_AV!C:C),3)</f>
        <v>0</v>
      </c>
      <c r="N765" s="330">
        <f>IF(ISBLANK(L765),ROUND(SUMIF(Anlagenbewegungsdaten_AV!B:B,A765,Anlagenbewegungsdaten_AV!D:D),2),ROUND(M765*L765%,2))</f>
        <v>0</v>
      </c>
      <c r="O765" s="330">
        <f>ROUND(N765-SUMIF(Anlagenbewegungsdaten_AV!B:B,A765,Anlagenbewegungsdaten_AV!D:D),3)</f>
        <v>0</v>
      </c>
    </row>
    <row r="766" spans="1:15" ht="15" customHeight="1" x14ac:dyDescent="0.25">
      <c r="A766" s="263" t="s">
        <v>3447</v>
      </c>
      <c r="B766" s="174" t="s">
        <v>2108</v>
      </c>
      <c r="C766" s="174" t="s">
        <v>4208</v>
      </c>
      <c r="D766" s="174" t="s">
        <v>3334</v>
      </c>
      <c r="E766" s="174" t="s">
        <v>3320</v>
      </c>
      <c r="F766" s="289">
        <v>26.61</v>
      </c>
      <c r="G766" s="333">
        <f>ROUND(SUMIF(Anlagenbewegungsdaten!B:B,A766,Anlagenbewegungsdaten!C:C),3)</f>
        <v>0</v>
      </c>
      <c r="H766" s="334">
        <f>IF(ISBLANK(F766),ROUND(SUMIF(Anlagenbewegungsdaten!B:B,A766,Anlagenbewegungsdaten!D:D),2),ROUND(G766*F766%,2))</f>
        <v>0</v>
      </c>
      <c r="I766" s="334">
        <f>ROUND((H766-SUMIF(Anlagenbewegungsdaten!$B:$B,A766,Anlagenbewegungsdaten!D:D)),3)</f>
        <v>0</v>
      </c>
      <c r="J766" s="335" t="s">
        <v>5179</v>
      </c>
      <c r="K766" s="335" t="s">
        <v>5193</v>
      </c>
      <c r="L766" s="516">
        <v>21.29</v>
      </c>
      <c r="M766" s="332">
        <f>ROUND(SUMIF(Anlagenbewegungsdaten_AV!B:B,A766,Anlagenbewegungsdaten_AV!C:C),3)</f>
        <v>0</v>
      </c>
      <c r="N766" s="330">
        <f>IF(ISBLANK(L766),ROUND(SUMIF(Anlagenbewegungsdaten_AV!B:B,A766,Anlagenbewegungsdaten_AV!D:D),2),ROUND(M766*L766%,2))</f>
        <v>0</v>
      </c>
      <c r="O766" s="330">
        <f>ROUND(N766-SUMIF(Anlagenbewegungsdaten_AV!B:B,A766,Anlagenbewegungsdaten_AV!D:D),3)</f>
        <v>0</v>
      </c>
    </row>
    <row r="767" spans="1:15" ht="15" customHeight="1" x14ac:dyDescent="0.25">
      <c r="A767" s="275" t="s">
        <v>4221</v>
      </c>
      <c r="B767" s="193" t="s">
        <v>2108</v>
      </c>
      <c r="C767" s="193" t="s">
        <v>4208</v>
      </c>
      <c r="D767" s="193" t="s">
        <v>4107</v>
      </c>
      <c r="E767" s="193" t="s">
        <v>4093</v>
      </c>
      <c r="F767" s="290">
        <v>26.58</v>
      </c>
      <c r="G767" s="333">
        <f>ROUND(SUMIF(Anlagenbewegungsdaten!B:B,A767,Anlagenbewegungsdaten!C:C),3)</f>
        <v>0</v>
      </c>
      <c r="H767" s="334">
        <f>IF(ISBLANK(F767),ROUND(SUMIF(Anlagenbewegungsdaten!B:B,A767,Anlagenbewegungsdaten!D:D),2),ROUND(G767*F767%,2))</f>
        <v>0</v>
      </c>
      <c r="I767" s="334">
        <f>ROUND((H767-SUMIF(Anlagenbewegungsdaten!$B:$B,A767,Anlagenbewegungsdaten!D:D)),3)</f>
        <v>0</v>
      </c>
      <c r="J767" s="335" t="s">
        <v>5179</v>
      </c>
      <c r="K767" s="335" t="s">
        <v>5193</v>
      </c>
      <c r="L767" s="516">
        <v>21.26</v>
      </c>
      <c r="M767" s="332">
        <f>ROUND(SUMIF(Anlagenbewegungsdaten_AV!B:B,A767,Anlagenbewegungsdaten_AV!C:C),3)</f>
        <v>0</v>
      </c>
      <c r="N767" s="330">
        <f>IF(ISBLANK(L767),ROUND(SUMIF(Anlagenbewegungsdaten_AV!B:B,A767,Anlagenbewegungsdaten_AV!D:D),2),ROUND(M767*L767%,2))</f>
        <v>0</v>
      </c>
      <c r="O767" s="330">
        <f>ROUND(N767-SUMIF(Anlagenbewegungsdaten_AV!B:B,A767,Anlagenbewegungsdaten_AV!D:D),3)</f>
        <v>0</v>
      </c>
    </row>
    <row r="768" spans="1:15" ht="15" customHeight="1" x14ac:dyDescent="0.25">
      <c r="A768" s="263" t="s">
        <v>46</v>
      </c>
      <c r="B768" s="174" t="s">
        <v>2108</v>
      </c>
      <c r="C768" s="174" t="s">
        <v>4208</v>
      </c>
      <c r="D768" s="174" t="s">
        <v>1607</v>
      </c>
      <c r="E768" s="174" t="s">
        <v>2483</v>
      </c>
      <c r="F768" s="289">
        <v>20.67</v>
      </c>
      <c r="G768" s="333">
        <f>ROUND(SUMIF(Anlagenbewegungsdaten!B:B,A768,Anlagenbewegungsdaten!C:C),3)</f>
        <v>0</v>
      </c>
      <c r="H768" s="334">
        <f>IF(ISBLANK(F768),ROUND(SUMIF(Anlagenbewegungsdaten!B:B,A768,Anlagenbewegungsdaten!D:D),2),ROUND(G768*F768%,2))</f>
        <v>0</v>
      </c>
      <c r="I768" s="334">
        <f>ROUND((H768-SUMIF(Anlagenbewegungsdaten!$B:$B,A768,Anlagenbewegungsdaten!D:D)),3)</f>
        <v>0</v>
      </c>
      <c r="J768" s="335" t="s">
        <v>5179</v>
      </c>
      <c r="K768" s="335" t="s">
        <v>5193</v>
      </c>
      <c r="L768" s="516">
        <v>16.54</v>
      </c>
      <c r="M768" s="332">
        <f>ROUND(SUMIF(Anlagenbewegungsdaten_AV!B:B,A768,Anlagenbewegungsdaten_AV!C:C),3)</f>
        <v>0</v>
      </c>
      <c r="N768" s="330">
        <f>IF(ISBLANK(L768),ROUND(SUMIF(Anlagenbewegungsdaten_AV!B:B,A768,Anlagenbewegungsdaten_AV!D:D),2),ROUND(M768*L768%,2))</f>
        <v>0</v>
      </c>
      <c r="O768" s="330">
        <f>ROUND(N768-SUMIF(Anlagenbewegungsdaten_AV!B:B,A768,Anlagenbewegungsdaten_AV!D:D),3)</f>
        <v>0</v>
      </c>
    </row>
    <row r="769" spans="1:15" ht="15" customHeight="1" x14ac:dyDescent="0.25">
      <c r="A769" s="263" t="s">
        <v>47</v>
      </c>
      <c r="B769" s="174" t="s">
        <v>2108</v>
      </c>
      <c r="C769" s="174" t="s">
        <v>4208</v>
      </c>
      <c r="D769" s="174" t="s">
        <v>48</v>
      </c>
      <c r="E769" s="174" t="s">
        <v>2486</v>
      </c>
      <c r="F769" s="289">
        <v>22.67</v>
      </c>
      <c r="G769" s="333">
        <f>ROUND(SUMIF(Anlagenbewegungsdaten!B:B,A769,Anlagenbewegungsdaten!C:C),3)</f>
        <v>0</v>
      </c>
      <c r="H769" s="334">
        <f>IF(ISBLANK(F769),ROUND(SUMIF(Anlagenbewegungsdaten!B:B,A769,Anlagenbewegungsdaten!D:D),2),ROUND(G769*F769%,2))</f>
        <v>0</v>
      </c>
      <c r="I769" s="334">
        <f>ROUND((H769-SUMIF(Anlagenbewegungsdaten!$B:$B,A769,Anlagenbewegungsdaten!D:D)),3)</f>
        <v>0</v>
      </c>
      <c r="J769" s="335" t="s">
        <v>5179</v>
      </c>
      <c r="K769" s="335" t="s">
        <v>5193</v>
      </c>
      <c r="L769" s="516">
        <v>18.14</v>
      </c>
      <c r="M769" s="332">
        <f>ROUND(SUMIF(Anlagenbewegungsdaten_AV!B:B,A769,Anlagenbewegungsdaten_AV!C:C),3)</f>
        <v>0</v>
      </c>
      <c r="N769" s="330">
        <f>IF(ISBLANK(L769),ROUND(SUMIF(Anlagenbewegungsdaten_AV!B:B,A769,Anlagenbewegungsdaten_AV!D:D),2),ROUND(M769*L769%,2))</f>
        <v>0</v>
      </c>
      <c r="O769" s="330">
        <f>ROUND(N769-SUMIF(Anlagenbewegungsdaten_AV!B:B,A769,Anlagenbewegungsdaten_AV!D:D),3)</f>
        <v>0</v>
      </c>
    </row>
    <row r="770" spans="1:15" ht="15" customHeight="1" x14ac:dyDescent="0.25">
      <c r="A770" s="263" t="s">
        <v>49</v>
      </c>
      <c r="B770" s="174" t="s">
        <v>2108</v>
      </c>
      <c r="C770" s="174" t="s">
        <v>4208</v>
      </c>
      <c r="D770" s="174" t="s">
        <v>1609</v>
      </c>
      <c r="E770" s="174" t="s">
        <v>1560</v>
      </c>
      <c r="F770" s="289">
        <v>23.67</v>
      </c>
      <c r="G770" s="333">
        <f>ROUND(SUMIF(Anlagenbewegungsdaten!B:B,A770,Anlagenbewegungsdaten!C:C),3)</f>
        <v>0</v>
      </c>
      <c r="H770" s="334">
        <f>IF(ISBLANK(F770),ROUND(SUMIF(Anlagenbewegungsdaten!B:B,A770,Anlagenbewegungsdaten!D:D),2),ROUND(G770*F770%,2))</f>
        <v>0</v>
      </c>
      <c r="I770" s="334">
        <f>ROUND((H770-SUMIF(Anlagenbewegungsdaten!$B:$B,A770,Anlagenbewegungsdaten!D:D)),3)</f>
        <v>0</v>
      </c>
      <c r="J770" s="335" t="s">
        <v>5179</v>
      </c>
      <c r="K770" s="335" t="s">
        <v>5193</v>
      </c>
      <c r="L770" s="516">
        <v>18.940000000000001</v>
      </c>
      <c r="M770" s="332">
        <f>ROUND(SUMIF(Anlagenbewegungsdaten_AV!B:B,A770,Anlagenbewegungsdaten_AV!C:C),3)</f>
        <v>0</v>
      </c>
      <c r="N770" s="330">
        <f>IF(ISBLANK(L770),ROUND(SUMIF(Anlagenbewegungsdaten_AV!B:B,A770,Anlagenbewegungsdaten_AV!D:D),2),ROUND(M770*L770%,2))</f>
        <v>0</v>
      </c>
      <c r="O770" s="330">
        <f>ROUND(N770-SUMIF(Anlagenbewegungsdaten_AV!B:B,A770,Anlagenbewegungsdaten_AV!D:D),3)</f>
        <v>0</v>
      </c>
    </row>
    <row r="771" spans="1:15" ht="15" customHeight="1" x14ac:dyDescent="0.25">
      <c r="A771" s="263" t="s">
        <v>50</v>
      </c>
      <c r="B771" s="174" t="s">
        <v>2108</v>
      </c>
      <c r="C771" s="174" t="s">
        <v>4208</v>
      </c>
      <c r="D771" s="174" t="s">
        <v>1611</v>
      </c>
      <c r="E771" s="174" t="s">
        <v>1563</v>
      </c>
      <c r="F771" s="289">
        <v>23.67</v>
      </c>
      <c r="G771" s="333">
        <f>ROUND(SUMIF(Anlagenbewegungsdaten!B:B,A771,Anlagenbewegungsdaten!C:C),3)</f>
        <v>0</v>
      </c>
      <c r="H771" s="334">
        <f>IF(ISBLANK(F771),ROUND(SUMIF(Anlagenbewegungsdaten!B:B,A771,Anlagenbewegungsdaten!D:D),2),ROUND(G771*F771%,2))</f>
        <v>0</v>
      </c>
      <c r="I771" s="334">
        <f>ROUND((H771-SUMIF(Anlagenbewegungsdaten!$B:$B,A771,Anlagenbewegungsdaten!D:D)),3)</f>
        <v>0</v>
      </c>
      <c r="J771" s="335" t="s">
        <v>5179</v>
      </c>
      <c r="K771" s="335" t="s">
        <v>5193</v>
      </c>
      <c r="L771" s="516">
        <v>18.940000000000001</v>
      </c>
      <c r="M771" s="332">
        <f>ROUND(SUMIF(Anlagenbewegungsdaten_AV!B:B,A771,Anlagenbewegungsdaten_AV!C:C),3)</f>
        <v>0</v>
      </c>
      <c r="N771" s="330">
        <f>IF(ISBLANK(L771),ROUND(SUMIF(Anlagenbewegungsdaten_AV!B:B,A771,Anlagenbewegungsdaten_AV!D:D),2),ROUND(M771*L771%,2))</f>
        <v>0</v>
      </c>
      <c r="O771" s="330">
        <f>ROUND(N771-SUMIF(Anlagenbewegungsdaten_AV!B:B,A771,Anlagenbewegungsdaten_AV!D:D),3)</f>
        <v>0</v>
      </c>
    </row>
    <row r="772" spans="1:15" ht="15" customHeight="1" x14ac:dyDescent="0.25">
      <c r="A772" s="263" t="s">
        <v>2704</v>
      </c>
      <c r="B772" s="174" t="s">
        <v>2108</v>
      </c>
      <c r="C772" s="174" t="s">
        <v>4208</v>
      </c>
      <c r="D772" s="174" t="s">
        <v>2592</v>
      </c>
      <c r="E772" s="174" t="s">
        <v>2576</v>
      </c>
      <c r="F772" s="289">
        <v>23.64</v>
      </c>
      <c r="G772" s="333">
        <f>ROUND(SUMIF(Anlagenbewegungsdaten!B:B,A772,Anlagenbewegungsdaten!C:C),3)</f>
        <v>0</v>
      </c>
      <c r="H772" s="334">
        <f>IF(ISBLANK(F772),ROUND(SUMIF(Anlagenbewegungsdaten!B:B,A772,Anlagenbewegungsdaten!D:D),2),ROUND(G772*F772%,2))</f>
        <v>0</v>
      </c>
      <c r="I772" s="334">
        <f>ROUND((H772-SUMIF(Anlagenbewegungsdaten!$B:$B,A772,Anlagenbewegungsdaten!D:D)),3)</f>
        <v>0</v>
      </c>
      <c r="J772" s="335" t="s">
        <v>5179</v>
      </c>
      <c r="K772" s="335" t="s">
        <v>5193</v>
      </c>
      <c r="L772" s="516">
        <v>18.91</v>
      </c>
      <c r="M772" s="332">
        <f>ROUND(SUMIF(Anlagenbewegungsdaten_AV!B:B,A772,Anlagenbewegungsdaten_AV!C:C),3)</f>
        <v>0</v>
      </c>
      <c r="N772" s="330">
        <f>IF(ISBLANK(L772),ROUND(SUMIF(Anlagenbewegungsdaten_AV!B:B,A772,Anlagenbewegungsdaten_AV!D:D),2),ROUND(M772*L772%,2))</f>
        <v>0</v>
      </c>
      <c r="O772" s="330">
        <f>ROUND(N772-SUMIF(Anlagenbewegungsdaten_AV!B:B,A772,Anlagenbewegungsdaten_AV!D:D),3)</f>
        <v>0</v>
      </c>
    </row>
    <row r="773" spans="1:15" ht="15" customHeight="1" x14ac:dyDescent="0.25">
      <c r="A773" s="263" t="s">
        <v>3448</v>
      </c>
      <c r="B773" s="174" t="s">
        <v>2108</v>
      </c>
      <c r="C773" s="174" t="s">
        <v>4208</v>
      </c>
      <c r="D773" s="174" t="s">
        <v>3336</v>
      </c>
      <c r="E773" s="174" t="s">
        <v>3320</v>
      </c>
      <c r="F773" s="289">
        <v>23.61</v>
      </c>
      <c r="G773" s="333">
        <f>ROUND(SUMIF(Anlagenbewegungsdaten!B:B,A773,Anlagenbewegungsdaten!C:C),3)</f>
        <v>0</v>
      </c>
      <c r="H773" s="334">
        <f>IF(ISBLANK(F773),ROUND(SUMIF(Anlagenbewegungsdaten!B:B,A773,Anlagenbewegungsdaten!D:D),2),ROUND(G773*F773%,2))</f>
        <v>0</v>
      </c>
      <c r="I773" s="334">
        <f>ROUND((H773-SUMIF(Anlagenbewegungsdaten!$B:$B,A773,Anlagenbewegungsdaten!D:D)),3)</f>
        <v>0</v>
      </c>
      <c r="J773" s="335" t="s">
        <v>5179</v>
      </c>
      <c r="K773" s="335" t="s">
        <v>5193</v>
      </c>
      <c r="L773" s="516">
        <v>18.89</v>
      </c>
      <c r="M773" s="332">
        <f>ROUND(SUMIF(Anlagenbewegungsdaten_AV!B:B,A773,Anlagenbewegungsdaten_AV!C:C),3)</f>
        <v>0</v>
      </c>
      <c r="N773" s="330">
        <f>IF(ISBLANK(L773),ROUND(SUMIF(Anlagenbewegungsdaten_AV!B:B,A773,Anlagenbewegungsdaten_AV!D:D),2),ROUND(M773*L773%,2))</f>
        <v>0</v>
      </c>
      <c r="O773" s="330">
        <f>ROUND(N773-SUMIF(Anlagenbewegungsdaten_AV!B:B,A773,Anlagenbewegungsdaten_AV!D:D),3)</f>
        <v>0</v>
      </c>
    </row>
    <row r="774" spans="1:15" ht="15" customHeight="1" x14ac:dyDescent="0.25">
      <c r="A774" s="275" t="s">
        <v>4222</v>
      </c>
      <c r="B774" s="193" t="s">
        <v>2108</v>
      </c>
      <c r="C774" s="193" t="s">
        <v>4208</v>
      </c>
      <c r="D774" s="193" t="s">
        <v>4109</v>
      </c>
      <c r="E774" s="193" t="s">
        <v>4093</v>
      </c>
      <c r="F774" s="290">
        <v>23.58</v>
      </c>
      <c r="G774" s="333">
        <f>ROUND(SUMIF(Anlagenbewegungsdaten!B:B,A774,Anlagenbewegungsdaten!C:C),3)</f>
        <v>0</v>
      </c>
      <c r="H774" s="334">
        <f>IF(ISBLANK(F774),ROUND(SUMIF(Anlagenbewegungsdaten!B:B,A774,Anlagenbewegungsdaten!D:D),2),ROUND(G774*F774%,2))</f>
        <v>0</v>
      </c>
      <c r="I774" s="334">
        <f>ROUND((H774-SUMIF(Anlagenbewegungsdaten!$B:$B,A774,Anlagenbewegungsdaten!D:D)),3)</f>
        <v>0</v>
      </c>
      <c r="J774" s="335" t="s">
        <v>5179</v>
      </c>
      <c r="K774" s="335" t="s">
        <v>5193</v>
      </c>
      <c r="L774" s="516">
        <v>18.86</v>
      </c>
      <c r="M774" s="332">
        <f>ROUND(SUMIF(Anlagenbewegungsdaten_AV!B:B,A774,Anlagenbewegungsdaten_AV!C:C),3)</f>
        <v>0</v>
      </c>
      <c r="N774" s="330">
        <f>IF(ISBLANK(L774),ROUND(SUMIF(Anlagenbewegungsdaten_AV!B:B,A774,Anlagenbewegungsdaten_AV!D:D),2),ROUND(M774*L774%,2))</f>
        <v>0</v>
      </c>
      <c r="O774" s="330">
        <f>ROUND(N774-SUMIF(Anlagenbewegungsdaten_AV!B:B,A774,Anlagenbewegungsdaten_AV!D:D),3)</f>
        <v>0</v>
      </c>
    </row>
    <row r="775" spans="1:15" ht="15" customHeight="1" x14ac:dyDescent="0.25">
      <c r="A775" s="263" t="s">
        <v>51</v>
      </c>
      <c r="B775" s="174" t="s">
        <v>2108</v>
      </c>
      <c r="C775" s="174" t="s">
        <v>4208</v>
      </c>
      <c r="D775" s="174" t="s">
        <v>1613</v>
      </c>
      <c r="E775" s="174" t="s">
        <v>2483</v>
      </c>
      <c r="F775" s="289">
        <v>21.67</v>
      </c>
      <c r="G775" s="333">
        <f>ROUND(SUMIF(Anlagenbewegungsdaten!B:B,A775,Anlagenbewegungsdaten!C:C),3)</f>
        <v>0</v>
      </c>
      <c r="H775" s="334">
        <f>IF(ISBLANK(F775),ROUND(SUMIF(Anlagenbewegungsdaten!B:B,A775,Anlagenbewegungsdaten!D:D),2),ROUND(G775*F775%,2))</f>
        <v>0</v>
      </c>
      <c r="I775" s="334">
        <f>ROUND((H775-SUMIF(Anlagenbewegungsdaten!$B:$B,A775,Anlagenbewegungsdaten!D:D)),3)</f>
        <v>0</v>
      </c>
      <c r="J775" s="335" t="s">
        <v>5179</v>
      </c>
      <c r="K775" s="335" t="s">
        <v>5193</v>
      </c>
      <c r="L775" s="516">
        <v>17.34</v>
      </c>
      <c r="M775" s="332">
        <f>ROUND(SUMIF(Anlagenbewegungsdaten_AV!B:B,A775,Anlagenbewegungsdaten_AV!C:C),3)</f>
        <v>0</v>
      </c>
      <c r="N775" s="330">
        <f>IF(ISBLANK(L775),ROUND(SUMIF(Anlagenbewegungsdaten_AV!B:B,A775,Anlagenbewegungsdaten_AV!D:D),2),ROUND(M775*L775%,2))</f>
        <v>0</v>
      </c>
      <c r="O775" s="330">
        <f>ROUND(N775-SUMIF(Anlagenbewegungsdaten_AV!B:B,A775,Anlagenbewegungsdaten_AV!D:D),3)</f>
        <v>0</v>
      </c>
    </row>
    <row r="776" spans="1:15" ht="15" customHeight="1" x14ac:dyDescent="0.25">
      <c r="A776" s="263" t="s">
        <v>52</v>
      </c>
      <c r="B776" s="174" t="s">
        <v>2108</v>
      </c>
      <c r="C776" s="174" t="s">
        <v>4208</v>
      </c>
      <c r="D776" s="174" t="s">
        <v>53</v>
      </c>
      <c r="E776" s="174" t="s">
        <v>2486</v>
      </c>
      <c r="F776" s="289">
        <v>23.67</v>
      </c>
      <c r="G776" s="333">
        <f>ROUND(SUMIF(Anlagenbewegungsdaten!B:B,A776,Anlagenbewegungsdaten!C:C),3)</f>
        <v>0</v>
      </c>
      <c r="H776" s="334">
        <f>IF(ISBLANK(F776),ROUND(SUMIF(Anlagenbewegungsdaten!B:B,A776,Anlagenbewegungsdaten!D:D),2),ROUND(G776*F776%,2))</f>
        <v>0</v>
      </c>
      <c r="I776" s="334">
        <f>ROUND((H776-SUMIF(Anlagenbewegungsdaten!$B:$B,A776,Anlagenbewegungsdaten!D:D)),3)</f>
        <v>0</v>
      </c>
      <c r="J776" s="335" t="s">
        <v>5179</v>
      </c>
      <c r="K776" s="335" t="s">
        <v>5193</v>
      </c>
      <c r="L776" s="516">
        <v>18.940000000000001</v>
      </c>
      <c r="M776" s="332">
        <f>ROUND(SUMIF(Anlagenbewegungsdaten_AV!B:B,A776,Anlagenbewegungsdaten_AV!C:C),3)</f>
        <v>0</v>
      </c>
      <c r="N776" s="330">
        <f>IF(ISBLANK(L776),ROUND(SUMIF(Anlagenbewegungsdaten_AV!B:B,A776,Anlagenbewegungsdaten_AV!D:D),2),ROUND(M776*L776%,2))</f>
        <v>0</v>
      </c>
      <c r="O776" s="330">
        <f>ROUND(N776-SUMIF(Anlagenbewegungsdaten_AV!B:B,A776,Anlagenbewegungsdaten_AV!D:D),3)</f>
        <v>0</v>
      </c>
    </row>
    <row r="777" spans="1:15" ht="15" customHeight="1" x14ac:dyDescent="0.25">
      <c r="A777" s="263" t="s">
        <v>54</v>
      </c>
      <c r="B777" s="174" t="s">
        <v>2108</v>
      </c>
      <c r="C777" s="174" t="s">
        <v>4208</v>
      </c>
      <c r="D777" s="184" t="s">
        <v>1615</v>
      </c>
      <c r="E777" s="174" t="s">
        <v>1560</v>
      </c>
      <c r="F777" s="289">
        <v>24.67</v>
      </c>
      <c r="G777" s="333">
        <f>ROUND(SUMIF(Anlagenbewegungsdaten!B:B,A777,Anlagenbewegungsdaten!C:C),3)</f>
        <v>0</v>
      </c>
      <c r="H777" s="334">
        <f>IF(ISBLANK(F777),ROUND(SUMIF(Anlagenbewegungsdaten!B:B,A777,Anlagenbewegungsdaten!D:D),2),ROUND(G777*F777%,2))</f>
        <v>0</v>
      </c>
      <c r="I777" s="334">
        <f>ROUND((H777-SUMIF(Anlagenbewegungsdaten!$B:$B,A777,Anlagenbewegungsdaten!D:D)),3)</f>
        <v>0</v>
      </c>
      <c r="J777" s="335" t="s">
        <v>5179</v>
      </c>
      <c r="K777" s="335" t="s">
        <v>5193</v>
      </c>
      <c r="L777" s="516">
        <v>19.739999999999998</v>
      </c>
      <c r="M777" s="332">
        <f>ROUND(SUMIF(Anlagenbewegungsdaten_AV!B:B,A777,Anlagenbewegungsdaten_AV!C:C),3)</f>
        <v>0</v>
      </c>
      <c r="N777" s="330">
        <f>IF(ISBLANK(L777),ROUND(SUMIF(Anlagenbewegungsdaten_AV!B:B,A777,Anlagenbewegungsdaten_AV!D:D),2),ROUND(M777*L777%,2))</f>
        <v>0</v>
      </c>
      <c r="O777" s="330">
        <f>ROUND(N777-SUMIF(Anlagenbewegungsdaten_AV!B:B,A777,Anlagenbewegungsdaten_AV!D:D),3)</f>
        <v>0</v>
      </c>
    </row>
    <row r="778" spans="1:15" ht="15" customHeight="1" x14ac:dyDescent="0.25">
      <c r="A778" s="263" t="s">
        <v>55</v>
      </c>
      <c r="B778" s="174" t="s">
        <v>2108</v>
      </c>
      <c r="C778" s="174" t="s">
        <v>4208</v>
      </c>
      <c r="D778" s="174" t="s">
        <v>1617</v>
      </c>
      <c r="E778" s="174" t="s">
        <v>1563</v>
      </c>
      <c r="F778" s="289">
        <v>24.67</v>
      </c>
      <c r="G778" s="333">
        <f>ROUND(SUMIF(Anlagenbewegungsdaten!B:B,A778,Anlagenbewegungsdaten!C:C),3)</f>
        <v>0</v>
      </c>
      <c r="H778" s="334">
        <f>IF(ISBLANK(F778),ROUND(SUMIF(Anlagenbewegungsdaten!B:B,A778,Anlagenbewegungsdaten!D:D),2),ROUND(G778*F778%,2))</f>
        <v>0</v>
      </c>
      <c r="I778" s="334">
        <f>ROUND((H778-SUMIF(Anlagenbewegungsdaten!$B:$B,A778,Anlagenbewegungsdaten!D:D)),3)</f>
        <v>0</v>
      </c>
      <c r="J778" s="335" t="s">
        <v>5179</v>
      </c>
      <c r="K778" s="335" t="s">
        <v>5193</v>
      </c>
      <c r="L778" s="516">
        <v>19.739999999999998</v>
      </c>
      <c r="M778" s="332">
        <f>ROUND(SUMIF(Anlagenbewegungsdaten_AV!B:B,A778,Anlagenbewegungsdaten_AV!C:C),3)</f>
        <v>0</v>
      </c>
      <c r="N778" s="330">
        <f>IF(ISBLANK(L778),ROUND(SUMIF(Anlagenbewegungsdaten_AV!B:B,A778,Anlagenbewegungsdaten_AV!D:D),2),ROUND(M778*L778%,2))</f>
        <v>0</v>
      </c>
      <c r="O778" s="330">
        <f>ROUND(N778-SUMIF(Anlagenbewegungsdaten_AV!B:B,A778,Anlagenbewegungsdaten_AV!D:D),3)</f>
        <v>0</v>
      </c>
    </row>
    <row r="779" spans="1:15" ht="15" customHeight="1" x14ac:dyDescent="0.25">
      <c r="A779" s="263" t="s">
        <v>2705</v>
      </c>
      <c r="B779" s="174" t="s">
        <v>2108</v>
      </c>
      <c r="C779" s="174" t="s">
        <v>4208</v>
      </c>
      <c r="D779" s="174" t="s">
        <v>2594</v>
      </c>
      <c r="E779" s="174" t="s">
        <v>2576</v>
      </c>
      <c r="F779" s="289">
        <v>24.64</v>
      </c>
      <c r="G779" s="333">
        <f>ROUND(SUMIF(Anlagenbewegungsdaten!B:B,A779,Anlagenbewegungsdaten!C:C),3)</f>
        <v>0</v>
      </c>
      <c r="H779" s="334">
        <f>IF(ISBLANK(F779),ROUND(SUMIF(Anlagenbewegungsdaten!B:B,A779,Anlagenbewegungsdaten!D:D),2),ROUND(G779*F779%,2))</f>
        <v>0</v>
      </c>
      <c r="I779" s="334">
        <f>ROUND((H779-SUMIF(Anlagenbewegungsdaten!$B:$B,A779,Anlagenbewegungsdaten!D:D)),3)</f>
        <v>0</v>
      </c>
      <c r="J779" s="335" t="s">
        <v>5179</v>
      </c>
      <c r="K779" s="335" t="s">
        <v>5193</v>
      </c>
      <c r="L779" s="516">
        <v>19.71</v>
      </c>
      <c r="M779" s="332">
        <f>ROUND(SUMIF(Anlagenbewegungsdaten_AV!B:B,A779,Anlagenbewegungsdaten_AV!C:C),3)</f>
        <v>0</v>
      </c>
      <c r="N779" s="330">
        <f>IF(ISBLANK(L779),ROUND(SUMIF(Anlagenbewegungsdaten_AV!B:B,A779,Anlagenbewegungsdaten_AV!D:D),2),ROUND(M779*L779%,2))</f>
        <v>0</v>
      </c>
      <c r="O779" s="330">
        <f>ROUND(N779-SUMIF(Anlagenbewegungsdaten_AV!B:B,A779,Anlagenbewegungsdaten_AV!D:D),3)</f>
        <v>0</v>
      </c>
    </row>
    <row r="780" spans="1:15" ht="15" customHeight="1" x14ac:dyDescent="0.25">
      <c r="A780" s="263" t="s">
        <v>3449</v>
      </c>
      <c r="B780" s="174" t="s">
        <v>2108</v>
      </c>
      <c r="C780" s="174" t="s">
        <v>4208</v>
      </c>
      <c r="D780" s="174" t="s">
        <v>3338</v>
      </c>
      <c r="E780" s="174" t="s">
        <v>3320</v>
      </c>
      <c r="F780" s="289">
        <v>24.61</v>
      </c>
      <c r="G780" s="333">
        <f>ROUND(SUMIF(Anlagenbewegungsdaten!B:B,A780,Anlagenbewegungsdaten!C:C),3)</f>
        <v>0</v>
      </c>
      <c r="H780" s="334">
        <f>IF(ISBLANK(F780),ROUND(SUMIF(Anlagenbewegungsdaten!B:B,A780,Anlagenbewegungsdaten!D:D),2),ROUND(G780*F780%,2))</f>
        <v>0</v>
      </c>
      <c r="I780" s="334">
        <f>ROUND((H780-SUMIF(Anlagenbewegungsdaten!$B:$B,A780,Anlagenbewegungsdaten!D:D)),3)</f>
        <v>0</v>
      </c>
      <c r="J780" s="335" t="s">
        <v>5179</v>
      </c>
      <c r="K780" s="335" t="s">
        <v>5193</v>
      </c>
      <c r="L780" s="516">
        <v>19.690000000000001</v>
      </c>
      <c r="M780" s="332">
        <f>ROUND(SUMIF(Anlagenbewegungsdaten_AV!B:B,A780,Anlagenbewegungsdaten_AV!C:C),3)</f>
        <v>0</v>
      </c>
      <c r="N780" s="330">
        <f>IF(ISBLANK(L780),ROUND(SUMIF(Anlagenbewegungsdaten_AV!B:B,A780,Anlagenbewegungsdaten_AV!D:D),2),ROUND(M780*L780%,2))</f>
        <v>0</v>
      </c>
      <c r="O780" s="330">
        <f>ROUND(N780-SUMIF(Anlagenbewegungsdaten_AV!B:B,A780,Anlagenbewegungsdaten_AV!D:D),3)</f>
        <v>0</v>
      </c>
    </row>
    <row r="781" spans="1:15" ht="15" customHeight="1" x14ac:dyDescent="0.25">
      <c r="A781" s="275" t="s">
        <v>4223</v>
      </c>
      <c r="B781" s="193" t="s">
        <v>2108</v>
      </c>
      <c r="C781" s="193" t="s">
        <v>4208</v>
      </c>
      <c r="D781" s="193" t="s">
        <v>4111</v>
      </c>
      <c r="E781" s="193" t="s">
        <v>4093</v>
      </c>
      <c r="F781" s="290">
        <v>24.58</v>
      </c>
      <c r="G781" s="333">
        <f>ROUND(SUMIF(Anlagenbewegungsdaten!B:B,A781,Anlagenbewegungsdaten!C:C),3)</f>
        <v>0</v>
      </c>
      <c r="H781" s="334">
        <f>IF(ISBLANK(F781),ROUND(SUMIF(Anlagenbewegungsdaten!B:B,A781,Anlagenbewegungsdaten!D:D),2),ROUND(G781*F781%,2))</f>
        <v>0</v>
      </c>
      <c r="I781" s="334">
        <f>ROUND((H781-SUMIF(Anlagenbewegungsdaten!$B:$B,A781,Anlagenbewegungsdaten!D:D)),3)</f>
        <v>0</v>
      </c>
      <c r="J781" s="335" t="s">
        <v>5179</v>
      </c>
      <c r="K781" s="335" t="s">
        <v>5193</v>
      </c>
      <c r="L781" s="516">
        <v>19.66</v>
      </c>
      <c r="M781" s="332">
        <f>ROUND(SUMIF(Anlagenbewegungsdaten_AV!B:B,A781,Anlagenbewegungsdaten_AV!C:C),3)</f>
        <v>0</v>
      </c>
      <c r="N781" s="330">
        <f>IF(ISBLANK(L781),ROUND(SUMIF(Anlagenbewegungsdaten_AV!B:B,A781,Anlagenbewegungsdaten_AV!D:D),2),ROUND(M781*L781%,2))</f>
        <v>0</v>
      </c>
      <c r="O781" s="330">
        <f>ROUND(N781-SUMIF(Anlagenbewegungsdaten_AV!B:B,A781,Anlagenbewegungsdaten_AV!D:D),3)</f>
        <v>0</v>
      </c>
    </row>
    <row r="782" spans="1:15" ht="15" customHeight="1" x14ac:dyDescent="0.25">
      <c r="A782" s="263" t="s">
        <v>56</v>
      </c>
      <c r="B782" s="174" t="s">
        <v>2108</v>
      </c>
      <c r="C782" s="174" t="s">
        <v>4208</v>
      </c>
      <c r="D782" s="174" t="s">
        <v>1619</v>
      </c>
      <c r="E782" s="174" t="s">
        <v>2483</v>
      </c>
      <c r="F782" s="289">
        <v>24.67</v>
      </c>
      <c r="G782" s="333">
        <f>ROUND(SUMIF(Anlagenbewegungsdaten!B:B,A782,Anlagenbewegungsdaten!C:C),3)</f>
        <v>0</v>
      </c>
      <c r="H782" s="334">
        <f>IF(ISBLANK(F782),ROUND(SUMIF(Anlagenbewegungsdaten!B:B,A782,Anlagenbewegungsdaten!D:D),2),ROUND(G782*F782%,2))</f>
        <v>0</v>
      </c>
      <c r="I782" s="334">
        <f>ROUND((H782-SUMIF(Anlagenbewegungsdaten!$B:$B,A782,Anlagenbewegungsdaten!D:D)),3)</f>
        <v>0</v>
      </c>
      <c r="J782" s="335" t="s">
        <v>5179</v>
      </c>
      <c r="K782" s="335" t="s">
        <v>5193</v>
      </c>
      <c r="L782" s="516">
        <v>19.739999999999998</v>
      </c>
      <c r="M782" s="332">
        <f>ROUND(SUMIF(Anlagenbewegungsdaten_AV!B:B,A782,Anlagenbewegungsdaten_AV!C:C),3)</f>
        <v>0</v>
      </c>
      <c r="N782" s="330">
        <f>IF(ISBLANK(L782),ROUND(SUMIF(Anlagenbewegungsdaten_AV!B:B,A782,Anlagenbewegungsdaten_AV!D:D),2),ROUND(M782*L782%,2))</f>
        <v>0</v>
      </c>
      <c r="O782" s="330">
        <f>ROUND(N782-SUMIF(Anlagenbewegungsdaten_AV!B:B,A782,Anlagenbewegungsdaten_AV!D:D),3)</f>
        <v>0</v>
      </c>
    </row>
    <row r="783" spans="1:15" ht="15" customHeight="1" x14ac:dyDescent="0.25">
      <c r="A783" s="263" t="s">
        <v>57</v>
      </c>
      <c r="B783" s="174" t="s">
        <v>2108</v>
      </c>
      <c r="C783" s="174" t="s">
        <v>4208</v>
      </c>
      <c r="D783" s="174" t="s">
        <v>58</v>
      </c>
      <c r="E783" s="174" t="s">
        <v>2486</v>
      </c>
      <c r="F783" s="289">
        <v>26.67</v>
      </c>
      <c r="G783" s="333">
        <f>ROUND(SUMIF(Anlagenbewegungsdaten!B:B,A783,Anlagenbewegungsdaten!C:C),3)</f>
        <v>0</v>
      </c>
      <c r="H783" s="334">
        <f>IF(ISBLANK(F783),ROUND(SUMIF(Anlagenbewegungsdaten!B:B,A783,Anlagenbewegungsdaten!D:D),2),ROUND(G783*F783%,2))</f>
        <v>0</v>
      </c>
      <c r="I783" s="334">
        <f>ROUND((H783-SUMIF(Anlagenbewegungsdaten!$B:$B,A783,Anlagenbewegungsdaten!D:D)),3)</f>
        <v>0</v>
      </c>
      <c r="J783" s="335" t="s">
        <v>5179</v>
      </c>
      <c r="K783" s="335" t="s">
        <v>5193</v>
      </c>
      <c r="L783" s="516">
        <v>21.34</v>
      </c>
      <c r="M783" s="332">
        <f>ROUND(SUMIF(Anlagenbewegungsdaten_AV!B:B,A783,Anlagenbewegungsdaten_AV!C:C),3)</f>
        <v>0</v>
      </c>
      <c r="N783" s="330">
        <f>IF(ISBLANK(L783),ROUND(SUMIF(Anlagenbewegungsdaten_AV!B:B,A783,Anlagenbewegungsdaten_AV!D:D),2),ROUND(M783*L783%,2))</f>
        <v>0</v>
      </c>
      <c r="O783" s="330">
        <f>ROUND(N783-SUMIF(Anlagenbewegungsdaten_AV!B:B,A783,Anlagenbewegungsdaten_AV!D:D),3)</f>
        <v>0</v>
      </c>
    </row>
    <row r="784" spans="1:15" ht="15" customHeight="1" x14ac:dyDescent="0.25">
      <c r="A784" s="263" t="s">
        <v>59</v>
      </c>
      <c r="B784" s="174" t="s">
        <v>2108</v>
      </c>
      <c r="C784" s="174" t="s">
        <v>4208</v>
      </c>
      <c r="D784" s="174" t="s">
        <v>1621</v>
      </c>
      <c r="E784" s="174" t="s">
        <v>1560</v>
      </c>
      <c r="F784" s="289">
        <v>27.67</v>
      </c>
      <c r="G784" s="333">
        <f>ROUND(SUMIF(Anlagenbewegungsdaten!B:B,A784,Anlagenbewegungsdaten!C:C),3)</f>
        <v>0</v>
      </c>
      <c r="H784" s="334">
        <f>IF(ISBLANK(F784),ROUND(SUMIF(Anlagenbewegungsdaten!B:B,A784,Anlagenbewegungsdaten!D:D),2),ROUND(G784*F784%,2))</f>
        <v>0</v>
      </c>
      <c r="I784" s="334">
        <f>ROUND((H784-SUMIF(Anlagenbewegungsdaten!$B:$B,A784,Anlagenbewegungsdaten!D:D)),3)</f>
        <v>0</v>
      </c>
      <c r="J784" s="335" t="s">
        <v>5179</v>
      </c>
      <c r="K784" s="335" t="s">
        <v>5193</v>
      </c>
      <c r="L784" s="516">
        <v>22.14</v>
      </c>
      <c r="M784" s="332">
        <f>ROUND(SUMIF(Anlagenbewegungsdaten_AV!B:B,A784,Anlagenbewegungsdaten_AV!C:C),3)</f>
        <v>0</v>
      </c>
      <c r="N784" s="330">
        <f>IF(ISBLANK(L784),ROUND(SUMIF(Anlagenbewegungsdaten_AV!B:B,A784,Anlagenbewegungsdaten_AV!D:D),2),ROUND(M784*L784%,2))</f>
        <v>0</v>
      </c>
      <c r="O784" s="330">
        <f>ROUND(N784-SUMIF(Anlagenbewegungsdaten_AV!B:B,A784,Anlagenbewegungsdaten_AV!D:D),3)</f>
        <v>0</v>
      </c>
    </row>
    <row r="785" spans="1:15" ht="15" customHeight="1" x14ac:dyDescent="0.25">
      <c r="A785" s="263" t="s">
        <v>60</v>
      </c>
      <c r="B785" s="174" t="s">
        <v>2108</v>
      </c>
      <c r="C785" s="174" t="s">
        <v>4208</v>
      </c>
      <c r="D785" s="174" t="s">
        <v>1623</v>
      </c>
      <c r="E785" s="174" t="s">
        <v>1563</v>
      </c>
      <c r="F785" s="289">
        <v>27.67</v>
      </c>
      <c r="G785" s="333">
        <f>ROUND(SUMIF(Anlagenbewegungsdaten!B:B,A785,Anlagenbewegungsdaten!C:C),3)</f>
        <v>0</v>
      </c>
      <c r="H785" s="334">
        <f>IF(ISBLANK(F785),ROUND(SUMIF(Anlagenbewegungsdaten!B:B,A785,Anlagenbewegungsdaten!D:D),2),ROUND(G785*F785%,2))</f>
        <v>0</v>
      </c>
      <c r="I785" s="334">
        <f>ROUND((H785-SUMIF(Anlagenbewegungsdaten!$B:$B,A785,Anlagenbewegungsdaten!D:D)),3)</f>
        <v>0</v>
      </c>
      <c r="J785" s="335" t="s">
        <v>5179</v>
      </c>
      <c r="K785" s="335" t="s">
        <v>5193</v>
      </c>
      <c r="L785" s="516">
        <v>22.14</v>
      </c>
      <c r="M785" s="332">
        <f>ROUND(SUMIF(Anlagenbewegungsdaten_AV!B:B,A785,Anlagenbewegungsdaten_AV!C:C),3)</f>
        <v>0</v>
      </c>
      <c r="N785" s="330">
        <f>IF(ISBLANK(L785),ROUND(SUMIF(Anlagenbewegungsdaten_AV!B:B,A785,Anlagenbewegungsdaten_AV!D:D),2),ROUND(M785*L785%,2))</f>
        <v>0</v>
      </c>
      <c r="O785" s="330">
        <f>ROUND(N785-SUMIF(Anlagenbewegungsdaten_AV!B:B,A785,Anlagenbewegungsdaten_AV!D:D),3)</f>
        <v>0</v>
      </c>
    </row>
    <row r="786" spans="1:15" ht="15" customHeight="1" x14ac:dyDescent="0.25">
      <c r="A786" s="263" t="s">
        <v>2706</v>
      </c>
      <c r="B786" s="174" t="s">
        <v>2108</v>
      </c>
      <c r="C786" s="174" t="s">
        <v>4208</v>
      </c>
      <c r="D786" s="174" t="s">
        <v>2596</v>
      </c>
      <c r="E786" s="174" t="s">
        <v>2576</v>
      </c>
      <c r="F786" s="289">
        <v>27.64</v>
      </c>
      <c r="G786" s="333">
        <f>ROUND(SUMIF(Anlagenbewegungsdaten!B:B,A786,Anlagenbewegungsdaten!C:C),3)</f>
        <v>0</v>
      </c>
      <c r="H786" s="334">
        <f>IF(ISBLANK(F786),ROUND(SUMIF(Anlagenbewegungsdaten!B:B,A786,Anlagenbewegungsdaten!D:D),2),ROUND(G786*F786%,2))</f>
        <v>0</v>
      </c>
      <c r="I786" s="334">
        <f>ROUND((H786-SUMIF(Anlagenbewegungsdaten!$B:$B,A786,Anlagenbewegungsdaten!D:D)),3)</f>
        <v>0</v>
      </c>
      <c r="J786" s="335" t="s">
        <v>5179</v>
      </c>
      <c r="K786" s="335" t="s">
        <v>5193</v>
      </c>
      <c r="L786" s="516">
        <v>22.11</v>
      </c>
      <c r="M786" s="332">
        <f>ROUND(SUMIF(Anlagenbewegungsdaten_AV!B:B,A786,Anlagenbewegungsdaten_AV!C:C),3)</f>
        <v>0</v>
      </c>
      <c r="N786" s="330">
        <f>IF(ISBLANK(L786),ROUND(SUMIF(Anlagenbewegungsdaten_AV!B:B,A786,Anlagenbewegungsdaten_AV!D:D),2),ROUND(M786*L786%,2))</f>
        <v>0</v>
      </c>
      <c r="O786" s="330">
        <f>ROUND(N786-SUMIF(Anlagenbewegungsdaten_AV!B:B,A786,Anlagenbewegungsdaten_AV!D:D),3)</f>
        <v>0</v>
      </c>
    </row>
    <row r="787" spans="1:15" ht="15" customHeight="1" x14ac:dyDescent="0.25">
      <c r="A787" s="263" t="s">
        <v>3450</v>
      </c>
      <c r="B787" s="174" t="s">
        <v>2108</v>
      </c>
      <c r="C787" s="174" t="s">
        <v>4208</v>
      </c>
      <c r="D787" s="174" t="s">
        <v>3340</v>
      </c>
      <c r="E787" s="174" t="s">
        <v>3320</v>
      </c>
      <c r="F787" s="289">
        <v>27.61</v>
      </c>
      <c r="G787" s="333">
        <f>ROUND(SUMIF(Anlagenbewegungsdaten!B:B,A787,Anlagenbewegungsdaten!C:C),3)</f>
        <v>0</v>
      </c>
      <c r="H787" s="334">
        <f>IF(ISBLANK(F787),ROUND(SUMIF(Anlagenbewegungsdaten!B:B,A787,Anlagenbewegungsdaten!D:D),2),ROUND(G787*F787%,2))</f>
        <v>0</v>
      </c>
      <c r="I787" s="334">
        <f>ROUND((H787-SUMIF(Anlagenbewegungsdaten!$B:$B,A787,Anlagenbewegungsdaten!D:D)),3)</f>
        <v>0</v>
      </c>
      <c r="J787" s="335" t="s">
        <v>5179</v>
      </c>
      <c r="K787" s="335" t="s">
        <v>5193</v>
      </c>
      <c r="L787" s="516">
        <v>22.09</v>
      </c>
      <c r="M787" s="332">
        <f>ROUND(SUMIF(Anlagenbewegungsdaten_AV!B:B,A787,Anlagenbewegungsdaten_AV!C:C),3)</f>
        <v>0</v>
      </c>
      <c r="N787" s="330">
        <f>IF(ISBLANK(L787),ROUND(SUMIF(Anlagenbewegungsdaten_AV!B:B,A787,Anlagenbewegungsdaten_AV!D:D),2),ROUND(M787*L787%,2))</f>
        <v>0</v>
      </c>
      <c r="O787" s="330">
        <f>ROUND(N787-SUMIF(Anlagenbewegungsdaten_AV!B:B,A787,Anlagenbewegungsdaten_AV!D:D),3)</f>
        <v>0</v>
      </c>
    </row>
    <row r="788" spans="1:15" ht="15" customHeight="1" x14ac:dyDescent="0.25">
      <c r="A788" s="275" t="s">
        <v>4224</v>
      </c>
      <c r="B788" s="193" t="s">
        <v>2108</v>
      </c>
      <c r="C788" s="193" t="s">
        <v>4208</v>
      </c>
      <c r="D788" s="193" t="s">
        <v>4113</v>
      </c>
      <c r="E788" s="193" t="s">
        <v>4093</v>
      </c>
      <c r="F788" s="290">
        <v>27.58</v>
      </c>
      <c r="G788" s="333">
        <f>ROUND(SUMIF(Anlagenbewegungsdaten!B:B,A788,Anlagenbewegungsdaten!C:C),3)</f>
        <v>0</v>
      </c>
      <c r="H788" s="334">
        <f>IF(ISBLANK(F788),ROUND(SUMIF(Anlagenbewegungsdaten!B:B,A788,Anlagenbewegungsdaten!D:D),2),ROUND(G788*F788%,2))</f>
        <v>0</v>
      </c>
      <c r="I788" s="334">
        <f>ROUND((H788-SUMIF(Anlagenbewegungsdaten!$B:$B,A788,Anlagenbewegungsdaten!D:D)),3)</f>
        <v>0</v>
      </c>
      <c r="J788" s="335" t="s">
        <v>5179</v>
      </c>
      <c r="K788" s="335" t="s">
        <v>5193</v>
      </c>
      <c r="L788" s="516">
        <v>22.06</v>
      </c>
      <c r="M788" s="332">
        <f>ROUND(SUMIF(Anlagenbewegungsdaten_AV!B:B,A788,Anlagenbewegungsdaten_AV!C:C),3)</f>
        <v>0</v>
      </c>
      <c r="N788" s="330">
        <f>IF(ISBLANK(L788),ROUND(SUMIF(Anlagenbewegungsdaten_AV!B:B,A788,Anlagenbewegungsdaten_AV!D:D),2),ROUND(M788*L788%,2))</f>
        <v>0</v>
      </c>
      <c r="O788" s="330">
        <f>ROUND(N788-SUMIF(Anlagenbewegungsdaten_AV!B:B,A788,Anlagenbewegungsdaten_AV!D:D),3)</f>
        <v>0</v>
      </c>
    </row>
    <row r="789" spans="1:15" ht="15" customHeight="1" x14ac:dyDescent="0.25">
      <c r="A789" s="263" t="s">
        <v>61</v>
      </c>
      <c r="B789" s="174" t="s">
        <v>2108</v>
      </c>
      <c r="C789" s="174" t="s">
        <v>4208</v>
      </c>
      <c r="D789" s="174" t="s">
        <v>1625</v>
      </c>
      <c r="E789" s="174" t="s">
        <v>2483</v>
      </c>
      <c r="F789" s="289">
        <v>25.67</v>
      </c>
      <c r="G789" s="333">
        <f>ROUND(SUMIF(Anlagenbewegungsdaten!B:B,A789,Anlagenbewegungsdaten!C:C),3)</f>
        <v>0</v>
      </c>
      <c r="H789" s="334">
        <f>IF(ISBLANK(F789),ROUND(SUMIF(Anlagenbewegungsdaten!B:B,A789,Anlagenbewegungsdaten!D:D),2),ROUND(G789*F789%,2))</f>
        <v>0</v>
      </c>
      <c r="I789" s="334">
        <f>ROUND((H789-SUMIF(Anlagenbewegungsdaten!$B:$B,A789,Anlagenbewegungsdaten!D:D)),3)</f>
        <v>0</v>
      </c>
      <c r="J789" s="335" t="s">
        <v>5179</v>
      </c>
      <c r="K789" s="335" t="s">
        <v>5193</v>
      </c>
      <c r="L789" s="516">
        <v>20.54</v>
      </c>
      <c r="M789" s="332">
        <f>ROUND(SUMIF(Anlagenbewegungsdaten_AV!B:B,A789,Anlagenbewegungsdaten_AV!C:C),3)</f>
        <v>0</v>
      </c>
      <c r="N789" s="330">
        <f>IF(ISBLANK(L789),ROUND(SUMIF(Anlagenbewegungsdaten_AV!B:B,A789,Anlagenbewegungsdaten_AV!D:D),2),ROUND(M789*L789%,2))</f>
        <v>0</v>
      </c>
      <c r="O789" s="330">
        <f>ROUND(N789-SUMIF(Anlagenbewegungsdaten_AV!B:B,A789,Anlagenbewegungsdaten_AV!D:D),3)</f>
        <v>0</v>
      </c>
    </row>
    <row r="790" spans="1:15" ht="15" customHeight="1" x14ac:dyDescent="0.25">
      <c r="A790" s="263" t="s">
        <v>62</v>
      </c>
      <c r="B790" s="174" t="s">
        <v>2108</v>
      </c>
      <c r="C790" s="174" t="s">
        <v>4208</v>
      </c>
      <c r="D790" s="174" t="s">
        <v>63</v>
      </c>
      <c r="E790" s="174" t="s">
        <v>2486</v>
      </c>
      <c r="F790" s="289">
        <v>27.67</v>
      </c>
      <c r="G790" s="333">
        <f>ROUND(SUMIF(Anlagenbewegungsdaten!B:B,A790,Anlagenbewegungsdaten!C:C),3)</f>
        <v>0</v>
      </c>
      <c r="H790" s="334">
        <f>IF(ISBLANK(F790),ROUND(SUMIF(Anlagenbewegungsdaten!B:B,A790,Anlagenbewegungsdaten!D:D),2),ROUND(G790*F790%,2))</f>
        <v>0</v>
      </c>
      <c r="I790" s="334">
        <f>ROUND((H790-SUMIF(Anlagenbewegungsdaten!$B:$B,A790,Anlagenbewegungsdaten!D:D)),3)</f>
        <v>0</v>
      </c>
      <c r="J790" s="335" t="s">
        <v>5179</v>
      </c>
      <c r="K790" s="335" t="s">
        <v>5193</v>
      </c>
      <c r="L790" s="516">
        <v>22.14</v>
      </c>
      <c r="M790" s="332">
        <f>ROUND(SUMIF(Anlagenbewegungsdaten_AV!B:B,A790,Anlagenbewegungsdaten_AV!C:C),3)</f>
        <v>0</v>
      </c>
      <c r="N790" s="330">
        <f>IF(ISBLANK(L790),ROUND(SUMIF(Anlagenbewegungsdaten_AV!B:B,A790,Anlagenbewegungsdaten_AV!D:D),2),ROUND(M790*L790%,2))</f>
        <v>0</v>
      </c>
      <c r="O790" s="330">
        <f>ROUND(N790-SUMIF(Anlagenbewegungsdaten_AV!B:B,A790,Anlagenbewegungsdaten_AV!D:D),3)</f>
        <v>0</v>
      </c>
    </row>
    <row r="791" spans="1:15" ht="15" customHeight="1" x14ac:dyDescent="0.25">
      <c r="A791" s="263" t="s">
        <v>64</v>
      </c>
      <c r="B791" s="174" t="s">
        <v>2108</v>
      </c>
      <c r="C791" s="174" t="s">
        <v>4208</v>
      </c>
      <c r="D791" s="184" t="s">
        <v>1627</v>
      </c>
      <c r="E791" s="174" t="s">
        <v>1560</v>
      </c>
      <c r="F791" s="289">
        <v>28.67</v>
      </c>
      <c r="G791" s="333">
        <f>ROUND(SUMIF(Anlagenbewegungsdaten!B:B,A791,Anlagenbewegungsdaten!C:C),3)</f>
        <v>0</v>
      </c>
      <c r="H791" s="334">
        <f>IF(ISBLANK(F791),ROUND(SUMIF(Anlagenbewegungsdaten!B:B,A791,Anlagenbewegungsdaten!D:D),2),ROUND(G791*F791%,2))</f>
        <v>0</v>
      </c>
      <c r="I791" s="334">
        <f>ROUND((H791-SUMIF(Anlagenbewegungsdaten!$B:$B,A791,Anlagenbewegungsdaten!D:D)),3)</f>
        <v>0</v>
      </c>
      <c r="J791" s="335" t="s">
        <v>5179</v>
      </c>
      <c r="K791" s="335" t="s">
        <v>5193</v>
      </c>
      <c r="L791" s="516">
        <v>22.94</v>
      </c>
      <c r="M791" s="332">
        <f>ROUND(SUMIF(Anlagenbewegungsdaten_AV!B:B,A791,Anlagenbewegungsdaten_AV!C:C),3)</f>
        <v>0</v>
      </c>
      <c r="N791" s="330">
        <f>IF(ISBLANK(L791),ROUND(SUMIF(Anlagenbewegungsdaten_AV!B:B,A791,Anlagenbewegungsdaten_AV!D:D),2),ROUND(M791*L791%,2))</f>
        <v>0</v>
      </c>
      <c r="O791" s="330">
        <f>ROUND(N791-SUMIF(Anlagenbewegungsdaten_AV!B:B,A791,Anlagenbewegungsdaten_AV!D:D),3)</f>
        <v>0</v>
      </c>
    </row>
    <row r="792" spans="1:15" ht="15" customHeight="1" x14ac:dyDescent="0.25">
      <c r="A792" s="263" t="s">
        <v>65</v>
      </c>
      <c r="B792" s="174" t="s">
        <v>2108</v>
      </c>
      <c r="C792" s="174" t="s">
        <v>4208</v>
      </c>
      <c r="D792" s="174" t="s">
        <v>1629</v>
      </c>
      <c r="E792" s="174" t="s">
        <v>1563</v>
      </c>
      <c r="F792" s="289">
        <v>28.67</v>
      </c>
      <c r="G792" s="333">
        <f>ROUND(SUMIF(Anlagenbewegungsdaten!B:B,A792,Anlagenbewegungsdaten!C:C),3)</f>
        <v>0</v>
      </c>
      <c r="H792" s="334">
        <f>IF(ISBLANK(F792),ROUND(SUMIF(Anlagenbewegungsdaten!B:B,A792,Anlagenbewegungsdaten!D:D),2),ROUND(G792*F792%,2))</f>
        <v>0</v>
      </c>
      <c r="I792" s="334">
        <f>ROUND((H792-SUMIF(Anlagenbewegungsdaten!$B:$B,A792,Anlagenbewegungsdaten!D:D)),3)</f>
        <v>0</v>
      </c>
      <c r="J792" s="335" t="s">
        <v>5179</v>
      </c>
      <c r="K792" s="335" t="s">
        <v>5193</v>
      </c>
      <c r="L792" s="516">
        <v>22.94</v>
      </c>
      <c r="M792" s="332">
        <f>ROUND(SUMIF(Anlagenbewegungsdaten_AV!B:B,A792,Anlagenbewegungsdaten_AV!C:C),3)</f>
        <v>0</v>
      </c>
      <c r="N792" s="330">
        <f>IF(ISBLANK(L792),ROUND(SUMIF(Anlagenbewegungsdaten_AV!B:B,A792,Anlagenbewegungsdaten_AV!D:D),2),ROUND(M792*L792%,2))</f>
        <v>0</v>
      </c>
      <c r="O792" s="330">
        <f>ROUND(N792-SUMIF(Anlagenbewegungsdaten_AV!B:B,A792,Anlagenbewegungsdaten_AV!D:D),3)</f>
        <v>0</v>
      </c>
    </row>
    <row r="793" spans="1:15" ht="15" customHeight="1" x14ac:dyDescent="0.25">
      <c r="A793" s="263" t="s">
        <v>2707</v>
      </c>
      <c r="B793" s="174" t="s">
        <v>2108</v>
      </c>
      <c r="C793" s="174" t="s">
        <v>4208</v>
      </c>
      <c r="D793" s="174" t="s">
        <v>2598</v>
      </c>
      <c r="E793" s="174" t="s">
        <v>2576</v>
      </c>
      <c r="F793" s="289">
        <v>28.64</v>
      </c>
      <c r="G793" s="333">
        <f>ROUND(SUMIF(Anlagenbewegungsdaten!B:B,A793,Anlagenbewegungsdaten!C:C),3)</f>
        <v>0</v>
      </c>
      <c r="H793" s="334">
        <f>IF(ISBLANK(F793),ROUND(SUMIF(Anlagenbewegungsdaten!B:B,A793,Anlagenbewegungsdaten!D:D),2),ROUND(G793*F793%,2))</f>
        <v>0</v>
      </c>
      <c r="I793" s="334">
        <f>ROUND((H793-SUMIF(Anlagenbewegungsdaten!$B:$B,A793,Anlagenbewegungsdaten!D:D)),3)</f>
        <v>0</v>
      </c>
      <c r="J793" s="335" t="s">
        <v>5179</v>
      </c>
      <c r="K793" s="335" t="s">
        <v>5193</v>
      </c>
      <c r="L793" s="516">
        <v>22.91</v>
      </c>
      <c r="M793" s="332">
        <f>ROUND(SUMIF(Anlagenbewegungsdaten_AV!B:B,A793,Anlagenbewegungsdaten_AV!C:C),3)</f>
        <v>0</v>
      </c>
      <c r="N793" s="330">
        <f>IF(ISBLANK(L793),ROUND(SUMIF(Anlagenbewegungsdaten_AV!B:B,A793,Anlagenbewegungsdaten_AV!D:D),2),ROUND(M793*L793%,2))</f>
        <v>0</v>
      </c>
      <c r="O793" s="330">
        <f>ROUND(N793-SUMIF(Anlagenbewegungsdaten_AV!B:B,A793,Anlagenbewegungsdaten_AV!D:D),3)</f>
        <v>0</v>
      </c>
    </row>
    <row r="794" spans="1:15" ht="15" customHeight="1" x14ac:dyDescent="0.25">
      <c r="A794" s="263" t="s">
        <v>3451</v>
      </c>
      <c r="B794" s="174" t="s">
        <v>2108</v>
      </c>
      <c r="C794" s="174" t="s">
        <v>4208</v>
      </c>
      <c r="D794" s="174" t="s">
        <v>3342</v>
      </c>
      <c r="E794" s="174" t="s">
        <v>3320</v>
      </c>
      <c r="F794" s="289">
        <v>28.61</v>
      </c>
      <c r="G794" s="333">
        <f>ROUND(SUMIF(Anlagenbewegungsdaten!B:B,A794,Anlagenbewegungsdaten!C:C),3)</f>
        <v>0</v>
      </c>
      <c r="H794" s="334">
        <f>IF(ISBLANK(F794),ROUND(SUMIF(Anlagenbewegungsdaten!B:B,A794,Anlagenbewegungsdaten!D:D),2),ROUND(G794*F794%,2))</f>
        <v>0</v>
      </c>
      <c r="I794" s="334">
        <f>ROUND((H794-SUMIF(Anlagenbewegungsdaten!$B:$B,A794,Anlagenbewegungsdaten!D:D)),3)</f>
        <v>0</v>
      </c>
      <c r="J794" s="335" t="s">
        <v>5179</v>
      </c>
      <c r="K794" s="335" t="s">
        <v>5193</v>
      </c>
      <c r="L794" s="516">
        <v>22.89</v>
      </c>
      <c r="M794" s="332">
        <f>ROUND(SUMIF(Anlagenbewegungsdaten_AV!B:B,A794,Anlagenbewegungsdaten_AV!C:C),3)</f>
        <v>0</v>
      </c>
      <c r="N794" s="330">
        <f>IF(ISBLANK(L794),ROUND(SUMIF(Anlagenbewegungsdaten_AV!B:B,A794,Anlagenbewegungsdaten_AV!D:D),2),ROUND(M794*L794%,2))</f>
        <v>0</v>
      </c>
      <c r="O794" s="330">
        <f>ROUND(N794-SUMIF(Anlagenbewegungsdaten_AV!B:B,A794,Anlagenbewegungsdaten_AV!D:D),3)</f>
        <v>0</v>
      </c>
    </row>
    <row r="795" spans="1:15" ht="15" customHeight="1" x14ac:dyDescent="0.25">
      <c r="A795" s="275" t="s">
        <v>4225</v>
      </c>
      <c r="B795" s="193" t="s">
        <v>2108</v>
      </c>
      <c r="C795" s="193" t="s">
        <v>4208</v>
      </c>
      <c r="D795" s="193" t="s">
        <v>4115</v>
      </c>
      <c r="E795" s="193" t="s">
        <v>4093</v>
      </c>
      <c r="F795" s="290">
        <v>28.58</v>
      </c>
      <c r="G795" s="333">
        <f>ROUND(SUMIF(Anlagenbewegungsdaten!B:B,A795,Anlagenbewegungsdaten!C:C),3)</f>
        <v>0</v>
      </c>
      <c r="H795" s="334">
        <f>IF(ISBLANK(F795),ROUND(SUMIF(Anlagenbewegungsdaten!B:B,A795,Anlagenbewegungsdaten!D:D),2),ROUND(G795*F795%,2))</f>
        <v>0</v>
      </c>
      <c r="I795" s="334">
        <f>ROUND((H795-SUMIF(Anlagenbewegungsdaten!$B:$B,A795,Anlagenbewegungsdaten!D:D)),3)</f>
        <v>0</v>
      </c>
      <c r="J795" s="335" t="s">
        <v>5179</v>
      </c>
      <c r="K795" s="335" t="s">
        <v>5193</v>
      </c>
      <c r="L795" s="516">
        <v>22.86</v>
      </c>
      <c r="M795" s="332">
        <f>ROUND(SUMIF(Anlagenbewegungsdaten_AV!B:B,A795,Anlagenbewegungsdaten_AV!C:C),3)</f>
        <v>0</v>
      </c>
      <c r="N795" s="330">
        <f>IF(ISBLANK(L795),ROUND(SUMIF(Anlagenbewegungsdaten_AV!B:B,A795,Anlagenbewegungsdaten_AV!D:D),2),ROUND(M795*L795%,2))</f>
        <v>0</v>
      </c>
      <c r="O795" s="330">
        <f>ROUND(N795-SUMIF(Anlagenbewegungsdaten_AV!B:B,A795,Anlagenbewegungsdaten_AV!D:D),3)</f>
        <v>0</v>
      </c>
    </row>
    <row r="796" spans="1:15" ht="15" customHeight="1" x14ac:dyDescent="0.25">
      <c r="A796" s="270" t="s">
        <v>2490</v>
      </c>
      <c r="B796" s="177" t="s">
        <v>2108</v>
      </c>
      <c r="C796" s="177" t="s">
        <v>4208</v>
      </c>
      <c r="D796" s="177" t="s">
        <v>2491</v>
      </c>
      <c r="E796" s="177" t="s">
        <v>2483</v>
      </c>
      <c r="F796" s="293">
        <v>13.67</v>
      </c>
      <c r="G796" s="333">
        <f>ROUND(SUMIF(Anlagenbewegungsdaten!B:B,A796,Anlagenbewegungsdaten!C:C),3)</f>
        <v>0</v>
      </c>
      <c r="H796" s="334">
        <f>IF(ISBLANK(F796),ROUND(SUMIF(Anlagenbewegungsdaten!B:B,A796,Anlagenbewegungsdaten!D:D),2),ROUND(G796*F796%,2))</f>
        <v>0</v>
      </c>
      <c r="I796" s="334">
        <f>ROUND((H796-SUMIF(Anlagenbewegungsdaten!$B:$B,A796,Anlagenbewegungsdaten!D:D)),3)</f>
        <v>0</v>
      </c>
      <c r="J796" s="335" t="s">
        <v>5179</v>
      </c>
      <c r="K796" s="335" t="s">
        <v>5193</v>
      </c>
      <c r="L796" s="516">
        <v>10.94</v>
      </c>
      <c r="M796" s="332">
        <f>ROUND(SUMIF(Anlagenbewegungsdaten_AV!B:B,A796,Anlagenbewegungsdaten_AV!C:C),3)</f>
        <v>0</v>
      </c>
      <c r="N796" s="330">
        <f>IF(ISBLANK(L796),ROUND(SUMIF(Anlagenbewegungsdaten_AV!B:B,A796,Anlagenbewegungsdaten_AV!D:D),2),ROUND(M796*L796%,2))</f>
        <v>0</v>
      </c>
      <c r="O796" s="330">
        <f>ROUND(N796-SUMIF(Anlagenbewegungsdaten_AV!B:B,A796,Anlagenbewegungsdaten_AV!D:D),3)</f>
        <v>0</v>
      </c>
    </row>
    <row r="797" spans="1:15" ht="15" customHeight="1" x14ac:dyDescent="0.25">
      <c r="A797" s="270" t="s">
        <v>2492</v>
      </c>
      <c r="B797" s="177" t="s">
        <v>2108</v>
      </c>
      <c r="C797" s="177" t="s">
        <v>4208</v>
      </c>
      <c r="D797" s="178" t="s">
        <v>66</v>
      </c>
      <c r="E797" s="177" t="s">
        <v>2486</v>
      </c>
      <c r="F797" s="293">
        <v>15.67</v>
      </c>
      <c r="G797" s="333">
        <f>ROUND(SUMIF(Anlagenbewegungsdaten!B:B,A797,Anlagenbewegungsdaten!C:C),3)</f>
        <v>0</v>
      </c>
      <c r="H797" s="334">
        <f>IF(ISBLANK(F797),ROUND(SUMIF(Anlagenbewegungsdaten!B:B,A797,Anlagenbewegungsdaten!D:D),2),ROUND(G797*F797%,2))</f>
        <v>0</v>
      </c>
      <c r="I797" s="334">
        <f>ROUND((H797-SUMIF(Anlagenbewegungsdaten!$B:$B,A797,Anlagenbewegungsdaten!D:D)),3)</f>
        <v>0</v>
      </c>
      <c r="J797" s="335" t="s">
        <v>5179</v>
      </c>
      <c r="K797" s="335" t="s">
        <v>5193</v>
      </c>
      <c r="L797" s="516">
        <v>12.54</v>
      </c>
      <c r="M797" s="332">
        <f>ROUND(SUMIF(Anlagenbewegungsdaten_AV!B:B,A797,Anlagenbewegungsdaten_AV!C:C),3)</f>
        <v>0</v>
      </c>
      <c r="N797" s="330">
        <f>IF(ISBLANK(L797),ROUND(SUMIF(Anlagenbewegungsdaten_AV!B:B,A797,Anlagenbewegungsdaten_AV!D:D),2),ROUND(M797*L797%,2))</f>
        <v>0</v>
      </c>
      <c r="O797" s="330">
        <f>ROUND(N797-SUMIF(Anlagenbewegungsdaten_AV!B:B,A797,Anlagenbewegungsdaten_AV!D:D),3)</f>
        <v>0</v>
      </c>
    </row>
    <row r="798" spans="1:15" ht="15" customHeight="1" x14ac:dyDescent="0.25">
      <c r="A798" s="263" t="s">
        <v>67</v>
      </c>
      <c r="B798" s="173" t="s">
        <v>2108</v>
      </c>
      <c r="C798" s="173" t="s">
        <v>4208</v>
      </c>
      <c r="D798" s="174" t="s">
        <v>68</v>
      </c>
      <c r="E798" s="174" t="s">
        <v>1560</v>
      </c>
      <c r="F798" s="289">
        <v>16.670000000000002</v>
      </c>
      <c r="G798" s="333">
        <f>ROUND(SUMIF(Anlagenbewegungsdaten!B:B,A798,Anlagenbewegungsdaten!C:C),3)</f>
        <v>0</v>
      </c>
      <c r="H798" s="334">
        <f>IF(ISBLANK(F798),ROUND(SUMIF(Anlagenbewegungsdaten!B:B,A798,Anlagenbewegungsdaten!D:D),2),ROUND(G798*F798%,2))</f>
        <v>0</v>
      </c>
      <c r="I798" s="334">
        <f>ROUND((H798-SUMIF(Anlagenbewegungsdaten!$B:$B,A798,Anlagenbewegungsdaten!D:D)),3)</f>
        <v>0</v>
      </c>
      <c r="J798" s="335" t="s">
        <v>5179</v>
      </c>
      <c r="K798" s="335" t="s">
        <v>5193</v>
      </c>
      <c r="L798" s="516">
        <v>13.34</v>
      </c>
      <c r="M798" s="332">
        <f>ROUND(SUMIF(Anlagenbewegungsdaten_AV!B:B,A798,Anlagenbewegungsdaten_AV!C:C),3)</f>
        <v>0</v>
      </c>
      <c r="N798" s="330">
        <f>IF(ISBLANK(L798),ROUND(SUMIF(Anlagenbewegungsdaten_AV!B:B,A798,Anlagenbewegungsdaten_AV!D:D),2),ROUND(M798*L798%,2))</f>
        <v>0</v>
      </c>
      <c r="O798" s="330">
        <f>ROUND(N798-SUMIF(Anlagenbewegungsdaten_AV!B:B,A798,Anlagenbewegungsdaten_AV!D:D),3)</f>
        <v>0</v>
      </c>
    </row>
    <row r="799" spans="1:15" ht="15" customHeight="1" x14ac:dyDescent="0.25">
      <c r="A799" s="263" t="s">
        <v>69</v>
      </c>
      <c r="B799" s="173" t="s">
        <v>2108</v>
      </c>
      <c r="C799" s="173" t="s">
        <v>4208</v>
      </c>
      <c r="D799" s="174" t="s">
        <v>70</v>
      </c>
      <c r="E799" s="173" t="s">
        <v>1563</v>
      </c>
      <c r="F799" s="289">
        <v>16.670000000000002</v>
      </c>
      <c r="G799" s="333">
        <f>ROUND(SUMIF(Anlagenbewegungsdaten!B:B,A799,Anlagenbewegungsdaten!C:C),3)</f>
        <v>0</v>
      </c>
      <c r="H799" s="334">
        <f>IF(ISBLANK(F799),ROUND(SUMIF(Anlagenbewegungsdaten!B:B,A799,Anlagenbewegungsdaten!D:D),2),ROUND(G799*F799%,2))</f>
        <v>0</v>
      </c>
      <c r="I799" s="334">
        <f>ROUND((H799-SUMIF(Anlagenbewegungsdaten!$B:$B,A799,Anlagenbewegungsdaten!D:D)),3)</f>
        <v>0</v>
      </c>
      <c r="J799" s="335" t="s">
        <v>5179</v>
      </c>
      <c r="K799" s="335" t="s">
        <v>5193</v>
      </c>
      <c r="L799" s="516">
        <v>13.34</v>
      </c>
      <c r="M799" s="332">
        <f>ROUND(SUMIF(Anlagenbewegungsdaten_AV!B:B,A799,Anlagenbewegungsdaten_AV!C:C),3)</f>
        <v>0</v>
      </c>
      <c r="N799" s="330">
        <f>IF(ISBLANK(L799),ROUND(SUMIF(Anlagenbewegungsdaten_AV!B:B,A799,Anlagenbewegungsdaten_AV!D:D),2),ROUND(M799*L799%,2))</f>
        <v>0</v>
      </c>
      <c r="O799" s="330">
        <f>ROUND(N799-SUMIF(Anlagenbewegungsdaten_AV!B:B,A799,Anlagenbewegungsdaten_AV!D:D),3)</f>
        <v>0</v>
      </c>
    </row>
    <row r="800" spans="1:15" ht="15" customHeight="1" x14ac:dyDescent="0.25">
      <c r="A800" s="263" t="s">
        <v>2708</v>
      </c>
      <c r="B800" s="173" t="s">
        <v>2108</v>
      </c>
      <c r="C800" s="173" t="s">
        <v>4208</v>
      </c>
      <c r="D800" s="174" t="s">
        <v>2709</v>
      </c>
      <c r="E800" s="174" t="s">
        <v>2576</v>
      </c>
      <c r="F800" s="289">
        <v>16.64</v>
      </c>
      <c r="G800" s="333">
        <f>ROUND(SUMIF(Anlagenbewegungsdaten!B:B,A800,Anlagenbewegungsdaten!C:C),3)</f>
        <v>0</v>
      </c>
      <c r="H800" s="334">
        <f>IF(ISBLANK(F800),ROUND(SUMIF(Anlagenbewegungsdaten!B:B,A800,Anlagenbewegungsdaten!D:D),2),ROUND(G800*F800%,2))</f>
        <v>0</v>
      </c>
      <c r="I800" s="334">
        <f>ROUND((H800-SUMIF(Anlagenbewegungsdaten!$B:$B,A800,Anlagenbewegungsdaten!D:D)),3)</f>
        <v>0</v>
      </c>
      <c r="J800" s="335" t="s">
        <v>5179</v>
      </c>
      <c r="K800" s="335" t="s">
        <v>5193</v>
      </c>
      <c r="L800" s="516">
        <v>13.31</v>
      </c>
      <c r="M800" s="332">
        <f>ROUND(SUMIF(Anlagenbewegungsdaten_AV!B:B,A800,Anlagenbewegungsdaten_AV!C:C),3)</f>
        <v>0</v>
      </c>
      <c r="N800" s="330">
        <f>IF(ISBLANK(L800),ROUND(SUMIF(Anlagenbewegungsdaten_AV!B:B,A800,Anlagenbewegungsdaten_AV!D:D),2),ROUND(M800*L800%,2))</f>
        <v>0</v>
      </c>
      <c r="O800" s="330">
        <f>ROUND(N800-SUMIF(Anlagenbewegungsdaten_AV!B:B,A800,Anlagenbewegungsdaten_AV!D:D),3)</f>
        <v>0</v>
      </c>
    </row>
    <row r="801" spans="1:15" ht="15" customHeight="1" x14ac:dyDescent="0.25">
      <c r="A801" s="263" t="s">
        <v>3452</v>
      </c>
      <c r="B801" s="173" t="s">
        <v>2108</v>
      </c>
      <c r="C801" s="173" t="s">
        <v>4208</v>
      </c>
      <c r="D801" s="174" t="s">
        <v>3453</v>
      </c>
      <c r="E801" s="174" t="s">
        <v>3320</v>
      </c>
      <c r="F801" s="289">
        <v>16.61</v>
      </c>
      <c r="G801" s="333">
        <f>ROUND(SUMIF(Anlagenbewegungsdaten!B:B,A801,Anlagenbewegungsdaten!C:C),3)</f>
        <v>0</v>
      </c>
      <c r="H801" s="334">
        <f>IF(ISBLANK(F801),ROUND(SUMIF(Anlagenbewegungsdaten!B:B,A801,Anlagenbewegungsdaten!D:D),2),ROUND(G801*F801%,2))</f>
        <v>0</v>
      </c>
      <c r="I801" s="334">
        <f>ROUND((H801-SUMIF(Anlagenbewegungsdaten!$B:$B,A801,Anlagenbewegungsdaten!D:D)),3)</f>
        <v>0</v>
      </c>
      <c r="J801" s="335" t="s">
        <v>5179</v>
      </c>
      <c r="K801" s="335" t="s">
        <v>5193</v>
      </c>
      <c r="L801" s="516">
        <v>13.29</v>
      </c>
      <c r="M801" s="332">
        <f>ROUND(SUMIF(Anlagenbewegungsdaten_AV!B:B,A801,Anlagenbewegungsdaten_AV!C:C),3)</f>
        <v>0</v>
      </c>
      <c r="N801" s="330">
        <f>IF(ISBLANK(L801),ROUND(SUMIF(Anlagenbewegungsdaten_AV!B:B,A801,Anlagenbewegungsdaten_AV!D:D),2),ROUND(M801*L801%,2))</f>
        <v>0</v>
      </c>
      <c r="O801" s="330">
        <f>ROUND(N801-SUMIF(Anlagenbewegungsdaten_AV!B:B,A801,Anlagenbewegungsdaten_AV!D:D),3)</f>
        <v>0</v>
      </c>
    </row>
    <row r="802" spans="1:15" ht="15" customHeight="1" x14ac:dyDescent="0.25">
      <c r="A802" s="275" t="s">
        <v>4226</v>
      </c>
      <c r="B802" s="194" t="s">
        <v>2108</v>
      </c>
      <c r="C802" s="194" t="s">
        <v>4208</v>
      </c>
      <c r="D802" s="193" t="s">
        <v>4227</v>
      </c>
      <c r="E802" s="193" t="s">
        <v>4093</v>
      </c>
      <c r="F802" s="290">
        <v>16.579999999999998</v>
      </c>
      <c r="G802" s="333">
        <f>ROUND(SUMIF(Anlagenbewegungsdaten!B:B,A802,Anlagenbewegungsdaten!C:C),3)</f>
        <v>0</v>
      </c>
      <c r="H802" s="334">
        <f>IF(ISBLANK(F802),ROUND(SUMIF(Anlagenbewegungsdaten!B:B,A802,Anlagenbewegungsdaten!D:D),2),ROUND(G802*F802%,2))</f>
        <v>0</v>
      </c>
      <c r="I802" s="334">
        <f>ROUND((H802-SUMIF(Anlagenbewegungsdaten!$B:$B,A802,Anlagenbewegungsdaten!D:D)),3)</f>
        <v>0</v>
      </c>
      <c r="J802" s="335" t="s">
        <v>5179</v>
      </c>
      <c r="K802" s="335" t="s">
        <v>5193</v>
      </c>
      <c r="L802" s="516">
        <v>13.26</v>
      </c>
      <c r="M802" s="332">
        <f>ROUND(SUMIF(Anlagenbewegungsdaten_AV!B:B,A802,Anlagenbewegungsdaten_AV!C:C),3)</f>
        <v>0</v>
      </c>
      <c r="N802" s="330">
        <f>IF(ISBLANK(L802),ROUND(SUMIF(Anlagenbewegungsdaten_AV!B:B,A802,Anlagenbewegungsdaten_AV!D:D),2),ROUND(M802*L802%,2))</f>
        <v>0</v>
      </c>
      <c r="O802" s="330">
        <f>ROUND(N802-SUMIF(Anlagenbewegungsdaten_AV!B:B,A802,Anlagenbewegungsdaten_AV!D:D),3)</f>
        <v>0</v>
      </c>
    </row>
    <row r="803" spans="1:15" ht="15" customHeight="1" x14ac:dyDescent="0.25">
      <c r="A803" s="263" t="s">
        <v>71</v>
      </c>
      <c r="B803" s="173" t="s">
        <v>2108</v>
      </c>
      <c r="C803" s="173" t="s">
        <v>4208</v>
      </c>
      <c r="D803" s="174" t="s">
        <v>1901</v>
      </c>
      <c r="E803" s="173" t="s">
        <v>2483</v>
      </c>
      <c r="F803" s="289">
        <v>14.67</v>
      </c>
      <c r="G803" s="333">
        <f>ROUND(SUMIF(Anlagenbewegungsdaten!B:B,A803,Anlagenbewegungsdaten!C:C),3)</f>
        <v>0</v>
      </c>
      <c r="H803" s="334">
        <f>IF(ISBLANK(F803),ROUND(SUMIF(Anlagenbewegungsdaten!B:B,A803,Anlagenbewegungsdaten!D:D),2),ROUND(G803*F803%,2))</f>
        <v>0</v>
      </c>
      <c r="I803" s="334">
        <f>ROUND((H803-SUMIF(Anlagenbewegungsdaten!$B:$B,A803,Anlagenbewegungsdaten!D:D)),3)</f>
        <v>0</v>
      </c>
      <c r="J803" s="335" t="s">
        <v>5179</v>
      </c>
      <c r="K803" s="335" t="s">
        <v>5193</v>
      </c>
      <c r="L803" s="516">
        <v>11.74</v>
      </c>
      <c r="M803" s="332">
        <f>ROUND(SUMIF(Anlagenbewegungsdaten_AV!B:B,A803,Anlagenbewegungsdaten_AV!C:C),3)</f>
        <v>0</v>
      </c>
      <c r="N803" s="330">
        <f>IF(ISBLANK(L803),ROUND(SUMIF(Anlagenbewegungsdaten_AV!B:B,A803,Anlagenbewegungsdaten_AV!D:D),2),ROUND(M803*L803%,2))</f>
        <v>0</v>
      </c>
      <c r="O803" s="330">
        <f>ROUND(N803-SUMIF(Anlagenbewegungsdaten_AV!B:B,A803,Anlagenbewegungsdaten_AV!D:D),3)</f>
        <v>0</v>
      </c>
    </row>
    <row r="804" spans="1:15" ht="15" customHeight="1" x14ac:dyDescent="0.25">
      <c r="A804" s="263" t="s">
        <v>1902</v>
      </c>
      <c r="B804" s="173" t="s">
        <v>2108</v>
      </c>
      <c r="C804" s="173" t="s">
        <v>4208</v>
      </c>
      <c r="D804" s="174" t="s">
        <v>1903</v>
      </c>
      <c r="E804" s="173" t="s">
        <v>2486</v>
      </c>
      <c r="F804" s="289">
        <v>16.670000000000002</v>
      </c>
      <c r="G804" s="333">
        <f>ROUND(SUMIF(Anlagenbewegungsdaten!B:B,A804,Anlagenbewegungsdaten!C:C),3)</f>
        <v>0</v>
      </c>
      <c r="H804" s="334">
        <f>IF(ISBLANK(F804),ROUND(SUMIF(Anlagenbewegungsdaten!B:B,A804,Anlagenbewegungsdaten!D:D),2),ROUND(G804*F804%,2))</f>
        <v>0</v>
      </c>
      <c r="I804" s="334">
        <f>ROUND((H804-SUMIF(Anlagenbewegungsdaten!$B:$B,A804,Anlagenbewegungsdaten!D:D)),3)</f>
        <v>0</v>
      </c>
      <c r="J804" s="335" t="s">
        <v>5179</v>
      </c>
      <c r="K804" s="335" t="s">
        <v>5193</v>
      </c>
      <c r="L804" s="516">
        <v>13.34</v>
      </c>
      <c r="M804" s="332">
        <f>ROUND(SUMIF(Anlagenbewegungsdaten_AV!B:B,A804,Anlagenbewegungsdaten_AV!C:C),3)</f>
        <v>0</v>
      </c>
      <c r="N804" s="330">
        <f>IF(ISBLANK(L804),ROUND(SUMIF(Anlagenbewegungsdaten_AV!B:B,A804,Anlagenbewegungsdaten_AV!D:D),2),ROUND(M804*L804%,2))</f>
        <v>0</v>
      </c>
      <c r="O804" s="330">
        <f>ROUND(N804-SUMIF(Anlagenbewegungsdaten_AV!B:B,A804,Anlagenbewegungsdaten_AV!D:D),3)</f>
        <v>0</v>
      </c>
    </row>
    <row r="805" spans="1:15" ht="15" customHeight="1" x14ac:dyDescent="0.25">
      <c r="A805" s="263" t="s">
        <v>1904</v>
      </c>
      <c r="B805" s="173" t="s">
        <v>2108</v>
      </c>
      <c r="C805" s="173" t="s">
        <v>4208</v>
      </c>
      <c r="D805" s="174" t="s">
        <v>1905</v>
      </c>
      <c r="E805" s="174" t="s">
        <v>1560</v>
      </c>
      <c r="F805" s="289">
        <v>17.670000000000002</v>
      </c>
      <c r="G805" s="333">
        <f>ROUND(SUMIF(Anlagenbewegungsdaten!B:B,A805,Anlagenbewegungsdaten!C:C),3)</f>
        <v>0</v>
      </c>
      <c r="H805" s="334">
        <f>IF(ISBLANK(F805),ROUND(SUMIF(Anlagenbewegungsdaten!B:B,A805,Anlagenbewegungsdaten!D:D),2),ROUND(G805*F805%,2))</f>
        <v>0</v>
      </c>
      <c r="I805" s="334">
        <f>ROUND((H805-SUMIF(Anlagenbewegungsdaten!$B:$B,A805,Anlagenbewegungsdaten!D:D)),3)</f>
        <v>0</v>
      </c>
      <c r="J805" s="335" t="s">
        <v>5179</v>
      </c>
      <c r="K805" s="335" t="s">
        <v>5193</v>
      </c>
      <c r="L805" s="516">
        <v>14.14</v>
      </c>
      <c r="M805" s="332">
        <f>ROUND(SUMIF(Anlagenbewegungsdaten_AV!B:B,A805,Anlagenbewegungsdaten_AV!C:C),3)</f>
        <v>0</v>
      </c>
      <c r="N805" s="330">
        <f>IF(ISBLANK(L805),ROUND(SUMIF(Anlagenbewegungsdaten_AV!B:B,A805,Anlagenbewegungsdaten_AV!D:D),2),ROUND(M805*L805%,2))</f>
        <v>0</v>
      </c>
      <c r="O805" s="330">
        <f>ROUND(N805-SUMIF(Anlagenbewegungsdaten_AV!B:B,A805,Anlagenbewegungsdaten_AV!D:D),3)</f>
        <v>0</v>
      </c>
    </row>
    <row r="806" spans="1:15" ht="15" customHeight="1" x14ac:dyDescent="0.25">
      <c r="A806" s="263" t="s">
        <v>1906</v>
      </c>
      <c r="B806" s="173" t="s">
        <v>2108</v>
      </c>
      <c r="C806" s="173" t="s">
        <v>4208</v>
      </c>
      <c r="D806" s="174" t="s">
        <v>1907</v>
      </c>
      <c r="E806" s="173" t="s">
        <v>1563</v>
      </c>
      <c r="F806" s="289">
        <v>17.670000000000002</v>
      </c>
      <c r="G806" s="333">
        <f>ROUND(SUMIF(Anlagenbewegungsdaten!B:B,A806,Anlagenbewegungsdaten!C:C),3)</f>
        <v>0</v>
      </c>
      <c r="H806" s="334">
        <f>IF(ISBLANK(F806),ROUND(SUMIF(Anlagenbewegungsdaten!B:B,A806,Anlagenbewegungsdaten!D:D),2),ROUND(G806*F806%,2))</f>
        <v>0</v>
      </c>
      <c r="I806" s="334">
        <f>ROUND((H806-SUMIF(Anlagenbewegungsdaten!$B:$B,A806,Anlagenbewegungsdaten!D:D)),3)</f>
        <v>0</v>
      </c>
      <c r="J806" s="335" t="s">
        <v>5179</v>
      </c>
      <c r="K806" s="335" t="s">
        <v>5193</v>
      </c>
      <c r="L806" s="516">
        <v>14.14</v>
      </c>
      <c r="M806" s="332">
        <f>ROUND(SUMIF(Anlagenbewegungsdaten_AV!B:B,A806,Anlagenbewegungsdaten_AV!C:C),3)</f>
        <v>0</v>
      </c>
      <c r="N806" s="330">
        <f>IF(ISBLANK(L806),ROUND(SUMIF(Anlagenbewegungsdaten_AV!B:B,A806,Anlagenbewegungsdaten_AV!D:D),2),ROUND(M806*L806%,2))</f>
        <v>0</v>
      </c>
      <c r="O806" s="330">
        <f>ROUND(N806-SUMIF(Anlagenbewegungsdaten_AV!B:B,A806,Anlagenbewegungsdaten_AV!D:D),3)</f>
        <v>0</v>
      </c>
    </row>
    <row r="807" spans="1:15" ht="15" customHeight="1" x14ac:dyDescent="0.25">
      <c r="A807" s="263" t="s">
        <v>2710</v>
      </c>
      <c r="B807" s="173" t="s">
        <v>2108</v>
      </c>
      <c r="C807" s="173" t="s">
        <v>4208</v>
      </c>
      <c r="D807" s="174" t="s">
        <v>2711</v>
      </c>
      <c r="E807" s="174" t="s">
        <v>2576</v>
      </c>
      <c r="F807" s="289">
        <v>17.64</v>
      </c>
      <c r="G807" s="333">
        <f>ROUND(SUMIF(Anlagenbewegungsdaten!B:B,A807,Anlagenbewegungsdaten!C:C),3)</f>
        <v>0</v>
      </c>
      <c r="H807" s="334">
        <f>IF(ISBLANK(F807),ROUND(SUMIF(Anlagenbewegungsdaten!B:B,A807,Anlagenbewegungsdaten!D:D),2),ROUND(G807*F807%,2))</f>
        <v>0</v>
      </c>
      <c r="I807" s="334">
        <f>ROUND((H807-SUMIF(Anlagenbewegungsdaten!$B:$B,A807,Anlagenbewegungsdaten!D:D)),3)</f>
        <v>0</v>
      </c>
      <c r="J807" s="335" t="s">
        <v>5179</v>
      </c>
      <c r="K807" s="335" t="s">
        <v>5193</v>
      </c>
      <c r="L807" s="516">
        <v>14.11</v>
      </c>
      <c r="M807" s="332">
        <f>ROUND(SUMIF(Anlagenbewegungsdaten_AV!B:B,A807,Anlagenbewegungsdaten_AV!C:C),3)</f>
        <v>0</v>
      </c>
      <c r="N807" s="330">
        <f>IF(ISBLANK(L807),ROUND(SUMIF(Anlagenbewegungsdaten_AV!B:B,A807,Anlagenbewegungsdaten_AV!D:D),2),ROUND(M807*L807%,2))</f>
        <v>0</v>
      </c>
      <c r="O807" s="330">
        <f>ROUND(N807-SUMIF(Anlagenbewegungsdaten_AV!B:B,A807,Anlagenbewegungsdaten_AV!D:D),3)</f>
        <v>0</v>
      </c>
    </row>
    <row r="808" spans="1:15" ht="15" customHeight="1" x14ac:dyDescent="0.25">
      <c r="A808" s="263" t="s">
        <v>3454</v>
      </c>
      <c r="B808" s="173" t="s">
        <v>2108</v>
      </c>
      <c r="C808" s="173" t="s">
        <v>4208</v>
      </c>
      <c r="D808" s="174" t="s">
        <v>3455</v>
      </c>
      <c r="E808" s="174" t="s">
        <v>3320</v>
      </c>
      <c r="F808" s="289">
        <v>17.61</v>
      </c>
      <c r="G808" s="333">
        <f>ROUND(SUMIF(Anlagenbewegungsdaten!B:B,A808,Anlagenbewegungsdaten!C:C),3)</f>
        <v>0</v>
      </c>
      <c r="H808" s="334">
        <f>IF(ISBLANK(F808),ROUND(SUMIF(Anlagenbewegungsdaten!B:B,A808,Anlagenbewegungsdaten!D:D),2),ROUND(G808*F808%,2))</f>
        <v>0</v>
      </c>
      <c r="I808" s="334">
        <f>ROUND((H808-SUMIF(Anlagenbewegungsdaten!$B:$B,A808,Anlagenbewegungsdaten!D:D)),3)</f>
        <v>0</v>
      </c>
      <c r="J808" s="335" t="s">
        <v>5179</v>
      </c>
      <c r="K808" s="335" t="s">
        <v>5193</v>
      </c>
      <c r="L808" s="516">
        <v>14.09</v>
      </c>
      <c r="M808" s="332">
        <f>ROUND(SUMIF(Anlagenbewegungsdaten_AV!B:B,A808,Anlagenbewegungsdaten_AV!C:C),3)</f>
        <v>0</v>
      </c>
      <c r="N808" s="330">
        <f>IF(ISBLANK(L808),ROUND(SUMIF(Anlagenbewegungsdaten_AV!B:B,A808,Anlagenbewegungsdaten_AV!D:D),2),ROUND(M808*L808%,2))</f>
        <v>0</v>
      </c>
      <c r="O808" s="330">
        <f>ROUND(N808-SUMIF(Anlagenbewegungsdaten_AV!B:B,A808,Anlagenbewegungsdaten_AV!D:D),3)</f>
        <v>0</v>
      </c>
    </row>
    <row r="809" spans="1:15" ht="15" customHeight="1" x14ac:dyDescent="0.25">
      <c r="A809" s="275" t="s">
        <v>4228</v>
      </c>
      <c r="B809" s="194" t="s">
        <v>2108</v>
      </c>
      <c r="C809" s="194" t="s">
        <v>4208</v>
      </c>
      <c r="D809" s="193" t="s">
        <v>4229</v>
      </c>
      <c r="E809" s="193" t="s">
        <v>4093</v>
      </c>
      <c r="F809" s="290">
        <v>17.579999999999998</v>
      </c>
      <c r="G809" s="333">
        <f>ROUND(SUMIF(Anlagenbewegungsdaten!B:B,A809,Anlagenbewegungsdaten!C:C),3)</f>
        <v>0</v>
      </c>
      <c r="H809" s="334">
        <f>IF(ISBLANK(F809),ROUND(SUMIF(Anlagenbewegungsdaten!B:B,A809,Anlagenbewegungsdaten!D:D),2),ROUND(G809*F809%,2))</f>
        <v>0</v>
      </c>
      <c r="I809" s="334">
        <f>ROUND((H809-SUMIF(Anlagenbewegungsdaten!$B:$B,A809,Anlagenbewegungsdaten!D:D)),3)</f>
        <v>0</v>
      </c>
      <c r="J809" s="335" t="s">
        <v>5179</v>
      </c>
      <c r="K809" s="335" t="s">
        <v>5193</v>
      </c>
      <c r="L809" s="516">
        <v>14.06</v>
      </c>
      <c r="M809" s="332">
        <f>ROUND(SUMIF(Anlagenbewegungsdaten_AV!B:B,A809,Anlagenbewegungsdaten_AV!C:C),3)</f>
        <v>0</v>
      </c>
      <c r="N809" s="330">
        <f>IF(ISBLANK(L809),ROUND(SUMIF(Anlagenbewegungsdaten_AV!B:B,A809,Anlagenbewegungsdaten_AV!D:D),2),ROUND(M809*L809%,2))</f>
        <v>0</v>
      </c>
      <c r="O809" s="330">
        <f>ROUND(N809-SUMIF(Anlagenbewegungsdaten_AV!B:B,A809,Anlagenbewegungsdaten_AV!D:D),3)</f>
        <v>0</v>
      </c>
    </row>
    <row r="810" spans="1:15" ht="15" customHeight="1" x14ac:dyDescent="0.25">
      <c r="A810" s="270" t="s">
        <v>2493</v>
      </c>
      <c r="B810" s="177" t="s">
        <v>2108</v>
      </c>
      <c r="C810" s="177" t="s">
        <v>4208</v>
      </c>
      <c r="D810" s="177" t="s">
        <v>2494</v>
      </c>
      <c r="E810" s="177" t="s">
        <v>2483</v>
      </c>
      <c r="F810" s="293">
        <v>19.670000000000002</v>
      </c>
      <c r="G810" s="333">
        <f>ROUND(SUMIF(Anlagenbewegungsdaten!B:B,A810,Anlagenbewegungsdaten!C:C),3)</f>
        <v>0</v>
      </c>
      <c r="H810" s="334">
        <f>IF(ISBLANK(F810),ROUND(SUMIF(Anlagenbewegungsdaten!B:B,A810,Anlagenbewegungsdaten!D:D),2),ROUND(G810*F810%,2))</f>
        <v>0</v>
      </c>
      <c r="I810" s="334">
        <f>ROUND((H810-SUMIF(Anlagenbewegungsdaten!$B:$B,A810,Anlagenbewegungsdaten!D:D)),3)</f>
        <v>0</v>
      </c>
      <c r="J810" s="335" t="s">
        <v>5179</v>
      </c>
      <c r="K810" s="335" t="s">
        <v>5193</v>
      </c>
      <c r="L810" s="516">
        <v>15.74</v>
      </c>
      <c r="M810" s="332">
        <f>ROUND(SUMIF(Anlagenbewegungsdaten_AV!B:B,A810,Anlagenbewegungsdaten_AV!C:C),3)</f>
        <v>0</v>
      </c>
      <c r="N810" s="330">
        <f>IF(ISBLANK(L810),ROUND(SUMIF(Anlagenbewegungsdaten_AV!B:B,A810,Anlagenbewegungsdaten_AV!D:D),2),ROUND(M810*L810%,2))</f>
        <v>0</v>
      </c>
      <c r="O810" s="330">
        <f>ROUND(N810-SUMIF(Anlagenbewegungsdaten_AV!B:B,A810,Anlagenbewegungsdaten_AV!D:D),3)</f>
        <v>0</v>
      </c>
    </row>
    <row r="811" spans="1:15" ht="15" customHeight="1" x14ac:dyDescent="0.25">
      <c r="A811" s="270" t="s">
        <v>2495</v>
      </c>
      <c r="B811" s="177" t="s">
        <v>2108</v>
      </c>
      <c r="C811" s="177" t="s">
        <v>4208</v>
      </c>
      <c r="D811" s="177" t="s">
        <v>2496</v>
      </c>
      <c r="E811" s="177" t="s">
        <v>2486</v>
      </c>
      <c r="F811" s="293">
        <v>21.67</v>
      </c>
      <c r="G811" s="333">
        <f>ROUND(SUMIF(Anlagenbewegungsdaten!B:B,A811,Anlagenbewegungsdaten!C:C),3)</f>
        <v>0</v>
      </c>
      <c r="H811" s="334">
        <f>IF(ISBLANK(F811),ROUND(SUMIF(Anlagenbewegungsdaten!B:B,A811,Anlagenbewegungsdaten!D:D),2),ROUND(G811*F811%,2))</f>
        <v>0</v>
      </c>
      <c r="I811" s="334">
        <f>ROUND((H811-SUMIF(Anlagenbewegungsdaten!$B:$B,A811,Anlagenbewegungsdaten!D:D)),3)</f>
        <v>0</v>
      </c>
      <c r="J811" s="335" t="s">
        <v>5179</v>
      </c>
      <c r="K811" s="335" t="s">
        <v>5193</v>
      </c>
      <c r="L811" s="516">
        <v>17.34</v>
      </c>
      <c r="M811" s="332">
        <f>ROUND(SUMIF(Anlagenbewegungsdaten_AV!B:B,A811,Anlagenbewegungsdaten_AV!C:C),3)</f>
        <v>0</v>
      </c>
      <c r="N811" s="330">
        <f>IF(ISBLANK(L811),ROUND(SUMIF(Anlagenbewegungsdaten_AV!B:B,A811,Anlagenbewegungsdaten_AV!D:D),2),ROUND(M811*L811%,2))</f>
        <v>0</v>
      </c>
      <c r="O811" s="330">
        <f>ROUND(N811-SUMIF(Anlagenbewegungsdaten_AV!B:B,A811,Anlagenbewegungsdaten_AV!D:D),3)</f>
        <v>0</v>
      </c>
    </row>
    <row r="812" spans="1:15" ht="15" customHeight="1" x14ac:dyDescent="0.25">
      <c r="A812" s="263" t="s">
        <v>1908</v>
      </c>
      <c r="B812" s="173" t="s">
        <v>2108</v>
      </c>
      <c r="C812" s="173" t="s">
        <v>4208</v>
      </c>
      <c r="D812" s="174" t="s">
        <v>1909</v>
      </c>
      <c r="E812" s="174" t="s">
        <v>1560</v>
      </c>
      <c r="F812" s="289">
        <v>22.67</v>
      </c>
      <c r="G812" s="333">
        <f>ROUND(SUMIF(Anlagenbewegungsdaten!B:B,A812,Anlagenbewegungsdaten!C:C),3)</f>
        <v>0</v>
      </c>
      <c r="H812" s="334">
        <f>IF(ISBLANK(F812),ROUND(SUMIF(Anlagenbewegungsdaten!B:B,A812,Anlagenbewegungsdaten!D:D),2),ROUND(G812*F812%,2))</f>
        <v>0</v>
      </c>
      <c r="I812" s="334">
        <f>ROUND((H812-SUMIF(Anlagenbewegungsdaten!$B:$B,A812,Anlagenbewegungsdaten!D:D)),3)</f>
        <v>0</v>
      </c>
      <c r="J812" s="335" t="s">
        <v>5179</v>
      </c>
      <c r="K812" s="335" t="s">
        <v>5193</v>
      </c>
      <c r="L812" s="516">
        <v>18.14</v>
      </c>
      <c r="M812" s="332">
        <f>ROUND(SUMIF(Anlagenbewegungsdaten_AV!B:B,A812,Anlagenbewegungsdaten_AV!C:C),3)</f>
        <v>0</v>
      </c>
      <c r="N812" s="330">
        <f>IF(ISBLANK(L812),ROUND(SUMIF(Anlagenbewegungsdaten_AV!B:B,A812,Anlagenbewegungsdaten_AV!D:D),2),ROUND(M812*L812%,2))</f>
        <v>0</v>
      </c>
      <c r="O812" s="330">
        <f>ROUND(N812-SUMIF(Anlagenbewegungsdaten_AV!B:B,A812,Anlagenbewegungsdaten_AV!D:D),3)</f>
        <v>0</v>
      </c>
    </row>
    <row r="813" spans="1:15" ht="15" customHeight="1" x14ac:dyDescent="0.25">
      <c r="A813" s="263" t="s">
        <v>1910</v>
      </c>
      <c r="B813" s="173" t="s">
        <v>2108</v>
      </c>
      <c r="C813" s="173" t="s">
        <v>4208</v>
      </c>
      <c r="D813" s="174" t="s">
        <v>1911</v>
      </c>
      <c r="E813" s="173" t="s">
        <v>1563</v>
      </c>
      <c r="F813" s="289">
        <v>22.67</v>
      </c>
      <c r="G813" s="333">
        <f>ROUND(SUMIF(Anlagenbewegungsdaten!B:B,A813,Anlagenbewegungsdaten!C:C),3)</f>
        <v>0</v>
      </c>
      <c r="H813" s="334">
        <f>IF(ISBLANK(F813),ROUND(SUMIF(Anlagenbewegungsdaten!B:B,A813,Anlagenbewegungsdaten!D:D),2),ROUND(G813*F813%,2))</f>
        <v>0</v>
      </c>
      <c r="I813" s="334">
        <f>ROUND((H813-SUMIF(Anlagenbewegungsdaten!$B:$B,A813,Anlagenbewegungsdaten!D:D)),3)</f>
        <v>0</v>
      </c>
      <c r="J813" s="335" t="s">
        <v>5179</v>
      </c>
      <c r="K813" s="335" t="s">
        <v>5193</v>
      </c>
      <c r="L813" s="516">
        <v>18.14</v>
      </c>
      <c r="M813" s="332">
        <f>ROUND(SUMIF(Anlagenbewegungsdaten_AV!B:B,A813,Anlagenbewegungsdaten_AV!C:C),3)</f>
        <v>0</v>
      </c>
      <c r="N813" s="330">
        <f>IF(ISBLANK(L813),ROUND(SUMIF(Anlagenbewegungsdaten_AV!B:B,A813,Anlagenbewegungsdaten_AV!D:D),2),ROUND(M813*L813%,2))</f>
        <v>0</v>
      </c>
      <c r="O813" s="330">
        <f>ROUND(N813-SUMIF(Anlagenbewegungsdaten_AV!B:B,A813,Anlagenbewegungsdaten_AV!D:D),3)</f>
        <v>0</v>
      </c>
    </row>
    <row r="814" spans="1:15" ht="15" customHeight="1" x14ac:dyDescent="0.25">
      <c r="A814" s="263" t="s">
        <v>2712</v>
      </c>
      <c r="B814" s="173" t="s">
        <v>2108</v>
      </c>
      <c r="C814" s="173" t="s">
        <v>4208</v>
      </c>
      <c r="D814" s="174" t="s">
        <v>2713</v>
      </c>
      <c r="E814" s="174" t="s">
        <v>2576</v>
      </c>
      <c r="F814" s="289">
        <v>22.64</v>
      </c>
      <c r="G814" s="333">
        <f>ROUND(SUMIF(Anlagenbewegungsdaten!B:B,A814,Anlagenbewegungsdaten!C:C),3)</f>
        <v>0</v>
      </c>
      <c r="H814" s="334">
        <f>IF(ISBLANK(F814),ROUND(SUMIF(Anlagenbewegungsdaten!B:B,A814,Anlagenbewegungsdaten!D:D),2),ROUND(G814*F814%,2))</f>
        <v>0</v>
      </c>
      <c r="I814" s="334">
        <f>ROUND((H814-SUMIF(Anlagenbewegungsdaten!$B:$B,A814,Anlagenbewegungsdaten!D:D)),3)</f>
        <v>0</v>
      </c>
      <c r="J814" s="335" t="s">
        <v>5179</v>
      </c>
      <c r="K814" s="335" t="s">
        <v>5193</v>
      </c>
      <c r="L814" s="516">
        <v>18.11</v>
      </c>
      <c r="M814" s="332">
        <f>ROUND(SUMIF(Anlagenbewegungsdaten_AV!B:B,A814,Anlagenbewegungsdaten_AV!C:C),3)</f>
        <v>0</v>
      </c>
      <c r="N814" s="330">
        <f>IF(ISBLANK(L814),ROUND(SUMIF(Anlagenbewegungsdaten_AV!B:B,A814,Anlagenbewegungsdaten_AV!D:D),2),ROUND(M814*L814%,2))</f>
        <v>0</v>
      </c>
      <c r="O814" s="330">
        <f>ROUND(N814-SUMIF(Anlagenbewegungsdaten_AV!B:B,A814,Anlagenbewegungsdaten_AV!D:D),3)</f>
        <v>0</v>
      </c>
    </row>
    <row r="815" spans="1:15" ht="15" customHeight="1" x14ac:dyDescent="0.25">
      <c r="A815" s="263" t="s">
        <v>3456</v>
      </c>
      <c r="B815" s="173" t="s">
        <v>2108</v>
      </c>
      <c r="C815" s="173" t="s">
        <v>4208</v>
      </c>
      <c r="D815" s="174" t="s">
        <v>3457</v>
      </c>
      <c r="E815" s="174" t="s">
        <v>3320</v>
      </c>
      <c r="F815" s="289">
        <v>22.61</v>
      </c>
      <c r="G815" s="333">
        <f>ROUND(SUMIF(Anlagenbewegungsdaten!B:B,A815,Anlagenbewegungsdaten!C:C),3)</f>
        <v>0</v>
      </c>
      <c r="H815" s="334">
        <f>IF(ISBLANK(F815),ROUND(SUMIF(Anlagenbewegungsdaten!B:B,A815,Anlagenbewegungsdaten!D:D),2),ROUND(G815*F815%,2))</f>
        <v>0</v>
      </c>
      <c r="I815" s="334">
        <f>ROUND((H815-SUMIF(Anlagenbewegungsdaten!$B:$B,A815,Anlagenbewegungsdaten!D:D)),3)</f>
        <v>0</v>
      </c>
      <c r="J815" s="335" t="s">
        <v>5179</v>
      </c>
      <c r="K815" s="335" t="s">
        <v>5193</v>
      </c>
      <c r="L815" s="516">
        <v>18.09</v>
      </c>
      <c r="M815" s="332">
        <f>ROUND(SUMIF(Anlagenbewegungsdaten_AV!B:B,A815,Anlagenbewegungsdaten_AV!C:C),3)</f>
        <v>0</v>
      </c>
      <c r="N815" s="330">
        <f>IF(ISBLANK(L815),ROUND(SUMIF(Anlagenbewegungsdaten_AV!B:B,A815,Anlagenbewegungsdaten_AV!D:D),2),ROUND(M815*L815%,2))</f>
        <v>0</v>
      </c>
      <c r="O815" s="330">
        <f>ROUND(N815-SUMIF(Anlagenbewegungsdaten_AV!B:B,A815,Anlagenbewegungsdaten_AV!D:D),3)</f>
        <v>0</v>
      </c>
    </row>
    <row r="816" spans="1:15" ht="15" customHeight="1" x14ac:dyDescent="0.25">
      <c r="A816" s="275" t="s">
        <v>4230</v>
      </c>
      <c r="B816" s="194" t="s">
        <v>2108</v>
      </c>
      <c r="C816" s="194" t="s">
        <v>4208</v>
      </c>
      <c r="D816" s="193" t="s">
        <v>4231</v>
      </c>
      <c r="E816" s="193" t="s">
        <v>4093</v>
      </c>
      <c r="F816" s="290">
        <v>22.58</v>
      </c>
      <c r="G816" s="333">
        <f>ROUND(SUMIF(Anlagenbewegungsdaten!B:B,A816,Anlagenbewegungsdaten!C:C),3)</f>
        <v>0</v>
      </c>
      <c r="H816" s="334">
        <f>IF(ISBLANK(F816),ROUND(SUMIF(Anlagenbewegungsdaten!B:B,A816,Anlagenbewegungsdaten!D:D),2),ROUND(G816*F816%,2))</f>
        <v>0</v>
      </c>
      <c r="I816" s="334">
        <f>ROUND((H816-SUMIF(Anlagenbewegungsdaten!$B:$B,A816,Anlagenbewegungsdaten!D:D)),3)</f>
        <v>0</v>
      </c>
      <c r="J816" s="335" t="s">
        <v>5179</v>
      </c>
      <c r="K816" s="335" t="s">
        <v>5193</v>
      </c>
      <c r="L816" s="516">
        <v>18.059999999999999</v>
      </c>
      <c r="M816" s="332">
        <f>ROUND(SUMIF(Anlagenbewegungsdaten_AV!B:B,A816,Anlagenbewegungsdaten_AV!C:C),3)</f>
        <v>0</v>
      </c>
      <c r="N816" s="330">
        <f>IF(ISBLANK(L816),ROUND(SUMIF(Anlagenbewegungsdaten_AV!B:B,A816,Anlagenbewegungsdaten_AV!D:D),2),ROUND(M816*L816%,2))</f>
        <v>0</v>
      </c>
      <c r="O816" s="330">
        <f>ROUND(N816-SUMIF(Anlagenbewegungsdaten_AV!B:B,A816,Anlagenbewegungsdaten_AV!D:D),3)</f>
        <v>0</v>
      </c>
    </row>
    <row r="817" spans="1:15" ht="15" customHeight="1" x14ac:dyDescent="0.25">
      <c r="A817" s="263" t="s">
        <v>1912</v>
      </c>
      <c r="B817" s="173" t="s">
        <v>2108</v>
      </c>
      <c r="C817" s="173" t="s">
        <v>4208</v>
      </c>
      <c r="D817" s="174" t="s">
        <v>1913</v>
      </c>
      <c r="E817" s="173" t="s">
        <v>2483</v>
      </c>
      <c r="F817" s="289">
        <v>20.67</v>
      </c>
      <c r="G817" s="333">
        <f>ROUND(SUMIF(Anlagenbewegungsdaten!B:B,A817,Anlagenbewegungsdaten!C:C),3)</f>
        <v>0</v>
      </c>
      <c r="H817" s="334">
        <f>IF(ISBLANK(F817),ROUND(SUMIF(Anlagenbewegungsdaten!B:B,A817,Anlagenbewegungsdaten!D:D),2),ROUND(G817*F817%,2))</f>
        <v>0</v>
      </c>
      <c r="I817" s="334">
        <f>ROUND((H817-SUMIF(Anlagenbewegungsdaten!$B:$B,A817,Anlagenbewegungsdaten!D:D)),3)</f>
        <v>0</v>
      </c>
      <c r="J817" s="335" t="s">
        <v>5179</v>
      </c>
      <c r="K817" s="335" t="s">
        <v>5193</v>
      </c>
      <c r="L817" s="516">
        <v>16.54</v>
      </c>
      <c r="M817" s="332">
        <f>ROUND(SUMIF(Anlagenbewegungsdaten_AV!B:B,A817,Anlagenbewegungsdaten_AV!C:C),3)</f>
        <v>0</v>
      </c>
      <c r="N817" s="330">
        <f>IF(ISBLANK(L817),ROUND(SUMIF(Anlagenbewegungsdaten_AV!B:B,A817,Anlagenbewegungsdaten_AV!D:D),2),ROUND(M817*L817%,2))</f>
        <v>0</v>
      </c>
      <c r="O817" s="330">
        <f>ROUND(N817-SUMIF(Anlagenbewegungsdaten_AV!B:B,A817,Anlagenbewegungsdaten_AV!D:D),3)</f>
        <v>0</v>
      </c>
    </row>
    <row r="818" spans="1:15" ht="15" customHeight="1" x14ac:dyDescent="0.25">
      <c r="A818" s="263" t="s">
        <v>1914</v>
      </c>
      <c r="B818" s="173" t="s">
        <v>2108</v>
      </c>
      <c r="C818" s="173" t="s">
        <v>4208</v>
      </c>
      <c r="D818" s="173" t="s">
        <v>1915</v>
      </c>
      <c r="E818" s="173" t="s">
        <v>2486</v>
      </c>
      <c r="F818" s="289">
        <v>22.67</v>
      </c>
      <c r="G818" s="333">
        <f>ROUND(SUMIF(Anlagenbewegungsdaten!B:B,A818,Anlagenbewegungsdaten!C:C),3)</f>
        <v>0</v>
      </c>
      <c r="H818" s="334">
        <f>IF(ISBLANK(F818),ROUND(SUMIF(Anlagenbewegungsdaten!B:B,A818,Anlagenbewegungsdaten!D:D),2),ROUND(G818*F818%,2))</f>
        <v>0</v>
      </c>
      <c r="I818" s="334">
        <f>ROUND((H818-SUMIF(Anlagenbewegungsdaten!$B:$B,A818,Anlagenbewegungsdaten!D:D)),3)</f>
        <v>0</v>
      </c>
      <c r="J818" s="335" t="s">
        <v>5179</v>
      </c>
      <c r="K818" s="335" t="s">
        <v>5193</v>
      </c>
      <c r="L818" s="516">
        <v>18.14</v>
      </c>
      <c r="M818" s="332">
        <f>ROUND(SUMIF(Anlagenbewegungsdaten_AV!B:B,A818,Anlagenbewegungsdaten_AV!C:C),3)</f>
        <v>0</v>
      </c>
      <c r="N818" s="330">
        <f>IF(ISBLANK(L818),ROUND(SUMIF(Anlagenbewegungsdaten_AV!B:B,A818,Anlagenbewegungsdaten_AV!D:D),2),ROUND(M818*L818%,2))</f>
        <v>0</v>
      </c>
      <c r="O818" s="330">
        <f>ROUND(N818-SUMIF(Anlagenbewegungsdaten_AV!B:B,A818,Anlagenbewegungsdaten_AV!D:D),3)</f>
        <v>0</v>
      </c>
    </row>
    <row r="819" spans="1:15" ht="15" customHeight="1" x14ac:dyDescent="0.25">
      <c r="A819" s="263" t="s">
        <v>1916</v>
      </c>
      <c r="B819" s="173" t="s">
        <v>2108</v>
      </c>
      <c r="C819" s="173" t="s">
        <v>4208</v>
      </c>
      <c r="D819" s="174" t="s">
        <v>1917</v>
      </c>
      <c r="E819" s="174" t="s">
        <v>1560</v>
      </c>
      <c r="F819" s="289">
        <v>23.67</v>
      </c>
      <c r="G819" s="333">
        <f>ROUND(SUMIF(Anlagenbewegungsdaten!B:B,A819,Anlagenbewegungsdaten!C:C),3)</f>
        <v>0</v>
      </c>
      <c r="H819" s="334">
        <f>IF(ISBLANK(F819),ROUND(SUMIF(Anlagenbewegungsdaten!B:B,A819,Anlagenbewegungsdaten!D:D),2),ROUND(G819*F819%,2))</f>
        <v>0</v>
      </c>
      <c r="I819" s="334">
        <f>ROUND((H819-SUMIF(Anlagenbewegungsdaten!$B:$B,A819,Anlagenbewegungsdaten!D:D)),3)</f>
        <v>0</v>
      </c>
      <c r="J819" s="335" t="s">
        <v>5179</v>
      </c>
      <c r="K819" s="335" t="s">
        <v>5193</v>
      </c>
      <c r="L819" s="516">
        <v>18.940000000000001</v>
      </c>
      <c r="M819" s="332">
        <f>ROUND(SUMIF(Anlagenbewegungsdaten_AV!B:B,A819,Anlagenbewegungsdaten_AV!C:C),3)</f>
        <v>0</v>
      </c>
      <c r="N819" s="330">
        <f>IF(ISBLANK(L819),ROUND(SUMIF(Anlagenbewegungsdaten_AV!B:B,A819,Anlagenbewegungsdaten_AV!D:D),2),ROUND(M819*L819%,2))</f>
        <v>0</v>
      </c>
      <c r="O819" s="330">
        <f>ROUND(N819-SUMIF(Anlagenbewegungsdaten_AV!B:B,A819,Anlagenbewegungsdaten_AV!D:D),3)</f>
        <v>0</v>
      </c>
    </row>
    <row r="820" spans="1:15" ht="15" customHeight="1" x14ac:dyDescent="0.25">
      <c r="A820" s="263" t="s">
        <v>1918</v>
      </c>
      <c r="B820" s="173" t="s">
        <v>2108</v>
      </c>
      <c r="C820" s="173" t="s">
        <v>4208</v>
      </c>
      <c r="D820" s="174" t="s">
        <v>1919</v>
      </c>
      <c r="E820" s="173" t="s">
        <v>1563</v>
      </c>
      <c r="F820" s="289">
        <v>23.67</v>
      </c>
      <c r="G820" s="333">
        <f>ROUND(SUMIF(Anlagenbewegungsdaten!B:B,A820,Anlagenbewegungsdaten!C:C),3)</f>
        <v>0</v>
      </c>
      <c r="H820" s="334">
        <f>IF(ISBLANK(F820),ROUND(SUMIF(Anlagenbewegungsdaten!B:B,A820,Anlagenbewegungsdaten!D:D),2),ROUND(G820*F820%,2))</f>
        <v>0</v>
      </c>
      <c r="I820" s="334">
        <f>ROUND((H820-SUMIF(Anlagenbewegungsdaten!$B:$B,A820,Anlagenbewegungsdaten!D:D)),3)</f>
        <v>0</v>
      </c>
      <c r="J820" s="335" t="s">
        <v>5179</v>
      </c>
      <c r="K820" s="335" t="s">
        <v>5193</v>
      </c>
      <c r="L820" s="516">
        <v>18.940000000000001</v>
      </c>
      <c r="M820" s="332">
        <f>ROUND(SUMIF(Anlagenbewegungsdaten_AV!B:B,A820,Anlagenbewegungsdaten_AV!C:C),3)</f>
        <v>0</v>
      </c>
      <c r="N820" s="330">
        <f>IF(ISBLANK(L820),ROUND(SUMIF(Anlagenbewegungsdaten_AV!B:B,A820,Anlagenbewegungsdaten_AV!D:D),2),ROUND(M820*L820%,2))</f>
        <v>0</v>
      </c>
      <c r="O820" s="330">
        <f>ROUND(N820-SUMIF(Anlagenbewegungsdaten_AV!B:B,A820,Anlagenbewegungsdaten_AV!D:D),3)</f>
        <v>0</v>
      </c>
    </row>
    <row r="821" spans="1:15" ht="15" customHeight="1" x14ac:dyDescent="0.25">
      <c r="A821" s="263" t="s">
        <v>2714</v>
      </c>
      <c r="B821" s="173" t="s">
        <v>2108</v>
      </c>
      <c r="C821" s="173" t="s">
        <v>4208</v>
      </c>
      <c r="D821" s="174" t="s">
        <v>2715</v>
      </c>
      <c r="E821" s="174" t="s">
        <v>2576</v>
      </c>
      <c r="F821" s="289">
        <v>23.64</v>
      </c>
      <c r="G821" s="333">
        <f>ROUND(SUMIF(Anlagenbewegungsdaten!B:B,A821,Anlagenbewegungsdaten!C:C),3)</f>
        <v>0</v>
      </c>
      <c r="H821" s="334">
        <f>IF(ISBLANK(F821),ROUND(SUMIF(Anlagenbewegungsdaten!B:B,A821,Anlagenbewegungsdaten!D:D),2),ROUND(G821*F821%,2))</f>
        <v>0</v>
      </c>
      <c r="I821" s="334">
        <f>ROUND((H821-SUMIF(Anlagenbewegungsdaten!$B:$B,A821,Anlagenbewegungsdaten!D:D)),3)</f>
        <v>0</v>
      </c>
      <c r="J821" s="335" t="s">
        <v>5179</v>
      </c>
      <c r="K821" s="335" t="s">
        <v>5193</v>
      </c>
      <c r="L821" s="516">
        <v>18.91</v>
      </c>
      <c r="M821" s="332">
        <f>ROUND(SUMIF(Anlagenbewegungsdaten_AV!B:B,A821,Anlagenbewegungsdaten_AV!C:C),3)</f>
        <v>0</v>
      </c>
      <c r="N821" s="330">
        <f>IF(ISBLANK(L821),ROUND(SUMIF(Anlagenbewegungsdaten_AV!B:B,A821,Anlagenbewegungsdaten_AV!D:D),2),ROUND(M821*L821%,2))</f>
        <v>0</v>
      </c>
      <c r="O821" s="330">
        <f>ROUND(N821-SUMIF(Anlagenbewegungsdaten_AV!B:B,A821,Anlagenbewegungsdaten_AV!D:D),3)</f>
        <v>0</v>
      </c>
    </row>
    <row r="822" spans="1:15" ht="15" customHeight="1" x14ac:dyDescent="0.25">
      <c r="A822" s="263" t="s">
        <v>3458</v>
      </c>
      <c r="B822" s="173" t="s">
        <v>2108</v>
      </c>
      <c r="C822" s="173" t="s">
        <v>4208</v>
      </c>
      <c r="D822" s="174" t="s">
        <v>3459</v>
      </c>
      <c r="E822" s="174" t="s">
        <v>3320</v>
      </c>
      <c r="F822" s="289">
        <v>23.61</v>
      </c>
      <c r="G822" s="333">
        <f>ROUND(SUMIF(Anlagenbewegungsdaten!B:B,A822,Anlagenbewegungsdaten!C:C),3)</f>
        <v>0</v>
      </c>
      <c r="H822" s="334">
        <f>IF(ISBLANK(F822),ROUND(SUMIF(Anlagenbewegungsdaten!B:B,A822,Anlagenbewegungsdaten!D:D),2),ROUND(G822*F822%,2))</f>
        <v>0</v>
      </c>
      <c r="I822" s="334">
        <f>ROUND((H822-SUMIF(Anlagenbewegungsdaten!$B:$B,A822,Anlagenbewegungsdaten!D:D)),3)</f>
        <v>0</v>
      </c>
      <c r="J822" s="335" t="s">
        <v>5179</v>
      </c>
      <c r="K822" s="335" t="s">
        <v>5193</v>
      </c>
      <c r="L822" s="516">
        <v>18.89</v>
      </c>
      <c r="M822" s="332">
        <f>ROUND(SUMIF(Anlagenbewegungsdaten_AV!B:B,A822,Anlagenbewegungsdaten_AV!C:C),3)</f>
        <v>0</v>
      </c>
      <c r="N822" s="330">
        <f>IF(ISBLANK(L822),ROUND(SUMIF(Anlagenbewegungsdaten_AV!B:B,A822,Anlagenbewegungsdaten_AV!D:D),2),ROUND(M822*L822%,2))</f>
        <v>0</v>
      </c>
      <c r="O822" s="330">
        <f>ROUND(N822-SUMIF(Anlagenbewegungsdaten_AV!B:B,A822,Anlagenbewegungsdaten_AV!D:D),3)</f>
        <v>0</v>
      </c>
    </row>
    <row r="823" spans="1:15" ht="15" customHeight="1" x14ac:dyDescent="0.25">
      <c r="A823" s="275" t="s">
        <v>4232</v>
      </c>
      <c r="B823" s="194" t="s">
        <v>2108</v>
      </c>
      <c r="C823" s="194" t="s">
        <v>4208</v>
      </c>
      <c r="D823" s="193" t="s">
        <v>4233</v>
      </c>
      <c r="E823" s="193" t="s">
        <v>4093</v>
      </c>
      <c r="F823" s="290">
        <v>23.58</v>
      </c>
      <c r="G823" s="333">
        <f>ROUND(SUMIF(Anlagenbewegungsdaten!B:B,A823,Anlagenbewegungsdaten!C:C),3)</f>
        <v>0</v>
      </c>
      <c r="H823" s="334">
        <f>IF(ISBLANK(F823),ROUND(SUMIF(Anlagenbewegungsdaten!B:B,A823,Anlagenbewegungsdaten!D:D),2),ROUND(G823*F823%,2))</f>
        <v>0</v>
      </c>
      <c r="I823" s="334">
        <f>ROUND((H823-SUMIF(Anlagenbewegungsdaten!$B:$B,A823,Anlagenbewegungsdaten!D:D)),3)</f>
        <v>0</v>
      </c>
      <c r="J823" s="335" t="s">
        <v>5179</v>
      </c>
      <c r="K823" s="335" t="s">
        <v>5193</v>
      </c>
      <c r="L823" s="516">
        <v>18.86</v>
      </c>
      <c r="M823" s="332">
        <f>ROUND(SUMIF(Anlagenbewegungsdaten_AV!B:B,A823,Anlagenbewegungsdaten_AV!C:C),3)</f>
        <v>0</v>
      </c>
      <c r="N823" s="330">
        <f>IF(ISBLANK(L823),ROUND(SUMIF(Anlagenbewegungsdaten_AV!B:B,A823,Anlagenbewegungsdaten_AV!D:D),2),ROUND(M823*L823%,2))</f>
        <v>0</v>
      </c>
      <c r="O823" s="330">
        <f>ROUND(N823-SUMIF(Anlagenbewegungsdaten_AV!B:B,A823,Anlagenbewegungsdaten_AV!D:D),3)</f>
        <v>0</v>
      </c>
    </row>
    <row r="824" spans="1:15" ht="15" customHeight="1" x14ac:dyDescent="0.25">
      <c r="A824" s="263" t="s">
        <v>1920</v>
      </c>
      <c r="B824" s="174" t="s">
        <v>2108</v>
      </c>
      <c r="C824" s="174" t="s">
        <v>4208</v>
      </c>
      <c r="D824" s="174" t="s">
        <v>1921</v>
      </c>
      <c r="E824" s="174" t="s">
        <v>2483</v>
      </c>
      <c r="F824" s="289">
        <v>20.67</v>
      </c>
      <c r="G824" s="333">
        <f>ROUND(SUMIF(Anlagenbewegungsdaten!B:B,A824,Anlagenbewegungsdaten!C:C),3)</f>
        <v>0</v>
      </c>
      <c r="H824" s="334">
        <f>IF(ISBLANK(F824),ROUND(SUMIF(Anlagenbewegungsdaten!B:B,A824,Anlagenbewegungsdaten!D:D),2),ROUND(G824*F824%,2))</f>
        <v>0</v>
      </c>
      <c r="I824" s="334">
        <f>ROUND((H824-SUMIF(Anlagenbewegungsdaten!$B:$B,A824,Anlagenbewegungsdaten!D:D)),3)</f>
        <v>0</v>
      </c>
      <c r="J824" s="335" t="s">
        <v>5179</v>
      </c>
      <c r="K824" s="335" t="s">
        <v>5193</v>
      </c>
      <c r="L824" s="516">
        <v>16.54</v>
      </c>
      <c r="M824" s="332">
        <f>ROUND(SUMIF(Anlagenbewegungsdaten_AV!B:B,A824,Anlagenbewegungsdaten_AV!C:C),3)</f>
        <v>0</v>
      </c>
      <c r="N824" s="330">
        <f>IF(ISBLANK(L824),ROUND(SUMIF(Anlagenbewegungsdaten_AV!B:B,A824,Anlagenbewegungsdaten_AV!D:D),2),ROUND(M824*L824%,2))</f>
        <v>0</v>
      </c>
      <c r="O824" s="330">
        <f>ROUND(N824-SUMIF(Anlagenbewegungsdaten_AV!B:B,A824,Anlagenbewegungsdaten_AV!D:D),3)</f>
        <v>0</v>
      </c>
    </row>
    <row r="825" spans="1:15" ht="15" customHeight="1" x14ac:dyDescent="0.25">
      <c r="A825" s="263" t="s">
        <v>1922</v>
      </c>
      <c r="B825" s="174" t="s">
        <v>2108</v>
      </c>
      <c r="C825" s="174" t="s">
        <v>4208</v>
      </c>
      <c r="D825" s="174" t="s">
        <v>1923</v>
      </c>
      <c r="E825" s="174" t="s">
        <v>2486</v>
      </c>
      <c r="F825" s="289">
        <v>22.67</v>
      </c>
      <c r="G825" s="333">
        <f>ROUND(SUMIF(Anlagenbewegungsdaten!B:B,A825,Anlagenbewegungsdaten!C:C),3)</f>
        <v>0</v>
      </c>
      <c r="H825" s="334">
        <f>IF(ISBLANK(F825),ROUND(SUMIF(Anlagenbewegungsdaten!B:B,A825,Anlagenbewegungsdaten!D:D),2),ROUND(G825*F825%,2))</f>
        <v>0</v>
      </c>
      <c r="I825" s="334">
        <f>ROUND((H825-SUMIF(Anlagenbewegungsdaten!$B:$B,A825,Anlagenbewegungsdaten!D:D)),3)</f>
        <v>0</v>
      </c>
      <c r="J825" s="335" t="s">
        <v>5179</v>
      </c>
      <c r="K825" s="335" t="s">
        <v>5193</v>
      </c>
      <c r="L825" s="516">
        <v>18.14</v>
      </c>
      <c r="M825" s="332">
        <f>ROUND(SUMIF(Anlagenbewegungsdaten_AV!B:B,A825,Anlagenbewegungsdaten_AV!C:C),3)</f>
        <v>0</v>
      </c>
      <c r="N825" s="330">
        <f>IF(ISBLANK(L825),ROUND(SUMIF(Anlagenbewegungsdaten_AV!B:B,A825,Anlagenbewegungsdaten_AV!D:D),2),ROUND(M825*L825%,2))</f>
        <v>0</v>
      </c>
      <c r="O825" s="330">
        <f>ROUND(N825-SUMIF(Anlagenbewegungsdaten_AV!B:B,A825,Anlagenbewegungsdaten_AV!D:D),3)</f>
        <v>0</v>
      </c>
    </row>
    <row r="826" spans="1:15" ht="15" customHeight="1" x14ac:dyDescent="0.25">
      <c r="A826" s="263" t="s">
        <v>1924</v>
      </c>
      <c r="B826" s="174" t="s">
        <v>2108</v>
      </c>
      <c r="C826" s="174" t="s">
        <v>4208</v>
      </c>
      <c r="D826" s="174" t="s">
        <v>1925</v>
      </c>
      <c r="E826" s="174" t="s">
        <v>1560</v>
      </c>
      <c r="F826" s="289">
        <v>23.67</v>
      </c>
      <c r="G826" s="333">
        <f>ROUND(SUMIF(Anlagenbewegungsdaten!B:B,A826,Anlagenbewegungsdaten!C:C),3)</f>
        <v>0</v>
      </c>
      <c r="H826" s="334">
        <f>IF(ISBLANK(F826),ROUND(SUMIF(Anlagenbewegungsdaten!B:B,A826,Anlagenbewegungsdaten!D:D),2),ROUND(G826*F826%,2))</f>
        <v>0</v>
      </c>
      <c r="I826" s="334">
        <f>ROUND((H826-SUMIF(Anlagenbewegungsdaten!$B:$B,A826,Anlagenbewegungsdaten!D:D)),3)</f>
        <v>0</v>
      </c>
      <c r="J826" s="335" t="s">
        <v>5179</v>
      </c>
      <c r="K826" s="335" t="s">
        <v>5193</v>
      </c>
      <c r="L826" s="516">
        <v>18.940000000000001</v>
      </c>
      <c r="M826" s="332">
        <f>ROUND(SUMIF(Anlagenbewegungsdaten_AV!B:B,A826,Anlagenbewegungsdaten_AV!C:C),3)</f>
        <v>0</v>
      </c>
      <c r="N826" s="330">
        <f>IF(ISBLANK(L826),ROUND(SUMIF(Anlagenbewegungsdaten_AV!B:B,A826,Anlagenbewegungsdaten_AV!D:D),2),ROUND(M826*L826%,2))</f>
        <v>0</v>
      </c>
      <c r="O826" s="330">
        <f>ROUND(N826-SUMIF(Anlagenbewegungsdaten_AV!B:B,A826,Anlagenbewegungsdaten_AV!D:D),3)</f>
        <v>0</v>
      </c>
    </row>
    <row r="827" spans="1:15" ht="15" customHeight="1" x14ac:dyDescent="0.25">
      <c r="A827" s="263" t="s">
        <v>1926</v>
      </c>
      <c r="B827" s="174" t="s">
        <v>2108</v>
      </c>
      <c r="C827" s="174" t="s">
        <v>4208</v>
      </c>
      <c r="D827" s="174" t="s">
        <v>1927</v>
      </c>
      <c r="E827" s="174" t="s">
        <v>1563</v>
      </c>
      <c r="F827" s="289">
        <v>23.67</v>
      </c>
      <c r="G827" s="333">
        <f>ROUND(SUMIF(Anlagenbewegungsdaten!B:B,A827,Anlagenbewegungsdaten!C:C),3)</f>
        <v>0</v>
      </c>
      <c r="H827" s="334">
        <f>IF(ISBLANK(F827),ROUND(SUMIF(Anlagenbewegungsdaten!B:B,A827,Anlagenbewegungsdaten!D:D),2),ROUND(G827*F827%,2))</f>
        <v>0</v>
      </c>
      <c r="I827" s="334">
        <f>ROUND((H827-SUMIF(Anlagenbewegungsdaten!$B:$B,A827,Anlagenbewegungsdaten!D:D)),3)</f>
        <v>0</v>
      </c>
      <c r="J827" s="335" t="s">
        <v>5179</v>
      </c>
      <c r="K827" s="335" t="s">
        <v>5193</v>
      </c>
      <c r="L827" s="516">
        <v>18.940000000000001</v>
      </c>
      <c r="M827" s="332">
        <f>ROUND(SUMIF(Anlagenbewegungsdaten_AV!B:B,A827,Anlagenbewegungsdaten_AV!C:C),3)</f>
        <v>0</v>
      </c>
      <c r="N827" s="330">
        <f>IF(ISBLANK(L827),ROUND(SUMIF(Anlagenbewegungsdaten_AV!B:B,A827,Anlagenbewegungsdaten_AV!D:D),2),ROUND(M827*L827%,2))</f>
        <v>0</v>
      </c>
      <c r="O827" s="330">
        <f>ROUND(N827-SUMIF(Anlagenbewegungsdaten_AV!B:B,A827,Anlagenbewegungsdaten_AV!D:D),3)</f>
        <v>0</v>
      </c>
    </row>
    <row r="828" spans="1:15" ht="15" customHeight="1" x14ac:dyDescent="0.25">
      <c r="A828" s="263" t="s">
        <v>2716</v>
      </c>
      <c r="B828" s="174" t="s">
        <v>2108</v>
      </c>
      <c r="C828" s="174" t="s">
        <v>4208</v>
      </c>
      <c r="D828" s="174" t="s">
        <v>2717</v>
      </c>
      <c r="E828" s="174" t="s">
        <v>2576</v>
      </c>
      <c r="F828" s="289">
        <v>23.64</v>
      </c>
      <c r="G828" s="333">
        <f>ROUND(SUMIF(Anlagenbewegungsdaten!B:B,A828,Anlagenbewegungsdaten!C:C),3)</f>
        <v>0</v>
      </c>
      <c r="H828" s="334">
        <f>IF(ISBLANK(F828),ROUND(SUMIF(Anlagenbewegungsdaten!B:B,A828,Anlagenbewegungsdaten!D:D),2),ROUND(G828*F828%,2))</f>
        <v>0</v>
      </c>
      <c r="I828" s="334">
        <f>ROUND((H828-SUMIF(Anlagenbewegungsdaten!$B:$B,A828,Anlagenbewegungsdaten!D:D)),3)</f>
        <v>0</v>
      </c>
      <c r="J828" s="335" t="s">
        <v>5179</v>
      </c>
      <c r="K828" s="335" t="s">
        <v>5193</v>
      </c>
      <c r="L828" s="516">
        <v>18.91</v>
      </c>
      <c r="M828" s="332">
        <f>ROUND(SUMIF(Anlagenbewegungsdaten_AV!B:B,A828,Anlagenbewegungsdaten_AV!C:C),3)</f>
        <v>0</v>
      </c>
      <c r="N828" s="330">
        <f>IF(ISBLANK(L828),ROUND(SUMIF(Anlagenbewegungsdaten_AV!B:B,A828,Anlagenbewegungsdaten_AV!D:D),2),ROUND(M828*L828%,2))</f>
        <v>0</v>
      </c>
      <c r="O828" s="330">
        <f>ROUND(N828-SUMIF(Anlagenbewegungsdaten_AV!B:B,A828,Anlagenbewegungsdaten_AV!D:D),3)</f>
        <v>0</v>
      </c>
    </row>
    <row r="829" spans="1:15" ht="15" customHeight="1" x14ac:dyDescent="0.25">
      <c r="A829" s="263" t="s">
        <v>3460</v>
      </c>
      <c r="B829" s="174" t="s">
        <v>2108</v>
      </c>
      <c r="C829" s="174" t="s">
        <v>4208</v>
      </c>
      <c r="D829" s="174" t="s">
        <v>3461</v>
      </c>
      <c r="E829" s="174" t="s">
        <v>3320</v>
      </c>
      <c r="F829" s="289">
        <v>23.61</v>
      </c>
      <c r="G829" s="333">
        <f>ROUND(SUMIF(Anlagenbewegungsdaten!B:B,A829,Anlagenbewegungsdaten!C:C),3)</f>
        <v>0</v>
      </c>
      <c r="H829" s="334">
        <f>IF(ISBLANK(F829),ROUND(SUMIF(Anlagenbewegungsdaten!B:B,A829,Anlagenbewegungsdaten!D:D),2),ROUND(G829*F829%,2))</f>
        <v>0</v>
      </c>
      <c r="I829" s="334">
        <f>ROUND((H829-SUMIF(Anlagenbewegungsdaten!$B:$B,A829,Anlagenbewegungsdaten!D:D)),3)</f>
        <v>0</v>
      </c>
      <c r="J829" s="335" t="s">
        <v>5179</v>
      </c>
      <c r="K829" s="335" t="s">
        <v>5193</v>
      </c>
      <c r="L829" s="516">
        <v>18.89</v>
      </c>
      <c r="M829" s="332">
        <f>ROUND(SUMIF(Anlagenbewegungsdaten_AV!B:B,A829,Anlagenbewegungsdaten_AV!C:C),3)</f>
        <v>0</v>
      </c>
      <c r="N829" s="330">
        <f>IF(ISBLANK(L829),ROUND(SUMIF(Anlagenbewegungsdaten_AV!B:B,A829,Anlagenbewegungsdaten_AV!D:D),2),ROUND(M829*L829%,2))</f>
        <v>0</v>
      </c>
      <c r="O829" s="330">
        <f>ROUND(N829-SUMIF(Anlagenbewegungsdaten_AV!B:B,A829,Anlagenbewegungsdaten_AV!D:D),3)</f>
        <v>0</v>
      </c>
    </row>
    <row r="830" spans="1:15" ht="15" customHeight="1" x14ac:dyDescent="0.25">
      <c r="A830" s="275" t="s">
        <v>4234</v>
      </c>
      <c r="B830" s="193" t="s">
        <v>2108</v>
      </c>
      <c r="C830" s="193" t="s">
        <v>4208</v>
      </c>
      <c r="D830" s="193" t="s">
        <v>4235</v>
      </c>
      <c r="E830" s="193" t="s">
        <v>4093</v>
      </c>
      <c r="F830" s="290">
        <v>23.58</v>
      </c>
      <c r="G830" s="333">
        <f>ROUND(SUMIF(Anlagenbewegungsdaten!B:B,A830,Anlagenbewegungsdaten!C:C),3)</f>
        <v>0</v>
      </c>
      <c r="H830" s="334">
        <f>IF(ISBLANK(F830),ROUND(SUMIF(Anlagenbewegungsdaten!B:B,A830,Anlagenbewegungsdaten!D:D),2),ROUND(G830*F830%,2))</f>
        <v>0</v>
      </c>
      <c r="I830" s="334">
        <f>ROUND((H830-SUMIF(Anlagenbewegungsdaten!$B:$B,A830,Anlagenbewegungsdaten!D:D)),3)</f>
        <v>0</v>
      </c>
      <c r="J830" s="335" t="s">
        <v>5179</v>
      </c>
      <c r="K830" s="335" t="s">
        <v>5193</v>
      </c>
      <c r="L830" s="516">
        <v>18.86</v>
      </c>
      <c r="M830" s="332">
        <f>ROUND(SUMIF(Anlagenbewegungsdaten_AV!B:B,A830,Anlagenbewegungsdaten_AV!C:C),3)</f>
        <v>0</v>
      </c>
      <c r="N830" s="330">
        <f>IF(ISBLANK(L830),ROUND(SUMIF(Anlagenbewegungsdaten_AV!B:B,A830,Anlagenbewegungsdaten_AV!D:D),2),ROUND(M830*L830%,2))</f>
        <v>0</v>
      </c>
      <c r="O830" s="330">
        <f>ROUND(N830-SUMIF(Anlagenbewegungsdaten_AV!B:B,A830,Anlagenbewegungsdaten_AV!D:D),3)</f>
        <v>0</v>
      </c>
    </row>
    <row r="831" spans="1:15" ht="15" customHeight="1" x14ac:dyDescent="0.25">
      <c r="A831" s="263" t="s">
        <v>1928</v>
      </c>
      <c r="B831" s="174" t="s">
        <v>2108</v>
      </c>
      <c r="C831" s="174" t="s">
        <v>4208</v>
      </c>
      <c r="D831" s="174" t="s">
        <v>1929</v>
      </c>
      <c r="E831" s="174" t="s">
        <v>2483</v>
      </c>
      <c r="F831" s="289">
        <v>21.67</v>
      </c>
      <c r="G831" s="333">
        <f>ROUND(SUMIF(Anlagenbewegungsdaten!B:B,A831,Anlagenbewegungsdaten!C:C),3)</f>
        <v>0</v>
      </c>
      <c r="H831" s="334">
        <f>IF(ISBLANK(F831),ROUND(SUMIF(Anlagenbewegungsdaten!B:B,A831,Anlagenbewegungsdaten!D:D),2),ROUND(G831*F831%,2))</f>
        <v>0</v>
      </c>
      <c r="I831" s="334">
        <f>ROUND((H831-SUMIF(Anlagenbewegungsdaten!$B:$B,A831,Anlagenbewegungsdaten!D:D)),3)</f>
        <v>0</v>
      </c>
      <c r="J831" s="335" t="s">
        <v>5179</v>
      </c>
      <c r="K831" s="335" t="s">
        <v>5193</v>
      </c>
      <c r="L831" s="516">
        <v>17.34</v>
      </c>
      <c r="M831" s="332">
        <f>ROUND(SUMIF(Anlagenbewegungsdaten_AV!B:B,A831,Anlagenbewegungsdaten_AV!C:C),3)</f>
        <v>0</v>
      </c>
      <c r="N831" s="330">
        <f>IF(ISBLANK(L831),ROUND(SUMIF(Anlagenbewegungsdaten_AV!B:B,A831,Anlagenbewegungsdaten_AV!D:D),2),ROUND(M831*L831%,2))</f>
        <v>0</v>
      </c>
      <c r="O831" s="330">
        <f>ROUND(N831-SUMIF(Anlagenbewegungsdaten_AV!B:B,A831,Anlagenbewegungsdaten_AV!D:D),3)</f>
        <v>0</v>
      </c>
    </row>
    <row r="832" spans="1:15" ht="15" customHeight="1" x14ac:dyDescent="0.25">
      <c r="A832" s="263" t="s">
        <v>1930</v>
      </c>
      <c r="B832" s="174" t="s">
        <v>2108</v>
      </c>
      <c r="C832" s="174" t="s">
        <v>4208</v>
      </c>
      <c r="D832" s="174" t="s">
        <v>1931</v>
      </c>
      <c r="E832" s="174" t="s">
        <v>2486</v>
      </c>
      <c r="F832" s="289">
        <v>23.67</v>
      </c>
      <c r="G832" s="333">
        <f>ROUND(SUMIF(Anlagenbewegungsdaten!B:B,A832,Anlagenbewegungsdaten!C:C),3)</f>
        <v>0</v>
      </c>
      <c r="H832" s="334">
        <f>IF(ISBLANK(F832),ROUND(SUMIF(Anlagenbewegungsdaten!B:B,A832,Anlagenbewegungsdaten!D:D),2),ROUND(G832*F832%,2))</f>
        <v>0</v>
      </c>
      <c r="I832" s="334">
        <f>ROUND((H832-SUMIF(Anlagenbewegungsdaten!$B:$B,A832,Anlagenbewegungsdaten!D:D)),3)</f>
        <v>0</v>
      </c>
      <c r="J832" s="335" t="s">
        <v>5179</v>
      </c>
      <c r="K832" s="335" t="s">
        <v>5193</v>
      </c>
      <c r="L832" s="516">
        <v>18.940000000000001</v>
      </c>
      <c r="M832" s="332">
        <f>ROUND(SUMIF(Anlagenbewegungsdaten_AV!B:B,A832,Anlagenbewegungsdaten_AV!C:C),3)</f>
        <v>0</v>
      </c>
      <c r="N832" s="330">
        <f>IF(ISBLANK(L832),ROUND(SUMIF(Anlagenbewegungsdaten_AV!B:B,A832,Anlagenbewegungsdaten_AV!D:D),2),ROUND(M832*L832%,2))</f>
        <v>0</v>
      </c>
      <c r="O832" s="330">
        <f>ROUND(N832-SUMIF(Anlagenbewegungsdaten_AV!B:B,A832,Anlagenbewegungsdaten_AV!D:D),3)</f>
        <v>0</v>
      </c>
    </row>
    <row r="833" spans="1:15" ht="15" customHeight="1" x14ac:dyDescent="0.25">
      <c r="A833" s="263" t="s">
        <v>1932</v>
      </c>
      <c r="B833" s="174" t="s">
        <v>2108</v>
      </c>
      <c r="C833" s="174" t="s">
        <v>4208</v>
      </c>
      <c r="D833" s="184" t="s">
        <v>1933</v>
      </c>
      <c r="E833" s="174" t="s">
        <v>1560</v>
      </c>
      <c r="F833" s="289">
        <v>24.67</v>
      </c>
      <c r="G833" s="333">
        <f>ROUND(SUMIF(Anlagenbewegungsdaten!B:B,A833,Anlagenbewegungsdaten!C:C),3)</f>
        <v>0</v>
      </c>
      <c r="H833" s="334">
        <f>IF(ISBLANK(F833),ROUND(SUMIF(Anlagenbewegungsdaten!B:B,A833,Anlagenbewegungsdaten!D:D),2),ROUND(G833*F833%,2))</f>
        <v>0</v>
      </c>
      <c r="I833" s="334">
        <f>ROUND((H833-SUMIF(Anlagenbewegungsdaten!$B:$B,A833,Anlagenbewegungsdaten!D:D)),3)</f>
        <v>0</v>
      </c>
      <c r="J833" s="335" t="s">
        <v>5179</v>
      </c>
      <c r="K833" s="335" t="s">
        <v>5193</v>
      </c>
      <c r="L833" s="516">
        <v>19.739999999999998</v>
      </c>
      <c r="M833" s="332">
        <f>ROUND(SUMIF(Anlagenbewegungsdaten_AV!B:B,A833,Anlagenbewegungsdaten_AV!C:C),3)</f>
        <v>0</v>
      </c>
      <c r="N833" s="330">
        <f>IF(ISBLANK(L833),ROUND(SUMIF(Anlagenbewegungsdaten_AV!B:B,A833,Anlagenbewegungsdaten_AV!D:D),2),ROUND(M833*L833%,2))</f>
        <v>0</v>
      </c>
      <c r="O833" s="330">
        <f>ROUND(N833-SUMIF(Anlagenbewegungsdaten_AV!B:B,A833,Anlagenbewegungsdaten_AV!D:D),3)</f>
        <v>0</v>
      </c>
    </row>
    <row r="834" spans="1:15" ht="15" customHeight="1" x14ac:dyDescent="0.25">
      <c r="A834" s="263" t="s">
        <v>1934</v>
      </c>
      <c r="B834" s="174" t="s">
        <v>2108</v>
      </c>
      <c r="C834" s="174" t="s">
        <v>4208</v>
      </c>
      <c r="D834" s="174" t="s">
        <v>1935</v>
      </c>
      <c r="E834" s="174" t="s">
        <v>1563</v>
      </c>
      <c r="F834" s="289">
        <v>24.67</v>
      </c>
      <c r="G834" s="333">
        <f>ROUND(SUMIF(Anlagenbewegungsdaten!B:B,A834,Anlagenbewegungsdaten!C:C),3)</f>
        <v>0</v>
      </c>
      <c r="H834" s="334">
        <f>IF(ISBLANK(F834),ROUND(SUMIF(Anlagenbewegungsdaten!B:B,A834,Anlagenbewegungsdaten!D:D),2),ROUND(G834*F834%,2))</f>
        <v>0</v>
      </c>
      <c r="I834" s="334">
        <f>ROUND((H834-SUMIF(Anlagenbewegungsdaten!$B:$B,A834,Anlagenbewegungsdaten!D:D)),3)</f>
        <v>0</v>
      </c>
      <c r="J834" s="335" t="s">
        <v>5179</v>
      </c>
      <c r="K834" s="335" t="s">
        <v>5193</v>
      </c>
      <c r="L834" s="516">
        <v>19.739999999999998</v>
      </c>
      <c r="M834" s="332">
        <f>ROUND(SUMIF(Anlagenbewegungsdaten_AV!B:B,A834,Anlagenbewegungsdaten_AV!C:C),3)</f>
        <v>0</v>
      </c>
      <c r="N834" s="330">
        <f>IF(ISBLANK(L834),ROUND(SUMIF(Anlagenbewegungsdaten_AV!B:B,A834,Anlagenbewegungsdaten_AV!D:D),2),ROUND(M834*L834%,2))</f>
        <v>0</v>
      </c>
      <c r="O834" s="330">
        <f>ROUND(N834-SUMIF(Anlagenbewegungsdaten_AV!B:B,A834,Anlagenbewegungsdaten_AV!D:D),3)</f>
        <v>0</v>
      </c>
    </row>
    <row r="835" spans="1:15" ht="15" customHeight="1" x14ac:dyDescent="0.25">
      <c r="A835" s="263" t="s">
        <v>2718</v>
      </c>
      <c r="B835" s="174" t="s">
        <v>2108</v>
      </c>
      <c r="C835" s="174" t="s">
        <v>4208</v>
      </c>
      <c r="D835" s="174" t="s">
        <v>2719</v>
      </c>
      <c r="E835" s="174" t="s">
        <v>2576</v>
      </c>
      <c r="F835" s="289">
        <v>24.64</v>
      </c>
      <c r="G835" s="333">
        <f>ROUND(SUMIF(Anlagenbewegungsdaten!B:B,A835,Anlagenbewegungsdaten!C:C),3)</f>
        <v>0</v>
      </c>
      <c r="H835" s="334">
        <f>IF(ISBLANK(F835),ROUND(SUMIF(Anlagenbewegungsdaten!B:B,A835,Anlagenbewegungsdaten!D:D),2),ROUND(G835*F835%,2))</f>
        <v>0</v>
      </c>
      <c r="I835" s="334">
        <f>ROUND((H835-SUMIF(Anlagenbewegungsdaten!$B:$B,A835,Anlagenbewegungsdaten!D:D)),3)</f>
        <v>0</v>
      </c>
      <c r="J835" s="335" t="s">
        <v>5179</v>
      </c>
      <c r="K835" s="335" t="s">
        <v>5193</v>
      </c>
      <c r="L835" s="516">
        <v>19.71</v>
      </c>
      <c r="M835" s="332">
        <f>ROUND(SUMIF(Anlagenbewegungsdaten_AV!B:B,A835,Anlagenbewegungsdaten_AV!C:C),3)</f>
        <v>0</v>
      </c>
      <c r="N835" s="330">
        <f>IF(ISBLANK(L835),ROUND(SUMIF(Anlagenbewegungsdaten_AV!B:B,A835,Anlagenbewegungsdaten_AV!D:D),2),ROUND(M835*L835%,2))</f>
        <v>0</v>
      </c>
      <c r="O835" s="330">
        <f>ROUND(N835-SUMIF(Anlagenbewegungsdaten_AV!B:B,A835,Anlagenbewegungsdaten_AV!D:D),3)</f>
        <v>0</v>
      </c>
    </row>
    <row r="836" spans="1:15" ht="15" customHeight="1" x14ac:dyDescent="0.25">
      <c r="A836" s="263" t="s">
        <v>3462</v>
      </c>
      <c r="B836" s="174" t="s">
        <v>2108</v>
      </c>
      <c r="C836" s="174" t="s">
        <v>4208</v>
      </c>
      <c r="D836" s="174" t="s">
        <v>3463</v>
      </c>
      <c r="E836" s="174" t="s">
        <v>3320</v>
      </c>
      <c r="F836" s="289">
        <v>24.61</v>
      </c>
      <c r="G836" s="333">
        <f>ROUND(SUMIF(Anlagenbewegungsdaten!B:B,A836,Anlagenbewegungsdaten!C:C),3)</f>
        <v>0</v>
      </c>
      <c r="H836" s="334">
        <f>IF(ISBLANK(F836),ROUND(SUMIF(Anlagenbewegungsdaten!B:B,A836,Anlagenbewegungsdaten!D:D),2),ROUND(G836*F836%,2))</f>
        <v>0</v>
      </c>
      <c r="I836" s="334">
        <f>ROUND((H836-SUMIF(Anlagenbewegungsdaten!$B:$B,A836,Anlagenbewegungsdaten!D:D)),3)</f>
        <v>0</v>
      </c>
      <c r="J836" s="335" t="s">
        <v>5179</v>
      </c>
      <c r="K836" s="335" t="s">
        <v>5193</v>
      </c>
      <c r="L836" s="516">
        <v>19.690000000000001</v>
      </c>
      <c r="M836" s="332">
        <f>ROUND(SUMIF(Anlagenbewegungsdaten_AV!B:B,A836,Anlagenbewegungsdaten_AV!C:C),3)</f>
        <v>0</v>
      </c>
      <c r="N836" s="330">
        <f>IF(ISBLANK(L836),ROUND(SUMIF(Anlagenbewegungsdaten_AV!B:B,A836,Anlagenbewegungsdaten_AV!D:D),2),ROUND(M836*L836%,2))</f>
        <v>0</v>
      </c>
      <c r="O836" s="330">
        <f>ROUND(N836-SUMIF(Anlagenbewegungsdaten_AV!B:B,A836,Anlagenbewegungsdaten_AV!D:D),3)</f>
        <v>0</v>
      </c>
    </row>
    <row r="837" spans="1:15" ht="15" customHeight="1" x14ac:dyDescent="0.25">
      <c r="A837" s="275" t="s">
        <v>4236</v>
      </c>
      <c r="B837" s="193" t="s">
        <v>2108</v>
      </c>
      <c r="C837" s="193" t="s">
        <v>4208</v>
      </c>
      <c r="D837" s="193" t="s">
        <v>4237</v>
      </c>
      <c r="E837" s="193" t="s">
        <v>4093</v>
      </c>
      <c r="F837" s="290">
        <v>24.58</v>
      </c>
      <c r="G837" s="333">
        <f>ROUND(SUMIF(Anlagenbewegungsdaten!B:B,A837,Anlagenbewegungsdaten!C:C),3)</f>
        <v>0</v>
      </c>
      <c r="H837" s="334">
        <f>IF(ISBLANK(F837),ROUND(SUMIF(Anlagenbewegungsdaten!B:B,A837,Anlagenbewegungsdaten!D:D),2),ROUND(G837*F837%,2))</f>
        <v>0</v>
      </c>
      <c r="I837" s="334">
        <f>ROUND((H837-SUMIF(Anlagenbewegungsdaten!$B:$B,A837,Anlagenbewegungsdaten!D:D)),3)</f>
        <v>0</v>
      </c>
      <c r="J837" s="335" t="s">
        <v>5179</v>
      </c>
      <c r="K837" s="335" t="s">
        <v>5193</v>
      </c>
      <c r="L837" s="516">
        <v>19.66</v>
      </c>
      <c r="M837" s="332">
        <f>ROUND(SUMIF(Anlagenbewegungsdaten_AV!B:B,A837,Anlagenbewegungsdaten_AV!C:C),3)</f>
        <v>0</v>
      </c>
      <c r="N837" s="330">
        <f>IF(ISBLANK(L837),ROUND(SUMIF(Anlagenbewegungsdaten_AV!B:B,A837,Anlagenbewegungsdaten_AV!D:D),2),ROUND(M837*L837%,2))</f>
        <v>0</v>
      </c>
      <c r="O837" s="330">
        <f>ROUND(N837-SUMIF(Anlagenbewegungsdaten_AV!B:B,A837,Anlagenbewegungsdaten_AV!D:D),3)</f>
        <v>0</v>
      </c>
    </row>
    <row r="838" spans="1:15" ht="15" customHeight="1" x14ac:dyDescent="0.25">
      <c r="A838" s="263" t="s">
        <v>1936</v>
      </c>
      <c r="B838" s="174" t="s">
        <v>2108</v>
      </c>
      <c r="C838" s="174" t="s">
        <v>4208</v>
      </c>
      <c r="D838" s="174" t="s">
        <v>1937</v>
      </c>
      <c r="E838" s="174" t="s">
        <v>2483</v>
      </c>
      <c r="F838" s="289">
        <v>24.67</v>
      </c>
      <c r="G838" s="333">
        <f>ROUND(SUMIF(Anlagenbewegungsdaten!B:B,A838,Anlagenbewegungsdaten!C:C),3)</f>
        <v>0</v>
      </c>
      <c r="H838" s="334">
        <f>IF(ISBLANK(F838),ROUND(SUMIF(Anlagenbewegungsdaten!B:B,A838,Anlagenbewegungsdaten!D:D),2),ROUND(G838*F838%,2))</f>
        <v>0</v>
      </c>
      <c r="I838" s="334">
        <f>ROUND((H838-SUMIF(Anlagenbewegungsdaten!$B:$B,A838,Anlagenbewegungsdaten!D:D)),3)</f>
        <v>0</v>
      </c>
      <c r="J838" s="335" t="s">
        <v>5179</v>
      </c>
      <c r="K838" s="335" t="s">
        <v>5193</v>
      </c>
      <c r="L838" s="516">
        <v>19.739999999999998</v>
      </c>
      <c r="M838" s="332">
        <f>ROUND(SUMIF(Anlagenbewegungsdaten_AV!B:B,A838,Anlagenbewegungsdaten_AV!C:C),3)</f>
        <v>0</v>
      </c>
      <c r="N838" s="330">
        <f>IF(ISBLANK(L838),ROUND(SUMIF(Anlagenbewegungsdaten_AV!B:B,A838,Anlagenbewegungsdaten_AV!D:D),2),ROUND(M838*L838%,2))</f>
        <v>0</v>
      </c>
      <c r="O838" s="330">
        <f>ROUND(N838-SUMIF(Anlagenbewegungsdaten_AV!B:B,A838,Anlagenbewegungsdaten_AV!D:D),3)</f>
        <v>0</v>
      </c>
    </row>
    <row r="839" spans="1:15" ht="15" customHeight="1" x14ac:dyDescent="0.25">
      <c r="A839" s="263" t="s">
        <v>1938</v>
      </c>
      <c r="B839" s="174" t="s">
        <v>2108</v>
      </c>
      <c r="C839" s="174" t="s">
        <v>4208</v>
      </c>
      <c r="D839" s="174" t="s">
        <v>1939</v>
      </c>
      <c r="E839" s="174" t="s">
        <v>2486</v>
      </c>
      <c r="F839" s="289">
        <v>26.67</v>
      </c>
      <c r="G839" s="333">
        <f>ROUND(SUMIF(Anlagenbewegungsdaten!B:B,A839,Anlagenbewegungsdaten!C:C),3)</f>
        <v>0</v>
      </c>
      <c r="H839" s="334">
        <f>IF(ISBLANK(F839),ROUND(SUMIF(Anlagenbewegungsdaten!B:B,A839,Anlagenbewegungsdaten!D:D),2),ROUND(G839*F839%,2))</f>
        <v>0</v>
      </c>
      <c r="I839" s="334">
        <f>ROUND((H839-SUMIF(Anlagenbewegungsdaten!$B:$B,A839,Anlagenbewegungsdaten!D:D)),3)</f>
        <v>0</v>
      </c>
      <c r="J839" s="335" t="s">
        <v>5179</v>
      </c>
      <c r="K839" s="335" t="s">
        <v>5193</v>
      </c>
      <c r="L839" s="516">
        <v>21.34</v>
      </c>
      <c r="M839" s="332">
        <f>ROUND(SUMIF(Anlagenbewegungsdaten_AV!B:B,A839,Anlagenbewegungsdaten_AV!C:C),3)</f>
        <v>0</v>
      </c>
      <c r="N839" s="330">
        <f>IF(ISBLANK(L839),ROUND(SUMIF(Anlagenbewegungsdaten_AV!B:B,A839,Anlagenbewegungsdaten_AV!D:D),2),ROUND(M839*L839%,2))</f>
        <v>0</v>
      </c>
      <c r="O839" s="330">
        <f>ROUND(N839-SUMIF(Anlagenbewegungsdaten_AV!B:B,A839,Anlagenbewegungsdaten_AV!D:D),3)</f>
        <v>0</v>
      </c>
    </row>
    <row r="840" spans="1:15" ht="15" customHeight="1" x14ac:dyDescent="0.25">
      <c r="A840" s="263" t="s">
        <v>1940</v>
      </c>
      <c r="B840" s="174" t="s">
        <v>2108</v>
      </c>
      <c r="C840" s="174" t="s">
        <v>4208</v>
      </c>
      <c r="D840" s="174" t="s">
        <v>1941</v>
      </c>
      <c r="E840" s="174" t="s">
        <v>1560</v>
      </c>
      <c r="F840" s="289">
        <v>27.67</v>
      </c>
      <c r="G840" s="333">
        <f>ROUND(SUMIF(Anlagenbewegungsdaten!B:B,A840,Anlagenbewegungsdaten!C:C),3)</f>
        <v>0</v>
      </c>
      <c r="H840" s="334">
        <f>IF(ISBLANK(F840),ROUND(SUMIF(Anlagenbewegungsdaten!B:B,A840,Anlagenbewegungsdaten!D:D),2),ROUND(G840*F840%,2))</f>
        <v>0</v>
      </c>
      <c r="I840" s="334">
        <f>ROUND((H840-SUMIF(Anlagenbewegungsdaten!$B:$B,A840,Anlagenbewegungsdaten!D:D)),3)</f>
        <v>0</v>
      </c>
      <c r="J840" s="335" t="s">
        <v>5179</v>
      </c>
      <c r="K840" s="335" t="s">
        <v>5193</v>
      </c>
      <c r="L840" s="516">
        <v>22.14</v>
      </c>
      <c r="M840" s="332">
        <f>ROUND(SUMIF(Anlagenbewegungsdaten_AV!B:B,A840,Anlagenbewegungsdaten_AV!C:C),3)</f>
        <v>0</v>
      </c>
      <c r="N840" s="330">
        <f>IF(ISBLANK(L840),ROUND(SUMIF(Anlagenbewegungsdaten_AV!B:B,A840,Anlagenbewegungsdaten_AV!D:D),2),ROUND(M840*L840%,2))</f>
        <v>0</v>
      </c>
      <c r="O840" s="330">
        <f>ROUND(N840-SUMIF(Anlagenbewegungsdaten_AV!B:B,A840,Anlagenbewegungsdaten_AV!D:D),3)</f>
        <v>0</v>
      </c>
    </row>
    <row r="841" spans="1:15" ht="15" customHeight="1" x14ac:dyDescent="0.25">
      <c r="A841" s="263" t="s">
        <v>1942</v>
      </c>
      <c r="B841" s="174" t="s">
        <v>2108</v>
      </c>
      <c r="C841" s="174" t="s">
        <v>4208</v>
      </c>
      <c r="D841" s="174" t="s">
        <v>1943</v>
      </c>
      <c r="E841" s="174" t="s">
        <v>1563</v>
      </c>
      <c r="F841" s="289">
        <v>27.67</v>
      </c>
      <c r="G841" s="333">
        <f>ROUND(SUMIF(Anlagenbewegungsdaten!B:B,A841,Anlagenbewegungsdaten!C:C),3)</f>
        <v>0</v>
      </c>
      <c r="H841" s="334">
        <f>IF(ISBLANK(F841),ROUND(SUMIF(Anlagenbewegungsdaten!B:B,A841,Anlagenbewegungsdaten!D:D),2),ROUND(G841*F841%,2))</f>
        <v>0</v>
      </c>
      <c r="I841" s="334">
        <f>ROUND((H841-SUMIF(Anlagenbewegungsdaten!$B:$B,A841,Anlagenbewegungsdaten!D:D)),3)</f>
        <v>0</v>
      </c>
      <c r="J841" s="335" t="s">
        <v>5179</v>
      </c>
      <c r="K841" s="335" t="s">
        <v>5193</v>
      </c>
      <c r="L841" s="516">
        <v>22.14</v>
      </c>
      <c r="M841" s="332">
        <f>ROUND(SUMIF(Anlagenbewegungsdaten_AV!B:B,A841,Anlagenbewegungsdaten_AV!C:C),3)</f>
        <v>0</v>
      </c>
      <c r="N841" s="330">
        <f>IF(ISBLANK(L841),ROUND(SUMIF(Anlagenbewegungsdaten_AV!B:B,A841,Anlagenbewegungsdaten_AV!D:D),2),ROUND(M841*L841%,2))</f>
        <v>0</v>
      </c>
      <c r="O841" s="330">
        <f>ROUND(N841-SUMIF(Anlagenbewegungsdaten_AV!B:B,A841,Anlagenbewegungsdaten_AV!D:D),3)</f>
        <v>0</v>
      </c>
    </row>
    <row r="842" spans="1:15" ht="15" customHeight="1" x14ac:dyDescent="0.25">
      <c r="A842" s="263" t="s">
        <v>2720</v>
      </c>
      <c r="B842" s="174" t="s">
        <v>2108</v>
      </c>
      <c r="C842" s="174" t="s">
        <v>4208</v>
      </c>
      <c r="D842" s="174" t="s">
        <v>2721</v>
      </c>
      <c r="E842" s="174" t="s">
        <v>2576</v>
      </c>
      <c r="F842" s="289">
        <v>27.64</v>
      </c>
      <c r="G842" s="333">
        <f>ROUND(SUMIF(Anlagenbewegungsdaten!B:B,A842,Anlagenbewegungsdaten!C:C),3)</f>
        <v>0</v>
      </c>
      <c r="H842" s="334">
        <f>IF(ISBLANK(F842),ROUND(SUMIF(Anlagenbewegungsdaten!B:B,A842,Anlagenbewegungsdaten!D:D),2),ROUND(G842*F842%,2))</f>
        <v>0</v>
      </c>
      <c r="I842" s="334">
        <f>ROUND((H842-SUMIF(Anlagenbewegungsdaten!$B:$B,A842,Anlagenbewegungsdaten!D:D)),3)</f>
        <v>0</v>
      </c>
      <c r="J842" s="335" t="s">
        <v>5179</v>
      </c>
      <c r="K842" s="335" t="s">
        <v>5193</v>
      </c>
      <c r="L842" s="516">
        <v>22.11</v>
      </c>
      <c r="M842" s="332">
        <f>ROUND(SUMIF(Anlagenbewegungsdaten_AV!B:B,A842,Anlagenbewegungsdaten_AV!C:C),3)</f>
        <v>0</v>
      </c>
      <c r="N842" s="330">
        <f>IF(ISBLANK(L842),ROUND(SUMIF(Anlagenbewegungsdaten_AV!B:B,A842,Anlagenbewegungsdaten_AV!D:D),2),ROUND(M842*L842%,2))</f>
        <v>0</v>
      </c>
      <c r="O842" s="330">
        <f>ROUND(N842-SUMIF(Anlagenbewegungsdaten_AV!B:B,A842,Anlagenbewegungsdaten_AV!D:D),3)</f>
        <v>0</v>
      </c>
    </row>
    <row r="843" spans="1:15" ht="15" customHeight="1" x14ac:dyDescent="0.25">
      <c r="A843" s="263" t="s">
        <v>3464</v>
      </c>
      <c r="B843" s="174" t="s">
        <v>2108</v>
      </c>
      <c r="C843" s="174" t="s">
        <v>4208</v>
      </c>
      <c r="D843" s="174" t="s">
        <v>3465</v>
      </c>
      <c r="E843" s="174" t="s">
        <v>3320</v>
      </c>
      <c r="F843" s="289">
        <v>27.61</v>
      </c>
      <c r="G843" s="333">
        <f>ROUND(SUMIF(Anlagenbewegungsdaten!B:B,A843,Anlagenbewegungsdaten!C:C),3)</f>
        <v>0</v>
      </c>
      <c r="H843" s="334">
        <f>IF(ISBLANK(F843),ROUND(SUMIF(Anlagenbewegungsdaten!B:B,A843,Anlagenbewegungsdaten!D:D),2),ROUND(G843*F843%,2))</f>
        <v>0</v>
      </c>
      <c r="I843" s="334">
        <f>ROUND((H843-SUMIF(Anlagenbewegungsdaten!$B:$B,A843,Anlagenbewegungsdaten!D:D)),3)</f>
        <v>0</v>
      </c>
      <c r="J843" s="335" t="s">
        <v>5179</v>
      </c>
      <c r="K843" s="335" t="s">
        <v>5193</v>
      </c>
      <c r="L843" s="516">
        <v>22.09</v>
      </c>
      <c r="M843" s="332">
        <f>ROUND(SUMIF(Anlagenbewegungsdaten_AV!B:B,A843,Anlagenbewegungsdaten_AV!C:C),3)</f>
        <v>0</v>
      </c>
      <c r="N843" s="330">
        <f>IF(ISBLANK(L843),ROUND(SUMIF(Anlagenbewegungsdaten_AV!B:B,A843,Anlagenbewegungsdaten_AV!D:D),2),ROUND(M843*L843%,2))</f>
        <v>0</v>
      </c>
      <c r="O843" s="330">
        <f>ROUND(N843-SUMIF(Anlagenbewegungsdaten_AV!B:B,A843,Anlagenbewegungsdaten_AV!D:D),3)</f>
        <v>0</v>
      </c>
    </row>
    <row r="844" spans="1:15" ht="15" customHeight="1" x14ac:dyDescent="0.25">
      <c r="A844" s="275" t="s">
        <v>4238</v>
      </c>
      <c r="B844" s="193" t="s">
        <v>2108</v>
      </c>
      <c r="C844" s="193" t="s">
        <v>4208</v>
      </c>
      <c r="D844" s="193" t="s">
        <v>4239</v>
      </c>
      <c r="E844" s="193" t="s">
        <v>4093</v>
      </c>
      <c r="F844" s="290">
        <v>27.58</v>
      </c>
      <c r="G844" s="333">
        <f>ROUND(SUMIF(Anlagenbewegungsdaten!B:B,A844,Anlagenbewegungsdaten!C:C),3)</f>
        <v>0</v>
      </c>
      <c r="H844" s="334">
        <f>IF(ISBLANK(F844),ROUND(SUMIF(Anlagenbewegungsdaten!B:B,A844,Anlagenbewegungsdaten!D:D),2),ROUND(G844*F844%,2))</f>
        <v>0</v>
      </c>
      <c r="I844" s="334">
        <f>ROUND((H844-SUMIF(Anlagenbewegungsdaten!$B:$B,A844,Anlagenbewegungsdaten!D:D)),3)</f>
        <v>0</v>
      </c>
      <c r="J844" s="335" t="s">
        <v>5179</v>
      </c>
      <c r="K844" s="335" t="s">
        <v>5193</v>
      </c>
      <c r="L844" s="516">
        <v>22.06</v>
      </c>
      <c r="M844" s="332">
        <f>ROUND(SUMIF(Anlagenbewegungsdaten_AV!B:B,A844,Anlagenbewegungsdaten_AV!C:C),3)</f>
        <v>0</v>
      </c>
      <c r="N844" s="330">
        <f>IF(ISBLANK(L844),ROUND(SUMIF(Anlagenbewegungsdaten_AV!B:B,A844,Anlagenbewegungsdaten_AV!D:D),2),ROUND(M844*L844%,2))</f>
        <v>0</v>
      </c>
      <c r="O844" s="330">
        <f>ROUND(N844-SUMIF(Anlagenbewegungsdaten_AV!B:B,A844,Anlagenbewegungsdaten_AV!D:D),3)</f>
        <v>0</v>
      </c>
    </row>
    <row r="845" spans="1:15" ht="15" customHeight="1" x14ac:dyDescent="0.25">
      <c r="A845" s="263" t="s">
        <v>1944</v>
      </c>
      <c r="B845" s="174" t="s">
        <v>2108</v>
      </c>
      <c r="C845" s="174" t="s">
        <v>4208</v>
      </c>
      <c r="D845" s="174" t="s">
        <v>1945</v>
      </c>
      <c r="E845" s="174" t="s">
        <v>2483</v>
      </c>
      <c r="F845" s="289">
        <v>25.67</v>
      </c>
      <c r="G845" s="333">
        <f>ROUND(SUMIF(Anlagenbewegungsdaten!B:B,A845,Anlagenbewegungsdaten!C:C),3)</f>
        <v>0</v>
      </c>
      <c r="H845" s="334">
        <f>IF(ISBLANK(F845),ROUND(SUMIF(Anlagenbewegungsdaten!B:B,A845,Anlagenbewegungsdaten!D:D),2),ROUND(G845*F845%,2))</f>
        <v>0</v>
      </c>
      <c r="I845" s="334">
        <f>ROUND((H845-SUMIF(Anlagenbewegungsdaten!$B:$B,A845,Anlagenbewegungsdaten!D:D)),3)</f>
        <v>0</v>
      </c>
      <c r="J845" s="335" t="s">
        <v>5179</v>
      </c>
      <c r="K845" s="335" t="s">
        <v>5193</v>
      </c>
      <c r="L845" s="516">
        <v>20.54</v>
      </c>
      <c r="M845" s="332">
        <f>ROUND(SUMIF(Anlagenbewegungsdaten_AV!B:B,A845,Anlagenbewegungsdaten_AV!C:C),3)</f>
        <v>0</v>
      </c>
      <c r="N845" s="330">
        <f>IF(ISBLANK(L845),ROUND(SUMIF(Anlagenbewegungsdaten_AV!B:B,A845,Anlagenbewegungsdaten_AV!D:D),2),ROUND(M845*L845%,2))</f>
        <v>0</v>
      </c>
      <c r="O845" s="330">
        <f>ROUND(N845-SUMIF(Anlagenbewegungsdaten_AV!B:B,A845,Anlagenbewegungsdaten_AV!D:D),3)</f>
        <v>0</v>
      </c>
    </row>
    <row r="846" spans="1:15" ht="15" customHeight="1" x14ac:dyDescent="0.25">
      <c r="A846" s="263" t="s">
        <v>1946</v>
      </c>
      <c r="B846" s="174" t="s">
        <v>2108</v>
      </c>
      <c r="C846" s="174" t="s">
        <v>4208</v>
      </c>
      <c r="D846" s="174" t="s">
        <v>1947</v>
      </c>
      <c r="E846" s="174" t="s">
        <v>2486</v>
      </c>
      <c r="F846" s="289">
        <v>27.67</v>
      </c>
      <c r="G846" s="333">
        <f>ROUND(SUMIF(Anlagenbewegungsdaten!B:B,A846,Anlagenbewegungsdaten!C:C),3)</f>
        <v>0</v>
      </c>
      <c r="H846" s="334">
        <f>IF(ISBLANK(F846),ROUND(SUMIF(Anlagenbewegungsdaten!B:B,A846,Anlagenbewegungsdaten!D:D),2),ROUND(G846*F846%,2))</f>
        <v>0</v>
      </c>
      <c r="I846" s="334">
        <f>ROUND((H846-SUMIF(Anlagenbewegungsdaten!$B:$B,A846,Anlagenbewegungsdaten!D:D)),3)</f>
        <v>0</v>
      </c>
      <c r="J846" s="335" t="s">
        <v>5179</v>
      </c>
      <c r="K846" s="335" t="s">
        <v>5193</v>
      </c>
      <c r="L846" s="516">
        <v>22.14</v>
      </c>
      <c r="M846" s="332">
        <f>ROUND(SUMIF(Anlagenbewegungsdaten_AV!B:B,A846,Anlagenbewegungsdaten_AV!C:C),3)</f>
        <v>0</v>
      </c>
      <c r="N846" s="330">
        <f>IF(ISBLANK(L846),ROUND(SUMIF(Anlagenbewegungsdaten_AV!B:B,A846,Anlagenbewegungsdaten_AV!D:D),2),ROUND(M846*L846%,2))</f>
        <v>0</v>
      </c>
      <c r="O846" s="330">
        <f>ROUND(N846-SUMIF(Anlagenbewegungsdaten_AV!B:B,A846,Anlagenbewegungsdaten_AV!D:D),3)</f>
        <v>0</v>
      </c>
    </row>
    <row r="847" spans="1:15" ht="15" customHeight="1" x14ac:dyDescent="0.25">
      <c r="A847" s="263" t="s">
        <v>1948</v>
      </c>
      <c r="B847" s="174" t="s">
        <v>2108</v>
      </c>
      <c r="C847" s="174" t="s">
        <v>4208</v>
      </c>
      <c r="D847" s="184" t="s">
        <v>1949</v>
      </c>
      <c r="E847" s="174" t="s">
        <v>1560</v>
      </c>
      <c r="F847" s="289">
        <v>28.67</v>
      </c>
      <c r="G847" s="333">
        <f>ROUND(SUMIF(Anlagenbewegungsdaten!B:B,A847,Anlagenbewegungsdaten!C:C),3)</f>
        <v>0</v>
      </c>
      <c r="H847" s="334">
        <f>IF(ISBLANK(F847),ROUND(SUMIF(Anlagenbewegungsdaten!B:B,A847,Anlagenbewegungsdaten!D:D),2),ROUND(G847*F847%,2))</f>
        <v>0</v>
      </c>
      <c r="I847" s="334">
        <f>ROUND((H847-SUMIF(Anlagenbewegungsdaten!$B:$B,A847,Anlagenbewegungsdaten!D:D)),3)</f>
        <v>0</v>
      </c>
      <c r="J847" s="335" t="s">
        <v>5179</v>
      </c>
      <c r="K847" s="335" t="s">
        <v>5193</v>
      </c>
      <c r="L847" s="516">
        <v>22.94</v>
      </c>
      <c r="M847" s="332">
        <f>ROUND(SUMIF(Anlagenbewegungsdaten_AV!B:B,A847,Anlagenbewegungsdaten_AV!C:C),3)</f>
        <v>0</v>
      </c>
      <c r="N847" s="330">
        <f>IF(ISBLANK(L847),ROUND(SUMIF(Anlagenbewegungsdaten_AV!B:B,A847,Anlagenbewegungsdaten_AV!D:D),2),ROUND(M847*L847%,2))</f>
        <v>0</v>
      </c>
      <c r="O847" s="330">
        <f>ROUND(N847-SUMIF(Anlagenbewegungsdaten_AV!B:B,A847,Anlagenbewegungsdaten_AV!D:D),3)</f>
        <v>0</v>
      </c>
    </row>
    <row r="848" spans="1:15" ht="15" customHeight="1" x14ac:dyDescent="0.25">
      <c r="A848" s="263" t="s">
        <v>1950</v>
      </c>
      <c r="B848" s="174" t="s">
        <v>2108</v>
      </c>
      <c r="C848" s="174" t="s">
        <v>4208</v>
      </c>
      <c r="D848" s="174" t="s">
        <v>1951</v>
      </c>
      <c r="E848" s="174" t="s">
        <v>1563</v>
      </c>
      <c r="F848" s="289">
        <v>28.67</v>
      </c>
      <c r="G848" s="333">
        <f>ROUND(SUMIF(Anlagenbewegungsdaten!B:B,A848,Anlagenbewegungsdaten!C:C),3)</f>
        <v>0</v>
      </c>
      <c r="H848" s="334">
        <f>IF(ISBLANK(F848),ROUND(SUMIF(Anlagenbewegungsdaten!B:B,A848,Anlagenbewegungsdaten!D:D),2),ROUND(G848*F848%,2))</f>
        <v>0</v>
      </c>
      <c r="I848" s="334">
        <f>ROUND((H848-SUMIF(Anlagenbewegungsdaten!$B:$B,A848,Anlagenbewegungsdaten!D:D)),3)</f>
        <v>0</v>
      </c>
      <c r="J848" s="335" t="s">
        <v>5179</v>
      </c>
      <c r="K848" s="335" t="s">
        <v>5193</v>
      </c>
      <c r="L848" s="516">
        <v>22.94</v>
      </c>
      <c r="M848" s="332">
        <f>ROUND(SUMIF(Anlagenbewegungsdaten_AV!B:B,A848,Anlagenbewegungsdaten_AV!C:C),3)</f>
        <v>0</v>
      </c>
      <c r="N848" s="330">
        <f>IF(ISBLANK(L848),ROUND(SUMIF(Anlagenbewegungsdaten_AV!B:B,A848,Anlagenbewegungsdaten_AV!D:D),2),ROUND(M848*L848%,2))</f>
        <v>0</v>
      </c>
      <c r="O848" s="330">
        <f>ROUND(N848-SUMIF(Anlagenbewegungsdaten_AV!B:B,A848,Anlagenbewegungsdaten_AV!D:D),3)</f>
        <v>0</v>
      </c>
    </row>
    <row r="849" spans="1:15" ht="15" customHeight="1" x14ac:dyDescent="0.25">
      <c r="A849" s="263" t="s">
        <v>2722</v>
      </c>
      <c r="B849" s="174" t="s">
        <v>2108</v>
      </c>
      <c r="C849" s="174" t="s">
        <v>4208</v>
      </c>
      <c r="D849" s="174" t="s">
        <v>2723</v>
      </c>
      <c r="E849" s="174" t="s">
        <v>2576</v>
      </c>
      <c r="F849" s="289">
        <v>28.64</v>
      </c>
      <c r="G849" s="333">
        <f>ROUND(SUMIF(Anlagenbewegungsdaten!B:B,A849,Anlagenbewegungsdaten!C:C),3)</f>
        <v>0</v>
      </c>
      <c r="H849" s="334">
        <f>IF(ISBLANK(F849),ROUND(SUMIF(Anlagenbewegungsdaten!B:B,A849,Anlagenbewegungsdaten!D:D),2),ROUND(G849*F849%,2))</f>
        <v>0</v>
      </c>
      <c r="I849" s="334">
        <f>ROUND((H849-SUMIF(Anlagenbewegungsdaten!$B:$B,A849,Anlagenbewegungsdaten!D:D)),3)</f>
        <v>0</v>
      </c>
      <c r="J849" s="335" t="s">
        <v>5179</v>
      </c>
      <c r="K849" s="335" t="s">
        <v>5193</v>
      </c>
      <c r="L849" s="516">
        <v>22.91</v>
      </c>
      <c r="M849" s="332">
        <f>ROUND(SUMIF(Anlagenbewegungsdaten_AV!B:B,A849,Anlagenbewegungsdaten_AV!C:C),3)</f>
        <v>0</v>
      </c>
      <c r="N849" s="330">
        <f>IF(ISBLANK(L849),ROUND(SUMIF(Anlagenbewegungsdaten_AV!B:B,A849,Anlagenbewegungsdaten_AV!D:D),2),ROUND(M849*L849%,2))</f>
        <v>0</v>
      </c>
      <c r="O849" s="330">
        <f>ROUND(N849-SUMIF(Anlagenbewegungsdaten_AV!B:B,A849,Anlagenbewegungsdaten_AV!D:D),3)</f>
        <v>0</v>
      </c>
    </row>
    <row r="850" spans="1:15" ht="15" customHeight="1" x14ac:dyDescent="0.25">
      <c r="A850" s="263" t="s">
        <v>3466</v>
      </c>
      <c r="B850" s="174" t="s">
        <v>2108</v>
      </c>
      <c r="C850" s="174" t="s">
        <v>4208</v>
      </c>
      <c r="D850" s="174" t="s">
        <v>3467</v>
      </c>
      <c r="E850" s="174" t="s">
        <v>3320</v>
      </c>
      <c r="F850" s="289">
        <v>28.61</v>
      </c>
      <c r="G850" s="333">
        <f>ROUND(SUMIF(Anlagenbewegungsdaten!B:B,A850,Anlagenbewegungsdaten!C:C),3)</f>
        <v>0</v>
      </c>
      <c r="H850" s="334">
        <f>IF(ISBLANK(F850),ROUND(SUMIF(Anlagenbewegungsdaten!B:B,A850,Anlagenbewegungsdaten!D:D),2),ROUND(G850*F850%,2))</f>
        <v>0</v>
      </c>
      <c r="I850" s="334">
        <f>ROUND((H850-SUMIF(Anlagenbewegungsdaten!$B:$B,A850,Anlagenbewegungsdaten!D:D)),3)</f>
        <v>0</v>
      </c>
      <c r="J850" s="335" t="s">
        <v>5179</v>
      </c>
      <c r="K850" s="335" t="s">
        <v>5193</v>
      </c>
      <c r="L850" s="516">
        <v>22.89</v>
      </c>
      <c r="M850" s="332">
        <f>ROUND(SUMIF(Anlagenbewegungsdaten_AV!B:B,A850,Anlagenbewegungsdaten_AV!C:C),3)</f>
        <v>0</v>
      </c>
      <c r="N850" s="330">
        <f>IF(ISBLANK(L850),ROUND(SUMIF(Anlagenbewegungsdaten_AV!B:B,A850,Anlagenbewegungsdaten_AV!D:D),2),ROUND(M850*L850%,2))</f>
        <v>0</v>
      </c>
      <c r="O850" s="330">
        <f>ROUND(N850-SUMIF(Anlagenbewegungsdaten_AV!B:B,A850,Anlagenbewegungsdaten_AV!D:D),3)</f>
        <v>0</v>
      </c>
    </row>
    <row r="851" spans="1:15" ht="15" customHeight="1" x14ac:dyDescent="0.25">
      <c r="A851" s="275" t="s">
        <v>4240</v>
      </c>
      <c r="B851" s="193" t="s">
        <v>2108</v>
      </c>
      <c r="C851" s="193" t="s">
        <v>4208</v>
      </c>
      <c r="D851" s="193" t="s">
        <v>4241</v>
      </c>
      <c r="E851" s="193" t="s">
        <v>4093</v>
      </c>
      <c r="F851" s="290">
        <v>28.58</v>
      </c>
      <c r="G851" s="333">
        <f>ROUND(SUMIF(Anlagenbewegungsdaten!B:B,A851,Anlagenbewegungsdaten!C:C),3)</f>
        <v>0</v>
      </c>
      <c r="H851" s="334">
        <f>IF(ISBLANK(F851),ROUND(SUMIF(Anlagenbewegungsdaten!B:B,A851,Anlagenbewegungsdaten!D:D),2),ROUND(G851*F851%,2))</f>
        <v>0</v>
      </c>
      <c r="I851" s="334">
        <f>ROUND((H851-SUMIF(Anlagenbewegungsdaten!$B:$B,A851,Anlagenbewegungsdaten!D:D)),3)</f>
        <v>0</v>
      </c>
      <c r="J851" s="335" t="s">
        <v>5179</v>
      </c>
      <c r="K851" s="335" t="s">
        <v>5193</v>
      </c>
      <c r="L851" s="516">
        <v>22.86</v>
      </c>
      <c r="M851" s="332">
        <f>ROUND(SUMIF(Anlagenbewegungsdaten_AV!B:B,A851,Anlagenbewegungsdaten_AV!C:C),3)</f>
        <v>0</v>
      </c>
      <c r="N851" s="330">
        <f>IF(ISBLANK(L851),ROUND(SUMIF(Anlagenbewegungsdaten_AV!B:B,A851,Anlagenbewegungsdaten_AV!D:D),2),ROUND(M851*L851%,2))</f>
        <v>0</v>
      </c>
      <c r="O851" s="330">
        <f>ROUND(N851-SUMIF(Anlagenbewegungsdaten_AV!B:B,A851,Anlagenbewegungsdaten_AV!D:D),3)</f>
        <v>0</v>
      </c>
    </row>
    <row r="852" spans="1:15" ht="15" customHeight="1" x14ac:dyDescent="0.25">
      <c r="A852" s="263" t="s">
        <v>1952</v>
      </c>
      <c r="B852" s="174" t="s">
        <v>2108</v>
      </c>
      <c r="C852" s="174" t="s">
        <v>4208</v>
      </c>
      <c r="D852" s="174" t="s">
        <v>1953</v>
      </c>
      <c r="E852" s="174" t="s">
        <v>2483</v>
      </c>
      <c r="F852" s="289">
        <v>22.67</v>
      </c>
      <c r="G852" s="333">
        <f>ROUND(SUMIF(Anlagenbewegungsdaten!B:B,A852,Anlagenbewegungsdaten!C:C),3)</f>
        <v>0</v>
      </c>
      <c r="H852" s="334">
        <f>IF(ISBLANK(F852),ROUND(SUMIF(Anlagenbewegungsdaten!B:B,A852,Anlagenbewegungsdaten!D:D),2),ROUND(G852*F852%,2))</f>
        <v>0</v>
      </c>
      <c r="I852" s="334">
        <f>ROUND((H852-SUMIF(Anlagenbewegungsdaten!$B:$B,A852,Anlagenbewegungsdaten!D:D)),3)</f>
        <v>0</v>
      </c>
      <c r="J852" s="335" t="s">
        <v>5179</v>
      </c>
      <c r="K852" s="335" t="s">
        <v>5193</v>
      </c>
      <c r="L852" s="516">
        <v>18.14</v>
      </c>
      <c r="M852" s="332">
        <f>ROUND(SUMIF(Anlagenbewegungsdaten_AV!B:B,A852,Anlagenbewegungsdaten_AV!C:C),3)</f>
        <v>0</v>
      </c>
      <c r="N852" s="330">
        <f>IF(ISBLANK(L852),ROUND(SUMIF(Anlagenbewegungsdaten_AV!B:B,A852,Anlagenbewegungsdaten_AV!D:D),2),ROUND(M852*L852%,2))</f>
        <v>0</v>
      </c>
      <c r="O852" s="330">
        <f>ROUND(N852-SUMIF(Anlagenbewegungsdaten_AV!B:B,A852,Anlagenbewegungsdaten_AV!D:D),3)</f>
        <v>0</v>
      </c>
    </row>
    <row r="853" spans="1:15" ht="15" customHeight="1" x14ac:dyDescent="0.25">
      <c r="A853" s="263" t="s">
        <v>1954</v>
      </c>
      <c r="B853" s="174" t="s">
        <v>2108</v>
      </c>
      <c r="C853" s="174" t="s">
        <v>4208</v>
      </c>
      <c r="D853" s="174" t="s">
        <v>1955</v>
      </c>
      <c r="E853" s="174" t="s">
        <v>2486</v>
      </c>
      <c r="F853" s="289">
        <v>24.67</v>
      </c>
      <c r="G853" s="333">
        <f>ROUND(SUMIF(Anlagenbewegungsdaten!B:B,A853,Anlagenbewegungsdaten!C:C),3)</f>
        <v>0</v>
      </c>
      <c r="H853" s="334">
        <f>IF(ISBLANK(F853),ROUND(SUMIF(Anlagenbewegungsdaten!B:B,A853,Anlagenbewegungsdaten!D:D),2),ROUND(G853*F853%,2))</f>
        <v>0</v>
      </c>
      <c r="I853" s="334">
        <f>ROUND((H853-SUMIF(Anlagenbewegungsdaten!$B:$B,A853,Anlagenbewegungsdaten!D:D)),3)</f>
        <v>0</v>
      </c>
      <c r="J853" s="335" t="s">
        <v>5179</v>
      </c>
      <c r="K853" s="335" t="s">
        <v>5193</v>
      </c>
      <c r="L853" s="516">
        <v>19.739999999999998</v>
      </c>
      <c r="M853" s="332">
        <f>ROUND(SUMIF(Anlagenbewegungsdaten_AV!B:B,A853,Anlagenbewegungsdaten_AV!C:C),3)</f>
        <v>0</v>
      </c>
      <c r="N853" s="330">
        <f>IF(ISBLANK(L853),ROUND(SUMIF(Anlagenbewegungsdaten_AV!B:B,A853,Anlagenbewegungsdaten_AV!D:D),2),ROUND(M853*L853%,2))</f>
        <v>0</v>
      </c>
      <c r="O853" s="330">
        <f>ROUND(N853-SUMIF(Anlagenbewegungsdaten_AV!B:B,A853,Anlagenbewegungsdaten_AV!D:D),3)</f>
        <v>0</v>
      </c>
    </row>
    <row r="854" spans="1:15" ht="15" customHeight="1" x14ac:dyDescent="0.25">
      <c r="A854" s="263" t="s">
        <v>1956</v>
      </c>
      <c r="B854" s="174" t="s">
        <v>2108</v>
      </c>
      <c r="C854" s="174" t="s">
        <v>4208</v>
      </c>
      <c r="D854" s="174" t="s">
        <v>1957</v>
      </c>
      <c r="E854" s="174" t="s">
        <v>1560</v>
      </c>
      <c r="F854" s="289">
        <v>25.67</v>
      </c>
      <c r="G854" s="333">
        <f>ROUND(SUMIF(Anlagenbewegungsdaten!B:B,A854,Anlagenbewegungsdaten!C:C),3)</f>
        <v>0</v>
      </c>
      <c r="H854" s="334">
        <f>IF(ISBLANK(F854),ROUND(SUMIF(Anlagenbewegungsdaten!B:B,A854,Anlagenbewegungsdaten!D:D),2),ROUND(G854*F854%,2))</f>
        <v>0</v>
      </c>
      <c r="I854" s="334">
        <f>ROUND((H854-SUMIF(Anlagenbewegungsdaten!$B:$B,A854,Anlagenbewegungsdaten!D:D)),3)</f>
        <v>0</v>
      </c>
      <c r="J854" s="335" t="s">
        <v>5179</v>
      </c>
      <c r="K854" s="335" t="s">
        <v>5193</v>
      </c>
      <c r="L854" s="516">
        <v>20.54</v>
      </c>
      <c r="M854" s="332">
        <f>ROUND(SUMIF(Anlagenbewegungsdaten_AV!B:B,A854,Anlagenbewegungsdaten_AV!C:C),3)</f>
        <v>0</v>
      </c>
      <c r="N854" s="330">
        <f>IF(ISBLANK(L854),ROUND(SUMIF(Anlagenbewegungsdaten_AV!B:B,A854,Anlagenbewegungsdaten_AV!D:D),2),ROUND(M854*L854%,2))</f>
        <v>0</v>
      </c>
      <c r="O854" s="330">
        <f>ROUND(N854-SUMIF(Anlagenbewegungsdaten_AV!B:B,A854,Anlagenbewegungsdaten_AV!D:D),3)</f>
        <v>0</v>
      </c>
    </row>
    <row r="855" spans="1:15" ht="15" customHeight="1" x14ac:dyDescent="0.25">
      <c r="A855" s="263" t="s">
        <v>1958</v>
      </c>
      <c r="B855" s="174" t="s">
        <v>2108</v>
      </c>
      <c r="C855" s="174" t="s">
        <v>4208</v>
      </c>
      <c r="D855" s="174" t="s">
        <v>1959</v>
      </c>
      <c r="E855" s="174" t="s">
        <v>1563</v>
      </c>
      <c r="F855" s="289">
        <v>25.67</v>
      </c>
      <c r="G855" s="333">
        <f>ROUND(SUMIF(Anlagenbewegungsdaten!B:B,A855,Anlagenbewegungsdaten!C:C),3)</f>
        <v>0</v>
      </c>
      <c r="H855" s="334">
        <f>IF(ISBLANK(F855),ROUND(SUMIF(Anlagenbewegungsdaten!B:B,A855,Anlagenbewegungsdaten!D:D),2),ROUND(G855*F855%,2))</f>
        <v>0</v>
      </c>
      <c r="I855" s="334">
        <f>ROUND((H855-SUMIF(Anlagenbewegungsdaten!$B:$B,A855,Anlagenbewegungsdaten!D:D)),3)</f>
        <v>0</v>
      </c>
      <c r="J855" s="335" t="s">
        <v>5179</v>
      </c>
      <c r="K855" s="335" t="s">
        <v>5193</v>
      </c>
      <c r="L855" s="516">
        <v>20.54</v>
      </c>
      <c r="M855" s="332">
        <f>ROUND(SUMIF(Anlagenbewegungsdaten_AV!B:B,A855,Anlagenbewegungsdaten_AV!C:C),3)</f>
        <v>0</v>
      </c>
      <c r="N855" s="330">
        <f>IF(ISBLANK(L855),ROUND(SUMIF(Anlagenbewegungsdaten_AV!B:B,A855,Anlagenbewegungsdaten_AV!D:D),2),ROUND(M855*L855%,2))</f>
        <v>0</v>
      </c>
      <c r="O855" s="330">
        <f>ROUND(N855-SUMIF(Anlagenbewegungsdaten_AV!B:B,A855,Anlagenbewegungsdaten_AV!D:D),3)</f>
        <v>0</v>
      </c>
    </row>
    <row r="856" spans="1:15" ht="15" customHeight="1" x14ac:dyDescent="0.25">
      <c r="A856" s="263" t="s">
        <v>2724</v>
      </c>
      <c r="B856" s="174" t="s">
        <v>2108</v>
      </c>
      <c r="C856" s="174" t="s">
        <v>4208</v>
      </c>
      <c r="D856" s="174" t="s">
        <v>2725</v>
      </c>
      <c r="E856" s="174" t="s">
        <v>2576</v>
      </c>
      <c r="F856" s="289">
        <v>25.64</v>
      </c>
      <c r="G856" s="333">
        <f>ROUND(SUMIF(Anlagenbewegungsdaten!B:B,A856,Anlagenbewegungsdaten!C:C),3)</f>
        <v>0</v>
      </c>
      <c r="H856" s="334">
        <f>IF(ISBLANK(F856),ROUND(SUMIF(Anlagenbewegungsdaten!B:B,A856,Anlagenbewegungsdaten!D:D),2),ROUND(G856*F856%,2))</f>
        <v>0</v>
      </c>
      <c r="I856" s="334">
        <f>ROUND((H856-SUMIF(Anlagenbewegungsdaten!$B:$B,A856,Anlagenbewegungsdaten!D:D)),3)</f>
        <v>0</v>
      </c>
      <c r="J856" s="335" t="s">
        <v>5179</v>
      </c>
      <c r="K856" s="335" t="s">
        <v>5193</v>
      </c>
      <c r="L856" s="516">
        <v>20.51</v>
      </c>
      <c r="M856" s="332">
        <f>ROUND(SUMIF(Anlagenbewegungsdaten_AV!B:B,A856,Anlagenbewegungsdaten_AV!C:C),3)</f>
        <v>0</v>
      </c>
      <c r="N856" s="330">
        <f>IF(ISBLANK(L856),ROUND(SUMIF(Anlagenbewegungsdaten_AV!B:B,A856,Anlagenbewegungsdaten_AV!D:D),2),ROUND(M856*L856%,2))</f>
        <v>0</v>
      </c>
      <c r="O856" s="330">
        <f>ROUND(N856-SUMIF(Anlagenbewegungsdaten_AV!B:B,A856,Anlagenbewegungsdaten_AV!D:D),3)</f>
        <v>0</v>
      </c>
    </row>
    <row r="857" spans="1:15" ht="15" customHeight="1" x14ac:dyDescent="0.25">
      <c r="A857" s="263" t="s">
        <v>3468</v>
      </c>
      <c r="B857" s="174" t="s">
        <v>2108</v>
      </c>
      <c r="C857" s="174" t="s">
        <v>4208</v>
      </c>
      <c r="D857" s="174" t="s">
        <v>3469</v>
      </c>
      <c r="E857" s="174" t="s">
        <v>3320</v>
      </c>
      <c r="F857" s="289">
        <v>25.61</v>
      </c>
      <c r="G857" s="333">
        <f>ROUND(SUMIF(Anlagenbewegungsdaten!B:B,A857,Anlagenbewegungsdaten!C:C),3)</f>
        <v>0</v>
      </c>
      <c r="H857" s="334">
        <f>IF(ISBLANK(F857),ROUND(SUMIF(Anlagenbewegungsdaten!B:B,A857,Anlagenbewegungsdaten!D:D),2),ROUND(G857*F857%,2))</f>
        <v>0</v>
      </c>
      <c r="I857" s="334">
        <f>ROUND((H857-SUMIF(Anlagenbewegungsdaten!$B:$B,A857,Anlagenbewegungsdaten!D:D)),3)</f>
        <v>0</v>
      </c>
      <c r="J857" s="335" t="s">
        <v>5179</v>
      </c>
      <c r="K857" s="335" t="s">
        <v>5193</v>
      </c>
      <c r="L857" s="516">
        <v>20.49</v>
      </c>
      <c r="M857" s="332">
        <f>ROUND(SUMIF(Anlagenbewegungsdaten_AV!B:B,A857,Anlagenbewegungsdaten_AV!C:C),3)</f>
        <v>0</v>
      </c>
      <c r="N857" s="330">
        <f>IF(ISBLANK(L857),ROUND(SUMIF(Anlagenbewegungsdaten_AV!B:B,A857,Anlagenbewegungsdaten_AV!D:D),2),ROUND(M857*L857%,2))</f>
        <v>0</v>
      </c>
      <c r="O857" s="330">
        <f>ROUND(N857-SUMIF(Anlagenbewegungsdaten_AV!B:B,A857,Anlagenbewegungsdaten_AV!D:D),3)</f>
        <v>0</v>
      </c>
    </row>
    <row r="858" spans="1:15" ht="15" customHeight="1" x14ac:dyDescent="0.25">
      <c r="A858" s="275" t="s">
        <v>4242</v>
      </c>
      <c r="B858" s="193" t="s">
        <v>2108</v>
      </c>
      <c r="C858" s="193" t="s">
        <v>4208</v>
      </c>
      <c r="D858" s="193" t="s">
        <v>4243</v>
      </c>
      <c r="E858" s="193" t="s">
        <v>4093</v>
      </c>
      <c r="F858" s="290">
        <v>25.58</v>
      </c>
      <c r="G858" s="333">
        <f>ROUND(SUMIF(Anlagenbewegungsdaten!B:B,A858,Anlagenbewegungsdaten!C:C),3)</f>
        <v>0</v>
      </c>
      <c r="H858" s="334">
        <f>IF(ISBLANK(F858),ROUND(SUMIF(Anlagenbewegungsdaten!B:B,A858,Anlagenbewegungsdaten!D:D),2),ROUND(G858*F858%,2))</f>
        <v>0</v>
      </c>
      <c r="I858" s="334">
        <f>ROUND((H858-SUMIF(Anlagenbewegungsdaten!$B:$B,A858,Anlagenbewegungsdaten!D:D)),3)</f>
        <v>0</v>
      </c>
      <c r="J858" s="335" t="s">
        <v>5179</v>
      </c>
      <c r="K858" s="335" t="s">
        <v>5193</v>
      </c>
      <c r="L858" s="516">
        <v>20.46</v>
      </c>
      <c r="M858" s="332">
        <f>ROUND(SUMIF(Anlagenbewegungsdaten_AV!B:B,A858,Anlagenbewegungsdaten_AV!C:C),3)</f>
        <v>0</v>
      </c>
      <c r="N858" s="330">
        <f>IF(ISBLANK(L858),ROUND(SUMIF(Anlagenbewegungsdaten_AV!B:B,A858,Anlagenbewegungsdaten_AV!D:D),2),ROUND(M858*L858%,2))</f>
        <v>0</v>
      </c>
      <c r="O858" s="330">
        <f>ROUND(N858-SUMIF(Anlagenbewegungsdaten_AV!B:B,A858,Anlagenbewegungsdaten_AV!D:D),3)</f>
        <v>0</v>
      </c>
    </row>
    <row r="859" spans="1:15" ht="15" customHeight="1" x14ac:dyDescent="0.25">
      <c r="A859" s="263" t="s">
        <v>1960</v>
      </c>
      <c r="B859" s="174" t="s">
        <v>2108</v>
      </c>
      <c r="C859" s="174" t="s">
        <v>4208</v>
      </c>
      <c r="D859" s="174" t="s">
        <v>1961</v>
      </c>
      <c r="E859" s="174" t="s">
        <v>2483</v>
      </c>
      <c r="F859" s="289">
        <v>23.67</v>
      </c>
      <c r="G859" s="333">
        <f>ROUND(SUMIF(Anlagenbewegungsdaten!B:B,A859,Anlagenbewegungsdaten!C:C),3)</f>
        <v>0</v>
      </c>
      <c r="H859" s="334">
        <f>IF(ISBLANK(F859),ROUND(SUMIF(Anlagenbewegungsdaten!B:B,A859,Anlagenbewegungsdaten!D:D),2),ROUND(G859*F859%,2))</f>
        <v>0</v>
      </c>
      <c r="I859" s="334">
        <f>ROUND((H859-SUMIF(Anlagenbewegungsdaten!$B:$B,A859,Anlagenbewegungsdaten!D:D)),3)</f>
        <v>0</v>
      </c>
      <c r="J859" s="335" t="s">
        <v>5179</v>
      </c>
      <c r="K859" s="335" t="s">
        <v>5193</v>
      </c>
      <c r="L859" s="516">
        <v>18.940000000000001</v>
      </c>
      <c r="M859" s="332">
        <f>ROUND(SUMIF(Anlagenbewegungsdaten_AV!B:B,A859,Anlagenbewegungsdaten_AV!C:C),3)</f>
        <v>0</v>
      </c>
      <c r="N859" s="330">
        <f>IF(ISBLANK(L859),ROUND(SUMIF(Anlagenbewegungsdaten_AV!B:B,A859,Anlagenbewegungsdaten_AV!D:D),2),ROUND(M859*L859%,2))</f>
        <v>0</v>
      </c>
      <c r="O859" s="330">
        <f>ROUND(N859-SUMIF(Anlagenbewegungsdaten_AV!B:B,A859,Anlagenbewegungsdaten_AV!D:D),3)</f>
        <v>0</v>
      </c>
    </row>
    <row r="860" spans="1:15" ht="15" customHeight="1" x14ac:dyDescent="0.25">
      <c r="A860" s="263" t="s">
        <v>1962</v>
      </c>
      <c r="B860" s="174" t="s">
        <v>2108</v>
      </c>
      <c r="C860" s="174" t="s">
        <v>4208</v>
      </c>
      <c r="D860" s="174" t="s">
        <v>1963</v>
      </c>
      <c r="E860" s="174" t="s">
        <v>2486</v>
      </c>
      <c r="F860" s="289">
        <v>25.67</v>
      </c>
      <c r="G860" s="333">
        <f>ROUND(SUMIF(Anlagenbewegungsdaten!B:B,A860,Anlagenbewegungsdaten!C:C),3)</f>
        <v>0</v>
      </c>
      <c r="H860" s="334">
        <f>IF(ISBLANK(F860),ROUND(SUMIF(Anlagenbewegungsdaten!B:B,A860,Anlagenbewegungsdaten!D:D),2),ROUND(G860*F860%,2))</f>
        <v>0</v>
      </c>
      <c r="I860" s="334">
        <f>ROUND((H860-SUMIF(Anlagenbewegungsdaten!$B:$B,A860,Anlagenbewegungsdaten!D:D)),3)</f>
        <v>0</v>
      </c>
      <c r="J860" s="335" t="s">
        <v>5179</v>
      </c>
      <c r="K860" s="335" t="s">
        <v>5193</v>
      </c>
      <c r="L860" s="516">
        <v>20.54</v>
      </c>
      <c r="M860" s="332">
        <f>ROUND(SUMIF(Anlagenbewegungsdaten_AV!B:B,A860,Anlagenbewegungsdaten_AV!C:C),3)</f>
        <v>0</v>
      </c>
      <c r="N860" s="330">
        <f>IF(ISBLANK(L860),ROUND(SUMIF(Anlagenbewegungsdaten_AV!B:B,A860,Anlagenbewegungsdaten_AV!D:D),2),ROUND(M860*L860%,2))</f>
        <v>0</v>
      </c>
      <c r="O860" s="330">
        <f>ROUND(N860-SUMIF(Anlagenbewegungsdaten_AV!B:B,A860,Anlagenbewegungsdaten_AV!D:D),3)</f>
        <v>0</v>
      </c>
    </row>
    <row r="861" spans="1:15" ht="15" customHeight="1" x14ac:dyDescent="0.25">
      <c r="A861" s="263" t="s">
        <v>1964</v>
      </c>
      <c r="B861" s="174" t="s">
        <v>2108</v>
      </c>
      <c r="C861" s="174" t="s">
        <v>4208</v>
      </c>
      <c r="D861" s="184" t="s">
        <v>1965</v>
      </c>
      <c r="E861" s="174" t="s">
        <v>1560</v>
      </c>
      <c r="F861" s="289">
        <v>26.67</v>
      </c>
      <c r="G861" s="333">
        <f>ROUND(SUMIF(Anlagenbewegungsdaten!B:B,A861,Anlagenbewegungsdaten!C:C),3)</f>
        <v>0</v>
      </c>
      <c r="H861" s="334">
        <f>IF(ISBLANK(F861),ROUND(SUMIF(Anlagenbewegungsdaten!B:B,A861,Anlagenbewegungsdaten!D:D),2),ROUND(G861*F861%,2))</f>
        <v>0</v>
      </c>
      <c r="I861" s="334">
        <f>ROUND((H861-SUMIF(Anlagenbewegungsdaten!$B:$B,A861,Anlagenbewegungsdaten!D:D)),3)</f>
        <v>0</v>
      </c>
      <c r="J861" s="335" t="s">
        <v>5179</v>
      </c>
      <c r="K861" s="335" t="s">
        <v>5193</v>
      </c>
      <c r="L861" s="516">
        <v>21.34</v>
      </c>
      <c r="M861" s="332">
        <f>ROUND(SUMIF(Anlagenbewegungsdaten_AV!B:B,A861,Anlagenbewegungsdaten_AV!C:C),3)</f>
        <v>0</v>
      </c>
      <c r="N861" s="330">
        <f>IF(ISBLANK(L861),ROUND(SUMIF(Anlagenbewegungsdaten_AV!B:B,A861,Anlagenbewegungsdaten_AV!D:D),2),ROUND(M861*L861%,2))</f>
        <v>0</v>
      </c>
      <c r="O861" s="330">
        <f>ROUND(N861-SUMIF(Anlagenbewegungsdaten_AV!B:B,A861,Anlagenbewegungsdaten_AV!D:D),3)</f>
        <v>0</v>
      </c>
    </row>
    <row r="862" spans="1:15" ht="15" customHeight="1" x14ac:dyDescent="0.25">
      <c r="A862" s="263" t="s">
        <v>1966</v>
      </c>
      <c r="B862" s="174" t="s">
        <v>2108</v>
      </c>
      <c r="C862" s="174" t="s">
        <v>4208</v>
      </c>
      <c r="D862" s="174" t="s">
        <v>1967</v>
      </c>
      <c r="E862" s="174" t="s">
        <v>1563</v>
      </c>
      <c r="F862" s="289">
        <v>26.67</v>
      </c>
      <c r="G862" s="333">
        <f>ROUND(SUMIF(Anlagenbewegungsdaten!B:B,A862,Anlagenbewegungsdaten!C:C),3)</f>
        <v>0</v>
      </c>
      <c r="H862" s="334">
        <f>IF(ISBLANK(F862),ROUND(SUMIF(Anlagenbewegungsdaten!B:B,A862,Anlagenbewegungsdaten!D:D),2),ROUND(G862*F862%,2))</f>
        <v>0</v>
      </c>
      <c r="I862" s="334">
        <f>ROUND((H862-SUMIF(Anlagenbewegungsdaten!$B:$B,A862,Anlagenbewegungsdaten!D:D)),3)</f>
        <v>0</v>
      </c>
      <c r="J862" s="335" t="s">
        <v>5179</v>
      </c>
      <c r="K862" s="335" t="s">
        <v>5193</v>
      </c>
      <c r="L862" s="516">
        <v>21.34</v>
      </c>
      <c r="M862" s="332">
        <f>ROUND(SUMIF(Anlagenbewegungsdaten_AV!B:B,A862,Anlagenbewegungsdaten_AV!C:C),3)</f>
        <v>0</v>
      </c>
      <c r="N862" s="330">
        <f>IF(ISBLANK(L862),ROUND(SUMIF(Anlagenbewegungsdaten_AV!B:B,A862,Anlagenbewegungsdaten_AV!D:D),2),ROUND(M862*L862%,2))</f>
        <v>0</v>
      </c>
      <c r="O862" s="330">
        <f>ROUND(N862-SUMIF(Anlagenbewegungsdaten_AV!B:B,A862,Anlagenbewegungsdaten_AV!D:D),3)</f>
        <v>0</v>
      </c>
    </row>
    <row r="863" spans="1:15" ht="15" customHeight="1" x14ac:dyDescent="0.25">
      <c r="A863" s="263" t="s">
        <v>2726</v>
      </c>
      <c r="B863" s="174" t="s">
        <v>2108</v>
      </c>
      <c r="C863" s="174" t="s">
        <v>4208</v>
      </c>
      <c r="D863" s="174" t="s">
        <v>2727</v>
      </c>
      <c r="E863" s="174" t="s">
        <v>2576</v>
      </c>
      <c r="F863" s="289">
        <v>26.64</v>
      </c>
      <c r="G863" s="333">
        <f>ROUND(SUMIF(Anlagenbewegungsdaten!B:B,A863,Anlagenbewegungsdaten!C:C),3)</f>
        <v>0</v>
      </c>
      <c r="H863" s="334">
        <f>IF(ISBLANK(F863),ROUND(SUMIF(Anlagenbewegungsdaten!B:B,A863,Anlagenbewegungsdaten!D:D),2),ROUND(G863*F863%,2))</f>
        <v>0</v>
      </c>
      <c r="I863" s="334">
        <f>ROUND((H863-SUMIF(Anlagenbewegungsdaten!$B:$B,A863,Anlagenbewegungsdaten!D:D)),3)</f>
        <v>0</v>
      </c>
      <c r="J863" s="335" t="s">
        <v>5179</v>
      </c>
      <c r="K863" s="335" t="s">
        <v>5193</v>
      </c>
      <c r="L863" s="516">
        <v>21.31</v>
      </c>
      <c r="M863" s="332">
        <f>ROUND(SUMIF(Anlagenbewegungsdaten_AV!B:B,A863,Anlagenbewegungsdaten_AV!C:C),3)</f>
        <v>0</v>
      </c>
      <c r="N863" s="330">
        <f>IF(ISBLANK(L863),ROUND(SUMIF(Anlagenbewegungsdaten_AV!B:B,A863,Anlagenbewegungsdaten_AV!D:D),2),ROUND(M863*L863%,2))</f>
        <v>0</v>
      </c>
      <c r="O863" s="330">
        <f>ROUND(N863-SUMIF(Anlagenbewegungsdaten_AV!B:B,A863,Anlagenbewegungsdaten_AV!D:D),3)</f>
        <v>0</v>
      </c>
    </row>
    <row r="864" spans="1:15" ht="15" customHeight="1" x14ac:dyDescent="0.25">
      <c r="A864" s="263" t="s">
        <v>3470</v>
      </c>
      <c r="B864" s="174" t="s">
        <v>2108</v>
      </c>
      <c r="C864" s="174" t="s">
        <v>4208</v>
      </c>
      <c r="D864" s="174" t="s">
        <v>3471</v>
      </c>
      <c r="E864" s="174" t="s">
        <v>3320</v>
      </c>
      <c r="F864" s="289">
        <v>26.61</v>
      </c>
      <c r="G864" s="333">
        <f>ROUND(SUMIF(Anlagenbewegungsdaten!B:B,A864,Anlagenbewegungsdaten!C:C),3)</f>
        <v>0</v>
      </c>
      <c r="H864" s="334">
        <f>IF(ISBLANK(F864),ROUND(SUMIF(Anlagenbewegungsdaten!B:B,A864,Anlagenbewegungsdaten!D:D),2),ROUND(G864*F864%,2))</f>
        <v>0</v>
      </c>
      <c r="I864" s="334">
        <f>ROUND((H864-SUMIF(Anlagenbewegungsdaten!$B:$B,A864,Anlagenbewegungsdaten!D:D)),3)</f>
        <v>0</v>
      </c>
      <c r="J864" s="335" t="s">
        <v>5179</v>
      </c>
      <c r="K864" s="335" t="s">
        <v>5193</v>
      </c>
      <c r="L864" s="516">
        <v>21.29</v>
      </c>
      <c r="M864" s="332">
        <f>ROUND(SUMIF(Anlagenbewegungsdaten_AV!B:B,A864,Anlagenbewegungsdaten_AV!C:C),3)</f>
        <v>0</v>
      </c>
      <c r="N864" s="330">
        <f>IF(ISBLANK(L864),ROUND(SUMIF(Anlagenbewegungsdaten_AV!B:B,A864,Anlagenbewegungsdaten_AV!D:D),2),ROUND(M864*L864%,2))</f>
        <v>0</v>
      </c>
      <c r="O864" s="330">
        <f>ROUND(N864-SUMIF(Anlagenbewegungsdaten_AV!B:B,A864,Anlagenbewegungsdaten_AV!D:D),3)</f>
        <v>0</v>
      </c>
    </row>
    <row r="865" spans="1:15" ht="15" customHeight="1" x14ac:dyDescent="0.25">
      <c r="A865" s="275" t="s">
        <v>4244</v>
      </c>
      <c r="B865" s="193" t="s">
        <v>2108</v>
      </c>
      <c r="C865" s="193" t="s">
        <v>4208</v>
      </c>
      <c r="D865" s="193" t="s">
        <v>4245</v>
      </c>
      <c r="E865" s="193" t="s">
        <v>4093</v>
      </c>
      <c r="F865" s="290">
        <v>26.58</v>
      </c>
      <c r="G865" s="333">
        <f>ROUND(SUMIF(Anlagenbewegungsdaten!B:B,A865,Anlagenbewegungsdaten!C:C),3)</f>
        <v>0</v>
      </c>
      <c r="H865" s="334">
        <f>IF(ISBLANK(F865),ROUND(SUMIF(Anlagenbewegungsdaten!B:B,A865,Anlagenbewegungsdaten!D:D),2),ROUND(G865*F865%,2))</f>
        <v>0</v>
      </c>
      <c r="I865" s="334">
        <f>ROUND((H865-SUMIF(Anlagenbewegungsdaten!$B:$B,A865,Anlagenbewegungsdaten!D:D)),3)</f>
        <v>0</v>
      </c>
      <c r="J865" s="335" t="s">
        <v>5179</v>
      </c>
      <c r="K865" s="335" t="s">
        <v>5193</v>
      </c>
      <c r="L865" s="516">
        <v>21.26</v>
      </c>
      <c r="M865" s="332">
        <f>ROUND(SUMIF(Anlagenbewegungsdaten_AV!B:B,A865,Anlagenbewegungsdaten_AV!C:C),3)</f>
        <v>0</v>
      </c>
      <c r="N865" s="330">
        <f>IF(ISBLANK(L865),ROUND(SUMIF(Anlagenbewegungsdaten_AV!B:B,A865,Anlagenbewegungsdaten_AV!D:D),2),ROUND(M865*L865%,2))</f>
        <v>0</v>
      </c>
      <c r="O865" s="330">
        <f>ROUND(N865-SUMIF(Anlagenbewegungsdaten_AV!B:B,A865,Anlagenbewegungsdaten_AV!D:D),3)</f>
        <v>0</v>
      </c>
    </row>
    <row r="866" spans="1:15" ht="15" customHeight="1" x14ac:dyDescent="0.25">
      <c r="A866" s="263" t="s">
        <v>1968</v>
      </c>
      <c r="B866" s="174" t="s">
        <v>2108</v>
      </c>
      <c r="C866" s="174" t="s">
        <v>4208</v>
      </c>
      <c r="D866" s="174" t="s">
        <v>1969</v>
      </c>
      <c r="E866" s="174" t="s">
        <v>2483</v>
      </c>
      <c r="F866" s="289">
        <v>26.67</v>
      </c>
      <c r="G866" s="333">
        <f>ROUND(SUMIF(Anlagenbewegungsdaten!B:B,A866,Anlagenbewegungsdaten!C:C),3)</f>
        <v>0</v>
      </c>
      <c r="H866" s="334">
        <f>IF(ISBLANK(F866),ROUND(SUMIF(Anlagenbewegungsdaten!B:B,A866,Anlagenbewegungsdaten!D:D),2),ROUND(G866*F866%,2))</f>
        <v>0</v>
      </c>
      <c r="I866" s="334">
        <f>ROUND((H866-SUMIF(Anlagenbewegungsdaten!$B:$B,A866,Anlagenbewegungsdaten!D:D)),3)</f>
        <v>0</v>
      </c>
      <c r="J866" s="335" t="s">
        <v>5179</v>
      </c>
      <c r="K866" s="335" t="s">
        <v>5193</v>
      </c>
      <c r="L866" s="516">
        <v>21.34</v>
      </c>
      <c r="M866" s="332">
        <f>ROUND(SUMIF(Anlagenbewegungsdaten_AV!B:B,A866,Anlagenbewegungsdaten_AV!C:C),3)</f>
        <v>0</v>
      </c>
      <c r="N866" s="330">
        <f>IF(ISBLANK(L866),ROUND(SUMIF(Anlagenbewegungsdaten_AV!B:B,A866,Anlagenbewegungsdaten_AV!D:D),2),ROUND(M866*L866%,2))</f>
        <v>0</v>
      </c>
      <c r="O866" s="330">
        <f>ROUND(N866-SUMIF(Anlagenbewegungsdaten_AV!B:B,A866,Anlagenbewegungsdaten_AV!D:D),3)</f>
        <v>0</v>
      </c>
    </row>
    <row r="867" spans="1:15" ht="15" customHeight="1" x14ac:dyDescent="0.25">
      <c r="A867" s="263" t="s">
        <v>1970</v>
      </c>
      <c r="B867" s="174" t="s">
        <v>2108</v>
      </c>
      <c r="C867" s="174" t="s">
        <v>4208</v>
      </c>
      <c r="D867" s="174" t="s">
        <v>1971</v>
      </c>
      <c r="E867" s="174" t="s">
        <v>2486</v>
      </c>
      <c r="F867" s="289">
        <v>28.67</v>
      </c>
      <c r="G867" s="333">
        <f>ROUND(SUMIF(Anlagenbewegungsdaten!B:B,A867,Anlagenbewegungsdaten!C:C),3)</f>
        <v>0</v>
      </c>
      <c r="H867" s="334">
        <f>IF(ISBLANK(F867),ROUND(SUMIF(Anlagenbewegungsdaten!B:B,A867,Anlagenbewegungsdaten!D:D),2),ROUND(G867*F867%,2))</f>
        <v>0</v>
      </c>
      <c r="I867" s="334">
        <f>ROUND((H867-SUMIF(Anlagenbewegungsdaten!$B:$B,A867,Anlagenbewegungsdaten!D:D)),3)</f>
        <v>0</v>
      </c>
      <c r="J867" s="335" t="s">
        <v>5179</v>
      </c>
      <c r="K867" s="335" t="s">
        <v>5193</v>
      </c>
      <c r="L867" s="516">
        <v>22.94</v>
      </c>
      <c r="M867" s="332">
        <f>ROUND(SUMIF(Anlagenbewegungsdaten_AV!B:B,A867,Anlagenbewegungsdaten_AV!C:C),3)</f>
        <v>0</v>
      </c>
      <c r="N867" s="330">
        <f>IF(ISBLANK(L867),ROUND(SUMIF(Anlagenbewegungsdaten_AV!B:B,A867,Anlagenbewegungsdaten_AV!D:D),2),ROUND(M867*L867%,2))</f>
        <v>0</v>
      </c>
      <c r="O867" s="330">
        <f>ROUND(N867-SUMIF(Anlagenbewegungsdaten_AV!B:B,A867,Anlagenbewegungsdaten_AV!D:D),3)</f>
        <v>0</v>
      </c>
    </row>
    <row r="868" spans="1:15" ht="15" customHeight="1" x14ac:dyDescent="0.25">
      <c r="A868" s="263" t="s">
        <v>1972</v>
      </c>
      <c r="B868" s="174" t="s">
        <v>2108</v>
      </c>
      <c r="C868" s="174" t="s">
        <v>4208</v>
      </c>
      <c r="D868" s="174" t="s">
        <v>1973</v>
      </c>
      <c r="E868" s="174" t="s">
        <v>1560</v>
      </c>
      <c r="F868" s="289">
        <v>29.67</v>
      </c>
      <c r="G868" s="333">
        <f>ROUND(SUMIF(Anlagenbewegungsdaten!B:B,A868,Anlagenbewegungsdaten!C:C),3)</f>
        <v>0</v>
      </c>
      <c r="H868" s="334">
        <f>IF(ISBLANK(F868),ROUND(SUMIF(Anlagenbewegungsdaten!B:B,A868,Anlagenbewegungsdaten!D:D),2),ROUND(G868*F868%,2))</f>
        <v>0</v>
      </c>
      <c r="I868" s="334">
        <f>ROUND((H868-SUMIF(Anlagenbewegungsdaten!$B:$B,A868,Anlagenbewegungsdaten!D:D)),3)</f>
        <v>0</v>
      </c>
      <c r="J868" s="335" t="s">
        <v>5179</v>
      </c>
      <c r="K868" s="335" t="s">
        <v>5193</v>
      </c>
      <c r="L868" s="516">
        <v>23.74</v>
      </c>
      <c r="M868" s="332">
        <f>ROUND(SUMIF(Anlagenbewegungsdaten_AV!B:B,A868,Anlagenbewegungsdaten_AV!C:C),3)</f>
        <v>0</v>
      </c>
      <c r="N868" s="330">
        <f>IF(ISBLANK(L868),ROUND(SUMIF(Anlagenbewegungsdaten_AV!B:B,A868,Anlagenbewegungsdaten_AV!D:D),2),ROUND(M868*L868%,2))</f>
        <v>0</v>
      </c>
      <c r="O868" s="330">
        <f>ROUND(N868-SUMIF(Anlagenbewegungsdaten_AV!B:B,A868,Anlagenbewegungsdaten_AV!D:D),3)</f>
        <v>0</v>
      </c>
    </row>
    <row r="869" spans="1:15" ht="15" customHeight="1" x14ac:dyDescent="0.25">
      <c r="A869" s="263" t="s">
        <v>1974</v>
      </c>
      <c r="B869" s="174" t="s">
        <v>2108</v>
      </c>
      <c r="C869" s="174" t="s">
        <v>4208</v>
      </c>
      <c r="D869" s="174" t="s">
        <v>1975</v>
      </c>
      <c r="E869" s="174" t="s">
        <v>1563</v>
      </c>
      <c r="F869" s="289">
        <v>29.67</v>
      </c>
      <c r="G869" s="333">
        <f>ROUND(SUMIF(Anlagenbewegungsdaten!B:B,A869,Anlagenbewegungsdaten!C:C),3)</f>
        <v>0</v>
      </c>
      <c r="H869" s="334">
        <f>IF(ISBLANK(F869),ROUND(SUMIF(Anlagenbewegungsdaten!B:B,A869,Anlagenbewegungsdaten!D:D),2),ROUND(G869*F869%,2))</f>
        <v>0</v>
      </c>
      <c r="I869" s="334">
        <f>ROUND((H869-SUMIF(Anlagenbewegungsdaten!$B:$B,A869,Anlagenbewegungsdaten!D:D)),3)</f>
        <v>0</v>
      </c>
      <c r="J869" s="335" t="s">
        <v>5179</v>
      </c>
      <c r="K869" s="335" t="s">
        <v>5193</v>
      </c>
      <c r="L869" s="516">
        <v>23.74</v>
      </c>
      <c r="M869" s="332">
        <f>ROUND(SUMIF(Anlagenbewegungsdaten_AV!B:B,A869,Anlagenbewegungsdaten_AV!C:C),3)</f>
        <v>0</v>
      </c>
      <c r="N869" s="330">
        <f>IF(ISBLANK(L869),ROUND(SUMIF(Anlagenbewegungsdaten_AV!B:B,A869,Anlagenbewegungsdaten_AV!D:D),2),ROUND(M869*L869%,2))</f>
        <v>0</v>
      </c>
      <c r="O869" s="330">
        <f>ROUND(N869-SUMIF(Anlagenbewegungsdaten_AV!B:B,A869,Anlagenbewegungsdaten_AV!D:D),3)</f>
        <v>0</v>
      </c>
    </row>
    <row r="870" spans="1:15" ht="15" customHeight="1" x14ac:dyDescent="0.25">
      <c r="A870" s="263" t="s">
        <v>2728</v>
      </c>
      <c r="B870" s="174" t="s">
        <v>2108</v>
      </c>
      <c r="C870" s="174" t="s">
        <v>4208</v>
      </c>
      <c r="D870" s="174" t="s">
        <v>2729</v>
      </c>
      <c r="E870" s="174" t="s">
        <v>2576</v>
      </c>
      <c r="F870" s="289">
        <v>29.64</v>
      </c>
      <c r="G870" s="333">
        <f>ROUND(SUMIF(Anlagenbewegungsdaten!B:B,A870,Anlagenbewegungsdaten!C:C),3)</f>
        <v>0</v>
      </c>
      <c r="H870" s="334">
        <f>IF(ISBLANK(F870),ROUND(SUMIF(Anlagenbewegungsdaten!B:B,A870,Anlagenbewegungsdaten!D:D),2),ROUND(G870*F870%,2))</f>
        <v>0</v>
      </c>
      <c r="I870" s="334">
        <f>ROUND((H870-SUMIF(Anlagenbewegungsdaten!$B:$B,A870,Anlagenbewegungsdaten!D:D)),3)</f>
        <v>0</v>
      </c>
      <c r="J870" s="335" t="s">
        <v>5179</v>
      </c>
      <c r="K870" s="335" t="s">
        <v>5193</v>
      </c>
      <c r="L870" s="516">
        <v>23.71</v>
      </c>
      <c r="M870" s="332">
        <f>ROUND(SUMIF(Anlagenbewegungsdaten_AV!B:B,A870,Anlagenbewegungsdaten_AV!C:C),3)</f>
        <v>0</v>
      </c>
      <c r="N870" s="330">
        <f>IF(ISBLANK(L870),ROUND(SUMIF(Anlagenbewegungsdaten_AV!B:B,A870,Anlagenbewegungsdaten_AV!D:D),2),ROUND(M870*L870%,2))</f>
        <v>0</v>
      </c>
      <c r="O870" s="330">
        <f>ROUND(N870-SUMIF(Anlagenbewegungsdaten_AV!B:B,A870,Anlagenbewegungsdaten_AV!D:D),3)</f>
        <v>0</v>
      </c>
    </row>
    <row r="871" spans="1:15" ht="15" customHeight="1" x14ac:dyDescent="0.25">
      <c r="A871" s="263" t="s">
        <v>3472</v>
      </c>
      <c r="B871" s="174" t="s">
        <v>2108</v>
      </c>
      <c r="C871" s="174" t="s">
        <v>4208</v>
      </c>
      <c r="D871" s="174" t="s">
        <v>3473</v>
      </c>
      <c r="E871" s="174" t="s">
        <v>3320</v>
      </c>
      <c r="F871" s="289">
        <v>29.61</v>
      </c>
      <c r="G871" s="333">
        <f>ROUND(SUMIF(Anlagenbewegungsdaten!B:B,A871,Anlagenbewegungsdaten!C:C),3)</f>
        <v>0</v>
      </c>
      <c r="H871" s="334">
        <f>IF(ISBLANK(F871),ROUND(SUMIF(Anlagenbewegungsdaten!B:B,A871,Anlagenbewegungsdaten!D:D),2),ROUND(G871*F871%,2))</f>
        <v>0</v>
      </c>
      <c r="I871" s="334">
        <f>ROUND((H871-SUMIF(Anlagenbewegungsdaten!$B:$B,A871,Anlagenbewegungsdaten!D:D)),3)</f>
        <v>0</v>
      </c>
      <c r="J871" s="335" t="s">
        <v>5179</v>
      </c>
      <c r="K871" s="335" t="s">
        <v>5193</v>
      </c>
      <c r="L871" s="516">
        <v>23.69</v>
      </c>
      <c r="M871" s="332">
        <f>ROUND(SUMIF(Anlagenbewegungsdaten_AV!B:B,A871,Anlagenbewegungsdaten_AV!C:C),3)</f>
        <v>0</v>
      </c>
      <c r="N871" s="330">
        <f>IF(ISBLANK(L871),ROUND(SUMIF(Anlagenbewegungsdaten_AV!B:B,A871,Anlagenbewegungsdaten_AV!D:D),2),ROUND(M871*L871%,2))</f>
        <v>0</v>
      </c>
      <c r="O871" s="330">
        <f>ROUND(N871-SUMIF(Anlagenbewegungsdaten_AV!B:B,A871,Anlagenbewegungsdaten_AV!D:D),3)</f>
        <v>0</v>
      </c>
    </row>
    <row r="872" spans="1:15" ht="15" customHeight="1" x14ac:dyDescent="0.25">
      <c r="A872" s="275" t="s">
        <v>4246</v>
      </c>
      <c r="B872" s="193" t="s">
        <v>2108</v>
      </c>
      <c r="C872" s="193" t="s">
        <v>4208</v>
      </c>
      <c r="D872" s="193" t="s">
        <v>4247</v>
      </c>
      <c r="E872" s="193" t="s">
        <v>4093</v>
      </c>
      <c r="F872" s="290">
        <v>29.58</v>
      </c>
      <c r="G872" s="333">
        <f>ROUND(SUMIF(Anlagenbewegungsdaten!B:B,A872,Anlagenbewegungsdaten!C:C),3)</f>
        <v>0</v>
      </c>
      <c r="H872" s="334">
        <f>IF(ISBLANK(F872),ROUND(SUMIF(Anlagenbewegungsdaten!B:B,A872,Anlagenbewegungsdaten!D:D),2),ROUND(G872*F872%,2))</f>
        <v>0</v>
      </c>
      <c r="I872" s="334">
        <f>ROUND((H872-SUMIF(Anlagenbewegungsdaten!$B:$B,A872,Anlagenbewegungsdaten!D:D)),3)</f>
        <v>0</v>
      </c>
      <c r="J872" s="335" t="s">
        <v>5179</v>
      </c>
      <c r="K872" s="335" t="s">
        <v>5193</v>
      </c>
      <c r="L872" s="516">
        <v>23.66</v>
      </c>
      <c r="M872" s="332">
        <f>ROUND(SUMIF(Anlagenbewegungsdaten_AV!B:B,A872,Anlagenbewegungsdaten_AV!C:C),3)</f>
        <v>0</v>
      </c>
      <c r="N872" s="330">
        <f>IF(ISBLANK(L872),ROUND(SUMIF(Anlagenbewegungsdaten_AV!B:B,A872,Anlagenbewegungsdaten_AV!D:D),2),ROUND(M872*L872%,2))</f>
        <v>0</v>
      </c>
      <c r="O872" s="330">
        <f>ROUND(N872-SUMIF(Anlagenbewegungsdaten_AV!B:B,A872,Anlagenbewegungsdaten_AV!D:D),3)</f>
        <v>0</v>
      </c>
    </row>
    <row r="873" spans="1:15" ht="15" customHeight="1" x14ac:dyDescent="0.25">
      <c r="A873" s="263" t="s">
        <v>1976</v>
      </c>
      <c r="B873" s="174" t="s">
        <v>2108</v>
      </c>
      <c r="C873" s="174" t="s">
        <v>4208</v>
      </c>
      <c r="D873" s="174" t="s">
        <v>1977</v>
      </c>
      <c r="E873" s="174" t="s">
        <v>2483</v>
      </c>
      <c r="F873" s="289">
        <v>27.67</v>
      </c>
      <c r="G873" s="333">
        <f>ROUND(SUMIF(Anlagenbewegungsdaten!B:B,A873,Anlagenbewegungsdaten!C:C),3)</f>
        <v>0</v>
      </c>
      <c r="H873" s="334">
        <f>IF(ISBLANK(F873),ROUND(SUMIF(Anlagenbewegungsdaten!B:B,A873,Anlagenbewegungsdaten!D:D),2),ROUND(G873*F873%,2))</f>
        <v>0</v>
      </c>
      <c r="I873" s="334">
        <f>ROUND((H873-SUMIF(Anlagenbewegungsdaten!$B:$B,A873,Anlagenbewegungsdaten!D:D)),3)</f>
        <v>0</v>
      </c>
      <c r="J873" s="335" t="s">
        <v>5179</v>
      </c>
      <c r="K873" s="335" t="s">
        <v>5193</v>
      </c>
      <c r="L873" s="516">
        <v>22.14</v>
      </c>
      <c r="M873" s="332">
        <f>ROUND(SUMIF(Anlagenbewegungsdaten_AV!B:B,A873,Anlagenbewegungsdaten_AV!C:C),3)</f>
        <v>0</v>
      </c>
      <c r="N873" s="330">
        <f>IF(ISBLANK(L873),ROUND(SUMIF(Anlagenbewegungsdaten_AV!B:B,A873,Anlagenbewegungsdaten_AV!D:D),2),ROUND(M873*L873%,2))</f>
        <v>0</v>
      </c>
      <c r="O873" s="330">
        <f>ROUND(N873-SUMIF(Anlagenbewegungsdaten_AV!B:B,A873,Anlagenbewegungsdaten_AV!D:D),3)</f>
        <v>0</v>
      </c>
    </row>
    <row r="874" spans="1:15" ht="15" customHeight="1" x14ac:dyDescent="0.25">
      <c r="A874" s="263" t="s">
        <v>1978</v>
      </c>
      <c r="B874" s="174" t="s">
        <v>2108</v>
      </c>
      <c r="C874" s="174" t="s">
        <v>4208</v>
      </c>
      <c r="D874" s="174" t="s">
        <v>1979</v>
      </c>
      <c r="E874" s="174" t="s">
        <v>2486</v>
      </c>
      <c r="F874" s="289">
        <v>29.67</v>
      </c>
      <c r="G874" s="333">
        <f>ROUND(SUMIF(Anlagenbewegungsdaten!B:B,A874,Anlagenbewegungsdaten!C:C),3)</f>
        <v>0</v>
      </c>
      <c r="H874" s="334">
        <f>IF(ISBLANK(F874),ROUND(SUMIF(Anlagenbewegungsdaten!B:B,A874,Anlagenbewegungsdaten!D:D),2),ROUND(G874*F874%,2))</f>
        <v>0</v>
      </c>
      <c r="I874" s="334">
        <f>ROUND((H874-SUMIF(Anlagenbewegungsdaten!$B:$B,A874,Anlagenbewegungsdaten!D:D)),3)</f>
        <v>0</v>
      </c>
      <c r="J874" s="335" t="s">
        <v>5179</v>
      </c>
      <c r="K874" s="335" t="s">
        <v>5193</v>
      </c>
      <c r="L874" s="516">
        <v>23.74</v>
      </c>
      <c r="M874" s="332">
        <f>ROUND(SUMIF(Anlagenbewegungsdaten_AV!B:B,A874,Anlagenbewegungsdaten_AV!C:C),3)</f>
        <v>0</v>
      </c>
      <c r="N874" s="330">
        <f>IF(ISBLANK(L874),ROUND(SUMIF(Anlagenbewegungsdaten_AV!B:B,A874,Anlagenbewegungsdaten_AV!D:D),2),ROUND(M874*L874%,2))</f>
        <v>0</v>
      </c>
      <c r="O874" s="330">
        <f>ROUND(N874-SUMIF(Anlagenbewegungsdaten_AV!B:B,A874,Anlagenbewegungsdaten_AV!D:D),3)</f>
        <v>0</v>
      </c>
    </row>
    <row r="875" spans="1:15" ht="15" customHeight="1" x14ac:dyDescent="0.25">
      <c r="A875" s="263" t="s">
        <v>1980</v>
      </c>
      <c r="B875" s="174" t="s">
        <v>2108</v>
      </c>
      <c r="C875" s="174" t="s">
        <v>4208</v>
      </c>
      <c r="D875" s="184" t="s">
        <v>1981</v>
      </c>
      <c r="E875" s="174" t="s">
        <v>1560</v>
      </c>
      <c r="F875" s="289">
        <v>30.67</v>
      </c>
      <c r="G875" s="333">
        <f>ROUND(SUMIF(Anlagenbewegungsdaten!B:B,A875,Anlagenbewegungsdaten!C:C),3)</f>
        <v>0</v>
      </c>
      <c r="H875" s="334">
        <f>IF(ISBLANK(F875),ROUND(SUMIF(Anlagenbewegungsdaten!B:B,A875,Anlagenbewegungsdaten!D:D),2),ROUND(G875*F875%,2))</f>
        <v>0</v>
      </c>
      <c r="I875" s="334">
        <f>ROUND((H875-SUMIF(Anlagenbewegungsdaten!$B:$B,A875,Anlagenbewegungsdaten!D:D)),3)</f>
        <v>0</v>
      </c>
      <c r="J875" s="335" t="s">
        <v>5179</v>
      </c>
      <c r="K875" s="335" t="s">
        <v>5193</v>
      </c>
      <c r="L875" s="516">
        <v>24.54</v>
      </c>
      <c r="M875" s="332">
        <f>ROUND(SUMIF(Anlagenbewegungsdaten_AV!B:B,A875,Anlagenbewegungsdaten_AV!C:C),3)</f>
        <v>0</v>
      </c>
      <c r="N875" s="330">
        <f>IF(ISBLANK(L875),ROUND(SUMIF(Anlagenbewegungsdaten_AV!B:B,A875,Anlagenbewegungsdaten_AV!D:D),2),ROUND(M875*L875%,2))</f>
        <v>0</v>
      </c>
      <c r="O875" s="330">
        <f>ROUND(N875-SUMIF(Anlagenbewegungsdaten_AV!B:B,A875,Anlagenbewegungsdaten_AV!D:D),3)</f>
        <v>0</v>
      </c>
    </row>
    <row r="876" spans="1:15" ht="15" customHeight="1" x14ac:dyDescent="0.25">
      <c r="A876" s="263" t="s">
        <v>1982</v>
      </c>
      <c r="B876" s="174" t="s">
        <v>2108</v>
      </c>
      <c r="C876" s="174" t="s">
        <v>4208</v>
      </c>
      <c r="D876" s="174" t="s">
        <v>1983</v>
      </c>
      <c r="E876" s="174" t="s">
        <v>1563</v>
      </c>
      <c r="F876" s="289">
        <v>30.67</v>
      </c>
      <c r="G876" s="333">
        <f>ROUND(SUMIF(Anlagenbewegungsdaten!B:B,A876,Anlagenbewegungsdaten!C:C),3)</f>
        <v>0</v>
      </c>
      <c r="H876" s="334">
        <f>IF(ISBLANK(F876),ROUND(SUMIF(Anlagenbewegungsdaten!B:B,A876,Anlagenbewegungsdaten!D:D),2),ROUND(G876*F876%,2))</f>
        <v>0</v>
      </c>
      <c r="I876" s="334">
        <f>ROUND((H876-SUMIF(Anlagenbewegungsdaten!$B:$B,A876,Anlagenbewegungsdaten!D:D)),3)</f>
        <v>0</v>
      </c>
      <c r="J876" s="335" t="s">
        <v>5179</v>
      </c>
      <c r="K876" s="335" t="s">
        <v>5193</v>
      </c>
      <c r="L876" s="516">
        <v>24.54</v>
      </c>
      <c r="M876" s="332">
        <f>ROUND(SUMIF(Anlagenbewegungsdaten_AV!B:B,A876,Anlagenbewegungsdaten_AV!C:C),3)</f>
        <v>0</v>
      </c>
      <c r="N876" s="330">
        <f>IF(ISBLANK(L876),ROUND(SUMIF(Anlagenbewegungsdaten_AV!B:B,A876,Anlagenbewegungsdaten_AV!D:D),2),ROUND(M876*L876%,2))</f>
        <v>0</v>
      </c>
      <c r="O876" s="330">
        <f>ROUND(N876-SUMIF(Anlagenbewegungsdaten_AV!B:B,A876,Anlagenbewegungsdaten_AV!D:D),3)</f>
        <v>0</v>
      </c>
    </row>
    <row r="877" spans="1:15" ht="15" customHeight="1" x14ac:dyDescent="0.25">
      <c r="A877" s="263" t="s">
        <v>2730</v>
      </c>
      <c r="B877" s="174" t="s">
        <v>2108</v>
      </c>
      <c r="C877" s="174" t="s">
        <v>4208</v>
      </c>
      <c r="D877" s="174" t="s">
        <v>2731</v>
      </c>
      <c r="E877" s="174" t="s">
        <v>2576</v>
      </c>
      <c r="F877" s="289">
        <v>30.64</v>
      </c>
      <c r="G877" s="333">
        <f>ROUND(SUMIF(Anlagenbewegungsdaten!B:B,A877,Anlagenbewegungsdaten!C:C),3)</f>
        <v>0</v>
      </c>
      <c r="H877" s="334">
        <f>IF(ISBLANK(F877),ROUND(SUMIF(Anlagenbewegungsdaten!B:B,A877,Anlagenbewegungsdaten!D:D),2),ROUND(G877*F877%,2))</f>
        <v>0</v>
      </c>
      <c r="I877" s="334">
        <f>ROUND((H877-SUMIF(Anlagenbewegungsdaten!$B:$B,A877,Anlagenbewegungsdaten!D:D)),3)</f>
        <v>0</v>
      </c>
      <c r="J877" s="335" t="s">
        <v>5179</v>
      </c>
      <c r="K877" s="335" t="s">
        <v>5193</v>
      </c>
      <c r="L877" s="516">
        <v>24.51</v>
      </c>
      <c r="M877" s="332">
        <f>ROUND(SUMIF(Anlagenbewegungsdaten_AV!B:B,A877,Anlagenbewegungsdaten_AV!C:C),3)</f>
        <v>0</v>
      </c>
      <c r="N877" s="330">
        <f>IF(ISBLANK(L877),ROUND(SUMIF(Anlagenbewegungsdaten_AV!B:B,A877,Anlagenbewegungsdaten_AV!D:D),2),ROUND(M877*L877%,2))</f>
        <v>0</v>
      </c>
      <c r="O877" s="330">
        <f>ROUND(N877-SUMIF(Anlagenbewegungsdaten_AV!B:B,A877,Anlagenbewegungsdaten_AV!D:D),3)</f>
        <v>0</v>
      </c>
    </row>
    <row r="878" spans="1:15" ht="15" customHeight="1" x14ac:dyDescent="0.25">
      <c r="A878" s="263" t="s">
        <v>3474</v>
      </c>
      <c r="B878" s="174" t="s">
        <v>2108</v>
      </c>
      <c r="C878" s="174" t="s">
        <v>4208</v>
      </c>
      <c r="D878" s="174" t="s">
        <v>3475</v>
      </c>
      <c r="E878" s="174" t="s">
        <v>3320</v>
      </c>
      <c r="F878" s="289">
        <v>30.61</v>
      </c>
      <c r="G878" s="333">
        <f>ROUND(SUMIF(Anlagenbewegungsdaten!B:B,A878,Anlagenbewegungsdaten!C:C),3)</f>
        <v>0</v>
      </c>
      <c r="H878" s="334">
        <f>IF(ISBLANK(F878),ROUND(SUMIF(Anlagenbewegungsdaten!B:B,A878,Anlagenbewegungsdaten!D:D),2),ROUND(G878*F878%,2))</f>
        <v>0</v>
      </c>
      <c r="I878" s="334">
        <f>ROUND((H878-SUMIF(Anlagenbewegungsdaten!$B:$B,A878,Anlagenbewegungsdaten!D:D)),3)</f>
        <v>0</v>
      </c>
      <c r="J878" s="335" t="s">
        <v>5179</v>
      </c>
      <c r="K878" s="335" t="s">
        <v>5193</v>
      </c>
      <c r="L878" s="516">
        <v>24.49</v>
      </c>
      <c r="M878" s="332">
        <f>ROUND(SUMIF(Anlagenbewegungsdaten_AV!B:B,A878,Anlagenbewegungsdaten_AV!C:C),3)</f>
        <v>0</v>
      </c>
      <c r="N878" s="330">
        <f>IF(ISBLANK(L878),ROUND(SUMIF(Anlagenbewegungsdaten_AV!B:B,A878,Anlagenbewegungsdaten_AV!D:D),2),ROUND(M878*L878%,2))</f>
        <v>0</v>
      </c>
      <c r="O878" s="330">
        <f>ROUND(N878-SUMIF(Anlagenbewegungsdaten_AV!B:B,A878,Anlagenbewegungsdaten_AV!D:D),3)</f>
        <v>0</v>
      </c>
    </row>
    <row r="879" spans="1:15" ht="15" customHeight="1" x14ac:dyDescent="0.25">
      <c r="A879" s="275" t="s">
        <v>4248</v>
      </c>
      <c r="B879" s="193" t="s">
        <v>2108</v>
      </c>
      <c r="C879" s="193" t="s">
        <v>4208</v>
      </c>
      <c r="D879" s="193" t="s">
        <v>4249</v>
      </c>
      <c r="E879" s="193" t="s">
        <v>4093</v>
      </c>
      <c r="F879" s="290">
        <v>30.58</v>
      </c>
      <c r="G879" s="333">
        <f>ROUND(SUMIF(Anlagenbewegungsdaten!B:B,A879,Anlagenbewegungsdaten!C:C),3)</f>
        <v>0</v>
      </c>
      <c r="H879" s="334">
        <f>IF(ISBLANK(F879),ROUND(SUMIF(Anlagenbewegungsdaten!B:B,A879,Anlagenbewegungsdaten!D:D),2),ROUND(G879*F879%,2))</f>
        <v>0</v>
      </c>
      <c r="I879" s="334">
        <f>ROUND((H879-SUMIF(Anlagenbewegungsdaten!$B:$B,A879,Anlagenbewegungsdaten!D:D)),3)</f>
        <v>0</v>
      </c>
      <c r="J879" s="335" t="s">
        <v>5179</v>
      </c>
      <c r="K879" s="335" t="s">
        <v>5193</v>
      </c>
      <c r="L879" s="516">
        <v>24.46</v>
      </c>
      <c r="M879" s="332">
        <f>ROUND(SUMIF(Anlagenbewegungsdaten_AV!B:B,A879,Anlagenbewegungsdaten_AV!C:C),3)</f>
        <v>0</v>
      </c>
      <c r="N879" s="330">
        <f>IF(ISBLANK(L879),ROUND(SUMIF(Anlagenbewegungsdaten_AV!B:B,A879,Anlagenbewegungsdaten_AV!D:D),2),ROUND(M879*L879%,2))</f>
        <v>0</v>
      </c>
      <c r="O879" s="330">
        <f>ROUND(N879-SUMIF(Anlagenbewegungsdaten_AV!B:B,A879,Anlagenbewegungsdaten_AV!D:D),3)</f>
        <v>0</v>
      </c>
    </row>
    <row r="880" spans="1:15" ht="15" customHeight="1" x14ac:dyDescent="0.25">
      <c r="A880" s="262" t="s">
        <v>2497</v>
      </c>
      <c r="B880" s="167" t="s">
        <v>2108</v>
      </c>
      <c r="C880" s="168" t="s">
        <v>4208</v>
      </c>
      <c r="D880" s="167" t="s">
        <v>2498</v>
      </c>
      <c r="E880" s="167" t="s">
        <v>2483</v>
      </c>
      <c r="F880" s="182">
        <v>9.9</v>
      </c>
      <c r="G880" s="333">
        <f>ROUND(SUMIF(Anlagenbewegungsdaten!B:B,A880,Anlagenbewegungsdaten!C:C),3)</f>
        <v>0</v>
      </c>
      <c r="H880" s="334">
        <f>IF(ISBLANK(F880),ROUND(SUMIF(Anlagenbewegungsdaten!B:B,A880,Anlagenbewegungsdaten!D:D),2),ROUND(G880*F880%,2))</f>
        <v>0</v>
      </c>
      <c r="I880" s="334">
        <f>ROUND((H880-SUMIF(Anlagenbewegungsdaten!$B:$B,A880,Anlagenbewegungsdaten!D:D)),3)</f>
        <v>0</v>
      </c>
      <c r="J880" s="335" t="s">
        <v>5179</v>
      </c>
      <c r="K880" s="335" t="s">
        <v>5193</v>
      </c>
      <c r="L880" s="516">
        <v>7.92</v>
      </c>
      <c r="M880" s="332">
        <f>ROUND(SUMIF(Anlagenbewegungsdaten_AV!B:B,A880,Anlagenbewegungsdaten_AV!C:C),3)</f>
        <v>0</v>
      </c>
      <c r="N880" s="330">
        <f>IF(ISBLANK(L880),ROUND(SUMIF(Anlagenbewegungsdaten_AV!B:B,A880,Anlagenbewegungsdaten_AV!D:D),2),ROUND(M880*L880%,2))</f>
        <v>0</v>
      </c>
      <c r="O880" s="330">
        <f>ROUND(N880-SUMIF(Anlagenbewegungsdaten_AV!B:B,A880,Anlagenbewegungsdaten_AV!D:D),3)</f>
        <v>0</v>
      </c>
    </row>
    <row r="881" spans="1:15" ht="15" customHeight="1" x14ac:dyDescent="0.25">
      <c r="A881" s="261" t="s">
        <v>2499</v>
      </c>
      <c r="B881" s="168" t="s">
        <v>2108</v>
      </c>
      <c r="C881" s="168" t="s">
        <v>4208</v>
      </c>
      <c r="D881" s="168" t="s">
        <v>2500</v>
      </c>
      <c r="E881" s="168" t="s">
        <v>2486</v>
      </c>
      <c r="F881" s="182">
        <v>11.9</v>
      </c>
      <c r="G881" s="333">
        <f>ROUND(SUMIF(Anlagenbewegungsdaten!B:B,A881,Anlagenbewegungsdaten!C:C),3)</f>
        <v>0</v>
      </c>
      <c r="H881" s="334">
        <f>IF(ISBLANK(F881),ROUND(SUMIF(Anlagenbewegungsdaten!B:B,A881,Anlagenbewegungsdaten!D:D),2),ROUND(G881*F881%,2))</f>
        <v>0</v>
      </c>
      <c r="I881" s="334">
        <f>ROUND((H881-SUMIF(Anlagenbewegungsdaten!$B:$B,A881,Anlagenbewegungsdaten!D:D)),3)</f>
        <v>0</v>
      </c>
      <c r="J881" s="335" t="s">
        <v>5179</v>
      </c>
      <c r="K881" s="335" t="s">
        <v>5193</v>
      </c>
      <c r="L881" s="516">
        <v>9.52</v>
      </c>
      <c r="M881" s="332">
        <f>ROUND(SUMIF(Anlagenbewegungsdaten_AV!B:B,A881,Anlagenbewegungsdaten_AV!C:C),3)</f>
        <v>0</v>
      </c>
      <c r="N881" s="330">
        <f>IF(ISBLANK(L881),ROUND(SUMIF(Anlagenbewegungsdaten_AV!B:B,A881,Anlagenbewegungsdaten_AV!D:D),2),ROUND(M881*L881%,2))</f>
        <v>0</v>
      </c>
      <c r="O881" s="330">
        <f>ROUND(N881-SUMIF(Anlagenbewegungsdaten_AV!B:B,A881,Anlagenbewegungsdaten_AV!D:D),3)</f>
        <v>0</v>
      </c>
    </row>
    <row r="882" spans="1:15" ht="15" customHeight="1" x14ac:dyDescent="0.25">
      <c r="A882" s="263" t="s">
        <v>1984</v>
      </c>
      <c r="B882" s="173" t="s">
        <v>2108</v>
      </c>
      <c r="C882" s="173" t="s">
        <v>4208</v>
      </c>
      <c r="D882" s="174" t="s">
        <v>1985</v>
      </c>
      <c r="E882" s="174" t="s">
        <v>1560</v>
      </c>
      <c r="F882" s="289">
        <v>12.9</v>
      </c>
      <c r="G882" s="333">
        <f>ROUND(SUMIF(Anlagenbewegungsdaten!B:B,A882,Anlagenbewegungsdaten!C:C),3)</f>
        <v>0</v>
      </c>
      <c r="H882" s="334">
        <f>IF(ISBLANK(F882),ROUND(SUMIF(Anlagenbewegungsdaten!B:B,A882,Anlagenbewegungsdaten!D:D),2),ROUND(G882*F882%,2))</f>
        <v>0</v>
      </c>
      <c r="I882" s="334">
        <f>ROUND((H882-SUMIF(Anlagenbewegungsdaten!$B:$B,A882,Anlagenbewegungsdaten!D:D)),3)</f>
        <v>0</v>
      </c>
      <c r="J882" s="335" t="s">
        <v>5179</v>
      </c>
      <c r="K882" s="335" t="s">
        <v>5193</v>
      </c>
      <c r="L882" s="516">
        <v>10.32</v>
      </c>
      <c r="M882" s="332">
        <f>ROUND(SUMIF(Anlagenbewegungsdaten_AV!B:B,A882,Anlagenbewegungsdaten_AV!C:C),3)</f>
        <v>0</v>
      </c>
      <c r="N882" s="330">
        <f>IF(ISBLANK(L882),ROUND(SUMIF(Anlagenbewegungsdaten_AV!B:B,A882,Anlagenbewegungsdaten_AV!D:D),2),ROUND(M882*L882%,2))</f>
        <v>0</v>
      </c>
      <c r="O882" s="330">
        <f>ROUND(N882-SUMIF(Anlagenbewegungsdaten_AV!B:B,A882,Anlagenbewegungsdaten_AV!D:D),3)</f>
        <v>0</v>
      </c>
    </row>
    <row r="883" spans="1:15" ht="15" customHeight="1" x14ac:dyDescent="0.25">
      <c r="A883" s="263" t="s">
        <v>1986</v>
      </c>
      <c r="B883" s="173" t="s">
        <v>2108</v>
      </c>
      <c r="C883" s="173" t="s">
        <v>4208</v>
      </c>
      <c r="D883" s="174" t="s">
        <v>1987</v>
      </c>
      <c r="E883" s="173" t="s">
        <v>1563</v>
      </c>
      <c r="F883" s="289">
        <v>12.9</v>
      </c>
      <c r="G883" s="333">
        <f>ROUND(SUMIF(Anlagenbewegungsdaten!B:B,A883,Anlagenbewegungsdaten!C:C),3)</f>
        <v>0</v>
      </c>
      <c r="H883" s="334">
        <f>IF(ISBLANK(F883),ROUND(SUMIF(Anlagenbewegungsdaten!B:B,A883,Anlagenbewegungsdaten!D:D),2),ROUND(G883*F883%,2))</f>
        <v>0</v>
      </c>
      <c r="I883" s="334">
        <f>ROUND((H883-SUMIF(Anlagenbewegungsdaten!$B:$B,A883,Anlagenbewegungsdaten!D:D)),3)</f>
        <v>0</v>
      </c>
      <c r="J883" s="335" t="s">
        <v>5179</v>
      </c>
      <c r="K883" s="335" t="s">
        <v>5193</v>
      </c>
      <c r="L883" s="516">
        <v>10.32</v>
      </c>
      <c r="M883" s="332">
        <f>ROUND(SUMIF(Anlagenbewegungsdaten_AV!B:B,A883,Anlagenbewegungsdaten_AV!C:C),3)</f>
        <v>0</v>
      </c>
      <c r="N883" s="330">
        <f>IF(ISBLANK(L883),ROUND(SUMIF(Anlagenbewegungsdaten_AV!B:B,A883,Anlagenbewegungsdaten_AV!D:D),2),ROUND(M883*L883%,2))</f>
        <v>0</v>
      </c>
      <c r="O883" s="330">
        <f>ROUND(N883-SUMIF(Anlagenbewegungsdaten_AV!B:B,A883,Anlagenbewegungsdaten_AV!D:D),3)</f>
        <v>0</v>
      </c>
    </row>
    <row r="884" spans="1:15" ht="15" customHeight="1" x14ac:dyDescent="0.25">
      <c r="A884" s="263" t="s">
        <v>2732</v>
      </c>
      <c r="B884" s="173" t="s">
        <v>2108</v>
      </c>
      <c r="C884" s="173" t="s">
        <v>4208</v>
      </c>
      <c r="D884" s="174" t="s">
        <v>2733</v>
      </c>
      <c r="E884" s="174" t="s">
        <v>2576</v>
      </c>
      <c r="F884" s="289">
        <v>12.870000000000001</v>
      </c>
      <c r="G884" s="333">
        <f>ROUND(SUMIF(Anlagenbewegungsdaten!B:B,A884,Anlagenbewegungsdaten!C:C),3)</f>
        <v>0</v>
      </c>
      <c r="H884" s="334">
        <f>IF(ISBLANK(F884),ROUND(SUMIF(Anlagenbewegungsdaten!B:B,A884,Anlagenbewegungsdaten!D:D),2),ROUND(G884*F884%,2))</f>
        <v>0</v>
      </c>
      <c r="I884" s="334">
        <f>ROUND((H884-SUMIF(Anlagenbewegungsdaten!$B:$B,A884,Anlagenbewegungsdaten!D:D)),3)</f>
        <v>0</v>
      </c>
      <c r="J884" s="335" t="s">
        <v>5179</v>
      </c>
      <c r="K884" s="335" t="s">
        <v>5193</v>
      </c>
      <c r="L884" s="516">
        <v>10.3</v>
      </c>
      <c r="M884" s="332">
        <f>ROUND(SUMIF(Anlagenbewegungsdaten_AV!B:B,A884,Anlagenbewegungsdaten_AV!C:C),3)</f>
        <v>0</v>
      </c>
      <c r="N884" s="330">
        <f>IF(ISBLANK(L884),ROUND(SUMIF(Anlagenbewegungsdaten_AV!B:B,A884,Anlagenbewegungsdaten_AV!D:D),2),ROUND(M884*L884%,2))</f>
        <v>0</v>
      </c>
      <c r="O884" s="330">
        <f>ROUND(N884-SUMIF(Anlagenbewegungsdaten_AV!B:B,A884,Anlagenbewegungsdaten_AV!D:D),3)</f>
        <v>0</v>
      </c>
    </row>
    <row r="885" spans="1:15" ht="15" customHeight="1" x14ac:dyDescent="0.25">
      <c r="A885" s="263" t="s">
        <v>3476</v>
      </c>
      <c r="B885" s="173" t="s">
        <v>2108</v>
      </c>
      <c r="C885" s="173" t="s">
        <v>4208</v>
      </c>
      <c r="D885" s="174" t="s">
        <v>3477</v>
      </c>
      <c r="E885" s="174" t="s">
        <v>3320</v>
      </c>
      <c r="F885" s="289">
        <v>12.84</v>
      </c>
      <c r="G885" s="333">
        <f>ROUND(SUMIF(Anlagenbewegungsdaten!B:B,A885,Anlagenbewegungsdaten!C:C),3)</f>
        <v>0</v>
      </c>
      <c r="H885" s="334">
        <f>IF(ISBLANK(F885),ROUND(SUMIF(Anlagenbewegungsdaten!B:B,A885,Anlagenbewegungsdaten!D:D),2),ROUND(G885*F885%,2))</f>
        <v>0</v>
      </c>
      <c r="I885" s="334">
        <f>ROUND((H885-SUMIF(Anlagenbewegungsdaten!$B:$B,A885,Anlagenbewegungsdaten!D:D)),3)</f>
        <v>0</v>
      </c>
      <c r="J885" s="335" t="s">
        <v>5179</v>
      </c>
      <c r="K885" s="335" t="s">
        <v>5193</v>
      </c>
      <c r="L885" s="516">
        <v>10.27</v>
      </c>
      <c r="M885" s="332">
        <f>ROUND(SUMIF(Anlagenbewegungsdaten_AV!B:B,A885,Anlagenbewegungsdaten_AV!C:C),3)</f>
        <v>0</v>
      </c>
      <c r="N885" s="330">
        <f>IF(ISBLANK(L885),ROUND(SUMIF(Anlagenbewegungsdaten_AV!B:B,A885,Anlagenbewegungsdaten_AV!D:D),2),ROUND(M885*L885%,2))</f>
        <v>0</v>
      </c>
      <c r="O885" s="330">
        <f>ROUND(N885-SUMIF(Anlagenbewegungsdaten_AV!B:B,A885,Anlagenbewegungsdaten_AV!D:D),3)</f>
        <v>0</v>
      </c>
    </row>
    <row r="886" spans="1:15" ht="15" customHeight="1" x14ac:dyDescent="0.25">
      <c r="A886" s="275" t="s">
        <v>4250</v>
      </c>
      <c r="B886" s="194" t="s">
        <v>2108</v>
      </c>
      <c r="C886" s="194" t="s">
        <v>4208</v>
      </c>
      <c r="D886" s="193" t="s">
        <v>4251</v>
      </c>
      <c r="E886" s="193" t="s">
        <v>4093</v>
      </c>
      <c r="F886" s="290">
        <v>12.81</v>
      </c>
      <c r="G886" s="333">
        <f>ROUND(SUMIF(Anlagenbewegungsdaten!B:B,A886,Anlagenbewegungsdaten!C:C),3)</f>
        <v>0</v>
      </c>
      <c r="H886" s="334">
        <f>IF(ISBLANK(F886),ROUND(SUMIF(Anlagenbewegungsdaten!B:B,A886,Anlagenbewegungsdaten!D:D),2),ROUND(G886*F886%,2))</f>
        <v>0</v>
      </c>
      <c r="I886" s="334">
        <f>ROUND((H886-SUMIF(Anlagenbewegungsdaten!$B:$B,A886,Anlagenbewegungsdaten!D:D)),3)</f>
        <v>0</v>
      </c>
      <c r="J886" s="335" t="s">
        <v>5179</v>
      </c>
      <c r="K886" s="335" t="s">
        <v>5193</v>
      </c>
      <c r="L886" s="516">
        <v>10.25</v>
      </c>
      <c r="M886" s="332">
        <f>ROUND(SUMIF(Anlagenbewegungsdaten_AV!B:B,A886,Anlagenbewegungsdaten_AV!C:C),3)</f>
        <v>0</v>
      </c>
      <c r="N886" s="330">
        <f>IF(ISBLANK(L886),ROUND(SUMIF(Anlagenbewegungsdaten_AV!B:B,A886,Anlagenbewegungsdaten_AV!D:D),2),ROUND(M886*L886%,2))</f>
        <v>0</v>
      </c>
      <c r="O886" s="330">
        <f>ROUND(N886-SUMIF(Anlagenbewegungsdaten_AV!B:B,A886,Anlagenbewegungsdaten_AV!D:D),3)</f>
        <v>0</v>
      </c>
    </row>
    <row r="887" spans="1:15" ht="15" customHeight="1" x14ac:dyDescent="0.25">
      <c r="A887" s="263" t="s">
        <v>1988</v>
      </c>
      <c r="B887" s="173" t="s">
        <v>2108</v>
      </c>
      <c r="C887" s="173" t="s">
        <v>4208</v>
      </c>
      <c r="D887" s="174" t="s">
        <v>1989</v>
      </c>
      <c r="E887" s="173" t="s">
        <v>2483</v>
      </c>
      <c r="F887" s="289">
        <v>10.9</v>
      </c>
      <c r="G887" s="333">
        <f>ROUND(SUMIF(Anlagenbewegungsdaten!B:B,A887,Anlagenbewegungsdaten!C:C),3)</f>
        <v>0</v>
      </c>
      <c r="H887" s="334">
        <f>IF(ISBLANK(F887),ROUND(SUMIF(Anlagenbewegungsdaten!B:B,A887,Anlagenbewegungsdaten!D:D),2),ROUND(G887*F887%,2))</f>
        <v>0</v>
      </c>
      <c r="I887" s="334">
        <f>ROUND((H887-SUMIF(Anlagenbewegungsdaten!$B:$B,A887,Anlagenbewegungsdaten!D:D)),3)</f>
        <v>0</v>
      </c>
      <c r="J887" s="335" t="s">
        <v>5179</v>
      </c>
      <c r="K887" s="335" t="s">
        <v>5193</v>
      </c>
      <c r="L887" s="516">
        <v>8.7200000000000006</v>
      </c>
      <c r="M887" s="332">
        <f>ROUND(SUMIF(Anlagenbewegungsdaten_AV!B:B,A887,Anlagenbewegungsdaten_AV!C:C),3)</f>
        <v>0</v>
      </c>
      <c r="N887" s="330">
        <f>IF(ISBLANK(L887),ROUND(SUMIF(Anlagenbewegungsdaten_AV!B:B,A887,Anlagenbewegungsdaten_AV!D:D),2),ROUND(M887*L887%,2))</f>
        <v>0</v>
      </c>
      <c r="O887" s="330">
        <f>ROUND(N887-SUMIF(Anlagenbewegungsdaten_AV!B:B,A887,Anlagenbewegungsdaten_AV!D:D),3)</f>
        <v>0</v>
      </c>
    </row>
    <row r="888" spans="1:15" ht="15" customHeight="1" x14ac:dyDescent="0.25">
      <c r="A888" s="263" t="s">
        <v>1990</v>
      </c>
      <c r="B888" s="173" t="s">
        <v>2108</v>
      </c>
      <c r="C888" s="173" t="s">
        <v>4208</v>
      </c>
      <c r="D888" s="174" t="s">
        <v>1991</v>
      </c>
      <c r="E888" s="173" t="s">
        <v>2486</v>
      </c>
      <c r="F888" s="289">
        <v>12.9</v>
      </c>
      <c r="G888" s="333">
        <f>ROUND(SUMIF(Anlagenbewegungsdaten!B:B,A888,Anlagenbewegungsdaten!C:C),3)</f>
        <v>0</v>
      </c>
      <c r="H888" s="334">
        <f>IF(ISBLANK(F888),ROUND(SUMIF(Anlagenbewegungsdaten!B:B,A888,Anlagenbewegungsdaten!D:D),2),ROUND(G888*F888%,2))</f>
        <v>0</v>
      </c>
      <c r="I888" s="334">
        <f>ROUND((H888-SUMIF(Anlagenbewegungsdaten!$B:$B,A888,Anlagenbewegungsdaten!D:D)),3)</f>
        <v>0</v>
      </c>
      <c r="J888" s="335" t="s">
        <v>5179</v>
      </c>
      <c r="K888" s="335" t="s">
        <v>5193</v>
      </c>
      <c r="L888" s="516">
        <v>10.32</v>
      </c>
      <c r="M888" s="332">
        <f>ROUND(SUMIF(Anlagenbewegungsdaten_AV!B:B,A888,Anlagenbewegungsdaten_AV!C:C),3)</f>
        <v>0</v>
      </c>
      <c r="N888" s="330">
        <f>IF(ISBLANK(L888),ROUND(SUMIF(Anlagenbewegungsdaten_AV!B:B,A888,Anlagenbewegungsdaten_AV!D:D),2),ROUND(M888*L888%,2))</f>
        <v>0</v>
      </c>
      <c r="O888" s="330">
        <f>ROUND(N888-SUMIF(Anlagenbewegungsdaten_AV!B:B,A888,Anlagenbewegungsdaten_AV!D:D),3)</f>
        <v>0</v>
      </c>
    </row>
    <row r="889" spans="1:15" ht="15" customHeight="1" x14ac:dyDescent="0.25">
      <c r="A889" s="263" t="s">
        <v>1992</v>
      </c>
      <c r="B889" s="173" t="s">
        <v>2108</v>
      </c>
      <c r="C889" s="173" t="s">
        <v>4208</v>
      </c>
      <c r="D889" s="174" t="s">
        <v>1993</v>
      </c>
      <c r="E889" s="174" t="s">
        <v>1560</v>
      </c>
      <c r="F889" s="289">
        <v>13.9</v>
      </c>
      <c r="G889" s="333">
        <f>ROUND(SUMIF(Anlagenbewegungsdaten!B:B,A889,Anlagenbewegungsdaten!C:C),3)</f>
        <v>0</v>
      </c>
      <c r="H889" s="334">
        <f>IF(ISBLANK(F889),ROUND(SUMIF(Anlagenbewegungsdaten!B:B,A889,Anlagenbewegungsdaten!D:D),2),ROUND(G889*F889%,2))</f>
        <v>0</v>
      </c>
      <c r="I889" s="334">
        <f>ROUND((H889-SUMIF(Anlagenbewegungsdaten!$B:$B,A889,Anlagenbewegungsdaten!D:D)),3)</f>
        <v>0</v>
      </c>
      <c r="J889" s="335" t="s">
        <v>5179</v>
      </c>
      <c r="K889" s="335" t="s">
        <v>5193</v>
      </c>
      <c r="L889" s="516">
        <v>11.12</v>
      </c>
      <c r="M889" s="332">
        <f>ROUND(SUMIF(Anlagenbewegungsdaten_AV!B:B,A889,Anlagenbewegungsdaten_AV!C:C),3)</f>
        <v>0</v>
      </c>
      <c r="N889" s="330">
        <f>IF(ISBLANK(L889),ROUND(SUMIF(Anlagenbewegungsdaten_AV!B:B,A889,Anlagenbewegungsdaten_AV!D:D),2),ROUND(M889*L889%,2))</f>
        <v>0</v>
      </c>
      <c r="O889" s="330">
        <f>ROUND(N889-SUMIF(Anlagenbewegungsdaten_AV!B:B,A889,Anlagenbewegungsdaten_AV!D:D),3)</f>
        <v>0</v>
      </c>
    </row>
    <row r="890" spans="1:15" ht="15" customHeight="1" x14ac:dyDescent="0.25">
      <c r="A890" s="263" t="s">
        <v>1994</v>
      </c>
      <c r="B890" s="173" t="s">
        <v>2108</v>
      </c>
      <c r="C890" s="173" t="s">
        <v>4208</v>
      </c>
      <c r="D890" s="174" t="s">
        <v>1995</v>
      </c>
      <c r="E890" s="173" t="s">
        <v>1563</v>
      </c>
      <c r="F890" s="289">
        <v>13.9</v>
      </c>
      <c r="G890" s="333">
        <f>ROUND(SUMIF(Anlagenbewegungsdaten!B:B,A890,Anlagenbewegungsdaten!C:C),3)</f>
        <v>0</v>
      </c>
      <c r="H890" s="334">
        <f>IF(ISBLANK(F890),ROUND(SUMIF(Anlagenbewegungsdaten!B:B,A890,Anlagenbewegungsdaten!D:D),2),ROUND(G890*F890%,2))</f>
        <v>0</v>
      </c>
      <c r="I890" s="334">
        <f>ROUND((H890-SUMIF(Anlagenbewegungsdaten!$B:$B,A890,Anlagenbewegungsdaten!D:D)),3)</f>
        <v>0</v>
      </c>
      <c r="J890" s="335" t="s">
        <v>5179</v>
      </c>
      <c r="K890" s="335" t="s">
        <v>5193</v>
      </c>
      <c r="L890" s="516">
        <v>11.12</v>
      </c>
      <c r="M890" s="332">
        <f>ROUND(SUMIF(Anlagenbewegungsdaten_AV!B:B,A890,Anlagenbewegungsdaten_AV!C:C),3)</f>
        <v>0</v>
      </c>
      <c r="N890" s="330">
        <f>IF(ISBLANK(L890),ROUND(SUMIF(Anlagenbewegungsdaten_AV!B:B,A890,Anlagenbewegungsdaten_AV!D:D),2),ROUND(M890*L890%,2))</f>
        <v>0</v>
      </c>
      <c r="O890" s="330">
        <f>ROUND(N890-SUMIF(Anlagenbewegungsdaten_AV!B:B,A890,Anlagenbewegungsdaten_AV!D:D),3)</f>
        <v>0</v>
      </c>
    </row>
    <row r="891" spans="1:15" ht="15" customHeight="1" x14ac:dyDescent="0.25">
      <c r="A891" s="263" t="s">
        <v>2734</v>
      </c>
      <c r="B891" s="173" t="s">
        <v>2108</v>
      </c>
      <c r="C891" s="173" t="s">
        <v>4208</v>
      </c>
      <c r="D891" s="174" t="s">
        <v>2735</v>
      </c>
      <c r="E891" s="174" t="s">
        <v>2576</v>
      </c>
      <c r="F891" s="289">
        <v>13.870000000000001</v>
      </c>
      <c r="G891" s="333">
        <f>ROUND(SUMIF(Anlagenbewegungsdaten!B:B,A891,Anlagenbewegungsdaten!C:C),3)</f>
        <v>0</v>
      </c>
      <c r="H891" s="334">
        <f>IF(ISBLANK(F891),ROUND(SUMIF(Anlagenbewegungsdaten!B:B,A891,Anlagenbewegungsdaten!D:D),2),ROUND(G891*F891%,2))</f>
        <v>0</v>
      </c>
      <c r="I891" s="334">
        <f>ROUND((H891-SUMIF(Anlagenbewegungsdaten!$B:$B,A891,Anlagenbewegungsdaten!D:D)),3)</f>
        <v>0</v>
      </c>
      <c r="J891" s="335" t="s">
        <v>5179</v>
      </c>
      <c r="K891" s="335" t="s">
        <v>5193</v>
      </c>
      <c r="L891" s="516">
        <v>11.1</v>
      </c>
      <c r="M891" s="332">
        <f>ROUND(SUMIF(Anlagenbewegungsdaten_AV!B:B,A891,Anlagenbewegungsdaten_AV!C:C),3)</f>
        <v>0</v>
      </c>
      <c r="N891" s="330">
        <f>IF(ISBLANK(L891),ROUND(SUMIF(Anlagenbewegungsdaten_AV!B:B,A891,Anlagenbewegungsdaten_AV!D:D),2),ROUND(M891*L891%,2))</f>
        <v>0</v>
      </c>
      <c r="O891" s="330">
        <f>ROUND(N891-SUMIF(Anlagenbewegungsdaten_AV!B:B,A891,Anlagenbewegungsdaten_AV!D:D),3)</f>
        <v>0</v>
      </c>
    </row>
    <row r="892" spans="1:15" ht="15" customHeight="1" x14ac:dyDescent="0.25">
      <c r="A892" s="263" t="s">
        <v>3478</v>
      </c>
      <c r="B892" s="173" t="s">
        <v>2108</v>
      </c>
      <c r="C892" s="173" t="s">
        <v>4208</v>
      </c>
      <c r="D892" s="174" t="s">
        <v>3479</v>
      </c>
      <c r="E892" s="174" t="s">
        <v>3320</v>
      </c>
      <c r="F892" s="289">
        <v>13.84</v>
      </c>
      <c r="G892" s="333">
        <f>ROUND(SUMIF(Anlagenbewegungsdaten!B:B,A892,Anlagenbewegungsdaten!C:C),3)</f>
        <v>0</v>
      </c>
      <c r="H892" s="334">
        <f>IF(ISBLANK(F892),ROUND(SUMIF(Anlagenbewegungsdaten!B:B,A892,Anlagenbewegungsdaten!D:D),2),ROUND(G892*F892%,2))</f>
        <v>0</v>
      </c>
      <c r="I892" s="334">
        <f>ROUND((H892-SUMIF(Anlagenbewegungsdaten!$B:$B,A892,Anlagenbewegungsdaten!D:D)),3)</f>
        <v>0</v>
      </c>
      <c r="J892" s="335" t="s">
        <v>5179</v>
      </c>
      <c r="K892" s="335" t="s">
        <v>5193</v>
      </c>
      <c r="L892" s="516">
        <v>11.07</v>
      </c>
      <c r="M892" s="332">
        <f>ROUND(SUMIF(Anlagenbewegungsdaten_AV!B:B,A892,Anlagenbewegungsdaten_AV!C:C),3)</f>
        <v>0</v>
      </c>
      <c r="N892" s="330">
        <f>IF(ISBLANK(L892),ROUND(SUMIF(Anlagenbewegungsdaten_AV!B:B,A892,Anlagenbewegungsdaten_AV!D:D),2),ROUND(M892*L892%,2))</f>
        <v>0</v>
      </c>
      <c r="O892" s="330">
        <f>ROUND(N892-SUMIF(Anlagenbewegungsdaten_AV!B:B,A892,Anlagenbewegungsdaten_AV!D:D),3)</f>
        <v>0</v>
      </c>
    </row>
    <row r="893" spans="1:15" ht="15" customHeight="1" x14ac:dyDescent="0.25">
      <c r="A893" s="275" t="s">
        <v>4252</v>
      </c>
      <c r="B893" s="194" t="s">
        <v>2108</v>
      </c>
      <c r="C893" s="194" t="s">
        <v>4208</v>
      </c>
      <c r="D893" s="193" t="s">
        <v>4253</v>
      </c>
      <c r="E893" s="193" t="s">
        <v>4093</v>
      </c>
      <c r="F893" s="290">
        <v>13.81</v>
      </c>
      <c r="G893" s="333">
        <f>ROUND(SUMIF(Anlagenbewegungsdaten!B:B,A893,Anlagenbewegungsdaten!C:C),3)</f>
        <v>0</v>
      </c>
      <c r="H893" s="334">
        <f>IF(ISBLANK(F893),ROUND(SUMIF(Anlagenbewegungsdaten!B:B,A893,Anlagenbewegungsdaten!D:D),2),ROUND(G893*F893%,2))</f>
        <v>0</v>
      </c>
      <c r="I893" s="334">
        <f>ROUND((H893-SUMIF(Anlagenbewegungsdaten!$B:$B,A893,Anlagenbewegungsdaten!D:D)),3)</f>
        <v>0</v>
      </c>
      <c r="J893" s="335" t="s">
        <v>5179</v>
      </c>
      <c r="K893" s="335" t="s">
        <v>5193</v>
      </c>
      <c r="L893" s="516">
        <v>11.05</v>
      </c>
      <c r="M893" s="332">
        <f>ROUND(SUMIF(Anlagenbewegungsdaten_AV!B:B,A893,Anlagenbewegungsdaten_AV!C:C),3)</f>
        <v>0</v>
      </c>
      <c r="N893" s="330">
        <f>IF(ISBLANK(L893),ROUND(SUMIF(Anlagenbewegungsdaten_AV!B:B,A893,Anlagenbewegungsdaten_AV!D:D),2),ROUND(M893*L893%,2))</f>
        <v>0</v>
      </c>
      <c r="O893" s="330">
        <f>ROUND(N893-SUMIF(Anlagenbewegungsdaten_AV!B:B,A893,Anlagenbewegungsdaten_AV!D:D),3)</f>
        <v>0</v>
      </c>
    </row>
    <row r="894" spans="1:15" ht="15" customHeight="1" x14ac:dyDescent="0.25">
      <c r="A894" s="262" t="s">
        <v>2501</v>
      </c>
      <c r="B894" s="167" t="s">
        <v>2108</v>
      </c>
      <c r="C894" s="168" t="s">
        <v>4208</v>
      </c>
      <c r="D894" s="167" t="s">
        <v>2502</v>
      </c>
      <c r="E894" s="167" t="s">
        <v>2483</v>
      </c>
      <c r="F894" s="182">
        <v>15.9</v>
      </c>
      <c r="G894" s="333">
        <f>ROUND(SUMIF(Anlagenbewegungsdaten!B:B,A894,Anlagenbewegungsdaten!C:C),3)</f>
        <v>0</v>
      </c>
      <c r="H894" s="334">
        <f>IF(ISBLANK(F894),ROUND(SUMIF(Anlagenbewegungsdaten!B:B,A894,Anlagenbewegungsdaten!D:D),2),ROUND(G894*F894%,2))</f>
        <v>0</v>
      </c>
      <c r="I894" s="334">
        <f>ROUND((H894-SUMIF(Anlagenbewegungsdaten!$B:$B,A894,Anlagenbewegungsdaten!D:D)),3)</f>
        <v>0</v>
      </c>
      <c r="J894" s="335" t="s">
        <v>5179</v>
      </c>
      <c r="K894" s="335" t="s">
        <v>5193</v>
      </c>
      <c r="L894" s="516">
        <v>12.72</v>
      </c>
      <c r="M894" s="332">
        <f>ROUND(SUMIF(Anlagenbewegungsdaten_AV!B:B,A894,Anlagenbewegungsdaten_AV!C:C),3)</f>
        <v>0</v>
      </c>
      <c r="N894" s="330">
        <f>IF(ISBLANK(L894),ROUND(SUMIF(Anlagenbewegungsdaten_AV!B:B,A894,Anlagenbewegungsdaten_AV!D:D),2),ROUND(M894*L894%,2))</f>
        <v>0</v>
      </c>
      <c r="O894" s="330">
        <f>ROUND(N894-SUMIF(Anlagenbewegungsdaten_AV!B:B,A894,Anlagenbewegungsdaten_AV!D:D),3)</f>
        <v>0</v>
      </c>
    </row>
    <row r="895" spans="1:15" ht="15" customHeight="1" x14ac:dyDescent="0.25">
      <c r="A895" s="261" t="s">
        <v>2503</v>
      </c>
      <c r="B895" s="168" t="s">
        <v>2108</v>
      </c>
      <c r="C895" s="168" t="s">
        <v>4208</v>
      </c>
      <c r="D895" s="168" t="s">
        <v>2504</v>
      </c>
      <c r="E895" s="168" t="s">
        <v>2486</v>
      </c>
      <c r="F895" s="182">
        <v>17.899999999999999</v>
      </c>
      <c r="G895" s="333">
        <f>ROUND(SUMIF(Anlagenbewegungsdaten!B:B,A895,Anlagenbewegungsdaten!C:C),3)</f>
        <v>0</v>
      </c>
      <c r="H895" s="334">
        <f>IF(ISBLANK(F895),ROUND(SUMIF(Anlagenbewegungsdaten!B:B,A895,Anlagenbewegungsdaten!D:D),2),ROUND(G895*F895%,2))</f>
        <v>0</v>
      </c>
      <c r="I895" s="334">
        <f>ROUND((H895-SUMIF(Anlagenbewegungsdaten!$B:$B,A895,Anlagenbewegungsdaten!D:D)),3)</f>
        <v>0</v>
      </c>
      <c r="J895" s="335" t="s">
        <v>5179</v>
      </c>
      <c r="K895" s="335" t="s">
        <v>5193</v>
      </c>
      <c r="L895" s="516">
        <v>14.32</v>
      </c>
      <c r="M895" s="332">
        <f>ROUND(SUMIF(Anlagenbewegungsdaten_AV!B:B,A895,Anlagenbewegungsdaten_AV!C:C),3)</f>
        <v>0</v>
      </c>
      <c r="N895" s="330">
        <f>IF(ISBLANK(L895),ROUND(SUMIF(Anlagenbewegungsdaten_AV!B:B,A895,Anlagenbewegungsdaten_AV!D:D),2),ROUND(M895*L895%,2))</f>
        <v>0</v>
      </c>
      <c r="O895" s="330">
        <f>ROUND(N895-SUMIF(Anlagenbewegungsdaten_AV!B:B,A895,Anlagenbewegungsdaten_AV!D:D),3)</f>
        <v>0</v>
      </c>
    </row>
    <row r="896" spans="1:15" ht="15" customHeight="1" x14ac:dyDescent="0.25">
      <c r="A896" s="263" t="s">
        <v>1996</v>
      </c>
      <c r="B896" s="173" t="s">
        <v>2108</v>
      </c>
      <c r="C896" s="173" t="s">
        <v>4208</v>
      </c>
      <c r="D896" s="174" t="s">
        <v>1997</v>
      </c>
      <c r="E896" s="174" t="s">
        <v>1560</v>
      </c>
      <c r="F896" s="289">
        <v>18.899999999999999</v>
      </c>
      <c r="G896" s="333">
        <f>ROUND(SUMIF(Anlagenbewegungsdaten!B:B,A896,Anlagenbewegungsdaten!C:C),3)</f>
        <v>0</v>
      </c>
      <c r="H896" s="334">
        <f>IF(ISBLANK(F896),ROUND(SUMIF(Anlagenbewegungsdaten!B:B,A896,Anlagenbewegungsdaten!D:D),2),ROUND(G896*F896%,2))</f>
        <v>0</v>
      </c>
      <c r="I896" s="334">
        <f>ROUND((H896-SUMIF(Anlagenbewegungsdaten!$B:$B,A896,Anlagenbewegungsdaten!D:D)),3)</f>
        <v>0</v>
      </c>
      <c r="J896" s="335" t="s">
        <v>5179</v>
      </c>
      <c r="K896" s="335" t="s">
        <v>5193</v>
      </c>
      <c r="L896" s="516">
        <v>15.12</v>
      </c>
      <c r="M896" s="332">
        <f>ROUND(SUMIF(Anlagenbewegungsdaten_AV!B:B,A896,Anlagenbewegungsdaten_AV!C:C),3)</f>
        <v>0</v>
      </c>
      <c r="N896" s="330">
        <f>IF(ISBLANK(L896),ROUND(SUMIF(Anlagenbewegungsdaten_AV!B:B,A896,Anlagenbewegungsdaten_AV!D:D),2),ROUND(M896*L896%,2))</f>
        <v>0</v>
      </c>
      <c r="O896" s="330">
        <f>ROUND(N896-SUMIF(Anlagenbewegungsdaten_AV!B:B,A896,Anlagenbewegungsdaten_AV!D:D),3)</f>
        <v>0</v>
      </c>
    </row>
    <row r="897" spans="1:15" ht="15" customHeight="1" x14ac:dyDescent="0.25">
      <c r="A897" s="263" t="s">
        <v>1998</v>
      </c>
      <c r="B897" s="173" t="s">
        <v>2108</v>
      </c>
      <c r="C897" s="173" t="s">
        <v>4208</v>
      </c>
      <c r="D897" s="174" t="s">
        <v>1999</v>
      </c>
      <c r="E897" s="173" t="s">
        <v>1563</v>
      </c>
      <c r="F897" s="289">
        <v>18.899999999999999</v>
      </c>
      <c r="G897" s="333">
        <f>ROUND(SUMIF(Anlagenbewegungsdaten!B:B,A897,Anlagenbewegungsdaten!C:C),3)</f>
        <v>0</v>
      </c>
      <c r="H897" s="334">
        <f>IF(ISBLANK(F897),ROUND(SUMIF(Anlagenbewegungsdaten!B:B,A897,Anlagenbewegungsdaten!D:D),2),ROUND(G897*F897%,2))</f>
        <v>0</v>
      </c>
      <c r="I897" s="334">
        <f>ROUND((H897-SUMIF(Anlagenbewegungsdaten!$B:$B,A897,Anlagenbewegungsdaten!D:D)),3)</f>
        <v>0</v>
      </c>
      <c r="J897" s="335" t="s">
        <v>5179</v>
      </c>
      <c r="K897" s="335" t="s">
        <v>5193</v>
      </c>
      <c r="L897" s="516">
        <v>15.12</v>
      </c>
      <c r="M897" s="332">
        <f>ROUND(SUMIF(Anlagenbewegungsdaten_AV!B:B,A897,Anlagenbewegungsdaten_AV!C:C),3)</f>
        <v>0</v>
      </c>
      <c r="N897" s="330">
        <f>IF(ISBLANK(L897),ROUND(SUMIF(Anlagenbewegungsdaten_AV!B:B,A897,Anlagenbewegungsdaten_AV!D:D),2),ROUND(M897*L897%,2))</f>
        <v>0</v>
      </c>
      <c r="O897" s="330">
        <f>ROUND(N897-SUMIF(Anlagenbewegungsdaten_AV!B:B,A897,Anlagenbewegungsdaten_AV!D:D),3)</f>
        <v>0</v>
      </c>
    </row>
    <row r="898" spans="1:15" ht="15" customHeight="1" x14ac:dyDescent="0.25">
      <c r="A898" s="263" t="s">
        <v>2736</v>
      </c>
      <c r="B898" s="173" t="s">
        <v>2108</v>
      </c>
      <c r="C898" s="173" t="s">
        <v>4208</v>
      </c>
      <c r="D898" s="174" t="s">
        <v>2737</v>
      </c>
      <c r="E898" s="174" t="s">
        <v>2576</v>
      </c>
      <c r="F898" s="289">
        <v>18.87</v>
      </c>
      <c r="G898" s="333">
        <f>ROUND(SUMIF(Anlagenbewegungsdaten!B:B,A898,Anlagenbewegungsdaten!C:C),3)</f>
        <v>0</v>
      </c>
      <c r="H898" s="334">
        <f>IF(ISBLANK(F898),ROUND(SUMIF(Anlagenbewegungsdaten!B:B,A898,Anlagenbewegungsdaten!D:D),2),ROUND(G898*F898%,2))</f>
        <v>0</v>
      </c>
      <c r="I898" s="334">
        <f>ROUND((H898-SUMIF(Anlagenbewegungsdaten!$B:$B,A898,Anlagenbewegungsdaten!D:D)),3)</f>
        <v>0</v>
      </c>
      <c r="J898" s="335" t="s">
        <v>5179</v>
      </c>
      <c r="K898" s="335" t="s">
        <v>5193</v>
      </c>
      <c r="L898" s="516">
        <v>15.1</v>
      </c>
      <c r="M898" s="332">
        <f>ROUND(SUMIF(Anlagenbewegungsdaten_AV!B:B,A898,Anlagenbewegungsdaten_AV!C:C),3)</f>
        <v>0</v>
      </c>
      <c r="N898" s="330">
        <f>IF(ISBLANK(L898),ROUND(SUMIF(Anlagenbewegungsdaten_AV!B:B,A898,Anlagenbewegungsdaten_AV!D:D),2),ROUND(M898*L898%,2))</f>
        <v>0</v>
      </c>
      <c r="O898" s="330">
        <f>ROUND(N898-SUMIF(Anlagenbewegungsdaten_AV!B:B,A898,Anlagenbewegungsdaten_AV!D:D),3)</f>
        <v>0</v>
      </c>
    </row>
    <row r="899" spans="1:15" ht="15" customHeight="1" x14ac:dyDescent="0.25">
      <c r="A899" s="263" t="s">
        <v>3480</v>
      </c>
      <c r="B899" s="173" t="s">
        <v>2108</v>
      </c>
      <c r="C899" s="173" t="s">
        <v>4208</v>
      </c>
      <c r="D899" s="174" t="s">
        <v>3481</v>
      </c>
      <c r="E899" s="174" t="s">
        <v>3320</v>
      </c>
      <c r="F899" s="289">
        <v>18.84</v>
      </c>
      <c r="G899" s="333">
        <f>ROUND(SUMIF(Anlagenbewegungsdaten!B:B,A899,Anlagenbewegungsdaten!C:C),3)</f>
        <v>0</v>
      </c>
      <c r="H899" s="334">
        <f>IF(ISBLANK(F899),ROUND(SUMIF(Anlagenbewegungsdaten!B:B,A899,Anlagenbewegungsdaten!D:D),2),ROUND(G899*F899%,2))</f>
        <v>0</v>
      </c>
      <c r="I899" s="334">
        <f>ROUND((H899-SUMIF(Anlagenbewegungsdaten!$B:$B,A899,Anlagenbewegungsdaten!D:D)),3)</f>
        <v>0</v>
      </c>
      <c r="J899" s="335" t="s">
        <v>5179</v>
      </c>
      <c r="K899" s="335" t="s">
        <v>5193</v>
      </c>
      <c r="L899" s="516">
        <v>15.07</v>
      </c>
      <c r="M899" s="332">
        <f>ROUND(SUMIF(Anlagenbewegungsdaten_AV!B:B,A899,Anlagenbewegungsdaten_AV!C:C),3)</f>
        <v>0</v>
      </c>
      <c r="N899" s="330">
        <f>IF(ISBLANK(L899),ROUND(SUMIF(Anlagenbewegungsdaten_AV!B:B,A899,Anlagenbewegungsdaten_AV!D:D),2),ROUND(M899*L899%,2))</f>
        <v>0</v>
      </c>
      <c r="O899" s="330">
        <f>ROUND(N899-SUMIF(Anlagenbewegungsdaten_AV!B:B,A899,Anlagenbewegungsdaten_AV!D:D),3)</f>
        <v>0</v>
      </c>
    </row>
    <row r="900" spans="1:15" ht="15" customHeight="1" x14ac:dyDescent="0.25">
      <c r="A900" s="275" t="s">
        <v>4254</v>
      </c>
      <c r="B900" s="194" t="s">
        <v>2108</v>
      </c>
      <c r="C900" s="194" t="s">
        <v>4208</v>
      </c>
      <c r="D900" s="193" t="s">
        <v>4255</v>
      </c>
      <c r="E900" s="193" t="s">
        <v>4093</v>
      </c>
      <c r="F900" s="290">
        <v>18.810000000000002</v>
      </c>
      <c r="G900" s="333">
        <f>ROUND(SUMIF(Anlagenbewegungsdaten!B:B,A900,Anlagenbewegungsdaten!C:C),3)</f>
        <v>0</v>
      </c>
      <c r="H900" s="334">
        <f>IF(ISBLANK(F900),ROUND(SUMIF(Anlagenbewegungsdaten!B:B,A900,Anlagenbewegungsdaten!D:D),2),ROUND(G900*F900%,2))</f>
        <v>0</v>
      </c>
      <c r="I900" s="334">
        <f>ROUND((H900-SUMIF(Anlagenbewegungsdaten!$B:$B,A900,Anlagenbewegungsdaten!D:D)),3)</f>
        <v>0</v>
      </c>
      <c r="J900" s="335" t="s">
        <v>5179</v>
      </c>
      <c r="K900" s="335" t="s">
        <v>5193</v>
      </c>
      <c r="L900" s="516">
        <v>15.05</v>
      </c>
      <c r="M900" s="332">
        <f>ROUND(SUMIF(Anlagenbewegungsdaten_AV!B:B,A900,Anlagenbewegungsdaten_AV!C:C),3)</f>
        <v>0</v>
      </c>
      <c r="N900" s="330">
        <f>IF(ISBLANK(L900),ROUND(SUMIF(Anlagenbewegungsdaten_AV!B:B,A900,Anlagenbewegungsdaten_AV!D:D),2),ROUND(M900*L900%,2))</f>
        <v>0</v>
      </c>
      <c r="O900" s="330">
        <f>ROUND(N900-SUMIF(Anlagenbewegungsdaten_AV!B:B,A900,Anlagenbewegungsdaten_AV!D:D),3)</f>
        <v>0</v>
      </c>
    </row>
    <row r="901" spans="1:15" ht="15" customHeight="1" x14ac:dyDescent="0.25">
      <c r="A901" s="263" t="s">
        <v>2000</v>
      </c>
      <c r="B901" s="173" t="s">
        <v>2108</v>
      </c>
      <c r="C901" s="173" t="s">
        <v>4208</v>
      </c>
      <c r="D901" s="174" t="s">
        <v>2001</v>
      </c>
      <c r="E901" s="173" t="s">
        <v>2483</v>
      </c>
      <c r="F901" s="289">
        <v>16.899999999999999</v>
      </c>
      <c r="G901" s="333">
        <f>ROUND(SUMIF(Anlagenbewegungsdaten!B:B,A901,Anlagenbewegungsdaten!C:C),3)</f>
        <v>0</v>
      </c>
      <c r="H901" s="334">
        <f>IF(ISBLANK(F901),ROUND(SUMIF(Anlagenbewegungsdaten!B:B,A901,Anlagenbewegungsdaten!D:D),2),ROUND(G901*F901%,2))</f>
        <v>0</v>
      </c>
      <c r="I901" s="334">
        <f>ROUND((H901-SUMIF(Anlagenbewegungsdaten!$B:$B,A901,Anlagenbewegungsdaten!D:D)),3)</f>
        <v>0</v>
      </c>
      <c r="J901" s="335" t="s">
        <v>5179</v>
      </c>
      <c r="K901" s="335" t="s">
        <v>5193</v>
      </c>
      <c r="L901" s="516">
        <v>13.52</v>
      </c>
      <c r="M901" s="332">
        <f>ROUND(SUMIF(Anlagenbewegungsdaten_AV!B:B,A901,Anlagenbewegungsdaten_AV!C:C),3)</f>
        <v>0</v>
      </c>
      <c r="N901" s="330">
        <f>IF(ISBLANK(L901),ROUND(SUMIF(Anlagenbewegungsdaten_AV!B:B,A901,Anlagenbewegungsdaten_AV!D:D),2),ROUND(M901*L901%,2))</f>
        <v>0</v>
      </c>
      <c r="O901" s="330">
        <f>ROUND(N901-SUMIF(Anlagenbewegungsdaten_AV!B:B,A901,Anlagenbewegungsdaten_AV!D:D),3)</f>
        <v>0</v>
      </c>
    </row>
    <row r="902" spans="1:15" ht="15" customHeight="1" x14ac:dyDescent="0.25">
      <c r="A902" s="263" t="s">
        <v>2002</v>
      </c>
      <c r="B902" s="173" t="s">
        <v>2108</v>
      </c>
      <c r="C902" s="173" t="s">
        <v>4208</v>
      </c>
      <c r="D902" s="174" t="s">
        <v>2003</v>
      </c>
      <c r="E902" s="173" t="s">
        <v>2486</v>
      </c>
      <c r="F902" s="289">
        <v>18.899999999999999</v>
      </c>
      <c r="G902" s="333">
        <f>ROUND(SUMIF(Anlagenbewegungsdaten!B:B,A902,Anlagenbewegungsdaten!C:C),3)</f>
        <v>0</v>
      </c>
      <c r="H902" s="334">
        <f>IF(ISBLANK(F902),ROUND(SUMIF(Anlagenbewegungsdaten!B:B,A902,Anlagenbewegungsdaten!D:D),2),ROUND(G902*F902%,2))</f>
        <v>0</v>
      </c>
      <c r="I902" s="334">
        <f>ROUND((H902-SUMIF(Anlagenbewegungsdaten!$B:$B,A902,Anlagenbewegungsdaten!D:D)),3)</f>
        <v>0</v>
      </c>
      <c r="J902" s="335" t="s">
        <v>5179</v>
      </c>
      <c r="K902" s="335" t="s">
        <v>5193</v>
      </c>
      <c r="L902" s="516">
        <v>15.12</v>
      </c>
      <c r="M902" s="332">
        <f>ROUND(SUMIF(Anlagenbewegungsdaten_AV!B:B,A902,Anlagenbewegungsdaten_AV!C:C),3)</f>
        <v>0</v>
      </c>
      <c r="N902" s="330">
        <f>IF(ISBLANK(L902),ROUND(SUMIF(Anlagenbewegungsdaten_AV!B:B,A902,Anlagenbewegungsdaten_AV!D:D),2),ROUND(M902*L902%,2))</f>
        <v>0</v>
      </c>
      <c r="O902" s="330">
        <f>ROUND(N902-SUMIF(Anlagenbewegungsdaten_AV!B:B,A902,Anlagenbewegungsdaten_AV!D:D),3)</f>
        <v>0</v>
      </c>
    </row>
    <row r="903" spans="1:15" ht="15" customHeight="1" x14ac:dyDescent="0.25">
      <c r="A903" s="263" t="s">
        <v>2004</v>
      </c>
      <c r="B903" s="173" t="s">
        <v>2108</v>
      </c>
      <c r="C903" s="173" t="s">
        <v>4208</v>
      </c>
      <c r="D903" s="174" t="s">
        <v>2005</v>
      </c>
      <c r="E903" s="174" t="s">
        <v>1560</v>
      </c>
      <c r="F903" s="289">
        <v>19.899999999999999</v>
      </c>
      <c r="G903" s="333">
        <f>ROUND(SUMIF(Anlagenbewegungsdaten!B:B,A903,Anlagenbewegungsdaten!C:C),3)</f>
        <v>0</v>
      </c>
      <c r="H903" s="334">
        <f>IF(ISBLANK(F903),ROUND(SUMIF(Anlagenbewegungsdaten!B:B,A903,Anlagenbewegungsdaten!D:D),2),ROUND(G903*F903%,2))</f>
        <v>0</v>
      </c>
      <c r="I903" s="334">
        <f>ROUND((H903-SUMIF(Anlagenbewegungsdaten!$B:$B,A903,Anlagenbewegungsdaten!D:D)),3)</f>
        <v>0</v>
      </c>
      <c r="J903" s="335" t="s">
        <v>5179</v>
      </c>
      <c r="K903" s="335" t="s">
        <v>5193</v>
      </c>
      <c r="L903" s="516">
        <v>15.92</v>
      </c>
      <c r="M903" s="332">
        <f>ROUND(SUMIF(Anlagenbewegungsdaten_AV!B:B,A903,Anlagenbewegungsdaten_AV!C:C),3)</f>
        <v>0</v>
      </c>
      <c r="N903" s="330">
        <f>IF(ISBLANK(L903),ROUND(SUMIF(Anlagenbewegungsdaten_AV!B:B,A903,Anlagenbewegungsdaten_AV!D:D),2),ROUND(M903*L903%,2))</f>
        <v>0</v>
      </c>
      <c r="O903" s="330">
        <f>ROUND(N903-SUMIF(Anlagenbewegungsdaten_AV!B:B,A903,Anlagenbewegungsdaten_AV!D:D),3)</f>
        <v>0</v>
      </c>
    </row>
    <row r="904" spans="1:15" ht="15" customHeight="1" x14ac:dyDescent="0.25">
      <c r="A904" s="263" t="s">
        <v>2006</v>
      </c>
      <c r="B904" s="173" t="s">
        <v>2108</v>
      </c>
      <c r="C904" s="173" t="s">
        <v>4208</v>
      </c>
      <c r="D904" s="174" t="s">
        <v>2007</v>
      </c>
      <c r="E904" s="173" t="s">
        <v>1563</v>
      </c>
      <c r="F904" s="289">
        <v>19.899999999999999</v>
      </c>
      <c r="G904" s="333">
        <f>ROUND(SUMIF(Anlagenbewegungsdaten!B:B,A904,Anlagenbewegungsdaten!C:C),3)</f>
        <v>0</v>
      </c>
      <c r="H904" s="334">
        <f>IF(ISBLANK(F904),ROUND(SUMIF(Anlagenbewegungsdaten!B:B,A904,Anlagenbewegungsdaten!D:D),2),ROUND(G904*F904%,2))</f>
        <v>0</v>
      </c>
      <c r="I904" s="334">
        <f>ROUND((H904-SUMIF(Anlagenbewegungsdaten!$B:$B,A904,Anlagenbewegungsdaten!D:D)),3)</f>
        <v>0</v>
      </c>
      <c r="J904" s="335" t="s">
        <v>5179</v>
      </c>
      <c r="K904" s="335" t="s">
        <v>5193</v>
      </c>
      <c r="L904" s="516">
        <v>15.92</v>
      </c>
      <c r="M904" s="332">
        <f>ROUND(SUMIF(Anlagenbewegungsdaten_AV!B:B,A904,Anlagenbewegungsdaten_AV!C:C),3)</f>
        <v>0</v>
      </c>
      <c r="N904" s="330">
        <f>IF(ISBLANK(L904),ROUND(SUMIF(Anlagenbewegungsdaten_AV!B:B,A904,Anlagenbewegungsdaten_AV!D:D),2),ROUND(M904*L904%,2))</f>
        <v>0</v>
      </c>
      <c r="O904" s="330">
        <f>ROUND(N904-SUMIF(Anlagenbewegungsdaten_AV!B:B,A904,Anlagenbewegungsdaten_AV!D:D),3)</f>
        <v>0</v>
      </c>
    </row>
    <row r="905" spans="1:15" ht="15" customHeight="1" x14ac:dyDescent="0.25">
      <c r="A905" s="263" t="s">
        <v>2738</v>
      </c>
      <c r="B905" s="173" t="s">
        <v>2108</v>
      </c>
      <c r="C905" s="173" t="s">
        <v>4208</v>
      </c>
      <c r="D905" s="174" t="s">
        <v>2739</v>
      </c>
      <c r="E905" s="174" t="s">
        <v>2576</v>
      </c>
      <c r="F905" s="289">
        <v>19.87</v>
      </c>
      <c r="G905" s="333">
        <f>ROUND(SUMIF(Anlagenbewegungsdaten!B:B,A905,Anlagenbewegungsdaten!C:C),3)</f>
        <v>0</v>
      </c>
      <c r="H905" s="334">
        <f>IF(ISBLANK(F905),ROUND(SUMIF(Anlagenbewegungsdaten!B:B,A905,Anlagenbewegungsdaten!D:D),2),ROUND(G905*F905%,2))</f>
        <v>0</v>
      </c>
      <c r="I905" s="334">
        <f>ROUND((H905-SUMIF(Anlagenbewegungsdaten!$B:$B,A905,Anlagenbewegungsdaten!D:D)),3)</f>
        <v>0</v>
      </c>
      <c r="J905" s="335" t="s">
        <v>5179</v>
      </c>
      <c r="K905" s="335" t="s">
        <v>5193</v>
      </c>
      <c r="L905" s="516">
        <v>15.9</v>
      </c>
      <c r="M905" s="332">
        <f>ROUND(SUMIF(Anlagenbewegungsdaten_AV!B:B,A905,Anlagenbewegungsdaten_AV!C:C),3)</f>
        <v>0</v>
      </c>
      <c r="N905" s="330">
        <f>IF(ISBLANK(L905),ROUND(SUMIF(Anlagenbewegungsdaten_AV!B:B,A905,Anlagenbewegungsdaten_AV!D:D),2),ROUND(M905*L905%,2))</f>
        <v>0</v>
      </c>
      <c r="O905" s="330">
        <f>ROUND(N905-SUMIF(Anlagenbewegungsdaten_AV!B:B,A905,Anlagenbewegungsdaten_AV!D:D),3)</f>
        <v>0</v>
      </c>
    </row>
    <row r="906" spans="1:15" ht="15" customHeight="1" x14ac:dyDescent="0.25">
      <c r="A906" s="263" t="s">
        <v>3482</v>
      </c>
      <c r="B906" s="173" t="s">
        <v>2108</v>
      </c>
      <c r="C906" s="173" t="s">
        <v>4208</v>
      </c>
      <c r="D906" s="174" t="s">
        <v>3483</v>
      </c>
      <c r="E906" s="174" t="s">
        <v>3320</v>
      </c>
      <c r="F906" s="289">
        <v>19.84</v>
      </c>
      <c r="G906" s="333">
        <f>ROUND(SUMIF(Anlagenbewegungsdaten!B:B,A906,Anlagenbewegungsdaten!C:C),3)</f>
        <v>0</v>
      </c>
      <c r="H906" s="334">
        <f>IF(ISBLANK(F906),ROUND(SUMIF(Anlagenbewegungsdaten!B:B,A906,Anlagenbewegungsdaten!D:D),2),ROUND(G906*F906%,2))</f>
        <v>0</v>
      </c>
      <c r="I906" s="334">
        <f>ROUND((H906-SUMIF(Anlagenbewegungsdaten!$B:$B,A906,Anlagenbewegungsdaten!D:D)),3)</f>
        <v>0</v>
      </c>
      <c r="J906" s="335" t="s">
        <v>5179</v>
      </c>
      <c r="K906" s="335" t="s">
        <v>5193</v>
      </c>
      <c r="L906" s="516">
        <v>15.87</v>
      </c>
      <c r="M906" s="332">
        <f>ROUND(SUMIF(Anlagenbewegungsdaten_AV!B:B,A906,Anlagenbewegungsdaten_AV!C:C),3)</f>
        <v>0</v>
      </c>
      <c r="N906" s="330">
        <f>IF(ISBLANK(L906),ROUND(SUMIF(Anlagenbewegungsdaten_AV!B:B,A906,Anlagenbewegungsdaten_AV!D:D),2),ROUND(M906*L906%,2))</f>
        <v>0</v>
      </c>
      <c r="O906" s="330">
        <f>ROUND(N906-SUMIF(Anlagenbewegungsdaten_AV!B:B,A906,Anlagenbewegungsdaten_AV!D:D),3)</f>
        <v>0</v>
      </c>
    </row>
    <row r="907" spans="1:15" ht="15" customHeight="1" x14ac:dyDescent="0.25">
      <c r="A907" s="275" t="s">
        <v>4256</v>
      </c>
      <c r="B907" s="194" t="s">
        <v>2108</v>
      </c>
      <c r="C907" s="194" t="s">
        <v>4208</v>
      </c>
      <c r="D907" s="193" t="s">
        <v>4257</v>
      </c>
      <c r="E907" s="193" t="s">
        <v>4093</v>
      </c>
      <c r="F907" s="290">
        <v>19.810000000000002</v>
      </c>
      <c r="G907" s="333">
        <f>ROUND(SUMIF(Anlagenbewegungsdaten!B:B,A907,Anlagenbewegungsdaten!C:C),3)</f>
        <v>0</v>
      </c>
      <c r="H907" s="334">
        <f>IF(ISBLANK(F907),ROUND(SUMIF(Anlagenbewegungsdaten!B:B,A907,Anlagenbewegungsdaten!D:D),2),ROUND(G907*F907%,2))</f>
        <v>0</v>
      </c>
      <c r="I907" s="334">
        <f>ROUND((H907-SUMIF(Anlagenbewegungsdaten!$B:$B,A907,Anlagenbewegungsdaten!D:D)),3)</f>
        <v>0</v>
      </c>
      <c r="J907" s="335" t="s">
        <v>5179</v>
      </c>
      <c r="K907" s="335" t="s">
        <v>5193</v>
      </c>
      <c r="L907" s="516">
        <v>15.85</v>
      </c>
      <c r="M907" s="332">
        <f>ROUND(SUMIF(Anlagenbewegungsdaten_AV!B:B,A907,Anlagenbewegungsdaten_AV!C:C),3)</f>
        <v>0</v>
      </c>
      <c r="N907" s="330">
        <f>IF(ISBLANK(L907),ROUND(SUMIF(Anlagenbewegungsdaten_AV!B:B,A907,Anlagenbewegungsdaten_AV!D:D),2),ROUND(M907*L907%,2))</f>
        <v>0</v>
      </c>
      <c r="O907" s="330">
        <f>ROUND(N907-SUMIF(Anlagenbewegungsdaten_AV!B:B,A907,Anlagenbewegungsdaten_AV!D:D),3)</f>
        <v>0</v>
      </c>
    </row>
    <row r="908" spans="1:15" ht="15" customHeight="1" x14ac:dyDescent="0.25">
      <c r="A908" s="263" t="s">
        <v>2008</v>
      </c>
      <c r="B908" s="174" t="s">
        <v>2108</v>
      </c>
      <c r="C908" s="174" t="s">
        <v>4208</v>
      </c>
      <c r="D908" s="174" t="s">
        <v>235</v>
      </c>
      <c r="E908" s="174" t="s">
        <v>2483</v>
      </c>
      <c r="F908" s="289">
        <v>16.899999999999999</v>
      </c>
      <c r="G908" s="333">
        <f>ROUND(SUMIF(Anlagenbewegungsdaten!B:B,A908,Anlagenbewegungsdaten!C:C),3)</f>
        <v>0</v>
      </c>
      <c r="H908" s="334">
        <f>IF(ISBLANK(F908),ROUND(SUMIF(Anlagenbewegungsdaten!B:B,A908,Anlagenbewegungsdaten!D:D),2),ROUND(G908*F908%,2))</f>
        <v>0</v>
      </c>
      <c r="I908" s="334">
        <f>ROUND((H908-SUMIF(Anlagenbewegungsdaten!$B:$B,A908,Anlagenbewegungsdaten!D:D)),3)</f>
        <v>0</v>
      </c>
      <c r="J908" s="335" t="s">
        <v>5179</v>
      </c>
      <c r="K908" s="335" t="s">
        <v>5193</v>
      </c>
      <c r="L908" s="516">
        <v>13.52</v>
      </c>
      <c r="M908" s="332">
        <f>ROUND(SUMIF(Anlagenbewegungsdaten_AV!B:B,A908,Anlagenbewegungsdaten_AV!C:C),3)</f>
        <v>0</v>
      </c>
      <c r="N908" s="330">
        <f>IF(ISBLANK(L908),ROUND(SUMIF(Anlagenbewegungsdaten_AV!B:B,A908,Anlagenbewegungsdaten_AV!D:D),2),ROUND(M908*L908%,2))</f>
        <v>0</v>
      </c>
      <c r="O908" s="330">
        <f>ROUND(N908-SUMIF(Anlagenbewegungsdaten_AV!B:B,A908,Anlagenbewegungsdaten_AV!D:D),3)</f>
        <v>0</v>
      </c>
    </row>
    <row r="909" spans="1:15" ht="15" customHeight="1" x14ac:dyDescent="0.25">
      <c r="A909" s="263" t="s">
        <v>2009</v>
      </c>
      <c r="B909" s="174" t="s">
        <v>2108</v>
      </c>
      <c r="C909" s="174" t="s">
        <v>4208</v>
      </c>
      <c r="D909" s="174" t="s">
        <v>2010</v>
      </c>
      <c r="E909" s="174" t="s">
        <v>2486</v>
      </c>
      <c r="F909" s="289">
        <v>18.899999999999999</v>
      </c>
      <c r="G909" s="333">
        <f>ROUND(SUMIF(Anlagenbewegungsdaten!B:B,A909,Anlagenbewegungsdaten!C:C),3)</f>
        <v>0</v>
      </c>
      <c r="H909" s="334">
        <f>IF(ISBLANK(F909),ROUND(SUMIF(Anlagenbewegungsdaten!B:B,A909,Anlagenbewegungsdaten!D:D),2),ROUND(G909*F909%,2))</f>
        <v>0</v>
      </c>
      <c r="I909" s="334">
        <f>ROUND((H909-SUMIF(Anlagenbewegungsdaten!$B:$B,A909,Anlagenbewegungsdaten!D:D)),3)</f>
        <v>0</v>
      </c>
      <c r="J909" s="335" t="s">
        <v>5179</v>
      </c>
      <c r="K909" s="335" t="s">
        <v>5193</v>
      </c>
      <c r="L909" s="516">
        <v>15.12</v>
      </c>
      <c r="M909" s="332">
        <f>ROUND(SUMIF(Anlagenbewegungsdaten_AV!B:B,A909,Anlagenbewegungsdaten_AV!C:C),3)</f>
        <v>0</v>
      </c>
      <c r="N909" s="330">
        <f>IF(ISBLANK(L909),ROUND(SUMIF(Anlagenbewegungsdaten_AV!B:B,A909,Anlagenbewegungsdaten_AV!D:D),2),ROUND(M909*L909%,2))</f>
        <v>0</v>
      </c>
      <c r="O909" s="330">
        <f>ROUND(N909-SUMIF(Anlagenbewegungsdaten_AV!B:B,A909,Anlagenbewegungsdaten_AV!D:D),3)</f>
        <v>0</v>
      </c>
    </row>
    <row r="910" spans="1:15" ht="15" customHeight="1" x14ac:dyDescent="0.25">
      <c r="A910" s="263" t="s">
        <v>2011</v>
      </c>
      <c r="B910" s="174" t="s">
        <v>2108</v>
      </c>
      <c r="C910" s="174" t="s">
        <v>4208</v>
      </c>
      <c r="D910" s="174" t="s">
        <v>237</v>
      </c>
      <c r="E910" s="174" t="s">
        <v>1560</v>
      </c>
      <c r="F910" s="289">
        <v>19.899999999999999</v>
      </c>
      <c r="G910" s="333">
        <f>ROUND(SUMIF(Anlagenbewegungsdaten!B:B,A910,Anlagenbewegungsdaten!C:C),3)</f>
        <v>0</v>
      </c>
      <c r="H910" s="334">
        <f>IF(ISBLANK(F910),ROUND(SUMIF(Anlagenbewegungsdaten!B:B,A910,Anlagenbewegungsdaten!D:D),2),ROUND(G910*F910%,2))</f>
        <v>0</v>
      </c>
      <c r="I910" s="334">
        <f>ROUND((H910-SUMIF(Anlagenbewegungsdaten!$B:$B,A910,Anlagenbewegungsdaten!D:D)),3)</f>
        <v>0</v>
      </c>
      <c r="J910" s="335" t="s">
        <v>5179</v>
      </c>
      <c r="K910" s="335" t="s">
        <v>5193</v>
      </c>
      <c r="L910" s="516">
        <v>15.92</v>
      </c>
      <c r="M910" s="332">
        <f>ROUND(SUMIF(Anlagenbewegungsdaten_AV!B:B,A910,Anlagenbewegungsdaten_AV!C:C),3)</f>
        <v>0</v>
      </c>
      <c r="N910" s="330">
        <f>IF(ISBLANK(L910),ROUND(SUMIF(Anlagenbewegungsdaten_AV!B:B,A910,Anlagenbewegungsdaten_AV!D:D),2),ROUND(M910*L910%,2))</f>
        <v>0</v>
      </c>
      <c r="O910" s="330">
        <f>ROUND(N910-SUMIF(Anlagenbewegungsdaten_AV!B:B,A910,Anlagenbewegungsdaten_AV!D:D),3)</f>
        <v>0</v>
      </c>
    </row>
    <row r="911" spans="1:15" ht="15" customHeight="1" x14ac:dyDescent="0.25">
      <c r="A911" s="263" t="s">
        <v>2012</v>
      </c>
      <c r="B911" s="174" t="s">
        <v>2108</v>
      </c>
      <c r="C911" s="174" t="s">
        <v>4208</v>
      </c>
      <c r="D911" s="174" t="s">
        <v>239</v>
      </c>
      <c r="E911" s="174" t="s">
        <v>1563</v>
      </c>
      <c r="F911" s="289">
        <v>19.899999999999999</v>
      </c>
      <c r="G911" s="333">
        <f>ROUND(SUMIF(Anlagenbewegungsdaten!B:B,A911,Anlagenbewegungsdaten!C:C),3)</f>
        <v>0</v>
      </c>
      <c r="H911" s="334">
        <f>IF(ISBLANK(F911),ROUND(SUMIF(Anlagenbewegungsdaten!B:B,A911,Anlagenbewegungsdaten!D:D),2),ROUND(G911*F911%,2))</f>
        <v>0</v>
      </c>
      <c r="I911" s="334">
        <f>ROUND((H911-SUMIF(Anlagenbewegungsdaten!$B:$B,A911,Anlagenbewegungsdaten!D:D)),3)</f>
        <v>0</v>
      </c>
      <c r="J911" s="335" t="s">
        <v>5179</v>
      </c>
      <c r="K911" s="335" t="s">
        <v>5193</v>
      </c>
      <c r="L911" s="516">
        <v>15.92</v>
      </c>
      <c r="M911" s="332">
        <f>ROUND(SUMIF(Anlagenbewegungsdaten_AV!B:B,A911,Anlagenbewegungsdaten_AV!C:C),3)</f>
        <v>0</v>
      </c>
      <c r="N911" s="330">
        <f>IF(ISBLANK(L911),ROUND(SUMIF(Anlagenbewegungsdaten_AV!B:B,A911,Anlagenbewegungsdaten_AV!D:D),2),ROUND(M911*L911%,2))</f>
        <v>0</v>
      </c>
      <c r="O911" s="330">
        <f>ROUND(N911-SUMIF(Anlagenbewegungsdaten_AV!B:B,A911,Anlagenbewegungsdaten_AV!D:D),3)</f>
        <v>0</v>
      </c>
    </row>
    <row r="912" spans="1:15" ht="15" customHeight="1" x14ac:dyDescent="0.25">
      <c r="A912" s="263" t="s">
        <v>2740</v>
      </c>
      <c r="B912" s="174" t="s">
        <v>2108</v>
      </c>
      <c r="C912" s="174" t="s">
        <v>4208</v>
      </c>
      <c r="D912" s="174" t="s">
        <v>2608</v>
      </c>
      <c r="E912" s="174" t="s">
        <v>2576</v>
      </c>
      <c r="F912" s="289">
        <v>19.87</v>
      </c>
      <c r="G912" s="333">
        <f>ROUND(SUMIF(Anlagenbewegungsdaten!B:B,A912,Anlagenbewegungsdaten!C:C),3)</f>
        <v>0</v>
      </c>
      <c r="H912" s="334">
        <f>IF(ISBLANK(F912),ROUND(SUMIF(Anlagenbewegungsdaten!B:B,A912,Anlagenbewegungsdaten!D:D),2),ROUND(G912*F912%,2))</f>
        <v>0</v>
      </c>
      <c r="I912" s="334">
        <f>ROUND((H912-SUMIF(Anlagenbewegungsdaten!$B:$B,A912,Anlagenbewegungsdaten!D:D)),3)</f>
        <v>0</v>
      </c>
      <c r="J912" s="335" t="s">
        <v>5179</v>
      </c>
      <c r="K912" s="335" t="s">
        <v>5193</v>
      </c>
      <c r="L912" s="516">
        <v>15.9</v>
      </c>
      <c r="M912" s="332">
        <f>ROUND(SUMIF(Anlagenbewegungsdaten_AV!B:B,A912,Anlagenbewegungsdaten_AV!C:C),3)</f>
        <v>0</v>
      </c>
      <c r="N912" s="330">
        <f>IF(ISBLANK(L912),ROUND(SUMIF(Anlagenbewegungsdaten_AV!B:B,A912,Anlagenbewegungsdaten_AV!D:D),2),ROUND(M912*L912%,2))</f>
        <v>0</v>
      </c>
      <c r="O912" s="330">
        <f>ROUND(N912-SUMIF(Anlagenbewegungsdaten_AV!B:B,A912,Anlagenbewegungsdaten_AV!D:D),3)</f>
        <v>0</v>
      </c>
    </row>
    <row r="913" spans="1:15" ht="15" customHeight="1" x14ac:dyDescent="0.25">
      <c r="A913" s="263" t="s">
        <v>3484</v>
      </c>
      <c r="B913" s="174" t="s">
        <v>2108</v>
      </c>
      <c r="C913" s="174" t="s">
        <v>4208</v>
      </c>
      <c r="D913" s="174" t="s">
        <v>3352</v>
      </c>
      <c r="E913" s="174" t="s">
        <v>3320</v>
      </c>
      <c r="F913" s="289">
        <v>19.84</v>
      </c>
      <c r="G913" s="333">
        <f>ROUND(SUMIF(Anlagenbewegungsdaten!B:B,A913,Anlagenbewegungsdaten!C:C),3)</f>
        <v>0</v>
      </c>
      <c r="H913" s="334">
        <f>IF(ISBLANK(F913),ROUND(SUMIF(Anlagenbewegungsdaten!B:B,A913,Anlagenbewegungsdaten!D:D),2),ROUND(G913*F913%,2))</f>
        <v>0</v>
      </c>
      <c r="I913" s="334">
        <f>ROUND((H913-SUMIF(Anlagenbewegungsdaten!$B:$B,A913,Anlagenbewegungsdaten!D:D)),3)</f>
        <v>0</v>
      </c>
      <c r="J913" s="335" t="s">
        <v>5179</v>
      </c>
      <c r="K913" s="335" t="s">
        <v>5193</v>
      </c>
      <c r="L913" s="516">
        <v>15.87</v>
      </c>
      <c r="M913" s="332">
        <f>ROUND(SUMIF(Anlagenbewegungsdaten_AV!B:B,A913,Anlagenbewegungsdaten_AV!C:C),3)</f>
        <v>0</v>
      </c>
      <c r="N913" s="330">
        <f>IF(ISBLANK(L913),ROUND(SUMIF(Anlagenbewegungsdaten_AV!B:B,A913,Anlagenbewegungsdaten_AV!D:D),2),ROUND(M913*L913%,2))</f>
        <v>0</v>
      </c>
      <c r="O913" s="330">
        <f>ROUND(N913-SUMIF(Anlagenbewegungsdaten_AV!B:B,A913,Anlagenbewegungsdaten_AV!D:D),3)</f>
        <v>0</v>
      </c>
    </row>
    <row r="914" spans="1:15" ht="15" customHeight="1" x14ac:dyDescent="0.25">
      <c r="A914" s="275" t="s">
        <v>4258</v>
      </c>
      <c r="B914" s="193" t="s">
        <v>2108</v>
      </c>
      <c r="C914" s="193" t="s">
        <v>4208</v>
      </c>
      <c r="D914" s="193" t="s">
        <v>4125</v>
      </c>
      <c r="E914" s="193" t="s">
        <v>4093</v>
      </c>
      <c r="F914" s="290">
        <v>19.810000000000002</v>
      </c>
      <c r="G914" s="333">
        <f>ROUND(SUMIF(Anlagenbewegungsdaten!B:B,A914,Anlagenbewegungsdaten!C:C),3)</f>
        <v>0</v>
      </c>
      <c r="H914" s="334">
        <f>IF(ISBLANK(F914),ROUND(SUMIF(Anlagenbewegungsdaten!B:B,A914,Anlagenbewegungsdaten!D:D),2),ROUND(G914*F914%,2))</f>
        <v>0</v>
      </c>
      <c r="I914" s="334">
        <f>ROUND((H914-SUMIF(Anlagenbewegungsdaten!$B:$B,A914,Anlagenbewegungsdaten!D:D)),3)</f>
        <v>0</v>
      </c>
      <c r="J914" s="335" t="s">
        <v>5179</v>
      </c>
      <c r="K914" s="335" t="s">
        <v>5193</v>
      </c>
      <c r="L914" s="516">
        <v>15.85</v>
      </c>
      <c r="M914" s="332">
        <f>ROUND(SUMIF(Anlagenbewegungsdaten_AV!B:B,A914,Anlagenbewegungsdaten_AV!C:C),3)</f>
        <v>0</v>
      </c>
      <c r="N914" s="330">
        <f>IF(ISBLANK(L914),ROUND(SUMIF(Anlagenbewegungsdaten_AV!B:B,A914,Anlagenbewegungsdaten_AV!D:D),2),ROUND(M914*L914%,2))</f>
        <v>0</v>
      </c>
      <c r="O914" s="330">
        <f>ROUND(N914-SUMIF(Anlagenbewegungsdaten_AV!B:B,A914,Anlagenbewegungsdaten_AV!D:D),3)</f>
        <v>0</v>
      </c>
    </row>
    <row r="915" spans="1:15" ht="15" customHeight="1" x14ac:dyDescent="0.25">
      <c r="A915" s="263" t="s">
        <v>2013</v>
      </c>
      <c r="B915" s="174" t="s">
        <v>2108</v>
      </c>
      <c r="C915" s="174" t="s">
        <v>4208</v>
      </c>
      <c r="D915" s="174" t="s">
        <v>241</v>
      </c>
      <c r="E915" s="174" t="s">
        <v>2483</v>
      </c>
      <c r="F915" s="289">
        <v>17.899999999999999</v>
      </c>
      <c r="G915" s="333">
        <f>ROUND(SUMIF(Anlagenbewegungsdaten!B:B,A915,Anlagenbewegungsdaten!C:C),3)</f>
        <v>0</v>
      </c>
      <c r="H915" s="334">
        <f>IF(ISBLANK(F915),ROUND(SUMIF(Anlagenbewegungsdaten!B:B,A915,Anlagenbewegungsdaten!D:D),2),ROUND(G915*F915%,2))</f>
        <v>0</v>
      </c>
      <c r="I915" s="334">
        <f>ROUND((H915-SUMIF(Anlagenbewegungsdaten!$B:$B,A915,Anlagenbewegungsdaten!D:D)),3)</f>
        <v>0</v>
      </c>
      <c r="J915" s="335" t="s">
        <v>5179</v>
      </c>
      <c r="K915" s="335" t="s">
        <v>5193</v>
      </c>
      <c r="L915" s="516">
        <v>14.32</v>
      </c>
      <c r="M915" s="332">
        <f>ROUND(SUMIF(Anlagenbewegungsdaten_AV!B:B,A915,Anlagenbewegungsdaten_AV!C:C),3)</f>
        <v>0</v>
      </c>
      <c r="N915" s="330">
        <f>IF(ISBLANK(L915),ROUND(SUMIF(Anlagenbewegungsdaten_AV!B:B,A915,Anlagenbewegungsdaten_AV!D:D),2),ROUND(M915*L915%,2))</f>
        <v>0</v>
      </c>
      <c r="O915" s="330">
        <f>ROUND(N915-SUMIF(Anlagenbewegungsdaten_AV!B:B,A915,Anlagenbewegungsdaten_AV!D:D),3)</f>
        <v>0</v>
      </c>
    </row>
    <row r="916" spans="1:15" ht="15" customHeight="1" x14ac:dyDescent="0.25">
      <c r="A916" s="263" t="s">
        <v>2014</v>
      </c>
      <c r="B916" s="174" t="s">
        <v>2108</v>
      </c>
      <c r="C916" s="174" t="s">
        <v>4208</v>
      </c>
      <c r="D916" s="174" t="s">
        <v>2015</v>
      </c>
      <c r="E916" s="174" t="s">
        <v>2486</v>
      </c>
      <c r="F916" s="289">
        <v>19.899999999999999</v>
      </c>
      <c r="G916" s="333">
        <f>ROUND(SUMIF(Anlagenbewegungsdaten!B:B,A916,Anlagenbewegungsdaten!C:C),3)</f>
        <v>0</v>
      </c>
      <c r="H916" s="334">
        <f>IF(ISBLANK(F916),ROUND(SUMIF(Anlagenbewegungsdaten!B:B,A916,Anlagenbewegungsdaten!D:D),2),ROUND(G916*F916%,2))</f>
        <v>0</v>
      </c>
      <c r="I916" s="334">
        <f>ROUND((H916-SUMIF(Anlagenbewegungsdaten!$B:$B,A916,Anlagenbewegungsdaten!D:D)),3)</f>
        <v>0</v>
      </c>
      <c r="J916" s="335" t="s">
        <v>5179</v>
      </c>
      <c r="K916" s="335" t="s">
        <v>5193</v>
      </c>
      <c r="L916" s="516">
        <v>15.92</v>
      </c>
      <c r="M916" s="332">
        <f>ROUND(SUMIF(Anlagenbewegungsdaten_AV!B:B,A916,Anlagenbewegungsdaten_AV!C:C),3)</f>
        <v>0</v>
      </c>
      <c r="N916" s="330">
        <f>IF(ISBLANK(L916),ROUND(SUMIF(Anlagenbewegungsdaten_AV!B:B,A916,Anlagenbewegungsdaten_AV!D:D),2),ROUND(M916*L916%,2))</f>
        <v>0</v>
      </c>
      <c r="O916" s="330">
        <f>ROUND(N916-SUMIF(Anlagenbewegungsdaten_AV!B:B,A916,Anlagenbewegungsdaten_AV!D:D),3)</f>
        <v>0</v>
      </c>
    </row>
    <row r="917" spans="1:15" ht="15" customHeight="1" x14ac:dyDescent="0.25">
      <c r="A917" s="263" t="s">
        <v>2016</v>
      </c>
      <c r="B917" s="174" t="s">
        <v>2108</v>
      </c>
      <c r="C917" s="174" t="s">
        <v>4208</v>
      </c>
      <c r="D917" s="184" t="s">
        <v>243</v>
      </c>
      <c r="E917" s="174" t="s">
        <v>1560</v>
      </c>
      <c r="F917" s="289">
        <v>20.9</v>
      </c>
      <c r="G917" s="333">
        <f>ROUND(SUMIF(Anlagenbewegungsdaten!B:B,A917,Anlagenbewegungsdaten!C:C),3)</f>
        <v>0</v>
      </c>
      <c r="H917" s="334">
        <f>IF(ISBLANK(F917),ROUND(SUMIF(Anlagenbewegungsdaten!B:B,A917,Anlagenbewegungsdaten!D:D),2),ROUND(G917*F917%,2))</f>
        <v>0</v>
      </c>
      <c r="I917" s="334">
        <f>ROUND((H917-SUMIF(Anlagenbewegungsdaten!$B:$B,A917,Anlagenbewegungsdaten!D:D)),3)</f>
        <v>0</v>
      </c>
      <c r="J917" s="335" t="s">
        <v>5179</v>
      </c>
      <c r="K917" s="335" t="s">
        <v>5193</v>
      </c>
      <c r="L917" s="516">
        <v>16.72</v>
      </c>
      <c r="M917" s="332">
        <f>ROUND(SUMIF(Anlagenbewegungsdaten_AV!B:B,A917,Anlagenbewegungsdaten_AV!C:C),3)</f>
        <v>0</v>
      </c>
      <c r="N917" s="330">
        <f>IF(ISBLANK(L917),ROUND(SUMIF(Anlagenbewegungsdaten_AV!B:B,A917,Anlagenbewegungsdaten_AV!D:D),2),ROUND(M917*L917%,2))</f>
        <v>0</v>
      </c>
      <c r="O917" s="330">
        <f>ROUND(N917-SUMIF(Anlagenbewegungsdaten_AV!B:B,A917,Anlagenbewegungsdaten_AV!D:D),3)</f>
        <v>0</v>
      </c>
    </row>
    <row r="918" spans="1:15" ht="15" customHeight="1" x14ac:dyDescent="0.25">
      <c r="A918" s="263" t="s">
        <v>2017</v>
      </c>
      <c r="B918" s="174" t="s">
        <v>2108</v>
      </c>
      <c r="C918" s="174" t="s">
        <v>4208</v>
      </c>
      <c r="D918" s="174" t="s">
        <v>245</v>
      </c>
      <c r="E918" s="174" t="s">
        <v>1563</v>
      </c>
      <c r="F918" s="289">
        <v>20.9</v>
      </c>
      <c r="G918" s="333">
        <f>ROUND(SUMIF(Anlagenbewegungsdaten!B:B,A918,Anlagenbewegungsdaten!C:C),3)</f>
        <v>0</v>
      </c>
      <c r="H918" s="334">
        <f>IF(ISBLANK(F918),ROUND(SUMIF(Anlagenbewegungsdaten!B:B,A918,Anlagenbewegungsdaten!D:D),2),ROUND(G918*F918%,2))</f>
        <v>0</v>
      </c>
      <c r="I918" s="334">
        <f>ROUND((H918-SUMIF(Anlagenbewegungsdaten!$B:$B,A918,Anlagenbewegungsdaten!D:D)),3)</f>
        <v>0</v>
      </c>
      <c r="J918" s="335" t="s">
        <v>5179</v>
      </c>
      <c r="K918" s="335" t="s">
        <v>5193</v>
      </c>
      <c r="L918" s="516">
        <v>16.72</v>
      </c>
      <c r="M918" s="332">
        <f>ROUND(SUMIF(Anlagenbewegungsdaten_AV!B:B,A918,Anlagenbewegungsdaten_AV!C:C),3)</f>
        <v>0</v>
      </c>
      <c r="N918" s="330">
        <f>IF(ISBLANK(L918),ROUND(SUMIF(Anlagenbewegungsdaten_AV!B:B,A918,Anlagenbewegungsdaten_AV!D:D),2),ROUND(M918*L918%,2))</f>
        <v>0</v>
      </c>
      <c r="O918" s="330">
        <f>ROUND(N918-SUMIF(Anlagenbewegungsdaten_AV!B:B,A918,Anlagenbewegungsdaten_AV!D:D),3)</f>
        <v>0</v>
      </c>
    </row>
    <row r="919" spans="1:15" ht="15" customHeight="1" x14ac:dyDescent="0.25">
      <c r="A919" s="263" t="s">
        <v>2741</v>
      </c>
      <c r="B919" s="174" t="s">
        <v>2108</v>
      </c>
      <c r="C919" s="174" t="s">
        <v>4208</v>
      </c>
      <c r="D919" s="174" t="s">
        <v>2610</v>
      </c>
      <c r="E919" s="174" t="s">
        <v>2576</v>
      </c>
      <c r="F919" s="289">
        <v>20.87</v>
      </c>
      <c r="G919" s="333">
        <f>ROUND(SUMIF(Anlagenbewegungsdaten!B:B,A919,Anlagenbewegungsdaten!C:C),3)</f>
        <v>0</v>
      </c>
      <c r="H919" s="334">
        <f>IF(ISBLANK(F919),ROUND(SUMIF(Anlagenbewegungsdaten!B:B,A919,Anlagenbewegungsdaten!D:D),2),ROUND(G919*F919%,2))</f>
        <v>0</v>
      </c>
      <c r="I919" s="334">
        <f>ROUND((H919-SUMIF(Anlagenbewegungsdaten!$B:$B,A919,Anlagenbewegungsdaten!D:D)),3)</f>
        <v>0</v>
      </c>
      <c r="J919" s="335" t="s">
        <v>5179</v>
      </c>
      <c r="K919" s="335" t="s">
        <v>5193</v>
      </c>
      <c r="L919" s="516">
        <v>16.7</v>
      </c>
      <c r="M919" s="332">
        <f>ROUND(SUMIF(Anlagenbewegungsdaten_AV!B:B,A919,Anlagenbewegungsdaten_AV!C:C),3)</f>
        <v>0</v>
      </c>
      <c r="N919" s="330">
        <f>IF(ISBLANK(L919),ROUND(SUMIF(Anlagenbewegungsdaten_AV!B:B,A919,Anlagenbewegungsdaten_AV!D:D),2),ROUND(M919*L919%,2))</f>
        <v>0</v>
      </c>
      <c r="O919" s="330">
        <f>ROUND(N919-SUMIF(Anlagenbewegungsdaten_AV!B:B,A919,Anlagenbewegungsdaten_AV!D:D),3)</f>
        <v>0</v>
      </c>
    </row>
    <row r="920" spans="1:15" ht="15" customHeight="1" x14ac:dyDescent="0.25">
      <c r="A920" s="263" t="s">
        <v>3485</v>
      </c>
      <c r="B920" s="174" t="s">
        <v>2108</v>
      </c>
      <c r="C920" s="174" t="s">
        <v>4208</v>
      </c>
      <c r="D920" s="174" t="s">
        <v>3354</v>
      </c>
      <c r="E920" s="174" t="s">
        <v>3320</v>
      </c>
      <c r="F920" s="289">
        <v>20.84</v>
      </c>
      <c r="G920" s="333">
        <f>ROUND(SUMIF(Anlagenbewegungsdaten!B:B,A920,Anlagenbewegungsdaten!C:C),3)</f>
        <v>0</v>
      </c>
      <c r="H920" s="334">
        <f>IF(ISBLANK(F920),ROUND(SUMIF(Anlagenbewegungsdaten!B:B,A920,Anlagenbewegungsdaten!D:D),2),ROUND(G920*F920%,2))</f>
        <v>0</v>
      </c>
      <c r="I920" s="334">
        <f>ROUND((H920-SUMIF(Anlagenbewegungsdaten!$B:$B,A920,Anlagenbewegungsdaten!D:D)),3)</f>
        <v>0</v>
      </c>
      <c r="J920" s="335" t="s">
        <v>5179</v>
      </c>
      <c r="K920" s="335" t="s">
        <v>5193</v>
      </c>
      <c r="L920" s="516">
        <v>16.670000000000002</v>
      </c>
      <c r="M920" s="332">
        <f>ROUND(SUMIF(Anlagenbewegungsdaten_AV!B:B,A920,Anlagenbewegungsdaten_AV!C:C),3)</f>
        <v>0</v>
      </c>
      <c r="N920" s="330">
        <f>IF(ISBLANK(L920),ROUND(SUMIF(Anlagenbewegungsdaten_AV!B:B,A920,Anlagenbewegungsdaten_AV!D:D),2),ROUND(M920*L920%,2))</f>
        <v>0</v>
      </c>
      <c r="O920" s="330">
        <f>ROUND(N920-SUMIF(Anlagenbewegungsdaten_AV!B:B,A920,Anlagenbewegungsdaten_AV!D:D),3)</f>
        <v>0</v>
      </c>
    </row>
    <row r="921" spans="1:15" ht="15" customHeight="1" x14ac:dyDescent="0.25">
      <c r="A921" s="275" t="s">
        <v>4259</v>
      </c>
      <c r="B921" s="193" t="s">
        <v>2108</v>
      </c>
      <c r="C921" s="193" t="s">
        <v>4208</v>
      </c>
      <c r="D921" s="193" t="s">
        <v>4127</v>
      </c>
      <c r="E921" s="193" t="s">
        <v>4093</v>
      </c>
      <c r="F921" s="290">
        <v>20.810000000000002</v>
      </c>
      <c r="G921" s="333">
        <f>ROUND(SUMIF(Anlagenbewegungsdaten!B:B,A921,Anlagenbewegungsdaten!C:C),3)</f>
        <v>0</v>
      </c>
      <c r="H921" s="334">
        <f>IF(ISBLANK(F921),ROUND(SUMIF(Anlagenbewegungsdaten!B:B,A921,Anlagenbewegungsdaten!D:D),2),ROUND(G921*F921%,2))</f>
        <v>0</v>
      </c>
      <c r="I921" s="334">
        <f>ROUND((H921-SUMIF(Anlagenbewegungsdaten!$B:$B,A921,Anlagenbewegungsdaten!D:D)),3)</f>
        <v>0</v>
      </c>
      <c r="J921" s="335" t="s">
        <v>5179</v>
      </c>
      <c r="K921" s="335" t="s">
        <v>5193</v>
      </c>
      <c r="L921" s="516">
        <v>16.649999999999999</v>
      </c>
      <c r="M921" s="332">
        <f>ROUND(SUMIF(Anlagenbewegungsdaten_AV!B:B,A921,Anlagenbewegungsdaten_AV!C:C),3)</f>
        <v>0</v>
      </c>
      <c r="N921" s="330">
        <f>IF(ISBLANK(L921),ROUND(SUMIF(Anlagenbewegungsdaten_AV!B:B,A921,Anlagenbewegungsdaten_AV!D:D),2),ROUND(M921*L921%,2))</f>
        <v>0</v>
      </c>
      <c r="O921" s="330">
        <f>ROUND(N921-SUMIF(Anlagenbewegungsdaten_AV!B:B,A921,Anlagenbewegungsdaten_AV!D:D),3)</f>
        <v>0</v>
      </c>
    </row>
    <row r="922" spans="1:15" ht="15" customHeight="1" x14ac:dyDescent="0.25">
      <c r="A922" s="263" t="s">
        <v>2018</v>
      </c>
      <c r="B922" s="174" t="s">
        <v>2108</v>
      </c>
      <c r="C922" s="174" t="s">
        <v>4208</v>
      </c>
      <c r="D922" s="174" t="s">
        <v>247</v>
      </c>
      <c r="E922" s="174" t="s">
        <v>2483</v>
      </c>
      <c r="F922" s="289">
        <v>17.899999999999999</v>
      </c>
      <c r="G922" s="333">
        <f>ROUND(SUMIF(Anlagenbewegungsdaten!B:B,A922,Anlagenbewegungsdaten!C:C),3)</f>
        <v>0</v>
      </c>
      <c r="H922" s="334">
        <f>IF(ISBLANK(F922),ROUND(SUMIF(Anlagenbewegungsdaten!B:B,A922,Anlagenbewegungsdaten!D:D),2),ROUND(G922*F922%,2))</f>
        <v>0</v>
      </c>
      <c r="I922" s="334">
        <f>ROUND((H922-SUMIF(Anlagenbewegungsdaten!$B:$B,A922,Anlagenbewegungsdaten!D:D)),3)</f>
        <v>0</v>
      </c>
      <c r="J922" s="335" t="s">
        <v>5179</v>
      </c>
      <c r="K922" s="335" t="s">
        <v>5193</v>
      </c>
      <c r="L922" s="516">
        <v>14.32</v>
      </c>
      <c r="M922" s="332">
        <f>ROUND(SUMIF(Anlagenbewegungsdaten_AV!B:B,A922,Anlagenbewegungsdaten_AV!C:C),3)</f>
        <v>0</v>
      </c>
      <c r="N922" s="330">
        <f>IF(ISBLANK(L922),ROUND(SUMIF(Anlagenbewegungsdaten_AV!B:B,A922,Anlagenbewegungsdaten_AV!D:D),2),ROUND(M922*L922%,2))</f>
        <v>0</v>
      </c>
      <c r="O922" s="330">
        <f>ROUND(N922-SUMIF(Anlagenbewegungsdaten_AV!B:B,A922,Anlagenbewegungsdaten_AV!D:D),3)</f>
        <v>0</v>
      </c>
    </row>
    <row r="923" spans="1:15" ht="15" customHeight="1" x14ac:dyDescent="0.25">
      <c r="A923" s="263" t="s">
        <v>2019</v>
      </c>
      <c r="B923" s="174" t="s">
        <v>2108</v>
      </c>
      <c r="C923" s="174" t="s">
        <v>4208</v>
      </c>
      <c r="D923" s="174" t="s">
        <v>2020</v>
      </c>
      <c r="E923" s="174" t="s">
        <v>2486</v>
      </c>
      <c r="F923" s="289">
        <v>19.899999999999999</v>
      </c>
      <c r="G923" s="333">
        <f>ROUND(SUMIF(Anlagenbewegungsdaten!B:B,A923,Anlagenbewegungsdaten!C:C),3)</f>
        <v>0</v>
      </c>
      <c r="H923" s="334">
        <f>IF(ISBLANK(F923),ROUND(SUMIF(Anlagenbewegungsdaten!B:B,A923,Anlagenbewegungsdaten!D:D),2),ROUND(G923*F923%,2))</f>
        <v>0</v>
      </c>
      <c r="I923" s="334">
        <f>ROUND((H923-SUMIF(Anlagenbewegungsdaten!$B:$B,A923,Anlagenbewegungsdaten!D:D)),3)</f>
        <v>0</v>
      </c>
      <c r="J923" s="335" t="s">
        <v>5179</v>
      </c>
      <c r="K923" s="335" t="s">
        <v>5193</v>
      </c>
      <c r="L923" s="516">
        <v>15.92</v>
      </c>
      <c r="M923" s="332">
        <f>ROUND(SUMIF(Anlagenbewegungsdaten_AV!B:B,A923,Anlagenbewegungsdaten_AV!C:C),3)</f>
        <v>0</v>
      </c>
      <c r="N923" s="330">
        <f>IF(ISBLANK(L923),ROUND(SUMIF(Anlagenbewegungsdaten_AV!B:B,A923,Anlagenbewegungsdaten_AV!D:D),2),ROUND(M923*L923%,2))</f>
        <v>0</v>
      </c>
      <c r="O923" s="330">
        <f>ROUND(N923-SUMIF(Anlagenbewegungsdaten_AV!B:B,A923,Anlagenbewegungsdaten_AV!D:D),3)</f>
        <v>0</v>
      </c>
    </row>
    <row r="924" spans="1:15" ht="15" customHeight="1" x14ac:dyDescent="0.25">
      <c r="A924" s="263" t="s">
        <v>2021</v>
      </c>
      <c r="B924" s="174" t="s">
        <v>2108</v>
      </c>
      <c r="C924" s="174" t="s">
        <v>4208</v>
      </c>
      <c r="D924" s="174" t="s">
        <v>249</v>
      </c>
      <c r="E924" s="174" t="s">
        <v>1560</v>
      </c>
      <c r="F924" s="289">
        <v>20.9</v>
      </c>
      <c r="G924" s="333">
        <f>ROUND(SUMIF(Anlagenbewegungsdaten!B:B,A924,Anlagenbewegungsdaten!C:C),3)</f>
        <v>0</v>
      </c>
      <c r="H924" s="334">
        <f>IF(ISBLANK(F924),ROUND(SUMIF(Anlagenbewegungsdaten!B:B,A924,Anlagenbewegungsdaten!D:D),2),ROUND(G924*F924%,2))</f>
        <v>0</v>
      </c>
      <c r="I924" s="334">
        <f>ROUND((H924-SUMIF(Anlagenbewegungsdaten!$B:$B,A924,Anlagenbewegungsdaten!D:D)),3)</f>
        <v>0</v>
      </c>
      <c r="J924" s="335" t="s">
        <v>5179</v>
      </c>
      <c r="K924" s="335" t="s">
        <v>5193</v>
      </c>
      <c r="L924" s="516">
        <v>16.72</v>
      </c>
      <c r="M924" s="332">
        <f>ROUND(SUMIF(Anlagenbewegungsdaten_AV!B:B,A924,Anlagenbewegungsdaten_AV!C:C),3)</f>
        <v>0</v>
      </c>
      <c r="N924" s="330">
        <f>IF(ISBLANK(L924),ROUND(SUMIF(Anlagenbewegungsdaten_AV!B:B,A924,Anlagenbewegungsdaten_AV!D:D),2),ROUND(M924*L924%,2))</f>
        <v>0</v>
      </c>
      <c r="O924" s="330">
        <f>ROUND(N924-SUMIF(Anlagenbewegungsdaten_AV!B:B,A924,Anlagenbewegungsdaten_AV!D:D),3)</f>
        <v>0</v>
      </c>
    </row>
    <row r="925" spans="1:15" ht="15" customHeight="1" x14ac:dyDescent="0.25">
      <c r="A925" s="263" t="s">
        <v>2022</v>
      </c>
      <c r="B925" s="174" t="s">
        <v>2108</v>
      </c>
      <c r="C925" s="174" t="s">
        <v>4208</v>
      </c>
      <c r="D925" s="174" t="s">
        <v>2023</v>
      </c>
      <c r="E925" s="174" t="s">
        <v>1563</v>
      </c>
      <c r="F925" s="289">
        <v>20.9</v>
      </c>
      <c r="G925" s="333">
        <f>ROUND(SUMIF(Anlagenbewegungsdaten!B:B,A925,Anlagenbewegungsdaten!C:C),3)</f>
        <v>0</v>
      </c>
      <c r="H925" s="334">
        <f>IF(ISBLANK(F925),ROUND(SUMIF(Anlagenbewegungsdaten!B:B,A925,Anlagenbewegungsdaten!D:D),2),ROUND(G925*F925%,2))</f>
        <v>0</v>
      </c>
      <c r="I925" s="334">
        <f>ROUND((H925-SUMIF(Anlagenbewegungsdaten!$B:$B,A925,Anlagenbewegungsdaten!D:D)),3)</f>
        <v>0</v>
      </c>
      <c r="J925" s="335" t="s">
        <v>5179</v>
      </c>
      <c r="K925" s="335" t="s">
        <v>5193</v>
      </c>
      <c r="L925" s="516">
        <v>16.72</v>
      </c>
      <c r="M925" s="332">
        <f>ROUND(SUMIF(Anlagenbewegungsdaten_AV!B:B,A925,Anlagenbewegungsdaten_AV!C:C),3)</f>
        <v>0</v>
      </c>
      <c r="N925" s="330">
        <f>IF(ISBLANK(L925),ROUND(SUMIF(Anlagenbewegungsdaten_AV!B:B,A925,Anlagenbewegungsdaten_AV!D:D),2),ROUND(M925*L925%,2))</f>
        <v>0</v>
      </c>
      <c r="O925" s="330">
        <f>ROUND(N925-SUMIF(Anlagenbewegungsdaten_AV!B:B,A925,Anlagenbewegungsdaten_AV!D:D),3)</f>
        <v>0</v>
      </c>
    </row>
    <row r="926" spans="1:15" ht="15" customHeight="1" x14ac:dyDescent="0.25">
      <c r="A926" s="263" t="s">
        <v>2742</v>
      </c>
      <c r="B926" s="174" t="s">
        <v>2108</v>
      </c>
      <c r="C926" s="174" t="s">
        <v>4208</v>
      </c>
      <c r="D926" s="174" t="s">
        <v>2743</v>
      </c>
      <c r="E926" s="174" t="s">
        <v>2576</v>
      </c>
      <c r="F926" s="289">
        <v>20.87</v>
      </c>
      <c r="G926" s="333">
        <f>ROUND(SUMIF(Anlagenbewegungsdaten!B:B,A926,Anlagenbewegungsdaten!C:C),3)</f>
        <v>0</v>
      </c>
      <c r="H926" s="334">
        <f>IF(ISBLANK(F926),ROUND(SUMIF(Anlagenbewegungsdaten!B:B,A926,Anlagenbewegungsdaten!D:D),2),ROUND(G926*F926%,2))</f>
        <v>0</v>
      </c>
      <c r="I926" s="334">
        <f>ROUND((H926-SUMIF(Anlagenbewegungsdaten!$B:$B,A926,Anlagenbewegungsdaten!D:D)),3)</f>
        <v>0</v>
      </c>
      <c r="J926" s="335" t="s">
        <v>5179</v>
      </c>
      <c r="K926" s="335" t="s">
        <v>5193</v>
      </c>
      <c r="L926" s="516">
        <v>16.7</v>
      </c>
      <c r="M926" s="332">
        <f>ROUND(SUMIF(Anlagenbewegungsdaten_AV!B:B,A926,Anlagenbewegungsdaten_AV!C:C),3)</f>
        <v>0</v>
      </c>
      <c r="N926" s="330">
        <f>IF(ISBLANK(L926),ROUND(SUMIF(Anlagenbewegungsdaten_AV!B:B,A926,Anlagenbewegungsdaten_AV!D:D),2),ROUND(M926*L926%,2))</f>
        <v>0</v>
      </c>
      <c r="O926" s="330">
        <f>ROUND(N926-SUMIF(Anlagenbewegungsdaten_AV!B:B,A926,Anlagenbewegungsdaten_AV!D:D),3)</f>
        <v>0</v>
      </c>
    </row>
    <row r="927" spans="1:15" ht="15" customHeight="1" x14ac:dyDescent="0.25">
      <c r="A927" s="263" t="s">
        <v>3486</v>
      </c>
      <c r="B927" s="174" t="s">
        <v>2108</v>
      </c>
      <c r="C927" s="174" t="s">
        <v>4208</v>
      </c>
      <c r="D927" s="174" t="s">
        <v>3487</v>
      </c>
      <c r="E927" s="174" t="s">
        <v>3320</v>
      </c>
      <c r="F927" s="289">
        <v>20.84</v>
      </c>
      <c r="G927" s="333">
        <f>ROUND(SUMIF(Anlagenbewegungsdaten!B:B,A927,Anlagenbewegungsdaten!C:C),3)</f>
        <v>0</v>
      </c>
      <c r="H927" s="334">
        <f>IF(ISBLANK(F927),ROUND(SUMIF(Anlagenbewegungsdaten!B:B,A927,Anlagenbewegungsdaten!D:D),2),ROUND(G927*F927%,2))</f>
        <v>0</v>
      </c>
      <c r="I927" s="334">
        <f>ROUND((H927-SUMIF(Anlagenbewegungsdaten!$B:$B,A927,Anlagenbewegungsdaten!D:D)),3)</f>
        <v>0</v>
      </c>
      <c r="J927" s="335" t="s">
        <v>5179</v>
      </c>
      <c r="K927" s="335" t="s">
        <v>5193</v>
      </c>
      <c r="L927" s="516">
        <v>16.670000000000002</v>
      </c>
      <c r="M927" s="332">
        <f>ROUND(SUMIF(Anlagenbewegungsdaten_AV!B:B,A927,Anlagenbewegungsdaten_AV!C:C),3)</f>
        <v>0</v>
      </c>
      <c r="N927" s="330">
        <f>IF(ISBLANK(L927),ROUND(SUMIF(Anlagenbewegungsdaten_AV!B:B,A927,Anlagenbewegungsdaten_AV!D:D),2),ROUND(M927*L927%,2))</f>
        <v>0</v>
      </c>
      <c r="O927" s="330">
        <f>ROUND(N927-SUMIF(Anlagenbewegungsdaten_AV!B:B,A927,Anlagenbewegungsdaten_AV!D:D),3)</f>
        <v>0</v>
      </c>
    </row>
    <row r="928" spans="1:15" ht="15" customHeight="1" x14ac:dyDescent="0.25">
      <c r="A928" s="275" t="s">
        <v>4260</v>
      </c>
      <c r="B928" s="193" t="s">
        <v>2108</v>
      </c>
      <c r="C928" s="193" t="s">
        <v>4208</v>
      </c>
      <c r="D928" s="193" t="s">
        <v>4261</v>
      </c>
      <c r="E928" s="193" t="s">
        <v>4093</v>
      </c>
      <c r="F928" s="290">
        <v>20.810000000000002</v>
      </c>
      <c r="G928" s="333">
        <f>ROUND(SUMIF(Anlagenbewegungsdaten!B:B,A928,Anlagenbewegungsdaten!C:C),3)</f>
        <v>0</v>
      </c>
      <c r="H928" s="334">
        <f>IF(ISBLANK(F928),ROUND(SUMIF(Anlagenbewegungsdaten!B:B,A928,Anlagenbewegungsdaten!D:D),2),ROUND(G928*F928%,2))</f>
        <v>0</v>
      </c>
      <c r="I928" s="334">
        <f>ROUND((H928-SUMIF(Anlagenbewegungsdaten!$B:$B,A928,Anlagenbewegungsdaten!D:D)),3)</f>
        <v>0</v>
      </c>
      <c r="J928" s="335" t="s">
        <v>5179</v>
      </c>
      <c r="K928" s="335" t="s">
        <v>5193</v>
      </c>
      <c r="L928" s="516">
        <v>16.649999999999999</v>
      </c>
      <c r="M928" s="332">
        <f>ROUND(SUMIF(Anlagenbewegungsdaten_AV!B:B,A928,Anlagenbewegungsdaten_AV!C:C),3)</f>
        <v>0</v>
      </c>
      <c r="N928" s="330">
        <f>IF(ISBLANK(L928),ROUND(SUMIF(Anlagenbewegungsdaten_AV!B:B,A928,Anlagenbewegungsdaten_AV!D:D),2),ROUND(M928*L928%,2))</f>
        <v>0</v>
      </c>
      <c r="O928" s="330">
        <f>ROUND(N928-SUMIF(Anlagenbewegungsdaten_AV!B:B,A928,Anlagenbewegungsdaten_AV!D:D),3)</f>
        <v>0</v>
      </c>
    </row>
    <row r="929" spans="1:15" ht="15" customHeight="1" x14ac:dyDescent="0.25">
      <c r="A929" s="263" t="s">
        <v>2024</v>
      </c>
      <c r="B929" s="174" t="s">
        <v>2108</v>
      </c>
      <c r="C929" s="174" t="s">
        <v>4208</v>
      </c>
      <c r="D929" s="174" t="s">
        <v>253</v>
      </c>
      <c r="E929" s="174" t="s">
        <v>2483</v>
      </c>
      <c r="F929" s="289">
        <v>18.899999999999999</v>
      </c>
      <c r="G929" s="333">
        <f>ROUND(SUMIF(Anlagenbewegungsdaten!B:B,A929,Anlagenbewegungsdaten!C:C),3)</f>
        <v>0</v>
      </c>
      <c r="H929" s="334">
        <f>IF(ISBLANK(F929),ROUND(SUMIF(Anlagenbewegungsdaten!B:B,A929,Anlagenbewegungsdaten!D:D),2),ROUND(G929*F929%,2))</f>
        <v>0</v>
      </c>
      <c r="I929" s="334">
        <f>ROUND((H929-SUMIF(Anlagenbewegungsdaten!$B:$B,A929,Anlagenbewegungsdaten!D:D)),3)</f>
        <v>0</v>
      </c>
      <c r="J929" s="335" t="s">
        <v>5179</v>
      </c>
      <c r="K929" s="335" t="s">
        <v>5193</v>
      </c>
      <c r="L929" s="516">
        <v>15.12</v>
      </c>
      <c r="M929" s="332">
        <f>ROUND(SUMIF(Anlagenbewegungsdaten_AV!B:B,A929,Anlagenbewegungsdaten_AV!C:C),3)</f>
        <v>0</v>
      </c>
      <c r="N929" s="330">
        <f>IF(ISBLANK(L929),ROUND(SUMIF(Anlagenbewegungsdaten_AV!B:B,A929,Anlagenbewegungsdaten_AV!D:D),2),ROUND(M929*L929%,2))</f>
        <v>0</v>
      </c>
      <c r="O929" s="330">
        <f>ROUND(N929-SUMIF(Anlagenbewegungsdaten_AV!B:B,A929,Anlagenbewegungsdaten_AV!D:D),3)</f>
        <v>0</v>
      </c>
    </row>
    <row r="930" spans="1:15" ht="15" customHeight="1" x14ac:dyDescent="0.25">
      <c r="A930" s="263" t="s">
        <v>2025</v>
      </c>
      <c r="B930" s="174" t="s">
        <v>2108</v>
      </c>
      <c r="C930" s="174" t="s">
        <v>4208</v>
      </c>
      <c r="D930" s="174" t="s">
        <v>1807</v>
      </c>
      <c r="E930" s="174" t="s">
        <v>2486</v>
      </c>
      <c r="F930" s="289">
        <v>20.9</v>
      </c>
      <c r="G930" s="333">
        <f>ROUND(SUMIF(Anlagenbewegungsdaten!B:B,A930,Anlagenbewegungsdaten!C:C),3)</f>
        <v>0</v>
      </c>
      <c r="H930" s="334">
        <f>IF(ISBLANK(F930),ROUND(SUMIF(Anlagenbewegungsdaten!B:B,A930,Anlagenbewegungsdaten!D:D),2),ROUND(G930*F930%,2))</f>
        <v>0</v>
      </c>
      <c r="I930" s="334">
        <f>ROUND((H930-SUMIF(Anlagenbewegungsdaten!$B:$B,A930,Anlagenbewegungsdaten!D:D)),3)</f>
        <v>0</v>
      </c>
      <c r="J930" s="335" t="s">
        <v>5179</v>
      </c>
      <c r="K930" s="335" t="s">
        <v>5193</v>
      </c>
      <c r="L930" s="516">
        <v>16.72</v>
      </c>
      <c r="M930" s="332">
        <f>ROUND(SUMIF(Anlagenbewegungsdaten_AV!B:B,A930,Anlagenbewegungsdaten_AV!C:C),3)</f>
        <v>0</v>
      </c>
      <c r="N930" s="330">
        <f>IF(ISBLANK(L930),ROUND(SUMIF(Anlagenbewegungsdaten_AV!B:B,A930,Anlagenbewegungsdaten_AV!D:D),2),ROUND(M930*L930%,2))</f>
        <v>0</v>
      </c>
      <c r="O930" s="330">
        <f>ROUND(N930-SUMIF(Anlagenbewegungsdaten_AV!B:B,A930,Anlagenbewegungsdaten_AV!D:D),3)</f>
        <v>0</v>
      </c>
    </row>
    <row r="931" spans="1:15" ht="15" customHeight="1" x14ac:dyDescent="0.25">
      <c r="A931" s="263" t="s">
        <v>1808</v>
      </c>
      <c r="B931" s="174" t="s">
        <v>2108</v>
      </c>
      <c r="C931" s="174" t="s">
        <v>4208</v>
      </c>
      <c r="D931" s="184" t="s">
        <v>255</v>
      </c>
      <c r="E931" s="174" t="s">
        <v>1560</v>
      </c>
      <c r="F931" s="289">
        <v>21.9</v>
      </c>
      <c r="G931" s="333">
        <f>ROUND(SUMIF(Anlagenbewegungsdaten!B:B,A931,Anlagenbewegungsdaten!C:C),3)</f>
        <v>0</v>
      </c>
      <c r="H931" s="334">
        <f>IF(ISBLANK(F931),ROUND(SUMIF(Anlagenbewegungsdaten!B:B,A931,Anlagenbewegungsdaten!D:D),2),ROUND(G931*F931%,2))</f>
        <v>0</v>
      </c>
      <c r="I931" s="334">
        <f>ROUND((H931-SUMIF(Anlagenbewegungsdaten!$B:$B,A931,Anlagenbewegungsdaten!D:D)),3)</f>
        <v>0</v>
      </c>
      <c r="J931" s="335" t="s">
        <v>5179</v>
      </c>
      <c r="K931" s="335" t="s">
        <v>5193</v>
      </c>
      <c r="L931" s="516">
        <v>17.52</v>
      </c>
      <c r="M931" s="332">
        <f>ROUND(SUMIF(Anlagenbewegungsdaten_AV!B:B,A931,Anlagenbewegungsdaten_AV!C:C),3)</f>
        <v>0</v>
      </c>
      <c r="N931" s="330">
        <f>IF(ISBLANK(L931),ROUND(SUMIF(Anlagenbewegungsdaten_AV!B:B,A931,Anlagenbewegungsdaten_AV!D:D),2),ROUND(M931*L931%,2))</f>
        <v>0</v>
      </c>
      <c r="O931" s="330">
        <f>ROUND(N931-SUMIF(Anlagenbewegungsdaten_AV!B:B,A931,Anlagenbewegungsdaten_AV!D:D),3)</f>
        <v>0</v>
      </c>
    </row>
    <row r="932" spans="1:15" ht="15" customHeight="1" x14ac:dyDescent="0.25">
      <c r="A932" s="263" t="s">
        <v>1809</v>
      </c>
      <c r="B932" s="174" t="s">
        <v>2108</v>
      </c>
      <c r="C932" s="174" t="s">
        <v>4208</v>
      </c>
      <c r="D932" s="174" t="s">
        <v>257</v>
      </c>
      <c r="E932" s="174" t="s">
        <v>1563</v>
      </c>
      <c r="F932" s="289">
        <v>21.9</v>
      </c>
      <c r="G932" s="333">
        <f>ROUND(SUMIF(Anlagenbewegungsdaten!B:B,A932,Anlagenbewegungsdaten!C:C),3)</f>
        <v>0</v>
      </c>
      <c r="H932" s="334">
        <f>IF(ISBLANK(F932),ROUND(SUMIF(Anlagenbewegungsdaten!B:B,A932,Anlagenbewegungsdaten!D:D),2),ROUND(G932*F932%,2))</f>
        <v>0</v>
      </c>
      <c r="I932" s="334">
        <f>ROUND((H932-SUMIF(Anlagenbewegungsdaten!$B:$B,A932,Anlagenbewegungsdaten!D:D)),3)</f>
        <v>0</v>
      </c>
      <c r="J932" s="335" t="s">
        <v>5179</v>
      </c>
      <c r="K932" s="335" t="s">
        <v>5193</v>
      </c>
      <c r="L932" s="516">
        <v>17.52</v>
      </c>
      <c r="M932" s="332">
        <f>ROUND(SUMIF(Anlagenbewegungsdaten_AV!B:B,A932,Anlagenbewegungsdaten_AV!C:C),3)</f>
        <v>0</v>
      </c>
      <c r="N932" s="330">
        <f>IF(ISBLANK(L932),ROUND(SUMIF(Anlagenbewegungsdaten_AV!B:B,A932,Anlagenbewegungsdaten_AV!D:D),2),ROUND(M932*L932%,2))</f>
        <v>0</v>
      </c>
      <c r="O932" s="330">
        <f>ROUND(N932-SUMIF(Anlagenbewegungsdaten_AV!B:B,A932,Anlagenbewegungsdaten_AV!D:D),3)</f>
        <v>0</v>
      </c>
    </row>
    <row r="933" spans="1:15" ht="15" customHeight="1" x14ac:dyDescent="0.25">
      <c r="A933" s="263" t="s">
        <v>2744</v>
      </c>
      <c r="B933" s="174" t="s">
        <v>2108</v>
      </c>
      <c r="C933" s="174" t="s">
        <v>4208</v>
      </c>
      <c r="D933" s="174" t="s">
        <v>2614</v>
      </c>
      <c r="E933" s="174" t="s">
        <v>2576</v>
      </c>
      <c r="F933" s="289">
        <v>21.87</v>
      </c>
      <c r="G933" s="333">
        <f>ROUND(SUMIF(Anlagenbewegungsdaten!B:B,A933,Anlagenbewegungsdaten!C:C),3)</f>
        <v>0</v>
      </c>
      <c r="H933" s="334">
        <f>IF(ISBLANK(F933),ROUND(SUMIF(Anlagenbewegungsdaten!B:B,A933,Anlagenbewegungsdaten!D:D),2),ROUND(G933*F933%,2))</f>
        <v>0</v>
      </c>
      <c r="I933" s="334">
        <f>ROUND((H933-SUMIF(Anlagenbewegungsdaten!$B:$B,A933,Anlagenbewegungsdaten!D:D)),3)</f>
        <v>0</v>
      </c>
      <c r="J933" s="335" t="s">
        <v>5179</v>
      </c>
      <c r="K933" s="335" t="s">
        <v>5193</v>
      </c>
      <c r="L933" s="516">
        <v>17.5</v>
      </c>
      <c r="M933" s="332">
        <f>ROUND(SUMIF(Anlagenbewegungsdaten_AV!B:B,A933,Anlagenbewegungsdaten_AV!C:C),3)</f>
        <v>0</v>
      </c>
      <c r="N933" s="330">
        <f>IF(ISBLANK(L933),ROUND(SUMIF(Anlagenbewegungsdaten_AV!B:B,A933,Anlagenbewegungsdaten_AV!D:D),2),ROUND(M933*L933%,2))</f>
        <v>0</v>
      </c>
      <c r="O933" s="330">
        <f>ROUND(N933-SUMIF(Anlagenbewegungsdaten_AV!B:B,A933,Anlagenbewegungsdaten_AV!D:D),3)</f>
        <v>0</v>
      </c>
    </row>
    <row r="934" spans="1:15" ht="15" customHeight="1" x14ac:dyDescent="0.25">
      <c r="A934" s="263" t="s">
        <v>3488</v>
      </c>
      <c r="B934" s="174" t="s">
        <v>2108</v>
      </c>
      <c r="C934" s="174" t="s">
        <v>4208</v>
      </c>
      <c r="D934" s="174" t="s">
        <v>3358</v>
      </c>
      <c r="E934" s="174" t="s">
        <v>3320</v>
      </c>
      <c r="F934" s="289">
        <v>21.84</v>
      </c>
      <c r="G934" s="333">
        <f>ROUND(SUMIF(Anlagenbewegungsdaten!B:B,A934,Anlagenbewegungsdaten!C:C),3)</f>
        <v>0</v>
      </c>
      <c r="H934" s="334">
        <f>IF(ISBLANK(F934),ROUND(SUMIF(Anlagenbewegungsdaten!B:B,A934,Anlagenbewegungsdaten!D:D),2),ROUND(G934*F934%,2))</f>
        <v>0</v>
      </c>
      <c r="I934" s="334">
        <f>ROUND((H934-SUMIF(Anlagenbewegungsdaten!$B:$B,A934,Anlagenbewegungsdaten!D:D)),3)</f>
        <v>0</v>
      </c>
      <c r="J934" s="335" t="s">
        <v>5179</v>
      </c>
      <c r="K934" s="335" t="s">
        <v>5193</v>
      </c>
      <c r="L934" s="516">
        <v>17.47</v>
      </c>
      <c r="M934" s="332">
        <f>ROUND(SUMIF(Anlagenbewegungsdaten_AV!B:B,A934,Anlagenbewegungsdaten_AV!C:C),3)</f>
        <v>0</v>
      </c>
      <c r="N934" s="330">
        <f>IF(ISBLANK(L934),ROUND(SUMIF(Anlagenbewegungsdaten_AV!B:B,A934,Anlagenbewegungsdaten_AV!D:D),2),ROUND(M934*L934%,2))</f>
        <v>0</v>
      </c>
      <c r="O934" s="330">
        <f>ROUND(N934-SUMIF(Anlagenbewegungsdaten_AV!B:B,A934,Anlagenbewegungsdaten_AV!D:D),3)</f>
        <v>0</v>
      </c>
    </row>
    <row r="935" spans="1:15" ht="15" customHeight="1" x14ac:dyDescent="0.25">
      <c r="A935" s="275" t="s">
        <v>4262</v>
      </c>
      <c r="B935" s="193" t="s">
        <v>2108</v>
      </c>
      <c r="C935" s="193" t="s">
        <v>4208</v>
      </c>
      <c r="D935" s="193" t="s">
        <v>4131</v>
      </c>
      <c r="E935" s="193" t="s">
        <v>4093</v>
      </c>
      <c r="F935" s="290">
        <v>21.810000000000002</v>
      </c>
      <c r="G935" s="333">
        <f>ROUND(SUMIF(Anlagenbewegungsdaten!B:B,A935,Anlagenbewegungsdaten!C:C),3)</f>
        <v>0</v>
      </c>
      <c r="H935" s="334">
        <f>IF(ISBLANK(F935),ROUND(SUMIF(Anlagenbewegungsdaten!B:B,A935,Anlagenbewegungsdaten!D:D),2),ROUND(G935*F935%,2))</f>
        <v>0</v>
      </c>
      <c r="I935" s="334">
        <f>ROUND((H935-SUMIF(Anlagenbewegungsdaten!$B:$B,A935,Anlagenbewegungsdaten!D:D)),3)</f>
        <v>0</v>
      </c>
      <c r="J935" s="335" t="s">
        <v>5179</v>
      </c>
      <c r="K935" s="335" t="s">
        <v>5193</v>
      </c>
      <c r="L935" s="516">
        <v>17.45</v>
      </c>
      <c r="M935" s="332">
        <f>ROUND(SUMIF(Anlagenbewegungsdaten_AV!B:B,A935,Anlagenbewegungsdaten_AV!C:C),3)</f>
        <v>0</v>
      </c>
      <c r="N935" s="330">
        <f>IF(ISBLANK(L935),ROUND(SUMIF(Anlagenbewegungsdaten_AV!B:B,A935,Anlagenbewegungsdaten_AV!D:D),2),ROUND(M935*L935%,2))</f>
        <v>0</v>
      </c>
      <c r="O935" s="330">
        <f>ROUND(N935-SUMIF(Anlagenbewegungsdaten_AV!B:B,A935,Anlagenbewegungsdaten_AV!D:D),3)</f>
        <v>0</v>
      </c>
    </row>
    <row r="936" spans="1:15" ht="15" customHeight="1" x14ac:dyDescent="0.25">
      <c r="A936" s="263" t="s">
        <v>1810</v>
      </c>
      <c r="B936" s="174" t="s">
        <v>2108</v>
      </c>
      <c r="C936" s="174" t="s">
        <v>4208</v>
      </c>
      <c r="D936" s="174" t="s">
        <v>259</v>
      </c>
      <c r="E936" s="174" t="s">
        <v>2483</v>
      </c>
      <c r="F936" s="289">
        <v>18.899999999999999</v>
      </c>
      <c r="G936" s="333">
        <f>ROUND(SUMIF(Anlagenbewegungsdaten!B:B,A936,Anlagenbewegungsdaten!C:C),3)</f>
        <v>0</v>
      </c>
      <c r="H936" s="334">
        <f>IF(ISBLANK(F936),ROUND(SUMIF(Anlagenbewegungsdaten!B:B,A936,Anlagenbewegungsdaten!D:D),2),ROUND(G936*F936%,2))</f>
        <v>0</v>
      </c>
      <c r="I936" s="334">
        <f>ROUND((H936-SUMIF(Anlagenbewegungsdaten!$B:$B,A936,Anlagenbewegungsdaten!D:D)),3)</f>
        <v>0</v>
      </c>
      <c r="J936" s="335" t="s">
        <v>5179</v>
      </c>
      <c r="K936" s="335" t="s">
        <v>5193</v>
      </c>
      <c r="L936" s="516">
        <v>15.12</v>
      </c>
      <c r="M936" s="332">
        <f>ROUND(SUMIF(Anlagenbewegungsdaten_AV!B:B,A936,Anlagenbewegungsdaten_AV!C:C),3)</f>
        <v>0</v>
      </c>
      <c r="N936" s="330">
        <f>IF(ISBLANK(L936),ROUND(SUMIF(Anlagenbewegungsdaten_AV!B:B,A936,Anlagenbewegungsdaten_AV!D:D),2),ROUND(M936*L936%,2))</f>
        <v>0</v>
      </c>
      <c r="O936" s="330">
        <f>ROUND(N936-SUMIF(Anlagenbewegungsdaten_AV!B:B,A936,Anlagenbewegungsdaten_AV!D:D),3)</f>
        <v>0</v>
      </c>
    </row>
    <row r="937" spans="1:15" ht="15" customHeight="1" x14ac:dyDescent="0.25">
      <c r="A937" s="263" t="s">
        <v>1811</v>
      </c>
      <c r="B937" s="174" t="s">
        <v>2108</v>
      </c>
      <c r="C937" s="174" t="s">
        <v>4208</v>
      </c>
      <c r="D937" s="174" t="s">
        <v>1812</v>
      </c>
      <c r="E937" s="174" t="s">
        <v>2486</v>
      </c>
      <c r="F937" s="289">
        <v>20.9</v>
      </c>
      <c r="G937" s="333">
        <f>ROUND(SUMIF(Anlagenbewegungsdaten!B:B,A937,Anlagenbewegungsdaten!C:C),3)</f>
        <v>0</v>
      </c>
      <c r="H937" s="334">
        <f>IF(ISBLANK(F937),ROUND(SUMIF(Anlagenbewegungsdaten!B:B,A937,Anlagenbewegungsdaten!D:D),2),ROUND(G937*F937%,2))</f>
        <v>0</v>
      </c>
      <c r="I937" s="334">
        <f>ROUND((H937-SUMIF(Anlagenbewegungsdaten!$B:$B,A937,Anlagenbewegungsdaten!D:D)),3)</f>
        <v>0</v>
      </c>
      <c r="J937" s="335" t="s">
        <v>5179</v>
      </c>
      <c r="K937" s="335" t="s">
        <v>5193</v>
      </c>
      <c r="L937" s="516">
        <v>16.72</v>
      </c>
      <c r="M937" s="332">
        <f>ROUND(SUMIF(Anlagenbewegungsdaten_AV!B:B,A937,Anlagenbewegungsdaten_AV!C:C),3)</f>
        <v>0</v>
      </c>
      <c r="N937" s="330">
        <f>IF(ISBLANK(L937),ROUND(SUMIF(Anlagenbewegungsdaten_AV!B:B,A937,Anlagenbewegungsdaten_AV!D:D),2),ROUND(M937*L937%,2))</f>
        <v>0</v>
      </c>
      <c r="O937" s="330">
        <f>ROUND(N937-SUMIF(Anlagenbewegungsdaten_AV!B:B,A937,Anlagenbewegungsdaten_AV!D:D),3)</f>
        <v>0</v>
      </c>
    </row>
    <row r="938" spans="1:15" ht="15" customHeight="1" x14ac:dyDescent="0.25">
      <c r="A938" s="263" t="s">
        <v>1813</v>
      </c>
      <c r="B938" s="174" t="s">
        <v>2108</v>
      </c>
      <c r="C938" s="174" t="s">
        <v>4208</v>
      </c>
      <c r="D938" s="174" t="s">
        <v>261</v>
      </c>
      <c r="E938" s="174" t="s">
        <v>1560</v>
      </c>
      <c r="F938" s="289">
        <v>21.9</v>
      </c>
      <c r="G938" s="333">
        <f>ROUND(SUMIF(Anlagenbewegungsdaten!B:B,A938,Anlagenbewegungsdaten!C:C),3)</f>
        <v>0</v>
      </c>
      <c r="H938" s="334">
        <f>IF(ISBLANK(F938),ROUND(SUMIF(Anlagenbewegungsdaten!B:B,A938,Anlagenbewegungsdaten!D:D),2),ROUND(G938*F938%,2))</f>
        <v>0</v>
      </c>
      <c r="I938" s="334">
        <f>ROUND((H938-SUMIF(Anlagenbewegungsdaten!$B:$B,A938,Anlagenbewegungsdaten!D:D)),3)</f>
        <v>0</v>
      </c>
      <c r="J938" s="335" t="s">
        <v>5179</v>
      </c>
      <c r="K938" s="335" t="s">
        <v>5193</v>
      </c>
      <c r="L938" s="516">
        <v>17.52</v>
      </c>
      <c r="M938" s="332">
        <f>ROUND(SUMIF(Anlagenbewegungsdaten_AV!B:B,A938,Anlagenbewegungsdaten_AV!C:C),3)</f>
        <v>0</v>
      </c>
      <c r="N938" s="330">
        <f>IF(ISBLANK(L938),ROUND(SUMIF(Anlagenbewegungsdaten_AV!B:B,A938,Anlagenbewegungsdaten_AV!D:D),2),ROUND(M938*L938%,2))</f>
        <v>0</v>
      </c>
      <c r="O938" s="330">
        <f>ROUND(N938-SUMIF(Anlagenbewegungsdaten_AV!B:B,A938,Anlagenbewegungsdaten_AV!D:D),3)</f>
        <v>0</v>
      </c>
    </row>
    <row r="939" spans="1:15" ht="15" customHeight="1" x14ac:dyDescent="0.25">
      <c r="A939" s="263" t="s">
        <v>1814</v>
      </c>
      <c r="B939" s="174" t="s">
        <v>2108</v>
      </c>
      <c r="C939" s="174" t="s">
        <v>4208</v>
      </c>
      <c r="D939" s="174" t="s">
        <v>263</v>
      </c>
      <c r="E939" s="174" t="s">
        <v>1563</v>
      </c>
      <c r="F939" s="289">
        <v>21.9</v>
      </c>
      <c r="G939" s="333">
        <f>ROUND(SUMIF(Anlagenbewegungsdaten!B:B,A939,Anlagenbewegungsdaten!C:C),3)</f>
        <v>0</v>
      </c>
      <c r="H939" s="334">
        <f>IF(ISBLANK(F939),ROUND(SUMIF(Anlagenbewegungsdaten!B:B,A939,Anlagenbewegungsdaten!D:D),2),ROUND(G939*F939%,2))</f>
        <v>0</v>
      </c>
      <c r="I939" s="334">
        <f>ROUND((H939-SUMIF(Anlagenbewegungsdaten!$B:$B,A939,Anlagenbewegungsdaten!D:D)),3)</f>
        <v>0</v>
      </c>
      <c r="J939" s="335" t="s">
        <v>5179</v>
      </c>
      <c r="K939" s="335" t="s">
        <v>5193</v>
      </c>
      <c r="L939" s="516">
        <v>17.52</v>
      </c>
      <c r="M939" s="332">
        <f>ROUND(SUMIF(Anlagenbewegungsdaten_AV!B:B,A939,Anlagenbewegungsdaten_AV!C:C),3)</f>
        <v>0</v>
      </c>
      <c r="N939" s="330">
        <f>IF(ISBLANK(L939),ROUND(SUMIF(Anlagenbewegungsdaten_AV!B:B,A939,Anlagenbewegungsdaten_AV!D:D),2),ROUND(M939*L939%,2))</f>
        <v>0</v>
      </c>
      <c r="O939" s="330">
        <f>ROUND(N939-SUMIF(Anlagenbewegungsdaten_AV!B:B,A939,Anlagenbewegungsdaten_AV!D:D),3)</f>
        <v>0</v>
      </c>
    </row>
    <row r="940" spans="1:15" ht="15" customHeight="1" x14ac:dyDescent="0.25">
      <c r="A940" s="263" t="s">
        <v>2745</v>
      </c>
      <c r="B940" s="174" t="s">
        <v>2108</v>
      </c>
      <c r="C940" s="174" t="s">
        <v>4208</v>
      </c>
      <c r="D940" s="174" t="s">
        <v>2616</v>
      </c>
      <c r="E940" s="174" t="s">
        <v>2576</v>
      </c>
      <c r="F940" s="289">
        <v>21.87</v>
      </c>
      <c r="G940" s="333">
        <f>ROUND(SUMIF(Anlagenbewegungsdaten!B:B,A940,Anlagenbewegungsdaten!C:C),3)</f>
        <v>0</v>
      </c>
      <c r="H940" s="334">
        <f>IF(ISBLANK(F940),ROUND(SUMIF(Anlagenbewegungsdaten!B:B,A940,Anlagenbewegungsdaten!D:D),2),ROUND(G940*F940%,2))</f>
        <v>0</v>
      </c>
      <c r="I940" s="334">
        <f>ROUND((H940-SUMIF(Anlagenbewegungsdaten!$B:$B,A940,Anlagenbewegungsdaten!D:D)),3)</f>
        <v>0</v>
      </c>
      <c r="J940" s="335" t="s">
        <v>5179</v>
      </c>
      <c r="K940" s="335" t="s">
        <v>5193</v>
      </c>
      <c r="L940" s="516">
        <v>17.5</v>
      </c>
      <c r="M940" s="332">
        <f>ROUND(SUMIF(Anlagenbewegungsdaten_AV!B:B,A940,Anlagenbewegungsdaten_AV!C:C),3)</f>
        <v>0</v>
      </c>
      <c r="N940" s="330">
        <f>IF(ISBLANK(L940),ROUND(SUMIF(Anlagenbewegungsdaten_AV!B:B,A940,Anlagenbewegungsdaten_AV!D:D),2),ROUND(M940*L940%,2))</f>
        <v>0</v>
      </c>
      <c r="O940" s="330">
        <f>ROUND(N940-SUMIF(Anlagenbewegungsdaten_AV!B:B,A940,Anlagenbewegungsdaten_AV!D:D),3)</f>
        <v>0</v>
      </c>
    </row>
    <row r="941" spans="1:15" ht="15" customHeight="1" x14ac:dyDescent="0.25">
      <c r="A941" s="263" t="s">
        <v>3489</v>
      </c>
      <c r="B941" s="174" t="s">
        <v>2108</v>
      </c>
      <c r="C941" s="174" t="s">
        <v>4208</v>
      </c>
      <c r="D941" s="174" t="s">
        <v>3360</v>
      </c>
      <c r="E941" s="174" t="s">
        <v>3320</v>
      </c>
      <c r="F941" s="289">
        <v>21.84</v>
      </c>
      <c r="G941" s="333">
        <f>ROUND(SUMIF(Anlagenbewegungsdaten!B:B,A941,Anlagenbewegungsdaten!C:C),3)</f>
        <v>0</v>
      </c>
      <c r="H941" s="334">
        <f>IF(ISBLANK(F941),ROUND(SUMIF(Anlagenbewegungsdaten!B:B,A941,Anlagenbewegungsdaten!D:D),2),ROUND(G941*F941%,2))</f>
        <v>0</v>
      </c>
      <c r="I941" s="334">
        <f>ROUND((H941-SUMIF(Anlagenbewegungsdaten!$B:$B,A941,Anlagenbewegungsdaten!D:D)),3)</f>
        <v>0</v>
      </c>
      <c r="J941" s="335" t="s">
        <v>5179</v>
      </c>
      <c r="K941" s="335" t="s">
        <v>5193</v>
      </c>
      <c r="L941" s="516">
        <v>17.47</v>
      </c>
      <c r="M941" s="332">
        <f>ROUND(SUMIF(Anlagenbewegungsdaten_AV!B:B,A941,Anlagenbewegungsdaten_AV!C:C),3)</f>
        <v>0</v>
      </c>
      <c r="N941" s="330">
        <f>IF(ISBLANK(L941),ROUND(SUMIF(Anlagenbewegungsdaten_AV!B:B,A941,Anlagenbewegungsdaten_AV!D:D),2),ROUND(M941*L941%,2))</f>
        <v>0</v>
      </c>
      <c r="O941" s="330">
        <f>ROUND(N941-SUMIF(Anlagenbewegungsdaten_AV!B:B,A941,Anlagenbewegungsdaten_AV!D:D),3)</f>
        <v>0</v>
      </c>
    </row>
    <row r="942" spans="1:15" ht="15" customHeight="1" x14ac:dyDescent="0.25">
      <c r="A942" s="275" t="s">
        <v>4263</v>
      </c>
      <c r="B942" s="193" t="s">
        <v>2108</v>
      </c>
      <c r="C942" s="193" t="s">
        <v>4208</v>
      </c>
      <c r="D942" s="193" t="s">
        <v>4133</v>
      </c>
      <c r="E942" s="193" t="s">
        <v>4093</v>
      </c>
      <c r="F942" s="290">
        <v>21.810000000000002</v>
      </c>
      <c r="G942" s="333">
        <f>ROUND(SUMIF(Anlagenbewegungsdaten!B:B,A942,Anlagenbewegungsdaten!C:C),3)</f>
        <v>0</v>
      </c>
      <c r="H942" s="334">
        <f>IF(ISBLANK(F942),ROUND(SUMIF(Anlagenbewegungsdaten!B:B,A942,Anlagenbewegungsdaten!D:D),2),ROUND(G942*F942%,2))</f>
        <v>0</v>
      </c>
      <c r="I942" s="334">
        <f>ROUND((H942-SUMIF(Anlagenbewegungsdaten!$B:$B,A942,Anlagenbewegungsdaten!D:D)),3)</f>
        <v>0</v>
      </c>
      <c r="J942" s="335" t="s">
        <v>5179</v>
      </c>
      <c r="K942" s="335" t="s">
        <v>5193</v>
      </c>
      <c r="L942" s="516">
        <v>17.45</v>
      </c>
      <c r="M942" s="332">
        <f>ROUND(SUMIF(Anlagenbewegungsdaten_AV!B:B,A942,Anlagenbewegungsdaten_AV!C:C),3)</f>
        <v>0</v>
      </c>
      <c r="N942" s="330">
        <f>IF(ISBLANK(L942),ROUND(SUMIF(Anlagenbewegungsdaten_AV!B:B,A942,Anlagenbewegungsdaten_AV!D:D),2),ROUND(M942*L942%,2))</f>
        <v>0</v>
      </c>
      <c r="O942" s="330">
        <f>ROUND(N942-SUMIF(Anlagenbewegungsdaten_AV!B:B,A942,Anlagenbewegungsdaten_AV!D:D),3)</f>
        <v>0</v>
      </c>
    </row>
    <row r="943" spans="1:15" ht="15" customHeight="1" x14ac:dyDescent="0.25">
      <c r="A943" s="263" t="s">
        <v>1815</v>
      </c>
      <c r="B943" s="174" t="s">
        <v>2108</v>
      </c>
      <c r="C943" s="174" t="s">
        <v>4208</v>
      </c>
      <c r="D943" s="174" t="s">
        <v>265</v>
      </c>
      <c r="E943" s="174" t="s">
        <v>2483</v>
      </c>
      <c r="F943" s="289">
        <v>19.899999999999999</v>
      </c>
      <c r="G943" s="333">
        <f>ROUND(SUMIF(Anlagenbewegungsdaten!B:B,A943,Anlagenbewegungsdaten!C:C),3)</f>
        <v>0</v>
      </c>
      <c r="H943" s="334">
        <f>IF(ISBLANK(F943),ROUND(SUMIF(Anlagenbewegungsdaten!B:B,A943,Anlagenbewegungsdaten!D:D),2),ROUND(G943*F943%,2))</f>
        <v>0</v>
      </c>
      <c r="I943" s="334">
        <f>ROUND((H943-SUMIF(Anlagenbewegungsdaten!$B:$B,A943,Anlagenbewegungsdaten!D:D)),3)</f>
        <v>0</v>
      </c>
      <c r="J943" s="335" t="s">
        <v>5179</v>
      </c>
      <c r="K943" s="335" t="s">
        <v>5193</v>
      </c>
      <c r="L943" s="516">
        <v>15.92</v>
      </c>
      <c r="M943" s="332">
        <f>ROUND(SUMIF(Anlagenbewegungsdaten_AV!B:B,A943,Anlagenbewegungsdaten_AV!C:C),3)</f>
        <v>0</v>
      </c>
      <c r="N943" s="330">
        <f>IF(ISBLANK(L943),ROUND(SUMIF(Anlagenbewegungsdaten_AV!B:B,A943,Anlagenbewegungsdaten_AV!D:D),2),ROUND(M943*L943%,2))</f>
        <v>0</v>
      </c>
      <c r="O943" s="330">
        <f>ROUND(N943-SUMIF(Anlagenbewegungsdaten_AV!B:B,A943,Anlagenbewegungsdaten_AV!D:D),3)</f>
        <v>0</v>
      </c>
    </row>
    <row r="944" spans="1:15" ht="15" customHeight="1" x14ac:dyDescent="0.25">
      <c r="A944" s="263" t="s">
        <v>1816</v>
      </c>
      <c r="B944" s="174" t="s">
        <v>2108</v>
      </c>
      <c r="C944" s="174" t="s">
        <v>4208</v>
      </c>
      <c r="D944" s="174" t="s">
        <v>1817</v>
      </c>
      <c r="E944" s="174" t="s">
        <v>2486</v>
      </c>
      <c r="F944" s="289">
        <v>21.9</v>
      </c>
      <c r="G944" s="333">
        <f>ROUND(SUMIF(Anlagenbewegungsdaten!B:B,A944,Anlagenbewegungsdaten!C:C),3)</f>
        <v>0</v>
      </c>
      <c r="H944" s="334">
        <f>IF(ISBLANK(F944),ROUND(SUMIF(Anlagenbewegungsdaten!B:B,A944,Anlagenbewegungsdaten!D:D),2),ROUND(G944*F944%,2))</f>
        <v>0</v>
      </c>
      <c r="I944" s="334">
        <f>ROUND((H944-SUMIF(Anlagenbewegungsdaten!$B:$B,A944,Anlagenbewegungsdaten!D:D)),3)</f>
        <v>0</v>
      </c>
      <c r="J944" s="335" t="s">
        <v>5179</v>
      </c>
      <c r="K944" s="335" t="s">
        <v>5193</v>
      </c>
      <c r="L944" s="516">
        <v>17.52</v>
      </c>
      <c r="M944" s="332">
        <f>ROUND(SUMIF(Anlagenbewegungsdaten_AV!B:B,A944,Anlagenbewegungsdaten_AV!C:C),3)</f>
        <v>0</v>
      </c>
      <c r="N944" s="330">
        <f>IF(ISBLANK(L944),ROUND(SUMIF(Anlagenbewegungsdaten_AV!B:B,A944,Anlagenbewegungsdaten_AV!D:D),2),ROUND(M944*L944%,2))</f>
        <v>0</v>
      </c>
      <c r="O944" s="330">
        <f>ROUND(N944-SUMIF(Anlagenbewegungsdaten_AV!B:B,A944,Anlagenbewegungsdaten_AV!D:D),3)</f>
        <v>0</v>
      </c>
    </row>
    <row r="945" spans="1:15" ht="15" customHeight="1" x14ac:dyDescent="0.25">
      <c r="A945" s="263" t="s">
        <v>1818</v>
      </c>
      <c r="B945" s="174" t="s">
        <v>2108</v>
      </c>
      <c r="C945" s="174" t="s">
        <v>4208</v>
      </c>
      <c r="D945" s="184" t="s">
        <v>267</v>
      </c>
      <c r="E945" s="174" t="s">
        <v>1560</v>
      </c>
      <c r="F945" s="289">
        <v>22.9</v>
      </c>
      <c r="G945" s="333">
        <f>ROUND(SUMIF(Anlagenbewegungsdaten!B:B,A945,Anlagenbewegungsdaten!C:C),3)</f>
        <v>0</v>
      </c>
      <c r="H945" s="334">
        <f>IF(ISBLANK(F945),ROUND(SUMIF(Anlagenbewegungsdaten!B:B,A945,Anlagenbewegungsdaten!D:D),2),ROUND(G945*F945%,2))</f>
        <v>0</v>
      </c>
      <c r="I945" s="334">
        <f>ROUND((H945-SUMIF(Anlagenbewegungsdaten!$B:$B,A945,Anlagenbewegungsdaten!D:D)),3)</f>
        <v>0</v>
      </c>
      <c r="J945" s="335" t="s">
        <v>5179</v>
      </c>
      <c r="K945" s="335" t="s">
        <v>5193</v>
      </c>
      <c r="L945" s="516">
        <v>18.32</v>
      </c>
      <c r="M945" s="332">
        <f>ROUND(SUMIF(Anlagenbewegungsdaten_AV!B:B,A945,Anlagenbewegungsdaten_AV!C:C),3)</f>
        <v>0</v>
      </c>
      <c r="N945" s="330">
        <f>IF(ISBLANK(L945),ROUND(SUMIF(Anlagenbewegungsdaten_AV!B:B,A945,Anlagenbewegungsdaten_AV!D:D),2),ROUND(M945*L945%,2))</f>
        <v>0</v>
      </c>
      <c r="O945" s="330">
        <f>ROUND(N945-SUMIF(Anlagenbewegungsdaten_AV!B:B,A945,Anlagenbewegungsdaten_AV!D:D),3)</f>
        <v>0</v>
      </c>
    </row>
    <row r="946" spans="1:15" ht="15" customHeight="1" x14ac:dyDescent="0.25">
      <c r="A946" s="263" t="s">
        <v>1819</v>
      </c>
      <c r="B946" s="174" t="s">
        <v>2108</v>
      </c>
      <c r="C946" s="174" t="s">
        <v>4208</v>
      </c>
      <c r="D946" s="174" t="s">
        <v>269</v>
      </c>
      <c r="E946" s="174" t="s">
        <v>1563</v>
      </c>
      <c r="F946" s="289">
        <v>22.9</v>
      </c>
      <c r="G946" s="333">
        <f>ROUND(SUMIF(Anlagenbewegungsdaten!B:B,A946,Anlagenbewegungsdaten!C:C),3)</f>
        <v>0</v>
      </c>
      <c r="H946" s="334">
        <f>IF(ISBLANK(F946),ROUND(SUMIF(Anlagenbewegungsdaten!B:B,A946,Anlagenbewegungsdaten!D:D),2),ROUND(G946*F946%,2))</f>
        <v>0</v>
      </c>
      <c r="I946" s="334">
        <f>ROUND((H946-SUMIF(Anlagenbewegungsdaten!$B:$B,A946,Anlagenbewegungsdaten!D:D)),3)</f>
        <v>0</v>
      </c>
      <c r="J946" s="335" t="s">
        <v>5179</v>
      </c>
      <c r="K946" s="335" t="s">
        <v>5193</v>
      </c>
      <c r="L946" s="516">
        <v>18.32</v>
      </c>
      <c r="M946" s="332">
        <f>ROUND(SUMIF(Anlagenbewegungsdaten_AV!B:B,A946,Anlagenbewegungsdaten_AV!C:C),3)</f>
        <v>0</v>
      </c>
      <c r="N946" s="330">
        <f>IF(ISBLANK(L946),ROUND(SUMIF(Anlagenbewegungsdaten_AV!B:B,A946,Anlagenbewegungsdaten_AV!D:D),2),ROUND(M946*L946%,2))</f>
        <v>0</v>
      </c>
      <c r="O946" s="330">
        <f>ROUND(N946-SUMIF(Anlagenbewegungsdaten_AV!B:B,A946,Anlagenbewegungsdaten_AV!D:D),3)</f>
        <v>0</v>
      </c>
    </row>
    <row r="947" spans="1:15" ht="15" customHeight="1" x14ac:dyDescent="0.25">
      <c r="A947" s="263" t="s">
        <v>2746</v>
      </c>
      <c r="B947" s="174" t="s">
        <v>2108</v>
      </c>
      <c r="C947" s="174" t="s">
        <v>4208</v>
      </c>
      <c r="D947" s="174" t="s">
        <v>2618</v>
      </c>
      <c r="E947" s="174" t="s">
        <v>2576</v>
      </c>
      <c r="F947" s="289">
        <v>22.87</v>
      </c>
      <c r="G947" s="333">
        <f>ROUND(SUMIF(Anlagenbewegungsdaten!B:B,A947,Anlagenbewegungsdaten!C:C),3)</f>
        <v>0</v>
      </c>
      <c r="H947" s="334">
        <f>IF(ISBLANK(F947),ROUND(SUMIF(Anlagenbewegungsdaten!B:B,A947,Anlagenbewegungsdaten!D:D),2),ROUND(G947*F947%,2))</f>
        <v>0</v>
      </c>
      <c r="I947" s="334">
        <f>ROUND((H947-SUMIF(Anlagenbewegungsdaten!$B:$B,A947,Anlagenbewegungsdaten!D:D)),3)</f>
        <v>0</v>
      </c>
      <c r="J947" s="335" t="s">
        <v>5179</v>
      </c>
      <c r="K947" s="335" t="s">
        <v>5193</v>
      </c>
      <c r="L947" s="516">
        <v>18.3</v>
      </c>
      <c r="M947" s="332">
        <f>ROUND(SUMIF(Anlagenbewegungsdaten_AV!B:B,A947,Anlagenbewegungsdaten_AV!C:C),3)</f>
        <v>0</v>
      </c>
      <c r="N947" s="330">
        <f>IF(ISBLANK(L947),ROUND(SUMIF(Anlagenbewegungsdaten_AV!B:B,A947,Anlagenbewegungsdaten_AV!D:D),2),ROUND(M947*L947%,2))</f>
        <v>0</v>
      </c>
      <c r="O947" s="330">
        <f>ROUND(N947-SUMIF(Anlagenbewegungsdaten_AV!B:B,A947,Anlagenbewegungsdaten_AV!D:D),3)</f>
        <v>0</v>
      </c>
    </row>
    <row r="948" spans="1:15" ht="15" customHeight="1" x14ac:dyDescent="0.25">
      <c r="A948" s="263" t="s">
        <v>3490</v>
      </c>
      <c r="B948" s="174" t="s">
        <v>2108</v>
      </c>
      <c r="C948" s="174" t="s">
        <v>4208</v>
      </c>
      <c r="D948" s="174" t="s">
        <v>3362</v>
      </c>
      <c r="E948" s="174" t="s">
        <v>3320</v>
      </c>
      <c r="F948" s="289">
        <v>22.84</v>
      </c>
      <c r="G948" s="333">
        <f>ROUND(SUMIF(Anlagenbewegungsdaten!B:B,A948,Anlagenbewegungsdaten!C:C),3)</f>
        <v>0</v>
      </c>
      <c r="H948" s="334">
        <f>IF(ISBLANK(F948),ROUND(SUMIF(Anlagenbewegungsdaten!B:B,A948,Anlagenbewegungsdaten!D:D),2),ROUND(G948*F948%,2))</f>
        <v>0</v>
      </c>
      <c r="I948" s="334">
        <f>ROUND((H948-SUMIF(Anlagenbewegungsdaten!$B:$B,A948,Anlagenbewegungsdaten!D:D)),3)</f>
        <v>0</v>
      </c>
      <c r="J948" s="335" t="s">
        <v>5179</v>
      </c>
      <c r="K948" s="335" t="s">
        <v>5193</v>
      </c>
      <c r="L948" s="516">
        <v>18.27</v>
      </c>
      <c r="M948" s="332">
        <f>ROUND(SUMIF(Anlagenbewegungsdaten_AV!B:B,A948,Anlagenbewegungsdaten_AV!C:C),3)</f>
        <v>0</v>
      </c>
      <c r="N948" s="330">
        <f>IF(ISBLANK(L948),ROUND(SUMIF(Anlagenbewegungsdaten_AV!B:B,A948,Anlagenbewegungsdaten_AV!D:D),2),ROUND(M948*L948%,2))</f>
        <v>0</v>
      </c>
      <c r="O948" s="330">
        <f>ROUND(N948-SUMIF(Anlagenbewegungsdaten_AV!B:B,A948,Anlagenbewegungsdaten_AV!D:D),3)</f>
        <v>0</v>
      </c>
    </row>
    <row r="949" spans="1:15" ht="15" customHeight="1" x14ac:dyDescent="0.25">
      <c r="A949" s="275" t="s">
        <v>4264</v>
      </c>
      <c r="B949" s="193" t="s">
        <v>2108</v>
      </c>
      <c r="C949" s="193" t="s">
        <v>4208</v>
      </c>
      <c r="D949" s="193" t="s">
        <v>4135</v>
      </c>
      <c r="E949" s="193" t="s">
        <v>4093</v>
      </c>
      <c r="F949" s="290">
        <v>22.810000000000002</v>
      </c>
      <c r="G949" s="333">
        <f>ROUND(SUMIF(Anlagenbewegungsdaten!B:B,A949,Anlagenbewegungsdaten!C:C),3)</f>
        <v>0</v>
      </c>
      <c r="H949" s="334">
        <f>IF(ISBLANK(F949),ROUND(SUMIF(Anlagenbewegungsdaten!B:B,A949,Anlagenbewegungsdaten!D:D),2),ROUND(G949*F949%,2))</f>
        <v>0</v>
      </c>
      <c r="I949" s="334">
        <f>ROUND((H949-SUMIF(Anlagenbewegungsdaten!$B:$B,A949,Anlagenbewegungsdaten!D:D)),3)</f>
        <v>0</v>
      </c>
      <c r="J949" s="335" t="s">
        <v>5179</v>
      </c>
      <c r="K949" s="335" t="s">
        <v>5193</v>
      </c>
      <c r="L949" s="516">
        <v>18.25</v>
      </c>
      <c r="M949" s="332">
        <f>ROUND(SUMIF(Anlagenbewegungsdaten_AV!B:B,A949,Anlagenbewegungsdaten_AV!C:C),3)</f>
        <v>0</v>
      </c>
      <c r="N949" s="330">
        <f>IF(ISBLANK(L949),ROUND(SUMIF(Anlagenbewegungsdaten_AV!B:B,A949,Anlagenbewegungsdaten_AV!D:D),2),ROUND(M949*L949%,2))</f>
        <v>0</v>
      </c>
      <c r="O949" s="330">
        <f>ROUND(N949-SUMIF(Anlagenbewegungsdaten_AV!B:B,A949,Anlagenbewegungsdaten_AV!D:D),3)</f>
        <v>0</v>
      </c>
    </row>
    <row r="950" spans="1:15" ht="15" customHeight="1" x14ac:dyDescent="0.25">
      <c r="A950" s="263" t="s">
        <v>1820</v>
      </c>
      <c r="B950" s="174" t="s">
        <v>2108</v>
      </c>
      <c r="C950" s="174" t="s">
        <v>4208</v>
      </c>
      <c r="D950" s="174" t="s">
        <v>271</v>
      </c>
      <c r="E950" s="174" t="s">
        <v>2483</v>
      </c>
      <c r="F950" s="289">
        <v>19.899999999999999</v>
      </c>
      <c r="G950" s="333">
        <f>ROUND(SUMIF(Anlagenbewegungsdaten!B:B,A950,Anlagenbewegungsdaten!C:C),3)</f>
        <v>0</v>
      </c>
      <c r="H950" s="334">
        <f>IF(ISBLANK(F950),ROUND(SUMIF(Anlagenbewegungsdaten!B:B,A950,Anlagenbewegungsdaten!D:D),2),ROUND(G950*F950%,2))</f>
        <v>0</v>
      </c>
      <c r="I950" s="334">
        <f>ROUND((H950-SUMIF(Anlagenbewegungsdaten!$B:$B,A950,Anlagenbewegungsdaten!D:D)),3)</f>
        <v>0</v>
      </c>
      <c r="J950" s="335" t="s">
        <v>5179</v>
      </c>
      <c r="K950" s="335" t="s">
        <v>5193</v>
      </c>
      <c r="L950" s="516">
        <v>15.92</v>
      </c>
      <c r="M950" s="332">
        <f>ROUND(SUMIF(Anlagenbewegungsdaten_AV!B:B,A950,Anlagenbewegungsdaten_AV!C:C),3)</f>
        <v>0</v>
      </c>
      <c r="N950" s="330">
        <f>IF(ISBLANK(L950),ROUND(SUMIF(Anlagenbewegungsdaten_AV!B:B,A950,Anlagenbewegungsdaten_AV!D:D),2),ROUND(M950*L950%,2))</f>
        <v>0</v>
      </c>
      <c r="O950" s="330">
        <f>ROUND(N950-SUMIF(Anlagenbewegungsdaten_AV!B:B,A950,Anlagenbewegungsdaten_AV!D:D),3)</f>
        <v>0</v>
      </c>
    </row>
    <row r="951" spans="1:15" ht="15" customHeight="1" x14ac:dyDescent="0.25">
      <c r="A951" s="263" t="s">
        <v>1821</v>
      </c>
      <c r="B951" s="174" t="s">
        <v>2108</v>
      </c>
      <c r="C951" s="174" t="s">
        <v>4208</v>
      </c>
      <c r="D951" s="174" t="s">
        <v>1822</v>
      </c>
      <c r="E951" s="174" t="s">
        <v>2486</v>
      </c>
      <c r="F951" s="289">
        <v>21.9</v>
      </c>
      <c r="G951" s="333">
        <f>ROUND(SUMIF(Anlagenbewegungsdaten!B:B,A951,Anlagenbewegungsdaten!C:C),3)</f>
        <v>0</v>
      </c>
      <c r="H951" s="334">
        <f>IF(ISBLANK(F951),ROUND(SUMIF(Anlagenbewegungsdaten!B:B,A951,Anlagenbewegungsdaten!D:D),2),ROUND(G951*F951%,2))</f>
        <v>0</v>
      </c>
      <c r="I951" s="334">
        <f>ROUND((H951-SUMIF(Anlagenbewegungsdaten!$B:$B,A951,Anlagenbewegungsdaten!D:D)),3)</f>
        <v>0</v>
      </c>
      <c r="J951" s="335" t="s">
        <v>5179</v>
      </c>
      <c r="K951" s="335" t="s">
        <v>5193</v>
      </c>
      <c r="L951" s="516">
        <v>17.52</v>
      </c>
      <c r="M951" s="332">
        <f>ROUND(SUMIF(Anlagenbewegungsdaten_AV!B:B,A951,Anlagenbewegungsdaten_AV!C:C),3)</f>
        <v>0</v>
      </c>
      <c r="N951" s="330">
        <f>IF(ISBLANK(L951),ROUND(SUMIF(Anlagenbewegungsdaten_AV!B:B,A951,Anlagenbewegungsdaten_AV!D:D),2),ROUND(M951*L951%,2))</f>
        <v>0</v>
      </c>
      <c r="O951" s="330">
        <f>ROUND(N951-SUMIF(Anlagenbewegungsdaten_AV!B:B,A951,Anlagenbewegungsdaten_AV!D:D),3)</f>
        <v>0</v>
      </c>
    </row>
    <row r="952" spans="1:15" ht="15" customHeight="1" x14ac:dyDescent="0.25">
      <c r="A952" s="263" t="s">
        <v>1823</v>
      </c>
      <c r="B952" s="174" t="s">
        <v>2108</v>
      </c>
      <c r="C952" s="174" t="s">
        <v>4208</v>
      </c>
      <c r="D952" s="174" t="s">
        <v>1650</v>
      </c>
      <c r="E952" s="174" t="s">
        <v>1560</v>
      </c>
      <c r="F952" s="289">
        <v>22.9</v>
      </c>
      <c r="G952" s="333">
        <f>ROUND(SUMIF(Anlagenbewegungsdaten!B:B,A952,Anlagenbewegungsdaten!C:C),3)</f>
        <v>0</v>
      </c>
      <c r="H952" s="334">
        <f>IF(ISBLANK(F952),ROUND(SUMIF(Anlagenbewegungsdaten!B:B,A952,Anlagenbewegungsdaten!D:D),2),ROUND(G952*F952%,2))</f>
        <v>0</v>
      </c>
      <c r="I952" s="334">
        <f>ROUND((H952-SUMIF(Anlagenbewegungsdaten!$B:$B,A952,Anlagenbewegungsdaten!D:D)),3)</f>
        <v>0</v>
      </c>
      <c r="J952" s="335" t="s">
        <v>5179</v>
      </c>
      <c r="K952" s="335" t="s">
        <v>5193</v>
      </c>
      <c r="L952" s="516">
        <v>18.32</v>
      </c>
      <c r="M952" s="332">
        <f>ROUND(SUMIF(Anlagenbewegungsdaten_AV!B:B,A952,Anlagenbewegungsdaten_AV!C:C),3)</f>
        <v>0</v>
      </c>
      <c r="N952" s="330">
        <f>IF(ISBLANK(L952),ROUND(SUMIF(Anlagenbewegungsdaten_AV!B:B,A952,Anlagenbewegungsdaten_AV!D:D),2),ROUND(M952*L952%,2))</f>
        <v>0</v>
      </c>
      <c r="O952" s="330">
        <f>ROUND(N952-SUMIF(Anlagenbewegungsdaten_AV!B:B,A952,Anlagenbewegungsdaten_AV!D:D),3)</f>
        <v>0</v>
      </c>
    </row>
    <row r="953" spans="1:15" ht="15" customHeight="1" x14ac:dyDescent="0.25">
      <c r="A953" s="263" t="s">
        <v>1824</v>
      </c>
      <c r="B953" s="174" t="s">
        <v>2108</v>
      </c>
      <c r="C953" s="174" t="s">
        <v>4208</v>
      </c>
      <c r="D953" s="174" t="s">
        <v>1652</v>
      </c>
      <c r="E953" s="174" t="s">
        <v>1563</v>
      </c>
      <c r="F953" s="289">
        <v>22.9</v>
      </c>
      <c r="G953" s="333">
        <f>ROUND(SUMIF(Anlagenbewegungsdaten!B:B,A953,Anlagenbewegungsdaten!C:C),3)</f>
        <v>0</v>
      </c>
      <c r="H953" s="334">
        <f>IF(ISBLANK(F953),ROUND(SUMIF(Anlagenbewegungsdaten!B:B,A953,Anlagenbewegungsdaten!D:D),2),ROUND(G953*F953%,2))</f>
        <v>0</v>
      </c>
      <c r="I953" s="334">
        <f>ROUND((H953-SUMIF(Anlagenbewegungsdaten!$B:$B,A953,Anlagenbewegungsdaten!D:D)),3)</f>
        <v>0</v>
      </c>
      <c r="J953" s="335" t="s">
        <v>5179</v>
      </c>
      <c r="K953" s="335" t="s">
        <v>5193</v>
      </c>
      <c r="L953" s="516">
        <v>18.32</v>
      </c>
      <c r="M953" s="332">
        <f>ROUND(SUMIF(Anlagenbewegungsdaten_AV!B:B,A953,Anlagenbewegungsdaten_AV!C:C),3)</f>
        <v>0</v>
      </c>
      <c r="N953" s="330">
        <f>IF(ISBLANK(L953),ROUND(SUMIF(Anlagenbewegungsdaten_AV!B:B,A953,Anlagenbewegungsdaten_AV!D:D),2),ROUND(M953*L953%,2))</f>
        <v>0</v>
      </c>
      <c r="O953" s="330">
        <f>ROUND(N953-SUMIF(Anlagenbewegungsdaten_AV!B:B,A953,Anlagenbewegungsdaten_AV!D:D),3)</f>
        <v>0</v>
      </c>
    </row>
    <row r="954" spans="1:15" ht="15" customHeight="1" x14ac:dyDescent="0.25">
      <c r="A954" s="263" t="s">
        <v>2747</v>
      </c>
      <c r="B954" s="174" t="s">
        <v>2108</v>
      </c>
      <c r="C954" s="174" t="s">
        <v>4208</v>
      </c>
      <c r="D954" s="174" t="s">
        <v>2620</v>
      </c>
      <c r="E954" s="174" t="s">
        <v>2576</v>
      </c>
      <c r="F954" s="289">
        <v>22.87</v>
      </c>
      <c r="G954" s="333">
        <f>ROUND(SUMIF(Anlagenbewegungsdaten!B:B,A954,Anlagenbewegungsdaten!C:C),3)</f>
        <v>0</v>
      </c>
      <c r="H954" s="334">
        <f>IF(ISBLANK(F954),ROUND(SUMIF(Anlagenbewegungsdaten!B:B,A954,Anlagenbewegungsdaten!D:D),2),ROUND(G954*F954%,2))</f>
        <v>0</v>
      </c>
      <c r="I954" s="334">
        <f>ROUND((H954-SUMIF(Anlagenbewegungsdaten!$B:$B,A954,Anlagenbewegungsdaten!D:D)),3)</f>
        <v>0</v>
      </c>
      <c r="J954" s="335" t="s">
        <v>5179</v>
      </c>
      <c r="K954" s="335" t="s">
        <v>5193</v>
      </c>
      <c r="L954" s="516">
        <v>18.3</v>
      </c>
      <c r="M954" s="332">
        <f>ROUND(SUMIF(Anlagenbewegungsdaten_AV!B:B,A954,Anlagenbewegungsdaten_AV!C:C),3)</f>
        <v>0</v>
      </c>
      <c r="N954" s="330">
        <f>IF(ISBLANK(L954),ROUND(SUMIF(Anlagenbewegungsdaten_AV!B:B,A954,Anlagenbewegungsdaten_AV!D:D),2),ROUND(M954*L954%,2))</f>
        <v>0</v>
      </c>
      <c r="O954" s="330">
        <f>ROUND(N954-SUMIF(Anlagenbewegungsdaten_AV!B:B,A954,Anlagenbewegungsdaten_AV!D:D),3)</f>
        <v>0</v>
      </c>
    </row>
    <row r="955" spans="1:15" ht="15" customHeight="1" x14ac:dyDescent="0.25">
      <c r="A955" s="263" t="s">
        <v>3491</v>
      </c>
      <c r="B955" s="174" t="s">
        <v>2108</v>
      </c>
      <c r="C955" s="174" t="s">
        <v>4208</v>
      </c>
      <c r="D955" s="174" t="s">
        <v>3364</v>
      </c>
      <c r="E955" s="174" t="s">
        <v>3320</v>
      </c>
      <c r="F955" s="289">
        <v>22.84</v>
      </c>
      <c r="G955" s="333">
        <f>ROUND(SUMIF(Anlagenbewegungsdaten!B:B,A955,Anlagenbewegungsdaten!C:C),3)</f>
        <v>0</v>
      </c>
      <c r="H955" s="334">
        <f>IF(ISBLANK(F955),ROUND(SUMIF(Anlagenbewegungsdaten!B:B,A955,Anlagenbewegungsdaten!D:D),2),ROUND(G955*F955%,2))</f>
        <v>0</v>
      </c>
      <c r="I955" s="334">
        <f>ROUND((H955-SUMIF(Anlagenbewegungsdaten!$B:$B,A955,Anlagenbewegungsdaten!D:D)),3)</f>
        <v>0</v>
      </c>
      <c r="J955" s="335" t="s">
        <v>5179</v>
      </c>
      <c r="K955" s="335" t="s">
        <v>5193</v>
      </c>
      <c r="L955" s="516">
        <v>18.27</v>
      </c>
      <c r="M955" s="332">
        <f>ROUND(SUMIF(Anlagenbewegungsdaten_AV!B:B,A955,Anlagenbewegungsdaten_AV!C:C),3)</f>
        <v>0</v>
      </c>
      <c r="N955" s="330">
        <f>IF(ISBLANK(L955),ROUND(SUMIF(Anlagenbewegungsdaten_AV!B:B,A955,Anlagenbewegungsdaten_AV!D:D),2),ROUND(M955*L955%,2))</f>
        <v>0</v>
      </c>
      <c r="O955" s="330">
        <f>ROUND(N955-SUMIF(Anlagenbewegungsdaten_AV!B:B,A955,Anlagenbewegungsdaten_AV!D:D),3)</f>
        <v>0</v>
      </c>
    </row>
    <row r="956" spans="1:15" ht="15" customHeight="1" x14ac:dyDescent="0.25">
      <c r="A956" s="275" t="s">
        <v>4265</v>
      </c>
      <c r="B956" s="193" t="s">
        <v>2108</v>
      </c>
      <c r="C956" s="193" t="s">
        <v>4208</v>
      </c>
      <c r="D956" s="193" t="s">
        <v>4137</v>
      </c>
      <c r="E956" s="193" t="s">
        <v>4093</v>
      </c>
      <c r="F956" s="290">
        <v>22.810000000000002</v>
      </c>
      <c r="G956" s="333">
        <f>ROUND(SUMIF(Anlagenbewegungsdaten!B:B,A956,Anlagenbewegungsdaten!C:C),3)</f>
        <v>0</v>
      </c>
      <c r="H956" s="334">
        <f>IF(ISBLANK(F956),ROUND(SUMIF(Anlagenbewegungsdaten!B:B,A956,Anlagenbewegungsdaten!D:D),2),ROUND(G956*F956%,2))</f>
        <v>0</v>
      </c>
      <c r="I956" s="334">
        <f>ROUND((H956-SUMIF(Anlagenbewegungsdaten!$B:$B,A956,Anlagenbewegungsdaten!D:D)),3)</f>
        <v>0</v>
      </c>
      <c r="J956" s="335" t="s">
        <v>5179</v>
      </c>
      <c r="K956" s="335" t="s">
        <v>5193</v>
      </c>
      <c r="L956" s="516">
        <v>18.25</v>
      </c>
      <c r="M956" s="332">
        <f>ROUND(SUMIF(Anlagenbewegungsdaten_AV!B:B,A956,Anlagenbewegungsdaten_AV!C:C),3)</f>
        <v>0</v>
      </c>
      <c r="N956" s="330">
        <f>IF(ISBLANK(L956),ROUND(SUMIF(Anlagenbewegungsdaten_AV!B:B,A956,Anlagenbewegungsdaten_AV!D:D),2),ROUND(M956*L956%,2))</f>
        <v>0</v>
      </c>
      <c r="O956" s="330">
        <f>ROUND(N956-SUMIF(Anlagenbewegungsdaten_AV!B:B,A956,Anlagenbewegungsdaten_AV!D:D),3)</f>
        <v>0</v>
      </c>
    </row>
    <row r="957" spans="1:15" ht="15" customHeight="1" x14ac:dyDescent="0.25">
      <c r="A957" s="263" t="s">
        <v>1825</v>
      </c>
      <c r="B957" s="174" t="s">
        <v>2108</v>
      </c>
      <c r="C957" s="174" t="s">
        <v>4208</v>
      </c>
      <c r="D957" s="174" t="s">
        <v>1654</v>
      </c>
      <c r="E957" s="174" t="s">
        <v>2483</v>
      </c>
      <c r="F957" s="289">
        <v>20.9</v>
      </c>
      <c r="G957" s="333">
        <f>ROUND(SUMIF(Anlagenbewegungsdaten!B:B,A957,Anlagenbewegungsdaten!C:C),3)</f>
        <v>0</v>
      </c>
      <c r="H957" s="334">
        <f>IF(ISBLANK(F957),ROUND(SUMIF(Anlagenbewegungsdaten!B:B,A957,Anlagenbewegungsdaten!D:D),2),ROUND(G957*F957%,2))</f>
        <v>0</v>
      </c>
      <c r="I957" s="334">
        <f>ROUND((H957-SUMIF(Anlagenbewegungsdaten!$B:$B,A957,Anlagenbewegungsdaten!D:D)),3)</f>
        <v>0</v>
      </c>
      <c r="J957" s="335" t="s">
        <v>5179</v>
      </c>
      <c r="K957" s="335" t="s">
        <v>5193</v>
      </c>
      <c r="L957" s="516">
        <v>16.72</v>
      </c>
      <c r="M957" s="332">
        <f>ROUND(SUMIF(Anlagenbewegungsdaten_AV!B:B,A957,Anlagenbewegungsdaten_AV!C:C),3)</f>
        <v>0</v>
      </c>
      <c r="N957" s="330">
        <f>IF(ISBLANK(L957),ROUND(SUMIF(Anlagenbewegungsdaten_AV!B:B,A957,Anlagenbewegungsdaten_AV!D:D),2),ROUND(M957*L957%,2))</f>
        <v>0</v>
      </c>
      <c r="O957" s="330">
        <f>ROUND(N957-SUMIF(Anlagenbewegungsdaten_AV!B:B,A957,Anlagenbewegungsdaten_AV!D:D),3)</f>
        <v>0</v>
      </c>
    </row>
    <row r="958" spans="1:15" ht="15" customHeight="1" x14ac:dyDescent="0.25">
      <c r="A958" s="263" t="s">
        <v>1826</v>
      </c>
      <c r="B958" s="174" t="s">
        <v>2108</v>
      </c>
      <c r="C958" s="174" t="s">
        <v>4208</v>
      </c>
      <c r="D958" s="174" t="s">
        <v>1827</v>
      </c>
      <c r="E958" s="174" t="s">
        <v>2486</v>
      </c>
      <c r="F958" s="289">
        <v>22.9</v>
      </c>
      <c r="G958" s="333">
        <f>ROUND(SUMIF(Anlagenbewegungsdaten!B:B,A958,Anlagenbewegungsdaten!C:C),3)</f>
        <v>0</v>
      </c>
      <c r="H958" s="334">
        <f>IF(ISBLANK(F958),ROUND(SUMIF(Anlagenbewegungsdaten!B:B,A958,Anlagenbewegungsdaten!D:D),2),ROUND(G958*F958%,2))</f>
        <v>0</v>
      </c>
      <c r="I958" s="334">
        <f>ROUND((H958-SUMIF(Anlagenbewegungsdaten!$B:$B,A958,Anlagenbewegungsdaten!D:D)),3)</f>
        <v>0</v>
      </c>
      <c r="J958" s="335" t="s">
        <v>5179</v>
      </c>
      <c r="K958" s="335" t="s">
        <v>5193</v>
      </c>
      <c r="L958" s="516">
        <v>18.32</v>
      </c>
      <c r="M958" s="332">
        <f>ROUND(SUMIF(Anlagenbewegungsdaten_AV!B:B,A958,Anlagenbewegungsdaten_AV!C:C),3)</f>
        <v>0</v>
      </c>
      <c r="N958" s="330">
        <f>IF(ISBLANK(L958),ROUND(SUMIF(Anlagenbewegungsdaten_AV!B:B,A958,Anlagenbewegungsdaten_AV!D:D),2),ROUND(M958*L958%,2))</f>
        <v>0</v>
      </c>
      <c r="O958" s="330">
        <f>ROUND(N958-SUMIF(Anlagenbewegungsdaten_AV!B:B,A958,Anlagenbewegungsdaten_AV!D:D),3)</f>
        <v>0</v>
      </c>
    </row>
    <row r="959" spans="1:15" ht="15" customHeight="1" x14ac:dyDescent="0.25">
      <c r="A959" s="263" t="s">
        <v>1828</v>
      </c>
      <c r="B959" s="174" t="s">
        <v>2108</v>
      </c>
      <c r="C959" s="174" t="s">
        <v>4208</v>
      </c>
      <c r="D959" s="184" t="s">
        <v>1656</v>
      </c>
      <c r="E959" s="174" t="s">
        <v>1560</v>
      </c>
      <c r="F959" s="289">
        <v>23.9</v>
      </c>
      <c r="G959" s="333">
        <f>ROUND(SUMIF(Anlagenbewegungsdaten!B:B,A959,Anlagenbewegungsdaten!C:C),3)</f>
        <v>0</v>
      </c>
      <c r="H959" s="334">
        <f>IF(ISBLANK(F959),ROUND(SUMIF(Anlagenbewegungsdaten!B:B,A959,Anlagenbewegungsdaten!D:D),2),ROUND(G959*F959%,2))</f>
        <v>0</v>
      </c>
      <c r="I959" s="334">
        <f>ROUND((H959-SUMIF(Anlagenbewegungsdaten!$B:$B,A959,Anlagenbewegungsdaten!D:D)),3)</f>
        <v>0</v>
      </c>
      <c r="J959" s="335" t="s">
        <v>5179</v>
      </c>
      <c r="K959" s="335" t="s">
        <v>5193</v>
      </c>
      <c r="L959" s="516">
        <v>19.12</v>
      </c>
      <c r="M959" s="332">
        <f>ROUND(SUMIF(Anlagenbewegungsdaten_AV!B:B,A959,Anlagenbewegungsdaten_AV!C:C),3)</f>
        <v>0</v>
      </c>
      <c r="N959" s="330">
        <f>IF(ISBLANK(L959),ROUND(SUMIF(Anlagenbewegungsdaten_AV!B:B,A959,Anlagenbewegungsdaten_AV!D:D),2),ROUND(M959*L959%,2))</f>
        <v>0</v>
      </c>
      <c r="O959" s="330">
        <f>ROUND(N959-SUMIF(Anlagenbewegungsdaten_AV!B:B,A959,Anlagenbewegungsdaten_AV!D:D),3)</f>
        <v>0</v>
      </c>
    </row>
    <row r="960" spans="1:15" ht="15" customHeight="1" x14ac:dyDescent="0.25">
      <c r="A960" s="263" t="s">
        <v>1829</v>
      </c>
      <c r="B960" s="174" t="s">
        <v>2108</v>
      </c>
      <c r="C960" s="174" t="s">
        <v>4208</v>
      </c>
      <c r="D960" s="174" t="s">
        <v>1658</v>
      </c>
      <c r="E960" s="174" t="s">
        <v>1563</v>
      </c>
      <c r="F960" s="289">
        <v>23.9</v>
      </c>
      <c r="G960" s="333">
        <f>ROUND(SUMIF(Anlagenbewegungsdaten!B:B,A960,Anlagenbewegungsdaten!C:C),3)</f>
        <v>0</v>
      </c>
      <c r="H960" s="334">
        <f>IF(ISBLANK(F960),ROUND(SUMIF(Anlagenbewegungsdaten!B:B,A960,Anlagenbewegungsdaten!D:D),2),ROUND(G960*F960%,2))</f>
        <v>0</v>
      </c>
      <c r="I960" s="334">
        <f>ROUND((H960-SUMIF(Anlagenbewegungsdaten!$B:$B,A960,Anlagenbewegungsdaten!D:D)),3)</f>
        <v>0</v>
      </c>
      <c r="J960" s="335" t="s">
        <v>5179</v>
      </c>
      <c r="K960" s="335" t="s">
        <v>5193</v>
      </c>
      <c r="L960" s="516">
        <v>19.12</v>
      </c>
      <c r="M960" s="332">
        <f>ROUND(SUMIF(Anlagenbewegungsdaten_AV!B:B,A960,Anlagenbewegungsdaten_AV!C:C),3)</f>
        <v>0</v>
      </c>
      <c r="N960" s="330">
        <f>IF(ISBLANK(L960),ROUND(SUMIF(Anlagenbewegungsdaten_AV!B:B,A960,Anlagenbewegungsdaten_AV!D:D),2),ROUND(M960*L960%,2))</f>
        <v>0</v>
      </c>
      <c r="O960" s="330">
        <f>ROUND(N960-SUMIF(Anlagenbewegungsdaten_AV!B:B,A960,Anlagenbewegungsdaten_AV!D:D),3)</f>
        <v>0</v>
      </c>
    </row>
    <row r="961" spans="1:15" ht="15" customHeight="1" x14ac:dyDescent="0.25">
      <c r="A961" s="263" t="s">
        <v>2748</v>
      </c>
      <c r="B961" s="174" t="s">
        <v>2108</v>
      </c>
      <c r="C961" s="174" t="s">
        <v>4208</v>
      </c>
      <c r="D961" s="174" t="s">
        <v>2622</v>
      </c>
      <c r="E961" s="174" t="s">
        <v>2576</v>
      </c>
      <c r="F961" s="289">
        <v>23.87</v>
      </c>
      <c r="G961" s="333">
        <f>ROUND(SUMIF(Anlagenbewegungsdaten!B:B,A961,Anlagenbewegungsdaten!C:C),3)</f>
        <v>0</v>
      </c>
      <c r="H961" s="334">
        <f>IF(ISBLANK(F961),ROUND(SUMIF(Anlagenbewegungsdaten!B:B,A961,Anlagenbewegungsdaten!D:D),2),ROUND(G961*F961%,2))</f>
        <v>0</v>
      </c>
      <c r="I961" s="334">
        <f>ROUND((H961-SUMIF(Anlagenbewegungsdaten!$B:$B,A961,Anlagenbewegungsdaten!D:D)),3)</f>
        <v>0</v>
      </c>
      <c r="J961" s="335" t="s">
        <v>5179</v>
      </c>
      <c r="K961" s="335" t="s">
        <v>5193</v>
      </c>
      <c r="L961" s="516">
        <v>19.100000000000001</v>
      </c>
      <c r="M961" s="332">
        <f>ROUND(SUMIF(Anlagenbewegungsdaten_AV!B:B,A961,Anlagenbewegungsdaten_AV!C:C),3)</f>
        <v>0</v>
      </c>
      <c r="N961" s="330">
        <f>IF(ISBLANK(L961),ROUND(SUMIF(Anlagenbewegungsdaten_AV!B:B,A961,Anlagenbewegungsdaten_AV!D:D),2),ROUND(M961*L961%,2))</f>
        <v>0</v>
      </c>
      <c r="O961" s="330">
        <f>ROUND(N961-SUMIF(Anlagenbewegungsdaten_AV!B:B,A961,Anlagenbewegungsdaten_AV!D:D),3)</f>
        <v>0</v>
      </c>
    </row>
    <row r="962" spans="1:15" ht="15" customHeight="1" x14ac:dyDescent="0.25">
      <c r="A962" s="263" t="s">
        <v>3492</v>
      </c>
      <c r="B962" s="174" t="s">
        <v>2108</v>
      </c>
      <c r="C962" s="174" t="s">
        <v>4208</v>
      </c>
      <c r="D962" s="174" t="s">
        <v>3366</v>
      </c>
      <c r="E962" s="174" t="s">
        <v>3320</v>
      </c>
      <c r="F962" s="289">
        <v>23.84</v>
      </c>
      <c r="G962" s="333">
        <f>ROUND(SUMIF(Anlagenbewegungsdaten!B:B,A962,Anlagenbewegungsdaten!C:C),3)</f>
        <v>0</v>
      </c>
      <c r="H962" s="334">
        <f>IF(ISBLANK(F962),ROUND(SUMIF(Anlagenbewegungsdaten!B:B,A962,Anlagenbewegungsdaten!D:D),2),ROUND(G962*F962%,2))</f>
        <v>0</v>
      </c>
      <c r="I962" s="334">
        <f>ROUND((H962-SUMIF(Anlagenbewegungsdaten!$B:$B,A962,Anlagenbewegungsdaten!D:D)),3)</f>
        <v>0</v>
      </c>
      <c r="J962" s="335" t="s">
        <v>5179</v>
      </c>
      <c r="K962" s="335" t="s">
        <v>5193</v>
      </c>
      <c r="L962" s="516">
        <v>19.07</v>
      </c>
      <c r="M962" s="332">
        <f>ROUND(SUMIF(Anlagenbewegungsdaten_AV!B:B,A962,Anlagenbewegungsdaten_AV!C:C),3)</f>
        <v>0</v>
      </c>
      <c r="N962" s="330">
        <f>IF(ISBLANK(L962),ROUND(SUMIF(Anlagenbewegungsdaten_AV!B:B,A962,Anlagenbewegungsdaten_AV!D:D),2),ROUND(M962*L962%,2))</f>
        <v>0</v>
      </c>
      <c r="O962" s="330">
        <f>ROUND(N962-SUMIF(Anlagenbewegungsdaten_AV!B:B,A962,Anlagenbewegungsdaten_AV!D:D),3)</f>
        <v>0</v>
      </c>
    </row>
    <row r="963" spans="1:15" ht="15" customHeight="1" x14ac:dyDescent="0.25">
      <c r="A963" s="275" t="s">
        <v>4266</v>
      </c>
      <c r="B963" s="193" t="s">
        <v>2108</v>
      </c>
      <c r="C963" s="193" t="s">
        <v>4208</v>
      </c>
      <c r="D963" s="193" t="s">
        <v>4139</v>
      </c>
      <c r="E963" s="193" t="s">
        <v>4093</v>
      </c>
      <c r="F963" s="290">
        <v>23.810000000000002</v>
      </c>
      <c r="G963" s="333">
        <f>ROUND(SUMIF(Anlagenbewegungsdaten!B:B,A963,Anlagenbewegungsdaten!C:C),3)</f>
        <v>0</v>
      </c>
      <c r="H963" s="334">
        <f>IF(ISBLANK(F963),ROUND(SUMIF(Anlagenbewegungsdaten!B:B,A963,Anlagenbewegungsdaten!D:D),2),ROUND(G963*F963%,2))</f>
        <v>0</v>
      </c>
      <c r="I963" s="334">
        <f>ROUND((H963-SUMIF(Anlagenbewegungsdaten!$B:$B,A963,Anlagenbewegungsdaten!D:D)),3)</f>
        <v>0</v>
      </c>
      <c r="J963" s="335" t="s">
        <v>5179</v>
      </c>
      <c r="K963" s="335" t="s">
        <v>5193</v>
      </c>
      <c r="L963" s="516">
        <v>19.05</v>
      </c>
      <c r="M963" s="332">
        <f>ROUND(SUMIF(Anlagenbewegungsdaten_AV!B:B,A963,Anlagenbewegungsdaten_AV!C:C),3)</f>
        <v>0</v>
      </c>
      <c r="N963" s="330">
        <f>IF(ISBLANK(L963),ROUND(SUMIF(Anlagenbewegungsdaten_AV!B:B,A963,Anlagenbewegungsdaten_AV!D:D),2),ROUND(M963*L963%,2))</f>
        <v>0</v>
      </c>
      <c r="O963" s="330">
        <f>ROUND(N963-SUMIF(Anlagenbewegungsdaten_AV!B:B,A963,Anlagenbewegungsdaten_AV!D:D),3)</f>
        <v>0</v>
      </c>
    </row>
    <row r="964" spans="1:15" ht="15" customHeight="1" x14ac:dyDescent="0.25">
      <c r="A964" s="262" t="s">
        <v>2505</v>
      </c>
      <c r="B964" s="179" t="s">
        <v>2108</v>
      </c>
      <c r="C964" s="168" t="s">
        <v>4208</v>
      </c>
      <c r="D964" s="167" t="s">
        <v>2506</v>
      </c>
      <c r="E964" s="167" t="s">
        <v>2483</v>
      </c>
      <c r="F964" s="182">
        <v>11.9</v>
      </c>
      <c r="G964" s="333">
        <f>ROUND(SUMIF(Anlagenbewegungsdaten!B:B,A964,Anlagenbewegungsdaten!C:C),3)</f>
        <v>0</v>
      </c>
      <c r="H964" s="334">
        <f>IF(ISBLANK(F964),ROUND(SUMIF(Anlagenbewegungsdaten!B:B,A964,Anlagenbewegungsdaten!D:D),2),ROUND(G964*F964%,2))</f>
        <v>0</v>
      </c>
      <c r="I964" s="334">
        <f>ROUND((H964-SUMIF(Anlagenbewegungsdaten!$B:$B,A964,Anlagenbewegungsdaten!D:D)),3)</f>
        <v>0</v>
      </c>
      <c r="J964" s="335" t="s">
        <v>5179</v>
      </c>
      <c r="K964" s="335" t="s">
        <v>5193</v>
      </c>
      <c r="L964" s="516">
        <v>9.52</v>
      </c>
      <c r="M964" s="332">
        <f>ROUND(SUMIF(Anlagenbewegungsdaten_AV!B:B,A964,Anlagenbewegungsdaten_AV!C:C),3)</f>
        <v>0</v>
      </c>
      <c r="N964" s="330">
        <f>IF(ISBLANK(L964),ROUND(SUMIF(Anlagenbewegungsdaten_AV!B:B,A964,Anlagenbewegungsdaten_AV!D:D),2),ROUND(M964*L964%,2))</f>
        <v>0</v>
      </c>
      <c r="O964" s="330">
        <f>ROUND(N964-SUMIF(Anlagenbewegungsdaten_AV!B:B,A964,Anlagenbewegungsdaten_AV!D:D),3)</f>
        <v>0</v>
      </c>
    </row>
    <row r="965" spans="1:15" ht="15" customHeight="1" x14ac:dyDescent="0.25">
      <c r="A965" s="261" t="s">
        <v>2507</v>
      </c>
      <c r="B965" s="168" t="s">
        <v>2108</v>
      </c>
      <c r="C965" s="168" t="s">
        <v>4208</v>
      </c>
      <c r="D965" s="175" t="s">
        <v>1830</v>
      </c>
      <c r="E965" s="168" t="s">
        <v>2486</v>
      </c>
      <c r="F965" s="182">
        <v>13.9</v>
      </c>
      <c r="G965" s="333">
        <f>ROUND(SUMIF(Anlagenbewegungsdaten!B:B,A965,Anlagenbewegungsdaten!C:C),3)</f>
        <v>0</v>
      </c>
      <c r="H965" s="334">
        <f>IF(ISBLANK(F965),ROUND(SUMIF(Anlagenbewegungsdaten!B:B,A965,Anlagenbewegungsdaten!D:D),2),ROUND(G965*F965%,2))</f>
        <v>0</v>
      </c>
      <c r="I965" s="334">
        <f>ROUND((H965-SUMIF(Anlagenbewegungsdaten!$B:$B,A965,Anlagenbewegungsdaten!D:D)),3)</f>
        <v>0</v>
      </c>
      <c r="J965" s="335" t="s">
        <v>5179</v>
      </c>
      <c r="K965" s="335" t="s">
        <v>5193</v>
      </c>
      <c r="L965" s="516">
        <v>11.12</v>
      </c>
      <c r="M965" s="332">
        <f>ROUND(SUMIF(Anlagenbewegungsdaten_AV!B:B,A965,Anlagenbewegungsdaten_AV!C:C),3)</f>
        <v>0</v>
      </c>
      <c r="N965" s="330">
        <f>IF(ISBLANK(L965),ROUND(SUMIF(Anlagenbewegungsdaten_AV!B:B,A965,Anlagenbewegungsdaten_AV!D:D),2),ROUND(M965*L965%,2))</f>
        <v>0</v>
      </c>
      <c r="O965" s="330">
        <f>ROUND(N965-SUMIF(Anlagenbewegungsdaten_AV!B:B,A965,Anlagenbewegungsdaten_AV!D:D),3)</f>
        <v>0</v>
      </c>
    </row>
    <row r="966" spans="1:15" ht="15" customHeight="1" x14ac:dyDescent="0.25">
      <c r="A966" s="263" t="s">
        <v>1831</v>
      </c>
      <c r="B966" s="173" t="s">
        <v>2108</v>
      </c>
      <c r="C966" s="173" t="s">
        <v>4208</v>
      </c>
      <c r="D966" s="174" t="s">
        <v>1832</v>
      </c>
      <c r="E966" s="174" t="s">
        <v>1560</v>
      </c>
      <c r="F966" s="289">
        <v>14.9</v>
      </c>
      <c r="G966" s="333">
        <f>ROUND(SUMIF(Anlagenbewegungsdaten!B:B,A966,Anlagenbewegungsdaten!C:C),3)</f>
        <v>0</v>
      </c>
      <c r="H966" s="334">
        <f>IF(ISBLANK(F966),ROUND(SUMIF(Anlagenbewegungsdaten!B:B,A966,Anlagenbewegungsdaten!D:D),2),ROUND(G966*F966%,2))</f>
        <v>0</v>
      </c>
      <c r="I966" s="334">
        <f>ROUND((H966-SUMIF(Anlagenbewegungsdaten!$B:$B,A966,Anlagenbewegungsdaten!D:D)),3)</f>
        <v>0</v>
      </c>
      <c r="J966" s="335" t="s">
        <v>5179</v>
      </c>
      <c r="K966" s="335" t="s">
        <v>5193</v>
      </c>
      <c r="L966" s="516">
        <v>11.92</v>
      </c>
      <c r="M966" s="332">
        <f>ROUND(SUMIF(Anlagenbewegungsdaten_AV!B:B,A966,Anlagenbewegungsdaten_AV!C:C),3)</f>
        <v>0</v>
      </c>
      <c r="N966" s="330">
        <f>IF(ISBLANK(L966),ROUND(SUMIF(Anlagenbewegungsdaten_AV!B:B,A966,Anlagenbewegungsdaten_AV!D:D),2),ROUND(M966*L966%,2))</f>
        <v>0</v>
      </c>
      <c r="O966" s="330">
        <f>ROUND(N966-SUMIF(Anlagenbewegungsdaten_AV!B:B,A966,Anlagenbewegungsdaten_AV!D:D),3)</f>
        <v>0</v>
      </c>
    </row>
    <row r="967" spans="1:15" ht="15" customHeight="1" x14ac:dyDescent="0.25">
      <c r="A967" s="263" t="s">
        <v>1833</v>
      </c>
      <c r="B967" s="173" t="s">
        <v>2108</v>
      </c>
      <c r="C967" s="173" t="s">
        <v>4208</v>
      </c>
      <c r="D967" s="174" t="s">
        <v>1834</v>
      </c>
      <c r="E967" s="174" t="s">
        <v>1563</v>
      </c>
      <c r="F967" s="289">
        <v>14.9</v>
      </c>
      <c r="G967" s="333">
        <f>ROUND(SUMIF(Anlagenbewegungsdaten!B:B,A967,Anlagenbewegungsdaten!C:C),3)</f>
        <v>0</v>
      </c>
      <c r="H967" s="334">
        <f>IF(ISBLANK(F967),ROUND(SUMIF(Anlagenbewegungsdaten!B:B,A967,Anlagenbewegungsdaten!D:D),2),ROUND(G967*F967%,2))</f>
        <v>0</v>
      </c>
      <c r="I967" s="334">
        <f>ROUND((H967-SUMIF(Anlagenbewegungsdaten!$B:$B,A967,Anlagenbewegungsdaten!D:D)),3)</f>
        <v>0</v>
      </c>
      <c r="J967" s="335" t="s">
        <v>5179</v>
      </c>
      <c r="K967" s="335" t="s">
        <v>5193</v>
      </c>
      <c r="L967" s="516">
        <v>11.92</v>
      </c>
      <c r="M967" s="332">
        <f>ROUND(SUMIF(Anlagenbewegungsdaten_AV!B:B,A967,Anlagenbewegungsdaten_AV!C:C),3)</f>
        <v>0</v>
      </c>
      <c r="N967" s="330">
        <f>IF(ISBLANK(L967),ROUND(SUMIF(Anlagenbewegungsdaten_AV!B:B,A967,Anlagenbewegungsdaten_AV!D:D),2),ROUND(M967*L967%,2))</f>
        <v>0</v>
      </c>
      <c r="O967" s="330">
        <f>ROUND(N967-SUMIF(Anlagenbewegungsdaten_AV!B:B,A967,Anlagenbewegungsdaten_AV!D:D),3)</f>
        <v>0</v>
      </c>
    </row>
    <row r="968" spans="1:15" ht="15" customHeight="1" x14ac:dyDescent="0.25">
      <c r="A968" s="263" t="s">
        <v>2749</v>
      </c>
      <c r="B968" s="173" t="s">
        <v>2108</v>
      </c>
      <c r="C968" s="173" t="s">
        <v>4208</v>
      </c>
      <c r="D968" s="174" t="s">
        <v>2750</v>
      </c>
      <c r="E968" s="174" t="s">
        <v>2576</v>
      </c>
      <c r="F968" s="289">
        <v>14.870000000000001</v>
      </c>
      <c r="G968" s="333">
        <f>ROUND(SUMIF(Anlagenbewegungsdaten!B:B,A968,Anlagenbewegungsdaten!C:C),3)</f>
        <v>0</v>
      </c>
      <c r="H968" s="334">
        <f>IF(ISBLANK(F968),ROUND(SUMIF(Anlagenbewegungsdaten!B:B,A968,Anlagenbewegungsdaten!D:D),2),ROUND(G968*F968%,2))</f>
        <v>0</v>
      </c>
      <c r="I968" s="334">
        <f>ROUND((H968-SUMIF(Anlagenbewegungsdaten!$B:$B,A968,Anlagenbewegungsdaten!D:D)),3)</f>
        <v>0</v>
      </c>
      <c r="J968" s="335" t="s">
        <v>5179</v>
      </c>
      <c r="K968" s="335" t="s">
        <v>5193</v>
      </c>
      <c r="L968" s="516">
        <v>11.9</v>
      </c>
      <c r="M968" s="332">
        <f>ROUND(SUMIF(Anlagenbewegungsdaten_AV!B:B,A968,Anlagenbewegungsdaten_AV!C:C),3)</f>
        <v>0</v>
      </c>
      <c r="N968" s="330">
        <f>IF(ISBLANK(L968),ROUND(SUMIF(Anlagenbewegungsdaten_AV!B:B,A968,Anlagenbewegungsdaten_AV!D:D),2),ROUND(M968*L968%,2))</f>
        <v>0</v>
      </c>
      <c r="O968" s="330">
        <f>ROUND(N968-SUMIF(Anlagenbewegungsdaten_AV!B:B,A968,Anlagenbewegungsdaten_AV!D:D),3)</f>
        <v>0</v>
      </c>
    </row>
    <row r="969" spans="1:15" ht="15" customHeight="1" x14ac:dyDescent="0.25">
      <c r="A969" s="263" t="s">
        <v>3493</v>
      </c>
      <c r="B969" s="173" t="s">
        <v>2108</v>
      </c>
      <c r="C969" s="173" t="s">
        <v>4208</v>
      </c>
      <c r="D969" s="174" t="s">
        <v>3494</v>
      </c>
      <c r="E969" s="174" t="s">
        <v>3320</v>
      </c>
      <c r="F969" s="289">
        <v>14.84</v>
      </c>
      <c r="G969" s="333">
        <f>ROUND(SUMIF(Anlagenbewegungsdaten!B:B,A969,Anlagenbewegungsdaten!C:C),3)</f>
        <v>0</v>
      </c>
      <c r="H969" s="334">
        <f>IF(ISBLANK(F969),ROUND(SUMIF(Anlagenbewegungsdaten!B:B,A969,Anlagenbewegungsdaten!D:D),2),ROUND(G969*F969%,2))</f>
        <v>0</v>
      </c>
      <c r="I969" s="334">
        <f>ROUND((H969-SUMIF(Anlagenbewegungsdaten!$B:$B,A969,Anlagenbewegungsdaten!D:D)),3)</f>
        <v>0</v>
      </c>
      <c r="J969" s="335" t="s">
        <v>5179</v>
      </c>
      <c r="K969" s="335" t="s">
        <v>5193</v>
      </c>
      <c r="L969" s="516">
        <v>11.87</v>
      </c>
      <c r="M969" s="332">
        <f>ROUND(SUMIF(Anlagenbewegungsdaten_AV!B:B,A969,Anlagenbewegungsdaten_AV!C:C),3)</f>
        <v>0</v>
      </c>
      <c r="N969" s="330">
        <f>IF(ISBLANK(L969),ROUND(SUMIF(Anlagenbewegungsdaten_AV!B:B,A969,Anlagenbewegungsdaten_AV!D:D),2),ROUND(M969*L969%,2))</f>
        <v>0</v>
      </c>
      <c r="O969" s="330">
        <f>ROUND(N969-SUMIF(Anlagenbewegungsdaten_AV!B:B,A969,Anlagenbewegungsdaten_AV!D:D),3)</f>
        <v>0</v>
      </c>
    </row>
    <row r="970" spans="1:15" ht="15" customHeight="1" x14ac:dyDescent="0.25">
      <c r="A970" s="275" t="s">
        <v>4267</v>
      </c>
      <c r="B970" s="194" t="s">
        <v>2108</v>
      </c>
      <c r="C970" s="194" t="s">
        <v>4208</v>
      </c>
      <c r="D970" s="193" t="s">
        <v>4268</v>
      </c>
      <c r="E970" s="193" t="s">
        <v>4093</v>
      </c>
      <c r="F970" s="290">
        <v>14.81</v>
      </c>
      <c r="G970" s="333">
        <f>ROUND(SUMIF(Anlagenbewegungsdaten!B:B,A970,Anlagenbewegungsdaten!C:C),3)</f>
        <v>0</v>
      </c>
      <c r="H970" s="334">
        <f>IF(ISBLANK(F970),ROUND(SUMIF(Anlagenbewegungsdaten!B:B,A970,Anlagenbewegungsdaten!D:D),2),ROUND(G970*F970%,2))</f>
        <v>0</v>
      </c>
      <c r="I970" s="334">
        <f>ROUND((H970-SUMIF(Anlagenbewegungsdaten!$B:$B,A970,Anlagenbewegungsdaten!D:D)),3)</f>
        <v>0</v>
      </c>
      <c r="J970" s="335" t="s">
        <v>5179</v>
      </c>
      <c r="K970" s="335" t="s">
        <v>5193</v>
      </c>
      <c r="L970" s="516">
        <v>11.85</v>
      </c>
      <c r="M970" s="332">
        <f>ROUND(SUMIF(Anlagenbewegungsdaten_AV!B:B,A970,Anlagenbewegungsdaten_AV!C:C),3)</f>
        <v>0</v>
      </c>
      <c r="N970" s="330">
        <f>IF(ISBLANK(L970),ROUND(SUMIF(Anlagenbewegungsdaten_AV!B:B,A970,Anlagenbewegungsdaten_AV!D:D),2),ROUND(M970*L970%,2))</f>
        <v>0</v>
      </c>
      <c r="O970" s="330">
        <f>ROUND(N970-SUMIF(Anlagenbewegungsdaten_AV!B:B,A970,Anlagenbewegungsdaten_AV!D:D),3)</f>
        <v>0</v>
      </c>
    </row>
    <row r="971" spans="1:15" ht="15" customHeight="1" x14ac:dyDescent="0.25">
      <c r="A971" s="263" t="s">
        <v>1835</v>
      </c>
      <c r="B971" s="174" t="s">
        <v>2108</v>
      </c>
      <c r="C971" s="173" t="s">
        <v>4208</v>
      </c>
      <c r="D971" s="174" t="s">
        <v>1836</v>
      </c>
      <c r="E971" s="173" t="s">
        <v>2483</v>
      </c>
      <c r="F971" s="289">
        <v>12.9</v>
      </c>
      <c r="G971" s="333">
        <f>ROUND(SUMIF(Anlagenbewegungsdaten!B:B,A971,Anlagenbewegungsdaten!C:C),3)</f>
        <v>0</v>
      </c>
      <c r="H971" s="334">
        <f>IF(ISBLANK(F971),ROUND(SUMIF(Anlagenbewegungsdaten!B:B,A971,Anlagenbewegungsdaten!D:D),2),ROUND(G971*F971%,2))</f>
        <v>0</v>
      </c>
      <c r="I971" s="334">
        <f>ROUND((H971-SUMIF(Anlagenbewegungsdaten!$B:$B,A971,Anlagenbewegungsdaten!D:D)),3)</f>
        <v>0</v>
      </c>
      <c r="J971" s="335" t="s">
        <v>5179</v>
      </c>
      <c r="K971" s="335" t="s">
        <v>5193</v>
      </c>
      <c r="L971" s="516">
        <v>10.32</v>
      </c>
      <c r="M971" s="332">
        <f>ROUND(SUMIF(Anlagenbewegungsdaten_AV!B:B,A971,Anlagenbewegungsdaten_AV!C:C),3)</f>
        <v>0</v>
      </c>
      <c r="N971" s="330">
        <f>IF(ISBLANK(L971),ROUND(SUMIF(Anlagenbewegungsdaten_AV!B:B,A971,Anlagenbewegungsdaten_AV!D:D),2),ROUND(M971*L971%,2))</f>
        <v>0</v>
      </c>
      <c r="O971" s="330">
        <f>ROUND(N971-SUMIF(Anlagenbewegungsdaten_AV!B:B,A971,Anlagenbewegungsdaten_AV!D:D),3)</f>
        <v>0</v>
      </c>
    </row>
    <row r="972" spans="1:15" ht="15" customHeight="1" x14ac:dyDescent="0.25">
      <c r="A972" s="263" t="s">
        <v>1837</v>
      </c>
      <c r="B972" s="173" t="s">
        <v>2108</v>
      </c>
      <c r="C972" s="173" t="s">
        <v>4208</v>
      </c>
      <c r="D972" s="174" t="s">
        <v>1838</v>
      </c>
      <c r="E972" s="173" t="s">
        <v>2486</v>
      </c>
      <c r="F972" s="289">
        <v>14.9</v>
      </c>
      <c r="G972" s="333">
        <f>ROUND(SUMIF(Anlagenbewegungsdaten!B:B,A972,Anlagenbewegungsdaten!C:C),3)</f>
        <v>0</v>
      </c>
      <c r="H972" s="334">
        <f>IF(ISBLANK(F972),ROUND(SUMIF(Anlagenbewegungsdaten!B:B,A972,Anlagenbewegungsdaten!D:D),2),ROUND(G972*F972%,2))</f>
        <v>0</v>
      </c>
      <c r="I972" s="334">
        <f>ROUND((H972-SUMIF(Anlagenbewegungsdaten!$B:$B,A972,Anlagenbewegungsdaten!D:D)),3)</f>
        <v>0</v>
      </c>
      <c r="J972" s="335" t="s">
        <v>5179</v>
      </c>
      <c r="K972" s="335" t="s">
        <v>5193</v>
      </c>
      <c r="L972" s="516">
        <v>11.92</v>
      </c>
      <c r="M972" s="332">
        <f>ROUND(SUMIF(Anlagenbewegungsdaten_AV!B:B,A972,Anlagenbewegungsdaten_AV!C:C),3)</f>
        <v>0</v>
      </c>
      <c r="N972" s="330">
        <f>IF(ISBLANK(L972),ROUND(SUMIF(Anlagenbewegungsdaten_AV!B:B,A972,Anlagenbewegungsdaten_AV!D:D),2),ROUND(M972*L972%,2))</f>
        <v>0</v>
      </c>
      <c r="O972" s="330">
        <f>ROUND(N972-SUMIF(Anlagenbewegungsdaten_AV!B:B,A972,Anlagenbewegungsdaten_AV!D:D),3)</f>
        <v>0</v>
      </c>
    </row>
    <row r="973" spans="1:15" ht="15" customHeight="1" x14ac:dyDescent="0.25">
      <c r="A973" s="263" t="s">
        <v>1839</v>
      </c>
      <c r="B973" s="173" t="s">
        <v>2108</v>
      </c>
      <c r="C973" s="173" t="s">
        <v>4208</v>
      </c>
      <c r="D973" s="174" t="s">
        <v>1840</v>
      </c>
      <c r="E973" s="174" t="s">
        <v>1560</v>
      </c>
      <c r="F973" s="289">
        <v>15.9</v>
      </c>
      <c r="G973" s="333">
        <f>ROUND(SUMIF(Anlagenbewegungsdaten!B:B,A973,Anlagenbewegungsdaten!C:C),3)</f>
        <v>0</v>
      </c>
      <c r="H973" s="334">
        <f>IF(ISBLANK(F973),ROUND(SUMIF(Anlagenbewegungsdaten!B:B,A973,Anlagenbewegungsdaten!D:D),2),ROUND(G973*F973%,2))</f>
        <v>0</v>
      </c>
      <c r="I973" s="334">
        <f>ROUND((H973-SUMIF(Anlagenbewegungsdaten!$B:$B,A973,Anlagenbewegungsdaten!D:D)),3)</f>
        <v>0</v>
      </c>
      <c r="J973" s="335" t="s">
        <v>5179</v>
      </c>
      <c r="K973" s="335" t="s">
        <v>5193</v>
      </c>
      <c r="L973" s="516">
        <v>12.72</v>
      </c>
      <c r="M973" s="332">
        <f>ROUND(SUMIF(Anlagenbewegungsdaten_AV!B:B,A973,Anlagenbewegungsdaten_AV!C:C),3)</f>
        <v>0</v>
      </c>
      <c r="N973" s="330">
        <f>IF(ISBLANK(L973),ROUND(SUMIF(Anlagenbewegungsdaten_AV!B:B,A973,Anlagenbewegungsdaten_AV!D:D),2),ROUND(M973*L973%,2))</f>
        <v>0</v>
      </c>
      <c r="O973" s="330">
        <f>ROUND(N973-SUMIF(Anlagenbewegungsdaten_AV!B:B,A973,Anlagenbewegungsdaten_AV!D:D),3)</f>
        <v>0</v>
      </c>
    </row>
    <row r="974" spans="1:15" ht="15" customHeight="1" x14ac:dyDescent="0.25">
      <c r="A974" s="263" t="s">
        <v>1841</v>
      </c>
      <c r="B974" s="173" t="s">
        <v>2108</v>
      </c>
      <c r="C974" s="173" t="s">
        <v>4208</v>
      </c>
      <c r="D974" s="174" t="s">
        <v>1842</v>
      </c>
      <c r="E974" s="174" t="s">
        <v>1563</v>
      </c>
      <c r="F974" s="289">
        <v>15.9</v>
      </c>
      <c r="G974" s="333">
        <f>ROUND(SUMIF(Anlagenbewegungsdaten!B:B,A974,Anlagenbewegungsdaten!C:C),3)</f>
        <v>0</v>
      </c>
      <c r="H974" s="334">
        <f>IF(ISBLANK(F974),ROUND(SUMIF(Anlagenbewegungsdaten!B:B,A974,Anlagenbewegungsdaten!D:D),2),ROUND(G974*F974%,2))</f>
        <v>0</v>
      </c>
      <c r="I974" s="334">
        <f>ROUND((H974-SUMIF(Anlagenbewegungsdaten!$B:$B,A974,Anlagenbewegungsdaten!D:D)),3)</f>
        <v>0</v>
      </c>
      <c r="J974" s="335" t="s">
        <v>5179</v>
      </c>
      <c r="K974" s="335" t="s">
        <v>5193</v>
      </c>
      <c r="L974" s="516">
        <v>12.72</v>
      </c>
      <c r="M974" s="332">
        <f>ROUND(SUMIF(Anlagenbewegungsdaten_AV!B:B,A974,Anlagenbewegungsdaten_AV!C:C),3)</f>
        <v>0</v>
      </c>
      <c r="N974" s="330">
        <f>IF(ISBLANK(L974),ROUND(SUMIF(Anlagenbewegungsdaten_AV!B:B,A974,Anlagenbewegungsdaten_AV!D:D),2),ROUND(M974*L974%,2))</f>
        <v>0</v>
      </c>
      <c r="O974" s="330">
        <f>ROUND(N974-SUMIF(Anlagenbewegungsdaten_AV!B:B,A974,Anlagenbewegungsdaten_AV!D:D),3)</f>
        <v>0</v>
      </c>
    </row>
    <row r="975" spans="1:15" ht="15" customHeight="1" x14ac:dyDescent="0.25">
      <c r="A975" s="263" t="s">
        <v>2751</v>
      </c>
      <c r="B975" s="173" t="s">
        <v>2108</v>
      </c>
      <c r="C975" s="173" t="s">
        <v>4208</v>
      </c>
      <c r="D975" s="174" t="s">
        <v>2752</v>
      </c>
      <c r="E975" s="174" t="s">
        <v>2576</v>
      </c>
      <c r="F975" s="289">
        <v>15.870000000000001</v>
      </c>
      <c r="G975" s="333">
        <f>ROUND(SUMIF(Anlagenbewegungsdaten!B:B,A975,Anlagenbewegungsdaten!C:C),3)</f>
        <v>0</v>
      </c>
      <c r="H975" s="334">
        <f>IF(ISBLANK(F975),ROUND(SUMIF(Anlagenbewegungsdaten!B:B,A975,Anlagenbewegungsdaten!D:D),2),ROUND(G975*F975%,2))</f>
        <v>0</v>
      </c>
      <c r="I975" s="334">
        <f>ROUND((H975-SUMIF(Anlagenbewegungsdaten!$B:$B,A975,Anlagenbewegungsdaten!D:D)),3)</f>
        <v>0</v>
      </c>
      <c r="J975" s="335" t="s">
        <v>5179</v>
      </c>
      <c r="K975" s="335" t="s">
        <v>5193</v>
      </c>
      <c r="L975" s="516">
        <v>12.7</v>
      </c>
      <c r="M975" s="332">
        <f>ROUND(SUMIF(Anlagenbewegungsdaten_AV!B:B,A975,Anlagenbewegungsdaten_AV!C:C),3)</f>
        <v>0</v>
      </c>
      <c r="N975" s="330">
        <f>IF(ISBLANK(L975),ROUND(SUMIF(Anlagenbewegungsdaten_AV!B:B,A975,Anlagenbewegungsdaten_AV!D:D),2),ROUND(M975*L975%,2))</f>
        <v>0</v>
      </c>
      <c r="O975" s="330">
        <f>ROUND(N975-SUMIF(Anlagenbewegungsdaten_AV!B:B,A975,Anlagenbewegungsdaten_AV!D:D),3)</f>
        <v>0</v>
      </c>
    </row>
    <row r="976" spans="1:15" ht="15" customHeight="1" x14ac:dyDescent="0.25">
      <c r="A976" s="263" t="s">
        <v>3495</v>
      </c>
      <c r="B976" s="173" t="s">
        <v>2108</v>
      </c>
      <c r="C976" s="173" t="s">
        <v>4208</v>
      </c>
      <c r="D976" s="174" t="s">
        <v>3496</v>
      </c>
      <c r="E976" s="174" t="s">
        <v>3320</v>
      </c>
      <c r="F976" s="289">
        <v>15.84</v>
      </c>
      <c r="G976" s="333">
        <f>ROUND(SUMIF(Anlagenbewegungsdaten!B:B,A976,Anlagenbewegungsdaten!C:C),3)</f>
        <v>0</v>
      </c>
      <c r="H976" s="334">
        <f>IF(ISBLANK(F976),ROUND(SUMIF(Anlagenbewegungsdaten!B:B,A976,Anlagenbewegungsdaten!D:D),2),ROUND(G976*F976%,2))</f>
        <v>0</v>
      </c>
      <c r="I976" s="334">
        <f>ROUND((H976-SUMIF(Anlagenbewegungsdaten!$B:$B,A976,Anlagenbewegungsdaten!D:D)),3)</f>
        <v>0</v>
      </c>
      <c r="J976" s="335" t="s">
        <v>5179</v>
      </c>
      <c r="K976" s="335" t="s">
        <v>5193</v>
      </c>
      <c r="L976" s="516">
        <v>12.67</v>
      </c>
      <c r="M976" s="332">
        <f>ROUND(SUMIF(Anlagenbewegungsdaten_AV!B:B,A976,Anlagenbewegungsdaten_AV!C:C),3)</f>
        <v>0</v>
      </c>
      <c r="N976" s="330">
        <f>IF(ISBLANK(L976),ROUND(SUMIF(Anlagenbewegungsdaten_AV!B:B,A976,Anlagenbewegungsdaten_AV!D:D),2),ROUND(M976*L976%,2))</f>
        <v>0</v>
      </c>
      <c r="O976" s="330">
        <f>ROUND(N976-SUMIF(Anlagenbewegungsdaten_AV!B:B,A976,Anlagenbewegungsdaten_AV!D:D),3)</f>
        <v>0</v>
      </c>
    </row>
    <row r="977" spans="1:15" ht="15" customHeight="1" x14ac:dyDescent="0.25">
      <c r="A977" s="275" t="s">
        <v>4269</v>
      </c>
      <c r="B977" s="194" t="s">
        <v>2108</v>
      </c>
      <c r="C977" s="194" t="s">
        <v>4208</v>
      </c>
      <c r="D977" s="193" t="s">
        <v>4270</v>
      </c>
      <c r="E977" s="193" t="s">
        <v>4093</v>
      </c>
      <c r="F977" s="290">
        <v>15.81</v>
      </c>
      <c r="G977" s="333">
        <f>ROUND(SUMIF(Anlagenbewegungsdaten!B:B,A977,Anlagenbewegungsdaten!C:C),3)</f>
        <v>0</v>
      </c>
      <c r="H977" s="334">
        <f>IF(ISBLANK(F977),ROUND(SUMIF(Anlagenbewegungsdaten!B:B,A977,Anlagenbewegungsdaten!D:D),2),ROUND(G977*F977%,2))</f>
        <v>0</v>
      </c>
      <c r="I977" s="334">
        <f>ROUND((H977-SUMIF(Anlagenbewegungsdaten!$B:$B,A977,Anlagenbewegungsdaten!D:D)),3)</f>
        <v>0</v>
      </c>
      <c r="J977" s="335" t="s">
        <v>5179</v>
      </c>
      <c r="K977" s="335" t="s">
        <v>5193</v>
      </c>
      <c r="L977" s="516">
        <v>12.65</v>
      </c>
      <c r="M977" s="332">
        <f>ROUND(SUMIF(Anlagenbewegungsdaten_AV!B:B,A977,Anlagenbewegungsdaten_AV!C:C),3)</f>
        <v>0</v>
      </c>
      <c r="N977" s="330">
        <f>IF(ISBLANK(L977),ROUND(SUMIF(Anlagenbewegungsdaten_AV!B:B,A977,Anlagenbewegungsdaten_AV!D:D),2),ROUND(M977*L977%,2))</f>
        <v>0</v>
      </c>
      <c r="O977" s="330">
        <f>ROUND(N977-SUMIF(Anlagenbewegungsdaten_AV!B:B,A977,Anlagenbewegungsdaten_AV!D:D),3)</f>
        <v>0</v>
      </c>
    </row>
    <row r="978" spans="1:15" ht="15" customHeight="1" x14ac:dyDescent="0.25">
      <c r="A978" s="262" t="s">
        <v>2508</v>
      </c>
      <c r="B978" s="167" t="s">
        <v>2108</v>
      </c>
      <c r="C978" s="168" t="s">
        <v>4208</v>
      </c>
      <c r="D978" s="167" t="s">
        <v>2509</v>
      </c>
      <c r="E978" s="167" t="s">
        <v>2483</v>
      </c>
      <c r="F978" s="182">
        <v>17.899999999999999</v>
      </c>
      <c r="G978" s="333">
        <f>ROUND(SUMIF(Anlagenbewegungsdaten!B:B,A978,Anlagenbewegungsdaten!C:C),3)</f>
        <v>0</v>
      </c>
      <c r="H978" s="334">
        <f>IF(ISBLANK(F978),ROUND(SUMIF(Anlagenbewegungsdaten!B:B,A978,Anlagenbewegungsdaten!D:D),2),ROUND(G978*F978%,2))</f>
        <v>0</v>
      </c>
      <c r="I978" s="334">
        <f>ROUND((H978-SUMIF(Anlagenbewegungsdaten!$B:$B,A978,Anlagenbewegungsdaten!D:D)),3)</f>
        <v>0</v>
      </c>
      <c r="J978" s="335" t="s">
        <v>5179</v>
      </c>
      <c r="K978" s="335" t="s">
        <v>5193</v>
      </c>
      <c r="L978" s="516">
        <v>14.32</v>
      </c>
      <c r="M978" s="332">
        <f>ROUND(SUMIF(Anlagenbewegungsdaten_AV!B:B,A978,Anlagenbewegungsdaten_AV!C:C),3)</f>
        <v>0</v>
      </c>
      <c r="N978" s="330">
        <f>IF(ISBLANK(L978),ROUND(SUMIF(Anlagenbewegungsdaten_AV!B:B,A978,Anlagenbewegungsdaten_AV!D:D),2),ROUND(M978*L978%,2))</f>
        <v>0</v>
      </c>
      <c r="O978" s="330">
        <f>ROUND(N978-SUMIF(Anlagenbewegungsdaten_AV!B:B,A978,Anlagenbewegungsdaten_AV!D:D),3)</f>
        <v>0</v>
      </c>
    </row>
    <row r="979" spans="1:15" ht="15" customHeight="1" x14ac:dyDescent="0.25">
      <c r="A979" s="261" t="s">
        <v>2510</v>
      </c>
      <c r="B979" s="168" t="s">
        <v>2108</v>
      </c>
      <c r="C979" s="168" t="s">
        <v>4208</v>
      </c>
      <c r="D979" s="168" t="s">
        <v>2511</v>
      </c>
      <c r="E979" s="168" t="s">
        <v>2486</v>
      </c>
      <c r="F979" s="182">
        <v>19.899999999999999</v>
      </c>
      <c r="G979" s="333">
        <f>ROUND(SUMIF(Anlagenbewegungsdaten!B:B,A979,Anlagenbewegungsdaten!C:C),3)</f>
        <v>0</v>
      </c>
      <c r="H979" s="334">
        <f>IF(ISBLANK(F979),ROUND(SUMIF(Anlagenbewegungsdaten!B:B,A979,Anlagenbewegungsdaten!D:D),2),ROUND(G979*F979%,2))</f>
        <v>0</v>
      </c>
      <c r="I979" s="334">
        <f>ROUND((H979-SUMIF(Anlagenbewegungsdaten!$B:$B,A979,Anlagenbewegungsdaten!D:D)),3)</f>
        <v>0</v>
      </c>
      <c r="J979" s="335" t="s">
        <v>5179</v>
      </c>
      <c r="K979" s="335" t="s">
        <v>5193</v>
      </c>
      <c r="L979" s="516">
        <v>15.92</v>
      </c>
      <c r="M979" s="332">
        <f>ROUND(SUMIF(Anlagenbewegungsdaten_AV!B:B,A979,Anlagenbewegungsdaten_AV!C:C),3)</f>
        <v>0</v>
      </c>
      <c r="N979" s="330">
        <f>IF(ISBLANK(L979),ROUND(SUMIF(Anlagenbewegungsdaten_AV!B:B,A979,Anlagenbewegungsdaten_AV!D:D),2),ROUND(M979*L979%,2))</f>
        <v>0</v>
      </c>
      <c r="O979" s="330">
        <f>ROUND(N979-SUMIF(Anlagenbewegungsdaten_AV!B:B,A979,Anlagenbewegungsdaten_AV!D:D),3)</f>
        <v>0</v>
      </c>
    </row>
    <row r="980" spans="1:15" ht="15" customHeight="1" x14ac:dyDescent="0.25">
      <c r="A980" s="263" t="s">
        <v>1843</v>
      </c>
      <c r="B980" s="173" t="s">
        <v>2108</v>
      </c>
      <c r="C980" s="173" t="s">
        <v>4208</v>
      </c>
      <c r="D980" s="174" t="s">
        <v>1844</v>
      </c>
      <c r="E980" s="174" t="s">
        <v>1560</v>
      </c>
      <c r="F980" s="289">
        <v>20.9</v>
      </c>
      <c r="G980" s="333">
        <f>ROUND(SUMIF(Anlagenbewegungsdaten!B:B,A980,Anlagenbewegungsdaten!C:C),3)</f>
        <v>0</v>
      </c>
      <c r="H980" s="334">
        <f>IF(ISBLANK(F980),ROUND(SUMIF(Anlagenbewegungsdaten!B:B,A980,Anlagenbewegungsdaten!D:D),2),ROUND(G980*F980%,2))</f>
        <v>0</v>
      </c>
      <c r="I980" s="334">
        <f>ROUND((H980-SUMIF(Anlagenbewegungsdaten!$B:$B,A980,Anlagenbewegungsdaten!D:D)),3)</f>
        <v>0</v>
      </c>
      <c r="J980" s="335" t="s">
        <v>5179</v>
      </c>
      <c r="K980" s="335" t="s">
        <v>5193</v>
      </c>
      <c r="L980" s="516">
        <v>16.72</v>
      </c>
      <c r="M980" s="332">
        <f>ROUND(SUMIF(Anlagenbewegungsdaten_AV!B:B,A980,Anlagenbewegungsdaten_AV!C:C),3)</f>
        <v>0</v>
      </c>
      <c r="N980" s="330">
        <f>IF(ISBLANK(L980),ROUND(SUMIF(Anlagenbewegungsdaten_AV!B:B,A980,Anlagenbewegungsdaten_AV!D:D),2),ROUND(M980*L980%,2))</f>
        <v>0</v>
      </c>
      <c r="O980" s="330">
        <f>ROUND(N980-SUMIF(Anlagenbewegungsdaten_AV!B:B,A980,Anlagenbewegungsdaten_AV!D:D),3)</f>
        <v>0</v>
      </c>
    </row>
    <row r="981" spans="1:15" ht="15" customHeight="1" x14ac:dyDescent="0.25">
      <c r="A981" s="263" t="s">
        <v>1845</v>
      </c>
      <c r="B981" s="173" t="s">
        <v>2108</v>
      </c>
      <c r="C981" s="173" t="s">
        <v>4208</v>
      </c>
      <c r="D981" s="174" t="s">
        <v>1846</v>
      </c>
      <c r="E981" s="174" t="s">
        <v>1563</v>
      </c>
      <c r="F981" s="289">
        <v>20.9</v>
      </c>
      <c r="G981" s="333">
        <f>ROUND(SUMIF(Anlagenbewegungsdaten!B:B,A981,Anlagenbewegungsdaten!C:C),3)</f>
        <v>0</v>
      </c>
      <c r="H981" s="334">
        <f>IF(ISBLANK(F981),ROUND(SUMIF(Anlagenbewegungsdaten!B:B,A981,Anlagenbewegungsdaten!D:D),2),ROUND(G981*F981%,2))</f>
        <v>0</v>
      </c>
      <c r="I981" s="334">
        <f>ROUND((H981-SUMIF(Anlagenbewegungsdaten!$B:$B,A981,Anlagenbewegungsdaten!D:D)),3)</f>
        <v>0</v>
      </c>
      <c r="J981" s="335" t="s">
        <v>5179</v>
      </c>
      <c r="K981" s="335" t="s">
        <v>5193</v>
      </c>
      <c r="L981" s="516">
        <v>16.72</v>
      </c>
      <c r="M981" s="332">
        <f>ROUND(SUMIF(Anlagenbewegungsdaten_AV!B:B,A981,Anlagenbewegungsdaten_AV!C:C),3)</f>
        <v>0</v>
      </c>
      <c r="N981" s="330">
        <f>IF(ISBLANK(L981),ROUND(SUMIF(Anlagenbewegungsdaten_AV!B:B,A981,Anlagenbewegungsdaten_AV!D:D),2),ROUND(M981*L981%,2))</f>
        <v>0</v>
      </c>
      <c r="O981" s="330">
        <f>ROUND(N981-SUMIF(Anlagenbewegungsdaten_AV!B:B,A981,Anlagenbewegungsdaten_AV!D:D),3)</f>
        <v>0</v>
      </c>
    </row>
    <row r="982" spans="1:15" ht="15" customHeight="1" x14ac:dyDescent="0.25">
      <c r="A982" s="263" t="s">
        <v>2753</v>
      </c>
      <c r="B982" s="173" t="s">
        <v>2108</v>
      </c>
      <c r="C982" s="173" t="s">
        <v>4208</v>
      </c>
      <c r="D982" s="174" t="s">
        <v>2754</v>
      </c>
      <c r="E982" s="174" t="s">
        <v>2576</v>
      </c>
      <c r="F982" s="289">
        <v>20.87</v>
      </c>
      <c r="G982" s="333">
        <f>ROUND(SUMIF(Anlagenbewegungsdaten!B:B,A982,Anlagenbewegungsdaten!C:C),3)</f>
        <v>0</v>
      </c>
      <c r="H982" s="334">
        <f>IF(ISBLANK(F982),ROUND(SUMIF(Anlagenbewegungsdaten!B:B,A982,Anlagenbewegungsdaten!D:D),2),ROUND(G982*F982%,2))</f>
        <v>0</v>
      </c>
      <c r="I982" s="334">
        <f>ROUND((H982-SUMIF(Anlagenbewegungsdaten!$B:$B,A982,Anlagenbewegungsdaten!D:D)),3)</f>
        <v>0</v>
      </c>
      <c r="J982" s="335" t="s">
        <v>5179</v>
      </c>
      <c r="K982" s="335" t="s">
        <v>5193</v>
      </c>
      <c r="L982" s="516">
        <v>16.7</v>
      </c>
      <c r="M982" s="332">
        <f>ROUND(SUMIF(Anlagenbewegungsdaten_AV!B:B,A982,Anlagenbewegungsdaten_AV!C:C),3)</f>
        <v>0</v>
      </c>
      <c r="N982" s="330">
        <f>IF(ISBLANK(L982),ROUND(SUMIF(Anlagenbewegungsdaten_AV!B:B,A982,Anlagenbewegungsdaten_AV!D:D),2),ROUND(M982*L982%,2))</f>
        <v>0</v>
      </c>
      <c r="O982" s="330">
        <f>ROUND(N982-SUMIF(Anlagenbewegungsdaten_AV!B:B,A982,Anlagenbewegungsdaten_AV!D:D),3)</f>
        <v>0</v>
      </c>
    </row>
    <row r="983" spans="1:15" ht="15" customHeight="1" x14ac:dyDescent="0.25">
      <c r="A983" s="263" t="s">
        <v>3497</v>
      </c>
      <c r="B983" s="173" t="s">
        <v>2108</v>
      </c>
      <c r="C983" s="173" t="s">
        <v>4208</v>
      </c>
      <c r="D983" s="174" t="s">
        <v>3498</v>
      </c>
      <c r="E983" s="174" t="s">
        <v>3320</v>
      </c>
      <c r="F983" s="289">
        <v>20.84</v>
      </c>
      <c r="G983" s="333">
        <f>ROUND(SUMIF(Anlagenbewegungsdaten!B:B,A983,Anlagenbewegungsdaten!C:C),3)</f>
        <v>0</v>
      </c>
      <c r="H983" s="334">
        <f>IF(ISBLANK(F983),ROUND(SUMIF(Anlagenbewegungsdaten!B:B,A983,Anlagenbewegungsdaten!D:D),2),ROUND(G983*F983%,2))</f>
        <v>0</v>
      </c>
      <c r="I983" s="334">
        <f>ROUND((H983-SUMIF(Anlagenbewegungsdaten!$B:$B,A983,Anlagenbewegungsdaten!D:D)),3)</f>
        <v>0</v>
      </c>
      <c r="J983" s="335" t="s">
        <v>5179</v>
      </c>
      <c r="K983" s="335" t="s">
        <v>5193</v>
      </c>
      <c r="L983" s="516">
        <v>16.670000000000002</v>
      </c>
      <c r="M983" s="332">
        <f>ROUND(SUMIF(Anlagenbewegungsdaten_AV!B:B,A983,Anlagenbewegungsdaten_AV!C:C),3)</f>
        <v>0</v>
      </c>
      <c r="N983" s="330">
        <f>IF(ISBLANK(L983),ROUND(SUMIF(Anlagenbewegungsdaten_AV!B:B,A983,Anlagenbewegungsdaten_AV!D:D),2),ROUND(M983*L983%,2))</f>
        <v>0</v>
      </c>
      <c r="O983" s="330">
        <f>ROUND(N983-SUMIF(Anlagenbewegungsdaten_AV!B:B,A983,Anlagenbewegungsdaten_AV!D:D),3)</f>
        <v>0</v>
      </c>
    </row>
    <row r="984" spans="1:15" ht="15" customHeight="1" x14ac:dyDescent="0.25">
      <c r="A984" s="275" t="s">
        <v>4271</v>
      </c>
      <c r="B984" s="194" t="s">
        <v>2108</v>
      </c>
      <c r="C984" s="194" t="s">
        <v>4208</v>
      </c>
      <c r="D984" s="193" t="s">
        <v>4272</v>
      </c>
      <c r="E984" s="193" t="s">
        <v>4093</v>
      </c>
      <c r="F984" s="290">
        <v>20.810000000000002</v>
      </c>
      <c r="G984" s="333">
        <f>ROUND(SUMIF(Anlagenbewegungsdaten!B:B,A984,Anlagenbewegungsdaten!C:C),3)</f>
        <v>0</v>
      </c>
      <c r="H984" s="334">
        <f>IF(ISBLANK(F984),ROUND(SUMIF(Anlagenbewegungsdaten!B:B,A984,Anlagenbewegungsdaten!D:D),2),ROUND(G984*F984%,2))</f>
        <v>0</v>
      </c>
      <c r="I984" s="334">
        <f>ROUND((H984-SUMIF(Anlagenbewegungsdaten!$B:$B,A984,Anlagenbewegungsdaten!D:D)),3)</f>
        <v>0</v>
      </c>
      <c r="J984" s="335" t="s">
        <v>5179</v>
      </c>
      <c r="K984" s="335" t="s">
        <v>5193</v>
      </c>
      <c r="L984" s="516">
        <v>16.649999999999999</v>
      </c>
      <c r="M984" s="332">
        <f>ROUND(SUMIF(Anlagenbewegungsdaten_AV!B:B,A984,Anlagenbewegungsdaten_AV!C:C),3)</f>
        <v>0</v>
      </c>
      <c r="N984" s="330">
        <f>IF(ISBLANK(L984),ROUND(SUMIF(Anlagenbewegungsdaten_AV!B:B,A984,Anlagenbewegungsdaten_AV!D:D),2),ROUND(M984*L984%,2))</f>
        <v>0</v>
      </c>
      <c r="O984" s="330">
        <f>ROUND(N984-SUMIF(Anlagenbewegungsdaten_AV!B:B,A984,Anlagenbewegungsdaten_AV!D:D),3)</f>
        <v>0</v>
      </c>
    </row>
    <row r="985" spans="1:15" ht="15" customHeight="1" x14ac:dyDescent="0.25">
      <c r="A985" s="263" t="s">
        <v>1847</v>
      </c>
      <c r="B985" s="173" t="s">
        <v>2108</v>
      </c>
      <c r="C985" s="173" t="s">
        <v>4208</v>
      </c>
      <c r="D985" s="174" t="s">
        <v>1848</v>
      </c>
      <c r="E985" s="173" t="s">
        <v>2483</v>
      </c>
      <c r="F985" s="289">
        <v>18.899999999999999</v>
      </c>
      <c r="G985" s="333">
        <f>ROUND(SUMIF(Anlagenbewegungsdaten!B:B,A985,Anlagenbewegungsdaten!C:C),3)</f>
        <v>0</v>
      </c>
      <c r="H985" s="334">
        <f>IF(ISBLANK(F985),ROUND(SUMIF(Anlagenbewegungsdaten!B:B,A985,Anlagenbewegungsdaten!D:D),2),ROUND(G985*F985%,2))</f>
        <v>0</v>
      </c>
      <c r="I985" s="334">
        <f>ROUND((H985-SUMIF(Anlagenbewegungsdaten!$B:$B,A985,Anlagenbewegungsdaten!D:D)),3)</f>
        <v>0</v>
      </c>
      <c r="J985" s="335" t="s">
        <v>5179</v>
      </c>
      <c r="K985" s="335" t="s">
        <v>5193</v>
      </c>
      <c r="L985" s="516">
        <v>15.12</v>
      </c>
      <c r="M985" s="332">
        <f>ROUND(SUMIF(Anlagenbewegungsdaten_AV!B:B,A985,Anlagenbewegungsdaten_AV!C:C),3)</f>
        <v>0</v>
      </c>
      <c r="N985" s="330">
        <f>IF(ISBLANK(L985),ROUND(SUMIF(Anlagenbewegungsdaten_AV!B:B,A985,Anlagenbewegungsdaten_AV!D:D),2),ROUND(M985*L985%,2))</f>
        <v>0</v>
      </c>
      <c r="O985" s="330">
        <f>ROUND(N985-SUMIF(Anlagenbewegungsdaten_AV!B:B,A985,Anlagenbewegungsdaten_AV!D:D),3)</f>
        <v>0</v>
      </c>
    </row>
    <row r="986" spans="1:15" ht="15" customHeight="1" x14ac:dyDescent="0.25">
      <c r="A986" s="263" t="s">
        <v>1849</v>
      </c>
      <c r="B986" s="173" t="s">
        <v>2108</v>
      </c>
      <c r="C986" s="173" t="s">
        <v>4208</v>
      </c>
      <c r="D986" s="174" t="s">
        <v>1850</v>
      </c>
      <c r="E986" s="173" t="s">
        <v>2486</v>
      </c>
      <c r="F986" s="289">
        <v>20.9</v>
      </c>
      <c r="G986" s="333">
        <f>ROUND(SUMIF(Anlagenbewegungsdaten!B:B,A986,Anlagenbewegungsdaten!C:C),3)</f>
        <v>0</v>
      </c>
      <c r="H986" s="334">
        <f>IF(ISBLANK(F986),ROUND(SUMIF(Anlagenbewegungsdaten!B:B,A986,Anlagenbewegungsdaten!D:D),2),ROUND(G986*F986%,2))</f>
        <v>0</v>
      </c>
      <c r="I986" s="334">
        <f>ROUND((H986-SUMIF(Anlagenbewegungsdaten!$B:$B,A986,Anlagenbewegungsdaten!D:D)),3)</f>
        <v>0</v>
      </c>
      <c r="J986" s="335" t="s">
        <v>5179</v>
      </c>
      <c r="K986" s="335" t="s">
        <v>5193</v>
      </c>
      <c r="L986" s="516">
        <v>16.72</v>
      </c>
      <c r="M986" s="332">
        <f>ROUND(SUMIF(Anlagenbewegungsdaten_AV!B:B,A986,Anlagenbewegungsdaten_AV!C:C),3)</f>
        <v>0</v>
      </c>
      <c r="N986" s="330">
        <f>IF(ISBLANK(L986),ROUND(SUMIF(Anlagenbewegungsdaten_AV!B:B,A986,Anlagenbewegungsdaten_AV!D:D),2),ROUND(M986*L986%,2))</f>
        <v>0</v>
      </c>
      <c r="O986" s="330">
        <f>ROUND(N986-SUMIF(Anlagenbewegungsdaten_AV!B:B,A986,Anlagenbewegungsdaten_AV!D:D),3)</f>
        <v>0</v>
      </c>
    </row>
    <row r="987" spans="1:15" ht="15" customHeight="1" x14ac:dyDescent="0.25">
      <c r="A987" s="263" t="s">
        <v>1851</v>
      </c>
      <c r="B987" s="173" t="s">
        <v>2108</v>
      </c>
      <c r="C987" s="173" t="s">
        <v>4208</v>
      </c>
      <c r="D987" s="174" t="s">
        <v>1852</v>
      </c>
      <c r="E987" s="174" t="s">
        <v>1560</v>
      </c>
      <c r="F987" s="289">
        <v>21.9</v>
      </c>
      <c r="G987" s="333">
        <f>ROUND(SUMIF(Anlagenbewegungsdaten!B:B,A987,Anlagenbewegungsdaten!C:C),3)</f>
        <v>0</v>
      </c>
      <c r="H987" s="334">
        <f>IF(ISBLANK(F987),ROUND(SUMIF(Anlagenbewegungsdaten!B:B,A987,Anlagenbewegungsdaten!D:D),2),ROUND(G987*F987%,2))</f>
        <v>0</v>
      </c>
      <c r="I987" s="334">
        <f>ROUND((H987-SUMIF(Anlagenbewegungsdaten!$B:$B,A987,Anlagenbewegungsdaten!D:D)),3)</f>
        <v>0</v>
      </c>
      <c r="J987" s="335" t="s">
        <v>5179</v>
      </c>
      <c r="K987" s="335" t="s">
        <v>5193</v>
      </c>
      <c r="L987" s="516">
        <v>17.52</v>
      </c>
      <c r="M987" s="332">
        <f>ROUND(SUMIF(Anlagenbewegungsdaten_AV!B:B,A987,Anlagenbewegungsdaten_AV!C:C),3)</f>
        <v>0</v>
      </c>
      <c r="N987" s="330">
        <f>IF(ISBLANK(L987),ROUND(SUMIF(Anlagenbewegungsdaten_AV!B:B,A987,Anlagenbewegungsdaten_AV!D:D),2),ROUND(M987*L987%,2))</f>
        <v>0</v>
      </c>
      <c r="O987" s="330">
        <f>ROUND(N987-SUMIF(Anlagenbewegungsdaten_AV!B:B,A987,Anlagenbewegungsdaten_AV!D:D),3)</f>
        <v>0</v>
      </c>
    </row>
    <row r="988" spans="1:15" ht="15" customHeight="1" x14ac:dyDescent="0.25">
      <c r="A988" s="263" t="s">
        <v>1853</v>
      </c>
      <c r="B988" s="173" t="s">
        <v>2108</v>
      </c>
      <c r="C988" s="173" t="s">
        <v>4208</v>
      </c>
      <c r="D988" s="174" t="s">
        <v>1854</v>
      </c>
      <c r="E988" s="174" t="s">
        <v>1563</v>
      </c>
      <c r="F988" s="289">
        <v>21.9</v>
      </c>
      <c r="G988" s="333">
        <f>ROUND(SUMIF(Anlagenbewegungsdaten!B:B,A988,Anlagenbewegungsdaten!C:C),3)</f>
        <v>0</v>
      </c>
      <c r="H988" s="334">
        <f>IF(ISBLANK(F988),ROUND(SUMIF(Anlagenbewegungsdaten!B:B,A988,Anlagenbewegungsdaten!D:D),2),ROUND(G988*F988%,2))</f>
        <v>0</v>
      </c>
      <c r="I988" s="334">
        <f>ROUND((H988-SUMIF(Anlagenbewegungsdaten!$B:$B,A988,Anlagenbewegungsdaten!D:D)),3)</f>
        <v>0</v>
      </c>
      <c r="J988" s="335" t="s">
        <v>5179</v>
      </c>
      <c r="K988" s="335" t="s">
        <v>5193</v>
      </c>
      <c r="L988" s="516">
        <v>17.52</v>
      </c>
      <c r="M988" s="332">
        <f>ROUND(SUMIF(Anlagenbewegungsdaten_AV!B:B,A988,Anlagenbewegungsdaten_AV!C:C),3)</f>
        <v>0</v>
      </c>
      <c r="N988" s="330">
        <f>IF(ISBLANK(L988),ROUND(SUMIF(Anlagenbewegungsdaten_AV!B:B,A988,Anlagenbewegungsdaten_AV!D:D),2),ROUND(M988*L988%,2))</f>
        <v>0</v>
      </c>
      <c r="O988" s="330">
        <f>ROUND(N988-SUMIF(Anlagenbewegungsdaten_AV!B:B,A988,Anlagenbewegungsdaten_AV!D:D),3)</f>
        <v>0</v>
      </c>
    </row>
    <row r="989" spans="1:15" ht="15" customHeight="1" x14ac:dyDescent="0.25">
      <c r="A989" s="263" t="s">
        <v>2755</v>
      </c>
      <c r="B989" s="173" t="s">
        <v>2108</v>
      </c>
      <c r="C989" s="173" t="s">
        <v>4208</v>
      </c>
      <c r="D989" s="174" t="s">
        <v>2756</v>
      </c>
      <c r="E989" s="174" t="s">
        <v>2576</v>
      </c>
      <c r="F989" s="289">
        <v>21.87</v>
      </c>
      <c r="G989" s="333">
        <f>ROUND(SUMIF(Anlagenbewegungsdaten!B:B,A989,Anlagenbewegungsdaten!C:C),3)</f>
        <v>0</v>
      </c>
      <c r="H989" s="334">
        <f>IF(ISBLANK(F989),ROUND(SUMIF(Anlagenbewegungsdaten!B:B,A989,Anlagenbewegungsdaten!D:D),2),ROUND(G989*F989%,2))</f>
        <v>0</v>
      </c>
      <c r="I989" s="334">
        <f>ROUND((H989-SUMIF(Anlagenbewegungsdaten!$B:$B,A989,Anlagenbewegungsdaten!D:D)),3)</f>
        <v>0</v>
      </c>
      <c r="J989" s="335" t="s">
        <v>5179</v>
      </c>
      <c r="K989" s="335" t="s">
        <v>5193</v>
      </c>
      <c r="L989" s="516">
        <v>17.5</v>
      </c>
      <c r="M989" s="332">
        <f>ROUND(SUMIF(Anlagenbewegungsdaten_AV!B:B,A989,Anlagenbewegungsdaten_AV!C:C),3)</f>
        <v>0</v>
      </c>
      <c r="N989" s="330">
        <f>IF(ISBLANK(L989),ROUND(SUMIF(Anlagenbewegungsdaten_AV!B:B,A989,Anlagenbewegungsdaten_AV!D:D),2),ROUND(M989*L989%,2))</f>
        <v>0</v>
      </c>
      <c r="O989" s="330">
        <f>ROUND(N989-SUMIF(Anlagenbewegungsdaten_AV!B:B,A989,Anlagenbewegungsdaten_AV!D:D),3)</f>
        <v>0</v>
      </c>
    </row>
    <row r="990" spans="1:15" ht="15" customHeight="1" x14ac:dyDescent="0.25">
      <c r="A990" s="263" t="s">
        <v>3499</v>
      </c>
      <c r="B990" s="173" t="s">
        <v>2108</v>
      </c>
      <c r="C990" s="173" t="s">
        <v>4208</v>
      </c>
      <c r="D990" s="174" t="s">
        <v>3500</v>
      </c>
      <c r="E990" s="174" t="s">
        <v>3320</v>
      </c>
      <c r="F990" s="289">
        <v>21.84</v>
      </c>
      <c r="G990" s="333">
        <f>ROUND(SUMIF(Anlagenbewegungsdaten!B:B,A990,Anlagenbewegungsdaten!C:C),3)</f>
        <v>0</v>
      </c>
      <c r="H990" s="334">
        <f>IF(ISBLANK(F990),ROUND(SUMIF(Anlagenbewegungsdaten!B:B,A990,Anlagenbewegungsdaten!D:D),2),ROUND(G990*F990%,2))</f>
        <v>0</v>
      </c>
      <c r="I990" s="334">
        <f>ROUND((H990-SUMIF(Anlagenbewegungsdaten!$B:$B,A990,Anlagenbewegungsdaten!D:D)),3)</f>
        <v>0</v>
      </c>
      <c r="J990" s="335" t="s">
        <v>5179</v>
      </c>
      <c r="K990" s="335" t="s">
        <v>5193</v>
      </c>
      <c r="L990" s="516">
        <v>17.47</v>
      </c>
      <c r="M990" s="332">
        <f>ROUND(SUMIF(Anlagenbewegungsdaten_AV!B:B,A990,Anlagenbewegungsdaten_AV!C:C),3)</f>
        <v>0</v>
      </c>
      <c r="N990" s="330">
        <f>IF(ISBLANK(L990),ROUND(SUMIF(Anlagenbewegungsdaten_AV!B:B,A990,Anlagenbewegungsdaten_AV!D:D),2),ROUND(M990*L990%,2))</f>
        <v>0</v>
      </c>
      <c r="O990" s="330">
        <f>ROUND(N990-SUMIF(Anlagenbewegungsdaten_AV!B:B,A990,Anlagenbewegungsdaten_AV!D:D),3)</f>
        <v>0</v>
      </c>
    </row>
    <row r="991" spans="1:15" ht="15" customHeight="1" x14ac:dyDescent="0.25">
      <c r="A991" s="275" t="s">
        <v>4273</v>
      </c>
      <c r="B991" s="194" t="s">
        <v>2108</v>
      </c>
      <c r="C991" s="194" t="s">
        <v>4208</v>
      </c>
      <c r="D991" s="193" t="s">
        <v>4274</v>
      </c>
      <c r="E991" s="193" t="s">
        <v>4093</v>
      </c>
      <c r="F991" s="290">
        <v>21.810000000000002</v>
      </c>
      <c r="G991" s="333">
        <f>ROUND(SUMIF(Anlagenbewegungsdaten!B:B,A991,Anlagenbewegungsdaten!C:C),3)</f>
        <v>0</v>
      </c>
      <c r="H991" s="334">
        <f>IF(ISBLANK(F991),ROUND(SUMIF(Anlagenbewegungsdaten!B:B,A991,Anlagenbewegungsdaten!D:D),2),ROUND(G991*F991%,2))</f>
        <v>0</v>
      </c>
      <c r="I991" s="334">
        <f>ROUND((H991-SUMIF(Anlagenbewegungsdaten!$B:$B,A991,Anlagenbewegungsdaten!D:D)),3)</f>
        <v>0</v>
      </c>
      <c r="J991" s="335" t="s">
        <v>5179</v>
      </c>
      <c r="K991" s="335" t="s">
        <v>5193</v>
      </c>
      <c r="L991" s="516">
        <v>17.45</v>
      </c>
      <c r="M991" s="332">
        <f>ROUND(SUMIF(Anlagenbewegungsdaten_AV!B:B,A991,Anlagenbewegungsdaten_AV!C:C),3)</f>
        <v>0</v>
      </c>
      <c r="N991" s="330">
        <f>IF(ISBLANK(L991),ROUND(SUMIF(Anlagenbewegungsdaten_AV!B:B,A991,Anlagenbewegungsdaten_AV!D:D),2),ROUND(M991*L991%,2))</f>
        <v>0</v>
      </c>
      <c r="O991" s="330">
        <f>ROUND(N991-SUMIF(Anlagenbewegungsdaten_AV!B:B,A991,Anlagenbewegungsdaten_AV!D:D),3)</f>
        <v>0</v>
      </c>
    </row>
    <row r="992" spans="1:15" ht="15" customHeight="1" x14ac:dyDescent="0.25">
      <c r="A992" s="263" t="s">
        <v>1855</v>
      </c>
      <c r="B992" s="174" t="s">
        <v>2108</v>
      </c>
      <c r="C992" s="174" t="s">
        <v>4208</v>
      </c>
      <c r="D992" s="174" t="s">
        <v>1856</v>
      </c>
      <c r="E992" s="174" t="s">
        <v>2483</v>
      </c>
      <c r="F992" s="289">
        <v>18.899999999999999</v>
      </c>
      <c r="G992" s="333">
        <f>ROUND(SUMIF(Anlagenbewegungsdaten!B:B,A992,Anlagenbewegungsdaten!C:C),3)</f>
        <v>0</v>
      </c>
      <c r="H992" s="334">
        <f>IF(ISBLANK(F992),ROUND(SUMIF(Anlagenbewegungsdaten!B:B,A992,Anlagenbewegungsdaten!D:D),2),ROUND(G992*F992%,2))</f>
        <v>0</v>
      </c>
      <c r="I992" s="334">
        <f>ROUND((H992-SUMIF(Anlagenbewegungsdaten!$B:$B,A992,Anlagenbewegungsdaten!D:D)),3)</f>
        <v>0</v>
      </c>
      <c r="J992" s="335" t="s">
        <v>5179</v>
      </c>
      <c r="K992" s="335" t="s">
        <v>5193</v>
      </c>
      <c r="L992" s="516">
        <v>15.12</v>
      </c>
      <c r="M992" s="332">
        <f>ROUND(SUMIF(Anlagenbewegungsdaten_AV!B:B,A992,Anlagenbewegungsdaten_AV!C:C),3)</f>
        <v>0</v>
      </c>
      <c r="N992" s="330">
        <f>IF(ISBLANK(L992),ROUND(SUMIF(Anlagenbewegungsdaten_AV!B:B,A992,Anlagenbewegungsdaten_AV!D:D),2),ROUND(M992*L992%,2))</f>
        <v>0</v>
      </c>
      <c r="O992" s="330">
        <f>ROUND(N992-SUMIF(Anlagenbewegungsdaten_AV!B:B,A992,Anlagenbewegungsdaten_AV!D:D),3)</f>
        <v>0</v>
      </c>
    </row>
    <row r="993" spans="1:15" ht="15" customHeight="1" x14ac:dyDescent="0.25">
      <c r="A993" s="263" t="s">
        <v>1857</v>
      </c>
      <c r="B993" s="174" t="s">
        <v>2108</v>
      </c>
      <c r="C993" s="174" t="s">
        <v>4208</v>
      </c>
      <c r="D993" s="174" t="s">
        <v>1858</v>
      </c>
      <c r="E993" s="174" t="s">
        <v>2486</v>
      </c>
      <c r="F993" s="289">
        <v>20.9</v>
      </c>
      <c r="G993" s="333">
        <f>ROUND(SUMIF(Anlagenbewegungsdaten!B:B,A993,Anlagenbewegungsdaten!C:C),3)</f>
        <v>0</v>
      </c>
      <c r="H993" s="334">
        <f>IF(ISBLANK(F993),ROUND(SUMIF(Anlagenbewegungsdaten!B:B,A993,Anlagenbewegungsdaten!D:D),2),ROUND(G993*F993%,2))</f>
        <v>0</v>
      </c>
      <c r="I993" s="334">
        <f>ROUND((H993-SUMIF(Anlagenbewegungsdaten!$B:$B,A993,Anlagenbewegungsdaten!D:D)),3)</f>
        <v>0</v>
      </c>
      <c r="J993" s="335" t="s">
        <v>5179</v>
      </c>
      <c r="K993" s="335" t="s">
        <v>5193</v>
      </c>
      <c r="L993" s="516">
        <v>16.72</v>
      </c>
      <c r="M993" s="332">
        <f>ROUND(SUMIF(Anlagenbewegungsdaten_AV!B:B,A993,Anlagenbewegungsdaten_AV!C:C),3)</f>
        <v>0</v>
      </c>
      <c r="N993" s="330">
        <f>IF(ISBLANK(L993),ROUND(SUMIF(Anlagenbewegungsdaten_AV!B:B,A993,Anlagenbewegungsdaten_AV!D:D),2),ROUND(M993*L993%,2))</f>
        <v>0</v>
      </c>
      <c r="O993" s="330">
        <f>ROUND(N993-SUMIF(Anlagenbewegungsdaten_AV!B:B,A993,Anlagenbewegungsdaten_AV!D:D),3)</f>
        <v>0</v>
      </c>
    </row>
    <row r="994" spans="1:15" ht="15" customHeight="1" x14ac:dyDescent="0.25">
      <c r="A994" s="263" t="s">
        <v>1859</v>
      </c>
      <c r="B994" s="174" t="s">
        <v>2108</v>
      </c>
      <c r="C994" s="174" t="s">
        <v>4208</v>
      </c>
      <c r="D994" s="174" t="s">
        <v>1860</v>
      </c>
      <c r="E994" s="174" t="s">
        <v>1560</v>
      </c>
      <c r="F994" s="289">
        <v>21.9</v>
      </c>
      <c r="G994" s="333">
        <f>ROUND(SUMIF(Anlagenbewegungsdaten!B:B,A994,Anlagenbewegungsdaten!C:C),3)</f>
        <v>0</v>
      </c>
      <c r="H994" s="334">
        <f>IF(ISBLANK(F994),ROUND(SUMIF(Anlagenbewegungsdaten!B:B,A994,Anlagenbewegungsdaten!D:D),2),ROUND(G994*F994%,2))</f>
        <v>0</v>
      </c>
      <c r="I994" s="334">
        <f>ROUND((H994-SUMIF(Anlagenbewegungsdaten!$B:$B,A994,Anlagenbewegungsdaten!D:D)),3)</f>
        <v>0</v>
      </c>
      <c r="J994" s="335" t="s">
        <v>5179</v>
      </c>
      <c r="K994" s="335" t="s">
        <v>5193</v>
      </c>
      <c r="L994" s="516">
        <v>17.52</v>
      </c>
      <c r="M994" s="332">
        <f>ROUND(SUMIF(Anlagenbewegungsdaten_AV!B:B,A994,Anlagenbewegungsdaten_AV!C:C),3)</f>
        <v>0</v>
      </c>
      <c r="N994" s="330">
        <f>IF(ISBLANK(L994),ROUND(SUMIF(Anlagenbewegungsdaten_AV!B:B,A994,Anlagenbewegungsdaten_AV!D:D),2),ROUND(M994*L994%,2))</f>
        <v>0</v>
      </c>
      <c r="O994" s="330">
        <f>ROUND(N994-SUMIF(Anlagenbewegungsdaten_AV!B:B,A994,Anlagenbewegungsdaten_AV!D:D),3)</f>
        <v>0</v>
      </c>
    </row>
    <row r="995" spans="1:15" ht="15" customHeight="1" x14ac:dyDescent="0.25">
      <c r="A995" s="263" t="s">
        <v>1861</v>
      </c>
      <c r="B995" s="174" t="s">
        <v>2108</v>
      </c>
      <c r="C995" s="174" t="s">
        <v>4208</v>
      </c>
      <c r="D995" s="174" t="s">
        <v>1862</v>
      </c>
      <c r="E995" s="174" t="s">
        <v>1563</v>
      </c>
      <c r="F995" s="289">
        <v>21.9</v>
      </c>
      <c r="G995" s="333">
        <f>ROUND(SUMIF(Anlagenbewegungsdaten!B:B,A995,Anlagenbewegungsdaten!C:C),3)</f>
        <v>0</v>
      </c>
      <c r="H995" s="334">
        <f>IF(ISBLANK(F995),ROUND(SUMIF(Anlagenbewegungsdaten!B:B,A995,Anlagenbewegungsdaten!D:D),2),ROUND(G995*F995%,2))</f>
        <v>0</v>
      </c>
      <c r="I995" s="334">
        <f>ROUND((H995-SUMIF(Anlagenbewegungsdaten!$B:$B,A995,Anlagenbewegungsdaten!D:D)),3)</f>
        <v>0</v>
      </c>
      <c r="J995" s="335" t="s">
        <v>5179</v>
      </c>
      <c r="K995" s="335" t="s">
        <v>5193</v>
      </c>
      <c r="L995" s="516">
        <v>17.52</v>
      </c>
      <c r="M995" s="332">
        <f>ROUND(SUMIF(Anlagenbewegungsdaten_AV!B:B,A995,Anlagenbewegungsdaten_AV!C:C),3)</f>
        <v>0</v>
      </c>
      <c r="N995" s="330">
        <f>IF(ISBLANK(L995),ROUND(SUMIF(Anlagenbewegungsdaten_AV!B:B,A995,Anlagenbewegungsdaten_AV!D:D),2),ROUND(M995*L995%,2))</f>
        <v>0</v>
      </c>
      <c r="O995" s="330">
        <f>ROUND(N995-SUMIF(Anlagenbewegungsdaten_AV!B:B,A995,Anlagenbewegungsdaten_AV!D:D),3)</f>
        <v>0</v>
      </c>
    </row>
    <row r="996" spans="1:15" ht="15" customHeight="1" x14ac:dyDescent="0.25">
      <c r="A996" s="263" t="s">
        <v>2757</v>
      </c>
      <c r="B996" s="174" t="s">
        <v>2108</v>
      </c>
      <c r="C996" s="174" t="s">
        <v>4208</v>
      </c>
      <c r="D996" s="174" t="s">
        <v>2758</v>
      </c>
      <c r="E996" s="174" t="s">
        <v>2576</v>
      </c>
      <c r="F996" s="289">
        <v>21.87</v>
      </c>
      <c r="G996" s="333">
        <f>ROUND(SUMIF(Anlagenbewegungsdaten!B:B,A996,Anlagenbewegungsdaten!C:C),3)</f>
        <v>0</v>
      </c>
      <c r="H996" s="334">
        <f>IF(ISBLANK(F996),ROUND(SUMIF(Anlagenbewegungsdaten!B:B,A996,Anlagenbewegungsdaten!D:D),2),ROUND(G996*F996%,2))</f>
        <v>0</v>
      </c>
      <c r="I996" s="334">
        <f>ROUND((H996-SUMIF(Anlagenbewegungsdaten!$B:$B,A996,Anlagenbewegungsdaten!D:D)),3)</f>
        <v>0</v>
      </c>
      <c r="J996" s="335" t="s">
        <v>5179</v>
      </c>
      <c r="K996" s="335" t="s">
        <v>5193</v>
      </c>
      <c r="L996" s="516">
        <v>17.5</v>
      </c>
      <c r="M996" s="332">
        <f>ROUND(SUMIF(Anlagenbewegungsdaten_AV!B:B,A996,Anlagenbewegungsdaten_AV!C:C),3)</f>
        <v>0</v>
      </c>
      <c r="N996" s="330">
        <f>IF(ISBLANK(L996),ROUND(SUMIF(Anlagenbewegungsdaten_AV!B:B,A996,Anlagenbewegungsdaten_AV!D:D),2),ROUND(M996*L996%,2))</f>
        <v>0</v>
      </c>
      <c r="O996" s="330">
        <f>ROUND(N996-SUMIF(Anlagenbewegungsdaten_AV!B:B,A996,Anlagenbewegungsdaten_AV!D:D),3)</f>
        <v>0</v>
      </c>
    </row>
    <row r="997" spans="1:15" ht="15" customHeight="1" x14ac:dyDescent="0.25">
      <c r="A997" s="263" t="s">
        <v>3501</v>
      </c>
      <c r="B997" s="174" t="s">
        <v>2108</v>
      </c>
      <c r="C997" s="174" t="s">
        <v>4208</v>
      </c>
      <c r="D997" s="174" t="s">
        <v>3502</v>
      </c>
      <c r="E997" s="174" t="s">
        <v>3320</v>
      </c>
      <c r="F997" s="289">
        <v>21.84</v>
      </c>
      <c r="G997" s="333">
        <f>ROUND(SUMIF(Anlagenbewegungsdaten!B:B,A997,Anlagenbewegungsdaten!C:C),3)</f>
        <v>0</v>
      </c>
      <c r="H997" s="334">
        <f>IF(ISBLANK(F997),ROUND(SUMIF(Anlagenbewegungsdaten!B:B,A997,Anlagenbewegungsdaten!D:D),2),ROUND(G997*F997%,2))</f>
        <v>0</v>
      </c>
      <c r="I997" s="334">
        <f>ROUND((H997-SUMIF(Anlagenbewegungsdaten!$B:$B,A997,Anlagenbewegungsdaten!D:D)),3)</f>
        <v>0</v>
      </c>
      <c r="J997" s="335" t="s">
        <v>5179</v>
      </c>
      <c r="K997" s="335" t="s">
        <v>5193</v>
      </c>
      <c r="L997" s="516">
        <v>17.47</v>
      </c>
      <c r="M997" s="332">
        <f>ROUND(SUMIF(Anlagenbewegungsdaten_AV!B:B,A997,Anlagenbewegungsdaten_AV!C:C),3)</f>
        <v>0</v>
      </c>
      <c r="N997" s="330">
        <f>IF(ISBLANK(L997),ROUND(SUMIF(Anlagenbewegungsdaten_AV!B:B,A997,Anlagenbewegungsdaten_AV!D:D),2),ROUND(M997*L997%,2))</f>
        <v>0</v>
      </c>
      <c r="O997" s="330">
        <f>ROUND(N997-SUMIF(Anlagenbewegungsdaten_AV!B:B,A997,Anlagenbewegungsdaten_AV!D:D),3)</f>
        <v>0</v>
      </c>
    </row>
    <row r="998" spans="1:15" ht="15" customHeight="1" x14ac:dyDescent="0.25">
      <c r="A998" s="275" t="s">
        <v>4275</v>
      </c>
      <c r="B998" s="193" t="s">
        <v>2108</v>
      </c>
      <c r="C998" s="193" t="s">
        <v>4208</v>
      </c>
      <c r="D998" s="193" t="s">
        <v>4276</v>
      </c>
      <c r="E998" s="193" t="s">
        <v>4093</v>
      </c>
      <c r="F998" s="290">
        <v>21.810000000000002</v>
      </c>
      <c r="G998" s="333">
        <f>ROUND(SUMIF(Anlagenbewegungsdaten!B:B,A998,Anlagenbewegungsdaten!C:C),3)</f>
        <v>0</v>
      </c>
      <c r="H998" s="334">
        <f>IF(ISBLANK(F998),ROUND(SUMIF(Anlagenbewegungsdaten!B:B,A998,Anlagenbewegungsdaten!D:D),2),ROUND(G998*F998%,2))</f>
        <v>0</v>
      </c>
      <c r="I998" s="334">
        <f>ROUND((H998-SUMIF(Anlagenbewegungsdaten!$B:$B,A998,Anlagenbewegungsdaten!D:D)),3)</f>
        <v>0</v>
      </c>
      <c r="J998" s="335" t="s">
        <v>5179</v>
      </c>
      <c r="K998" s="335" t="s">
        <v>5193</v>
      </c>
      <c r="L998" s="516">
        <v>17.45</v>
      </c>
      <c r="M998" s="332">
        <f>ROUND(SUMIF(Anlagenbewegungsdaten_AV!B:B,A998,Anlagenbewegungsdaten_AV!C:C),3)</f>
        <v>0</v>
      </c>
      <c r="N998" s="330">
        <f>IF(ISBLANK(L998),ROUND(SUMIF(Anlagenbewegungsdaten_AV!B:B,A998,Anlagenbewegungsdaten_AV!D:D),2),ROUND(M998*L998%,2))</f>
        <v>0</v>
      </c>
      <c r="O998" s="330">
        <f>ROUND(N998-SUMIF(Anlagenbewegungsdaten_AV!B:B,A998,Anlagenbewegungsdaten_AV!D:D),3)</f>
        <v>0</v>
      </c>
    </row>
    <row r="999" spans="1:15" ht="15" customHeight="1" x14ac:dyDescent="0.25">
      <c r="A999" s="263" t="s">
        <v>1863</v>
      </c>
      <c r="B999" s="174" t="s">
        <v>2108</v>
      </c>
      <c r="C999" s="174" t="s">
        <v>4208</v>
      </c>
      <c r="D999" s="174" t="s">
        <v>1864</v>
      </c>
      <c r="E999" s="174" t="s">
        <v>2483</v>
      </c>
      <c r="F999" s="289">
        <v>19.899999999999999</v>
      </c>
      <c r="G999" s="333">
        <f>ROUND(SUMIF(Anlagenbewegungsdaten!B:B,A999,Anlagenbewegungsdaten!C:C),3)</f>
        <v>0</v>
      </c>
      <c r="H999" s="334">
        <f>IF(ISBLANK(F999),ROUND(SUMIF(Anlagenbewegungsdaten!B:B,A999,Anlagenbewegungsdaten!D:D),2),ROUND(G999*F999%,2))</f>
        <v>0</v>
      </c>
      <c r="I999" s="334">
        <f>ROUND((H999-SUMIF(Anlagenbewegungsdaten!$B:$B,A999,Anlagenbewegungsdaten!D:D)),3)</f>
        <v>0</v>
      </c>
      <c r="J999" s="335" t="s">
        <v>5179</v>
      </c>
      <c r="K999" s="335" t="s">
        <v>5193</v>
      </c>
      <c r="L999" s="516">
        <v>15.92</v>
      </c>
      <c r="M999" s="332">
        <f>ROUND(SUMIF(Anlagenbewegungsdaten_AV!B:B,A999,Anlagenbewegungsdaten_AV!C:C),3)</f>
        <v>0</v>
      </c>
      <c r="N999" s="330">
        <f>IF(ISBLANK(L999),ROUND(SUMIF(Anlagenbewegungsdaten_AV!B:B,A999,Anlagenbewegungsdaten_AV!D:D),2),ROUND(M999*L999%,2))</f>
        <v>0</v>
      </c>
      <c r="O999" s="330">
        <f>ROUND(N999-SUMIF(Anlagenbewegungsdaten_AV!B:B,A999,Anlagenbewegungsdaten_AV!D:D),3)</f>
        <v>0</v>
      </c>
    </row>
    <row r="1000" spans="1:15" ht="15" customHeight="1" x14ac:dyDescent="0.25">
      <c r="A1000" s="263" t="s">
        <v>1865</v>
      </c>
      <c r="B1000" s="174" t="s">
        <v>2108</v>
      </c>
      <c r="C1000" s="174" t="s">
        <v>4208</v>
      </c>
      <c r="D1000" s="174" t="s">
        <v>1866</v>
      </c>
      <c r="E1000" s="174" t="s">
        <v>2486</v>
      </c>
      <c r="F1000" s="289">
        <v>21.9</v>
      </c>
      <c r="G1000" s="333">
        <f>ROUND(SUMIF(Anlagenbewegungsdaten!B:B,A1000,Anlagenbewegungsdaten!C:C),3)</f>
        <v>0</v>
      </c>
      <c r="H1000" s="334">
        <f>IF(ISBLANK(F1000),ROUND(SUMIF(Anlagenbewegungsdaten!B:B,A1000,Anlagenbewegungsdaten!D:D),2),ROUND(G1000*F1000%,2))</f>
        <v>0</v>
      </c>
      <c r="I1000" s="334">
        <f>ROUND((H1000-SUMIF(Anlagenbewegungsdaten!$B:$B,A1000,Anlagenbewegungsdaten!D:D)),3)</f>
        <v>0</v>
      </c>
      <c r="J1000" s="335" t="s">
        <v>5179</v>
      </c>
      <c r="K1000" s="335" t="s">
        <v>5193</v>
      </c>
      <c r="L1000" s="516">
        <v>17.52</v>
      </c>
      <c r="M1000" s="332">
        <f>ROUND(SUMIF(Anlagenbewegungsdaten_AV!B:B,A1000,Anlagenbewegungsdaten_AV!C:C),3)</f>
        <v>0</v>
      </c>
      <c r="N1000" s="330">
        <f>IF(ISBLANK(L1000),ROUND(SUMIF(Anlagenbewegungsdaten_AV!B:B,A1000,Anlagenbewegungsdaten_AV!D:D),2),ROUND(M1000*L1000%,2))</f>
        <v>0</v>
      </c>
      <c r="O1000" s="330">
        <f>ROUND(N1000-SUMIF(Anlagenbewegungsdaten_AV!B:B,A1000,Anlagenbewegungsdaten_AV!D:D),3)</f>
        <v>0</v>
      </c>
    </row>
    <row r="1001" spans="1:15" ht="15" customHeight="1" x14ac:dyDescent="0.25">
      <c r="A1001" s="263" t="s">
        <v>1867</v>
      </c>
      <c r="B1001" s="174" t="s">
        <v>2108</v>
      </c>
      <c r="C1001" s="174" t="s">
        <v>4208</v>
      </c>
      <c r="D1001" s="184" t="s">
        <v>1868</v>
      </c>
      <c r="E1001" s="174" t="s">
        <v>1560</v>
      </c>
      <c r="F1001" s="289">
        <v>22.9</v>
      </c>
      <c r="G1001" s="333">
        <f>ROUND(SUMIF(Anlagenbewegungsdaten!B:B,A1001,Anlagenbewegungsdaten!C:C),3)</f>
        <v>0</v>
      </c>
      <c r="H1001" s="334">
        <f>IF(ISBLANK(F1001),ROUND(SUMIF(Anlagenbewegungsdaten!B:B,A1001,Anlagenbewegungsdaten!D:D),2),ROUND(G1001*F1001%,2))</f>
        <v>0</v>
      </c>
      <c r="I1001" s="334">
        <f>ROUND((H1001-SUMIF(Anlagenbewegungsdaten!$B:$B,A1001,Anlagenbewegungsdaten!D:D)),3)</f>
        <v>0</v>
      </c>
      <c r="J1001" s="335" t="s">
        <v>5179</v>
      </c>
      <c r="K1001" s="335" t="s">
        <v>5193</v>
      </c>
      <c r="L1001" s="516">
        <v>18.32</v>
      </c>
      <c r="M1001" s="332">
        <f>ROUND(SUMIF(Anlagenbewegungsdaten_AV!B:B,A1001,Anlagenbewegungsdaten_AV!C:C),3)</f>
        <v>0</v>
      </c>
      <c r="N1001" s="330">
        <f>IF(ISBLANK(L1001),ROUND(SUMIF(Anlagenbewegungsdaten_AV!B:B,A1001,Anlagenbewegungsdaten_AV!D:D),2),ROUND(M1001*L1001%,2))</f>
        <v>0</v>
      </c>
      <c r="O1001" s="330">
        <f>ROUND(N1001-SUMIF(Anlagenbewegungsdaten_AV!B:B,A1001,Anlagenbewegungsdaten_AV!D:D),3)</f>
        <v>0</v>
      </c>
    </row>
    <row r="1002" spans="1:15" ht="15" customHeight="1" x14ac:dyDescent="0.25">
      <c r="A1002" s="263" t="s">
        <v>1869</v>
      </c>
      <c r="B1002" s="174" t="s">
        <v>2108</v>
      </c>
      <c r="C1002" s="174" t="s">
        <v>4208</v>
      </c>
      <c r="D1002" s="174" t="s">
        <v>1870</v>
      </c>
      <c r="E1002" s="174" t="s">
        <v>1563</v>
      </c>
      <c r="F1002" s="289">
        <v>22.9</v>
      </c>
      <c r="G1002" s="333">
        <f>ROUND(SUMIF(Anlagenbewegungsdaten!B:B,A1002,Anlagenbewegungsdaten!C:C),3)</f>
        <v>0</v>
      </c>
      <c r="H1002" s="334">
        <f>IF(ISBLANK(F1002),ROUND(SUMIF(Anlagenbewegungsdaten!B:B,A1002,Anlagenbewegungsdaten!D:D),2),ROUND(G1002*F1002%,2))</f>
        <v>0</v>
      </c>
      <c r="I1002" s="334">
        <f>ROUND((H1002-SUMIF(Anlagenbewegungsdaten!$B:$B,A1002,Anlagenbewegungsdaten!D:D)),3)</f>
        <v>0</v>
      </c>
      <c r="J1002" s="335" t="s">
        <v>5179</v>
      </c>
      <c r="K1002" s="335" t="s">
        <v>5193</v>
      </c>
      <c r="L1002" s="516">
        <v>18.32</v>
      </c>
      <c r="M1002" s="332">
        <f>ROUND(SUMIF(Anlagenbewegungsdaten_AV!B:B,A1002,Anlagenbewegungsdaten_AV!C:C),3)</f>
        <v>0</v>
      </c>
      <c r="N1002" s="330">
        <f>IF(ISBLANK(L1002),ROUND(SUMIF(Anlagenbewegungsdaten_AV!B:B,A1002,Anlagenbewegungsdaten_AV!D:D),2),ROUND(M1002*L1002%,2))</f>
        <v>0</v>
      </c>
      <c r="O1002" s="330">
        <f>ROUND(N1002-SUMIF(Anlagenbewegungsdaten_AV!B:B,A1002,Anlagenbewegungsdaten_AV!D:D),3)</f>
        <v>0</v>
      </c>
    </row>
    <row r="1003" spans="1:15" ht="15" customHeight="1" x14ac:dyDescent="0.25">
      <c r="A1003" s="263" t="s">
        <v>2759</v>
      </c>
      <c r="B1003" s="174" t="s">
        <v>2108</v>
      </c>
      <c r="C1003" s="174" t="s">
        <v>4208</v>
      </c>
      <c r="D1003" s="174" t="s">
        <v>2760</v>
      </c>
      <c r="E1003" s="174" t="s">
        <v>2576</v>
      </c>
      <c r="F1003" s="289">
        <v>22.87</v>
      </c>
      <c r="G1003" s="333">
        <f>ROUND(SUMIF(Anlagenbewegungsdaten!B:B,A1003,Anlagenbewegungsdaten!C:C),3)</f>
        <v>0</v>
      </c>
      <c r="H1003" s="334">
        <f>IF(ISBLANK(F1003),ROUND(SUMIF(Anlagenbewegungsdaten!B:B,A1003,Anlagenbewegungsdaten!D:D),2),ROUND(G1003*F1003%,2))</f>
        <v>0</v>
      </c>
      <c r="I1003" s="334">
        <f>ROUND((H1003-SUMIF(Anlagenbewegungsdaten!$B:$B,A1003,Anlagenbewegungsdaten!D:D)),3)</f>
        <v>0</v>
      </c>
      <c r="J1003" s="335" t="s">
        <v>5179</v>
      </c>
      <c r="K1003" s="335" t="s">
        <v>5193</v>
      </c>
      <c r="L1003" s="516">
        <v>18.3</v>
      </c>
      <c r="M1003" s="332">
        <f>ROUND(SUMIF(Anlagenbewegungsdaten_AV!B:B,A1003,Anlagenbewegungsdaten_AV!C:C),3)</f>
        <v>0</v>
      </c>
      <c r="N1003" s="330">
        <f>IF(ISBLANK(L1003),ROUND(SUMIF(Anlagenbewegungsdaten_AV!B:B,A1003,Anlagenbewegungsdaten_AV!D:D),2),ROUND(M1003*L1003%,2))</f>
        <v>0</v>
      </c>
      <c r="O1003" s="330">
        <f>ROUND(N1003-SUMIF(Anlagenbewegungsdaten_AV!B:B,A1003,Anlagenbewegungsdaten_AV!D:D),3)</f>
        <v>0</v>
      </c>
    </row>
    <row r="1004" spans="1:15" ht="15" customHeight="1" x14ac:dyDescent="0.25">
      <c r="A1004" s="263" t="s">
        <v>3503</v>
      </c>
      <c r="B1004" s="174" t="s">
        <v>2108</v>
      </c>
      <c r="C1004" s="174" t="s">
        <v>4208</v>
      </c>
      <c r="D1004" s="174" t="s">
        <v>3504</v>
      </c>
      <c r="E1004" s="174" t="s">
        <v>3320</v>
      </c>
      <c r="F1004" s="289">
        <v>22.84</v>
      </c>
      <c r="G1004" s="333">
        <f>ROUND(SUMIF(Anlagenbewegungsdaten!B:B,A1004,Anlagenbewegungsdaten!C:C),3)</f>
        <v>0</v>
      </c>
      <c r="H1004" s="334">
        <f>IF(ISBLANK(F1004),ROUND(SUMIF(Anlagenbewegungsdaten!B:B,A1004,Anlagenbewegungsdaten!D:D),2),ROUND(G1004*F1004%,2))</f>
        <v>0</v>
      </c>
      <c r="I1004" s="334">
        <f>ROUND((H1004-SUMIF(Anlagenbewegungsdaten!$B:$B,A1004,Anlagenbewegungsdaten!D:D)),3)</f>
        <v>0</v>
      </c>
      <c r="J1004" s="335" t="s">
        <v>5179</v>
      </c>
      <c r="K1004" s="335" t="s">
        <v>5193</v>
      </c>
      <c r="L1004" s="516">
        <v>18.27</v>
      </c>
      <c r="M1004" s="332">
        <f>ROUND(SUMIF(Anlagenbewegungsdaten_AV!B:B,A1004,Anlagenbewegungsdaten_AV!C:C),3)</f>
        <v>0</v>
      </c>
      <c r="N1004" s="330">
        <f>IF(ISBLANK(L1004),ROUND(SUMIF(Anlagenbewegungsdaten_AV!B:B,A1004,Anlagenbewegungsdaten_AV!D:D),2),ROUND(M1004*L1004%,2))</f>
        <v>0</v>
      </c>
      <c r="O1004" s="330">
        <f>ROUND(N1004-SUMIF(Anlagenbewegungsdaten_AV!B:B,A1004,Anlagenbewegungsdaten_AV!D:D),3)</f>
        <v>0</v>
      </c>
    </row>
    <row r="1005" spans="1:15" ht="15" customHeight="1" x14ac:dyDescent="0.25">
      <c r="A1005" s="275" t="s">
        <v>4277</v>
      </c>
      <c r="B1005" s="193" t="s">
        <v>2108</v>
      </c>
      <c r="C1005" s="193" t="s">
        <v>4208</v>
      </c>
      <c r="D1005" s="193" t="s">
        <v>4278</v>
      </c>
      <c r="E1005" s="193" t="s">
        <v>4093</v>
      </c>
      <c r="F1005" s="290">
        <v>22.810000000000002</v>
      </c>
      <c r="G1005" s="333">
        <f>ROUND(SUMIF(Anlagenbewegungsdaten!B:B,A1005,Anlagenbewegungsdaten!C:C),3)</f>
        <v>0</v>
      </c>
      <c r="H1005" s="334">
        <f>IF(ISBLANK(F1005),ROUND(SUMIF(Anlagenbewegungsdaten!B:B,A1005,Anlagenbewegungsdaten!D:D),2),ROUND(G1005*F1005%,2))</f>
        <v>0</v>
      </c>
      <c r="I1005" s="334">
        <f>ROUND((H1005-SUMIF(Anlagenbewegungsdaten!$B:$B,A1005,Anlagenbewegungsdaten!D:D)),3)</f>
        <v>0</v>
      </c>
      <c r="J1005" s="335" t="s">
        <v>5179</v>
      </c>
      <c r="K1005" s="335" t="s">
        <v>5193</v>
      </c>
      <c r="L1005" s="516">
        <v>18.25</v>
      </c>
      <c r="M1005" s="332">
        <f>ROUND(SUMIF(Anlagenbewegungsdaten_AV!B:B,A1005,Anlagenbewegungsdaten_AV!C:C),3)</f>
        <v>0</v>
      </c>
      <c r="N1005" s="330">
        <f>IF(ISBLANK(L1005),ROUND(SUMIF(Anlagenbewegungsdaten_AV!B:B,A1005,Anlagenbewegungsdaten_AV!D:D),2),ROUND(M1005*L1005%,2))</f>
        <v>0</v>
      </c>
      <c r="O1005" s="330">
        <f>ROUND(N1005-SUMIF(Anlagenbewegungsdaten_AV!B:B,A1005,Anlagenbewegungsdaten_AV!D:D),3)</f>
        <v>0</v>
      </c>
    </row>
    <row r="1006" spans="1:15" ht="15" customHeight="1" x14ac:dyDescent="0.25">
      <c r="A1006" s="263" t="s">
        <v>1871</v>
      </c>
      <c r="B1006" s="174" t="s">
        <v>2108</v>
      </c>
      <c r="C1006" s="174" t="s">
        <v>4208</v>
      </c>
      <c r="D1006" s="174" t="s">
        <v>1872</v>
      </c>
      <c r="E1006" s="174" t="s">
        <v>2483</v>
      </c>
      <c r="F1006" s="289">
        <v>19.899999999999999</v>
      </c>
      <c r="G1006" s="333">
        <f>ROUND(SUMIF(Anlagenbewegungsdaten!B:B,A1006,Anlagenbewegungsdaten!C:C),3)</f>
        <v>0</v>
      </c>
      <c r="H1006" s="334">
        <f>IF(ISBLANK(F1006),ROUND(SUMIF(Anlagenbewegungsdaten!B:B,A1006,Anlagenbewegungsdaten!D:D),2),ROUND(G1006*F1006%,2))</f>
        <v>0</v>
      </c>
      <c r="I1006" s="334">
        <f>ROUND((H1006-SUMIF(Anlagenbewegungsdaten!$B:$B,A1006,Anlagenbewegungsdaten!D:D)),3)</f>
        <v>0</v>
      </c>
      <c r="J1006" s="335" t="s">
        <v>5179</v>
      </c>
      <c r="K1006" s="335" t="s">
        <v>5193</v>
      </c>
      <c r="L1006" s="516">
        <v>15.92</v>
      </c>
      <c r="M1006" s="332">
        <f>ROUND(SUMIF(Anlagenbewegungsdaten_AV!B:B,A1006,Anlagenbewegungsdaten_AV!C:C),3)</f>
        <v>0</v>
      </c>
      <c r="N1006" s="330">
        <f>IF(ISBLANK(L1006),ROUND(SUMIF(Anlagenbewegungsdaten_AV!B:B,A1006,Anlagenbewegungsdaten_AV!D:D),2),ROUND(M1006*L1006%,2))</f>
        <v>0</v>
      </c>
      <c r="O1006" s="330">
        <f>ROUND(N1006-SUMIF(Anlagenbewegungsdaten_AV!B:B,A1006,Anlagenbewegungsdaten_AV!D:D),3)</f>
        <v>0</v>
      </c>
    </row>
    <row r="1007" spans="1:15" ht="15" customHeight="1" x14ac:dyDescent="0.25">
      <c r="A1007" s="263" t="s">
        <v>1873</v>
      </c>
      <c r="B1007" s="174" t="s">
        <v>2108</v>
      </c>
      <c r="C1007" s="174" t="s">
        <v>4208</v>
      </c>
      <c r="D1007" s="174" t="s">
        <v>1874</v>
      </c>
      <c r="E1007" s="174" t="s">
        <v>2486</v>
      </c>
      <c r="F1007" s="289">
        <v>21.9</v>
      </c>
      <c r="G1007" s="333">
        <f>ROUND(SUMIF(Anlagenbewegungsdaten!B:B,A1007,Anlagenbewegungsdaten!C:C),3)</f>
        <v>0</v>
      </c>
      <c r="H1007" s="334">
        <f>IF(ISBLANK(F1007),ROUND(SUMIF(Anlagenbewegungsdaten!B:B,A1007,Anlagenbewegungsdaten!D:D),2),ROUND(G1007*F1007%,2))</f>
        <v>0</v>
      </c>
      <c r="I1007" s="334">
        <f>ROUND((H1007-SUMIF(Anlagenbewegungsdaten!$B:$B,A1007,Anlagenbewegungsdaten!D:D)),3)</f>
        <v>0</v>
      </c>
      <c r="J1007" s="335" t="s">
        <v>5179</v>
      </c>
      <c r="K1007" s="335" t="s">
        <v>5193</v>
      </c>
      <c r="L1007" s="516">
        <v>17.52</v>
      </c>
      <c r="M1007" s="332">
        <f>ROUND(SUMIF(Anlagenbewegungsdaten_AV!B:B,A1007,Anlagenbewegungsdaten_AV!C:C),3)</f>
        <v>0</v>
      </c>
      <c r="N1007" s="330">
        <f>IF(ISBLANK(L1007),ROUND(SUMIF(Anlagenbewegungsdaten_AV!B:B,A1007,Anlagenbewegungsdaten_AV!D:D),2),ROUND(M1007*L1007%,2))</f>
        <v>0</v>
      </c>
      <c r="O1007" s="330">
        <f>ROUND(N1007-SUMIF(Anlagenbewegungsdaten_AV!B:B,A1007,Anlagenbewegungsdaten_AV!D:D),3)</f>
        <v>0</v>
      </c>
    </row>
    <row r="1008" spans="1:15" ht="15" customHeight="1" x14ac:dyDescent="0.25">
      <c r="A1008" s="263" t="s">
        <v>1875</v>
      </c>
      <c r="B1008" s="174" t="s">
        <v>2108</v>
      </c>
      <c r="C1008" s="174" t="s">
        <v>4208</v>
      </c>
      <c r="D1008" s="174" t="s">
        <v>1876</v>
      </c>
      <c r="E1008" s="174" t="s">
        <v>1560</v>
      </c>
      <c r="F1008" s="289">
        <v>22.9</v>
      </c>
      <c r="G1008" s="333">
        <f>ROUND(SUMIF(Anlagenbewegungsdaten!B:B,A1008,Anlagenbewegungsdaten!C:C),3)</f>
        <v>0</v>
      </c>
      <c r="H1008" s="334">
        <f>IF(ISBLANK(F1008),ROUND(SUMIF(Anlagenbewegungsdaten!B:B,A1008,Anlagenbewegungsdaten!D:D),2),ROUND(G1008*F1008%,2))</f>
        <v>0</v>
      </c>
      <c r="I1008" s="334">
        <f>ROUND((H1008-SUMIF(Anlagenbewegungsdaten!$B:$B,A1008,Anlagenbewegungsdaten!D:D)),3)</f>
        <v>0</v>
      </c>
      <c r="J1008" s="335" t="s">
        <v>5179</v>
      </c>
      <c r="K1008" s="335" t="s">
        <v>5193</v>
      </c>
      <c r="L1008" s="516">
        <v>18.32</v>
      </c>
      <c r="M1008" s="332">
        <f>ROUND(SUMIF(Anlagenbewegungsdaten_AV!B:B,A1008,Anlagenbewegungsdaten_AV!C:C),3)</f>
        <v>0</v>
      </c>
      <c r="N1008" s="330">
        <f>IF(ISBLANK(L1008),ROUND(SUMIF(Anlagenbewegungsdaten_AV!B:B,A1008,Anlagenbewegungsdaten_AV!D:D),2),ROUND(M1008*L1008%,2))</f>
        <v>0</v>
      </c>
      <c r="O1008" s="330">
        <f>ROUND(N1008-SUMIF(Anlagenbewegungsdaten_AV!B:B,A1008,Anlagenbewegungsdaten_AV!D:D),3)</f>
        <v>0</v>
      </c>
    </row>
    <row r="1009" spans="1:15" ht="15" customHeight="1" x14ac:dyDescent="0.25">
      <c r="A1009" s="263" t="s">
        <v>1877</v>
      </c>
      <c r="B1009" s="174" t="s">
        <v>2108</v>
      </c>
      <c r="C1009" s="174" t="s">
        <v>4208</v>
      </c>
      <c r="D1009" s="174" t="s">
        <v>1878</v>
      </c>
      <c r="E1009" s="174" t="s">
        <v>1563</v>
      </c>
      <c r="F1009" s="289">
        <v>22.9</v>
      </c>
      <c r="G1009" s="333">
        <f>ROUND(SUMIF(Anlagenbewegungsdaten!B:B,A1009,Anlagenbewegungsdaten!C:C),3)</f>
        <v>0</v>
      </c>
      <c r="H1009" s="334">
        <f>IF(ISBLANK(F1009),ROUND(SUMIF(Anlagenbewegungsdaten!B:B,A1009,Anlagenbewegungsdaten!D:D),2),ROUND(G1009*F1009%,2))</f>
        <v>0</v>
      </c>
      <c r="I1009" s="334">
        <f>ROUND((H1009-SUMIF(Anlagenbewegungsdaten!$B:$B,A1009,Anlagenbewegungsdaten!D:D)),3)</f>
        <v>0</v>
      </c>
      <c r="J1009" s="335" t="s">
        <v>5179</v>
      </c>
      <c r="K1009" s="335" t="s">
        <v>5193</v>
      </c>
      <c r="L1009" s="516">
        <v>18.32</v>
      </c>
      <c r="M1009" s="332">
        <f>ROUND(SUMIF(Anlagenbewegungsdaten_AV!B:B,A1009,Anlagenbewegungsdaten_AV!C:C),3)</f>
        <v>0</v>
      </c>
      <c r="N1009" s="330">
        <f>IF(ISBLANK(L1009),ROUND(SUMIF(Anlagenbewegungsdaten_AV!B:B,A1009,Anlagenbewegungsdaten_AV!D:D),2),ROUND(M1009*L1009%,2))</f>
        <v>0</v>
      </c>
      <c r="O1009" s="330">
        <f>ROUND(N1009-SUMIF(Anlagenbewegungsdaten_AV!B:B,A1009,Anlagenbewegungsdaten_AV!D:D),3)</f>
        <v>0</v>
      </c>
    </row>
    <row r="1010" spans="1:15" ht="15" customHeight="1" x14ac:dyDescent="0.25">
      <c r="A1010" s="263" t="s">
        <v>2761</v>
      </c>
      <c r="B1010" s="174" t="s">
        <v>2108</v>
      </c>
      <c r="C1010" s="174" t="s">
        <v>4208</v>
      </c>
      <c r="D1010" s="174" t="s">
        <v>2762</v>
      </c>
      <c r="E1010" s="174" t="s">
        <v>2576</v>
      </c>
      <c r="F1010" s="289">
        <v>22.87</v>
      </c>
      <c r="G1010" s="333">
        <f>ROUND(SUMIF(Anlagenbewegungsdaten!B:B,A1010,Anlagenbewegungsdaten!C:C),3)</f>
        <v>0</v>
      </c>
      <c r="H1010" s="334">
        <f>IF(ISBLANK(F1010),ROUND(SUMIF(Anlagenbewegungsdaten!B:B,A1010,Anlagenbewegungsdaten!D:D),2),ROUND(G1010*F1010%,2))</f>
        <v>0</v>
      </c>
      <c r="I1010" s="334">
        <f>ROUND((H1010-SUMIF(Anlagenbewegungsdaten!$B:$B,A1010,Anlagenbewegungsdaten!D:D)),3)</f>
        <v>0</v>
      </c>
      <c r="J1010" s="335" t="s">
        <v>5179</v>
      </c>
      <c r="K1010" s="335" t="s">
        <v>5193</v>
      </c>
      <c r="L1010" s="516">
        <v>18.3</v>
      </c>
      <c r="M1010" s="332">
        <f>ROUND(SUMIF(Anlagenbewegungsdaten_AV!B:B,A1010,Anlagenbewegungsdaten_AV!C:C),3)</f>
        <v>0</v>
      </c>
      <c r="N1010" s="330">
        <f>IF(ISBLANK(L1010),ROUND(SUMIF(Anlagenbewegungsdaten_AV!B:B,A1010,Anlagenbewegungsdaten_AV!D:D),2),ROUND(M1010*L1010%,2))</f>
        <v>0</v>
      </c>
      <c r="O1010" s="330">
        <f>ROUND(N1010-SUMIF(Anlagenbewegungsdaten_AV!B:B,A1010,Anlagenbewegungsdaten_AV!D:D),3)</f>
        <v>0</v>
      </c>
    </row>
    <row r="1011" spans="1:15" ht="15" customHeight="1" x14ac:dyDescent="0.25">
      <c r="A1011" s="263" t="s">
        <v>3505</v>
      </c>
      <c r="B1011" s="174" t="s">
        <v>2108</v>
      </c>
      <c r="C1011" s="174" t="s">
        <v>4208</v>
      </c>
      <c r="D1011" s="174" t="s">
        <v>3506</v>
      </c>
      <c r="E1011" s="174" t="s">
        <v>3320</v>
      </c>
      <c r="F1011" s="289">
        <v>22.84</v>
      </c>
      <c r="G1011" s="333">
        <f>ROUND(SUMIF(Anlagenbewegungsdaten!B:B,A1011,Anlagenbewegungsdaten!C:C),3)</f>
        <v>0</v>
      </c>
      <c r="H1011" s="334">
        <f>IF(ISBLANK(F1011),ROUND(SUMIF(Anlagenbewegungsdaten!B:B,A1011,Anlagenbewegungsdaten!D:D),2),ROUND(G1011*F1011%,2))</f>
        <v>0</v>
      </c>
      <c r="I1011" s="334">
        <f>ROUND((H1011-SUMIF(Anlagenbewegungsdaten!$B:$B,A1011,Anlagenbewegungsdaten!D:D)),3)</f>
        <v>0</v>
      </c>
      <c r="J1011" s="335" t="s">
        <v>5179</v>
      </c>
      <c r="K1011" s="335" t="s">
        <v>5193</v>
      </c>
      <c r="L1011" s="516">
        <v>18.27</v>
      </c>
      <c r="M1011" s="332">
        <f>ROUND(SUMIF(Anlagenbewegungsdaten_AV!B:B,A1011,Anlagenbewegungsdaten_AV!C:C),3)</f>
        <v>0</v>
      </c>
      <c r="N1011" s="330">
        <f>IF(ISBLANK(L1011),ROUND(SUMIF(Anlagenbewegungsdaten_AV!B:B,A1011,Anlagenbewegungsdaten_AV!D:D),2),ROUND(M1011*L1011%,2))</f>
        <v>0</v>
      </c>
      <c r="O1011" s="330">
        <f>ROUND(N1011-SUMIF(Anlagenbewegungsdaten_AV!B:B,A1011,Anlagenbewegungsdaten_AV!D:D),3)</f>
        <v>0</v>
      </c>
    </row>
    <row r="1012" spans="1:15" ht="15" customHeight="1" x14ac:dyDescent="0.25">
      <c r="A1012" s="275" t="s">
        <v>4279</v>
      </c>
      <c r="B1012" s="193" t="s">
        <v>2108</v>
      </c>
      <c r="C1012" s="193" t="s">
        <v>4208</v>
      </c>
      <c r="D1012" s="193" t="s">
        <v>4280</v>
      </c>
      <c r="E1012" s="193" t="s">
        <v>4093</v>
      </c>
      <c r="F1012" s="290">
        <v>22.810000000000002</v>
      </c>
      <c r="G1012" s="333">
        <f>ROUND(SUMIF(Anlagenbewegungsdaten!B:B,A1012,Anlagenbewegungsdaten!C:C),3)</f>
        <v>0</v>
      </c>
      <c r="H1012" s="334">
        <f>IF(ISBLANK(F1012),ROUND(SUMIF(Anlagenbewegungsdaten!B:B,A1012,Anlagenbewegungsdaten!D:D),2),ROUND(G1012*F1012%,2))</f>
        <v>0</v>
      </c>
      <c r="I1012" s="334">
        <f>ROUND((H1012-SUMIF(Anlagenbewegungsdaten!$B:$B,A1012,Anlagenbewegungsdaten!D:D)),3)</f>
        <v>0</v>
      </c>
      <c r="J1012" s="335" t="s">
        <v>5179</v>
      </c>
      <c r="K1012" s="335" t="s">
        <v>5193</v>
      </c>
      <c r="L1012" s="516">
        <v>18.25</v>
      </c>
      <c r="M1012" s="332">
        <f>ROUND(SUMIF(Anlagenbewegungsdaten_AV!B:B,A1012,Anlagenbewegungsdaten_AV!C:C),3)</f>
        <v>0</v>
      </c>
      <c r="N1012" s="330">
        <f>IF(ISBLANK(L1012),ROUND(SUMIF(Anlagenbewegungsdaten_AV!B:B,A1012,Anlagenbewegungsdaten_AV!D:D),2),ROUND(M1012*L1012%,2))</f>
        <v>0</v>
      </c>
      <c r="O1012" s="330">
        <f>ROUND(N1012-SUMIF(Anlagenbewegungsdaten_AV!B:B,A1012,Anlagenbewegungsdaten_AV!D:D),3)</f>
        <v>0</v>
      </c>
    </row>
    <row r="1013" spans="1:15" ht="15" customHeight="1" x14ac:dyDescent="0.25">
      <c r="A1013" s="263" t="s">
        <v>1879</v>
      </c>
      <c r="B1013" s="174" t="s">
        <v>2108</v>
      </c>
      <c r="C1013" s="174" t="s">
        <v>4208</v>
      </c>
      <c r="D1013" s="174" t="s">
        <v>1880</v>
      </c>
      <c r="E1013" s="174" t="s">
        <v>2483</v>
      </c>
      <c r="F1013" s="289">
        <v>20.9</v>
      </c>
      <c r="G1013" s="333">
        <f>ROUND(SUMIF(Anlagenbewegungsdaten!B:B,A1013,Anlagenbewegungsdaten!C:C),3)</f>
        <v>0</v>
      </c>
      <c r="H1013" s="334">
        <f>IF(ISBLANK(F1013),ROUND(SUMIF(Anlagenbewegungsdaten!B:B,A1013,Anlagenbewegungsdaten!D:D),2),ROUND(G1013*F1013%,2))</f>
        <v>0</v>
      </c>
      <c r="I1013" s="334">
        <f>ROUND((H1013-SUMIF(Anlagenbewegungsdaten!$B:$B,A1013,Anlagenbewegungsdaten!D:D)),3)</f>
        <v>0</v>
      </c>
      <c r="J1013" s="335" t="s">
        <v>5179</v>
      </c>
      <c r="K1013" s="335" t="s">
        <v>5193</v>
      </c>
      <c r="L1013" s="516">
        <v>16.72</v>
      </c>
      <c r="M1013" s="332">
        <f>ROUND(SUMIF(Anlagenbewegungsdaten_AV!B:B,A1013,Anlagenbewegungsdaten_AV!C:C),3)</f>
        <v>0</v>
      </c>
      <c r="N1013" s="330">
        <f>IF(ISBLANK(L1013),ROUND(SUMIF(Anlagenbewegungsdaten_AV!B:B,A1013,Anlagenbewegungsdaten_AV!D:D),2),ROUND(M1013*L1013%,2))</f>
        <v>0</v>
      </c>
      <c r="O1013" s="330">
        <f>ROUND(N1013-SUMIF(Anlagenbewegungsdaten_AV!B:B,A1013,Anlagenbewegungsdaten_AV!D:D),3)</f>
        <v>0</v>
      </c>
    </row>
    <row r="1014" spans="1:15" ht="15" customHeight="1" x14ac:dyDescent="0.25">
      <c r="A1014" s="263" t="s">
        <v>1881</v>
      </c>
      <c r="B1014" s="174" t="s">
        <v>2108</v>
      </c>
      <c r="C1014" s="174" t="s">
        <v>4208</v>
      </c>
      <c r="D1014" s="174" t="s">
        <v>1882</v>
      </c>
      <c r="E1014" s="174" t="s">
        <v>2486</v>
      </c>
      <c r="F1014" s="289">
        <v>22.9</v>
      </c>
      <c r="G1014" s="333">
        <f>ROUND(SUMIF(Anlagenbewegungsdaten!B:B,A1014,Anlagenbewegungsdaten!C:C),3)</f>
        <v>0</v>
      </c>
      <c r="H1014" s="334">
        <f>IF(ISBLANK(F1014),ROUND(SUMIF(Anlagenbewegungsdaten!B:B,A1014,Anlagenbewegungsdaten!D:D),2),ROUND(G1014*F1014%,2))</f>
        <v>0</v>
      </c>
      <c r="I1014" s="334">
        <f>ROUND((H1014-SUMIF(Anlagenbewegungsdaten!$B:$B,A1014,Anlagenbewegungsdaten!D:D)),3)</f>
        <v>0</v>
      </c>
      <c r="J1014" s="335" t="s">
        <v>5179</v>
      </c>
      <c r="K1014" s="335" t="s">
        <v>5193</v>
      </c>
      <c r="L1014" s="516">
        <v>18.32</v>
      </c>
      <c r="M1014" s="332">
        <f>ROUND(SUMIF(Anlagenbewegungsdaten_AV!B:B,A1014,Anlagenbewegungsdaten_AV!C:C),3)</f>
        <v>0</v>
      </c>
      <c r="N1014" s="330">
        <f>IF(ISBLANK(L1014),ROUND(SUMIF(Anlagenbewegungsdaten_AV!B:B,A1014,Anlagenbewegungsdaten_AV!D:D),2),ROUND(M1014*L1014%,2))</f>
        <v>0</v>
      </c>
      <c r="O1014" s="330">
        <f>ROUND(N1014-SUMIF(Anlagenbewegungsdaten_AV!B:B,A1014,Anlagenbewegungsdaten_AV!D:D),3)</f>
        <v>0</v>
      </c>
    </row>
    <row r="1015" spans="1:15" ht="15" customHeight="1" x14ac:dyDescent="0.25">
      <c r="A1015" s="263" t="s">
        <v>1883</v>
      </c>
      <c r="B1015" s="174" t="s">
        <v>2108</v>
      </c>
      <c r="C1015" s="174" t="s">
        <v>4208</v>
      </c>
      <c r="D1015" s="184" t="s">
        <v>1884</v>
      </c>
      <c r="E1015" s="174" t="s">
        <v>1560</v>
      </c>
      <c r="F1015" s="289">
        <v>23.9</v>
      </c>
      <c r="G1015" s="333">
        <f>ROUND(SUMIF(Anlagenbewegungsdaten!B:B,A1015,Anlagenbewegungsdaten!C:C),3)</f>
        <v>0</v>
      </c>
      <c r="H1015" s="334">
        <f>IF(ISBLANK(F1015),ROUND(SUMIF(Anlagenbewegungsdaten!B:B,A1015,Anlagenbewegungsdaten!D:D),2),ROUND(G1015*F1015%,2))</f>
        <v>0</v>
      </c>
      <c r="I1015" s="334">
        <f>ROUND((H1015-SUMIF(Anlagenbewegungsdaten!$B:$B,A1015,Anlagenbewegungsdaten!D:D)),3)</f>
        <v>0</v>
      </c>
      <c r="J1015" s="335" t="s">
        <v>5179</v>
      </c>
      <c r="K1015" s="335" t="s">
        <v>5193</v>
      </c>
      <c r="L1015" s="516">
        <v>19.12</v>
      </c>
      <c r="M1015" s="332">
        <f>ROUND(SUMIF(Anlagenbewegungsdaten_AV!B:B,A1015,Anlagenbewegungsdaten_AV!C:C),3)</f>
        <v>0</v>
      </c>
      <c r="N1015" s="330">
        <f>IF(ISBLANK(L1015),ROUND(SUMIF(Anlagenbewegungsdaten_AV!B:B,A1015,Anlagenbewegungsdaten_AV!D:D),2),ROUND(M1015*L1015%,2))</f>
        <v>0</v>
      </c>
      <c r="O1015" s="330">
        <f>ROUND(N1015-SUMIF(Anlagenbewegungsdaten_AV!B:B,A1015,Anlagenbewegungsdaten_AV!D:D),3)</f>
        <v>0</v>
      </c>
    </row>
    <row r="1016" spans="1:15" ht="15" customHeight="1" x14ac:dyDescent="0.25">
      <c r="A1016" s="263" t="s">
        <v>1885</v>
      </c>
      <c r="B1016" s="174" t="s">
        <v>2108</v>
      </c>
      <c r="C1016" s="174" t="s">
        <v>4208</v>
      </c>
      <c r="D1016" s="174" t="s">
        <v>1886</v>
      </c>
      <c r="E1016" s="174" t="s">
        <v>1563</v>
      </c>
      <c r="F1016" s="289">
        <v>23.9</v>
      </c>
      <c r="G1016" s="333">
        <f>ROUND(SUMIF(Anlagenbewegungsdaten!B:B,A1016,Anlagenbewegungsdaten!C:C),3)</f>
        <v>0</v>
      </c>
      <c r="H1016" s="334">
        <f>IF(ISBLANK(F1016),ROUND(SUMIF(Anlagenbewegungsdaten!B:B,A1016,Anlagenbewegungsdaten!D:D),2),ROUND(G1016*F1016%,2))</f>
        <v>0</v>
      </c>
      <c r="I1016" s="334">
        <f>ROUND((H1016-SUMIF(Anlagenbewegungsdaten!$B:$B,A1016,Anlagenbewegungsdaten!D:D)),3)</f>
        <v>0</v>
      </c>
      <c r="J1016" s="335" t="s">
        <v>5179</v>
      </c>
      <c r="K1016" s="335" t="s">
        <v>5193</v>
      </c>
      <c r="L1016" s="516">
        <v>19.12</v>
      </c>
      <c r="M1016" s="332">
        <f>ROUND(SUMIF(Anlagenbewegungsdaten_AV!B:B,A1016,Anlagenbewegungsdaten_AV!C:C),3)</f>
        <v>0</v>
      </c>
      <c r="N1016" s="330">
        <f>IF(ISBLANK(L1016),ROUND(SUMIF(Anlagenbewegungsdaten_AV!B:B,A1016,Anlagenbewegungsdaten_AV!D:D),2),ROUND(M1016*L1016%,2))</f>
        <v>0</v>
      </c>
      <c r="O1016" s="330">
        <f>ROUND(N1016-SUMIF(Anlagenbewegungsdaten_AV!B:B,A1016,Anlagenbewegungsdaten_AV!D:D),3)</f>
        <v>0</v>
      </c>
    </row>
    <row r="1017" spans="1:15" ht="15" customHeight="1" x14ac:dyDescent="0.25">
      <c r="A1017" s="263" t="s">
        <v>2763</v>
      </c>
      <c r="B1017" s="174" t="s">
        <v>2108</v>
      </c>
      <c r="C1017" s="174" t="s">
        <v>4208</v>
      </c>
      <c r="D1017" s="174" t="s">
        <v>2764</v>
      </c>
      <c r="E1017" s="174" t="s">
        <v>2576</v>
      </c>
      <c r="F1017" s="289">
        <v>23.87</v>
      </c>
      <c r="G1017" s="333">
        <f>ROUND(SUMIF(Anlagenbewegungsdaten!B:B,A1017,Anlagenbewegungsdaten!C:C),3)</f>
        <v>0</v>
      </c>
      <c r="H1017" s="334">
        <f>IF(ISBLANK(F1017),ROUND(SUMIF(Anlagenbewegungsdaten!B:B,A1017,Anlagenbewegungsdaten!D:D),2),ROUND(G1017*F1017%,2))</f>
        <v>0</v>
      </c>
      <c r="I1017" s="334">
        <f>ROUND((H1017-SUMIF(Anlagenbewegungsdaten!$B:$B,A1017,Anlagenbewegungsdaten!D:D)),3)</f>
        <v>0</v>
      </c>
      <c r="J1017" s="335" t="s">
        <v>5179</v>
      </c>
      <c r="K1017" s="335" t="s">
        <v>5193</v>
      </c>
      <c r="L1017" s="516">
        <v>19.100000000000001</v>
      </c>
      <c r="M1017" s="332">
        <f>ROUND(SUMIF(Anlagenbewegungsdaten_AV!B:B,A1017,Anlagenbewegungsdaten_AV!C:C),3)</f>
        <v>0</v>
      </c>
      <c r="N1017" s="330">
        <f>IF(ISBLANK(L1017),ROUND(SUMIF(Anlagenbewegungsdaten_AV!B:B,A1017,Anlagenbewegungsdaten_AV!D:D),2),ROUND(M1017*L1017%,2))</f>
        <v>0</v>
      </c>
      <c r="O1017" s="330">
        <f>ROUND(N1017-SUMIF(Anlagenbewegungsdaten_AV!B:B,A1017,Anlagenbewegungsdaten_AV!D:D),3)</f>
        <v>0</v>
      </c>
    </row>
    <row r="1018" spans="1:15" ht="15" customHeight="1" x14ac:dyDescent="0.25">
      <c r="A1018" s="263" t="s">
        <v>3507</v>
      </c>
      <c r="B1018" s="174" t="s">
        <v>2108</v>
      </c>
      <c r="C1018" s="174" t="s">
        <v>4208</v>
      </c>
      <c r="D1018" s="174" t="s">
        <v>3508</v>
      </c>
      <c r="E1018" s="174" t="s">
        <v>3320</v>
      </c>
      <c r="F1018" s="289">
        <v>23.84</v>
      </c>
      <c r="G1018" s="333">
        <f>ROUND(SUMIF(Anlagenbewegungsdaten!B:B,A1018,Anlagenbewegungsdaten!C:C),3)</f>
        <v>0</v>
      </c>
      <c r="H1018" s="334">
        <f>IF(ISBLANK(F1018),ROUND(SUMIF(Anlagenbewegungsdaten!B:B,A1018,Anlagenbewegungsdaten!D:D),2),ROUND(G1018*F1018%,2))</f>
        <v>0</v>
      </c>
      <c r="I1018" s="334">
        <f>ROUND((H1018-SUMIF(Anlagenbewegungsdaten!$B:$B,A1018,Anlagenbewegungsdaten!D:D)),3)</f>
        <v>0</v>
      </c>
      <c r="J1018" s="335" t="s">
        <v>5179</v>
      </c>
      <c r="K1018" s="335" t="s">
        <v>5193</v>
      </c>
      <c r="L1018" s="516">
        <v>19.07</v>
      </c>
      <c r="M1018" s="332">
        <f>ROUND(SUMIF(Anlagenbewegungsdaten_AV!B:B,A1018,Anlagenbewegungsdaten_AV!C:C),3)</f>
        <v>0</v>
      </c>
      <c r="N1018" s="330">
        <f>IF(ISBLANK(L1018),ROUND(SUMIF(Anlagenbewegungsdaten_AV!B:B,A1018,Anlagenbewegungsdaten_AV!D:D),2),ROUND(M1018*L1018%,2))</f>
        <v>0</v>
      </c>
      <c r="O1018" s="330">
        <f>ROUND(N1018-SUMIF(Anlagenbewegungsdaten_AV!B:B,A1018,Anlagenbewegungsdaten_AV!D:D),3)</f>
        <v>0</v>
      </c>
    </row>
    <row r="1019" spans="1:15" ht="15" customHeight="1" x14ac:dyDescent="0.25">
      <c r="A1019" s="275" t="s">
        <v>4281</v>
      </c>
      <c r="B1019" s="193" t="s">
        <v>2108</v>
      </c>
      <c r="C1019" s="193" t="s">
        <v>4208</v>
      </c>
      <c r="D1019" s="193" t="s">
        <v>4282</v>
      </c>
      <c r="E1019" s="193" t="s">
        <v>4093</v>
      </c>
      <c r="F1019" s="290">
        <v>23.810000000000002</v>
      </c>
      <c r="G1019" s="333">
        <f>ROUND(SUMIF(Anlagenbewegungsdaten!B:B,A1019,Anlagenbewegungsdaten!C:C),3)</f>
        <v>0</v>
      </c>
      <c r="H1019" s="334">
        <f>IF(ISBLANK(F1019),ROUND(SUMIF(Anlagenbewegungsdaten!B:B,A1019,Anlagenbewegungsdaten!D:D),2),ROUND(G1019*F1019%,2))</f>
        <v>0</v>
      </c>
      <c r="I1019" s="334">
        <f>ROUND((H1019-SUMIF(Anlagenbewegungsdaten!$B:$B,A1019,Anlagenbewegungsdaten!D:D)),3)</f>
        <v>0</v>
      </c>
      <c r="J1019" s="335" t="s">
        <v>5179</v>
      </c>
      <c r="K1019" s="335" t="s">
        <v>5193</v>
      </c>
      <c r="L1019" s="516">
        <v>19.05</v>
      </c>
      <c r="M1019" s="332">
        <f>ROUND(SUMIF(Anlagenbewegungsdaten_AV!B:B,A1019,Anlagenbewegungsdaten_AV!C:C),3)</f>
        <v>0</v>
      </c>
      <c r="N1019" s="330">
        <f>IF(ISBLANK(L1019),ROUND(SUMIF(Anlagenbewegungsdaten_AV!B:B,A1019,Anlagenbewegungsdaten_AV!D:D),2),ROUND(M1019*L1019%,2))</f>
        <v>0</v>
      </c>
      <c r="O1019" s="330">
        <f>ROUND(N1019-SUMIF(Anlagenbewegungsdaten_AV!B:B,A1019,Anlagenbewegungsdaten_AV!D:D),3)</f>
        <v>0</v>
      </c>
    </row>
    <row r="1020" spans="1:15" ht="15" customHeight="1" x14ac:dyDescent="0.25">
      <c r="A1020" s="263" t="s">
        <v>1887</v>
      </c>
      <c r="B1020" s="174" t="s">
        <v>2108</v>
      </c>
      <c r="C1020" s="174" t="s">
        <v>4208</v>
      </c>
      <c r="D1020" s="174" t="s">
        <v>1888</v>
      </c>
      <c r="E1020" s="174" t="s">
        <v>2483</v>
      </c>
      <c r="F1020" s="289">
        <v>20.9</v>
      </c>
      <c r="G1020" s="333">
        <f>ROUND(SUMIF(Anlagenbewegungsdaten!B:B,A1020,Anlagenbewegungsdaten!C:C),3)</f>
        <v>0</v>
      </c>
      <c r="H1020" s="334">
        <f>IF(ISBLANK(F1020),ROUND(SUMIF(Anlagenbewegungsdaten!B:B,A1020,Anlagenbewegungsdaten!D:D),2),ROUND(G1020*F1020%,2))</f>
        <v>0</v>
      </c>
      <c r="I1020" s="334">
        <f>ROUND((H1020-SUMIF(Anlagenbewegungsdaten!$B:$B,A1020,Anlagenbewegungsdaten!D:D)),3)</f>
        <v>0</v>
      </c>
      <c r="J1020" s="335" t="s">
        <v>5179</v>
      </c>
      <c r="K1020" s="335" t="s">
        <v>5193</v>
      </c>
      <c r="L1020" s="516">
        <v>16.72</v>
      </c>
      <c r="M1020" s="332">
        <f>ROUND(SUMIF(Anlagenbewegungsdaten_AV!B:B,A1020,Anlagenbewegungsdaten_AV!C:C),3)</f>
        <v>0</v>
      </c>
      <c r="N1020" s="330">
        <f>IF(ISBLANK(L1020),ROUND(SUMIF(Anlagenbewegungsdaten_AV!B:B,A1020,Anlagenbewegungsdaten_AV!D:D),2),ROUND(M1020*L1020%,2))</f>
        <v>0</v>
      </c>
      <c r="O1020" s="330">
        <f>ROUND(N1020-SUMIF(Anlagenbewegungsdaten_AV!B:B,A1020,Anlagenbewegungsdaten_AV!D:D),3)</f>
        <v>0</v>
      </c>
    </row>
    <row r="1021" spans="1:15" ht="15" customHeight="1" x14ac:dyDescent="0.25">
      <c r="A1021" s="263" t="s">
        <v>1889</v>
      </c>
      <c r="B1021" s="174" t="s">
        <v>2108</v>
      </c>
      <c r="C1021" s="174" t="s">
        <v>4208</v>
      </c>
      <c r="D1021" s="174" t="s">
        <v>1890</v>
      </c>
      <c r="E1021" s="174" t="s">
        <v>2486</v>
      </c>
      <c r="F1021" s="289">
        <v>22.9</v>
      </c>
      <c r="G1021" s="333">
        <f>ROUND(SUMIF(Anlagenbewegungsdaten!B:B,A1021,Anlagenbewegungsdaten!C:C),3)</f>
        <v>0</v>
      </c>
      <c r="H1021" s="334">
        <f>IF(ISBLANK(F1021),ROUND(SUMIF(Anlagenbewegungsdaten!B:B,A1021,Anlagenbewegungsdaten!D:D),2),ROUND(G1021*F1021%,2))</f>
        <v>0</v>
      </c>
      <c r="I1021" s="334">
        <f>ROUND((H1021-SUMIF(Anlagenbewegungsdaten!$B:$B,A1021,Anlagenbewegungsdaten!D:D)),3)</f>
        <v>0</v>
      </c>
      <c r="J1021" s="335" t="s">
        <v>5179</v>
      </c>
      <c r="K1021" s="335" t="s">
        <v>5193</v>
      </c>
      <c r="L1021" s="516">
        <v>18.32</v>
      </c>
      <c r="M1021" s="332">
        <f>ROUND(SUMIF(Anlagenbewegungsdaten_AV!B:B,A1021,Anlagenbewegungsdaten_AV!C:C),3)</f>
        <v>0</v>
      </c>
      <c r="N1021" s="330">
        <f>IF(ISBLANK(L1021),ROUND(SUMIF(Anlagenbewegungsdaten_AV!B:B,A1021,Anlagenbewegungsdaten_AV!D:D),2),ROUND(M1021*L1021%,2))</f>
        <v>0</v>
      </c>
      <c r="O1021" s="330">
        <f>ROUND(N1021-SUMIF(Anlagenbewegungsdaten_AV!B:B,A1021,Anlagenbewegungsdaten_AV!D:D),3)</f>
        <v>0</v>
      </c>
    </row>
    <row r="1022" spans="1:15" ht="15" customHeight="1" x14ac:dyDescent="0.25">
      <c r="A1022" s="263" t="s">
        <v>1891</v>
      </c>
      <c r="B1022" s="174" t="s">
        <v>2108</v>
      </c>
      <c r="C1022" s="174" t="s">
        <v>4208</v>
      </c>
      <c r="D1022" s="174" t="s">
        <v>1892</v>
      </c>
      <c r="E1022" s="174" t="s">
        <v>1560</v>
      </c>
      <c r="F1022" s="289">
        <v>23.9</v>
      </c>
      <c r="G1022" s="333">
        <f>ROUND(SUMIF(Anlagenbewegungsdaten!B:B,A1022,Anlagenbewegungsdaten!C:C),3)</f>
        <v>0</v>
      </c>
      <c r="H1022" s="334">
        <f>IF(ISBLANK(F1022),ROUND(SUMIF(Anlagenbewegungsdaten!B:B,A1022,Anlagenbewegungsdaten!D:D),2),ROUND(G1022*F1022%,2))</f>
        <v>0</v>
      </c>
      <c r="I1022" s="334">
        <f>ROUND((H1022-SUMIF(Anlagenbewegungsdaten!$B:$B,A1022,Anlagenbewegungsdaten!D:D)),3)</f>
        <v>0</v>
      </c>
      <c r="J1022" s="335" t="s">
        <v>5179</v>
      </c>
      <c r="K1022" s="335" t="s">
        <v>5193</v>
      </c>
      <c r="L1022" s="516">
        <v>19.12</v>
      </c>
      <c r="M1022" s="332">
        <f>ROUND(SUMIF(Anlagenbewegungsdaten_AV!B:B,A1022,Anlagenbewegungsdaten_AV!C:C),3)</f>
        <v>0</v>
      </c>
      <c r="N1022" s="330">
        <f>IF(ISBLANK(L1022),ROUND(SUMIF(Anlagenbewegungsdaten_AV!B:B,A1022,Anlagenbewegungsdaten_AV!D:D),2),ROUND(M1022*L1022%,2))</f>
        <v>0</v>
      </c>
      <c r="O1022" s="330">
        <f>ROUND(N1022-SUMIF(Anlagenbewegungsdaten_AV!B:B,A1022,Anlagenbewegungsdaten_AV!D:D),3)</f>
        <v>0</v>
      </c>
    </row>
    <row r="1023" spans="1:15" ht="15" customHeight="1" x14ac:dyDescent="0.25">
      <c r="A1023" s="263" t="s">
        <v>1893</v>
      </c>
      <c r="B1023" s="174" t="s">
        <v>2108</v>
      </c>
      <c r="C1023" s="174" t="s">
        <v>4208</v>
      </c>
      <c r="D1023" s="174" t="s">
        <v>1894</v>
      </c>
      <c r="E1023" s="174" t="s">
        <v>1563</v>
      </c>
      <c r="F1023" s="289">
        <v>23.9</v>
      </c>
      <c r="G1023" s="333">
        <f>ROUND(SUMIF(Anlagenbewegungsdaten!B:B,A1023,Anlagenbewegungsdaten!C:C),3)</f>
        <v>0</v>
      </c>
      <c r="H1023" s="334">
        <f>IF(ISBLANK(F1023),ROUND(SUMIF(Anlagenbewegungsdaten!B:B,A1023,Anlagenbewegungsdaten!D:D),2),ROUND(G1023*F1023%,2))</f>
        <v>0</v>
      </c>
      <c r="I1023" s="334">
        <f>ROUND((H1023-SUMIF(Anlagenbewegungsdaten!$B:$B,A1023,Anlagenbewegungsdaten!D:D)),3)</f>
        <v>0</v>
      </c>
      <c r="J1023" s="335" t="s">
        <v>5179</v>
      </c>
      <c r="K1023" s="335" t="s">
        <v>5193</v>
      </c>
      <c r="L1023" s="516">
        <v>19.12</v>
      </c>
      <c r="M1023" s="332">
        <f>ROUND(SUMIF(Anlagenbewegungsdaten_AV!B:B,A1023,Anlagenbewegungsdaten_AV!C:C),3)</f>
        <v>0</v>
      </c>
      <c r="N1023" s="330">
        <f>IF(ISBLANK(L1023),ROUND(SUMIF(Anlagenbewegungsdaten_AV!B:B,A1023,Anlagenbewegungsdaten_AV!D:D),2),ROUND(M1023*L1023%,2))</f>
        <v>0</v>
      </c>
      <c r="O1023" s="330">
        <f>ROUND(N1023-SUMIF(Anlagenbewegungsdaten_AV!B:B,A1023,Anlagenbewegungsdaten_AV!D:D),3)</f>
        <v>0</v>
      </c>
    </row>
    <row r="1024" spans="1:15" ht="15" customHeight="1" x14ac:dyDescent="0.25">
      <c r="A1024" s="263" t="s">
        <v>2765</v>
      </c>
      <c r="B1024" s="174" t="s">
        <v>2108</v>
      </c>
      <c r="C1024" s="174" t="s">
        <v>4208</v>
      </c>
      <c r="D1024" s="174" t="s">
        <v>2766</v>
      </c>
      <c r="E1024" s="174" t="s">
        <v>2576</v>
      </c>
      <c r="F1024" s="289">
        <v>23.87</v>
      </c>
      <c r="G1024" s="333">
        <f>ROUND(SUMIF(Anlagenbewegungsdaten!B:B,A1024,Anlagenbewegungsdaten!C:C),3)</f>
        <v>0</v>
      </c>
      <c r="H1024" s="334">
        <f>IF(ISBLANK(F1024),ROUND(SUMIF(Anlagenbewegungsdaten!B:B,A1024,Anlagenbewegungsdaten!D:D),2),ROUND(G1024*F1024%,2))</f>
        <v>0</v>
      </c>
      <c r="I1024" s="334">
        <f>ROUND((H1024-SUMIF(Anlagenbewegungsdaten!$B:$B,A1024,Anlagenbewegungsdaten!D:D)),3)</f>
        <v>0</v>
      </c>
      <c r="J1024" s="335" t="s">
        <v>5179</v>
      </c>
      <c r="K1024" s="335" t="s">
        <v>5193</v>
      </c>
      <c r="L1024" s="516">
        <v>19.100000000000001</v>
      </c>
      <c r="M1024" s="332">
        <f>ROUND(SUMIF(Anlagenbewegungsdaten_AV!B:B,A1024,Anlagenbewegungsdaten_AV!C:C),3)</f>
        <v>0</v>
      </c>
      <c r="N1024" s="330">
        <f>IF(ISBLANK(L1024),ROUND(SUMIF(Anlagenbewegungsdaten_AV!B:B,A1024,Anlagenbewegungsdaten_AV!D:D),2),ROUND(M1024*L1024%,2))</f>
        <v>0</v>
      </c>
      <c r="O1024" s="330">
        <f>ROUND(N1024-SUMIF(Anlagenbewegungsdaten_AV!B:B,A1024,Anlagenbewegungsdaten_AV!D:D),3)</f>
        <v>0</v>
      </c>
    </row>
    <row r="1025" spans="1:15" ht="15" customHeight="1" x14ac:dyDescent="0.25">
      <c r="A1025" s="263" t="s">
        <v>3509</v>
      </c>
      <c r="B1025" s="174" t="s">
        <v>2108</v>
      </c>
      <c r="C1025" s="174" t="s">
        <v>4208</v>
      </c>
      <c r="D1025" s="174" t="s">
        <v>3510</v>
      </c>
      <c r="E1025" s="174" t="s">
        <v>3320</v>
      </c>
      <c r="F1025" s="289">
        <v>23.84</v>
      </c>
      <c r="G1025" s="333">
        <f>ROUND(SUMIF(Anlagenbewegungsdaten!B:B,A1025,Anlagenbewegungsdaten!C:C),3)</f>
        <v>0</v>
      </c>
      <c r="H1025" s="334">
        <f>IF(ISBLANK(F1025),ROUND(SUMIF(Anlagenbewegungsdaten!B:B,A1025,Anlagenbewegungsdaten!D:D),2),ROUND(G1025*F1025%,2))</f>
        <v>0</v>
      </c>
      <c r="I1025" s="334">
        <f>ROUND((H1025-SUMIF(Anlagenbewegungsdaten!$B:$B,A1025,Anlagenbewegungsdaten!D:D)),3)</f>
        <v>0</v>
      </c>
      <c r="J1025" s="335" t="s">
        <v>5179</v>
      </c>
      <c r="K1025" s="335" t="s">
        <v>5193</v>
      </c>
      <c r="L1025" s="516">
        <v>19.07</v>
      </c>
      <c r="M1025" s="332">
        <f>ROUND(SUMIF(Anlagenbewegungsdaten_AV!B:B,A1025,Anlagenbewegungsdaten_AV!C:C),3)</f>
        <v>0</v>
      </c>
      <c r="N1025" s="330">
        <f>IF(ISBLANK(L1025),ROUND(SUMIF(Anlagenbewegungsdaten_AV!B:B,A1025,Anlagenbewegungsdaten_AV!D:D),2),ROUND(M1025*L1025%,2))</f>
        <v>0</v>
      </c>
      <c r="O1025" s="330">
        <f>ROUND(N1025-SUMIF(Anlagenbewegungsdaten_AV!B:B,A1025,Anlagenbewegungsdaten_AV!D:D),3)</f>
        <v>0</v>
      </c>
    </row>
    <row r="1026" spans="1:15" ht="15" customHeight="1" x14ac:dyDescent="0.25">
      <c r="A1026" s="275" t="s">
        <v>4283</v>
      </c>
      <c r="B1026" s="193" t="s">
        <v>2108</v>
      </c>
      <c r="C1026" s="193" t="s">
        <v>4208</v>
      </c>
      <c r="D1026" s="193" t="s">
        <v>4284</v>
      </c>
      <c r="E1026" s="193" t="s">
        <v>4093</v>
      </c>
      <c r="F1026" s="290">
        <v>23.810000000000002</v>
      </c>
      <c r="G1026" s="333">
        <f>ROUND(SUMIF(Anlagenbewegungsdaten!B:B,A1026,Anlagenbewegungsdaten!C:C),3)</f>
        <v>0</v>
      </c>
      <c r="H1026" s="334">
        <f>IF(ISBLANK(F1026),ROUND(SUMIF(Anlagenbewegungsdaten!B:B,A1026,Anlagenbewegungsdaten!D:D),2),ROUND(G1026*F1026%,2))</f>
        <v>0</v>
      </c>
      <c r="I1026" s="334">
        <f>ROUND((H1026-SUMIF(Anlagenbewegungsdaten!$B:$B,A1026,Anlagenbewegungsdaten!D:D)),3)</f>
        <v>0</v>
      </c>
      <c r="J1026" s="335" t="s">
        <v>5179</v>
      </c>
      <c r="K1026" s="335" t="s">
        <v>5193</v>
      </c>
      <c r="L1026" s="516">
        <v>19.05</v>
      </c>
      <c r="M1026" s="332">
        <f>ROUND(SUMIF(Anlagenbewegungsdaten_AV!B:B,A1026,Anlagenbewegungsdaten_AV!C:C),3)</f>
        <v>0</v>
      </c>
      <c r="N1026" s="330">
        <f>IF(ISBLANK(L1026),ROUND(SUMIF(Anlagenbewegungsdaten_AV!B:B,A1026,Anlagenbewegungsdaten_AV!D:D),2),ROUND(M1026*L1026%,2))</f>
        <v>0</v>
      </c>
      <c r="O1026" s="330">
        <f>ROUND(N1026-SUMIF(Anlagenbewegungsdaten_AV!B:B,A1026,Anlagenbewegungsdaten_AV!D:D),3)</f>
        <v>0</v>
      </c>
    </row>
    <row r="1027" spans="1:15" ht="15" customHeight="1" x14ac:dyDescent="0.25">
      <c r="A1027" s="263" t="s">
        <v>1895</v>
      </c>
      <c r="B1027" s="174" t="s">
        <v>2108</v>
      </c>
      <c r="C1027" s="174" t="s">
        <v>4208</v>
      </c>
      <c r="D1027" s="174" t="s">
        <v>1896</v>
      </c>
      <c r="E1027" s="174" t="s">
        <v>2483</v>
      </c>
      <c r="F1027" s="289">
        <v>21.9</v>
      </c>
      <c r="G1027" s="333">
        <f>ROUND(SUMIF(Anlagenbewegungsdaten!B:B,A1027,Anlagenbewegungsdaten!C:C),3)</f>
        <v>0</v>
      </c>
      <c r="H1027" s="334">
        <f>IF(ISBLANK(F1027),ROUND(SUMIF(Anlagenbewegungsdaten!B:B,A1027,Anlagenbewegungsdaten!D:D),2),ROUND(G1027*F1027%,2))</f>
        <v>0</v>
      </c>
      <c r="I1027" s="334">
        <f>ROUND((H1027-SUMIF(Anlagenbewegungsdaten!$B:$B,A1027,Anlagenbewegungsdaten!D:D)),3)</f>
        <v>0</v>
      </c>
      <c r="J1027" s="335" t="s">
        <v>5179</v>
      </c>
      <c r="K1027" s="335" t="s">
        <v>5193</v>
      </c>
      <c r="L1027" s="516">
        <v>17.52</v>
      </c>
      <c r="M1027" s="332">
        <f>ROUND(SUMIF(Anlagenbewegungsdaten_AV!B:B,A1027,Anlagenbewegungsdaten_AV!C:C),3)</f>
        <v>0</v>
      </c>
      <c r="N1027" s="330">
        <f>IF(ISBLANK(L1027),ROUND(SUMIF(Anlagenbewegungsdaten_AV!B:B,A1027,Anlagenbewegungsdaten_AV!D:D),2),ROUND(M1027*L1027%,2))</f>
        <v>0</v>
      </c>
      <c r="O1027" s="330">
        <f>ROUND(N1027-SUMIF(Anlagenbewegungsdaten_AV!B:B,A1027,Anlagenbewegungsdaten_AV!D:D),3)</f>
        <v>0</v>
      </c>
    </row>
    <row r="1028" spans="1:15" ht="15" customHeight="1" x14ac:dyDescent="0.25">
      <c r="A1028" s="263" t="s">
        <v>1897</v>
      </c>
      <c r="B1028" s="174" t="s">
        <v>2108</v>
      </c>
      <c r="C1028" s="174" t="s">
        <v>4208</v>
      </c>
      <c r="D1028" s="174" t="s">
        <v>1898</v>
      </c>
      <c r="E1028" s="174" t="s">
        <v>2486</v>
      </c>
      <c r="F1028" s="289">
        <v>23.9</v>
      </c>
      <c r="G1028" s="333">
        <f>ROUND(SUMIF(Anlagenbewegungsdaten!B:B,A1028,Anlagenbewegungsdaten!C:C),3)</f>
        <v>0</v>
      </c>
      <c r="H1028" s="334">
        <f>IF(ISBLANK(F1028),ROUND(SUMIF(Anlagenbewegungsdaten!B:B,A1028,Anlagenbewegungsdaten!D:D),2),ROUND(G1028*F1028%,2))</f>
        <v>0</v>
      </c>
      <c r="I1028" s="334">
        <f>ROUND((H1028-SUMIF(Anlagenbewegungsdaten!$B:$B,A1028,Anlagenbewegungsdaten!D:D)),3)</f>
        <v>0</v>
      </c>
      <c r="J1028" s="335" t="s">
        <v>5179</v>
      </c>
      <c r="K1028" s="335" t="s">
        <v>5193</v>
      </c>
      <c r="L1028" s="516">
        <v>19.12</v>
      </c>
      <c r="M1028" s="332">
        <f>ROUND(SUMIF(Anlagenbewegungsdaten_AV!B:B,A1028,Anlagenbewegungsdaten_AV!C:C),3)</f>
        <v>0</v>
      </c>
      <c r="N1028" s="330">
        <f>IF(ISBLANK(L1028),ROUND(SUMIF(Anlagenbewegungsdaten_AV!B:B,A1028,Anlagenbewegungsdaten_AV!D:D),2),ROUND(M1028*L1028%,2))</f>
        <v>0</v>
      </c>
      <c r="O1028" s="330">
        <f>ROUND(N1028-SUMIF(Anlagenbewegungsdaten_AV!B:B,A1028,Anlagenbewegungsdaten_AV!D:D),3)</f>
        <v>0</v>
      </c>
    </row>
    <row r="1029" spans="1:15" ht="15" customHeight="1" x14ac:dyDescent="0.25">
      <c r="A1029" s="263" t="s">
        <v>1899</v>
      </c>
      <c r="B1029" s="174" t="s">
        <v>2108</v>
      </c>
      <c r="C1029" s="174" t="s">
        <v>4208</v>
      </c>
      <c r="D1029" s="184" t="s">
        <v>1900</v>
      </c>
      <c r="E1029" s="174" t="s">
        <v>1560</v>
      </c>
      <c r="F1029" s="289">
        <v>24.9</v>
      </c>
      <c r="G1029" s="333">
        <f>ROUND(SUMIF(Anlagenbewegungsdaten!B:B,A1029,Anlagenbewegungsdaten!C:C),3)</f>
        <v>0</v>
      </c>
      <c r="H1029" s="334">
        <f>IF(ISBLANK(F1029),ROUND(SUMIF(Anlagenbewegungsdaten!B:B,A1029,Anlagenbewegungsdaten!D:D),2),ROUND(G1029*F1029%,2))</f>
        <v>0</v>
      </c>
      <c r="I1029" s="334">
        <f>ROUND((H1029-SUMIF(Anlagenbewegungsdaten!$B:$B,A1029,Anlagenbewegungsdaten!D:D)),3)</f>
        <v>0</v>
      </c>
      <c r="J1029" s="335" t="s">
        <v>5179</v>
      </c>
      <c r="K1029" s="335" t="s">
        <v>5193</v>
      </c>
      <c r="L1029" s="516">
        <v>19.920000000000002</v>
      </c>
      <c r="M1029" s="332">
        <f>ROUND(SUMIF(Anlagenbewegungsdaten_AV!B:B,A1029,Anlagenbewegungsdaten_AV!C:C),3)</f>
        <v>0</v>
      </c>
      <c r="N1029" s="330">
        <f>IF(ISBLANK(L1029),ROUND(SUMIF(Anlagenbewegungsdaten_AV!B:B,A1029,Anlagenbewegungsdaten_AV!D:D),2),ROUND(M1029*L1029%,2))</f>
        <v>0</v>
      </c>
      <c r="O1029" s="330">
        <f>ROUND(N1029-SUMIF(Anlagenbewegungsdaten_AV!B:B,A1029,Anlagenbewegungsdaten_AV!D:D),3)</f>
        <v>0</v>
      </c>
    </row>
    <row r="1030" spans="1:15" ht="15" customHeight="1" x14ac:dyDescent="0.25">
      <c r="A1030" s="263" t="s">
        <v>553</v>
      </c>
      <c r="B1030" s="174" t="s">
        <v>2108</v>
      </c>
      <c r="C1030" s="174" t="s">
        <v>4208</v>
      </c>
      <c r="D1030" s="174" t="s">
        <v>554</v>
      </c>
      <c r="E1030" s="174" t="s">
        <v>1563</v>
      </c>
      <c r="F1030" s="289">
        <v>24.9</v>
      </c>
      <c r="G1030" s="333">
        <f>ROUND(SUMIF(Anlagenbewegungsdaten!B:B,A1030,Anlagenbewegungsdaten!C:C),3)</f>
        <v>0</v>
      </c>
      <c r="H1030" s="334">
        <f>IF(ISBLANK(F1030),ROUND(SUMIF(Anlagenbewegungsdaten!B:B,A1030,Anlagenbewegungsdaten!D:D),2),ROUND(G1030*F1030%,2))</f>
        <v>0</v>
      </c>
      <c r="I1030" s="334">
        <f>ROUND((H1030-SUMIF(Anlagenbewegungsdaten!$B:$B,A1030,Anlagenbewegungsdaten!D:D)),3)</f>
        <v>0</v>
      </c>
      <c r="J1030" s="335" t="s">
        <v>5179</v>
      </c>
      <c r="K1030" s="335" t="s">
        <v>5193</v>
      </c>
      <c r="L1030" s="516">
        <v>19.920000000000002</v>
      </c>
      <c r="M1030" s="332">
        <f>ROUND(SUMIF(Anlagenbewegungsdaten_AV!B:B,A1030,Anlagenbewegungsdaten_AV!C:C),3)</f>
        <v>0</v>
      </c>
      <c r="N1030" s="330">
        <f>IF(ISBLANK(L1030),ROUND(SUMIF(Anlagenbewegungsdaten_AV!B:B,A1030,Anlagenbewegungsdaten_AV!D:D),2),ROUND(M1030*L1030%,2))</f>
        <v>0</v>
      </c>
      <c r="O1030" s="330">
        <f>ROUND(N1030-SUMIF(Anlagenbewegungsdaten_AV!B:B,A1030,Anlagenbewegungsdaten_AV!D:D),3)</f>
        <v>0</v>
      </c>
    </row>
    <row r="1031" spans="1:15" ht="15" customHeight="1" x14ac:dyDescent="0.25">
      <c r="A1031" s="263" t="s">
        <v>2767</v>
      </c>
      <c r="B1031" s="174" t="s">
        <v>2108</v>
      </c>
      <c r="C1031" s="174" t="s">
        <v>4208</v>
      </c>
      <c r="D1031" s="174" t="s">
        <v>2768</v>
      </c>
      <c r="E1031" s="174" t="s">
        <v>2576</v>
      </c>
      <c r="F1031" s="289">
        <v>24.87</v>
      </c>
      <c r="G1031" s="333">
        <f>ROUND(SUMIF(Anlagenbewegungsdaten!B:B,A1031,Anlagenbewegungsdaten!C:C),3)</f>
        <v>0</v>
      </c>
      <c r="H1031" s="334">
        <f>IF(ISBLANK(F1031),ROUND(SUMIF(Anlagenbewegungsdaten!B:B,A1031,Anlagenbewegungsdaten!D:D),2),ROUND(G1031*F1031%,2))</f>
        <v>0</v>
      </c>
      <c r="I1031" s="334">
        <f>ROUND((H1031-SUMIF(Anlagenbewegungsdaten!$B:$B,A1031,Anlagenbewegungsdaten!D:D)),3)</f>
        <v>0</v>
      </c>
      <c r="J1031" s="335" t="s">
        <v>5179</v>
      </c>
      <c r="K1031" s="335" t="s">
        <v>5193</v>
      </c>
      <c r="L1031" s="516">
        <v>19.899999999999999</v>
      </c>
      <c r="M1031" s="332">
        <f>ROUND(SUMIF(Anlagenbewegungsdaten_AV!B:B,A1031,Anlagenbewegungsdaten_AV!C:C),3)</f>
        <v>0</v>
      </c>
      <c r="N1031" s="330">
        <f>IF(ISBLANK(L1031),ROUND(SUMIF(Anlagenbewegungsdaten_AV!B:B,A1031,Anlagenbewegungsdaten_AV!D:D),2),ROUND(M1031*L1031%,2))</f>
        <v>0</v>
      </c>
      <c r="O1031" s="330">
        <f>ROUND(N1031-SUMIF(Anlagenbewegungsdaten_AV!B:B,A1031,Anlagenbewegungsdaten_AV!D:D),3)</f>
        <v>0</v>
      </c>
    </row>
    <row r="1032" spans="1:15" ht="15" customHeight="1" x14ac:dyDescent="0.25">
      <c r="A1032" s="263" t="s">
        <v>3511</v>
      </c>
      <c r="B1032" s="174" t="s">
        <v>2108</v>
      </c>
      <c r="C1032" s="174" t="s">
        <v>4208</v>
      </c>
      <c r="D1032" s="174" t="s">
        <v>3512</v>
      </c>
      <c r="E1032" s="174" t="s">
        <v>3320</v>
      </c>
      <c r="F1032" s="289">
        <v>24.84</v>
      </c>
      <c r="G1032" s="333">
        <f>ROUND(SUMIF(Anlagenbewegungsdaten!B:B,A1032,Anlagenbewegungsdaten!C:C),3)</f>
        <v>0</v>
      </c>
      <c r="H1032" s="334">
        <f>IF(ISBLANK(F1032),ROUND(SUMIF(Anlagenbewegungsdaten!B:B,A1032,Anlagenbewegungsdaten!D:D),2),ROUND(G1032*F1032%,2))</f>
        <v>0</v>
      </c>
      <c r="I1032" s="334">
        <f>ROUND((H1032-SUMIF(Anlagenbewegungsdaten!$B:$B,A1032,Anlagenbewegungsdaten!D:D)),3)</f>
        <v>0</v>
      </c>
      <c r="J1032" s="335" t="s">
        <v>5179</v>
      </c>
      <c r="K1032" s="335" t="s">
        <v>5193</v>
      </c>
      <c r="L1032" s="516">
        <v>19.87</v>
      </c>
      <c r="M1032" s="332">
        <f>ROUND(SUMIF(Anlagenbewegungsdaten_AV!B:B,A1032,Anlagenbewegungsdaten_AV!C:C),3)</f>
        <v>0</v>
      </c>
      <c r="N1032" s="330">
        <f>IF(ISBLANK(L1032),ROUND(SUMIF(Anlagenbewegungsdaten_AV!B:B,A1032,Anlagenbewegungsdaten_AV!D:D),2),ROUND(M1032*L1032%,2))</f>
        <v>0</v>
      </c>
      <c r="O1032" s="330">
        <f>ROUND(N1032-SUMIF(Anlagenbewegungsdaten_AV!B:B,A1032,Anlagenbewegungsdaten_AV!D:D),3)</f>
        <v>0</v>
      </c>
    </row>
    <row r="1033" spans="1:15" ht="15" customHeight="1" x14ac:dyDescent="0.25">
      <c r="A1033" s="275" t="s">
        <v>4285</v>
      </c>
      <c r="B1033" s="193" t="s">
        <v>2108</v>
      </c>
      <c r="C1033" s="193" t="s">
        <v>4208</v>
      </c>
      <c r="D1033" s="193" t="s">
        <v>4286</v>
      </c>
      <c r="E1033" s="193" t="s">
        <v>4093</v>
      </c>
      <c r="F1033" s="290">
        <v>24.810000000000002</v>
      </c>
      <c r="G1033" s="333">
        <f>ROUND(SUMIF(Anlagenbewegungsdaten!B:B,A1033,Anlagenbewegungsdaten!C:C),3)</f>
        <v>0</v>
      </c>
      <c r="H1033" s="334">
        <f>IF(ISBLANK(F1033),ROUND(SUMIF(Anlagenbewegungsdaten!B:B,A1033,Anlagenbewegungsdaten!D:D),2),ROUND(G1033*F1033%,2))</f>
        <v>0</v>
      </c>
      <c r="I1033" s="334">
        <f>ROUND((H1033-SUMIF(Anlagenbewegungsdaten!$B:$B,A1033,Anlagenbewegungsdaten!D:D)),3)</f>
        <v>0</v>
      </c>
      <c r="J1033" s="335" t="s">
        <v>5179</v>
      </c>
      <c r="K1033" s="335" t="s">
        <v>5193</v>
      </c>
      <c r="L1033" s="516">
        <v>19.850000000000001</v>
      </c>
      <c r="M1033" s="332">
        <f>ROUND(SUMIF(Anlagenbewegungsdaten_AV!B:B,A1033,Anlagenbewegungsdaten_AV!C:C),3)</f>
        <v>0</v>
      </c>
      <c r="N1033" s="330">
        <f>IF(ISBLANK(L1033),ROUND(SUMIF(Anlagenbewegungsdaten_AV!B:B,A1033,Anlagenbewegungsdaten_AV!D:D),2),ROUND(M1033*L1033%,2))</f>
        <v>0</v>
      </c>
      <c r="O1033" s="330">
        <f>ROUND(N1033-SUMIF(Anlagenbewegungsdaten_AV!B:B,A1033,Anlagenbewegungsdaten_AV!D:D),3)</f>
        <v>0</v>
      </c>
    </row>
    <row r="1034" spans="1:15" ht="15" customHeight="1" x14ac:dyDescent="0.25">
      <c r="A1034" s="263" t="s">
        <v>555</v>
      </c>
      <c r="B1034" s="174" t="s">
        <v>2108</v>
      </c>
      <c r="C1034" s="174" t="s">
        <v>4208</v>
      </c>
      <c r="D1034" s="174" t="s">
        <v>556</v>
      </c>
      <c r="E1034" s="174" t="s">
        <v>2483</v>
      </c>
      <c r="F1034" s="289">
        <v>21.9</v>
      </c>
      <c r="G1034" s="333">
        <f>ROUND(SUMIF(Anlagenbewegungsdaten!B:B,A1034,Anlagenbewegungsdaten!C:C),3)</f>
        <v>0</v>
      </c>
      <c r="H1034" s="334">
        <f>IF(ISBLANK(F1034),ROUND(SUMIF(Anlagenbewegungsdaten!B:B,A1034,Anlagenbewegungsdaten!D:D),2),ROUND(G1034*F1034%,2))</f>
        <v>0</v>
      </c>
      <c r="I1034" s="334">
        <f>ROUND((H1034-SUMIF(Anlagenbewegungsdaten!$B:$B,A1034,Anlagenbewegungsdaten!D:D)),3)</f>
        <v>0</v>
      </c>
      <c r="J1034" s="335" t="s">
        <v>5179</v>
      </c>
      <c r="K1034" s="335" t="s">
        <v>5193</v>
      </c>
      <c r="L1034" s="516">
        <v>17.52</v>
      </c>
      <c r="M1034" s="332">
        <f>ROUND(SUMIF(Anlagenbewegungsdaten_AV!B:B,A1034,Anlagenbewegungsdaten_AV!C:C),3)</f>
        <v>0</v>
      </c>
      <c r="N1034" s="330">
        <f>IF(ISBLANK(L1034),ROUND(SUMIF(Anlagenbewegungsdaten_AV!B:B,A1034,Anlagenbewegungsdaten_AV!D:D),2),ROUND(M1034*L1034%,2))</f>
        <v>0</v>
      </c>
      <c r="O1034" s="330">
        <f>ROUND(N1034-SUMIF(Anlagenbewegungsdaten_AV!B:B,A1034,Anlagenbewegungsdaten_AV!D:D),3)</f>
        <v>0</v>
      </c>
    </row>
    <row r="1035" spans="1:15" ht="15" customHeight="1" x14ac:dyDescent="0.25">
      <c r="A1035" s="263" t="s">
        <v>557</v>
      </c>
      <c r="B1035" s="174" t="s">
        <v>2108</v>
      </c>
      <c r="C1035" s="174" t="s">
        <v>4208</v>
      </c>
      <c r="D1035" s="174" t="s">
        <v>558</v>
      </c>
      <c r="E1035" s="174" t="s">
        <v>2486</v>
      </c>
      <c r="F1035" s="289">
        <v>23.9</v>
      </c>
      <c r="G1035" s="333">
        <f>ROUND(SUMIF(Anlagenbewegungsdaten!B:B,A1035,Anlagenbewegungsdaten!C:C),3)</f>
        <v>0</v>
      </c>
      <c r="H1035" s="334">
        <f>IF(ISBLANK(F1035),ROUND(SUMIF(Anlagenbewegungsdaten!B:B,A1035,Anlagenbewegungsdaten!D:D),2),ROUND(G1035*F1035%,2))</f>
        <v>0</v>
      </c>
      <c r="I1035" s="334">
        <f>ROUND((H1035-SUMIF(Anlagenbewegungsdaten!$B:$B,A1035,Anlagenbewegungsdaten!D:D)),3)</f>
        <v>0</v>
      </c>
      <c r="J1035" s="335" t="s">
        <v>5179</v>
      </c>
      <c r="K1035" s="335" t="s">
        <v>5193</v>
      </c>
      <c r="L1035" s="516">
        <v>19.12</v>
      </c>
      <c r="M1035" s="332">
        <f>ROUND(SUMIF(Anlagenbewegungsdaten_AV!B:B,A1035,Anlagenbewegungsdaten_AV!C:C),3)</f>
        <v>0</v>
      </c>
      <c r="N1035" s="330">
        <f>IF(ISBLANK(L1035),ROUND(SUMIF(Anlagenbewegungsdaten_AV!B:B,A1035,Anlagenbewegungsdaten_AV!D:D),2),ROUND(M1035*L1035%,2))</f>
        <v>0</v>
      </c>
      <c r="O1035" s="330">
        <f>ROUND(N1035-SUMIF(Anlagenbewegungsdaten_AV!B:B,A1035,Anlagenbewegungsdaten_AV!D:D),3)</f>
        <v>0</v>
      </c>
    </row>
    <row r="1036" spans="1:15" ht="15" customHeight="1" x14ac:dyDescent="0.25">
      <c r="A1036" s="263" t="s">
        <v>559</v>
      </c>
      <c r="B1036" s="174" t="s">
        <v>2108</v>
      </c>
      <c r="C1036" s="174" t="s">
        <v>4208</v>
      </c>
      <c r="D1036" s="174" t="s">
        <v>560</v>
      </c>
      <c r="E1036" s="174" t="s">
        <v>1560</v>
      </c>
      <c r="F1036" s="289">
        <v>24.9</v>
      </c>
      <c r="G1036" s="333">
        <f>ROUND(SUMIF(Anlagenbewegungsdaten!B:B,A1036,Anlagenbewegungsdaten!C:C),3)</f>
        <v>0</v>
      </c>
      <c r="H1036" s="334">
        <f>IF(ISBLANK(F1036),ROUND(SUMIF(Anlagenbewegungsdaten!B:B,A1036,Anlagenbewegungsdaten!D:D),2),ROUND(G1036*F1036%,2))</f>
        <v>0</v>
      </c>
      <c r="I1036" s="334">
        <f>ROUND((H1036-SUMIF(Anlagenbewegungsdaten!$B:$B,A1036,Anlagenbewegungsdaten!D:D)),3)</f>
        <v>0</v>
      </c>
      <c r="J1036" s="335" t="s">
        <v>5179</v>
      </c>
      <c r="K1036" s="335" t="s">
        <v>5193</v>
      </c>
      <c r="L1036" s="516">
        <v>19.920000000000002</v>
      </c>
      <c r="M1036" s="332">
        <f>ROUND(SUMIF(Anlagenbewegungsdaten_AV!B:B,A1036,Anlagenbewegungsdaten_AV!C:C),3)</f>
        <v>0</v>
      </c>
      <c r="N1036" s="330">
        <f>IF(ISBLANK(L1036),ROUND(SUMIF(Anlagenbewegungsdaten_AV!B:B,A1036,Anlagenbewegungsdaten_AV!D:D),2),ROUND(M1036*L1036%,2))</f>
        <v>0</v>
      </c>
      <c r="O1036" s="330">
        <f>ROUND(N1036-SUMIF(Anlagenbewegungsdaten_AV!B:B,A1036,Anlagenbewegungsdaten_AV!D:D),3)</f>
        <v>0</v>
      </c>
    </row>
    <row r="1037" spans="1:15" ht="15" customHeight="1" x14ac:dyDescent="0.25">
      <c r="A1037" s="263" t="s">
        <v>561</v>
      </c>
      <c r="B1037" s="174" t="s">
        <v>2108</v>
      </c>
      <c r="C1037" s="174" t="s">
        <v>4208</v>
      </c>
      <c r="D1037" s="174" t="s">
        <v>562</v>
      </c>
      <c r="E1037" s="174" t="s">
        <v>1563</v>
      </c>
      <c r="F1037" s="289">
        <v>24.9</v>
      </c>
      <c r="G1037" s="333">
        <f>ROUND(SUMIF(Anlagenbewegungsdaten!B:B,A1037,Anlagenbewegungsdaten!C:C),3)</f>
        <v>0</v>
      </c>
      <c r="H1037" s="334">
        <f>IF(ISBLANK(F1037),ROUND(SUMIF(Anlagenbewegungsdaten!B:B,A1037,Anlagenbewegungsdaten!D:D),2),ROUND(G1037*F1037%,2))</f>
        <v>0</v>
      </c>
      <c r="I1037" s="334">
        <f>ROUND((H1037-SUMIF(Anlagenbewegungsdaten!$B:$B,A1037,Anlagenbewegungsdaten!D:D)),3)</f>
        <v>0</v>
      </c>
      <c r="J1037" s="335" t="s">
        <v>5179</v>
      </c>
      <c r="K1037" s="335" t="s">
        <v>5193</v>
      </c>
      <c r="L1037" s="516">
        <v>19.920000000000002</v>
      </c>
      <c r="M1037" s="332">
        <f>ROUND(SUMIF(Anlagenbewegungsdaten_AV!B:B,A1037,Anlagenbewegungsdaten_AV!C:C),3)</f>
        <v>0</v>
      </c>
      <c r="N1037" s="330">
        <f>IF(ISBLANK(L1037),ROUND(SUMIF(Anlagenbewegungsdaten_AV!B:B,A1037,Anlagenbewegungsdaten_AV!D:D),2),ROUND(M1037*L1037%,2))</f>
        <v>0</v>
      </c>
      <c r="O1037" s="330">
        <f>ROUND(N1037-SUMIF(Anlagenbewegungsdaten_AV!B:B,A1037,Anlagenbewegungsdaten_AV!D:D),3)</f>
        <v>0</v>
      </c>
    </row>
    <row r="1038" spans="1:15" ht="15" customHeight="1" x14ac:dyDescent="0.25">
      <c r="A1038" s="263" t="s">
        <v>2769</v>
      </c>
      <c r="B1038" s="174" t="s">
        <v>2108</v>
      </c>
      <c r="C1038" s="174" t="s">
        <v>4208</v>
      </c>
      <c r="D1038" s="174" t="s">
        <v>2770</v>
      </c>
      <c r="E1038" s="174" t="s">
        <v>2576</v>
      </c>
      <c r="F1038" s="289">
        <v>24.87</v>
      </c>
      <c r="G1038" s="333">
        <f>ROUND(SUMIF(Anlagenbewegungsdaten!B:B,A1038,Anlagenbewegungsdaten!C:C),3)</f>
        <v>0</v>
      </c>
      <c r="H1038" s="334">
        <f>IF(ISBLANK(F1038),ROUND(SUMIF(Anlagenbewegungsdaten!B:B,A1038,Anlagenbewegungsdaten!D:D),2),ROUND(G1038*F1038%,2))</f>
        <v>0</v>
      </c>
      <c r="I1038" s="334">
        <f>ROUND((H1038-SUMIF(Anlagenbewegungsdaten!$B:$B,A1038,Anlagenbewegungsdaten!D:D)),3)</f>
        <v>0</v>
      </c>
      <c r="J1038" s="335" t="s">
        <v>5179</v>
      </c>
      <c r="K1038" s="335" t="s">
        <v>5193</v>
      </c>
      <c r="L1038" s="516">
        <v>19.899999999999999</v>
      </c>
      <c r="M1038" s="332">
        <f>ROUND(SUMIF(Anlagenbewegungsdaten_AV!B:B,A1038,Anlagenbewegungsdaten_AV!C:C),3)</f>
        <v>0</v>
      </c>
      <c r="N1038" s="330">
        <f>IF(ISBLANK(L1038),ROUND(SUMIF(Anlagenbewegungsdaten_AV!B:B,A1038,Anlagenbewegungsdaten_AV!D:D),2),ROUND(M1038*L1038%,2))</f>
        <v>0</v>
      </c>
      <c r="O1038" s="330">
        <f>ROUND(N1038-SUMIF(Anlagenbewegungsdaten_AV!B:B,A1038,Anlagenbewegungsdaten_AV!D:D),3)</f>
        <v>0</v>
      </c>
    </row>
    <row r="1039" spans="1:15" ht="15" customHeight="1" x14ac:dyDescent="0.25">
      <c r="A1039" s="263" t="s">
        <v>3513</v>
      </c>
      <c r="B1039" s="174" t="s">
        <v>2108</v>
      </c>
      <c r="C1039" s="174" t="s">
        <v>4208</v>
      </c>
      <c r="D1039" s="174" t="s">
        <v>3514</v>
      </c>
      <c r="E1039" s="174" t="s">
        <v>3320</v>
      </c>
      <c r="F1039" s="289">
        <v>24.84</v>
      </c>
      <c r="G1039" s="333">
        <f>ROUND(SUMIF(Anlagenbewegungsdaten!B:B,A1039,Anlagenbewegungsdaten!C:C),3)</f>
        <v>0</v>
      </c>
      <c r="H1039" s="334">
        <f>IF(ISBLANK(F1039),ROUND(SUMIF(Anlagenbewegungsdaten!B:B,A1039,Anlagenbewegungsdaten!D:D),2),ROUND(G1039*F1039%,2))</f>
        <v>0</v>
      </c>
      <c r="I1039" s="334">
        <f>ROUND((H1039-SUMIF(Anlagenbewegungsdaten!$B:$B,A1039,Anlagenbewegungsdaten!D:D)),3)</f>
        <v>0</v>
      </c>
      <c r="J1039" s="335" t="s">
        <v>5179</v>
      </c>
      <c r="K1039" s="335" t="s">
        <v>5193</v>
      </c>
      <c r="L1039" s="516">
        <v>19.87</v>
      </c>
      <c r="M1039" s="332">
        <f>ROUND(SUMIF(Anlagenbewegungsdaten_AV!B:B,A1039,Anlagenbewegungsdaten_AV!C:C),3)</f>
        <v>0</v>
      </c>
      <c r="N1039" s="330">
        <f>IF(ISBLANK(L1039),ROUND(SUMIF(Anlagenbewegungsdaten_AV!B:B,A1039,Anlagenbewegungsdaten_AV!D:D),2),ROUND(M1039*L1039%,2))</f>
        <v>0</v>
      </c>
      <c r="O1039" s="330">
        <f>ROUND(N1039-SUMIF(Anlagenbewegungsdaten_AV!B:B,A1039,Anlagenbewegungsdaten_AV!D:D),3)</f>
        <v>0</v>
      </c>
    </row>
    <row r="1040" spans="1:15" ht="15" customHeight="1" x14ac:dyDescent="0.25">
      <c r="A1040" s="275" t="s">
        <v>4287</v>
      </c>
      <c r="B1040" s="193" t="s">
        <v>2108</v>
      </c>
      <c r="C1040" s="193" t="s">
        <v>4208</v>
      </c>
      <c r="D1040" s="193" t="s">
        <v>4288</v>
      </c>
      <c r="E1040" s="193" t="s">
        <v>4093</v>
      </c>
      <c r="F1040" s="290">
        <v>24.810000000000002</v>
      </c>
      <c r="G1040" s="333">
        <f>ROUND(SUMIF(Anlagenbewegungsdaten!B:B,A1040,Anlagenbewegungsdaten!C:C),3)</f>
        <v>0</v>
      </c>
      <c r="H1040" s="334">
        <f>IF(ISBLANK(F1040),ROUND(SUMIF(Anlagenbewegungsdaten!B:B,A1040,Anlagenbewegungsdaten!D:D),2),ROUND(G1040*F1040%,2))</f>
        <v>0</v>
      </c>
      <c r="I1040" s="334">
        <f>ROUND((H1040-SUMIF(Anlagenbewegungsdaten!$B:$B,A1040,Anlagenbewegungsdaten!D:D)),3)</f>
        <v>0</v>
      </c>
      <c r="J1040" s="335" t="s">
        <v>5179</v>
      </c>
      <c r="K1040" s="335" t="s">
        <v>5193</v>
      </c>
      <c r="L1040" s="516">
        <v>19.850000000000001</v>
      </c>
      <c r="M1040" s="332">
        <f>ROUND(SUMIF(Anlagenbewegungsdaten_AV!B:B,A1040,Anlagenbewegungsdaten_AV!C:C),3)</f>
        <v>0</v>
      </c>
      <c r="N1040" s="330">
        <f>IF(ISBLANK(L1040),ROUND(SUMIF(Anlagenbewegungsdaten_AV!B:B,A1040,Anlagenbewegungsdaten_AV!D:D),2),ROUND(M1040*L1040%,2))</f>
        <v>0</v>
      </c>
      <c r="O1040" s="330">
        <f>ROUND(N1040-SUMIF(Anlagenbewegungsdaten_AV!B:B,A1040,Anlagenbewegungsdaten_AV!D:D),3)</f>
        <v>0</v>
      </c>
    </row>
    <row r="1041" spans="1:15" ht="15" customHeight="1" x14ac:dyDescent="0.25">
      <c r="A1041" s="263" t="s">
        <v>563</v>
      </c>
      <c r="B1041" s="174" t="s">
        <v>2108</v>
      </c>
      <c r="C1041" s="174" t="s">
        <v>4208</v>
      </c>
      <c r="D1041" s="174" t="s">
        <v>564</v>
      </c>
      <c r="E1041" s="174" t="s">
        <v>2483</v>
      </c>
      <c r="F1041" s="289">
        <v>22.9</v>
      </c>
      <c r="G1041" s="333">
        <f>ROUND(SUMIF(Anlagenbewegungsdaten!B:B,A1041,Anlagenbewegungsdaten!C:C),3)</f>
        <v>0</v>
      </c>
      <c r="H1041" s="334">
        <f>IF(ISBLANK(F1041),ROUND(SUMIF(Anlagenbewegungsdaten!B:B,A1041,Anlagenbewegungsdaten!D:D),2),ROUND(G1041*F1041%,2))</f>
        <v>0</v>
      </c>
      <c r="I1041" s="334">
        <f>ROUND((H1041-SUMIF(Anlagenbewegungsdaten!$B:$B,A1041,Anlagenbewegungsdaten!D:D)),3)</f>
        <v>0</v>
      </c>
      <c r="J1041" s="335" t="s">
        <v>5179</v>
      </c>
      <c r="K1041" s="335" t="s">
        <v>5193</v>
      </c>
      <c r="L1041" s="516">
        <v>18.32</v>
      </c>
      <c r="M1041" s="332">
        <f>ROUND(SUMIF(Anlagenbewegungsdaten_AV!B:B,A1041,Anlagenbewegungsdaten_AV!C:C),3)</f>
        <v>0</v>
      </c>
      <c r="N1041" s="330">
        <f>IF(ISBLANK(L1041),ROUND(SUMIF(Anlagenbewegungsdaten_AV!B:B,A1041,Anlagenbewegungsdaten_AV!D:D),2),ROUND(M1041*L1041%,2))</f>
        <v>0</v>
      </c>
      <c r="O1041" s="330">
        <f>ROUND(N1041-SUMIF(Anlagenbewegungsdaten_AV!B:B,A1041,Anlagenbewegungsdaten_AV!D:D),3)</f>
        <v>0</v>
      </c>
    </row>
    <row r="1042" spans="1:15" ht="15" customHeight="1" x14ac:dyDescent="0.25">
      <c r="A1042" s="263" t="s">
        <v>565</v>
      </c>
      <c r="B1042" s="174" t="s">
        <v>2108</v>
      </c>
      <c r="C1042" s="174" t="s">
        <v>4208</v>
      </c>
      <c r="D1042" s="174" t="s">
        <v>566</v>
      </c>
      <c r="E1042" s="174" t="s">
        <v>2486</v>
      </c>
      <c r="F1042" s="289">
        <v>24.9</v>
      </c>
      <c r="G1042" s="333">
        <f>ROUND(SUMIF(Anlagenbewegungsdaten!B:B,A1042,Anlagenbewegungsdaten!C:C),3)</f>
        <v>0</v>
      </c>
      <c r="H1042" s="334">
        <f>IF(ISBLANK(F1042),ROUND(SUMIF(Anlagenbewegungsdaten!B:B,A1042,Anlagenbewegungsdaten!D:D),2),ROUND(G1042*F1042%,2))</f>
        <v>0</v>
      </c>
      <c r="I1042" s="334">
        <f>ROUND((H1042-SUMIF(Anlagenbewegungsdaten!$B:$B,A1042,Anlagenbewegungsdaten!D:D)),3)</f>
        <v>0</v>
      </c>
      <c r="J1042" s="335" t="s">
        <v>5179</v>
      </c>
      <c r="K1042" s="335" t="s">
        <v>5193</v>
      </c>
      <c r="L1042" s="516">
        <v>19.920000000000002</v>
      </c>
      <c r="M1042" s="332">
        <f>ROUND(SUMIF(Anlagenbewegungsdaten_AV!B:B,A1042,Anlagenbewegungsdaten_AV!C:C),3)</f>
        <v>0</v>
      </c>
      <c r="N1042" s="330">
        <f>IF(ISBLANK(L1042),ROUND(SUMIF(Anlagenbewegungsdaten_AV!B:B,A1042,Anlagenbewegungsdaten_AV!D:D),2),ROUND(M1042*L1042%,2))</f>
        <v>0</v>
      </c>
      <c r="O1042" s="330">
        <f>ROUND(N1042-SUMIF(Anlagenbewegungsdaten_AV!B:B,A1042,Anlagenbewegungsdaten_AV!D:D),3)</f>
        <v>0</v>
      </c>
    </row>
    <row r="1043" spans="1:15" ht="15" customHeight="1" x14ac:dyDescent="0.25">
      <c r="A1043" s="263" t="s">
        <v>567</v>
      </c>
      <c r="B1043" s="174" t="s">
        <v>2108</v>
      </c>
      <c r="C1043" s="174" t="s">
        <v>4208</v>
      </c>
      <c r="D1043" s="184" t="s">
        <v>568</v>
      </c>
      <c r="E1043" s="174" t="s">
        <v>1560</v>
      </c>
      <c r="F1043" s="289">
        <v>25.9</v>
      </c>
      <c r="G1043" s="333">
        <f>ROUND(SUMIF(Anlagenbewegungsdaten!B:B,A1043,Anlagenbewegungsdaten!C:C),3)</f>
        <v>0</v>
      </c>
      <c r="H1043" s="334">
        <f>IF(ISBLANK(F1043),ROUND(SUMIF(Anlagenbewegungsdaten!B:B,A1043,Anlagenbewegungsdaten!D:D),2),ROUND(G1043*F1043%,2))</f>
        <v>0</v>
      </c>
      <c r="I1043" s="334">
        <f>ROUND((H1043-SUMIF(Anlagenbewegungsdaten!$B:$B,A1043,Anlagenbewegungsdaten!D:D)),3)</f>
        <v>0</v>
      </c>
      <c r="J1043" s="335" t="s">
        <v>5179</v>
      </c>
      <c r="K1043" s="335" t="s">
        <v>5193</v>
      </c>
      <c r="L1043" s="516">
        <v>20.72</v>
      </c>
      <c r="M1043" s="332">
        <f>ROUND(SUMIF(Anlagenbewegungsdaten_AV!B:B,A1043,Anlagenbewegungsdaten_AV!C:C),3)</f>
        <v>0</v>
      </c>
      <c r="N1043" s="330">
        <f>IF(ISBLANK(L1043),ROUND(SUMIF(Anlagenbewegungsdaten_AV!B:B,A1043,Anlagenbewegungsdaten_AV!D:D),2),ROUND(M1043*L1043%,2))</f>
        <v>0</v>
      </c>
      <c r="O1043" s="330">
        <f>ROUND(N1043-SUMIF(Anlagenbewegungsdaten_AV!B:B,A1043,Anlagenbewegungsdaten_AV!D:D),3)</f>
        <v>0</v>
      </c>
    </row>
    <row r="1044" spans="1:15" ht="15" customHeight="1" x14ac:dyDescent="0.25">
      <c r="A1044" s="263" t="s">
        <v>569</v>
      </c>
      <c r="B1044" s="174" t="s">
        <v>2108</v>
      </c>
      <c r="C1044" s="174" t="s">
        <v>4208</v>
      </c>
      <c r="D1044" s="174" t="s">
        <v>570</v>
      </c>
      <c r="E1044" s="174" t="s">
        <v>1563</v>
      </c>
      <c r="F1044" s="289">
        <v>25.9</v>
      </c>
      <c r="G1044" s="333">
        <f>ROUND(SUMIF(Anlagenbewegungsdaten!B:B,A1044,Anlagenbewegungsdaten!C:C),3)</f>
        <v>0</v>
      </c>
      <c r="H1044" s="334">
        <f>IF(ISBLANK(F1044),ROUND(SUMIF(Anlagenbewegungsdaten!B:B,A1044,Anlagenbewegungsdaten!D:D),2),ROUND(G1044*F1044%,2))</f>
        <v>0</v>
      </c>
      <c r="I1044" s="334">
        <f>ROUND((H1044-SUMIF(Anlagenbewegungsdaten!$B:$B,A1044,Anlagenbewegungsdaten!D:D)),3)</f>
        <v>0</v>
      </c>
      <c r="J1044" s="335" t="s">
        <v>5179</v>
      </c>
      <c r="K1044" s="335" t="s">
        <v>5193</v>
      </c>
      <c r="L1044" s="516">
        <v>20.72</v>
      </c>
      <c r="M1044" s="332">
        <f>ROUND(SUMIF(Anlagenbewegungsdaten_AV!B:B,A1044,Anlagenbewegungsdaten_AV!C:C),3)</f>
        <v>0</v>
      </c>
      <c r="N1044" s="330">
        <f>IF(ISBLANK(L1044),ROUND(SUMIF(Anlagenbewegungsdaten_AV!B:B,A1044,Anlagenbewegungsdaten_AV!D:D),2),ROUND(M1044*L1044%,2))</f>
        <v>0</v>
      </c>
      <c r="O1044" s="330">
        <f>ROUND(N1044-SUMIF(Anlagenbewegungsdaten_AV!B:B,A1044,Anlagenbewegungsdaten_AV!D:D),3)</f>
        <v>0</v>
      </c>
    </row>
    <row r="1045" spans="1:15" ht="15" customHeight="1" x14ac:dyDescent="0.25">
      <c r="A1045" s="263" t="s">
        <v>2771</v>
      </c>
      <c r="B1045" s="174" t="s">
        <v>2108</v>
      </c>
      <c r="C1045" s="174" t="s">
        <v>4208</v>
      </c>
      <c r="D1045" s="174" t="s">
        <v>2772</v>
      </c>
      <c r="E1045" s="174" t="s">
        <v>2576</v>
      </c>
      <c r="F1045" s="289">
        <v>25.87</v>
      </c>
      <c r="G1045" s="333">
        <f>ROUND(SUMIF(Anlagenbewegungsdaten!B:B,A1045,Anlagenbewegungsdaten!C:C),3)</f>
        <v>0</v>
      </c>
      <c r="H1045" s="334">
        <f>IF(ISBLANK(F1045),ROUND(SUMIF(Anlagenbewegungsdaten!B:B,A1045,Anlagenbewegungsdaten!D:D),2),ROUND(G1045*F1045%,2))</f>
        <v>0</v>
      </c>
      <c r="I1045" s="334">
        <f>ROUND((H1045-SUMIF(Anlagenbewegungsdaten!$B:$B,A1045,Anlagenbewegungsdaten!D:D)),3)</f>
        <v>0</v>
      </c>
      <c r="J1045" s="335" t="s">
        <v>5179</v>
      </c>
      <c r="K1045" s="335" t="s">
        <v>5193</v>
      </c>
      <c r="L1045" s="516">
        <v>20.7</v>
      </c>
      <c r="M1045" s="332">
        <f>ROUND(SUMIF(Anlagenbewegungsdaten_AV!B:B,A1045,Anlagenbewegungsdaten_AV!C:C),3)</f>
        <v>0</v>
      </c>
      <c r="N1045" s="330">
        <f>IF(ISBLANK(L1045),ROUND(SUMIF(Anlagenbewegungsdaten_AV!B:B,A1045,Anlagenbewegungsdaten_AV!D:D),2),ROUND(M1045*L1045%,2))</f>
        <v>0</v>
      </c>
      <c r="O1045" s="330">
        <f>ROUND(N1045-SUMIF(Anlagenbewegungsdaten_AV!B:B,A1045,Anlagenbewegungsdaten_AV!D:D),3)</f>
        <v>0</v>
      </c>
    </row>
    <row r="1046" spans="1:15" ht="15" customHeight="1" x14ac:dyDescent="0.25">
      <c r="A1046" s="263" t="s">
        <v>3515</v>
      </c>
      <c r="B1046" s="174" t="s">
        <v>2108</v>
      </c>
      <c r="C1046" s="174" t="s">
        <v>4208</v>
      </c>
      <c r="D1046" s="174" t="s">
        <v>3516</v>
      </c>
      <c r="E1046" s="174" t="s">
        <v>3320</v>
      </c>
      <c r="F1046" s="289">
        <v>25.84</v>
      </c>
      <c r="G1046" s="333">
        <f>ROUND(SUMIF(Anlagenbewegungsdaten!B:B,A1046,Anlagenbewegungsdaten!C:C),3)</f>
        <v>0</v>
      </c>
      <c r="H1046" s="334">
        <f>IF(ISBLANK(F1046),ROUND(SUMIF(Anlagenbewegungsdaten!B:B,A1046,Anlagenbewegungsdaten!D:D),2),ROUND(G1046*F1046%,2))</f>
        <v>0</v>
      </c>
      <c r="I1046" s="334">
        <f>ROUND((H1046-SUMIF(Anlagenbewegungsdaten!$B:$B,A1046,Anlagenbewegungsdaten!D:D)),3)</f>
        <v>0</v>
      </c>
      <c r="J1046" s="335" t="s">
        <v>5179</v>
      </c>
      <c r="K1046" s="335" t="s">
        <v>5193</v>
      </c>
      <c r="L1046" s="516">
        <v>20.67</v>
      </c>
      <c r="M1046" s="332">
        <f>ROUND(SUMIF(Anlagenbewegungsdaten_AV!B:B,A1046,Anlagenbewegungsdaten_AV!C:C),3)</f>
        <v>0</v>
      </c>
      <c r="N1046" s="330">
        <f>IF(ISBLANK(L1046),ROUND(SUMIF(Anlagenbewegungsdaten_AV!B:B,A1046,Anlagenbewegungsdaten_AV!D:D),2),ROUND(M1046*L1046%,2))</f>
        <v>0</v>
      </c>
      <c r="O1046" s="330">
        <f>ROUND(N1046-SUMIF(Anlagenbewegungsdaten_AV!B:B,A1046,Anlagenbewegungsdaten_AV!D:D),3)</f>
        <v>0</v>
      </c>
    </row>
    <row r="1047" spans="1:15" ht="15" customHeight="1" x14ac:dyDescent="0.25">
      <c r="A1047" s="275" t="s">
        <v>4289</v>
      </c>
      <c r="B1047" s="193" t="s">
        <v>2108</v>
      </c>
      <c r="C1047" s="193" t="s">
        <v>4208</v>
      </c>
      <c r="D1047" s="193" t="s">
        <v>4290</v>
      </c>
      <c r="E1047" s="193" t="s">
        <v>4093</v>
      </c>
      <c r="F1047" s="290">
        <v>25.810000000000002</v>
      </c>
      <c r="G1047" s="333">
        <f>ROUND(SUMIF(Anlagenbewegungsdaten!B:B,A1047,Anlagenbewegungsdaten!C:C),3)</f>
        <v>0</v>
      </c>
      <c r="H1047" s="334">
        <f>IF(ISBLANK(F1047),ROUND(SUMIF(Anlagenbewegungsdaten!B:B,A1047,Anlagenbewegungsdaten!D:D),2),ROUND(G1047*F1047%,2))</f>
        <v>0</v>
      </c>
      <c r="I1047" s="334">
        <f>ROUND((H1047-SUMIF(Anlagenbewegungsdaten!$B:$B,A1047,Anlagenbewegungsdaten!D:D)),3)</f>
        <v>0</v>
      </c>
      <c r="J1047" s="335" t="s">
        <v>5179</v>
      </c>
      <c r="K1047" s="335" t="s">
        <v>5193</v>
      </c>
      <c r="L1047" s="516">
        <v>20.65</v>
      </c>
      <c r="M1047" s="332">
        <f>ROUND(SUMIF(Anlagenbewegungsdaten_AV!B:B,A1047,Anlagenbewegungsdaten_AV!C:C),3)</f>
        <v>0</v>
      </c>
      <c r="N1047" s="330">
        <f>IF(ISBLANK(L1047),ROUND(SUMIF(Anlagenbewegungsdaten_AV!B:B,A1047,Anlagenbewegungsdaten_AV!D:D),2),ROUND(M1047*L1047%,2))</f>
        <v>0</v>
      </c>
      <c r="O1047" s="330">
        <f>ROUND(N1047-SUMIF(Anlagenbewegungsdaten_AV!B:B,A1047,Anlagenbewegungsdaten_AV!D:D),3)</f>
        <v>0</v>
      </c>
    </row>
    <row r="1048" spans="1:15" ht="15" customHeight="1" x14ac:dyDescent="0.25">
      <c r="A1048" s="262" t="s">
        <v>2512</v>
      </c>
      <c r="B1048" s="167" t="s">
        <v>2108</v>
      </c>
      <c r="C1048" s="168" t="s">
        <v>4208</v>
      </c>
      <c r="D1048" s="167" t="s">
        <v>2411</v>
      </c>
      <c r="E1048" s="167" t="s">
        <v>2483</v>
      </c>
      <c r="F1048" s="182">
        <v>8.9</v>
      </c>
      <c r="G1048" s="333">
        <f>ROUND(SUMIF(Anlagenbewegungsdaten!B:B,A1048,Anlagenbewegungsdaten!C:C),3)</f>
        <v>0</v>
      </c>
      <c r="H1048" s="334">
        <f>IF(ISBLANK(F1048),ROUND(SUMIF(Anlagenbewegungsdaten!B:B,A1048,Anlagenbewegungsdaten!D:D),2),ROUND(G1048*F1048%,2))</f>
        <v>0</v>
      </c>
      <c r="I1048" s="334">
        <f>ROUND((H1048-SUMIF(Anlagenbewegungsdaten!$B:$B,A1048,Anlagenbewegungsdaten!D:D)),3)</f>
        <v>0</v>
      </c>
      <c r="J1048" s="335" t="s">
        <v>5179</v>
      </c>
      <c r="K1048" s="335" t="s">
        <v>5193</v>
      </c>
      <c r="L1048" s="516">
        <v>7.12</v>
      </c>
      <c r="M1048" s="332">
        <f>ROUND(SUMIF(Anlagenbewegungsdaten_AV!B:B,A1048,Anlagenbewegungsdaten_AV!C:C),3)</f>
        <v>0</v>
      </c>
      <c r="N1048" s="330">
        <f>IF(ISBLANK(L1048),ROUND(SUMIF(Anlagenbewegungsdaten_AV!B:B,A1048,Anlagenbewegungsdaten_AV!D:D),2),ROUND(M1048*L1048%,2))</f>
        <v>0</v>
      </c>
      <c r="O1048" s="330">
        <f>ROUND(N1048-SUMIF(Anlagenbewegungsdaten_AV!B:B,A1048,Anlagenbewegungsdaten_AV!D:D),3)</f>
        <v>0</v>
      </c>
    </row>
    <row r="1049" spans="1:15" ht="15" customHeight="1" x14ac:dyDescent="0.25">
      <c r="A1049" s="262" t="s">
        <v>2513</v>
      </c>
      <c r="B1049" s="167" t="s">
        <v>2108</v>
      </c>
      <c r="C1049" s="168" t="s">
        <v>4208</v>
      </c>
      <c r="D1049" s="167" t="s">
        <v>2514</v>
      </c>
      <c r="E1049" s="167" t="s">
        <v>2486</v>
      </c>
      <c r="F1049" s="182">
        <v>10.9</v>
      </c>
      <c r="G1049" s="333">
        <f>ROUND(SUMIF(Anlagenbewegungsdaten!B:B,A1049,Anlagenbewegungsdaten!C:C),3)</f>
        <v>0</v>
      </c>
      <c r="H1049" s="334">
        <f>IF(ISBLANK(F1049),ROUND(SUMIF(Anlagenbewegungsdaten!B:B,A1049,Anlagenbewegungsdaten!D:D),2),ROUND(G1049*F1049%,2))</f>
        <v>0</v>
      </c>
      <c r="I1049" s="334">
        <f>ROUND((H1049-SUMIF(Anlagenbewegungsdaten!$B:$B,A1049,Anlagenbewegungsdaten!D:D)),3)</f>
        <v>0</v>
      </c>
      <c r="J1049" s="335" t="s">
        <v>5179</v>
      </c>
      <c r="K1049" s="335" t="s">
        <v>5193</v>
      </c>
      <c r="L1049" s="516">
        <v>8.7200000000000006</v>
      </c>
      <c r="M1049" s="332">
        <f>ROUND(SUMIF(Anlagenbewegungsdaten_AV!B:B,A1049,Anlagenbewegungsdaten_AV!C:C),3)</f>
        <v>0</v>
      </c>
      <c r="N1049" s="330">
        <f>IF(ISBLANK(L1049),ROUND(SUMIF(Anlagenbewegungsdaten_AV!B:B,A1049,Anlagenbewegungsdaten_AV!D:D),2),ROUND(M1049*L1049%,2))</f>
        <v>0</v>
      </c>
      <c r="O1049" s="330">
        <f>ROUND(N1049-SUMIF(Anlagenbewegungsdaten_AV!B:B,A1049,Anlagenbewegungsdaten_AV!D:D),3)</f>
        <v>0</v>
      </c>
    </row>
    <row r="1050" spans="1:15" ht="15" customHeight="1" x14ac:dyDescent="0.25">
      <c r="A1050" s="263" t="s">
        <v>571</v>
      </c>
      <c r="B1050" s="173" t="s">
        <v>2108</v>
      </c>
      <c r="C1050" s="173" t="s">
        <v>4208</v>
      </c>
      <c r="D1050" s="174" t="s">
        <v>1660</v>
      </c>
      <c r="E1050" s="174" t="s">
        <v>1563</v>
      </c>
      <c r="F1050" s="289">
        <v>11.9</v>
      </c>
      <c r="G1050" s="333">
        <f>ROUND(SUMIF(Anlagenbewegungsdaten!B:B,A1050,Anlagenbewegungsdaten!C:C),3)</f>
        <v>0</v>
      </c>
      <c r="H1050" s="334">
        <f>IF(ISBLANK(F1050),ROUND(SUMIF(Anlagenbewegungsdaten!B:B,A1050,Anlagenbewegungsdaten!D:D),2),ROUND(G1050*F1050%,2))</f>
        <v>0</v>
      </c>
      <c r="I1050" s="334">
        <f>ROUND((H1050-SUMIF(Anlagenbewegungsdaten!$B:$B,A1050,Anlagenbewegungsdaten!D:D)),3)</f>
        <v>0</v>
      </c>
      <c r="J1050" s="335" t="s">
        <v>5179</v>
      </c>
      <c r="K1050" s="335" t="s">
        <v>5193</v>
      </c>
      <c r="L1050" s="516">
        <v>9.52</v>
      </c>
      <c r="M1050" s="332">
        <f>ROUND(SUMIF(Anlagenbewegungsdaten_AV!B:B,A1050,Anlagenbewegungsdaten_AV!C:C),3)</f>
        <v>0</v>
      </c>
      <c r="N1050" s="330">
        <f>IF(ISBLANK(L1050),ROUND(SUMIF(Anlagenbewegungsdaten_AV!B:B,A1050,Anlagenbewegungsdaten_AV!D:D),2),ROUND(M1050*L1050%,2))</f>
        <v>0</v>
      </c>
      <c r="O1050" s="330">
        <f>ROUND(N1050-SUMIF(Anlagenbewegungsdaten_AV!B:B,A1050,Anlagenbewegungsdaten_AV!D:D),3)</f>
        <v>0</v>
      </c>
    </row>
    <row r="1051" spans="1:15" ht="15" customHeight="1" x14ac:dyDescent="0.25">
      <c r="A1051" s="263" t="s">
        <v>2773</v>
      </c>
      <c r="B1051" s="173" t="s">
        <v>2108</v>
      </c>
      <c r="C1051" s="173" t="s">
        <v>4208</v>
      </c>
      <c r="D1051" s="174" t="s">
        <v>2624</v>
      </c>
      <c r="E1051" s="174" t="s">
        <v>2576</v>
      </c>
      <c r="F1051" s="289">
        <v>11.870000000000001</v>
      </c>
      <c r="G1051" s="333">
        <f>ROUND(SUMIF(Anlagenbewegungsdaten!B:B,A1051,Anlagenbewegungsdaten!C:C),3)</f>
        <v>0</v>
      </c>
      <c r="H1051" s="334">
        <f>IF(ISBLANK(F1051),ROUND(SUMIF(Anlagenbewegungsdaten!B:B,A1051,Anlagenbewegungsdaten!D:D),2),ROUND(G1051*F1051%,2))</f>
        <v>0</v>
      </c>
      <c r="I1051" s="334">
        <f>ROUND((H1051-SUMIF(Anlagenbewegungsdaten!$B:$B,A1051,Anlagenbewegungsdaten!D:D)),3)</f>
        <v>0</v>
      </c>
      <c r="J1051" s="335" t="s">
        <v>5179</v>
      </c>
      <c r="K1051" s="335" t="s">
        <v>5193</v>
      </c>
      <c r="L1051" s="516">
        <v>9.5</v>
      </c>
      <c r="M1051" s="332">
        <f>ROUND(SUMIF(Anlagenbewegungsdaten_AV!B:B,A1051,Anlagenbewegungsdaten_AV!C:C),3)</f>
        <v>0</v>
      </c>
      <c r="N1051" s="330">
        <f>IF(ISBLANK(L1051),ROUND(SUMIF(Anlagenbewegungsdaten_AV!B:B,A1051,Anlagenbewegungsdaten_AV!D:D),2),ROUND(M1051*L1051%,2))</f>
        <v>0</v>
      </c>
      <c r="O1051" s="330">
        <f>ROUND(N1051-SUMIF(Anlagenbewegungsdaten_AV!B:B,A1051,Anlagenbewegungsdaten_AV!D:D),3)</f>
        <v>0</v>
      </c>
    </row>
    <row r="1052" spans="1:15" ht="15" customHeight="1" x14ac:dyDescent="0.25">
      <c r="A1052" s="263" t="s">
        <v>3517</v>
      </c>
      <c r="B1052" s="173" t="s">
        <v>2108</v>
      </c>
      <c r="C1052" s="173" t="s">
        <v>4208</v>
      </c>
      <c r="D1052" s="174" t="s">
        <v>3368</v>
      </c>
      <c r="E1052" s="174" t="s">
        <v>3320</v>
      </c>
      <c r="F1052" s="289">
        <v>11.84</v>
      </c>
      <c r="G1052" s="333">
        <f>ROUND(SUMIF(Anlagenbewegungsdaten!B:B,A1052,Anlagenbewegungsdaten!C:C),3)</f>
        <v>0</v>
      </c>
      <c r="H1052" s="334">
        <f>IF(ISBLANK(F1052),ROUND(SUMIF(Anlagenbewegungsdaten!B:B,A1052,Anlagenbewegungsdaten!D:D),2),ROUND(G1052*F1052%,2))</f>
        <v>0</v>
      </c>
      <c r="I1052" s="334">
        <f>ROUND((H1052-SUMIF(Anlagenbewegungsdaten!$B:$B,A1052,Anlagenbewegungsdaten!D:D)),3)</f>
        <v>0</v>
      </c>
      <c r="J1052" s="335" t="s">
        <v>5179</v>
      </c>
      <c r="K1052" s="335" t="s">
        <v>5193</v>
      </c>
      <c r="L1052" s="516">
        <v>9.4700000000000006</v>
      </c>
      <c r="M1052" s="332">
        <f>ROUND(SUMIF(Anlagenbewegungsdaten_AV!B:B,A1052,Anlagenbewegungsdaten_AV!C:C),3)</f>
        <v>0</v>
      </c>
      <c r="N1052" s="330">
        <f>IF(ISBLANK(L1052),ROUND(SUMIF(Anlagenbewegungsdaten_AV!B:B,A1052,Anlagenbewegungsdaten_AV!D:D),2),ROUND(M1052*L1052%,2))</f>
        <v>0</v>
      </c>
      <c r="O1052" s="330">
        <f>ROUND(N1052-SUMIF(Anlagenbewegungsdaten_AV!B:B,A1052,Anlagenbewegungsdaten_AV!D:D),3)</f>
        <v>0</v>
      </c>
    </row>
    <row r="1053" spans="1:15" ht="15" customHeight="1" x14ac:dyDescent="0.25">
      <c r="A1053" s="275" t="s">
        <v>4291</v>
      </c>
      <c r="B1053" s="194" t="s">
        <v>2108</v>
      </c>
      <c r="C1053" s="194" t="s">
        <v>4208</v>
      </c>
      <c r="D1053" s="193" t="s">
        <v>4141</v>
      </c>
      <c r="E1053" s="193" t="s">
        <v>4093</v>
      </c>
      <c r="F1053" s="290">
        <v>11.81</v>
      </c>
      <c r="G1053" s="333">
        <f>ROUND(SUMIF(Anlagenbewegungsdaten!B:B,A1053,Anlagenbewegungsdaten!C:C),3)</f>
        <v>0</v>
      </c>
      <c r="H1053" s="334">
        <f>IF(ISBLANK(F1053),ROUND(SUMIF(Anlagenbewegungsdaten!B:B,A1053,Anlagenbewegungsdaten!D:D),2),ROUND(G1053*F1053%,2))</f>
        <v>0</v>
      </c>
      <c r="I1053" s="334">
        <f>ROUND((H1053-SUMIF(Anlagenbewegungsdaten!$B:$B,A1053,Anlagenbewegungsdaten!D:D)),3)</f>
        <v>0</v>
      </c>
      <c r="J1053" s="335" t="s">
        <v>5179</v>
      </c>
      <c r="K1053" s="335" t="s">
        <v>5193</v>
      </c>
      <c r="L1053" s="516">
        <v>9.4499999999999993</v>
      </c>
      <c r="M1053" s="332">
        <f>ROUND(SUMIF(Anlagenbewegungsdaten_AV!B:B,A1053,Anlagenbewegungsdaten_AV!C:C),3)</f>
        <v>0</v>
      </c>
      <c r="N1053" s="330">
        <f>IF(ISBLANK(L1053),ROUND(SUMIF(Anlagenbewegungsdaten_AV!B:B,A1053,Anlagenbewegungsdaten_AV!D:D),2),ROUND(M1053*L1053%,2))</f>
        <v>0</v>
      </c>
      <c r="O1053" s="330">
        <f>ROUND(N1053-SUMIF(Anlagenbewegungsdaten_AV!B:B,A1053,Anlagenbewegungsdaten_AV!D:D),3)</f>
        <v>0</v>
      </c>
    </row>
    <row r="1054" spans="1:15" ht="15" customHeight="1" x14ac:dyDescent="0.25">
      <c r="A1054" s="262" t="s">
        <v>2515</v>
      </c>
      <c r="B1054" s="167" t="s">
        <v>2108</v>
      </c>
      <c r="C1054" s="168" t="s">
        <v>4208</v>
      </c>
      <c r="D1054" s="167" t="s">
        <v>2464</v>
      </c>
      <c r="E1054" s="167" t="s">
        <v>2483</v>
      </c>
      <c r="F1054" s="182">
        <v>12.9</v>
      </c>
      <c r="G1054" s="333">
        <f>ROUND(SUMIF(Anlagenbewegungsdaten!B:B,A1054,Anlagenbewegungsdaten!C:C),3)</f>
        <v>0</v>
      </c>
      <c r="H1054" s="334">
        <f>IF(ISBLANK(F1054),ROUND(SUMIF(Anlagenbewegungsdaten!B:B,A1054,Anlagenbewegungsdaten!D:D),2),ROUND(G1054*F1054%,2))</f>
        <v>0</v>
      </c>
      <c r="I1054" s="334">
        <f>ROUND((H1054-SUMIF(Anlagenbewegungsdaten!$B:$B,A1054,Anlagenbewegungsdaten!D:D)),3)</f>
        <v>0</v>
      </c>
      <c r="J1054" s="335" t="s">
        <v>5179</v>
      </c>
      <c r="K1054" s="335" t="s">
        <v>5193</v>
      </c>
      <c r="L1054" s="516">
        <v>10.32</v>
      </c>
      <c r="M1054" s="332">
        <f>ROUND(SUMIF(Anlagenbewegungsdaten_AV!B:B,A1054,Anlagenbewegungsdaten_AV!C:C),3)</f>
        <v>0</v>
      </c>
      <c r="N1054" s="330">
        <f>IF(ISBLANK(L1054),ROUND(SUMIF(Anlagenbewegungsdaten_AV!B:B,A1054,Anlagenbewegungsdaten_AV!D:D),2),ROUND(M1054*L1054%,2))</f>
        <v>0</v>
      </c>
      <c r="O1054" s="330">
        <f>ROUND(N1054-SUMIF(Anlagenbewegungsdaten_AV!B:B,A1054,Anlagenbewegungsdaten_AV!D:D),3)</f>
        <v>0</v>
      </c>
    </row>
    <row r="1055" spans="1:15" ht="15" customHeight="1" x14ac:dyDescent="0.25">
      <c r="A1055" s="262" t="s">
        <v>2516</v>
      </c>
      <c r="B1055" s="167" t="s">
        <v>2108</v>
      </c>
      <c r="C1055" s="168" t="s">
        <v>4208</v>
      </c>
      <c r="D1055" s="167" t="s">
        <v>2517</v>
      </c>
      <c r="E1055" s="167" t="s">
        <v>2486</v>
      </c>
      <c r="F1055" s="182">
        <v>14.9</v>
      </c>
      <c r="G1055" s="333">
        <f>ROUND(SUMIF(Anlagenbewegungsdaten!B:B,A1055,Anlagenbewegungsdaten!C:C),3)</f>
        <v>0</v>
      </c>
      <c r="H1055" s="334">
        <f>IF(ISBLANK(F1055),ROUND(SUMIF(Anlagenbewegungsdaten!B:B,A1055,Anlagenbewegungsdaten!D:D),2),ROUND(G1055*F1055%,2))</f>
        <v>0</v>
      </c>
      <c r="I1055" s="334">
        <f>ROUND((H1055-SUMIF(Anlagenbewegungsdaten!$B:$B,A1055,Anlagenbewegungsdaten!D:D)),3)</f>
        <v>0</v>
      </c>
      <c r="J1055" s="335" t="s">
        <v>5179</v>
      </c>
      <c r="K1055" s="335" t="s">
        <v>5193</v>
      </c>
      <c r="L1055" s="516">
        <v>11.92</v>
      </c>
      <c r="M1055" s="332">
        <f>ROUND(SUMIF(Anlagenbewegungsdaten_AV!B:B,A1055,Anlagenbewegungsdaten_AV!C:C),3)</f>
        <v>0</v>
      </c>
      <c r="N1055" s="330">
        <f>IF(ISBLANK(L1055),ROUND(SUMIF(Anlagenbewegungsdaten_AV!B:B,A1055,Anlagenbewegungsdaten_AV!D:D),2),ROUND(M1055*L1055%,2))</f>
        <v>0</v>
      </c>
      <c r="O1055" s="330">
        <f>ROUND(N1055-SUMIF(Anlagenbewegungsdaten_AV!B:B,A1055,Anlagenbewegungsdaten_AV!D:D),3)</f>
        <v>0</v>
      </c>
    </row>
    <row r="1056" spans="1:15" ht="15" customHeight="1" x14ac:dyDescent="0.25">
      <c r="A1056" s="263" t="s">
        <v>572</v>
      </c>
      <c r="B1056" s="173" t="s">
        <v>2108</v>
      </c>
      <c r="C1056" s="173" t="s">
        <v>4208</v>
      </c>
      <c r="D1056" s="174" t="s">
        <v>573</v>
      </c>
      <c r="E1056" s="174" t="s">
        <v>1563</v>
      </c>
      <c r="F1056" s="289">
        <v>15.9</v>
      </c>
      <c r="G1056" s="333">
        <f>ROUND(SUMIF(Anlagenbewegungsdaten!B:B,A1056,Anlagenbewegungsdaten!C:C),3)</f>
        <v>0</v>
      </c>
      <c r="H1056" s="334">
        <f>IF(ISBLANK(F1056),ROUND(SUMIF(Anlagenbewegungsdaten!B:B,A1056,Anlagenbewegungsdaten!D:D),2),ROUND(G1056*F1056%,2))</f>
        <v>0</v>
      </c>
      <c r="I1056" s="334">
        <f>ROUND((H1056-SUMIF(Anlagenbewegungsdaten!$B:$B,A1056,Anlagenbewegungsdaten!D:D)),3)</f>
        <v>0</v>
      </c>
      <c r="J1056" s="335" t="s">
        <v>5179</v>
      </c>
      <c r="K1056" s="335" t="s">
        <v>5193</v>
      </c>
      <c r="L1056" s="516">
        <v>12.72</v>
      </c>
      <c r="M1056" s="332">
        <f>ROUND(SUMIF(Anlagenbewegungsdaten_AV!B:B,A1056,Anlagenbewegungsdaten_AV!C:C),3)</f>
        <v>0</v>
      </c>
      <c r="N1056" s="330">
        <f>IF(ISBLANK(L1056),ROUND(SUMIF(Anlagenbewegungsdaten_AV!B:B,A1056,Anlagenbewegungsdaten_AV!D:D),2),ROUND(M1056*L1056%,2))</f>
        <v>0</v>
      </c>
      <c r="O1056" s="330">
        <f>ROUND(N1056-SUMIF(Anlagenbewegungsdaten_AV!B:B,A1056,Anlagenbewegungsdaten_AV!D:D),3)</f>
        <v>0</v>
      </c>
    </row>
    <row r="1057" spans="1:15" ht="15" customHeight="1" x14ac:dyDescent="0.25">
      <c r="A1057" s="263" t="s">
        <v>2774</v>
      </c>
      <c r="B1057" s="173" t="s">
        <v>2108</v>
      </c>
      <c r="C1057" s="173" t="s">
        <v>4208</v>
      </c>
      <c r="D1057" s="174" t="s">
        <v>2775</v>
      </c>
      <c r="E1057" s="174" t="s">
        <v>2576</v>
      </c>
      <c r="F1057" s="289">
        <v>15.870000000000001</v>
      </c>
      <c r="G1057" s="333">
        <f>ROUND(SUMIF(Anlagenbewegungsdaten!B:B,A1057,Anlagenbewegungsdaten!C:C),3)</f>
        <v>0</v>
      </c>
      <c r="H1057" s="334">
        <f>IF(ISBLANK(F1057),ROUND(SUMIF(Anlagenbewegungsdaten!B:B,A1057,Anlagenbewegungsdaten!D:D),2),ROUND(G1057*F1057%,2))</f>
        <v>0</v>
      </c>
      <c r="I1057" s="334">
        <f>ROUND((H1057-SUMIF(Anlagenbewegungsdaten!$B:$B,A1057,Anlagenbewegungsdaten!D:D)),3)</f>
        <v>0</v>
      </c>
      <c r="J1057" s="335" t="s">
        <v>5179</v>
      </c>
      <c r="K1057" s="335" t="s">
        <v>5193</v>
      </c>
      <c r="L1057" s="516">
        <v>12.7</v>
      </c>
      <c r="M1057" s="332">
        <f>ROUND(SUMIF(Anlagenbewegungsdaten_AV!B:B,A1057,Anlagenbewegungsdaten_AV!C:C),3)</f>
        <v>0</v>
      </c>
      <c r="N1057" s="330">
        <f>IF(ISBLANK(L1057),ROUND(SUMIF(Anlagenbewegungsdaten_AV!B:B,A1057,Anlagenbewegungsdaten_AV!D:D),2),ROUND(M1057*L1057%,2))</f>
        <v>0</v>
      </c>
      <c r="O1057" s="330">
        <f>ROUND(N1057-SUMIF(Anlagenbewegungsdaten_AV!B:B,A1057,Anlagenbewegungsdaten_AV!D:D),3)</f>
        <v>0</v>
      </c>
    </row>
    <row r="1058" spans="1:15" ht="15" customHeight="1" x14ac:dyDescent="0.25">
      <c r="A1058" s="263" t="s">
        <v>3518</v>
      </c>
      <c r="B1058" s="173" t="s">
        <v>2108</v>
      </c>
      <c r="C1058" s="173" t="s">
        <v>4208</v>
      </c>
      <c r="D1058" s="174" t="s">
        <v>3519</v>
      </c>
      <c r="E1058" s="174" t="s">
        <v>3320</v>
      </c>
      <c r="F1058" s="289">
        <v>15.84</v>
      </c>
      <c r="G1058" s="333">
        <f>ROUND(SUMIF(Anlagenbewegungsdaten!B:B,A1058,Anlagenbewegungsdaten!C:C),3)</f>
        <v>0</v>
      </c>
      <c r="H1058" s="334">
        <f>IF(ISBLANK(F1058),ROUND(SUMIF(Anlagenbewegungsdaten!B:B,A1058,Anlagenbewegungsdaten!D:D),2),ROUND(G1058*F1058%,2))</f>
        <v>0</v>
      </c>
      <c r="I1058" s="334">
        <f>ROUND((H1058-SUMIF(Anlagenbewegungsdaten!$B:$B,A1058,Anlagenbewegungsdaten!D:D)),3)</f>
        <v>0</v>
      </c>
      <c r="J1058" s="335" t="s">
        <v>5179</v>
      </c>
      <c r="K1058" s="335" t="s">
        <v>5193</v>
      </c>
      <c r="L1058" s="516">
        <v>12.67</v>
      </c>
      <c r="M1058" s="332">
        <f>ROUND(SUMIF(Anlagenbewegungsdaten_AV!B:B,A1058,Anlagenbewegungsdaten_AV!C:C),3)</f>
        <v>0</v>
      </c>
      <c r="N1058" s="330">
        <f>IF(ISBLANK(L1058),ROUND(SUMIF(Anlagenbewegungsdaten_AV!B:B,A1058,Anlagenbewegungsdaten_AV!D:D),2),ROUND(M1058*L1058%,2))</f>
        <v>0</v>
      </c>
      <c r="O1058" s="330">
        <f>ROUND(N1058-SUMIF(Anlagenbewegungsdaten_AV!B:B,A1058,Anlagenbewegungsdaten_AV!D:D),3)</f>
        <v>0</v>
      </c>
    </row>
    <row r="1059" spans="1:15" ht="15" customHeight="1" x14ac:dyDescent="0.25">
      <c r="A1059" s="275" t="s">
        <v>4292</v>
      </c>
      <c r="B1059" s="194" t="s">
        <v>2108</v>
      </c>
      <c r="C1059" s="194" t="s">
        <v>4208</v>
      </c>
      <c r="D1059" s="193" t="s">
        <v>4293</v>
      </c>
      <c r="E1059" s="193" t="s">
        <v>4093</v>
      </c>
      <c r="F1059" s="290">
        <v>15.81</v>
      </c>
      <c r="G1059" s="333">
        <f>ROUND(SUMIF(Anlagenbewegungsdaten!B:B,A1059,Anlagenbewegungsdaten!C:C),3)</f>
        <v>0</v>
      </c>
      <c r="H1059" s="334">
        <f>IF(ISBLANK(F1059),ROUND(SUMIF(Anlagenbewegungsdaten!B:B,A1059,Anlagenbewegungsdaten!D:D),2),ROUND(G1059*F1059%,2))</f>
        <v>0</v>
      </c>
      <c r="I1059" s="334">
        <f>ROUND((H1059-SUMIF(Anlagenbewegungsdaten!$B:$B,A1059,Anlagenbewegungsdaten!D:D)),3)</f>
        <v>0</v>
      </c>
      <c r="J1059" s="335" t="s">
        <v>5179</v>
      </c>
      <c r="K1059" s="335" t="s">
        <v>5193</v>
      </c>
      <c r="L1059" s="516">
        <v>12.65</v>
      </c>
      <c r="M1059" s="332">
        <f>ROUND(SUMIF(Anlagenbewegungsdaten_AV!B:B,A1059,Anlagenbewegungsdaten_AV!C:C),3)</f>
        <v>0</v>
      </c>
      <c r="N1059" s="330">
        <f>IF(ISBLANK(L1059),ROUND(SUMIF(Anlagenbewegungsdaten_AV!B:B,A1059,Anlagenbewegungsdaten_AV!D:D),2),ROUND(M1059*L1059%,2))</f>
        <v>0</v>
      </c>
      <c r="O1059" s="330">
        <f>ROUND(N1059-SUMIF(Anlagenbewegungsdaten_AV!B:B,A1059,Anlagenbewegungsdaten_AV!D:D),3)</f>
        <v>0</v>
      </c>
    </row>
    <row r="1060" spans="1:15" ht="15" customHeight="1" x14ac:dyDescent="0.25">
      <c r="A1060" s="262" t="s">
        <v>2518</v>
      </c>
      <c r="B1060" s="167" t="s">
        <v>2108</v>
      </c>
      <c r="C1060" s="168" t="s">
        <v>4208</v>
      </c>
      <c r="D1060" s="167" t="s">
        <v>2466</v>
      </c>
      <c r="E1060" s="167" t="s">
        <v>2483</v>
      </c>
      <c r="F1060" s="182">
        <v>11.4</v>
      </c>
      <c r="G1060" s="333">
        <f>ROUND(SUMIF(Anlagenbewegungsdaten!B:B,A1060,Anlagenbewegungsdaten!C:C),3)</f>
        <v>0</v>
      </c>
      <c r="H1060" s="334">
        <f>IF(ISBLANK(F1060),ROUND(SUMIF(Anlagenbewegungsdaten!B:B,A1060,Anlagenbewegungsdaten!D:D),2),ROUND(G1060*F1060%,2))</f>
        <v>0</v>
      </c>
      <c r="I1060" s="334">
        <f>ROUND((H1060-SUMIF(Anlagenbewegungsdaten!$B:$B,A1060,Anlagenbewegungsdaten!D:D)),3)</f>
        <v>0</v>
      </c>
      <c r="J1060" s="335" t="s">
        <v>5179</v>
      </c>
      <c r="K1060" s="335" t="s">
        <v>5193</v>
      </c>
      <c r="L1060" s="516">
        <v>9.1199999999999992</v>
      </c>
      <c r="M1060" s="332">
        <f>ROUND(SUMIF(Anlagenbewegungsdaten_AV!B:B,A1060,Anlagenbewegungsdaten_AV!C:C),3)</f>
        <v>0</v>
      </c>
      <c r="N1060" s="330">
        <f>IF(ISBLANK(L1060),ROUND(SUMIF(Anlagenbewegungsdaten_AV!B:B,A1060,Anlagenbewegungsdaten_AV!D:D),2),ROUND(M1060*L1060%,2))</f>
        <v>0</v>
      </c>
      <c r="O1060" s="330">
        <f>ROUND(N1060-SUMIF(Anlagenbewegungsdaten_AV!B:B,A1060,Anlagenbewegungsdaten_AV!D:D),3)</f>
        <v>0</v>
      </c>
    </row>
    <row r="1061" spans="1:15" ht="15" customHeight="1" x14ac:dyDescent="0.25">
      <c r="A1061" s="262" t="s">
        <v>2519</v>
      </c>
      <c r="B1061" s="167" t="s">
        <v>2108</v>
      </c>
      <c r="C1061" s="168" t="s">
        <v>4208</v>
      </c>
      <c r="D1061" s="167" t="s">
        <v>2520</v>
      </c>
      <c r="E1061" s="167" t="s">
        <v>2486</v>
      </c>
      <c r="F1061" s="182">
        <v>13.4</v>
      </c>
      <c r="G1061" s="333">
        <f>ROUND(SUMIF(Anlagenbewegungsdaten!B:B,A1061,Anlagenbewegungsdaten!C:C),3)</f>
        <v>0</v>
      </c>
      <c r="H1061" s="334">
        <f>IF(ISBLANK(F1061),ROUND(SUMIF(Anlagenbewegungsdaten!B:B,A1061,Anlagenbewegungsdaten!D:D),2),ROUND(G1061*F1061%,2))</f>
        <v>0</v>
      </c>
      <c r="I1061" s="334">
        <f>ROUND((H1061-SUMIF(Anlagenbewegungsdaten!$B:$B,A1061,Anlagenbewegungsdaten!D:D)),3)</f>
        <v>0</v>
      </c>
      <c r="J1061" s="335" t="s">
        <v>5179</v>
      </c>
      <c r="K1061" s="335" t="s">
        <v>5193</v>
      </c>
      <c r="L1061" s="516">
        <v>10.72</v>
      </c>
      <c r="M1061" s="332">
        <f>ROUND(SUMIF(Anlagenbewegungsdaten_AV!B:B,A1061,Anlagenbewegungsdaten_AV!C:C),3)</f>
        <v>0</v>
      </c>
      <c r="N1061" s="330">
        <f>IF(ISBLANK(L1061),ROUND(SUMIF(Anlagenbewegungsdaten_AV!B:B,A1061,Anlagenbewegungsdaten_AV!D:D),2),ROUND(M1061*L1061%,2))</f>
        <v>0</v>
      </c>
      <c r="O1061" s="330">
        <f>ROUND(N1061-SUMIF(Anlagenbewegungsdaten_AV!B:B,A1061,Anlagenbewegungsdaten_AV!D:D),3)</f>
        <v>0</v>
      </c>
    </row>
    <row r="1062" spans="1:15" ht="15" customHeight="1" x14ac:dyDescent="0.25">
      <c r="A1062" s="263" t="s">
        <v>574</v>
      </c>
      <c r="B1062" s="173" t="s">
        <v>2108</v>
      </c>
      <c r="C1062" s="173" t="s">
        <v>4208</v>
      </c>
      <c r="D1062" s="174" t="s">
        <v>575</v>
      </c>
      <c r="E1062" s="173" t="s">
        <v>1563</v>
      </c>
      <c r="F1062" s="289">
        <v>14.4</v>
      </c>
      <c r="G1062" s="333">
        <f>ROUND(SUMIF(Anlagenbewegungsdaten!B:B,A1062,Anlagenbewegungsdaten!C:C),3)</f>
        <v>0</v>
      </c>
      <c r="H1062" s="334">
        <f>IF(ISBLANK(F1062),ROUND(SUMIF(Anlagenbewegungsdaten!B:B,A1062,Anlagenbewegungsdaten!D:D),2),ROUND(G1062*F1062%,2))</f>
        <v>0</v>
      </c>
      <c r="I1062" s="334">
        <f>ROUND((H1062-SUMIF(Anlagenbewegungsdaten!$B:$B,A1062,Anlagenbewegungsdaten!D:D)),3)</f>
        <v>0</v>
      </c>
      <c r="J1062" s="335" t="s">
        <v>5179</v>
      </c>
      <c r="K1062" s="335" t="s">
        <v>5193</v>
      </c>
      <c r="L1062" s="516">
        <v>11.52</v>
      </c>
      <c r="M1062" s="332">
        <f>ROUND(SUMIF(Anlagenbewegungsdaten_AV!B:B,A1062,Anlagenbewegungsdaten_AV!C:C),3)</f>
        <v>0</v>
      </c>
      <c r="N1062" s="330">
        <f>IF(ISBLANK(L1062),ROUND(SUMIF(Anlagenbewegungsdaten_AV!B:B,A1062,Anlagenbewegungsdaten_AV!D:D),2),ROUND(M1062*L1062%,2))</f>
        <v>0</v>
      </c>
      <c r="O1062" s="330">
        <f>ROUND(N1062-SUMIF(Anlagenbewegungsdaten_AV!B:B,A1062,Anlagenbewegungsdaten_AV!D:D),3)</f>
        <v>0</v>
      </c>
    </row>
    <row r="1063" spans="1:15" ht="15" customHeight="1" x14ac:dyDescent="0.25">
      <c r="A1063" s="263" t="s">
        <v>2776</v>
      </c>
      <c r="B1063" s="173" t="s">
        <v>2108</v>
      </c>
      <c r="C1063" s="173" t="s">
        <v>4208</v>
      </c>
      <c r="D1063" s="174" t="s">
        <v>2777</v>
      </c>
      <c r="E1063" s="174" t="s">
        <v>2576</v>
      </c>
      <c r="F1063" s="289">
        <v>14.370000000000001</v>
      </c>
      <c r="G1063" s="333">
        <f>ROUND(SUMIF(Anlagenbewegungsdaten!B:B,A1063,Anlagenbewegungsdaten!C:C),3)</f>
        <v>0</v>
      </c>
      <c r="H1063" s="334">
        <f>IF(ISBLANK(F1063),ROUND(SUMIF(Anlagenbewegungsdaten!B:B,A1063,Anlagenbewegungsdaten!D:D),2),ROUND(G1063*F1063%,2))</f>
        <v>0</v>
      </c>
      <c r="I1063" s="334">
        <f>ROUND((H1063-SUMIF(Anlagenbewegungsdaten!$B:$B,A1063,Anlagenbewegungsdaten!D:D)),3)</f>
        <v>0</v>
      </c>
      <c r="J1063" s="335" t="s">
        <v>5179</v>
      </c>
      <c r="K1063" s="335" t="s">
        <v>5193</v>
      </c>
      <c r="L1063" s="516">
        <v>11.5</v>
      </c>
      <c r="M1063" s="332">
        <f>ROUND(SUMIF(Anlagenbewegungsdaten_AV!B:B,A1063,Anlagenbewegungsdaten_AV!C:C),3)</f>
        <v>0</v>
      </c>
      <c r="N1063" s="330">
        <f>IF(ISBLANK(L1063),ROUND(SUMIF(Anlagenbewegungsdaten_AV!B:B,A1063,Anlagenbewegungsdaten_AV!D:D),2),ROUND(M1063*L1063%,2))</f>
        <v>0</v>
      </c>
      <c r="O1063" s="330">
        <f>ROUND(N1063-SUMIF(Anlagenbewegungsdaten_AV!B:B,A1063,Anlagenbewegungsdaten_AV!D:D),3)</f>
        <v>0</v>
      </c>
    </row>
    <row r="1064" spans="1:15" ht="15" customHeight="1" x14ac:dyDescent="0.25">
      <c r="A1064" s="263" t="s">
        <v>3520</v>
      </c>
      <c r="B1064" s="173" t="s">
        <v>2108</v>
      </c>
      <c r="C1064" s="173" t="s">
        <v>4208</v>
      </c>
      <c r="D1064" s="174" t="s">
        <v>3521</v>
      </c>
      <c r="E1064" s="174" t="s">
        <v>3320</v>
      </c>
      <c r="F1064" s="289">
        <v>14.34</v>
      </c>
      <c r="G1064" s="333">
        <f>ROUND(SUMIF(Anlagenbewegungsdaten!B:B,A1064,Anlagenbewegungsdaten!C:C),3)</f>
        <v>0</v>
      </c>
      <c r="H1064" s="334">
        <f>IF(ISBLANK(F1064),ROUND(SUMIF(Anlagenbewegungsdaten!B:B,A1064,Anlagenbewegungsdaten!D:D),2),ROUND(G1064*F1064%,2))</f>
        <v>0</v>
      </c>
      <c r="I1064" s="334">
        <f>ROUND((H1064-SUMIF(Anlagenbewegungsdaten!$B:$B,A1064,Anlagenbewegungsdaten!D:D)),3)</f>
        <v>0</v>
      </c>
      <c r="J1064" s="335" t="s">
        <v>5179</v>
      </c>
      <c r="K1064" s="335" t="s">
        <v>5193</v>
      </c>
      <c r="L1064" s="516">
        <v>11.47</v>
      </c>
      <c r="M1064" s="332">
        <f>ROUND(SUMIF(Anlagenbewegungsdaten_AV!B:B,A1064,Anlagenbewegungsdaten_AV!C:C),3)</f>
        <v>0</v>
      </c>
      <c r="N1064" s="330">
        <f>IF(ISBLANK(L1064),ROUND(SUMIF(Anlagenbewegungsdaten_AV!B:B,A1064,Anlagenbewegungsdaten_AV!D:D),2),ROUND(M1064*L1064%,2))</f>
        <v>0</v>
      </c>
      <c r="O1064" s="330">
        <f>ROUND(N1064-SUMIF(Anlagenbewegungsdaten_AV!B:B,A1064,Anlagenbewegungsdaten_AV!D:D),3)</f>
        <v>0</v>
      </c>
    </row>
    <row r="1065" spans="1:15" ht="15" customHeight="1" x14ac:dyDescent="0.25">
      <c r="A1065" s="275" t="s">
        <v>4294</v>
      </c>
      <c r="B1065" s="194" t="s">
        <v>2108</v>
      </c>
      <c r="C1065" s="194" t="s">
        <v>4208</v>
      </c>
      <c r="D1065" s="193" t="s">
        <v>4295</v>
      </c>
      <c r="E1065" s="193" t="s">
        <v>4093</v>
      </c>
      <c r="F1065" s="290">
        <v>14.31</v>
      </c>
      <c r="G1065" s="333">
        <f>ROUND(SUMIF(Anlagenbewegungsdaten!B:B,A1065,Anlagenbewegungsdaten!C:C),3)</f>
        <v>0</v>
      </c>
      <c r="H1065" s="334">
        <f>IF(ISBLANK(F1065),ROUND(SUMIF(Anlagenbewegungsdaten!B:B,A1065,Anlagenbewegungsdaten!D:D),2),ROUND(G1065*F1065%,2))</f>
        <v>0</v>
      </c>
      <c r="I1065" s="334">
        <f>ROUND((H1065-SUMIF(Anlagenbewegungsdaten!$B:$B,A1065,Anlagenbewegungsdaten!D:D)),3)</f>
        <v>0</v>
      </c>
      <c r="J1065" s="335" t="s">
        <v>5179</v>
      </c>
      <c r="K1065" s="335" t="s">
        <v>5193</v>
      </c>
      <c r="L1065" s="516">
        <v>11.45</v>
      </c>
      <c r="M1065" s="332">
        <f>ROUND(SUMIF(Anlagenbewegungsdaten_AV!B:B,A1065,Anlagenbewegungsdaten_AV!C:C),3)</f>
        <v>0</v>
      </c>
      <c r="N1065" s="330">
        <f>IF(ISBLANK(L1065),ROUND(SUMIF(Anlagenbewegungsdaten_AV!B:B,A1065,Anlagenbewegungsdaten_AV!D:D),2),ROUND(M1065*L1065%,2))</f>
        <v>0</v>
      </c>
      <c r="O1065" s="330">
        <f>ROUND(N1065-SUMIF(Anlagenbewegungsdaten_AV!B:B,A1065,Anlagenbewegungsdaten_AV!D:D),3)</f>
        <v>0</v>
      </c>
    </row>
    <row r="1066" spans="1:15" ht="15" customHeight="1" x14ac:dyDescent="0.25">
      <c r="A1066" s="262" t="s">
        <v>2521</v>
      </c>
      <c r="B1066" s="167" t="s">
        <v>2108</v>
      </c>
      <c r="C1066" s="168" t="s">
        <v>4208</v>
      </c>
      <c r="D1066" s="167" t="s">
        <v>2522</v>
      </c>
      <c r="E1066" s="167" t="s">
        <v>2483</v>
      </c>
      <c r="F1066" s="182">
        <v>10.9</v>
      </c>
      <c r="G1066" s="333">
        <f>ROUND(SUMIF(Anlagenbewegungsdaten!B:B,A1066,Anlagenbewegungsdaten!C:C),3)</f>
        <v>0</v>
      </c>
      <c r="H1066" s="334">
        <f>IF(ISBLANK(F1066),ROUND(SUMIF(Anlagenbewegungsdaten!B:B,A1066,Anlagenbewegungsdaten!D:D),2),ROUND(G1066*F1066%,2))</f>
        <v>0</v>
      </c>
      <c r="I1066" s="334">
        <f>ROUND((H1066-SUMIF(Anlagenbewegungsdaten!$B:$B,A1066,Anlagenbewegungsdaten!D:D)),3)</f>
        <v>0</v>
      </c>
      <c r="J1066" s="335" t="s">
        <v>5179</v>
      </c>
      <c r="K1066" s="335" t="s">
        <v>5193</v>
      </c>
      <c r="L1066" s="516">
        <v>8.7200000000000006</v>
      </c>
      <c r="M1066" s="332">
        <f>ROUND(SUMIF(Anlagenbewegungsdaten_AV!B:B,A1066,Anlagenbewegungsdaten_AV!C:C),3)</f>
        <v>0</v>
      </c>
      <c r="N1066" s="330">
        <f>IF(ISBLANK(L1066),ROUND(SUMIF(Anlagenbewegungsdaten_AV!B:B,A1066,Anlagenbewegungsdaten_AV!D:D),2),ROUND(M1066*L1066%,2))</f>
        <v>0</v>
      </c>
      <c r="O1066" s="330">
        <f>ROUND(N1066-SUMIF(Anlagenbewegungsdaten_AV!B:B,A1066,Anlagenbewegungsdaten_AV!D:D),3)</f>
        <v>0</v>
      </c>
    </row>
    <row r="1067" spans="1:15" ht="15" customHeight="1" x14ac:dyDescent="0.25">
      <c r="A1067" s="262" t="s">
        <v>2523</v>
      </c>
      <c r="B1067" s="167" t="s">
        <v>2108</v>
      </c>
      <c r="C1067" s="168" t="s">
        <v>4208</v>
      </c>
      <c r="D1067" s="167" t="s">
        <v>2524</v>
      </c>
      <c r="E1067" s="167" t="s">
        <v>2486</v>
      </c>
      <c r="F1067" s="182">
        <v>12.9</v>
      </c>
      <c r="G1067" s="333">
        <f>ROUND(SUMIF(Anlagenbewegungsdaten!B:B,A1067,Anlagenbewegungsdaten!C:C),3)</f>
        <v>0</v>
      </c>
      <c r="H1067" s="334">
        <f>IF(ISBLANK(F1067),ROUND(SUMIF(Anlagenbewegungsdaten!B:B,A1067,Anlagenbewegungsdaten!D:D),2),ROUND(G1067*F1067%,2))</f>
        <v>0</v>
      </c>
      <c r="I1067" s="334">
        <f>ROUND((H1067-SUMIF(Anlagenbewegungsdaten!$B:$B,A1067,Anlagenbewegungsdaten!D:D)),3)</f>
        <v>0</v>
      </c>
      <c r="J1067" s="335" t="s">
        <v>5179</v>
      </c>
      <c r="K1067" s="335" t="s">
        <v>5193</v>
      </c>
      <c r="L1067" s="516">
        <v>10.32</v>
      </c>
      <c r="M1067" s="332">
        <f>ROUND(SUMIF(Anlagenbewegungsdaten_AV!B:B,A1067,Anlagenbewegungsdaten_AV!C:C),3)</f>
        <v>0</v>
      </c>
      <c r="N1067" s="330">
        <f>IF(ISBLANK(L1067),ROUND(SUMIF(Anlagenbewegungsdaten_AV!B:B,A1067,Anlagenbewegungsdaten_AV!D:D),2),ROUND(M1067*L1067%,2))</f>
        <v>0</v>
      </c>
      <c r="O1067" s="330">
        <f>ROUND(N1067-SUMIF(Anlagenbewegungsdaten_AV!B:B,A1067,Anlagenbewegungsdaten_AV!D:D),3)</f>
        <v>0</v>
      </c>
    </row>
    <row r="1068" spans="1:15" ht="15" customHeight="1" x14ac:dyDescent="0.25">
      <c r="A1068" s="263" t="s">
        <v>576</v>
      </c>
      <c r="B1068" s="173" t="s">
        <v>2108</v>
      </c>
      <c r="C1068" s="173" t="s">
        <v>4208</v>
      </c>
      <c r="D1068" s="174" t="s">
        <v>577</v>
      </c>
      <c r="E1068" s="173" t="s">
        <v>1563</v>
      </c>
      <c r="F1068" s="289">
        <v>13.9</v>
      </c>
      <c r="G1068" s="333">
        <f>ROUND(SUMIF(Anlagenbewegungsdaten!B:B,A1068,Anlagenbewegungsdaten!C:C),3)</f>
        <v>0</v>
      </c>
      <c r="H1068" s="334">
        <f>IF(ISBLANK(F1068),ROUND(SUMIF(Anlagenbewegungsdaten!B:B,A1068,Anlagenbewegungsdaten!D:D),2),ROUND(G1068*F1068%,2))</f>
        <v>0</v>
      </c>
      <c r="I1068" s="334">
        <f>ROUND((H1068-SUMIF(Anlagenbewegungsdaten!$B:$B,A1068,Anlagenbewegungsdaten!D:D)),3)</f>
        <v>0</v>
      </c>
      <c r="J1068" s="335" t="s">
        <v>5179</v>
      </c>
      <c r="K1068" s="335" t="s">
        <v>5193</v>
      </c>
      <c r="L1068" s="516">
        <v>11.12</v>
      </c>
      <c r="M1068" s="332">
        <f>ROUND(SUMIF(Anlagenbewegungsdaten_AV!B:B,A1068,Anlagenbewegungsdaten_AV!C:C),3)</f>
        <v>0</v>
      </c>
      <c r="N1068" s="330">
        <f>IF(ISBLANK(L1068),ROUND(SUMIF(Anlagenbewegungsdaten_AV!B:B,A1068,Anlagenbewegungsdaten_AV!D:D),2),ROUND(M1068*L1068%,2))</f>
        <v>0</v>
      </c>
      <c r="O1068" s="330">
        <f>ROUND(N1068-SUMIF(Anlagenbewegungsdaten_AV!B:B,A1068,Anlagenbewegungsdaten_AV!D:D),3)</f>
        <v>0</v>
      </c>
    </row>
    <row r="1069" spans="1:15" ht="15" customHeight="1" x14ac:dyDescent="0.25">
      <c r="A1069" s="263" t="s">
        <v>2778</v>
      </c>
      <c r="B1069" s="173" t="s">
        <v>2108</v>
      </c>
      <c r="C1069" s="173" t="s">
        <v>4208</v>
      </c>
      <c r="D1069" s="174" t="s">
        <v>2779</v>
      </c>
      <c r="E1069" s="174" t="s">
        <v>2576</v>
      </c>
      <c r="F1069" s="289">
        <v>13.870000000000001</v>
      </c>
      <c r="G1069" s="333">
        <f>ROUND(SUMIF(Anlagenbewegungsdaten!B:B,A1069,Anlagenbewegungsdaten!C:C),3)</f>
        <v>0</v>
      </c>
      <c r="H1069" s="334">
        <f>IF(ISBLANK(F1069),ROUND(SUMIF(Anlagenbewegungsdaten!B:B,A1069,Anlagenbewegungsdaten!D:D),2),ROUND(G1069*F1069%,2))</f>
        <v>0</v>
      </c>
      <c r="I1069" s="334">
        <f>ROUND((H1069-SUMIF(Anlagenbewegungsdaten!$B:$B,A1069,Anlagenbewegungsdaten!D:D)),3)</f>
        <v>0</v>
      </c>
      <c r="J1069" s="335" t="s">
        <v>5179</v>
      </c>
      <c r="K1069" s="335" t="s">
        <v>5193</v>
      </c>
      <c r="L1069" s="516">
        <v>11.1</v>
      </c>
      <c r="M1069" s="332">
        <f>ROUND(SUMIF(Anlagenbewegungsdaten_AV!B:B,A1069,Anlagenbewegungsdaten_AV!C:C),3)</f>
        <v>0</v>
      </c>
      <c r="N1069" s="330">
        <f>IF(ISBLANK(L1069),ROUND(SUMIF(Anlagenbewegungsdaten_AV!B:B,A1069,Anlagenbewegungsdaten_AV!D:D),2),ROUND(M1069*L1069%,2))</f>
        <v>0</v>
      </c>
      <c r="O1069" s="330">
        <f>ROUND(N1069-SUMIF(Anlagenbewegungsdaten_AV!B:B,A1069,Anlagenbewegungsdaten_AV!D:D),3)</f>
        <v>0</v>
      </c>
    </row>
    <row r="1070" spans="1:15" ht="15" customHeight="1" x14ac:dyDescent="0.25">
      <c r="A1070" s="263" t="s">
        <v>3522</v>
      </c>
      <c r="B1070" s="173" t="s">
        <v>2108</v>
      </c>
      <c r="C1070" s="173" t="s">
        <v>4208</v>
      </c>
      <c r="D1070" s="174" t="s">
        <v>3523</v>
      </c>
      <c r="E1070" s="174" t="s">
        <v>3320</v>
      </c>
      <c r="F1070" s="289">
        <v>13.84</v>
      </c>
      <c r="G1070" s="333">
        <f>ROUND(SUMIF(Anlagenbewegungsdaten!B:B,A1070,Anlagenbewegungsdaten!C:C),3)</f>
        <v>0</v>
      </c>
      <c r="H1070" s="334">
        <f>IF(ISBLANK(F1070),ROUND(SUMIF(Anlagenbewegungsdaten!B:B,A1070,Anlagenbewegungsdaten!D:D),2),ROUND(G1070*F1070%,2))</f>
        <v>0</v>
      </c>
      <c r="I1070" s="334">
        <f>ROUND((H1070-SUMIF(Anlagenbewegungsdaten!$B:$B,A1070,Anlagenbewegungsdaten!D:D)),3)</f>
        <v>0</v>
      </c>
      <c r="J1070" s="335" t="s">
        <v>5179</v>
      </c>
      <c r="K1070" s="335" t="s">
        <v>5193</v>
      </c>
      <c r="L1070" s="516">
        <v>11.07</v>
      </c>
      <c r="M1070" s="332">
        <f>ROUND(SUMIF(Anlagenbewegungsdaten_AV!B:B,A1070,Anlagenbewegungsdaten_AV!C:C),3)</f>
        <v>0</v>
      </c>
      <c r="N1070" s="330">
        <f>IF(ISBLANK(L1070),ROUND(SUMIF(Anlagenbewegungsdaten_AV!B:B,A1070,Anlagenbewegungsdaten_AV!D:D),2),ROUND(M1070*L1070%,2))</f>
        <v>0</v>
      </c>
      <c r="O1070" s="330">
        <f>ROUND(N1070-SUMIF(Anlagenbewegungsdaten_AV!B:B,A1070,Anlagenbewegungsdaten_AV!D:D),3)</f>
        <v>0</v>
      </c>
    </row>
    <row r="1071" spans="1:15" ht="15" customHeight="1" x14ac:dyDescent="0.25">
      <c r="A1071" s="275" t="s">
        <v>4296</v>
      </c>
      <c r="B1071" s="194" t="s">
        <v>2108</v>
      </c>
      <c r="C1071" s="194" t="s">
        <v>4208</v>
      </c>
      <c r="D1071" s="193" t="s">
        <v>4297</v>
      </c>
      <c r="E1071" s="193" t="s">
        <v>4093</v>
      </c>
      <c r="F1071" s="290">
        <v>13.81</v>
      </c>
      <c r="G1071" s="333">
        <f>ROUND(SUMIF(Anlagenbewegungsdaten!B:B,A1071,Anlagenbewegungsdaten!C:C),3)</f>
        <v>0</v>
      </c>
      <c r="H1071" s="334">
        <f>IF(ISBLANK(F1071),ROUND(SUMIF(Anlagenbewegungsdaten!B:B,A1071,Anlagenbewegungsdaten!D:D),2),ROUND(G1071*F1071%,2))</f>
        <v>0</v>
      </c>
      <c r="I1071" s="334">
        <f>ROUND((H1071-SUMIF(Anlagenbewegungsdaten!$B:$B,A1071,Anlagenbewegungsdaten!D:D)),3)</f>
        <v>0</v>
      </c>
      <c r="J1071" s="335" t="s">
        <v>5179</v>
      </c>
      <c r="K1071" s="335" t="s">
        <v>5193</v>
      </c>
      <c r="L1071" s="516">
        <v>11.05</v>
      </c>
      <c r="M1071" s="332">
        <f>ROUND(SUMIF(Anlagenbewegungsdaten_AV!B:B,A1071,Anlagenbewegungsdaten_AV!C:C),3)</f>
        <v>0</v>
      </c>
      <c r="N1071" s="330">
        <f>IF(ISBLANK(L1071),ROUND(SUMIF(Anlagenbewegungsdaten_AV!B:B,A1071,Anlagenbewegungsdaten_AV!D:D),2),ROUND(M1071*L1071%,2))</f>
        <v>0</v>
      </c>
      <c r="O1071" s="330">
        <f>ROUND(N1071-SUMIF(Anlagenbewegungsdaten_AV!B:B,A1071,Anlagenbewegungsdaten_AV!D:D),3)</f>
        <v>0</v>
      </c>
    </row>
    <row r="1072" spans="1:15" ht="15" customHeight="1" x14ac:dyDescent="0.25">
      <c r="A1072" s="262" t="s">
        <v>2525</v>
      </c>
      <c r="B1072" s="167" t="s">
        <v>2108</v>
      </c>
      <c r="C1072" s="168" t="s">
        <v>4208</v>
      </c>
      <c r="D1072" s="167" t="s">
        <v>2526</v>
      </c>
      <c r="E1072" s="167" t="s">
        <v>2483</v>
      </c>
      <c r="F1072" s="182">
        <v>14.9</v>
      </c>
      <c r="G1072" s="333">
        <f>ROUND(SUMIF(Anlagenbewegungsdaten!B:B,A1072,Anlagenbewegungsdaten!C:C),3)</f>
        <v>0</v>
      </c>
      <c r="H1072" s="334">
        <f>IF(ISBLANK(F1072),ROUND(SUMIF(Anlagenbewegungsdaten!B:B,A1072,Anlagenbewegungsdaten!D:D),2),ROUND(G1072*F1072%,2))</f>
        <v>0</v>
      </c>
      <c r="I1072" s="334">
        <f>ROUND((H1072-SUMIF(Anlagenbewegungsdaten!$B:$B,A1072,Anlagenbewegungsdaten!D:D)),3)</f>
        <v>0</v>
      </c>
      <c r="J1072" s="335" t="s">
        <v>5179</v>
      </c>
      <c r="K1072" s="335" t="s">
        <v>5193</v>
      </c>
      <c r="L1072" s="516">
        <v>11.92</v>
      </c>
      <c r="M1072" s="332">
        <f>ROUND(SUMIF(Anlagenbewegungsdaten_AV!B:B,A1072,Anlagenbewegungsdaten_AV!C:C),3)</f>
        <v>0</v>
      </c>
      <c r="N1072" s="330">
        <f>IF(ISBLANK(L1072),ROUND(SUMIF(Anlagenbewegungsdaten_AV!B:B,A1072,Anlagenbewegungsdaten_AV!D:D),2),ROUND(M1072*L1072%,2))</f>
        <v>0</v>
      </c>
      <c r="O1072" s="330">
        <f>ROUND(N1072-SUMIF(Anlagenbewegungsdaten_AV!B:B,A1072,Anlagenbewegungsdaten_AV!D:D),3)</f>
        <v>0</v>
      </c>
    </row>
    <row r="1073" spans="1:15" ht="15" customHeight="1" x14ac:dyDescent="0.25">
      <c r="A1073" s="262" t="s">
        <v>2527</v>
      </c>
      <c r="B1073" s="167" t="s">
        <v>2108</v>
      </c>
      <c r="C1073" s="168" t="s">
        <v>4208</v>
      </c>
      <c r="D1073" s="167" t="s">
        <v>2528</v>
      </c>
      <c r="E1073" s="167" t="s">
        <v>2486</v>
      </c>
      <c r="F1073" s="182">
        <v>16.899999999999999</v>
      </c>
      <c r="G1073" s="333">
        <f>ROUND(SUMIF(Anlagenbewegungsdaten!B:B,A1073,Anlagenbewegungsdaten!C:C),3)</f>
        <v>0</v>
      </c>
      <c r="H1073" s="334">
        <f>IF(ISBLANK(F1073),ROUND(SUMIF(Anlagenbewegungsdaten!B:B,A1073,Anlagenbewegungsdaten!D:D),2),ROUND(G1073*F1073%,2))</f>
        <v>0</v>
      </c>
      <c r="I1073" s="334">
        <f>ROUND((H1073-SUMIF(Anlagenbewegungsdaten!$B:$B,A1073,Anlagenbewegungsdaten!D:D)),3)</f>
        <v>0</v>
      </c>
      <c r="J1073" s="335" t="s">
        <v>5179</v>
      </c>
      <c r="K1073" s="335" t="s">
        <v>5193</v>
      </c>
      <c r="L1073" s="516">
        <v>13.52</v>
      </c>
      <c r="M1073" s="332">
        <f>ROUND(SUMIF(Anlagenbewegungsdaten_AV!B:B,A1073,Anlagenbewegungsdaten_AV!C:C),3)</f>
        <v>0</v>
      </c>
      <c r="N1073" s="330">
        <f>IF(ISBLANK(L1073),ROUND(SUMIF(Anlagenbewegungsdaten_AV!B:B,A1073,Anlagenbewegungsdaten_AV!D:D),2),ROUND(M1073*L1073%,2))</f>
        <v>0</v>
      </c>
      <c r="O1073" s="330">
        <f>ROUND(N1073-SUMIF(Anlagenbewegungsdaten_AV!B:B,A1073,Anlagenbewegungsdaten_AV!D:D),3)</f>
        <v>0</v>
      </c>
    </row>
    <row r="1074" spans="1:15" ht="15" customHeight="1" x14ac:dyDescent="0.25">
      <c r="A1074" s="263" t="s">
        <v>578</v>
      </c>
      <c r="B1074" s="173" t="s">
        <v>2108</v>
      </c>
      <c r="C1074" s="173" t="s">
        <v>4208</v>
      </c>
      <c r="D1074" s="174" t="s">
        <v>579</v>
      </c>
      <c r="E1074" s="173" t="s">
        <v>1563</v>
      </c>
      <c r="F1074" s="289">
        <v>17.899999999999999</v>
      </c>
      <c r="G1074" s="333">
        <f>ROUND(SUMIF(Anlagenbewegungsdaten!B:B,A1074,Anlagenbewegungsdaten!C:C),3)</f>
        <v>0</v>
      </c>
      <c r="H1074" s="334">
        <f>IF(ISBLANK(F1074),ROUND(SUMIF(Anlagenbewegungsdaten!B:B,A1074,Anlagenbewegungsdaten!D:D),2),ROUND(G1074*F1074%,2))</f>
        <v>0</v>
      </c>
      <c r="I1074" s="334">
        <f>ROUND((H1074-SUMIF(Anlagenbewegungsdaten!$B:$B,A1074,Anlagenbewegungsdaten!D:D)),3)</f>
        <v>0</v>
      </c>
      <c r="J1074" s="335" t="s">
        <v>5179</v>
      </c>
      <c r="K1074" s="335" t="s">
        <v>5193</v>
      </c>
      <c r="L1074" s="516">
        <v>14.32</v>
      </c>
      <c r="M1074" s="332">
        <f>ROUND(SUMIF(Anlagenbewegungsdaten_AV!B:B,A1074,Anlagenbewegungsdaten_AV!C:C),3)</f>
        <v>0</v>
      </c>
      <c r="N1074" s="330">
        <f>IF(ISBLANK(L1074),ROUND(SUMIF(Anlagenbewegungsdaten_AV!B:B,A1074,Anlagenbewegungsdaten_AV!D:D),2),ROUND(M1074*L1074%,2))</f>
        <v>0</v>
      </c>
      <c r="O1074" s="330">
        <f>ROUND(N1074-SUMIF(Anlagenbewegungsdaten_AV!B:B,A1074,Anlagenbewegungsdaten_AV!D:D),3)</f>
        <v>0</v>
      </c>
    </row>
    <row r="1075" spans="1:15" ht="15" customHeight="1" x14ac:dyDescent="0.25">
      <c r="A1075" s="263" t="s">
        <v>2780</v>
      </c>
      <c r="B1075" s="173" t="s">
        <v>2108</v>
      </c>
      <c r="C1075" s="173" t="s">
        <v>4208</v>
      </c>
      <c r="D1075" s="174" t="s">
        <v>2781</v>
      </c>
      <c r="E1075" s="174" t="s">
        <v>2576</v>
      </c>
      <c r="F1075" s="289">
        <v>17.87</v>
      </c>
      <c r="G1075" s="333">
        <f>ROUND(SUMIF(Anlagenbewegungsdaten!B:B,A1075,Anlagenbewegungsdaten!C:C),3)</f>
        <v>0</v>
      </c>
      <c r="H1075" s="334">
        <f>IF(ISBLANK(F1075),ROUND(SUMIF(Anlagenbewegungsdaten!B:B,A1075,Anlagenbewegungsdaten!D:D),2),ROUND(G1075*F1075%,2))</f>
        <v>0</v>
      </c>
      <c r="I1075" s="334">
        <f>ROUND((H1075-SUMIF(Anlagenbewegungsdaten!$B:$B,A1075,Anlagenbewegungsdaten!D:D)),3)</f>
        <v>0</v>
      </c>
      <c r="J1075" s="335" t="s">
        <v>5179</v>
      </c>
      <c r="K1075" s="335" t="s">
        <v>5193</v>
      </c>
      <c r="L1075" s="516">
        <v>14.3</v>
      </c>
      <c r="M1075" s="332">
        <f>ROUND(SUMIF(Anlagenbewegungsdaten_AV!B:B,A1075,Anlagenbewegungsdaten_AV!C:C),3)</f>
        <v>0</v>
      </c>
      <c r="N1075" s="330">
        <f>IF(ISBLANK(L1075),ROUND(SUMIF(Anlagenbewegungsdaten_AV!B:B,A1075,Anlagenbewegungsdaten_AV!D:D),2),ROUND(M1075*L1075%,2))</f>
        <v>0</v>
      </c>
      <c r="O1075" s="330">
        <f>ROUND(N1075-SUMIF(Anlagenbewegungsdaten_AV!B:B,A1075,Anlagenbewegungsdaten_AV!D:D),3)</f>
        <v>0</v>
      </c>
    </row>
    <row r="1076" spans="1:15" ht="15" customHeight="1" x14ac:dyDescent="0.25">
      <c r="A1076" s="263" t="s">
        <v>3524</v>
      </c>
      <c r="B1076" s="173" t="s">
        <v>2108</v>
      </c>
      <c r="C1076" s="173" t="s">
        <v>4208</v>
      </c>
      <c r="D1076" s="174" t="s">
        <v>3525</v>
      </c>
      <c r="E1076" s="174" t="s">
        <v>3320</v>
      </c>
      <c r="F1076" s="289">
        <v>17.84</v>
      </c>
      <c r="G1076" s="333">
        <f>ROUND(SUMIF(Anlagenbewegungsdaten!B:B,A1076,Anlagenbewegungsdaten!C:C),3)</f>
        <v>0</v>
      </c>
      <c r="H1076" s="334">
        <f>IF(ISBLANK(F1076),ROUND(SUMIF(Anlagenbewegungsdaten!B:B,A1076,Anlagenbewegungsdaten!D:D),2),ROUND(G1076*F1076%,2))</f>
        <v>0</v>
      </c>
      <c r="I1076" s="334">
        <f>ROUND((H1076-SUMIF(Anlagenbewegungsdaten!$B:$B,A1076,Anlagenbewegungsdaten!D:D)),3)</f>
        <v>0</v>
      </c>
      <c r="J1076" s="335" t="s">
        <v>5179</v>
      </c>
      <c r="K1076" s="335" t="s">
        <v>5193</v>
      </c>
      <c r="L1076" s="516">
        <v>14.27</v>
      </c>
      <c r="M1076" s="332">
        <f>ROUND(SUMIF(Anlagenbewegungsdaten_AV!B:B,A1076,Anlagenbewegungsdaten_AV!C:C),3)</f>
        <v>0</v>
      </c>
      <c r="N1076" s="330">
        <f>IF(ISBLANK(L1076),ROUND(SUMIF(Anlagenbewegungsdaten_AV!B:B,A1076,Anlagenbewegungsdaten_AV!D:D),2),ROUND(M1076*L1076%,2))</f>
        <v>0</v>
      </c>
      <c r="O1076" s="330">
        <f>ROUND(N1076-SUMIF(Anlagenbewegungsdaten_AV!B:B,A1076,Anlagenbewegungsdaten_AV!D:D),3)</f>
        <v>0</v>
      </c>
    </row>
    <row r="1077" spans="1:15" ht="15" customHeight="1" x14ac:dyDescent="0.25">
      <c r="A1077" s="275" t="s">
        <v>4298</v>
      </c>
      <c r="B1077" s="194" t="s">
        <v>2108</v>
      </c>
      <c r="C1077" s="194" t="s">
        <v>4208</v>
      </c>
      <c r="D1077" s="193" t="s">
        <v>4299</v>
      </c>
      <c r="E1077" s="193" t="s">
        <v>4093</v>
      </c>
      <c r="F1077" s="290">
        <v>17.810000000000002</v>
      </c>
      <c r="G1077" s="333">
        <f>ROUND(SUMIF(Anlagenbewegungsdaten!B:B,A1077,Anlagenbewegungsdaten!C:C),3)</f>
        <v>0</v>
      </c>
      <c r="H1077" s="334">
        <f>IF(ISBLANK(F1077),ROUND(SUMIF(Anlagenbewegungsdaten!B:B,A1077,Anlagenbewegungsdaten!D:D),2),ROUND(G1077*F1077%,2))</f>
        <v>0</v>
      </c>
      <c r="I1077" s="334">
        <f>ROUND((H1077-SUMIF(Anlagenbewegungsdaten!$B:$B,A1077,Anlagenbewegungsdaten!D:D)),3)</f>
        <v>0</v>
      </c>
      <c r="J1077" s="335" t="s">
        <v>5179</v>
      </c>
      <c r="K1077" s="335" t="s">
        <v>5193</v>
      </c>
      <c r="L1077" s="516">
        <v>14.25</v>
      </c>
      <c r="M1077" s="332">
        <f>ROUND(SUMIF(Anlagenbewegungsdaten_AV!B:B,A1077,Anlagenbewegungsdaten_AV!C:C),3)</f>
        <v>0</v>
      </c>
      <c r="N1077" s="330">
        <f>IF(ISBLANK(L1077),ROUND(SUMIF(Anlagenbewegungsdaten_AV!B:B,A1077,Anlagenbewegungsdaten_AV!D:D),2),ROUND(M1077*L1077%,2))</f>
        <v>0</v>
      </c>
      <c r="O1077" s="330">
        <f>ROUND(N1077-SUMIF(Anlagenbewegungsdaten_AV!B:B,A1077,Anlagenbewegungsdaten_AV!D:D),3)</f>
        <v>0</v>
      </c>
    </row>
    <row r="1078" spans="1:15" ht="15" customHeight="1" x14ac:dyDescent="0.25">
      <c r="A1078" s="262" t="s">
        <v>2529</v>
      </c>
      <c r="B1078" s="167" t="s">
        <v>2108</v>
      </c>
      <c r="C1078" s="168" t="s">
        <v>4208</v>
      </c>
      <c r="D1078" s="167" t="s">
        <v>2530</v>
      </c>
      <c r="E1078" s="167" t="s">
        <v>2483</v>
      </c>
      <c r="F1078" s="182">
        <v>13.4</v>
      </c>
      <c r="G1078" s="333">
        <f>ROUND(SUMIF(Anlagenbewegungsdaten!B:B,A1078,Anlagenbewegungsdaten!C:C),3)</f>
        <v>0</v>
      </c>
      <c r="H1078" s="334">
        <f>IF(ISBLANK(F1078),ROUND(SUMIF(Anlagenbewegungsdaten!B:B,A1078,Anlagenbewegungsdaten!D:D),2),ROUND(G1078*F1078%,2))</f>
        <v>0</v>
      </c>
      <c r="I1078" s="334">
        <f>ROUND((H1078-SUMIF(Anlagenbewegungsdaten!$B:$B,A1078,Anlagenbewegungsdaten!D:D)),3)</f>
        <v>0</v>
      </c>
      <c r="J1078" s="335" t="s">
        <v>5179</v>
      </c>
      <c r="K1078" s="335" t="s">
        <v>5193</v>
      </c>
      <c r="L1078" s="516">
        <v>10.72</v>
      </c>
      <c r="M1078" s="332">
        <f>ROUND(SUMIF(Anlagenbewegungsdaten_AV!B:B,A1078,Anlagenbewegungsdaten_AV!C:C),3)</f>
        <v>0</v>
      </c>
      <c r="N1078" s="330">
        <f>IF(ISBLANK(L1078),ROUND(SUMIF(Anlagenbewegungsdaten_AV!B:B,A1078,Anlagenbewegungsdaten_AV!D:D),2),ROUND(M1078*L1078%,2))</f>
        <v>0</v>
      </c>
      <c r="O1078" s="330">
        <f>ROUND(N1078-SUMIF(Anlagenbewegungsdaten_AV!B:B,A1078,Anlagenbewegungsdaten_AV!D:D),3)</f>
        <v>0</v>
      </c>
    </row>
    <row r="1079" spans="1:15" ht="15" customHeight="1" x14ac:dyDescent="0.25">
      <c r="A1079" s="262" t="s">
        <v>2531</v>
      </c>
      <c r="B1079" s="167" t="s">
        <v>2108</v>
      </c>
      <c r="C1079" s="168" t="s">
        <v>4208</v>
      </c>
      <c r="D1079" s="167" t="s">
        <v>2532</v>
      </c>
      <c r="E1079" s="167" t="s">
        <v>2486</v>
      </c>
      <c r="F1079" s="182">
        <v>15.4</v>
      </c>
      <c r="G1079" s="333">
        <f>ROUND(SUMIF(Anlagenbewegungsdaten!B:B,A1079,Anlagenbewegungsdaten!C:C),3)</f>
        <v>0</v>
      </c>
      <c r="H1079" s="334">
        <f>IF(ISBLANK(F1079),ROUND(SUMIF(Anlagenbewegungsdaten!B:B,A1079,Anlagenbewegungsdaten!D:D),2),ROUND(G1079*F1079%,2))</f>
        <v>0</v>
      </c>
      <c r="I1079" s="334">
        <f>ROUND((H1079-SUMIF(Anlagenbewegungsdaten!$B:$B,A1079,Anlagenbewegungsdaten!D:D)),3)</f>
        <v>0</v>
      </c>
      <c r="J1079" s="335" t="s">
        <v>5179</v>
      </c>
      <c r="K1079" s="335" t="s">
        <v>5193</v>
      </c>
      <c r="L1079" s="516">
        <v>12.32</v>
      </c>
      <c r="M1079" s="332">
        <f>ROUND(SUMIF(Anlagenbewegungsdaten_AV!B:B,A1079,Anlagenbewegungsdaten_AV!C:C),3)</f>
        <v>0</v>
      </c>
      <c r="N1079" s="330">
        <f>IF(ISBLANK(L1079),ROUND(SUMIF(Anlagenbewegungsdaten_AV!B:B,A1079,Anlagenbewegungsdaten_AV!D:D),2),ROUND(M1079*L1079%,2))</f>
        <v>0</v>
      </c>
      <c r="O1079" s="330">
        <f>ROUND(N1079-SUMIF(Anlagenbewegungsdaten_AV!B:B,A1079,Anlagenbewegungsdaten_AV!D:D),3)</f>
        <v>0</v>
      </c>
    </row>
    <row r="1080" spans="1:15" ht="15" customHeight="1" x14ac:dyDescent="0.25">
      <c r="A1080" s="263" t="s">
        <v>580</v>
      </c>
      <c r="B1080" s="173" t="s">
        <v>2108</v>
      </c>
      <c r="C1080" s="173" t="s">
        <v>4208</v>
      </c>
      <c r="D1080" s="174" t="s">
        <v>581</v>
      </c>
      <c r="E1080" s="173" t="s">
        <v>1563</v>
      </c>
      <c r="F1080" s="289">
        <v>16.399999999999999</v>
      </c>
      <c r="G1080" s="333">
        <f>ROUND(SUMIF(Anlagenbewegungsdaten!B:B,A1080,Anlagenbewegungsdaten!C:C),3)</f>
        <v>0</v>
      </c>
      <c r="H1080" s="334">
        <f>IF(ISBLANK(F1080),ROUND(SUMIF(Anlagenbewegungsdaten!B:B,A1080,Anlagenbewegungsdaten!D:D),2),ROUND(G1080*F1080%,2))</f>
        <v>0</v>
      </c>
      <c r="I1080" s="334">
        <f>ROUND((H1080-SUMIF(Anlagenbewegungsdaten!$B:$B,A1080,Anlagenbewegungsdaten!D:D)),3)</f>
        <v>0</v>
      </c>
      <c r="J1080" s="335" t="s">
        <v>5179</v>
      </c>
      <c r="K1080" s="335" t="s">
        <v>5193</v>
      </c>
      <c r="L1080" s="516">
        <v>13.12</v>
      </c>
      <c r="M1080" s="332">
        <f>ROUND(SUMIF(Anlagenbewegungsdaten_AV!B:B,A1080,Anlagenbewegungsdaten_AV!C:C),3)</f>
        <v>0</v>
      </c>
      <c r="N1080" s="330">
        <f>IF(ISBLANK(L1080),ROUND(SUMIF(Anlagenbewegungsdaten_AV!B:B,A1080,Anlagenbewegungsdaten_AV!D:D),2),ROUND(M1080*L1080%,2))</f>
        <v>0</v>
      </c>
      <c r="O1080" s="330">
        <f>ROUND(N1080-SUMIF(Anlagenbewegungsdaten_AV!B:B,A1080,Anlagenbewegungsdaten_AV!D:D),3)</f>
        <v>0</v>
      </c>
    </row>
    <row r="1081" spans="1:15" ht="15" customHeight="1" x14ac:dyDescent="0.25">
      <c r="A1081" s="263" t="s">
        <v>2782</v>
      </c>
      <c r="B1081" s="173" t="s">
        <v>2108</v>
      </c>
      <c r="C1081" s="173" t="s">
        <v>4208</v>
      </c>
      <c r="D1081" s="174" t="s">
        <v>2783</v>
      </c>
      <c r="E1081" s="174" t="s">
        <v>2576</v>
      </c>
      <c r="F1081" s="289">
        <v>16.37</v>
      </c>
      <c r="G1081" s="333">
        <f>ROUND(SUMIF(Anlagenbewegungsdaten!B:B,A1081,Anlagenbewegungsdaten!C:C),3)</f>
        <v>0</v>
      </c>
      <c r="H1081" s="334">
        <f>IF(ISBLANK(F1081),ROUND(SUMIF(Anlagenbewegungsdaten!B:B,A1081,Anlagenbewegungsdaten!D:D),2),ROUND(G1081*F1081%,2))</f>
        <v>0</v>
      </c>
      <c r="I1081" s="334">
        <f>ROUND((H1081-SUMIF(Anlagenbewegungsdaten!$B:$B,A1081,Anlagenbewegungsdaten!D:D)),3)</f>
        <v>0</v>
      </c>
      <c r="J1081" s="335" t="s">
        <v>5179</v>
      </c>
      <c r="K1081" s="335" t="s">
        <v>5193</v>
      </c>
      <c r="L1081" s="516">
        <v>13.1</v>
      </c>
      <c r="M1081" s="332">
        <f>ROUND(SUMIF(Anlagenbewegungsdaten_AV!B:B,A1081,Anlagenbewegungsdaten_AV!C:C),3)</f>
        <v>0</v>
      </c>
      <c r="N1081" s="330">
        <f>IF(ISBLANK(L1081),ROUND(SUMIF(Anlagenbewegungsdaten_AV!B:B,A1081,Anlagenbewegungsdaten_AV!D:D),2),ROUND(M1081*L1081%,2))</f>
        <v>0</v>
      </c>
      <c r="O1081" s="330">
        <f>ROUND(N1081-SUMIF(Anlagenbewegungsdaten_AV!B:B,A1081,Anlagenbewegungsdaten_AV!D:D),3)</f>
        <v>0</v>
      </c>
    </row>
    <row r="1082" spans="1:15" ht="15" customHeight="1" x14ac:dyDescent="0.25">
      <c r="A1082" s="263" t="s">
        <v>3526</v>
      </c>
      <c r="B1082" s="173" t="s">
        <v>2108</v>
      </c>
      <c r="C1082" s="173" t="s">
        <v>4208</v>
      </c>
      <c r="D1082" s="174" t="s">
        <v>3527</v>
      </c>
      <c r="E1082" s="174" t="s">
        <v>3320</v>
      </c>
      <c r="F1082" s="289">
        <v>16.34</v>
      </c>
      <c r="G1082" s="333">
        <f>ROUND(SUMIF(Anlagenbewegungsdaten!B:B,A1082,Anlagenbewegungsdaten!C:C),3)</f>
        <v>0</v>
      </c>
      <c r="H1082" s="334">
        <f>IF(ISBLANK(F1082),ROUND(SUMIF(Anlagenbewegungsdaten!B:B,A1082,Anlagenbewegungsdaten!D:D),2),ROUND(G1082*F1082%,2))</f>
        <v>0</v>
      </c>
      <c r="I1082" s="334">
        <f>ROUND((H1082-SUMIF(Anlagenbewegungsdaten!$B:$B,A1082,Anlagenbewegungsdaten!D:D)),3)</f>
        <v>0</v>
      </c>
      <c r="J1082" s="335" t="s">
        <v>5179</v>
      </c>
      <c r="K1082" s="335" t="s">
        <v>5193</v>
      </c>
      <c r="L1082" s="516">
        <v>13.07</v>
      </c>
      <c r="M1082" s="332">
        <f>ROUND(SUMIF(Anlagenbewegungsdaten_AV!B:B,A1082,Anlagenbewegungsdaten_AV!C:C),3)</f>
        <v>0</v>
      </c>
      <c r="N1082" s="330">
        <f>IF(ISBLANK(L1082),ROUND(SUMIF(Anlagenbewegungsdaten_AV!B:B,A1082,Anlagenbewegungsdaten_AV!D:D),2),ROUND(M1082*L1082%,2))</f>
        <v>0</v>
      </c>
      <c r="O1082" s="330">
        <f>ROUND(N1082-SUMIF(Anlagenbewegungsdaten_AV!B:B,A1082,Anlagenbewegungsdaten_AV!D:D),3)</f>
        <v>0</v>
      </c>
    </row>
    <row r="1083" spans="1:15" ht="15" customHeight="1" x14ac:dyDescent="0.25">
      <c r="A1083" s="275" t="s">
        <v>4300</v>
      </c>
      <c r="B1083" s="194" t="s">
        <v>2108</v>
      </c>
      <c r="C1083" s="194" t="s">
        <v>4208</v>
      </c>
      <c r="D1083" s="193" t="s">
        <v>4301</v>
      </c>
      <c r="E1083" s="193" t="s">
        <v>4093</v>
      </c>
      <c r="F1083" s="290">
        <v>16.310000000000002</v>
      </c>
      <c r="G1083" s="333">
        <f>ROUND(SUMIF(Anlagenbewegungsdaten!B:B,A1083,Anlagenbewegungsdaten!C:C),3)</f>
        <v>0</v>
      </c>
      <c r="H1083" s="334">
        <f>IF(ISBLANK(F1083),ROUND(SUMIF(Anlagenbewegungsdaten!B:B,A1083,Anlagenbewegungsdaten!D:D),2),ROUND(G1083*F1083%,2))</f>
        <v>0</v>
      </c>
      <c r="I1083" s="334">
        <f>ROUND((H1083-SUMIF(Anlagenbewegungsdaten!$B:$B,A1083,Anlagenbewegungsdaten!D:D)),3)</f>
        <v>0</v>
      </c>
      <c r="J1083" s="335" t="s">
        <v>5179</v>
      </c>
      <c r="K1083" s="335" t="s">
        <v>5193</v>
      </c>
      <c r="L1083" s="516">
        <v>13.05</v>
      </c>
      <c r="M1083" s="332">
        <f>ROUND(SUMIF(Anlagenbewegungsdaten_AV!B:B,A1083,Anlagenbewegungsdaten_AV!C:C),3)</f>
        <v>0</v>
      </c>
      <c r="N1083" s="330">
        <f>IF(ISBLANK(L1083),ROUND(SUMIF(Anlagenbewegungsdaten_AV!B:B,A1083,Anlagenbewegungsdaten_AV!D:D),2),ROUND(M1083*L1083%,2))</f>
        <v>0</v>
      </c>
      <c r="O1083" s="330">
        <f>ROUND(N1083-SUMIF(Anlagenbewegungsdaten_AV!B:B,A1083,Anlagenbewegungsdaten_AV!D:D),3)</f>
        <v>0</v>
      </c>
    </row>
    <row r="1084" spans="1:15" ht="15" customHeight="1" x14ac:dyDescent="0.25">
      <c r="A1084" s="262" t="s">
        <v>2533</v>
      </c>
      <c r="B1084" s="167" t="s">
        <v>2108</v>
      </c>
      <c r="C1084" s="168" t="s">
        <v>4208</v>
      </c>
      <c r="D1084" s="167" t="s">
        <v>2534</v>
      </c>
      <c r="E1084" s="167" t="s">
        <v>2483</v>
      </c>
      <c r="F1084" s="182">
        <v>8.4</v>
      </c>
      <c r="G1084" s="333">
        <f>ROUND(SUMIF(Anlagenbewegungsdaten!B:B,A1084,Anlagenbewegungsdaten!C:C),3)</f>
        <v>0</v>
      </c>
      <c r="H1084" s="334">
        <f>IF(ISBLANK(F1084),ROUND(SUMIF(Anlagenbewegungsdaten!B:B,A1084,Anlagenbewegungsdaten!D:D),2),ROUND(G1084*F1084%,2))</f>
        <v>0</v>
      </c>
      <c r="I1084" s="334">
        <f>ROUND((H1084-SUMIF(Anlagenbewegungsdaten!$B:$B,A1084,Anlagenbewegungsdaten!D:D)),3)</f>
        <v>0</v>
      </c>
      <c r="J1084" s="335" t="s">
        <v>5179</v>
      </c>
      <c r="K1084" s="335" t="s">
        <v>5193</v>
      </c>
      <c r="L1084" s="516">
        <v>6.72</v>
      </c>
      <c r="M1084" s="332">
        <f>ROUND(SUMIF(Anlagenbewegungsdaten_AV!B:B,A1084,Anlagenbewegungsdaten_AV!C:C),3)</f>
        <v>0</v>
      </c>
      <c r="N1084" s="330">
        <f>IF(ISBLANK(L1084),ROUND(SUMIF(Anlagenbewegungsdaten_AV!B:B,A1084,Anlagenbewegungsdaten_AV!D:D),2),ROUND(M1084*L1084%,2))</f>
        <v>0</v>
      </c>
      <c r="O1084" s="330">
        <f>ROUND(N1084-SUMIF(Anlagenbewegungsdaten_AV!B:B,A1084,Anlagenbewegungsdaten_AV!D:D),3)</f>
        <v>0</v>
      </c>
    </row>
    <row r="1085" spans="1:15" ht="15" customHeight="1" x14ac:dyDescent="0.25">
      <c r="A1085" s="262" t="s">
        <v>2535</v>
      </c>
      <c r="B1085" s="167" t="s">
        <v>2108</v>
      </c>
      <c r="C1085" s="168" t="s">
        <v>4208</v>
      </c>
      <c r="D1085" s="167" t="s">
        <v>2536</v>
      </c>
      <c r="E1085" s="167" t="s">
        <v>2486</v>
      </c>
      <c r="F1085" s="182">
        <v>10.4</v>
      </c>
      <c r="G1085" s="333">
        <f>ROUND(SUMIF(Anlagenbewegungsdaten!B:B,A1085,Anlagenbewegungsdaten!C:C),3)</f>
        <v>0</v>
      </c>
      <c r="H1085" s="334">
        <f>IF(ISBLANK(F1085),ROUND(SUMIF(Anlagenbewegungsdaten!B:B,A1085,Anlagenbewegungsdaten!D:D),2),ROUND(G1085*F1085%,2))</f>
        <v>0</v>
      </c>
      <c r="I1085" s="334">
        <f>ROUND((H1085-SUMIF(Anlagenbewegungsdaten!$B:$B,A1085,Anlagenbewegungsdaten!D:D)),3)</f>
        <v>0</v>
      </c>
      <c r="J1085" s="335" t="s">
        <v>5179</v>
      </c>
      <c r="K1085" s="335" t="s">
        <v>5193</v>
      </c>
      <c r="L1085" s="516">
        <v>8.32</v>
      </c>
      <c r="M1085" s="332">
        <f>ROUND(SUMIF(Anlagenbewegungsdaten_AV!B:B,A1085,Anlagenbewegungsdaten_AV!C:C),3)</f>
        <v>0</v>
      </c>
      <c r="N1085" s="330">
        <f>IF(ISBLANK(L1085),ROUND(SUMIF(Anlagenbewegungsdaten_AV!B:B,A1085,Anlagenbewegungsdaten_AV!D:D),2),ROUND(M1085*L1085%,2))</f>
        <v>0</v>
      </c>
      <c r="O1085" s="330">
        <f>ROUND(N1085-SUMIF(Anlagenbewegungsdaten_AV!B:B,A1085,Anlagenbewegungsdaten_AV!D:D),3)</f>
        <v>0</v>
      </c>
    </row>
    <row r="1086" spans="1:15" ht="15" customHeight="1" x14ac:dyDescent="0.25">
      <c r="A1086" s="263" t="s">
        <v>582</v>
      </c>
      <c r="B1086" s="173" t="s">
        <v>2108</v>
      </c>
      <c r="C1086" s="173" t="s">
        <v>4208</v>
      </c>
      <c r="D1086" s="174" t="s">
        <v>1666</v>
      </c>
      <c r="E1086" s="174" t="s">
        <v>1563</v>
      </c>
      <c r="F1086" s="289">
        <v>11.4</v>
      </c>
      <c r="G1086" s="333">
        <f>ROUND(SUMIF(Anlagenbewegungsdaten!B:B,A1086,Anlagenbewegungsdaten!C:C),3)</f>
        <v>0</v>
      </c>
      <c r="H1086" s="334">
        <f>IF(ISBLANK(F1086),ROUND(SUMIF(Anlagenbewegungsdaten!B:B,A1086,Anlagenbewegungsdaten!D:D),2),ROUND(G1086*F1086%,2))</f>
        <v>0</v>
      </c>
      <c r="I1086" s="334">
        <f>ROUND((H1086-SUMIF(Anlagenbewegungsdaten!$B:$B,A1086,Anlagenbewegungsdaten!D:D)),3)</f>
        <v>0</v>
      </c>
      <c r="J1086" s="335" t="s">
        <v>5179</v>
      </c>
      <c r="K1086" s="335" t="s">
        <v>5193</v>
      </c>
      <c r="L1086" s="516">
        <v>9.1199999999999992</v>
      </c>
      <c r="M1086" s="332">
        <f>ROUND(SUMIF(Anlagenbewegungsdaten_AV!B:B,A1086,Anlagenbewegungsdaten_AV!C:C),3)</f>
        <v>0</v>
      </c>
      <c r="N1086" s="330">
        <f>IF(ISBLANK(L1086),ROUND(SUMIF(Anlagenbewegungsdaten_AV!B:B,A1086,Anlagenbewegungsdaten_AV!D:D),2),ROUND(M1086*L1086%,2))</f>
        <v>0</v>
      </c>
      <c r="O1086" s="330">
        <f>ROUND(N1086-SUMIF(Anlagenbewegungsdaten_AV!B:B,A1086,Anlagenbewegungsdaten_AV!D:D),3)</f>
        <v>0</v>
      </c>
    </row>
    <row r="1087" spans="1:15" ht="15" customHeight="1" x14ac:dyDescent="0.25">
      <c r="A1087" s="263" t="s">
        <v>2784</v>
      </c>
      <c r="B1087" s="173" t="s">
        <v>2108</v>
      </c>
      <c r="C1087" s="173" t="s">
        <v>4208</v>
      </c>
      <c r="D1087" s="174" t="s">
        <v>2630</v>
      </c>
      <c r="E1087" s="174" t="s">
        <v>2576</v>
      </c>
      <c r="F1087" s="289">
        <v>11.370000000000001</v>
      </c>
      <c r="G1087" s="333">
        <f>ROUND(SUMIF(Anlagenbewegungsdaten!B:B,A1087,Anlagenbewegungsdaten!C:C),3)</f>
        <v>0</v>
      </c>
      <c r="H1087" s="334">
        <f>IF(ISBLANK(F1087),ROUND(SUMIF(Anlagenbewegungsdaten!B:B,A1087,Anlagenbewegungsdaten!D:D),2),ROUND(G1087*F1087%,2))</f>
        <v>0</v>
      </c>
      <c r="I1087" s="334">
        <f>ROUND((H1087-SUMIF(Anlagenbewegungsdaten!$B:$B,A1087,Anlagenbewegungsdaten!D:D)),3)</f>
        <v>0</v>
      </c>
      <c r="J1087" s="335" t="s">
        <v>5179</v>
      </c>
      <c r="K1087" s="335" t="s">
        <v>5193</v>
      </c>
      <c r="L1087" s="516">
        <v>9.1</v>
      </c>
      <c r="M1087" s="332">
        <f>ROUND(SUMIF(Anlagenbewegungsdaten_AV!B:B,A1087,Anlagenbewegungsdaten_AV!C:C),3)</f>
        <v>0</v>
      </c>
      <c r="N1087" s="330">
        <f>IF(ISBLANK(L1087),ROUND(SUMIF(Anlagenbewegungsdaten_AV!B:B,A1087,Anlagenbewegungsdaten_AV!D:D),2),ROUND(M1087*L1087%,2))</f>
        <v>0</v>
      </c>
      <c r="O1087" s="330">
        <f>ROUND(N1087-SUMIF(Anlagenbewegungsdaten_AV!B:B,A1087,Anlagenbewegungsdaten_AV!D:D),3)</f>
        <v>0</v>
      </c>
    </row>
    <row r="1088" spans="1:15" ht="15" customHeight="1" x14ac:dyDescent="0.25">
      <c r="A1088" s="263" t="s">
        <v>3528</v>
      </c>
      <c r="B1088" s="173" t="s">
        <v>2108</v>
      </c>
      <c r="C1088" s="173" t="s">
        <v>4208</v>
      </c>
      <c r="D1088" s="174" t="s">
        <v>3374</v>
      </c>
      <c r="E1088" s="174" t="s">
        <v>3320</v>
      </c>
      <c r="F1088" s="289">
        <v>11.34</v>
      </c>
      <c r="G1088" s="333">
        <f>ROUND(SUMIF(Anlagenbewegungsdaten!B:B,A1088,Anlagenbewegungsdaten!C:C),3)</f>
        <v>0</v>
      </c>
      <c r="H1088" s="334">
        <f>IF(ISBLANK(F1088),ROUND(SUMIF(Anlagenbewegungsdaten!B:B,A1088,Anlagenbewegungsdaten!D:D),2),ROUND(G1088*F1088%,2))</f>
        <v>0</v>
      </c>
      <c r="I1088" s="334">
        <f>ROUND((H1088-SUMIF(Anlagenbewegungsdaten!$B:$B,A1088,Anlagenbewegungsdaten!D:D)),3)</f>
        <v>0</v>
      </c>
      <c r="J1088" s="335" t="s">
        <v>5179</v>
      </c>
      <c r="K1088" s="335" t="s">
        <v>5193</v>
      </c>
      <c r="L1088" s="516">
        <v>9.07</v>
      </c>
      <c r="M1088" s="332">
        <f>ROUND(SUMIF(Anlagenbewegungsdaten_AV!B:B,A1088,Anlagenbewegungsdaten_AV!C:C),3)</f>
        <v>0</v>
      </c>
      <c r="N1088" s="330">
        <f>IF(ISBLANK(L1088),ROUND(SUMIF(Anlagenbewegungsdaten_AV!B:B,A1088,Anlagenbewegungsdaten_AV!D:D),2),ROUND(M1088*L1088%,2))</f>
        <v>0</v>
      </c>
      <c r="O1088" s="330">
        <f>ROUND(N1088-SUMIF(Anlagenbewegungsdaten_AV!B:B,A1088,Anlagenbewegungsdaten_AV!D:D),3)</f>
        <v>0</v>
      </c>
    </row>
    <row r="1089" spans="1:15" ht="15" customHeight="1" x14ac:dyDescent="0.25">
      <c r="A1089" s="275" t="s">
        <v>4302</v>
      </c>
      <c r="B1089" s="194" t="s">
        <v>2108</v>
      </c>
      <c r="C1089" s="194" t="s">
        <v>4208</v>
      </c>
      <c r="D1089" s="193" t="s">
        <v>4147</v>
      </c>
      <c r="E1089" s="193" t="s">
        <v>4093</v>
      </c>
      <c r="F1089" s="290">
        <v>11.31</v>
      </c>
      <c r="G1089" s="333">
        <f>ROUND(SUMIF(Anlagenbewegungsdaten!B:B,A1089,Anlagenbewegungsdaten!C:C),3)</f>
        <v>0</v>
      </c>
      <c r="H1089" s="334">
        <f>IF(ISBLANK(F1089),ROUND(SUMIF(Anlagenbewegungsdaten!B:B,A1089,Anlagenbewegungsdaten!D:D),2),ROUND(G1089*F1089%,2))</f>
        <v>0</v>
      </c>
      <c r="I1089" s="334">
        <f>ROUND((H1089-SUMIF(Anlagenbewegungsdaten!$B:$B,A1089,Anlagenbewegungsdaten!D:D)),3)</f>
        <v>0</v>
      </c>
      <c r="J1089" s="335" t="s">
        <v>5179</v>
      </c>
      <c r="K1089" s="335" t="s">
        <v>5193</v>
      </c>
      <c r="L1089" s="516">
        <v>9.0500000000000007</v>
      </c>
      <c r="M1089" s="332">
        <f>ROUND(SUMIF(Anlagenbewegungsdaten_AV!B:B,A1089,Anlagenbewegungsdaten_AV!C:C),3)</f>
        <v>0</v>
      </c>
      <c r="N1089" s="330">
        <f>IF(ISBLANK(L1089),ROUND(SUMIF(Anlagenbewegungsdaten_AV!B:B,A1089,Anlagenbewegungsdaten_AV!D:D),2),ROUND(M1089*L1089%,2))</f>
        <v>0</v>
      </c>
      <c r="O1089" s="330">
        <f>ROUND(N1089-SUMIF(Anlagenbewegungsdaten_AV!B:B,A1089,Anlagenbewegungsdaten_AV!D:D),3)</f>
        <v>0</v>
      </c>
    </row>
    <row r="1090" spans="1:15" ht="15" customHeight="1" x14ac:dyDescent="0.25">
      <c r="A1090" s="263" t="s">
        <v>583</v>
      </c>
      <c r="B1090" s="174" t="s">
        <v>2108</v>
      </c>
      <c r="C1090" s="174" t="s">
        <v>4303</v>
      </c>
      <c r="D1090" s="174" t="s">
        <v>6330</v>
      </c>
      <c r="E1090" s="173" t="s">
        <v>4090</v>
      </c>
      <c r="F1090" s="289">
        <v>7</v>
      </c>
      <c r="G1090" s="333">
        <f>ROUND(SUMIF(Anlagenbewegungsdaten!B:B,A1090,Anlagenbewegungsdaten!C:C),3)</f>
        <v>0</v>
      </c>
      <c r="H1090" s="334">
        <f>IF(ISBLANK(F1090),ROUND(SUMIF(Anlagenbewegungsdaten!B:B,A1090,Anlagenbewegungsdaten!D:D),2),ROUND(G1090*F1090%,2))</f>
        <v>0</v>
      </c>
      <c r="I1090" s="334">
        <f>ROUND((H1090-SUMIF(Anlagenbewegungsdaten!$B:$B,A1090,Anlagenbewegungsdaten!D:D)),3)</f>
        <v>0</v>
      </c>
      <c r="J1090" s="335" t="s">
        <v>5179</v>
      </c>
      <c r="K1090" s="335" t="s">
        <v>5193</v>
      </c>
      <c r="L1090" s="516">
        <v>5.6</v>
      </c>
      <c r="M1090" s="332">
        <f>ROUND(SUMIF(Anlagenbewegungsdaten_AV!B:B,A1090,Anlagenbewegungsdaten_AV!C:C),3)</f>
        <v>0</v>
      </c>
      <c r="N1090" s="330">
        <f>IF(ISBLANK(L1090),ROUND(SUMIF(Anlagenbewegungsdaten_AV!B:B,A1090,Anlagenbewegungsdaten_AV!D:D),2),ROUND(M1090*L1090%,2))</f>
        <v>0</v>
      </c>
      <c r="O1090" s="330">
        <f>ROUND(N1090-SUMIF(Anlagenbewegungsdaten_AV!B:B,A1090,Anlagenbewegungsdaten_AV!D:D),3)</f>
        <v>0</v>
      </c>
    </row>
    <row r="1091" spans="1:15" ht="15" customHeight="1" x14ac:dyDescent="0.25">
      <c r="A1091" s="263" t="s">
        <v>584</v>
      </c>
      <c r="B1091" s="174" t="s">
        <v>2108</v>
      </c>
      <c r="C1091" s="174" t="s">
        <v>4303</v>
      </c>
      <c r="D1091" s="174" t="s">
        <v>5172</v>
      </c>
      <c r="E1091" s="173" t="s">
        <v>1563</v>
      </c>
      <c r="F1091" s="289">
        <v>10</v>
      </c>
      <c r="G1091" s="333">
        <f>ROUND(SUMIF(Anlagenbewegungsdaten!B:B,A1091,Anlagenbewegungsdaten!C:C),3)</f>
        <v>0</v>
      </c>
      <c r="H1091" s="334">
        <f>IF(ISBLANK(F1091),ROUND(SUMIF(Anlagenbewegungsdaten!B:B,A1091,Anlagenbewegungsdaten!D:D),2),ROUND(G1091*F1091%,2))</f>
        <v>0</v>
      </c>
      <c r="I1091" s="334">
        <f>ROUND((H1091-SUMIF(Anlagenbewegungsdaten!$B:$B,A1091,Anlagenbewegungsdaten!D:D)),3)</f>
        <v>0</v>
      </c>
      <c r="J1091" s="335" t="s">
        <v>5179</v>
      </c>
      <c r="K1091" s="335" t="s">
        <v>5193</v>
      </c>
      <c r="L1091" s="516">
        <v>8</v>
      </c>
      <c r="M1091" s="332">
        <f>ROUND(SUMIF(Anlagenbewegungsdaten_AV!B:B,A1091,Anlagenbewegungsdaten_AV!C:C),3)</f>
        <v>0</v>
      </c>
      <c r="N1091" s="330">
        <f>IF(ISBLANK(L1091),ROUND(SUMIF(Anlagenbewegungsdaten_AV!B:B,A1091,Anlagenbewegungsdaten_AV!D:D),2),ROUND(M1091*L1091%,2))</f>
        <v>0</v>
      </c>
      <c r="O1091" s="330">
        <f>ROUND(N1091-SUMIF(Anlagenbewegungsdaten_AV!B:B,A1091,Anlagenbewegungsdaten_AV!D:D),3)</f>
        <v>0</v>
      </c>
    </row>
    <row r="1092" spans="1:15" ht="15" customHeight="1" x14ac:dyDescent="0.25">
      <c r="A1092" s="263" t="s">
        <v>2785</v>
      </c>
      <c r="B1092" s="174" t="s">
        <v>2108</v>
      </c>
      <c r="C1092" s="174" t="s">
        <v>4303</v>
      </c>
      <c r="D1092" s="174" t="s">
        <v>5171</v>
      </c>
      <c r="E1092" s="174" t="s">
        <v>2576</v>
      </c>
      <c r="F1092" s="289">
        <v>9.9700000000000006</v>
      </c>
      <c r="G1092" s="333">
        <f>ROUND(SUMIF(Anlagenbewegungsdaten!B:B,A1092,Anlagenbewegungsdaten!C:C),3)</f>
        <v>0</v>
      </c>
      <c r="H1092" s="334">
        <f>IF(ISBLANK(F1092),ROUND(SUMIF(Anlagenbewegungsdaten!B:B,A1092,Anlagenbewegungsdaten!D:D),2),ROUND(G1092*F1092%,2))</f>
        <v>0</v>
      </c>
      <c r="I1092" s="334">
        <f>ROUND((H1092-SUMIF(Anlagenbewegungsdaten!$B:$B,A1092,Anlagenbewegungsdaten!D:D)),3)</f>
        <v>0</v>
      </c>
      <c r="J1092" s="335" t="s">
        <v>5179</v>
      </c>
      <c r="K1092" s="335" t="s">
        <v>5193</v>
      </c>
      <c r="L1092" s="516">
        <v>7.98</v>
      </c>
      <c r="M1092" s="332">
        <f>ROUND(SUMIF(Anlagenbewegungsdaten_AV!B:B,A1092,Anlagenbewegungsdaten_AV!C:C),3)</f>
        <v>0</v>
      </c>
      <c r="N1092" s="330">
        <f>IF(ISBLANK(L1092),ROUND(SUMIF(Anlagenbewegungsdaten_AV!B:B,A1092,Anlagenbewegungsdaten_AV!D:D),2),ROUND(M1092*L1092%,2))</f>
        <v>0</v>
      </c>
      <c r="O1092" s="330">
        <f>ROUND(N1092-SUMIF(Anlagenbewegungsdaten_AV!B:B,A1092,Anlagenbewegungsdaten_AV!D:D),3)</f>
        <v>0</v>
      </c>
    </row>
    <row r="1093" spans="1:15" ht="15" customHeight="1" x14ac:dyDescent="0.25">
      <c r="A1093" s="263" t="s">
        <v>3529</v>
      </c>
      <c r="B1093" s="174" t="s">
        <v>2108</v>
      </c>
      <c r="C1093" s="174" t="s">
        <v>4303</v>
      </c>
      <c r="D1093" s="174" t="s">
        <v>5170</v>
      </c>
      <c r="E1093" s="174" t="s">
        <v>3320</v>
      </c>
      <c r="F1093" s="289">
        <v>9.94</v>
      </c>
      <c r="G1093" s="333">
        <f>ROUND(SUMIF(Anlagenbewegungsdaten!B:B,A1093,Anlagenbewegungsdaten!C:C),3)</f>
        <v>0</v>
      </c>
      <c r="H1093" s="334">
        <f>IF(ISBLANK(F1093),ROUND(SUMIF(Anlagenbewegungsdaten!B:B,A1093,Anlagenbewegungsdaten!D:D),2),ROUND(G1093*F1093%,2))</f>
        <v>0</v>
      </c>
      <c r="I1093" s="334">
        <f>ROUND((H1093-SUMIF(Anlagenbewegungsdaten!$B:$B,A1093,Anlagenbewegungsdaten!D:D)),3)</f>
        <v>0</v>
      </c>
      <c r="J1093" s="335" t="s">
        <v>5179</v>
      </c>
      <c r="K1093" s="335" t="s">
        <v>5193</v>
      </c>
      <c r="L1093" s="516">
        <v>7.95</v>
      </c>
      <c r="M1093" s="332">
        <f>ROUND(SUMIF(Anlagenbewegungsdaten_AV!B:B,A1093,Anlagenbewegungsdaten_AV!C:C),3)</f>
        <v>0</v>
      </c>
      <c r="N1093" s="330">
        <f>IF(ISBLANK(L1093),ROUND(SUMIF(Anlagenbewegungsdaten_AV!B:B,A1093,Anlagenbewegungsdaten_AV!D:D),2),ROUND(M1093*L1093%,2))</f>
        <v>0</v>
      </c>
      <c r="O1093" s="330">
        <f>ROUND(N1093-SUMIF(Anlagenbewegungsdaten_AV!B:B,A1093,Anlagenbewegungsdaten_AV!D:D),3)</f>
        <v>0</v>
      </c>
    </row>
    <row r="1094" spans="1:15" ht="15" customHeight="1" x14ac:dyDescent="0.25">
      <c r="A1094" s="275" t="s">
        <v>4304</v>
      </c>
      <c r="B1094" s="193" t="s">
        <v>2108</v>
      </c>
      <c r="C1094" s="193" t="s">
        <v>4303</v>
      </c>
      <c r="D1094" s="193" t="s">
        <v>5169</v>
      </c>
      <c r="E1094" s="193" t="s">
        <v>4093</v>
      </c>
      <c r="F1094" s="290">
        <v>9.91</v>
      </c>
      <c r="G1094" s="333">
        <f>ROUND(SUMIF(Anlagenbewegungsdaten!B:B,A1094,Anlagenbewegungsdaten!C:C),3)</f>
        <v>0</v>
      </c>
      <c r="H1094" s="334">
        <f>IF(ISBLANK(F1094),ROUND(SUMIF(Anlagenbewegungsdaten!B:B,A1094,Anlagenbewegungsdaten!D:D),2),ROUND(G1094*F1094%,2))</f>
        <v>0</v>
      </c>
      <c r="I1094" s="334">
        <f>ROUND((H1094-SUMIF(Anlagenbewegungsdaten!$B:$B,A1094,Anlagenbewegungsdaten!D:D)),3)</f>
        <v>0</v>
      </c>
      <c r="J1094" s="335" t="s">
        <v>5179</v>
      </c>
      <c r="K1094" s="335" t="s">
        <v>5193</v>
      </c>
      <c r="L1094" s="516">
        <v>7.93</v>
      </c>
      <c r="M1094" s="332">
        <f>ROUND(SUMIF(Anlagenbewegungsdaten_AV!B:B,A1094,Anlagenbewegungsdaten_AV!C:C),3)</f>
        <v>0</v>
      </c>
      <c r="N1094" s="330">
        <f>IF(ISBLANK(L1094),ROUND(SUMIF(Anlagenbewegungsdaten_AV!B:B,A1094,Anlagenbewegungsdaten_AV!D:D),2),ROUND(M1094*L1094%,2))</f>
        <v>0</v>
      </c>
      <c r="O1094" s="330">
        <f>ROUND(N1094-SUMIF(Anlagenbewegungsdaten_AV!B:B,A1094,Anlagenbewegungsdaten_AV!D:D),3)</f>
        <v>0</v>
      </c>
    </row>
    <row r="1095" spans="1:15" ht="15" customHeight="1" x14ac:dyDescent="0.25">
      <c r="A1095" s="262" t="s">
        <v>4090</v>
      </c>
      <c r="B1095" s="167"/>
      <c r="C1095" s="167"/>
      <c r="D1095" s="167" t="s">
        <v>4090</v>
      </c>
      <c r="E1095" s="167" t="s">
        <v>4090</v>
      </c>
      <c r="F1095" s="183"/>
    </row>
    <row r="1096" spans="1:15" ht="15" customHeight="1" x14ac:dyDescent="0.25">
      <c r="A1096" s="268" t="s">
        <v>5656</v>
      </c>
      <c r="B1096" s="237" t="s">
        <v>2108</v>
      </c>
      <c r="C1096" s="237" t="s">
        <v>4208</v>
      </c>
      <c r="D1096" s="237" t="s">
        <v>5657</v>
      </c>
      <c r="E1096" s="237" t="s">
        <v>5276</v>
      </c>
      <c r="F1096" s="237">
        <v>24.55</v>
      </c>
      <c r="G1096" s="333">
        <f>ROUND(SUMIF(Anlagenbewegungsdaten!B:B,A1096,Anlagenbewegungsdaten!C:C),3)</f>
        <v>0</v>
      </c>
      <c r="H1096" s="334">
        <f>IF(ISBLANK(F1096),ROUND(SUMIF(Anlagenbewegungsdaten!B:B,A1096,Anlagenbewegungsdaten!D:D),2),ROUND(G1096*F1096%,2))</f>
        <v>0</v>
      </c>
      <c r="I1096" s="334">
        <f>ROUND((H1096-SUMIF(Anlagenbewegungsdaten!$B:$B,A1096,Anlagenbewegungsdaten!D:D)),3)</f>
        <v>0</v>
      </c>
      <c r="J1096" s="335" t="s">
        <v>5179</v>
      </c>
      <c r="K1096" s="335" t="s">
        <v>5193</v>
      </c>
      <c r="L1096" s="516">
        <v>19.64</v>
      </c>
      <c r="M1096" s="332">
        <f>ROUND(SUMIF(Anlagenbewegungsdaten_AV!B:B,A1096,Anlagenbewegungsdaten_AV!C:C),3)</f>
        <v>0</v>
      </c>
      <c r="N1096" s="330">
        <f>IF(ISBLANK(L1096),ROUND(SUMIF(Anlagenbewegungsdaten_AV!B:B,A1096,Anlagenbewegungsdaten_AV!D:D),2),ROUND(M1096*L1096%,2))</f>
        <v>0</v>
      </c>
      <c r="O1096" s="330">
        <f>ROUND(N1096-SUMIF(Anlagenbewegungsdaten_AV!B:B,A1096,Anlagenbewegungsdaten_AV!D:D),3)</f>
        <v>0</v>
      </c>
    </row>
    <row r="1097" spans="1:15" ht="15" customHeight="1" x14ac:dyDescent="0.25">
      <c r="A1097" s="268" t="s">
        <v>5658</v>
      </c>
      <c r="B1097" s="237" t="s">
        <v>2108</v>
      </c>
      <c r="C1097" s="237" t="s">
        <v>4208</v>
      </c>
      <c r="D1097" s="237" t="s">
        <v>5659</v>
      </c>
      <c r="E1097" s="237" t="s">
        <v>5276</v>
      </c>
      <c r="F1097" s="292">
        <v>22.779999999999998</v>
      </c>
      <c r="G1097" s="333">
        <f>ROUND(SUMIF(Anlagenbewegungsdaten!B:B,A1097,Anlagenbewegungsdaten!C:C),3)</f>
        <v>0</v>
      </c>
      <c r="H1097" s="334">
        <f>IF(ISBLANK(F1097),ROUND(SUMIF(Anlagenbewegungsdaten!B:B,A1097,Anlagenbewegungsdaten!D:D),2),ROUND(G1097*F1097%,2))</f>
        <v>0</v>
      </c>
      <c r="I1097" s="334">
        <f>ROUND((H1097-SUMIF(Anlagenbewegungsdaten!$B:$B,A1097,Anlagenbewegungsdaten!D:D)),3)</f>
        <v>0</v>
      </c>
      <c r="J1097" s="335" t="s">
        <v>5179</v>
      </c>
      <c r="K1097" s="335" t="s">
        <v>5193</v>
      </c>
      <c r="L1097" s="516">
        <v>18.22</v>
      </c>
      <c r="M1097" s="332">
        <f>ROUND(SUMIF(Anlagenbewegungsdaten_AV!B:B,A1097,Anlagenbewegungsdaten_AV!C:C),3)</f>
        <v>0</v>
      </c>
      <c r="N1097" s="330">
        <f>IF(ISBLANK(L1097),ROUND(SUMIF(Anlagenbewegungsdaten_AV!B:B,A1097,Anlagenbewegungsdaten_AV!D:D),2),ROUND(M1097*L1097%,2))</f>
        <v>0</v>
      </c>
      <c r="O1097" s="330">
        <f>ROUND(N1097-SUMIF(Anlagenbewegungsdaten_AV!B:B,A1097,Anlagenbewegungsdaten_AV!D:D),3)</f>
        <v>0</v>
      </c>
    </row>
    <row r="1098" spans="1:15" ht="15" customHeight="1" x14ac:dyDescent="0.25">
      <c r="A1098" s="268" t="s">
        <v>5660</v>
      </c>
      <c r="B1098" s="236" t="s">
        <v>2108</v>
      </c>
      <c r="C1098" s="236" t="s">
        <v>4208</v>
      </c>
      <c r="D1098" s="237" t="s">
        <v>5661</v>
      </c>
      <c r="E1098" s="237" t="s">
        <v>5276</v>
      </c>
      <c r="F1098" s="237">
        <v>17.78</v>
      </c>
      <c r="G1098" s="333">
        <f>ROUND(SUMIF(Anlagenbewegungsdaten!B:B,A1098,Anlagenbewegungsdaten!C:C),3)</f>
        <v>0</v>
      </c>
      <c r="H1098" s="334">
        <f>IF(ISBLANK(F1098),ROUND(SUMIF(Anlagenbewegungsdaten!B:B,A1098,Anlagenbewegungsdaten!D:D),2),ROUND(G1098*F1098%,2))</f>
        <v>0</v>
      </c>
      <c r="I1098" s="334">
        <f>ROUND((H1098-SUMIF(Anlagenbewegungsdaten!$B:$B,A1098,Anlagenbewegungsdaten!D:D)),3)</f>
        <v>0</v>
      </c>
      <c r="J1098" s="335" t="s">
        <v>5179</v>
      </c>
      <c r="K1098" s="335" t="s">
        <v>5193</v>
      </c>
      <c r="L1098" s="516">
        <v>14.22</v>
      </c>
      <c r="M1098" s="332">
        <f>ROUND(SUMIF(Anlagenbewegungsdaten_AV!B:B,A1098,Anlagenbewegungsdaten_AV!C:C),3)</f>
        <v>0</v>
      </c>
      <c r="N1098" s="330">
        <f>IF(ISBLANK(L1098),ROUND(SUMIF(Anlagenbewegungsdaten_AV!B:B,A1098,Anlagenbewegungsdaten_AV!D:D),2),ROUND(M1098*L1098%,2))</f>
        <v>0</v>
      </c>
      <c r="O1098" s="330">
        <f>ROUND(N1098-SUMIF(Anlagenbewegungsdaten_AV!B:B,A1098,Anlagenbewegungsdaten_AV!D:D),3)</f>
        <v>0</v>
      </c>
    </row>
    <row r="1099" spans="1:15" ht="15" customHeight="1" x14ac:dyDescent="0.25">
      <c r="A1099" s="268" t="s">
        <v>5662</v>
      </c>
      <c r="B1099" s="236" t="s">
        <v>2108</v>
      </c>
      <c r="C1099" s="236" t="s">
        <v>4208</v>
      </c>
      <c r="D1099" s="237" t="s">
        <v>5663</v>
      </c>
      <c r="E1099" s="237" t="s">
        <v>5276</v>
      </c>
      <c r="F1099" s="237">
        <v>11.280000000000001</v>
      </c>
      <c r="G1099" s="333">
        <f>ROUND(SUMIF(Anlagenbewegungsdaten!B:B,A1099,Anlagenbewegungsdaten!C:C),3)</f>
        <v>0</v>
      </c>
      <c r="H1099" s="334">
        <f>IF(ISBLANK(F1099),ROUND(SUMIF(Anlagenbewegungsdaten!B:B,A1099,Anlagenbewegungsdaten!D:D),2),ROUND(G1099*F1099%,2))</f>
        <v>0</v>
      </c>
      <c r="I1099" s="334">
        <f>ROUND((H1099-SUMIF(Anlagenbewegungsdaten!$B:$B,A1099,Anlagenbewegungsdaten!D:D)),3)</f>
        <v>0</v>
      </c>
      <c r="J1099" s="335" t="s">
        <v>5179</v>
      </c>
      <c r="K1099" s="335" t="s">
        <v>5193</v>
      </c>
      <c r="L1099" s="516">
        <v>9.02</v>
      </c>
      <c r="M1099" s="332">
        <f>ROUND(SUMIF(Anlagenbewegungsdaten_AV!B:B,A1099,Anlagenbewegungsdaten_AV!C:C),3)</f>
        <v>0</v>
      </c>
      <c r="N1099" s="330">
        <f>IF(ISBLANK(L1099),ROUND(SUMIF(Anlagenbewegungsdaten_AV!B:B,A1099,Anlagenbewegungsdaten_AV!D:D),2),ROUND(M1099*L1099%,2))</f>
        <v>0</v>
      </c>
      <c r="O1099" s="330">
        <f>ROUND(N1099-SUMIF(Anlagenbewegungsdaten_AV!B:B,A1099,Anlagenbewegungsdaten_AV!D:D),3)</f>
        <v>0</v>
      </c>
    </row>
    <row r="1100" spans="1:15" ht="15" customHeight="1" x14ac:dyDescent="0.25">
      <c r="A1100" s="268" t="s">
        <v>6336</v>
      </c>
      <c r="B1100" s="237" t="s">
        <v>2108</v>
      </c>
      <c r="C1100" s="237" t="s">
        <v>4208</v>
      </c>
      <c r="D1100" s="237" t="s">
        <v>6337</v>
      </c>
      <c r="E1100" s="237" t="s">
        <v>5646</v>
      </c>
      <c r="F1100" s="237">
        <v>26.520000000000003</v>
      </c>
      <c r="G1100" s="333">
        <f>ROUND(SUMIF(Anlagenbewegungsdaten!B:B,A1100,Anlagenbewegungsdaten!C:C),3)</f>
        <v>0</v>
      </c>
      <c r="H1100" s="334">
        <f>IF(ISBLANK(F1100),ROUND(SUMIF(Anlagenbewegungsdaten!B:B,A1100,Anlagenbewegungsdaten!D:D),2),ROUND(G1100*F1100%,2))</f>
        <v>0</v>
      </c>
      <c r="I1100" s="334">
        <f>ROUND((H1100-SUMIF(Anlagenbewegungsdaten!$B:$B,A1100,Anlagenbewegungsdaten!D:D)),3)</f>
        <v>0</v>
      </c>
      <c r="J1100" s="335" t="s">
        <v>5179</v>
      </c>
      <c r="K1100" s="335" t="s">
        <v>5193</v>
      </c>
      <c r="L1100" s="516">
        <v>21.22</v>
      </c>
      <c r="M1100" s="332">
        <f>ROUND(SUMIF(Anlagenbewegungsdaten_AV!B:B,A1100,Anlagenbewegungsdaten_AV!C:C),3)</f>
        <v>0</v>
      </c>
      <c r="N1100" s="330">
        <f>IF(ISBLANK(L1100),ROUND(SUMIF(Anlagenbewegungsdaten_AV!B:B,A1100,Anlagenbewegungsdaten_AV!D:D),2),ROUND(M1100*L1100%,2))</f>
        <v>0</v>
      </c>
      <c r="O1100" s="330">
        <f>ROUND(N1100-SUMIF(Anlagenbewegungsdaten_AV!B:B,A1100,Anlagenbewegungsdaten_AV!D:D),3)</f>
        <v>0</v>
      </c>
    </row>
    <row r="1101" spans="1:15" ht="15" customHeight="1" x14ac:dyDescent="0.25">
      <c r="A1101" s="268" t="s">
        <v>6338</v>
      </c>
      <c r="B1101" s="237" t="s">
        <v>2108</v>
      </c>
      <c r="C1101" s="237" t="s">
        <v>4208</v>
      </c>
      <c r="D1101" s="237" t="s">
        <v>6339</v>
      </c>
      <c r="E1101" s="237" t="s">
        <v>5646</v>
      </c>
      <c r="F1101" s="237">
        <v>21.75</v>
      </c>
      <c r="G1101" s="333">
        <f>ROUND(SUMIF(Anlagenbewegungsdaten!B:B,A1101,Anlagenbewegungsdaten!C:C),3)</f>
        <v>0</v>
      </c>
      <c r="H1101" s="334">
        <f>IF(ISBLANK(F1101),ROUND(SUMIF(Anlagenbewegungsdaten!B:B,A1101,Anlagenbewegungsdaten!D:D),2),ROUND(G1101*F1101%,2))</f>
        <v>0</v>
      </c>
      <c r="I1101" s="334">
        <f>ROUND((H1101-SUMIF(Anlagenbewegungsdaten!$B:$B,A1101,Anlagenbewegungsdaten!D:D)),3)</f>
        <v>0</v>
      </c>
      <c r="J1101" s="335" t="s">
        <v>5179</v>
      </c>
      <c r="K1101" s="335" t="s">
        <v>5193</v>
      </c>
      <c r="L1101" s="516">
        <v>17.399999999999999</v>
      </c>
      <c r="M1101" s="332">
        <f>ROUND(SUMIF(Anlagenbewegungsdaten_AV!B:B,A1101,Anlagenbewegungsdaten_AV!C:C),3)</f>
        <v>0</v>
      </c>
      <c r="N1101" s="330">
        <f>IF(ISBLANK(L1101),ROUND(SUMIF(Anlagenbewegungsdaten_AV!B:B,A1101,Anlagenbewegungsdaten_AV!D:D),2),ROUND(M1101*L1101%,2))</f>
        <v>0</v>
      </c>
      <c r="O1101" s="330">
        <f>ROUND(N1101-SUMIF(Anlagenbewegungsdaten_AV!B:B,A1101,Anlagenbewegungsdaten_AV!D:D),3)</f>
        <v>0</v>
      </c>
    </row>
    <row r="1102" spans="1:15" ht="15" customHeight="1" x14ac:dyDescent="0.25">
      <c r="A1102" s="268" t="s">
        <v>6340</v>
      </c>
      <c r="B1102" s="237" t="s">
        <v>2108</v>
      </c>
      <c r="C1102" s="237" t="s">
        <v>4208</v>
      </c>
      <c r="D1102" s="237" t="s">
        <v>6341</v>
      </c>
      <c r="E1102" s="237" t="s">
        <v>6342</v>
      </c>
      <c r="F1102" s="237">
        <v>26.490000000000002</v>
      </c>
      <c r="G1102" s="333">
        <f>ROUND(SUMIF(Anlagenbewegungsdaten!B:B,A1102,Anlagenbewegungsdaten!C:C),3)</f>
        <v>0</v>
      </c>
      <c r="H1102" s="334">
        <f>IF(ISBLANK(F1102),ROUND(SUMIF(Anlagenbewegungsdaten!B:B,A1102,Anlagenbewegungsdaten!D:D),2),ROUND(G1102*F1102%,2))</f>
        <v>0</v>
      </c>
      <c r="I1102" s="334">
        <f>ROUND((H1102-SUMIF(Anlagenbewegungsdaten!$B:$B,A1102,Anlagenbewegungsdaten!D:D)),3)</f>
        <v>0</v>
      </c>
      <c r="J1102" s="335" t="s">
        <v>5179</v>
      </c>
      <c r="K1102" s="335" t="s">
        <v>5193</v>
      </c>
      <c r="L1102" s="516">
        <v>21.19</v>
      </c>
      <c r="M1102" s="332">
        <f>ROUND(SUMIF(Anlagenbewegungsdaten_AV!B:B,A1102,Anlagenbewegungsdaten_AV!C:C),3)</f>
        <v>0</v>
      </c>
      <c r="N1102" s="330">
        <f>IF(ISBLANK(L1102),ROUND(SUMIF(Anlagenbewegungsdaten_AV!B:B,A1102,Anlagenbewegungsdaten_AV!D:D),2),ROUND(M1102*L1102%,2))</f>
        <v>0</v>
      </c>
      <c r="O1102" s="330">
        <f>ROUND(N1102-SUMIF(Anlagenbewegungsdaten_AV!B:B,A1102,Anlagenbewegungsdaten_AV!D:D),3)</f>
        <v>0</v>
      </c>
    </row>
    <row r="1103" spans="1:15" ht="15" customHeight="1" x14ac:dyDescent="0.25">
      <c r="A1103" s="268" t="s">
        <v>6343</v>
      </c>
      <c r="B1103" s="237" t="s">
        <v>2108</v>
      </c>
      <c r="C1103" s="237" t="s">
        <v>4208</v>
      </c>
      <c r="D1103" s="237" t="s">
        <v>6344</v>
      </c>
      <c r="E1103" s="237" t="s">
        <v>6342</v>
      </c>
      <c r="F1103" s="237">
        <v>21.72</v>
      </c>
      <c r="G1103" s="333">
        <f>ROUND(SUMIF(Anlagenbewegungsdaten!B:B,A1103,Anlagenbewegungsdaten!C:C),3)</f>
        <v>0</v>
      </c>
      <c r="H1103" s="334">
        <f>IF(ISBLANK(F1103),ROUND(SUMIF(Anlagenbewegungsdaten!B:B,A1103,Anlagenbewegungsdaten!D:D),2),ROUND(G1103*F1103%,2))</f>
        <v>0</v>
      </c>
      <c r="I1103" s="334">
        <f>ROUND((H1103-SUMIF(Anlagenbewegungsdaten!$B:$B,A1103,Anlagenbewegungsdaten!D:D)),3)</f>
        <v>0</v>
      </c>
      <c r="J1103" s="335" t="s">
        <v>5179</v>
      </c>
      <c r="K1103" s="335" t="s">
        <v>5193</v>
      </c>
      <c r="L1103" s="516">
        <v>17.38</v>
      </c>
      <c r="M1103" s="332">
        <f>ROUND(SUMIF(Anlagenbewegungsdaten_AV!B:B,A1103,Anlagenbewegungsdaten_AV!C:C),3)</f>
        <v>0</v>
      </c>
      <c r="N1103" s="330">
        <f>IF(ISBLANK(L1103),ROUND(SUMIF(Anlagenbewegungsdaten_AV!B:B,A1103,Anlagenbewegungsdaten_AV!D:D),2),ROUND(M1103*L1103%,2))</f>
        <v>0</v>
      </c>
      <c r="O1103" s="330">
        <f>ROUND(N1103-SUMIF(Anlagenbewegungsdaten_AV!B:B,A1103,Anlagenbewegungsdaten_AV!D:D),3)</f>
        <v>0</v>
      </c>
    </row>
    <row r="1104" spans="1:15" ht="15" customHeight="1" x14ac:dyDescent="0.25">
      <c r="A1104" s="262" t="s">
        <v>4090</v>
      </c>
      <c r="B1104" s="167"/>
      <c r="C1104" s="167"/>
      <c r="D1104" s="167" t="s">
        <v>4090</v>
      </c>
      <c r="E1104" s="167" t="s">
        <v>4090</v>
      </c>
      <c r="F1104" s="183"/>
    </row>
    <row r="1105" spans="1:15" ht="15" customHeight="1" x14ac:dyDescent="0.25">
      <c r="A1105" s="270" t="s">
        <v>2537</v>
      </c>
      <c r="B1105" s="177" t="s">
        <v>2108</v>
      </c>
      <c r="C1105" s="177" t="s">
        <v>4044</v>
      </c>
      <c r="D1105" s="177" t="s">
        <v>2482</v>
      </c>
      <c r="E1105" s="177" t="s">
        <v>2483</v>
      </c>
      <c r="F1105" s="293">
        <v>11.67</v>
      </c>
      <c r="G1105" s="333">
        <f>ROUND(SUMIF(Anlagenbewegungsdaten!B:B,A1105,Anlagenbewegungsdaten!C:C),3)</f>
        <v>0</v>
      </c>
      <c r="H1105" s="334">
        <f>IF(ISBLANK(F1105),ROUND(SUMIF(Anlagenbewegungsdaten!B:B,A1105,Anlagenbewegungsdaten!D:D),2),ROUND(G1105*F1105%,2))</f>
        <v>0</v>
      </c>
      <c r="I1105" s="334">
        <f>ROUND((H1105-SUMIF(Anlagenbewegungsdaten!$B:$B,A1105,Anlagenbewegungsdaten!D:D)),3)</f>
        <v>0</v>
      </c>
      <c r="J1105" s="335" t="s">
        <v>5179</v>
      </c>
      <c r="K1105" s="335" t="s">
        <v>5193</v>
      </c>
      <c r="L1105" s="516">
        <v>9.34</v>
      </c>
      <c r="M1105" s="332">
        <f>ROUND(SUMIF(Anlagenbewegungsdaten_AV!B:B,A1105,Anlagenbewegungsdaten_AV!C:C),3)</f>
        <v>0</v>
      </c>
      <c r="N1105" s="330">
        <f>IF(ISBLANK(L1105),ROUND(SUMIF(Anlagenbewegungsdaten_AV!B:B,A1105,Anlagenbewegungsdaten_AV!D:D),2),ROUND(M1105*L1105%,2))</f>
        <v>0</v>
      </c>
      <c r="O1105" s="330">
        <f>ROUND(N1105-SUMIF(Anlagenbewegungsdaten_AV!B:B,A1105,Anlagenbewegungsdaten_AV!D:D),3)</f>
        <v>0</v>
      </c>
    </row>
    <row r="1106" spans="1:15" ht="15" customHeight="1" x14ac:dyDescent="0.25">
      <c r="A1106" s="270" t="s">
        <v>2538</v>
      </c>
      <c r="B1106" s="177" t="s">
        <v>2108</v>
      </c>
      <c r="C1106" s="177" t="s">
        <v>4044</v>
      </c>
      <c r="D1106" s="178" t="s">
        <v>2485</v>
      </c>
      <c r="E1106" s="177" t="s">
        <v>2486</v>
      </c>
      <c r="F1106" s="293">
        <v>13.67</v>
      </c>
      <c r="G1106" s="333">
        <f>ROUND(SUMIF(Anlagenbewegungsdaten!B:B,A1106,Anlagenbewegungsdaten!C:C),3)</f>
        <v>0</v>
      </c>
      <c r="H1106" s="334">
        <f>IF(ISBLANK(F1106),ROUND(SUMIF(Anlagenbewegungsdaten!B:B,A1106,Anlagenbewegungsdaten!D:D),2),ROUND(G1106*F1106%,2))</f>
        <v>0</v>
      </c>
      <c r="I1106" s="334">
        <f>ROUND((H1106-SUMIF(Anlagenbewegungsdaten!$B:$B,A1106,Anlagenbewegungsdaten!D:D)),3)</f>
        <v>0</v>
      </c>
      <c r="J1106" s="335" t="s">
        <v>5179</v>
      </c>
      <c r="K1106" s="335" t="s">
        <v>5193</v>
      </c>
      <c r="L1106" s="516">
        <v>10.94</v>
      </c>
      <c r="M1106" s="332">
        <f>ROUND(SUMIF(Anlagenbewegungsdaten_AV!B:B,A1106,Anlagenbewegungsdaten_AV!C:C),3)</f>
        <v>0</v>
      </c>
      <c r="N1106" s="330">
        <f>IF(ISBLANK(L1106),ROUND(SUMIF(Anlagenbewegungsdaten_AV!B:B,A1106,Anlagenbewegungsdaten_AV!D:D),2),ROUND(M1106*L1106%,2))</f>
        <v>0</v>
      </c>
      <c r="O1106" s="330">
        <f>ROUND(N1106-SUMIF(Anlagenbewegungsdaten_AV!B:B,A1106,Anlagenbewegungsdaten_AV!D:D),3)</f>
        <v>0</v>
      </c>
    </row>
    <row r="1107" spans="1:15" ht="15" customHeight="1" x14ac:dyDescent="0.25">
      <c r="A1107" s="263" t="s">
        <v>585</v>
      </c>
      <c r="B1107" s="173" t="s">
        <v>2108</v>
      </c>
      <c r="C1107" s="174" t="s">
        <v>4044</v>
      </c>
      <c r="D1107" s="174" t="s">
        <v>1</v>
      </c>
      <c r="E1107" s="174" t="s">
        <v>1560</v>
      </c>
      <c r="F1107" s="289">
        <v>14.67</v>
      </c>
      <c r="G1107" s="333">
        <f>ROUND(SUMIF(Anlagenbewegungsdaten!B:B,A1107,Anlagenbewegungsdaten!C:C),3)</f>
        <v>0</v>
      </c>
      <c r="H1107" s="334">
        <f>IF(ISBLANK(F1107),ROUND(SUMIF(Anlagenbewegungsdaten!B:B,A1107,Anlagenbewegungsdaten!D:D),2),ROUND(G1107*F1107%,2))</f>
        <v>0</v>
      </c>
      <c r="I1107" s="334">
        <f>ROUND((H1107-SUMIF(Anlagenbewegungsdaten!$B:$B,A1107,Anlagenbewegungsdaten!D:D)),3)</f>
        <v>0</v>
      </c>
      <c r="J1107" s="335" t="s">
        <v>5179</v>
      </c>
      <c r="K1107" s="335" t="s">
        <v>5193</v>
      </c>
      <c r="L1107" s="516">
        <v>11.74</v>
      </c>
      <c r="M1107" s="332">
        <f>ROUND(SUMIF(Anlagenbewegungsdaten_AV!B:B,A1107,Anlagenbewegungsdaten_AV!C:C),3)</f>
        <v>0</v>
      </c>
      <c r="N1107" s="330">
        <f>IF(ISBLANK(L1107),ROUND(SUMIF(Anlagenbewegungsdaten_AV!B:B,A1107,Anlagenbewegungsdaten_AV!D:D),2),ROUND(M1107*L1107%,2))</f>
        <v>0</v>
      </c>
      <c r="O1107" s="330">
        <f>ROUND(N1107-SUMIF(Anlagenbewegungsdaten_AV!B:B,A1107,Anlagenbewegungsdaten_AV!D:D),3)</f>
        <v>0</v>
      </c>
    </row>
    <row r="1108" spans="1:15" ht="15" customHeight="1" x14ac:dyDescent="0.25">
      <c r="A1108" s="263" t="s">
        <v>586</v>
      </c>
      <c r="B1108" s="173" t="s">
        <v>2108</v>
      </c>
      <c r="C1108" s="173" t="s">
        <v>4044</v>
      </c>
      <c r="D1108" s="174" t="s">
        <v>3</v>
      </c>
      <c r="E1108" s="173" t="s">
        <v>1563</v>
      </c>
      <c r="F1108" s="289">
        <v>14.67</v>
      </c>
      <c r="G1108" s="333">
        <f>ROUND(SUMIF(Anlagenbewegungsdaten!B:B,A1108,Anlagenbewegungsdaten!C:C),3)</f>
        <v>0</v>
      </c>
      <c r="H1108" s="334">
        <f>IF(ISBLANK(F1108),ROUND(SUMIF(Anlagenbewegungsdaten!B:B,A1108,Anlagenbewegungsdaten!D:D),2),ROUND(G1108*F1108%,2))</f>
        <v>0</v>
      </c>
      <c r="I1108" s="334">
        <f>ROUND((H1108-SUMIF(Anlagenbewegungsdaten!$B:$B,A1108,Anlagenbewegungsdaten!D:D)),3)</f>
        <v>0</v>
      </c>
      <c r="J1108" s="335" t="s">
        <v>5179</v>
      </c>
      <c r="K1108" s="335" t="s">
        <v>5193</v>
      </c>
      <c r="L1108" s="516">
        <v>11.74</v>
      </c>
      <c r="M1108" s="332">
        <f>ROUND(SUMIF(Anlagenbewegungsdaten_AV!B:B,A1108,Anlagenbewegungsdaten_AV!C:C),3)</f>
        <v>0</v>
      </c>
      <c r="N1108" s="330">
        <f>IF(ISBLANK(L1108),ROUND(SUMIF(Anlagenbewegungsdaten_AV!B:B,A1108,Anlagenbewegungsdaten_AV!D:D),2),ROUND(M1108*L1108%,2))</f>
        <v>0</v>
      </c>
      <c r="O1108" s="330">
        <f>ROUND(N1108-SUMIF(Anlagenbewegungsdaten_AV!B:B,A1108,Anlagenbewegungsdaten_AV!D:D),3)</f>
        <v>0</v>
      </c>
    </row>
    <row r="1109" spans="1:15" ht="15" customHeight="1" x14ac:dyDescent="0.25">
      <c r="A1109" s="263" t="s">
        <v>2786</v>
      </c>
      <c r="B1109" s="173" t="s">
        <v>2108</v>
      </c>
      <c r="C1109" s="173" t="s">
        <v>4044</v>
      </c>
      <c r="D1109" s="174" t="s">
        <v>2692</v>
      </c>
      <c r="E1109" s="173" t="s">
        <v>2576</v>
      </c>
      <c r="F1109" s="289">
        <v>14.64</v>
      </c>
      <c r="G1109" s="333">
        <f>ROUND(SUMIF(Anlagenbewegungsdaten!B:B,A1109,Anlagenbewegungsdaten!C:C),3)</f>
        <v>0</v>
      </c>
      <c r="H1109" s="334">
        <f>IF(ISBLANK(F1109),ROUND(SUMIF(Anlagenbewegungsdaten!B:B,A1109,Anlagenbewegungsdaten!D:D),2),ROUND(G1109*F1109%,2))</f>
        <v>0</v>
      </c>
      <c r="I1109" s="334">
        <f>ROUND((H1109-SUMIF(Anlagenbewegungsdaten!$B:$B,A1109,Anlagenbewegungsdaten!D:D)),3)</f>
        <v>0</v>
      </c>
      <c r="J1109" s="335" t="s">
        <v>5179</v>
      </c>
      <c r="K1109" s="335" t="s">
        <v>5193</v>
      </c>
      <c r="L1109" s="516">
        <v>11.71</v>
      </c>
      <c r="M1109" s="332">
        <f>ROUND(SUMIF(Anlagenbewegungsdaten_AV!B:B,A1109,Anlagenbewegungsdaten_AV!C:C),3)</f>
        <v>0</v>
      </c>
      <c r="N1109" s="330">
        <f>IF(ISBLANK(L1109),ROUND(SUMIF(Anlagenbewegungsdaten_AV!B:B,A1109,Anlagenbewegungsdaten_AV!D:D),2),ROUND(M1109*L1109%,2))</f>
        <v>0</v>
      </c>
      <c r="O1109" s="330">
        <f>ROUND(N1109-SUMIF(Anlagenbewegungsdaten_AV!B:B,A1109,Anlagenbewegungsdaten_AV!D:D),3)</f>
        <v>0</v>
      </c>
    </row>
    <row r="1110" spans="1:15" ht="15" customHeight="1" x14ac:dyDescent="0.25">
      <c r="A1110" s="263" t="s">
        <v>3530</v>
      </c>
      <c r="B1110" s="173" t="s">
        <v>2108</v>
      </c>
      <c r="C1110" s="173" t="s">
        <v>4044</v>
      </c>
      <c r="D1110" s="174" t="s">
        <v>3436</v>
      </c>
      <c r="E1110" s="173" t="s">
        <v>3320</v>
      </c>
      <c r="F1110" s="289">
        <v>14.61</v>
      </c>
      <c r="G1110" s="333">
        <f>ROUND(SUMIF(Anlagenbewegungsdaten!B:B,A1110,Anlagenbewegungsdaten!C:C),3)</f>
        <v>0</v>
      </c>
      <c r="H1110" s="334">
        <f>IF(ISBLANK(F1110),ROUND(SUMIF(Anlagenbewegungsdaten!B:B,A1110,Anlagenbewegungsdaten!D:D),2),ROUND(G1110*F1110%,2))</f>
        <v>0</v>
      </c>
      <c r="I1110" s="334">
        <f>ROUND((H1110-SUMIF(Anlagenbewegungsdaten!$B:$B,A1110,Anlagenbewegungsdaten!D:D)),3)</f>
        <v>0</v>
      </c>
      <c r="J1110" s="335" t="s">
        <v>5179</v>
      </c>
      <c r="K1110" s="335" t="s">
        <v>5193</v>
      </c>
      <c r="L1110" s="516">
        <v>11.69</v>
      </c>
      <c r="M1110" s="332">
        <f>ROUND(SUMIF(Anlagenbewegungsdaten_AV!B:B,A1110,Anlagenbewegungsdaten_AV!C:C),3)</f>
        <v>0</v>
      </c>
      <c r="N1110" s="330">
        <f>IF(ISBLANK(L1110),ROUND(SUMIF(Anlagenbewegungsdaten_AV!B:B,A1110,Anlagenbewegungsdaten_AV!D:D),2),ROUND(M1110*L1110%,2))</f>
        <v>0</v>
      </c>
      <c r="O1110" s="330">
        <f>ROUND(N1110-SUMIF(Anlagenbewegungsdaten_AV!B:B,A1110,Anlagenbewegungsdaten_AV!D:D),3)</f>
        <v>0</v>
      </c>
    </row>
    <row r="1111" spans="1:15" ht="15" customHeight="1" x14ac:dyDescent="0.25">
      <c r="A1111" s="275" t="s">
        <v>4305</v>
      </c>
      <c r="B1111" s="194" t="s">
        <v>2108</v>
      </c>
      <c r="C1111" s="194" t="s">
        <v>4044</v>
      </c>
      <c r="D1111" s="193" t="s">
        <v>4210</v>
      </c>
      <c r="E1111" s="194" t="s">
        <v>4093</v>
      </c>
      <c r="F1111" s="290">
        <v>14.58</v>
      </c>
      <c r="G1111" s="333">
        <f>ROUND(SUMIF(Anlagenbewegungsdaten!B:B,A1111,Anlagenbewegungsdaten!C:C),3)</f>
        <v>0</v>
      </c>
      <c r="H1111" s="334">
        <f>IF(ISBLANK(F1111),ROUND(SUMIF(Anlagenbewegungsdaten!B:B,A1111,Anlagenbewegungsdaten!D:D),2),ROUND(G1111*F1111%,2))</f>
        <v>0</v>
      </c>
      <c r="I1111" s="334">
        <f>ROUND((H1111-SUMIF(Anlagenbewegungsdaten!$B:$B,A1111,Anlagenbewegungsdaten!D:D)),3)</f>
        <v>0</v>
      </c>
      <c r="J1111" s="335" t="s">
        <v>5179</v>
      </c>
      <c r="K1111" s="335" t="s">
        <v>5193</v>
      </c>
      <c r="L1111" s="516">
        <v>11.66</v>
      </c>
      <c r="M1111" s="332">
        <f>ROUND(SUMIF(Anlagenbewegungsdaten_AV!B:B,A1111,Anlagenbewegungsdaten_AV!C:C),3)</f>
        <v>0</v>
      </c>
      <c r="N1111" s="330">
        <f>IF(ISBLANK(L1111),ROUND(SUMIF(Anlagenbewegungsdaten_AV!B:B,A1111,Anlagenbewegungsdaten_AV!D:D),2),ROUND(M1111*L1111%,2))</f>
        <v>0</v>
      </c>
      <c r="O1111" s="330">
        <f>ROUND(N1111-SUMIF(Anlagenbewegungsdaten_AV!B:B,A1111,Anlagenbewegungsdaten_AV!D:D),3)</f>
        <v>0</v>
      </c>
    </row>
    <row r="1112" spans="1:15" ht="15" customHeight="1" x14ac:dyDescent="0.25">
      <c r="A1112" s="263" t="s">
        <v>587</v>
      </c>
      <c r="B1112" s="173" t="s">
        <v>2108</v>
      </c>
      <c r="C1112" s="173" t="s">
        <v>4044</v>
      </c>
      <c r="D1112" s="174" t="s">
        <v>5</v>
      </c>
      <c r="E1112" s="173" t="s">
        <v>2483</v>
      </c>
      <c r="F1112" s="289">
        <v>12.67</v>
      </c>
      <c r="G1112" s="333">
        <f>ROUND(SUMIF(Anlagenbewegungsdaten!B:B,A1112,Anlagenbewegungsdaten!C:C),3)</f>
        <v>0</v>
      </c>
      <c r="H1112" s="334">
        <f>IF(ISBLANK(F1112),ROUND(SUMIF(Anlagenbewegungsdaten!B:B,A1112,Anlagenbewegungsdaten!D:D),2),ROUND(G1112*F1112%,2))</f>
        <v>0</v>
      </c>
      <c r="I1112" s="334">
        <f>ROUND((H1112-SUMIF(Anlagenbewegungsdaten!$B:$B,A1112,Anlagenbewegungsdaten!D:D)),3)</f>
        <v>0</v>
      </c>
      <c r="J1112" s="335" t="s">
        <v>5179</v>
      </c>
      <c r="K1112" s="335" t="s">
        <v>5193</v>
      </c>
      <c r="L1112" s="516">
        <v>10.14</v>
      </c>
      <c r="M1112" s="332">
        <f>ROUND(SUMIF(Anlagenbewegungsdaten_AV!B:B,A1112,Anlagenbewegungsdaten_AV!C:C),3)</f>
        <v>0</v>
      </c>
      <c r="N1112" s="330">
        <f>IF(ISBLANK(L1112),ROUND(SUMIF(Anlagenbewegungsdaten_AV!B:B,A1112,Anlagenbewegungsdaten_AV!D:D),2),ROUND(M1112*L1112%,2))</f>
        <v>0</v>
      </c>
      <c r="O1112" s="330">
        <f>ROUND(N1112-SUMIF(Anlagenbewegungsdaten_AV!B:B,A1112,Anlagenbewegungsdaten_AV!D:D),3)</f>
        <v>0</v>
      </c>
    </row>
    <row r="1113" spans="1:15" ht="15" customHeight="1" x14ac:dyDescent="0.25">
      <c r="A1113" s="263" t="s">
        <v>588</v>
      </c>
      <c r="B1113" s="173" t="s">
        <v>2108</v>
      </c>
      <c r="C1113" s="173" t="s">
        <v>4044</v>
      </c>
      <c r="D1113" s="174" t="s">
        <v>7</v>
      </c>
      <c r="E1113" s="173" t="s">
        <v>2486</v>
      </c>
      <c r="F1113" s="289">
        <v>14.67</v>
      </c>
      <c r="G1113" s="333">
        <f>ROUND(SUMIF(Anlagenbewegungsdaten!B:B,A1113,Anlagenbewegungsdaten!C:C),3)</f>
        <v>0</v>
      </c>
      <c r="H1113" s="334">
        <f>IF(ISBLANK(F1113),ROUND(SUMIF(Anlagenbewegungsdaten!B:B,A1113,Anlagenbewegungsdaten!D:D),2),ROUND(G1113*F1113%,2))</f>
        <v>0</v>
      </c>
      <c r="I1113" s="334">
        <f>ROUND((H1113-SUMIF(Anlagenbewegungsdaten!$B:$B,A1113,Anlagenbewegungsdaten!D:D)),3)</f>
        <v>0</v>
      </c>
      <c r="J1113" s="335" t="s">
        <v>5179</v>
      </c>
      <c r="K1113" s="335" t="s">
        <v>5193</v>
      </c>
      <c r="L1113" s="516">
        <v>11.74</v>
      </c>
      <c r="M1113" s="332">
        <f>ROUND(SUMIF(Anlagenbewegungsdaten_AV!B:B,A1113,Anlagenbewegungsdaten_AV!C:C),3)</f>
        <v>0</v>
      </c>
      <c r="N1113" s="330">
        <f>IF(ISBLANK(L1113),ROUND(SUMIF(Anlagenbewegungsdaten_AV!B:B,A1113,Anlagenbewegungsdaten_AV!D:D),2),ROUND(M1113*L1113%,2))</f>
        <v>0</v>
      </c>
      <c r="O1113" s="330">
        <f>ROUND(N1113-SUMIF(Anlagenbewegungsdaten_AV!B:B,A1113,Anlagenbewegungsdaten_AV!D:D),3)</f>
        <v>0</v>
      </c>
    </row>
    <row r="1114" spans="1:15" ht="15" customHeight="1" x14ac:dyDescent="0.25">
      <c r="A1114" s="263" t="s">
        <v>589</v>
      </c>
      <c r="B1114" s="173" t="s">
        <v>2108</v>
      </c>
      <c r="C1114" s="174" t="s">
        <v>4044</v>
      </c>
      <c r="D1114" s="174" t="s">
        <v>9</v>
      </c>
      <c r="E1114" s="174" t="s">
        <v>1560</v>
      </c>
      <c r="F1114" s="289">
        <v>15.67</v>
      </c>
      <c r="G1114" s="333">
        <f>ROUND(SUMIF(Anlagenbewegungsdaten!B:B,A1114,Anlagenbewegungsdaten!C:C),3)</f>
        <v>0</v>
      </c>
      <c r="H1114" s="334">
        <f>IF(ISBLANK(F1114),ROUND(SUMIF(Anlagenbewegungsdaten!B:B,A1114,Anlagenbewegungsdaten!D:D),2),ROUND(G1114*F1114%,2))</f>
        <v>0</v>
      </c>
      <c r="I1114" s="334">
        <f>ROUND((H1114-SUMIF(Anlagenbewegungsdaten!$B:$B,A1114,Anlagenbewegungsdaten!D:D)),3)</f>
        <v>0</v>
      </c>
      <c r="J1114" s="335" t="s">
        <v>5179</v>
      </c>
      <c r="K1114" s="335" t="s">
        <v>5193</v>
      </c>
      <c r="L1114" s="516">
        <v>12.54</v>
      </c>
      <c r="M1114" s="332">
        <f>ROUND(SUMIF(Anlagenbewegungsdaten_AV!B:B,A1114,Anlagenbewegungsdaten_AV!C:C),3)</f>
        <v>0</v>
      </c>
      <c r="N1114" s="330">
        <f>IF(ISBLANK(L1114),ROUND(SUMIF(Anlagenbewegungsdaten_AV!B:B,A1114,Anlagenbewegungsdaten_AV!D:D),2),ROUND(M1114*L1114%,2))</f>
        <v>0</v>
      </c>
      <c r="O1114" s="330">
        <f>ROUND(N1114-SUMIF(Anlagenbewegungsdaten_AV!B:B,A1114,Anlagenbewegungsdaten_AV!D:D),3)</f>
        <v>0</v>
      </c>
    </row>
    <row r="1115" spans="1:15" ht="15" customHeight="1" x14ac:dyDescent="0.25">
      <c r="A1115" s="263" t="s">
        <v>590</v>
      </c>
      <c r="B1115" s="173" t="s">
        <v>2108</v>
      </c>
      <c r="C1115" s="173" t="s">
        <v>4044</v>
      </c>
      <c r="D1115" s="174" t="s">
        <v>11</v>
      </c>
      <c r="E1115" s="173" t="s">
        <v>1563</v>
      </c>
      <c r="F1115" s="289">
        <v>15.67</v>
      </c>
      <c r="G1115" s="333">
        <f>ROUND(SUMIF(Anlagenbewegungsdaten!B:B,A1115,Anlagenbewegungsdaten!C:C),3)</f>
        <v>0</v>
      </c>
      <c r="H1115" s="334">
        <f>IF(ISBLANK(F1115),ROUND(SUMIF(Anlagenbewegungsdaten!B:B,A1115,Anlagenbewegungsdaten!D:D),2),ROUND(G1115*F1115%,2))</f>
        <v>0</v>
      </c>
      <c r="I1115" s="334">
        <f>ROUND((H1115-SUMIF(Anlagenbewegungsdaten!$B:$B,A1115,Anlagenbewegungsdaten!D:D)),3)</f>
        <v>0</v>
      </c>
      <c r="J1115" s="335" t="s">
        <v>5179</v>
      </c>
      <c r="K1115" s="335" t="s">
        <v>5193</v>
      </c>
      <c r="L1115" s="516">
        <v>12.54</v>
      </c>
      <c r="M1115" s="332">
        <f>ROUND(SUMIF(Anlagenbewegungsdaten_AV!B:B,A1115,Anlagenbewegungsdaten_AV!C:C),3)</f>
        <v>0</v>
      </c>
      <c r="N1115" s="330">
        <f>IF(ISBLANK(L1115),ROUND(SUMIF(Anlagenbewegungsdaten_AV!B:B,A1115,Anlagenbewegungsdaten_AV!D:D),2),ROUND(M1115*L1115%,2))</f>
        <v>0</v>
      </c>
      <c r="O1115" s="330">
        <f>ROUND(N1115-SUMIF(Anlagenbewegungsdaten_AV!B:B,A1115,Anlagenbewegungsdaten_AV!D:D),3)</f>
        <v>0</v>
      </c>
    </row>
    <row r="1116" spans="1:15" ht="15" customHeight="1" x14ac:dyDescent="0.25">
      <c r="A1116" s="263" t="s">
        <v>2787</v>
      </c>
      <c r="B1116" s="173" t="s">
        <v>2108</v>
      </c>
      <c r="C1116" s="173" t="s">
        <v>4044</v>
      </c>
      <c r="D1116" s="174" t="s">
        <v>2694</v>
      </c>
      <c r="E1116" s="173" t="s">
        <v>2576</v>
      </c>
      <c r="F1116" s="289">
        <v>15.64</v>
      </c>
      <c r="G1116" s="333">
        <f>ROUND(SUMIF(Anlagenbewegungsdaten!B:B,A1116,Anlagenbewegungsdaten!C:C),3)</f>
        <v>0</v>
      </c>
      <c r="H1116" s="334">
        <f>IF(ISBLANK(F1116),ROUND(SUMIF(Anlagenbewegungsdaten!B:B,A1116,Anlagenbewegungsdaten!D:D),2),ROUND(G1116*F1116%,2))</f>
        <v>0</v>
      </c>
      <c r="I1116" s="334">
        <f>ROUND((H1116-SUMIF(Anlagenbewegungsdaten!$B:$B,A1116,Anlagenbewegungsdaten!D:D)),3)</f>
        <v>0</v>
      </c>
      <c r="J1116" s="335" t="s">
        <v>5179</v>
      </c>
      <c r="K1116" s="335" t="s">
        <v>5193</v>
      </c>
      <c r="L1116" s="516">
        <v>12.51</v>
      </c>
      <c r="M1116" s="332">
        <f>ROUND(SUMIF(Anlagenbewegungsdaten_AV!B:B,A1116,Anlagenbewegungsdaten_AV!C:C),3)</f>
        <v>0</v>
      </c>
      <c r="N1116" s="330">
        <f>IF(ISBLANK(L1116),ROUND(SUMIF(Anlagenbewegungsdaten_AV!B:B,A1116,Anlagenbewegungsdaten_AV!D:D),2),ROUND(M1116*L1116%,2))</f>
        <v>0</v>
      </c>
      <c r="O1116" s="330">
        <f>ROUND(N1116-SUMIF(Anlagenbewegungsdaten_AV!B:B,A1116,Anlagenbewegungsdaten_AV!D:D),3)</f>
        <v>0</v>
      </c>
    </row>
    <row r="1117" spans="1:15" ht="15" customHeight="1" x14ac:dyDescent="0.25">
      <c r="A1117" s="263" t="s">
        <v>3531</v>
      </c>
      <c r="B1117" s="173" t="s">
        <v>2108</v>
      </c>
      <c r="C1117" s="173" t="s">
        <v>4044</v>
      </c>
      <c r="D1117" s="174" t="s">
        <v>3438</v>
      </c>
      <c r="E1117" s="173" t="s">
        <v>3320</v>
      </c>
      <c r="F1117" s="289">
        <v>15.61</v>
      </c>
      <c r="G1117" s="333">
        <f>ROUND(SUMIF(Anlagenbewegungsdaten!B:B,A1117,Anlagenbewegungsdaten!C:C),3)</f>
        <v>0</v>
      </c>
      <c r="H1117" s="334">
        <f>IF(ISBLANK(F1117),ROUND(SUMIF(Anlagenbewegungsdaten!B:B,A1117,Anlagenbewegungsdaten!D:D),2),ROUND(G1117*F1117%,2))</f>
        <v>0</v>
      </c>
      <c r="I1117" s="334">
        <f>ROUND((H1117-SUMIF(Anlagenbewegungsdaten!$B:$B,A1117,Anlagenbewegungsdaten!D:D)),3)</f>
        <v>0</v>
      </c>
      <c r="J1117" s="335" t="s">
        <v>5179</v>
      </c>
      <c r="K1117" s="335" t="s">
        <v>5193</v>
      </c>
      <c r="L1117" s="516">
        <v>12.49</v>
      </c>
      <c r="M1117" s="332">
        <f>ROUND(SUMIF(Anlagenbewegungsdaten_AV!B:B,A1117,Anlagenbewegungsdaten_AV!C:C),3)</f>
        <v>0</v>
      </c>
      <c r="N1117" s="330">
        <f>IF(ISBLANK(L1117),ROUND(SUMIF(Anlagenbewegungsdaten_AV!B:B,A1117,Anlagenbewegungsdaten_AV!D:D),2),ROUND(M1117*L1117%,2))</f>
        <v>0</v>
      </c>
      <c r="O1117" s="330">
        <f>ROUND(N1117-SUMIF(Anlagenbewegungsdaten_AV!B:B,A1117,Anlagenbewegungsdaten_AV!D:D),3)</f>
        <v>0</v>
      </c>
    </row>
    <row r="1118" spans="1:15" ht="15" customHeight="1" x14ac:dyDescent="0.25">
      <c r="A1118" s="275" t="s">
        <v>4306</v>
      </c>
      <c r="B1118" s="194" t="s">
        <v>2108</v>
      </c>
      <c r="C1118" s="194" t="s">
        <v>4044</v>
      </c>
      <c r="D1118" s="193" t="s">
        <v>4212</v>
      </c>
      <c r="E1118" s="194" t="s">
        <v>4093</v>
      </c>
      <c r="F1118" s="290">
        <v>15.58</v>
      </c>
      <c r="G1118" s="333">
        <f>ROUND(SUMIF(Anlagenbewegungsdaten!B:B,A1118,Anlagenbewegungsdaten!C:C),3)</f>
        <v>0</v>
      </c>
      <c r="H1118" s="334">
        <f>IF(ISBLANK(F1118),ROUND(SUMIF(Anlagenbewegungsdaten!B:B,A1118,Anlagenbewegungsdaten!D:D),2),ROUND(G1118*F1118%,2))</f>
        <v>0</v>
      </c>
      <c r="I1118" s="334">
        <f>ROUND((H1118-SUMIF(Anlagenbewegungsdaten!$B:$B,A1118,Anlagenbewegungsdaten!D:D)),3)</f>
        <v>0</v>
      </c>
      <c r="J1118" s="335" t="s">
        <v>5179</v>
      </c>
      <c r="K1118" s="335" t="s">
        <v>5193</v>
      </c>
      <c r="L1118" s="516">
        <v>12.46</v>
      </c>
      <c r="M1118" s="332">
        <f>ROUND(SUMIF(Anlagenbewegungsdaten_AV!B:B,A1118,Anlagenbewegungsdaten_AV!C:C),3)</f>
        <v>0</v>
      </c>
      <c r="N1118" s="330">
        <f>IF(ISBLANK(L1118),ROUND(SUMIF(Anlagenbewegungsdaten_AV!B:B,A1118,Anlagenbewegungsdaten_AV!D:D),2),ROUND(M1118*L1118%,2))</f>
        <v>0</v>
      </c>
      <c r="O1118" s="330">
        <f>ROUND(N1118-SUMIF(Anlagenbewegungsdaten_AV!B:B,A1118,Anlagenbewegungsdaten_AV!D:D),3)</f>
        <v>0</v>
      </c>
    </row>
    <row r="1119" spans="1:15" ht="15" customHeight="1" x14ac:dyDescent="0.25">
      <c r="A1119" s="270" t="s">
        <v>2539</v>
      </c>
      <c r="B1119" s="177" t="s">
        <v>2108</v>
      </c>
      <c r="C1119" s="177" t="s">
        <v>4044</v>
      </c>
      <c r="D1119" s="177" t="s">
        <v>2488</v>
      </c>
      <c r="E1119" s="177" t="s">
        <v>2483</v>
      </c>
      <c r="F1119" s="293">
        <v>17.670000000000002</v>
      </c>
      <c r="G1119" s="333">
        <f>ROUND(SUMIF(Anlagenbewegungsdaten!B:B,A1119,Anlagenbewegungsdaten!C:C),3)</f>
        <v>0</v>
      </c>
      <c r="H1119" s="334">
        <f>IF(ISBLANK(F1119),ROUND(SUMIF(Anlagenbewegungsdaten!B:B,A1119,Anlagenbewegungsdaten!D:D),2),ROUND(G1119*F1119%,2))</f>
        <v>0</v>
      </c>
      <c r="I1119" s="334">
        <f>ROUND((H1119-SUMIF(Anlagenbewegungsdaten!$B:$B,A1119,Anlagenbewegungsdaten!D:D)),3)</f>
        <v>0</v>
      </c>
      <c r="J1119" s="335" t="s">
        <v>5179</v>
      </c>
      <c r="K1119" s="335" t="s">
        <v>5193</v>
      </c>
      <c r="L1119" s="516">
        <v>14.14</v>
      </c>
      <c r="M1119" s="332">
        <f>ROUND(SUMIF(Anlagenbewegungsdaten_AV!B:B,A1119,Anlagenbewegungsdaten_AV!C:C),3)</f>
        <v>0</v>
      </c>
      <c r="N1119" s="330">
        <f>IF(ISBLANK(L1119),ROUND(SUMIF(Anlagenbewegungsdaten_AV!B:B,A1119,Anlagenbewegungsdaten_AV!D:D),2),ROUND(M1119*L1119%,2))</f>
        <v>0</v>
      </c>
      <c r="O1119" s="330">
        <f>ROUND(N1119-SUMIF(Anlagenbewegungsdaten_AV!B:B,A1119,Anlagenbewegungsdaten_AV!D:D),3)</f>
        <v>0</v>
      </c>
    </row>
    <row r="1120" spans="1:15" ht="15" customHeight="1" x14ac:dyDescent="0.25">
      <c r="A1120" s="270" t="s">
        <v>2540</v>
      </c>
      <c r="B1120" s="177" t="s">
        <v>2108</v>
      </c>
      <c r="C1120" s="177" t="s">
        <v>4044</v>
      </c>
      <c r="D1120" s="178" t="s">
        <v>12</v>
      </c>
      <c r="E1120" s="177" t="s">
        <v>2486</v>
      </c>
      <c r="F1120" s="293">
        <v>19.670000000000002</v>
      </c>
      <c r="G1120" s="333">
        <f>ROUND(SUMIF(Anlagenbewegungsdaten!B:B,A1120,Anlagenbewegungsdaten!C:C),3)</f>
        <v>0</v>
      </c>
      <c r="H1120" s="334">
        <f>IF(ISBLANK(F1120),ROUND(SUMIF(Anlagenbewegungsdaten!B:B,A1120,Anlagenbewegungsdaten!D:D),2),ROUND(G1120*F1120%,2))</f>
        <v>0</v>
      </c>
      <c r="I1120" s="334">
        <f>ROUND((H1120-SUMIF(Anlagenbewegungsdaten!$B:$B,A1120,Anlagenbewegungsdaten!D:D)),3)</f>
        <v>0</v>
      </c>
      <c r="J1120" s="335" t="s">
        <v>5179</v>
      </c>
      <c r="K1120" s="335" t="s">
        <v>5193</v>
      </c>
      <c r="L1120" s="516">
        <v>15.74</v>
      </c>
      <c r="M1120" s="332">
        <f>ROUND(SUMIF(Anlagenbewegungsdaten_AV!B:B,A1120,Anlagenbewegungsdaten_AV!C:C),3)</f>
        <v>0</v>
      </c>
      <c r="N1120" s="330">
        <f>IF(ISBLANK(L1120),ROUND(SUMIF(Anlagenbewegungsdaten_AV!B:B,A1120,Anlagenbewegungsdaten_AV!D:D),2),ROUND(M1120*L1120%,2))</f>
        <v>0</v>
      </c>
      <c r="O1120" s="330">
        <f>ROUND(N1120-SUMIF(Anlagenbewegungsdaten_AV!B:B,A1120,Anlagenbewegungsdaten_AV!D:D),3)</f>
        <v>0</v>
      </c>
    </row>
    <row r="1121" spans="1:15" ht="15" customHeight="1" x14ac:dyDescent="0.25">
      <c r="A1121" s="263" t="s">
        <v>591</v>
      </c>
      <c r="B1121" s="173" t="s">
        <v>2108</v>
      </c>
      <c r="C1121" s="174" t="s">
        <v>4044</v>
      </c>
      <c r="D1121" s="174" t="s">
        <v>14</v>
      </c>
      <c r="E1121" s="174" t="s">
        <v>1560</v>
      </c>
      <c r="F1121" s="289">
        <v>20.67</v>
      </c>
      <c r="G1121" s="333">
        <f>ROUND(SUMIF(Anlagenbewegungsdaten!B:B,A1121,Anlagenbewegungsdaten!C:C),3)</f>
        <v>0</v>
      </c>
      <c r="H1121" s="334">
        <f>IF(ISBLANK(F1121),ROUND(SUMIF(Anlagenbewegungsdaten!B:B,A1121,Anlagenbewegungsdaten!D:D),2),ROUND(G1121*F1121%,2))</f>
        <v>0</v>
      </c>
      <c r="I1121" s="334">
        <f>ROUND((H1121-SUMIF(Anlagenbewegungsdaten!$B:$B,A1121,Anlagenbewegungsdaten!D:D)),3)</f>
        <v>0</v>
      </c>
      <c r="J1121" s="335" t="s">
        <v>5179</v>
      </c>
      <c r="K1121" s="335" t="s">
        <v>5193</v>
      </c>
      <c r="L1121" s="516">
        <v>16.54</v>
      </c>
      <c r="M1121" s="332">
        <f>ROUND(SUMIF(Anlagenbewegungsdaten_AV!B:B,A1121,Anlagenbewegungsdaten_AV!C:C),3)</f>
        <v>0</v>
      </c>
      <c r="N1121" s="330">
        <f>IF(ISBLANK(L1121),ROUND(SUMIF(Anlagenbewegungsdaten_AV!B:B,A1121,Anlagenbewegungsdaten_AV!D:D),2),ROUND(M1121*L1121%,2))</f>
        <v>0</v>
      </c>
      <c r="O1121" s="330">
        <f>ROUND(N1121-SUMIF(Anlagenbewegungsdaten_AV!B:B,A1121,Anlagenbewegungsdaten_AV!D:D),3)</f>
        <v>0</v>
      </c>
    </row>
    <row r="1122" spans="1:15" ht="15" customHeight="1" x14ac:dyDescent="0.25">
      <c r="A1122" s="263" t="s">
        <v>592</v>
      </c>
      <c r="B1122" s="173" t="s">
        <v>2108</v>
      </c>
      <c r="C1122" s="173" t="s">
        <v>4044</v>
      </c>
      <c r="D1122" s="174" t="s">
        <v>593</v>
      </c>
      <c r="E1122" s="173" t="s">
        <v>1563</v>
      </c>
      <c r="F1122" s="289">
        <v>20.67</v>
      </c>
      <c r="G1122" s="333">
        <f>ROUND(SUMIF(Anlagenbewegungsdaten!B:B,A1122,Anlagenbewegungsdaten!C:C),3)</f>
        <v>0</v>
      </c>
      <c r="H1122" s="334">
        <f>IF(ISBLANK(F1122),ROUND(SUMIF(Anlagenbewegungsdaten!B:B,A1122,Anlagenbewegungsdaten!D:D),2),ROUND(G1122*F1122%,2))</f>
        <v>0</v>
      </c>
      <c r="I1122" s="334">
        <f>ROUND((H1122-SUMIF(Anlagenbewegungsdaten!$B:$B,A1122,Anlagenbewegungsdaten!D:D)),3)</f>
        <v>0</v>
      </c>
      <c r="J1122" s="335" t="s">
        <v>5179</v>
      </c>
      <c r="K1122" s="335" t="s">
        <v>5193</v>
      </c>
      <c r="L1122" s="516">
        <v>16.54</v>
      </c>
      <c r="M1122" s="332">
        <f>ROUND(SUMIF(Anlagenbewegungsdaten_AV!B:B,A1122,Anlagenbewegungsdaten_AV!C:C),3)</f>
        <v>0</v>
      </c>
      <c r="N1122" s="330">
        <f>IF(ISBLANK(L1122),ROUND(SUMIF(Anlagenbewegungsdaten_AV!B:B,A1122,Anlagenbewegungsdaten_AV!D:D),2),ROUND(M1122*L1122%,2))</f>
        <v>0</v>
      </c>
      <c r="O1122" s="330">
        <f>ROUND(N1122-SUMIF(Anlagenbewegungsdaten_AV!B:B,A1122,Anlagenbewegungsdaten_AV!D:D),3)</f>
        <v>0</v>
      </c>
    </row>
    <row r="1123" spans="1:15" ht="15" customHeight="1" x14ac:dyDescent="0.25">
      <c r="A1123" s="263" t="s">
        <v>2788</v>
      </c>
      <c r="B1123" s="173" t="s">
        <v>2108</v>
      </c>
      <c r="C1123" s="173" t="s">
        <v>4044</v>
      </c>
      <c r="D1123" s="174" t="s">
        <v>2789</v>
      </c>
      <c r="E1123" s="173" t="s">
        <v>2576</v>
      </c>
      <c r="F1123" s="289">
        <v>20.64</v>
      </c>
      <c r="G1123" s="333">
        <f>ROUND(SUMIF(Anlagenbewegungsdaten!B:B,A1123,Anlagenbewegungsdaten!C:C),3)</f>
        <v>0</v>
      </c>
      <c r="H1123" s="334">
        <f>IF(ISBLANK(F1123),ROUND(SUMIF(Anlagenbewegungsdaten!B:B,A1123,Anlagenbewegungsdaten!D:D),2),ROUND(G1123*F1123%,2))</f>
        <v>0</v>
      </c>
      <c r="I1123" s="334">
        <f>ROUND((H1123-SUMIF(Anlagenbewegungsdaten!$B:$B,A1123,Anlagenbewegungsdaten!D:D)),3)</f>
        <v>0</v>
      </c>
      <c r="J1123" s="335" t="s">
        <v>5179</v>
      </c>
      <c r="K1123" s="335" t="s">
        <v>5193</v>
      </c>
      <c r="L1123" s="516">
        <v>16.510000000000002</v>
      </c>
      <c r="M1123" s="332">
        <f>ROUND(SUMIF(Anlagenbewegungsdaten_AV!B:B,A1123,Anlagenbewegungsdaten_AV!C:C),3)</f>
        <v>0</v>
      </c>
      <c r="N1123" s="330">
        <f>IF(ISBLANK(L1123),ROUND(SUMIF(Anlagenbewegungsdaten_AV!B:B,A1123,Anlagenbewegungsdaten_AV!D:D),2),ROUND(M1123*L1123%,2))</f>
        <v>0</v>
      </c>
      <c r="O1123" s="330">
        <f>ROUND(N1123-SUMIF(Anlagenbewegungsdaten_AV!B:B,A1123,Anlagenbewegungsdaten_AV!D:D),3)</f>
        <v>0</v>
      </c>
    </row>
    <row r="1124" spans="1:15" ht="15" customHeight="1" x14ac:dyDescent="0.25">
      <c r="A1124" s="263" t="s">
        <v>3532</v>
      </c>
      <c r="B1124" s="173" t="s">
        <v>2108</v>
      </c>
      <c r="C1124" s="173" t="s">
        <v>4044</v>
      </c>
      <c r="D1124" s="174" t="s">
        <v>3533</v>
      </c>
      <c r="E1124" s="173" t="s">
        <v>3320</v>
      </c>
      <c r="F1124" s="289">
        <v>20.61</v>
      </c>
      <c r="G1124" s="333">
        <f>ROUND(SUMIF(Anlagenbewegungsdaten!B:B,A1124,Anlagenbewegungsdaten!C:C),3)</f>
        <v>0</v>
      </c>
      <c r="H1124" s="334">
        <f>IF(ISBLANK(F1124),ROUND(SUMIF(Anlagenbewegungsdaten!B:B,A1124,Anlagenbewegungsdaten!D:D),2),ROUND(G1124*F1124%,2))</f>
        <v>0</v>
      </c>
      <c r="I1124" s="334">
        <f>ROUND((H1124-SUMIF(Anlagenbewegungsdaten!$B:$B,A1124,Anlagenbewegungsdaten!D:D)),3)</f>
        <v>0</v>
      </c>
      <c r="J1124" s="335" t="s">
        <v>5179</v>
      </c>
      <c r="K1124" s="335" t="s">
        <v>5193</v>
      </c>
      <c r="L1124" s="516">
        <v>16.489999999999998</v>
      </c>
      <c r="M1124" s="332">
        <f>ROUND(SUMIF(Anlagenbewegungsdaten_AV!B:B,A1124,Anlagenbewegungsdaten_AV!C:C),3)</f>
        <v>0</v>
      </c>
      <c r="N1124" s="330">
        <f>IF(ISBLANK(L1124),ROUND(SUMIF(Anlagenbewegungsdaten_AV!B:B,A1124,Anlagenbewegungsdaten_AV!D:D),2),ROUND(M1124*L1124%,2))</f>
        <v>0</v>
      </c>
      <c r="O1124" s="330">
        <f>ROUND(N1124-SUMIF(Anlagenbewegungsdaten_AV!B:B,A1124,Anlagenbewegungsdaten_AV!D:D),3)</f>
        <v>0</v>
      </c>
    </row>
    <row r="1125" spans="1:15" ht="15" customHeight="1" x14ac:dyDescent="0.25">
      <c r="A1125" s="275" t="s">
        <v>4307</v>
      </c>
      <c r="B1125" s="194" t="s">
        <v>2108</v>
      </c>
      <c r="C1125" s="194" t="s">
        <v>4044</v>
      </c>
      <c r="D1125" s="193" t="s">
        <v>4308</v>
      </c>
      <c r="E1125" s="194" t="s">
        <v>4093</v>
      </c>
      <c r="F1125" s="290">
        <v>20.58</v>
      </c>
      <c r="G1125" s="333">
        <f>ROUND(SUMIF(Anlagenbewegungsdaten!B:B,A1125,Anlagenbewegungsdaten!C:C),3)</f>
        <v>0</v>
      </c>
      <c r="H1125" s="334">
        <f>IF(ISBLANK(F1125),ROUND(SUMIF(Anlagenbewegungsdaten!B:B,A1125,Anlagenbewegungsdaten!D:D),2),ROUND(G1125*F1125%,2))</f>
        <v>0</v>
      </c>
      <c r="I1125" s="334">
        <f>ROUND((H1125-SUMIF(Anlagenbewegungsdaten!$B:$B,A1125,Anlagenbewegungsdaten!D:D)),3)</f>
        <v>0</v>
      </c>
      <c r="J1125" s="335" t="s">
        <v>5179</v>
      </c>
      <c r="K1125" s="335" t="s">
        <v>5193</v>
      </c>
      <c r="L1125" s="516">
        <v>16.46</v>
      </c>
      <c r="M1125" s="332">
        <f>ROUND(SUMIF(Anlagenbewegungsdaten_AV!B:B,A1125,Anlagenbewegungsdaten_AV!C:C),3)</f>
        <v>0</v>
      </c>
      <c r="N1125" s="330">
        <f>IF(ISBLANK(L1125),ROUND(SUMIF(Anlagenbewegungsdaten_AV!B:B,A1125,Anlagenbewegungsdaten_AV!D:D),2),ROUND(M1125*L1125%,2))</f>
        <v>0</v>
      </c>
      <c r="O1125" s="330">
        <f>ROUND(N1125-SUMIF(Anlagenbewegungsdaten_AV!B:B,A1125,Anlagenbewegungsdaten_AV!D:D),3)</f>
        <v>0</v>
      </c>
    </row>
    <row r="1126" spans="1:15" ht="15" customHeight="1" x14ac:dyDescent="0.25">
      <c r="A1126" s="263" t="s">
        <v>594</v>
      </c>
      <c r="B1126" s="173" t="s">
        <v>2108</v>
      </c>
      <c r="C1126" s="173" t="s">
        <v>4044</v>
      </c>
      <c r="D1126" s="174" t="s">
        <v>18</v>
      </c>
      <c r="E1126" s="173" t="s">
        <v>2483</v>
      </c>
      <c r="F1126" s="289">
        <v>18.670000000000002</v>
      </c>
      <c r="G1126" s="333">
        <f>ROUND(SUMIF(Anlagenbewegungsdaten!B:B,A1126,Anlagenbewegungsdaten!C:C),3)</f>
        <v>0</v>
      </c>
      <c r="H1126" s="334">
        <f>IF(ISBLANK(F1126),ROUND(SUMIF(Anlagenbewegungsdaten!B:B,A1126,Anlagenbewegungsdaten!D:D),2),ROUND(G1126*F1126%,2))</f>
        <v>0</v>
      </c>
      <c r="I1126" s="334">
        <f>ROUND((H1126-SUMIF(Anlagenbewegungsdaten!$B:$B,A1126,Anlagenbewegungsdaten!D:D)),3)</f>
        <v>0</v>
      </c>
      <c r="J1126" s="335" t="s">
        <v>5179</v>
      </c>
      <c r="K1126" s="335" t="s">
        <v>5193</v>
      </c>
      <c r="L1126" s="516">
        <v>14.94</v>
      </c>
      <c r="M1126" s="332">
        <f>ROUND(SUMIF(Anlagenbewegungsdaten_AV!B:B,A1126,Anlagenbewegungsdaten_AV!C:C),3)</f>
        <v>0</v>
      </c>
      <c r="N1126" s="330">
        <f>IF(ISBLANK(L1126),ROUND(SUMIF(Anlagenbewegungsdaten_AV!B:B,A1126,Anlagenbewegungsdaten_AV!D:D),2),ROUND(M1126*L1126%,2))</f>
        <v>0</v>
      </c>
      <c r="O1126" s="330">
        <f>ROUND(N1126-SUMIF(Anlagenbewegungsdaten_AV!B:B,A1126,Anlagenbewegungsdaten_AV!D:D),3)</f>
        <v>0</v>
      </c>
    </row>
    <row r="1127" spans="1:15" ht="15" customHeight="1" x14ac:dyDescent="0.25">
      <c r="A1127" s="263" t="s">
        <v>595</v>
      </c>
      <c r="B1127" s="173" t="s">
        <v>2108</v>
      </c>
      <c r="C1127" s="173" t="s">
        <v>4044</v>
      </c>
      <c r="D1127" s="174" t="s">
        <v>20</v>
      </c>
      <c r="E1127" s="173" t="s">
        <v>2486</v>
      </c>
      <c r="F1127" s="289">
        <v>20.67</v>
      </c>
      <c r="G1127" s="333">
        <f>ROUND(SUMIF(Anlagenbewegungsdaten!B:B,A1127,Anlagenbewegungsdaten!C:C),3)</f>
        <v>0</v>
      </c>
      <c r="H1127" s="334">
        <f>IF(ISBLANK(F1127),ROUND(SUMIF(Anlagenbewegungsdaten!B:B,A1127,Anlagenbewegungsdaten!D:D),2),ROUND(G1127*F1127%,2))</f>
        <v>0</v>
      </c>
      <c r="I1127" s="334">
        <f>ROUND((H1127-SUMIF(Anlagenbewegungsdaten!$B:$B,A1127,Anlagenbewegungsdaten!D:D)),3)</f>
        <v>0</v>
      </c>
      <c r="J1127" s="335" t="s">
        <v>5179</v>
      </c>
      <c r="K1127" s="335" t="s">
        <v>5193</v>
      </c>
      <c r="L1127" s="516">
        <v>16.54</v>
      </c>
      <c r="M1127" s="332">
        <f>ROUND(SUMIF(Anlagenbewegungsdaten_AV!B:B,A1127,Anlagenbewegungsdaten_AV!C:C),3)</f>
        <v>0</v>
      </c>
      <c r="N1127" s="330">
        <f>IF(ISBLANK(L1127),ROUND(SUMIF(Anlagenbewegungsdaten_AV!B:B,A1127,Anlagenbewegungsdaten_AV!D:D),2),ROUND(M1127*L1127%,2))</f>
        <v>0</v>
      </c>
      <c r="O1127" s="330">
        <f>ROUND(N1127-SUMIF(Anlagenbewegungsdaten_AV!B:B,A1127,Anlagenbewegungsdaten_AV!D:D),3)</f>
        <v>0</v>
      </c>
    </row>
    <row r="1128" spans="1:15" ht="15" customHeight="1" x14ac:dyDescent="0.25">
      <c r="A1128" s="263" t="s">
        <v>596</v>
      </c>
      <c r="B1128" s="173" t="s">
        <v>2108</v>
      </c>
      <c r="C1128" s="174" t="s">
        <v>4044</v>
      </c>
      <c r="D1128" s="174" t="s">
        <v>22</v>
      </c>
      <c r="E1128" s="174" t="s">
        <v>1560</v>
      </c>
      <c r="F1128" s="289">
        <v>21.67</v>
      </c>
      <c r="G1128" s="333">
        <f>ROUND(SUMIF(Anlagenbewegungsdaten!B:B,A1128,Anlagenbewegungsdaten!C:C),3)</f>
        <v>0</v>
      </c>
      <c r="H1128" s="334">
        <f>IF(ISBLANK(F1128),ROUND(SUMIF(Anlagenbewegungsdaten!B:B,A1128,Anlagenbewegungsdaten!D:D),2),ROUND(G1128*F1128%,2))</f>
        <v>0</v>
      </c>
      <c r="I1128" s="334">
        <f>ROUND((H1128-SUMIF(Anlagenbewegungsdaten!$B:$B,A1128,Anlagenbewegungsdaten!D:D)),3)</f>
        <v>0</v>
      </c>
      <c r="J1128" s="335" t="s">
        <v>5179</v>
      </c>
      <c r="K1128" s="335" t="s">
        <v>5193</v>
      </c>
      <c r="L1128" s="516">
        <v>17.34</v>
      </c>
      <c r="M1128" s="332">
        <f>ROUND(SUMIF(Anlagenbewegungsdaten_AV!B:B,A1128,Anlagenbewegungsdaten_AV!C:C),3)</f>
        <v>0</v>
      </c>
      <c r="N1128" s="330">
        <f>IF(ISBLANK(L1128),ROUND(SUMIF(Anlagenbewegungsdaten_AV!B:B,A1128,Anlagenbewegungsdaten_AV!D:D),2),ROUND(M1128*L1128%,2))</f>
        <v>0</v>
      </c>
      <c r="O1128" s="330">
        <f>ROUND(N1128-SUMIF(Anlagenbewegungsdaten_AV!B:B,A1128,Anlagenbewegungsdaten_AV!D:D),3)</f>
        <v>0</v>
      </c>
    </row>
    <row r="1129" spans="1:15" ht="15" customHeight="1" x14ac:dyDescent="0.25">
      <c r="A1129" s="263" t="s">
        <v>597</v>
      </c>
      <c r="B1129" s="173" t="s">
        <v>2108</v>
      </c>
      <c r="C1129" s="173" t="s">
        <v>4044</v>
      </c>
      <c r="D1129" s="174" t="s">
        <v>24</v>
      </c>
      <c r="E1129" s="173" t="s">
        <v>1563</v>
      </c>
      <c r="F1129" s="289">
        <v>21.67</v>
      </c>
      <c r="G1129" s="333">
        <f>ROUND(SUMIF(Anlagenbewegungsdaten!B:B,A1129,Anlagenbewegungsdaten!C:C),3)</f>
        <v>0</v>
      </c>
      <c r="H1129" s="334">
        <f>IF(ISBLANK(F1129),ROUND(SUMIF(Anlagenbewegungsdaten!B:B,A1129,Anlagenbewegungsdaten!D:D),2),ROUND(G1129*F1129%,2))</f>
        <v>0</v>
      </c>
      <c r="I1129" s="334">
        <f>ROUND((H1129-SUMIF(Anlagenbewegungsdaten!$B:$B,A1129,Anlagenbewegungsdaten!D:D)),3)</f>
        <v>0</v>
      </c>
      <c r="J1129" s="335" t="s">
        <v>5179</v>
      </c>
      <c r="K1129" s="335" t="s">
        <v>5193</v>
      </c>
      <c r="L1129" s="516">
        <v>17.34</v>
      </c>
      <c r="M1129" s="332">
        <f>ROUND(SUMIF(Anlagenbewegungsdaten_AV!B:B,A1129,Anlagenbewegungsdaten_AV!C:C),3)</f>
        <v>0</v>
      </c>
      <c r="N1129" s="330">
        <f>IF(ISBLANK(L1129),ROUND(SUMIF(Anlagenbewegungsdaten_AV!B:B,A1129,Anlagenbewegungsdaten_AV!D:D),2),ROUND(M1129*L1129%,2))</f>
        <v>0</v>
      </c>
      <c r="O1129" s="330">
        <f>ROUND(N1129-SUMIF(Anlagenbewegungsdaten_AV!B:B,A1129,Anlagenbewegungsdaten_AV!D:D),3)</f>
        <v>0</v>
      </c>
    </row>
    <row r="1130" spans="1:15" ht="15" customHeight="1" x14ac:dyDescent="0.25">
      <c r="A1130" s="263" t="s">
        <v>2790</v>
      </c>
      <c r="B1130" s="173" t="s">
        <v>2108</v>
      </c>
      <c r="C1130" s="173" t="s">
        <v>4044</v>
      </c>
      <c r="D1130" s="174" t="s">
        <v>2698</v>
      </c>
      <c r="E1130" s="173" t="s">
        <v>2576</v>
      </c>
      <c r="F1130" s="289">
        <v>21.64</v>
      </c>
      <c r="G1130" s="333">
        <f>ROUND(SUMIF(Anlagenbewegungsdaten!B:B,A1130,Anlagenbewegungsdaten!C:C),3)</f>
        <v>0</v>
      </c>
      <c r="H1130" s="334">
        <f>IF(ISBLANK(F1130),ROUND(SUMIF(Anlagenbewegungsdaten!B:B,A1130,Anlagenbewegungsdaten!D:D),2),ROUND(G1130*F1130%,2))</f>
        <v>0</v>
      </c>
      <c r="I1130" s="334">
        <f>ROUND((H1130-SUMIF(Anlagenbewegungsdaten!$B:$B,A1130,Anlagenbewegungsdaten!D:D)),3)</f>
        <v>0</v>
      </c>
      <c r="J1130" s="335" t="s">
        <v>5179</v>
      </c>
      <c r="K1130" s="335" t="s">
        <v>5193</v>
      </c>
      <c r="L1130" s="516">
        <v>17.309999999999999</v>
      </c>
      <c r="M1130" s="332">
        <f>ROUND(SUMIF(Anlagenbewegungsdaten_AV!B:B,A1130,Anlagenbewegungsdaten_AV!C:C),3)</f>
        <v>0</v>
      </c>
      <c r="N1130" s="330">
        <f>IF(ISBLANK(L1130),ROUND(SUMIF(Anlagenbewegungsdaten_AV!B:B,A1130,Anlagenbewegungsdaten_AV!D:D),2),ROUND(M1130*L1130%,2))</f>
        <v>0</v>
      </c>
      <c r="O1130" s="330">
        <f>ROUND(N1130-SUMIF(Anlagenbewegungsdaten_AV!B:B,A1130,Anlagenbewegungsdaten_AV!D:D),3)</f>
        <v>0</v>
      </c>
    </row>
    <row r="1131" spans="1:15" ht="15" customHeight="1" x14ac:dyDescent="0.25">
      <c r="A1131" s="263" t="s">
        <v>3534</v>
      </c>
      <c r="B1131" s="173" t="s">
        <v>2108</v>
      </c>
      <c r="C1131" s="173" t="s">
        <v>4044</v>
      </c>
      <c r="D1131" s="174" t="s">
        <v>3442</v>
      </c>
      <c r="E1131" s="173" t="s">
        <v>3320</v>
      </c>
      <c r="F1131" s="289">
        <v>21.61</v>
      </c>
      <c r="G1131" s="333">
        <f>ROUND(SUMIF(Anlagenbewegungsdaten!B:B,A1131,Anlagenbewegungsdaten!C:C),3)</f>
        <v>0</v>
      </c>
      <c r="H1131" s="334">
        <f>IF(ISBLANK(F1131),ROUND(SUMIF(Anlagenbewegungsdaten!B:B,A1131,Anlagenbewegungsdaten!D:D),2),ROUND(G1131*F1131%,2))</f>
        <v>0</v>
      </c>
      <c r="I1131" s="334">
        <f>ROUND((H1131-SUMIF(Anlagenbewegungsdaten!$B:$B,A1131,Anlagenbewegungsdaten!D:D)),3)</f>
        <v>0</v>
      </c>
      <c r="J1131" s="335" t="s">
        <v>5179</v>
      </c>
      <c r="K1131" s="335" t="s">
        <v>5193</v>
      </c>
      <c r="L1131" s="516">
        <v>17.29</v>
      </c>
      <c r="M1131" s="332">
        <f>ROUND(SUMIF(Anlagenbewegungsdaten_AV!B:B,A1131,Anlagenbewegungsdaten_AV!C:C),3)</f>
        <v>0</v>
      </c>
      <c r="N1131" s="330">
        <f>IF(ISBLANK(L1131),ROUND(SUMIF(Anlagenbewegungsdaten_AV!B:B,A1131,Anlagenbewegungsdaten_AV!D:D),2),ROUND(M1131*L1131%,2))</f>
        <v>0</v>
      </c>
      <c r="O1131" s="330">
        <f>ROUND(N1131-SUMIF(Anlagenbewegungsdaten_AV!B:B,A1131,Anlagenbewegungsdaten_AV!D:D),3)</f>
        <v>0</v>
      </c>
    </row>
    <row r="1132" spans="1:15" ht="15" customHeight="1" x14ac:dyDescent="0.25">
      <c r="A1132" s="275" t="s">
        <v>4309</v>
      </c>
      <c r="B1132" s="194" t="s">
        <v>2108</v>
      </c>
      <c r="C1132" s="194" t="s">
        <v>4044</v>
      </c>
      <c r="D1132" s="193" t="s">
        <v>4216</v>
      </c>
      <c r="E1132" s="194" t="s">
        <v>4093</v>
      </c>
      <c r="F1132" s="290">
        <v>21.58</v>
      </c>
      <c r="G1132" s="333">
        <f>ROUND(SUMIF(Anlagenbewegungsdaten!B:B,A1132,Anlagenbewegungsdaten!C:C),3)</f>
        <v>0</v>
      </c>
      <c r="H1132" s="334">
        <f>IF(ISBLANK(F1132),ROUND(SUMIF(Anlagenbewegungsdaten!B:B,A1132,Anlagenbewegungsdaten!D:D),2),ROUND(G1132*F1132%,2))</f>
        <v>0</v>
      </c>
      <c r="I1132" s="334">
        <f>ROUND((H1132-SUMIF(Anlagenbewegungsdaten!$B:$B,A1132,Anlagenbewegungsdaten!D:D)),3)</f>
        <v>0</v>
      </c>
      <c r="J1132" s="335" t="s">
        <v>5179</v>
      </c>
      <c r="K1132" s="335" t="s">
        <v>5193</v>
      </c>
      <c r="L1132" s="516">
        <v>17.260000000000002</v>
      </c>
      <c r="M1132" s="332">
        <f>ROUND(SUMIF(Anlagenbewegungsdaten_AV!B:B,A1132,Anlagenbewegungsdaten_AV!C:C),3)</f>
        <v>0</v>
      </c>
      <c r="N1132" s="330">
        <f>IF(ISBLANK(L1132),ROUND(SUMIF(Anlagenbewegungsdaten_AV!B:B,A1132,Anlagenbewegungsdaten_AV!D:D),2),ROUND(M1132*L1132%,2))</f>
        <v>0</v>
      </c>
      <c r="O1132" s="330">
        <f>ROUND(N1132-SUMIF(Anlagenbewegungsdaten_AV!B:B,A1132,Anlagenbewegungsdaten_AV!D:D),3)</f>
        <v>0</v>
      </c>
    </row>
    <row r="1133" spans="1:15" ht="15" customHeight="1" x14ac:dyDescent="0.25">
      <c r="A1133" s="263" t="s">
        <v>598</v>
      </c>
      <c r="B1133" s="174" t="s">
        <v>2108</v>
      </c>
      <c r="C1133" s="174" t="s">
        <v>4044</v>
      </c>
      <c r="D1133" s="174" t="s">
        <v>1583</v>
      </c>
      <c r="E1133" s="174" t="s">
        <v>2483</v>
      </c>
      <c r="F1133" s="289">
        <v>18.670000000000002</v>
      </c>
      <c r="G1133" s="333">
        <f>ROUND(SUMIF(Anlagenbewegungsdaten!B:B,A1133,Anlagenbewegungsdaten!C:C),3)</f>
        <v>663375</v>
      </c>
      <c r="H1133" s="334">
        <f>IF(ISBLANK(F1133),ROUND(SUMIF(Anlagenbewegungsdaten!B:B,A1133,Anlagenbewegungsdaten!D:D),2),ROUND(G1133*F1133%,2))</f>
        <v>123852.11</v>
      </c>
      <c r="I1133" s="334">
        <f>ROUND((H1133-SUMIF(Anlagenbewegungsdaten!$B:$B,A1133,Anlagenbewegungsdaten!D:D)),3)</f>
        <v>-3.0000000000000001E-3</v>
      </c>
      <c r="J1133" s="335" t="s">
        <v>5179</v>
      </c>
      <c r="K1133" s="335" t="s">
        <v>5193</v>
      </c>
      <c r="L1133" s="516">
        <v>14.94</v>
      </c>
      <c r="M1133" s="332">
        <f>ROUND(SUMIF(Anlagenbewegungsdaten_AV!B:B,A1133,Anlagenbewegungsdaten_AV!C:C),3)</f>
        <v>0</v>
      </c>
      <c r="N1133" s="330">
        <f>IF(ISBLANK(L1133),ROUND(SUMIF(Anlagenbewegungsdaten_AV!B:B,A1133,Anlagenbewegungsdaten_AV!D:D),2),ROUND(M1133*L1133%,2))</f>
        <v>0</v>
      </c>
      <c r="O1133" s="330">
        <f>ROUND(N1133-SUMIF(Anlagenbewegungsdaten_AV!B:B,A1133,Anlagenbewegungsdaten_AV!D:D),3)</f>
        <v>0</v>
      </c>
    </row>
    <row r="1134" spans="1:15" ht="15" customHeight="1" x14ac:dyDescent="0.25">
      <c r="A1134" s="263" t="s">
        <v>599</v>
      </c>
      <c r="B1134" s="174" t="s">
        <v>2108</v>
      </c>
      <c r="C1134" s="174" t="s">
        <v>4044</v>
      </c>
      <c r="D1134" s="174" t="s">
        <v>27</v>
      </c>
      <c r="E1134" s="174" t="s">
        <v>2486</v>
      </c>
      <c r="F1134" s="289">
        <v>20.67</v>
      </c>
      <c r="G1134" s="333">
        <f>ROUND(SUMIF(Anlagenbewegungsdaten!B:B,A1134,Anlagenbewegungsdaten!C:C),3)</f>
        <v>650625</v>
      </c>
      <c r="H1134" s="334">
        <f>IF(ISBLANK(F1134),ROUND(SUMIF(Anlagenbewegungsdaten!B:B,A1134,Anlagenbewegungsdaten!D:D),2),ROUND(G1134*F1134%,2))</f>
        <v>134484.19</v>
      </c>
      <c r="I1134" s="334">
        <f>ROUND((H1134-SUMIF(Anlagenbewegungsdaten!$B:$B,A1134,Anlagenbewegungsdaten!D:D)),3)</f>
        <v>2E-3</v>
      </c>
      <c r="J1134" s="335" t="s">
        <v>5179</v>
      </c>
      <c r="K1134" s="335" t="s">
        <v>5193</v>
      </c>
      <c r="L1134" s="516">
        <v>16.54</v>
      </c>
      <c r="M1134" s="332">
        <f>ROUND(SUMIF(Anlagenbewegungsdaten_AV!B:B,A1134,Anlagenbewegungsdaten_AV!C:C),3)</f>
        <v>0</v>
      </c>
      <c r="N1134" s="330">
        <f>IF(ISBLANK(L1134),ROUND(SUMIF(Anlagenbewegungsdaten_AV!B:B,A1134,Anlagenbewegungsdaten_AV!D:D),2),ROUND(M1134*L1134%,2))</f>
        <v>0</v>
      </c>
      <c r="O1134" s="330">
        <f>ROUND(N1134-SUMIF(Anlagenbewegungsdaten_AV!B:B,A1134,Anlagenbewegungsdaten_AV!D:D),3)</f>
        <v>0</v>
      </c>
    </row>
    <row r="1135" spans="1:15" ht="15" customHeight="1" x14ac:dyDescent="0.25">
      <c r="A1135" s="263" t="s">
        <v>600</v>
      </c>
      <c r="B1135" s="174" t="s">
        <v>2108</v>
      </c>
      <c r="C1135" s="174" t="s">
        <v>4044</v>
      </c>
      <c r="D1135" s="174" t="s">
        <v>1585</v>
      </c>
      <c r="E1135" s="174" t="s">
        <v>1560</v>
      </c>
      <c r="F1135" s="289">
        <v>21.67</v>
      </c>
      <c r="G1135" s="333">
        <f>ROUND(SUMIF(Anlagenbewegungsdaten!B:B,A1135,Anlagenbewegungsdaten!C:C),3)</f>
        <v>0</v>
      </c>
      <c r="H1135" s="334">
        <f>IF(ISBLANK(F1135),ROUND(SUMIF(Anlagenbewegungsdaten!B:B,A1135,Anlagenbewegungsdaten!D:D),2),ROUND(G1135*F1135%,2))</f>
        <v>0</v>
      </c>
      <c r="I1135" s="334">
        <f>ROUND((H1135-SUMIF(Anlagenbewegungsdaten!$B:$B,A1135,Anlagenbewegungsdaten!D:D)),3)</f>
        <v>0</v>
      </c>
      <c r="J1135" s="335" t="s">
        <v>5179</v>
      </c>
      <c r="K1135" s="335" t="s">
        <v>5193</v>
      </c>
      <c r="L1135" s="516">
        <v>17.34</v>
      </c>
      <c r="M1135" s="332">
        <f>ROUND(SUMIF(Anlagenbewegungsdaten_AV!B:B,A1135,Anlagenbewegungsdaten_AV!C:C),3)</f>
        <v>0</v>
      </c>
      <c r="N1135" s="330">
        <f>IF(ISBLANK(L1135),ROUND(SUMIF(Anlagenbewegungsdaten_AV!B:B,A1135,Anlagenbewegungsdaten_AV!D:D),2),ROUND(M1135*L1135%,2))</f>
        <v>0</v>
      </c>
      <c r="O1135" s="330">
        <f>ROUND(N1135-SUMIF(Anlagenbewegungsdaten_AV!B:B,A1135,Anlagenbewegungsdaten_AV!D:D),3)</f>
        <v>0</v>
      </c>
    </row>
    <row r="1136" spans="1:15" ht="15" customHeight="1" x14ac:dyDescent="0.25">
      <c r="A1136" s="263" t="s">
        <v>601</v>
      </c>
      <c r="B1136" s="174" t="s">
        <v>2108</v>
      </c>
      <c r="C1136" s="174" t="s">
        <v>4044</v>
      </c>
      <c r="D1136" s="174" t="s">
        <v>1587</v>
      </c>
      <c r="E1136" s="174" t="s">
        <v>1563</v>
      </c>
      <c r="F1136" s="289">
        <v>21.67</v>
      </c>
      <c r="G1136" s="333">
        <f>ROUND(SUMIF(Anlagenbewegungsdaten!B:B,A1136,Anlagenbewegungsdaten!C:C),3)</f>
        <v>0</v>
      </c>
      <c r="H1136" s="334">
        <f>IF(ISBLANK(F1136),ROUND(SUMIF(Anlagenbewegungsdaten!B:B,A1136,Anlagenbewegungsdaten!D:D),2),ROUND(G1136*F1136%,2))</f>
        <v>0</v>
      </c>
      <c r="I1136" s="334">
        <f>ROUND((H1136-SUMIF(Anlagenbewegungsdaten!$B:$B,A1136,Anlagenbewegungsdaten!D:D)),3)</f>
        <v>0</v>
      </c>
      <c r="J1136" s="335" t="s">
        <v>5179</v>
      </c>
      <c r="K1136" s="335" t="s">
        <v>5193</v>
      </c>
      <c r="L1136" s="516">
        <v>17.34</v>
      </c>
      <c r="M1136" s="332">
        <f>ROUND(SUMIF(Anlagenbewegungsdaten_AV!B:B,A1136,Anlagenbewegungsdaten_AV!C:C),3)</f>
        <v>0</v>
      </c>
      <c r="N1136" s="330">
        <f>IF(ISBLANK(L1136),ROUND(SUMIF(Anlagenbewegungsdaten_AV!B:B,A1136,Anlagenbewegungsdaten_AV!D:D),2),ROUND(M1136*L1136%,2))</f>
        <v>0</v>
      </c>
      <c r="O1136" s="330">
        <f>ROUND(N1136-SUMIF(Anlagenbewegungsdaten_AV!B:B,A1136,Anlagenbewegungsdaten_AV!D:D),3)</f>
        <v>0</v>
      </c>
    </row>
    <row r="1137" spans="1:15" ht="15" customHeight="1" x14ac:dyDescent="0.25">
      <c r="A1137" s="263" t="s">
        <v>2791</v>
      </c>
      <c r="B1137" s="174" t="s">
        <v>2108</v>
      </c>
      <c r="C1137" s="174" t="s">
        <v>4044</v>
      </c>
      <c r="D1137" s="174" t="s">
        <v>2584</v>
      </c>
      <c r="E1137" s="174" t="s">
        <v>2576</v>
      </c>
      <c r="F1137" s="289">
        <v>21.64</v>
      </c>
      <c r="G1137" s="333">
        <f>ROUND(SUMIF(Anlagenbewegungsdaten!B:B,A1137,Anlagenbewegungsdaten!C:C),3)</f>
        <v>0</v>
      </c>
      <c r="H1137" s="334">
        <f>IF(ISBLANK(F1137),ROUND(SUMIF(Anlagenbewegungsdaten!B:B,A1137,Anlagenbewegungsdaten!D:D),2),ROUND(G1137*F1137%,2))</f>
        <v>0</v>
      </c>
      <c r="I1137" s="334">
        <f>ROUND((H1137-SUMIF(Anlagenbewegungsdaten!$B:$B,A1137,Anlagenbewegungsdaten!D:D)),3)</f>
        <v>0</v>
      </c>
      <c r="J1137" s="335" t="s">
        <v>5179</v>
      </c>
      <c r="K1137" s="335" t="s">
        <v>5193</v>
      </c>
      <c r="L1137" s="516">
        <v>17.309999999999999</v>
      </c>
      <c r="M1137" s="332">
        <f>ROUND(SUMIF(Anlagenbewegungsdaten_AV!B:B,A1137,Anlagenbewegungsdaten_AV!C:C),3)</f>
        <v>0</v>
      </c>
      <c r="N1137" s="330">
        <f>IF(ISBLANK(L1137),ROUND(SUMIF(Anlagenbewegungsdaten_AV!B:B,A1137,Anlagenbewegungsdaten_AV!D:D),2),ROUND(M1137*L1137%,2))</f>
        <v>0</v>
      </c>
      <c r="O1137" s="330">
        <f>ROUND(N1137-SUMIF(Anlagenbewegungsdaten_AV!B:B,A1137,Anlagenbewegungsdaten_AV!D:D),3)</f>
        <v>0</v>
      </c>
    </row>
    <row r="1138" spans="1:15" ht="15" customHeight="1" x14ac:dyDescent="0.25">
      <c r="A1138" s="263" t="s">
        <v>3535</v>
      </c>
      <c r="B1138" s="174" t="s">
        <v>2108</v>
      </c>
      <c r="C1138" s="174" t="s">
        <v>4044</v>
      </c>
      <c r="D1138" s="174" t="s">
        <v>3328</v>
      </c>
      <c r="E1138" s="174" t="s">
        <v>3320</v>
      </c>
      <c r="F1138" s="289">
        <v>21.61</v>
      </c>
      <c r="G1138" s="333">
        <f>ROUND(SUMIF(Anlagenbewegungsdaten!B:B,A1138,Anlagenbewegungsdaten!C:C),3)</f>
        <v>0</v>
      </c>
      <c r="H1138" s="334">
        <f>IF(ISBLANK(F1138),ROUND(SUMIF(Anlagenbewegungsdaten!B:B,A1138,Anlagenbewegungsdaten!D:D),2),ROUND(G1138*F1138%,2))</f>
        <v>0</v>
      </c>
      <c r="I1138" s="334">
        <f>ROUND((H1138-SUMIF(Anlagenbewegungsdaten!$B:$B,A1138,Anlagenbewegungsdaten!D:D)),3)</f>
        <v>0</v>
      </c>
      <c r="J1138" s="335" t="s">
        <v>5179</v>
      </c>
      <c r="K1138" s="335" t="s">
        <v>5193</v>
      </c>
      <c r="L1138" s="516">
        <v>17.29</v>
      </c>
      <c r="M1138" s="332">
        <f>ROUND(SUMIF(Anlagenbewegungsdaten_AV!B:B,A1138,Anlagenbewegungsdaten_AV!C:C),3)</f>
        <v>0</v>
      </c>
      <c r="N1138" s="330">
        <f>IF(ISBLANK(L1138),ROUND(SUMIF(Anlagenbewegungsdaten_AV!B:B,A1138,Anlagenbewegungsdaten_AV!D:D),2),ROUND(M1138*L1138%,2))</f>
        <v>0</v>
      </c>
      <c r="O1138" s="330">
        <f>ROUND(N1138-SUMIF(Anlagenbewegungsdaten_AV!B:B,A1138,Anlagenbewegungsdaten_AV!D:D),3)</f>
        <v>0</v>
      </c>
    </row>
    <row r="1139" spans="1:15" ht="15" customHeight="1" x14ac:dyDescent="0.25">
      <c r="A1139" s="275" t="s">
        <v>4310</v>
      </c>
      <c r="B1139" s="193" t="s">
        <v>2108</v>
      </c>
      <c r="C1139" s="193" t="s">
        <v>4044</v>
      </c>
      <c r="D1139" s="193" t="s">
        <v>4101</v>
      </c>
      <c r="E1139" s="193" t="s">
        <v>4093</v>
      </c>
      <c r="F1139" s="290">
        <v>21.58</v>
      </c>
      <c r="G1139" s="333">
        <f>ROUND(SUMIF(Anlagenbewegungsdaten!B:B,A1139,Anlagenbewegungsdaten!C:C),3)</f>
        <v>0</v>
      </c>
      <c r="H1139" s="334">
        <f>IF(ISBLANK(F1139),ROUND(SUMIF(Anlagenbewegungsdaten!B:B,A1139,Anlagenbewegungsdaten!D:D),2),ROUND(G1139*F1139%,2))</f>
        <v>0</v>
      </c>
      <c r="I1139" s="334">
        <f>ROUND((H1139-SUMIF(Anlagenbewegungsdaten!$B:$B,A1139,Anlagenbewegungsdaten!D:D)),3)</f>
        <v>0</v>
      </c>
      <c r="J1139" s="335" t="s">
        <v>5179</v>
      </c>
      <c r="K1139" s="335" t="s">
        <v>5193</v>
      </c>
      <c r="L1139" s="516">
        <v>17.260000000000002</v>
      </c>
      <c r="M1139" s="332">
        <f>ROUND(SUMIF(Anlagenbewegungsdaten_AV!B:B,A1139,Anlagenbewegungsdaten_AV!C:C),3)</f>
        <v>0</v>
      </c>
      <c r="N1139" s="330">
        <f>IF(ISBLANK(L1139),ROUND(SUMIF(Anlagenbewegungsdaten_AV!B:B,A1139,Anlagenbewegungsdaten_AV!D:D),2),ROUND(M1139*L1139%,2))</f>
        <v>0</v>
      </c>
      <c r="O1139" s="330">
        <f>ROUND(N1139-SUMIF(Anlagenbewegungsdaten_AV!B:B,A1139,Anlagenbewegungsdaten_AV!D:D),3)</f>
        <v>0</v>
      </c>
    </row>
    <row r="1140" spans="1:15" ht="15" customHeight="1" x14ac:dyDescent="0.25">
      <c r="A1140" s="263" t="s">
        <v>602</v>
      </c>
      <c r="B1140" s="174" t="s">
        <v>2108</v>
      </c>
      <c r="C1140" s="174" t="s">
        <v>4044</v>
      </c>
      <c r="D1140" s="174" t="s">
        <v>1589</v>
      </c>
      <c r="E1140" s="174" t="s">
        <v>2483</v>
      </c>
      <c r="F1140" s="289">
        <v>19.670000000000002</v>
      </c>
      <c r="G1140" s="333">
        <f>ROUND(SUMIF(Anlagenbewegungsdaten!B:B,A1140,Anlagenbewegungsdaten!C:C),3)</f>
        <v>0</v>
      </c>
      <c r="H1140" s="334">
        <f>IF(ISBLANK(F1140),ROUND(SUMIF(Anlagenbewegungsdaten!B:B,A1140,Anlagenbewegungsdaten!D:D),2),ROUND(G1140*F1140%,2))</f>
        <v>0</v>
      </c>
      <c r="I1140" s="334">
        <f>ROUND((H1140-SUMIF(Anlagenbewegungsdaten!$B:$B,A1140,Anlagenbewegungsdaten!D:D)),3)</f>
        <v>0</v>
      </c>
      <c r="J1140" s="335" t="s">
        <v>5179</v>
      </c>
      <c r="K1140" s="335" t="s">
        <v>5193</v>
      </c>
      <c r="L1140" s="516">
        <v>15.74</v>
      </c>
      <c r="M1140" s="332">
        <f>ROUND(SUMIF(Anlagenbewegungsdaten_AV!B:B,A1140,Anlagenbewegungsdaten_AV!C:C),3)</f>
        <v>0</v>
      </c>
      <c r="N1140" s="330">
        <f>IF(ISBLANK(L1140),ROUND(SUMIF(Anlagenbewegungsdaten_AV!B:B,A1140,Anlagenbewegungsdaten_AV!D:D),2),ROUND(M1140*L1140%,2))</f>
        <v>0</v>
      </c>
      <c r="O1140" s="330">
        <f>ROUND(N1140-SUMIF(Anlagenbewegungsdaten_AV!B:B,A1140,Anlagenbewegungsdaten_AV!D:D),3)</f>
        <v>0</v>
      </c>
    </row>
    <row r="1141" spans="1:15" ht="15" customHeight="1" x14ac:dyDescent="0.25">
      <c r="A1141" s="263" t="s">
        <v>603</v>
      </c>
      <c r="B1141" s="174" t="s">
        <v>2108</v>
      </c>
      <c r="C1141" s="174" t="s">
        <v>4044</v>
      </c>
      <c r="D1141" s="174" t="s">
        <v>32</v>
      </c>
      <c r="E1141" s="174" t="s">
        <v>2486</v>
      </c>
      <c r="F1141" s="289">
        <v>21.67</v>
      </c>
      <c r="G1141" s="333">
        <f>ROUND(SUMIF(Anlagenbewegungsdaten!B:B,A1141,Anlagenbewegungsdaten!C:C),3)</f>
        <v>0</v>
      </c>
      <c r="H1141" s="334">
        <f>IF(ISBLANK(F1141),ROUND(SUMIF(Anlagenbewegungsdaten!B:B,A1141,Anlagenbewegungsdaten!D:D),2),ROUND(G1141*F1141%,2))</f>
        <v>0</v>
      </c>
      <c r="I1141" s="334">
        <f>ROUND((H1141-SUMIF(Anlagenbewegungsdaten!$B:$B,A1141,Anlagenbewegungsdaten!D:D)),3)</f>
        <v>0</v>
      </c>
      <c r="J1141" s="335" t="s">
        <v>5179</v>
      </c>
      <c r="K1141" s="335" t="s">
        <v>5193</v>
      </c>
      <c r="L1141" s="516">
        <v>17.34</v>
      </c>
      <c r="M1141" s="332">
        <f>ROUND(SUMIF(Anlagenbewegungsdaten_AV!B:B,A1141,Anlagenbewegungsdaten_AV!C:C),3)</f>
        <v>0</v>
      </c>
      <c r="N1141" s="330">
        <f>IF(ISBLANK(L1141),ROUND(SUMIF(Anlagenbewegungsdaten_AV!B:B,A1141,Anlagenbewegungsdaten_AV!D:D),2),ROUND(M1141*L1141%,2))</f>
        <v>0</v>
      </c>
      <c r="O1141" s="330">
        <f>ROUND(N1141-SUMIF(Anlagenbewegungsdaten_AV!B:B,A1141,Anlagenbewegungsdaten_AV!D:D),3)</f>
        <v>0</v>
      </c>
    </row>
    <row r="1142" spans="1:15" ht="15" customHeight="1" x14ac:dyDescent="0.25">
      <c r="A1142" s="263" t="s">
        <v>604</v>
      </c>
      <c r="B1142" s="174" t="s">
        <v>2108</v>
      </c>
      <c r="C1142" s="174" t="s">
        <v>4044</v>
      </c>
      <c r="D1142" s="184" t="s">
        <v>1591</v>
      </c>
      <c r="E1142" s="174" t="s">
        <v>1560</v>
      </c>
      <c r="F1142" s="289">
        <v>22.67</v>
      </c>
      <c r="G1142" s="333">
        <f>ROUND(SUMIF(Anlagenbewegungsdaten!B:B,A1142,Anlagenbewegungsdaten!C:C),3)</f>
        <v>0</v>
      </c>
      <c r="H1142" s="334">
        <f>IF(ISBLANK(F1142),ROUND(SUMIF(Anlagenbewegungsdaten!B:B,A1142,Anlagenbewegungsdaten!D:D),2),ROUND(G1142*F1142%,2))</f>
        <v>0</v>
      </c>
      <c r="I1142" s="334">
        <f>ROUND((H1142-SUMIF(Anlagenbewegungsdaten!$B:$B,A1142,Anlagenbewegungsdaten!D:D)),3)</f>
        <v>0</v>
      </c>
      <c r="J1142" s="335" t="s">
        <v>5179</v>
      </c>
      <c r="K1142" s="335" t="s">
        <v>5193</v>
      </c>
      <c r="L1142" s="516">
        <v>18.14</v>
      </c>
      <c r="M1142" s="332">
        <f>ROUND(SUMIF(Anlagenbewegungsdaten_AV!B:B,A1142,Anlagenbewegungsdaten_AV!C:C),3)</f>
        <v>0</v>
      </c>
      <c r="N1142" s="330">
        <f>IF(ISBLANK(L1142),ROUND(SUMIF(Anlagenbewegungsdaten_AV!B:B,A1142,Anlagenbewegungsdaten_AV!D:D),2),ROUND(M1142*L1142%,2))</f>
        <v>0</v>
      </c>
      <c r="O1142" s="330">
        <f>ROUND(N1142-SUMIF(Anlagenbewegungsdaten_AV!B:B,A1142,Anlagenbewegungsdaten_AV!D:D),3)</f>
        <v>0</v>
      </c>
    </row>
    <row r="1143" spans="1:15" ht="15" customHeight="1" x14ac:dyDescent="0.25">
      <c r="A1143" s="263" t="s">
        <v>605</v>
      </c>
      <c r="B1143" s="174" t="s">
        <v>2108</v>
      </c>
      <c r="C1143" s="174" t="s">
        <v>4044</v>
      </c>
      <c r="D1143" s="174" t="s">
        <v>1593</v>
      </c>
      <c r="E1143" s="174" t="s">
        <v>1563</v>
      </c>
      <c r="F1143" s="289">
        <v>22.67</v>
      </c>
      <c r="G1143" s="333">
        <f>ROUND(SUMIF(Anlagenbewegungsdaten!B:B,A1143,Anlagenbewegungsdaten!C:C),3)</f>
        <v>0</v>
      </c>
      <c r="H1143" s="334">
        <f>IF(ISBLANK(F1143),ROUND(SUMIF(Anlagenbewegungsdaten!B:B,A1143,Anlagenbewegungsdaten!D:D),2),ROUND(G1143*F1143%,2))</f>
        <v>0</v>
      </c>
      <c r="I1143" s="334">
        <f>ROUND((H1143-SUMIF(Anlagenbewegungsdaten!$B:$B,A1143,Anlagenbewegungsdaten!D:D)),3)</f>
        <v>0</v>
      </c>
      <c r="J1143" s="335" t="s">
        <v>5179</v>
      </c>
      <c r="K1143" s="335" t="s">
        <v>5193</v>
      </c>
      <c r="L1143" s="516">
        <v>18.14</v>
      </c>
      <c r="M1143" s="332">
        <f>ROUND(SUMIF(Anlagenbewegungsdaten_AV!B:B,A1143,Anlagenbewegungsdaten_AV!C:C),3)</f>
        <v>0</v>
      </c>
      <c r="N1143" s="330">
        <f>IF(ISBLANK(L1143),ROUND(SUMIF(Anlagenbewegungsdaten_AV!B:B,A1143,Anlagenbewegungsdaten_AV!D:D),2),ROUND(M1143*L1143%,2))</f>
        <v>0</v>
      </c>
      <c r="O1143" s="330">
        <f>ROUND(N1143-SUMIF(Anlagenbewegungsdaten_AV!B:B,A1143,Anlagenbewegungsdaten_AV!D:D),3)</f>
        <v>0</v>
      </c>
    </row>
    <row r="1144" spans="1:15" ht="15" customHeight="1" x14ac:dyDescent="0.25">
      <c r="A1144" s="263" t="s">
        <v>2792</v>
      </c>
      <c r="B1144" s="174" t="s">
        <v>2108</v>
      </c>
      <c r="C1144" s="174" t="s">
        <v>4044</v>
      </c>
      <c r="D1144" s="174" t="s">
        <v>2586</v>
      </c>
      <c r="E1144" s="174" t="s">
        <v>2576</v>
      </c>
      <c r="F1144" s="289">
        <v>22.64</v>
      </c>
      <c r="G1144" s="333">
        <f>ROUND(SUMIF(Anlagenbewegungsdaten!B:B,A1144,Anlagenbewegungsdaten!C:C),3)</f>
        <v>0</v>
      </c>
      <c r="H1144" s="334">
        <f>IF(ISBLANK(F1144),ROUND(SUMIF(Anlagenbewegungsdaten!B:B,A1144,Anlagenbewegungsdaten!D:D),2),ROUND(G1144*F1144%,2))</f>
        <v>0</v>
      </c>
      <c r="I1144" s="334">
        <f>ROUND((H1144-SUMIF(Anlagenbewegungsdaten!$B:$B,A1144,Anlagenbewegungsdaten!D:D)),3)</f>
        <v>0</v>
      </c>
      <c r="J1144" s="335" t="s">
        <v>5179</v>
      </c>
      <c r="K1144" s="335" t="s">
        <v>5193</v>
      </c>
      <c r="L1144" s="516">
        <v>18.11</v>
      </c>
      <c r="M1144" s="332">
        <f>ROUND(SUMIF(Anlagenbewegungsdaten_AV!B:B,A1144,Anlagenbewegungsdaten_AV!C:C),3)</f>
        <v>0</v>
      </c>
      <c r="N1144" s="330">
        <f>IF(ISBLANK(L1144),ROUND(SUMIF(Anlagenbewegungsdaten_AV!B:B,A1144,Anlagenbewegungsdaten_AV!D:D),2),ROUND(M1144*L1144%,2))</f>
        <v>0</v>
      </c>
      <c r="O1144" s="330">
        <f>ROUND(N1144-SUMIF(Anlagenbewegungsdaten_AV!B:B,A1144,Anlagenbewegungsdaten_AV!D:D),3)</f>
        <v>0</v>
      </c>
    </row>
    <row r="1145" spans="1:15" ht="15" customHeight="1" x14ac:dyDescent="0.25">
      <c r="A1145" s="263" t="s">
        <v>3536</v>
      </c>
      <c r="B1145" s="174" t="s">
        <v>2108</v>
      </c>
      <c r="C1145" s="174" t="s">
        <v>4044</v>
      </c>
      <c r="D1145" s="174" t="s">
        <v>3330</v>
      </c>
      <c r="E1145" s="174" t="s">
        <v>3320</v>
      </c>
      <c r="F1145" s="289">
        <v>22.61</v>
      </c>
      <c r="G1145" s="333">
        <f>ROUND(SUMIF(Anlagenbewegungsdaten!B:B,A1145,Anlagenbewegungsdaten!C:C),3)</f>
        <v>0</v>
      </c>
      <c r="H1145" s="334">
        <f>IF(ISBLANK(F1145),ROUND(SUMIF(Anlagenbewegungsdaten!B:B,A1145,Anlagenbewegungsdaten!D:D),2),ROUND(G1145*F1145%,2))</f>
        <v>0</v>
      </c>
      <c r="I1145" s="334">
        <f>ROUND((H1145-SUMIF(Anlagenbewegungsdaten!$B:$B,A1145,Anlagenbewegungsdaten!D:D)),3)</f>
        <v>0</v>
      </c>
      <c r="J1145" s="335" t="s">
        <v>5179</v>
      </c>
      <c r="K1145" s="335" t="s">
        <v>5193</v>
      </c>
      <c r="L1145" s="516">
        <v>18.09</v>
      </c>
      <c r="M1145" s="332">
        <f>ROUND(SUMIF(Anlagenbewegungsdaten_AV!B:B,A1145,Anlagenbewegungsdaten_AV!C:C),3)</f>
        <v>0</v>
      </c>
      <c r="N1145" s="330">
        <f>IF(ISBLANK(L1145),ROUND(SUMIF(Anlagenbewegungsdaten_AV!B:B,A1145,Anlagenbewegungsdaten_AV!D:D),2),ROUND(M1145*L1145%,2))</f>
        <v>0</v>
      </c>
      <c r="O1145" s="330">
        <f>ROUND(N1145-SUMIF(Anlagenbewegungsdaten_AV!B:B,A1145,Anlagenbewegungsdaten_AV!D:D),3)</f>
        <v>0</v>
      </c>
    </row>
    <row r="1146" spans="1:15" ht="15" customHeight="1" x14ac:dyDescent="0.25">
      <c r="A1146" s="275" t="s">
        <v>4311</v>
      </c>
      <c r="B1146" s="193" t="s">
        <v>2108</v>
      </c>
      <c r="C1146" s="193" t="s">
        <v>4044</v>
      </c>
      <c r="D1146" s="193" t="s">
        <v>4103</v>
      </c>
      <c r="E1146" s="193" t="s">
        <v>4093</v>
      </c>
      <c r="F1146" s="290">
        <v>22.58</v>
      </c>
      <c r="G1146" s="333">
        <f>ROUND(SUMIF(Anlagenbewegungsdaten!B:B,A1146,Anlagenbewegungsdaten!C:C),3)</f>
        <v>0</v>
      </c>
      <c r="H1146" s="334">
        <f>IF(ISBLANK(F1146),ROUND(SUMIF(Anlagenbewegungsdaten!B:B,A1146,Anlagenbewegungsdaten!D:D),2),ROUND(G1146*F1146%,2))</f>
        <v>0</v>
      </c>
      <c r="I1146" s="334">
        <f>ROUND((H1146-SUMIF(Anlagenbewegungsdaten!$B:$B,A1146,Anlagenbewegungsdaten!D:D)),3)</f>
        <v>0</v>
      </c>
      <c r="J1146" s="335" t="s">
        <v>5179</v>
      </c>
      <c r="K1146" s="335" t="s">
        <v>5193</v>
      </c>
      <c r="L1146" s="516">
        <v>18.059999999999999</v>
      </c>
      <c r="M1146" s="332">
        <f>ROUND(SUMIF(Anlagenbewegungsdaten_AV!B:B,A1146,Anlagenbewegungsdaten_AV!C:C),3)</f>
        <v>0</v>
      </c>
      <c r="N1146" s="330">
        <f>IF(ISBLANK(L1146),ROUND(SUMIF(Anlagenbewegungsdaten_AV!B:B,A1146,Anlagenbewegungsdaten_AV!D:D),2),ROUND(M1146*L1146%,2))</f>
        <v>0</v>
      </c>
      <c r="O1146" s="330">
        <f>ROUND(N1146-SUMIF(Anlagenbewegungsdaten_AV!B:B,A1146,Anlagenbewegungsdaten_AV!D:D),3)</f>
        <v>0</v>
      </c>
    </row>
    <row r="1147" spans="1:15" ht="15" customHeight="1" x14ac:dyDescent="0.25">
      <c r="A1147" s="263" t="s">
        <v>606</v>
      </c>
      <c r="B1147" s="174" t="s">
        <v>2108</v>
      </c>
      <c r="C1147" s="174" t="s">
        <v>4044</v>
      </c>
      <c r="D1147" s="174" t="s">
        <v>1595</v>
      </c>
      <c r="E1147" s="174" t="s">
        <v>2483</v>
      </c>
      <c r="F1147" s="289">
        <v>22.67</v>
      </c>
      <c r="G1147" s="333">
        <f>ROUND(SUMIF(Anlagenbewegungsdaten!B:B,A1147,Anlagenbewegungsdaten!C:C),3)</f>
        <v>0</v>
      </c>
      <c r="H1147" s="334">
        <f>IF(ISBLANK(F1147),ROUND(SUMIF(Anlagenbewegungsdaten!B:B,A1147,Anlagenbewegungsdaten!D:D),2),ROUND(G1147*F1147%,2))</f>
        <v>0</v>
      </c>
      <c r="I1147" s="334">
        <f>ROUND((H1147-SUMIF(Anlagenbewegungsdaten!$B:$B,A1147,Anlagenbewegungsdaten!D:D)),3)</f>
        <v>0</v>
      </c>
      <c r="J1147" s="335" t="s">
        <v>5179</v>
      </c>
      <c r="K1147" s="335" t="s">
        <v>5193</v>
      </c>
      <c r="L1147" s="516">
        <v>18.14</v>
      </c>
      <c r="M1147" s="332">
        <f>ROUND(SUMIF(Anlagenbewegungsdaten_AV!B:B,A1147,Anlagenbewegungsdaten_AV!C:C),3)</f>
        <v>0</v>
      </c>
      <c r="N1147" s="330">
        <f>IF(ISBLANK(L1147),ROUND(SUMIF(Anlagenbewegungsdaten_AV!B:B,A1147,Anlagenbewegungsdaten_AV!D:D),2),ROUND(M1147*L1147%,2))</f>
        <v>0</v>
      </c>
      <c r="O1147" s="330">
        <f>ROUND(N1147-SUMIF(Anlagenbewegungsdaten_AV!B:B,A1147,Anlagenbewegungsdaten_AV!D:D),3)</f>
        <v>0</v>
      </c>
    </row>
    <row r="1148" spans="1:15" ht="15" customHeight="1" x14ac:dyDescent="0.25">
      <c r="A1148" s="263" t="s">
        <v>607</v>
      </c>
      <c r="B1148" s="174" t="s">
        <v>2108</v>
      </c>
      <c r="C1148" s="174" t="s">
        <v>4044</v>
      </c>
      <c r="D1148" s="174" t="s">
        <v>37</v>
      </c>
      <c r="E1148" s="174" t="s">
        <v>2486</v>
      </c>
      <c r="F1148" s="289">
        <v>24.67</v>
      </c>
      <c r="G1148" s="333">
        <f>ROUND(SUMIF(Anlagenbewegungsdaten!B:B,A1148,Anlagenbewegungsdaten!C:C),3)</f>
        <v>0</v>
      </c>
      <c r="H1148" s="334">
        <f>IF(ISBLANK(F1148),ROUND(SUMIF(Anlagenbewegungsdaten!B:B,A1148,Anlagenbewegungsdaten!D:D),2),ROUND(G1148*F1148%,2))</f>
        <v>0</v>
      </c>
      <c r="I1148" s="334">
        <f>ROUND((H1148-SUMIF(Anlagenbewegungsdaten!$B:$B,A1148,Anlagenbewegungsdaten!D:D)),3)</f>
        <v>0</v>
      </c>
      <c r="J1148" s="335" t="s">
        <v>5179</v>
      </c>
      <c r="K1148" s="335" t="s">
        <v>5193</v>
      </c>
      <c r="L1148" s="516">
        <v>19.739999999999998</v>
      </c>
      <c r="M1148" s="332">
        <f>ROUND(SUMIF(Anlagenbewegungsdaten_AV!B:B,A1148,Anlagenbewegungsdaten_AV!C:C),3)</f>
        <v>0</v>
      </c>
      <c r="N1148" s="330">
        <f>IF(ISBLANK(L1148),ROUND(SUMIF(Anlagenbewegungsdaten_AV!B:B,A1148,Anlagenbewegungsdaten_AV!D:D),2),ROUND(M1148*L1148%,2))</f>
        <v>0</v>
      </c>
      <c r="O1148" s="330">
        <f>ROUND(N1148-SUMIF(Anlagenbewegungsdaten_AV!B:B,A1148,Anlagenbewegungsdaten_AV!D:D),3)</f>
        <v>0</v>
      </c>
    </row>
    <row r="1149" spans="1:15" ht="15" customHeight="1" x14ac:dyDescent="0.25">
      <c r="A1149" s="263" t="s">
        <v>608</v>
      </c>
      <c r="B1149" s="174" t="s">
        <v>2108</v>
      </c>
      <c r="C1149" s="174" t="s">
        <v>4044</v>
      </c>
      <c r="D1149" s="174" t="s">
        <v>1597</v>
      </c>
      <c r="E1149" s="174" t="s">
        <v>1560</v>
      </c>
      <c r="F1149" s="289">
        <v>25.67</v>
      </c>
      <c r="G1149" s="333">
        <f>ROUND(SUMIF(Anlagenbewegungsdaten!B:B,A1149,Anlagenbewegungsdaten!C:C),3)</f>
        <v>0</v>
      </c>
      <c r="H1149" s="334">
        <f>IF(ISBLANK(F1149),ROUND(SUMIF(Anlagenbewegungsdaten!B:B,A1149,Anlagenbewegungsdaten!D:D),2),ROUND(G1149*F1149%,2))</f>
        <v>0</v>
      </c>
      <c r="I1149" s="334">
        <f>ROUND((H1149-SUMIF(Anlagenbewegungsdaten!$B:$B,A1149,Anlagenbewegungsdaten!D:D)),3)</f>
        <v>0</v>
      </c>
      <c r="J1149" s="335" t="s">
        <v>5179</v>
      </c>
      <c r="K1149" s="335" t="s">
        <v>5193</v>
      </c>
      <c r="L1149" s="516">
        <v>20.54</v>
      </c>
      <c r="M1149" s="332">
        <f>ROUND(SUMIF(Anlagenbewegungsdaten_AV!B:B,A1149,Anlagenbewegungsdaten_AV!C:C),3)</f>
        <v>0</v>
      </c>
      <c r="N1149" s="330">
        <f>IF(ISBLANK(L1149),ROUND(SUMIF(Anlagenbewegungsdaten_AV!B:B,A1149,Anlagenbewegungsdaten_AV!D:D),2),ROUND(M1149*L1149%,2))</f>
        <v>0</v>
      </c>
      <c r="O1149" s="330">
        <f>ROUND(N1149-SUMIF(Anlagenbewegungsdaten_AV!B:B,A1149,Anlagenbewegungsdaten_AV!D:D),3)</f>
        <v>0</v>
      </c>
    </row>
    <row r="1150" spans="1:15" ht="15" customHeight="1" x14ac:dyDescent="0.25">
      <c r="A1150" s="263" t="s">
        <v>609</v>
      </c>
      <c r="B1150" s="174" t="s">
        <v>2108</v>
      </c>
      <c r="C1150" s="174" t="s">
        <v>4044</v>
      </c>
      <c r="D1150" s="174" t="s">
        <v>40</v>
      </c>
      <c r="E1150" s="174" t="s">
        <v>1563</v>
      </c>
      <c r="F1150" s="289">
        <v>25.67</v>
      </c>
      <c r="G1150" s="333">
        <f>ROUND(SUMIF(Anlagenbewegungsdaten!B:B,A1150,Anlagenbewegungsdaten!C:C),3)</f>
        <v>0</v>
      </c>
      <c r="H1150" s="334">
        <f>IF(ISBLANK(F1150),ROUND(SUMIF(Anlagenbewegungsdaten!B:B,A1150,Anlagenbewegungsdaten!D:D),2),ROUND(G1150*F1150%,2))</f>
        <v>0</v>
      </c>
      <c r="I1150" s="334">
        <f>ROUND((H1150-SUMIF(Anlagenbewegungsdaten!$B:$B,A1150,Anlagenbewegungsdaten!D:D)),3)</f>
        <v>0</v>
      </c>
      <c r="J1150" s="335" t="s">
        <v>5179</v>
      </c>
      <c r="K1150" s="335" t="s">
        <v>5193</v>
      </c>
      <c r="L1150" s="516">
        <v>20.54</v>
      </c>
      <c r="M1150" s="332">
        <f>ROUND(SUMIF(Anlagenbewegungsdaten_AV!B:B,A1150,Anlagenbewegungsdaten_AV!C:C),3)</f>
        <v>0</v>
      </c>
      <c r="N1150" s="330">
        <f>IF(ISBLANK(L1150),ROUND(SUMIF(Anlagenbewegungsdaten_AV!B:B,A1150,Anlagenbewegungsdaten_AV!D:D),2),ROUND(M1150*L1150%,2))</f>
        <v>0</v>
      </c>
      <c r="O1150" s="330">
        <f>ROUND(N1150-SUMIF(Anlagenbewegungsdaten_AV!B:B,A1150,Anlagenbewegungsdaten_AV!D:D),3)</f>
        <v>0</v>
      </c>
    </row>
    <row r="1151" spans="1:15" ht="15" customHeight="1" x14ac:dyDescent="0.25">
      <c r="A1151" s="263" t="s">
        <v>2793</v>
      </c>
      <c r="B1151" s="174" t="s">
        <v>2108</v>
      </c>
      <c r="C1151" s="174" t="s">
        <v>4044</v>
      </c>
      <c r="D1151" s="174" t="s">
        <v>2702</v>
      </c>
      <c r="E1151" s="174" t="s">
        <v>2576</v>
      </c>
      <c r="F1151" s="289">
        <v>25.64</v>
      </c>
      <c r="G1151" s="333">
        <f>ROUND(SUMIF(Anlagenbewegungsdaten!B:B,A1151,Anlagenbewegungsdaten!C:C),3)</f>
        <v>0</v>
      </c>
      <c r="H1151" s="334">
        <f>IF(ISBLANK(F1151),ROUND(SUMIF(Anlagenbewegungsdaten!B:B,A1151,Anlagenbewegungsdaten!D:D),2),ROUND(G1151*F1151%,2))</f>
        <v>0</v>
      </c>
      <c r="I1151" s="334">
        <f>ROUND((H1151-SUMIF(Anlagenbewegungsdaten!$B:$B,A1151,Anlagenbewegungsdaten!D:D)),3)</f>
        <v>0</v>
      </c>
      <c r="J1151" s="335" t="s">
        <v>5179</v>
      </c>
      <c r="K1151" s="335" t="s">
        <v>5193</v>
      </c>
      <c r="L1151" s="516">
        <v>20.51</v>
      </c>
      <c r="M1151" s="332">
        <f>ROUND(SUMIF(Anlagenbewegungsdaten_AV!B:B,A1151,Anlagenbewegungsdaten_AV!C:C),3)</f>
        <v>0</v>
      </c>
      <c r="N1151" s="330">
        <f>IF(ISBLANK(L1151),ROUND(SUMIF(Anlagenbewegungsdaten_AV!B:B,A1151,Anlagenbewegungsdaten_AV!D:D),2),ROUND(M1151*L1151%,2))</f>
        <v>0</v>
      </c>
      <c r="O1151" s="330">
        <f>ROUND(N1151-SUMIF(Anlagenbewegungsdaten_AV!B:B,A1151,Anlagenbewegungsdaten_AV!D:D),3)</f>
        <v>0</v>
      </c>
    </row>
    <row r="1152" spans="1:15" ht="15" customHeight="1" x14ac:dyDescent="0.25">
      <c r="A1152" s="263" t="s">
        <v>3537</v>
      </c>
      <c r="B1152" s="174" t="s">
        <v>2108</v>
      </c>
      <c r="C1152" s="174" t="s">
        <v>4044</v>
      </c>
      <c r="D1152" s="174" t="s">
        <v>3446</v>
      </c>
      <c r="E1152" s="174" t="s">
        <v>3320</v>
      </c>
      <c r="F1152" s="289">
        <v>25.61</v>
      </c>
      <c r="G1152" s="333">
        <f>ROUND(SUMIF(Anlagenbewegungsdaten!B:B,A1152,Anlagenbewegungsdaten!C:C),3)</f>
        <v>0</v>
      </c>
      <c r="H1152" s="334">
        <f>IF(ISBLANK(F1152),ROUND(SUMIF(Anlagenbewegungsdaten!B:B,A1152,Anlagenbewegungsdaten!D:D),2),ROUND(G1152*F1152%,2))</f>
        <v>0</v>
      </c>
      <c r="I1152" s="334">
        <f>ROUND((H1152-SUMIF(Anlagenbewegungsdaten!$B:$B,A1152,Anlagenbewegungsdaten!D:D)),3)</f>
        <v>0</v>
      </c>
      <c r="J1152" s="335" t="s">
        <v>5179</v>
      </c>
      <c r="K1152" s="335" t="s">
        <v>5193</v>
      </c>
      <c r="L1152" s="516">
        <v>20.49</v>
      </c>
      <c r="M1152" s="332">
        <f>ROUND(SUMIF(Anlagenbewegungsdaten_AV!B:B,A1152,Anlagenbewegungsdaten_AV!C:C),3)</f>
        <v>0</v>
      </c>
      <c r="N1152" s="330">
        <f>IF(ISBLANK(L1152),ROUND(SUMIF(Anlagenbewegungsdaten_AV!B:B,A1152,Anlagenbewegungsdaten_AV!D:D),2),ROUND(M1152*L1152%,2))</f>
        <v>0</v>
      </c>
      <c r="O1152" s="330">
        <f>ROUND(N1152-SUMIF(Anlagenbewegungsdaten_AV!B:B,A1152,Anlagenbewegungsdaten_AV!D:D),3)</f>
        <v>0</v>
      </c>
    </row>
    <row r="1153" spans="1:15" ht="15" customHeight="1" x14ac:dyDescent="0.25">
      <c r="A1153" s="275" t="s">
        <v>4312</v>
      </c>
      <c r="B1153" s="193" t="s">
        <v>2108</v>
      </c>
      <c r="C1153" s="193" t="s">
        <v>4044</v>
      </c>
      <c r="D1153" s="193" t="s">
        <v>4220</v>
      </c>
      <c r="E1153" s="193" t="s">
        <v>4093</v>
      </c>
      <c r="F1153" s="290">
        <v>25.58</v>
      </c>
      <c r="G1153" s="333">
        <f>ROUND(SUMIF(Anlagenbewegungsdaten!B:B,A1153,Anlagenbewegungsdaten!C:C),3)</f>
        <v>0</v>
      </c>
      <c r="H1153" s="334">
        <f>IF(ISBLANK(F1153),ROUND(SUMIF(Anlagenbewegungsdaten!B:B,A1153,Anlagenbewegungsdaten!D:D),2),ROUND(G1153*F1153%,2))</f>
        <v>0</v>
      </c>
      <c r="I1153" s="334">
        <f>ROUND((H1153-SUMIF(Anlagenbewegungsdaten!$B:$B,A1153,Anlagenbewegungsdaten!D:D)),3)</f>
        <v>0</v>
      </c>
      <c r="J1153" s="335" t="s">
        <v>5179</v>
      </c>
      <c r="K1153" s="335" t="s">
        <v>5193</v>
      </c>
      <c r="L1153" s="516">
        <v>20.46</v>
      </c>
      <c r="M1153" s="332">
        <f>ROUND(SUMIF(Anlagenbewegungsdaten_AV!B:B,A1153,Anlagenbewegungsdaten_AV!C:C),3)</f>
        <v>0</v>
      </c>
      <c r="N1153" s="330">
        <f>IF(ISBLANK(L1153),ROUND(SUMIF(Anlagenbewegungsdaten_AV!B:B,A1153,Anlagenbewegungsdaten_AV!D:D),2),ROUND(M1153*L1153%,2))</f>
        <v>0</v>
      </c>
      <c r="O1153" s="330">
        <f>ROUND(N1153-SUMIF(Anlagenbewegungsdaten_AV!B:B,A1153,Anlagenbewegungsdaten_AV!D:D),3)</f>
        <v>0</v>
      </c>
    </row>
    <row r="1154" spans="1:15" ht="15" customHeight="1" x14ac:dyDescent="0.25">
      <c r="A1154" s="263" t="s">
        <v>610</v>
      </c>
      <c r="B1154" s="174" t="s">
        <v>2108</v>
      </c>
      <c r="C1154" s="174" t="s">
        <v>4044</v>
      </c>
      <c r="D1154" s="174" t="s">
        <v>1601</v>
      </c>
      <c r="E1154" s="174" t="s">
        <v>2483</v>
      </c>
      <c r="F1154" s="289">
        <v>23.67</v>
      </c>
      <c r="G1154" s="333">
        <f>ROUND(SUMIF(Anlagenbewegungsdaten!B:B,A1154,Anlagenbewegungsdaten!C:C),3)</f>
        <v>0</v>
      </c>
      <c r="H1154" s="334">
        <f>IF(ISBLANK(F1154),ROUND(SUMIF(Anlagenbewegungsdaten!B:B,A1154,Anlagenbewegungsdaten!D:D),2),ROUND(G1154*F1154%,2))</f>
        <v>0</v>
      </c>
      <c r="I1154" s="334">
        <f>ROUND((H1154-SUMIF(Anlagenbewegungsdaten!$B:$B,A1154,Anlagenbewegungsdaten!D:D)),3)</f>
        <v>0</v>
      </c>
      <c r="J1154" s="335" t="s">
        <v>5179</v>
      </c>
      <c r="K1154" s="335" t="s">
        <v>5193</v>
      </c>
      <c r="L1154" s="516">
        <v>18.940000000000001</v>
      </c>
      <c r="M1154" s="332">
        <f>ROUND(SUMIF(Anlagenbewegungsdaten_AV!B:B,A1154,Anlagenbewegungsdaten_AV!C:C),3)</f>
        <v>0</v>
      </c>
      <c r="N1154" s="330">
        <f>IF(ISBLANK(L1154),ROUND(SUMIF(Anlagenbewegungsdaten_AV!B:B,A1154,Anlagenbewegungsdaten_AV!D:D),2),ROUND(M1154*L1154%,2))</f>
        <v>0</v>
      </c>
      <c r="O1154" s="330">
        <f>ROUND(N1154-SUMIF(Anlagenbewegungsdaten_AV!B:B,A1154,Anlagenbewegungsdaten_AV!D:D),3)</f>
        <v>0</v>
      </c>
    </row>
    <row r="1155" spans="1:15" ht="15" customHeight="1" x14ac:dyDescent="0.25">
      <c r="A1155" s="263" t="s">
        <v>611</v>
      </c>
      <c r="B1155" s="174" t="s">
        <v>2108</v>
      </c>
      <c r="C1155" s="174" t="s">
        <v>4044</v>
      </c>
      <c r="D1155" s="174" t="s">
        <v>43</v>
      </c>
      <c r="E1155" s="174" t="s">
        <v>2486</v>
      </c>
      <c r="F1155" s="289">
        <v>25.67</v>
      </c>
      <c r="G1155" s="333">
        <f>ROUND(SUMIF(Anlagenbewegungsdaten!B:B,A1155,Anlagenbewegungsdaten!C:C),3)</f>
        <v>0</v>
      </c>
      <c r="H1155" s="334">
        <f>IF(ISBLANK(F1155),ROUND(SUMIF(Anlagenbewegungsdaten!B:B,A1155,Anlagenbewegungsdaten!D:D),2),ROUND(G1155*F1155%,2))</f>
        <v>0</v>
      </c>
      <c r="I1155" s="334">
        <f>ROUND((H1155-SUMIF(Anlagenbewegungsdaten!$B:$B,A1155,Anlagenbewegungsdaten!D:D)),3)</f>
        <v>0</v>
      </c>
      <c r="J1155" s="335" t="s">
        <v>5179</v>
      </c>
      <c r="K1155" s="335" t="s">
        <v>5193</v>
      </c>
      <c r="L1155" s="516">
        <v>20.54</v>
      </c>
      <c r="M1155" s="332">
        <f>ROUND(SUMIF(Anlagenbewegungsdaten_AV!B:B,A1155,Anlagenbewegungsdaten_AV!C:C),3)</f>
        <v>0</v>
      </c>
      <c r="N1155" s="330">
        <f>IF(ISBLANK(L1155),ROUND(SUMIF(Anlagenbewegungsdaten_AV!B:B,A1155,Anlagenbewegungsdaten_AV!D:D),2),ROUND(M1155*L1155%,2))</f>
        <v>0</v>
      </c>
      <c r="O1155" s="330">
        <f>ROUND(N1155-SUMIF(Anlagenbewegungsdaten_AV!B:B,A1155,Anlagenbewegungsdaten_AV!D:D),3)</f>
        <v>0</v>
      </c>
    </row>
    <row r="1156" spans="1:15" ht="15" customHeight="1" x14ac:dyDescent="0.25">
      <c r="A1156" s="263" t="s">
        <v>612</v>
      </c>
      <c r="B1156" s="174" t="s">
        <v>2108</v>
      </c>
      <c r="C1156" s="174" t="s">
        <v>4044</v>
      </c>
      <c r="D1156" s="184" t="s">
        <v>1603</v>
      </c>
      <c r="E1156" s="174" t="s">
        <v>1560</v>
      </c>
      <c r="F1156" s="289">
        <v>26.67</v>
      </c>
      <c r="G1156" s="333">
        <f>ROUND(SUMIF(Anlagenbewegungsdaten!B:B,A1156,Anlagenbewegungsdaten!C:C),3)</f>
        <v>0</v>
      </c>
      <c r="H1156" s="334">
        <f>IF(ISBLANK(F1156),ROUND(SUMIF(Anlagenbewegungsdaten!B:B,A1156,Anlagenbewegungsdaten!D:D),2),ROUND(G1156*F1156%,2))</f>
        <v>0</v>
      </c>
      <c r="I1156" s="334">
        <f>ROUND((H1156-SUMIF(Anlagenbewegungsdaten!$B:$B,A1156,Anlagenbewegungsdaten!D:D)),3)</f>
        <v>0</v>
      </c>
      <c r="J1156" s="335" t="s">
        <v>5179</v>
      </c>
      <c r="K1156" s="335" t="s">
        <v>5193</v>
      </c>
      <c r="L1156" s="516">
        <v>21.34</v>
      </c>
      <c r="M1156" s="332">
        <f>ROUND(SUMIF(Anlagenbewegungsdaten_AV!B:B,A1156,Anlagenbewegungsdaten_AV!C:C),3)</f>
        <v>0</v>
      </c>
      <c r="N1156" s="330">
        <f>IF(ISBLANK(L1156),ROUND(SUMIF(Anlagenbewegungsdaten_AV!B:B,A1156,Anlagenbewegungsdaten_AV!D:D),2),ROUND(M1156*L1156%,2))</f>
        <v>0</v>
      </c>
      <c r="O1156" s="330">
        <f>ROUND(N1156-SUMIF(Anlagenbewegungsdaten_AV!B:B,A1156,Anlagenbewegungsdaten_AV!D:D),3)</f>
        <v>0</v>
      </c>
    </row>
    <row r="1157" spans="1:15" ht="15" customHeight="1" x14ac:dyDescent="0.25">
      <c r="A1157" s="263" t="s">
        <v>613</v>
      </c>
      <c r="B1157" s="174" t="s">
        <v>2108</v>
      </c>
      <c r="C1157" s="174" t="s">
        <v>4044</v>
      </c>
      <c r="D1157" s="174" t="s">
        <v>1605</v>
      </c>
      <c r="E1157" s="174" t="s">
        <v>1563</v>
      </c>
      <c r="F1157" s="289">
        <v>26.67</v>
      </c>
      <c r="G1157" s="333">
        <f>ROUND(SUMIF(Anlagenbewegungsdaten!B:B,A1157,Anlagenbewegungsdaten!C:C),3)</f>
        <v>0</v>
      </c>
      <c r="H1157" s="334">
        <f>IF(ISBLANK(F1157),ROUND(SUMIF(Anlagenbewegungsdaten!B:B,A1157,Anlagenbewegungsdaten!D:D),2),ROUND(G1157*F1157%,2))</f>
        <v>0</v>
      </c>
      <c r="I1157" s="334">
        <f>ROUND((H1157-SUMIF(Anlagenbewegungsdaten!$B:$B,A1157,Anlagenbewegungsdaten!D:D)),3)</f>
        <v>0</v>
      </c>
      <c r="J1157" s="335" t="s">
        <v>5179</v>
      </c>
      <c r="K1157" s="335" t="s">
        <v>5193</v>
      </c>
      <c r="L1157" s="516">
        <v>21.34</v>
      </c>
      <c r="M1157" s="332">
        <f>ROUND(SUMIF(Anlagenbewegungsdaten_AV!B:B,A1157,Anlagenbewegungsdaten_AV!C:C),3)</f>
        <v>0</v>
      </c>
      <c r="N1157" s="330">
        <f>IF(ISBLANK(L1157),ROUND(SUMIF(Anlagenbewegungsdaten_AV!B:B,A1157,Anlagenbewegungsdaten_AV!D:D),2),ROUND(M1157*L1157%,2))</f>
        <v>0</v>
      </c>
      <c r="O1157" s="330">
        <f>ROUND(N1157-SUMIF(Anlagenbewegungsdaten_AV!B:B,A1157,Anlagenbewegungsdaten_AV!D:D),3)</f>
        <v>0</v>
      </c>
    </row>
    <row r="1158" spans="1:15" ht="15" customHeight="1" x14ac:dyDescent="0.25">
      <c r="A1158" s="263" t="s">
        <v>2794</v>
      </c>
      <c r="B1158" s="174" t="s">
        <v>2108</v>
      </c>
      <c r="C1158" s="174" t="s">
        <v>4044</v>
      </c>
      <c r="D1158" s="174" t="s">
        <v>2590</v>
      </c>
      <c r="E1158" s="174" t="s">
        <v>2576</v>
      </c>
      <c r="F1158" s="289">
        <v>26.64</v>
      </c>
      <c r="G1158" s="333">
        <f>ROUND(SUMIF(Anlagenbewegungsdaten!B:B,A1158,Anlagenbewegungsdaten!C:C),3)</f>
        <v>0</v>
      </c>
      <c r="H1158" s="334">
        <f>IF(ISBLANK(F1158),ROUND(SUMIF(Anlagenbewegungsdaten!B:B,A1158,Anlagenbewegungsdaten!D:D),2),ROUND(G1158*F1158%,2))</f>
        <v>0</v>
      </c>
      <c r="I1158" s="334">
        <f>ROUND((H1158-SUMIF(Anlagenbewegungsdaten!$B:$B,A1158,Anlagenbewegungsdaten!D:D)),3)</f>
        <v>0</v>
      </c>
      <c r="J1158" s="335" t="s">
        <v>5179</v>
      </c>
      <c r="K1158" s="335" t="s">
        <v>5193</v>
      </c>
      <c r="L1158" s="516">
        <v>21.31</v>
      </c>
      <c r="M1158" s="332">
        <f>ROUND(SUMIF(Anlagenbewegungsdaten_AV!B:B,A1158,Anlagenbewegungsdaten_AV!C:C),3)</f>
        <v>0</v>
      </c>
      <c r="N1158" s="330">
        <f>IF(ISBLANK(L1158),ROUND(SUMIF(Anlagenbewegungsdaten_AV!B:B,A1158,Anlagenbewegungsdaten_AV!D:D),2),ROUND(M1158*L1158%,2))</f>
        <v>0</v>
      </c>
      <c r="O1158" s="330">
        <f>ROUND(N1158-SUMIF(Anlagenbewegungsdaten_AV!B:B,A1158,Anlagenbewegungsdaten_AV!D:D),3)</f>
        <v>0</v>
      </c>
    </row>
    <row r="1159" spans="1:15" ht="15" customHeight="1" x14ac:dyDescent="0.25">
      <c r="A1159" s="263" t="s">
        <v>3538</v>
      </c>
      <c r="B1159" s="174" t="s">
        <v>2108</v>
      </c>
      <c r="C1159" s="174" t="s">
        <v>4044</v>
      </c>
      <c r="D1159" s="174" t="s">
        <v>3334</v>
      </c>
      <c r="E1159" s="174" t="s">
        <v>3320</v>
      </c>
      <c r="F1159" s="289">
        <v>26.61</v>
      </c>
      <c r="G1159" s="333">
        <f>ROUND(SUMIF(Anlagenbewegungsdaten!B:B,A1159,Anlagenbewegungsdaten!C:C),3)</f>
        <v>0</v>
      </c>
      <c r="H1159" s="334">
        <f>IF(ISBLANK(F1159),ROUND(SUMIF(Anlagenbewegungsdaten!B:B,A1159,Anlagenbewegungsdaten!D:D),2),ROUND(G1159*F1159%,2))</f>
        <v>0</v>
      </c>
      <c r="I1159" s="334">
        <f>ROUND((H1159-SUMIF(Anlagenbewegungsdaten!$B:$B,A1159,Anlagenbewegungsdaten!D:D)),3)</f>
        <v>0</v>
      </c>
      <c r="J1159" s="335" t="s">
        <v>5179</v>
      </c>
      <c r="K1159" s="335" t="s">
        <v>5193</v>
      </c>
      <c r="L1159" s="516">
        <v>21.29</v>
      </c>
      <c r="M1159" s="332">
        <f>ROUND(SUMIF(Anlagenbewegungsdaten_AV!B:B,A1159,Anlagenbewegungsdaten_AV!C:C),3)</f>
        <v>0</v>
      </c>
      <c r="N1159" s="330">
        <f>IF(ISBLANK(L1159),ROUND(SUMIF(Anlagenbewegungsdaten_AV!B:B,A1159,Anlagenbewegungsdaten_AV!D:D),2),ROUND(M1159*L1159%,2))</f>
        <v>0</v>
      </c>
      <c r="O1159" s="330">
        <f>ROUND(N1159-SUMIF(Anlagenbewegungsdaten_AV!B:B,A1159,Anlagenbewegungsdaten_AV!D:D),3)</f>
        <v>0</v>
      </c>
    </row>
    <row r="1160" spans="1:15" ht="15" customHeight="1" x14ac:dyDescent="0.25">
      <c r="A1160" s="275" t="s">
        <v>4313</v>
      </c>
      <c r="B1160" s="193" t="s">
        <v>2108</v>
      </c>
      <c r="C1160" s="193" t="s">
        <v>4044</v>
      </c>
      <c r="D1160" s="193" t="s">
        <v>4107</v>
      </c>
      <c r="E1160" s="193" t="s">
        <v>4093</v>
      </c>
      <c r="F1160" s="290">
        <v>26.58</v>
      </c>
      <c r="G1160" s="333">
        <f>ROUND(SUMIF(Anlagenbewegungsdaten!B:B,A1160,Anlagenbewegungsdaten!C:C),3)</f>
        <v>0</v>
      </c>
      <c r="H1160" s="334">
        <f>IF(ISBLANK(F1160),ROUND(SUMIF(Anlagenbewegungsdaten!B:B,A1160,Anlagenbewegungsdaten!D:D),2),ROUND(G1160*F1160%,2))</f>
        <v>0</v>
      </c>
      <c r="I1160" s="334">
        <f>ROUND((H1160-SUMIF(Anlagenbewegungsdaten!$B:$B,A1160,Anlagenbewegungsdaten!D:D)),3)</f>
        <v>0</v>
      </c>
      <c r="J1160" s="335" t="s">
        <v>5179</v>
      </c>
      <c r="K1160" s="335" t="s">
        <v>5193</v>
      </c>
      <c r="L1160" s="516">
        <v>21.26</v>
      </c>
      <c r="M1160" s="332">
        <f>ROUND(SUMIF(Anlagenbewegungsdaten_AV!B:B,A1160,Anlagenbewegungsdaten_AV!C:C),3)</f>
        <v>0</v>
      </c>
      <c r="N1160" s="330">
        <f>IF(ISBLANK(L1160),ROUND(SUMIF(Anlagenbewegungsdaten_AV!B:B,A1160,Anlagenbewegungsdaten_AV!D:D),2),ROUND(M1160*L1160%,2))</f>
        <v>0</v>
      </c>
      <c r="O1160" s="330">
        <f>ROUND(N1160-SUMIF(Anlagenbewegungsdaten_AV!B:B,A1160,Anlagenbewegungsdaten_AV!D:D),3)</f>
        <v>0</v>
      </c>
    </row>
    <row r="1161" spans="1:15" ht="15" customHeight="1" x14ac:dyDescent="0.25">
      <c r="A1161" s="263" t="s">
        <v>614</v>
      </c>
      <c r="B1161" s="174" t="s">
        <v>2108</v>
      </c>
      <c r="C1161" s="174" t="s">
        <v>4044</v>
      </c>
      <c r="D1161" s="174" t="s">
        <v>1607</v>
      </c>
      <c r="E1161" s="174" t="s">
        <v>2483</v>
      </c>
      <c r="F1161" s="289">
        <v>20.67</v>
      </c>
      <c r="G1161" s="333">
        <f>ROUND(SUMIF(Anlagenbewegungsdaten!B:B,A1161,Anlagenbewegungsdaten!C:C),3)</f>
        <v>0</v>
      </c>
      <c r="H1161" s="334">
        <f>IF(ISBLANK(F1161),ROUND(SUMIF(Anlagenbewegungsdaten!B:B,A1161,Anlagenbewegungsdaten!D:D),2),ROUND(G1161*F1161%,2))</f>
        <v>0</v>
      </c>
      <c r="I1161" s="334">
        <f>ROUND((H1161-SUMIF(Anlagenbewegungsdaten!$B:$B,A1161,Anlagenbewegungsdaten!D:D)),3)</f>
        <v>0</v>
      </c>
      <c r="J1161" s="335" t="s">
        <v>5179</v>
      </c>
      <c r="K1161" s="335" t="s">
        <v>5193</v>
      </c>
      <c r="L1161" s="516">
        <v>16.54</v>
      </c>
      <c r="M1161" s="332">
        <f>ROUND(SUMIF(Anlagenbewegungsdaten_AV!B:B,A1161,Anlagenbewegungsdaten_AV!C:C),3)</f>
        <v>0</v>
      </c>
      <c r="N1161" s="330">
        <f>IF(ISBLANK(L1161),ROUND(SUMIF(Anlagenbewegungsdaten_AV!B:B,A1161,Anlagenbewegungsdaten_AV!D:D),2),ROUND(M1161*L1161%,2))</f>
        <v>0</v>
      </c>
      <c r="O1161" s="330">
        <f>ROUND(N1161-SUMIF(Anlagenbewegungsdaten_AV!B:B,A1161,Anlagenbewegungsdaten_AV!D:D),3)</f>
        <v>0</v>
      </c>
    </row>
    <row r="1162" spans="1:15" ht="15" customHeight="1" x14ac:dyDescent="0.25">
      <c r="A1162" s="263" t="s">
        <v>615</v>
      </c>
      <c r="B1162" s="174" t="s">
        <v>2108</v>
      </c>
      <c r="C1162" s="174" t="s">
        <v>4044</v>
      </c>
      <c r="D1162" s="174" t="s">
        <v>48</v>
      </c>
      <c r="E1162" s="174" t="s">
        <v>2486</v>
      </c>
      <c r="F1162" s="289">
        <v>22.67</v>
      </c>
      <c r="G1162" s="333">
        <f>ROUND(SUMIF(Anlagenbewegungsdaten!B:B,A1162,Anlagenbewegungsdaten!C:C),3)</f>
        <v>0</v>
      </c>
      <c r="H1162" s="334">
        <f>IF(ISBLANK(F1162),ROUND(SUMIF(Anlagenbewegungsdaten!B:B,A1162,Anlagenbewegungsdaten!D:D),2),ROUND(G1162*F1162%,2))</f>
        <v>0</v>
      </c>
      <c r="I1162" s="334">
        <f>ROUND((H1162-SUMIF(Anlagenbewegungsdaten!$B:$B,A1162,Anlagenbewegungsdaten!D:D)),3)</f>
        <v>0</v>
      </c>
      <c r="J1162" s="335" t="s">
        <v>5179</v>
      </c>
      <c r="K1162" s="335" t="s">
        <v>5193</v>
      </c>
      <c r="L1162" s="516">
        <v>18.14</v>
      </c>
      <c r="M1162" s="332">
        <f>ROUND(SUMIF(Anlagenbewegungsdaten_AV!B:B,A1162,Anlagenbewegungsdaten_AV!C:C),3)</f>
        <v>0</v>
      </c>
      <c r="N1162" s="330">
        <f>IF(ISBLANK(L1162),ROUND(SUMIF(Anlagenbewegungsdaten_AV!B:B,A1162,Anlagenbewegungsdaten_AV!D:D),2),ROUND(M1162*L1162%,2))</f>
        <v>0</v>
      </c>
      <c r="O1162" s="330">
        <f>ROUND(N1162-SUMIF(Anlagenbewegungsdaten_AV!B:B,A1162,Anlagenbewegungsdaten_AV!D:D),3)</f>
        <v>0</v>
      </c>
    </row>
    <row r="1163" spans="1:15" ht="15" customHeight="1" x14ac:dyDescent="0.25">
      <c r="A1163" s="263" t="s">
        <v>616</v>
      </c>
      <c r="B1163" s="174" t="s">
        <v>2108</v>
      </c>
      <c r="C1163" s="174" t="s">
        <v>4044</v>
      </c>
      <c r="D1163" s="174" t="s">
        <v>1609</v>
      </c>
      <c r="E1163" s="174" t="s">
        <v>1560</v>
      </c>
      <c r="F1163" s="289">
        <v>23.67</v>
      </c>
      <c r="G1163" s="333">
        <f>ROUND(SUMIF(Anlagenbewegungsdaten!B:B,A1163,Anlagenbewegungsdaten!C:C),3)</f>
        <v>0</v>
      </c>
      <c r="H1163" s="334">
        <f>IF(ISBLANK(F1163),ROUND(SUMIF(Anlagenbewegungsdaten!B:B,A1163,Anlagenbewegungsdaten!D:D),2),ROUND(G1163*F1163%,2))</f>
        <v>0</v>
      </c>
      <c r="I1163" s="334">
        <f>ROUND((H1163-SUMIF(Anlagenbewegungsdaten!$B:$B,A1163,Anlagenbewegungsdaten!D:D)),3)</f>
        <v>0</v>
      </c>
      <c r="J1163" s="335" t="s">
        <v>5179</v>
      </c>
      <c r="K1163" s="335" t="s">
        <v>5193</v>
      </c>
      <c r="L1163" s="516">
        <v>18.940000000000001</v>
      </c>
      <c r="M1163" s="332">
        <f>ROUND(SUMIF(Anlagenbewegungsdaten_AV!B:B,A1163,Anlagenbewegungsdaten_AV!C:C),3)</f>
        <v>0</v>
      </c>
      <c r="N1163" s="330">
        <f>IF(ISBLANK(L1163),ROUND(SUMIF(Anlagenbewegungsdaten_AV!B:B,A1163,Anlagenbewegungsdaten_AV!D:D),2),ROUND(M1163*L1163%,2))</f>
        <v>0</v>
      </c>
      <c r="O1163" s="330">
        <f>ROUND(N1163-SUMIF(Anlagenbewegungsdaten_AV!B:B,A1163,Anlagenbewegungsdaten_AV!D:D),3)</f>
        <v>0</v>
      </c>
    </row>
    <row r="1164" spans="1:15" ht="15" customHeight="1" x14ac:dyDescent="0.25">
      <c r="A1164" s="263" t="s">
        <v>617</v>
      </c>
      <c r="B1164" s="174" t="s">
        <v>2108</v>
      </c>
      <c r="C1164" s="174" t="s">
        <v>4044</v>
      </c>
      <c r="D1164" s="174" t="s">
        <v>1611</v>
      </c>
      <c r="E1164" s="174" t="s">
        <v>1563</v>
      </c>
      <c r="F1164" s="289">
        <v>23.67</v>
      </c>
      <c r="G1164" s="333">
        <f>ROUND(SUMIF(Anlagenbewegungsdaten!B:B,A1164,Anlagenbewegungsdaten!C:C),3)</f>
        <v>0</v>
      </c>
      <c r="H1164" s="334">
        <f>IF(ISBLANK(F1164),ROUND(SUMIF(Anlagenbewegungsdaten!B:B,A1164,Anlagenbewegungsdaten!D:D),2),ROUND(G1164*F1164%,2))</f>
        <v>0</v>
      </c>
      <c r="I1164" s="334">
        <f>ROUND((H1164-SUMIF(Anlagenbewegungsdaten!$B:$B,A1164,Anlagenbewegungsdaten!D:D)),3)</f>
        <v>0</v>
      </c>
      <c r="J1164" s="335" t="s">
        <v>5179</v>
      </c>
      <c r="K1164" s="335" t="s">
        <v>5193</v>
      </c>
      <c r="L1164" s="516">
        <v>18.940000000000001</v>
      </c>
      <c r="M1164" s="332">
        <f>ROUND(SUMIF(Anlagenbewegungsdaten_AV!B:B,A1164,Anlagenbewegungsdaten_AV!C:C),3)</f>
        <v>0</v>
      </c>
      <c r="N1164" s="330">
        <f>IF(ISBLANK(L1164),ROUND(SUMIF(Anlagenbewegungsdaten_AV!B:B,A1164,Anlagenbewegungsdaten_AV!D:D),2),ROUND(M1164*L1164%,2))</f>
        <v>0</v>
      </c>
      <c r="O1164" s="330">
        <f>ROUND(N1164-SUMIF(Anlagenbewegungsdaten_AV!B:B,A1164,Anlagenbewegungsdaten_AV!D:D),3)</f>
        <v>0</v>
      </c>
    </row>
    <row r="1165" spans="1:15" ht="15" customHeight="1" x14ac:dyDescent="0.25">
      <c r="A1165" s="263" t="s">
        <v>2795</v>
      </c>
      <c r="B1165" s="174" t="s">
        <v>2108</v>
      </c>
      <c r="C1165" s="174" t="s">
        <v>4044</v>
      </c>
      <c r="D1165" s="174" t="s">
        <v>2592</v>
      </c>
      <c r="E1165" s="174" t="s">
        <v>2576</v>
      </c>
      <c r="F1165" s="289">
        <v>23.64</v>
      </c>
      <c r="G1165" s="333">
        <f>ROUND(SUMIF(Anlagenbewegungsdaten!B:B,A1165,Anlagenbewegungsdaten!C:C),3)</f>
        <v>0</v>
      </c>
      <c r="H1165" s="334">
        <f>IF(ISBLANK(F1165),ROUND(SUMIF(Anlagenbewegungsdaten!B:B,A1165,Anlagenbewegungsdaten!D:D),2),ROUND(G1165*F1165%,2))</f>
        <v>0</v>
      </c>
      <c r="I1165" s="334">
        <f>ROUND((H1165-SUMIF(Anlagenbewegungsdaten!$B:$B,A1165,Anlagenbewegungsdaten!D:D)),3)</f>
        <v>0</v>
      </c>
      <c r="J1165" s="335" t="s">
        <v>5179</v>
      </c>
      <c r="K1165" s="335" t="s">
        <v>5193</v>
      </c>
      <c r="L1165" s="516">
        <v>18.91</v>
      </c>
      <c r="M1165" s="332">
        <f>ROUND(SUMIF(Anlagenbewegungsdaten_AV!B:B,A1165,Anlagenbewegungsdaten_AV!C:C),3)</f>
        <v>0</v>
      </c>
      <c r="N1165" s="330">
        <f>IF(ISBLANK(L1165),ROUND(SUMIF(Anlagenbewegungsdaten_AV!B:B,A1165,Anlagenbewegungsdaten_AV!D:D),2),ROUND(M1165*L1165%,2))</f>
        <v>0</v>
      </c>
      <c r="O1165" s="330">
        <f>ROUND(N1165-SUMIF(Anlagenbewegungsdaten_AV!B:B,A1165,Anlagenbewegungsdaten_AV!D:D),3)</f>
        <v>0</v>
      </c>
    </row>
    <row r="1166" spans="1:15" ht="15" customHeight="1" x14ac:dyDescent="0.25">
      <c r="A1166" s="263" t="s">
        <v>3539</v>
      </c>
      <c r="B1166" s="174" t="s">
        <v>2108</v>
      </c>
      <c r="C1166" s="174" t="s">
        <v>4044</v>
      </c>
      <c r="D1166" s="174" t="s">
        <v>3336</v>
      </c>
      <c r="E1166" s="174" t="s">
        <v>3320</v>
      </c>
      <c r="F1166" s="289">
        <v>23.61</v>
      </c>
      <c r="G1166" s="333">
        <f>ROUND(SUMIF(Anlagenbewegungsdaten!B:B,A1166,Anlagenbewegungsdaten!C:C),3)</f>
        <v>0</v>
      </c>
      <c r="H1166" s="334">
        <f>IF(ISBLANK(F1166),ROUND(SUMIF(Anlagenbewegungsdaten!B:B,A1166,Anlagenbewegungsdaten!D:D),2),ROUND(G1166*F1166%,2))</f>
        <v>0</v>
      </c>
      <c r="I1166" s="334">
        <f>ROUND((H1166-SUMIF(Anlagenbewegungsdaten!$B:$B,A1166,Anlagenbewegungsdaten!D:D)),3)</f>
        <v>0</v>
      </c>
      <c r="J1166" s="335" t="s">
        <v>5179</v>
      </c>
      <c r="K1166" s="335" t="s">
        <v>5193</v>
      </c>
      <c r="L1166" s="516">
        <v>18.89</v>
      </c>
      <c r="M1166" s="332">
        <f>ROUND(SUMIF(Anlagenbewegungsdaten_AV!B:B,A1166,Anlagenbewegungsdaten_AV!C:C),3)</f>
        <v>0</v>
      </c>
      <c r="N1166" s="330">
        <f>IF(ISBLANK(L1166),ROUND(SUMIF(Anlagenbewegungsdaten_AV!B:B,A1166,Anlagenbewegungsdaten_AV!D:D),2),ROUND(M1166*L1166%,2))</f>
        <v>0</v>
      </c>
      <c r="O1166" s="330">
        <f>ROUND(N1166-SUMIF(Anlagenbewegungsdaten_AV!B:B,A1166,Anlagenbewegungsdaten_AV!D:D),3)</f>
        <v>0</v>
      </c>
    </row>
    <row r="1167" spans="1:15" ht="15" customHeight="1" x14ac:dyDescent="0.25">
      <c r="A1167" s="275" t="s">
        <v>4314</v>
      </c>
      <c r="B1167" s="193" t="s">
        <v>2108</v>
      </c>
      <c r="C1167" s="193" t="s">
        <v>4044</v>
      </c>
      <c r="D1167" s="193" t="s">
        <v>4109</v>
      </c>
      <c r="E1167" s="193" t="s">
        <v>4093</v>
      </c>
      <c r="F1167" s="290">
        <v>23.58</v>
      </c>
      <c r="G1167" s="333">
        <f>ROUND(SUMIF(Anlagenbewegungsdaten!B:B,A1167,Anlagenbewegungsdaten!C:C),3)</f>
        <v>0</v>
      </c>
      <c r="H1167" s="334">
        <f>IF(ISBLANK(F1167),ROUND(SUMIF(Anlagenbewegungsdaten!B:B,A1167,Anlagenbewegungsdaten!D:D),2),ROUND(G1167*F1167%,2))</f>
        <v>0</v>
      </c>
      <c r="I1167" s="334">
        <f>ROUND((H1167-SUMIF(Anlagenbewegungsdaten!$B:$B,A1167,Anlagenbewegungsdaten!D:D)),3)</f>
        <v>0</v>
      </c>
      <c r="J1167" s="335" t="s">
        <v>5179</v>
      </c>
      <c r="K1167" s="335" t="s">
        <v>5193</v>
      </c>
      <c r="L1167" s="516">
        <v>18.86</v>
      </c>
      <c r="M1167" s="332">
        <f>ROUND(SUMIF(Anlagenbewegungsdaten_AV!B:B,A1167,Anlagenbewegungsdaten_AV!C:C),3)</f>
        <v>0</v>
      </c>
      <c r="N1167" s="330">
        <f>IF(ISBLANK(L1167),ROUND(SUMIF(Anlagenbewegungsdaten_AV!B:B,A1167,Anlagenbewegungsdaten_AV!D:D),2),ROUND(M1167*L1167%,2))</f>
        <v>0</v>
      </c>
      <c r="O1167" s="330">
        <f>ROUND(N1167-SUMIF(Anlagenbewegungsdaten_AV!B:B,A1167,Anlagenbewegungsdaten_AV!D:D),3)</f>
        <v>0</v>
      </c>
    </row>
    <row r="1168" spans="1:15" ht="15" customHeight="1" x14ac:dyDescent="0.25">
      <c r="A1168" s="263" t="s">
        <v>618</v>
      </c>
      <c r="B1168" s="174" t="s">
        <v>2108</v>
      </c>
      <c r="C1168" s="174" t="s">
        <v>4044</v>
      </c>
      <c r="D1168" s="174" t="s">
        <v>1613</v>
      </c>
      <c r="E1168" s="174" t="s">
        <v>2483</v>
      </c>
      <c r="F1168" s="289">
        <v>21.67</v>
      </c>
      <c r="G1168" s="333">
        <f>ROUND(SUMIF(Anlagenbewegungsdaten!B:B,A1168,Anlagenbewegungsdaten!C:C),3)</f>
        <v>0</v>
      </c>
      <c r="H1168" s="334">
        <f>IF(ISBLANK(F1168),ROUND(SUMIF(Anlagenbewegungsdaten!B:B,A1168,Anlagenbewegungsdaten!D:D),2),ROUND(G1168*F1168%,2))</f>
        <v>0</v>
      </c>
      <c r="I1168" s="334">
        <f>ROUND((H1168-SUMIF(Anlagenbewegungsdaten!$B:$B,A1168,Anlagenbewegungsdaten!D:D)),3)</f>
        <v>0</v>
      </c>
      <c r="J1168" s="335" t="s">
        <v>5179</v>
      </c>
      <c r="K1168" s="335" t="s">
        <v>5193</v>
      </c>
      <c r="L1168" s="516">
        <v>17.34</v>
      </c>
      <c r="M1168" s="332">
        <f>ROUND(SUMIF(Anlagenbewegungsdaten_AV!B:B,A1168,Anlagenbewegungsdaten_AV!C:C),3)</f>
        <v>0</v>
      </c>
      <c r="N1168" s="330">
        <f>IF(ISBLANK(L1168),ROUND(SUMIF(Anlagenbewegungsdaten_AV!B:B,A1168,Anlagenbewegungsdaten_AV!D:D),2),ROUND(M1168*L1168%,2))</f>
        <v>0</v>
      </c>
      <c r="O1168" s="330">
        <f>ROUND(N1168-SUMIF(Anlagenbewegungsdaten_AV!B:B,A1168,Anlagenbewegungsdaten_AV!D:D),3)</f>
        <v>0</v>
      </c>
    </row>
    <row r="1169" spans="1:15" ht="15" customHeight="1" x14ac:dyDescent="0.25">
      <c r="A1169" s="263" t="s">
        <v>619</v>
      </c>
      <c r="B1169" s="174" t="s">
        <v>2108</v>
      </c>
      <c r="C1169" s="174" t="s">
        <v>4044</v>
      </c>
      <c r="D1169" s="174" t="s">
        <v>53</v>
      </c>
      <c r="E1169" s="174" t="s">
        <v>2486</v>
      </c>
      <c r="F1169" s="289">
        <v>23.67</v>
      </c>
      <c r="G1169" s="333">
        <f>ROUND(SUMIF(Anlagenbewegungsdaten!B:B,A1169,Anlagenbewegungsdaten!C:C),3)</f>
        <v>0</v>
      </c>
      <c r="H1169" s="334">
        <f>IF(ISBLANK(F1169),ROUND(SUMIF(Anlagenbewegungsdaten!B:B,A1169,Anlagenbewegungsdaten!D:D),2),ROUND(G1169*F1169%,2))</f>
        <v>0</v>
      </c>
      <c r="I1169" s="334">
        <f>ROUND((H1169-SUMIF(Anlagenbewegungsdaten!$B:$B,A1169,Anlagenbewegungsdaten!D:D)),3)</f>
        <v>0</v>
      </c>
      <c r="J1169" s="335" t="s">
        <v>5179</v>
      </c>
      <c r="K1169" s="335" t="s">
        <v>5193</v>
      </c>
      <c r="L1169" s="516">
        <v>18.940000000000001</v>
      </c>
      <c r="M1169" s="332">
        <f>ROUND(SUMIF(Anlagenbewegungsdaten_AV!B:B,A1169,Anlagenbewegungsdaten_AV!C:C),3)</f>
        <v>0</v>
      </c>
      <c r="N1169" s="330">
        <f>IF(ISBLANK(L1169),ROUND(SUMIF(Anlagenbewegungsdaten_AV!B:B,A1169,Anlagenbewegungsdaten_AV!D:D),2),ROUND(M1169*L1169%,2))</f>
        <v>0</v>
      </c>
      <c r="O1169" s="330">
        <f>ROUND(N1169-SUMIF(Anlagenbewegungsdaten_AV!B:B,A1169,Anlagenbewegungsdaten_AV!D:D),3)</f>
        <v>0</v>
      </c>
    </row>
    <row r="1170" spans="1:15" ht="15" customHeight="1" x14ac:dyDescent="0.25">
      <c r="A1170" s="263" t="s">
        <v>620</v>
      </c>
      <c r="B1170" s="174" t="s">
        <v>2108</v>
      </c>
      <c r="C1170" s="174" t="s">
        <v>4044</v>
      </c>
      <c r="D1170" s="184" t="s">
        <v>1615</v>
      </c>
      <c r="E1170" s="174" t="s">
        <v>1560</v>
      </c>
      <c r="F1170" s="289">
        <v>24.67</v>
      </c>
      <c r="G1170" s="333">
        <f>ROUND(SUMIF(Anlagenbewegungsdaten!B:B,A1170,Anlagenbewegungsdaten!C:C),3)</f>
        <v>0</v>
      </c>
      <c r="H1170" s="334">
        <f>IF(ISBLANK(F1170),ROUND(SUMIF(Anlagenbewegungsdaten!B:B,A1170,Anlagenbewegungsdaten!D:D),2),ROUND(G1170*F1170%,2))</f>
        <v>0</v>
      </c>
      <c r="I1170" s="334">
        <f>ROUND((H1170-SUMIF(Anlagenbewegungsdaten!$B:$B,A1170,Anlagenbewegungsdaten!D:D)),3)</f>
        <v>0</v>
      </c>
      <c r="J1170" s="335" t="s">
        <v>5179</v>
      </c>
      <c r="K1170" s="335" t="s">
        <v>5193</v>
      </c>
      <c r="L1170" s="516">
        <v>19.739999999999998</v>
      </c>
      <c r="M1170" s="332">
        <f>ROUND(SUMIF(Anlagenbewegungsdaten_AV!B:B,A1170,Anlagenbewegungsdaten_AV!C:C),3)</f>
        <v>0</v>
      </c>
      <c r="N1170" s="330">
        <f>IF(ISBLANK(L1170),ROUND(SUMIF(Anlagenbewegungsdaten_AV!B:B,A1170,Anlagenbewegungsdaten_AV!D:D),2),ROUND(M1170*L1170%,2))</f>
        <v>0</v>
      </c>
      <c r="O1170" s="330">
        <f>ROUND(N1170-SUMIF(Anlagenbewegungsdaten_AV!B:B,A1170,Anlagenbewegungsdaten_AV!D:D),3)</f>
        <v>0</v>
      </c>
    </row>
    <row r="1171" spans="1:15" ht="15" customHeight="1" x14ac:dyDescent="0.25">
      <c r="A1171" s="263" t="s">
        <v>621</v>
      </c>
      <c r="B1171" s="174" t="s">
        <v>2108</v>
      </c>
      <c r="C1171" s="174" t="s">
        <v>4044</v>
      </c>
      <c r="D1171" s="174" t="s">
        <v>1617</v>
      </c>
      <c r="E1171" s="174" t="s">
        <v>1563</v>
      </c>
      <c r="F1171" s="289">
        <v>24.67</v>
      </c>
      <c r="G1171" s="333">
        <f>ROUND(SUMIF(Anlagenbewegungsdaten!B:B,A1171,Anlagenbewegungsdaten!C:C),3)</f>
        <v>0</v>
      </c>
      <c r="H1171" s="334">
        <f>IF(ISBLANK(F1171),ROUND(SUMIF(Anlagenbewegungsdaten!B:B,A1171,Anlagenbewegungsdaten!D:D),2),ROUND(G1171*F1171%,2))</f>
        <v>0</v>
      </c>
      <c r="I1171" s="334">
        <f>ROUND((H1171-SUMIF(Anlagenbewegungsdaten!$B:$B,A1171,Anlagenbewegungsdaten!D:D)),3)</f>
        <v>0</v>
      </c>
      <c r="J1171" s="335" t="s">
        <v>5179</v>
      </c>
      <c r="K1171" s="335" t="s">
        <v>5193</v>
      </c>
      <c r="L1171" s="516">
        <v>19.739999999999998</v>
      </c>
      <c r="M1171" s="332">
        <f>ROUND(SUMIF(Anlagenbewegungsdaten_AV!B:B,A1171,Anlagenbewegungsdaten_AV!C:C),3)</f>
        <v>0</v>
      </c>
      <c r="N1171" s="330">
        <f>IF(ISBLANK(L1171),ROUND(SUMIF(Anlagenbewegungsdaten_AV!B:B,A1171,Anlagenbewegungsdaten_AV!D:D),2),ROUND(M1171*L1171%,2))</f>
        <v>0</v>
      </c>
      <c r="O1171" s="330">
        <f>ROUND(N1171-SUMIF(Anlagenbewegungsdaten_AV!B:B,A1171,Anlagenbewegungsdaten_AV!D:D),3)</f>
        <v>0</v>
      </c>
    </row>
    <row r="1172" spans="1:15" ht="15" customHeight="1" x14ac:dyDescent="0.25">
      <c r="A1172" s="263" t="s">
        <v>2796</v>
      </c>
      <c r="B1172" s="174" t="s">
        <v>2108</v>
      </c>
      <c r="C1172" s="174" t="s">
        <v>4044</v>
      </c>
      <c r="D1172" s="174" t="s">
        <v>2594</v>
      </c>
      <c r="E1172" s="174" t="s">
        <v>2576</v>
      </c>
      <c r="F1172" s="289">
        <v>24.64</v>
      </c>
      <c r="G1172" s="333">
        <f>ROUND(SUMIF(Anlagenbewegungsdaten!B:B,A1172,Anlagenbewegungsdaten!C:C),3)</f>
        <v>0</v>
      </c>
      <c r="H1172" s="334">
        <f>IF(ISBLANK(F1172),ROUND(SUMIF(Anlagenbewegungsdaten!B:B,A1172,Anlagenbewegungsdaten!D:D),2),ROUND(G1172*F1172%,2))</f>
        <v>0</v>
      </c>
      <c r="I1172" s="334">
        <f>ROUND((H1172-SUMIF(Anlagenbewegungsdaten!$B:$B,A1172,Anlagenbewegungsdaten!D:D)),3)</f>
        <v>0</v>
      </c>
      <c r="J1172" s="335" t="s">
        <v>5179</v>
      </c>
      <c r="K1172" s="335" t="s">
        <v>5193</v>
      </c>
      <c r="L1172" s="516">
        <v>19.71</v>
      </c>
      <c r="M1172" s="332">
        <f>ROUND(SUMIF(Anlagenbewegungsdaten_AV!B:B,A1172,Anlagenbewegungsdaten_AV!C:C),3)</f>
        <v>0</v>
      </c>
      <c r="N1172" s="330">
        <f>IF(ISBLANK(L1172),ROUND(SUMIF(Anlagenbewegungsdaten_AV!B:B,A1172,Anlagenbewegungsdaten_AV!D:D),2),ROUND(M1172*L1172%,2))</f>
        <v>0</v>
      </c>
      <c r="O1172" s="330">
        <f>ROUND(N1172-SUMIF(Anlagenbewegungsdaten_AV!B:B,A1172,Anlagenbewegungsdaten_AV!D:D),3)</f>
        <v>0</v>
      </c>
    </row>
    <row r="1173" spans="1:15" ht="15" customHeight="1" x14ac:dyDescent="0.25">
      <c r="A1173" s="263" t="s">
        <v>3540</v>
      </c>
      <c r="B1173" s="174" t="s">
        <v>2108</v>
      </c>
      <c r="C1173" s="174" t="s">
        <v>4044</v>
      </c>
      <c r="D1173" s="174" t="s">
        <v>3338</v>
      </c>
      <c r="E1173" s="174" t="s">
        <v>3320</v>
      </c>
      <c r="F1173" s="289">
        <v>24.61</v>
      </c>
      <c r="G1173" s="333">
        <f>ROUND(SUMIF(Anlagenbewegungsdaten!B:B,A1173,Anlagenbewegungsdaten!C:C),3)</f>
        <v>0</v>
      </c>
      <c r="H1173" s="334">
        <f>IF(ISBLANK(F1173),ROUND(SUMIF(Anlagenbewegungsdaten!B:B,A1173,Anlagenbewegungsdaten!D:D),2),ROUND(G1173*F1173%,2))</f>
        <v>0</v>
      </c>
      <c r="I1173" s="334">
        <f>ROUND((H1173-SUMIF(Anlagenbewegungsdaten!$B:$B,A1173,Anlagenbewegungsdaten!D:D)),3)</f>
        <v>0</v>
      </c>
      <c r="J1173" s="335" t="s">
        <v>5179</v>
      </c>
      <c r="K1173" s="335" t="s">
        <v>5193</v>
      </c>
      <c r="L1173" s="516">
        <v>19.690000000000001</v>
      </c>
      <c r="M1173" s="332">
        <f>ROUND(SUMIF(Anlagenbewegungsdaten_AV!B:B,A1173,Anlagenbewegungsdaten_AV!C:C),3)</f>
        <v>0</v>
      </c>
      <c r="N1173" s="330">
        <f>IF(ISBLANK(L1173),ROUND(SUMIF(Anlagenbewegungsdaten_AV!B:B,A1173,Anlagenbewegungsdaten_AV!D:D),2),ROUND(M1173*L1173%,2))</f>
        <v>0</v>
      </c>
      <c r="O1173" s="330">
        <f>ROUND(N1173-SUMIF(Anlagenbewegungsdaten_AV!B:B,A1173,Anlagenbewegungsdaten_AV!D:D),3)</f>
        <v>0</v>
      </c>
    </row>
    <row r="1174" spans="1:15" ht="15" customHeight="1" x14ac:dyDescent="0.25">
      <c r="A1174" s="275" t="s">
        <v>4315</v>
      </c>
      <c r="B1174" s="193" t="s">
        <v>2108</v>
      </c>
      <c r="C1174" s="193" t="s">
        <v>4044</v>
      </c>
      <c r="D1174" s="193" t="s">
        <v>4111</v>
      </c>
      <c r="E1174" s="193" t="s">
        <v>4093</v>
      </c>
      <c r="F1174" s="290">
        <v>24.58</v>
      </c>
      <c r="G1174" s="333">
        <f>ROUND(SUMIF(Anlagenbewegungsdaten!B:B,A1174,Anlagenbewegungsdaten!C:C),3)</f>
        <v>0</v>
      </c>
      <c r="H1174" s="334">
        <f>IF(ISBLANK(F1174),ROUND(SUMIF(Anlagenbewegungsdaten!B:B,A1174,Anlagenbewegungsdaten!D:D),2),ROUND(G1174*F1174%,2))</f>
        <v>0</v>
      </c>
      <c r="I1174" s="334">
        <f>ROUND((H1174-SUMIF(Anlagenbewegungsdaten!$B:$B,A1174,Anlagenbewegungsdaten!D:D)),3)</f>
        <v>0</v>
      </c>
      <c r="J1174" s="335" t="s">
        <v>5179</v>
      </c>
      <c r="K1174" s="335" t="s">
        <v>5193</v>
      </c>
      <c r="L1174" s="516">
        <v>19.66</v>
      </c>
      <c r="M1174" s="332">
        <f>ROUND(SUMIF(Anlagenbewegungsdaten_AV!B:B,A1174,Anlagenbewegungsdaten_AV!C:C),3)</f>
        <v>0</v>
      </c>
      <c r="N1174" s="330">
        <f>IF(ISBLANK(L1174),ROUND(SUMIF(Anlagenbewegungsdaten_AV!B:B,A1174,Anlagenbewegungsdaten_AV!D:D),2),ROUND(M1174*L1174%,2))</f>
        <v>0</v>
      </c>
      <c r="O1174" s="330">
        <f>ROUND(N1174-SUMIF(Anlagenbewegungsdaten_AV!B:B,A1174,Anlagenbewegungsdaten_AV!D:D),3)</f>
        <v>0</v>
      </c>
    </row>
    <row r="1175" spans="1:15" ht="15" customHeight="1" x14ac:dyDescent="0.25">
      <c r="A1175" s="263" t="s">
        <v>622</v>
      </c>
      <c r="B1175" s="174" t="s">
        <v>2108</v>
      </c>
      <c r="C1175" s="174" t="s">
        <v>4044</v>
      </c>
      <c r="D1175" s="174" t="s">
        <v>1619</v>
      </c>
      <c r="E1175" s="174" t="s">
        <v>2483</v>
      </c>
      <c r="F1175" s="289">
        <v>24.67</v>
      </c>
      <c r="G1175" s="333">
        <f>ROUND(SUMIF(Anlagenbewegungsdaten!B:B,A1175,Anlagenbewegungsdaten!C:C),3)</f>
        <v>0</v>
      </c>
      <c r="H1175" s="334">
        <f>IF(ISBLANK(F1175),ROUND(SUMIF(Anlagenbewegungsdaten!B:B,A1175,Anlagenbewegungsdaten!D:D),2),ROUND(G1175*F1175%,2))</f>
        <v>0</v>
      </c>
      <c r="I1175" s="334">
        <f>ROUND((H1175-SUMIF(Anlagenbewegungsdaten!$B:$B,A1175,Anlagenbewegungsdaten!D:D)),3)</f>
        <v>0</v>
      </c>
      <c r="J1175" s="335" t="s">
        <v>5179</v>
      </c>
      <c r="K1175" s="335" t="s">
        <v>5193</v>
      </c>
      <c r="L1175" s="516">
        <v>19.739999999999998</v>
      </c>
      <c r="M1175" s="332">
        <f>ROUND(SUMIF(Anlagenbewegungsdaten_AV!B:B,A1175,Anlagenbewegungsdaten_AV!C:C),3)</f>
        <v>0</v>
      </c>
      <c r="N1175" s="330">
        <f>IF(ISBLANK(L1175),ROUND(SUMIF(Anlagenbewegungsdaten_AV!B:B,A1175,Anlagenbewegungsdaten_AV!D:D),2),ROUND(M1175*L1175%,2))</f>
        <v>0</v>
      </c>
      <c r="O1175" s="330">
        <f>ROUND(N1175-SUMIF(Anlagenbewegungsdaten_AV!B:B,A1175,Anlagenbewegungsdaten_AV!D:D),3)</f>
        <v>0</v>
      </c>
    </row>
    <row r="1176" spans="1:15" ht="15" customHeight="1" x14ac:dyDescent="0.25">
      <c r="A1176" s="263" t="s">
        <v>623</v>
      </c>
      <c r="B1176" s="174" t="s">
        <v>2108</v>
      </c>
      <c r="C1176" s="174" t="s">
        <v>4044</v>
      </c>
      <c r="D1176" s="174" t="s">
        <v>58</v>
      </c>
      <c r="E1176" s="174" t="s">
        <v>2486</v>
      </c>
      <c r="F1176" s="289">
        <v>26.67</v>
      </c>
      <c r="G1176" s="333">
        <f>ROUND(SUMIF(Anlagenbewegungsdaten!B:B,A1176,Anlagenbewegungsdaten!C:C),3)</f>
        <v>0</v>
      </c>
      <c r="H1176" s="334">
        <f>IF(ISBLANK(F1176),ROUND(SUMIF(Anlagenbewegungsdaten!B:B,A1176,Anlagenbewegungsdaten!D:D),2),ROUND(G1176*F1176%,2))</f>
        <v>0</v>
      </c>
      <c r="I1176" s="334">
        <f>ROUND((H1176-SUMIF(Anlagenbewegungsdaten!$B:$B,A1176,Anlagenbewegungsdaten!D:D)),3)</f>
        <v>0</v>
      </c>
      <c r="J1176" s="335" t="s">
        <v>5179</v>
      </c>
      <c r="K1176" s="335" t="s">
        <v>5193</v>
      </c>
      <c r="L1176" s="516">
        <v>21.34</v>
      </c>
      <c r="M1176" s="332">
        <f>ROUND(SUMIF(Anlagenbewegungsdaten_AV!B:B,A1176,Anlagenbewegungsdaten_AV!C:C),3)</f>
        <v>0</v>
      </c>
      <c r="N1176" s="330">
        <f>IF(ISBLANK(L1176),ROUND(SUMIF(Anlagenbewegungsdaten_AV!B:B,A1176,Anlagenbewegungsdaten_AV!D:D),2),ROUND(M1176*L1176%,2))</f>
        <v>0</v>
      </c>
      <c r="O1176" s="330">
        <f>ROUND(N1176-SUMIF(Anlagenbewegungsdaten_AV!B:B,A1176,Anlagenbewegungsdaten_AV!D:D),3)</f>
        <v>0</v>
      </c>
    </row>
    <row r="1177" spans="1:15" ht="15" customHeight="1" x14ac:dyDescent="0.25">
      <c r="A1177" s="263" t="s">
        <v>624</v>
      </c>
      <c r="B1177" s="174" t="s">
        <v>2108</v>
      </c>
      <c r="C1177" s="174" t="s">
        <v>4044</v>
      </c>
      <c r="D1177" s="174" t="s">
        <v>1621</v>
      </c>
      <c r="E1177" s="174" t="s">
        <v>1560</v>
      </c>
      <c r="F1177" s="289">
        <v>27.67</v>
      </c>
      <c r="G1177" s="333">
        <f>ROUND(SUMIF(Anlagenbewegungsdaten!B:B,A1177,Anlagenbewegungsdaten!C:C),3)</f>
        <v>0</v>
      </c>
      <c r="H1177" s="334">
        <f>IF(ISBLANK(F1177),ROUND(SUMIF(Anlagenbewegungsdaten!B:B,A1177,Anlagenbewegungsdaten!D:D),2),ROUND(G1177*F1177%,2))</f>
        <v>0</v>
      </c>
      <c r="I1177" s="334">
        <f>ROUND((H1177-SUMIF(Anlagenbewegungsdaten!$B:$B,A1177,Anlagenbewegungsdaten!D:D)),3)</f>
        <v>0</v>
      </c>
      <c r="J1177" s="335" t="s">
        <v>5179</v>
      </c>
      <c r="K1177" s="335" t="s">
        <v>5193</v>
      </c>
      <c r="L1177" s="516">
        <v>22.14</v>
      </c>
      <c r="M1177" s="332">
        <f>ROUND(SUMIF(Anlagenbewegungsdaten_AV!B:B,A1177,Anlagenbewegungsdaten_AV!C:C),3)</f>
        <v>0</v>
      </c>
      <c r="N1177" s="330">
        <f>IF(ISBLANK(L1177),ROUND(SUMIF(Anlagenbewegungsdaten_AV!B:B,A1177,Anlagenbewegungsdaten_AV!D:D),2),ROUND(M1177*L1177%,2))</f>
        <v>0</v>
      </c>
      <c r="O1177" s="330">
        <f>ROUND(N1177-SUMIF(Anlagenbewegungsdaten_AV!B:B,A1177,Anlagenbewegungsdaten_AV!D:D),3)</f>
        <v>0</v>
      </c>
    </row>
    <row r="1178" spans="1:15" ht="15" customHeight="1" x14ac:dyDescent="0.25">
      <c r="A1178" s="263" t="s">
        <v>625</v>
      </c>
      <c r="B1178" s="174" t="s">
        <v>2108</v>
      </c>
      <c r="C1178" s="174" t="s">
        <v>4044</v>
      </c>
      <c r="D1178" s="174" t="s">
        <v>1623</v>
      </c>
      <c r="E1178" s="174" t="s">
        <v>1563</v>
      </c>
      <c r="F1178" s="289">
        <v>27.67</v>
      </c>
      <c r="G1178" s="333">
        <f>ROUND(SUMIF(Anlagenbewegungsdaten!B:B,A1178,Anlagenbewegungsdaten!C:C),3)</f>
        <v>0</v>
      </c>
      <c r="H1178" s="334">
        <f>IF(ISBLANK(F1178),ROUND(SUMIF(Anlagenbewegungsdaten!B:B,A1178,Anlagenbewegungsdaten!D:D),2),ROUND(G1178*F1178%,2))</f>
        <v>0</v>
      </c>
      <c r="I1178" s="334">
        <f>ROUND((H1178-SUMIF(Anlagenbewegungsdaten!$B:$B,A1178,Anlagenbewegungsdaten!D:D)),3)</f>
        <v>0</v>
      </c>
      <c r="J1178" s="335" t="s">
        <v>5179</v>
      </c>
      <c r="K1178" s="335" t="s">
        <v>5193</v>
      </c>
      <c r="L1178" s="516">
        <v>22.14</v>
      </c>
      <c r="M1178" s="332">
        <f>ROUND(SUMIF(Anlagenbewegungsdaten_AV!B:B,A1178,Anlagenbewegungsdaten_AV!C:C),3)</f>
        <v>0</v>
      </c>
      <c r="N1178" s="330">
        <f>IF(ISBLANK(L1178),ROUND(SUMIF(Anlagenbewegungsdaten_AV!B:B,A1178,Anlagenbewegungsdaten_AV!D:D),2),ROUND(M1178*L1178%,2))</f>
        <v>0</v>
      </c>
      <c r="O1178" s="330">
        <f>ROUND(N1178-SUMIF(Anlagenbewegungsdaten_AV!B:B,A1178,Anlagenbewegungsdaten_AV!D:D),3)</f>
        <v>0</v>
      </c>
    </row>
    <row r="1179" spans="1:15" ht="15" customHeight="1" x14ac:dyDescent="0.25">
      <c r="A1179" s="263" t="s">
        <v>2797</v>
      </c>
      <c r="B1179" s="174" t="s">
        <v>2108</v>
      </c>
      <c r="C1179" s="174" t="s">
        <v>4044</v>
      </c>
      <c r="D1179" s="174" t="s">
        <v>2596</v>
      </c>
      <c r="E1179" s="174" t="s">
        <v>2576</v>
      </c>
      <c r="F1179" s="289">
        <v>27.64</v>
      </c>
      <c r="G1179" s="333">
        <f>ROUND(SUMIF(Anlagenbewegungsdaten!B:B,A1179,Anlagenbewegungsdaten!C:C),3)</f>
        <v>0</v>
      </c>
      <c r="H1179" s="334">
        <f>IF(ISBLANK(F1179),ROUND(SUMIF(Anlagenbewegungsdaten!B:B,A1179,Anlagenbewegungsdaten!D:D),2),ROUND(G1179*F1179%,2))</f>
        <v>0</v>
      </c>
      <c r="I1179" s="334">
        <f>ROUND((H1179-SUMIF(Anlagenbewegungsdaten!$B:$B,A1179,Anlagenbewegungsdaten!D:D)),3)</f>
        <v>0</v>
      </c>
      <c r="J1179" s="335" t="s">
        <v>5179</v>
      </c>
      <c r="K1179" s="335" t="s">
        <v>5193</v>
      </c>
      <c r="L1179" s="516">
        <v>22.11</v>
      </c>
      <c r="M1179" s="332">
        <f>ROUND(SUMIF(Anlagenbewegungsdaten_AV!B:B,A1179,Anlagenbewegungsdaten_AV!C:C),3)</f>
        <v>0</v>
      </c>
      <c r="N1179" s="330">
        <f>IF(ISBLANK(L1179),ROUND(SUMIF(Anlagenbewegungsdaten_AV!B:B,A1179,Anlagenbewegungsdaten_AV!D:D),2),ROUND(M1179*L1179%,2))</f>
        <v>0</v>
      </c>
      <c r="O1179" s="330">
        <f>ROUND(N1179-SUMIF(Anlagenbewegungsdaten_AV!B:B,A1179,Anlagenbewegungsdaten_AV!D:D),3)</f>
        <v>0</v>
      </c>
    </row>
    <row r="1180" spans="1:15" ht="15" customHeight="1" x14ac:dyDescent="0.25">
      <c r="A1180" s="263" t="s">
        <v>3541</v>
      </c>
      <c r="B1180" s="174" t="s">
        <v>2108</v>
      </c>
      <c r="C1180" s="174" t="s">
        <v>4044</v>
      </c>
      <c r="D1180" s="174" t="s">
        <v>3340</v>
      </c>
      <c r="E1180" s="174" t="s">
        <v>3320</v>
      </c>
      <c r="F1180" s="289">
        <v>27.61</v>
      </c>
      <c r="G1180" s="333">
        <f>ROUND(SUMIF(Anlagenbewegungsdaten!B:B,A1180,Anlagenbewegungsdaten!C:C),3)</f>
        <v>0</v>
      </c>
      <c r="H1180" s="334">
        <f>IF(ISBLANK(F1180),ROUND(SUMIF(Anlagenbewegungsdaten!B:B,A1180,Anlagenbewegungsdaten!D:D),2),ROUND(G1180*F1180%,2))</f>
        <v>0</v>
      </c>
      <c r="I1180" s="334">
        <f>ROUND((H1180-SUMIF(Anlagenbewegungsdaten!$B:$B,A1180,Anlagenbewegungsdaten!D:D)),3)</f>
        <v>0</v>
      </c>
      <c r="J1180" s="335" t="s">
        <v>5179</v>
      </c>
      <c r="K1180" s="335" t="s">
        <v>5193</v>
      </c>
      <c r="L1180" s="516">
        <v>22.09</v>
      </c>
      <c r="M1180" s="332">
        <f>ROUND(SUMIF(Anlagenbewegungsdaten_AV!B:B,A1180,Anlagenbewegungsdaten_AV!C:C),3)</f>
        <v>0</v>
      </c>
      <c r="N1180" s="330">
        <f>IF(ISBLANK(L1180),ROUND(SUMIF(Anlagenbewegungsdaten_AV!B:B,A1180,Anlagenbewegungsdaten_AV!D:D),2),ROUND(M1180*L1180%,2))</f>
        <v>0</v>
      </c>
      <c r="O1180" s="330">
        <f>ROUND(N1180-SUMIF(Anlagenbewegungsdaten_AV!B:B,A1180,Anlagenbewegungsdaten_AV!D:D),3)</f>
        <v>0</v>
      </c>
    </row>
    <row r="1181" spans="1:15" ht="15" customHeight="1" x14ac:dyDescent="0.25">
      <c r="A1181" s="275" t="s">
        <v>4316</v>
      </c>
      <c r="B1181" s="193" t="s">
        <v>2108</v>
      </c>
      <c r="C1181" s="193" t="s">
        <v>4044</v>
      </c>
      <c r="D1181" s="193" t="s">
        <v>4113</v>
      </c>
      <c r="E1181" s="193" t="s">
        <v>4093</v>
      </c>
      <c r="F1181" s="290">
        <v>27.58</v>
      </c>
      <c r="G1181" s="333">
        <f>ROUND(SUMIF(Anlagenbewegungsdaten!B:B,A1181,Anlagenbewegungsdaten!C:C),3)</f>
        <v>0</v>
      </c>
      <c r="H1181" s="334">
        <f>IF(ISBLANK(F1181),ROUND(SUMIF(Anlagenbewegungsdaten!B:B,A1181,Anlagenbewegungsdaten!D:D),2),ROUND(G1181*F1181%,2))</f>
        <v>0</v>
      </c>
      <c r="I1181" s="334">
        <f>ROUND((H1181-SUMIF(Anlagenbewegungsdaten!$B:$B,A1181,Anlagenbewegungsdaten!D:D)),3)</f>
        <v>0</v>
      </c>
      <c r="J1181" s="335" t="s">
        <v>5179</v>
      </c>
      <c r="K1181" s="335" t="s">
        <v>5193</v>
      </c>
      <c r="L1181" s="516">
        <v>22.06</v>
      </c>
      <c r="M1181" s="332">
        <f>ROUND(SUMIF(Anlagenbewegungsdaten_AV!B:B,A1181,Anlagenbewegungsdaten_AV!C:C),3)</f>
        <v>0</v>
      </c>
      <c r="N1181" s="330">
        <f>IF(ISBLANK(L1181),ROUND(SUMIF(Anlagenbewegungsdaten_AV!B:B,A1181,Anlagenbewegungsdaten_AV!D:D),2),ROUND(M1181*L1181%,2))</f>
        <v>0</v>
      </c>
      <c r="O1181" s="330">
        <f>ROUND(N1181-SUMIF(Anlagenbewegungsdaten_AV!B:B,A1181,Anlagenbewegungsdaten_AV!D:D),3)</f>
        <v>0</v>
      </c>
    </row>
    <row r="1182" spans="1:15" ht="15" customHeight="1" x14ac:dyDescent="0.25">
      <c r="A1182" s="263" t="s">
        <v>626</v>
      </c>
      <c r="B1182" s="174" t="s">
        <v>2108</v>
      </c>
      <c r="C1182" s="174" t="s">
        <v>4044</v>
      </c>
      <c r="D1182" s="174" t="s">
        <v>1625</v>
      </c>
      <c r="E1182" s="174" t="s">
        <v>2483</v>
      </c>
      <c r="F1182" s="289">
        <v>25.67</v>
      </c>
      <c r="G1182" s="333">
        <f>ROUND(SUMIF(Anlagenbewegungsdaten!B:B,A1182,Anlagenbewegungsdaten!C:C),3)</f>
        <v>0</v>
      </c>
      <c r="H1182" s="334">
        <f>IF(ISBLANK(F1182),ROUND(SUMIF(Anlagenbewegungsdaten!B:B,A1182,Anlagenbewegungsdaten!D:D),2),ROUND(G1182*F1182%,2))</f>
        <v>0</v>
      </c>
      <c r="I1182" s="334">
        <f>ROUND((H1182-SUMIF(Anlagenbewegungsdaten!$B:$B,A1182,Anlagenbewegungsdaten!D:D)),3)</f>
        <v>0</v>
      </c>
      <c r="J1182" s="335" t="s">
        <v>5179</v>
      </c>
      <c r="K1182" s="335" t="s">
        <v>5193</v>
      </c>
      <c r="L1182" s="516">
        <v>20.54</v>
      </c>
      <c r="M1182" s="332">
        <f>ROUND(SUMIF(Anlagenbewegungsdaten_AV!B:B,A1182,Anlagenbewegungsdaten_AV!C:C),3)</f>
        <v>0</v>
      </c>
      <c r="N1182" s="330">
        <f>IF(ISBLANK(L1182),ROUND(SUMIF(Anlagenbewegungsdaten_AV!B:B,A1182,Anlagenbewegungsdaten_AV!D:D),2),ROUND(M1182*L1182%,2))</f>
        <v>0</v>
      </c>
      <c r="O1182" s="330">
        <f>ROUND(N1182-SUMIF(Anlagenbewegungsdaten_AV!B:B,A1182,Anlagenbewegungsdaten_AV!D:D),3)</f>
        <v>0</v>
      </c>
    </row>
    <row r="1183" spans="1:15" ht="15" customHeight="1" x14ac:dyDescent="0.25">
      <c r="A1183" s="263" t="s">
        <v>627</v>
      </c>
      <c r="B1183" s="174" t="s">
        <v>2108</v>
      </c>
      <c r="C1183" s="174" t="s">
        <v>4044</v>
      </c>
      <c r="D1183" s="174" t="s">
        <v>63</v>
      </c>
      <c r="E1183" s="174" t="s">
        <v>2486</v>
      </c>
      <c r="F1183" s="289">
        <v>27.67</v>
      </c>
      <c r="G1183" s="333">
        <f>ROUND(SUMIF(Anlagenbewegungsdaten!B:B,A1183,Anlagenbewegungsdaten!C:C),3)</f>
        <v>0</v>
      </c>
      <c r="H1183" s="334">
        <f>IF(ISBLANK(F1183),ROUND(SUMIF(Anlagenbewegungsdaten!B:B,A1183,Anlagenbewegungsdaten!D:D),2),ROUND(G1183*F1183%,2))</f>
        <v>0</v>
      </c>
      <c r="I1183" s="334">
        <f>ROUND((H1183-SUMIF(Anlagenbewegungsdaten!$B:$B,A1183,Anlagenbewegungsdaten!D:D)),3)</f>
        <v>0</v>
      </c>
      <c r="J1183" s="335" t="s">
        <v>5179</v>
      </c>
      <c r="K1183" s="335" t="s">
        <v>5193</v>
      </c>
      <c r="L1183" s="516">
        <v>22.14</v>
      </c>
      <c r="M1183" s="332">
        <f>ROUND(SUMIF(Anlagenbewegungsdaten_AV!B:B,A1183,Anlagenbewegungsdaten_AV!C:C),3)</f>
        <v>0</v>
      </c>
      <c r="N1183" s="330">
        <f>IF(ISBLANK(L1183),ROUND(SUMIF(Anlagenbewegungsdaten_AV!B:B,A1183,Anlagenbewegungsdaten_AV!D:D),2),ROUND(M1183*L1183%,2))</f>
        <v>0</v>
      </c>
      <c r="O1183" s="330">
        <f>ROUND(N1183-SUMIF(Anlagenbewegungsdaten_AV!B:B,A1183,Anlagenbewegungsdaten_AV!D:D),3)</f>
        <v>0</v>
      </c>
    </row>
    <row r="1184" spans="1:15" ht="15" customHeight="1" x14ac:dyDescent="0.25">
      <c r="A1184" s="263" t="s">
        <v>628</v>
      </c>
      <c r="B1184" s="174" t="s">
        <v>2108</v>
      </c>
      <c r="C1184" s="174" t="s">
        <v>4044</v>
      </c>
      <c r="D1184" s="184" t="s">
        <v>1627</v>
      </c>
      <c r="E1184" s="174" t="s">
        <v>1560</v>
      </c>
      <c r="F1184" s="289">
        <v>28.67</v>
      </c>
      <c r="G1184" s="333">
        <f>ROUND(SUMIF(Anlagenbewegungsdaten!B:B,A1184,Anlagenbewegungsdaten!C:C),3)</f>
        <v>0</v>
      </c>
      <c r="H1184" s="334">
        <f>IF(ISBLANK(F1184),ROUND(SUMIF(Anlagenbewegungsdaten!B:B,A1184,Anlagenbewegungsdaten!D:D),2),ROUND(G1184*F1184%,2))</f>
        <v>0</v>
      </c>
      <c r="I1184" s="334">
        <f>ROUND((H1184-SUMIF(Anlagenbewegungsdaten!$B:$B,A1184,Anlagenbewegungsdaten!D:D)),3)</f>
        <v>0</v>
      </c>
      <c r="J1184" s="335" t="s">
        <v>5179</v>
      </c>
      <c r="K1184" s="335" t="s">
        <v>5193</v>
      </c>
      <c r="L1184" s="516">
        <v>22.94</v>
      </c>
      <c r="M1184" s="332">
        <f>ROUND(SUMIF(Anlagenbewegungsdaten_AV!B:B,A1184,Anlagenbewegungsdaten_AV!C:C),3)</f>
        <v>0</v>
      </c>
      <c r="N1184" s="330">
        <f>IF(ISBLANK(L1184),ROUND(SUMIF(Anlagenbewegungsdaten_AV!B:B,A1184,Anlagenbewegungsdaten_AV!D:D),2),ROUND(M1184*L1184%,2))</f>
        <v>0</v>
      </c>
      <c r="O1184" s="330">
        <f>ROUND(N1184-SUMIF(Anlagenbewegungsdaten_AV!B:B,A1184,Anlagenbewegungsdaten_AV!D:D),3)</f>
        <v>0</v>
      </c>
    </row>
    <row r="1185" spans="1:15" ht="15" customHeight="1" x14ac:dyDescent="0.25">
      <c r="A1185" s="263" t="s">
        <v>629</v>
      </c>
      <c r="B1185" s="174" t="s">
        <v>2108</v>
      </c>
      <c r="C1185" s="174" t="s">
        <v>4044</v>
      </c>
      <c r="D1185" s="174" t="s">
        <v>1629</v>
      </c>
      <c r="E1185" s="174" t="s">
        <v>1563</v>
      </c>
      <c r="F1185" s="289">
        <v>28.67</v>
      </c>
      <c r="G1185" s="333">
        <f>ROUND(SUMIF(Anlagenbewegungsdaten!B:B,A1185,Anlagenbewegungsdaten!C:C),3)</f>
        <v>0</v>
      </c>
      <c r="H1185" s="334">
        <f>IF(ISBLANK(F1185),ROUND(SUMIF(Anlagenbewegungsdaten!B:B,A1185,Anlagenbewegungsdaten!D:D),2),ROUND(G1185*F1185%,2))</f>
        <v>0</v>
      </c>
      <c r="I1185" s="334">
        <f>ROUND((H1185-SUMIF(Anlagenbewegungsdaten!$B:$B,A1185,Anlagenbewegungsdaten!D:D)),3)</f>
        <v>0</v>
      </c>
      <c r="J1185" s="335" t="s">
        <v>5179</v>
      </c>
      <c r="K1185" s="335" t="s">
        <v>5193</v>
      </c>
      <c r="L1185" s="516">
        <v>22.94</v>
      </c>
      <c r="M1185" s="332">
        <f>ROUND(SUMIF(Anlagenbewegungsdaten_AV!B:B,A1185,Anlagenbewegungsdaten_AV!C:C),3)</f>
        <v>0</v>
      </c>
      <c r="N1185" s="330">
        <f>IF(ISBLANK(L1185),ROUND(SUMIF(Anlagenbewegungsdaten_AV!B:B,A1185,Anlagenbewegungsdaten_AV!D:D),2),ROUND(M1185*L1185%,2))</f>
        <v>0</v>
      </c>
      <c r="O1185" s="330">
        <f>ROUND(N1185-SUMIF(Anlagenbewegungsdaten_AV!B:B,A1185,Anlagenbewegungsdaten_AV!D:D),3)</f>
        <v>0</v>
      </c>
    </row>
    <row r="1186" spans="1:15" ht="15" customHeight="1" x14ac:dyDescent="0.25">
      <c r="A1186" s="263" t="s">
        <v>2798</v>
      </c>
      <c r="B1186" s="174" t="s">
        <v>2108</v>
      </c>
      <c r="C1186" s="174" t="s">
        <v>4044</v>
      </c>
      <c r="D1186" s="174" t="s">
        <v>2598</v>
      </c>
      <c r="E1186" s="174" t="s">
        <v>2576</v>
      </c>
      <c r="F1186" s="289">
        <v>28.64</v>
      </c>
      <c r="G1186" s="333">
        <f>ROUND(SUMIF(Anlagenbewegungsdaten!B:B,A1186,Anlagenbewegungsdaten!C:C),3)</f>
        <v>0</v>
      </c>
      <c r="H1186" s="334">
        <f>IF(ISBLANK(F1186),ROUND(SUMIF(Anlagenbewegungsdaten!B:B,A1186,Anlagenbewegungsdaten!D:D),2),ROUND(G1186*F1186%,2))</f>
        <v>0</v>
      </c>
      <c r="I1186" s="334">
        <f>ROUND((H1186-SUMIF(Anlagenbewegungsdaten!$B:$B,A1186,Anlagenbewegungsdaten!D:D)),3)</f>
        <v>0</v>
      </c>
      <c r="J1186" s="335" t="s">
        <v>5179</v>
      </c>
      <c r="K1186" s="335" t="s">
        <v>5193</v>
      </c>
      <c r="L1186" s="516">
        <v>22.91</v>
      </c>
      <c r="M1186" s="332">
        <f>ROUND(SUMIF(Anlagenbewegungsdaten_AV!B:B,A1186,Anlagenbewegungsdaten_AV!C:C),3)</f>
        <v>0</v>
      </c>
      <c r="N1186" s="330">
        <f>IF(ISBLANK(L1186),ROUND(SUMIF(Anlagenbewegungsdaten_AV!B:B,A1186,Anlagenbewegungsdaten_AV!D:D),2),ROUND(M1186*L1186%,2))</f>
        <v>0</v>
      </c>
      <c r="O1186" s="330">
        <f>ROUND(N1186-SUMIF(Anlagenbewegungsdaten_AV!B:B,A1186,Anlagenbewegungsdaten_AV!D:D),3)</f>
        <v>0</v>
      </c>
    </row>
    <row r="1187" spans="1:15" ht="15" customHeight="1" x14ac:dyDescent="0.25">
      <c r="A1187" s="263" t="s">
        <v>3542</v>
      </c>
      <c r="B1187" s="174" t="s">
        <v>2108</v>
      </c>
      <c r="C1187" s="174" t="s">
        <v>4044</v>
      </c>
      <c r="D1187" s="174" t="s">
        <v>3342</v>
      </c>
      <c r="E1187" s="174" t="s">
        <v>3320</v>
      </c>
      <c r="F1187" s="289">
        <v>28.61</v>
      </c>
      <c r="G1187" s="333">
        <f>ROUND(SUMIF(Anlagenbewegungsdaten!B:B,A1187,Anlagenbewegungsdaten!C:C),3)</f>
        <v>0</v>
      </c>
      <c r="H1187" s="334">
        <f>IF(ISBLANK(F1187),ROUND(SUMIF(Anlagenbewegungsdaten!B:B,A1187,Anlagenbewegungsdaten!D:D),2),ROUND(G1187*F1187%,2))</f>
        <v>0</v>
      </c>
      <c r="I1187" s="334">
        <f>ROUND((H1187-SUMIF(Anlagenbewegungsdaten!$B:$B,A1187,Anlagenbewegungsdaten!D:D)),3)</f>
        <v>0</v>
      </c>
      <c r="J1187" s="335" t="s">
        <v>5179</v>
      </c>
      <c r="K1187" s="335" t="s">
        <v>5193</v>
      </c>
      <c r="L1187" s="516">
        <v>22.89</v>
      </c>
      <c r="M1187" s="332">
        <f>ROUND(SUMIF(Anlagenbewegungsdaten_AV!B:B,A1187,Anlagenbewegungsdaten_AV!C:C),3)</f>
        <v>0</v>
      </c>
      <c r="N1187" s="330">
        <f>IF(ISBLANK(L1187),ROUND(SUMIF(Anlagenbewegungsdaten_AV!B:B,A1187,Anlagenbewegungsdaten_AV!D:D),2),ROUND(M1187*L1187%,2))</f>
        <v>0</v>
      </c>
      <c r="O1187" s="330">
        <f>ROUND(N1187-SUMIF(Anlagenbewegungsdaten_AV!B:B,A1187,Anlagenbewegungsdaten_AV!D:D),3)</f>
        <v>0</v>
      </c>
    </row>
    <row r="1188" spans="1:15" ht="15" customHeight="1" x14ac:dyDescent="0.25">
      <c r="A1188" s="275" t="s">
        <v>4317</v>
      </c>
      <c r="B1188" s="193" t="s">
        <v>2108</v>
      </c>
      <c r="C1188" s="193" t="s">
        <v>4044</v>
      </c>
      <c r="D1188" s="193" t="s">
        <v>4115</v>
      </c>
      <c r="E1188" s="193" t="s">
        <v>4093</v>
      </c>
      <c r="F1188" s="290">
        <v>28.58</v>
      </c>
      <c r="G1188" s="333">
        <f>ROUND(SUMIF(Anlagenbewegungsdaten!B:B,A1188,Anlagenbewegungsdaten!C:C),3)</f>
        <v>0</v>
      </c>
      <c r="H1188" s="334">
        <f>IF(ISBLANK(F1188),ROUND(SUMIF(Anlagenbewegungsdaten!B:B,A1188,Anlagenbewegungsdaten!D:D),2),ROUND(G1188*F1188%,2))</f>
        <v>0</v>
      </c>
      <c r="I1188" s="334">
        <f>ROUND((H1188-SUMIF(Anlagenbewegungsdaten!$B:$B,A1188,Anlagenbewegungsdaten!D:D)),3)</f>
        <v>0</v>
      </c>
      <c r="J1188" s="335" t="s">
        <v>5179</v>
      </c>
      <c r="K1188" s="335" t="s">
        <v>5193</v>
      </c>
      <c r="L1188" s="516">
        <v>22.86</v>
      </c>
      <c r="M1188" s="332">
        <f>ROUND(SUMIF(Anlagenbewegungsdaten_AV!B:B,A1188,Anlagenbewegungsdaten_AV!C:C),3)</f>
        <v>0</v>
      </c>
      <c r="N1188" s="330">
        <f>IF(ISBLANK(L1188),ROUND(SUMIF(Anlagenbewegungsdaten_AV!B:B,A1188,Anlagenbewegungsdaten_AV!D:D),2),ROUND(M1188*L1188%,2))</f>
        <v>0</v>
      </c>
      <c r="O1188" s="330">
        <f>ROUND(N1188-SUMIF(Anlagenbewegungsdaten_AV!B:B,A1188,Anlagenbewegungsdaten_AV!D:D),3)</f>
        <v>0</v>
      </c>
    </row>
    <row r="1189" spans="1:15" ht="15" customHeight="1" x14ac:dyDescent="0.25">
      <c r="A1189" s="270" t="s">
        <v>2541</v>
      </c>
      <c r="B1189" s="177" t="s">
        <v>2108</v>
      </c>
      <c r="C1189" s="177" t="s">
        <v>4044</v>
      </c>
      <c r="D1189" s="177" t="s">
        <v>2491</v>
      </c>
      <c r="E1189" s="177" t="s">
        <v>2483</v>
      </c>
      <c r="F1189" s="293">
        <v>13.67</v>
      </c>
      <c r="G1189" s="333">
        <f>ROUND(SUMIF(Anlagenbewegungsdaten!B:B,A1189,Anlagenbewegungsdaten!C:C),3)</f>
        <v>0</v>
      </c>
      <c r="H1189" s="334">
        <f>IF(ISBLANK(F1189),ROUND(SUMIF(Anlagenbewegungsdaten!B:B,A1189,Anlagenbewegungsdaten!D:D),2),ROUND(G1189*F1189%,2))</f>
        <v>0</v>
      </c>
      <c r="I1189" s="334">
        <f>ROUND((H1189-SUMIF(Anlagenbewegungsdaten!$B:$B,A1189,Anlagenbewegungsdaten!D:D)),3)</f>
        <v>0</v>
      </c>
      <c r="J1189" s="335" t="s">
        <v>5179</v>
      </c>
      <c r="K1189" s="335" t="s">
        <v>5193</v>
      </c>
      <c r="L1189" s="516">
        <v>10.94</v>
      </c>
      <c r="M1189" s="332">
        <f>ROUND(SUMIF(Anlagenbewegungsdaten_AV!B:B,A1189,Anlagenbewegungsdaten_AV!C:C),3)</f>
        <v>0</v>
      </c>
      <c r="N1189" s="330">
        <f>IF(ISBLANK(L1189),ROUND(SUMIF(Anlagenbewegungsdaten_AV!B:B,A1189,Anlagenbewegungsdaten_AV!D:D),2),ROUND(M1189*L1189%,2))</f>
        <v>0</v>
      </c>
      <c r="O1189" s="330">
        <f>ROUND(N1189-SUMIF(Anlagenbewegungsdaten_AV!B:B,A1189,Anlagenbewegungsdaten_AV!D:D),3)</f>
        <v>0</v>
      </c>
    </row>
    <row r="1190" spans="1:15" ht="15" customHeight="1" x14ac:dyDescent="0.25">
      <c r="A1190" s="270" t="s">
        <v>2542</v>
      </c>
      <c r="B1190" s="177" t="s">
        <v>2108</v>
      </c>
      <c r="C1190" s="177" t="s">
        <v>4044</v>
      </c>
      <c r="D1190" s="178" t="s">
        <v>66</v>
      </c>
      <c r="E1190" s="177" t="s">
        <v>2486</v>
      </c>
      <c r="F1190" s="293">
        <v>15.67</v>
      </c>
      <c r="G1190" s="333">
        <f>ROUND(SUMIF(Anlagenbewegungsdaten!B:B,A1190,Anlagenbewegungsdaten!C:C),3)</f>
        <v>0</v>
      </c>
      <c r="H1190" s="334">
        <f>IF(ISBLANK(F1190),ROUND(SUMIF(Anlagenbewegungsdaten!B:B,A1190,Anlagenbewegungsdaten!D:D),2),ROUND(G1190*F1190%,2))</f>
        <v>0</v>
      </c>
      <c r="I1190" s="334">
        <f>ROUND((H1190-SUMIF(Anlagenbewegungsdaten!$B:$B,A1190,Anlagenbewegungsdaten!D:D)),3)</f>
        <v>0</v>
      </c>
      <c r="J1190" s="335" t="s">
        <v>5179</v>
      </c>
      <c r="K1190" s="335" t="s">
        <v>5193</v>
      </c>
      <c r="L1190" s="516">
        <v>12.54</v>
      </c>
      <c r="M1190" s="332">
        <f>ROUND(SUMIF(Anlagenbewegungsdaten_AV!B:B,A1190,Anlagenbewegungsdaten_AV!C:C),3)</f>
        <v>0</v>
      </c>
      <c r="N1190" s="330">
        <f>IF(ISBLANK(L1190),ROUND(SUMIF(Anlagenbewegungsdaten_AV!B:B,A1190,Anlagenbewegungsdaten_AV!D:D),2),ROUND(M1190*L1190%,2))</f>
        <v>0</v>
      </c>
      <c r="O1190" s="330">
        <f>ROUND(N1190-SUMIF(Anlagenbewegungsdaten_AV!B:B,A1190,Anlagenbewegungsdaten_AV!D:D),3)</f>
        <v>0</v>
      </c>
    </row>
    <row r="1191" spans="1:15" ht="15" customHeight="1" x14ac:dyDescent="0.25">
      <c r="A1191" s="263" t="s">
        <v>630</v>
      </c>
      <c r="B1191" s="173" t="s">
        <v>2108</v>
      </c>
      <c r="C1191" s="174" t="s">
        <v>4044</v>
      </c>
      <c r="D1191" s="174" t="s">
        <v>68</v>
      </c>
      <c r="E1191" s="174" t="s">
        <v>1560</v>
      </c>
      <c r="F1191" s="289">
        <v>16.670000000000002</v>
      </c>
      <c r="G1191" s="333">
        <f>ROUND(SUMIF(Anlagenbewegungsdaten!B:B,A1191,Anlagenbewegungsdaten!C:C),3)</f>
        <v>0</v>
      </c>
      <c r="H1191" s="334">
        <f>IF(ISBLANK(F1191),ROUND(SUMIF(Anlagenbewegungsdaten!B:B,A1191,Anlagenbewegungsdaten!D:D),2),ROUND(G1191*F1191%,2))</f>
        <v>0</v>
      </c>
      <c r="I1191" s="334">
        <f>ROUND((H1191-SUMIF(Anlagenbewegungsdaten!$B:$B,A1191,Anlagenbewegungsdaten!D:D)),3)</f>
        <v>0</v>
      </c>
      <c r="J1191" s="335" t="s">
        <v>5179</v>
      </c>
      <c r="K1191" s="335" t="s">
        <v>5193</v>
      </c>
      <c r="L1191" s="516">
        <v>13.34</v>
      </c>
      <c r="M1191" s="332">
        <f>ROUND(SUMIF(Anlagenbewegungsdaten_AV!B:B,A1191,Anlagenbewegungsdaten_AV!C:C),3)</f>
        <v>0</v>
      </c>
      <c r="N1191" s="330">
        <f>IF(ISBLANK(L1191),ROUND(SUMIF(Anlagenbewegungsdaten_AV!B:B,A1191,Anlagenbewegungsdaten_AV!D:D),2),ROUND(M1191*L1191%,2))</f>
        <v>0</v>
      </c>
      <c r="O1191" s="330">
        <f>ROUND(N1191-SUMIF(Anlagenbewegungsdaten_AV!B:B,A1191,Anlagenbewegungsdaten_AV!D:D),3)</f>
        <v>0</v>
      </c>
    </row>
    <row r="1192" spans="1:15" ht="15" customHeight="1" x14ac:dyDescent="0.25">
      <c r="A1192" s="263" t="s">
        <v>631</v>
      </c>
      <c r="B1192" s="173" t="s">
        <v>2108</v>
      </c>
      <c r="C1192" s="173" t="s">
        <v>4044</v>
      </c>
      <c r="D1192" s="174" t="s">
        <v>70</v>
      </c>
      <c r="E1192" s="173" t="s">
        <v>1563</v>
      </c>
      <c r="F1192" s="289">
        <v>16.670000000000002</v>
      </c>
      <c r="G1192" s="333">
        <f>ROUND(SUMIF(Anlagenbewegungsdaten!B:B,A1192,Anlagenbewegungsdaten!C:C),3)</f>
        <v>0</v>
      </c>
      <c r="H1192" s="334">
        <f>IF(ISBLANK(F1192),ROUND(SUMIF(Anlagenbewegungsdaten!B:B,A1192,Anlagenbewegungsdaten!D:D),2),ROUND(G1192*F1192%,2))</f>
        <v>0</v>
      </c>
      <c r="I1192" s="334">
        <f>ROUND((H1192-SUMIF(Anlagenbewegungsdaten!$B:$B,A1192,Anlagenbewegungsdaten!D:D)),3)</f>
        <v>0</v>
      </c>
      <c r="J1192" s="335" t="s">
        <v>5179</v>
      </c>
      <c r="K1192" s="335" t="s">
        <v>5193</v>
      </c>
      <c r="L1192" s="516">
        <v>13.34</v>
      </c>
      <c r="M1192" s="332">
        <f>ROUND(SUMIF(Anlagenbewegungsdaten_AV!B:B,A1192,Anlagenbewegungsdaten_AV!C:C),3)</f>
        <v>0</v>
      </c>
      <c r="N1192" s="330">
        <f>IF(ISBLANK(L1192),ROUND(SUMIF(Anlagenbewegungsdaten_AV!B:B,A1192,Anlagenbewegungsdaten_AV!D:D),2),ROUND(M1192*L1192%,2))</f>
        <v>0</v>
      </c>
      <c r="O1192" s="330">
        <f>ROUND(N1192-SUMIF(Anlagenbewegungsdaten_AV!B:B,A1192,Anlagenbewegungsdaten_AV!D:D),3)</f>
        <v>0</v>
      </c>
    </row>
    <row r="1193" spans="1:15" ht="15" customHeight="1" x14ac:dyDescent="0.25">
      <c r="A1193" s="263" t="s">
        <v>2799</v>
      </c>
      <c r="B1193" s="173" t="s">
        <v>2108</v>
      </c>
      <c r="C1193" s="173" t="s">
        <v>4044</v>
      </c>
      <c r="D1193" s="174" t="s">
        <v>2709</v>
      </c>
      <c r="E1193" s="173" t="s">
        <v>2576</v>
      </c>
      <c r="F1193" s="289">
        <v>16.64</v>
      </c>
      <c r="G1193" s="333">
        <f>ROUND(SUMIF(Anlagenbewegungsdaten!B:B,A1193,Anlagenbewegungsdaten!C:C),3)</f>
        <v>0</v>
      </c>
      <c r="H1193" s="334">
        <f>IF(ISBLANK(F1193),ROUND(SUMIF(Anlagenbewegungsdaten!B:B,A1193,Anlagenbewegungsdaten!D:D),2),ROUND(G1193*F1193%,2))</f>
        <v>0</v>
      </c>
      <c r="I1193" s="334">
        <f>ROUND((H1193-SUMIF(Anlagenbewegungsdaten!$B:$B,A1193,Anlagenbewegungsdaten!D:D)),3)</f>
        <v>0</v>
      </c>
      <c r="J1193" s="335" t="s">
        <v>5179</v>
      </c>
      <c r="K1193" s="335" t="s">
        <v>5193</v>
      </c>
      <c r="L1193" s="516">
        <v>13.31</v>
      </c>
      <c r="M1193" s="332">
        <f>ROUND(SUMIF(Anlagenbewegungsdaten_AV!B:B,A1193,Anlagenbewegungsdaten_AV!C:C),3)</f>
        <v>0</v>
      </c>
      <c r="N1193" s="330">
        <f>IF(ISBLANK(L1193),ROUND(SUMIF(Anlagenbewegungsdaten_AV!B:B,A1193,Anlagenbewegungsdaten_AV!D:D),2),ROUND(M1193*L1193%,2))</f>
        <v>0</v>
      </c>
      <c r="O1193" s="330">
        <f>ROUND(N1193-SUMIF(Anlagenbewegungsdaten_AV!B:B,A1193,Anlagenbewegungsdaten_AV!D:D),3)</f>
        <v>0</v>
      </c>
    </row>
    <row r="1194" spans="1:15" ht="15" customHeight="1" x14ac:dyDescent="0.25">
      <c r="A1194" s="263" t="s">
        <v>3543</v>
      </c>
      <c r="B1194" s="173" t="s">
        <v>2108</v>
      </c>
      <c r="C1194" s="173" t="s">
        <v>4044</v>
      </c>
      <c r="D1194" s="174" t="s">
        <v>3453</v>
      </c>
      <c r="E1194" s="173" t="s">
        <v>3320</v>
      </c>
      <c r="F1194" s="289">
        <v>16.61</v>
      </c>
      <c r="G1194" s="333">
        <f>ROUND(SUMIF(Anlagenbewegungsdaten!B:B,A1194,Anlagenbewegungsdaten!C:C),3)</f>
        <v>0</v>
      </c>
      <c r="H1194" s="334">
        <f>IF(ISBLANK(F1194),ROUND(SUMIF(Anlagenbewegungsdaten!B:B,A1194,Anlagenbewegungsdaten!D:D),2),ROUND(G1194*F1194%,2))</f>
        <v>0</v>
      </c>
      <c r="I1194" s="334">
        <f>ROUND((H1194-SUMIF(Anlagenbewegungsdaten!$B:$B,A1194,Anlagenbewegungsdaten!D:D)),3)</f>
        <v>0</v>
      </c>
      <c r="J1194" s="335" t="s">
        <v>5179</v>
      </c>
      <c r="K1194" s="335" t="s">
        <v>5193</v>
      </c>
      <c r="L1194" s="516">
        <v>13.29</v>
      </c>
      <c r="M1194" s="332">
        <f>ROUND(SUMIF(Anlagenbewegungsdaten_AV!B:B,A1194,Anlagenbewegungsdaten_AV!C:C),3)</f>
        <v>0</v>
      </c>
      <c r="N1194" s="330">
        <f>IF(ISBLANK(L1194),ROUND(SUMIF(Anlagenbewegungsdaten_AV!B:B,A1194,Anlagenbewegungsdaten_AV!D:D),2),ROUND(M1194*L1194%,2))</f>
        <v>0</v>
      </c>
      <c r="O1194" s="330">
        <f>ROUND(N1194-SUMIF(Anlagenbewegungsdaten_AV!B:B,A1194,Anlagenbewegungsdaten_AV!D:D),3)</f>
        <v>0</v>
      </c>
    </row>
    <row r="1195" spans="1:15" ht="15" customHeight="1" x14ac:dyDescent="0.25">
      <c r="A1195" s="275" t="s">
        <v>4318</v>
      </c>
      <c r="B1195" s="194" t="s">
        <v>2108</v>
      </c>
      <c r="C1195" s="194" t="s">
        <v>4044</v>
      </c>
      <c r="D1195" s="193" t="s">
        <v>4227</v>
      </c>
      <c r="E1195" s="194" t="s">
        <v>4093</v>
      </c>
      <c r="F1195" s="290">
        <v>16.579999999999998</v>
      </c>
      <c r="G1195" s="333">
        <f>ROUND(SUMIF(Anlagenbewegungsdaten!B:B,A1195,Anlagenbewegungsdaten!C:C),3)</f>
        <v>0</v>
      </c>
      <c r="H1195" s="334">
        <f>IF(ISBLANK(F1195),ROUND(SUMIF(Anlagenbewegungsdaten!B:B,A1195,Anlagenbewegungsdaten!D:D),2),ROUND(G1195*F1195%,2))</f>
        <v>0</v>
      </c>
      <c r="I1195" s="334">
        <f>ROUND((H1195-SUMIF(Anlagenbewegungsdaten!$B:$B,A1195,Anlagenbewegungsdaten!D:D)),3)</f>
        <v>0</v>
      </c>
      <c r="J1195" s="335" t="s">
        <v>5179</v>
      </c>
      <c r="K1195" s="335" t="s">
        <v>5193</v>
      </c>
      <c r="L1195" s="516">
        <v>13.26</v>
      </c>
      <c r="M1195" s="332">
        <f>ROUND(SUMIF(Anlagenbewegungsdaten_AV!B:B,A1195,Anlagenbewegungsdaten_AV!C:C),3)</f>
        <v>0</v>
      </c>
      <c r="N1195" s="330">
        <f>IF(ISBLANK(L1195),ROUND(SUMIF(Anlagenbewegungsdaten_AV!B:B,A1195,Anlagenbewegungsdaten_AV!D:D),2),ROUND(M1195*L1195%,2))</f>
        <v>0</v>
      </c>
      <c r="O1195" s="330">
        <f>ROUND(N1195-SUMIF(Anlagenbewegungsdaten_AV!B:B,A1195,Anlagenbewegungsdaten_AV!D:D),3)</f>
        <v>0</v>
      </c>
    </row>
    <row r="1196" spans="1:15" ht="15" customHeight="1" x14ac:dyDescent="0.25">
      <c r="A1196" s="263" t="s">
        <v>632</v>
      </c>
      <c r="B1196" s="173" t="s">
        <v>2108</v>
      </c>
      <c r="C1196" s="173" t="s">
        <v>4044</v>
      </c>
      <c r="D1196" s="174" t="s">
        <v>1901</v>
      </c>
      <c r="E1196" s="173" t="s">
        <v>2483</v>
      </c>
      <c r="F1196" s="289">
        <v>14.67</v>
      </c>
      <c r="G1196" s="333">
        <f>ROUND(SUMIF(Anlagenbewegungsdaten!B:B,A1196,Anlagenbewegungsdaten!C:C),3)</f>
        <v>0</v>
      </c>
      <c r="H1196" s="334">
        <f>IF(ISBLANK(F1196),ROUND(SUMIF(Anlagenbewegungsdaten!B:B,A1196,Anlagenbewegungsdaten!D:D),2),ROUND(G1196*F1196%,2))</f>
        <v>0</v>
      </c>
      <c r="I1196" s="334">
        <f>ROUND((H1196-SUMIF(Anlagenbewegungsdaten!$B:$B,A1196,Anlagenbewegungsdaten!D:D)),3)</f>
        <v>0</v>
      </c>
      <c r="J1196" s="335" t="s">
        <v>5179</v>
      </c>
      <c r="K1196" s="335" t="s">
        <v>5193</v>
      </c>
      <c r="L1196" s="516">
        <v>11.74</v>
      </c>
      <c r="M1196" s="332">
        <f>ROUND(SUMIF(Anlagenbewegungsdaten_AV!B:B,A1196,Anlagenbewegungsdaten_AV!C:C),3)</f>
        <v>0</v>
      </c>
      <c r="N1196" s="330">
        <f>IF(ISBLANK(L1196),ROUND(SUMIF(Anlagenbewegungsdaten_AV!B:B,A1196,Anlagenbewegungsdaten_AV!D:D),2),ROUND(M1196*L1196%,2))</f>
        <v>0</v>
      </c>
      <c r="O1196" s="330">
        <f>ROUND(N1196-SUMIF(Anlagenbewegungsdaten_AV!B:B,A1196,Anlagenbewegungsdaten_AV!D:D),3)</f>
        <v>0</v>
      </c>
    </row>
    <row r="1197" spans="1:15" ht="15" customHeight="1" x14ac:dyDescent="0.25">
      <c r="A1197" s="263" t="s">
        <v>633</v>
      </c>
      <c r="B1197" s="173" t="s">
        <v>2108</v>
      </c>
      <c r="C1197" s="173" t="s">
        <v>4044</v>
      </c>
      <c r="D1197" s="174" t="s">
        <v>1903</v>
      </c>
      <c r="E1197" s="173" t="s">
        <v>2486</v>
      </c>
      <c r="F1197" s="289">
        <v>16.670000000000002</v>
      </c>
      <c r="G1197" s="333">
        <f>ROUND(SUMIF(Anlagenbewegungsdaten!B:B,A1197,Anlagenbewegungsdaten!C:C),3)</f>
        <v>0</v>
      </c>
      <c r="H1197" s="334">
        <f>IF(ISBLANK(F1197),ROUND(SUMIF(Anlagenbewegungsdaten!B:B,A1197,Anlagenbewegungsdaten!D:D),2),ROUND(G1197*F1197%,2))</f>
        <v>0</v>
      </c>
      <c r="I1197" s="334">
        <f>ROUND((H1197-SUMIF(Anlagenbewegungsdaten!$B:$B,A1197,Anlagenbewegungsdaten!D:D)),3)</f>
        <v>0</v>
      </c>
      <c r="J1197" s="335" t="s">
        <v>5179</v>
      </c>
      <c r="K1197" s="335" t="s">
        <v>5193</v>
      </c>
      <c r="L1197" s="516">
        <v>13.34</v>
      </c>
      <c r="M1197" s="332">
        <f>ROUND(SUMIF(Anlagenbewegungsdaten_AV!B:B,A1197,Anlagenbewegungsdaten_AV!C:C),3)</f>
        <v>0</v>
      </c>
      <c r="N1197" s="330">
        <f>IF(ISBLANK(L1197),ROUND(SUMIF(Anlagenbewegungsdaten_AV!B:B,A1197,Anlagenbewegungsdaten_AV!D:D),2),ROUND(M1197*L1197%,2))</f>
        <v>0</v>
      </c>
      <c r="O1197" s="330">
        <f>ROUND(N1197-SUMIF(Anlagenbewegungsdaten_AV!B:B,A1197,Anlagenbewegungsdaten_AV!D:D),3)</f>
        <v>0</v>
      </c>
    </row>
    <row r="1198" spans="1:15" ht="15" customHeight="1" x14ac:dyDescent="0.25">
      <c r="A1198" s="263" t="s">
        <v>634</v>
      </c>
      <c r="B1198" s="173" t="s">
        <v>2108</v>
      </c>
      <c r="C1198" s="174" t="s">
        <v>4044</v>
      </c>
      <c r="D1198" s="174" t="s">
        <v>1905</v>
      </c>
      <c r="E1198" s="174" t="s">
        <v>1560</v>
      </c>
      <c r="F1198" s="289">
        <v>17.670000000000002</v>
      </c>
      <c r="G1198" s="333">
        <f>ROUND(SUMIF(Anlagenbewegungsdaten!B:B,A1198,Anlagenbewegungsdaten!C:C),3)</f>
        <v>0</v>
      </c>
      <c r="H1198" s="334">
        <f>IF(ISBLANK(F1198),ROUND(SUMIF(Anlagenbewegungsdaten!B:B,A1198,Anlagenbewegungsdaten!D:D),2),ROUND(G1198*F1198%,2))</f>
        <v>0</v>
      </c>
      <c r="I1198" s="334">
        <f>ROUND((H1198-SUMIF(Anlagenbewegungsdaten!$B:$B,A1198,Anlagenbewegungsdaten!D:D)),3)</f>
        <v>0</v>
      </c>
      <c r="J1198" s="335" t="s">
        <v>5179</v>
      </c>
      <c r="K1198" s="335" t="s">
        <v>5193</v>
      </c>
      <c r="L1198" s="516">
        <v>14.14</v>
      </c>
      <c r="M1198" s="332">
        <f>ROUND(SUMIF(Anlagenbewegungsdaten_AV!B:B,A1198,Anlagenbewegungsdaten_AV!C:C),3)</f>
        <v>0</v>
      </c>
      <c r="N1198" s="330">
        <f>IF(ISBLANK(L1198),ROUND(SUMIF(Anlagenbewegungsdaten_AV!B:B,A1198,Anlagenbewegungsdaten_AV!D:D),2),ROUND(M1198*L1198%,2))</f>
        <v>0</v>
      </c>
      <c r="O1198" s="330">
        <f>ROUND(N1198-SUMIF(Anlagenbewegungsdaten_AV!B:B,A1198,Anlagenbewegungsdaten_AV!D:D),3)</f>
        <v>0</v>
      </c>
    </row>
    <row r="1199" spans="1:15" ht="15" customHeight="1" x14ac:dyDescent="0.25">
      <c r="A1199" s="263" t="s">
        <v>635</v>
      </c>
      <c r="B1199" s="173" t="s">
        <v>2108</v>
      </c>
      <c r="C1199" s="173" t="s">
        <v>4044</v>
      </c>
      <c r="D1199" s="174" t="s">
        <v>1907</v>
      </c>
      <c r="E1199" s="173" t="s">
        <v>1563</v>
      </c>
      <c r="F1199" s="289">
        <v>17.670000000000002</v>
      </c>
      <c r="G1199" s="333">
        <f>ROUND(SUMIF(Anlagenbewegungsdaten!B:B,A1199,Anlagenbewegungsdaten!C:C),3)</f>
        <v>0</v>
      </c>
      <c r="H1199" s="334">
        <f>IF(ISBLANK(F1199),ROUND(SUMIF(Anlagenbewegungsdaten!B:B,A1199,Anlagenbewegungsdaten!D:D),2),ROUND(G1199*F1199%,2))</f>
        <v>0</v>
      </c>
      <c r="I1199" s="334">
        <f>ROUND((H1199-SUMIF(Anlagenbewegungsdaten!$B:$B,A1199,Anlagenbewegungsdaten!D:D)),3)</f>
        <v>0</v>
      </c>
      <c r="J1199" s="335" t="s">
        <v>5179</v>
      </c>
      <c r="K1199" s="335" t="s">
        <v>5193</v>
      </c>
      <c r="L1199" s="516">
        <v>14.14</v>
      </c>
      <c r="M1199" s="332">
        <f>ROUND(SUMIF(Anlagenbewegungsdaten_AV!B:B,A1199,Anlagenbewegungsdaten_AV!C:C),3)</f>
        <v>0</v>
      </c>
      <c r="N1199" s="330">
        <f>IF(ISBLANK(L1199),ROUND(SUMIF(Anlagenbewegungsdaten_AV!B:B,A1199,Anlagenbewegungsdaten_AV!D:D),2),ROUND(M1199*L1199%,2))</f>
        <v>0</v>
      </c>
      <c r="O1199" s="330">
        <f>ROUND(N1199-SUMIF(Anlagenbewegungsdaten_AV!B:B,A1199,Anlagenbewegungsdaten_AV!D:D),3)</f>
        <v>0</v>
      </c>
    </row>
    <row r="1200" spans="1:15" ht="15" customHeight="1" x14ac:dyDescent="0.25">
      <c r="A1200" s="263" t="s">
        <v>2800</v>
      </c>
      <c r="B1200" s="173" t="s">
        <v>2108</v>
      </c>
      <c r="C1200" s="173" t="s">
        <v>4044</v>
      </c>
      <c r="D1200" s="174" t="s">
        <v>2711</v>
      </c>
      <c r="E1200" s="173" t="s">
        <v>2576</v>
      </c>
      <c r="F1200" s="289">
        <v>17.64</v>
      </c>
      <c r="G1200" s="333">
        <f>ROUND(SUMIF(Anlagenbewegungsdaten!B:B,A1200,Anlagenbewegungsdaten!C:C),3)</f>
        <v>0</v>
      </c>
      <c r="H1200" s="334">
        <f>IF(ISBLANK(F1200),ROUND(SUMIF(Anlagenbewegungsdaten!B:B,A1200,Anlagenbewegungsdaten!D:D),2),ROUND(G1200*F1200%,2))</f>
        <v>0</v>
      </c>
      <c r="I1200" s="334">
        <f>ROUND((H1200-SUMIF(Anlagenbewegungsdaten!$B:$B,A1200,Anlagenbewegungsdaten!D:D)),3)</f>
        <v>0</v>
      </c>
      <c r="J1200" s="335" t="s">
        <v>5179</v>
      </c>
      <c r="K1200" s="335" t="s">
        <v>5193</v>
      </c>
      <c r="L1200" s="516">
        <v>14.11</v>
      </c>
      <c r="M1200" s="332">
        <f>ROUND(SUMIF(Anlagenbewegungsdaten_AV!B:B,A1200,Anlagenbewegungsdaten_AV!C:C),3)</f>
        <v>0</v>
      </c>
      <c r="N1200" s="330">
        <f>IF(ISBLANK(L1200),ROUND(SUMIF(Anlagenbewegungsdaten_AV!B:B,A1200,Anlagenbewegungsdaten_AV!D:D),2),ROUND(M1200*L1200%,2))</f>
        <v>0</v>
      </c>
      <c r="O1200" s="330">
        <f>ROUND(N1200-SUMIF(Anlagenbewegungsdaten_AV!B:B,A1200,Anlagenbewegungsdaten_AV!D:D),3)</f>
        <v>0</v>
      </c>
    </row>
    <row r="1201" spans="1:15" ht="15" customHeight="1" x14ac:dyDescent="0.25">
      <c r="A1201" s="263" t="s">
        <v>3544</v>
      </c>
      <c r="B1201" s="173" t="s">
        <v>2108</v>
      </c>
      <c r="C1201" s="173" t="s">
        <v>4044</v>
      </c>
      <c r="D1201" s="174" t="s">
        <v>3455</v>
      </c>
      <c r="E1201" s="173" t="s">
        <v>3320</v>
      </c>
      <c r="F1201" s="289">
        <v>17.61</v>
      </c>
      <c r="G1201" s="333">
        <f>ROUND(SUMIF(Anlagenbewegungsdaten!B:B,A1201,Anlagenbewegungsdaten!C:C),3)</f>
        <v>0</v>
      </c>
      <c r="H1201" s="334">
        <f>IF(ISBLANK(F1201),ROUND(SUMIF(Anlagenbewegungsdaten!B:B,A1201,Anlagenbewegungsdaten!D:D),2),ROUND(G1201*F1201%,2))</f>
        <v>0</v>
      </c>
      <c r="I1201" s="334">
        <f>ROUND((H1201-SUMIF(Anlagenbewegungsdaten!$B:$B,A1201,Anlagenbewegungsdaten!D:D)),3)</f>
        <v>0</v>
      </c>
      <c r="J1201" s="335" t="s">
        <v>5179</v>
      </c>
      <c r="K1201" s="335" t="s">
        <v>5193</v>
      </c>
      <c r="L1201" s="516">
        <v>14.09</v>
      </c>
      <c r="M1201" s="332">
        <f>ROUND(SUMIF(Anlagenbewegungsdaten_AV!B:B,A1201,Anlagenbewegungsdaten_AV!C:C),3)</f>
        <v>0</v>
      </c>
      <c r="N1201" s="330">
        <f>IF(ISBLANK(L1201),ROUND(SUMIF(Anlagenbewegungsdaten_AV!B:B,A1201,Anlagenbewegungsdaten_AV!D:D),2),ROUND(M1201*L1201%,2))</f>
        <v>0</v>
      </c>
      <c r="O1201" s="330">
        <f>ROUND(N1201-SUMIF(Anlagenbewegungsdaten_AV!B:B,A1201,Anlagenbewegungsdaten_AV!D:D),3)</f>
        <v>0</v>
      </c>
    </row>
    <row r="1202" spans="1:15" ht="15" customHeight="1" x14ac:dyDescent="0.25">
      <c r="A1202" s="275" t="s">
        <v>4319</v>
      </c>
      <c r="B1202" s="194" t="s">
        <v>2108</v>
      </c>
      <c r="C1202" s="194" t="s">
        <v>4044</v>
      </c>
      <c r="D1202" s="193" t="s">
        <v>4229</v>
      </c>
      <c r="E1202" s="194" t="s">
        <v>4093</v>
      </c>
      <c r="F1202" s="290">
        <v>17.579999999999998</v>
      </c>
      <c r="G1202" s="333">
        <f>ROUND(SUMIF(Anlagenbewegungsdaten!B:B,A1202,Anlagenbewegungsdaten!C:C),3)</f>
        <v>0</v>
      </c>
      <c r="H1202" s="334">
        <f>IF(ISBLANK(F1202),ROUND(SUMIF(Anlagenbewegungsdaten!B:B,A1202,Anlagenbewegungsdaten!D:D),2),ROUND(G1202*F1202%,2))</f>
        <v>0</v>
      </c>
      <c r="I1202" s="334">
        <f>ROUND((H1202-SUMIF(Anlagenbewegungsdaten!$B:$B,A1202,Anlagenbewegungsdaten!D:D)),3)</f>
        <v>0</v>
      </c>
      <c r="J1202" s="335" t="s">
        <v>5179</v>
      </c>
      <c r="K1202" s="335" t="s">
        <v>5193</v>
      </c>
      <c r="L1202" s="516">
        <v>14.06</v>
      </c>
      <c r="M1202" s="332">
        <f>ROUND(SUMIF(Anlagenbewegungsdaten_AV!B:B,A1202,Anlagenbewegungsdaten_AV!C:C),3)</f>
        <v>0</v>
      </c>
      <c r="N1202" s="330">
        <f>IF(ISBLANK(L1202),ROUND(SUMIF(Anlagenbewegungsdaten_AV!B:B,A1202,Anlagenbewegungsdaten_AV!D:D),2),ROUND(M1202*L1202%,2))</f>
        <v>0</v>
      </c>
      <c r="O1202" s="330">
        <f>ROUND(N1202-SUMIF(Anlagenbewegungsdaten_AV!B:B,A1202,Anlagenbewegungsdaten_AV!D:D),3)</f>
        <v>0</v>
      </c>
    </row>
    <row r="1203" spans="1:15" ht="15" customHeight="1" x14ac:dyDescent="0.25">
      <c r="A1203" s="270" t="s">
        <v>2543</v>
      </c>
      <c r="B1203" s="177" t="s">
        <v>2108</v>
      </c>
      <c r="C1203" s="177" t="s">
        <v>4044</v>
      </c>
      <c r="D1203" s="177" t="s">
        <v>2494</v>
      </c>
      <c r="E1203" s="177" t="s">
        <v>2483</v>
      </c>
      <c r="F1203" s="293">
        <v>19.670000000000002</v>
      </c>
      <c r="G1203" s="333">
        <f>ROUND(SUMIF(Anlagenbewegungsdaten!B:B,A1203,Anlagenbewegungsdaten!C:C),3)</f>
        <v>0</v>
      </c>
      <c r="H1203" s="334">
        <f>IF(ISBLANK(F1203),ROUND(SUMIF(Anlagenbewegungsdaten!B:B,A1203,Anlagenbewegungsdaten!D:D),2),ROUND(G1203*F1203%,2))</f>
        <v>0</v>
      </c>
      <c r="I1203" s="334">
        <f>ROUND((H1203-SUMIF(Anlagenbewegungsdaten!$B:$B,A1203,Anlagenbewegungsdaten!D:D)),3)</f>
        <v>0</v>
      </c>
      <c r="J1203" s="335" t="s">
        <v>5179</v>
      </c>
      <c r="K1203" s="335" t="s">
        <v>5193</v>
      </c>
      <c r="L1203" s="516">
        <v>15.74</v>
      </c>
      <c r="M1203" s="332">
        <f>ROUND(SUMIF(Anlagenbewegungsdaten_AV!B:B,A1203,Anlagenbewegungsdaten_AV!C:C),3)</f>
        <v>0</v>
      </c>
      <c r="N1203" s="330">
        <f>IF(ISBLANK(L1203),ROUND(SUMIF(Anlagenbewegungsdaten_AV!B:B,A1203,Anlagenbewegungsdaten_AV!D:D),2),ROUND(M1203*L1203%,2))</f>
        <v>0</v>
      </c>
      <c r="O1203" s="330">
        <f>ROUND(N1203-SUMIF(Anlagenbewegungsdaten_AV!B:B,A1203,Anlagenbewegungsdaten_AV!D:D),3)</f>
        <v>0</v>
      </c>
    </row>
    <row r="1204" spans="1:15" ht="15" customHeight="1" x14ac:dyDescent="0.25">
      <c r="A1204" s="270" t="s">
        <v>2544</v>
      </c>
      <c r="B1204" s="177" t="s">
        <v>2108</v>
      </c>
      <c r="C1204" s="177" t="s">
        <v>4044</v>
      </c>
      <c r="D1204" s="177" t="s">
        <v>2496</v>
      </c>
      <c r="E1204" s="177" t="s">
        <v>2486</v>
      </c>
      <c r="F1204" s="293">
        <v>21.67</v>
      </c>
      <c r="G1204" s="333">
        <f>ROUND(SUMIF(Anlagenbewegungsdaten!B:B,A1204,Anlagenbewegungsdaten!C:C),3)</f>
        <v>0</v>
      </c>
      <c r="H1204" s="334">
        <f>IF(ISBLANK(F1204),ROUND(SUMIF(Anlagenbewegungsdaten!B:B,A1204,Anlagenbewegungsdaten!D:D),2),ROUND(G1204*F1204%,2))</f>
        <v>0</v>
      </c>
      <c r="I1204" s="334">
        <f>ROUND((H1204-SUMIF(Anlagenbewegungsdaten!$B:$B,A1204,Anlagenbewegungsdaten!D:D)),3)</f>
        <v>0</v>
      </c>
      <c r="J1204" s="335" t="s">
        <v>5179</v>
      </c>
      <c r="K1204" s="335" t="s">
        <v>5193</v>
      </c>
      <c r="L1204" s="516">
        <v>17.34</v>
      </c>
      <c r="M1204" s="332">
        <f>ROUND(SUMIF(Anlagenbewegungsdaten_AV!B:B,A1204,Anlagenbewegungsdaten_AV!C:C),3)</f>
        <v>0</v>
      </c>
      <c r="N1204" s="330">
        <f>IF(ISBLANK(L1204),ROUND(SUMIF(Anlagenbewegungsdaten_AV!B:B,A1204,Anlagenbewegungsdaten_AV!D:D),2),ROUND(M1204*L1204%,2))</f>
        <v>0</v>
      </c>
      <c r="O1204" s="330">
        <f>ROUND(N1204-SUMIF(Anlagenbewegungsdaten_AV!B:B,A1204,Anlagenbewegungsdaten_AV!D:D),3)</f>
        <v>0</v>
      </c>
    </row>
    <row r="1205" spans="1:15" ht="15" customHeight="1" x14ac:dyDescent="0.25">
      <c r="A1205" s="263" t="s">
        <v>636</v>
      </c>
      <c r="B1205" s="173" t="s">
        <v>2108</v>
      </c>
      <c r="C1205" s="174" t="s">
        <v>4044</v>
      </c>
      <c r="D1205" s="174" t="s">
        <v>1909</v>
      </c>
      <c r="E1205" s="174" t="s">
        <v>1560</v>
      </c>
      <c r="F1205" s="289">
        <v>22.67</v>
      </c>
      <c r="G1205" s="333">
        <f>ROUND(SUMIF(Anlagenbewegungsdaten!B:B,A1205,Anlagenbewegungsdaten!C:C),3)</f>
        <v>0</v>
      </c>
      <c r="H1205" s="334">
        <f>IF(ISBLANK(F1205),ROUND(SUMIF(Anlagenbewegungsdaten!B:B,A1205,Anlagenbewegungsdaten!D:D),2),ROUND(G1205*F1205%,2))</f>
        <v>0</v>
      </c>
      <c r="I1205" s="334">
        <f>ROUND((H1205-SUMIF(Anlagenbewegungsdaten!$B:$B,A1205,Anlagenbewegungsdaten!D:D)),3)</f>
        <v>0</v>
      </c>
      <c r="J1205" s="335" t="s">
        <v>5179</v>
      </c>
      <c r="K1205" s="335" t="s">
        <v>5193</v>
      </c>
      <c r="L1205" s="516">
        <v>18.14</v>
      </c>
      <c r="M1205" s="332">
        <f>ROUND(SUMIF(Anlagenbewegungsdaten_AV!B:B,A1205,Anlagenbewegungsdaten_AV!C:C),3)</f>
        <v>0</v>
      </c>
      <c r="N1205" s="330">
        <f>IF(ISBLANK(L1205),ROUND(SUMIF(Anlagenbewegungsdaten_AV!B:B,A1205,Anlagenbewegungsdaten_AV!D:D),2),ROUND(M1205*L1205%,2))</f>
        <v>0</v>
      </c>
      <c r="O1205" s="330">
        <f>ROUND(N1205-SUMIF(Anlagenbewegungsdaten_AV!B:B,A1205,Anlagenbewegungsdaten_AV!D:D),3)</f>
        <v>0</v>
      </c>
    </row>
    <row r="1206" spans="1:15" ht="15" customHeight="1" x14ac:dyDescent="0.25">
      <c r="A1206" s="263" t="s">
        <v>637</v>
      </c>
      <c r="B1206" s="173" t="s">
        <v>2108</v>
      </c>
      <c r="C1206" s="173" t="s">
        <v>4044</v>
      </c>
      <c r="D1206" s="174" t="s">
        <v>1911</v>
      </c>
      <c r="E1206" s="173" t="s">
        <v>1563</v>
      </c>
      <c r="F1206" s="289">
        <v>22.67</v>
      </c>
      <c r="G1206" s="333">
        <f>ROUND(SUMIF(Anlagenbewegungsdaten!B:B,A1206,Anlagenbewegungsdaten!C:C),3)</f>
        <v>0</v>
      </c>
      <c r="H1206" s="334">
        <f>IF(ISBLANK(F1206),ROUND(SUMIF(Anlagenbewegungsdaten!B:B,A1206,Anlagenbewegungsdaten!D:D),2),ROUND(G1206*F1206%,2))</f>
        <v>0</v>
      </c>
      <c r="I1206" s="334">
        <f>ROUND((H1206-SUMIF(Anlagenbewegungsdaten!$B:$B,A1206,Anlagenbewegungsdaten!D:D)),3)</f>
        <v>0</v>
      </c>
      <c r="J1206" s="335" t="s">
        <v>5179</v>
      </c>
      <c r="K1206" s="335" t="s">
        <v>5193</v>
      </c>
      <c r="L1206" s="516">
        <v>18.14</v>
      </c>
      <c r="M1206" s="332">
        <f>ROUND(SUMIF(Anlagenbewegungsdaten_AV!B:B,A1206,Anlagenbewegungsdaten_AV!C:C),3)</f>
        <v>0</v>
      </c>
      <c r="N1206" s="330">
        <f>IF(ISBLANK(L1206),ROUND(SUMIF(Anlagenbewegungsdaten_AV!B:B,A1206,Anlagenbewegungsdaten_AV!D:D),2),ROUND(M1206*L1206%,2))</f>
        <v>0</v>
      </c>
      <c r="O1206" s="330">
        <f>ROUND(N1206-SUMIF(Anlagenbewegungsdaten_AV!B:B,A1206,Anlagenbewegungsdaten_AV!D:D),3)</f>
        <v>0</v>
      </c>
    </row>
    <row r="1207" spans="1:15" ht="15" customHeight="1" x14ac:dyDescent="0.25">
      <c r="A1207" s="263" t="s">
        <v>2801</v>
      </c>
      <c r="B1207" s="173" t="s">
        <v>2108</v>
      </c>
      <c r="C1207" s="173" t="s">
        <v>4044</v>
      </c>
      <c r="D1207" s="174" t="s">
        <v>2713</v>
      </c>
      <c r="E1207" s="173" t="s">
        <v>2576</v>
      </c>
      <c r="F1207" s="289">
        <v>22.64</v>
      </c>
      <c r="G1207" s="333">
        <f>ROUND(SUMIF(Anlagenbewegungsdaten!B:B,A1207,Anlagenbewegungsdaten!C:C),3)</f>
        <v>0</v>
      </c>
      <c r="H1207" s="334">
        <f>IF(ISBLANK(F1207),ROUND(SUMIF(Anlagenbewegungsdaten!B:B,A1207,Anlagenbewegungsdaten!D:D),2),ROUND(G1207*F1207%,2))</f>
        <v>0</v>
      </c>
      <c r="I1207" s="334">
        <f>ROUND((H1207-SUMIF(Anlagenbewegungsdaten!$B:$B,A1207,Anlagenbewegungsdaten!D:D)),3)</f>
        <v>0</v>
      </c>
      <c r="J1207" s="335" t="s">
        <v>5179</v>
      </c>
      <c r="K1207" s="335" t="s">
        <v>5193</v>
      </c>
      <c r="L1207" s="516">
        <v>18.11</v>
      </c>
      <c r="M1207" s="332">
        <f>ROUND(SUMIF(Anlagenbewegungsdaten_AV!B:B,A1207,Anlagenbewegungsdaten_AV!C:C),3)</f>
        <v>0</v>
      </c>
      <c r="N1207" s="330">
        <f>IF(ISBLANK(L1207),ROUND(SUMIF(Anlagenbewegungsdaten_AV!B:B,A1207,Anlagenbewegungsdaten_AV!D:D),2),ROUND(M1207*L1207%,2))</f>
        <v>0</v>
      </c>
      <c r="O1207" s="330">
        <f>ROUND(N1207-SUMIF(Anlagenbewegungsdaten_AV!B:B,A1207,Anlagenbewegungsdaten_AV!D:D),3)</f>
        <v>0</v>
      </c>
    </row>
    <row r="1208" spans="1:15" ht="15" customHeight="1" x14ac:dyDescent="0.25">
      <c r="A1208" s="263" t="s">
        <v>3545</v>
      </c>
      <c r="B1208" s="173" t="s">
        <v>2108</v>
      </c>
      <c r="C1208" s="173" t="s">
        <v>4044</v>
      </c>
      <c r="D1208" s="174" t="s">
        <v>3457</v>
      </c>
      <c r="E1208" s="173" t="s">
        <v>3320</v>
      </c>
      <c r="F1208" s="289">
        <v>22.61</v>
      </c>
      <c r="G1208" s="333">
        <f>ROUND(SUMIF(Anlagenbewegungsdaten!B:B,A1208,Anlagenbewegungsdaten!C:C),3)</f>
        <v>0</v>
      </c>
      <c r="H1208" s="334">
        <f>IF(ISBLANK(F1208),ROUND(SUMIF(Anlagenbewegungsdaten!B:B,A1208,Anlagenbewegungsdaten!D:D),2),ROUND(G1208*F1208%,2))</f>
        <v>0</v>
      </c>
      <c r="I1208" s="334">
        <f>ROUND((H1208-SUMIF(Anlagenbewegungsdaten!$B:$B,A1208,Anlagenbewegungsdaten!D:D)),3)</f>
        <v>0</v>
      </c>
      <c r="J1208" s="335" t="s">
        <v>5179</v>
      </c>
      <c r="K1208" s="335" t="s">
        <v>5193</v>
      </c>
      <c r="L1208" s="516">
        <v>18.09</v>
      </c>
      <c r="M1208" s="332">
        <f>ROUND(SUMIF(Anlagenbewegungsdaten_AV!B:B,A1208,Anlagenbewegungsdaten_AV!C:C),3)</f>
        <v>0</v>
      </c>
      <c r="N1208" s="330">
        <f>IF(ISBLANK(L1208),ROUND(SUMIF(Anlagenbewegungsdaten_AV!B:B,A1208,Anlagenbewegungsdaten_AV!D:D),2),ROUND(M1208*L1208%,2))</f>
        <v>0</v>
      </c>
      <c r="O1208" s="330">
        <f>ROUND(N1208-SUMIF(Anlagenbewegungsdaten_AV!B:B,A1208,Anlagenbewegungsdaten_AV!D:D),3)</f>
        <v>0</v>
      </c>
    </row>
    <row r="1209" spans="1:15" ht="15" customHeight="1" x14ac:dyDescent="0.25">
      <c r="A1209" s="275" t="s">
        <v>4320</v>
      </c>
      <c r="B1209" s="194" t="s">
        <v>2108</v>
      </c>
      <c r="C1209" s="194" t="s">
        <v>4044</v>
      </c>
      <c r="D1209" s="193" t="s">
        <v>4231</v>
      </c>
      <c r="E1209" s="194" t="s">
        <v>4093</v>
      </c>
      <c r="F1209" s="290">
        <v>22.58</v>
      </c>
      <c r="G1209" s="333">
        <f>ROUND(SUMIF(Anlagenbewegungsdaten!B:B,A1209,Anlagenbewegungsdaten!C:C),3)</f>
        <v>0</v>
      </c>
      <c r="H1209" s="334">
        <f>IF(ISBLANK(F1209),ROUND(SUMIF(Anlagenbewegungsdaten!B:B,A1209,Anlagenbewegungsdaten!D:D),2),ROUND(G1209*F1209%,2))</f>
        <v>0</v>
      </c>
      <c r="I1209" s="334">
        <f>ROUND((H1209-SUMIF(Anlagenbewegungsdaten!$B:$B,A1209,Anlagenbewegungsdaten!D:D)),3)</f>
        <v>0</v>
      </c>
      <c r="J1209" s="335" t="s">
        <v>5179</v>
      </c>
      <c r="K1209" s="335" t="s">
        <v>5193</v>
      </c>
      <c r="L1209" s="516">
        <v>18.059999999999999</v>
      </c>
      <c r="M1209" s="332">
        <f>ROUND(SUMIF(Anlagenbewegungsdaten_AV!B:B,A1209,Anlagenbewegungsdaten_AV!C:C),3)</f>
        <v>0</v>
      </c>
      <c r="N1209" s="330">
        <f>IF(ISBLANK(L1209),ROUND(SUMIF(Anlagenbewegungsdaten_AV!B:B,A1209,Anlagenbewegungsdaten_AV!D:D),2),ROUND(M1209*L1209%,2))</f>
        <v>0</v>
      </c>
      <c r="O1209" s="330">
        <f>ROUND(N1209-SUMIF(Anlagenbewegungsdaten_AV!B:B,A1209,Anlagenbewegungsdaten_AV!D:D),3)</f>
        <v>0</v>
      </c>
    </row>
    <row r="1210" spans="1:15" ht="15" customHeight="1" x14ac:dyDescent="0.25">
      <c r="A1210" s="263" t="s">
        <v>638</v>
      </c>
      <c r="B1210" s="173" t="s">
        <v>2108</v>
      </c>
      <c r="C1210" s="173" t="s">
        <v>4044</v>
      </c>
      <c r="D1210" s="174" t="s">
        <v>1913</v>
      </c>
      <c r="E1210" s="173" t="s">
        <v>2483</v>
      </c>
      <c r="F1210" s="289">
        <v>20.67</v>
      </c>
      <c r="G1210" s="333">
        <f>ROUND(SUMIF(Anlagenbewegungsdaten!B:B,A1210,Anlagenbewegungsdaten!C:C),3)</f>
        <v>0</v>
      </c>
      <c r="H1210" s="334">
        <f>IF(ISBLANK(F1210),ROUND(SUMIF(Anlagenbewegungsdaten!B:B,A1210,Anlagenbewegungsdaten!D:D),2),ROUND(G1210*F1210%,2))</f>
        <v>0</v>
      </c>
      <c r="I1210" s="334">
        <f>ROUND((H1210-SUMIF(Anlagenbewegungsdaten!$B:$B,A1210,Anlagenbewegungsdaten!D:D)),3)</f>
        <v>0</v>
      </c>
      <c r="J1210" s="335" t="s">
        <v>5179</v>
      </c>
      <c r="K1210" s="335" t="s">
        <v>5193</v>
      </c>
      <c r="L1210" s="516">
        <v>16.54</v>
      </c>
      <c r="M1210" s="332">
        <f>ROUND(SUMIF(Anlagenbewegungsdaten_AV!B:B,A1210,Anlagenbewegungsdaten_AV!C:C),3)</f>
        <v>0</v>
      </c>
      <c r="N1210" s="330">
        <f>IF(ISBLANK(L1210),ROUND(SUMIF(Anlagenbewegungsdaten_AV!B:B,A1210,Anlagenbewegungsdaten_AV!D:D),2),ROUND(M1210*L1210%,2))</f>
        <v>0</v>
      </c>
      <c r="O1210" s="330">
        <f>ROUND(N1210-SUMIF(Anlagenbewegungsdaten_AV!B:B,A1210,Anlagenbewegungsdaten_AV!D:D),3)</f>
        <v>0</v>
      </c>
    </row>
    <row r="1211" spans="1:15" ht="15" customHeight="1" x14ac:dyDescent="0.25">
      <c r="A1211" s="263" t="s">
        <v>639</v>
      </c>
      <c r="B1211" s="173" t="s">
        <v>2108</v>
      </c>
      <c r="C1211" s="173" t="s">
        <v>4044</v>
      </c>
      <c r="D1211" s="173" t="s">
        <v>1915</v>
      </c>
      <c r="E1211" s="173" t="s">
        <v>2486</v>
      </c>
      <c r="F1211" s="289">
        <v>22.67</v>
      </c>
      <c r="G1211" s="333">
        <f>ROUND(SUMIF(Anlagenbewegungsdaten!B:B,A1211,Anlagenbewegungsdaten!C:C),3)</f>
        <v>0</v>
      </c>
      <c r="H1211" s="334">
        <f>IF(ISBLANK(F1211),ROUND(SUMIF(Anlagenbewegungsdaten!B:B,A1211,Anlagenbewegungsdaten!D:D),2),ROUND(G1211*F1211%,2))</f>
        <v>0</v>
      </c>
      <c r="I1211" s="334">
        <f>ROUND((H1211-SUMIF(Anlagenbewegungsdaten!$B:$B,A1211,Anlagenbewegungsdaten!D:D)),3)</f>
        <v>0</v>
      </c>
      <c r="J1211" s="335" t="s">
        <v>5179</v>
      </c>
      <c r="K1211" s="335" t="s">
        <v>5193</v>
      </c>
      <c r="L1211" s="516">
        <v>18.14</v>
      </c>
      <c r="M1211" s="332">
        <f>ROUND(SUMIF(Anlagenbewegungsdaten_AV!B:B,A1211,Anlagenbewegungsdaten_AV!C:C),3)</f>
        <v>0</v>
      </c>
      <c r="N1211" s="330">
        <f>IF(ISBLANK(L1211),ROUND(SUMIF(Anlagenbewegungsdaten_AV!B:B,A1211,Anlagenbewegungsdaten_AV!D:D),2),ROUND(M1211*L1211%,2))</f>
        <v>0</v>
      </c>
      <c r="O1211" s="330">
        <f>ROUND(N1211-SUMIF(Anlagenbewegungsdaten_AV!B:B,A1211,Anlagenbewegungsdaten_AV!D:D),3)</f>
        <v>0</v>
      </c>
    </row>
    <row r="1212" spans="1:15" ht="15" customHeight="1" x14ac:dyDescent="0.25">
      <c r="A1212" s="263" t="s">
        <v>640</v>
      </c>
      <c r="B1212" s="173" t="s">
        <v>2108</v>
      </c>
      <c r="C1212" s="174" t="s">
        <v>4044</v>
      </c>
      <c r="D1212" s="174" t="s">
        <v>1917</v>
      </c>
      <c r="E1212" s="174" t="s">
        <v>1560</v>
      </c>
      <c r="F1212" s="289">
        <v>23.67</v>
      </c>
      <c r="G1212" s="333">
        <f>ROUND(SUMIF(Anlagenbewegungsdaten!B:B,A1212,Anlagenbewegungsdaten!C:C),3)</f>
        <v>0</v>
      </c>
      <c r="H1212" s="334">
        <f>IF(ISBLANK(F1212),ROUND(SUMIF(Anlagenbewegungsdaten!B:B,A1212,Anlagenbewegungsdaten!D:D),2),ROUND(G1212*F1212%,2))</f>
        <v>0</v>
      </c>
      <c r="I1212" s="334">
        <f>ROUND((H1212-SUMIF(Anlagenbewegungsdaten!$B:$B,A1212,Anlagenbewegungsdaten!D:D)),3)</f>
        <v>0</v>
      </c>
      <c r="J1212" s="335" t="s">
        <v>5179</v>
      </c>
      <c r="K1212" s="335" t="s">
        <v>5193</v>
      </c>
      <c r="L1212" s="516">
        <v>18.940000000000001</v>
      </c>
      <c r="M1212" s="332">
        <f>ROUND(SUMIF(Anlagenbewegungsdaten_AV!B:B,A1212,Anlagenbewegungsdaten_AV!C:C),3)</f>
        <v>0</v>
      </c>
      <c r="N1212" s="330">
        <f>IF(ISBLANK(L1212),ROUND(SUMIF(Anlagenbewegungsdaten_AV!B:B,A1212,Anlagenbewegungsdaten_AV!D:D),2),ROUND(M1212*L1212%,2))</f>
        <v>0</v>
      </c>
      <c r="O1212" s="330">
        <f>ROUND(N1212-SUMIF(Anlagenbewegungsdaten_AV!B:B,A1212,Anlagenbewegungsdaten_AV!D:D),3)</f>
        <v>0</v>
      </c>
    </row>
    <row r="1213" spans="1:15" ht="15" customHeight="1" x14ac:dyDescent="0.25">
      <c r="A1213" s="263" t="s">
        <v>641</v>
      </c>
      <c r="B1213" s="173" t="s">
        <v>2108</v>
      </c>
      <c r="C1213" s="173" t="s">
        <v>4044</v>
      </c>
      <c r="D1213" s="174" t="s">
        <v>1919</v>
      </c>
      <c r="E1213" s="173" t="s">
        <v>1563</v>
      </c>
      <c r="F1213" s="289">
        <v>23.67</v>
      </c>
      <c r="G1213" s="333">
        <f>ROUND(SUMIF(Anlagenbewegungsdaten!B:B,A1213,Anlagenbewegungsdaten!C:C),3)</f>
        <v>0</v>
      </c>
      <c r="H1213" s="334">
        <f>IF(ISBLANK(F1213),ROUND(SUMIF(Anlagenbewegungsdaten!B:B,A1213,Anlagenbewegungsdaten!D:D),2),ROUND(G1213*F1213%,2))</f>
        <v>0</v>
      </c>
      <c r="I1213" s="334">
        <f>ROUND((H1213-SUMIF(Anlagenbewegungsdaten!$B:$B,A1213,Anlagenbewegungsdaten!D:D)),3)</f>
        <v>0</v>
      </c>
      <c r="J1213" s="335" t="s">
        <v>5179</v>
      </c>
      <c r="K1213" s="335" t="s">
        <v>5193</v>
      </c>
      <c r="L1213" s="516">
        <v>18.940000000000001</v>
      </c>
      <c r="M1213" s="332">
        <f>ROUND(SUMIF(Anlagenbewegungsdaten_AV!B:B,A1213,Anlagenbewegungsdaten_AV!C:C),3)</f>
        <v>0</v>
      </c>
      <c r="N1213" s="330">
        <f>IF(ISBLANK(L1213),ROUND(SUMIF(Anlagenbewegungsdaten_AV!B:B,A1213,Anlagenbewegungsdaten_AV!D:D),2),ROUND(M1213*L1213%,2))</f>
        <v>0</v>
      </c>
      <c r="O1213" s="330">
        <f>ROUND(N1213-SUMIF(Anlagenbewegungsdaten_AV!B:B,A1213,Anlagenbewegungsdaten_AV!D:D),3)</f>
        <v>0</v>
      </c>
    </row>
    <row r="1214" spans="1:15" ht="15" customHeight="1" x14ac:dyDescent="0.25">
      <c r="A1214" s="263" t="s">
        <v>2802</v>
      </c>
      <c r="B1214" s="173" t="s">
        <v>2108</v>
      </c>
      <c r="C1214" s="173" t="s">
        <v>4044</v>
      </c>
      <c r="D1214" s="174" t="s">
        <v>2715</v>
      </c>
      <c r="E1214" s="173" t="s">
        <v>2576</v>
      </c>
      <c r="F1214" s="289">
        <v>23.64</v>
      </c>
      <c r="G1214" s="333">
        <f>ROUND(SUMIF(Anlagenbewegungsdaten!B:B,A1214,Anlagenbewegungsdaten!C:C),3)</f>
        <v>0</v>
      </c>
      <c r="H1214" s="334">
        <f>IF(ISBLANK(F1214),ROUND(SUMIF(Anlagenbewegungsdaten!B:B,A1214,Anlagenbewegungsdaten!D:D),2),ROUND(G1214*F1214%,2))</f>
        <v>0</v>
      </c>
      <c r="I1214" s="334">
        <f>ROUND((H1214-SUMIF(Anlagenbewegungsdaten!$B:$B,A1214,Anlagenbewegungsdaten!D:D)),3)</f>
        <v>0</v>
      </c>
      <c r="J1214" s="335" t="s">
        <v>5179</v>
      </c>
      <c r="K1214" s="335" t="s">
        <v>5193</v>
      </c>
      <c r="L1214" s="516">
        <v>18.91</v>
      </c>
      <c r="M1214" s="332">
        <f>ROUND(SUMIF(Anlagenbewegungsdaten_AV!B:B,A1214,Anlagenbewegungsdaten_AV!C:C),3)</f>
        <v>0</v>
      </c>
      <c r="N1214" s="330">
        <f>IF(ISBLANK(L1214),ROUND(SUMIF(Anlagenbewegungsdaten_AV!B:B,A1214,Anlagenbewegungsdaten_AV!D:D),2),ROUND(M1214*L1214%,2))</f>
        <v>0</v>
      </c>
      <c r="O1214" s="330">
        <f>ROUND(N1214-SUMIF(Anlagenbewegungsdaten_AV!B:B,A1214,Anlagenbewegungsdaten_AV!D:D),3)</f>
        <v>0</v>
      </c>
    </row>
    <row r="1215" spans="1:15" ht="15" customHeight="1" x14ac:dyDescent="0.25">
      <c r="A1215" s="263" t="s">
        <v>3546</v>
      </c>
      <c r="B1215" s="173" t="s">
        <v>2108</v>
      </c>
      <c r="C1215" s="173" t="s">
        <v>4044</v>
      </c>
      <c r="D1215" s="174" t="s">
        <v>3459</v>
      </c>
      <c r="E1215" s="173" t="s">
        <v>3320</v>
      </c>
      <c r="F1215" s="289">
        <v>23.61</v>
      </c>
      <c r="G1215" s="333">
        <f>ROUND(SUMIF(Anlagenbewegungsdaten!B:B,A1215,Anlagenbewegungsdaten!C:C),3)</f>
        <v>0</v>
      </c>
      <c r="H1215" s="334">
        <f>IF(ISBLANK(F1215),ROUND(SUMIF(Anlagenbewegungsdaten!B:B,A1215,Anlagenbewegungsdaten!D:D),2),ROUND(G1215*F1215%,2))</f>
        <v>0</v>
      </c>
      <c r="I1215" s="334">
        <f>ROUND((H1215-SUMIF(Anlagenbewegungsdaten!$B:$B,A1215,Anlagenbewegungsdaten!D:D)),3)</f>
        <v>0</v>
      </c>
      <c r="J1215" s="335" t="s">
        <v>5179</v>
      </c>
      <c r="K1215" s="335" t="s">
        <v>5193</v>
      </c>
      <c r="L1215" s="516">
        <v>18.89</v>
      </c>
      <c r="M1215" s="332">
        <f>ROUND(SUMIF(Anlagenbewegungsdaten_AV!B:B,A1215,Anlagenbewegungsdaten_AV!C:C),3)</f>
        <v>0</v>
      </c>
      <c r="N1215" s="330">
        <f>IF(ISBLANK(L1215),ROUND(SUMIF(Anlagenbewegungsdaten_AV!B:B,A1215,Anlagenbewegungsdaten_AV!D:D),2),ROUND(M1215*L1215%,2))</f>
        <v>0</v>
      </c>
      <c r="O1215" s="330">
        <f>ROUND(N1215-SUMIF(Anlagenbewegungsdaten_AV!B:B,A1215,Anlagenbewegungsdaten_AV!D:D),3)</f>
        <v>0</v>
      </c>
    </row>
    <row r="1216" spans="1:15" ht="15" customHeight="1" x14ac:dyDescent="0.25">
      <c r="A1216" s="275" t="s">
        <v>4321</v>
      </c>
      <c r="B1216" s="194" t="s">
        <v>2108</v>
      </c>
      <c r="C1216" s="194" t="s">
        <v>4044</v>
      </c>
      <c r="D1216" s="193" t="s">
        <v>4233</v>
      </c>
      <c r="E1216" s="194" t="s">
        <v>4093</v>
      </c>
      <c r="F1216" s="290">
        <v>23.58</v>
      </c>
      <c r="G1216" s="333">
        <f>ROUND(SUMIF(Anlagenbewegungsdaten!B:B,A1216,Anlagenbewegungsdaten!C:C),3)</f>
        <v>0</v>
      </c>
      <c r="H1216" s="334">
        <f>IF(ISBLANK(F1216),ROUND(SUMIF(Anlagenbewegungsdaten!B:B,A1216,Anlagenbewegungsdaten!D:D),2),ROUND(G1216*F1216%,2))</f>
        <v>0</v>
      </c>
      <c r="I1216" s="334">
        <f>ROUND((H1216-SUMIF(Anlagenbewegungsdaten!$B:$B,A1216,Anlagenbewegungsdaten!D:D)),3)</f>
        <v>0</v>
      </c>
      <c r="J1216" s="335" t="s">
        <v>5179</v>
      </c>
      <c r="K1216" s="335" t="s">
        <v>5193</v>
      </c>
      <c r="L1216" s="516">
        <v>18.86</v>
      </c>
      <c r="M1216" s="332">
        <f>ROUND(SUMIF(Anlagenbewegungsdaten_AV!B:B,A1216,Anlagenbewegungsdaten_AV!C:C),3)</f>
        <v>0</v>
      </c>
      <c r="N1216" s="330">
        <f>IF(ISBLANK(L1216),ROUND(SUMIF(Anlagenbewegungsdaten_AV!B:B,A1216,Anlagenbewegungsdaten_AV!D:D),2),ROUND(M1216*L1216%,2))</f>
        <v>0</v>
      </c>
      <c r="O1216" s="330">
        <f>ROUND(N1216-SUMIF(Anlagenbewegungsdaten_AV!B:B,A1216,Anlagenbewegungsdaten_AV!D:D),3)</f>
        <v>0</v>
      </c>
    </row>
    <row r="1217" spans="1:15" ht="15" customHeight="1" x14ac:dyDescent="0.25">
      <c r="A1217" s="263" t="s">
        <v>642</v>
      </c>
      <c r="B1217" s="174" t="s">
        <v>2108</v>
      </c>
      <c r="C1217" s="174" t="s">
        <v>4044</v>
      </c>
      <c r="D1217" s="174" t="s">
        <v>1921</v>
      </c>
      <c r="E1217" s="174" t="s">
        <v>2483</v>
      </c>
      <c r="F1217" s="289">
        <v>20.67</v>
      </c>
      <c r="G1217" s="333">
        <f>ROUND(SUMIF(Anlagenbewegungsdaten!B:B,A1217,Anlagenbewegungsdaten!C:C),3)</f>
        <v>0</v>
      </c>
      <c r="H1217" s="334">
        <f>IF(ISBLANK(F1217),ROUND(SUMIF(Anlagenbewegungsdaten!B:B,A1217,Anlagenbewegungsdaten!D:D),2),ROUND(G1217*F1217%,2))</f>
        <v>0</v>
      </c>
      <c r="I1217" s="334">
        <f>ROUND((H1217-SUMIF(Anlagenbewegungsdaten!$B:$B,A1217,Anlagenbewegungsdaten!D:D)),3)</f>
        <v>0</v>
      </c>
      <c r="J1217" s="335" t="s">
        <v>5179</v>
      </c>
      <c r="K1217" s="335" t="s">
        <v>5193</v>
      </c>
      <c r="L1217" s="516">
        <v>16.54</v>
      </c>
      <c r="M1217" s="332">
        <f>ROUND(SUMIF(Anlagenbewegungsdaten_AV!B:B,A1217,Anlagenbewegungsdaten_AV!C:C),3)</f>
        <v>0</v>
      </c>
      <c r="N1217" s="330">
        <f>IF(ISBLANK(L1217),ROUND(SUMIF(Anlagenbewegungsdaten_AV!B:B,A1217,Anlagenbewegungsdaten_AV!D:D),2),ROUND(M1217*L1217%,2))</f>
        <v>0</v>
      </c>
      <c r="O1217" s="330">
        <f>ROUND(N1217-SUMIF(Anlagenbewegungsdaten_AV!B:B,A1217,Anlagenbewegungsdaten_AV!D:D),3)</f>
        <v>0</v>
      </c>
    </row>
    <row r="1218" spans="1:15" ht="15" customHeight="1" x14ac:dyDescent="0.25">
      <c r="A1218" s="263" t="s">
        <v>643</v>
      </c>
      <c r="B1218" s="174" t="s">
        <v>2108</v>
      </c>
      <c r="C1218" s="174" t="s">
        <v>4044</v>
      </c>
      <c r="D1218" s="174" t="s">
        <v>1923</v>
      </c>
      <c r="E1218" s="174" t="s">
        <v>2486</v>
      </c>
      <c r="F1218" s="289">
        <v>22.67</v>
      </c>
      <c r="G1218" s="333">
        <f>ROUND(SUMIF(Anlagenbewegungsdaten!B:B,A1218,Anlagenbewegungsdaten!C:C),3)</f>
        <v>0</v>
      </c>
      <c r="H1218" s="334">
        <f>IF(ISBLANK(F1218),ROUND(SUMIF(Anlagenbewegungsdaten!B:B,A1218,Anlagenbewegungsdaten!D:D),2),ROUND(G1218*F1218%,2))</f>
        <v>0</v>
      </c>
      <c r="I1218" s="334">
        <f>ROUND((H1218-SUMIF(Anlagenbewegungsdaten!$B:$B,A1218,Anlagenbewegungsdaten!D:D)),3)</f>
        <v>0</v>
      </c>
      <c r="J1218" s="335" t="s">
        <v>5179</v>
      </c>
      <c r="K1218" s="335" t="s">
        <v>5193</v>
      </c>
      <c r="L1218" s="516">
        <v>18.14</v>
      </c>
      <c r="M1218" s="332">
        <f>ROUND(SUMIF(Anlagenbewegungsdaten_AV!B:B,A1218,Anlagenbewegungsdaten_AV!C:C),3)</f>
        <v>0</v>
      </c>
      <c r="N1218" s="330">
        <f>IF(ISBLANK(L1218),ROUND(SUMIF(Anlagenbewegungsdaten_AV!B:B,A1218,Anlagenbewegungsdaten_AV!D:D),2),ROUND(M1218*L1218%,2))</f>
        <v>0</v>
      </c>
      <c r="O1218" s="330">
        <f>ROUND(N1218-SUMIF(Anlagenbewegungsdaten_AV!B:B,A1218,Anlagenbewegungsdaten_AV!D:D),3)</f>
        <v>0</v>
      </c>
    </row>
    <row r="1219" spans="1:15" ht="15" customHeight="1" x14ac:dyDescent="0.25">
      <c r="A1219" s="263" t="s">
        <v>644</v>
      </c>
      <c r="B1219" s="174" t="s">
        <v>2108</v>
      </c>
      <c r="C1219" s="174" t="s">
        <v>4044</v>
      </c>
      <c r="D1219" s="174" t="s">
        <v>1925</v>
      </c>
      <c r="E1219" s="174" t="s">
        <v>1560</v>
      </c>
      <c r="F1219" s="289">
        <v>23.67</v>
      </c>
      <c r="G1219" s="333">
        <f>ROUND(SUMIF(Anlagenbewegungsdaten!B:B,A1219,Anlagenbewegungsdaten!C:C),3)</f>
        <v>0</v>
      </c>
      <c r="H1219" s="334">
        <f>IF(ISBLANK(F1219),ROUND(SUMIF(Anlagenbewegungsdaten!B:B,A1219,Anlagenbewegungsdaten!D:D),2),ROUND(G1219*F1219%,2))</f>
        <v>0</v>
      </c>
      <c r="I1219" s="334">
        <f>ROUND((H1219-SUMIF(Anlagenbewegungsdaten!$B:$B,A1219,Anlagenbewegungsdaten!D:D)),3)</f>
        <v>0</v>
      </c>
      <c r="J1219" s="335" t="s">
        <v>5179</v>
      </c>
      <c r="K1219" s="335" t="s">
        <v>5193</v>
      </c>
      <c r="L1219" s="516">
        <v>18.940000000000001</v>
      </c>
      <c r="M1219" s="332">
        <f>ROUND(SUMIF(Anlagenbewegungsdaten_AV!B:B,A1219,Anlagenbewegungsdaten_AV!C:C),3)</f>
        <v>0</v>
      </c>
      <c r="N1219" s="330">
        <f>IF(ISBLANK(L1219),ROUND(SUMIF(Anlagenbewegungsdaten_AV!B:B,A1219,Anlagenbewegungsdaten_AV!D:D),2),ROUND(M1219*L1219%,2))</f>
        <v>0</v>
      </c>
      <c r="O1219" s="330">
        <f>ROUND(N1219-SUMIF(Anlagenbewegungsdaten_AV!B:B,A1219,Anlagenbewegungsdaten_AV!D:D),3)</f>
        <v>0</v>
      </c>
    </row>
    <row r="1220" spans="1:15" ht="15" customHeight="1" x14ac:dyDescent="0.25">
      <c r="A1220" s="263" t="s">
        <v>645</v>
      </c>
      <c r="B1220" s="174" t="s">
        <v>2108</v>
      </c>
      <c r="C1220" s="174" t="s">
        <v>4044</v>
      </c>
      <c r="D1220" s="174" t="s">
        <v>1927</v>
      </c>
      <c r="E1220" s="174" t="s">
        <v>1563</v>
      </c>
      <c r="F1220" s="289">
        <v>23.67</v>
      </c>
      <c r="G1220" s="333">
        <f>ROUND(SUMIF(Anlagenbewegungsdaten!B:B,A1220,Anlagenbewegungsdaten!C:C),3)</f>
        <v>0</v>
      </c>
      <c r="H1220" s="334">
        <f>IF(ISBLANK(F1220),ROUND(SUMIF(Anlagenbewegungsdaten!B:B,A1220,Anlagenbewegungsdaten!D:D),2),ROUND(G1220*F1220%,2))</f>
        <v>0</v>
      </c>
      <c r="I1220" s="334">
        <f>ROUND((H1220-SUMIF(Anlagenbewegungsdaten!$B:$B,A1220,Anlagenbewegungsdaten!D:D)),3)</f>
        <v>0</v>
      </c>
      <c r="J1220" s="335" t="s">
        <v>5179</v>
      </c>
      <c r="K1220" s="335" t="s">
        <v>5193</v>
      </c>
      <c r="L1220" s="516">
        <v>18.940000000000001</v>
      </c>
      <c r="M1220" s="332">
        <f>ROUND(SUMIF(Anlagenbewegungsdaten_AV!B:B,A1220,Anlagenbewegungsdaten_AV!C:C),3)</f>
        <v>0</v>
      </c>
      <c r="N1220" s="330">
        <f>IF(ISBLANK(L1220),ROUND(SUMIF(Anlagenbewegungsdaten_AV!B:B,A1220,Anlagenbewegungsdaten_AV!D:D),2),ROUND(M1220*L1220%,2))</f>
        <v>0</v>
      </c>
      <c r="O1220" s="330">
        <f>ROUND(N1220-SUMIF(Anlagenbewegungsdaten_AV!B:B,A1220,Anlagenbewegungsdaten_AV!D:D),3)</f>
        <v>0</v>
      </c>
    </row>
    <row r="1221" spans="1:15" ht="15" customHeight="1" x14ac:dyDescent="0.25">
      <c r="A1221" s="263" t="s">
        <v>2803</v>
      </c>
      <c r="B1221" s="174" t="s">
        <v>2108</v>
      </c>
      <c r="C1221" s="174" t="s">
        <v>4044</v>
      </c>
      <c r="D1221" s="174" t="s">
        <v>2717</v>
      </c>
      <c r="E1221" s="174" t="s">
        <v>2576</v>
      </c>
      <c r="F1221" s="289">
        <v>23.64</v>
      </c>
      <c r="G1221" s="333">
        <f>ROUND(SUMIF(Anlagenbewegungsdaten!B:B,A1221,Anlagenbewegungsdaten!C:C),3)</f>
        <v>0</v>
      </c>
      <c r="H1221" s="334">
        <f>IF(ISBLANK(F1221),ROUND(SUMIF(Anlagenbewegungsdaten!B:B,A1221,Anlagenbewegungsdaten!D:D),2),ROUND(G1221*F1221%,2))</f>
        <v>0</v>
      </c>
      <c r="I1221" s="334">
        <f>ROUND((H1221-SUMIF(Anlagenbewegungsdaten!$B:$B,A1221,Anlagenbewegungsdaten!D:D)),3)</f>
        <v>0</v>
      </c>
      <c r="J1221" s="335" t="s">
        <v>5179</v>
      </c>
      <c r="K1221" s="335" t="s">
        <v>5193</v>
      </c>
      <c r="L1221" s="516">
        <v>18.91</v>
      </c>
      <c r="M1221" s="332">
        <f>ROUND(SUMIF(Anlagenbewegungsdaten_AV!B:B,A1221,Anlagenbewegungsdaten_AV!C:C),3)</f>
        <v>0</v>
      </c>
      <c r="N1221" s="330">
        <f>IF(ISBLANK(L1221),ROUND(SUMIF(Anlagenbewegungsdaten_AV!B:B,A1221,Anlagenbewegungsdaten_AV!D:D),2),ROUND(M1221*L1221%,2))</f>
        <v>0</v>
      </c>
      <c r="O1221" s="330">
        <f>ROUND(N1221-SUMIF(Anlagenbewegungsdaten_AV!B:B,A1221,Anlagenbewegungsdaten_AV!D:D),3)</f>
        <v>0</v>
      </c>
    </row>
    <row r="1222" spans="1:15" ht="15" customHeight="1" x14ac:dyDescent="0.25">
      <c r="A1222" s="263" t="s">
        <v>3547</v>
      </c>
      <c r="B1222" s="174" t="s">
        <v>2108</v>
      </c>
      <c r="C1222" s="174" t="s">
        <v>4044</v>
      </c>
      <c r="D1222" s="174" t="s">
        <v>3461</v>
      </c>
      <c r="E1222" s="174" t="s">
        <v>3320</v>
      </c>
      <c r="F1222" s="289">
        <v>23.61</v>
      </c>
      <c r="G1222" s="333">
        <f>ROUND(SUMIF(Anlagenbewegungsdaten!B:B,A1222,Anlagenbewegungsdaten!C:C),3)</f>
        <v>0</v>
      </c>
      <c r="H1222" s="334">
        <f>IF(ISBLANK(F1222),ROUND(SUMIF(Anlagenbewegungsdaten!B:B,A1222,Anlagenbewegungsdaten!D:D),2),ROUND(G1222*F1222%,2))</f>
        <v>0</v>
      </c>
      <c r="I1222" s="334">
        <f>ROUND((H1222-SUMIF(Anlagenbewegungsdaten!$B:$B,A1222,Anlagenbewegungsdaten!D:D)),3)</f>
        <v>0</v>
      </c>
      <c r="J1222" s="335" t="s">
        <v>5179</v>
      </c>
      <c r="K1222" s="335" t="s">
        <v>5193</v>
      </c>
      <c r="L1222" s="516">
        <v>18.89</v>
      </c>
      <c r="M1222" s="332">
        <f>ROUND(SUMIF(Anlagenbewegungsdaten_AV!B:B,A1222,Anlagenbewegungsdaten_AV!C:C),3)</f>
        <v>0</v>
      </c>
      <c r="N1222" s="330">
        <f>IF(ISBLANK(L1222),ROUND(SUMIF(Anlagenbewegungsdaten_AV!B:B,A1222,Anlagenbewegungsdaten_AV!D:D),2),ROUND(M1222*L1222%,2))</f>
        <v>0</v>
      </c>
      <c r="O1222" s="330">
        <f>ROUND(N1222-SUMIF(Anlagenbewegungsdaten_AV!B:B,A1222,Anlagenbewegungsdaten_AV!D:D),3)</f>
        <v>0</v>
      </c>
    </row>
    <row r="1223" spans="1:15" ht="15" customHeight="1" x14ac:dyDescent="0.25">
      <c r="A1223" s="275" t="s">
        <v>4322</v>
      </c>
      <c r="B1223" s="193" t="s">
        <v>2108</v>
      </c>
      <c r="C1223" s="193" t="s">
        <v>4044</v>
      </c>
      <c r="D1223" s="193" t="s">
        <v>4235</v>
      </c>
      <c r="E1223" s="193" t="s">
        <v>4093</v>
      </c>
      <c r="F1223" s="290">
        <v>23.58</v>
      </c>
      <c r="G1223" s="333">
        <f>ROUND(SUMIF(Anlagenbewegungsdaten!B:B,A1223,Anlagenbewegungsdaten!C:C),3)</f>
        <v>0</v>
      </c>
      <c r="H1223" s="334">
        <f>IF(ISBLANK(F1223),ROUND(SUMIF(Anlagenbewegungsdaten!B:B,A1223,Anlagenbewegungsdaten!D:D),2),ROUND(G1223*F1223%,2))</f>
        <v>0</v>
      </c>
      <c r="I1223" s="334">
        <f>ROUND((H1223-SUMIF(Anlagenbewegungsdaten!$B:$B,A1223,Anlagenbewegungsdaten!D:D)),3)</f>
        <v>0</v>
      </c>
      <c r="J1223" s="335" t="s">
        <v>5179</v>
      </c>
      <c r="K1223" s="335" t="s">
        <v>5193</v>
      </c>
      <c r="L1223" s="516">
        <v>18.86</v>
      </c>
      <c r="M1223" s="332">
        <f>ROUND(SUMIF(Anlagenbewegungsdaten_AV!B:B,A1223,Anlagenbewegungsdaten_AV!C:C),3)</f>
        <v>0</v>
      </c>
      <c r="N1223" s="330">
        <f>IF(ISBLANK(L1223),ROUND(SUMIF(Anlagenbewegungsdaten_AV!B:B,A1223,Anlagenbewegungsdaten_AV!D:D),2),ROUND(M1223*L1223%,2))</f>
        <v>0</v>
      </c>
      <c r="O1223" s="330">
        <f>ROUND(N1223-SUMIF(Anlagenbewegungsdaten_AV!B:B,A1223,Anlagenbewegungsdaten_AV!D:D),3)</f>
        <v>0</v>
      </c>
    </row>
    <row r="1224" spans="1:15" ht="15" customHeight="1" x14ac:dyDescent="0.25">
      <c r="A1224" s="263" t="s">
        <v>646</v>
      </c>
      <c r="B1224" s="174" t="s">
        <v>2108</v>
      </c>
      <c r="C1224" s="174" t="s">
        <v>4044</v>
      </c>
      <c r="D1224" s="174" t="s">
        <v>1929</v>
      </c>
      <c r="E1224" s="174" t="s">
        <v>2483</v>
      </c>
      <c r="F1224" s="289">
        <v>21.67</v>
      </c>
      <c r="G1224" s="333">
        <f>ROUND(SUMIF(Anlagenbewegungsdaten!B:B,A1224,Anlagenbewegungsdaten!C:C),3)</f>
        <v>0</v>
      </c>
      <c r="H1224" s="334">
        <f>IF(ISBLANK(F1224),ROUND(SUMIF(Anlagenbewegungsdaten!B:B,A1224,Anlagenbewegungsdaten!D:D),2),ROUND(G1224*F1224%,2))</f>
        <v>0</v>
      </c>
      <c r="I1224" s="334">
        <f>ROUND((H1224-SUMIF(Anlagenbewegungsdaten!$B:$B,A1224,Anlagenbewegungsdaten!D:D)),3)</f>
        <v>0</v>
      </c>
      <c r="J1224" s="335" t="s">
        <v>5179</v>
      </c>
      <c r="K1224" s="335" t="s">
        <v>5193</v>
      </c>
      <c r="L1224" s="516">
        <v>17.34</v>
      </c>
      <c r="M1224" s="332">
        <f>ROUND(SUMIF(Anlagenbewegungsdaten_AV!B:B,A1224,Anlagenbewegungsdaten_AV!C:C),3)</f>
        <v>0</v>
      </c>
      <c r="N1224" s="330">
        <f>IF(ISBLANK(L1224),ROUND(SUMIF(Anlagenbewegungsdaten_AV!B:B,A1224,Anlagenbewegungsdaten_AV!D:D),2),ROUND(M1224*L1224%,2))</f>
        <v>0</v>
      </c>
      <c r="O1224" s="330">
        <f>ROUND(N1224-SUMIF(Anlagenbewegungsdaten_AV!B:B,A1224,Anlagenbewegungsdaten_AV!D:D),3)</f>
        <v>0</v>
      </c>
    </row>
    <row r="1225" spans="1:15" ht="15" customHeight="1" x14ac:dyDescent="0.25">
      <c r="A1225" s="263" t="s">
        <v>647</v>
      </c>
      <c r="B1225" s="174" t="s">
        <v>2108</v>
      </c>
      <c r="C1225" s="174" t="s">
        <v>4044</v>
      </c>
      <c r="D1225" s="174" t="s">
        <v>1931</v>
      </c>
      <c r="E1225" s="174" t="s">
        <v>2486</v>
      </c>
      <c r="F1225" s="289">
        <v>23.67</v>
      </c>
      <c r="G1225" s="333">
        <f>ROUND(SUMIF(Anlagenbewegungsdaten!B:B,A1225,Anlagenbewegungsdaten!C:C),3)</f>
        <v>0</v>
      </c>
      <c r="H1225" s="334">
        <f>IF(ISBLANK(F1225),ROUND(SUMIF(Anlagenbewegungsdaten!B:B,A1225,Anlagenbewegungsdaten!D:D),2),ROUND(G1225*F1225%,2))</f>
        <v>0</v>
      </c>
      <c r="I1225" s="334">
        <f>ROUND((H1225-SUMIF(Anlagenbewegungsdaten!$B:$B,A1225,Anlagenbewegungsdaten!D:D)),3)</f>
        <v>0</v>
      </c>
      <c r="J1225" s="335" t="s">
        <v>5179</v>
      </c>
      <c r="K1225" s="335" t="s">
        <v>5193</v>
      </c>
      <c r="L1225" s="516">
        <v>18.940000000000001</v>
      </c>
      <c r="M1225" s="332">
        <f>ROUND(SUMIF(Anlagenbewegungsdaten_AV!B:B,A1225,Anlagenbewegungsdaten_AV!C:C),3)</f>
        <v>0</v>
      </c>
      <c r="N1225" s="330">
        <f>IF(ISBLANK(L1225),ROUND(SUMIF(Anlagenbewegungsdaten_AV!B:B,A1225,Anlagenbewegungsdaten_AV!D:D),2),ROUND(M1225*L1225%,2))</f>
        <v>0</v>
      </c>
      <c r="O1225" s="330">
        <f>ROUND(N1225-SUMIF(Anlagenbewegungsdaten_AV!B:B,A1225,Anlagenbewegungsdaten_AV!D:D),3)</f>
        <v>0</v>
      </c>
    </row>
    <row r="1226" spans="1:15" ht="15" customHeight="1" x14ac:dyDescent="0.25">
      <c r="A1226" s="263" t="s">
        <v>648</v>
      </c>
      <c r="B1226" s="174" t="s">
        <v>2108</v>
      </c>
      <c r="C1226" s="174" t="s">
        <v>4044</v>
      </c>
      <c r="D1226" s="184" t="s">
        <v>1933</v>
      </c>
      <c r="E1226" s="174" t="s">
        <v>1560</v>
      </c>
      <c r="F1226" s="289">
        <v>24.67</v>
      </c>
      <c r="G1226" s="333">
        <f>ROUND(SUMIF(Anlagenbewegungsdaten!B:B,A1226,Anlagenbewegungsdaten!C:C),3)</f>
        <v>0</v>
      </c>
      <c r="H1226" s="334">
        <f>IF(ISBLANK(F1226),ROUND(SUMIF(Anlagenbewegungsdaten!B:B,A1226,Anlagenbewegungsdaten!D:D),2),ROUND(G1226*F1226%,2))</f>
        <v>0</v>
      </c>
      <c r="I1226" s="334">
        <f>ROUND((H1226-SUMIF(Anlagenbewegungsdaten!$B:$B,A1226,Anlagenbewegungsdaten!D:D)),3)</f>
        <v>0</v>
      </c>
      <c r="J1226" s="335" t="s">
        <v>5179</v>
      </c>
      <c r="K1226" s="335" t="s">
        <v>5193</v>
      </c>
      <c r="L1226" s="516">
        <v>19.739999999999998</v>
      </c>
      <c r="M1226" s="332">
        <f>ROUND(SUMIF(Anlagenbewegungsdaten_AV!B:B,A1226,Anlagenbewegungsdaten_AV!C:C),3)</f>
        <v>0</v>
      </c>
      <c r="N1226" s="330">
        <f>IF(ISBLANK(L1226),ROUND(SUMIF(Anlagenbewegungsdaten_AV!B:B,A1226,Anlagenbewegungsdaten_AV!D:D),2),ROUND(M1226*L1226%,2))</f>
        <v>0</v>
      </c>
      <c r="O1226" s="330">
        <f>ROUND(N1226-SUMIF(Anlagenbewegungsdaten_AV!B:B,A1226,Anlagenbewegungsdaten_AV!D:D),3)</f>
        <v>0</v>
      </c>
    </row>
    <row r="1227" spans="1:15" ht="15" customHeight="1" x14ac:dyDescent="0.25">
      <c r="A1227" s="263" t="s">
        <v>649</v>
      </c>
      <c r="B1227" s="174" t="s">
        <v>2108</v>
      </c>
      <c r="C1227" s="174" t="s">
        <v>4044</v>
      </c>
      <c r="D1227" s="174" t="s">
        <v>1935</v>
      </c>
      <c r="E1227" s="174" t="s">
        <v>1563</v>
      </c>
      <c r="F1227" s="289">
        <v>24.67</v>
      </c>
      <c r="G1227" s="333">
        <f>ROUND(SUMIF(Anlagenbewegungsdaten!B:B,A1227,Anlagenbewegungsdaten!C:C),3)</f>
        <v>0</v>
      </c>
      <c r="H1227" s="334">
        <f>IF(ISBLANK(F1227),ROUND(SUMIF(Anlagenbewegungsdaten!B:B,A1227,Anlagenbewegungsdaten!D:D),2),ROUND(G1227*F1227%,2))</f>
        <v>0</v>
      </c>
      <c r="I1227" s="334">
        <f>ROUND((H1227-SUMIF(Anlagenbewegungsdaten!$B:$B,A1227,Anlagenbewegungsdaten!D:D)),3)</f>
        <v>0</v>
      </c>
      <c r="J1227" s="335" t="s">
        <v>5179</v>
      </c>
      <c r="K1227" s="335" t="s">
        <v>5193</v>
      </c>
      <c r="L1227" s="516">
        <v>19.739999999999998</v>
      </c>
      <c r="M1227" s="332">
        <f>ROUND(SUMIF(Anlagenbewegungsdaten_AV!B:B,A1227,Anlagenbewegungsdaten_AV!C:C),3)</f>
        <v>0</v>
      </c>
      <c r="N1227" s="330">
        <f>IF(ISBLANK(L1227),ROUND(SUMIF(Anlagenbewegungsdaten_AV!B:B,A1227,Anlagenbewegungsdaten_AV!D:D),2),ROUND(M1227*L1227%,2))</f>
        <v>0</v>
      </c>
      <c r="O1227" s="330">
        <f>ROUND(N1227-SUMIF(Anlagenbewegungsdaten_AV!B:B,A1227,Anlagenbewegungsdaten_AV!D:D),3)</f>
        <v>0</v>
      </c>
    </row>
    <row r="1228" spans="1:15" ht="15" customHeight="1" x14ac:dyDescent="0.25">
      <c r="A1228" s="263" t="s">
        <v>2804</v>
      </c>
      <c r="B1228" s="174" t="s">
        <v>2108</v>
      </c>
      <c r="C1228" s="174" t="s">
        <v>4044</v>
      </c>
      <c r="D1228" s="174" t="s">
        <v>2719</v>
      </c>
      <c r="E1228" s="174" t="s">
        <v>2576</v>
      </c>
      <c r="F1228" s="289">
        <v>24.64</v>
      </c>
      <c r="G1228" s="333">
        <f>ROUND(SUMIF(Anlagenbewegungsdaten!B:B,A1228,Anlagenbewegungsdaten!C:C),3)</f>
        <v>0</v>
      </c>
      <c r="H1228" s="334">
        <f>IF(ISBLANK(F1228),ROUND(SUMIF(Anlagenbewegungsdaten!B:B,A1228,Anlagenbewegungsdaten!D:D),2),ROUND(G1228*F1228%,2))</f>
        <v>0</v>
      </c>
      <c r="I1228" s="334">
        <f>ROUND((H1228-SUMIF(Anlagenbewegungsdaten!$B:$B,A1228,Anlagenbewegungsdaten!D:D)),3)</f>
        <v>0</v>
      </c>
      <c r="J1228" s="335" t="s">
        <v>5179</v>
      </c>
      <c r="K1228" s="335" t="s">
        <v>5193</v>
      </c>
      <c r="L1228" s="516">
        <v>19.71</v>
      </c>
      <c r="M1228" s="332">
        <f>ROUND(SUMIF(Anlagenbewegungsdaten_AV!B:B,A1228,Anlagenbewegungsdaten_AV!C:C),3)</f>
        <v>0</v>
      </c>
      <c r="N1228" s="330">
        <f>IF(ISBLANK(L1228),ROUND(SUMIF(Anlagenbewegungsdaten_AV!B:B,A1228,Anlagenbewegungsdaten_AV!D:D),2),ROUND(M1228*L1228%,2))</f>
        <v>0</v>
      </c>
      <c r="O1228" s="330">
        <f>ROUND(N1228-SUMIF(Anlagenbewegungsdaten_AV!B:B,A1228,Anlagenbewegungsdaten_AV!D:D),3)</f>
        <v>0</v>
      </c>
    </row>
    <row r="1229" spans="1:15" ht="15" customHeight="1" x14ac:dyDescent="0.25">
      <c r="A1229" s="263" t="s">
        <v>3548</v>
      </c>
      <c r="B1229" s="174" t="s">
        <v>2108</v>
      </c>
      <c r="C1229" s="174" t="s">
        <v>4044</v>
      </c>
      <c r="D1229" s="174" t="s">
        <v>3463</v>
      </c>
      <c r="E1229" s="174" t="s">
        <v>3320</v>
      </c>
      <c r="F1229" s="289">
        <v>24.61</v>
      </c>
      <c r="G1229" s="333">
        <f>ROUND(SUMIF(Anlagenbewegungsdaten!B:B,A1229,Anlagenbewegungsdaten!C:C),3)</f>
        <v>0</v>
      </c>
      <c r="H1229" s="334">
        <f>IF(ISBLANK(F1229),ROUND(SUMIF(Anlagenbewegungsdaten!B:B,A1229,Anlagenbewegungsdaten!D:D),2),ROUND(G1229*F1229%,2))</f>
        <v>0</v>
      </c>
      <c r="I1229" s="334">
        <f>ROUND((H1229-SUMIF(Anlagenbewegungsdaten!$B:$B,A1229,Anlagenbewegungsdaten!D:D)),3)</f>
        <v>0</v>
      </c>
      <c r="J1229" s="335" t="s">
        <v>5179</v>
      </c>
      <c r="K1229" s="335" t="s">
        <v>5193</v>
      </c>
      <c r="L1229" s="516">
        <v>19.690000000000001</v>
      </c>
      <c r="M1229" s="332">
        <f>ROUND(SUMIF(Anlagenbewegungsdaten_AV!B:B,A1229,Anlagenbewegungsdaten_AV!C:C),3)</f>
        <v>0</v>
      </c>
      <c r="N1229" s="330">
        <f>IF(ISBLANK(L1229),ROUND(SUMIF(Anlagenbewegungsdaten_AV!B:B,A1229,Anlagenbewegungsdaten_AV!D:D),2),ROUND(M1229*L1229%,2))</f>
        <v>0</v>
      </c>
      <c r="O1229" s="330">
        <f>ROUND(N1229-SUMIF(Anlagenbewegungsdaten_AV!B:B,A1229,Anlagenbewegungsdaten_AV!D:D),3)</f>
        <v>0</v>
      </c>
    </row>
    <row r="1230" spans="1:15" ht="15" customHeight="1" x14ac:dyDescent="0.25">
      <c r="A1230" s="275" t="s">
        <v>4323</v>
      </c>
      <c r="B1230" s="193" t="s">
        <v>2108</v>
      </c>
      <c r="C1230" s="193" t="s">
        <v>4044</v>
      </c>
      <c r="D1230" s="193" t="s">
        <v>4237</v>
      </c>
      <c r="E1230" s="193" t="s">
        <v>4093</v>
      </c>
      <c r="F1230" s="290">
        <v>24.58</v>
      </c>
      <c r="G1230" s="333">
        <f>ROUND(SUMIF(Anlagenbewegungsdaten!B:B,A1230,Anlagenbewegungsdaten!C:C),3)</f>
        <v>0</v>
      </c>
      <c r="H1230" s="334">
        <f>IF(ISBLANK(F1230),ROUND(SUMIF(Anlagenbewegungsdaten!B:B,A1230,Anlagenbewegungsdaten!D:D),2),ROUND(G1230*F1230%,2))</f>
        <v>0</v>
      </c>
      <c r="I1230" s="334">
        <f>ROUND((H1230-SUMIF(Anlagenbewegungsdaten!$B:$B,A1230,Anlagenbewegungsdaten!D:D)),3)</f>
        <v>0</v>
      </c>
      <c r="J1230" s="335" t="s">
        <v>5179</v>
      </c>
      <c r="K1230" s="335" t="s">
        <v>5193</v>
      </c>
      <c r="L1230" s="516">
        <v>19.66</v>
      </c>
      <c r="M1230" s="332">
        <f>ROUND(SUMIF(Anlagenbewegungsdaten_AV!B:B,A1230,Anlagenbewegungsdaten_AV!C:C),3)</f>
        <v>0</v>
      </c>
      <c r="N1230" s="330">
        <f>IF(ISBLANK(L1230),ROUND(SUMIF(Anlagenbewegungsdaten_AV!B:B,A1230,Anlagenbewegungsdaten_AV!D:D),2),ROUND(M1230*L1230%,2))</f>
        <v>0</v>
      </c>
      <c r="O1230" s="330">
        <f>ROUND(N1230-SUMIF(Anlagenbewegungsdaten_AV!B:B,A1230,Anlagenbewegungsdaten_AV!D:D),3)</f>
        <v>0</v>
      </c>
    </row>
    <row r="1231" spans="1:15" ht="15" customHeight="1" x14ac:dyDescent="0.25">
      <c r="A1231" s="263" t="s">
        <v>650</v>
      </c>
      <c r="B1231" s="174" t="s">
        <v>2108</v>
      </c>
      <c r="C1231" s="174" t="s">
        <v>4044</v>
      </c>
      <c r="D1231" s="174" t="s">
        <v>1937</v>
      </c>
      <c r="E1231" s="174" t="s">
        <v>2483</v>
      </c>
      <c r="F1231" s="289">
        <v>24.67</v>
      </c>
      <c r="G1231" s="333">
        <f>ROUND(SUMIF(Anlagenbewegungsdaten!B:B,A1231,Anlagenbewegungsdaten!C:C),3)</f>
        <v>0</v>
      </c>
      <c r="H1231" s="334">
        <f>IF(ISBLANK(F1231),ROUND(SUMIF(Anlagenbewegungsdaten!B:B,A1231,Anlagenbewegungsdaten!D:D),2),ROUND(G1231*F1231%,2))</f>
        <v>0</v>
      </c>
      <c r="I1231" s="334">
        <f>ROUND((H1231-SUMIF(Anlagenbewegungsdaten!$B:$B,A1231,Anlagenbewegungsdaten!D:D)),3)</f>
        <v>0</v>
      </c>
      <c r="J1231" s="335" t="s">
        <v>5179</v>
      </c>
      <c r="K1231" s="335" t="s">
        <v>5193</v>
      </c>
      <c r="L1231" s="516">
        <v>19.739999999999998</v>
      </c>
      <c r="M1231" s="332">
        <f>ROUND(SUMIF(Anlagenbewegungsdaten_AV!B:B,A1231,Anlagenbewegungsdaten_AV!C:C),3)</f>
        <v>0</v>
      </c>
      <c r="N1231" s="330">
        <f>IF(ISBLANK(L1231),ROUND(SUMIF(Anlagenbewegungsdaten_AV!B:B,A1231,Anlagenbewegungsdaten_AV!D:D),2),ROUND(M1231*L1231%,2))</f>
        <v>0</v>
      </c>
      <c r="O1231" s="330">
        <f>ROUND(N1231-SUMIF(Anlagenbewegungsdaten_AV!B:B,A1231,Anlagenbewegungsdaten_AV!D:D),3)</f>
        <v>0</v>
      </c>
    </row>
    <row r="1232" spans="1:15" ht="15" customHeight="1" x14ac:dyDescent="0.25">
      <c r="A1232" s="263" t="s">
        <v>651</v>
      </c>
      <c r="B1232" s="174" t="s">
        <v>2108</v>
      </c>
      <c r="C1232" s="174" t="s">
        <v>4044</v>
      </c>
      <c r="D1232" s="174" t="s">
        <v>1939</v>
      </c>
      <c r="E1232" s="174" t="s">
        <v>2486</v>
      </c>
      <c r="F1232" s="289">
        <v>26.67</v>
      </c>
      <c r="G1232" s="333">
        <f>ROUND(SUMIF(Anlagenbewegungsdaten!B:B,A1232,Anlagenbewegungsdaten!C:C),3)</f>
        <v>0</v>
      </c>
      <c r="H1232" s="334">
        <f>IF(ISBLANK(F1232),ROUND(SUMIF(Anlagenbewegungsdaten!B:B,A1232,Anlagenbewegungsdaten!D:D),2),ROUND(G1232*F1232%,2))</f>
        <v>0</v>
      </c>
      <c r="I1232" s="334">
        <f>ROUND((H1232-SUMIF(Anlagenbewegungsdaten!$B:$B,A1232,Anlagenbewegungsdaten!D:D)),3)</f>
        <v>0</v>
      </c>
      <c r="J1232" s="335" t="s">
        <v>5179</v>
      </c>
      <c r="K1232" s="335" t="s">
        <v>5193</v>
      </c>
      <c r="L1232" s="516">
        <v>21.34</v>
      </c>
      <c r="M1232" s="332">
        <f>ROUND(SUMIF(Anlagenbewegungsdaten_AV!B:B,A1232,Anlagenbewegungsdaten_AV!C:C),3)</f>
        <v>0</v>
      </c>
      <c r="N1232" s="330">
        <f>IF(ISBLANK(L1232),ROUND(SUMIF(Anlagenbewegungsdaten_AV!B:B,A1232,Anlagenbewegungsdaten_AV!D:D),2),ROUND(M1232*L1232%,2))</f>
        <v>0</v>
      </c>
      <c r="O1232" s="330">
        <f>ROUND(N1232-SUMIF(Anlagenbewegungsdaten_AV!B:B,A1232,Anlagenbewegungsdaten_AV!D:D),3)</f>
        <v>0</v>
      </c>
    </row>
    <row r="1233" spans="1:15" ht="15" customHeight="1" x14ac:dyDescent="0.25">
      <c r="A1233" s="263" t="s">
        <v>652</v>
      </c>
      <c r="B1233" s="174" t="s">
        <v>2108</v>
      </c>
      <c r="C1233" s="174" t="s">
        <v>4044</v>
      </c>
      <c r="D1233" s="174" t="s">
        <v>1941</v>
      </c>
      <c r="E1233" s="174" t="s">
        <v>1560</v>
      </c>
      <c r="F1233" s="289">
        <v>27.67</v>
      </c>
      <c r="G1233" s="333">
        <f>ROUND(SUMIF(Anlagenbewegungsdaten!B:B,A1233,Anlagenbewegungsdaten!C:C),3)</f>
        <v>0</v>
      </c>
      <c r="H1233" s="334">
        <f>IF(ISBLANK(F1233),ROUND(SUMIF(Anlagenbewegungsdaten!B:B,A1233,Anlagenbewegungsdaten!D:D),2),ROUND(G1233*F1233%,2))</f>
        <v>0</v>
      </c>
      <c r="I1233" s="334">
        <f>ROUND((H1233-SUMIF(Anlagenbewegungsdaten!$B:$B,A1233,Anlagenbewegungsdaten!D:D)),3)</f>
        <v>0</v>
      </c>
      <c r="J1233" s="335" t="s">
        <v>5179</v>
      </c>
      <c r="K1233" s="335" t="s">
        <v>5193</v>
      </c>
      <c r="L1233" s="516">
        <v>22.14</v>
      </c>
      <c r="M1233" s="332">
        <f>ROUND(SUMIF(Anlagenbewegungsdaten_AV!B:B,A1233,Anlagenbewegungsdaten_AV!C:C),3)</f>
        <v>0</v>
      </c>
      <c r="N1233" s="330">
        <f>IF(ISBLANK(L1233),ROUND(SUMIF(Anlagenbewegungsdaten_AV!B:B,A1233,Anlagenbewegungsdaten_AV!D:D),2),ROUND(M1233*L1233%,2))</f>
        <v>0</v>
      </c>
      <c r="O1233" s="330">
        <f>ROUND(N1233-SUMIF(Anlagenbewegungsdaten_AV!B:B,A1233,Anlagenbewegungsdaten_AV!D:D),3)</f>
        <v>0</v>
      </c>
    </row>
    <row r="1234" spans="1:15" ht="15" customHeight="1" x14ac:dyDescent="0.25">
      <c r="A1234" s="263" t="s">
        <v>653</v>
      </c>
      <c r="B1234" s="174" t="s">
        <v>2108</v>
      </c>
      <c r="C1234" s="174" t="s">
        <v>4044</v>
      </c>
      <c r="D1234" s="174" t="s">
        <v>1943</v>
      </c>
      <c r="E1234" s="174" t="s">
        <v>1563</v>
      </c>
      <c r="F1234" s="289">
        <v>27.67</v>
      </c>
      <c r="G1234" s="333">
        <f>ROUND(SUMIF(Anlagenbewegungsdaten!B:B,A1234,Anlagenbewegungsdaten!C:C),3)</f>
        <v>0</v>
      </c>
      <c r="H1234" s="334">
        <f>IF(ISBLANK(F1234),ROUND(SUMIF(Anlagenbewegungsdaten!B:B,A1234,Anlagenbewegungsdaten!D:D),2),ROUND(G1234*F1234%,2))</f>
        <v>0</v>
      </c>
      <c r="I1234" s="334">
        <f>ROUND((H1234-SUMIF(Anlagenbewegungsdaten!$B:$B,A1234,Anlagenbewegungsdaten!D:D)),3)</f>
        <v>0</v>
      </c>
      <c r="J1234" s="335" t="s">
        <v>5179</v>
      </c>
      <c r="K1234" s="335" t="s">
        <v>5193</v>
      </c>
      <c r="L1234" s="516">
        <v>22.14</v>
      </c>
      <c r="M1234" s="332">
        <f>ROUND(SUMIF(Anlagenbewegungsdaten_AV!B:B,A1234,Anlagenbewegungsdaten_AV!C:C),3)</f>
        <v>0</v>
      </c>
      <c r="N1234" s="330">
        <f>IF(ISBLANK(L1234),ROUND(SUMIF(Anlagenbewegungsdaten_AV!B:B,A1234,Anlagenbewegungsdaten_AV!D:D),2),ROUND(M1234*L1234%,2))</f>
        <v>0</v>
      </c>
      <c r="O1234" s="330">
        <f>ROUND(N1234-SUMIF(Anlagenbewegungsdaten_AV!B:B,A1234,Anlagenbewegungsdaten_AV!D:D),3)</f>
        <v>0</v>
      </c>
    </row>
    <row r="1235" spans="1:15" ht="15" customHeight="1" x14ac:dyDescent="0.25">
      <c r="A1235" s="263" t="s">
        <v>2805</v>
      </c>
      <c r="B1235" s="174" t="s">
        <v>2108</v>
      </c>
      <c r="C1235" s="174" t="s">
        <v>4044</v>
      </c>
      <c r="D1235" s="174" t="s">
        <v>2721</v>
      </c>
      <c r="E1235" s="174" t="s">
        <v>2576</v>
      </c>
      <c r="F1235" s="289">
        <v>27.64</v>
      </c>
      <c r="G1235" s="333">
        <f>ROUND(SUMIF(Anlagenbewegungsdaten!B:B,A1235,Anlagenbewegungsdaten!C:C),3)</f>
        <v>0</v>
      </c>
      <c r="H1235" s="334">
        <f>IF(ISBLANK(F1235),ROUND(SUMIF(Anlagenbewegungsdaten!B:B,A1235,Anlagenbewegungsdaten!D:D),2),ROUND(G1235*F1235%,2))</f>
        <v>0</v>
      </c>
      <c r="I1235" s="334">
        <f>ROUND((H1235-SUMIF(Anlagenbewegungsdaten!$B:$B,A1235,Anlagenbewegungsdaten!D:D)),3)</f>
        <v>0</v>
      </c>
      <c r="J1235" s="335" t="s">
        <v>5179</v>
      </c>
      <c r="K1235" s="335" t="s">
        <v>5193</v>
      </c>
      <c r="L1235" s="516">
        <v>22.11</v>
      </c>
      <c r="M1235" s="332">
        <f>ROUND(SUMIF(Anlagenbewegungsdaten_AV!B:B,A1235,Anlagenbewegungsdaten_AV!C:C),3)</f>
        <v>0</v>
      </c>
      <c r="N1235" s="330">
        <f>IF(ISBLANK(L1235),ROUND(SUMIF(Anlagenbewegungsdaten_AV!B:B,A1235,Anlagenbewegungsdaten_AV!D:D),2),ROUND(M1235*L1235%,2))</f>
        <v>0</v>
      </c>
      <c r="O1235" s="330">
        <f>ROUND(N1235-SUMIF(Anlagenbewegungsdaten_AV!B:B,A1235,Anlagenbewegungsdaten_AV!D:D),3)</f>
        <v>0</v>
      </c>
    </row>
    <row r="1236" spans="1:15" ht="15" customHeight="1" x14ac:dyDescent="0.25">
      <c r="A1236" s="263" t="s">
        <v>3549</v>
      </c>
      <c r="B1236" s="174" t="s">
        <v>2108</v>
      </c>
      <c r="C1236" s="174" t="s">
        <v>4044</v>
      </c>
      <c r="D1236" s="174" t="s">
        <v>3465</v>
      </c>
      <c r="E1236" s="174" t="s">
        <v>3320</v>
      </c>
      <c r="F1236" s="289">
        <v>27.61</v>
      </c>
      <c r="G1236" s="333">
        <f>ROUND(SUMIF(Anlagenbewegungsdaten!B:B,A1236,Anlagenbewegungsdaten!C:C),3)</f>
        <v>0</v>
      </c>
      <c r="H1236" s="334">
        <f>IF(ISBLANK(F1236),ROUND(SUMIF(Anlagenbewegungsdaten!B:B,A1236,Anlagenbewegungsdaten!D:D),2),ROUND(G1236*F1236%,2))</f>
        <v>0</v>
      </c>
      <c r="I1236" s="334">
        <f>ROUND((H1236-SUMIF(Anlagenbewegungsdaten!$B:$B,A1236,Anlagenbewegungsdaten!D:D)),3)</f>
        <v>0</v>
      </c>
      <c r="J1236" s="335" t="s">
        <v>5179</v>
      </c>
      <c r="K1236" s="335" t="s">
        <v>5193</v>
      </c>
      <c r="L1236" s="516">
        <v>22.09</v>
      </c>
      <c r="M1236" s="332">
        <f>ROUND(SUMIF(Anlagenbewegungsdaten_AV!B:B,A1236,Anlagenbewegungsdaten_AV!C:C),3)</f>
        <v>0</v>
      </c>
      <c r="N1236" s="330">
        <f>IF(ISBLANK(L1236),ROUND(SUMIF(Anlagenbewegungsdaten_AV!B:B,A1236,Anlagenbewegungsdaten_AV!D:D),2),ROUND(M1236*L1236%,2))</f>
        <v>0</v>
      </c>
      <c r="O1236" s="330">
        <f>ROUND(N1236-SUMIF(Anlagenbewegungsdaten_AV!B:B,A1236,Anlagenbewegungsdaten_AV!D:D),3)</f>
        <v>0</v>
      </c>
    </row>
    <row r="1237" spans="1:15" ht="15" customHeight="1" x14ac:dyDescent="0.25">
      <c r="A1237" s="275" t="s">
        <v>4324</v>
      </c>
      <c r="B1237" s="193" t="s">
        <v>2108</v>
      </c>
      <c r="C1237" s="193" t="s">
        <v>4044</v>
      </c>
      <c r="D1237" s="193" t="s">
        <v>4239</v>
      </c>
      <c r="E1237" s="193" t="s">
        <v>4093</v>
      </c>
      <c r="F1237" s="290">
        <v>27.58</v>
      </c>
      <c r="G1237" s="333">
        <f>ROUND(SUMIF(Anlagenbewegungsdaten!B:B,A1237,Anlagenbewegungsdaten!C:C),3)</f>
        <v>0</v>
      </c>
      <c r="H1237" s="334">
        <f>IF(ISBLANK(F1237),ROUND(SUMIF(Anlagenbewegungsdaten!B:B,A1237,Anlagenbewegungsdaten!D:D),2),ROUND(G1237*F1237%,2))</f>
        <v>0</v>
      </c>
      <c r="I1237" s="334">
        <f>ROUND((H1237-SUMIF(Anlagenbewegungsdaten!$B:$B,A1237,Anlagenbewegungsdaten!D:D)),3)</f>
        <v>0</v>
      </c>
      <c r="J1237" s="335" t="s">
        <v>5179</v>
      </c>
      <c r="K1237" s="335" t="s">
        <v>5193</v>
      </c>
      <c r="L1237" s="516">
        <v>22.06</v>
      </c>
      <c r="M1237" s="332">
        <f>ROUND(SUMIF(Anlagenbewegungsdaten_AV!B:B,A1237,Anlagenbewegungsdaten_AV!C:C),3)</f>
        <v>0</v>
      </c>
      <c r="N1237" s="330">
        <f>IF(ISBLANK(L1237),ROUND(SUMIF(Anlagenbewegungsdaten_AV!B:B,A1237,Anlagenbewegungsdaten_AV!D:D),2),ROUND(M1237*L1237%,2))</f>
        <v>0</v>
      </c>
      <c r="O1237" s="330">
        <f>ROUND(N1237-SUMIF(Anlagenbewegungsdaten_AV!B:B,A1237,Anlagenbewegungsdaten_AV!D:D),3)</f>
        <v>0</v>
      </c>
    </row>
    <row r="1238" spans="1:15" ht="15" customHeight="1" x14ac:dyDescent="0.25">
      <c r="A1238" s="263" t="s">
        <v>654</v>
      </c>
      <c r="B1238" s="174" t="s">
        <v>2108</v>
      </c>
      <c r="C1238" s="174" t="s">
        <v>4044</v>
      </c>
      <c r="D1238" s="174" t="s">
        <v>1945</v>
      </c>
      <c r="E1238" s="174" t="s">
        <v>2483</v>
      </c>
      <c r="F1238" s="289">
        <v>25.67</v>
      </c>
      <c r="G1238" s="333">
        <f>ROUND(SUMIF(Anlagenbewegungsdaten!B:B,A1238,Anlagenbewegungsdaten!C:C),3)</f>
        <v>0</v>
      </c>
      <c r="H1238" s="334">
        <f>IF(ISBLANK(F1238),ROUND(SUMIF(Anlagenbewegungsdaten!B:B,A1238,Anlagenbewegungsdaten!D:D),2),ROUND(G1238*F1238%,2))</f>
        <v>0</v>
      </c>
      <c r="I1238" s="334">
        <f>ROUND((H1238-SUMIF(Anlagenbewegungsdaten!$B:$B,A1238,Anlagenbewegungsdaten!D:D)),3)</f>
        <v>0</v>
      </c>
      <c r="J1238" s="335" t="s">
        <v>5179</v>
      </c>
      <c r="K1238" s="335" t="s">
        <v>5193</v>
      </c>
      <c r="L1238" s="516">
        <v>20.54</v>
      </c>
      <c r="M1238" s="332">
        <f>ROUND(SUMIF(Anlagenbewegungsdaten_AV!B:B,A1238,Anlagenbewegungsdaten_AV!C:C),3)</f>
        <v>0</v>
      </c>
      <c r="N1238" s="330">
        <f>IF(ISBLANK(L1238),ROUND(SUMIF(Anlagenbewegungsdaten_AV!B:B,A1238,Anlagenbewegungsdaten_AV!D:D),2),ROUND(M1238*L1238%,2))</f>
        <v>0</v>
      </c>
      <c r="O1238" s="330">
        <f>ROUND(N1238-SUMIF(Anlagenbewegungsdaten_AV!B:B,A1238,Anlagenbewegungsdaten_AV!D:D),3)</f>
        <v>0</v>
      </c>
    </row>
    <row r="1239" spans="1:15" ht="15" customHeight="1" x14ac:dyDescent="0.25">
      <c r="A1239" s="263" t="s">
        <v>655</v>
      </c>
      <c r="B1239" s="174" t="s">
        <v>2108</v>
      </c>
      <c r="C1239" s="174" t="s">
        <v>4044</v>
      </c>
      <c r="D1239" s="174" t="s">
        <v>1947</v>
      </c>
      <c r="E1239" s="174" t="s">
        <v>2486</v>
      </c>
      <c r="F1239" s="289">
        <v>27.67</v>
      </c>
      <c r="G1239" s="333">
        <f>ROUND(SUMIF(Anlagenbewegungsdaten!B:B,A1239,Anlagenbewegungsdaten!C:C),3)</f>
        <v>0</v>
      </c>
      <c r="H1239" s="334">
        <f>IF(ISBLANK(F1239),ROUND(SUMIF(Anlagenbewegungsdaten!B:B,A1239,Anlagenbewegungsdaten!D:D),2),ROUND(G1239*F1239%,2))</f>
        <v>0</v>
      </c>
      <c r="I1239" s="334">
        <f>ROUND((H1239-SUMIF(Anlagenbewegungsdaten!$B:$B,A1239,Anlagenbewegungsdaten!D:D)),3)</f>
        <v>0</v>
      </c>
      <c r="J1239" s="335" t="s">
        <v>5179</v>
      </c>
      <c r="K1239" s="335" t="s">
        <v>5193</v>
      </c>
      <c r="L1239" s="516">
        <v>22.14</v>
      </c>
      <c r="M1239" s="332">
        <f>ROUND(SUMIF(Anlagenbewegungsdaten_AV!B:B,A1239,Anlagenbewegungsdaten_AV!C:C),3)</f>
        <v>0</v>
      </c>
      <c r="N1239" s="330">
        <f>IF(ISBLANK(L1239),ROUND(SUMIF(Anlagenbewegungsdaten_AV!B:B,A1239,Anlagenbewegungsdaten_AV!D:D),2),ROUND(M1239*L1239%,2))</f>
        <v>0</v>
      </c>
      <c r="O1239" s="330">
        <f>ROUND(N1239-SUMIF(Anlagenbewegungsdaten_AV!B:B,A1239,Anlagenbewegungsdaten_AV!D:D),3)</f>
        <v>0</v>
      </c>
    </row>
    <row r="1240" spans="1:15" ht="15" customHeight="1" x14ac:dyDescent="0.25">
      <c r="A1240" s="263" t="s">
        <v>656</v>
      </c>
      <c r="B1240" s="174" t="s">
        <v>2108</v>
      </c>
      <c r="C1240" s="174" t="s">
        <v>4044</v>
      </c>
      <c r="D1240" s="184" t="s">
        <v>1949</v>
      </c>
      <c r="E1240" s="174" t="s">
        <v>1560</v>
      </c>
      <c r="F1240" s="289">
        <v>28.67</v>
      </c>
      <c r="G1240" s="333">
        <f>ROUND(SUMIF(Anlagenbewegungsdaten!B:B,A1240,Anlagenbewegungsdaten!C:C),3)</f>
        <v>0</v>
      </c>
      <c r="H1240" s="334">
        <f>IF(ISBLANK(F1240),ROUND(SUMIF(Anlagenbewegungsdaten!B:B,A1240,Anlagenbewegungsdaten!D:D),2),ROUND(G1240*F1240%,2))</f>
        <v>0</v>
      </c>
      <c r="I1240" s="334">
        <f>ROUND((H1240-SUMIF(Anlagenbewegungsdaten!$B:$B,A1240,Anlagenbewegungsdaten!D:D)),3)</f>
        <v>0</v>
      </c>
      <c r="J1240" s="335" t="s">
        <v>5179</v>
      </c>
      <c r="K1240" s="335" t="s">
        <v>5193</v>
      </c>
      <c r="L1240" s="516">
        <v>22.94</v>
      </c>
      <c r="M1240" s="332">
        <f>ROUND(SUMIF(Anlagenbewegungsdaten_AV!B:B,A1240,Anlagenbewegungsdaten_AV!C:C),3)</f>
        <v>0</v>
      </c>
      <c r="N1240" s="330">
        <f>IF(ISBLANK(L1240),ROUND(SUMIF(Anlagenbewegungsdaten_AV!B:B,A1240,Anlagenbewegungsdaten_AV!D:D),2),ROUND(M1240*L1240%,2))</f>
        <v>0</v>
      </c>
      <c r="O1240" s="330">
        <f>ROUND(N1240-SUMIF(Anlagenbewegungsdaten_AV!B:B,A1240,Anlagenbewegungsdaten_AV!D:D),3)</f>
        <v>0</v>
      </c>
    </row>
    <row r="1241" spans="1:15" ht="15" customHeight="1" x14ac:dyDescent="0.25">
      <c r="A1241" s="263" t="s">
        <v>657</v>
      </c>
      <c r="B1241" s="174" t="s">
        <v>2108</v>
      </c>
      <c r="C1241" s="174" t="s">
        <v>4044</v>
      </c>
      <c r="D1241" s="174" t="s">
        <v>1951</v>
      </c>
      <c r="E1241" s="174" t="s">
        <v>1563</v>
      </c>
      <c r="F1241" s="289">
        <v>28.67</v>
      </c>
      <c r="G1241" s="333">
        <f>ROUND(SUMIF(Anlagenbewegungsdaten!B:B,A1241,Anlagenbewegungsdaten!C:C),3)</f>
        <v>0</v>
      </c>
      <c r="H1241" s="334">
        <f>IF(ISBLANK(F1241),ROUND(SUMIF(Anlagenbewegungsdaten!B:B,A1241,Anlagenbewegungsdaten!D:D),2),ROUND(G1241*F1241%,2))</f>
        <v>0</v>
      </c>
      <c r="I1241" s="334">
        <f>ROUND((H1241-SUMIF(Anlagenbewegungsdaten!$B:$B,A1241,Anlagenbewegungsdaten!D:D)),3)</f>
        <v>0</v>
      </c>
      <c r="J1241" s="335" t="s">
        <v>5179</v>
      </c>
      <c r="K1241" s="335" t="s">
        <v>5193</v>
      </c>
      <c r="L1241" s="516">
        <v>22.94</v>
      </c>
      <c r="M1241" s="332">
        <f>ROUND(SUMIF(Anlagenbewegungsdaten_AV!B:B,A1241,Anlagenbewegungsdaten_AV!C:C),3)</f>
        <v>0</v>
      </c>
      <c r="N1241" s="330">
        <f>IF(ISBLANK(L1241),ROUND(SUMIF(Anlagenbewegungsdaten_AV!B:B,A1241,Anlagenbewegungsdaten_AV!D:D),2),ROUND(M1241*L1241%,2))</f>
        <v>0</v>
      </c>
      <c r="O1241" s="330">
        <f>ROUND(N1241-SUMIF(Anlagenbewegungsdaten_AV!B:B,A1241,Anlagenbewegungsdaten_AV!D:D),3)</f>
        <v>0</v>
      </c>
    </row>
    <row r="1242" spans="1:15" ht="15" customHeight="1" x14ac:dyDescent="0.25">
      <c r="A1242" s="263" t="s">
        <v>2806</v>
      </c>
      <c r="B1242" s="174" t="s">
        <v>2108</v>
      </c>
      <c r="C1242" s="174" t="s">
        <v>4044</v>
      </c>
      <c r="D1242" s="174" t="s">
        <v>2723</v>
      </c>
      <c r="E1242" s="174" t="s">
        <v>2576</v>
      </c>
      <c r="F1242" s="289">
        <v>28.64</v>
      </c>
      <c r="G1242" s="333">
        <f>ROUND(SUMIF(Anlagenbewegungsdaten!B:B,A1242,Anlagenbewegungsdaten!C:C),3)</f>
        <v>0</v>
      </c>
      <c r="H1242" s="334">
        <f>IF(ISBLANK(F1242),ROUND(SUMIF(Anlagenbewegungsdaten!B:B,A1242,Anlagenbewegungsdaten!D:D),2),ROUND(G1242*F1242%,2))</f>
        <v>0</v>
      </c>
      <c r="I1242" s="334">
        <f>ROUND((H1242-SUMIF(Anlagenbewegungsdaten!$B:$B,A1242,Anlagenbewegungsdaten!D:D)),3)</f>
        <v>0</v>
      </c>
      <c r="J1242" s="335" t="s">
        <v>5179</v>
      </c>
      <c r="K1242" s="335" t="s">
        <v>5193</v>
      </c>
      <c r="L1242" s="516">
        <v>22.91</v>
      </c>
      <c r="M1242" s="332">
        <f>ROUND(SUMIF(Anlagenbewegungsdaten_AV!B:B,A1242,Anlagenbewegungsdaten_AV!C:C),3)</f>
        <v>0</v>
      </c>
      <c r="N1242" s="330">
        <f>IF(ISBLANK(L1242),ROUND(SUMIF(Anlagenbewegungsdaten_AV!B:B,A1242,Anlagenbewegungsdaten_AV!D:D),2),ROUND(M1242*L1242%,2))</f>
        <v>0</v>
      </c>
      <c r="O1242" s="330">
        <f>ROUND(N1242-SUMIF(Anlagenbewegungsdaten_AV!B:B,A1242,Anlagenbewegungsdaten_AV!D:D),3)</f>
        <v>0</v>
      </c>
    </row>
    <row r="1243" spans="1:15" ht="15" customHeight="1" x14ac:dyDescent="0.25">
      <c r="A1243" s="263" t="s">
        <v>3550</v>
      </c>
      <c r="B1243" s="174" t="s">
        <v>2108</v>
      </c>
      <c r="C1243" s="174" t="s">
        <v>4044</v>
      </c>
      <c r="D1243" s="174" t="s">
        <v>3467</v>
      </c>
      <c r="E1243" s="174" t="s">
        <v>3320</v>
      </c>
      <c r="F1243" s="289">
        <v>28.61</v>
      </c>
      <c r="G1243" s="333">
        <f>ROUND(SUMIF(Anlagenbewegungsdaten!B:B,A1243,Anlagenbewegungsdaten!C:C),3)</f>
        <v>0</v>
      </c>
      <c r="H1243" s="334">
        <f>IF(ISBLANK(F1243),ROUND(SUMIF(Anlagenbewegungsdaten!B:B,A1243,Anlagenbewegungsdaten!D:D),2),ROUND(G1243*F1243%,2))</f>
        <v>0</v>
      </c>
      <c r="I1243" s="334">
        <f>ROUND((H1243-SUMIF(Anlagenbewegungsdaten!$B:$B,A1243,Anlagenbewegungsdaten!D:D)),3)</f>
        <v>0</v>
      </c>
      <c r="J1243" s="335" t="s">
        <v>5179</v>
      </c>
      <c r="K1243" s="335" t="s">
        <v>5193</v>
      </c>
      <c r="L1243" s="516">
        <v>22.89</v>
      </c>
      <c r="M1243" s="332">
        <f>ROUND(SUMIF(Anlagenbewegungsdaten_AV!B:B,A1243,Anlagenbewegungsdaten_AV!C:C),3)</f>
        <v>0</v>
      </c>
      <c r="N1243" s="330">
        <f>IF(ISBLANK(L1243),ROUND(SUMIF(Anlagenbewegungsdaten_AV!B:B,A1243,Anlagenbewegungsdaten_AV!D:D),2),ROUND(M1243*L1243%,2))</f>
        <v>0</v>
      </c>
      <c r="O1243" s="330">
        <f>ROUND(N1243-SUMIF(Anlagenbewegungsdaten_AV!B:B,A1243,Anlagenbewegungsdaten_AV!D:D),3)</f>
        <v>0</v>
      </c>
    </row>
    <row r="1244" spans="1:15" ht="15" customHeight="1" x14ac:dyDescent="0.25">
      <c r="A1244" s="275" t="s">
        <v>4325</v>
      </c>
      <c r="B1244" s="193" t="s">
        <v>2108</v>
      </c>
      <c r="C1244" s="193" t="s">
        <v>4044</v>
      </c>
      <c r="D1244" s="193" t="s">
        <v>4241</v>
      </c>
      <c r="E1244" s="193" t="s">
        <v>4093</v>
      </c>
      <c r="F1244" s="290">
        <v>28.58</v>
      </c>
      <c r="G1244" s="333">
        <f>ROUND(SUMIF(Anlagenbewegungsdaten!B:B,A1244,Anlagenbewegungsdaten!C:C),3)</f>
        <v>0</v>
      </c>
      <c r="H1244" s="334">
        <f>IF(ISBLANK(F1244),ROUND(SUMIF(Anlagenbewegungsdaten!B:B,A1244,Anlagenbewegungsdaten!D:D),2),ROUND(G1244*F1244%,2))</f>
        <v>0</v>
      </c>
      <c r="I1244" s="334">
        <f>ROUND((H1244-SUMIF(Anlagenbewegungsdaten!$B:$B,A1244,Anlagenbewegungsdaten!D:D)),3)</f>
        <v>0</v>
      </c>
      <c r="J1244" s="335" t="s">
        <v>5179</v>
      </c>
      <c r="K1244" s="335" t="s">
        <v>5193</v>
      </c>
      <c r="L1244" s="516">
        <v>22.86</v>
      </c>
      <c r="M1244" s="332">
        <f>ROUND(SUMIF(Anlagenbewegungsdaten_AV!B:B,A1244,Anlagenbewegungsdaten_AV!C:C),3)</f>
        <v>0</v>
      </c>
      <c r="N1244" s="330">
        <f>IF(ISBLANK(L1244),ROUND(SUMIF(Anlagenbewegungsdaten_AV!B:B,A1244,Anlagenbewegungsdaten_AV!D:D),2),ROUND(M1244*L1244%,2))</f>
        <v>0</v>
      </c>
      <c r="O1244" s="330">
        <f>ROUND(N1244-SUMIF(Anlagenbewegungsdaten_AV!B:B,A1244,Anlagenbewegungsdaten_AV!D:D),3)</f>
        <v>0</v>
      </c>
    </row>
    <row r="1245" spans="1:15" ht="15" customHeight="1" x14ac:dyDescent="0.25">
      <c r="A1245" s="263" t="s">
        <v>658</v>
      </c>
      <c r="B1245" s="174" t="s">
        <v>2108</v>
      </c>
      <c r="C1245" s="174" t="s">
        <v>4044</v>
      </c>
      <c r="D1245" s="174" t="s">
        <v>1953</v>
      </c>
      <c r="E1245" s="174" t="s">
        <v>2483</v>
      </c>
      <c r="F1245" s="289">
        <v>22.67</v>
      </c>
      <c r="G1245" s="333">
        <f>ROUND(SUMIF(Anlagenbewegungsdaten!B:B,A1245,Anlagenbewegungsdaten!C:C),3)</f>
        <v>0</v>
      </c>
      <c r="H1245" s="334">
        <f>IF(ISBLANK(F1245),ROUND(SUMIF(Anlagenbewegungsdaten!B:B,A1245,Anlagenbewegungsdaten!D:D),2),ROUND(G1245*F1245%,2))</f>
        <v>0</v>
      </c>
      <c r="I1245" s="334">
        <f>ROUND((H1245-SUMIF(Anlagenbewegungsdaten!$B:$B,A1245,Anlagenbewegungsdaten!D:D)),3)</f>
        <v>0</v>
      </c>
      <c r="J1245" s="335" t="s">
        <v>5179</v>
      </c>
      <c r="K1245" s="335" t="s">
        <v>5193</v>
      </c>
      <c r="L1245" s="516">
        <v>18.14</v>
      </c>
      <c r="M1245" s="332">
        <f>ROUND(SUMIF(Anlagenbewegungsdaten_AV!B:B,A1245,Anlagenbewegungsdaten_AV!C:C),3)</f>
        <v>0</v>
      </c>
      <c r="N1245" s="330">
        <f>IF(ISBLANK(L1245),ROUND(SUMIF(Anlagenbewegungsdaten_AV!B:B,A1245,Anlagenbewegungsdaten_AV!D:D),2),ROUND(M1245*L1245%,2))</f>
        <v>0</v>
      </c>
      <c r="O1245" s="330">
        <f>ROUND(N1245-SUMIF(Anlagenbewegungsdaten_AV!B:B,A1245,Anlagenbewegungsdaten_AV!D:D),3)</f>
        <v>0</v>
      </c>
    </row>
    <row r="1246" spans="1:15" ht="15" customHeight="1" x14ac:dyDescent="0.25">
      <c r="A1246" s="263" t="s">
        <v>659</v>
      </c>
      <c r="B1246" s="174" t="s">
        <v>2108</v>
      </c>
      <c r="C1246" s="174" t="s">
        <v>4044</v>
      </c>
      <c r="D1246" s="174" t="s">
        <v>1955</v>
      </c>
      <c r="E1246" s="174" t="s">
        <v>2486</v>
      </c>
      <c r="F1246" s="289">
        <v>24.67</v>
      </c>
      <c r="G1246" s="333">
        <f>ROUND(SUMIF(Anlagenbewegungsdaten!B:B,A1246,Anlagenbewegungsdaten!C:C),3)</f>
        <v>0</v>
      </c>
      <c r="H1246" s="334">
        <f>IF(ISBLANK(F1246),ROUND(SUMIF(Anlagenbewegungsdaten!B:B,A1246,Anlagenbewegungsdaten!D:D),2),ROUND(G1246*F1246%,2))</f>
        <v>0</v>
      </c>
      <c r="I1246" s="334">
        <f>ROUND((H1246-SUMIF(Anlagenbewegungsdaten!$B:$B,A1246,Anlagenbewegungsdaten!D:D)),3)</f>
        <v>0</v>
      </c>
      <c r="J1246" s="335" t="s">
        <v>5179</v>
      </c>
      <c r="K1246" s="335" t="s">
        <v>5193</v>
      </c>
      <c r="L1246" s="516">
        <v>19.739999999999998</v>
      </c>
      <c r="M1246" s="332">
        <f>ROUND(SUMIF(Anlagenbewegungsdaten_AV!B:B,A1246,Anlagenbewegungsdaten_AV!C:C),3)</f>
        <v>0</v>
      </c>
      <c r="N1246" s="330">
        <f>IF(ISBLANK(L1246),ROUND(SUMIF(Anlagenbewegungsdaten_AV!B:B,A1246,Anlagenbewegungsdaten_AV!D:D),2),ROUND(M1246*L1246%,2))</f>
        <v>0</v>
      </c>
      <c r="O1246" s="330">
        <f>ROUND(N1246-SUMIF(Anlagenbewegungsdaten_AV!B:B,A1246,Anlagenbewegungsdaten_AV!D:D),3)</f>
        <v>0</v>
      </c>
    </row>
    <row r="1247" spans="1:15" ht="15" customHeight="1" x14ac:dyDescent="0.25">
      <c r="A1247" s="263" t="s">
        <v>660</v>
      </c>
      <c r="B1247" s="174" t="s">
        <v>2108</v>
      </c>
      <c r="C1247" s="174" t="s">
        <v>4044</v>
      </c>
      <c r="D1247" s="174" t="s">
        <v>1957</v>
      </c>
      <c r="E1247" s="174" t="s">
        <v>1560</v>
      </c>
      <c r="F1247" s="289">
        <v>25.67</v>
      </c>
      <c r="G1247" s="333">
        <f>ROUND(SUMIF(Anlagenbewegungsdaten!B:B,A1247,Anlagenbewegungsdaten!C:C),3)</f>
        <v>0</v>
      </c>
      <c r="H1247" s="334">
        <f>IF(ISBLANK(F1247),ROUND(SUMIF(Anlagenbewegungsdaten!B:B,A1247,Anlagenbewegungsdaten!D:D),2),ROUND(G1247*F1247%,2))</f>
        <v>0</v>
      </c>
      <c r="I1247" s="334">
        <f>ROUND((H1247-SUMIF(Anlagenbewegungsdaten!$B:$B,A1247,Anlagenbewegungsdaten!D:D)),3)</f>
        <v>0</v>
      </c>
      <c r="J1247" s="335" t="s">
        <v>5179</v>
      </c>
      <c r="K1247" s="335" t="s">
        <v>5193</v>
      </c>
      <c r="L1247" s="516">
        <v>20.54</v>
      </c>
      <c r="M1247" s="332">
        <f>ROUND(SUMIF(Anlagenbewegungsdaten_AV!B:B,A1247,Anlagenbewegungsdaten_AV!C:C),3)</f>
        <v>0</v>
      </c>
      <c r="N1247" s="330">
        <f>IF(ISBLANK(L1247),ROUND(SUMIF(Anlagenbewegungsdaten_AV!B:B,A1247,Anlagenbewegungsdaten_AV!D:D),2),ROUND(M1247*L1247%,2))</f>
        <v>0</v>
      </c>
      <c r="O1247" s="330">
        <f>ROUND(N1247-SUMIF(Anlagenbewegungsdaten_AV!B:B,A1247,Anlagenbewegungsdaten_AV!D:D),3)</f>
        <v>0</v>
      </c>
    </row>
    <row r="1248" spans="1:15" ht="15" customHeight="1" x14ac:dyDescent="0.25">
      <c r="A1248" s="263" t="s">
        <v>661</v>
      </c>
      <c r="B1248" s="174" t="s">
        <v>2108</v>
      </c>
      <c r="C1248" s="174" t="s">
        <v>4044</v>
      </c>
      <c r="D1248" s="174" t="s">
        <v>1959</v>
      </c>
      <c r="E1248" s="174" t="s">
        <v>1563</v>
      </c>
      <c r="F1248" s="289">
        <v>25.67</v>
      </c>
      <c r="G1248" s="333">
        <f>ROUND(SUMIF(Anlagenbewegungsdaten!B:B,A1248,Anlagenbewegungsdaten!C:C),3)</f>
        <v>0</v>
      </c>
      <c r="H1248" s="334">
        <f>IF(ISBLANK(F1248),ROUND(SUMIF(Anlagenbewegungsdaten!B:B,A1248,Anlagenbewegungsdaten!D:D),2),ROUND(G1248*F1248%,2))</f>
        <v>0</v>
      </c>
      <c r="I1248" s="334">
        <f>ROUND((H1248-SUMIF(Anlagenbewegungsdaten!$B:$B,A1248,Anlagenbewegungsdaten!D:D)),3)</f>
        <v>0</v>
      </c>
      <c r="J1248" s="335" t="s">
        <v>5179</v>
      </c>
      <c r="K1248" s="335" t="s">
        <v>5193</v>
      </c>
      <c r="L1248" s="516">
        <v>20.54</v>
      </c>
      <c r="M1248" s="332">
        <f>ROUND(SUMIF(Anlagenbewegungsdaten_AV!B:B,A1248,Anlagenbewegungsdaten_AV!C:C),3)</f>
        <v>0</v>
      </c>
      <c r="N1248" s="330">
        <f>IF(ISBLANK(L1248),ROUND(SUMIF(Anlagenbewegungsdaten_AV!B:B,A1248,Anlagenbewegungsdaten_AV!D:D),2),ROUND(M1248*L1248%,2))</f>
        <v>0</v>
      </c>
      <c r="O1248" s="330">
        <f>ROUND(N1248-SUMIF(Anlagenbewegungsdaten_AV!B:B,A1248,Anlagenbewegungsdaten_AV!D:D),3)</f>
        <v>0</v>
      </c>
    </row>
    <row r="1249" spans="1:15" ht="15" customHeight="1" x14ac:dyDescent="0.25">
      <c r="A1249" s="263" t="s">
        <v>2807</v>
      </c>
      <c r="B1249" s="174" t="s">
        <v>2108</v>
      </c>
      <c r="C1249" s="174" t="s">
        <v>4044</v>
      </c>
      <c r="D1249" s="174" t="s">
        <v>2725</v>
      </c>
      <c r="E1249" s="174" t="s">
        <v>2576</v>
      </c>
      <c r="F1249" s="289">
        <v>25.64</v>
      </c>
      <c r="G1249" s="333">
        <f>ROUND(SUMIF(Anlagenbewegungsdaten!B:B,A1249,Anlagenbewegungsdaten!C:C),3)</f>
        <v>0</v>
      </c>
      <c r="H1249" s="334">
        <f>IF(ISBLANK(F1249),ROUND(SUMIF(Anlagenbewegungsdaten!B:B,A1249,Anlagenbewegungsdaten!D:D),2),ROUND(G1249*F1249%,2))</f>
        <v>0</v>
      </c>
      <c r="I1249" s="334">
        <f>ROUND((H1249-SUMIF(Anlagenbewegungsdaten!$B:$B,A1249,Anlagenbewegungsdaten!D:D)),3)</f>
        <v>0</v>
      </c>
      <c r="J1249" s="335" t="s">
        <v>5179</v>
      </c>
      <c r="K1249" s="335" t="s">
        <v>5193</v>
      </c>
      <c r="L1249" s="516">
        <v>20.51</v>
      </c>
      <c r="M1249" s="332">
        <f>ROUND(SUMIF(Anlagenbewegungsdaten_AV!B:B,A1249,Anlagenbewegungsdaten_AV!C:C),3)</f>
        <v>0</v>
      </c>
      <c r="N1249" s="330">
        <f>IF(ISBLANK(L1249),ROUND(SUMIF(Anlagenbewegungsdaten_AV!B:B,A1249,Anlagenbewegungsdaten_AV!D:D),2),ROUND(M1249*L1249%,2))</f>
        <v>0</v>
      </c>
      <c r="O1249" s="330">
        <f>ROUND(N1249-SUMIF(Anlagenbewegungsdaten_AV!B:B,A1249,Anlagenbewegungsdaten_AV!D:D),3)</f>
        <v>0</v>
      </c>
    </row>
    <row r="1250" spans="1:15" ht="15" customHeight="1" x14ac:dyDescent="0.25">
      <c r="A1250" s="263" t="s">
        <v>3551</v>
      </c>
      <c r="B1250" s="174" t="s">
        <v>2108</v>
      </c>
      <c r="C1250" s="174" t="s">
        <v>4044</v>
      </c>
      <c r="D1250" s="174" t="s">
        <v>3469</v>
      </c>
      <c r="E1250" s="174" t="s">
        <v>3320</v>
      </c>
      <c r="F1250" s="289">
        <v>25.61</v>
      </c>
      <c r="G1250" s="333">
        <f>ROUND(SUMIF(Anlagenbewegungsdaten!B:B,A1250,Anlagenbewegungsdaten!C:C),3)</f>
        <v>0</v>
      </c>
      <c r="H1250" s="334">
        <f>IF(ISBLANK(F1250),ROUND(SUMIF(Anlagenbewegungsdaten!B:B,A1250,Anlagenbewegungsdaten!D:D),2),ROUND(G1250*F1250%,2))</f>
        <v>0</v>
      </c>
      <c r="I1250" s="334">
        <f>ROUND((H1250-SUMIF(Anlagenbewegungsdaten!$B:$B,A1250,Anlagenbewegungsdaten!D:D)),3)</f>
        <v>0</v>
      </c>
      <c r="J1250" s="335" t="s">
        <v>5179</v>
      </c>
      <c r="K1250" s="335" t="s">
        <v>5193</v>
      </c>
      <c r="L1250" s="516">
        <v>20.49</v>
      </c>
      <c r="M1250" s="332">
        <f>ROUND(SUMIF(Anlagenbewegungsdaten_AV!B:B,A1250,Anlagenbewegungsdaten_AV!C:C),3)</f>
        <v>0</v>
      </c>
      <c r="N1250" s="330">
        <f>IF(ISBLANK(L1250),ROUND(SUMIF(Anlagenbewegungsdaten_AV!B:B,A1250,Anlagenbewegungsdaten_AV!D:D),2),ROUND(M1250*L1250%,2))</f>
        <v>0</v>
      </c>
      <c r="O1250" s="330">
        <f>ROUND(N1250-SUMIF(Anlagenbewegungsdaten_AV!B:B,A1250,Anlagenbewegungsdaten_AV!D:D),3)</f>
        <v>0</v>
      </c>
    </row>
    <row r="1251" spans="1:15" ht="15" customHeight="1" x14ac:dyDescent="0.25">
      <c r="A1251" s="275" t="s">
        <v>4326</v>
      </c>
      <c r="B1251" s="193" t="s">
        <v>2108</v>
      </c>
      <c r="C1251" s="193" t="s">
        <v>4044</v>
      </c>
      <c r="D1251" s="193" t="s">
        <v>4243</v>
      </c>
      <c r="E1251" s="193" t="s">
        <v>4093</v>
      </c>
      <c r="F1251" s="290">
        <v>25.58</v>
      </c>
      <c r="G1251" s="333">
        <f>ROUND(SUMIF(Anlagenbewegungsdaten!B:B,A1251,Anlagenbewegungsdaten!C:C),3)</f>
        <v>0</v>
      </c>
      <c r="H1251" s="334">
        <f>IF(ISBLANK(F1251),ROUND(SUMIF(Anlagenbewegungsdaten!B:B,A1251,Anlagenbewegungsdaten!D:D),2),ROUND(G1251*F1251%,2))</f>
        <v>0</v>
      </c>
      <c r="I1251" s="334">
        <f>ROUND((H1251-SUMIF(Anlagenbewegungsdaten!$B:$B,A1251,Anlagenbewegungsdaten!D:D)),3)</f>
        <v>0</v>
      </c>
      <c r="J1251" s="335" t="s">
        <v>5179</v>
      </c>
      <c r="K1251" s="335" t="s">
        <v>5193</v>
      </c>
      <c r="L1251" s="516">
        <v>20.46</v>
      </c>
      <c r="M1251" s="332">
        <f>ROUND(SUMIF(Anlagenbewegungsdaten_AV!B:B,A1251,Anlagenbewegungsdaten_AV!C:C),3)</f>
        <v>0</v>
      </c>
      <c r="N1251" s="330">
        <f>IF(ISBLANK(L1251),ROUND(SUMIF(Anlagenbewegungsdaten_AV!B:B,A1251,Anlagenbewegungsdaten_AV!D:D),2),ROUND(M1251*L1251%,2))</f>
        <v>0</v>
      </c>
      <c r="O1251" s="330">
        <f>ROUND(N1251-SUMIF(Anlagenbewegungsdaten_AV!B:B,A1251,Anlagenbewegungsdaten_AV!D:D),3)</f>
        <v>0</v>
      </c>
    </row>
    <row r="1252" spans="1:15" ht="15" customHeight="1" x14ac:dyDescent="0.25">
      <c r="A1252" s="263" t="s">
        <v>662</v>
      </c>
      <c r="B1252" s="174" t="s">
        <v>2108</v>
      </c>
      <c r="C1252" s="174" t="s">
        <v>4044</v>
      </c>
      <c r="D1252" s="174" t="s">
        <v>1961</v>
      </c>
      <c r="E1252" s="174" t="s">
        <v>2483</v>
      </c>
      <c r="F1252" s="289">
        <v>23.67</v>
      </c>
      <c r="G1252" s="333">
        <f>ROUND(SUMIF(Anlagenbewegungsdaten!B:B,A1252,Anlagenbewegungsdaten!C:C),3)</f>
        <v>0</v>
      </c>
      <c r="H1252" s="334">
        <f>IF(ISBLANK(F1252),ROUND(SUMIF(Anlagenbewegungsdaten!B:B,A1252,Anlagenbewegungsdaten!D:D),2),ROUND(G1252*F1252%,2))</f>
        <v>0</v>
      </c>
      <c r="I1252" s="334">
        <f>ROUND((H1252-SUMIF(Anlagenbewegungsdaten!$B:$B,A1252,Anlagenbewegungsdaten!D:D)),3)</f>
        <v>0</v>
      </c>
      <c r="J1252" s="335" t="s">
        <v>5179</v>
      </c>
      <c r="K1252" s="335" t="s">
        <v>5193</v>
      </c>
      <c r="L1252" s="516">
        <v>18.940000000000001</v>
      </c>
      <c r="M1252" s="332">
        <f>ROUND(SUMIF(Anlagenbewegungsdaten_AV!B:B,A1252,Anlagenbewegungsdaten_AV!C:C),3)</f>
        <v>0</v>
      </c>
      <c r="N1252" s="330">
        <f>IF(ISBLANK(L1252),ROUND(SUMIF(Anlagenbewegungsdaten_AV!B:B,A1252,Anlagenbewegungsdaten_AV!D:D),2),ROUND(M1252*L1252%,2))</f>
        <v>0</v>
      </c>
      <c r="O1252" s="330">
        <f>ROUND(N1252-SUMIF(Anlagenbewegungsdaten_AV!B:B,A1252,Anlagenbewegungsdaten_AV!D:D),3)</f>
        <v>0</v>
      </c>
    </row>
    <row r="1253" spans="1:15" ht="15" customHeight="1" x14ac:dyDescent="0.25">
      <c r="A1253" s="263" t="s">
        <v>663</v>
      </c>
      <c r="B1253" s="174" t="s">
        <v>2108</v>
      </c>
      <c r="C1253" s="174" t="s">
        <v>4044</v>
      </c>
      <c r="D1253" s="174" t="s">
        <v>1963</v>
      </c>
      <c r="E1253" s="174" t="s">
        <v>2486</v>
      </c>
      <c r="F1253" s="289">
        <v>25.67</v>
      </c>
      <c r="G1253" s="333">
        <f>ROUND(SUMIF(Anlagenbewegungsdaten!B:B,A1253,Anlagenbewegungsdaten!C:C),3)</f>
        <v>0</v>
      </c>
      <c r="H1253" s="334">
        <f>IF(ISBLANK(F1253),ROUND(SUMIF(Anlagenbewegungsdaten!B:B,A1253,Anlagenbewegungsdaten!D:D),2),ROUND(G1253*F1253%,2))</f>
        <v>0</v>
      </c>
      <c r="I1253" s="334">
        <f>ROUND((H1253-SUMIF(Anlagenbewegungsdaten!$B:$B,A1253,Anlagenbewegungsdaten!D:D)),3)</f>
        <v>0</v>
      </c>
      <c r="J1253" s="335" t="s">
        <v>5179</v>
      </c>
      <c r="K1253" s="335" t="s">
        <v>5193</v>
      </c>
      <c r="L1253" s="516">
        <v>20.54</v>
      </c>
      <c r="M1253" s="332">
        <f>ROUND(SUMIF(Anlagenbewegungsdaten_AV!B:B,A1253,Anlagenbewegungsdaten_AV!C:C),3)</f>
        <v>0</v>
      </c>
      <c r="N1253" s="330">
        <f>IF(ISBLANK(L1253),ROUND(SUMIF(Anlagenbewegungsdaten_AV!B:B,A1253,Anlagenbewegungsdaten_AV!D:D),2),ROUND(M1253*L1253%,2))</f>
        <v>0</v>
      </c>
      <c r="O1253" s="330">
        <f>ROUND(N1253-SUMIF(Anlagenbewegungsdaten_AV!B:B,A1253,Anlagenbewegungsdaten_AV!D:D),3)</f>
        <v>0</v>
      </c>
    </row>
    <row r="1254" spans="1:15" ht="15" customHeight="1" x14ac:dyDescent="0.25">
      <c r="A1254" s="263" t="s">
        <v>664</v>
      </c>
      <c r="B1254" s="174" t="s">
        <v>2108</v>
      </c>
      <c r="C1254" s="174" t="s">
        <v>4044</v>
      </c>
      <c r="D1254" s="184" t="s">
        <v>1965</v>
      </c>
      <c r="E1254" s="174" t="s">
        <v>1560</v>
      </c>
      <c r="F1254" s="289">
        <v>26.67</v>
      </c>
      <c r="G1254" s="333">
        <f>ROUND(SUMIF(Anlagenbewegungsdaten!B:B,A1254,Anlagenbewegungsdaten!C:C),3)</f>
        <v>0</v>
      </c>
      <c r="H1254" s="334">
        <f>IF(ISBLANK(F1254),ROUND(SUMIF(Anlagenbewegungsdaten!B:B,A1254,Anlagenbewegungsdaten!D:D),2),ROUND(G1254*F1254%,2))</f>
        <v>0</v>
      </c>
      <c r="I1254" s="334">
        <f>ROUND((H1254-SUMIF(Anlagenbewegungsdaten!$B:$B,A1254,Anlagenbewegungsdaten!D:D)),3)</f>
        <v>0</v>
      </c>
      <c r="J1254" s="335" t="s">
        <v>5179</v>
      </c>
      <c r="K1254" s="335" t="s">
        <v>5193</v>
      </c>
      <c r="L1254" s="516">
        <v>21.34</v>
      </c>
      <c r="M1254" s="332">
        <f>ROUND(SUMIF(Anlagenbewegungsdaten_AV!B:B,A1254,Anlagenbewegungsdaten_AV!C:C),3)</f>
        <v>0</v>
      </c>
      <c r="N1254" s="330">
        <f>IF(ISBLANK(L1254),ROUND(SUMIF(Anlagenbewegungsdaten_AV!B:B,A1254,Anlagenbewegungsdaten_AV!D:D),2),ROUND(M1254*L1254%,2))</f>
        <v>0</v>
      </c>
      <c r="O1254" s="330">
        <f>ROUND(N1254-SUMIF(Anlagenbewegungsdaten_AV!B:B,A1254,Anlagenbewegungsdaten_AV!D:D),3)</f>
        <v>0</v>
      </c>
    </row>
    <row r="1255" spans="1:15" ht="15" customHeight="1" x14ac:dyDescent="0.25">
      <c r="A1255" s="263" t="s">
        <v>665</v>
      </c>
      <c r="B1255" s="174" t="s">
        <v>2108</v>
      </c>
      <c r="C1255" s="174" t="s">
        <v>4044</v>
      </c>
      <c r="D1255" s="174" t="s">
        <v>1967</v>
      </c>
      <c r="E1255" s="174" t="s">
        <v>1563</v>
      </c>
      <c r="F1255" s="289">
        <v>26.67</v>
      </c>
      <c r="G1255" s="333">
        <f>ROUND(SUMIF(Anlagenbewegungsdaten!B:B,A1255,Anlagenbewegungsdaten!C:C),3)</f>
        <v>0</v>
      </c>
      <c r="H1255" s="334">
        <f>IF(ISBLANK(F1255),ROUND(SUMIF(Anlagenbewegungsdaten!B:B,A1255,Anlagenbewegungsdaten!D:D),2),ROUND(G1255*F1255%,2))</f>
        <v>0</v>
      </c>
      <c r="I1255" s="334">
        <f>ROUND((H1255-SUMIF(Anlagenbewegungsdaten!$B:$B,A1255,Anlagenbewegungsdaten!D:D)),3)</f>
        <v>0</v>
      </c>
      <c r="J1255" s="335" t="s">
        <v>5179</v>
      </c>
      <c r="K1255" s="335" t="s">
        <v>5193</v>
      </c>
      <c r="L1255" s="516">
        <v>21.34</v>
      </c>
      <c r="M1255" s="332">
        <f>ROUND(SUMIF(Anlagenbewegungsdaten_AV!B:B,A1255,Anlagenbewegungsdaten_AV!C:C),3)</f>
        <v>0</v>
      </c>
      <c r="N1255" s="330">
        <f>IF(ISBLANK(L1255),ROUND(SUMIF(Anlagenbewegungsdaten_AV!B:B,A1255,Anlagenbewegungsdaten_AV!D:D),2),ROUND(M1255*L1255%,2))</f>
        <v>0</v>
      </c>
      <c r="O1255" s="330">
        <f>ROUND(N1255-SUMIF(Anlagenbewegungsdaten_AV!B:B,A1255,Anlagenbewegungsdaten_AV!D:D),3)</f>
        <v>0</v>
      </c>
    </row>
    <row r="1256" spans="1:15" ht="15" customHeight="1" x14ac:dyDescent="0.25">
      <c r="A1256" s="263" t="s">
        <v>2808</v>
      </c>
      <c r="B1256" s="174" t="s">
        <v>2108</v>
      </c>
      <c r="C1256" s="174" t="s">
        <v>4044</v>
      </c>
      <c r="D1256" s="174" t="s">
        <v>2727</v>
      </c>
      <c r="E1256" s="174" t="s">
        <v>2576</v>
      </c>
      <c r="F1256" s="289">
        <v>26.64</v>
      </c>
      <c r="G1256" s="333">
        <f>ROUND(SUMIF(Anlagenbewegungsdaten!B:B,A1256,Anlagenbewegungsdaten!C:C),3)</f>
        <v>0</v>
      </c>
      <c r="H1256" s="334">
        <f>IF(ISBLANK(F1256),ROUND(SUMIF(Anlagenbewegungsdaten!B:B,A1256,Anlagenbewegungsdaten!D:D),2),ROUND(G1256*F1256%,2))</f>
        <v>0</v>
      </c>
      <c r="I1256" s="334">
        <f>ROUND((H1256-SUMIF(Anlagenbewegungsdaten!$B:$B,A1256,Anlagenbewegungsdaten!D:D)),3)</f>
        <v>0</v>
      </c>
      <c r="J1256" s="335" t="s">
        <v>5179</v>
      </c>
      <c r="K1256" s="335" t="s">
        <v>5193</v>
      </c>
      <c r="L1256" s="516">
        <v>21.31</v>
      </c>
      <c r="M1256" s="332">
        <f>ROUND(SUMIF(Anlagenbewegungsdaten_AV!B:B,A1256,Anlagenbewegungsdaten_AV!C:C),3)</f>
        <v>0</v>
      </c>
      <c r="N1256" s="330">
        <f>IF(ISBLANK(L1256),ROUND(SUMIF(Anlagenbewegungsdaten_AV!B:B,A1256,Anlagenbewegungsdaten_AV!D:D),2),ROUND(M1256*L1256%,2))</f>
        <v>0</v>
      </c>
      <c r="O1256" s="330">
        <f>ROUND(N1256-SUMIF(Anlagenbewegungsdaten_AV!B:B,A1256,Anlagenbewegungsdaten_AV!D:D),3)</f>
        <v>0</v>
      </c>
    </row>
    <row r="1257" spans="1:15" ht="15" customHeight="1" x14ac:dyDescent="0.25">
      <c r="A1257" s="263" t="s">
        <v>3552</v>
      </c>
      <c r="B1257" s="174" t="s">
        <v>2108</v>
      </c>
      <c r="C1257" s="174" t="s">
        <v>4044</v>
      </c>
      <c r="D1257" s="174" t="s">
        <v>3471</v>
      </c>
      <c r="E1257" s="174" t="s">
        <v>3320</v>
      </c>
      <c r="F1257" s="289">
        <v>26.61</v>
      </c>
      <c r="G1257" s="333">
        <f>ROUND(SUMIF(Anlagenbewegungsdaten!B:B,A1257,Anlagenbewegungsdaten!C:C),3)</f>
        <v>0</v>
      </c>
      <c r="H1257" s="334">
        <f>IF(ISBLANK(F1257),ROUND(SUMIF(Anlagenbewegungsdaten!B:B,A1257,Anlagenbewegungsdaten!D:D),2),ROUND(G1257*F1257%,2))</f>
        <v>0</v>
      </c>
      <c r="I1257" s="334">
        <f>ROUND((H1257-SUMIF(Anlagenbewegungsdaten!$B:$B,A1257,Anlagenbewegungsdaten!D:D)),3)</f>
        <v>0</v>
      </c>
      <c r="J1257" s="335" t="s">
        <v>5179</v>
      </c>
      <c r="K1257" s="335" t="s">
        <v>5193</v>
      </c>
      <c r="L1257" s="516">
        <v>21.29</v>
      </c>
      <c r="M1257" s="332">
        <f>ROUND(SUMIF(Anlagenbewegungsdaten_AV!B:B,A1257,Anlagenbewegungsdaten_AV!C:C),3)</f>
        <v>0</v>
      </c>
      <c r="N1257" s="330">
        <f>IF(ISBLANK(L1257),ROUND(SUMIF(Anlagenbewegungsdaten_AV!B:B,A1257,Anlagenbewegungsdaten_AV!D:D),2),ROUND(M1257*L1257%,2))</f>
        <v>0</v>
      </c>
      <c r="O1257" s="330">
        <f>ROUND(N1257-SUMIF(Anlagenbewegungsdaten_AV!B:B,A1257,Anlagenbewegungsdaten_AV!D:D),3)</f>
        <v>0</v>
      </c>
    </row>
    <row r="1258" spans="1:15" ht="15" customHeight="1" x14ac:dyDescent="0.25">
      <c r="A1258" s="275" t="s">
        <v>4327</v>
      </c>
      <c r="B1258" s="193" t="s">
        <v>2108</v>
      </c>
      <c r="C1258" s="193" t="s">
        <v>4044</v>
      </c>
      <c r="D1258" s="193" t="s">
        <v>4245</v>
      </c>
      <c r="E1258" s="193" t="s">
        <v>4093</v>
      </c>
      <c r="F1258" s="290">
        <v>26.58</v>
      </c>
      <c r="G1258" s="333">
        <f>ROUND(SUMIF(Anlagenbewegungsdaten!B:B,A1258,Anlagenbewegungsdaten!C:C),3)</f>
        <v>0</v>
      </c>
      <c r="H1258" s="334">
        <f>IF(ISBLANK(F1258),ROUND(SUMIF(Anlagenbewegungsdaten!B:B,A1258,Anlagenbewegungsdaten!D:D),2),ROUND(G1258*F1258%,2))</f>
        <v>0</v>
      </c>
      <c r="I1258" s="334">
        <f>ROUND((H1258-SUMIF(Anlagenbewegungsdaten!$B:$B,A1258,Anlagenbewegungsdaten!D:D)),3)</f>
        <v>0</v>
      </c>
      <c r="J1258" s="335" t="s">
        <v>5179</v>
      </c>
      <c r="K1258" s="335" t="s">
        <v>5193</v>
      </c>
      <c r="L1258" s="516">
        <v>21.26</v>
      </c>
      <c r="M1258" s="332">
        <f>ROUND(SUMIF(Anlagenbewegungsdaten_AV!B:B,A1258,Anlagenbewegungsdaten_AV!C:C),3)</f>
        <v>0</v>
      </c>
      <c r="N1258" s="330">
        <f>IF(ISBLANK(L1258),ROUND(SUMIF(Anlagenbewegungsdaten_AV!B:B,A1258,Anlagenbewegungsdaten_AV!D:D),2),ROUND(M1258*L1258%,2))</f>
        <v>0</v>
      </c>
      <c r="O1258" s="330">
        <f>ROUND(N1258-SUMIF(Anlagenbewegungsdaten_AV!B:B,A1258,Anlagenbewegungsdaten_AV!D:D),3)</f>
        <v>0</v>
      </c>
    </row>
    <row r="1259" spans="1:15" ht="15" customHeight="1" x14ac:dyDescent="0.25">
      <c r="A1259" s="263" t="s">
        <v>666</v>
      </c>
      <c r="B1259" s="174" t="s">
        <v>2108</v>
      </c>
      <c r="C1259" s="174" t="s">
        <v>4044</v>
      </c>
      <c r="D1259" s="174" t="s">
        <v>1969</v>
      </c>
      <c r="E1259" s="174" t="s">
        <v>2483</v>
      </c>
      <c r="F1259" s="289">
        <v>26.67</v>
      </c>
      <c r="G1259" s="333">
        <f>ROUND(SUMIF(Anlagenbewegungsdaten!B:B,A1259,Anlagenbewegungsdaten!C:C),3)</f>
        <v>0</v>
      </c>
      <c r="H1259" s="334">
        <f>IF(ISBLANK(F1259),ROUND(SUMIF(Anlagenbewegungsdaten!B:B,A1259,Anlagenbewegungsdaten!D:D),2),ROUND(G1259*F1259%,2))</f>
        <v>0</v>
      </c>
      <c r="I1259" s="334">
        <f>ROUND((H1259-SUMIF(Anlagenbewegungsdaten!$B:$B,A1259,Anlagenbewegungsdaten!D:D)),3)</f>
        <v>0</v>
      </c>
      <c r="J1259" s="335" t="s">
        <v>5179</v>
      </c>
      <c r="K1259" s="335" t="s">
        <v>5193</v>
      </c>
      <c r="L1259" s="516">
        <v>21.34</v>
      </c>
      <c r="M1259" s="332">
        <f>ROUND(SUMIF(Anlagenbewegungsdaten_AV!B:B,A1259,Anlagenbewegungsdaten_AV!C:C),3)</f>
        <v>0</v>
      </c>
      <c r="N1259" s="330">
        <f>IF(ISBLANK(L1259),ROUND(SUMIF(Anlagenbewegungsdaten_AV!B:B,A1259,Anlagenbewegungsdaten_AV!D:D),2),ROUND(M1259*L1259%,2))</f>
        <v>0</v>
      </c>
      <c r="O1259" s="330">
        <f>ROUND(N1259-SUMIF(Anlagenbewegungsdaten_AV!B:B,A1259,Anlagenbewegungsdaten_AV!D:D),3)</f>
        <v>0</v>
      </c>
    </row>
    <row r="1260" spans="1:15" ht="15" customHeight="1" x14ac:dyDescent="0.25">
      <c r="A1260" s="263" t="s">
        <v>667</v>
      </c>
      <c r="B1260" s="174" t="s">
        <v>2108</v>
      </c>
      <c r="C1260" s="174" t="s">
        <v>4044</v>
      </c>
      <c r="D1260" s="174" t="s">
        <v>1971</v>
      </c>
      <c r="E1260" s="174" t="s">
        <v>2486</v>
      </c>
      <c r="F1260" s="289">
        <v>28.67</v>
      </c>
      <c r="G1260" s="333">
        <f>ROUND(SUMIF(Anlagenbewegungsdaten!B:B,A1260,Anlagenbewegungsdaten!C:C),3)</f>
        <v>0</v>
      </c>
      <c r="H1260" s="334">
        <f>IF(ISBLANK(F1260),ROUND(SUMIF(Anlagenbewegungsdaten!B:B,A1260,Anlagenbewegungsdaten!D:D),2),ROUND(G1260*F1260%,2))</f>
        <v>0</v>
      </c>
      <c r="I1260" s="334">
        <f>ROUND((H1260-SUMIF(Anlagenbewegungsdaten!$B:$B,A1260,Anlagenbewegungsdaten!D:D)),3)</f>
        <v>0</v>
      </c>
      <c r="J1260" s="335" t="s">
        <v>5179</v>
      </c>
      <c r="K1260" s="335" t="s">
        <v>5193</v>
      </c>
      <c r="L1260" s="516">
        <v>22.94</v>
      </c>
      <c r="M1260" s="332">
        <f>ROUND(SUMIF(Anlagenbewegungsdaten_AV!B:B,A1260,Anlagenbewegungsdaten_AV!C:C),3)</f>
        <v>0</v>
      </c>
      <c r="N1260" s="330">
        <f>IF(ISBLANK(L1260),ROUND(SUMIF(Anlagenbewegungsdaten_AV!B:B,A1260,Anlagenbewegungsdaten_AV!D:D),2),ROUND(M1260*L1260%,2))</f>
        <v>0</v>
      </c>
      <c r="O1260" s="330">
        <f>ROUND(N1260-SUMIF(Anlagenbewegungsdaten_AV!B:B,A1260,Anlagenbewegungsdaten_AV!D:D),3)</f>
        <v>0</v>
      </c>
    </row>
    <row r="1261" spans="1:15" ht="15" customHeight="1" x14ac:dyDescent="0.25">
      <c r="A1261" s="263" t="s">
        <v>668</v>
      </c>
      <c r="B1261" s="174" t="s">
        <v>2108</v>
      </c>
      <c r="C1261" s="174" t="s">
        <v>4044</v>
      </c>
      <c r="D1261" s="174" t="s">
        <v>1973</v>
      </c>
      <c r="E1261" s="174" t="s">
        <v>1560</v>
      </c>
      <c r="F1261" s="289">
        <v>29.67</v>
      </c>
      <c r="G1261" s="333">
        <f>ROUND(SUMIF(Anlagenbewegungsdaten!B:B,A1261,Anlagenbewegungsdaten!C:C),3)</f>
        <v>0</v>
      </c>
      <c r="H1261" s="334">
        <f>IF(ISBLANK(F1261),ROUND(SUMIF(Anlagenbewegungsdaten!B:B,A1261,Anlagenbewegungsdaten!D:D),2),ROUND(G1261*F1261%,2))</f>
        <v>0</v>
      </c>
      <c r="I1261" s="334">
        <f>ROUND((H1261-SUMIF(Anlagenbewegungsdaten!$B:$B,A1261,Anlagenbewegungsdaten!D:D)),3)</f>
        <v>0</v>
      </c>
      <c r="J1261" s="335" t="s">
        <v>5179</v>
      </c>
      <c r="K1261" s="335" t="s">
        <v>5193</v>
      </c>
      <c r="L1261" s="516">
        <v>23.74</v>
      </c>
      <c r="M1261" s="332">
        <f>ROUND(SUMIF(Anlagenbewegungsdaten_AV!B:B,A1261,Anlagenbewegungsdaten_AV!C:C),3)</f>
        <v>0</v>
      </c>
      <c r="N1261" s="330">
        <f>IF(ISBLANK(L1261),ROUND(SUMIF(Anlagenbewegungsdaten_AV!B:B,A1261,Anlagenbewegungsdaten_AV!D:D),2),ROUND(M1261*L1261%,2))</f>
        <v>0</v>
      </c>
      <c r="O1261" s="330">
        <f>ROUND(N1261-SUMIF(Anlagenbewegungsdaten_AV!B:B,A1261,Anlagenbewegungsdaten_AV!D:D),3)</f>
        <v>0</v>
      </c>
    </row>
    <row r="1262" spans="1:15" ht="15" customHeight="1" x14ac:dyDescent="0.25">
      <c r="A1262" s="263" t="s">
        <v>669</v>
      </c>
      <c r="B1262" s="174" t="s">
        <v>2108</v>
      </c>
      <c r="C1262" s="174" t="s">
        <v>4044</v>
      </c>
      <c r="D1262" s="174" t="s">
        <v>1975</v>
      </c>
      <c r="E1262" s="174" t="s">
        <v>1563</v>
      </c>
      <c r="F1262" s="289">
        <v>29.67</v>
      </c>
      <c r="G1262" s="333">
        <f>ROUND(SUMIF(Anlagenbewegungsdaten!B:B,A1262,Anlagenbewegungsdaten!C:C),3)</f>
        <v>0</v>
      </c>
      <c r="H1262" s="334">
        <f>IF(ISBLANK(F1262),ROUND(SUMIF(Anlagenbewegungsdaten!B:B,A1262,Anlagenbewegungsdaten!D:D),2),ROUND(G1262*F1262%,2))</f>
        <v>0</v>
      </c>
      <c r="I1262" s="334">
        <f>ROUND((H1262-SUMIF(Anlagenbewegungsdaten!$B:$B,A1262,Anlagenbewegungsdaten!D:D)),3)</f>
        <v>0</v>
      </c>
      <c r="J1262" s="335" t="s">
        <v>5179</v>
      </c>
      <c r="K1262" s="335" t="s">
        <v>5193</v>
      </c>
      <c r="L1262" s="516">
        <v>23.74</v>
      </c>
      <c r="M1262" s="332">
        <f>ROUND(SUMIF(Anlagenbewegungsdaten_AV!B:B,A1262,Anlagenbewegungsdaten_AV!C:C),3)</f>
        <v>0</v>
      </c>
      <c r="N1262" s="330">
        <f>IF(ISBLANK(L1262),ROUND(SUMIF(Anlagenbewegungsdaten_AV!B:B,A1262,Anlagenbewegungsdaten_AV!D:D),2),ROUND(M1262*L1262%,2))</f>
        <v>0</v>
      </c>
      <c r="O1262" s="330">
        <f>ROUND(N1262-SUMIF(Anlagenbewegungsdaten_AV!B:B,A1262,Anlagenbewegungsdaten_AV!D:D),3)</f>
        <v>0</v>
      </c>
    </row>
    <row r="1263" spans="1:15" ht="15" customHeight="1" x14ac:dyDescent="0.25">
      <c r="A1263" s="263" t="s">
        <v>2809</v>
      </c>
      <c r="B1263" s="174" t="s">
        <v>2108</v>
      </c>
      <c r="C1263" s="174" t="s">
        <v>4044</v>
      </c>
      <c r="D1263" s="174" t="s">
        <v>2729</v>
      </c>
      <c r="E1263" s="174" t="s">
        <v>2576</v>
      </c>
      <c r="F1263" s="289">
        <v>29.64</v>
      </c>
      <c r="G1263" s="333">
        <f>ROUND(SUMIF(Anlagenbewegungsdaten!B:B,A1263,Anlagenbewegungsdaten!C:C),3)</f>
        <v>0</v>
      </c>
      <c r="H1263" s="334">
        <f>IF(ISBLANK(F1263),ROUND(SUMIF(Anlagenbewegungsdaten!B:B,A1263,Anlagenbewegungsdaten!D:D),2),ROUND(G1263*F1263%,2))</f>
        <v>0</v>
      </c>
      <c r="I1263" s="334">
        <f>ROUND((H1263-SUMIF(Anlagenbewegungsdaten!$B:$B,A1263,Anlagenbewegungsdaten!D:D)),3)</f>
        <v>0</v>
      </c>
      <c r="J1263" s="335" t="s">
        <v>5179</v>
      </c>
      <c r="K1263" s="335" t="s">
        <v>5193</v>
      </c>
      <c r="L1263" s="516">
        <v>23.71</v>
      </c>
      <c r="M1263" s="332">
        <f>ROUND(SUMIF(Anlagenbewegungsdaten_AV!B:B,A1263,Anlagenbewegungsdaten_AV!C:C),3)</f>
        <v>0</v>
      </c>
      <c r="N1263" s="330">
        <f>IF(ISBLANK(L1263),ROUND(SUMIF(Anlagenbewegungsdaten_AV!B:B,A1263,Anlagenbewegungsdaten_AV!D:D),2),ROUND(M1263*L1263%,2))</f>
        <v>0</v>
      </c>
      <c r="O1263" s="330">
        <f>ROUND(N1263-SUMIF(Anlagenbewegungsdaten_AV!B:B,A1263,Anlagenbewegungsdaten_AV!D:D),3)</f>
        <v>0</v>
      </c>
    </row>
    <row r="1264" spans="1:15" ht="15" customHeight="1" x14ac:dyDescent="0.25">
      <c r="A1264" s="263" t="s">
        <v>3553</v>
      </c>
      <c r="B1264" s="174" t="s">
        <v>2108</v>
      </c>
      <c r="C1264" s="174" t="s">
        <v>4044</v>
      </c>
      <c r="D1264" s="174" t="s">
        <v>3473</v>
      </c>
      <c r="E1264" s="174" t="s">
        <v>3320</v>
      </c>
      <c r="F1264" s="289">
        <v>29.61</v>
      </c>
      <c r="G1264" s="333">
        <f>ROUND(SUMIF(Anlagenbewegungsdaten!B:B,A1264,Anlagenbewegungsdaten!C:C),3)</f>
        <v>0</v>
      </c>
      <c r="H1264" s="334">
        <f>IF(ISBLANK(F1264),ROUND(SUMIF(Anlagenbewegungsdaten!B:B,A1264,Anlagenbewegungsdaten!D:D),2),ROUND(G1264*F1264%,2))</f>
        <v>0</v>
      </c>
      <c r="I1264" s="334">
        <f>ROUND((H1264-SUMIF(Anlagenbewegungsdaten!$B:$B,A1264,Anlagenbewegungsdaten!D:D)),3)</f>
        <v>0</v>
      </c>
      <c r="J1264" s="335" t="s">
        <v>5179</v>
      </c>
      <c r="K1264" s="335" t="s">
        <v>5193</v>
      </c>
      <c r="L1264" s="516">
        <v>23.69</v>
      </c>
      <c r="M1264" s="332">
        <f>ROUND(SUMIF(Anlagenbewegungsdaten_AV!B:B,A1264,Anlagenbewegungsdaten_AV!C:C),3)</f>
        <v>0</v>
      </c>
      <c r="N1264" s="330">
        <f>IF(ISBLANK(L1264),ROUND(SUMIF(Anlagenbewegungsdaten_AV!B:B,A1264,Anlagenbewegungsdaten_AV!D:D),2),ROUND(M1264*L1264%,2))</f>
        <v>0</v>
      </c>
      <c r="O1264" s="330">
        <f>ROUND(N1264-SUMIF(Anlagenbewegungsdaten_AV!B:B,A1264,Anlagenbewegungsdaten_AV!D:D),3)</f>
        <v>0</v>
      </c>
    </row>
    <row r="1265" spans="1:15" ht="15" customHeight="1" x14ac:dyDescent="0.25">
      <c r="A1265" s="275" t="s">
        <v>4328</v>
      </c>
      <c r="B1265" s="193" t="s">
        <v>2108</v>
      </c>
      <c r="C1265" s="193" t="s">
        <v>4044</v>
      </c>
      <c r="D1265" s="193" t="s">
        <v>4247</v>
      </c>
      <c r="E1265" s="193" t="s">
        <v>4093</v>
      </c>
      <c r="F1265" s="290">
        <v>29.58</v>
      </c>
      <c r="G1265" s="333">
        <f>ROUND(SUMIF(Anlagenbewegungsdaten!B:B,A1265,Anlagenbewegungsdaten!C:C),3)</f>
        <v>0</v>
      </c>
      <c r="H1265" s="334">
        <f>IF(ISBLANK(F1265),ROUND(SUMIF(Anlagenbewegungsdaten!B:B,A1265,Anlagenbewegungsdaten!D:D),2),ROUND(G1265*F1265%,2))</f>
        <v>0</v>
      </c>
      <c r="I1265" s="334">
        <f>ROUND((H1265-SUMIF(Anlagenbewegungsdaten!$B:$B,A1265,Anlagenbewegungsdaten!D:D)),3)</f>
        <v>0</v>
      </c>
      <c r="J1265" s="335" t="s">
        <v>5179</v>
      </c>
      <c r="K1265" s="335" t="s">
        <v>5193</v>
      </c>
      <c r="L1265" s="516">
        <v>23.66</v>
      </c>
      <c r="M1265" s="332">
        <f>ROUND(SUMIF(Anlagenbewegungsdaten_AV!B:B,A1265,Anlagenbewegungsdaten_AV!C:C),3)</f>
        <v>0</v>
      </c>
      <c r="N1265" s="330">
        <f>IF(ISBLANK(L1265),ROUND(SUMIF(Anlagenbewegungsdaten_AV!B:B,A1265,Anlagenbewegungsdaten_AV!D:D),2),ROUND(M1265*L1265%,2))</f>
        <v>0</v>
      </c>
      <c r="O1265" s="330">
        <f>ROUND(N1265-SUMIF(Anlagenbewegungsdaten_AV!B:B,A1265,Anlagenbewegungsdaten_AV!D:D),3)</f>
        <v>0</v>
      </c>
    </row>
    <row r="1266" spans="1:15" ht="15" customHeight="1" x14ac:dyDescent="0.25">
      <c r="A1266" s="263" t="s">
        <v>670</v>
      </c>
      <c r="B1266" s="174" t="s">
        <v>2108</v>
      </c>
      <c r="C1266" s="174" t="s">
        <v>4044</v>
      </c>
      <c r="D1266" s="174" t="s">
        <v>1977</v>
      </c>
      <c r="E1266" s="174" t="s">
        <v>2483</v>
      </c>
      <c r="F1266" s="289">
        <v>27.67</v>
      </c>
      <c r="G1266" s="333">
        <f>ROUND(SUMIF(Anlagenbewegungsdaten!B:B,A1266,Anlagenbewegungsdaten!C:C),3)</f>
        <v>0</v>
      </c>
      <c r="H1266" s="334">
        <f>IF(ISBLANK(F1266),ROUND(SUMIF(Anlagenbewegungsdaten!B:B,A1266,Anlagenbewegungsdaten!D:D),2),ROUND(G1266*F1266%,2))</f>
        <v>0</v>
      </c>
      <c r="I1266" s="334">
        <f>ROUND((H1266-SUMIF(Anlagenbewegungsdaten!$B:$B,A1266,Anlagenbewegungsdaten!D:D)),3)</f>
        <v>0</v>
      </c>
      <c r="J1266" s="335" t="s">
        <v>5179</v>
      </c>
      <c r="K1266" s="335" t="s">
        <v>5193</v>
      </c>
      <c r="L1266" s="516">
        <v>22.14</v>
      </c>
      <c r="M1266" s="332">
        <f>ROUND(SUMIF(Anlagenbewegungsdaten_AV!B:B,A1266,Anlagenbewegungsdaten_AV!C:C),3)</f>
        <v>0</v>
      </c>
      <c r="N1266" s="330">
        <f>IF(ISBLANK(L1266),ROUND(SUMIF(Anlagenbewegungsdaten_AV!B:B,A1266,Anlagenbewegungsdaten_AV!D:D),2),ROUND(M1266*L1266%,2))</f>
        <v>0</v>
      </c>
      <c r="O1266" s="330">
        <f>ROUND(N1266-SUMIF(Anlagenbewegungsdaten_AV!B:B,A1266,Anlagenbewegungsdaten_AV!D:D),3)</f>
        <v>0</v>
      </c>
    </row>
    <row r="1267" spans="1:15" ht="15" customHeight="1" x14ac:dyDescent="0.25">
      <c r="A1267" s="263" t="s">
        <v>671</v>
      </c>
      <c r="B1267" s="174" t="s">
        <v>2108</v>
      </c>
      <c r="C1267" s="174" t="s">
        <v>4044</v>
      </c>
      <c r="D1267" s="174" t="s">
        <v>1979</v>
      </c>
      <c r="E1267" s="174" t="s">
        <v>2486</v>
      </c>
      <c r="F1267" s="289">
        <v>29.67</v>
      </c>
      <c r="G1267" s="333">
        <f>ROUND(SUMIF(Anlagenbewegungsdaten!B:B,A1267,Anlagenbewegungsdaten!C:C),3)</f>
        <v>0</v>
      </c>
      <c r="H1267" s="334">
        <f>IF(ISBLANK(F1267),ROUND(SUMIF(Anlagenbewegungsdaten!B:B,A1267,Anlagenbewegungsdaten!D:D),2),ROUND(G1267*F1267%,2))</f>
        <v>0</v>
      </c>
      <c r="I1267" s="334">
        <f>ROUND((H1267-SUMIF(Anlagenbewegungsdaten!$B:$B,A1267,Anlagenbewegungsdaten!D:D)),3)</f>
        <v>0</v>
      </c>
      <c r="J1267" s="335" t="s">
        <v>5179</v>
      </c>
      <c r="K1267" s="335" t="s">
        <v>5193</v>
      </c>
      <c r="L1267" s="516">
        <v>23.74</v>
      </c>
      <c r="M1267" s="332">
        <f>ROUND(SUMIF(Anlagenbewegungsdaten_AV!B:B,A1267,Anlagenbewegungsdaten_AV!C:C),3)</f>
        <v>0</v>
      </c>
      <c r="N1267" s="330">
        <f>IF(ISBLANK(L1267),ROUND(SUMIF(Anlagenbewegungsdaten_AV!B:B,A1267,Anlagenbewegungsdaten_AV!D:D),2),ROUND(M1267*L1267%,2))</f>
        <v>0</v>
      </c>
      <c r="O1267" s="330">
        <f>ROUND(N1267-SUMIF(Anlagenbewegungsdaten_AV!B:B,A1267,Anlagenbewegungsdaten_AV!D:D),3)</f>
        <v>0</v>
      </c>
    </row>
    <row r="1268" spans="1:15" ht="15" customHeight="1" x14ac:dyDescent="0.25">
      <c r="A1268" s="263" t="s">
        <v>672</v>
      </c>
      <c r="B1268" s="174" t="s">
        <v>2108</v>
      </c>
      <c r="C1268" s="174" t="s">
        <v>4044</v>
      </c>
      <c r="D1268" s="184" t="s">
        <v>1981</v>
      </c>
      <c r="E1268" s="174" t="s">
        <v>1560</v>
      </c>
      <c r="F1268" s="289">
        <v>30.67</v>
      </c>
      <c r="G1268" s="333">
        <f>ROUND(SUMIF(Anlagenbewegungsdaten!B:B,A1268,Anlagenbewegungsdaten!C:C),3)</f>
        <v>0</v>
      </c>
      <c r="H1268" s="334">
        <f>IF(ISBLANK(F1268),ROUND(SUMIF(Anlagenbewegungsdaten!B:B,A1268,Anlagenbewegungsdaten!D:D),2),ROUND(G1268*F1268%,2))</f>
        <v>0</v>
      </c>
      <c r="I1268" s="334">
        <f>ROUND((H1268-SUMIF(Anlagenbewegungsdaten!$B:$B,A1268,Anlagenbewegungsdaten!D:D)),3)</f>
        <v>0</v>
      </c>
      <c r="J1268" s="335" t="s">
        <v>5179</v>
      </c>
      <c r="K1268" s="335" t="s">
        <v>5193</v>
      </c>
      <c r="L1268" s="516">
        <v>24.54</v>
      </c>
      <c r="M1268" s="332">
        <f>ROUND(SUMIF(Anlagenbewegungsdaten_AV!B:B,A1268,Anlagenbewegungsdaten_AV!C:C),3)</f>
        <v>0</v>
      </c>
      <c r="N1268" s="330">
        <f>IF(ISBLANK(L1268),ROUND(SUMIF(Anlagenbewegungsdaten_AV!B:B,A1268,Anlagenbewegungsdaten_AV!D:D),2),ROUND(M1268*L1268%,2))</f>
        <v>0</v>
      </c>
      <c r="O1268" s="330">
        <f>ROUND(N1268-SUMIF(Anlagenbewegungsdaten_AV!B:B,A1268,Anlagenbewegungsdaten_AV!D:D),3)</f>
        <v>0</v>
      </c>
    </row>
    <row r="1269" spans="1:15" ht="15" customHeight="1" x14ac:dyDescent="0.25">
      <c r="A1269" s="263" t="s">
        <v>673</v>
      </c>
      <c r="B1269" s="174" t="s">
        <v>2108</v>
      </c>
      <c r="C1269" s="174" t="s">
        <v>4044</v>
      </c>
      <c r="D1269" s="174" t="s">
        <v>1983</v>
      </c>
      <c r="E1269" s="174" t="s">
        <v>1563</v>
      </c>
      <c r="F1269" s="289">
        <v>30.67</v>
      </c>
      <c r="G1269" s="333">
        <f>ROUND(SUMIF(Anlagenbewegungsdaten!B:B,A1269,Anlagenbewegungsdaten!C:C),3)</f>
        <v>0</v>
      </c>
      <c r="H1269" s="334">
        <f>IF(ISBLANK(F1269),ROUND(SUMIF(Anlagenbewegungsdaten!B:B,A1269,Anlagenbewegungsdaten!D:D),2),ROUND(G1269*F1269%,2))</f>
        <v>0</v>
      </c>
      <c r="I1269" s="334">
        <f>ROUND((H1269-SUMIF(Anlagenbewegungsdaten!$B:$B,A1269,Anlagenbewegungsdaten!D:D)),3)</f>
        <v>0</v>
      </c>
      <c r="J1269" s="335" t="s">
        <v>5179</v>
      </c>
      <c r="K1269" s="335" t="s">
        <v>5193</v>
      </c>
      <c r="L1269" s="516">
        <v>24.54</v>
      </c>
      <c r="M1269" s="332">
        <f>ROUND(SUMIF(Anlagenbewegungsdaten_AV!B:B,A1269,Anlagenbewegungsdaten_AV!C:C),3)</f>
        <v>0</v>
      </c>
      <c r="N1269" s="330">
        <f>IF(ISBLANK(L1269),ROUND(SUMIF(Anlagenbewegungsdaten_AV!B:B,A1269,Anlagenbewegungsdaten_AV!D:D),2),ROUND(M1269*L1269%,2))</f>
        <v>0</v>
      </c>
      <c r="O1269" s="330">
        <f>ROUND(N1269-SUMIF(Anlagenbewegungsdaten_AV!B:B,A1269,Anlagenbewegungsdaten_AV!D:D),3)</f>
        <v>0</v>
      </c>
    </row>
    <row r="1270" spans="1:15" ht="15" customHeight="1" x14ac:dyDescent="0.25">
      <c r="A1270" s="263" t="s">
        <v>2810</v>
      </c>
      <c r="B1270" s="174" t="s">
        <v>2108</v>
      </c>
      <c r="C1270" s="174" t="s">
        <v>4044</v>
      </c>
      <c r="D1270" s="174" t="s">
        <v>2731</v>
      </c>
      <c r="E1270" s="174" t="s">
        <v>2576</v>
      </c>
      <c r="F1270" s="289">
        <v>30.64</v>
      </c>
      <c r="G1270" s="333">
        <f>ROUND(SUMIF(Anlagenbewegungsdaten!B:B,A1270,Anlagenbewegungsdaten!C:C),3)</f>
        <v>0</v>
      </c>
      <c r="H1270" s="334">
        <f>IF(ISBLANK(F1270),ROUND(SUMIF(Anlagenbewegungsdaten!B:B,A1270,Anlagenbewegungsdaten!D:D),2),ROUND(G1270*F1270%,2))</f>
        <v>0</v>
      </c>
      <c r="I1270" s="334">
        <f>ROUND((H1270-SUMIF(Anlagenbewegungsdaten!$B:$B,A1270,Anlagenbewegungsdaten!D:D)),3)</f>
        <v>0</v>
      </c>
      <c r="J1270" s="335" t="s">
        <v>5179</v>
      </c>
      <c r="K1270" s="335" t="s">
        <v>5193</v>
      </c>
      <c r="L1270" s="516">
        <v>24.51</v>
      </c>
      <c r="M1270" s="332">
        <f>ROUND(SUMIF(Anlagenbewegungsdaten_AV!B:B,A1270,Anlagenbewegungsdaten_AV!C:C),3)</f>
        <v>0</v>
      </c>
      <c r="N1270" s="330">
        <f>IF(ISBLANK(L1270),ROUND(SUMIF(Anlagenbewegungsdaten_AV!B:B,A1270,Anlagenbewegungsdaten_AV!D:D),2),ROUND(M1270*L1270%,2))</f>
        <v>0</v>
      </c>
      <c r="O1270" s="330">
        <f>ROUND(N1270-SUMIF(Anlagenbewegungsdaten_AV!B:B,A1270,Anlagenbewegungsdaten_AV!D:D),3)</f>
        <v>0</v>
      </c>
    </row>
    <row r="1271" spans="1:15" ht="15" customHeight="1" x14ac:dyDescent="0.25">
      <c r="A1271" s="263" t="s">
        <v>3554</v>
      </c>
      <c r="B1271" s="174" t="s">
        <v>2108</v>
      </c>
      <c r="C1271" s="174" t="s">
        <v>4044</v>
      </c>
      <c r="D1271" s="174" t="s">
        <v>3475</v>
      </c>
      <c r="E1271" s="174" t="s">
        <v>3320</v>
      </c>
      <c r="F1271" s="289">
        <v>30.61</v>
      </c>
      <c r="G1271" s="333">
        <f>ROUND(SUMIF(Anlagenbewegungsdaten!B:B,A1271,Anlagenbewegungsdaten!C:C),3)</f>
        <v>0</v>
      </c>
      <c r="H1271" s="334">
        <f>IF(ISBLANK(F1271),ROUND(SUMIF(Anlagenbewegungsdaten!B:B,A1271,Anlagenbewegungsdaten!D:D),2),ROUND(G1271*F1271%,2))</f>
        <v>0</v>
      </c>
      <c r="I1271" s="334">
        <f>ROUND((H1271-SUMIF(Anlagenbewegungsdaten!$B:$B,A1271,Anlagenbewegungsdaten!D:D)),3)</f>
        <v>0</v>
      </c>
      <c r="J1271" s="335" t="s">
        <v>5179</v>
      </c>
      <c r="K1271" s="335" t="s">
        <v>5193</v>
      </c>
      <c r="L1271" s="516">
        <v>24.49</v>
      </c>
      <c r="M1271" s="332">
        <f>ROUND(SUMIF(Anlagenbewegungsdaten_AV!B:B,A1271,Anlagenbewegungsdaten_AV!C:C),3)</f>
        <v>0</v>
      </c>
      <c r="N1271" s="330">
        <f>IF(ISBLANK(L1271),ROUND(SUMIF(Anlagenbewegungsdaten_AV!B:B,A1271,Anlagenbewegungsdaten_AV!D:D),2),ROUND(M1271*L1271%,2))</f>
        <v>0</v>
      </c>
      <c r="O1271" s="330">
        <f>ROUND(N1271-SUMIF(Anlagenbewegungsdaten_AV!B:B,A1271,Anlagenbewegungsdaten_AV!D:D),3)</f>
        <v>0</v>
      </c>
    </row>
    <row r="1272" spans="1:15" ht="15" customHeight="1" x14ac:dyDescent="0.25">
      <c r="A1272" s="275" t="s">
        <v>4329</v>
      </c>
      <c r="B1272" s="193" t="s">
        <v>2108</v>
      </c>
      <c r="C1272" s="193" t="s">
        <v>4044</v>
      </c>
      <c r="D1272" s="193" t="s">
        <v>4249</v>
      </c>
      <c r="E1272" s="193" t="s">
        <v>4093</v>
      </c>
      <c r="F1272" s="290">
        <v>30.58</v>
      </c>
      <c r="G1272" s="333">
        <f>ROUND(SUMIF(Anlagenbewegungsdaten!B:B,A1272,Anlagenbewegungsdaten!C:C),3)</f>
        <v>0</v>
      </c>
      <c r="H1272" s="334">
        <f>IF(ISBLANK(F1272),ROUND(SUMIF(Anlagenbewegungsdaten!B:B,A1272,Anlagenbewegungsdaten!D:D),2),ROUND(G1272*F1272%,2))</f>
        <v>0</v>
      </c>
      <c r="I1272" s="334">
        <f>ROUND((H1272-SUMIF(Anlagenbewegungsdaten!$B:$B,A1272,Anlagenbewegungsdaten!D:D)),3)</f>
        <v>0</v>
      </c>
      <c r="J1272" s="335" t="s">
        <v>5179</v>
      </c>
      <c r="K1272" s="335" t="s">
        <v>5193</v>
      </c>
      <c r="L1272" s="516">
        <v>24.46</v>
      </c>
      <c r="M1272" s="332">
        <f>ROUND(SUMIF(Anlagenbewegungsdaten_AV!B:B,A1272,Anlagenbewegungsdaten_AV!C:C),3)</f>
        <v>0</v>
      </c>
      <c r="N1272" s="330">
        <f>IF(ISBLANK(L1272),ROUND(SUMIF(Anlagenbewegungsdaten_AV!B:B,A1272,Anlagenbewegungsdaten_AV!D:D),2),ROUND(M1272*L1272%,2))</f>
        <v>0</v>
      </c>
      <c r="O1272" s="330">
        <f>ROUND(N1272-SUMIF(Anlagenbewegungsdaten_AV!B:B,A1272,Anlagenbewegungsdaten_AV!D:D),3)</f>
        <v>0</v>
      </c>
    </row>
    <row r="1273" spans="1:15" ht="15" customHeight="1" x14ac:dyDescent="0.25">
      <c r="A1273" s="262" t="s">
        <v>2545</v>
      </c>
      <c r="B1273" s="167" t="s">
        <v>2108</v>
      </c>
      <c r="C1273" s="168" t="s">
        <v>4044</v>
      </c>
      <c r="D1273" s="167" t="s">
        <v>2498</v>
      </c>
      <c r="E1273" s="167" t="s">
        <v>2483</v>
      </c>
      <c r="F1273" s="182">
        <v>9.75</v>
      </c>
      <c r="G1273" s="333">
        <f>ROUND(SUMIF(Anlagenbewegungsdaten!B:B,A1273,Anlagenbewegungsdaten!C:C),3)</f>
        <v>38896</v>
      </c>
      <c r="H1273" s="334">
        <f>IF(ISBLANK(F1273),ROUND(SUMIF(Anlagenbewegungsdaten!B:B,A1273,Anlagenbewegungsdaten!D:D),2),ROUND(G1273*F1273%,2))</f>
        <v>3792.36</v>
      </c>
      <c r="I1273" s="334">
        <f>ROUND((H1273-SUMIF(Anlagenbewegungsdaten!$B:$B,A1273,Anlagenbewegungsdaten!D:D)),3)</f>
        <v>0</v>
      </c>
      <c r="J1273" s="335" t="s">
        <v>5179</v>
      </c>
      <c r="K1273" s="335" t="s">
        <v>5193</v>
      </c>
      <c r="L1273" s="516">
        <v>7.8</v>
      </c>
      <c r="M1273" s="332">
        <f>ROUND(SUMIF(Anlagenbewegungsdaten_AV!B:B,A1273,Anlagenbewegungsdaten_AV!C:C),3)</f>
        <v>0</v>
      </c>
      <c r="N1273" s="330">
        <f>IF(ISBLANK(L1273),ROUND(SUMIF(Anlagenbewegungsdaten_AV!B:B,A1273,Anlagenbewegungsdaten_AV!D:D),2),ROUND(M1273*L1273%,2))</f>
        <v>0</v>
      </c>
      <c r="O1273" s="330">
        <f>ROUND(N1273-SUMIF(Anlagenbewegungsdaten_AV!B:B,A1273,Anlagenbewegungsdaten_AV!D:D),3)</f>
        <v>0</v>
      </c>
    </row>
    <row r="1274" spans="1:15" ht="15" customHeight="1" x14ac:dyDescent="0.25">
      <c r="A1274" s="262" t="s">
        <v>2546</v>
      </c>
      <c r="B1274" s="167" t="s">
        <v>2108</v>
      </c>
      <c r="C1274" s="168" t="s">
        <v>4044</v>
      </c>
      <c r="D1274" s="167" t="s">
        <v>2500</v>
      </c>
      <c r="E1274" s="167" t="s">
        <v>2486</v>
      </c>
      <c r="F1274" s="182">
        <v>11.75</v>
      </c>
      <c r="G1274" s="333">
        <f>ROUND(SUMIF(Anlagenbewegungsdaten!B:B,A1274,Anlagenbewegungsdaten!C:C),3)</f>
        <v>0</v>
      </c>
      <c r="H1274" s="334">
        <f>IF(ISBLANK(F1274),ROUND(SUMIF(Anlagenbewegungsdaten!B:B,A1274,Anlagenbewegungsdaten!D:D),2),ROUND(G1274*F1274%,2))</f>
        <v>0</v>
      </c>
      <c r="I1274" s="334">
        <f>ROUND((H1274-SUMIF(Anlagenbewegungsdaten!$B:$B,A1274,Anlagenbewegungsdaten!D:D)),3)</f>
        <v>0</v>
      </c>
      <c r="J1274" s="335" t="s">
        <v>5179</v>
      </c>
      <c r="K1274" s="335" t="s">
        <v>5193</v>
      </c>
      <c r="L1274" s="516">
        <v>9.4</v>
      </c>
      <c r="M1274" s="332">
        <f>ROUND(SUMIF(Anlagenbewegungsdaten_AV!B:B,A1274,Anlagenbewegungsdaten_AV!C:C),3)</f>
        <v>0</v>
      </c>
      <c r="N1274" s="330">
        <f>IF(ISBLANK(L1274),ROUND(SUMIF(Anlagenbewegungsdaten_AV!B:B,A1274,Anlagenbewegungsdaten_AV!D:D),2),ROUND(M1274*L1274%,2))</f>
        <v>0</v>
      </c>
      <c r="O1274" s="330">
        <f>ROUND(N1274-SUMIF(Anlagenbewegungsdaten_AV!B:B,A1274,Anlagenbewegungsdaten_AV!D:D),3)</f>
        <v>0</v>
      </c>
    </row>
    <row r="1275" spans="1:15" ht="15" customHeight="1" x14ac:dyDescent="0.25">
      <c r="A1275" s="263" t="s">
        <v>674</v>
      </c>
      <c r="B1275" s="173" t="s">
        <v>2108</v>
      </c>
      <c r="C1275" s="174" t="s">
        <v>4044</v>
      </c>
      <c r="D1275" s="174" t="s">
        <v>1985</v>
      </c>
      <c r="E1275" s="174" t="s">
        <v>1560</v>
      </c>
      <c r="F1275" s="289">
        <v>12.75</v>
      </c>
      <c r="G1275" s="333">
        <f>ROUND(SUMIF(Anlagenbewegungsdaten!B:B,A1275,Anlagenbewegungsdaten!C:C),3)</f>
        <v>0</v>
      </c>
      <c r="H1275" s="334">
        <f>IF(ISBLANK(F1275),ROUND(SUMIF(Anlagenbewegungsdaten!B:B,A1275,Anlagenbewegungsdaten!D:D),2),ROUND(G1275*F1275%,2))</f>
        <v>0</v>
      </c>
      <c r="I1275" s="334">
        <f>ROUND((H1275-SUMIF(Anlagenbewegungsdaten!$B:$B,A1275,Anlagenbewegungsdaten!D:D)),3)</f>
        <v>0</v>
      </c>
      <c r="J1275" s="335" t="s">
        <v>5179</v>
      </c>
      <c r="K1275" s="335" t="s">
        <v>5193</v>
      </c>
      <c r="L1275" s="516">
        <v>10.199999999999999</v>
      </c>
      <c r="M1275" s="332">
        <f>ROUND(SUMIF(Anlagenbewegungsdaten_AV!B:B,A1275,Anlagenbewegungsdaten_AV!C:C),3)</f>
        <v>0</v>
      </c>
      <c r="N1275" s="330">
        <f>IF(ISBLANK(L1275),ROUND(SUMIF(Anlagenbewegungsdaten_AV!B:B,A1275,Anlagenbewegungsdaten_AV!D:D),2),ROUND(M1275*L1275%,2))</f>
        <v>0</v>
      </c>
      <c r="O1275" s="330">
        <f>ROUND(N1275-SUMIF(Anlagenbewegungsdaten_AV!B:B,A1275,Anlagenbewegungsdaten_AV!D:D),3)</f>
        <v>0</v>
      </c>
    </row>
    <row r="1276" spans="1:15" ht="15" customHeight="1" x14ac:dyDescent="0.25">
      <c r="A1276" s="263" t="s">
        <v>675</v>
      </c>
      <c r="B1276" s="173" t="s">
        <v>2108</v>
      </c>
      <c r="C1276" s="173" t="s">
        <v>4044</v>
      </c>
      <c r="D1276" s="174" t="s">
        <v>1987</v>
      </c>
      <c r="E1276" s="173" t="s">
        <v>1563</v>
      </c>
      <c r="F1276" s="289">
        <v>12.75</v>
      </c>
      <c r="G1276" s="333">
        <f>ROUND(SUMIF(Anlagenbewegungsdaten!B:B,A1276,Anlagenbewegungsdaten!C:C),3)</f>
        <v>0</v>
      </c>
      <c r="H1276" s="334">
        <f>IF(ISBLANK(F1276),ROUND(SUMIF(Anlagenbewegungsdaten!B:B,A1276,Anlagenbewegungsdaten!D:D),2),ROUND(G1276*F1276%,2))</f>
        <v>0</v>
      </c>
      <c r="I1276" s="334">
        <f>ROUND((H1276-SUMIF(Anlagenbewegungsdaten!$B:$B,A1276,Anlagenbewegungsdaten!D:D)),3)</f>
        <v>0</v>
      </c>
      <c r="J1276" s="335" t="s">
        <v>5179</v>
      </c>
      <c r="K1276" s="335" t="s">
        <v>5193</v>
      </c>
      <c r="L1276" s="516">
        <v>10.199999999999999</v>
      </c>
      <c r="M1276" s="332">
        <f>ROUND(SUMIF(Anlagenbewegungsdaten_AV!B:B,A1276,Anlagenbewegungsdaten_AV!C:C),3)</f>
        <v>0</v>
      </c>
      <c r="N1276" s="330">
        <f>IF(ISBLANK(L1276),ROUND(SUMIF(Anlagenbewegungsdaten_AV!B:B,A1276,Anlagenbewegungsdaten_AV!D:D),2),ROUND(M1276*L1276%,2))</f>
        <v>0</v>
      </c>
      <c r="O1276" s="330">
        <f>ROUND(N1276-SUMIF(Anlagenbewegungsdaten_AV!B:B,A1276,Anlagenbewegungsdaten_AV!D:D),3)</f>
        <v>0</v>
      </c>
    </row>
    <row r="1277" spans="1:15" ht="15" customHeight="1" x14ac:dyDescent="0.25">
      <c r="A1277" s="263" t="s">
        <v>2811</v>
      </c>
      <c r="B1277" s="173" t="s">
        <v>2108</v>
      </c>
      <c r="C1277" s="173" t="s">
        <v>4044</v>
      </c>
      <c r="D1277" s="174" t="s">
        <v>2733</v>
      </c>
      <c r="E1277" s="173" t="s">
        <v>2576</v>
      </c>
      <c r="F1277" s="289">
        <v>12.72</v>
      </c>
      <c r="G1277" s="333">
        <f>ROUND(SUMIF(Anlagenbewegungsdaten!B:B,A1277,Anlagenbewegungsdaten!C:C),3)</f>
        <v>0</v>
      </c>
      <c r="H1277" s="334">
        <f>IF(ISBLANK(F1277),ROUND(SUMIF(Anlagenbewegungsdaten!B:B,A1277,Anlagenbewegungsdaten!D:D),2),ROUND(G1277*F1277%,2))</f>
        <v>0</v>
      </c>
      <c r="I1277" s="334">
        <f>ROUND((H1277-SUMIF(Anlagenbewegungsdaten!$B:$B,A1277,Anlagenbewegungsdaten!D:D)),3)</f>
        <v>0</v>
      </c>
      <c r="J1277" s="335" t="s">
        <v>5179</v>
      </c>
      <c r="K1277" s="335" t="s">
        <v>5193</v>
      </c>
      <c r="L1277" s="516">
        <v>10.18</v>
      </c>
      <c r="M1277" s="332">
        <f>ROUND(SUMIF(Anlagenbewegungsdaten_AV!B:B,A1277,Anlagenbewegungsdaten_AV!C:C),3)</f>
        <v>0</v>
      </c>
      <c r="N1277" s="330">
        <f>IF(ISBLANK(L1277),ROUND(SUMIF(Anlagenbewegungsdaten_AV!B:B,A1277,Anlagenbewegungsdaten_AV!D:D),2),ROUND(M1277*L1277%,2))</f>
        <v>0</v>
      </c>
      <c r="O1277" s="330">
        <f>ROUND(N1277-SUMIF(Anlagenbewegungsdaten_AV!B:B,A1277,Anlagenbewegungsdaten_AV!D:D),3)</f>
        <v>0</v>
      </c>
    </row>
    <row r="1278" spans="1:15" ht="15" customHeight="1" x14ac:dyDescent="0.25">
      <c r="A1278" s="263" t="s">
        <v>3555</v>
      </c>
      <c r="B1278" s="173" t="s">
        <v>2108</v>
      </c>
      <c r="C1278" s="173" t="s">
        <v>4044</v>
      </c>
      <c r="D1278" s="174" t="s">
        <v>3477</v>
      </c>
      <c r="E1278" s="173" t="s">
        <v>3320</v>
      </c>
      <c r="F1278" s="289">
        <v>12.69</v>
      </c>
      <c r="G1278" s="333">
        <f>ROUND(SUMIF(Anlagenbewegungsdaten!B:B,A1278,Anlagenbewegungsdaten!C:C),3)</f>
        <v>0</v>
      </c>
      <c r="H1278" s="334">
        <f>IF(ISBLANK(F1278),ROUND(SUMIF(Anlagenbewegungsdaten!B:B,A1278,Anlagenbewegungsdaten!D:D),2),ROUND(G1278*F1278%,2))</f>
        <v>0</v>
      </c>
      <c r="I1278" s="334">
        <f>ROUND((H1278-SUMIF(Anlagenbewegungsdaten!$B:$B,A1278,Anlagenbewegungsdaten!D:D)),3)</f>
        <v>0</v>
      </c>
      <c r="J1278" s="335" t="s">
        <v>5179</v>
      </c>
      <c r="K1278" s="335" t="s">
        <v>5193</v>
      </c>
      <c r="L1278" s="516">
        <v>10.15</v>
      </c>
      <c r="M1278" s="332">
        <f>ROUND(SUMIF(Anlagenbewegungsdaten_AV!B:B,A1278,Anlagenbewegungsdaten_AV!C:C),3)</f>
        <v>0</v>
      </c>
      <c r="N1278" s="330">
        <f>IF(ISBLANK(L1278),ROUND(SUMIF(Anlagenbewegungsdaten_AV!B:B,A1278,Anlagenbewegungsdaten_AV!D:D),2),ROUND(M1278*L1278%,2))</f>
        <v>0</v>
      </c>
      <c r="O1278" s="330">
        <f>ROUND(N1278-SUMIF(Anlagenbewegungsdaten_AV!B:B,A1278,Anlagenbewegungsdaten_AV!D:D),3)</f>
        <v>0</v>
      </c>
    </row>
    <row r="1279" spans="1:15" ht="15" customHeight="1" x14ac:dyDescent="0.25">
      <c r="A1279" s="275" t="s">
        <v>4330</v>
      </c>
      <c r="B1279" s="194" t="s">
        <v>2108</v>
      </c>
      <c r="C1279" s="194" t="s">
        <v>4044</v>
      </c>
      <c r="D1279" s="193" t="s">
        <v>4251</v>
      </c>
      <c r="E1279" s="194" t="s">
        <v>4093</v>
      </c>
      <c r="F1279" s="290">
        <v>12.66</v>
      </c>
      <c r="G1279" s="333">
        <f>ROUND(SUMIF(Anlagenbewegungsdaten!B:B,A1279,Anlagenbewegungsdaten!C:C),3)</f>
        <v>0</v>
      </c>
      <c r="H1279" s="334">
        <f>IF(ISBLANK(F1279),ROUND(SUMIF(Anlagenbewegungsdaten!B:B,A1279,Anlagenbewegungsdaten!D:D),2),ROUND(G1279*F1279%,2))</f>
        <v>0</v>
      </c>
      <c r="I1279" s="334">
        <f>ROUND((H1279-SUMIF(Anlagenbewegungsdaten!$B:$B,A1279,Anlagenbewegungsdaten!D:D)),3)</f>
        <v>0</v>
      </c>
      <c r="J1279" s="335" t="s">
        <v>5179</v>
      </c>
      <c r="K1279" s="335" t="s">
        <v>5193</v>
      </c>
      <c r="L1279" s="516">
        <v>10.130000000000001</v>
      </c>
      <c r="M1279" s="332">
        <f>ROUND(SUMIF(Anlagenbewegungsdaten_AV!B:B,A1279,Anlagenbewegungsdaten_AV!C:C),3)</f>
        <v>0</v>
      </c>
      <c r="N1279" s="330">
        <f>IF(ISBLANK(L1279),ROUND(SUMIF(Anlagenbewegungsdaten_AV!B:B,A1279,Anlagenbewegungsdaten_AV!D:D),2),ROUND(M1279*L1279%,2))</f>
        <v>0</v>
      </c>
      <c r="O1279" s="330">
        <f>ROUND(N1279-SUMIF(Anlagenbewegungsdaten_AV!B:B,A1279,Anlagenbewegungsdaten_AV!D:D),3)</f>
        <v>0</v>
      </c>
    </row>
    <row r="1280" spans="1:15" ht="15" customHeight="1" x14ac:dyDescent="0.25">
      <c r="A1280" s="263" t="s">
        <v>676</v>
      </c>
      <c r="B1280" s="173" t="s">
        <v>2108</v>
      </c>
      <c r="C1280" s="173" t="s">
        <v>4044</v>
      </c>
      <c r="D1280" s="174" t="s">
        <v>1989</v>
      </c>
      <c r="E1280" s="173" t="s">
        <v>2483</v>
      </c>
      <c r="F1280" s="289">
        <v>10.75</v>
      </c>
      <c r="G1280" s="333">
        <f>ROUND(SUMIF(Anlagenbewegungsdaten!B:B,A1280,Anlagenbewegungsdaten!C:C),3)</f>
        <v>0</v>
      </c>
      <c r="H1280" s="334">
        <f>IF(ISBLANK(F1280),ROUND(SUMIF(Anlagenbewegungsdaten!B:B,A1280,Anlagenbewegungsdaten!D:D),2),ROUND(G1280*F1280%,2))</f>
        <v>0</v>
      </c>
      <c r="I1280" s="334">
        <f>ROUND((H1280-SUMIF(Anlagenbewegungsdaten!$B:$B,A1280,Anlagenbewegungsdaten!D:D)),3)</f>
        <v>0</v>
      </c>
      <c r="J1280" s="335" t="s">
        <v>5179</v>
      </c>
      <c r="K1280" s="335" t="s">
        <v>5193</v>
      </c>
      <c r="L1280" s="516">
        <v>8.6</v>
      </c>
      <c r="M1280" s="332">
        <f>ROUND(SUMIF(Anlagenbewegungsdaten_AV!B:B,A1280,Anlagenbewegungsdaten_AV!C:C),3)</f>
        <v>0</v>
      </c>
      <c r="N1280" s="330">
        <f>IF(ISBLANK(L1280),ROUND(SUMIF(Anlagenbewegungsdaten_AV!B:B,A1280,Anlagenbewegungsdaten_AV!D:D),2),ROUND(M1280*L1280%,2))</f>
        <v>0</v>
      </c>
      <c r="O1280" s="330">
        <f>ROUND(N1280-SUMIF(Anlagenbewegungsdaten_AV!B:B,A1280,Anlagenbewegungsdaten_AV!D:D),3)</f>
        <v>0</v>
      </c>
    </row>
    <row r="1281" spans="1:15" ht="15" customHeight="1" x14ac:dyDescent="0.25">
      <c r="A1281" s="263" t="s">
        <v>677</v>
      </c>
      <c r="B1281" s="173" t="s">
        <v>2108</v>
      </c>
      <c r="C1281" s="173" t="s">
        <v>4044</v>
      </c>
      <c r="D1281" s="174" t="s">
        <v>1991</v>
      </c>
      <c r="E1281" s="173" t="s">
        <v>2486</v>
      </c>
      <c r="F1281" s="289">
        <v>12.75</v>
      </c>
      <c r="G1281" s="333">
        <f>ROUND(SUMIF(Anlagenbewegungsdaten!B:B,A1281,Anlagenbewegungsdaten!C:C),3)</f>
        <v>0</v>
      </c>
      <c r="H1281" s="334">
        <f>IF(ISBLANK(F1281),ROUND(SUMIF(Anlagenbewegungsdaten!B:B,A1281,Anlagenbewegungsdaten!D:D),2),ROUND(G1281*F1281%,2))</f>
        <v>0</v>
      </c>
      <c r="I1281" s="334">
        <f>ROUND((H1281-SUMIF(Anlagenbewegungsdaten!$B:$B,A1281,Anlagenbewegungsdaten!D:D)),3)</f>
        <v>0</v>
      </c>
      <c r="J1281" s="335" t="s">
        <v>5179</v>
      </c>
      <c r="K1281" s="335" t="s">
        <v>5193</v>
      </c>
      <c r="L1281" s="516">
        <v>10.199999999999999</v>
      </c>
      <c r="M1281" s="332">
        <f>ROUND(SUMIF(Anlagenbewegungsdaten_AV!B:B,A1281,Anlagenbewegungsdaten_AV!C:C),3)</f>
        <v>0</v>
      </c>
      <c r="N1281" s="330">
        <f>IF(ISBLANK(L1281),ROUND(SUMIF(Anlagenbewegungsdaten_AV!B:B,A1281,Anlagenbewegungsdaten_AV!D:D),2),ROUND(M1281*L1281%,2))</f>
        <v>0</v>
      </c>
      <c r="O1281" s="330">
        <f>ROUND(N1281-SUMIF(Anlagenbewegungsdaten_AV!B:B,A1281,Anlagenbewegungsdaten_AV!D:D),3)</f>
        <v>0</v>
      </c>
    </row>
    <row r="1282" spans="1:15" ht="15" customHeight="1" x14ac:dyDescent="0.25">
      <c r="A1282" s="263" t="s">
        <v>678</v>
      </c>
      <c r="B1282" s="173" t="s">
        <v>2108</v>
      </c>
      <c r="C1282" s="174" t="s">
        <v>4044</v>
      </c>
      <c r="D1282" s="174" t="s">
        <v>1993</v>
      </c>
      <c r="E1282" s="174" t="s">
        <v>1560</v>
      </c>
      <c r="F1282" s="289">
        <v>13.75</v>
      </c>
      <c r="G1282" s="333">
        <f>ROUND(SUMIF(Anlagenbewegungsdaten!B:B,A1282,Anlagenbewegungsdaten!C:C),3)</f>
        <v>0</v>
      </c>
      <c r="H1282" s="334">
        <f>IF(ISBLANK(F1282),ROUND(SUMIF(Anlagenbewegungsdaten!B:B,A1282,Anlagenbewegungsdaten!D:D),2),ROUND(G1282*F1282%,2))</f>
        <v>0</v>
      </c>
      <c r="I1282" s="334">
        <f>ROUND((H1282-SUMIF(Anlagenbewegungsdaten!$B:$B,A1282,Anlagenbewegungsdaten!D:D)),3)</f>
        <v>0</v>
      </c>
      <c r="J1282" s="335" t="s">
        <v>5179</v>
      </c>
      <c r="K1282" s="335" t="s">
        <v>5193</v>
      </c>
      <c r="L1282" s="516">
        <v>11</v>
      </c>
      <c r="M1282" s="332">
        <f>ROUND(SUMIF(Anlagenbewegungsdaten_AV!B:B,A1282,Anlagenbewegungsdaten_AV!C:C),3)</f>
        <v>0</v>
      </c>
      <c r="N1282" s="330">
        <f>IF(ISBLANK(L1282),ROUND(SUMIF(Anlagenbewegungsdaten_AV!B:B,A1282,Anlagenbewegungsdaten_AV!D:D),2),ROUND(M1282*L1282%,2))</f>
        <v>0</v>
      </c>
      <c r="O1282" s="330">
        <f>ROUND(N1282-SUMIF(Anlagenbewegungsdaten_AV!B:B,A1282,Anlagenbewegungsdaten_AV!D:D),3)</f>
        <v>0</v>
      </c>
    </row>
    <row r="1283" spans="1:15" ht="15" customHeight="1" x14ac:dyDescent="0.25">
      <c r="A1283" s="263" t="s">
        <v>679</v>
      </c>
      <c r="B1283" s="173" t="s">
        <v>2108</v>
      </c>
      <c r="C1283" s="173" t="s">
        <v>4044</v>
      </c>
      <c r="D1283" s="174" t="s">
        <v>1995</v>
      </c>
      <c r="E1283" s="173" t="s">
        <v>1563</v>
      </c>
      <c r="F1283" s="289">
        <v>13.75</v>
      </c>
      <c r="G1283" s="333">
        <f>ROUND(SUMIF(Anlagenbewegungsdaten!B:B,A1283,Anlagenbewegungsdaten!C:C),3)</f>
        <v>0</v>
      </c>
      <c r="H1283" s="334">
        <f>IF(ISBLANK(F1283),ROUND(SUMIF(Anlagenbewegungsdaten!B:B,A1283,Anlagenbewegungsdaten!D:D),2),ROUND(G1283*F1283%,2))</f>
        <v>0</v>
      </c>
      <c r="I1283" s="334">
        <f>ROUND((H1283-SUMIF(Anlagenbewegungsdaten!$B:$B,A1283,Anlagenbewegungsdaten!D:D)),3)</f>
        <v>0</v>
      </c>
      <c r="J1283" s="335" t="s">
        <v>5179</v>
      </c>
      <c r="K1283" s="335" t="s">
        <v>5193</v>
      </c>
      <c r="L1283" s="516">
        <v>11</v>
      </c>
      <c r="M1283" s="332">
        <f>ROUND(SUMIF(Anlagenbewegungsdaten_AV!B:B,A1283,Anlagenbewegungsdaten_AV!C:C),3)</f>
        <v>0</v>
      </c>
      <c r="N1283" s="330">
        <f>IF(ISBLANK(L1283),ROUND(SUMIF(Anlagenbewegungsdaten_AV!B:B,A1283,Anlagenbewegungsdaten_AV!D:D),2),ROUND(M1283*L1283%,2))</f>
        <v>0</v>
      </c>
      <c r="O1283" s="330">
        <f>ROUND(N1283-SUMIF(Anlagenbewegungsdaten_AV!B:B,A1283,Anlagenbewegungsdaten_AV!D:D),3)</f>
        <v>0</v>
      </c>
    </row>
    <row r="1284" spans="1:15" ht="15" customHeight="1" x14ac:dyDescent="0.25">
      <c r="A1284" s="263" t="s">
        <v>2812</v>
      </c>
      <c r="B1284" s="173" t="s">
        <v>2108</v>
      </c>
      <c r="C1284" s="173" t="s">
        <v>4044</v>
      </c>
      <c r="D1284" s="174" t="s">
        <v>2735</v>
      </c>
      <c r="E1284" s="173" t="s">
        <v>2576</v>
      </c>
      <c r="F1284" s="289">
        <v>13.72</v>
      </c>
      <c r="G1284" s="333">
        <f>ROUND(SUMIF(Anlagenbewegungsdaten!B:B,A1284,Anlagenbewegungsdaten!C:C),3)</f>
        <v>0</v>
      </c>
      <c r="H1284" s="334">
        <f>IF(ISBLANK(F1284),ROUND(SUMIF(Anlagenbewegungsdaten!B:B,A1284,Anlagenbewegungsdaten!D:D),2),ROUND(G1284*F1284%,2))</f>
        <v>0</v>
      </c>
      <c r="I1284" s="334">
        <f>ROUND((H1284-SUMIF(Anlagenbewegungsdaten!$B:$B,A1284,Anlagenbewegungsdaten!D:D)),3)</f>
        <v>0</v>
      </c>
      <c r="J1284" s="335" t="s">
        <v>5179</v>
      </c>
      <c r="K1284" s="335" t="s">
        <v>5193</v>
      </c>
      <c r="L1284" s="516">
        <v>10.98</v>
      </c>
      <c r="M1284" s="332">
        <f>ROUND(SUMIF(Anlagenbewegungsdaten_AV!B:B,A1284,Anlagenbewegungsdaten_AV!C:C),3)</f>
        <v>0</v>
      </c>
      <c r="N1284" s="330">
        <f>IF(ISBLANK(L1284),ROUND(SUMIF(Anlagenbewegungsdaten_AV!B:B,A1284,Anlagenbewegungsdaten_AV!D:D),2),ROUND(M1284*L1284%,2))</f>
        <v>0</v>
      </c>
      <c r="O1284" s="330">
        <f>ROUND(N1284-SUMIF(Anlagenbewegungsdaten_AV!B:B,A1284,Anlagenbewegungsdaten_AV!D:D),3)</f>
        <v>0</v>
      </c>
    </row>
    <row r="1285" spans="1:15" ht="15" customHeight="1" x14ac:dyDescent="0.25">
      <c r="A1285" s="263" t="s">
        <v>3556</v>
      </c>
      <c r="B1285" s="173" t="s">
        <v>2108</v>
      </c>
      <c r="C1285" s="173" t="s">
        <v>4044</v>
      </c>
      <c r="D1285" s="174" t="s">
        <v>3479</v>
      </c>
      <c r="E1285" s="173" t="s">
        <v>3320</v>
      </c>
      <c r="F1285" s="289">
        <v>13.69</v>
      </c>
      <c r="G1285" s="333">
        <f>ROUND(SUMIF(Anlagenbewegungsdaten!B:B,A1285,Anlagenbewegungsdaten!C:C),3)</f>
        <v>0</v>
      </c>
      <c r="H1285" s="334">
        <f>IF(ISBLANK(F1285),ROUND(SUMIF(Anlagenbewegungsdaten!B:B,A1285,Anlagenbewegungsdaten!D:D),2),ROUND(G1285*F1285%,2))</f>
        <v>0</v>
      </c>
      <c r="I1285" s="334">
        <f>ROUND((H1285-SUMIF(Anlagenbewegungsdaten!$B:$B,A1285,Anlagenbewegungsdaten!D:D)),3)</f>
        <v>0</v>
      </c>
      <c r="J1285" s="335" t="s">
        <v>5179</v>
      </c>
      <c r="K1285" s="335" t="s">
        <v>5193</v>
      </c>
      <c r="L1285" s="516">
        <v>10.95</v>
      </c>
      <c r="M1285" s="332">
        <f>ROUND(SUMIF(Anlagenbewegungsdaten_AV!B:B,A1285,Anlagenbewegungsdaten_AV!C:C),3)</f>
        <v>0</v>
      </c>
      <c r="N1285" s="330">
        <f>IF(ISBLANK(L1285),ROUND(SUMIF(Anlagenbewegungsdaten_AV!B:B,A1285,Anlagenbewegungsdaten_AV!D:D),2),ROUND(M1285*L1285%,2))</f>
        <v>0</v>
      </c>
      <c r="O1285" s="330">
        <f>ROUND(N1285-SUMIF(Anlagenbewegungsdaten_AV!B:B,A1285,Anlagenbewegungsdaten_AV!D:D),3)</f>
        <v>0</v>
      </c>
    </row>
    <row r="1286" spans="1:15" ht="15" customHeight="1" x14ac:dyDescent="0.25">
      <c r="A1286" s="275" t="s">
        <v>4331</v>
      </c>
      <c r="B1286" s="194" t="s">
        <v>2108</v>
      </c>
      <c r="C1286" s="194" t="s">
        <v>4044</v>
      </c>
      <c r="D1286" s="193" t="s">
        <v>4253</v>
      </c>
      <c r="E1286" s="194" t="s">
        <v>4093</v>
      </c>
      <c r="F1286" s="290">
        <v>13.66</v>
      </c>
      <c r="G1286" s="333">
        <f>ROUND(SUMIF(Anlagenbewegungsdaten!B:B,A1286,Anlagenbewegungsdaten!C:C),3)</f>
        <v>0</v>
      </c>
      <c r="H1286" s="334">
        <f>IF(ISBLANK(F1286),ROUND(SUMIF(Anlagenbewegungsdaten!B:B,A1286,Anlagenbewegungsdaten!D:D),2),ROUND(G1286*F1286%,2))</f>
        <v>0</v>
      </c>
      <c r="I1286" s="334">
        <f>ROUND((H1286-SUMIF(Anlagenbewegungsdaten!$B:$B,A1286,Anlagenbewegungsdaten!D:D)),3)</f>
        <v>0</v>
      </c>
      <c r="J1286" s="335" t="s">
        <v>5179</v>
      </c>
      <c r="K1286" s="335" t="s">
        <v>5193</v>
      </c>
      <c r="L1286" s="516">
        <v>10.93</v>
      </c>
      <c r="M1286" s="332">
        <f>ROUND(SUMIF(Anlagenbewegungsdaten_AV!B:B,A1286,Anlagenbewegungsdaten_AV!C:C),3)</f>
        <v>0</v>
      </c>
      <c r="N1286" s="330">
        <f>IF(ISBLANK(L1286),ROUND(SUMIF(Anlagenbewegungsdaten_AV!B:B,A1286,Anlagenbewegungsdaten_AV!D:D),2),ROUND(M1286*L1286%,2))</f>
        <v>0</v>
      </c>
      <c r="O1286" s="330">
        <f>ROUND(N1286-SUMIF(Anlagenbewegungsdaten_AV!B:B,A1286,Anlagenbewegungsdaten_AV!D:D),3)</f>
        <v>0</v>
      </c>
    </row>
    <row r="1287" spans="1:15" ht="15" customHeight="1" x14ac:dyDescent="0.25">
      <c r="A1287" s="262" t="s">
        <v>2547</v>
      </c>
      <c r="B1287" s="167" t="s">
        <v>2108</v>
      </c>
      <c r="C1287" s="168" t="s">
        <v>4044</v>
      </c>
      <c r="D1287" s="167" t="s">
        <v>2502</v>
      </c>
      <c r="E1287" s="167" t="s">
        <v>2483</v>
      </c>
      <c r="F1287" s="182">
        <v>15.75</v>
      </c>
      <c r="G1287" s="333">
        <f>ROUND(SUMIF(Anlagenbewegungsdaten!B:B,A1287,Anlagenbewegungsdaten!C:C),3)</f>
        <v>0</v>
      </c>
      <c r="H1287" s="334">
        <f>IF(ISBLANK(F1287),ROUND(SUMIF(Anlagenbewegungsdaten!B:B,A1287,Anlagenbewegungsdaten!D:D),2),ROUND(G1287*F1287%,2))</f>
        <v>0</v>
      </c>
      <c r="I1287" s="334">
        <f>ROUND((H1287-SUMIF(Anlagenbewegungsdaten!$B:$B,A1287,Anlagenbewegungsdaten!D:D)),3)</f>
        <v>0</v>
      </c>
      <c r="J1287" s="335" t="s">
        <v>5179</v>
      </c>
      <c r="K1287" s="335" t="s">
        <v>5193</v>
      </c>
      <c r="L1287" s="516">
        <v>12.6</v>
      </c>
      <c r="M1287" s="332">
        <f>ROUND(SUMIF(Anlagenbewegungsdaten_AV!B:B,A1287,Anlagenbewegungsdaten_AV!C:C),3)</f>
        <v>0</v>
      </c>
      <c r="N1287" s="330">
        <f>IF(ISBLANK(L1287),ROUND(SUMIF(Anlagenbewegungsdaten_AV!B:B,A1287,Anlagenbewegungsdaten_AV!D:D),2),ROUND(M1287*L1287%,2))</f>
        <v>0</v>
      </c>
      <c r="O1287" s="330">
        <f>ROUND(N1287-SUMIF(Anlagenbewegungsdaten_AV!B:B,A1287,Anlagenbewegungsdaten_AV!D:D),3)</f>
        <v>0</v>
      </c>
    </row>
    <row r="1288" spans="1:15" ht="15" customHeight="1" x14ac:dyDescent="0.25">
      <c r="A1288" s="262" t="s">
        <v>2548</v>
      </c>
      <c r="B1288" s="167" t="s">
        <v>2108</v>
      </c>
      <c r="C1288" s="168" t="s">
        <v>4044</v>
      </c>
      <c r="D1288" s="179" t="s">
        <v>680</v>
      </c>
      <c r="E1288" s="167" t="s">
        <v>2486</v>
      </c>
      <c r="F1288" s="182">
        <v>17.75</v>
      </c>
      <c r="G1288" s="333">
        <f>ROUND(SUMIF(Anlagenbewegungsdaten!B:B,A1288,Anlagenbewegungsdaten!C:C),3)</f>
        <v>0</v>
      </c>
      <c r="H1288" s="334">
        <f>IF(ISBLANK(F1288),ROUND(SUMIF(Anlagenbewegungsdaten!B:B,A1288,Anlagenbewegungsdaten!D:D),2),ROUND(G1288*F1288%,2))</f>
        <v>0</v>
      </c>
      <c r="I1288" s="334">
        <f>ROUND((H1288-SUMIF(Anlagenbewegungsdaten!$B:$B,A1288,Anlagenbewegungsdaten!D:D)),3)</f>
        <v>0</v>
      </c>
      <c r="J1288" s="335" t="s">
        <v>5179</v>
      </c>
      <c r="K1288" s="335" t="s">
        <v>5193</v>
      </c>
      <c r="L1288" s="516">
        <v>14.2</v>
      </c>
      <c r="M1288" s="332">
        <f>ROUND(SUMIF(Anlagenbewegungsdaten_AV!B:B,A1288,Anlagenbewegungsdaten_AV!C:C),3)</f>
        <v>0</v>
      </c>
      <c r="N1288" s="330">
        <f>IF(ISBLANK(L1288),ROUND(SUMIF(Anlagenbewegungsdaten_AV!B:B,A1288,Anlagenbewegungsdaten_AV!D:D),2),ROUND(M1288*L1288%,2))</f>
        <v>0</v>
      </c>
      <c r="O1288" s="330">
        <f>ROUND(N1288-SUMIF(Anlagenbewegungsdaten_AV!B:B,A1288,Anlagenbewegungsdaten_AV!D:D),3)</f>
        <v>0</v>
      </c>
    </row>
    <row r="1289" spans="1:15" ht="15" customHeight="1" x14ac:dyDescent="0.25">
      <c r="A1289" s="263" t="s">
        <v>681</v>
      </c>
      <c r="B1289" s="173" t="s">
        <v>2108</v>
      </c>
      <c r="C1289" s="174" t="s">
        <v>4044</v>
      </c>
      <c r="D1289" s="174" t="s">
        <v>1997</v>
      </c>
      <c r="E1289" s="174" t="s">
        <v>1560</v>
      </c>
      <c r="F1289" s="289">
        <v>18.75</v>
      </c>
      <c r="G1289" s="333">
        <f>ROUND(SUMIF(Anlagenbewegungsdaten!B:B,A1289,Anlagenbewegungsdaten!C:C),3)</f>
        <v>0</v>
      </c>
      <c r="H1289" s="334">
        <f>IF(ISBLANK(F1289),ROUND(SUMIF(Anlagenbewegungsdaten!B:B,A1289,Anlagenbewegungsdaten!D:D),2),ROUND(G1289*F1289%,2))</f>
        <v>0</v>
      </c>
      <c r="I1289" s="334">
        <f>ROUND((H1289-SUMIF(Anlagenbewegungsdaten!$B:$B,A1289,Anlagenbewegungsdaten!D:D)),3)</f>
        <v>0</v>
      </c>
      <c r="J1289" s="335" t="s">
        <v>5179</v>
      </c>
      <c r="K1289" s="335" t="s">
        <v>5193</v>
      </c>
      <c r="L1289" s="516">
        <v>15</v>
      </c>
      <c r="M1289" s="332">
        <f>ROUND(SUMIF(Anlagenbewegungsdaten_AV!B:B,A1289,Anlagenbewegungsdaten_AV!C:C),3)</f>
        <v>0</v>
      </c>
      <c r="N1289" s="330">
        <f>IF(ISBLANK(L1289),ROUND(SUMIF(Anlagenbewegungsdaten_AV!B:B,A1289,Anlagenbewegungsdaten_AV!D:D),2),ROUND(M1289*L1289%,2))</f>
        <v>0</v>
      </c>
      <c r="O1289" s="330">
        <f>ROUND(N1289-SUMIF(Anlagenbewegungsdaten_AV!B:B,A1289,Anlagenbewegungsdaten_AV!D:D),3)</f>
        <v>0</v>
      </c>
    </row>
    <row r="1290" spans="1:15" ht="15" customHeight="1" x14ac:dyDescent="0.25">
      <c r="A1290" s="263" t="s">
        <v>682</v>
      </c>
      <c r="B1290" s="173" t="s">
        <v>2108</v>
      </c>
      <c r="C1290" s="173" t="s">
        <v>4044</v>
      </c>
      <c r="D1290" s="174" t="s">
        <v>1999</v>
      </c>
      <c r="E1290" s="174" t="s">
        <v>1563</v>
      </c>
      <c r="F1290" s="289">
        <v>18.75</v>
      </c>
      <c r="G1290" s="333">
        <f>ROUND(SUMIF(Anlagenbewegungsdaten!B:B,A1290,Anlagenbewegungsdaten!C:C),3)</f>
        <v>0</v>
      </c>
      <c r="H1290" s="334">
        <f>IF(ISBLANK(F1290),ROUND(SUMIF(Anlagenbewegungsdaten!B:B,A1290,Anlagenbewegungsdaten!D:D),2),ROUND(G1290*F1290%,2))</f>
        <v>0</v>
      </c>
      <c r="I1290" s="334">
        <f>ROUND((H1290-SUMIF(Anlagenbewegungsdaten!$B:$B,A1290,Anlagenbewegungsdaten!D:D)),3)</f>
        <v>0</v>
      </c>
      <c r="J1290" s="335" t="s">
        <v>5179</v>
      </c>
      <c r="K1290" s="335" t="s">
        <v>5193</v>
      </c>
      <c r="L1290" s="516">
        <v>15</v>
      </c>
      <c r="M1290" s="332">
        <f>ROUND(SUMIF(Anlagenbewegungsdaten_AV!B:B,A1290,Anlagenbewegungsdaten_AV!C:C),3)</f>
        <v>0</v>
      </c>
      <c r="N1290" s="330">
        <f>IF(ISBLANK(L1290),ROUND(SUMIF(Anlagenbewegungsdaten_AV!B:B,A1290,Anlagenbewegungsdaten_AV!D:D),2),ROUND(M1290*L1290%,2))</f>
        <v>0</v>
      </c>
      <c r="O1290" s="330">
        <f>ROUND(N1290-SUMIF(Anlagenbewegungsdaten_AV!B:B,A1290,Anlagenbewegungsdaten_AV!D:D),3)</f>
        <v>0</v>
      </c>
    </row>
    <row r="1291" spans="1:15" ht="15" customHeight="1" x14ac:dyDescent="0.25">
      <c r="A1291" s="263" t="s">
        <v>2813</v>
      </c>
      <c r="B1291" s="173" t="s">
        <v>2108</v>
      </c>
      <c r="C1291" s="173" t="s">
        <v>4044</v>
      </c>
      <c r="D1291" s="174" t="s">
        <v>2737</v>
      </c>
      <c r="E1291" s="174" t="s">
        <v>2576</v>
      </c>
      <c r="F1291" s="289">
        <v>18.72</v>
      </c>
      <c r="G1291" s="333">
        <f>ROUND(SUMIF(Anlagenbewegungsdaten!B:B,A1291,Anlagenbewegungsdaten!C:C),3)</f>
        <v>0</v>
      </c>
      <c r="H1291" s="334">
        <f>IF(ISBLANK(F1291),ROUND(SUMIF(Anlagenbewegungsdaten!B:B,A1291,Anlagenbewegungsdaten!D:D),2),ROUND(G1291*F1291%,2))</f>
        <v>0</v>
      </c>
      <c r="I1291" s="334">
        <f>ROUND((H1291-SUMIF(Anlagenbewegungsdaten!$B:$B,A1291,Anlagenbewegungsdaten!D:D)),3)</f>
        <v>0</v>
      </c>
      <c r="J1291" s="335" t="s">
        <v>5179</v>
      </c>
      <c r="K1291" s="335" t="s">
        <v>5193</v>
      </c>
      <c r="L1291" s="516">
        <v>14.98</v>
      </c>
      <c r="M1291" s="332">
        <f>ROUND(SUMIF(Anlagenbewegungsdaten_AV!B:B,A1291,Anlagenbewegungsdaten_AV!C:C),3)</f>
        <v>0</v>
      </c>
      <c r="N1291" s="330">
        <f>IF(ISBLANK(L1291),ROUND(SUMIF(Anlagenbewegungsdaten_AV!B:B,A1291,Anlagenbewegungsdaten_AV!D:D),2),ROUND(M1291*L1291%,2))</f>
        <v>0</v>
      </c>
      <c r="O1291" s="330">
        <f>ROUND(N1291-SUMIF(Anlagenbewegungsdaten_AV!B:B,A1291,Anlagenbewegungsdaten_AV!D:D),3)</f>
        <v>0</v>
      </c>
    </row>
    <row r="1292" spans="1:15" ht="15" customHeight="1" x14ac:dyDescent="0.25">
      <c r="A1292" s="263" t="s">
        <v>3557</v>
      </c>
      <c r="B1292" s="173" t="s">
        <v>2108</v>
      </c>
      <c r="C1292" s="173" t="s">
        <v>4044</v>
      </c>
      <c r="D1292" s="174" t="s">
        <v>3481</v>
      </c>
      <c r="E1292" s="174" t="s">
        <v>3320</v>
      </c>
      <c r="F1292" s="289">
        <v>18.689999999999998</v>
      </c>
      <c r="G1292" s="333">
        <f>ROUND(SUMIF(Anlagenbewegungsdaten!B:B,A1292,Anlagenbewegungsdaten!C:C),3)</f>
        <v>0</v>
      </c>
      <c r="H1292" s="334">
        <f>IF(ISBLANK(F1292),ROUND(SUMIF(Anlagenbewegungsdaten!B:B,A1292,Anlagenbewegungsdaten!D:D),2),ROUND(G1292*F1292%,2))</f>
        <v>0</v>
      </c>
      <c r="I1292" s="334">
        <f>ROUND((H1292-SUMIF(Anlagenbewegungsdaten!$B:$B,A1292,Anlagenbewegungsdaten!D:D)),3)</f>
        <v>0</v>
      </c>
      <c r="J1292" s="335" t="s">
        <v>5179</v>
      </c>
      <c r="K1292" s="335" t="s">
        <v>5193</v>
      </c>
      <c r="L1292" s="516">
        <v>14.95</v>
      </c>
      <c r="M1292" s="332">
        <f>ROUND(SUMIF(Anlagenbewegungsdaten_AV!B:B,A1292,Anlagenbewegungsdaten_AV!C:C),3)</f>
        <v>0</v>
      </c>
      <c r="N1292" s="330">
        <f>IF(ISBLANK(L1292),ROUND(SUMIF(Anlagenbewegungsdaten_AV!B:B,A1292,Anlagenbewegungsdaten_AV!D:D),2),ROUND(M1292*L1292%,2))</f>
        <v>0</v>
      </c>
      <c r="O1292" s="330">
        <f>ROUND(N1292-SUMIF(Anlagenbewegungsdaten_AV!B:B,A1292,Anlagenbewegungsdaten_AV!D:D),3)</f>
        <v>0</v>
      </c>
    </row>
    <row r="1293" spans="1:15" ht="15" customHeight="1" x14ac:dyDescent="0.25">
      <c r="A1293" s="275" t="s">
        <v>4332</v>
      </c>
      <c r="B1293" s="194" t="s">
        <v>2108</v>
      </c>
      <c r="C1293" s="194" t="s">
        <v>4044</v>
      </c>
      <c r="D1293" s="193" t="s">
        <v>4255</v>
      </c>
      <c r="E1293" s="193" t="s">
        <v>4093</v>
      </c>
      <c r="F1293" s="290">
        <v>18.66</v>
      </c>
      <c r="G1293" s="333">
        <f>ROUND(SUMIF(Anlagenbewegungsdaten!B:B,A1293,Anlagenbewegungsdaten!C:C),3)</f>
        <v>0</v>
      </c>
      <c r="H1293" s="334">
        <f>IF(ISBLANK(F1293),ROUND(SUMIF(Anlagenbewegungsdaten!B:B,A1293,Anlagenbewegungsdaten!D:D),2),ROUND(G1293*F1293%,2))</f>
        <v>0</v>
      </c>
      <c r="I1293" s="334">
        <f>ROUND((H1293-SUMIF(Anlagenbewegungsdaten!$B:$B,A1293,Anlagenbewegungsdaten!D:D)),3)</f>
        <v>0</v>
      </c>
      <c r="J1293" s="335" t="s">
        <v>5179</v>
      </c>
      <c r="K1293" s="335" t="s">
        <v>5193</v>
      </c>
      <c r="L1293" s="516">
        <v>14.93</v>
      </c>
      <c r="M1293" s="332">
        <f>ROUND(SUMIF(Anlagenbewegungsdaten_AV!B:B,A1293,Anlagenbewegungsdaten_AV!C:C),3)</f>
        <v>0</v>
      </c>
      <c r="N1293" s="330">
        <f>IF(ISBLANK(L1293),ROUND(SUMIF(Anlagenbewegungsdaten_AV!B:B,A1293,Anlagenbewegungsdaten_AV!D:D),2),ROUND(M1293*L1293%,2))</f>
        <v>0</v>
      </c>
      <c r="O1293" s="330">
        <f>ROUND(N1293-SUMIF(Anlagenbewegungsdaten_AV!B:B,A1293,Anlagenbewegungsdaten_AV!D:D),3)</f>
        <v>0</v>
      </c>
    </row>
    <row r="1294" spans="1:15" ht="15" customHeight="1" x14ac:dyDescent="0.25">
      <c r="A1294" s="263" t="s">
        <v>683</v>
      </c>
      <c r="B1294" s="173" t="s">
        <v>2108</v>
      </c>
      <c r="C1294" s="173" t="s">
        <v>4044</v>
      </c>
      <c r="D1294" s="174" t="s">
        <v>2001</v>
      </c>
      <c r="E1294" s="173" t="s">
        <v>2483</v>
      </c>
      <c r="F1294" s="289">
        <v>16.75</v>
      </c>
      <c r="G1294" s="333">
        <f>ROUND(SUMIF(Anlagenbewegungsdaten!B:B,A1294,Anlagenbewegungsdaten!C:C),3)</f>
        <v>0</v>
      </c>
      <c r="H1294" s="334">
        <f>IF(ISBLANK(F1294),ROUND(SUMIF(Anlagenbewegungsdaten!B:B,A1294,Anlagenbewegungsdaten!D:D),2),ROUND(G1294*F1294%,2))</f>
        <v>0</v>
      </c>
      <c r="I1294" s="334">
        <f>ROUND((H1294-SUMIF(Anlagenbewegungsdaten!$B:$B,A1294,Anlagenbewegungsdaten!D:D)),3)</f>
        <v>0</v>
      </c>
      <c r="J1294" s="335" t="s">
        <v>5179</v>
      </c>
      <c r="K1294" s="335" t="s">
        <v>5193</v>
      </c>
      <c r="L1294" s="516">
        <v>13.4</v>
      </c>
      <c r="M1294" s="332">
        <f>ROUND(SUMIF(Anlagenbewegungsdaten_AV!B:B,A1294,Anlagenbewegungsdaten_AV!C:C),3)</f>
        <v>0</v>
      </c>
      <c r="N1294" s="330">
        <f>IF(ISBLANK(L1294),ROUND(SUMIF(Anlagenbewegungsdaten_AV!B:B,A1294,Anlagenbewegungsdaten_AV!D:D),2),ROUND(M1294*L1294%,2))</f>
        <v>0</v>
      </c>
      <c r="O1294" s="330">
        <f>ROUND(N1294-SUMIF(Anlagenbewegungsdaten_AV!B:B,A1294,Anlagenbewegungsdaten_AV!D:D),3)</f>
        <v>0</v>
      </c>
    </row>
    <row r="1295" spans="1:15" ht="15" customHeight="1" x14ac:dyDescent="0.25">
      <c r="A1295" s="263" t="s">
        <v>684</v>
      </c>
      <c r="B1295" s="173" t="s">
        <v>2108</v>
      </c>
      <c r="C1295" s="173" t="s">
        <v>4044</v>
      </c>
      <c r="D1295" s="174" t="s">
        <v>2003</v>
      </c>
      <c r="E1295" s="173" t="s">
        <v>2486</v>
      </c>
      <c r="F1295" s="289">
        <v>18.75</v>
      </c>
      <c r="G1295" s="333">
        <f>ROUND(SUMIF(Anlagenbewegungsdaten!B:B,A1295,Anlagenbewegungsdaten!C:C),3)</f>
        <v>0</v>
      </c>
      <c r="H1295" s="334">
        <f>IF(ISBLANK(F1295),ROUND(SUMIF(Anlagenbewegungsdaten!B:B,A1295,Anlagenbewegungsdaten!D:D),2),ROUND(G1295*F1295%,2))</f>
        <v>0</v>
      </c>
      <c r="I1295" s="334">
        <f>ROUND((H1295-SUMIF(Anlagenbewegungsdaten!$B:$B,A1295,Anlagenbewegungsdaten!D:D)),3)</f>
        <v>0</v>
      </c>
      <c r="J1295" s="335" t="s">
        <v>5179</v>
      </c>
      <c r="K1295" s="335" t="s">
        <v>5193</v>
      </c>
      <c r="L1295" s="516">
        <v>15</v>
      </c>
      <c r="M1295" s="332">
        <f>ROUND(SUMIF(Anlagenbewegungsdaten_AV!B:B,A1295,Anlagenbewegungsdaten_AV!C:C),3)</f>
        <v>0</v>
      </c>
      <c r="N1295" s="330">
        <f>IF(ISBLANK(L1295),ROUND(SUMIF(Anlagenbewegungsdaten_AV!B:B,A1295,Anlagenbewegungsdaten_AV!D:D),2),ROUND(M1295*L1295%,2))</f>
        <v>0</v>
      </c>
      <c r="O1295" s="330">
        <f>ROUND(N1295-SUMIF(Anlagenbewegungsdaten_AV!B:B,A1295,Anlagenbewegungsdaten_AV!D:D),3)</f>
        <v>0</v>
      </c>
    </row>
    <row r="1296" spans="1:15" ht="15" customHeight="1" x14ac:dyDescent="0.25">
      <c r="A1296" s="263" t="s">
        <v>685</v>
      </c>
      <c r="B1296" s="173" t="s">
        <v>2108</v>
      </c>
      <c r="C1296" s="174" t="s">
        <v>4044</v>
      </c>
      <c r="D1296" s="174" t="s">
        <v>2005</v>
      </c>
      <c r="E1296" s="174" t="s">
        <v>1560</v>
      </c>
      <c r="F1296" s="289">
        <v>19.75</v>
      </c>
      <c r="G1296" s="333">
        <f>ROUND(SUMIF(Anlagenbewegungsdaten!B:B,A1296,Anlagenbewegungsdaten!C:C),3)</f>
        <v>0</v>
      </c>
      <c r="H1296" s="334">
        <f>IF(ISBLANK(F1296),ROUND(SUMIF(Anlagenbewegungsdaten!B:B,A1296,Anlagenbewegungsdaten!D:D),2),ROUND(G1296*F1296%,2))</f>
        <v>0</v>
      </c>
      <c r="I1296" s="334">
        <f>ROUND((H1296-SUMIF(Anlagenbewegungsdaten!$B:$B,A1296,Anlagenbewegungsdaten!D:D)),3)</f>
        <v>0</v>
      </c>
      <c r="J1296" s="335" t="s">
        <v>5179</v>
      </c>
      <c r="K1296" s="335" t="s">
        <v>5193</v>
      </c>
      <c r="L1296" s="516">
        <v>15.8</v>
      </c>
      <c r="M1296" s="332">
        <f>ROUND(SUMIF(Anlagenbewegungsdaten_AV!B:B,A1296,Anlagenbewegungsdaten_AV!C:C),3)</f>
        <v>0</v>
      </c>
      <c r="N1296" s="330">
        <f>IF(ISBLANK(L1296),ROUND(SUMIF(Anlagenbewegungsdaten_AV!B:B,A1296,Anlagenbewegungsdaten_AV!D:D),2),ROUND(M1296*L1296%,2))</f>
        <v>0</v>
      </c>
      <c r="O1296" s="330">
        <f>ROUND(N1296-SUMIF(Anlagenbewegungsdaten_AV!B:B,A1296,Anlagenbewegungsdaten_AV!D:D),3)</f>
        <v>0</v>
      </c>
    </row>
    <row r="1297" spans="1:15" ht="15" customHeight="1" x14ac:dyDescent="0.25">
      <c r="A1297" s="263" t="s">
        <v>686</v>
      </c>
      <c r="B1297" s="173" t="s">
        <v>2108</v>
      </c>
      <c r="C1297" s="173" t="s">
        <v>4044</v>
      </c>
      <c r="D1297" s="174" t="s">
        <v>2007</v>
      </c>
      <c r="E1297" s="174" t="s">
        <v>1563</v>
      </c>
      <c r="F1297" s="289">
        <v>19.75</v>
      </c>
      <c r="G1297" s="333">
        <f>ROUND(SUMIF(Anlagenbewegungsdaten!B:B,A1297,Anlagenbewegungsdaten!C:C),3)</f>
        <v>0</v>
      </c>
      <c r="H1297" s="334">
        <f>IF(ISBLANK(F1297),ROUND(SUMIF(Anlagenbewegungsdaten!B:B,A1297,Anlagenbewegungsdaten!D:D),2),ROUND(G1297*F1297%,2))</f>
        <v>0</v>
      </c>
      <c r="I1297" s="334">
        <f>ROUND((H1297-SUMIF(Anlagenbewegungsdaten!$B:$B,A1297,Anlagenbewegungsdaten!D:D)),3)</f>
        <v>0</v>
      </c>
      <c r="J1297" s="335" t="s">
        <v>5179</v>
      </c>
      <c r="K1297" s="335" t="s">
        <v>5193</v>
      </c>
      <c r="L1297" s="516">
        <v>15.8</v>
      </c>
      <c r="M1297" s="332">
        <f>ROUND(SUMIF(Anlagenbewegungsdaten_AV!B:B,A1297,Anlagenbewegungsdaten_AV!C:C),3)</f>
        <v>0</v>
      </c>
      <c r="N1297" s="330">
        <f>IF(ISBLANK(L1297),ROUND(SUMIF(Anlagenbewegungsdaten_AV!B:B,A1297,Anlagenbewegungsdaten_AV!D:D),2),ROUND(M1297*L1297%,2))</f>
        <v>0</v>
      </c>
      <c r="O1297" s="330">
        <f>ROUND(N1297-SUMIF(Anlagenbewegungsdaten_AV!B:B,A1297,Anlagenbewegungsdaten_AV!D:D),3)</f>
        <v>0</v>
      </c>
    </row>
    <row r="1298" spans="1:15" ht="15" customHeight="1" x14ac:dyDescent="0.25">
      <c r="A1298" s="263" t="s">
        <v>2814</v>
      </c>
      <c r="B1298" s="173" t="s">
        <v>2108</v>
      </c>
      <c r="C1298" s="173" t="s">
        <v>4044</v>
      </c>
      <c r="D1298" s="174" t="s">
        <v>2739</v>
      </c>
      <c r="E1298" s="174" t="s">
        <v>2576</v>
      </c>
      <c r="F1298" s="289">
        <v>19.72</v>
      </c>
      <c r="G1298" s="333">
        <f>ROUND(SUMIF(Anlagenbewegungsdaten!B:B,A1298,Anlagenbewegungsdaten!C:C),3)</f>
        <v>0</v>
      </c>
      <c r="H1298" s="334">
        <f>IF(ISBLANK(F1298),ROUND(SUMIF(Anlagenbewegungsdaten!B:B,A1298,Anlagenbewegungsdaten!D:D),2),ROUND(G1298*F1298%,2))</f>
        <v>0</v>
      </c>
      <c r="I1298" s="334">
        <f>ROUND((H1298-SUMIF(Anlagenbewegungsdaten!$B:$B,A1298,Anlagenbewegungsdaten!D:D)),3)</f>
        <v>0</v>
      </c>
      <c r="J1298" s="335" t="s">
        <v>5179</v>
      </c>
      <c r="K1298" s="335" t="s">
        <v>5193</v>
      </c>
      <c r="L1298" s="516">
        <v>15.78</v>
      </c>
      <c r="M1298" s="332">
        <f>ROUND(SUMIF(Anlagenbewegungsdaten_AV!B:B,A1298,Anlagenbewegungsdaten_AV!C:C),3)</f>
        <v>0</v>
      </c>
      <c r="N1298" s="330">
        <f>IF(ISBLANK(L1298),ROUND(SUMIF(Anlagenbewegungsdaten_AV!B:B,A1298,Anlagenbewegungsdaten_AV!D:D),2),ROUND(M1298*L1298%,2))</f>
        <v>0</v>
      </c>
      <c r="O1298" s="330">
        <f>ROUND(N1298-SUMIF(Anlagenbewegungsdaten_AV!B:B,A1298,Anlagenbewegungsdaten_AV!D:D),3)</f>
        <v>0</v>
      </c>
    </row>
    <row r="1299" spans="1:15" ht="15" customHeight="1" x14ac:dyDescent="0.25">
      <c r="A1299" s="263" t="s">
        <v>3558</v>
      </c>
      <c r="B1299" s="173" t="s">
        <v>2108</v>
      </c>
      <c r="C1299" s="173" t="s">
        <v>4044</v>
      </c>
      <c r="D1299" s="174" t="s">
        <v>3483</v>
      </c>
      <c r="E1299" s="174" t="s">
        <v>3320</v>
      </c>
      <c r="F1299" s="289">
        <v>19.689999999999998</v>
      </c>
      <c r="G1299" s="333">
        <f>ROUND(SUMIF(Anlagenbewegungsdaten!B:B,A1299,Anlagenbewegungsdaten!C:C),3)</f>
        <v>0</v>
      </c>
      <c r="H1299" s="334">
        <f>IF(ISBLANK(F1299),ROUND(SUMIF(Anlagenbewegungsdaten!B:B,A1299,Anlagenbewegungsdaten!D:D),2),ROUND(G1299*F1299%,2))</f>
        <v>0</v>
      </c>
      <c r="I1299" s="334">
        <f>ROUND((H1299-SUMIF(Anlagenbewegungsdaten!$B:$B,A1299,Anlagenbewegungsdaten!D:D)),3)</f>
        <v>0</v>
      </c>
      <c r="J1299" s="335" t="s">
        <v>5179</v>
      </c>
      <c r="K1299" s="335" t="s">
        <v>5193</v>
      </c>
      <c r="L1299" s="516">
        <v>15.75</v>
      </c>
      <c r="M1299" s="332">
        <f>ROUND(SUMIF(Anlagenbewegungsdaten_AV!B:B,A1299,Anlagenbewegungsdaten_AV!C:C),3)</f>
        <v>0</v>
      </c>
      <c r="N1299" s="330">
        <f>IF(ISBLANK(L1299),ROUND(SUMIF(Anlagenbewegungsdaten_AV!B:B,A1299,Anlagenbewegungsdaten_AV!D:D),2),ROUND(M1299*L1299%,2))</f>
        <v>0</v>
      </c>
      <c r="O1299" s="330">
        <f>ROUND(N1299-SUMIF(Anlagenbewegungsdaten_AV!B:B,A1299,Anlagenbewegungsdaten_AV!D:D),3)</f>
        <v>0</v>
      </c>
    </row>
    <row r="1300" spans="1:15" ht="15" customHeight="1" x14ac:dyDescent="0.25">
      <c r="A1300" s="275" t="s">
        <v>4333</v>
      </c>
      <c r="B1300" s="194" t="s">
        <v>2108</v>
      </c>
      <c r="C1300" s="194" t="s">
        <v>4044</v>
      </c>
      <c r="D1300" s="193" t="s">
        <v>4257</v>
      </c>
      <c r="E1300" s="193" t="s">
        <v>4093</v>
      </c>
      <c r="F1300" s="290">
        <v>19.66</v>
      </c>
      <c r="G1300" s="333">
        <f>ROUND(SUMIF(Anlagenbewegungsdaten!B:B,A1300,Anlagenbewegungsdaten!C:C),3)</f>
        <v>0</v>
      </c>
      <c r="H1300" s="334">
        <f>IF(ISBLANK(F1300),ROUND(SUMIF(Anlagenbewegungsdaten!B:B,A1300,Anlagenbewegungsdaten!D:D),2),ROUND(G1300*F1300%,2))</f>
        <v>0</v>
      </c>
      <c r="I1300" s="334">
        <f>ROUND((H1300-SUMIF(Anlagenbewegungsdaten!$B:$B,A1300,Anlagenbewegungsdaten!D:D)),3)</f>
        <v>0</v>
      </c>
      <c r="J1300" s="335" t="s">
        <v>5179</v>
      </c>
      <c r="K1300" s="335" t="s">
        <v>5193</v>
      </c>
      <c r="L1300" s="516">
        <v>15.73</v>
      </c>
      <c r="M1300" s="332">
        <f>ROUND(SUMIF(Anlagenbewegungsdaten_AV!B:B,A1300,Anlagenbewegungsdaten_AV!C:C),3)</f>
        <v>0</v>
      </c>
      <c r="N1300" s="330">
        <f>IF(ISBLANK(L1300),ROUND(SUMIF(Anlagenbewegungsdaten_AV!B:B,A1300,Anlagenbewegungsdaten_AV!D:D),2),ROUND(M1300*L1300%,2))</f>
        <v>0</v>
      </c>
      <c r="O1300" s="330">
        <f>ROUND(N1300-SUMIF(Anlagenbewegungsdaten_AV!B:B,A1300,Anlagenbewegungsdaten_AV!D:D),3)</f>
        <v>0</v>
      </c>
    </row>
    <row r="1301" spans="1:15" ht="15" customHeight="1" x14ac:dyDescent="0.25">
      <c r="A1301" s="263" t="s">
        <v>687</v>
      </c>
      <c r="B1301" s="174" t="s">
        <v>2108</v>
      </c>
      <c r="C1301" s="174" t="s">
        <v>4044</v>
      </c>
      <c r="D1301" s="174" t="s">
        <v>235</v>
      </c>
      <c r="E1301" s="174" t="s">
        <v>2483</v>
      </c>
      <c r="F1301" s="289">
        <v>16.75</v>
      </c>
      <c r="G1301" s="333">
        <f>ROUND(SUMIF(Anlagenbewegungsdaten!B:B,A1301,Anlagenbewegungsdaten!C:C),3)</f>
        <v>1381538.8929999999</v>
      </c>
      <c r="H1301" s="334">
        <f>IF(ISBLANK(F1301),ROUND(SUMIF(Anlagenbewegungsdaten!B:B,A1301,Anlagenbewegungsdaten!D:D),2),ROUND(G1301*F1301%,2))</f>
        <v>231407.76</v>
      </c>
      <c r="I1301" s="334">
        <f>ROUND((H1301-SUMIF(Anlagenbewegungsdaten!$B:$B,A1301,Anlagenbewegungsdaten!D:D)),3)</f>
        <v>-5.0000000000000001E-3</v>
      </c>
      <c r="J1301" s="335" t="s">
        <v>5179</v>
      </c>
      <c r="K1301" s="335" t="s">
        <v>5193</v>
      </c>
      <c r="L1301" s="516">
        <v>13.4</v>
      </c>
      <c r="M1301" s="332">
        <f>ROUND(SUMIF(Anlagenbewegungsdaten_AV!B:B,A1301,Anlagenbewegungsdaten_AV!C:C),3)</f>
        <v>0</v>
      </c>
      <c r="N1301" s="330">
        <f>IF(ISBLANK(L1301),ROUND(SUMIF(Anlagenbewegungsdaten_AV!B:B,A1301,Anlagenbewegungsdaten_AV!D:D),2),ROUND(M1301*L1301%,2))</f>
        <v>0</v>
      </c>
      <c r="O1301" s="330">
        <f>ROUND(N1301-SUMIF(Anlagenbewegungsdaten_AV!B:B,A1301,Anlagenbewegungsdaten_AV!D:D),3)</f>
        <v>0</v>
      </c>
    </row>
    <row r="1302" spans="1:15" ht="15" customHeight="1" x14ac:dyDescent="0.25">
      <c r="A1302" s="263" t="s">
        <v>688</v>
      </c>
      <c r="B1302" s="174" t="s">
        <v>2108</v>
      </c>
      <c r="C1302" s="174" t="s">
        <v>4044</v>
      </c>
      <c r="D1302" s="174" t="s">
        <v>2010</v>
      </c>
      <c r="E1302" s="174" t="s">
        <v>2486</v>
      </c>
      <c r="F1302" s="289">
        <v>18.75</v>
      </c>
      <c r="G1302" s="333">
        <f>ROUND(SUMIF(Anlagenbewegungsdaten!B:B,A1302,Anlagenbewegungsdaten!C:C),3)</f>
        <v>0</v>
      </c>
      <c r="H1302" s="334">
        <f>IF(ISBLANK(F1302),ROUND(SUMIF(Anlagenbewegungsdaten!B:B,A1302,Anlagenbewegungsdaten!D:D),2),ROUND(G1302*F1302%,2))</f>
        <v>0</v>
      </c>
      <c r="I1302" s="334">
        <f>ROUND((H1302-SUMIF(Anlagenbewegungsdaten!$B:$B,A1302,Anlagenbewegungsdaten!D:D)),3)</f>
        <v>0</v>
      </c>
      <c r="J1302" s="335" t="s">
        <v>5179</v>
      </c>
      <c r="K1302" s="335" t="s">
        <v>5193</v>
      </c>
      <c r="L1302" s="516">
        <v>15</v>
      </c>
      <c r="M1302" s="332">
        <f>ROUND(SUMIF(Anlagenbewegungsdaten_AV!B:B,A1302,Anlagenbewegungsdaten_AV!C:C),3)</f>
        <v>0</v>
      </c>
      <c r="N1302" s="330">
        <f>IF(ISBLANK(L1302),ROUND(SUMIF(Anlagenbewegungsdaten_AV!B:B,A1302,Anlagenbewegungsdaten_AV!D:D),2),ROUND(M1302*L1302%,2))</f>
        <v>0</v>
      </c>
      <c r="O1302" s="330">
        <f>ROUND(N1302-SUMIF(Anlagenbewegungsdaten_AV!B:B,A1302,Anlagenbewegungsdaten_AV!D:D),3)</f>
        <v>0</v>
      </c>
    </row>
    <row r="1303" spans="1:15" ht="15" customHeight="1" x14ac:dyDescent="0.25">
      <c r="A1303" s="263" t="s">
        <v>689</v>
      </c>
      <c r="B1303" s="174" t="s">
        <v>2108</v>
      </c>
      <c r="C1303" s="174" t="s">
        <v>4044</v>
      </c>
      <c r="D1303" s="174" t="s">
        <v>237</v>
      </c>
      <c r="E1303" s="174" t="s">
        <v>1560</v>
      </c>
      <c r="F1303" s="289">
        <v>19.75</v>
      </c>
      <c r="G1303" s="333">
        <f>ROUND(SUMIF(Anlagenbewegungsdaten!B:B,A1303,Anlagenbewegungsdaten!C:C),3)</f>
        <v>0</v>
      </c>
      <c r="H1303" s="334">
        <f>IF(ISBLANK(F1303),ROUND(SUMIF(Anlagenbewegungsdaten!B:B,A1303,Anlagenbewegungsdaten!D:D),2),ROUND(G1303*F1303%,2))</f>
        <v>0</v>
      </c>
      <c r="I1303" s="334">
        <f>ROUND((H1303-SUMIF(Anlagenbewegungsdaten!$B:$B,A1303,Anlagenbewegungsdaten!D:D)),3)</f>
        <v>0</v>
      </c>
      <c r="J1303" s="335" t="s">
        <v>5179</v>
      </c>
      <c r="K1303" s="335" t="s">
        <v>5193</v>
      </c>
      <c r="L1303" s="516">
        <v>15.8</v>
      </c>
      <c r="M1303" s="332">
        <f>ROUND(SUMIF(Anlagenbewegungsdaten_AV!B:B,A1303,Anlagenbewegungsdaten_AV!C:C),3)</f>
        <v>0</v>
      </c>
      <c r="N1303" s="330">
        <f>IF(ISBLANK(L1303),ROUND(SUMIF(Anlagenbewegungsdaten_AV!B:B,A1303,Anlagenbewegungsdaten_AV!D:D),2),ROUND(M1303*L1303%,2))</f>
        <v>0</v>
      </c>
      <c r="O1303" s="330">
        <f>ROUND(N1303-SUMIF(Anlagenbewegungsdaten_AV!B:B,A1303,Anlagenbewegungsdaten_AV!D:D),3)</f>
        <v>0</v>
      </c>
    </row>
    <row r="1304" spans="1:15" ht="15" customHeight="1" x14ac:dyDescent="0.25">
      <c r="A1304" s="263" t="s">
        <v>690</v>
      </c>
      <c r="B1304" s="174" t="s">
        <v>2108</v>
      </c>
      <c r="C1304" s="174" t="s">
        <v>4044</v>
      </c>
      <c r="D1304" s="174" t="s">
        <v>239</v>
      </c>
      <c r="E1304" s="174" t="s">
        <v>1563</v>
      </c>
      <c r="F1304" s="289">
        <v>19.75</v>
      </c>
      <c r="G1304" s="333">
        <f>ROUND(SUMIF(Anlagenbewegungsdaten!B:B,A1304,Anlagenbewegungsdaten!C:C),3)</f>
        <v>0</v>
      </c>
      <c r="H1304" s="334">
        <f>IF(ISBLANK(F1304),ROUND(SUMIF(Anlagenbewegungsdaten!B:B,A1304,Anlagenbewegungsdaten!D:D),2),ROUND(G1304*F1304%,2))</f>
        <v>0</v>
      </c>
      <c r="I1304" s="334">
        <f>ROUND((H1304-SUMIF(Anlagenbewegungsdaten!$B:$B,A1304,Anlagenbewegungsdaten!D:D)),3)</f>
        <v>0</v>
      </c>
      <c r="J1304" s="335" t="s">
        <v>5179</v>
      </c>
      <c r="K1304" s="335" t="s">
        <v>5193</v>
      </c>
      <c r="L1304" s="516">
        <v>15.8</v>
      </c>
      <c r="M1304" s="332">
        <f>ROUND(SUMIF(Anlagenbewegungsdaten_AV!B:B,A1304,Anlagenbewegungsdaten_AV!C:C),3)</f>
        <v>0</v>
      </c>
      <c r="N1304" s="330">
        <f>IF(ISBLANK(L1304),ROUND(SUMIF(Anlagenbewegungsdaten_AV!B:B,A1304,Anlagenbewegungsdaten_AV!D:D),2),ROUND(M1304*L1304%,2))</f>
        <v>0</v>
      </c>
      <c r="O1304" s="330">
        <f>ROUND(N1304-SUMIF(Anlagenbewegungsdaten_AV!B:B,A1304,Anlagenbewegungsdaten_AV!D:D),3)</f>
        <v>0</v>
      </c>
    </row>
    <row r="1305" spans="1:15" ht="15" customHeight="1" x14ac:dyDescent="0.25">
      <c r="A1305" s="263" t="s">
        <v>2815</v>
      </c>
      <c r="B1305" s="174" t="s">
        <v>2108</v>
      </c>
      <c r="C1305" s="174" t="s">
        <v>4044</v>
      </c>
      <c r="D1305" s="174" t="s">
        <v>2608</v>
      </c>
      <c r="E1305" s="174" t="s">
        <v>2576</v>
      </c>
      <c r="F1305" s="289">
        <v>19.72</v>
      </c>
      <c r="G1305" s="333">
        <f>ROUND(SUMIF(Anlagenbewegungsdaten!B:B,A1305,Anlagenbewegungsdaten!C:C),3)</f>
        <v>0</v>
      </c>
      <c r="H1305" s="334">
        <f>IF(ISBLANK(F1305),ROUND(SUMIF(Anlagenbewegungsdaten!B:B,A1305,Anlagenbewegungsdaten!D:D),2),ROUND(G1305*F1305%,2))</f>
        <v>0</v>
      </c>
      <c r="I1305" s="334">
        <f>ROUND((H1305-SUMIF(Anlagenbewegungsdaten!$B:$B,A1305,Anlagenbewegungsdaten!D:D)),3)</f>
        <v>0</v>
      </c>
      <c r="J1305" s="335" t="s">
        <v>5179</v>
      </c>
      <c r="K1305" s="335" t="s">
        <v>5193</v>
      </c>
      <c r="L1305" s="516">
        <v>15.78</v>
      </c>
      <c r="M1305" s="332">
        <f>ROUND(SUMIF(Anlagenbewegungsdaten_AV!B:B,A1305,Anlagenbewegungsdaten_AV!C:C),3)</f>
        <v>0</v>
      </c>
      <c r="N1305" s="330">
        <f>IF(ISBLANK(L1305),ROUND(SUMIF(Anlagenbewegungsdaten_AV!B:B,A1305,Anlagenbewegungsdaten_AV!D:D),2),ROUND(M1305*L1305%,2))</f>
        <v>0</v>
      </c>
      <c r="O1305" s="330">
        <f>ROUND(N1305-SUMIF(Anlagenbewegungsdaten_AV!B:B,A1305,Anlagenbewegungsdaten_AV!D:D),3)</f>
        <v>0</v>
      </c>
    </row>
    <row r="1306" spans="1:15" ht="15" customHeight="1" x14ac:dyDescent="0.25">
      <c r="A1306" s="263" t="s">
        <v>3559</v>
      </c>
      <c r="B1306" s="174" t="s">
        <v>2108</v>
      </c>
      <c r="C1306" s="174" t="s">
        <v>4044</v>
      </c>
      <c r="D1306" s="174" t="s">
        <v>3352</v>
      </c>
      <c r="E1306" s="174" t="s">
        <v>3320</v>
      </c>
      <c r="F1306" s="289">
        <v>19.689999999999998</v>
      </c>
      <c r="G1306" s="333">
        <f>ROUND(SUMIF(Anlagenbewegungsdaten!B:B,A1306,Anlagenbewegungsdaten!C:C),3)</f>
        <v>0</v>
      </c>
      <c r="H1306" s="334">
        <f>IF(ISBLANK(F1306),ROUND(SUMIF(Anlagenbewegungsdaten!B:B,A1306,Anlagenbewegungsdaten!D:D),2),ROUND(G1306*F1306%,2))</f>
        <v>0</v>
      </c>
      <c r="I1306" s="334">
        <f>ROUND((H1306-SUMIF(Anlagenbewegungsdaten!$B:$B,A1306,Anlagenbewegungsdaten!D:D)),3)</f>
        <v>0</v>
      </c>
      <c r="J1306" s="335" t="s">
        <v>5179</v>
      </c>
      <c r="K1306" s="335" t="s">
        <v>5193</v>
      </c>
      <c r="L1306" s="516">
        <v>15.75</v>
      </c>
      <c r="M1306" s="332">
        <f>ROUND(SUMIF(Anlagenbewegungsdaten_AV!B:B,A1306,Anlagenbewegungsdaten_AV!C:C),3)</f>
        <v>0</v>
      </c>
      <c r="N1306" s="330">
        <f>IF(ISBLANK(L1306),ROUND(SUMIF(Anlagenbewegungsdaten_AV!B:B,A1306,Anlagenbewegungsdaten_AV!D:D),2),ROUND(M1306*L1306%,2))</f>
        <v>0</v>
      </c>
      <c r="O1306" s="330">
        <f>ROUND(N1306-SUMIF(Anlagenbewegungsdaten_AV!B:B,A1306,Anlagenbewegungsdaten_AV!D:D),3)</f>
        <v>0</v>
      </c>
    </row>
    <row r="1307" spans="1:15" ht="15" customHeight="1" x14ac:dyDescent="0.25">
      <c r="A1307" s="275" t="s">
        <v>4334</v>
      </c>
      <c r="B1307" s="193" t="s">
        <v>2108</v>
      </c>
      <c r="C1307" s="193" t="s">
        <v>4044</v>
      </c>
      <c r="D1307" s="193" t="s">
        <v>4125</v>
      </c>
      <c r="E1307" s="193" t="s">
        <v>4093</v>
      </c>
      <c r="F1307" s="290">
        <v>19.66</v>
      </c>
      <c r="G1307" s="333">
        <f>ROUND(SUMIF(Anlagenbewegungsdaten!B:B,A1307,Anlagenbewegungsdaten!C:C),3)</f>
        <v>0</v>
      </c>
      <c r="H1307" s="334">
        <f>IF(ISBLANK(F1307),ROUND(SUMIF(Anlagenbewegungsdaten!B:B,A1307,Anlagenbewegungsdaten!D:D),2),ROUND(G1307*F1307%,2))</f>
        <v>0</v>
      </c>
      <c r="I1307" s="334">
        <f>ROUND((H1307-SUMIF(Anlagenbewegungsdaten!$B:$B,A1307,Anlagenbewegungsdaten!D:D)),3)</f>
        <v>0</v>
      </c>
      <c r="J1307" s="335" t="s">
        <v>5179</v>
      </c>
      <c r="K1307" s="335" t="s">
        <v>5193</v>
      </c>
      <c r="L1307" s="516">
        <v>15.73</v>
      </c>
      <c r="M1307" s="332">
        <f>ROUND(SUMIF(Anlagenbewegungsdaten_AV!B:B,A1307,Anlagenbewegungsdaten_AV!C:C),3)</f>
        <v>0</v>
      </c>
      <c r="N1307" s="330">
        <f>IF(ISBLANK(L1307),ROUND(SUMIF(Anlagenbewegungsdaten_AV!B:B,A1307,Anlagenbewegungsdaten_AV!D:D),2),ROUND(M1307*L1307%,2))</f>
        <v>0</v>
      </c>
      <c r="O1307" s="330">
        <f>ROUND(N1307-SUMIF(Anlagenbewegungsdaten_AV!B:B,A1307,Anlagenbewegungsdaten_AV!D:D),3)</f>
        <v>0</v>
      </c>
    </row>
    <row r="1308" spans="1:15" ht="15" customHeight="1" x14ac:dyDescent="0.25">
      <c r="A1308" s="263" t="s">
        <v>691</v>
      </c>
      <c r="B1308" s="174" t="s">
        <v>2108</v>
      </c>
      <c r="C1308" s="174" t="s">
        <v>4044</v>
      </c>
      <c r="D1308" s="174" t="s">
        <v>241</v>
      </c>
      <c r="E1308" s="174" t="s">
        <v>2483</v>
      </c>
      <c r="F1308" s="289">
        <v>17.75</v>
      </c>
      <c r="G1308" s="333">
        <f>ROUND(SUMIF(Anlagenbewegungsdaten!B:B,A1308,Anlagenbewegungsdaten!C:C),3)</f>
        <v>0</v>
      </c>
      <c r="H1308" s="334">
        <f>IF(ISBLANK(F1308),ROUND(SUMIF(Anlagenbewegungsdaten!B:B,A1308,Anlagenbewegungsdaten!D:D),2),ROUND(G1308*F1308%,2))</f>
        <v>0</v>
      </c>
      <c r="I1308" s="334">
        <f>ROUND((H1308-SUMIF(Anlagenbewegungsdaten!$B:$B,A1308,Anlagenbewegungsdaten!D:D)),3)</f>
        <v>0</v>
      </c>
      <c r="J1308" s="335" t="s">
        <v>5179</v>
      </c>
      <c r="K1308" s="335" t="s">
        <v>5193</v>
      </c>
      <c r="L1308" s="516">
        <v>14.2</v>
      </c>
      <c r="M1308" s="332">
        <f>ROUND(SUMIF(Anlagenbewegungsdaten_AV!B:B,A1308,Anlagenbewegungsdaten_AV!C:C),3)</f>
        <v>0</v>
      </c>
      <c r="N1308" s="330">
        <f>IF(ISBLANK(L1308),ROUND(SUMIF(Anlagenbewegungsdaten_AV!B:B,A1308,Anlagenbewegungsdaten_AV!D:D),2),ROUND(M1308*L1308%,2))</f>
        <v>0</v>
      </c>
      <c r="O1308" s="330">
        <f>ROUND(N1308-SUMIF(Anlagenbewegungsdaten_AV!B:B,A1308,Anlagenbewegungsdaten_AV!D:D),3)</f>
        <v>0</v>
      </c>
    </row>
    <row r="1309" spans="1:15" ht="15" customHeight="1" x14ac:dyDescent="0.25">
      <c r="A1309" s="263" t="s">
        <v>692</v>
      </c>
      <c r="B1309" s="174" t="s">
        <v>2108</v>
      </c>
      <c r="C1309" s="174" t="s">
        <v>4044</v>
      </c>
      <c r="D1309" s="174" t="s">
        <v>2015</v>
      </c>
      <c r="E1309" s="174" t="s">
        <v>2486</v>
      </c>
      <c r="F1309" s="289">
        <v>19.75</v>
      </c>
      <c r="G1309" s="333">
        <f>ROUND(SUMIF(Anlagenbewegungsdaten!B:B,A1309,Anlagenbewegungsdaten!C:C),3)</f>
        <v>0</v>
      </c>
      <c r="H1309" s="334">
        <f>IF(ISBLANK(F1309),ROUND(SUMIF(Anlagenbewegungsdaten!B:B,A1309,Anlagenbewegungsdaten!D:D),2),ROUND(G1309*F1309%,2))</f>
        <v>0</v>
      </c>
      <c r="I1309" s="334">
        <f>ROUND((H1309-SUMIF(Anlagenbewegungsdaten!$B:$B,A1309,Anlagenbewegungsdaten!D:D)),3)</f>
        <v>0</v>
      </c>
      <c r="J1309" s="335" t="s">
        <v>5179</v>
      </c>
      <c r="K1309" s="335" t="s">
        <v>5193</v>
      </c>
      <c r="L1309" s="516">
        <v>15.8</v>
      </c>
      <c r="M1309" s="332">
        <f>ROUND(SUMIF(Anlagenbewegungsdaten_AV!B:B,A1309,Anlagenbewegungsdaten_AV!C:C),3)</f>
        <v>0</v>
      </c>
      <c r="N1309" s="330">
        <f>IF(ISBLANK(L1309),ROUND(SUMIF(Anlagenbewegungsdaten_AV!B:B,A1309,Anlagenbewegungsdaten_AV!D:D),2),ROUND(M1309*L1309%,2))</f>
        <v>0</v>
      </c>
      <c r="O1309" s="330">
        <f>ROUND(N1309-SUMIF(Anlagenbewegungsdaten_AV!B:B,A1309,Anlagenbewegungsdaten_AV!D:D),3)</f>
        <v>0</v>
      </c>
    </row>
    <row r="1310" spans="1:15" ht="15" customHeight="1" x14ac:dyDescent="0.25">
      <c r="A1310" s="263" t="s">
        <v>288</v>
      </c>
      <c r="B1310" s="174" t="s">
        <v>2108</v>
      </c>
      <c r="C1310" s="174" t="s">
        <v>4044</v>
      </c>
      <c r="D1310" s="184" t="s">
        <v>243</v>
      </c>
      <c r="E1310" s="174" t="s">
        <v>1560</v>
      </c>
      <c r="F1310" s="289">
        <v>20.75</v>
      </c>
      <c r="G1310" s="333">
        <f>ROUND(SUMIF(Anlagenbewegungsdaten!B:B,A1310,Anlagenbewegungsdaten!C:C),3)</f>
        <v>0</v>
      </c>
      <c r="H1310" s="334">
        <f>IF(ISBLANK(F1310),ROUND(SUMIF(Anlagenbewegungsdaten!B:B,A1310,Anlagenbewegungsdaten!D:D),2),ROUND(G1310*F1310%,2))</f>
        <v>0</v>
      </c>
      <c r="I1310" s="334">
        <f>ROUND((H1310-SUMIF(Anlagenbewegungsdaten!$B:$B,A1310,Anlagenbewegungsdaten!D:D)),3)</f>
        <v>0</v>
      </c>
      <c r="J1310" s="335" t="s">
        <v>5179</v>
      </c>
      <c r="K1310" s="335" t="s">
        <v>5193</v>
      </c>
      <c r="L1310" s="516">
        <v>16.600000000000001</v>
      </c>
      <c r="M1310" s="332">
        <f>ROUND(SUMIF(Anlagenbewegungsdaten_AV!B:B,A1310,Anlagenbewegungsdaten_AV!C:C),3)</f>
        <v>0</v>
      </c>
      <c r="N1310" s="330">
        <f>IF(ISBLANK(L1310),ROUND(SUMIF(Anlagenbewegungsdaten_AV!B:B,A1310,Anlagenbewegungsdaten_AV!D:D),2),ROUND(M1310*L1310%,2))</f>
        <v>0</v>
      </c>
      <c r="O1310" s="330">
        <f>ROUND(N1310-SUMIF(Anlagenbewegungsdaten_AV!B:B,A1310,Anlagenbewegungsdaten_AV!D:D),3)</f>
        <v>0</v>
      </c>
    </row>
    <row r="1311" spans="1:15" ht="15" customHeight="1" x14ac:dyDescent="0.25">
      <c r="A1311" s="263" t="s">
        <v>289</v>
      </c>
      <c r="B1311" s="174" t="s">
        <v>2108</v>
      </c>
      <c r="C1311" s="174" t="s">
        <v>4044</v>
      </c>
      <c r="D1311" s="174" t="s">
        <v>245</v>
      </c>
      <c r="E1311" s="174" t="s">
        <v>1563</v>
      </c>
      <c r="F1311" s="289">
        <v>20.75</v>
      </c>
      <c r="G1311" s="333">
        <f>ROUND(SUMIF(Anlagenbewegungsdaten!B:B,A1311,Anlagenbewegungsdaten!C:C),3)</f>
        <v>0</v>
      </c>
      <c r="H1311" s="334">
        <f>IF(ISBLANK(F1311),ROUND(SUMIF(Anlagenbewegungsdaten!B:B,A1311,Anlagenbewegungsdaten!D:D),2),ROUND(G1311*F1311%,2))</f>
        <v>0</v>
      </c>
      <c r="I1311" s="334">
        <f>ROUND((H1311-SUMIF(Anlagenbewegungsdaten!$B:$B,A1311,Anlagenbewegungsdaten!D:D)),3)</f>
        <v>0</v>
      </c>
      <c r="J1311" s="335" t="s">
        <v>5179</v>
      </c>
      <c r="K1311" s="335" t="s">
        <v>5193</v>
      </c>
      <c r="L1311" s="516">
        <v>16.600000000000001</v>
      </c>
      <c r="M1311" s="332">
        <f>ROUND(SUMIF(Anlagenbewegungsdaten_AV!B:B,A1311,Anlagenbewegungsdaten_AV!C:C),3)</f>
        <v>0</v>
      </c>
      <c r="N1311" s="330">
        <f>IF(ISBLANK(L1311),ROUND(SUMIF(Anlagenbewegungsdaten_AV!B:B,A1311,Anlagenbewegungsdaten_AV!D:D),2),ROUND(M1311*L1311%,2))</f>
        <v>0</v>
      </c>
      <c r="O1311" s="330">
        <f>ROUND(N1311-SUMIF(Anlagenbewegungsdaten_AV!B:B,A1311,Anlagenbewegungsdaten_AV!D:D),3)</f>
        <v>0</v>
      </c>
    </row>
    <row r="1312" spans="1:15" ht="15" customHeight="1" x14ac:dyDescent="0.25">
      <c r="A1312" s="263" t="s">
        <v>2816</v>
      </c>
      <c r="B1312" s="174" t="s">
        <v>2108</v>
      </c>
      <c r="C1312" s="174" t="s">
        <v>4044</v>
      </c>
      <c r="D1312" s="174" t="s">
        <v>2610</v>
      </c>
      <c r="E1312" s="174" t="s">
        <v>2576</v>
      </c>
      <c r="F1312" s="289">
        <v>20.72</v>
      </c>
      <c r="G1312" s="333">
        <f>ROUND(SUMIF(Anlagenbewegungsdaten!B:B,A1312,Anlagenbewegungsdaten!C:C),3)</f>
        <v>0</v>
      </c>
      <c r="H1312" s="334">
        <f>IF(ISBLANK(F1312),ROUND(SUMIF(Anlagenbewegungsdaten!B:B,A1312,Anlagenbewegungsdaten!D:D),2),ROUND(G1312*F1312%,2))</f>
        <v>0</v>
      </c>
      <c r="I1312" s="334">
        <f>ROUND((H1312-SUMIF(Anlagenbewegungsdaten!$B:$B,A1312,Anlagenbewegungsdaten!D:D)),3)</f>
        <v>0</v>
      </c>
      <c r="J1312" s="335" t="s">
        <v>5179</v>
      </c>
      <c r="K1312" s="335" t="s">
        <v>5193</v>
      </c>
      <c r="L1312" s="516">
        <v>16.579999999999998</v>
      </c>
      <c r="M1312" s="332">
        <f>ROUND(SUMIF(Anlagenbewegungsdaten_AV!B:B,A1312,Anlagenbewegungsdaten_AV!C:C),3)</f>
        <v>0</v>
      </c>
      <c r="N1312" s="330">
        <f>IF(ISBLANK(L1312),ROUND(SUMIF(Anlagenbewegungsdaten_AV!B:B,A1312,Anlagenbewegungsdaten_AV!D:D),2),ROUND(M1312*L1312%,2))</f>
        <v>0</v>
      </c>
      <c r="O1312" s="330">
        <f>ROUND(N1312-SUMIF(Anlagenbewegungsdaten_AV!B:B,A1312,Anlagenbewegungsdaten_AV!D:D),3)</f>
        <v>0</v>
      </c>
    </row>
    <row r="1313" spans="1:15" ht="15" customHeight="1" x14ac:dyDescent="0.25">
      <c r="A1313" s="263" t="s">
        <v>3560</v>
      </c>
      <c r="B1313" s="174" t="s">
        <v>2108</v>
      </c>
      <c r="C1313" s="174" t="s">
        <v>4044</v>
      </c>
      <c r="D1313" s="174" t="s">
        <v>3354</v>
      </c>
      <c r="E1313" s="174" t="s">
        <v>3320</v>
      </c>
      <c r="F1313" s="289">
        <v>20.689999999999998</v>
      </c>
      <c r="G1313" s="333">
        <f>ROUND(SUMIF(Anlagenbewegungsdaten!B:B,A1313,Anlagenbewegungsdaten!C:C),3)</f>
        <v>0</v>
      </c>
      <c r="H1313" s="334">
        <f>IF(ISBLANK(F1313),ROUND(SUMIF(Anlagenbewegungsdaten!B:B,A1313,Anlagenbewegungsdaten!D:D),2),ROUND(G1313*F1313%,2))</f>
        <v>0</v>
      </c>
      <c r="I1313" s="334">
        <f>ROUND((H1313-SUMIF(Anlagenbewegungsdaten!$B:$B,A1313,Anlagenbewegungsdaten!D:D)),3)</f>
        <v>0</v>
      </c>
      <c r="J1313" s="335" t="s">
        <v>5179</v>
      </c>
      <c r="K1313" s="335" t="s">
        <v>5193</v>
      </c>
      <c r="L1313" s="516">
        <v>16.55</v>
      </c>
      <c r="M1313" s="332">
        <f>ROUND(SUMIF(Anlagenbewegungsdaten_AV!B:B,A1313,Anlagenbewegungsdaten_AV!C:C),3)</f>
        <v>0</v>
      </c>
      <c r="N1313" s="330">
        <f>IF(ISBLANK(L1313),ROUND(SUMIF(Anlagenbewegungsdaten_AV!B:B,A1313,Anlagenbewegungsdaten_AV!D:D),2),ROUND(M1313*L1313%,2))</f>
        <v>0</v>
      </c>
      <c r="O1313" s="330">
        <f>ROUND(N1313-SUMIF(Anlagenbewegungsdaten_AV!B:B,A1313,Anlagenbewegungsdaten_AV!D:D),3)</f>
        <v>0</v>
      </c>
    </row>
    <row r="1314" spans="1:15" ht="15" customHeight="1" x14ac:dyDescent="0.25">
      <c r="A1314" s="275" t="s">
        <v>4335</v>
      </c>
      <c r="B1314" s="193" t="s">
        <v>2108</v>
      </c>
      <c r="C1314" s="193" t="s">
        <v>4044</v>
      </c>
      <c r="D1314" s="193" t="s">
        <v>4127</v>
      </c>
      <c r="E1314" s="193" t="s">
        <v>4093</v>
      </c>
      <c r="F1314" s="290">
        <v>20.66</v>
      </c>
      <c r="G1314" s="333">
        <f>ROUND(SUMIF(Anlagenbewegungsdaten!B:B,A1314,Anlagenbewegungsdaten!C:C),3)</f>
        <v>0</v>
      </c>
      <c r="H1314" s="334">
        <f>IF(ISBLANK(F1314),ROUND(SUMIF(Anlagenbewegungsdaten!B:B,A1314,Anlagenbewegungsdaten!D:D),2),ROUND(G1314*F1314%,2))</f>
        <v>0</v>
      </c>
      <c r="I1314" s="334">
        <f>ROUND((H1314-SUMIF(Anlagenbewegungsdaten!$B:$B,A1314,Anlagenbewegungsdaten!D:D)),3)</f>
        <v>0</v>
      </c>
      <c r="J1314" s="335" t="s">
        <v>5179</v>
      </c>
      <c r="K1314" s="335" t="s">
        <v>5193</v>
      </c>
      <c r="L1314" s="516">
        <v>16.53</v>
      </c>
      <c r="M1314" s="332">
        <f>ROUND(SUMIF(Anlagenbewegungsdaten_AV!B:B,A1314,Anlagenbewegungsdaten_AV!C:C),3)</f>
        <v>0</v>
      </c>
      <c r="N1314" s="330">
        <f>IF(ISBLANK(L1314),ROUND(SUMIF(Anlagenbewegungsdaten_AV!B:B,A1314,Anlagenbewegungsdaten_AV!D:D),2),ROUND(M1314*L1314%,2))</f>
        <v>0</v>
      </c>
      <c r="O1314" s="330">
        <f>ROUND(N1314-SUMIF(Anlagenbewegungsdaten_AV!B:B,A1314,Anlagenbewegungsdaten_AV!D:D),3)</f>
        <v>0</v>
      </c>
    </row>
    <row r="1315" spans="1:15" ht="15" customHeight="1" x14ac:dyDescent="0.25">
      <c r="A1315" s="263" t="s">
        <v>290</v>
      </c>
      <c r="B1315" s="174" t="s">
        <v>2108</v>
      </c>
      <c r="C1315" s="174" t="s">
        <v>4044</v>
      </c>
      <c r="D1315" s="174" t="s">
        <v>247</v>
      </c>
      <c r="E1315" s="174" t="s">
        <v>2483</v>
      </c>
      <c r="F1315" s="289">
        <v>17.75</v>
      </c>
      <c r="G1315" s="333">
        <f>ROUND(SUMIF(Anlagenbewegungsdaten!B:B,A1315,Anlagenbewegungsdaten!C:C),3)</f>
        <v>0</v>
      </c>
      <c r="H1315" s="334">
        <f>IF(ISBLANK(F1315),ROUND(SUMIF(Anlagenbewegungsdaten!B:B,A1315,Anlagenbewegungsdaten!D:D),2),ROUND(G1315*F1315%,2))</f>
        <v>0</v>
      </c>
      <c r="I1315" s="334">
        <f>ROUND((H1315-SUMIF(Anlagenbewegungsdaten!$B:$B,A1315,Anlagenbewegungsdaten!D:D)),3)</f>
        <v>0</v>
      </c>
      <c r="J1315" s="335" t="s">
        <v>5179</v>
      </c>
      <c r="K1315" s="335" t="s">
        <v>5193</v>
      </c>
      <c r="L1315" s="516">
        <v>14.2</v>
      </c>
      <c r="M1315" s="332">
        <f>ROUND(SUMIF(Anlagenbewegungsdaten_AV!B:B,A1315,Anlagenbewegungsdaten_AV!C:C),3)</f>
        <v>0</v>
      </c>
      <c r="N1315" s="330">
        <f>IF(ISBLANK(L1315),ROUND(SUMIF(Anlagenbewegungsdaten_AV!B:B,A1315,Anlagenbewegungsdaten_AV!D:D),2),ROUND(M1315*L1315%,2))</f>
        <v>0</v>
      </c>
      <c r="O1315" s="330">
        <f>ROUND(N1315-SUMIF(Anlagenbewegungsdaten_AV!B:B,A1315,Anlagenbewegungsdaten_AV!D:D),3)</f>
        <v>0</v>
      </c>
    </row>
    <row r="1316" spans="1:15" ht="15" customHeight="1" x14ac:dyDescent="0.25">
      <c r="A1316" s="263" t="s">
        <v>291</v>
      </c>
      <c r="B1316" s="174" t="s">
        <v>2108</v>
      </c>
      <c r="C1316" s="174" t="s">
        <v>4044</v>
      </c>
      <c r="D1316" s="174" t="s">
        <v>2020</v>
      </c>
      <c r="E1316" s="174" t="s">
        <v>2486</v>
      </c>
      <c r="F1316" s="289">
        <v>19.75</v>
      </c>
      <c r="G1316" s="333">
        <f>ROUND(SUMIF(Anlagenbewegungsdaten!B:B,A1316,Anlagenbewegungsdaten!C:C),3)</f>
        <v>0</v>
      </c>
      <c r="H1316" s="334">
        <f>IF(ISBLANK(F1316),ROUND(SUMIF(Anlagenbewegungsdaten!B:B,A1316,Anlagenbewegungsdaten!D:D),2),ROUND(G1316*F1316%,2))</f>
        <v>0</v>
      </c>
      <c r="I1316" s="334">
        <f>ROUND((H1316-SUMIF(Anlagenbewegungsdaten!$B:$B,A1316,Anlagenbewegungsdaten!D:D)),3)</f>
        <v>0</v>
      </c>
      <c r="J1316" s="335" t="s">
        <v>5179</v>
      </c>
      <c r="K1316" s="335" t="s">
        <v>5193</v>
      </c>
      <c r="L1316" s="516">
        <v>15.8</v>
      </c>
      <c r="M1316" s="332">
        <f>ROUND(SUMIF(Anlagenbewegungsdaten_AV!B:B,A1316,Anlagenbewegungsdaten_AV!C:C),3)</f>
        <v>0</v>
      </c>
      <c r="N1316" s="330">
        <f>IF(ISBLANK(L1316),ROUND(SUMIF(Anlagenbewegungsdaten_AV!B:B,A1316,Anlagenbewegungsdaten_AV!D:D),2),ROUND(M1316*L1316%,2))</f>
        <v>0</v>
      </c>
      <c r="O1316" s="330">
        <f>ROUND(N1316-SUMIF(Anlagenbewegungsdaten_AV!B:B,A1316,Anlagenbewegungsdaten_AV!D:D),3)</f>
        <v>0</v>
      </c>
    </row>
    <row r="1317" spans="1:15" ht="15" customHeight="1" x14ac:dyDescent="0.25">
      <c r="A1317" s="263" t="s">
        <v>292</v>
      </c>
      <c r="B1317" s="174" t="s">
        <v>2108</v>
      </c>
      <c r="C1317" s="174" t="s">
        <v>4044</v>
      </c>
      <c r="D1317" s="174" t="s">
        <v>249</v>
      </c>
      <c r="E1317" s="174" t="s">
        <v>1560</v>
      </c>
      <c r="F1317" s="289">
        <v>20.75</v>
      </c>
      <c r="G1317" s="333">
        <f>ROUND(SUMIF(Anlagenbewegungsdaten!B:B,A1317,Anlagenbewegungsdaten!C:C),3)</f>
        <v>0</v>
      </c>
      <c r="H1317" s="334">
        <f>IF(ISBLANK(F1317),ROUND(SUMIF(Anlagenbewegungsdaten!B:B,A1317,Anlagenbewegungsdaten!D:D),2),ROUND(G1317*F1317%,2))</f>
        <v>0</v>
      </c>
      <c r="I1317" s="334">
        <f>ROUND((H1317-SUMIF(Anlagenbewegungsdaten!$B:$B,A1317,Anlagenbewegungsdaten!D:D)),3)</f>
        <v>0</v>
      </c>
      <c r="J1317" s="335" t="s">
        <v>5179</v>
      </c>
      <c r="K1317" s="335" t="s">
        <v>5193</v>
      </c>
      <c r="L1317" s="516">
        <v>16.600000000000001</v>
      </c>
      <c r="M1317" s="332">
        <f>ROUND(SUMIF(Anlagenbewegungsdaten_AV!B:B,A1317,Anlagenbewegungsdaten_AV!C:C),3)</f>
        <v>0</v>
      </c>
      <c r="N1317" s="330">
        <f>IF(ISBLANK(L1317),ROUND(SUMIF(Anlagenbewegungsdaten_AV!B:B,A1317,Anlagenbewegungsdaten_AV!D:D),2),ROUND(M1317*L1317%,2))</f>
        <v>0</v>
      </c>
      <c r="O1317" s="330">
        <f>ROUND(N1317-SUMIF(Anlagenbewegungsdaten_AV!B:B,A1317,Anlagenbewegungsdaten_AV!D:D),3)</f>
        <v>0</v>
      </c>
    </row>
    <row r="1318" spans="1:15" ht="15" customHeight="1" x14ac:dyDescent="0.25">
      <c r="A1318" s="263" t="s">
        <v>293</v>
      </c>
      <c r="B1318" s="174" t="s">
        <v>2108</v>
      </c>
      <c r="C1318" s="174" t="s">
        <v>4044</v>
      </c>
      <c r="D1318" s="174" t="s">
        <v>2023</v>
      </c>
      <c r="E1318" s="174" t="s">
        <v>1563</v>
      </c>
      <c r="F1318" s="289">
        <v>20.75</v>
      </c>
      <c r="G1318" s="333">
        <f>ROUND(SUMIF(Anlagenbewegungsdaten!B:B,A1318,Anlagenbewegungsdaten!C:C),3)</f>
        <v>0</v>
      </c>
      <c r="H1318" s="334">
        <f>IF(ISBLANK(F1318),ROUND(SUMIF(Anlagenbewegungsdaten!B:B,A1318,Anlagenbewegungsdaten!D:D),2),ROUND(G1318*F1318%,2))</f>
        <v>0</v>
      </c>
      <c r="I1318" s="334">
        <f>ROUND((H1318-SUMIF(Anlagenbewegungsdaten!$B:$B,A1318,Anlagenbewegungsdaten!D:D)),3)</f>
        <v>0</v>
      </c>
      <c r="J1318" s="335" t="s">
        <v>5179</v>
      </c>
      <c r="K1318" s="335" t="s">
        <v>5193</v>
      </c>
      <c r="L1318" s="516">
        <v>16.600000000000001</v>
      </c>
      <c r="M1318" s="332">
        <f>ROUND(SUMIF(Anlagenbewegungsdaten_AV!B:B,A1318,Anlagenbewegungsdaten_AV!C:C),3)</f>
        <v>0</v>
      </c>
      <c r="N1318" s="330">
        <f>IF(ISBLANK(L1318),ROUND(SUMIF(Anlagenbewegungsdaten_AV!B:B,A1318,Anlagenbewegungsdaten_AV!D:D),2),ROUND(M1318*L1318%,2))</f>
        <v>0</v>
      </c>
      <c r="O1318" s="330">
        <f>ROUND(N1318-SUMIF(Anlagenbewegungsdaten_AV!B:B,A1318,Anlagenbewegungsdaten_AV!D:D),3)</f>
        <v>0</v>
      </c>
    </row>
    <row r="1319" spans="1:15" ht="15" customHeight="1" x14ac:dyDescent="0.25">
      <c r="A1319" s="263" t="s">
        <v>2817</v>
      </c>
      <c r="B1319" s="174" t="s">
        <v>2108</v>
      </c>
      <c r="C1319" s="174" t="s">
        <v>4044</v>
      </c>
      <c r="D1319" s="174" t="s">
        <v>2743</v>
      </c>
      <c r="E1319" s="174" t="s">
        <v>2576</v>
      </c>
      <c r="F1319" s="289">
        <v>20.72</v>
      </c>
      <c r="G1319" s="333">
        <f>ROUND(SUMIF(Anlagenbewegungsdaten!B:B,A1319,Anlagenbewegungsdaten!C:C),3)</f>
        <v>0</v>
      </c>
      <c r="H1319" s="334">
        <f>IF(ISBLANK(F1319),ROUND(SUMIF(Anlagenbewegungsdaten!B:B,A1319,Anlagenbewegungsdaten!D:D),2),ROUND(G1319*F1319%,2))</f>
        <v>0</v>
      </c>
      <c r="I1319" s="334">
        <f>ROUND((H1319-SUMIF(Anlagenbewegungsdaten!$B:$B,A1319,Anlagenbewegungsdaten!D:D)),3)</f>
        <v>0</v>
      </c>
      <c r="J1319" s="335" t="s">
        <v>5179</v>
      </c>
      <c r="K1319" s="335" t="s">
        <v>5193</v>
      </c>
      <c r="L1319" s="516">
        <v>16.579999999999998</v>
      </c>
      <c r="M1319" s="332">
        <f>ROUND(SUMIF(Anlagenbewegungsdaten_AV!B:B,A1319,Anlagenbewegungsdaten_AV!C:C),3)</f>
        <v>0</v>
      </c>
      <c r="N1319" s="330">
        <f>IF(ISBLANK(L1319),ROUND(SUMIF(Anlagenbewegungsdaten_AV!B:B,A1319,Anlagenbewegungsdaten_AV!D:D),2),ROUND(M1319*L1319%,2))</f>
        <v>0</v>
      </c>
      <c r="O1319" s="330">
        <f>ROUND(N1319-SUMIF(Anlagenbewegungsdaten_AV!B:B,A1319,Anlagenbewegungsdaten_AV!D:D),3)</f>
        <v>0</v>
      </c>
    </row>
    <row r="1320" spans="1:15" ht="15" customHeight="1" x14ac:dyDescent="0.25">
      <c r="A1320" s="263" t="s">
        <v>3561</v>
      </c>
      <c r="B1320" s="174" t="s">
        <v>2108</v>
      </c>
      <c r="C1320" s="174" t="s">
        <v>4044</v>
      </c>
      <c r="D1320" s="174" t="s">
        <v>3487</v>
      </c>
      <c r="E1320" s="174" t="s">
        <v>3320</v>
      </c>
      <c r="F1320" s="289">
        <v>20.689999999999998</v>
      </c>
      <c r="G1320" s="333">
        <f>ROUND(SUMIF(Anlagenbewegungsdaten!B:B,A1320,Anlagenbewegungsdaten!C:C),3)</f>
        <v>0</v>
      </c>
      <c r="H1320" s="334">
        <f>IF(ISBLANK(F1320),ROUND(SUMIF(Anlagenbewegungsdaten!B:B,A1320,Anlagenbewegungsdaten!D:D),2),ROUND(G1320*F1320%,2))</f>
        <v>0</v>
      </c>
      <c r="I1320" s="334">
        <f>ROUND((H1320-SUMIF(Anlagenbewegungsdaten!$B:$B,A1320,Anlagenbewegungsdaten!D:D)),3)</f>
        <v>0</v>
      </c>
      <c r="J1320" s="335" t="s">
        <v>5179</v>
      </c>
      <c r="K1320" s="335" t="s">
        <v>5193</v>
      </c>
      <c r="L1320" s="516">
        <v>16.55</v>
      </c>
      <c r="M1320" s="332">
        <f>ROUND(SUMIF(Anlagenbewegungsdaten_AV!B:B,A1320,Anlagenbewegungsdaten_AV!C:C),3)</f>
        <v>0</v>
      </c>
      <c r="N1320" s="330">
        <f>IF(ISBLANK(L1320),ROUND(SUMIF(Anlagenbewegungsdaten_AV!B:B,A1320,Anlagenbewegungsdaten_AV!D:D),2),ROUND(M1320*L1320%,2))</f>
        <v>0</v>
      </c>
      <c r="O1320" s="330">
        <f>ROUND(N1320-SUMIF(Anlagenbewegungsdaten_AV!B:B,A1320,Anlagenbewegungsdaten_AV!D:D),3)</f>
        <v>0</v>
      </c>
    </row>
    <row r="1321" spans="1:15" ht="15" customHeight="1" x14ac:dyDescent="0.25">
      <c r="A1321" s="275" t="s">
        <v>4336</v>
      </c>
      <c r="B1321" s="193" t="s">
        <v>2108</v>
      </c>
      <c r="C1321" s="193" t="s">
        <v>4044</v>
      </c>
      <c r="D1321" s="193" t="s">
        <v>4261</v>
      </c>
      <c r="E1321" s="193" t="s">
        <v>4093</v>
      </c>
      <c r="F1321" s="290">
        <v>20.66</v>
      </c>
      <c r="G1321" s="333">
        <f>ROUND(SUMIF(Anlagenbewegungsdaten!B:B,A1321,Anlagenbewegungsdaten!C:C),3)</f>
        <v>0</v>
      </c>
      <c r="H1321" s="334">
        <f>IF(ISBLANK(F1321),ROUND(SUMIF(Anlagenbewegungsdaten!B:B,A1321,Anlagenbewegungsdaten!D:D),2),ROUND(G1321*F1321%,2))</f>
        <v>0</v>
      </c>
      <c r="I1321" s="334">
        <f>ROUND((H1321-SUMIF(Anlagenbewegungsdaten!$B:$B,A1321,Anlagenbewegungsdaten!D:D)),3)</f>
        <v>0</v>
      </c>
      <c r="J1321" s="335" t="s">
        <v>5179</v>
      </c>
      <c r="K1321" s="335" t="s">
        <v>5193</v>
      </c>
      <c r="L1321" s="516">
        <v>16.53</v>
      </c>
      <c r="M1321" s="332">
        <f>ROUND(SUMIF(Anlagenbewegungsdaten_AV!B:B,A1321,Anlagenbewegungsdaten_AV!C:C),3)</f>
        <v>0</v>
      </c>
      <c r="N1321" s="330">
        <f>IF(ISBLANK(L1321),ROUND(SUMIF(Anlagenbewegungsdaten_AV!B:B,A1321,Anlagenbewegungsdaten_AV!D:D),2),ROUND(M1321*L1321%,2))</f>
        <v>0</v>
      </c>
      <c r="O1321" s="330">
        <f>ROUND(N1321-SUMIF(Anlagenbewegungsdaten_AV!B:B,A1321,Anlagenbewegungsdaten_AV!D:D),3)</f>
        <v>0</v>
      </c>
    </row>
    <row r="1322" spans="1:15" ht="15" customHeight="1" x14ac:dyDescent="0.25">
      <c r="A1322" s="263" t="s">
        <v>294</v>
      </c>
      <c r="B1322" s="174" t="s">
        <v>2108</v>
      </c>
      <c r="C1322" s="174" t="s">
        <v>4044</v>
      </c>
      <c r="D1322" s="174" t="s">
        <v>253</v>
      </c>
      <c r="E1322" s="174" t="s">
        <v>2483</v>
      </c>
      <c r="F1322" s="289">
        <v>18.75</v>
      </c>
      <c r="G1322" s="333">
        <f>ROUND(SUMIF(Anlagenbewegungsdaten!B:B,A1322,Anlagenbewegungsdaten!C:C),3)</f>
        <v>0</v>
      </c>
      <c r="H1322" s="334">
        <f>IF(ISBLANK(F1322),ROUND(SUMIF(Anlagenbewegungsdaten!B:B,A1322,Anlagenbewegungsdaten!D:D),2),ROUND(G1322*F1322%,2))</f>
        <v>0</v>
      </c>
      <c r="I1322" s="334">
        <f>ROUND((H1322-SUMIF(Anlagenbewegungsdaten!$B:$B,A1322,Anlagenbewegungsdaten!D:D)),3)</f>
        <v>0</v>
      </c>
      <c r="J1322" s="335" t="s">
        <v>5179</v>
      </c>
      <c r="K1322" s="335" t="s">
        <v>5193</v>
      </c>
      <c r="L1322" s="516">
        <v>15</v>
      </c>
      <c r="M1322" s="332">
        <f>ROUND(SUMIF(Anlagenbewegungsdaten_AV!B:B,A1322,Anlagenbewegungsdaten_AV!C:C),3)</f>
        <v>0</v>
      </c>
      <c r="N1322" s="330">
        <f>IF(ISBLANK(L1322),ROUND(SUMIF(Anlagenbewegungsdaten_AV!B:B,A1322,Anlagenbewegungsdaten_AV!D:D),2),ROUND(M1322*L1322%,2))</f>
        <v>0</v>
      </c>
      <c r="O1322" s="330">
        <f>ROUND(N1322-SUMIF(Anlagenbewegungsdaten_AV!B:B,A1322,Anlagenbewegungsdaten_AV!D:D),3)</f>
        <v>0</v>
      </c>
    </row>
    <row r="1323" spans="1:15" ht="15" customHeight="1" x14ac:dyDescent="0.25">
      <c r="A1323" s="263" t="s">
        <v>295</v>
      </c>
      <c r="B1323" s="174" t="s">
        <v>2108</v>
      </c>
      <c r="C1323" s="174" t="s">
        <v>4044</v>
      </c>
      <c r="D1323" s="174" t="s">
        <v>1807</v>
      </c>
      <c r="E1323" s="174" t="s">
        <v>2486</v>
      </c>
      <c r="F1323" s="289">
        <v>20.75</v>
      </c>
      <c r="G1323" s="333">
        <f>ROUND(SUMIF(Anlagenbewegungsdaten!B:B,A1323,Anlagenbewegungsdaten!C:C),3)</f>
        <v>0</v>
      </c>
      <c r="H1323" s="334">
        <f>IF(ISBLANK(F1323),ROUND(SUMIF(Anlagenbewegungsdaten!B:B,A1323,Anlagenbewegungsdaten!D:D),2),ROUND(G1323*F1323%,2))</f>
        <v>0</v>
      </c>
      <c r="I1323" s="334">
        <f>ROUND((H1323-SUMIF(Anlagenbewegungsdaten!$B:$B,A1323,Anlagenbewegungsdaten!D:D)),3)</f>
        <v>0</v>
      </c>
      <c r="J1323" s="335" t="s">
        <v>5179</v>
      </c>
      <c r="K1323" s="335" t="s">
        <v>5193</v>
      </c>
      <c r="L1323" s="516">
        <v>16.600000000000001</v>
      </c>
      <c r="M1323" s="332">
        <f>ROUND(SUMIF(Anlagenbewegungsdaten_AV!B:B,A1323,Anlagenbewegungsdaten_AV!C:C),3)</f>
        <v>0</v>
      </c>
      <c r="N1323" s="330">
        <f>IF(ISBLANK(L1323),ROUND(SUMIF(Anlagenbewegungsdaten_AV!B:B,A1323,Anlagenbewegungsdaten_AV!D:D),2),ROUND(M1323*L1323%,2))</f>
        <v>0</v>
      </c>
      <c r="O1323" s="330">
        <f>ROUND(N1323-SUMIF(Anlagenbewegungsdaten_AV!B:B,A1323,Anlagenbewegungsdaten_AV!D:D),3)</f>
        <v>0</v>
      </c>
    </row>
    <row r="1324" spans="1:15" ht="15" customHeight="1" x14ac:dyDescent="0.25">
      <c r="A1324" s="263" t="s">
        <v>296</v>
      </c>
      <c r="B1324" s="174" t="s">
        <v>2108</v>
      </c>
      <c r="C1324" s="174" t="s">
        <v>4044</v>
      </c>
      <c r="D1324" s="184" t="s">
        <v>255</v>
      </c>
      <c r="E1324" s="174" t="s">
        <v>1560</v>
      </c>
      <c r="F1324" s="289">
        <v>21.75</v>
      </c>
      <c r="G1324" s="333">
        <f>ROUND(SUMIF(Anlagenbewegungsdaten!B:B,A1324,Anlagenbewegungsdaten!C:C),3)</f>
        <v>0</v>
      </c>
      <c r="H1324" s="334">
        <f>IF(ISBLANK(F1324),ROUND(SUMIF(Anlagenbewegungsdaten!B:B,A1324,Anlagenbewegungsdaten!D:D),2),ROUND(G1324*F1324%,2))</f>
        <v>0</v>
      </c>
      <c r="I1324" s="334">
        <f>ROUND((H1324-SUMIF(Anlagenbewegungsdaten!$B:$B,A1324,Anlagenbewegungsdaten!D:D)),3)</f>
        <v>0</v>
      </c>
      <c r="J1324" s="335" t="s">
        <v>5179</v>
      </c>
      <c r="K1324" s="335" t="s">
        <v>5193</v>
      </c>
      <c r="L1324" s="516">
        <v>17.399999999999999</v>
      </c>
      <c r="M1324" s="332">
        <f>ROUND(SUMIF(Anlagenbewegungsdaten_AV!B:B,A1324,Anlagenbewegungsdaten_AV!C:C),3)</f>
        <v>0</v>
      </c>
      <c r="N1324" s="330">
        <f>IF(ISBLANK(L1324),ROUND(SUMIF(Anlagenbewegungsdaten_AV!B:B,A1324,Anlagenbewegungsdaten_AV!D:D),2),ROUND(M1324*L1324%,2))</f>
        <v>0</v>
      </c>
      <c r="O1324" s="330">
        <f>ROUND(N1324-SUMIF(Anlagenbewegungsdaten_AV!B:B,A1324,Anlagenbewegungsdaten_AV!D:D),3)</f>
        <v>0</v>
      </c>
    </row>
    <row r="1325" spans="1:15" ht="15" customHeight="1" x14ac:dyDescent="0.25">
      <c r="A1325" s="263" t="s">
        <v>297</v>
      </c>
      <c r="B1325" s="174" t="s">
        <v>2108</v>
      </c>
      <c r="C1325" s="174" t="s">
        <v>4044</v>
      </c>
      <c r="D1325" s="174" t="s">
        <v>257</v>
      </c>
      <c r="E1325" s="174" t="s">
        <v>1563</v>
      </c>
      <c r="F1325" s="289">
        <v>21.75</v>
      </c>
      <c r="G1325" s="333">
        <f>ROUND(SUMIF(Anlagenbewegungsdaten!B:B,A1325,Anlagenbewegungsdaten!C:C),3)</f>
        <v>0</v>
      </c>
      <c r="H1325" s="334">
        <f>IF(ISBLANK(F1325),ROUND(SUMIF(Anlagenbewegungsdaten!B:B,A1325,Anlagenbewegungsdaten!D:D),2),ROUND(G1325*F1325%,2))</f>
        <v>0</v>
      </c>
      <c r="I1325" s="334">
        <f>ROUND((H1325-SUMIF(Anlagenbewegungsdaten!$B:$B,A1325,Anlagenbewegungsdaten!D:D)),3)</f>
        <v>0</v>
      </c>
      <c r="J1325" s="335" t="s">
        <v>5179</v>
      </c>
      <c r="K1325" s="335" t="s">
        <v>5193</v>
      </c>
      <c r="L1325" s="516">
        <v>17.399999999999999</v>
      </c>
      <c r="M1325" s="332">
        <f>ROUND(SUMIF(Anlagenbewegungsdaten_AV!B:B,A1325,Anlagenbewegungsdaten_AV!C:C),3)</f>
        <v>0</v>
      </c>
      <c r="N1325" s="330">
        <f>IF(ISBLANK(L1325),ROUND(SUMIF(Anlagenbewegungsdaten_AV!B:B,A1325,Anlagenbewegungsdaten_AV!D:D),2),ROUND(M1325*L1325%,2))</f>
        <v>0</v>
      </c>
      <c r="O1325" s="330">
        <f>ROUND(N1325-SUMIF(Anlagenbewegungsdaten_AV!B:B,A1325,Anlagenbewegungsdaten_AV!D:D),3)</f>
        <v>0</v>
      </c>
    </row>
    <row r="1326" spans="1:15" ht="15" customHeight="1" x14ac:dyDescent="0.25">
      <c r="A1326" s="263" t="s">
        <v>2818</v>
      </c>
      <c r="B1326" s="174" t="s">
        <v>2108</v>
      </c>
      <c r="C1326" s="174" t="s">
        <v>4044</v>
      </c>
      <c r="D1326" s="174" t="s">
        <v>2614</v>
      </c>
      <c r="E1326" s="174" t="s">
        <v>2576</v>
      </c>
      <c r="F1326" s="289">
        <v>21.72</v>
      </c>
      <c r="G1326" s="333">
        <f>ROUND(SUMIF(Anlagenbewegungsdaten!B:B,A1326,Anlagenbewegungsdaten!C:C),3)</f>
        <v>0</v>
      </c>
      <c r="H1326" s="334">
        <f>IF(ISBLANK(F1326),ROUND(SUMIF(Anlagenbewegungsdaten!B:B,A1326,Anlagenbewegungsdaten!D:D),2),ROUND(G1326*F1326%,2))</f>
        <v>0</v>
      </c>
      <c r="I1326" s="334">
        <f>ROUND((H1326-SUMIF(Anlagenbewegungsdaten!$B:$B,A1326,Anlagenbewegungsdaten!D:D)),3)</f>
        <v>0</v>
      </c>
      <c r="J1326" s="335" t="s">
        <v>5179</v>
      </c>
      <c r="K1326" s="335" t="s">
        <v>5193</v>
      </c>
      <c r="L1326" s="516">
        <v>17.38</v>
      </c>
      <c r="M1326" s="332">
        <f>ROUND(SUMIF(Anlagenbewegungsdaten_AV!B:B,A1326,Anlagenbewegungsdaten_AV!C:C),3)</f>
        <v>0</v>
      </c>
      <c r="N1326" s="330">
        <f>IF(ISBLANK(L1326),ROUND(SUMIF(Anlagenbewegungsdaten_AV!B:B,A1326,Anlagenbewegungsdaten_AV!D:D),2),ROUND(M1326*L1326%,2))</f>
        <v>0</v>
      </c>
      <c r="O1326" s="330">
        <f>ROUND(N1326-SUMIF(Anlagenbewegungsdaten_AV!B:B,A1326,Anlagenbewegungsdaten_AV!D:D),3)</f>
        <v>0</v>
      </c>
    </row>
    <row r="1327" spans="1:15" ht="15" customHeight="1" x14ac:dyDescent="0.25">
      <c r="A1327" s="263" t="s">
        <v>3562</v>
      </c>
      <c r="B1327" s="174" t="s">
        <v>2108</v>
      </c>
      <c r="C1327" s="174" t="s">
        <v>4044</v>
      </c>
      <c r="D1327" s="174" t="s">
        <v>3358</v>
      </c>
      <c r="E1327" s="174" t="s">
        <v>3320</v>
      </c>
      <c r="F1327" s="289">
        <v>21.689999999999998</v>
      </c>
      <c r="G1327" s="333">
        <f>ROUND(SUMIF(Anlagenbewegungsdaten!B:B,A1327,Anlagenbewegungsdaten!C:C),3)</f>
        <v>0</v>
      </c>
      <c r="H1327" s="334">
        <f>IF(ISBLANK(F1327),ROUND(SUMIF(Anlagenbewegungsdaten!B:B,A1327,Anlagenbewegungsdaten!D:D),2),ROUND(G1327*F1327%,2))</f>
        <v>0</v>
      </c>
      <c r="I1327" s="334">
        <f>ROUND((H1327-SUMIF(Anlagenbewegungsdaten!$B:$B,A1327,Anlagenbewegungsdaten!D:D)),3)</f>
        <v>0</v>
      </c>
      <c r="J1327" s="335" t="s">
        <v>5179</v>
      </c>
      <c r="K1327" s="335" t="s">
        <v>5193</v>
      </c>
      <c r="L1327" s="516">
        <v>17.350000000000001</v>
      </c>
      <c r="M1327" s="332">
        <f>ROUND(SUMIF(Anlagenbewegungsdaten_AV!B:B,A1327,Anlagenbewegungsdaten_AV!C:C),3)</f>
        <v>0</v>
      </c>
      <c r="N1327" s="330">
        <f>IF(ISBLANK(L1327),ROUND(SUMIF(Anlagenbewegungsdaten_AV!B:B,A1327,Anlagenbewegungsdaten_AV!D:D),2),ROUND(M1327*L1327%,2))</f>
        <v>0</v>
      </c>
      <c r="O1327" s="330">
        <f>ROUND(N1327-SUMIF(Anlagenbewegungsdaten_AV!B:B,A1327,Anlagenbewegungsdaten_AV!D:D),3)</f>
        <v>0</v>
      </c>
    </row>
    <row r="1328" spans="1:15" ht="15" customHeight="1" x14ac:dyDescent="0.25">
      <c r="A1328" s="275" t="s">
        <v>4337</v>
      </c>
      <c r="B1328" s="193" t="s">
        <v>2108</v>
      </c>
      <c r="C1328" s="193" t="s">
        <v>4044</v>
      </c>
      <c r="D1328" s="193" t="s">
        <v>4131</v>
      </c>
      <c r="E1328" s="193" t="s">
        <v>4093</v>
      </c>
      <c r="F1328" s="290">
        <v>21.66</v>
      </c>
      <c r="G1328" s="333">
        <f>ROUND(SUMIF(Anlagenbewegungsdaten!B:B,A1328,Anlagenbewegungsdaten!C:C),3)</f>
        <v>0</v>
      </c>
      <c r="H1328" s="334">
        <f>IF(ISBLANK(F1328),ROUND(SUMIF(Anlagenbewegungsdaten!B:B,A1328,Anlagenbewegungsdaten!D:D),2),ROUND(G1328*F1328%,2))</f>
        <v>0</v>
      </c>
      <c r="I1328" s="334">
        <f>ROUND((H1328-SUMIF(Anlagenbewegungsdaten!$B:$B,A1328,Anlagenbewegungsdaten!D:D)),3)</f>
        <v>0</v>
      </c>
      <c r="J1328" s="335" t="s">
        <v>5179</v>
      </c>
      <c r="K1328" s="335" t="s">
        <v>5193</v>
      </c>
      <c r="L1328" s="516">
        <v>17.329999999999998</v>
      </c>
      <c r="M1328" s="332">
        <f>ROUND(SUMIF(Anlagenbewegungsdaten_AV!B:B,A1328,Anlagenbewegungsdaten_AV!C:C),3)</f>
        <v>0</v>
      </c>
      <c r="N1328" s="330">
        <f>IF(ISBLANK(L1328),ROUND(SUMIF(Anlagenbewegungsdaten_AV!B:B,A1328,Anlagenbewegungsdaten_AV!D:D),2),ROUND(M1328*L1328%,2))</f>
        <v>0</v>
      </c>
      <c r="O1328" s="330">
        <f>ROUND(N1328-SUMIF(Anlagenbewegungsdaten_AV!B:B,A1328,Anlagenbewegungsdaten_AV!D:D),3)</f>
        <v>0</v>
      </c>
    </row>
    <row r="1329" spans="1:15" ht="15" customHeight="1" x14ac:dyDescent="0.25">
      <c r="A1329" s="263" t="s">
        <v>298</v>
      </c>
      <c r="B1329" s="174" t="s">
        <v>2108</v>
      </c>
      <c r="C1329" s="174" t="s">
        <v>4044</v>
      </c>
      <c r="D1329" s="174" t="s">
        <v>259</v>
      </c>
      <c r="E1329" s="174" t="s">
        <v>2483</v>
      </c>
      <c r="F1329" s="289">
        <v>18.75</v>
      </c>
      <c r="G1329" s="333">
        <f>ROUND(SUMIF(Anlagenbewegungsdaten!B:B,A1329,Anlagenbewegungsdaten!C:C),3)</f>
        <v>0</v>
      </c>
      <c r="H1329" s="334">
        <f>IF(ISBLANK(F1329),ROUND(SUMIF(Anlagenbewegungsdaten!B:B,A1329,Anlagenbewegungsdaten!D:D),2),ROUND(G1329*F1329%,2))</f>
        <v>0</v>
      </c>
      <c r="I1329" s="334">
        <f>ROUND((H1329-SUMIF(Anlagenbewegungsdaten!$B:$B,A1329,Anlagenbewegungsdaten!D:D)),3)</f>
        <v>0</v>
      </c>
      <c r="J1329" s="335" t="s">
        <v>5179</v>
      </c>
      <c r="K1329" s="335" t="s">
        <v>5193</v>
      </c>
      <c r="L1329" s="516">
        <v>15</v>
      </c>
      <c r="M1329" s="332">
        <f>ROUND(SUMIF(Anlagenbewegungsdaten_AV!B:B,A1329,Anlagenbewegungsdaten_AV!C:C),3)</f>
        <v>0</v>
      </c>
      <c r="N1329" s="330">
        <f>IF(ISBLANK(L1329),ROUND(SUMIF(Anlagenbewegungsdaten_AV!B:B,A1329,Anlagenbewegungsdaten_AV!D:D),2),ROUND(M1329*L1329%,2))</f>
        <v>0</v>
      </c>
      <c r="O1329" s="330">
        <f>ROUND(N1329-SUMIF(Anlagenbewegungsdaten_AV!B:B,A1329,Anlagenbewegungsdaten_AV!D:D),3)</f>
        <v>0</v>
      </c>
    </row>
    <row r="1330" spans="1:15" ht="15" customHeight="1" x14ac:dyDescent="0.25">
      <c r="A1330" s="263" t="s">
        <v>299</v>
      </c>
      <c r="B1330" s="174" t="s">
        <v>2108</v>
      </c>
      <c r="C1330" s="174" t="s">
        <v>4044</v>
      </c>
      <c r="D1330" s="174" t="s">
        <v>1812</v>
      </c>
      <c r="E1330" s="174" t="s">
        <v>2486</v>
      </c>
      <c r="F1330" s="289">
        <v>20.75</v>
      </c>
      <c r="G1330" s="333">
        <f>ROUND(SUMIF(Anlagenbewegungsdaten!B:B,A1330,Anlagenbewegungsdaten!C:C),3)</f>
        <v>0</v>
      </c>
      <c r="H1330" s="334">
        <f>IF(ISBLANK(F1330),ROUND(SUMIF(Anlagenbewegungsdaten!B:B,A1330,Anlagenbewegungsdaten!D:D),2),ROUND(G1330*F1330%,2))</f>
        <v>0</v>
      </c>
      <c r="I1330" s="334">
        <f>ROUND((H1330-SUMIF(Anlagenbewegungsdaten!$B:$B,A1330,Anlagenbewegungsdaten!D:D)),3)</f>
        <v>0</v>
      </c>
      <c r="J1330" s="335" t="s">
        <v>5179</v>
      </c>
      <c r="K1330" s="335" t="s">
        <v>5193</v>
      </c>
      <c r="L1330" s="516">
        <v>16.600000000000001</v>
      </c>
      <c r="M1330" s="332">
        <f>ROUND(SUMIF(Anlagenbewegungsdaten_AV!B:B,A1330,Anlagenbewegungsdaten_AV!C:C),3)</f>
        <v>0</v>
      </c>
      <c r="N1330" s="330">
        <f>IF(ISBLANK(L1330),ROUND(SUMIF(Anlagenbewegungsdaten_AV!B:B,A1330,Anlagenbewegungsdaten_AV!D:D),2),ROUND(M1330*L1330%,2))</f>
        <v>0</v>
      </c>
      <c r="O1330" s="330">
        <f>ROUND(N1330-SUMIF(Anlagenbewegungsdaten_AV!B:B,A1330,Anlagenbewegungsdaten_AV!D:D),3)</f>
        <v>0</v>
      </c>
    </row>
    <row r="1331" spans="1:15" ht="15" customHeight="1" x14ac:dyDescent="0.25">
      <c r="A1331" s="263" t="s">
        <v>300</v>
      </c>
      <c r="B1331" s="174" t="s">
        <v>2108</v>
      </c>
      <c r="C1331" s="174" t="s">
        <v>4044</v>
      </c>
      <c r="D1331" s="174" t="s">
        <v>261</v>
      </c>
      <c r="E1331" s="174" t="s">
        <v>1560</v>
      </c>
      <c r="F1331" s="289">
        <v>21.75</v>
      </c>
      <c r="G1331" s="333">
        <f>ROUND(SUMIF(Anlagenbewegungsdaten!B:B,A1331,Anlagenbewegungsdaten!C:C),3)</f>
        <v>0</v>
      </c>
      <c r="H1331" s="334">
        <f>IF(ISBLANK(F1331),ROUND(SUMIF(Anlagenbewegungsdaten!B:B,A1331,Anlagenbewegungsdaten!D:D),2),ROUND(G1331*F1331%,2))</f>
        <v>0</v>
      </c>
      <c r="I1331" s="334">
        <f>ROUND((H1331-SUMIF(Anlagenbewegungsdaten!$B:$B,A1331,Anlagenbewegungsdaten!D:D)),3)</f>
        <v>0</v>
      </c>
      <c r="J1331" s="335" t="s">
        <v>5179</v>
      </c>
      <c r="K1331" s="335" t="s">
        <v>5193</v>
      </c>
      <c r="L1331" s="516">
        <v>17.399999999999999</v>
      </c>
      <c r="M1331" s="332">
        <f>ROUND(SUMIF(Anlagenbewegungsdaten_AV!B:B,A1331,Anlagenbewegungsdaten_AV!C:C),3)</f>
        <v>0</v>
      </c>
      <c r="N1331" s="330">
        <f>IF(ISBLANK(L1331),ROUND(SUMIF(Anlagenbewegungsdaten_AV!B:B,A1331,Anlagenbewegungsdaten_AV!D:D),2),ROUND(M1331*L1331%,2))</f>
        <v>0</v>
      </c>
      <c r="O1331" s="330">
        <f>ROUND(N1331-SUMIF(Anlagenbewegungsdaten_AV!B:B,A1331,Anlagenbewegungsdaten_AV!D:D),3)</f>
        <v>0</v>
      </c>
    </row>
    <row r="1332" spans="1:15" ht="15" customHeight="1" x14ac:dyDescent="0.25">
      <c r="A1332" s="263" t="s">
        <v>301</v>
      </c>
      <c r="B1332" s="174" t="s">
        <v>2108</v>
      </c>
      <c r="C1332" s="174" t="s">
        <v>4044</v>
      </c>
      <c r="D1332" s="174" t="s">
        <v>263</v>
      </c>
      <c r="E1332" s="174" t="s">
        <v>1563</v>
      </c>
      <c r="F1332" s="289">
        <v>21.75</v>
      </c>
      <c r="G1332" s="333">
        <f>ROUND(SUMIF(Anlagenbewegungsdaten!B:B,A1332,Anlagenbewegungsdaten!C:C),3)</f>
        <v>0</v>
      </c>
      <c r="H1332" s="334">
        <f>IF(ISBLANK(F1332),ROUND(SUMIF(Anlagenbewegungsdaten!B:B,A1332,Anlagenbewegungsdaten!D:D),2),ROUND(G1332*F1332%,2))</f>
        <v>0</v>
      </c>
      <c r="I1332" s="334">
        <f>ROUND((H1332-SUMIF(Anlagenbewegungsdaten!$B:$B,A1332,Anlagenbewegungsdaten!D:D)),3)</f>
        <v>0</v>
      </c>
      <c r="J1332" s="335" t="s">
        <v>5179</v>
      </c>
      <c r="K1332" s="335" t="s">
        <v>5193</v>
      </c>
      <c r="L1332" s="516">
        <v>17.399999999999999</v>
      </c>
      <c r="M1332" s="332">
        <f>ROUND(SUMIF(Anlagenbewegungsdaten_AV!B:B,A1332,Anlagenbewegungsdaten_AV!C:C),3)</f>
        <v>0</v>
      </c>
      <c r="N1332" s="330">
        <f>IF(ISBLANK(L1332),ROUND(SUMIF(Anlagenbewegungsdaten_AV!B:B,A1332,Anlagenbewegungsdaten_AV!D:D),2),ROUND(M1332*L1332%,2))</f>
        <v>0</v>
      </c>
      <c r="O1332" s="330">
        <f>ROUND(N1332-SUMIF(Anlagenbewegungsdaten_AV!B:B,A1332,Anlagenbewegungsdaten_AV!D:D),3)</f>
        <v>0</v>
      </c>
    </row>
    <row r="1333" spans="1:15" ht="15" customHeight="1" x14ac:dyDescent="0.25">
      <c r="A1333" s="263" t="s">
        <v>2819</v>
      </c>
      <c r="B1333" s="174" t="s">
        <v>2108</v>
      </c>
      <c r="C1333" s="174" t="s">
        <v>4044</v>
      </c>
      <c r="D1333" s="174" t="s">
        <v>2616</v>
      </c>
      <c r="E1333" s="174" t="s">
        <v>2576</v>
      </c>
      <c r="F1333" s="289">
        <v>21.72</v>
      </c>
      <c r="G1333" s="333">
        <f>ROUND(SUMIF(Anlagenbewegungsdaten!B:B,A1333,Anlagenbewegungsdaten!C:C),3)</f>
        <v>0</v>
      </c>
      <c r="H1333" s="334">
        <f>IF(ISBLANK(F1333),ROUND(SUMIF(Anlagenbewegungsdaten!B:B,A1333,Anlagenbewegungsdaten!D:D),2),ROUND(G1333*F1333%,2))</f>
        <v>0</v>
      </c>
      <c r="I1333" s="334">
        <f>ROUND((H1333-SUMIF(Anlagenbewegungsdaten!$B:$B,A1333,Anlagenbewegungsdaten!D:D)),3)</f>
        <v>0</v>
      </c>
      <c r="J1333" s="335" t="s">
        <v>5179</v>
      </c>
      <c r="K1333" s="335" t="s">
        <v>5193</v>
      </c>
      <c r="L1333" s="516">
        <v>17.38</v>
      </c>
      <c r="M1333" s="332">
        <f>ROUND(SUMIF(Anlagenbewegungsdaten_AV!B:B,A1333,Anlagenbewegungsdaten_AV!C:C),3)</f>
        <v>0</v>
      </c>
      <c r="N1333" s="330">
        <f>IF(ISBLANK(L1333),ROUND(SUMIF(Anlagenbewegungsdaten_AV!B:B,A1333,Anlagenbewegungsdaten_AV!D:D),2),ROUND(M1333*L1333%,2))</f>
        <v>0</v>
      </c>
      <c r="O1333" s="330">
        <f>ROUND(N1333-SUMIF(Anlagenbewegungsdaten_AV!B:B,A1333,Anlagenbewegungsdaten_AV!D:D),3)</f>
        <v>0</v>
      </c>
    </row>
    <row r="1334" spans="1:15" ht="15" customHeight="1" x14ac:dyDescent="0.25">
      <c r="A1334" s="263" t="s">
        <v>3563</v>
      </c>
      <c r="B1334" s="174" t="s">
        <v>2108</v>
      </c>
      <c r="C1334" s="174" t="s">
        <v>4044</v>
      </c>
      <c r="D1334" s="174" t="s">
        <v>3360</v>
      </c>
      <c r="E1334" s="174" t="s">
        <v>3320</v>
      </c>
      <c r="F1334" s="289">
        <v>21.689999999999998</v>
      </c>
      <c r="G1334" s="333">
        <f>ROUND(SUMIF(Anlagenbewegungsdaten!B:B,A1334,Anlagenbewegungsdaten!C:C),3)</f>
        <v>0</v>
      </c>
      <c r="H1334" s="334">
        <f>IF(ISBLANK(F1334),ROUND(SUMIF(Anlagenbewegungsdaten!B:B,A1334,Anlagenbewegungsdaten!D:D),2),ROUND(G1334*F1334%,2))</f>
        <v>0</v>
      </c>
      <c r="I1334" s="334">
        <f>ROUND((H1334-SUMIF(Anlagenbewegungsdaten!$B:$B,A1334,Anlagenbewegungsdaten!D:D)),3)</f>
        <v>0</v>
      </c>
      <c r="J1334" s="335" t="s">
        <v>5179</v>
      </c>
      <c r="K1334" s="335" t="s">
        <v>5193</v>
      </c>
      <c r="L1334" s="516">
        <v>17.350000000000001</v>
      </c>
      <c r="M1334" s="332">
        <f>ROUND(SUMIF(Anlagenbewegungsdaten_AV!B:B,A1334,Anlagenbewegungsdaten_AV!C:C),3)</f>
        <v>0</v>
      </c>
      <c r="N1334" s="330">
        <f>IF(ISBLANK(L1334),ROUND(SUMIF(Anlagenbewegungsdaten_AV!B:B,A1334,Anlagenbewegungsdaten_AV!D:D),2),ROUND(M1334*L1334%,2))</f>
        <v>0</v>
      </c>
      <c r="O1334" s="330">
        <f>ROUND(N1334-SUMIF(Anlagenbewegungsdaten_AV!B:B,A1334,Anlagenbewegungsdaten_AV!D:D),3)</f>
        <v>0</v>
      </c>
    </row>
    <row r="1335" spans="1:15" ht="15" customHeight="1" x14ac:dyDescent="0.25">
      <c r="A1335" s="275" t="s">
        <v>4338</v>
      </c>
      <c r="B1335" s="193" t="s">
        <v>2108</v>
      </c>
      <c r="C1335" s="193" t="s">
        <v>4044</v>
      </c>
      <c r="D1335" s="193" t="s">
        <v>4133</v>
      </c>
      <c r="E1335" s="193" t="s">
        <v>4093</v>
      </c>
      <c r="F1335" s="290">
        <v>21.66</v>
      </c>
      <c r="G1335" s="333">
        <f>ROUND(SUMIF(Anlagenbewegungsdaten!B:B,A1335,Anlagenbewegungsdaten!C:C),3)</f>
        <v>0</v>
      </c>
      <c r="H1335" s="334">
        <f>IF(ISBLANK(F1335),ROUND(SUMIF(Anlagenbewegungsdaten!B:B,A1335,Anlagenbewegungsdaten!D:D),2),ROUND(G1335*F1335%,2))</f>
        <v>0</v>
      </c>
      <c r="I1335" s="334">
        <f>ROUND((H1335-SUMIF(Anlagenbewegungsdaten!$B:$B,A1335,Anlagenbewegungsdaten!D:D)),3)</f>
        <v>0</v>
      </c>
      <c r="J1335" s="335" t="s">
        <v>5179</v>
      </c>
      <c r="K1335" s="335" t="s">
        <v>5193</v>
      </c>
      <c r="L1335" s="516">
        <v>17.329999999999998</v>
      </c>
      <c r="M1335" s="332">
        <f>ROUND(SUMIF(Anlagenbewegungsdaten_AV!B:B,A1335,Anlagenbewegungsdaten_AV!C:C),3)</f>
        <v>0</v>
      </c>
      <c r="N1335" s="330">
        <f>IF(ISBLANK(L1335),ROUND(SUMIF(Anlagenbewegungsdaten_AV!B:B,A1335,Anlagenbewegungsdaten_AV!D:D),2),ROUND(M1335*L1335%,2))</f>
        <v>0</v>
      </c>
      <c r="O1335" s="330">
        <f>ROUND(N1335-SUMIF(Anlagenbewegungsdaten_AV!B:B,A1335,Anlagenbewegungsdaten_AV!D:D),3)</f>
        <v>0</v>
      </c>
    </row>
    <row r="1336" spans="1:15" ht="15" customHeight="1" x14ac:dyDescent="0.25">
      <c r="A1336" s="263" t="s">
        <v>302</v>
      </c>
      <c r="B1336" s="174" t="s">
        <v>2108</v>
      </c>
      <c r="C1336" s="174" t="s">
        <v>4044</v>
      </c>
      <c r="D1336" s="174" t="s">
        <v>265</v>
      </c>
      <c r="E1336" s="174" t="s">
        <v>2483</v>
      </c>
      <c r="F1336" s="289">
        <v>19.75</v>
      </c>
      <c r="G1336" s="333">
        <f>ROUND(SUMIF(Anlagenbewegungsdaten!B:B,A1336,Anlagenbewegungsdaten!C:C),3)</f>
        <v>0</v>
      </c>
      <c r="H1336" s="334">
        <f>IF(ISBLANK(F1336),ROUND(SUMIF(Anlagenbewegungsdaten!B:B,A1336,Anlagenbewegungsdaten!D:D),2),ROUND(G1336*F1336%,2))</f>
        <v>0</v>
      </c>
      <c r="I1336" s="334">
        <f>ROUND((H1336-SUMIF(Anlagenbewegungsdaten!$B:$B,A1336,Anlagenbewegungsdaten!D:D)),3)</f>
        <v>0</v>
      </c>
      <c r="J1336" s="335" t="s">
        <v>5179</v>
      </c>
      <c r="K1336" s="335" t="s">
        <v>5193</v>
      </c>
      <c r="L1336" s="516">
        <v>15.8</v>
      </c>
      <c r="M1336" s="332">
        <f>ROUND(SUMIF(Anlagenbewegungsdaten_AV!B:B,A1336,Anlagenbewegungsdaten_AV!C:C),3)</f>
        <v>0</v>
      </c>
      <c r="N1336" s="330">
        <f>IF(ISBLANK(L1336),ROUND(SUMIF(Anlagenbewegungsdaten_AV!B:B,A1336,Anlagenbewegungsdaten_AV!D:D),2),ROUND(M1336*L1336%,2))</f>
        <v>0</v>
      </c>
      <c r="O1336" s="330">
        <f>ROUND(N1336-SUMIF(Anlagenbewegungsdaten_AV!B:B,A1336,Anlagenbewegungsdaten_AV!D:D),3)</f>
        <v>0</v>
      </c>
    </row>
    <row r="1337" spans="1:15" ht="15" customHeight="1" x14ac:dyDescent="0.25">
      <c r="A1337" s="263" t="s">
        <v>303</v>
      </c>
      <c r="B1337" s="174" t="s">
        <v>2108</v>
      </c>
      <c r="C1337" s="174" t="s">
        <v>4044</v>
      </c>
      <c r="D1337" s="174" t="s">
        <v>1817</v>
      </c>
      <c r="E1337" s="174" t="s">
        <v>2486</v>
      </c>
      <c r="F1337" s="289">
        <v>21.75</v>
      </c>
      <c r="G1337" s="333">
        <f>ROUND(SUMIF(Anlagenbewegungsdaten!B:B,A1337,Anlagenbewegungsdaten!C:C),3)</f>
        <v>0</v>
      </c>
      <c r="H1337" s="334">
        <f>IF(ISBLANK(F1337),ROUND(SUMIF(Anlagenbewegungsdaten!B:B,A1337,Anlagenbewegungsdaten!D:D),2),ROUND(G1337*F1337%,2))</f>
        <v>0</v>
      </c>
      <c r="I1337" s="334">
        <f>ROUND((H1337-SUMIF(Anlagenbewegungsdaten!$B:$B,A1337,Anlagenbewegungsdaten!D:D)),3)</f>
        <v>0</v>
      </c>
      <c r="J1337" s="335" t="s">
        <v>5179</v>
      </c>
      <c r="K1337" s="335" t="s">
        <v>5193</v>
      </c>
      <c r="L1337" s="516">
        <v>17.399999999999999</v>
      </c>
      <c r="M1337" s="332">
        <f>ROUND(SUMIF(Anlagenbewegungsdaten_AV!B:B,A1337,Anlagenbewegungsdaten_AV!C:C),3)</f>
        <v>0</v>
      </c>
      <c r="N1337" s="330">
        <f>IF(ISBLANK(L1337),ROUND(SUMIF(Anlagenbewegungsdaten_AV!B:B,A1337,Anlagenbewegungsdaten_AV!D:D),2),ROUND(M1337*L1337%,2))</f>
        <v>0</v>
      </c>
      <c r="O1337" s="330">
        <f>ROUND(N1337-SUMIF(Anlagenbewegungsdaten_AV!B:B,A1337,Anlagenbewegungsdaten_AV!D:D),3)</f>
        <v>0</v>
      </c>
    </row>
    <row r="1338" spans="1:15" ht="15" customHeight="1" x14ac:dyDescent="0.25">
      <c r="A1338" s="263" t="s">
        <v>304</v>
      </c>
      <c r="B1338" s="174" t="s">
        <v>2108</v>
      </c>
      <c r="C1338" s="174" t="s">
        <v>4044</v>
      </c>
      <c r="D1338" s="184" t="s">
        <v>267</v>
      </c>
      <c r="E1338" s="174" t="s">
        <v>1560</v>
      </c>
      <c r="F1338" s="289">
        <v>22.75</v>
      </c>
      <c r="G1338" s="333">
        <f>ROUND(SUMIF(Anlagenbewegungsdaten!B:B,A1338,Anlagenbewegungsdaten!C:C),3)</f>
        <v>0</v>
      </c>
      <c r="H1338" s="334">
        <f>IF(ISBLANK(F1338),ROUND(SUMIF(Anlagenbewegungsdaten!B:B,A1338,Anlagenbewegungsdaten!D:D),2),ROUND(G1338*F1338%,2))</f>
        <v>0</v>
      </c>
      <c r="I1338" s="334">
        <f>ROUND((H1338-SUMIF(Anlagenbewegungsdaten!$B:$B,A1338,Anlagenbewegungsdaten!D:D)),3)</f>
        <v>0</v>
      </c>
      <c r="J1338" s="335" t="s">
        <v>5179</v>
      </c>
      <c r="K1338" s="335" t="s">
        <v>5193</v>
      </c>
      <c r="L1338" s="516">
        <v>18.2</v>
      </c>
      <c r="M1338" s="332">
        <f>ROUND(SUMIF(Anlagenbewegungsdaten_AV!B:B,A1338,Anlagenbewegungsdaten_AV!C:C),3)</f>
        <v>0</v>
      </c>
      <c r="N1338" s="330">
        <f>IF(ISBLANK(L1338),ROUND(SUMIF(Anlagenbewegungsdaten_AV!B:B,A1338,Anlagenbewegungsdaten_AV!D:D),2),ROUND(M1338*L1338%,2))</f>
        <v>0</v>
      </c>
      <c r="O1338" s="330">
        <f>ROUND(N1338-SUMIF(Anlagenbewegungsdaten_AV!B:B,A1338,Anlagenbewegungsdaten_AV!D:D),3)</f>
        <v>0</v>
      </c>
    </row>
    <row r="1339" spans="1:15" ht="15" customHeight="1" x14ac:dyDescent="0.25">
      <c r="A1339" s="263" t="s">
        <v>305</v>
      </c>
      <c r="B1339" s="174" t="s">
        <v>2108</v>
      </c>
      <c r="C1339" s="174" t="s">
        <v>4044</v>
      </c>
      <c r="D1339" s="174" t="s">
        <v>269</v>
      </c>
      <c r="E1339" s="174" t="s">
        <v>1563</v>
      </c>
      <c r="F1339" s="289">
        <v>22.75</v>
      </c>
      <c r="G1339" s="333">
        <f>ROUND(SUMIF(Anlagenbewegungsdaten!B:B,A1339,Anlagenbewegungsdaten!C:C),3)</f>
        <v>0</v>
      </c>
      <c r="H1339" s="334">
        <f>IF(ISBLANK(F1339),ROUND(SUMIF(Anlagenbewegungsdaten!B:B,A1339,Anlagenbewegungsdaten!D:D),2),ROUND(G1339*F1339%,2))</f>
        <v>0</v>
      </c>
      <c r="I1339" s="334">
        <f>ROUND((H1339-SUMIF(Anlagenbewegungsdaten!$B:$B,A1339,Anlagenbewegungsdaten!D:D)),3)</f>
        <v>0</v>
      </c>
      <c r="J1339" s="335" t="s">
        <v>5179</v>
      </c>
      <c r="K1339" s="335" t="s">
        <v>5193</v>
      </c>
      <c r="L1339" s="516">
        <v>18.2</v>
      </c>
      <c r="M1339" s="332">
        <f>ROUND(SUMIF(Anlagenbewegungsdaten_AV!B:B,A1339,Anlagenbewegungsdaten_AV!C:C),3)</f>
        <v>0</v>
      </c>
      <c r="N1339" s="330">
        <f>IF(ISBLANK(L1339),ROUND(SUMIF(Anlagenbewegungsdaten_AV!B:B,A1339,Anlagenbewegungsdaten_AV!D:D),2),ROUND(M1339*L1339%,2))</f>
        <v>0</v>
      </c>
      <c r="O1339" s="330">
        <f>ROUND(N1339-SUMIF(Anlagenbewegungsdaten_AV!B:B,A1339,Anlagenbewegungsdaten_AV!D:D),3)</f>
        <v>0</v>
      </c>
    </row>
    <row r="1340" spans="1:15" ht="15" customHeight="1" x14ac:dyDescent="0.25">
      <c r="A1340" s="263" t="s">
        <v>2820</v>
      </c>
      <c r="B1340" s="174" t="s">
        <v>2108</v>
      </c>
      <c r="C1340" s="174" t="s">
        <v>4044</v>
      </c>
      <c r="D1340" s="174" t="s">
        <v>2618</v>
      </c>
      <c r="E1340" s="174" t="s">
        <v>2576</v>
      </c>
      <c r="F1340" s="289">
        <v>22.72</v>
      </c>
      <c r="G1340" s="333">
        <f>ROUND(SUMIF(Anlagenbewegungsdaten!B:B,A1340,Anlagenbewegungsdaten!C:C),3)</f>
        <v>0</v>
      </c>
      <c r="H1340" s="334">
        <f>IF(ISBLANK(F1340),ROUND(SUMIF(Anlagenbewegungsdaten!B:B,A1340,Anlagenbewegungsdaten!D:D),2),ROUND(G1340*F1340%,2))</f>
        <v>0</v>
      </c>
      <c r="I1340" s="334">
        <f>ROUND((H1340-SUMIF(Anlagenbewegungsdaten!$B:$B,A1340,Anlagenbewegungsdaten!D:D)),3)</f>
        <v>0</v>
      </c>
      <c r="J1340" s="335" t="s">
        <v>5179</v>
      </c>
      <c r="K1340" s="335" t="s">
        <v>5193</v>
      </c>
      <c r="L1340" s="516">
        <v>18.18</v>
      </c>
      <c r="M1340" s="332">
        <f>ROUND(SUMIF(Anlagenbewegungsdaten_AV!B:B,A1340,Anlagenbewegungsdaten_AV!C:C),3)</f>
        <v>0</v>
      </c>
      <c r="N1340" s="330">
        <f>IF(ISBLANK(L1340),ROUND(SUMIF(Anlagenbewegungsdaten_AV!B:B,A1340,Anlagenbewegungsdaten_AV!D:D),2),ROUND(M1340*L1340%,2))</f>
        <v>0</v>
      </c>
      <c r="O1340" s="330">
        <f>ROUND(N1340-SUMIF(Anlagenbewegungsdaten_AV!B:B,A1340,Anlagenbewegungsdaten_AV!D:D),3)</f>
        <v>0</v>
      </c>
    </row>
    <row r="1341" spans="1:15" ht="15" customHeight="1" x14ac:dyDescent="0.25">
      <c r="A1341" s="263" t="s">
        <v>3564</v>
      </c>
      <c r="B1341" s="174" t="s">
        <v>2108</v>
      </c>
      <c r="C1341" s="174" t="s">
        <v>4044</v>
      </c>
      <c r="D1341" s="174" t="s">
        <v>3362</v>
      </c>
      <c r="E1341" s="174" t="s">
        <v>3320</v>
      </c>
      <c r="F1341" s="289">
        <v>22.689999999999998</v>
      </c>
      <c r="G1341" s="333">
        <f>ROUND(SUMIF(Anlagenbewegungsdaten!B:B,A1341,Anlagenbewegungsdaten!C:C),3)</f>
        <v>0</v>
      </c>
      <c r="H1341" s="334">
        <f>IF(ISBLANK(F1341),ROUND(SUMIF(Anlagenbewegungsdaten!B:B,A1341,Anlagenbewegungsdaten!D:D),2),ROUND(G1341*F1341%,2))</f>
        <v>0</v>
      </c>
      <c r="I1341" s="334">
        <f>ROUND((H1341-SUMIF(Anlagenbewegungsdaten!$B:$B,A1341,Anlagenbewegungsdaten!D:D)),3)</f>
        <v>0</v>
      </c>
      <c r="J1341" s="335" t="s">
        <v>5179</v>
      </c>
      <c r="K1341" s="335" t="s">
        <v>5193</v>
      </c>
      <c r="L1341" s="516">
        <v>18.149999999999999</v>
      </c>
      <c r="M1341" s="332">
        <f>ROUND(SUMIF(Anlagenbewegungsdaten_AV!B:B,A1341,Anlagenbewegungsdaten_AV!C:C),3)</f>
        <v>0</v>
      </c>
      <c r="N1341" s="330">
        <f>IF(ISBLANK(L1341),ROUND(SUMIF(Anlagenbewegungsdaten_AV!B:B,A1341,Anlagenbewegungsdaten_AV!D:D),2),ROUND(M1341*L1341%,2))</f>
        <v>0</v>
      </c>
      <c r="O1341" s="330">
        <f>ROUND(N1341-SUMIF(Anlagenbewegungsdaten_AV!B:B,A1341,Anlagenbewegungsdaten_AV!D:D),3)</f>
        <v>0</v>
      </c>
    </row>
    <row r="1342" spans="1:15" ht="15" customHeight="1" x14ac:dyDescent="0.25">
      <c r="A1342" s="275" t="s">
        <v>4339</v>
      </c>
      <c r="B1342" s="193" t="s">
        <v>2108</v>
      </c>
      <c r="C1342" s="193" t="s">
        <v>4044</v>
      </c>
      <c r="D1342" s="193" t="s">
        <v>4135</v>
      </c>
      <c r="E1342" s="193" t="s">
        <v>4093</v>
      </c>
      <c r="F1342" s="290">
        <v>22.66</v>
      </c>
      <c r="G1342" s="333">
        <f>ROUND(SUMIF(Anlagenbewegungsdaten!B:B,A1342,Anlagenbewegungsdaten!C:C),3)</f>
        <v>0</v>
      </c>
      <c r="H1342" s="334">
        <f>IF(ISBLANK(F1342),ROUND(SUMIF(Anlagenbewegungsdaten!B:B,A1342,Anlagenbewegungsdaten!D:D),2),ROUND(G1342*F1342%,2))</f>
        <v>0</v>
      </c>
      <c r="I1342" s="334">
        <f>ROUND((H1342-SUMIF(Anlagenbewegungsdaten!$B:$B,A1342,Anlagenbewegungsdaten!D:D)),3)</f>
        <v>0</v>
      </c>
      <c r="J1342" s="335" t="s">
        <v>5179</v>
      </c>
      <c r="K1342" s="335" t="s">
        <v>5193</v>
      </c>
      <c r="L1342" s="516">
        <v>18.13</v>
      </c>
      <c r="M1342" s="332">
        <f>ROUND(SUMIF(Anlagenbewegungsdaten_AV!B:B,A1342,Anlagenbewegungsdaten_AV!C:C),3)</f>
        <v>0</v>
      </c>
      <c r="N1342" s="330">
        <f>IF(ISBLANK(L1342),ROUND(SUMIF(Anlagenbewegungsdaten_AV!B:B,A1342,Anlagenbewegungsdaten_AV!D:D),2),ROUND(M1342*L1342%,2))</f>
        <v>0</v>
      </c>
      <c r="O1342" s="330">
        <f>ROUND(N1342-SUMIF(Anlagenbewegungsdaten_AV!B:B,A1342,Anlagenbewegungsdaten_AV!D:D),3)</f>
        <v>0</v>
      </c>
    </row>
    <row r="1343" spans="1:15" ht="15" customHeight="1" x14ac:dyDescent="0.25">
      <c r="A1343" s="263" t="s">
        <v>306</v>
      </c>
      <c r="B1343" s="174" t="s">
        <v>2108</v>
      </c>
      <c r="C1343" s="174" t="s">
        <v>4044</v>
      </c>
      <c r="D1343" s="174" t="s">
        <v>271</v>
      </c>
      <c r="E1343" s="174" t="s">
        <v>2483</v>
      </c>
      <c r="F1343" s="289">
        <v>19.75</v>
      </c>
      <c r="G1343" s="333">
        <f>ROUND(SUMIF(Anlagenbewegungsdaten!B:B,A1343,Anlagenbewegungsdaten!C:C),3)</f>
        <v>0</v>
      </c>
      <c r="H1343" s="334">
        <f>IF(ISBLANK(F1343),ROUND(SUMIF(Anlagenbewegungsdaten!B:B,A1343,Anlagenbewegungsdaten!D:D),2),ROUND(G1343*F1343%,2))</f>
        <v>0</v>
      </c>
      <c r="I1343" s="334">
        <f>ROUND((H1343-SUMIF(Anlagenbewegungsdaten!$B:$B,A1343,Anlagenbewegungsdaten!D:D)),3)</f>
        <v>0</v>
      </c>
      <c r="J1343" s="335" t="s">
        <v>5179</v>
      </c>
      <c r="K1343" s="335" t="s">
        <v>5193</v>
      </c>
      <c r="L1343" s="516">
        <v>15.8</v>
      </c>
      <c r="M1343" s="332">
        <f>ROUND(SUMIF(Anlagenbewegungsdaten_AV!B:B,A1343,Anlagenbewegungsdaten_AV!C:C),3)</f>
        <v>0</v>
      </c>
      <c r="N1343" s="330">
        <f>IF(ISBLANK(L1343),ROUND(SUMIF(Anlagenbewegungsdaten_AV!B:B,A1343,Anlagenbewegungsdaten_AV!D:D),2),ROUND(M1343*L1343%,2))</f>
        <v>0</v>
      </c>
      <c r="O1343" s="330">
        <f>ROUND(N1343-SUMIF(Anlagenbewegungsdaten_AV!B:B,A1343,Anlagenbewegungsdaten_AV!D:D),3)</f>
        <v>0</v>
      </c>
    </row>
    <row r="1344" spans="1:15" ht="15" customHeight="1" x14ac:dyDescent="0.25">
      <c r="A1344" s="263" t="s">
        <v>307</v>
      </c>
      <c r="B1344" s="174" t="s">
        <v>2108</v>
      </c>
      <c r="C1344" s="174" t="s">
        <v>4044</v>
      </c>
      <c r="D1344" s="174" t="s">
        <v>1822</v>
      </c>
      <c r="E1344" s="174" t="s">
        <v>2486</v>
      </c>
      <c r="F1344" s="289">
        <v>21.75</v>
      </c>
      <c r="G1344" s="333">
        <f>ROUND(SUMIF(Anlagenbewegungsdaten!B:B,A1344,Anlagenbewegungsdaten!C:C),3)</f>
        <v>0</v>
      </c>
      <c r="H1344" s="334">
        <f>IF(ISBLANK(F1344),ROUND(SUMIF(Anlagenbewegungsdaten!B:B,A1344,Anlagenbewegungsdaten!D:D),2),ROUND(G1344*F1344%,2))</f>
        <v>0</v>
      </c>
      <c r="I1344" s="334">
        <f>ROUND((H1344-SUMIF(Anlagenbewegungsdaten!$B:$B,A1344,Anlagenbewegungsdaten!D:D)),3)</f>
        <v>0</v>
      </c>
      <c r="J1344" s="335" t="s">
        <v>5179</v>
      </c>
      <c r="K1344" s="335" t="s">
        <v>5193</v>
      </c>
      <c r="L1344" s="516">
        <v>17.399999999999999</v>
      </c>
      <c r="M1344" s="332">
        <f>ROUND(SUMIF(Anlagenbewegungsdaten_AV!B:B,A1344,Anlagenbewegungsdaten_AV!C:C),3)</f>
        <v>0</v>
      </c>
      <c r="N1344" s="330">
        <f>IF(ISBLANK(L1344),ROUND(SUMIF(Anlagenbewegungsdaten_AV!B:B,A1344,Anlagenbewegungsdaten_AV!D:D),2),ROUND(M1344*L1344%,2))</f>
        <v>0</v>
      </c>
      <c r="O1344" s="330">
        <f>ROUND(N1344-SUMIF(Anlagenbewegungsdaten_AV!B:B,A1344,Anlagenbewegungsdaten_AV!D:D),3)</f>
        <v>0</v>
      </c>
    </row>
    <row r="1345" spans="1:15" ht="15" customHeight="1" x14ac:dyDescent="0.25">
      <c r="A1345" s="263" t="s">
        <v>308</v>
      </c>
      <c r="B1345" s="174" t="s">
        <v>2108</v>
      </c>
      <c r="C1345" s="174" t="s">
        <v>4044</v>
      </c>
      <c r="D1345" s="174" t="s">
        <v>1650</v>
      </c>
      <c r="E1345" s="174" t="s">
        <v>1560</v>
      </c>
      <c r="F1345" s="289">
        <v>22.75</v>
      </c>
      <c r="G1345" s="333">
        <f>ROUND(SUMIF(Anlagenbewegungsdaten!B:B,A1345,Anlagenbewegungsdaten!C:C),3)</f>
        <v>0</v>
      </c>
      <c r="H1345" s="334">
        <f>IF(ISBLANK(F1345),ROUND(SUMIF(Anlagenbewegungsdaten!B:B,A1345,Anlagenbewegungsdaten!D:D),2),ROUND(G1345*F1345%,2))</f>
        <v>0</v>
      </c>
      <c r="I1345" s="334">
        <f>ROUND((H1345-SUMIF(Anlagenbewegungsdaten!$B:$B,A1345,Anlagenbewegungsdaten!D:D)),3)</f>
        <v>0</v>
      </c>
      <c r="J1345" s="335" t="s">
        <v>5179</v>
      </c>
      <c r="K1345" s="335" t="s">
        <v>5193</v>
      </c>
      <c r="L1345" s="516">
        <v>18.2</v>
      </c>
      <c r="M1345" s="332">
        <f>ROUND(SUMIF(Anlagenbewegungsdaten_AV!B:B,A1345,Anlagenbewegungsdaten_AV!C:C),3)</f>
        <v>0</v>
      </c>
      <c r="N1345" s="330">
        <f>IF(ISBLANK(L1345),ROUND(SUMIF(Anlagenbewegungsdaten_AV!B:B,A1345,Anlagenbewegungsdaten_AV!D:D),2),ROUND(M1345*L1345%,2))</f>
        <v>0</v>
      </c>
      <c r="O1345" s="330">
        <f>ROUND(N1345-SUMIF(Anlagenbewegungsdaten_AV!B:B,A1345,Anlagenbewegungsdaten_AV!D:D),3)</f>
        <v>0</v>
      </c>
    </row>
    <row r="1346" spans="1:15" ht="15" customHeight="1" x14ac:dyDescent="0.25">
      <c r="A1346" s="263" t="s">
        <v>309</v>
      </c>
      <c r="B1346" s="174" t="s">
        <v>2108</v>
      </c>
      <c r="C1346" s="174" t="s">
        <v>4044</v>
      </c>
      <c r="D1346" s="174" t="s">
        <v>1652</v>
      </c>
      <c r="E1346" s="174" t="s">
        <v>1563</v>
      </c>
      <c r="F1346" s="289">
        <v>22.75</v>
      </c>
      <c r="G1346" s="333">
        <f>ROUND(SUMIF(Anlagenbewegungsdaten!B:B,A1346,Anlagenbewegungsdaten!C:C),3)</f>
        <v>0</v>
      </c>
      <c r="H1346" s="334">
        <f>IF(ISBLANK(F1346),ROUND(SUMIF(Anlagenbewegungsdaten!B:B,A1346,Anlagenbewegungsdaten!D:D),2),ROUND(G1346*F1346%,2))</f>
        <v>0</v>
      </c>
      <c r="I1346" s="334">
        <f>ROUND((H1346-SUMIF(Anlagenbewegungsdaten!$B:$B,A1346,Anlagenbewegungsdaten!D:D)),3)</f>
        <v>0</v>
      </c>
      <c r="J1346" s="335" t="s">
        <v>5179</v>
      </c>
      <c r="K1346" s="335" t="s">
        <v>5193</v>
      </c>
      <c r="L1346" s="516">
        <v>18.2</v>
      </c>
      <c r="M1346" s="332">
        <f>ROUND(SUMIF(Anlagenbewegungsdaten_AV!B:B,A1346,Anlagenbewegungsdaten_AV!C:C),3)</f>
        <v>0</v>
      </c>
      <c r="N1346" s="330">
        <f>IF(ISBLANK(L1346),ROUND(SUMIF(Anlagenbewegungsdaten_AV!B:B,A1346,Anlagenbewegungsdaten_AV!D:D),2),ROUND(M1346*L1346%,2))</f>
        <v>0</v>
      </c>
      <c r="O1346" s="330">
        <f>ROUND(N1346-SUMIF(Anlagenbewegungsdaten_AV!B:B,A1346,Anlagenbewegungsdaten_AV!D:D),3)</f>
        <v>0</v>
      </c>
    </row>
    <row r="1347" spans="1:15" ht="15" customHeight="1" x14ac:dyDescent="0.25">
      <c r="A1347" s="263" t="s">
        <v>2821</v>
      </c>
      <c r="B1347" s="174" t="s">
        <v>2108</v>
      </c>
      <c r="C1347" s="174" t="s">
        <v>4044</v>
      </c>
      <c r="D1347" s="174" t="s">
        <v>2620</v>
      </c>
      <c r="E1347" s="174" t="s">
        <v>2576</v>
      </c>
      <c r="F1347" s="289">
        <v>22.72</v>
      </c>
      <c r="G1347" s="333">
        <f>ROUND(SUMIF(Anlagenbewegungsdaten!B:B,A1347,Anlagenbewegungsdaten!C:C),3)</f>
        <v>0</v>
      </c>
      <c r="H1347" s="334">
        <f>IF(ISBLANK(F1347),ROUND(SUMIF(Anlagenbewegungsdaten!B:B,A1347,Anlagenbewegungsdaten!D:D),2),ROUND(G1347*F1347%,2))</f>
        <v>0</v>
      </c>
      <c r="I1347" s="334">
        <f>ROUND((H1347-SUMIF(Anlagenbewegungsdaten!$B:$B,A1347,Anlagenbewegungsdaten!D:D)),3)</f>
        <v>0</v>
      </c>
      <c r="J1347" s="335" t="s">
        <v>5179</v>
      </c>
      <c r="K1347" s="335" t="s">
        <v>5193</v>
      </c>
      <c r="L1347" s="516">
        <v>18.18</v>
      </c>
      <c r="M1347" s="332">
        <f>ROUND(SUMIF(Anlagenbewegungsdaten_AV!B:B,A1347,Anlagenbewegungsdaten_AV!C:C),3)</f>
        <v>0</v>
      </c>
      <c r="N1347" s="330">
        <f>IF(ISBLANK(L1347),ROUND(SUMIF(Anlagenbewegungsdaten_AV!B:B,A1347,Anlagenbewegungsdaten_AV!D:D),2),ROUND(M1347*L1347%,2))</f>
        <v>0</v>
      </c>
      <c r="O1347" s="330">
        <f>ROUND(N1347-SUMIF(Anlagenbewegungsdaten_AV!B:B,A1347,Anlagenbewegungsdaten_AV!D:D),3)</f>
        <v>0</v>
      </c>
    </row>
    <row r="1348" spans="1:15" ht="15" customHeight="1" x14ac:dyDescent="0.25">
      <c r="A1348" s="263" t="s">
        <v>3565</v>
      </c>
      <c r="B1348" s="174" t="s">
        <v>2108</v>
      </c>
      <c r="C1348" s="174" t="s">
        <v>4044</v>
      </c>
      <c r="D1348" s="174" t="s">
        <v>3364</v>
      </c>
      <c r="E1348" s="174" t="s">
        <v>3320</v>
      </c>
      <c r="F1348" s="289">
        <v>22.689999999999998</v>
      </c>
      <c r="G1348" s="333">
        <f>ROUND(SUMIF(Anlagenbewegungsdaten!B:B,A1348,Anlagenbewegungsdaten!C:C),3)</f>
        <v>0</v>
      </c>
      <c r="H1348" s="334">
        <f>IF(ISBLANK(F1348),ROUND(SUMIF(Anlagenbewegungsdaten!B:B,A1348,Anlagenbewegungsdaten!D:D),2),ROUND(G1348*F1348%,2))</f>
        <v>0</v>
      </c>
      <c r="I1348" s="334">
        <f>ROUND((H1348-SUMIF(Anlagenbewegungsdaten!$B:$B,A1348,Anlagenbewegungsdaten!D:D)),3)</f>
        <v>0</v>
      </c>
      <c r="J1348" s="335" t="s">
        <v>5179</v>
      </c>
      <c r="K1348" s="335" t="s">
        <v>5193</v>
      </c>
      <c r="L1348" s="516">
        <v>18.149999999999999</v>
      </c>
      <c r="M1348" s="332">
        <f>ROUND(SUMIF(Anlagenbewegungsdaten_AV!B:B,A1348,Anlagenbewegungsdaten_AV!C:C),3)</f>
        <v>0</v>
      </c>
      <c r="N1348" s="330">
        <f>IF(ISBLANK(L1348),ROUND(SUMIF(Anlagenbewegungsdaten_AV!B:B,A1348,Anlagenbewegungsdaten_AV!D:D),2),ROUND(M1348*L1348%,2))</f>
        <v>0</v>
      </c>
      <c r="O1348" s="330">
        <f>ROUND(N1348-SUMIF(Anlagenbewegungsdaten_AV!B:B,A1348,Anlagenbewegungsdaten_AV!D:D),3)</f>
        <v>0</v>
      </c>
    </row>
    <row r="1349" spans="1:15" ht="15" customHeight="1" x14ac:dyDescent="0.25">
      <c r="A1349" s="275" t="s">
        <v>4340</v>
      </c>
      <c r="B1349" s="193" t="s">
        <v>2108</v>
      </c>
      <c r="C1349" s="193" t="s">
        <v>4044</v>
      </c>
      <c r="D1349" s="193" t="s">
        <v>4137</v>
      </c>
      <c r="E1349" s="193" t="s">
        <v>4093</v>
      </c>
      <c r="F1349" s="290">
        <v>22.66</v>
      </c>
      <c r="G1349" s="333">
        <f>ROUND(SUMIF(Anlagenbewegungsdaten!B:B,A1349,Anlagenbewegungsdaten!C:C),3)</f>
        <v>0</v>
      </c>
      <c r="H1349" s="334">
        <f>IF(ISBLANK(F1349),ROUND(SUMIF(Anlagenbewegungsdaten!B:B,A1349,Anlagenbewegungsdaten!D:D),2),ROUND(G1349*F1349%,2))</f>
        <v>0</v>
      </c>
      <c r="I1349" s="334">
        <f>ROUND((H1349-SUMIF(Anlagenbewegungsdaten!$B:$B,A1349,Anlagenbewegungsdaten!D:D)),3)</f>
        <v>0</v>
      </c>
      <c r="J1349" s="335" t="s">
        <v>5179</v>
      </c>
      <c r="K1349" s="335" t="s">
        <v>5193</v>
      </c>
      <c r="L1349" s="516">
        <v>18.13</v>
      </c>
      <c r="M1349" s="332">
        <f>ROUND(SUMIF(Anlagenbewegungsdaten_AV!B:B,A1349,Anlagenbewegungsdaten_AV!C:C),3)</f>
        <v>0</v>
      </c>
      <c r="N1349" s="330">
        <f>IF(ISBLANK(L1349),ROUND(SUMIF(Anlagenbewegungsdaten_AV!B:B,A1349,Anlagenbewegungsdaten_AV!D:D),2),ROUND(M1349*L1349%,2))</f>
        <v>0</v>
      </c>
      <c r="O1349" s="330">
        <f>ROUND(N1349-SUMIF(Anlagenbewegungsdaten_AV!B:B,A1349,Anlagenbewegungsdaten_AV!D:D),3)</f>
        <v>0</v>
      </c>
    </row>
    <row r="1350" spans="1:15" ht="15" customHeight="1" x14ac:dyDescent="0.25">
      <c r="A1350" s="263" t="s">
        <v>310</v>
      </c>
      <c r="B1350" s="174" t="s">
        <v>2108</v>
      </c>
      <c r="C1350" s="174" t="s">
        <v>4044</v>
      </c>
      <c r="D1350" s="174" t="s">
        <v>1654</v>
      </c>
      <c r="E1350" s="174" t="s">
        <v>2483</v>
      </c>
      <c r="F1350" s="289">
        <v>20.75</v>
      </c>
      <c r="G1350" s="333">
        <f>ROUND(SUMIF(Anlagenbewegungsdaten!B:B,A1350,Anlagenbewegungsdaten!C:C),3)</f>
        <v>0</v>
      </c>
      <c r="H1350" s="334">
        <f>IF(ISBLANK(F1350),ROUND(SUMIF(Anlagenbewegungsdaten!B:B,A1350,Anlagenbewegungsdaten!D:D),2),ROUND(G1350*F1350%,2))</f>
        <v>0</v>
      </c>
      <c r="I1350" s="334">
        <f>ROUND((H1350-SUMIF(Anlagenbewegungsdaten!$B:$B,A1350,Anlagenbewegungsdaten!D:D)),3)</f>
        <v>0</v>
      </c>
      <c r="J1350" s="335" t="s">
        <v>5179</v>
      </c>
      <c r="K1350" s="335" t="s">
        <v>5193</v>
      </c>
      <c r="L1350" s="516">
        <v>16.600000000000001</v>
      </c>
      <c r="M1350" s="332">
        <f>ROUND(SUMIF(Anlagenbewegungsdaten_AV!B:B,A1350,Anlagenbewegungsdaten_AV!C:C),3)</f>
        <v>0</v>
      </c>
      <c r="N1350" s="330">
        <f>IF(ISBLANK(L1350),ROUND(SUMIF(Anlagenbewegungsdaten_AV!B:B,A1350,Anlagenbewegungsdaten_AV!D:D),2),ROUND(M1350*L1350%,2))</f>
        <v>0</v>
      </c>
      <c r="O1350" s="330">
        <f>ROUND(N1350-SUMIF(Anlagenbewegungsdaten_AV!B:B,A1350,Anlagenbewegungsdaten_AV!D:D),3)</f>
        <v>0</v>
      </c>
    </row>
    <row r="1351" spans="1:15" ht="15" customHeight="1" x14ac:dyDescent="0.25">
      <c r="A1351" s="263" t="s">
        <v>311</v>
      </c>
      <c r="B1351" s="174" t="s">
        <v>2108</v>
      </c>
      <c r="C1351" s="174" t="s">
        <v>4044</v>
      </c>
      <c r="D1351" s="174" t="s">
        <v>1827</v>
      </c>
      <c r="E1351" s="174" t="s">
        <v>2486</v>
      </c>
      <c r="F1351" s="289">
        <v>22.75</v>
      </c>
      <c r="G1351" s="333">
        <f>ROUND(SUMIF(Anlagenbewegungsdaten!B:B,A1351,Anlagenbewegungsdaten!C:C),3)</f>
        <v>0</v>
      </c>
      <c r="H1351" s="334">
        <f>IF(ISBLANK(F1351),ROUND(SUMIF(Anlagenbewegungsdaten!B:B,A1351,Anlagenbewegungsdaten!D:D),2),ROUND(G1351*F1351%,2))</f>
        <v>0</v>
      </c>
      <c r="I1351" s="334">
        <f>ROUND((H1351-SUMIF(Anlagenbewegungsdaten!$B:$B,A1351,Anlagenbewegungsdaten!D:D)),3)</f>
        <v>0</v>
      </c>
      <c r="J1351" s="335" t="s">
        <v>5179</v>
      </c>
      <c r="K1351" s="335" t="s">
        <v>5193</v>
      </c>
      <c r="L1351" s="516">
        <v>18.2</v>
      </c>
      <c r="M1351" s="332">
        <f>ROUND(SUMIF(Anlagenbewegungsdaten_AV!B:B,A1351,Anlagenbewegungsdaten_AV!C:C),3)</f>
        <v>0</v>
      </c>
      <c r="N1351" s="330">
        <f>IF(ISBLANK(L1351),ROUND(SUMIF(Anlagenbewegungsdaten_AV!B:B,A1351,Anlagenbewegungsdaten_AV!D:D),2),ROUND(M1351*L1351%,2))</f>
        <v>0</v>
      </c>
      <c r="O1351" s="330">
        <f>ROUND(N1351-SUMIF(Anlagenbewegungsdaten_AV!B:B,A1351,Anlagenbewegungsdaten_AV!D:D),3)</f>
        <v>0</v>
      </c>
    </row>
    <row r="1352" spans="1:15" ht="15" customHeight="1" x14ac:dyDescent="0.25">
      <c r="A1352" s="263" t="s">
        <v>312</v>
      </c>
      <c r="B1352" s="174" t="s">
        <v>2108</v>
      </c>
      <c r="C1352" s="174" t="s">
        <v>4044</v>
      </c>
      <c r="D1352" s="184" t="s">
        <v>1656</v>
      </c>
      <c r="E1352" s="174" t="s">
        <v>1560</v>
      </c>
      <c r="F1352" s="289">
        <v>23.75</v>
      </c>
      <c r="G1352" s="333">
        <f>ROUND(SUMIF(Anlagenbewegungsdaten!B:B,A1352,Anlagenbewegungsdaten!C:C),3)</f>
        <v>0</v>
      </c>
      <c r="H1352" s="334">
        <f>IF(ISBLANK(F1352),ROUND(SUMIF(Anlagenbewegungsdaten!B:B,A1352,Anlagenbewegungsdaten!D:D),2),ROUND(G1352*F1352%,2))</f>
        <v>0</v>
      </c>
      <c r="I1352" s="334">
        <f>ROUND((H1352-SUMIF(Anlagenbewegungsdaten!$B:$B,A1352,Anlagenbewegungsdaten!D:D)),3)</f>
        <v>0</v>
      </c>
      <c r="J1352" s="335" t="s">
        <v>5179</v>
      </c>
      <c r="K1352" s="335" t="s">
        <v>5193</v>
      </c>
      <c r="L1352" s="516">
        <v>19</v>
      </c>
      <c r="M1352" s="332">
        <f>ROUND(SUMIF(Anlagenbewegungsdaten_AV!B:B,A1352,Anlagenbewegungsdaten_AV!C:C),3)</f>
        <v>0</v>
      </c>
      <c r="N1352" s="330">
        <f>IF(ISBLANK(L1352),ROUND(SUMIF(Anlagenbewegungsdaten_AV!B:B,A1352,Anlagenbewegungsdaten_AV!D:D),2),ROUND(M1352*L1352%,2))</f>
        <v>0</v>
      </c>
      <c r="O1352" s="330">
        <f>ROUND(N1352-SUMIF(Anlagenbewegungsdaten_AV!B:B,A1352,Anlagenbewegungsdaten_AV!D:D),3)</f>
        <v>0</v>
      </c>
    </row>
    <row r="1353" spans="1:15" ht="15" customHeight="1" x14ac:dyDescent="0.25">
      <c r="A1353" s="263" t="s">
        <v>313</v>
      </c>
      <c r="B1353" s="174" t="s">
        <v>2108</v>
      </c>
      <c r="C1353" s="174" t="s">
        <v>4044</v>
      </c>
      <c r="D1353" s="174" t="s">
        <v>1658</v>
      </c>
      <c r="E1353" s="174" t="s">
        <v>1563</v>
      </c>
      <c r="F1353" s="289">
        <v>23.75</v>
      </c>
      <c r="G1353" s="333">
        <f>ROUND(SUMIF(Anlagenbewegungsdaten!B:B,A1353,Anlagenbewegungsdaten!C:C),3)</f>
        <v>0</v>
      </c>
      <c r="H1353" s="334">
        <f>IF(ISBLANK(F1353),ROUND(SUMIF(Anlagenbewegungsdaten!B:B,A1353,Anlagenbewegungsdaten!D:D),2),ROUND(G1353*F1353%,2))</f>
        <v>0</v>
      </c>
      <c r="I1353" s="334">
        <f>ROUND((H1353-SUMIF(Anlagenbewegungsdaten!$B:$B,A1353,Anlagenbewegungsdaten!D:D)),3)</f>
        <v>0</v>
      </c>
      <c r="J1353" s="335" t="s">
        <v>5179</v>
      </c>
      <c r="K1353" s="335" t="s">
        <v>5193</v>
      </c>
      <c r="L1353" s="516">
        <v>19</v>
      </c>
      <c r="M1353" s="332">
        <f>ROUND(SUMIF(Anlagenbewegungsdaten_AV!B:B,A1353,Anlagenbewegungsdaten_AV!C:C),3)</f>
        <v>0</v>
      </c>
      <c r="N1353" s="330">
        <f>IF(ISBLANK(L1353),ROUND(SUMIF(Anlagenbewegungsdaten_AV!B:B,A1353,Anlagenbewegungsdaten_AV!D:D),2),ROUND(M1353*L1353%,2))</f>
        <v>0</v>
      </c>
      <c r="O1353" s="330">
        <f>ROUND(N1353-SUMIF(Anlagenbewegungsdaten_AV!B:B,A1353,Anlagenbewegungsdaten_AV!D:D),3)</f>
        <v>0</v>
      </c>
    </row>
    <row r="1354" spans="1:15" ht="15" customHeight="1" x14ac:dyDescent="0.25">
      <c r="A1354" s="263" t="s">
        <v>2822</v>
      </c>
      <c r="B1354" s="174" t="s">
        <v>2108</v>
      </c>
      <c r="C1354" s="174" t="s">
        <v>4044</v>
      </c>
      <c r="D1354" s="174" t="s">
        <v>2622</v>
      </c>
      <c r="E1354" s="174" t="s">
        <v>2576</v>
      </c>
      <c r="F1354" s="289">
        <v>23.72</v>
      </c>
      <c r="G1354" s="333">
        <f>ROUND(SUMIF(Anlagenbewegungsdaten!B:B,A1354,Anlagenbewegungsdaten!C:C),3)</f>
        <v>0</v>
      </c>
      <c r="H1354" s="334">
        <f>IF(ISBLANK(F1354),ROUND(SUMIF(Anlagenbewegungsdaten!B:B,A1354,Anlagenbewegungsdaten!D:D),2),ROUND(G1354*F1354%,2))</f>
        <v>0</v>
      </c>
      <c r="I1354" s="334">
        <f>ROUND((H1354-SUMIF(Anlagenbewegungsdaten!$B:$B,A1354,Anlagenbewegungsdaten!D:D)),3)</f>
        <v>0</v>
      </c>
      <c r="J1354" s="335" t="s">
        <v>5179</v>
      </c>
      <c r="K1354" s="335" t="s">
        <v>5193</v>
      </c>
      <c r="L1354" s="516">
        <v>18.98</v>
      </c>
      <c r="M1354" s="332">
        <f>ROUND(SUMIF(Anlagenbewegungsdaten_AV!B:B,A1354,Anlagenbewegungsdaten_AV!C:C),3)</f>
        <v>0</v>
      </c>
      <c r="N1354" s="330">
        <f>IF(ISBLANK(L1354),ROUND(SUMIF(Anlagenbewegungsdaten_AV!B:B,A1354,Anlagenbewegungsdaten_AV!D:D),2),ROUND(M1354*L1354%,2))</f>
        <v>0</v>
      </c>
      <c r="O1354" s="330">
        <f>ROUND(N1354-SUMIF(Anlagenbewegungsdaten_AV!B:B,A1354,Anlagenbewegungsdaten_AV!D:D),3)</f>
        <v>0</v>
      </c>
    </row>
    <row r="1355" spans="1:15" ht="15" customHeight="1" x14ac:dyDescent="0.25">
      <c r="A1355" s="263" t="s">
        <v>3566</v>
      </c>
      <c r="B1355" s="174" t="s">
        <v>2108</v>
      </c>
      <c r="C1355" s="174" t="s">
        <v>4044</v>
      </c>
      <c r="D1355" s="174" t="s">
        <v>3366</v>
      </c>
      <c r="E1355" s="174" t="s">
        <v>3320</v>
      </c>
      <c r="F1355" s="289">
        <v>23.689999999999998</v>
      </c>
      <c r="G1355" s="333">
        <f>ROUND(SUMIF(Anlagenbewegungsdaten!B:B,A1355,Anlagenbewegungsdaten!C:C),3)</f>
        <v>0</v>
      </c>
      <c r="H1355" s="334">
        <f>IF(ISBLANK(F1355),ROUND(SUMIF(Anlagenbewegungsdaten!B:B,A1355,Anlagenbewegungsdaten!D:D),2),ROUND(G1355*F1355%,2))</f>
        <v>0</v>
      </c>
      <c r="I1355" s="334">
        <f>ROUND((H1355-SUMIF(Anlagenbewegungsdaten!$B:$B,A1355,Anlagenbewegungsdaten!D:D)),3)</f>
        <v>0</v>
      </c>
      <c r="J1355" s="335" t="s">
        <v>5179</v>
      </c>
      <c r="K1355" s="335" t="s">
        <v>5193</v>
      </c>
      <c r="L1355" s="516">
        <v>18.95</v>
      </c>
      <c r="M1355" s="332">
        <f>ROUND(SUMIF(Anlagenbewegungsdaten_AV!B:B,A1355,Anlagenbewegungsdaten_AV!C:C),3)</f>
        <v>0</v>
      </c>
      <c r="N1355" s="330">
        <f>IF(ISBLANK(L1355),ROUND(SUMIF(Anlagenbewegungsdaten_AV!B:B,A1355,Anlagenbewegungsdaten_AV!D:D),2),ROUND(M1355*L1355%,2))</f>
        <v>0</v>
      </c>
      <c r="O1355" s="330">
        <f>ROUND(N1355-SUMIF(Anlagenbewegungsdaten_AV!B:B,A1355,Anlagenbewegungsdaten_AV!D:D),3)</f>
        <v>0</v>
      </c>
    </row>
    <row r="1356" spans="1:15" ht="15" customHeight="1" x14ac:dyDescent="0.25">
      <c r="A1356" s="275" t="s">
        <v>4341</v>
      </c>
      <c r="B1356" s="193" t="s">
        <v>2108</v>
      </c>
      <c r="C1356" s="193" t="s">
        <v>4044</v>
      </c>
      <c r="D1356" s="193" t="s">
        <v>4139</v>
      </c>
      <c r="E1356" s="193" t="s">
        <v>4093</v>
      </c>
      <c r="F1356" s="290">
        <v>23.66</v>
      </c>
      <c r="G1356" s="333">
        <f>ROUND(SUMIF(Anlagenbewegungsdaten!B:B,A1356,Anlagenbewegungsdaten!C:C),3)</f>
        <v>0</v>
      </c>
      <c r="H1356" s="334">
        <f>IF(ISBLANK(F1356),ROUND(SUMIF(Anlagenbewegungsdaten!B:B,A1356,Anlagenbewegungsdaten!D:D),2),ROUND(G1356*F1356%,2))</f>
        <v>0</v>
      </c>
      <c r="I1356" s="334">
        <f>ROUND((H1356-SUMIF(Anlagenbewegungsdaten!$B:$B,A1356,Anlagenbewegungsdaten!D:D)),3)</f>
        <v>0</v>
      </c>
      <c r="J1356" s="335" t="s">
        <v>5179</v>
      </c>
      <c r="K1356" s="335" t="s">
        <v>5193</v>
      </c>
      <c r="L1356" s="516">
        <v>18.93</v>
      </c>
      <c r="M1356" s="332">
        <f>ROUND(SUMIF(Anlagenbewegungsdaten_AV!B:B,A1356,Anlagenbewegungsdaten_AV!C:C),3)</f>
        <v>0</v>
      </c>
      <c r="N1356" s="330">
        <f>IF(ISBLANK(L1356),ROUND(SUMIF(Anlagenbewegungsdaten_AV!B:B,A1356,Anlagenbewegungsdaten_AV!D:D),2),ROUND(M1356*L1356%,2))</f>
        <v>0</v>
      </c>
      <c r="O1356" s="330">
        <f>ROUND(N1356-SUMIF(Anlagenbewegungsdaten_AV!B:B,A1356,Anlagenbewegungsdaten_AV!D:D),3)</f>
        <v>0</v>
      </c>
    </row>
    <row r="1357" spans="1:15" ht="15" customHeight="1" x14ac:dyDescent="0.25">
      <c r="A1357" s="262" t="s">
        <v>2549</v>
      </c>
      <c r="B1357" s="167" t="s">
        <v>2108</v>
      </c>
      <c r="C1357" s="168" t="s">
        <v>4044</v>
      </c>
      <c r="D1357" s="167" t="s">
        <v>2506</v>
      </c>
      <c r="E1357" s="167" t="s">
        <v>2483</v>
      </c>
      <c r="F1357" s="182">
        <v>11.75</v>
      </c>
      <c r="G1357" s="333">
        <f>ROUND(SUMIF(Anlagenbewegungsdaten!B:B,A1357,Anlagenbewegungsdaten!C:C),3)</f>
        <v>0</v>
      </c>
      <c r="H1357" s="334">
        <f>IF(ISBLANK(F1357),ROUND(SUMIF(Anlagenbewegungsdaten!B:B,A1357,Anlagenbewegungsdaten!D:D),2),ROUND(G1357*F1357%,2))</f>
        <v>0</v>
      </c>
      <c r="I1357" s="334">
        <f>ROUND((H1357-SUMIF(Anlagenbewegungsdaten!$B:$B,A1357,Anlagenbewegungsdaten!D:D)),3)</f>
        <v>0</v>
      </c>
      <c r="J1357" s="335" t="s">
        <v>5179</v>
      </c>
      <c r="K1357" s="335" t="s">
        <v>5193</v>
      </c>
      <c r="L1357" s="516">
        <v>9.4</v>
      </c>
      <c r="M1357" s="332">
        <f>ROUND(SUMIF(Anlagenbewegungsdaten_AV!B:B,A1357,Anlagenbewegungsdaten_AV!C:C),3)</f>
        <v>0</v>
      </c>
      <c r="N1357" s="330">
        <f>IF(ISBLANK(L1357),ROUND(SUMIF(Anlagenbewegungsdaten_AV!B:B,A1357,Anlagenbewegungsdaten_AV!D:D),2),ROUND(M1357*L1357%,2))</f>
        <v>0</v>
      </c>
      <c r="O1357" s="330">
        <f>ROUND(N1357-SUMIF(Anlagenbewegungsdaten_AV!B:B,A1357,Anlagenbewegungsdaten_AV!D:D),3)</f>
        <v>0</v>
      </c>
    </row>
    <row r="1358" spans="1:15" ht="15" customHeight="1" x14ac:dyDescent="0.25">
      <c r="A1358" s="262" t="s">
        <v>2550</v>
      </c>
      <c r="B1358" s="167" t="s">
        <v>2108</v>
      </c>
      <c r="C1358" s="168" t="s">
        <v>4044</v>
      </c>
      <c r="D1358" s="179" t="s">
        <v>1830</v>
      </c>
      <c r="E1358" s="167" t="s">
        <v>2486</v>
      </c>
      <c r="F1358" s="182">
        <v>13.75</v>
      </c>
      <c r="G1358" s="333">
        <f>ROUND(SUMIF(Anlagenbewegungsdaten!B:B,A1358,Anlagenbewegungsdaten!C:C),3)</f>
        <v>0</v>
      </c>
      <c r="H1358" s="334">
        <f>IF(ISBLANK(F1358),ROUND(SUMIF(Anlagenbewegungsdaten!B:B,A1358,Anlagenbewegungsdaten!D:D),2),ROUND(G1358*F1358%,2))</f>
        <v>0</v>
      </c>
      <c r="I1358" s="334">
        <f>ROUND((H1358-SUMIF(Anlagenbewegungsdaten!$B:$B,A1358,Anlagenbewegungsdaten!D:D)),3)</f>
        <v>0</v>
      </c>
      <c r="J1358" s="335" t="s">
        <v>5179</v>
      </c>
      <c r="K1358" s="335" t="s">
        <v>5193</v>
      </c>
      <c r="L1358" s="516">
        <v>11</v>
      </c>
      <c r="M1358" s="332">
        <f>ROUND(SUMIF(Anlagenbewegungsdaten_AV!B:B,A1358,Anlagenbewegungsdaten_AV!C:C),3)</f>
        <v>0</v>
      </c>
      <c r="N1358" s="330">
        <f>IF(ISBLANK(L1358),ROUND(SUMIF(Anlagenbewegungsdaten_AV!B:B,A1358,Anlagenbewegungsdaten_AV!D:D),2),ROUND(M1358*L1358%,2))</f>
        <v>0</v>
      </c>
      <c r="O1358" s="330">
        <f>ROUND(N1358-SUMIF(Anlagenbewegungsdaten_AV!B:B,A1358,Anlagenbewegungsdaten_AV!D:D),3)</f>
        <v>0</v>
      </c>
    </row>
    <row r="1359" spans="1:15" ht="15" customHeight="1" x14ac:dyDescent="0.25">
      <c r="A1359" s="263" t="s">
        <v>314</v>
      </c>
      <c r="B1359" s="173" t="s">
        <v>2108</v>
      </c>
      <c r="C1359" s="174" t="s">
        <v>4044</v>
      </c>
      <c r="D1359" s="174" t="s">
        <v>1832</v>
      </c>
      <c r="E1359" s="174" t="s">
        <v>1560</v>
      </c>
      <c r="F1359" s="289">
        <v>14.75</v>
      </c>
      <c r="G1359" s="333">
        <f>ROUND(SUMIF(Anlagenbewegungsdaten!B:B,A1359,Anlagenbewegungsdaten!C:C),3)</f>
        <v>0</v>
      </c>
      <c r="H1359" s="334">
        <f>IF(ISBLANK(F1359),ROUND(SUMIF(Anlagenbewegungsdaten!B:B,A1359,Anlagenbewegungsdaten!D:D),2),ROUND(G1359*F1359%,2))</f>
        <v>0</v>
      </c>
      <c r="I1359" s="334">
        <f>ROUND((H1359-SUMIF(Anlagenbewegungsdaten!$B:$B,A1359,Anlagenbewegungsdaten!D:D)),3)</f>
        <v>0</v>
      </c>
      <c r="J1359" s="335" t="s">
        <v>5179</v>
      </c>
      <c r="K1359" s="335" t="s">
        <v>5193</v>
      </c>
      <c r="L1359" s="516">
        <v>11.8</v>
      </c>
      <c r="M1359" s="332">
        <f>ROUND(SUMIF(Anlagenbewegungsdaten_AV!B:B,A1359,Anlagenbewegungsdaten_AV!C:C),3)</f>
        <v>0</v>
      </c>
      <c r="N1359" s="330">
        <f>IF(ISBLANK(L1359),ROUND(SUMIF(Anlagenbewegungsdaten_AV!B:B,A1359,Anlagenbewegungsdaten_AV!D:D),2),ROUND(M1359*L1359%,2))</f>
        <v>0</v>
      </c>
      <c r="O1359" s="330">
        <f>ROUND(N1359-SUMIF(Anlagenbewegungsdaten_AV!B:B,A1359,Anlagenbewegungsdaten_AV!D:D),3)</f>
        <v>0</v>
      </c>
    </row>
    <row r="1360" spans="1:15" ht="15" customHeight="1" x14ac:dyDescent="0.25">
      <c r="A1360" s="263" t="s">
        <v>315</v>
      </c>
      <c r="B1360" s="173" t="s">
        <v>2108</v>
      </c>
      <c r="C1360" s="173" t="s">
        <v>4044</v>
      </c>
      <c r="D1360" s="174" t="s">
        <v>1834</v>
      </c>
      <c r="E1360" s="173" t="s">
        <v>1563</v>
      </c>
      <c r="F1360" s="289">
        <v>14.75</v>
      </c>
      <c r="G1360" s="333">
        <f>ROUND(SUMIF(Anlagenbewegungsdaten!B:B,A1360,Anlagenbewegungsdaten!C:C),3)</f>
        <v>0</v>
      </c>
      <c r="H1360" s="334">
        <f>IF(ISBLANK(F1360),ROUND(SUMIF(Anlagenbewegungsdaten!B:B,A1360,Anlagenbewegungsdaten!D:D),2),ROUND(G1360*F1360%,2))</f>
        <v>0</v>
      </c>
      <c r="I1360" s="334">
        <f>ROUND((H1360-SUMIF(Anlagenbewegungsdaten!$B:$B,A1360,Anlagenbewegungsdaten!D:D)),3)</f>
        <v>0</v>
      </c>
      <c r="J1360" s="335" t="s">
        <v>5179</v>
      </c>
      <c r="K1360" s="335" t="s">
        <v>5193</v>
      </c>
      <c r="L1360" s="516">
        <v>11.8</v>
      </c>
      <c r="M1360" s="332">
        <f>ROUND(SUMIF(Anlagenbewegungsdaten_AV!B:B,A1360,Anlagenbewegungsdaten_AV!C:C),3)</f>
        <v>0</v>
      </c>
      <c r="N1360" s="330">
        <f>IF(ISBLANK(L1360),ROUND(SUMIF(Anlagenbewegungsdaten_AV!B:B,A1360,Anlagenbewegungsdaten_AV!D:D),2),ROUND(M1360*L1360%,2))</f>
        <v>0</v>
      </c>
      <c r="O1360" s="330">
        <f>ROUND(N1360-SUMIF(Anlagenbewegungsdaten_AV!B:B,A1360,Anlagenbewegungsdaten_AV!D:D),3)</f>
        <v>0</v>
      </c>
    </row>
    <row r="1361" spans="1:15" ht="15" customHeight="1" x14ac:dyDescent="0.25">
      <c r="A1361" s="263" t="s">
        <v>2823</v>
      </c>
      <c r="B1361" s="173" t="s">
        <v>2108</v>
      </c>
      <c r="C1361" s="173" t="s">
        <v>4044</v>
      </c>
      <c r="D1361" s="174" t="s">
        <v>2750</v>
      </c>
      <c r="E1361" s="173" t="s">
        <v>2576</v>
      </c>
      <c r="F1361" s="289">
        <v>14.72</v>
      </c>
      <c r="G1361" s="333">
        <f>ROUND(SUMIF(Anlagenbewegungsdaten!B:B,A1361,Anlagenbewegungsdaten!C:C),3)</f>
        <v>0</v>
      </c>
      <c r="H1361" s="334">
        <f>IF(ISBLANK(F1361),ROUND(SUMIF(Anlagenbewegungsdaten!B:B,A1361,Anlagenbewegungsdaten!D:D),2),ROUND(G1361*F1361%,2))</f>
        <v>0</v>
      </c>
      <c r="I1361" s="334">
        <f>ROUND((H1361-SUMIF(Anlagenbewegungsdaten!$B:$B,A1361,Anlagenbewegungsdaten!D:D)),3)</f>
        <v>0</v>
      </c>
      <c r="J1361" s="335" t="s">
        <v>5179</v>
      </c>
      <c r="K1361" s="335" t="s">
        <v>5193</v>
      </c>
      <c r="L1361" s="516">
        <v>11.78</v>
      </c>
      <c r="M1361" s="332">
        <f>ROUND(SUMIF(Anlagenbewegungsdaten_AV!B:B,A1361,Anlagenbewegungsdaten_AV!C:C),3)</f>
        <v>0</v>
      </c>
      <c r="N1361" s="330">
        <f>IF(ISBLANK(L1361),ROUND(SUMIF(Anlagenbewegungsdaten_AV!B:B,A1361,Anlagenbewegungsdaten_AV!D:D),2),ROUND(M1361*L1361%,2))</f>
        <v>0</v>
      </c>
      <c r="O1361" s="330">
        <f>ROUND(N1361-SUMIF(Anlagenbewegungsdaten_AV!B:B,A1361,Anlagenbewegungsdaten_AV!D:D),3)</f>
        <v>0</v>
      </c>
    </row>
    <row r="1362" spans="1:15" ht="15" customHeight="1" x14ac:dyDescent="0.25">
      <c r="A1362" s="263" t="s">
        <v>3567</v>
      </c>
      <c r="B1362" s="173" t="s">
        <v>2108</v>
      </c>
      <c r="C1362" s="173" t="s">
        <v>4044</v>
      </c>
      <c r="D1362" s="174" t="s">
        <v>3494</v>
      </c>
      <c r="E1362" s="173" t="s">
        <v>3320</v>
      </c>
      <c r="F1362" s="289">
        <v>14.69</v>
      </c>
      <c r="G1362" s="333">
        <f>ROUND(SUMIF(Anlagenbewegungsdaten!B:B,A1362,Anlagenbewegungsdaten!C:C),3)</f>
        <v>0</v>
      </c>
      <c r="H1362" s="334">
        <f>IF(ISBLANK(F1362),ROUND(SUMIF(Anlagenbewegungsdaten!B:B,A1362,Anlagenbewegungsdaten!D:D),2),ROUND(G1362*F1362%,2))</f>
        <v>0</v>
      </c>
      <c r="I1362" s="334">
        <f>ROUND((H1362-SUMIF(Anlagenbewegungsdaten!$B:$B,A1362,Anlagenbewegungsdaten!D:D)),3)</f>
        <v>0</v>
      </c>
      <c r="J1362" s="335" t="s">
        <v>5179</v>
      </c>
      <c r="K1362" s="335" t="s">
        <v>5193</v>
      </c>
      <c r="L1362" s="516">
        <v>11.75</v>
      </c>
      <c r="M1362" s="332">
        <f>ROUND(SUMIF(Anlagenbewegungsdaten_AV!B:B,A1362,Anlagenbewegungsdaten_AV!C:C),3)</f>
        <v>0</v>
      </c>
      <c r="N1362" s="330">
        <f>IF(ISBLANK(L1362),ROUND(SUMIF(Anlagenbewegungsdaten_AV!B:B,A1362,Anlagenbewegungsdaten_AV!D:D),2),ROUND(M1362*L1362%,2))</f>
        <v>0</v>
      </c>
      <c r="O1362" s="330">
        <f>ROUND(N1362-SUMIF(Anlagenbewegungsdaten_AV!B:B,A1362,Anlagenbewegungsdaten_AV!D:D),3)</f>
        <v>0</v>
      </c>
    </row>
    <row r="1363" spans="1:15" ht="15" customHeight="1" x14ac:dyDescent="0.25">
      <c r="A1363" s="275" t="s">
        <v>4342</v>
      </c>
      <c r="B1363" s="194" t="s">
        <v>2108</v>
      </c>
      <c r="C1363" s="194" t="s">
        <v>4044</v>
      </c>
      <c r="D1363" s="193" t="s">
        <v>4268</v>
      </c>
      <c r="E1363" s="194" t="s">
        <v>4093</v>
      </c>
      <c r="F1363" s="290">
        <v>14.66</v>
      </c>
      <c r="G1363" s="333">
        <f>ROUND(SUMIF(Anlagenbewegungsdaten!B:B,A1363,Anlagenbewegungsdaten!C:C),3)</f>
        <v>0</v>
      </c>
      <c r="H1363" s="334">
        <f>IF(ISBLANK(F1363),ROUND(SUMIF(Anlagenbewegungsdaten!B:B,A1363,Anlagenbewegungsdaten!D:D),2),ROUND(G1363*F1363%,2))</f>
        <v>0</v>
      </c>
      <c r="I1363" s="334">
        <f>ROUND((H1363-SUMIF(Anlagenbewegungsdaten!$B:$B,A1363,Anlagenbewegungsdaten!D:D)),3)</f>
        <v>0</v>
      </c>
      <c r="J1363" s="335" t="s">
        <v>5179</v>
      </c>
      <c r="K1363" s="335" t="s">
        <v>5193</v>
      </c>
      <c r="L1363" s="516">
        <v>11.73</v>
      </c>
      <c r="M1363" s="332">
        <f>ROUND(SUMIF(Anlagenbewegungsdaten_AV!B:B,A1363,Anlagenbewegungsdaten_AV!C:C),3)</f>
        <v>0</v>
      </c>
      <c r="N1363" s="330">
        <f>IF(ISBLANK(L1363),ROUND(SUMIF(Anlagenbewegungsdaten_AV!B:B,A1363,Anlagenbewegungsdaten_AV!D:D),2),ROUND(M1363*L1363%,2))</f>
        <v>0</v>
      </c>
      <c r="O1363" s="330">
        <f>ROUND(N1363-SUMIF(Anlagenbewegungsdaten_AV!B:B,A1363,Anlagenbewegungsdaten_AV!D:D),3)</f>
        <v>0</v>
      </c>
    </row>
    <row r="1364" spans="1:15" ht="15" customHeight="1" x14ac:dyDescent="0.25">
      <c r="A1364" s="263" t="s">
        <v>316</v>
      </c>
      <c r="B1364" s="173" t="s">
        <v>2108</v>
      </c>
      <c r="C1364" s="173" t="s">
        <v>4044</v>
      </c>
      <c r="D1364" s="174" t="s">
        <v>1836</v>
      </c>
      <c r="E1364" s="173" t="s">
        <v>2483</v>
      </c>
      <c r="F1364" s="289">
        <v>12.75</v>
      </c>
      <c r="G1364" s="333">
        <f>ROUND(SUMIF(Anlagenbewegungsdaten!B:B,A1364,Anlagenbewegungsdaten!C:C),3)</f>
        <v>0</v>
      </c>
      <c r="H1364" s="334">
        <f>IF(ISBLANK(F1364),ROUND(SUMIF(Anlagenbewegungsdaten!B:B,A1364,Anlagenbewegungsdaten!D:D),2),ROUND(G1364*F1364%,2))</f>
        <v>0</v>
      </c>
      <c r="I1364" s="334">
        <f>ROUND((H1364-SUMIF(Anlagenbewegungsdaten!$B:$B,A1364,Anlagenbewegungsdaten!D:D)),3)</f>
        <v>0</v>
      </c>
      <c r="J1364" s="335" t="s">
        <v>5179</v>
      </c>
      <c r="K1364" s="335" t="s">
        <v>5193</v>
      </c>
      <c r="L1364" s="516">
        <v>10.199999999999999</v>
      </c>
      <c r="M1364" s="332">
        <f>ROUND(SUMIF(Anlagenbewegungsdaten_AV!B:B,A1364,Anlagenbewegungsdaten_AV!C:C),3)</f>
        <v>0</v>
      </c>
      <c r="N1364" s="330">
        <f>IF(ISBLANK(L1364),ROUND(SUMIF(Anlagenbewegungsdaten_AV!B:B,A1364,Anlagenbewegungsdaten_AV!D:D),2),ROUND(M1364*L1364%,2))</f>
        <v>0</v>
      </c>
      <c r="O1364" s="330">
        <f>ROUND(N1364-SUMIF(Anlagenbewegungsdaten_AV!B:B,A1364,Anlagenbewegungsdaten_AV!D:D),3)</f>
        <v>0</v>
      </c>
    </row>
    <row r="1365" spans="1:15" ht="15" customHeight="1" x14ac:dyDescent="0.25">
      <c r="A1365" s="263" t="s">
        <v>317</v>
      </c>
      <c r="B1365" s="173" t="s">
        <v>2108</v>
      </c>
      <c r="C1365" s="173" t="s">
        <v>4044</v>
      </c>
      <c r="D1365" s="174" t="s">
        <v>1838</v>
      </c>
      <c r="E1365" s="173" t="s">
        <v>2486</v>
      </c>
      <c r="F1365" s="289">
        <v>14.75</v>
      </c>
      <c r="G1365" s="333">
        <f>ROUND(SUMIF(Anlagenbewegungsdaten!B:B,A1365,Anlagenbewegungsdaten!C:C),3)</f>
        <v>0</v>
      </c>
      <c r="H1365" s="334">
        <f>IF(ISBLANK(F1365),ROUND(SUMIF(Anlagenbewegungsdaten!B:B,A1365,Anlagenbewegungsdaten!D:D),2),ROUND(G1365*F1365%,2))</f>
        <v>0</v>
      </c>
      <c r="I1365" s="334">
        <f>ROUND((H1365-SUMIF(Anlagenbewegungsdaten!$B:$B,A1365,Anlagenbewegungsdaten!D:D)),3)</f>
        <v>0</v>
      </c>
      <c r="J1365" s="335" t="s">
        <v>5179</v>
      </c>
      <c r="K1365" s="335" t="s">
        <v>5193</v>
      </c>
      <c r="L1365" s="516">
        <v>11.8</v>
      </c>
      <c r="M1365" s="332">
        <f>ROUND(SUMIF(Anlagenbewegungsdaten_AV!B:B,A1365,Anlagenbewegungsdaten_AV!C:C),3)</f>
        <v>0</v>
      </c>
      <c r="N1365" s="330">
        <f>IF(ISBLANK(L1365),ROUND(SUMIF(Anlagenbewegungsdaten_AV!B:B,A1365,Anlagenbewegungsdaten_AV!D:D),2),ROUND(M1365*L1365%,2))</f>
        <v>0</v>
      </c>
      <c r="O1365" s="330">
        <f>ROUND(N1365-SUMIF(Anlagenbewegungsdaten_AV!B:B,A1365,Anlagenbewegungsdaten_AV!D:D),3)</f>
        <v>0</v>
      </c>
    </row>
    <row r="1366" spans="1:15" ht="15" customHeight="1" x14ac:dyDescent="0.25">
      <c r="A1366" s="263" t="s">
        <v>318</v>
      </c>
      <c r="B1366" s="173" t="s">
        <v>2108</v>
      </c>
      <c r="C1366" s="174" t="s">
        <v>4044</v>
      </c>
      <c r="D1366" s="174" t="s">
        <v>1840</v>
      </c>
      <c r="E1366" s="174" t="s">
        <v>1560</v>
      </c>
      <c r="F1366" s="289">
        <v>15.75</v>
      </c>
      <c r="G1366" s="333">
        <f>ROUND(SUMIF(Anlagenbewegungsdaten!B:B,A1366,Anlagenbewegungsdaten!C:C),3)</f>
        <v>0</v>
      </c>
      <c r="H1366" s="334">
        <f>IF(ISBLANK(F1366),ROUND(SUMIF(Anlagenbewegungsdaten!B:B,A1366,Anlagenbewegungsdaten!D:D),2),ROUND(G1366*F1366%,2))</f>
        <v>0</v>
      </c>
      <c r="I1366" s="334">
        <f>ROUND((H1366-SUMIF(Anlagenbewegungsdaten!$B:$B,A1366,Anlagenbewegungsdaten!D:D)),3)</f>
        <v>0</v>
      </c>
      <c r="J1366" s="335" t="s">
        <v>5179</v>
      </c>
      <c r="K1366" s="335" t="s">
        <v>5193</v>
      </c>
      <c r="L1366" s="516">
        <v>12.6</v>
      </c>
      <c r="M1366" s="332">
        <f>ROUND(SUMIF(Anlagenbewegungsdaten_AV!B:B,A1366,Anlagenbewegungsdaten_AV!C:C),3)</f>
        <v>0</v>
      </c>
      <c r="N1366" s="330">
        <f>IF(ISBLANK(L1366),ROUND(SUMIF(Anlagenbewegungsdaten_AV!B:B,A1366,Anlagenbewegungsdaten_AV!D:D),2),ROUND(M1366*L1366%,2))</f>
        <v>0</v>
      </c>
      <c r="O1366" s="330">
        <f>ROUND(N1366-SUMIF(Anlagenbewegungsdaten_AV!B:B,A1366,Anlagenbewegungsdaten_AV!D:D),3)</f>
        <v>0</v>
      </c>
    </row>
    <row r="1367" spans="1:15" ht="15" customHeight="1" x14ac:dyDescent="0.25">
      <c r="A1367" s="263" t="s">
        <v>319</v>
      </c>
      <c r="B1367" s="173" t="s">
        <v>2108</v>
      </c>
      <c r="C1367" s="173" t="s">
        <v>4044</v>
      </c>
      <c r="D1367" s="174" t="s">
        <v>1842</v>
      </c>
      <c r="E1367" s="173" t="s">
        <v>1563</v>
      </c>
      <c r="F1367" s="289">
        <v>15.75</v>
      </c>
      <c r="G1367" s="333">
        <f>ROUND(SUMIF(Anlagenbewegungsdaten!B:B,A1367,Anlagenbewegungsdaten!C:C),3)</f>
        <v>0</v>
      </c>
      <c r="H1367" s="334">
        <f>IF(ISBLANK(F1367),ROUND(SUMIF(Anlagenbewegungsdaten!B:B,A1367,Anlagenbewegungsdaten!D:D),2),ROUND(G1367*F1367%,2))</f>
        <v>0</v>
      </c>
      <c r="I1367" s="334">
        <f>ROUND((H1367-SUMIF(Anlagenbewegungsdaten!$B:$B,A1367,Anlagenbewegungsdaten!D:D)),3)</f>
        <v>0</v>
      </c>
      <c r="J1367" s="335" t="s">
        <v>5179</v>
      </c>
      <c r="K1367" s="335" t="s">
        <v>5193</v>
      </c>
      <c r="L1367" s="516">
        <v>12.6</v>
      </c>
      <c r="M1367" s="332">
        <f>ROUND(SUMIF(Anlagenbewegungsdaten_AV!B:B,A1367,Anlagenbewegungsdaten_AV!C:C),3)</f>
        <v>0</v>
      </c>
      <c r="N1367" s="330">
        <f>IF(ISBLANK(L1367),ROUND(SUMIF(Anlagenbewegungsdaten_AV!B:B,A1367,Anlagenbewegungsdaten_AV!D:D),2),ROUND(M1367*L1367%,2))</f>
        <v>0</v>
      </c>
      <c r="O1367" s="330">
        <f>ROUND(N1367-SUMIF(Anlagenbewegungsdaten_AV!B:B,A1367,Anlagenbewegungsdaten_AV!D:D),3)</f>
        <v>0</v>
      </c>
    </row>
    <row r="1368" spans="1:15" ht="15" customHeight="1" x14ac:dyDescent="0.25">
      <c r="A1368" s="263" t="s">
        <v>2824</v>
      </c>
      <c r="B1368" s="173" t="s">
        <v>2108</v>
      </c>
      <c r="C1368" s="173" t="s">
        <v>4044</v>
      </c>
      <c r="D1368" s="174" t="s">
        <v>2752</v>
      </c>
      <c r="E1368" s="173" t="s">
        <v>2576</v>
      </c>
      <c r="F1368" s="289">
        <v>15.72</v>
      </c>
      <c r="G1368" s="333">
        <f>ROUND(SUMIF(Anlagenbewegungsdaten!B:B,A1368,Anlagenbewegungsdaten!C:C),3)</f>
        <v>0</v>
      </c>
      <c r="H1368" s="334">
        <f>IF(ISBLANK(F1368),ROUND(SUMIF(Anlagenbewegungsdaten!B:B,A1368,Anlagenbewegungsdaten!D:D),2),ROUND(G1368*F1368%,2))</f>
        <v>0</v>
      </c>
      <c r="I1368" s="334">
        <f>ROUND((H1368-SUMIF(Anlagenbewegungsdaten!$B:$B,A1368,Anlagenbewegungsdaten!D:D)),3)</f>
        <v>0</v>
      </c>
      <c r="J1368" s="335" t="s">
        <v>5179</v>
      </c>
      <c r="K1368" s="335" t="s">
        <v>5193</v>
      </c>
      <c r="L1368" s="516">
        <v>12.58</v>
      </c>
      <c r="M1368" s="332">
        <f>ROUND(SUMIF(Anlagenbewegungsdaten_AV!B:B,A1368,Anlagenbewegungsdaten_AV!C:C),3)</f>
        <v>0</v>
      </c>
      <c r="N1368" s="330">
        <f>IF(ISBLANK(L1368),ROUND(SUMIF(Anlagenbewegungsdaten_AV!B:B,A1368,Anlagenbewegungsdaten_AV!D:D),2),ROUND(M1368*L1368%,2))</f>
        <v>0</v>
      </c>
      <c r="O1368" s="330">
        <f>ROUND(N1368-SUMIF(Anlagenbewegungsdaten_AV!B:B,A1368,Anlagenbewegungsdaten_AV!D:D),3)</f>
        <v>0</v>
      </c>
    </row>
    <row r="1369" spans="1:15" ht="15" customHeight="1" x14ac:dyDescent="0.25">
      <c r="A1369" s="263" t="s">
        <v>3568</v>
      </c>
      <c r="B1369" s="173" t="s">
        <v>2108</v>
      </c>
      <c r="C1369" s="173" t="s">
        <v>4044</v>
      </c>
      <c r="D1369" s="174" t="s">
        <v>3496</v>
      </c>
      <c r="E1369" s="173" t="s">
        <v>3320</v>
      </c>
      <c r="F1369" s="289">
        <v>15.69</v>
      </c>
      <c r="G1369" s="333">
        <f>ROUND(SUMIF(Anlagenbewegungsdaten!B:B,A1369,Anlagenbewegungsdaten!C:C),3)</f>
        <v>0</v>
      </c>
      <c r="H1369" s="334">
        <f>IF(ISBLANK(F1369),ROUND(SUMIF(Anlagenbewegungsdaten!B:B,A1369,Anlagenbewegungsdaten!D:D),2),ROUND(G1369*F1369%,2))</f>
        <v>0</v>
      </c>
      <c r="I1369" s="334">
        <f>ROUND((H1369-SUMIF(Anlagenbewegungsdaten!$B:$B,A1369,Anlagenbewegungsdaten!D:D)),3)</f>
        <v>0</v>
      </c>
      <c r="J1369" s="335" t="s">
        <v>5179</v>
      </c>
      <c r="K1369" s="335" t="s">
        <v>5193</v>
      </c>
      <c r="L1369" s="516">
        <v>12.55</v>
      </c>
      <c r="M1369" s="332">
        <f>ROUND(SUMIF(Anlagenbewegungsdaten_AV!B:B,A1369,Anlagenbewegungsdaten_AV!C:C),3)</f>
        <v>0</v>
      </c>
      <c r="N1369" s="330">
        <f>IF(ISBLANK(L1369),ROUND(SUMIF(Anlagenbewegungsdaten_AV!B:B,A1369,Anlagenbewegungsdaten_AV!D:D),2),ROUND(M1369*L1369%,2))</f>
        <v>0</v>
      </c>
      <c r="O1369" s="330">
        <f>ROUND(N1369-SUMIF(Anlagenbewegungsdaten_AV!B:B,A1369,Anlagenbewegungsdaten_AV!D:D),3)</f>
        <v>0</v>
      </c>
    </row>
    <row r="1370" spans="1:15" ht="15" customHeight="1" x14ac:dyDescent="0.25">
      <c r="A1370" s="275" t="s">
        <v>4343</v>
      </c>
      <c r="B1370" s="194" t="s">
        <v>2108</v>
      </c>
      <c r="C1370" s="194" t="s">
        <v>4044</v>
      </c>
      <c r="D1370" s="193" t="s">
        <v>4270</v>
      </c>
      <c r="E1370" s="194" t="s">
        <v>4093</v>
      </c>
      <c r="F1370" s="290">
        <v>15.66</v>
      </c>
      <c r="G1370" s="333">
        <f>ROUND(SUMIF(Anlagenbewegungsdaten!B:B,A1370,Anlagenbewegungsdaten!C:C),3)</f>
        <v>0</v>
      </c>
      <c r="H1370" s="334">
        <f>IF(ISBLANK(F1370),ROUND(SUMIF(Anlagenbewegungsdaten!B:B,A1370,Anlagenbewegungsdaten!D:D),2),ROUND(G1370*F1370%,2))</f>
        <v>0</v>
      </c>
      <c r="I1370" s="334">
        <f>ROUND((H1370-SUMIF(Anlagenbewegungsdaten!$B:$B,A1370,Anlagenbewegungsdaten!D:D)),3)</f>
        <v>0</v>
      </c>
      <c r="J1370" s="335" t="s">
        <v>5179</v>
      </c>
      <c r="K1370" s="335" t="s">
        <v>5193</v>
      </c>
      <c r="L1370" s="516">
        <v>12.53</v>
      </c>
      <c r="M1370" s="332">
        <f>ROUND(SUMIF(Anlagenbewegungsdaten_AV!B:B,A1370,Anlagenbewegungsdaten_AV!C:C),3)</f>
        <v>0</v>
      </c>
      <c r="N1370" s="330">
        <f>IF(ISBLANK(L1370),ROUND(SUMIF(Anlagenbewegungsdaten_AV!B:B,A1370,Anlagenbewegungsdaten_AV!D:D),2),ROUND(M1370*L1370%,2))</f>
        <v>0</v>
      </c>
      <c r="O1370" s="330">
        <f>ROUND(N1370-SUMIF(Anlagenbewegungsdaten_AV!B:B,A1370,Anlagenbewegungsdaten_AV!D:D),3)</f>
        <v>0</v>
      </c>
    </row>
    <row r="1371" spans="1:15" ht="15" customHeight="1" x14ac:dyDescent="0.25">
      <c r="A1371" s="262" t="s">
        <v>2551</v>
      </c>
      <c r="B1371" s="167" t="s">
        <v>2108</v>
      </c>
      <c r="C1371" s="168" t="s">
        <v>4044</v>
      </c>
      <c r="D1371" s="179" t="s">
        <v>2509</v>
      </c>
      <c r="E1371" s="167" t="s">
        <v>2483</v>
      </c>
      <c r="F1371" s="182">
        <v>17.75</v>
      </c>
      <c r="G1371" s="333">
        <f>ROUND(SUMIF(Anlagenbewegungsdaten!B:B,A1371,Anlagenbewegungsdaten!C:C),3)</f>
        <v>0</v>
      </c>
      <c r="H1371" s="334">
        <f>IF(ISBLANK(F1371),ROUND(SUMIF(Anlagenbewegungsdaten!B:B,A1371,Anlagenbewegungsdaten!D:D),2),ROUND(G1371*F1371%,2))</f>
        <v>0</v>
      </c>
      <c r="I1371" s="334">
        <f>ROUND((H1371-SUMIF(Anlagenbewegungsdaten!$B:$B,A1371,Anlagenbewegungsdaten!D:D)),3)</f>
        <v>0</v>
      </c>
      <c r="J1371" s="335" t="s">
        <v>5179</v>
      </c>
      <c r="K1371" s="335" t="s">
        <v>5193</v>
      </c>
      <c r="L1371" s="516">
        <v>14.2</v>
      </c>
      <c r="M1371" s="332">
        <f>ROUND(SUMIF(Anlagenbewegungsdaten_AV!B:B,A1371,Anlagenbewegungsdaten_AV!C:C),3)</f>
        <v>0</v>
      </c>
      <c r="N1371" s="330">
        <f>IF(ISBLANK(L1371),ROUND(SUMIF(Anlagenbewegungsdaten_AV!B:B,A1371,Anlagenbewegungsdaten_AV!D:D),2),ROUND(M1371*L1371%,2))</f>
        <v>0</v>
      </c>
      <c r="O1371" s="330">
        <f>ROUND(N1371-SUMIF(Anlagenbewegungsdaten_AV!B:B,A1371,Anlagenbewegungsdaten_AV!D:D),3)</f>
        <v>0</v>
      </c>
    </row>
    <row r="1372" spans="1:15" ht="15" customHeight="1" x14ac:dyDescent="0.25">
      <c r="A1372" s="262" t="s">
        <v>2552</v>
      </c>
      <c r="B1372" s="167" t="s">
        <v>2108</v>
      </c>
      <c r="C1372" s="168" t="s">
        <v>4044</v>
      </c>
      <c r="D1372" s="167" t="s">
        <v>2511</v>
      </c>
      <c r="E1372" s="167" t="s">
        <v>2486</v>
      </c>
      <c r="F1372" s="182">
        <v>19.75</v>
      </c>
      <c r="G1372" s="333">
        <f>ROUND(SUMIF(Anlagenbewegungsdaten!B:B,A1372,Anlagenbewegungsdaten!C:C),3)</f>
        <v>0</v>
      </c>
      <c r="H1372" s="334">
        <f>IF(ISBLANK(F1372),ROUND(SUMIF(Anlagenbewegungsdaten!B:B,A1372,Anlagenbewegungsdaten!D:D),2),ROUND(G1372*F1372%,2))</f>
        <v>0</v>
      </c>
      <c r="I1372" s="334">
        <f>ROUND((H1372-SUMIF(Anlagenbewegungsdaten!$B:$B,A1372,Anlagenbewegungsdaten!D:D)),3)</f>
        <v>0</v>
      </c>
      <c r="J1372" s="335" t="s">
        <v>5179</v>
      </c>
      <c r="K1372" s="335" t="s">
        <v>5193</v>
      </c>
      <c r="L1372" s="516">
        <v>15.8</v>
      </c>
      <c r="M1372" s="332">
        <f>ROUND(SUMIF(Anlagenbewegungsdaten_AV!B:B,A1372,Anlagenbewegungsdaten_AV!C:C),3)</f>
        <v>0</v>
      </c>
      <c r="N1372" s="330">
        <f>IF(ISBLANK(L1372),ROUND(SUMIF(Anlagenbewegungsdaten_AV!B:B,A1372,Anlagenbewegungsdaten_AV!D:D),2),ROUND(M1372*L1372%,2))</f>
        <v>0</v>
      </c>
      <c r="O1372" s="330">
        <f>ROUND(N1372-SUMIF(Anlagenbewegungsdaten_AV!B:B,A1372,Anlagenbewegungsdaten_AV!D:D),3)</f>
        <v>0</v>
      </c>
    </row>
    <row r="1373" spans="1:15" ht="15" customHeight="1" x14ac:dyDescent="0.25">
      <c r="A1373" s="263" t="s">
        <v>320</v>
      </c>
      <c r="B1373" s="173" t="s">
        <v>2108</v>
      </c>
      <c r="C1373" s="174" t="s">
        <v>4044</v>
      </c>
      <c r="D1373" s="174" t="s">
        <v>1844</v>
      </c>
      <c r="E1373" s="174" t="s">
        <v>1560</v>
      </c>
      <c r="F1373" s="289">
        <v>20.75</v>
      </c>
      <c r="G1373" s="333">
        <f>ROUND(SUMIF(Anlagenbewegungsdaten!B:B,A1373,Anlagenbewegungsdaten!C:C),3)</f>
        <v>0</v>
      </c>
      <c r="H1373" s="334">
        <f>IF(ISBLANK(F1373),ROUND(SUMIF(Anlagenbewegungsdaten!B:B,A1373,Anlagenbewegungsdaten!D:D),2),ROUND(G1373*F1373%,2))</f>
        <v>0</v>
      </c>
      <c r="I1373" s="334">
        <f>ROUND((H1373-SUMIF(Anlagenbewegungsdaten!$B:$B,A1373,Anlagenbewegungsdaten!D:D)),3)</f>
        <v>0</v>
      </c>
      <c r="J1373" s="335" t="s">
        <v>5179</v>
      </c>
      <c r="K1373" s="335" t="s">
        <v>5193</v>
      </c>
      <c r="L1373" s="516">
        <v>16.600000000000001</v>
      </c>
      <c r="M1373" s="332">
        <f>ROUND(SUMIF(Anlagenbewegungsdaten_AV!B:B,A1373,Anlagenbewegungsdaten_AV!C:C),3)</f>
        <v>0</v>
      </c>
      <c r="N1373" s="330">
        <f>IF(ISBLANK(L1373),ROUND(SUMIF(Anlagenbewegungsdaten_AV!B:B,A1373,Anlagenbewegungsdaten_AV!D:D),2),ROUND(M1373*L1373%,2))</f>
        <v>0</v>
      </c>
      <c r="O1373" s="330">
        <f>ROUND(N1373-SUMIF(Anlagenbewegungsdaten_AV!B:B,A1373,Anlagenbewegungsdaten_AV!D:D),3)</f>
        <v>0</v>
      </c>
    </row>
    <row r="1374" spans="1:15" ht="15" customHeight="1" x14ac:dyDescent="0.25">
      <c r="A1374" s="263" t="s">
        <v>321</v>
      </c>
      <c r="B1374" s="173" t="s">
        <v>2108</v>
      </c>
      <c r="C1374" s="173" t="s">
        <v>4044</v>
      </c>
      <c r="D1374" s="174" t="s">
        <v>1846</v>
      </c>
      <c r="E1374" s="173" t="s">
        <v>1563</v>
      </c>
      <c r="F1374" s="289">
        <v>20.75</v>
      </c>
      <c r="G1374" s="333">
        <f>ROUND(SUMIF(Anlagenbewegungsdaten!B:B,A1374,Anlagenbewegungsdaten!C:C),3)</f>
        <v>0</v>
      </c>
      <c r="H1374" s="334">
        <f>IF(ISBLANK(F1374),ROUND(SUMIF(Anlagenbewegungsdaten!B:B,A1374,Anlagenbewegungsdaten!D:D),2),ROUND(G1374*F1374%,2))</f>
        <v>0</v>
      </c>
      <c r="I1374" s="334">
        <f>ROUND((H1374-SUMIF(Anlagenbewegungsdaten!$B:$B,A1374,Anlagenbewegungsdaten!D:D)),3)</f>
        <v>0</v>
      </c>
      <c r="J1374" s="335" t="s">
        <v>5179</v>
      </c>
      <c r="K1374" s="335" t="s">
        <v>5193</v>
      </c>
      <c r="L1374" s="516">
        <v>16.600000000000001</v>
      </c>
      <c r="M1374" s="332">
        <f>ROUND(SUMIF(Anlagenbewegungsdaten_AV!B:B,A1374,Anlagenbewegungsdaten_AV!C:C),3)</f>
        <v>0</v>
      </c>
      <c r="N1374" s="330">
        <f>IF(ISBLANK(L1374),ROUND(SUMIF(Anlagenbewegungsdaten_AV!B:B,A1374,Anlagenbewegungsdaten_AV!D:D),2),ROUND(M1374*L1374%,2))</f>
        <v>0</v>
      </c>
      <c r="O1374" s="330">
        <f>ROUND(N1374-SUMIF(Anlagenbewegungsdaten_AV!B:B,A1374,Anlagenbewegungsdaten_AV!D:D),3)</f>
        <v>0</v>
      </c>
    </row>
    <row r="1375" spans="1:15" ht="15" customHeight="1" x14ac:dyDescent="0.25">
      <c r="A1375" s="263" t="s">
        <v>2825</v>
      </c>
      <c r="B1375" s="173" t="s">
        <v>2108</v>
      </c>
      <c r="C1375" s="173" t="s">
        <v>4044</v>
      </c>
      <c r="D1375" s="174" t="s">
        <v>2754</v>
      </c>
      <c r="E1375" s="173" t="s">
        <v>2576</v>
      </c>
      <c r="F1375" s="289">
        <v>20.72</v>
      </c>
      <c r="G1375" s="333">
        <f>ROUND(SUMIF(Anlagenbewegungsdaten!B:B,A1375,Anlagenbewegungsdaten!C:C),3)</f>
        <v>0</v>
      </c>
      <c r="H1375" s="334">
        <f>IF(ISBLANK(F1375),ROUND(SUMIF(Anlagenbewegungsdaten!B:B,A1375,Anlagenbewegungsdaten!D:D),2),ROUND(G1375*F1375%,2))</f>
        <v>0</v>
      </c>
      <c r="I1375" s="334">
        <f>ROUND((H1375-SUMIF(Anlagenbewegungsdaten!$B:$B,A1375,Anlagenbewegungsdaten!D:D)),3)</f>
        <v>0</v>
      </c>
      <c r="J1375" s="335" t="s">
        <v>5179</v>
      </c>
      <c r="K1375" s="335" t="s">
        <v>5193</v>
      </c>
      <c r="L1375" s="516">
        <v>16.579999999999998</v>
      </c>
      <c r="M1375" s="332">
        <f>ROUND(SUMIF(Anlagenbewegungsdaten_AV!B:B,A1375,Anlagenbewegungsdaten_AV!C:C),3)</f>
        <v>0</v>
      </c>
      <c r="N1375" s="330">
        <f>IF(ISBLANK(L1375),ROUND(SUMIF(Anlagenbewegungsdaten_AV!B:B,A1375,Anlagenbewegungsdaten_AV!D:D),2),ROUND(M1375*L1375%,2))</f>
        <v>0</v>
      </c>
      <c r="O1375" s="330">
        <f>ROUND(N1375-SUMIF(Anlagenbewegungsdaten_AV!B:B,A1375,Anlagenbewegungsdaten_AV!D:D),3)</f>
        <v>0</v>
      </c>
    </row>
    <row r="1376" spans="1:15" ht="15" customHeight="1" x14ac:dyDescent="0.25">
      <c r="A1376" s="263" t="s">
        <v>3569</v>
      </c>
      <c r="B1376" s="173" t="s">
        <v>2108</v>
      </c>
      <c r="C1376" s="173" t="s">
        <v>4044</v>
      </c>
      <c r="D1376" s="174" t="s">
        <v>3498</v>
      </c>
      <c r="E1376" s="173" t="s">
        <v>3320</v>
      </c>
      <c r="F1376" s="289">
        <v>20.689999999999998</v>
      </c>
      <c r="G1376" s="333">
        <f>ROUND(SUMIF(Anlagenbewegungsdaten!B:B,A1376,Anlagenbewegungsdaten!C:C),3)</f>
        <v>0</v>
      </c>
      <c r="H1376" s="334">
        <f>IF(ISBLANK(F1376),ROUND(SUMIF(Anlagenbewegungsdaten!B:B,A1376,Anlagenbewegungsdaten!D:D),2),ROUND(G1376*F1376%,2))</f>
        <v>0</v>
      </c>
      <c r="I1376" s="334">
        <f>ROUND((H1376-SUMIF(Anlagenbewegungsdaten!$B:$B,A1376,Anlagenbewegungsdaten!D:D)),3)</f>
        <v>0</v>
      </c>
      <c r="J1376" s="335" t="s">
        <v>5179</v>
      </c>
      <c r="K1376" s="335" t="s">
        <v>5193</v>
      </c>
      <c r="L1376" s="516">
        <v>16.55</v>
      </c>
      <c r="M1376" s="332">
        <f>ROUND(SUMIF(Anlagenbewegungsdaten_AV!B:B,A1376,Anlagenbewegungsdaten_AV!C:C),3)</f>
        <v>0</v>
      </c>
      <c r="N1376" s="330">
        <f>IF(ISBLANK(L1376),ROUND(SUMIF(Anlagenbewegungsdaten_AV!B:B,A1376,Anlagenbewegungsdaten_AV!D:D),2),ROUND(M1376*L1376%,2))</f>
        <v>0</v>
      </c>
      <c r="O1376" s="330">
        <f>ROUND(N1376-SUMIF(Anlagenbewegungsdaten_AV!B:B,A1376,Anlagenbewegungsdaten_AV!D:D),3)</f>
        <v>0</v>
      </c>
    </row>
    <row r="1377" spans="1:15" ht="15" customHeight="1" x14ac:dyDescent="0.25">
      <c r="A1377" s="275" t="s">
        <v>4344</v>
      </c>
      <c r="B1377" s="194" t="s">
        <v>2108</v>
      </c>
      <c r="C1377" s="194" t="s">
        <v>4044</v>
      </c>
      <c r="D1377" s="193" t="s">
        <v>4272</v>
      </c>
      <c r="E1377" s="194" t="s">
        <v>4093</v>
      </c>
      <c r="F1377" s="290">
        <v>20.66</v>
      </c>
      <c r="G1377" s="333">
        <f>ROUND(SUMIF(Anlagenbewegungsdaten!B:B,A1377,Anlagenbewegungsdaten!C:C),3)</f>
        <v>0</v>
      </c>
      <c r="H1377" s="334">
        <f>IF(ISBLANK(F1377),ROUND(SUMIF(Anlagenbewegungsdaten!B:B,A1377,Anlagenbewegungsdaten!D:D),2),ROUND(G1377*F1377%,2))</f>
        <v>0</v>
      </c>
      <c r="I1377" s="334">
        <f>ROUND((H1377-SUMIF(Anlagenbewegungsdaten!$B:$B,A1377,Anlagenbewegungsdaten!D:D)),3)</f>
        <v>0</v>
      </c>
      <c r="J1377" s="335" t="s">
        <v>5179</v>
      </c>
      <c r="K1377" s="335" t="s">
        <v>5193</v>
      </c>
      <c r="L1377" s="516">
        <v>16.53</v>
      </c>
      <c r="M1377" s="332">
        <f>ROUND(SUMIF(Anlagenbewegungsdaten_AV!B:B,A1377,Anlagenbewegungsdaten_AV!C:C),3)</f>
        <v>0</v>
      </c>
      <c r="N1377" s="330">
        <f>IF(ISBLANK(L1377),ROUND(SUMIF(Anlagenbewegungsdaten_AV!B:B,A1377,Anlagenbewegungsdaten_AV!D:D),2),ROUND(M1377*L1377%,2))</f>
        <v>0</v>
      </c>
      <c r="O1377" s="330">
        <f>ROUND(N1377-SUMIF(Anlagenbewegungsdaten_AV!B:B,A1377,Anlagenbewegungsdaten_AV!D:D),3)</f>
        <v>0</v>
      </c>
    </row>
    <row r="1378" spans="1:15" ht="15" customHeight="1" x14ac:dyDescent="0.25">
      <c r="A1378" s="263" t="s">
        <v>322</v>
      </c>
      <c r="B1378" s="173" t="s">
        <v>2108</v>
      </c>
      <c r="C1378" s="173" t="s">
        <v>4044</v>
      </c>
      <c r="D1378" s="174" t="s">
        <v>1848</v>
      </c>
      <c r="E1378" s="173" t="s">
        <v>2483</v>
      </c>
      <c r="F1378" s="289">
        <v>18.75</v>
      </c>
      <c r="G1378" s="333">
        <f>ROUND(SUMIF(Anlagenbewegungsdaten!B:B,A1378,Anlagenbewegungsdaten!C:C),3)</f>
        <v>0</v>
      </c>
      <c r="H1378" s="334">
        <f>IF(ISBLANK(F1378),ROUND(SUMIF(Anlagenbewegungsdaten!B:B,A1378,Anlagenbewegungsdaten!D:D),2),ROUND(G1378*F1378%,2))</f>
        <v>0</v>
      </c>
      <c r="I1378" s="334">
        <f>ROUND((H1378-SUMIF(Anlagenbewegungsdaten!$B:$B,A1378,Anlagenbewegungsdaten!D:D)),3)</f>
        <v>0</v>
      </c>
      <c r="J1378" s="335" t="s">
        <v>5179</v>
      </c>
      <c r="K1378" s="335" t="s">
        <v>5193</v>
      </c>
      <c r="L1378" s="516">
        <v>15</v>
      </c>
      <c r="M1378" s="332">
        <f>ROUND(SUMIF(Anlagenbewegungsdaten_AV!B:B,A1378,Anlagenbewegungsdaten_AV!C:C),3)</f>
        <v>0</v>
      </c>
      <c r="N1378" s="330">
        <f>IF(ISBLANK(L1378),ROUND(SUMIF(Anlagenbewegungsdaten_AV!B:B,A1378,Anlagenbewegungsdaten_AV!D:D),2),ROUND(M1378*L1378%,2))</f>
        <v>0</v>
      </c>
      <c r="O1378" s="330">
        <f>ROUND(N1378-SUMIF(Anlagenbewegungsdaten_AV!B:B,A1378,Anlagenbewegungsdaten_AV!D:D),3)</f>
        <v>0</v>
      </c>
    </row>
    <row r="1379" spans="1:15" ht="15" customHeight="1" x14ac:dyDescent="0.25">
      <c r="A1379" s="263" t="s">
        <v>323</v>
      </c>
      <c r="B1379" s="173" t="s">
        <v>2108</v>
      </c>
      <c r="C1379" s="173" t="s">
        <v>4044</v>
      </c>
      <c r="D1379" s="173" t="s">
        <v>1850</v>
      </c>
      <c r="E1379" s="173" t="s">
        <v>2486</v>
      </c>
      <c r="F1379" s="289">
        <v>20.75</v>
      </c>
      <c r="G1379" s="333">
        <f>ROUND(SUMIF(Anlagenbewegungsdaten!B:B,A1379,Anlagenbewegungsdaten!C:C),3)</f>
        <v>0</v>
      </c>
      <c r="H1379" s="334">
        <f>IF(ISBLANK(F1379),ROUND(SUMIF(Anlagenbewegungsdaten!B:B,A1379,Anlagenbewegungsdaten!D:D),2),ROUND(G1379*F1379%,2))</f>
        <v>0</v>
      </c>
      <c r="I1379" s="334">
        <f>ROUND((H1379-SUMIF(Anlagenbewegungsdaten!$B:$B,A1379,Anlagenbewegungsdaten!D:D)),3)</f>
        <v>0</v>
      </c>
      <c r="J1379" s="335" t="s">
        <v>5179</v>
      </c>
      <c r="K1379" s="335" t="s">
        <v>5193</v>
      </c>
      <c r="L1379" s="516">
        <v>16.600000000000001</v>
      </c>
      <c r="M1379" s="332">
        <f>ROUND(SUMIF(Anlagenbewegungsdaten_AV!B:B,A1379,Anlagenbewegungsdaten_AV!C:C),3)</f>
        <v>0</v>
      </c>
      <c r="N1379" s="330">
        <f>IF(ISBLANK(L1379),ROUND(SUMIF(Anlagenbewegungsdaten_AV!B:B,A1379,Anlagenbewegungsdaten_AV!D:D),2),ROUND(M1379*L1379%,2))</f>
        <v>0</v>
      </c>
      <c r="O1379" s="330">
        <f>ROUND(N1379-SUMIF(Anlagenbewegungsdaten_AV!B:B,A1379,Anlagenbewegungsdaten_AV!D:D),3)</f>
        <v>0</v>
      </c>
    </row>
    <row r="1380" spans="1:15" ht="15" customHeight="1" x14ac:dyDescent="0.25">
      <c r="A1380" s="263" t="s">
        <v>324</v>
      </c>
      <c r="B1380" s="173" t="s">
        <v>2108</v>
      </c>
      <c r="C1380" s="174" t="s">
        <v>4044</v>
      </c>
      <c r="D1380" s="174" t="s">
        <v>1852</v>
      </c>
      <c r="E1380" s="174" t="s">
        <v>1560</v>
      </c>
      <c r="F1380" s="289">
        <v>21.75</v>
      </c>
      <c r="G1380" s="333">
        <f>ROUND(SUMIF(Anlagenbewegungsdaten!B:B,A1380,Anlagenbewegungsdaten!C:C),3)</f>
        <v>0</v>
      </c>
      <c r="H1380" s="334">
        <f>IF(ISBLANK(F1380),ROUND(SUMIF(Anlagenbewegungsdaten!B:B,A1380,Anlagenbewegungsdaten!D:D),2),ROUND(G1380*F1380%,2))</f>
        <v>0</v>
      </c>
      <c r="I1380" s="334">
        <f>ROUND((H1380-SUMIF(Anlagenbewegungsdaten!$B:$B,A1380,Anlagenbewegungsdaten!D:D)),3)</f>
        <v>0</v>
      </c>
      <c r="J1380" s="335" t="s">
        <v>5179</v>
      </c>
      <c r="K1380" s="335" t="s">
        <v>5193</v>
      </c>
      <c r="L1380" s="516">
        <v>17.399999999999999</v>
      </c>
      <c r="M1380" s="332">
        <f>ROUND(SUMIF(Anlagenbewegungsdaten_AV!B:B,A1380,Anlagenbewegungsdaten_AV!C:C),3)</f>
        <v>0</v>
      </c>
      <c r="N1380" s="330">
        <f>IF(ISBLANK(L1380),ROUND(SUMIF(Anlagenbewegungsdaten_AV!B:B,A1380,Anlagenbewegungsdaten_AV!D:D),2),ROUND(M1380*L1380%,2))</f>
        <v>0</v>
      </c>
      <c r="O1380" s="330">
        <f>ROUND(N1380-SUMIF(Anlagenbewegungsdaten_AV!B:B,A1380,Anlagenbewegungsdaten_AV!D:D),3)</f>
        <v>0</v>
      </c>
    </row>
    <row r="1381" spans="1:15" ht="15" customHeight="1" x14ac:dyDescent="0.25">
      <c r="A1381" s="263" t="s">
        <v>325</v>
      </c>
      <c r="B1381" s="173" t="s">
        <v>2108</v>
      </c>
      <c r="C1381" s="173" t="s">
        <v>4044</v>
      </c>
      <c r="D1381" s="174" t="s">
        <v>1854</v>
      </c>
      <c r="E1381" s="173" t="s">
        <v>1563</v>
      </c>
      <c r="F1381" s="289">
        <v>21.75</v>
      </c>
      <c r="G1381" s="333">
        <f>ROUND(SUMIF(Anlagenbewegungsdaten!B:B,A1381,Anlagenbewegungsdaten!C:C),3)</f>
        <v>0</v>
      </c>
      <c r="H1381" s="334">
        <f>IF(ISBLANK(F1381),ROUND(SUMIF(Anlagenbewegungsdaten!B:B,A1381,Anlagenbewegungsdaten!D:D),2),ROUND(G1381*F1381%,2))</f>
        <v>0</v>
      </c>
      <c r="I1381" s="334">
        <f>ROUND((H1381-SUMIF(Anlagenbewegungsdaten!$B:$B,A1381,Anlagenbewegungsdaten!D:D)),3)</f>
        <v>0</v>
      </c>
      <c r="J1381" s="335" t="s">
        <v>5179</v>
      </c>
      <c r="K1381" s="335" t="s">
        <v>5193</v>
      </c>
      <c r="L1381" s="516">
        <v>17.399999999999999</v>
      </c>
      <c r="M1381" s="332">
        <f>ROUND(SUMIF(Anlagenbewegungsdaten_AV!B:B,A1381,Anlagenbewegungsdaten_AV!C:C),3)</f>
        <v>0</v>
      </c>
      <c r="N1381" s="330">
        <f>IF(ISBLANK(L1381),ROUND(SUMIF(Anlagenbewegungsdaten_AV!B:B,A1381,Anlagenbewegungsdaten_AV!D:D),2),ROUND(M1381*L1381%,2))</f>
        <v>0</v>
      </c>
      <c r="O1381" s="330">
        <f>ROUND(N1381-SUMIF(Anlagenbewegungsdaten_AV!B:B,A1381,Anlagenbewegungsdaten_AV!D:D),3)</f>
        <v>0</v>
      </c>
    </row>
    <row r="1382" spans="1:15" ht="15" customHeight="1" x14ac:dyDescent="0.25">
      <c r="A1382" s="263" t="s">
        <v>2826</v>
      </c>
      <c r="B1382" s="173" t="s">
        <v>2108</v>
      </c>
      <c r="C1382" s="173" t="s">
        <v>4044</v>
      </c>
      <c r="D1382" s="174" t="s">
        <v>2756</v>
      </c>
      <c r="E1382" s="173" t="s">
        <v>2576</v>
      </c>
      <c r="F1382" s="289">
        <v>21.72</v>
      </c>
      <c r="G1382" s="333">
        <f>ROUND(SUMIF(Anlagenbewegungsdaten!B:B,A1382,Anlagenbewegungsdaten!C:C),3)</f>
        <v>0</v>
      </c>
      <c r="H1382" s="334">
        <f>IF(ISBLANK(F1382),ROUND(SUMIF(Anlagenbewegungsdaten!B:B,A1382,Anlagenbewegungsdaten!D:D),2),ROUND(G1382*F1382%,2))</f>
        <v>0</v>
      </c>
      <c r="I1382" s="334">
        <f>ROUND((H1382-SUMIF(Anlagenbewegungsdaten!$B:$B,A1382,Anlagenbewegungsdaten!D:D)),3)</f>
        <v>0</v>
      </c>
      <c r="J1382" s="335" t="s">
        <v>5179</v>
      </c>
      <c r="K1382" s="335" t="s">
        <v>5193</v>
      </c>
      <c r="L1382" s="516">
        <v>17.38</v>
      </c>
      <c r="M1382" s="332">
        <f>ROUND(SUMIF(Anlagenbewegungsdaten_AV!B:B,A1382,Anlagenbewegungsdaten_AV!C:C),3)</f>
        <v>0</v>
      </c>
      <c r="N1382" s="330">
        <f>IF(ISBLANK(L1382),ROUND(SUMIF(Anlagenbewegungsdaten_AV!B:B,A1382,Anlagenbewegungsdaten_AV!D:D),2),ROUND(M1382*L1382%,2))</f>
        <v>0</v>
      </c>
      <c r="O1382" s="330">
        <f>ROUND(N1382-SUMIF(Anlagenbewegungsdaten_AV!B:B,A1382,Anlagenbewegungsdaten_AV!D:D),3)</f>
        <v>0</v>
      </c>
    </row>
    <row r="1383" spans="1:15" ht="15" customHeight="1" x14ac:dyDescent="0.25">
      <c r="A1383" s="263" t="s">
        <v>3570</v>
      </c>
      <c r="B1383" s="173" t="s">
        <v>2108</v>
      </c>
      <c r="C1383" s="173" t="s">
        <v>4044</v>
      </c>
      <c r="D1383" s="174" t="s">
        <v>3500</v>
      </c>
      <c r="E1383" s="173" t="s">
        <v>3320</v>
      </c>
      <c r="F1383" s="289">
        <v>21.689999999999998</v>
      </c>
      <c r="G1383" s="333">
        <f>ROUND(SUMIF(Anlagenbewegungsdaten!B:B,A1383,Anlagenbewegungsdaten!C:C),3)</f>
        <v>0</v>
      </c>
      <c r="H1383" s="334">
        <f>IF(ISBLANK(F1383),ROUND(SUMIF(Anlagenbewegungsdaten!B:B,A1383,Anlagenbewegungsdaten!D:D),2),ROUND(G1383*F1383%,2))</f>
        <v>0</v>
      </c>
      <c r="I1383" s="334">
        <f>ROUND((H1383-SUMIF(Anlagenbewegungsdaten!$B:$B,A1383,Anlagenbewegungsdaten!D:D)),3)</f>
        <v>0</v>
      </c>
      <c r="J1383" s="335" t="s">
        <v>5179</v>
      </c>
      <c r="K1383" s="335" t="s">
        <v>5193</v>
      </c>
      <c r="L1383" s="516">
        <v>17.350000000000001</v>
      </c>
      <c r="M1383" s="332">
        <f>ROUND(SUMIF(Anlagenbewegungsdaten_AV!B:B,A1383,Anlagenbewegungsdaten_AV!C:C),3)</f>
        <v>0</v>
      </c>
      <c r="N1383" s="330">
        <f>IF(ISBLANK(L1383),ROUND(SUMIF(Anlagenbewegungsdaten_AV!B:B,A1383,Anlagenbewegungsdaten_AV!D:D),2),ROUND(M1383*L1383%,2))</f>
        <v>0</v>
      </c>
      <c r="O1383" s="330">
        <f>ROUND(N1383-SUMIF(Anlagenbewegungsdaten_AV!B:B,A1383,Anlagenbewegungsdaten_AV!D:D),3)</f>
        <v>0</v>
      </c>
    </row>
    <row r="1384" spans="1:15" ht="15" customHeight="1" x14ac:dyDescent="0.25">
      <c r="A1384" s="275" t="s">
        <v>4345</v>
      </c>
      <c r="B1384" s="194" t="s">
        <v>2108</v>
      </c>
      <c r="C1384" s="194" t="s">
        <v>4044</v>
      </c>
      <c r="D1384" s="193" t="s">
        <v>4274</v>
      </c>
      <c r="E1384" s="194" t="s">
        <v>4093</v>
      </c>
      <c r="F1384" s="290">
        <v>21.66</v>
      </c>
      <c r="G1384" s="333">
        <f>ROUND(SUMIF(Anlagenbewegungsdaten!B:B,A1384,Anlagenbewegungsdaten!C:C),3)</f>
        <v>0</v>
      </c>
      <c r="H1384" s="334">
        <f>IF(ISBLANK(F1384),ROUND(SUMIF(Anlagenbewegungsdaten!B:B,A1384,Anlagenbewegungsdaten!D:D),2),ROUND(G1384*F1384%,2))</f>
        <v>0</v>
      </c>
      <c r="I1384" s="334">
        <f>ROUND((H1384-SUMIF(Anlagenbewegungsdaten!$B:$B,A1384,Anlagenbewegungsdaten!D:D)),3)</f>
        <v>0</v>
      </c>
      <c r="J1384" s="335" t="s">
        <v>5179</v>
      </c>
      <c r="K1384" s="335" t="s">
        <v>5193</v>
      </c>
      <c r="L1384" s="516">
        <v>17.329999999999998</v>
      </c>
      <c r="M1384" s="332">
        <f>ROUND(SUMIF(Anlagenbewegungsdaten_AV!B:B,A1384,Anlagenbewegungsdaten_AV!C:C),3)</f>
        <v>0</v>
      </c>
      <c r="N1384" s="330">
        <f>IF(ISBLANK(L1384),ROUND(SUMIF(Anlagenbewegungsdaten_AV!B:B,A1384,Anlagenbewegungsdaten_AV!D:D),2),ROUND(M1384*L1384%,2))</f>
        <v>0</v>
      </c>
      <c r="O1384" s="330">
        <f>ROUND(N1384-SUMIF(Anlagenbewegungsdaten_AV!B:B,A1384,Anlagenbewegungsdaten_AV!D:D),3)</f>
        <v>0</v>
      </c>
    </row>
    <row r="1385" spans="1:15" ht="15" customHeight="1" x14ac:dyDescent="0.25">
      <c r="A1385" s="263" t="s">
        <v>326</v>
      </c>
      <c r="B1385" s="174" t="s">
        <v>2108</v>
      </c>
      <c r="C1385" s="174" t="s">
        <v>4044</v>
      </c>
      <c r="D1385" s="174" t="s">
        <v>1856</v>
      </c>
      <c r="E1385" s="174" t="s">
        <v>2483</v>
      </c>
      <c r="F1385" s="289">
        <v>18.75</v>
      </c>
      <c r="G1385" s="333">
        <f>ROUND(SUMIF(Anlagenbewegungsdaten!B:B,A1385,Anlagenbewegungsdaten!C:C),3)</f>
        <v>0</v>
      </c>
      <c r="H1385" s="334">
        <f>IF(ISBLANK(F1385),ROUND(SUMIF(Anlagenbewegungsdaten!B:B,A1385,Anlagenbewegungsdaten!D:D),2),ROUND(G1385*F1385%,2))</f>
        <v>0</v>
      </c>
      <c r="I1385" s="334">
        <f>ROUND((H1385-SUMIF(Anlagenbewegungsdaten!$B:$B,A1385,Anlagenbewegungsdaten!D:D)),3)</f>
        <v>0</v>
      </c>
      <c r="J1385" s="335" t="s">
        <v>5179</v>
      </c>
      <c r="K1385" s="335" t="s">
        <v>5193</v>
      </c>
      <c r="L1385" s="516">
        <v>15</v>
      </c>
      <c r="M1385" s="332">
        <f>ROUND(SUMIF(Anlagenbewegungsdaten_AV!B:B,A1385,Anlagenbewegungsdaten_AV!C:C),3)</f>
        <v>0</v>
      </c>
      <c r="N1385" s="330">
        <f>IF(ISBLANK(L1385),ROUND(SUMIF(Anlagenbewegungsdaten_AV!B:B,A1385,Anlagenbewegungsdaten_AV!D:D),2),ROUND(M1385*L1385%,2))</f>
        <v>0</v>
      </c>
      <c r="O1385" s="330">
        <f>ROUND(N1385-SUMIF(Anlagenbewegungsdaten_AV!B:B,A1385,Anlagenbewegungsdaten_AV!D:D),3)</f>
        <v>0</v>
      </c>
    </row>
    <row r="1386" spans="1:15" ht="15" customHeight="1" x14ac:dyDescent="0.25">
      <c r="A1386" s="263" t="s">
        <v>327</v>
      </c>
      <c r="B1386" s="174" t="s">
        <v>2108</v>
      </c>
      <c r="C1386" s="174" t="s">
        <v>4044</v>
      </c>
      <c r="D1386" s="174" t="s">
        <v>1858</v>
      </c>
      <c r="E1386" s="174" t="s">
        <v>2486</v>
      </c>
      <c r="F1386" s="289">
        <v>20.75</v>
      </c>
      <c r="G1386" s="333">
        <f>ROUND(SUMIF(Anlagenbewegungsdaten!B:B,A1386,Anlagenbewegungsdaten!C:C),3)</f>
        <v>0</v>
      </c>
      <c r="H1386" s="334">
        <f>IF(ISBLANK(F1386),ROUND(SUMIF(Anlagenbewegungsdaten!B:B,A1386,Anlagenbewegungsdaten!D:D),2),ROUND(G1386*F1386%,2))</f>
        <v>0</v>
      </c>
      <c r="I1386" s="334">
        <f>ROUND((H1386-SUMIF(Anlagenbewegungsdaten!$B:$B,A1386,Anlagenbewegungsdaten!D:D)),3)</f>
        <v>0</v>
      </c>
      <c r="J1386" s="335" t="s">
        <v>5179</v>
      </c>
      <c r="K1386" s="335" t="s">
        <v>5193</v>
      </c>
      <c r="L1386" s="516">
        <v>16.600000000000001</v>
      </c>
      <c r="M1386" s="332">
        <f>ROUND(SUMIF(Anlagenbewegungsdaten_AV!B:B,A1386,Anlagenbewegungsdaten_AV!C:C),3)</f>
        <v>0</v>
      </c>
      <c r="N1386" s="330">
        <f>IF(ISBLANK(L1386),ROUND(SUMIF(Anlagenbewegungsdaten_AV!B:B,A1386,Anlagenbewegungsdaten_AV!D:D),2),ROUND(M1386*L1386%,2))</f>
        <v>0</v>
      </c>
      <c r="O1386" s="330">
        <f>ROUND(N1386-SUMIF(Anlagenbewegungsdaten_AV!B:B,A1386,Anlagenbewegungsdaten_AV!D:D),3)</f>
        <v>0</v>
      </c>
    </row>
    <row r="1387" spans="1:15" ht="15" customHeight="1" x14ac:dyDescent="0.25">
      <c r="A1387" s="263" t="s">
        <v>328</v>
      </c>
      <c r="B1387" s="174" t="s">
        <v>2108</v>
      </c>
      <c r="C1387" s="174" t="s">
        <v>4044</v>
      </c>
      <c r="D1387" s="174" t="s">
        <v>1860</v>
      </c>
      <c r="E1387" s="174" t="s">
        <v>1560</v>
      </c>
      <c r="F1387" s="289">
        <v>21.75</v>
      </c>
      <c r="G1387" s="333">
        <f>ROUND(SUMIF(Anlagenbewegungsdaten!B:B,A1387,Anlagenbewegungsdaten!C:C),3)</f>
        <v>0</v>
      </c>
      <c r="H1387" s="334">
        <f>IF(ISBLANK(F1387),ROUND(SUMIF(Anlagenbewegungsdaten!B:B,A1387,Anlagenbewegungsdaten!D:D),2),ROUND(G1387*F1387%,2))</f>
        <v>0</v>
      </c>
      <c r="I1387" s="334">
        <f>ROUND((H1387-SUMIF(Anlagenbewegungsdaten!$B:$B,A1387,Anlagenbewegungsdaten!D:D)),3)</f>
        <v>0</v>
      </c>
      <c r="J1387" s="335" t="s">
        <v>5179</v>
      </c>
      <c r="K1387" s="335" t="s">
        <v>5193</v>
      </c>
      <c r="L1387" s="516">
        <v>17.399999999999999</v>
      </c>
      <c r="M1387" s="332">
        <f>ROUND(SUMIF(Anlagenbewegungsdaten_AV!B:B,A1387,Anlagenbewegungsdaten_AV!C:C),3)</f>
        <v>0</v>
      </c>
      <c r="N1387" s="330">
        <f>IF(ISBLANK(L1387),ROUND(SUMIF(Anlagenbewegungsdaten_AV!B:B,A1387,Anlagenbewegungsdaten_AV!D:D),2),ROUND(M1387*L1387%,2))</f>
        <v>0</v>
      </c>
      <c r="O1387" s="330">
        <f>ROUND(N1387-SUMIF(Anlagenbewegungsdaten_AV!B:B,A1387,Anlagenbewegungsdaten_AV!D:D),3)</f>
        <v>0</v>
      </c>
    </row>
    <row r="1388" spans="1:15" ht="15" customHeight="1" x14ac:dyDescent="0.25">
      <c r="A1388" s="263" t="s">
        <v>329</v>
      </c>
      <c r="B1388" s="174" t="s">
        <v>2108</v>
      </c>
      <c r="C1388" s="174" t="s">
        <v>4044</v>
      </c>
      <c r="D1388" s="174" t="s">
        <v>1862</v>
      </c>
      <c r="E1388" s="174" t="s">
        <v>1563</v>
      </c>
      <c r="F1388" s="289">
        <v>21.75</v>
      </c>
      <c r="G1388" s="333">
        <f>ROUND(SUMIF(Anlagenbewegungsdaten!B:B,A1388,Anlagenbewegungsdaten!C:C),3)</f>
        <v>0</v>
      </c>
      <c r="H1388" s="334">
        <f>IF(ISBLANK(F1388),ROUND(SUMIF(Anlagenbewegungsdaten!B:B,A1388,Anlagenbewegungsdaten!D:D),2),ROUND(G1388*F1388%,2))</f>
        <v>0</v>
      </c>
      <c r="I1388" s="334">
        <f>ROUND((H1388-SUMIF(Anlagenbewegungsdaten!$B:$B,A1388,Anlagenbewegungsdaten!D:D)),3)</f>
        <v>0</v>
      </c>
      <c r="J1388" s="335" t="s">
        <v>5179</v>
      </c>
      <c r="K1388" s="335" t="s">
        <v>5193</v>
      </c>
      <c r="L1388" s="516">
        <v>17.399999999999999</v>
      </c>
      <c r="M1388" s="332">
        <f>ROUND(SUMIF(Anlagenbewegungsdaten_AV!B:B,A1388,Anlagenbewegungsdaten_AV!C:C),3)</f>
        <v>0</v>
      </c>
      <c r="N1388" s="330">
        <f>IF(ISBLANK(L1388),ROUND(SUMIF(Anlagenbewegungsdaten_AV!B:B,A1388,Anlagenbewegungsdaten_AV!D:D),2),ROUND(M1388*L1388%,2))</f>
        <v>0</v>
      </c>
      <c r="O1388" s="330">
        <f>ROUND(N1388-SUMIF(Anlagenbewegungsdaten_AV!B:B,A1388,Anlagenbewegungsdaten_AV!D:D),3)</f>
        <v>0</v>
      </c>
    </row>
    <row r="1389" spans="1:15" ht="15" customHeight="1" x14ac:dyDescent="0.25">
      <c r="A1389" s="263" t="s">
        <v>2827</v>
      </c>
      <c r="B1389" s="174" t="s">
        <v>2108</v>
      </c>
      <c r="C1389" s="174" t="s">
        <v>4044</v>
      </c>
      <c r="D1389" s="174" t="s">
        <v>2758</v>
      </c>
      <c r="E1389" s="174" t="s">
        <v>2576</v>
      </c>
      <c r="F1389" s="289">
        <v>21.72</v>
      </c>
      <c r="G1389" s="333">
        <f>ROUND(SUMIF(Anlagenbewegungsdaten!B:B,A1389,Anlagenbewegungsdaten!C:C),3)</f>
        <v>0</v>
      </c>
      <c r="H1389" s="334">
        <f>IF(ISBLANK(F1389),ROUND(SUMIF(Anlagenbewegungsdaten!B:B,A1389,Anlagenbewegungsdaten!D:D),2),ROUND(G1389*F1389%,2))</f>
        <v>0</v>
      </c>
      <c r="I1389" s="334">
        <f>ROUND((H1389-SUMIF(Anlagenbewegungsdaten!$B:$B,A1389,Anlagenbewegungsdaten!D:D)),3)</f>
        <v>0</v>
      </c>
      <c r="J1389" s="335" t="s">
        <v>5179</v>
      </c>
      <c r="K1389" s="335" t="s">
        <v>5193</v>
      </c>
      <c r="L1389" s="516">
        <v>17.38</v>
      </c>
      <c r="M1389" s="332">
        <f>ROUND(SUMIF(Anlagenbewegungsdaten_AV!B:B,A1389,Anlagenbewegungsdaten_AV!C:C),3)</f>
        <v>0</v>
      </c>
      <c r="N1389" s="330">
        <f>IF(ISBLANK(L1389),ROUND(SUMIF(Anlagenbewegungsdaten_AV!B:B,A1389,Anlagenbewegungsdaten_AV!D:D),2),ROUND(M1389*L1389%,2))</f>
        <v>0</v>
      </c>
      <c r="O1389" s="330">
        <f>ROUND(N1389-SUMIF(Anlagenbewegungsdaten_AV!B:B,A1389,Anlagenbewegungsdaten_AV!D:D),3)</f>
        <v>0</v>
      </c>
    </row>
    <row r="1390" spans="1:15" ht="15" customHeight="1" x14ac:dyDescent="0.25">
      <c r="A1390" s="263" t="s">
        <v>3571</v>
      </c>
      <c r="B1390" s="174" t="s">
        <v>2108</v>
      </c>
      <c r="C1390" s="174" t="s">
        <v>4044</v>
      </c>
      <c r="D1390" s="174" t="s">
        <v>3502</v>
      </c>
      <c r="E1390" s="174" t="s">
        <v>3320</v>
      </c>
      <c r="F1390" s="289">
        <v>21.689999999999998</v>
      </c>
      <c r="G1390" s="333">
        <f>ROUND(SUMIF(Anlagenbewegungsdaten!B:B,A1390,Anlagenbewegungsdaten!C:C),3)</f>
        <v>0</v>
      </c>
      <c r="H1390" s="334">
        <f>IF(ISBLANK(F1390),ROUND(SUMIF(Anlagenbewegungsdaten!B:B,A1390,Anlagenbewegungsdaten!D:D),2),ROUND(G1390*F1390%,2))</f>
        <v>0</v>
      </c>
      <c r="I1390" s="334">
        <f>ROUND((H1390-SUMIF(Anlagenbewegungsdaten!$B:$B,A1390,Anlagenbewegungsdaten!D:D)),3)</f>
        <v>0</v>
      </c>
      <c r="J1390" s="335" t="s">
        <v>5179</v>
      </c>
      <c r="K1390" s="335" t="s">
        <v>5193</v>
      </c>
      <c r="L1390" s="516">
        <v>17.350000000000001</v>
      </c>
      <c r="M1390" s="332">
        <f>ROUND(SUMIF(Anlagenbewegungsdaten_AV!B:B,A1390,Anlagenbewegungsdaten_AV!C:C),3)</f>
        <v>0</v>
      </c>
      <c r="N1390" s="330">
        <f>IF(ISBLANK(L1390),ROUND(SUMIF(Anlagenbewegungsdaten_AV!B:B,A1390,Anlagenbewegungsdaten_AV!D:D),2),ROUND(M1390*L1390%,2))</f>
        <v>0</v>
      </c>
      <c r="O1390" s="330">
        <f>ROUND(N1390-SUMIF(Anlagenbewegungsdaten_AV!B:B,A1390,Anlagenbewegungsdaten_AV!D:D),3)</f>
        <v>0</v>
      </c>
    </row>
    <row r="1391" spans="1:15" ht="15" customHeight="1" x14ac:dyDescent="0.25">
      <c r="A1391" s="275" t="s">
        <v>4346</v>
      </c>
      <c r="B1391" s="193" t="s">
        <v>2108</v>
      </c>
      <c r="C1391" s="193" t="s">
        <v>4044</v>
      </c>
      <c r="D1391" s="193" t="s">
        <v>4276</v>
      </c>
      <c r="E1391" s="193" t="s">
        <v>4093</v>
      </c>
      <c r="F1391" s="290">
        <v>21.66</v>
      </c>
      <c r="G1391" s="333">
        <f>ROUND(SUMIF(Anlagenbewegungsdaten!B:B,A1391,Anlagenbewegungsdaten!C:C),3)</f>
        <v>0</v>
      </c>
      <c r="H1391" s="334">
        <f>IF(ISBLANK(F1391),ROUND(SUMIF(Anlagenbewegungsdaten!B:B,A1391,Anlagenbewegungsdaten!D:D),2),ROUND(G1391*F1391%,2))</f>
        <v>0</v>
      </c>
      <c r="I1391" s="334">
        <f>ROUND((H1391-SUMIF(Anlagenbewegungsdaten!$B:$B,A1391,Anlagenbewegungsdaten!D:D)),3)</f>
        <v>0</v>
      </c>
      <c r="J1391" s="335" t="s">
        <v>5179</v>
      </c>
      <c r="K1391" s="335" t="s">
        <v>5193</v>
      </c>
      <c r="L1391" s="516">
        <v>17.329999999999998</v>
      </c>
      <c r="M1391" s="332">
        <f>ROUND(SUMIF(Anlagenbewegungsdaten_AV!B:B,A1391,Anlagenbewegungsdaten_AV!C:C),3)</f>
        <v>0</v>
      </c>
      <c r="N1391" s="330">
        <f>IF(ISBLANK(L1391),ROUND(SUMIF(Anlagenbewegungsdaten_AV!B:B,A1391,Anlagenbewegungsdaten_AV!D:D),2),ROUND(M1391*L1391%,2))</f>
        <v>0</v>
      </c>
      <c r="O1391" s="330">
        <f>ROUND(N1391-SUMIF(Anlagenbewegungsdaten_AV!B:B,A1391,Anlagenbewegungsdaten_AV!D:D),3)</f>
        <v>0</v>
      </c>
    </row>
    <row r="1392" spans="1:15" ht="15" customHeight="1" x14ac:dyDescent="0.25">
      <c r="A1392" s="263" t="s">
        <v>330</v>
      </c>
      <c r="B1392" s="174" t="s">
        <v>2108</v>
      </c>
      <c r="C1392" s="174" t="s">
        <v>4044</v>
      </c>
      <c r="D1392" s="174" t="s">
        <v>1864</v>
      </c>
      <c r="E1392" s="174" t="s">
        <v>2483</v>
      </c>
      <c r="F1392" s="289">
        <v>19.75</v>
      </c>
      <c r="G1392" s="333">
        <f>ROUND(SUMIF(Anlagenbewegungsdaten!B:B,A1392,Anlagenbewegungsdaten!C:C),3)</f>
        <v>0</v>
      </c>
      <c r="H1392" s="334">
        <f>IF(ISBLANK(F1392),ROUND(SUMIF(Anlagenbewegungsdaten!B:B,A1392,Anlagenbewegungsdaten!D:D),2),ROUND(G1392*F1392%,2))</f>
        <v>0</v>
      </c>
      <c r="I1392" s="334">
        <f>ROUND((H1392-SUMIF(Anlagenbewegungsdaten!$B:$B,A1392,Anlagenbewegungsdaten!D:D)),3)</f>
        <v>0</v>
      </c>
      <c r="J1392" s="335" t="s">
        <v>5179</v>
      </c>
      <c r="K1392" s="335" t="s">
        <v>5193</v>
      </c>
      <c r="L1392" s="516">
        <v>15.8</v>
      </c>
      <c r="M1392" s="332">
        <f>ROUND(SUMIF(Anlagenbewegungsdaten_AV!B:B,A1392,Anlagenbewegungsdaten_AV!C:C),3)</f>
        <v>0</v>
      </c>
      <c r="N1392" s="330">
        <f>IF(ISBLANK(L1392),ROUND(SUMIF(Anlagenbewegungsdaten_AV!B:B,A1392,Anlagenbewegungsdaten_AV!D:D),2),ROUND(M1392*L1392%,2))</f>
        <v>0</v>
      </c>
      <c r="O1392" s="330">
        <f>ROUND(N1392-SUMIF(Anlagenbewegungsdaten_AV!B:B,A1392,Anlagenbewegungsdaten_AV!D:D),3)</f>
        <v>0</v>
      </c>
    </row>
    <row r="1393" spans="1:15" ht="15" customHeight="1" x14ac:dyDescent="0.25">
      <c r="A1393" s="263" t="s">
        <v>331</v>
      </c>
      <c r="B1393" s="174" t="s">
        <v>2108</v>
      </c>
      <c r="C1393" s="174" t="s">
        <v>4044</v>
      </c>
      <c r="D1393" s="174" t="s">
        <v>1866</v>
      </c>
      <c r="E1393" s="174" t="s">
        <v>2486</v>
      </c>
      <c r="F1393" s="289">
        <v>21.75</v>
      </c>
      <c r="G1393" s="333">
        <f>ROUND(SUMIF(Anlagenbewegungsdaten!B:B,A1393,Anlagenbewegungsdaten!C:C),3)</f>
        <v>0</v>
      </c>
      <c r="H1393" s="334">
        <f>IF(ISBLANK(F1393),ROUND(SUMIF(Anlagenbewegungsdaten!B:B,A1393,Anlagenbewegungsdaten!D:D),2),ROUND(G1393*F1393%,2))</f>
        <v>0</v>
      </c>
      <c r="I1393" s="334">
        <f>ROUND((H1393-SUMIF(Anlagenbewegungsdaten!$B:$B,A1393,Anlagenbewegungsdaten!D:D)),3)</f>
        <v>0</v>
      </c>
      <c r="J1393" s="335" t="s">
        <v>5179</v>
      </c>
      <c r="K1393" s="335" t="s">
        <v>5193</v>
      </c>
      <c r="L1393" s="516">
        <v>17.399999999999999</v>
      </c>
      <c r="M1393" s="332">
        <f>ROUND(SUMIF(Anlagenbewegungsdaten_AV!B:B,A1393,Anlagenbewegungsdaten_AV!C:C),3)</f>
        <v>0</v>
      </c>
      <c r="N1393" s="330">
        <f>IF(ISBLANK(L1393),ROUND(SUMIF(Anlagenbewegungsdaten_AV!B:B,A1393,Anlagenbewegungsdaten_AV!D:D),2),ROUND(M1393*L1393%,2))</f>
        <v>0</v>
      </c>
      <c r="O1393" s="330">
        <f>ROUND(N1393-SUMIF(Anlagenbewegungsdaten_AV!B:B,A1393,Anlagenbewegungsdaten_AV!D:D),3)</f>
        <v>0</v>
      </c>
    </row>
    <row r="1394" spans="1:15" ht="15" customHeight="1" x14ac:dyDescent="0.25">
      <c r="A1394" s="263" t="s">
        <v>332</v>
      </c>
      <c r="B1394" s="174" t="s">
        <v>2108</v>
      </c>
      <c r="C1394" s="174" t="s">
        <v>4044</v>
      </c>
      <c r="D1394" s="184" t="s">
        <v>1868</v>
      </c>
      <c r="E1394" s="174" t="s">
        <v>1560</v>
      </c>
      <c r="F1394" s="289">
        <v>22.75</v>
      </c>
      <c r="G1394" s="333">
        <f>ROUND(SUMIF(Anlagenbewegungsdaten!B:B,A1394,Anlagenbewegungsdaten!C:C),3)</f>
        <v>0</v>
      </c>
      <c r="H1394" s="334">
        <f>IF(ISBLANK(F1394),ROUND(SUMIF(Anlagenbewegungsdaten!B:B,A1394,Anlagenbewegungsdaten!D:D),2),ROUND(G1394*F1394%,2))</f>
        <v>0</v>
      </c>
      <c r="I1394" s="334">
        <f>ROUND((H1394-SUMIF(Anlagenbewegungsdaten!$B:$B,A1394,Anlagenbewegungsdaten!D:D)),3)</f>
        <v>0</v>
      </c>
      <c r="J1394" s="335" t="s">
        <v>5179</v>
      </c>
      <c r="K1394" s="335" t="s">
        <v>5193</v>
      </c>
      <c r="L1394" s="516">
        <v>18.2</v>
      </c>
      <c r="M1394" s="332">
        <f>ROUND(SUMIF(Anlagenbewegungsdaten_AV!B:B,A1394,Anlagenbewegungsdaten_AV!C:C),3)</f>
        <v>0</v>
      </c>
      <c r="N1394" s="330">
        <f>IF(ISBLANK(L1394),ROUND(SUMIF(Anlagenbewegungsdaten_AV!B:B,A1394,Anlagenbewegungsdaten_AV!D:D),2),ROUND(M1394*L1394%,2))</f>
        <v>0</v>
      </c>
      <c r="O1394" s="330">
        <f>ROUND(N1394-SUMIF(Anlagenbewegungsdaten_AV!B:B,A1394,Anlagenbewegungsdaten_AV!D:D),3)</f>
        <v>0</v>
      </c>
    </row>
    <row r="1395" spans="1:15" ht="15" customHeight="1" x14ac:dyDescent="0.25">
      <c r="A1395" s="263" t="s">
        <v>333</v>
      </c>
      <c r="B1395" s="174" t="s">
        <v>2108</v>
      </c>
      <c r="C1395" s="174" t="s">
        <v>4044</v>
      </c>
      <c r="D1395" s="174" t="s">
        <v>1870</v>
      </c>
      <c r="E1395" s="174" t="s">
        <v>1563</v>
      </c>
      <c r="F1395" s="289">
        <v>22.75</v>
      </c>
      <c r="G1395" s="333">
        <f>ROUND(SUMIF(Anlagenbewegungsdaten!B:B,A1395,Anlagenbewegungsdaten!C:C),3)</f>
        <v>0</v>
      </c>
      <c r="H1395" s="334">
        <f>IF(ISBLANK(F1395),ROUND(SUMIF(Anlagenbewegungsdaten!B:B,A1395,Anlagenbewegungsdaten!D:D),2),ROUND(G1395*F1395%,2))</f>
        <v>0</v>
      </c>
      <c r="I1395" s="334">
        <f>ROUND((H1395-SUMIF(Anlagenbewegungsdaten!$B:$B,A1395,Anlagenbewegungsdaten!D:D)),3)</f>
        <v>0</v>
      </c>
      <c r="J1395" s="335" t="s">
        <v>5179</v>
      </c>
      <c r="K1395" s="335" t="s">
        <v>5193</v>
      </c>
      <c r="L1395" s="516">
        <v>18.2</v>
      </c>
      <c r="M1395" s="332">
        <f>ROUND(SUMIF(Anlagenbewegungsdaten_AV!B:B,A1395,Anlagenbewegungsdaten_AV!C:C),3)</f>
        <v>0</v>
      </c>
      <c r="N1395" s="330">
        <f>IF(ISBLANK(L1395),ROUND(SUMIF(Anlagenbewegungsdaten_AV!B:B,A1395,Anlagenbewegungsdaten_AV!D:D),2),ROUND(M1395*L1395%,2))</f>
        <v>0</v>
      </c>
      <c r="O1395" s="330">
        <f>ROUND(N1395-SUMIF(Anlagenbewegungsdaten_AV!B:B,A1395,Anlagenbewegungsdaten_AV!D:D),3)</f>
        <v>0</v>
      </c>
    </row>
    <row r="1396" spans="1:15" ht="15" customHeight="1" x14ac:dyDescent="0.25">
      <c r="A1396" s="263" t="s">
        <v>2828</v>
      </c>
      <c r="B1396" s="174" t="s">
        <v>2108</v>
      </c>
      <c r="C1396" s="174" t="s">
        <v>4044</v>
      </c>
      <c r="D1396" s="174" t="s">
        <v>2760</v>
      </c>
      <c r="E1396" s="174" t="s">
        <v>2576</v>
      </c>
      <c r="F1396" s="289">
        <v>22.72</v>
      </c>
      <c r="G1396" s="333">
        <f>ROUND(SUMIF(Anlagenbewegungsdaten!B:B,A1396,Anlagenbewegungsdaten!C:C),3)</f>
        <v>0</v>
      </c>
      <c r="H1396" s="334">
        <f>IF(ISBLANK(F1396),ROUND(SUMIF(Anlagenbewegungsdaten!B:B,A1396,Anlagenbewegungsdaten!D:D),2),ROUND(G1396*F1396%,2))</f>
        <v>0</v>
      </c>
      <c r="I1396" s="334">
        <f>ROUND((H1396-SUMIF(Anlagenbewegungsdaten!$B:$B,A1396,Anlagenbewegungsdaten!D:D)),3)</f>
        <v>0</v>
      </c>
      <c r="J1396" s="335" t="s">
        <v>5179</v>
      </c>
      <c r="K1396" s="335" t="s">
        <v>5193</v>
      </c>
      <c r="L1396" s="516">
        <v>18.18</v>
      </c>
      <c r="M1396" s="332">
        <f>ROUND(SUMIF(Anlagenbewegungsdaten_AV!B:B,A1396,Anlagenbewegungsdaten_AV!C:C),3)</f>
        <v>0</v>
      </c>
      <c r="N1396" s="330">
        <f>IF(ISBLANK(L1396),ROUND(SUMIF(Anlagenbewegungsdaten_AV!B:B,A1396,Anlagenbewegungsdaten_AV!D:D),2),ROUND(M1396*L1396%,2))</f>
        <v>0</v>
      </c>
      <c r="O1396" s="330">
        <f>ROUND(N1396-SUMIF(Anlagenbewegungsdaten_AV!B:B,A1396,Anlagenbewegungsdaten_AV!D:D),3)</f>
        <v>0</v>
      </c>
    </row>
    <row r="1397" spans="1:15" ht="15" customHeight="1" x14ac:dyDescent="0.25">
      <c r="A1397" s="263" t="s">
        <v>3572</v>
      </c>
      <c r="B1397" s="174" t="s">
        <v>2108</v>
      </c>
      <c r="C1397" s="174" t="s">
        <v>4044</v>
      </c>
      <c r="D1397" s="174" t="s">
        <v>3504</v>
      </c>
      <c r="E1397" s="174" t="s">
        <v>3320</v>
      </c>
      <c r="F1397" s="289">
        <v>22.689999999999998</v>
      </c>
      <c r="G1397" s="333">
        <f>ROUND(SUMIF(Anlagenbewegungsdaten!B:B,A1397,Anlagenbewegungsdaten!C:C),3)</f>
        <v>0</v>
      </c>
      <c r="H1397" s="334">
        <f>IF(ISBLANK(F1397),ROUND(SUMIF(Anlagenbewegungsdaten!B:B,A1397,Anlagenbewegungsdaten!D:D),2),ROUND(G1397*F1397%,2))</f>
        <v>0</v>
      </c>
      <c r="I1397" s="334">
        <f>ROUND((H1397-SUMIF(Anlagenbewegungsdaten!$B:$B,A1397,Anlagenbewegungsdaten!D:D)),3)</f>
        <v>0</v>
      </c>
      <c r="J1397" s="335" t="s">
        <v>5179</v>
      </c>
      <c r="K1397" s="335" t="s">
        <v>5193</v>
      </c>
      <c r="L1397" s="516">
        <v>18.149999999999999</v>
      </c>
      <c r="M1397" s="332">
        <f>ROUND(SUMIF(Anlagenbewegungsdaten_AV!B:B,A1397,Anlagenbewegungsdaten_AV!C:C),3)</f>
        <v>0</v>
      </c>
      <c r="N1397" s="330">
        <f>IF(ISBLANK(L1397),ROUND(SUMIF(Anlagenbewegungsdaten_AV!B:B,A1397,Anlagenbewegungsdaten_AV!D:D),2),ROUND(M1397*L1397%,2))</f>
        <v>0</v>
      </c>
      <c r="O1397" s="330">
        <f>ROUND(N1397-SUMIF(Anlagenbewegungsdaten_AV!B:B,A1397,Anlagenbewegungsdaten_AV!D:D),3)</f>
        <v>0</v>
      </c>
    </row>
    <row r="1398" spans="1:15" ht="15" customHeight="1" x14ac:dyDescent="0.25">
      <c r="A1398" s="275" t="s">
        <v>4347</v>
      </c>
      <c r="B1398" s="193" t="s">
        <v>2108</v>
      </c>
      <c r="C1398" s="193" t="s">
        <v>4044</v>
      </c>
      <c r="D1398" s="193" t="s">
        <v>4278</v>
      </c>
      <c r="E1398" s="193" t="s">
        <v>4093</v>
      </c>
      <c r="F1398" s="290">
        <v>22.66</v>
      </c>
      <c r="G1398" s="333">
        <f>ROUND(SUMIF(Anlagenbewegungsdaten!B:B,A1398,Anlagenbewegungsdaten!C:C),3)</f>
        <v>0</v>
      </c>
      <c r="H1398" s="334">
        <f>IF(ISBLANK(F1398),ROUND(SUMIF(Anlagenbewegungsdaten!B:B,A1398,Anlagenbewegungsdaten!D:D),2),ROUND(G1398*F1398%,2))</f>
        <v>0</v>
      </c>
      <c r="I1398" s="334">
        <f>ROUND((H1398-SUMIF(Anlagenbewegungsdaten!$B:$B,A1398,Anlagenbewegungsdaten!D:D)),3)</f>
        <v>0</v>
      </c>
      <c r="J1398" s="335" t="s">
        <v>5179</v>
      </c>
      <c r="K1398" s="335" t="s">
        <v>5193</v>
      </c>
      <c r="L1398" s="516">
        <v>18.13</v>
      </c>
      <c r="M1398" s="332">
        <f>ROUND(SUMIF(Anlagenbewegungsdaten_AV!B:B,A1398,Anlagenbewegungsdaten_AV!C:C),3)</f>
        <v>0</v>
      </c>
      <c r="N1398" s="330">
        <f>IF(ISBLANK(L1398),ROUND(SUMIF(Anlagenbewegungsdaten_AV!B:B,A1398,Anlagenbewegungsdaten_AV!D:D),2),ROUND(M1398*L1398%,2))</f>
        <v>0</v>
      </c>
      <c r="O1398" s="330">
        <f>ROUND(N1398-SUMIF(Anlagenbewegungsdaten_AV!B:B,A1398,Anlagenbewegungsdaten_AV!D:D),3)</f>
        <v>0</v>
      </c>
    </row>
    <row r="1399" spans="1:15" ht="15" customHeight="1" x14ac:dyDescent="0.25">
      <c r="A1399" s="263" t="s">
        <v>334</v>
      </c>
      <c r="B1399" s="174" t="s">
        <v>2108</v>
      </c>
      <c r="C1399" s="174" t="s">
        <v>4044</v>
      </c>
      <c r="D1399" s="174" t="s">
        <v>1872</v>
      </c>
      <c r="E1399" s="174" t="s">
        <v>2483</v>
      </c>
      <c r="F1399" s="289">
        <v>19.75</v>
      </c>
      <c r="G1399" s="333">
        <f>ROUND(SUMIF(Anlagenbewegungsdaten!B:B,A1399,Anlagenbewegungsdaten!C:C),3)</f>
        <v>0</v>
      </c>
      <c r="H1399" s="334">
        <f>IF(ISBLANK(F1399),ROUND(SUMIF(Anlagenbewegungsdaten!B:B,A1399,Anlagenbewegungsdaten!D:D),2),ROUND(G1399*F1399%,2))</f>
        <v>0</v>
      </c>
      <c r="I1399" s="334">
        <f>ROUND((H1399-SUMIF(Anlagenbewegungsdaten!$B:$B,A1399,Anlagenbewegungsdaten!D:D)),3)</f>
        <v>0</v>
      </c>
      <c r="J1399" s="335" t="s">
        <v>5179</v>
      </c>
      <c r="K1399" s="335" t="s">
        <v>5193</v>
      </c>
      <c r="L1399" s="516">
        <v>15.8</v>
      </c>
      <c r="M1399" s="332">
        <f>ROUND(SUMIF(Anlagenbewegungsdaten_AV!B:B,A1399,Anlagenbewegungsdaten_AV!C:C),3)</f>
        <v>0</v>
      </c>
      <c r="N1399" s="330">
        <f>IF(ISBLANK(L1399),ROUND(SUMIF(Anlagenbewegungsdaten_AV!B:B,A1399,Anlagenbewegungsdaten_AV!D:D),2),ROUND(M1399*L1399%,2))</f>
        <v>0</v>
      </c>
      <c r="O1399" s="330">
        <f>ROUND(N1399-SUMIF(Anlagenbewegungsdaten_AV!B:B,A1399,Anlagenbewegungsdaten_AV!D:D),3)</f>
        <v>0</v>
      </c>
    </row>
    <row r="1400" spans="1:15" ht="15" customHeight="1" x14ac:dyDescent="0.25">
      <c r="A1400" s="263" t="s">
        <v>335</v>
      </c>
      <c r="B1400" s="174" t="s">
        <v>2108</v>
      </c>
      <c r="C1400" s="174" t="s">
        <v>4044</v>
      </c>
      <c r="D1400" s="174" t="s">
        <v>1874</v>
      </c>
      <c r="E1400" s="174" t="s">
        <v>2486</v>
      </c>
      <c r="F1400" s="289">
        <v>21.75</v>
      </c>
      <c r="G1400" s="333">
        <f>ROUND(SUMIF(Anlagenbewegungsdaten!B:B,A1400,Anlagenbewegungsdaten!C:C),3)</f>
        <v>0</v>
      </c>
      <c r="H1400" s="334">
        <f>IF(ISBLANK(F1400),ROUND(SUMIF(Anlagenbewegungsdaten!B:B,A1400,Anlagenbewegungsdaten!D:D),2),ROUND(G1400*F1400%,2))</f>
        <v>0</v>
      </c>
      <c r="I1400" s="334">
        <f>ROUND((H1400-SUMIF(Anlagenbewegungsdaten!$B:$B,A1400,Anlagenbewegungsdaten!D:D)),3)</f>
        <v>0</v>
      </c>
      <c r="J1400" s="335" t="s">
        <v>5179</v>
      </c>
      <c r="K1400" s="335" t="s">
        <v>5193</v>
      </c>
      <c r="L1400" s="516">
        <v>17.399999999999999</v>
      </c>
      <c r="M1400" s="332">
        <f>ROUND(SUMIF(Anlagenbewegungsdaten_AV!B:B,A1400,Anlagenbewegungsdaten_AV!C:C),3)</f>
        <v>0</v>
      </c>
      <c r="N1400" s="330">
        <f>IF(ISBLANK(L1400),ROUND(SUMIF(Anlagenbewegungsdaten_AV!B:B,A1400,Anlagenbewegungsdaten_AV!D:D),2),ROUND(M1400*L1400%,2))</f>
        <v>0</v>
      </c>
      <c r="O1400" s="330">
        <f>ROUND(N1400-SUMIF(Anlagenbewegungsdaten_AV!B:B,A1400,Anlagenbewegungsdaten_AV!D:D),3)</f>
        <v>0</v>
      </c>
    </row>
    <row r="1401" spans="1:15" ht="15" customHeight="1" x14ac:dyDescent="0.25">
      <c r="A1401" s="263" t="s">
        <v>336</v>
      </c>
      <c r="B1401" s="174" t="s">
        <v>2108</v>
      </c>
      <c r="C1401" s="174" t="s">
        <v>4044</v>
      </c>
      <c r="D1401" s="174" t="s">
        <v>1876</v>
      </c>
      <c r="E1401" s="174" t="s">
        <v>1560</v>
      </c>
      <c r="F1401" s="289">
        <v>22.75</v>
      </c>
      <c r="G1401" s="333">
        <f>ROUND(SUMIF(Anlagenbewegungsdaten!B:B,A1401,Anlagenbewegungsdaten!C:C),3)</f>
        <v>0</v>
      </c>
      <c r="H1401" s="334">
        <f>IF(ISBLANK(F1401),ROUND(SUMIF(Anlagenbewegungsdaten!B:B,A1401,Anlagenbewegungsdaten!D:D),2),ROUND(G1401*F1401%,2))</f>
        <v>0</v>
      </c>
      <c r="I1401" s="334">
        <f>ROUND((H1401-SUMIF(Anlagenbewegungsdaten!$B:$B,A1401,Anlagenbewegungsdaten!D:D)),3)</f>
        <v>0</v>
      </c>
      <c r="J1401" s="335" t="s">
        <v>5179</v>
      </c>
      <c r="K1401" s="335" t="s">
        <v>5193</v>
      </c>
      <c r="L1401" s="516">
        <v>18.2</v>
      </c>
      <c r="M1401" s="332">
        <f>ROUND(SUMIF(Anlagenbewegungsdaten_AV!B:B,A1401,Anlagenbewegungsdaten_AV!C:C),3)</f>
        <v>0</v>
      </c>
      <c r="N1401" s="330">
        <f>IF(ISBLANK(L1401),ROUND(SUMIF(Anlagenbewegungsdaten_AV!B:B,A1401,Anlagenbewegungsdaten_AV!D:D),2),ROUND(M1401*L1401%,2))</f>
        <v>0</v>
      </c>
      <c r="O1401" s="330">
        <f>ROUND(N1401-SUMIF(Anlagenbewegungsdaten_AV!B:B,A1401,Anlagenbewegungsdaten_AV!D:D),3)</f>
        <v>0</v>
      </c>
    </row>
    <row r="1402" spans="1:15" ht="15" customHeight="1" x14ac:dyDescent="0.25">
      <c r="A1402" s="263" t="s">
        <v>337</v>
      </c>
      <c r="B1402" s="174" t="s">
        <v>2108</v>
      </c>
      <c r="C1402" s="174" t="s">
        <v>4044</v>
      </c>
      <c r="D1402" s="174" t="s">
        <v>1878</v>
      </c>
      <c r="E1402" s="174" t="s">
        <v>1563</v>
      </c>
      <c r="F1402" s="289">
        <v>22.75</v>
      </c>
      <c r="G1402" s="333">
        <f>ROUND(SUMIF(Anlagenbewegungsdaten!B:B,A1402,Anlagenbewegungsdaten!C:C),3)</f>
        <v>0</v>
      </c>
      <c r="H1402" s="334">
        <f>IF(ISBLANK(F1402),ROUND(SUMIF(Anlagenbewegungsdaten!B:B,A1402,Anlagenbewegungsdaten!D:D),2),ROUND(G1402*F1402%,2))</f>
        <v>0</v>
      </c>
      <c r="I1402" s="334">
        <f>ROUND((H1402-SUMIF(Anlagenbewegungsdaten!$B:$B,A1402,Anlagenbewegungsdaten!D:D)),3)</f>
        <v>0</v>
      </c>
      <c r="J1402" s="335" t="s">
        <v>5179</v>
      </c>
      <c r="K1402" s="335" t="s">
        <v>5193</v>
      </c>
      <c r="L1402" s="516">
        <v>18.2</v>
      </c>
      <c r="M1402" s="332">
        <f>ROUND(SUMIF(Anlagenbewegungsdaten_AV!B:B,A1402,Anlagenbewegungsdaten_AV!C:C),3)</f>
        <v>0</v>
      </c>
      <c r="N1402" s="330">
        <f>IF(ISBLANK(L1402),ROUND(SUMIF(Anlagenbewegungsdaten_AV!B:B,A1402,Anlagenbewegungsdaten_AV!D:D),2),ROUND(M1402*L1402%,2))</f>
        <v>0</v>
      </c>
      <c r="O1402" s="330">
        <f>ROUND(N1402-SUMIF(Anlagenbewegungsdaten_AV!B:B,A1402,Anlagenbewegungsdaten_AV!D:D),3)</f>
        <v>0</v>
      </c>
    </row>
    <row r="1403" spans="1:15" ht="15" customHeight="1" x14ac:dyDescent="0.25">
      <c r="A1403" s="263" t="s">
        <v>2829</v>
      </c>
      <c r="B1403" s="174" t="s">
        <v>2108</v>
      </c>
      <c r="C1403" s="174" t="s">
        <v>4044</v>
      </c>
      <c r="D1403" s="174" t="s">
        <v>2762</v>
      </c>
      <c r="E1403" s="174" t="s">
        <v>2576</v>
      </c>
      <c r="F1403" s="289">
        <v>22.72</v>
      </c>
      <c r="G1403" s="333">
        <f>ROUND(SUMIF(Anlagenbewegungsdaten!B:B,A1403,Anlagenbewegungsdaten!C:C),3)</f>
        <v>0</v>
      </c>
      <c r="H1403" s="334">
        <f>IF(ISBLANK(F1403),ROUND(SUMIF(Anlagenbewegungsdaten!B:B,A1403,Anlagenbewegungsdaten!D:D),2),ROUND(G1403*F1403%,2))</f>
        <v>0</v>
      </c>
      <c r="I1403" s="334">
        <f>ROUND((H1403-SUMIF(Anlagenbewegungsdaten!$B:$B,A1403,Anlagenbewegungsdaten!D:D)),3)</f>
        <v>0</v>
      </c>
      <c r="J1403" s="335" t="s">
        <v>5179</v>
      </c>
      <c r="K1403" s="335" t="s">
        <v>5193</v>
      </c>
      <c r="L1403" s="516">
        <v>18.18</v>
      </c>
      <c r="M1403" s="332">
        <f>ROUND(SUMIF(Anlagenbewegungsdaten_AV!B:B,A1403,Anlagenbewegungsdaten_AV!C:C),3)</f>
        <v>0</v>
      </c>
      <c r="N1403" s="330">
        <f>IF(ISBLANK(L1403),ROUND(SUMIF(Anlagenbewegungsdaten_AV!B:B,A1403,Anlagenbewegungsdaten_AV!D:D),2),ROUND(M1403*L1403%,2))</f>
        <v>0</v>
      </c>
      <c r="O1403" s="330">
        <f>ROUND(N1403-SUMIF(Anlagenbewegungsdaten_AV!B:B,A1403,Anlagenbewegungsdaten_AV!D:D),3)</f>
        <v>0</v>
      </c>
    </row>
    <row r="1404" spans="1:15" ht="15" customHeight="1" x14ac:dyDescent="0.25">
      <c r="A1404" s="263" t="s">
        <v>3573</v>
      </c>
      <c r="B1404" s="174" t="s">
        <v>2108</v>
      </c>
      <c r="C1404" s="174" t="s">
        <v>4044</v>
      </c>
      <c r="D1404" s="174" t="s">
        <v>3506</v>
      </c>
      <c r="E1404" s="174" t="s">
        <v>3320</v>
      </c>
      <c r="F1404" s="289">
        <v>22.689999999999998</v>
      </c>
      <c r="G1404" s="333">
        <f>ROUND(SUMIF(Anlagenbewegungsdaten!B:B,A1404,Anlagenbewegungsdaten!C:C),3)</f>
        <v>0</v>
      </c>
      <c r="H1404" s="334">
        <f>IF(ISBLANK(F1404),ROUND(SUMIF(Anlagenbewegungsdaten!B:B,A1404,Anlagenbewegungsdaten!D:D),2),ROUND(G1404*F1404%,2))</f>
        <v>0</v>
      </c>
      <c r="I1404" s="334">
        <f>ROUND((H1404-SUMIF(Anlagenbewegungsdaten!$B:$B,A1404,Anlagenbewegungsdaten!D:D)),3)</f>
        <v>0</v>
      </c>
      <c r="J1404" s="335" t="s">
        <v>5179</v>
      </c>
      <c r="K1404" s="335" t="s">
        <v>5193</v>
      </c>
      <c r="L1404" s="516">
        <v>18.149999999999999</v>
      </c>
      <c r="M1404" s="332">
        <f>ROUND(SUMIF(Anlagenbewegungsdaten_AV!B:B,A1404,Anlagenbewegungsdaten_AV!C:C),3)</f>
        <v>0</v>
      </c>
      <c r="N1404" s="330">
        <f>IF(ISBLANK(L1404),ROUND(SUMIF(Anlagenbewegungsdaten_AV!B:B,A1404,Anlagenbewegungsdaten_AV!D:D),2),ROUND(M1404*L1404%,2))</f>
        <v>0</v>
      </c>
      <c r="O1404" s="330">
        <f>ROUND(N1404-SUMIF(Anlagenbewegungsdaten_AV!B:B,A1404,Anlagenbewegungsdaten_AV!D:D),3)</f>
        <v>0</v>
      </c>
    </row>
    <row r="1405" spans="1:15" ht="15" customHeight="1" x14ac:dyDescent="0.25">
      <c r="A1405" s="275" t="s">
        <v>4348</v>
      </c>
      <c r="B1405" s="193" t="s">
        <v>2108</v>
      </c>
      <c r="C1405" s="193" t="s">
        <v>4044</v>
      </c>
      <c r="D1405" s="193" t="s">
        <v>4280</v>
      </c>
      <c r="E1405" s="193" t="s">
        <v>4093</v>
      </c>
      <c r="F1405" s="290">
        <v>22.66</v>
      </c>
      <c r="G1405" s="333">
        <f>ROUND(SUMIF(Anlagenbewegungsdaten!B:B,A1405,Anlagenbewegungsdaten!C:C),3)</f>
        <v>0</v>
      </c>
      <c r="H1405" s="334">
        <f>IF(ISBLANK(F1405),ROUND(SUMIF(Anlagenbewegungsdaten!B:B,A1405,Anlagenbewegungsdaten!D:D),2),ROUND(G1405*F1405%,2))</f>
        <v>0</v>
      </c>
      <c r="I1405" s="334">
        <f>ROUND((H1405-SUMIF(Anlagenbewegungsdaten!$B:$B,A1405,Anlagenbewegungsdaten!D:D)),3)</f>
        <v>0</v>
      </c>
      <c r="J1405" s="335" t="s">
        <v>5179</v>
      </c>
      <c r="K1405" s="335" t="s">
        <v>5193</v>
      </c>
      <c r="L1405" s="516">
        <v>18.13</v>
      </c>
      <c r="M1405" s="332">
        <f>ROUND(SUMIF(Anlagenbewegungsdaten_AV!B:B,A1405,Anlagenbewegungsdaten_AV!C:C),3)</f>
        <v>0</v>
      </c>
      <c r="N1405" s="330">
        <f>IF(ISBLANK(L1405),ROUND(SUMIF(Anlagenbewegungsdaten_AV!B:B,A1405,Anlagenbewegungsdaten_AV!D:D),2),ROUND(M1405*L1405%,2))</f>
        <v>0</v>
      </c>
      <c r="O1405" s="330">
        <f>ROUND(N1405-SUMIF(Anlagenbewegungsdaten_AV!B:B,A1405,Anlagenbewegungsdaten_AV!D:D),3)</f>
        <v>0</v>
      </c>
    </row>
    <row r="1406" spans="1:15" ht="15" customHeight="1" x14ac:dyDescent="0.25">
      <c r="A1406" s="263" t="s">
        <v>338</v>
      </c>
      <c r="B1406" s="174" t="s">
        <v>2108</v>
      </c>
      <c r="C1406" s="174" t="s">
        <v>4044</v>
      </c>
      <c r="D1406" s="174" t="s">
        <v>1880</v>
      </c>
      <c r="E1406" s="174" t="s">
        <v>2483</v>
      </c>
      <c r="F1406" s="289">
        <v>20.75</v>
      </c>
      <c r="G1406" s="333">
        <f>ROUND(SUMIF(Anlagenbewegungsdaten!B:B,A1406,Anlagenbewegungsdaten!C:C),3)</f>
        <v>0</v>
      </c>
      <c r="H1406" s="334">
        <f>IF(ISBLANK(F1406),ROUND(SUMIF(Anlagenbewegungsdaten!B:B,A1406,Anlagenbewegungsdaten!D:D),2),ROUND(G1406*F1406%,2))</f>
        <v>0</v>
      </c>
      <c r="I1406" s="334">
        <f>ROUND((H1406-SUMIF(Anlagenbewegungsdaten!$B:$B,A1406,Anlagenbewegungsdaten!D:D)),3)</f>
        <v>0</v>
      </c>
      <c r="J1406" s="335" t="s">
        <v>5179</v>
      </c>
      <c r="K1406" s="335" t="s">
        <v>5193</v>
      </c>
      <c r="L1406" s="516">
        <v>16.600000000000001</v>
      </c>
      <c r="M1406" s="332">
        <f>ROUND(SUMIF(Anlagenbewegungsdaten_AV!B:B,A1406,Anlagenbewegungsdaten_AV!C:C),3)</f>
        <v>0</v>
      </c>
      <c r="N1406" s="330">
        <f>IF(ISBLANK(L1406),ROUND(SUMIF(Anlagenbewegungsdaten_AV!B:B,A1406,Anlagenbewegungsdaten_AV!D:D),2),ROUND(M1406*L1406%,2))</f>
        <v>0</v>
      </c>
      <c r="O1406" s="330">
        <f>ROUND(N1406-SUMIF(Anlagenbewegungsdaten_AV!B:B,A1406,Anlagenbewegungsdaten_AV!D:D),3)</f>
        <v>0</v>
      </c>
    </row>
    <row r="1407" spans="1:15" ht="15" customHeight="1" x14ac:dyDescent="0.25">
      <c r="A1407" s="263" t="s">
        <v>339</v>
      </c>
      <c r="B1407" s="174" t="s">
        <v>2108</v>
      </c>
      <c r="C1407" s="174" t="s">
        <v>4044</v>
      </c>
      <c r="D1407" s="174" t="s">
        <v>1882</v>
      </c>
      <c r="E1407" s="174" t="s">
        <v>2486</v>
      </c>
      <c r="F1407" s="289">
        <v>22.75</v>
      </c>
      <c r="G1407" s="333">
        <f>ROUND(SUMIF(Anlagenbewegungsdaten!B:B,A1407,Anlagenbewegungsdaten!C:C),3)</f>
        <v>0</v>
      </c>
      <c r="H1407" s="334">
        <f>IF(ISBLANK(F1407),ROUND(SUMIF(Anlagenbewegungsdaten!B:B,A1407,Anlagenbewegungsdaten!D:D),2),ROUND(G1407*F1407%,2))</f>
        <v>0</v>
      </c>
      <c r="I1407" s="334">
        <f>ROUND((H1407-SUMIF(Anlagenbewegungsdaten!$B:$B,A1407,Anlagenbewegungsdaten!D:D)),3)</f>
        <v>0</v>
      </c>
      <c r="J1407" s="335" t="s">
        <v>5179</v>
      </c>
      <c r="K1407" s="335" t="s">
        <v>5193</v>
      </c>
      <c r="L1407" s="516">
        <v>18.2</v>
      </c>
      <c r="M1407" s="332">
        <f>ROUND(SUMIF(Anlagenbewegungsdaten_AV!B:B,A1407,Anlagenbewegungsdaten_AV!C:C),3)</f>
        <v>0</v>
      </c>
      <c r="N1407" s="330">
        <f>IF(ISBLANK(L1407),ROUND(SUMIF(Anlagenbewegungsdaten_AV!B:B,A1407,Anlagenbewegungsdaten_AV!D:D),2),ROUND(M1407*L1407%,2))</f>
        <v>0</v>
      </c>
      <c r="O1407" s="330">
        <f>ROUND(N1407-SUMIF(Anlagenbewegungsdaten_AV!B:B,A1407,Anlagenbewegungsdaten_AV!D:D),3)</f>
        <v>0</v>
      </c>
    </row>
    <row r="1408" spans="1:15" ht="15" customHeight="1" x14ac:dyDescent="0.25">
      <c r="A1408" s="263" t="s">
        <v>340</v>
      </c>
      <c r="B1408" s="174" t="s">
        <v>2108</v>
      </c>
      <c r="C1408" s="174" t="s">
        <v>4044</v>
      </c>
      <c r="D1408" s="184" t="s">
        <v>1884</v>
      </c>
      <c r="E1408" s="174" t="s">
        <v>1560</v>
      </c>
      <c r="F1408" s="289">
        <v>23.75</v>
      </c>
      <c r="G1408" s="333">
        <f>ROUND(SUMIF(Anlagenbewegungsdaten!B:B,A1408,Anlagenbewegungsdaten!C:C),3)</f>
        <v>0</v>
      </c>
      <c r="H1408" s="334">
        <f>IF(ISBLANK(F1408),ROUND(SUMIF(Anlagenbewegungsdaten!B:B,A1408,Anlagenbewegungsdaten!D:D),2),ROUND(G1408*F1408%,2))</f>
        <v>0</v>
      </c>
      <c r="I1408" s="334">
        <f>ROUND((H1408-SUMIF(Anlagenbewegungsdaten!$B:$B,A1408,Anlagenbewegungsdaten!D:D)),3)</f>
        <v>0</v>
      </c>
      <c r="J1408" s="335" t="s">
        <v>5179</v>
      </c>
      <c r="K1408" s="335" t="s">
        <v>5193</v>
      </c>
      <c r="L1408" s="516">
        <v>19</v>
      </c>
      <c r="M1408" s="332">
        <f>ROUND(SUMIF(Anlagenbewegungsdaten_AV!B:B,A1408,Anlagenbewegungsdaten_AV!C:C),3)</f>
        <v>0</v>
      </c>
      <c r="N1408" s="330">
        <f>IF(ISBLANK(L1408),ROUND(SUMIF(Anlagenbewegungsdaten_AV!B:B,A1408,Anlagenbewegungsdaten_AV!D:D),2),ROUND(M1408*L1408%,2))</f>
        <v>0</v>
      </c>
      <c r="O1408" s="330">
        <f>ROUND(N1408-SUMIF(Anlagenbewegungsdaten_AV!B:B,A1408,Anlagenbewegungsdaten_AV!D:D),3)</f>
        <v>0</v>
      </c>
    </row>
    <row r="1409" spans="1:15" ht="15" customHeight="1" x14ac:dyDescent="0.25">
      <c r="A1409" s="263" t="s">
        <v>341</v>
      </c>
      <c r="B1409" s="174" t="s">
        <v>2108</v>
      </c>
      <c r="C1409" s="174" t="s">
        <v>4044</v>
      </c>
      <c r="D1409" s="174" t="s">
        <v>1886</v>
      </c>
      <c r="E1409" s="174" t="s">
        <v>1563</v>
      </c>
      <c r="F1409" s="289">
        <v>23.75</v>
      </c>
      <c r="G1409" s="333">
        <f>ROUND(SUMIF(Anlagenbewegungsdaten!B:B,A1409,Anlagenbewegungsdaten!C:C),3)</f>
        <v>0</v>
      </c>
      <c r="H1409" s="334">
        <f>IF(ISBLANK(F1409),ROUND(SUMIF(Anlagenbewegungsdaten!B:B,A1409,Anlagenbewegungsdaten!D:D),2),ROUND(G1409*F1409%,2))</f>
        <v>0</v>
      </c>
      <c r="I1409" s="334">
        <f>ROUND((H1409-SUMIF(Anlagenbewegungsdaten!$B:$B,A1409,Anlagenbewegungsdaten!D:D)),3)</f>
        <v>0</v>
      </c>
      <c r="J1409" s="335" t="s">
        <v>5179</v>
      </c>
      <c r="K1409" s="335" t="s">
        <v>5193</v>
      </c>
      <c r="L1409" s="516">
        <v>19</v>
      </c>
      <c r="M1409" s="332">
        <f>ROUND(SUMIF(Anlagenbewegungsdaten_AV!B:B,A1409,Anlagenbewegungsdaten_AV!C:C),3)</f>
        <v>0</v>
      </c>
      <c r="N1409" s="330">
        <f>IF(ISBLANK(L1409),ROUND(SUMIF(Anlagenbewegungsdaten_AV!B:B,A1409,Anlagenbewegungsdaten_AV!D:D),2),ROUND(M1409*L1409%,2))</f>
        <v>0</v>
      </c>
      <c r="O1409" s="330">
        <f>ROUND(N1409-SUMIF(Anlagenbewegungsdaten_AV!B:B,A1409,Anlagenbewegungsdaten_AV!D:D),3)</f>
        <v>0</v>
      </c>
    </row>
    <row r="1410" spans="1:15" ht="15" customHeight="1" x14ac:dyDescent="0.25">
      <c r="A1410" s="263" t="s">
        <v>2830</v>
      </c>
      <c r="B1410" s="174" t="s">
        <v>2108</v>
      </c>
      <c r="C1410" s="174" t="s">
        <v>4044</v>
      </c>
      <c r="D1410" s="174" t="s">
        <v>2764</v>
      </c>
      <c r="E1410" s="174" t="s">
        <v>2576</v>
      </c>
      <c r="F1410" s="289">
        <v>23.72</v>
      </c>
      <c r="G1410" s="333">
        <f>ROUND(SUMIF(Anlagenbewegungsdaten!B:B,A1410,Anlagenbewegungsdaten!C:C),3)</f>
        <v>0</v>
      </c>
      <c r="H1410" s="334">
        <f>IF(ISBLANK(F1410),ROUND(SUMIF(Anlagenbewegungsdaten!B:B,A1410,Anlagenbewegungsdaten!D:D),2),ROUND(G1410*F1410%,2))</f>
        <v>0</v>
      </c>
      <c r="I1410" s="334">
        <f>ROUND((H1410-SUMIF(Anlagenbewegungsdaten!$B:$B,A1410,Anlagenbewegungsdaten!D:D)),3)</f>
        <v>0</v>
      </c>
      <c r="J1410" s="335" t="s">
        <v>5179</v>
      </c>
      <c r="K1410" s="335" t="s">
        <v>5193</v>
      </c>
      <c r="L1410" s="516">
        <v>18.98</v>
      </c>
      <c r="M1410" s="332">
        <f>ROUND(SUMIF(Anlagenbewegungsdaten_AV!B:B,A1410,Anlagenbewegungsdaten_AV!C:C),3)</f>
        <v>0</v>
      </c>
      <c r="N1410" s="330">
        <f>IF(ISBLANK(L1410),ROUND(SUMIF(Anlagenbewegungsdaten_AV!B:B,A1410,Anlagenbewegungsdaten_AV!D:D),2),ROUND(M1410*L1410%,2))</f>
        <v>0</v>
      </c>
      <c r="O1410" s="330">
        <f>ROUND(N1410-SUMIF(Anlagenbewegungsdaten_AV!B:B,A1410,Anlagenbewegungsdaten_AV!D:D),3)</f>
        <v>0</v>
      </c>
    </row>
    <row r="1411" spans="1:15" ht="15" customHeight="1" x14ac:dyDescent="0.25">
      <c r="A1411" s="263" t="s">
        <v>3574</v>
      </c>
      <c r="B1411" s="174" t="s">
        <v>2108</v>
      </c>
      <c r="C1411" s="174" t="s">
        <v>4044</v>
      </c>
      <c r="D1411" s="174" t="s">
        <v>3508</v>
      </c>
      <c r="E1411" s="174" t="s">
        <v>3320</v>
      </c>
      <c r="F1411" s="289">
        <v>23.689999999999998</v>
      </c>
      <c r="G1411" s="333">
        <f>ROUND(SUMIF(Anlagenbewegungsdaten!B:B,A1411,Anlagenbewegungsdaten!C:C),3)</f>
        <v>0</v>
      </c>
      <c r="H1411" s="334">
        <f>IF(ISBLANK(F1411),ROUND(SUMIF(Anlagenbewegungsdaten!B:B,A1411,Anlagenbewegungsdaten!D:D),2),ROUND(G1411*F1411%,2))</f>
        <v>0</v>
      </c>
      <c r="I1411" s="334">
        <f>ROUND((H1411-SUMIF(Anlagenbewegungsdaten!$B:$B,A1411,Anlagenbewegungsdaten!D:D)),3)</f>
        <v>0</v>
      </c>
      <c r="J1411" s="335" t="s">
        <v>5179</v>
      </c>
      <c r="K1411" s="335" t="s">
        <v>5193</v>
      </c>
      <c r="L1411" s="516">
        <v>18.95</v>
      </c>
      <c r="M1411" s="332">
        <f>ROUND(SUMIF(Anlagenbewegungsdaten_AV!B:B,A1411,Anlagenbewegungsdaten_AV!C:C),3)</f>
        <v>0</v>
      </c>
      <c r="N1411" s="330">
        <f>IF(ISBLANK(L1411),ROUND(SUMIF(Anlagenbewegungsdaten_AV!B:B,A1411,Anlagenbewegungsdaten_AV!D:D),2),ROUND(M1411*L1411%,2))</f>
        <v>0</v>
      </c>
      <c r="O1411" s="330">
        <f>ROUND(N1411-SUMIF(Anlagenbewegungsdaten_AV!B:B,A1411,Anlagenbewegungsdaten_AV!D:D),3)</f>
        <v>0</v>
      </c>
    </row>
    <row r="1412" spans="1:15" ht="15" customHeight="1" x14ac:dyDescent="0.25">
      <c r="A1412" s="275" t="s">
        <v>4349</v>
      </c>
      <c r="B1412" s="193" t="s">
        <v>2108</v>
      </c>
      <c r="C1412" s="193" t="s">
        <v>4044</v>
      </c>
      <c r="D1412" s="193" t="s">
        <v>4282</v>
      </c>
      <c r="E1412" s="193" t="s">
        <v>4093</v>
      </c>
      <c r="F1412" s="290">
        <v>23.66</v>
      </c>
      <c r="G1412" s="333">
        <f>ROUND(SUMIF(Anlagenbewegungsdaten!B:B,A1412,Anlagenbewegungsdaten!C:C),3)</f>
        <v>0</v>
      </c>
      <c r="H1412" s="334">
        <f>IF(ISBLANK(F1412),ROUND(SUMIF(Anlagenbewegungsdaten!B:B,A1412,Anlagenbewegungsdaten!D:D),2),ROUND(G1412*F1412%,2))</f>
        <v>0</v>
      </c>
      <c r="I1412" s="334">
        <f>ROUND((H1412-SUMIF(Anlagenbewegungsdaten!$B:$B,A1412,Anlagenbewegungsdaten!D:D)),3)</f>
        <v>0</v>
      </c>
      <c r="J1412" s="335" t="s">
        <v>5179</v>
      </c>
      <c r="K1412" s="335" t="s">
        <v>5193</v>
      </c>
      <c r="L1412" s="516">
        <v>18.93</v>
      </c>
      <c r="M1412" s="332">
        <f>ROUND(SUMIF(Anlagenbewegungsdaten_AV!B:B,A1412,Anlagenbewegungsdaten_AV!C:C),3)</f>
        <v>0</v>
      </c>
      <c r="N1412" s="330">
        <f>IF(ISBLANK(L1412),ROUND(SUMIF(Anlagenbewegungsdaten_AV!B:B,A1412,Anlagenbewegungsdaten_AV!D:D),2),ROUND(M1412*L1412%,2))</f>
        <v>0</v>
      </c>
      <c r="O1412" s="330">
        <f>ROUND(N1412-SUMIF(Anlagenbewegungsdaten_AV!B:B,A1412,Anlagenbewegungsdaten_AV!D:D),3)</f>
        <v>0</v>
      </c>
    </row>
    <row r="1413" spans="1:15" ht="15" customHeight="1" x14ac:dyDescent="0.25">
      <c r="A1413" s="263" t="s">
        <v>342</v>
      </c>
      <c r="B1413" s="174" t="s">
        <v>2108</v>
      </c>
      <c r="C1413" s="174" t="s">
        <v>4044</v>
      </c>
      <c r="D1413" s="174" t="s">
        <v>1888</v>
      </c>
      <c r="E1413" s="174" t="s">
        <v>2483</v>
      </c>
      <c r="F1413" s="289">
        <v>20.75</v>
      </c>
      <c r="G1413" s="333">
        <f>ROUND(SUMIF(Anlagenbewegungsdaten!B:B,A1413,Anlagenbewegungsdaten!C:C),3)</f>
        <v>0</v>
      </c>
      <c r="H1413" s="334">
        <f>IF(ISBLANK(F1413),ROUND(SUMIF(Anlagenbewegungsdaten!B:B,A1413,Anlagenbewegungsdaten!D:D),2),ROUND(G1413*F1413%,2))</f>
        <v>0</v>
      </c>
      <c r="I1413" s="334">
        <f>ROUND((H1413-SUMIF(Anlagenbewegungsdaten!$B:$B,A1413,Anlagenbewegungsdaten!D:D)),3)</f>
        <v>0</v>
      </c>
      <c r="J1413" s="335" t="s">
        <v>5179</v>
      </c>
      <c r="K1413" s="335" t="s">
        <v>5193</v>
      </c>
      <c r="L1413" s="516">
        <v>16.600000000000001</v>
      </c>
      <c r="M1413" s="332">
        <f>ROUND(SUMIF(Anlagenbewegungsdaten_AV!B:B,A1413,Anlagenbewegungsdaten_AV!C:C),3)</f>
        <v>0</v>
      </c>
      <c r="N1413" s="330">
        <f>IF(ISBLANK(L1413),ROUND(SUMIF(Anlagenbewegungsdaten_AV!B:B,A1413,Anlagenbewegungsdaten_AV!D:D),2),ROUND(M1413*L1413%,2))</f>
        <v>0</v>
      </c>
      <c r="O1413" s="330">
        <f>ROUND(N1413-SUMIF(Anlagenbewegungsdaten_AV!B:B,A1413,Anlagenbewegungsdaten_AV!D:D),3)</f>
        <v>0</v>
      </c>
    </row>
    <row r="1414" spans="1:15" ht="15" customHeight="1" x14ac:dyDescent="0.25">
      <c r="A1414" s="263" t="s">
        <v>343</v>
      </c>
      <c r="B1414" s="174" t="s">
        <v>2108</v>
      </c>
      <c r="C1414" s="174" t="s">
        <v>4044</v>
      </c>
      <c r="D1414" s="174" t="s">
        <v>1890</v>
      </c>
      <c r="E1414" s="174" t="s">
        <v>2486</v>
      </c>
      <c r="F1414" s="289">
        <v>22.75</v>
      </c>
      <c r="G1414" s="333">
        <f>ROUND(SUMIF(Anlagenbewegungsdaten!B:B,A1414,Anlagenbewegungsdaten!C:C),3)</f>
        <v>0</v>
      </c>
      <c r="H1414" s="334">
        <f>IF(ISBLANK(F1414),ROUND(SUMIF(Anlagenbewegungsdaten!B:B,A1414,Anlagenbewegungsdaten!D:D),2),ROUND(G1414*F1414%,2))</f>
        <v>0</v>
      </c>
      <c r="I1414" s="334">
        <f>ROUND((H1414-SUMIF(Anlagenbewegungsdaten!$B:$B,A1414,Anlagenbewegungsdaten!D:D)),3)</f>
        <v>0</v>
      </c>
      <c r="J1414" s="335" t="s">
        <v>5179</v>
      </c>
      <c r="K1414" s="335" t="s">
        <v>5193</v>
      </c>
      <c r="L1414" s="516">
        <v>18.2</v>
      </c>
      <c r="M1414" s="332">
        <f>ROUND(SUMIF(Anlagenbewegungsdaten_AV!B:B,A1414,Anlagenbewegungsdaten_AV!C:C),3)</f>
        <v>0</v>
      </c>
      <c r="N1414" s="330">
        <f>IF(ISBLANK(L1414),ROUND(SUMIF(Anlagenbewegungsdaten_AV!B:B,A1414,Anlagenbewegungsdaten_AV!D:D),2),ROUND(M1414*L1414%,2))</f>
        <v>0</v>
      </c>
      <c r="O1414" s="330">
        <f>ROUND(N1414-SUMIF(Anlagenbewegungsdaten_AV!B:B,A1414,Anlagenbewegungsdaten_AV!D:D),3)</f>
        <v>0</v>
      </c>
    </row>
    <row r="1415" spans="1:15" ht="15" customHeight="1" x14ac:dyDescent="0.25">
      <c r="A1415" s="263" t="s">
        <v>344</v>
      </c>
      <c r="B1415" s="174" t="s">
        <v>2108</v>
      </c>
      <c r="C1415" s="174" t="s">
        <v>4044</v>
      </c>
      <c r="D1415" s="174" t="s">
        <v>1892</v>
      </c>
      <c r="E1415" s="174" t="s">
        <v>1560</v>
      </c>
      <c r="F1415" s="289">
        <v>23.75</v>
      </c>
      <c r="G1415" s="333">
        <f>ROUND(SUMIF(Anlagenbewegungsdaten!B:B,A1415,Anlagenbewegungsdaten!C:C),3)</f>
        <v>0</v>
      </c>
      <c r="H1415" s="334">
        <f>IF(ISBLANK(F1415),ROUND(SUMIF(Anlagenbewegungsdaten!B:B,A1415,Anlagenbewegungsdaten!D:D),2),ROUND(G1415*F1415%,2))</f>
        <v>0</v>
      </c>
      <c r="I1415" s="334">
        <f>ROUND((H1415-SUMIF(Anlagenbewegungsdaten!$B:$B,A1415,Anlagenbewegungsdaten!D:D)),3)</f>
        <v>0</v>
      </c>
      <c r="J1415" s="335" t="s">
        <v>5179</v>
      </c>
      <c r="K1415" s="335" t="s">
        <v>5193</v>
      </c>
      <c r="L1415" s="516">
        <v>19</v>
      </c>
      <c r="M1415" s="332">
        <f>ROUND(SUMIF(Anlagenbewegungsdaten_AV!B:B,A1415,Anlagenbewegungsdaten_AV!C:C),3)</f>
        <v>0</v>
      </c>
      <c r="N1415" s="330">
        <f>IF(ISBLANK(L1415),ROUND(SUMIF(Anlagenbewegungsdaten_AV!B:B,A1415,Anlagenbewegungsdaten_AV!D:D),2),ROUND(M1415*L1415%,2))</f>
        <v>0</v>
      </c>
      <c r="O1415" s="330">
        <f>ROUND(N1415-SUMIF(Anlagenbewegungsdaten_AV!B:B,A1415,Anlagenbewegungsdaten_AV!D:D),3)</f>
        <v>0</v>
      </c>
    </row>
    <row r="1416" spans="1:15" ht="15" customHeight="1" x14ac:dyDescent="0.25">
      <c r="A1416" s="263" t="s">
        <v>345</v>
      </c>
      <c r="B1416" s="174" t="s">
        <v>2108</v>
      </c>
      <c r="C1416" s="174" t="s">
        <v>4044</v>
      </c>
      <c r="D1416" s="174" t="s">
        <v>1894</v>
      </c>
      <c r="E1416" s="174" t="s">
        <v>1563</v>
      </c>
      <c r="F1416" s="289">
        <v>23.75</v>
      </c>
      <c r="G1416" s="333">
        <f>ROUND(SUMIF(Anlagenbewegungsdaten!B:B,A1416,Anlagenbewegungsdaten!C:C),3)</f>
        <v>0</v>
      </c>
      <c r="H1416" s="334">
        <f>IF(ISBLANK(F1416),ROUND(SUMIF(Anlagenbewegungsdaten!B:B,A1416,Anlagenbewegungsdaten!D:D),2),ROUND(G1416*F1416%,2))</f>
        <v>0</v>
      </c>
      <c r="I1416" s="334">
        <f>ROUND((H1416-SUMIF(Anlagenbewegungsdaten!$B:$B,A1416,Anlagenbewegungsdaten!D:D)),3)</f>
        <v>0</v>
      </c>
      <c r="J1416" s="335" t="s">
        <v>5179</v>
      </c>
      <c r="K1416" s="335" t="s">
        <v>5193</v>
      </c>
      <c r="L1416" s="516">
        <v>19</v>
      </c>
      <c r="M1416" s="332">
        <f>ROUND(SUMIF(Anlagenbewegungsdaten_AV!B:B,A1416,Anlagenbewegungsdaten_AV!C:C),3)</f>
        <v>0</v>
      </c>
      <c r="N1416" s="330">
        <f>IF(ISBLANK(L1416),ROUND(SUMIF(Anlagenbewegungsdaten_AV!B:B,A1416,Anlagenbewegungsdaten_AV!D:D),2),ROUND(M1416*L1416%,2))</f>
        <v>0</v>
      </c>
      <c r="O1416" s="330">
        <f>ROUND(N1416-SUMIF(Anlagenbewegungsdaten_AV!B:B,A1416,Anlagenbewegungsdaten_AV!D:D),3)</f>
        <v>0</v>
      </c>
    </row>
    <row r="1417" spans="1:15" ht="15" customHeight="1" x14ac:dyDescent="0.25">
      <c r="A1417" s="263" t="s">
        <v>2831</v>
      </c>
      <c r="B1417" s="174" t="s">
        <v>2108</v>
      </c>
      <c r="C1417" s="174" t="s">
        <v>4044</v>
      </c>
      <c r="D1417" s="174" t="s">
        <v>2766</v>
      </c>
      <c r="E1417" s="174" t="s">
        <v>2576</v>
      </c>
      <c r="F1417" s="289">
        <v>23.72</v>
      </c>
      <c r="G1417" s="333">
        <f>ROUND(SUMIF(Anlagenbewegungsdaten!B:B,A1417,Anlagenbewegungsdaten!C:C),3)</f>
        <v>0</v>
      </c>
      <c r="H1417" s="334">
        <f>IF(ISBLANK(F1417),ROUND(SUMIF(Anlagenbewegungsdaten!B:B,A1417,Anlagenbewegungsdaten!D:D),2),ROUND(G1417*F1417%,2))</f>
        <v>0</v>
      </c>
      <c r="I1417" s="334">
        <f>ROUND((H1417-SUMIF(Anlagenbewegungsdaten!$B:$B,A1417,Anlagenbewegungsdaten!D:D)),3)</f>
        <v>0</v>
      </c>
      <c r="J1417" s="335" t="s">
        <v>5179</v>
      </c>
      <c r="K1417" s="335" t="s">
        <v>5193</v>
      </c>
      <c r="L1417" s="516">
        <v>18.98</v>
      </c>
      <c r="M1417" s="332">
        <f>ROUND(SUMIF(Anlagenbewegungsdaten_AV!B:B,A1417,Anlagenbewegungsdaten_AV!C:C),3)</f>
        <v>0</v>
      </c>
      <c r="N1417" s="330">
        <f>IF(ISBLANK(L1417),ROUND(SUMIF(Anlagenbewegungsdaten_AV!B:B,A1417,Anlagenbewegungsdaten_AV!D:D),2),ROUND(M1417*L1417%,2))</f>
        <v>0</v>
      </c>
      <c r="O1417" s="330">
        <f>ROUND(N1417-SUMIF(Anlagenbewegungsdaten_AV!B:B,A1417,Anlagenbewegungsdaten_AV!D:D),3)</f>
        <v>0</v>
      </c>
    </row>
    <row r="1418" spans="1:15" ht="15" customHeight="1" x14ac:dyDescent="0.25">
      <c r="A1418" s="263" t="s">
        <v>3575</v>
      </c>
      <c r="B1418" s="174" t="s">
        <v>2108</v>
      </c>
      <c r="C1418" s="174" t="s">
        <v>4044</v>
      </c>
      <c r="D1418" s="174" t="s">
        <v>3510</v>
      </c>
      <c r="E1418" s="174" t="s">
        <v>3320</v>
      </c>
      <c r="F1418" s="289">
        <v>23.689999999999998</v>
      </c>
      <c r="G1418" s="333">
        <f>ROUND(SUMIF(Anlagenbewegungsdaten!B:B,A1418,Anlagenbewegungsdaten!C:C),3)</f>
        <v>0</v>
      </c>
      <c r="H1418" s="334">
        <f>IF(ISBLANK(F1418),ROUND(SUMIF(Anlagenbewegungsdaten!B:B,A1418,Anlagenbewegungsdaten!D:D),2),ROUND(G1418*F1418%,2))</f>
        <v>0</v>
      </c>
      <c r="I1418" s="334">
        <f>ROUND((H1418-SUMIF(Anlagenbewegungsdaten!$B:$B,A1418,Anlagenbewegungsdaten!D:D)),3)</f>
        <v>0</v>
      </c>
      <c r="J1418" s="335" t="s">
        <v>5179</v>
      </c>
      <c r="K1418" s="335" t="s">
        <v>5193</v>
      </c>
      <c r="L1418" s="516">
        <v>18.95</v>
      </c>
      <c r="M1418" s="332">
        <f>ROUND(SUMIF(Anlagenbewegungsdaten_AV!B:B,A1418,Anlagenbewegungsdaten_AV!C:C),3)</f>
        <v>0</v>
      </c>
      <c r="N1418" s="330">
        <f>IF(ISBLANK(L1418),ROUND(SUMIF(Anlagenbewegungsdaten_AV!B:B,A1418,Anlagenbewegungsdaten_AV!D:D),2),ROUND(M1418*L1418%,2))</f>
        <v>0</v>
      </c>
      <c r="O1418" s="330">
        <f>ROUND(N1418-SUMIF(Anlagenbewegungsdaten_AV!B:B,A1418,Anlagenbewegungsdaten_AV!D:D),3)</f>
        <v>0</v>
      </c>
    </row>
    <row r="1419" spans="1:15" ht="15" customHeight="1" x14ac:dyDescent="0.25">
      <c r="A1419" s="275" t="s">
        <v>4350</v>
      </c>
      <c r="B1419" s="193" t="s">
        <v>2108</v>
      </c>
      <c r="C1419" s="193" t="s">
        <v>4044</v>
      </c>
      <c r="D1419" s="193" t="s">
        <v>4284</v>
      </c>
      <c r="E1419" s="193" t="s">
        <v>4093</v>
      </c>
      <c r="F1419" s="290">
        <v>23.66</v>
      </c>
      <c r="G1419" s="333">
        <f>ROUND(SUMIF(Anlagenbewegungsdaten!B:B,A1419,Anlagenbewegungsdaten!C:C),3)</f>
        <v>0</v>
      </c>
      <c r="H1419" s="334">
        <f>IF(ISBLANK(F1419),ROUND(SUMIF(Anlagenbewegungsdaten!B:B,A1419,Anlagenbewegungsdaten!D:D),2),ROUND(G1419*F1419%,2))</f>
        <v>0</v>
      </c>
      <c r="I1419" s="334">
        <f>ROUND((H1419-SUMIF(Anlagenbewegungsdaten!$B:$B,A1419,Anlagenbewegungsdaten!D:D)),3)</f>
        <v>0</v>
      </c>
      <c r="J1419" s="335" t="s">
        <v>5179</v>
      </c>
      <c r="K1419" s="335" t="s">
        <v>5193</v>
      </c>
      <c r="L1419" s="516">
        <v>18.93</v>
      </c>
      <c r="M1419" s="332">
        <f>ROUND(SUMIF(Anlagenbewegungsdaten_AV!B:B,A1419,Anlagenbewegungsdaten_AV!C:C),3)</f>
        <v>0</v>
      </c>
      <c r="N1419" s="330">
        <f>IF(ISBLANK(L1419),ROUND(SUMIF(Anlagenbewegungsdaten_AV!B:B,A1419,Anlagenbewegungsdaten_AV!D:D),2),ROUND(M1419*L1419%,2))</f>
        <v>0</v>
      </c>
      <c r="O1419" s="330">
        <f>ROUND(N1419-SUMIF(Anlagenbewegungsdaten_AV!B:B,A1419,Anlagenbewegungsdaten_AV!D:D),3)</f>
        <v>0</v>
      </c>
    </row>
    <row r="1420" spans="1:15" ht="15" customHeight="1" x14ac:dyDescent="0.25">
      <c r="A1420" s="263" t="s">
        <v>346</v>
      </c>
      <c r="B1420" s="174" t="s">
        <v>2108</v>
      </c>
      <c r="C1420" s="174" t="s">
        <v>4044</v>
      </c>
      <c r="D1420" s="174" t="s">
        <v>1896</v>
      </c>
      <c r="E1420" s="174" t="s">
        <v>2483</v>
      </c>
      <c r="F1420" s="289">
        <v>21.75</v>
      </c>
      <c r="G1420" s="333">
        <f>ROUND(SUMIF(Anlagenbewegungsdaten!B:B,A1420,Anlagenbewegungsdaten!C:C),3)</f>
        <v>0</v>
      </c>
      <c r="H1420" s="334">
        <f>IF(ISBLANK(F1420),ROUND(SUMIF(Anlagenbewegungsdaten!B:B,A1420,Anlagenbewegungsdaten!D:D),2),ROUND(G1420*F1420%,2))</f>
        <v>0</v>
      </c>
      <c r="I1420" s="334">
        <f>ROUND((H1420-SUMIF(Anlagenbewegungsdaten!$B:$B,A1420,Anlagenbewegungsdaten!D:D)),3)</f>
        <v>0</v>
      </c>
      <c r="J1420" s="335" t="s">
        <v>5179</v>
      </c>
      <c r="K1420" s="335" t="s">
        <v>5193</v>
      </c>
      <c r="L1420" s="516">
        <v>17.399999999999999</v>
      </c>
      <c r="M1420" s="332">
        <f>ROUND(SUMIF(Anlagenbewegungsdaten_AV!B:B,A1420,Anlagenbewegungsdaten_AV!C:C),3)</f>
        <v>0</v>
      </c>
      <c r="N1420" s="330">
        <f>IF(ISBLANK(L1420),ROUND(SUMIF(Anlagenbewegungsdaten_AV!B:B,A1420,Anlagenbewegungsdaten_AV!D:D),2),ROUND(M1420*L1420%,2))</f>
        <v>0</v>
      </c>
      <c r="O1420" s="330">
        <f>ROUND(N1420-SUMIF(Anlagenbewegungsdaten_AV!B:B,A1420,Anlagenbewegungsdaten_AV!D:D),3)</f>
        <v>0</v>
      </c>
    </row>
    <row r="1421" spans="1:15" ht="15" customHeight="1" x14ac:dyDescent="0.25">
      <c r="A1421" s="263" t="s">
        <v>347</v>
      </c>
      <c r="B1421" s="174" t="s">
        <v>2108</v>
      </c>
      <c r="C1421" s="174" t="s">
        <v>4044</v>
      </c>
      <c r="D1421" s="174" t="s">
        <v>1898</v>
      </c>
      <c r="E1421" s="174" t="s">
        <v>2486</v>
      </c>
      <c r="F1421" s="289">
        <v>23.75</v>
      </c>
      <c r="G1421" s="333">
        <f>ROUND(SUMIF(Anlagenbewegungsdaten!B:B,A1421,Anlagenbewegungsdaten!C:C),3)</f>
        <v>0</v>
      </c>
      <c r="H1421" s="334">
        <f>IF(ISBLANK(F1421),ROUND(SUMIF(Anlagenbewegungsdaten!B:B,A1421,Anlagenbewegungsdaten!D:D),2),ROUND(G1421*F1421%,2))</f>
        <v>0</v>
      </c>
      <c r="I1421" s="334">
        <f>ROUND((H1421-SUMIF(Anlagenbewegungsdaten!$B:$B,A1421,Anlagenbewegungsdaten!D:D)),3)</f>
        <v>0</v>
      </c>
      <c r="J1421" s="335" t="s">
        <v>5179</v>
      </c>
      <c r="K1421" s="335" t="s">
        <v>5193</v>
      </c>
      <c r="L1421" s="516">
        <v>19</v>
      </c>
      <c r="M1421" s="332">
        <f>ROUND(SUMIF(Anlagenbewegungsdaten_AV!B:B,A1421,Anlagenbewegungsdaten_AV!C:C),3)</f>
        <v>0</v>
      </c>
      <c r="N1421" s="330">
        <f>IF(ISBLANK(L1421),ROUND(SUMIF(Anlagenbewegungsdaten_AV!B:B,A1421,Anlagenbewegungsdaten_AV!D:D),2),ROUND(M1421*L1421%,2))</f>
        <v>0</v>
      </c>
      <c r="O1421" s="330">
        <f>ROUND(N1421-SUMIF(Anlagenbewegungsdaten_AV!B:B,A1421,Anlagenbewegungsdaten_AV!D:D),3)</f>
        <v>0</v>
      </c>
    </row>
    <row r="1422" spans="1:15" ht="15" customHeight="1" x14ac:dyDescent="0.25">
      <c r="A1422" s="263" t="s">
        <v>348</v>
      </c>
      <c r="B1422" s="174" t="s">
        <v>2108</v>
      </c>
      <c r="C1422" s="174" t="s">
        <v>4044</v>
      </c>
      <c r="D1422" s="184" t="s">
        <v>1900</v>
      </c>
      <c r="E1422" s="174" t="s">
        <v>1560</v>
      </c>
      <c r="F1422" s="289">
        <v>24.75</v>
      </c>
      <c r="G1422" s="333">
        <f>ROUND(SUMIF(Anlagenbewegungsdaten!B:B,A1422,Anlagenbewegungsdaten!C:C),3)</f>
        <v>0</v>
      </c>
      <c r="H1422" s="334">
        <f>IF(ISBLANK(F1422),ROUND(SUMIF(Anlagenbewegungsdaten!B:B,A1422,Anlagenbewegungsdaten!D:D),2),ROUND(G1422*F1422%,2))</f>
        <v>0</v>
      </c>
      <c r="I1422" s="334">
        <f>ROUND((H1422-SUMIF(Anlagenbewegungsdaten!$B:$B,A1422,Anlagenbewegungsdaten!D:D)),3)</f>
        <v>0</v>
      </c>
      <c r="J1422" s="335" t="s">
        <v>5179</v>
      </c>
      <c r="K1422" s="335" t="s">
        <v>5193</v>
      </c>
      <c r="L1422" s="516">
        <v>19.8</v>
      </c>
      <c r="M1422" s="332">
        <f>ROUND(SUMIF(Anlagenbewegungsdaten_AV!B:B,A1422,Anlagenbewegungsdaten_AV!C:C),3)</f>
        <v>0</v>
      </c>
      <c r="N1422" s="330">
        <f>IF(ISBLANK(L1422),ROUND(SUMIF(Anlagenbewegungsdaten_AV!B:B,A1422,Anlagenbewegungsdaten_AV!D:D),2),ROUND(M1422*L1422%,2))</f>
        <v>0</v>
      </c>
      <c r="O1422" s="330">
        <f>ROUND(N1422-SUMIF(Anlagenbewegungsdaten_AV!B:B,A1422,Anlagenbewegungsdaten_AV!D:D),3)</f>
        <v>0</v>
      </c>
    </row>
    <row r="1423" spans="1:15" ht="15" customHeight="1" x14ac:dyDescent="0.25">
      <c r="A1423" s="263" t="s">
        <v>349</v>
      </c>
      <c r="B1423" s="174" t="s">
        <v>2108</v>
      </c>
      <c r="C1423" s="174" t="s">
        <v>4044</v>
      </c>
      <c r="D1423" s="174" t="s">
        <v>554</v>
      </c>
      <c r="E1423" s="174" t="s">
        <v>1563</v>
      </c>
      <c r="F1423" s="289">
        <v>24.75</v>
      </c>
      <c r="G1423" s="333">
        <f>ROUND(SUMIF(Anlagenbewegungsdaten!B:B,A1423,Anlagenbewegungsdaten!C:C),3)</f>
        <v>0</v>
      </c>
      <c r="H1423" s="334">
        <f>IF(ISBLANK(F1423),ROUND(SUMIF(Anlagenbewegungsdaten!B:B,A1423,Anlagenbewegungsdaten!D:D),2),ROUND(G1423*F1423%,2))</f>
        <v>0</v>
      </c>
      <c r="I1423" s="334">
        <f>ROUND((H1423-SUMIF(Anlagenbewegungsdaten!$B:$B,A1423,Anlagenbewegungsdaten!D:D)),3)</f>
        <v>0</v>
      </c>
      <c r="J1423" s="335" t="s">
        <v>5179</v>
      </c>
      <c r="K1423" s="335" t="s">
        <v>5193</v>
      </c>
      <c r="L1423" s="516">
        <v>19.8</v>
      </c>
      <c r="M1423" s="332">
        <f>ROUND(SUMIF(Anlagenbewegungsdaten_AV!B:B,A1423,Anlagenbewegungsdaten_AV!C:C),3)</f>
        <v>0</v>
      </c>
      <c r="N1423" s="330">
        <f>IF(ISBLANK(L1423),ROUND(SUMIF(Anlagenbewegungsdaten_AV!B:B,A1423,Anlagenbewegungsdaten_AV!D:D),2),ROUND(M1423*L1423%,2))</f>
        <v>0</v>
      </c>
      <c r="O1423" s="330">
        <f>ROUND(N1423-SUMIF(Anlagenbewegungsdaten_AV!B:B,A1423,Anlagenbewegungsdaten_AV!D:D),3)</f>
        <v>0</v>
      </c>
    </row>
    <row r="1424" spans="1:15" ht="15" customHeight="1" x14ac:dyDescent="0.25">
      <c r="A1424" s="263" t="s">
        <v>2832</v>
      </c>
      <c r="B1424" s="174" t="s">
        <v>2108</v>
      </c>
      <c r="C1424" s="174" t="s">
        <v>4044</v>
      </c>
      <c r="D1424" s="174" t="s">
        <v>2768</v>
      </c>
      <c r="E1424" s="174" t="s">
        <v>2576</v>
      </c>
      <c r="F1424" s="289">
        <v>24.72</v>
      </c>
      <c r="G1424" s="333">
        <f>ROUND(SUMIF(Anlagenbewegungsdaten!B:B,A1424,Anlagenbewegungsdaten!C:C),3)</f>
        <v>0</v>
      </c>
      <c r="H1424" s="334">
        <f>IF(ISBLANK(F1424),ROUND(SUMIF(Anlagenbewegungsdaten!B:B,A1424,Anlagenbewegungsdaten!D:D),2),ROUND(G1424*F1424%,2))</f>
        <v>0</v>
      </c>
      <c r="I1424" s="334">
        <f>ROUND((H1424-SUMIF(Anlagenbewegungsdaten!$B:$B,A1424,Anlagenbewegungsdaten!D:D)),3)</f>
        <v>0</v>
      </c>
      <c r="J1424" s="335" t="s">
        <v>5179</v>
      </c>
      <c r="K1424" s="335" t="s">
        <v>5193</v>
      </c>
      <c r="L1424" s="516">
        <v>19.78</v>
      </c>
      <c r="M1424" s="332">
        <f>ROUND(SUMIF(Anlagenbewegungsdaten_AV!B:B,A1424,Anlagenbewegungsdaten_AV!C:C),3)</f>
        <v>0</v>
      </c>
      <c r="N1424" s="330">
        <f>IF(ISBLANK(L1424),ROUND(SUMIF(Anlagenbewegungsdaten_AV!B:B,A1424,Anlagenbewegungsdaten_AV!D:D),2),ROUND(M1424*L1424%,2))</f>
        <v>0</v>
      </c>
      <c r="O1424" s="330">
        <f>ROUND(N1424-SUMIF(Anlagenbewegungsdaten_AV!B:B,A1424,Anlagenbewegungsdaten_AV!D:D),3)</f>
        <v>0</v>
      </c>
    </row>
    <row r="1425" spans="1:15" ht="15" customHeight="1" x14ac:dyDescent="0.25">
      <c r="A1425" s="263" t="s">
        <v>3576</v>
      </c>
      <c r="B1425" s="174" t="s">
        <v>2108</v>
      </c>
      <c r="C1425" s="174" t="s">
        <v>4044</v>
      </c>
      <c r="D1425" s="174" t="s">
        <v>3512</v>
      </c>
      <c r="E1425" s="174" t="s">
        <v>3320</v>
      </c>
      <c r="F1425" s="289">
        <v>24.689999999999998</v>
      </c>
      <c r="G1425" s="333">
        <f>ROUND(SUMIF(Anlagenbewegungsdaten!B:B,A1425,Anlagenbewegungsdaten!C:C),3)</f>
        <v>0</v>
      </c>
      <c r="H1425" s="334">
        <f>IF(ISBLANK(F1425),ROUND(SUMIF(Anlagenbewegungsdaten!B:B,A1425,Anlagenbewegungsdaten!D:D),2),ROUND(G1425*F1425%,2))</f>
        <v>0</v>
      </c>
      <c r="I1425" s="334">
        <f>ROUND((H1425-SUMIF(Anlagenbewegungsdaten!$B:$B,A1425,Anlagenbewegungsdaten!D:D)),3)</f>
        <v>0</v>
      </c>
      <c r="J1425" s="335" t="s">
        <v>5179</v>
      </c>
      <c r="K1425" s="335" t="s">
        <v>5193</v>
      </c>
      <c r="L1425" s="516">
        <v>19.75</v>
      </c>
      <c r="M1425" s="332">
        <f>ROUND(SUMIF(Anlagenbewegungsdaten_AV!B:B,A1425,Anlagenbewegungsdaten_AV!C:C),3)</f>
        <v>0</v>
      </c>
      <c r="N1425" s="330">
        <f>IF(ISBLANK(L1425),ROUND(SUMIF(Anlagenbewegungsdaten_AV!B:B,A1425,Anlagenbewegungsdaten_AV!D:D),2),ROUND(M1425*L1425%,2))</f>
        <v>0</v>
      </c>
      <c r="O1425" s="330">
        <f>ROUND(N1425-SUMIF(Anlagenbewegungsdaten_AV!B:B,A1425,Anlagenbewegungsdaten_AV!D:D),3)</f>
        <v>0</v>
      </c>
    </row>
    <row r="1426" spans="1:15" ht="15" customHeight="1" x14ac:dyDescent="0.25">
      <c r="A1426" s="275" t="s">
        <v>4351</v>
      </c>
      <c r="B1426" s="193" t="s">
        <v>2108</v>
      </c>
      <c r="C1426" s="193" t="s">
        <v>4044</v>
      </c>
      <c r="D1426" s="193" t="s">
        <v>4286</v>
      </c>
      <c r="E1426" s="193" t="s">
        <v>4093</v>
      </c>
      <c r="F1426" s="290">
        <v>24.66</v>
      </c>
      <c r="G1426" s="333">
        <f>ROUND(SUMIF(Anlagenbewegungsdaten!B:B,A1426,Anlagenbewegungsdaten!C:C),3)</f>
        <v>0</v>
      </c>
      <c r="H1426" s="334">
        <f>IF(ISBLANK(F1426),ROUND(SUMIF(Anlagenbewegungsdaten!B:B,A1426,Anlagenbewegungsdaten!D:D),2),ROUND(G1426*F1426%,2))</f>
        <v>0</v>
      </c>
      <c r="I1426" s="334">
        <f>ROUND((H1426-SUMIF(Anlagenbewegungsdaten!$B:$B,A1426,Anlagenbewegungsdaten!D:D)),3)</f>
        <v>0</v>
      </c>
      <c r="J1426" s="335" t="s">
        <v>5179</v>
      </c>
      <c r="K1426" s="335" t="s">
        <v>5193</v>
      </c>
      <c r="L1426" s="516">
        <v>19.73</v>
      </c>
      <c r="M1426" s="332">
        <f>ROUND(SUMIF(Anlagenbewegungsdaten_AV!B:B,A1426,Anlagenbewegungsdaten_AV!C:C),3)</f>
        <v>0</v>
      </c>
      <c r="N1426" s="330">
        <f>IF(ISBLANK(L1426),ROUND(SUMIF(Anlagenbewegungsdaten_AV!B:B,A1426,Anlagenbewegungsdaten_AV!D:D),2),ROUND(M1426*L1426%,2))</f>
        <v>0</v>
      </c>
      <c r="O1426" s="330">
        <f>ROUND(N1426-SUMIF(Anlagenbewegungsdaten_AV!B:B,A1426,Anlagenbewegungsdaten_AV!D:D),3)</f>
        <v>0</v>
      </c>
    </row>
    <row r="1427" spans="1:15" ht="15" customHeight="1" x14ac:dyDescent="0.25">
      <c r="A1427" s="263" t="s">
        <v>350</v>
      </c>
      <c r="B1427" s="174" t="s">
        <v>2108</v>
      </c>
      <c r="C1427" s="174" t="s">
        <v>4044</v>
      </c>
      <c r="D1427" s="174" t="s">
        <v>556</v>
      </c>
      <c r="E1427" s="174" t="s">
        <v>2483</v>
      </c>
      <c r="F1427" s="289">
        <v>21.75</v>
      </c>
      <c r="G1427" s="333">
        <f>ROUND(SUMIF(Anlagenbewegungsdaten!B:B,A1427,Anlagenbewegungsdaten!C:C),3)</f>
        <v>0</v>
      </c>
      <c r="H1427" s="334">
        <f>IF(ISBLANK(F1427),ROUND(SUMIF(Anlagenbewegungsdaten!B:B,A1427,Anlagenbewegungsdaten!D:D),2),ROUND(G1427*F1427%,2))</f>
        <v>0</v>
      </c>
      <c r="I1427" s="334">
        <f>ROUND((H1427-SUMIF(Anlagenbewegungsdaten!$B:$B,A1427,Anlagenbewegungsdaten!D:D)),3)</f>
        <v>0</v>
      </c>
      <c r="J1427" s="335" t="s">
        <v>5179</v>
      </c>
      <c r="K1427" s="335" t="s">
        <v>5193</v>
      </c>
      <c r="L1427" s="516">
        <v>17.399999999999999</v>
      </c>
      <c r="M1427" s="332">
        <f>ROUND(SUMIF(Anlagenbewegungsdaten_AV!B:B,A1427,Anlagenbewegungsdaten_AV!C:C),3)</f>
        <v>0</v>
      </c>
      <c r="N1427" s="330">
        <f>IF(ISBLANK(L1427),ROUND(SUMIF(Anlagenbewegungsdaten_AV!B:B,A1427,Anlagenbewegungsdaten_AV!D:D),2),ROUND(M1427*L1427%,2))</f>
        <v>0</v>
      </c>
      <c r="O1427" s="330">
        <f>ROUND(N1427-SUMIF(Anlagenbewegungsdaten_AV!B:B,A1427,Anlagenbewegungsdaten_AV!D:D),3)</f>
        <v>0</v>
      </c>
    </row>
    <row r="1428" spans="1:15" ht="15" customHeight="1" x14ac:dyDescent="0.25">
      <c r="A1428" s="263" t="s">
        <v>351</v>
      </c>
      <c r="B1428" s="174" t="s">
        <v>2108</v>
      </c>
      <c r="C1428" s="174" t="s">
        <v>4044</v>
      </c>
      <c r="D1428" s="174" t="s">
        <v>558</v>
      </c>
      <c r="E1428" s="174" t="s">
        <v>2486</v>
      </c>
      <c r="F1428" s="289">
        <v>23.75</v>
      </c>
      <c r="G1428" s="333">
        <f>ROUND(SUMIF(Anlagenbewegungsdaten!B:B,A1428,Anlagenbewegungsdaten!C:C),3)</f>
        <v>0</v>
      </c>
      <c r="H1428" s="334">
        <f>IF(ISBLANK(F1428),ROUND(SUMIF(Anlagenbewegungsdaten!B:B,A1428,Anlagenbewegungsdaten!D:D),2),ROUND(G1428*F1428%,2))</f>
        <v>0</v>
      </c>
      <c r="I1428" s="334">
        <f>ROUND((H1428-SUMIF(Anlagenbewegungsdaten!$B:$B,A1428,Anlagenbewegungsdaten!D:D)),3)</f>
        <v>0</v>
      </c>
      <c r="J1428" s="335" t="s">
        <v>5179</v>
      </c>
      <c r="K1428" s="335" t="s">
        <v>5193</v>
      </c>
      <c r="L1428" s="516">
        <v>19</v>
      </c>
      <c r="M1428" s="332">
        <f>ROUND(SUMIF(Anlagenbewegungsdaten_AV!B:B,A1428,Anlagenbewegungsdaten_AV!C:C),3)</f>
        <v>0</v>
      </c>
      <c r="N1428" s="330">
        <f>IF(ISBLANK(L1428),ROUND(SUMIF(Anlagenbewegungsdaten_AV!B:B,A1428,Anlagenbewegungsdaten_AV!D:D),2),ROUND(M1428*L1428%,2))</f>
        <v>0</v>
      </c>
      <c r="O1428" s="330">
        <f>ROUND(N1428-SUMIF(Anlagenbewegungsdaten_AV!B:B,A1428,Anlagenbewegungsdaten_AV!D:D),3)</f>
        <v>0</v>
      </c>
    </row>
    <row r="1429" spans="1:15" ht="15" customHeight="1" x14ac:dyDescent="0.25">
      <c r="A1429" s="263" t="s">
        <v>352</v>
      </c>
      <c r="B1429" s="174" t="s">
        <v>2108</v>
      </c>
      <c r="C1429" s="174" t="s">
        <v>4044</v>
      </c>
      <c r="D1429" s="174" t="s">
        <v>560</v>
      </c>
      <c r="E1429" s="174" t="s">
        <v>1560</v>
      </c>
      <c r="F1429" s="289">
        <v>24.75</v>
      </c>
      <c r="G1429" s="333">
        <f>ROUND(SUMIF(Anlagenbewegungsdaten!B:B,A1429,Anlagenbewegungsdaten!C:C),3)</f>
        <v>0</v>
      </c>
      <c r="H1429" s="334">
        <f>IF(ISBLANK(F1429),ROUND(SUMIF(Anlagenbewegungsdaten!B:B,A1429,Anlagenbewegungsdaten!D:D),2),ROUND(G1429*F1429%,2))</f>
        <v>0</v>
      </c>
      <c r="I1429" s="334">
        <f>ROUND((H1429-SUMIF(Anlagenbewegungsdaten!$B:$B,A1429,Anlagenbewegungsdaten!D:D)),3)</f>
        <v>0</v>
      </c>
      <c r="J1429" s="335" t="s">
        <v>5179</v>
      </c>
      <c r="K1429" s="335" t="s">
        <v>5193</v>
      </c>
      <c r="L1429" s="516">
        <v>19.8</v>
      </c>
      <c r="M1429" s="332">
        <f>ROUND(SUMIF(Anlagenbewegungsdaten_AV!B:B,A1429,Anlagenbewegungsdaten_AV!C:C),3)</f>
        <v>0</v>
      </c>
      <c r="N1429" s="330">
        <f>IF(ISBLANK(L1429),ROUND(SUMIF(Anlagenbewegungsdaten_AV!B:B,A1429,Anlagenbewegungsdaten_AV!D:D),2),ROUND(M1429*L1429%,2))</f>
        <v>0</v>
      </c>
      <c r="O1429" s="330">
        <f>ROUND(N1429-SUMIF(Anlagenbewegungsdaten_AV!B:B,A1429,Anlagenbewegungsdaten_AV!D:D),3)</f>
        <v>0</v>
      </c>
    </row>
    <row r="1430" spans="1:15" ht="15" customHeight="1" x14ac:dyDescent="0.25">
      <c r="A1430" s="263" t="s">
        <v>353</v>
      </c>
      <c r="B1430" s="174" t="s">
        <v>2108</v>
      </c>
      <c r="C1430" s="174" t="s">
        <v>4044</v>
      </c>
      <c r="D1430" s="174" t="s">
        <v>562</v>
      </c>
      <c r="E1430" s="174" t="s">
        <v>1563</v>
      </c>
      <c r="F1430" s="289">
        <v>24.75</v>
      </c>
      <c r="G1430" s="333">
        <f>ROUND(SUMIF(Anlagenbewegungsdaten!B:B,A1430,Anlagenbewegungsdaten!C:C),3)</f>
        <v>0</v>
      </c>
      <c r="H1430" s="334">
        <f>IF(ISBLANK(F1430),ROUND(SUMIF(Anlagenbewegungsdaten!B:B,A1430,Anlagenbewegungsdaten!D:D),2),ROUND(G1430*F1430%,2))</f>
        <v>0</v>
      </c>
      <c r="I1430" s="334">
        <f>ROUND((H1430-SUMIF(Anlagenbewegungsdaten!$B:$B,A1430,Anlagenbewegungsdaten!D:D)),3)</f>
        <v>0</v>
      </c>
      <c r="J1430" s="335" t="s">
        <v>5179</v>
      </c>
      <c r="K1430" s="335" t="s">
        <v>5193</v>
      </c>
      <c r="L1430" s="516">
        <v>19.8</v>
      </c>
      <c r="M1430" s="332">
        <f>ROUND(SUMIF(Anlagenbewegungsdaten_AV!B:B,A1430,Anlagenbewegungsdaten_AV!C:C),3)</f>
        <v>0</v>
      </c>
      <c r="N1430" s="330">
        <f>IF(ISBLANK(L1430),ROUND(SUMIF(Anlagenbewegungsdaten_AV!B:B,A1430,Anlagenbewegungsdaten_AV!D:D),2),ROUND(M1430*L1430%,2))</f>
        <v>0</v>
      </c>
      <c r="O1430" s="330">
        <f>ROUND(N1430-SUMIF(Anlagenbewegungsdaten_AV!B:B,A1430,Anlagenbewegungsdaten_AV!D:D),3)</f>
        <v>0</v>
      </c>
    </row>
    <row r="1431" spans="1:15" ht="15" customHeight="1" x14ac:dyDescent="0.25">
      <c r="A1431" s="263" t="s">
        <v>2833</v>
      </c>
      <c r="B1431" s="174" t="s">
        <v>2108</v>
      </c>
      <c r="C1431" s="174" t="s">
        <v>4044</v>
      </c>
      <c r="D1431" s="174" t="s">
        <v>2770</v>
      </c>
      <c r="E1431" s="174" t="s">
        <v>2576</v>
      </c>
      <c r="F1431" s="289">
        <v>24.72</v>
      </c>
      <c r="G1431" s="333">
        <f>ROUND(SUMIF(Anlagenbewegungsdaten!B:B,A1431,Anlagenbewegungsdaten!C:C),3)</f>
        <v>0</v>
      </c>
      <c r="H1431" s="334">
        <f>IF(ISBLANK(F1431),ROUND(SUMIF(Anlagenbewegungsdaten!B:B,A1431,Anlagenbewegungsdaten!D:D),2),ROUND(G1431*F1431%,2))</f>
        <v>0</v>
      </c>
      <c r="I1431" s="334">
        <f>ROUND((H1431-SUMIF(Anlagenbewegungsdaten!$B:$B,A1431,Anlagenbewegungsdaten!D:D)),3)</f>
        <v>0</v>
      </c>
      <c r="J1431" s="335" t="s">
        <v>5179</v>
      </c>
      <c r="K1431" s="335" t="s">
        <v>5193</v>
      </c>
      <c r="L1431" s="516">
        <v>19.78</v>
      </c>
      <c r="M1431" s="332">
        <f>ROUND(SUMIF(Anlagenbewegungsdaten_AV!B:B,A1431,Anlagenbewegungsdaten_AV!C:C),3)</f>
        <v>0</v>
      </c>
      <c r="N1431" s="330">
        <f>IF(ISBLANK(L1431),ROUND(SUMIF(Anlagenbewegungsdaten_AV!B:B,A1431,Anlagenbewegungsdaten_AV!D:D),2),ROUND(M1431*L1431%,2))</f>
        <v>0</v>
      </c>
      <c r="O1431" s="330">
        <f>ROUND(N1431-SUMIF(Anlagenbewegungsdaten_AV!B:B,A1431,Anlagenbewegungsdaten_AV!D:D),3)</f>
        <v>0</v>
      </c>
    </row>
    <row r="1432" spans="1:15" ht="15" customHeight="1" x14ac:dyDescent="0.25">
      <c r="A1432" s="263" t="s">
        <v>3577</v>
      </c>
      <c r="B1432" s="174" t="s">
        <v>2108</v>
      </c>
      <c r="C1432" s="174" t="s">
        <v>4044</v>
      </c>
      <c r="D1432" s="174" t="s">
        <v>3514</v>
      </c>
      <c r="E1432" s="174" t="s">
        <v>3320</v>
      </c>
      <c r="F1432" s="289">
        <v>24.689999999999998</v>
      </c>
      <c r="G1432" s="333">
        <f>ROUND(SUMIF(Anlagenbewegungsdaten!B:B,A1432,Anlagenbewegungsdaten!C:C),3)</f>
        <v>0</v>
      </c>
      <c r="H1432" s="334">
        <f>IF(ISBLANK(F1432),ROUND(SUMIF(Anlagenbewegungsdaten!B:B,A1432,Anlagenbewegungsdaten!D:D),2),ROUND(G1432*F1432%,2))</f>
        <v>0</v>
      </c>
      <c r="I1432" s="334">
        <f>ROUND((H1432-SUMIF(Anlagenbewegungsdaten!$B:$B,A1432,Anlagenbewegungsdaten!D:D)),3)</f>
        <v>0</v>
      </c>
      <c r="J1432" s="335" t="s">
        <v>5179</v>
      </c>
      <c r="K1432" s="335" t="s">
        <v>5193</v>
      </c>
      <c r="L1432" s="516">
        <v>19.75</v>
      </c>
      <c r="M1432" s="332">
        <f>ROUND(SUMIF(Anlagenbewegungsdaten_AV!B:B,A1432,Anlagenbewegungsdaten_AV!C:C),3)</f>
        <v>0</v>
      </c>
      <c r="N1432" s="330">
        <f>IF(ISBLANK(L1432),ROUND(SUMIF(Anlagenbewegungsdaten_AV!B:B,A1432,Anlagenbewegungsdaten_AV!D:D),2),ROUND(M1432*L1432%,2))</f>
        <v>0</v>
      </c>
      <c r="O1432" s="330">
        <f>ROUND(N1432-SUMIF(Anlagenbewegungsdaten_AV!B:B,A1432,Anlagenbewegungsdaten_AV!D:D),3)</f>
        <v>0</v>
      </c>
    </row>
    <row r="1433" spans="1:15" ht="15" customHeight="1" x14ac:dyDescent="0.25">
      <c r="A1433" s="275" t="s">
        <v>4352</v>
      </c>
      <c r="B1433" s="193" t="s">
        <v>2108</v>
      </c>
      <c r="C1433" s="193" t="s">
        <v>4044</v>
      </c>
      <c r="D1433" s="193" t="s">
        <v>4288</v>
      </c>
      <c r="E1433" s="193" t="s">
        <v>4093</v>
      </c>
      <c r="F1433" s="290">
        <v>24.66</v>
      </c>
      <c r="G1433" s="333">
        <f>ROUND(SUMIF(Anlagenbewegungsdaten!B:B,A1433,Anlagenbewegungsdaten!C:C),3)</f>
        <v>0</v>
      </c>
      <c r="H1433" s="334">
        <f>IF(ISBLANK(F1433),ROUND(SUMIF(Anlagenbewegungsdaten!B:B,A1433,Anlagenbewegungsdaten!D:D),2),ROUND(G1433*F1433%,2))</f>
        <v>0</v>
      </c>
      <c r="I1433" s="334">
        <f>ROUND((H1433-SUMIF(Anlagenbewegungsdaten!$B:$B,A1433,Anlagenbewegungsdaten!D:D)),3)</f>
        <v>0</v>
      </c>
      <c r="J1433" s="335" t="s">
        <v>5179</v>
      </c>
      <c r="K1433" s="335" t="s">
        <v>5193</v>
      </c>
      <c r="L1433" s="516">
        <v>19.73</v>
      </c>
      <c r="M1433" s="332">
        <f>ROUND(SUMIF(Anlagenbewegungsdaten_AV!B:B,A1433,Anlagenbewegungsdaten_AV!C:C),3)</f>
        <v>0</v>
      </c>
      <c r="N1433" s="330">
        <f>IF(ISBLANK(L1433),ROUND(SUMIF(Anlagenbewegungsdaten_AV!B:B,A1433,Anlagenbewegungsdaten_AV!D:D),2),ROUND(M1433*L1433%,2))</f>
        <v>0</v>
      </c>
      <c r="O1433" s="330">
        <f>ROUND(N1433-SUMIF(Anlagenbewegungsdaten_AV!B:B,A1433,Anlagenbewegungsdaten_AV!D:D),3)</f>
        <v>0</v>
      </c>
    </row>
    <row r="1434" spans="1:15" ht="15" customHeight="1" x14ac:dyDescent="0.25">
      <c r="A1434" s="263" t="s">
        <v>354</v>
      </c>
      <c r="B1434" s="174" t="s">
        <v>2108</v>
      </c>
      <c r="C1434" s="174" t="s">
        <v>4044</v>
      </c>
      <c r="D1434" s="174" t="s">
        <v>564</v>
      </c>
      <c r="E1434" s="174" t="s">
        <v>2483</v>
      </c>
      <c r="F1434" s="289">
        <v>22.75</v>
      </c>
      <c r="G1434" s="333">
        <f>ROUND(SUMIF(Anlagenbewegungsdaten!B:B,A1434,Anlagenbewegungsdaten!C:C),3)</f>
        <v>0</v>
      </c>
      <c r="H1434" s="334">
        <f>IF(ISBLANK(F1434),ROUND(SUMIF(Anlagenbewegungsdaten!B:B,A1434,Anlagenbewegungsdaten!D:D),2),ROUND(G1434*F1434%,2))</f>
        <v>0</v>
      </c>
      <c r="I1434" s="334">
        <f>ROUND((H1434-SUMIF(Anlagenbewegungsdaten!$B:$B,A1434,Anlagenbewegungsdaten!D:D)),3)</f>
        <v>0</v>
      </c>
      <c r="J1434" s="335" t="s">
        <v>5179</v>
      </c>
      <c r="K1434" s="335" t="s">
        <v>5193</v>
      </c>
      <c r="L1434" s="516">
        <v>18.2</v>
      </c>
      <c r="M1434" s="332">
        <f>ROUND(SUMIF(Anlagenbewegungsdaten_AV!B:B,A1434,Anlagenbewegungsdaten_AV!C:C),3)</f>
        <v>0</v>
      </c>
      <c r="N1434" s="330">
        <f>IF(ISBLANK(L1434),ROUND(SUMIF(Anlagenbewegungsdaten_AV!B:B,A1434,Anlagenbewegungsdaten_AV!D:D),2),ROUND(M1434*L1434%,2))</f>
        <v>0</v>
      </c>
      <c r="O1434" s="330">
        <f>ROUND(N1434-SUMIF(Anlagenbewegungsdaten_AV!B:B,A1434,Anlagenbewegungsdaten_AV!D:D),3)</f>
        <v>0</v>
      </c>
    </row>
    <row r="1435" spans="1:15" ht="15" customHeight="1" x14ac:dyDescent="0.25">
      <c r="A1435" s="263" t="s">
        <v>355</v>
      </c>
      <c r="B1435" s="174" t="s">
        <v>2108</v>
      </c>
      <c r="C1435" s="174" t="s">
        <v>4044</v>
      </c>
      <c r="D1435" s="174" t="s">
        <v>566</v>
      </c>
      <c r="E1435" s="174" t="s">
        <v>2486</v>
      </c>
      <c r="F1435" s="289">
        <v>24.75</v>
      </c>
      <c r="G1435" s="333">
        <f>ROUND(SUMIF(Anlagenbewegungsdaten!B:B,A1435,Anlagenbewegungsdaten!C:C),3)</f>
        <v>0</v>
      </c>
      <c r="H1435" s="334">
        <f>IF(ISBLANK(F1435),ROUND(SUMIF(Anlagenbewegungsdaten!B:B,A1435,Anlagenbewegungsdaten!D:D),2),ROUND(G1435*F1435%,2))</f>
        <v>0</v>
      </c>
      <c r="I1435" s="334">
        <f>ROUND((H1435-SUMIF(Anlagenbewegungsdaten!$B:$B,A1435,Anlagenbewegungsdaten!D:D)),3)</f>
        <v>0</v>
      </c>
      <c r="J1435" s="335" t="s">
        <v>5179</v>
      </c>
      <c r="K1435" s="335" t="s">
        <v>5193</v>
      </c>
      <c r="L1435" s="516">
        <v>19.8</v>
      </c>
      <c r="M1435" s="332">
        <f>ROUND(SUMIF(Anlagenbewegungsdaten_AV!B:B,A1435,Anlagenbewegungsdaten_AV!C:C),3)</f>
        <v>0</v>
      </c>
      <c r="N1435" s="330">
        <f>IF(ISBLANK(L1435),ROUND(SUMIF(Anlagenbewegungsdaten_AV!B:B,A1435,Anlagenbewegungsdaten_AV!D:D),2),ROUND(M1435*L1435%,2))</f>
        <v>0</v>
      </c>
      <c r="O1435" s="330">
        <f>ROUND(N1435-SUMIF(Anlagenbewegungsdaten_AV!B:B,A1435,Anlagenbewegungsdaten_AV!D:D),3)</f>
        <v>0</v>
      </c>
    </row>
    <row r="1436" spans="1:15" ht="15" customHeight="1" x14ac:dyDescent="0.25">
      <c r="A1436" s="263" t="s">
        <v>356</v>
      </c>
      <c r="B1436" s="174" t="s">
        <v>2108</v>
      </c>
      <c r="C1436" s="174" t="s">
        <v>4044</v>
      </c>
      <c r="D1436" s="184" t="s">
        <v>568</v>
      </c>
      <c r="E1436" s="174" t="s">
        <v>1560</v>
      </c>
      <c r="F1436" s="289">
        <v>25.75</v>
      </c>
      <c r="G1436" s="333">
        <f>ROUND(SUMIF(Anlagenbewegungsdaten!B:B,A1436,Anlagenbewegungsdaten!C:C),3)</f>
        <v>0</v>
      </c>
      <c r="H1436" s="334">
        <f>IF(ISBLANK(F1436),ROUND(SUMIF(Anlagenbewegungsdaten!B:B,A1436,Anlagenbewegungsdaten!D:D),2),ROUND(G1436*F1436%,2))</f>
        <v>0</v>
      </c>
      <c r="I1436" s="334">
        <f>ROUND((H1436-SUMIF(Anlagenbewegungsdaten!$B:$B,A1436,Anlagenbewegungsdaten!D:D)),3)</f>
        <v>0</v>
      </c>
      <c r="J1436" s="335" t="s">
        <v>5179</v>
      </c>
      <c r="K1436" s="335" t="s">
        <v>5193</v>
      </c>
      <c r="L1436" s="516">
        <v>20.6</v>
      </c>
      <c r="M1436" s="332">
        <f>ROUND(SUMIF(Anlagenbewegungsdaten_AV!B:B,A1436,Anlagenbewegungsdaten_AV!C:C),3)</f>
        <v>0</v>
      </c>
      <c r="N1436" s="330">
        <f>IF(ISBLANK(L1436),ROUND(SUMIF(Anlagenbewegungsdaten_AV!B:B,A1436,Anlagenbewegungsdaten_AV!D:D),2),ROUND(M1436*L1436%,2))</f>
        <v>0</v>
      </c>
      <c r="O1436" s="330">
        <f>ROUND(N1436-SUMIF(Anlagenbewegungsdaten_AV!B:B,A1436,Anlagenbewegungsdaten_AV!D:D),3)</f>
        <v>0</v>
      </c>
    </row>
    <row r="1437" spans="1:15" ht="15" customHeight="1" x14ac:dyDescent="0.25">
      <c r="A1437" s="263" t="s">
        <v>357</v>
      </c>
      <c r="B1437" s="174" t="s">
        <v>2108</v>
      </c>
      <c r="C1437" s="174" t="s">
        <v>4044</v>
      </c>
      <c r="D1437" s="174" t="s">
        <v>570</v>
      </c>
      <c r="E1437" s="174" t="s">
        <v>1563</v>
      </c>
      <c r="F1437" s="289">
        <v>25.75</v>
      </c>
      <c r="G1437" s="333">
        <f>ROUND(SUMIF(Anlagenbewegungsdaten!B:B,A1437,Anlagenbewegungsdaten!C:C),3)</f>
        <v>0</v>
      </c>
      <c r="H1437" s="334">
        <f>IF(ISBLANK(F1437),ROUND(SUMIF(Anlagenbewegungsdaten!B:B,A1437,Anlagenbewegungsdaten!D:D),2),ROUND(G1437*F1437%,2))</f>
        <v>0</v>
      </c>
      <c r="I1437" s="334">
        <f>ROUND((H1437-SUMIF(Anlagenbewegungsdaten!$B:$B,A1437,Anlagenbewegungsdaten!D:D)),3)</f>
        <v>0</v>
      </c>
      <c r="J1437" s="335" t="s">
        <v>5179</v>
      </c>
      <c r="K1437" s="335" t="s">
        <v>5193</v>
      </c>
      <c r="L1437" s="516">
        <v>20.6</v>
      </c>
      <c r="M1437" s="332">
        <f>ROUND(SUMIF(Anlagenbewegungsdaten_AV!B:B,A1437,Anlagenbewegungsdaten_AV!C:C),3)</f>
        <v>0</v>
      </c>
      <c r="N1437" s="330">
        <f>IF(ISBLANK(L1437),ROUND(SUMIF(Anlagenbewegungsdaten_AV!B:B,A1437,Anlagenbewegungsdaten_AV!D:D),2),ROUND(M1437*L1437%,2))</f>
        <v>0</v>
      </c>
      <c r="O1437" s="330">
        <f>ROUND(N1437-SUMIF(Anlagenbewegungsdaten_AV!B:B,A1437,Anlagenbewegungsdaten_AV!D:D),3)</f>
        <v>0</v>
      </c>
    </row>
    <row r="1438" spans="1:15" ht="15" customHeight="1" x14ac:dyDescent="0.25">
      <c r="A1438" s="263" t="s">
        <v>2834</v>
      </c>
      <c r="B1438" s="174" t="s">
        <v>2108</v>
      </c>
      <c r="C1438" s="174" t="s">
        <v>4044</v>
      </c>
      <c r="D1438" s="174" t="s">
        <v>2772</v>
      </c>
      <c r="E1438" s="174" t="s">
        <v>2576</v>
      </c>
      <c r="F1438" s="289">
        <v>25.72</v>
      </c>
      <c r="G1438" s="333">
        <f>ROUND(SUMIF(Anlagenbewegungsdaten!B:B,A1438,Anlagenbewegungsdaten!C:C),3)</f>
        <v>0</v>
      </c>
      <c r="H1438" s="334">
        <f>IF(ISBLANK(F1438),ROUND(SUMIF(Anlagenbewegungsdaten!B:B,A1438,Anlagenbewegungsdaten!D:D),2),ROUND(G1438*F1438%,2))</f>
        <v>0</v>
      </c>
      <c r="I1438" s="334">
        <f>ROUND((H1438-SUMIF(Anlagenbewegungsdaten!$B:$B,A1438,Anlagenbewegungsdaten!D:D)),3)</f>
        <v>0</v>
      </c>
      <c r="J1438" s="335" t="s">
        <v>5179</v>
      </c>
      <c r="K1438" s="335" t="s">
        <v>5193</v>
      </c>
      <c r="L1438" s="516">
        <v>20.58</v>
      </c>
      <c r="M1438" s="332">
        <f>ROUND(SUMIF(Anlagenbewegungsdaten_AV!B:B,A1438,Anlagenbewegungsdaten_AV!C:C),3)</f>
        <v>0</v>
      </c>
      <c r="N1438" s="330">
        <f>IF(ISBLANK(L1438),ROUND(SUMIF(Anlagenbewegungsdaten_AV!B:B,A1438,Anlagenbewegungsdaten_AV!D:D),2),ROUND(M1438*L1438%,2))</f>
        <v>0</v>
      </c>
      <c r="O1438" s="330">
        <f>ROUND(N1438-SUMIF(Anlagenbewegungsdaten_AV!B:B,A1438,Anlagenbewegungsdaten_AV!D:D),3)</f>
        <v>0</v>
      </c>
    </row>
    <row r="1439" spans="1:15" ht="15" customHeight="1" x14ac:dyDescent="0.25">
      <c r="A1439" s="263" t="s">
        <v>3578</v>
      </c>
      <c r="B1439" s="174" t="s">
        <v>2108</v>
      </c>
      <c r="C1439" s="174" t="s">
        <v>4044</v>
      </c>
      <c r="D1439" s="174" t="s">
        <v>3516</v>
      </c>
      <c r="E1439" s="174" t="s">
        <v>3320</v>
      </c>
      <c r="F1439" s="289">
        <v>25.689999999999998</v>
      </c>
      <c r="G1439" s="333">
        <f>ROUND(SUMIF(Anlagenbewegungsdaten!B:B,A1439,Anlagenbewegungsdaten!C:C),3)</f>
        <v>0</v>
      </c>
      <c r="H1439" s="334">
        <f>IF(ISBLANK(F1439),ROUND(SUMIF(Anlagenbewegungsdaten!B:B,A1439,Anlagenbewegungsdaten!D:D),2),ROUND(G1439*F1439%,2))</f>
        <v>0</v>
      </c>
      <c r="I1439" s="334">
        <f>ROUND((H1439-SUMIF(Anlagenbewegungsdaten!$B:$B,A1439,Anlagenbewegungsdaten!D:D)),3)</f>
        <v>0</v>
      </c>
      <c r="J1439" s="335" t="s">
        <v>5179</v>
      </c>
      <c r="K1439" s="335" t="s">
        <v>5193</v>
      </c>
      <c r="L1439" s="516">
        <v>20.55</v>
      </c>
      <c r="M1439" s="332">
        <f>ROUND(SUMIF(Anlagenbewegungsdaten_AV!B:B,A1439,Anlagenbewegungsdaten_AV!C:C),3)</f>
        <v>0</v>
      </c>
      <c r="N1439" s="330">
        <f>IF(ISBLANK(L1439),ROUND(SUMIF(Anlagenbewegungsdaten_AV!B:B,A1439,Anlagenbewegungsdaten_AV!D:D),2),ROUND(M1439*L1439%,2))</f>
        <v>0</v>
      </c>
      <c r="O1439" s="330">
        <f>ROUND(N1439-SUMIF(Anlagenbewegungsdaten_AV!B:B,A1439,Anlagenbewegungsdaten_AV!D:D),3)</f>
        <v>0</v>
      </c>
    </row>
    <row r="1440" spans="1:15" ht="15" customHeight="1" x14ac:dyDescent="0.25">
      <c r="A1440" s="275" t="s">
        <v>4353</v>
      </c>
      <c r="B1440" s="193" t="s">
        <v>2108</v>
      </c>
      <c r="C1440" s="193" t="s">
        <v>4044</v>
      </c>
      <c r="D1440" s="193" t="s">
        <v>4290</v>
      </c>
      <c r="E1440" s="193" t="s">
        <v>4093</v>
      </c>
      <c r="F1440" s="290">
        <v>25.66</v>
      </c>
      <c r="G1440" s="333">
        <f>ROUND(SUMIF(Anlagenbewegungsdaten!B:B,A1440,Anlagenbewegungsdaten!C:C),3)</f>
        <v>0</v>
      </c>
      <c r="H1440" s="334">
        <f>IF(ISBLANK(F1440),ROUND(SUMIF(Anlagenbewegungsdaten!B:B,A1440,Anlagenbewegungsdaten!D:D),2),ROUND(G1440*F1440%,2))</f>
        <v>0</v>
      </c>
      <c r="I1440" s="334">
        <f>ROUND((H1440-SUMIF(Anlagenbewegungsdaten!$B:$B,A1440,Anlagenbewegungsdaten!D:D)),3)</f>
        <v>0</v>
      </c>
      <c r="J1440" s="335" t="s">
        <v>5179</v>
      </c>
      <c r="K1440" s="335" t="s">
        <v>5193</v>
      </c>
      <c r="L1440" s="516">
        <v>20.53</v>
      </c>
      <c r="M1440" s="332">
        <f>ROUND(SUMIF(Anlagenbewegungsdaten_AV!B:B,A1440,Anlagenbewegungsdaten_AV!C:C),3)</f>
        <v>0</v>
      </c>
      <c r="N1440" s="330">
        <f>IF(ISBLANK(L1440),ROUND(SUMIF(Anlagenbewegungsdaten_AV!B:B,A1440,Anlagenbewegungsdaten_AV!D:D),2),ROUND(M1440*L1440%,2))</f>
        <v>0</v>
      </c>
      <c r="O1440" s="330">
        <f>ROUND(N1440-SUMIF(Anlagenbewegungsdaten_AV!B:B,A1440,Anlagenbewegungsdaten_AV!D:D),3)</f>
        <v>0</v>
      </c>
    </row>
    <row r="1441" spans="1:15" ht="15" customHeight="1" x14ac:dyDescent="0.25">
      <c r="A1441" s="262" t="s">
        <v>2553</v>
      </c>
      <c r="B1441" s="167" t="s">
        <v>2108</v>
      </c>
      <c r="C1441" s="168" t="s">
        <v>4044</v>
      </c>
      <c r="D1441" s="167" t="s">
        <v>2411</v>
      </c>
      <c r="E1441" s="167" t="s">
        <v>2483</v>
      </c>
      <c r="F1441" s="182">
        <v>8.77</v>
      </c>
      <c r="G1441" s="333">
        <f>ROUND(SUMIF(Anlagenbewegungsdaten!B:B,A1441,Anlagenbewegungsdaten!C:C),3)</f>
        <v>0</v>
      </c>
      <c r="H1441" s="334">
        <f>IF(ISBLANK(F1441),ROUND(SUMIF(Anlagenbewegungsdaten!B:B,A1441,Anlagenbewegungsdaten!D:D),2),ROUND(G1441*F1441%,2))</f>
        <v>0</v>
      </c>
      <c r="I1441" s="334">
        <f>ROUND((H1441-SUMIF(Anlagenbewegungsdaten!$B:$B,A1441,Anlagenbewegungsdaten!D:D)),3)</f>
        <v>0</v>
      </c>
      <c r="J1441" s="335" t="s">
        <v>5179</v>
      </c>
      <c r="K1441" s="335" t="s">
        <v>5193</v>
      </c>
      <c r="L1441" s="516">
        <v>7.02</v>
      </c>
      <c r="M1441" s="332">
        <f>ROUND(SUMIF(Anlagenbewegungsdaten_AV!B:B,A1441,Anlagenbewegungsdaten_AV!C:C),3)</f>
        <v>0</v>
      </c>
      <c r="N1441" s="330">
        <f>IF(ISBLANK(L1441),ROUND(SUMIF(Anlagenbewegungsdaten_AV!B:B,A1441,Anlagenbewegungsdaten_AV!D:D),2),ROUND(M1441*L1441%,2))</f>
        <v>0</v>
      </c>
      <c r="O1441" s="330">
        <f>ROUND(N1441-SUMIF(Anlagenbewegungsdaten_AV!B:B,A1441,Anlagenbewegungsdaten_AV!D:D),3)</f>
        <v>0</v>
      </c>
    </row>
    <row r="1442" spans="1:15" ht="15" customHeight="1" x14ac:dyDescent="0.25">
      <c r="A1442" s="262" t="s">
        <v>2554</v>
      </c>
      <c r="B1442" s="167" t="s">
        <v>2108</v>
      </c>
      <c r="C1442" s="168" t="s">
        <v>4044</v>
      </c>
      <c r="D1442" s="167" t="s">
        <v>2514</v>
      </c>
      <c r="E1442" s="167" t="s">
        <v>2486</v>
      </c>
      <c r="F1442" s="182">
        <v>10.77</v>
      </c>
      <c r="G1442" s="333">
        <f>ROUND(SUMIF(Anlagenbewegungsdaten!B:B,A1442,Anlagenbewegungsdaten!C:C),3)</f>
        <v>0</v>
      </c>
      <c r="H1442" s="334">
        <f>IF(ISBLANK(F1442),ROUND(SUMIF(Anlagenbewegungsdaten!B:B,A1442,Anlagenbewegungsdaten!D:D),2),ROUND(G1442*F1442%,2))</f>
        <v>0</v>
      </c>
      <c r="I1442" s="334">
        <f>ROUND((H1442-SUMIF(Anlagenbewegungsdaten!$B:$B,A1442,Anlagenbewegungsdaten!D:D)),3)</f>
        <v>0</v>
      </c>
      <c r="J1442" s="335" t="s">
        <v>5179</v>
      </c>
      <c r="K1442" s="335" t="s">
        <v>5193</v>
      </c>
      <c r="L1442" s="516">
        <v>8.6199999999999992</v>
      </c>
      <c r="M1442" s="332">
        <f>ROUND(SUMIF(Anlagenbewegungsdaten_AV!B:B,A1442,Anlagenbewegungsdaten_AV!C:C),3)</f>
        <v>0</v>
      </c>
      <c r="N1442" s="330">
        <f>IF(ISBLANK(L1442),ROUND(SUMIF(Anlagenbewegungsdaten_AV!B:B,A1442,Anlagenbewegungsdaten_AV!D:D),2),ROUND(M1442*L1442%,2))</f>
        <v>0</v>
      </c>
      <c r="O1442" s="330">
        <f>ROUND(N1442-SUMIF(Anlagenbewegungsdaten_AV!B:B,A1442,Anlagenbewegungsdaten_AV!D:D),3)</f>
        <v>0</v>
      </c>
    </row>
    <row r="1443" spans="1:15" ht="15" customHeight="1" x14ac:dyDescent="0.25">
      <c r="A1443" s="263" t="s">
        <v>358</v>
      </c>
      <c r="B1443" s="173" t="s">
        <v>2108</v>
      </c>
      <c r="C1443" s="173" t="s">
        <v>4044</v>
      </c>
      <c r="D1443" s="174" t="s">
        <v>1660</v>
      </c>
      <c r="E1443" s="173" t="s">
        <v>1563</v>
      </c>
      <c r="F1443" s="289">
        <v>11.77</v>
      </c>
      <c r="G1443" s="333">
        <f>ROUND(SUMIF(Anlagenbewegungsdaten!B:B,A1443,Anlagenbewegungsdaten!C:C),3)</f>
        <v>0</v>
      </c>
      <c r="H1443" s="334">
        <f>IF(ISBLANK(F1443),ROUND(SUMIF(Anlagenbewegungsdaten!B:B,A1443,Anlagenbewegungsdaten!D:D),2),ROUND(G1443*F1443%,2))</f>
        <v>0</v>
      </c>
      <c r="I1443" s="334">
        <f>ROUND((H1443-SUMIF(Anlagenbewegungsdaten!$B:$B,A1443,Anlagenbewegungsdaten!D:D)),3)</f>
        <v>0</v>
      </c>
      <c r="J1443" s="335" t="s">
        <v>5179</v>
      </c>
      <c r="K1443" s="335" t="s">
        <v>5193</v>
      </c>
      <c r="L1443" s="516">
        <v>9.42</v>
      </c>
      <c r="M1443" s="332">
        <f>ROUND(SUMIF(Anlagenbewegungsdaten_AV!B:B,A1443,Anlagenbewegungsdaten_AV!C:C),3)</f>
        <v>0</v>
      </c>
      <c r="N1443" s="330">
        <f>IF(ISBLANK(L1443),ROUND(SUMIF(Anlagenbewegungsdaten_AV!B:B,A1443,Anlagenbewegungsdaten_AV!D:D),2),ROUND(M1443*L1443%,2))</f>
        <v>0</v>
      </c>
      <c r="O1443" s="330">
        <f>ROUND(N1443-SUMIF(Anlagenbewegungsdaten_AV!B:B,A1443,Anlagenbewegungsdaten_AV!D:D),3)</f>
        <v>0</v>
      </c>
    </row>
    <row r="1444" spans="1:15" ht="15" customHeight="1" x14ac:dyDescent="0.25">
      <c r="A1444" s="263" t="s">
        <v>2835</v>
      </c>
      <c r="B1444" s="173" t="s">
        <v>2108</v>
      </c>
      <c r="C1444" s="173" t="s">
        <v>4044</v>
      </c>
      <c r="D1444" s="174" t="s">
        <v>2624</v>
      </c>
      <c r="E1444" s="173" t="s">
        <v>2576</v>
      </c>
      <c r="F1444" s="289">
        <v>11.74</v>
      </c>
      <c r="G1444" s="333">
        <f>ROUND(SUMIF(Anlagenbewegungsdaten!B:B,A1444,Anlagenbewegungsdaten!C:C),3)</f>
        <v>0</v>
      </c>
      <c r="H1444" s="334">
        <f>IF(ISBLANK(F1444),ROUND(SUMIF(Anlagenbewegungsdaten!B:B,A1444,Anlagenbewegungsdaten!D:D),2),ROUND(G1444*F1444%,2))</f>
        <v>0</v>
      </c>
      <c r="I1444" s="334">
        <f>ROUND((H1444-SUMIF(Anlagenbewegungsdaten!$B:$B,A1444,Anlagenbewegungsdaten!D:D)),3)</f>
        <v>0</v>
      </c>
      <c r="J1444" s="335" t="s">
        <v>5179</v>
      </c>
      <c r="K1444" s="335" t="s">
        <v>5193</v>
      </c>
      <c r="L1444" s="516">
        <v>9.39</v>
      </c>
      <c r="M1444" s="332">
        <f>ROUND(SUMIF(Anlagenbewegungsdaten_AV!B:B,A1444,Anlagenbewegungsdaten_AV!C:C),3)</f>
        <v>0</v>
      </c>
      <c r="N1444" s="330">
        <f>IF(ISBLANK(L1444),ROUND(SUMIF(Anlagenbewegungsdaten_AV!B:B,A1444,Anlagenbewegungsdaten_AV!D:D),2),ROUND(M1444*L1444%,2))</f>
        <v>0</v>
      </c>
      <c r="O1444" s="330">
        <f>ROUND(N1444-SUMIF(Anlagenbewegungsdaten_AV!B:B,A1444,Anlagenbewegungsdaten_AV!D:D),3)</f>
        <v>0</v>
      </c>
    </row>
    <row r="1445" spans="1:15" ht="15" customHeight="1" x14ac:dyDescent="0.25">
      <c r="A1445" s="263" t="s">
        <v>3579</v>
      </c>
      <c r="B1445" s="173" t="s">
        <v>2108</v>
      </c>
      <c r="C1445" s="173" t="s">
        <v>4044</v>
      </c>
      <c r="D1445" s="174" t="s">
        <v>3368</v>
      </c>
      <c r="E1445" s="173" t="s">
        <v>3320</v>
      </c>
      <c r="F1445" s="289">
        <v>11.709999999999999</v>
      </c>
      <c r="G1445" s="333">
        <f>ROUND(SUMIF(Anlagenbewegungsdaten!B:B,A1445,Anlagenbewegungsdaten!C:C),3)</f>
        <v>0</v>
      </c>
      <c r="H1445" s="334">
        <f>IF(ISBLANK(F1445),ROUND(SUMIF(Anlagenbewegungsdaten!B:B,A1445,Anlagenbewegungsdaten!D:D),2),ROUND(G1445*F1445%,2))</f>
        <v>0</v>
      </c>
      <c r="I1445" s="334">
        <f>ROUND((H1445-SUMIF(Anlagenbewegungsdaten!$B:$B,A1445,Anlagenbewegungsdaten!D:D)),3)</f>
        <v>0</v>
      </c>
      <c r="J1445" s="335" t="s">
        <v>5179</v>
      </c>
      <c r="K1445" s="335" t="s">
        <v>5193</v>
      </c>
      <c r="L1445" s="516">
        <v>9.3699999999999992</v>
      </c>
      <c r="M1445" s="332">
        <f>ROUND(SUMIF(Anlagenbewegungsdaten_AV!B:B,A1445,Anlagenbewegungsdaten_AV!C:C),3)</f>
        <v>0</v>
      </c>
      <c r="N1445" s="330">
        <f>IF(ISBLANK(L1445),ROUND(SUMIF(Anlagenbewegungsdaten_AV!B:B,A1445,Anlagenbewegungsdaten_AV!D:D),2),ROUND(M1445*L1445%,2))</f>
        <v>0</v>
      </c>
      <c r="O1445" s="330">
        <f>ROUND(N1445-SUMIF(Anlagenbewegungsdaten_AV!B:B,A1445,Anlagenbewegungsdaten_AV!D:D),3)</f>
        <v>0</v>
      </c>
    </row>
    <row r="1446" spans="1:15" ht="15" customHeight="1" x14ac:dyDescent="0.25">
      <c r="A1446" s="275" t="s">
        <v>4354</v>
      </c>
      <c r="B1446" s="194" t="s">
        <v>2108</v>
      </c>
      <c r="C1446" s="194" t="s">
        <v>4044</v>
      </c>
      <c r="D1446" s="193" t="s">
        <v>4141</v>
      </c>
      <c r="E1446" s="194" t="s">
        <v>4093</v>
      </c>
      <c r="F1446" s="290">
        <v>11.68</v>
      </c>
      <c r="G1446" s="333">
        <f>ROUND(SUMIF(Anlagenbewegungsdaten!B:B,A1446,Anlagenbewegungsdaten!C:C),3)</f>
        <v>0</v>
      </c>
      <c r="H1446" s="334">
        <f>IF(ISBLANK(F1446),ROUND(SUMIF(Anlagenbewegungsdaten!B:B,A1446,Anlagenbewegungsdaten!D:D),2),ROUND(G1446*F1446%,2))</f>
        <v>0</v>
      </c>
      <c r="I1446" s="334">
        <f>ROUND((H1446-SUMIF(Anlagenbewegungsdaten!$B:$B,A1446,Anlagenbewegungsdaten!D:D)),3)</f>
        <v>0</v>
      </c>
      <c r="J1446" s="335" t="s">
        <v>5179</v>
      </c>
      <c r="K1446" s="335" t="s">
        <v>5193</v>
      </c>
      <c r="L1446" s="516">
        <v>9.34</v>
      </c>
      <c r="M1446" s="332">
        <f>ROUND(SUMIF(Anlagenbewegungsdaten_AV!B:B,A1446,Anlagenbewegungsdaten_AV!C:C),3)</f>
        <v>0</v>
      </c>
      <c r="N1446" s="330">
        <f>IF(ISBLANK(L1446),ROUND(SUMIF(Anlagenbewegungsdaten_AV!B:B,A1446,Anlagenbewegungsdaten_AV!D:D),2),ROUND(M1446*L1446%,2))</f>
        <v>0</v>
      </c>
      <c r="O1446" s="330">
        <f>ROUND(N1446-SUMIF(Anlagenbewegungsdaten_AV!B:B,A1446,Anlagenbewegungsdaten_AV!D:D),3)</f>
        <v>0</v>
      </c>
    </row>
    <row r="1447" spans="1:15" ht="15" customHeight="1" x14ac:dyDescent="0.25">
      <c r="A1447" s="262" t="s">
        <v>2555</v>
      </c>
      <c r="B1447" s="167" t="s">
        <v>2108</v>
      </c>
      <c r="C1447" s="168" t="s">
        <v>4044</v>
      </c>
      <c r="D1447" s="167" t="s">
        <v>2464</v>
      </c>
      <c r="E1447" s="167" t="s">
        <v>2483</v>
      </c>
      <c r="F1447" s="182">
        <v>12.77</v>
      </c>
      <c r="G1447" s="333">
        <f>ROUND(SUMIF(Anlagenbewegungsdaten!B:B,A1447,Anlagenbewegungsdaten!C:C),3)</f>
        <v>0</v>
      </c>
      <c r="H1447" s="334">
        <f>IF(ISBLANK(F1447),ROUND(SUMIF(Anlagenbewegungsdaten!B:B,A1447,Anlagenbewegungsdaten!D:D),2),ROUND(G1447*F1447%,2))</f>
        <v>0</v>
      </c>
      <c r="I1447" s="334">
        <f>ROUND((H1447-SUMIF(Anlagenbewegungsdaten!$B:$B,A1447,Anlagenbewegungsdaten!D:D)),3)</f>
        <v>0</v>
      </c>
      <c r="J1447" s="335" t="s">
        <v>5179</v>
      </c>
      <c r="K1447" s="335" t="s">
        <v>5193</v>
      </c>
      <c r="L1447" s="516">
        <v>10.220000000000001</v>
      </c>
      <c r="M1447" s="332">
        <f>ROUND(SUMIF(Anlagenbewegungsdaten_AV!B:B,A1447,Anlagenbewegungsdaten_AV!C:C),3)</f>
        <v>0</v>
      </c>
      <c r="N1447" s="330">
        <f>IF(ISBLANK(L1447),ROUND(SUMIF(Anlagenbewegungsdaten_AV!B:B,A1447,Anlagenbewegungsdaten_AV!D:D),2),ROUND(M1447*L1447%,2))</f>
        <v>0</v>
      </c>
      <c r="O1447" s="330">
        <f>ROUND(N1447-SUMIF(Anlagenbewegungsdaten_AV!B:B,A1447,Anlagenbewegungsdaten_AV!D:D),3)</f>
        <v>0</v>
      </c>
    </row>
    <row r="1448" spans="1:15" ht="15" customHeight="1" x14ac:dyDescent="0.25">
      <c r="A1448" s="262" t="s">
        <v>2556</v>
      </c>
      <c r="B1448" s="167" t="s">
        <v>2108</v>
      </c>
      <c r="C1448" s="168" t="s">
        <v>4044</v>
      </c>
      <c r="D1448" s="167" t="s">
        <v>2517</v>
      </c>
      <c r="E1448" s="167" t="s">
        <v>2486</v>
      </c>
      <c r="F1448" s="182">
        <v>14.77</v>
      </c>
      <c r="G1448" s="333">
        <f>ROUND(SUMIF(Anlagenbewegungsdaten!B:B,A1448,Anlagenbewegungsdaten!C:C),3)</f>
        <v>0</v>
      </c>
      <c r="H1448" s="334">
        <f>IF(ISBLANK(F1448),ROUND(SUMIF(Anlagenbewegungsdaten!B:B,A1448,Anlagenbewegungsdaten!D:D),2),ROUND(G1448*F1448%,2))</f>
        <v>0</v>
      </c>
      <c r="I1448" s="334">
        <f>ROUND((H1448-SUMIF(Anlagenbewegungsdaten!$B:$B,A1448,Anlagenbewegungsdaten!D:D)),3)</f>
        <v>0</v>
      </c>
      <c r="J1448" s="335" t="s">
        <v>5179</v>
      </c>
      <c r="K1448" s="335" t="s">
        <v>5193</v>
      </c>
      <c r="L1448" s="516">
        <v>11.82</v>
      </c>
      <c r="M1448" s="332">
        <f>ROUND(SUMIF(Anlagenbewegungsdaten_AV!B:B,A1448,Anlagenbewegungsdaten_AV!C:C),3)</f>
        <v>0</v>
      </c>
      <c r="N1448" s="330">
        <f>IF(ISBLANK(L1448),ROUND(SUMIF(Anlagenbewegungsdaten_AV!B:B,A1448,Anlagenbewegungsdaten_AV!D:D),2),ROUND(M1448*L1448%,2))</f>
        <v>0</v>
      </c>
      <c r="O1448" s="330">
        <f>ROUND(N1448-SUMIF(Anlagenbewegungsdaten_AV!B:B,A1448,Anlagenbewegungsdaten_AV!D:D),3)</f>
        <v>0</v>
      </c>
    </row>
    <row r="1449" spans="1:15" ht="15" customHeight="1" x14ac:dyDescent="0.25">
      <c r="A1449" s="263" t="s">
        <v>359</v>
      </c>
      <c r="B1449" s="173" t="s">
        <v>2108</v>
      </c>
      <c r="C1449" s="173" t="s">
        <v>4044</v>
      </c>
      <c r="D1449" s="174" t="s">
        <v>573</v>
      </c>
      <c r="E1449" s="173" t="s">
        <v>1563</v>
      </c>
      <c r="F1449" s="289">
        <v>15.77</v>
      </c>
      <c r="G1449" s="333">
        <f>ROUND(SUMIF(Anlagenbewegungsdaten!B:B,A1449,Anlagenbewegungsdaten!C:C),3)</f>
        <v>0</v>
      </c>
      <c r="H1449" s="334">
        <f>IF(ISBLANK(F1449),ROUND(SUMIF(Anlagenbewegungsdaten!B:B,A1449,Anlagenbewegungsdaten!D:D),2),ROUND(G1449*F1449%,2))</f>
        <v>0</v>
      </c>
      <c r="I1449" s="334">
        <f>ROUND((H1449-SUMIF(Anlagenbewegungsdaten!$B:$B,A1449,Anlagenbewegungsdaten!D:D)),3)</f>
        <v>0</v>
      </c>
      <c r="J1449" s="335" t="s">
        <v>5179</v>
      </c>
      <c r="K1449" s="335" t="s">
        <v>5193</v>
      </c>
      <c r="L1449" s="516">
        <v>12.62</v>
      </c>
      <c r="M1449" s="332">
        <f>ROUND(SUMIF(Anlagenbewegungsdaten_AV!B:B,A1449,Anlagenbewegungsdaten_AV!C:C),3)</f>
        <v>0</v>
      </c>
      <c r="N1449" s="330">
        <f>IF(ISBLANK(L1449),ROUND(SUMIF(Anlagenbewegungsdaten_AV!B:B,A1449,Anlagenbewegungsdaten_AV!D:D),2),ROUND(M1449*L1449%,2))</f>
        <v>0</v>
      </c>
      <c r="O1449" s="330">
        <f>ROUND(N1449-SUMIF(Anlagenbewegungsdaten_AV!B:B,A1449,Anlagenbewegungsdaten_AV!D:D),3)</f>
        <v>0</v>
      </c>
    </row>
    <row r="1450" spans="1:15" ht="15" customHeight="1" x14ac:dyDescent="0.25">
      <c r="A1450" s="263" t="s">
        <v>2836</v>
      </c>
      <c r="B1450" s="173" t="s">
        <v>2108</v>
      </c>
      <c r="C1450" s="173" t="s">
        <v>4044</v>
      </c>
      <c r="D1450" s="174" t="s">
        <v>2775</v>
      </c>
      <c r="E1450" s="173" t="s">
        <v>2576</v>
      </c>
      <c r="F1450" s="289">
        <v>15.74</v>
      </c>
      <c r="G1450" s="333">
        <f>ROUND(SUMIF(Anlagenbewegungsdaten!B:B,A1450,Anlagenbewegungsdaten!C:C),3)</f>
        <v>0</v>
      </c>
      <c r="H1450" s="334">
        <f>IF(ISBLANK(F1450),ROUND(SUMIF(Anlagenbewegungsdaten!B:B,A1450,Anlagenbewegungsdaten!D:D),2),ROUND(G1450*F1450%,2))</f>
        <v>0</v>
      </c>
      <c r="I1450" s="334">
        <f>ROUND((H1450-SUMIF(Anlagenbewegungsdaten!$B:$B,A1450,Anlagenbewegungsdaten!D:D)),3)</f>
        <v>0</v>
      </c>
      <c r="J1450" s="335" t="s">
        <v>5179</v>
      </c>
      <c r="K1450" s="335" t="s">
        <v>5193</v>
      </c>
      <c r="L1450" s="516">
        <v>12.59</v>
      </c>
      <c r="M1450" s="332">
        <f>ROUND(SUMIF(Anlagenbewegungsdaten_AV!B:B,A1450,Anlagenbewegungsdaten_AV!C:C),3)</f>
        <v>0</v>
      </c>
      <c r="N1450" s="330">
        <f>IF(ISBLANK(L1450),ROUND(SUMIF(Anlagenbewegungsdaten_AV!B:B,A1450,Anlagenbewegungsdaten_AV!D:D),2),ROUND(M1450*L1450%,2))</f>
        <v>0</v>
      </c>
      <c r="O1450" s="330">
        <f>ROUND(N1450-SUMIF(Anlagenbewegungsdaten_AV!B:B,A1450,Anlagenbewegungsdaten_AV!D:D),3)</f>
        <v>0</v>
      </c>
    </row>
    <row r="1451" spans="1:15" ht="15" customHeight="1" x14ac:dyDescent="0.25">
      <c r="A1451" s="263" t="s">
        <v>3580</v>
      </c>
      <c r="B1451" s="173" t="s">
        <v>2108</v>
      </c>
      <c r="C1451" s="173" t="s">
        <v>4044</v>
      </c>
      <c r="D1451" s="174" t="s">
        <v>3519</v>
      </c>
      <c r="E1451" s="173" t="s">
        <v>3320</v>
      </c>
      <c r="F1451" s="289">
        <v>15.709999999999999</v>
      </c>
      <c r="G1451" s="333">
        <f>ROUND(SUMIF(Anlagenbewegungsdaten!B:B,A1451,Anlagenbewegungsdaten!C:C),3)</f>
        <v>0</v>
      </c>
      <c r="H1451" s="334">
        <f>IF(ISBLANK(F1451),ROUND(SUMIF(Anlagenbewegungsdaten!B:B,A1451,Anlagenbewegungsdaten!D:D),2),ROUND(G1451*F1451%,2))</f>
        <v>0</v>
      </c>
      <c r="I1451" s="334">
        <f>ROUND((H1451-SUMIF(Anlagenbewegungsdaten!$B:$B,A1451,Anlagenbewegungsdaten!D:D)),3)</f>
        <v>0</v>
      </c>
      <c r="J1451" s="335" t="s">
        <v>5179</v>
      </c>
      <c r="K1451" s="335" t="s">
        <v>5193</v>
      </c>
      <c r="L1451" s="516">
        <v>12.57</v>
      </c>
      <c r="M1451" s="332">
        <f>ROUND(SUMIF(Anlagenbewegungsdaten_AV!B:B,A1451,Anlagenbewegungsdaten_AV!C:C),3)</f>
        <v>0</v>
      </c>
      <c r="N1451" s="330">
        <f>IF(ISBLANK(L1451),ROUND(SUMIF(Anlagenbewegungsdaten_AV!B:B,A1451,Anlagenbewegungsdaten_AV!D:D),2),ROUND(M1451*L1451%,2))</f>
        <v>0</v>
      </c>
      <c r="O1451" s="330">
        <f>ROUND(N1451-SUMIF(Anlagenbewegungsdaten_AV!B:B,A1451,Anlagenbewegungsdaten_AV!D:D),3)</f>
        <v>0</v>
      </c>
    </row>
    <row r="1452" spans="1:15" ht="15" customHeight="1" x14ac:dyDescent="0.25">
      <c r="A1452" s="275" t="s">
        <v>4355</v>
      </c>
      <c r="B1452" s="194" t="s">
        <v>2108</v>
      </c>
      <c r="C1452" s="194" t="s">
        <v>4044</v>
      </c>
      <c r="D1452" s="193" t="s">
        <v>4293</v>
      </c>
      <c r="E1452" s="194" t="s">
        <v>4093</v>
      </c>
      <c r="F1452" s="290">
        <v>15.68</v>
      </c>
      <c r="G1452" s="333">
        <f>ROUND(SUMIF(Anlagenbewegungsdaten!B:B,A1452,Anlagenbewegungsdaten!C:C),3)</f>
        <v>0</v>
      </c>
      <c r="H1452" s="334">
        <f>IF(ISBLANK(F1452),ROUND(SUMIF(Anlagenbewegungsdaten!B:B,A1452,Anlagenbewegungsdaten!D:D),2),ROUND(G1452*F1452%,2))</f>
        <v>0</v>
      </c>
      <c r="I1452" s="334">
        <f>ROUND((H1452-SUMIF(Anlagenbewegungsdaten!$B:$B,A1452,Anlagenbewegungsdaten!D:D)),3)</f>
        <v>0</v>
      </c>
      <c r="J1452" s="335" t="s">
        <v>5179</v>
      </c>
      <c r="K1452" s="335" t="s">
        <v>5193</v>
      </c>
      <c r="L1452" s="516">
        <v>12.54</v>
      </c>
      <c r="M1452" s="332">
        <f>ROUND(SUMIF(Anlagenbewegungsdaten_AV!B:B,A1452,Anlagenbewegungsdaten_AV!C:C),3)</f>
        <v>0</v>
      </c>
      <c r="N1452" s="330">
        <f>IF(ISBLANK(L1452),ROUND(SUMIF(Anlagenbewegungsdaten_AV!B:B,A1452,Anlagenbewegungsdaten_AV!D:D),2),ROUND(M1452*L1452%,2))</f>
        <v>0</v>
      </c>
      <c r="O1452" s="330">
        <f>ROUND(N1452-SUMIF(Anlagenbewegungsdaten_AV!B:B,A1452,Anlagenbewegungsdaten_AV!D:D),3)</f>
        <v>0</v>
      </c>
    </row>
    <row r="1453" spans="1:15" ht="15" customHeight="1" x14ac:dyDescent="0.25">
      <c r="A1453" s="262" t="s">
        <v>2557</v>
      </c>
      <c r="B1453" s="167" t="s">
        <v>2108</v>
      </c>
      <c r="C1453" s="168" t="s">
        <v>4044</v>
      </c>
      <c r="D1453" s="167" t="s">
        <v>2466</v>
      </c>
      <c r="E1453" s="167" t="s">
        <v>2483</v>
      </c>
      <c r="F1453" s="182">
        <v>11.27</v>
      </c>
      <c r="G1453" s="333">
        <f>ROUND(SUMIF(Anlagenbewegungsdaten!B:B,A1453,Anlagenbewegungsdaten!C:C),3)</f>
        <v>0</v>
      </c>
      <c r="H1453" s="334">
        <f>IF(ISBLANK(F1453),ROUND(SUMIF(Anlagenbewegungsdaten!B:B,A1453,Anlagenbewegungsdaten!D:D),2),ROUND(G1453*F1453%,2))</f>
        <v>0</v>
      </c>
      <c r="I1453" s="334">
        <f>ROUND((H1453-SUMIF(Anlagenbewegungsdaten!$B:$B,A1453,Anlagenbewegungsdaten!D:D)),3)</f>
        <v>0</v>
      </c>
      <c r="J1453" s="335" t="s">
        <v>5179</v>
      </c>
      <c r="K1453" s="335" t="s">
        <v>5193</v>
      </c>
      <c r="L1453" s="516">
        <v>9.02</v>
      </c>
      <c r="M1453" s="332">
        <f>ROUND(SUMIF(Anlagenbewegungsdaten_AV!B:B,A1453,Anlagenbewegungsdaten_AV!C:C),3)</f>
        <v>0</v>
      </c>
      <c r="N1453" s="330">
        <f>IF(ISBLANK(L1453),ROUND(SUMIF(Anlagenbewegungsdaten_AV!B:B,A1453,Anlagenbewegungsdaten_AV!D:D),2),ROUND(M1453*L1453%,2))</f>
        <v>0</v>
      </c>
      <c r="O1453" s="330">
        <f>ROUND(N1453-SUMIF(Anlagenbewegungsdaten_AV!B:B,A1453,Anlagenbewegungsdaten_AV!D:D),3)</f>
        <v>0</v>
      </c>
    </row>
    <row r="1454" spans="1:15" ht="15" customHeight="1" x14ac:dyDescent="0.25">
      <c r="A1454" s="262" t="s">
        <v>2558</v>
      </c>
      <c r="B1454" s="167" t="s">
        <v>2108</v>
      </c>
      <c r="C1454" s="168" t="s">
        <v>4044</v>
      </c>
      <c r="D1454" s="167" t="s">
        <v>2520</v>
      </c>
      <c r="E1454" s="167" t="s">
        <v>2486</v>
      </c>
      <c r="F1454" s="182">
        <v>13.27</v>
      </c>
      <c r="G1454" s="333">
        <f>ROUND(SUMIF(Anlagenbewegungsdaten!B:B,A1454,Anlagenbewegungsdaten!C:C),3)</f>
        <v>0</v>
      </c>
      <c r="H1454" s="334">
        <f>IF(ISBLANK(F1454),ROUND(SUMIF(Anlagenbewegungsdaten!B:B,A1454,Anlagenbewegungsdaten!D:D),2),ROUND(G1454*F1454%,2))</f>
        <v>0</v>
      </c>
      <c r="I1454" s="334">
        <f>ROUND((H1454-SUMIF(Anlagenbewegungsdaten!$B:$B,A1454,Anlagenbewegungsdaten!D:D)),3)</f>
        <v>0</v>
      </c>
      <c r="J1454" s="335" t="s">
        <v>5179</v>
      </c>
      <c r="K1454" s="335" t="s">
        <v>5193</v>
      </c>
      <c r="L1454" s="516">
        <v>10.62</v>
      </c>
      <c r="M1454" s="332">
        <f>ROUND(SUMIF(Anlagenbewegungsdaten_AV!B:B,A1454,Anlagenbewegungsdaten_AV!C:C),3)</f>
        <v>0</v>
      </c>
      <c r="N1454" s="330">
        <f>IF(ISBLANK(L1454),ROUND(SUMIF(Anlagenbewegungsdaten_AV!B:B,A1454,Anlagenbewegungsdaten_AV!D:D),2),ROUND(M1454*L1454%,2))</f>
        <v>0</v>
      </c>
      <c r="O1454" s="330">
        <f>ROUND(N1454-SUMIF(Anlagenbewegungsdaten_AV!B:B,A1454,Anlagenbewegungsdaten_AV!D:D),3)</f>
        <v>0</v>
      </c>
    </row>
    <row r="1455" spans="1:15" ht="15" customHeight="1" x14ac:dyDescent="0.25">
      <c r="A1455" s="263" t="s">
        <v>360</v>
      </c>
      <c r="B1455" s="173" t="s">
        <v>2108</v>
      </c>
      <c r="C1455" s="173" t="s">
        <v>4044</v>
      </c>
      <c r="D1455" s="174" t="s">
        <v>575</v>
      </c>
      <c r="E1455" s="173" t="s">
        <v>1563</v>
      </c>
      <c r="F1455" s="289">
        <v>14.27</v>
      </c>
      <c r="G1455" s="333">
        <f>ROUND(SUMIF(Anlagenbewegungsdaten!B:B,A1455,Anlagenbewegungsdaten!C:C),3)</f>
        <v>0</v>
      </c>
      <c r="H1455" s="334">
        <f>IF(ISBLANK(F1455),ROUND(SUMIF(Anlagenbewegungsdaten!B:B,A1455,Anlagenbewegungsdaten!D:D),2),ROUND(G1455*F1455%,2))</f>
        <v>0</v>
      </c>
      <c r="I1455" s="334">
        <f>ROUND((H1455-SUMIF(Anlagenbewegungsdaten!$B:$B,A1455,Anlagenbewegungsdaten!D:D)),3)</f>
        <v>0</v>
      </c>
      <c r="J1455" s="335" t="s">
        <v>5179</v>
      </c>
      <c r="K1455" s="335" t="s">
        <v>5193</v>
      </c>
      <c r="L1455" s="516">
        <v>11.42</v>
      </c>
      <c r="M1455" s="332">
        <f>ROUND(SUMIF(Anlagenbewegungsdaten_AV!B:B,A1455,Anlagenbewegungsdaten_AV!C:C),3)</f>
        <v>0</v>
      </c>
      <c r="N1455" s="330">
        <f>IF(ISBLANK(L1455),ROUND(SUMIF(Anlagenbewegungsdaten_AV!B:B,A1455,Anlagenbewegungsdaten_AV!D:D),2),ROUND(M1455*L1455%,2))</f>
        <v>0</v>
      </c>
      <c r="O1455" s="330">
        <f>ROUND(N1455-SUMIF(Anlagenbewegungsdaten_AV!B:B,A1455,Anlagenbewegungsdaten_AV!D:D),3)</f>
        <v>0</v>
      </c>
    </row>
    <row r="1456" spans="1:15" ht="15" customHeight="1" x14ac:dyDescent="0.25">
      <c r="A1456" s="263" t="s">
        <v>2837</v>
      </c>
      <c r="B1456" s="173" t="s">
        <v>2108</v>
      </c>
      <c r="C1456" s="173" t="s">
        <v>4044</v>
      </c>
      <c r="D1456" s="174" t="s">
        <v>2777</v>
      </c>
      <c r="E1456" s="173" t="s">
        <v>2576</v>
      </c>
      <c r="F1456" s="289">
        <v>14.24</v>
      </c>
      <c r="G1456" s="333">
        <f>ROUND(SUMIF(Anlagenbewegungsdaten!B:B,A1456,Anlagenbewegungsdaten!C:C),3)</f>
        <v>0</v>
      </c>
      <c r="H1456" s="334">
        <f>IF(ISBLANK(F1456),ROUND(SUMIF(Anlagenbewegungsdaten!B:B,A1456,Anlagenbewegungsdaten!D:D),2),ROUND(G1456*F1456%,2))</f>
        <v>0</v>
      </c>
      <c r="I1456" s="334">
        <f>ROUND((H1456-SUMIF(Anlagenbewegungsdaten!$B:$B,A1456,Anlagenbewegungsdaten!D:D)),3)</f>
        <v>0</v>
      </c>
      <c r="J1456" s="335" t="s">
        <v>5179</v>
      </c>
      <c r="K1456" s="335" t="s">
        <v>5193</v>
      </c>
      <c r="L1456" s="516">
        <v>11.39</v>
      </c>
      <c r="M1456" s="332">
        <f>ROUND(SUMIF(Anlagenbewegungsdaten_AV!B:B,A1456,Anlagenbewegungsdaten_AV!C:C),3)</f>
        <v>0</v>
      </c>
      <c r="N1456" s="330">
        <f>IF(ISBLANK(L1456),ROUND(SUMIF(Anlagenbewegungsdaten_AV!B:B,A1456,Anlagenbewegungsdaten_AV!D:D),2),ROUND(M1456*L1456%,2))</f>
        <v>0</v>
      </c>
      <c r="O1456" s="330">
        <f>ROUND(N1456-SUMIF(Anlagenbewegungsdaten_AV!B:B,A1456,Anlagenbewegungsdaten_AV!D:D),3)</f>
        <v>0</v>
      </c>
    </row>
    <row r="1457" spans="1:15" ht="15" customHeight="1" x14ac:dyDescent="0.25">
      <c r="A1457" s="263" t="s">
        <v>3581</v>
      </c>
      <c r="B1457" s="173" t="s">
        <v>2108</v>
      </c>
      <c r="C1457" s="173" t="s">
        <v>4044</v>
      </c>
      <c r="D1457" s="174" t="s">
        <v>3521</v>
      </c>
      <c r="E1457" s="173" t="s">
        <v>3320</v>
      </c>
      <c r="F1457" s="289">
        <v>14.209999999999999</v>
      </c>
      <c r="G1457" s="333">
        <f>ROUND(SUMIF(Anlagenbewegungsdaten!B:B,A1457,Anlagenbewegungsdaten!C:C),3)</f>
        <v>0</v>
      </c>
      <c r="H1457" s="334">
        <f>IF(ISBLANK(F1457),ROUND(SUMIF(Anlagenbewegungsdaten!B:B,A1457,Anlagenbewegungsdaten!D:D),2),ROUND(G1457*F1457%,2))</f>
        <v>0</v>
      </c>
      <c r="I1457" s="334">
        <f>ROUND((H1457-SUMIF(Anlagenbewegungsdaten!$B:$B,A1457,Anlagenbewegungsdaten!D:D)),3)</f>
        <v>0</v>
      </c>
      <c r="J1457" s="335" t="s">
        <v>5179</v>
      </c>
      <c r="K1457" s="335" t="s">
        <v>5193</v>
      </c>
      <c r="L1457" s="516">
        <v>11.37</v>
      </c>
      <c r="M1457" s="332">
        <f>ROUND(SUMIF(Anlagenbewegungsdaten_AV!B:B,A1457,Anlagenbewegungsdaten_AV!C:C),3)</f>
        <v>0</v>
      </c>
      <c r="N1457" s="330">
        <f>IF(ISBLANK(L1457),ROUND(SUMIF(Anlagenbewegungsdaten_AV!B:B,A1457,Anlagenbewegungsdaten_AV!D:D),2),ROUND(M1457*L1457%,2))</f>
        <v>0</v>
      </c>
      <c r="O1457" s="330">
        <f>ROUND(N1457-SUMIF(Anlagenbewegungsdaten_AV!B:B,A1457,Anlagenbewegungsdaten_AV!D:D),3)</f>
        <v>0</v>
      </c>
    </row>
    <row r="1458" spans="1:15" ht="15" customHeight="1" x14ac:dyDescent="0.25">
      <c r="A1458" s="275" t="s">
        <v>4356</v>
      </c>
      <c r="B1458" s="194" t="s">
        <v>2108</v>
      </c>
      <c r="C1458" s="194" t="s">
        <v>4044</v>
      </c>
      <c r="D1458" s="193" t="s">
        <v>4295</v>
      </c>
      <c r="E1458" s="194" t="s">
        <v>4093</v>
      </c>
      <c r="F1458" s="290">
        <v>14.18</v>
      </c>
      <c r="G1458" s="333">
        <f>ROUND(SUMIF(Anlagenbewegungsdaten!B:B,A1458,Anlagenbewegungsdaten!C:C),3)</f>
        <v>0</v>
      </c>
      <c r="H1458" s="334">
        <f>IF(ISBLANK(F1458),ROUND(SUMIF(Anlagenbewegungsdaten!B:B,A1458,Anlagenbewegungsdaten!D:D),2),ROUND(G1458*F1458%,2))</f>
        <v>0</v>
      </c>
      <c r="I1458" s="334">
        <f>ROUND((H1458-SUMIF(Anlagenbewegungsdaten!$B:$B,A1458,Anlagenbewegungsdaten!D:D)),3)</f>
        <v>0</v>
      </c>
      <c r="J1458" s="335" t="s">
        <v>5179</v>
      </c>
      <c r="K1458" s="335" t="s">
        <v>5193</v>
      </c>
      <c r="L1458" s="516">
        <v>11.34</v>
      </c>
      <c r="M1458" s="332">
        <f>ROUND(SUMIF(Anlagenbewegungsdaten_AV!B:B,A1458,Anlagenbewegungsdaten_AV!C:C),3)</f>
        <v>0</v>
      </c>
      <c r="N1458" s="330">
        <f>IF(ISBLANK(L1458),ROUND(SUMIF(Anlagenbewegungsdaten_AV!B:B,A1458,Anlagenbewegungsdaten_AV!D:D),2),ROUND(M1458*L1458%,2))</f>
        <v>0</v>
      </c>
      <c r="O1458" s="330">
        <f>ROUND(N1458-SUMIF(Anlagenbewegungsdaten_AV!B:B,A1458,Anlagenbewegungsdaten_AV!D:D),3)</f>
        <v>0</v>
      </c>
    </row>
    <row r="1459" spans="1:15" ht="15" customHeight="1" x14ac:dyDescent="0.25">
      <c r="A1459" s="262" t="s">
        <v>2559</v>
      </c>
      <c r="B1459" s="167" t="s">
        <v>2108</v>
      </c>
      <c r="C1459" s="168" t="s">
        <v>4044</v>
      </c>
      <c r="D1459" s="167" t="s">
        <v>2522</v>
      </c>
      <c r="E1459" s="167" t="s">
        <v>2483</v>
      </c>
      <c r="F1459" s="182">
        <v>10.77</v>
      </c>
      <c r="G1459" s="333">
        <f>ROUND(SUMIF(Anlagenbewegungsdaten!B:B,A1459,Anlagenbewegungsdaten!C:C),3)</f>
        <v>0</v>
      </c>
      <c r="H1459" s="334">
        <f>IF(ISBLANK(F1459),ROUND(SUMIF(Anlagenbewegungsdaten!B:B,A1459,Anlagenbewegungsdaten!D:D),2),ROUND(G1459*F1459%,2))</f>
        <v>0</v>
      </c>
      <c r="I1459" s="334">
        <f>ROUND((H1459-SUMIF(Anlagenbewegungsdaten!$B:$B,A1459,Anlagenbewegungsdaten!D:D)),3)</f>
        <v>0</v>
      </c>
      <c r="J1459" s="335" t="s">
        <v>5179</v>
      </c>
      <c r="K1459" s="335" t="s">
        <v>5193</v>
      </c>
      <c r="L1459" s="516">
        <v>8.6199999999999992</v>
      </c>
      <c r="M1459" s="332">
        <f>ROUND(SUMIF(Anlagenbewegungsdaten_AV!B:B,A1459,Anlagenbewegungsdaten_AV!C:C),3)</f>
        <v>0</v>
      </c>
      <c r="N1459" s="330">
        <f>IF(ISBLANK(L1459),ROUND(SUMIF(Anlagenbewegungsdaten_AV!B:B,A1459,Anlagenbewegungsdaten_AV!D:D),2),ROUND(M1459*L1459%,2))</f>
        <v>0</v>
      </c>
      <c r="O1459" s="330">
        <f>ROUND(N1459-SUMIF(Anlagenbewegungsdaten_AV!B:B,A1459,Anlagenbewegungsdaten_AV!D:D),3)</f>
        <v>0</v>
      </c>
    </row>
    <row r="1460" spans="1:15" ht="15" customHeight="1" x14ac:dyDescent="0.25">
      <c r="A1460" s="262" t="s">
        <v>2560</v>
      </c>
      <c r="B1460" s="167" t="s">
        <v>2108</v>
      </c>
      <c r="C1460" s="168" t="s">
        <v>4044</v>
      </c>
      <c r="D1460" s="167" t="s">
        <v>2524</v>
      </c>
      <c r="E1460" s="167" t="s">
        <v>2486</v>
      </c>
      <c r="F1460" s="182">
        <v>12.77</v>
      </c>
      <c r="G1460" s="333">
        <f>ROUND(SUMIF(Anlagenbewegungsdaten!B:B,A1460,Anlagenbewegungsdaten!C:C),3)</f>
        <v>0</v>
      </c>
      <c r="H1460" s="334">
        <f>IF(ISBLANK(F1460),ROUND(SUMIF(Anlagenbewegungsdaten!B:B,A1460,Anlagenbewegungsdaten!D:D),2),ROUND(G1460*F1460%,2))</f>
        <v>0</v>
      </c>
      <c r="I1460" s="334">
        <f>ROUND((H1460-SUMIF(Anlagenbewegungsdaten!$B:$B,A1460,Anlagenbewegungsdaten!D:D)),3)</f>
        <v>0</v>
      </c>
      <c r="J1460" s="335" t="s">
        <v>5179</v>
      </c>
      <c r="K1460" s="335" t="s">
        <v>5193</v>
      </c>
      <c r="L1460" s="516">
        <v>10.220000000000001</v>
      </c>
      <c r="M1460" s="332">
        <f>ROUND(SUMIF(Anlagenbewegungsdaten_AV!B:B,A1460,Anlagenbewegungsdaten_AV!C:C),3)</f>
        <v>0</v>
      </c>
      <c r="N1460" s="330">
        <f>IF(ISBLANK(L1460),ROUND(SUMIF(Anlagenbewegungsdaten_AV!B:B,A1460,Anlagenbewegungsdaten_AV!D:D),2),ROUND(M1460*L1460%,2))</f>
        <v>0</v>
      </c>
      <c r="O1460" s="330">
        <f>ROUND(N1460-SUMIF(Anlagenbewegungsdaten_AV!B:B,A1460,Anlagenbewegungsdaten_AV!D:D),3)</f>
        <v>0</v>
      </c>
    </row>
    <row r="1461" spans="1:15" ht="15" customHeight="1" x14ac:dyDescent="0.25">
      <c r="A1461" s="263" t="s">
        <v>361</v>
      </c>
      <c r="B1461" s="173" t="s">
        <v>2108</v>
      </c>
      <c r="C1461" s="173" t="s">
        <v>4044</v>
      </c>
      <c r="D1461" s="174" t="s">
        <v>577</v>
      </c>
      <c r="E1461" s="173" t="s">
        <v>1563</v>
      </c>
      <c r="F1461" s="289">
        <v>13.77</v>
      </c>
      <c r="G1461" s="333">
        <f>ROUND(SUMIF(Anlagenbewegungsdaten!B:B,A1461,Anlagenbewegungsdaten!C:C),3)</f>
        <v>0</v>
      </c>
      <c r="H1461" s="334">
        <f>IF(ISBLANK(F1461),ROUND(SUMIF(Anlagenbewegungsdaten!B:B,A1461,Anlagenbewegungsdaten!D:D),2),ROUND(G1461*F1461%,2))</f>
        <v>0</v>
      </c>
      <c r="I1461" s="334">
        <f>ROUND((H1461-SUMIF(Anlagenbewegungsdaten!$B:$B,A1461,Anlagenbewegungsdaten!D:D)),3)</f>
        <v>0</v>
      </c>
      <c r="J1461" s="335" t="s">
        <v>5179</v>
      </c>
      <c r="K1461" s="335" t="s">
        <v>5193</v>
      </c>
      <c r="L1461" s="516">
        <v>11.02</v>
      </c>
      <c r="M1461" s="332">
        <f>ROUND(SUMIF(Anlagenbewegungsdaten_AV!B:B,A1461,Anlagenbewegungsdaten_AV!C:C),3)</f>
        <v>0</v>
      </c>
      <c r="N1461" s="330">
        <f>IF(ISBLANK(L1461),ROUND(SUMIF(Anlagenbewegungsdaten_AV!B:B,A1461,Anlagenbewegungsdaten_AV!D:D),2),ROUND(M1461*L1461%,2))</f>
        <v>0</v>
      </c>
      <c r="O1461" s="330">
        <f>ROUND(N1461-SUMIF(Anlagenbewegungsdaten_AV!B:B,A1461,Anlagenbewegungsdaten_AV!D:D),3)</f>
        <v>0</v>
      </c>
    </row>
    <row r="1462" spans="1:15" ht="15" customHeight="1" x14ac:dyDescent="0.25">
      <c r="A1462" s="263" t="s">
        <v>2838</v>
      </c>
      <c r="B1462" s="173" t="s">
        <v>2108</v>
      </c>
      <c r="C1462" s="173" t="s">
        <v>4044</v>
      </c>
      <c r="D1462" s="174" t="s">
        <v>2779</v>
      </c>
      <c r="E1462" s="173" t="s">
        <v>2576</v>
      </c>
      <c r="F1462" s="289">
        <v>13.74</v>
      </c>
      <c r="G1462" s="333">
        <f>ROUND(SUMIF(Anlagenbewegungsdaten!B:B,A1462,Anlagenbewegungsdaten!C:C),3)</f>
        <v>0</v>
      </c>
      <c r="H1462" s="334">
        <f>IF(ISBLANK(F1462),ROUND(SUMIF(Anlagenbewegungsdaten!B:B,A1462,Anlagenbewegungsdaten!D:D),2),ROUND(G1462*F1462%,2))</f>
        <v>0</v>
      </c>
      <c r="I1462" s="334">
        <f>ROUND((H1462-SUMIF(Anlagenbewegungsdaten!$B:$B,A1462,Anlagenbewegungsdaten!D:D)),3)</f>
        <v>0</v>
      </c>
      <c r="J1462" s="335" t="s">
        <v>5179</v>
      </c>
      <c r="K1462" s="335" t="s">
        <v>5193</v>
      </c>
      <c r="L1462" s="516">
        <v>10.99</v>
      </c>
      <c r="M1462" s="332">
        <f>ROUND(SUMIF(Anlagenbewegungsdaten_AV!B:B,A1462,Anlagenbewegungsdaten_AV!C:C),3)</f>
        <v>0</v>
      </c>
      <c r="N1462" s="330">
        <f>IF(ISBLANK(L1462),ROUND(SUMIF(Anlagenbewegungsdaten_AV!B:B,A1462,Anlagenbewegungsdaten_AV!D:D),2),ROUND(M1462*L1462%,2))</f>
        <v>0</v>
      </c>
      <c r="O1462" s="330">
        <f>ROUND(N1462-SUMIF(Anlagenbewegungsdaten_AV!B:B,A1462,Anlagenbewegungsdaten_AV!D:D),3)</f>
        <v>0</v>
      </c>
    </row>
    <row r="1463" spans="1:15" ht="15" customHeight="1" x14ac:dyDescent="0.25">
      <c r="A1463" s="263" t="s">
        <v>3582</v>
      </c>
      <c r="B1463" s="173" t="s">
        <v>2108</v>
      </c>
      <c r="C1463" s="173" t="s">
        <v>4044</v>
      </c>
      <c r="D1463" s="174" t="s">
        <v>3523</v>
      </c>
      <c r="E1463" s="173" t="s">
        <v>3320</v>
      </c>
      <c r="F1463" s="289">
        <v>13.709999999999999</v>
      </c>
      <c r="G1463" s="333">
        <f>ROUND(SUMIF(Anlagenbewegungsdaten!B:B,A1463,Anlagenbewegungsdaten!C:C),3)</f>
        <v>0</v>
      </c>
      <c r="H1463" s="334">
        <f>IF(ISBLANK(F1463),ROUND(SUMIF(Anlagenbewegungsdaten!B:B,A1463,Anlagenbewegungsdaten!D:D),2),ROUND(G1463*F1463%,2))</f>
        <v>0</v>
      </c>
      <c r="I1463" s="334">
        <f>ROUND((H1463-SUMIF(Anlagenbewegungsdaten!$B:$B,A1463,Anlagenbewegungsdaten!D:D)),3)</f>
        <v>0</v>
      </c>
      <c r="J1463" s="335" t="s">
        <v>5179</v>
      </c>
      <c r="K1463" s="335" t="s">
        <v>5193</v>
      </c>
      <c r="L1463" s="516">
        <v>10.97</v>
      </c>
      <c r="M1463" s="332">
        <f>ROUND(SUMIF(Anlagenbewegungsdaten_AV!B:B,A1463,Anlagenbewegungsdaten_AV!C:C),3)</f>
        <v>0</v>
      </c>
      <c r="N1463" s="330">
        <f>IF(ISBLANK(L1463),ROUND(SUMIF(Anlagenbewegungsdaten_AV!B:B,A1463,Anlagenbewegungsdaten_AV!D:D),2),ROUND(M1463*L1463%,2))</f>
        <v>0</v>
      </c>
      <c r="O1463" s="330">
        <f>ROUND(N1463-SUMIF(Anlagenbewegungsdaten_AV!B:B,A1463,Anlagenbewegungsdaten_AV!D:D),3)</f>
        <v>0</v>
      </c>
    </row>
    <row r="1464" spans="1:15" ht="15" customHeight="1" x14ac:dyDescent="0.25">
      <c r="A1464" s="275" t="s">
        <v>4357</v>
      </c>
      <c r="B1464" s="194" t="s">
        <v>2108</v>
      </c>
      <c r="C1464" s="194" t="s">
        <v>4044</v>
      </c>
      <c r="D1464" s="193" t="s">
        <v>4297</v>
      </c>
      <c r="E1464" s="194" t="s">
        <v>4093</v>
      </c>
      <c r="F1464" s="290">
        <v>13.68</v>
      </c>
      <c r="G1464" s="333">
        <f>ROUND(SUMIF(Anlagenbewegungsdaten!B:B,A1464,Anlagenbewegungsdaten!C:C),3)</f>
        <v>0</v>
      </c>
      <c r="H1464" s="334">
        <f>IF(ISBLANK(F1464),ROUND(SUMIF(Anlagenbewegungsdaten!B:B,A1464,Anlagenbewegungsdaten!D:D),2),ROUND(G1464*F1464%,2))</f>
        <v>0</v>
      </c>
      <c r="I1464" s="334">
        <f>ROUND((H1464-SUMIF(Anlagenbewegungsdaten!$B:$B,A1464,Anlagenbewegungsdaten!D:D)),3)</f>
        <v>0</v>
      </c>
      <c r="J1464" s="335" t="s">
        <v>5179</v>
      </c>
      <c r="K1464" s="335" t="s">
        <v>5193</v>
      </c>
      <c r="L1464" s="516">
        <v>10.94</v>
      </c>
      <c r="M1464" s="332">
        <f>ROUND(SUMIF(Anlagenbewegungsdaten_AV!B:B,A1464,Anlagenbewegungsdaten_AV!C:C),3)</f>
        <v>0</v>
      </c>
      <c r="N1464" s="330">
        <f>IF(ISBLANK(L1464),ROUND(SUMIF(Anlagenbewegungsdaten_AV!B:B,A1464,Anlagenbewegungsdaten_AV!D:D),2),ROUND(M1464*L1464%,2))</f>
        <v>0</v>
      </c>
      <c r="O1464" s="330">
        <f>ROUND(N1464-SUMIF(Anlagenbewegungsdaten_AV!B:B,A1464,Anlagenbewegungsdaten_AV!D:D),3)</f>
        <v>0</v>
      </c>
    </row>
    <row r="1465" spans="1:15" ht="15" customHeight="1" x14ac:dyDescent="0.25">
      <c r="A1465" s="262" t="s">
        <v>2561</v>
      </c>
      <c r="B1465" s="167" t="s">
        <v>2108</v>
      </c>
      <c r="C1465" s="168" t="s">
        <v>4044</v>
      </c>
      <c r="D1465" s="167" t="s">
        <v>2526</v>
      </c>
      <c r="E1465" s="167" t="s">
        <v>2483</v>
      </c>
      <c r="F1465" s="182">
        <v>14.77</v>
      </c>
      <c r="G1465" s="333">
        <f>ROUND(SUMIF(Anlagenbewegungsdaten!B:B,A1465,Anlagenbewegungsdaten!C:C),3)</f>
        <v>0</v>
      </c>
      <c r="H1465" s="334">
        <f>IF(ISBLANK(F1465),ROUND(SUMIF(Anlagenbewegungsdaten!B:B,A1465,Anlagenbewegungsdaten!D:D),2),ROUND(G1465*F1465%,2))</f>
        <v>0</v>
      </c>
      <c r="I1465" s="334">
        <f>ROUND((H1465-SUMIF(Anlagenbewegungsdaten!$B:$B,A1465,Anlagenbewegungsdaten!D:D)),3)</f>
        <v>0</v>
      </c>
      <c r="J1465" s="335" t="s">
        <v>5179</v>
      </c>
      <c r="K1465" s="335" t="s">
        <v>5193</v>
      </c>
      <c r="L1465" s="516">
        <v>11.82</v>
      </c>
      <c r="M1465" s="332">
        <f>ROUND(SUMIF(Anlagenbewegungsdaten_AV!B:B,A1465,Anlagenbewegungsdaten_AV!C:C),3)</f>
        <v>0</v>
      </c>
      <c r="N1465" s="330">
        <f>IF(ISBLANK(L1465),ROUND(SUMIF(Anlagenbewegungsdaten_AV!B:B,A1465,Anlagenbewegungsdaten_AV!D:D),2),ROUND(M1465*L1465%,2))</f>
        <v>0</v>
      </c>
      <c r="O1465" s="330">
        <f>ROUND(N1465-SUMIF(Anlagenbewegungsdaten_AV!B:B,A1465,Anlagenbewegungsdaten_AV!D:D),3)</f>
        <v>0</v>
      </c>
    </row>
    <row r="1466" spans="1:15" ht="15" customHeight="1" x14ac:dyDescent="0.25">
      <c r="A1466" s="262" t="s">
        <v>2562</v>
      </c>
      <c r="B1466" s="167" t="s">
        <v>2108</v>
      </c>
      <c r="C1466" s="168" t="s">
        <v>4044</v>
      </c>
      <c r="D1466" s="167" t="s">
        <v>2528</v>
      </c>
      <c r="E1466" s="167" t="s">
        <v>2486</v>
      </c>
      <c r="F1466" s="182">
        <v>16.77</v>
      </c>
      <c r="G1466" s="333">
        <f>ROUND(SUMIF(Anlagenbewegungsdaten!B:B,A1466,Anlagenbewegungsdaten!C:C),3)</f>
        <v>0</v>
      </c>
      <c r="H1466" s="334">
        <f>IF(ISBLANK(F1466),ROUND(SUMIF(Anlagenbewegungsdaten!B:B,A1466,Anlagenbewegungsdaten!D:D),2),ROUND(G1466*F1466%,2))</f>
        <v>0</v>
      </c>
      <c r="I1466" s="334">
        <f>ROUND((H1466-SUMIF(Anlagenbewegungsdaten!$B:$B,A1466,Anlagenbewegungsdaten!D:D)),3)</f>
        <v>0</v>
      </c>
      <c r="J1466" s="335" t="s">
        <v>5179</v>
      </c>
      <c r="K1466" s="335" t="s">
        <v>5193</v>
      </c>
      <c r="L1466" s="516">
        <v>13.42</v>
      </c>
      <c r="M1466" s="332">
        <f>ROUND(SUMIF(Anlagenbewegungsdaten_AV!B:B,A1466,Anlagenbewegungsdaten_AV!C:C),3)</f>
        <v>0</v>
      </c>
      <c r="N1466" s="330">
        <f>IF(ISBLANK(L1466),ROUND(SUMIF(Anlagenbewegungsdaten_AV!B:B,A1466,Anlagenbewegungsdaten_AV!D:D),2),ROUND(M1466*L1466%,2))</f>
        <v>0</v>
      </c>
      <c r="O1466" s="330">
        <f>ROUND(N1466-SUMIF(Anlagenbewegungsdaten_AV!B:B,A1466,Anlagenbewegungsdaten_AV!D:D),3)</f>
        <v>0</v>
      </c>
    </row>
    <row r="1467" spans="1:15" ht="15" customHeight="1" x14ac:dyDescent="0.25">
      <c r="A1467" s="263" t="s">
        <v>362</v>
      </c>
      <c r="B1467" s="173" t="s">
        <v>2108</v>
      </c>
      <c r="C1467" s="173" t="s">
        <v>4044</v>
      </c>
      <c r="D1467" s="174" t="s">
        <v>579</v>
      </c>
      <c r="E1467" s="174" t="s">
        <v>1563</v>
      </c>
      <c r="F1467" s="289">
        <v>17.77</v>
      </c>
      <c r="G1467" s="333">
        <f>ROUND(SUMIF(Anlagenbewegungsdaten!B:B,A1467,Anlagenbewegungsdaten!C:C),3)</f>
        <v>0</v>
      </c>
      <c r="H1467" s="334">
        <f>IF(ISBLANK(F1467),ROUND(SUMIF(Anlagenbewegungsdaten!B:B,A1467,Anlagenbewegungsdaten!D:D),2),ROUND(G1467*F1467%,2))</f>
        <v>0</v>
      </c>
      <c r="I1467" s="334">
        <f>ROUND((H1467-SUMIF(Anlagenbewegungsdaten!$B:$B,A1467,Anlagenbewegungsdaten!D:D)),3)</f>
        <v>0</v>
      </c>
      <c r="J1467" s="335" t="s">
        <v>5179</v>
      </c>
      <c r="K1467" s="335" t="s">
        <v>5193</v>
      </c>
      <c r="L1467" s="516">
        <v>14.22</v>
      </c>
      <c r="M1467" s="332">
        <f>ROUND(SUMIF(Anlagenbewegungsdaten_AV!B:B,A1467,Anlagenbewegungsdaten_AV!C:C),3)</f>
        <v>0</v>
      </c>
      <c r="N1467" s="330">
        <f>IF(ISBLANK(L1467),ROUND(SUMIF(Anlagenbewegungsdaten_AV!B:B,A1467,Anlagenbewegungsdaten_AV!D:D),2),ROUND(M1467*L1467%,2))</f>
        <v>0</v>
      </c>
      <c r="O1467" s="330">
        <f>ROUND(N1467-SUMIF(Anlagenbewegungsdaten_AV!B:B,A1467,Anlagenbewegungsdaten_AV!D:D),3)</f>
        <v>0</v>
      </c>
    </row>
    <row r="1468" spans="1:15" ht="15" customHeight="1" x14ac:dyDescent="0.25">
      <c r="A1468" s="263" t="s">
        <v>2839</v>
      </c>
      <c r="B1468" s="173" t="s">
        <v>2108</v>
      </c>
      <c r="C1468" s="173" t="s">
        <v>4044</v>
      </c>
      <c r="D1468" s="174" t="s">
        <v>2781</v>
      </c>
      <c r="E1468" s="174" t="s">
        <v>2576</v>
      </c>
      <c r="F1468" s="289">
        <v>17.740000000000002</v>
      </c>
      <c r="G1468" s="333">
        <f>ROUND(SUMIF(Anlagenbewegungsdaten!B:B,A1468,Anlagenbewegungsdaten!C:C),3)</f>
        <v>0</v>
      </c>
      <c r="H1468" s="334">
        <f>IF(ISBLANK(F1468),ROUND(SUMIF(Anlagenbewegungsdaten!B:B,A1468,Anlagenbewegungsdaten!D:D),2),ROUND(G1468*F1468%,2))</f>
        <v>0</v>
      </c>
      <c r="I1468" s="334">
        <f>ROUND((H1468-SUMIF(Anlagenbewegungsdaten!$B:$B,A1468,Anlagenbewegungsdaten!D:D)),3)</f>
        <v>0</v>
      </c>
      <c r="J1468" s="335" t="s">
        <v>5179</v>
      </c>
      <c r="K1468" s="335" t="s">
        <v>5193</v>
      </c>
      <c r="L1468" s="516">
        <v>14.19</v>
      </c>
      <c r="M1468" s="332">
        <f>ROUND(SUMIF(Anlagenbewegungsdaten_AV!B:B,A1468,Anlagenbewegungsdaten_AV!C:C),3)</f>
        <v>0</v>
      </c>
      <c r="N1468" s="330">
        <f>IF(ISBLANK(L1468),ROUND(SUMIF(Anlagenbewegungsdaten_AV!B:B,A1468,Anlagenbewegungsdaten_AV!D:D),2),ROUND(M1468*L1468%,2))</f>
        <v>0</v>
      </c>
      <c r="O1468" s="330">
        <f>ROUND(N1468-SUMIF(Anlagenbewegungsdaten_AV!B:B,A1468,Anlagenbewegungsdaten_AV!D:D),3)</f>
        <v>0</v>
      </c>
    </row>
    <row r="1469" spans="1:15" ht="15" customHeight="1" x14ac:dyDescent="0.25">
      <c r="A1469" s="263" t="s">
        <v>3583</v>
      </c>
      <c r="B1469" s="173" t="s">
        <v>2108</v>
      </c>
      <c r="C1469" s="173" t="s">
        <v>4044</v>
      </c>
      <c r="D1469" s="174" t="s">
        <v>3525</v>
      </c>
      <c r="E1469" s="174" t="s">
        <v>3320</v>
      </c>
      <c r="F1469" s="289">
        <v>17.71</v>
      </c>
      <c r="G1469" s="333">
        <f>ROUND(SUMIF(Anlagenbewegungsdaten!B:B,A1469,Anlagenbewegungsdaten!C:C),3)</f>
        <v>0</v>
      </c>
      <c r="H1469" s="334">
        <f>IF(ISBLANK(F1469),ROUND(SUMIF(Anlagenbewegungsdaten!B:B,A1469,Anlagenbewegungsdaten!D:D),2),ROUND(G1469*F1469%,2))</f>
        <v>0</v>
      </c>
      <c r="I1469" s="334">
        <f>ROUND((H1469-SUMIF(Anlagenbewegungsdaten!$B:$B,A1469,Anlagenbewegungsdaten!D:D)),3)</f>
        <v>0</v>
      </c>
      <c r="J1469" s="335" t="s">
        <v>5179</v>
      </c>
      <c r="K1469" s="335" t="s">
        <v>5193</v>
      </c>
      <c r="L1469" s="516">
        <v>14.17</v>
      </c>
      <c r="M1469" s="332">
        <f>ROUND(SUMIF(Anlagenbewegungsdaten_AV!B:B,A1469,Anlagenbewegungsdaten_AV!C:C),3)</f>
        <v>0</v>
      </c>
      <c r="N1469" s="330">
        <f>IF(ISBLANK(L1469),ROUND(SUMIF(Anlagenbewegungsdaten_AV!B:B,A1469,Anlagenbewegungsdaten_AV!D:D),2),ROUND(M1469*L1469%,2))</f>
        <v>0</v>
      </c>
      <c r="O1469" s="330">
        <f>ROUND(N1469-SUMIF(Anlagenbewegungsdaten_AV!B:B,A1469,Anlagenbewegungsdaten_AV!D:D),3)</f>
        <v>0</v>
      </c>
    </row>
    <row r="1470" spans="1:15" ht="15" customHeight="1" x14ac:dyDescent="0.25">
      <c r="A1470" s="275" t="s">
        <v>4358</v>
      </c>
      <c r="B1470" s="194" t="s">
        <v>2108</v>
      </c>
      <c r="C1470" s="194" t="s">
        <v>4044</v>
      </c>
      <c r="D1470" s="193" t="s">
        <v>4299</v>
      </c>
      <c r="E1470" s="193" t="s">
        <v>4093</v>
      </c>
      <c r="F1470" s="290">
        <v>17.68</v>
      </c>
      <c r="G1470" s="333">
        <f>ROUND(SUMIF(Anlagenbewegungsdaten!B:B,A1470,Anlagenbewegungsdaten!C:C),3)</f>
        <v>0</v>
      </c>
      <c r="H1470" s="334">
        <f>IF(ISBLANK(F1470),ROUND(SUMIF(Anlagenbewegungsdaten!B:B,A1470,Anlagenbewegungsdaten!D:D),2),ROUND(G1470*F1470%,2))</f>
        <v>0</v>
      </c>
      <c r="I1470" s="334">
        <f>ROUND((H1470-SUMIF(Anlagenbewegungsdaten!$B:$B,A1470,Anlagenbewegungsdaten!D:D)),3)</f>
        <v>0</v>
      </c>
      <c r="J1470" s="335" t="s">
        <v>5179</v>
      </c>
      <c r="K1470" s="335" t="s">
        <v>5193</v>
      </c>
      <c r="L1470" s="516">
        <v>14.14</v>
      </c>
      <c r="M1470" s="332">
        <f>ROUND(SUMIF(Anlagenbewegungsdaten_AV!B:B,A1470,Anlagenbewegungsdaten_AV!C:C),3)</f>
        <v>0</v>
      </c>
      <c r="N1470" s="330">
        <f>IF(ISBLANK(L1470),ROUND(SUMIF(Anlagenbewegungsdaten_AV!B:B,A1470,Anlagenbewegungsdaten_AV!D:D),2),ROUND(M1470*L1470%,2))</f>
        <v>0</v>
      </c>
      <c r="O1470" s="330">
        <f>ROUND(N1470-SUMIF(Anlagenbewegungsdaten_AV!B:B,A1470,Anlagenbewegungsdaten_AV!D:D),3)</f>
        <v>0</v>
      </c>
    </row>
    <row r="1471" spans="1:15" ht="15" customHeight="1" x14ac:dyDescent="0.25">
      <c r="A1471" s="262" t="s">
        <v>697</v>
      </c>
      <c r="B1471" s="167" t="s">
        <v>2108</v>
      </c>
      <c r="C1471" s="168" t="s">
        <v>4044</v>
      </c>
      <c r="D1471" s="167" t="s">
        <v>2530</v>
      </c>
      <c r="E1471" s="167" t="s">
        <v>2483</v>
      </c>
      <c r="F1471" s="182">
        <v>13.27</v>
      </c>
      <c r="G1471" s="333">
        <f>ROUND(SUMIF(Anlagenbewegungsdaten!B:B,A1471,Anlagenbewegungsdaten!C:C),3)</f>
        <v>0</v>
      </c>
      <c r="H1471" s="334">
        <f>IF(ISBLANK(F1471),ROUND(SUMIF(Anlagenbewegungsdaten!B:B,A1471,Anlagenbewegungsdaten!D:D),2),ROUND(G1471*F1471%,2))</f>
        <v>0</v>
      </c>
      <c r="I1471" s="334">
        <f>ROUND((H1471-SUMIF(Anlagenbewegungsdaten!$B:$B,A1471,Anlagenbewegungsdaten!D:D)),3)</f>
        <v>0</v>
      </c>
      <c r="J1471" s="335" t="s">
        <v>5179</v>
      </c>
      <c r="K1471" s="335" t="s">
        <v>5193</v>
      </c>
      <c r="L1471" s="516">
        <v>10.62</v>
      </c>
      <c r="M1471" s="332">
        <f>ROUND(SUMIF(Anlagenbewegungsdaten_AV!B:B,A1471,Anlagenbewegungsdaten_AV!C:C),3)</f>
        <v>0</v>
      </c>
      <c r="N1471" s="330">
        <f>IF(ISBLANK(L1471),ROUND(SUMIF(Anlagenbewegungsdaten_AV!B:B,A1471,Anlagenbewegungsdaten_AV!D:D),2),ROUND(M1471*L1471%,2))</f>
        <v>0</v>
      </c>
      <c r="O1471" s="330">
        <f>ROUND(N1471-SUMIF(Anlagenbewegungsdaten_AV!B:B,A1471,Anlagenbewegungsdaten_AV!D:D),3)</f>
        <v>0</v>
      </c>
    </row>
    <row r="1472" spans="1:15" ht="15" customHeight="1" x14ac:dyDescent="0.25">
      <c r="A1472" s="262" t="s">
        <v>698</v>
      </c>
      <c r="B1472" s="167" t="s">
        <v>2108</v>
      </c>
      <c r="C1472" s="168" t="s">
        <v>4044</v>
      </c>
      <c r="D1472" s="167" t="s">
        <v>2532</v>
      </c>
      <c r="E1472" s="167" t="s">
        <v>2486</v>
      </c>
      <c r="F1472" s="182">
        <v>15.27</v>
      </c>
      <c r="G1472" s="333">
        <f>ROUND(SUMIF(Anlagenbewegungsdaten!B:B,A1472,Anlagenbewegungsdaten!C:C),3)</f>
        <v>0</v>
      </c>
      <c r="H1472" s="334">
        <f>IF(ISBLANK(F1472),ROUND(SUMIF(Anlagenbewegungsdaten!B:B,A1472,Anlagenbewegungsdaten!D:D),2),ROUND(G1472*F1472%,2))</f>
        <v>0</v>
      </c>
      <c r="I1472" s="334">
        <f>ROUND((H1472-SUMIF(Anlagenbewegungsdaten!$B:$B,A1472,Anlagenbewegungsdaten!D:D)),3)</f>
        <v>0</v>
      </c>
      <c r="J1472" s="335" t="s">
        <v>5179</v>
      </c>
      <c r="K1472" s="335" t="s">
        <v>5193</v>
      </c>
      <c r="L1472" s="516">
        <v>12.22</v>
      </c>
      <c r="M1472" s="332">
        <f>ROUND(SUMIF(Anlagenbewegungsdaten_AV!B:B,A1472,Anlagenbewegungsdaten_AV!C:C),3)</f>
        <v>0</v>
      </c>
      <c r="N1472" s="330">
        <f>IF(ISBLANK(L1472),ROUND(SUMIF(Anlagenbewegungsdaten_AV!B:B,A1472,Anlagenbewegungsdaten_AV!D:D),2),ROUND(M1472*L1472%,2))</f>
        <v>0</v>
      </c>
      <c r="O1472" s="330">
        <f>ROUND(N1472-SUMIF(Anlagenbewegungsdaten_AV!B:B,A1472,Anlagenbewegungsdaten_AV!D:D),3)</f>
        <v>0</v>
      </c>
    </row>
    <row r="1473" spans="1:15" ht="15" customHeight="1" x14ac:dyDescent="0.25">
      <c r="A1473" s="263" t="s">
        <v>363</v>
      </c>
      <c r="B1473" s="173" t="s">
        <v>2108</v>
      </c>
      <c r="C1473" s="173" t="s">
        <v>4044</v>
      </c>
      <c r="D1473" s="174" t="s">
        <v>581</v>
      </c>
      <c r="E1473" s="173" t="s">
        <v>1563</v>
      </c>
      <c r="F1473" s="289">
        <v>16.27</v>
      </c>
      <c r="G1473" s="333">
        <f>ROUND(SUMIF(Anlagenbewegungsdaten!B:B,A1473,Anlagenbewegungsdaten!C:C),3)</f>
        <v>0</v>
      </c>
      <c r="H1473" s="334">
        <f>IF(ISBLANK(F1473),ROUND(SUMIF(Anlagenbewegungsdaten!B:B,A1473,Anlagenbewegungsdaten!D:D),2),ROUND(G1473*F1473%,2))</f>
        <v>0</v>
      </c>
      <c r="I1473" s="334">
        <f>ROUND((H1473-SUMIF(Anlagenbewegungsdaten!$B:$B,A1473,Anlagenbewegungsdaten!D:D)),3)</f>
        <v>0</v>
      </c>
      <c r="J1473" s="335" t="s">
        <v>5179</v>
      </c>
      <c r="K1473" s="335" t="s">
        <v>5193</v>
      </c>
      <c r="L1473" s="516">
        <v>13.02</v>
      </c>
      <c r="M1473" s="332">
        <f>ROUND(SUMIF(Anlagenbewegungsdaten_AV!B:B,A1473,Anlagenbewegungsdaten_AV!C:C),3)</f>
        <v>0</v>
      </c>
      <c r="N1473" s="330">
        <f>IF(ISBLANK(L1473),ROUND(SUMIF(Anlagenbewegungsdaten_AV!B:B,A1473,Anlagenbewegungsdaten_AV!D:D),2),ROUND(M1473*L1473%,2))</f>
        <v>0</v>
      </c>
      <c r="O1473" s="330">
        <f>ROUND(N1473-SUMIF(Anlagenbewegungsdaten_AV!B:B,A1473,Anlagenbewegungsdaten_AV!D:D),3)</f>
        <v>0</v>
      </c>
    </row>
    <row r="1474" spans="1:15" ht="15" customHeight="1" x14ac:dyDescent="0.25">
      <c r="A1474" s="263" t="s">
        <v>2840</v>
      </c>
      <c r="B1474" s="173" t="s">
        <v>2108</v>
      </c>
      <c r="C1474" s="173" t="s">
        <v>4044</v>
      </c>
      <c r="D1474" s="174" t="s">
        <v>2783</v>
      </c>
      <c r="E1474" s="173" t="s">
        <v>2576</v>
      </c>
      <c r="F1474" s="289">
        <v>16.240000000000002</v>
      </c>
      <c r="G1474" s="333">
        <f>ROUND(SUMIF(Anlagenbewegungsdaten!B:B,A1474,Anlagenbewegungsdaten!C:C),3)</f>
        <v>0</v>
      </c>
      <c r="H1474" s="334">
        <f>IF(ISBLANK(F1474),ROUND(SUMIF(Anlagenbewegungsdaten!B:B,A1474,Anlagenbewegungsdaten!D:D),2),ROUND(G1474*F1474%,2))</f>
        <v>0</v>
      </c>
      <c r="I1474" s="334">
        <f>ROUND((H1474-SUMIF(Anlagenbewegungsdaten!$B:$B,A1474,Anlagenbewegungsdaten!D:D)),3)</f>
        <v>0</v>
      </c>
      <c r="J1474" s="335" t="s">
        <v>5179</v>
      </c>
      <c r="K1474" s="335" t="s">
        <v>5193</v>
      </c>
      <c r="L1474" s="516">
        <v>12.99</v>
      </c>
      <c r="M1474" s="332">
        <f>ROUND(SUMIF(Anlagenbewegungsdaten_AV!B:B,A1474,Anlagenbewegungsdaten_AV!C:C),3)</f>
        <v>0</v>
      </c>
      <c r="N1474" s="330">
        <f>IF(ISBLANK(L1474),ROUND(SUMIF(Anlagenbewegungsdaten_AV!B:B,A1474,Anlagenbewegungsdaten_AV!D:D),2),ROUND(M1474*L1474%,2))</f>
        <v>0</v>
      </c>
      <c r="O1474" s="330">
        <f>ROUND(N1474-SUMIF(Anlagenbewegungsdaten_AV!B:B,A1474,Anlagenbewegungsdaten_AV!D:D),3)</f>
        <v>0</v>
      </c>
    </row>
    <row r="1475" spans="1:15" ht="15" customHeight="1" x14ac:dyDescent="0.25">
      <c r="A1475" s="263" t="s">
        <v>3584</v>
      </c>
      <c r="B1475" s="173" t="s">
        <v>2108</v>
      </c>
      <c r="C1475" s="173" t="s">
        <v>4044</v>
      </c>
      <c r="D1475" s="174" t="s">
        <v>3527</v>
      </c>
      <c r="E1475" s="173" t="s">
        <v>3320</v>
      </c>
      <c r="F1475" s="289">
        <v>16.21</v>
      </c>
      <c r="G1475" s="333">
        <f>ROUND(SUMIF(Anlagenbewegungsdaten!B:B,A1475,Anlagenbewegungsdaten!C:C),3)</f>
        <v>0</v>
      </c>
      <c r="H1475" s="334">
        <f>IF(ISBLANK(F1475),ROUND(SUMIF(Anlagenbewegungsdaten!B:B,A1475,Anlagenbewegungsdaten!D:D),2),ROUND(G1475*F1475%,2))</f>
        <v>0</v>
      </c>
      <c r="I1475" s="334">
        <f>ROUND((H1475-SUMIF(Anlagenbewegungsdaten!$B:$B,A1475,Anlagenbewegungsdaten!D:D)),3)</f>
        <v>0</v>
      </c>
      <c r="J1475" s="335" t="s">
        <v>5179</v>
      </c>
      <c r="K1475" s="335" t="s">
        <v>5193</v>
      </c>
      <c r="L1475" s="516">
        <v>12.97</v>
      </c>
      <c r="M1475" s="332">
        <f>ROUND(SUMIF(Anlagenbewegungsdaten_AV!B:B,A1475,Anlagenbewegungsdaten_AV!C:C),3)</f>
        <v>0</v>
      </c>
      <c r="N1475" s="330">
        <f>IF(ISBLANK(L1475),ROUND(SUMIF(Anlagenbewegungsdaten_AV!B:B,A1475,Anlagenbewegungsdaten_AV!D:D),2),ROUND(M1475*L1475%,2))</f>
        <v>0</v>
      </c>
      <c r="O1475" s="330">
        <f>ROUND(N1475-SUMIF(Anlagenbewegungsdaten_AV!B:B,A1475,Anlagenbewegungsdaten_AV!D:D),3)</f>
        <v>0</v>
      </c>
    </row>
    <row r="1476" spans="1:15" ht="15" customHeight="1" x14ac:dyDescent="0.25">
      <c r="A1476" s="275" t="s">
        <v>4359</v>
      </c>
      <c r="B1476" s="194" t="s">
        <v>2108</v>
      </c>
      <c r="C1476" s="194" t="s">
        <v>4044</v>
      </c>
      <c r="D1476" s="193" t="s">
        <v>4301</v>
      </c>
      <c r="E1476" s="194" t="s">
        <v>4093</v>
      </c>
      <c r="F1476" s="290">
        <v>16.18</v>
      </c>
      <c r="G1476" s="333">
        <f>ROUND(SUMIF(Anlagenbewegungsdaten!B:B,A1476,Anlagenbewegungsdaten!C:C),3)</f>
        <v>0</v>
      </c>
      <c r="H1476" s="334">
        <f>IF(ISBLANK(F1476),ROUND(SUMIF(Anlagenbewegungsdaten!B:B,A1476,Anlagenbewegungsdaten!D:D),2),ROUND(G1476*F1476%,2))</f>
        <v>0</v>
      </c>
      <c r="I1476" s="334">
        <f>ROUND((H1476-SUMIF(Anlagenbewegungsdaten!$B:$B,A1476,Anlagenbewegungsdaten!D:D)),3)</f>
        <v>0</v>
      </c>
      <c r="J1476" s="335" t="s">
        <v>5179</v>
      </c>
      <c r="K1476" s="335" t="s">
        <v>5193</v>
      </c>
      <c r="L1476" s="516">
        <v>12.94</v>
      </c>
      <c r="M1476" s="332">
        <f>ROUND(SUMIF(Anlagenbewegungsdaten_AV!B:B,A1476,Anlagenbewegungsdaten_AV!C:C),3)</f>
        <v>0</v>
      </c>
      <c r="N1476" s="330">
        <f>IF(ISBLANK(L1476),ROUND(SUMIF(Anlagenbewegungsdaten_AV!B:B,A1476,Anlagenbewegungsdaten_AV!D:D),2),ROUND(M1476*L1476%,2))</f>
        <v>0</v>
      </c>
      <c r="O1476" s="330">
        <f>ROUND(N1476-SUMIF(Anlagenbewegungsdaten_AV!B:B,A1476,Anlagenbewegungsdaten_AV!D:D),3)</f>
        <v>0</v>
      </c>
    </row>
    <row r="1477" spans="1:15" ht="15" customHeight="1" x14ac:dyDescent="0.25">
      <c r="A1477" s="262" t="s">
        <v>699</v>
      </c>
      <c r="B1477" s="167" t="s">
        <v>2108</v>
      </c>
      <c r="C1477" s="168" t="s">
        <v>4044</v>
      </c>
      <c r="D1477" s="167" t="s">
        <v>2534</v>
      </c>
      <c r="E1477" s="167" t="s">
        <v>2483</v>
      </c>
      <c r="F1477" s="182">
        <v>8.27</v>
      </c>
      <c r="G1477" s="333">
        <f>ROUND(SUMIF(Anlagenbewegungsdaten!B:B,A1477,Anlagenbewegungsdaten!C:C),3)</f>
        <v>0</v>
      </c>
      <c r="H1477" s="334">
        <f>IF(ISBLANK(F1477),ROUND(SUMIF(Anlagenbewegungsdaten!B:B,A1477,Anlagenbewegungsdaten!D:D),2),ROUND(G1477*F1477%,2))</f>
        <v>0</v>
      </c>
      <c r="I1477" s="334">
        <f>ROUND((H1477-SUMIF(Anlagenbewegungsdaten!$B:$B,A1477,Anlagenbewegungsdaten!D:D)),3)</f>
        <v>0</v>
      </c>
      <c r="J1477" s="335" t="s">
        <v>5179</v>
      </c>
      <c r="K1477" s="335" t="s">
        <v>5193</v>
      </c>
      <c r="L1477" s="516">
        <v>6.62</v>
      </c>
      <c r="M1477" s="332">
        <f>ROUND(SUMIF(Anlagenbewegungsdaten_AV!B:B,A1477,Anlagenbewegungsdaten_AV!C:C),3)</f>
        <v>0</v>
      </c>
      <c r="N1477" s="330">
        <f>IF(ISBLANK(L1477),ROUND(SUMIF(Anlagenbewegungsdaten_AV!B:B,A1477,Anlagenbewegungsdaten_AV!D:D),2),ROUND(M1477*L1477%,2))</f>
        <v>0</v>
      </c>
      <c r="O1477" s="330">
        <f>ROUND(N1477-SUMIF(Anlagenbewegungsdaten_AV!B:B,A1477,Anlagenbewegungsdaten_AV!D:D),3)</f>
        <v>0</v>
      </c>
    </row>
    <row r="1478" spans="1:15" ht="15" customHeight="1" x14ac:dyDescent="0.25">
      <c r="A1478" s="262" t="s">
        <v>700</v>
      </c>
      <c r="B1478" s="167" t="s">
        <v>2108</v>
      </c>
      <c r="C1478" s="168" t="s">
        <v>4044</v>
      </c>
      <c r="D1478" s="167" t="s">
        <v>2536</v>
      </c>
      <c r="E1478" s="167" t="s">
        <v>2486</v>
      </c>
      <c r="F1478" s="182">
        <v>10.27</v>
      </c>
      <c r="G1478" s="333">
        <f>ROUND(SUMIF(Anlagenbewegungsdaten!B:B,A1478,Anlagenbewegungsdaten!C:C),3)</f>
        <v>0</v>
      </c>
      <c r="H1478" s="334">
        <f>IF(ISBLANK(F1478),ROUND(SUMIF(Anlagenbewegungsdaten!B:B,A1478,Anlagenbewegungsdaten!D:D),2),ROUND(G1478*F1478%,2))</f>
        <v>0</v>
      </c>
      <c r="I1478" s="334">
        <f>ROUND((H1478-SUMIF(Anlagenbewegungsdaten!$B:$B,A1478,Anlagenbewegungsdaten!D:D)),3)</f>
        <v>0</v>
      </c>
      <c r="J1478" s="335" t="s">
        <v>5179</v>
      </c>
      <c r="K1478" s="335" t="s">
        <v>5193</v>
      </c>
      <c r="L1478" s="516">
        <v>8.2200000000000006</v>
      </c>
      <c r="M1478" s="332">
        <f>ROUND(SUMIF(Anlagenbewegungsdaten_AV!B:B,A1478,Anlagenbewegungsdaten_AV!C:C),3)</f>
        <v>0</v>
      </c>
      <c r="N1478" s="330">
        <f>IF(ISBLANK(L1478),ROUND(SUMIF(Anlagenbewegungsdaten_AV!B:B,A1478,Anlagenbewegungsdaten_AV!D:D),2),ROUND(M1478*L1478%,2))</f>
        <v>0</v>
      </c>
      <c r="O1478" s="330">
        <f>ROUND(N1478-SUMIF(Anlagenbewegungsdaten_AV!B:B,A1478,Anlagenbewegungsdaten_AV!D:D),3)</f>
        <v>0</v>
      </c>
    </row>
    <row r="1479" spans="1:15" ht="15" customHeight="1" x14ac:dyDescent="0.25">
      <c r="A1479" s="263" t="s">
        <v>364</v>
      </c>
      <c r="B1479" s="173" t="s">
        <v>2108</v>
      </c>
      <c r="C1479" s="173" t="s">
        <v>4044</v>
      </c>
      <c r="D1479" s="174" t="s">
        <v>1666</v>
      </c>
      <c r="E1479" s="173" t="s">
        <v>1563</v>
      </c>
      <c r="F1479" s="289">
        <v>11.27</v>
      </c>
      <c r="G1479" s="333">
        <f>ROUND(SUMIF(Anlagenbewegungsdaten!B:B,A1479,Anlagenbewegungsdaten!C:C),3)</f>
        <v>0</v>
      </c>
      <c r="H1479" s="334">
        <f>IF(ISBLANK(F1479),ROUND(SUMIF(Anlagenbewegungsdaten!B:B,A1479,Anlagenbewegungsdaten!D:D),2),ROUND(G1479*F1479%,2))</f>
        <v>0</v>
      </c>
      <c r="I1479" s="334">
        <f>ROUND((H1479-SUMIF(Anlagenbewegungsdaten!$B:$B,A1479,Anlagenbewegungsdaten!D:D)),3)</f>
        <v>0</v>
      </c>
      <c r="J1479" s="335" t="s">
        <v>5179</v>
      </c>
      <c r="K1479" s="335" t="s">
        <v>5193</v>
      </c>
      <c r="L1479" s="516">
        <v>9.02</v>
      </c>
      <c r="M1479" s="332">
        <f>ROUND(SUMIF(Anlagenbewegungsdaten_AV!B:B,A1479,Anlagenbewegungsdaten_AV!C:C),3)</f>
        <v>0</v>
      </c>
      <c r="N1479" s="330">
        <f>IF(ISBLANK(L1479),ROUND(SUMIF(Anlagenbewegungsdaten_AV!B:B,A1479,Anlagenbewegungsdaten_AV!D:D),2),ROUND(M1479*L1479%,2))</f>
        <v>0</v>
      </c>
      <c r="O1479" s="330">
        <f>ROUND(N1479-SUMIF(Anlagenbewegungsdaten_AV!B:B,A1479,Anlagenbewegungsdaten_AV!D:D),3)</f>
        <v>0</v>
      </c>
    </row>
    <row r="1480" spans="1:15" ht="15" customHeight="1" x14ac:dyDescent="0.25">
      <c r="A1480" s="263" t="s">
        <v>2841</v>
      </c>
      <c r="B1480" s="173" t="s">
        <v>2108</v>
      </c>
      <c r="C1480" s="173" t="s">
        <v>4044</v>
      </c>
      <c r="D1480" s="174" t="s">
        <v>2630</v>
      </c>
      <c r="E1480" s="173" t="s">
        <v>2576</v>
      </c>
      <c r="F1480" s="289">
        <v>11.24</v>
      </c>
      <c r="G1480" s="333">
        <f>ROUND(SUMIF(Anlagenbewegungsdaten!B:B,A1480,Anlagenbewegungsdaten!C:C),3)</f>
        <v>0</v>
      </c>
      <c r="H1480" s="334">
        <f>IF(ISBLANK(F1480),ROUND(SUMIF(Anlagenbewegungsdaten!B:B,A1480,Anlagenbewegungsdaten!D:D),2),ROUND(G1480*F1480%,2))</f>
        <v>0</v>
      </c>
      <c r="I1480" s="334">
        <f>ROUND((H1480-SUMIF(Anlagenbewegungsdaten!$B:$B,A1480,Anlagenbewegungsdaten!D:D)),3)</f>
        <v>0</v>
      </c>
      <c r="J1480" s="335" t="s">
        <v>5179</v>
      </c>
      <c r="K1480" s="335" t="s">
        <v>5193</v>
      </c>
      <c r="L1480" s="516">
        <v>8.99</v>
      </c>
      <c r="M1480" s="332">
        <f>ROUND(SUMIF(Anlagenbewegungsdaten_AV!B:B,A1480,Anlagenbewegungsdaten_AV!C:C),3)</f>
        <v>0</v>
      </c>
      <c r="N1480" s="330">
        <f>IF(ISBLANK(L1480),ROUND(SUMIF(Anlagenbewegungsdaten_AV!B:B,A1480,Anlagenbewegungsdaten_AV!D:D),2),ROUND(M1480*L1480%,2))</f>
        <v>0</v>
      </c>
      <c r="O1480" s="330">
        <f>ROUND(N1480-SUMIF(Anlagenbewegungsdaten_AV!B:B,A1480,Anlagenbewegungsdaten_AV!D:D),3)</f>
        <v>0</v>
      </c>
    </row>
    <row r="1481" spans="1:15" ht="15" customHeight="1" x14ac:dyDescent="0.25">
      <c r="A1481" s="263" t="s">
        <v>3585</v>
      </c>
      <c r="B1481" s="173" t="s">
        <v>2108</v>
      </c>
      <c r="C1481" s="173" t="s">
        <v>4044</v>
      </c>
      <c r="D1481" s="174" t="s">
        <v>3374</v>
      </c>
      <c r="E1481" s="173" t="s">
        <v>3320</v>
      </c>
      <c r="F1481" s="289">
        <v>11.209999999999999</v>
      </c>
      <c r="G1481" s="333">
        <f>ROUND(SUMIF(Anlagenbewegungsdaten!B:B,A1481,Anlagenbewegungsdaten!C:C),3)</f>
        <v>0</v>
      </c>
      <c r="H1481" s="334">
        <f>IF(ISBLANK(F1481),ROUND(SUMIF(Anlagenbewegungsdaten!B:B,A1481,Anlagenbewegungsdaten!D:D),2),ROUND(G1481*F1481%,2))</f>
        <v>0</v>
      </c>
      <c r="I1481" s="334">
        <f>ROUND((H1481-SUMIF(Anlagenbewegungsdaten!$B:$B,A1481,Anlagenbewegungsdaten!D:D)),3)</f>
        <v>0</v>
      </c>
      <c r="J1481" s="335" t="s">
        <v>5179</v>
      </c>
      <c r="K1481" s="335" t="s">
        <v>5193</v>
      </c>
      <c r="L1481" s="516">
        <v>8.9700000000000006</v>
      </c>
      <c r="M1481" s="332">
        <f>ROUND(SUMIF(Anlagenbewegungsdaten_AV!B:B,A1481,Anlagenbewegungsdaten_AV!C:C),3)</f>
        <v>0</v>
      </c>
      <c r="N1481" s="330">
        <f>IF(ISBLANK(L1481),ROUND(SUMIF(Anlagenbewegungsdaten_AV!B:B,A1481,Anlagenbewegungsdaten_AV!D:D),2),ROUND(M1481*L1481%,2))</f>
        <v>0</v>
      </c>
      <c r="O1481" s="330">
        <f>ROUND(N1481-SUMIF(Anlagenbewegungsdaten_AV!B:B,A1481,Anlagenbewegungsdaten_AV!D:D),3)</f>
        <v>0</v>
      </c>
    </row>
    <row r="1482" spans="1:15" ht="15" customHeight="1" x14ac:dyDescent="0.25">
      <c r="A1482" s="275" t="s">
        <v>4360</v>
      </c>
      <c r="B1482" s="194" t="s">
        <v>2108</v>
      </c>
      <c r="C1482" s="194" t="s">
        <v>4044</v>
      </c>
      <c r="D1482" s="193" t="s">
        <v>4147</v>
      </c>
      <c r="E1482" s="194" t="s">
        <v>4093</v>
      </c>
      <c r="F1482" s="290">
        <v>11.18</v>
      </c>
      <c r="G1482" s="333">
        <f>ROUND(SUMIF(Anlagenbewegungsdaten!B:B,A1482,Anlagenbewegungsdaten!C:C),3)</f>
        <v>0</v>
      </c>
      <c r="H1482" s="334">
        <f>IF(ISBLANK(F1482),ROUND(SUMIF(Anlagenbewegungsdaten!B:B,A1482,Anlagenbewegungsdaten!D:D),2),ROUND(G1482*F1482%,2))</f>
        <v>0</v>
      </c>
      <c r="I1482" s="334">
        <f>ROUND((H1482-SUMIF(Anlagenbewegungsdaten!$B:$B,A1482,Anlagenbewegungsdaten!D:D)),3)</f>
        <v>0</v>
      </c>
      <c r="J1482" s="335" t="s">
        <v>5179</v>
      </c>
      <c r="K1482" s="335" t="s">
        <v>5193</v>
      </c>
      <c r="L1482" s="516">
        <v>8.94</v>
      </c>
      <c r="M1482" s="332">
        <f>ROUND(SUMIF(Anlagenbewegungsdaten_AV!B:B,A1482,Anlagenbewegungsdaten_AV!C:C),3)</f>
        <v>0</v>
      </c>
      <c r="N1482" s="330">
        <f>IF(ISBLANK(L1482),ROUND(SUMIF(Anlagenbewegungsdaten_AV!B:B,A1482,Anlagenbewegungsdaten_AV!D:D),2),ROUND(M1482*L1482%,2))</f>
        <v>0</v>
      </c>
      <c r="O1482" s="330">
        <f>ROUND(N1482-SUMIF(Anlagenbewegungsdaten_AV!B:B,A1482,Anlagenbewegungsdaten_AV!D:D),3)</f>
        <v>0</v>
      </c>
    </row>
    <row r="1483" spans="1:15" ht="15" customHeight="1" x14ac:dyDescent="0.25">
      <c r="A1483" s="262" t="s">
        <v>4090</v>
      </c>
      <c r="B1483" s="167"/>
      <c r="C1483" s="167"/>
      <c r="D1483" s="167" t="s">
        <v>4090</v>
      </c>
      <c r="E1483" s="167" t="s">
        <v>4090</v>
      </c>
      <c r="F1483" s="183"/>
    </row>
    <row r="1484" spans="1:15" ht="15" customHeight="1" x14ac:dyDescent="0.25">
      <c r="A1484" s="268" t="s">
        <v>5664</v>
      </c>
      <c r="B1484" s="237" t="s">
        <v>2108</v>
      </c>
      <c r="C1484" s="237" t="s">
        <v>4044</v>
      </c>
      <c r="D1484" s="237" t="s">
        <v>5665</v>
      </c>
      <c r="E1484" s="237" t="s">
        <v>5276</v>
      </c>
      <c r="F1484" s="237">
        <v>21.55</v>
      </c>
      <c r="G1484" s="333">
        <f>ROUND(SUMIF(Anlagenbewegungsdaten!B:B,A1484,Anlagenbewegungsdaten!C:C),3)</f>
        <v>0</v>
      </c>
      <c r="H1484" s="334">
        <f>IF(ISBLANK(F1484),ROUND(SUMIF(Anlagenbewegungsdaten!B:B,A1484,Anlagenbewegungsdaten!D:D),2),ROUND(G1484*F1484%,2))</f>
        <v>0</v>
      </c>
      <c r="I1484" s="334">
        <f>ROUND((H1484-SUMIF(Anlagenbewegungsdaten!$B:$B,A1484,Anlagenbewegungsdaten!D:D)),3)</f>
        <v>0</v>
      </c>
      <c r="J1484" s="335" t="s">
        <v>5179</v>
      </c>
      <c r="K1484" s="335" t="s">
        <v>5193</v>
      </c>
      <c r="L1484" s="516">
        <v>17.239999999999998</v>
      </c>
      <c r="M1484" s="332">
        <f>ROUND(SUMIF(Anlagenbewegungsdaten_AV!B:B,A1484,Anlagenbewegungsdaten_AV!C:C),3)</f>
        <v>0</v>
      </c>
      <c r="N1484" s="330">
        <f>IF(ISBLANK(L1484),ROUND(SUMIF(Anlagenbewegungsdaten_AV!B:B,A1484,Anlagenbewegungsdaten_AV!D:D),2),ROUND(M1484*L1484%,2))</f>
        <v>0</v>
      </c>
      <c r="O1484" s="330">
        <f>ROUND(N1484-SUMIF(Anlagenbewegungsdaten_AV!B:B,A1484,Anlagenbewegungsdaten_AV!D:D),3)</f>
        <v>0</v>
      </c>
    </row>
    <row r="1485" spans="1:15" ht="15" customHeight="1" x14ac:dyDescent="0.25">
      <c r="A1485" s="268" t="s">
        <v>6345</v>
      </c>
      <c r="B1485" s="237" t="s">
        <v>2108</v>
      </c>
      <c r="C1485" s="237" t="s">
        <v>4044</v>
      </c>
      <c r="D1485" s="237" t="s">
        <v>5657</v>
      </c>
      <c r="E1485" s="237" t="s">
        <v>5276</v>
      </c>
      <c r="F1485" s="237">
        <v>24.55</v>
      </c>
      <c r="G1485" s="333">
        <f>ROUND(SUMIF(Anlagenbewegungsdaten!B:B,A1485,Anlagenbewegungsdaten!C:C),3)</f>
        <v>0</v>
      </c>
      <c r="H1485" s="334">
        <f>IF(ISBLANK(F1485),ROUND(SUMIF(Anlagenbewegungsdaten!B:B,A1485,Anlagenbewegungsdaten!D:D),2),ROUND(G1485*F1485%,2))</f>
        <v>0</v>
      </c>
      <c r="I1485" s="334">
        <f>ROUND((H1485-SUMIF(Anlagenbewegungsdaten!$B:$B,A1485,Anlagenbewegungsdaten!D:D)),3)</f>
        <v>0</v>
      </c>
      <c r="J1485" s="335" t="s">
        <v>5179</v>
      </c>
      <c r="K1485" s="335" t="s">
        <v>5193</v>
      </c>
      <c r="L1485" s="516">
        <v>19.66</v>
      </c>
      <c r="M1485" s="332">
        <f>ROUND(SUMIF(Anlagenbewegungsdaten_AV!B:B,A1485,Anlagenbewegungsdaten_AV!C:C),3)</f>
        <v>0</v>
      </c>
      <c r="N1485" s="330">
        <f>IF(ISBLANK(L1485),ROUND(SUMIF(Anlagenbewegungsdaten_AV!B:B,A1485,Anlagenbewegungsdaten_AV!D:D),2),ROUND(M1485*L1485%,2))</f>
        <v>0</v>
      </c>
      <c r="O1485" s="330">
        <f>ROUND(N1485-SUMIF(Anlagenbewegungsdaten_AV!B:B,A1485,Anlagenbewegungsdaten_AV!D:D),3)</f>
        <v>0</v>
      </c>
    </row>
    <row r="1486" spans="1:15" ht="15" customHeight="1" x14ac:dyDescent="0.25">
      <c r="A1486" s="268" t="s">
        <v>5666</v>
      </c>
      <c r="B1486" s="237" t="s">
        <v>2108</v>
      </c>
      <c r="C1486" s="237" t="s">
        <v>4044</v>
      </c>
      <c r="D1486" s="237" t="s">
        <v>5667</v>
      </c>
      <c r="E1486" s="237" t="s">
        <v>5276</v>
      </c>
      <c r="F1486" s="292">
        <v>25.55</v>
      </c>
      <c r="G1486" s="333">
        <f>ROUND(SUMIF(Anlagenbewegungsdaten!B:B,A1486,Anlagenbewegungsdaten!C:C),3)</f>
        <v>0</v>
      </c>
      <c r="H1486" s="334">
        <f>IF(ISBLANK(F1486),ROUND(SUMIF(Anlagenbewegungsdaten!B:B,A1486,Anlagenbewegungsdaten!D:D),2),ROUND(G1486*F1486%,2))</f>
        <v>0</v>
      </c>
      <c r="I1486" s="334">
        <f>ROUND((H1486-SUMIF(Anlagenbewegungsdaten!$B:$B,A1486,Anlagenbewegungsdaten!D:D)),3)</f>
        <v>0</v>
      </c>
      <c r="J1486" s="335" t="s">
        <v>5179</v>
      </c>
      <c r="K1486" s="335" t="s">
        <v>5193</v>
      </c>
      <c r="L1486" s="516">
        <v>20.440000000000001</v>
      </c>
      <c r="M1486" s="332">
        <f>ROUND(SUMIF(Anlagenbewegungsdaten_AV!B:B,A1486,Anlagenbewegungsdaten_AV!C:C),3)</f>
        <v>0</v>
      </c>
      <c r="N1486" s="330">
        <f>IF(ISBLANK(L1486),ROUND(SUMIF(Anlagenbewegungsdaten_AV!B:B,A1486,Anlagenbewegungsdaten_AV!D:D),2),ROUND(M1486*L1486%,2))</f>
        <v>0</v>
      </c>
      <c r="O1486" s="330">
        <f>ROUND(N1486-SUMIF(Anlagenbewegungsdaten_AV!B:B,A1486,Anlagenbewegungsdaten_AV!D:D),3)</f>
        <v>0</v>
      </c>
    </row>
    <row r="1487" spans="1:15" ht="15" customHeight="1" x14ac:dyDescent="0.25">
      <c r="A1487" s="268" t="s">
        <v>5668</v>
      </c>
      <c r="B1487" s="237" t="s">
        <v>2108</v>
      </c>
      <c r="C1487" s="237" t="s">
        <v>4044</v>
      </c>
      <c r="D1487" s="237" t="s">
        <v>5282</v>
      </c>
      <c r="E1487" s="237" t="s">
        <v>5276</v>
      </c>
      <c r="F1487" s="237">
        <v>26.55</v>
      </c>
      <c r="G1487" s="333">
        <f>ROUND(SUMIF(Anlagenbewegungsdaten!B:B,A1487,Anlagenbewegungsdaten!C:C),3)</f>
        <v>0</v>
      </c>
      <c r="H1487" s="334">
        <f>IF(ISBLANK(F1487),ROUND(SUMIF(Anlagenbewegungsdaten!B:B,A1487,Anlagenbewegungsdaten!D:D),2),ROUND(G1487*F1487%,2))</f>
        <v>0</v>
      </c>
      <c r="I1487" s="334">
        <f>ROUND((H1487-SUMIF(Anlagenbewegungsdaten!$B:$B,A1487,Anlagenbewegungsdaten!D:D)),3)</f>
        <v>0</v>
      </c>
      <c r="J1487" s="335" t="s">
        <v>5179</v>
      </c>
      <c r="K1487" s="335" t="s">
        <v>5193</v>
      </c>
      <c r="L1487" s="516">
        <v>21.24</v>
      </c>
      <c r="M1487" s="332">
        <f>ROUND(SUMIF(Anlagenbewegungsdaten_AV!B:B,A1487,Anlagenbewegungsdaten_AV!C:C),3)</f>
        <v>0</v>
      </c>
      <c r="N1487" s="330">
        <f>IF(ISBLANK(L1487),ROUND(SUMIF(Anlagenbewegungsdaten_AV!B:B,A1487,Anlagenbewegungsdaten_AV!D:D),2),ROUND(M1487*L1487%,2))</f>
        <v>0</v>
      </c>
      <c r="O1487" s="330">
        <f>ROUND(N1487-SUMIF(Anlagenbewegungsdaten_AV!B:B,A1487,Anlagenbewegungsdaten_AV!D:D),3)</f>
        <v>0</v>
      </c>
    </row>
    <row r="1488" spans="1:15" ht="15" customHeight="1" x14ac:dyDescent="0.25">
      <c r="A1488" s="268" t="s">
        <v>5669</v>
      </c>
      <c r="B1488" s="237" t="s">
        <v>2108</v>
      </c>
      <c r="C1488" s="237" t="s">
        <v>4044</v>
      </c>
      <c r="D1488" s="237" t="s">
        <v>5670</v>
      </c>
      <c r="E1488" s="237" t="s">
        <v>5276</v>
      </c>
      <c r="F1488" s="237">
        <v>19.63</v>
      </c>
      <c r="G1488" s="333">
        <f>ROUND(SUMIF(Anlagenbewegungsdaten!B:B,A1488,Anlagenbewegungsdaten!C:C),3)</f>
        <v>0</v>
      </c>
      <c r="H1488" s="334">
        <f>IF(ISBLANK(F1488),ROUND(SUMIF(Anlagenbewegungsdaten!B:B,A1488,Anlagenbewegungsdaten!D:D),2),ROUND(G1488*F1488%,2))</f>
        <v>0</v>
      </c>
      <c r="I1488" s="334">
        <f>ROUND((H1488-SUMIF(Anlagenbewegungsdaten!$B:$B,A1488,Anlagenbewegungsdaten!D:D)),3)</f>
        <v>0</v>
      </c>
      <c r="J1488" s="335" t="s">
        <v>5179</v>
      </c>
      <c r="K1488" s="335" t="s">
        <v>5193</v>
      </c>
      <c r="L1488" s="516">
        <v>15.7</v>
      </c>
      <c r="M1488" s="332">
        <f>ROUND(SUMIF(Anlagenbewegungsdaten_AV!B:B,A1488,Anlagenbewegungsdaten_AV!C:C),3)</f>
        <v>0</v>
      </c>
      <c r="N1488" s="330">
        <f>IF(ISBLANK(L1488),ROUND(SUMIF(Anlagenbewegungsdaten_AV!B:B,A1488,Anlagenbewegungsdaten_AV!D:D),2),ROUND(M1488*L1488%,2))</f>
        <v>0</v>
      </c>
      <c r="O1488" s="330">
        <f>ROUND(N1488-SUMIF(Anlagenbewegungsdaten_AV!B:B,A1488,Anlagenbewegungsdaten_AV!D:D),3)</f>
        <v>0</v>
      </c>
    </row>
    <row r="1489" spans="1:15" ht="15" customHeight="1" x14ac:dyDescent="0.25">
      <c r="A1489" s="268" t="s">
        <v>6346</v>
      </c>
      <c r="B1489" s="237" t="s">
        <v>2108</v>
      </c>
      <c r="C1489" s="237" t="s">
        <v>4044</v>
      </c>
      <c r="D1489" s="237" t="s">
        <v>5659</v>
      </c>
      <c r="E1489" s="237" t="s">
        <v>5276</v>
      </c>
      <c r="F1489" s="237">
        <v>22.63</v>
      </c>
      <c r="G1489" s="333">
        <f>ROUND(SUMIF(Anlagenbewegungsdaten!B:B,A1489,Anlagenbewegungsdaten!C:C),3)</f>
        <v>0</v>
      </c>
      <c r="H1489" s="334">
        <f>IF(ISBLANK(F1489),ROUND(SUMIF(Anlagenbewegungsdaten!B:B,A1489,Anlagenbewegungsdaten!D:D),2),ROUND(G1489*F1489%,2))</f>
        <v>0</v>
      </c>
      <c r="I1489" s="334">
        <f>ROUND((H1489-SUMIF(Anlagenbewegungsdaten!$B:$B,A1489,Anlagenbewegungsdaten!D:D)),3)</f>
        <v>0</v>
      </c>
      <c r="J1489" s="335" t="s">
        <v>5179</v>
      </c>
      <c r="K1489" s="335" t="s">
        <v>5193</v>
      </c>
      <c r="L1489" s="516">
        <v>18.13</v>
      </c>
      <c r="M1489" s="332">
        <f>ROUND(SUMIF(Anlagenbewegungsdaten_AV!B:B,A1489,Anlagenbewegungsdaten_AV!C:C),3)</f>
        <v>0</v>
      </c>
      <c r="N1489" s="330">
        <f>IF(ISBLANK(L1489),ROUND(SUMIF(Anlagenbewegungsdaten_AV!B:B,A1489,Anlagenbewegungsdaten_AV!D:D),2),ROUND(M1489*L1489%,2))</f>
        <v>0</v>
      </c>
      <c r="O1489" s="330">
        <f>ROUND(N1489-SUMIF(Anlagenbewegungsdaten_AV!B:B,A1489,Anlagenbewegungsdaten_AV!D:D),3)</f>
        <v>0</v>
      </c>
    </row>
    <row r="1490" spans="1:15" ht="15" customHeight="1" x14ac:dyDescent="0.25">
      <c r="A1490" s="268" t="s">
        <v>5671</v>
      </c>
      <c r="B1490" s="237" t="s">
        <v>2108</v>
      </c>
      <c r="C1490" s="237" t="s">
        <v>4044</v>
      </c>
      <c r="D1490" s="237" t="s">
        <v>5672</v>
      </c>
      <c r="E1490" s="237" t="s">
        <v>5276</v>
      </c>
      <c r="F1490" s="292">
        <v>20.63</v>
      </c>
      <c r="G1490" s="333">
        <f>ROUND(SUMIF(Anlagenbewegungsdaten!B:B,A1490,Anlagenbewegungsdaten!C:C),3)</f>
        <v>0</v>
      </c>
      <c r="H1490" s="334">
        <f>IF(ISBLANK(F1490),ROUND(SUMIF(Anlagenbewegungsdaten!B:B,A1490,Anlagenbewegungsdaten!D:D),2),ROUND(G1490*F1490%,2))</f>
        <v>0</v>
      </c>
      <c r="I1490" s="334">
        <f>ROUND((H1490-SUMIF(Anlagenbewegungsdaten!$B:$B,A1490,Anlagenbewegungsdaten!D:D)),3)</f>
        <v>0</v>
      </c>
      <c r="J1490" s="335" t="s">
        <v>5179</v>
      </c>
      <c r="K1490" s="335" t="s">
        <v>5193</v>
      </c>
      <c r="L1490" s="516">
        <v>16.5</v>
      </c>
      <c r="M1490" s="332">
        <f>ROUND(SUMIF(Anlagenbewegungsdaten_AV!B:B,A1490,Anlagenbewegungsdaten_AV!C:C),3)</f>
        <v>0</v>
      </c>
      <c r="N1490" s="330">
        <f>IF(ISBLANK(L1490),ROUND(SUMIF(Anlagenbewegungsdaten_AV!B:B,A1490,Anlagenbewegungsdaten_AV!D:D),2),ROUND(M1490*L1490%,2))</f>
        <v>0</v>
      </c>
      <c r="O1490" s="330">
        <f>ROUND(N1490-SUMIF(Anlagenbewegungsdaten_AV!B:B,A1490,Anlagenbewegungsdaten_AV!D:D),3)</f>
        <v>0</v>
      </c>
    </row>
    <row r="1491" spans="1:15" ht="15" customHeight="1" x14ac:dyDescent="0.25">
      <c r="A1491" s="268" t="s">
        <v>5673</v>
      </c>
      <c r="B1491" s="237" t="s">
        <v>2108</v>
      </c>
      <c r="C1491" s="237" t="s">
        <v>4044</v>
      </c>
      <c r="D1491" s="237" t="s">
        <v>5286</v>
      </c>
      <c r="E1491" s="237" t="s">
        <v>5276</v>
      </c>
      <c r="F1491" s="237">
        <v>21.63</v>
      </c>
      <c r="G1491" s="333">
        <f>ROUND(SUMIF(Anlagenbewegungsdaten!B:B,A1491,Anlagenbewegungsdaten!C:C),3)</f>
        <v>0</v>
      </c>
      <c r="H1491" s="334">
        <f>IF(ISBLANK(F1491),ROUND(SUMIF(Anlagenbewegungsdaten!B:B,A1491,Anlagenbewegungsdaten!D:D),2),ROUND(G1491*F1491%,2))</f>
        <v>0</v>
      </c>
      <c r="I1491" s="334">
        <f>ROUND((H1491-SUMIF(Anlagenbewegungsdaten!$B:$B,A1491,Anlagenbewegungsdaten!D:D)),3)</f>
        <v>0</v>
      </c>
      <c r="J1491" s="335" t="s">
        <v>5179</v>
      </c>
      <c r="K1491" s="335" t="s">
        <v>5193</v>
      </c>
      <c r="L1491" s="516">
        <v>17.3</v>
      </c>
      <c r="M1491" s="332">
        <f>ROUND(SUMIF(Anlagenbewegungsdaten_AV!B:B,A1491,Anlagenbewegungsdaten_AV!C:C),3)</f>
        <v>0</v>
      </c>
      <c r="N1491" s="330">
        <f>IF(ISBLANK(L1491),ROUND(SUMIF(Anlagenbewegungsdaten_AV!B:B,A1491,Anlagenbewegungsdaten_AV!D:D),2),ROUND(M1491*L1491%,2))</f>
        <v>0</v>
      </c>
      <c r="O1491" s="330">
        <f>ROUND(N1491-SUMIF(Anlagenbewegungsdaten_AV!B:B,A1491,Anlagenbewegungsdaten_AV!D:D),3)</f>
        <v>0</v>
      </c>
    </row>
    <row r="1492" spans="1:15" ht="15" customHeight="1" x14ac:dyDescent="0.25">
      <c r="A1492" s="268" t="s">
        <v>5674</v>
      </c>
      <c r="B1492" s="237" t="s">
        <v>2108</v>
      </c>
      <c r="C1492" s="237" t="s">
        <v>4044</v>
      </c>
      <c r="D1492" s="237" t="s">
        <v>5290</v>
      </c>
      <c r="E1492" s="237" t="s">
        <v>5276</v>
      </c>
      <c r="F1492" s="237">
        <v>15.649999999999999</v>
      </c>
      <c r="G1492" s="333">
        <f>ROUND(SUMIF(Anlagenbewegungsdaten!B:B,A1492,Anlagenbewegungsdaten!C:C),3)</f>
        <v>0</v>
      </c>
      <c r="H1492" s="334">
        <f>IF(ISBLANK(F1492),ROUND(SUMIF(Anlagenbewegungsdaten!B:B,A1492,Anlagenbewegungsdaten!D:D),2),ROUND(G1492*F1492%,2))</f>
        <v>0</v>
      </c>
      <c r="I1492" s="334">
        <f>ROUND((H1492-SUMIF(Anlagenbewegungsdaten!$B:$B,A1492,Anlagenbewegungsdaten!D:D)),3)</f>
        <v>0</v>
      </c>
      <c r="J1492" s="335" t="s">
        <v>5179</v>
      </c>
      <c r="K1492" s="335" t="s">
        <v>5193</v>
      </c>
      <c r="L1492" s="516">
        <v>12.52</v>
      </c>
      <c r="M1492" s="332">
        <f>ROUND(SUMIF(Anlagenbewegungsdaten_AV!B:B,A1492,Anlagenbewegungsdaten_AV!C:C),3)</f>
        <v>0</v>
      </c>
      <c r="N1492" s="330">
        <f>IF(ISBLANK(L1492),ROUND(SUMIF(Anlagenbewegungsdaten_AV!B:B,A1492,Anlagenbewegungsdaten_AV!D:D),2),ROUND(M1492*L1492%,2))</f>
        <v>0</v>
      </c>
      <c r="O1492" s="330">
        <f>ROUND(N1492-SUMIF(Anlagenbewegungsdaten_AV!B:B,A1492,Anlagenbewegungsdaten_AV!D:D),3)</f>
        <v>0</v>
      </c>
    </row>
    <row r="1493" spans="1:15" ht="15" customHeight="1" x14ac:dyDescent="0.25">
      <c r="A1493" s="268" t="s">
        <v>6347</v>
      </c>
      <c r="B1493" s="237" t="s">
        <v>2108</v>
      </c>
      <c r="C1493" s="237" t="s">
        <v>4044</v>
      </c>
      <c r="D1493" s="237" t="s">
        <v>6348</v>
      </c>
      <c r="E1493" s="237" t="s">
        <v>5646</v>
      </c>
      <c r="F1493" s="252">
        <v>14.52</v>
      </c>
      <c r="G1493" s="333">
        <f>ROUND(SUMIF(Anlagenbewegungsdaten!B:B,A1493,Anlagenbewegungsdaten!C:C),3)</f>
        <v>0</v>
      </c>
      <c r="H1493" s="334">
        <f>IF(ISBLANK(F1493),ROUND(SUMIF(Anlagenbewegungsdaten!B:B,A1493,Anlagenbewegungsdaten!D:D),2),ROUND(G1493*F1493%,2))</f>
        <v>0</v>
      </c>
      <c r="I1493" s="334">
        <f>ROUND((H1493-SUMIF(Anlagenbewegungsdaten!$B:$B,A1493,Anlagenbewegungsdaten!D:D)),3)</f>
        <v>0</v>
      </c>
      <c r="J1493" s="335" t="s">
        <v>5179</v>
      </c>
      <c r="K1493" s="335" t="s">
        <v>5193</v>
      </c>
      <c r="L1493" s="516">
        <v>11.62</v>
      </c>
      <c r="M1493" s="332">
        <f>ROUND(SUMIF(Anlagenbewegungsdaten_AV!B:B,A1493,Anlagenbewegungsdaten_AV!C:C),3)</f>
        <v>0</v>
      </c>
      <c r="N1493" s="330">
        <f>IF(ISBLANK(L1493),ROUND(SUMIF(Anlagenbewegungsdaten_AV!B:B,A1493,Anlagenbewegungsdaten_AV!D:D),2),ROUND(M1493*L1493%,2))</f>
        <v>0</v>
      </c>
      <c r="O1493" s="330">
        <f>ROUND(N1493-SUMIF(Anlagenbewegungsdaten_AV!B:B,A1493,Anlagenbewegungsdaten_AV!D:D),3)</f>
        <v>0</v>
      </c>
    </row>
    <row r="1494" spans="1:15" ht="15" customHeight="1" x14ac:dyDescent="0.25">
      <c r="A1494" s="268" t="s">
        <v>6349</v>
      </c>
      <c r="B1494" s="237" t="s">
        <v>2108</v>
      </c>
      <c r="C1494" s="237" t="s">
        <v>4044</v>
      </c>
      <c r="D1494" s="237" t="s">
        <v>6350</v>
      </c>
      <c r="E1494" s="237" t="s">
        <v>5646</v>
      </c>
      <c r="F1494" s="252">
        <v>12.6</v>
      </c>
      <c r="G1494" s="333">
        <f>ROUND(SUMIF(Anlagenbewegungsdaten!B:B,A1494,Anlagenbewegungsdaten!C:C),3)</f>
        <v>0</v>
      </c>
      <c r="H1494" s="334">
        <f>IF(ISBLANK(F1494),ROUND(SUMIF(Anlagenbewegungsdaten!B:B,A1494,Anlagenbewegungsdaten!D:D),2),ROUND(G1494*F1494%,2))</f>
        <v>0</v>
      </c>
      <c r="I1494" s="334">
        <f>ROUND((H1494-SUMIF(Anlagenbewegungsdaten!$B:$B,A1494,Anlagenbewegungsdaten!D:D)),3)</f>
        <v>0</v>
      </c>
      <c r="J1494" s="335" t="s">
        <v>5179</v>
      </c>
      <c r="K1494" s="335" t="s">
        <v>5193</v>
      </c>
      <c r="L1494" s="516">
        <v>10.08</v>
      </c>
      <c r="M1494" s="332">
        <f>ROUND(SUMIF(Anlagenbewegungsdaten_AV!B:B,A1494,Anlagenbewegungsdaten_AV!C:C),3)</f>
        <v>0</v>
      </c>
      <c r="N1494" s="330">
        <f>IF(ISBLANK(L1494),ROUND(SUMIF(Anlagenbewegungsdaten_AV!B:B,A1494,Anlagenbewegungsdaten_AV!D:D),2),ROUND(M1494*L1494%,2))</f>
        <v>0</v>
      </c>
      <c r="O1494" s="330">
        <f>ROUND(N1494-SUMIF(Anlagenbewegungsdaten_AV!B:B,A1494,Anlagenbewegungsdaten_AV!D:D),3)</f>
        <v>0</v>
      </c>
    </row>
    <row r="1495" spans="1:15" ht="15" customHeight="1" x14ac:dyDescent="0.25">
      <c r="A1495" s="268" t="s">
        <v>6351</v>
      </c>
      <c r="B1495" s="237" t="s">
        <v>2108</v>
      </c>
      <c r="C1495" s="237" t="s">
        <v>4044</v>
      </c>
      <c r="D1495" s="237" t="s">
        <v>6352</v>
      </c>
      <c r="E1495" s="237" t="s">
        <v>5646</v>
      </c>
      <c r="F1495" s="252">
        <v>11.62</v>
      </c>
      <c r="G1495" s="333">
        <f>ROUND(SUMIF(Anlagenbewegungsdaten!B:B,A1495,Anlagenbewegungsdaten!C:C),3)</f>
        <v>0</v>
      </c>
      <c r="H1495" s="334">
        <f>IF(ISBLANK(F1495),ROUND(SUMIF(Anlagenbewegungsdaten!B:B,A1495,Anlagenbewegungsdaten!D:D),2),ROUND(G1495*F1495%,2))</f>
        <v>0</v>
      </c>
      <c r="I1495" s="334">
        <f>ROUND((H1495-SUMIF(Anlagenbewegungsdaten!$B:$B,A1495,Anlagenbewegungsdaten!D:D)),3)</f>
        <v>0</v>
      </c>
      <c r="J1495" s="335" t="s">
        <v>5179</v>
      </c>
      <c r="K1495" s="335" t="s">
        <v>5193</v>
      </c>
      <c r="L1495" s="516">
        <v>9.3000000000000007</v>
      </c>
      <c r="M1495" s="332">
        <f>ROUND(SUMIF(Anlagenbewegungsdaten_AV!B:B,A1495,Anlagenbewegungsdaten_AV!C:C),3)</f>
        <v>0</v>
      </c>
      <c r="N1495" s="330">
        <f>IF(ISBLANK(L1495),ROUND(SUMIF(Anlagenbewegungsdaten_AV!B:B,A1495,Anlagenbewegungsdaten_AV!D:D),2),ROUND(M1495*L1495%,2))</f>
        <v>0</v>
      </c>
      <c r="O1495" s="330">
        <f>ROUND(N1495-SUMIF(Anlagenbewegungsdaten_AV!B:B,A1495,Anlagenbewegungsdaten_AV!D:D),3)</f>
        <v>0</v>
      </c>
    </row>
    <row r="1496" spans="1:15" ht="15" customHeight="1" x14ac:dyDescent="0.25">
      <c r="A1496" s="262" t="s">
        <v>4090</v>
      </c>
      <c r="B1496" s="167"/>
      <c r="C1496" s="167"/>
      <c r="D1496" s="168" t="s">
        <v>4090</v>
      </c>
      <c r="E1496" s="167" t="s">
        <v>4090</v>
      </c>
      <c r="F1496" s="183"/>
    </row>
    <row r="1497" spans="1:15" ht="15" customHeight="1" x14ac:dyDescent="0.25">
      <c r="A1497" s="270" t="s">
        <v>701</v>
      </c>
      <c r="B1497" s="177" t="s">
        <v>2108</v>
      </c>
      <c r="C1497" s="177" t="s">
        <v>4045</v>
      </c>
      <c r="D1497" s="177" t="s">
        <v>2482</v>
      </c>
      <c r="E1497" s="177" t="s">
        <v>2483</v>
      </c>
      <c r="F1497" s="293">
        <v>11.67</v>
      </c>
      <c r="G1497" s="333">
        <f>ROUND(SUMIF(Anlagenbewegungsdaten!B:B,A1497,Anlagenbewegungsdaten!C:C),3)</f>
        <v>0</v>
      </c>
      <c r="H1497" s="334">
        <f>IF(ISBLANK(F1497),ROUND(SUMIF(Anlagenbewegungsdaten!B:B,A1497,Anlagenbewegungsdaten!D:D),2),ROUND(G1497*F1497%,2))</f>
        <v>0</v>
      </c>
      <c r="I1497" s="334">
        <f>ROUND((H1497-SUMIF(Anlagenbewegungsdaten!$B:$B,A1497,Anlagenbewegungsdaten!D:D)),3)</f>
        <v>0</v>
      </c>
      <c r="J1497" s="335" t="s">
        <v>5179</v>
      </c>
      <c r="K1497" s="335" t="s">
        <v>5193</v>
      </c>
      <c r="L1497" s="516">
        <v>9.34</v>
      </c>
      <c r="M1497" s="332">
        <f>ROUND(SUMIF(Anlagenbewegungsdaten_AV!B:B,A1497,Anlagenbewegungsdaten_AV!C:C),3)</f>
        <v>0</v>
      </c>
      <c r="N1497" s="330">
        <f>IF(ISBLANK(L1497),ROUND(SUMIF(Anlagenbewegungsdaten_AV!B:B,A1497,Anlagenbewegungsdaten_AV!D:D),2),ROUND(M1497*L1497%,2))</f>
        <v>0</v>
      </c>
      <c r="O1497" s="330">
        <f>ROUND(N1497-SUMIF(Anlagenbewegungsdaten_AV!B:B,A1497,Anlagenbewegungsdaten_AV!D:D),3)</f>
        <v>0</v>
      </c>
    </row>
    <row r="1498" spans="1:15" ht="15" customHeight="1" x14ac:dyDescent="0.25">
      <c r="A1498" s="270" t="s">
        <v>702</v>
      </c>
      <c r="B1498" s="177" t="s">
        <v>2108</v>
      </c>
      <c r="C1498" s="177" t="s">
        <v>4045</v>
      </c>
      <c r="D1498" s="178" t="s">
        <v>2485</v>
      </c>
      <c r="E1498" s="177" t="s">
        <v>2486</v>
      </c>
      <c r="F1498" s="293">
        <v>13.67</v>
      </c>
      <c r="G1498" s="333">
        <f>ROUND(SUMIF(Anlagenbewegungsdaten!B:B,A1498,Anlagenbewegungsdaten!C:C),3)</f>
        <v>0</v>
      </c>
      <c r="H1498" s="334">
        <f>IF(ISBLANK(F1498),ROUND(SUMIF(Anlagenbewegungsdaten!B:B,A1498,Anlagenbewegungsdaten!D:D),2),ROUND(G1498*F1498%,2))</f>
        <v>0</v>
      </c>
      <c r="I1498" s="334">
        <f>ROUND((H1498-SUMIF(Anlagenbewegungsdaten!$B:$B,A1498,Anlagenbewegungsdaten!D:D)),3)</f>
        <v>0</v>
      </c>
      <c r="J1498" s="335" t="s">
        <v>5179</v>
      </c>
      <c r="K1498" s="335" t="s">
        <v>5193</v>
      </c>
      <c r="L1498" s="516">
        <v>10.94</v>
      </c>
      <c r="M1498" s="332">
        <f>ROUND(SUMIF(Anlagenbewegungsdaten_AV!B:B,A1498,Anlagenbewegungsdaten_AV!C:C),3)</f>
        <v>0</v>
      </c>
      <c r="N1498" s="330">
        <f>IF(ISBLANK(L1498),ROUND(SUMIF(Anlagenbewegungsdaten_AV!B:B,A1498,Anlagenbewegungsdaten_AV!D:D),2),ROUND(M1498*L1498%,2))</f>
        <v>0</v>
      </c>
      <c r="O1498" s="330">
        <f>ROUND(N1498-SUMIF(Anlagenbewegungsdaten_AV!B:B,A1498,Anlagenbewegungsdaten_AV!D:D),3)</f>
        <v>0</v>
      </c>
    </row>
    <row r="1499" spans="1:15" ht="15" customHeight="1" x14ac:dyDescent="0.25">
      <c r="A1499" s="263" t="s">
        <v>365</v>
      </c>
      <c r="B1499" s="173" t="s">
        <v>2108</v>
      </c>
      <c r="C1499" s="174" t="s">
        <v>4045</v>
      </c>
      <c r="D1499" s="174" t="s">
        <v>1</v>
      </c>
      <c r="E1499" s="174" t="s">
        <v>1560</v>
      </c>
      <c r="F1499" s="289">
        <v>14.67</v>
      </c>
      <c r="G1499" s="333">
        <f>ROUND(SUMIF(Anlagenbewegungsdaten!B:B,A1499,Anlagenbewegungsdaten!C:C),3)</f>
        <v>0</v>
      </c>
      <c r="H1499" s="334">
        <f>IF(ISBLANK(F1499),ROUND(SUMIF(Anlagenbewegungsdaten!B:B,A1499,Anlagenbewegungsdaten!D:D),2),ROUND(G1499*F1499%,2))</f>
        <v>0</v>
      </c>
      <c r="I1499" s="334">
        <f>ROUND((H1499-SUMIF(Anlagenbewegungsdaten!$B:$B,A1499,Anlagenbewegungsdaten!D:D)),3)</f>
        <v>0</v>
      </c>
      <c r="J1499" s="335" t="s">
        <v>5179</v>
      </c>
      <c r="K1499" s="335" t="s">
        <v>5193</v>
      </c>
      <c r="L1499" s="516">
        <v>11.74</v>
      </c>
      <c r="M1499" s="332">
        <f>ROUND(SUMIF(Anlagenbewegungsdaten_AV!B:B,A1499,Anlagenbewegungsdaten_AV!C:C),3)</f>
        <v>0</v>
      </c>
      <c r="N1499" s="330">
        <f>IF(ISBLANK(L1499),ROUND(SUMIF(Anlagenbewegungsdaten_AV!B:B,A1499,Anlagenbewegungsdaten_AV!D:D),2),ROUND(M1499*L1499%,2))</f>
        <v>0</v>
      </c>
      <c r="O1499" s="330">
        <f>ROUND(N1499-SUMIF(Anlagenbewegungsdaten_AV!B:B,A1499,Anlagenbewegungsdaten_AV!D:D),3)</f>
        <v>0</v>
      </c>
    </row>
    <row r="1500" spans="1:15" ht="15" customHeight="1" x14ac:dyDescent="0.25">
      <c r="A1500" s="263" t="s">
        <v>366</v>
      </c>
      <c r="B1500" s="173" t="s">
        <v>2108</v>
      </c>
      <c r="C1500" s="173" t="s">
        <v>4045</v>
      </c>
      <c r="D1500" s="174" t="s">
        <v>3</v>
      </c>
      <c r="E1500" s="173" t="s">
        <v>1563</v>
      </c>
      <c r="F1500" s="289">
        <v>14.67</v>
      </c>
      <c r="G1500" s="333">
        <f>ROUND(SUMIF(Anlagenbewegungsdaten!B:B,A1500,Anlagenbewegungsdaten!C:C),3)</f>
        <v>0</v>
      </c>
      <c r="H1500" s="334">
        <f>IF(ISBLANK(F1500),ROUND(SUMIF(Anlagenbewegungsdaten!B:B,A1500,Anlagenbewegungsdaten!D:D),2),ROUND(G1500*F1500%,2))</f>
        <v>0</v>
      </c>
      <c r="I1500" s="334">
        <f>ROUND((H1500-SUMIF(Anlagenbewegungsdaten!$B:$B,A1500,Anlagenbewegungsdaten!D:D)),3)</f>
        <v>0</v>
      </c>
      <c r="J1500" s="335" t="s">
        <v>5179</v>
      </c>
      <c r="K1500" s="335" t="s">
        <v>5193</v>
      </c>
      <c r="L1500" s="516">
        <v>11.74</v>
      </c>
      <c r="M1500" s="332">
        <f>ROUND(SUMIF(Anlagenbewegungsdaten_AV!B:B,A1500,Anlagenbewegungsdaten_AV!C:C),3)</f>
        <v>0</v>
      </c>
      <c r="N1500" s="330">
        <f>IF(ISBLANK(L1500),ROUND(SUMIF(Anlagenbewegungsdaten_AV!B:B,A1500,Anlagenbewegungsdaten_AV!D:D),2),ROUND(M1500*L1500%,2))</f>
        <v>0</v>
      </c>
      <c r="O1500" s="330">
        <f>ROUND(N1500-SUMIF(Anlagenbewegungsdaten_AV!B:B,A1500,Anlagenbewegungsdaten_AV!D:D),3)</f>
        <v>0</v>
      </c>
    </row>
    <row r="1501" spans="1:15" ht="15" customHeight="1" x14ac:dyDescent="0.25">
      <c r="A1501" s="263" t="s">
        <v>2842</v>
      </c>
      <c r="B1501" s="173" t="s">
        <v>2108</v>
      </c>
      <c r="C1501" s="173" t="s">
        <v>4045</v>
      </c>
      <c r="D1501" s="174" t="s">
        <v>2692</v>
      </c>
      <c r="E1501" s="174" t="s">
        <v>2576</v>
      </c>
      <c r="F1501" s="289">
        <v>14.64</v>
      </c>
      <c r="G1501" s="333">
        <f>ROUND(SUMIF(Anlagenbewegungsdaten!B:B,A1501,Anlagenbewegungsdaten!C:C),3)</f>
        <v>0</v>
      </c>
      <c r="H1501" s="334">
        <f>IF(ISBLANK(F1501),ROUND(SUMIF(Anlagenbewegungsdaten!B:B,A1501,Anlagenbewegungsdaten!D:D),2),ROUND(G1501*F1501%,2))</f>
        <v>0</v>
      </c>
      <c r="I1501" s="334">
        <f>ROUND((H1501-SUMIF(Anlagenbewegungsdaten!$B:$B,A1501,Anlagenbewegungsdaten!D:D)),3)</f>
        <v>0</v>
      </c>
      <c r="J1501" s="335" t="s">
        <v>5179</v>
      </c>
      <c r="K1501" s="335" t="s">
        <v>5193</v>
      </c>
      <c r="L1501" s="516">
        <v>11.71</v>
      </c>
      <c r="M1501" s="332">
        <f>ROUND(SUMIF(Anlagenbewegungsdaten_AV!B:B,A1501,Anlagenbewegungsdaten_AV!C:C),3)</f>
        <v>0</v>
      </c>
      <c r="N1501" s="330">
        <f>IF(ISBLANK(L1501),ROUND(SUMIF(Anlagenbewegungsdaten_AV!B:B,A1501,Anlagenbewegungsdaten_AV!D:D),2),ROUND(M1501*L1501%,2))</f>
        <v>0</v>
      </c>
      <c r="O1501" s="330">
        <f>ROUND(N1501-SUMIF(Anlagenbewegungsdaten_AV!B:B,A1501,Anlagenbewegungsdaten_AV!D:D),3)</f>
        <v>0</v>
      </c>
    </row>
    <row r="1502" spans="1:15" ht="15" customHeight="1" x14ac:dyDescent="0.25">
      <c r="A1502" s="263" t="s">
        <v>3586</v>
      </c>
      <c r="B1502" s="173" t="s">
        <v>2108</v>
      </c>
      <c r="C1502" s="173" t="s">
        <v>4045</v>
      </c>
      <c r="D1502" s="174" t="s">
        <v>3436</v>
      </c>
      <c r="E1502" s="174" t="s">
        <v>3320</v>
      </c>
      <c r="F1502" s="289">
        <v>14.61</v>
      </c>
      <c r="G1502" s="333">
        <f>ROUND(SUMIF(Anlagenbewegungsdaten!B:B,A1502,Anlagenbewegungsdaten!C:C),3)</f>
        <v>0</v>
      </c>
      <c r="H1502" s="334">
        <f>IF(ISBLANK(F1502),ROUND(SUMIF(Anlagenbewegungsdaten!B:B,A1502,Anlagenbewegungsdaten!D:D),2),ROUND(G1502*F1502%,2))</f>
        <v>0</v>
      </c>
      <c r="I1502" s="334">
        <f>ROUND((H1502-SUMIF(Anlagenbewegungsdaten!$B:$B,A1502,Anlagenbewegungsdaten!D:D)),3)</f>
        <v>0</v>
      </c>
      <c r="J1502" s="335" t="s">
        <v>5179</v>
      </c>
      <c r="K1502" s="335" t="s">
        <v>5193</v>
      </c>
      <c r="L1502" s="516">
        <v>11.69</v>
      </c>
      <c r="M1502" s="332">
        <f>ROUND(SUMIF(Anlagenbewegungsdaten_AV!B:B,A1502,Anlagenbewegungsdaten_AV!C:C),3)</f>
        <v>0</v>
      </c>
      <c r="N1502" s="330">
        <f>IF(ISBLANK(L1502),ROUND(SUMIF(Anlagenbewegungsdaten_AV!B:B,A1502,Anlagenbewegungsdaten_AV!D:D),2),ROUND(M1502*L1502%,2))</f>
        <v>0</v>
      </c>
      <c r="O1502" s="330">
        <f>ROUND(N1502-SUMIF(Anlagenbewegungsdaten_AV!B:B,A1502,Anlagenbewegungsdaten_AV!D:D),3)</f>
        <v>0</v>
      </c>
    </row>
    <row r="1503" spans="1:15" ht="15" customHeight="1" x14ac:dyDescent="0.25">
      <c r="A1503" s="275" t="s">
        <v>4361</v>
      </c>
      <c r="B1503" s="194" t="s">
        <v>2108</v>
      </c>
      <c r="C1503" s="194" t="s">
        <v>4045</v>
      </c>
      <c r="D1503" s="193" t="s">
        <v>4210</v>
      </c>
      <c r="E1503" s="193" t="s">
        <v>4093</v>
      </c>
      <c r="F1503" s="290">
        <v>14.58</v>
      </c>
      <c r="G1503" s="333">
        <f>ROUND(SUMIF(Anlagenbewegungsdaten!B:B,A1503,Anlagenbewegungsdaten!C:C),3)</f>
        <v>0</v>
      </c>
      <c r="H1503" s="334">
        <f>IF(ISBLANK(F1503),ROUND(SUMIF(Anlagenbewegungsdaten!B:B,A1503,Anlagenbewegungsdaten!D:D),2),ROUND(G1503*F1503%,2))</f>
        <v>0</v>
      </c>
      <c r="I1503" s="334">
        <f>ROUND((H1503-SUMIF(Anlagenbewegungsdaten!$B:$B,A1503,Anlagenbewegungsdaten!D:D)),3)</f>
        <v>0</v>
      </c>
      <c r="J1503" s="335" t="s">
        <v>5179</v>
      </c>
      <c r="K1503" s="335" t="s">
        <v>5193</v>
      </c>
      <c r="L1503" s="516">
        <v>11.66</v>
      </c>
      <c r="M1503" s="332">
        <f>ROUND(SUMIF(Anlagenbewegungsdaten_AV!B:B,A1503,Anlagenbewegungsdaten_AV!C:C),3)</f>
        <v>0</v>
      </c>
      <c r="N1503" s="330">
        <f>IF(ISBLANK(L1503),ROUND(SUMIF(Anlagenbewegungsdaten_AV!B:B,A1503,Anlagenbewegungsdaten_AV!D:D),2),ROUND(M1503*L1503%,2))</f>
        <v>0</v>
      </c>
      <c r="O1503" s="330">
        <f>ROUND(N1503-SUMIF(Anlagenbewegungsdaten_AV!B:B,A1503,Anlagenbewegungsdaten_AV!D:D),3)</f>
        <v>0</v>
      </c>
    </row>
    <row r="1504" spans="1:15" ht="15" customHeight="1" x14ac:dyDescent="0.25">
      <c r="A1504" s="263" t="s">
        <v>367</v>
      </c>
      <c r="B1504" s="173" t="s">
        <v>2108</v>
      </c>
      <c r="C1504" s="173" t="s">
        <v>4045</v>
      </c>
      <c r="D1504" s="174" t="s">
        <v>5</v>
      </c>
      <c r="E1504" s="173" t="s">
        <v>2483</v>
      </c>
      <c r="F1504" s="289">
        <v>12.67</v>
      </c>
      <c r="G1504" s="333">
        <f>ROUND(SUMIF(Anlagenbewegungsdaten!B:B,A1504,Anlagenbewegungsdaten!C:C),3)</f>
        <v>0</v>
      </c>
      <c r="H1504" s="334">
        <f>IF(ISBLANK(F1504),ROUND(SUMIF(Anlagenbewegungsdaten!B:B,A1504,Anlagenbewegungsdaten!D:D),2),ROUND(G1504*F1504%,2))</f>
        <v>0</v>
      </c>
      <c r="I1504" s="334">
        <f>ROUND((H1504-SUMIF(Anlagenbewegungsdaten!$B:$B,A1504,Anlagenbewegungsdaten!D:D)),3)</f>
        <v>0</v>
      </c>
      <c r="J1504" s="335" t="s">
        <v>5179</v>
      </c>
      <c r="K1504" s="335" t="s">
        <v>5193</v>
      </c>
      <c r="L1504" s="516">
        <v>10.14</v>
      </c>
      <c r="M1504" s="332">
        <f>ROUND(SUMIF(Anlagenbewegungsdaten_AV!B:B,A1504,Anlagenbewegungsdaten_AV!C:C),3)</f>
        <v>0</v>
      </c>
      <c r="N1504" s="330">
        <f>IF(ISBLANK(L1504),ROUND(SUMIF(Anlagenbewegungsdaten_AV!B:B,A1504,Anlagenbewegungsdaten_AV!D:D),2),ROUND(M1504*L1504%,2))</f>
        <v>0</v>
      </c>
      <c r="O1504" s="330">
        <f>ROUND(N1504-SUMIF(Anlagenbewegungsdaten_AV!B:B,A1504,Anlagenbewegungsdaten_AV!D:D),3)</f>
        <v>0</v>
      </c>
    </row>
    <row r="1505" spans="1:15" ht="15" customHeight="1" x14ac:dyDescent="0.25">
      <c r="A1505" s="263" t="s">
        <v>368</v>
      </c>
      <c r="B1505" s="173" t="s">
        <v>2108</v>
      </c>
      <c r="C1505" s="173" t="s">
        <v>4045</v>
      </c>
      <c r="D1505" s="174" t="s">
        <v>7</v>
      </c>
      <c r="E1505" s="173" t="s">
        <v>2486</v>
      </c>
      <c r="F1505" s="289">
        <v>14.67</v>
      </c>
      <c r="G1505" s="333">
        <f>ROUND(SUMIF(Anlagenbewegungsdaten!B:B,A1505,Anlagenbewegungsdaten!C:C),3)</f>
        <v>0</v>
      </c>
      <c r="H1505" s="334">
        <f>IF(ISBLANK(F1505),ROUND(SUMIF(Anlagenbewegungsdaten!B:B,A1505,Anlagenbewegungsdaten!D:D),2),ROUND(G1505*F1505%,2))</f>
        <v>0</v>
      </c>
      <c r="I1505" s="334">
        <f>ROUND((H1505-SUMIF(Anlagenbewegungsdaten!$B:$B,A1505,Anlagenbewegungsdaten!D:D)),3)</f>
        <v>0</v>
      </c>
      <c r="J1505" s="335" t="s">
        <v>5179</v>
      </c>
      <c r="K1505" s="335" t="s">
        <v>5193</v>
      </c>
      <c r="L1505" s="516">
        <v>11.74</v>
      </c>
      <c r="M1505" s="332">
        <f>ROUND(SUMIF(Anlagenbewegungsdaten_AV!B:B,A1505,Anlagenbewegungsdaten_AV!C:C),3)</f>
        <v>0</v>
      </c>
      <c r="N1505" s="330">
        <f>IF(ISBLANK(L1505),ROUND(SUMIF(Anlagenbewegungsdaten_AV!B:B,A1505,Anlagenbewegungsdaten_AV!D:D),2),ROUND(M1505*L1505%,2))</f>
        <v>0</v>
      </c>
      <c r="O1505" s="330">
        <f>ROUND(N1505-SUMIF(Anlagenbewegungsdaten_AV!B:B,A1505,Anlagenbewegungsdaten_AV!D:D),3)</f>
        <v>0</v>
      </c>
    </row>
    <row r="1506" spans="1:15" ht="15" customHeight="1" x14ac:dyDescent="0.25">
      <c r="A1506" s="263" t="s">
        <v>369</v>
      </c>
      <c r="B1506" s="173" t="s">
        <v>2108</v>
      </c>
      <c r="C1506" s="174" t="s">
        <v>4045</v>
      </c>
      <c r="D1506" s="174" t="s">
        <v>9</v>
      </c>
      <c r="E1506" s="174" t="s">
        <v>1560</v>
      </c>
      <c r="F1506" s="289">
        <v>15.67</v>
      </c>
      <c r="G1506" s="333">
        <f>ROUND(SUMIF(Anlagenbewegungsdaten!B:B,A1506,Anlagenbewegungsdaten!C:C),3)</f>
        <v>0</v>
      </c>
      <c r="H1506" s="334">
        <f>IF(ISBLANK(F1506),ROUND(SUMIF(Anlagenbewegungsdaten!B:B,A1506,Anlagenbewegungsdaten!D:D),2),ROUND(G1506*F1506%,2))</f>
        <v>0</v>
      </c>
      <c r="I1506" s="334">
        <f>ROUND((H1506-SUMIF(Anlagenbewegungsdaten!$B:$B,A1506,Anlagenbewegungsdaten!D:D)),3)</f>
        <v>0</v>
      </c>
      <c r="J1506" s="335" t="s">
        <v>5179</v>
      </c>
      <c r="K1506" s="335" t="s">
        <v>5193</v>
      </c>
      <c r="L1506" s="516">
        <v>12.54</v>
      </c>
      <c r="M1506" s="332">
        <f>ROUND(SUMIF(Anlagenbewegungsdaten_AV!B:B,A1506,Anlagenbewegungsdaten_AV!C:C),3)</f>
        <v>0</v>
      </c>
      <c r="N1506" s="330">
        <f>IF(ISBLANK(L1506),ROUND(SUMIF(Anlagenbewegungsdaten_AV!B:B,A1506,Anlagenbewegungsdaten_AV!D:D),2),ROUND(M1506*L1506%,2))</f>
        <v>0</v>
      </c>
      <c r="O1506" s="330">
        <f>ROUND(N1506-SUMIF(Anlagenbewegungsdaten_AV!B:B,A1506,Anlagenbewegungsdaten_AV!D:D),3)</f>
        <v>0</v>
      </c>
    </row>
    <row r="1507" spans="1:15" ht="15" customHeight="1" x14ac:dyDescent="0.25">
      <c r="A1507" s="263" t="s">
        <v>370</v>
      </c>
      <c r="B1507" s="173" t="s">
        <v>2108</v>
      </c>
      <c r="C1507" s="173" t="s">
        <v>4045</v>
      </c>
      <c r="D1507" s="174" t="s">
        <v>11</v>
      </c>
      <c r="E1507" s="173" t="s">
        <v>1563</v>
      </c>
      <c r="F1507" s="289">
        <v>15.67</v>
      </c>
      <c r="G1507" s="333">
        <f>ROUND(SUMIF(Anlagenbewegungsdaten!B:B,A1507,Anlagenbewegungsdaten!C:C),3)</f>
        <v>0</v>
      </c>
      <c r="H1507" s="334">
        <f>IF(ISBLANK(F1507),ROUND(SUMIF(Anlagenbewegungsdaten!B:B,A1507,Anlagenbewegungsdaten!D:D),2),ROUND(G1507*F1507%,2))</f>
        <v>0</v>
      </c>
      <c r="I1507" s="334">
        <f>ROUND((H1507-SUMIF(Anlagenbewegungsdaten!$B:$B,A1507,Anlagenbewegungsdaten!D:D)),3)</f>
        <v>0</v>
      </c>
      <c r="J1507" s="335" t="s">
        <v>5179</v>
      </c>
      <c r="K1507" s="335" t="s">
        <v>5193</v>
      </c>
      <c r="L1507" s="516">
        <v>12.54</v>
      </c>
      <c r="M1507" s="332">
        <f>ROUND(SUMIF(Anlagenbewegungsdaten_AV!B:B,A1507,Anlagenbewegungsdaten_AV!C:C),3)</f>
        <v>0</v>
      </c>
      <c r="N1507" s="330">
        <f>IF(ISBLANK(L1507),ROUND(SUMIF(Anlagenbewegungsdaten_AV!B:B,A1507,Anlagenbewegungsdaten_AV!D:D),2),ROUND(M1507*L1507%,2))</f>
        <v>0</v>
      </c>
      <c r="O1507" s="330">
        <f>ROUND(N1507-SUMIF(Anlagenbewegungsdaten_AV!B:B,A1507,Anlagenbewegungsdaten_AV!D:D),3)</f>
        <v>0</v>
      </c>
    </row>
    <row r="1508" spans="1:15" ht="15" customHeight="1" x14ac:dyDescent="0.25">
      <c r="A1508" s="263" t="s">
        <v>2843</v>
      </c>
      <c r="B1508" s="173" t="s">
        <v>2108</v>
      </c>
      <c r="C1508" s="173" t="s">
        <v>4045</v>
      </c>
      <c r="D1508" s="174" t="s">
        <v>2694</v>
      </c>
      <c r="E1508" s="174" t="s">
        <v>2576</v>
      </c>
      <c r="F1508" s="289">
        <v>15.64</v>
      </c>
      <c r="G1508" s="333">
        <f>ROUND(SUMIF(Anlagenbewegungsdaten!B:B,A1508,Anlagenbewegungsdaten!C:C),3)</f>
        <v>0</v>
      </c>
      <c r="H1508" s="334">
        <f>IF(ISBLANK(F1508),ROUND(SUMIF(Anlagenbewegungsdaten!B:B,A1508,Anlagenbewegungsdaten!D:D),2),ROUND(G1508*F1508%,2))</f>
        <v>0</v>
      </c>
      <c r="I1508" s="334">
        <f>ROUND((H1508-SUMIF(Anlagenbewegungsdaten!$B:$B,A1508,Anlagenbewegungsdaten!D:D)),3)</f>
        <v>0</v>
      </c>
      <c r="J1508" s="335" t="s">
        <v>5179</v>
      </c>
      <c r="K1508" s="335" t="s">
        <v>5193</v>
      </c>
      <c r="L1508" s="516">
        <v>12.51</v>
      </c>
      <c r="M1508" s="332">
        <f>ROUND(SUMIF(Anlagenbewegungsdaten_AV!B:B,A1508,Anlagenbewegungsdaten_AV!C:C),3)</f>
        <v>0</v>
      </c>
      <c r="N1508" s="330">
        <f>IF(ISBLANK(L1508),ROUND(SUMIF(Anlagenbewegungsdaten_AV!B:B,A1508,Anlagenbewegungsdaten_AV!D:D),2),ROUND(M1508*L1508%,2))</f>
        <v>0</v>
      </c>
      <c r="O1508" s="330">
        <f>ROUND(N1508-SUMIF(Anlagenbewegungsdaten_AV!B:B,A1508,Anlagenbewegungsdaten_AV!D:D),3)</f>
        <v>0</v>
      </c>
    </row>
    <row r="1509" spans="1:15" ht="15" customHeight="1" x14ac:dyDescent="0.25">
      <c r="A1509" s="263" t="s">
        <v>3587</v>
      </c>
      <c r="B1509" s="173" t="s">
        <v>2108</v>
      </c>
      <c r="C1509" s="173" t="s">
        <v>4045</v>
      </c>
      <c r="D1509" s="174" t="s">
        <v>3438</v>
      </c>
      <c r="E1509" s="174" t="s">
        <v>3320</v>
      </c>
      <c r="F1509" s="289">
        <v>15.61</v>
      </c>
      <c r="G1509" s="333">
        <f>ROUND(SUMIF(Anlagenbewegungsdaten!B:B,A1509,Anlagenbewegungsdaten!C:C),3)</f>
        <v>0</v>
      </c>
      <c r="H1509" s="334">
        <f>IF(ISBLANK(F1509),ROUND(SUMIF(Anlagenbewegungsdaten!B:B,A1509,Anlagenbewegungsdaten!D:D),2),ROUND(G1509*F1509%,2))</f>
        <v>0</v>
      </c>
      <c r="I1509" s="334">
        <f>ROUND((H1509-SUMIF(Anlagenbewegungsdaten!$B:$B,A1509,Anlagenbewegungsdaten!D:D)),3)</f>
        <v>0</v>
      </c>
      <c r="J1509" s="335" t="s">
        <v>5179</v>
      </c>
      <c r="K1509" s="335" t="s">
        <v>5193</v>
      </c>
      <c r="L1509" s="516">
        <v>12.49</v>
      </c>
      <c r="M1509" s="332">
        <f>ROUND(SUMIF(Anlagenbewegungsdaten_AV!B:B,A1509,Anlagenbewegungsdaten_AV!C:C),3)</f>
        <v>0</v>
      </c>
      <c r="N1509" s="330">
        <f>IF(ISBLANK(L1509),ROUND(SUMIF(Anlagenbewegungsdaten_AV!B:B,A1509,Anlagenbewegungsdaten_AV!D:D),2),ROUND(M1509*L1509%,2))</f>
        <v>0</v>
      </c>
      <c r="O1509" s="330">
        <f>ROUND(N1509-SUMIF(Anlagenbewegungsdaten_AV!B:B,A1509,Anlagenbewegungsdaten_AV!D:D),3)</f>
        <v>0</v>
      </c>
    </row>
    <row r="1510" spans="1:15" ht="15" customHeight="1" x14ac:dyDescent="0.25">
      <c r="A1510" s="275" t="s">
        <v>4362</v>
      </c>
      <c r="B1510" s="194" t="s">
        <v>2108</v>
      </c>
      <c r="C1510" s="194" t="s">
        <v>4045</v>
      </c>
      <c r="D1510" s="193" t="s">
        <v>4212</v>
      </c>
      <c r="E1510" s="193" t="s">
        <v>4093</v>
      </c>
      <c r="F1510" s="290">
        <v>15.58</v>
      </c>
      <c r="G1510" s="333">
        <f>ROUND(SUMIF(Anlagenbewegungsdaten!B:B,A1510,Anlagenbewegungsdaten!C:C),3)</f>
        <v>0</v>
      </c>
      <c r="H1510" s="334">
        <f>IF(ISBLANK(F1510),ROUND(SUMIF(Anlagenbewegungsdaten!B:B,A1510,Anlagenbewegungsdaten!D:D),2),ROUND(G1510*F1510%,2))</f>
        <v>0</v>
      </c>
      <c r="I1510" s="334">
        <f>ROUND((H1510-SUMIF(Anlagenbewegungsdaten!$B:$B,A1510,Anlagenbewegungsdaten!D:D)),3)</f>
        <v>0</v>
      </c>
      <c r="J1510" s="335" t="s">
        <v>5179</v>
      </c>
      <c r="K1510" s="335" t="s">
        <v>5193</v>
      </c>
      <c r="L1510" s="516">
        <v>12.46</v>
      </c>
      <c r="M1510" s="332">
        <f>ROUND(SUMIF(Anlagenbewegungsdaten_AV!B:B,A1510,Anlagenbewegungsdaten_AV!C:C),3)</f>
        <v>0</v>
      </c>
      <c r="N1510" s="330">
        <f>IF(ISBLANK(L1510),ROUND(SUMIF(Anlagenbewegungsdaten_AV!B:B,A1510,Anlagenbewegungsdaten_AV!D:D),2),ROUND(M1510*L1510%,2))</f>
        <v>0</v>
      </c>
      <c r="O1510" s="330">
        <f>ROUND(N1510-SUMIF(Anlagenbewegungsdaten_AV!B:B,A1510,Anlagenbewegungsdaten_AV!D:D),3)</f>
        <v>0</v>
      </c>
    </row>
    <row r="1511" spans="1:15" ht="15" customHeight="1" x14ac:dyDescent="0.25">
      <c r="A1511" s="270" t="s">
        <v>703</v>
      </c>
      <c r="B1511" s="177" t="s">
        <v>2108</v>
      </c>
      <c r="C1511" s="177" t="s">
        <v>4045</v>
      </c>
      <c r="D1511" s="177" t="s">
        <v>2488</v>
      </c>
      <c r="E1511" s="177" t="s">
        <v>2483</v>
      </c>
      <c r="F1511" s="293">
        <v>17.670000000000002</v>
      </c>
      <c r="G1511" s="333">
        <f>ROUND(SUMIF(Anlagenbewegungsdaten!B:B,A1511,Anlagenbewegungsdaten!C:C),3)</f>
        <v>0</v>
      </c>
      <c r="H1511" s="334">
        <f>IF(ISBLANK(F1511),ROUND(SUMIF(Anlagenbewegungsdaten!B:B,A1511,Anlagenbewegungsdaten!D:D),2),ROUND(G1511*F1511%,2))</f>
        <v>0</v>
      </c>
      <c r="I1511" s="334">
        <f>ROUND((H1511-SUMIF(Anlagenbewegungsdaten!$B:$B,A1511,Anlagenbewegungsdaten!D:D)),3)</f>
        <v>0</v>
      </c>
      <c r="J1511" s="335" t="s">
        <v>5179</v>
      </c>
      <c r="K1511" s="335" t="s">
        <v>5193</v>
      </c>
      <c r="L1511" s="516">
        <v>14.14</v>
      </c>
      <c r="M1511" s="332">
        <f>ROUND(SUMIF(Anlagenbewegungsdaten_AV!B:B,A1511,Anlagenbewegungsdaten_AV!C:C),3)</f>
        <v>0</v>
      </c>
      <c r="N1511" s="330">
        <f>IF(ISBLANK(L1511),ROUND(SUMIF(Anlagenbewegungsdaten_AV!B:B,A1511,Anlagenbewegungsdaten_AV!D:D),2),ROUND(M1511*L1511%,2))</f>
        <v>0</v>
      </c>
      <c r="O1511" s="330">
        <f>ROUND(N1511-SUMIF(Anlagenbewegungsdaten_AV!B:B,A1511,Anlagenbewegungsdaten_AV!D:D),3)</f>
        <v>0</v>
      </c>
    </row>
    <row r="1512" spans="1:15" ht="15" customHeight="1" x14ac:dyDescent="0.25">
      <c r="A1512" s="270" t="s">
        <v>704</v>
      </c>
      <c r="B1512" s="177" t="s">
        <v>2108</v>
      </c>
      <c r="C1512" s="177" t="s">
        <v>4045</v>
      </c>
      <c r="D1512" s="178" t="s">
        <v>12</v>
      </c>
      <c r="E1512" s="177" t="s">
        <v>2486</v>
      </c>
      <c r="F1512" s="293">
        <v>19.670000000000002</v>
      </c>
      <c r="G1512" s="333">
        <f>ROUND(SUMIF(Anlagenbewegungsdaten!B:B,A1512,Anlagenbewegungsdaten!C:C),3)</f>
        <v>96936</v>
      </c>
      <c r="H1512" s="334">
        <f>IF(ISBLANK(F1512),ROUND(SUMIF(Anlagenbewegungsdaten!B:B,A1512,Anlagenbewegungsdaten!D:D),2),ROUND(G1512*F1512%,2))</f>
        <v>19067.310000000001</v>
      </c>
      <c r="I1512" s="334">
        <f>ROUND((H1512-SUMIF(Anlagenbewegungsdaten!$B:$B,A1512,Anlagenbewegungsdaten!D:D)),3)</f>
        <v>-1E-3</v>
      </c>
      <c r="J1512" s="335" t="s">
        <v>5179</v>
      </c>
      <c r="K1512" s="335" t="s">
        <v>5193</v>
      </c>
      <c r="L1512" s="516">
        <v>15.74</v>
      </c>
      <c r="M1512" s="332">
        <f>ROUND(SUMIF(Anlagenbewegungsdaten_AV!B:B,A1512,Anlagenbewegungsdaten_AV!C:C),3)</f>
        <v>0</v>
      </c>
      <c r="N1512" s="330">
        <f>IF(ISBLANK(L1512),ROUND(SUMIF(Anlagenbewegungsdaten_AV!B:B,A1512,Anlagenbewegungsdaten_AV!D:D),2),ROUND(M1512*L1512%,2))</f>
        <v>0</v>
      </c>
      <c r="O1512" s="330">
        <f>ROUND(N1512-SUMIF(Anlagenbewegungsdaten_AV!B:B,A1512,Anlagenbewegungsdaten_AV!D:D),3)</f>
        <v>0</v>
      </c>
    </row>
    <row r="1513" spans="1:15" ht="15" customHeight="1" x14ac:dyDescent="0.25">
      <c r="A1513" s="263" t="s">
        <v>371</v>
      </c>
      <c r="B1513" s="173" t="s">
        <v>2108</v>
      </c>
      <c r="C1513" s="174" t="s">
        <v>4045</v>
      </c>
      <c r="D1513" s="174" t="s">
        <v>14</v>
      </c>
      <c r="E1513" s="174" t="s">
        <v>1560</v>
      </c>
      <c r="F1513" s="289">
        <v>20.67</v>
      </c>
      <c r="G1513" s="333">
        <f>ROUND(SUMIF(Anlagenbewegungsdaten!B:B,A1513,Anlagenbewegungsdaten!C:C),3)</f>
        <v>0</v>
      </c>
      <c r="H1513" s="334">
        <f>IF(ISBLANK(F1513),ROUND(SUMIF(Anlagenbewegungsdaten!B:B,A1513,Anlagenbewegungsdaten!D:D),2),ROUND(G1513*F1513%,2))</f>
        <v>0</v>
      </c>
      <c r="I1513" s="334">
        <f>ROUND((H1513-SUMIF(Anlagenbewegungsdaten!$B:$B,A1513,Anlagenbewegungsdaten!D:D)),3)</f>
        <v>0</v>
      </c>
      <c r="J1513" s="335" t="s">
        <v>5179</v>
      </c>
      <c r="K1513" s="335" t="s">
        <v>5193</v>
      </c>
      <c r="L1513" s="516">
        <v>16.54</v>
      </c>
      <c r="M1513" s="332">
        <f>ROUND(SUMIF(Anlagenbewegungsdaten_AV!B:B,A1513,Anlagenbewegungsdaten_AV!C:C),3)</f>
        <v>0</v>
      </c>
      <c r="N1513" s="330">
        <f>IF(ISBLANK(L1513),ROUND(SUMIF(Anlagenbewegungsdaten_AV!B:B,A1513,Anlagenbewegungsdaten_AV!D:D),2),ROUND(M1513*L1513%,2))</f>
        <v>0</v>
      </c>
      <c r="O1513" s="330">
        <f>ROUND(N1513-SUMIF(Anlagenbewegungsdaten_AV!B:B,A1513,Anlagenbewegungsdaten_AV!D:D),3)</f>
        <v>0</v>
      </c>
    </row>
    <row r="1514" spans="1:15" ht="15" customHeight="1" x14ac:dyDescent="0.25">
      <c r="A1514" s="263" t="s">
        <v>372</v>
      </c>
      <c r="B1514" s="173" t="s">
        <v>2108</v>
      </c>
      <c r="C1514" s="173" t="s">
        <v>4045</v>
      </c>
      <c r="D1514" s="174" t="s">
        <v>593</v>
      </c>
      <c r="E1514" s="173" t="s">
        <v>1563</v>
      </c>
      <c r="F1514" s="289">
        <v>20.67</v>
      </c>
      <c r="G1514" s="333">
        <f>ROUND(SUMIF(Anlagenbewegungsdaten!B:B,A1514,Anlagenbewegungsdaten!C:C),3)</f>
        <v>0</v>
      </c>
      <c r="H1514" s="334">
        <f>IF(ISBLANK(F1514),ROUND(SUMIF(Anlagenbewegungsdaten!B:B,A1514,Anlagenbewegungsdaten!D:D),2),ROUND(G1514*F1514%,2))</f>
        <v>0</v>
      </c>
      <c r="I1514" s="334">
        <f>ROUND((H1514-SUMIF(Anlagenbewegungsdaten!$B:$B,A1514,Anlagenbewegungsdaten!D:D)),3)</f>
        <v>0</v>
      </c>
      <c r="J1514" s="335" t="s">
        <v>5179</v>
      </c>
      <c r="K1514" s="335" t="s">
        <v>5193</v>
      </c>
      <c r="L1514" s="516">
        <v>16.54</v>
      </c>
      <c r="M1514" s="332">
        <f>ROUND(SUMIF(Anlagenbewegungsdaten_AV!B:B,A1514,Anlagenbewegungsdaten_AV!C:C),3)</f>
        <v>0</v>
      </c>
      <c r="N1514" s="330">
        <f>IF(ISBLANK(L1514),ROUND(SUMIF(Anlagenbewegungsdaten_AV!B:B,A1514,Anlagenbewegungsdaten_AV!D:D),2),ROUND(M1514*L1514%,2))</f>
        <v>0</v>
      </c>
      <c r="O1514" s="330">
        <f>ROUND(N1514-SUMIF(Anlagenbewegungsdaten_AV!B:B,A1514,Anlagenbewegungsdaten_AV!D:D),3)</f>
        <v>0</v>
      </c>
    </row>
    <row r="1515" spans="1:15" ht="15" customHeight="1" x14ac:dyDescent="0.25">
      <c r="A1515" s="263" t="s">
        <v>2844</v>
      </c>
      <c r="B1515" s="173" t="s">
        <v>2108</v>
      </c>
      <c r="C1515" s="173" t="s">
        <v>4045</v>
      </c>
      <c r="D1515" s="174" t="s">
        <v>2789</v>
      </c>
      <c r="E1515" s="174" t="s">
        <v>2576</v>
      </c>
      <c r="F1515" s="289">
        <v>20.64</v>
      </c>
      <c r="G1515" s="333">
        <f>ROUND(SUMIF(Anlagenbewegungsdaten!B:B,A1515,Anlagenbewegungsdaten!C:C),3)</f>
        <v>0</v>
      </c>
      <c r="H1515" s="334">
        <f>IF(ISBLANK(F1515),ROUND(SUMIF(Anlagenbewegungsdaten!B:B,A1515,Anlagenbewegungsdaten!D:D),2),ROUND(G1515*F1515%,2))</f>
        <v>0</v>
      </c>
      <c r="I1515" s="334">
        <f>ROUND((H1515-SUMIF(Anlagenbewegungsdaten!$B:$B,A1515,Anlagenbewegungsdaten!D:D)),3)</f>
        <v>0</v>
      </c>
      <c r="J1515" s="335" t="s">
        <v>5179</v>
      </c>
      <c r="K1515" s="335" t="s">
        <v>5193</v>
      </c>
      <c r="L1515" s="516">
        <v>16.510000000000002</v>
      </c>
      <c r="M1515" s="332">
        <f>ROUND(SUMIF(Anlagenbewegungsdaten_AV!B:B,A1515,Anlagenbewegungsdaten_AV!C:C),3)</f>
        <v>0</v>
      </c>
      <c r="N1515" s="330">
        <f>IF(ISBLANK(L1515),ROUND(SUMIF(Anlagenbewegungsdaten_AV!B:B,A1515,Anlagenbewegungsdaten_AV!D:D),2),ROUND(M1515*L1515%,2))</f>
        <v>0</v>
      </c>
      <c r="O1515" s="330">
        <f>ROUND(N1515-SUMIF(Anlagenbewegungsdaten_AV!B:B,A1515,Anlagenbewegungsdaten_AV!D:D),3)</f>
        <v>0</v>
      </c>
    </row>
    <row r="1516" spans="1:15" ht="15" customHeight="1" x14ac:dyDescent="0.25">
      <c r="A1516" s="263" t="s">
        <v>3588</v>
      </c>
      <c r="B1516" s="173" t="s">
        <v>2108</v>
      </c>
      <c r="C1516" s="173" t="s">
        <v>4045</v>
      </c>
      <c r="D1516" s="174" t="s">
        <v>3533</v>
      </c>
      <c r="E1516" s="174" t="s">
        <v>3320</v>
      </c>
      <c r="F1516" s="289">
        <v>20.61</v>
      </c>
      <c r="G1516" s="333">
        <f>ROUND(SUMIF(Anlagenbewegungsdaten!B:B,A1516,Anlagenbewegungsdaten!C:C),3)</f>
        <v>0</v>
      </c>
      <c r="H1516" s="334">
        <f>IF(ISBLANK(F1516),ROUND(SUMIF(Anlagenbewegungsdaten!B:B,A1516,Anlagenbewegungsdaten!D:D),2),ROUND(G1516*F1516%,2))</f>
        <v>0</v>
      </c>
      <c r="I1516" s="334">
        <f>ROUND((H1516-SUMIF(Anlagenbewegungsdaten!$B:$B,A1516,Anlagenbewegungsdaten!D:D)),3)</f>
        <v>0</v>
      </c>
      <c r="J1516" s="335" t="s">
        <v>5179</v>
      </c>
      <c r="K1516" s="335" t="s">
        <v>5193</v>
      </c>
      <c r="L1516" s="516">
        <v>16.489999999999998</v>
      </c>
      <c r="M1516" s="332">
        <f>ROUND(SUMIF(Anlagenbewegungsdaten_AV!B:B,A1516,Anlagenbewegungsdaten_AV!C:C),3)</f>
        <v>0</v>
      </c>
      <c r="N1516" s="330">
        <f>IF(ISBLANK(L1516),ROUND(SUMIF(Anlagenbewegungsdaten_AV!B:B,A1516,Anlagenbewegungsdaten_AV!D:D),2),ROUND(M1516*L1516%,2))</f>
        <v>0</v>
      </c>
      <c r="O1516" s="330">
        <f>ROUND(N1516-SUMIF(Anlagenbewegungsdaten_AV!B:B,A1516,Anlagenbewegungsdaten_AV!D:D),3)</f>
        <v>0</v>
      </c>
    </row>
    <row r="1517" spans="1:15" ht="15" customHeight="1" x14ac:dyDescent="0.25">
      <c r="A1517" s="275" t="s">
        <v>4363</v>
      </c>
      <c r="B1517" s="194" t="s">
        <v>2108</v>
      </c>
      <c r="C1517" s="194" t="s">
        <v>4045</v>
      </c>
      <c r="D1517" s="193" t="s">
        <v>4308</v>
      </c>
      <c r="E1517" s="193" t="s">
        <v>4093</v>
      </c>
      <c r="F1517" s="290">
        <v>20.58</v>
      </c>
      <c r="G1517" s="333">
        <f>ROUND(SUMIF(Anlagenbewegungsdaten!B:B,A1517,Anlagenbewegungsdaten!C:C),3)</f>
        <v>0</v>
      </c>
      <c r="H1517" s="334">
        <f>IF(ISBLANK(F1517),ROUND(SUMIF(Anlagenbewegungsdaten!B:B,A1517,Anlagenbewegungsdaten!D:D),2),ROUND(G1517*F1517%,2))</f>
        <v>0</v>
      </c>
      <c r="I1517" s="334">
        <f>ROUND((H1517-SUMIF(Anlagenbewegungsdaten!$B:$B,A1517,Anlagenbewegungsdaten!D:D)),3)</f>
        <v>0</v>
      </c>
      <c r="J1517" s="335" t="s">
        <v>5179</v>
      </c>
      <c r="K1517" s="335" t="s">
        <v>5193</v>
      </c>
      <c r="L1517" s="516">
        <v>16.46</v>
      </c>
      <c r="M1517" s="332">
        <f>ROUND(SUMIF(Anlagenbewegungsdaten_AV!B:B,A1517,Anlagenbewegungsdaten_AV!C:C),3)</f>
        <v>0</v>
      </c>
      <c r="N1517" s="330">
        <f>IF(ISBLANK(L1517),ROUND(SUMIF(Anlagenbewegungsdaten_AV!B:B,A1517,Anlagenbewegungsdaten_AV!D:D),2),ROUND(M1517*L1517%,2))</f>
        <v>0</v>
      </c>
      <c r="O1517" s="330">
        <f>ROUND(N1517-SUMIF(Anlagenbewegungsdaten_AV!B:B,A1517,Anlagenbewegungsdaten_AV!D:D),3)</f>
        <v>0</v>
      </c>
    </row>
    <row r="1518" spans="1:15" ht="15" customHeight="1" x14ac:dyDescent="0.25">
      <c r="A1518" s="263" t="s">
        <v>373</v>
      </c>
      <c r="B1518" s="173" t="s">
        <v>2108</v>
      </c>
      <c r="C1518" s="173" t="s">
        <v>4045</v>
      </c>
      <c r="D1518" s="174" t="s">
        <v>18</v>
      </c>
      <c r="E1518" s="173" t="s">
        <v>2483</v>
      </c>
      <c r="F1518" s="289">
        <v>18.670000000000002</v>
      </c>
      <c r="G1518" s="333">
        <f>ROUND(SUMIF(Anlagenbewegungsdaten!B:B,A1518,Anlagenbewegungsdaten!C:C),3)</f>
        <v>0</v>
      </c>
      <c r="H1518" s="334">
        <f>IF(ISBLANK(F1518),ROUND(SUMIF(Anlagenbewegungsdaten!B:B,A1518,Anlagenbewegungsdaten!D:D),2),ROUND(G1518*F1518%,2))</f>
        <v>0</v>
      </c>
      <c r="I1518" s="334">
        <f>ROUND((H1518-SUMIF(Anlagenbewegungsdaten!$B:$B,A1518,Anlagenbewegungsdaten!D:D)),3)</f>
        <v>0</v>
      </c>
      <c r="J1518" s="335" t="s">
        <v>5179</v>
      </c>
      <c r="K1518" s="335" t="s">
        <v>5193</v>
      </c>
      <c r="L1518" s="516">
        <v>14.94</v>
      </c>
      <c r="M1518" s="332">
        <f>ROUND(SUMIF(Anlagenbewegungsdaten_AV!B:B,A1518,Anlagenbewegungsdaten_AV!C:C),3)</f>
        <v>0</v>
      </c>
      <c r="N1518" s="330">
        <f>IF(ISBLANK(L1518),ROUND(SUMIF(Anlagenbewegungsdaten_AV!B:B,A1518,Anlagenbewegungsdaten_AV!D:D),2),ROUND(M1518*L1518%,2))</f>
        <v>0</v>
      </c>
      <c r="O1518" s="330">
        <f>ROUND(N1518-SUMIF(Anlagenbewegungsdaten_AV!B:B,A1518,Anlagenbewegungsdaten_AV!D:D),3)</f>
        <v>0</v>
      </c>
    </row>
    <row r="1519" spans="1:15" ht="15" customHeight="1" x14ac:dyDescent="0.25">
      <c r="A1519" s="263" t="s">
        <v>374</v>
      </c>
      <c r="B1519" s="173" t="s">
        <v>2108</v>
      </c>
      <c r="C1519" s="173" t="s">
        <v>4045</v>
      </c>
      <c r="D1519" s="174" t="s">
        <v>20</v>
      </c>
      <c r="E1519" s="173" t="s">
        <v>2486</v>
      </c>
      <c r="F1519" s="289">
        <v>20.67</v>
      </c>
      <c r="G1519" s="333">
        <f>ROUND(SUMIF(Anlagenbewegungsdaten!B:B,A1519,Anlagenbewegungsdaten!C:C),3)</f>
        <v>0</v>
      </c>
      <c r="H1519" s="334">
        <f>IF(ISBLANK(F1519),ROUND(SUMIF(Anlagenbewegungsdaten!B:B,A1519,Anlagenbewegungsdaten!D:D),2),ROUND(G1519*F1519%,2))</f>
        <v>0</v>
      </c>
      <c r="I1519" s="334">
        <f>ROUND((H1519-SUMIF(Anlagenbewegungsdaten!$B:$B,A1519,Anlagenbewegungsdaten!D:D)),3)</f>
        <v>0</v>
      </c>
      <c r="J1519" s="335" t="s">
        <v>5179</v>
      </c>
      <c r="K1519" s="335" t="s">
        <v>5193</v>
      </c>
      <c r="L1519" s="516">
        <v>16.54</v>
      </c>
      <c r="M1519" s="332">
        <f>ROUND(SUMIF(Anlagenbewegungsdaten_AV!B:B,A1519,Anlagenbewegungsdaten_AV!C:C),3)</f>
        <v>0</v>
      </c>
      <c r="N1519" s="330">
        <f>IF(ISBLANK(L1519),ROUND(SUMIF(Anlagenbewegungsdaten_AV!B:B,A1519,Anlagenbewegungsdaten_AV!D:D),2),ROUND(M1519*L1519%,2))</f>
        <v>0</v>
      </c>
      <c r="O1519" s="330">
        <f>ROUND(N1519-SUMIF(Anlagenbewegungsdaten_AV!B:B,A1519,Anlagenbewegungsdaten_AV!D:D),3)</f>
        <v>0</v>
      </c>
    </row>
    <row r="1520" spans="1:15" ht="15" customHeight="1" x14ac:dyDescent="0.25">
      <c r="A1520" s="263" t="s">
        <v>375</v>
      </c>
      <c r="B1520" s="173" t="s">
        <v>2108</v>
      </c>
      <c r="C1520" s="174" t="s">
        <v>4045</v>
      </c>
      <c r="D1520" s="174" t="s">
        <v>22</v>
      </c>
      <c r="E1520" s="174" t="s">
        <v>1560</v>
      </c>
      <c r="F1520" s="289">
        <v>21.67</v>
      </c>
      <c r="G1520" s="333">
        <f>ROUND(SUMIF(Anlagenbewegungsdaten!B:B,A1520,Anlagenbewegungsdaten!C:C),3)</f>
        <v>0</v>
      </c>
      <c r="H1520" s="334">
        <f>IF(ISBLANK(F1520),ROUND(SUMIF(Anlagenbewegungsdaten!B:B,A1520,Anlagenbewegungsdaten!D:D),2),ROUND(G1520*F1520%,2))</f>
        <v>0</v>
      </c>
      <c r="I1520" s="334">
        <f>ROUND((H1520-SUMIF(Anlagenbewegungsdaten!$B:$B,A1520,Anlagenbewegungsdaten!D:D)),3)</f>
        <v>0</v>
      </c>
      <c r="J1520" s="335" t="s">
        <v>5179</v>
      </c>
      <c r="K1520" s="335" t="s">
        <v>5193</v>
      </c>
      <c r="L1520" s="516">
        <v>17.34</v>
      </c>
      <c r="M1520" s="332">
        <f>ROUND(SUMIF(Anlagenbewegungsdaten_AV!B:B,A1520,Anlagenbewegungsdaten_AV!C:C),3)</f>
        <v>0</v>
      </c>
      <c r="N1520" s="330">
        <f>IF(ISBLANK(L1520),ROUND(SUMIF(Anlagenbewegungsdaten_AV!B:B,A1520,Anlagenbewegungsdaten_AV!D:D),2),ROUND(M1520*L1520%,2))</f>
        <v>0</v>
      </c>
      <c r="O1520" s="330">
        <f>ROUND(N1520-SUMIF(Anlagenbewegungsdaten_AV!B:B,A1520,Anlagenbewegungsdaten_AV!D:D),3)</f>
        <v>0</v>
      </c>
    </row>
    <row r="1521" spans="1:15" ht="15" customHeight="1" x14ac:dyDescent="0.25">
      <c r="A1521" s="263" t="s">
        <v>376</v>
      </c>
      <c r="B1521" s="173" t="s">
        <v>2108</v>
      </c>
      <c r="C1521" s="173" t="s">
        <v>4045</v>
      </c>
      <c r="D1521" s="174" t="s">
        <v>24</v>
      </c>
      <c r="E1521" s="173" t="s">
        <v>1563</v>
      </c>
      <c r="F1521" s="289">
        <v>21.67</v>
      </c>
      <c r="G1521" s="333">
        <f>ROUND(SUMIF(Anlagenbewegungsdaten!B:B,A1521,Anlagenbewegungsdaten!C:C),3)</f>
        <v>0</v>
      </c>
      <c r="H1521" s="334">
        <f>IF(ISBLANK(F1521),ROUND(SUMIF(Anlagenbewegungsdaten!B:B,A1521,Anlagenbewegungsdaten!D:D),2),ROUND(G1521*F1521%,2))</f>
        <v>0</v>
      </c>
      <c r="I1521" s="334">
        <f>ROUND((H1521-SUMIF(Anlagenbewegungsdaten!$B:$B,A1521,Anlagenbewegungsdaten!D:D)),3)</f>
        <v>0</v>
      </c>
      <c r="J1521" s="335" t="s">
        <v>5179</v>
      </c>
      <c r="K1521" s="335" t="s">
        <v>5193</v>
      </c>
      <c r="L1521" s="516">
        <v>17.34</v>
      </c>
      <c r="M1521" s="332">
        <f>ROUND(SUMIF(Anlagenbewegungsdaten_AV!B:B,A1521,Anlagenbewegungsdaten_AV!C:C),3)</f>
        <v>0</v>
      </c>
      <c r="N1521" s="330">
        <f>IF(ISBLANK(L1521),ROUND(SUMIF(Anlagenbewegungsdaten_AV!B:B,A1521,Anlagenbewegungsdaten_AV!D:D),2),ROUND(M1521*L1521%,2))</f>
        <v>0</v>
      </c>
      <c r="O1521" s="330">
        <f>ROUND(N1521-SUMIF(Anlagenbewegungsdaten_AV!B:B,A1521,Anlagenbewegungsdaten_AV!D:D),3)</f>
        <v>0</v>
      </c>
    </row>
    <row r="1522" spans="1:15" ht="15" customHeight="1" x14ac:dyDescent="0.25">
      <c r="A1522" s="263" t="s">
        <v>2845</v>
      </c>
      <c r="B1522" s="173" t="s">
        <v>2108</v>
      </c>
      <c r="C1522" s="173" t="s">
        <v>4045</v>
      </c>
      <c r="D1522" s="174" t="s">
        <v>2698</v>
      </c>
      <c r="E1522" s="174" t="s">
        <v>2576</v>
      </c>
      <c r="F1522" s="289">
        <v>21.64</v>
      </c>
      <c r="G1522" s="333">
        <f>ROUND(SUMIF(Anlagenbewegungsdaten!B:B,A1522,Anlagenbewegungsdaten!C:C),3)</f>
        <v>0</v>
      </c>
      <c r="H1522" s="334">
        <f>IF(ISBLANK(F1522),ROUND(SUMIF(Anlagenbewegungsdaten!B:B,A1522,Anlagenbewegungsdaten!D:D),2),ROUND(G1522*F1522%,2))</f>
        <v>0</v>
      </c>
      <c r="I1522" s="334">
        <f>ROUND((H1522-SUMIF(Anlagenbewegungsdaten!$B:$B,A1522,Anlagenbewegungsdaten!D:D)),3)</f>
        <v>0</v>
      </c>
      <c r="J1522" s="335" t="s">
        <v>5179</v>
      </c>
      <c r="K1522" s="335" t="s">
        <v>5193</v>
      </c>
      <c r="L1522" s="516">
        <v>17.309999999999999</v>
      </c>
      <c r="M1522" s="332">
        <f>ROUND(SUMIF(Anlagenbewegungsdaten_AV!B:B,A1522,Anlagenbewegungsdaten_AV!C:C),3)</f>
        <v>0</v>
      </c>
      <c r="N1522" s="330">
        <f>IF(ISBLANK(L1522),ROUND(SUMIF(Anlagenbewegungsdaten_AV!B:B,A1522,Anlagenbewegungsdaten_AV!D:D),2),ROUND(M1522*L1522%,2))</f>
        <v>0</v>
      </c>
      <c r="O1522" s="330">
        <f>ROUND(N1522-SUMIF(Anlagenbewegungsdaten_AV!B:B,A1522,Anlagenbewegungsdaten_AV!D:D),3)</f>
        <v>0</v>
      </c>
    </row>
    <row r="1523" spans="1:15" ht="15" customHeight="1" x14ac:dyDescent="0.25">
      <c r="A1523" s="263" t="s">
        <v>3589</v>
      </c>
      <c r="B1523" s="173" t="s">
        <v>2108</v>
      </c>
      <c r="C1523" s="173" t="s">
        <v>4045</v>
      </c>
      <c r="D1523" s="174" t="s">
        <v>3442</v>
      </c>
      <c r="E1523" s="174" t="s">
        <v>3320</v>
      </c>
      <c r="F1523" s="289">
        <v>21.61</v>
      </c>
      <c r="G1523" s="333">
        <f>ROUND(SUMIF(Anlagenbewegungsdaten!B:B,A1523,Anlagenbewegungsdaten!C:C),3)</f>
        <v>0</v>
      </c>
      <c r="H1523" s="334">
        <f>IF(ISBLANK(F1523),ROUND(SUMIF(Anlagenbewegungsdaten!B:B,A1523,Anlagenbewegungsdaten!D:D),2),ROUND(G1523*F1523%,2))</f>
        <v>0</v>
      </c>
      <c r="I1523" s="334">
        <f>ROUND((H1523-SUMIF(Anlagenbewegungsdaten!$B:$B,A1523,Anlagenbewegungsdaten!D:D)),3)</f>
        <v>0</v>
      </c>
      <c r="J1523" s="335" t="s">
        <v>5179</v>
      </c>
      <c r="K1523" s="335" t="s">
        <v>5193</v>
      </c>
      <c r="L1523" s="516">
        <v>17.29</v>
      </c>
      <c r="M1523" s="332">
        <f>ROUND(SUMIF(Anlagenbewegungsdaten_AV!B:B,A1523,Anlagenbewegungsdaten_AV!C:C),3)</f>
        <v>0</v>
      </c>
      <c r="N1523" s="330">
        <f>IF(ISBLANK(L1523),ROUND(SUMIF(Anlagenbewegungsdaten_AV!B:B,A1523,Anlagenbewegungsdaten_AV!D:D),2),ROUND(M1523*L1523%,2))</f>
        <v>0</v>
      </c>
      <c r="O1523" s="330">
        <f>ROUND(N1523-SUMIF(Anlagenbewegungsdaten_AV!B:B,A1523,Anlagenbewegungsdaten_AV!D:D),3)</f>
        <v>0</v>
      </c>
    </row>
    <row r="1524" spans="1:15" ht="15" customHeight="1" x14ac:dyDescent="0.25">
      <c r="A1524" s="275" t="s">
        <v>4364</v>
      </c>
      <c r="B1524" s="194" t="s">
        <v>2108</v>
      </c>
      <c r="C1524" s="194" t="s">
        <v>4045</v>
      </c>
      <c r="D1524" s="193" t="s">
        <v>4216</v>
      </c>
      <c r="E1524" s="193" t="s">
        <v>4093</v>
      </c>
      <c r="F1524" s="290">
        <v>21.58</v>
      </c>
      <c r="G1524" s="333">
        <f>ROUND(SUMIF(Anlagenbewegungsdaten!B:B,A1524,Anlagenbewegungsdaten!C:C),3)</f>
        <v>0</v>
      </c>
      <c r="H1524" s="334">
        <f>IF(ISBLANK(F1524),ROUND(SUMIF(Anlagenbewegungsdaten!B:B,A1524,Anlagenbewegungsdaten!D:D),2),ROUND(G1524*F1524%,2))</f>
        <v>0</v>
      </c>
      <c r="I1524" s="334">
        <f>ROUND((H1524-SUMIF(Anlagenbewegungsdaten!$B:$B,A1524,Anlagenbewegungsdaten!D:D)),3)</f>
        <v>0</v>
      </c>
      <c r="J1524" s="335" t="s">
        <v>5179</v>
      </c>
      <c r="K1524" s="335" t="s">
        <v>5193</v>
      </c>
      <c r="L1524" s="516">
        <v>17.260000000000002</v>
      </c>
      <c r="M1524" s="332">
        <f>ROUND(SUMIF(Anlagenbewegungsdaten_AV!B:B,A1524,Anlagenbewegungsdaten_AV!C:C),3)</f>
        <v>0</v>
      </c>
      <c r="N1524" s="330">
        <f>IF(ISBLANK(L1524),ROUND(SUMIF(Anlagenbewegungsdaten_AV!B:B,A1524,Anlagenbewegungsdaten_AV!D:D),2),ROUND(M1524*L1524%,2))</f>
        <v>0</v>
      </c>
      <c r="O1524" s="330">
        <f>ROUND(N1524-SUMIF(Anlagenbewegungsdaten_AV!B:B,A1524,Anlagenbewegungsdaten_AV!D:D),3)</f>
        <v>0</v>
      </c>
    </row>
    <row r="1525" spans="1:15" ht="15" customHeight="1" x14ac:dyDescent="0.25">
      <c r="A1525" s="263" t="s">
        <v>377</v>
      </c>
      <c r="B1525" s="174" t="s">
        <v>2108</v>
      </c>
      <c r="C1525" s="174" t="s">
        <v>4045</v>
      </c>
      <c r="D1525" s="174" t="s">
        <v>1583</v>
      </c>
      <c r="E1525" s="174" t="s">
        <v>2483</v>
      </c>
      <c r="F1525" s="289">
        <v>18.670000000000002</v>
      </c>
      <c r="G1525" s="333">
        <f>ROUND(SUMIF(Anlagenbewegungsdaten!B:B,A1525,Anlagenbewegungsdaten!C:C),3)</f>
        <v>0</v>
      </c>
      <c r="H1525" s="334">
        <f>IF(ISBLANK(F1525),ROUND(SUMIF(Anlagenbewegungsdaten!B:B,A1525,Anlagenbewegungsdaten!D:D),2),ROUND(G1525*F1525%,2))</f>
        <v>0</v>
      </c>
      <c r="I1525" s="334">
        <f>ROUND((H1525-SUMIF(Anlagenbewegungsdaten!$B:$B,A1525,Anlagenbewegungsdaten!D:D)),3)</f>
        <v>0</v>
      </c>
      <c r="J1525" s="335" t="s">
        <v>5179</v>
      </c>
      <c r="K1525" s="335" t="s">
        <v>5193</v>
      </c>
      <c r="L1525" s="516">
        <v>14.94</v>
      </c>
      <c r="M1525" s="332">
        <f>ROUND(SUMIF(Anlagenbewegungsdaten_AV!B:B,A1525,Anlagenbewegungsdaten_AV!C:C),3)</f>
        <v>0</v>
      </c>
      <c r="N1525" s="330">
        <f>IF(ISBLANK(L1525),ROUND(SUMIF(Anlagenbewegungsdaten_AV!B:B,A1525,Anlagenbewegungsdaten_AV!D:D),2),ROUND(M1525*L1525%,2))</f>
        <v>0</v>
      </c>
      <c r="O1525" s="330">
        <f>ROUND(N1525-SUMIF(Anlagenbewegungsdaten_AV!B:B,A1525,Anlagenbewegungsdaten_AV!D:D),3)</f>
        <v>0</v>
      </c>
    </row>
    <row r="1526" spans="1:15" ht="15" customHeight="1" x14ac:dyDescent="0.25">
      <c r="A1526" s="263" t="s">
        <v>378</v>
      </c>
      <c r="B1526" s="174" t="s">
        <v>2108</v>
      </c>
      <c r="C1526" s="174" t="s">
        <v>4045</v>
      </c>
      <c r="D1526" s="174" t="s">
        <v>27</v>
      </c>
      <c r="E1526" s="174" t="s">
        <v>2486</v>
      </c>
      <c r="F1526" s="289">
        <v>20.67</v>
      </c>
      <c r="G1526" s="333">
        <f>ROUND(SUMIF(Anlagenbewegungsdaten!B:B,A1526,Anlagenbewegungsdaten!C:C),3)</f>
        <v>0</v>
      </c>
      <c r="H1526" s="334">
        <f>IF(ISBLANK(F1526),ROUND(SUMIF(Anlagenbewegungsdaten!B:B,A1526,Anlagenbewegungsdaten!D:D),2),ROUND(G1526*F1526%,2))</f>
        <v>0</v>
      </c>
      <c r="I1526" s="334">
        <f>ROUND((H1526-SUMIF(Anlagenbewegungsdaten!$B:$B,A1526,Anlagenbewegungsdaten!D:D)),3)</f>
        <v>0</v>
      </c>
      <c r="J1526" s="335" t="s">
        <v>5179</v>
      </c>
      <c r="K1526" s="335" t="s">
        <v>5193</v>
      </c>
      <c r="L1526" s="516">
        <v>16.54</v>
      </c>
      <c r="M1526" s="332">
        <f>ROUND(SUMIF(Anlagenbewegungsdaten_AV!B:B,A1526,Anlagenbewegungsdaten_AV!C:C),3)</f>
        <v>0</v>
      </c>
      <c r="N1526" s="330">
        <f>IF(ISBLANK(L1526),ROUND(SUMIF(Anlagenbewegungsdaten_AV!B:B,A1526,Anlagenbewegungsdaten_AV!D:D),2),ROUND(M1526*L1526%,2))</f>
        <v>0</v>
      </c>
      <c r="O1526" s="330">
        <f>ROUND(N1526-SUMIF(Anlagenbewegungsdaten_AV!B:B,A1526,Anlagenbewegungsdaten_AV!D:D),3)</f>
        <v>0</v>
      </c>
    </row>
    <row r="1527" spans="1:15" ht="15" customHeight="1" x14ac:dyDescent="0.25">
      <c r="A1527" s="263" t="s">
        <v>379</v>
      </c>
      <c r="B1527" s="174" t="s">
        <v>2108</v>
      </c>
      <c r="C1527" s="174" t="s">
        <v>4045</v>
      </c>
      <c r="D1527" s="174" t="s">
        <v>1585</v>
      </c>
      <c r="E1527" s="174" t="s">
        <v>1560</v>
      </c>
      <c r="F1527" s="289">
        <v>21.67</v>
      </c>
      <c r="G1527" s="333">
        <f>ROUND(SUMIF(Anlagenbewegungsdaten!B:B,A1527,Anlagenbewegungsdaten!C:C),3)</f>
        <v>0</v>
      </c>
      <c r="H1527" s="334">
        <f>IF(ISBLANK(F1527),ROUND(SUMIF(Anlagenbewegungsdaten!B:B,A1527,Anlagenbewegungsdaten!D:D),2),ROUND(G1527*F1527%,2))</f>
        <v>0</v>
      </c>
      <c r="I1527" s="334">
        <f>ROUND((H1527-SUMIF(Anlagenbewegungsdaten!$B:$B,A1527,Anlagenbewegungsdaten!D:D)),3)</f>
        <v>0</v>
      </c>
      <c r="J1527" s="335" t="s">
        <v>5179</v>
      </c>
      <c r="K1527" s="335" t="s">
        <v>5193</v>
      </c>
      <c r="L1527" s="516">
        <v>17.34</v>
      </c>
      <c r="M1527" s="332">
        <f>ROUND(SUMIF(Anlagenbewegungsdaten_AV!B:B,A1527,Anlagenbewegungsdaten_AV!C:C),3)</f>
        <v>0</v>
      </c>
      <c r="N1527" s="330">
        <f>IF(ISBLANK(L1527),ROUND(SUMIF(Anlagenbewegungsdaten_AV!B:B,A1527,Anlagenbewegungsdaten_AV!D:D),2),ROUND(M1527*L1527%,2))</f>
        <v>0</v>
      </c>
      <c r="O1527" s="330">
        <f>ROUND(N1527-SUMIF(Anlagenbewegungsdaten_AV!B:B,A1527,Anlagenbewegungsdaten_AV!D:D),3)</f>
        <v>0</v>
      </c>
    </row>
    <row r="1528" spans="1:15" ht="15" customHeight="1" x14ac:dyDescent="0.25">
      <c r="A1528" s="263" t="s">
        <v>380</v>
      </c>
      <c r="B1528" s="174" t="s">
        <v>2108</v>
      </c>
      <c r="C1528" s="174" t="s">
        <v>4045</v>
      </c>
      <c r="D1528" s="174" t="s">
        <v>1587</v>
      </c>
      <c r="E1528" s="174" t="s">
        <v>1563</v>
      </c>
      <c r="F1528" s="289">
        <v>21.67</v>
      </c>
      <c r="G1528" s="333">
        <f>ROUND(SUMIF(Anlagenbewegungsdaten!B:B,A1528,Anlagenbewegungsdaten!C:C),3)</f>
        <v>0</v>
      </c>
      <c r="H1528" s="334">
        <f>IF(ISBLANK(F1528),ROUND(SUMIF(Anlagenbewegungsdaten!B:B,A1528,Anlagenbewegungsdaten!D:D),2),ROUND(G1528*F1528%,2))</f>
        <v>0</v>
      </c>
      <c r="I1528" s="334">
        <f>ROUND((H1528-SUMIF(Anlagenbewegungsdaten!$B:$B,A1528,Anlagenbewegungsdaten!D:D)),3)</f>
        <v>0</v>
      </c>
      <c r="J1528" s="335" t="s">
        <v>5179</v>
      </c>
      <c r="K1528" s="335" t="s">
        <v>5193</v>
      </c>
      <c r="L1528" s="516">
        <v>17.34</v>
      </c>
      <c r="M1528" s="332">
        <f>ROUND(SUMIF(Anlagenbewegungsdaten_AV!B:B,A1528,Anlagenbewegungsdaten_AV!C:C),3)</f>
        <v>0</v>
      </c>
      <c r="N1528" s="330">
        <f>IF(ISBLANK(L1528),ROUND(SUMIF(Anlagenbewegungsdaten_AV!B:B,A1528,Anlagenbewegungsdaten_AV!D:D),2),ROUND(M1528*L1528%,2))</f>
        <v>0</v>
      </c>
      <c r="O1528" s="330">
        <f>ROUND(N1528-SUMIF(Anlagenbewegungsdaten_AV!B:B,A1528,Anlagenbewegungsdaten_AV!D:D),3)</f>
        <v>0</v>
      </c>
    </row>
    <row r="1529" spans="1:15" ht="15" customHeight="1" x14ac:dyDescent="0.25">
      <c r="A1529" s="263" t="s">
        <v>2846</v>
      </c>
      <c r="B1529" s="174" t="s">
        <v>2108</v>
      </c>
      <c r="C1529" s="174" t="s">
        <v>4045</v>
      </c>
      <c r="D1529" s="174" t="s">
        <v>2584</v>
      </c>
      <c r="E1529" s="174" t="s">
        <v>2576</v>
      </c>
      <c r="F1529" s="289">
        <v>21.64</v>
      </c>
      <c r="G1529" s="333">
        <f>ROUND(SUMIF(Anlagenbewegungsdaten!B:B,A1529,Anlagenbewegungsdaten!C:C),3)</f>
        <v>0</v>
      </c>
      <c r="H1529" s="334">
        <f>IF(ISBLANK(F1529),ROUND(SUMIF(Anlagenbewegungsdaten!B:B,A1529,Anlagenbewegungsdaten!D:D),2),ROUND(G1529*F1529%,2))</f>
        <v>0</v>
      </c>
      <c r="I1529" s="334">
        <f>ROUND((H1529-SUMIF(Anlagenbewegungsdaten!$B:$B,A1529,Anlagenbewegungsdaten!D:D)),3)</f>
        <v>0</v>
      </c>
      <c r="J1529" s="335" t="s">
        <v>5179</v>
      </c>
      <c r="K1529" s="335" t="s">
        <v>5193</v>
      </c>
      <c r="L1529" s="516">
        <v>17.309999999999999</v>
      </c>
      <c r="M1529" s="332">
        <f>ROUND(SUMIF(Anlagenbewegungsdaten_AV!B:B,A1529,Anlagenbewegungsdaten_AV!C:C),3)</f>
        <v>0</v>
      </c>
      <c r="N1529" s="330">
        <f>IF(ISBLANK(L1529),ROUND(SUMIF(Anlagenbewegungsdaten_AV!B:B,A1529,Anlagenbewegungsdaten_AV!D:D),2),ROUND(M1529*L1529%,2))</f>
        <v>0</v>
      </c>
      <c r="O1529" s="330">
        <f>ROUND(N1529-SUMIF(Anlagenbewegungsdaten_AV!B:B,A1529,Anlagenbewegungsdaten_AV!D:D),3)</f>
        <v>0</v>
      </c>
    </row>
    <row r="1530" spans="1:15" ht="15" customHeight="1" x14ac:dyDescent="0.25">
      <c r="A1530" s="263" t="s">
        <v>3590</v>
      </c>
      <c r="B1530" s="174" t="s">
        <v>2108</v>
      </c>
      <c r="C1530" s="174" t="s">
        <v>4045</v>
      </c>
      <c r="D1530" s="174" t="s">
        <v>3328</v>
      </c>
      <c r="E1530" s="174" t="s">
        <v>3320</v>
      </c>
      <c r="F1530" s="289">
        <v>21.61</v>
      </c>
      <c r="G1530" s="333">
        <f>ROUND(SUMIF(Anlagenbewegungsdaten!B:B,A1530,Anlagenbewegungsdaten!C:C),3)</f>
        <v>0</v>
      </c>
      <c r="H1530" s="334">
        <f>IF(ISBLANK(F1530),ROUND(SUMIF(Anlagenbewegungsdaten!B:B,A1530,Anlagenbewegungsdaten!D:D),2),ROUND(G1530*F1530%,2))</f>
        <v>0</v>
      </c>
      <c r="I1530" s="334">
        <f>ROUND((H1530-SUMIF(Anlagenbewegungsdaten!$B:$B,A1530,Anlagenbewegungsdaten!D:D)),3)</f>
        <v>0</v>
      </c>
      <c r="J1530" s="335" t="s">
        <v>5179</v>
      </c>
      <c r="K1530" s="335" t="s">
        <v>5193</v>
      </c>
      <c r="L1530" s="516">
        <v>17.29</v>
      </c>
      <c r="M1530" s="332">
        <f>ROUND(SUMIF(Anlagenbewegungsdaten_AV!B:B,A1530,Anlagenbewegungsdaten_AV!C:C),3)</f>
        <v>0</v>
      </c>
      <c r="N1530" s="330">
        <f>IF(ISBLANK(L1530),ROUND(SUMIF(Anlagenbewegungsdaten_AV!B:B,A1530,Anlagenbewegungsdaten_AV!D:D),2),ROUND(M1530*L1530%,2))</f>
        <v>0</v>
      </c>
      <c r="O1530" s="330">
        <f>ROUND(N1530-SUMIF(Anlagenbewegungsdaten_AV!B:B,A1530,Anlagenbewegungsdaten_AV!D:D),3)</f>
        <v>0</v>
      </c>
    </row>
    <row r="1531" spans="1:15" ht="15" customHeight="1" x14ac:dyDescent="0.25">
      <c r="A1531" s="275" t="s">
        <v>4365</v>
      </c>
      <c r="B1531" s="193" t="s">
        <v>2108</v>
      </c>
      <c r="C1531" s="193" t="s">
        <v>4045</v>
      </c>
      <c r="D1531" s="193" t="s">
        <v>4101</v>
      </c>
      <c r="E1531" s="193" t="s">
        <v>4093</v>
      </c>
      <c r="F1531" s="290">
        <v>21.58</v>
      </c>
      <c r="G1531" s="333">
        <f>ROUND(SUMIF(Anlagenbewegungsdaten!B:B,A1531,Anlagenbewegungsdaten!C:C),3)</f>
        <v>0</v>
      </c>
      <c r="H1531" s="334">
        <f>IF(ISBLANK(F1531),ROUND(SUMIF(Anlagenbewegungsdaten!B:B,A1531,Anlagenbewegungsdaten!D:D),2),ROUND(G1531*F1531%,2))</f>
        <v>0</v>
      </c>
      <c r="I1531" s="334">
        <f>ROUND((H1531-SUMIF(Anlagenbewegungsdaten!$B:$B,A1531,Anlagenbewegungsdaten!D:D)),3)</f>
        <v>0</v>
      </c>
      <c r="J1531" s="335" t="s">
        <v>5179</v>
      </c>
      <c r="K1531" s="335" t="s">
        <v>5193</v>
      </c>
      <c r="L1531" s="516">
        <v>17.260000000000002</v>
      </c>
      <c r="M1531" s="332">
        <f>ROUND(SUMIF(Anlagenbewegungsdaten_AV!B:B,A1531,Anlagenbewegungsdaten_AV!C:C),3)</f>
        <v>0</v>
      </c>
      <c r="N1531" s="330">
        <f>IF(ISBLANK(L1531),ROUND(SUMIF(Anlagenbewegungsdaten_AV!B:B,A1531,Anlagenbewegungsdaten_AV!D:D),2),ROUND(M1531*L1531%,2))</f>
        <v>0</v>
      </c>
      <c r="O1531" s="330">
        <f>ROUND(N1531-SUMIF(Anlagenbewegungsdaten_AV!B:B,A1531,Anlagenbewegungsdaten_AV!D:D),3)</f>
        <v>0</v>
      </c>
    </row>
    <row r="1532" spans="1:15" ht="15" customHeight="1" x14ac:dyDescent="0.25">
      <c r="A1532" s="263" t="s">
        <v>381</v>
      </c>
      <c r="B1532" s="174" t="s">
        <v>2108</v>
      </c>
      <c r="C1532" s="174" t="s">
        <v>4045</v>
      </c>
      <c r="D1532" s="174" t="s">
        <v>1589</v>
      </c>
      <c r="E1532" s="174" t="s">
        <v>2483</v>
      </c>
      <c r="F1532" s="289">
        <v>19.670000000000002</v>
      </c>
      <c r="G1532" s="333">
        <f>ROUND(SUMIF(Anlagenbewegungsdaten!B:B,A1532,Anlagenbewegungsdaten!C:C),3)</f>
        <v>0</v>
      </c>
      <c r="H1532" s="334">
        <f>IF(ISBLANK(F1532),ROUND(SUMIF(Anlagenbewegungsdaten!B:B,A1532,Anlagenbewegungsdaten!D:D),2),ROUND(G1532*F1532%,2))</f>
        <v>0</v>
      </c>
      <c r="I1532" s="334">
        <f>ROUND((H1532-SUMIF(Anlagenbewegungsdaten!$B:$B,A1532,Anlagenbewegungsdaten!D:D)),3)</f>
        <v>0</v>
      </c>
      <c r="J1532" s="335" t="s">
        <v>5179</v>
      </c>
      <c r="K1532" s="335" t="s">
        <v>5193</v>
      </c>
      <c r="L1532" s="516">
        <v>15.74</v>
      </c>
      <c r="M1532" s="332">
        <f>ROUND(SUMIF(Anlagenbewegungsdaten_AV!B:B,A1532,Anlagenbewegungsdaten_AV!C:C),3)</f>
        <v>0</v>
      </c>
      <c r="N1532" s="330">
        <f>IF(ISBLANK(L1532),ROUND(SUMIF(Anlagenbewegungsdaten_AV!B:B,A1532,Anlagenbewegungsdaten_AV!D:D),2),ROUND(M1532*L1532%,2))</f>
        <v>0</v>
      </c>
      <c r="O1532" s="330">
        <f>ROUND(N1532-SUMIF(Anlagenbewegungsdaten_AV!B:B,A1532,Anlagenbewegungsdaten_AV!D:D),3)</f>
        <v>0</v>
      </c>
    </row>
    <row r="1533" spans="1:15" ht="15" customHeight="1" x14ac:dyDescent="0.25">
      <c r="A1533" s="263" t="s">
        <v>382</v>
      </c>
      <c r="B1533" s="174" t="s">
        <v>2108</v>
      </c>
      <c r="C1533" s="174" t="s">
        <v>4045</v>
      </c>
      <c r="D1533" s="174" t="s">
        <v>32</v>
      </c>
      <c r="E1533" s="174" t="s">
        <v>2486</v>
      </c>
      <c r="F1533" s="289">
        <v>21.67</v>
      </c>
      <c r="G1533" s="333">
        <f>ROUND(SUMIF(Anlagenbewegungsdaten!B:B,A1533,Anlagenbewegungsdaten!C:C),3)</f>
        <v>0</v>
      </c>
      <c r="H1533" s="334">
        <f>IF(ISBLANK(F1533),ROUND(SUMIF(Anlagenbewegungsdaten!B:B,A1533,Anlagenbewegungsdaten!D:D),2),ROUND(G1533*F1533%,2))</f>
        <v>0</v>
      </c>
      <c r="I1533" s="334">
        <f>ROUND((H1533-SUMIF(Anlagenbewegungsdaten!$B:$B,A1533,Anlagenbewegungsdaten!D:D)),3)</f>
        <v>0</v>
      </c>
      <c r="J1533" s="335" t="s">
        <v>5179</v>
      </c>
      <c r="K1533" s="335" t="s">
        <v>5193</v>
      </c>
      <c r="L1533" s="516">
        <v>17.34</v>
      </c>
      <c r="M1533" s="332">
        <f>ROUND(SUMIF(Anlagenbewegungsdaten_AV!B:B,A1533,Anlagenbewegungsdaten_AV!C:C),3)</f>
        <v>0</v>
      </c>
      <c r="N1533" s="330">
        <f>IF(ISBLANK(L1533),ROUND(SUMIF(Anlagenbewegungsdaten_AV!B:B,A1533,Anlagenbewegungsdaten_AV!D:D),2),ROUND(M1533*L1533%,2))</f>
        <v>0</v>
      </c>
      <c r="O1533" s="330">
        <f>ROUND(N1533-SUMIF(Anlagenbewegungsdaten_AV!B:B,A1533,Anlagenbewegungsdaten_AV!D:D),3)</f>
        <v>0</v>
      </c>
    </row>
    <row r="1534" spans="1:15" ht="15" customHeight="1" x14ac:dyDescent="0.25">
      <c r="A1534" s="263" t="s">
        <v>383</v>
      </c>
      <c r="B1534" s="174" t="s">
        <v>2108</v>
      </c>
      <c r="C1534" s="174" t="s">
        <v>4045</v>
      </c>
      <c r="D1534" s="184" t="s">
        <v>1591</v>
      </c>
      <c r="E1534" s="174" t="s">
        <v>1560</v>
      </c>
      <c r="F1534" s="289">
        <v>22.67</v>
      </c>
      <c r="G1534" s="333">
        <f>ROUND(SUMIF(Anlagenbewegungsdaten!B:B,A1534,Anlagenbewegungsdaten!C:C),3)</f>
        <v>0</v>
      </c>
      <c r="H1534" s="334">
        <f>IF(ISBLANK(F1534),ROUND(SUMIF(Anlagenbewegungsdaten!B:B,A1534,Anlagenbewegungsdaten!D:D),2),ROUND(G1534*F1534%,2))</f>
        <v>0</v>
      </c>
      <c r="I1534" s="334">
        <f>ROUND((H1534-SUMIF(Anlagenbewegungsdaten!$B:$B,A1534,Anlagenbewegungsdaten!D:D)),3)</f>
        <v>0</v>
      </c>
      <c r="J1534" s="335" t="s">
        <v>5179</v>
      </c>
      <c r="K1534" s="335" t="s">
        <v>5193</v>
      </c>
      <c r="L1534" s="516">
        <v>18.14</v>
      </c>
      <c r="M1534" s="332">
        <f>ROUND(SUMIF(Anlagenbewegungsdaten_AV!B:B,A1534,Anlagenbewegungsdaten_AV!C:C),3)</f>
        <v>0</v>
      </c>
      <c r="N1534" s="330">
        <f>IF(ISBLANK(L1534),ROUND(SUMIF(Anlagenbewegungsdaten_AV!B:B,A1534,Anlagenbewegungsdaten_AV!D:D),2),ROUND(M1534*L1534%,2))</f>
        <v>0</v>
      </c>
      <c r="O1534" s="330">
        <f>ROUND(N1534-SUMIF(Anlagenbewegungsdaten_AV!B:B,A1534,Anlagenbewegungsdaten_AV!D:D),3)</f>
        <v>0</v>
      </c>
    </row>
    <row r="1535" spans="1:15" ht="15" customHeight="1" x14ac:dyDescent="0.25">
      <c r="A1535" s="263" t="s">
        <v>384</v>
      </c>
      <c r="B1535" s="174" t="s">
        <v>2108</v>
      </c>
      <c r="C1535" s="174" t="s">
        <v>4045</v>
      </c>
      <c r="D1535" s="174" t="s">
        <v>1593</v>
      </c>
      <c r="E1535" s="174" t="s">
        <v>1563</v>
      </c>
      <c r="F1535" s="289">
        <v>22.67</v>
      </c>
      <c r="G1535" s="333">
        <f>ROUND(SUMIF(Anlagenbewegungsdaten!B:B,A1535,Anlagenbewegungsdaten!C:C),3)</f>
        <v>0</v>
      </c>
      <c r="H1535" s="334">
        <f>IF(ISBLANK(F1535),ROUND(SUMIF(Anlagenbewegungsdaten!B:B,A1535,Anlagenbewegungsdaten!D:D),2),ROUND(G1535*F1535%,2))</f>
        <v>0</v>
      </c>
      <c r="I1535" s="334">
        <f>ROUND((H1535-SUMIF(Anlagenbewegungsdaten!$B:$B,A1535,Anlagenbewegungsdaten!D:D)),3)</f>
        <v>0</v>
      </c>
      <c r="J1535" s="335" t="s">
        <v>5179</v>
      </c>
      <c r="K1535" s="335" t="s">
        <v>5193</v>
      </c>
      <c r="L1535" s="516">
        <v>18.14</v>
      </c>
      <c r="M1535" s="332">
        <f>ROUND(SUMIF(Anlagenbewegungsdaten_AV!B:B,A1535,Anlagenbewegungsdaten_AV!C:C),3)</f>
        <v>0</v>
      </c>
      <c r="N1535" s="330">
        <f>IF(ISBLANK(L1535),ROUND(SUMIF(Anlagenbewegungsdaten_AV!B:B,A1535,Anlagenbewegungsdaten_AV!D:D),2),ROUND(M1535*L1535%,2))</f>
        <v>0</v>
      </c>
      <c r="O1535" s="330">
        <f>ROUND(N1535-SUMIF(Anlagenbewegungsdaten_AV!B:B,A1535,Anlagenbewegungsdaten_AV!D:D),3)</f>
        <v>0</v>
      </c>
    </row>
    <row r="1536" spans="1:15" ht="15" customHeight="1" x14ac:dyDescent="0.25">
      <c r="A1536" s="263" t="s">
        <v>2847</v>
      </c>
      <c r="B1536" s="174" t="s">
        <v>2108</v>
      </c>
      <c r="C1536" s="174" t="s">
        <v>4045</v>
      </c>
      <c r="D1536" s="174" t="s">
        <v>2586</v>
      </c>
      <c r="E1536" s="174" t="s">
        <v>2576</v>
      </c>
      <c r="F1536" s="289">
        <v>22.64</v>
      </c>
      <c r="G1536" s="333">
        <f>ROUND(SUMIF(Anlagenbewegungsdaten!B:B,A1536,Anlagenbewegungsdaten!C:C),3)</f>
        <v>0</v>
      </c>
      <c r="H1536" s="334">
        <f>IF(ISBLANK(F1536),ROUND(SUMIF(Anlagenbewegungsdaten!B:B,A1536,Anlagenbewegungsdaten!D:D),2),ROUND(G1536*F1536%,2))</f>
        <v>0</v>
      </c>
      <c r="I1536" s="334">
        <f>ROUND((H1536-SUMIF(Anlagenbewegungsdaten!$B:$B,A1536,Anlagenbewegungsdaten!D:D)),3)</f>
        <v>0</v>
      </c>
      <c r="J1536" s="335" t="s">
        <v>5179</v>
      </c>
      <c r="K1536" s="335" t="s">
        <v>5193</v>
      </c>
      <c r="L1536" s="516">
        <v>18.11</v>
      </c>
      <c r="M1536" s="332">
        <f>ROUND(SUMIF(Anlagenbewegungsdaten_AV!B:B,A1536,Anlagenbewegungsdaten_AV!C:C),3)</f>
        <v>0</v>
      </c>
      <c r="N1536" s="330">
        <f>IF(ISBLANK(L1536),ROUND(SUMIF(Anlagenbewegungsdaten_AV!B:B,A1536,Anlagenbewegungsdaten_AV!D:D),2),ROUND(M1536*L1536%,2))</f>
        <v>0</v>
      </c>
      <c r="O1536" s="330">
        <f>ROUND(N1536-SUMIF(Anlagenbewegungsdaten_AV!B:B,A1536,Anlagenbewegungsdaten_AV!D:D),3)</f>
        <v>0</v>
      </c>
    </row>
    <row r="1537" spans="1:15" ht="15" customHeight="1" x14ac:dyDescent="0.25">
      <c r="A1537" s="263" t="s">
        <v>3591</v>
      </c>
      <c r="B1537" s="174" t="s">
        <v>2108</v>
      </c>
      <c r="C1537" s="174" t="s">
        <v>4045</v>
      </c>
      <c r="D1537" s="174" t="s">
        <v>3330</v>
      </c>
      <c r="E1537" s="174" t="s">
        <v>3320</v>
      </c>
      <c r="F1537" s="289">
        <v>22.61</v>
      </c>
      <c r="G1537" s="333">
        <f>ROUND(SUMIF(Anlagenbewegungsdaten!B:B,A1537,Anlagenbewegungsdaten!C:C),3)</f>
        <v>0</v>
      </c>
      <c r="H1537" s="334">
        <f>IF(ISBLANK(F1537),ROUND(SUMIF(Anlagenbewegungsdaten!B:B,A1537,Anlagenbewegungsdaten!D:D),2),ROUND(G1537*F1537%,2))</f>
        <v>0</v>
      </c>
      <c r="I1537" s="334">
        <f>ROUND((H1537-SUMIF(Anlagenbewegungsdaten!$B:$B,A1537,Anlagenbewegungsdaten!D:D)),3)</f>
        <v>0</v>
      </c>
      <c r="J1537" s="335" t="s">
        <v>5179</v>
      </c>
      <c r="K1537" s="335" t="s">
        <v>5193</v>
      </c>
      <c r="L1537" s="516">
        <v>18.09</v>
      </c>
      <c r="M1537" s="332">
        <f>ROUND(SUMIF(Anlagenbewegungsdaten_AV!B:B,A1537,Anlagenbewegungsdaten_AV!C:C),3)</f>
        <v>0</v>
      </c>
      <c r="N1537" s="330">
        <f>IF(ISBLANK(L1537),ROUND(SUMIF(Anlagenbewegungsdaten_AV!B:B,A1537,Anlagenbewegungsdaten_AV!D:D),2),ROUND(M1537*L1537%,2))</f>
        <v>0</v>
      </c>
      <c r="O1537" s="330">
        <f>ROUND(N1537-SUMIF(Anlagenbewegungsdaten_AV!B:B,A1537,Anlagenbewegungsdaten_AV!D:D),3)</f>
        <v>0</v>
      </c>
    </row>
    <row r="1538" spans="1:15" ht="15" customHeight="1" x14ac:dyDescent="0.25">
      <c r="A1538" s="275" t="s">
        <v>4366</v>
      </c>
      <c r="B1538" s="193" t="s">
        <v>2108</v>
      </c>
      <c r="C1538" s="193" t="s">
        <v>4045</v>
      </c>
      <c r="D1538" s="193" t="s">
        <v>4103</v>
      </c>
      <c r="E1538" s="193" t="s">
        <v>4093</v>
      </c>
      <c r="F1538" s="290">
        <v>22.58</v>
      </c>
      <c r="G1538" s="333">
        <f>ROUND(SUMIF(Anlagenbewegungsdaten!B:B,A1538,Anlagenbewegungsdaten!C:C),3)</f>
        <v>0</v>
      </c>
      <c r="H1538" s="334">
        <f>IF(ISBLANK(F1538),ROUND(SUMIF(Anlagenbewegungsdaten!B:B,A1538,Anlagenbewegungsdaten!D:D),2),ROUND(G1538*F1538%,2))</f>
        <v>0</v>
      </c>
      <c r="I1538" s="334">
        <f>ROUND((H1538-SUMIF(Anlagenbewegungsdaten!$B:$B,A1538,Anlagenbewegungsdaten!D:D)),3)</f>
        <v>0</v>
      </c>
      <c r="J1538" s="335" t="s">
        <v>5179</v>
      </c>
      <c r="K1538" s="335" t="s">
        <v>5193</v>
      </c>
      <c r="L1538" s="516">
        <v>18.059999999999999</v>
      </c>
      <c r="M1538" s="332">
        <f>ROUND(SUMIF(Anlagenbewegungsdaten_AV!B:B,A1538,Anlagenbewegungsdaten_AV!C:C),3)</f>
        <v>0</v>
      </c>
      <c r="N1538" s="330">
        <f>IF(ISBLANK(L1538),ROUND(SUMIF(Anlagenbewegungsdaten_AV!B:B,A1538,Anlagenbewegungsdaten_AV!D:D),2),ROUND(M1538*L1538%,2))</f>
        <v>0</v>
      </c>
      <c r="O1538" s="330">
        <f>ROUND(N1538-SUMIF(Anlagenbewegungsdaten_AV!B:B,A1538,Anlagenbewegungsdaten_AV!D:D),3)</f>
        <v>0</v>
      </c>
    </row>
    <row r="1539" spans="1:15" ht="15" customHeight="1" x14ac:dyDescent="0.25">
      <c r="A1539" s="263" t="s">
        <v>385</v>
      </c>
      <c r="B1539" s="174" t="s">
        <v>2108</v>
      </c>
      <c r="C1539" s="174" t="s">
        <v>4045</v>
      </c>
      <c r="D1539" s="174" t="s">
        <v>1595</v>
      </c>
      <c r="E1539" s="174" t="s">
        <v>2483</v>
      </c>
      <c r="F1539" s="289">
        <v>22.67</v>
      </c>
      <c r="G1539" s="333">
        <f>ROUND(SUMIF(Anlagenbewegungsdaten!B:B,A1539,Anlagenbewegungsdaten!C:C),3)</f>
        <v>0</v>
      </c>
      <c r="H1539" s="334">
        <f>IF(ISBLANK(F1539),ROUND(SUMIF(Anlagenbewegungsdaten!B:B,A1539,Anlagenbewegungsdaten!D:D),2),ROUND(G1539*F1539%,2))</f>
        <v>0</v>
      </c>
      <c r="I1539" s="334">
        <f>ROUND((H1539-SUMIF(Anlagenbewegungsdaten!$B:$B,A1539,Anlagenbewegungsdaten!D:D)),3)</f>
        <v>0</v>
      </c>
      <c r="J1539" s="335" t="s">
        <v>5179</v>
      </c>
      <c r="K1539" s="335" t="s">
        <v>5193</v>
      </c>
      <c r="L1539" s="516">
        <v>18.14</v>
      </c>
      <c r="M1539" s="332">
        <f>ROUND(SUMIF(Anlagenbewegungsdaten_AV!B:B,A1539,Anlagenbewegungsdaten_AV!C:C),3)</f>
        <v>0</v>
      </c>
      <c r="N1539" s="330">
        <f>IF(ISBLANK(L1539),ROUND(SUMIF(Anlagenbewegungsdaten_AV!B:B,A1539,Anlagenbewegungsdaten_AV!D:D),2),ROUND(M1539*L1539%,2))</f>
        <v>0</v>
      </c>
      <c r="O1539" s="330">
        <f>ROUND(N1539-SUMIF(Anlagenbewegungsdaten_AV!B:B,A1539,Anlagenbewegungsdaten_AV!D:D),3)</f>
        <v>0</v>
      </c>
    </row>
    <row r="1540" spans="1:15" ht="15" customHeight="1" x14ac:dyDescent="0.25">
      <c r="A1540" s="263" t="s">
        <v>386</v>
      </c>
      <c r="B1540" s="174" t="s">
        <v>2108</v>
      </c>
      <c r="C1540" s="174" t="s">
        <v>4045</v>
      </c>
      <c r="D1540" s="174" t="s">
        <v>37</v>
      </c>
      <c r="E1540" s="174" t="s">
        <v>2486</v>
      </c>
      <c r="F1540" s="289">
        <v>24.67</v>
      </c>
      <c r="G1540" s="333">
        <f>ROUND(SUMIF(Anlagenbewegungsdaten!B:B,A1540,Anlagenbewegungsdaten!C:C),3)</f>
        <v>0</v>
      </c>
      <c r="H1540" s="334">
        <f>IF(ISBLANK(F1540),ROUND(SUMIF(Anlagenbewegungsdaten!B:B,A1540,Anlagenbewegungsdaten!D:D),2),ROUND(G1540*F1540%,2))</f>
        <v>0</v>
      </c>
      <c r="I1540" s="334">
        <f>ROUND((H1540-SUMIF(Anlagenbewegungsdaten!$B:$B,A1540,Anlagenbewegungsdaten!D:D)),3)</f>
        <v>0</v>
      </c>
      <c r="J1540" s="335" t="s">
        <v>5179</v>
      </c>
      <c r="K1540" s="335" t="s">
        <v>5193</v>
      </c>
      <c r="L1540" s="516">
        <v>19.739999999999998</v>
      </c>
      <c r="M1540" s="332">
        <f>ROUND(SUMIF(Anlagenbewegungsdaten_AV!B:B,A1540,Anlagenbewegungsdaten_AV!C:C),3)</f>
        <v>0</v>
      </c>
      <c r="N1540" s="330">
        <f>IF(ISBLANK(L1540),ROUND(SUMIF(Anlagenbewegungsdaten_AV!B:B,A1540,Anlagenbewegungsdaten_AV!D:D),2),ROUND(M1540*L1540%,2))</f>
        <v>0</v>
      </c>
      <c r="O1540" s="330">
        <f>ROUND(N1540-SUMIF(Anlagenbewegungsdaten_AV!B:B,A1540,Anlagenbewegungsdaten_AV!D:D),3)</f>
        <v>0</v>
      </c>
    </row>
    <row r="1541" spans="1:15" ht="15" customHeight="1" x14ac:dyDescent="0.25">
      <c r="A1541" s="263" t="s">
        <v>387</v>
      </c>
      <c r="B1541" s="174" t="s">
        <v>2108</v>
      </c>
      <c r="C1541" s="174" t="s">
        <v>4045</v>
      </c>
      <c r="D1541" s="174" t="s">
        <v>1597</v>
      </c>
      <c r="E1541" s="174" t="s">
        <v>1560</v>
      </c>
      <c r="F1541" s="289">
        <v>25.67</v>
      </c>
      <c r="G1541" s="333">
        <f>ROUND(SUMIF(Anlagenbewegungsdaten!B:B,A1541,Anlagenbewegungsdaten!C:C),3)</f>
        <v>0</v>
      </c>
      <c r="H1541" s="334">
        <f>IF(ISBLANK(F1541),ROUND(SUMIF(Anlagenbewegungsdaten!B:B,A1541,Anlagenbewegungsdaten!D:D),2),ROUND(G1541*F1541%,2))</f>
        <v>0</v>
      </c>
      <c r="I1541" s="334">
        <f>ROUND((H1541-SUMIF(Anlagenbewegungsdaten!$B:$B,A1541,Anlagenbewegungsdaten!D:D)),3)</f>
        <v>0</v>
      </c>
      <c r="J1541" s="335" t="s">
        <v>5179</v>
      </c>
      <c r="K1541" s="335" t="s">
        <v>5193</v>
      </c>
      <c r="L1541" s="516">
        <v>20.54</v>
      </c>
      <c r="M1541" s="332">
        <f>ROUND(SUMIF(Anlagenbewegungsdaten_AV!B:B,A1541,Anlagenbewegungsdaten_AV!C:C),3)</f>
        <v>0</v>
      </c>
      <c r="N1541" s="330">
        <f>IF(ISBLANK(L1541),ROUND(SUMIF(Anlagenbewegungsdaten_AV!B:B,A1541,Anlagenbewegungsdaten_AV!D:D),2),ROUND(M1541*L1541%,2))</f>
        <v>0</v>
      </c>
      <c r="O1541" s="330">
        <f>ROUND(N1541-SUMIF(Anlagenbewegungsdaten_AV!B:B,A1541,Anlagenbewegungsdaten_AV!D:D),3)</f>
        <v>0</v>
      </c>
    </row>
    <row r="1542" spans="1:15" ht="15" customHeight="1" x14ac:dyDescent="0.25">
      <c r="A1542" s="263" t="s">
        <v>388</v>
      </c>
      <c r="B1542" s="174" t="s">
        <v>2108</v>
      </c>
      <c r="C1542" s="174" t="s">
        <v>4045</v>
      </c>
      <c r="D1542" s="174" t="s">
        <v>40</v>
      </c>
      <c r="E1542" s="174" t="s">
        <v>1563</v>
      </c>
      <c r="F1542" s="289">
        <v>25.67</v>
      </c>
      <c r="G1542" s="333">
        <f>ROUND(SUMIF(Anlagenbewegungsdaten!B:B,A1542,Anlagenbewegungsdaten!C:C),3)</f>
        <v>0</v>
      </c>
      <c r="H1542" s="334">
        <f>IF(ISBLANK(F1542),ROUND(SUMIF(Anlagenbewegungsdaten!B:B,A1542,Anlagenbewegungsdaten!D:D),2),ROUND(G1542*F1542%,2))</f>
        <v>0</v>
      </c>
      <c r="I1542" s="334">
        <f>ROUND((H1542-SUMIF(Anlagenbewegungsdaten!$B:$B,A1542,Anlagenbewegungsdaten!D:D)),3)</f>
        <v>0</v>
      </c>
      <c r="J1542" s="335" t="s">
        <v>5179</v>
      </c>
      <c r="K1542" s="335" t="s">
        <v>5193</v>
      </c>
      <c r="L1542" s="516">
        <v>20.54</v>
      </c>
      <c r="M1542" s="332">
        <f>ROUND(SUMIF(Anlagenbewegungsdaten_AV!B:B,A1542,Anlagenbewegungsdaten_AV!C:C),3)</f>
        <v>0</v>
      </c>
      <c r="N1542" s="330">
        <f>IF(ISBLANK(L1542),ROUND(SUMIF(Anlagenbewegungsdaten_AV!B:B,A1542,Anlagenbewegungsdaten_AV!D:D),2),ROUND(M1542*L1542%,2))</f>
        <v>0</v>
      </c>
      <c r="O1542" s="330">
        <f>ROUND(N1542-SUMIF(Anlagenbewegungsdaten_AV!B:B,A1542,Anlagenbewegungsdaten_AV!D:D),3)</f>
        <v>0</v>
      </c>
    </row>
    <row r="1543" spans="1:15" ht="15" customHeight="1" x14ac:dyDescent="0.25">
      <c r="A1543" s="263" t="s">
        <v>2848</v>
      </c>
      <c r="B1543" s="174" t="s">
        <v>2108</v>
      </c>
      <c r="C1543" s="174" t="s">
        <v>4045</v>
      </c>
      <c r="D1543" s="174" t="s">
        <v>2702</v>
      </c>
      <c r="E1543" s="174" t="s">
        <v>2576</v>
      </c>
      <c r="F1543" s="289">
        <v>25.64</v>
      </c>
      <c r="G1543" s="333">
        <f>ROUND(SUMIF(Anlagenbewegungsdaten!B:B,A1543,Anlagenbewegungsdaten!C:C),3)</f>
        <v>0</v>
      </c>
      <c r="H1543" s="334">
        <f>IF(ISBLANK(F1543),ROUND(SUMIF(Anlagenbewegungsdaten!B:B,A1543,Anlagenbewegungsdaten!D:D),2),ROUND(G1543*F1543%,2))</f>
        <v>0</v>
      </c>
      <c r="I1543" s="334">
        <f>ROUND((H1543-SUMIF(Anlagenbewegungsdaten!$B:$B,A1543,Anlagenbewegungsdaten!D:D)),3)</f>
        <v>0</v>
      </c>
      <c r="J1543" s="335" t="s">
        <v>5179</v>
      </c>
      <c r="K1543" s="335" t="s">
        <v>5193</v>
      </c>
      <c r="L1543" s="516">
        <v>20.51</v>
      </c>
      <c r="M1543" s="332">
        <f>ROUND(SUMIF(Anlagenbewegungsdaten_AV!B:B,A1543,Anlagenbewegungsdaten_AV!C:C),3)</f>
        <v>0</v>
      </c>
      <c r="N1543" s="330">
        <f>IF(ISBLANK(L1543),ROUND(SUMIF(Anlagenbewegungsdaten_AV!B:B,A1543,Anlagenbewegungsdaten_AV!D:D),2),ROUND(M1543*L1543%,2))</f>
        <v>0</v>
      </c>
      <c r="O1543" s="330">
        <f>ROUND(N1543-SUMIF(Anlagenbewegungsdaten_AV!B:B,A1543,Anlagenbewegungsdaten_AV!D:D),3)</f>
        <v>0</v>
      </c>
    </row>
    <row r="1544" spans="1:15" ht="15" customHeight="1" x14ac:dyDescent="0.25">
      <c r="A1544" s="263" t="s">
        <v>3592</v>
      </c>
      <c r="B1544" s="174" t="s">
        <v>2108</v>
      </c>
      <c r="C1544" s="174" t="s">
        <v>4045</v>
      </c>
      <c r="D1544" s="174" t="s">
        <v>3446</v>
      </c>
      <c r="E1544" s="174" t="s">
        <v>3320</v>
      </c>
      <c r="F1544" s="289">
        <v>25.61</v>
      </c>
      <c r="G1544" s="333">
        <f>ROUND(SUMIF(Anlagenbewegungsdaten!B:B,A1544,Anlagenbewegungsdaten!C:C),3)</f>
        <v>0</v>
      </c>
      <c r="H1544" s="334">
        <f>IF(ISBLANK(F1544),ROUND(SUMIF(Anlagenbewegungsdaten!B:B,A1544,Anlagenbewegungsdaten!D:D),2),ROUND(G1544*F1544%,2))</f>
        <v>0</v>
      </c>
      <c r="I1544" s="334">
        <f>ROUND((H1544-SUMIF(Anlagenbewegungsdaten!$B:$B,A1544,Anlagenbewegungsdaten!D:D)),3)</f>
        <v>0</v>
      </c>
      <c r="J1544" s="335" t="s">
        <v>5179</v>
      </c>
      <c r="K1544" s="335" t="s">
        <v>5193</v>
      </c>
      <c r="L1544" s="516">
        <v>20.49</v>
      </c>
      <c r="M1544" s="332">
        <f>ROUND(SUMIF(Anlagenbewegungsdaten_AV!B:B,A1544,Anlagenbewegungsdaten_AV!C:C),3)</f>
        <v>0</v>
      </c>
      <c r="N1544" s="330">
        <f>IF(ISBLANK(L1544),ROUND(SUMIF(Anlagenbewegungsdaten_AV!B:B,A1544,Anlagenbewegungsdaten_AV!D:D),2),ROUND(M1544*L1544%,2))</f>
        <v>0</v>
      </c>
      <c r="O1544" s="330">
        <f>ROUND(N1544-SUMIF(Anlagenbewegungsdaten_AV!B:B,A1544,Anlagenbewegungsdaten_AV!D:D),3)</f>
        <v>0</v>
      </c>
    </row>
    <row r="1545" spans="1:15" ht="15" customHeight="1" x14ac:dyDescent="0.25">
      <c r="A1545" s="275" t="s">
        <v>4367</v>
      </c>
      <c r="B1545" s="193" t="s">
        <v>2108</v>
      </c>
      <c r="C1545" s="193" t="s">
        <v>4045</v>
      </c>
      <c r="D1545" s="193" t="s">
        <v>4220</v>
      </c>
      <c r="E1545" s="193" t="s">
        <v>4093</v>
      </c>
      <c r="F1545" s="290">
        <v>25.58</v>
      </c>
      <c r="G1545" s="333">
        <f>ROUND(SUMIF(Anlagenbewegungsdaten!B:B,A1545,Anlagenbewegungsdaten!C:C),3)</f>
        <v>0</v>
      </c>
      <c r="H1545" s="334">
        <f>IF(ISBLANK(F1545),ROUND(SUMIF(Anlagenbewegungsdaten!B:B,A1545,Anlagenbewegungsdaten!D:D),2),ROUND(G1545*F1545%,2))</f>
        <v>0</v>
      </c>
      <c r="I1545" s="334">
        <f>ROUND((H1545-SUMIF(Anlagenbewegungsdaten!$B:$B,A1545,Anlagenbewegungsdaten!D:D)),3)</f>
        <v>0</v>
      </c>
      <c r="J1545" s="335" t="s">
        <v>5179</v>
      </c>
      <c r="K1545" s="335" t="s">
        <v>5193</v>
      </c>
      <c r="L1545" s="516">
        <v>20.46</v>
      </c>
      <c r="M1545" s="332">
        <f>ROUND(SUMIF(Anlagenbewegungsdaten_AV!B:B,A1545,Anlagenbewegungsdaten_AV!C:C),3)</f>
        <v>0</v>
      </c>
      <c r="N1545" s="330">
        <f>IF(ISBLANK(L1545),ROUND(SUMIF(Anlagenbewegungsdaten_AV!B:B,A1545,Anlagenbewegungsdaten_AV!D:D),2),ROUND(M1545*L1545%,2))</f>
        <v>0</v>
      </c>
      <c r="O1545" s="330">
        <f>ROUND(N1545-SUMIF(Anlagenbewegungsdaten_AV!B:B,A1545,Anlagenbewegungsdaten_AV!D:D),3)</f>
        <v>0</v>
      </c>
    </row>
    <row r="1546" spans="1:15" ht="15" customHeight="1" x14ac:dyDescent="0.25">
      <c r="A1546" s="263" t="s">
        <v>389</v>
      </c>
      <c r="B1546" s="174" t="s">
        <v>2108</v>
      </c>
      <c r="C1546" s="174" t="s">
        <v>4045</v>
      </c>
      <c r="D1546" s="174" t="s">
        <v>1601</v>
      </c>
      <c r="E1546" s="174" t="s">
        <v>2483</v>
      </c>
      <c r="F1546" s="289">
        <v>23.67</v>
      </c>
      <c r="G1546" s="333">
        <f>ROUND(SUMIF(Anlagenbewegungsdaten!B:B,A1546,Anlagenbewegungsdaten!C:C),3)</f>
        <v>0</v>
      </c>
      <c r="H1546" s="334">
        <f>IF(ISBLANK(F1546),ROUND(SUMIF(Anlagenbewegungsdaten!B:B,A1546,Anlagenbewegungsdaten!D:D),2),ROUND(G1546*F1546%,2))</f>
        <v>0</v>
      </c>
      <c r="I1546" s="334">
        <f>ROUND((H1546-SUMIF(Anlagenbewegungsdaten!$B:$B,A1546,Anlagenbewegungsdaten!D:D)),3)</f>
        <v>0</v>
      </c>
      <c r="J1546" s="335" t="s">
        <v>5179</v>
      </c>
      <c r="K1546" s="335" t="s">
        <v>5193</v>
      </c>
      <c r="L1546" s="516">
        <v>18.940000000000001</v>
      </c>
      <c r="M1546" s="332">
        <f>ROUND(SUMIF(Anlagenbewegungsdaten_AV!B:B,A1546,Anlagenbewegungsdaten_AV!C:C),3)</f>
        <v>0</v>
      </c>
      <c r="N1546" s="330">
        <f>IF(ISBLANK(L1546),ROUND(SUMIF(Anlagenbewegungsdaten_AV!B:B,A1546,Anlagenbewegungsdaten_AV!D:D),2),ROUND(M1546*L1546%,2))</f>
        <v>0</v>
      </c>
      <c r="O1546" s="330">
        <f>ROUND(N1546-SUMIF(Anlagenbewegungsdaten_AV!B:B,A1546,Anlagenbewegungsdaten_AV!D:D),3)</f>
        <v>0</v>
      </c>
    </row>
    <row r="1547" spans="1:15" ht="15" customHeight="1" x14ac:dyDescent="0.25">
      <c r="A1547" s="263" t="s">
        <v>390</v>
      </c>
      <c r="B1547" s="174" t="s">
        <v>2108</v>
      </c>
      <c r="C1547" s="174" t="s">
        <v>4045</v>
      </c>
      <c r="D1547" s="174" t="s">
        <v>43</v>
      </c>
      <c r="E1547" s="174" t="s">
        <v>2486</v>
      </c>
      <c r="F1547" s="289">
        <v>25.67</v>
      </c>
      <c r="G1547" s="333">
        <f>ROUND(SUMIF(Anlagenbewegungsdaten!B:B,A1547,Anlagenbewegungsdaten!C:C),3)</f>
        <v>0</v>
      </c>
      <c r="H1547" s="334">
        <f>IF(ISBLANK(F1547),ROUND(SUMIF(Anlagenbewegungsdaten!B:B,A1547,Anlagenbewegungsdaten!D:D),2),ROUND(G1547*F1547%,2))</f>
        <v>0</v>
      </c>
      <c r="I1547" s="334">
        <f>ROUND((H1547-SUMIF(Anlagenbewegungsdaten!$B:$B,A1547,Anlagenbewegungsdaten!D:D)),3)</f>
        <v>0</v>
      </c>
      <c r="J1547" s="335" t="s">
        <v>5179</v>
      </c>
      <c r="K1547" s="335" t="s">
        <v>5193</v>
      </c>
      <c r="L1547" s="516">
        <v>20.54</v>
      </c>
      <c r="M1547" s="332">
        <f>ROUND(SUMIF(Anlagenbewegungsdaten_AV!B:B,A1547,Anlagenbewegungsdaten_AV!C:C),3)</f>
        <v>0</v>
      </c>
      <c r="N1547" s="330">
        <f>IF(ISBLANK(L1547),ROUND(SUMIF(Anlagenbewegungsdaten_AV!B:B,A1547,Anlagenbewegungsdaten_AV!D:D),2),ROUND(M1547*L1547%,2))</f>
        <v>0</v>
      </c>
      <c r="O1547" s="330">
        <f>ROUND(N1547-SUMIF(Anlagenbewegungsdaten_AV!B:B,A1547,Anlagenbewegungsdaten_AV!D:D),3)</f>
        <v>0</v>
      </c>
    </row>
    <row r="1548" spans="1:15" ht="15" customHeight="1" x14ac:dyDescent="0.25">
      <c r="A1548" s="263" t="s">
        <v>391</v>
      </c>
      <c r="B1548" s="174" t="s">
        <v>2108</v>
      </c>
      <c r="C1548" s="174" t="s">
        <v>4045</v>
      </c>
      <c r="D1548" s="184" t="s">
        <v>1603</v>
      </c>
      <c r="E1548" s="174" t="s">
        <v>1560</v>
      </c>
      <c r="F1548" s="289">
        <v>26.67</v>
      </c>
      <c r="G1548" s="333">
        <f>ROUND(SUMIF(Anlagenbewegungsdaten!B:B,A1548,Anlagenbewegungsdaten!C:C),3)</f>
        <v>0</v>
      </c>
      <c r="H1548" s="334">
        <f>IF(ISBLANK(F1548),ROUND(SUMIF(Anlagenbewegungsdaten!B:B,A1548,Anlagenbewegungsdaten!D:D),2),ROUND(G1548*F1548%,2))</f>
        <v>0</v>
      </c>
      <c r="I1548" s="334">
        <f>ROUND((H1548-SUMIF(Anlagenbewegungsdaten!$B:$B,A1548,Anlagenbewegungsdaten!D:D)),3)</f>
        <v>0</v>
      </c>
      <c r="J1548" s="335" t="s">
        <v>5179</v>
      </c>
      <c r="K1548" s="335" t="s">
        <v>5193</v>
      </c>
      <c r="L1548" s="516">
        <v>21.34</v>
      </c>
      <c r="M1548" s="332">
        <f>ROUND(SUMIF(Anlagenbewegungsdaten_AV!B:B,A1548,Anlagenbewegungsdaten_AV!C:C),3)</f>
        <v>0</v>
      </c>
      <c r="N1548" s="330">
        <f>IF(ISBLANK(L1548),ROUND(SUMIF(Anlagenbewegungsdaten_AV!B:B,A1548,Anlagenbewegungsdaten_AV!D:D),2),ROUND(M1548*L1548%,2))</f>
        <v>0</v>
      </c>
      <c r="O1548" s="330">
        <f>ROUND(N1548-SUMIF(Anlagenbewegungsdaten_AV!B:B,A1548,Anlagenbewegungsdaten_AV!D:D),3)</f>
        <v>0</v>
      </c>
    </row>
    <row r="1549" spans="1:15" ht="15" customHeight="1" x14ac:dyDescent="0.25">
      <c r="A1549" s="263" t="s">
        <v>392</v>
      </c>
      <c r="B1549" s="174" t="s">
        <v>2108</v>
      </c>
      <c r="C1549" s="174" t="s">
        <v>4045</v>
      </c>
      <c r="D1549" s="174" t="s">
        <v>1605</v>
      </c>
      <c r="E1549" s="174" t="s">
        <v>1563</v>
      </c>
      <c r="F1549" s="289">
        <v>26.67</v>
      </c>
      <c r="G1549" s="333">
        <f>ROUND(SUMIF(Anlagenbewegungsdaten!B:B,A1549,Anlagenbewegungsdaten!C:C),3)</f>
        <v>0</v>
      </c>
      <c r="H1549" s="334">
        <f>IF(ISBLANK(F1549),ROUND(SUMIF(Anlagenbewegungsdaten!B:B,A1549,Anlagenbewegungsdaten!D:D),2),ROUND(G1549*F1549%,2))</f>
        <v>0</v>
      </c>
      <c r="I1549" s="334">
        <f>ROUND((H1549-SUMIF(Anlagenbewegungsdaten!$B:$B,A1549,Anlagenbewegungsdaten!D:D)),3)</f>
        <v>0</v>
      </c>
      <c r="J1549" s="335" t="s">
        <v>5179</v>
      </c>
      <c r="K1549" s="335" t="s">
        <v>5193</v>
      </c>
      <c r="L1549" s="516">
        <v>21.34</v>
      </c>
      <c r="M1549" s="332">
        <f>ROUND(SUMIF(Anlagenbewegungsdaten_AV!B:B,A1549,Anlagenbewegungsdaten_AV!C:C),3)</f>
        <v>0</v>
      </c>
      <c r="N1549" s="330">
        <f>IF(ISBLANK(L1549),ROUND(SUMIF(Anlagenbewegungsdaten_AV!B:B,A1549,Anlagenbewegungsdaten_AV!D:D),2),ROUND(M1549*L1549%,2))</f>
        <v>0</v>
      </c>
      <c r="O1549" s="330">
        <f>ROUND(N1549-SUMIF(Anlagenbewegungsdaten_AV!B:B,A1549,Anlagenbewegungsdaten_AV!D:D),3)</f>
        <v>0</v>
      </c>
    </row>
    <row r="1550" spans="1:15" ht="15" customHeight="1" x14ac:dyDescent="0.25">
      <c r="A1550" s="263" t="s">
        <v>2849</v>
      </c>
      <c r="B1550" s="174" t="s">
        <v>2108</v>
      </c>
      <c r="C1550" s="174" t="s">
        <v>4045</v>
      </c>
      <c r="D1550" s="174" t="s">
        <v>2590</v>
      </c>
      <c r="E1550" s="174" t="s">
        <v>2576</v>
      </c>
      <c r="F1550" s="289">
        <v>26.64</v>
      </c>
      <c r="G1550" s="333">
        <f>ROUND(SUMIF(Anlagenbewegungsdaten!B:B,A1550,Anlagenbewegungsdaten!C:C),3)</f>
        <v>0</v>
      </c>
      <c r="H1550" s="334">
        <f>IF(ISBLANK(F1550),ROUND(SUMIF(Anlagenbewegungsdaten!B:B,A1550,Anlagenbewegungsdaten!D:D),2),ROUND(G1550*F1550%,2))</f>
        <v>0</v>
      </c>
      <c r="I1550" s="334">
        <f>ROUND((H1550-SUMIF(Anlagenbewegungsdaten!$B:$B,A1550,Anlagenbewegungsdaten!D:D)),3)</f>
        <v>0</v>
      </c>
      <c r="J1550" s="335" t="s">
        <v>5179</v>
      </c>
      <c r="K1550" s="335" t="s">
        <v>5193</v>
      </c>
      <c r="L1550" s="516">
        <v>21.31</v>
      </c>
      <c r="M1550" s="332">
        <f>ROUND(SUMIF(Anlagenbewegungsdaten_AV!B:B,A1550,Anlagenbewegungsdaten_AV!C:C),3)</f>
        <v>0</v>
      </c>
      <c r="N1550" s="330">
        <f>IF(ISBLANK(L1550),ROUND(SUMIF(Anlagenbewegungsdaten_AV!B:B,A1550,Anlagenbewegungsdaten_AV!D:D),2),ROUND(M1550*L1550%,2))</f>
        <v>0</v>
      </c>
      <c r="O1550" s="330">
        <f>ROUND(N1550-SUMIF(Anlagenbewegungsdaten_AV!B:B,A1550,Anlagenbewegungsdaten_AV!D:D),3)</f>
        <v>0</v>
      </c>
    </row>
    <row r="1551" spans="1:15" ht="15" customHeight="1" x14ac:dyDescent="0.25">
      <c r="A1551" s="263" t="s">
        <v>3593</v>
      </c>
      <c r="B1551" s="174" t="s">
        <v>2108</v>
      </c>
      <c r="C1551" s="174" t="s">
        <v>4045</v>
      </c>
      <c r="D1551" s="174" t="s">
        <v>3334</v>
      </c>
      <c r="E1551" s="174" t="s">
        <v>3320</v>
      </c>
      <c r="F1551" s="289">
        <v>26.61</v>
      </c>
      <c r="G1551" s="333">
        <f>ROUND(SUMIF(Anlagenbewegungsdaten!B:B,A1551,Anlagenbewegungsdaten!C:C),3)</f>
        <v>0</v>
      </c>
      <c r="H1551" s="334">
        <f>IF(ISBLANK(F1551),ROUND(SUMIF(Anlagenbewegungsdaten!B:B,A1551,Anlagenbewegungsdaten!D:D),2),ROUND(G1551*F1551%,2))</f>
        <v>0</v>
      </c>
      <c r="I1551" s="334">
        <f>ROUND((H1551-SUMIF(Anlagenbewegungsdaten!$B:$B,A1551,Anlagenbewegungsdaten!D:D)),3)</f>
        <v>0</v>
      </c>
      <c r="J1551" s="335" t="s">
        <v>5179</v>
      </c>
      <c r="K1551" s="335" t="s">
        <v>5193</v>
      </c>
      <c r="L1551" s="516">
        <v>21.29</v>
      </c>
      <c r="M1551" s="332">
        <f>ROUND(SUMIF(Anlagenbewegungsdaten_AV!B:B,A1551,Anlagenbewegungsdaten_AV!C:C),3)</f>
        <v>0</v>
      </c>
      <c r="N1551" s="330">
        <f>IF(ISBLANK(L1551),ROUND(SUMIF(Anlagenbewegungsdaten_AV!B:B,A1551,Anlagenbewegungsdaten_AV!D:D),2),ROUND(M1551*L1551%,2))</f>
        <v>0</v>
      </c>
      <c r="O1551" s="330">
        <f>ROUND(N1551-SUMIF(Anlagenbewegungsdaten_AV!B:B,A1551,Anlagenbewegungsdaten_AV!D:D),3)</f>
        <v>0</v>
      </c>
    </row>
    <row r="1552" spans="1:15" ht="15" customHeight="1" x14ac:dyDescent="0.25">
      <c r="A1552" s="275" t="s">
        <v>4368</v>
      </c>
      <c r="B1552" s="193" t="s">
        <v>2108</v>
      </c>
      <c r="C1552" s="193" t="s">
        <v>4045</v>
      </c>
      <c r="D1552" s="193" t="s">
        <v>4107</v>
      </c>
      <c r="E1552" s="193" t="s">
        <v>4093</v>
      </c>
      <c r="F1552" s="290">
        <v>26.58</v>
      </c>
      <c r="G1552" s="333">
        <f>ROUND(SUMIF(Anlagenbewegungsdaten!B:B,A1552,Anlagenbewegungsdaten!C:C),3)</f>
        <v>0</v>
      </c>
      <c r="H1552" s="334">
        <f>IF(ISBLANK(F1552),ROUND(SUMIF(Anlagenbewegungsdaten!B:B,A1552,Anlagenbewegungsdaten!D:D),2),ROUND(G1552*F1552%,2))</f>
        <v>0</v>
      </c>
      <c r="I1552" s="334">
        <f>ROUND((H1552-SUMIF(Anlagenbewegungsdaten!$B:$B,A1552,Anlagenbewegungsdaten!D:D)),3)</f>
        <v>0</v>
      </c>
      <c r="J1552" s="335" t="s">
        <v>5179</v>
      </c>
      <c r="K1552" s="335" t="s">
        <v>5193</v>
      </c>
      <c r="L1552" s="516">
        <v>21.26</v>
      </c>
      <c r="M1552" s="332">
        <f>ROUND(SUMIF(Anlagenbewegungsdaten_AV!B:B,A1552,Anlagenbewegungsdaten_AV!C:C),3)</f>
        <v>0</v>
      </c>
      <c r="N1552" s="330">
        <f>IF(ISBLANK(L1552),ROUND(SUMIF(Anlagenbewegungsdaten_AV!B:B,A1552,Anlagenbewegungsdaten_AV!D:D),2),ROUND(M1552*L1552%,2))</f>
        <v>0</v>
      </c>
      <c r="O1552" s="330">
        <f>ROUND(N1552-SUMIF(Anlagenbewegungsdaten_AV!B:B,A1552,Anlagenbewegungsdaten_AV!D:D),3)</f>
        <v>0</v>
      </c>
    </row>
    <row r="1553" spans="1:15" ht="15" customHeight="1" x14ac:dyDescent="0.25">
      <c r="A1553" s="263" t="s">
        <v>393</v>
      </c>
      <c r="B1553" s="174" t="s">
        <v>2108</v>
      </c>
      <c r="C1553" s="174" t="s">
        <v>4045</v>
      </c>
      <c r="D1553" s="174" t="s">
        <v>1607</v>
      </c>
      <c r="E1553" s="174" t="s">
        <v>2483</v>
      </c>
      <c r="F1553" s="289">
        <v>20.67</v>
      </c>
      <c r="G1553" s="333">
        <f>ROUND(SUMIF(Anlagenbewegungsdaten!B:B,A1553,Anlagenbewegungsdaten!C:C),3)</f>
        <v>0</v>
      </c>
      <c r="H1553" s="334">
        <f>IF(ISBLANK(F1553),ROUND(SUMIF(Anlagenbewegungsdaten!B:B,A1553,Anlagenbewegungsdaten!D:D),2),ROUND(G1553*F1553%,2))</f>
        <v>0</v>
      </c>
      <c r="I1553" s="334">
        <f>ROUND((H1553-SUMIF(Anlagenbewegungsdaten!$B:$B,A1553,Anlagenbewegungsdaten!D:D)),3)</f>
        <v>0</v>
      </c>
      <c r="J1553" s="335" t="s">
        <v>5179</v>
      </c>
      <c r="K1553" s="335" t="s">
        <v>5193</v>
      </c>
      <c r="L1553" s="516">
        <v>16.54</v>
      </c>
      <c r="M1553" s="332">
        <f>ROUND(SUMIF(Anlagenbewegungsdaten_AV!B:B,A1553,Anlagenbewegungsdaten_AV!C:C),3)</f>
        <v>0</v>
      </c>
      <c r="N1553" s="330">
        <f>IF(ISBLANK(L1553),ROUND(SUMIF(Anlagenbewegungsdaten_AV!B:B,A1553,Anlagenbewegungsdaten_AV!D:D),2),ROUND(M1553*L1553%,2))</f>
        <v>0</v>
      </c>
      <c r="O1553" s="330">
        <f>ROUND(N1553-SUMIF(Anlagenbewegungsdaten_AV!B:B,A1553,Anlagenbewegungsdaten_AV!D:D),3)</f>
        <v>0</v>
      </c>
    </row>
    <row r="1554" spans="1:15" ht="15" customHeight="1" x14ac:dyDescent="0.25">
      <c r="A1554" s="263" t="s">
        <v>394</v>
      </c>
      <c r="B1554" s="174" t="s">
        <v>2108</v>
      </c>
      <c r="C1554" s="174" t="s">
        <v>4045</v>
      </c>
      <c r="D1554" s="174" t="s">
        <v>48</v>
      </c>
      <c r="E1554" s="174" t="s">
        <v>2486</v>
      </c>
      <c r="F1554" s="289">
        <v>22.67</v>
      </c>
      <c r="G1554" s="333">
        <f>ROUND(SUMIF(Anlagenbewegungsdaten!B:B,A1554,Anlagenbewegungsdaten!C:C),3)</f>
        <v>0</v>
      </c>
      <c r="H1554" s="334">
        <f>IF(ISBLANK(F1554),ROUND(SUMIF(Anlagenbewegungsdaten!B:B,A1554,Anlagenbewegungsdaten!D:D),2),ROUND(G1554*F1554%,2))</f>
        <v>0</v>
      </c>
      <c r="I1554" s="334">
        <f>ROUND((H1554-SUMIF(Anlagenbewegungsdaten!$B:$B,A1554,Anlagenbewegungsdaten!D:D)),3)</f>
        <v>0</v>
      </c>
      <c r="J1554" s="335" t="s">
        <v>5179</v>
      </c>
      <c r="K1554" s="335" t="s">
        <v>5193</v>
      </c>
      <c r="L1554" s="516">
        <v>18.14</v>
      </c>
      <c r="M1554" s="332">
        <f>ROUND(SUMIF(Anlagenbewegungsdaten_AV!B:B,A1554,Anlagenbewegungsdaten_AV!C:C),3)</f>
        <v>0</v>
      </c>
      <c r="N1554" s="330">
        <f>IF(ISBLANK(L1554),ROUND(SUMIF(Anlagenbewegungsdaten_AV!B:B,A1554,Anlagenbewegungsdaten_AV!D:D),2),ROUND(M1554*L1554%,2))</f>
        <v>0</v>
      </c>
      <c r="O1554" s="330">
        <f>ROUND(N1554-SUMIF(Anlagenbewegungsdaten_AV!B:B,A1554,Anlagenbewegungsdaten_AV!D:D),3)</f>
        <v>0</v>
      </c>
    </row>
    <row r="1555" spans="1:15" ht="15" customHeight="1" x14ac:dyDescent="0.25">
      <c r="A1555" s="263" t="s">
        <v>395</v>
      </c>
      <c r="B1555" s="174" t="s">
        <v>2108</v>
      </c>
      <c r="C1555" s="174" t="s">
        <v>4045</v>
      </c>
      <c r="D1555" s="174" t="s">
        <v>1609</v>
      </c>
      <c r="E1555" s="174" t="s">
        <v>1560</v>
      </c>
      <c r="F1555" s="289">
        <v>23.67</v>
      </c>
      <c r="G1555" s="333">
        <f>ROUND(SUMIF(Anlagenbewegungsdaten!B:B,A1555,Anlagenbewegungsdaten!C:C),3)</f>
        <v>0</v>
      </c>
      <c r="H1555" s="334">
        <f>IF(ISBLANK(F1555),ROUND(SUMIF(Anlagenbewegungsdaten!B:B,A1555,Anlagenbewegungsdaten!D:D),2),ROUND(G1555*F1555%,2))</f>
        <v>0</v>
      </c>
      <c r="I1555" s="334">
        <f>ROUND((H1555-SUMIF(Anlagenbewegungsdaten!$B:$B,A1555,Anlagenbewegungsdaten!D:D)),3)</f>
        <v>0</v>
      </c>
      <c r="J1555" s="335" t="s">
        <v>5179</v>
      </c>
      <c r="K1555" s="335" t="s">
        <v>5193</v>
      </c>
      <c r="L1555" s="516">
        <v>18.940000000000001</v>
      </c>
      <c r="M1555" s="332">
        <f>ROUND(SUMIF(Anlagenbewegungsdaten_AV!B:B,A1555,Anlagenbewegungsdaten_AV!C:C),3)</f>
        <v>0</v>
      </c>
      <c r="N1555" s="330">
        <f>IF(ISBLANK(L1555),ROUND(SUMIF(Anlagenbewegungsdaten_AV!B:B,A1555,Anlagenbewegungsdaten_AV!D:D),2),ROUND(M1555*L1555%,2))</f>
        <v>0</v>
      </c>
      <c r="O1555" s="330">
        <f>ROUND(N1555-SUMIF(Anlagenbewegungsdaten_AV!B:B,A1555,Anlagenbewegungsdaten_AV!D:D),3)</f>
        <v>0</v>
      </c>
    </row>
    <row r="1556" spans="1:15" ht="15" customHeight="1" x14ac:dyDescent="0.25">
      <c r="A1556" s="263" t="s">
        <v>396</v>
      </c>
      <c r="B1556" s="174" t="s">
        <v>2108</v>
      </c>
      <c r="C1556" s="174" t="s">
        <v>4045</v>
      </c>
      <c r="D1556" s="174" t="s">
        <v>1611</v>
      </c>
      <c r="E1556" s="174" t="s">
        <v>1563</v>
      </c>
      <c r="F1556" s="289">
        <v>23.67</v>
      </c>
      <c r="G1556" s="333">
        <f>ROUND(SUMIF(Anlagenbewegungsdaten!B:B,A1556,Anlagenbewegungsdaten!C:C),3)</f>
        <v>0</v>
      </c>
      <c r="H1556" s="334">
        <f>IF(ISBLANK(F1556),ROUND(SUMIF(Anlagenbewegungsdaten!B:B,A1556,Anlagenbewegungsdaten!D:D),2),ROUND(G1556*F1556%,2))</f>
        <v>0</v>
      </c>
      <c r="I1556" s="334">
        <f>ROUND((H1556-SUMIF(Anlagenbewegungsdaten!$B:$B,A1556,Anlagenbewegungsdaten!D:D)),3)</f>
        <v>0</v>
      </c>
      <c r="J1556" s="335" t="s">
        <v>5179</v>
      </c>
      <c r="K1556" s="335" t="s">
        <v>5193</v>
      </c>
      <c r="L1556" s="516">
        <v>18.940000000000001</v>
      </c>
      <c r="M1556" s="332">
        <f>ROUND(SUMIF(Anlagenbewegungsdaten_AV!B:B,A1556,Anlagenbewegungsdaten_AV!C:C),3)</f>
        <v>0</v>
      </c>
      <c r="N1556" s="330">
        <f>IF(ISBLANK(L1556),ROUND(SUMIF(Anlagenbewegungsdaten_AV!B:B,A1556,Anlagenbewegungsdaten_AV!D:D),2),ROUND(M1556*L1556%,2))</f>
        <v>0</v>
      </c>
      <c r="O1556" s="330">
        <f>ROUND(N1556-SUMIF(Anlagenbewegungsdaten_AV!B:B,A1556,Anlagenbewegungsdaten_AV!D:D),3)</f>
        <v>0</v>
      </c>
    </row>
    <row r="1557" spans="1:15" ht="15" customHeight="1" x14ac:dyDescent="0.25">
      <c r="A1557" s="263" t="s">
        <v>2850</v>
      </c>
      <c r="B1557" s="174" t="s">
        <v>2108</v>
      </c>
      <c r="C1557" s="174" t="s">
        <v>4045</v>
      </c>
      <c r="D1557" s="174" t="s">
        <v>2592</v>
      </c>
      <c r="E1557" s="174" t="s">
        <v>2576</v>
      </c>
      <c r="F1557" s="289">
        <v>23.64</v>
      </c>
      <c r="G1557" s="333">
        <f>ROUND(SUMIF(Anlagenbewegungsdaten!B:B,A1557,Anlagenbewegungsdaten!C:C),3)</f>
        <v>0</v>
      </c>
      <c r="H1557" s="334">
        <f>IF(ISBLANK(F1557),ROUND(SUMIF(Anlagenbewegungsdaten!B:B,A1557,Anlagenbewegungsdaten!D:D),2),ROUND(G1557*F1557%,2))</f>
        <v>0</v>
      </c>
      <c r="I1557" s="334">
        <f>ROUND((H1557-SUMIF(Anlagenbewegungsdaten!$B:$B,A1557,Anlagenbewegungsdaten!D:D)),3)</f>
        <v>0</v>
      </c>
      <c r="J1557" s="335" t="s">
        <v>5179</v>
      </c>
      <c r="K1557" s="335" t="s">
        <v>5193</v>
      </c>
      <c r="L1557" s="516">
        <v>18.91</v>
      </c>
      <c r="M1557" s="332">
        <f>ROUND(SUMIF(Anlagenbewegungsdaten_AV!B:B,A1557,Anlagenbewegungsdaten_AV!C:C),3)</f>
        <v>0</v>
      </c>
      <c r="N1557" s="330">
        <f>IF(ISBLANK(L1557),ROUND(SUMIF(Anlagenbewegungsdaten_AV!B:B,A1557,Anlagenbewegungsdaten_AV!D:D),2),ROUND(M1557*L1557%,2))</f>
        <v>0</v>
      </c>
      <c r="O1557" s="330">
        <f>ROUND(N1557-SUMIF(Anlagenbewegungsdaten_AV!B:B,A1557,Anlagenbewegungsdaten_AV!D:D),3)</f>
        <v>0</v>
      </c>
    </row>
    <row r="1558" spans="1:15" ht="15" customHeight="1" x14ac:dyDescent="0.25">
      <c r="A1558" s="263" t="s">
        <v>3594</v>
      </c>
      <c r="B1558" s="174" t="s">
        <v>2108</v>
      </c>
      <c r="C1558" s="174" t="s">
        <v>4045</v>
      </c>
      <c r="D1558" s="174" t="s">
        <v>3336</v>
      </c>
      <c r="E1558" s="174" t="s">
        <v>3320</v>
      </c>
      <c r="F1558" s="289">
        <v>23.61</v>
      </c>
      <c r="G1558" s="333">
        <f>ROUND(SUMIF(Anlagenbewegungsdaten!B:B,A1558,Anlagenbewegungsdaten!C:C),3)</f>
        <v>0</v>
      </c>
      <c r="H1558" s="334">
        <f>IF(ISBLANK(F1558),ROUND(SUMIF(Anlagenbewegungsdaten!B:B,A1558,Anlagenbewegungsdaten!D:D),2),ROUND(G1558*F1558%,2))</f>
        <v>0</v>
      </c>
      <c r="I1558" s="334">
        <f>ROUND((H1558-SUMIF(Anlagenbewegungsdaten!$B:$B,A1558,Anlagenbewegungsdaten!D:D)),3)</f>
        <v>0</v>
      </c>
      <c r="J1558" s="335" t="s">
        <v>5179</v>
      </c>
      <c r="K1558" s="335" t="s">
        <v>5193</v>
      </c>
      <c r="L1558" s="516">
        <v>18.89</v>
      </c>
      <c r="M1558" s="332">
        <f>ROUND(SUMIF(Anlagenbewegungsdaten_AV!B:B,A1558,Anlagenbewegungsdaten_AV!C:C),3)</f>
        <v>0</v>
      </c>
      <c r="N1558" s="330">
        <f>IF(ISBLANK(L1558),ROUND(SUMIF(Anlagenbewegungsdaten_AV!B:B,A1558,Anlagenbewegungsdaten_AV!D:D),2),ROUND(M1558*L1558%,2))</f>
        <v>0</v>
      </c>
      <c r="O1558" s="330">
        <f>ROUND(N1558-SUMIF(Anlagenbewegungsdaten_AV!B:B,A1558,Anlagenbewegungsdaten_AV!D:D),3)</f>
        <v>0</v>
      </c>
    </row>
    <row r="1559" spans="1:15" ht="15" customHeight="1" x14ac:dyDescent="0.25">
      <c r="A1559" s="275" t="s">
        <v>4369</v>
      </c>
      <c r="B1559" s="193" t="s">
        <v>2108</v>
      </c>
      <c r="C1559" s="193" t="s">
        <v>4045</v>
      </c>
      <c r="D1559" s="193" t="s">
        <v>4109</v>
      </c>
      <c r="E1559" s="193" t="s">
        <v>4093</v>
      </c>
      <c r="F1559" s="290">
        <v>23.58</v>
      </c>
      <c r="G1559" s="333">
        <f>ROUND(SUMIF(Anlagenbewegungsdaten!B:B,A1559,Anlagenbewegungsdaten!C:C),3)</f>
        <v>0</v>
      </c>
      <c r="H1559" s="334">
        <f>IF(ISBLANK(F1559),ROUND(SUMIF(Anlagenbewegungsdaten!B:B,A1559,Anlagenbewegungsdaten!D:D),2),ROUND(G1559*F1559%,2))</f>
        <v>0</v>
      </c>
      <c r="I1559" s="334">
        <f>ROUND((H1559-SUMIF(Anlagenbewegungsdaten!$B:$B,A1559,Anlagenbewegungsdaten!D:D)),3)</f>
        <v>0</v>
      </c>
      <c r="J1559" s="335" t="s">
        <v>5179</v>
      </c>
      <c r="K1559" s="335" t="s">
        <v>5193</v>
      </c>
      <c r="L1559" s="516">
        <v>18.86</v>
      </c>
      <c r="M1559" s="332">
        <f>ROUND(SUMIF(Anlagenbewegungsdaten_AV!B:B,A1559,Anlagenbewegungsdaten_AV!C:C),3)</f>
        <v>0</v>
      </c>
      <c r="N1559" s="330">
        <f>IF(ISBLANK(L1559),ROUND(SUMIF(Anlagenbewegungsdaten_AV!B:B,A1559,Anlagenbewegungsdaten_AV!D:D),2),ROUND(M1559*L1559%,2))</f>
        <v>0</v>
      </c>
      <c r="O1559" s="330">
        <f>ROUND(N1559-SUMIF(Anlagenbewegungsdaten_AV!B:B,A1559,Anlagenbewegungsdaten_AV!D:D),3)</f>
        <v>0</v>
      </c>
    </row>
    <row r="1560" spans="1:15" ht="15" customHeight="1" x14ac:dyDescent="0.25">
      <c r="A1560" s="263" t="s">
        <v>397</v>
      </c>
      <c r="B1560" s="174" t="s">
        <v>2108</v>
      </c>
      <c r="C1560" s="174" t="s">
        <v>4045</v>
      </c>
      <c r="D1560" s="174" t="s">
        <v>1613</v>
      </c>
      <c r="E1560" s="174" t="s">
        <v>2483</v>
      </c>
      <c r="F1560" s="289">
        <v>21.67</v>
      </c>
      <c r="G1560" s="333">
        <f>ROUND(SUMIF(Anlagenbewegungsdaten!B:B,A1560,Anlagenbewegungsdaten!C:C),3)</f>
        <v>0</v>
      </c>
      <c r="H1560" s="334">
        <f>IF(ISBLANK(F1560),ROUND(SUMIF(Anlagenbewegungsdaten!B:B,A1560,Anlagenbewegungsdaten!D:D),2),ROUND(G1560*F1560%,2))</f>
        <v>0</v>
      </c>
      <c r="I1560" s="334">
        <f>ROUND((H1560-SUMIF(Anlagenbewegungsdaten!$B:$B,A1560,Anlagenbewegungsdaten!D:D)),3)</f>
        <v>0</v>
      </c>
      <c r="J1560" s="335" t="s">
        <v>5179</v>
      </c>
      <c r="K1560" s="335" t="s">
        <v>5193</v>
      </c>
      <c r="L1560" s="516">
        <v>17.34</v>
      </c>
      <c r="M1560" s="332">
        <f>ROUND(SUMIF(Anlagenbewegungsdaten_AV!B:B,A1560,Anlagenbewegungsdaten_AV!C:C),3)</f>
        <v>0</v>
      </c>
      <c r="N1560" s="330">
        <f>IF(ISBLANK(L1560),ROUND(SUMIF(Anlagenbewegungsdaten_AV!B:B,A1560,Anlagenbewegungsdaten_AV!D:D),2),ROUND(M1560*L1560%,2))</f>
        <v>0</v>
      </c>
      <c r="O1560" s="330">
        <f>ROUND(N1560-SUMIF(Anlagenbewegungsdaten_AV!B:B,A1560,Anlagenbewegungsdaten_AV!D:D),3)</f>
        <v>0</v>
      </c>
    </row>
    <row r="1561" spans="1:15" ht="15" customHeight="1" x14ac:dyDescent="0.25">
      <c r="A1561" s="263" t="s">
        <v>398</v>
      </c>
      <c r="B1561" s="174" t="s">
        <v>2108</v>
      </c>
      <c r="C1561" s="174" t="s">
        <v>4045</v>
      </c>
      <c r="D1561" s="174" t="s">
        <v>53</v>
      </c>
      <c r="E1561" s="174" t="s">
        <v>2486</v>
      </c>
      <c r="F1561" s="289">
        <v>23.67</v>
      </c>
      <c r="G1561" s="333">
        <f>ROUND(SUMIF(Anlagenbewegungsdaten!B:B,A1561,Anlagenbewegungsdaten!C:C),3)</f>
        <v>0</v>
      </c>
      <c r="H1561" s="334">
        <f>IF(ISBLANK(F1561),ROUND(SUMIF(Anlagenbewegungsdaten!B:B,A1561,Anlagenbewegungsdaten!D:D),2),ROUND(G1561*F1561%,2))</f>
        <v>0</v>
      </c>
      <c r="I1561" s="334">
        <f>ROUND((H1561-SUMIF(Anlagenbewegungsdaten!$B:$B,A1561,Anlagenbewegungsdaten!D:D)),3)</f>
        <v>0</v>
      </c>
      <c r="J1561" s="335" t="s">
        <v>5179</v>
      </c>
      <c r="K1561" s="335" t="s">
        <v>5193</v>
      </c>
      <c r="L1561" s="516">
        <v>18.940000000000001</v>
      </c>
      <c r="M1561" s="332">
        <f>ROUND(SUMIF(Anlagenbewegungsdaten_AV!B:B,A1561,Anlagenbewegungsdaten_AV!C:C),3)</f>
        <v>0</v>
      </c>
      <c r="N1561" s="330">
        <f>IF(ISBLANK(L1561),ROUND(SUMIF(Anlagenbewegungsdaten_AV!B:B,A1561,Anlagenbewegungsdaten_AV!D:D),2),ROUND(M1561*L1561%,2))</f>
        <v>0</v>
      </c>
      <c r="O1561" s="330">
        <f>ROUND(N1561-SUMIF(Anlagenbewegungsdaten_AV!B:B,A1561,Anlagenbewegungsdaten_AV!D:D),3)</f>
        <v>0</v>
      </c>
    </row>
    <row r="1562" spans="1:15" ht="15" customHeight="1" x14ac:dyDescent="0.25">
      <c r="A1562" s="263" t="s">
        <v>399</v>
      </c>
      <c r="B1562" s="174" t="s">
        <v>2108</v>
      </c>
      <c r="C1562" s="174" t="s">
        <v>4045</v>
      </c>
      <c r="D1562" s="184" t="s">
        <v>1615</v>
      </c>
      <c r="E1562" s="174" t="s">
        <v>1560</v>
      </c>
      <c r="F1562" s="289">
        <v>24.67</v>
      </c>
      <c r="G1562" s="333">
        <f>ROUND(SUMIF(Anlagenbewegungsdaten!B:B,A1562,Anlagenbewegungsdaten!C:C),3)</f>
        <v>0</v>
      </c>
      <c r="H1562" s="334">
        <f>IF(ISBLANK(F1562),ROUND(SUMIF(Anlagenbewegungsdaten!B:B,A1562,Anlagenbewegungsdaten!D:D),2),ROUND(G1562*F1562%,2))</f>
        <v>0</v>
      </c>
      <c r="I1562" s="334">
        <f>ROUND((H1562-SUMIF(Anlagenbewegungsdaten!$B:$B,A1562,Anlagenbewegungsdaten!D:D)),3)</f>
        <v>0</v>
      </c>
      <c r="J1562" s="335" t="s">
        <v>5179</v>
      </c>
      <c r="K1562" s="335" t="s">
        <v>5193</v>
      </c>
      <c r="L1562" s="516">
        <v>19.739999999999998</v>
      </c>
      <c r="M1562" s="332">
        <f>ROUND(SUMIF(Anlagenbewegungsdaten_AV!B:B,A1562,Anlagenbewegungsdaten_AV!C:C),3)</f>
        <v>0</v>
      </c>
      <c r="N1562" s="330">
        <f>IF(ISBLANK(L1562),ROUND(SUMIF(Anlagenbewegungsdaten_AV!B:B,A1562,Anlagenbewegungsdaten_AV!D:D),2),ROUND(M1562*L1562%,2))</f>
        <v>0</v>
      </c>
      <c r="O1562" s="330">
        <f>ROUND(N1562-SUMIF(Anlagenbewegungsdaten_AV!B:B,A1562,Anlagenbewegungsdaten_AV!D:D),3)</f>
        <v>0</v>
      </c>
    </row>
    <row r="1563" spans="1:15" ht="15" customHeight="1" x14ac:dyDescent="0.25">
      <c r="A1563" s="263" t="s">
        <v>400</v>
      </c>
      <c r="B1563" s="174" t="s">
        <v>2108</v>
      </c>
      <c r="C1563" s="174" t="s">
        <v>4045</v>
      </c>
      <c r="D1563" s="174" t="s">
        <v>1617</v>
      </c>
      <c r="E1563" s="174" t="s">
        <v>1563</v>
      </c>
      <c r="F1563" s="289">
        <v>24.67</v>
      </c>
      <c r="G1563" s="333">
        <f>ROUND(SUMIF(Anlagenbewegungsdaten!B:B,A1563,Anlagenbewegungsdaten!C:C),3)</f>
        <v>0</v>
      </c>
      <c r="H1563" s="334">
        <f>IF(ISBLANK(F1563),ROUND(SUMIF(Anlagenbewegungsdaten!B:B,A1563,Anlagenbewegungsdaten!D:D),2),ROUND(G1563*F1563%,2))</f>
        <v>0</v>
      </c>
      <c r="I1563" s="334">
        <f>ROUND((H1563-SUMIF(Anlagenbewegungsdaten!$B:$B,A1563,Anlagenbewegungsdaten!D:D)),3)</f>
        <v>0</v>
      </c>
      <c r="J1563" s="335" t="s">
        <v>5179</v>
      </c>
      <c r="K1563" s="335" t="s">
        <v>5193</v>
      </c>
      <c r="L1563" s="516">
        <v>19.739999999999998</v>
      </c>
      <c r="M1563" s="332">
        <f>ROUND(SUMIF(Anlagenbewegungsdaten_AV!B:B,A1563,Anlagenbewegungsdaten_AV!C:C),3)</f>
        <v>0</v>
      </c>
      <c r="N1563" s="330">
        <f>IF(ISBLANK(L1563),ROUND(SUMIF(Anlagenbewegungsdaten_AV!B:B,A1563,Anlagenbewegungsdaten_AV!D:D),2),ROUND(M1563*L1563%,2))</f>
        <v>0</v>
      </c>
      <c r="O1563" s="330">
        <f>ROUND(N1563-SUMIF(Anlagenbewegungsdaten_AV!B:B,A1563,Anlagenbewegungsdaten_AV!D:D),3)</f>
        <v>0</v>
      </c>
    </row>
    <row r="1564" spans="1:15" ht="15" customHeight="1" x14ac:dyDescent="0.25">
      <c r="A1564" s="263" t="s">
        <v>2851</v>
      </c>
      <c r="B1564" s="174" t="s">
        <v>2108</v>
      </c>
      <c r="C1564" s="174" t="s">
        <v>4045</v>
      </c>
      <c r="D1564" s="174" t="s">
        <v>2594</v>
      </c>
      <c r="E1564" s="174" t="s">
        <v>2576</v>
      </c>
      <c r="F1564" s="289">
        <v>24.64</v>
      </c>
      <c r="G1564" s="333">
        <f>ROUND(SUMIF(Anlagenbewegungsdaten!B:B,A1564,Anlagenbewegungsdaten!C:C),3)</f>
        <v>0</v>
      </c>
      <c r="H1564" s="334">
        <f>IF(ISBLANK(F1564),ROUND(SUMIF(Anlagenbewegungsdaten!B:B,A1564,Anlagenbewegungsdaten!D:D),2),ROUND(G1564*F1564%,2))</f>
        <v>0</v>
      </c>
      <c r="I1564" s="334">
        <f>ROUND((H1564-SUMIF(Anlagenbewegungsdaten!$B:$B,A1564,Anlagenbewegungsdaten!D:D)),3)</f>
        <v>0</v>
      </c>
      <c r="J1564" s="335" t="s">
        <v>5179</v>
      </c>
      <c r="K1564" s="335" t="s">
        <v>5193</v>
      </c>
      <c r="L1564" s="516">
        <v>19.71</v>
      </c>
      <c r="M1564" s="332">
        <f>ROUND(SUMIF(Anlagenbewegungsdaten_AV!B:B,A1564,Anlagenbewegungsdaten_AV!C:C),3)</f>
        <v>0</v>
      </c>
      <c r="N1564" s="330">
        <f>IF(ISBLANK(L1564),ROUND(SUMIF(Anlagenbewegungsdaten_AV!B:B,A1564,Anlagenbewegungsdaten_AV!D:D),2),ROUND(M1564*L1564%,2))</f>
        <v>0</v>
      </c>
      <c r="O1564" s="330">
        <f>ROUND(N1564-SUMIF(Anlagenbewegungsdaten_AV!B:B,A1564,Anlagenbewegungsdaten_AV!D:D),3)</f>
        <v>0</v>
      </c>
    </row>
    <row r="1565" spans="1:15" ht="15" customHeight="1" x14ac:dyDescent="0.25">
      <c r="A1565" s="263" t="s">
        <v>3595</v>
      </c>
      <c r="B1565" s="174" t="s">
        <v>2108</v>
      </c>
      <c r="C1565" s="174" t="s">
        <v>4045</v>
      </c>
      <c r="D1565" s="174" t="s">
        <v>3338</v>
      </c>
      <c r="E1565" s="174" t="s">
        <v>3320</v>
      </c>
      <c r="F1565" s="289">
        <v>24.61</v>
      </c>
      <c r="G1565" s="333">
        <f>ROUND(SUMIF(Anlagenbewegungsdaten!B:B,A1565,Anlagenbewegungsdaten!C:C),3)</f>
        <v>0</v>
      </c>
      <c r="H1565" s="334">
        <f>IF(ISBLANK(F1565),ROUND(SUMIF(Anlagenbewegungsdaten!B:B,A1565,Anlagenbewegungsdaten!D:D),2),ROUND(G1565*F1565%,2))</f>
        <v>0</v>
      </c>
      <c r="I1565" s="334">
        <f>ROUND((H1565-SUMIF(Anlagenbewegungsdaten!$B:$B,A1565,Anlagenbewegungsdaten!D:D)),3)</f>
        <v>0</v>
      </c>
      <c r="J1565" s="335" t="s">
        <v>5179</v>
      </c>
      <c r="K1565" s="335" t="s">
        <v>5193</v>
      </c>
      <c r="L1565" s="516">
        <v>19.690000000000001</v>
      </c>
      <c r="M1565" s="332">
        <f>ROUND(SUMIF(Anlagenbewegungsdaten_AV!B:B,A1565,Anlagenbewegungsdaten_AV!C:C),3)</f>
        <v>0</v>
      </c>
      <c r="N1565" s="330">
        <f>IF(ISBLANK(L1565),ROUND(SUMIF(Anlagenbewegungsdaten_AV!B:B,A1565,Anlagenbewegungsdaten_AV!D:D),2),ROUND(M1565*L1565%,2))</f>
        <v>0</v>
      </c>
      <c r="O1565" s="330">
        <f>ROUND(N1565-SUMIF(Anlagenbewegungsdaten_AV!B:B,A1565,Anlagenbewegungsdaten_AV!D:D),3)</f>
        <v>0</v>
      </c>
    </row>
    <row r="1566" spans="1:15" ht="15" customHeight="1" x14ac:dyDescent="0.25">
      <c r="A1566" s="275" t="s">
        <v>4370</v>
      </c>
      <c r="B1566" s="193" t="s">
        <v>2108</v>
      </c>
      <c r="C1566" s="193" t="s">
        <v>4045</v>
      </c>
      <c r="D1566" s="193" t="s">
        <v>4111</v>
      </c>
      <c r="E1566" s="193" t="s">
        <v>4093</v>
      </c>
      <c r="F1566" s="290">
        <v>24.58</v>
      </c>
      <c r="G1566" s="333">
        <f>ROUND(SUMIF(Anlagenbewegungsdaten!B:B,A1566,Anlagenbewegungsdaten!C:C),3)</f>
        <v>0</v>
      </c>
      <c r="H1566" s="334">
        <f>IF(ISBLANK(F1566),ROUND(SUMIF(Anlagenbewegungsdaten!B:B,A1566,Anlagenbewegungsdaten!D:D),2),ROUND(G1566*F1566%,2))</f>
        <v>0</v>
      </c>
      <c r="I1566" s="334">
        <f>ROUND((H1566-SUMIF(Anlagenbewegungsdaten!$B:$B,A1566,Anlagenbewegungsdaten!D:D)),3)</f>
        <v>0</v>
      </c>
      <c r="J1566" s="335" t="s">
        <v>5179</v>
      </c>
      <c r="K1566" s="335" t="s">
        <v>5193</v>
      </c>
      <c r="L1566" s="516">
        <v>19.66</v>
      </c>
      <c r="M1566" s="332">
        <f>ROUND(SUMIF(Anlagenbewegungsdaten_AV!B:B,A1566,Anlagenbewegungsdaten_AV!C:C),3)</f>
        <v>0</v>
      </c>
      <c r="N1566" s="330">
        <f>IF(ISBLANK(L1566),ROUND(SUMIF(Anlagenbewegungsdaten_AV!B:B,A1566,Anlagenbewegungsdaten_AV!D:D),2),ROUND(M1566*L1566%,2))</f>
        <v>0</v>
      </c>
      <c r="O1566" s="330">
        <f>ROUND(N1566-SUMIF(Anlagenbewegungsdaten_AV!B:B,A1566,Anlagenbewegungsdaten_AV!D:D),3)</f>
        <v>0</v>
      </c>
    </row>
    <row r="1567" spans="1:15" ht="15" customHeight="1" x14ac:dyDescent="0.25">
      <c r="A1567" s="263" t="s">
        <v>401</v>
      </c>
      <c r="B1567" s="174" t="s">
        <v>2108</v>
      </c>
      <c r="C1567" s="174" t="s">
        <v>4045</v>
      </c>
      <c r="D1567" s="174" t="s">
        <v>1619</v>
      </c>
      <c r="E1567" s="174" t="s">
        <v>2483</v>
      </c>
      <c r="F1567" s="289">
        <v>24.67</v>
      </c>
      <c r="G1567" s="333">
        <f>ROUND(SUMIF(Anlagenbewegungsdaten!B:B,A1567,Anlagenbewegungsdaten!C:C),3)</f>
        <v>0</v>
      </c>
      <c r="H1567" s="334">
        <f>IF(ISBLANK(F1567),ROUND(SUMIF(Anlagenbewegungsdaten!B:B,A1567,Anlagenbewegungsdaten!D:D),2),ROUND(G1567*F1567%,2))</f>
        <v>0</v>
      </c>
      <c r="I1567" s="334">
        <f>ROUND((H1567-SUMIF(Anlagenbewegungsdaten!$B:$B,A1567,Anlagenbewegungsdaten!D:D)),3)</f>
        <v>0</v>
      </c>
      <c r="J1567" s="335" t="s">
        <v>5179</v>
      </c>
      <c r="K1567" s="335" t="s">
        <v>5193</v>
      </c>
      <c r="L1567" s="516">
        <v>19.739999999999998</v>
      </c>
      <c r="M1567" s="332">
        <f>ROUND(SUMIF(Anlagenbewegungsdaten_AV!B:B,A1567,Anlagenbewegungsdaten_AV!C:C),3)</f>
        <v>0</v>
      </c>
      <c r="N1567" s="330">
        <f>IF(ISBLANK(L1567),ROUND(SUMIF(Anlagenbewegungsdaten_AV!B:B,A1567,Anlagenbewegungsdaten_AV!D:D),2),ROUND(M1567*L1567%,2))</f>
        <v>0</v>
      </c>
      <c r="O1567" s="330">
        <f>ROUND(N1567-SUMIF(Anlagenbewegungsdaten_AV!B:B,A1567,Anlagenbewegungsdaten_AV!D:D),3)</f>
        <v>0</v>
      </c>
    </row>
    <row r="1568" spans="1:15" ht="15" customHeight="1" x14ac:dyDescent="0.25">
      <c r="A1568" s="263" t="s">
        <v>402</v>
      </c>
      <c r="B1568" s="174" t="s">
        <v>2108</v>
      </c>
      <c r="C1568" s="174" t="s">
        <v>4045</v>
      </c>
      <c r="D1568" s="174" t="s">
        <v>58</v>
      </c>
      <c r="E1568" s="174" t="s">
        <v>2486</v>
      </c>
      <c r="F1568" s="289">
        <v>26.67</v>
      </c>
      <c r="G1568" s="333">
        <f>ROUND(SUMIF(Anlagenbewegungsdaten!B:B,A1568,Anlagenbewegungsdaten!C:C),3)</f>
        <v>0</v>
      </c>
      <c r="H1568" s="334">
        <f>IF(ISBLANK(F1568),ROUND(SUMIF(Anlagenbewegungsdaten!B:B,A1568,Anlagenbewegungsdaten!D:D),2),ROUND(G1568*F1568%,2))</f>
        <v>0</v>
      </c>
      <c r="I1568" s="334">
        <f>ROUND((H1568-SUMIF(Anlagenbewegungsdaten!$B:$B,A1568,Anlagenbewegungsdaten!D:D)),3)</f>
        <v>0</v>
      </c>
      <c r="J1568" s="335" t="s">
        <v>5179</v>
      </c>
      <c r="K1568" s="335" t="s">
        <v>5193</v>
      </c>
      <c r="L1568" s="516">
        <v>21.34</v>
      </c>
      <c r="M1568" s="332">
        <f>ROUND(SUMIF(Anlagenbewegungsdaten_AV!B:B,A1568,Anlagenbewegungsdaten_AV!C:C),3)</f>
        <v>0</v>
      </c>
      <c r="N1568" s="330">
        <f>IF(ISBLANK(L1568),ROUND(SUMIF(Anlagenbewegungsdaten_AV!B:B,A1568,Anlagenbewegungsdaten_AV!D:D),2),ROUND(M1568*L1568%,2))</f>
        <v>0</v>
      </c>
      <c r="O1568" s="330">
        <f>ROUND(N1568-SUMIF(Anlagenbewegungsdaten_AV!B:B,A1568,Anlagenbewegungsdaten_AV!D:D),3)</f>
        <v>0</v>
      </c>
    </row>
    <row r="1569" spans="1:15" ht="15" customHeight="1" x14ac:dyDescent="0.25">
      <c r="A1569" s="263" t="s">
        <v>403</v>
      </c>
      <c r="B1569" s="174" t="s">
        <v>2108</v>
      </c>
      <c r="C1569" s="174" t="s">
        <v>4045</v>
      </c>
      <c r="D1569" s="174" t="s">
        <v>1621</v>
      </c>
      <c r="E1569" s="174" t="s">
        <v>1560</v>
      </c>
      <c r="F1569" s="289">
        <v>27.67</v>
      </c>
      <c r="G1569" s="333">
        <f>ROUND(SUMIF(Anlagenbewegungsdaten!B:B,A1569,Anlagenbewegungsdaten!C:C),3)</f>
        <v>0</v>
      </c>
      <c r="H1569" s="334">
        <f>IF(ISBLANK(F1569),ROUND(SUMIF(Anlagenbewegungsdaten!B:B,A1569,Anlagenbewegungsdaten!D:D),2),ROUND(G1569*F1569%,2))</f>
        <v>0</v>
      </c>
      <c r="I1569" s="334">
        <f>ROUND((H1569-SUMIF(Anlagenbewegungsdaten!$B:$B,A1569,Anlagenbewegungsdaten!D:D)),3)</f>
        <v>0</v>
      </c>
      <c r="J1569" s="335" t="s">
        <v>5179</v>
      </c>
      <c r="K1569" s="335" t="s">
        <v>5193</v>
      </c>
      <c r="L1569" s="516">
        <v>22.14</v>
      </c>
      <c r="M1569" s="332">
        <f>ROUND(SUMIF(Anlagenbewegungsdaten_AV!B:B,A1569,Anlagenbewegungsdaten_AV!C:C),3)</f>
        <v>0</v>
      </c>
      <c r="N1569" s="330">
        <f>IF(ISBLANK(L1569),ROUND(SUMIF(Anlagenbewegungsdaten_AV!B:B,A1569,Anlagenbewegungsdaten_AV!D:D),2),ROUND(M1569*L1569%,2))</f>
        <v>0</v>
      </c>
      <c r="O1569" s="330">
        <f>ROUND(N1569-SUMIF(Anlagenbewegungsdaten_AV!B:B,A1569,Anlagenbewegungsdaten_AV!D:D),3)</f>
        <v>0</v>
      </c>
    </row>
    <row r="1570" spans="1:15" ht="15" customHeight="1" x14ac:dyDescent="0.25">
      <c r="A1570" s="263" t="s">
        <v>404</v>
      </c>
      <c r="B1570" s="174" t="s">
        <v>2108</v>
      </c>
      <c r="C1570" s="174" t="s">
        <v>4045</v>
      </c>
      <c r="D1570" s="174" t="s">
        <v>1623</v>
      </c>
      <c r="E1570" s="174" t="s">
        <v>1563</v>
      </c>
      <c r="F1570" s="289">
        <v>27.67</v>
      </c>
      <c r="G1570" s="333">
        <f>ROUND(SUMIF(Anlagenbewegungsdaten!B:B,A1570,Anlagenbewegungsdaten!C:C),3)</f>
        <v>0</v>
      </c>
      <c r="H1570" s="334">
        <f>IF(ISBLANK(F1570),ROUND(SUMIF(Anlagenbewegungsdaten!B:B,A1570,Anlagenbewegungsdaten!D:D),2),ROUND(G1570*F1570%,2))</f>
        <v>0</v>
      </c>
      <c r="I1570" s="334">
        <f>ROUND((H1570-SUMIF(Anlagenbewegungsdaten!$B:$B,A1570,Anlagenbewegungsdaten!D:D)),3)</f>
        <v>0</v>
      </c>
      <c r="J1570" s="335" t="s">
        <v>5179</v>
      </c>
      <c r="K1570" s="335" t="s">
        <v>5193</v>
      </c>
      <c r="L1570" s="516">
        <v>22.14</v>
      </c>
      <c r="M1570" s="332">
        <f>ROUND(SUMIF(Anlagenbewegungsdaten_AV!B:B,A1570,Anlagenbewegungsdaten_AV!C:C),3)</f>
        <v>0</v>
      </c>
      <c r="N1570" s="330">
        <f>IF(ISBLANK(L1570),ROUND(SUMIF(Anlagenbewegungsdaten_AV!B:B,A1570,Anlagenbewegungsdaten_AV!D:D),2),ROUND(M1570*L1570%,2))</f>
        <v>0</v>
      </c>
      <c r="O1570" s="330">
        <f>ROUND(N1570-SUMIF(Anlagenbewegungsdaten_AV!B:B,A1570,Anlagenbewegungsdaten_AV!D:D),3)</f>
        <v>0</v>
      </c>
    </row>
    <row r="1571" spans="1:15" ht="15" customHeight="1" x14ac:dyDescent="0.25">
      <c r="A1571" s="263" t="s">
        <v>2852</v>
      </c>
      <c r="B1571" s="174" t="s">
        <v>2108</v>
      </c>
      <c r="C1571" s="174" t="s">
        <v>4045</v>
      </c>
      <c r="D1571" s="174" t="s">
        <v>2596</v>
      </c>
      <c r="E1571" s="174" t="s">
        <v>2576</v>
      </c>
      <c r="F1571" s="289">
        <v>27.64</v>
      </c>
      <c r="G1571" s="333">
        <f>ROUND(SUMIF(Anlagenbewegungsdaten!B:B,A1571,Anlagenbewegungsdaten!C:C),3)</f>
        <v>0</v>
      </c>
      <c r="H1571" s="334">
        <f>IF(ISBLANK(F1571),ROUND(SUMIF(Anlagenbewegungsdaten!B:B,A1571,Anlagenbewegungsdaten!D:D),2),ROUND(G1571*F1571%,2))</f>
        <v>0</v>
      </c>
      <c r="I1571" s="334">
        <f>ROUND((H1571-SUMIF(Anlagenbewegungsdaten!$B:$B,A1571,Anlagenbewegungsdaten!D:D)),3)</f>
        <v>0</v>
      </c>
      <c r="J1571" s="335" t="s">
        <v>5179</v>
      </c>
      <c r="K1571" s="335" t="s">
        <v>5193</v>
      </c>
      <c r="L1571" s="516">
        <v>22.11</v>
      </c>
      <c r="M1571" s="332">
        <f>ROUND(SUMIF(Anlagenbewegungsdaten_AV!B:B,A1571,Anlagenbewegungsdaten_AV!C:C),3)</f>
        <v>0</v>
      </c>
      <c r="N1571" s="330">
        <f>IF(ISBLANK(L1571),ROUND(SUMIF(Anlagenbewegungsdaten_AV!B:B,A1571,Anlagenbewegungsdaten_AV!D:D),2),ROUND(M1571*L1571%,2))</f>
        <v>0</v>
      </c>
      <c r="O1571" s="330">
        <f>ROUND(N1571-SUMIF(Anlagenbewegungsdaten_AV!B:B,A1571,Anlagenbewegungsdaten_AV!D:D),3)</f>
        <v>0</v>
      </c>
    </row>
    <row r="1572" spans="1:15" ht="15" customHeight="1" x14ac:dyDescent="0.25">
      <c r="A1572" s="263" t="s">
        <v>3596</v>
      </c>
      <c r="B1572" s="174" t="s">
        <v>2108</v>
      </c>
      <c r="C1572" s="174" t="s">
        <v>4045</v>
      </c>
      <c r="D1572" s="174" t="s">
        <v>3340</v>
      </c>
      <c r="E1572" s="174" t="s">
        <v>3320</v>
      </c>
      <c r="F1572" s="289">
        <v>27.61</v>
      </c>
      <c r="G1572" s="333">
        <f>ROUND(SUMIF(Anlagenbewegungsdaten!B:B,A1572,Anlagenbewegungsdaten!C:C),3)</f>
        <v>0</v>
      </c>
      <c r="H1572" s="334">
        <f>IF(ISBLANK(F1572),ROUND(SUMIF(Anlagenbewegungsdaten!B:B,A1572,Anlagenbewegungsdaten!D:D),2),ROUND(G1572*F1572%,2))</f>
        <v>0</v>
      </c>
      <c r="I1572" s="334">
        <f>ROUND((H1572-SUMIF(Anlagenbewegungsdaten!$B:$B,A1572,Anlagenbewegungsdaten!D:D)),3)</f>
        <v>0</v>
      </c>
      <c r="J1572" s="335" t="s">
        <v>5179</v>
      </c>
      <c r="K1572" s="335" t="s">
        <v>5193</v>
      </c>
      <c r="L1572" s="516">
        <v>22.09</v>
      </c>
      <c r="M1572" s="332">
        <f>ROUND(SUMIF(Anlagenbewegungsdaten_AV!B:B,A1572,Anlagenbewegungsdaten_AV!C:C),3)</f>
        <v>0</v>
      </c>
      <c r="N1572" s="330">
        <f>IF(ISBLANK(L1572),ROUND(SUMIF(Anlagenbewegungsdaten_AV!B:B,A1572,Anlagenbewegungsdaten_AV!D:D),2),ROUND(M1572*L1572%,2))</f>
        <v>0</v>
      </c>
      <c r="O1572" s="330">
        <f>ROUND(N1572-SUMIF(Anlagenbewegungsdaten_AV!B:B,A1572,Anlagenbewegungsdaten_AV!D:D),3)</f>
        <v>0</v>
      </c>
    </row>
    <row r="1573" spans="1:15" ht="15" customHeight="1" x14ac:dyDescent="0.25">
      <c r="A1573" s="275" t="s">
        <v>4371</v>
      </c>
      <c r="B1573" s="193" t="s">
        <v>2108</v>
      </c>
      <c r="C1573" s="193" t="s">
        <v>4045</v>
      </c>
      <c r="D1573" s="193" t="s">
        <v>4113</v>
      </c>
      <c r="E1573" s="193" t="s">
        <v>4093</v>
      </c>
      <c r="F1573" s="290">
        <v>27.58</v>
      </c>
      <c r="G1573" s="333">
        <f>ROUND(SUMIF(Anlagenbewegungsdaten!B:B,A1573,Anlagenbewegungsdaten!C:C),3)</f>
        <v>0</v>
      </c>
      <c r="H1573" s="334">
        <f>IF(ISBLANK(F1573),ROUND(SUMIF(Anlagenbewegungsdaten!B:B,A1573,Anlagenbewegungsdaten!D:D),2),ROUND(G1573*F1573%,2))</f>
        <v>0</v>
      </c>
      <c r="I1573" s="334">
        <f>ROUND((H1573-SUMIF(Anlagenbewegungsdaten!$B:$B,A1573,Anlagenbewegungsdaten!D:D)),3)</f>
        <v>0</v>
      </c>
      <c r="J1573" s="335" t="s">
        <v>5179</v>
      </c>
      <c r="K1573" s="335" t="s">
        <v>5193</v>
      </c>
      <c r="L1573" s="516">
        <v>22.06</v>
      </c>
      <c r="M1573" s="332">
        <f>ROUND(SUMIF(Anlagenbewegungsdaten_AV!B:B,A1573,Anlagenbewegungsdaten_AV!C:C),3)</f>
        <v>0</v>
      </c>
      <c r="N1573" s="330">
        <f>IF(ISBLANK(L1573),ROUND(SUMIF(Anlagenbewegungsdaten_AV!B:B,A1573,Anlagenbewegungsdaten_AV!D:D),2),ROUND(M1573*L1573%,2))</f>
        <v>0</v>
      </c>
      <c r="O1573" s="330">
        <f>ROUND(N1573-SUMIF(Anlagenbewegungsdaten_AV!B:B,A1573,Anlagenbewegungsdaten_AV!D:D),3)</f>
        <v>0</v>
      </c>
    </row>
    <row r="1574" spans="1:15" ht="15" customHeight="1" x14ac:dyDescent="0.25">
      <c r="A1574" s="263" t="s">
        <v>405</v>
      </c>
      <c r="B1574" s="174" t="s">
        <v>2108</v>
      </c>
      <c r="C1574" s="174" t="s">
        <v>4045</v>
      </c>
      <c r="D1574" s="174" t="s">
        <v>1625</v>
      </c>
      <c r="E1574" s="174" t="s">
        <v>2483</v>
      </c>
      <c r="F1574" s="289">
        <v>25.67</v>
      </c>
      <c r="G1574" s="333">
        <f>ROUND(SUMIF(Anlagenbewegungsdaten!B:B,A1574,Anlagenbewegungsdaten!C:C),3)</f>
        <v>0</v>
      </c>
      <c r="H1574" s="334">
        <f>IF(ISBLANK(F1574),ROUND(SUMIF(Anlagenbewegungsdaten!B:B,A1574,Anlagenbewegungsdaten!D:D),2),ROUND(G1574*F1574%,2))</f>
        <v>0</v>
      </c>
      <c r="I1574" s="334">
        <f>ROUND((H1574-SUMIF(Anlagenbewegungsdaten!$B:$B,A1574,Anlagenbewegungsdaten!D:D)),3)</f>
        <v>0</v>
      </c>
      <c r="J1574" s="335" t="s">
        <v>5179</v>
      </c>
      <c r="K1574" s="335" t="s">
        <v>5193</v>
      </c>
      <c r="L1574" s="516">
        <v>20.54</v>
      </c>
      <c r="M1574" s="332">
        <f>ROUND(SUMIF(Anlagenbewegungsdaten_AV!B:B,A1574,Anlagenbewegungsdaten_AV!C:C),3)</f>
        <v>0</v>
      </c>
      <c r="N1574" s="330">
        <f>IF(ISBLANK(L1574),ROUND(SUMIF(Anlagenbewegungsdaten_AV!B:B,A1574,Anlagenbewegungsdaten_AV!D:D),2),ROUND(M1574*L1574%,2))</f>
        <v>0</v>
      </c>
      <c r="O1574" s="330">
        <f>ROUND(N1574-SUMIF(Anlagenbewegungsdaten_AV!B:B,A1574,Anlagenbewegungsdaten_AV!D:D),3)</f>
        <v>0</v>
      </c>
    </row>
    <row r="1575" spans="1:15" ht="15" customHeight="1" x14ac:dyDescent="0.25">
      <c r="A1575" s="263" t="s">
        <v>406</v>
      </c>
      <c r="B1575" s="174" t="s">
        <v>2108</v>
      </c>
      <c r="C1575" s="174" t="s">
        <v>4045</v>
      </c>
      <c r="D1575" s="174" t="s">
        <v>63</v>
      </c>
      <c r="E1575" s="174" t="s">
        <v>2486</v>
      </c>
      <c r="F1575" s="289">
        <v>27.67</v>
      </c>
      <c r="G1575" s="333">
        <f>ROUND(SUMIF(Anlagenbewegungsdaten!B:B,A1575,Anlagenbewegungsdaten!C:C),3)</f>
        <v>0</v>
      </c>
      <c r="H1575" s="334">
        <f>IF(ISBLANK(F1575),ROUND(SUMIF(Anlagenbewegungsdaten!B:B,A1575,Anlagenbewegungsdaten!D:D),2),ROUND(G1575*F1575%,2))</f>
        <v>0</v>
      </c>
      <c r="I1575" s="334">
        <f>ROUND((H1575-SUMIF(Anlagenbewegungsdaten!$B:$B,A1575,Anlagenbewegungsdaten!D:D)),3)</f>
        <v>0</v>
      </c>
      <c r="J1575" s="335" t="s">
        <v>5179</v>
      </c>
      <c r="K1575" s="335" t="s">
        <v>5193</v>
      </c>
      <c r="L1575" s="516">
        <v>22.14</v>
      </c>
      <c r="M1575" s="332">
        <f>ROUND(SUMIF(Anlagenbewegungsdaten_AV!B:B,A1575,Anlagenbewegungsdaten_AV!C:C),3)</f>
        <v>0</v>
      </c>
      <c r="N1575" s="330">
        <f>IF(ISBLANK(L1575),ROUND(SUMIF(Anlagenbewegungsdaten_AV!B:B,A1575,Anlagenbewegungsdaten_AV!D:D),2),ROUND(M1575*L1575%,2))</f>
        <v>0</v>
      </c>
      <c r="O1575" s="330">
        <f>ROUND(N1575-SUMIF(Anlagenbewegungsdaten_AV!B:B,A1575,Anlagenbewegungsdaten_AV!D:D),3)</f>
        <v>0</v>
      </c>
    </row>
    <row r="1576" spans="1:15" ht="15" customHeight="1" x14ac:dyDescent="0.25">
      <c r="A1576" s="263" t="s">
        <v>407</v>
      </c>
      <c r="B1576" s="174" t="s">
        <v>2108</v>
      </c>
      <c r="C1576" s="174" t="s">
        <v>4045</v>
      </c>
      <c r="D1576" s="184" t="s">
        <v>1627</v>
      </c>
      <c r="E1576" s="174" t="s">
        <v>1560</v>
      </c>
      <c r="F1576" s="289">
        <v>28.67</v>
      </c>
      <c r="G1576" s="333">
        <f>ROUND(SUMIF(Anlagenbewegungsdaten!B:B,A1576,Anlagenbewegungsdaten!C:C),3)</f>
        <v>0</v>
      </c>
      <c r="H1576" s="334">
        <f>IF(ISBLANK(F1576),ROUND(SUMIF(Anlagenbewegungsdaten!B:B,A1576,Anlagenbewegungsdaten!D:D),2),ROUND(G1576*F1576%,2))</f>
        <v>0</v>
      </c>
      <c r="I1576" s="334">
        <f>ROUND((H1576-SUMIF(Anlagenbewegungsdaten!$B:$B,A1576,Anlagenbewegungsdaten!D:D)),3)</f>
        <v>0</v>
      </c>
      <c r="J1576" s="335" t="s">
        <v>5179</v>
      </c>
      <c r="K1576" s="335" t="s">
        <v>5193</v>
      </c>
      <c r="L1576" s="516">
        <v>22.94</v>
      </c>
      <c r="M1576" s="332">
        <f>ROUND(SUMIF(Anlagenbewegungsdaten_AV!B:B,A1576,Anlagenbewegungsdaten_AV!C:C),3)</f>
        <v>0</v>
      </c>
      <c r="N1576" s="330">
        <f>IF(ISBLANK(L1576),ROUND(SUMIF(Anlagenbewegungsdaten_AV!B:B,A1576,Anlagenbewegungsdaten_AV!D:D),2),ROUND(M1576*L1576%,2))</f>
        <v>0</v>
      </c>
      <c r="O1576" s="330">
        <f>ROUND(N1576-SUMIF(Anlagenbewegungsdaten_AV!B:B,A1576,Anlagenbewegungsdaten_AV!D:D),3)</f>
        <v>0</v>
      </c>
    </row>
    <row r="1577" spans="1:15" ht="15" customHeight="1" x14ac:dyDescent="0.25">
      <c r="A1577" s="263" t="s">
        <v>408</v>
      </c>
      <c r="B1577" s="174" t="s">
        <v>2108</v>
      </c>
      <c r="C1577" s="174" t="s">
        <v>4045</v>
      </c>
      <c r="D1577" s="174" t="s">
        <v>1629</v>
      </c>
      <c r="E1577" s="174" t="s">
        <v>1563</v>
      </c>
      <c r="F1577" s="289">
        <v>28.67</v>
      </c>
      <c r="G1577" s="333">
        <f>ROUND(SUMIF(Anlagenbewegungsdaten!B:B,A1577,Anlagenbewegungsdaten!C:C),3)</f>
        <v>0</v>
      </c>
      <c r="H1577" s="334">
        <f>IF(ISBLANK(F1577),ROUND(SUMIF(Anlagenbewegungsdaten!B:B,A1577,Anlagenbewegungsdaten!D:D),2),ROUND(G1577*F1577%,2))</f>
        <v>0</v>
      </c>
      <c r="I1577" s="334">
        <f>ROUND((H1577-SUMIF(Anlagenbewegungsdaten!$B:$B,A1577,Anlagenbewegungsdaten!D:D)),3)</f>
        <v>0</v>
      </c>
      <c r="J1577" s="335" t="s">
        <v>5179</v>
      </c>
      <c r="K1577" s="335" t="s">
        <v>5193</v>
      </c>
      <c r="L1577" s="516">
        <v>22.94</v>
      </c>
      <c r="M1577" s="332">
        <f>ROUND(SUMIF(Anlagenbewegungsdaten_AV!B:B,A1577,Anlagenbewegungsdaten_AV!C:C),3)</f>
        <v>0</v>
      </c>
      <c r="N1577" s="330">
        <f>IF(ISBLANK(L1577),ROUND(SUMIF(Anlagenbewegungsdaten_AV!B:B,A1577,Anlagenbewegungsdaten_AV!D:D),2),ROUND(M1577*L1577%,2))</f>
        <v>0</v>
      </c>
      <c r="O1577" s="330">
        <f>ROUND(N1577-SUMIF(Anlagenbewegungsdaten_AV!B:B,A1577,Anlagenbewegungsdaten_AV!D:D),3)</f>
        <v>0</v>
      </c>
    </row>
    <row r="1578" spans="1:15" ht="15" customHeight="1" x14ac:dyDescent="0.25">
      <c r="A1578" s="263" t="s">
        <v>2853</v>
      </c>
      <c r="B1578" s="174" t="s">
        <v>2108</v>
      </c>
      <c r="C1578" s="174" t="s">
        <v>4045</v>
      </c>
      <c r="D1578" s="174" t="s">
        <v>2598</v>
      </c>
      <c r="E1578" s="174" t="s">
        <v>2576</v>
      </c>
      <c r="F1578" s="289">
        <v>28.64</v>
      </c>
      <c r="G1578" s="333">
        <f>ROUND(SUMIF(Anlagenbewegungsdaten!B:B,A1578,Anlagenbewegungsdaten!C:C),3)</f>
        <v>0</v>
      </c>
      <c r="H1578" s="334">
        <f>IF(ISBLANK(F1578),ROUND(SUMIF(Anlagenbewegungsdaten!B:B,A1578,Anlagenbewegungsdaten!D:D),2),ROUND(G1578*F1578%,2))</f>
        <v>0</v>
      </c>
      <c r="I1578" s="334">
        <f>ROUND((H1578-SUMIF(Anlagenbewegungsdaten!$B:$B,A1578,Anlagenbewegungsdaten!D:D)),3)</f>
        <v>0</v>
      </c>
      <c r="J1578" s="335" t="s">
        <v>5179</v>
      </c>
      <c r="K1578" s="335" t="s">
        <v>5193</v>
      </c>
      <c r="L1578" s="516">
        <v>22.91</v>
      </c>
      <c r="M1578" s="332">
        <f>ROUND(SUMIF(Anlagenbewegungsdaten_AV!B:B,A1578,Anlagenbewegungsdaten_AV!C:C),3)</f>
        <v>0</v>
      </c>
      <c r="N1578" s="330">
        <f>IF(ISBLANK(L1578),ROUND(SUMIF(Anlagenbewegungsdaten_AV!B:B,A1578,Anlagenbewegungsdaten_AV!D:D),2),ROUND(M1578*L1578%,2))</f>
        <v>0</v>
      </c>
      <c r="O1578" s="330">
        <f>ROUND(N1578-SUMIF(Anlagenbewegungsdaten_AV!B:B,A1578,Anlagenbewegungsdaten_AV!D:D),3)</f>
        <v>0</v>
      </c>
    </row>
    <row r="1579" spans="1:15" ht="15" customHeight="1" x14ac:dyDescent="0.25">
      <c r="A1579" s="263" t="s">
        <v>3597</v>
      </c>
      <c r="B1579" s="174" t="s">
        <v>2108</v>
      </c>
      <c r="C1579" s="174" t="s">
        <v>4045</v>
      </c>
      <c r="D1579" s="174" t="s">
        <v>3342</v>
      </c>
      <c r="E1579" s="174" t="s">
        <v>3320</v>
      </c>
      <c r="F1579" s="289">
        <v>28.61</v>
      </c>
      <c r="G1579" s="333">
        <f>ROUND(SUMIF(Anlagenbewegungsdaten!B:B,A1579,Anlagenbewegungsdaten!C:C),3)</f>
        <v>0</v>
      </c>
      <c r="H1579" s="334">
        <f>IF(ISBLANK(F1579),ROUND(SUMIF(Anlagenbewegungsdaten!B:B,A1579,Anlagenbewegungsdaten!D:D),2),ROUND(G1579*F1579%,2))</f>
        <v>0</v>
      </c>
      <c r="I1579" s="334">
        <f>ROUND((H1579-SUMIF(Anlagenbewegungsdaten!$B:$B,A1579,Anlagenbewegungsdaten!D:D)),3)</f>
        <v>0</v>
      </c>
      <c r="J1579" s="335" t="s">
        <v>5179</v>
      </c>
      <c r="K1579" s="335" t="s">
        <v>5193</v>
      </c>
      <c r="L1579" s="516">
        <v>22.89</v>
      </c>
      <c r="M1579" s="332">
        <f>ROUND(SUMIF(Anlagenbewegungsdaten_AV!B:B,A1579,Anlagenbewegungsdaten_AV!C:C),3)</f>
        <v>0</v>
      </c>
      <c r="N1579" s="330">
        <f>IF(ISBLANK(L1579),ROUND(SUMIF(Anlagenbewegungsdaten_AV!B:B,A1579,Anlagenbewegungsdaten_AV!D:D),2),ROUND(M1579*L1579%,2))</f>
        <v>0</v>
      </c>
      <c r="O1579" s="330">
        <f>ROUND(N1579-SUMIF(Anlagenbewegungsdaten_AV!B:B,A1579,Anlagenbewegungsdaten_AV!D:D),3)</f>
        <v>0</v>
      </c>
    </row>
    <row r="1580" spans="1:15" ht="15" customHeight="1" x14ac:dyDescent="0.25">
      <c r="A1580" s="275" t="s">
        <v>4372</v>
      </c>
      <c r="B1580" s="193" t="s">
        <v>2108</v>
      </c>
      <c r="C1580" s="193" t="s">
        <v>4045</v>
      </c>
      <c r="D1580" s="193" t="s">
        <v>4115</v>
      </c>
      <c r="E1580" s="193" t="s">
        <v>4093</v>
      </c>
      <c r="F1580" s="290">
        <v>28.58</v>
      </c>
      <c r="G1580" s="333">
        <f>ROUND(SUMIF(Anlagenbewegungsdaten!B:B,A1580,Anlagenbewegungsdaten!C:C),3)</f>
        <v>0</v>
      </c>
      <c r="H1580" s="334">
        <f>IF(ISBLANK(F1580),ROUND(SUMIF(Anlagenbewegungsdaten!B:B,A1580,Anlagenbewegungsdaten!D:D),2),ROUND(G1580*F1580%,2))</f>
        <v>0</v>
      </c>
      <c r="I1580" s="334">
        <f>ROUND((H1580-SUMIF(Anlagenbewegungsdaten!$B:$B,A1580,Anlagenbewegungsdaten!D:D)),3)</f>
        <v>0</v>
      </c>
      <c r="J1580" s="335" t="s">
        <v>5179</v>
      </c>
      <c r="K1580" s="335" t="s">
        <v>5193</v>
      </c>
      <c r="L1580" s="516">
        <v>22.86</v>
      </c>
      <c r="M1580" s="332">
        <f>ROUND(SUMIF(Anlagenbewegungsdaten_AV!B:B,A1580,Anlagenbewegungsdaten_AV!C:C),3)</f>
        <v>0</v>
      </c>
      <c r="N1580" s="330">
        <f>IF(ISBLANK(L1580),ROUND(SUMIF(Anlagenbewegungsdaten_AV!B:B,A1580,Anlagenbewegungsdaten_AV!D:D),2),ROUND(M1580*L1580%,2))</f>
        <v>0</v>
      </c>
      <c r="O1580" s="330">
        <f>ROUND(N1580-SUMIF(Anlagenbewegungsdaten_AV!B:B,A1580,Anlagenbewegungsdaten_AV!D:D),3)</f>
        <v>0</v>
      </c>
    </row>
    <row r="1581" spans="1:15" ht="15" customHeight="1" x14ac:dyDescent="0.25">
      <c r="A1581" s="270" t="s">
        <v>705</v>
      </c>
      <c r="B1581" s="177" t="s">
        <v>2108</v>
      </c>
      <c r="C1581" s="177" t="s">
        <v>4045</v>
      </c>
      <c r="D1581" s="177" t="s">
        <v>2491</v>
      </c>
      <c r="E1581" s="177" t="s">
        <v>2483</v>
      </c>
      <c r="F1581" s="293">
        <v>13.67</v>
      </c>
      <c r="G1581" s="333">
        <f>ROUND(SUMIF(Anlagenbewegungsdaten!B:B,A1581,Anlagenbewegungsdaten!C:C),3)</f>
        <v>0</v>
      </c>
      <c r="H1581" s="334">
        <f>IF(ISBLANK(F1581),ROUND(SUMIF(Anlagenbewegungsdaten!B:B,A1581,Anlagenbewegungsdaten!D:D),2),ROUND(G1581*F1581%,2))</f>
        <v>0</v>
      </c>
      <c r="I1581" s="334">
        <f>ROUND((H1581-SUMIF(Anlagenbewegungsdaten!$B:$B,A1581,Anlagenbewegungsdaten!D:D)),3)</f>
        <v>0</v>
      </c>
      <c r="J1581" s="335" t="s">
        <v>5179</v>
      </c>
      <c r="K1581" s="335" t="s">
        <v>5193</v>
      </c>
      <c r="L1581" s="516">
        <v>10.94</v>
      </c>
      <c r="M1581" s="332">
        <f>ROUND(SUMIF(Anlagenbewegungsdaten_AV!B:B,A1581,Anlagenbewegungsdaten_AV!C:C),3)</f>
        <v>0</v>
      </c>
      <c r="N1581" s="330">
        <f>IF(ISBLANK(L1581),ROUND(SUMIF(Anlagenbewegungsdaten_AV!B:B,A1581,Anlagenbewegungsdaten_AV!D:D),2),ROUND(M1581*L1581%,2))</f>
        <v>0</v>
      </c>
      <c r="O1581" s="330">
        <f>ROUND(N1581-SUMIF(Anlagenbewegungsdaten_AV!B:B,A1581,Anlagenbewegungsdaten_AV!D:D),3)</f>
        <v>0</v>
      </c>
    </row>
    <row r="1582" spans="1:15" ht="15" customHeight="1" x14ac:dyDescent="0.25">
      <c r="A1582" s="270" t="s">
        <v>706</v>
      </c>
      <c r="B1582" s="177" t="s">
        <v>2108</v>
      </c>
      <c r="C1582" s="177" t="s">
        <v>4045</v>
      </c>
      <c r="D1582" s="178" t="s">
        <v>66</v>
      </c>
      <c r="E1582" s="177" t="s">
        <v>2486</v>
      </c>
      <c r="F1582" s="293">
        <v>15.67</v>
      </c>
      <c r="G1582" s="333">
        <f>ROUND(SUMIF(Anlagenbewegungsdaten!B:B,A1582,Anlagenbewegungsdaten!C:C),3)</f>
        <v>0</v>
      </c>
      <c r="H1582" s="334">
        <f>IF(ISBLANK(F1582),ROUND(SUMIF(Anlagenbewegungsdaten!B:B,A1582,Anlagenbewegungsdaten!D:D),2),ROUND(G1582*F1582%,2))</f>
        <v>0</v>
      </c>
      <c r="I1582" s="334">
        <f>ROUND((H1582-SUMIF(Anlagenbewegungsdaten!$B:$B,A1582,Anlagenbewegungsdaten!D:D)),3)</f>
        <v>0</v>
      </c>
      <c r="J1582" s="335" t="s">
        <v>5179</v>
      </c>
      <c r="K1582" s="335" t="s">
        <v>5193</v>
      </c>
      <c r="L1582" s="516">
        <v>12.54</v>
      </c>
      <c r="M1582" s="332">
        <f>ROUND(SUMIF(Anlagenbewegungsdaten_AV!B:B,A1582,Anlagenbewegungsdaten_AV!C:C),3)</f>
        <v>0</v>
      </c>
      <c r="N1582" s="330">
        <f>IF(ISBLANK(L1582),ROUND(SUMIF(Anlagenbewegungsdaten_AV!B:B,A1582,Anlagenbewegungsdaten_AV!D:D),2),ROUND(M1582*L1582%,2))</f>
        <v>0</v>
      </c>
      <c r="O1582" s="330">
        <f>ROUND(N1582-SUMIF(Anlagenbewegungsdaten_AV!B:B,A1582,Anlagenbewegungsdaten_AV!D:D),3)</f>
        <v>0</v>
      </c>
    </row>
    <row r="1583" spans="1:15" ht="15" customHeight="1" x14ac:dyDescent="0.25">
      <c r="A1583" s="263" t="s">
        <v>409</v>
      </c>
      <c r="B1583" s="173" t="s">
        <v>2108</v>
      </c>
      <c r="C1583" s="174" t="s">
        <v>4045</v>
      </c>
      <c r="D1583" s="174" t="s">
        <v>68</v>
      </c>
      <c r="E1583" s="174" t="s">
        <v>1560</v>
      </c>
      <c r="F1583" s="289">
        <v>16.670000000000002</v>
      </c>
      <c r="G1583" s="333">
        <f>ROUND(SUMIF(Anlagenbewegungsdaten!B:B,A1583,Anlagenbewegungsdaten!C:C),3)</f>
        <v>0</v>
      </c>
      <c r="H1583" s="334">
        <f>IF(ISBLANK(F1583),ROUND(SUMIF(Anlagenbewegungsdaten!B:B,A1583,Anlagenbewegungsdaten!D:D),2),ROUND(G1583*F1583%,2))</f>
        <v>0</v>
      </c>
      <c r="I1583" s="334">
        <f>ROUND((H1583-SUMIF(Anlagenbewegungsdaten!$B:$B,A1583,Anlagenbewegungsdaten!D:D)),3)</f>
        <v>0</v>
      </c>
      <c r="J1583" s="335" t="s">
        <v>5179</v>
      </c>
      <c r="K1583" s="335" t="s">
        <v>5193</v>
      </c>
      <c r="L1583" s="516">
        <v>13.34</v>
      </c>
      <c r="M1583" s="332">
        <f>ROUND(SUMIF(Anlagenbewegungsdaten_AV!B:B,A1583,Anlagenbewegungsdaten_AV!C:C),3)</f>
        <v>0</v>
      </c>
      <c r="N1583" s="330">
        <f>IF(ISBLANK(L1583),ROUND(SUMIF(Anlagenbewegungsdaten_AV!B:B,A1583,Anlagenbewegungsdaten_AV!D:D),2),ROUND(M1583*L1583%,2))</f>
        <v>0</v>
      </c>
      <c r="O1583" s="330">
        <f>ROUND(N1583-SUMIF(Anlagenbewegungsdaten_AV!B:B,A1583,Anlagenbewegungsdaten_AV!D:D),3)</f>
        <v>0</v>
      </c>
    </row>
    <row r="1584" spans="1:15" ht="15" customHeight="1" x14ac:dyDescent="0.25">
      <c r="A1584" s="263" t="s">
        <v>410</v>
      </c>
      <c r="B1584" s="173" t="s">
        <v>2108</v>
      </c>
      <c r="C1584" s="173" t="s">
        <v>4045</v>
      </c>
      <c r="D1584" s="174" t="s">
        <v>70</v>
      </c>
      <c r="E1584" s="173" t="s">
        <v>1563</v>
      </c>
      <c r="F1584" s="289">
        <v>16.670000000000002</v>
      </c>
      <c r="G1584" s="333">
        <f>ROUND(SUMIF(Anlagenbewegungsdaten!B:B,A1584,Anlagenbewegungsdaten!C:C),3)</f>
        <v>0</v>
      </c>
      <c r="H1584" s="334">
        <f>IF(ISBLANK(F1584),ROUND(SUMIF(Anlagenbewegungsdaten!B:B,A1584,Anlagenbewegungsdaten!D:D),2),ROUND(G1584*F1584%,2))</f>
        <v>0</v>
      </c>
      <c r="I1584" s="334">
        <f>ROUND((H1584-SUMIF(Anlagenbewegungsdaten!$B:$B,A1584,Anlagenbewegungsdaten!D:D)),3)</f>
        <v>0</v>
      </c>
      <c r="J1584" s="335" t="s">
        <v>5179</v>
      </c>
      <c r="K1584" s="335" t="s">
        <v>5193</v>
      </c>
      <c r="L1584" s="516">
        <v>13.34</v>
      </c>
      <c r="M1584" s="332">
        <f>ROUND(SUMIF(Anlagenbewegungsdaten_AV!B:B,A1584,Anlagenbewegungsdaten_AV!C:C),3)</f>
        <v>0</v>
      </c>
      <c r="N1584" s="330">
        <f>IF(ISBLANK(L1584),ROUND(SUMIF(Anlagenbewegungsdaten_AV!B:B,A1584,Anlagenbewegungsdaten_AV!D:D),2),ROUND(M1584*L1584%,2))</f>
        <v>0</v>
      </c>
      <c r="O1584" s="330">
        <f>ROUND(N1584-SUMIF(Anlagenbewegungsdaten_AV!B:B,A1584,Anlagenbewegungsdaten_AV!D:D),3)</f>
        <v>0</v>
      </c>
    </row>
    <row r="1585" spans="1:15" ht="15" customHeight="1" x14ac:dyDescent="0.25">
      <c r="A1585" s="263" t="s">
        <v>2854</v>
      </c>
      <c r="B1585" s="173" t="s">
        <v>2108</v>
      </c>
      <c r="C1585" s="173" t="s">
        <v>4045</v>
      </c>
      <c r="D1585" s="174" t="s">
        <v>2709</v>
      </c>
      <c r="E1585" s="174" t="s">
        <v>2576</v>
      </c>
      <c r="F1585" s="289">
        <v>16.64</v>
      </c>
      <c r="G1585" s="333">
        <f>ROUND(SUMIF(Anlagenbewegungsdaten!B:B,A1585,Anlagenbewegungsdaten!C:C),3)</f>
        <v>0</v>
      </c>
      <c r="H1585" s="334">
        <f>IF(ISBLANK(F1585),ROUND(SUMIF(Anlagenbewegungsdaten!B:B,A1585,Anlagenbewegungsdaten!D:D),2),ROUND(G1585*F1585%,2))</f>
        <v>0</v>
      </c>
      <c r="I1585" s="334">
        <f>ROUND((H1585-SUMIF(Anlagenbewegungsdaten!$B:$B,A1585,Anlagenbewegungsdaten!D:D)),3)</f>
        <v>0</v>
      </c>
      <c r="J1585" s="335" t="s">
        <v>5179</v>
      </c>
      <c r="K1585" s="335" t="s">
        <v>5193</v>
      </c>
      <c r="L1585" s="516">
        <v>13.31</v>
      </c>
      <c r="M1585" s="332">
        <f>ROUND(SUMIF(Anlagenbewegungsdaten_AV!B:B,A1585,Anlagenbewegungsdaten_AV!C:C),3)</f>
        <v>0</v>
      </c>
      <c r="N1585" s="330">
        <f>IF(ISBLANK(L1585),ROUND(SUMIF(Anlagenbewegungsdaten_AV!B:B,A1585,Anlagenbewegungsdaten_AV!D:D),2),ROUND(M1585*L1585%,2))</f>
        <v>0</v>
      </c>
      <c r="O1585" s="330">
        <f>ROUND(N1585-SUMIF(Anlagenbewegungsdaten_AV!B:B,A1585,Anlagenbewegungsdaten_AV!D:D),3)</f>
        <v>0</v>
      </c>
    </row>
    <row r="1586" spans="1:15" ht="15" customHeight="1" x14ac:dyDescent="0.25">
      <c r="A1586" s="263" t="s">
        <v>3598</v>
      </c>
      <c r="B1586" s="173" t="s">
        <v>2108</v>
      </c>
      <c r="C1586" s="173" t="s">
        <v>4045</v>
      </c>
      <c r="D1586" s="174" t="s">
        <v>3453</v>
      </c>
      <c r="E1586" s="174" t="s">
        <v>3320</v>
      </c>
      <c r="F1586" s="289">
        <v>16.61</v>
      </c>
      <c r="G1586" s="333">
        <f>ROUND(SUMIF(Anlagenbewegungsdaten!B:B,A1586,Anlagenbewegungsdaten!C:C),3)</f>
        <v>0</v>
      </c>
      <c r="H1586" s="334">
        <f>IF(ISBLANK(F1586),ROUND(SUMIF(Anlagenbewegungsdaten!B:B,A1586,Anlagenbewegungsdaten!D:D),2),ROUND(G1586*F1586%,2))</f>
        <v>0</v>
      </c>
      <c r="I1586" s="334">
        <f>ROUND((H1586-SUMIF(Anlagenbewegungsdaten!$B:$B,A1586,Anlagenbewegungsdaten!D:D)),3)</f>
        <v>0</v>
      </c>
      <c r="J1586" s="335" t="s">
        <v>5179</v>
      </c>
      <c r="K1586" s="335" t="s">
        <v>5193</v>
      </c>
      <c r="L1586" s="516">
        <v>13.29</v>
      </c>
      <c r="M1586" s="332">
        <f>ROUND(SUMIF(Anlagenbewegungsdaten_AV!B:B,A1586,Anlagenbewegungsdaten_AV!C:C),3)</f>
        <v>0</v>
      </c>
      <c r="N1586" s="330">
        <f>IF(ISBLANK(L1586),ROUND(SUMIF(Anlagenbewegungsdaten_AV!B:B,A1586,Anlagenbewegungsdaten_AV!D:D),2),ROUND(M1586*L1586%,2))</f>
        <v>0</v>
      </c>
      <c r="O1586" s="330">
        <f>ROUND(N1586-SUMIF(Anlagenbewegungsdaten_AV!B:B,A1586,Anlagenbewegungsdaten_AV!D:D),3)</f>
        <v>0</v>
      </c>
    </row>
    <row r="1587" spans="1:15" ht="15" customHeight="1" x14ac:dyDescent="0.25">
      <c r="A1587" s="275" t="s">
        <v>4373</v>
      </c>
      <c r="B1587" s="194" t="s">
        <v>2108</v>
      </c>
      <c r="C1587" s="194" t="s">
        <v>4045</v>
      </c>
      <c r="D1587" s="193" t="s">
        <v>4227</v>
      </c>
      <c r="E1587" s="193" t="s">
        <v>4093</v>
      </c>
      <c r="F1587" s="290">
        <v>16.579999999999998</v>
      </c>
      <c r="G1587" s="333">
        <f>ROUND(SUMIF(Anlagenbewegungsdaten!B:B,A1587,Anlagenbewegungsdaten!C:C),3)</f>
        <v>0</v>
      </c>
      <c r="H1587" s="334">
        <f>IF(ISBLANK(F1587),ROUND(SUMIF(Anlagenbewegungsdaten!B:B,A1587,Anlagenbewegungsdaten!D:D),2),ROUND(G1587*F1587%,2))</f>
        <v>0</v>
      </c>
      <c r="I1587" s="334">
        <f>ROUND((H1587-SUMIF(Anlagenbewegungsdaten!$B:$B,A1587,Anlagenbewegungsdaten!D:D)),3)</f>
        <v>0</v>
      </c>
      <c r="J1587" s="335" t="s">
        <v>5179</v>
      </c>
      <c r="K1587" s="335" t="s">
        <v>5193</v>
      </c>
      <c r="L1587" s="516">
        <v>13.26</v>
      </c>
      <c r="M1587" s="332">
        <f>ROUND(SUMIF(Anlagenbewegungsdaten_AV!B:B,A1587,Anlagenbewegungsdaten_AV!C:C),3)</f>
        <v>0</v>
      </c>
      <c r="N1587" s="330">
        <f>IF(ISBLANK(L1587),ROUND(SUMIF(Anlagenbewegungsdaten_AV!B:B,A1587,Anlagenbewegungsdaten_AV!D:D),2),ROUND(M1587*L1587%,2))</f>
        <v>0</v>
      </c>
      <c r="O1587" s="330">
        <f>ROUND(N1587-SUMIF(Anlagenbewegungsdaten_AV!B:B,A1587,Anlagenbewegungsdaten_AV!D:D),3)</f>
        <v>0</v>
      </c>
    </row>
    <row r="1588" spans="1:15" ht="15" customHeight="1" x14ac:dyDescent="0.25">
      <c r="A1588" s="263" t="s">
        <v>411</v>
      </c>
      <c r="B1588" s="173" t="s">
        <v>2108</v>
      </c>
      <c r="C1588" s="173" t="s">
        <v>4045</v>
      </c>
      <c r="D1588" s="174" t="s">
        <v>1901</v>
      </c>
      <c r="E1588" s="173" t="s">
        <v>2483</v>
      </c>
      <c r="F1588" s="289">
        <v>14.67</v>
      </c>
      <c r="G1588" s="333">
        <f>ROUND(SUMIF(Anlagenbewegungsdaten!B:B,A1588,Anlagenbewegungsdaten!C:C),3)</f>
        <v>0</v>
      </c>
      <c r="H1588" s="334">
        <f>IF(ISBLANK(F1588),ROUND(SUMIF(Anlagenbewegungsdaten!B:B,A1588,Anlagenbewegungsdaten!D:D),2),ROUND(G1588*F1588%,2))</f>
        <v>0</v>
      </c>
      <c r="I1588" s="334">
        <f>ROUND((H1588-SUMIF(Anlagenbewegungsdaten!$B:$B,A1588,Anlagenbewegungsdaten!D:D)),3)</f>
        <v>0</v>
      </c>
      <c r="J1588" s="335" t="s">
        <v>5179</v>
      </c>
      <c r="K1588" s="335" t="s">
        <v>5193</v>
      </c>
      <c r="L1588" s="516">
        <v>11.74</v>
      </c>
      <c r="M1588" s="332">
        <f>ROUND(SUMIF(Anlagenbewegungsdaten_AV!B:B,A1588,Anlagenbewegungsdaten_AV!C:C),3)</f>
        <v>0</v>
      </c>
      <c r="N1588" s="330">
        <f>IF(ISBLANK(L1588),ROUND(SUMIF(Anlagenbewegungsdaten_AV!B:B,A1588,Anlagenbewegungsdaten_AV!D:D),2),ROUND(M1588*L1588%,2))</f>
        <v>0</v>
      </c>
      <c r="O1588" s="330">
        <f>ROUND(N1588-SUMIF(Anlagenbewegungsdaten_AV!B:B,A1588,Anlagenbewegungsdaten_AV!D:D),3)</f>
        <v>0</v>
      </c>
    </row>
    <row r="1589" spans="1:15" ht="15" customHeight="1" x14ac:dyDescent="0.25">
      <c r="A1589" s="263" t="s">
        <v>412</v>
      </c>
      <c r="B1589" s="173" t="s">
        <v>2108</v>
      </c>
      <c r="C1589" s="173" t="s">
        <v>4045</v>
      </c>
      <c r="D1589" s="174" t="s">
        <v>1903</v>
      </c>
      <c r="E1589" s="173" t="s">
        <v>2486</v>
      </c>
      <c r="F1589" s="289">
        <v>16.670000000000002</v>
      </c>
      <c r="G1589" s="333">
        <f>ROUND(SUMIF(Anlagenbewegungsdaten!B:B,A1589,Anlagenbewegungsdaten!C:C),3)</f>
        <v>0</v>
      </c>
      <c r="H1589" s="334">
        <f>IF(ISBLANK(F1589),ROUND(SUMIF(Anlagenbewegungsdaten!B:B,A1589,Anlagenbewegungsdaten!D:D),2),ROUND(G1589*F1589%,2))</f>
        <v>0</v>
      </c>
      <c r="I1589" s="334">
        <f>ROUND((H1589-SUMIF(Anlagenbewegungsdaten!$B:$B,A1589,Anlagenbewegungsdaten!D:D)),3)</f>
        <v>0</v>
      </c>
      <c r="J1589" s="335" t="s">
        <v>5179</v>
      </c>
      <c r="K1589" s="335" t="s">
        <v>5193</v>
      </c>
      <c r="L1589" s="516">
        <v>13.34</v>
      </c>
      <c r="M1589" s="332">
        <f>ROUND(SUMIF(Anlagenbewegungsdaten_AV!B:B,A1589,Anlagenbewegungsdaten_AV!C:C),3)</f>
        <v>0</v>
      </c>
      <c r="N1589" s="330">
        <f>IF(ISBLANK(L1589),ROUND(SUMIF(Anlagenbewegungsdaten_AV!B:B,A1589,Anlagenbewegungsdaten_AV!D:D),2),ROUND(M1589*L1589%,2))</f>
        <v>0</v>
      </c>
      <c r="O1589" s="330">
        <f>ROUND(N1589-SUMIF(Anlagenbewegungsdaten_AV!B:B,A1589,Anlagenbewegungsdaten_AV!D:D),3)</f>
        <v>0</v>
      </c>
    </row>
    <row r="1590" spans="1:15" ht="15" customHeight="1" x14ac:dyDescent="0.25">
      <c r="A1590" s="263" t="s">
        <v>413</v>
      </c>
      <c r="B1590" s="173" t="s">
        <v>2108</v>
      </c>
      <c r="C1590" s="174" t="s">
        <v>4045</v>
      </c>
      <c r="D1590" s="174" t="s">
        <v>1905</v>
      </c>
      <c r="E1590" s="174" t="s">
        <v>1560</v>
      </c>
      <c r="F1590" s="289">
        <v>17.670000000000002</v>
      </c>
      <c r="G1590" s="333">
        <f>ROUND(SUMIF(Anlagenbewegungsdaten!B:B,A1590,Anlagenbewegungsdaten!C:C),3)</f>
        <v>0</v>
      </c>
      <c r="H1590" s="334">
        <f>IF(ISBLANK(F1590),ROUND(SUMIF(Anlagenbewegungsdaten!B:B,A1590,Anlagenbewegungsdaten!D:D),2),ROUND(G1590*F1590%,2))</f>
        <v>0</v>
      </c>
      <c r="I1590" s="334">
        <f>ROUND((H1590-SUMIF(Anlagenbewegungsdaten!$B:$B,A1590,Anlagenbewegungsdaten!D:D)),3)</f>
        <v>0</v>
      </c>
      <c r="J1590" s="335" t="s">
        <v>5179</v>
      </c>
      <c r="K1590" s="335" t="s">
        <v>5193</v>
      </c>
      <c r="L1590" s="516">
        <v>14.14</v>
      </c>
      <c r="M1590" s="332">
        <f>ROUND(SUMIF(Anlagenbewegungsdaten_AV!B:B,A1590,Anlagenbewegungsdaten_AV!C:C),3)</f>
        <v>0</v>
      </c>
      <c r="N1590" s="330">
        <f>IF(ISBLANK(L1590),ROUND(SUMIF(Anlagenbewegungsdaten_AV!B:B,A1590,Anlagenbewegungsdaten_AV!D:D),2),ROUND(M1590*L1590%,2))</f>
        <v>0</v>
      </c>
      <c r="O1590" s="330">
        <f>ROUND(N1590-SUMIF(Anlagenbewegungsdaten_AV!B:B,A1590,Anlagenbewegungsdaten_AV!D:D),3)</f>
        <v>0</v>
      </c>
    </row>
    <row r="1591" spans="1:15" ht="15" customHeight="1" x14ac:dyDescent="0.25">
      <c r="A1591" s="263" t="s">
        <v>414</v>
      </c>
      <c r="B1591" s="173" t="s">
        <v>2108</v>
      </c>
      <c r="C1591" s="173" t="s">
        <v>4045</v>
      </c>
      <c r="D1591" s="174" t="s">
        <v>1907</v>
      </c>
      <c r="E1591" s="173" t="s">
        <v>1563</v>
      </c>
      <c r="F1591" s="289">
        <v>17.670000000000002</v>
      </c>
      <c r="G1591" s="333">
        <f>ROUND(SUMIF(Anlagenbewegungsdaten!B:B,A1591,Anlagenbewegungsdaten!C:C),3)</f>
        <v>0</v>
      </c>
      <c r="H1591" s="334">
        <f>IF(ISBLANK(F1591),ROUND(SUMIF(Anlagenbewegungsdaten!B:B,A1591,Anlagenbewegungsdaten!D:D),2),ROUND(G1591*F1591%,2))</f>
        <v>0</v>
      </c>
      <c r="I1591" s="334">
        <f>ROUND((H1591-SUMIF(Anlagenbewegungsdaten!$B:$B,A1591,Anlagenbewegungsdaten!D:D)),3)</f>
        <v>0</v>
      </c>
      <c r="J1591" s="335" t="s">
        <v>5179</v>
      </c>
      <c r="K1591" s="335" t="s">
        <v>5193</v>
      </c>
      <c r="L1591" s="516">
        <v>14.14</v>
      </c>
      <c r="M1591" s="332">
        <f>ROUND(SUMIF(Anlagenbewegungsdaten_AV!B:B,A1591,Anlagenbewegungsdaten_AV!C:C),3)</f>
        <v>0</v>
      </c>
      <c r="N1591" s="330">
        <f>IF(ISBLANK(L1591),ROUND(SUMIF(Anlagenbewegungsdaten_AV!B:B,A1591,Anlagenbewegungsdaten_AV!D:D),2),ROUND(M1591*L1591%,2))</f>
        <v>0</v>
      </c>
      <c r="O1591" s="330">
        <f>ROUND(N1591-SUMIF(Anlagenbewegungsdaten_AV!B:B,A1591,Anlagenbewegungsdaten_AV!D:D),3)</f>
        <v>0</v>
      </c>
    </row>
    <row r="1592" spans="1:15" ht="15" customHeight="1" x14ac:dyDescent="0.25">
      <c r="A1592" s="263" t="s">
        <v>2855</v>
      </c>
      <c r="B1592" s="173" t="s">
        <v>2108</v>
      </c>
      <c r="C1592" s="173" t="s">
        <v>4045</v>
      </c>
      <c r="D1592" s="174" t="s">
        <v>2711</v>
      </c>
      <c r="E1592" s="174" t="s">
        <v>2576</v>
      </c>
      <c r="F1592" s="289">
        <v>17.64</v>
      </c>
      <c r="G1592" s="333">
        <f>ROUND(SUMIF(Anlagenbewegungsdaten!B:B,A1592,Anlagenbewegungsdaten!C:C),3)</f>
        <v>0</v>
      </c>
      <c r="H1592" s="334">
        <f>IF(ISBLANK(F1592),ROUND(SUMIF(Anlagenbewegungsdaten!B:B,A1592,Anlagenbewegungsdaten!D:D),2),ROUND(G1592*F1592%,2))</f>
        <v>0</v>
      </c>
      <c r="I1592" s="334">
        <f>ROUND((H1592-SUMIF(Anlagenbewegungsdaten!$B:$B,A1592,Anlagenbewegungsdaten!D:D)),3)</f>
        <v>0</v>
      </c>
      <c r="J1592" s="335" t="s">
        <v>5179</v>
      </c>
      <c r="K1592" s="335" t="s">
        <v>5193</v>
      </c>
      <c r="L1592" s="516">
        <v>14.11</v>
      </c>
      <c r="M1592" s="332">
        <f>ROUND(SUMIF(Anlagenbewegungsdaten_AV!B:B,A1592,Anlagenbewegungsdaten_AV!C:C),3)</f>
        <v>0</v>
      </c>
      <c r="N1592" s="330">
        <f>IF(ISBLANK(L1592),ROUND(SUMIF(Anlagenbewegungsdaten_AV!B:B,A1592,Anlagenbewegungsdaten_AV!D:D),2),ROUND(M1592*L1592%,2))</f>
        <v>0</v>
      </c>
      <c r="O1592" s="330">
        <f>ROUND(N1592-SUMIF(Anlagenbewegungsdaten_AV!B:B,A1592,Anlagenbewegungsdaten_AV!D:D),3)</f>
        <v>0</v>
      </c>
    </row>
    <row r="1593" spans="1:15" ht="15" customHeight="1" x14ac:dyDescent="0.25">
      <c r="A1593" s="263" t="s">
        <v>3599</v>
      </c>
      <c r="B1593" s="173" t="s">
        <v>2108</v>
      </c>
      <c r="C1593" s="173" t="s">
        <v>4045</v>
      </c>
      <c r="D1593" s="174" t="s">
        <v>3455</v>
      </c>
      <c r="E1593" s="174" t="s">
        <v>3320</v>
      </c>
      <c r="F1593" s="289">
        <v>17.61</v>
      </c>
      <c r="G1593" s="333">
        <f>ROUND(SUMIF(Anlagenbewegungsdaten!B:B,A1593,Anlagenbewegungsdaten!C:C),3)</f>
        <v>0</v>
      </c>
      <c r="H1593" s="334">
        <f>IF(ISBLANK(F1593),ROUND(SUMIF(Anlagenbewegungsdaten!B:B,A1593,Anlagenbewegungsdaten!D:D),2),ROUND(G1593*F1593%,2))</f>
        <v>0</v>
      </c>
      <c r="I1593" s="334">
        <f>ROUND((H1593-SUMIF(Anlagenbewegungsdaten!$B:$B,A1593,Anlagenbewegungsdaten!D:D)),3)</f>
        <v>0</v>
      </c>
      <c r="J1593" s="335" t="s">
        <v>5179</v>
      </c>
      <c r="K1593" s="335" t="s">
        <v>5193</v>
      </c>
      <c r="L1593" s="516">
        <v>14.09</v>
      </c>
      <c r="M1593" s="332">
        <f>ROUND(SUMIF(Anlagenbewegungsdaten_AV!B:B,A1593,Anlagenbewegungsdaten_AV!C:C),3)</f>
        <v>0</v>
      </c>
      <c r="N1593" s="330">
        <f>IF(ISBLANK(L1593),ROUND(SUMIF(Anlagenbewegungsdaten_AV!B:B,A1593,Anlagenbewegungsdaten_AV!D:D),2),ROUND(M1593*L1593%,2))</f>
        <v>0</v>
      </c>
      <c r="O1593" s="330">
        <f>ROUND(N1593-SUMIF(Anlagenbewegungsdaten_AV!B:B,A1593,Anlagenbewegungsdaten_AV!D:D),3)</f>
        <v>0</v>
      </c>
    </row>
    <row r="1594" spans="1:15" ht="15" customHeight="1" x14ac:dyDescent="0.25">
      <c r="A1594" s="275" t="s">
        <v>4374</v>
      </c>
      <c r="B1594" s="194" t="s">
        <v>2108</v>
      </c>
      <c r="C1594" s="194" t="s">
        <v>4045</v>
      </c>
      <c r="D1594" s="193" t="s">
        <v>4229</v>
      </c>
      <c r="E1594" s="193" t="s">
        <v>4093</v>
      </c>
      <c r="F1594" s="290">
        <v>17.579999999999998</v>
      </c>
      <c r="G1594" s="333">
        <f>ROUND(SUMIF(Anlagenbewegungsdaten!B:B,A1594,Anlagenbewegungsdaten!C:C),3)</f>
        <v>0</v>
      </c>
      <c r="H1594" s="334">
        <f>IF(ISBLANK(F1594),ROUND(SUMIF(Anlagenbewegungsdaten!B:B,A1594,Anlagenbewegungsdaten!D:D),2),ROUND(G1594*F1594%,2))</f>
        <v>0</v>
      </c>
      <c r="I1594" s="334">
        <f>ROUND((H1594-SUMIF(Anlagenbewegungsdaten!$B:$B,A1594,Anlagenbewegungsdaten!D:D)),3)</f>
        <v>0</v>
      </c>
      <c r="J1594" s="335" t="s">
        <v>5179</v>
      </c>
      <c r="K1594" s="335" t="s">
        <v>5193</v>
      </c>
      <c r="L1594" s="516">
        <v>14.06</v>
      </c>
      <c r="M1594" s="332">
        <f>ROUND(SUMIF(Anlagenbewegungsdaten_AV!B:B,A1594,Anlagenbewegungsdaten_AV!C:C),3)</f>
        <v>0</v>
      </c>
      <c r="N1594" s="330">
        <f>IF(ISBLANK(L1594),ROUND(SUMIF(Anlagenbewegungsdaten_AV!B:B,A1594,Anlagenbewegungsdaten_AV!D:D),2),ROUND(M1594*L1594%,2))</f>
        <v>0</v>
      </c>
      <c r="O1594" s="330">
        <f>ROUND(N1594-SUMIF(Anlagenbewegungsdaten_AV!B:B,A1594,Anlagenbewegungsdaten_AV!D:D),3)</f>
        <v>0</v>
      </c>
    </row>
    <row r="1595" spans="1:15" ht="15" customHeight="1" x14ac:dyDescent="0.25">
      <c r="A1595" s="270" t="s">
        <v>707</v>
      </c>
      <c r="B1595" s="177" t="s">
        <v>2108</v>
      </c>
      <c r="C1595" s="177" t="s">
        <v>4045</v>
      </c>
      <c r="D1595" s="177" t="s">
        <v>2494</v>
      </c>
      <c r="E1595" s="177" t="s">
        <v>2483</v>
      </c>
      <c r="F1595" s="293">
        <v>19.670000000000002</v>
      </c>
      <c r="G1595" s="333">
        <f>ROUND(SUMIF(Anlagenbewegungsdaten!B:B,A1595,Anlagenbewegungsdaten!C:C),3)</f>
        <v>0</v>
      </c>
      <c r="H1595" s="334">
        <f>IF(ISBLANK(F1595),ROUND(SUMIF(Anlagenbewegungsdaten!B:B,A1595,Anlagenbewegungsdaten!D:D),2),ROUND(G1595*F1595%,2))</f>
        <v>0</v>
      </c>
      <c r="I1595" s="334">
        <f>ROUND((H1595-SUMIF(Anlagenbewegungsdaten!$B:$B,A1595,Anlagenbewegungsdaten!D:D)),3)</f>
        <v>0</v>
      </c>
      <c r="J1595" s="335" t="s">
        <v>5179</v>
      </c>
      <c r="K1595" s="335" t="s">
        <v>5193</v>
      </c>
      <c r="L1595" s="516">
        <v>15.74</v>
      </c>
      <c r="M1595" s="332">
        <f>ROUND(SUMIF(Anlagenbewegungsdaten_AV!B:B,A1595,Anlagenbewegungsdaten_AV!C:C),3)</f>
        <v>0</v>
      </c>
      <c r="N1595" s="330">
        <f>IF(ISBLANK(L1595),ROUND(SUMIF(Anlagenbewegungsdaten_AV!B:B,A1595,Anlagenbewegungsdaten_AV!D:D),2),ROUND(M1595*L1595%,2))</f>
        <v>0</v>
      </c>
      <c r="O1595" s="330">
        <f>ROUND(N1595-SUMIF(Anlagenbewegungsdaten_AV!B:B,A1595,Anlagenbewegungsdaten_AV!D:D),3)</f>
        <v>0</v>
      </c>
    </row>
    <row r="1596" spans="1:15" ht="15" customHeight="1" x14ac:dyDescent="0.25">
      <c r="A1596" s="270" t="s">
        <v>708</v>
      </c>
      <c r="B1596" s="177" t="s">
        <v>2108</v>
      </c>
      <c r="C1596" s="177" t="s">
        <v>4045</v>
      </c>
      <c r="D1596" s="177" t="s">
        <v>2496</v>
      </c>
      <c r="E1596" s="177" t="s">
        <v>2486</v>
      </c>
      <c r="F1596" s="293">
        <v>21.67</v>
      </c>
      <c r="G1596" s="333">
        <f>ROUND(SUMIF(Anlagenbewegungsdaten!B:B,A1596,Anlagenbewegungsdaten!C:C),3)</f>
        <v>0</v>
      </c>
      <c r="H1596" s="334">
        <f>IF(ISBLANK(F1596),ROUND(SUMIF(Anlagenbewegungsdaten!B:B,A1596,Anlagenbewegungsdaten!D:D),2),ROUND(G1596*F1596%,2))</f>
        <v>0</v>
      </c>
      <c r="I1596" s="334">
        <f>ROUND((H1596-SUMIF(Anlagenbewegungsdaten!$B:$B,A1596,Anlagenbewegungsdaten!D:D)),3)</f>
        <v>0</v>
      </c>
      <c r="J1596" s="335" t="s">
        <v>5179</v>
      </c>
      <c r="K1596" s="335" t="s">
        <v>5193</v>
      </c>
      <c r="L1596" s="516">
        <v>17.34</v>
      </c>
      <c r="M1596" s="332">
        <f>ROUND(SUMIF(Anlagenbewegungsdaten_AV!B:B,A1596,Anlagenbewegungsdaten_AV!C:C),3)</f>
        <v>0</v>
      </c>
      <c r="N1596" s="330">
        <f>IF(ISBLANK(L1596),ROUND(SUMIF(Anlagenbewegungsdaten_AV!B:B,A1596,Anlagenbewegungsdaten_AV!D:D),2),ROUND(M1596*L1596%,2))</f>
        <v>0</v>
      </c>
      <c r="O1596" s="330">
        <f>ROUND(N1596-SUMIF(Anlagenbewegungsdaten_AV!B:B,A1596,Anlagenbewegungsdaten_AV!D:D),3)</f>
        <v>0</v>
      </c>
    </row>
    <row r="1597" spans="1:15" ht="15" customHeight="1" x14ac:dyDescent="0.25">
      <c r="A1597" s="263" t="s">
        <v>415</v>
      </c>
      <c r="B1597" s="173" t="s">
        <v>2108</v>
      </c>
      <c r="C1597" s="174" t="s">
        <v>4045</v>
      </c>
      <c r="D1597" s="174" t="s">
        <v>1909</v>
      </c>
      <c r="E1597" s="174" t="s">
        <v>1560</v>
      </c>
      <c r="F1597" s="289">
        <v>22.67</v>
      </c>
      <c r="G1597" s="333">
        <f>ROUND(SUMIF(Anlagenbewegungsdaten!B:B,A1597,Anlagenbewegungsdaten!C:C),3)</f>
        <v>0</v>
      </c>
      <c r="H1597" s="334">
        <f>IF(ISBLANK(F1597),ROUND(SUMIF(Anlagenbewegungsdaten!B:B,A1597,Anlagenbewegungsdaten!D:D),2),ROUND(G1597*F1597%,2))</f>
        <v>0</v>
      </c>
      <c r="I1597" s="334">
        <f>ROUND((H1597-SUMIF(Anlagenbewegungsdaten!$B:$B,A1597,Anlagenbewegungsdaten!D:D)),3)</f>
        <v>0</v>
      </c>
      <c r="J1597" s="335" t="s">
        <v>5179</v>
      </c>
      <c r="K1597" s="335" t="s">
        <v>5193</v>
      </c>
      <c r="L1597" s="516">
        <v>18.14</v>
      </c>
      <c r="M1597" s="332">
        <f>ROUND(SUMIF(Anlagenbewegungsdaten_AV!B:B,A1597,Anlagenbewegungsdaten_AV!C:C),3)</f>
        <v>0</v>
      </c>
      <c r="N1597" s="330">
        <f>IF(ISBLANK(L1597),ROUND(SUMIF(Anlagenbewegungsdaten_AV!B:B,A1597,Anlagenbewegungsdaten_AV!D:D),2),ROUND(M1597*L1597%,2))</f>
        <v>0</v>
      </c>
      <c r="O1597" s="330">
        <f>ROUND(N1597-SUMIF(Anlagenbewegungsdaten_AV!B:B,A1597,Anlagenbewegungsdaten_AV!D:D),3)</f>
        <v>0</v>
      </c>
    </row>
    <row r="1598" spans="1:15" ht="15" customHeight="1" x14ac:dyDescent="0.25">
      <c r="A1598" s="263" t="s">
        <v>416</v>
      </c>
      <c r="B1598" s="173" t="s">
        <v>2108</v>
      </c>
      <c r="C1598" s="173" t="s">
        <v>4045</v>
      </c>
      <c r="D1598" s="174" t="s">
        <v>1911</v>
      </c>
      <c r="E1598" s="173" t="s">
        <v>1563</v>
      </c>
      <c r="F1598" s="289">
        <v>22.67</v>
      </c>
      <c r="G1598" s="333">
        <f>ROUND(SUMIF(Anlagenbewegungsdaten!B:B,A1598,Anlagenbewegungsdaten!C:C),3)</f>
        <v>0</v>
      </c>
      <c r="H1598" s="334">
        <f>IF(ISBLANK(F1598),ROUND(SUMIF(Anlagenbewegungsdaten!B:B,A1598,Anlagenbewegungsdaten!D:D),2),ROUND(G1598*F1598%,2))</f>
        <v>0</v>
      </c>
      <c r="I1598" s="334">
        <f>ROUND((H1598-SUMIF(Anlagenbewegungsdaten!$B:$B,A1598,Anlagenbewegungsdaten!D:D)),3)</f>
        <v>0</v>
      </c>
      <c r="J1598" s="335" t="s">
        <v>5179</v>
      </c>
      <c r="K1598" s="335" t="s">
        <v>5193</v>
      </c>
      <c r="L1598" s="516">
        <v>18.14</v>
      </c>
      <c r="M1598" s="332">
        <f>ROUND(SUMIF(Anlagenbewegungsdaten_AV!B:B,A1598,Anlagenbewegungsdaten_AV!C:C),3)</f>
        <v>0</v>
      </c>
      <c r="N1598" s="330">
        <f>IF(ISBLANK(L1598),ROUND(SUMIF(Anlagenbewegungsdaten_AV!B:B,A1598,Anlagenbewegungsdaten_AV!D:D),2),ROUND(M1598*L1598%,2))</f>
        <v>0</v>
      </c>
      <c r="O1598" s="330">
        <f>ROUND(N1598-SUMIF(Anlagenbewegungsdaten_AV!B:B,A1598,Anlagenbewegungsdaten_AV!D:D),3)</f>
        <v>0</v>
      </c>
    </row>
    <row r="1599" spans="1:15" ht="15" customHeight="1" x14ac:dyDescent="0.25">
      <c r="A1599" s="263" t="s">
        <v>2856</v>
      </c>
      <c r="B1599" s="173" t="s">
        <v>2108</v>
      </c>
      <c r="C1599" s="173" t="s">
        <v>4045</v>
      </c>
      <c r="D1599" s="174" t="s">
        <v>2713</v>
      </c>
      <c r="E1599" s="174" t="s">
        <v>2576</v>
      </c>
      <c r="F1599" s="289">
        <v>22.64</v>
      </c>
      <c r="G1599" s="333">
        <f>ROUND(SUMIF(Anlagenbewegungsdaten!B:B,A1599,Anlagenbewegungsdaten!C:C),3)</f>
        <v>0</v>
      </c>
      <c r="H1599" s="334">
        <f>IF(ISBLANK(F1599),ROUND(SUMIF(Anlagenbewegungsdaten!B:B,A1599,Anlagenbewegungsdaten!D:D),2),ROUND(G1599*F1599%,2))</f>
        <v>0</v>
      </c>
      <c r="I1599" s="334">
        <f>ROUND((H1599-SUMIF(Anlagenbewegungsdaten!$B:$B,A1599,Anlagenbewegungsdaten!D:D)),3)</f>
        <v>0</v>
      </c>
      <c r="J1599" s="335" t="s">
        <v>5179</v>
      </c>
      <c r="K1599" s="335" t="s">
        <v>5193</v>
      </c>
      <c r="L1599" s="516">
        <v>18.11</v>
      </c>
      <c r="M1599" s="332">
        <f>ROUND(SUMIF(Anlagenbewegungsdaten_AV!B:B,A1599,Anlagenbewegungsdaten_AV!C:C),3)</f>
        <v>0</v>
      </c>
      <c r="N1599" s="330">
        <f>IF(ISBLANK(L1599),ROUND(SUMIF(Anlagenbewegungsdaten_AV!B:B,A1599,Anlagenbewegungsdaten_AV!D:D),2),ROUND(M1599*L1599%,2))</f>
        <v>0</v>
      </c>
      <c r="O1599" s="330">
        <f>ROUND(N1599-SUMIF(Anlagenbewegungsdaten_AV!B:B,A1599,Anlagenbewegungsdaten_AV!D:D),3)</f>
        <v>0</v>
      </c>
    </row>
    <row r="1600" spans="1:15" ht="15" customHeight="1" x14ac:dyDescent="0.25">
      <c r="A1600" s="263" t="s">
        <v>3600</v>
      </c>
      <c r="B1600" s="173" t="s">
        <v>2108</v>
      </c>
      <c r="C1600" s="173" t="s">
        <v>4045</v>
      </c>
      <c r="D1600" s="174" t="s">
        <v>3457</v>
      </c>
      <c r="E1600" s="174" t="s">
        <v>3320</v>
      </c>
      <c r="F1600" s="289">
        <v>22.61</v>
      </c>
      <c r="G1600" s="333">
        <f>ROUND(SUMIF(Anlagenbewegungsdaten!B:B,A1600,Anlagenbewegungsdaten!C:C),3)</f>
        <v>0</v>
      </c>
      <c r="H1600" s="334">
        <f>IF(ISBLANK(F1600),ROUND(SUMIF(Anlagenbewegungsdaten!B:B,A1600,Anlagenbewegungsdaten!D:D),2),ROUND(G1600*F1600%,2))</f>
        <v>0</v>
      </c>
      <c r="I1600" s="334">
        <f>ROUND((H1600-SUMIF(Anlagenbewegungsdaten!$B:$B,A1600,Anlagenbewegungsdaten!D:D)),3)</f>
        <v>0</v>
      </c>
      <c r="J1600" s="335" t="s">
        <v>5179</v>
      </c>
      <c r="K1600" s="335" t="s">
        <v>5193</v>
      </c>
      <c r="L1600" s="516">
        <v>18.09</v>
      </c>
      <c r="M1600" s="332">
        <f>ROUND(SUMIF(Anlagenbewegungsdaten_AV!B:B,A1600,Anlagenbewegungsdaten_AV!C:C),3)</f>
        <v>0</v>
      </c>
      <c r="N1600" s="330">
        <f>IF(ISBLANK(L1600),ROUND(SUMIF(Anlagenbewegungsdaten_AV!B:B,A1600,Anlagenbewegungsdaten_AV!D:D),2),ROUND(M1600*L1600%,2))</f>
        <v>0</v>
      </c>
      <c r="O1600" s="330">
        <f>ROUND(N1600-SUMIF(Anlagenbewegungsdaten_AV!B:B,A1600,Anlagenbewegungsdaten_AV!D:D),3)</f>
        <v>0</v>
      </c>
    </row>
    <row r="1601" spans="1:15" ht="15" customHeight="1" x14ac:dyDescent="0.25">
      <c r="A1601" s="275" t="s">
        <v>4375</v>
      </c>
      <c r="B1601" s="194" t="s">
        <v>2108</v>
      </c>
      <c r="C1601" s="194" t="s">
        <v>4045</v>
      </c>
      <c r="D1601" s="193" t="s">
        <v>4231</v>
      </c>
      <c r="E1601" s="193" t="s">
        <v>4093</v>
      </c>
      <c r="F1601" s="290">
        <v>22.58</v>
      </c>
      <c r="G1601" s="333">
        <f>ROUND(SUMIF(Anlagenbewegungsdaten!B:B,A1601,Anlagenbewegungsdaten!C:C),3)</f>
        <v>0</v>
      </c>
      <c r="H1601" s="334">
        <f>IF(ISBLANK(F1601),ROUND(SUMIF(Anlagenbewegungsdaten!B:B,A1601,Anlagenbewegungsdaten!D:D),2),ROUND(G1601*F1601%,2))</f>
        <v>0</v>
      </c>
      <c r="I1601" s="334">
        <f>ROUND((H1601-SUMIF(Anlagenbewegungsdaten!$B:$B,A1601,Anlagenbewegungsdaten!D:D)),3)</f>
        <v>0</v>
      </c>
      <c r="J1601" s="335" t="s">
        <v>5179</v>
      </c>
      <c r="K1601" s="335" t="s">
        <v>5193</v>
      </c>
      <c r="L1601" s="516">
        <v>18.059999999999999</v>
      </c>
      <c r="M1601" s="332">
        <f>ROUND(SUMIF(Anlagenbewegungsdaten_AV!B:B,A1601,Anlagenbewegungsdaten_AV!C:C),3)</f>
        <v>0</v>
      </c>
      <c r="N1601" s="330">
        <f>IF(ISBLANK(L1601),ROUND(SUMIF(Anlagenbewegungsdaten_AV!B:B,A1601,Anlagenbewegungsdaten_AV!D:D),2),ROUND(M1601*L1601%,2))</f>
        <v>0</v>
      </c>
      <c r="O1601" s="330">
        <f>ROUND(N1601-SUMIF(Anlagenbewegungsdaten_AV!B:B,A1601,Anlagenbewegungsdaten_AV!D:D),3)</f>
        <v>0</v>
      </c>
    </row>
    <row r="1602" spans="1:15" ht="15" customHeight="1" x14ac:dyDescent="0.25">
      <c r="A1602" s="263" t="s">
        <v>417</v>
      </c>
      <c r="B1602" s="173" t="s">
        <v>2108</v>
      </c>
      <c r="C1602" s="173" t="s">
        <v>4045</v>
      </c>
      <c r="D1602" s="174" t="s">
        <v>1913</v>
      </c>
      <c r="E1602" s="173" t="s">
        <v>2483</v>
      </c>
      <c r="F1602" s="289">
        <v>20.67</v>
      </c>
      <c r="G1602" s="333">
        <f>ROUND(SUMIF(Anlagenbewegungsdaten!B:B,A1602,Anlagenbewegungsdaten!C:C),3)</f>
        <v>0</v>
      </c>
      <c r="H1602" s="334">
        <f>IF(ISBLANK(F1602),ROUND(SUMIF(Anlagenbewegungsdaten!B:B,A1602,Anlagenbewegungsdaten!D:D),2),ROUND(G1602*F1602%,2))</f>
        <v>0</v>
      </c>
      <c r="I1602" s="334">
        <f>ROUND((H1602-SUMIF(Anlagenbewegungsdaten!$B:$B,A1602,Anlagenbewegungsdaten!D:D)),3)</f>
        <v>0</v>
      </c>
      <c r="J1602" s="335" t="s">
        <v>5179</v>
      </c>
      <c r="K1602" s="335" t="s">
        <v>5193</v>
      </c>
      <c r="L1602" s="516">
        <v>16.54</v>
      </c>
      <c r="M1602" s="332">
        <f>ROUND(SUMIF(Anlagenbewegungsdaten_AV!B:B,A1602,Anlagenbewegungsdaten_AV!C:C),3)</f>
        <v>0</v>
      </c>
      <c r="N1602" s="330">
        <f>IF(ISBLANK(L1602),ROUND(SUMIF(Anlagenbewegungsdaten_AV!B:B,A1602,Anlagenbewegungsdaten_AV!D:D),2),ROUND(M1602*L1602%,2))</f>
        <v>0</v>
      </c>
      <c r="O1602" s="330">
        <f>ROUND(N1602-SUMIF(Anlagenbewegungsdaten_AV!B:B,A1602,Anlagenbewegungsdaten_AV!D:D),3)</f>
        <v>0</v>
      </c>
    </row>
    <row r="1603" spans="1:15" ht="15" customHeight="1" x14ac:dyDescent="0.25">
      <c r="A1603" s="263" t="s">
        <v>418</v>
      </c>
      <c r="B1603" s="173" t="s">
        <v>2108</v>
      </c>
      <c r="C1603" s="173" t="s">
        <v>4045</v>
      </c>
      <c r="D1603" s="173" t="s">
        <v>1915</v>
      </c>
      <c r="E1603" s="173" t="s">
        <v>2486</v>
      </c>
      <c r="F1603" s="289">
        <v>22.67</v>
      </c>
      <c r="G1603" s="333">
        <f>ROUND(SUMIF(Anlagenbewegungsdaten!B:B,A1603,Anlagenbewegungsdaten!C:C),3)</f>
        <v>0</v>
      </c>
      <c r="H1603" s="334">
        <f>IF(ISBLANK(F1603),ROUND(SUMIF(Anlagenbewegungsdaten!B:B,A1603,Anlagenbewegungsdaten!D:D),2),ROUND(G1603*F1603%,2))</f>
        <v>0</v>
      </c>
      <c r="I1603" s="334">
        <f>ROUND((H1603-SUMIF(Anlagenbewegungsdaten!$B:$B,A1603,Anlagenbewegungsdaten!D:D)),3)</f>
        <v>0</v>
      </c>
      <c r="J1603" s="335" t="s">
        <v>5179</v>
      </c>
      <c r="K1603" s="335" t="s">
        <v>5193</v>
      </c>
      <c r="L1603" s="516">
        <v>18.14</v>
      </c>
      <c r="M1603" s="332">
        <f>ROUND(SUMIF(Anlagenbewegungsdaten_AV!B:B,A1603,Anlagenbewegungsdaten_AV!C:C),3)</f>
        <v>0</v>
      </c>
      <c r="N1603" s="330">
        <f>IF(ISBLANK(L1603),ROUND(SUMIF(Anlagenbewegungsdaten_AV!B:B,A1603,Anlagenbewegungsdaten_AV!D:D),2),ROUND(M1603*L1603%,2))</f>
        <v>0</v>
      </c>
      <c r="O1603" s="330">
        <f>ROUND(N1603-SUMIF(Anlagenbewegungsdaten_AV!B:B,A1603,Anlagenbewegungsdaten_AV!D:D),3)</f>
        <v>0</v>
      </c>
    </row>
    <row r="1604" spans="1:15" ht="15" customHeight="1" x14ac:dyDescent="0.25">
      <c r="A1604" s="263" t="s">
        <v>419</v>
      </c>
      <c r="B1604" s="173" t="s">
        <v>2108</v>
      </c>
      <c r="C1604" s="174" t="s">
        <v>4045</v>
      </c>
      <c r="D1604" s="174" t="s">
        <v>1917</v>
      </c>
      <c r="E1604" s="174" t="s">
        <v>1560</v>
      </c>
      <c r="F1604" s="289">
        <v>23.67</v>
      </c>
      <c r="G1604" s="333">
        <f>ROUND(SUMIF(Anlagenbewegungsdaten!B:B,A1604,Anlagenbewegungsdaten!C:C),3)</f>
        <v>0</v>
      </c>
      <c r="H1604" s="334">
        <f>IF(ISBLANK(F1604),ROUND(SUMIF(Anlagenbewegungsdaten!B:B,A1604,Anlagenbewegungsdaten!D:D),2),ROUND(G1604*F1604%,2))</f>
        <v>0</v>
      </c>
      <c r="I1604" s="334">
        <f>ROUND((H1604-SUMIF(Anlagenbewegungsdaten!$B:$B,A1604,Anlagenbewegungsdaten!D:D)),3)</f>
        <v>0</v>
      </c>
      <c r="J1604" s="335" t="s">
        <v>5179</v>
      </c>
      <c r="K1604" s="335" t="s">
        <v>5193</v>
      </c>
      <c r="L1604" s="516">
        <v>18.940000000000001</v>
      </c>
      <c r="M1604" s="332">
        <f>ROUND(SUMIF(Anlagenbewegungsdaten_AV!B:B,A1604,Anlagenbewegungsdaten_AV!C:C),3)</f>
        <v>0</v>
      </c>
      <c r="N1604" s="330">
        <f>IF(ISBLANK(L1604),ROUND(SUMIF(Anlagenbewegungsdaten_AV!B:B,A1604,Anlagenbewegungsdaten_AV!D:D),2),ROUND(M1604*L1604%,2))</f>
        <v>0</v>
      </c>
      <c r="O1604" s="330">
        <f>ROUND(N1604-SUMIF(Anlagenbewegungsdaten_AV!B:B,A1604,Anlagenbewegungsdaten_AV!D:D),3)</f>
        <v>0</v>
      </c>
    </row>
    <row r="1605" spans="1:15" ht="15" customHeight="1" x14ac:dyDescent="0.25">
      <c r="A1605" s="263" t="s">
        <v>420</v>
      </c>
      <c r="B1605" s="173" t="s">
        <v>2108</v>
      </c>
      <c r="C1605" s="173" t="s">
        <v>4045</v>
      </c>
      <c r="D1605" s="174" t="s">
        <v>1919</v>
      </c>
      <c r="E1605" s="173" t="s">
        <v>1563</v>
      </c>
      <c r="F1605" s="289">
        <v>23.67</v>
      </c>
      <c r="G1605" s="333">
        <f>ROUND(SUMIF(Anlagenbewegungsdaten!B:B,A1605,Anlagenbewegungsdaten!C:C),3)</f>
        <v>0</v>
      </c>
      <c r="H1605" s="334">
        <f>IF(ISBLANK(F1605),ROUND(SUMIF(Anlagenbewegungsdaten!B:B,A1605,Anlagenbewegungsdaten!D:D),2),ROUND(G1605*F1605%,2))</f>
        <v>0</v>
      </c>
      <c r="I1605" s="334">
        <f>ROUND((H1605-SUMIF(Anlagenbewegungsdaten!$B:$B,A1605,Anlagenbewegungsdaten!D:D)),3)</f>
        <v>0</v>
      </c>
      <c r="J1605" s="335" t="s">
        <v>5179</v>
      </c>
      <c r="K1605" s="335" t="s">
        <v>5193</v>
      </c>
      <c r="L1605" s="516">
        <v>18.940000000000001</v>
      </c>
      <c r="M1605" s="332">
        <f>ROUND(SUMIF(Anlagenbewegungsdaten_AV!B:B,A1605,Anlagenbewegungsdaten_AV!C:C),3)</f>
        <v>0</v>
      </c>
      <c r="N1605" s="330">
        <f>IF(ISBLANK(L1605),ROUND(SUMIF(Anlagenbewegungsdaten_AV!B:B,A1605,Anlagenbewegungsdaten_AV!D:D),2),ROUND(M1605*L1605%,2))</f>
        <v>0</v>
      </c>
      <c r="O1605" s="330">
        <f>ROUND(N1605-SUMIF(Anlagenbewegungsdaten_AV!B:B,A1605,Anlagenbewegungsdaten_AV!D:D),3)</f>
        <v>0</v>
      </c>
    </row>
    <row r="1606" spans="1:15" ht="15" customHeight="1" x14ac:dyDescent="0.25">
      <c r="A1606" s="263" t="s">
        <v>2857</v>
      </c>
      <c r="B1606" s="173" t="s">
        <v>2108</v>
      </c>
      <c r="C1606" s="173" t="s">
        <v>4045</v>
      </c>
      <c r="D1606" s="174" t="s">
        <v>2715</v>
      </c>
      <c r="E1606" s="174" t="s">
        <v>2576</v>
      </c>
      <c r="F1606" s="289">
        <v>23.64</v>
      </c>
      <c r="G1606" s="333">
        <f>ROUND(SUMIF(Anlagenbewegungsdaten!B:B,A1606,Anlagenbewegungsdaten!C:C),3)</f>
        <v>0</v>
      </c>
      <c r="H1606" s="334">
        <f>IF(ISBLANK(F1606),ROUND(SUMIF(Anlagenbewegungsdaten!B:B,A1606,Anlagenbewegungsdaten!D:D),2),ROUND(G1606*F1606%,2))</f>
        <v>0</v>
      </c>
      <c r="I1606" s="334">
        <f>ROUND((H1606-SUMIF(Anlagenbewegungsdaten!$B:$B,A1606,Anlagenbewegungsdaten!D:D)),3)</f>
        <v>0</v>
      </c>
      <c r="J1606" s="335" t="s">
        <v>5179</v>
      </c>
      <c r="K1606" s="335" t="s">
        <v>5193</v>
      </c>
      <c r="L1606" s="516">
        <v>18.91</v>
      </c>
      <c r="M1606" s="332">
        <f>ROUND(SUMIF(Anlagenbewegungsdaten_AV!B:B,A1606,Anlagenbewegungsdaten_AV!C:C),3)</f>
        <v>0</v>
      </c>
      <c r="N1606" s="330">
        <f>IF(ISBLANK(L1606),ROUND(SUMIF(Anlagenbewegungsdaten_AV!B:B,A1606,Anlagenbewegungsdaten_AV!D:D),2),ROUND(M1606*L1606%,2))</f>
        <v>0</v>
      </c>
      <c r="O1606" s="330">
        <f>ROUND(N1606-SUMIF(Anlagenbewegungsdaten_AV!B:B,A1606,Anlagenbewegungsdaten_AV!D:D),3)</f>
        <v>0</v>
      </c>
    </row>
    <row r="1607" spans="1:15" ht="15" customHeight="1" x14ac:dyDescent="0.25">
      <c r="A1607" s="263" t="s">
        <v>3601</v>
      </c>
      <c r="B1607" s="173" t="s">
        <v>2108</v>
      </c>
      <c r="C1607" s="173" t="s">
        <v>4045</v>
      </c>
      <c r="D1607" s="174" t="s">
        <v>3459</v>
      </c>
      <c r="E1607" s="174" t="s">
        <v>3320</v>
      </c>
      <c r="F1607" s="289">
        <v>23.61</v>
      </c>
      <c r="G1607" s="333">
        <f>ROUND(SUMIF(Anlagenbewegungsdaten!B:B,A1607,Anlagenbewegungsdaten!C:C),3)</f>
        <v>0</v>
      </c>
      <c r="H1607" s="334">
        <f>IF(ISBLANK(F1607),ROUND(SUMIF(Anlagenbewegungsdaten!B:B,A1607,Anlagenbewegungsdaten!D:D),2),ROUND(G1607*F1607%,2))</f>
        <v>0</v>
      </c>
      <c r="I1607" s="334">
        <f>ROUND((H1607-SUMIF(Anlagenbewegungsdaten!$B:$B,A1607,Anlagenbewegungsdaten!D:D)),3)</f>
        <v>0</v>
      </c>
      <c r="J1607" s="335" t="s">
        <v>5179</v>
      </c>
      <c r="K1607" s="335" t="s">
        <v>5193</v>
      </c>
      <c r="L1607" s="516">
        <v>18.89</v>
      </c>
      <c r="M1607" s="332">
        <f>ROUND(SUMIF(Anlagenbewegungsdaten_AV!B:B,A1607,Anlagenbewegungsdaten_AV!C:C),3)</f>
        <v>0</v>
      </c>
      <c r="N1607" s="330">
        <f>IF(ISBLANK(L1607),ROUND(SUMIF(Anlagenbewegungsdaten_AV!B:B,A1607,Anlagenbewegungsdaten_AV!D:D),2),ROUND(M1607*L1607%,2))</f>
        <v>0</v>
      </c>
      <c r="O1607" s="330">
        <f>ROUND(N1607-SUMIF(Anlagenbewegungsdaten_AV!B:B,A1607,Anlagenbewegungsdaten_AV!D:D),3)</f>
        <v>0</v>
      </c>
    </row>
    <row r="1608" spans="1:15" ht="15" customHeight="1" x14ac:dyDescent="0.25">
      <c r="A1608" s="275" t="s">
        <v>4376</v>
      </c>
      <c r="B1608" s="194" t="s">
        <v>2108</v>
      </c>
      <c r="C1608" s="194" t="s">
        <v>4045</v>
      </c>
      <c r="D1608" s="193" t="s">
        <v>4233</v>
      </c>
      <c r="E1608" s="193" t="s">
        <v>4093</v>
      </c>
      <c r="F1608" s="290">
        <v>23.58</v>
      </c>
      <c r="G1608" s="333">
        <f>ROUND(SUMIF(Anlagenbewegungsdaten!B:B,A1608,Anlagenbewegungsdaten!C:C),3)</f>
        <v>0</v>
      </c>
      <c r="H1608" s="334">
        <f>IF(ISBLANK(F1608),ROUND(SUMIF(Anlagenbewegungsdaten!B:B,A1608,Anlagenbewegungsdaten!D:D),2),ROUND(G1608*F1608%,2))</f>
        <v>0</v>
      </c>
      <c r="I1608" s="334">
        <f>ROUND((H1608-SUMIF(Anlagenbewegungsdaten!$B:$B,A1608,Anlagenbewegungsdaten!D:D)),3)</f>
        <v>0</v>
      </c>
      <c r="J1608" s="335" t="s">
        <v>5179</v>
      </c>
      <c r="K1608" s="335" t="s">
        <v>5193</v>
      </c>
      <c r="L1608" s="516">
        <v>18.86</v>
      </c>
      <c r="M1608" s="332">
        <f>ROUND(SUMIF(Anlagenbewegungsdaten_AV!B:B,A1608,Anlagenbewegungsdaten_AV!C:C),3)</f>
        <v>0</v>
      </c>
      <c r="N1608" s="330">
        <f>IF(ISBLANK(L1608),ROUND(SUMIF(Anlagenbewegungsdaten_AV!B:B,A1608,Anlagenbewegungsdaten_AV!D:D),2),ROUND(M1608*L1608%,2))</f>
        <v>0</v>
      </c>
      <c r="O1608" s="330">
        <f>ROUND(N1608-SUMIF(Anlagenbewegungsdaten_AV!B:B,A1608,Anlagenbewegungsdaten_AV!D:D),3)</f>
        <v>0</v>
      </c>
    </row>
    <row r="1609" spans="1:15" ht="15" customHeight="1" x14ac:dyDescent="0.25">
      <c r="A1609" s="263" t="s">
        <v>421</v>
      </c>
      <c r="B1609" s="174" t="s">
        <v>2108</v>
      </c>
      <c r="C1609" s="174" t="s">
        <v>4045</v>
      </c>
      <c r="D1609" s="174" t="s">
        <v>1921</v>
      </c>
      <c r="E1609" s="174" t="s">
        <v>2483</v>
      </c>
      <c r="F1609" s="289">
        <v>20.67</v>
      </c>
      <c r="G1609" s="333">
        <f>ROUND(SUMIF(Anlagenbewegungsdaten!B:B,A1609,Anlagenbewegungsdaten!C:C),3)</f>
        <v>0</v>
      </c>
      <c r="H1609" s="334">
        <f>IF(ISBLANK(F1609),ROUND(SUMIF(Anlagenbewegungsdaten!B:B,A1609,Anlagenbewegungsdaten!D:D),2),ROUND(G1609*F1609%,2))</f>
        <v>0</v>
      </c>
      <c r="I1609" s="334">
        <f>ROUND((H1609-SUMIF(Anlagenbewegungsdaten!$B:$B,A1609,Anlagenbewegungsdaten!D:D)),3)</f>
        <v>0</v>
      </c>
      <c r="J1609" s="335" t="s">
        <v>5179</v>
      </c>
      <c r="K1609" s="335" t="s">
        <v>5193</v>
      </c>
      <c r="L1609" s="516">
        <v>16.54</v>
      </c>
      <c r="M1609" s="332">
        <f>ROUND(SUMIF(Anlagenbewegungsdaten_AV!B:B,A1609,Anlagenbewegungsdaten_AV!C:C),3)</f>
        <v>0</v>
      </c>
      <c r="N1609" s="330">
        <f>IF(ISBLANK(L1609),ROUND(SUMIF(Anlagenbewegungsdaten_AV!B:B,A1609,Anlagenbewegungsdaten_AV!D:D),2),ROUND(M1609*L1609%,2))</f>
        <v>0</v>
      </c>
      <c r="O1609" s="330">
        <f>ROUND(N1609-SUMIF(Anlagenbewegungsdaten_AV!B:B,A1609,Anlagenbewegungsdaten_AV!D:D),3)</f>
        <v>0</v>
      </c>
    </row>
    <row r="1610" spans="1:15" ht="15" customHeight="1" x14ac:dyDescent="0.25">
      <c r="A1610" s="263" t="s">
        <v>422</v>
      </c>
      <c r="B1610" s="174" t="s">
        <v>2108</v>
      </c>
      <c r="C1610" s="174" t="s">
        <v>4045</v>
      </c>
      <c r="D1610" s="174" t="s">
        <v>1923</v>
      </c>
      <c r="E1610" s="174" t="s">
        <v>2486</v>
      </c>
      <c r="F1610" s="289">
        <v>22.67</v>
      </c>
      <c r="G1610" s="333">
        <f>ROUND(SUMIF(Anlagenbewegungsdaten!B:B,A1610,Anlagenbewegungsdaten!C:C),3)</f>
        <v>0</v>
      </c>
      <c r="H1610" s="334">
        <f>IF(ISBLANK(F1610),ROUND(SUMIF(Anlagenbewegungsdaten!B:B,A1610,Anlagenbewegungsdaten!D:D),2),ROUND(G1610*F1610%,2))</f>
        <v>0</v>
      </c>
      <c r="I1610" s="334">
        <f>ROUND((H1610-SUMIF(Anlagenbewegungsdaten!$B:$B,A1610,Anlagenbewegungsdaten!D:D)),3)</f>
        <v>0</v>
      </c>
      <c r="J1610" s="335" t="s">
        <v>5179</v>
      </c>
      <c r="K1610" s="335" t="s">
        <v>5193</v>
      </c>
      <c r="L1610" s="516">
        <v>18.14</v>
      </c>
      <c r="M1610" s="332">
        <f>ROUND(SUMIF(Anlagenbewegungsdaten_AV!B:B,A1610,Anlagenbewegungsdaten_AV!C:C),3)</f>
        <v>0</v>
      </c>
      <c r="N1610" s="330">
        <f>IF(ISBLANK(L1610),ROUND(SUMIF(Anlagenbewegungsdaten_AV!B:B,A1610,Anlagenbewegungsdaten_AV!D:D),2),ROUND(M1610*L1610%,2))</f>
        <v>0</v>
      </c>
      <c r="O1610" s="330">
        <f>ROUND(N1610-SUMIF(Anlagenbewegungsdaten_AV!B:B,A1610,Anlagenbewegungsdaten_AV!D:D),3)</f>
        <v>0</v>
      </c>
    </row>
    <row r="1611" spans="1:15" ht="15" customHeight="1" x14ac:dyDescent="0.25">
      <c r="A1611" s="263" t="s">
        <v>423</v>
      </c>
      <c r="B1611" s="174" t="s">
        <v>2108</v>
      </c>
      <c r="C1611" s="174" t="s">
        <v>4045</v>
      </c>
      <c r="D1611" s="174" t="s">
        <v>1925</v>
      </c>
      <c r="E1611" s="174" t="s">
        <v>1560</v>
      </c>
      <c r="F1611" s="289">
        <v>23.67</v>
      </c>
      <c r="G1611" s="333">
        <f>ROUND(SUMIF(Anlagenbewegungsdaten!B:B,A1611,Anlagenbewegungsdaten!C:C),3)</f>
        <v>0</v>
      </c>
      <c r="H1611" s="334">
        <f>IF(ISBLANK(F1611),ROUND(SUMIF(Anlagenbewegungsdaten!B:B,A1611,Anlagenbewegungsdaten!D:D),2),ROUND(G1611*F1611%,2))</f>
        <v>0</v>
      </c>
      <c r="I1611" s="334">
        <f>ROUND((H1611-SUMIF(Anlagenbewegungsdaten!$B:$B,A1611,Anlagenbewegungsdaten!D:D)),3)</f>
        <v>0</v>
      </c>
      <c r="J1611" s="335" t="s">
        <v>5179</v>
      </c>
      <c r="K1611" s="335" t="s">
        <v>5193</v>
      </c>
      <c r="L1611" s="516">
        <v>18.940000000000001</v>
      </c>
      <c r="M1611" s="332">
        <f>ROUND(SUMIF(Anlagenbewegungsdaten_AV!B:B,A1611,Anlagenbewegungsdaten_AV!C:C),3)</f>
        <v>0</v>
      </c>
      <c r="N1611" s="330">
        <f>IF(ISBLANK(L1611),ROUND(SUMIF(Anlagenbewegungsdaten_AV!B:B,A1611,Anlagenbewegungsdaten_AV!D:D),2),ROUND(M1611*L1611%,2))</f>
        <v>0</v>
      </c>
      <c r="O1611" s="330">
        <f>ROUND(N1611-SUMIF(Anlagenbewegungsdaten_AV!B:B,A1611,Anlagenbewegungsdaten_AV!D:D),3)</f>
        <v>0</v>
      </c>
    </row>
    <row r="1612" spans="1:15" ht="15" customHeight="1" x14ac:dyDescent="0.25">
      <c r="A1612" s="263" t="s">
        <v>424</v>
      </c>
      <c r="B1612" s="174" t="s">
        <v>2108</v>
      </c>
      <c r="C1612" s="174" t="s">
        <v>4045</v>
      </c>
      <c r="D1612" s="174" t="s">
        <v>1927</v>
      </c>
      <c r="E1612" s="174" t="s">
        <v>1563</v>
      </c>
      <c r="F1612" s="289">
        <v>23.67</v>
      </c>
      <c r="G1612" s="333">
        <f>ROUND(SUMIF(Anlagenbewegungsdaten!B:B,A1612,Anlagenbewegungsdaten!C:C),3)</f>
        <v>0</v>
      </c>
      <c r="H1612" s="334">
        <f>IF(ISBLANK(F1612),ROUND(SUMIF(Anlagenbewegungsdaten!B:B,A1612,Anlagenbewegungsdaten!D:D),2),ROUND(G1612*F1612%,2))</f>
        <v>0</v>
      </c>
      <c r="I1612" s="334">
        <f>ROUND((H1612-SUMIF(Anlagenbewegungsdaten!$B:$B,A1612,Anlagenbewegungsdaten!D:D)),3)</f>
        <v>0</v>
      </c>
      <c r="J1612" s="335" t="s">
        <v>5179</v>
      </c>
      <c r="K1612" s="335" t="s">
        <v>5193</v>
      </c>
      <c r="L1612" s="516">
        <v>18.940000000000001</v>
      </c>
      <c r="M1612" s="332">
        <f>ROUND(SUMIF(Anlagenbewegungsdaten_AV!B:B,A1612,Anlagenbewegungsdaten_AV!C:C),3)</f>
        <v>0</v>
      </c>
      <c r="N1612" s="330">
        <f>IF(ISBLANK(L1612),ROUND(SUMIF(Anlagenbewegungsdaten_AV!B:B,A1612,Anlagenbewegungsdaten_AV!D:D),2),ROUND(M1612*L1612%,2))</f>
        <v>0</v>
      </c>
      <c r="O1612" s="330">
        <f>ROUND(N1612-SUMIF(Anlagenbewegungsdaten_AV!B:B,A1612,Anlagenbewegungsdaten_AV!D:D),3)</f>
        <v>0</v>
      </c>
    </row>
    <row r="1613" spans="1:15" ht="15" customHeight="1" x14ac:dyDescent="0.25">
      <c r="A1613" s="263" t="s">
        <v>2858</v>
      </c>
      <c r="B1613" s="174" t="s">
        <v>2108</v>
      </c>
      <c r="C1613" s="174" t="s">
        <v>4045</v>
      </c>
      <c r="D1613" s="174" t="s">
        <v>2717</v>
      </c>
      <c r="E1613" s="174" t="s">
        <v>2576</v>
      </c>
      <c r="F1613" s="289">
        <v>23.64</v>
      </c>
      <c r="G1613" s="333">
        <f>ROUND(SUMIF(Anlagenbewegungsdaten!B:B,A1613,Anlagenbewegungsdaten!C:C),3)</f>
        <v>0</v>
      </c>
      <c r="H1613" s="334">
        <f>IF(ISBLANK(F1613),ROUND(SUMIF(Anlagenbewegungsdaten!B:B,A1613,Anlagenbewegungsdaten!D:D),2),ROUND(G1613*F1613%,2))</f>
        <v>0</v>
      </c>
      <c r="I1613" s="334">
        <f>ROUND((H1613-SUMIF(Anlagenbewegungsdaten!$B:$B,A1613,Anlagenbewegungsdaten!D:D)),3)</f>
        <v>0</v>
      </c>
      <c r="J1613" s="335" t="s">
        <v>5179</v>
      </c>
      <c r="K1613" s="335" t="s">
        <v>5193</v>
      </c>
      <c r="L1613" s="516">
        <v>18.91</v>
      </c>
      <c r="M1613" s="332">
        <f>ROUND(SUMIF(Anlagenbewegungsdaten_AV!B:B,A1613,Anlagenbewegungsdaten_AV!C:C),3)</f>
        <v>0</v>
      </c>
      <c r="N1613" s="330">
        <f>IF(ISBLANK(L1613),ROUND(SUMIF(Anlagenbewegungsdaten_AV!B:B,A1613,Anlagenbewegungsdaten_AV!D:D),2),ROUND(M1613*L1613%,2))</f>
        <v>0</v>
      </c>
      <c r="O1613" s="330">
        <f>ROUND(N1613-SUMIF(Anlagenbewegungsdaten_AV!B:B,A1613,Anlagenbewegungsdaten_AV!D:D),3)</f>
        <v>0</v>
      </c>
    </row>
    <row r="1614" spans="1:15" ht="15" customHeight="1" x14ac:dyDescent="0.25">
      <c r="A1614" s="263" t="s">
        <v>3602</v>
      </c>
      <c r="B1614" s="174" t="s">
        <v>2108</v>
      </c>
      <c r="C1614" s="174" t="s">
        <v>4045</v>
      </c>
      <c r="D1614" s="174" t="s">
        <v>3461</v>
      </c>
      <c r="E1614" s="174" t="s">
        <v>3320</v>
      </c>
      <c r="F1614" s="289">
        <v>23.61</v>
      </c>
      <c r="G1614" s="333">
        <f>ROUND(SUMIF(Anlagenbewegungsdaten!B:B,A1614,Anlagenbewegungsdaten!C:C),3)</f>
        <v>0</v>
      </c>
      <c r="H1614" s="334">
        <f>IF(ISBLANK(F1614),ROUND(SUMIF(Anlagenbewegungsdaten!B:B,A1614,Anlagenbewegungsdaten!D:D),2),ROUND(G1614*F1614%,2))</f>
        <v>0</v>
      </c>
      <c r="I1614" s="334">
        <f>ROUND((H1614-SUMIF(Anlagenbewegungsdaten!$B:$B,A1614,Anlagenbewegungsdaten!D:D)),3)</f>
        <v>0</v>
      </c>
      <c r="J1614" s="335" t="s">
        <v>5179</v>
      </c>
      <c r="K1614" s="335" t="s">
        <v>5193</v>
      </c>
      <c r="L1614" s="516">
        <v>18.89</v>
      </c>
      <c r="M1614" s="332">
        <f>ROUND(SUMIF(Anlagenbewegungsdaten_AV!B:B,A1614,Anlagenbewegungsdaten_AV!C:C),3)</f>
        <v>0</v>
      </c>
      <c r="N1614" s="330">
        <f>IF(ISBLANK(L1614),ROUND(SUMIF(Anlagenbewegungsdaten_AV!B:B,A1614,Anlagenbewegungsdaten_AV!D:D),2),ROUND(M1614*L1614%,2))</f>
        <v>0</v>
      </c>
      <c r="O1614" s="330">
        <f>ROUND(N1614-SUMIF(Anlagenbewegungsdaten_AV!B:B,A1614,Anlagenbewegungsdaten_AV!D:D),3)</f>
        <v>0</v>
      </c>
    </row>
    <row r="1615" spans="1:15" ht="15" customHeight="1" x14ac:dyDescent="0.25">
      <c r="A1615" s="275" t="s">
        <v>4377</v>
      </c>
      <c r="B1615" s="193" t="s">
        <v>2108</v>
      </c>
      <c r="C1615" s="193" t="s">
        <v>4045</v>
      </c>
      <c r="D1615" s="193" t="s">
        <v>4235</v>
      </c>
      <c r="E1615" s="193" t="s">
        <v>4093</v>
      </c>
      <c r="F1615" s="290">
        <v>23.58</v>
      </c>
      <c r="G1615" s="333">
        <f>ROUND(SUMIF(Anlagenbewegungsdaten!B:B,A1615,Anlagenbewegungsdaten!C:C),3)</f>
        <v>0</v>
      </c>
      <c r="H1615" s="334">
        <f>IF(ISBLANK(F1615),ROUND(SUMIF(Anlagenbewegungsdaten!B:B,A1615,Anlagenbewegungsdaten!D:D),2),ROUND(G1615*F1615%,2))</f>
        <v>0</v>
      </c>
      <c r="I1615" s="334">
        <f>ROUND((H1615-SUMIF(Anlagenbewegungsdaten!$B:$B,A1615,Anlagenbewegungsdaten!D:D)),3)</f>
        <v>0</v>
      </c>
      <c r="J1615" s="335" t="s">
        <v>5179</v>
      </c>
      <c r="K1615" s="335" t="s">
        <v>5193</v>
      </c>
      <c r="L1615" s="516">
        <v>18.86</v>
      </c>
      <c r="M1615" s="332">
        <f>ROUND(SUMIF(Anlagenbewegungsdaten_AV!B:B,A1615,Anlagenbewegungsdaten_AV!C:C),3)</f>
        <v>0</v>
      </c>
      <c r="N1615" s="330">
        <f>IF(ISBLANK(L1615),ROUND(SUMIF(Anlagenbewegungsdaten_AV!B:B,A1615,Anlagenbewegungsdaten_AV!D:D),2),ROUND(M1615*L1615%,2))</f>
        <v>0</v>
      </c>
      <c r="O1615" s="330">
        <f>ROUND(N1615-SUMIF(Anlagenbewegungsdaten_AV!B:B,A1615,Anlagenbewegungsdaten_AV!D:D),3)</f>
        <v>0</v>
      </c>
    </row>
    <row r="1616" spans="1:15" ht="15" customHeight="1" x14ac:dyDescent="0.25">
      <c r="A1616" s="263" t="s">
        <v>425</v>
      </c>
      <c r="B1616" s="174" t="s">
        <v>2108</v>
      </c>
      <c r="C1616" s="174" t="s">
        <v>4045</v>
      </c>
      <c r="D1616" s="174" t="s">
        <v>1929</v>
      </c>
      <c r="E1616" s="174" t="s">
        <v>2483</v>
      </c>
      <c r="F1616" s="289">
        <v>21.67</v>
      </c>
      <c r="G1616" s="333">
        <f>ROUND(SUMIF(Anlagenbewegungsdaten!B:B,A1616,Anlagenbewegungsdaten!C:C),3)</f>
        <v>0</v>
      </c>
      <c r="H1616" s="334">
        <f>IF(ISBLANK(F1616),ROUND(SUMIF(Anlagenbewegungsdaten!B:B,A1616,Anlagenbewegungsdaten!D:D),2),ROUND(G1616*F1616%,2))</f>
        <v>0</v>
      </c>
      <c r="I1616" s="334">
        <f>ROUND((H1616-SUMIF(Anlagenbewegungsdaten!$B:$B,A1616,Anlagenbewegungsdaten!D:D)),3)</f>
        <v>0</v>
      </c>
      <c r="J1616" s="335" t="s">
        <v>5179</v>
      </c>
      <c r="K1616" s="335" t="s">
        <v>5193</v>
      </c>
      <c r="L1616" s="516">
        <v>17.34</v>
      </c>
      <c r="M1616" s="332">
        <f>ROUND(SUMIF(Anlagenbewegungsdaten_AV!B:B,A1616,Anlagenbewegungsdaten_AV!C:C),3)</f>
        <v>0</v>
      </c>
      <c r="N1616" s="330">
        <f>IF(ISBLANK(L1616),ROUND(SUMIF(Anlagenbewegungsdaten_AV!B:B,A1616,Anlagenbewegungsdaten_AV!D:D),2),ROUND(M1616*L1616%,2))</f>
        <v>0</v>
      </c>
      <c r="O1616" s="330">
        <f>ROUND(N1616-SUMIF(Anlagenbewegungsdaten_AV!B:B,A1616,Anlagenbewegungsdaten_AV!D:D),3)</f>
        <v>0</v>
      </c>
    </row>
    <row r="1617" spans="1:15" ht="15" customHeight="1" x14ac:dyDescent="0.25">
      <c r="A1617" s="263" t="s">
        <v>426</v>
      </c>
      <c r="B1617" s="174" t="s">
        <v>2108</v>
      </c>
      <c r="C1617" s="174" t="s">
        <v>4045</v>
      </c>
      <c r="D1617" s="174" t="s">
        <v>1931</v>
      </c>
      <c r="E1617" s="174" t="s">
        <v>2486</v>
      </c>
      <c r="F1617" s="289">
        <v>23.67</v>
      </c>
      <c r="G1617" s="333">
        <f>ROUND(SUMIF(Anlagenbewegungsdaten!B:B,A1617,Anlagenbewegungsdaten!C:C),3)</f>
        <v>0</v>
      </c>
      <c r="H1617" s="334">
        <f>IF(ISBLANK(F1617),ROUND(SUMIF(Anlagenbewegungsdaten!B:B,A1617,Anlagenbewegungsdaten!D:D),2),ROUND(G1617*F1617%,2))</f>
        <v>0</v>
      </c>
      <c r="I1617" s="334">
        <f>ROUND((H1617-SUMIF(Anlagenbewegungsdaten!$B:$B,A1617,Anlagenbewegungsdaten!D:D)),3)</f>
        <v>0</v>
      </c>
      <c r="J1617" s="335" t="s">
        <v>5179</v>
      </c>
      <c r="K1617" s="335" t="s">
        <v>5193</v>
      </c>
      <c r="L1617" s="516">
        <v>18.940000000000001</v>
      </c>
      <c r="M1617" s="332">
        <f>ROUND(SUMIF(Anlagenbewegungsdaten_AV!B:B,A1617,Anlagenbewegungsdaten_AV!C:C),3)</f>
        <v>0</v>
      </c>
      <c r="N1617" s="330">
        <f>IF(ISBLANK(L1617),ROUND(SUMIF(Anlagenbewegungsdaten_AV!B:B,A1617,Anlagenbewegungsdaten_AV!D:D),2),ROUND(M1617*L1617%,2))</f>
        <v>0</v>
      </c>
      <c r="O1617" s="330">
        <f>ROUND(N1617-SUMIF(Anlagenbewegungsdaten_AV!B:B,A1617,Anlagenbewegungsdaten_AV!D:D),3)</f>
        <v>0</v>
      </c>
    </row>
    <row r="1618" spans="1:15" ht="15" customHeight="1" x14ac:dyDescent="0.25">
      <c r="A1618" s="263" t="s">
        <v>427</v>
      </c>
      <c r="B1618" s="174" t="s">
        <v>2108</v>
      </c>
      <c r="C1618" s="174" t="s">
        <v>4045</v>
      </c>
      <c r="D1618" s="184" t="s">
        <v>1933</v>
      </c>
      <c r="E1618" s="174" t="s">
        <v>1560</v>
      </c>
      <c r="F1618" s="289">
        <v>24.67</v>
      </c>
      <c r="G1618" s="333">
        <f>ROUND(SUMIF(Anlagenbewegungsdaten!B:B,A1618,Anlagenbewegungsdaten!C:C),3)</f>
        <v>0</v>
      </c>
      <c r="H1618" s="334">
        <f>IF(ISBLANK(F1618),ROUND(SUMIF(Anlagenbewegungsdaten!B:B,A1618,Anlagenbewegungsdaten!D:D),2),ROUND(G1618*F1618%,2))</f>
        <v>0</v>
      </c>
      <c r="I1618" s="334">
        <f>ROUND((H1618-SUMIF(Anlagenbewegungsdaten!$B:$B,A1618,Anlagenbewegungsdaten!D:D)),3)</f>
        <v>0</v>
      </c>
      <c r="J1618" s="335" t="s">
        <v>5179</v>
      </c>
      <c r="K1618" s="335" t="s">
        <v>5193</v>
      </c>
      <c r="L1618" s="516">
        <v>19.739999999999998</v>
      </c>
      <c r="M1618" s="332">
        <f>ROUND(SUMIF(Anlagenbewegungsdaten_AV!B:B,A1618,Anlagenbewegungsdaten_AV!C:C),3)</f>
        <v>0</v>
      </c>
      <c r="N1618" s="330">
        <f>IF(ISBLANK(L1618),ROUND(SUMIF(Anlagenbewegungsdaten_AV!B:B,A1618,Anlagenbewegungsdaten_AV!D:D),2),ROUND(M1618*L1618%,2))</f>
        <v>0</v>
      </c>
      <c r="O1618" s="330">
        <f>ROUND(N1618-SUMIF(Anlagenbewegungsdaten_AV!B:B,A1618,Anlagenbewegungsdaten_AV!D:D),3)</f>
        <v>0</v>
      </c>
    </row>
    <row r="1619" spans="1:15" ht="15" customHeight="1" x14ac:dyDescent="0.25">
      <c r="A1619" s="263" t="s">
        <v>428</v>
      </c>
      <c r="B1619" s="174" t="s">
        <v>2108</v>
      </c>
      <c r="C1619" s="174" t="s">
        <v>4045</v>
      </c>
      <c r="D1619" s="174" t="s">
        <v>1935</v>
      </c>
      <c r="E1619" s="174" t="s">
        <v>1563</v>
      </c>
      <c r="F1619" s="289">
        <v>24.67</v>
      </c>
      <c r="G1619" s="333">
        <f>ROUND(SUMIF(Anlagenbewegungsdaten!B:B,A1619,Anlagenbewegungsdaten!C:C),3)</f>
        <v>0</v>
      </c>
      <c r="H1619" s="334">
        <f>IF(ISBLANK(F1619),ROUND(SUMIF(Anlagenbewegungsdaten!B:B,A1619,Anlagenbewegungsdaten!D:D),2),ROUND(G1619*F1619%,2))</f>
        <v>0</v>
      </c>
      <c r="I1619" s="334">
        <f>ROUND((H1619-SUMIF(Anlagenbewegungsdaten!$B:$B,A1619,Anlagenbewegungsdaten!D:D)),3)</f>
        <v>0</v>
      </c>
      <c r="J1619" s="335" t="s">
        <v>5179</v>
      </c>
      <c r="K1619" s="335" t="s">
        <v>5193</v>
      </c>
      <c r="L1619" s="516">
        <v>19.739999999999998</v>
      </c>
      <c r="M1619" s="332">
        <f>ROUND(SUMIF(Anlagenbewegungsdaten_AV!B:B,A1619,Anlagenbewegungsdaten_AV!C:C),3)</f>
        <v>0</v>
      </c>
      <c r="N1619" s="330">
        <f>IF(ISBLANK(L1619),ROUND(SUMIF(Anlagenbewegungsdaten_AV!B:B,A1619,Anlagenbewegungsdaten_AV!D:D),2),ROUND(M1619*L1619%,2))</f>
        <v>0</v>
      </c>
      <c r="O1619" s="330">
        <f>ROUND(N1619-SUMIF(Anlagenbewegungsdaten_AV!B:B,A1619,Anlagenbewegungsdaten_AV!D:D),3)</f>
        <v>0</v>
      </c>
    </row>
    <row r="1620" spans="1:15" ht="15" customHeight="1" x14ac:dyDescent="0.25">
      <c r="A1620" s="263" t="s">
        <v>2859</v>
      </c>
      <c r="B1620" s="174" t="s">
        <v>2108</v>
      </c>
      <c r="C1620" s="174" t="s">
        <v>4045</v>
      </c>
      <c r="D1620" s="174" t="s">
        <v>2719</v>
      </c>
      <c r="E1620" s="174" t="s">
        <v>2576</v>
      </c>
      <c r="F1620" s="289">
        <v>24.64</v>
      </c>
      <c r="G1620" s="333">
        <f>ROUND(SUMIF(Anlagenbewegungsdaten!B:B,A1620,Anlagenbewegungsdaten!C:C),3)</f>
        <v>0</v>
      </c>
      <c r="H1620" s="334">
        <f>IF(ISBLANK(F1620),ROUND(SUMIF(Anlagenbewegungsdaten!B:B,A1620,Anlagenbewegungsdaten!D:D),2),ROUND(G1620*F1620%,2))</f>
        <v>0</v>
      </c>
      <c r="I1620" s="334">
        <f>ROUND((H1620-SUMIF(Anlagenbewegungsdaten!$B:$B,A1620,Anlagenbewegungsdaten!D:D)),3)</f>
        <v>0</v>
      </c>
      <c r="J1620" s="335" t="s">
        <v>5179</v>
      </c>
      <c r="K1620" s="335" t="s">
        <v>5193</v>
      </c>
      <c r="L1620" s="516">
        <v>19.71</v>
      </c>
      <c r="M1620" s="332">
        <f>ROUND(SUMIF(Anlagenbewegungsdaten_AV!B:B,A1620,Anlagenbewegungsdaten_AV!C:C),3)</f>
        <v>0</v>
      </c>
      <c r="N1620" s="330">
        <f>IF(ISBLANK(L1620),ROUND(SUMIF(Anlagenbewegungsdaten_AV!B:B,A1620,Anlagenbewegungsdaten_AV!D:D),2),ROUND(M1620*L1620%,2))</f>
        <v>0</v>
      </c>
      <c r="O1620" s="330">
        <f>ROUND(N1620-SUMIF(Anlagenbewegungsdaten_AV!B:B,A1620,Anlagenbewegungsdaten_AV!D:D),3)</f>
        <v>0</v>
      </c>
    </row>
    <row r="1621" spans="1:15" ht="15" customHeight="1" x14ac:dyDescent="0.25">
      <c r="A1621" s="263" t="s">
        <v>3603</v>
      </c>
      <c r="B1621" s="174" t="s">
        <v>2108</v>
      </c>
      <c r="C1621" s="174" t="s">
        <v>4045</v>
      </c>
      <c r="D1621" s="174" t="s">
        <v>3463</v>
      </c>
      <c r="E1621" s="174" t="s">
        <v>3320</v>
      </c>
      <c r="F1621" s="289">
        <v>24.61</v>
      </c>
      <c r="G1621" s="333">
        <f>ROUND(SUMIF(Anlagenbewegungsdaten!B:B,A1621,Anlagenbewegungsdaten!C:C),3)</f>
        <v>0</v>
      </c>
      <c r="H1621" s="334">
        <f>IF(ISBLANK(F1621),ROUND(SUMIF(Anlagenbewegungsdaten!B:B,A1621,Anlagenbewegungsdaten!D:D),2),ROUND(G1621*F1621%,2))</f>
        <v>0</v>
      </c>
      <c r="I1621" s="334">
        <f>ROUND((H1621-SUMIF(Anlagenbewegungsdaten!$B:$B,A1621,Anlagenbewegungsdaten!D:D)),3)</f>
        <v>0</v>
      </c>
      <c r="J1621" s="335" t="s">
        <v>5179</v>
      </c>
      <c r="K1621" s="335" t="s">
        <v>5193</v>
      </c>
      <c r="L1621" s="516">
        <v>19.690000000000001</v>
      </c>
      <c r="M1621" s="332">
        <f>ROUND(SUMIF(Anlagenbewegungsdaten_AV!B:B,A1621,Anlagenbewegungsdaten_AV!C:C),3)</f>
        <v>0</v>
      </c>
      <c r="N1621" s="330">
        <f>IF(ISBLANK(L1621),ROUND(SUMIF(Anlagenbewegungsdaten_AV!B:B,A1621,Anlagenbewegungsdaten_AV!D:D),2),ROUND(M1621*L1621%,2))</f>
        <v>0</v>
      </c>
      <c r="O1621" s="330">
        <f>ROUND(N1621-SUMIF(Anlagenbewegungsdaten_AV!B:B,A1621,Anlagenbewegungsdaten_AV!D:D),3)</f>
        <v>0</v>
      </c>
    </row>
    <row r="1622" spans="1:15" ht="15" customHeight="1" x14ac:dyDescent="0.25">
      <c r="A1622" s="275" t="s">
        <v>4378</v>
      </c>
      <c r="B1622" s="193" t="s">
        <v>2108</v>
      </c>
      <c r="C1622" s="193" t="s">
        <v>4045</v>
      </c>
      <c r="D1622" s="193" t="s">
        <v>4237</v>
      </c>
      <c r="E1622" s="193" t="s">
        <v>4093</v>
      </c>
      <c r="F1622" s="290">
        <v>24.58</v>
      </c>
      <c r="G1622" s="333">
        <f>ROUND(SUMIF(Anlagenbewegungsdaten!B:B,A1622,Anlagenbewegungsdaten!C:C),3)</f>
        <v>0</v>
      </c>
      <c r="H1622" s="334">
        <f>IF(ISBLANK(F1622),ROUND(SUMIF(Anlagenbewegungsdaten!B:B,A1622,Anlagenbewegungsdaten!D:D),2),ROUND(G1622*F1622%,2))</f>
        <v>0</v>
      </c>
      <c r="I1622" s="334">
        <f>ROUND((H1622-SUMIF(Anlagenbewegungsdaten!$B:$B,A1622,Anlagenbewegungsdaten!D:D)),3)</f>
        <v>0</v>
      </c>
      <c r="J1622" s="335" t="s">
        <v>5179</v>
      </c>
      <c r="K1622" s="335" t="s">
        <v>5193</v>
      </c>
      <c r="L1622" s="516">
        <v>19.66</v>
      </c>
      <c r="M1622" s="332">
        <f>ROUND(SUMIF(Anlagenbewegungsdaten_AV!B:B,A1622,Anlagenbewegungsdaten_AV!C:C),3)</f>
        <v>0</v>
      </c>
      <c r="N1622" s="330">
        <f>IF(ISBLANK(L1622),ROUND(SUMIF(Anlagenbewegungsdaten_AV!B:B,A1622,Anlagenbewegungsdaten_AV!D:D),2),ROUND(M1622*L1622%,2))</f>
        <v>0</v>
      </c>
      <c r="O1622" s="330">
        <f>ROUND(N1622-SUMIF(Anlagenbewegungsdaten_AV!B:B,A1622,Anlagenbewegungsdaten_AV!D:D),3)</f>
        <v>0</v>
      </c>
    </row>
    <row r="1623" spans="1:15" ht="15" customHeight="1" x14ac:dyDescent="0.25">
      <c r="A1623" s="263" t="s">
        <v>429</v>
      </c>
      <c r="B1623" s="174" t="s">
        <v>2108</v>
      </c>
      <c r="C1623" s="174" t="s">
        <v>4045</v>
      </c>
      <c r="D1623" s="174" t="s">
        <v>1937</v>
      </c>
      <c r="E1623" s="174" t="s">
        <v>2483</v>
      </c>
      <c r="F1623" s="289">
        <v>24.67</v>
      </c>
      <c r="G1623" s="333">
        <f>ROUND(SUMIF(Anlagenbewegungsdaten!B:B,A1623,Anlagenbewegungsdaten!C:C),3)</f>
        <v>0</v>
      </c>
      <c r="H1623" s="334">
        <f>IF(ISBLANK(F1623),ROUND(SUMIF(Anlagenbewegungsdaten!B:B,A1623,Anlagenbewegungsdaten!D:D),2),ROUND(G1623*F1623%,2))</f>
        <v>0</v>
      </c>
      <c r="I1623" s="334">
        <f>ROUND((H1623-SUMIF(Anlagenbewegungsdaten!$B:$B,A1623,Anlagenbewegungsdaten!D:D)),3)</f>
        <v>0</v>
      </c>
      <c r="J1623" s="335" t="s">
        <v>5179</v>
      </c>
      <c r="K1623" s="335" t="s">
        <v>5193</v>
      </c>
      <c r="L1623" s="516">
        <v>19.739999999999998</v>
      </c>
      <c r="M1623" s="332">
        <f>ROUND(SUMIF(Anlagenbewegungsdaten_AV!B:B,A1623,Anlagenbewegungsdaten_AV!C:C),3)</f>
        <v>0</v>
      </c>
      <c r="N1623" s="330">
        <f>IF(ISBLANK(L1623),ROUND(SUMIF(Anlagenbewegungsdaten_AV!B:B,A1623,Anlagenbewegungsdaten_AV!D:D),2),ROUND(M1623*L1623%,2))</f>
        <v>0</v>
      </c>
      <c r="O1623" s="330">
        <f>ROUND(N1623-SUMIF(Anlagenbewegungsdaten_AV!B:B,A1623,Anlagenbewegungsdaten_AV!D:D),3)</f>
        <v>0</v>
      </c>
    </row>
    <row r="1624" spans="1:15" ht="15" customHeight="1" x14ac:dyDescent="0.25">
      <c r="A1624" s="263" t="s">
        <v>430</v>
      </c>
      <c r="B1624" s="174" t="s">
        <v>2108</v>
      </c>
      <c r="C1624" s="174" t="s">
        <v>4045</v>
      </c>
      <c r="D1624" s="174" t="s">
        <v>1939</v>
      </c>
      <c r="E1624" s="174" t="s">
        <v>2486</v>
      </c>
      <c r="F1624" s="289">
        <v>26.67</v>
      </c>
      <c r="G1624" s="333">
        <f>ROUND(SUMIF(Anlagenbewegungsdaten!B:B,A1624,Anlagenbewegungsdaten!C:C),3)</f>
        <v>0</v>
      </c>
      <c r="H1624" s="334">
        <f>IF(ISBLANK(F1624),ROUND(SUMIF(Anlagenbewegungsdaten!B:B,A1624,Anlagenbewegungsdaten!D:D),2),ROUND(G1624*F1624%,2))</f>
        <v>0</v>
      </c>
      <c r="I1624" s="334">
        <f>ROUND((H1624-SUMIF(Anlagenbewegungsdaten!$B:$B,A1624,Anlagenbewegungsdaten!D:D)),3)</f>
        <v>0</v>
      </c>
      <c r="J1624" s="335" t="s">
        <v>5179</v>
      </c>
      <c r="K1624" s="335" t="s">
        <v>5193</v>
      </c>
      <c r="L1624" s="516">
        <v>21.34</v>
      </c>
      <c r="M1624" s="332">
        <f>ROUND(SUMIF(Anlagenbewegungsdaten_AV!B:B,A1624,Anlagenbewegungsdaten_AV!C:C),3)</f>
        <v>0</v>
      </c>
      <c r="N1624" s="330">
        <f>IF(ISBLANK(L1624),ROUND(SUMIF(Anlagenbewegungsdaten_AV!B:B,A1624,Anlagenbewegungsdaten_AV!D:D),2),ROUND(M1624*L1624%,2))</f>
        <v>0</v>
      </c>
      <c r="O1624" s="330">
        <f>ROUND(N1624-SUMIF(Anlagenbewegungsdaten_AV!B:B,A1624,Anlagenbewegungsdaten_AV!D:D),3)</f>
        <v>0</v>
      </c>
    </row>
    <row r="1625" spans="1:15" ht="15" customHeight="1" x14ac:dyDescent="0.25">
      <c r="A1625" s="263" t="s">
        <v>431</v>
      </c>
      <c r="B1625" s="174" t="s">
        <v>2108</v>
      </c>
      <c r="C1625" s="174" t="s">
        <v>4045</v>
      </c>
      <c r="D1625" s="174" t="s">
        <v>1941</v>
      </c>
      <c r="E1625" s="174" t="s">
        <v>1560</v>
      </c>
      <c r="F1625" s="289">
        <v>27.67</v>
      </c>
      <c r="G1625" s="333">
        <f>ROUND(SUMIF(Anlagenbewegungsdaten!B:B,A1625,Anlagenbewegungsdaten!C:C),3)</f>
        <v>0</v>
      </c>
      <c r="H1625" s="334">
        <f>IF(ISBLANK(F1625),ROUND(SUMIF(Anlagenbewegungsdaten!B:B,A1625,Anlagenbewegungsdaten!D:D),2),ROUND(G1625*F1625%,2))</f>
        <v>0</v>
      </c>
      <c r="I1625" s="334">
        <f>ROUND((H1625-SUMIF(Anlagenbewegungsdaten!$B:$B,A1625,Anlagenbewegungsdaten!D:D)),3)</f>
        <v>0</v>
      </c>
      <c r="J1625" s="335" t="s">
        <v>5179</v>
      </c>
      <c r="K1625" s="335" t="s">
        <v>5193</v>
      </c>
      <c r="L1625" s="516">
        <v>22.14</v>
      </c>
      <c r="M1625" s="332">
        <f>ROUND(SUMIF(Anlagenbewegungsdaten_AV!B:B,A1625,Anlagenbewegungsdaten_AV!C:C),3)</f>
        <v>0</v>
      </c>
      <c r="N1625" s="330">
        <f>IF(ISBLANK(L1625),ROUND(SUMIF(Anlagenbewegungsdaten_AV!B:B,A1625,Anlagenbewegungsdaten_AV!D:D),2),ROUND(M1625*L1625%,2))</f>
        <v>0</v>
      </c>
      <c r="O1625" s="330">
        <f>ROUND(N1625-SUMIF(Anlagenbewegungsdaten_AV!B:B,A1625,Anlagenbewegungsdaten_AV!D:D),3)</f>
        <v>0</v>
      </c>
    </row>
    <row r="1626" spans="1:15" ht="15" customHeight="1" x14ac:dyDescent="0.25">
      <c r="A1626" s="263" t="s">
        <v>432</v>
      </c>
      <c r="B1626" s="174" t="s">
        <v>2108</v>
      </c>
      <c r="C1626" s="174" t="s">
        <v>4045</v>
      </c>
      <c r="D1626" s="174" t="s">
        <v>1943</v>
      </c>
      <c r="E1626" s="174" t="s">
        <v>1563</v>
      </c>
      <c r="F1626" s="289">
        <v>27.67</v>
      </c>
      <c r="G1626" s="333">
        <f>ROUND(SUMIF(Anlagenbewegungsdaten!B:B,A1626,Anlagenbewegungsdaten!C:C),3)</f>
        <v>0</v>
      </c>
      <c r="H1626" s="334">
        <f>IF(ISBLANK(F1626),ROUND(SUMIF(Anlagenbewegungsdaten!B:B,A1626,Anlagenbewegungsdaten!D:D),2),ROUND(G1626*F1626%,2))</f>
        <v>0</v>
      </c>
      <c r="I1626" s="334">
        <f>ROUND((H1626-SUMIF(Anlagenbewegungsdaten!$B:$B,A1626,Anlagenbewegungsdaten!D:D)),3)</f>
        <v>0</v>
      </c>
      <c r="J1626" s="335" t="s">
        <v>5179</v>
      </c>
      <c r="K1626" s="335" t="s">
        <v>5193</v>
      </c>
      <c r="L1626" s="516">
        <v>22.14</v>
      </c>
      <c r="M1626" s="332">
        <f>ROUND(SUMIF(Anlagenbewegungsdaten_AV!B:B,A1626,Anlagenbewegungsdaten_AV!C:C),3)</f>
        <v>0</v>
      </c>
      <c r="N1626" s="330">
        <f>IF(ISBLANK(L1626),ROUND(SUMIF(Anlagenbewegungsdaten_AV!B:B,A1626,Anlagenbewegungsdaten_AV!D:D),2),ROUND(M1626*L1626%,2))</f>
        <v>0</v>
      </c>
      <c r="O1626" s="330">
        <f>ROUND(N1626-SUMIF(Anlagenbewegungsdaten_AV!B:B,A1626,Anlagenbewegungsdaten_AV!D:D),3)</f>
        <v>0</v>
      </c>
    </row>
    <row r="1627" spans="1:15" ht="15" customHeight="1" x14ac:dyDescent="0.25">
      <c r="A1627" s="263" t="s">
        <v>2860</v>
      </c>
      <c r="B1627" s="174" t="s">
        <v>2108</v>
      </c>
      <c r="C1627" s="174" t="s">
        <v>4045</v>
      </c>
      <c r="D1627" s="174" t="s">
        <v>2721</v>
      </c>
      <c r="E1627" s="174" t="s">
        <v>2576</v>
      </c>
      <c r="F1627" s="289">
        <v>27.64</v>
      </c>
      <c r="G1627" s="333">
        <f>ROUND(SUMIF(Anlagenbewegungsdaten!B:B,A1627,Anlagenbewegungsdaten!C:C),3)</f>
        <v>0</v>
      </c>
      <c r="H1627" s="334">
        <f>IF(ISBLANK(F1627),ROUND(SUMIF(Anlagenbewegungsdaten!B:B,A1627,Anlagenbewegungsdaten!D:D),2),ROUND(G1627*F1627%,2))</f>
        <v>0</v>
      </c>
      <c r="I1627" s="334">
        <f>ROUND((H1627-SUMIF(Anlagenbewegungsdaten!$B:$B,A1627,Anlagenbewegungsdaten!D:D)),3)</f>
        <v>0</v>
      </c>
      <c r="J1627" s="335" t="s">
        <v>5179</v>
      </c>
      <c r="K1627" s="335" t="s">
        <v>5193</v>
      </c>
      <c r="L1627" s="516">
        <v>22.11</v>
      </c>
      <c r="M1627" s="332">
        <f>ROUND(SUMIF(Anlagenbewegungsdaten_AV!B:B,A1627,Anlagenbewegungsdaten_AV!C:C),3)</f>
        <v>0</v>
      </c>
      <c r="N1627" s="330">
        <f>IF(ISBLANK(L1627),ROUND(SUMIF(Anlagenbewegungsdaten_AV!B:B,A1627,Anlagenbewegungsdaten_AV!D:D),2),ROUND(M1627*L1627%,2))</f>
        <v>0</v>
      </c>
      <c r="O1627" s="330">
        <f>ROUND(N1627-SUMIF(Anlagenbewegungsdaten_AV!B:B,A1627,Anlagenbewegungsdaten_AV!D:D),3)</f>
        <v>0</v>
      </c>
    </row>
    <row r="1628" spans="1:15" ht="15" customHeight="1" x14ac:dyDescent="0.25">
      <c r="A1628" s="263" t="s">
        <v>3604</v>
      </c>
      <c r="B1628" s="174" t="s">
        <v>2108</v>
      </c>
      <c r="C1628" s="174" t="s">
        <v>4045</v>
      </c>
      <c r="D1628" s="174" t="s">
        <v>3465</v>
      </c>
      <c r="E1628" s="174" t="s">
        <v>3320</v>
      </c>
      <c r="F1628" s="289">
        <v>27.61</v>
      </c>
      <c r="G1628" s="333">
        <f>ROUND(SUMIF(Anlagenbewegungsdaten!B:B,A1628,Anlagenbewegungsdaten!C:C),3)</f>
        <v>0</v>
      </c>
      <c r="H1628" s="334">
        <f>IF(ISBLANK(F1628),ROUND(SUMIF(Anlagenbewegungsdaten!B:B,A1628,Anlagenbewegungsdaten!D:D),2),ROUND(G1628*F1628%,2))</f>
        <v>0</v>
      </c>
      <c r="I1628" s="334">
        <f>ROUND((H1628-SUMIF(Anlagenbewegungsdaten!$B:$B,A1628,Anlagenbewegungsdaten!D:D)),3)</f>
        <v>0</v>
      </c>
      <c r="J1628" s="335" t="s">
        <v>5179</v>
      </c>
      <c r="K1628" s="335" t="s">
        <v>5193</v>
      </c>
      <c r="L1628" s="516">
        <v>22.09</v>
      </c>
      <c r="M1628" s="332">
        <f>ROUND(SUMIF(Anlagenbewegungsdaten_AV!B:B,A1628,Anlagenbewegungsdaten_AV!C:C),3)</f>
        <v>0</v>
      </c>
      <c r="N1628" s="330">
        <f>IF(ISBLANK(L1628),ROUND(SUMIF(Anlagenbewegungsdaten_AV!B:B,A1628,Anlagenbewegungsdaten_AV!D:D),2),ROUND(M1628*L1628%,2))</f>
        <v>0</v>
      </c>
      <c r="O1628" s="330">
        <f>ROUND(N1628-SUMIF(Anlagenbewegungsdaten_AV!B:B,A1628,Anlagenbewegungsdaten_AV!D:D),3)</f>
        <v>0</v>
      </c>
    </row>
    <row r="1629" spans="1:15" ht="15" customHeight="1" x14ac:dyDescent="0.25">
      <c r="A1629" s="275" t="s">
        <v>4379</v>
      </c>
      <c r="B1629" s="193" t="s">
        <v>2108</v>
      </c>
      <c r="C1629" s="193" t="s">
        <v>4045</v>
      </c>
      <c r="D1629" s="193" t="s">
        <v>4239</v>
      </c>
      <c r="E1629" s="193" t="s">
        <v>4093</v>
      </c>
      <c r="F1629" s="290">
        <v>27.58</v>
      </c>
      <c r="G1629" s="333">
        <f>ROUND(SUMIF(Anlagenbewegungsdaten!B:B,A1629,Anlagenbewegungsdaten!C:C),3)</f>
        <v>0</v>
      </c>
      <c r="H1629" s="334">
        <f>IF(ISBLANK(F1629),ROUND(SUMIF(Anlagenbewegungsdaten!B:B,A1629,Anlagenbewegungsdaten!D:D),2),ROUND(G1629*F1629%,2))</f>
        <v>0</v>
      </c>
      <c r="I1629" s="334">
        <f>ROUND((H1629-SUMIF(Anlagenbewegungsdaten!$B:$B,A1629,Anlagenbewegungsdaten!D:D)),3)</f>
        <v>0</v>
      </c>
      <c r="J1629" s="335" t="s">
        <v>5179</v>
      </c>
      <c r="K1629" s="335" t="s">
        <v>5193</v>
      </c>
      <c r="L1629" s="516">
        <v>22.06</v>
      </c>
      <c r="M1629" s="332">
        <f>ROUND(SUMIF(Anlagenbewegungsdaten_AV!B:B,A1629,Anlagenbewegungsdaten_AV!C:C),3)</f>
        <v>0</v>
      </c>
      <c r="N1629" s="330">
        <f>IF(ISBLANK(L1629),ROUND(SUMIF(Anlagenbewegungsdaten_AV!B:B,A1629,Anlagenbewegungsdaten_AV!D:D),2),ROUND(M1629*L1629%,2))</f>
        <v>0</v>
      </c>
      <c r="O1629" s="330">
        <f>ROUND(N1629-SUMIF(Anlagenbewegungsdaten_AV!B:B,A1629,Anlagenbewegungsdaten_AV!D:D),3)</f>
        <v>0</v>
      </c>
    </row>
    <row r="1630" spans="1:15" ht="15" customHeight="1" x14ac:dyDescent="0.25">
      <c r="A1630" s="263" t="s">
        <v>433</v>
      </c>
      <c r="B1630" s="174" t="s">
        <v>2108</v>
      </c>
      <c r="C1630" s="174" t="s">
        <v>4045</v>
      </c>
      <c r="D1630" s="174" t="s">
        <v>1945</v>
      </c>
      <c r="E1630" s="174" t="s">
        <v>2483</v>
      </c>
      <c r="F1630" s="289">
        <v>25.67</v>
      </c>
      <c r="G1630" s="333">
        <f>ROUND(SUMIF(Anlagenbewegungsdaten!B:B,A1630,Anlagenbewegungsdaten!C:C),3)</f>
        <v>0</v>
      </c>
      <c r="H1630" s="334">
        <f>IF(ISBLANK(F1630),ROUND(SUMIF(Anlagenbewegungsdaten!B:B,A1630,Anlagenbewegungsdaten!D:D),2),ROUND(G1630*F1630%,2))</f>
        <v>0</v>
      </c>
      <c r="I1630" s="334">
        <f>ROUND((H1630-SUMIF(Anlagenbewegungsdaten!$B:$B,A1630,Anlagenbewegungsdaten!D:D)),3)</f>
        <v>0</v>
      </c>
      <c r="J1630" s="335" t="s">
        <v>5179</v>
      </c>
      <c r="K1630" s="335" t="s">
        <v>5193</v>
      </c>
      <c r="L1630" s="516">
        <v>20.54</v>
      </c>
      <c r="M1630" s="332">
        <f>ROUND(SUMIF(Anlagenbewegungsdaten_AV!B:B,A1630,Anlagenbewegungsdaten_AV!C:C),3)</f>
        <v>0</v>
      </c>
      <c r="N1630" s="330">
        <f>IF(ISBLANK(L1630),ROUND(SUMIF(Anlagenbewegungsdaten_AV!B:B,A1630,Anlagenbewegungsdaten_AV!D:D),2),ROUND(M1630*L1630%,2))</f>
        <v>0</v>
      </c>
      <c r="O1630" s="330">
        <f>ROUND(N1630-SUMIF(Anlagenbewegungsdaten_AV!B:B,A1630,Anlagenbewegungsdaten_AV!D:D),3)</f>
        <v>0</v>
      </c>
    </row>
    <row r="1631" spans="1:15" ht="15" customHeight="1" x14ac:dyDescent="0.25">
      <c r="A1631" s="263" t="s">
        <v>434</v>
      </c>
      <c r="B1631" s="174" t="s">
        <v>2108</v>
      </c>
      <c r="C1631" s="174" t="s">
        <v>4045</v>
      </c>
      <c r="D1631" s="174" t="s">
        <v>1947</v>
      </c>
      <c r="E1631" s="174" t="s">
        <v>2486</v>
      </c>
      <c r="F1631" s="289">
        <v>27.67</v>
      </c>
      <c r="G1631" s="333">
        <f>ROUND(SUMIF(Anlagenbewegungsdaten!B:B,A1631,Anlagenbewegungsdaten!C:C),3)</f>
        <v>0</v>
      </c>
      <c r="H1631" s="334">
        <f>IF(ISBLANK(F1631),ROUND(SUMIF(Anlagenbewegungsdaten!B:B,A1631,Anlagenbewegungsdaten!D:D),2),ROUND(G1631*F1631%,2))</f>
        <v>0</v>
      </c>
      <c r="I1631" s="334">
        <f>ROUND((H1631-SUMIF(Anlagenbewegungsdaten!$B:$B,A1631,Anlagenbewegungsdaten!D:D)),3)</f>
        <v>0</v>
      </c>
      <c r="J1631" s="335" t="s">
        <v>5179</v>
      </c>
      <c r="K1631" s="335" t="s">
        <v>5193</v>
      </c>
      <c r="L1631" s="516">
        <v>22.14</v>
      </c>
      <c r="M1631" s="332">
        <f>ROUND(SUMIF(Anlagenbewegungsdaten_AV!B:B,A1631,Anlagenbewegungsdaten_AV!C:C),3)</f>
        <v>0</v>
      </c>
      <c r="N1631" s="330">
        <f>IF(ISBLANK(L1631),ROUND(SUMIF(Anlagenbewegungsdaten_AV!B:B,A1631,Anlagenbewegungsdaten_AV!D:D),2),ROUND(M1631*L1631%,2))</f>
        <v>0</v>
      </c>
      <c r="O1631" s="330">
        <f>ROUND(N1631-SUMIF(Anlagenbewegungsdaten_AV!B:B,A1631,Anlagenbewegungsdaten_AV!D:D),3)</f>
        <v>0</v>
      </c>
    </row>
    <row r="1632" spans="1:15" ht="15" customHeight="1" x14ac:dyDescent="0.25">
      <c r="A1632" s="263" t="s">
        <v>435</v>
      </c>
      <c r="B1632" s="174" t="s">
        <v>2108</v>
      </c>
      <c r="C1632" s="174" t="s">
        <v>4045</v>
      </c>
      <c r="D1632" s="184" t="s">
        <v>1949</v>
      </c>
      <c r="E1632" s="174" t="s">
        <v>1560</v>
      </c>
      <c r="F1632" s="289">
        <v>28.67</v>
      </c>
      <c r="G1632" s="333">
        <f>ROUND(SUMIF(Anlagenbewegungsdaten!B:B,A1632,Anlagenbewegungsdaten!C:C),3)</f>
        <v>0</v>
      </c>
      <c r="H1632" s="334">
        <f>IF(ISBLANK(F1632),ROUND(SUMIF(Anlagenbewegungsdaten!B:B,A1632,Anlagenbewegungsdaten!D:D),2),ROUND(G1632*F1632%,2))</f>
        <v>0</v>
      </c>
      <c r="I1632" s="334">
        <f>ROUND((H1632-SUMIF(Anlagenbewegungsdaten!$B:$B,A1632,Anlagenbewegungsdaten!D:D)),3)</f>
        <v>0</v>
      </c>
      <c r="J1632" s="335" t="s">
        <v>5179</v>
      </c>
      <c r="K1632" s="335" t="s">
        <v>5193</v>
      </c>
      <c r="L1632" s="516">
        <v>22.94</v>
      </c>
      <c r="M1632" s="332">
        <f>ROUND(SUMIF(Anlagenbewegungsdaten_AV!B:B,A1632,Anlagenbewegungsdaten_AV!C:C),3)</f>
        <v>0</v>
      </c>
      <c r="N1632" s="330">
        <f>IF(ISBLANK(L1632),ROUND(SUMIF(Anlagenbewegungsdaten_AV!B:B,A1632,Anlagenbewegungsdaten_AV!D:D),2),ROUND(M1632*L1632%,2))</f>
        <v>0</v>
      </c>
      <c r="O1632" s="330">
        <f>ROUND(N1632-SUMIF(Anlagenbewegungsdaten_AV!B:B,A1632,Anlagenbewegungsdaten_AV!D:D),3)</f>
        <v>0</v>
      </c>
    </row>
    <row r="1633" spans="1:15" ht="15" customHeight="1" x14ac:dyDescent="0.25">
      <c r="A1633" s="263" t="s">
        <v>436</v>
      </c>
      <c r="B1633" s="174" t="s">
        <v>2108</v>
      </c>
      <c r="C1633" s="174" t="s">
        <v>4045</v>
      </c>
      <c r="D1633" s="174" t="s">
        <v>1951</v>
      </c>
      <c r="E1633" s="174" t="s">
        <v>1563</v>
      </c>
      <c r="F1633" s="289">
        <v>28.67</v>
      </c>
      <c r="G1633" s="333">
        <f>ROUND(SUMIF(Anlagenbewegungsdaten!B:B,A1633,Anlagenbewegungsdaten!C:C),3)</f>
        <v>0</v>
      </c>
      <c r="H1633" s="334">
        <f>IF(ISBLANK(F1633),ROUND(SUMIF(Anlagenbewegungsdaten!B:B,A1633,Anlagenbewegungsdaten!D:D),2),ROUND(G1633*F1633%,2))</f>
        <v>0</v>
      </c>
      <c r="I1633" s="334">
        <f>ROUND((H1633-SUMIF(Anlagenbewegungsdaten!$B:$B,A1633,Anlagenbewegungsdaten!D:D)),3)</f>
        <v>0</v>
      </c>
      <c r="J1633" s="335" t="s">
        <v>5179</v>
      </c>
      <c r="K1633" s="335" t="s">
        <v>5193</v>
      </c>
      <c r="L1633" s="516">
        <v>22.94</v>
      </c>
      <c r="M1633" s="332">
        <f>ROUND(SUMIF(Anlagenbewegungsdaten_AV!B:B,A1633,Anlagenbewegungsdaten_AV!C:C),3)</f>
        <v>0</v>
      </c>
      <c r="N1633" s="330">
        <f>IF(ISBLANK(L1633),ROUND(SUMIF(Anlagenbewegungsdaten_AV!B:B,A1633,Anlagenbewegungsdaten_AV!D:D),2),ROUND(M1633*L1633%,2))</f>
        <v>0</v>
      </c>
      <c r="O1633" s="330">
        <f>ROUND(N1633-SUMIF(Anlagenbewegungsdaten_AV!B:B,A1633,Anlagenbewegungsdaten_AV!D:D),3)</f>
        <v>0</v>
      </c>
    </row>
    <row r="1634" spans="1:15" ht="15" customHeight="1" x14ac:dyDescent="0.25">
      <c r="A1634" s="263" t="s">
        <v>2861</v>
      </c>
      <c r="B1634" s="174" t="s">
        <v>2108</v>
      </c>
      <c r="C1634" s="174" t="s">
        <v>4045</v>
      </c>
      <c r="D1634" s="174" t="s">
        <v>2723</v>
      </c>
      <c r="E1634" s="174" t="s">
        <v>2576</v>
      </c>
      <c r="F1634" s="289">
        <v>28.64</v>
      </c>
      <c r="G1634" s="333">
        <f>ROUND(SUMIF(Anlagenbewegungsdaten!B:B,A1634,Anlagenbewegungsdaten!C:C),3)</f>
        <v>0</v>
      </c>
      <c r="H1634" s="334">
        <f>IF(ISBLANK(F1634),ROUND(SUMIF(Anlagenbewegungsdaten!B:B,A1634,Anlagenbewegungsdaten!D:D),2),ROUND(G1634*F1634%,2))</f>
        <v>0</v>
      </c>
      <c r="I1634" s="334">
        <f>ROUND((H1634-SUMIF(Anlagenbewegungsdaten!$B:$B,A1634,Anlagenbewegungsdaten!D:D)),3)</f>
        <v>0</v>
      </c>
      <c r="J1634" s="335" t="s">
        <v>5179</v>
      </c>
      <c r="K1634" s="335" t="s">
        <v>5193</v>
      </c>
      <c r="L1634" s="516">
        <v>22.91</v>
      </c>
      <c r="M1634" s="332">
        <f>ROUND(SUMIF(Anlagenbewegungsdaten_AV!B:B,A1634,Anlagenbewegungsdaten_AV!C:C),3)</f>
        <v>0</v>
      </c>
      <c r="N1634" s="330">
        <f>IF(ISBLANK(L1634),ROUND(SUMIF(Anlagenbewegungsdaten_AV!B:B,A1634,Anlagenbewegungsdaten_AV!D:D),2),ROUND(M1634*L1634%,2))</f>
        <v>0</v>
      </c>
      <c r="O1634" s="330">
        <f>ROUND(N1634-SUMIF(Anlagenbewegungsdaten_AV!B:B,A1634,Anlagenbewegungsdaten_AV!D:D),3)</f>
        <v>0</v>
      </c>
    </row>
    <row r="1635" spans="1:15" ht="15" customHeight="1" x14ac:dyDescent="0.25">
      <c r="A1635" s="263" t="s">
        <v>3605</v>
      </c>
      <c r="B1635" s="174" t="s">
        <v>2108</v>
      </c>
      <c r="C1635" s="174" t="s">
        <v>4045</v>
      </c>
      <c r="D1635" s="174" t="s">
        <v>3467</v>
      </c>
      <c r="E1635" s="174" t="s">
        <v>3320</v>
      </c>
      <c r="F1635" s="289">
        <v>28.61</v>
      </c>
      <c r="G1635" s="333">
        <f>ROUND(SUMIF(Anlagenbewegungsdaten!B:B,A1635,Anlagenbewegungsdaten!C:C),3)</f>
        <v>0</v>
      </c>
      <c r="H1635" s="334">
        <f>IF(ISBLANK(F1635),ROUND(SUMIF(Anlagenbewegungsdaten!B:B,A1635,Anlagenbewegungsdaten!D:D),2),ROUND(G1635*F1635%,2))</f>
        <v>0</v>
      </c>
      <c r="I1635" s="334">
        <f>ROUND((H1635-SUMIF(Anlagenbewegungsdaten!$B:$B,A1635,Anlagenbewegungsdaten!D:D)),3)</f>
        <v>0</v>
      </c>
      <c r="J1635" s="335" t="s">
        <v>5179</v>
      </c>
      <c r="K1635" s="335" t="s">
        <v>5193</v>
      </c>
      <c r="L1635" s="516">
        <v>22.89</v>
      </c>
      <c r="M1635" s="332">
        <f>ROUND(SUMIF(Anlagenbewegungsdaten_AV!B:B,A1635,Anlagenbewegungsdaten_AV!C:C),3)</f>
        <v>0</v>
      </c>
      <c r="N1635" s="330">
        <f>IF(ISBLANK(L1635),ROUND(SUMIF(Anlagenbewegungsdaten_AV!B:B,A1635,Anlagenbewegungsdaten_AV!D:D),2),ROUND(M1635*L1635%,2))</f>
        <v>0</v>
      </c>
      <c r="O1635" s="330">
        <f>ROUND(N1635-SUMIF(Anlagenbewegungsdaten_AV!B:B,A1635,Anlagenbewegungsdaten_AV!D:D),3)</f>
        <v>0</v>
      </c>
    </row>
    <row r="1636" spans="1:15" ht="15" customHeight="1" x14ac:dyDescent="0.25">
      <c r="A1636" s="275" t="s">
        <v>4380</v>
      </c>
      <c r="B1636" s="193" t="s">
        <v>2108</v>
      </c>
      <c r="C1636" s="193" t="s">
        <v>4045</v>
      </c>
      <c r="D1636" s="193" t="s">
        <v>4241</v>
      </c>
      <c r="E1636" s="193" t="s">
        <v>4093</v>
      </c>
      <c r="F1636" s="290">
        <v>28.58</v>
      </c>
      <c r="G1636" s="333">
        <f>ROUND(SUMIF(Anlagenbewegungsdaten!B:B,A1636,Anlagenbewegungsdaten!C:C),3)</f>
        <v>0</v>
      </c>
      <c r="H1636" s="334">
        <f>IF(ISBLANK(F1636),ROUND(SUMIF(Anlagenbewegungsdaten!B:B,A1636,Anlagenbewegungsdaten!D:D),2),ROUND(G1636*F1636%,2))</f>
        <v>0</v>
      </c>
      <c r="I1636" s="334">
        <f>ROUND((H1636-SUMIF(Anlagenbewegungsdaten!$B:$B,A1636,Anlagenbewegungsdaten!D:D)),3)</f>
        <v>0</v>
      </c>
      <c r="J1636" s="335" t="s">
        <v>5179</v>
      </c>
      <c r="K1636" s="335" t="s">
        <v>5193</v>
      </c>
      <c r="L1636" s="516">
        <v>22.86</v>
      </c>
      <c r="M1636" s="332">
        <f>ROUND(SUMIF(Anlagenbewegungsdaten_AV!B:B,A1636,Anlagenbewegungsdaten_AV!C:C),3)</f>
        <v>0</v>
      </c>
      <c r="N1636" s="330">
        <f>IF(ISBLANK(L1636),ROUND(SUMIF(Anlagenbewegungsdaten_AV!B:B,A1636,Anlagenbewegungsdaten_AV!D:D),2),ROUND(M1636*L1636%,2))</f>
        <v>0</v>
      </c>
      <c r="O1636" s="330">
        <f>ROUND(N1636-SUMIF(Anlagenbewegungsdaten_AV!B:B,A1636,Anlagenbewegungsdaten_AV!D:D),3)</f>
        <v>0</v>
      </c>
    </row>
    <row r="1637" spans="1:15" ht="15" customHeight="1" x14ac:dyDescent="0.25">
      <c r="A1637" s="263" t="s">
        <v>437</v>
      </c>
      <c r="B1637" s="174" t="s">
        <v>2108</v>
      </c>
      <c r="C1637" s="174" t="s">
        <v>4045</v>
      </c>
      <c r="D1637" s="174" t="s">
        <v>1953</v>
      </c>
      <c r="E1637" s="174" t="s">
        <v>2483</v>
      </c>
      <c r="F1637" s="289">
        <v>22.67</v>
      </c>
      <c r="G1637" s="333">
        <f>ROUND(SUMIF(Anlagenbewegungsdaten!B:B,A1637,Anlagenbewegungsdaten!C:C),3)</f>
        <v>0</v>
      </c>
      <c r="H1637" s="334">
        <f>IF(ISBLANK(F1637),ROUND(SUMIF(Anlagenbewegungsdaten!B:B,A1637,Anlagenbewegungsdaten!D:D),2),ROUND(G1637*F1637%,2))</f>
        <v>0</v>
      </c>
      <c r="I1637" s="334">
        <f>ROUND((H1637-SUMIF(Anlagenbewegungsdaten!$B:$B,A1637,Anlagenbewegungsdaten!D:D)),3)</f>
        <v>0</v>
      </c>
      <c r="J1637" s="335" t="s">
        <v>5179</v>
      </c>
      <c r="K1637" s="335" t="s">
        <v>5193</v>
      </c>
      <c r="L1637" s="516">
        <v>18.14</v>
      </c>
      <c r="M1637" s="332">
        <f>ROUND(SUMIF(Anlagenbewegungsdaten_AV!B:B,A1637,Anlagenbewegungsdaten_AV!C:C),3)</f>
        <v>0</v>
      </c>
      <c r="N1637" s="330">
        <f>IF(ISBLANK(L1637),ROUND(SUMIF(Anlagenbewegungsdaten_AV!B:B,A1637,Anlagenbewegungsdaten_AV!D:D),2),ROUND(M1637*L1637%,2))</f>
        <v>0</v>
      </c>
      <c r="O1637" s="330">
        <f>ROUND(N1637-SUMIF(Anlagenbewegungsdaten_AV!B:B,A1637,Anlagenbewegungsdaten_AV!D:D),3)</f>
        <v>0</v>
      </c>
    </row>
    <row r="1638" spans="1:15" ht="15" customHeight="1" x14ac:dyDescent="0.25">
      <c r="A1638" s="263" t="s">
        <v>438</v>
      </c>
      <c r="B1638" s="174" t="s">
        <v>2108</v>
      </c>
      <c r="C1638" s="174" t="s">
        <v>4045</v>
      </c>
      <c r="D1638" s="174" t="s">
        <v>1955</v>
      </c>
      <c r="E1638" s="174" t="s">
        <v>2486</v>
      </c>
      <c r="F1638" s="289">
        <v>24.67</v>
      </c>
      <c r="G1638" s="333">
        <f>ROUND(SUMIF(Anlagenbewegungsdaten!B:B,A1638,Anlagenbewegungsdaten!C:C),3)</f>
        <v>0</v>
      </c>
      <c r="H1638" s="334">
        <f>IF(ISBLANK(F1638),ROUND(SUMIF(Anlagenbewegungsdaten!B:B,A1638,Anlagenbewegungsdaten!D:D),2),ROUND(G1638*F1638%,2))</f>
        <v>0</v>
      </c>
      <c r="I1638" s="334">
        <f>ROUND((H1638-SUMIF(Anlagenbewegungsdaten!$B:$B,A1638,Anlagenbewegungsdaten!D:D)),3)</f>
        <v>0</v>
      </c>
      <c r="J1638" s="335" t="s">
        <v>5179</v>
      </c>
      <c r="K1638" s="335" t="s">
        <v>5193</v>
      </c>
      <c r="L1638" s="516">
        <v>19.739999999999998</v>
      </c>
      <c r="M1638" s="332">
        <f>ROUND(SUMIF(Anlagenbewegungsdaten_AV!B:B,A1638,Anlagenbewegungsdaten_AV!C:C),3)</f>
        <v>0</v>
      </c>
      <c r="N1638" s="330">
        <f>IF(ISBLANK(L1638),ROUND(SUMIF(Anlagenbewegungsdaten_AV!B:B,A1638,Anlagenbewegungsdaten_AV!D:D),2),ROUND(M1638*L1638%,2))</f>
        <v>0</v>
      </c>
      <c r="O1638" s="330">
        <f>ROUND(N1638-SUMIF(Anlagenbewegungsdaten_AV!B:B,A1638,Anlagenbewegungsdaten_AV!D:D),3)</f>
        <v>0</v>
      </c>
    </row>
    <row r="1639" spans="1:15" ht="15" customHeight="1" x14ac:dyDescent="0.25">
      <c r="A1639" s="263" t="s">
        <v>439</v>
      </c>
      <c r="B1639" s="174" t="s">
        <v>2108</v>
      </c>
      <c r="C1639" s="174" t="s">
        <v>4045</v>
      </c>
      <c r="D1639" s="174" t="s">
        <v>1957</v>
      </c>
      <c r="E1639" s="174" t="s">
        <v>1560</v>
      </c>
      <c r="F1639" s="289">
        <v>25.67</v>
      </c>
      <c r="G1639" s="333">
        <f>ROUND(SUMIF(Anlagenbewegungsdaten!B:B,A1639,Anlagenbewegungsdaten!C:C),3)</f>
        <v>0</v>
      </c>
      <c r="H1639" s="334">
        <f>IF(ISBLANK(F1639),ROUND(SUMIF(Anlagenbewegungsdaten!B:B,A1639,Anlagenbewegungsdaten!D:D),2),ROUND(G1639*F1639%,2))</f>
        <v>0</v>
      </c>
      <c r="I1639" s="334">
        <f>ROUND((H1639-SUMIF(Anlagenbewegungsdaten!$B:$B,A1639,Anlagenbewegungsdaten!D:D)),3)</f>
        <v>0</v>
      </c>
      <c r="J1639" s="335" t="s">
        <v>5179</v>
      </c>
      <c r="K1639" s="335" t="s">
        <v>5193</v>
      </c>
      <c r="L1639" s="516">
        <v>20.54</v>
      </c>
      <c r="M1639" s="332">
        <f>ROUND(SUMIF(Anlagenbewegungsdaten_AV!B:B,A1639,Anlagenbewegungsdaten_AV!C:C),3)</f>
        <v>0</v>
      </c>
      <c r="N1639" s="330">
        <f>IF(ISBLANK(L1639),ROUND(SUMIF(Anlagenbewegungsdaten_AV!B:B,A1639,Anlagenbewegungsdaten_AV!D:D),2),ROUND(M1639*L1639%,2))</f>
        <v>0</v>
      </c>
      <c r="O1639" s="330">
        <f>ROUND(N1639-SUMIF(Anlagenbewegungsdaten_AV!B:B,A1639,Anlagenbewegungsdaten_AV!D:D),3)</f>
        <v>0</v>
      </c>
    </row>
    <row r="1640" spans="1:15" ht="15" customHeight="1" x14ac:dyDescent="0.25">
      <c r="A1640" s="263" t="s">
        <v>440</v>
      </c>
      <c r="B1640" s="174" t="s">
        <v>2108</v>
      </c>
      <c r="C1640" s="174" t="s">
        <v>4045</v>
      </c>
      <c r="D1640" s="174" t="s">
        <v>1959</v>
      </c>
      <c r="E1640" s="174" t="s">
        <v>1563</v>
      </c>
      <c r="F1640" s="289">
        <v>25.67</v>
      </c>
      <c r="G1640" s="333">
        <f>ROUND(SUMIF(Anlagenbewegungsdaten!B:B,A1640,Anlagenbewegungsdaten!C:C),3)</f>
        <v>0</v>
      </c>
      <c r="H1640" s="334">
        <f>IF(ISBLANK(F1640),ROUND(SUMIF(Anlagenbewegungsdaten!B:B,A1640,Anlagenbewegungsdaten!D:D),2),ROUND(G1640*F1640%,2))</f>
        <v>0</v>
      </c>
      <c r="I1640" s="334">
        <f>ROUND((H1640-SUMIF(Anlagenbewegungsdaten!$B:$B,A1640,Anlagenbewegungsdaten!D:D)),3)</f>
        <v>0</v>
      </c>
      <c r="J1640" s="335" t="s">
        <v>5179</v>
      </c>
      <c r="K1640" s="335" t="s">
        <v>5193</v>
      </c>
      <c r="L1640" s="516">
        <v>20.54</v>
      </c>
      <c r="M1640" s="332">
        <f>ROUND(SUMIF(Anlagenbewegungsdaten_AV!B:B,A1640,Anlagenbewegungsdaten_AV!C:C),3)</f>
        <v>0</v>
      </c>
      <c r="N1640" s="330">
        <f>IF(ISBLANK(L1640),ROUND(SUMIF(Anlagenbewegungsdaten_AV!B:B,A1640,Anlagenbewegungsdaten_AV!D:D),2),ROUND(M1640*L1640%,2))</f>
        <v>0</v>
      </c>
      <c r="O1640" s="330">
        <f>ROUND(N1640-SUMIF(Anlagenbewegungsdaten_AV!B:B,A1640,Anlagenbewegungsdaten_AV!D:D),3)</f>
        <v>0</v>
      </c>
    </row>
    <row r="1641" spans="1:15" ht="15" customHeight="1" x14ac:dyDescent="0.25">
      <c r="A1641" s="263" t="s">
        <v>2862</v>
      </c>
      <c r="B1641" s="174" t="s">
        <v>2108</v>
      </c>
      <c r="C1641" s="174" t="s">
        <v>4045</v>
      </c>
      <c r="D1641" s="174" t="s">
        <v>2725</v>
      </c>
      <c r="E1641" s="174" t="s">
        <v>2576</v>
      </c>
      <c r="F1641" s="289">
        <v>25.64</v>
      </c>
      <c r="G1641" s="333">
        <f>ROUND(SUMIF(Anlagenbewegungsdaten!B:B,A1641,Anlagenbewegungsdaten!C:C),3)</f>
        <v>0</v>
      </c>
      <c r="H1641" s="334">
        <f>IF(ISBLANK(F1641),ROUND(SUMIF(Anlagenbewegungsdaten!B:B,A1641,Anlagenbewegungsdaten!D:D),2),ROUND(G1641*F1641%,2))</f>
        <v>0</v>
      </c>
      <c r="I1641" s="334">
        <f>ROUND((H1641-SUMIF(Anlagenbewegungsdaten!$B:$B,A1641,Anlagenbewegungsdaten!D:D)),3)</f>
        <v>0</v>
      </c>
      <c r="J1641" s="335" t="s">
        <v>5179</v>
      </c>
      <c r="K1641" s="335" t="s">
        <v>5193</v>
      </c>
      <c r="L1641" s="516">
        <v>20.51</v>
      </c>
      <c r="M1641" s="332">
        <f>ROUND(SUMIF(Anlagenbewegungsdaten_AV!B:B,A1641,Anlagenbewegungsdaten_AV!C:C),3)</f>
        <v>0</v>
      </c>
      <c r="N1641" s="330">
        <f>IF(ISBLANK(L1641),ROUND(SUMIF(Anlagenbewegungsdaten_AV!B:B,A1641,Anlagenbewegungsdaten_AV!D:D),2),ROUND(M1641*L1641%,2))</f>
        <v>0</v>
      </c>
      <c r="O1641" s="330">
        <f>ROUND(N1641-SUMIF(Anlagenbewegungsdaten_AV!B:B,A1641,Anlagenbewegungsdaten_AV!D:D),3)</f>
        <v>0</v>
      </c>
    </row>
    <row r="1642" spans="1:15" ht="15" customHeight="1" x14ac:dyDescent="0.25">
      <c r="A1642" s="263" t="s">
        <v>3606</v>
      </c>
      <c r="B1642" s="174" t="s">
        <v>2108</v>
      </c>
      <c r="C1642" s="174" t="s">
        <v>4045</v>
      </c>
      <c r="D1642" s="174" t="s">
        <v>3469</v>
      </c>
      <c r="E1642" s="174" t="s">
        <v>3320</v>
      </c>
      <c r="F1642" s="289">
        <v>25.61</v>
      </c>
      <c r="G1642" s="333">
        <f>ROUND(SUMIF(Anlagenbewegungsdaten!B:B,A1642,Anlagenbewegungsdaten!C:C),3)</f>
        <v>0</v>
      </c>
      <c r="H1642" s="334">
        <f>IF(ISBLANK(F1642),ROUND(SUMIF(Anlagenbewegungsdaten!B:B,A1642,Anlagenbewegungsdaten!D:D),2),ROUND(G1642*F1642%,2))</f>
        <v>0</v>
      </c>
      <c r="I1642" s="334">
        <f>ROUND((H1642-SUMIF(Anlagenbewegungsdaten!$B:$B,A1642,Anlagenbewegungsdaten!D:D)),3)</f>
        <v>0</v>
      </c>
      <c r="J1642" s="335" t="s">
        <v>5179</v>
      </c>
      <c r="K1642" s="335" t="s">
        <v>5193</v>
      </c>
      <c r="L1642" s="516">
        <v>20.49</v>
      </c>
      <c r="M1642" s="332">
        <f>ROUND(SUMIF(Anlagenbewegungsdaten_AV!B:B,A1642,Anlagenbewegungsdaten_AV!C:C),3)</f>
        <v>0</v>
      </c>
      <c r="N1642" s="330">
        <f>IF(ISBLANK(L1642),ROUND(SUMIF(Anlagenbewegungsdaten_AV!B:B,A1642,Anlagenbewegungsdaten_AV!D:D),2),ROUND(M1642*L1642%,2))</f>
        <v>0</v>
      </c>
      <c r="O1642" s="330">
        <f>ROUND(N1642-SUMIF(Anlagenbewegungsdaten_AV!B:B,A1642,Anlagenbewegungsdaten_AV!D:D),3)</f>
        <v>0</v>
      </c>
    </row>
    <row r="1643" spans="1:15" ht="15" customHeight="1" x14ac:dyDescent="0.25">
      <c r="A1643" s="275" t="s">
        <v>4381</v>
      </c>
      <c r="B1643" s="193" t="s">
        <v>2108</v>
      </c>
      <c r="C1643" s="193" t="s">
        <v>4045</v>
      </c>
      <c r="D1643" s="193" t="s">
        <v>4243</v>
      </c>
      <c r="E1643" s="193" t="s">
        <v>4093</v>
      </c>
      <c r="F1643" s="290">
        <v>25.58</v>
      </c>
      <c r="G1643" s="333">
        <f>ROUND(SUMIF(Anlagenbewegungsdaten!B:B,A1643,Anlagenbewegungsdaten!C:C),3)</f>
        <v>0</v>
      </c>
      <c r="H1643" s="334">
        <f>IF(ISBLANK(F1643),ROUND(SUMIF(Anlagenbewegungsdaten!B:B,A1643,Anlagenbewegungsdaten!D:D),2),ROUND(G1643*F1643%,2))</f>
        <v>0</v>
      </c>
      <c r="I1643" s="334">
        <f>ROUND((H1643-SUMIF(Anlagenbewegungsdaten!$B:$B,A1643,Anlagenbewegungsdaten!D:D)),3)</f>
        <v>0</v>
      </c>
      <c r="J1643" s="335" t="s">
        <v>5179</v>
      </c>
      <c r="K1643" s="335" t="s">
        <v>5193</v>
      </c>
      <c r="L1643" s="516">
        <v>20.46</v>
      </c>
      <c r="M1643" s="332">
        <f>ROUND(SUMIF(Anlagenbewegungsdaten_AV!B:B,A1643,Anlagenbewegungsdaten_AV!C:C),3)</f>
        <v>0</v>
      </c>
      <c r="N1643" s="330">
        <f>IF(ISBLANK(L1643),ROUND(SUMIF(Anlagenbewegungsdaten_AV!B:B,A1643,Anlagenbewegungsdaten_AV!D:D),2),ROUND(M1643*L1643%,2))</f>
        <v>0</v>
      </c>
      <c r="O1643" s="330">
        <f>ROUND(N1643-SUMIF(Anlagenbewegungsdaten_AV!B:B,A1643,Anlagenbewegungsdaten_AV!D:D),3)</f>
        <v>0</v>
      </c>
    </row>
    <row r="1644" spans="1:15" ht="15" customHeight="1" x14ac:dyDescent="0.25">
      <c r="A1644" s="263" t="s">
        <v>441</v>
      </c>
      <c r="B1644" s="174" t="s">
        <v>2108</v>
      </c>
      <c r="C1644" s="174" t="s">
        <v>4045</v>
      </c>
      <c r="D1644" s="174" t="s">
        <v>1961</v>
      </c>
      <c r="E1644" s="174" t="s">
        <v>2483</v>
      </c>
      <c r="F1644" s="289">
        <v>23.67</v>
      </c>
      <c r="G1644" s="333">
        <f>ROUND(SUMIF(Anlagenbewegungsdaten!B:B,A1644,Anlagenbewegungsdaten!C:C),3)</f>
        <v>0</v>
      </c>
      <c r="H1644" s="334">
        <f>IF(ISBLANK(F1644),ROUND(SUMIF(Anlagenbewegungsdaten!B:B,A1644,Anlagenbewegungsdaten!D:D),2),ROUND(G1644*F1644%,2))</f>
        <v>0</v>
      </c>
      <c r="I1644" s="334">
        <f>ROUND((H1644-SUMIF(Anlagenbewegungsdaten!$B:$B,A1644,Anlagenbewegungsdaten!D:D)),3)</f>
        <v>0</v>
      </c>
      <c r="J1644" s="335" t="s">
        <v>5179</v>
      </c>
      <c r="K1644" s="335" t="s">
        <v>5193</v>
      </c>
      <c r="L1644" s="516">
        <v>18.940000000000001</v>
      </c>
      <c r="M1644" s="332">
        <f>ROUND(SUMIF(Anlagenbewegungsdaten_AV!B:B,A1644,Anlagenbewegungsdaten_AV!C:C),3)</f>
        <v>0</v>
      </c>
      <c r="N1644" s="330">
        <f>IF(ISBLANK(L1644),ROUND(SUMIF(Anlagenbewegungsdaten_AV!B:B,A1644,Anlagenbewegungsdaten_AV!D:D),2),ROUND(M1644*L1644%,2))</f>
        <v>0</v>
      </c>
      <c r="O1644" s="330">
        <f>ROUND(N1644-SUMIF(Anlagenbewegungsdaten_AV!B:B,A1644,Anlagenbewegungsdaten_AV!D:D),3)</f>
        <v>0</v>
      </c>
    </row>
    <row r="1645" spans="1:15" ht="15" customHeight="1" x14ac:dyDescent="0.25">
      <c r="A1645" s="263" t="s">
        <v>442</v>
      </c>
      <c r="B1645" s="174" t="s">
        <v>2108</v>
      </c>
      <c r="C1645" s="174" t="s">
        <v>4045</v>
      </c>
      <c r="D1645" s="174" t="s">
        <v>1963</v>
      </c>
      <c r="E1645" s="174" t="s">
        <v>2486</v>
      </c>
      <c r="F1645" s="289">
        <v>25.67</v>
      </c>
      <c r="G1645" s="333">
        <f>ROUND(SUMIF(Anlagenbewegungsdaten!B:B,A1645,Anlagenbewegungsdaten!C:C),3)</f>
        <v>0</v>
      </c>
      <c r="H1645" s="334">
        <f>IF(ISBLANK(F1645),ROUND(SUMIF(Anlagenbewegungsdaten!B:B,A1645,Anlagenbewegungsdaten!D:D),2),ROUND(G1645*F1645%,2))</f>
        <v>0</v>
      </c>
      <c r="I1645" s="334">
        <f>ROUND((H1645-SUMIF(Anlagenbewegungsdaten!$B:$B,A1645,Anlagenbewegungsdaten!D:D)),3)</f>
        <v>0</v>
      </c>
      <c r="J1645" s="335" t="s">
        <v>5179</v>
      </c>
      <c r="K1645" s="335" t="s">
        <v>5193</v>
      </c>
      <c r="L1645" s="516">
        <v>20.54</v>
      </c>
      <c r="M1645" s="332">
        <f>ROUND(SUMIF(Anlagenbewegungsdaten_AV!B:B,A1645,Anlagenbewegungsdaten_AV!C:C),3)</f>
        <v>0</v>
      </c>
      <c r="N1645" s="330">
        <f>IF(ISBLANK(L1645),ROUND(SUMIF(Anlagenbewegungsdaten_AV!B:B,A1645,Anlagenbewegungsdaten_AV!D:D),2),ROUND(M1645*L1645%,2))</f>
        <v>0</v>
      </c>
      <c r="O1645" s="330">
        <f>ROUND(N1645-SUMIF(Anlagenbewegungsdaten_AV!B:B,A1645,Anlagenbewegungsdaten_AV!D:D),3)</f>
        <v>0</v>
      </c>
    </row>
    <row r="1646" spans="1:15" ht="15" customHeight="1" x14ac:dyDescent="0.25">
      <c r="A1646" s="263" t="s">
        <v>443</v>
      </c>
      <c r="B1646" s="174" t="s">
        <v>2108</v>
      </c>
      <c r="C1646" s="174" t="s">
        <v>4045</v>
      </c>
      <c r="D1646" s="184" t="s">
        <v>1965</v>
      </c>
      <c r="E1646" s="174" t="s">
        <v>1560</v>
      </c>
      <c r="F1646" s="289">
        <v>26.67</v>
      </c>
      <c r="G1646" s="333">
        <f>ROUND(SUMIF(Anlagenbewegungsdaten!B:B,A1646,Anlagenbewegungsdaten!C:C),3)</f>
        <v>0</v>
      </c>
      <c r="H1646" s="334">
        <f>IF(ISBLANK(F1646),ROUND(SUMIF(Anlagenbewegungsdaten!B:B,A1646,Anlagenbewegungsdaten!D:D),2),ROUND(G1646*F1646%,2))</f>
        <v>0</v>
      </c>
      <c r="I1646" s="334">
        <f>ROUND((H1646-SUMIF(Anlagenbewegungsdaten!$B:$B,A1646,Anlagenbewegungsdaten!D:D)),3)</f>
        <v>0</v>
      </c>
      <c r="J1646" s="335" t="s">
        <v>5179</v>
      </c>
      <c r="K1646" s="335" t="s">
        <v>5193</v>
      </c>
      <c r="L1646" s="516">
        <v>21.34</v>
      </c>
      <c r="M1646" s="332">
        <f>ROUND(SUMIF(Anlagenbewegungsdaten_AV!B:B,A1646,Anlagenbewegungsdaten_AV!C:C),3)</f>
        <v>0</v>
      </c>
      <c r="N1646" s="330">
        <f>IF(ISBLANK(L1646),ROUND(SUMIF(Anlagenbewegungsdaten_AV!B:B,A1646,Anlagenbewegungsdaten_AV!D:D),2),ROUND(M1646*L1646%,2))</f>
        <v>0</v>
      </c>
      <c r="O1646" s="330">
        <f>ROUND(N1646-SUMIF(Anlagenbewegungsdaten_AV!B:B,A1646,Anlagenbewegungsdaten_AV!D:D),3)</f>
        <v>0</v>
      </c>
    </row>
    <row r="1647" spans="1:15" ht="15" customHeight="1" x14ac:dyDescent="0.25">
      <c r="A1647" s="263" t="s">
        <v>444</v>
      </c>
      <c r="B1647" s="174" t="s">
        <v>2108</v>
      </c>
      <c r="C1647" s="174" t="s">
        <v>4045</v>
      </c>
      <c r="D1647" s="174" t="s">
        <v>1967</v>
      </c>
      <c r="E1647" s="174" t="s">
        <v>1563</v>
      </c>
      <c r="F1647" s="289">
        <v>26.67</v>
      </c>
      <c r="G1647" s="333">
        <f>ROUND(SUMIF(Anlagenbewegungsdaten!B:B,A1647,Anlagenbewegungsdaten!C:C),3)</f>
        <v>0</v>
      </c>
      <c r="H1647" s="334">
        <f>IF(ISBLANK(F1647),ROUND(SUMIF(Anlagenbewegungsdaten!B:B,A1647,Anlagenbewegungsdaten!D:D),2),ROUND(G1647*F1647%,2))</f>
        <v>0</v>
      </c>
      <c r="I1647" s="334">
        <f>ROUND((H1647-SUMIF(Anlagenbewegungsdaten!$B:$B,A1647,Anlagenbewegungsdaten!D:D)),3)</f>
        <v>0</v>
      </c>
      <c r="J1647" s="335" t="s">
        <v>5179</v>
      </c>
      <c r="K1647" s="335" t="s">
        <v>5193</v>
      </c>
      <c r="L1647" s="516">
        <v>21.34</v>
      </c>
      <c r="M1647" s="332">
        <f>ROUND(SUMIF(Anlagenbewegungsdaten_AV!B:B,A1647,Anlagenbewegungsdaten_AV!C:C),3)</f>
        <v>0</v>
      </c>
      <c r="N1647" s="330">
        <f>IF(ISBLANK(L1647),ROUND(SUMIF(Anlagenbewegungsdaten_AV!B:B,A1647,Anlagenbewegungsdaten_AV!D:D),2),ROUND(M1647*L1647%,2))</f>
        <v>0</v>
      </c>
      <c r="O1647" s="330">
        <f>ROUND(N1647-SUMIF(Anlagenbewegungsdaten_AV!B:B,A1647,Anlagenbewegungsdaten_AV!D:D),3)</f>
        <v>0</v>
      </c>
    </row>
    <row r="1648" spans="1:15" ht="15" customHeight="1" x14ac:dyDescent="0.25">
      <c r="A1648" s="263" t="s">
        <v>2863</v>
      </c>
      <c r="B1648" s="174" t="s">
        <v>2108</v>
      </c>
      <c r="C1648" s="174" t="s">
        <v>4045</v>
      </c>
      <c r="D1648" s="174" t="s">
        <v>2727</v>
      </c>
      <c r="E1648" s="174" t="s">
        <v>2576</v>
      </c>
      <c r="F1648" s="289">
        <v>26.64</v>
      </c>
      <c r="G1648" s="333">
        <f>ROUND(SUMIF(Anlagenbewegungsdaten!B:B,A1648,Anlagenbewegungsdaten!C:C),3)</f>
        <v>0</v>
      </c>
      <c r="H1648" s="334">
        <f>IF(ISBLANK(F1648),ROUND(SUMIF(Anlagenbewegungsdaten!B:B,A1648,Anlagenbewegungsdaten!D:D),2),ROUND(G1648*F1648%,2))</f>
        <v>0</v>
      </c>
      <c r="I1648" s="334">
        <f>ROUND((H1648-SUMIF(Anlagenbewegungsdaten!$B:$B,A1648,Anlagenbewegungsdaten!D:D)),3)</f>
        <v>0</v>
      </c>
      <c r="J1648" s="335" t="s">
        <v>5179</v>
      </c>
      <c r="K1648" s="335" t="s">
        <v>5193</v>
      </c>
      <c r="L1648" s="516">
        <v>21.31</v>
      </c>
      <c r="M1648" s="332">
        <f>ROUND(SUMIF(Anlagenbewegungsdaten_AV!B:B,A1648,Anlagenbewegungsdaten_AV!C:C),3)</f>
        <v>0</v>
      </c>
      <c r="N1648" s="330">
        <f>IF(ISBLANK(L1648),ROUND(SUMIF(Anlagenbewegungsdaten_AV!B:B,A1648,Anlagenbewegungsdaten_AV!D:D),2),ROUND(M1648*L1648%,2))</f>
        <v>0</v>
      </c>
      <c r="O1648" s="330">
        <f>ROUND(N1648-SUMIF(Anlagenbewegungsdaten_AV!B:B,A1648,Anlagenbewegungsdaten_AV!D:D),3)</f>
        <v>0</v>
      </c>
    </row>
    <row r="1649" spans="1:15" ht="15" customHeight="1" x14ac:dyDescent="0.25">
      <c r="A1649" s="263" t="s">
        <v>3607</v>
      </c>
      <c r="B1649" s="174" t="s">
        <v>2108</v>
      </c>
      <c r="C1649" s="174" t="s">
        <v>4045</v>
      </c>
      <c r="D1649" s="174" t="s">
        <v>3471</v>
      </c>
      <c r="E1649" s="174" t="s">
        <v>3320</v>
      </c>
      <c r="F1649" s="289">
        <v>26.61</v>
      </c>
      <c r="G1649" s="333">
        <f>ROUND(SUMIF(Anlagenbewegungsdaten!B:B,A1649,Anlagenbewegungsdaten!C:C),3)</f>
        <v>0</v>
      </c>
      <c r="H1649" s="334">
        <f>IF(ISBLANK(F1649),ROUND(SUMIF(Anlagenbewegungsdaten!B:B,A1649,Anlagenbewegungsdaten!D:D),2),ROUND(G1649*F1649%,2))</f>
        <v>0</v>
      </c>
      <c r="I1649" s="334">
        <f>ROUND((H1649-SUMIF(Anlagenbewegungsdaten!$B:$B,A1649,Anlagenbewegungsdaten!D:D)),3)</f>
        <v>0</v>
      </c>
      <c r="J1649" s="335" t="s">
        <v>5179</v>
      </c>
      <c r="K1649" s="335" t="s">
        <v>5193</v>
      </c>
      <c r="L1649" s="516">
        <v>21.29</v>
      </c>
      <c r="M1649" s="332">
        <f>ROUND(SUMIF(Anlagenbewegungsdaten_AV!B:B,A1649,Anlagenbewegungsdaten_AV!C:C),3)</f>
        <v>0</v>
      </c>
      <c r="N1649" s="330">
        <f>IF(ISBLANK(L1649),ROUND(SUMIF(Anlagenbewegungsdaten_AV!B:B,A1649,Anlagenbewegungsdaten_AV!D:D),2),ROUND(M1649*L1649%,2))</f>
        <v>0</v>
      </c>
      <c r="O1649" s="330">
        <f>ROUND(N1649-SUMIF(Anlagenbewegungsdaten_AV!B:B,A1649,Anlagenbewegungsdaten_AV!D:D),3)</f>
        <v>0</v>
      </c>
    </row>
    <row r="1650" spans="1:15" ht="15" customHeight="1" x14ac:dyDescent="0.25">
      <c r="A1650" s="275" t="s">
        <v>4382</v>
      </c>
      <c r="B1650" s="193" t="s">
        <v>2108</v>
      </c>
      <c r="C1650" s="193" t="s">
        <v>4045</v>
      </c>
      <c r="D1650" s="193" t="s">
        <v>4245</v>
      </c>
      <c r="E1650" s="193" t="s">
        <v>4093</v>
      </c>
      <c r="F1650" s="290">
        <v>26.58</v>
      </c>
      <c r="G1650" s="333">
        <f>ROUND(SUMIF(Anlagenbewegungsdaten!B:B,A1650,Anlagenbewegungsdaten!C:C),3)</f>
        <v>0</v>
      </c>
      <c r="H1650" s="334">
        <f>IF(ISBLANK(F1650),ROUND(SUMIF(Anlagenbewegungsdaten!B:B,A1650,Anlagenbewegungsdaten!D:D),2),ROUND(G1650*F1650%,2))</f>
        <v>0</v>
      </c>
      <c r="I1650" s="334">
        <f>ROUND((H1650-SUMIF(Anlagenbewegungsdaten!$B:$B,A1650,Anlagenbewegungsdaten!D:D)),3)</f>
        <v>0</v>
      </c>
      <c r="J1650" s="335" t="s">
        <v>5179</v>
      </c>
      <c r="K1650" s="335" t="s">
        <v>5193</v>
      </c>
      <c r="L1650" s="516">
        <v>21.26</v>
      </c>
      <c r="M1650" s="332">
        <f>ROUND(SUMIF(Anlagenbewegungsdaten_AV!B:B,A1650,Anlagenbewegungsdaten_AV!C:C),3)</f>
        <v>0</v>
      </c>
      <c r="N1650" s="330">
        <f>IF(ISBLANK(L1650),ROUND(SUMIF(Anlagenbewegungsdaten_AV!B:B,A1650,Anlagenbewegungsdaten_AV!D:D),2),ROUND(M1650*L1650%,2))</f>
        <v>0</v>
      </c>
      <c r="O1650" s="330">
        <f>ROUND(N1650-SUMIF(Anlagenbewegungsdaten_AV!B:B,A1650,Anlagenbewegungsdaten_AV!D:D),3)</f>
        <v>0</v>
      </c>
    </row>
    <row r="1651" spans="1:15" ht="15" customHeight="1" x14ac:dyDescent="0.25">
      <c r="A1651" s="263" t="s">
        <v>445</v>
      </c>
      <c r="B1651" s="174" t="s">
        <v>2108</v>
      </c>
      <c r="C1651" s="174" t="s">
        <v>4045</v>
      </c>
      <c r="D1651" s="174" t="s">
        <v>1969</v>
      </c>
      <c r="E1651" s="174" t="s">
        <v>2483</v>
      </c>
      <c r="F1651" s="289">
        <v>26.67</v>
      </c>
      <c r="G1651" s="333">
        <f>ROUND(SUMIF(Anlagenbewegungsdaten!B:B,A1651,Anlagenbewegungsdaten!C:C),3)</f>
        <v>0</v>
      </c>
      <c r="H1651" s="334">
        <f>IF(ISBLANK(F1651),ROUND(SUMIF(Anlagenbewegungsdaten!B:B,A1651,Anlagenbewegungsdaten!D:D),2),ROUND(G1651*F1651%,2))</f>
        <v>0</v>
      </c>
      <c r="I1651" s="334">
        <f>ROUND((H1651-SUMIF(Anlagenbewegungsdaten!$B:$B,A1651,Anlagenbewegungsdaten!D:D)),3)</f>
        <v>0</v>
      </c>
      <c r="J1651" s="335" t="s">
        <v>5179</v>
      </c>
      <c r="K1651" s="335" t="s">
        <v>5193</v>
      </c>
      <c r="L1651" s="516">
        <v>21.34</v>
      </c>
      <c r="M1651" s="332">
        <f>ROUND(SUMIF(Anlagenbewegungsdaten_AV!B:B,A1651,Anlagenbewegungsdaten_AV!C:C),3)</f>
        <v>0</v>
      </c>
      <c r="N1651" s="330">
        <f>IF(ISBLANK(L1651),ROUND(SUMIF(Anlagenbewegungsdaten_AV!B:B,A1651,Anlagenbewegungsdaten_AV!D:D),2),ROUND(M1651*L1651%,2))</f>
        <v>0</v>
      </c>
      <c r="O1651" s="330">
        <f>ROUND(N1651-SUMIF(Anlagenbewegungsdaten_AV!B:B,A1651,Anlagenbewegungsdaten_AV!D:D),3)</f>
        <v>0</v>
      </c>
    </row>
    <row r="1652" spans="1:15" ht="15" customHeight="1" x14ac:dyDescent="0.25">
      <c r="A1652" s="263" t="s">
        <v>446</v>
      </c>
      <c r="B1652" s="174" t="s">
        <v>2108</v>
      </c>
      <c r="C1652" s="174" t="s">
        <v>4045</v>
      </c>
      <c r="D1652" s="174" t="s">
        <v>1971</v>
      </c>
      <c r="E1652" s="174" t="s">
        <v>2486</v>
      </c>
      <c r="F1652" s="289">
        <v>28.67</v>
      </c>
      <c r="G1652" s="333">
        <f>ROUND(SUMIF(Anlagenbewegungsdaten!B:B,A1652,Anlagenbewegungsdaten!C:C),3)</f>
        <v>0</v>
      </c>
      <c r="H1652" s="334">
        <f>IF(ISBLANK(F1652),ROUND(SUMIF(Anlagenbewegungsdaten!B:B,A1652,Anlagenbewegungsdaten!D:D),2),ROUND(G1652*F1652%,2))</f>
        <v>0</v>
      </c>
      <c r="I1652" s="334">
        <f>ROUND((H1652-SUMIF(Anlagenbewegungsdaten!$B:$B,A1652,Anlagenbewegungsdaten!D:D)),3)</f>
        <v>0</v>
      </c>
      <c r="J1652" s="335" t="s">
        <v>5179</v>
      </c>
      <c r="K1652" s="335" t="s">
        <v>5193</v>
      </c>
      <c r="L1652" s="516">
        <v>22.94</v>
      </c>
      <c r="M1652" s="332">
        <f>ROUND(SUMIF(Anlagenbewegungsdaten_AV!B:B,A1652,Anlagenbewegungsdaten_AV!C:C),3)</f>
        <v>0</v>
      </c>
      <c r="N1652" s="330">
        <f>IF(ISBLANK(L1652),ROUND(SUMIF(Anlagenbewegungsdaten_AV!B:B,A1652,Anlagenbewegungsdaten_AV!D:D),2),ROUND(M1652*L1652%,2))</f>
        <v>0</v>
      </c>
      <c r="O1652" s="330">
        <f>ROUND(N1652-SUMIF(Anlagenbewegungsdaten_AV!B:B,A1652,Anlagenbewegungsdaten_AV!D:D),3)</f>
        <v>0</v>
      </c>
    </row>
    <row r="1653" spans="1:15" ht="15" customHeight="1" x14ac:dyDescent="0.25">
      <c r="A1653" s="263" t="s">
        <v>447</v>
      </c>
      <c r="B1653" s="174" t="s">
        <v>2108</v>
      </c>
      <c r="C1653" s="174" t="s">
        <v>4045</v>
      </c>
      <c r="D1653" s="174" t="s">
        <v>1973</v>
      </c>
      <c r="E1653" s="174" t="s">
        <v>1560</v>
      </c>
      <c r="F1653" s="289">
        <v>29.67</v>
      </c>
      <c r="G1653" s="333">
        <f>ROUND(SUMIF(Anlagenbewegungsdaten!B:B,A1653,Anlagenbewegungsdaten!C:C),3)</f>
        <v>0</v>
      </c>
      <c r="H1653" s="334">
        <f>IF(ISBLANK(F1653),ROUND(SUMIF(Anlagenbewegungsdaten!B:B,A1653,Anlagenbewegungsdaten!D:D),2),ROUND(G1653*F1653%,2))</f>
        <v>0</v>
      </c>
      <c r="I1653" s="334">
        <f>ROUND((H1653-SUMIF(Anlagenbewegungsdaten!$B:$B,A1653,Anlagenbewegungsdaten!D:D)),3)</f>
        <v>0</v>
      </c>
      <c r="J1653" s="335" t="s">
        <v>5179</v>
      </c>
      <c r="K1653" s="335" t="s">
        <v>5193</v>
      </c>
      <c r="L1653" s="516">
        <v>23.74</v>
      </c>
      <c r="M1653" s="332">
        <f>ROUND(SUMIF(Anlagenbewegungsdaten_AV!B:B,A1653,Anlagenbewegungsdaten_AV!C:C),3)</f>
        <v>0</v>
      </c>
      <c r="N1653" s="330">
        <f>IF(ISBLANK(L1653),ROUND(SUMIF(Anlagenbewegungsdaten_AV!B:B,A1653,Anlagenbewegungsdaten_AV!D:D),2),ROUND(M1653*L1653%,2))</f>
        <v>0</v>
      </c>
      <c r="O1653" s="330">
        <f>ROUND(N1653-SUMIF(Anlagenbewegungsdaten_AV!B:B,A1653,Anlagenbewegungsdaten_AV!D:D),3)</f>
        <v>0</v>
      </c>
    </row>
    <row r="1654" spans="1:15" ht="15" customHeight="1" x14ac:dyDescent="0.25">
      <c r="A1654" s="263" t="s">
        <v>448</v>
      </c>
      <c r="B1654" s="174" t="s">
        <v>2108</v>
      </c>
      <c r="C1654" s="174" t="s">
        <v>4045</v>
      </c>
      <c r="D1654" s="174" t="s">
        <v>1975</v>
      </c>
      <c r="E1654" s="174" t="s">
        <v>1563</v>
      </c>
      <c r="F1654" s="289">
        <v>29.67</v>
      </c>
      <c r="G1654" s="333">
        <f>ROUND(SUMIF(Anlagenbewegungsdaten!B:B,A1654,Anlagenbewegungsdaten!C:C),3)</f>
        <v>0</v>
      </c>
      <c r="H1654" s="334">
        <f>IF(ISBLANK(F1654),ROUND(SUMIF(Anlagenbewegungsdaten!B:B,A1654,Anlagenbewegungsdaten!D:D),2),ROUND(G1654*F1654%,2))</f>
        <v>0</v>
      </c>
      <c r="I1654" s="334">
        <f>ROUND((H1654-SUMIF(Anlagenbewegungsdaten!$B:$B,A1654,Anlagenbewegungsdaten!D:D)),3)</f>
        <v>0</v>
      </c>
      <c r="J1654" s="335" t="s">
        <v>5179</v>
      </c>
      <c r="K1654" s="335" t="s">
        <v>5193</v>
      </c>
      <c r="L1654" s="516">
        <v>23.74</v>
      </c>
      <c r="M1654" s="332">
        <f>ROUND(SUMIF(Anlagenbewegungsdaten_AV!B:B,A1654,Anlagenbewegungsdaten_AV!C:C),3)</f>
        <v>0</v>
      </c>
      <c r="N1654" s="330">
        <f>IF(ISBLANK(L1654),ROUND(SUMIF(Anlagenbewegungsdaten_AV!B:B,A1654,Anlagenbewegungsdaten_AV!D:D),2),ROUND(M1654*L1654%,2))</f>
        <v>0</v>
      </c>
      <c r="O1654" s="330">
        <f>ROUND(N1654-SUMIF(Anlagenbewegungsdaten_AV!B:B,A1654,Anlagenbewegungsdaten_AV!D:D),3)</f>
        <v>0</v>
      </c>
    </row>
    <row r="1655" spans="1:15" ht="15" customHeight="1" x14ac:dyDescent="0.25">
      <c r="A1655" s="263" t="s">
        <v>2864</v>
      </c>
      <c r="B1655" s="174" t="s">
        <v>2108</v>
      </c>
      <c r="C1655" s="174" t="s">
        <v>4045</v>
      </c>
      <c r="D1655" s="174" t="s">
        <v>2729</v>
      </c>
      <c r="E1655" s="174" t="s">
        <v>2576</v>
      </c>
      <c r="F1655" s="289">
        <v>29.64</v>
      </c>
      <c r="G1655" s="333">
        <f>ROUND(SUMIF(Anlagenbewegungsdaten!B:B,A1655,Anlagenbewegungsdaten!C:C),3)</f>
        <v>0</v>
      </c>
      <c r="H1655" s="334">
        <f>IF(ISBLANK(F1655),ROUND(SUMIF(Anlagenbewegungsdaten!B:B,A1655,Anlagenbewegungsdaten!D:D),2),ROUND(G1655*F1655%,2))</f>
        <v>0</v>
      </c>
      <c r="I1655" s="334">
        <f>ROUND((H1655-SUMIF(Anlagenbewegungsdaten!$B:$B,A1655,Anlagenbewegungsdaten!D:D)),3)</f>
        <v>0</v>
      </c>
      <c r="J1655" s="335" t="s">
        <v>5179</v>
      </c>
      <c r="K1655" s="335" t="s">
        <v>5193</v>
      </c>
      <c r="L1655" s="516">
        <v>23.71</v>
      </c>
      <c r="M1655" s="332">
        <f>ROUND(SUMIF(Anlagenbewegungsdaten_AV!B:B,A1655,Anlagenbewegungsdaten_AV!C:C),3)</f>
        <v>0</v>
      </c>
      <c r="N1655" s="330">
        <f>IF(ISBLANK(L1655),ROUND(SUMIF(Anlagenbewegungsdaten_AV!B:B,A1655,Anlagenbewegungsdaten_AV!D:D),2),ROUND(M1655*L1655%,2))</f>
        <v>0</v>
      </c>
      <c r="O1655" s="330">
        <f>ROUND(N1655-SUMIF(Anlagenbewegungsdaten_AV!B:B,A1655,Anlagenbewegungsdaten_AV!D:D),3)</f>
        <v>0</v>
      </c>
    </row>
    <row r="1656" spans="1:15" ht="15" customHeight="1" x14ac:dyDescent="0.25">
      <c r="A1656" s="263" t="s">
        <v>3608</v>
      </c>
      <c r="B1656" s="174" t="s">
        <v>2108</v>
      </c>
      <c r="C1656" s="174" t="s">
        <v>4045</v>
      </c>
      <c r="D1656" s="174" t="s">
        <v>3473</v>
      </c>
      <c r="E1656" s="174" t="s">
        <v>3320</v>
      </c>
      <c r="F1656" s="289">
        <v>29.61</v>
      </c>
      <c r="G1656" s="333">
        <f>ROUND(SUMIF(Anlagenbewegungsdaten!B:B,A1656,Anlagenbewegungsdaten!C:C),3)</f>
        <v>0</v>
      </c>
      <c r="H1656" s="334">
        <f>IF(ISBLANK(F1656),ROUND(SUMIF(Anlagenbewegungsdaten!B:B,A1656,Anlagenbewegungsdaten!D:D),2),ROUND(G1656*F1656%,2))</f>
        <v>0</v>
      </c>
      <c r="I1656" s="334">
        <f>ROUND((H1656-SUMIF(Anlagenbewegungsdaten!$B:$B,A1656,Anlagenbewegungsdaten!D:D)),3)</f>
        <v>0</v>
      </c>
      <c r="J1656" s="335" t="s">
        <v>5179</v>
      </c>
      <c r="K1656" s="335" t="s">
        <v>5193</v>
      </c>
      <c r="L1656" s="516">
        <v>23.69</v>
      </c>
      <c r="M1656" s="332">
        <f>ROUND(SUMIF(Anlagenbewegungsdaten_AV!B:B,A1656,Anlagenbewegungsdaten_AV!C:C),3)</f>
        <v>0</v>
      </c>
      <c r="N1656" s="330">
        <f>IF(ISBLANK(L1656),ROUND(SUMIF(Anlagenbewegungsdaten_AV!B:B,A1656,Anlagenbewegungsdaten_AV!D:D),2),ROUND(M1656*L1656%,2))</f>
        <v>0</v>
      </c>
      <c r="O1656" s="330">
        <f>ROUND(N1656-SUMIF(Anlagenbewegungsdaten_AV!B:B,A1656,Anlagenbewegungsdaten_AV!D:D),3)</f>
        <v>0</v>
      </c>
    </row>
    <row r="1657" spans="1:15" ht="15" customHeight="1" x14ac:dyDescent="0.25">
      <c r="A1657" s="275" t="s">
        <v>4383</v>
      </c>
      <c r="B1657" s="193" t="s">
        <v>2108</v>
      </c>
      <c r="C1657" s="193" t="s">
        <v>4045</v>
      </c>
      <c r="D1657" s="193" t="s">
        <v>4247</v>
      </c>
      <c r="E1657" s="193" t="s">
        <v>4093</v>
      </c>
      <c r="F1657" s="290">
        <v>29.58</v>
      </c>
      <c r="G1657" s="333">
        <f>ROUND(SUMIF(Anlagenbewegungsdaten!B:B,A1657,Anlagenbewegungsdaten!C:C),3)</f>
        <v>0</v>
      </c>
      <c r="H1657" s="334">
        <f>IF(ISBLANK(F1657),ROUND(SUMIF(Anlagenbewegungsdaten!B:B,A1657,Anlagenbewegungsdaten!D:D),2),ROUND(G1657*F1657%,2))</f>
        <v>0</v>
      </c>
      <c r="I1657" s="334">
        <f>ROUND((H1657-SUMIF(Anlagenbewegungsdaten!$B:$B,A1657,Anlagenbewegungsdaten!D:D)),3)</f>
        <v>0</v>
      </c>
      <c r="J1657" s="335" t="s">
        <v>5179</v>
      </c>
      <c r="K1657" s="335" t="s">
        <v>5193</v>
      </c>
      <c r="L1657" s="516">
        <v>23.66</v>
      </c>
      <c r="M1657" s="332">
        <f>ROUND(SUMIF(Anlagenbewegungsdaten_AV!B:B,A1657,Anlagenbewegungsdaten_AV!C:C),3)</f>
        <v>0</v>
      </c>
      <c r="N1657" s="330">
        <f>IF(ISBLANK(L1657),ROUND(SUMIF(Anlagenbewegungsdaten_AV!B:B,A1657,Anlagenbewegungsdaten_AV!D:D),2),ROUND(M1657*L1657%,2))</f>
        <v>0</v>
      </c>
      <c r="O1657" s="330">
        <f>ROUND(N1657-SUMIF(Anlagenbewegungsdaten_AV!B:B,A1657,Anlagenbewegungsdaten_AV!D:D),3)</f>
        <v>0</v>
      </c>
    </row>
    <row r="1658" spans="1:15" ht="15" customHeight="1" x14ac:dyDescent="0.25">
      <c r="A1658" s="263" t="s">
        <v>449</v>
      </c>
      <c r="B1658" s="174" t="s">
        <v>2108</v>
      </c>
      <c r="C1658" s="174" t="s">
        <v>4045</v>
      </c>
      <c r="D1658" s="174" t="s">
        <v>1977</v>
      </c>
      <c r="E1658" s="174" t="s">
        <v>2483</v>
      </c>
      <c r="F1658" s="289">
        <v>27.67</v>
      </c>
      <c r="G1658" s="333">
        <f>ROUND(SUMIF(Anlagenbewegungsdaten!B:B,A1658,Anlagenbewegungsdaten!C:C),3)</f>
        <v>0</v>
      </c>
      <c r="H1658" s="334">
        <f>IF(ISBLANK(F1658),ROUND(SUMIF(Anlagenbewegungsdaten!B:B,A1658,Anlagenbewegungsdaten!D:D),2),ROUND(G1658*F1658%,2))</f>
        <v>0</v>
      </c>
      <c r="I1658" s="334">
        <f>ROUND((H1658-SUMIF(Anlagenbewegungsdaten!$B:$B,A1658,Anlagenbewegungsdaten!D:D)),3)</f>
        <v>0</v>
      </c>
      <c r="J1658" s="335" t="s">
        <v>5179</v>
      </c>
      <c r="K1658" s="335" t="s">
        <v>5193</v>
      </c>
      <c r="L1658" s="516">
        <v>22.14</v>
      </c>
      <c r="M1658" s="332">
        <f>ROUND(SUMIF(Anlagenbewegungsdaten_AV!B:B,A1658,Anlagenbewegungsdaten_AV!C:C),3)</f>
        <v>0</v>
      </c>
      <c r="N1658" s="330">
        <f>IF(ISBLANK(L1658),ROUND(SUMIF(Anlagenbewegungsdaten_AV!B:B,A1658,Anlagenbewegungsdaten_AV!D:D),2),ROUND(M1658*L1658%,2))</f>
        <v>0</v>
      </c>
      <c r="O1658" s="330">
        <f>ROUND(N1658-SUMIF(Anlagenbewegungsdaten_AV!B:B,A1658,Anlagenbewegungsdaten_AV!D:D),3)</f>
        <v>0</v>
      </c>
    </row>
    <row r="1659" spans="1:15" ht="15" customHeight="1" x14ac:dyDescent="0.25">
      <c r="A1659" s="263" t="s">
        <v>450</v>
      </c>
      <c r="B1659" s="174" t="s">
        <v>2108</v>
      </c>
      <c r="C1659" s="174" t="s">
        <v>4045</v>
      </c>
      <c r="D1659" s="174" t="s">
        <v>1979</v>
      </c>
      <c r="E1659" s="174" t="s">
        <v>2486</v>
      </c>
      <c r="F1659" s="289">
        <v>29.67</v>
      </c>
      <c r="G1659" s="333">
        <f>ROUND(SUMIF(Anlagenbewegungsdaten!B:B,A1659,Anlagenbewegungsdaten!C:C),3)</f>
        <v>0</v>
      </c>
      <c r="H1659" s="334">
        <f>IF(ISBLANK(F1659),ROUND(SUMIF(Anlagenbewegungsdaten!B:B,A1659,Anlagenbewegungsdaten!D:D),2),ROUND(G1659*F1659%,2))</f>
        <v>0</v>
      </c>
      <c r="I1659" s="334">
        <f>ROUND((H1659-SUMIF(Anlagenbewegungsdaten!$B:$B,A1659,Anlagenbewegungsdaten!D:D)),3)</f>
        <v>0</v>
      </c>
      <c r="J1659" s="335" t="s">
        <v>5179</v>
      </c>
      <c r="K1659" s="335" t="s">
        <v>5193</v>
      </c>
      <c r="L1659" s="516">
        <v>23.74</v>
      </c>
      <c r="M1659" s="332">
        <f>ROUND(SUMIF(Anlagenbewegungsdaten_AV!B:B,A1659,Anlagenbewegungsdaten_AV!C:C),3)</f>
        <v>0</v>
      </c>
      <c r="N1659" s="330">
        <f>IF(ISBLANK(L1659),ROUND(SUMIF(Anlagenbewegungsdaten_AV!B:B,A1659,Anlagenbewegungsdaten_AV!D:D),2),ROUND(M1659*L1659%,2))</f>
        <v>0</v>
      </c>
      <c r="O1659" s="330">
        <f>ROUND(N1659-SUMIF(Anlagenbewegungsdaten_AV!B:B,A1659,Anlagenbewegungsdaten_AV!D:D),3)</f>
        <v>0</v>
      </c>
    </row>
    <row r="1660" spans="1:15" ht="15" customHeight="1" x14ac:dyDescent="0.25">
      <c r="A1660" s="263" t="s">
        <v>451</v>
      </c>
      <c r="B1660" s="174" t="s">
        <v>2108</v>
      </c>
      <c r="C1660" s="174" t="s">
        <v>4045</v>
      </c>
      <c r="D1660" s="184" t="s">
        <v>1981</v>
      </c>
      <c r="E1660" s="174" t="s">
        <v>1560</v>
      </c>
      <c r="F1660" s="289">
        <v>30.67</v>
      </c>
      <c r="G1660" s="333">
        <f>ROUND(SUMIF(Anlagenbewegungsdaten!B:B,A1660,Anlagenbewegungsdaten!C:C),3)</f>
        <v>0</v>
      </c>
      <c r="H1660" s="334">
        <f>IF(ISBLANK(F1660),ROUND(SUMIF(Anlagenbewegungsdaten!B:B,A1660,Anlagenbewegungsdaten!D:D),2),ROUND(G1660*F1660%,2))</f>
        <v>0</v>
      </c>
      <c r="I1660" s="334">
        <f>ROUND((H1660-SUMIF(Anlagenbewegungsdaten!$B:$B,A1660,Anlagenbewegungsdaten!D:D)),3)</f>
        <v>0</v>
      </c>
      <c r="J1660" s="335" t="s">
        <v>5179</v>
      </c>
      <c r="K1660" s="335" t="s">
        <v>5193</v>
      </c>
      <c r="L1660" s="516">
        <v>24.54</v>
      </c>
      <c r="M1660" s="332">
        <f>ROUND(SUMIF(Anlagenbewegungsdaten_AV!B:B,A1660,Anlagenbewegungsdaten_AV!C:C),3)</f>
        <v>0</v>
      </c>
      <c r="N1660" s="330">
        <f>IF(ISBLANK(L1660),ROUND(SUMIF(Anlagenbewegungsdaten_AV!B:B,A1660,Anlagenbewegungsdaten_AV!D:D),2),ROUND(M1660*L1660%,2))</f>
        <v>0</v>
      </c>
      <c r="O1660" s="330">
        <f>ROUND(N1660-SUMIF(Anlagenbewegungsdaten_AV!B:B,A1660,Anlagenbewegungsdaten_AV!D:D),3)</f>
        <v>0</v>
      </c>
    </row>
    <row r="1661" spans="1:15" ht="15" customHeight="1" x14ac:dyDescent="0.25">
      <c r="A1661" s="263" t="s">
        <v>452</v>
      </c>
      <c r="B1661" s="174" t="s">
        <v>2108</v>
      </c>
      <c r="C1661" s="174" t="s">
        <v>4045</v>
      </c>
      <c r="D1661" s="174" t="s">
        <v>1983</v>
      </c>
      <c r="E1661" s="174" t="s">
        <v>1563</v>
      </c>
      <c r="F1661" s="289">
        <v>30.67</v>
      </c>
      <c r="G1661" s="333">
        <f>ROUND(SUMIF(Anlagenbewegungsdaten!B:B,A1661,Anlagenbewegungsdaten!C:C),3)</f>
        <v>0</v>
      </c>
      <c r="H1661" s="334">
        <f>IF(ISBLANK(F1661),ROUND(SUMIF(Anlagenbewegungsdaten!B:B,A1661,Anlagenbewegungsdaten!D:D),2),ROUND(G1661*F1661%,2))</f>
        <v>0</v>
      </c>
      <c r="I1661" s="334">
        <f>ROUND((H1661-SUMIF(Anlagenbewegungsdaten!$B:$B,A1661,Anlagenbewegungsdaten!D:D)),3)</f>
        <v>0</v>
      </c>
      <c r="J1661" s="335" t="s">
        <v>5179</v>
      </c>
      <c r="K1661" s="335" t="s">
        <v>5193</v>
      </c>
      <c r="L1661" s="516">
        <v>24.54</v>
      </c>
      <c r="M1661" s="332">
        <f>ROUND(SUMIF(Anlagenbewegungsdaten_AV!B:B,A1661,Anlagenbewegungsdaten_AV!C:C),3)</f>
        <v>0</v>
      </c>
      <c r="N1661" s="330">
        <f>IF(ISBLANK(L1661),ROUND(SUMIF(Anlagenbewegungsdaten_AV!B:B,A1661,Anlagenbewegungsdaten_AV!D:D),2),ROUND(M1661*L1661%,2))</f>
        <v>0</v>
      </c>
      <c r="O1661" s="330">
        <f>ROUND(N1661-SUMIF(Anlagenbewegungsdaten_AV!B:B,A1661,Anlagenbewegungsdaten_AV!D:D),3)</f>
        <v>0</v>
      </c>
    </row>
    <row r="1662" spans="1:15" ht="15" customHeight="1" x14ac:dyDescent="0.25">
      <c r="A1662" s="263" t="s">
        <v>2865</v>
      </c>
      <c r="B1662" s="174" t="s">
        <v>2108</v>
      </c>
      <c r="C1662" s="174" t="s">
        <v>4045</v>
      </c>
      <c r="D1662" s="174" t="s">
        <v>2731</v>
      </c>
      <c r="E1662" s="174" t="s">
        <v>2576</v>
      </c>
      <c r="F1662" s="289">
        <v>30.64</v>
      </c>
      <c r="G1662" s="333">
        <f>ROUND(SUMIF(Anlagenbewegungsdaten!B:B,A1662,Anlagenbewegungsdaten!C:C),3)</f>
        <v>0</v>
      </c>
      <c r="H1662" s="334">
        <f>IF(ISBLANK(F1662),ROUND(SUMIF(Anlagenbewegungsdaten!B:B,A1662,Anlagenbewegungsdaten!D:D),2),ROUND(G1662*F1662%,2))</f>
        <v>0</v>
      </c>
      <c r="I1662" s="334">
        <f>ROUND((H1662-SUMIF(Anlagenbewegungsdaten!$B:$B,A1662,Anlagenbewegungsdaten!D:D)),3)</f>
        <v>0</v>
      </c>
      <c r="J1662" s="335" t="s">
        <v>5179</v>
      </c>
      <c r="K1662" s="335" t="s">
        <v>5193</v>
      </c>
      <c r="L1662" s="516">
        <v>24.51</v>
      </c>
      <c r="M1662" s="332">
        <f>ROUND(SUMIF(Anlagenbewegungsdaten_AV!B:B,A1662,Anlagenbewegungsdaten_AV!C:C),3)</f>
        <v>0</v>
      </c>
      <c r="N1662" s="330">
        <f>IF(ISBLANK(L1662),ROUND(SUMIF(Anlagenbewegungsdaten_AV!B:B,A1662,Anlagenbewegungsdaten_AV!D:D),2),ROUND(M1662*L1662%,2))</f>
        <v>0</v>
      </c>
      <c r="O1662" s="330">
        <f>ROUND(N1662-SUMIF(Anlagenbewegungsdaten_AV!B:B,A1662,Anlagenbewegungsdaten_AV!D:D),3)</f>
        <v>0</v>
      </c>
    </row>
    <row r="1663" spans="1:15" ht="15" customHeight="1" x14ac:dyDescent="0.25">
      <c r="A1663" s="263" t="s">
        <v>3609</v>
      </c>
      <c r="B1663" s="174" t="s">
        <v>2108</v>
      </c>
      <c r="C1663" s="174" t="s">
        <v>4045</v>
      </c>
      <c r="D1663" s="174" t="s">
        <v>3475</v>
      </c>
      <c r="E1663" s="174" t="s">
        <v>3320</v>
      </c>
      <c r="F1663" s="289">
        <v>30.61</v>
      </c>
      <c r="G1663" s="333">
        <f>ROUND(SUMIF(Anlagenbewegungsdaten!B:B,A1663,Anlagenbewegungsdaten!C:C),3)</f>
        <v>0</v>
      </c>
      <c r="H1663" s="334">
        <f>IF(ISBLANK(F1663),ROUND(SUMIF(Anlagenbewegungsdaten!B:B,A1663,Anlagenbewegungsdaten!D:D),2),ROUND(G1663*F1663%,2))</f>
        <v>0</v>
      </c>
      <c r="I1663" s="334">
        <f>ROUND((H1663-SUMIF(Anlagenbewegungsdaten!$B:$B,A1663,Anlagenbewegungsdaten!D:D)),3)</f>
        <v>0</v>
      </c>
      <c r="J1663" s="335" t="s">
        <v>5179</v>
      </c>
      <c r="K1663" s="335" t="s">
        <v>5193</v>
      </c>
      <c r="L1663" s="516">
        <v>24.49</v>
      </c>
      <c r="M1663" s="332">
        <f>ROUND(SUMIF(Anlagenbewegungsdaten_AV!B:B,A1663,Anlagenbewegungsdaten_AV!C:C),3)</f>
        <v>0</v>
      </c>
      <c r="N1663" s="330">
        <f>IF(ISBLANK(L1663),ROUND(SUMIF(Anlagenbewegungsdaten_AV!B:B,A1663,Anlagenbewegungsdaten_AV!D:D),2),ROUND(M1663*L1663%,2))</f>
        <v>0</v>
      </c>
      <c r="O1663" s="330">
        <f>ROUND(N1663-SUMIF(Anlagenbewegungsdaten_AV!B:B,A1663,Anlagenbewegungsdaten_AV!D:D),3)</f>
        <v>0</v>
      </c>
    </row>
    <row r="1664" spans="1:15" ht="15" customHeight="1" x14ac:dyDescent="0.25">
      <c r="A1664" s="275" t="s">
        <v>4384</v>
      </c>
      <c r="B1664" s="193" t="s">
        <v>2108</v>
      </c>
      <c r="C1664" s="193" t="s">
        <v>4045</v>
      </c>
      <c r="D1664" s="193" t="s">
        <v>4249</v>
      </c>
      <c r="E1664" s="193" t="s">
        <v>4093</v>
      </c>
      <c r="F1664" s="290">
        <v>30.58</v>
      </c>
      <c r="G1664" s="333">
        <f>ROUND(SUMIF(Anlagenbewegungsdaten!B:B,A1664,Anlagenbewegungsdaten!C:C),3)</f>
        <v>0</v>
      </c>
      <c r="H1664" s="334">
        <f>IF(ISBLANK(F1664),ROUND(SUMIF(Anlagenbewegungsdaten!B:B,A1664,Anlagenbewegungsdaten!D:D),2),ROUND(G1664*F1664%,2))</f>
        <v>0</v>
      </c>
      <c r="I1664" s="334">
        <f>ROUND((H1664-SUMIF(Anlagenbewegungsdaten!$B:$B,A1664,Anlagenbewegungsdaten!D:D)),3)</f>
        <v>0</v>
      </c>
      <c r="J1664" s="335" t="s">
        <v>5179</v>
      </c>
      <c r="K1664" s="335" t="s">
        <v>5193</v>
      </c>
      <c r="L1664" s="516">
        <v>24.46</v>
      </c>
      <c r="M1664" s="332">
        <f>ROUND(SUMIF(Anlagenbewegungsdaten_AV!B:B,A1664,Anlagenbewegungsdaten_AV!C:C),3)</f>
        <v>0</v>
      </c>
      <c r="N1664" s="330">
        <f>IF(ISBLANK(L1664),ROUND(SUMIF(Anlagenbewegungsdaten_AV!B:B,A1664,Anlagenbewegungsdaten_AV!D:D),2),ROUND(M1664*L1664%,2))</f>
        <v>0</v>
      </c>
      <c r="O1664" s="330">
        <f>ROUND(N1664-SUMIF(Anlagenbewegungsdaten_AV!B:B,A1664,Anlagenbewegungsdaten_AV!D:D),3)</f>
        <v>0</v>
      </c>
    </row>
    <row r="1665" spans="1:15" ht="15" customHeight="1" x14ac:dyDescent="0.25">
      <c r="A1665" s="262" t="s">
        <v>709</v>
      </c>
      <c r="B1665" s="167" t="s">
        <v>2108</v>
      </c>
      <c r="C1665" s="168" t="s">
        <v>4045</v>
      </c>
      <c r="D1665" s="167" t="s">
        <v>2498</v>
      </c>
      <c r="E1665" s="167" t="s">
        <v>2483</v>
      </c>
      <c r="F1665" s="182">
        <v>9.6</v>
      </c>
      <c r="G1665" s="333">
        <f>ROUND(SUMIF(Anlagenbewegungsdaten!B:B,A1665,Anlagenbewegungsdaten!C:C),3)</f>
        <v>0</v>
      </c>
      <c r="H1665" s="334">
        <f>IF(ISBLANK(F1665),ROUND(SUMIF(Anlagenbewegungsdaten!B:B,A1665,Anlagenbewegungsdaten!D:D),2),ROUND(G1665*F1665%,2))</f>
        <v>0</v>
      </c>
      <c r="I1665" s="334">
        <f>ROUND((H1665-SUMIF(Anlagenbewegungsdaten!$B:$B,A1665,Anlagenbewegungsdaten!D:D)),3)</f>
        <v>0</v>
      </c>
      <c r="J1665" s="335" t="s">
        <v>5179</v>
      </c>
      <c r="K1665" s="335" t="s">
        <v>5193</v>
      </c>
      <c r="L1665" s="516">
        <v>7.68</v>
      </c>
      <c r="M1665" s="332">
        <f>ROUND(SUMIF(Anlagenbewegungsdaten_AV!B:B,A1665,Anlagenbewegungsdaten_AV!C:C),3)</f>
        <v>0</v>
      </c>
      <c r="N1665" s="330">
        <f>IF(ISBLANK(L1665),ROUND(SUMIF(Anlagenbewegungsdaten_AV!B:B,A1665,Anlagenbewegungsdaten_AV!D:D),2),ROUND(M1665*L1665%,2))</f>
        <v>0</v>
      </c>
      <c r="O1665" s="330">
        <f>ROUND(N1665-SUMIF(Anlagenbewegungsdaten_AV!B:B,A1665,Anlagenbewegungsdaten_AV!D:D),3)</f>
        <v>0</v>
      </c>
    </row>
    <row r="1666" spans="1:15" ht="15" customHeight="1" x14ac:dyDescent="0.25">
      <c r="A1666" s="262" t="s">
        <v>710</v>
      </c>
      <c r="B1666" s="167" t="s">
        <v>2108</v>
      </c>
      <c r="C1666" s="168" t="s">
        <v>4045</v>
      </c>
      <c r="D1666" s="167" t="s">
        <v>2500</v>
      </c>
      <c r="E1666" s="167" t="s">
        <v>2486</v>
      </c>
      <c r="F1666" s="182">
        <v>11.6</v>
      </c>
      <c r="G1666" s="333">
        <f>ROUND(SUMIF(Anlagenbewegungsdaten!B:B,A1666,Anlagenbewegungsdaten!C:C),3)</f>
        <v>0</v>
      </c>
      <c r="H1666" s="334">
        <f>IF(ISBLANK(F1666),ROUND(SUMIF(Anlagenbewegungsdaten!B:B,A1666,Anlagenbewegungsdaten!D:D),2),ROUND(G1666*F1666%,2))</f>
        <v>0</v>
      </c>
      <c r="I1666" s="334">
        <f>ROUND((H1666-SUMIF(Anlagenbewegungsdaten!$B:$B,A1666,Anlagenbewegungsdaten!D:D)),3)</f>
        <v>0</v>
      </c>
      <c r="J1666" s="335" t="s">
        <v>5179</v>
      </c>
      <c r="K1666" s="335" t="s">
        <v>5193</v>
      </c>
      <c r="L1666" s="516">
        <v>9.2799999999999994</v>
      </c>
      <c r="M1666" s="332">
        <f>ROUND(SUMIF(Anlagenbewegungsdaten_AV!B:B,A1666,Anlagenbewegungsdaten_AV!C:C),3)</f>
        <v>0</v>
      </c>
      <c r="N1666" s="330">
        <f>IF(ISBLANK(L1666),ROUND(SUMIF(Anlagenbewegungsdaten_AV!B:B,A1666,Anlagenbewegungsdaten_AV!D:D),2),ROUND(M1666*L1666%,2))</f>
        <v>0</v>
      </c>
      <c r="O1666" s="330">
        <f>ROUND(N1666-SUMIF(Anlagenbewegungsdaten_AV!B:B,A1666,Anlagenbewegungsdaten_AV!D:D),3)</f>
        <v>0</v>
      </c>
    </row>
    <row r="1667" spans="1:15" ht="15" customHeight="1" x14ac:dyDescent="0.25">
      <c r="A1667" s="263" t="s">
        <v>453</v>
      </c>
      <c r="B1667" s="173" t="s">
        <v>2108</v>
      </c>
      <c r="C1667" s="174" t="s">
        <v>4045</v>
      </c>
      <c r="D1667" s="174" t="s">
        <v>1985</v>
      </c>
      <c r="E1667" s="174" t="s">
        <v>1560</v>
      </c>
      <c r="F1667" s="289">
        <v>12.6</v>
      </c>
      <c r="G1667" s="333">
        <f>ROUND(SUMIF(Anlagenbewegungsdaten!B:B,A1667,Anlagenbewegungsdaten!C:C),3)</f>
        <v>0</v>
      </c>
      <c r="H1667" s="334">
        <f>IF(ISBLANK(F1667),ROUND(SUMIF(Anlagenbewegungsdaten!B:B,A1667,Anlagenbewegungsdaten!D:D),2),ROUND(G1667*F1667%,2))</f>
        <v>0</v>
      </c>
      <c r="I1667" s="334">
        <f>ROUND((H1667-SUMIF(Anlagenbewegungsdaten!$B:$B,A1667,Anlagenbewegungsdaten!D:D)),3)</f>
        <v>0</v>
      </c>
      <c r="J1667" s="335" t="s">
        <v>5179</v>
      </c>
      <c r="K1667" s="335" t="s">
        <v>5193</v>
      </c>
      <c r="L1667" s="516">
        <v>10.08</v>
      </c>
      <c r="M1667" s="332">
        <f>ROUND(SUMIF(Anlagenbewegungsdaten_AV!B:B,A1667,Anlagenbewegungsdaten_AV!C:C),3)</f>
        <v>0</v>
      </c>
      <c r="N1667" s="330">
        <f>IF(ISBLANK(L1667),ROUND(SUMIF(Anlagenbewegungsdaten_AV!B:B,A1667,Anlagenbewegungsdaten_AV!D:D),2),ROUND(M1667*L1667%,2))</f>
        <v>0</v>
      </c>
      <c r="O1667" s="330">
        <f>ROUND(N1667-SUMIF(Anlagenbewegungsdaten_AV!B:B,A1667,Anlagenbewegungsdaten_AV!D:D),3)</f>
        <v>0</v>
      </c>
    </row>
    <row r="1668" spans="1:15" ht="15" customHeight="1" x14ac:dyDescent="0.25">
      <c r="A1668" s="263" t="s">
        <v>454</v>
      </c>
      <c r="B1668" s="173" t="s">
        <v>2108</v>
      </c>
      <c r="C1668" s="173" t="s">
        <v>4045</v>
      </c>
      <c r="D1668" s="174" t="s">
        <v>1987</v>
      </c>
      <c r="E1668" s="173" t="s">
        <v>1563</v>
      </c>
      <c r="F1668" s="289">
        <v>12.6</v>
      </c>
      <c r="G1668" s="333">
        <f>ROUND(SUMIF(Anlagenbewegungsdaten!B:B,A1668,Anlagenbewegungsdaten!C:C),3)</f>
        <v>0</v>
      </c>
      <c r="H1668" s="334">
        <f>IF(ISBLANK(F1668),ROUND(SUMIF(Anlagenbewegungsdaten!B:B,A1668,Anlagenbewegungsdaten!D:D),2),ROUND(G1668*F1668%,2))</f>
        <v>0</v>
      </c>
      <c r="I1668" s="334">
        <f>ROUND((H1668-SUMIF(Anlagenbewegungsdaten!$B:$B,A1668,Anlagenbewegungsdaten!D:D)),3)</f>
        <v>0</v>
      </c>
      <c r="J1668" s="335" t="s">
        <v>5179</v>
      </c>
      <c r="K1668" s="335" t="s">
        <v>5193</v>
      </c>
      <c r="L1668" s="516">
        <v>10.08</v>
      </c>
      <c r="M1668" s="332">
        <f>ROUND(SUMIF(Anlagenbewegungsdaten_AV!B:B,A1668,Anlagenbewegungsdaten_AV!C:C),3)</f>
        <v>0</v>
      </c>
      <c r="N1668" s="330">
        <f>IF(ISBLANK(L1668),ROUND(SUMIF(Anlagenbewegungsdaten_AV!B:B,A1668,Anlagenbewegungsdaten_AV!D:D),2),ROUND(M1668*L1668%,2))</f>
        <v>0</v>
      </c>
      <c r="O1668" s="330">
        <f>ROUND(N1668-SUMIF(Anlagenbewegungsdaten_AV!B:B,A1668,Anlagenbewegungsdaten_AV!D:D),3)</f>
        <v>0</v>
      </c>
    </row>
    <row r="1669" spans="1:15" ht="15" customHeight="1" x14ac:dyDescent="0.25">
      <c r="A1669" s="263" t="s">
        <v>2866</v>
      </c>
      <c r="B1669" s="173" t="s">
        <v>2108</v>
      </c>
      <c r="C1669" s="173" t="s">
        <v>4045</v>
      </c>
      <c r="D1669" s="174" t="s">
        <v>2733</v>
      </c>
      <c r="E1669" s="174" t="s">
        <v>2576</v>
      </c>
      <c r="F1669" s="289">
        <v>12.57</v>
      </c>
      <c r="G1669" s="333">
        <f>ROUND(SUMIF(Anlagenbewegungsdaten!B:B,A1669,Anlagenbewegungsdaten!C:C),3)</f>
        <v>0</v>
      </c>
      <c r="H1669" s="334">
        <f>IF(ISBLANK(F1669),ROUND(SUMIF(Anlagenbewegungsdaten!B:B,A1669,Anlagenbewegungsdaten!D:D),2),ROUND(G1669*F1669%,2))</f>
        <v>0</v>
      </c>
      <c r="I1669" s="334">
        <f>ROUND((H1669-SUMIF(Anlagenbewegungsdaten!$B:$B,A1669,Anlagenbewegungsdaten!D:D)),3)</f>
        <v>0</v>
      </c>
      <c r="J1669" s="335" t="s">
        <v>5179</v>
      </c>
      <c r="K1669" s="335" t="s">
        <v>5193</v>
      </c>
      <c r="L1669" s="516">
        <v>10.06</v>
      </c>
      <c r="M1669" s="332">
        <f>ROUND(SUMIF(Anlagenbewegungsdaten_AV!B:B,A1669,Anlagenbewegungsdaten_AV!C:C),3)</f>
        <v>0</v>
      </c>
      <c r="N1669" s="330">
        <f>IF(ISBLANK(L1669),ROUND(SUMIF(Anlagenbewegungsdaten_AV!B:B,A1669,Anlagenbewegungsdaten_AV!D:D),2),ROUND(M1669*L1669%,2))</f>
        <v>0</v>
      </c>
      <c r="O1669" s="330">
        <f>ROUND(N1669-SUMIF(Anlagenbewegungsdaten_AV!B:B,A1669,Anlagenbewegungsdaten_AV!D:D),3)</f>
        <v>0</v>
      </c>
    </row>
    <row r="1670" spans="1:15" ht="15" customHeight="1" x14ac:dyDescent="0.25">
      <c r="A1670" s="263" t="s">
        <v>3610</v>
      </c>
      <c r="B1670" s="173" t="s">
        <v>2108</v>
      </c>
      <c r="C1670" s="173" t="s">
        <v>4045</v>
      </c>
      <c r="D1670" s="174" t="s">
        <v>3477</v>
      </c>
      <c r="E1670" s="174" t="s">
        <v>3320</v>
      </c>
      <c r="F1670" s="289">
        <v>12.54</v>
      </c>
      <c r="G1670" s="333">
        <f>ROUND(SUMIF(Anlagenbewegungsdaten!B:B,A1670,Anlagenbewegungsdaten!C:C),3)</f>
        <v>0</v>
      </c>
      <c r="H1670" s="334">
        <f>IF(ISBLANK(F1670),ROUND(SUMIF(Anlagenbewegungsdaten!B:B,A1670,Anlagenbewegungsdaten!D:D),2),ROUND(G1670*F1670%,2))</f>
        <v>0</v>
      </c>
      <c r="I1670" s="334">
        <f>ROUND((H1670-SUMIF(Anlagenbewegungsdaten!$B:$B,A1670,Anlagenbewegungsdaten!D:D)),3)</f>
        <v>0</v>
      </c>
      <c r="J1670" s="335" t="s">
        <v>5179</v>
      </c>
      <c r="K1670" s="335" t="s">
        <v>5193</v>
      </c>
      <c r="L1670" s="516">
        <v>10.029999999999999</v>
      </c>
      <c r="M1670" s="332">
        <f>ROUND(SUMIF(Anlagenbewegungsdaten_AV!B:B,A1670,Anlagenbewegungsdaten_AV!C:C),3)</f>
        <v>0</v>
      </c>
      <c r="N1670" s="330">
        <f>IF(ISBLANK(L1670),ROUND(SUMIF(Anlagenbewegungsdaten_AV!B:B,A1670,Anlagenbewegungsdaten_AV!D:D),2),ROUND(M1670*L1670%,2))</f>
        <v>0</v>
      </c>
      <c r="O1670" s="330">
        <f>ROUND(N1670-SUMIF(Anlagenbewegungsdaten_AV!B:B,A1670,Anlagenbewegungsdaten_AV!D:D),3)</f>
        <v>0</v>
      </c>
    </row>
    <row r="1671" spans="1:15" ht="15" customHeight="1" x14ac:dyDescent="0.25">
      <c r="A1671" s="275" t="s">
        <v>4385</v>
      </c>
      <c r="B1671" s="194" t="s">
        <v>2108</v>
      </c>
      <c r="C1671" s="194" t="s">
        <v>4045</v>
      </c>
      <c r="D1671" s="193" t="s">
        <v>4251</v>
      </c>
      <c r="E1671" s="193" t="s">
        <v>4093</v>
      </c>
      <c r="F1671" s="290">
        <v>12.51</v>
      </c>
      <c r="G1671" s="333">
        <f>ROUND(SUMIF(Anlagenbewegungsdaten!B:B,A1671,Anlagenbewegungsdaten!C:C),3)</f>
        <v>0</v>
      </c>
      <c r="H1671" s="334">
        <f>IF(ISBLANK(F1671),ROUND(SUMIF(Anlagenbewegungsdaten!B:B,A1671,Anlagenbewegungsdaten!D:D),2),ROUND(G1671*F1671%,2))</f>
        <v>0</v>
      </c>
      <c r="I1671" s="334">
        <f>ROUND((H1671-SUMIF(Anlagenbewegungsdaten!$B:$B,A1671,Anlagenbewegungsdaten!D:D)),3)</f>
        <v>0</v>
      </c>
      <c r="J1671" s="335" t="s">
        <v>5179</v>
      </c>
      <c r="K1671" s="335" t="s">
        <v>5193</v>
      </c>
      <c r="L1671" s="516">
        <v>10.01</v>
      </c>
      <c r="M1671" s="332">
        <f>ROUND(SUMIF(Anlagenbewegungsdaten_AV!B:B,A1671,Anlagenbewegungsdaten_AV!C:C),3)</f>
        <v>0</v>
      </c>
      <c r="N1671" s="330">
        <f>IF(ISBLANK(L1671),ROUND(SUMIF(Anlagenbewegungsdaten_AV!B:B,A1671,Anlagenbewegungsdaten_AV!D:D),2),ROUND(M1671*L1671%,2))</f>
        <v>0</v>
      </c>
      <c r="O1671" s="330">
        <f>ROUND(N1671-SUMIF(Anlagenbewegungsdaten_AV!B:B,A1671,Anlagenbewegungsdaten_AV!D:D),3)</f>
        <v>0</v>
      </c>
    </row>
    <row r="1672" spans="1:15" ht="15" customHeight="1" x14ac:dyDescent="0.25">
      <c r="A1672" s="263" t="s">
        <v>455</v>
      </c>
      <c r="B1672" s="173" t="s">
        <v>2108</v>
      </c>
      <c r="C1672" s="173" t="s">
        <v>4045</v>
      </c>
      <c r="D1672" s="174" t="s">
        <v>1989</v>
      </c>
      <c r="E1672" s="173" t="s">
        <v>2483</v>
      </c>
      <c r="F1672" s="289">
        <v>10.6</v>
      </c>
      <c r="G1672" s="333">
        <f>ROUND(SUMIF(Anlagenbewegungsdaten!B:B,A1672,Anlagenbewegungsdaten!C:C),3)</f>
        <v>0</v>
      </c>
      <c r="H1672" s="334">
        <f>IF(ISBLANK(F1672),ROUND(SUMIF(Anlagenbewegungsdaten!B:B,A1672,Anlagenbewegungsdaten!D:D),2),ROUND(G1672*F1672%,2))</f>
        <v>0</v>
      </c>
      <c r="I1672" s="334">
        <f>ROUND((H1672-SUMIF(Anlagenbewegungsdaten!$B:$B,A1672,Anlagenbewegungsdaten!D:D)),3)</f>
        <v>0</v>
      </c>
      <c r="J1672" s="335" t="s">
        <v>5179</v>
      </c>
      <c r="K1672" s="335" t="s">
        <v>5193</v>
      </c>
      <c r="L1672" s="516">
        <v>8.48</v>
      </c>
      <c r="M1672" s="332">
        <f>ROUND(SUMIF(Anlagenbewegungsdaten_AV!B:B,A1672,Anlagenbewegungsdaten_AV!C:C),3)</f>
        <v>0</v>
      </c>
      <c r="N1672" s="330">
        <f>IF(ISBLANK(L1672),ROUND(SUMIF(Anlagenbewegungsdaten_AV!B:B,A1672,Anlagenbewegungsdaten_AV!D:D),2),ROUND(M1672*L1672%,2))</f>
        <v>0</v>
      </c>
      <c r="O1672" s="330">
        <f>ROUND(N1672-SUMIF(Anlagenbewegungsdaten_AV!B:B,A1672,Anlagenbewegungsdaten_AV!D:D),3)</f>
        <v>0</v>
      </c>
    </row>
    <row r="1673" spans="1:15" ht="15" customHeight="1" x14ac:dyDescent="0.25">
      <c r="A1673" s="263" t="s">
        <v>456</v>
      </c>
      <c r="B1673" s="173" t="s">
        <v>2108</v>
      </c>
      <c r="C1673" s="173" t="s">
        <v>4045</v>
      </c>
      <c r="D1673" s="174" t="s">
        <v>1991</v>
      </c>
      <c r="E1673" s="173" t="s">
        <v>2486</v>
      </c>
      <c r="F1673" s="289">
        <v>12.6</v>
      </c>
      <c r="G1673" s="333">
        <f>ROUND(SUMIF(Anlagenbewegungsdaten!B:B,A1673,Anlagenbewegungsdaten!C:C),3)</f>
        <v>0</v>
      </c>
      <c r="H1673" s="334">
        <f>IF(ISBLANK(F1673),ROUND(SUMIF(Anlagenbewegungsdaten!B:B,A1673,Anlagenbewegungsdaten!D:D),2),ROUND(G1673*F1673%,2))</f>
        <v>0</v>
      </c>
      <c r="I1673" s="334">
        <f>ROUND((H1673-SUMIF(Anlagenbewegungsdaten!$B:$B,A1673,Anlagenbewegungsdaten!D:D)),3)</f>
        <v>0</v>
      </c>
      <c r="J1673" s="335" t="s">
        <v>5179</v>
      </c>
      <c r="K1673" s="335" t="s">
        <v>5193</v>
      </c>
      <c r="L1673" s="516">
        <v>10.08</v>
      </c>
      <c r="M1673" s="332">
        <f>ROUND(SUMIF(Anlagenbewegungsdaten_AV!B:B,A1673,Anlagenbewegungsdaten_AV!C:C),3)</f>
        <v>0</v>
      </c>
      <c r="N1673" s="330">
        <f>IF(ISBLANK(L1673),ROUND(SUMIF(Anlagenbewegungsdaten_AV!B:B,A1673,Anlagenbewegungsdaten_AV!D:D),2),ROUND(M1673*L1673%,2))</f>
        <v>0</v>
      </c>
      <c r="O1673" s="330">
        <f>ROUND(N1673-SUMIF(Anlagenbewegungsdaten_AV!B:B,A1673,Anlagenbewegungsdaten_AV!D:D),3)</f>
        <v>0</v>
      </c>
    </row>
    <row r="1674" spans="1:15" ht="15" customHeight="1" x14ac:dyDescent="0.25">
      <c r="A1674" s="263" t="s">
        <v>457</v>
      </c>
      <c r="B1674" s="173" t="s">
        <v>2108</v>
      </c>
      <c r="C1674" s="174" t="s">
        <v>4045</v>
      </c>
      <c r="D1674" s="174" t="s">
        <v>1993</v>
      </c>
      <c r="E1674" s="174" t="s">
        <v>1560</v>
      </c>
      <c r="F1674" s="289">
        <v>13.6</v>
      </c>
      <c r="G1674" s="333">
        <f>ROUND(SUMIF(Anlagenbewegungsdaten!B:B,A1674,Anlagenbewegungsdaten!C:C),3)</f>
        <v>0</v>
      </c>
      <c r="H1674" s="334">
        <f>IF(ISBLANK(F1674),ROUND(SUMIF(Anlagenbewegungsdaten!B:B,A1674,Anlagenbewegungsdaten!D:D),2),ROUND(G1674*F1674%,2))</f>
        <v>0</v>
      </c>
      <c r="I1674" s="334">
        <f>ROUND((H1674-SUMIF(Anlagenbewegungsdaten!$B:$B,A1674,Anlagenbewegungsdaten!D:D)),3)</f>
        <v>0</v>
      </c>
      <c r="J1674" s="335" t="s">
        <v>5179</v>
      </c>
      <c r="K1674" s="335" t="s">
        <v>5193</v>
      </c>
      <c r="L1674" s="516">
        <v>10.88</v>
      </c>
      <c r="M1674" s="332">
        <f>ROUND(SUMIF(Anlagenbewegungsdaten_AV!B:B,A1674,Anlagenbewegungsdaten_AV!C:C),3)</f>
        <v>0</v>
      </c>
      <c r="N1674" s="330">
        <f>IF(ISBLANK(L1674),ROUND(SUMIF(Anlagenbewegungsdaten_AV!B:B,A1674,Anlagenbewegungsdaten_AV!D:D),2),ROUND(M1674*L1674%,2))</f>
        <v>0</v>
      </c>
      <c r="O1674" s="330">
        <f>ROUND(N1674-SUMIF(Anlagenbewegungsdaten_AV!B:B,A1674,Anlagenbewegungsdaten_AV!D:D),3)</f>
        <v>0</v>
      </c>
    </row>
    <row r="1675" spans="1:15" ht="15" customHeight="1" x14ac:dyDescent="0.25">
      <c r="A1675" s="263" t="s">
        <v>458</v>
      </c>
      <c r="B1675" s="173" t="s">
        <v>2108</v>
      </c>
      <c r="C1675" s="173" t="s">
        <v>4045</v>
      </c>
      <c r="D1675" s="174" t="s">
        <v>1995</v>
      </c>
      <c r="E1675" s="173" t="s">
        <v>1563</v>
      </c>
      <c r="F1675" s="289">
        <v>13.6</v>
      </c>
      <c r="G1675" s="333">
        <f>ROUND(SUMIF(Anlagenbewegungsdaten!B:B,A1675,Anlagenbewegungsdaten!C:C),3)</f>
        <v>0</v>
      </c>
      <c r="H1675" s="334">
        <f>IF(ISBLANK(F1675),ROUND(SUMIF(Anlagenbewegungsdaten!B:B,A1675,Anlagenbewegungsdaten!D:D),2),ROUND(G1675*F1675%,2))</f>
        <v>0</v>
      </c>
      <c r="I1675" s="334">
        <f>ROUND((H1675-SUMIF(Anlagenbewegungsdaten!$B:$B,A1675,Anlagenbewegungsdaten!D:D)),3)</f>
        <v>0</v>
      </c>
      <c r="J1675" s="335" t="s">
        <v>5179</v>
      </c>
      <c r="K1675" s="335" t="s">
        <v>5193</v>
      </c>
      <c r="L1675" s="516">
        <v>10.88</v>
      </c>
      <c r="M1675" s="332">
        <f>ROUND(SUMIF(Anlagenbewegungsdaten_AV!B:B,A1675,Anlagenbewegungsdaten_AV!C:C),3)</f>
        <v>0</v>
      </c>
      <c r="N1675" s="330">
        <f>IF(ISBLANK(L1675),ROUND(SUMIF(Anlagenbewegungsdaten_AV!B:B,A1675,Anlagenbewegungsdaten_AV!D:D),2),ROUND(M1675*L1675%,2))</f>
        <v>0</v>
      </c>
      <c r="O1675" s="330">
        <f>ROUND(N1675-SUMIF(Anlagenbewegungsdaten_AV!B:B,A1675,Anlagenbewegungsdaten_AV!D:D),3)</f>
        <v>0</v>
      </c>
    </row>
    <row r="1676" spans="1:15" ht="15" customHeight="1" x14ac:dyDescent="0.25">
      <c r="A1676" s="263" t="s">
        <v>2867</v>
      </c>
      <c r="B1676" s="173" t="s">
        <v>2108</v>
      </c>
      <c r="C1676" s="173" t="s">
        <v>4045</v>
      </c>
      <c r="D1676" s="174" t="s">
        <v>2735</v>
      </c>
      <c r="E1676" s="174" t="s">
        <v>2576</v>
      </c>
      <c r="F1676" s="289">
        <v>13.57</v>
      </c>
      <c r="G1676" s="333">
        <f>ROUND(SUMIF(Anlagenbewegungsdaten!B:B,A1676,Anlagenbewegungsdaten!C:C),3)</f>
        <v>0</v>
      </c>
      <c r="H1676" s="334">
        <f>IF(ISBLANK(F1676),ROUND(SUMIF(Anlagenbewegungsdaten!B:B,A1676,Anlagenbewegungsdaten!D:D),2),ROUND(G1676*F1676%,2))</f>
        <v>0</v>
      </c>
      <c r="I1676" s="334">
        <f>ROUND((H1676-SUMIF(Anlagenbewegungsdaten!$B:$B,A1676,Anlagenbewegungsdaten!D:D)),3)</f>
        <v>0</v>
      </c>
      <c r="J1676" s="335" t="s">
        <v>5179</v>
      </c>
      <c r="K1676" s="335" t="s">
        <v>5193</v>
      </c>
      <c r="L1676" s="516">
        <v>10.86</v>
      </c>
      <c r="M1676" s="332">
        <f>ROUND(SUMIF(Anlagenbewegungsdaten_AV!B:B,A1676,Anlagenbewegungsdaten_AV!C:C),3)</f>
        <v>0</v>
      </c>
      <c r="N1676" s="330">
        <f>IF(ISBLANK(L1676),ROUND(SUMIF(Anlagenbewegungsdaten_AV!B:B,A1676,Anlagenbewegungsdaten_AV!D:D),2),ROUND(M1676*L1676%,2))</f>
        <v>0</v>
      </c>
      <c r="O1676" s="330">
        <f>ROUND(N1676-SUMIF(Anlagenbewegungsdaten_AV!B:B,A1676,Anlagenbewegungsdaten_AV!D:D),3)</f>
        <v>0</v>
      </c>
    </row>
    <row r="1677" spans="1:15" ht="15" customHeight="1" x14ac:dyDescent="0.25">
      <c r="A1677" s="263" t="s">
        <v>3611</v>
      </c>
      <c r="B1677" s="173" t="s">
        <v>2108</v>
      </c>
      <c r="C1677" s="173" t="s">
        <v>4045</v>
      </c>
      <c r="D1677" s="174" t="s">
        <v>3479</v>
      </c>
      <c r="E1677" s="174" t="s">
        <v>3320</v>
      </c>
      <c r="F1677" s="289">
        <v>13.54</v>
      </c>
      <c r="G1677" s="333">
        <f>ROUND(SUMIF(Anlagenbewegungsdaten!B:B,A1677,Anlagenbewegungsdaten!C:C),3)</f>
        <v>0</v>
      </c>
      <c r="H1677" s="334">
        <f>IF(ISBLANK(F1677),ROUND(SUMIF(Anlagenbewegungsdaten!B:B,A1677,Anlagenbewegungsdaten!D:D),2),ROUND(G1677*F1677%,2))</f>
        <v>0</v>
      </c>
      <c r="I1677" s="334">
        <f>ROUND((H1677-SUMIF(Anlagenbewegungsdaten!$B:$B,A1677,Anlagenbewegungsdaten!D:D)),3)</f>
        <v>0</v>
      </c>
      <c r="J1677" s="335" t="s">
        <v>5179</v>
      </c>
      <c r="K1677" s="335" t="s">
        <v>5193</v>
      </c>
      <c r="L1677" s="516">
        <v>10.83</v>
      </c>
      <c r="M1677" s="332">
        <f>ROUND(SUMIF(Anlagenbewegungsdaten_AV!B:B,A1677,Anlagenbewegungsdaten_AV!C:C),3)</f>
        <v>0</v>
      </c>
      <c r="N1677" s="330">
        <f>IF(ISBLANK(L1677),ROUND(SUMIF(Anlagenbewegungsdaten_AV!B:B,A1677,Anlagenbewegungsdaten_AV!D:D),2),ROUND(M1677*L1677%,2))</f>
        <v>0</v>
      </c>
      <c r="O1677" s="330">
        <f>ROUND(N1677-SUMIF(Anlagenbewegungsdaten_AV!B:B,A1677,Anlagenbewegungsdaten_AV!D:D),3)</f>
        <v>0</v>
      </c>
    </row>
    <row r="1678" spans="1:15" ht="15" customHeight="1" x14ac:dyDescent="0.25">
      <c r="A1678" s="275" t="s">
        <v>4386</v>
      </c>
      <c r="B1678" s="194" t="s">
        <v>2108</v>
      </c>
      <c r="C1678" s="194" t="s">
        <v>4045</v>
      </c>
      <c r="D1678" s="193" t="s">
        <v>4253</v>
      </c>
      <c r="E1678" s="193" t="s">
        <v>4093</v>
      </c>
      <c r="F1678" s="290">
        <v>13.51</v>
      </c>
      <c r="G1678" s="333">
        <f>ROUND(SUMIF(Anlagenbewegungsdaten!B:B,A1678,Anlagenbewegungsdaten!C:C),3)</f>
        <v>0</v>
      </c>
      <c r="H1678" s="334">
        <f>IF(ISBLANK(F1678),ROUND(SUMIF(Anlagenbewegungsdaten!B:B,A1678,Anlagenbewegungsdaten!D:D),2),ROUND(G1678*F1678%,2))</f>
        <v>0</v>
      </c>
      <c r="I1678" s="334">
        <f>ROUND((H1678-SUMIF(Anlagenbewegungsdaten!$B:$B,A1678,Anlagenbewegungsdaten!D:D)),3)</f>
        <v>0</v>
      </c>
      <c r="J1678" s="335" t="s">
        <v>5179</v>
      </c>
      <c r="K1678" s="335" t="s">
        <v>5193</v>
      </c>
      <c r="L1678" s="516">
        <v>10.81</v>
      </c>
      <c r="M1678" s="332">
        <f>ROUND(SUMIF(Anlagenbewegungsdaten_AV!B:B,A1678,Anlagenbewegungsdaten_AV!C:C),3)</f>
        <v>0</v>
      </c>
      <c r="N1678" s="330">
        <f>IF(ISBLANK(L1678),ROUND(SUMIF(Anlagenbewegungsdaten_AV!B:B,A1678,Anlagenbewegungsdaten_AV!D:D),2),ROUND(M1678*L1678%,2))</f>
        <v>0</v>
      </c>
      <c r="O1678" s="330">
        <f>ROUND(N1678-SUMIF(Anlagenbewegungsdaten_AV!B:B,A1678,Anlagenbewegungsdaten_AV!D:D),3)</f>
        <v>0</v>
      </c>
    </row>
    <row r="1679" spans="1:15" ht="15" customHeight="1" x14ac:dyDescent="0.25">
      <c r="A1679" s="262" t="s">
        <v>711</v>
      </c>
      <c r="B1679" s="167" t="s">
        <v>2108</v>
      </c>
      <c r="C1679" s="168" t="s">
        <v>4045</v>
      </c>
      <c r="D1679" s="167" t="s">
        <v>2502</v>
      </c>
      <c r="E1679" s="167" t="s">
        <v>2483</v>
      </c>
      <c r="F1679" s="182">
        <v>15.6</v>
      </c>
      <c r="G1679" s="333">
        <f>ROUND(SUMIF(Anlagenbewegungsdaten!B:B,A1679,Anlagenbewegungsdaten!C:C),3)</f>
        <v>0</v>
      </c>
      <c r="H1679" s="334">
        <f>IF(ISBLANK(F1679),ROUND(SUMIF(Anlagenbewegungsdaten!B:B,A1679,Anlagenbewegungsdaten!D:D),2),ROUND(G1679*F1679%,2))</f>
        <v>0</v>
      </c>
      <c r="I1679" s="334">
        <f>ROUND((H1679-SUMIF(Anlagenbewegungsdaten!$B:$B,A1679,Anlagenbewegungsdaten!D:D)),3)</f>
        <v>0</v>
      </c>
      <c r="J1679" s="335" t="s">
        <v>5179</v>
      </c>
      <c r="K1679" s="335" t="s">
        <v>5193</v>
      </c>
      <c r="L1679" s="516">
        <v>12.48</v>
      </c>
      <c r="M1679" s="332">
        <f>ROUND(SUMIF(Anlagenbewegungsdaten_AV!B:B,A1679,Anlagenbewegungsdaten_AV!C:C),3)</f>
        <v>0</v>
      </c>
      <c r="N1679" s="330">
        <f>IF(ISBLANK(L1679),ROUND(SUMIF(Anlagenbewegungsdaten_AV!B:B,A1679,Anlagenbewegungsdaten_AV!D:D),2),ROUND(M1679*L1679%,2))</f>
        <v>0</v>
      </c>
      <c r="O1679" s="330">
        <f>ROUND(N1679-SUMIF(Anlagenbewegungsdaten_AV!B:B,A1679,Anlagenbewegungsdaten_AV!D:D),3)</f>
        <v>0</v>
      </c>
    </row>
    <row r="1680" spans="1:15" ht="15" customHeight="1" x14ac:dyDescent="0.25">
      <c r="A1680" s="262" t="s">
        <v>712</v>
      </c>
      <c r="B1680" s="167" t="s">
        <v>2108</v>
      </c>
      <c r="C1680" s="168" t="s">
        <v>4045</v>
      </c>
      <c r="D1680" s="167" t="s">
        <v>2504</v>
      </c>
      <c r="E1680" s="167" t="s">
        <v>2486</v>
      </c>
      <c r="F1680" s="182">
        <v>17.600000000000001</v>
      </c>
      <c r="G1680" s="333">
        <f>ROUND(SUMIF(Anlagenbewegungsdaten!B:B,A1680,Anlagenbewegungsdaten!C:C),3)</f>
        <v>0</v>
      </c>
      <c r="H1680" s="334">
        <f>IF(ISBLANK(F1680),ROUND(SUMIF(Anlagenbewegungsdaten!B:B,A1680,Anlagenbewegungsdaten!D:D),2),ROUND(G1680*F1680%,2))</f>
        <v>0</v>
      </c>
      <c r="I1680" s="334">
        <f>ROUND((H1680-SUMIF(Anlagenbewegungsdaten!$B:$B,A1680,Anlagenbewegungsdaten!D:D)),3)</f>
        <v>0</v>
      </c>
      <c r="J1680" s="335" t="s">
        <v>5179</v>
      </c>
      <c r="K1680" s="335" t="s">
        <v>5193</v>
      </c>
      <c r="L1680" s="516">
        <v>14.08</v>
      </c>
      <c r="M1680" s="332">
        <f>ROUND(SUMIF(Anlagenbewegungsdaten_AV!B:B,A1680,Anlagenbewegungsdaten_AV!C:C),3)</f>
        <v>0</v>
      </c>
      <c r="N1680" s="330">
        <f>IF(ISBLANK(L1680),ROUND(SUMIF(Anlagenbewegungsdaten_AV!B:B,A1680,Anlagenbewegungsdaten_AV!D:D),2),ROUND(M1680*L1680%,2))</f>
        <v>0</v>
      </c>
      <c r="O1680" s="330">
        <f>ROUND(N1680-SUMIF(Anlagenbewegungsdaten_AV!B:B,A1680,Anlagenbewegungsdaten_AV!D:D),3)</f>
        <v>0</v>
      </c>
    </row>
    <row r="1681" spans="1:15" ht="15" customHeight="1" x14ac:dyDescent="0.25">
      <c r="A1681" s="263" t="s">
        <v>459</v>
      </c>
      <c r="B1681" s="173" t="s">
        <v>2108</v>
      </c>
      <c r="C1681" s="174" t="s">
        <v>4045</v>
      </c>
      <c r="D1681" s="174" t="s">
        <v>1997</v>
      </c>
      <c r="E1681" s="174" t="s">
        <v>1560</v>
      </c>
      <c r="F1681" s="289">
        <v>18.600000000000001</v>
      </c>
      <c r="G1681" s="333">
        <f>ROUND(SUMIF(Anlagenbewegungsdaten!B:B,A1681,Anlagenbewegungsdaten!C:C),3)</f>
        <v>0</v>
      </c>
      <c r="H1681" s="334">
        <f>IF(ISBLANK(F1681),ROUND(SUMIF(Anlagenbewegungsdaten!B:B,A1681,Anlagenbewegungsdaten!D:D),2),ROUND(G1681*F1681%,2))</f>
        <v>0</v>
      </c>
      <c r="I1681" s="334">
        <f>ROUND((H1681-SUMIF(Anlagenbewegungsdaten!$B:$B,A1681,Anlagenbewegungsdaten!D:D)),3)</f>
        <v>0</v>
      </c>
      <c r="J1681" s="335" t="s">
        <v>5179</v>
      </c>
      <c r="K1681" s="335" t="s">
        <v>5193</v>
      </c>
      <c r="L1681" s="516">
        <v>14.88</v>
      </c>
      <c r="M1681" s="332">
        <f>ROUND(SUMIF(Anlagenbewegungsdaten_AV!B:B,A1681,Anlagenbewegungsdaten_AV!C:C),3)</f>
        <v>0</v>
      </c>
      <c r="N1681" s="330">
        <f>IF(ISBLANK(L1681),ROUND(SUMIF(Anlagenbewegungsdaten_AV!B:B,A1681,Anlagenbewegungsdaten_AV!D:D),2),ROUND(M1681*L1681%,2))</f>
        <v>0</v>
      </c>
      <c r="O1681" s="330">
        <f>ROUND(N1681-SUMIF(Anlagenbewegungsdaten_AV!B:B,A1681,Anlagenbewegungsdaten_AV!D:D),3)</f>
        <v>0</v>
      </c>
    </row>
    <row r="1682" spans="1:15" ht="15" customHeight="1" x14ac:dyDescent="0.25">
      <c r="A1682" s="263" t="s">
        <v>460</v>
      </c>
      <c r="B1682" s="173" t="s">
        <v>2108</v>
      </c>
      <c r="C1682" s="173" t="s">
        <v>4045</v>
      </c>
      <c r="D1682" s="174" t="s">
        <v>1999</v>
      </c>
      <c r="E1682" s="173" t="s">
        <v>1563</v>
      </c>
      <c r="F1682" s="289">
        <v>18.600000000000001</v>
      </c>
      <c r="G1682" s="333">
        <f>ROUND(SUMIF(Anlagenbewegungsdaten!B:B,A1682,Anlagenbewegungsdaten!C:C),3)</f>
        <v>0</v>
      </c>
      <c r="H1682" s="334">
        <f>IF(ISBLANK(F1682),ROUND(SUMIF(Anlagenbewegungsdaten!B:B,A1682,Anlagenbewegungsdaten!D:D),2),ROUND(G1682*F1682%,2))</f>
        <v>0</v>
      </c>
      <c r="I1682" s="334">
        <f>ROUND((H1682-SUMIF(Anlagenbewegungsdaten!$B:$B,A1682,Anlagenbewegungsdaten!D:D)),3)</f>
        <v>0</v>
      </c>
      <c r="J1682" s="335" t="s">
        <v>5179</v>
      </c>
      <c r="K1682" s="335" t="s">
        <v>5193</v>
      </c>
      <c r="L1682" s="516">
        <v>14.88</v>
      </c>
      <c r="M1682" s="332">
        <f>ROUND(SUMIF(Anlagenbewegungsdaten_AV!B:B,A1682,Anlagenbewegungsdaten_AV!C:C),3)</f>
        <v>0</v>
      </c>
      <c r="N1682" s="330">
        <f>IF(ISBLANK(L1682),ROUND(SUMIF(Anlagenbewegungsdaten_AV!B:B,A1682,Anlagenbewegungsdaten_AV!D:D),2),ROUND(M1682*L1682%,2))</f>
        <v>0</v>
      </c>
      <c r="O1682" s="330">
        <f>ROUND(N1682-SUMIF(Anlagenbewegungsdaten_AV!B:B,A1682,Anlagenbewegungsdaten_AV!D:D),3)</f>
        <v>0</v>
      </c>
    </row>
    <row r="1683" spans="1:15" ht="15" customHeight="1" x14ac:dyDescent="0.25">
      <c r="A1683" s="263" t="s">
        <v>2868</v>
      </c>
      <c r="B1683" s="173" t="s">
        <v>2108</v>
      </c>
      <c r="C1683" s="173" t="s">
        <v>4045</v>
      </c>
      <c r="D1683" s="174" t="s">
        <v>2737</v>
      </c>
      <c r="E1683" s="174" t="s">
        <v>2576</v>
      </c>
      <c r="F1683" s="289">
        <v>18.57</v>
      </c>
      <c r="G1683" s="333">
        <f>ROUND(SUMIF(Anlagenbewegungsdaten!B:B,A1683,Anlagenbewegungsdaten!C:C),3)</f>
        <v>0</v>
      </c>
      <c r="H1683" s="334">
        <f>IF(ISBLANK(F1683),ROUND(SUMIF(Anlagenbewegungsdaten!B:B,A1683,Anlagenbewegungsdaten!D:D),2),ROUND(G1683*F1683%,2))</f>
        <v>0</v>
      </c>
      <c r="I1683" s="334">
        <f>ROUND((H1683-SUMIF(Anlagenbewegungsdaten!$B:$B,A1683,Anlagenbewegungsdaten!D:D)),3)</f>
        <v>0</v>
      </c>
      <c r="J1683" s="335" t="s">
        <v>5179</v>
      </c>
      <c r="K1683" s="335" t="s">
        <v>5193</v>
      </c>
      <c r="L1683" s="516">
        <v>14.86</v>
      </c>
      <c r="M1683" s="332">
        <f>ROUND(SUMIF(Anlagenbewegungsdaten_AV!B:B,A1683,Anlagenbewegungsdaten_AV!C:C),3)</f>
        <v>0</v>
      </c>
      <c r="N1683" s="330">
        <f>IF(ISBLANK(L1683),ROUND(SUMIF(Anlagenbewegungsdaten_AV!B:B,A1683,Anlagenbewegungsdaten_AV!D:D),2),ROUND(M1683*L1683%,2))</f>
        <v>0</v>
      </c>
      <c r="O1683" s="330">
        <f>ROUND(N1683-SUMIF(Anlagenbewegungsdaten_AV!B:B,A1683,Anlagenbewegungsdaten_AV!D:D),3)</f>
        <v>0</v>
      </c>
    </row>
    <row r="1684" spans="1:15" ht="15" customHeight="1" x14ac:dyDescent="0.25">
      <c r="A1684" s="263" t="s">
        <v>3612</v>
      </c>
      <c r="B1684" s="173" t="s">
        <v>2108</v>
      </c>
      <c r="C1684" s="173" t="s">
        <v>4045</v>
      </c>
      <c r="D1684" s="174" t="s">
        <v>3481</v>
      </c>
      <c r="E1684" s="174" t="s">
        <v>3320</v>
      </c>
      <c r="F1684" s="289">
        <v>18.54</v>
      </c>
      <c r="G1684" s="333">
        <f>ROUND(SUMIF(Anlagenbewegungsdaten!B:B,A1684,Anlagenbewegungsdaten!C:C),3)</f>
        <v>0</v>
      </c>
      <c r="H1684" s="334">
        <f>IF(ISBLANK(F1684),ROUND(SUMIF(Anlagenbewegungsdaten!B:B,A1684,Anlagenbewegungsdaten!D:D),2),ROUND(G1684*F1684%,2))</f>
        <v>0</v>
      </c>
      <c r="I1684" s="334">
        <f>ROUND((H1684-SUMIF(Anlagenbewegungsdaten!$B:$B,A1684,Anlagenbewegungsdaten!D:D)),3)</f>
        <v>0</v>
      </c>
      <c r="J1684" s="335" t="s">
        <v>5179</v>
      </c>
      <c r="K1684" s="335" t="s">
        <v>5193</v>
      </c>
      <c r="L1684" s="516">
        <v>14.83</v>
      </c>
      <c r="M1684" s="332">
        <f>ROUND(SUMIF(Anlagenbewegungsdaten_AV!B:B,A1684,Anlagenbewegungsdaten_AV!C:C),3)</f>
        <v>0</v>
      </c>
      <c r="N1684" s="330">
        <f>IF(ISBLANK(L1684),ROUND(SUMIF(Anlagenbewegungsdaten_AV!B:B,A1684,Anlagenbewegungsdaten_AV!D:D),2),ROUND(M1684*L1684%,2))</f>
        <v>0</v>
      </c>
      <c r="O1684" s="330">
        <f>ROUND(N1684-SUMIF(Anlagenbewegungsdaten_AV!B:B,A1684,Anlagenbewegungsdaten_AV!D:D),3)</f>
        <v>0</v>
      </c>
    </row>
    <row r="1685" spans="1:15" ht="15" customHeight="1" x14ac:dyDescent="0.25">
      <c r="A1685" s="275" t="s">
        <v>4387</v>
      </c>
      <c r="B1685" s="194" t="s">
        <v>2108</v>
      </c>
      <c r="C1685" s="194" t="s">
        <v>4045</v>
      </c>
      <c r="D1685" s="193" t="s">
        <v>4255</v>
      </c>
      <c r="E1685" s="193" t="s">
        <v>4093</v>
      </c>
      <c r="F1685" s="290">
        <v>18.509999999999998</v>
      </c>
      <c r="G1685" s="333">
        <f>ROUND(SUMIF(Anlagenbewegungsdaten!B:B,A1685,Anlagenbewegungsdaten!C:C),3)</f>
        <v>0</v>
      </c>
      <c r="H1685" s="334">
        <f>IF(ISBLANK(F1685),ROUND(SUMIF(Anlagenbewegungsdaten!B:B,A1685,Anlagenbewegungsdaten!D:D),2),ROUND(G1685*F1685%,2))</f>
        <v>0</v>
      </c>
      <c r="I1685" s="334">
        <f>ROUND((H1685-SUMIF(Anlagenbewegungsdaten!$B:$B,A1685,Anlagenbewegungsdaten!D:D)),3)</f>
        <v>0</v>
      </c>
      <c r="J1685" s="335" t="s">
        <v>5179</v>
      </c>
      <c r="K1685" s="335" t="s">
        <v>5193</v>
      </c>
      <c r="L1685" s="516">
        <v>14.81</v>
      </c>
      <c r="M1685" s="332">
        <f>ROUND(SUMIF(Anlagenbewegungsdaten_AV!B:B,A1685,Anlagenbewegungsdaten_AV!C:C),3)</f>
        <v>0</v>
      </c>
      <c r="N1685" s="330">
        <f>IF(ISBLANK(L1685),ROUND(SUMIF(Anlagenbewegungsdaten_AV!B:B,A1685,Anlagenbewegungsdaten_AV!D:D),2),ROUND(M1685*L1685%,2))</f>
        <v>0</v>
      </c>
      <c r="O1685" s="330">
        <f>ROUND(N1685-SUMIF(Anlagenbewegungsdaten_AV!B:B,A1685,Anlagenbewegungsdaten_AV!D:D),3)</f>
        <v>0</v>
      </c>
    </row>
    <row r="1686" spans="1:15" ht="15" customHeight="1" x14ac:dyDescent="0.25">
      <c r="A1686" s="263" t="s">
        <v>461</v>
      </c>
      <c r="B1686" s="173" t="s">
        <v>2108</v>
      </c>
      <c r="C1686" s="173" t="s">
        <v>4045</v>
      </c>
      <c r="D1686" s="174" t="s">
        <v>2001</v>
      </c>
      <c r="E1686" s="173" t="s">
        <v>2483</v>
      </c>
      <c r="F1686" s="289">
        <v>16.600000000000001</v>
      </c>
      <c r="G1686" s="333">
        <f>ROUND(SUMIF(Anlagenbewegungsdaten!B:B,A1686,Anlagenbewegungsdaten!C:C),3)</f>
        <v>0</v>
      </c>
      <c r="H1686" s="334">
        <f>IF(ISBLANK(F1686),ROUND(SUMIF(Anlagenbewegungsdaten!B:B,A1686,Anlagenbewegungsdaten!D:D),2),ROUND(G1686*F1686%,2))</f>
        <v>0</v>
      </c>
      <c r="I1686" s="334">
        <f>ROUND((H1686-SUMIF(Anlagenbewegungsdaten!$B:$B,A1686,Anlagenbewegungsdaten!D:D)),3)</f>
        <v>0</v>
      </c>
      <c r="J1686" s="335" t="s">
        <v>5179</v>
      </c>
      <c r="K1686" s="335" t="s">
        <v>5193</v>
      </c>
      <c r="L1686" s="516">
        <v>13.28</v>
      </c>
      <c r="M1686" s="332">
        <f>ROUND(SUMIF(Anlagenbewegungsdaten_AV!B:B,A1686,Anlagenbewegungsdaten_AV!C:C),3)</f>
        <v>0</v>
      </c>
      <c r="N1686" s="330">
        <f>IF(ISBLANK(L1686),ROUND(SUMIF(Anlagenbewegungsdaten_AV!B:B,A1686,Anlagenbewegungsdaten_AV!D:D),2),ROUND(M1686*L1686%,2))</f>
        <v>0</v>
      </c>
      <c r="O1686" s="330">
        <f>ROUND(N1686-SUMIF(Anlagenbewegungsdaten_AV!B:B,A1686,Anlagenbewegungsdaten_AV!D:D),3)</f>
        <v>0</v>
      </c>
    </row>
    <row r="1687" spans="1:15" ht="15" customHeight="1" x14ac:dyDescent="0.25">
      <c r="A1687" s="263" t="s">
        <v>462</v>
      </c>
      <c r="B1687" s="173" t="s">
        <v>2108</v>
      </c>
      <c r="C1687" s="173" t="s">
        <v>4045</v>
      </c>
      <c r="D1687" s="174" t="s">
        <v>2003</v>
      </c>
      <c r="E1687" s="173" t="s">
        <v>2486</v>
      </c>
      <c r="F1687" s="289">
        <v>18.600000000000001</v>
      </c>
      <c r="G1687" s="333">
        <f>ROUND(SUMIF(Anlagenbewegungsdaten!B:B,A1687,Anlagenbewegungsdaten!C:C),3)</f>
        <v>0</v>
      </c>
      <c r="H1687" s="334">
        <f>IF(ISBLANK(F1687),ROUND(SUMIF(Anlagenbewegungsdaten!B:B,A1687,Anlagenbewegungsdaten!D:D),2),ROUND(G1687*F1687%,2))</f>
        <v>0</v>
      </c>
      <c r="I1687" s="334">
        <f>ROUND((H1687-SUMIF(Anlagenbewegungsdaten!$B:$B,A1687,Anlagenbewegungsdaten!D:D)),3)</f>
        <v>0</v>
      </c>
      <c r="J1687" s="335" t="s">
        <v>5179</v>
      </c>
      <c r="K1687" s="335" t="s">
        <v>5193</v>
      </c>
      <c r="L1687" s="516">
        <v>14.88</v>
      </c>
      <c r="M1687" s="332">
        <f>ROUND(SUMIF(Anlagenbewegungsdaten_AV!B:B,A1687,Anlagenbewegungsdaten_AV!C:C),3)</f>
        <v>0</v>
      </c>
      <c r="N1687" s="330">
        <f>IF(ISBLANK(L1687),ROUND(SUMIF(Anlagenbewegungsdaten_AV!B:B,A1687,Anlagenbewegungsdaten_AV!D:D),2),ROUND(M1687*L1687%,2))</f>
        <v>0</v>
      </c>
      <c r="O1687" s="330">
        <f>ROUND(N1687-SUMIF(Anlagenbewegungsdaten_AV!B:B,A1687,Anlagenbewegungsdaten_AV!D:D),3)</f>
        <v>0</v>
      </c>
    </row>
    <row r="1688" spans="1:15" ht="15" customHeight="1" x14ac:dyDescent="0.25">
      <c r="A1688" s="263" t="s">
        <v>463</v>
      </c>
      <c r="B1688" s="173" t="s">
        <v>2108</v>
      </c>
      <c r="C1688" s="174" t="s">
        <v>4045</v>
      </c>
      <c r="D1688" s="174" t="s">
        <v>2005</v>
      </c>
      <c r="E1688" s="174" t="s">
        <v>1560</v>
      </c>
      <c r="F1688" s="289">
        <v>19.600000000000001</v>
      </c>
      <c r="G1688" s="333">
        <f>ROUND(SUMIF(Anlagenbewegungsdaten!B:B,A1688,Anlagenbewegungsdaten!C:C),3)</f>
        <v>0</v>
      </c>
      <c r="H1688" s="334">
        <f>IF(ISBLANK(F1688),ROUND(SUMIF(Anlagenbewegungsdaten!B:B,A1688,Anlagenbewegungsdaten!D:D),2),ROUND(G1688*F1688%,2))</f>
        <v>0</v>
      </c>
      <c r="I1688" s="334">
        <f>ROUND((H1688-SUMIF(Anlagenbewegungsdaten!$B:$B,A1688,Anlagenbewegungsdaten!D:D)),3)</f>
        <v>0</v>
      </c>
      <c r="J1688" s="335" t="s">
        <v>5179</v>
      </c>
      <c r="K1688" s="335" t="s">
        <v>5193</v>
      </c>
      <c r="L1688" s="516">
        <v>15.68</v>
      </c>
      <c r="M1688" s="332">
        <f>ROUND(SUMIF(Anlagenbewegungsdaten_AV!B:B,A1688,Anlagenbewegungsdaten_AV!C:C),3)</f>
        <v>0</v>
      </c>
      <c r="N1688" s="330">
        <f>IF(ISBLANK(L1688),ROUND(SUMIF(Anlagenbewegungsdaten_AV!B:B,A1688,Anlagenbewegungsdaten_AV!D:D),2),ROUND(M1688*L1688%,2))</f>
        <v>0</v>
      </c>
      <c r="O1688" s="330">
        <f>ROUND(N1688-SUMIF(Anlagenbewegungsdaten_AV!B:B,A1688,Anlagenbewegungsdaten_AV!D:D),3)</f>
        <v>0</v>
      </c>
    </row>
    <row r="1689" spans="1:15" ht="15" customHeight="1" x14ac:dyDescent="0.25">
      <c r="A1689" s="263" t="s">
        <v>464</v>
      </c>
      <c r="B1689" s="173" t="s">
        <v>2108</v>
      </c>
      <c r="C1689" s="173" t="s">
        <v>4045</v>
      </c>
      <c r="D1689" s="174" t="s">
        <v>2007</v>
      </c>
      <c r="E1689" s="173" t="s">
        <v>1563</v>
      </c>
      <c r="F1689" s="289">
        <v>19.600000000000001</v>
      </c>
      <c r="G1689" s="333">
        <f>ROUND(SUMIF(Anlagenbewegungsdaten!B:B,A1689,Anlagenbewegungsdaten!C:C),3)</f>
        <v>0</v>
      </c>
      <c r="H1689" s="334">
        <f>IF(ISBLANK(F1689),ROUND(SUMIF(Anlagenbewegungsdaten!B:B,A1689,Anlagenbewegungsdaten!D:D),2),ROUND(G1689*F1689%,2))</f>
        <v>0</v>
      </c>
      <c r="I1689" s="334">
        <f>ROUND((H1689-SUMIF(Anlagenbewegungsdaten!$B:$B,A1689,Anlagenbewegungsdaten!D:D)),3)</f>
        <v>0</v>
      </c>
      <c r="J1689" s="335" t="s">
        <v>5179</v>
      </c>
      <c r="K1689" s="335" t="s">
        <v>5193</v>
      </c>
      <c r="L1689" s="516">
        <v>15.68</v>
      </c>
      <c r="M1689" s="332">
        <f>ROUND(SUMIF(Anlagenbewegungsdaten_AV!B:B,A1689,Anlagenbewegungsdaten_AV!C:C),3)</f>
        <v>0</v>
      </c>
      <c r="N1689" s="330">
        <f>IF(ISBLANK(L1689),ROUND(SUMIF(Anlagenbewegungsdaten_AV!B:B,A1689,Anlagenbewegungsdaten_AV!D:D),2),ROUND(M1689*L1689%,2))</f>
        <v>0</v>
      </c>
      <c r="O1689" s="330">
        <f>ROUND(N1689-SUMIF(Anlagenbewegungsdaten_AV!B:B,A1689,Anlagenbewegungsdaten_AV!D:D),3)</f>
        <v>0</v>
      </c>
    </row>
    <row r="1690" spans="1:15" ht="15" customHeight="1" x14ac:dyDescent="0.25">
      <c r="A1690" s="263" t="s">
        <v>2869</v>
      </c>
      <c r="B1690" s="173" t="s">
        <v>2108</v>
      </c>
      <c r="C1690" s="173" t="s">
        <v>4045</v>
      </c>
      <c r="D1690" s="174" t="s">
        <v>2739</v>
      </c>
      <c r="E1690" s="174" t="s">
        <v>2576</v>
      </c>
      <c r="F1690" s="289">
        <v>19.57</v>
      </c>
      <c r="G1690" s="333">
        <f>ROUND(SUMIF(Anlagenbewegungsdaten!B:B,A1690,Anlagenbewegungsdaten!C:C),3)</f>
        <v>0</v>
      </c>
      <c r="H1690" s="334">
        <f>IF(ISBLANK(F1690),ROUND(SUMIF(Anlagenbewegungsdaten!B:B,A1690,Anlagenbewegungsdaten!D:D),2),ROUND(G1690*F1690%,2))</f>
        <v>0</v>
      </c>
      <c r="I1690" s="334">
        <f>ROUND((H1690-SUMIF(Anlagenbewegungsdaten!$B:$B,A1690,Anlagenbewegungsdaten!D:D)),3)</f>
        <v>0</v>
      </c>
      <c r="J1690" s="335" t="s">
        <v>5179</v>
      </c>
      <c r="K1690" s="335" t="s">
        <v>5193</v>
      </c>
      <c r="L1690" s="516">
        <v>15.66</v>
      </c>
      <c r="M1690" s="332">
        <f>ROUND(SUMIF(Anlagenbewegungsdaten_AV!B:B,A1690,Anlagenbewegungsdaten_AV!C:C),3)</f>
        <v>0</v>
      </c>
      <c r="N1690" s="330">
        <f>IF(ISBLANK(L1690),ROUND(SUMIF(Anlagenbewegungsdaten_AV!B:B,A1690,Anlagenbewegungsdaten_AV!D:D),2),ROUND(M1690*L1690%,2))</f>
        <v>0</v>
      </c>
      <c r="O1690" s="330">
        <f>ROUND(N1690-SUMIF(Anlagenbewegungsdaten_AV!B:B,A1690,Anlagenbewegungsdaten_AV!D:D),3)</f>
        <v>0</v>
      </c>
    </row>
    <row r="1691" spans="1:15" ht="15" customHeight="1" x14ac:dyDescent="0.25">
      <c r="A1691" s="263" t="s">
        <v>3613</v>
      </c>
      <c r="B1691" s="173" t="s">
        <v>2108</v>
      </c>
      <c r="C1691" s="173" t="s">
        <v>4045</v>
      </c>
      <c r="D1691" s="174" t="s">
        <v>3483</v>
      </c>
      <c r="E1691" s="174" t="s">
        <v>3320</v>
      </c>
      <c r="F1691" s="289">
        <v>19.54</v>
      </c>
      <c r="G1691" s="333">
        <f>ROUND(SUMIF(Anlagenbewegungsdaten!B:B,A1691,Anlagenbewegungsdaten!C:C),3)</f>
        <v>0</v>
      </c>
      <c r="H1691" s="334">
        <f>IF(ISBLANK(F1691),ROUND(SUMIF(Anlagenbewegungsdaten!B:B,A1691,Anlagenbewegungsdaten!D:D),2),ROUND(G1691*F1691%,2))</f>
        <v>0</v>
      </c>
      <c r="I1691" s="334">
        <f>ROUND((H1691-SUMIF(Anlagenbewegungsdaten!$B:$B,A1691,Anlagenbewegungsdaten!D:D)),3)</f>
        <v>0</v>
      </c>
      <c r="J1691" s="335" t="s">
        <v>5179</v>
      </c>
      <c r="K1691" s="335" t="s">
        <v>5193</v>
      </c>
      <c r="L1691" s="516">
        <v>15.63</v>
      </c>
      <c r="M1691" s="332">
        <f>ROUND(SUMIF(Anlagenbewegungsdaten_AV!B:B,A1691,Anlagenbewegungsdaten_AV!C:C),3)</f>
        <v>0</v>
      </c>
      <c r="N1691" s="330">
        <f>IF(ISBLANK(L1691),ROUND(SUMIF(Anlagenbewegungsdaten_AV!B:B,A1691,Anlagenbewegungsdaten_AV!D:D),2),ROUND(M1691*L1691%,2))</f>
        <v>0</v>
      </c>
      <c r="O1691" s="330">
        <f>ROUND(N1691-SUMIF(Anlagenbewegungsdaten_AV!B:B,A1691,Anlagenbewegungsdaten_AV!D:D),3)</f>
        <v>0</v>
      </c>
    </row>
    <row r="1692" spans="1:15" ht="15" customHeight="1" x14ac:dyDescent="0.25">
      <c r="A1692" s="275" t="s">
        <v>4388</v>
      </c>
      <c r="B1692" s="194" t="s">
        <v>2108</v>
      </c>
      <c r="C1692" s="194" t="s">
        <v>4045</v>
      </c>
      <c r="D1692" s="193" t="s">
        <v>4257</v>
      </c>
      <c r="E1692" s="193" t="s">
        <v>4093</v>
      </c>
      <c r="F1692" s="290">
        <v>19.509999999999998</v>
      </c>
      <c r="G1692" s="333">
        <f>ROUND(SUMIF(Anlagenbewegungsdaten!B:B,A1692,Anlagenbewegungsdaten!C:C),3)</f>
        <v>0</v>
      </c>
      <c r="H1692" s="334">
        <f>IF(ISBLANK(F1692),ROUND(SUMIF(Anlagenbewegungsdaten!B:B,A1692,Anlagenbewegungsdaten!D:D),2),ROUND(G1692*F1692%,2))</f>
        <v>0</v>
      </c>
      <c r="I1692" s="334">
        <f>ROUND((H1692-SUMIF(Anlagenbewegungsdaten!$B:$B,A1692,Anlagenbewegungsdaten!D:D)),3)</f>
        <v>0</v>
      </c>
      <c r="J1692" s="335" t="s">
        <v>5179</v>
      </c>
      <c r="K1692" s="335" t="s">
        <v>5193</v>
      </c>
      <c r="L1692" s="516">
        <v>15.61</v>
      </c>
      <c r="M1692" s="332">
        <f>ROUND(SUMIF(Anlagenbewegungsdaten_AV!B:B,A1692,Anlagenbewegungsdaten_AV!C:C),3)</f>
        <v>0</v>
      </c>
      <c r="N1692" s="330">
        <f>IF(ISBLANK(L1692),ROUND(SUMIF(Anlagenbewegungsdaten_AV!B:B,A1692,Anlagenbewegungsdaten_AV!D:D),2),ROUND(M1692*L1692%,2))</f>
        <v>0</v>
      </c>
      <c r="O1692" s="330">
        <f>ROUND(N1692-SUMIF(Anlagenbewegungsdaten_AV!B:B,A1692,Anlagenbewegungsdaten_AV!D:D),3)</f>
        <v>0</v>
      </c>
    </row>
    <row r="1693" spans="1:15" ht="15" customHeight="1" x14ac:dyDescent="0.25">
      <c r="A1693" s="263" t="s">
        <v>465</v>
      </c>
      <c r="B1693" s="174" t="s">
        <v>2108</v>
      </c>
      <c r="C1693" s="174" t="s">
        <v>4045</v>
      </c>
      <c r="D1693" s="174" t="s">
        <v>235</v>
      </c>
      <c r="E1693" s="174" t="s">
        <v>2483</v>
      </c>
      <c r="F1693" s="289">
        <v>16.600000000000001</v>
      </c>
      <c r="G1693" s="333">
        <f>ROUND(SUMIF(Anlagenbewegungsdaten!B:B,A1693,Anlagenbewegungsdaten!C:C),3)</f>
        <v>0</v>
      </c>
      <c r="H1693" s="334">
        <f>IF(ISBLANK(F1693),ROUND(SUMIF(Anlagenbewegungsdaten!B:B,A1693,Anlagenbewegungsdaten!D:D),2),ROUND(G1693*F1693%,2))</f>
        <v>0</v>
      </c>
      <c r="I1693" s="334">
        <f>ROUND((H1693-SUMIF(Anlagenbewegungsdaten!$B:$B,A1693,Anlagenbewegungsdaten!D:D)),3)</f>
        <v>0</v>
      </c>
      <c r="J1693" s="335" t="s">
        <v>5179</v>
      </c>
      <c r="K1693" s="335" t="s">
        <v>5193</v>
      </c>
      <c r="L1693" s="516">
        <v>13.28</v>
      </c>
      <c r="M1693" s="332">
        <f>ROUND(SUMIF(Anlagenbewegungsdaten_AV!B:B,A1693,Anlagenbewegungsdaten_AV!C:C),3)</f>
        <v>0</v>
      </c>
      <c r="N1693" s="330">
        <f>IF(ISBLANK(L1693),ROUND(SUMIF(Anlagenbewegungsdaten_AV!B:B,A1693,Anlagenbewegungsdaten_AV!D:D),2),ROUND(M1693*L1693%,2))</f>
        <v>0</v>
      </c>
      <c r="O1693" s="330">
        <f>ROUND(N1693-SUMIF(Anlagenbewegungsdaten_AV!B:B,A1693,Anlagenbewegungsdaten_AV!D:D),3)</f>
        <v>0</v>
      </c>
    </row>
    <row r="1694" spans="1:15" ht="15" customHeight="1" x14ac:dyDescent="0.25">
      <c r="A1694" s="263" t="s">
        <v>466</v>
      </c>
      <c r="B1694" s="174" t="s">
        <v>2108</v>
      </c>
      <c r="C1694" s="174" t="s">
        <v>4045</v>
      </c>
      <c r="D1694" s="174" t="s">
        <v>2010</v>
      </c>
      <c r="E1694" s="174" t="s">
        <v>2486</v>
      </c>
      <c r="F1694" s="289">
        <v>18.600000000000001</v>
      </c>
      <c r="G1694" s="333">
        <f>ROUND(SUMIF(Anlagenbewegungsdaten!B:B,A1694,Anlagenbewegungsdaten!C:C),3)</f>
        <v>0</v>
      </c>
      <c r="H1694" s="334">
        <f>IF(ISBLANK(F1694),ROUND(SUMIF(Anlagenbewegungsdaten!B:B,A1694,Anlagenbewegungsdaten!D:D),2),ROUND(G1694*F1694%,2))</f>
        <v>0</v>
      </c>
      <c r="I1694" s="334">
        <f>ROUND((H1694-SUMIF(Anlagenbewegungsdaten!$B:$B,A1694,Anlagenbewegungsdaten!D:D)),3)</f>
        <v>0</v>
      </c>
      <c r="J1694" s="335" t="s">
        <v>5179</v>
      </c>
      <c r="K1694" s="335" t="s">
        <v>5193</v>
      </c>
      <c r="L1694" s="516">
        <v>14.88</v>
      </c>
      <c r="M1694" s="332">
        <f>ROUND(SUMIF(Anlagenbewegungsdaten_AV!B:B,A1694,Anlagenbewegungsdaten_AV!C:C),3)</f>
        <v>0</v>
      </c>
      <c r="N1694" s="330">
        <f>IF(ISBLANK(L1694),ROUND(SUMIF(Anlagenbewegungsdaten_AV!B:B,A1694,Anlagenbewegungsdaten_AV!D:D),2),ROUND(M1694*L1694%,2))</f>
        <v>0</v>
      </c>
      <c r="O1694" s="330">
        <f>ROUND(N1694-SUMIF(Anlagenbewegungsdaten_AV!B:B,A1694,Anlagenbewegungsdaten_AV!D:D),3)</f>
        <v>0</v>
      </c>
    </row>
    <row r="1695" spans="1:15" ht="15" customHeight="1" x14ac:dyDescent="0.25">
      <c r="A1695" s="263" t="s">
        <v>467</v>
      </c>
      <c r="B1695" s="174" t="s">
        <v>2108</v>
      </c>
      <c r="C1695" s="174" t="s">
        <v>4045</v>
      </c>
      <c r="D1695" s="174" t="s">
        <v>237</v>
      </c>
      <c r="E1695" s="174" t="s">
        <v>1560</v>
      </c>
      <c r="F1695" s="289">
        <v>19.600000000000001</v>
      </c>
      <c r="G1695" s="333">
        <f>ROUND(SUMIF(Anlagenbewegungsdaten!B:B,A1695,Anlagenbewegungsdaten!C:C),3)</f>
        <v>0</v>
      </c>
      <c r="H1695" s="334">
        <f>IF(ISBLANK(F1695),ROUND(SUMIF(Anlagenbewegungsdaten!B:B,A1695,Anlagenbewegungsdaten!D:D),2),ROUND(G1695*F1695%,2))</f>
        <v>0</v>
      </c>
      <c r="I1695" s="334">
        <f>ROUND((H1695-SUMIF(Anlagenbewegungsdaten!$B:$B,A1695,Anlagenbewegungsdaten!D:D)),3)</f>
        <v>0</v>
      </c>
      <c r="J1695" s="335" t="s">
        <v>5179</v>
      </c>
      <c r="K1695" s="335" t="s">
        <v>5193</v>
      </c>
      <c r="L1695" s="516">
        <v>15.68</v>
      </c>
      <c r="M1695" s="332">
        <f>ROUND(SUMIF(Anlagenbewegungsdaten_AV!B:B,A1695,Anlagenbewegungsdaten_AV!C:C),3)</f>
        <v>0</v>
      </c>
      <c r="N1695" s="330">
        <f>IF(ISBLANK(L1695),ROUND(SUMIF(Anlagenbewegungsdaten_AV!B:B,A1695,Anlagenbewegungsdaten_AV!D:D),2),ROUND(M1695*L1695%,2))</f>
        <v>0</v>
      </c>
      <c r="O1695" s="330">
        <f>ROUND(N1695-SUMIF(Anlagenbewegungsdaten_AV!B:B,A1695,Anlagenbewegungsdaten_AV!D:D),3)</f>
        <v>0</v>
      </c>
    </row>
    <row r="1696" spans="1:15" ht="15" customHeight="1" x14ac:dyDescent="0.25">
      <c r="A1696" s="263" t="s">
        <v>468</v>
      </c>
      <c r="B1696" s="174" t="s">
        <v>2108</v>
      </c>
      <c r="C1696" s="174" t="s">
        <v>4045</v>
      </c>
      <c r="D1696" s="174" t="s">
        <v>239</v>
      </c>
      <c r="E1696" s="174" t="s">
        <v>1563</v>
      </c>
      <c r="F1696" s="289">
        <v>19.600000000000001</v>
      </c>
      <c r="G1696" s="333">
        <f>ROUND(SUMIF(Anlagenbewegungsdaten!B:B,A1696,Anlagenbewegungsdaten!C:C),3)</f>
        <v>0</v>
      </c>
      <c r="H1696" s="334">
        <f>IF(ISBLANK(F1696),ROUND(SUMIF(Anlagenbewegungsdaten!B:B,A1696,Anlagenbewegungsdaten!D:D),2),ROUND(G1696*F1696%,2))</f>
        <v>0</v>
      </c>
      <c r="I1696" s="334">
        <f>ROUND((H1696-SUMIF(Anlagenbewegungsdaten!$B:$B,A1696,Anlagenbewegungsdaten!D:D)),3)</f>
        <v>0</v>
      </c>
      <c r="J1696" s="335" t="s">
        <v>5179</v>
      </c>
      <c r="K1696" s="335" t="s">
        <v>5193</v>
      </c>
      <c r="L1696" s="516">
        <v>15.68</v>
      </c>
      <c r="M1696" s="332">
        <f>ROUND(SUMIF(Anlagenbewegungsdaten_AV!B:B,A1696,Anlagenbewegungsdaten_AV!C:C),3)</f>
        <v>0</v>
      </c>
      <c r="N1696" s="330">
        <f>IF(ISBLANK(L1696),ROUND(SUMIF(Anlagenbewegungsdaten_AV!B:B,A1696,Anlagenbewegungsdaten_AV!D:D),2),ROUND(M1696*L1696%,2))</f>
        <v>0</v>
      </c>
      <c r="O1696" s="330">
        <f>ROUND(N1696-SUMIF(Anlagenbewegungsdaten_AV!B:B,A1696,Anlagenbewegungsdaten_AV!D:D),3)</f>
        <v>0</v>
      </c>
    </row>
    <row r="1697" spans="1:15" ht="15" customHeight="1" x14ac:dyDescent="0.25">
      <c r="A1697" s="263" t="s">
        <v>2870</v>
      </c>
      <c r="B1697" s="174" t="s">
        <v>2108</v>
      </c>
      <c r="C1697" s="174" t="s">
        <v>4045</v>
      </c>
      <c r="D1697" s="174" t="s">
        <v>2608</v>
      </c>
      <c r="E1697" s="174" t="s">
        <v>2576</v>
      </c>
      <c r="F1697" s="289">
        <v>19.57</v>
      </c>
      <c r="G1697" s="333">
        <f>ROUND(SUMIF(Anlagenbewegungsdaten!B:B,A1697,Anlagenbewegungsdaten!C:C),3)</f>
        <v>0</v>
      </c>
      <c r="H1697" s="334">
        <f>IF(ISBLANK(F1697),ROUND(SUMIF(Anlagenbewegungsdaten!B:B,A1697,Anlagenbewegungsdaten!D:D),2),ROUND(G1697*F1697%,2))</f>
        <v>0</v>
      </c>
      <c r="I1697" s="334">
        <f>ROUND((H1697-SUMIF(Anlagenbewegungsdaten!$B:$B,A1697,Anlagenbewegungsdaten!D:D)),3)</f>
        <v>0</v>
      </c>
      <c r="J1697" s="335" t="s">
        <v>5179</v>
      </c>
      <c r="K1697" s="335" t="s">
        <v>5193</v>
      </c>
      <c r="L1697" s="516">
        <v>15.66</v>
      </c>
      <c r="M1697" s="332">
        <f>ROUND(SUMIF(Anlagenbewegungsdaten_AV!B:B,A1697,Anlagenbewegungsdaten_AV!C:C),3)</f>
        <v>0</v>
      </c>
      <c r="N1697" s="330">
        <f>IF(ISBLANK(L1697),ROUND(SUMIF(Anlagenbewegungsdaten_AV!B:B,A1697,Anlagenbewegungsdaten_AV!D:D),2),ROUND(M1697*L1697%,2))</f>
        <v>0</v>
      </c>
      <c r="O1697" s="330">
        <f>ROUND(N1697-SUMIF(Anlagenbewegungsdaten_AV!B:B,A1697,Anlagenbewegungsdaten_AV!D:D),3)</f>
        <v>0</v>
      </c>
    </row>
    <row r="1698" spans="1:15" ht="15" customHeight="1" x14ac:dyDescent="0.25">
      <c r="A1698" s="263" t="s">
        <v>3614</v>
      </c>
      <c r="B1698" s="174" t="s">
        <v>2108</v>
      </c>
      <c r="C1698" s="174" t="s">
        <v>4045</v>
      </c>
      <c r="D1698" s="174" t="s">
        <v>3352</v>
      </c>
      <c r="E1698" s="174" t="s">
        <v>3320</v>
      </c>
      <c r="F1698" s="289">
        <v>19.54</v>
      </c>
      <c r="G1698" s="333">
        <f>ROUND(SUMIF(Anlagenbewegungsdaten!B:B,A1698,Anlagenbewegungsdaten!C:C),3)</f>
        <v>0</v>
      </c>
      <c r="H1698" s="334">
        <f>IF(ISBLANK(F1698),ROUND(SUMIF(Anlagenbewegungsdaten!B:B,A1698,Anlagenbewegungsdaten!D:D),2),ROUND(G1698*F1698%,2))</f>
        <v>0</v>
      </c>
      <c r="I1698" s="334">
        <f>ROUND((H1698-SUMIF(Anlagenbewegungsdaten!$B:$B,A1698,Anlagenbewegungsdaten!D:D)),3)</f>
        <v>0</v>
      </c>
      <c r="J1698" s="335" t="s">
        <v>5179</v>
      </c>
      <c r="K1698" s="335" t="s">
        <v>5193</v>
      </c>
      <c r="L1698" s="516">
        <v>15.63</v>
      </c>
      <c r="M1698" s="332">
        <f>ROUND(SUMIF(Anlagenbewegungsdaten_AV!B:B,A1698,Anlagenbewegungsdaten_AV!C:C),3)</f>
        <v>0</v>
      </c>
      <c r="N1698" s="330">
        <f>IF(ISBLANK(L1698),ROUND(SUMIF(Anlagenbewegungsdaten_AV!B:B,A1698,Anlagenbewegungsdaten_AV!D:D),2),ROUND(M1698*L1698%,2))</f>
        <v>0</v>
      </c>
      <c r="O1698" s="330">
        <f>ROUND(N1698-SUMIF(Anlagenbewegungsdaten_AV!B:B,A1698,Anlagenbewegungsdaten_AV!D:D),3)</f>
        <v>0</v>
      </c>
    </row>
    <row r="1699" spans="1:15" ht="15" customHeight="1" x14ac:dyDescent="0.25">
      <c r="A1699" s="275" t="s">
        <v>4389</v>
      </c>
      <c r="B1699" s="193" t="s">
        <v>2108</v>
      </c>
      <c r="C1699" s="193" t="s">
        <v>4045</v>
      </c>
      <c r="D1699" s="193" t="s">
        <v>4125</v>
      </c>
      <c r="E1699" s="193" t="s">
        <v>4093</v>
      </c>
      <c r="F1699" s="290">
        <v>19.509999999999998</v>
      </c>
      <c r="G1699" s="333">
        <f>ROUND(SUMIF(Anlagenbewegungsdaten!B:B,A1699,Anlagenbewegungsdaten!C:C),3)</f>
        <v>0</v>
      </c>
      <c r="H1699" s="334">
        <f>IF(ISBLANK(F1699),ROUND(SUMIF(Anlagenbewegungsdaten!B:B,A1699,Anlagenbewegungsdaten!D:D),2),ROUND(G1699*F1699%,2))</f>
        <v>0</v>
      </c>
      <c r="I1699" s="334">
        <f>ROUND((H1699-SUMIF(Anlagenbewegungsdaten!$B:$B,A1699,Anlagenbewegungsdaten!D:D)),3)</f>
        <v>0</v>
      </c>
      <c r="J1699" s="335" t="s">
        <v>5179</v>
      </c>
      <c r="K1699" s="335" t="s">
        <v>5193</v>
      </c>
      <c r="L1699" s="516">
        <v>15.61</v>
      </c>
      <c r="M1699" s="332">
        <f>ROUND(SUMIF(Anlagenbewegungsdaten_AV!B:B,A1699,Anlagenbewegungsdaten_AV!C:C),3)</f>
        <v>0</v>
      </c>
      <c r="N1699" s="330">
        <f>IF(ISBLANK(L1699),ROUND(SUMIF(Anlagenbewegungsdaten_AV!B:B,A1699,Anlagenbewegungsdaten_AV!D:D),2),ROUND(M1699*L1699%,2))</f>
        <v>0</v>
      </c>
      <c r="O1699" s="330">
        <f>ROUND(N1699-SUMIF(Anlagenbewegungsdaten_AV!B:B,A1699,Anlagenbewegungsdaten_AV!D:D),3)</f>
        <v>0</v>
      </c>
    </row>
    <row r="1700" spans="1:15" ht="15" customHeight="1" x14ac:dyDescent="0.25">
      <c r="A1700" s="263" t="s">
        <v>469</v>
      </c>
      <c r="B1700" s="174" t="s">
        <v>2108</v>
      </c>
      <c r="C1700" s="174" t="s">
        <v>4045</v>
      </c>
      <c r="D1700" s="174" t="s">
        <v>241</v>
      </c>
      <c r="E1700" s="174" t="s">
        <v>2483</v>
      </c>
      <c r="F1700" s="289">
        <v>17.600000000000001</v>
      </c>
      <c r="G1700" s="333">
        <f>ROUND(SUMIF(Anlagenbewegungsdaten!B:B,A1700,Anlagenbewegungsdaten!C:C),3)</f>
        <v>0</v>
      </c>
      <c r="H1700" s="334">
        <f>IF(ISBLANK(F1700),ROUND(SUMIF(Anlagenbewegungsdaten!B:B,A1700,Anlagenbewegungsdaten!D:D),2),ROUND(G1700*F1700%,2))</f>
        <v>0</v>
      </c>
      <c r="I1700" s="334">
        <f>ROUND((H1700-SUMIF(Anlagenbewegungsdaten!$B:$B,A1700,Anlagenbewegungsdaten!D:D)),3)</f>
        <v>0</v>
      </c>
      <c r="J1700" s="335" t="s">
        <v>5179</v>
      </c>
      <c r="K1700" s="335" t="s">
        <v>5193</v>
      </c>
      <c r="L1700" s="516">
        <v>14.08</v>
      </c>
      <c r="M1700" s="332">
        <f>ROUND(SUMIF(Anlagenbewegungsdaten_AV!B:B,A1700,Anlagenbewegungsdaten_AV!C:C),3)</f>
        <v>0</v>
      </c>
      <c r="N1700" s="330">
        <f>IF(ISBLANK(L1700),ROUND(SUMIF(Anlagenbewegungsdaten_AV!B:B,A1700,Anlagenbewegungsdaten_AV!D:D),2),ROUND(M1700*L1700%,2))</f>
        <v>0</v>
      </c>
      <c r="O1700" s="330">
        <f>ROUND(N1700-SUMIF(Anlagenbewegungsdaten_AV!B:B,A1700,Anlagenbewegungsdaten_AV!D:D),3)</f>
        <v>0</v>
      </c>
    </row>
    <row r="1701" spans="1:15" ht="15" customHeight="1" x14ac:dyDescent="0.25">
      <c r="A1701" s="263" t="s">
        <v>470</v>
      </c>
      <c r="B1701" s="174" t="s">
        <v>2108</v>
      </c>
      <c r="C1701" s="174" t="s">
        <v>4045</v>
      </c>
      <c r="D1701" s="174" t="s">
        <v>2015</v>
      </c>
      <c r="E1701" s="174" t="s">
        <v>2486</v>
      </c>
      <c r="F1701" s="289">
        <v>19.600000000000001</v>
      </c>
      <c r="G1701" s="333">
        <f>ROUND(SUMIF(Anlagenbewegungsdaten!B:B,A1701,Anlagenbewegungsdaten!C:C),3)</f>
        <v>0</v>
      </c>
      <c r="H1701" s="334">
        <f>IF(ISBLANK(F1701),ROUND(SUMIF(Anlagenbewegungsdaten!B:B,A1701,Anlagenbewegungsdaten!D:D),2),ROUND(G1701*F1701%,2))</f>
        <v>0</v>
      </c>
      <c r="I1701" s="334">
        <f>ROUND((H1701-SUMIF(Anlagenbewegungsdaten!$B:$B,A1701,Anlagenbewegungsdaten!D:D)),3)</f>
        <v>0</v>
      </c>
      <c r="J1701" s="335" t="s">
        <v>5179</v>
      </c>
      <c r="K1701" s="335" t="s">
        <v>5193</v>
      </c>
      <c r="L1701" s="516">
        <v>15.68</v>
      </c>
      <c r="M1701" s="332">
        <f>ROUND(SUMIF(Anlagenbewegungsdaten_AV!B:B,A1701,Anlagenbewegungsdaten_AV!C:C),3)</f>
        <v>0</v>
      </c>
      <c r="N1701" s="330">
        <f>IF(ISBLANK(L1701),ROUND(SUMIF(Anlagenbewegungsdaten_AV!B:B,A1701,Anlagenbewegungsdaten_AV!D:D),2),ROUND(M1701*L1701%,2))</f>
        <v>0</v>
      </c>
      <c r="O1701" s="330">
        <f>ROUND(N1701-SUMIF(Anlagenbewegungsdaten_AV!B:B,A1701,Anlagenbewegungsdaten_AV!D:D),3)</f>
        <v>0</v>
      </c>
    </row>
    <row r="1702" spans="1:15" ht="15" customHeight="1" x14ac:dyDescent="0.25">
      <c r="A1702" s="263" t="s">
        <v>471</v>
      </c>
      <c r="B1702" s="174" t="s">
        <v>2108</v>
      </c>
      <c r="C1702" s="174" t="s">
        <v>4045</v>
      </c>
      <c r="D1702" s="184" t="s">
        <v>243</v>
      </c>
      <c r="E1702" s="174" t="s">
        <v>1560</v>
      </c>
      <c r="F1702" s="289">
        <v>20.6</v>
      </c>
      <c r="G1702" s="333">
        <f>ROUND(SUMIF(Anlagenbewegungsdaten!B:B,A1702,Anlagenbewegungsdaten!C:C),3)</f>
        <v>0</v>
      </c>
      <c r="H1702" s="334">
        <f>IF(ISBLANK(F1702),ROUND(SUMIF(Anlagenbewegungsdaten!B:B,A1702,Anlagenbewegungsdaten!D:D),2),ROUND(G1702*F1702%,2))</f>
        <v>0</v>
      </c>
      <c r="I1702" s="334">
        <f>ROUND((H1702-SUMIF(Anlagenbewegungsdaten!$B:$B,A1702,Anlagenbewegungsdaten!D:D)),3)</f>
        <v>0</v>
      </c>
      <c r="J1702" s="335" t="s">
        <v>5179</v>
      </c>
      <c r="K1702" s="335" t="s">
        <v>5193</v>
      </c>
      <c r="L1702" s="516">
        <v>16.48</v>
      </c>
      <c r="M1702" s="332">
        <f>ROUND(SUMIF(Anlagenbewegungsdaten_AV!B:B,A1702,Anlagenbewegungsdaten_AV!C:C),3)</f>
        <v>0</v>
      </c>
      <c r="N1702" s="330">
        <f>IF(ISBLANK(L1702),ROUND(SUMIF(Anlagenbewegungsdaten_AV!B:B,A1702,Anlagenbewegungsdaten_AV!D:D),2),ROUND(M1702*L1702%,2))</f>
        <v>0</v>
      </c>
      <c r="O1702" s="330">
        <f>ROUND(N1702-SUMIF(Anlagenbewegungsdaten_AV!B:B,A1702,Anlagenbewegungsdaten_AV!D:D),3)</f>
        <v>0</v>
      </c>
    </row>
    <row r="1703" spans="1:15" ht="15" customHeight="1" x14ac:dyDescent="0.25">
      <c r="A1703" s="263" t="s">
        <v>472</v>
      </c>
      <c r="B1703" s="174" t="s">
        <v>2108</v>
      </c>
      <c r="C1703" s="174" t="s">
        <v>4045</v>
      </c>
      <c r="D1703" s="174" t="s">
        <v>245</v>
      </c>
      <c r="E1703" s="174" t="s">
        <v>1563</v>
      </c>
      <c r="F1703" s="289">
        <v>20.6</v>
      </c>
      <c r="G1703" s="333">
        <f>ROUND(SUMIF(Anlagenbewegungsdaten!B:B,A1703,Anlagenbewegungsdaten!C:C),3)</f>
        <v>0</v>
      </c>
      <c r="H1703" s="334">
        <f>IF(ISBLANK(F1703),ROUND(SUMIF(Anlagenbewegungsdaten!B:B,A1703,Anlagenbewegungsdaten!D:D),2),ROUND(G1703*F1703%,2))</f>
        <v>0</v>
      </c>
      <c r="I1703" s="334">
        <f>ROUND((H1703-SUMIF(Anlagenbewegungsdaten!$B:$B,A1703,Anlagenbewegungsdaten!D:D)),3)</f>
        <v>0</v>
      </c>
      <c r="J1703" s="335" t="s">
        <v>5179</v>
      </c>
      <c r="K1703" s="335" t="s">
        <v>5193</v>
      </c>
      <c r="L1703" s="516">
        <v>16.48</v>
      </c>
      <c r="M1703" s="332">
        <f>ROUND(SUMIF(Anlagenbewegungsdaten_AV!B:B,A1703,Anlagenbewegungsdaten_AV!C:C),3)</f>
        <v>0</v>
      </c>
      <c r="N1703" s="330">
        <f>IF(ISBLANK(L1703),ROUND(SUMIF(Anlagenbewegungsdaten_AV!B:B,A1703,Anlagenbewegungsdaten_AV!D:D),2),ROUND(M1703*L1703%,2))</f>
        <v>0</v>
      </c>
      <c r="O1703" s="330">
        <f>ROUND(N1703-SUMIF(Anlagenbewegungsdaten_AV!B:B,A1703,Anlagenbewegungsdaten_AV!D:D),3)</f>
        <v>0</v>
      </c>
    </row>
    <row r="1704" spans="1:15" ht="15" customHeight="1" x14ac:dyDescent="0.25">
      <c r="A1704" s="263" t="s">
        <v>2871</v>
      </c>
      <c r="B1704" s="174" t="s">
        <v>2108</v>
      </c>
      <c r="C1704" s="174" t="s">
        <v>4045</v>
      </c>
      <c r="D1704" s="174" t="s">
        <v>2610</v>
      </c>
      <c r="E1704" s="174" t="s">
        <v>2576</v>
      </c>
      <c r="F1704" s="289">
        <v>20.57</v>
      </c>
      <c r="G1704" s="333">
        <f>ROUND(SUMIF(Anlagenbewegungsdaten!B:B,A1704,Anlagenbewegungsdaten!C:C),3)</f>
        <v>0</v>
      </c>
      <c r="H1704" s="334">
        <f>IF(ISBLANK(F1704),ROUND(SUMIF(Anlagenbewegungsdaten!B:B,A1704,Anlagenbewegungsdaten!D:D),2),ROUND(G1704*F1704%,2))</f>
        <v>0</v>
      </c>
      <c r="I1704" s="334">
        <f>ROUND((H1704-SUMIF(Anlagenbewegungsdaten!$B:$B,A1704,Anlagenbewegungsdaten!D:D)),3)</f>
        <v>0</v>
      </c>
      <c r="J1704" s="335" t="s">
        <v>5179</v>
      </c>
      <c r="K1704" s="335" t="s">
        <v>5193</v>
      </c>
      <c r="L1704" s="516">
        <v>16.46</v>
      </c>
      <c r="M1704" s="332">
        <f>ROUND(SUMIF(Anlagenbewegungsdaten_AV!B:B,A1704,Anlagenbewegungsdaten_AV!C:C),3)</f>
        <v>0</v>
      </c>
      <c r="N1704" s="330">
        <f>IF(ISBLANK(L1704),ROUND(SUMIF(Anlagenbewegungsdaten_AV!B:B,A1704,Anlagenbewegungsdaten_AV!D:D),2),ROUND(M1704*L1704%,2))</f>
        <v>0</v>
      </c>
      <c r="O1704" s="330">
        <f>ROUND(N1704-SUMIF(Anlagenbewegungsdaten_AV!B:B,A1704,Anlagenbewegungsdaten_AV!D:D),3)</f>
        <v>0</v>
      </c>
    </row>
    <row r="1705" spans="1:15" ht="15" customHeight="1" x14ac:dyDescent="0.25">
      <c r="A1705" s="263" t="s">
        <v>3615</v>
      </c>
      <c r="B1705" s="174" t="s">
        <v>2108</v>
      </c>
      <c r="C1705" s="174" t="s">
        <v>4045</v>
      </c>
      <c r="D1705" s="174" t="s">
        <v>3354</v>
      </c>
      <c r="E1705" s="174" t="s">
        <v>3320</v>
      </c>
      <c r="F1705" s="289">
        <v>20.54</v>
      </c>
      <c r="G1705" s="333">
        <f>ROUND(SUMIF(Anlagenbewegungsdaten!B:B,A1705,Anlagenbewegungsdaten!C:C),3)</f>
        <v>0</v>
      </c>
      <c r="H1705" s="334">
        <f>IF(ISBLANK(F1705),ROUND(SUMIF(Anlagenbewegungsdaten!B:B,A1705,Anlagenbewegungsdaten!D:D),2),ROUND(G1705*F1705%,2))</f>
        <v>0</v>
      </c>
      <c r="I1705" s="334">
        <f>ROUND((H1705-SUMIF(Anlagenbewegungsdaten!$B:$B,A1705,Anlagenbewegungsdaten!D:D)),3)</f>
        <v>0</v>
      </c>
      <c r="J1705" s="335" t="s">
        <v>5179</v>
      </c>
      <c r="K1705" s="335" t="s">
        <v>5193</v>
      </c>
      <c r="L1705" s="516">
        <v>16.43</v>
      </c>
      <c r="M1705" s="332">
        <f>ROUND(SUMIF(Anlagenbewegungsdaten_AV!B:B,A1705,Anlagenbewegungsdaten_AV!C:C),3)</f>
        <v>0</v>
      </c>
      <c r="N1705" s="330">
        <f>IF(ISBLANK(L1705),ROUND(SUMIF(Anlagenbewegungsdaten_AV!B:B,A1705,Anlagenbewegungsdaten_AV!D:D),2),ROUND(M1705*L1705%,2))</f>
        <v>0</v>
      </c>
      <c r="O1705" s="330">
        <f>ROUND(N1705-SUMIF(Anlagenbewegungsdaten_AV!B:B,A1705,Anlagenbewegungsdaten_AV!D:D),3)</f>
        <v>0</v>
      </c>
    </row>
    <row r="1706" spans="1:15" ht="15" customHeight="1" x14ac:dyDescent="0.25">
      <c r="A1706" s="275" t="s">
        <v>4390</v>
      </c>
      <c r="B1706" s="193" t="s">
        <v>2108</v>
      </c>
      <c r="C1706" s="193" t="s">
        <v>4045</v>
      </c>
      <c r="D1706" s="193" t="s">
        <v>4127</v>
      </c>
      <c r="E1706" s="193" t="s">
        <v>4093</v>
      </c>
      <c r="F1706" s="290">
        <v>20.509999999999998</v>
      </c>
      <c r="G1706" s="333">
        <f>ROUND(SUMIF(Anlagenbewegungsdaten!B:B,A1706,Anlagenbewegungsdaten!C:C),3)</f>
        <v>0</v>
      </c>
      <c r="H1706" s="334">
        <f>IF(ISBLANK(F1706),ROUND(SUMIF(Anlagenbewegungsdaten!B:B,A1706,Anlagenbewegungsdaten!D:D),2),ROUND(G1706*F1706%,2))</f>
        <v>0</v>
      </c>
      <c r="I1706" s="334">
        <f>ROUND((H1706-SUMIF(Anlagenbewegungsdaten!$B:$B,A1706,Anlagenbewegungsdaten!D:D)),3)</f>
        <v>0</v>
      </c>
      <c r="J1706" s="335" t="s">
        <v>5179</v>
      </c>
      <c r="K1706" s="335" t="s">
        <v>5193</v>
      </c>
      <c r="L1706" s="516">
        <v>16.41</v>
      </c>
      <c r="M1706" s="332">
        <f>ROUND(SUMIF(Anlagenbewegungsdaten_AV!B:B,A1706,Anlagenbewegungsdaten_AV!C:C),3)</f>
        <v>0</v>
      </c>
      <c r="N1706" s="330">
        <f>IF(ISBLANK(L1706),ROUND(SUMIF(Anlagenbewegungsdaten_AV!B:B,A1706,Anlagenbewegungsdaten_AV!D:D),2),ROUND(M1706*L1706%,2))</f>
        <v>0</v>
      </c>
      <c r="O1706" s="330">
        <f>ROUND(N1706-SUMIF(Anlagenbewegungsdaten_AV!B:B,A1706,Anlagenbewegungsdaten_AV!D:D),3)</f>
        <v>0</v>
      </c>
    </row>
    <row r="1707" spans="1:15" ht="15" customHeight="1" x14ac:dyDescent="0.25">
      <c r="A1707" s="263" t="s">
        <v>473</v>
      </c>
      <c r="B1707" s="174" t="s">
        <v>2108</v>
      </c>
      <c r="C1707" s="174" t="s">
        <v>4045</v>
      </c>
      <c r="D1707" s="174" t="s">
        <v>247</v>
      </c>
      <c r="E1707" s="174" t="s">
        <v>2483</v>
      </c>
      <c r="F1707" s="289">
        <v>17.600000000000001</v>
      </c>
      <c r="G1707" s="333">
        <f>ROUND(SUMIF(Anlagenbewegungsdaten!B:B,A1707,Anlagenbewegungsdaten!C:C),3)</f>
        <v>0</v>
      </c>
      <c r="H1707" s="334">
        <f>IF(ISBLANK(F1707),ROUND(SUMIF(Anlagenbewegungsdaten!B:B,A1707,Anlagenbewegungsdaten!D:D),2),ROUND(G1707*F1707%,2))</f>
        <v>0</v>
      </c>
      <c r="I1707" s="334">
        <f>ROUND((H1707-SUMIF(Anlagenbewegungsdaten!$B:$B,A1707,Anlagenbewegungsdaten!D:D)),3)</f>
        <v>0</v>
      </c>
      <c r="J1707" s="335" t="s">
        <v>5179</v>
      </c>
      <c r="K1707" s="335" t="s">
        <v>5193</v>
      </c>
      <c r="L1707" s="516">
        <v>14.08</v>
      </c>
      <c r="M1707" s="332">
        <f>ROUND(SUMIF(Anlagenbewegungsdaten_AV!B:B,A1707,Anlagenbewegungsdaten_AV!C:C),3)</f>
        <v>0</v>
      </c>
      <c r="N1707" s="330">
        <f>IF(ISBLANK(L1707),ROUND(SUMIF(Anlagenbewegungsdaten_AV!B:B,A1707,Anlagenbewegungsdaten_AV!D:D),2),ROUND(M1707*L1707%,2))</f>
        <v>0</v>
      </c>
      <c r="O1707" s="330">
        <f>ROUND(N1707-SUMIF(Anlagenbewegungsdaten_AV!B:B,A1707,Anlagenbewegungsdaten_AV!D:D),3)</f>
        <v>0</v>
      </c>
    </row>
    <row r="1708" spans="1:15" ht="15" customHeight="1" x14ac:dyDescent="0.25">
      <c r="A1708" s="263" t="s">
        <v>474</v>
      </c>
      <c r="B1708" s="174" t="s">
        <v>2108</v>
      </c>
      <c r="C1708" s="174" t="s">
        <v>4045</v>
      </c>
      <c r="D1708" s="174" t="s">
        <v>2020</v>
      </c>
      <c r="E1708" s="174" t="s">
        <v>2486</v>
      </c>
      <c r="F1708" s="289">
        <v>19.600000000000001</v>
      </c>
      <c r="G1708" s="333">
        <f>ROUND(SUMIF(Anlagenbewegungsdaten!B:B,A1708,Anlagenbewegungsdaten!C:C),3)</f>
        <v>0</v>
      </c>
      <c r="H1708" s="334">
        <f>IF(ISBLANK(F1708),ROUND(SUMIF(Anlagenbewegungsdaten!B:B,A1708,Anlagenbewegungsdaten!D:D),2),ROUND(G1708*F1708%,2))</f>
        <v>0</v>
      </c>
      <c r="I1708" s="334">
        <f>ROUND((H1708-SUMIF(Anlagenbewegungsdaten!$B:$B,A1708,Anlagenbewegungsdaten!D:D)),3)</f>
        <v>0</v>
      </c>
      <c r="J1708" s="335" t="s">
        <v>5179</v>
      </c>
      <c r="K1708" s="335" t="s">
        <v>5193</v>
      </c>
      <c r="L1708" s="516">
        <v>15.68</v>
      </c>
      <c r="M1708" s="332">
        <f>ROUND(SUMIF(Anlagenbewegungsdaten_AV!B:B,A1708,Anlagenbewegungsdaten_AV!C:C),3)</f>
        <v>0</v>
      </c>
      <c r="N1708" s="330">
        <f>IF(ISBLANK(L1708),ROUND(SUMIF(Anlagenbewegungsdaten_AV!B:B,A1708,Anlagenbewegungsdaten_AV!D:D),2),ROUND(M1708*L1708%,2))</f>
        <v>0</v>
      </c>
      <c r="O1708" s="330">
        <f>ROUND(N1708-SUMIF(Anlagenbewegungsdaten_AV!B:B,A1708,Anlagenbewegungsdaten_AV!D:D),3)</f>
        <v>0</v>
      </c>
    </row>
    <row r="1709" spans="1:15" ht="15" customHeight="1" x14ac:dyDescent="0.25">
      <c r="A1709" s="263" t="s">
        <v>475</v>
      </c>
      <c r="B1709" s="174" t="s">
        <v>2108</v>
      </c>
      <c r="C1709" s="174" t="s">
        <v>4045</v>
      </c>
      <c r="D1709" s="174" t="s">
        <v>249</v>
      </c>
      <c r="E1709" s="174" t="s">
        <v>1560</v>
      </c>
      <c r="F1709" s="289">
        <v>20.6</v>
      </c>
      <c r="G1709" s="333">
        <f>ROUND(SUMIF(Anlagenbewegungsdaten!B:B,A1709,Anlagenbewegungsdaten!C:C),3)</f>
        <v>0</v>
      </c>
      <c r="H1709" s="334">
        <f>IF(ISBLANK(F1709),ROUND(SUMIF(Anlagenbewegungsdaten!B:B,A1709,Anlagenbewegungsdaten!D:D),2),ROUND(G1709*F1709%,2))</f>
        <v>0</v>
      </c>
      <c r="I1709" s="334">
        <f>ROUND((H1709-SUMIF(Anlagenbewegungsdaten!$B:$B,A1709,Anlagenbewegungsdaten!D:D)),3)</f>
        <v>0</v>
      </c>
      <c r="J1709" s="335" t="s">
        <v>5179</v>
      </c>
      <c r="K1709" s="335" t="s">
        <v>5193</v>
      </c>
      <c r="L1709" s="516">
        <v>16.48</v>
      </c>
      <c r="M1709" s="332">
        <f>ROUND(SUMIF(Anlagenbewegungsdaten_AV!B:B,A1709,Anlagenbewegungsdaten_AV!C:C),3)</f>
        <v>0</v>
      </c>
      <c r="N1709" s="330">
        <f>IF(ISBLANK(L1709),ROUND(SUMIF(Anlagenbewegungsdaten_AV!B:B,A1709,Anlagenbewegungsdaten_AV!D:D),2),ROUND(M1709*L1709%,2))</f>
        <v>0</v>
      </c>
      <c r="O1709" s="330">
        <f>ROUND(N1709-SUMIF(Anlagenbewegungsdaten_AV!B:B,A1709,Anlagenbewegungsdaten_AV!D:D),3)</f>
        <v>0</v>
      </c>
    </row>
    <row r="1710" spans="1:15" ht="15" customHeight="1" x14ac:dyDescent="0.25">
      <c r="A1710" s="263" t="s">
        <v>476</v>
      </c>
      <c r="B1710" s="174" t="s">
        <v>2108</v>
      </c>
      <c r="C1710" s="174" t="s">
        <v>4045</v>
      </c>
      <c r="D1710" s="174" t="s">
        <v>2023</v>
      </c>
      <c r="E1710" s="174" t="s">
        <v>1563</v>
      </c>
      <c r="F1710" s="289">
        <v>20.6</v>
      </c>
      <c r="G1710" s="333">
        <f>ROUND(SUMIF(Anlagenbewegungsdaten!B:B,A1710,Anlagenbewegungsdaten!C:C),3)</f>
        <v>0</v>
      </c>
      <c r="H1710" s="334">
        <f>IF(ISBLANK(F1710),ROUND(SUMIF(Anlagenbewegungsdaten!B:B,A1710,Anlagenbewegungsdaten!D:D),2),ROUND(G1710*F1710%,2))</f>
        <v>0</v>
      </c>
      <c r="I1710" s="334">
        <f>ROUND((H1710-SUMIF(Anlagenbewegungsdaten!$B:$B,A1710,Anlagenbewegungsdaten!D:D)),3)</f>
        <v>0</v>
      </c>
      <c r="J1710" s="335" t="s">
        <v>5179</v>
      </c>
      <c r="K1710" s="335" t="s">
        <v>5193</v>
      </c>
      <c r="L1710" s="516">
        <v>16.48</v>
      </c>
      <c r="M1710" s="332">
        <f>ROUND(SUMIF(Anlagenbewegungsdaten_AV!B:B,A1710,Anlagenbewegungsdaten_AV!C:C),3)</f>
        <v>0</v>
      </c>
      <c r="N1710" s="330">
        <f>IF(ISBLANK(L1710),ROUND(SUMIF(Anlagenbewegungsdaten_AV!B:B,A1710,Anlagenbewegungsdaten_AV!D:D),2),ROUND(M1710*L1710%,2))</f>
        <v>0</v>
      </c>
      <c r="O1710" s="330">
        <f>ROUND(N1710-SUMIF(Anlagenbewegungsdaten_AV!B:B,A1710,Anlagenbewegungsdaten_AV!D:D),3)</f>
        <v>0</v>
      </c>
    </row>
    <row r="1711" spans="1:15" ht="15" customHeight="1" x14ac:dyDescent="0.25">
      <c r="A1711" s="263" t="s">
        <v>2872</v>
      </c>
      <c r="B1711" s="174" t="s">
        <v>2108</v>
      </c>
      <c r="C1711" s="174" t="s">
        <v>4045</v>
      </c>
      <c r="D1711" s="174" t="s">
        <v>2743</v>
      </c>
      <c r="E1711" s="174" t="s">
        <v>2576</v>
      </c>
      <c r="F1711" s="289">
        <v>20.57</v>
      </c>
      <c r="G1711" s="333">
        <f>ROUND(SUMIF(Anlagenbewegungsdaten!B:B,A1711,Anlagenbewegungsdaten!C:C),3)</f>
        <v>0</v>
      </c>
      <c r="H1711" s="334">
        <f>IF(ISBLANK(F1711),ROUND(SUMIF(Anlagenbewegungsdaten!B:B,A1711,Anlagenbewegungsdaten!D:D),2),ROUND(G1711*F1711%,2))</f>
        <v>0</v>
      </c>
      <c r="I1711" s="334">
        <f>ROUND((H1711-SUMIF(Anlagenbewegungsdaten!$B:$B,A1711,Anlagenbewegungsdaten!D:D)),3)</f>
        <v>0</v>
      </c>
      <c r="J1711" s="335" t="s">
        <v>5179</v>
      </c>
      <c r="K1711" s="335" t="s">
        <v>5193</v>
      </c>
      <c r="L1711" s="516">
        <v>16.46</v>
      </c>
      <c r="M1711" s="332">
        <f>ROUND(SUMIF(Anlagenbewegungsdaten_AV!B:B,A1711,Anlagenbewegungsdaten_AV!C:C),3)</f>
        <v>0</v>
      </c>
      <c r="N1711" s="330">
        <f>IF(ISBLANK(L1711),ROUND(SUMIF(Anlagenbewegungsdaten_AV!B:B,A1711,Anlagenbewegungsdaten_AV!D:D),2),ROUND(M1711*L1711%,2))</f>
        <v>0</v>
      </c>
      <c r="O1711" s="330">
        <f>ROUND(N1711-SUMIF(Anlagenbewegungsdaten_AV!B:B,A1711,Anlagenbewegungsdaten_AV!D:D),3)</f>
        <v>0</v>
      </c>
    </row>
    <row r="1712" spans="1:15" ht="15" customHeight="1" x14ac:dyDescent="0.25">
      <c r="A1712" s="263" t="s">
        <v>3616</v>
      </c>
      <c r="B1712" s="174" t="s">
        <v>2108</v>
      </c>
      <c r="C1712" s="174" t="s">
        <v>4045</v>
      </c>
      <c r="D1712" s="174" t="s">
        <v>3487</v>
      </c>
      <c r="E1712" s="174" t="s">
        <v>3320</v>
      </c>
      <c r="F1712" s="289">
        <v>20.54</v>
      </c>
      <c r="G1712" s="333">
        <f>ROUND(SUMIF(Anlagenbewegungsdaten!B:B,A1712,Anlagenbewegungsdaten!C:C),3)</f>
        <v>0</v>
      </c>
      <c r="H1712" s="334">
        <f>IF(ISBLANK(F1712),ROUND(SUMIF(Anlagenbewegungsdaten!B:B,A1712,Anlagenbewegungsdaten!D:D),2),ROUND(G1712*F1712%,2))</f>
        <v>0</v>
      </c>
      <c r="I1712" s="334">
        <f>ROUND((H1712-SUMIF(Anlagenbewegungsdaten!$B:$B,A1712,Anlagenbewegungsdaten!D:D)),3)</f>
        <v>0</v>
      </c>
      <c r="J1712" s="335" t="s">
        <v>5179</v>
      </c>
      <c r="K1712" s="335" t="s">
        <v>5193</v>
      </c>
      <c r="L1712" s="516">
        <v>16.43</v>
      </c>
      <c r="M1712" s="332">
        <f>ROUND(SUMIF(Anlagenbewegungsdaten_AV!B:B,A1712,Anlagenbewegungsdaten_AV!C:C),3)</f>
        <v>0</v>
      </c>
      <c r="N1712" s="330">
        <f>IF(ISBLANK(L1712),ROUND(SUMIF(Anlagenbewegungsdaten_AV!B:B,A1712,Anlagenbewegungsdaten_AV!D:D),2),ROUND(M1712*L1712%,2))</f>
        <v>0</v>
      </c>
      <c r="O1712" s="330">
        <f>ROUND(N1712-SUMIF(Anlagenbewegungsdaten_AV!B:B,A1712,Anlagenbewegungsdaten_AV!D:D),3)</f>
        <v>0</v>
      </c>
    </row>
    <row r="1713" spans="1:15" ht="15" customHeight="1" x14ac:dyDescent="0.25">
      <c r="A1713" s="275" t="s">
        <v>4391</v>
      </c>
      <c r="B1713" s="193" t="s">
        <v>2108</v>
      </c>
      <c r="C1713" s="193" t="s">
        <v>4045</v>
      </c>
      <c r="D1713" s="193" t="s">
        <v>4261</v>
      </c>
      <c r="E1713" s="193" t="s">
        <v>4093</v>
      </c>
      <c r="F1713" s="290">
        <v>20.509999999999998</v>
      </c>
      <c r="G1713" s="333">
        <f>ROUND(SUMIF(Anlagenbewegungsdaten!B:B,A1713,Anlagenbewegungsdaten!C:C),3)</f>
        <v>0</v>
      </c>
      <c r="H1713" s="334">
        <f>IF(ISBLANK(F1713),ROUND(SUMIF(Anlagenbewegungsdaten!B:B,A1713,Anlagenbewegungsdaten!D:D),2),ROUND(G1713*F1713%,2))</f>
        <v>0</v>
      </c>
      <c r="I1713" s="334">
        <f>ROUND((H1713-SUMIF(Anlagenbewegungsdaten!$B:$B,A1713,Anlagenbewegungsdaten!D:D)),3)</f>
        <v>0</v>
      </c>
      <c r="J1713" s="335" t="s">
        <v>5179</v>
      </c>
      <c r="K1713" s="335" t="s">
        <v>5193</v>
      </c>
      <c r="L1713" s="516">
        <v>16.41</v>
      </c>
      <c r="M1713" s="332">
        <f>ROUND(SUMIF(Anlagenbewegungsdaten_AV!B:B,A1713,Anlagenbewegungsdaten_AV!C:C),3)</f>
        <v>0</v>
      </c>
      <c r="N1713" s="330">
        <f>IF(ISBLANK(L1713),ROUND(SUMIF(Anlagenbewegungsdaten_AV!B:B,A1713,Anlagenbewegungsdaten_AV!D:D),2),ROUND(M1713*L1713%,2))</f>
        <v>0</v>
      </c>
      <c r="O1713" s="330">
        <f>ROUND(N1713-SUMIF(Anlagenbewegungsdaten_AV!B:B,A1713,Anlagenbewegungsdaten_AV!D:D),3)</f>
        <v>0</v>
      </c>
    </row>
    <row r="1714" spans="1:15" ht="15" customHeight="1" x14ac:dyDescent="0.25">
      <c r="A1714" s="263" t="s">
        <v>477</v>
      </c>
      <c r="B1714" s="174" t="s">
        <v>2108</v>
      </c>
      <c r="C1714" s="174" t="s">
        <v>4045</v>
      </c>
      <c r="D1714" s="174" t="s">
        <v>253</v>
      </c>
      <c r="E1714" s="174" t="s">
        <v>2483</v>
      </c>
      <c r="F1714" s="289">
        <v>18.600000000000001</v>
      </c>
      <c r="G1714" s="333">
        <f>ROUND(SUMIF(Anlagenbewegungsdaten!B:B,A1714,Anlagenbewegungsdaten!C:C),3)</f>
        <v>0</v>
      </c>
      <c r="H1714" s="334">
        <f>IF(ISBLANK(F1714),ROUND(SUMIF(Anlagenbewegungsdaten!B:B,A1714,Anlagenbewegungsdaten!D:D),2),ROUND(G1714*F1714%,2))</f>
        <v>0</v>
      </c>
      <c r="I1714" s="334">
        <f>ROUND((H1714-SUMIF(Anlagenbewegungsdaten!$B:$B,A1714,Anlagenbewegungsdaten!D:D)),3)</f>
        <v>0</v>
      </c>
      <c r="J1714" s="335" t="s">
        <v>5179</v>
      </c>
      <c r="K1714" s="335" t="s">
        <v>5193</v>
      </c>
      <c r="L1714" s="516">
        <v>14.88</v>
      </c>
      <c r="M1714" s="332">
        <f>ROUND(SUMIF(Anlagenbewegungsdaten_AV!B:B,A1714,Anlagenbewegungsdaten_AV!C:C),3)</f>
        <v>0</v>
      </c>
      <c r="N1714" s="330">
        <f>IF(ISBLANK(L1714),ROUND(SUMIF(Anlagenbewegungsdaten_AV!B:B,A1714,Anlagenbewegungsdaten_AV!D:D),2),ROUND(M1714*L1714%,2))</f>
        <v>0</v>
      </c>
      <c r="O1714" s="330">
        <f>ROUND(N1714-SUMIF(Anlagenbewegungsdaten_AV!B:B,A1714,Anlagenbewegungsdaten_AV!D:D),3)</f>
        <v>0</v>
      </c>
    </row>
    <row r="1715" spans="1:15" ht="15" customHeight="1" x14ac:dyDescent="0.25">
      <c r="A1715" s="263" t="s">
        <v>478</v>
      </c>
      <c r="B1715" s="174" t="s">
        <v>2108</v>
      </c>
      <c r="C1715" s="174" t="s">
        <v>4045</v>
      </c>
      <c r="D1715" s="174" t="s">
        <v>1807</v>
      </c>
      <c r="E1715" s="174" t="s">
        <v>2486</v>
      </c>
      <c r="F1715" s="289">
        <v>20.6</v>
      </c>
      <c r="G1715" s="333">
        <f>ROUND(SUMIF(Anlagenbewegungsdaten!B:B,A1715,Anlagenbewegungsdaten!C:C),3)</f>
        <v>0</v>
      </c>
      <c r="H1715" s="334">
        <f>IF(ISBLANK(F1715),ROUND(SUMIF(Anlagenbewegungsdaten!B:B,A1715,Anlagenbewegungsdaten!D:D),2),ROUND(G1715*F1715%,2))</f>
        <v>0</v>
      </c>
      <c r="I1715" s="334">
        <f>ROUND((H1715-SUMIF(Anlagenbewegungsdaten!$B:$B,A1715,Anlagenbewegungsdaten!D:D)),3)</f>
        <v>0</v>
      </c>
      <c r="J1715" s="335" t="s">
        <v>5179</v>
      </c>
      <c r="K1715" s="335" t="s">
        <v>5193</v>
      </c>
      <c r="L1715" s="516">
        <v>16.48</v>
      </c>
      <c r="M1715" s="332">
        <f>ROUND(SUMIF(Anlagenbewegungsdaten_AV!B:B,A1715,Anlagenbewegungsdaten_AV!C:C),3)</f>
        <v>0</v>
      </c>
      <c r="N1715" s="330">
        <f>IF(ISBLANK(L1715),ROUND(SUMIF(Anlagenbewegungsdaten_AV!B:B,A1715,Anlagenbewegungsdaten_AV!D:D),2),ROUND(M1715*L1715%,2))</f>
        <v>0</v>
      </c>
      <c r="O1715" s="330">
        <f>ROUND(N1715-SUMIF(Anlagenbewegungsdaten_AV!B:B,A1715,Anlagenbewegungsdaten_AV!D:D),3)</f>
        <v>0</v>
      </c>
    </row>
    <row r="1716" spans="1:15" ht="15" customHeight="1" x14ac:dyDescent="0.25">
      <c r="A1716" s="263" t="s">
        <v>479</v>
      </c>
      <c r="B1716" s="174" t="s">
        <v>2108</v>
      </c>
      <c r="C1716" s="174" t="s">
        <v>4045</v>
      </c>
      <c r="D1716" s="184" t="s">
        <v>255</v>
      </c>
      <c r="E1716" s="174" t="s">
        <v>1560</v>
      </c>
      <c r="F1716" s="289">
        <v>21.6</v>
      </c>
      <c r="G1716" s="333">
        <f>ROUND(SUMIF(Anlagenbewegungsdaten!B:B,A1716,Anlagenbewegungsdaten!C:C),3)</f>
        <v>0</v>
      </c>
      <c r="H1716" s="334">
        <f>IF(ISBLANK(F1716),ROUND(SUMIF(Anlagenbewegungsdaten!B:B,A1716,Anlagenbewegungsdaten!D:D),2),ROUND(G1716*F1716%,2))</f>
        <v>0</v>
      </c>
      <c r="I1716" s="334">
        <f>ROUND((H1716-SUMIF(Anlagenbewegungsdaten!$B:$B,A1716,Anlagenbewegungsdaten!D:D)),3)</f>
        <v>0</v>
      </c>
      <c r="J1716" s="335" t="s">
        <v>5179</v>
      </c>
      <c r="K1716" s="335" t="s">
        <v>5193</v>
      </c>
      <c r="L1716" s="516">
        <v>17.28</v>
      </c>
      <c r="M1716" s="332">
        <f>ROUND(SUMIF(Anlagenbewegungsdaten_AV!B:B,A1716,Anlagenbewegungsdaten_AV!C:C),3)</f>
        <v>0</v>
      </c>
      <c r="N1716" s="330">
        <f>IF(ISBLANK(L1716),ROUND(SUMIF(Anlagenbewegungsdaten_AV!B:B,A1716,Anlagenbewegungsdaten_AV!D:D),2),ROUND(M1716*L1716%,2))</f>
        <v>0</v>
      </c>
      <c r="O1716" s="330">
        <f>ROUND(N1716-SUMIF(Anlagenbewegungsdaten_AV!B:B,A1716,Anlagenbewegungsdaten_AV!D:D),3)</f>
        <v>0</v>
      </c>
    </row>
    <row r="1717" spans="1:15" ht="15" customHeight="1" x14ac:dyDescent="0.25">
      <c r="A1717" s="263" t="s">
        <v>480</v>
      </c>
      <c r="B1717" s="174" t="s">
        <v>2108</v>
      </c>
      <c r="C1717" s="174" t="s">
        <v>4045</v>
      </c>
      <c r="D1717" s="174" t="s">
        <v>257</v>
      </c>
      <c r="E1717" s="174" t="s">
        <v>1563</v>
      </c>
      <c r="F1717" s="289">
        <v>21.6</v>
      </c>
      <c r="G1717" s="333">
        <f>ROUND(SUMIF(Anlagenbewegungsdaten!B:B,A1717,Anlagenbewegungsdaten!C:C),3)</f>
        <v>0</v>
      </c>
      <c r="H1717" s="334">
        <f>IF(ISBLANK(F1717),ROUND(SUMIF(Anlagenbewegungsdaten!B:B,A1717,Anlagenbewegungsdaten!D:D),2),ROUND(G1717*F1717%,2))</f>
        <v>0</v>
      </c>
      <c r="I1717" s="334">
        <f>ROUND((H1717-SUMIF(Anlagenbewegungsdaten!$B:$B,A1717,Anlagenbewegungsdaten!D:D)),3)</f>
        <v>0</v>
      </c>
      <c r="J1717" s="335" t="s">
        <v>5179</v>
      </c>
      <c r="K1717" s="335" t="s">
        <v>5193</v>
      </c>
      <c r="L1717" s="516">
        <v>17.28</v>
      </c>
      <c r="M1717" s="332">
        <f>ROUND(SUMIF(Anlagenbewegungsdaten_AV!B:B,A1717,Anlagenbewegungsdaten_AV!C:C),3)</f>
        <v>0</v>
      </c>
      <c r="N1717" s="330">
        <f>IF(ISBLANK(L1717),ROUND(SUMIF(Anlagenbewegungsdaten_AV!B:B,A1717,Anlagenbewegungsdaten_AV!D:D),2),ROUND(M1717*L1717%,2))</f>
        <v>0</v>
      </c>
      <c r="O1717" s="330">
        <f>ROUND(N1717-SUMIF(Anlagenbewegungsdaten_AV!B:B,A1717,Anlagenbewegungsdaten_AV!D:D),3)</f>
        <v>0</v>
      </c>
    </row>
    <row r="1718" spans="1:15" ht="15" customHeight="1" x14ac:dyDescent="0.25">
      <c r="A1718" s="263" t="s">
        <v>2873</v>
      </c>
      <c r="B1718" s="174" t="s">
        <v>2108</v>
      </c>
      <c r="C1718" s="174" t="s">
        <v>4045</v>
      </c>
      <c r="D1718" s="174" t="s">
        <v>2614</v>
      </c>
      <c r="E1718" s="174" t="s">
        <v>2576</v>
      </c>
      <c r="F1718" s="289">
        <v>21.57</v>
      </c>
      <c r="G1718" s="333">
        <f>ROUND(SUMIF(Anlagenbewegungsdaten!B:B,A1718,Anlagenbewegungsdaten!C:C),3)</f>
        <v>0</v>
      </c>
      <c r="H1718" s="334">
        <f>IF(ISBLANK(F1718),ROUND(SUMIF(Anlagenbewegungsdaten!B:B,A1718,Anlagenbewegungsdaten!D:D),2),ROUND(G1718*F1718%,2))</f>
        <v>0</v>
      </c>
      <c r="I1718" s="334">
        <f>ROUND((H1718-SUMIF(Anlagenbewegungsdaten!$B:$B,A1718,Anlagenbewegungsdaten!D:D)),3)</f>
        <v>0</v>
      </c>
      <c r="J1718" s="335" t="s">
        <v>5179</v>
      </c>
      <c r="K1718" s="335" t="s">
        <v>5193</v>
      </c>
      <c r="L1718" s="516">
        <v>17.260000000000002</v>
      </c>
      <c r="M1718" s="332">
        <f>ROUND(SUMIF(Anlagenbewegungsdaten_AV!B:B,A1718,Anlagenbewegungsdaten_AV!C:C),3)</f>
        <v>0</v>
      </c>
      <c r="N1718" s="330">
        <f>IF(ISBLANK(L1718),ROUND(SUMIF(Anlagenbewegungsdaten_AV!B:B,A1718,Anlagenbewegungsdaten_AV!D:D),2),ROUND(M1718*L1718%,2))</f>
        <v>0</v>
      </c>
      <c r="O1718" s="330">
        <f>ROUND(N1718-SUMIF(Anlagenbewegungsdaten_AV!B:B,A1718,Anlagenbewegungsdaten_AV!D:D),3)</f>
        <v>0</v>
      </c>
    </row>
    <row r="1719" spans="1:15" ht="15" customHeight="1" x14ac:dyDescent="0.25">
      <c r="A1719" s="263" t="s">
        <v>3617</v>
      </c>
      <c r="B1719" s="174" t="s">
        <v>2108</v>
      </c>
      <c r="C1719" s="174" t="s">
        <v>4045</v>
      </c>
      <c r="D1719" s="174" t="s">
        <v>3358</v>
      </c>
      <c r="E1719" s="174" t="s">
        <v>3320</v>
      </c>
      <c r="F1719" s="289">
        <v>21.54</v>
      </c>
      <c r="G1719" s="333">
        <f>ROUND(SUMIF(Anlagenbewegungsdaten!B:B,A1719,Anlagenbewegungsdaten!C:C),3)</f>
        <v>0</v>
      </c>
      <c r="H1719" s="334">
        <f>IF(ISBLANK(F1719),ROUND(SUMIF(Anlagenbewegungsdaten!B:B,A1719,Anlagenbewegungsdaten!D:D),2),ROUND(G1719*F1719%,2))</f>
        <v>0</v>
      </c>
      <c r="I1719" s="334">
        <f>ROUND((H1719-SUMIF(Anlagenbewegungsdaten!$B:$B,A1719,Anlagenbewegungsdaten!D:D)),3)</f>
        <v>0</v>
      </c>
      <c r="J1719" s="335" t="s">
        <v>5179</v>
      </c>
      <c r="K1719" s="335" t="s">
        <v>5193</v>
      </c>
      <c r="L1719" s="516">
        <v>17.23</v>
      </c>
      <c r="M1719" s="332">
        <f>ROUND(SUMIF(Anlagenbewegungsdaten_AV!B:B,A1719,Anlagenbewegungsdaten_AV!C:C),3)</f>
        <v>0</v>
      </c>
      <c r="N1719" s="330">
        <f>IF(ISBLANK(L1719),ROUND(SUMIF(Anlagenbewegungsdaten_AV!B:B,A1719,Anlagenbewegungsdaten_AV!D:D),2),ROUND(M1719*L1719%,2))</f>
        <v>0</v>
      </c>
      <c r="O1719" s="330">
        <f>ROUND(N1719-SUMIF(Anlagenbewegungsdaten_AV!B:B,A1719,Anlagenbewegungsdaten_AV!D:D),3)</f>
        <v>0</v>
      </c>
    </row>
    <row r="1720" spans="1:15" ht="15" customHeight="1" x14ac:dyDescent="0.25">
      <c r="A1720" s="275" t="s">
        <v>4392</v>
      </c>
      <c r="B1720" s="193" t="s">
        <v>2108</v>
      </c>
      <c r="C1720" s="193" t="s">
        <v>4045</v>
      </c>
      <c r="D1720" s="193" t="s">
        <v>4131</v>
      </c>
      <c r="E1720" s="193" t="s">
        <v>4093</v>
      </c>
      <c r="F1720" s="290">
        <v>21.509999999999998</v>
      </c>
      <c r="G1720" s="333">
        <f>ROUND(SUMIF(Anlagenbewegungsdaten!B:B,A1720,Anlagenbewegungsdaten!C:C),3)</f>
        <v>0</v>
      </c>
      <c r="H1720" s="334">
        <f>IF(ISBLANK(F1720),ROUND(SUMIF(Anlagenbewegungsdaten!B:B,A1720,Anlagenbewegungsdaten!D:D),2),ROUND(G1720*F1720%,2))</f>
        <v>0</v>
      </c>
      <c r="I1720" s="334">
        <f>ROUND((H1720-SUMIF(Anlagenbewegungsdaten!$B:$B,A1720,Anlagenbewegungsdaten!D:D)),3)</f>
        <v>0</v>
      </c>
      <c r="J1720" s="335" t="s">
        <v>5179</v>
      </c>
      <c r="K1720" s="335" t="s">
        <v>5193</v>
      </c>
      <c r="L1720" s="516">
        <v>17.21</v>
      </c>
      <c r="M1720" s="332">
        <f>ROUND(SUMIF(Anlagenbewegungsdaten_AV!B:B,A1720,Anlagenbewegungsdaten_AV!C:C),3)</f>
        <v>0</v>
      </c>
      <c r="N1720" s="330">
        <f>IF(ISBLANK(L1720),ROUND(SUMIF(Anlagenbewegungsdaten_AV!B:B,A1720,Anlagenbewegungsdaten_AV!D:D),2),ROUND(M1720*L1720%,2))</f>
        <v>0</v>
      </c>
      <c r="O1720" s="330">
        <f>ROUND(N1720-SUMIF(Anlagenbewegungsdaten_AV!B:B,A1720,Anlagenbewegungsdaten_AV!D:D),3)</f>
        <v>0</v>
      </c>
    </row>
    <row r="1721" spans="1:15" ht="15" customHeight="1" x14ac:dyDescent="0.25">
      <c r="A1721" s="263" t="s">
        <v>481</v>
      </c>
      <c r="B1721" s="174" t="s">
        <v>2108</v>
      </c>
      <c r="C1721" s="174" t="s">
        <v>4045</v>
      </c>
      <c r="D1721" s="174" t="s">
        <v>259</v>
      </c>
      <c r="E1721" s="174" t="s">
        <v>2483</v>
      </c>
      <c r="F1721" s="289">
        <v>18.600000000000001</v>
      </c>
      <c r="G1721" s="333">
        <f>ROUND(SUMIF(Anlagenbewegungsdaten!B:B,A1721,Anlagenbewegungsdaten!C:C),3)</f>
        <v>0</v>
      </c>
      <c r="H1721" s="334">
        <f>IF(ISBLANK(F1721),ROUND(SUMIF(Anlagenbewegungsdaten!B:B,A1721,Anlagenbewegungsdaten!D:D),2),ROUND(G1721*F1721%,2))</f>
        <v>0</v>
      </c>
      <c r="I1721" s="334">
        <f>ROUND((H1721-SUMIF(Anlagenbewegungsdaten!$B:$B,A1721,Anlagenbewegungsdaten!D:D)),3)</f>
        <v>0</v>
      </c>
      <c r="J1721" s="335" t="s">
        <v>5179</v>
      </c>
      <c r="K1721" s="335" t="s">
        <v>5193</v>
      </c>
      <c r="L1721" s="516">
        <v>14.88</v>
      </c>
      <c r="M1721" s="332">
        <f>ROUND(SUMIF(Anlagenbewegungsdaten_AV!B:B,A1721,Anlagenbewegungsdaten_AV!C:C),3)</f>
        <v>0</v>
      </c>
      <c r="N1721" s="330">
        <f>IF(ISBLANK(L1721),ROUND(SUMIF(Anlagenbewegungsdaten_AV!B:B,A1721,Anlagenbewegungsdaten_AV!D:D),2),ROUND(M1721*L1721%,2))</f>
        <v>0</v>
      </c>
      <c r="O1721" s="330">
        <f>ROUND(N1721-SUMIF(Anlagenbewegungsdaten_AV!B:B,A1721,Anlagenbewegungsdaten_AV!D:D),3)</f>
        <v>0</v>
      </c>
    </row>
    <row r="1722" spans="1:15" ht="15" customHeight="1" x14ac:dyDescent="0.25">
      <c r="A1722" s="263" t="s">
        <v>482</v>
      </c>
      <c r="B1722" s="174" t="s">
        <v>2108</v>
      </c>
      <c r="C1722" s="174" t="s">
        <v>4045</v>
      </c>
      <c r="D1722" s="174" t="s">
        <v>1812</v>
      </c>
      <c r="E1722" s="174" t="s">
        <v>2486</v>
      </c>
      <c r="F1722" s="289">
        <v>20.6</v>
      </c>
      <c r="G1722" s="333">
        <f>ROUND(SUMIF(Anlagenbewegungsdaten!B:B,A1722,Anlagenbewegungsdaten!C:C),3)</f>
        <v>0</v>
      </c>
      <c r="H1722" s="334">
        <f>IF(ISBLANK(F1722),ROUND(SUMIF(Anlagenbewegungsdaten!B:B,A1722,Anlagenbewegungsdaten!D:D),2),ROUND(G1722*F1722%,2))</f>
        <v>0</v>
      </c>
      <c r="I1722" s="334">
        <f>ROUND((H1722-SUMIF(Anlagenbewegungsdaten!$B:$B,A1722,Anlagenbewegungsdaten!D:D)),3)</f>
        <v>0</v>
      </c>
      <c r="J1722" s="335" t="s">
        <v>5179</v>
      </c>
      <c r="K1722" s="335" t="s">
        <v>5193</v>
      </c>
      <c r="L1722" s="516">
        <v>16.48</v>
      </c>
      <c r="M1722" s="332">
        <f>ROUND(SUMIF(Anlagenbewegungsdaten_AV!B:B,A1722,Anlagenbewegungsdaten_AV!C:C),3)</f>
        <v>0</v>
      </c>
      <c r="N1722" s="330">
        <f>IF(ISBLANK(L1722),ROUND(SUMIF(Anlagenbewegungsdaten_AV!B:B,A1722,Anlagenbewegungsdaten_AV!D:D),2),ROUND(M1722*L1722%,2))</f>
        <v>0</v>
      </c>
      <c r="O1722" s="330">
        <f>ROUND(N1722-SUMIF(Anlagenbewegungsdaten_AV!B:B,A1722,Anlagenbewegungsdaten_AV!D:D),3)</f>
        <v>0</v>
      </c>
    </row>
    <row r="1723" spans="1:15" ht="15" customHeight="1" x14ac:dyDescent="0.25">
      <c r="A1723" s="263" t="s">
        <v>483</v>
      </c>
      <c r="B1723" s="174" t="s">
        <v>2108</v>
      </c>
      <c r="C1723" s="174" t="s">
        <v>4045</v>
      </c>
      <c r="D1723" s="174" t="s">
        <v>261</v>
      </c>
      <c r="E1723" s="174" t="s">
        <v>1560</v>
      </c>
      <c r="F1723" s="289">
        <v>21.6</v>
      </c>
      <c r="G1723" s="333">
        <f>ROUND(SUMIF(Anlagenbewegungsdaten!B:B,A1723,Anlagenbewegungsdaten!C:C),3)</f>
        <v>0</v>
      </c>
      <c r="H1723" s="334">
        <f>IF(ISBLANK(F1723),ROUND(SUMIF(Anlagenbewegungsdaten!B:B,A1723,Anlagenbewegungsdaten!D:D),2),ROUND(G1723*F1723%,2))</f>
        <v>0</v>
      </c>
      <c r="I1723" s="334">
        <f>ROUND((H1723-SUMIF(Anlagenbewegungsdaten!$B:$B,A1723,Anlagenbewegungsdaten!D:D)),3)</f>
        <v>0</v>
      </c>
      <c r="J1723" s="335" t="s">
        <v>5179</v>
      </c>
      <c r="K1723" s="335" t="s">
        <v>5193</v>
      </c>
      <c r="L1723" s="516">
        <v>17.28</v>
      </c>
      <c r="M1723" s="332">
        <f>ROUND(SUMIF(Anlagenbewegungsdaten_AV!B:B,A1723,Anlagenbewegungsdaten_AV!C:C),3)</f>
        <v>0</v>
      </c>
      <c r="N1723" s="330">
        <f>IF(ISBLANK(L1723),ROUND(SUMIF(Anlagenbewegungsdaten_AV!B:B,A1723,Anlagenbewegungsdaten_AV!D:D),2),ROUND(M1723*L1723%,2))</f>
        <v>0</v>
      </c>
      <c r="O1723" s="330">
        <f>ROUND(N1723-SUMIF(Anlagenbewegungsdaten_AV!B:B,A1723,Anlagenbewegungsdaten_AV!D:D),3)</f>
        <v>0</v>
      </c>
    </row>
    <row r="1724" spans="1:15" ht="15" customHeight="1" x14ac:dyDescent="0.25">
      <c r="A1724" s="263" t="s">
        <v>484</v>
      </c>
      <c r="B1724" s="174" t="s">
        <v>2108</v>
      </c>
      <c r="C1724" s="174" t="s">
        <v>4045</v>
      </c>
      <c r="D1724" s="174" t="s">
        <v>263</v>
      </c>
      <c r="E1724" s="174" t="s">
        <v>1563</v>
      </c>
      <c r="F1724" s="289">
        <v>21.6</v>
      </c>
      <c r="G1724" s="333">
        <f>ROUND(SUMIF(Anlagenbewegungsdaten!B:B,A1724,Anlagenbewegungsdaten!C:C),3)</f>
        <v>0</v>
      </c>
      <c r="H1724" s="334">
        <f>IF(ISBLANK(F1724),ROUND(SUMIF(Anlagenbewegungsdaten!B:B,A1724,Anlagenbewegungsdaten!D:D),2),ROUND(G1724*F1724%,2))</f>
        <v>0</v>
      </c>
      <c r="I1724" s="334">
        <f>ROUND((H1724-SUMIF(Anlagenbewegungsdaten!$B:$B,A1724,Anlagenbewegungsdaten!D:D)),3)</f>
        <v>0</v>
      </c>
      <c r="J1724" s="335" t="s">
        <v>5179</v>
      </c>
      <c r="K1724" s="335" t="s">
        <v>5193</v>
      </c>
      <c r="L1724" s="516">
        <v>17.28</v>
      </c>
      <c r="M1724" s="332">
        <f>ROUND(SUMIF(Anlagenbewegungsdaten_AV!B:B,A1724,Anlagenbewegungsdaten_AV!C:C),3)</f>
        <v>0</v>
      </c>
      <c r="N1724" s="330">
        <f>IF(ISBLANK(L1724),ROUND(SUMIF(Anlagenbewegungsdaten_AV!B:B,A1724,Anlagenbewegungsdaten_AV!D:D),2),ROUND(M1724*L1724%,2))</f>
        <v>0</v>
      </c>
      <c r="O1724" s="330">
        <f>ROUND(N1724-SUMIF(Anlagenbewegungsdaten_AV!B:B,A1724,Anlagenbewegungsdaten_AV!D:D),3)</f>
        <v>0</v>
      </c>
    </row>
    <row r="1725" spans="1:15" ht="15" customHeight="1" x14ac:dyDescent="0.25">
      <c r="A1725" s="263" t="s">
        <v>2874</v>
      </c>
      <c r="B1725" s="174" t="s">
        <v>2108</v>
      </c>
      <c r="C1725" s="174" t="s">
        <v>4045</v>
      </c>
      <c r="D1725" s="174" t="s">
        <v>2616</v>
      </c>
      <c r="E1725" s="174" t="s">
        <v>2576</v>
      </c>
      <c r="F1725" s="289">
        <v>21.57</v>
      </c>
      <c r="G1725" s="333">
        <f>ROUND(SUMIF(Anlagenbewegungsdaten!B:B,A1725,Anlagenbewegungsdaten!C:C),3)</f>
        <v>0</v>
      </c>
      <c r="H1725" s="334">
        <f>IF(ISBLANK(F1725),ROUND(SUMIF(Anlagenbewegungsdaten!B:B,A1725,Anlagenbewegungsdaten!D:D),2),ROUND(G1725*F1725%,2))</f>
        <v>0</v>
      </c>
      <c r="I1725" s="334">
        <f>ROUND((H1725-SUMIF(Anlagenbewegungsdaten!$B:$B,A1725,Anlagenbewegungsdaten!D:D)),3)</f>
        <v>0</v>
      </c>
      <c r="J1725" s="335" t="s">
        <v>5179</v>
      </c>
      <c r="K1725" s="335" t="s">
        <v>5193</v>
      </c>
      <c r="L1725" s="516">
        <v>17.260000000000002</v>
      </c>
      <c r="M1725" s="332">
        <f>ROUND(SUMIF(Anlagenbewegungsdaten_AV!B:B,A1725,Anlagenbewegungsdaten_AV!C:C),3)</f>
        <v>0</v>
      </c>
      <c r="N1725" s="330">
        <f>IF(ISBLANK(L1725),ROUND(SUMIF(Anlagenbewegungsdaten_AV!B:B,A1725,Anlagenbewegungsdaten_AV!D:D),2),ROUND(M1725*L1725%,2))</f>
        <v>0</v>
      </c>
      <c r="O1725" s="330">
        <f>ROUND(N1725-SUMIF(Anlagenbewegungsdaten_AV!B:B,A1725,Anlagenbewegungsdaten_AV!D:D),3)</f>
        <v>0</v>
      </c>
    </row>
    <row r="1726" spans="1:15" ht="15" customHeight="1" x14ac:dyDescent="0.25">
      <c r="A1726" s="263" t="s">
        <v>3618</v>
      </c>
      <c r="B1726" s="174" t="s">
        <v>2108</v>
      </c>
      <c r="C1726" s="174" t="s">
        <v>4045</v>
      </c>
      <c r="D1726" s="174" t="s">
        <v>3360</v>
      </c>
      <c r="E1726" s="174" t="s">
        <v>3320</v>
      </c>
      <c r="F1726" s="289">
        <v>21.54</v>
      </c>
      <c r="G1726" s="333">
        <f>ROUND(SUMIF(Anlagenbewegungsdaten!B:B,A1726,Anlagenbewegungsdaten!C:C),3)</f>
        <v>0</v>
      </c>
      <c r="H1726" s="334">
        <f>IF(ISBLANK(F1726),ROUND(SUMIF(Anlagenbewegungsdaten!B:B,A1726,Anlagenbewegungsdaten!D:D),2),ROUND(G1726*F1726%,2))</f>
        <v>0</v>
      </c>
      <c r="I1726" s="334">
        <f>ROUND((H1726-SUMIF(Anlagenbewegungsdaten!$B:$B,A1726,Anlagenbewegungsdaten!D:D)),3)</f>
        <v>0</v>
      </c>
      <c r="J1726" s="335" t="s">
        <v>5179</v>
      </c>
      <c r="K1726" s="335" t="s">
        <v>5193</v>
      </c>
      <c r="L1726" s="516">
        <v>17.23</v>
      </c>
      <c r="M1726" s="332">
        <f>ROUND(SUMIF(Anlagenbewegungsdaten_AV!B:B,A1726,Anlagenbewegungsdaten_AV!C:C),3)</f>
        <v>0</v>
      </c>
      <c r="N1726" s="330">
        <f>IF(ISBLANK(L1726),ROUND(SUMIF(Anlagenbewegungsdaten_AV!B:B,A1726,Anlagenbewegungsdaten_AV!D:D),2),ROUND(M1726*L1726%,2))</f>
        <v>0</v>
      </c>
      <c r="O1726" s="330">
        <f>ROUND(N1726-SUMIF(Anlagenbewegungsdaten_AV!B:B,A1726,Anlagenbewegungsdaten_AV!D:D),3)</f>
        <v>0</v>
      </c>
    </row>
    <row r="1727" spans="1:15" ht="15" customHeight="1" x14ac:dyDescent="0.25">
      <c r="A1727" s="275" t="s">
        <v>4393</v>
      </c>
      <c r="B1727" s="193" t="s">
        <v>2108</v>
      </c>
      <c r="C1727" s="193" t="s">
        <v>4045</v>
      </c>
      <c r="D1727" s="193" t="s">
        <v>4133</v>
      </c>
      <c r="E1727" s="193" t="s">
        <v>4093</v>
      </c>
      <c r="F1727" s="290">
        <v>21.509999999999998</v>
      </c>
      <c r="G1727" s="333">
        <f>ROUND(SUMIF(Anlagenbewegungsdaten!B:B,A1727,Anlagenbewegungsdaten!C:C),3)</f>
        <v>0</v>
      </c>
      <c r="H1727" s="334">
        <f>IF(ISBLANK(F1727),ROUND(SUMIF(Anlagenbewegungsdaten!B:B,A1727,Anlagenbewegungsdaten!D:D),2),ROUND(G1727*F1727%,2))</f>
        <v>0</v>
      </c>
      <c r="I1727" s="334">
        <f>ROUND((H1727-SUMIF(Anlagenbewegungsdaten!$B:$B,A1727,Anlagenbewegungsdaten!D:D)),3)</f>
        <v>0</v>
      </c>
      <c r="J1727" s="335" t="s">
        <v>5179</v>
      </c>
      <c r="K1727" s="335" t="s">
        <v>5193</v>
      </c>
      <c r="L1727" s="516">
        <v>17.21</v>
      </c>
      <c r="M1727" s="332">
        <f>ROUND(SUMIF(Anlagenbewegungsdaten_AV!B:B,A1727,Anlagenbewegungsdaten_AV!C:C),3)</f>
        <v>0</v>
      </c>
      <c r="N1727" s="330">
        <f>IF(ISBLANK(L1727),ROUND(SUMIF(Anlagenbewegungsdaten_AV!B:B,A1727,Anlagenbewegungsdaten_AV!D:D),2),ROUND(M1727*L1727%,2))</f>
        <v>0</v>
      </c>
      <c r="O1727" s="330">
        <f>ROUND(N1727-SUMIF(Anlagenbewegungsdaten_AV!B:B,A1727,Anlagenbewegungsdaten_AV!D:D),3)</f>
        <v>0</v>
      </c>
    </row>
    <row r="1728" spans="1:15" ht="15" customHeight="1" x14ac:dyDescent="0.25">
      <c r="A1728" s="263" t="s">
        <v>485</v>
      </c>
      <c r="B1728" s="174" t="s">
        <v>2108</v>
      </c>
      <c r="C1728" s="174" t="s">
        <v>4045</v>
      </c>
      <c r="D1728" s="174" t="s">
        <v>265</v>
      </c>
      <c r="E1728" s="174" t="s">
        <v>2483</v>
      </c>
      <c r="F1728" s="289">
        <v>19.600000000000001</v>
      </c>
      <c r="G1728" s="333">
        <f>ROUND(SUMIF(Anlagenbewegungsdaten!B:B,A1728,Anlagenbewegungsdaten!C:C),3)</f>
        <v>0</v>
      </c>
      <c r="H1728" s="334">
        <f>IF(ISBLANK(F1728),ROUND(SUMIF(Anlagenbewegungsdaten!B:B,A1728,Anlagenbewegungsdaten!D:D),2),ROUND(G1728*F1728%,2))</f>
        <v>0</v>
      </c>
      <c r="I1728" s="334">
        <f>ROUND((H1728-SUMIF(Anlagenbewegungsdaten!$B:$B,A1728,Anlagenbewegungsdaten!D:D)),3)</f>
        <v>0</v>
      </c>
      <c r="J1728" s="335" t="s">
        <v>5179</v>
      </c>
      <c r="K1728" s="335" t="s">
        <v>5193</v>
      </c>
      <c r="L1728" s="516">
        <v>15.68</v>
      </c>
      <c r="M1728" s="332">
        <f>ROUND(SUMIF(Anlagenbewegungsdaten_AV!B:B,A1728,Anlagenbewegungsdaten_AV!C:C),3)</f>
        <v>0</v>
      </c>
      <c r="N1728" s="330">
        <f>IF(ISBLANK(L1728),ROUND(SUMIF(Anlagenbewegungsdaten_AV!B:B,A1728,Anlagenbewegungsdaten_AV!D:D),2),ROUND(M1728*L1728%,2))</f>
        <v>0</v>
      </c>
      <c r="O1728" s="330">
        <f>ROUND(N1728-SUMIF(Anlagenbewegungsdaten_AV!B:B,A1728,Anlagenbewegungsdaten_AV!D:D),3)</f>
        <v>0</v>
      </c>
    </row>
    <row r="1729" spans="1:15" ht="15" customHeight="1" x14ac:dyDescent="0.25">
      <c r="A1729" s="263" t="s">
        <v>486</v>
      </c>
      <c r="B1729" s="174" t="s">
        <v>2108</v>
      </c>
      <c r="C1729" s="174" t="s">
        <v>4045</v>
      </c>
      <c r="D1729" s="174" t="s">
        <v>1817</v>
      </c>
      <c r="E1729" s="174" t="s">
        <v>2486</v>
      </c>
      <c r="F1729" s="289">
        <v>21.6</v>
      </c>
      <c r="G1729" s="333">
        <f>ROUND(SUMIF(Anlagenbewegungsdaten!B:B,A1729,Anlagenbewegungsdaten!C:C),3)</f>
        <v>0</v>
      </c>
      <c r="H1729" s="334">
        <f>IF(ISBLANK(F1729),ROUND(SUMIF(Anlagenbewegungsdaten!B:B,A1729,Anlagenbewegungsdaten!D:D),2),ROUND(G1729*F1729%,2))</f>
        <v>0</v>
      </c>
      <c r="I1729" s="334">
        <f>ROUND((H1729-SUMIF(Anlagenbewegungsdaten!$B:$B,A1729,Anlagenbewegungsdaten!D:D)),3)</f>
        <v>0</v>
      </c>
      <c r="J1729" s="335" t="s">
        <v>5179</v>
      </c>
      <c r="K1729" s="335" t="s">
        <v>5193</v>
      </c>
      <c r="L1729" s="516">
        <v>17.28</v>
      </c>
      <c r="M1729" s="332">
        <f>ROUND(SUMIF(Anlagenbewegungsdaten_AV!B:B,A1729,Anlagenbewegungsdaten_AV!C:C),3)</f>
        <v>0</v>
      </c>
      <c r="N1729" s="330">
        <f>IF(ISBLANK(L1729),ROUND(SUMIF(Anlagenbewegungsdaten_AV!B:B,A1729,Anlagenbewegungsdaten_AV!D:D),2),ROUND(M1729*L1729%,2))</f>
        <v>0</v>
      </c>
      <c r="O1729" s="330">
        <f>ROUND(N1729-SUMIF(Anlagenbewegungsdaten_AV!B:B,A1729,Anlagenbewegungsdaten_AV!D:D),3)</f>
        <v>0</v>
      </c>
    </row>
    <row r="1730" spans="1:15" ht="15" customHeight="1" x14ac:dyDescent="0.25">
      <c r="A1730" s="263" t="s">
        <v>487</v>
      </c>
      <c r="B1730" s="174" t="s">
        <v>2108</v>
      </c>
      <c r="C1730" s="174" t="s">
        <v>4045</v>
      </c>
      <c r="D1730" s="184" t="s">
        <v>267</v>
      </c>
      <c r="E1730" s="174" t="s">
        <v>1560</v>
      </c>
      <c r="F1730" s="289">
        <v>22.6</v>
      </c>
      <c r="G1730" s="333">
        <f>ROUND(SUMIF(Anlagenbewegungsdaten!B:B,A1730,Anlagenbewegungsdaten!C:C),3)</f>
        <v>0</v>
      </c>
      <c r="H1730" s="334">
        <f>IF(ISBLANK(F1730),ROUND(SUMIF(Anlagenbewegungsdaten!B:B,A1730,Anlagenbewegungsdaten!D:D),2),ROUND(G1730*F1730%,2))</f>
        <v>0</v>
      </c>
      <c r="I1730" s="334">
        <f>ROUND((H1730-SUMIF(Anlagenbewegungsdaten!$B:$B,A1730,Anlagenbewegungsdaten!D:D)),3)</f>
        <v>0</v>
      </c>
      <c r="J1730" s="335" t="s">
        <v>5179</v>
      </c>
      <c r="K1730" s="335" t="s">
        <v>5193</v>
      </c>
      <c r="L1730" s="516">
        <v>18.079999999999998</v>
      </c>
      <c r="M1730" s="332">
        <f>ROUND(SUMIF(Anlagenbewegungsdaten_AV!B:B,A1730,Anlagenbewegungsdaten_AV!C:C),3)</f>
        <v>0</v>
      </c>
      <c r="N1730" s="330">
        <f>IF(ISBLANK(L1730),ROUND(SUMIF(Anlagenbewegungsdaten_AV!B:B,A1730,Anlagenbewegungsdaten_AV!D:D),2),ROUND(M1730*L1730%,2))</f>
        <v>0</v>
      </c>
      <c r="O1730" s="330">
        <f>ROUND(N1730-SUMIF(Anlagenbewegungsdaten_AV!B:B,A1730,Anlagenbewegungsdaten_AV!D:D),3)</f>
        <v>0</v>
      </c>
    </row>
    <row r="1731" spans="1:15" ht="15" customHeight="1" x14ac:dyDescent="0.25">
      <c r="A1731" s="263" t="s">
        <v>488</v>
      </c>
      <c r="B1731" s="174" t="s">
        <v>2108</v>
      </c>
      <c r="C1731" s="174" t="s">
        <v>4045</v>
      </c>
      <c r="D1731" s="174" t="s">
        <v>269</v>
      </c>
      <c r="E1731" s="174" t="s">
        <v>1563</v>
      </c>
      <c r="F1731" s="289">
        <v>22.6</v>
      </c>
      <c r="G1731" s="333">
        <f>ROUND(SUMIF(Anlagenbewegungsdaten!B:B,A1731,Anlagenbewegungsdaten!C:C),3)</f>
        <v>0</v>
      </c>
      <c r="H1731" s="334">
        <f>IF(ISBLANK(F1731),ROUND(SUMIF(Anlagenbewegungsdaten!B:B,A1731,Anlagenbewegungsdaten!D:D),2),ROUND(G1731*F1731%,2))</f>
        <v>0</v>
      </c>
      <c r="I1731" s="334">
        <f>ROUND((H1731-SUMIF(Anlagenbewegungsdaten!$B:$B,A1731,Anlagenbewegungsdaten!D:D)),3)</f>
        <v>0</v>
      </c>
      <c r="J1731" s="335" t="s">
        <v>5179</v>
      </c>
      <c r="K1731" s="335" t="s">
        <v>5193</v>
      </c>
      <c r="L1731" s="516">
        <v>18.079999999999998</v>
      </c>
      <c r="M1731" s="332">
        <f>ROUND(SUMIF(Anlagenbewegungsdaten_AV!B:B,A1731,Anlagenbewegungsdaten_AV!C:C),3)</f>
        <v>0</v>
      </c>
      <c r="N1731" s="330">
        <f>IF(ISBLANK(L1731),ROUND(SUMIF(Anlagenbewegungsdaten_AV!B:B,A1731,Anlagenbewegungsdaten_AV!D:D),2),ROUND(M1731*L1731%,2))</f>
        <v>0</v>
      </c>
      <c r="O1731" s="330">
        <f>ROUND(N1731-SUMIF(Anlagenbewegungsdaten_AV!B:B,A1731,Anlagenbewegungsdaten_AV!D:D),3)</f>
        <v>0</v>
      </c>
    </row>
    <row r="1732" spans="1:15" ht="15" customHeight="1" x14ac:dyDescent="0.25">
      <c r="A1732" s="263" t="s">
        <v>2875</v>
      </c>
      <c r="B1732" s="174" t="s">
        <v>2108</v>
      </c>
      <c r="C1732" s="174" t="s">
        <v>4045</v>
      </c>
      <c r="D1732" s="174" t="s">
        <v>2618</v>
      </c>
      <c r="E1732" s="174" t="s">
        <v>2576</v>
      </c>
      <c r="F1732" s="289">
        <v>22.57</v>
      </c>
      <c r="G1732" s="333">
        <f>ROUND(SUMIF(Anlagenbewegungsdaten!B:B,A1732,Anlagenbewegungsdaten!C:C),3)</f>
        <v>0</v>
      </c>
      <c r="H1732" s="334">
        <f>IF(ISBLANK(F1732),ROUND(SUMIF(Anlagenbewegungsdaten!B:B,A1732,Anlagenbewegungsdaten!D:D),2),ROUND(G1732*F1732%,2))</f>
        <v>0</v>
      </c>
      <c r="I1732" s="334">
        <f>ROUND((H1732-SUMIF(Anlagenbewegungsdaten!$B:$B,A1732,Anlagenbewegungsdaten!D:D)),3)</f>
        <v>0</v>
      </c>
      <c r="J1732" s="335" t="s">
        <v>5179</v>
      </c>
      <c r="K1732" s="335" t="s">
        <v>5193</v>
      </c>
      <c r="L1732" s="516">
        <v>18.059999999999999</v>
      </c>
      <c r="M1732" s="332">
        <f>ROUND(SUMIF(Anlagenbewegungsdaten_AV!B:B,A1732,Anlagenbewegungsdaten_AV!C:C),3)</f>
        <v>0</v>
      </c>
      <c r="N1732" s="330">
        <f>IF(ISBLANK(L1732),ROUND(SUMIF(Anlagenbewegungsdaten_AV!B:B,A1732,Anlagenbewegungsdaten_AV!D:D),2),ROUND(M1732*L1732%,2))</f>
        <v>0</v>
      </c>
      <c r="O1732" s="330">
        <f>ROUND(N1732-SUMIF(Anlagenbewegungsdaten_AV!B:B,A1732,Anlagenbewegungsdaten_AV!D:D),3)</f>
        <v>0</v>
      </c>
    </row>
    <row r="1733" spans="1:15" ht="15" customHeight="1" x14ac:dyDescent="0.25">
      <c r="A1733" s="263" t="s">
        <v>3619</v>
      </c>
      <c r="B1733" s="174" t="s">
        <v>2108</v>
      </c>
      <c r="C1733" s="174" t="s">
        <v>4045</v>
      </c>
      <c r="D1733" s="174" t="s">
        <v>3362</v>
      </c>
      <c r="E1733" s="174" t="s">
        <v>3320</v>
      </c>
      <c r="F1733" s="289">
        <v>22.54</v>
      </c>
      <c r="G1733" s="333">
        <f>ROUND(SUMIF(Anlagenbewegungsdaten!B:B,A1733,Anlagenbewegungsdaten!C:C),3)</f>
        <v>0</v>
      </c>
      <c r="H1733" s="334">
        <f>IF(ISBLANK(F1733),ROUND(SUMIF(Anlagenbewegungsdaten!B:B,A1733,Anlagenbewegungsdaten!D:D),2),ROUND(G1733*F1733%,2))</f>
        <v>0</v>
      </c>
      <c r="I1733" s="334">
        <f>ROUND((H1733-SUMIF(Anlagenbewegungsdaten!$B:$B,A1733,Anlagenbewegungsdaten!D:D)),3)</f>
        <v>0</v>
      </c>
      <c r="J1733" s="335" t="s">
        <v>5179</v>
      </c>
      <c r="K1733" s="335" t="s">
        <v>5193</v>
      </c>
      <c r="L1733" s="516">
        <v>18.03</v>
      </c>
      <c r="M1733" s="332">
        <f>ROUND(SUMIF(Anlagenbewegungsdaten_AV!B:B,A1733,Anlagenbewegungsdaten_AV!C:C),3)</f>
        <v>0</v>
      </c>
      <c r="N1733" s="330">
        <f>IF(ISBLANK(L1733),ROUND(SUMIF(Anlagenbewegungsdaten_AV!B:B,A1733,Anlagenbewegungsdaten_AV!D:D),2),ROUND(M1733*L1733%,2))</f>
        <v>0</v>
      </c>
      <c r="O1733" s="330">
        <f>ROUND(N1733-SUMIF(Anlagenbewegungsdaten_AV!B:B,A1733,Anlagenbewegungsdaten_AV!D:D),3)</f>
        <v>0</v>
      </c>
    </row>
    <row r="1734" spans="1:15" ht="15" customHeight="1" x14ac:dyDescent="0.25">
      <c r="A1734" s="275" t="s">
        <v>4394</v>
      </c>
      <c r="B1734" s="193" t="s">
        <v>2108</v>
      </c>
      <c r="C1734" s="193" t="s">
        <v>4045</v>
      </c>
      <c r="D1734" s="193" t="s">
        <v>4135</v>
      </c>
      <c r="E1734" s="193" t="s">
        <v>4093</v>
      </c>
      <c r="F1734" s="290">
        <v>22.509999999999998</v>
      </c>
      <c r="G1734" s="333">
        <f>ROUND(SUMIF(Anlagenbewegungsdaten!B:B,A1734,Anlagenbewegungsdaten!C:C),3)</f>
        <v>0</v>
      </c>
      <c r="H1734" s="334">
        <f>IF(ISBLANK(F1734),ROUND(SUMIF(Anlagenbewegungsdaten!B:B,A1734,Anlagenbewegungsdaten!D:D),2),ROUND(G1734*F1734%,2))</f>
        <v>0</v>
      </c>
      <c r="I1734" s="334">
        <f>ROUND((H1734-SUMIF(Anlagenbewegungsdaten!$B:$B,A1734,Anlagenbewegungsdaten!D:D)),3)</f>
        <v>0</v>
      </c>
      <c r="J1734" s="335" t="s">
        <v>5179</v>
      </c>
      <c r="K1734" s="335" t="s">
        <v>5193</v>
      </c>
      <c r="L1734" s="516">
        <v>18.010000000000002</v>
      </c>
      <c r="M1734" s="332">
        <f>ROUND(SUMIF(Anlagenbewegungsdaten_AV!B:B,A1734,Anlagenbewegungsdaten_AV!C:C),3)</f>
        <v>0</v>
      </c>
      <c r="N1734" s="330">
        <f>IF(ISBLANK(L1734),ROUND(SUMIF(Anlagenbewegungsdaten_AV!B:B,A1734,Anlagenbewegungsdaten_AV!D:D),2),ROUND(M1734*L1734%,2))</f>
        <v>0</v>
      </c>
      <c r="O1734" s="330">
        <f>ROUND(N1734-SUMIF(Anlagenbewegungsdaten_AV!B:B,A1734,Anlagenbewegungsdaten_AV!D:D),3)</f>
        <v>0</v>
      </c>
    </row>
    <row r="1735" spans="1:15" ht="15" customHeight="1" x14ac:dyDescent="0.25">
      <c r="A1735" s="263" t="s">
        <v>489</v>
      </c>
      <c r="B1735" s="174" t="s">
        <v>2108</v>
      </c>
      <c r="C1735" s="174" t="s">
        <v>4045</v>
      </c>
      <c r="D1735" s="174" t="s">
        <v>271</v>
      </c>
      <c r="E1735" s="174" t="s">
        <v>2483</v>
      </c>
      <c r="F1735" s="289">
        <v>19.600000000000001</v>
      </c>
      <c r="G1735" s="333">
        <f>ROUND(SUMIF(Anlagenbewegungsdaten!B:B,A1735,Anlagenbewegungsdaten!C:C),3)</f>
        <v>0</v>
      </c>
      <c r="H1735" s="334">
        <f>IF(ISBLANK(F1735),ROUND(SUMIF(Anlagenbewegungsdaten!B:B,A1735,Anlagenbewegungsdaten!D:D),2),ROUND(G1735*F1735%,2))</f>
        <v>0</v>
      </c>
      <c r="I1735" s="334">
        <f>ROUND((H1735-SUMIF(Anlagenbewegungsdaten!$B:$B,A1735,Anlagenbewegungsdaten!D:D)),3)</f>
        <v>0</v>
      </c>
      <c r="J1735" s="335" t="s">
        <v>5179</v>
      </c>
      <c r="K1735" s="335" t="s">
        <v>5193</v>
      </c>
      <c r="L1735" s="516">
        <v>15.68</v>
      </c>
      <c r="M1735" s="332">
        <f>ROUND(SUMIF(Anlagenbewegungsdaten_AV!B:B,A1735,Anlagenbewegungsdaten_AV!C:C),3)</f>
        <v>0</v>
      </c>
      <c r="N1735" s="330">
        <f>IF(ISBLANK(L1735),ROUND(SUMIF(Anlagenbewegungsdaten_AV!B:B,A1735,Anlagenbewegungsdaten_AV!D:D),2),ROUND(M1735*L1735%,2))</f>
        <v>0</v>
      </c>
      <c r="O1735" s="330">
        <f>ROUND(N1735-SUMIF(Anlagenbewegungsdaten_AV!B:B,A1735,Anlagenbewegungsdaten_AV!D:D),3)</f>
        <v>0</v>
      </c>
    </row>
    <row r="1736" spans="1:15" ht="15" customHeight="1" x14ac:dyDescent="0.25">
      <c r="A1736" s="263" t="s">
        <v>490</v>
      </c>
      <c r="B1736" s="174" t="s">
        <v>2108</v>
      </c>
      <c r="C1736" s="174" t="s">
        <v>4045</v>
      </c>
      <c r="D1736" s="174" t="s">
        <v>1822</v>
      </c>
      <c r="E1736" s="174" t="s">
        <v>2486</v>
      </c>
      <c r="F1736" s="289">
        <v>21.6</v>
      </c>
      <c r="G1736" s="333">
        <f>ROUND(SUMIF(Anlagenbewegungsdaten!B:B,A1736,Anlagenbewegungsdaten!C:C),3)</f>
        <v>0</v>
      </c>
      <c r="H1736" s="334">
        <f>IF(ISBLANK(F1736),ROUND(SUMIF(Anlagenbewegungsdaten!B:B,A1736,Anlagenbewegungsdaten!D:D),2),ROUND(G1736*F1736%,2))</f>
        <v>0</v>
      </c>
      <c r="I1736" s="334">
        <f>ROUND((H1736-SUMIF(Anlagenbewegungsdaten!$B:$B,A1736,Anlagenbewegungsdaten!D:D)),3)</f>
        <v>0</v>
      </c>
      <c r="J1736" s="335" t="s">
        <v>5179</v>
      </c>
      <c r="K1736" s="335" t="s">
        <v>5193</v>
      </c>
      <c r="L1736" s="516">
        <v>17.28</v>
      </c>
      <c r="M1736" s="332">
        <f>ROUND(SUMIF(Anlagenbewegungsdaten_AV!B:B,A1736,Anlagenbewegungsdaten_AV!C:C),3)</f>
        <v>0</v>
      </c>
      <c r="N1736" s="330">
        <f>IF(ISBLANK(L1736),ROUND(SUMIF(Anlagenbewegungsdaten_AV!B:B,A1736,Anlagenbewegungsdaten_AV!D:D),2),ROUND(M1736*L1736%,2))</f>
        <v>0</v>
      </c>
      <c r="O1736" s="330">
        <f>ROUND(N1736-SUMIF(Anlagenbewegungsdaten_AV!B:B,A1736,Anlagenbewegungsdaten_AV!D:D),3)</f>
        <v>0</v>
      </c>
    </row>
    <row r="1737" spans="1:15" ht="15" customHeight="1" x14ac:dyDescent="0.25">
      <c r="A1737" s="263" t="s">
        <v>491</v>
      </c>
      <c r="B1737" s="174" t="s">
        <v>2108</v>
      </c>
      <c r="C1737" s="174" t="s">
        <v>4045</v>
      </c>
      <c r="D1737" s="174" t="s">
        <v>1650</v>
      </c>
      <c r="E1737" s="174" t="s">
        <v>1560</v>
      </c>
      <c r="F1737" s="289">
        <v>22.6</v>
      </c>
      <c r="G1737" s="333">
        <f>ROUND(SUMIF(Anlagenbewegungsdaten!B:B,A1737,Anlagenbewegungsdaten!C:C),3)</f>
        <v>0</v>
      </c>
      <c r="H1737" s="334">
        <f>IF(ISBLANK(F1737),ROUND(SUMIF(Anlagenbewegungsdaten!B:B,A1737,Anlagenbewegungsdaten!D:D),2),ROUND(G1737*F1737%,2))</f>
        <v>0</v>
      </c>
      <c r="I1737" s="334">
        <f>ROUND((H1737-SUMIF(Anlagenbewegungsdaten!$B:$B,A1737,Anlagenbewegungsdaten!D:D)),3)</f>
        <v>0</v>
      </c>
      <c r="J1737" s="335" t="s">
        <v>5179</v>
      </c>
      <c r="K1737" s="335" t="s">
        <v>5193</v>
      </c>
      <c r="L1737" s="516">
        <v>18.079999999999998</v>
      </c>
      <c r="M1737" s="332">
        <f>ROUND(SUMIF(Anlagenbewegungsdaten_AV!B:B,A1737,Anlagenbewegungsdaten_AV!C:C),3)</f>
        <v>0</v>
      </c>
      <c r="N1737" s="330">
        <f>IF(ISBLANK(L1737),ROUND(SUMIF(Anlagenbewegungsdaten_AV!B:B,A1737,Anlagenbewegungsdaten_AV!D:D),2),ROUND(M1737*L1737%,2))</f>
        <v>0</v>
      </c>
      <c r="O1737" s="330">
        <f>ROUND(N1737-SUMIF(Anlagenbewegungsdaten_AV!B:B,A1737,Anlagenbewegungsdaten_AV!D:D),3)</f>
        <v>0</v>
      </c>
    </row>
    <row r="1738" spans="1:15" ht="15" customHeight="1" x14ac:dyDescent="0.25">
      <c r="A1738" s="263" t="s">
        <v>492</v>
      </c>
      <c r="B1738" s="174" t="s">
        <v>2108</v>
      </c>
      <c r="C1738" s="174" t="s">
        <v>4045</v>
      </c>
      <c r="D1738" s="174" t="s">
        <v>1652</v>
      </c>
      <c r="E1738" s="174" t="s">
        <v>1563</v>
      </c>
      <c r="F1738" s="289">
        <v>22.6</v>
      </c>
      <c r="G1738" s="333">
        <f>ROUND(SUMIF(Anlagenbewegungsdaten!B:B,A1738,Anlagenbewegungsdaten!C:C),3)</f>
        <v>0</v>
      </c>
      <c r="H1738" s="334">
        <f>IF(ISBLANK(F1738),ROUND(SUMIF(Anlagenbewegungsdaten!B:B,A1738,Anlagenbewegungsdaten!D:D),2),ROUND(G1738*F1738%,2))</f>
        <v>0</v>
      </c>
      <c r="I1738" s="334">
        <f>ROUND((H1738-SUMIF(Anlagenbewegungsdaten!$B:$B,A1738,Anlagenbewegungsdaten!D:D)),3)</f>
        <v>0</v>
      </c>
      <c r="J1738" s="335" t="s">
        <v>5179</v>
      </c>
      <c r="K1738" s="335" t="s">
        <v>5193</v>
      </c>
      <c r="L1738" s="516">
        <v>18.079999999999998</v>
      </c>
      <c r="M1738" s="332">
        <f>ROUND(SUMIF(Anlagenbewegungsdaten_AV!B:B,A1738,Anlagenbewegungsdaten_AV!C:C),3)</f>
        <v>0</v>
      </c>
      <c r="N1738" s="330">
        <f>IF(ISBLANK(L1738),ROUND(SUMIF(Anlagenbewegungsdaten_AV!B:B,A1738,Anlagenbewegungsdaten_AV!D:D),2),ROUND(M1738*L1738%,2))</f>
        <v>0</v>
      </c>
      <c r="O1738" s="330">
        <f>ROUND(N1738-SUMIF(Anlagenbewegungsdaten_AV!B:B,A1738,Anlagenbewegungsdaten_AV!D:D),3)</f>
        <v>0</v>
      </c>
    </row>
    <row r="1739" spans="1:15" ht="15" customHeight="1" x14ac:dyDescent="0.25">
      <c r="A1739" s="263" t="s">
        <v>2876</v>
      </c>
      <c r="B1739" s="174" t="s">
        <v>2108</v>
      </c>
      <c r="C1739" s="174" t="s">
        <v>4045</v>
      </c>
      <c r="D1739" s="174" t="s">
        <v>2620</v>
      </c>
      <c r="E1739" s="174" t="s">
        <v>2576</v>
      </c>
      <c r="F1739" s="289">
        <v>22.57</v>
      </c>
      <c r="G1739" s="333">
        <f>ROUND(SUMIF(Anlagenbewegungsdaten!B:B,A1739,Anlagenbewegungsdaten!C:C),3)</f>
        <v>0</v>
      </c>
      <c r="H1739" s="334">
        <f>IF(ISBLANK(F1739),ROUND(SUMIF(Anlagenbewegungsdaten!B:B,A1739,Anlagenbewegungsdaten!D:D),2),ROUND(G1739*F1739%,2))</f>
        <v>0</v>
      </c>
      <c r="I1739" s="334">
        <f>ROUND((H1739-SUMIF(Anlagenbewegungsdaten!$B:$B,A1739,Anlagenbewegungsdaten!D:D)),3)</f>
        <v>0</v>
      </c>
      <c r="J1739" s="335" t="s">
        <v>5179</v>
      </c>
      <c r="K1739" s="335" t="s">
        <v>5193</v>
      </c>
      <c r="L1739" s="516">
        <v>18.059999999999999</v>
      </c>
      <c r="M1739" s="332">
        <f>ROUND(SUMIF(Anlagenbewegungsdaten_AV!B:B,A1739,Anlagenbewegungsdaten_AV!C:C),3)</f>
        <v>0</v>
      </c>
      <c r="N1739" s="330">
        <f>IF(ISBLANK(L1739),ROUND(SUMIF(Anlagenbewegungsdaten_AV!B:B,A1739,Anlagenbewegungsdaten_AV!D:D),2),ROUND(M1739*L1739%,2))</f>
        <v>0</v>
      </c>
      <c r="O1739" s="330">
        <f>ROUND(N1739-SUMIF(Anlagenbewegungsdaten_AV!B:B,A1739,Anlagenbewegungsdaten_AV!D:D),3)</f>
        <v>0</v>
      </c>
    </row>
    <row r="1740" spans="1:15" ht="15" customHeight="1" x14ac:dyDescent="0.25">
      <c r="A1740" s="263" t="s">
        <v>3620</v>
      </c>
      <c r="B1740" s="174" t="s">
        <v>2108</v>
      </c>
      <c r="C1740" s="174" t="s">
        <v>4045</v>
      </c>
      <c r="D1740" s="174" t="s">
        <v>3364</v>
      </c>
      <c r="E1740" s="174" t="s">
        <v>3320</v>
      </c>
      <c r="F1740" s="289">
        <v>22.54</v>
      </c>
      <c r="G1740" s="333">
        <f>ROUND(SUMIF(Anlagenbewegungsdaten!B:B,A1740,Anlagenbewegungsdaten!C:C),3)</f>
        <v>0</v>
      </c>
      <c r="H1740" s="334">
        <f>IF(ISBLANK(F1740),ROUND(SUMIF(Anlagenbewegungsdaten!B:B,A1740,Anlagenbewegungsdaten!D:D),2),ROUND(G1740*F1740%,2))</f>
        <v>0</v>
      </c>
      <c r="I1740" s="334">
        <f>ROUND((H1740-SUMIF(Anlagenbewegungsdaten!$B:$B,A1740,Anlagenbewegungsdaten!D:D)),3)</f>
        <v>0</v>
      </c>
      <c r="J1740" s="335" t="s">
        <v>5179</v>
      </c>
      <c r="K1740" s="335" t="s">
        <v>5193</v>
      </c>
      <c r="L1740" s="516">
        <v>18.03</v>
      </c>
      <c r="M1740" s="332">
        <f>ROUND(SUMIF(Anlagenbewegungsdaten_AV!B:B,A1740,Anlagenbewegungsdaten_AV!C:C),3)</f>
        <v>0</v>
      </c>
      <c r="N1740" s="330">
        <f>IF(ISBLANK(L1740),ROUND(SUMIF(Anlagenbewegungsdaten_AV!B:B,A1740,Anlagenbewegungsdaten_AV!D:D),2),ROUND(M1740*L1740%,2))</f>
        <v>0</v>
      </c>
      <c r="O1740" s="330">
        <f>ROUND(N1740-SUMIF(Anlagenbewegungsdaten_AV!B:B,A1740,Anlagenbewegungsdaten_AV!D:D),3)</f>
        <v>0</v>
      </c>
    </row>
    <row r="1741" spans="1:15" ht="15" customHeight="1" x14ac:dyDescent="0.25">
      <c r="A1741" s="275" t="s">
        <v>4395</v>
      </c>
      <c r="B1741" s="193" t="s">
        <v>2108</v>
      </c>
      <c r="C1741" s="193" t="s">
        <v>4045</v>
      </c>
      <c r="D1741" s="193" t="s">
        <v>4137</v>
      </c>
      <c r="E1741" s="193" t="s">
        <v>4093</v>
      </c>
      <c r="F1741" s="290">
        <v>22.509999999999998</v>
      </c>
      <c r="G1741" s="333">
        <f>ROUND(SUMIF(Anlagenbewegungsdaten!B:B,A1741,Anlagenbewegungsdaten!C:C),3)</f>
        <v>0</v>
      </c>
      <c r="H1741" s="334">
        <f>IF(ISBLANK(F1741),ROUND(SUMIF(Anlagenbewegungsdaten!B:B,A1741,Anlagenbewegungsdaten!D:D),2),ROUND(G1741*F1741%,2))</f>
        <v>0</v>
      </c>
      <c r="I1741" s="334">
        <f>ROUND((H1741-SUMIF(Anlagenbewegungsdaten!$B:$B,A1741,Anlagenbewegungsdaten!D:D)),3)</f>
        <v>0</v>
      </c>
      <c r="J1741" s="335" t="s">
        <v>5179</v>
      </c>
      <c r="K1741" s="335" t="s">
        <v>5193</v>
      </c>
      <c r="L1741" s="516">
        <v>18.010000000000002</v>
      </c>
      <c r="M1741" s="332">
        <f>ROUND(SUMIF(Anlagenbewegungsdaten_AV!B:B,A1741,Anlagenbewegungsdaten_AV!C:C),3)</f>
        <v>0</v>
      </c>
      <c r="N1741" s="330">
        <f>IF(ISBLANK(L1741),ROUND(SUMIF(Anlagenbewegungsdaten_AV!B:B,A1741,Anlagenbewegungsdaten_AV!D:D),2),ROUND(M1741*L1741%,2))</f>
        <v>0</v>
      </c>
      <c r="O1741" s="330">
        <f>ROUND(N1741-SUMIF(Anlagenbewegungsdaten_AV!B:B,A1741,Anlagenbewegungsdaten_AV!D:D),3)</f>
        <v>0</v>
      </c>
    </row>
    <row r="1742" spans="1:15" ht="15" customHeight="1" x14ac:dyDescent="0.25">
      <c r="A1742" s="263" t="s">
        <v>493</v>
      </c>
      <c r="B1742" s="174" t="s">
        <v>2108</v>
      </c>
      <c r="C1742" s="174" t="s">
        <v>4045</v>
      </c>
      <c r="D1742" s="174" t="s">
        <v>1654</v>
      </c>
      <c r="E1742" s="174" t="s">
        <v>2483</v>
      </c>
      <c r="F1742" s="289">
        <v>20.6</v>
      </c>
      <c r="G1742" s="333">
        <f>ROUND(SUMIF(Anlagenbewegungsdaten!B:B,A1742,Anlagenbewegungsdaten!C:C),3)</f>
        <v>0</v>
      </c>
      <c r="H1742" s="334">
        <f>IF(ISBLANK(F1742),ROUND(SUMIF(Anlagenbewegungsdaten!B:B,A1742,Anlagenbewegungsdaten!D:D),2),ROUND(G1742*F1742%,2))</f>
        <v>0</v>
      </c>
      <c r="I1742" s="334">
        <f>ROUND((H1742-SUMIF(Anlagenbewegungsdaten!$B:$B,A1742,Anlagenbewegungsdaten!D:D)),3)</f>
        <v>0</v>
      </c>
      <c r="J1742" s="335" t="s">
        <v>5179</v>
      </c>
      <c r="K1742" s="335" t="s">
        <v>5193</v>
      </c>
      <c r="L1742" s="516">
        <v>16.48</v>
      </c>
      <c r="M1742" s="332">
        <f>ROUND(SUMIF(Anlagenbewegungsdaten_AV!B:B,A1742,Anlagenbewegungsdaten_AV!C:C),3)</f>
        <v>0</v>
      </c>
      <c r="N1742" s="330">
        <f>IF(ISBLANK(L1742),ROUND(SUMIF(Anlagenbewegungsdaten_AV!B:B,A1742,Anlagenbewegungsdaten_AV!D:D),2),ROUND(M1742*L1742%,2))</f>
        <v>0</v>
      </c>
      <c r="O1742" s="330">
        <f>ROUND(N1742-SUMIF(Anlagenbewegungsdaten_AV!B:B,A1742,Anlagenbewegungsdaten_AV!D:D),3)</f>
        <v>0</v>
      </c>
    </row>
    <row r="1743" spans="1:15" ht="15" customHeight="1" x14ac:dyDescent="0.25">
      <c r="A1743" s="263" t="s">
        <v>494</v>
      </c>
      <c r="B1743" s="174" t="s">
        <v>2108</v>
      </c>
      <c r="C1743" s="174" t="s">
        <v>4045</v>
      </c>
      <c r="D1743" s="174" t="s">
        <v>1827</v>
      </c>
      <c r="E1743" s="174" t="s">
        <v>2486</v>
      </c>
      <c r="F1743" s="289">
        <v>22.6</v>
      </c>
      <c r="G1743" s="333">
        <f>ROUND(SUMIF(Anlagenbewegungsdaten!B:B,A1743,Anlagenbewegungsdaten!C:C),3)</f>
        <v>0</v>
      </c>
      <c r="H1743" s="334">
        <f>IF(ISBLANK(F1743),ROUND(SUMIF(Anlagenbewegungsdaten!B:B,A1743,Anlagenbewegungsdaten!D:D),2),ROUND(G1743*F1743%,2))</f>
        <v>0</v>
      </c>
      <c r="I1743" s="334">
        <f>ROUND((H1743-SUMIF(Anlagenbewegungsdaten!$B:$B,A1743,Anlagenbewegungsdaten!D:D)),3)</f>
        <v>0</v>
      </c>
      <c r="J1743" s="335" t="s">
        <v>5179</v>
      </c>
      <c r="K1743" s="335" t="s">
        <v>5193</v>
      </c>
      <c r="L1743" s="516">
        <v>18.079999999999998</v>
      </c>
      <c r="M1743" s="332">
        <f>ROUND(SUMIF(Anlagenbewegungsdaten_AV!B:B,A1743,Anlagenbewegungsdaten_AV!C:C),3)</f>
        <v>0</v>
      </c>
      <c r="N1743" s="330">
        <f>IF(ISBLANK(L1743),ROUND(SUMIF(Anlagenbewegungsdaten_AV!B:B,A1743,Anlagenbewegungsdaten_AV!D:D),2),ROUND(M1743*L1743%,2))</f>
        <v>0</v>
      </c>
      <c r="O1743" s="330">
        <f>ROUND(N1743-SUMIF(Anlagenbewegungsdaten_AV!B:B,A1743,Anlagenbewegungsdaten_AV!D:D),3)</f>
        <v>0</v>
      </c>
    </row>
    <row r="1744" spans="1:15" ht="15" customHeight="1" x14ac:dyDescent="0.25">
      <c r="A1744" s="263" t="s">
        <v>495</v>
      </c>
      <c r="B1744" s="174" t="s">
        <v>2108</v>
      </c>
      <c r="C1744" s="174" t="s">
        <v>4045</v>
      </c>
      <c r="D1744" s="184" t="s">
        <v>1656</v>
      </c>
      <c r="E1744" s="174" t="s">
        <v>1560</v>
      </c>
      <c r="F1744" s="289">
        <v>23.6</v>
      </c>
      <c r="G1744" s="333">
        <f>ROUND(SUMIF(Anlagenbewegungsdaten!B:B,A1744,Anlagenbewegungsdaten!C:C),3)</f>
        <v>0</v>
      </c>
      <c r="H1744" s="334">
        <f>IF(ISBLANK(F1744),ROUND(SUMIF(Anlagenbewegungsdaten!B:B,A1744,Anlagenbewegungsdaten!D:D),2),ROUND(G1744*F1744%,2))</f>
        <v>0</v>
      </c>
      <c r="I1744" s="334">
        <f>ROUND((H1744-SUMIF(Anlagenbewegungsdaten!$B:$B,A1744,Anlagenbewegungsdaten!D:D)),3)</f>
        <v>0</v>
      </c>
      <c r="J1744" s="335" t="s">
        <v>5179</v>
      </c>
      <c r="K1744" s="335" t="s">
        <v>5193</v>
      </c>
      <c r="L1744" s="516">
        <v>18.88</v>
      </c>
      <c r="M1744" s="332">
        <f>ROUND(SUMIF(Anlagenbewegungsdaten_AV!B:B,A1744,Anlagenbewegungsdaten_AV!C:C),3)</f>
        <v>0</v>
      </c>
      <c r="N1744" s="330">
        <f>IF(ISBLANK(L1744),ROUND(SUMIF(Anlagenbewegungsdaten_AV!B:B,A1744,Anlagenbewegungsdaten_AV!D:D),2),ROUND(M1744*L1744%,2))</f>
        <v>0</v>
      </c>
      <c r="O1744" s="330">
        <f>ROUND(N1744-SUMIF(Anlagenbewegungsdaten_AV!B:B,A1744,Anlagenbewegungsdaten_AV!D:D),3)</f>
        <v>0</v>
      </c>
    </row>
    <row r="1745" spans="1:15" ht="15" customHeight="1" x14ac:dyDescent="0.25">
      <c r="A1745" s="263" t="s">
        <v>496</v>
      </c>
      <c r="B1745" s="174" t="s">
        <v>2108</v>
      </c>
      <c r="C1745" s="174" t="s">
        <v>4045</v>
      </c>
      <c r="D1745" s="174" t="s">
        <v>1658</v>
      </c>
      <c r="E1745" s="174" t="s">
        <v>1563</v>
      </c>
      <c r="F1745" s="289">
        <v>23.6</v>
      </c>
      <c r="G1745" s="333">
        <f>ROUND(SUMIF(Anlagenbewegungsdaten!B:B,A1745,Anlagenbewegungsdaten!C:C),3)</f>
        <v>0</v>
      </c>
      <c r="H1745" s="334">
        <f>IF(ISBLANK(F1745),ROUND(SUMIF(Anlagenbewegungsdaten!B:B,A1745,Anlagenbewegungsdaten!D:D),2),ROUND(G1745*F1745%,2))</f>
        <v>0</v>
      </c>
      <c r="I1745" s="334">
        <f>ROUND((H1745-SUMIF(Anlagenbewegungsdaten!$B:$B,A1745,Anlagenbewegungsdaten!D:D)),3)</f>
        <v>0</v>
      </c>
      <c r="J1745" s="335" t="s">
        <v>5179</v>
      </c>
      <c r="K1745" s="335" t="s">
        <v>5193</v>
      </c>
      <c r="L1745" s="516">
        <v>18.88</v>
      </c>
      <c r="M1745" s="332">
        <f>ROUND(SUMIF(Anlagenbewegungsdaten_AV!B:B,A1745,Anlagenbewegungsdaten_AV!C:C),3)</f>
        <v>0</v>
      </c>
      <c r="N1745" s="330">
        <f>IF(ISBLANK(L1745),ROUND(SUMIF(Anlagenbewegungsdaten_AV!B:B,A1745,Anlagenbewegungsdaten_AV!D:D),2),ROUND(M1745*L1745%,2))</f>
        <v>0</v>
      </c>
      <c r="O1745" s="330">
        <f>ROUND(N1745-SUMIF(Anlagenbewegungsdaten_AV!B:B,A1745,Anlagenbewegungsdaten_AV!D:D),3)</f>
        <v>0</v>
      </c>
    </row>
    <row r="1746" spans="1:15" ht="15" customHeight="1" x14ac:dyDescent="0.25">
      <c r="A1746" s="263" t="s">
        <v>2877</v>
      </c>
      <c r="B1746" s="174" t="s">
        <v>2108</v>
      </c>
      <c r="C1746" s="174" t="s">
        <v>4045</v>
      </c>
      <c r="D1746" s="174" t="s">
        <v>2622</v>
      </c>
      <c r="E1746" s="174" t="s">
        <v>2576</v>
      </c>
      <c r="F1746" s="289">
        <v>23.57</v>
      </c>
      <c r="G1746" s="333">
        <f>ROUND(SUMIF(Anlagenbewegungsdaten!B:B,A1746,Anlagenbewegungsdaten!C:C),3)</f>
        <v>0</v>
      </c>
      <c r="H1746" s="334">
        <f>IF(ISBLANK(F1746),ROUND(SUMIF(Anlagenbewegungsdaten!B:B,A1746,Anlagenbewegungsdaten!D:D),2),ROUND(G1746*F1746%,2))</f>
        <v>0</v>
      </c>
      <c r="I1746" s="334">
        <f>ROUND((H1746-SUMIF(Anlagenbewegungsdaten!$B:$B,A1746,Anlagenbewegungsdaten!D:D)),3)</f>
        <v>0</v>
      </c>
      <c r="J1746" s="335" t="s">
        <v>5179</v>
      </c>
      <c r="K1746" s="335" t="s">
        <v>5193</v>
      </c>
      <c r="L1746" s="516">
        <v>18.86</v>
      </c>
      <c r="M1746" s="332">
        <f>ROUND(SUMIF(Anlagenbewegungsdaten_AV!B:B,A1746,Anlagenbewegungsdaten_AV!C:C),3)</f>
        <v>0</v>
      </c>
      <c r="N1746" s="330">
        <f>IF(ISBLANK(L1746),ROUND(SUMIF(Anlagenbewegungsdaten_AV!B:B,A1746,Anlagenbewegungsdaten_AV!D:D),2),ROUND(M1746*L1746%,2))</f>
        <v>0</v>
      </c>
      <c r="O1746" s="330">
        <f>ROUND(N1746-SUMIF(Anlagenbewegungsdaten_AV!B:B,A1746,Anlagenbewegungsdaten_AV!D:D),3)</f>
        <v>0</v>
      </c>
    </row>
    <row r="1747" spans="1:15" ht="15" customHeight="1" x14ac:dyDescent="0.25">
      <c r="A1747" s="263" t="s">
        <v>3621</v>
      </c>
      <c r="B1747" s="174" t="s">
        <v>2108</v>
      </c>
      <c r="C1747" s="174" t="s">
        <v>4045</v>
      </c>
      <c r="D1747" s="174" t="s">
        <v>3366</v>
      </c>
      <c r="E1747" s="174" t="s">
        <v>3320</v>
      </c>
      <c r="F1747" s="289">
        <v>23.54</v>
      </c>
      <c r="G1747" s="333">
        <f>ROUND(SUMIF(Anlagenbewegungsdaten!B:B,A1747,Anlagenbewegungsdaten!C:C),3)</f>
        <v>0</v>
      </c>
      <c r="H1747" s="334">
        <f>IF(ISBLANK(F1747),ROUND(SUMIF(Anlagenbewegungsdaten!B:B,A1747,Anlagenbewegungsdaten!D:D),2),ROUND(G1747*F1747%,2))</f>
        <v>0</v>
      </c>
      <c r="I1747" s="334">
        <f>ROUND((H1747-SUMIF(Anlagenbewegungsdaten!$B:$B,A1747,Anlagenbewegungsdaten!D:D)),3)</f>
        <v>0</v>
      </c>
      <c r="J1747" s="335" t="s">
        <v>5179</v>
      </c>
      <c r="K1747" s="335" t="s">
        <v>5193</v>
      </c>
      <c r="L1747" s="516">
        <v>18.829999999999998</v>
      </c>
      <c r="M1747" s="332">
        <f>ROUND(SUMIF(Anlagenbewegungsdaten_AV!B:B,A1747,Anlagenbewegungsdaten_AV!C:C),3)</f>
        <v>0</v>
      </c>
      <c r="N1747" s="330">
        <f>IF(ISBLANK(L1747),ROUND(SUMIF(Anlagenbewegungsdaten_AV!B:B,A1747,Anlagenbewegungsdaten_AV!D:D),2),ROUND(M1747*L1747%,2))</f>
        <v>0</v>
      </c>
      <c r="O1747" s="330">
        <f>ROUND(N1747-SUMIF(Anlagenbewegungsdaten_AV!B:B,A1747,Anlagenbewegungsdaten_AV!D:D),3)</f>
        <v>0</v>
      </c>
    </row>
    <row r="1748" spans="1:15" ht="15" customHeight="1" x14ac:dyDescent="0.25">
      <c r="A1748" s="275" t="s">
        <v>4396</v>
      </c>
      <c r="B1748" s="193" t="s">
        <v>2108</v>
      </c>
      <c r="C1748" s="193" t="s">
        <v>4045</v>
      </c>
      <c r="D1748" s="193" t="s">
        <v>4139</v>
      </c>
      <c r="E1748" s="193" t="s">
        <v>4093</v>
      </c>
      <c r="F1748" s="290">
        <v>23.509999999999998</v>
      </c>
      <c r="G1748" s="333">
        <f>ROUND(SUMIF(Anlagenbewegungsdaten!B:B,A1748,Anlagenbewegungsdaten!C:C),3)</f>
        <v>0</v>
      </c>
      <c r="H1748" s="334">
        <f>IF(ISBLANK(F1748),ROUND(SUMIF(Anlagenbewegungsdaten!B:B,A1748,Anlagenbewegungsdaten!D:D),2),ROUND(G1748*F1748%,2))</f>
        <v>0</v>
      </c>
      <c r="I1748" s="334">
        <f>ROUND((H1748-SUMIF(Anlagenbewegungsdaten!$B:$B,A1748,Anlagenbewegungsdaten!D:D)),3)</f>
        <v>0</v>
      </c>
      <c r="J1748" s="335" t="s">
        <v>5179</v>
      </c>
      <c r="K1748" s="335" t="s">
        <v>5193</v>
      </c>
      <c r="L1748" s="516">
        <v>18.809999999999999</v>
      </c>
      <c r="M1748" s="332">
        <f>ROUND(SUMIF(Anlagenbewegungsdaten_AV!B:B,A1748,Anlagenbewegungsdaten_AV!C:C),3)</f>
        <v>0</v>
      </c>
      <c r="N1748" s="330">
        <f>IF(ISBLANK(L1748),ROUND(SUMIF(Anlagenbewegungsdaten_AV!B:B,A1748,Anlagenbewegungsdaten_AV!D:D),2),ROUND(M1748*L1748%,2))</f>
        <v>0</v>
      </c>
      <c r="O1748" s="330">
        <f>ROUND(N1748-SUMIF(Anlagenbewegungsdaten_AV!B:B,A1748,Anlagenbewegungsdaten_AV!D:D),3)</f>
        <v>0</v>
      </c>
    </row>
    <row r="1749" spans="1:15" ht="15" customHeight="1" x14ac:dyDescent="0.25">
      <c r="A1749" s="262" t="s">
        <v>713</v>
      </c>
      <c r="B1749" s="167" t="s">
        <v>2108</v>
      </c>
      <c r="C1749" s="168" t="s">
        <v>4045</v>
      </c>
      <c r="D1749" s="167" t="s">
        <v>2506</v>
      </c>
      <c r="E1749" s="167" t="s">
        <v>2483</v>
      </c>
      <c r="F1749" s="182">
        <v>11.6</v>
      </c>
      <c r="G1749" s="333">
        <f>ROUND(SUMIF(Anlagenbewegungsdaten!B:B,A1749,Anlagenbewegungsdaten!C:C),3)</f>
        <v>0</v>
      </c>
      <c r="H1749" s="334">
        <f>IF(ISBLANK(F1749),ROUND(SUMIF(Anlagenbewegungsdaten!B:B,A1749,Anlagenbewegungsdaten!D:D),2),ROUND(G1749*F1749%,2))</f>
        <v>0</v>
      </c>
      <c r="I1749" s="334">
        <f>ROUND((H1749-SUMIF(Anlagenbewegungsdaten!$B:$B,A1749,Anlagenbewegungsdaten!D:D)),3)</f>
        <v>0</v>
      </c>
      <c r="J1749" s="335" t="s">
        <v>5179</v>
      </c>
      <c r="K1749" s="335" t="s">
        <v>5193</v>
      </c>
      <c r="L1749" s="516">
        <v>9.2799999999999994</v>
      </c>
      <c r="M1749" s="332">
        <f>ROUND(SUMIF(Anlagenbewegungsdaten_AV!B:B,A1749,Anlagenbewegungsdaten_AV!C:C),3)</f>
        <v>0</v>
      </c>
      <c r="N1749" s="330">
        <f>IF(ISBLANK(L1749),ROUND(SUMIF(Anlagenbewegungsdaten_AV!B:B,A1749,Anlagenbewegungsdaten_AV!D:D),2),ROUND(M1749*L1749%,2))</f>
        <v>0</v>
      </c>
      <c r="O1749" s="330">
        <f>ROUND(N1749-SUMIF(Anlagenbewegungsdaten_AV!B:B,A1749,Anlagenbewegungsdaten_AV!D:D),3)</f>
        <v>0</v>
      </c>
    </row>
    <row r="1750" spans="1:15" ht="15" customHeight="1" x14ac:dyDescent="0.25">
      <c r="A1750" s="262" t="s">
        <v>714</v>
      </c>
      <c r="B1750" s="167" t="s">
        <v>2108</v>
      </c>
      <c r="C1750" s="168" t="s">
        <v>4045</v>
      </c>
      <c r="D1750" s="179" t="s">
        <v>1830</v>
      </c>
      <c r="E1750" s="167" t="s">
        <v>2486</v>
      </c>
      <c r="F1750" s="182">
        <v>13.6</v>
      </c>
      <c r="G1750" s="333">
        <f>ROUND(SUMIF(Anlagenbewegungsdaten!B:B,A1750,Anlagenbewegungsdaten!C:C),3)</f>
        <v>0</v>
      </c>
      <c r="H1750" s="334">
        <f>IF(ISBLANK(F1750),ROUND(SUMIF(Anlagenbewegungsdaten!B:B,A1750,Anlagenbewegungsdaten!D:D),2),ROUND(G1750*F1750%,2))</f>
        <v>0</v>
      </c>
      <c r="I1750" s="334">
        <f>ROUND((H1750-SUMIF(Anlagenbewegungsdaten!$B:$B,A1750,Anlagenbewegungsdaten!D:D)),3)</f>
        <v>0</v>
      </c>
      <c r="J1750" s="335" t="s">
        <v>5179</v>
      </c>
      <c r="K1750" s="335" t="s">
        <v>5193</v>
      </c>
      <c r="L1750" s="516">
        <v>10.88</v>
      </c>
      <c r="M1750" s="332">
        <f>ROUND(SUMIF(Anlagenbewegungsdaten_AV!B:B,A1750,Anlagenbewegungsdaten_AV!C:C),3)</f>
        <v>0</v>
      </c>
      <c r="N1750" s="330">
        <f>IF(ISBLANK(L1750),ROUND(SUMIF(Anlagenbewegungsdaten_AV!B:B,A1750,Anlagenbewegungsdaten_AV!D:D),2),ROUND(M1750*L1750%,2))</f>
        <v>0</v>
      </c>
      <c r="O1750" s="330">
        <f>ROUND(N1750-SUMIF(Anlagenbewegungsdaten_AV!B:B,A1750,Anlagenbewegungsdaten_AV!D:D),3)</f>
        <v>0</v>
      </c>
    </row>
    <row r="1751" spans="1:15" ht="15" customHeight="1" x14ac:dyDescent="0.25">
      <c r="A1751" s="263" t="s">
        <v>497</v>
      </c>
      <c r="B1751" s="173" t="s">
        <v>2108</v>
      </c>
      <c r="C1751" s="174" t="s">
        <v>4045</v>
      </c>
      <c r="D1751" s="174" t="s">
        <v>1832</v>
      </c>
      <c r="E1751" s="174" t="s">
        <v>1560</v>
      </c>
      <c r="F1751" s="289">
        <v>14.6</v>
      </c>
      <c r="G1751" s="333">
        <f>ROUND(SUMIF(Anlagenbewegungsdaten!B:B,A1751,Anlagenbewegungsdaten!C:C),3)</f>
        <v>0</v>
      </c>
      <c r="H1751" s="334">
        <f>IF(ISBLANK(F1751),ROUND(SUMIF(Anlagenbewegungsdaten!B:B,A1751,Anlagenbewegungsdaten!D:D),2),ROUND(G1751*F1751%,2))</f>
        <v>0</v>
      </c>
      <c r="I1751" s="334">
        <f>ROUND((H1751-SUMIF(Anlagenbewegungsdaten!$B:$B,A1751,Anlagenbewegungsdaten!D:D)),3)</f>
        <v>0</v>
      </c>
      <c r="J1751" s="335" t="s">
        <v>5179</v>
      </c>
      <c r="K1751" s="335" t="s">
        <v>5193</v>
      </c>
      <c r="L1751" s="516">
        <v>11.68</v>
      </c>
      <c r="M1751" s="332">
        <f>ROUND(SUMIF(Anlagenbewegungsdaten_AV!B:B,A1751,Anlagenbewegungsdaten_AV!C:C),3)</f>
        <v>0</v>
      </c>
      <c r="N1751" s="330">
        <f>IF(ISBLANK(L1751),ROUND(SUMIF(Anlagenbewegungsdaten_AV!B:B,A1751,Anlagenbewegungsdaten_AV!D:D),2),ROUND(M1751*L1751%,2))</f>
        <v>0</v>
      </c>
      <c r="O1751" s="330">
        <f>ROUND(N1751-SUMIF(Anlagenbewegungsdaten_AV!B:B,A1751,Anlagenbewegungsdaten_AV!D:D),3)</f>
        <v>0</v>
      </c>
    </row>
    <row r="1752" spans="1:15" ht="15" customHeight="1" x14ac:dyDescent="0.25">
      <c r="A1752" s="263" t="s">
        <v>498</v>
      </c>
      <c r="B1752" s="173" t="s">
        <v>2108</v>
      </c>
      <c r="C1752" s="173" t="s">
        <v>4045</v>
      </c>
      <c r="D1752" s="174" t="s">
        <v>1834</v>
      </c>
      <c r="E1752" s="173" t="s">
        <v>1563</v>
      </c>
      <c r="F1752" s="289">
        <v>14.6</v>
      </c>
      <c r="G1752" s="333">
        <f>ROUND(SUMIF(Anlagenbewegungsdaten!B:B,A1752,Anlagenbewegungsdaten!C:C),3)</f>
        <v>0</v>
      </c>
      <c r="H1752" s="334">
        <f>IF(ISBLANK(F1752),ROUND(SUMIF(Anlagenbewegungsdaten!B:B,A1752,Anlagenbewegungsdaten!D:D),2),ROUND(G1752*F1752%,2))</f>
        <v>0</v>
      </c>
      <c r="I1752" s="334">
        <f>ROUND((H1752-SUMIF(Anlagenbewegungsdaten!$B:$B,A1752,Anlagenbewegungsdaten!D:D)),3)</f>
        <v>0</v>
      </c>
      <c r="J1752" s="335" t="s">
        <v>5179</v>
      </c>
      <c r="K1752" s="335" t="s">
        <v>5193</v>
      </c>
      <c r="L1752" s="516">
        <v>11.68</v>
      </c>
      <c r="M1752" s="332">
        <f>ROUND(SUMIF(Anlagenbewegungsdaten_AV!B:B,A1752,Anlagenbewegungsdaten_AV!C:C),3)</f>
        <v>0</v>
      </c>
      <c r="N1752" s="330">
        <f>IF(ISBLANK(L1752),ROUND(SUMIF(Anlagenbewegungsdaten_AV!B:B,A1752,Anlagenbewegungsdaten_AV!D:D),2),ROUND(M1752*L1752%,2))</f>
        <v>0</v>
      </c>
      <c r="O1752" s="330">
        <f>ROUND(N1752-SUMIF(Anlagenbewegungsdaten_AV!B:B,A1752,Anlagenbewegungsdaten_AV!D:D),3)</f>
        <v>0</v>
      </c>
    </row>
    <row r="1753" spans="1:15" ht="15" customHeight="1" x14ac:dyDescent="0.25">
      <c r="A1753" s="263" t="s">
        <v>2878</v>
      </c>
      <c r="B1753" s="173" t="s">
        <v>2108</v>
      </c>
      <c r="C1753" s="173" t="s">
        <v>4045</v>
      </c>
      <c r="D1753" s="174" t="s">
        <v>2750</v>
      </c>
      <c r="E1753" s="174" t="s">
        <v>2576</v>
      </c>
      <c r="F1753" s="289">
        <v>14.57</v>
      </c>
      <c r="G1753" s="333">
        <f>ROUND(SUMIF(Anlagenbewegungsdaten!B:B,A1753,Anlagenbewegungsdaten!C:C),3)</f>
        <v>0</v>
      </c>
      <c r="H1753" s="334">
        <f>IF(ISBLANK(F1753),ROUND(SUMIF(Anlagenbewegungsdaten!B:B,A1753,Anlagenbewegungsdaten!D:D),2),ROUND(G1753*F1753%,2))</f>
        <v>0</v>
      </c>
      <c r="I1753" s="334">
        <f>ROUND((H1753-SUMIF(Anlagenbewegungsdaten!$B:$B,A1753,Anlagenbewegungsdaten!D:D)),3)</f>
        <v>0</v>
      </c>
      <c r="J1753" s="335" t="s">
        <v>5179</v>
      </c>
      <c r="K1753" s="335" t="s">
        <v>5193</v>
      </c>
      <c r="L1753" s="516">
        <v>11.66</v>
      </c>
      <c r="M1753" s="332">
        <f>ROUND(SUMIF(Anlagenbewegungsdaten_AV!B:B,A1753,Anlagenbewegungsdaten_AV!C:C),3)</f>
        <v>0</v>
      </c>
      <c r="N1753" s="330">
        <f>IF(ISBLANK(L1753),ROUND(SUMIF(Anlagenbewegungsdaten_AV!B:B,A1753,Anlagenbewegungsdaten_AV!D:D),2),ROUND(M1753*L1753%,2))</f>
        <v>0</v>
      </c>
      <c r="O1753" s="330">
        <f>ROUND(N1753-SUMIF(Anlagenbewegungsdaten_AV!B:B,A1753,Anlagenbewegungsdaten_AV!D:D),3)</f>
        <v>0</v>
      </c>
    </row>
    <row r="1754" spans="1:15" ht="15" customHeight="1" x14ac:dyDescent="0.25">
      <c r="A1754" s="263" t="s">
        <v>3622</v>
      </c>
      <c r="B1754" s="173" t="s">
        <v>2108</v>
      </c>
      <c r="C1754" s="173" t="s">
        <v>4045</v>
      </c>
      <c r="D1754" s="174" t="s">
        <v>3494</v>
      </c>
      <c r="E1754" s="174" t="s">
        <v>3320</v>
      </c>
      <c r="F1754" s="289">
        <v>14.54</v>
      </c>
      <c r="G1754" s="333">
        <f>ROUND(SUMIF(Anlagenbewegungsdaten!B:B,A1754,Anlagenbewegungsdaten!C:C),3)</f>
        <v>0</v>
      </c>
      <c r="H1754" s="334">
        <f>IF(ISBLANK(F1754),ROUND(SUMIF(Anlagenbewegungsdaten!B:B,A1754,Anlagenbewegungsdaten!D:D),2),ROUND(G1754*F1754%,2))</f>
        <v>0</v>
      </c>
      <c r="I1754" s="334">
        <f>ROUND((H1754-SUMIF(Anlagenbewegungsdaten!$B:$B,A1754,Anlagenbewegungsdaten!D:D)),3)</f>
        <v>0</v>
      </c>
      <c r="J1754" s="335" t="s">
        <v>5179</v>
      </c>
      <c r="K1754" s="335" t="s">
        <v>5193</v>
      </c>
      <c r="L1754" s="516">
        <v>11.63</v>
      </c>
      <c r="M1754" s="332">
        <f>ROUND(SUMIF(Anlagenbewegungsdaten_AV!B:B,A1754,Anlagenbewegungsdaten_AV!C:C),3)</f>
        <v>0</v>
      </c>
      <c r="N1754" s="330">
        <f>IF(ISBLANK(L1754),ROUND(SUMIF(Anlagenbewegungsdaten_AV!B:B,A1754,Anlagenbewegungsdaten_AV!D:D),2),ROUND(M1754*L1754%,2))</f>
        <v>0</v>
      </c>
      <c r="O1754" s="330">
        <f>ROUND(N1754-SUMIF(Anlagenbewegungsdaten_AV!B:B,A1754,Anlagenbewegungsdaten_AV!D:D),3)</f>
        <v>0</v>
      </c>
    </row>
    <row r="1755" spans="1:15" ht="15" customHeight="1" x14ac:dyDescent="0.25">
      <c r="A1755" s="275" t="s">
        <v>4397</v>
      </c>
      <c r="B1755" s="194" t="s">
        <v>2108</v>
      </c>
      <c r="C1755" s="194" t="s">
        <v>4045</v>
      </c>
      <c r="D1755" s="193" t="s">
        <v>4268</v>
      </c>
      <c r="E1755" s="193" t="s">
        <v>4093</v>
      </c>
      <c r="F1755" s="290">
        <v>14.51</v>
      </c>
      <c r="G1755" s="333">
        <f>ROUND(SUMIF(Anlagenbewegungsdaten!B:B,A1755,Anlagenbewegungsdaten!C:C),3)</f>
        <v>0</v>
      </c>
      <c r="H1755" s="334">
        <f>IF(ISBLANK(F1755),ROUND(SUMIF(Anlagenbewegungsdaten!B:B,A1755,Anlagenbewegungsdaten!D:D),2),ROUND(G1755*F1755%,2))</f>
        <v>0</v>
      </c>
      <c r="I1755" s="334">
        <f>ROUND((H1755-SUMIF(Anlagenbewegungsdaten!$B:$B,A1755,Anlagenbewegungsdaten!D:D)),3)</f>
        <v>0</v>
      </c>
      <c r="J1755" s="335" t="s">
        <v>5179</v>
      </c>
      <c r="K1755" s="335" t="s">
        <v>5193</v>
      </c>
      <c r="L1755" s="516">
        <v>11.61</v>
      </c>
      <c r="M1755" s="332">
        <f>ROUND(SUMIF(Anlagenbewegungsdaten_AV!B:B,A1755,Anlagenbewegungsdaten_AV!C:C),3)</f>
        <v>0</v>
      </c>
      <c r="N1755" s="330">
        <f>IF(ISBLANK(L1755),ROUND(SUMIF(Anlagenbewegungsdaten_AV!B:B,A1755,Anlagenbewegungsdaten_AV!D:D),2),ROUND(M1755*L1755%,2))</f>
        <v>0</v>
      </c>
      <c r="O1755" s="330">
        <f>ROUND(N1755-SUMIF(Anlagenbewegungsdaten_AV!B:B,A1755,Anlagenbewegungsdaten_AV!D:D),3)</f>
        <v>0</v>
      </c>
    </row>
    <row r="1756" spans="1:15" ht="15" customHeight="1" x14ac:dyDescent="0.25">
      <c r="A1756" s="263" t="s">
        <v>499</v>
      </c>
      <c r="B1756" s="173" t="s">
        <v>2108</v>
      </c>
      <c r="C1756" s="173" t="s">
        <v>4045</v>
      </c>
      <c r="D1756" s="174" t="s">
        <v>1836</v>
      </c>
      <c r="E1756" s="173" t="s">
        <v>2483</v>
      </c>
      <c r="F1756" s="289">
        <v>12.6</v>
      </c>
      <c r="G1756" s="333">
        <f>ROUND(SUMIF(Anlagenbewegungsdaten!B:B,A1756,Anlagenbewegungsdaten!C:C),3)</f>
        <v>0</v>
      </c>
      <c r="H1756" s="334">
        <f>IF(ISBLANK(F1756),ROUND(SUMIF(Anlagenbewegungsdaten!B:B,A1756,Anlagenbewegungsdaten!D:D),2),ROUND(G1756*F1756%,2))</f>
        <v>0</v>
      </c>
      <c r="I1756" s="334">
        <f>ROUND((H1756-SUMIF(Anlagenbewegungsdaten!$B:$B,A1756,Anlagenbewegungsdaten!D:D)),3)</f>
        <v>0</v>
      </c>
      <c r="J1756" s="335" t="s">
        <v>5179</v>
      </c>
      <c r="K1756" s="335" t="s">
        <v>5193</v>
      </c>
      <c r="L1756" s="516">
        <v>10.08</v>
      </c>
      <c r="M1756" s="332">
        <f>ROUND(SUMIF(Anlagenbewegungsdaten_AV!B:B,A1756,Anlagenbewegungsdaten_AV!C:C),3)</f>
        <v>0</v>
      </c>
      <c r="N1756" s="330">
        <f>IF(ISBLANK(L1756),ROUND(SUMIF(Anlagenbewegungsdaten_AV!B:B,A1756,Anlagenbewegungsdaten_AV!D:D),2),ROUND(M1756*L1756%,2))</f>
        <v>0</v>
      </c>
      <c r="O1756" s="330">
        <f>ROUND(N1756-SUMIF(Anlagenbewegungsdaten_AV!B:B,A1756,Anlagenbewegungsdaten_AV!D:D),3)</f>
        <v>0</v>
      </c>
    </row>
    <row r="1757" spans="1:15" ht="15" customHeight="1" x14ac:dyDescent="0.25">
      <c r="A1757" s="263" t="s">
        <v>500</v>
      </c>
      <c r="B1757" s="173" t="s">
        <v>2108</v>
      </c>
      <c r="C1757" s="173" t="s">
        <v>4045</v>
      </c>
      <c r="D1757" s="174" t="s">
        <v>1838</v>
      </c>
      <c r="E1757" s="173" t="s">
        <v>2486</v>
      </c>
      <c r="F1757" s="289">
        <v>14.6</v>
      </c>
      <c r="G1757" s="333">
        <f>ROUND(SUMIF(Anlagenbewegungsdaten!B:B,A1757,Anlagenbewegungsdaten!C:C),3)</f>
        <v>0</v>
      </c>
      <c r="H1757" s="334">
        <f>IF(ISBLANK(F1757),ROUND(SUMIF(Anlagenbewegungsdaten!B:B,A1757,Anlagenbewegungsdaten!D:D),2),ROUND(G1757*F1757%,2))</f>
        <v>0</v>
      </c>
      <c r="I1757" s="334">
        <f>ROUND((H1757-SUMIF(Anlagenbewegungsdaten!$B:$B,A1757,Anlagenbewegungsdaten!D:D)),3)</f>
        <v>0</v>
      </c>
      <c r="J1757" s="335" t="s">
        <v>5179</v>
      </c>
      <c r="K1757" s="335" t="s">
        <v>5193</v>
      </c>
      <c r="L1757" s="516">
        <v>11.68</v>
      </c>
      <c r="M1757" s="332">
        <f>ROUND(SUMIF(Anlagenbewegungsdaten_AV!B:B,A1757,Anlagenbewegungsdaten_AV!C:C),3)</f>
        <v>0</v>
      </c>
      <c r="N1757" s="330">
        <f>IF(ISBLANK(L1757),ROUND(SUMIF(Anlagenbewegungsdaten_AV!B:B,A1757,Anlagenbewegungsdaten_AV!D:D),2),ROUND(M1757*L1757%,2))</f>
        <v>0</v>
      </c>
      <c r="O1757" s="330">
        <f>ROUND(N1757-SUMIF(Anlagenbewegungsdaten_AV!B:B,A1757,Anlagenbewegungsdaten_AV!D:D),3)</f>
        <v>0</v>
      </c>
    </row>
    <row r="1758" spans="1:15" ht="15" customHeight="1" x14ac:dyDescent="0.25">
      <c r="A1758" s="263" t="s">
        <v>501</v>
      </c>
      <c r="B1758" s="173" t="s">
        <v>2108</v>
      </c>
      <c r="C1758" s="174" t="s">
        <v>4045</v>
      </c>
      <c r="D1758" s="174" t="s">
        <v>1840</v>
      </c>
      <c r="E1758" s="174" t="s">
        <v>1560</v>
      </c>
      <c r="F1758" s="289">
        <v>15.6</v>
      </c>
      <c r="G1758" s="333">
        <f>ROUND(SUMIF(Anlagenbewegungsdaten!B:B,A1758,Anlagenbewegungsdaten!C:C),3)</f>
        <v>0</v>
      </c>
      <c r="H1758" s="334">
        <f>IF(ISBLANK(F1758),ROUND(SUMIF(Anlagenbewegungsdaten!B:B,A1758,Anlagenbewegungsdaten!D:D),2),ROUND(G1758*F1758%,2))</f>
        <v>0</v>
      </c>
      <c r="I1758" s="334">
        <f>ROUND((H1758-SUMIF(Anlagenbewegungsdaten!$B:$B,A1758,Anlagenbewegungsdaten!D:D)),3)</f>
        <v>0</v>
      </c>
      <c r="J1758" s="335" t="s">
        <v>5179</v>
      </c>
      <c r="K1758" s="335" t="s">
        <v>5193</v>
      </c>
      <c r="L1758" s="516">
        <v>12.48</v>
      </c>
      <c r="M1758" s="332">
        <f>ROUND(SUMIF(Anlagenbewegungsdaten_AV!B:B,A1758,Anlagenbewegungsdaten_AV!C:C),3)</f>
        <v>0</v>
      </c>
      <c r="N1758" s="330">
        <f>IF(ISBLANK(L1758),ROUND(SUMIF(Anlagenbewegungsdaten_AV!B:B,A1758,Anlagenbewegungsdaten_AV!D:D),2),ROUND(M1758*L1758%,2))</f>
        <v>0</v>
      </c>
      <c r="O1758" s="330">
        <f>ROUND(N1758-SUMIF(Anlagenbewegungsdaten_AV!B:B,A1758,Anlagenbewegungsdaten_AV!D:D),3)</f>
        <v>0</v>
      </c>
    </row>
    <row r="1759" spans="1:15" ht="15" customHeight="1" x14ac:dyDescent="0.25">
      <c r="A1759" s="263" t="s">
        <v>502</v>
      </c>
      <c r="B1759" s="173" t="s">
        <v>2108</v>
      </c>
      <c r="C1759" s="173" t="s">
        <v>4045</v>
      </c>
      <c r="D1759" s="174" t="s">
        <v>1842</v>
      </c>
      <c r="E1759" s="173" t="s">
        <v>1563</v>
      </c>
      <c r="F1759" s="289">
        <v>15.6</v>
      </c>
      <c r="G1759" s="333">
        <f>ROUND(SUMIF(Anlagenbewegungsdaten!B:B,A1759,Anlagenbewegungsdaten!C:C),3)</f>
        <v>0</v>
      </c>
      <c r="H1759" s="334">
        <f>IF(ISBLANK(F1759),ROUND(SUMIF(Anlagenbewegungsdaten!B:B,A1759,Anlagenbewegungsdaten!D:D),2),ROUND(G1759*F1759%,2))</f>
        <v>0</v>
      </c>
      <c r="I1759" s="334">
        <f>ROUND((H1759-SUMIF(Anlagenbewegungsdaten!$B:$B,A1759,Anlagenbewegungsdaten!D:D)),3)</f>
        <v>0</v>
      </c>
      <c r="J1759" s="335" t="s">
        <v>5179</v>
      </c>
      <c r="K1759" s="335" t="s">
        <v>5193</v>
      </c>
      <c r="L1759" s="516">
        <v>12.48</v>
      </c>
      <c r="M1759" s="332">
        <f>ROUND(SUMIF(Anlagenbewegungsdaten_AV!B:B,A1759,Anlagenbewegungsdaten_AV!C:C),3)</f>
        <v>0</v>
      </c>
      <c r="N1759" s="330">
        <f>IF(ISBLANK(L1759),ROUND(SUMIF(Anlagenbewegungsdaten_AV!B:B,A1759,Anlagenbewegungsdaten_AV!D:D),2),ROUND(M1759*L1759%,2))</f>
        <v>0</v>
      </c>
      <c r="O1759" s="330">
        <f>ROUND(N1759-SUMIF(Anlagenbewegungsdaten_AV!B:B,A1759,Anlagenbewegungsdaten_AV!D:D),3)</f>
        <v>0</v>
      </c>
    </row>
    <row r="1760" spans="1:15" ht="15" customHeight="1" x14ac:dyDescent="0.25">
      <c r="A1760" s="263" t="s">
        <v>2879</v>
      </c>
      <c r="B1760" s="173" t="s">
        <v>2108</v>
      </c>
      <c r="C1760" s="173" t="s">
        <v>4045</v>
      </c>
      <c r="D1760" s="174" t="s">
        <v>2752</v>
      </c>
      <c r="E1760" s="174" t="s">
        <v>2576</v>
      </c>
      <c r="F1760" s="289">
        <v>15.57</v>
      </c>
      <c r="G1760" s="333">
        <f>ROUND(SUMIF(Anlagenbewegungsdaten!B:B,A1760,Anlagenbewegungsdaten!C:C),3)</f>
        <v>0</v>
      </c>
      <c r="H1760" s="334">
        <f>IF(ISBLANK(F1760),ROUND(SUMIF(Anlagenbewegungsdaten!B:B,A1760,Anlagenbewegungsdaten!D:D),2),ROUND(G1760*F1760%,2))</f>
        <v>0</v>
      </c>
      <c r="I1760" s="334">
        <f>ROUND((H1760-SUMIF(Anlagenbewegungsdaten!$B:$B,A1760,Anlagenbewegungsdaten!D:D)),3)</f>
        <v>0</v>
      </c>
      <c r="J1760" s="335" t="s">
        <v>5179</v>
      </c>
      <c r="K1760" s="335" t="s">
        <v>5193</v>
      </c>
      <c r="L1760" s="516">
        <v>12.46</v>
      </c>
      <c r="M1760" s="332">
        <f>ROUND(SUMIF(Anlagenbewegungsdaten_AV!B:B,A1760,Anlagenbewegungsdaten_AV!C:C),3)</f>
        <v>0</v>
      </c>
      <c r="N1760" s="330">
        <f>IF(ISBLANK(L1760),ROUND(SUMIF(Anlagenbewegungsdaten_AV!B:B,A1760,Anlagenbewegungsdaten_AV!D:D),2),ROUND(M1760*L1760%,2))</f>
        <v>0</v>
      </c>
      <c r="O1760" s="330">
        <f>ROUND(N1760-SUMIF(Anlagenbewegungsdaten_AV!B:B,A1760,Anlagenbewegungsdaten_AV!D:D),3)</f>
        <v>0</v>
      </c>
    </row>
    <row r="1761" spans="1:15" ht="15" customHeight="1" x14ac:dyDescent="0.25">
      <c r="A1761" s="263" t="s">
        <v>3623</v>
      </c>
      <c r="B1761" s="173" t="s">
        <v>2108</v>
      </c>
      <c r="C1761" s="173" t="s">
        <v>4045</v>
      </c>
      <c r="D1761" s="174" t="s">
        <v>3496</v>
      </c>
      <c r="E1761" s="174" t="s">
        <v>3320</v>
      </c>
      <c r="F1761" s="289">
        <v>15.54</v>
      </c>
      <c r="G1761" s="333">
        <f>ROUND(SUMIF(Anlagenbewegungsdaten!B:B,A1761,Anlagenbewegungsdaten!C:C),3)</f>
        <v>0</v>
      </c>
      <c r="H1761" s="334">
        <f>IF(ISBLANK(F1761),ROUND(SUMIF(Anlagenbewegungsdaten!B:B,A1761,Anlagenbewegungsdaten!D:D),2),ROUND(G1761*F1761%,2))</f>
        <v>0</v>
      </c>
      <c r="I1761" s="334">
        <f>ROUND((H1761-SUMIF(Anlagenbewegungsdaten!$B:$B,A1761,Anlagenbewegungsdaten!D:D)),3)</f>
        <v>0</v>
      </c>
      <c r="J1761" s="335" t="s">
        <v>5179</v>
      </c>
      <c r="K1761" s="335" t="s">
        <v>5193</v>
      </c>
      <c r="L1761" s="516">
        <v>12.43</v>
      </c>
      <c r="M1761" s="332">
        <f>ROUND(SUMIF(Anlagenbewegungsdaten_AV!B:B,A1761,Anlagenbewegungsdaten_AV!C:C),3)</f>
        <v>0</v>
      </c>
      <c r="N1761" s="330">
        <f>IF(ISBLANK(L1761),ROUND(SUMIF(Anlagenbewegungsdaten_AV!B:B,A1761,Anlagenbewegungsdaten_AV!D:D),2),ROUND(M1761*L1761%,2))</f>
        <v>0</v>
      </c>
      <c r="O1761" s="330">
        <f>ROUND(N1761-SUMIF(Anlagenbewegungsdaten_AV!B:B,A1761,Anlagenbewegungsdaten_AV!D:D),3)</f>
        <v>0</v>
      </c>
    </row>
    <row r="1762" spans="1:15" ht="15" customHeight="1" x14ac:dyDescent="0.25">
      <c r="A1762" s="275" t="s">
        <v>4398</v>
      </c>
      <c r="B1762" s="194" t="s">
        <v>2108</v>
      </c>
      <c r="C1762" s="194" t="s">
        <v>4045</v>
      </c>
      <c r="D1762" s="193" t="s">
        <v>4270</v>
      </c>
      <c r="E1762" s="193" t="s">
        <v>4093</v>
      </c>
      <c r="F1762" s="290">
        <v>15.51</v>
      </c>
      <c r="G1762" s="333">
        <f>ROUND(SUMIF(Anlagenbewegungsdaten!B:B,A1762,Anlagenbewegungsdaten!C:C),3)</f>
        <v>0</v>
      </c>
      <c r="H1762" s="334">
        <f>IF(ISBLANK(F1762),ROUND(SUMIF(Anlagenbewegungsdaten!B:B,A1762,Anlagenbewegungsdaten!D:D),2),ROUND(G1762*F1762%,2))</f>
        <v>0</v>
      </c>
      <c r="I1762" s="334">
        <f>ROUND((H1762-SUMIF(Anlagenbewegungsdaten!$B:$B,A1762,Anlagenbewegungsdaten!D:D)),3)</f>
        <v>0</v>
      </c>
      <c r="J1762" s="335" t="s">
        <v>5179</v>
      </c>
      <c r="K1762" s="335" t="s">
        <v>5193</v>
      </c>
      <c r="L1762" s="516">
        <v>12.41</v>
      </c>
      <c r="M1762" s="332">
        <f>ROUND(SUMIF(Anlagenbewegungsdaten_AV!B:B,A1762,Anlagenbewegungsdaten_AV!C:C),3)</f>
        <v>0</v>
      </c>
      <c r="N1762" s="330">
        <f>IF(ISBLANK(L1762),ROUND(SUMIF(Anlagenbewegungsdaten_AV!B:B,A1762,Anlagenbewegungsdaten_AV!D:D),2),ROUND(M1762*L1762%,2))</f>
        <v>0</v>
      </c>
      <c r="O1762" s="330">
        <f>ROUND(N1762-SUMIF(Anlagenbewegungsdaten_AV!B:B,A1762,Anlagenbewegungsdaten_AV!D:D),3)</f>
        <v>0</v>
      </c>
    </row>
    <row r="1763" spans="1:15" ht="15" customHeight="1" x14ac:dyDescent="0.25">
      <c r="A1763" s="262" t="s">
        <v>715</v>
      </c>
      <c r="B1763" s="167" t="s">
        <v>2108</v>
      </c>
      <c r="C1763" s="168" t="s">
        <v>4045</v>
      </c>
      <c r="D1763" s="167" t="s">
        <v>2509</v>
      </c>
      <c r="E1763" s="167" t="s">
        <v>2483</v>
      </c>
      <c r="F1763" s="182">
        <v>17.600000000000001</v>
      </c>
      <c r="G1763" s="333">
        <f>ROUND(SUMIF(Anlagenbewegungsdaten!B:B,A1763,Anlagenbewegungsdaten!C:C),3)</f>
        <v>0</v>
      </c>
      <c r="H1763" s="334">
        <f>IF(ISBLANK(F1763),ROUND(SUMIF(Anlagenbewegungsdaten!B:B,A1763,Anlagenbewegungsdaten!D:D),2),ROUND(G1763*F1763%,2))</f>
        <v>0</v>
      </c>
      <c r="I1763" s="334">
        <f>ROUND((H1763-SUMIF(Anlagenbewegungsdaten!$B:$B,A1763,Anlagenbewegungsdaten!D:D)),3)</f>
        <v>0</v>
      </c>
      <c r="J1763" s="335" t="s">
        <v>5179</v>
      </c>
      <c r="K1763" s="335" t="s">
        <v>5193</v>
      </c>
      <c r="L1763" s="516">
        <v>14.08</v>
      </c>
      <c r="M1763" s="332">
        <f>ROUND(SUMIF(Anlagenbewegungsdaten_AV!B:B,A1763,Anlagenbewegungsdaten_AV!C:C),3)</f>
        <v>0</v>
      </c>
      <c r="N1763" s="330">
        <f>IF(ISBLANK(L1763),ROUND(SUMIF(Anlagenbewegungsdaten_AV!B:B,A1763,Anlagenbewegungsdaten_AV!D:D),2),ROUND(M1763*L1763%,2))</f>
        <v>0</v>
      </c>
      <c r="O1763" s="330">
        <f>ROUND(N1763-SUMIF(Anlagenbewegungsdaten_AV!B:B,A1763,Anlagenbewegungsdaten_AV!D:D),3)</f>
        <v>0</v>
      </c>
    </row>
    <row r="1764" spans="1:15" ht="15" customHeight="1" x14ac:dyDescent="0.25">
      <c r="A1764" s="262" t="s">
        <v>716</v>
      </c>
      <c r="B1764" s="167" t="s">
        <v>2108</v>
      </c>
      <c r="C1764" s="168" t="s">
        <v>4045</v>
      </c>
      <c r="D1764" s="167" t="s">
        <v>2511</v>
      </c>
      <c r="E1764" s="167" t="s">
        <v>2486</v>
      </c>
      <c r="F1764" s="182">
        <v>19.600000000000001</v>
      </c>
      <c r="G1764" s="333">
        <f>ROUND(SUMIF(Anlagenbewegungsdaten!B:B,A1764,Anlagenbewegungsdaten!C:C),3)</f>
        <v>0</v>
      </c>
      <c r="H1764" s="334">
        <f>IF(ISBLANK(F1764),ROUND(SUMIF(Anlagenbewegungsdaten!B:B,A1764,Anlagenbewegungsdaten!D:D),2),ROUND(G1764*F1764%,2))</f>
        <v>0</v>
      </c>
      <c r="I1764" s="334">
        <f>ROUND((H1764-SUMIF(Anlagenbewegungsdaten!$B:$B,A1764,Anlagenbewegungsdaten!D:D)),3)</f>
        <v>0</v>
      </c>
      <c r="J1764" s="335" t="s">
        <v>5179</v>
      </c>
      <c r="K1764" s="335" t="s">
        <v>5193</v>
      </c>
      <c r="L1764" s="516">
        <v>15.68</v>
      </c>
      <c r="M1764" s="332">
        <f>ROUND(SUMIF(Anlagenbewegungsdaten_AV!B:B,A1764,Anlagenbewegungsdaten_AV!C:C),3)</f>
        <v>0</v>
      </c>
      <c r="N1764" s="330">
        <f>IF(ISBLANK(L1764),ROUND(SUMIF(Anlagenbewegungsdaten_AV!B:B,A1764,Anlagenbewegungsdaten_AV!D:D),2),ROUND(M1764*L1764%,2))</f>
        <v>0</v>
      </c>
      <c r="O1764" s="330">
        <f>ROUND(N1764-SUMIF(Anlagenbewegungsdaten_AV!B:B,A1764,Anlagenbewegungsdaten_AV!D:D),3)</f>
        <v>0</v>
      </c>
    </row>
    <row r="1765" spans="1:15" ht="15" customHeight="1" x14ac:dyDescent="0.25">
      <c r="A1765" s="263" t="s">
        <v>503</v>
      </c>
      <c r="B1765" s="173" t="s">
        <v>2108</v>
      </c>
      <c r="C1765" s="174" t="s">
        <v>4045</v>
      </c>
      <c r="D1765" s="174" t="s">
        <v>1844</v>
      </c>
      <c r="E1765" s="174" t="s">
        <v>1560</v>
      </c>
      <c r="F1765" s="289">
        <v>20.6</v>
      </c>
      <c r="G1765" s="333">
        <f>ROUND(SUMIF(Anlagenbewegungsdaten!B:B,A1765,Anlagenbewegungsdaten!C:C),3)</f>
        <v>0</v>
      </c>
      <c r="H1765" s="334">
        <f>IF(ISBLANK(F1765),ROUND(SUMIF(Anlagenbewegungsdaten!B:B,A1765,Anlagenbewegungsdaten!D:D),2),ROUND(G1765*F1765%,2))</f>
        <v>0</v>
      </c>
      <c r="I1765" s="334">
        <f>ROUND((H1765-SUMIF(Anlagenbewegungsdaten!$B:$B,A1765,Anlagenbewegungsdaten!D:D)),3)</f>
        <v>0</v>
      </c>
      <c r="J1765" s="335" t="s">
        <v>5179</v>
      </c>
      <c r="K1765" s="335" t="s">
        <v>5193</v>
      </c>
      <c r="L1765" s="516">
        <v>16.48</v>
      </c>
      <c r="M1765" s="332">
        <f>ROUND(SUMIF(Anlagenbewegungsdaten_AV!B:B,A1765,Anlagenbewegungsdaten_AV!C:C),3)</f>
        <v>0</v>
      </c>
      <c r="N1765" s="330">
        <f>IF(ISBLANK(L1765),ROUND(SUMIF(Anlagenbewegungsdaten_AV!B:B,A1765,Anlagenbewegungsdaten_AV!D:D),2),ROUND(M1765*L1765%,2))</f>
        <v>0</v>
      </c>
      <c r="O1765" s="330">
        <f>ROUND(N1765-SUMIF(Anlagenbewegungsdaten_AV!B:B,A1765,Anlagenbewegungsdaten_AV!D:D),3)</f>
        <v>0</v>
      </c>
    </row>
    <row r="1766" spans="1:15" ht="15" customHeight="1" x14ac:dyDescent="0.25">
      <c r="A1766" s="263" t="s">
        <v>504</v>
      </c>
      <c r="B1766" s="173" t="s">
        <v>2108</v>
      </c>
      <c r="C1766" s="173" t="s">
        <v>4045</v>
      </c>
      <c r="D1766" s="174" t="s">
        <v>1846</v>
      </c>
      <c r="E1766" s="173" t="s">
        <v>1563</v>
      </c>
      <c r="F1766" s="289">
        <v>20.6</v>
      </c>
      <c r="G1766" s="333">
        <f>ROUND(SUMIF(Anlagenbewegungsdaten!B:B,A1766,Anlagenbewegungsdaten!C:C),3)</f>
        <v>0</v>
      </c>
      <c r="H1766" s="334">
        <f>IF(ISBLANK(F1766),ROUND(SUMIF(Anlagenbewegungsdaten!B:B,A1766,Anlagenbewegungsdaten!D:D),2),ROUND(G1766*F1766%,2))</f>
        <v>0</v>
      </c>
      <c r="I1766" s="334">
        <f>ROUND((H1766-SUMIF(Anlagenbewegungsdaten!$B:$B,A1766,Anlagenbewegungsdaten!D:D)),3)</f>
        <v>0</v>
      </c>
      <c r="J1766" s="335" t="s">
        <v>5179</v>
      </c>
      <c r="K1766" s="335" t="s">
        <v>5193</v>
      </c>
      <c r="L1766" s="516">
        <v>16.48</v>
      </c>
      <c r="M1766" s="332">
        <f>ROUND(SUMIF(Anlagenbewegungsdaten_AV!B:B,A1766,Anlagenbewegungsdaten_AV!C:C),3)</f>
        <v>0</v>
      </c>
      <c r="N1766" s="330">
        <f>IF(ISBLANK(L1766),ROUND(SUMIF(Anlagenbewegungsdaten_AV!B:B,A1766,Anlagenbewegungsdaten_AV!D:D),2),ROUND(M1766*L1766%,2))</f>
        <v>0</v>
      </c>
      <c r="O1766" s="330">
        <f>ROUND(N1766-SUMIF(Anlagenbewegungsdaten_AV!B:B,A1766,Anlagenbewegungsdaten_AV!D:D),3)</f>
        <v>0</v>
      </c>
    </row>
    <row r="1767" spans="1:15" ht="15" customHeight="1" x14ac:dyDescent="0.25">
      <c r="A1767" s="263" t="s">
        <v>2880</v>
      </c>
      <c r="B1767" s="173" t="s">
        <v>2108</v>
      </c>
      <c r="C1767" s="173" t="s">
        <v>4045</v>
      </c>
      <c r="D1767" s="174" t="s">
        <v>2754</v>
      </c>
      <c r="E1767" s="174" t="s">
        <v>2576</v>
      </c>
      <c r="F1767" s="289">
        <v>20.57</v>
      </c>
      <c r="G1767" s="333">
        <f>ROUND(SUMIF(Anlagenbewegungsdaten!B:B,A1767,Anlagenbewegungsdaten!C:C),3)</f>
        <v>0</v>
      </c>
      <c r="H1767" s="334">
        <f>IF(ISBLANK(F1767),ROUND(SUMIF(Anlagenbewegungsdaten!B:B,A1767,Anlagenbewegungsdaten!D:D),2),ROUND(G1767*F1767%,2))</f>
        <v>0</v>
      </c>
      <c r="I1767" s="334">
        <f>ROUND((H1767-SUMIF(Anlagenbewegungsdaten!$B:$B,A1767,Anlagenbewegungsdaten!D:D)),3)</f>
        <v>0</v>
      </c>
      <c r="J1767" s="335" t="s">
        <v>5179</v>
      </c>
      <c r="K1767" s="335" t="s">
        <v>5193</v>
      </c>
      <c r="L1767" s="516">
        <v>16.46</v>
      </c>
      <c r="M1767" s="332">
        <f>ROUND(SUMIF(Anlagenbewegungsdaten_AV!B:B,A1767,Anlagenbewegungsdaten_AV!C:C),3)</f>
        <v>0</v>
      </c>
      <c r="N1767" s="330">
        <f>IF(ISBLANK(L1767),ROUND(SUMIF(Anlagenbewegungsdaten_AV!B:B,A1767,Anlagenbewegungsdaten_AV!D:D),2),ROUND(M1767*L1767%,2))</f>
        <v>0</v>
      </c>
      <c r="O1767" s="330">
        <f>ROUND(N1767-SUMIF(Anlagenbewegungsdaten_AV!B:B,A1767,Anlagenbewegungsdaten_AV!D:D),3)</f>
        <v>0</v>
      </c>
    </row>
    <row r="1768" spans="1:15" ht="15" customHeight="1" x14ac:dyDescent="0.25">
      <c r="A1768" s="263" t="s">
        <v>3624</v>
      </c>
      <c r="B1768" s="173" t="s">
        <v>2108</v>
      </c>
      <c r="C1768" s="173" t="s">
        <v>4045</v>
      </c>
      <c r="D1768" s="174" t="s">
        <v>3498</v>
      </c>
      <c r="E1768" s="174" t="s">
        <v>3320</v>
      </c>
      <c r="F1768" s="289">
        <v>20.54</v>
      </c>
      <c r="G1768" s="333">
        <f>ROUND(SUMIF(Anlagenbewegungsdaten!B:B,A1768,Anlagenbewegungsdaten!C:C),3)</f>
        <v>0</v>
      </c>
      <c r="H1768" s="334">
        <f>IF(ISBLANK(F1768),ROUND(SUMIF(Anlagenbewegungsdaten!B:B,A1768,Anlagenbewegungsdaten!D:D),2),ROUND(G1768*F1768%,2))</f>
        <v>0</v>
      </c>
      <c r="I1768" s="334">
        <f>ROUND((H1768-SUMIF(Anlagenbewegungsdaten!$B:$B,A1768,Anlagenbewegungsdaten!D:D)),3)</f>
        <v>0</v>
      </c>
      <c r="J1768" s="335" t="s">
        <v>5179</v>
      </c>
      <c r="K1768" s="335" t="s">
        <v>5193</v>
      </c>
      <c r="L1768" s="516">
        <v>16.43</v>
      </c>
      <c r="M1768" s="332">
        <f>ROUND(SUMIF(Anlagenbewegungsdaten_AV!B:B,A1768,Anlagenbewegungsdaten_AV!C:C),3)</f>
        <v>0</v>
      </c>
      <c r="N1768" s="330">
        <f>IF(ISBLANK(L1768),ROUND(SUMIF(Anlagenbewegungsdaten_AV!B:B,A1768,Anlagenbewegungsdaten_AV!D:D),2),ROUND(M1768*L1768%,2))</f>
        <v>0</v>
      </c>
      <c r="O1768" s="330">
        <f>ROUND(N1768-SUMIF(Anlagenbewegungsdaten_AV!B:B,A1768,Anlagenbewegungsdaten_AV!D:D),3)</f>
        <v>0</v>
      </c>
    </row>
    <row r="1769" spans="1:15" ht="15" customHeight="1" x14ac:dyDescent="0.25">
      <c r="A1769" s="275" t="s">
        <v>4399</v>
      </c>
      <c r="B1769" s="194" t="s">
        <v>2108</v>
      </c>
      <c r="C1769" s="194" t="s">
        <v>4045</v>
      </c>
      <c r="D1769" s="193" t="s">
        <v>4272</v>
      </c>
      <c r="E1769" s="193" t="s">
        <v>4093</v>
      </c>
      <c r="F1769" s="290">
        <v>20.509999999999998</v>
      </c>
      <c r="G1769" s="333">
        <f>ROUND(SUMIF(Anlagenbewegungsdaten!B:B,A1769,Anlagenbewegungsdaten!C:C),3)</f>
        <v>0</v>
      </c>
      <c r="H1769" s="334">
        <f>IF(ISBLANK(F1769),ROUND(SUMIF(Anlagenbewegungsdaten!B:B,A1769,Anlagenbewegungsdaten!D:D),2),ROUND(G1769*F1769%,2))</f>
        <v>0</v>
      </c>
      <c r="I1769" s="334">
        <f>ROUND((H1769-SUMIF(Anlagenbewegungsdaten!$B:$B,A1769,Anlagenbewegungsdaten!D:D)),3)</f>
        <v>0</v>
      </c>
      <c r="J1769" s="335" t="s">
        <v>5179</v>
      </c>
      <c r="K1769" s="335" t="s">
        <v>5193</v>
      </c>
      <c r="L1769" s="516">
        <v>16.41</v>
      </c>
      <c r="M1769" s="332">
        <f>ROUND(SUMIF(Anlagenbewegungsdaten_AV!B:B,A1769,Anlagenbewegungsdaten_AV!C:C),3)</f>
        <v>0</v>
      </c>
      <c r="N1769" s="330">
        <f>IF(ISBLANK(L1769),ROUND(SUMIF(Anlagenbewegungsdaten_AV!B:B,A1769,Anlagenbewegungsdaten_AV!D:D),2),ROUND(M1769*L1769%,2))</f>
        <v>0</v>
      </c>
      <c r="O1769" s="330">
        <f>ROUND(N1769-SUMIF(Anlagenbewegungsdaten_AV!B:B,A1769,Anlagenbewegungsdaten_AV!D:D),3)</f>
        <v>0</v>
      </c>
    </row>
    <row r="1770" spans="1:15" ht="15" customHeight="1" x14ac:dyDescent="0.25">
      <c r="A1770" s="263" t="s">
        <v>505</v>
      </c>
      <c r="B1770" s="173" t="s">
        <v>2108</v>
      </c>
      <c r="C1770" s="173" t="s">
        <v>4045</v>
      </c>
      <c r="D1770" s="174" t="s">
        <v>1848</v>
      </c>
      <c r="E1770" s="173" t="s">
        <v>2483</v>
      </c>
      <c r="F1770" s="289">
        <v>18.600000000000001</v>
      </c>
      <c r="G1770" s="333">
        <f>ROUND(SUMIF(Anlagenbewegungsdaten!B:B,A1770,Anlagenbewegungsdaten!C:C),3)</f>
        <v>0</v>
      </c>
      <c r="H1770" s="334">
        <f>IF(ISBLANK(F1770),ROUND(SUMIF(Anlagenbewegungsdaten!B:B,A1770,Anlagenbewegungsdaten!D:D),2),ROUND(G1770*F1770%,2))</f>
        <v>0</v>
      </c>
      <c r="I1770" s="334">
        <f>ROUND((H1770-SUMIF(Anlagenbewegungsdaten!$B:$B,A1770,Anlagenbewegungsdaten!D:D)),3)</f>
        <v>0</v>
      </c>
      <c r="J1770" s="335" t="s">
        <v>5179</v>
      </c>
      <c r="K1770" s="335" t="s">
        <v>5193</v>
      </c>
      <c r="L1770" s="516">
        <v>14.88</v>
      </c>
      <c r="M1770" s="332">
        <f>ROUND(SUMIF(Anlagenbewegungsdaten_AV!B:B,A1770,Anlagenbewegungsdaten_AV!C:C),3)</f>
        <v>0</v>
      </c>
      <c r="N1770" s="330">
        <f>IF(ISBLANK(L1770),ROUND(SUMIF(Anlagenbewegungsdaten_AV!B:B,A1770,Anlagenbewegungsdaten_AV!D:D),2),ROUND(M1770*L1770%,2))</f>
        <v>0</v>
      </c>
      <c r="O1770" s="330">
        <f>ROUND(N1770-SUMIF(Anlagenbewegungsdaten_AV!B:B,A1770,Anlagenbewegungsdaten_AV!D:D),3)</f>
        <v>0</v>
      </c>
    </row>
    <row r="1771" spans="1:15" ht="15" customHeight="1" x14ac:dyDescent="0.25">
      <c r="A1771" s="263" t="s">
        <v>506</v>
      </c>
      <c r="B1771" s="173" t="s">
        <v>2108</v>
      </c>
      <c r="C1771" s="173" t="s">
        <v>4045</v>
      </c>
      <c r="D1771" s="173" t="s">
        <v>1850</v>
      </c>
      <c r="E1771" s="173" t="s">
        <v>2486</v>
      </c>
      <c r="F1771" s="289">
        <v>20.6</v>
      </c>
      <c r="G1771" s="333">
        <f>ROUND(SUMIF(Anlagenbewegungsdaten!B:B,A1771,Anlagenbewegungsdaten!C:C),3)</f>
        <v>0</v>
      </c>
      <c r="H1771" s="334">
        <f>IF(ISBLANK(F1771),ROUND(SUMIF(Anlagenbewegungsdaten!B:B,A1771,Anlagenbewegungsdaten!D:D),2),ROUND(G1771*F1771%,2))</f>
        <v>0</v>
      </c>
      <c r="I1771" s="334">
        <f>ROUND((H1771-SUMIF(Anlagenbewegungsdaten!$B:$B,A1771,Anlagenbewegungsdaten!D:D)),3)</f>
        <v>0</v>
      </c>
      <c r="J1771" s="335" t="s">
        <v>5179</v>
      </c>
      <c r="K1771" s="335" t="s">
        <v>5193</v>
      </c>
      <c r="L1771" s="516">
        <v>16.48</v>
      </c>
      <c r="M1771" s="332">
        <f>ROUND(SUMIF(Anlagenbewegungsdaten_AV!B:B,A1771,Anlagenbewegungsdaten_AV!C:C),3)</f>
        <v>0</v>
      </c>
      <c r="N1771" s="330">
        <f>IF(ISBLANK(L1771),ROUND(SUMIF(Anlagenbewegungsdaten_AV!B:B,A1771,Anlagenbewegungsdaten_AV!D:D),2),ROUND(M1771*L1771%,2))</f>
        <v>0</v>
      </c>
      <c r="O1771" s="330">
        <f>ROUND(N1771-SUMIF(Anlagenbewegungsdaten_AV!B:B,A1771,Anlagenbewegungsdaten_AV!D:D),3)</f>
        <v>0</v>
      </c>
    </row>
    <row r="1772" spans="1:15" ht="15" customHeight="1" x14ac:dyDescent="0.25">
      <c r="A1772" s="263" t="s">
        <v>507</v>
      </c>
      <c r="B1772" s="173" t="s">
        <v>2108</v>
      </c>
      <c r="C1772" s="174" t="s">
        <v>4045</v>
      </c>
      <c r="D1772" s="174" t="s">
        <v>1852</v>
      </c>
      <c r="E1772" s="174" t="s">
        <v>1560</v>
      </c>
      <c r="F1772" s="289">
        <v>21.6</v>
      </c>
      <c r="G1772" s="333">
        <f>ROUND(SUMIF(Anlagenbewegungsdaten!B:B,A1772,Anlagenbewegungsdaten!C:C),3)</f>
        <v>0</v>
      </c>
      <c r="H1772" s="334">
        <f>IF(ISBLANK(F1772),ROUND(SUMIF(Anlagenbewegungsdaten!B:B,A1772,Anlagenbewegungsdaten!D:D),2),ROUND(G1772*F1772%,2))</f>
        <v>0</v>
      </c>
      <c r="I1772" s="334">
        <f>ROUND((H1772-SUMIF(Anlagenbewegungsdaten!$B:$B,A1772,Anlagenbewegungsdaten!D:D)),3)</f>
        <v>0</v>
      </c>
      <c r="J1772" s="335" t="s">
        <v>5179</v>
      </c>
      <c r="K1772" s="335" t="s">
        <v>5193</v>
      </c>
      <c r="L1772" s="516">
        <v>17.28</v>
      </c>
      <c r="M1772" s="332">
        <f>ROUND(SUMIF(Anlagenbewegungsdaten_AV!B:B,A1772,Anlagenbewegungsdaten_AV!C:C),3)</f>
        <v>0</v>
      </c>
      <c r="N1772" s="330">
        <f>IF(ISBLANK(L1772),ROUND(SUMIF(Anlagenbewegungsdaten_AV!B:B,A1772,Anlagenbewegungsdaten_AV!D:D),2),ROUND(M1772*L1772%,2))</f>
        <v>0</v>
      </c>
      <c r="O1772" s="330">
        <f>ROUND(N1772-SUMIF(Anlagenbewegungsdaten_AV!B:B,A1772,Anlagenbewegungsdaten_AV!D:D),3)</f>
        <v>0</v>
      </c>
    </row>
    <row r="1773" spans="1:15" ht="15" customHeight="1" x14ac:dyDescent="0.25">
      <c r="A1773" s="263" t="s">
        <v>508</v>
      </c>
      <c r="B1773" s="173" t="s">
        <v>2108</v>
      </c>
      <c r="C1773" s="173" t="s">
        <v>4045</v>
      </c>
      <c r="D1773" s="174" t="s">
        <v>1854</v>
      </c>
      <c r="E1773" s="173" t="s">
        <v>1563</v>
      </c>
      <c r="F1773" s="289">
        <v>21.6</v>
      </c>
      <c r="G1773" s="333">
        <f>ROUND(SUMIF(Anlagenbewegungsdaten!B:B,A1773,Anlagenbewegungsdaten!C:C),3)</f>
        <v>0</v>
      </c>
      <c r="H1773" s="334">
        <f>IF(ISBLANK(F1773),ROUND(SUMIF(Anlagenbewegungsdaten!B:B,A1773,Anlagenbewegungsdaten!D:D),2),ROUND(G1773*F1773%,2))</f>
        <v>0</v>
      </c>
      <c r="I1773" s="334">
        <f>ROUND((H1773-SUMIF(Anlagenbewegungsdaten!$B:$B,A1773,Anlagenbewegungsdaten!D:D)),3)</f>
        <v>0</v>
      </c>
      <c r="J1773" s="335" t="s">
        <v>5179</v>
      </c>
      <c r="K1773" s="335" t="s">
        <v>5193</v>
      </c>
      <c r="L1773" s="516">
        <v>17.28</v>
      </c>
      <c r="M1773" s="332">
        <f>ROUND(SUMIF(Anlagenbewegungsdaten_AV!B:B,A1773,Anlagenbewegungsdaten_AV!C:C),3)</f>
        <v>0</v>
      </c>
      <c r="N1773" s="330">
        <f>IF(ISBLANK(L1773),ROUND(SUMIF(Anlagenbewegungsdaten_AV!B:B,A1773,Anlagenbewegungsdaten_AV!D:D),2),ROUND(M1773*L1773%,2))</f>
        <v>0</v>
      </c>
      <c r="O1773" s="330">
        <f>ROUND(N1773-SUMIF(Anlagenbewegungsdaten_AV!B:B,A1773,Anlagenbewegungsdaten_AV!D:D),3)</f>
        <v>0</v>
      </c>
    </row>
    <row r="1774" spans="1:15" ht="15" customHeight="1" x14ac:dyDescent="0.25">
      <c r="A1774" s="263" t="s">
        <v>2881</v>
      </c>
      <c r="B1774" s="173" t="s">
        <v>2108</v>
      </c>
      <c r="C1774" s="173" t="s">
        <v>4045</v>
      </c>
      <c r="D1774" s="174" t="s">
        <v>2756</v>
      </c>
      <c r="E1774" s="174" t="s">
        <v>2576</v>
      </c>
      <c r="F1774" s="289">
        <v>21.57</v>
      </c>
      <c r="G1774" s="333">
        <f>ROUND(SUMIF(Anlagenbewegungsdaten!B:B,A1774,Anlagenbewegungsdaten!C:C),3)</f>
        <v>0</v>
      </c>
      <c r="H1774" s="334">
        <f>IF(ISBLANK(F1774),ROUND(SUMIF(Anlagenbewegungsdaten!B:B,A1774,Anlagenbewegungsdaten!D:D),2),ROUND(G1774*F1774%,2))</f>
        <v>0</v>
      </c>
      <c r="I1774" s="334">
        <f>ROUND((H1774-SUMIF(Anlagenbewegungsdaten!$B:$B,A1774,Anlagenbewegungsdaten!D:D)),3)</f>
        <v>0</v>
      </c>
      <c r="J1774" s="335" t="s">
        <v>5179</v>
      </c>
      <c r="K1774" s="335" t="s">
        <v>5193</v>
      </c>
      <c r="L1774" s="516">
        <v>17.260000000000002</v>
      </c>
      <c r="M1774" s="332">
        <f>ROUND(SUMIF(Anlagenbewegungsdaten_AV!B:B,A1774,Anlagenbewegungsdaten_AV!C:C),3)</f>
        <v>0</v>
      </c>
      <c r="N1774" s="330">
        <f>IF(ISBLANK(L1774),ROUND(SUMIF(Anlagenbewegungsdaten_AV!B:B,A1774,Anlagenbewegungsdaten_AV!D:D),2),ROUND(M1774*L1774%,2))</f>
        <v>0</v>
      </c>
      <c r="O1774" s="330">
        <f>ROUND(N1774-SUMIF(Anlagenbewegungsdaten_AV!B:B,A1774,Anlagenbewegungsdaten_AV!D:D),3)</f>
        <v>0</v>
      </c>
    </row>
    <row r="1775" spans="1:15" ht="15" customHeight="1" x14ac:dyDescent="0.25">
      <c r="A1775" s="263" t="s">
        <v>3625</v>
      </c>
      <c r="B1775" s="173" t="s">
        <v>2108</v>
      </c>
      <c r="C1775" s="173" t="s">
        <v>4045</v>
      </c>
      <c r="D1775" s="174" t="s">
        <v>3500</v>
      </c>
      <c r="E1775" s="174" t="s">
        <v>3320</v>
      </c>
      <c r="F1775" s="289">
        <v>21.54</v>
      </c>
      <c r="G1775" s="333">
        <f>ROUND(SUMIF(Anlagenbewegungsdaten!B:B,A1775,Anlagenbewegungsdaten!C:C),3)</f>
        <v>0</v>
      </c>
      <c r="H1775" s="334">
        <f>IF(ISBLANK(F1775),ROUND(SUMIF(Anlagenbewegungsdaten!B:B,A1775,Anlagenbewegungsdaten!D:D),2),ROUND(G1775*F1775%,2))</f>
        <v>0</v>
      </c>
      <c r="I1775" s="334">
        <f>ROUND((H1775-SUMIF(Anlagenbewegungsdaten!$B:$B,A1775,Anlagenbewegungsdaten!D:D)),3)</f>
        <v>0</v>
      </c>
      <c r="J1775" s="335" t="s">
        <v>5179</v>
      </c>
      <c r="K1775" s="335" t="s">
        <v>5193</v>
      </c>
      <c r="L1775" s="516">
        <v>17.23</v>
      </c>
      <c r="M1775" s="332">
        <f>ROUND(SUMIF(Anlagenbewegungsdaten_AV!B:B,A1775,Anlagenbewegungsdaten_AV!C:C),3)</f>
        <v>0</v>
      </c>
      <c r="N1775" s="330">
        <f>IF(ISBLANK(L1775),ROUND(SUMIF(Anlagenbewegungsdaten_AV!B:B,A1775,Anlagenbewegungsdaten_AV!D:D),2),ROUND(M1775*L1775%,2))</f>
        <v>0</v>
      </c>
      <c r="O1775" s="330">
        <f>ROUND(N1775-SUMIF(Anlagenbewegungsdaten_AV!B:B,A1775,Anlagenbewegungsdaten_AV!D:D),3)</f>
        <v>0</v>
      </c>
    </row>
    <row r="1776" spans="1:15" ht="15" customHeight="1" x14ac:dyDescent="0.25">
      <c r="A1776" s="275" t="s">
        <v>4400</v>
      </c>
      <c r="B1776" s="194" t="s">
        <v>2108</v>
      </c>
      <c r="C1776" s="194" t="s">
        <v>4045</v>
      </c>
      <c r="D1776" s="193" t="s">
        <v>4274</v>
      </c>
      <c r="E1776" s="193" t="s">
        <v>4093</v>
      </c>
      <c r="F1776" s="290">
        <v>21.509999999999998</v>
      </c>
      <c r="G1776" s="333">
        <f>ROUND(SUMIF(Anlagenbewegungsdaten!B:B,A1776,Anlagenbewegungsdaten!C:C),3)</f>
        <v>0</v>
      </c>
      <c r="H1776" s="334">
        <f>IF(ISBLANK(F1776),ROUND(SUMIF(Anlagenbewegungsdaten!B:B,A1776,Anlagenbewegungsdaten!D:D),2),ROUND(G1776*F1776%,2))</f>
        <v>0</v>
      </c>
      <c r="I1776" s="334">
        <f>ROUND((H1776-SUMIF(Anlagenbewegungsdaten!$B:$B,A1776,Anlagenbewegungsdaten!D:D)),3)</f>
        <v>0</v>
      </c>
      <c r="J1776" s="335" t="s">
        <v>5179</v>
      </c>
      <c r="K1776" s="335" t="s">
        <v>5193</v>
      </c>
      <c r="L1776" s="516">
        <v>17.21</v>
      </c>
      <c r="M1776" s="332">
        <f>ROUND(SUMIF(Anlagenbewegungsdaten_AV!B:B,A1776,Anlagenbewegungsdaten_AV!C:C),3)</f>
        <v>0</v>
      </c>
      <c r="N1776" s="330">
        <f>IF(ISBLANK(L1776),ROUND(SUMIF(Anlagenbewegungsdaten_AV!B:B,A1776,Anlagenbewegungsdaten_AV!D:D),2),ROUND(M1776*L1776%,2))</f>
        <v>0</v>
      </c>
      <c r="O1776" s="330">
        <f>ROUND(N1776-SUMIF(Anlagenbewegungsdaten_AV!B:B,A1776,Anlagenbewegungsdaten_AV!D:D),3)</f>
        <v>0</v>
      </c>
    </row>
    <row r="1777" spans="1:15" ht="15" customHeight="1" x14ac:dyDescent="0.25">
      <c r="A1777" s="263" t="s">
        <v>509</v>
      </c>
      <c r="B1777" s="174" t="s">
        <v>2108</v>
      </c>
      <c r="C1777" s="174" t="s">
        <v>4045</v>
      </c>
      <c r="D1777" s="174" t="s">
        <v>1856</v>
      </c>
      <c r="E1777" s="174" t="s">
        <v>2483</v>
      </c>
      <c r="F1777" s="289">
        <v>18.600000000000001</v>
      </c>
      <c r="G1777" s="333">
        <f>ROUND(SUMIF(Anlagenbewegungsdaten!B:B,A1777,Anlagenbewegungsdaten!C:C),3)</f>
        <v>0</v>
      </c>
      <c r="H1777" s="334">
        <f>IF(ISBLANK(F1777),ROUND(SUMIF(Anlagenbewegungsdaten!B:B,A1777,Anlagenbewegungsdaten!D:D),2),ROUND(G1777*F1777%,2))</f>
        <v>0</v>
      </c>
      <c r="I1777" s="334">
        <f>ROUND((H1777-SUMIF(Anlagenbewegungsdaten!$B:$B,A1777,Anlagenbewegungsdaten!D:D)),3)</f>
        <v>0</v>
      </c>
      <c r="J1777" s="335" t="s">
        <v>5179</v>
      </c>
      <c r="K1777" s="335" t="s">
        <v>5193</v>
      </c>
      <c r="L1777" s="516">
        <v>14.88</v>
      </c>
      <c r="M1777" s="332">
        <f>ROUND(SUMIF(Anlagenbewegungsdaten_AV!B:B,A1777,Anlagenbewegungsdaten_AV!C:C),3)</f>
        <v>0</v>
      </c>
      <c r="N1777" s="330">
        <f>IF(ISBLANK(L1777),ROUND(SUMIF(Anlagenbewegungsdaten_AV!B:B,A1777,Anlagenbewegungsdaten_AV!D:D),2),ROUND(M1777*L1777%,2))</f>
        <v>0</v>
      </c>
      <c r="O1777" s="330">
        <f>ROUND(N1777-SUMIF(Anlagenbewegungsdaten_AV!B:B,A1777,Anlagenbewegungsdaten_AV!D:D),3)</f>
        <v>0</v>
      </c>
    </row>
    <row r="1778" spans="1:15" ht="15" customHeight="1" x14ac:dyDescent="0.25">
      <c r="A1778" s="263" t="s">
        <v>510</v>
      </c>
      <c r="B1778" s="174" t="s">
        <v>2108</v>
      </c>
      <c r="C1778" s="174" t="s">
        <v>4045</v>
      </c>
      <c r="D1778" s="174" t="s">
        <v>1858</v>
      </c>
      <c r="E1778" s="174" t="s">
        <v>2486</v>
      </c>
      <c r="F1778" s="289">
        <v>20.6</v>
      </c>
      <c r="G1778" s="333">
        <f>ROUND(SUMIF(Anlagenbewegungsdaten!B:B,A1778,Anlagenbewegungsdaten!C:C),3)</f>
        <v>0</v>
      </c>
      <c r="H1778" s="334">
        <f>IF(ISBLANK(F1778),ROUND(SUMIF(Anlagenbewegungsdaten!B:B,A1778,Anlagenbewegungsdaten!D:D),2),ROUND(G1778*F1778%,2))</f>
        <v>0</v>
      </c>
      <c r="I1778" s="334">
        <f>ROUND((H1778-SUMIF(Anlagenbewegungsdaten!$B:$B,A1778,Anlagenbewegungsdaten!D:D)),3)</f>
        <v>0</v>
      </c>
      <c r="J1778" s="335" t="s">
        <v>5179</v>
      </c>
      <c r="K1778" s="335" t="s">
        <v>5193</v>
      </c>
      <c r="L1778" s="516">
        <v>16.48</v>
      </c>
      <c r="M1778" s="332">
        <f>ROUND(SUMIF(Anlagenbewegungsdaten_AV!B:B,A1778,Anlagenbewegungsdaten_AV!C:C),3)</f>
        <v>0</v>
      </c>
      <c r="N1778" s="330">
        <f>IF(ISBLANK(L1778),ROUND(SUMIF(Anlagenbewegungsdaten_AV!B:B,A1778,Anlagenbewegungsdaten_AV!D:D),2),ROUND(M1778*L1778%,2))</f>
        <v>0</v>
      </c>
      <c r="O1778" s="330">
        <f>ROUND(N1778-SUMIF(Anlagenbewegungsdaten_AV!B:B,A1778,Anlagenbewegungsdaten_AV!D:D),3)</f>
        <v>0</v>
      </c>
    </row>
    <row r="1779" spans="1:15" ht="15" customHeight="1" x14ac:dyDescent="0.25">
      <c r="A1779" s="263" t="s">
        <v>511</v>
      </c>
      <c r="B1779" s="174" t="s">
        <v>2108</v>
      </c>
      <c r="C1779" s="174" t="s">
        <v>4045</v>
      </c>
      <c r="D1779" s="174" t="s">
        <v>1860</v>
      </c>
      <c r="E1779" s="174" t="s">
        <v>1560</v>
      </c>
      <c r="F1779" s="289">
        <v>21.6</v>
      </c>
      <c r="G1779" s="333">
        <f>ROUND(SUMIF(Anlagenbewegungsdaten!B:B,A1779,Anlagenbewegungsdaten!C:C),3)</f>
        <v>0</v>
      </c>
      <c r="H1779" s="334">
        <f>IF(ISBLANK(F1779),ROUND(SUMIF(Anlagenbewegungsdaten!B:B,A1779,Anlagenbewegungsdaten!D:D),2),ROUND(G1779*F1779%,2))</f>
        <v>0</v>
      </c>
      <c r="I1779" s="334">
        <f>ROUND((H1779-SUMIF(Anlagenbewegungsdaten!$B:$B,A1779,Anlagenbewegungsdaten!D:D)),3)</f>
        <v>0</v>
      </c>
      <c r="J1779" s="335" t="s">
        <v>5179</v>
      </c>
      <c r="K1779" s="335" t="s">
        <v>5193</v>
      </c>
      <c r="L1779" s="516">
        <v>17.28</v>
      </c>
      <c r="M1779" s="332">
        <f>ROUND(SUMIF(Anlagenbewegungsdaten_AV!B:B,A1779,Anlagenbewegungsdaten_AV!C:C),3)</f>
        <v>0</v>
      </c>
      <c r="N1779" s="330">
        <f>IF(ISBLANK(L1779),ROUND(SUMIF(Anlagenbewegungsdaten_AV!B:B,A1779,Anlagenbewegungsdaten_AV!D:D),2),ROUND(M1779*L1779%,2))</f>
        <v>0</v>
      </c>
      <c r="O1779" s="330">
        <f>ROUND(N1779-SUMIF(Anlagenbewegungsdaten_AV!B:B,A1779,Anlagenbewegungsdaten_AV!D:D),3)</f>
        <v>0</v>
      </c>
    </row>
    <row r="1780" spans="1:15" ht="15" customHeight="1" x14ac:dyDescent="0.25">
      <c r="A1780" s="263" t="s">
        <v>512</v>
      </c>
      <c r="B1780" s="174" t="s">
        <v>2108</v>
      </c>
      <c r="C1780" s="174" t="s">
        <v>4045</v>
      </c>
      <c r="D1780" s="174" t="s">
        <v>1862</v>
      </c>
      <c r="E1780" s="174" t="s">
        <v>1563</v>
      </c>
      <c r="F1780" s="289">
        <v>21.6</v>
      </c>
      <c r="G1780" s="333">
        <f>ROUND(SUMIF(Anlagenbewegungsdaten!B:B,A1780,Anlagenbewegungsdaten!C:C),3)</f>
        <v>0</v>
      </c>
      <c r="H1780" s="334">
        <f>IF(ISBLANK(F1780),ROUND(SUMIF(Anlagenbewegungsdaten!B:B,A1780,Anlagenbewegungsdaten!D:D),2),ROUND(G1780*F1780%,2))</f>
        <v>0</v>
      </c>
      <c r="I1780" s="334">
        <f>ROUND((H1780-SUMIF(Anlagenbewegungsdaten!$B:$B,A1780,Anlagenbewegungsdaten!D:D)),3)</f>
        <v>0</v>
      </c>
      <c r="J1780" s="335" t="s">
        <v>5179</v>
      </c>
      <c r="K1780" s="335" t="s">
        <v>5193</v>
      </c>
      <c r="L1780" s="516">
        <v>17.28</v>
      </c>
      <c r="M1780" s="332">
        <f>ROUND(SUMIF(Anlagenbewegungsdaten_AV!B:B,A1780,Anlagenbewegungsdaten_AV!C:C),3)</f>
        <v>0</v>
      </c>
      <c r="N1780" s="330">
        <f>IF(ISBLANK(L1780),ROUND(SUMIF(Anlagenbewegungsdaten_AV!B:B,A1780,Anlagenbewegungsdaten_AV!D:D),2),ROUND(M1780*L1780%,2))</f>
        <v>0</v>
      </c>
      <c r="O1780" s="330">
        <f>ROUND(N1780-SUMIF(Anlagenbewegungsdaten_AV!B:B,A1780,Anlagenbewegungsdaten_AV!D:D),3)</f>
        <v>0</v>
      </c>
    </row>
    <row r="1781" spans="1:15" ht="15" customHeight="1" x14ac:dyDescent="0.25">
      <c r="A1781" s="263" t="s">
        <v>2882</v>
      </c>
      <c r="B1781" s="174" t="s">
        <v>2108</v>
      </c>
      <c r="C1781" s="174" t="s">
        <v>4045</v>
      </c>
      <c r="D1781" s="174" t="s">
        <v>2758</v>
      </c>
      <c r="E1781" s="174" t="s">
        <v>2576</v>
      </c>
      <c r="F1781" s="289">
        <v>21.57</v>
      </c>
      <c r="G1781" s="333">
        <f>ROUND(SUMIF(Anlagenbewegungsdaten!B:B,A1781,Anlagenbewegungsdaten!C:C),3)</f>
        <v>0</v>
      </c>
      <c r="H1781" s="334">
        <f>IF(ISBLANK(F1781),ROUND(SUMIF(Anlagenbewegungsdaten!B:B,A1781,Anlagenbewegungsdaten!D:D),2),ROUND(G1781*F1781%,2))</f>
        <v>0</v>
      </c>
      <c r="I1781" s="334">
        <f>ROUND((H1781-SUMIF(Anlagenbewegungsdaten!$B:$B,A1781,Anlagenbewegungsdaten!D:D)),3)</f>
        <v>0</v>
      </c>
      <c r="J1781" s="335" t="s">
        <v>5179</v>
      </c>
      <c r="K1781" s="335" t="s">
        <v>5193</v>
      </c>
      <c r="L1781" s="516">
        <v>17.260000000000002</v>
      </c>
      <c r="M1781" s="332">
        <f>ROUND(SUMIF(Anlagenbewegungsdaten_AV!B:B,A1781,Anlagenbewegungsdaten_AV!C:C),3)</f>
        <v>0</v>
      </c>
      <c r="N1781" s="330">
        <f>IF(ISBLANK(L1781),ROUND(SUMIF(Anlagenbewegungsdaten_AV!B:B,A1781,Anlagenbewegungsdaten_AV!D:D),2),ROUND(M1781*L1781%,2))</f>
        <v>0</v>
      </c>
      <c r="O1781" s="330">
        <f>ROUND(N1781-SUMIF(Anlagenbewegungsdaten_AV!B:B,A1781,Anlagenbewegungsdaten_AV!D:D),3)</f>
        <v>0</v>
      </c>
    </row>
    <row r="1782" spans="1:15" ht="15" customHeight="1" x14ac:dyDescent="0.25">
      <c r="A1782" s="263" t="s">
        <v>3626</v>
      </c>
      <c r="B1782" s="174" t="s">
        <v>2108</v>
      </c>
      <c r="C1782" s="174" t="s">
        <v>4045</v>
      </c>
      <c r="D1782" s="174" t="s">
        <v>3502</v>
      </c>
      <c r="E1782" s="174" t="s">
        <v>3320</v>
      </c>
      <c r="F1782" s="289">
        <v>21.54</v>
      </c>
      <c r="G1782" s="333">
        <f>ROUND(SUMIF(Anlagenbewegungsdaten!B:B,A1782,Anlagenbewegungsdaten!C:C),3)</f>
        <v>0</v>
      </c>
      <c r="H1782" s="334">
        <f>IF(ISBLANK(F1782),ROUND(SUMIF(Anlagenbewegungsdaten!B:B,A1782,Anlagenbewegungsdaten!D:D),2),ROUND(G1782*F1782%,2))</f>
        <v>0</v>
      </c>
      <c r="I1782" s="334">
        <f>ROUND((H1782-SUMIF(Anlagenbewegungsdaten!$B:$B,A1782,Anlagenbewegungsdaten!D:D)),3)</f>
        <v>0</v>
      </c>
      <c r="J1782" s="335" t="s">
        <v>5179</v>
      </c>
      <c r="K1782" s="335" t="s">
        <v>5193</v>
      </c>
      <c r="L1782" s="516">
        <v>17.23</v>
      </c>
      <c r="M1782" s="332">
        <f>ROUND(SUMIF(Anlagenbewegungsdaten_AV!B:B,A1782,Anlagenbewegungsdaten_AV!C:C),3)</f>
        <v>0</v>
      </c>
      <c r="N1782" s="330">
        <f>IF(ISBLANK(L1782),ROUND(SUMIF(Anlagenbewegungsdaten_AV!B:B,A1782,Anlagenbewegungsdaten_AV!D:D),2),ROUND(M1782*L1782%,2))</f>
        <v>0</v>
      </c>
      <c r="O1782" s="330">
        <f>ROUND(N1782-SUMIF(Anlagenbewegungsdaten_AV!B:B,A1782,Anlagenbewegungsdaten_AV!D:D),3)</f>
        <v>0</v>
      </c>
    </row>
    <row r="1783" spans="1:15" ht="15" customHeight="1" x14ac:dyDescent="0.25">
      <c r="A1783" s="275" t="s">
        <v>4401</v>
      </c>
      <c r="B1783" s="193" t="s">
        <v>2108</v>
      </c>
      <c r="C1783" s="193" t="s">
        <v>4045</v>
      </c>
      <c r="D1783" s="193" t="s">
        <v>4276</v>
      </c>
      <c r="E1783" s="193" t="s">
        <v>4093</v>
      </c>
      <c r="F1783" s="290">
        <v>21.509999999999998</v>
      </c>
      <c r="G1783" s="333">
        <f>ROUND(SUMIF(Anlagenbewegungsdaten!B:B,A1783,Anlagenbewegungsdaten!C:C),3)</f>
        <v>0</v>
      </c>
      <c r="H1783" s="334">
        <f>IF(ISBLANK(F1783),ROUND(SUMIF(Anlagenbewegungsdaten!B:B,A1783,Anlagenbewegungsdaten!D:D),2),ROUND(G1783*F1783%,2))</f>
        <v>0</v>
      </c>
      <c r="I1783" s="334">
        <f>ROUND((H1783-SUMIF(Anlagenbewegungsdaten!$B:$B,A1783,Anlagenbewegungsdaten!D:D)),3)</f>
        <v>0</v>
      </c>
      <c r="J1783" s="335" t="s">
        <v>5179</v>
      </c>
      <c r="K1783" s="335" t="s">
        <v>5193</v>
      </c>
      <c r="L1783" s="516">
        <v>17.21</v>
      </c>
      <c r="M1783" s="332">
        <f>ROUND(SUMIF(Anlagenbewegungsdaten_AV!B:B,A1783,Anlagenbewegungsdaten_AV!C:C),3)</f>
        <v>0</v>
      </c>
      <c r="N1783" s="330">
        <f>IF(ISBLANK(L1783),ROUND(SUMIF(Anlagenbewegungsdaten_AV!B:B,A1783,Anlagenbewegungsdaten_AV!D:D),2),ROUND(M1783*L1783%,2))</f>
        <v>0</v>
      </c>
      <c r="O1783" s="330">
        <f>ROUND(N1783-SUMIF(Anlagenbewegungsdaten_AV!B:B,A1783,Anlagenbewegungsdaten_AV!D:D),3)</f>
        <v>0</v>
      </c>
    </row>
    <row r="1784" spans="1:15" ht="15" customHeight="1" x14ac:dyDescent="0.25">
      <c r="A1784" s="263" t="s">
        <v>513</v>
      </c>
      <c r="B1784" s="174" t="s">
        <v>2108</v>
      </c>
      <c r="C1784" s="174" t="s">
        <v>4045</v>
      </c>
      <c r="D1784" s="174" t="s">
        <v>1864</v>
      </c>
      <c r="E1784" s="174" t="s">
        <v>2483</v>
      </c>
      <c r="F1784" s="289">
        <v>19.600000000000001</v>
      </c>
      <c r="G1784" s="333">
        <f>ROUND(SUMIF(Anlagenbewegungsdaten!B:B,A1784,Anlagenbewegungsdaten!C:C),3)</f>
        <v>0</v>
      </c>
      <c r="H1784" s="334">
        <f>IF(ISBLANK(F1784),ROUND(SUMIF(Anlagenbewegungsdaten!B:B,A1784,Anlagenbewegungsdaten!D:D),2),ROUND(G1784*F1784%,2))</f>
        <v>0</v>
      </c>
      <c r="I1784" s="334">
        <f>ROUND((H1784-SUMIF(Anlagenbewegungsdaten!$B:$B,A1784,Anlagenbewegungsdaten!D:D)),3)</f>
        <v>0</v>
      </c>
      <c r="J1784" s="335" t="s">
        <v>5179</v>
      </c>
      <c r="K1784" s="335" t="s">
        <v>5193</v>
      </c>
      <c r="L1784" s="516">
        <v>15.68</v>
      </c>
      <c r="M1784" s="332">
        <f>ROUND(SUMIF(Anlagenbewegungsdaten_AV!B:B,A1784,Anlagenbewegungsdaten_AV!C:C),3)</f>
        <v>0</v>
      </c>
      <c r="N1784" s="330">
        <f>IF(ISBLANK(L1784),ROUND(SUMIF(Anlagenbewegungsdaten_AV!B:B,A1784,Anlagenbewegungsdaten_AV!D:D),2),ROUND(M1784*L1784%,2))</f>
        <v>0</v>
      </c>
      <c r="O1784" s="330">
        <f>ROUND(N1784-SUMIF(Anlagenbewegungsdaten_AV!B:B,A1784,Anlagenbewegungsdaten_AV!D:D),3)</f>
        <v>0</v>
      </c>
    </row>
    <row r="1785" spans="1:15" ht="15" customHeight="1" x14ac:dyDescent="0.25">
      <c r="A1785" s="263" t="s">
        <v>514</v>
      </c>
      <c r="B1785" s="174" t="s">
        <v>2108</v>
      </c>
      <c r="C1785" s="174" t="s">
        <v>4045</v>
      </c>
      <c r="D1785" s="174" t="s">
        <v>1866</v>
      </c>
      <c r="E1785" s="174" t="s">
        <v>2486</v>
      </c>
      <c r="F1785" s="289">
        <v>21.6</v>
      </c>
      <c r="G1785" s="333">
        <f>ROUND(SUMIF(Anlagenbewegungsdaten!B:B,A1785,Anlagenbewegungsdaten!C:C),3)</f>
        <v>0</v>
      </c>
      <c r="H1785" s="334">
        <f>IF(ISBLANK(F1785),ROUND(SUMIF(Anlagenbewegungsdaten!B:B,A1785,Anlagenbewegungsdaten!D:D),2),ROUND(G1785*F1785%,2))</f>
        <v>0</v>
      </c>
      <c r="I1785" s="334">
        <f>ROUND((H1785-SUMIF(Anlagenbewegungsdaten!$B:$B,A1785,Anlagenbewegungsdaten!D:D)),3)</f>
        <v>0</v>
      </c>
      <c r="J1785" s="335" t="s">
        <v>5179</v>
      </c>
      <c r="K1785" s="335" t="s">
        <v>5193</v>
      </c>
      <c r="L1785" s="516">
        <v>17.28</v>
      </c>
      <c r="M1785" s="332">
        <f>ROUND(SUMIF(Anlagenbewegungsdaten_AV!B:B,A1785,Anlagenbewegungsdaten_AV!C:C),3)</f>
        <v>0</v>
      </c>
      <c r="N1785" s="330">
        <f>IF(ISBLANK(L1785),ROUND(SUMIF(Anlagenbewegungsdaten_AV!B:B,A1785,Anlagenbewegungsdaten_AV!D:D),2),ROUND(M1785*L1785%,2))</f>
        <v>0</v>
      </c>
      <c r="O1785" s="330">
        <f>ROUND(N1785-SUMIF(Anlagenbewegungsdaten_AV!B:B,A1785,Anlagenbewegungsdaten_AV!D:D),3)</f>
        <v>0</v>
      </c>
    </row>
    <row r="1786" spans="1:15" ht="15" customHeight="1" x14ac:dyDescent="0.25">
      <c r="A1786" s="263" t="s">
        <v>515</v>
      </c>
      <c r="B1786" s="174" t="s">
        <v>2108</v>
      </c>
      <c r="C1786" s="174" t="s">
        <v>4045</v>
      </c>
      <c r="D1786" s="184" t="s">
        <v>1868</v>
      </c>
      <c r="E1786" s="174" t="s">
        <v>1560</v>
      </c>
      <c r="F1786" s="289">
        <v>22.6</v>
      </c>
      <c r="G1786" s="333">
        <f>ROUND(SUMIF(Anlagenbewegungsdaten!B:B,A1786,Anlagenbewegungsdaten!C:C),3)</f>
        <v>0</v>
      </c>
      <c r="H1786" s="334">
        <f>IF(ISBLANK(F1786),ROUND(SUMIF(Anlagenbewegungsdaten!B:B,A1786,Anlagenbewegungsdaten!D:D),2),ROUND(G1786*F1786%,2))</f>
        <v>0</v>
      </c>
      <c r="I1786" s="334">
        <f>ROUND((H1786-SUMIF(Anlagenbewegungsdaten!$B:$B,A1786,Anlagenbewegungsdaten!D:D)),3)</f>
        <v>0</v>
      </c>
      <c r="J1786" s="335" t="s">
        <v>5179</v>
      </c>
      <c r="K1786" s="335" t="s">
        <v>5193</v>
      </c>
      <c r="L1786" s="516">
        <v>18.079999999999998</v>
      </c>
      <c r="M1786" s="332">
        <f>ROUND(SUMIF(Anlagenbewegungsdaten_AV!B:B,A1786,Anlagenbewegungsdaten_AV!C:C),3)</f>
        <v>0</v>
      </c>
      <c r="N1786" s="330">
        <f>IF(ISBLANK(L1786),ROUND(SUMIF(Anlagenbewegungsdaten_AV!B:B,A1786,Anlagenbewegungsdaten_AV!D:D),2),ROUND(M1786*L1786%,2))</f>
        <v>0</v>
      </c>
      <c r="O1786" s="330">
        <f>ROUND(N1786-SUMIF(Anlagenbewegungsdaten_AV!B:B,A1786,Anlagenbewegungsdaten_AV!D:D),3)</f>
        <v>0</v>
      </c>
    </row>
    <row r="1787" spans="1:15" ht="15" customHeight="1" x14ac:dyDescent="0.25">
      <c r="A1787" s="263" t="s">
        <v>516</v>
      </c>
      <c r="B1787" s="174" t="s">
        <v>2108</v>
      </c>
      <c r="C1787" s="174" t="s">
        <v>4045</v>
      </c>
      <c r="D1787" s="174" t="s">
        <v>1870</v>
      </c>
      <c r="E1787" s="174" t="s">
        <v>1563</v>
      </c>
      <c r="F1787" s="289">
        <v>22.6</v>
      </c>
      <c r="G1787" s="333">
        <f>ROUND(SUMIF(Anlagenbewegungsdaten!B:B,A1787,Anlagenbewegungsdaten!C:C),3)</f>
        <v>0</v>
      </c>
      <c r="H1787" s="334">
        <f>IF(ISBLANK(F1787),ROUND(SUMIF(Anlagenbewegungsdaten!B:B,A1787,Anlagenbewegungsdaten!D:D),2),ROUND(G1787*F1787%,2))</f>
        <v>0</v>
      </c>
      <c r="I1787" s="334">
        <f>ROUND((H1787-SUMIF(Anlagenbewegungsdaten!$B:$B,A1787,Anlagenbewegungsdaten!D:D)),3)</f>
        <v>0</v>
      </c>
      <c r="J1787" s="335" t="s">
        <v>5179</v>
      </c>
      <c r="K1787" s="335" t="s">
        <v>5193</v>
      </c>
      <c r="L1787" s="516">
        <v>18.079999999999998</v>
      </c>
      <c r="M1787" s="332">
        <f>ROUND(SUMIF(Anlagenbewegungsdaten_AV!B:B,A1787,Anlagenbewegungsdaten_AV!C:C),3)</f>
        <v>0</v>
      </c>
      <c r="N1787" s="330">
        <f>IF(ISBLANK(L1787),ROUND(SUMIF(Anlagenbewegungsdaten_AV!B:B,A1787,Anlagenbewegungsdaten_AV!D:D),2),ROUND(M1787*L1787%,2))</f>
        <v>0</v>
      </c>
      <c r="O1787" s="330">
        <f>ROUND(N1787-SUMIF(Anlagenbewegungsdaten_AV!B:B,A1787,Anlagenbewegungsdaten_AV!D:D),3)</f>
        <v>0</v>
      </c>
    </row>
    <row r="1788" spans="1:15" ht="15" customHeight="1" x14ac:dyDescent="0.25">
      <c r="A1788" s="263" t="s">
        <v>2883</v>
      </c>
      <c r="B1788" s="174" t="s">
        <v>2108</v>
      </c>
      <c r="C1788" s="174" t="s">
        <v>4045</v>
      </c>
      <c r="D1788" s="174" t="s">
        <v>2760</v>
      </c>
      <c r="E1788" s="174" t="s">
        <v>2576</v>
      </c>
      <c r="F1788" s="289">
        <v>22.57</v>
      </c>
      <c r="G1788" s="333">
        <f>ROUND(SUMIF(Anlagenbewegungsdaten!B:B,A1788,Anlagenbewegungsdaten!C:C),3)</f>
        <v>0</v>
      </c>
      <c r="H1788" s="334">
        <f>IF(ISBLANK(F1788),ROUND(SUMIF(Anlagenbewegungsdaten!B:B,A1788,Anlagenbewegungsdaten!D:D),2),ROUND(G1788*F1788%,2))</f>
        <v>0</v>
      </c>
      <c r="I1788" s="334">
        <f>ROUND((H1788-SUMIF(Anlagenbewegungsdaten!$B:$B,A1788,Anlagenbewegungsdaten!D:D)),3)</f>
        <v>0</v>
      </c>
      <c r="J1788" s="335" t="s">
        <v>5179</v>
      </c>
      <c r="K1788" s="335" t="s">
        <v>5193</v>
      </c>
      <c r="L1788" s="516">
        <v>18.059999999999999</v>
      </c>
      <c r="M1788" s="332">
        <f>ROUND(SUMIF(Anlagenbewegungsdaten_AV!B:B,A1788,Anlagenbewegungsdaten_AV!C:C),3)</f>
        <v>0</v>
      </c>
      <c r="N1788" s="330">
        <f>IF(ISBLANK(L1788),ROUND(SUMIF(Anlagenbewegungsdaten_AV!B:B,A1788,Anlagenbewegungsdaten_AV!D:D),2),ROUND(M1788*L1788%,2))</f>
        <v>0</v>
      </c>
      <c r="O1788" s="330">
        <f>ROUND(N1788-SUMIF(Anlagenbewegungsdaten_AV!B:B,A1788,Anlagenbewegungsdaten_AV!D:D),3)</f>
        <v>0</v>
      </c>
    </row>
    <row r="1789" spans="1:15" ht="15" customHeight="1" x14ac:dyDescent="0.25">
      <c r="A1789" s="263" t="s">
        <v>3627</v>
      </c>
      <c r="B1789" s="174" t="s">
        <v>2108</v>
      </c>
      <c r="C1789" s="174" t="s">
        <v>4045</v>
      </c>
      <c r="D1789" s="174" t="s">
        <v>3504</v>
      </c>
      <c r="E1789" s="174" t="s">
        <v>3320</v>
      </c>
      <c r="F1789" s="289">
        <v>22.54</v>
      </c>
      <c r="G1789" s="333">
        <f>ROUND(SUMIF(Anlagenbewegungsdaten!B:B,A1789,Anlagenbewegungsdaten!C:C),3)</f>
        <v>0</v>
      </c>
      <c r="H1789" s="334">
        <f>IF(ISBLANK(F1789),ROUND(SUMIF(Anlagenbewegungsdaten!B:B,A1789,Anlagenbewegungsdaten!D:D),2),ROUND(G1789*F1789%,2))</f>
        <v>0</v>
      </c>
      <c r="I1789" s="334">
        <f>ROUND((H1789-SUMIF(Anlagenbewegungsdaten!$B:$B,A1789,Anlagenbewegungsdaten!D:D)),3)</f>
        <v>0</v>
      </c>
      <c r="J1789" s="335" t="s">
        <v>5179</v>
      </c>
      <c r="K1789" s="335" t="s">
        <v>5193</v>
      </c>
      <c r="L1789" s="516">
        <v>18.03</v>
      </c>
      <c r="M1789" s="332">
        <f>ROUND(SUMIF(Anlagenbewegungsdaten_AV!B:B,A1789,Anlagenbewegungsdaten_AV!C:C),3)</f>
        <v>0</v>
      </c>
      <c r="N1789" s="330">
        <f>IF(ISBLANK(L1789),ROUND(SUMIF(Anlagenbewegungsdaten_AV!B:B,A1789,Anlagenbewegungsdaten_AV!D:D),2),ROUND(M1789*L1789%,2))</f>
        <v>0</v>
      </c>
      <c r="O1789" s="330">
        <f>ROUND(N1789-SUMIF(Anlagenbewegungsdaten_AV!B:B,A1789,Anlagenbewegungsdaten_AV!D:D),3)</f>
        <v>0</v>
      </c>
    </row>
    <row r="1790" spans="1:15" ht="15" customHeight="1" x14ac:dyDescent="0.25">
      <c r="A1790" s="275" t="s">
        <v>4402</v>
      </c>
      <c r="B1790" s="193" t="s">
        <v>2108</v>
      </c>
      <c r="C1790" s="193" t="s">
        <v>4045</v>
      </c>
      <c r="D1790" s="193" t="s">
        <v>4278</v>
      </c>
      <c r="E1790" s="193" t="s">
        <v>4093</v>
      </c>
      <c r="F1790" s="290">
        <v>22.509999999999998</v>
      </c>
      <c r="G1790" s="333">
        <f>ROUND(SUMIF(Anlagenbewegungsdaten!B:B,A1790,Anlagenbewegungsdaten!C:C),3)</f>
        <v>0</v>
      </c>
      <c r="H1790" s="334">
        <f>IF(ISBLANK(F1790),ROUND(SUMIF(Anlagenbewegungsdaten!B:B,A1790,Anlagenbewegungsdaten!D:D),2),ROUND(G1790*F1790%,2))</f>
        <v>0</v>
      </c>
      <c r="I1790" s="334">
        <f>ROUND((H1790-SUMIF(Anlagenbewegungsdaten!$B:$B,A1790,Anlagenbewegungsdaten!D:D)),3)</f>
        <v>0</v>
      </c>
      <c r="J1790" s="335" t="s">
        <v>5179</v>
      </c>
      <c r="K1790" s="335" t="s">
        <v>5193</v>
      </c>
      <c r="L1790" s="516">
        <v>18.010000000000002</v>
      </c>
      <c r="M1790" s="332">
        <f>ROUND(SUMIF(Anlagenbewegungsdaten_AV!B:B,A1790,Anlagenbewegungsdaten_AV!C:C),3)</f>
        <v>0</v>
      </c>
      <c r="N1790" s="330">
        <f>IF(ISBLANK(L1790),ROUND(SUMIF(Anlagenbewegungsdaten_AV!B:B,A1790,Anlagenbewegungsdaten_AV!D:D),2),ROUND(M1790*L1790%,2))</f>
        <v>0</v>
      </c>
      <c r="O1790" s="330">
        <f>ROUND(N1790-SUMIF(Anlagenbewegungsdaten_AV!B:B,A1790,Anlagenbewegungsdaten_AV!D:D),3)</f>
        <v>0</v>
      </c>
    </row>
    <row r="1791" spans="1:15" ht="15" customHeight="1" x14ac:dyDescent="0.25">
      <c r="A1791" s="263" t="s">
        <v>517</v>
      </c>
      <c r="B1791" s="174" t="s">
        <v>2108</v>
      </c>
      <c r="C1791" s="174" t="s">
        <v>4045</v>
      </c>
      <c r="D1791" s="174" t="s">
        <v>1872</v>
      </c>
      <c r="E1791" s="174" t="s">
        <v>2483</v>
      </c>
      <c r="F1791" s="289">
        <v>19.600000000000001</v>
      </c>
      <c r="G1791" s="333">
        <f>ROUND(SUMIF(Anlagenbewegungsdaten!B:B,A1791,Anlagenbewegungsdaten!C:C),3)</f>
        <v>0</v>
      </c>
      <c r="H1791" s="334">
        <f>IF(ISBLANK(F1791),ROUND(SUMIF(Anlagenbewegungsdaten!B:B,A1791,Anlagenbewegungsdaten!D:D),2),ROUND(G1791*F1791%,2))</f>
        <v>0</v>
      </c>
      <c r="I1791" s="334">
        <f>ROUND((H1791-SUMIF(Anlagenbewegungsdaten!$B:$B,A1791,Anlagenbewegungsdaten!D:D)),3)</f>
        <v>0</v>
      </c>
      <c r="J1791" s="335" t="s">
        <v>5179</v>
      </c>
      <c r="K1791" s="335" t="s">
        <v>5193</v>
      </c>
      <c r="L1791" s="516">
        <v>15.68</v>
      </c>
      <c r="M1791" s="332">
        <f>ROUND(SUMIF(Anlagenbewegungsdaten_AV!B:B,A1791,Anlagenbewegungsdaten_AV!C:C),3)</f>
        <v>0</v>
      </c>
      <c r="N1791" s="330">
        <f>IF(ISBLANK(L1791),ROUND(SUMIF(Anlagenbewegungsdaten_AV!B:B,A1791,Anlagenbewegungsdaten_AV!D:D),2),ROUND(M1791*L1791%,2))</f>
        <v>0</v>
      </c>
      <c r="O1791" s="330">
        <f>ROUND(N1791-SUMIF(Anlagenbewegungsdaten_AV!B:B,A1791,Anlagenbewegungsdaten_AV!D:D),3)</f>
        <v>0</v>
      </c>
    </row>
    <row r="1792" spans="1:15" ht="15" customHeight="1" x14ac:dyDescent="0.25">
      <c r="A1792" s="263" t="s">
        <v>518</v>
      </c>
      <c r="B1792" s="174" t="s">
        <v>2108</v>
      </c>
      <c r="C1792" s="174" t="s">
        <v>4045</v>
      </c>
      <c r="D1792" s="174" t="s">
        <v>1874</v>
      </c>
      <c r="E1792" s="174" t="s">
        <v>2486</v>
      </c>
      <c r="F1792" s="289">
        <v>21.6</v>
      </c>
      <c r="G1792" s="333">
        <f>ROUND(SUMIF(Anlagenbewegungsdaten!B:B,A1792,Anlagenbewegungsdaten!C:C),3)</f>
        <v>0</v>
      </c>
      <c r="H1792" s="334">
        <f>IF(ISBLANK(F1792),ROUND(SUMIF(Anlagenbewegungsdaten!B:B,A1792,Anlagenbewegungsdaten!D:D),2),ROUND(G1792*F1792%,2))</f>
        <v>0</v>
      </c>
      <c r="I1792" s="334">
        <f>ROUND((H1792-SUMIF(Anlagenbewegungsdaten!$B:$B,A1792,Anlagenbewegungsdaten!D:D)),3)</f>
        <v>0</v>
      </c>
      <c r="J1792" s="335" t="s">
        <v>5179</v>
      </c>
      <c r="K1792" s="335" t="s">
        <v>5193</v>
      </c>
      <c r="L1792" s="516">
        <v>17.28</v>
      </c>
      <c r="M1792" s="332">
        <f>ROUND(SUMIF(Anlagenbewegungsdaten_AV!B:B,A1792,Anlagenbewegungsdaten_AV!C:C),3)</f>
        <v>0</v>
      </c>
      <c r="N1792" s="330">
        <f>IF(ISBLANK(L1792),ROUND(SUMIF(Anlagenbewegungsdaten_AV!B:B,A1792,Anlagenbewegungsdaten_AV!D:D),2),ROUND(M1792*L1792%,2))</f>
        <v>0</v>
      </c>
      <c r="O1792" s="330">
        <f>ROUND(N1792-SUMIF(Anlagenbewegungsdaten_AV!B:B,A1792,Anlagenbewegungsdaten_AV!D:D),3)</f>
        <v>0</v>
      </c>
    </row>
    <row r="1793" spans="1:15" ht="15" customHeight="1" x14ac:dyDescent="0.25">
      <c r="A1793" s="263" t="s">
        <v>519</v>
      </c>
      <c r="B1793" s="174" t="s">
        <v>2108</v>
      </c>
      <c r="C1793" s="174" t="s">
        <v>4045</v>
      </c>
      <c r="D1793" s="174" t="s">
        <v>1876</v>
      </c>
      <c r="E1793" s="174" t="s">
        <v>1560</v>
      </c>
      <c r="F1793" s="289">
        <v>22.6</v>
      </c>
      <c r="G1793" s="333">
        <f>ROUND(SUMIF(Anlagenbewegungsdaten!B:B,A1793,Anlagenbewegungsdaten!C:C),3)</f>
        <v>0</v>
      </c>
      <c r="H1793" s="334">
        <f>IF(ISBLANK(F1793),ROUND(SUMIF(Anlagenbewegungsdaten!B:B,A1793,Anlagenbewegungsdaten!D:D),2),ROUND(G1793*F1793%,2))</f>
        <v>0</v>
      </c>
      <c r="I1793" s="334">
        <f>ROUND((H1793-SUMIF(Anlagenbewegungsdaten!$B:$B,A1793,Anlagenbewegungsdaten!D:D)),3)</f>
        <v>0</v>
      </c>
      <c r="J1793" s="335" t="s">
        <v>5179</v>
      </c>
      <c r="K1793" s="335" t="s">
        <v>5193</v>
      </c>
      <c r="L1793" s="516">
        <v>18.079999999999998</v>
      </c>
      <c r="M1793" s="332">
        <f>ROUND(SUMIF(Anlagenbewegungsdaten_AV!B:B,A1793,Anlagenbewegungsdaten_AV!C:C),3)</f>
        <v>0</v>
      </c>
      <c r="N1793" s="330">
        <f>IF(ISBLANK(L1793),ROUND(SUMIF(Anlagenbewegungsdaten_AV!B:B,A1793,Anlagenbewegungsdaten_AV!D:D),2),ROUND(M1793*L1793%,2))</f>
        <v>0</v>
      </c>
      <c r="O1793" s="330">
        <f>ROUND(N1793-SUMIF(Anlagenbewegungsdaten_AV!B:B,A1793,Anlagenbewegungsdaten_AV!D:D),3)</f>
        <v>0</v>
      </c>
    </row>
    <row r="1794" spans="1:15" ht="15" customHeight="1" x14ac:dyDescent="0.25">
      <c r="A1794" s="263" t="s">
        <v>520</v>
      </c>
      <c r="B1794" s="174" t="s">
        <v>2108</v>
      </c>
      <c r="C1794" s="174" t="s">
        <v>4045</v>
      </c>
      <c r="D1794" s="174" t="s">
        <v>1878</v>
      </c>
      <c r="E1794" s="174" t="s">
        <v>1563</v>
      </c>
      <c r="F1794" s="289">
        <v>22.6</v>
      </c>
      <c r="G1794" s="333">
        <f>ROUND(SUMIF(Anlagenbewegungsdaten!B:B,A1794,Anlagenbewegungsdaten!C:C),3)</f>
        <v>0</v>
      </c>
      <c r="H1794" s="334">
        <f>IF(ISBLANK(F1794),ROUND(SUMIF(Anlagenbewegungsdaten!B:B,A1794,Anlagenbewegungsdaten!D:D),2),ROUND(G1794*F1794%,2))</f>
        <v>0</v>
      </c>
      <c r="I1794" s="334">
        <f>ROUND((H1794-SUMIF(Anlagenbewegungsdaten!$B:$B,A1794,Anlagenbewegungsdaten!D:D)),3)</f>
        <v>0</v>
      </c>
      <c r="J1794" s="335" t="s">
        <v>5179</v>
      </c>
      <c r="K1794" s="335" t="s">
        <v>5193</v>
      </c>
      <c r="L1794" s="516">
        <v>18.079999999999998</v>
      </c>
      <c r="M1794" s="332">
        <f>ROUND(SUMIF(Anlagenbewegungsdaten_AV!B:B,A1794,Anlagenbewegungsdaten_AV!C:C),3)</f>
        <v>0</v>
      </c>
      <c r="N1794" s="330">
        <f>IF(ISBLANK(L1794),ROUND(SUMIF(Anlagenbewegungsdaten_AV!B:B,A1794,Anlagenbewegungsdaten_AV!D:D),2),ROUND(M1794*L1794%,2))</f>
        <v>0</v>
      </c>
      <c r="O1794" s="330">
        <f>ROUND(N1794-SUMIF(Anlagenbewegungsdaten_AV!B:B,A1794,Anlagenbewegungsdaten_AV!D:D),3)</f>
        <v>0</v>
      </c>
    </row>
    <row r="1795" spans="1:15" ht="15" customHeight="1" x14ac:dyDescent="0.25">
      <c r="A1795" s="263" t="s">
        <v>2884</v>
      </c>
      <c r="B1795" s="174" t="s">
        <v>2108</v>
      </c>
      <c r="C1795" s="174" t="s">
        <v>4045</v>
      </c>
      <c r="D1795" s="174" t="s">
        <v>2762</v>
      </c>
      <c r="E1795" s="174" t="s">
        <v>2576</v>
      </c>
      <c r="F1795" s="289">
        <v>22.57</v>
      </c>
      <c r="G1795" s="333">
        <f>ROUND(SUMIF(Anlagenbewegungsdaten!B:B,A1795,Anlagenbewegungsdaten!C:C),3)</f>
        <v>0</v>
      </c>
      <c r="H1795" s="334">
        <f>IF(ISBLANK(F1795),ROUND(SUMIF(Anlagenbewegungsdaten!B:B,A1795,Anlagenbewegungsdaten!D:D),2),ROUND(G1795*F1795%,2))</f>
        <v>0</v>
      </c>
      <c r="I1795" s="334">
        <f>ROUND((H1795-SUMIF(Anlagenbewegungsdaten!$B:$B,A1795,Anlagenbewegungsdaten!D:D)),3)</f>
        <v>0</v>
      </c>
      <c r="J1795" s="335" t="s">
        <v>5179</v>
      </c>
      <c r="K1795" s="335" t="s">
        <v>5193</v>
      </c>
      <c r="L1795" s="516">
        <v>18.059999999999999</v>
      </c>
      <c r="M1795" s="332">
        <f>ROUND(SUMIF(Anlagenbewegungsdaten_AV!B:B,A1795,Anlagenbewegungsdaten_AV!C:C),3)</f>
        <v>0</v>
      </c>
      <c r="N1795" s="330">
        <f>IF(ISBLANK(L1795),ROUND(SUMIF(Anlagenbewegungsdaten_AV!B:B,A1795,Anlagenbewegungsdaten_AV!D:D),2),ROUND(M1795*L1795%,2))</f>
        <v>0</v>
      </c>
      <c r="O1795" s="330">
        <f>ROUND(N1795-SUMIF(Anlagenbewegungsdaten_AV!B:B,A1795,Anlagenbewegungsdaten_AV!D:D),3)</f>
        <v>0</v>
      </c>
    </row>
    <row r="1796" spans="1:15" ht="15" customHeight="1" x14ac:dyDescent="0.25">
      <c r="A1796" s="263" t="s">
        <v>3628</v>
      </c>
      <c r="B1796" s="174" t="s">
        <v>2108</v>
      </c>
      <c r="C1796" s="174" t="s">
        <v>4045</v>
      </c>
      <c r="D1796" s="174" t="s">
        <v>3506</v>
      </c>
      <c r="E1796" s="174" t="s">
        <v>3320</v>
      </c>
      <c r="F1796" s="289">
        <v>22.54</v>
      </c>
      <c r="G1796" s="333">
        <f>ROUND(SUMIF(Anlagenbewegungsdaten!B:B,A1796,Anlagenbewegungsdaten!C:C),3)</f>
        <v>0</v>
      </c>
      <c r="H1796" s="334">
        <f>IF(ISBLANK(F1796),ROUND(SUMIF(Anlagenbewegungsdaten!B:B,A1796,Anlagenbewegungsdaten!D:D),2),ROUND(G1796*F1796%,2))</f>
        <v>0</v>
      </c>
      <c r="I1796" s="334">
        <f>ROUND((H1796-SUMIF(Anlagenbewegungsdaten!$B:$B,A1796,Anlagenbewegungsdaten!D:D)),3)</f>
        <v>0</v>
      </c>
      <c r="J1796" s="335" t="s">
        <v>5179</v>
      </c>
      <c r="K1796" s="335" t="s">
        <v>5193</v>
      </c>
      <c r="L1796" s="516">
        <v>18.03</v>
      </c>
      <c r="M1796" s="332">
        <f>ROUND(SUMIF(Anlagenbewegungsdaten_AV!B:B,A1796,Anlagenbewegungsdaten_AV!C:C),3)</f>
        <v>0</v>
      </c>
      <c r="N1796" s="330">
        <f>IF(ISBLANK(L1796),ROUND(SUMIF(Anlagenbewegungsdaten_AV!B:B,A1796,Anlagenbewegungsdaten_AV!D:D),2),ROUND(M1796*L1796%,2))</f>
        <v>0</v>
      </c>
      <c r="O1796" s="330">
        <f>ROUND(N1796-SUMIF(Anlagenbewegungsdaten_AV!B:B,A1796,Anlagenbewegungsdaten_AV!D:D),3)</f>
        <v>0</v>
      </c>
    </row>
    <row r="1797" spans="1:15" ht="15" customHeight="1" x14ac:dyDescent="0.25">
      <c r="A1797" s="275" t="s">
        <v>4403</v>
      </c>
      <c r="B1797" s="193" t="s">
        <v>2108</v>
      </c>
      <c r="C1797" s="193" t="s">
        <v>4045</v>
      </c>
      <c r="D1797" s="193" t="s">
        <v>4280</v>
      </c>
      <c r="E1797" s="193" t="s">
        <v>4093</v>
      </c>
      <c r="F1797" s="290">
        <v>22.509999999999998</v>
      </c>
      <c r="G1797" s="333">
        <f>ROUND(SUMIF(Anlagenbewegungsdaten!B:B,A1797,Anlagenbewegungsdaten!C:C),3)</f>
        <v>0</v>
      </c>
      <c r="H1797" s="334">
        <f>IF(ISBLANK(F1797),ROUND(SUMIF(Anlagenbewegungsdaten!B:B,A1797,Anlagenbewegungsdaten!D:D),2),ROUND(G1797*F1797%,2))</f>
        <v>0</v>
      </c>
      <c r="I1797" s="334">
        <f>ROUND((H1797-SUMIF(Anlagenbewegungsdaten!$B:$B,A1797,Anlagenbewegungsdaten!D:D)),3)</f>
        <v>0</v>
      </c>
      <c r="J1797" s="335" t="s">
        <v>5179</v>
      </c>
      <c r="K1797" s="335" t="s">
        <v>5193</v>
      </c>
      <c r="L1797" s="516">
        <v>18.010000000000002</v>
      </c>
      <c r="M1797" s="332">
        <f>ROUND(SUMIF(Anlagenbewegungsdaten_AV!B:B,A1797,Anlagenbewegungsdaten_AV!C:C),3)</f>
        <v>0</v>
      </c>
      <c r="N1797" s="330">
        <f>IF(ISBLANK(L1797),ROUND(SUMIF(Anlagenbewegungsdaten_AV!B:B,A1797,Anlagenbewegungsdaten_AV!D:D),2),ROUND(M1797*L1797%,2))</f>
        <v>0</v>
      </c>
      <c r="O1797" s="330">
        <f>ROUND(N1797-SUMIF(Anlagenbewegungsdaten_AV!B:B,A1797,Anlagenbewegungsdaten_AV!D:D),3)</f>
        <v>0</v>
      </c>
    </row>
    <row r="1798" spans="1:15" ht="15" customHeight="1" x14ac:dyDescent="0.25">
      <c r="A1798" s="263" t="s">
        <v>521</v>
      </c>
      <c r="B1798" s="174" t="s">
        <v>2108</v>
      </c>
      <c r="C1798" s="174" t="s">
        <v>4045</v>
      </c>
      <c r="D1798" s="174" t="s">
        <v>1880</v>
      </c>
      <c r="E1798" s="174" t="s">
        <v>2483</v>
      </c>
      <c r="F1798" s="289">
        <v>20.6</v>
      </c>
      <c r="G1798" s="333">
        <f>ROUND(SUMIF(Anlagenbewegungsdaten!B:B,A1798,Anlagenbewegungsdaten!C:C),3)</f>
        <v>0</v>
      </c>
      <c r="H1798" s="334">
        <f>IF(ISBLANK(F1798),ROUND(SUMIF(Anlagenbewegungsdaten!B:B,A1798,Anlagenbewegungsdaten!D:D),2),ROUND(G1798*F1798%,2))</f>
        <v>0</v>
      </c>
      <c r="I1798" s="334">
        <f>ROUND((H1798-SUMIF(Anlagenbewegungsdaten!$B:$B,A1798,Anlagenbewegungsdaten!D:D)),3)</f>
        <v>0</v>
      </c>
      <c r="J1798" s="335" t="s">
        <v>5179</v>
      </c>
      <c r="K1798" s="335" t="s">
        <v>5193</v>
      </c>
      <c r="L1798" s="516">
        <v>16.48</v>
      </c>
      <c r="M1798" s="332">
        <f>ROUND(SUMIF(Anlagenbewegungsdaten_AV!B:B,A1798,Anlagenbewegungsdaten_AV!C:C),3)</f>
        <v>0</v>
      </c>
      <c r="N1798" s="330">
        <f>IF(ISBLANK(L1798),ROUND(SUMIF(Anlagenbewegungsdaten_AV!B:B,A1798,Anlagenbewegungsdaten_AV!D:D),2),ROUND(M1798*L1798%,2))</f>
        <v>0</v>
      </c>
      <c r="O1798" s="330">
        <f>ROUND(N1798-SUMIF(Anlagenbewegungsdaten_AV!B:B,A1798,Anlagenbewegungsdaten_AV!D:D),3)</f>
        <v>0</v>
      </c>
    </row>
    <row r="1799" spans="1:15" ht="15" customHeight="1" x14ac:dyDescent="0.25">
      <c r="A1799" s="263" t="s">
        <v>522</v>
      </c>
      <c r="B1799" s="174" t="s">
        <v>2108</v>
      </c>
      <c r="C1799" s="174" t="s">
        <v>4045</v>
      </c>
      <c r="D1799" s="174" t="s">
        <v>1882</v>
      </c>
      <c r="E1799" s="174" t="s">
        <v>2486</v>
      </c>
      <c r="F1799" s="289">
        <v>22.6</v>
      </c>
      <c r="G1799" s="333">
        <f>ROUND(SUMIF(Anlagenbewegungsdaten!B:B,A1799,Anlagenbewegungsdaten!C:C),3)</f>
        <v>0</v>
      </c>
      <c r="H1799" s="334">
        <f>IF(ISBLANK(F1799),ROUND(SUMIF(Anlagenbewegungsdaten!B:B,A1799,Anlagenbewegungsdaten!D:D),2),ROUND(G1799*F1799%,2))</f>
        <v>0</v>
      </c>
      <c r="I1799" s="334">
        <f>ROUND((H1799-SUMIF(Anlagenbewegungsdaten!$B:$B,A1799,Anlagenbewegungsdaten!D:D)),3)</f>
        <v>0</v>
      </c>
      <c r="J1799" s="335" t="s">
        <v>5179</v>
      </c>
      <c r="K1799" s="335" t="s">
        <v>5193</v>
      </c>
      <c r="L1799" s="516">
        <v>18.079999999999998</v>
      </c>
      <c r="M1799" s="332">
        <f>ROUND(SUMIF(Anlagenbewegungsdaten_AV!B:B,A1799,Anlagenbewegungsdaten_AV!C:C),3)</f>
        <v>0</v>
      </c>
      <c r="N1799" s="330">
        <f>IF(ISBLANK(L1799),ROUND(SUMIF(Anlagenbewegungsdaten_AV!B:B,A1799,Anlagenbewegungsdaten_AV!D:D),2),ROUND(M1799*L1799%,2))</f>
        <v>0</v>
      </c>
      <c r="O1799" s="330">
        <f>ROUND(N1799-SUMIF(Anlagenbewegungsdaten_AV!B:B,A1799,Anlagenbewegungsdaten_AV!D:D),3)</f>
        <v>0</v>
      </c>
    </row>
    <row r="1800" spans="1:15" ht="15" customHeight="1" x14ac:dyDescent="0.25">
      <c r="A1800" s="263" t="s">
        <v>523</v>
      </c>
      <c r="B1800" s="174" t="s">
        <v>2108</v>
      </c>
      <c r="C1800" s="174" t="s">
        <v>4045</v>
      </c>
      <c r="D1800" s="184" t="s">
        <v>1884</v>
      </c>
      <c r="E1800" s="174" t="s">
        <v>1560</v>
      </c>
      <c r="F1800" s="289">
        <v>23.6</v>
      </c>
      <c r="G1800" s="333">
        <f>ROUND(SUMIF(Anlagenbewegungsdaten!B:B,A1800,Anlagenbewegungsdaten!C:C),3)</f>
        <v>0</v>
      </c>
      <c r="H1800" s="334">
        <f>IF(ISBLANK(F1800),ROUND(SUMIF(Anlagenbewegungsdaten!B:B,A1800,Anlagenbewegungsdaten!D:D),2),ROUND(G1800*F1800%,2))</f>
        <v>0</v>
      </c>
      <c r="I1800" s="334">
        <f>ROUND((H1800-SUMIF(Anlagenbewegungsdaten!$B:$B,A1800,Anlagenbewegungsdaten!D:D)),3)</f>
        <v>0</v>
      </c>
      <c r="J1800" s="335" t="s">
        <v>5179</v>
      </c>
      <c r="K1800" s="335" t="s">
        <v>5193</v>
      </c>
      <c r="L1800" s="516">
        <v>18.88</v>
      </c>
      <c r="M1800" s="332">
        <f>ROUND(SUMIF(Anlagenbewegungsdaten_AV!B:B,A1800,Anlagenbewegungsdaten_AV!C:C),3)</f>
        <v>0</v>
      </c>
      <c r="N1800" s="330">
        <f>IF(ISBLANK(L1800),ROUND(SUMIF(Anlagenbewegungsdaten_AV!B:B,A1800,Anlagenbewegungsdaten_AV!D:D),2),ROUND(M1800*L1800%,2))</f>
        <v>0</v>
      </c>
      <c r="O1800" s="330">
        <f>ROUND(N1800-SUMIF(Anlagenbewegungsdaten_AV!B:B,A1800,Anlagenbewegungsdaten_AV!D:D),3)</f>
        <v>0</v>
      </c>
    </row>
    <row r="1801" spans="1:15" ht="15" customHeight="1" x14ac:dyDescent="0.25">
      <c r="A1801" s="263" t="s">
        <v>524</v>
      </c>
      <c r="B1801" s="174" t="s">
        <v>2108</v>
      </c>
      <c r="C1801" s="174" t="s">
        <v>4045</v>
      </c>
      <c r="D1801" s="174" t="s">
        <v>1886</v>
      </c>
      <c r="E1801" s="174" t="s">
        <v>1563</v>
      </c>
      <c r="F1801" s="289">
        <v>23.6</v>
      </c>
      <c r="G1801" s="333">
        <f>ROUND(SUMIF(Anlagenbewegungsdaten!B:B,A1801,Anlagenbewegungsdaten!C:C),3)</f>
        <v>0</v>
      </c>
      <c r="H1801" s="334">
        <f>IF(ISBLANK(F1801),ROUND(SUMIF(Anlagenbewegungsdaten!B:B,A1801,Anlagenbewegungsdaten!D:D),2),ROUND(G1801*F1801%,2))</f>
        <v>0</v>
      </c>
      <c r="I1801" s="334">
        <f>ROUND((H1801-SUMIF(Anlagenbewegungsdaten!$B:$B,A1801,Anlagenbewegungsdaten!D:D)),3)</f>
        <v>0</v>
      </c>
      <c r="J1801" s="335" t="s">
        <v>5179</v>
      </c>
      <c r="K1801" s="335" t="s">
        <v>5193</v>
      </c>
      <c r="L1801" s="516">
        <v>18.88</v>
      </c>
      <c r="M1801" s="332">
        <f>ROUND(SUMIF(Anlagenbewegungsdaten_AV!B:B,A1801,Anlagenbewegungsdaten_AV!C:C),3)</f>
        <v>0</v>
      </c>
      <c r="N1801" s="330">
        <f>IF(ISBLANK(L1801),ROUND(SUMIF(Anlagenbewegungsdaten_AV!B:B,A1801,Anlagenbewegungsdaten_AV!D:D),2),ROUND(M1801*L1801%,2))</f>
        <v>0</v>
      </c>
      <c r="O1801" s="330">
        <f>ROUND(N1801-SUMIF(Anlagenbewegungsdaten_AV!B:B,A1801,Anlagenbewegungsdaten_AV!D:D),3)</f>
        <v>0</v>
      </c>
    </row>
    <row r="1802" spans="1:15" ht="15" customHeight="1" x14ac:dyDescent="0.25">
      <c r="A1802" s="263" t="s">
        <v>2885</v>
      </c>
      <c r="B1802" s="174" t="s">
        <v>2108</v>
      </c>
      <c r="C1802" s="174" t="s">
        <v>4045</v>
      </c>
      <c r="D1802" s="174" t="s">
        <v>2764</v>
      </c>
      <c r="E1802" s="174" t="s">
        <v>2576</v>
      </c>
      <c r="F1802" s="289">
        <v>23.57</v>
      </c>
      <c r="G1802" s="333">
        <f>ROUND(SUMIF(Anlagenbewegungsdaten!B:B,A1802,Anlagenbewegungsdaten!C:C),3)</f>
        <v>0</v>
      </c>
      <c r="H1802" s="334">
        <f>IF(ISBLANK(F1802),ROUND(SUMIF(Anlagenbewegungsdaten!B:B,A1802,Anlagenbewegungsdaten!D:D),2),ROUND(G1802*F1802%,2))</f>
        <v>0</v>
      </c>
      <c r="I1802" s="334">
        <f>ROUND((H1802-SUMIF(Anlagenbewegungsdaten!$B:$B,A1802,Anlagenbewegungsdaten!D:D)),3)</f>
        <v>0</v>
      </c>
      <c r="J1802" s="335" t="s">
        <v>5179</v>
      </c>
      <c r="K1802" s="335" t="s">
        <v>5193</v>
      </c>
      <c r="L1802" s="516">
        <v>18.86</v>
      </c>
      <c r="M1802" s="332">
        <f>ROUND(SUMIF(Anlagenbewegungsdaten_AV!B:B,A1802,Anlagenbewegungsdaten_AV!C:C),3)</f>
        <v>0</v>
      </c>
      <c r="N1802" s="330">
        <f>IF(ISBLANK(L1802),ROUND(SUMIF(Anlagenbewegungsdaten_AV!B:B,A1802,Anlagenbewegungsdaten_AV!D:D),2),ROUND(M1802*L1802%,2))</f>
        <v>0</v>
      </c>
      <c r="O1802" s="330">
        <f>ROUND(N1802-SUMIF(Anlagenbewegungsdaten_AV!B:B,A1802,Anlagenbewegungsdaten_AV!D:D),3)</f>
        <v>0</v>
      </c>
    </row>
    <row r="1803" spans="1:15" ht="15" customHeight="1" x14ac:dyDescent="0.25">
      <c r="A1803" s="263" t="s">
        <v>3629</v>
      </c>
      <c r="B1803" s="174" t="s">
        <v>2108</v>
      </c>
      <c r="C1803" s="174" t="s">
        <v>4045</v>
      </c>
      <c r="D1803" s="174" t="s">
        <v>3508</v>
      </c>
      <c r="E1803" s="174" t="s">
        <v>3320</v>
      </c>
      <c r="F1803" s="289">
        <v>23.54</v>
      </c>
      <c r="G1803" s="333">
        <f>ROUND(SUMIF(Anlagenbewegungsdaten!B:B,A1803,Anlagenbewegungsdaten!C:C),3)</f>
        <v>0</v>
      </c>
      <c r="H1803" s="334">
        <f>IF(ISBLANK(F1803),ROUND(SUMIF(Anlagenbewegungsdaten!B:B,A1803,Anlagenbewegungsdaten!D:D),2),ROUND(G1803*F1803%,2))</f>
        <v>0</v>
      </c>
      <c r="I1803" s="334">
        <f>ROUND((H1803-SUMIF(Anlagenbewegungsdaten!$B:$B,A1803,Anlagenbewegungsdaten!D:D)),3)</f>
        <v>0</v>
      </c>
      <c r="J1803" s="335" t="s">
        <v>5179</v>
      </c>
      <c r="K1803" s="335" t="s">
        <v>5193</v>
      </c>
      <c r="L1803" s="516">
        <v>18.829999999999998</v>
      </c>
      <c r="M1803" s="332">
        <f>ROUND(SUMIF(Anlagenbewegungsdaten_AV!B:B,A1803,Anlagenbewegungsdaten_AV!C:C),3)</f>
        <v>0</v>
      </c>
      <c r="N1803" s="330">
        <f>IF(ISBLANK(L1803),ROUND(SUMIF(Anlagenbewegungsdaten_AV!B:B,A1803,Anlagenbewegungsdaten_AV!D:D),2),ROUND(M1803*L1803%,2))</f>
        <v>0</v>
      </c>
      <c r="O1803" s="330">
        <f>ROUND(N1803-SUMIF(Anlagenbewegungsdaten_AV!B:B,A1803,Anlagenbewegungsdaten_AV!D:D),3)</f>
        <v>0</v>
      </c>
    </row>
    <row r="1804" spans="1:15" ht="15" customHeight="1" x14ac:dyDescent="0.25">
      <c r="A1804" s="275" t="s">
        <v>4404</v>
      </c>
      <c r="B1804" s="193" t="s">
        <v>2108</v>
      </c>
      <c r="C1804" s="193" t="s">
        <v>4045</v>
      </c>
      <c r="D1804" s="193" t="s">
        <v>4282</v>
      </c>
      <c r="E1804" s="193" t="s">
        <v>4093</v>
      </c>
      <c r="F1804" s="290">
        <v>23.509999999999998</v>
      </c>
      <c r="G1804" s="333">
        <f>ROUND(SUMIF(Anlagenbewegungsdaten!B:B,A1804,Anlagenbewegungsdaten!C:C),3)</f>
        <v>0</v>
      </c>
      <c r="H1804" s="334">
        <f>IF(ISBLANK(F1804),ROUND(SUMIF(Anlagenbewegungsdaten!B:B,A1804,Anlagenbewegungsdaten!D:D),2),ROUND(G1804*F1804%,2))</f>
        <v>0</v>
      </c>
      <c r="I1804" s="334">
        <f>ROUND((H1804-SUMIF(Anlagenbewegungsdaten!$B:$B,A1804,Anlagenbewegungsdaten!D:D)),3)</f>
        <v>0</v>
      </c>
      <c r="J1804" s="335" t="s">
        <v>5179</v>
      </c>
      <c r="K1804" s="335" t="s">
        <v>5193</v>
      </c>
      <c r="L1804" s="516">
        <v>18.809999999999999</v>
      </c>
      <c r="M1804" s="332">
        <f>ROUND(SUMIF(Anlagenbewegungsdaten_AV!B:B,A1804,Anlagenbewegungsdaten_AV!C:C),3)</f>
        <v>0</v>
      </c>
      <c r="N1804" s="330">
        <f>IF(ISBLANK(L1804),ROUND(SUMIF(Anlagenbewegungsdaten_AV!B:B,A1804,Anlagenbewegungsdaten_AV!D:D),2),ROUND(M1804*L1804%,2))</f>
        <v>0</v>
      </c>
      <c r="O1804" s="330">
        <f>ROUND(N1804-SUMIF(Anlagenbewegungsdaten_AV!B:B,A1804,Anlagenbewegungsdaten_AV!D:D),3)</f>
        <v>0</v>
      </c>
    </row>
    <row r="1805" spans="1:15" ht="15" customHeight="1" x14ac:dyDescent="0.25">
      <c r="A1805" s="263" t="s">
        <v>525</v>
      </c>
      <c r="B1805" s="174" t="s">
        <v>2108</v>
      </c>
      <c r="C1805" s="174" t="s">
        <v>4045</v>
      </c>
      <c r="D1805" s="174" t="s">
        <v>1888</v>
      </c>
      <c r="E1805" s="174" t="s">
        <v>2483</v>
      </c>
      <c r="F1805" s="289">
        <v>20.6</v>
      </c>
      <c r="G1805" s="333">
        <f>ROUND(SUMIF(Anlagenbewegungsdaten!B:B,A1805,Anlagenbewegungsdaten!C:C),3)</f>
        <v>0</v>
      </c>
      <c r="H1805" s="334">
        <f>IF(ISBLANK(F1805),ROUND(SUMIF(Anlagenbewegungsdaten!B:B,A1805,Anlagenbewegungsdaten!D:D),2),ROUND(G1805*F1805%,2))</f>
        <v>0</v>
      </c>
      <c r="I1805" s="334">
        <f>ROUND((H1805-SUMIF(Anlagenbewegungsdaten!$B:$B,A1805,Anlagenbewegungsdaten!D:D)),3)</f>
        <v>0</v>
      </c>
      <c r="J1805" s="335" t="s">
        <v>5179</v>
      </c>
      <c r="K1805" s="335" t="s">
        <v>5193</v>
      </c>
      <c r="L1805" s="516">
        <v>16.48</v>
      </c>
      <c r="M1805" s="332">
        <f>ROUND(SUMIF(Anlagenbewegungsdaten_AV!B:B,A1805,Anlagenbewegungsdaten_AV!C:C),3)</f>
        <v>0</v>
      </c>
      <c r="N1805" s="330">
        <f>IF(ISBLANK(L1805),ROUND(SUMIF(Anlagenbewegungsdaten_AV!B:B,A1805,Anlagenbewegungsdaten_AV!D:D),2),ROUND(M1805*L1805%,2))</f>
        <v>0</v>
      </c>
      <c r="O1805" s="330">
        <f>ROUND(N1805-SUMIF(Anlagenbewegungsdaten_AV!B:B,A1805,Anlagenbewegungsdaten_AV!D:D),3)</f>
        <v>0</v>
      </c>
    </row>
    <row r="1806" spans="1:15" ht="15" customHeight="1" x14ac:dyDescent="0.25">
      <c r="A1806" s="263" t="s">
        <v>526</v>
      </c>
      <c r="B1806" s="174" t="s">
        <v>2108</v>
      </c>
      <c r="C1806" s="174" t="s">
        <v>4045</v>
      </c>
      <c r="D1806" s="174" t="s">
        <v>1890</v>
      </c>
      <c r="E1806" s="174" t="s">
        <v>2486</v>
      </c>
      <c r="F1806" s="289">
        <v>22.6</v>
      </c>
      <c r="G1806" s="333">
        <f>ROUND(SUMIF(Anlagenbewegungsdaten!B:B,A1806,Anlagenbewegungsdaten!C:C),3)</f>
        <v>0</v>
      </c>
      <c r="H1806" s="334">
        <f>IF(ISBLANK(F1806),ROUND(SUMIF(Anlagenbewegungsdaten!B:B,A1806,Anlagenbewegungsdaten!D:D),2),ROUND(G1806*F1806%,2))</f>
        <v>0</v>
      </c>
      <c r="I1806" s="334">
        <f>ROUND((H1806-SUMIF(Anlagenbewegungsdaten!$B:$B,A1806,Anlagenbewegungsdaten!D:D)),3)</f>
        <v>0</v>
      </c>
      <c r="J1806" s="335" t="s">
        <v>5179</v>
      </c>
      <c r="K1806" s="335" t="s">
        <v>5193</v>
      </c>
      <c r="L1806" s="516">
        <v>18.079999999999998</v>
      </c>
      <c r="M1806" s="332">
        <f>ROUND(SUMIF(Anlagenbewegungsdaten_AV!B:B,A1806,Anlagenbewegungsdaten_AV!C:C),3)</f>
        <v>0</v>
      </c>
      <c r="N1806" s="330">
        <f>IF(ISBLANK(L1806),ROUND(SUMIF(Anlagenbewegungsdaten_AV!B:B,A1806,Anlagenbewegungsdaten_AV!D:D),2),ROUND(M1806*L1806%,2))</f>
        <v>0</v>
      </c>
      <c r="O1806" s="330">
        <f>ROUND(N1806-SUMIF(Anlagenbewegungsdaten_AV!B:B,A1806,Anlagenbewegungsdaten_AV!D:D),3)</f>
        <v>0</v>
      </c>
    </row>
    <row r="1807" spans="1:15" ht="15" customHeight="1" x14ac:dyDescent="0.25">
      <c r="A1807" s="263" t="s">
        <v>527</v>
      </c>
      <c r="B1807" s="174" t="s">
        <v>2108</v>
      </c>
      <c r="C1807" s="174" t="s">
        <v>4045</v>
      </c>
      <c r="D1807" s="174" t="s">
        <v>1892</v>
      </c>
      <c r="E1807" s="174" t="s">
        <v>1560</v>
      </c>
      <c r="F1807" s="289">
        <v>23.6</v>
      </c>
      <c r="G1807" s="333">
        <f>ROUND(SUMIF(Anlagenbewegungsdaten!B:B,A1807,Anlagenbewegungsdaten!C:C),3)</f>
        <v>0</v>
      </c>
      <c r="H1807" s="334">
        <f>IF(ISBLANK(F1807),ROUND(SUMIF(Anlagenbewegungsdaten!B:B,A1807,Anlagenbewegungsdaten!D:D),2),ROUND(G1807*F1807%,2))</f>
        <v>0</v>
      </c>
      <c r="I1807" s="334">
        <f>ROUND((H1807-SUMIF(Anlagenbewegungsdaten!$B:$B,A1807,Anlagenbewegungsdaten!D:D)),3)</f>
        <v>0</v>
      </c>
      <c r="J1807" s="335" t="s">
        <v>5179</v>
      </c>
      <c r="K1807" s="335" t="s">
        <v>5193</v>
      </c>
      <c r="L1807" s="516">
        <v>18.88</v>
      </c>
      <c r="M1807" s="332">
        <f>ROUND(SUMIF(Anlagenbewegungsdaten_AV!B:B,A1807,Anlagenbewegungsdaten_AV!C:C),3)</f>
        <v>0</v>
      </c>
      <c r="N1807" s="330">
        <f>IF(ISBLANK(L1807),ROUND(SUMIF(Anlagenbewegungsdaten_AV!B:B,A1807,Anlagenbewegungsdaten_AV!D:D),2),ROUND(M1807*L1807%,2))</f>
        <v>0</v>
      </c>
      <c r="O1807" s="330">
        <f>ROUND(N1807-SUMIF(Anlagenbewegungsdaten_AV!B:B,A1807,Anlagenbewegungsdaten_AV!D:D),3)</f>
        <v>0</v>
      </c>
    </row>
    <row r="1808" spans="1:15" ht="15" customHeight="1" x14ac:dyDescent="0.25">
      <c r="A1808" s="263" t="s">
        <v>528</v>
      </c>
      <c r="B1808" s="174" t="s">
        <v>2108</v>
      </c>
      <c r="C1808" s="174" t="s">
        <v>4045</v>
      </c>
      <c r="D1808" s="174" t="s">
        <v>1894</v>
      </c>
      <c r="E1808" s="174" t="s">
        <v>1563</v>
      </c>
      <c r="F1808" s="289">
        <v>23.6</v>
      </c>
      <c r="G1808" s="333">
        <f>ROUND(SUMIF(Anlagenbewegungsdaten!B:B,A1808,Anlagenbewegungsdaten!C:C),3)</f>
        <v>0</v>
      </c>
      <c r="H1808" s="334">
        <f>IF(ISBLANK(F1808),ROUND(SUMIF(Anlagenbewegungsdaten!B:B,A1808,Anlagenbewegungsdaten!D:D),2),ROUND(G1808*F1808%,2))</f>
        <v>0</v>
      </c>
      <c r="I1808" s="334">
        <f>ROUND((H1808-SUMIF(Anlagenbewegungsdaten!$B:$B,A1808,Anlagenbewegungsdaten!D:D)),3)</f>
        <v>0</v>
      </c>
      <c r="J1808" s="335" t="s">
        <v>5179</v>
      </c>
      <c r="K1808" s="335" t="s">
        <v>5193</v>
      </c>
      <c r="L1808" s="516">
        <v>18.88</v>
      </c>
      <c r="M1808" s="332">
        <f>ROUND(SUMIF(Anlagenbewegungsdaten_AV!B:B,A1808,Anlagenbewegungsdaten_AV!C:C),3)</f>
        <v>0</v>
      </c>
      <c r="N1808" s="330">
        <f>IF(ISBLANK(L1808),ROUND(SUMIF(Anlagenbewegungsdaten_AV!B:B,A1808,Anlagenbewegungsdaten_AV!D:D),2),ROUND(M1808*L1808%,2))</f>
        <v>0</v>
      </c>
      <c r="O1808" s="330">
        <f>ROUND(N1808-SUMIF(Anlagenbewegungsdaten_AV!B:B,A1808,Anlagenbewegungsdaten_AV!D:D),3)</f>
        <v>0</v>
      </c>
    </row>
    <row r="1809" spans="1:15" ht="15" customHeight="1" x14ac:dyDescent="0.25">
      <c r="A1809" s="263" t="s">
        <v>2886</v>
      </c>
      <c r="B1809" s="174" t="s">
        <v>2108</v>
      </c>
      <c r="C1809" s="174" t="s">
        <v>4045</v>
      </c>
      <c r="D1809" s="174" t="s">
        <v>2766</v>
      </c>
      <c r="E1809" s="174" t="s">
        <v>2576</v>
      </c>
      <c r="F1809" s="289">
        <v>23.57</v>
      </c>
      <c r="G1809" s="333">
        <f>ROUND(SUMIF(Anlagenbewegungsdaten!B:B,A1809,Anlagenbewegungsdaten!C:C),3)</f>
        <v>0</v>
      </c>
      <c r="H1809" s="334">
        <f>IF(ISBLANK(F1809),ROUND(SUMIF(Anlagenbewegungsdaten!B:B,A1809,Anlagenbewegungsdaten!D:D),2),ROUND(G1809*F1809%,2))</f>
        <v>0</v>
      </c>
      <c r="I1809" s="334">
        <f>ROUND((H1809-SUMIF(Anlagenbewegungsdaten!$B:$B,A1809,Anlagenbewegungsdaten!D:D)),3)</f>
        <v>0</v>
      </c>
      <c r="J1809" s="335" t="s">
        <v>5179</v>
      </c>
      <c r="K1809" s="335" t="s">
        <v>5193</v>
      </c>
      <c r="L1809" s="516">
        <v>18.86</v>
      </c>
      <c r="M1809" s="332">
        <f>ROUND(SUMIF(Anlagenbewegungsdaten_AV!B:B,A1809,Anlagenbewegungsdaten_AV!C:C),3)</f>
        <v>0</v>
      </c>
      <c r="N1809" s="330">
        <f>IF(ISBLANK(L1809),ROUND(SUMIF(Anlagenbewegungsdaten_AV!B:B,A1809,Anlagenbewegungsdaten_AV!D:D),2),ROUND(M1809*L1809%,2))</f>
        <v>0</v>
      </c>
      <c r="O1809" s="330">
        <f>ROUND(N1809-SUMIF(Anlagenbewegungsdaten_AV!B:B,A1809,Anlagenbewegungsdaten_AV!D:D),3)</f>
        <v>0</v>
      </c>
    </row>
    <row r="1810" spans="1:15" ht="15" customHeight="1" x14ac:dyDescent="0.25">
      <c r="A1810" s="263" t="s">
        <v>3630</v>
      </c>
      <c r="B1810" s="174" t="s">
        <v>2108</v>
      </c>
      <c r="C1810" s="174" t="s">
        <v>4045</v>
      </c>
      <c r="D1810" s="174" t="s">
        <v>3510</v>
      </c>
      <c r="E1810" s="174" t="s">
        <v>3320</v>
      </c>
      <c r="F1810" s="289">
        <v>23.54</v>
      </c>
      <c r="G1810" s="333">
        <f>ROUND(SUMIF(Anlagenbewegungsdaten!B:B,A1810,Anlagenbewegungsdaten!C:C),3)</f>
        <v>0</v>
      </c>
      <c r="H1810" s="334">
        <f>IF(ISBLANK(F1810),ROUND(SUMIF(Anlagenbewegungsdaten!B:B,A1810,Anlagenbewegungsdaten!D:D),2),ROUND(G1810*F1810%,2))</f>
        <v>0</v>
      </c>
      <c r="I1810" s="334">
        <f>ROUND((H1810-SUMIF(Anlagenbewegungsdaten!$B:$B,A1810,Anlagenbewegungsdaten!D:D)),3)</f>
        <v>0</v>
      </c>
      <c r="J1810" s="335" t="s">
        <v>5179</v>
      </c>
      <c r="K1810" s="335" t="s">
        <v>5193</v>
      </c>
      <c r="L1810" s="516">
        <v>18.829999999999998</v>
      </c>
      <c r="M1810" s="332">
        <f>ROUND(SUMIF(Anlagenbewegungsdaten_AV!B:B,A1810,Anlagenbewegungsdaten_AV!C:C),3)</f>
        <v>0</v>
      </c>
      <c r="N1810" s="330">
        <f>IF(ISBLANK(L1810),ROUND(SUMIF(Anlagenbewegungsdaten_AV!B:B,A1810,Anlagenbewegungsdaten_AV!D:D),2),ROUND(M1810*L1810%,2))</f>
        <v>0</v>
      </c>
      <c r="O1810" s="330">
        <f>ROUND(N1810-SUMIF(Anlagenbewegungsdaten_AV!B:B,A1810,Anlagenbewegungsdaten_AV!D:D),3)</f>
        <v>0</v>
      </c>
    </row>
    <row r="1811" spans="1:15" ht="15" customHeight="1" x14ac:dyDescent="0.25">
      <c r="A1811" s="275" t="s">
        <v>4405</v>
      </c>
      <c r="B1811" s="193" t="s">
        <v>2108</v>
      </c>
      <c r="C1811" s="193" t="s">
        <v>4045</v>
      </c>
      <c r="D1811" s="193" t="s">
        <v>4284</v>
      </c>
      <c r="E1811" s="193" t="s">
        <v>4093</v>
      </c>
      <c r="F1811" s="290">
        <v>23.509999999999998</v>
      </c>
      <c r="G1811" s="333">
        <f>ROUND(SUMIF(Anlagenbewegungsdaten!B:B,A1811,Anlagenbewegungsdaten!C:C),3)</f>
        <v>0</v>
      </c>
      <c r="H1811" s="334">
        <f>IF(ISBLANK(F1811),ROUND(SUMIF(Anlagenbewegungsdaten!B:B,A1811,Anlagenbewegungsdaten!D:D),2),ROUND(G1811*F1811%,2))</f>
        <v>0</v>
      </c>
      <c r="I1811" s="334">
        <f>ROUND((H1811-SUMIF(Anlagenbewegungsdaten!$B:$B,A1811,Anlagenbewegungsdaten!D:D)),3)</f>
        <v>0</v>
      </c>
      <c r="J1811" s="335" t="s">
        <v>5179</v>
      </c>
      <c r="K1811" s="335" t="s">
        <v>5193</v>
      </c>
      <c r="L1811" s="516">
        <v>18.809999999999999</v>
      </c>
      <c r="M1811" s="332">
        <f>ROUND(SUMIF(Anlagenbewegungsdaten_AV!B:B,A1811,Anlagenbewegungsdaten_AV!C:C),3)</f>
        <v>0</v>
      </c>
      <c r="N1811" s="330">
        <f>IF(ISBLANK(L1811),ROUND(SUMIF(Anlagenbewegungsdaten_AV!B:B,A1811,Anlagenbewegungsdaten_AV!D:D),2),ROUND(M1811*L1811%,2))</f>
        <v>0</v>
      </c>
      <c r="O1811" s="330">
        <f>ROUND(N1811-SUMIF(Anlagenbewegungsdaten_AV!B:B,A1811,Anlagenbewegungsdaten_AV!D:D),3)</f>
        <v>0</v>
      </c>
    </row>
    <row r="1812" spans="1:15" ht="15" customHeight="1" x14ac:dyDescent="0.25">
      <c r="A1812" s="263" t="s">
        <v>529</v>
      </c>
      <c r="B1812" s="174" t="s">
        <v>2108</v>
      </c>
      <c r="C1812" s="174" t="s">
        <v>4045</v>
      </c>
      <c r="D1812" s="174" t="s">
        <v>1896</v>
      </c>
      <c r="E1812" s="174" t="s">
        <v>2483</v>
      </c>
      <c r="F1812" s="289">
        <v>21.6</v>
      </c>
      <c r="G1812" s="333">
        <f>ROUND(SUMIF(Anlagenbewegungsdaten!B:B,A1812,Anlagenbewegungsdaten!C:C),3)</f>
        <v>0</v>
      </c>
      <c r="H1812" s="334">
        <f>IF(ISBLANK(F1812),ROUND(SUMIF(Anlagenbewegungsdaten!B:B,A1812,Anlagenbewegungsdaten!D:D),2),ROUND(G1812*F1812%,2))</f>
        <v>0</v>
      </c>
      <c r="I1812" s="334">
        <f>ROUND((H1812-SUMIF(Anlagenbewegungsdaten!$B:$B,A1812,Anlagenbewegungsdaten!D:D)),3)</f>
        <v>0</v>
      </c>
      <c r="J1812" s="335" t="s">
        <v>5179</v>
      </c>
      <c r="K1812" s="335" t="s">
        <v>5193</v>
      </c>
      <c r="L1812" s="516">
        <v>17.28</v>
      </c>
      <c r="M1812" s="332">
        <f>ROUND(SUMIF(Anlagenbewegungsdaten_AV!B:B,A1812,Anlagenbewegungsdaten_AV!C:C),3)</f>
        <v>0</v>
      </c>
      <c r="N1812" s="330">
        <f>IF(ISBLANK(L1812),ROUND(SUMIF(Anlagenbewegungsdaten_AV!B:B,A1812,Anlagenbewegungsdaten_AV!D:D),2),ROUND(M1812*L1812%,2))</f>
        <v>0</v>
      </c>
      <c r="O1812" s="330">
        <f>ROUND(N1812-SUMIF(Anlagenbewegungsdaten_AV!B:B,A1812,Anlagenbewegungsdaten_AV!D:D),3)</f>
        <v>0</v>
      </c>
    </row>
    <row r="1813" spans="1:15" ht="15" customHeight="1" x14ac:dyDescent="0.25">
      <c r="A1813" s="263" t="s">
        <v>530</v>
      </c>
      <c r="B1813" s="174" t="s">
        <v>2108</v>
      </c>
      <c r="C1813" s="174" t="s">
        <v>4045</v>
      </c>
      <c r="D1813" s="174" t="s">
        <v>1898</v>
      </c>
      <c r="E1813" s="174" t="s">
        <v>2486</v>
      </c>
      <c r="F1813" s="289">
        <v>23.6</v>
      </c>
      <c r="G1813" s="333">
        <f>ROUND(SUMIF(Anlagenbewegungsdaten!B:B,A1813,Anlagenbewegungsdaten!C:C),3)</f>
        <v>0</v>
      </c>
      <c r="H1813" s="334">
        <f>IF(ISBLANK(F1813),ROUND(SUMIF(Anlagenbewegungsdaten!B:B,A1813,Anlagenbewegungsdaten!D:D),2),ROUND(G1813*F1813%,2))</f>
        <v>0</v>
      </c>
      <c r="I1813" s="334">
        <f>ROUND((H1813-SUMIF(Anlagenbewegungsdaten!$B:$B,A1813,Anlagenbewegungsdaten!D:D)),3)</f>
        <v>0</v>
      </c>
      <c r="J1813" s="335" t="s">
        <v>5179</v>
      </c>
      <c r="K1813" s="335" t="s">
        <v>5193</v>
      </c>
      <c r="L1813" s="516">
        <v>18.88</v>
      </c>
      <c r="M1813" s="332">
        <f>ROUND(SUMIF(Anlagenbewegungsdaten_AV!B:B,A1813,Anlagenbewegungsdaten_AV!C:C),3)</f>
        <v>0</v>
      </c>
      <c r="N1813" s="330">
        <f>IF(ISBLANK(L1813),ROUND(SUMIF(Anlagenbewegungsdaten_AV!B:B,A1813,Anlagenbewegungsdaten_AV!D:D),2),ROUND(M1813*L1813%,2))</f>
        <v>0</v>
      </c>
      <c r="O1813" s="330">
        <f>ROUND(N1813-SUMIF(Anlagenbewegungsdaten_AV!B:B,A1813,Anlagenbewegungsdaten_AV!D:D),3)</f>
        <v>0</v>
      </c>
    </row>
    <row r="1814" spans="1:15" ht="15" customHeight="1" x14ac:dyDescent="0.25">
      <c r="A1814" s="263" t="s">
        <v>531</v>
      </c>
      <c r="B1814" s="174" t="s">
        <v>2108</v>
      </c>
      <c r="C1814" s="174" t="s">
        <v>4045</v>
      </c>
      <c r="D1814" s="184" t="s">
        <v>1900</v>
      </c>
      <c r="E1814" s="174" t="s">
        <v>1560</v>
      </c>
      <c r="F1814" s="289">
        <v>24.6</v>
      </c>
      <c r="G1814" s="333">
        <f>ROUND(SUMIF(Anlagenbewegungsdaten!B:B,A1814,Anlagenbewegungsdaten!C:C),3)</f>
        <v>0</v>
      </c>
      <c r="H1814" s="334">
        <f>IF(ISBLANK(F1814),ROUND(SUMIF(Anlagenbewegungsdaten!B:B,A1814,Anlagenbewegungsdaten!D:D),2),ROUND(G1814*F1814%,2))</f>
        <v>0</v>
      </c>
      <c r="I1814" s="334">
        <f>ROUND((H1814-SUMIF(Anlagenbewegungsdaten!$B:$B,A1814,Anlagenbewegungsdaten!D:D)),3)</f>
        <v>0</v>
      </c>
      <c r="J1814" s="335" t="s">
        <v>5179</v>
      </c>
      <c r="K1814" s="335" t="s">
        <v>5193</v>
      </c>
      <c r="L1814" s="516">
        <v>19.68</v>
      </c>
      <c r="M1814" s="332">
        <f>ROUND(SUMIF(Anlagenbewegungsdaten_AV!B:B,A1814,Anlagenbewegungsdaten_AV!C:C),3)</f>
        <v>0</v>
      </c>
      <c r="N1814" s="330">
        <f>IF(ISBLANK(L1814),ROUND(SUMIF(Anlagenbewegungsdaten_AV!B:B,A1814,Anlagenbewegungsdaten_AV!D:D),2),ROUND(M1814*L1814%,2))</f>
        <v>0</v>
      </c>
      <c r="O1814" s="330">
        <f>ROUND(N1814-SUMIF(Anlagenbewegungsdaten_AV!B:B,A1814,Anlagenbewegungsdaten_AV!D:D),3)</f>
        <v>0</v>
      </c>
    </row>
    <row r="1815" spans="1:15" ht="15" customHeight="1" x14ac:dyDescent="0.25">
      <c r="A1815" s="263" t="s">
        <v>532</v>
      </c>
      <c r="B1815" s="174" t="s">
        <v>2108</v>
      </c>
      <c r="C1815" s="174" t="s">
        <v>4045</v>
      </c>
      <c r="D1815" s="174" t="s">
        <v>554</v>
      </c>
      <c r="E1815" s="174" t="s">
        <v>1563</v>
      </c>
      <c r="F1815" s="289">
        <v>24.6</v>
      </c>
      <c r="G1815" s="333">
        <f>ROUND(SUMIF(Anlagenbewegungsdaten!B:B,A1815,Anlagenbewegungsdaten!C:C),3)</f>
        <v>0</v>
      </c>
      <c r="H1815" s="334">
        <f>IF(ISBLANK(F1815),ROUND(SUMIF(Anlagenbewegungsdaten!B:B,A1815,Anlagenbewegungsdaten!D:D),2),ROUND(G1815*F1815%,2))</f>
        <v>0</v>
      </c>
      <c r="I1815" s="334">
        <f>ROUND((H1815-SUMIF(Anlagenbewegungsdaten!$B:$B,A1815,Anlagenbewegungsdaten!D:D)),3)</f>
        <v>0</v>
      </c>
      <c r="J1815" s="335" t="s">
        <v>5179</v>
      </c>
      <c r="K1815" s="335" t="s">
        <v>5193</v>
      </c>
      <c r="L1815" s="516">
        <v>19.68</v>
      </c>
      <c r="M1815" s="332">
        <f>ROUND(SUMIF(Anlagenbewegungsdaten_AV!B:B,A1815,Anlagenbewegungsdaten_AV!C:C),3)</f>
        <v>0</v>
      </c>
      <c r="N1815" s="330">
        <f>IF(ISBLANK(L1815),ROUND(SUMIF(Anlagenbewegungsdaten_AV!B:B,A1815,Anlagenbewegungsdaten_AV!D:D),2),ROUND(M1815*L1815%,2))</f>
        <v>0</v>
      </c>
      <c r="O1815" s="330">
        <f>ROUND(N1815-SUMIF(Anlagenbewegungsdaten_AV!B:B,A1815,Anlagenbewegungsdaten_AV!D:D),3)</f>
        <v>0</v>
      </c>
    </row>
    <row r="1816" spans="1:15" ht="15" customHeight="1" x14ac:dyDescent="0.25">
      <c r="A1816" s="263" t="s">
        <v>2887</v>
      </c>
      <c r="B1816" s="174" t="s">
        <v>2108</v>
      </c>
      <c r="C1816" s="174" t="s">
        <v>4045</v>
      </c>
      <c r="D1816" s="174" t="s">
        <v>2768</v>
      </c>
      <c r="E1816" s="174" t="s">
        <v>2576</v>
      </c>
      <c r="F1816" s="289">
        <v>24.57</v>
      </c>
      <c r="G1816" s="333">
        <f>ROUND(SUMIF(Anlagenbewegungsdaten!B:B,A1816,Anlagenbewegungsdaten!C:C),3)</f>
        <v>0</v>
      </c>
      <c r="H1816" s="334">
        <f>IF(ISBLANK(F1816),ROUND(SUMIF(Anlagenbewegungsdaten!B:B,A1816,Anlagenbewegungsdaten!D:D),2),ROUND(G1816*F1816%,2))</f>
        <v>0</v>
      </c>
      <c r="I1816" s="334">
        <f>ROUND((H1816-SUMIF(Anlagenbewegungsdaten!$B:$B,A1816,Anlagenbewegungsdaten!D:D)),3)</f>
        <v>0</v>
      </c>
      <c r="J1816" s="335" t="s">
        <v>5179</v>
      </c>
      <c r="K1816" s="335" t="s">
        <v>5193</v>
      </c>
      <c r="L1816" s="516">
        <v>19.66</v>
      </c>
      <c r="M1816" s="332">
        <f>ROUND(SUMIF(Anlagenbewegungsdaten_AV!B:B,A1816,Anlagenbewegungsdaten_AV!C:C),3)</f>
        <v>0</v>
      </c>
      <c r="N1816" s="330">
        <f>IF(ISBLANK(L1816),ROUND(SUMIF(Anlagenbewegungsdaten_AV!B:B,A1816,Anlagenbewegungsdaten_AV!D:D),2),ROUND(M1816*L1816%,2))</f>
        <v>0</v>
      </c>
      <c r="O1816" s="330">
        <f>ROUND(N1816-SUMIF(Anlagenbewegungsdaten_AV!B:B,A1816,Anlagenbewegungsdaten_AV!D:D),3)</f>
        <v>0</v>
      </c>
    </row>
    <row r="1817" spans="1:15" ht="15" customHeight="1" x14ac:dyDescent="0.25">
      <c r="A1817" s="263" t="s">
        <v>3631</v>
      </c>
      <c r="B1817" s="174" t="s">
        <v>2108</v>
      </c>
      <c r="C1817" s="174" t="s">
        <v>4045</v>
      </c>
      <c r="D1817" s="174" t="s">
        <v>3512</v>
      </c>
      <c r="E1817" s="174" t="s">
        <v>3320</v>
      </c>
      <c r="F1817" s="289">
        <v>24.54</v>
      </c>
      <c r="G1817" s="333">
        <f>ROUND(SUMIF(Anlagenbewegungsdaten!B:B,A1817,Anlagenbewegungsdaten!C:C),3)</f>
        <v>0</v>
      </c>
      <c r="H1817" s="334">
        <f>IF(ISBLANK(F1817),ROUND(SUMIF(Anlagenbewegungsdaten!B:B,A1817,Anlagenbewegungsdaten!D:D),2),ROUND(G1817*F1817%,2))</f>
        <v>0</v>
      </c>
      <c r="I1817" s="334">
        <f>ROUND((H1817-SUMIF(Anlagenbewegungsdaten!$B:$B,A1817,Anlagenbewegungsdaten!D:D)),3)</f>
        <v>0</v>
      </c>
      <c r="J1817" s="335" t="s">
        <v>5179</v>
      </c>
      <c r="K1817" s="335" t="s">
        <v>5193</v>
      </c>
      <c r="L1817" s="516">
        <v>19.63</v>
      </c>
      <c r="M1817" s="332">
        <f>ROUND(SUMIF(Anlagenbewegungsdaten_AV!B:B,A1817,Anlagenbewegungsdaten_AV!C:C),3)</f>
        <v>0</v>
      </c>
      <c r="N1817" s="330">
        <f>IF(ISBLANK(L1817),ROUND(SUMIF(Anlagenbewegungsdaten_AV!B:B,A1817,Anlagenbewegungsdaten_AV!D:D),2),ROUND(M1817*L1817%,2))</f>
        <v>0</v>
      </c>
      <c r="O1817" s="330">
        <f>ROUND(N1817-SUMIF(Anlagenbewegungsdaten_AV!B:B,A1817,Anlagenbewegungsdaten_AV!D:D),3)</f>
        <v>0</v>
      </c>
    </row>
    <row r="1818" spans="1:15" ht="15" customHeight="1" x14ac:dyDescent="0.25">
      <c r="A1818" s="275" t="s">
        <v>4406</v>
      </c>
      <c r="B1818" s="193" t="s">
        <v>2108</v>
      </c>
      <c r="C1818" s="193" t="s">
        <v>4045</v>
      </c>
      <c r="D1818" s="193" t="s">
        <v>4286</v>
      </c>
      <c r="E1818" s="193" t="s">
        <v>4093</v>
      </c>
      <c r="F1818" s="290">
        <v>24.509999999999998</v>
      </c>
      <c r="G1818" s="333">
        <f>ROUND(SUMIF(Anlagenbewegungsdaten!B:B,A1818,Anlagenbewegungsdaten!C:C),3)</f>
        <v>0</v>
      </c>
      <c r="H1818" s="334">
        <f>IF(ISBLANK(F1818),ROUND(SUMIF(Anlagenbewegungsdaten!B:B,A1818,Anlagenbewegungsdaten!D:D),2),ROUND(G1818*F1818%,2))</f>
        <v>0</v>
      </c>
      <c r="I1818" s="334">
        <f>ROUND((H1818-SUMIF(Anlagenbewegungsdaten!$B:$B,A1818,Anlagenbewegungsdaten!D:D)),3)</f>
        <v>0</v>
      </c>
      <c r="J1818" s="335" t="s">
        <v>5179</v>
      </c>
      <c r="K1818" s="335" t="s">
        <v>5193</v>
      </c>
      <c r="L1818" s="516">
        <v>19.61</v>
      </c>
      <c r="M1818" s="332">
        <f>ROUND(SUMIF(Anlagenbewegungsdaten_AV!B:B,A1818,Anlagenbewegungsdaten_AV!C:C),3)</f>
        <v>0</v>
      </c>
      <c r="N1818" s="330">
        <f>IF(ISBLANK(L1818),ROUND(SUMIF(Anlagenbewegungsdaten_AV!B:B,A1818,Anlagenbewegungsdaten_AV!D:D),2),ROUND(M1818*L1818%,2))</f>
        <v>0</v>
      </c>
      <c r="O1818" s="330">
        <f>ROUND(N1818-SUMIF(Anlagenbewegungsdaten_AV!B:B,A1818,Anlagenbewegungsdaten_AV!D:D),3)</f>
        <v>0</v>
      </c>
    </row>
    <row r="1819" spans="1:15" ht="15" customHeight="1" x14ac:dyDescent="0.25">
      <c r="A1819" s="263" t="s">
        <v>533</v>
      </c>
      <c r="B1819" s="174" t="s">
        <v>2108</v>
      </c>
      <c r="C1819" s="174" t="s">
        <v>4045</v>
      </c>
      <c r="D1819" s="174" t="s">
        <v>556</v>
      </c>
      <c r="E1819" s="174" t="s">
        <v>2483</v>
      </c>
      <c r="F1819" s="289">
        <v>21.6</v>
      </c>
      <c r="G1819" s="333">
        <f>ROUND(SUMIF(Anlagenbewegungsdaten!B:B,A1819,Anlagenbewegungsdaten!C:C),3)</f>
        <v>0</v>
      </c>
      <c r="H1819" s="334">
        <f>IF(ISBLANK(F1819),ROUND(SUMIF(Anlagenbewegungsdaten!B:B,A1819,Anlagenbewegungsdaten!D:D),2),ROUND(G1819*F1819%,2))</f>
        <v>0</v>
      </c>
      <c r="I1819" s="334">
        <f>ROUND((H1819-SUMIF(Anlagenbewegungsdaten!$B:$B,A1819,Anlagenbewegungsdaten!D:D)),3)</f>
        <v>0</v>
      </c>
      <c r="J1819" s="335" t="s">
        <v>5179</v>
      </c>
      <c r="K1819" s="335" t="s">
        <v>5193</v>
      </c>
      <c r="L1819" s="516">
        <v>17.28</v>
      </c>
      <c r="M1819" s="332">
        <f>ROUND(SUMIF(Anlagenbewegungsdaten_AV!B:B,A1819,Anlagenbewegungsdaten_AV!C:C),3)</f>
        <v>0</v>
      </c>
      <c r="N1819" s="330">
        <f>IF(ISBLANK(L1819),ROUND(SUMIF(Anlagenbewegungsdaten_AV!B:B,A1819,Anlagenbewegungsdaten_AV!D:D),2),ROUND(M1819*L1819%,2))</f>
        <v>0</v>
      </c>
      <c r="O1819" s="330">
        <f>ROUND(N1819-SUMIF(Anlagenbewegungsdaten_AV!B:B,A1819,Anlagenbewegungsdaten_AV!D:D),3)</f>
        <v>0</v>
      </c>
    </row>
    <row r="1820" spans="1:15" ht="15" customHeight="1" x14ac:dyDescent="0.25">
      <c r="A1820" s="263" t="s">
        <v>534</v>
      </c>
      <c r="B1820" s="174" t="s">
        <v>2108</v>
      </c>
      <c r="C1820" s="174" t="s">
        <v>4045</v>
      </c>
      <c r="D1820" s="174" t="s">
        <v>558</v>
      </c>
      <c r="E1820" s="174" t="s">
        <v>2486</v>
      </c>
      <c r="F1820" s="289">
        <v>23.6</v>
      </c>
      <c r="G1820" s="333">
        <f>ROUND(SUMIF(Anlagenbewegungsdaten!B:B,A1820,Anlagenbewegungsdaten!C:C),3)</f>
        <v>0</v>
      </c>
      <c r="H1820" s="334">
        <f>IF(ISBLANK(F1820),ROUND(SUMIF(Anlagenbewegungsdaten!B:B,A1820,Anlagenbewegungsdaten!D:D),2),ROUND(G1820*F1820%,2))</f>
        <v>0</v>
      </c>
      <c r="I1820" s="334">
        <f>ROUND((H1820-SUMIF(Anlagenbewegungsdaten!$B:$B,A1820,Anlagenbewegungsdaten!D:D)),3)</f>
        <v>0</v>
      </c>
      <c r="J1820" s="335" t="s">
        <v>5179</v>
      </c>
      <c r="K1820" s="335" t="s">
        <v>5193</v>
      </c>
      <c r="L1820" s="516">
        <v>18.88</v>
      </c>
      <c r="M1820" s="332">
        <f>ROUND(SUMIF(Anlagenbewegungsdaten_AV!B:B,A1820,Anlagenbewegungsdaten_AV!C:C),3)</f>
        <v>0</v>
      </c>
      <c r="N1820" s="330">
        <f>IF(ISBLANK(L1820),ROUND(SUMIF(Anlagenbewegungsdaten_AV!B:B,A1820,Anlagenbewegungsdaten_AV!D:D),2),ROUND(M1820*L1820%,2))</f>
        <v>0</v>
      </c>
      <c r="O1820" s="330">
        <f>ROUND(N1820-SUMIF(Anlagenbewegungsdaten_AV!B:B,A1820,Anlagenbewegungsdaten_AV!D:D),3)</f>
        <v>0</v>
      </c>
    </row>
    <row r="1821" spans="1:15" ht="15" customHeight="1" x14ac:dyDescent="0.25">
      <c r="A1821" s="263" t="s">
        <v>535</v>
      </c>
      <c r="B1821" s="174" t="s">
        <v>2108</v>
      </c>
      <c r="C1821" s="174" t="s">
        <v>4045</v>
      </c>
      <c r="D1821" s="174" t="s">
        <v>560</v>
      </c>
      <c r="E1821" s="174" t="s">
        <v>1560</v>
      </c>
      <c r="F1821" s="289">
        <v>24.6</v>
      </c>
      <c r="G1821" s="333">
        <f>ROUND(SUMIF(Anlagenbewegungsdaten!B:B,A1821,Anlagenbewegungsdaten!C:C),3)</f>
        <v>0</v>
      </c>
      <c r="H1821" s="334">
        <f>IF(ISBLANK(F1821),ROUND(SUMIF(Anlagenbewegungsdaten!B:B,A1821,Anlagenbewegungsdaten!D:D),2),ROUND(G1821*F1821%,2))</f>
        <v>0</v>
      </c>
      <c r="I1821" s="334">
        <f>ROUND((H1821-SUMIF(Anlagenbewegungsdaten!$B:$B,A1821,Anlagenbewegungsdaten!D:D)),3)</f>
        <v>0</v>
      </c>
      <c r="J1821" s="335" t="s">
        <v>5179</v>
      </c>
      <c r="K1821" s="335" t="s">
        <v>5193</v>
      </c>
      <c r="L1821" s="516">
        <v>19.68</v>
      </c>
      <c r="M1821" s="332">
        <f>ROUND(SUMIF(Anlagenbewegungsdaten_AV!B:B,A1821,Anlagenbewegungsdaten_AV!C:C),3)</f>
        <v>0</v>
      </c>
      <c r="N1821" s="330">
        <f>IF(ISBLANK(L1821),ROUND(SUMIF(Anlagenbewegungsdaten_AV!B:B,A1821,Anlagenbewegungsdaten_AV!D:D),2),ROUND(M1821*L1821%,2))</f>
        <v>0</v>
      </c>
      <c r="O1821" s="330">
        <f>ROUND(N1821-SUMIF(Anlagenbewegungsdaten_AV!B:B,A1821,Anlagenbewegungsdaten_AV!D:D),3)</f>
        <v>0</v>
      </c>
    </row>
    <row r="1822" spans="1:15" ht="15" customHeight="1" x14ac:dyDescent="0.25">
      <c r="A1822" s="263" t="s">
        <v>536</v>
      </c>
      <c r="B1822" s="174" t="s">
        <v>2108</v>
      </c>
      <c r="C1822" s="174" t="s">
        <v>4045</v>
      </c>
      <c r="D1822" s="174" t="s">
        <v>562</v>
      </c>
      <c r="E1822" s="174" t="s">
        <v>1563</v>
      </c>
      <c r="F1822" s="289">
        <v>24.6</v>
      </c>
      <c r="G1822" s="333">
        <f>ROUND(SUMIF(Anlagenbewegungsdaten!B:B,A1822,Anlagenbewegungsdaten!C:C),3)</f>
        <v>0</v>
      </c>
      <c r="H1822" s="334">
        <f>IF(ISBLANK(F1822),ROUND(SUMIF(Anlagenbewegungsdaten!B:B,A1822,Anlagenbewegungsdaten!D:D),2),ROUND(G1822*F1822%,2))</f>
        <v>0</v>
      </c>
      <c r="I1822" s="334">
        <f>ROUND((H1822-SUMIF(Anlagenbewegungsdaten!$B:$B,A1822,Anlagenbewegungsdaten!D:D)),3)</f>
        <v>0</v>
      </c>
      <c r="J1822" s="335" t="s">
        <v>5179</v>
      </c>
      <c r="K1822" s="335" t="s">
        <v>5193</v>
      </c>
      <c r="L1822" s="516">
        <v>19.68</v>
      </c>
      <c r="M1822" s="332">
        <f>ROUND(SUMIF(Anlagenbewegungsdaten_AV!B:B,A1822,Anlagenbewegungsdaten_AV!C:C),3)</f>
        <v>0</v>
      </c>
      <c r="N1822" s="330">
        <f>IF(ISBLANK(L1822),ROUND(SUMIF(Anlagenbewegungsdaten_AV!B:B,A1822,Anlagenbewegungsdaten_AV!D:D),2),ROUND(M1822*L1822%,2))</f>
        <v>0</v>
      </c>
      <c r="O1822" s="330">
        <f>ROUND(N1822-SUMIF(Anlagenbewegungsdaten_AV!B:B,A1822,Anlagenbewegungsdaten_AV!D:D),3)</f>
        <v>0</v>
      </c>
    </row>
    <row r="1823" spans="1:15" ht="15" customHeight="1" x14ac:dyDescent="0.25">
      <c r="A1823" s="263" t="s">
        <v>2888</v>
      </c>
      <c r="B1823" s="174" t="s">
        <v>2108</v>
      </c>
      <c r="C1823" s="174" t="s">
        <v>4045</v>
      </c>
      <c r="D1823" s="174" t="s">
        <v>2770</v>
      </c>
      <c r="E1823" s="174" t="s">
        <v>2576</v>
      </c>
      <c r="F1823" s="289">
        <v>24.57</v>
      </c>
      <c r="G1823" s="333">
        <f>ROUND(SUMIF(Anlagenbewegungsdaten!B:B,A1823,Anlagenbewegungsdaten!C:C),3)</f>
        <v>0</v>
      </c>
      <c r="H1823" s="334">
        <f>IF(ISBLANK(F1823),ROUND(SUMIF(Anlagenbewegungsdaten!B:B,A1823,Anlagenbewegungsdaten!D:D),2),ROUND(G1823*F1823%,2))</f>
        <v>0</v>
      </c>
      <c r="I1823" s="334">
        <f>ROUND((H1823-SUMIF(Anlagenbewegungsdaten!$B:$B,A1823,Anlagenbewegungsdaten!D:D)),3)</f>
        <v>0</v>
      </c>
      <c r="J1823" s="335" t="s">
        <v>5179</v>
      </c>
      <c r="K1823" s="335" t="s">
        <v>5193</v>
      </c>
      <c r="L1823" s="516">
        <v>19.66</v>
      </c>
      <c r="M1823" s="332">
        <f>ROUND(SUMIF(Anlagenbewegungsdaten_AV!B:B,A1823,Anlagenbewegungsdaten_AV!C:C),3)</f>
        <v>0</v>
      </c>
      <c r="N1823" s="330">
        <f>IF(ISBLANK(L1823),ROUND(SUMIF(Anlagenbewegungsdaten_AV!B:B,A1823,Anlagenbewegungsdaten_AV!D:D),2),ROUND(M1823*L1823%,2))</f>
        <v>0</v>
      </c>
      <c r="O1823" s="330">
        <f>ROUND(N1823-SUMIF(Anlagenbewegungsdaten_AV!B:B,A1823,Anlagenbewegungsdaten_AV!D:D),3)</f>
        <v>0</v>
      </c>
    </row>
    <row r="1824" spans="1:15" ht="15" customHeight="1" x14ac:dyDescent="0.25">
      <c r="A1824" s="263" t="s">
        <v>3632</v>
      </c>
      <c r="B1824" s="174" t="s">
        <v>2108</v>
      </c>
      <c r="C1824" s="174" t="s">
        <v>4045</v>
      </c>
      <c r="D1824" s="174" t="s">
        <v>3514</v>
      </c>
      <c r="E1824" s="174" t="s">
        <v>3320</v>
      </c>
      <c r="F1824" s="289">
        <v>24.54</v>
      </c>
      <c r="G1824" s="333">
        <f>ROUND(SUMIF(Anlagenbewegungsdaten!B:B,A1824,Anlagenbewegungsdaten!C:C),3)</f>
        <v>0</v>
      </c>
      <c r="H1824" s="334">
        <f>IF(ISBLANK(F1824),ROUND(SUMIF(Anlagenbewegungsdaten!B:B,A1824,Anlagenbewegungsdaten!D:D),2),ROUND(G1824*F1824%,2))</f>
        <v>0</v>
      </c>
      <c r="I1824" s="334">
        <f>ROUND((H1824-SUMIF(Anlagenbewegungsdaten!$B:$B,A1824,Anlagenbewegungsdaten!D:D)),3)</f>
        <v>0</v>
      </c>
      <c r="J1824" s="335" t="s">
        <v>5179</v>
      </c>
      <c r="K1824" s="335" t="s">
        <v>5193</v>
      </c>
      <c r="L1824" s="516">
        <v>19.63</v>
      </c>
      <c r="M1824" s="332">
        <f>ROUND(SUMIF(Anlagenbewegungsdaten_AV!B:B,A1824,Anlagenbewegungsdaten_AV!C:C),3)</f>
        <v>0</v>
      </c>
      <c r="N1824" s="330">
        <f>IF(ISBLANK(L1824),ROUND(SUMIF(Anlagenbewegungsdaten_AV!B:B,A1824,Anlagenbewegungsdaten_AV!D:D),2),ROUND(M1824*L1824%,2))</f>
        <v>0</v>
      </c>
      <c r="O1824" s="330">
        <f>ROUND(N1824-SUMIF(Anlagenbewegungsdaten_AV!B:B,A1824,Anlagenbewegungsdaten_AV!D:D),3)</f>
        <v>0</v>
      </c>
    </row>
    <row r="1825" spans="1:15" ht="15" customHeight="1" x14ac:dyDescent="0.25">
      <c r="A1825" s="275" t="s">
        <v>4407</v>
      </c>
      <c r="B1825" s="193" t="s">
        <v>2108</v>
      </c>
      <c r="C1825" s="193" t="s">
        <v>4045</v>
      </c>
      <c r="D1825" s="193" t="s">
        <v>4288</v>
      </c>
      <c r="E1825" s="193" t="s">
        <v>4093</v>
      </c>
      <c r="F1825" s="290">
        <v>24.509999999999998</v>
      </c>
      <c r="G1825" s="333">
        <f>ROUND(SUMIF(Anlagenbewegungsdaten!B:B,A1825,Anlagenbewegungsdaten!C:C),3)</f>
        <v>0</v>
      </c>
      <c r="H1825" s="334">
        <f>IF(ISBLANK(F1825),ROUND(SUMIF(Anlagenbewegungsdaten!B:B,A1825,Anlagenbewegungsdaten!D:D),2),ROUND(G1825*F1825%,2))</f>
        <v>0</v>
      </c>
      <c r="I1825" s="334">
        <f>ROUND((H1825-SUMIF(Anlagenbewegungsdaten!$B:$B,A1825,Anlagenbewegungsdaten!D:D)),3)</f>
        <v>0</v>
      </c>
      <c r="J1825" s="335" t="s">
        <v>5179</v>
      </c>
      <c r="K1825" s="335" t="s">
        <v>5193</v>
      </c>
      <c r="L1825" s="516">
        <v>19.61</v>
      </c>
      <c r="M1825" s="332">
        <f>ROUND(SUMIF(Anlagenbewegungsdaten_AV!B:B,A1825,Anlagenbewegungsdaten_AV!C:C),3)</f>
        <v>0</v>
      </c>
      <c r="N1825" s="330">
        <f>IF(ISBLANK(L1825),ROUND(SUMIF(Anlagenbewegungsdaten_AV!B:B,A1825,Anlagenbewegungsdaten_AV!D:D),2),ROUND(M1825*L1825%,2))</f>
        <v>0</v>
      </c>
      <c r="O1825" s="330">
        <f>ROUND(N1825-SUMIF(Anlagenbewegungsdaten_AV!B:B,A1825,Anlagenbewegungsdaten_AV!D:D),3)</f>
        <v>0</v>
      </c>
    </row>
    <row r="1826" spans="1:15" ht="15" customHeight="1" x14ac:dyDescent="0.25">
      <c r="A1826" s="263" t="s">
        <v>537</v>
      </c>
      <c r="B1826" s="174" t="s">
        <v>2108</v>
      </c>
      <c r="C1826" s="174" t="s">
        <v>4045</v>
      </c>
      <c r="D1826" s="174" t="s">
        <v>564</v>
      </c>
      <c r="E1826" s="174" t="s">
        <v>2483</v>
      </c>
      <c r="F1826" s="289">
        <v>22.6</v>
      </c>
      <c r="G1826" s="333">
        <f>ROUND(SUMIF(Anlagenbewegungsdaten!B:B,A1826,Anlagenbewegungsdaten!C:C),3)</f>
        <v>0</v>
      </c>
      <c r="H1826" s="334">
        <f>IF(ISBLANK(F1826),ROUND(SUMIF(Anlagenbewegungsdaten!B:B,A1826,Anlagenbewegungsdaten!D:D),2),ROUND(G1826*F1826%,2))</f>
        <v>0</v>
      </c>
      <c r="I1826" s="334">
        <f>ROUND((H1826-SUMIF(Anlagenbewegungsdaten!$B:$B,A1826,Anlagenbewegungsdaten!D:D)),3)</f>
        <v>0</v>
      </c>
      <c r="J1826" s="335" t="s">
        <v>5179</v>
      </c>
      <c r="K1826" s="335" t="s">
        <v>5193</v>
      </c>
      <c r="L1826" s="516">
        <v>18.079999999999998</v>
      </c>
      <c r="M1826" s="332">
        <f>ROUND(SUMIF(Anlagenbewegungsdaten_AV!B:B,A1826,Anlagenbewegungsdaten_AV!C:C),3)</f>
        <v>0</v>
      </c>
      <c r="N1826" s="330">
        <f>IF(ISBLANK(L1826),ROUND(SUMIF(Anlagenbewegungsdaten_AV!B:B,A1826,Anlagenbewegungsdaten_AV!D:D),2),ROUND(M1826*L1826%,2))</f>
        <v>0</v>
      </c>
      <c r="O1826" s="330">
        <f>ROUND(N1826-SUMIF(Anlagenbewegungsdaten_AV!B:B,A1826,Anlagenbewegungsdaten_AV!D:D),3)</f>
        <v>0</v>
      </c>
    </row>
    <row r="1827" spans="1:15" ht="15" customHeight="1" x14ac:dyDescent="0.25">
      <c r="A1827" s="263" t="s">
        <v>538</v>
      </c>
      <c r="B1827" s="174" t="s">
        <v>2108</v>
      </c>
      <c r="C1827" s="174" t="s">
        <v>4045</v>
      </c>
      <c r="D1827" s="174" t="s">
        <v>566</v>
      </c>
      <c r="E1827" s="174" t="s">
        <v>2486</v>
      </c>
      <c r="F1827" s="289">
        <v>24.6</v>
      </c>
      <c r="G1827" s="333">
        <f>ROUND(SUMIF(Anlagenbewegungsdaten!B:B,A1827,Anlagenbewegungsdaten!C:C),3)</f>
        <v>0</v>
      </c>
      <c r="H1827" s="334">
        <f>IF(ISBLANK(F1827),ROUND(SUMIF(Anlagenbewegungsdaten!B:B,A1827,Anlagenbewegungsdaten!D:D),2),ROUND(G1827*F1827%,2))</f>
        <v>0</v>
      </c>
      <c r="I1827" s="334">
        <f>ROUND((H1827-SUMIF(Anlagenbewegungsdaten!$B:$B,A1827,Anlagenbewegungsdaten!D:D)),3)</f>
        <v>0</v>
      </c>
      <c r="J1827" s="335" t="s">
        <v>5179</v>
      </c>
      <c r="K1827" s="335" t="s">
        <v>5193</v>
      </c>
      <c r="L1827" s="516">
        <v>19.68</v>
      </c>
      <c r="M1827" s="332">
        <f>ROUND(SUMIF(Anlagenbewegungsdaten_AV!B:B,A1827,Anlagenbewegungsdaten_AV!C:C),3)</f>
        <v>0</v>
      </c>
      <c r="N1827" s="330">
        <f>IF(ISBLANK(L1827),ROUND(SUMIF(Anlagenbewegungsdaten_AV!B:B,A1827,Anlagenbewegungsdaten_AV!D:D),2),ROUND(M1827*L1827%,2))</f>
        <v>0</v>
      </c>
      <c r="O1827" s="330">
        <f>ROUND(N1827-SUMIF(Anlagenbewegungsdaten_AV!B:B,A1827,Anlagenbewegungsdaten_AV!D:D),3)</f>
        <v>0</v>
      </c>
    </row>
    <row r="1828" spans="1:15" ht="15" customHeight="1" x14ac:dyDescent="0.25">
      <c r="A1828" s="263" t="s">
        <v>539</v>
      </c>
      <c r="B1828" s="174" t="s">
        <v>2108</v>
      </c>
      <c r="C1828" s="174" t="s">
        <v>4045</v>
      </c>
      <c r="D1828" s="184" t="s">
        <v>568</v>
      </c>
      <c r="E1828" s="174" t="s">
        <v>1560</v>
      </c>
      <c r="F1828" s="289">
        <v>25.6</v>
      </c>
      <c r="G1828" s="333">
        <f>ROUND(SUMIF(Anlagenbewegungsdaten!B:B,A1828,Anlagenbewegungsdaten!C:C),3)</f>
        <v>0</v>
      </c>
      <c r="H1828" s="334">
        <f>IF(ISBLANK(F1828),ROUND(SUMIF(Anlagenbewegungsdaten!B:B,A1828,Anlagenbewegungsdaten!D:D),2),ROUND(G1828*F1828%,2))</f>
        <v>0</v>
      </c>
      <c r="I1828" s="334">
        <f>ROUND((H1828-SUMIF(Anlagenbewegungsdaten!$B:$B,A1828,Anlagenbewegungsdaten!D:D)),3)</f>
        <v>0</v>
      </c>
      <c r="J1828" s="335" t="s">
        <v>5179</v>
      </c>
      <c r="K1828" s="335" t="s">
        <v>5193</v>
      </c>
      <c r="L1828" s="516">
        <v>20.48</v>
      </c>
      <c r="M1828" s="332">
        <f>ROUND(SUMIF(Anlagenbewegungsdaten_AV!B:B,A1828,Anlagenbewegungsdaten_AV!C:C),3)</f>
        <v>0</v>
      </c>
      <c r="N1828" s="330">
        <f>IF(ISBLANK(L1828),ROUND(SUMIF(Anlagenbewegungsdaten_AV!B:B,A1828,Anlagenbewegungsdaten_AV!D:D),2),ROUND(M1828*L1828%,2))</f>
        <v>0</v>
      </c>
      <c r="O1828" s="330">
        <f>ROUND(N1828-SUMIF(Anlagenbewegungsdaten_AV!B:B,A1828,Anlagenbewegungsdaten_AV!D:D),3)</f>
        <v>0</v>
      </c>
    </row>
    <row r="1829" spans="1:15" ht="15" customHeight="1" x14ac:dyDescent="0.25">
      <c r="A1829" s="263" t="s">
        <v>540</v>
      </c>
      <c r="B1829" s="174" t="s">
        <v>2108</v>
      </c>
      <c r="C1829" s="174" t="s">
        <v>4045</v>
      </c>
      <c r="D1829" s="174" t="s">
        <v>570</v>
      </c>
      <c r="E1829" s="174" t="s">
        <v>1563</v>
      </c>
      <c r="F1829" s="289">
        <v>25.6</v>
      </c>
      <c r="G1829" s="333">
        <f>ROUND(SUMIF(Anlagenbewegungsdaten!B:B,A1829,Anlagenbewegungsdaten!C:C),3)</f>
        <v>0</v>
      </c>
      <c r="H1829" s="334">
        <f>IF(ISBLANK(F1829),ROUND(SUMIF(Anlagenbewegungsdaten!B:B,A1829,Anlagenbewegungsdaten!D:D),2),ROUND(G1829*F1829%,2))</f>
        <v>0</v>
      </c>
      <c r="I1829" s="334">
        <f>ROUND((H1829-SUMIF(Anlagenbewegungsdaten!$B:$B,A1829,Anlagenbewegungsdaten!D:D)),3)</f>
        <v>0</v>
      </c>
      <c r="J1829" s="335" t="s">
        <v>5179</v>
      </c>
      <c r="K1829" s="335" t="s">
        <v>5193</v>
      </c>
      <c r="L1829" s="516">
        <v>20.48</v>
      </c>
      <c r="M1829" s="332">
        <f>ROUND(SUMIF(Anlagenbewegungsdaten_AV!B:B,A1829,Anlagenbewegungsdaten_AV!C:C),3)</f>
        <v>0</v>
      </c>
      <c r="N1829" s="330">
        <f>IF(ISBLANK(L1829),ROUND(SUMIF(Anlagenbewegungsdaten_AV!B:B,A1829,Anlagenbewegungsdaten_AV!D:D),2),ROUND(M1829*L1829%,2))</f>
        <v>0</v>
      </c>
      <c r="O1829" s="330">
        <f>ROUND(N1829-SUMIF(Anlagenbewegungsdaten_AV!B:B,A1829,Anlagenbewegungsdaten_AV!D:D),3)</f>
        <v>0</v>
      </c>
    </row>
    <row r="1830" spans="1:15" ht="15" customHeight="1" x14ac:dyDescent="0.25">
      <c r="A1830" s="263" t="s">
        <v>2889</v>
      </c>
      <c r="B1830" s="174" t="s">
        <v>2108</v>
      </c>
      <c r="C1830" s="174" t="s">
        <v>4045</v>
      </c>
      <c r="D1830" s="174" t="s">
        <v>2772</v>
      </c>
      <c r="E1830" s="174" t="s">
        <v>2576</v>
      </c>
      <c r="F1830" s="289">
        <v>25.57</v>
      </c>
      <c r="G1830" s="333">
        <f>ROUND(SUMIF(Anlagenbewegungsdaten!B:B,A1830,Anlagenbewegungsdaten!C:C),3)</f>
        <v>0</v>
      </c>
      <c r="H1830" s="334">
        <f>IF(ISBLANK(F1830),ROUND(SUMIF(Anlagenbewegungsdaten!B:B,A1830,Anlagenbewegungsdaten!D:D),2),ROUND(G1830*F1830%,2))</f>
        <v>0</v>
      </c>
      <c r="I1830" s="334">
        <f>ROUND((H1830-SUMIF(Anlagenbewegungsdaten!$B:$B,A1830,Anlagenbewegungsdaten!D:D)),3)</f>
        <v>0</v>
      </c>
      <c r="J1830" s="335" t="s">
        <v>5179</v>
      </c>
      <c r="K1830" s="335" t="s">
        <v>5193</v>
      </c>
      <c r="L1830" s="516">
        <v>20.46</v>
      </c>
      <c r="M1830" s="332">
        <f>ROUND(SUMIF(Anlagenbewegungsdaten_AV!B:B,A1830,Anlagenbewegungsdaten_AV!C:C),3)</f>
        <v>0</v>
      </c>
      <c r="N1830" s="330">
        <f>IF(ISBLANK(L1830),ROUND(SUMIF(Anlagenbewegungsdaten_AV!B:B,A1830,Anlagenbewegungsdaten_AV!D:D),2),ROUND(M1830*L1830%,2))</f>
        <v>0</v>
      </c>
      <c r="O1830" s="330">
        <f>ROUND(N1830-SUMIF(Anlagenbewegungsdaten_AV!B:B,A1830,Anlagenbewegungsdaten_AV!D:D),3)</f>
        <v>0</v>
      </c>
    </row>
    <row r="1831" spans="1:15" ht="15" customHeight="1" x14ac:dyDescent="0.25">
      <c r="A1831" s="263" t="s">
        <v>3633</v>
      </c>
      <c r="B1831" s="174" t="s">
        <v>2108</v>
      </c>
      <c r="C1831" s="174" t="s">
        <v>4045</v>
      </c>
      <c r="D1831" s="174" t="s">
        <v>3516</v>
      </c>
      <c r="E1831" s="174" t="s">
        <v>3320</v>
      </c>
      <c r="F1831" s="289">
        <v>25.54</v>
      </c>
      <c r="G1831" s="333">
        <f>ROUND(SUMIF(Anlagenbewegungsdaten!B:B,A1831,Anlagenbewegungsdaten!C:C),3)</f>
        <v>0</v>
      </c>
      <c r="H1831" s="334">
        <f>IF(ISBLANK(F1831),ROUND(SUMIF(Anlagenbewegungsdaten!B:B,A1831,Anlagenbewegungsdaten!D:D),2),ROUND(G1831*F1831%,2))</f>
        <v>0</v>
      </c>
      <c r="I1831" s="334">
        <f>ROUND((H1831-SUMIF(Anlagenbewegungsdaten!$B:$B,A1831,Anlagenbewegungsdaten!D:D)),3)</f>
        <v>0</v>
      </c>
      <c r="J1831" s="335" t="s">
        <v>5179</v>
      </c>
      <c r="K1831" s="335" t="s">
        <v>5193</v>
      </c>
      <c r="L1831" s="516">
        <v>20.43</v>
      </c>
      <c r="M1831" s="332">
        <f>ROUND(SUMIF(Anlagenbewegungsdaten_AV!B:B,A1831,Anlagenbewegungsdaten_AV!C:C),3)</f>
        <v>0</v>
      </c>
      <c r="N1831" s="330">
        <f>IF(ISBLANK(L1831),ROUND(SUMIF(Anlagenbewegungsdaten_AV!B:B,A1831,Anlagenbewegungsdaten_AV!D:D),2),ROUND(M1831*L1831%,2))</f>
        <v>0</v>
      </c>
      <c r="O1831" s="330">
        <f>ROUND(N1831-SUMIF(Anlagenbewegungsdaten_AV!B:B,A1831,Anlagenbewegungsdaten_AV!D:D),3)</f>
        <v>0</v>
      </c>
    </row>
    <row r="1832" spans="1:15" ht="15" customHeight="1" x14ac:dyDescent="0.25">
      <c r="A1832" s="275" t="s">
        <v>4408</v>
      </c>
      <c r="B1832" s="193" t="s">
        <v>2108</v>
      </c>
      <c r="C1832" s="193" t="s">
        <v>4045</v>
      </c>
      <c r="D1832" s="193" t="s">
        <v>4290</v>
      </c>
      <c r="E1832" s="193" t="s">
        <v>4093</v>
      </c>
      <c r="F1832" s="290">
        <v>25.509999999999998</v>
      </c>
      <c r="G1832" s="333">
        <f>ROUND(SUMIF(Anlagenbewegungsdaten!B:B,A1832,Anlagenbewegungsdaten!C:C),3)</f>
        <v>0</v>
      </c>
      <c r="H1832" s="334">
        <f>IF(ISBLANK(F1832),ROUND(SUMIF(Anlagenbewegungsdaten!B:B,A1832,Anlagenbewegungsdaten!D:D),2),ROUND(G1832*F1832%,2))</f>
        <v>0</v>
      </c>
      <c r="I1832" s="334">
        <f>ROUND((H1832-SUMIF(Anlagenbewegungsdaten!$B:$B,A1832,Anlagenbewegungsdaten!D:D)),3)</f>
        <v>0</v>
      </c>
      <c r="J1832" s="335" t="s">
        <v>5179</v>
      </c>
      <c r="K1832" s="335" t="s">
        <v>5193</v>
      </c>
      <c r="L1832" s="516">
        <v>20.41</v>
      </c>
      <c r="M1832" s="332">
        <f>ROUND(SUMIF(Anlagenbewegungsdaten_AV!B:B,A1832,Anlagenbewegungsdaten_AV!C:C),3)</f>
        <v>0</v>
      </c>
      <c r="N1832" s="330">
        <f>IF(ISBLANK(L1832),ROUND(SUMIF(Anlagenbewegungsdaten_AV!B:B,A1832,Anlagenbewegungsdaten_AV!D:D),2),ROUND(M1832*L1832%,2))</f>
        <v>0</v>
      </c>
      <c r="O1832" s="330">
        <f>ROUND(N1832-SUMIF(Anlagenbewegungsdaten_AV!B:B,A1832,Anlagenbewegungsdaten_AV!D:D),3)</f>
        <v>0</v>
      </c>
    </row>
    <row r="1833" spans="1:15" ht="15" customHeight="1" x14ac:dyDescent="0.25">
      <c r="A1833" s="262" t="s">
        <v>717</v>
      </c>
      <c r="B1833" s="167" t="s">
        <v>2108</v>
      </c>
      <c r="C1833" s="168" t="s">
        <v>4045</v>
      </c>
      <c r="D1833" s="167" t="s">
        <v>2411</v>
      </c>
      <c r="E1833" s="167" t="s">
        <v>2483</v>
      </c>
      <c r="F1833" s="182">
        <v>8.64</v>
      </c>
      <c r="G1833" s="333">
        <f>ROUND(SUMIF(Anlagenbewegungsdaten!B:B,A1833,Anlagenbewegungsdaten!C:C),3)</f>
        <v>0</v>
      </c>
      <c r="H1833" s="334">
        <f>IF(ISBLANK(F1833),ROUND(SUMIF(Anlagenbewegungsdaten!B:B,A1833,Anlagenbewegungsdaten!D:D),2),ROUND(G1833*F1833%,2))</f>
        <v>0</v>
      </c>
      <c r="I1833" s="334">
        <f>ROUND((H1833-SUMIF(Anlagenbewegungsdaten!$B:$B,A1833,Anlagenbewegungsdaten!D:D)),3)</f>
        <v>0</v>
      </c>
      <c r="J1833" s="335" t="s">
        <v>5179</v>
      </c>
      <c r="K1833" s="335" t="s">
        <v>5193</v>
      </c>
      <c r="L1833" s="516">
        <v>6.91</v>
      </c>
      <c r="M1833" s="332">
        <f>ROUND(SUMIF(Anlagenbewegungsdaten_AV!B:B,A1833,Anlagenbewegungsdaten_AV!C:C),3)</f>
        <v>0</v>
      </c>
      <c r="N1833" s="330">
        <f>IF(ISBLANK(L1833),ROUND(SUMIF(Anlagenbewegungsdaten_AV!B:B,A1833,Anlagenbewegungsdaten_AV!D:D),2),ROUND(M1833*L1833%,2))</f>
        <v>0</v>
      </c>
      <c r="O1833" s="330">
        <f>ROUND(N1833-SUMIF(Anlagenbewegungsdaten_AV!B:B,A1833,Anlagenbewegungsdaten_AV!D:D),3)</f>
        <v>0</v>
      </c>
    </row>
    <row r="1834" spans="1:15" ht="15" customHeight="1" x14ac:dyDescent="0.25">
      <c r="A1834" s="262" t="s">
        <v>718</v>
      </c>
      <c r="B1834" s="167" t="s">
        <v>2108</v>
      </c>
      <c r="C1834" s="168" t="s">
        <v>4045</v>
      </c>
      <c r="D1834" s="167" t="s">
        <v>2514</v>
      </c>
      <c r="E1834" s="167" t="s">
        <v>2486</v>
      </c>
      <c r="F1834" s="182">
        <v>10.64</v>
      </c>
      <c r="G1834" s="333">
        <f>ROUND(SUMIF(Anlagenbewegungsdaten!B:B,A1834,Anlagenbewegungsdaten!C:C),3)</f>
        <v>0</v>
      </c>
      <c r="H1834" s="334">
        <f>IF(ISBLANK(F1834),ROUND(SUMIF(Anlagenbewegungsdaten!B:B,A1834,Anlagenbewegungsdaten!D:D),2),ROUND(G1834*F1834%,2))</f>
        <v>0</v>
      </c>
      <c r="I1834" s="334">
        <f>ROUND((H1834-SUMIF(Anlagenbewegungsdaten!$B:$B,A1834,Anlagenbewegungsdaten!D:D)),3)</f>
        <v>0</v>
      </c>
      <c r="J1834" s="335" t="s">
        <v>5179</v>
      </c>
      <c r="K1834" s="335" t="s">
        <v>5193</v>
      </c>
      <c r="L1834" s="516">
        <v>8.51</v>
      </c>
      <c r="M1834" s="332">
        <f>ROUND(SUMIF(Anlagenbewegungsdaten_AV!B:B,A1834,Anlagenbewegungsdaten_AV!C:C),3)</f>
        <v>0</v>
      </c>
      <c r="N1834" s="330">
        <f>IF(ISBLANK(L1834),ROUND(SUMIF(Anlagenbewegungsdaten_AV!B:B,A1834,Anlagenbewegungsdaten_AV!D:D),2),ROUND(M1834*L1834%,2))</f>
        <v>0</v>
      </c>
      <c r="O1834" s="330">
        <f>ROUND(N1834-SUMIF(Anlagenbewegungsdaten_AV!B:B,A1834,Anlagenbewegungsdaten_AV!D:D),3)</f>
        <v>0</v>
      </c>
    </row>
    <row r="1835" spans="1:15" ht="15" customHeight="1" x14ac:dyDescent="0.25">
      <c r="A1835" s="263" t="s">
        <v>541</v>
      </c>
      <c r="B1835" s="173" t="s">
        <v>2108</v>
      </c>
      <c r="C1835" s="173" t="s">
        <v>4045</v>
      </c>
      <c r="D1835" s="174" t="s">
        <v>1660</v>
      </c>
      <c r="E1835" s="173" t="s">
        <v>1563</v>
      </c>
      <c r="F1835" s="289">
        <v>11.64</v>
      </c>
      <c r="G1835" s="333">
        <f>ROUND(SUMIF(Anlagenbewegungsdaten!B:B,A1835,Anlagenbewegungsdaten!C:C),3)</f>
        <v>0</v>
      </c>
      <c r="H1835" s="334">
        <f>IF(ISBLANK(F1835),ROUND(SUMIF(Anlagenbewegungsdaten!B:B,A1835,Anlagenbewegungsdaten!D:D),2),ROUND(G1835*F1835%,2))</f>
        <v>0</v>
      </c>
      <c r="I1835" s="334">
        <f>ROUND((H1835-SUMIF(Anlagenbewegungsdaten!$B:$B,A1835,Anlagenbewegungsdaten!D:D)),3)</f>
        <v>0</v>
      </c>
      <c r="J1835" s="335" t="s">
        <v>5179</v>
      </c>
      <c r="K1835" s="335" t="s">
        <v>5193</v>
      </c>
      <c r="L1835" s="516">
        <v>9.31</v>
      </c>
      <c r="M1835" s="332">
        <f>ROUND(SUMIF(Anlagenbewegungsdaten_AV!B:B,A1835,Anlagenbewegungsdaten_AV!C:C),3)</f>
        <v>0</v>
      </c>
      <c r="N1835" s="330">
        <f>IF(ISBLANK(L1835),ROUND(SUMIF(Anlagenbewegungsdaten_AV!B:B,A1835,Anlagenbewegungsdaten_AV!D:D),2),ROUND(M1835*L1835%,2))</f>
        <v>0</v>
      </c>
      <c r="O1835" s="330">
        <f>ROUND(N1835-SUMIF(Anlagenbewegungsdaten_AV!B:B,A1835,Anlagenbewegungsdaten_AV!D:D),3)</f>
        <v>0</v>
      </c>
    </row>
    <row r="1836" spans="1:15" ht="15" customHeight="1" x14ac:dyDescent="0.25">
      <c r="A1836" s="263" t="s">
        <v>2890</v>
      </c>
      <c r="B1836" s="173" t="s">
        <v>2108</v>
      </c>
      <c r="C1836" s="173" t="s">
        <v>4045</v>
      </c>
      <c r="D1836" s="174" t="s">
        <v>2624</v>
      </c>
      <c r="E1836" s="174" t="s">
        <v>2576</v>
      </c>
      <c r="F1836" s="289">
        <v>11.610000000000001</v>
      </c>
      <c r="G1836" s="333">
        <f>ROUND(SUMIF(Anlagenbewegungsdaten!B:B,A1836,Anlagenbewegungsdaten!C:C),3)</f>
        <v>0</v>
      </c>
      <c r="H1836" s="334">
        <f>IF(ISBLANK(F1836),ROUND(SUMIF(Anlagenbewegungsdaten!B:B,A1836,Anlagenbewegungsdaten!D:D),2),ROUND(G1836*F1836%,2))</f>
        <v>0</v>
      </c>
      <c r="I1836" s="334">
        <f>ROUND((H1836-SUMIF(Anlagenbewegungsdaten!$B:$B,A1836,Anlagenbewegungsdaten!D:D)),3)</f>
        <v>0</v>
      </c>
      <c r="J1836" s="335" t="s">
        <v>5179</v>
      </c>
      <c r="K1836" s="335" t="s">
        <v>5193</v>
      </c>
      <c r="L1836" s="516">
        <v>9.2899999999999991</v>
      </c>
      <c r="M1836" s="332">
        <f>ROUND(SUMIF(Anlagenbewegungsdaten_AV!B:B,A1836,Anlagenbewegungsdaten_AV!C:C),3)</f>
        <v>0</v>
      </c>
      <c r="N1836" s="330">
        <f>IF(ISBLANK(L1836),ROUND(SUMIF(Anlagenbewegungsdaten_AV!B:B,A1836,Anlagenbewegungsdaten_AV!D:D),2),ROUND(M1836*L1836%,2))</f>
        <v>0</v>
      </c>
      <c r="O1836" s="330">
        <f>ROUND(N1836-SUMIF(Anlagenbewegungsdaten_AV!B:B,A1836,Anlagenbewegungsdaten_AV!D:D),3)</f>
        <v>0</v>
      </c>
    </row>
    <row r="1837" spans="1:15" ht="15" customHeight="1" x14ac:dyDescent="0.25">
      <c r="A1837" s="263" t="s">
        <v>3634</v>
      </c>
      <c r="B1837" s="173" t="s">
        <v>2108</v>
      </c>
      <c r="C1837" s="173" t="s">
        <v>4045</v>
      </c>
      <c r="D1837" s="174" t="s">
        <v>3368</v>
      </c>
      <c r="E1837" s="174" t="s">
        <v>3320</v>
      </c>
      <c r="F1837" s="289">
        <v>11.58</v>
      </c>
      <c r="G1837" s="333">
        <f>ROUND(SUMIF(Anlagenbewegungsdaten!B:B,A1837,Anlagenbewegungsdaten!C:C),3)</f>
        <v>0</v>
      </c>
      <c r="H1837" s="334">
        <f>IF(ISBLANK(F1837),ROUND(SUMIF(Anlagenbewegungsdaten!B:B,A1837,Anlagenbewegungsdaten!D:D),2),ROUND(G1837*F1837%,2))</f>
        <v>0</v>
      </c>
      <c r="I1837" s="334">
        <f>ROUND((H1837-SUMIF(Anlagenbewegungsdaten!$B:$B,A1837,Anlagenbewegungsdaten!D:D)),3)</f>
        <v>0</v>
      </c>
      <c r="J1837" s="335" t="s">
        <v>5179</v>
      </c>
      <c r="K1837" s="335" t="s">
        <v>5193</v>
      </c>
      <c r="L1837" s="516">
        <v>9.26</v>
      </c>
      <c r="M1837" s="332">
        <f>ROUND(SUMIF(Anlagenbewegungsdaten_AV!B:B,A1837,Anlagenbewegungsdaten_AV!C:C),3)</f>
        <v>0</v>
      </c>
      <c r="N1837" s="330">
        <f>IF(ISBLANK(L1837),ROUND(SUMIF(Anlagenbewegungsdaten_AV!B:B,A1837,Anlagenbewegungsdaten_AV!D:D),2),ROUND(M1837*L1837%,2))</f>
        <v>0</v>
      </c>
      <c r="O1837" s="330">
        <f>ROUND(N1837-SUMIF(Anlagenbewegungsdaten_AV!B:B,A1837,Anlagenbewegungsdaten_AV!D:D),3)</f>
        <v>0</v>
      </c>
    </row>
    <row r="1838" spans="1:15" ht="15" customHeight="1" x14ac:dyDescent="0.25">
      <c r="A1838" s="275" t="s">
        <v>4409</v>
      </c>
      <c r="B1838" s="194" t="s">
        <v>2108</v>
      </c>
      <c r="C1838" s="194" t="s">
        <v>4045</v>
      </c>
      <c r="D1838" s="193" t="s">
        <v>4141</v>
      </c>
      <c r="E1838" s="193" t="s">
        <v>4093</v>
      </c>
      <c r="F1838" s="290">
        <v>11.55</v>
      </c>
      <c r="G1838" s="333">
        <f>ROUND(SUMIF(Anlagenbewegungsdaten!B:B,A1838,Anlagenbewegungsdaten!C:C),3)</f>
        <v>0</v>
      </c>
      <c r="H1838" s="334">
        <f>IF(ISBLANK(F1838),ROUND(SUMIF(Anlagenbewegungsdaten!B:B,A1838,Anlagenbewegungsdaten!D:D),2),ROUND(G1838*F1838%,2))</f>
        <v>0</v>
      </c>
      <c r="I1838" s="334">
        <f>ROUND((H1838-SUMIF(Anlagenbewegungsdaten!$B:$B,A1838,Anlagenbewegungsdaten!D:D)),3)</f>
        <v>0</v>
      </c>
      <c r="J1838" s="335" t="s">
        <v>5179</v>
      </c>
      <c r="K1838" s="335" t="s">
        <v>5193</v>
      </c>
      <c r="L1838" s="516">
        <v>9.24</v>
      </c>
      <c r="M1838" s="332">
        <f>ROUND(SUMIF(Anlagenbewegungsdaten_AV!B:B,A1838,Anlagenbewegungsdaten_AV!C:C),3)</f>
        <v>0</v>
      </c>
      <c r="N1838" s="330">
        <f>IF(ISBLANK(L1838),ROUND(SUMIF(Anlagenbewegungsdaten_AV!B:B,A1838,Anlagenbewegungsdaten_AV!D:D),2),ROUND(M1838*L1838%,2))</f>
        <v>0</v>
      </c>
      <c r="O1838" s="330">
        <f>ROUND(N1838-SUMIF(Anlagenbewegungsdaten_AV!B:B,A1838,Anlagenbewegungsdaten_AV!D:D),3)</f>
        <v>0</v>
      </c>
    </row>
    <row r="1839" spans="1:15" ht="15" customHeight="1" x14ac:dyDescent="0.25">
      <c r="A1839" s="262" t="s">
        <v>719</v>
      </c>
      <c r="B1839" s="167" t="s">
        <v>2108</v>
      </c>
      <c r="C1839" s="168" t="s">
        <v>4045</v>
      </c>
      <c r="D1839" s="167" t="s">
        <v>2464</v>
      </c>
      <c r="E1839" s="167" t="s">
        <v>2483</v>
      </c>
      <c r="F1839" s="182">
        <v>12.64</v>
      </c>
      <c r="G1839" s="333">
        <f>ROUND(SUMIF(Anlagenbewegungsdaten!B:B,A1839,Anlagenbewegungsdaten!C:C),3)</f>
        <v>0</v>
      </c>
      <c r="H1839" s="334">
        <f>IF(ISBLANK(F1839),ROUND(SUMIF(Anlagenbewegungsdaten!B:B,A1839,Anlagenbewegungsdaten!D:D),2),ROUND(G1839*F1839%,2))</f>
        <v>0</v>
      </c>
      <c r="I1839" s="334">
        <f>ROUND((H1839-SUMIF(Anlagenbewegungsdaten!$B:$B,A1839,Anlagenbewegungsdaten!D:D)),3)</f>
        <v>0</v>
      </c>
      <c r="J1839" s="335" t="s">
        <v>5179</v>
      </c>
      <c r="K1839" s="335" t="s">
        <v>5193</v>
      </c>
      <c r="L1839" s="516">
        <v>10.11</v>
      </c>
      <c r="M1839" s="332">
        <f>ROUND(SUMIF(Anlagenbewegungsdaten_AV!B:B,A1839,Anlagenbewegungsdaten_AV!C:C),3)</f>
        <v>0</v>
      </c>
      <c r="N1839" s="330">
        <f>IF(ISBLANK(L1839),ROUND(SUMIF(Anlagenbewegungsdaten_AV!B:B,A1839,Anlagenbewegungsdaten_AV!D:D),2),ROUND(M1839*L1839%,2))</f>
        <v>0</v>
      </c>
      <c r="O1839" s="330">
        <f>ROUND(N1839-SUMIF(Anlagenbewegungsdaten_AV!B:B,A1839,Anlagenbewegungsdaten_AV!D:D),3)</f>
        <v>0</v>
      </c>
    </row>
    <row r="1840" spans="1:15" ht="15" customHeight="1" x14ac:dyDescent="0.25">
      <c r="A1840" s="262" t="s">
        <v>720</v>
      </c>
      <c r="B1840" s="167" t="s">
        <v>2108</v>
      </c>
      <c r="C1840" s="168" t="s">
        <v>4045</v>
      </c>
      <c r="D1840" s="167" t="s">
        <v>2517</v>
      </c>
      <c r="E1840" s="167" t="s">
        <v>2486</v>
      </c>
      <c r="F1840" s="182">
        <v>14.64</v>
      </c>
      <c r="G1840" s="333">
        <f>ROUND(SUMIF(Anlagenbewegungsdaten!B:B,A1840,Anlagenbewegungsdaten!C:C),3)</f>
        <v>0</v>
      </c>
      <c r="H1840" s="334">
        <f>IF(ISBLANK(F1840),ROUND(SUMIF(Anlagenbewegungsdaten!B:B,A1840,Anlagenbewegungsdaten!D:D),2),ROUND(G1840*F1840%,2))</f>
        <v>0</v>
      </c>
      <c r="I1840" s="334">
        <f>ROUND((H1840-SUMIF(Anlagenbewegungsdaten!$B:$B,A1840,Anlagenbewegungsdaten!D:D)),3)</f>
        <v>0</v>
      </c>
      <c r="J1840" s="335" t="s">
        <v>5179</v>
      </c>
      <c r="K1840" s="335" t="s">
        <v>5193</v>
      </c>
      <c r="L1840" s="516">
        <v>11.71</v>
      </c>
      <c r="M1840" s="332">
        <f>ROUND(SUMIF(Anlagenbewegungsdaten_AV!B:B,A1840,Anlagenbewegungsdaten_AV!C:C),3)</f>
        <v>0</v>
      </c>
      <c r="N1840" s="330">
        <f>IF(ISBLANK(L1840),ROUND(SUMIF(Anlagenbewegungsdaten_AV!B:B,A1840,Anlagenbewegungsdaten_AV!D:D),2),ROUND(M1840*L1840%,2))</f>
        <v>0</v>
      </c>
      <c r="O1840" s="330">
        <f>ROUND(N1840-SUMIF(Anlagenbewegungsdaten_AV!B:B,A1840,Anlagenbewegungsdaten_AV!D:D),3)</f>
        <v>0</v>
      </c>
    </row>
    <row r="1841" spans="1:15" ht="15" customHeight="1" x14ac:dyDescent="0.25">
      <c r="A1841" s="263" t="s">
        <v>542</v>
      </c>
      <c r="B1841" s="173" t="s">
        <v>2108</v>
      </c>
      <c r="C1841" s="173" t="s">
        <v>4045</v>
      </c>
      <c r="D1841" s="174" t="s">
        <v>573</v>
      </c>
      <c r="E1841" s="173" t="s">
        <v>1563</v>
      </c>
      <c r="F1841" s="289">
        <v>15.64</v>
      </c>
      <c r="G1841" s="333">
        <f>ROUND(SUMIF(Anlagenbewegungsdaten!B:B,A1841,Anlagenbewegungsdaten!C:C),3)</f>
        <v>0</v>
      </c>
      <c r="H1841" s="334">
        <f>IF(ISBLANK(F1841),ROUND(SUMIF(Anlagenbewegungsdaten!B:B,A1841,Anlagenbewegungsdaten!D:D),2),ROUND(G1841*F1841%,2))</f>
        <v>0</v>
      </c>
      <c r="I1841" s="334">
        <f>ROUND((H1841-SUMIF(Anlagenbewegungsdaten!$B:$B,A1841,Anlagenbewegungsdaten!D:D)),3)</f>
        <v>0</v>
      </c>
      <c r="J1841" s="335" t="s">
        <v>5179</v>
      </c>
      <c r="K1841" s="335" t="s">
        <v>5193</v>
      </c>
      <c r="L1841" s="516">
        <v>12.51</v>
      </c>
      <c r="M1841" s="332">
        <f>ROUND(SUMIF(Anlagenbewegungsdaten_AV!B:B,A1841,Anlagenbewegungsdaten_AV!C:C),3)</f>
        <v>0</v>
      </c>
      <c r="N1841" s="330">
        <f>IF(ISBLANK(L1841),ROUND(SUMIF(Anlagenbewegungsdaten_AV!B:B,A1841,Anlagenbewegungsdaten_AV!D:D),2),ROUND(M1841*L1841%,2))</f>
        <v>0</v>
      </c>
      <c r="O1841" s="330">
        <f>ROUND(N1841-SUMIF(Anlagenbewegungsdaten_AV!B:B,A1841,Anlagenbewegungsdaten_AV!D:D),3)</f>
        <v>0</v>
      </c>
    </row>
    <row r="1842" spans="1:15" ht="15" customHeight="1" x14ac:dyDescent="0.25">
      <c r="A1842" s="263" t="s">
        <v>2891</v>
      </c>
      <c r="B1842" s="173" t="s">
        <v>2108</v>
      </c>
      <c r="C1842" s="173" t="s">
        <v>4045</v>
      </c>
      <c r="D1842" s="174" t="s">
        <v>2775</v>
      </c>
      <c r="E1842" s="174" t="s">
        <v>2576</v>
      </c>
      <c r="F1842" s="289">
        <v>15.610000000000001</v>
      </c>
      <c r="G1842" s="333">
        <f>ROUND(SUMIF(Anlagenbewegungsdaten!B:B,A1842,Anlagenbewegungsdaten!C:C),3)</f>
        <v>0</v>
      </c>
      <c r="H1842" s="334">
        <f>IF(ISBLANK(F1842),ROUND(SUMIF(Anlagenbewegungsdaten!B:B,A1842,Anlagenbewegungsdaten!D:D),2),ROUND(G1842*F1842%,2))</f>
        <v>0</v>
      </c>
      <c r="I1842" s="334">
        <f>ROUND((H1842-SUMIF(Anlagenbewegungsdaten!$B:$B,A1842,Anlagenbewegungsdaten!D:D)),3)</f>
        <v>0</v>
      </c>
      <c r="J1842" s="335" t="s">
        <v>5179</v>
      </c>
      <c r="K1842" s="335" t="s">
        <v>5193</v>
      </c>
      <c r="L1842" s="516">
        <v>12.49</v>
      </c>
      <c r="M1842" s="332">
        <f>ROUND(SUMIF(Anlagenbewegungsdaten_AV!B:B,A1842,Anlagenbewegungsdaten_AV!C:C),3)</f>
        <v>0</v>
      </c>
      <c r="N1842" s="330">
        <f>IF(ISBLANK(L1842),ROUND(SUMIF(Anlagenbewegungsdaten_AV!B:B,A1842,Anlagenbewegungsdaten_AV!D:D),2),ROUND(M1842*L1842%,2))</f>
        <v>0</v>
      </c>
      <c r="O1842" s="330">
        <f>ROUND(N1842-SUMIF(Anlagenbewegungsdaten_AV!B:B,A1842,Anlagenbewegungsdaten_AV!D:D),3)</f>
        <v>0</v>
      </c>
    </row>
    <row r="1843" spans="1:15" ht="15" customHeight="1" x14ac:dyDescent="0.25">
      <c r="A1843" s="263" t="s">
        <v>3635</v>
      </c>
      <c r="B1843" s="173" t="s">
        <v>2108</v>
      </c>
      <c r="C1843" s="173" t="s">
        <v>4045</v>
      </c>
      <c r="D1843" s="174" t="s">
        <v>3519</v>
      </c>
      <c r="E1843" s="174" t="s">
        <v>3320</v>
      </c>
      <c r="F1843" s="289">
        <v>15.58</v>
      </c>
      <c r="G1843" s="333">
        <f>ROUND(SUMIF(Anlagenbewegungsdaten!B:B,A1843,Anlagenbewegungsdaten!C:C),3)</f>
        <v>0</v>
      </c>
      <c r="H1843" s="334">
        <f>IF(ISBLANK(F1843),ROUND(SUMIF(Anlagenbewegungsdaten!B:B,A1843,Anlagenbewegungsdaten!D:D),2),ROUND(G1843*F1843%,2))</f>
        <v>0</v>
      </c>
      <c r="I1843" s="334">
        <f>ROUND((H1843-SUMIF(Anlagenbewegungsdaten!$B:$B,A1843,Anlagenbewegungsdaten!D:D)),3)</f>
        <v>0</v>
      </c>
      <c r="J1843" s="335" t="s">
        <v>5179</v>
      </c>
      <c r="K1843" s="335" t="s">
        <v>5193</v>
      </c>
      <c r="L1843" s="516">
        <v>12.46</v>
      </c>
      <c r="M1843" s="332">
        <f>ROUND(SUMIF(Anlagenbewegungsdaten_AV!B:B,A1843,Anlagenbewegungsdaten_AV!C:C),3)</f>
        <v>0</v>
      </c>
      <c r="N1843" s="330">
        <f>IF(ISBLANK(L1843),ROUND(SUMIF(Anlagenbewegungsdaten_AV!B:B,A1843,Anlagenbewegungsdaten_AV!D:D),2),ROUND(M1843*L1843%,2))</f>
        <v>0</v>
      </c>
      <c r="O1843" s="330">
        <f>ROUND(N1843-SUMIF(Anlagenbewegungsdaten_AV!B:B,A1843,Anlagenbewegungsdaten_AV!D:D),3)</f>
        <v>0</v>
      </c>
    </row>
    <row r="1844" spans="1:15" ht="15" customHeight="1" x14ac:dyDescent="0.25">
      <c r="A1844" s="275" t="s">
        <v>4410</v>
      </c>
      <c r="B1844" s="194" t="s">
        <v>2108</v>
      </c>
      <c r="C1844" s="194" t="s">
        <v>4045</v>
      </c>
      <c r="D1844" s="193" t="s">
        <v>4293</v>
      </c>
      <c r="E1844" s="193" t="s">
        <v>4093</v>
      </c>
      <c r="F1844" s="290">
        <v>15.55</v>
      </c>
      <c r="G1844" s="333">
        <f>ROUND(SUMIF(Anlagenbewegungsdaten!B:B,A1844,Anlagenbewegungsdaten!C:C),3)</f>
        <v>0</v>
      </c>
      <c r="H1844" s="334">
        <f>IF(ISBLANK(F1844),ROUND(SUMIF(Anlagenbewegungsdaten!B:B,A1844,Anlagenbewegungsdaten!D:D),2),ROUND(G1844*F1844%,2))</f>
        <v>0</v>
      </c>
      <c r="I1844" s="334">
        <f>ROUND((H1844-SUMIF(Anlagenbewegungsdaten!$B:$B,A1844,Anlagenbewegungsdaten!D:D)),3)</f>
        <v>0</v>
      </c>
      <c r="J1844" s="335" t="s">
        <v>5179</v>
      </c>
      <c r="K1844" s="335" t="s">
        <v>5193</v>
      </c>
      <c r="L1844" s="516">
        <v>12.44</v>
      </c>
      <c r="M1844" s="332">
        <f>ROUND(SUMIF(Anlagenbewegungsdaten_AV!B:B,A1844,Anlagenbewegungsdaten_AV!C:C),3)</f>
        <v>0</v>
      </c>
      <c r="N1844" s="330">
        <f>IF(ISBLANK(L1844),ROUND(SUMIF(Anlagenbewegungsdaten_AV!B:B,A1844,Anlagenbewegungsdaten_AV!D:D),2),ROUND(M1844*L1844%,2))</f>
        <v>0</v>
      </c>
      <c r="O1844" s="330">
        <f>ROUND(N1844-SUMIF(Anlagenbewegungsdaten_AV!B:B,A1844,Anlagenbewegungsdaten_AV!D:D),3)</f>
        <v>0</v>
      </c>
    </row>
    <row r="1845" spans="1:15" ht="15" customHeight="1" x14ac:dyDescent="0.25">
      <c r="A1845" s="262" t="s">
        <v>721</v>
      </c>
      <c r="B1845" s="167" t="s">
        <v>2108</v>
      </c>
      <c r="C1845" s="168" t="s">
        <v>4045</v>
      </c>
      <c r="D1845" s="167" t="s">
        <v>2466</v>
      </c>
      <c r="E1845" s="167" t="s">
        <v>2483</v>
      </c>
      <c r="F1845" s="182">
        <v>11.14</v>
      </c>
      <c r="G1845" s="333">
        <f>ROUND(SUMIF(Anlagenbewegungsdaten!B:B,A1845,Anlagenbewegungsdaten!C:C),3)</f>
        <v>0</v>
      </c>
      <c r="H1845" s="334">
        <f>IF(ISBLANK(F1845),ROUND(SUMIF(Anlagenbewegungsdaten!B:B,A1845,Anlagenbewegungsdaten!D:D),2),ROUND(G1845*F1845%,2))</f>
        <v>0</v>
      </c>
      <c r="I1845" s="334">
        <f>ROUND((H1845-SUMIF(Anlagenbewegungsdaten!$B:$B,A1845,Anlagenbewegungsdaten!D:D)),3)</f>
        <v>0</v>
      </c>
      <c r="J1845" s="335" t="s">
        <v>5179</v>
      </c>
      <c r="K1845" s="335" t="s">
        <v>5193</v>
      </c>
      <c r="L1845" s="516">
        <v>8.91</v>
      </c>
      <c r="M1845" s="332">
        <f>ROUND(SUMIF(Anlagenbewegungsdaten_AV!B:B,A1845,Anlagenbewegungsdaten_AV!C:C),3)</f>
        <v>0</v>
      </c>
      <c r="N1845" s="330">
        <f>IF(ISBLANK(L1845),ROUND(SUMIF(Anlagenbewegungsdaten_AV!B:B,A1845,Anlagenbewegungsdaten_AV!D:D),2),ROUND(M1845*L1845%,2))</f>
        <v>0</v>
      </c>
      <c r="O1845" s="330">
        <f>ROUND(N1845-SUMIF(Anlagenbewegungsdaten_AV!B:B,A1845,Anlagenbewegungsdaten_AV!D:D),3)</f>
        <v>0</v>
      </c>
    </row>
    <row r="1846" spans="1:15" ht="15" customHeight="1" x14ac:dyDescent="0.25">
      <c r="A1846" s="262" t="s">
        <v>722</v>
      </c>
      <c r="B1846" s="167" t="s">
        <v>2108</v>
      </c>
      <c r="C1846" s="168" t="s">
        <v>4045</v>
      </c>
      <c r="D1846" s="167" t="s">
        <v>2520</v>
      </c>
      <c r="E1846" s="167" t="s">
        <v>2486</v>
      </c>
      <c r="F1846" s="182">
        <v>13.14</v>
      </c>
      <c r="G1846" s="333">
        <f>ROUND(SUMIF(Anlagenbewegungsdaten!B:B,A1846,Anlagenbewegungsdaten!C:C),3)</f>
        <v>0</v>
      </c>
      <c r="H1846" s="334">
        <f>IF(ISBLANK(F1846),ROUND(SUMIF(Anlagenbewegungsdaten!B:B,A1846,Anlagenbewegungsdaten!D:D),2),ROUND(G1846*F1846%,2))</f>
        <v>0</v>
      </c>
      <c r="I1846" s="334">
        <f>ROUND((H1846-SUMIF(Anlagenbewegungsdaten!$B:$B,A1846,Anlagenbewegungsdaten!D:D)),3)</f>
        <v>0</v>
      </c>
      <c r="J1846" s="335" t="s">
        <v>5179</v>
      </c>
      <c r="K1846" s="335" t="s">
        <v>5193</v>
      </c>
      <c r="L1846" s="516">
        <v>10.51</v>
      </c>
      <c r="M1846" s="332">
        <f>ROUND(SUMIF(Anlagenbewegungsdaten_AV!B:B,A1846,Anlagenbewegungsdaten_AV!C:C),3)</f>
        <v>0</v>
      </c>
      <c r="N1846" s="330">
        <f>IF(ISBLANK(L1846),ROUND(SUMIF(Anlagenbewegungsdaten_AV!B:B,A1846,Anlagenbewegungsdaten_AV!D:D),2),ROUND(M1846*L1846%,2))</f>
        <v>0</v>
      </c>
      <c r="O1846" s="330">
        <f>ROUND(N1846-SUMIF(Anlagenbewegungsdaten_AV!B:B,A1846,Anlagenbewegungsdaten_AV!D:D),3)</f>
        <v>0</v>
      </c>
    </row>
    <row r="1847" spans="1:15" ht="15" customHeight="1" x14ac:dyDescent="0.25">
      <c r="A1847" s="263" t="s">
        <v>543</v>
      </c>
      <c r="B1847" s="173" t="s">
        <v>2108</v>
      </c>
      <c r="C1847" s="173" t="s">
        <v>4045</v>
      </c>
      <c r="D1847" s="174" t="s">
        <v>575</v>
      </c>
      <c r="E1847" s="173" t="s">
        <v>1563</v>
      </c>
      <c r="F1847" s="289">
        <v>14.14</v>
      </c>
      <c r="G1847" s="333">
        <f>ROUND(SUMIF(Anlagenbewegungsdaten!B:B,A1847,Anlagenbewegungsdaten!C:C),3)</f>
        <v>0</v>
      </c>
      <c r="H1847" s="334">
        <f>IF(ISBLANK(F1847),ROUND(SUMIF(Anlagenbewegungsdaten!B:B,A1847,Anlagenbewegungsdaten!D:D),2),ROUND(G1847*F1847%,2))</f>
        <v>0</v>
      </c>
      <c r="I1847" s="334">
        <f>ROUND((H1847-SUMIF(Anlagenbewegungsdaten!$B:$B,A1847,Anlagenbewegungsdaten!D:D)),3)</f>
        <v>0</v>
      </c>
      <c r="J1847" s="335" t="s">
        <v>5179</v>
      </c>
      <c r="K1847" s="335" t="s">
        <v>5193</v>
      </c>
      <c r="L1847" s="516">
        <v>11.31</v>
      </c>
      <c r="M1847" s="332">
        <f>ROUND(SUMIF(Anlagenbewegungsdaten_AV!B:B,A1847,Anlagenbewegungsdaten_AV!C:C),3)</f>
        <v>0</v>
      </c>
      <c r="N1847" s="330">
        <f>IF(ISBLANK(L1847),ROUND(SUMIF(Anlagenbewegungsdaten_AV!B:B,A1847,Anlagenbewegungsdaten_AV!D:D),2),ROUND(M1847*L1847%,2))</f>
        <v>0</v>
      </c>
      <c r="O1847" s="330">
        <f>ROUND(N1847-SUMIF(Anlagenbewegungsdaten_AV!B:B,A1847,Anlagenbewegungsdaten_AV!D:D),3)</f>
        <v>0</v>
      </c>
    </row>
    <row r="1848" spans="1:15" ht="15" customHeight="1" x14ac:dyDescent="0.25">
      <c r="A1848" s="263" t="s">
        <v>2892</v>
      </c>
      <c r="B1848" s="173" t="s">
        <v>2108</v>
      </c>
      <c r="C1848" s="173" t="s">
        <v>4045</v>
      </c>
      <c r="D1848" s="174" t="s">
        <v>2777</v>
      </c>
      <c r="E1848" s="174" t="s">
        <v>2576</v>
      </c>
      <c r="F1848" s="289">
        <v>14.110000000000001</v>
      </c>
      <c r="G1848" s="333">
        <f>ROUND(SUMIF(Anlagenbewegungsdaten!B:B,A1848,Anlagenbewegungsdaten!C:C),3)</f>
        <v>0</v>
      </c>
      <c r="H1848" s="334">
        <f>IF(ISBLANK(F1848),ROUND(SUMIF(Anlagenbewegungsdaten!B:B,A1848,Anlagenbewegungsdaten!D:D),2),ROUND(G1848*F1848%,2))</f>
        <v>0</v>
      </c>
      <c r="I1848" s="334">
        <f>ROUND((H1848-SUMIF(Anlagenbewegungsdaten!$B:$B,A1848,Anlagenbewegungsdaten!D:D)),3)</f>
        <v>0</v>
      </c>
      <c r="J1848" s="335" t="s">
        <v>5179</v>
      </c>
      <c r="K1848" s="335" t="s">
        <v>5193</v>
      </c>
      <c r="L1848" s="516">
        <v>11.29</v>
      </c>
      <c r="M1848" s="332">
        <f>ROUND(SUMIF(Anlagenbewegungsdaten_AV!B:B,A1848,Anlagenbewegungsdaten_AV!C:C),3)</f>
        <v>0</v>
      </c>
      <c r="N1848" s="330">
        <f>IF(ISBLANK(L1848),ROUND(SUMIF(Anlagenbewegungsdaten_AV!B:B,A1848,Anlagenbewegungsdaten_AV!D:D),2),ROUND(M1848*L1848%,2))</f>
        <v>0</v>
      </c>
      <c r="O1848" s="330">
        <f>ROUND(N1848-SUMIF(Anlagenbewegungsdaten_AV!B:B,A1848,Anlagenbewegungsdaten_AV!D:D),3)</f>
        <v>0</v>
      </c>
    </row>
    <row r="1849" spans="1:15" ht="15" customHeight="1" x14ac:dyDescent="0.25">
      <c r="A1849" s="263" t="s">
        <v>3636</v>
      </c>
      <c r="B1849" s="173" t="s">
        <v>2108</v>
      </c>
      <c r="C1849" s="173" t="s">
        <v>4045</v>
      </c>
      <c r="D1849" s="174" t="s">
        <v>3521</v>
      </c>
      <c r="E1849" s="174" t="s">
        <v>3320</v>
      </c>
      <c r="F1849" s="289">
        <v>14.08</v>
      </c>
      <c r="G1849" s="333">
        <f>ROUND(SUMIF(Anlagenbewegungsdaten!B:B,A1849,Anlagenbewegungsdaten!C:C),3)</f>
        <v>0</v>
      </c>
      <c r="H1849" s="334">
        <f>IF(ISBLANK(F1849),ROUND(SUMIF(Anlagenbewegungsdaten!B:B,A1849,Anlagenbewegungsdaten!D:D),2),ROUND(G1849*F1849%,2))</f>
        <v>0</v>
      </c>
      <c r="I1849" s="334">
        <f>ROUND((H1849-SUMIF(Anlagenbewegungsdaten!$B:$B,A1849,Anlagenbewegungsdaten!D:D)),3)</f>
        <v>0</v>
      </c>
      <c r="J1849" s="335" t="s">
        <v>5179</v>
      </c>
      <c r="K1849" s="335" t="s">
        <v>5193</v>
      </c>
      <c r="L1849" s="516">
        <v>11.26</v>
      </c>
      <c r="M1849" s="332">
        <f>ROUND(SUMIF(Anlagenbewegungsdaten_AV!B:B,A1849,Anlagenbewegungsdaten_AV!C:C),3)</f>
        <v>0</v>
      </c>
      <c r="N1849" s="330">
        <f>IF(ISBLANK(L1849),ROUND(SUMIF(Anlagenbewegungsdaten_AV!B:B,A1849,Anlagenbewegungsdaten_AV!D:D),2),ROUND(M1849*L1849%,2))</f>
        <v>0</v>
      </c>
      <c r="O1849" s="330">
        <f>ROUND(N1849-SUMIF(Anlagenbewegungsdaten_AV!B:B,A1849,Anlagenbewegungsdaten_AV!D:D),3)</f>
        <v>0</v>
      </c>
    </row>
    <row r="1850" spans="1:15" ht="15" customHeight="1" x14ac:dyDescent="0.25">
      <c r="A1850" s="275" t="s">
        <v>4411</v>
      </c>
      <c r="B1850" s="194" t="s">
        <v>2108</v>
      </c>
      <c r="C1850" s="194" t="s">
        <v>4045</v>
      </c>
      <c r="D1850" s="193" t="s">
        <v>4295</v>
      </c>
      <c r="E1850" s="193" t="s">
        <v>4093</v>
      </c>
      <c r="F1850" s="290">
        <v>14.05</v>
      </c>
      <c r="G1850" s="333">
        <f>ROUND(SUMIF(Anlagenbewegungsdaten!B:B,A1850,Anlagenbewegungsdaten!C:C),3)</f>
        <v>0</v>
      </c>
      <c r="H1850" s="334">
        <f>IF(ISBLANK(F1850),ROUND(SUMIF(Anlagenbewegungsdaten!B:B,A1850,Anlagenbewegungsdaten!D:D),2),ROUND(G1850*F1850%,2))</f>
        <v>0</v>
      </c>
      <c r="I1850" s="334">
        <f>ROUND((H1850-SUMIF(Anlagenbewegungsdaten!$B:$B,A1850,Anlagenbewegungsdaten!D:D)),3)</f>
        <v>0</v>
      </c>
      <c r="J1850" s="335" t="s">
        <v>5179</v>
      </c>
      <c r="K1850" s="335" t="s">
        <v>5193</v>
      </c>
      <c r="L1850" s="516">
        <v>11.24</v>
      </c>
      <c r="M1850" s="332">
        <f>ROUND(SUMIF(Anlagenbewegungsdaten_AV!B:B,A1850,Anlagenbewegungsdaten_AV!C:C),3)</f>
        <v>0</v>
      </c>
      <c r="N1850" s="330">
        <f>IF(ISBLANK(L1850),ROUND(SUMIF(Anlagenbewegungsdaten_AV!B:B,A1850,Anlagenbewegungsdaten_AV!D:D),2),ROUND(M1850*L1850%,2))</f>
        <v>0</v>
      </c>
      <c r="O1850" s="330">
        <f>ROUND(N1850-SUMIF(Anlagenbewegungsdaten_AV!B:B,A1850,Anlagenbewegungsdaten_AV!D:D),3)</f>
        <v>0</v>
      </c>
    </row>
    <row r="1851" spans="1:15" ht="15" customHeight="1" x14ac:dyDescent="0.25">
      <c r="A1851" s="262" t="s">
        <v>723</v>
      </c>
      <c r="B1851" s="167" t="s">
        <v>2108</v>
      </c>
      <c r="C1851" s="168" t="s">
        <v>4045</v>
      </c>
      <c r="D1851" s="167" t="s">
        <v>2522</v>
      </c>
      <c r="E1851" s="167" t="s">
        <v>2483</v>
      </c>
      <c r="F1851" s="182">
        <v>10.64</v>
      </c>
      <c r="G1851" s="333">
        <f>ROUND(SUMIF(Anlagenbewegungsdaten!B:B,A1851,Anlagenbewegungsdaten!C:C),3)</f>
        <v>0</v>
      </c>
      <c r="H1851" s="334">
        <f>IF(ISBLANK(F1851),ROUND(SUMIF(Anlagenbewegungsdaten!B:B,A1851,Anlagenbewegungsdaten!D:D),2),ROUND(G1851*F1851%,2))</f>
        <v>0</v>
      </c>
      <c r="I1851" s="334">
        <f>ROUND((H1851-SUMIF(Anlagenbewegungsdaten!$B:$B,A1851,Anlagenbewegungsdaten!D:D)),3)</f>
        <v>0</v>
      </c>
      <c r="J1851" s="335" t="s">
        <v>5179</v>
      </c>
      <c r="K1851" s="335" t="s">
        <v>5193</v>
      </c>
      <c r="L1851" s="516">
        <v>8.51</v>
      </c>
      <c r="M1851" s="332">
        <f>ROUND(SUMIF(Anlagenbewegungsdaten_AV!B:B,A1851,Anlagenbewegungsdaten_AV!C:C),3)</f>
        <v>0</v>
      </c>
      <c r="N1851" s="330">
        <f>IF(ISBLANK(L1851),ROUND(SUMIF(Anlagenbewegungsdaten_AV!B:B,A1851,Anlagenbewegungsdaten_AV!D:D),2),ROUND(M1851*L1851%,2))</f>
        <v>0</v>
      </c>
      <c r="O1851" s="330">
        <f>ROUND(N1851-SUMIF(Anlagenbewegungsdaten_AV!B:B,A1851,Anlagenbewegungsdaten_AV!D:D),3)</f>
        <v>0</v>
      </c>
    </row>
    <row r="1852" spans="1:15" ht="15" customHeight="1" x14ac:dyDescent="0.25">
      <c r="A1852" s="262" t="s">
        <v>724</v>
      </c>
      <c r="B1852" s="167" t="s">
        <v>2108</v>
      </c>
      <c r="C1852" s="168" t="s">
        <v>4045</v>
      </c>
      <c r="D1852" s="167" t="s">
        <v>2524</v>
      </c>
      <c r="E1852" s="167" t="s">
        <v>2486</v>
      </c>
      <c r="F1852" s="182">
        <v>12.64</v>
      </c>
      <c r="G1852" s="333">
        <f>ROUND(SUMIF(Anlagenbewegungsdaten!B:B,A1852,Anlagenbewegungsdaten!C:C),3)</f>
        <v>0</v>
      </c>
      <c r="H1852" s="334">
        <f>IF(ISBLANK(F1852),ROUND(SUMIF(Anlagenbewegungsdaten!B:B,A1852,Anlagenbewegungsdaten!D:D),2),ROUND(G1852*F1852%,2))</f>
        <v>0</v>
      </c>
      <c r="I1852" s="334">
        <f>ROUND((H1852-SUMIF(Anlagenbewegungsdaten!$B:$B,A1852,Anlagenbewegungsdaten!D:D)),3)</f>
        <v>0</v>
      </c>
      <c r="J1852" s="335" t="s">
        <v>5179</v>
      </c>
      <c r="K1852" s="335" t="s">
        <v>5193</v>
      </c>
      <c r="L1852" s="516">
        <v>10.11</v>
      </c>
      <c r="M1852" s="332">
        <f>ROUND(SUMIF(Anlagenbewegungsdaten_AV!B:B,A1852,Anlagenbewegungsdaten_AV!C:C),3)</f>
        <v>0</v>
      </c>
      <c r="N1852" s="330">
        <f>IF(ISBLANK(L1852),ROUND(SUMIF(Anlagenbewegungsdaten_AV!B:B,A1852,Anlagenbewegungsdaten_AV!D:D),2),ROUND(M1852*L1852%,2))</f>
        <v>0</v>
      </c>
      <c r="O1852" s="330">
        <f>ROUND(N1852-SUMIF(Anlagenbewegungsdaten_AV!B:B,A1852,Anlagenbewegungsdaten_AV!D:D),3)</f>
        <v>0</v>
      </c>
    </row>
    <row r="1853" spans="1:15" ht="15" customHeight="1" x14ac:dyDescent="0.25">
      <c r="A1853" s="263" t="s">
        <v>544</v>
      </c>
      <c r="B1853" s="173" t="s">
        <v>2108</v>
      </c>
      <c r="C1853" s="173" t="s">
        <v>4045</v>
      </c>
      <c r="D1853" s="174" t="s">
        <v>577</v>
      </c>
      <c r="E1853" s="173" t="s">
        <v>1563</v>
      </c>
      <c r="F1853" s="289">
        <v>13.64</v>
      </c>
      <c r="G1853" s="333">
        <f>ROUND(SUMIF(Anlagenbewegungsdaten!B:B,A1853,Anlagenbewegungsdaten!C:C),3)</f>
        <v>0</v>
      </c>
      <c r="H1853" s="334">
        <f>IF(ISBLANK(F1853),ROUND(SUMIF(Anlagenbewegungsdaten!B:B,A1853,Anlagenbewegungsdaten!D:D),2),ROUND(G1853*F1853%,2))</f>
        <v>0</v>
      </c>
      <c r="I1853" s="334">
        <f>ROUND((H1853-SUMIF(Anlagenbewegungsdaten!$B:$B,A1853,Anlagenbewegungsdaten!D:D)),3)</f>
        <v>0</v>
      </c>
      <c r="J1853" s="335" t="s">
        <v>5179</v>
      </c>
      <c r="K1853" s="335" t="s">
        <v>5193</v>
      </c>
      <c r="L1853" s="516">
        <v>10.91</v>
      </c>
      <c r="M1853" s="332">
        <f>ROUND(SUMIF(Anlagenbewegungsdaten_AV!B:B,A1853,Anlagenbewegungsdaten_AV!C:C),3)</f>
        <v>0</v>
      </c>
      <c r="N1853" s="330">
        <f>IF(ISBLANK(L1853),ROUND(SUMIF(Anlagenbewegungsdaten_AV!B:B,A1853,Anlagenbewegungsdaten_AV!D:D),2),ROUND(M1853*L1853%,2))</f>
        <v>0</v>
      </c>
      <c r="O1853" s="330">
        <f>ROUND(N1853-SUMIF(Anlagenbewegungsdaten_AV!B:B,A1853,Anlagenbewegungsdaten_AV!D:D),3)</f>
        <v>0</v>
      </c>
    </row>
    <row r="1854" spans="1:15" ht="15" customHeight="1" x14ac:dyDescent="0.25">
      <c r="A1854" s="263" t="s">
        <v>2893</v>
      </c>
      <c r="B1854" s="173" t="s">
        <v>2108</v>
      </c>
      <c r="C1854" s="173" t="s">
        <v>4045</v>
      </c>
      <c r="D1854" s="174" t="s">
        <v>2779</v>
      </c>
      <c r="E1854" s="174" t="s">
        <v>2576</v>
      </c>
      <c r="F1854" s="289">
        <v>13.610000000000001</v>
      </c>
      <c r="G1854" s="333">
        <f>ROUND(SUMIF(Anlagenbewegungsdaten!B:B,A1854,Anlagenbewegungsdaten!C:C),3)</f>
        <v>0</v>
      </c>
      <c r="H1854" s="334">
        <f>IF(ISBLANK(F1854),ROUND(SUMIF(Anlagenbewegungsdaten!B:B,A1854,Anlagenbewegungsdaten!D:D),2),ROUND(G1854*F1854%,2))</f>
        <v>0</v>
      </c>
      <c r="I1854" s="334">
        <f>ROUND((H1854-SUMIF(Anlagenbewegungsdaten!$B:$B,A1854,Anlagenbewegungsdaten!D:D)),3)</f>
        <v>0</v>
      </c>
      <c r="J1854" s="335" t="s">
        <v>5179</v>
      </c>
      <c r="K1854" s="335" t="s">
        <v>5193</v>
      </c>
      <c r="L1854" s="516">
        <v>10.89</v>
      </c>
      <c r="M1854" s="332">
        <f>ROUND(SUMIF(Anlagenbewegungsdaten_AV!B:B,A1854,Anlagenbewegungsdaten_AV!C:C),3)</f>
        <v>0</v>
      </c>
      <c r="N1854" s="330">
        <f>IF(ISBLANK(L1854),ROUND(SUMIF(Anlagenbewegungsdaten_AV!B:B,A1854,Anlagenbewegungsdaten_AV!D:D),2),ROUND(M1854*L1854%,2))</f>
        <v>0</v>
      </c>
      <c r="O1854" s="330">
        <f>ROUND(N1854-SUMIF(Anlagenbewegungsdaten_AV!B:B,A1854,Anlagenbewegungsdaten_AV!D:D),3)</f>
        <v>0</v>
      </c>
    </row>
    <row r="1855" spans="1:15" ht="15" customHeight="1" x14ac:dyDescent="0.25">
      <c r="A1855" s="263" t="s">
        <v>3637</v>
      </c>
      <c r="B1855" s="173" t="s">
        <v>2108</v>
      </c>
      <c r="C1855" s="173" t="s">
        <v>4045</v>
      </c>
      <c r="D1855" s="174" t="s">
        <v>3523</v>
      </c>
      <c r="E1855" s="174" t="s">
        <v>3320</v>
      </c>
      <c r="F1855" s="289">
        <v>13.58</v>
      </c>
      <c r="G1855" s="333">
        <f>ROUND(SUMIF(Anlagenbewegungsdaten!B:B,A1855,Anlagenbewegungsdaten!C:C),3)</f>
        <v>0</v>
      </c>
      <c r="H1855" s="334">
        <f>IF(ISBLANK(F1855),ROUND(SUMIF(Anlagenbewegungsdaten!B:B,A1855,Anlagenbewegungsdaten!D:D),2),ROUND(G1855*F1855%,2))</f>
        <v>0</v>
      </c>
      <c r="I1855" s="334">
        <f>ROUND((H1855-SUMIF(Anlagenbewegungsdaten!$B:$B,A1855,Anlagenbewegungsdaten!D:D)),3)</f>
        <v>0</v>
      </c>
      <c r="J1855" s="335" t="s">
        <v>5179</v>
      </c>
      <c r="K1855" s="335" t="s">
        <v>5193</v>
      </c>
      <c r="L1855" s="516">
        <v>10.86</v>
      </c>
      <c r="M1855" s="332">
        <f>ROUND(SUMIF(Anlagenbewegungsdaten_AV!B:B,A1855,Anlagenbewegungsdaten_AV!C:C),3)</f>
        <v>0</v>
      </c>
      <c r="N1855" s="330">
        <f>IF(ISBLANK(L1855),ROUND(SUMIF(Anlagenbewegungsdaten_AV!B:B,A1855,Anlagenbewegungsdaten_AV!D:D),2),ROUND(M1855*L1855%,2))</f>
        <v>0</v>
      </c>
      <c r="O1855" s="330">
        <f>ROUND(N1855-SUMIF(Anlagenbewegungsdaten_AV!B:B,A1855,Anlagenbewegungsdaten_AV!D:D),3)</f>
        <v>0</v>
      </c>
    </row>
    <row r="1856" spans="1:15" ht="15" customHeight="1" x14ac:dyDescent="0.25">
      <c r="A1856" s="275" t="s">
        <v>4412</v>
      </c>
      <c r="B1856" s="194" t="s">
        <v>2108</v>
      </c>
      <c r="C1856" s="194" t="s">
        <v>4045</v>
      </c>
      <c r="D1856" s="193" t="s">
        <v>4297</v>
      </c>
      <c r="E1856" s="193" t="s">
        <v>4093</v>
      </c>
      <c r="F1856" s="290">
        <v>13.55</v>
      </c>
      <c r="G1856" s="333">
        <f>ROUND(SUMIF(Anlagenbewegungsdaten!B:B,A1856,Anlagenbewegungsdaten!C:C),3)</f>
        <v>0</v>
      </c>
      <c r="H1856" s="334">
        <f>IF(ISBLANK(F1856),ROUND(SUMIF(Anlagenbewegungsdaten!B:B,A1856,Anlagenbewegungsdaten!D:D),2),ROUND(G1856*F1856%,2))</f>
        <v>0</v>
      </c>
      <c r="I1856" s="334">
        <f>ROUND((H1856-SUMIF(Anlagenbewegungsdaten!$B:$B,A1856,Anlagenbewegungsdaten!D:D)),3)</f>
        <v>0</v>
      </c>
      <c r="J1856" s="335" t="s">
        <v>5179</v>
      </c>
      <c r="K1856" s="335" t="s">
        <v>5193</v>
      </c>
      <c r="L1856" s="516">
        <v>10.84</v>
      </c>
      <c r="M1856" s="332">
        <f>ROUND(SUMIF(Anlagenbewegungsdaten_AV!B:B,A1856,Anlagenbewegungsdaten_AV!C:C),3)</f>
        <v>0</v>
      </c>
      <c r="N1856" s="330">
        <f>IF(ISBLANK(L1856),ROUND(SUMIF(Anlagenbewegungsdaten_AV!B:B,A1856,Anlagenbewegungsdaten_AV!D:D),2),ROUND(M1856*L1856%,2))</f>
        <v>0</v>
      </c>
      <c r="O1856" s="330">
        <f>ROUND(N1856-SUMIF(Anlagenbewegungsdaten_AV!B:B,A1856,Anlagenbewegungsdaten_AV!D:D),3)</f>
        <v>0</v>
      </c>
    </row>
    <row r="1857" spans="1:15" ht="15" customHeight="1" x14ac:dyDescent="0.25">
      <c r="A1857" s="262" t="s">
        <v>725</v>
      </c>
      <c r="B1857" s="167" t="s">
        <v>2108</v>
      </c>
      <c r="C1857" s="168" t="s">
        <v>4045</v>
      </c>
      <c r="D1857" s="167" t="s">
        <v>2526</v>
      </c>
      <c r="E1857" s="167" t="s">
        <v>2483</v>
      </c>
      <c r="F1857" s="182">
        <v>14.64</v>
      </c>
      <c r="G1857" s="333">
        <f>ROUND(SUMIF(Anlagenbewegungsdaten!B:B,A1857,Anlagenbewegungsdaten!C:C),3)</f>
        <v>0</v>
      </c>
      <c r="H1857" s="334">
        <f>IF(ISBLANK(F1857),ROUND(SUMIF(Anlagenbewegungsdaten!B:B,A1857,Anlagenbewegungsdaten!D:D),2),ROUND(G1857*F1857%,2))</f>
        <v>0</v>
      </c>
      <c r="I1857" s="334">
        <f>ROUND((H1857-SUMIF(Anlagenbewegungsdaten!$B:$B,A1857,Anlagenbewegungsdaten!D:D)),3)</f>
        <v>0</v>
      </c>
      <c r="J1857" s="335" t="s">
        <v>5179</v>
      </c>
      <c r="K1857" s="335" t="s">
        <v>5193</v>
      </c>
      <c r="L1857" s="516">
        <v>11.71</v>
      </c>
      <c r="M1857" s="332">
        <f>ROUND(SUMIF(Anlagenbewegungsdaten_AV!B:B,A1857,Anlagenbewegungsdaten_AV!C:C),3)</f>
        <v>0</v>
      </c>
      <c r="N1857" s="330">
        <f>IF(ISBLANK(L1857),ROUND(SUMIF(Anlagenbewegungsdaten_AV!B:B,A1857,Anlagenbewegungsdaten_AV!D:D),2),ROUND(M1857*L1857%,2))</f>
        <v>0</v>
      </c>
      <c r="O1857" s="330">
        <f>ROUND(N1857-SUMIF(Anlagenbewegungsdaten_AV!B:B,A1857,Anlagenbewegungsdaten_AV!D:D),3)</f>
        <v>0</v>
      </c>
    </row>
    <row r="1858" spans="1:15" ht="15" customHeight="1" x14ac:dyDescent="0.25">
      <c r="A1858" s="262" t="s">
        <v>726</v>
      </c>
      <c r="B1858" s="167" t="s">
        <v>2108</v>
      </c>
      <c r="C1858" s="168" t="s">
        <v>4045</v>
      </c>
      <c r="D1858" s="167" t="s">
        <v>2528</v>
      </c>
      <c r="E1858" s="167" t="s">
        <v>2486</v>
      </c>
      <c r="F1858" s="182">
        <v>16.64</v>
      </c>
      <c r="G1858" s="333">
        <f>ROUND(SUMIF(Anlagenbewegungsdaten!B:B,A1858,Anlagenbewegungsdaten!C:C),3)</f>
        <v>0</v>
      </c>
      <c r="H1858" s="334">
        <f>IF(ISBLANK(F1858),ROUND(SUMIF(Anlagenbewegungsdaten!B:B,A1858,Anlagenbewegungsdaten!D:D),2),ROUND(G1858*F1858%,2))</f>
        <v>0</v>
      </c>
      <c r="I1858" s="334">
        <f>ROUND((H1858-SUMIF(Anlagenbewegungsdaten!$B:$B,A1858,Anlagenbewegungsdaten!D:D)),3)</f>
        <v>0</v>
      </c>
      <c r="J1858" s="335" t="s">
        <v>5179</v>
      </c>
      <c r="K1858" s="335" t="s">
        <v>5193</v>
      </c>
      <c r="L1858" s="516">
        <v>13.31</v>
      </c>
      <c r="M1858" s="332">
        <f>ROUND(SUMIF(Anlagenbewegungsdaten_AV!B:B,A1858,Anlagenbewegungsdaten_AV!C:C),3)</f>
        <v>0</v>
      </c>
      <c r="N1858" s="330">
        <f>IF(ISBLANK(L1858),ROUND(SUMIF(Anlagenbewegungsdaten_AV!B:B,A1858,Anlagenbewegungsdaten_AV!D:D),2),ROUND(M1858*L1858%,2))</f>
        <v>0</v>
      </c>
      <c r="O1858" s="330">
        <f>ROUND(N1858-SUMIF(Anlagenbewegungsdaten_AV!B:B,A1858,Anlagenbewegungsdaten_AV!D:D),3)</f>
        <v>0</v>
      </c>
    </row>
    <row r="1859" spans="1:15" ht="15" customHeight="1" x14ac:dyDescent="0.25">
      <c r="A1859" s="263" t="s">
        <v>545</v>
      </c>
      <c r="B1859" s="173" t="s">
        <v>2108</v>
      </c>
      <c r="C1859" s="173" t="s">
        <v>4045</v>
      </c>
      <c r="D1859" s="174" t="s">
        <v>579</v>
      </c>
      <c r="E1859" s="173" t="s">
        <v>1563</v>
      </c>
      <c r="F1859" s="289">
        <v>17.64</v>
      </c>
      <c r="G1859" s="333">
        <f>ROUND(SUMIF(Anlagenbewegungsdaten!B:B,A1859,Anlagenbewegungsdaten!C:C),3)</f>
        <v>0</v>
      </c>
      <c r="H1859" s="334">
        <f>IF(ISBLANK(F1859),ROUND(SUMIF(Anlagenbewegungsdaten!B:B,A1859,Anlagenbewegungsdaten!D:D),2),ROUND(G1859*F1859%,2))</f>
        <v>0</v>
      </c>
      <c r="I1859" s="334">
        <f>ROUND((H1859-SUMIF(Anlagenbewegungsdaten!$B:$B,A1859,Anlagenbewegungsdaten!D:D)),3)</f>
        <v>0</v>
      </c>
      <c r="J1859" s="335" t="s">
        <v>5179</v>
      </c>
      <c r="K1859" s="335" t="s">
        <v>5193</v>
      </c>
      <c r="L1859" s="516">
        <v>14.11</v>
      </c>
      <c r="M1859" s="332">
        <f>ROUND(SUMIF(Anlagenbewegungsdaten_AV!B:B,A1859,Anlagenbewegungsdaten_AV!C:C),3)</f>
        <v>0</v>
      </c>
      <c r="N1859" s="330">
        <f>IF(ISBLANK(L1859),ROUND(SUMIF(Anlagenbewegungsdaten_AV!B:B,A1859,Anlagenbewegungsdaten_AV!D:D),2),ROUND(M1859*L1859%,2))</f>
        <v>0</v>
      </c>
      <c r="O1859" s="330">
        <f>ROUND(N1859-SUMIF(Anlagenbewegungsdaten_AV!B:B,A1859,Anlagenbewegungsdaten_AV!D:D),3)</f>
        <v>0</v>
      </c>
    </row>
    <row r="1860" spans="1:15" ht="15" customHeight="1" x14ac:dyDescent="0.25">
      <c r="A1860" s="263" t="s">
        <v>2894</v>
      </c>
      <c r="B1860" s="173" t="s">
        <v>2108</v>
      </c>
      <c r="C1860" s="173" t="s">
        <v>4045</v>
      </c>
      <c r="D1860" s="174" t="s">
        <v>2781</v>
      </c>
      <c r="E1860" s="174" t="s">
        <v>2576</v>
      </c>
      <c r="F1860" s="289">
        <v>17.61</v>
      </c>
      <c r="G1860" s="333">
        <f>ROUND(SUMIF(Anlagenbewegungsdaten!B:B,A1860,Anlagenbewegungsdaten!C:C),3)</f>
        <v>0</v>
      </c>
      <c r="H1860" s="334">
        <f>IF(ISBLANK(F1860),ROUND(SUMIF(Anlagenbewegungsdaten!B:B,A1860,Anlagenbewegungsdaten!D:D),2),ROUND(G1860*F1860%,2))</f>
        <v>0</v>
      </c>
      <c r="I1860" s="334">
        <f>ROUND((H1860-SUMIF(Anlagenbewegungsdaten!$B:$B,A1860,Anlagenbewegungsdaten!D:D)),3)</f>
        <v>0</v>
      </c>
      <c r="J1860" s="335" t="s">
        <v>5179</v>
      </c>
      <c r="K1860" s="335" t="s">
        <v>5193</v>
      </c>
      <c r="L1860" s="516">
        <v>14.09</v>
      </c>
      <c r="M1860" s="332">
        <f>ROUND(SUMIF(Anlagenbewegungsdaten_AV!B:B,A1860,Anlagenbewegungsdaten_AV!C:C),3)</f>
        <v>0</v>
      </c>
      <c r="N1860" s="330">
        <f>IF(ISBLANK(L1860),ROUND(SUMIF(Anlagenbewegungsdaten_AV!B:B,A1860,Anlagenbewegungsdaten_AV!D:D),2),ROUND(M1860*L1860%,2))</f>
        <v>0</v>
      </c>
      <c r="O1860" s="330">
        <f>ROUND(N1860-SUMIF(Anlagenbewegungsdaten_AV!B:B,A1860,Anlagenbewegungsdaten_AV!D:D),3)</f>
        <v>0</v>
      </c>
    </row>
    <row r="1861" spans="1:15" ht="15" customHeight="1" x14ac:dyDescent="0.25">
      <c r="A1861" s="263" t="s">
        <v>3638</v>
      </c>
      <c r="B1861" s="173" t="s">
        <v>2108</v>
      </c>
      <c r="C1861" s="173" t="s">
        <v>4045</v>
      </c>
      <c r="D1861" s="174" t="s">
        <v>3525</v>
      </c>
      <c r="E1861" s="174" t="s">
        <v>3320</v>
      </c>
      <c r="F1861" s="289">
        <v>17.579999999999998</v>
      </c>
      <c r="G1861" s="333">
        <f>ROUND(SUMIF(Anlagenbewegungsdaten!B:B,A1861,Anlagenbewegungsdaten!C:C),3)</f>
        <v>0</v>
      </c>
      <c r="H1861" s="334">
        <f>IF(ISBLANK(F1861),ROUND(SUMIF(Anlagenbewegungsdaten!B:B,A1861,Anlagenbewegungsdaten!D:D),2),ROUND(G1861*F1861%,2))</f>
        <v>0</v>
      </c>
      <c r="I1861" s="334">
        <f>ROUND((H1861-SUMIF(Anlagenbewegungsdaten!$B:$B,A1861,Anlagenbewegungsdaten!D:D)),3)</f>
        <v>0</v>
      </c>
      <c r="J1861" s="335" t="s">
        <v>5179</v>
      </c>
      <c r="K1861" s="335" t="s">
        <v>5193</v>
      </c>
      <c r="L1861" s="516">
        <v>14.06</v>
      </c>
      <c r="M1861" s="332">
        <f>ROUND(SUMIF(Anlagenbewegungsdaten_AV!B:B,A1861,Anlagenbewegungsdaten_AV!C:C),3)</f>
        <v>0</v>
      </c>
      <c r="N1861" s="330">
        <f>IF(ISBLANK(L1861),ROUND(SUMIF(Anlagenbewegungsdaten_AV!B:B,A1861,Anlagenbewegungsdaten_AV!D:D),2),ROUND(M1861*L1861%,2))</f>
        <v>0</v>
      </c>
      <c r="O1861" s="330">
        <f>ROUND(N1861-SUMIF(Anlagenbewegungsdaten_AV!B:B,A1861,Anlagenbewegungsdaten_AV!D:D),3)</f>
        <v>0</v>
      </c>
    </row>
    <row r="1862" spans="1:15" ht="15" customHeight="1" x14ac:dyDescent="0.25">
      <c r="A1862" s="275" t="s">
        <v>4413</v>
      </c>
      <c r="B1862" s="194" t="s">
        <v>2108</v>
      </c>
      <c r="C1862" s="194" t="s">
        <v>4045</v>
      </c>
      <c r="D1862" s="193" t="s">
        <v>4299</v>
      </c>
      <c r="E1862" s="193" t="s">
        <v>4093</v>
      </c>
      <c r="F1862" s="290">
        <v>17.55</v>
      </c>
      <c r="G1862" s="333">
        <f>ROUND(SUMIF(Anlagenbewegungsdaten!B:B,A1862,Anlagenbewegungsdaten!C:C),3)</f>
        <v>0</v>
      </c>
      <c r="H1862" s="334">
        <f>IF(ISBLANK(F1862),ROUND(SUMIF(Anlagenbewegungsdaten!B:B,A1862,Anlagenbewegungsdaten!D:D),2),ROUND(G1862*F1862%,2))</f>
        <v>0</v>
      </c>
      <c r="I1862" s="334">
        <f>ROUND((H1862-SUMIF(Anlagenbewegungsdaten!$B:$B,A1862,Anlagenbewegungsdaten!D:D)),3)</f>
        <v>0</v>
      </c>
      <c r="J1862" s="335" t="s">
        <v>5179</v>
      </c>
      <c r="K1862" s="335" t="s">
        <v>5193</v>
      </c>
      <c r="L1862" s="516">
        <v>14.04</v>
      </c>
      <c r="M1862" s="332">
        <f>ROUND(SUMIF(Anlagenbewegungsdaten_AV!B:B,A1862,Anlagenbewegungsdaten_AV!C:C),3)</f>
        <v>0</v>
      </c>
      <c r="N1862" s="330">
        <f>IF(ISBLANK(L1862),ROUND(SUMIF(Anlagenbewegungsdaten_AV!B:B,A1862,Anlagenbewegungsdaten_AV!D:D),2),ROUND(M1862*L1862%,2))</f>
        <v>0</v>
      </c>
      <c r="O1862" s="330">
        <f>ROUND(N1862-SUMIF(Anlagenbewegungsdaten_AV!B:B,A1862,Anlagenbewegungsdaten_AV!D:D),3)</f>
        <v>0</v>
      </c>
    </row>
    <row r="1863" spans="1:15" ht="15" customHeight="1" x14ac:dyDescent="0.25">
      <c r="A1863" s="262" t="s">
        <v>727</v>
      </c>
      <c r="B1863" s="167" t="s">
        <v>2108</v>
      </c>
      <c r="C1863" s="168" t="s">
        <v>4045</v>
      </c>
      <c r="D1863" s="167" t="s">
        <v>2530</v>
      </c>
      <c r="E1863" s="167" t="s">
        <v>2483</v>
      </c>
      <c r="F1863" s="182">
        <v>13.14</v>
      </c>
      <c r="G1863" s="333">
        <f>ROUND(SUMIF(Anlagenbewegungsdaten!B:B,A1863,Anlagenbewegungsdaten!C:C),3)</f>
        <v>0</v>
      </c>
      <c r="H1863" s="334">
        <f>IF(ISBLANK(F1863),ROUND(SUMIF(Anlagenbewegungsdaten!B:B,A1863,Anlagenbewegungsdaten!D:D),2),ROUND(G1863*F1863%,2))</f>
        <v>0</v>
      </c>
      <c r="I1863" s="334">
        <f>ROUND((H1863-SUMIF(Anlagenbewegungsdaten!$B:$B,A1863,Anlagenbewegungsdaten!D:D)),3)</f>
        <v>0</v>
      </c>
      <c r="J1863" s="335" t="s">
        <v>5179</v>
      </c>
      <c r="K1863" s="335" t="s">
        <v>5193</v>
      </c>
      <c r="L1863" s="516">
        <v>10.51</v>
      </c>
      <c r="M1863" s="332">
        <f>ROUND(SUMIF(Anlagenbewegungsdaten_AV!B:B,A1863,Anlagenbewegungsdaten_AV!C:C),3)</f>
        <v>0</v>
      </c>
      <c r="N1863" s="330">
        <f>IF(ISBLANK(L1863),ROUND(SUMIF(Anlagenbewegungsdaten_AV!B:B,A1863,Anlagenbewegungsdaten_AV!D:D),2),ROUND(M1863*L1863%,2))</f>
        <v>0</v>
      </c>
      <c r="O1863" s="330">
        <f>ROUND(N1863-SUMIF(Anlagenbewegungsdaten_AV!B:B,A1863,Anlagenbewegungsdaten_AV!D:D),3)</f>
        <v>0</v>
      </c>
    </row>
    <row r="1864" spans="1:15" ht="15" customHeight="1" x14ac:dyDescent="0.25">
      <c r="A1864" s="262" t="s">
        <v>728</v>
      </c>
      <c r="B1864" s="167" t="s">
        <v>2108</v>
      </c>
      <c r="C1864" s="168" t="s">
        <v>4045</v>
      </c>
      <c r="D1864" s="167" t="s">
        <v>2532</v>
      </c>
      <c r="E1864" s="167" t="s">
        <v>2486</v>
      </c>
      <c r="F1864" s="182">
        <v>15.14</v>
      </c>
      <c r="G1864" s="333">
        <f>ROUND(SUMIF(Anlagenbewegungsdaten!B:B,A1864,Anlagenbewegungsdaten!C:C),3)</f>
        <v>0</v>
      </c>
      <c r="H1864" s="334">
        <f>IF(ISBLANK(F1864),ROUND(SUMIF(Anlagenbewegungsdaten!B:B,A1864,Anlagenbewegungsdaten!D:D),2),ROUND(G1864*F1864%,2))</f>
        <v>0</v>
      </c>
      <c r="I1864" s="334">
        <f>ROUND((H1864-SUMIF(Anlagenbewegungsdaten!$B:$B,A1864,Anlagenbewegungsdaten!D:D)),3)</f>
        <v>0</v>
      </c>
      <c r="J1864" s="335" t="s">
        <v>5179</v>
      </c>
      <c r="K1864" s="335" t="s">
        <v>5193</v>
      </c>
      <c r="L1864" s="516">
        <v>12.11</v>
      </c>
      <c r="M1864" s="332">
        <f>ROUND(SUMIF(Anlagenbewegungsdaten_AV!B:B,A1864,Anlagenbewegungsdaten_AV!C:C),3)</f>
        <v>0</v>
      </c>
      <c r="N1864" s="330">
        <f>IF(ISBLANK(L1864),ROUND(SUMIF(Anlagenbewegungsdaten_AV!B:B,A1864,Anlagenbewegungsdaten_AV!D:D),2),ROUND(M1864*L1864%,2))</f>
        <v>0</v>
      </c>
      <c r="O1864" s="330">
        <f>ROUND(N1864-SUMIF(Anlagenbewegungsdaten_AV!B:B,A1864,Anlagenbewegungsdaten_AV!D:D),3)</f>
        <v>0</v>
      </c>
    </row>
    <row r="1865" spans="1:15" ht="15" customHeight="1" x14ac:dyDescent="0.25">
      <c r="A1865" s="263" t="s">
        <v>546</v>
      </c>
      <c r="B1865" s="173" t="s">
        <v>2108</v>
      </c>
      <c r="C1865" s="173" t="s">
        <v>4045</v>
      </c>
      <c r="D1865" s="174" t="s">
        <v>581</v>
      </c>
      <c r="E1865" s="173" t="s">
        <v>1563</v>
      </c>
      <c r="F1865" s="289">
        <v>16.14</v>
      </c>
      <c r="G1865" s="333">
        <f>ROUND(SUMIF(Anlagenbewegungsdaten!B:B,A1865,Anlagenbewegungsdaten!C:C),3)</f>
        <v>0</v>
      </c>
      <c r="H1865" s="334">
        <f>IF(ISBLANK(F1865),ROUND(SUMIF(Anlagenbewegungsdaten!B:B,A1865,Anlagenbewegungsdaten!D:D),2),ROUND(G1865*F1865%,2))</f>
        <v>0</v>
      </c>
      <c r="I1865" s="334">
        <f>ROUND((H1865-SUMIF(Anlagenbewegungsdaten!$B:$B,A1865,Anlagenbewegungsdaten!D:D)),3)</f>
        <v>0</v>
      </c>
      <c r="J1865" s="335" t="s">
        <v>5179</v>
      </c>
      <c r="K1865" s="335" t="s">
        <v>5193</v>
      </c>
      <c r="L1865" s="516">
        <v>12.91</v>
      </c>
      <c r="M1865" s="332">
        <f>ROUND(SUMIF(Anlagenbewegungsdaten_AV!B:B,A1865,Anlagenbewegungsdaten_AV!C:C),3)</f>
        <v>0</v>
      </c>
      <c r="N1865" s="330">
        <f>IF(ISBLANK(L1865),ROUND(SUMIF(Anlagenbewegungsdaten_AV!B:B,A1865,Anlagenbewegungsdaten_AV!D:D),2),ROUND(M1865*L1865%,2))</f>
        <v>0</v>
      </c>
      <c r="O1865" s="330">
        <f>ROUND(N1865-SUMIF(Anlagenbewegungsdaten_AV!B:B,A1865,Anlagenbewegungsdaten_AV!D:D),3)</f>
        <v>0</v>
      </c>
    </row>
    <row r="1866" spans="1:15" ht="15" customHeight="1" x14ac:dyDescent="0.25">
      <c r="A1866" s="263" t="s">
        <v>2895</v>
      </c>
      <c r="B1866" s="173" t="s">
        <v>2108</v>
      </c>
      <c r="C1866" s="173" t="s">
        <v>4045</v>
      </c>
      <c r="D1866" s="174" t="s">
        <v>2783</v>
      </c>
      <c r="E1866" s="174" t="s">
        <v>2576</v>
      </c>
      <c r="F1866" s="289">
        <v>16.11</v>
      </c>
      <c r="G1866" s="333">
        <f>ROUND(SUMIF(Anlagenbewegungsdaten!B:B,A1866,Anlagenbewegungsdaten!C:C),3)</f>
        <v>0</v>
      </c>
      <c r="H1866" s="334">
        <f>IF(ISBLANK(F1866),ROUND(SUMIF(Anlagenbewegungsdaten!B:B,A1866,Anlagenbewegungsdaten!D:D),2),ROUND(G1866*F1866%,2))</f>
        <v>0</v>
      </c>
      <c r="I1866" s="334">
        <f>ROUND((H1866-SUMIF(Anlagenbewegungsdaten!$B:$B,A1866,Anlagenbewegungsdaten!D:D)),3)</f>
        <v>0</v>
      </c>
      <c r="J1866" s="335" t="s">
        <v>5179</v>
      </c>
      <c r="K1866" s="335" t="s">
        <v>5193</v>
      </c>
      <c r="L1866" s="516">
        <v>12.89</v>
      </c>
      <c r="M1866" s="332">
        <f>ROUND(SUMIF(Anlagenbewegungsdaten_AV!B:B,A1866,Anlagenbewegungsdaten_AV!C:C),3)</f>
        <v>0</v>
      </c>
      <c r="N1866" s="330">
        <f>IF(ISBLANK(L1866),ROUND(SUMIF(Anlagenbewegungsdaten_AV!B:B,A1866,Anlagenbewegungsdaten_AV!D:D),2),ROUND(M1866*L1866%,2))</f>
        <v>0</v>
      </c>
      <c r="O1866" s="330">
        <f>ROUND(N1866-SUMIF(Anlagenbewegungsdaten_AV!B:B,A1866,Anlagenbewegungsdaten_AV!D:D),3)</f>
        <v>0</v>
      </c>
    </row>
    <row r="1867" spans="1:15" ht="15" customHeight="1" x14ac:dyDescent="0.25">
      <c r="A1867" s="263" t="s">
        <v>3639</v>
      </c>
      <c r="B1867" s="173" t="s">
        <v>2108</v>
      </c>
      <c r="C1867" s="173" t="s">
        <v>4045</v>
      </c>
      <c r="D1867" s="174" t="s">
        <v>3527</v>
      </c>
      <c r="E1867" s="174" t="s">
        <v>3320</v>
      </c>
      <c r="F1867" s="289">
        <v>16.079999999999998</v>
      </c>
      <c r="G1867" s="333">
        <f>ROUND(SUMIF(Anlagenbewegungsdaten!B:B,A1867,Anlagenbewegungsdaten!C:C),3)</f>
        <v>0</v>
      </c>
      <c r="H1867" s="334">
        <f>IF(ISBLANK(F1867),ROUND(SUMIF(Anlagenbewegungsdaten!B:B,A1867,Anlagenbewegungsdaten!D:D),2),ROUND(G1867*F1867%,2))</f>
        <v>0</v>
      </c>
      <c r="I1867" s="334">
        <f>ROUND((H1867-SUMIF(Anlagenbewegungsdaten!$B:$B,A1867,Anlagenbewegungsdaten!D:D)),3)</f>
        <v>0</v>
      </c>
      <c r="J1867" s="335" t="s">
        <v>5179</v>
      </c>
      <c r="K1867" s="335" t="s">
        <v>5193</v>
      </c>
      <c r="L1867" s="516">
        <v>12.86</v>
      </c>
      <c r="M1867" s="332">
        <f>ROUND(SUMIF(Anlagenbewegungsdaten_AV!B:B,A1867,Anlagenbewegungsdaten_AV!C:C),3)</f>
        <v>0</v>
      </c>
      <c r="N1867" s="330">
        <f>IF(ISBLANK(L1867),ROUND(SUMIF(Anlagenbewegungsdaten_AV!B:B,A1867,Anlagenbewegungsdaten_AV!D:D),2),ROUND(M1867*L1867%,2))</f>
        <v>0</v>
      </c>
      <c r="O1867" s="330">
        <f>ROUND(N1867-SUMIF(Anlagenbewegungsdaten_AV!B:B,A1867,Anlagenbewegungsdaten_AV!D:D),3)</f>
        <v>0</v>
      </c>
    </row>
    <row r="1868" spans="1:15" ht="15" customHeight="1" x14ac:dyDescent="0.25">
      <c r="A1868" s="275" t="s">
        <v>4414</v>
      </c>
      <c r="B1868" s="194" t="s">
        <v>2108</v>
      </c>
      <c r="C1868" s="194" t="s">
        <v>4045</v>
      </c>
      <c r="D1868" s="193" t="s">
        <v>4301</v>
      </c>
      <c r="E1868" s="193" t="s">
        <v>4093</v>
      </c>
      <c r="F1868" s="290">
        <v>16.05</v>
      </c>
      <c r="G1868" s="333">
        <f>ROUND(SUMIF(Anlagenbewegungsdaten!B:B,A1868,Anlagenbewegungsdaten!C:C),3)</f>
        <v>0</v>
      </c>
      <c r="H1868" s="334">
        <f>IF(ISBLANK(F1868),ROUND(SUMIF(Anlagenbewegungsdaten!B:B,A1868,Anlagenbewegungsdaten!D:D),2),ROUND(G1868*F1868%,2))</f>
        <v>0</v>
      </c>
      <c r="I1868" s="334">
        <f>ROUND((H1868-SUMIF(Anlagenbewegungsdaten!$B:$B,A1868,Anlagenbewegungsdaten!D:D)),3)</f>
        <v>0</v>
      </c>
      <c r="J1868" s="335" t="s">
        <v>5179</v>
      </c>
      <c r="K1868" s="335" t="s">
        <v>5193</v>
      </c>
      <c r="L1868" s="516">
        <v>12.84</v>
      </c>
      <c r="M1868" s="332">
        <f>ROUND(SUMIF(Anlagenbewegungsdaten_AV!B:B,A1868,Anlagenbewegungsdaten_AV!C:C),3)</f>
        <v>0</v>
      </c>
      <c r="N1868" s="330">
        <f>IF(ISBLANK(L1868),ROUND(SUMIF(Anlagenbewegungsdaten_AV!B:B,A1868,Anlagenbewegungsdaten_AV!D:D),2),ROUND(M1868*L1868%,2))</f>
        <v>0</v>
      </c>
      <c r="O1868" s="330">
        <f>ROUND(N1868-SUMIF(Anlagenbewegungsdaten_AV!B:B,A1868,Anlagenbewegungsdaten_AV!D:D),3)</f>
        <v>0</v>
      </c>
    </row>
    <row r="1869" spans="1:15" ht="15" customHeight="1" x14ac:dyDescent="0.25">
      <c r="A1869" s="262" t="s">
        <v>2316</v>
      </c>
      <c r="B1869" s="167" t="s">
        <v>2108</v>
      </c>
      <c r="C1869" s="168" t="s">
        <v>4045</v>
      </c>
      <c r="D1869" s="167" t="s">
        <v>2534</v>
      </c>
      <c r="E1869" s="167" t="s">
        <v>2483</v>
      </c>
      <c r="F1869" s="182">
        <v>8.15</v>
      </c>
      <c r="G1869" s="333">
        <f>ROUND(SUMIF(Anlagenbewegungsdaten!B:B,A1869,Anlagenbewegungsdaten!C:C),3)</f>
        <v>0</v>
      </c>
      <c r="H1869" s="334">
        <f>IF(ISBLANK(F1869),ROUND(SUMIF(Anlagenbewegungsdaten!B:B,A1869,Anlagenbewegungsdaten!D:D),2),ROUND(G1869*F1869%,2))</f>
        <v>0</v>
      </c>
      <c r="I1869" s="334">
        <f>ROUND((H1869-SUMIF(Anlagenbewegungsdaten!$B:$B,A1869,Anlagenbewegungsdaten!D:D)),3)</f>
        <v>0</v>
      </c>
      <c r="J1869" s="335" t="s">
        <v>5179</v>
      </c>
      <c r="K1869" s="335" t="s">
        <v>5193</v>
      </c>
      <c r="L1869" s="516">
        <v>6.52</v>
      </c>
      <c r="M1869" s="332">
        <f>ROUND(SUMIF(Anlagenbewegungsdaten_AV!B:B,A1869,Anlagenbewegungsdaten_AV!C:C),3)</f>
        <v>0</v>
      </c>
      <c r="N1869" s="330">
        <f>IF(ISBLANK(L1869),ROUND(SUMIF(Anlagenbewegungsdaten_AV!B:B,A1869,Anlagenbewegungsdaten_AV!D:D),2),ROUND(M1869*L1869%,2))</f>
        <v>0</v>
      </c>
      <c r="O1869" s="330">
        <f>ROUND(N1869-SUMIF(Anlagenbewegungsdaten_AV!B:B,A1869,Anlagenbewegungsdaten_AV!D:D),3)</f>
        <v>0</v>
      </c>
    </row>
    <row r="1870" spans="1:15" ht="15" customHeight="1" x14ac:dyDescent="0.25">
      <c r="A1870" s="262" t="s">
        <v>2317</v>
      </c>
      <c r="B1870" s="167" t="s">
        <v>2108</v>
      </c>
      <c r="C1870" s="168" t="s">
        <v>4045</v>
      </c>
      <c r="D1870" s="167" t="s">
        <v>2536</v>
      </c>
      <c r="E1870" s="167" t="s">
        <v>2486</v>
      </c>
      <c r="F1870" s="182">
        <v>10.15</v>
      </c>
      <c r="G1870" s="333">
        <f>ROUND(SUMIF(Anlagenbewegungsdaten!B:B,A1870,Anlagenbewegungsdaten!C:C),3)</f>
        <v>0</v>
      </c>
      <c r="H1870" s="334">
        <f>IF(ISBLANK(F1870),ROUND(SUMIF(Anlagenbewegungsdaten!B:B,A1870,Anlagenbewegungsdaten!D:D),2),ROUND(G1870*F1870%,2))</f>
        <v>0</v>
      </c>
      <c r="I1870" s="334">
        <f>ROUND((H1870-SUMIF(Anlagenbewegungsdaten!$B:$B,A1870,Anlagenbewegungsdaten!D:D)),3)</f>
        <v>0</v>
      </c>
      <c r="J1870" s="335" t="s">
        <v>5179</v>
      </c>
      <c r="K1870" s="335" t="s">
        <v>5193</v>
      </c>
      <c r="L1870" s="516">
        <v>8.1199999999999992</v>
      </c>
      <c r="M1870" s="332">
        <f>ROUND(SUMIF(Anlagenbewegungsdaten_AV!B:B,A1870,Anlagenbewegungsdaten_AV!C:C),3)</f>
        <v>0</v>
      </c>
      <c r="N1870" s="330">
        <f>IF(ISBLANK(L1870),ROUND(SUMIF(Anlagenbewegungsdaten_AV!B:B,A1870,Anlagenbewegungsdaten_AV!D:D),2),ROUND(M1870*L1870%,2))</f>
        <v>0</v>
      </c>
      <c r="O1870" s="330">
        <f>ROUND(N1870-SUMIF(Anlagenbewegungsdaten_AV!B:B,A1870,Anlagenbewegungsdaten_AV!D:D),3)</f>
        <v>0</v>
      </c>
    </row>
    <row r="1871" spans="1:15" ht="15" customHeight="1" x14ac:dyDescent="0.25">
      <c r="A1871" s="263" t="s">
        <v>547</v>
      </c>
      <c r="B1871" s="173" t="s">
        <v>2108</v>
      </c>
      <c r="C1871" s="173" t="s">
        <v>4045</v>
      </c>
      <c r="D1871" s="174" t="s">
        <v>1666</v>
      </c>
      <c r="E1871" s="173" t="s">
        <v>1563</v>
      </c>
      <c r="F1871" s="289">
        <v>11.15</v>
      </c>
      <c r="G1871" s="333">
        <f>ROUND(SUMIF(Anlagenbewegungsdaten!B:B,A1871,Anlagenbewegungsdaten!C:C),3)</f>
        <v>0</v>
      </c>
      <c r="H1871" s="334">
        <f>IF(ISBLANK(F1871),ROUND(SUMIF(Anlagenbewegungsdaten!B:B,A1871,Anlagenbewegungsdaten!D:D),2),ROUND(G1871*F1871%,2))</f>
        <v>0</v>
      </c>
      <c r="I1871" s="334">
        <f>ROUND((H1871-SUMIF(Anlagenbewegungsdaten!$B:$B,A1871,Anlagenbewegungsdaten!D:D)),3)</f>
        <v>0</v>
      </c>
      <c r="J1871" s="335" t="s">
        <v>5179</v>
      </c>
      <c r="K1871" s="335" t="s">
        <v>5193</v>
      </c>
      <c r="L1871" s="516">
        <v>8.92</v>
      </c>
      <c r="M1871" s="332">
        <f>ROUND(SUMIF(Anlagenbewegungsdaten_AV!B:B,A1871,Anlagenbewegungsdaten_AV!C:C),3)</f>
        <v>0</v>
      </c>
      <c r="N1871" s="330">
        <f>IF(ISBLANK(L1871),ROUND(SUMIF(Anlagenbewegungsdaten_AV!B:B,A1871,Anlagenbewegungsdaten_AV!D:D),2),ROUND(M1871*L1871%,2))</f>
        <v>0</v>
      </c>
      <c r="O1871" s="330">
        <f>ROUND(N1871-SUMIF(Anlagenbewegungsdaten_AV!B:B,A1871,Anlagenbewegungsdaten_AV!D:D),3)</f>
        <v>0</v>
      </c>
    </row>
    <row r="1872" spans="1:15" ht="15" customHeight="1" x14ac:dyDescent="0.25">
      <c r="A1872" s="263" t="s">
        <v>2896</v>
      </c>
      <c r="B1872" s="173" t="s">
        <v>2108</v>
      </c>
      <c r="C1872" s="173" t="s">
        <v>4045</v>
      </c>
      <c r="D1872" s="174" t="s">
        <v>2630</v>
      </c>
      <c r="E1872" s="174" t="s">
        <v>2576</v>
      </c>
      <c r="F1872" s="289">
        <v>11.120000000000001</v>
      </c>
      <c r="G1872" s="333">
        <f>ROUND(SUMIF(Anlagenbewegungsdaten!B:B,A1872,Anlagenbewegungsdaten!C:C),3)</f>
        <v>0</v>
      </c>
      <c r="H1872" s="334">
        <f>IF(ISBLANK(F1872),ROUND(SUMIF(Anlagenbewegungsdaten!B:B,A1872,Anlagenbewegungsdaten!D:D),2),ROUND(G1872*F1872%,2))</f>
        <v>0</v>
      </c>
      <c r="I1872" s="334">
        <f>ROUND((H1872-SUMIF(Anlagenbewegungsdaten!$B:$B,A1872,Anlagenbewegungsdaten!D:D)),3)</f>
        <v>0</v>
      </c>
      <c r="J1872" s="335" t="s">
        <v>5179</v>
      </c>
      <c r="K1872" s="335" t="s">
        <v>5193</v>
      </c>
      <c r="L1872" s="516">
        <v>8.9</v>
      </c>
      <c r="M1872" s="332">
        <f>ROUND(SUMIF(Anlagenbewegungsdaten_AV!B:B,A1872,Anlagenbewegungsdaten_AV!C:C),3)</f>
        <v>0</v>
      </c>
      <c r="N1872" s="330">
        <f>IF(ISBLANK(L1872),ROUND(SUMIF(Anlagenbewegungsdaten_AV!B:B,A1872,Anlagenbewegungsdaten_AV!D:D),2),ROUND(M1872*L1872%,2))</f>
        <v>0</v>
      </c>
      <c r="O1872" s="330">
        <f>ROUND(N1872-SUMIF(Anlagenbewegungsdaten_AV!B:B,A1872,Anlagenbewegungsdaten_AV!D:D),3)</f>
        <v>0</v>
      </c>
    </row>
    <row r="1873" spans="1:15" ht="15" customHeight="1" x14ac:dyDescent="0.25">
      <c r="A1873" s="263" t="s">
        <v>3640</v>
      </c>
      <c r="B1873" s="173" t="s">
        <v>2108</v>
      </c>
      <c r="C1873" s="173" t="s">
        <v>4045</v>
      </c>
      <c r="D1873" s="174" t="s">
        <v>3374</v>
      </c>
      <c r="E1873" s="174" t="s">
        <v>3320</v>
      </c>
      <c r="F1873" s="289">
        <v>11.09</v>
      </c>
      <c r="G1873" s="333">
        <f>ROUND(SUMIF(Anlagenbewegungsdaten!B:B,A1873,Anlagenbewegungsdaten!C:C),3)</f>
        <v>0</v>
      </c>
      <c r="H1873" s="334">
        <f>IF(ISBLANK(F1873),ROUND(SUMIF(Anlagenbewegungsdaten!B:B,A1873,Anlagenbewegungsdaten!D:D),2),ROUND(G1873*F1873%,2))</f>
        <v>0</v>
      </c>
      <c r="I1873" s="334">
        <f>ROUND((H1873-SUMIF(Anlagenbewegungsdaten!$B:$B,A1873,Anlagenbewegungsdaten!D:D)),3)</f>
        <v>0</v>
      </c>
      <c r="J1873" s="335" t="s">
        <v>5179</v>
      </c>
      <c r="K1873" s="335" t="s">
        <v>5193</v>
      </c>
      <c r="L1873" s="516">
        <v>8.8699999999999992</v>
      </c>
      <c r="M1873" s="332">
        <f>ROUND(SUMIF(Anlagenbewegungsdaten_AV!B:B,A1873,Anlagenbewegungsdaten_AV!C:C),3)</f>
        <v>0</v>
      </c>
      <c r="N1873" s="330">
        <f>IF(ISBLANK(L1873),ROUND(SUMIF(Anlagenbewegungsdaten_AV!B:B,A1873,Anlagenbewegungsdaten_AV!D:D),2),ROUND(M1873*L1873%,2))</f>
        <v>0</v>
      </c>
      <c r="O1873" s="330">
        <f>ROUND(N1873-SUMIF(Anlagenbewegungsdaten_AV!B:B,A1873,Anlagenbewegungsdaten_AV!D:D),3)</f>
        <v>0</v>
      </c>
    </row>
    <row r="1874" spans="1:15" ht="15" customHeight="1" x14ac:dyDescent="0.25">
      <c r="A1874" s="275" t="s">
        <v>4415</v>
      </c>
      <c r="B1874" s="194" t="s">
        <v>2108</v>
      </c>
      <c r="C1874" s="194" t="s">
        <v>4045</v>
      </c>
      <c r="D1874" s="193" t="s">
        <v>4147</v>
      </c>
      <c r="E1874" s="193" t="s">
        <v>4093</v>
      </c>
      <c r="F1874" s="290">
        <v>11.06</v>
      </c>
      <c r="G1874" s="333">
        <f>ROUND(SUMIF(Anlagenbewegungsdaten!B:B,A1874,Anlagenbewegungsdaten!C:C),3)</f>
        <v>0</v>
      </c>
      <c r="H1874" s="334">
        <f>IF(ISBLANK(F1874),ROUND(SUMIF(Anlagenbewegungsdaten!B:B,A1874,Anlagenbewegungsdaten!D:D),2),ROUND(G1874*F1874%,2))</f>
        <v>0</v>
      </c>
      <c r="I1874" s="334">
        <f>ROUND((H1874-SUMIF(Anlagenbewegungsdaten!$B:$B,A1874,Anlagenbewegungsdaten!D:D)),3)</f>
        <v>0</v>
      </c>
      <c r="J1874" s="335" t="s">
        <v>5179</v>
      </c>
      <c r="K1874" s="335" t="s">
        <v>5193</v>
      </c>
      <c r="L1874" s="516">
        <v>8.85</v>
      </c>
      <c r="M1874" s="332">
        <f>ROUND(SUMIF(Anlagenbewegungsdaten_AV!B:B,A1874,Anlagenbewegungsdaten_AV!C:C),3)</f>
        <v>0</v>
      </c>
      <c r="N1874" s="330">
        <f>IF(ISBLANK(L1874),ROUND(SUMIF(Anlagenbewegungsdaten_AV!B:B,A1874,Anlagenbewegungsdaten_AV!D:D),2),ROUND(M1874*L1874%,2))</f>
        <v>0</v>
      </c>
      <c r="O1874" s="330">
        <f>ROUND(N1874-SUMIF(Anlagenbewegungsdaten_AV!B:B,A1874,Anlagenbewegungsdaten_AV!D:D),3)</f>
        <v>0</v>
      </c>
    </row>
    <row r="1875" spans="1:15" ht="15" customHeight="1" x14ac:dyDescent="0.25">
      <c r="A1875" s="261" t="s">
        <v>2318</v>
      </c>
      <c r="B1875" s="167" t="s">
        <v>2108</v>
      </c>
      <c r="C1875" s="175" t="s">
        <v>4416</v>
      </c>
      <c r="D1875" s="175" t="s">
        <v>548</v>
      </c>
      <c r="E1875" s="168" t="s">
        <v>4090</v>
      </c>
      <c r="F1875" s="182">
        <v>3.78</v>
      </c>
      <c r="G1875" s="333">
        <f>ROUND(SUMIF(Anlagenbewegungsdaten!B:B,A1875,Anlagenbewegungsdaten!C:C),3)</f>
        <v>0</v>
      </c>
      <c r="H1875" s="334">
        <f>IF(ISBLANK(F1875),ROUND(SUMIF(Anlagenbewegungsdaten!B:B,A1875,Anlagenbewegungsdaten!D:D),2),ROUND(G1875*F1875%,2))</f>
        <v>0</v>
      </c>
      <c r="I1875" s="334">
        <f>ROUND((H1875-SUMIF(Anlagenbewegungsdaten!$B:$B,A1875,Anlagenbewegungsdaten!D:D)),3)</f>
        <v>0</v>
      </c>
      <c r="J1875" s="335" t="s">
        <v>5179</v>
      </c>
      <c r="K1875" s="335" t="s">
        <v>5193</v>
      </c>
      <c r="L1875" s="516">
        <v>3.02</v>
      </c>
      <c r="M1875" s="332">
        <f>ROUND(SUMIF(Anlagenbewegungsdaten_AV!B:B,A1875,Anlagenbewegungsdaten_AV!C:C),3)</f>
        <v>0</v>
      </c>
      <c r="N1875" s="330">
        <f>IF(ISBLANK(L1875),ROUND(SUMIF(Anlagenbewegungsdaten_AV!B:B,A1875,Anlagenbewegungsdaten_AV!D:D),2),ROUND(M1875*L1875%,2))</f>
        <v>0</v>
      </c>
      <c r="O1875" s="330">
        <f>ROUND(N1875-SUMIF(Anlagenbewegungsdaten_AV!B:B,A1875,Anlagenbewegungsdaten_AV!D:D),3)</f>
        <v>0</v>
      </c>
    </row>
    <row r="1876" spans="1:15" ht="15" customHeight="1" x14ac:dyDescent="0.25">
      <c r="A1876" s="263" t="s">
        <v>549</v>
      </c>
      <c r="B1876" s="173" t="s">
        <v>2108</v>
      </c>
      <c r="C1876" s="174" t="s">
        <v>4416</v>
      </c>
      <c r="D1876" s="174" t="s">
        <v>550</v>
      </c>
      <c r="E1876" s="173" t="s">
        <v>1563</v>
      </c>
      <c r="F1876" s="289">
        <v>6.7799999999999994</v>
      </c>
      <c r="G1876" s="333">
        <f>ROUND(SUMIF(Anlagenbewegungsdaten!B:B,A1876,Anlagenbewegungsdaten!C:C),3)</f>
        <v>0</v>
      </c>
      <c r="H1876" s="334">
        <f>IF(ISBLANK(F1876),ROUND(SUMIF(Anlagenbewegungsdaten!B:B,A1876,Anlagenbewegungsdaten!D:D),2),ROUND(G1876*F1876%,2))</f>
        <v>0</v>
      </c>
      <c r="I1876" s="334">
        <f>ROUND((H1876-SUMIF(Anlagenbewegungsdaten!$B:$B,A1876,Anlagenbewegungsdaten!D:D)),3)</f>
        <v>0</v>
      </c>
      <c r="J1876" s="335" t="s">
        <v>5179</v>
      </c>
      <c r="K1876" s="335" t="s">
        <v>5193</v>
      </c>
      <c r="L1876" s="516">
        <v>5.42</v>
      </c>
      <c r="M1876" s="332">
        <f>ROUND(SUMIF(Anlagenbewegungsdaten_AV!B:B,A1876,Anlagenbewegungsdaten_AV!C:C),3)</f>
        <v>0</v>
      </c>
      <c r="N1876" s="330">
        <f>IF(ISBLANK(L1876),ROUND(SUMIF(Anlagenbewegungsdaten_AV!B:B,A1876,Anlagenbewegungsdaten_AV!D:D),2),ROUND(M1876*L1876%,2))</f>
        <v>0</v>
      </c>
      <c r="O1876" s="330">
        <f>ROUND(N1876-SUMIF(Anlagenbewegungsdaten_AV!B:B,A1876,Anlagenbewegungsdaten_AV!D:D),3)</f>
        <v>0</v>
      </c>
    </row>
    <row r="1877" spans="1:15" ht="15" customHeight="1" x14ac:dyDescent="0.25">
      <c r="A1877" s="263" t="s">
        <v>2897</v>
      </c>
      <c r="B1877" s="173" t="s">
        <v>2108</v>
      </c>
      <c r="C1877" s="174" t="s">
        <v>4416</v>
      </c>
      <c r="D1877" s="174" t="s">
        <v>2898</v>
      </c>
      <c r="E1877" s="174" t="s">
        <v>2576</v>
      </c>
      <c r="F1877" s="289">
        <v>6.75</v>
      </c>
      <c r="G1877" s="333">
        <f>ROUND(SUMIF(Anlagenbewegungsdaten!B:B,A1877,Anlagenbewegungsdaten!C:C),3)</f>
        <v>0</v>
      </c>
      <c r="H1877" s="334">
        <f>IF(ISBLANK(F1877),ROUND(SUMIF(Anlagenbewegungsdaten!B:B,A1877,Anlagenbewegungsdaten!D:D),2),ROUND(G1877*F1877%,2))</f>
        <v>0</v>
      </c>
      <c r="I1877" s="334">
        <f>ROUND((H1877-SUMIF(Anlagenbewegungsdaten!$B:$B,A1877,Anlagenbewegungsdaten!D:D)),3)</f>
        <v>0</v>
      </c>
      <c r="J1877" s="335" t="s">
        <v>5179</v>
      </c>
      <c r="K1877" s="335" t="s">
        <v>5193</v>
      </c>
      <c r="L1877" s="516">
        <v>5.4</v>
      </c>
      <c r="M1877" s="332">
        <f>ROUND(SUMIF(Anlagenbewegungsdaten_AV!B:B,A1877,Anlagenbewegungsdaten_AV!C:C),3)</f>
        <v>0</v>
      </c>
      <c r="N1877" s="330">
        <f>IF(ISBLANK(L1877),ROUND(SUMIF(Anlagenbewegungsdaten_AV!B:B,A1877,Anlagenbewegungsdaten_AV!D:D),2),ROUND(M1877*L1877%,2))</f>
        <v>0</v>
      </c>
      <c r="O1877" s="330">
        <f>ROUND(N1877-SUMIF(Anlagenbewegungsdaten_AV!B:B,A1877,Anlagenbewegungsdaten_AV!D:D),3)</f>
        <v>0</v>
      </c>
    </row>
    <row r="1878" spans="1:15" ht="15" customHeight="1" x14ac:dyDescent="0.25">
      <c r="A1878" s="263" t="s">
        <v>3641</v>
      </c>
      <c r="B1878" s="173" t="s">
        <v>2108</v>
      </c>
      <c r="C1878" s="174" t="s">
        <v>4416</v>
      </c>
      <c r="D1878" s="174" t="s">
        <v>3642</v>
      </c>
      <c r="E1878" s="174" t="s">
        <v>3320</v>
      </c>
      <c r="F1878" s="289">
        <v>6.72</v>
      </c>
      <c r="G1878" s="333">
        <f>ROUND(SUMIF(Anlagenbewegungsdaten!B:B,A1878,Anlagenbewegungsdaten!C:C),3)</f>
        <v>0</v>
      </c>
      <c r="H1878" s="334">
        <f>IF(ISBLANK(F1878),ROUND(SUMIF(Anlagenbewegungsdaten!B:B,A1878,Anlagenbewegungsdaten!D:D),2),ROUND(G1878*F1878%,2))</f>
        <v>0</v>
      </c>
      <c r="I1878" s="334">
        <f>ROUND((H1878-SUMIF(Anlagenbewegungsdaten!$B:$B,A1878,Anlagenbewegungsdaten!D:D)),3)</f>
        <v>0</v>
      </c>
      <c r="J1878" s="335" t="s">
        <v>5179</v>
      </c>
      <c r="K1878" s="335" t="s">
        <v>5193</v>
      </c>
      <c r="L1878" s="516">
        <v>5.38</v>
      </c>
      <c r="M1878" s="332">
        <f>ROUND(SUMIF(Anlagenbewegungsdaten_AV!B:B,A1878,Anlagenbewegungsdaten_AV!C:C),3)</f>
        <v>0</v>
      </c>
      <c r="N1878" s="330">
        <f>IF(ISBLANK(L1878),ROUND(SUMIF(Anlagenbewegungsdaten_AV!B:B,A1878,Anlagenbewegungsdaten_AV!D:D),2),ROUND(M1878*L1878%,2))</f>
        <v>0</v>
      </c>
      <c r="O1878" s="330">
        <f>ROUND(N1878-SUMIF(Anlagenbewegungsdaten_AV!B:B,A1878,Anlagenbewegungsdaten_AV!D:D),3)</f>
        <v>0</v>
      </c>
    </row>
    <row r="1879" spans="1:15" ht="15" customHeight="1" x14ac:dyDescent="0.25">
      <c r="A1879" s="275" t="s">
        <v>4417</v>
      </c>
      <c r="B1879" s="194" t="s">
        <v>2108</v>
      </c>
      <c r="C1879" s="193" t="s">
        <v>4416</v>
      </c>
      <c r="D1879" s="193" t="s">
        <v>4418</v>
      </c>
      <c r="E1879" s="193" t="s">
        <v>4093</v>
      </c>
      <c r="F1879" s="290">
        <v>6.6899999999999995</v>
      </c>
      <c r="G1879" s="333">
        <f>ROUND(SUMIF(Anlagenbewegungsdaten!B:B,A1879,Anlagenbewegungsdaten!C:C),3)</f>
        <v>0</v>
      </c>
      <c r="H1879" s="334">
        <f>IF(ISBLANK(F1879),ROUND(SUMIF(Anlagenbewegungsdaten!B:B,A1879,Anlagenbewegungsdaten!D:D),2),ROUND(G1879*F1879%,2))</f>
        <v>0</v>
      </c>
      <c r="I1879" s="334">
        <f>ROUND((H1879-SUMIF(Anlagenbewegungsdaten!$B:$B,A1879,Anlagenbewegungsdaten!D:D)),3)</f>
        <v>0</v>
      </c>
      <c r="J1879" s="335" t="s">
        <v>5179</v>
      </c>
      <c r="K1879" s="335" t="s">
        <v>5193</v>
      </c>
      <c r="L1879" s="516">
        <v>5.35</v>
      </c>
      <c r="M1879" s="332">
        <f>ROUND(SUMIF(Anlagenbewegungsdaten_AV!B:B,A1879,Anlagenbewegungsdaten_AV!C:C),3)</f>
        <v>0</v>
      </c>
      <c r="N1879" s="330">
        <f>IF(ISBLANK(L1879),ROUND(SUMIF(Anlagenbewegungsdaten_AV!B:B,A1879,Anlagenbewegungsdaten_AV!D:D),2),ROUND(M1879*L1879%,2))</f>
        <v>0</v>
      </c>
      <c r="O1879" s="330">
        <f>ROUND(N1879-SUMIF(Anlagenbewegungsdaten_AV!B:B,A1879,Anlagenbewegungsdaten_AV!D:D),3)</f>
        <v>0</v>
      </c>
    </row>
    <row r="1880" spans="1:15" ht="15" customHeight="1" x14ac:dyDescent="0.25">
      <c r="A1880" s="262" t="s">
        <v>4090</v>
      </c>
      <c r="B1880" s="167"/>
      <c r="C1880" s="167"/>
      <c r="D1880" s="167" t="s">
        <v>4090</v>
      </c>
      <c r="E1880" s="167" t="s">
        <v>4090</v>
      </c>
      <c r="F1880" s="183"/>
    </row>
    <row r="1881" spans="1:15" ht="15" customHeight="1" x14ac:dyDescent="0.25">
      <c r="A1881" s="268" t="s">
        <v>5675</v>
      </c>
      <c r="B1881" s="236" t="s">
        <v>2108</v>
      </c>
      <c r="C1881" s="236" t="s">
        <v>4045</v>
      </c>
      <c r="D1881" s="237" t="s">
        <v>5676</v>
      </c>
      <c r="E1881" s="237" t="s">
        <v>5276</v>
      </c>
      <c r="F1881" s="292">
        <v>14.55</v>
      </c>
      <c r="G1881" s="333">
        <f>ROUND(SUMIF(Anlagenbewegungsdaten!B:B,A1881,Anlagenbewegungsdaten!C:C),3)</f>
        <v>0</v>
      </c>
      <c r="H1881" s="334">
        <f>IF(ISBLANK(F1881),ROUND(SUMIF(Anlagenbewegungsdaten!B:B,A1881,Anlagenbewegungsdaten!D:D),2),ROUND(G1881*F1881%,2))</f>
        <v>0</v>
      </c>
      <c r="I1881" s="334">
        <f>ROUND((H1881-SUMIF(Anlagenbewegungsdaten!$B:$B,A1881,Anlagenbewegungsdaten!D:D)),3)</f>
        <v>0</v>
      </c>
      <c r="J1881" s="335" t="s">
        <v>5179</v>
      </c>
      <c r="K1881" s="335" t="s">
        <v>5193</v>
      </c>
      <c r="L1881" s="516">
        <v>11.64</v>
      </c>
      <c r="M1881" s="332">
        <f>ROUND(SUMIF(Anlagenbewegungsdaten_AV!B:B,A1881,Anlagenbewegungsdaten_AV!C:C),3)</f>
        <v>0</v>
      </c>
      <c r="N1881" s="330">
        <f>IF(ISBLANK(L1881),ROUND(SUMIF(Anlagenbewegungsdaten_AV!B:B,A1881,Anlagenbewegungsdaten_AV!D:D),2),ROUND(M1881*L1881%,2))</f>
        <v>0</v>
      </c>
      <c r="O1881" s="330">
        <f>ROUND(N1881-SUMIF(Anlagenbewegungsdaten_AV!B:B,A1881,Anlagenbewegungsdaten_AV!D:D),3)</f>
        <v>0</v>
      </c>
    </row>
    <row r="1882" spans="1:15" ht="15" customHeight="1" x14ac:dyDescent="0.25">
      <c r="A1882" s="268" t="s">
        <v>5677</v>
      </c>
      <c r="B1882" s="237" t="s">
        <v>2108</v>
      </c>
      <c r="C1882" s="237" t="s">
        <v>4045</v>
      </c>
      <c r="D1882" s="237" t="s">
        <v>5657</v>
      </c>
      <c r="E1882" s="237" t="s">
        <v>5276</v>
      </c>
      <c r="F1882" s="292">
        <v>24.55</v>
      </c>
      <c r="G1882" s="333">
        <f>ROUND(SUMIF(Anlagenbewegungsdaten!B:B,A1882,Anlagenbewegungsdaten!C:C),3)</f>
        <v>0</v>
      </c>
      <c r="H1882" s="334">
        <f>IF(ISBLANK(F1882),ROUND(SUMIF(Anlagenbewegungsdaten!B:B,A1882,Anlagenbewegungsdaten!D:D),2),ROUND(G1882*F1882%,2))</f>
        <v>0</v>
      </c>
      <c r="I1882" s="334">
        <f>ROUND((H1882-SUMIF(Anlagenbewegungsdaten!$B:$B,A1882,Anlagenbewegungsdaten!D:D)),3)</f>
        <v>0</v>
      </c>
      <c r="J1882" s="335" t="s">
        <v>5179</v>
      </c>
      <c r="K1882" s="335" t="s">
        <v>5193</v>
      </c>
      <c r="L1882" s="516">
        <v>19.64</v>
      </c>
      <c r="M1882" s="332">
        <f>ROUND(SUMIF(Anlagenbewegungsdaten_AV!B:B,A1882,Anlagenbewegungsdaten_AV!C:C),3)</f>
        <v>0</v>
      </c>
      <c r="N1882" s="330">
        <f>IF(ISBLANK(L1882),ROUND(SUMIF(Anlagenbewegungsdaten_AV!B:B,A1882,Anlagenbewegungsdaten_AV!D:D),2),ROUND(M1882*L1882%,2))</f>
        <v>0</v>
      </c>
      <c r="O1882" s="330">
        <f>ROUND(N1882-SUMIF(Anlagenbewegungsdaten_AV!B:B,A1882,Anlagenbewegungsdaten_AV!D:D),3)</f>
        <v>0</v>
      </c>
    </row>
    <row r="1883" spans="1:15" ht="15" customHeight="1" x14ac:dyDescent="0.25">
      <c r="A1883" s="268" t="s">
        <v>5678</v>
      </c>
      <c r="B1883" s="236" t="s">
        <v>2108</v>
      </c>
      <c r="C1883" s="236" t="s">
        <v>4045</v>
      </c>
      <c r="D1883" s="237" t="s">
        <v>5667</v>
      </c>
      <c r="E1883" s="237" t="s">
        <v>5276</v>
      </c>
      <c r="F1883" s="292">
        <v>25.55</v>
      </c>
      <c r="G1883" s="333">
        <f>ROUND(SUMIF(Anlagenbewegungsdaten!B:B,A1883,Anlagenbewegungsdaten!C:C),3)</f>
        <v>0</v>
      </c>
      <c r="H1883" s="334">
        <f>IF(ISBLANK(F1883),ROUND(SUMIF(Anlagenbewegungsdaten!B:B,A1883,Anlagenbewegungsdaten!D:D),2),ROUND(G1883*F1883%,2))</f>
        <v>0</v>
      </c>
      <c r="I1883" s="334">
        <f>ROUND((H1883-SUMIF(Anlagenbewegungsdaten!$B:$B,A1883,Anlagenbewegungsdaten!D:D)),3)</f>
        <v>0</v>
      </c>
      <c r="J1883" s="335" t="s">
        <v>5179</v>
      </c>
      <c r="K1883" s="335" t="s">
        <v>5193</v>
      </c>
      <c r="L1883" s="516">
        <v>20.440000000000001</v>
      </c>
      <c r="M1883" s="332">
        <f>ROUND(SUMIF(Anlagenbewegungsdaten_AV!B:B,A1883,Anlagenbewegungsdaten_AV!C:C),3)</f>
        <v>0</v>
      </c>
      <c r="N1883" s="330">
        <f>IF(ISBLANK(L1883),ROUND(SUMIF(Anlagenbewegungsdaten_AV!B:B,A1883,Anlagenbewegungsdaten_AV!D:D),2),ROUND(M1883*L1883%,2))</f>
        <v>0</v>
      </c>
      <c r="O1883" s="330">
        <f>ROUND(N1883-SUMIF(Anlagenbewegungsdaten_AV!B:B,A1883,Anlagenbewegungsdaten_AV!D:D),3)</f>
        <v>0</v>
      </c>
    </row>
    <row r="1884" spans="1:15" ht="15" customHeight="1" x14ac:dyDescent="0.25">
      <c r="A1884" s="268" t="s">
        <v>5281</v>
      </c>
      <c r="B1884" s="236" t="s">
        <v>2108</v>
      </c>
      <c r="C1884" s="236" t="s">
        <v>4045</v>
      </c>
      <c r="D1884" s="237" t="s">
        <v>5282</v>
      </c>
      <c r="E1884" s="237" t="s">
        <v>5276</v>
      </c>
      <c r="F1884" s="292">
        <v>26.55</v>
      </c>
      <c r="G1884" s="333">
        <f>ROUND(SUMIF(Anlagenbewegungsdaten!B:B,A1884,Anlagenbewegungsdaten!C:C),3)</f>
        <v>0</v>
      </c>
      <c r="H1884" s="334">
        <f>IF(ISBLANK(F1884),ROUND(SUMIF(Anlagenbewegungsdaten!B:B,A1884,Anlagenbewegungsdaten!D:D),2),ROUND(G1884*F1884%,2))</f>
        <v>0</v>
      </c>
      <c r="I1884" s="334">
        <f>ROUND((H1884-SUMIF(Anlagenbewegungsdaten!$B:$B,A1884,Anlagenbewegungsdaten!D:D)),3)</f>
        <v>0</v>
      </c>
      <c r="J1884" s="335" t="s">
        <v>5179</v>
      </c>
      <c r="K1884" s="335" t="s">
        <v>5193</v>
      </c>
      <c r="L1884" s="516">
        <v>21.24</v>
      </c>
      <c r="M1884" s="332">
        <f>ROUND(SUMIF(Anlagenbewegungsdaten_AV!B:B,A1884,Anlagenbewegungsdaten_AV!C:C),3)</f>
        <v>0</v>
      </c>
      <c r="N1884" s="330">
        <f>IF(ISBLANK(L1884),ROUND(SUMIF(Anlagenbewegungsdaten_AV!B:B,A1884,Anlagenbewegungsdaten_AV!D:D),2),ROUND(M1884*L1884%,2))</f>
        <v>0</v>
      </c>
      <c r="O1884" s="330">
        <f>ROUND(N1884-SUMIF(Anlagenbewegungsdaten_AV!B:B,A1884,Anlagenbewegungsdaten_AV!D:D),3)</f>
        <v>0</v>
      </c>
    </row>
    <row r="1885" spans="1:15" ht="15" customHeight="1" x14ac:dyDescent="0.25">
      <c r="A1885" s="268" t="s">
        <v>5283</v>
      </c>
      <c r="B1885" s="236" t="s">
        <v>2108</v>
      </c>
      <c r="C1885" s="236" t="s">
        <v>4045</v>
      </c>
      <c r="D1885" s="237" t="s">
        <v>5284</v>
      </c>
      <c r="E1885" s="237" t="s">
        <v>5276</v>
      </c>
      <c r="F1885" s="292">
        <v>28.55</v>
      </c>
      <c r="G1885" s="333">
        <f>ROUND(SUMIF(Anlagenbewegungsdaten!B:B,A1885,Anlagenbewegungsdaten!C:C),3)</f>
        <v>0</v>
      </c>
      <c r="H1885" s="334">
        <f>IF(ISBLANK(F1885),ROUND(SUMIF(Anlagenbewegungsdaten!B:B,A1885,Anlagenbewegungsdaten!D:D),2),ROUND(G1885*F1885%,2))</f>
        <v>0</v>
      </c>
      <c r="I1885" s="334">
        <f>ROUND((H1885-SUMIF(Anlagenbewegungsdaten!$B:$B,A1885,Anlagenbewegungsdaten!D:D)),3)</f>
        <v>0</v>
      </c>
      <c r="J1885" s="335" t="s">
        <v>5179</v>
      </c>
      <c r="K1885" s="335" t="s">
        <v>5193</v>
      </c>
      <c r="L1885" s="516">
        <v>22.84</v>
      </c>
      <c r="M1885" s="332">
        <f>ROUND(SUMIF(Anlagenbewegungsdaten_AV!B:B,A1885,Anlagenbewegungsdaten_AV!C:C),3)</f>
        <v>0</v>
      </c>
      <c r="N1885" s="330">
        <f>IF(ISBLANK(L1885),ROUND(SUMIF(Anlagenbewegungsdaten_AV!B:B,A1885,Anlagenbewegungsdaten_AV!D:D),2),ROUND(M1885*L1885%,2))</f>
        <v>0</v>
      </c>
      <c r="O1885" s="330">
        <f>ROUND(N1885-SUMIF(Anlagenbewegungsdaten_AV!B:B,A1885,Anlagenbewegungsdaten_AV!D:D),3)</f>
        <v>0</v>
      </c>
    </row>
    <row r="1886" spans="1:15" ht="15" customHeight="1" x14ac:dyDescent="0.25">
      <c r="A1886" s="268" t="s">
        <v>6353</v>
      </c>
      <c r="B1886" s="236" t="s">
        <v>2108</v>
      </c>
      <c r="C1886" s="236" t="s">
        <v>4045</v>
      </c>
      <c r="D1886" s="237" t="s">
        <v>6354</v>
      </c>
      <c r="E1886" s="237" t="s">
        <v>5276</v>
      </c>
      <c r="F1886" s="292">
        <v>28.55</v>
      </c>
      <c r="G1886" s="333">
        <f>ROUND(SUMIF(Anlagenbewegungsdaten!B:B,A1886,Anlagenbewegungsdaten!C:C),3)</f>
        <v>0</v>
      </c>
      <c r="H1886" s="334">
        <f>IF(ISBLANK(F1886),ROUND(SUMIF(Anlagenbewegungsdaten!B:B,A1886,Anlagenbewegungsdaten!D:D),2),ROUND(G1886*F1886%,2))</f>
        <v>0</v>
      </c>
      <c r="I1886" s="334">
        <f>ROUND((H1886-SUMIF(Anlagenbewegungsdaten!$B:$B,A1886,Anlagenbewegungsdaten!D:D)),3)</f>
        <v>0</v>
      </c>
      <c r="J1886" s="335" t="s">
        <v>5179</v>
      </c>
      <c r="K1886" s="335" t="s">
        <v>5193</v>
      </c>
      <c r="L1886" s="516">
        <v>22.84</v>
      </c>
      <c r="M1886" s="332">
        <f>ROUND(SUMIF(Anlagenbewegungsdaten_AV!B:B,A1886,Anlagenbewegungsdaten_AV!C:C),3)</f>
        <v>0</v>
      </c>
      <c r="N1886" s="330">
        <f>IF(ISBLANK(L1886),ROUND(SUMIF(Anlagenbewegungsdaten_AV!B:B,A1886,Anlagenbewegungsdaten_AV!D:D),2),ROUND(M1886*L1886%,2))</f>
        <v>0</v>
      </c>
      <c r="O1886" s="330">
        <f>ROUND(N1886-SUMIF(Anlagenbewegungsdaten_AV!B:B,A1886,Anlagenbewegungsdaten_AV!D:D),3)</f>
        <v>0</v>
      </c>
    </row>
    <row r="1887" spans="1:15" ht="15" customHeight="1" x14ac:dyDescent="0.25">
      <c r="A1887" s="268" t="s">
        <v>5679</v>
      </c>
      <c r="B1887" s="236" t="s">
        <v>2108</v>
      </c>
      <c r="C1887" s="236" t="s">
        <v>4045</v>
      </c>
      <c r="D1887" s="237" t="s">
        <v>5680</v>
      </c>
      <c r="E1887" s="237" t="s">
        <v>5276</v>
      </c>
      <c r="F1887" s="292">
        <v>12.48</v>
      </c>
      <c r="G1887" s="333">
        <f>ROUND(SUMIF(Anlagenbewegungsdaten!B:B,A1887,Anlagenbewegungsdaten!C:C),3)</f>
        <v>0</v>
      </c>
      <c r="H1887" s="334">
        <f>IF(ISBLANK(F1887),ROUND(SUMIF(Anlagenbewegungsdaten!B:B,A1887,Anlagenbewegungsdaten!D:D),2),ROUND(G1887*F1887%,2))</f>
        <v>0</v>
      </c>
      <c r="I1887" s="334">
        <f>ROUND((H1887-SUMIF(Anlagenbewegungsdaten!$B:$B,A1887,Anlagenbewegungsdaten!D:D)),3)</f>
        <v>0</v>
      </c>
      <c r="J1887" s="335" t="s">
        <v>5179</v>
      </c>
      <c r="K1887" s="335" t="s">
        <v>5193</v>
      </c>
      <c r="L1887" s="516">
        <v>9.98</v>
      </c>
      <c r="M1887" s="332">
        <f>ROUND(SUMIF(Anlagenbewegungsdaten_AV!B:B,A1887,Anlagenbewegungsdaten_AV!C:C),3)</f>
        <v>0</v>
      </c>
      <c r="N1887" s="330">
        <f>IF(ISBLANK(L1887),ROUND(SUMIF(Anlagenbewegungsdaten_AV!B:B,A1887,Anlagenbewegungsdaten_AV!D:D),2),ROUND(M1887*L1887%,2))</f>
        <v>0</v>
      </c>
      <c r="O1887" s="330">
        <f>ROUND(N1887-SUMIF(Anlagenbewegungsdaten_AV!B:B,A1887,Anlagenbewegungsdaten_AV!D:D),3)</f>
        <v>0</v>
      </c>
    </row>
    <row r="1888" spans="1:15" ht="15" customHeight="1" x14ac:dyDescent="0.25">
      <c r="A1888" s="268" t="s">
        <v>5681</v>
      </c>
      <c r="B1888" s="236" t="s">
        <v>2108</v>
      </c>
      <c r="C1888" s="236" t="s">
        <v>4045</v>
      </c>
      <c r="D1888" s="237" t="s">
        <v>5659</v>
      </c>
      <c r="E1888" s="237" t="s">
        <v>5276</v>
      </c>
      <c r="F1888" s="292">
        <v>22.48</v>
      </c>
      <c r="G1888" s="333">
        <f>ROUND(SUMIF(Anlagenbewegungsdaten!B:B,A1888,Anlagenbewegungsdaten!C:C),3)</f>
        <v>0</v>
      </c>
      <c r="H1888" s="334">
        <f>IF(ISBLANK(F1888),ROUND(SUMIF(Anlagenbewegungsdaten!B:B,A1888,Anlagenbewegungsdaten!D:D),2),ROUND(G1888*F1888%,2))</f>
        <v>0</v>
      </c>
      <c r="I1888" s="334">
        <f>ROUND((H1888-SUMIF(Anlagenbewegungsdaten!$B:$B,A1888,Anlagenbewegungsdaten!D:D)),3)</f>
        <v>0</v>
      </c>
      <c r="J1888" s="335" t="s">
        <v>5179</v>
      </c>
      <c r="K1888" s="335" t="s">
        <v>5193</v>
      </c>
      <c r="L1888" s="516">
        <v>17.98</v>
      </c>
      <c r="M1888" s="332">
        <f>ROUND(SUMIF(Anlagenbewegungsdaten_AV!B:B,A1888,Anlagenbewegungsdaten_AV!C:C),3)</f>
        <v>0</v>
      </c>
      <c r="N1888" s="330">
        <f>IF(ISBLANK(L1888),ROUND(SUMIF(Anlagenbewegungsdaten_AV!B:B,A1888,Anlagenbewegungsdaten_AV!D:D),2),ROUND(M1888*L1888%,2))</f>
        <v>0</v>
      </c>
      <c r="O1888" s="330">
        <f>ROUND(N1888-SUMIF(Anlagenbewegungsdaten_AV!B:B,A1888,Anlagenbewegungsdaten_AV!D:D),3)</f>
        <v>0</v>
      </c>
    </row>
    <row r="1889" spans="1:15" ht="15" customHeight="1" x14ac:dyDescent="0.25">
      <c r="A1889" s="268" t="s">
        <v>5682</v>
      </c>
      <c r="B1889" s="236" t="s">
        <v>2108</v>
      </c>
      <c r="C1889" s="236" t="s">
        <v>4045</v>
      </c>
      <c r="D1889" s="237" t="s">
        <v>5672</v>
      </c>
      <c r="E1889" s="237" t="s">
        <v>5276</v>
      </c>
      <c r="F1889" s="292">
        <v>20.48</v>
      </c>
      <c r="G1889" s="333">
        <f>ROUND(SUMIF(Anlagenbewegungsdaten!B:B,A1889,Anlagenbewegungsdaten!C:C),3)</f>
        <v>0</v>
      </c>
      <c r="H1889" s="334">
        <f>IF(ISBLANK(F1889),ROUND(SUMIF(Anlagenbewegungsdaten!B:B,A1889,Anlagenbewegungsdaten!D:D),2),ROUND(G1889*F1889%,2))</f>
        <v>0</v>
      </c>
      <c r="I1889" s="334">
        <f>ROUND((H1889-SUMIF(Anlagenbewegungsdaten!$B:$B,A1889,Anlagenbewegungsdaten!D:D)),3)</f>
        <v>0</v>
      </c>
      <c r="J1889" s="335" t="s">
        <v>5179</v>
      </c>
      <c r="K1889" s="335" t="s">
        <v>5193</v>
      </c>
      <c r="L1889" s="516">
        <v>16.38</v>
      </c>
      <c r="M1889" s="332">
        <f>ROUND(SUMIF(Anlagenbewegungsdaten_AV!B:B,A1889,Anlagenbewegungsdaten_AV!C:C),3)</f>
        <v>0</v>
      </c>
      <c r="N1889" s="330">
        <f>IF(ISBLANK(L1889),ROUND(SUMIF(Anlagenbewegungsdaten_AV!B:B,A1889,Anlagenbewegungsdaten_AV!D:D),2),ROUND(M1889*L1889%,2))</f>
        <v>0</v>
      </c>
      <c r="O1889" s="330">
        <f>ROUND(N1889-SUMIF(Anlagenbewegungsdaten_AV!B:B,A1889,Anlagenbewegungsdaten_AV!D:D),3)</f>
        <v>0</v>
      </c>
    </row>
    <row r="1890" spans="1:15" ht="15" customHeight="1" x14ac:dyDescent="0.25">
      <c r="A1890" s="268" t="s">
        <v>5285</v>
      </c>
      <c r="B1890" s="236" t="s">
        <v>2108</v>
      </c>
      <c r="C1890" s="236" t="s">
        <v>4045</v>
      </c>
      <c r="D1890" s="237" t="s">
        <v>5286</v>
      </c>
      <c r="E1890" s="237" t="s">
        <v>5276</v>
      </c>
      <c r="F1890" s="292">
        <v>21.48</v>
      </c>
      <c r="G1890" s="333">
        <f>ROUND(SUMIF(Anlagenbewegungsdaten!B:B,A1890,Anlagenbewegungsdaten!C:C),3)</f>
        <v>0</v>
      </c>
      <c r="H1890" s="334">
        <f>IF(ISBLANK(F1890),ROUND(SUMIF(Anlagenbewegungsdaten!B:B,A1890,Anlagenbewegungsdaten!D:D),2),ROUND(G1890*F1890%,2))</f>
        <v>0</v>
      </c>
      <c r="I1890" s="334">
        <f>ROUND((H1890-SUMIF(Anlagenbewegungsdaten!$B:$B,A1890,Anlagenbewegungsdaten!D:D)),3)</f>
        <v>0</v>
      </c>
      <c r="J1890" s="335" t="s">
        <v>5179</v>
      </c>
      <c r="K1890" s="335" t="s">
        <v>5193</v>
      </c>
      <c r="L1890" s="516">
        <v>17.18</v>
      </c>
      <c r="M1890" s="332">
        <f>ROUND(SUMIF(Anlagenbewegungsdaten_AV!B:B,A1890,Anlagenbewegungsdaten_AV!C:C),3)</f>
        <v>0</v>
      </c>
      <c r="N1890" s="330">
        <f>IF(ISBLANK(L1890),ROUND(SUMIF(Anlagenbewegungsdaten_AV!B:B,A1890,Anlagenbewegungsdaten_AV!D:D),2),ROUND(M1890*L1890%,2))</f>
        <v>0</v>
      </c>
      <c r="O1890" s="330">
        <f>ROUND(N1890-SUMIF(Anlagenbewegungsdaten_AV!B:B,A1890,Anlagenbewegungsdaten_AV!D:D),3)</f>
        <v>0</v>
      </c>
    </row>
    <row r="1891" spans="1:15" ht="15" customHeight="1" x14ac:dyDescent="0.25">
      <c r="A1891" s="268" t="s">
        <v>5287</v>
      </c>
      <c r="B1891" s="236" t="s">
        <v>2108</v>
      </c>
      <c r="C1891" s="236" t="s">
        <v>4045</v>
      </c>
      <c r="D1891" s="237" t="s">
        <v>5288</v>
      </c>
      <c r="E1891" s="237" t="s">
        <v>5276</v>
      </c>
      <c r="F1891" s="292">
        <v>23.48</v>
      </c>
      <c r="G1891" s="333">
        <f>ROUND(SUMIF(Anlagenbewegungsdaten!B:B,A1891,Anlagenbewegungsdaten!C:C),3)</f>
        <v>0</v>
      </c>
      <c r="H1891" s="334">
        <f>IF(ISBLANK(F1891),ROUND(SUMIF(Anlagenbewegungsdaten!B:B,A1891,Anlagenbewegungsdaten!D:D),2),ROUND(G1891*F1891%,2))</f>
        <v>0</v>
      </c>
      <c r="I1891" s="334">
        <f>ROUND((H1891-SUMIF(Anlagenbewegungsdaten!$B:$B,A1891,Anlagenbewegungsdaten!D:D)),3)</f>
        <v>0</v>
      </c>
      <c r="J1891" s="335" t="s">
        <v>5179</v>
      </c>
      <c r="K1891" s="335" t="s">
        <v>5193</v>
      </c>
      <c r="L1891" s="516">
        <v>18.78</v>
      </c>
      <c r="M1891" s="332">
        <f>ROUND(SUMIF(Anlagenbewegungsdaten_AV!B:B,A1891,Anlagenbewegungsdaten_AV!C:C),3)</f>
        <v>0</v>
      </c>
      <c r="N1891" s="330">
        <f>IF(ISBLANK(L1891),ROUND(SUMIF(Anlagenbewegungsdaten_AV!B:B,A1891,Anlagenbewegungsdaten_AV!D:D),2),ROUND(M1891*L1891%,2))</f>
        <v>0</v>
      </c>
      <c r="O1891" s="330">
        <f>ROUND(N1891-SUMIF(Anlagenbewegungsdaten_AV!B:B,A1891,Anlagenbewegungsdaten_AV!D:D),3)</f>
        <v>0</v>
      </c>
    </row>
    <row r="1892" spans="1:15" ht="15" customHeight="1" x14ac:dyDescent="0.25">
      <c r="A1892" s="268" t="s">
        <v>6355</v>
      </c>
      <c r="B1892" s="236" t="s">
        <v>2108</v>
      </c>
      <c r="C1892" s="236" t="s">
        <v>4045</v>
      </c>
      <c r="D1892" s="237" t="s">
        <v>6356</v>
      </c>
      <c r="E1892" s="237" t="s">
        <v>5276</v>
      </c>
      <c r="F1892" s="292">
        <v>23.48</v>
      </c>
      <c r="G1892" s="333">
        <f>ROUND(SUMIF(Anlagenbewegungsdaten!B:B,A1892,Anlagenbewegungsdaten!C:C),3)</f>
        <v>0</v>
      </c>
      <c r="H1892" s="334">
        <f>IF(ISBLANK(F1892),ROUND(SUMIF(Anlagenbewegungsdaten!B:B,A1892,Anlagenbewegungsdaten!D:D),2),ROUND(G1892*F1892%,2))</f>
        <v>0</v>
      </c>
      <c r="I1892" s="334">
        <f>ROUND((H1892-SUMIF(Anlagenbewegungsdaten!$B:$B,A1892,Anlagenbewegungsdaten!D:D)),3)</f>
        <v>0</v>
      </c>
      <c r="J1892" s="335" t="s">
        <v>5179</v>
      </c>
      <c r="K1892" s="335" t="s">
        <v>5193</v>
      </c>
      <c r="L1892" s="516">
        <v>18.78</v>
      </c>
      <c r="M1892" s="332">
        <f>ROUND(SUMIF(Anlagenbewegungsdaten_AV!B:B,A1892,Anlagenbewegungsdaten_AV!C:C),3)</f>
        <v>0</v>
      </c>
      <c r="N1892" s="330">
        <f>IF(ISBLANK(L1892),ROUND(SUMIF(Anlagenbewegungsdaten_AV!B:B,A1892,Anlagenbewegungsdaten_AV!D:D),2),ROUND(M1892*L1892%,2))</f>
        <v>0</v>
      </c>
      <c r="O1892" s="330">
        <f>ROUND(N1892-SUMIF(Anlagenbewegungsdaten_AV!B:B,A1892,Anlagenbewegungsdaten_AV!D:D),3)</f>
        <v>0</v>
      </c>
    </row>
    <row r="1893" spans="1:15" ht="15" customHeight="1" x14ac:dyDescent="0.25">
      <c r="A1893" s="268" t="s">
        <v>5683</v>
      </c>
      <c r="B1893" s="236" t="s">
        <v>2108</v>
      </c>
      <c r="C1893" s="236" t="s">
        <v>4045</v>
      </c>
      <c r="D1893" s="237" t="s">
        <v>5280</v>
      </c>
      <c r="E1893" s="237" t="s">
        <v>5276</v>
      </c>
      <c r="F1893" s="292">
        <v>11.52</v>
      </c>
      <c r="G1893" s="333">
        <f>ROUND(SUMIF(Anlagenbewegungsdaten!B:B,A1893,Anlagenbewegungsdaten!C:C),3)</f>
        <v>0</v>
      </c>
      <c r="H1893" s="334">
        <f>IF(ISBLANK(F1893),ROUND(SUMIF(Anlagenbewegungsdaten!B:B,A1893,Anlagenbewegungsdaten!D:D),2),ROUND(G1893*F1893%,2))</f>
        <v>0</v>
      </c>
      <c r="I1893" s="334">
        <f>ROUND((H1893-SUMIF(Anlagenbewegungsdaten!$B:$B,A1893,Anlagenbewegungsdaten!D:D)),3)</f>
        <v>0</v>
      </c>
      <c r="J1893" s="335" t="s">
        <v>5179</v>
      </c>
      <c r="K1893" s="335" t="s">
        <v>5193</v>
      </c>
      <c r="L1893" s="516">
        <v>9.2200000000000006</v>
      </c>
      <c r="M1893" s="332">
        <f>ROUND(SUMIF(Anlagenbewegungsdaten_AV!B:B,A1893,Anlagenbewegungsdaten_AV!C:C),3)</f>
        <v>0</v>
      </c>
      <c r="N1893" s="330">
        <f>IF(ISBLANK(L1893),ROUND(SUMIF(Anlagenbewegungsdaten_AV!B:B,A1893,Anlagenbewegungsdaten_AV!D:D),2),ROUND(M1893*L1893%,2))</f>
        <v>0</v>
      </c>
      <c r="O1893" s="330">
        <f>ROUND(N1893-SUMIF(Anlagenbewegungsdaten_AV!B:B,A1893,Anlagenbewegungsdaten_AV!D:D),3)</f>
        <v>0</v>
      </c>
    </row>
    <row r="1894" spans="1:15" ht="15" customHeight="1" x14ac:dyDescent="0.25">
      <c r="A1894" s="268" t="s">
        <v>5289</v>
      </c>
      <c r="B1894" s="236" t="s">
        <v>2108</v>
      </c>
      <c r="C1894" s="236" t="s">
        <v>4045</v>
      </c>
      <c r="D1894" s="237" t="s">
        <v>5290</v>
      </c>
      <c r="E1894" s="237" t="s">
        <v>5276</v>
      </c>
      <c r="F1894" s="292">
        <v>15.52</v>
      </c>
      <c r="G1894" s="333">
        <f>ROUND(SUMIF(Anlagenbewegungsdaten!B:B,A1894,Anlagenbewegungsdaten!C:C),3)</f>
        <v>0</v>
      </c>
      <c r="H1894" s="334">
        <f>IF(ISBLANK(F1894),ROUND(SUMIF(Anlagenbewegungsdaten!B:B,A1894,Anlagenbewegungsdaten!D:D),2),ROUND(G1894*F1894%,2))</f>
        <v>0</v>
      </c>
      <c r="I1894" s="334">
        <f>ROUND((H1894-SUMIF(Anlagenbewegungsdaten!$B:$B,A1894,Anlagenbewegungsdaten!D:D)),3)</f>
        <v>0</v>
      </c>
      <c r="J1894" s="335" t="s">
        <v>5179</v>
      </c>
      <c r="K1894" s="335" t="s">
        <v>5193</v>
      </c>
      <c r="L1894" s="516">
        <v>12.42</v>
      </c>
      <c r="M1894" s="332">
        <f>ROUND(SUMIF(Anlagenbewegungsdaten_AV!B:B,A1894,Anlagenbewegungsdaten_AV!C:C),3)</f>
        <v>0</v>
      </c>
      <c r="N1894" s="330">
        <f>IF(ISBLANK(L1894),ROUND(SUMIF(Anlagenbewegungsdaten_AV!B:B,A1894,Anlagenbewegungsdaten_AV!D:D),2),ROUND(M1894*L1894%,2))</f>
        <v>0</v>
      </c>
      <c r="O1894" s="330">
        <f>ROUND(N1894-SUMIF(Anlagenbewegungsdaten_AV!B:B,A1894,Anlagenbewegungsdaten_AV!D:D),3)</f>
        <v>0</v>
      </c>
    </row>
    <row r="1895" spans="1:15" ht="15" customHeight="1" x14ac:dyDescent="0.25">
      <c r="A1895" s="268" t="s">
        <v>5684</v>
      </c>
      <c r="B1895" s="236" t="s">
        <v>2108</v>
      </c>
      <c r="C1895" s="236" t="s">
        <v>4045</v>
      </c>
      <c r="D1895" s="237" t="s">
        <v>5661</v>
      </c>
      <c r="E1895" s="237" t="s">
        <v>5276</v>
      </c>
      <c r="F1895" s="292">
        <v>17.52</v>
      </c>
      <c r="G1895" s="333">
        <f>ROUND(SUMIF(Anlagenbewegungsdaten!B:B,A1895,Anlagenbewegungsdaten!C:C),3)</f>
        <v>0</v>
      </c>
      <c r="H1895" s="334">
        <f>IF(ISBLANK(F1895),ROUND(SUMIF(Anlagenbewegungsdaten!B:B,A1895,Anlagenbewegungsdaten!D:D),2),ROUND(G1895*F1895%,2))</f>
        <v>0</v>
      </c>
      <c r="I1895" s="334">
        <f>ROUND((H1895-SUMIF(Anlagenbewegungsdaten!$B:$B,A1895,Anlagenbewegungsdaten!D:D)),3)</f>
        <v>0</v>
      </c>
      <c r="J1895" s="335" t="s">
        <v>5179</v>
      </c>
      <c r="K1895" s="335" t="s">
        <v>5193</v>
      </c>
      <c r="L1895" s="516">
        <v>14.02</v>
      </c>
      <c r="M1895" s="332">
        <f>ROUND(SUMIF(Anlagenbewegungsdaten_AV!B:B,A1895,Anlagenbewegungsdaten_AV!C:C),3)</f>
        <v>0</v>
      </c>
      <c r="N1895" s="330">
        <f>IF(ISBLANK(L1895),ROUND(SUMIF(Anlagenbewegungsdaten_AV!B:B,A1895,Anlagenbewegungsdaten_AV!D:D),2),ROUND(M1895*L1895%,2))</f>
        <v>0</v>
      </c>
      <c r="O1895" s="330">
        <f>ROUND(N1895-SUMIF(Anlagenbewegungsdaten_AV!B:B,A1895,Anlagenbewegungsdaten_AV!D:D),3)</f>
        <v>0</v>
      </c>
    </row>
    <row r="1896" spans="1:15" ht="15" customHeight="1" x14ac:dyDescent="0.25">
      <c r="A1896" s="268" t="s">
        <v>6357</v>
      </c>
      <c r="B1896" s="236" t="s">
        <v>2108</v>
      </c>
      <c r="C1896" s="236" t="s">
        <v>4045</v>
      </c>
      <c r="D1896" s="237" t="s">
        <v>6358</v>
      </c>
      <c r="E1896" s="237" t="s">
        <v>5646</v>
      </c>
      <c r="F1896" s="292">
        <v>25.520000000000003</v>
      </c>
      <c r="G1896" s="333">
        <f>ROUND(SUMIF(Anlagenbewegungsdaten!B:B,A1896,Anlagenbewegungsdaten!C:C),3)</f>
        <v>0</v>
      </c>
      <c r="H1896" s="334">
        <f>IF(ISBLANK(F1896),ROUND(SUMIF(Anlagenbewegungsdaten!B:B,A1896,Anlagenbewegungsdaten!D:D),2),ROUND(G1896*F1896%,2))</f>
        <v>0</v>
      </c>
      <c r="I1896" s="334">
        <f>ROUND((H1896-SUMIF(Anlagenbewegungsdaten!$B:$B,A1896,Anlagenbewegungsdaten!D:D)),3)</f>
        <v>0</v>
      </c>
      <c r="J1896" s="335" t="s">
        <v>5179</v>
      </c>
      <c r="K1896" s="335" t="s">
        <v>5193</v>
      </c>
      <c r="L1896" s="516">
        <v>20.420000000000002</v>
      </c>
      <c r="M1896" s="332">
        <f>ROUND(SUMIF(Anlagenbewegungsdaten_AV!B:B,A1896,Anlagenbewegungsdaten_AV!C:C),3)</f>
        <v>0</v>
      </c>
      <c r="N1896" s="330">
        <f>IF(ISBLANK(L1896),ROUND(SUMIF(Anlagenbewegungsdaten_AV!B:B,A1896,Anlagenbewegungsdaten_AV!D:D),2),ROUND(M1896*L1896%,2))</f>
        <v>0</v>
      </c>
      <c r="O1896" s="330">
        <f>ROUND(N1896-SUMIF(Anlagenbewegungsdaten_AV!B:B,A1896,Anlagenbewegungsdaten_AV!D:D),3)</f>
        <v>0</v>
      </c>
    </row>
    <row r="1897" spans="1:15" ht="15" customHeight="1" x14ac:dyDescent="0.25">
      <c r="A1897" s="268" t="s">
        <v>6359</v>
      </c>
      <c r="B1897" s="236" t="s">
        <v>2108</v>
      </c>
      <c r="C1897" s="236" t="s">
        <v>4045</v>
      </c>
      <c r="D1897" s="237" t="s">
        <v>6360</v>
      </c>
      <c r="E1897" s="237" t="s">
        <v>5646</v>
      </c>
      <c r="F1897" s="292">
        <v>20.450000000000003</v>
      </c>
      <c r="G1897" s="333">
        <f>ROUND(SUMIF(Anlagenbewegungsdaten!B:B,A1897,Anlagenbewegungsdaten!C:C),3)</f>
        <v>0</v>
      </c>
      <c r="H1897" s="334">
        <f>IF(ISBLANK(F1897),ROUND(SUMIF(Anlagenbewegungsdaten!B:B,A1897,Anlagenbewegungsdaten!D:D),2),ROUND(G1897*F1897%,2))</f>
        <v>0</v>
      </c>
      <c r="I1897" s="334">
        <f>ROUND((H1897-SUMIF(Anlagenbewegungsdaten!$B:$B,A1897,Anlagenbewegungsdaten!D:D)),3)</f>
        <v>0</v>
      </c>
      <c r="J1897" s="335" t="s">
        <v>5179</v>
      </c>
      <c r="K1897" s="335" t="s">
        <v>5193</v>
      </c>
      <c r="L1897" s="516">
        <v>16.36</v>
      </c>
      <c r="M1897" s="332">
        <f>ROUND(SUMIF(Anlagenbewegungsdaten_AV!B:B,A1897,Anlagenbewegungsdaten_AV!C:C),3)</f>
        <v>0</v>
      </c>
      <c r="N1897" s="330">
        <f>IF(ISBLANK(L1897),ROUND(SUMIF(Anlagenbewegungsdaten_AV!B:B,A1897,Anlagenbewegungsdaten_AV!D:D),2),ROUND(M1897*L1897%,2))</f>
        <v>0</v>
      </c>
      <c r="O1897" s="330">
        <f>ROUND(N1897-SUMIF(Anlagenbewegungsdaten_AV!B:B,A1897,Anlagenbewegungsdaten_AV!D:D),3)</f>
        <v>0</v>
      </c>
    </row>
    <row r="1898" spans="1:15" ht="15" customHeight="1" x14ac:dyDescent="0.25">
      <c r="A1898" s="262" t="s">
        <v>4090</v>
      </c>
      <c r="B1898" s="167"/>
      <c r="C1898" s="167"/>
      <c r="D1898" s="168" t="s">
        <v>4090</v>
      </c>
      <c r="E1898" s="167" t="s">
        <v>4090</v>
      </c>
      <c r="F1898" s="183"/>
    </row>
    <row r="1899" spans="1:15" ht="15" customHeight="1" x14ac:dyDescent="0.25">
      <c r="A1899" s="270" t="s">
        <v>2319</v>
      </c>
      <c r="B1899" s="177" t="s">
        <v>2108</v>
      </c>
      <c r="C1899" s="177" t="s">
        <v>4046</v>
      </c>
      <c r="D1899" s="177" t="s">
        <v>2482</v>
      </c>
      <c r="E1899" s="177" t="s">
        <v>2483</v>
      </c>
      <c r="F1899" s="293">
        <v>11.67</v>
      </c>
      <c r="G1899" s="333">
        <f>ROUND(SUMIF(Anlagenbewegungsdaten!B:B,A1899,Anlagenbewegungsdaten!C:C),3)</f>
        <v>0</v>
      </c>
      <c r="H1899" s="334">
        <f>IF(ISBLANK(F1899),ROUND(SUMIF(Anlagenbewegungsdaten!B:B,A1899,Anlagenbewegungsdaten!D:D),2),ROUND(G1899*F1899%,2))</f>
        <v>0</v>
      </c>
      <c r="I1899" s="334">
        <f>ROUND((H1899-SUMIF(Anlagenbewegungsdaten!$B:$B,A1899,Anlagenbewegungsdaten!D:D)),3)</f>
        <v>0</v>
      </c>
      <c r="J1899" s="335" t="s">
        <v>5179</v>
      </c>
      <c r="K1899" s="335" t="s">
        <v>5193</v>
      </c>
      <c r="L1899" s="516">
        <v>9.34</v>
      </c>
      <c r="M1899" s="332">
        <f>ROUND(SUMIF(Anlagenbewegungsdaten_AV!B:B,A1899,Anlagenbewegungsdaten_AV!C:C),3)</f>
        <v>0</v>
      </c>
      <c r="N1899" s="330">
        <f>IF(ISBLANK(L1899),ROUND(SUMIF(Anlagenbewegungsdaten_AV!B:B,A1899,Anlagenbewegungsdaten_AV!D:D),2),ROUND(M1899*L1899%,2))</f>
        <v>0</v>
      </c>
      <c r="O1899" s="330">
        <f>ROUND(N1899-SUMIF(Anlagenbewegungsdaten_AV!B:B,A1899,Anlagenbewegungsdaten_AV!D:D),3)</f>
        <v>0</v>
      </c>
    </row>
    <row r="1900" spans="1:15" ht="15" customHeight="1" x14ac:dyDescent="0.25">
      <c r="A1900" s="270" t="s">
        <v>2320</v>
      </c>
      <c r="B1900" s="177" t="s">
        <v>2108</v>
      </c>
      <c r="C1900" s="177" t="s">
        <v>4046</v>
      </c>
      <c r="D1900" s="178" t="s">
        <v>2485</v>
      </c>
      <c r="E1900" s="177" t="s">
        <v>2486</v>
      </c>
      <c r="F1900" s="293">
        <v>13.67</v>
      </c>
      <c r="G1900" s="333">
        <f>ROUND(SUMIF(Anlagenbewegungsdaten!B:B,A1900,Anlagenbewegungsdaten!C:C),3)</f>
        <v>0</v>
      </c>
      <c r="H1900" s="334">
        <f>IF(ISBLANK(F1900),ROUND(SUMIF(Anlagenbewegungsdaten!B:B,A1900,Anlagenbewegungsdaten!D:D),2),ROUND(G1900*F1900%,2))</f>
        <v>0</v>
      </c>
      <c r="I1900" s="334">
        <f>ROUND((H1900-SUMIF(Anlagenbewegungsdaten!$B:$B,A1900,Anlagenbewegungsdaten!D:D)),3)</f>
        <v>0</v>
      </c>
      <c r="J1900" s="335" t="s">
        <v>5179</v>
      </c>
      <c r="K1900" s="335" t="s">
        <v>5193</v>
      </c>
      <c r="L1900" s="516">
        <v>10.94</v>
      </c>
      <c r="M1900" s="332">
        <f>ROUND(SUMIF(Anlagenbewegungsdaten_AV!B:B,A1900,Anlagenbewegungsdaten_AV!C:C),3)</f>
        <v>0</v>
      </c>
      <c r="N1900" s="330">
        <f>IF(ISBLANK(L1900),ROUND(SUMIF(Anlagenbewegungsdaten_AV!B:B,A1900,Anlagenbewegungsdaten_AV!D:D),2),ROUND(M1900*L1900%,2))</f>
        <v>0</v>
      </c>
      <c r="O1900" s="330">
        <f>ROUND(N1900-SUMIF(Anlagenbewegungsdaten_AV!B:B,A1900,Anlagenbewegungsdaten_AV!D:D),3)</f>
        <v>0</v>
      </c>
    </row>
    <row r="1901" spans="1:15" ht="15" customHeight="1" x14ac:dyDescent="0.25">
      <c r="A1901" s="263" t="s">
        <v>551</v>
      </c>
      <c r="B1901" s="173" t="s">
        <v>2108</v>
      </c>
      <c r="C1901" s="174" t="s">
        <v>4046</v>
      </c>
      <c r="D1901" s="174" t="s">
        <v>1</v>
      </c>
      <c r="E1901" s="174" t="s">
        <v>1560</v>
      </c>
      <c r="F1901" s="289">
        <v>14.67</v>
      </c>
      <c r="G1901" s="333">
        <f>ROUND(SUMIF(Anlagenbewegungsdaten!B:B,A1901,Anlagenbewegungsdaten!C:C),3)</f>
        <v>0</v>
      </c>
      <c r="H1901" s="334">
        <f>IF(ISBLANK(F1901),ROUND(SUMIF(Anlagenbewegungsdaten!B:B,A1901,Anlagenbewegungsdaten!D:D),2),ROUND(G1901*F1901%,2))</f>
        <v>0</v>
      </c>
      <c r="I1901" s="334">
        <f>ROUND((H1901-SUMIF(Anlagenbewegungsdaten!$B:$B,A1901,Anlagenbewegungsdaten!D:D)),3)</f>
        <v>0</v>
      </c>
      <c r="J1901" s="335" t="s">
        <v>5179</v>
      </c>
      <c r="K1901" s="335" t="s">
        <v>5193</v>
      </c>
      <c r="L1901" s="516">
        <v>11.74</v>
      </c>
      <c r="M1901" s="332">
        <f>ROUND(SUMIF(Anlagenbewegungsdaten_AV!B:B,A1901,Anlagenbewegungsdaten_AV!C:C),3)</f>
        <v>0</v>
      </c>
      <c r="N1901" s="330">
        <f>IF(ISBLANK(L1901),ROUND(SUMIF(Anlagenbewegungsdaten_AV!B:B,A1901,Anlagenbewegungsdaten_AV!D:D),2),ROUND(M1901*L1901%,2))</f>
        <v>0</v>
      </c>
      <c r="O1901" s="330">
        <f>ROUND(N1901-SUMIF(Anlagenbewegungsdaten_AV!B:B,A1901,Anlagenbewegungsdaten_AV!D:D),3)</f>
        <v>0</v>
      </c>
    </row>
    <row r="1902" spans="1:15" ht="15" customHeight="1" x14ac:dyDescent="0.25">
      <c r="A1902" s="263" t="s">
        <v>552</v>
      </c>
      <c r="B1902" s="173" t="s">
        <v>2108</v>
      </c>
      <c r="C1902" s="173" t="s">
        <v>4046</v>
      </c>
      <c r="D1902" s="174" t="s">
        <v>3</v>
      </c>
      <c r="E1902" s="173" t="s">
        <v>1563</v>
      </c>
      <c r="F1902" s="289">
        <v>14.67</v>
      </c>
      <c r="G1902" s="333">
        <f>ROUND(SUMIF(Anlagenbewegungsdaten!B:B,A1902,Anlagenbewegungsdaten!C:C),3)</f>
        <v>0</v>
      </c>
      <c r="H1902" s="334">
        <f>IF(ISBLANK(F1902),ROUND(SUMIF(Anlagenbewegungsdaten!B:B,A1902,Anlagenbewegungsdaten!D:D),2),ROUND(G1902*F1902%,2))</f>
        <v>0</v>
      </c>
      <c r="I1902" s="334">
        <f>ROUND((H1902-SUMIF(Anlagenbewegungsdaten!$B:$B,A1902,Anlagenbewegungsdaten!D:D)),3)</f>
        <v>0</v>
      </c>
      <c r="J1902" s="335" t="s">
        <v>5179</v>
      </c>
      <c r="K1902" s="335" t="s">
        <v>5193</v>
      </c>
      <c r="L1902" s="516">
        <v>11.74</v>
      </c>
      <c r="M1902" s="332">
        <f>ROUND(SUMIF(Anlagenbewegungsdaten_AV!B:B,A1902,Anlagenbewegungsdaten_AV!C:C),3)</f>
        <v>0</v>
      </c>
      <c r="N1902" s="330">
        <f>IF(ISBLANK(L1902),ROUND(SUMIF(Anlagenbewegungsdaten_AV!B:B,A1902,Anlagenbewegungsdaten_AV!D:D),2),ROUND(M1902*L1902%,2))</f>
        <v>0</v>
      </c>
      <c r="O1902" s="330">
        <f>ROUND(N1902-SUMIF(Anlagenbewegungsdaten_AV!B:B,A1902,Anlagenbewegungsdaten_AV!D:D),3)</f>
        <v>0</v>
      </c>
    </row>
    <row r="1903" spans="1:15" ht="15" customHeight="1" x14ac:dyDescent="0.25">
      <c r="A1903" s="263" t="s">
        <v>2899</v>
      </c>
      <c r="B1903" s="173" t="s">
        <v>2108</v>
      </c>
      <c r="C1903" s="173" t="s">
        <v>4046</v>
      </c>
      <c r="D1903" s="174" t="s">
        <v>2692</v>
      </c>
      <c r="E1903" s="174" t="s">
        <v>2576</v>
      </c>
      <c r="F1903" s="289">
        <v>14.64</v>
      </c>
      <c r="G1903" s="333">
        <f>ROUND(SUMIF(Anlagenbewegungsdaten!B:B,A1903,Anlagenbewegungsdaten!C:C),3)</f>
        <v>0</v>
      </c>
      <c r="H1903" s="334">
        <f>IF(ISBLANK(F1903),ROUND(SUMIF(Anlagenbewegungsdaten!B:B,A1903,Anlagenbewegungsdaten!D:D),2),ROUND(G1903*F1903%,2))</f>
        <v>0</v>
      </c>
      <c r="I1903" s="334">
        <f>ROUND((H1903-SUMIF(Anlagenbewegungsdaten!$B:$B,A1903,Anlagenbewegungsdaten!D:D)),3)</f>
        <v>0</v>
      </c>
      <c r="J1903" s="335" t="s">
        <v>5179</v>
      </c>
      <c r="K1903" s="335" t="s">
        <v>5193</v>
      </c>
      <c r="L1903" s="516">
        <v>11.71</v>
      </c>
      <c r="M1903" s="332">
        <f>ROUND(SUMIF(Anlagenbewegungsdaten_AV!B:B,A1903,Anlagenbewegungsdaten_AV!C:C),3)</f>
        <v>0</v>
      </c>
      <c r="N1903" s="330">
        <f>IF(ISBLANK(L1903),ROUND(SUMIF(Anlagenbewegungsdaten_AV!B:B,A1903,Anlagenbewegungsdaten_AV!D:D),2),ROUND(M1903*L1903%,2))</f>
        <v>0</v>
      </c>
      <c r="O1903" s="330">
        <f>ROUND(N1903-SUMIF(Anlagenbewegungsdaten_AV!B:B,A1903,Anlagenbewegungsdaten_AV!D:D),3)</f>
        <v>0</v>
      </c>
    </row>
    <row r="1904" spans="1:15" ht="15" customHeight="1" x14ac:dyDescent="0.25">
      <c r="A1904" s="263" t="s">
        <v>3643</v>
      </c>
      <c r="B1904" s="173" t="s">
        <v>2108</v>
      </c>
      <c r="C1904" s="173" t="s">
        <v>4046</v>
      </c>
      <c r="D1904" s="174" t="s">
        <v>3436</v>
      </c>
      <c r="E1904" s="174" t="s">
        <v>3320</v>
      </c>
      <c r="F1904" s="289">
        <v>14.61</v>
      </c>
      <c r="G1904" s="333">
        <f>ROUND(SUMIF(Anlagenbewegungsdaten!B:B,A1904,Anlagenbewegungsdaten!C:C),3)</f>
        <v>0</v>
      </c>
      <c r="H1904" s="334">
        <f>IF(ISBLANK(F1904),ROUND(SUMIF(Anlagenbewegungsdaten!B:B,A1904,Anlagenbewegungsdaten!D:D),2),ROUND(G1904*F1904%,2))</f>
        <v>0</v>
      </c>
      <c r="I1904" s="334">
        <f>ROUND((H1904-SUMIF(Anlagenbewegungsdaten!$B:$B,A1904,Anlagenbewegungsdaten!D:D)),3)</f>
        <v>0</v>
      </c>
      <c r="J1904" s="335" t="s">
        <v>5179</v>
      </c>
      <c r="K1904" s="335" t="s">
        <v>5193</v>
      </c>
      <c r="L1904" s="516">
        <v>11.69</v>
      </c>
      <c r="M1904" s="332">
        <f>ROUND(SUMIF(Anlagenbewegungsdaten_AV!B:B,A1904,Anlagenbewegungsdaten_AV!C:C),3)</f>
        <v>0</v>
      </c>
      <c r="N1904" s="330">
        <f>IF(ISBLANK(L1904),ROUND(SUMIF(Anlagenbewegungsdaten_AV!B:B,A1904,Anlagenbewegungsdaten_AV!D:D),2),ROUND(M1904*L1904%,2))</f>
        <v>0</v>
      </c>
      <c r="O1904" s="330">
        <f>ROUND(N1904-SUMIF(Anlagenbewegungsdaten_AV!B:B,A1904,Anlagenbewegungsdaten_AV!D:D),3)</f>
        <v>0</v>
      </c>
    </row>
    <row r="1905" spans="1:15" ht="15" customHeight="1" x14ac:dyDescent="0.25">
      <c r="A1905" s="275" t="s">
        <v>4419</v>
      </c>
      <c r="B1905" s="194" t="s">
        <v>2108</v>
      </c>
      <c r="C1905" s="194" t="s">
        <v>4046</v>
      </c>
      <c r="D1905" s="193" t="s">
        <v>4210</v>
      </c>
      <c r="E1905" s="193" t="s">
        <v>4093</v>
      </c>
      <c r="F1905" s="290">
        <v>14.58</v>
      </c>
      <c r="G1905" s="333">
        <f>ROUND(SUMIF(Anlagenbewegungsdaten!B:B,A1905,Anlagenbewegungsdaten!C:C),3)</f>
        <v>0</v>
      </c>
      <c r="H1905" s="334">
        <f>IF(ISBLANK(F1905),ROUND(SUMIF(Anlagenbewegungsdaten!B:B,A1905,Anlagenbewegungsdaten!D:D),2),ROUND(G1905*F1905%,2))</f>
        <v>0</v>
      </c>
      <c r="I1905" s="334">
        <f>ROUND((H1905-SUMIF(Anlagenbewegungsdaten!$B:$B,A1905,Anlagenbewegungsdaten!D:D)),3)</f>
        <v>0</v>
      </c>
      <c r="J1905" s="335" t="s">
        <v>5179</v>
      </c>
      <c r="K1905" s="335" t="s">
        <v>5193</v>
      </c>
      <c r="L1905" s="516">
        <v>11.66</v>
      </c>
      <c r="M1905" s="332">
        <f>ROUND(SUMIF(Anlagenbewegungsdaten_AV!B:B,A1905,Anlagenbewegungsdaten_AV!C:C),3)</f>
        <v>0</v>
      </c>
      <c r="N1905" s="330">
        <f>IF(ISBLANK(L1905),ROUND(SUMIF(Anlagenbewegungsdaten_AV!B:B,A1905,Anlagenbewegungsdaten_AV!D:D),2),ROUND(M1905*L1905%,2))</f>
        <v>0</v>
      </c>
      <c r="O1905" s="330">
        <f>ROUND(N1905-SUMIF(Anlagenbewegungsdaten_AV!B:B,A1905,Anlagenbewegungsdaten_AV!D:D),3)</f>
        <v>0</v>
      </c>
    </row>
    <row r="1906" spans="1:15" ht="15" customHeight="1" x14ac:dyDescent="0.25">
      <c r="A1906" s="263" t="s">
        <v>2358</v>
      </c>
      <c r="B1906" s="173" t="s">
        <v>2108</v>
      </c>
      <c r="C1906" s="173" t="s">
        <v>4046</v>
      </c>
      <c r="D1906" s="174" t="s">
        <v>5</v>
      </c>
      <c r="E1906" s="173" t="s">
        <v>2483</v>
      </c>
      <c r="F1906" s="289">
        <v>12.67</v>
      </c>
      <c r="G1906" s="333">
        <f>ROUND(SUMIF(Anlagenbewegungsdaten!B:B,A1906,Anlagenbewegungsdaten!C:C),3)</f>
        <v>0</v>
      </c>
      <c r="H1906" s="334">
        <f>IF(ISBLANK(F1906),ROUND(SUMIF(Anlagenbewegungsdaten!B:B,A1906,Anlagenbewegungsdaten!D:D),2),ROUND(G1906*F1906%,2))</f>
        <v>0</v>
      </c>
      <c r="I1906" s="334">
        <f>ROUND((H1906-SUMIF(Anlagenbewegungsdaten!$B:$B,A1906,Anlagenbewegungsdaten!D:D)),3)</f>
        <v>0</v>
      </c>
      <c r="J1906" s="335" t="s">
        <v>5179</v>
      </c>
      <c r="K1906" s="335" t="s">
        <v>5193</v>
      </c>
      <c r="L1906" s="516">
        <v>10.14</v>
      </c>
      <c r="M1906" s="332">
        <f>ROUND(SUMIF(Anlagenbewegungsdaten_AV!B:B,A1906,Anlagenbewegungsdaten_AV!C:C),3)</f>
        <v>0</v>
      </c>
      <c r="N1906" s="330">
        <f>IF(ISBLANK(L1906),ROUND(SUMIF(Anlagenbewegungsdaten_AV!B:B,A1906,Anlagenbewegungsdaten_AV!D:D),2),ROUND(M1906*L1906%,2))</f>
        <v>0</v>
      </c>
      <c r="O1906" s="330">
        <f>ROUND(N1906-SUMIF(Anlagenbewegungsdaten_AV!B:B,A1906,Anlagenbewegungsdaten_AV!D:D),3)</f>
        <v>0</v>
      </c>
    </row>
    <row r="1907" spans="1:15" ht="15" customHeight="1" x14ac:dyDescent="0.25">
      <c r="A1907" s="263" t="s">
        <v>2359</v>
      </c>
      <c r="B1907" s="173" t="s">
        <v>2108</v>
      </c>
      <c r="C1907" s="173" t="s">
        <v>4046</v>
      </c>
      <c r="D1907" s="174" t="s">
        <v>7</v>
      </c>
      <c r="E1907" s="173" t="s">
        <v>2486</v>
      </c>
      <c r="F1907" s="289">
        <v>14.67</v>
      </c>
      <c r="G1907" s="333">
        <f>ROUND(SUMIF(Anlagenbewegungsdaten!B:B,A1907,Anlagenbewegungsdaten!C:C),3)</f>
        <v>0</v>
      </c>
      <c r="H1907" s="334">
        <f>IF(ISBLANK(F1907),ROUND(SUMIF(Anlagenbewegungsdaten!B:B,A1907,Anlagenbewegungsdaten!D:D),2),ROUND(G1907*F1907%,2))</f>
        <v>0</v>
      </c>
      <c r="I1907" s="334">
        <f>ROUND((H1907-SUMIF(Anlagenbewegungsdaten!$B:$B,A1907,Anlagenbewegungsdaten!D:D)),3)</f>
        <v>0</v>
      </c>
      <c r="J1907" s="335" t="s">
        <v>5179</v>
      </c>
      <c r="K1907" s="335" t="s">
        <v>5193</v>
      </c>
      <c r="L1907" s="516">
        <v>11.74</v>
      </c>
      <c r="M1907" s="332">
        <f>ROUND(SUMIF(Anlagenbewegungsdaten_AV!B:B,A1907,Anlagenbewegungsdaten_AV!C:C),3)</f>
        <v>0</v>
      </c>
      <c r="N1907" s="330">
        <f>IF(ISBLANK(L1907),ROUND(SUMIF(Anlagenbewegungsdaten_AV!B:B,A1907,Anlagenbewegungsdaten_AV!D:D),2),ROUND(M1907*L1907%,2))</f>
        <v>0</v>
      </c>
      <c r="O1907" s="330">
        <f>ROUND(N1907-SUMIF(Anlagenbewegungsdaten_AV!B:B,A1907,Anlagenbewegungsdaten_AV!D:D),3)</f>
        <v>0</v>
      </c>
    </row>
    <row r="1908" spans="1:15" ht="15" customHeight="1" x14ac:dyDescent="0.25">
      <c r="A1908" s="263" t="s">
        <v>2360</v>
      </c>
      <c r="B1908" s="173" t="s">
        <v>2108</v>
      </c>
      <c r="C1908" s="174" t="s">
        <v>4046</v>
      </c>
      <c r="D1908" s="174" t="s">
        <v>9</v>
      </c>
      <c r="E1908" s="174" t="s">
        <v>1560</v>
      </c>
      <c r="F1908" s="289">
        <v>15.67</v>
      </c>
      <c r="G1908" s="333">
        <f>ROUND(SUMIF(Anlagenbewegungsdaten!B:B,A1908,Anlagenbewegungsdaten!C:C),3)</f>
        <v>0</v>
      </c>
      <c r="H1908" s="334">
        <f>IF(ISBLANK(F1908),ROUND(SUMIF(Anlagenbewegungsdaten!B:B,A1908,Anlagenbewegungsdaten!D:D),2),ROUND(G1908*F1908%,2))</f>
        <v>0</v>
      </c>
      <c r="I1908" s="334">
        <f>ROUND((H1908-SUMIF(Anlagenbewegungsdaten!$B:$B,A1908,Anlagenbewegungsdaten!D:D)),3)</f>
        <v>0</v>
      </c>
      <c r="J1908" s="335" t="s">
        <v>5179</v>
      </c>
      <c r="K1908" s="335" t="s">
        <v>5193</v>
      </c>
      <c r="L1908" s="516">
        <v>12.54</v>
      </c>
      <c r="M1908" s="332">
        <f>ROUND(SUMIF(Anlagenbewegungsdaten_AV!B:B,A1908,Anlagenbewegungsdaten_AV!C:C),3)</f>
        <v>0</v>
      </c>
      <c r="N1908" s="330">
        <f>IF(ISBLANK(L1908),ROUND(SUMIF(Anlagenbewegungsdaten_AV!B:B,A1908,Anlagenbewegungsdaten_AV!D:D),2),ROUND(M1908*L1908%,2))</f>
        <v>0</v>
      </c>
      <c r="O1908" s="330">
        <f>ROUND(N1908-SUMIF(Anlagenbewegungsdaten_AV!B:B,A1908,Anlagenbewegungsdaten_AV!D:D),3)</f>
        <v>0</v>
      </c>
    </row>
    <row r="1909" spans="1:15" ht="15" customHeight="1" x14ac:dyDescent="0.25">
      <c r="A1909" s="263" t="s">
        <v>2361</v>
      </c>
      <c r="B1909" s="173" t="s">
        <v>2108</v>
      </c>
      <c r="C1909" s="173" t="s">
        <v>4046</v>
      </c>
      <c r="D1909" s="174" t="s">
        <v>11</v>
      </c>
      <c r="E1909" s="173" t="s">
        <v>1563</v>
      </c>
      <c r="F1909" s="289">
        <v>15.67</v>
      </c>
      <c r="G1909" s="333">
        <f>ROUND(SUMIF(Anlagenbewegungsdaten!B:B,A1909,Anlagenbewegungsdaten!C:C),3)</f>
        <v>0</v>
      </c>
      <c r="H1909" s="334">
        <f>IF(ISBLANK(F1909),ROUND(SUMIF(Anlagenbewegungsdaten!B:B,A1909,Anlagenbewegungsdaten!D:D),2),ROUND(G1909*F1909%,2))</f>
        <v>0</v>
      </c>
      <c r="I1909" s="334">
        <f>ROUND((H1909-SUMIF(Anlagenbewegungsdaten!$B:$B,A1909,Anlagenbewegungsdaten!D:D)),3)</f>
        <v>0</v>
      </c>
      <c r="J1909" s="335" t="s">
        <v>5179</v>
      </c>
      <c r="K1909" s="335" t="s">
        <v>5193</v>
      </c>
      <c r="L1909" s="516">
        <v>12.54</v>
      </c>
      <c r="M1909" s="332">
        <f>ROUND(SUMIF(Anlagenbewegungsdaten_AV!B:B,A1909,Anlagenbewegungsdaten_AV!C:C),3)</f>
        <v>0</v>
      </c>
      <c r="N1909" s="330">
        <f>IF(ISBLANK(L1909),ROUND(SUMIF(Anlagenbewegungsdaten_AV!B:B,A1909,Anlagenbewegungsdaten_AV!D:D),2),ROUND(M1909*L1909%,2))</f>
        <v>0</v>
      </c>
      <c r="O1909" s="330">
        <f>ROUND(N1909-SUMIF(Anlagenbewegungsdaten_AV!B:B,A1909,Anlagenbewegungsdaten_AV!D:D),3)</f>
        <v>0</v>
      </c>
    </row>
    <row r="1910" spans="1:15" ht="15" customHeight="1" x14ac:dyDescent="0.25">
      <c r="A1910" s="263" t="s">
        <v>2900</v>
      </c>
      <c r="B1910" s="173" t="s">
        <v>2108</v>
      </c>
      <c r="C1910" s="173" t="s">
        <v>4046</v>
      </c>
      <c r="D1910" s="174" t="s">
        <v>2694</v>
      </c>
      <c r="E1910" s="174" t="s">
        <v>2576</v>
      </c>
      <c r="F1910" s="289">
        <v>15.64</v>
      </c>
      <c r="G1910" s="333">
        <f>ROUND(SUMIF(Anlagenbewegungsdaten!B:B,A1910,Anlagenbewegungsdaten!C:C),3)</f>
        <v>0</v>
      </c>
      <c r="H1910" s="334">
        <f>IF(ISBLANK(F1910),ROUND(SUMIF(Anlagenbewegungsdaten!B:B,A1910,Anlagenbewegungsdaten!D:D),2),ROUND(G1910*F1910%,2))</f>
        <v>0</v>
      </c>
      <c r="I1910" s="334">
        <f>ROUND((H1910-SUMIF(Anlagenbewegungsdaten!$B:$B,A1910,Anlagenbewegungsdaten!D:D)),3)</f>
        <v>0</v>
      </c>
      <c r="J1910" s="335" t="s">
        <v>5179</v>
      </c>
      <c r="K1910" s="335" t="s">
        <v>5193</v>
      </c>
      <c r="L1910" s="516">
        <v>12.51</v>
      </c>
      <c r="M1910" s="332">
        <f>ROUND(SUMIF(Anlagenbewegungsdaten_AV!B:B,A1910,Anlagenbewegungsdaten_AV!C:C),3)</f>
        <v>0</v>
      </c>
      <c r="N1910" s="330">
        <f>IF(ISBLANK(L1910),ROUND(SUMIF(Anlagenbewegungsdaten_AV!B:B,A1910,Anlagenbewegungsdaten_AV!D:D),2),ROUND(M1910*L1910%,2))</f>
        <v>0</v>
      </c>
      <c r="O1910" s="330">
        <f>ROUND(N1910-SUMIF(Anlagenbewegungsdaten_AV!B:B,A1910,Anlagenbewegungsdaten_AV!D:D),3)</f>
        <v>0</v>
      </c>
    </row>
    <row r="1911" spans="1:15" ht="15" customHeight="1" x14ac:dyDescent="0.25">
      <c r="A1911" s="263" t="s">
        <v>3644</v>
      </c>
      <c r="B1911" s="173" t="s">
        <v>2108</v>
      </c>
      <c r="C1911" s="173" t="s">
        <v>4046</v>
      </c>
      <c r="D1911" s="174" t="s">
        <v>3438</v>
      </c>
      <c r="E1911" s="174" t="s">
        <v>3320</v>
      </c>
      <c r="F1911" s="289">
        <v>15.61</v>
      </c>
      <c r="G1911" s="333">
        <f>ROUND(SUMIF(Anlagenbewegungsdaten!B:B,A1911,Anlagenbewegungsdaten!C:C),3)</f>
        <v>0</v>
      </c>
      <c r="H1911" s="334">
        <f>IF(ISBLANK(F1911),ROUND(SUMIF(Anlagenbewegungsdaten!B:B,A1911,Anlagenbewegungsdaten!D:D),2),ROUND(G1911*F1911%,2))</f>
        <v>0</v>
      </c>
      <c r="I1911" s="334">
        <f>ROUND((H1911-SUMIF(Anlagenbewegungsdaten!$B:$B,A1911,Anlagenbewegungsdaten!D:D)),3)</f>
        <v>0</v>
      </c>
      <c r="J1911" s="335" t="s">
        <v>5179</v>
      </c>
      <c r="K1911" s="335" t="s">
        <v>5193</v>
      </c>
      <c r="L1911" s="516">
        <v>12.49</v>
      </c>
      <c r="M1911" s="332">
        <f>ROUND(SUMIF(Anlagenbewegungsdaten_AV!B:B,A1911,Anlagenbewegungsdaten_AV!C:C),3)</f>
        <v>0</v>
      </c>
      <c r="N1911" s="330">
        <f>IF(ISBLANK(L1911),ROUND(SUMIF(Anlagenbewegungsdaten_AV!B:B,A1911,Anlagenbewegungsdaten_AV!D:D),2),ROUND(M1911*L1911%,2))</f>
        <v>0</v>
      </c>
      <c r="O1911" s="330">
        <f>ROUND(N1911-SUMIF(Anlagenbewegungsdaten_AV!B:B,A1911,Anlagenbewegungsdaten_AV!D:D),3)</f>
        <v>0</v>
      </c>
    </row>
    <row r="1912" spans="1:15" ht="15" customHeight="1" x14ac:dyDescent="0.25">
      <c r="A1912" s="275" t="s">
        <v>4420</v>
      </c>
      <c r="B1912" s="194" t="s">
        <v>2108</v>
      </c>
      <c r="C1912" s="194" t="s">
        <v>4046</v>
      </c>
      <c r="D1912" s="193" t="s">
        <v>4212</v>
      </c>
      <c r="E1912" s="193" t="s">
        <v>4093</v>
      </c>
      <c r="F1912" s="290">
        <v>15.58</v>
      </c>
      <c r="G1912" s="333">
        <f>ROUND(SUMIF(Anlagenbewegungsdaten!B:B,A1912,Anlagenbewegungsdaten!C:C),3)</f>
        <v>0</v>
      </c>
      <c r="H1912" s="334">
        <f>IF(ISBLANK(F1912),ROUND(SUMIF(Anlagenbewegungsdaten!B:B,A1912,Anlagenbewegungsdaten!D:D),2),ROUND(G1912*F1912%,2))</f>
        <v>0</v>
      </c>
      <c r="I1912" s="334">
        <f>ROUND((H1912-SUMIF(Anlagenbewegungsdaten!$B:$B,A1912,Anlagenbewegungsdaten!D:D)),3)</f>
        <v>0</v>
      </c>
      <c r="J1912" s="335" t="s">
        <v>5179</v>
      </c>
      <c r="K1912" s="335" t="s">
        <v>5193</v>
      </c>
      <c r="L1912" s="516">
        <v>12.46</v>
      </c>
      <c r="M1912" s="332">
        <f>ROUND(SUMIF(Anlagenbewegungsdaten_AV!B:B,A1912,Anlagenbewegungsdaten_AV!C:C),3)</f>
        <v>0</v>
      </c>
      <c r="N1912" s="330">
        <f>IF(ISBLANK(L1912),ROUND(SUMIF(Anlagenbewegungsdaten_AV!B:B,A1912,Anlagenbewegungsdaten_AV!D:D),2),ROUND(M1912*L1912%,2))</f>
        <v>0</v>
      </c>
      <c r="O1912" s="330">
        <f>ROUND(N1912-SUMIF(Anlagenbewegungsdaten_AV!B:B,A1912,Anlagenbewegungsdaten_AV!D:D),3)</f>
        <v>0</v>
      </c>
    </row>
    <row r="1913" spans="1:15" ht="15" customHeight="1" x14ac:dyDescent="0.25">
      <c r="A1913" s="270" t="s">
        <v>2321</v>
      </c>
      <c r="B1913" s="177" t="s">
        <v>2108</v>
      </c>
      <c r="C1913" s="177" t="s">
        <v>4046</v>
      </c>
      <c r="D1913" s="178" t="s">
        <v>2488</v>
      </c>
      <c r="E1913" s="177" t="s">
        <v>2483</v>
      </c>
      <c r="F1913" s="293">
        <v>17.670000000000002</v>
      </c>
      <c r="G1913" s="333">
        <f>ROUND(SUMIF(Anlagenbewegungsdaten!B:B,A1913,Anlagenbewegungsdaten!C:C),3)</f>
        <v>0</v>
      </c>
      <c r="H1913" s="334">
        <f>IF(ISBLANK(F1913),ROUND(SUMIF(Anlagenbewegungsdaten!B:B,A1913,Anlagenbewegungsdaten!D:D),2),ROUND(G1913*F1913%,2))</f>
        <v>0</v>
      </c>
      <c r="I1913" s="334">
        <f>ROUND((H1913-SUMIF(Anlagenbewegungsdaten!$B:$B,A1913,Anlagenbewegungsdaten!D:D)),3)</f>
        <v>0</v>
      </c>
      <c r="J1913" s="335" t="s">
        <v>5179</v>
      </c>
      <c r="K1913" s="335" t="s">
        <v>5193</v>
      </c>
      <c r="L1913" s="516">
        <v>14.14</v>
      </c>
      <c r="M1913" s="332">
        <f>ROUND(SUMIF(Anlagenbewegungsdaten_AV!B:B,A1913,Anlagenbewegungsdaten_AV!C:C),3)</f>
        <v>0</v>
      </c>
      <c r="N1913" s="330">
        <f>IF(ISBLANK(L1913),ROUND(SUMIF(Anlagenbewegungsdaten_AV!B:B,A1913,Anlagenbewegungsdaten_AV!D:D),2),ROUND(M1913*L1913%,2))</f>
        <v>0</v>
      </c>
      <c r="O1913" s="330">
        <f>ROUND(N1913-SUMIF(Anlagenbewegungsdaten_AV!B:B,A1913,Anlagenbewegungsdaten_AV!D:D),3)</f>
        <v>0</v>
      </c>
    </row>
    <row r="1914" spans="1:15" ht="15" customHeight="1" x14ac:dyDescent="0.25">
      <c r="A1914" s="270" t="s">
        <v>2322</v>
      </c>
      <c r="B1914" s="177" t="s">
        <v>2108</v>
      </c>
      <c r="C1914" s="177" t="s">
        <v>4046</v>
      </c>
      <c r="D1914" s="178" t="s">
        <v>12</v>
      </c>
      <c r="E1914" s="177" t="s">
        <v>2486</v>
      </c>
      <c r="F1914" s="293">
        <v>19.670000000000002</v>
      </c>
      <c r="G1914" s="333">
        <f>ROUND(SUMIF(Anlagenbewegungsdaten!B:B,A1914,Anlagenbewegungsdaten!C:C),3)</f>
        <v>54825</v>
      </c>
      <c r="H1914" s="334">
        <f>IF(ISBLANK(F1914),ROUND(SUMIF(Anlagenbewegungsdaten!B:B,A1914,Anlagenbewegungsdaten!D:D),2),ROUND(G1914*F1914%,2))</f>
        <v>10784.08</v>
      </c>
      <c r="I1914" s="334">
        <f>ROUND((H1914-SUMIF(Anlagenbewegungsdaten!$B:$B,A1914,Anlagenbewegungsdaten!D:D)),3)</f>
        <v>0</v>
      </c>
      <c r="J1914" s="335" t="s">
        <v>5179</v>
      </c>
      <c r="K1914" s="335" t="s">
        <v>5193</v>
      </c>
      <c r="L1914" s="516">
        <v>15.74</v>
      </c>
      <c r="M1914" s="332">
        <f>ROUND(SUMIF(Anlagenbewegungsdaten_AV!B:B,A1914,Anlagenbewegungsdaten_AV!C:C),3)</f>
        <v>0</v>
      </c>
      <c r="N1914" s="330">
        <f>IF(ISBLANK(L1914),ROUND(SUMIF(Anlagenbewegungsdaten_AV!B:B,A1914,Anlagenbewegungsdaten_AV!D:D),2),ROUND(M1914*L1914%,2))</f>
        <v>0</v>
      </c>
      <c r="O1914" s="330">
        <f>ROUND(N1914-SUMIF(Anlagenbewegungsdaten_AV!B:B,A1914,Anlagenbewegungsdaten_AV!D:D),3)</f>
        <v>0</v>
      </c>
    </row>
    <row r="1915" spans="1:15" ht="15" customHeight="1" x14ac:dyDescent="0.25">
      <c r="A1915" s="263" t="s">
        <v>2362</v>
      </c>
      <c r="B1915" s="173" t="s">
        <v>2108</v>
      </c>
      <c r="C1915" s="174" t="s">
        <v>4046</v>
      </c>
      <c r="D1915" s="174" t="s">
        <v>14</v>
      </c>
      <c r="E1915" s="174" t="s">
        <v>1560</v>
      </c>
      <c r="F1915" s="289">
        <v>20.67</v>
      </c>
      <c r="G1915" s="333">
        <f>ROUND(SUMIF(Anlagenbewegungsdaten!B:B,A1915,Anlagenbewegungsdaten!C:C),3)</f>
        <v>0</v>
      </c>
      <c r="H1915" s="334">
        <f>IF(ISBLANK(F1915),ROUND(SUMIF(Anlagenbewegungsdaten!B:B,A1915,Anlagenbewegungsdaten!D:D),2),ROUND(G1915*F1915%,2))</f>
        <v>0</v>
      </c>
      <c r="I1915" s="334">
        <f>ROUND((H1915-SUMIF(Anlagenbewegungsdaten!$B:$B,A1915,Anlagenbewegungsdaten!D:D)),3)</f>
        <v>0</v>
      </c>
      <c r="J1915" s="335" t="s">
        <v>5179</v>
      </c>
      <c r="K1915" s="335" t="s">
        <v>5193</v>
      </c>
      <c r="L1915" s="516">
        <v>16.54</v>
      </c>
      <c r="M1915" s="332">
        <f>ROUND(SUMIF(Anlagenbewegungsdaten_AV!B:B,A1915,Anlagenbewegungsdaten_AV!C:C),3)</f>
        <v>0</v>
      </c>
      <c r="N1915" s="330">
        <f>IF(ISBLANK(L1915),ROUND(SUMIF(Anlagenbewegungsdaten_AV!B:B,A1915,Anlagenbewegungsdaten_AV!D:D),2),ROUND(M1915*L1915%,2))</f>
        <v>0</v>
      </c>
      <c r="O1915" s="330">
        <f>ROUND(N1915-SUMIF(Anlagenbewegungsdaten_AV!B:B,A1915,Anlagenbewegungsdaten_AV!D:D),3)</f>
        <v>0</v>
      </c>
    </row>
    <row r="1916" spans="1:15" ht="15" customHeight="1" x14ac:dyDescent="0.25">
      <c r="A1916" s="263" t="s">
        <v>2363</v>
      </c>
      <c r="B1916" s="173" t="s">
        <v>2108</v>
      </c>
      <c r="C1916" s="173" t="s">
        <v>4046</v>
      </c>
      <c r="D1916" s="174" t="s">
        <v>16</v>
      </c>
      <c r="E1916" s="173" t="s">
        <v>1563</v>
      </c>
      <c r="F1916" s="289">
        <v>20.67</v>
      </c>
      <c r="G1916" s="333">
        <f>ROUND(SUMIF(Anlagenbewegungsdaten!B:B,A1916,Anlagenbewegungsdaten!C:C),3)</f>
        <v>0</v>
      </c>
      <c r="H1916" s="334">
        <f>IF(ISBLANK(F1916),ROUND(SUMIF(Anlagenbewegungsdaten!B:B,A1916,Anlagenbewegungsdaten!D:D),2),ROUND(G1916*F1916%,2))</f>
        <v>0</v>
      </c>
      <c r="I1916" s="334">
        <f>ROUND((H1916-SUMIF(Anlagenbewegungsdaten!$B:$B,A1916,Anlagenbewegungsdaten!D:D)),3)</f>
        <v>0</v>
      </c>
      <c r="J1916" s="335" t="s">
        <v>5179</v>
      </c>
      <c r="K1916" s="335" t="s">
        <v>5193</v>
      </c>
      <c r="L1916" s="516">
        <v>16.54</v>
      </c>
      <c r="M1916" s="332">
        <f>ROUND(SUMIF(Anlagenbewegungsdaten_AV!B:B,A1916,Anlagenbewegungsdaten_AV!C:C),3)</f>
        <v>0</v>
      </c>
      <c r="N1916" s="330">
        <f>IF(ISBLANK(L1916),ROUND(SUMIF(Anlagenbewegungsdaten_AV!B:B,A1916,Anlagenbewegungsdaten_AV!D:D),2),ROUND(M1916*L1916%,2))</f>
        <v>0</v>
      </c>
      <c r="O1916" s="330">
        <f>ROUND(N1916-SUMIF(Anlagenbewegungsdaten_AV!B:B,A1916,Anlagenbewegungsdaten_AV!D:D),3)</f>
        <v>0</v>
      </c>
    </row>
    <row r="1917" spans="1:15" ht="15" customHeight="1" x14ac:dyDescent="0.25">
      <c r="A1917" s="263" t="s">
        <v>2901</v>
      </c>
      <c r="B1917" s="173" t="s">
        <v>2108</v>
      </c>
      <c r="C1917" s="173" t="s">
        <v>4046</v>
      </c>
      <c r="D1917" s="174" t="s">
        <v>2696</v>
      </c>
      <c r="E1917" s="174" t="s">
        <v>2576</v>
      </c>
      <c r="F1917" s="289">
        <v>20.64</v>
      </c>
      <c r="G1917" s="333">
        <f>ROUND(SUMIF(Anlagenbewegungsdaten!B:B,A1917,Anlagenbewegungsdaten!C:C),3)</f>
        <v>0</v>
      </c>
      <c r="H1917" s="334">
        <f>IF(ISBLANK(F1917),ROUND(SUMIF(Anlagenbewegungsdaten!B:B,A1917,Anlagenbewegungsdaten!D:D),2),ROUND(G1917*F1917%,2))</f>
        <v>0</v>
      </c>
      <c r="I1917" s="334">
        <f>ROUND((H1917-SUMIF(Anlagenbewegungsdaten!$B:$B,A1917,Anlagenbewegungsdaten!D:D)),3)</f>
        <v>0</v>
      </c>
      <c r="J1917" s="335" t="s">
        <v>5179</v>
      </c>
      <c r="K1917" s="335" t="s">
        <v>5193</v>
      </c>
      <c r="L1917" s="516">
        <v>16.510000000000002</v>
      </c>
      <c r="M1917" s="332">
        <f>ROUND(SUMIF(Anlagenbewegungsdaten_AV!B:B,A1917,Anlagenbewegungsdaten_AV!C:C),3)</f>
        <v>0</v>
      </c>
      <c r="N1917" s="330">
        <f>IF(ISBLANK(L1917),ROUND(SUMIF(Anlagenbewegungsdaten_AV!B:B,A1917,Anlagenbewegungsdaten_AV!D:D),2),ROUND(M1917*L1917%,2))</f>
        <v>0</v>
      </c>
      <c r="O1917" s="330">
        <f>ROUND(N1917-SUMIF(Anlagenbewegungsdaten_AV!B:B,A1917,Anlagenbewegungsdaten_AV!D:D),3)</f>
        <v>0</v>
      </c>
    </row>
    <row r="1918" spans="1:15" ht="15" customHeight="1" x14ac:dyDescent="0.25">
      <c r="A1918" s="263" t="s">
        <v>3645</v>
      </c>
      <c r="B1918" s="173" t="s">
        <v>2108</v>
      </c>
      <c r="C1918" s="173" t="s">
        <v>4046</v>
      </c>
      <c r="D1918" s="174" t="s">
        <v>3440</v>
      </c>
      <c r="E1918" s="174" t="s">
        <v>3320</v>
      </c>
      <c r="F1918" s="289">
        <v>20.61</v>
      </c>
      <c r="G1918" s="333">
        <f>ROUND(SUMIF(Anlagenbewegungsdaten!B:B,A1918,Anlagenbewegungsdaten!C:C),3)</f>
        <v>0</v>
      </c>
      <c r="H1918" s="334">
        <f>IF(ISBLANK(F1918),ROUND(SUMIF(Anlagenbewegungsdaten!B:B,A1918,Anlagenbewegungsdaten!D:D),2),ROUND(G1918*F1918%,2))</f>
        <v>0</v>
      </c>
      <c r="I1918" s="334">
        <f>ROUND((H1918-SUMIF(Anlagenbewegungsdaten!$B:$B,A1918,Anlagenbewegungsdaten!D:D)),3)</f>
        <v>0</v>
      </c>
      <c r="J1918" s="335" t="s">
        <v>5179</v>
      </c>
      <c r="K1918" s="335" t="s">
        <v>5193</v>
      </c>
      <c r="L1918" s="516">
        <v>16.489999999999998</v>
      </c>
      <c r="M1918" s="332">
        <f>ROUND(SUMIF(Anlagenbewegungsdaten_AV!B:B,A1918,Anlagenbewegungsdaten_AV!C:C),3)</f>
        <v>0</v>
      </c>
      <c r="N1918" s="330">
        <f>IF(ISBLANK(L1918),ROUND(SUMIF(Anlagenbewegungsdaten_AV!B:B,A1918,Anlagenbewegungsdaten_AV!D:D),2),ROUND(M1918*L1918%,2))</f>
        <v>0</v>
      </c>
      <c r="O1918" s="330">
        <f>ROUND(N1918-SUMIF(Anlagenbewegungsdaten_AV!B:B,A1918,Anlagenbewegungsdaten_AV!D:D),3)</f>
        <v>0</v>
      </c>
    </row>
    <row r="1919" spans="1:15" ht="15" customHeight="1" x14ac:dyDescent="0.25">
      <c r="A1919" s="275" t="s">
        <v>4421</v>
      </c>
      <c r="B1919" s="194" t="s">
        <v>2108</v>
      </c>
      <c r="C1919" s="194" t="s">
        <v>4046</v>
      </c>
      <c r="D1919" s="193" t="s">
        <v>4214</v>
      </c>
      <c r="E1919" s="193" t="s">
        <v>4093</v>
      </c>
      <c r="F1919" s="290">
        <v>20.58</v>
      </c>
      <c r="G1919" s="333">
        <f>ROUND(SUMIF(Anlagenbewegungsdaten!B:B,A1919,Anlagenbewegungsdaten!C:C),3)</f>
        <v>0</v>
      </c>
      <c r="H1919" s="334">
        <f>IF(ISBLANK(F1919),ROUND(SUMIF(Anlagenbewegungsdaten!B:B,A1919,Anlagenbewegungsdaten!D:D),2),ROUND(G1919*F1919%,2))</f>
        <v>0</v>
      </c>
      <c r="I1919" s="334">
        <f>ROUND((H1919-SUMIF(Anlagenbewegungsdaten!$B:$B,A1919,Anlagenbewegungsdaten!D:D)),3)</f>
        <v>0</v>
      </c>
      <c r="J1919" s="335" t="s">
        <v>5179</v>
      </c>
      <c r="K1919" s="335" t="s">
        <v>5193</v>
      </c>
      <c r="L1919" s="516">
        <v>16.46</v>
      </c>
      <c r="M1919" s="332">
        <f>ROUND(SUMIF(Anlagenbewegungsdaten_AV!B:B,A1919,Anlagenbewegungsdaten_AV!C:C),3)</f>
        <v>0</v>
      </c>
      <c r="N1919" s="330">
        <f>IF(ISBLANK(L1919),ROUND(SUMIF(Anlagenbewegungsdaten_AV!B:B,A1919,Anlagenbewegungsdaten_AV!D:D),2),ROUND(M1919*L1919%,2))</f>
        <v>0</v>
      </c>
      <c r="O1919" s="330">
        <f>ROUND(N1919-SUMIF(Anlagenbewegungsdaten_AV!B:B,A1919,Anlagenbewegungsdaten_AV!D:D),3)</f>
        <v>0</v>
      </c>
    </row>
    <row r="1920" spans="1:15" ht="15" customHeight="1" x14ac:dyDescent="0.25">
      <c r="A1920" s="263" t="s">
        <v>2364</v>
      </c>
      <c r="B1920" s="173" t="s">
        <v>2108</v>
      </c>
      <c r="C1920" s="173" t="s">
        <v>4046</v>
      </c>
      <c r="D1920" s="174" t="s">
        <v>18</v>
      </c>
      <c r="E1920" s="173" t="s">
        <v>2483</v>
      </c>
      <c r="F1920" s="289">
        <v>18.670000000000002</v>
      </c>
      <c r="G1920" s="333">
        <f>ROUND(SUMIF(Anlagenbewegungsdaten!B:B,A1920,Anlagenbewegungsdaten!C:C),3)</f>
        <v>0</v>
      </c>
      <c r="H1920" s="334">
        <f>IF(ISBLANK(F1920),ROUND(SUMIF(Anlagenbewegungsdaten!B:B,A1920,Anlagenbewegungsdaten!D:D),2),ROUND(G1920*F1920%,2))</f>
        <v>0</v>
      </c>
      <c r="I1920" s="334">
        <f>ROUND((H1920-SUMIF(Anlagenbewegungsdaten!$B:$B,A1920,Anlagenbewegungsdaten!D:D)),3)</f>
        <v>0</v>
      </c>
      <c r="J1920" s="335" t="s">
        <v>5179</v>
      </c>
      <c r="K1920" s="335" t="s">
        <v>5193</v>
      </c>
      <c r="L1920" s="516">
        <v>14.94</v>
      </c>
      <c r="M1920" s="332">
        <f>ROUND(SUMIF(Anlagenbewegungsdaten_AV!B:B,A1920,Anlagenbewegungsdaten_AV!C:C),3)</f>
        <v>0</v>
      </c>
      <c r="N1920" s="330">
        <f>IF(ISBLANK(L1920),ROUND(SUMIF(Anlagenbewegungsdaten_AV!B:B,A1920,Anlagenbewegungsdaten_AV!D:D),2),ROUND(M1920*L1920%,2))</f>
        <v>0</v>
      </c>
      <c r="O1920" s="330">
        <f>ROUND(N1920-SUMIF(Anlagenbewegungsdaten_AV!B:B,A1920,Anlagenbewegungsdaten_AV!D:D),3)</f>
        <v>0</v>
      </c>
    </row>
    <row r="1921" spans="1:15" ht="15" customHeight="1" x14ac:dyDescent="0.25">
      <c r="A1921" s="263" t="s">
        <v>2365</v>
      </c>
      <c r="B1921" s="173" t="s">
        <v>2108</v>
      </c>
      <c r="C1921" s="173" t="s">
        <v>4046</v>
      </c>
      <c r="D1921" s="174" t="s">
        <v>20</v>
      </c>
      <c r="E1921" s="173" t="s">
        <v>2486</v>
      </c>
      <c r="F1921" s="289">
        <v>20.67</v>
      </c>
      <c r="G1921" s="333">
        <f>ROUND(SUMIF(Anlagenbewegungsdaten!B:B,A1921,Anlagenbewegungsdaten!C:C),3)</f>
        <v>0</v>
      </c>
      <c r="H1921" s="334">
        <f>IF(ISBLANK(F1921),ROUND(SUMIF(Anlagenbewegungsdaten!B:B,A1921,Anlagenbewegungsdaten!D:D),2),ROUND(G1921*F1921%,2))</f>
        <v>0</v>
      </c>
      <c r="I1921" s="334">
        <f>ROUND((H1921-SUMIF(Anlagenbewegungsdaten!$B:$B,A1921,Anlagenbewegungsdaten!D:D)),3)</f>
        <v>0</v>
      </c>
      <c r="J1921" s="335" t="s">
        <v>5179</v>
      </c>
      <c r="K1921" s="335" t="s">
        <v>5193</v>
      </c>
      <c r="L1921" s="516">
        <v>16.54</v>
      </c>
      <c r="M1921" s="332">
        <f>ROUND(SUMIF(Anlagenbewegungsdaten_AV!B:B,A1921,Anlagenbewegungsdaten_AV!C:C),3)</f>
        <v>0</v>
      </c>
      <c r="N1921" s="330">
        <f>IF(ISBLANK(L1921),ROUND(SUMIF(Anlagenbewegungsdaten_AV!B:B,A1921,Anlagenbewegungsdaten_AV!D:D),2),ROUND(M1921*L1921%,2))</f>
        <v>0</v>
      </c>
      <c r="O1921" s="330">
        <f>ROUND(N1921-SUMIF(Anlagenbewegungsdaten_AV!B:B,A1921,Anlagenbewegungsdaten_AV!D:D),3)</f>
        <v>0</v>
      </c>
    </row>
    <row r="1922" spans="1:15" ht="15" customHeight="1" x14ac:dyDescent="0.25">
      <c r="A1922" s="263" t="s">
        <v>2366</v>
      </c>
      <c r="B1922" s="173" t="s">
        <v>2108</v>
      </c>
      <c r="C1922" s="174" t="s">
        <v>4046</v>
      </c>
      <c r="D1922" s="174" t="s">
        <v>22</v>
      </c>
      <c r="E1922" s="174" t="s">
        <v>1560</v>
      </c>
      <c r="F1922" s="289">
        <v>21.67</v>
      </c>
      <c r="G1922" s="333">
        <f>ROUND(SUMIF(Anlagenbewegungsdaten!B:B,A1922,Anlagenbewegungsdaten!C:C),3)</f>
        <v>0</v>
      </c>
      <c r="H1922" s="334">
        <f>IF(ISBLANK(F1922),ROUND(SUMIF(Anlagenbewegungsdaten!B:B,A1922,Anlagenbewegungsdaten!D:D),2),ROUND(G1922*F1922%,2))</f>
        <v>0</v>
      </c>
      <c r="I1922" s="334">
        <f>ROUND((H1922-SUMIF(Anlagenbewegungsdaten!$B:$B,A1922,Anlagenbewegungsdaten!D:D)),3)</f>
        <v>0</v>
      </c>
      <c r="J1922" s="335" t="s">
        <v>5179</v>
      </c>
      <c r="K1922" s="335" t="s">
        <v>5193</v>
      </c>
      <c r="L1922" s="516">
        <v>17.34</v>
      </c>
      <c r="M1922" s="332">
        <f>ROUND(SUMIF(Anlagenbewegungsdaten_AV!B:B,A1922,Anlagenbewegungsdaten_AV!C:C),3)</f>
        <v>0</v>
      </c>
      <c r="N1922" s="330">
        <f>IF(ISBLANK(L1922),ROUND(SUMIF(Anlagenbewegungsdaten_AV!B:B,A1922,Anlagenbewegungsdaten_AV!D:D),2),ROUND(M1922*L1922%,2))</f>
        <v>0</v>
      </c>
      <c r="O1922" s="330">
        <f>ROUND(N1922-SUMIF(Anlagenbewegungsdaten_AV!B:B,A1922,Anlagenbewegungsdaten_AV!D:D),3)</f>
        <v>0</v>
      </c>
    </row>
    <row r="1923" spans="1:15" ht="15" customHeight="1" x14ac:dyDescent="0.25">
      <c r="A1923" s="263" t="s">
        <v>2367</v>
      </c>
      <c r="B1923" s="173" t="s">
        <v>2108</v>
      </c>
      <c r="C1923" s="173" t="s">
        <v>4046</v>
      </c>
      <c r="D1923" s="174" t="s">
        <v>24</v>
      </c>
      <c r="E1923" s="173" t="s">
        <v>1563</v>
      </c>
      <c r="F1923" s="289">
        <v>21.67</v>
      </c>
      <c r="G1923" s="333">
        <f>ROUND(SUMIF(Anlagenbewegungsdaten!B:B,A1923,Anlagenbewegungsdaten!C:C),3)</f>
        <v>0</v>
      </c>
      <c r="H1923" s="334">
        <f>IF(ISBLANK(F1923),ROUND(SUMIF(Anlagenbewegungsdaten!B:B,A1923,Anlagenbewegungsdaten!D:D),2),ROUND(G1923*F1923%,2))</f>
        <v>0</v>
      </c>
      <c r="I1923" s="334">
        <f>ROUND((H1923-SUMIF(Anlagenbewegungsdaten!$B:$B,A1923,Anlagenbewegungsdaten!D:D)),3)</f>
        <v>0</v>
      </c>
      <c r="J1923" s="335" t="s">
        <v>5179</v>
      </c>
      <c r="K1923" s="335" t="s">
        <v>5193</v>
      </c>
      <c r="L1923" s="516">
        <v>17.34</v>
      </c>
      <c r="M1923" s="332">
        <f>ROUND(SUMIF(Anlagenbewegungsdaten_AV!B:B,A1923,Anlagenbewegungsdaten_AV!C:C),3)</f>
        <v>0</v>
      </c>
      <c r="N1923" s="330">
        <f>IF(ISBLANK(L1923),ROUND(SUMIF(Anlagenbewegungsdaten_AV!B:B,A1923,Anlagenbewegungsdaten_AV!D:D),2),ROUND(M1923*L1923%,2))</f>
        <v>0</v>
      </c>
      <c r="O1923" s="330">
        <f>ROUND(N1923-SUMIF(Anlagenbewegungsdaten_AV!B:B,A1923,Anlagenbewegungsdaten_AV!D:D),3)</f>
        <v>0</v>
      </c>
    </row>
    <row r="1924" spans="1:15" ht="15" customHeight="1" x14ac:dyDescent="0.25">
      <c r="A1924" s="263" t="s">
        <v>2902</v>
      </c>
      <c r="B1924" s="173" t="s">
        <v>2108</v>
      </c>
      <c r="C1924" s="173" t="s">
        <v>4046</v>
      </c>
      <c r="D1924" s="174" t="s">
        <v>2698</v>
      </c>
      <c r="E1924" s="174" t="s">
        <v>2576</v>
      </c>
      <c r="F1924" s="289">
        <v>21.64</v>
      </c>
      <c r="G1924" s="333">
        <f>ROUND(SUMIF(Anlagenbewegungsdaten!B:B,A1924,Anlagenbewegungsdaten!C:C),3)</f>
        <v>0</v>
      </c>
      <c r="H1924" s="334">
        <f>IF(ISBLANK(F1924),ROUND(SUMIF(Anlagenbewegungsdaten!B:B,A1924,Anlagenbewegungsdaten!D:D),2),ROUND(G1924*F1924%,2))</f>
        <v>0</v>
      </c>
      <c r="I1924" s="334">
        <f>ROUND((H1924-SUMIF(Anlagenbewegungsdaten!$B:$B,A1924,Anlagenbewegungsdaten!D:D)),3)</f>
        <v>0</v>
      </c>
      <c r="J1924" s="335" t="s">
        <v>5179</v>
      </c>
      <c r="K1924" s="335" t="s">
        <v>5193</v>
      </c>
      <c r="L1924" s="516">
        <v>17.309999999999999</v>
      </c>
      <c r="M1924" s="332">
        <f>ROUND(SUMIF(Anlagenbewegungsdaten_AV!B:B,A1924,Anlagenbewegungsdaten_AV!C:C),3)</f>
        <v>0</v>
      </c>
      <c r="N1924" s="330">
        <f>IF(ISBLANK(L1924),ROUND(SUMIF(Anlagenbewegungsdaten_AV!B:B,A1924,Anlagenbewegungsdaten_AV!D:D),2),ROUND(M1924*L1924%,2))</f>
        <v>0</v>
      </c>
      <c r="O1924" s="330">
        <f>ROUND(N1924-SUMIF(Anlagenbewegungsdaten_AV!B:B,A1924,Anlagenbewegungsdaten_AV!D:D),3)</f>
        <v>0</v>
      </c>
    </row>
    <row r="1925" spans="1:15" ht="15" customHeight="1" x14ac:dyDescent="0.25">
      <c r="A1925" s="263" t="s">
        <v>3646</v>
      </c>
      <c r="B1925" s="173" t="s">
        <v>2108</v>
      </c>
      <c r="C1925" s="173" t="s">
        <v>4046</v>
      </c>
      <c r="D1925" s="174" t="s">
        <v>3442</v>
      </c>
      <c r="E1925" s="174" t="s">
        <v>3320</v>
      </c>
      <c r="F1925" s="289">
        <v>21.61</v>
      </c>
      <c r="G1925" s="333">
        <f>ROUND(SUMIF(Anlagenbewegungsdaten!B:B,A1925,Anlagenbewegungsdaten!C:C),3)</f>
        <v>0</v>
      </c>
      <c r="H1925" s="334">
        <f>IF(ISBLANK(F1925),ROUND(SUMIF(Anlagenbewegungsdaten!B:B,A1925,Anlagenbewegungsdaten!D:D),2),ROUND(G1925*F1925%,2))</f>
        <v>0</v>
      </c>
      <c r="I1925" s="334">
        <f>ROUND((H1925-SUMIF(Anlagenbewegungsdaten!$B:$B,A1925,Anlagenbewegungsdaten!D:D)),3)</f>
        <v>0</v>
      </c>
      <c r="J1925" s="335" t="s">
        <v>5179</v>
      </c>
      <c r="K1925" s="335" t="s">
        <v>5193</v>
      </c>
      <c r="L1925" s="516">
        <v>17.29</v>
      </c>
      <c r="M1925" s="332">
        <f>ROUND(SUMIF(Anlagenbewegungsdaten_AV!B:B,A1925,Anlagenbewegungsdaten_AV!C:C),3)</f>
        <v>0</v>
      </c>
      <c r="N1925" s="330">
        <f>IF(ISBLANK(L1925),ROUND(SUMIF(Anlagenbewegungsdaten_AV!B:B,A1925,Anlagenbewegungsdaten_AV!D:D),2),ROUND(M1925*L1925%,2))</f>
        <v>0</v>
      </c>
      <c r="O1925" s="330">
        <f>ROUND(N1925-SUMIF(Anlagenbewegungsdaten_AV!B:B,A1925,Anlagenbewegungsdaten_AV!D:D),3)</f>
        <v>0</v>
      </c>
    </row>
    <row r="1926" spans="1:15" ht="15" customHeight="1" x14ac:dyDescent="0.25">
      <c r="A1926" s="275" t="s">
        <v>4422</v>
      </c>
      <c r="B1926" s="194" t="s">
        <v>2108</v>
      </c>
      <c r="C1926" s="194" t="s">
        <v>4046</v>
      </c>
      <c r="D1926" s="193" t="s">
        <v>4216</v>
      </c>
      <c r="E1926" s="193" t="s">
        <v>4093</v>
      </c>
      <c r="F1926" s="290">
        <v>21.58</v>
      </c>
      <c r="G1926" s="333">
        <f>ROUND(SUMIF(Anlagenbewegungsdaten!B:B,A1926,Anlagenbewegungsdaten!C:C),3)</f>
        <v>0</v>
      </c>
      <c r="H1926" s="334">
        <f>IF(ISBLANK(F1926),ROUND(SUMIF(Anlagenbewegungsdaten!B:B,A1926,Anlagenbewegungsdaten!D:D),2),ROUND(G1926*F1926%,2))</f>
        <v>0</v>
      </c>
      <c r="I1926" s="334">
        <f>ROUND((H1926-SUMIF(Anlagenbewegungsdaten!$B:$B,A1926,Anlagenbewegungsdaten!D:D)),3)</f>
        <v>0</v>
      </c>
      <c r="J1926" s="335" t="s">
        <v>5179</v>
      </c>
      <c r="K1926" s="335" t="s">
        <v>5193</v>
      </c>
      <c r="L1926" s="516">
        <v>17.260000000000002</v>
      </c>
      <c r="M1926" s="332">
        <f>ROUND(SUMIF(Anlagenbewegungsdaten_AV!B:B,A1926,Anlagenbewegungsdaten_AV!C:C),3)</f>
        <v>0</v>
      </c>
      <c r="N1926" s="330">
        <f>IF(ISBLANK(L1926),ROUND(SUMIF(Anlagenbewegungsdaten_AV!B:B,A1926,Anlagenbewegungsdaten_AV!D:D),2),ROUND(M1926*L1926%,2))</f>
        <v>0</v>
      </c>
      <c r="O1926" s="330">
        <f>ROUND(N1926-SUMIF(Anlagenbewegungsdaten_AV!B:B,A1926,Anlagenbewegungsdaten_AV!D:D),3)</f>
        <v>0</v>
      </c>
    </row>
    <row r="1927" spans="1:15" ht="15" customHeight="1" x14ac:dyDescent="0.25">
      <c r="A1927" s="263" t="s">
        <v>2368</v>
      </c>
      <c r="B1927" s="174" t="s">
        <v>2108</v>
      </c>
      <c r="C1927" s="174" t="s">
        <v>4046</v>
      </c>
      <c r="D1927" s="174" t="s">
        <v>1583</v>
      </c>
      <c r="E1927" s="174" t="s">
        <v>2483</v>
      </c>
      <c r="F1927" s="289">
        <v>18.670000000000002</v>
      </c>
      <c r="G1927" s="333">
        <f>ROUND(SUMIF(Anlagenbewegungsdaten!B:B,A1927,Anlagenbewegungsdaten!C:C),3)</f>
        <v>0</v>
      </c>
      <c r="H1927" s="334">
        <f>IF(ISBLANK(F1927),ROUND(SUMIF(Anlagenbewegungsdaten!B:B,A1927,Anlagenbewegungsdaten!D:D),2),ROUND(G1927*F1927%,2))</f>
        <v>0</v>
      </c>
      <c r="I1927" s="334">
        <f>ROUND((H1927-SUMIF(Anlagenbewegungsdaten!$B:$B,A1927,Anlagenbewegungsdaten!D:D)),3)</f>
        <v>0</v>
      </c>
      <c r="J1927" s="335" t="s">
        <v>5179</v>
      </c>
      <c r="K1927" s="335" t="s">
        <v>5193</v>
      </c>
      <c r="L1927" s="516">
        <v>14.94</v>
      </c>
      <c r="M1927" s="332">
        <f>ROUND(SUMIF(Anlagenbewegungsdaten_AV!B:B,A1927,Anlagenbewegungsdaten_AV!C:C),3)</f>
        <v>0</v>
      </c>
      <c r="N1927" s="330">
        <f>IF(ISBLANK(L1927),ROUND(SUMIF(Anlagenbewegungsdaten_AV!B:B,A1927,Anlagenbewegungsdaten_AV!D:D),2),ROUND(M1927*L1927%,2))</f>
        <v>0</v>
      </c>
      <c r="O1927" s="330">
        <f>ROUND(N1927-SUMIF(Anlagenbewegungsdaten_AV!B:B,A1927,Anlagenbewegungsdaten_AV!D:D),3)</f>
        <v>0</v>
      </c>
    </row>
    <row r="1928" spans="1:15" ht="15" customHeight="1" x14ac:dyDescent="0.25">
      <c r="A1928" s="263" t="s">
        <v>2369</v>
      </c>
      <c r="B1928" s="174" t="s">
        <v>2108</v>
      </c>
      <c r="C1928" s="174" t="s">
        <v>4046</v>
      </c>
      <c r="D1928" s="174" t="s">
        <v>27</v>
      </c>
      <c r="E1928" s="174" t="s">
        <v>2486</v>
      </c>
      <c r="F1928" s="289">
        <v>20.67</v>
      </c>
      <c r="G1928" s="333">
        <f>ROUND(SUMIF(Anlagenbewegungsdaten!B:B,A1928,Anlagenbewegungsdaten!C:C),3)</f>
        <v>0</v>
      </c>
      <c r="H1928" s="334">
        <f>IF(ISBLANK(F1928),ROUND(SUMIF(Anlagenbewegungsdaten!B:B,A1928,Anlagenbewegungsdaten!D:D),2),ROUND(G1928*F1928%,2))</f>
        <v>0</v>
      </c>
      <c r="I1928" s="334">
        <f>ROUND((H1928-SUMIF(Anlagenbewegungsdaten!$B:$B,A1928,Anlagenbewegungsdaten!D:D)),3)</f>
        <v>0</v>
      </c>
      <c r="J1928" s="335" t="s">
        <v>5179</v>
      </c>
      <c r="K1928" s="335" t="s">
        <v>5193</v>
      </c>
      <c r="L1928" s="516">
        <v>16.54</v>
      </c>
      <c r="M1928" s="332">
        <f>ROUND(SUMIF(Anlagenbewegungsdaten_AV!B:B,A1928,Anlagenbewegungsdaten_AV!C:C),3)</f>
        <v>0</v>
      </c>
      <c r="N1928" s="330">
        <f>IF(ISBLANK(L1928),ROUND(SUMIF(Anlagenbewegungsdaten_AV!B:B,A1928,Anlagenbewegungsdaten_AV!D:D),2),ROUND(M1928*L1928%,2))</f>
        <v>0</v>
      </c>
      <c r="O1928" s="330">
        <f>ROUND(N1928-SUMIF(Anlagenbewegungsdaten_AV!B:B,A1928,Anlagenbewegungsdaten_AV!D:D),3)</f>
        <v>0</v>
      </c>
    </row>
    <row r="1929" spans="1:15" ht="15" customHeight="1" x14ac:dyDescent="0.25">
      <c r="A1929" s="263" t="s">
        <v>2370</v>
      </c>
      <c r="B1929" s="174" t="s">
        <v>2108</v>
      </c>
      <c r="C1929" s="174" t="s">
        <v>4046</v>
      </c>
      <c r="D1929" s="174" t="s">
        <v>1585</v>
      </c>
      <c r="E1929" s="174" t="s">
        <v>1560</v>
      </c>
      <c r="F1929" s="289">
        <v>21.67</v>
      </c>
      <c r="G1929" s="333">
        <f>ROUND(SUMIF(Anlagenbewegungsdaten!B:B,A1929,Anlagenbewegungsdaten!C:C),3)</f>
        <v>0</v>
      </c>
      <c r="H1929" s="334">
        <f>IF(ISBLANK(F1929),ROUND(SUMIF(Anlagenbewegungsdaten!B:B,A1929,Anlagenbewegungsdaten!D:D),2),ROUND(G1929*F1929%,2))</f>
        <v>0</v>
      </c>
      <c r="I1929" s="334">
        <f>ROUND((H1929-SUMIF(Anlagenbewegungsdaten!$B:$B,A1929,Anlagenbewegungsdaten!D:D)),3)</f>
        <v>0</v>
      </c>
      <c r="J1929" s="335" t="s">
        <v>5179</v>
      </c>
      <c r="K1929" s="335" t="s">
        <v>5193</v>
      </c>
      <c r="L1929" s="516">
        <v>17.34</v>
      </c>
      <c r="M1929" s="332">
        <f>ROUND(SUMIF(Anlagenbewegungsdaten_AV!B:B,A1929,Anlagenbewegungsdaten_AV!C:C),3)</f>
        <v>0</v>
      </c>
      <c r="N1929" s="330">
        <f>IF(ISBLANK(L1929),ROUND(SUMIF(Anlagenbewegungsdaten_AV!B:B,A1929,Anlagenbewegungsdaten_AV!D:D),2),ROUND(M1929*L1929%,2))</f>
        <v>0</v>
      </c>
      <c r="O1929" s="330">
        <f>ROUND(N1929-SUMIF(Anlagenbewegungsdaten_AV!B:B,A1929,Anlagenbewegungsdaten_AV!D:D),3)</f>
        <v>0</v>
      </c>
    </row>
    <row r="1930" spans="1:15" ht="15" customHeight="1" x14ac:dyDescent="0.25">
      <c r="A1930" s="263" t="s">
        <v>2371</v>
      </c>
      <c r="B1930" s="174" t="s">
        <v>2108</v>
      </c>
      <c r="C1930" s="174" t="s">
        <v>4046</v>
      </c>
      <c r="D1930" s="174" t="s">
        <v>1587</v>
      </c>
      <c r="E1930" s="174" t="s">
        <v>1563</v>
      </c>
      <c r="F1930" s="289">
        <v>21.67</v>
      </c>
      <c r="G1930" s="333">
        <f>ROUND(SUMIF(Anlagenbewegungsdaten!B:B,A1930,Anlagenbewegungsdaten!C:C),3)</f>
        <v>0</v>
      </c>
      <c r="H1930" s="334">
        <f>IF(ISBLANK(F1930),ROUND(SUMIF(Anlagenbewegungsdaten!B:B,A1930,Anlagenbewegungsdaten!D:D),2),ROUND(G1930*F1930%,2))</f>
        <v>0</v>
      </c>
      <c r="I1930" s="334">
        <f>ROUND((H1930-SUMIF(Anlagenbewegungsdaten!$B:$B,A1930,Anlagenbewegungsdaten!D:D)),3)</f>
        <v>0</v>
      </c>
      <c r="J1930" s="335" t="s">
        <v>5179</v>
      </c>
      <c r="K1930" s="335" t="s">
        <v>5193</v>
      </c>
      <c r="L1930" s="516">
        <v>17.34</v>
      </c>
      <c r="M1930" s="332">
        <f>ROUND(SUMIF(Anlagenbewegungsdaten_AV!B:B,A1930,Anlagenbewegungsdaten_AV!C:C),3)</f>
        <v>0</v>
      </c>
      <c r="N1930" s="330">
        <f>IF(ISBLANK(L1930),ROUND(SUMIF(Anlagenbewegungsdaten_AV!B:B,A1930,Anlagenbewegungsdaten_AV!D:D),2),ROUND(M1930*L1930%,2))</f>
        <v>0</v>
      </c>
      <c r="O1930" s="330">
        <f>ROUND(N1930-SUMIF(Anlagenbewegungsdaten_AV!B:B,A1930,Anlagenbewegungsdaten_AV!D:D),3)</f>
        <v>0</v>
      </c>
    </row>
    <row r="1931" spans="1:15" ht="15" customHeight="1" x14ac:dyDescent="0.25">
      <c r="A1931" s="263" t="s">
        <v>2903</v>
      </c>
      <c r="B1931" s="174" t="s">
        <v>2108</v>
      </c>
      <c r="C1931" s="174" t="s">
        <v>4046</v>
      </c>
      <c r="D1931" s="174" t="s">
        <v>2584</v>
      </c>
      <c r="E1931" s="174" t="s">
        <v>2576</v>
      </c>
      <c r="F1931" s="289">
        <v>21.64</v>
      </c>
      <c r="G1931" s="333">
        <f>ROUND(SUMIF(Anlagenbewegungsdaten!B:B,A1931,Anlagenbewegungsdaten!C:C),3)</f>
        <v>0</v>
      </c>
      <c r="H1931" s="334">
        <f>IF(ISBLANK(F1931),ROUND(SUMIF(Anlagenbewegungsdaten!B:B,A1931,Anlagenbewegungsdaten!D:D),2),ROUND(G1931*F1931%,2))</f>
        <v>0</v>
      </c>
      <c r="I1931" s="334">
        <f>ROUND((H1931-SUMIF(Anlagenbewegungsdaten!$B:$B,A1931,Anlagenbewegungsdaten!D:D)),3)</f>
        <v>0</v>
      </c>
      <c r="J1931" s="335" t="s">
        <v>5179</v>
      </c>
      <c r="K1931" s="335" t="s">
        <v>5193</v>
      </c>
      <c r="L1931" s="516">
        <v>17.309999999999999</v>
      </c>
      <c r="M1931" s="332">
        <f>ROUND(SUMIF(Anlagenbewegungsdaten_AV!B:B,A1931,Anlagenbewegungsdaten_AV!C:C),3)</f>
        <v>0</v>
      </c>
      <c r="N1931" s="330">
        <f>IF(ISBLANK(L1931),ROUND(SUMIF(Anlagenbewegungsdaten_AV!B:B,A1931,Anlagenbewegungsdaten_AV!D:D),2),ROUND(M1931*L1931%,2))</f>
        <v>0</v>
      </c>
      <c r="O1931" s="330">
        <f>ROUND(N1931-SUMIF(Anlagenbewegungsdaten_AV!B:B,A1931,Anlagenbewegungsdaten_AV!D:D),3)</f>
        <v>0</v>
      </c>
    </row>
    <row r="1932" spans="1:15" ht="15" customHeight="1" x14ac:dyDescent="0.25">
      <c r="A1932" s="263" t="s">
        <v>3647</v>
      </c>
      <c r="B1932" s="174" t="s">
        <v>2108</v>
      </c>
      <c r="C1932" s="174" t="s">
        <v>4046</v>
      </c>
      <c r="D1932" s="174" t="s">
        <v>3328</v>
      </c>
      <c r="E1932" s="174" t="s">
        <v>3320</v>
      </c>
      <c r="F1932" s="289">
        <v>21.61</v>
      </c>
      <c r="G1932" s="333">
        <f>ROUND(SUMIF(Anlagenbewegungsdaten!B:B,A1932,Anlagenbewegungsdaten!C:C),3)</f>
        <v>0</v>
      </c>
      <c r="H1932" s="334">
        <f>IF(ISBLANK(F1932),ROUND(SUMIF(Anlagenbewegungsdaten!B:B,A1932,Anlagenbewegungsdaten!D:D),2),ROUND(G1932*F1932%,2))</f>
        <v>0</v>
      </c>
      <c r="I1932" s="334">
        <f>ROUND((H1932-SUMIF(Anlagenbewegungsdaten!$B:$B,A1932,Anlagenbewegungsdaten!D:D)),3)</f>
        <v>0</v>
      </c>
      <c r="J1932" s="335" t="s">
        <v>5179</v>
      </c>
      <c r="K1932" s="335" t="s">
        <v>5193</v>
      </c>
      <c r="L1932" s="516">
        <v>17.29</v>
      </c>
      <c r="M1932" s="332">
        <f>ROUND(SUMIF(Anlagenbewegungsdaten_AV!B:B,A1932,Anlagenbewegungsdaten_AV!C:C),3)</f>
        <v>0</v>
      </c>
      <c r="N1932" s="330">
        <f>IF(ISBLANK(L1932),ROUND(SUMIF(Anlagenbewegungsdaten_AV!B:B,A1932,Anlagenbewegungsdaten_AV!D:D),2),ROUND(M1932*L1932%,2))</f>
        <v>0</v>
      </c>
      <c r="O1932" s="330">
        <f>ROUND(N1932-SUMIF(Anlagenbewegungsdaten_AV!B:B,A1932,Anlagenbewegungsdaten_AV!D:D),3)</f>
        <v>0</v>
      </c>
    </row>
    <row r="1933" spans="1:15" ht="15" customHeight="1" x14ac:dyDescent="0.25">
      <c r="A1933" s="275" t="s">
        <v>4423</v>
      </c>
      <c r="B1933" s="193" t="s">
        <v>2108</v>
      </c>
      <c r="C1933" s="193" t="s">
        <v>4046</v>
      </c>
      <c r="D1933" s="193" t="s">
        <v>4101</v>
      </c>
      <c r="E1933" s="193" t="s">
        <v>4093</v>
      </c>
      <c r="F1933" s="290">
        <v>21.58</v>
      </c>
      <c r="G1933" s="333">
        <f>ROUND(SUMIF(Anlagenbewegungsdaten!B:B,A1933,Anlagenbewegungsdaten!C:C),3)</f>
        <v>0</v>
      </c>
      <c r="H1933" s="334">
        <f>IF(ISBLANK(F1933),ROUND(SUMIF(Anlagenbewegungsdaten!B:B,A1933,Anlagenbewegungsdaten!D:D),2),ROUND(G1933*F1933%,2))</f>
        <v>0</v>
      </c>
      <c r="I1933" s="334">
        <f>ROUND((H1933-SUMIF(Anlagenbewegungsdaten!$B:$B,A1933,Anlagenbewegungsdaten!D:D)),3)</f>
        <v>0</v>
      </c>
      <c r="J1933" s="335" t="s">
        <v>5179</v>
      </c>
      <c r="K1933" s="335" t="s">
        <v>5193</v>
      </c>
      <c r="L1933" s="516">
        <v>17.260000000000002</v>
      </c>
      <c r="M1933" s="332">
        <f>ROUND(SUMIF(Anlagenbewegungsdaten_AV!B:B,A1933,Anlagenbewegungsdaten_AV!C:C),3)</f>
        <v>0</v>
      </c>
      <c r="N1933" s="330">
        <f>IF(ISBLANK(L1933),ROUND(SUMIF(Anlagenbewegungsdaten_AV!B:B,A1933,Anlagenbewegungsdaten_AV!D:D),2),ROUND(M1933*L1933%,2))</f>
        <v>0</v>
      </c>
      <c r="O1933" s="330">
        <f>ROUND(N1933-SUMIF(Anlagenbewegungsdaten_AV!B:B,A1933,Anlagenbewegungsdaten_AV!D:D),3)</f>
        <v>0</v>
      </c>
    </row>
    <row r="1934" spans="1:15" ht="15" customHeight="1" x14ac:dyDescent="0.25">
      <c r="A1934" s="263" t="s">
        <v>2372</v>
      </c>
      <c r="B1934" s="174" t="s">
        <v>2108</v>
      </c>
      <c r="C1934" s="174" t="s">
        <v>4046</v>
      </c>
      <c r="D1934" s="174" t="s">
        <v>1589</v>
      </c>
      <c r="E1934" s="174" t="s">
        <v>2483</v>
      </c>
      <c r="F1934" s="289">
        <v>19.670000000000002</v>
      </c>
      <c r="G1934" s="333">
        <f>ROUND(SUMIF(Anlagenbewegungsdaten!B:B,A1934,Anlagenbewegungsdaten!C:C),3)</f>
        <v>0</v>
      </c>
      <c r="H1934" s="334">
        <f>IF(ISBLANK(F1934),ROUND(SUMIF(Anlagenbewegungsdaten!B:B,A1934,Anlagenbewegungsdaten!D:D),2),ROUND(G1934*F1934%,2))</f>
        <v>0</v>
      </c>
      <c r="I1934" s="334">
        <f>ROUND((H1934-SUMIF(Anlagenbewegungsdaten!$B:$B,A1934,Anlagenbewegungsdaten!D:D)),3)</f>
        <v>0</v>
      </c>
      <c r="J1934" s="335" t="s">
        <v>5179</v>
      </c>
      <c r="K1934" s="335" t="s">
        <v>5193</v>
      </c>
      <c r="L1934" s="516">
        <v>15.74</v>
      </c>
      <c r="M1934" s="332">
        <f>ROUND(SUMIF(Anlagenbewegungsdaten_AV!B:B,A1934,Anlagenbewegungsdaten_AV!C:C),3)</f>
        <v>0</v>
      </c>
      <c r="N1934" s="330">
        <f>IF(ISBLANK(L1934),ROUND(SUMIF(Anlagenbewegungsdaten_AV!B:B,A1934,Anlagenbewegungsdaten_AV!D:D),2),ROUND(M1934*L1934%,2))</f>
        <v>0</v>
      </c>
      <c r="O1934" s="330">
        <f>ROUND(N1934-SUMIF(Anlagenbewegungsdaten_AV!B:B,A1934,Anlagenbewegungsdaten_AV!D:D),3)</f>
        <v>0</v>
      </c>
    </row>
    <row r="1935" spans="1:15" ht="15" customHeight="1" x14ac:dyDescent="0.25">
      <c r="A1935" s="263" t="s">
        <v>2373</v>
      </c>
      <c r="B1935" s="174" t="s">
        <v>2108</v>
      </c>
      <c r="C1935" s="174" t="s">
        <v>4046</v>
      </c>
      <c r="D1935" s="174" t="s">
        <v>32</v>
      </c>
      <c r="E1935" s="174" t="s">
        <v>2486</v>
      </c>
      <c r="F1935" s="289">
        <v>21.67</v>
      </c>
      <c r="G1935" s="333">
        <f>ROUND(SUMIF(Anlagenbewegungsdaten!B:B,A1935,Anlagenbewegungsdaten!C:C),3)</f>
        <v>0</v>
      </c>
      <c r="H1935" s="334">
        <f>IF(ISBLANK(F1935),ROUND(SUMIF(Anlagenbewegungsdaten!B:B,A1935,Anlagenbewegungsdaten!D:D),2),ROUND(G1935*F1935%,2))</f>
        <v>0</v>
      </c>
      <c r="I1935" s="334">
        <f>ROUND((H1935-SUMIF(Anlagenbewegungsdaten!$B:$B,A1935,Anlagenbewegungsdaten!D:D)),3)</f>
        <v>0</v>
      </c>
      <c r="J1935" s="335" t="s">
        <v>5179</v>
      </c>
      <c r="K1935" s="335" t="s">
        <v>5193</v>
      </c>
      <c r="L1935" s="516">
        <v>17.34</v>
      </c>
      <c r="M1935" s="332">
        <f>ROUND(SUMIF(Anlagenbewegungsdaten_AV!B:B,A1935,Anlagenbewegungsdaten_AV!C:C),3)</f>
        <v>0</v>
      </c>
      <c r="N1935" s="330">
        <f>IF(ISBLANK(L1935),ROUND(SUMIF(Anlagenbewegungsdaten_AV!B:B,A1935,Anlagenbewegungsdaten_AV!D:D),2),ROUND(M1935*L1935%,2))</f>
        <v>0</v>
      </c>
      <c r="O1935" s="330">
        <f>ROUND(N1935-SUMIF(Anlagenbewegungsdaten_AV!B:B,A1935,Anlagenbewegungsdaten_AV!D:D),3)</f>
        <v>0</v>
      </c>
    </row>
    <row r="1936" spans="1:15" ht="15" customHeight="1" x14ac:dyDescent="0.25">
      <c r="A1936" s="263" t="s">
        <v>2374</v>
      </c>
      <c r="B1936" s="174" t="s">
        <v>2108</v>
      </c>
      <c r="C1936" s="174" t="s">
        <v>4046</v>
      </c>
      <c r="D1936" s="184" t="s">
        <v>1591</v>
      </c>
      <c r="E1936" s="174" t="s">
        <v>1560</v>
      </c>
      <c r="F1936" s="289">
        <v>22.67</v>
      </c>
      <c r="G1936" s="333">
        <f>ROUND(SUMIF(Anlagenbewegungsdaten!B:B,A1936,Anlagenbewegungsdaten!C:C),3)</f>
        <v>0</v>
      </c>
      <c r="H1936" s="334">
        <f>IF(ISBLANK(F1936),ROUND(SUMIF(Anlagenbewegungsdaten!B:B,A1936,Anlagenbewegungsdaten!D:D),2),ROUND(G1936*F1936%,2))</f>
        <v>0</v>
      </c>
      <c r="I1936" s="334">
        <f>ROUND((H1936-SUMIF(Anlagenbewegungsdaten!$B:$B,A1936,Anlagenbewegungsdaten!D:D)),3)</f>
        <v>0</v>
      </c>
      <c r="J1936" s="335" t="s">
        <v>5179</v>
      </c>
      <c r="K1936" s="335" t="s">
        <v>5193</v>
      </c>
      <c r="L1936" s="516">
        <v>18.14</v>
      </c>
      <c r="M1936" s="332">
        <f>ROUND(SUMIF(Anlagenbewegungsdaten_AV!B:B,A1936,Anlagenbewegungsdaten_AV!C:C),3)</f>
        <v>0</v>
      </c>
      <c r="N1936" s="330">
        <f>IF(ISBLANK(L1936),ROUND(SUMIF(Anlagenbewegungsdaten_AV!B:B,A1936,Anlagenbewegungsdaten_AV!D:D),2),ROUND(M1936*L1936%,2))</f>
        <v>0</v>
      </c>
      <c r="O1936" s="330">
        <f>ROUND(N1936-SUMIF(Anlagenbewegungsdaten_AV!B:B,A1936,Anlagenbewegungsdaten_AV!D:D),3)</f>
        <v>0</v>
      </c>
    </row>
    <row r="1937" spans="1:15" ht="15" customHeight="1" x14ac:dyDescent="0.25">
      <c r="A1937" s="263" t="s">
        <v>2375</v>
      </c>
      <c r="B1937" s="174" t="s">
        <v>2108</v>
      </c>
      <c r="C1937" s="174" t="s">
        <v>4046</v>
      </c>
      <c r="D1937" s="174" t="s">
        <v>1593</v>
      </c>
      <c r="E1937" s="174" t="s">
        <v>1563</v>
      </c>
      <c r="F1937" s="289">
        <v>22.67</v>
      </c>
      <c r="G1937" s="333">
        <f>ROUND(SUMIF(Anlagenbewegungsdaten!B:B,A1937,Anlagenbewegungsdaten!C:C),3)</f>
        <v>0</v>
      </c>
      <c r="H1937" s="334">
        <f>IF(ISBLANK(F1937),ROUND(SUMIF(Anlagenbewegungsdaten!B:B,A1937,Anlagenbewegungsdaten!D:D),2),ROUND(G1937*F1937%,2))</f>
        <v>0</v>
      </c>
      <c r="I1937" s="334">
        <f>ROUND((H1937-SUMIF(Anlagenbewegungsdaten!$B:$B,A1937,Anlagenbewegungsdaten!D:D)),3)</f>
        <v>0</v>
      </c>
      <c r="J1937" s="335" t="s">
        <v>5179</v>
      </c>
      <c r="K1937" s="335" t="s">
        <v>5193</v>
      </c>
      <c r="L1937" s="516">
        <v>18.14</v>
      </c>
      <c r="M1937" s="332">
        <f>ROUND(SUMIF(Anlagenbewegungsdaten_AV!B:B,A1937,Anlagenbewegungsdaten_AV!C:C),3)</f>
        <v>0</v>
      </c>
      <c r="N1937" s="330">
        <f>IF(ISBLANK(L1937),ROUND(SUMIF(Anlagenbewegungsdaten_AV!B:B,A1937,Anlagenbewegungsdaten_AV!D:D),2),ROUND(M1937*L1937%,2))</f>
        <v>0</v>
      </c>
      <c r="O1937" s="330">
        <f>ROUND(N1937-SUMIF(Anlagenbewegungsdaten_AV!B:B,A1937,Anlagenbewegungsdaten_AV!D:D),3)</f>
        <v>0</v>
      </c>
    </row>
    <row r="1938" spans="1:15" ht="15" customHeight="1" x14ac:dyDescent="0.25">
      <c r="A1938" s="263" t="s">
        <v>2904</v>
      </c>
      <c r="B1938" s="174" t="s">
        <v>2108</v>
      </c>
      <c r="C1938" s="174" t="s">
        <v>4046</v>
      </c>
      <c r="D1938" s="174" t="s">
        <v>2586</v>
      </c>
      <c r="E1938" s="174" t="s">
        <v>2576</v>
      </c>
      <c r="F1938" s="289">
        <v>22.64</v>
      </c>
      <c r="G1938" s="333">
        <f>ROUND(SUMIF(Anlagenbewegungsdaten!B:B,A1938,Anlagenbewegungsdaten!C:C),3)</f>
        <v>0</v>
      </c>
      <c r="H1938" s="334">
        <f>IF(ISBLANK(F1938),ROUND(SUMIF(Anlagenbewegungsdaten!B:B,A1938,Anlagenbewegungsdaten!D:D),2),ROUND(G1938*F1938%,2))</f>
        <v>0</v>
      </c>
      <c r="I1938" s="334">
        <f>ROUND((H1938-SUMIF(Anlagenbewegungsdaten!$B:$B,A1938,Anlagenbewegungsdaten!D:D)),3)</f>
        <v>0</v>
      </c>
      <c r="J1938" s="335" t="s">
        <v>5179</v>
      </c>
      <c r="K1938" s="335" t="s">
        <v>5193</v>
      </c>
      <c r="L1938" s="516">
        <v>18.11</v>
      </c>
      <c r="M1938" s="332">
        <f>ROUND(SUMIF(Anlagenbewegungsdaten_AV!B:B,A1938,Anlagenbewegungsdaten_AV!C:C),3)</f>
        <v>0</v>
      </c>
      <c r="N1938" s="330">
        <f>IF(ISBLANK(L1938),ROUND(SUMIF(Anlagenbewegungsdaten_AV!B:B,A1938,Anlagenbewegungsdaten_AV!D:D),2),ROUND(M1938*L1938%,2))</f>
        <v>0</v>
      </c>
      <c r="O1938" s="330">
        <f>ROUND(N1938-SUMIF(Anlagenbewegungsdaten_AV!B:B,A1938,Anlagenbewegungsdaten_AV!D:D),3)</f>
        <v>0</v>
      </c>
    </row>
    <row r="1939" spans="1:15" ht="15" customHeight="1" x14ac:dyDescent="0.25">
      <c r="A1939" s="263" t="s">
        <v>3648</v>
      </c>
      <c r="B1939" s="174" t="s">
        <v>2108</v>
      </c>
      <c r="C1939" s="174" t="s">
        <v>4046</v>
      </c>
      <c r="D1939" s="174" t="s">
        <v>3330</v>
      </c>
      <c r="E1939" s="174" t="s">
        <v>3320</v>
      </c>
      <c r="F1939" s="289">
        <v>22.61</v>
      </c>
      <c r="G1939" s="333">
        <f>ROUND(SUMIF(Anlagenbewegungsdaten!B:B,A1939,Anlagenbewegungsdaten!C:C),3)</f>
        <v>0</v>
      </c>
      <c r="H1939" s="334">
        <f>IF(ISBLANK(F1939),ROUND(SUMIF(Anlagenbewegungsdaten!B:B,A1939,Anlagenbewegungsdaten!D:D),2),ROUND(G1939*F1939%,2))</f>
        <v>0</v>
      </c>
      <c r="I1939" s="334">
        <f>ROUND((H1939-SUMIF(Anlagenbewegungsdaten!$B:$B,A1939,Anlagenbewegungsdaten!D:D)),3)</f>
        <v>0</v>
      </c>
      <c r="J1939" s="335" t="s">
        <v>5179</v>
      </c>
      <c r="K1939" s="335" t="s">
        <v>5193</v>
      </c>
      <c r="L1939" s="516">
        <v>18.09</v>
      </c>
      <c r="M1939" s="332">
        <f>ROUND(SUMIF(Anlagenbewegungsdaten_AV!B:B,A1939,Anlagenbewegungsdaten_AV!C:C),3)</f>
        <v>0</v>
      </c>
      <c r="N1939" s="330">
        <f>IF(ISBLANK(L1939),ROUND(SUMIF(Anlagenbewegungsdaten_AV!B:B,A1939,Anlagenbewegungsdaten_AV!D:D),2),ROUND(M1939*L1939%,2))</f>
        <v>0</v>
      </c>
      <c r="O1939" s="330">
        <f>ROUND(N1939-SUMIF(Anlagenbewegungsdaten_AV!B:B,A1939,Anlagenbewegungsdaten_AV!D:D),3)</f>
        <v>0</v>
      </c>
    </row>
    <row r="1940" spans="1:15" ht="15" customHeight="1" x14ac:dyDescent="0.25">
      <c r="A1940" s="275" t="s">
        <v>4424</v>
      </c>
      <c r="B1940" s="193" t="s">
        <v>2108</v>
      </c>
      <c r="C1940" s="193" t="s">
        <v>4046</v>
      </c>
      <c r="D1940" s="193" t="s">
        <v>4103</v>
      </c>
      <c r="E1940" s="193" t="s">
        <v>4093</v>
      </c>
      <c r="F1940" s="290">
        <v>22.58</v>
      </c>
      <c r="G1940" s="333">
        <f>ROUND(SUMIF(Anlagenbewegungsdaten!B:B,A1940,Anlagenbewegungsdaten!C:C),3)</f>
        <v>0</v>
      </c>
      <c r="H1940" s="334">
        <f>IF(ISBLANK(F1940),ROUND(SUMIF(Anlagenbewegungsdaten!B:B,A1940,Anlagenbewegungsdaten!D:D),2),ROUND(G1940*F1940%,2))</f>
        <v>0</v>
      </c>
      <c r="I1940" s="334">
        <f>ROUND((H1940-SUMIF(Anlagenbewegungsdaten!$B:$B,A1940,Anlagenbewegungsdaten!D:D)),3)</f>
        <v>0</v>
      </c>
      <c r="J1940" s="335" t="s">
        <v>5179</v>
      </c>
      <c r="K1940" s="335" t="s">
        <v>5193</v>
      </c>
      <c r="L1940" s="516">
        <v>18.059999999999999</v>
      </c>
      <c r="M1940" s="332">
        <f>ROUND(SUMIF(Anlagenbewegungsdaten_AV!B:B,A1940,Anlagenbewegungsdaten_AV!C:C),3)</f>
        <v>0</v>
      </c>
      <c r="N1940" s="330">
        <f>IF(ISBLANK(L1940),ROUND(SUMIF(Anlagenbewegungsdaten_AV!B:B,A1940,Anlagenbewegungsdaten_AV!D:D),2),ROUND(M1940*L1940%,2))</f>
        <v>0</v>
      </c>
      <c r="O1940" s="330">
        <f>ROUND(N1940-SUMIF(Anlagenbewegungsdaten_AV!B:B,A1940,Anlagenbewegungsdaten_AV!D:D),3)</f>
        <v>0</v>
      </c>
    </row>
    <row r="1941" spans="1:15" ht="15" customHeight="1" x14ac:dyDescent="0.25">
      <c r="A1941" s="263" t="s">
        <v>2376</v>
      </c>
      <c r="B1941" s="174" t="s">
        <v>2108</v>
      </c>
      <c r="C1941" s="174" t="s">
        <v>4046</v>
      </c>
      <c r="D1941" s="174" t="s">
        <v>1595</v>
      </c>
      <c r="E1941" s="174" t="s">
        <v>2483</v>
      </c>
      <c r="F1941" s="289">
        <v>22.67</v>
      </c>
      <c r="G1941" s="333">
        <f>ROUND(SUMIF(Anlagenbewegungsdaten!B:B,A1941,Anlagenbewegungsdaten!C:C),3)</f>
        <v>0</v>
      </c>
      <c r="H1941" s="334">
        <f>IF(ISBLANK(F1941),ROUND(SUMIF(Anlagenbewegungsdaten!B:B,A1941,Anlagenbewegungsdaten!D:D),2),ROUND(G1941*F1941%,2))</f>
        <v>0</v>
      </c>
      <c r="I1941" s="334">
        <f>ROUND((H1941-SUMIF(Anlagenbewegungsdaten!$B:$B,A1941,Anlagenbewegungsdaten!D:D)),3)</f>
        <v>0</v>
      </c>
      <c r="J1941" s="335" t="s">
        <v>5179</v>
      </c>
      <c r="K1941" s="335" t="s">
        <v>5193</v>
      </c>
      <c r="L1941" s="516">
        <v>18.14</v>
      </c>
      <c r="M1941" s="332">
        <f>ROUND(SUMIF(Anlagenbewegungsdaten_AV!B:B,A1941,Anlagenbewegungsdaten_AV!C:C),3)</f>
        <v>0</v>
      </c>
      <c r="N1941" s="330">
        <f>IF(ISBLANK(L1941),ROUND(SUMIF(Anlagenbewegungsdaten_AV!B:B,A1941,Anlagenbewegungsdaten_AV!D:D),2),ROUND(M1941*L1941%,2))</f>
        <v>0</v>
      </c>
      <c r="O1941" s="330">
        <f>ROUND(N1941-SUMIF(Anlagenbewegungsdaten_AV!B:B,A1941,Anlagenbewegungsdaten_AV!D:D),3)</f>
        <v>0</v>
      </c>
    </row>
    <row r="1942" spans="1:15" ht="15" customHeight="1" x14ac:dyDescent="0.25">
      <c r="A1942" s="263" t="s">
        <v>2377</v>
      </c>
      <c r="B1942" s="174" t="s">
        <v>2108</v>
      </c>
      <c r="C1942" s="174" t="s">
        <v>4046</v>
      </c>
      <c r="D1942" s="174" t="s">
        <v>37</v>
      </c>
      <c r="E1942" s="174" t="s">
        <v>2486</v>
      </c>
      <c r="F1942" s="289">
        <v>24.67</v>
      </c>
      <c r="G1942" s="333">
        <f>ROUND(SUMIF(Anlagenbewegungsdaten!B:B,A1942,Anlagenbewegungsdaten!C:C),3)</f>
        <v>0</v>
      </c>
      <c r="H1942" s="334">
        <f>IF(ISBLANK(F1942),ROUND(SUMIF(Anlagenbewegungsdaten!B:B,A1942,Anlagenbewegungsdaten!D:D),2),ROUND(G1942*F1942%,2))</f>
        <v>0</v>
      </c>
      <c r="I1942" s="334">
        <f>ROUND((H1942-SUMIF(Anlagenbewegungsdaten!$B:$B,A1942,Anlagenbewegungsdaten!D:D)),3)</f>
        <v>0</v>
      </c>
      <c r="J1942" s="335" t="s">
        <v>5179</v>
      </c>
      <c r="K1942" s="335" t="s">
        <v>5193</v>
      </c>
      <c r="L1942" s="516">
        <v>19.739999999999998</v>
      </c>
      <c r="M1942" s="332">
        <f>ROUND(SUMIF(Anlagenbewegungsdaten_AV!B:B,A1942,Anlagenbewegungsdaten_AV!C:C),3)</f>
        <v>0</v>
      </c>
      <c r="N1942" s="330">
        <f>IF(ISBLANK(L1942),ROUND(SUMIF(Anlagenbewegungsdaten_AV!B:B,A1942,Anlagenbewegungsdaten_AV!D:D),2),ROUND(M1942*L1942%,2))</f>
        <v>0</v>
      </c>
      <c r="O1942" s="330">
        <f>ROUND(N1942-SUMIF(Anlagenbewegungsdaten_AV!B:B,A1942,Anlagenbewegungsdaten_AV!D:D),3)</f>
        <v>0</v>
      </c>
    </row>
    <row r="1943" spans="1:15" ht="15" customHeight="1" x14ac:dyDescent="0.25">
      <c r="A1943" s="263" t="s">
        <v>2378</v>
      </c>
      <c r="B1943" s="174" t="s">
        <v>2108</v>
      </c>
      <c r="C1943" s="174" t="s">
        <v>4046</v>
      </c>
      <c r="D1943" s="174" t="s">
        <v>1597</v>
      </c>
      <c r="E1943" s="174" t="s">
        <v>1560</v>
      </c>
      <c r="F1943" s="289">
        <v>25.67</v>
      </c>
      <c r="G1943" s="333">
        <f>ROUND(SUMIF(Anlagenbewegungsdaten!B:B,A1943,Anlagenbewegungsdaten!C:C),3)</f>
        <v>0</v>
      </c>
      <c r="H1943" s="334">
        <f>IF(ISBLANK(F1943),ROUND(SUMIF(Anlagenbewegungsdaten!B:B,A1943,Anlagenbewegungsdaten!D:D),2),ROUND(G1943*F1943%,2))</f>
        <v>0</v>
      </c>
      <c r="I1943" s="334">
        <f>ROUND((H1943-SUMIF(Anlagenbewegungsdaten!$B:$B,A1943,Anlagenbewegungsdaten!D:D)),3)</f>
        <v>0</v>
      </c>
      <c r="J1943" s="335" t="s">
        <v>5179</v>
      </c>
      <c r="K1943" s="335" t="s">
        <v>5193</v>
      </c>
      <c r="L1943" s="516">
        <v>20.54</v>
      </c>
      <c r="M1943" s="332">
        <f>ROUND(SUMIF(Anlagenbewegungsdaten_AV!B:B,A1943,Anlagenbewegungsdaten_AV!C:C),3)</f>
        <v>0</v>
      </c>
      <c r="N1943" s="330">
        <f>IF(ISBLANK(L1943),ROUND(SUMIF(Anlagenbewegungsdaten_AV!B:B,A1943,Anlagenbewegungsdaten_AV!D:D),2),ROUND(M1943*L1943%,2))</f>
        <v>0</v>
      </c>
      <c r="O1943" s="330">
        <f>ROUND(N1943-SUMIF(Anlagenbewegungsdaten_AV!B:B,A1943,Anlagenbewegungsdaten_AV!D:D),3)</f>
        <v>0</v>
      </c>
    </row>
    <row r="1944" spans="1:15" ht="15" customHeight="1" x14ac:dyDescent="0.25">
      <c r="A1944" s="263" t="s">
        <v>2379</v>
      </c>
      <c r="B1944" s="174" t="s">
        <v>2108</v>
      </c>
      <c r="C1944" s="174" t="s">
        <v>4046</v>
      </c>
      <c r="D1944" s="174" t="s">
        <v>40</v>
      </c>
      <c r="E1944" s="174" t="s">
        <v>1563</v>
      </c>
      <c r="F1944" s="289">
        <v>25.67</v>
      </c>
      <c r="G1944" s="333">
        <f>ROUND(SUMIF(Anlagenbewegungsdaten!B:B,A1944,Anlagenbewegungsdaten!C:C),3)</f>
        <v>0</v>
      </c>
      <c r="H1944" s="334">
        <f>IF(ISBLANK(F1944),ROUND(SUMIF(Anlagenbewegungsdaten!B:B,A1944,Anlagenbewegungsdaten!D:D),2),ROUND(G1944*F1944%,2))</f>
        <v>0</v>
      </c>
      <c r="I1944" s="334">
        <f>ROUND((H1944-SUMIF(Anlagenbewegungsdaten!$B:$B,A1944,Anlagenbewegungsdaten!D:D)),3)</f>
        <v>0</v>
      </c>
      <c r="J1944" s="335" t="s">
        <v>5179</v>
      </c>
      <c r="K1944" s="335" t="s">
        <v>5193</v>
      </c>
      <c r="L1944" s="516">
        <v>20.54</v>
      </c>
      <c r="M1944" s="332">
        <f>ROUND(SUMIF(Anlagenbewegungsdaten_AV!B:B,A1944,Anlagenbewegungsdaten_AV!C:C),3)</f>
        <v>0</v>
      </c>
      <c r="N1944" s="330">
        <f>IF(ISBLANK(L1944),ROUND(SUMIF(Anlagenbewegungsdaten_AV!B:B,A1944,Anlagenbewegungsdaten_AV!D:D),2),ROUND(M1944*L1944%,2))</f>
        <v>0</v>
      </c>
      <c r="O1944" s="330">
        <f>ROUND(N1944-SUMIF(Anlagenbewegungsdaten_AV!B:B,A1944,Anlagenbewegungsdaten_AV!D:D),3)</f>
        <v>0</v>
      </c>
    </row>
    <row r="1945" spans="1:15" ht="15" customHeight="1" x14ac:dyDescent="0.25">
      <c r="A1945" s="263" t="s">
        <v>2905</v>
      </c>
      <c r="B1945" s="174" t="s">
        <v>2108</v>
      </c>
      <c r="C1945" s="174" t="s">
        <v>4046</v>
      </c>
      <c r="D1945" s="174" t="s">
        <v>2702</v>
      </c>
      <c r="E1945" s="174" t="s">
        <v>2576</v>
      </c>
      <c r="F1945" s="289">
        <v>25.64</v>
      </c>
      <c r="G1945" s="333">
        <f>ROUND(SUMIF(Anlagenbewegungsdaten!B:B,A1945,Anlagenbewegungsdaten!C:C),3)</f>
        <v>0</v>
      </c>
      <c r="H1945" s="334">
        <f>IF(ISBLANK(F1945),ROUND(SUMIF(Anlagenbewegungsdaten!B:B,A1945,Anlagenbewegungsdaten!D:D),2),ROUND(G1945*F1945%,2))</f>
        <v>0</v>
      </c>
      <c r="I1945" s="334">
        <f>ROUND((H1945-SUMIF(Anlagenbewegungsdaten!$B:$B,A1945,Anlagenbewegungsdaten!D:D)),3)</f>
        <v>0</v>
      </c>
      <c r="J1945" s="335" t="s">
        <v>5179</v>
      </c>
      <c r="K1945" s="335" t="s">
        <v>5193</v>
      </c>
      <c r="L1945" s="516">
        <v>20.51</v>
      </c>
      <c r="M1945" s="332">
        <f>ROUND(SUMIF(Anlagenbewegungsdaten_AV!B:B,A1945,Anlagenbewegungsdaten_AV!C:C),3)</f>
        <v>0</v>
      </c>
      <c r="N1945" s="330">
        <f>IF(ISBLANK(L1945),ROUND(SUMIF(Anlagenbewegungsdaten_AV!B:B,A1945,Anlagenbewegungsdaten_AV!D:D),2),ROUND(M1945*L1945%,2))</f>
        <v>0</v>
      </c>
      <c r="O1945" s="330">
        <f>ROUND(N1945-SUMIF(Anlagenbewegungsdaten_AV!B:B,A1945,Anlagenbewegungsdaten_AV!D:D),3)</f>
        <v>0</v>
      </c>
    </row>
    <row r="1946" spans="1:15" ht="15" customHeight="1" x14ac:dyDescent="0.25">
      <c r="A1946" s="263" t="s">
        <v>3649</v>
      </c>
      <c r="B1946" s="174" t="s">
        <v>2108</v>
      </c>
      <c r="C1946" s="174" t="s">
        <v>4046</v>
      </c>
      <c r="D1946" s="174" t="s">
        <v>3446</v>
      </c>
      <c r="E1946" s="174" t="s">
        <v>3320</v>
      </c>
      <c r="F1946" s="289">
        <v>25.61</v>
      </c>
      <c r="G1946" s="333">
        <f>ROUND(SUMIF(Anlagenbewegungsdaten!B:B,A1946,Anlagenbewegungsdaten!C:C),3)</f>
        <v>0</v>
      </c>
      <c r="H1946" s="334">
        <f>IF(ISBLANK(F1946),ROUND(SUMIF(Anlagenbewegungsdaten!B:B,A1946,Anlagenbewegungsdaten!D:D),2),ROUND(G1946*F1946%,2))</f>
        <v>0</v>
      </c>
      <c r="I1946" s="334">
        <f>ROUND((H1946-SUMIF(Anlagenbewegungsdaten!$B:$B,A1946,Anlagenbewegungsdaten!D:D)),3)</f>
        <v>0</v>
      </c>
      <c r="J1946" s="335" t="s">
        <v>5179</v>
      </c>
      <c r="K1946" s="335" t="s">
        <v>5193</v>
      </c>
      <c r="L1946" s="516">
        <v>20.49</v>
      </c>
      <c r="M1946" s="332">
        <f>ROUND(SUMIF(Anlagenbewegungsdaten_AV!B:B,A1946,Anlagenbewegungsdaten_AV!C:C),3)</f>
        <v>0</v>
      </c>
      <c r="N1946" s="330">
        <f>IF(ISBLANK(L1946),ROUND(SUMIF(Anlagenbewegungsdaten_AV!B:B,A1946,Anlagenbewegungsdaten_AV!D:D),2),ROUND(M1946*L1946%,2))</f>
        <v>0</v>
      </c>
      <c r="O1946" s="330">
        <f>ROUND(N1946-SUMIF(Anlagenbewegungsdaten_AV!B:B,A1946,Anlagenbewegungsdaten_AV!D:D),3)</f>
        <v>0</v>
      </c>
    </row>
    <row r="1947" spans="1:15" ht="15" customHeight="1" x14ac:dyDescent="0.25">
      <c r="A1947" s="275" t="s">
        <v>4425</v>
      </c>
      <c r="B1947" s="193" t="s">
        <v>2108</v>
      </c>
      <c r="C1947" s="193" t="s">
        <v>4046</v>
      </c>
      <c r="D1947" s="193" t="s">
        <v>4220</v>
      </c>
      <c r="E1947" s="193" t="s">
        <v>4093</v>
      </c>
      <c r="F1947" s="290">
        <v>25.58</v>
      </c>
      <c r="G1947" s="333">
        <f>ROUND(SUMIF(Anlagenbewegungsdaten!B:B,A1947,Anlagenbewegungsdaten!C:C),3)</f>
        <v>0</v>
      </c>
      <c r="H1947" s="334">
        <f>IF(ISBLANK(F1947),ROUND(SUMIF(Anlagenbewegungsdaten!B:B,A1947,Anlagenbewegungsdaten!D:D),2),ROUND(G1947*F1947%,2))</f>
        <v>0</v>
      </c>
      <c r="I1947" s="334">
        <f>ROUND((H1947-SUMIF(Anlagenbewegungsdaten!$B:$B,A1947,Anlagenbewegungsdaten!D:D)),3)</f>
        <v>0</v>
      </c>
      <c r="J1947" s="335" t="s">
        <v>5179</v>
      </c>
      <c r="K1947" s="335" t="s">
        <v>5193</v>
      </c>
      <c r="L1947" s="516">
        <v>20.46</v>
      </c>
      <c r="M1947" s="332">
        <f>ROUND(SUMIF(Anlagenbewegungsdaten_AV!B:B,A1947,Anlagenbewegungsdaten_AV!C:C),3)</f>
        <v>0</v>
      </c>
      <c r="N1947" s="330">
        <f>IF(ISBLANK(L1947),ROUND(SUMIF(Anlagenbewegungsdaten_AV!B:B,A1947,Anlagenbewegungsdaten_AV!D:D),2),ROUND(M1947*L1947%,2))</f>
        <v>0</v>
      </c>
      <c r="O1947" s="330">
        <f>ROUND(N1947-SUMIF(Anlagenbewegungsdaten_AV!B:B,A1947,Anlagenbewegungsdaten_AV!D:D),3)</f>
        <v>0</v>
      </c>
    </row>
    <row r="1948" spans="1:15" ht="15" customHeight="1" x14ac:dyDescent="0.25">
      <c r="A1948" s="263" t="s">
        <v>2380</v>
      </c>
      <c r="B1948" s="174" t="s">
        <v>2108</v>
      </c>
      <c r="C1948" s="174" t="s">
        <v>4046</v>
      </c>
      <c r="D1948" s="174" t="s">
        <v>1601</v>
      </c>
      <c r="E1948" s="174" t="s">
        <v>2483</v>
      </c>
      <c r="F1948" s="289">
        <v>23.67</v>
      </c>
      <c r="G1948" s="333">
        <f>ROUND(SUMIF(Anlagenbewegungsdaten!B:B,A1948,Anlagenbewegungsdaten!C:C),3)</f>
        <v>0</v>
      </c>
      <c r="H1948" s="334">
        <f>IF(ISBLANK(F1948),ROUND(SUMIF(Anlagenbewegungsdaten!B:B,A1948,Anlagenbewegungsdaten!D:D),2),ROUND(G1948*F1948%,2))</f>
        <v>0</v>
      </c>
      <c r="I1948" s="334">
        <f>ROUND((H1948-SUMIF(Anlagenbewegungsdaten!$B:$B,A1948,Anlagenbewegungsdaten!D:D)),3)</f>
        <v>0</v>
      </c>
      <c r="J1948" s="335" t="s">
        <v>5179</v>
      </c>
      <c r="K1948" s="335" t="s">
        <v>5193</v>
      </c>
      <c r="L1948" s="516">
        <v>18.940000000000001</v>
      </c>
      <c r="M1948" s="332">
        <f>ROUND(SUMIF(Anlagenbewegungsdaten_AV!B:B,A1948,Anlagenbewegungsdaten_AV!C:C),3)</f>
        <v>0</v>
      </c>
      <c r="N1948" s="330">
        <f>IF(ISBLANK(L1948),ROUND(SUMIF(Anlagenbewegungsdaten_AV!B:B,A1948,Anlagenbewegungsdaten_AV!D:D),2),ROUND(M1948*L1948%,2))</f>
        <v>0</v>
      </c>
      <c r="O1948" s="330">
        <f>ROUND(N1948-SUMIF(Anlagenbewegungsdaten_AV!B:B,A1948,Anlagenbewegungsdaten_AV!D:D),3)</f>
        <v>0</v>
      </c>
    </row>
    <row r="1949" spans="1:15" ht="15" customHeight="1" x14ac:dyDescent="0.25">
      <c r="A1949" s="263" t="s">
        <v>2381</v>
      </c>
      <c r="B1949" s="174" t="s">
        <v>2108</v>
      </c>
      <c r="C1949" s="174" t="s">
        <v>4046</v>
      </c>
      <c r="D1949" s="174" t="s">
        <v>43</v>
      </c>
      <c r="E1949" s="174" t="s">
        <v>2486</v>
      </c>
      <c r="F1949" s="289">
        <v>25.67</v>
      </c>
      <c r="G1949" s="333">
        <f>ROUND(SUMIF(Anlagenbewegungsdaten!B:B,A1949,Anlagenbewegungsdaten!C:C),3)</f>
        <v>0</v>
      </c>
      <c r="H1949" s="334">
        <f>IF(ISBLANK(F1949),ROUND(SUMIF(Anlagenbewegungsdaten!B:B,A1949,Anlagenbewegungsdaten!D:D),2),ROUND(G1949*F1949%,2))</f>
        <v>0</v>
      </c>
      <c r="I1949" s="334">
        <f>ROUND((H1949-SUMIF(Anlagenbewegungsdaten!$B:$B,A1949,Anlagenbewegungsdaten!D:D)),3)</f>
        <v>0</v>
      </c>
      <c r="J1949" s="335" t="s">
        <v>5179</v>
      </c>
      <c r="K1949" s="335" t="s">
        <v>5193</v>
      </c>
      <c r="L1949" s="516">
        <v>20.54</v>
      </c>
      <c r="M1949" s="332">
        <f>ROUND(SUMIF(Anlagenbewegungsdaten_AV!B:B,A1949,Anlagenbewegungsdaten_AV!C:C),3)</f>
        <v>0</v>
      </c>
      <c r="N1949" s="330">
        <f>IF(ISBLANK(L1949),ROUND(SUMIF(Anlagenbewegungsdaten_AV!B:B,A1949,Anlagenbewegungsdaten_AV!D:D),2),ROUND(M1949*L1949%,2))</f>
        <v>0</v>
      </c>
      <c r="O1949" s="330">
        <f>ROUND(N1949-SUMIF(Anlagenbewegungsdaten_AV!B:B,A1949,Anlagenbewegungsdaten_AV!D:D),3)</f>
        <v>0</v>
      </c>
    </row>
    <row r="1950" spans="1:15" ht="15" customHeight="1" x14ac:dyDescent="0.25">
      <c r="A1950" s="263" t="s">
        <v>2382</v>
      </c>
      <c r="B1950" s="174" t="s">
        <v>2108</v>
      </c>
      <c r="C1950" s="174" t="s">
        <v>4046</v>
      </c>
      <c r="D1950" s="184" t="s">
        <v>1603</v>
      </c>
      <c r="E1950" s="174" t="s">
        <v>1560</v>
      </c>
      <c r="F1950" s="289">
        <v>26.67</v>
      </c>
      <c r="G1950" s="333">
        <f>ROUND(SUMIF(Anlagenbewegungsdaten!B:B,A1950,Anlagenbewegungsdaten!C:C),3)</f>
        <v>0</v>
      </c>
      <c r="H1950" s="334">
        <f>IF(ISBLANK(F1950),ROUND(SUMIF(Anlagenbewegungsdaten!B:B,A1950,Anlagenbewegungsdaten!D:D),2),ROUND(G1950*F1950%,2))</f>
        <v>0</v>
      </c>
      <c r="I1950" s="334">
        <f>ROUND((H1950-SUMIF(Anlagenbewegungsdaten!$B:$B,A1950,Anlagenbewegungsdaten!D:D)),3)</f>
        <v>0</v>
      </c>
      <c r="J1950" s="335" t="s">
        <v>5179</v>
      </c>
      <c r="K1950" s="335" t="s">
        <v>5193</v>
      </c>
      <c r="L1950" s="516">
        <v>21.34</v>
      </c>
      <c r="M1950" s="332">
        <f>ROUND(SUMIF(Anlagenbewegungsdaten_AV!B:B,A1950,Anlagenbewegungsdaten_AV!C:C),3)</f>
        <v>0</v>
      </c>
      <c r="N1950" s="330">
        <f>IF(ISBLANK(L1950),ROUND(SUMIF(Anlagenbewegungsdaten_AV!B:B,A1950,Anlagenbewegungsdaten_AV!D:D),2),ROUND(M1950*L1950%,2))</f>
        <v>0</v>
      </c>
      <c r="O1950" s="330">
        <f>ROUND(N1950-SUMIF(Anlagenbewegungsdaten_AV!B:B,A1950,Anlagenbewegungsdaten_AV!D:D),3)</f>
        <v>0</v>
      </c>
    </row>
    <row r="1951" spans="1:15" ht="15" customHeight="1" x14ac:dyDescent="0.25">
      <c r="A1951" s="263" t="s">
        <v>2383</v>
      </c>
      <c r="B1951" s="174" t="s">
        <v>2108</v>
      </c>
      <c r="C1951" s="174" t="s">
        <v>4046</v>
      </c>
      <c r="D1951" s="174" t="s">
        <v>1605</v>
      </c>
      <c r="E1951" s="174" t="s">
        <v>1563</v>
      </c>
      <c r="F1951" s="289">
        <v>26.67</v>
      </c>
      <c r="G1951" s="333">
        <f>ROUND(SUMIF(Anlagenbewegungsdaten!B:B,A1951,Anlagenbewegungsdaten!C:C),3)</f>
        <v>0</v>
      </c>
      <c r="H1951" s="334">
        <f>IF(ISBLANK(F1951),ROUND(SUMIF(Anlagenbewegungsdaten!B:B,A1951,Anlagenbewegungsdaten!D:D),2),ROUND(G1951*F1951%,2))</f>
        <v>0</v>
      </c>
      <c r="I1951" s="334">
        <f>ROUND((H1951-SUMIF(Anlagenbewegungsdaten!$B:$B,A1951,Anlagenbewegungsdaten!D:D)),3)</f>
        <v>0</v>
      </c>
      <c r="J1951" s="335" t="s">
        <v>5179</v>
      </c>
      <c r="K1951" s="335" t="s">
        <v>5193</v>
      </c>
      <c r="L1951" s="516">
        <v>21.34</v>
      </c>
      <c r="M1951" s="332">
        <f>ROUND(SUMIF(Anlagenbewegungsdaten_AV!B:B,A1951,Anlagenbewegungsdaten_AV!C:C),3)</f>
        <v>0</v>
      </c>
      <c r="N1951" s="330">
        <f>IF(ISBLANK(L1951),ROUND(SUMIF(Anlagenbewegungsdaten_AV!B:B,A1951,Anlagenbewegungsdaten_AV!D:D),2),ROUND(M1951*L1951%,2))</f>
        <v>0</v>
      </c>
      <c r="O1951" s="330">
        <f>ROUND(N1951-SUMIF(Anlagenbewegungsdaten_AV!B:B,A1951,Anlagenbewegungsdaten_AV!D:D),3)</f>
        <v>0</v>
      </c>
    </row>
    <row r="1952" spans="1:15" ht="15" customHeight="1" x14ac:dyDescent="0.25">
      <c r="A1952" s="263" t="s">
        <v>2906</v>
      </c>
      <c r="B1952" s="174" t="s">
        <v>2108</v>
      </c>
      <c r="C1952" s="174" t="s">
        <v>4046</v>
      </c>
      <c r="D1952" s="174" t="s">
        <v>2590</v>
      </c>
      <c r="E1952" s="174" t="s">
        <v>2576</v>
      </c>
      <c r="F1952" s="289">
        <v>26.64</v>
      </c>
      <c r="G1952" s="333">
        <f>ROUND(SUMIF(Anlagenbewegungsdaten!B:B,A1952,Anlagenbewegungsdaten!C:C),3)</f>
        <v>0</v>
      </c>
      <c r="H1952" s="334">
        <f>IF(ISBLANK(F1952),ROUND(SUMIF(Anlagenbewegungsdaten!B:B,A1952,Anlagenbewegungsdaten!D:D),2),ROUND(G1952*F1952%,2))</f>
        <v>0</v>
      </c>
      <c r="I1952" s="334">
        <f>ROUND((H1952-SUMIF(Anlagenbewegungsdaten!$B:$B,A1952,Anlagenbewegungsdaten!D:D)),3)</f>
        <v>0</v>
      </c>
      <c r="J1952" s="335" t="s">
        <v>5179</v>
      </c>
      <c r="K1952" s="335" t="s">
        <v>5193</v>
      </c>
      <c r="L1952" s="516">
        <v>21.31</v>
      </c>
      <c r="M1952" s="332">
        <f>ROUND(SUMIF(Anlagenbewegungsdaten_AV!B:B,A1952,Anlagenbewegungsdaten_AV!C:C),3)</f>
        <v>0</v>
      </c>
      <c r="N1952" s="330">
        <f>IF(ISBLANK(L1952),ROUND(SUMIF(Anlagenbewegungsdaten_AV!B:B,A1952,Anlagenbewegungsdaten_AV!D:D),2),ROUND(M1952*L1952%,2))</f>
        <v>0</v>
      </c>
      <c r="O1952" s="330">
        <f>ROUND(N1952-SUMIF(Anlagenbewegungsdaten_AV!B:B,A1952,Anlagenbewegungsdaten_AV!D:D),3)</f>
        <v>0</v>
      </c>
    </row>
    <row r="1953" spans="1:15" ht="15" customHeight="1" x14ac:dyDescent="0.25">
      <c r="A1953" s="263" t="s">
        <v>3650</v>
      </c>
      <c r="B1953" s="174" t="s">
        <v>2108</v>
      </c>
      <c r="C1953" s="174" t="s">
        <v>4046</v>
      </c>
      <c r="D1953" s="174" t="s">
        <v>3334</v>
      </c>
      <c r="E1953" s="174" t="s">
        <v>3320</v>
      </c>
      <c r="F1953" s="289">
        <v>26.61</v>
      </c>
      <c r="G1953" s="333">
        <f>ROUND(SUMIF(Anlagenbewegungsdaten!B:B,A1953,Anlagenbewegungsdaten!C:C),3)</f>
        <v>0</v>
      </c>
      <c r="H1953" s="334">
        <f>IF(ISBLANK(F1953),ROUND(SUMIF(Anlagenbewegungsdaten!B:B,A1953,Anlagenbewegungsdaten!D:D),2),ROUND(G1953*F1953%,2))</f>
        <v>0</v>
      </c>
      <c r="I1953" s="334">
        <f>ROUND((H1953-SUMIF(Anlagenbewegungsdaten!$B:$B,A1953,Anlagenbewegungsdaten!D:D)),3)</f>
        <v>0</v>
      </c>
      <c r="J1953" s="335" t="s">
        <v>5179</v>
      </c>
      <c r="K1953" s="335" t="s">
        <v>5193</v>
      </c>
      <c r="L1953" s="516">
        <v>21.29</v>
      </c>
      <c r="M1953" s="332">
        <f>ROUND(SUMIF(Anlagenbewegungsdaten_AV!B:B,A1953,Anlagenbewegungsdaten_AV!C:C),3)</f>
        <v>0</v>
      </c>
      <c r="N1953" s="330">
        <f>IF(ISBLANK(L1953),ROUND(SUMIF(Anlagenbewegungsdaten_AV!B:B,A1953,Anlagenbewegungsdaten_AV!D:D),2),ROUND(M1953*L1953%,2))</f>
        <v>0</v>
      </c>
      <c r="O1953" s="330">
        <f>ROUND(N1953-SUMIF(Anlagenbewegungsdaten_AV!B:B,A1953,Anlagenbewegungsdaten_AV!D:D),3)</f>
        <v>0</v>
      </c>
    </row>
    <row r="1954" spans="1:15" ht="15" customHeight="1" x14ac:dyDescent="0.25">
      <c r="A1954" s="275" t="s">
        <v>4426</v>
      </c>
      <c r="B1954" s="193" t="s">
        <v>2108</v>
      </c>
      <c r="C1954" s="193" t="s">
        <v>4046</v>
      </c>
      <c r="D1954" s="193" t="s">
        <v>4107</v>
      </c>
      <c r="E1954" s="193" t="s">
        <v>4093</v>
      </c>
      <c r="F1954" s="290">
        <v>26.58</v>
      </c>
      <c r="G1954" s="333">
        <f>ROUND(SUMIF(Anlagenbewegungsdaten!B:B,A1954,Anlagenbewegungsdaten!C:C),3)</f>
        <v>0</v>
      </c>
      <c r="H1954" s="334">
        <f>IF(ISBLANK(F1954),ROUND(SUMIF(Anlagenbewegungsdaten!B:B,A1954,Anlagenbewegungsdaten!D:D),2),ROUND(G1954*F1954%,2))</f>
        <v>0</v>
      </c>
      <c r="I1954" s="334">
        <f>ROUND((H1954-SUMIF(Anlagenbewegungsdaten!$B:$B,A1954,Anlagenbewegungsdaten!D:D)),3)</f>
        <v>0</v>
      </c>
      <c r="J1954" s="335" t="s">
        <v>5179</v>
      </c>
      <c r="K1954" s="335" t="s">
        <v>5193</v>
      </c>
      <c r="L1954" s="516">
        <v>21.26</v>
      </c>
      <c r="M1954" s="332">
        <f>ROUND(SUMIF(Anlagenbewegungsdaten_AV!B:B,A1954,Anlagenbewegungsdaten_AV!C:C),3)</f>
        <v>0</v>
      </c>
      <c r="N1954" s="330">
        <f>IF(ISBLANK(L1954),ROUND(SUMIF(Anlagenbewegungsdaten_AV!B:B,A1954,Anlagenbewegungsdaten_AV!D:D),2),ROUND(M1954*L1954%,2))</f>
        <v>0</v>
      </c>
      <c r="O1954" s="330">
        <f>ROUND(N1954-SUMIF(Anlagenbewegungsdaten_AV!B:B,A1954,Anlagenbewegungsdaten_AV!D:D),3)</f>
        <v>0</v>
      </c>
    </row>
    <row r="1955" spans="1:15" ht="15" customHeight="1" x14ac:dyDescent="0.25">
      <c r="A1955" s="263" t="s">
        <v>2384</v>
      </c>
      <c r="B1955" s="174" t="s">
        <v>2108</v>
      </c>
      <c r="C1955" s="174" t="s">
        <v>4046</v>
      </c>
      <c r="D1955" s="174" t="s">
        <v>1607</v>
      </c>
      <c r="E1955" s="174" t="s">
        <v>2483</v>
      </c>
      <c r="F1955" s="289">
        <v>20.67</v>
      </c>
      <c r="G1955" s="333">
        <f>ROUND(SUMIF(Anlagenbewegungsdaten!B:B,A1955,Anlagenbewegungsdaten!C:C),3)</f>
        <v>0</v>
      </c>
      <c r="H1955" s="334">
        <f>IF(ISBLANK(F1955),ROUND(SUMIF(Anlagenbewegungsdaten!B:B,A1955,Anlagenbewegungsdaten!D:D),2),ROUND(G1955*F1955%,2))</f>
        <v>0</v>
      </c>
      <c r="I1955" s="334">
        <f>ROUND((H1955-SUMIF(Anlagenbewegungsdaten!$B:$B,A1955,Anlagenbewegungsdaten!D:D)),3)</f>
        <v>0</v>
      </c>
      <c r="J1955" s="335" t="s">
        <v>5179</v>
      </c>
      <c r="K1955" s="335" t="s">
        <v>5193</v>
      </c>
      <c r="L1955" s="516">
        <v>16.54</v>
      </c>
      <c r="M1955" s="332">
        <f>ROUND(SUMIF(Anlagenbewegungsdaten_AV!B:B,A1955,Anlagenbewegungsdaten_AV!C:C),3)</f>
        <v>0</v>
      </c>
      <c r="N1955" s="330">
        <f>IF(ISBLANK(L1955),ROUND(SUMIF(Anlagenbewegungsdaten_AV!B:B,A1955,Anlagenbewegungsdaten_AV!D:D),2),ROUND(M1955*L1955%,2))</f>
        <v>0</v>
      </c>
      <c r="O1955" s="330">
        <f>ROUND(N1955-SUMIF(Anlagenbewegungsdaten_AV!B:B,A1955,Anlagenbewegungsdaten_AV!D:D),3)</f>
        <v>0</v>
      </c>
    </row>
    <row r="1956" spans="1:15" ht="15" customHeight="1" x14ac:dyDescent="0.25">
      <c r="A1956" s="263" t="s">
        <v>2385</v>
      </c>
      <c r="B1956" s="174" t="s">
        <v>2108</v>
      </c>
      <c r="C1956" s="174" t="s">
        <v>4046</v>
      </c>
      <c r="D1956" s="174" t="s">
        <v>48</v>
      </c>
      <c r="E1956" s="174" t="s">
        <v>2486</v>
      </c>
      <c r="F1956" s="289">
        <v>22.67</v>
      </c>
      <c r="G1956" s="333">
        <f>ROUND(SUMIF(Anlagenbewegungsdaten!B:B,A1956,Anlagenbewegungsdaten!C:C),3)</f>
        <v>0</v>
      </c>
      <c r="H1956" s="334">
        <f>IF(ISBLANK(F1956),ROUND(SUMIF(Anlagenbewegungsdaten!B:B,A1956,Anlagenbewegungsdaten!D:D),2),ROUND(G1956*F1956%,2))</f>
        <v>0</v>
      </c>
      <c r="I1956" s="334">
        <f>ROUND((H1956-SUMIF(Anlagenbewegungsdaten!$B:$B,A1956,Anlagenbewegungsdaten!D:D)),3)</f>
        <v>0</v>
      </c>
      <c r="J1956" s="335" t="s">
        <v>5179</v>
      </c>
      <c r="K1956" s="335" t="s">
        <v>5193</v>
      </c>
      <c r="L1956" s="516">
        <v>18.14</v>
      </c>
      <c r="M1956" s="332">
        <f>ROUND(SUMIF(Anlagenbewegungsdaten_AV!B:B,A1956,Anlagenbewegungsdaten_AV!C:C),3)</f>
        <v>0</v>
      </c>
      <c r="N1956" s="330">
        <f>IF(ISBLANK(L1956),ROUND(SUMIF(Anlagenbewegungsdaten_AV!B:B,A1956,Anlagenbewegungsdaten_AV!D:D),2),ROUND(M1956*L1956%,2))</f>
        <v>0</v>
      </c>
      <c r="O1956" s="330">
        <f>ROUND(N1956-SUMIF(Anlagenbewegungsdaten_AV!B:B,A1956,Anlagenbewegungsdaten_AV!D:D),3)</f>
        <v>0</v>
      </c>
    </row>
    <row r="1957" spans="1:15" ht="15" customHeight="1" x14ac:dyDescent="0.25">
      <c r="A1957" s="263" t="s">
        <v>2386</v>
      </c>
      <c r="B1957" s="174" t="s">
        <v>2108</v>
      </c>
      <c r="C1957" s="174" t="s">
        <v>4046</v>
      </c>
      <c r="D1957" s="174" t="s">
        <v>1609</v>
      </c>
      <c r="E1957" s="174" t="s">
        <v>1560</v>
      </c>
      <c r="F1957" s="289">
        <v>23.67</v>
      </c>
      <c r="G1957" s="333">
        <f>ROUND(SUMIF(Anlagenbewegungsdaten!B:B,A1957,Anlagenbewegungsdaten!C:C),3)</f>
        <v>0</v>
      </c>
      <c r="H1957" s="334">
        <f>IF(ISBLANK(F1957),ROUND(SUMIF(Anlagenbewegungsdaten!B:B,A1957,Anlagenbewegungsdaten!D:D),2),ROUND(G1957*F1957%,2))</f>
        <v>0</v>
      </c>
      <c r="I1957" s="334">
        <f>ROUND((H1957-SUMIF(Anlagenbewegungsdaten!$B:$B,A1957,Anlagenbewegungsdaten!D:D)),3)</f>
        <v>0</v>
      </c>
      <c r="J1957" s="335" t="s">
        <v>5179</v>
      </c>
      <c r="K1957" s="335" t="s">
        <v>5193</v>
      </c>
      <c r="L1957" s="516">
        <v>18.940000000000001</v>
      </c>
      <c r="M1957" s="332">
        <f>ROUND(SUMIF(Anlagenbewegungsdaten_AV!B:B,A1957,Anlagenbewegungsdaten_AV!C:C),3)</f>
        <v>0</v>
      </c>
      <c r="N1957" s="330">
        <f>IF(ISBLANK(L1957),ROUND(SUMIF(Anlagenbewegungsdaten_AV!B:B,A1957,Anlagenbewegungsdaten_AV!D:D),2),ROUND(M1957*L1957%,2))</f>
        <v>0</v>
      </c>
      <c r="O1957" s="330">
        <f>ROUND(N1957-SUMIF(Anlagenbewegungsdaten_AV!B:B,A1957,Anlagenbewegungsdaten_AV!D:D),3)</f>
        <v>0</v>
      </c>
    </row>
    <row r="1958" spans="1:15" ht="15" customHeight="1" x14ac:dyDescent="0.25">
      <c r="A1958" s="263" t="s">
        <v>2387</v>
      </c>
      <c r="B1958" s="174" t="s">
        <v>2108</v>
      </c>
      <c r="C1958" s="174" t="s">
        <v>4046</v>
      </c>
      <c r="D1958" s="174" t="s">
        <v>1611</v>
      </c>
      <c r="E1958" s="174" t="s">
        <v>1563</v>
      </c>
      <c r="F1958" s="289">
        <v>23.67</v>
      </c>
      <c r="G1958" s="333">
        <f>ROUND(SUMIF(Anlagenbewegungsdaten!B:B,A1958,Anlagenbewegungsdaten!C:C),3)</f>
        <v>0</v>
      </c>
      <c r="H1958" s="334">
        <f>IF(ISBLANK(F1958),ROUND(SUMIF(Anlagenbewegungsdaten!B:B,A1958,Anlagenbewegungsdaten!D:D),2),ROUND(G1958*F1958%,2))</f>
        <v>0</v>
      </c>
      <c r="I1958" s="334">
        <f>ROUND((H1958-SUMIF(Anlagenbewegungsdaten!$B:$B,A1958,Anlagenbewegungsdaten!D:D)),3)</f>
        <v>0</v>
      </c>
      <c r="J1958" s="335" t="s">
        <v>5179</v>
      </c>
      <c r="K1958" s="335" t="s">
        <v>5193</v>
      </c>
      <c r="L1958" s="516">
        <v>18.940000000000001</v>
      </c>
      <c r="M1958" s="332">
        <f>ROUND(SUMIF(Anlagenbewegungsdaten_AV!B:B,A1958,Anlagenbewegungsdaten_AV!C:C),3)</f>
        <v>0</v>
      </c>
      <c r="N1958" s="330">
        <f>IF(ISBLANK(L1958),ROUND(SUMIF(Anlagenbewegungsdaten_AV!B:B,A1958,Anlagenbewegungsdaten_AV!D:D),2),ROUND(M1958*L1958%,2))</f>
        <v>0</v>
      </c>
      <c r="O1958" s="330">
        <f>ROUND(N1958-SUMIF(Anlagenbewegungsdaten_AV!B:B,A1958,Anlagenbewegungsdaten_AV!D:D),3)</f>
        <v>0</v>
      </c>
    </row>
    <row r="1959" spans="1:15" ht="15" customHeight="1" x14ac:dyDescent="0.25">
      <c r="A1959" s="263" t="s">
        <v>2907</v>
      </c>
      <c r="B1959" s="174" t="s">
        <v>2108</v>
      </c>
      <c r="C1959" s="174" t="s">
        <v>4046</v>
      </c>
      <c r="D1959" s="174" t="s">
        <v>2592</v>
      </c>
      <c r="E1959" s="174" t="s">
        <v>2576</v>
      </c>
      <c r="F1959" s="289">
        <v>23.64</v>
      </c>
      <c r="G1959" s="333">
        <f>ROUND(SUMIF(Anlagenbewegungsdaten!B:B,A1959,Anlagenbewegungsdaten!C:C),3)</f>
        <v>0</v>
      </c>
      <c r="H1959" s="334">
        <f>IF(ISBLANK(F1959),ROUND(SUMIF(Anlagenbewegungsdaten!B:B,A1959,Anlagenbewegungsdaten!D:D),2),ROUND(G1959*F1959%,2))</f>
        <v>0</v>
      </c>
      <c r="I1959" s="334">
        <f>ROUND((H1959-SUMIF(Anlagenbewegungsdaten!$B:$B,A1959,Anlagenbewegungsdaten!D:D)),3)</f>
        <v>0</v>
      </c>
      <c r="J1959" s="335" t="s">
        <v>5179</v>
      </c>
      <c r="K1959" s="335" t="s">
        <v>5193</v>
      </c>
      <c r="L1959" s="516">
        <v>18.91</v>
      </c>
      <c r="M1959" s="332">
        <f>ROUND(SUMIF(Anlagenbewegungsdaten_AV!B:B,A1959,Anlagenbewegungsdaten_AV!C:C),3)</f>
        <v>0</v>
      </c>
      <c r="N1959" s="330">
        <f>IF(ISBLANK(L1959),ROUND(SUMIF(Anlagenbewegungsdaten_AV!B:B,A1959,Anlagenbewegungsdaten_AV!D:D),2),ROUND(M1959*L1959%,2))</f>
        <v>0</v>
      </c>
      <c r="O1959" s="330">
        <f>ROUND(N1959-SUMIF(Anlagenbewegungsdaten_AV!B:B,A1959,Anlagenbewegungsdaten_AV!D:D),3)</f>
        <v>0</v>
      </c>
    </row>
    <row r="1960" spans="1:15" ht="15" customHeight="1" x14ac:dyDescent="0.25">
      <c r="A1960" s="263" t="s">
        <v>3651</v>
      </c>
      <c r="B1960" s="174" t="s">
        <v>2108</v>
      </c>
      <c r="C1960" s="174" t="s">
        <v>4046</v>
      </c>
      <c r="D1960" s="174" t="s">
        <v>3336</v>
      </c>
      <c r="E1960" s="174" t="s">
        <v>3320</v>
      </c>
      <c r="F1960" s="289">
        <v>23.61</v>
      </c>
      <c r="G1960" s="333">
        <f>ROUND(SUMIF(Anlagenbewegungsdaten!B:B,A1960,Anlagenbewegungsdaten!C:C),3)</f>
        <v>0</v>
      </c>
      <c r="H1960" s="334">
        <f>IF(ISBLANK(F1960),ROUND(SUMIF(Anlagenbewegungsdaten!B:B,A1960,Anlagenbewegungsdaten!D:D),2),ROUND(G1960*F1960%,2))</f>
        <v>0</v>
      </c>
      <c r="I1960" s="334">
        <f>ROUND((H1960-SUMIF(Anlagenbewegungsdaten!$B:$B,A1960,Anlagenbewegungsdaten!D:D)),3)</f>
        <v>0</v>
      </c>
      <c r="J1960" s="335" t="s">
        <v>5179</v>
      </c>
      <c r="K1960" s="335" t="s">
        <v>5193</v>
      </c>
      <c r="L1960" s="516">
        <v>18.89</v>
      </c>
      <c r="M1960" s="332">
        <f>ROUND(SUMIF(Anlagenbewegungsdaten_AV!B:B,A1960,Anlagenbewegungsdaten_AV!C:C),3)</f>
        <v>0</v>
      </c>
      <c r="N1960" s="330">
        <f>IF(ISBLANK(L1960),ROUND(SUMIF(Anlagenbewegungsdaten_AV!B:B,A1960,Anlagenbewegungsdaten_AV!D:D),2),ROUND(M1960*L1960%,2))</f>
        <v>0</v>
      </c>
      <c r="O1960" s="330">
        <f>ROUND(N1960-SUMIF(Anlagenbewegungsdaten_AV!B:B,A1960,Anlagenbewegungsdaten_AV!D:D),3)</f>
        <v>0</v>
      </c>
    </row>
    <row r="1961" spans="1:15" ht="15" customHeight="1" x14ac:dyDescent="0.25">
      <c r="A1961" s="275" t="s">
        <v>4427</v>
      </c>
      <c r="B1961" s="193" t="s">
        <v>2108</v>
      </c>
      <c r="C1961" s="193" t="s">
        <v>4046</v>
      </c>
      <c r="D1961" s="193" t="s">
        <v>4109</v>
      </c>
      <c r="E1961" s="193" t="s">
        <v>4093</v>
      </c>
      <c r="F1961" s="290">
        <v>23.58</v>
      </c>
      <c r="G1961" s="333">
        <f>ROUND(SUMIF(Anlagenbewegungsdaten!B:B,A1961,Anlagenbewegungsdaten!C:C),3)</f>
        <v>0</v>
      </c>
      <c r="H1961" s="334">
        <f>IF(ISBLANK(F1961),ROUND(SUMIF(Anlagenbewegungsdaten!B:B,A1961,Anlagenbewegungsdaten!D:D),2),ROUND(G1961*F1961%,2))</f>
        <v>0</v>
      </c>
      <c r="I1961" s="334">
        <f>ROUND((H1961-SUMIF(Anlagenbewegungsdaten!$B:$B,A1961,Anlagenbewegungsdaten!D:D)),3)</f>
        <v>0</v>
      </c>
      <c r="J1961" s="335" t="s">
        <v>5179</v>
      </c>
      <c r="K1961" s="335" t="s">
        <v>5193</v>
      </c>
      <c r="L1961" s="516">
        <v>18.86</v>
      </c>
      <c r="M1961" s="332">
        <f>ROUND(SUMIF(Anlagenbewegungsdaten_AV!B:B,A1961,Anlagenbewegungsdaten_AV!C:C),3)</f>
        <v>0</v>
      </c>
      <c r="N1961" s="330">
        <f>IF(ISBLANK(L1961),ROUND(SUMIF(Anlagenbewegungsdaten_AV!B:B,A1961,Anlagenbewegungsdaten_AV!D:D),2),ROUND(M1961*L1961%,2))</f>
        <v>0</v>
      </c>
      <c r="O1961" s="330">
        <f>ROUND(N1961-SUMIF(Anlagenbewegungsdaten_AV!B:B,A1961,Anlagenbewegungsdaten_AV!D:D),3)</f>
        <v>0</v>
      </c>
    </row>
    <row r="1962" spans="1:15" ht="15" customHeight="1" x14ac:dyDescent="0.25">
      <c r="A1962" s="263" t="s">
        <v>2388</v>
      </c>
      <c r="B1962" s="174" t="s">
        <v>2108</v>
      </c>
      <c r="C1962" s="174" t="s">
        <v>4046</v>
      </c>
      <c r="D1962" s="174" t="s">
        <v>1613</v>
      </c>
      <c r="E1962" s="174" t="s">
        <v>2483</v>
      </c>
      <c r="F1962" s="289">
        <v>21.67</v>
      </c>
      <c r="G1962" s="333">
        <f>ROUND(SUMIF(Anlagenbewegungsdaten!B:B,A1962,Anlagenbewegungsdaten!C:C),3)</f>
        <v>0</v>
      </c>
      <c r="H1962" s="334">
        <f>IF(ISBLANK(F1962),ROUND(SUMIF(Anlagenbewegungsdaten!B:B,A1962,Anlagenbewegungsdaten!D:D),2),ROUND(G1962*F1962%,2))</f>
        <v>0</v>
      </c>
      <c r="I1962" s="334">
        <f>ROUND((H1962-SUMIF(Anlagenbewegungsdaten!$B:$B,A1962,Anlagenbewegungsdaten!D:D)),3)</f>
        <v>0</v>
      </c>
      <c r="J1962" s="335" t="s">
        <v>5179</v>
      </c>
      <c r="K1962" s="335" t="s">
        <v>5193</v>
      </c>
      <c r="L1962" s="516">
        <v>17.34</v>
      </c>
      <c r="M1962" s="332">
        <f>ROUND(SUMIF(Anlagenbewegungsdaten_AV!B:B,A1962,Anlagenbewegungsdaten_AV!C:C),3)</f>
        <v>0</v>
      </c>
      <c r="N1962" s="330">
        <f>IF(ISBLANK(L1962),ROUND(SUMIF(Anlagenbewegungsdaten_AV!B:B,A1962,Anlagenbewegungsdaten_AV!D:D),2),ROUND(M1962*L1962%,2))</f>
        <v>0</v>
      </c>
      <c r="O1962" s="330">
        <f>ROUND(N1962-SUMIF(Anlagenbewegungsdaten_AV!B:B,A1962,Anlagenbewegungsdaten_AV!D:D),3)</f>
        <v>0</v>
      </c>
    </row>
    <row r="1963" spans="1:15" ht="15" customHeight="1" x14ac:dyDescent="0.25">
      <c r="A1963" s="263" t="s">
        <v>2389</v>
      </c>
      <c r="B1963" s="174" t="s">
        <v>2108</v>
      </c>
      <c r="C1963" s="174" t="s">
        <v>4046</v>
      </c>
      <c r="D1963" s="174" t="s">
        <v>53</v>
      </c>
      <c r="E1963" s="174" t="s">
        <v>2486</v>
      </c>
      <c r="F1963" s="289">
        <v>23.67</v>
      </c>
      <c r="G1963" s="333">
        <f>ROUND(SUMIF(Anlagenbewegungsdaten!B:B,A1963,Anlagenbewegungsdaten!C:C),3)</f>
        <v>0</v>
      </c>
      <c r="H1963" s="334">
        <f>IF(ISBLANK(F1963),ROUND(SUMIF(Anlagenbewegungsdaten!B:B,A1963,Anlagenbewegungsdaten!D:D),2),ROUND(G1963*F1963%,2))</f>
        <v>0</v>
      </c>
      <c r="I1963" s="334">
        <f>ROUND((H1963-SUMIF(Anlagenbewegungsdaten!$B:$B,A1963,Anlagenbewegungsdaten!D:D)),3)</f>
        <v>0</v>
      </c>
      <c r="J1963" s="335" t="s">
        <v>5179</v>
      </c>
      <c r="K1963" s="335" t="s">
        <v>5193</v>
      </c>
      <c r="L1963" s="516">
        <v>18.940000000000001</v>
      </c>
      <c r="M1963" s="332">
        <f>ROUND(SUMIF(Anlagenbewegungsdaten_AV!B:B,A1963,Anlagenbewegungsdaten_AV!C:C),3)</f>
        <v>0</v>
      </c>
      <c r="N1963" s="330">
        <f>IF(ISBLANK(L1963),ROUND(SUMIF(Anlagenbewegungsdaten_AV!B:B,A1963,Anlagenbewegungsdaten_AV!D:D),2),ROUND(M1963*L1963%,2))</f>
        <v>0</v>
      </c>
      <c r="O1963" s="330">
        <f>ROUND(N1963-SUMIF(Anlagenbewegungsdaten_AV!B:B,A1963,Anlagenbewegungsdaten_AV!D:D),3)</f>
        <v>0</v>
      </c>
    </row>
    <row r="1964" spans="1:15" ht="15" customHeight="1" x14ac:dyDescent="0.25">
      <c r="A1964" s="263" t="s">
        <v>2390</v>
      </c>
      <c r="B1964" s="174" t="s">
        <v>2108</v>
      </c>
      <c r="C1964" s="174" t="s">
        <v>4046</v>
      </c>
      <c r="D1964" s="184" t="s">
        <v>1615</v>
      </c>
      <c r="E1964" s="174" t="s">
        <v>1560</v>
      </c>
      <c r="F1964" s="289">
        <v>24.67</v>
      </c>
      <c r="G1964" s="333">
        <f>ROUND(SUMIF(Anlagenbewegungsdaten!B:B,A1964,Anlagenbewegungsdaten!C:C),3)</f>
        <v>0</v>
      </c>
      <c r="H1964" s="334">
        <f>IF(ISBLANK(F1964),ROUND(SUMIF(Anlagenbewegungsdaten!B:B,A1964,Anlagenbewegungsdaten!D:D),2),ROUND(G1964*F1964%,2))</f>
        <v>0</v>
      </c>
      <c r="I1964" s="334">
        <f>ROUND((H1964-SUMIF(Anlagenbewegungsdaten!$B:$B,A1964,Anlagenbewegungsdaten!D:D)),3)</f>
        <v>0</v>
      </c>
      <c r="J1964" s="335" t="s">
        <v>5179</v>
      </c>
      <c r="K1964" s="335" t="s">
        <v>5193</v>
      </c>
      <c r="L1964" s="516">
        <v>19.739999999999998</v>
      </c>
      <c r="M1964" s="332">
        <f>ROUND(SUMIF(Anlagenbewegungsdaten_AV!B:B,A1964,Anlagenbewegungsdaten_AV!C:C),3)</f>
        <v>0</v>
      </c>
      <c r="N1964" s="330">
        <f>IF(ISBLANK(L1964),ROUND(SUMIF(Anlagenbewegungsdaten_AV!B:B,A1964,Anlagenbewegungsdaten_AV!D:D),2),ROUND(M1964*L1964%,2))</f>
        <v>0</v>
      </c>
      <c r="O1964" s="330">
        <f>ROUND(N1964-SUMIF(Anlagenbewegungsdaten_AV!B:B,A1964,Anlagenbewegungsdaten_AV!D:D),3)</f>
        <v>0</v>
      </c>
    </row>
    <row r="1965" spans="1:15" ht="15" customHeight="1" x14ac:dyDescent="0.25">
      <c r="A1965" s="263" t="s">
        <v>2391</v>
      </c>
      <c r="B1965" s="174" t="s">
        <v>2108</v>
      </c>
      <c r="C1965" s="174" t="s">
        <v>4046</v>
      </c>
      <c r="D1965" s="174" t="s">
        <v>1617</v>
      </c>
      <c r="E1965" s="174" t="s">
        <v>1563</v>
      </c>
      <c r="F1965" s="289">
        <v>24.67</v>
      </c>
      <c r="G1965" s="333">
        <f>ROUND(SUMIF(Anlagenbewegungsdaten!B:B,A1965,Anlagenbewegungsdaten!C:C),3)</f>
        <v>0</v>
      </c>
      <c r="H1965" s="334">
        <f>IF(ISBLANK(F1965),ROUND(SUMIF(Anlagenbewegungsdaten!B:B,A1965,Anlagenbewegungsdaten!D:D),2),ROUND(G1965*F1965%,2))</f>
        <v>0</v>
      </c>
      <c r="I1965" s="334">
        <f>ROUND((H1965-SUMIF(Anlagenbewegungsdaten!$B:$B,A1965,Anlagenbewegungsdaten!D:D)),3)</f>
        <v>0</v>
      </c>
      <c r="J1965" s="335" t="s">
        <v>5179</v>
      </c>
      <c r="K1965" s="335" t="s">
        <v>5193</v>
      </c>
      <c r="L1965" s="516">
        <v>19.739999999999998</v>
      </c>
      <c r="M1965" s="332">
        <f>ROUND(SUMIF(Anlagenbewegungsdaten_AV!B:B,A1965,Anlagenbewegungsdaten_AV!C:C),3)</f>
        <v>0</v>
      </c>
      <c r="N1965" s="330">
        <f>IF(ISBLANK(L1965),ROUND(SUMIF(Anlagenbewegungsdaten_AV!B:B,A1965,Anlagenbewegungsdaten_AV!D:D),2),ROUND(M1965*L1965%,2))</f>
        <v>0</v>
      </c>
      <c r="O1965" s="330">
        <f>ROUND(N1965-SUMIF(Anlagenbewegungsdaten_AV!B:B,A1965,Anlagenbewegungsdaten_AV!D:D),3)</f>
        <v>0</v>
      </c>
    </row>
    <row r="1966" spans="1:15" ht="15" customHeight="1" x14ac:dyDescent="0.25">
      <c r="A1966" s="263" t="s">
        <v>2908</v>
      </c>
      <c r="B1966" s="174" t="s">
        <v>2108</v>
      </c>
      <c r="C1966" s="174" t="s">
        <v>4046</v>
      </c>
      <c r="D1966" s="174" t="s">
        <v>2594</v>
      </c>
      <c r="E1966" s="174" t="s">
        <v>2576</v>
      </c>
      <c r="F1966" s="289">
        <v>24.64</v>
      </c>
      <c r="G1966" s="333">
        <f>ROUND(SUMIF(Anlagenbewegungsdaten!B:B,A1966,Anlagenbewegungsdaten!C:C),3)</f>
        <v>0</v>
      </c>
      <c r="H1966" s="334">
        <f>IF(ISBLANK(F1966),ROUND(SUMIF(Anlagenbewegungsdaten!B:B,A1966,Anlagenbewegungsdaten!D:D),2),ROUND(G1966*F1966%,2))</f>
        <v>0</v>
      </c>
      <c r="I1966" s="334">
        <f>ROUND((H1966-SUMIF(Anlagenbewegungsdaten!$B:$B,A1966,Anlagenbewegungsdaten!D:D)),3)</f>
        <v>0</v>
      </c>
      <c r="J1966" s="335" t="s">
        <v>5179</v>
      </c>
      <c r="K1966" s="335" t="s">
        <v>5193</v>
      </c>
      <c r="L1966" s="516">
        <v>19.71</v>
      </c>
      <c r="M1966" s="332">
        <f>ROUND(SUMIF(Anlagenbewegungsdaten_AV!B:B,A1966,Anlagenbewegungsdaten_AV!C:C),3)</f>
        <v>0</v>
      </c>
      <c r="N1966" s="330">
        <f>IF(ISBLANK(L1966),ROUND(SUMIF(Anlagenbewegungsdaten_AV!B:B,A1966,Anlagenbewegungsdaten_AV!D:D),2),ROUND(M1966*L1966%,2))</f>
        <v>0</v>
      </c>
      <c r="O1966" s="330">
        <f>ROUND(N1966-SUMIF(Anlagenbewegungsdaten_AV!B:B,A1966,Anlagenbewegungsdaten_AV!D:D),3)</f>
        <v>0</v>
      </c>
    </row>
    <row r="1967" spans="1:15" ht="15" customHeight="1" x14ac:dyDescent="0.25">
      <c r="A1967" s="263" t="s">
        <v>3652</v>
      </c>
      <c r="B1967" s="174" t="s">
        <v>2108</v>
      </c>
      <c r="C1967" s="174" t="s">
        <v>4046</v>
      </c>
      <c r="D1967" s="174" t="s">
        <v>3338</v>
      </c>
      <c r="E1967" s="174" t="s">
        <v>3320</v>
      </c>
      <c r="F1967" s="289">
        <v>24.61</v>
      </c>
      <c r="G1967" s="333">
        <f>ROUND(SUMIF(Anlagenbewegungsdaten!B:B,A1967,Anlagenbewegungsdaten!C:C),3)</f>
        <v>0</v>
      </c>
      <c r="H1967" s="334">
        <f>IF(ISBLANK(F1967),ROUND(SUMIF(Anlagenbewegungsdaten!B:B,A1967,Anlagenbewegungsdaten!D:D),2),ROUND(G1967*F1967%,2))</f>
        <v>0</v>
      </c>
      <c r="I1967" s="334">
        <f>ROUND((H1967-SUMIF(Anlagenbewegungsdaten!$B:$B,A1967,Anlagenbewegungsdaten!D:D)),3)</f>
        <v>0</v>
      </c>
      <c r="J1967" s="335" t="s">
        <v>5179</v>
      </c>
      <c r="K1967" s="335" t="s">
        <v>5193</v>
      </c>
      <c r="L1967" s="516">
        <v>19.690000000000001</v>
      </c>
      <c r="M1967" s="332">
        <f>ROUND(SUMIF(Anlagenbewegungsdaten_AV!B:B,A1967,Anlagenbewegungsdaten_AV!C:C),3)</f>
        <v>0</v>
      </c>
      <c r="N1967" s="330">
        <f>IF(ISBLANK(L1967),ROUND(SUMIF(Anlagenbewegungsdaten_AV!B:B,A1967,Anlagenbewegungsdaten_AV!D:D),2),ROUND(M1967*L1967%,2))</f>
        <v>0</v>
      </c>
      <c r="O1967" s="330">
        <f>ROUND(N1967-SUMIF(Anlagenbewegungsdaten_AV!B:B,A1967,Anlagenbewegungsdaten_AV!D:D),3)</f>
        <v>0</v>
      </c>
    </row>
    <row r="1968" spans="1:15" ht="15" customHeight="1" x14ac:dyDescent="0.25">
      <c r="A1968" s="275" t="s">
        <v>4428</v>
      </c>
      <c r="B1968" s="193" t="s">
        <v>2108</v>
      </c>
      <c r="C1968" s="193" t="s">
        <v>4046</v>
      </c>
      <c r="D1968" s="193" t="s">
        <v>4111</v>
      </c>
      <c r="E1968" s="193" t="s">
        <v>4093</v>
      </c>
      <c r="F1968" s="290">
        <v>24.58</v>
      </c>
      <c r="G1968" s="333">
        <f>ROUND(SUMIF(Anlagenbewegungsdaten!B:B,A1968,Anlagenbewegungsdaten!C:C),3)</f>
        <v>0</v>
      </c>
      <c r="H1968" s="334">
        <f>IF(ISBLANK(F1968),ROUND(SUMIF(Anlagenbewegungsdaten!B:B,A1968,Anlagenbewegungsdaten!D:D),2),ROUND(G1968*F1968%,2))</f>
        <v>0</v>
      </c>
      <c r="I1968" s="334">
        <f>ROUND((H1968-SUMIF(Anlagenbewegungsdaten!$B:$B,A1968,Anlagenbewegungsdaten!D:D)),3)</f>
        <v>0</v>
      </c>
      <c r="J1968" s="335" t="s">
        <v>5179</v>
      </c>
      <c r="K1968" s="335" t="s">
        <v>5193</v>
      </c>
      <c r="L1968" s="516">
        <v>19.66</v>
      </c>
      <c r="M1968" s="332">
        <f>ROUND(SUMIF(Anlagenbewegungsdaten_AV!B:B,A1968,Anlagenbewegungsdaten_AV!C:C),3)</f>
        <v>0</v>
      </c>
      <c r="N1968" s="330">
        <f>IF(ISBLANK(L1968),ROUND(SUMIF(Anlagenbewegungsdaten_AV!B:B,A1968,Anlagenbewegungsdaten_AV!D:D),2),ROUND(M1968*L1968%,2))</f>
        <v>0</v>
      </c>
      <c r="O1968" s="330">
        <f>ROUND(N1968-SUMIF(Anlagenbewegungsdaten_AV!B:B,A1968,Anlagenbewegungsdaten_AV!D:D),3)</f>
        <v>0</v>
      </c>
    </row>
    <row r="1969" spans="1:15" ht="15" customHeight="1" x14ac:dyDescent="0.25">
      <c r="A1969" s="263" t="s">
        <v>2392</v>
      </c>
      <c r="B1969" s="174" t="s">
        <v>2108</v>
      </c>
      <c r="C1969" s="174" t="s">
        <v>4046</v>
      </c>
      <c r="D1969" s="174" t="s">
        <v>1619</v>
      </c>
      <c r="E1969" s="174" t="s">
        <v>2483</v>
      </c>
      <c r="F1969" s="289">
        <v>24.67</v>
      </c>
      <c r="G1969" s="333">
        <f>ROUND(SUMIF(Anlagenbewegungsdaten!B:B,A1969,Anlagenbewegungsdaten!C:C),3)</f>
        <v>0</v>
      </c>
      <c r="H1969" s="334">
        <f>IF(ISBLANK(F1969),ROUND(SUMIF(Anlagenbewegungsdaten!B:B,A1969,Anlagenbewegungsdaten!D:D),2),ROUND(G1969*F1969%,2))</f>
        <v>0</v>
      </c>
      <c r="I1969" s="334">
        <f>ROUND((H1969-SUMIF(Anlagenbewegungsdaten!$B:$B,A1969,Anlagenbewegungsdaten!D:D)),3)</f>
        <v>0</v>
      </c>
      <c r="J1969" s="335" t="s">
        <v>5179</v>
      </c>
      <c r="K1969" s="335" t="s">
        <v>5193</v>
      </c>
      <c r="L1969" s="516">
        <v>19.739999999999998</v>
      </c>
      <c r="M1969" s="332">
        <f>ROUND(SUMIF(Anlagenbewegungsdaten_AV!B:B,A1969,Anlagenbewegungsdaten_AV!C:C),3)</f>
        <v>0</v>
      </c>
      <c r="N1969" s="330">
        <f>IF(ISBLANK(L1969),ROUND(SUMIF(Anlagenbewegungsdaten_AV!B:B,A1969,Anlagenbewegungsdaten_AV!D:D),2),ROUND(M1969*L1969%,2))</f>
        <v>0</v>
      </c>
      <c r="O1969" s="330">
        <f>ROUND(N1969-SUMIF(Anlagenbewegungsdaten_AV!B:B,A1969,Anlagenbewegungsdaten_AV!D:D),3)</f>
        <v>0</v>
      </c>
    </row>
    <row r="1970" spans="1:15" ht="15" customHeight="1" x14ac:dyDescent="0.25">
      <c r="A1970" s="263" t="s">
        <v>2393</v>
      </c>
      <c r="B1970" s="174" t="s">
        <v>2108</v>
      </c>
      <c r="C1970" s="174" t="s">
        <v>4046</v>
      </c>
      <c r="D1970" s="174" t="s">
        <v>58</v>
      </c>
      <c r="E1970" s="174" t="s">
        <v>2486</v>
      </c>
      <c r="F1970" s="289">
        <v>26.67</v>
      </c>
      <c r="G1970" s="333">
        <f>ROUND(SUMIF(Anlagenbewegungsdaten!B:B,A1970,Anlagenbewegungsdaten!C:C),3)</f>
        <v>0</v>
      </c>
      <c r="H1970" s="334">
        <f>IF(ISBLANK(F1970),ROUND(SUMIF(Anlagenbewegungsdaten!B:B,A1970,Anlagenbewegungsdaten!D:D),2),ROUND(G1970*F1970%,2))</f>
        <v>0</v>
      </c>
      <c r="I1970" s="334">
        <f>ROUND((H1970-SUMIF(Anlagenbewegungsdaten!$B:$B,A1970,Anlagenbewegungsdaten!D:D)),3)</f>
        <v>0</v>
      </c>
      <c r="J1970" s="335" t="s">
        <v>5179</v>
      </c>
      <c r="K1970" s="335" t="s">
        <v>5193</v>
      </c>
      <c r="L1970" s="516">
        <v>21.34</v>
      </c>
      <c r="M1970" s="332">
        <f>ROUND(SUMIF(Anlagenbewegungsdaten_AV!B:B,A1970,Anlagenbewegungsdaten_AV!C:C),3)</f>
        <v>0</v>
      </c>
      <c r="N1970" s="330">
        <f>IF(ISBLANK(L1970),ROUND(SUMIF(Anlagenbewegungsdaten_AV!B:B,A1970,Anlagenbewegungsdaten_AV!D:D),2),ROUND(M1970*L1970%,2))</f>
        <v>0</v>
      </c>
      <c r="O1970" s="330">
        <f>ROUND(N1970-SUMIF(Anlagenbewegungsdaten_AV!B:B,A1970,Anlagenbewegungsdaten_AV!D:D),3)</f>
        <v>0</v>
      </c>
    </row>
    <row r="1971" spans="1:15" ht="15" customHeight="1" x14ac:dyDescent="0.25">
      <c r="A1971" s="263" t="s">
        <v>2394</v>
      </c>
      <c r="B1971" s="174" t="s">
        <v>2108</v>
      </c>
      <c r="C1971" s="174" t="s">
        <v>4046</v>
      </c>
      <c r="D1971" s="174" t="s">
        <v>1621</v>
      </c>
      <c r="E1971" s="174" t="s">
        <v>1560</v>
      </c>
      <c r="F1971" s="289">
        <v>27.67</v>
      </c>
      <c r="G1971" s="333">
        <f>ROUND(SUMIF(Anlagenbewegungsdaten!B:B,A1971,Anlagenbewegungsdaten!C:C),3)</f>
        <v>0</v>
      </c>
      <c r="H1971" s="334">
        <f>IF(ISBLANK(F1971),ROUND(SUMIF(Anlagenbewegungsdaten!B:B,A1971,Anlagenbewegungsdaten!D:D),2),ROUND(G1971*F1971%,2))</f>
        <v>0</v>
      </c>
      <c r="I1971" s="334">
        <f>ROUND((H1971-SUMIF(Anlagenbewegungsdaten!$B:$B,A1971,Anlagenbewegungsdaten!D:D)),3)</f>
        <v>0</v>
      </c>
      <c r="J1971" s="335" t="s">
        <v>5179</v>
      </c>
      <c r="K1971" s="335" t="s">
        <v>5193</v>
      </c>
      <c r="L1971" s="516">
        <v>22.14</v>
      </c>
      <c r="M1971" s="332">
        <f>ROUND(SUMIF(Anlagenbewegungsdaten_AV!B:B,A1971,Anlagenbewegungsdaten_AV!C:C),3)</f>
        <v>0</v>
      </c>
      <c r="N1971" s="330">
        <f>IF(ISBLANK(L1971),ROUND(SUMIF(Anlagenbewegungsdaten_AV!B:B,A1971,Anlagenbewegungsdaten_AV!D:D),2),ROUND(M1971*L1971%,2))</f>
        <v>0</v>
      </c>
      <c r="O1971" s="330">
        <f>ROUND(N1971-SUMIF(Anlagenbewegungsdaten_AV!B:B,A1971,Anlagenbewegungsdaten_AV!D:D),3)</f>
        <v>0</v>
      </c>
    </row>
    <row r="1972" spans="1:15" ht="15" customHeight="1" x14ac:dyDescent="0.25">
      <c r="A1972" s="263" t="s">
        <v>2395</v>
      </c>
      <c r="B1972" s="174" t="s">
        <v>2108</v>
      </c>
      <c r="C1972" s="174" t="s">
        <v>4046</v>
      </c>
      <c r="D1972" s="174" t="s">
        <v>1623</v>
      </c>
      <c r="E1972" s="174" t="s">
        <v>1563</v>
      </c>
      <c r="F1972" s="289">
        <v>27.67</v>
      </c>
      <c r="G1972" s="333">
        <f>ROUND(SUMIF(Anlagenbewegungsdaten!B:B,A1972,Anlagenbewegungsdaten!C:C),3)</f>
        <v>0</v>
      </c>
      <c r="H1972" s="334">
        <f>IF(ISBLANK(F1972),ROUND(SUMIF(Anlagenbewegungsdaten!B:B,A1972,Anlagenbewegungsdaten!D:D),2),ROUND(G1972*F1972%,2))</f>
        <v>0</v>
      </c>
      <c r="I1972" s="334">
        <f>ROUND((H1972-SUMIF(Anlagenbewegungsdaten!$B:$B,A1972,Anlagenbewegungsdaten!D:D)),3)</f>
        <v>0</v>
      </c>
      <c r="J1972" s="335" t="s">
        <v>5179</v>
      </c>
      <c r="K1972" s="335" t="s">
        <v>5193</v>
      </c>
      <c r="L1972" s="516">
        <v>22.14</v>
      </c>
      <c r="M1972" s="332">
        <f>ROUND(SUMIF(Anlagenbewegungsdaten_AV!B:B,A1972,Anlagenbewegungsdaten_AV!C:C),3)</f>
        <v>0</v>
      </c>
      <c r="N1972" s="330">
        <f>IF(ISBLANK(L1972),ROUND(SUMIF(Anlagenbewegungsdaten_AV!B:B,A1972,Anlagenbewegungsdaten_AV!D:D),2),ROUND(M1972*L1972%,2))</f>
        <v>0</v>
      </c>
      <c r="O1972" s="330">
        <f>ROUND(N1972-SUMIF(Anlagenbewegungsdaten_AV!B:B,A1972,Anlagenbewegungsdaten_AV!D:D),3)</f>
        <v>0</v>
      </c>
    </row>
    <row r="1973" spans="1:15" ht="15" customHeight="1" x14ac:dyDescent="0.25">
      <c r="A1973" s="263" t="s">
        <v>2909</v>
      </c>
      <c r="B1973" s="174" t="s">
        <v>2108</v>
      </c>
      <c r="C1973" s="174" t="s">
        <v>4046</v>
      </c>
      <c r="D1973" s="174" t="s">
        <v>2596</v>
      </c>
      <c r="E1973" s="174" t="s">
        <v>2576</v>
      </c>
      <c r="F1973" s="289">
        <v>27.64</v>
      </c>
      <c r="G1973" s="333">
        <f>ROUND(SUMIF(Anlagenbewegungsdaten!B:B,A1973,Anlagenbewegungsdaten!C:C),3)</f>
        <v>0</v>
      </c>
      <c r="H1973" s="334">
        <f>IF(ISBLANK(F1973),ROUND(SUMIF(Anlagenbewegungsdaten!B:B,A1973,Anlagenbewegungsdaten!D:D),2),ROUND(G1973*F1973%,2))</f>
        <v>0</v>
      </c>
      <c r="I1973" s="334">
        <f>ROUND((H1973-SUMIF(Anlagenbewegungsdaten!$B:$B,A1973,Anlagenbewegungsdaten!D:D)),3)</f>
        <v>0</v>
      </c>
      <c r="J1973" s="335" t="s">
        <v>5179</v>
      </c>
      <c r="K1973" s="335" t="s">
        <v>5193</v>
      </c>
      <c r="L1973" s="516">
        <v>22.11</v>
      </c>
      <c r="M1973" s="332">
        <f>ROUND(SUMIF(Anlagenbewegungsdaten_AV!B:B,A1973,Anlagenbewegungsdaten_AV!C:C),3)</f>
        <v>0</v>
      </c>
      <c r="N1973" s="330">
        <f>IF(ISBLANK(L1973),ROUND(SUMIF(Anlagenbewegungsdaten_AV!B:B,A1973,Anlagenbewegungsdaten_AV!D:D),2),ROUND(M1973*L1973%,2))</f>
        <v>0</v>
      </c>
      <c r="O1973" s="330">
        <f>ROUND(N1973-SUMIF(Anlagenbewegungsdaten_AV!B:B,A1973,Anlagenbewegungsdaten_AV!D:D),3)</f>
        <v>0</v>
      </c>
    </row>
    <row r="1974" spans="1:15" ht="15" customHeight="1" x14ac:dyDescent="0.25">
      <c r="A1974" s="263" t="s">
        <v>3653</v>
      </c>
      <c r="B1974" s="174" t="s">
        <v>2108</v>
      </c>
      <c r="C1974" s="174" t="s">
        <v>4046</v>
      </c>
      <c r="D1974" s="174" t="s">
        <v>3340</v>
      </c>
      <c r="E1974" s="174" t="s">
        <v>3320</v>
      </c>
      <c r="F1974" s="289">
        <v>27.61</v>
      </c>
      <c r="G1974" s="333">
        <f>ROUND(SUMIF(Anlagenbewegungsdaten!B:B,A1974,Anlagenbewegungsdaten!C:C),3)</f>
        <v>0</v>
      </c>
      <c r="H1974" s="334">
        <f>IF(ISBLANK(F1974),ROUND(SUMIF(Anlagenbewegungsdaten!B:B,A1974,Anlagenbewegungsdaten!D:D),2),ROUND(G1974*F1974%,2))</f>
        <v>0</v>
      </c>
      <c r="I1974" s="334">
        <f>ROUND((H1974-SUMIF(Anlagenbewegungsdaten!$B:$B,A1974,Anlagenbewegungsdaten!D:D)),3)</f>
        <v>0</v>
      </c>
      <c r="J1974" s="335" t="s">
        <v>5179</v>
      </c>
      <c r="K1974" s="335" t="s">
        <v>5193</v>
      </c>
      <c r="L1974" s="516">
        <v>22.09</v>
      </c>
      <c r="M1974" s="332">
        <f>ROUND(SUMIF(Anlagenbewegungsdaten_AV!B:B,A1974,Anlagenbewegungsdaten_AV!C:C),3)</f>
        <v>0</v>
      </c>
      <c r="N1974" s="330">
        <f>IF(ISBLANK(L1974),ROUND(SUMIF(Anlagenbewegungsdaten_AV!B:B,A1974,Anlagenbewegungsdaten_AV!D:D),2),ROUND(M1974*L1974%,2))</f>
        <v>0</v>
      </c>
      <c r="O1974" s="330">
        <f>ROUND(N1974-SUMIF(Anlagenbewegungsdaten_AV!B:B,A1974,Anlagenbewegungsdaten_AV!D:D),3)</f>
        <v>0</v>
      </c>
    </row>
    <row r="1975" spans="1:15" ht="15" customHeight="1" x14ac:dyDescent="0.25">
      <c r="A1975" s="275" t="s">
        <v>4429</v>
      </c>
      <c r="B1975" s="193" t="s">
        <v>2108</v>
      </c>
      <c r="C1975" s="193" t="s">
        <v>4046</v>
      </c>
      <c r="D1975" s="193" t="s">
        <v>4113</v>
      </c>
      <c r="E1975" s="193" t="s">
        <v>4093</v>
      </c>
      <c r="F1975" s="290">
        <v>27.58</v>
      </c>
      <c r="G1975" s="333">
        <f>ROUND(SUMIF(Anlagenbewegungsdaten!B:B,A1975,Anlagenbewegungsdaten!C:C),3)</f>
        <v>0</v>
      </c>
      <c r="H1975" s="334">
        <f>IF(ISBLANK(F1975),ROUND(SUMIF(Anlagenbewegungsdaten!B:B,A1975,Anlagenbewegungsdaten!D:D),2),ROUND(G1975*F1975%,2))</f>
        <v>0</v>
      </c>
      <c r="I1975" s="334">
        <f>ROUND((H1975-SUMIF(Anlagenbewegungsdaten!$B:$B,A1975,Anlagenbewegungsdaten!D:D)),3)</f>
        <v>0</v>
      </c>
      <c r="J1975" s="335" t="s">
        <v>5179</v>
      </c>
      <c r="K1975" s="335" t="s">
        <v>5193</v>
      </c>
      <c r="L1975" s="516">
        <v>22.06</v>
      </c>
      <c r="M1975" s="332">
        <f>ROUND(SUMIF(Anlagenbewegungsdaten_AV!B:B,A1975,Anlagenbewegungsdaten_AV!C:C),3)</f>
        <v>0</v>
      </c>
      <c r="N1975" s="330">
        <f>IF(ISBLANK(L1975),ROUND(SUMIF(Anlagenbewegungsdaten_AV!B:B,A1975,Anlagenbewegungsdaten_AV!D:D),2),ROUND(M1975*L1975%,2))</f>
        <v>0</v>
      </c>
      <c r="O1975" s="330">
        <f>ROUND(N1975-SUMIF(Anlagenbewegungsdaten_AV!B:B,A1975,Anlagenbewegungsdaten_AV!D:D),3)</f>
        <v>0</v>
      </c>
    </row>
    <row r="1976" spans="1:15" ht="15" customHeight="1" x14ac:dyDescent="0.25">
      <c r="A1976" s="263" t="s">
        <v>2396</v>
      </c>
      <c r="B1976" s="174" t="s">
        <v>2108</v>
      </c>
      <c r="C1976" s="174" t="s">
        <v>4046</v>
      </c>
      <c r="D1976" s="174" t="s">
        <v>1625</v>
      </c>
      <c r="E1976" s="174" t="s">
        <v>2483</v>
      </c>
      <c r="F1976" s="289">
        <v>25.67</v>
      </c>
      <c r="G1976" s="333">
        <f>ROUND(SUMIF(Anlagenbewegungsdaten!B:B,A1976,Anlagenbewegungsdaten!C:C),3)</f>
        <v>0</v>
      </c>
      <c r="H1976" s="334">
        <f>IF(ISBLANK(F1976),ROUND(SUMIF(Anlagenbewegungsdaten!B:B,A1976,Anlagenbewegungsdaten!D:D),2),ROUND(G1976*F1976%,2))</f>
        <v>0</v>
      </c>
      <c r="I1976" s="334">
        <f>ROUND((H1976-SUMIF(Anlagenbewegungsdaten!$B:$B,A1976,Anlagenbewegungsdaten!D:D)),3)</f>
        <v>0</v>
      </c>
      <c r="J1976" s="335" t="s">
        <v>5179</v>
      </c>
      <c r="K1976" s="335" t="s">
        <v>5193</v>
      </c>
      <c r="L1976" s="516">
        <v>20.54</v>
      </c>
      <c r="M1976" s="332">
        <f>ROUND(SUMIF(Anlagenbewegungsdaten_AV!B:B,A1976,Anlagenbewegungsdaten_AV!C:C),3)</f>
        <v>0</v>
      </c>
      <c r="N1976" s="330">
        <f>IF(ISBLANK(L1976),ROUND(SUMIF(Anlagenbewegungsdaten_AV!B:B,A1976,Anlagenbewegungsdaten_AV!D:D),2),ROUND(M1976*L1976%,2))</f>
        <v>0</v>
      </c>
      <c r="O1976" s="330">
        <f>ROUND(N1976-SUMIF(Anlagenbewegungsdaten_AV!B:B,A1976,Anlagenbewegungsdaten_AV!D:D),3)</f>
        <v>0</v>
      </c>
    </row>
    <row r="1977" spans="1:15" ht="15" customHeight="1" x14ac:dyDescent="0.25">
      <c r="A1977" s="263" t="s">
        <v>2397</v>
      </c>
      <c r="B1977" s="174" t="s">
        <v>2108</v>
      </c>
      <c r="C1977" s="174" t="s">
        <v>4046</v>
      </c>
      <c r="D1977" s="174" t="s">
        <v>63</v>
      </c>
      <c r="E1977" s="174" t="s">
        <v>2486</v>
      </c>
      <c r="F1977" s="289">
        <v>27.67</v>
      </c>
      <c r="G1977" s="333">
        <f>ROUND(SUMIF(Anlagenbewegungsdaten!B:B,A1977,Anlagenbewegungsdaten!C:C),3)</f>
        <v>0</v>
      </c>
      <c r="H1977" s="334">
        <f>IF(ISBLANK(F1977),ROUND(SUMIF(Anlagenbewegungsdaten!B:B,A1977,Anlagenbewegungsdaten!D:D),2),ROUND(G1977*F1977%,2))</f>
        <v>0</v>
      </c>
      <c r="I1977" s="334">
        <f>ROUND((H1977-SUMIF(Anlagenbewegungsdaten!$B:$B,A1977,Anlagenbewegungsdaten!D:D)),3)</f>
        <v>0</v>
      </c>
      <c r="J1977" s="335" t="s">
        <v>5179</v>
      </c>
      <c r="K1977" s="335" t="s">
        <v>5193</v>
      </c>
      <c r="L1977" s="516">
        <v>22.14</v>
      </c>
      <c r="M1977" s="332">
        <f>ROUND(SUMIF(Anlagenbewegungsdaten_AV!B:B,A1977,Anlagenbewegungsdaten_AV!C:C),3)</f>
        <v>0</v>
      </c>
      <c r="N1977" s="330">
        <f>IF(ISBLANK(L1977),ROUND(SUMIF(Anlagenbewegungsdaten_AV!B:B,A1977,Anlagenbewegungsdaten_AV!D:D),2),ROUND(M1977*L1977%,2))</f>
        <v>0</v>
      </c>
      <c r="O1977" s="330">
        <f>ROUND(N1977-SUMIF(Anlagenbewegungsdaten_AV!B:B,A1977,Anlagenbewegungsdaten_AV!D:D),3)</f>
        <v>0</v>
      </c>
    </row>
    <row r="1978" spans="1:15" ht="15" customHeight="1" x14ac:dyDescent="0.25">
      <c r="A1978" s="263" t="s">
        <v>2398</v>
      </c>
      <c r="B1978" s="174" t="s">
        <v>2108</v>
      </c>
      <c r="C1978" s="174" t="s">
        <v>4046</v>
      </c>
      <c r="D1978" s="184" t="s">
        <v>1627</v>
      </c>
      <c r="E1978" s="174" t="s">
        <v>1560</v>
      </c>
      <c r="F1978" s="289">
        <v>28.67</v>
      </c>
      <c r="G1978" s="333">
        <f>ROUND(SUMIF(Anlagenbewegungsdaten!B:B,A1978,Anlagenbewegungsdaten!C:C),3)</f>
        <v>0</v>
      </c>
      <c r="H1978" s="334">
        <f>IF(ISBLANK(F1978),ROUND(SUMIF(Anlagenbewegungsdaten!B:B,A1978,Anlagenbewegungsdaten!D:D),2),ROUND(G1978*F1978%,2))</f>
        <v>0</v>
      </c>
      <c r="I1978" s="334">
        <f>ROUND((H1978-SUMIF(Anlagenbewegungsdaten!$B:$B,A1978,Anlagenbewegungsdaten!D:D)),3)</f>
        <v>0</v>
      </c>
      <c r="J1978" s="335" t="s">
        <v>5179</v>
      </c>
      <c r="K1978" s="335" t="s">
        <v>5193</v>
      </c>
      <c r="L1978" s="516">
        <v>22.94</v>
      </c>
      <c r="M1978" s="332">
        <f>ROUND(SUMIF(Anlagenbewegungsdaten_AV!B:B,A1978,Anlagenbewegungsdaten_AV!C:C),3)</f>
        <v>0</v>
      </c>
      <c r="N1978" s="330">
        <f>IF(ISBLANK(L1978),ROUND(SUMIF(Anlagenbewegungsdaten_AV!B:B,A1978,Anlagenbewegungsdaten_AV!D:D),2),ROUND(M1978*L1978%,2))</f>
        <v>0</v>
      </c>
      <c r="O1978" s="330">
        <f>ROUND(N1978-SUMIF(Anlagenbewegungsdaten_AV!B:B,A1978,Anlagenbewegungsdaten_AV!D:D),3)</f>
        <v>0</v>
      </c>
    </row>
    <row r="1979" spans="1:15" ht="15" customHeight="1" x14ac:dyDescent="0.25">
      <c r="A1979" s="263" t="s">
        <v>2399</v>
      </c>
      <c r="B1979" s="174" t="s">
        <v>2108</v>
      </c>
      <c r="C1979" s="174" t="s">
        <v>4046</v>
      </c>
      <c r="D1979" s="174" t="s">
        <v>1629</v>
      </c>
      <c r="E1979" s="174" t="s">
        <v>1563</v>
      </c>
      <c r="F1979" s="289">
        <v>28.67</v>
      </c>
      <c r="G1979" s="333">
        <f>ROUND(SUMIF(Anlagenbewegungsdaten!B:B,A1979,Anlagenbewegungsdaten!C:C),3)</f>
        <v>0</v>
      </c>
      <c r="H1979" s="334">
        <f>IF(ISBLANK(F1979),ROUND(SUMIF(Anlagenbewegungsdaten!B:B,A1979,Anlagenbewegungsdaten!D:D),2),ROUND(G1979*F1979%,2))</f>
        <v>0</v>
      </c>
      <c r="I1979" s="334">
        <f>ROUND((H1979-SUMIF(Anlagenbewegungsdaten!$B:$B,A1979,Anlagenbewegungsdaten!D:D)),3)</f>
        <v>0</v>
      </c>
      <c r="J1979" s="335" t="s">
        <v>5179</v>
      </c>
      <c r="K1979" s="335" t="s">
        <v>5193</v>
      </c>
      <c r="L1979" s="516">
        <v>22.94</v>
      </c>
      <c r="M1979" s="332">
        <f>ROUND(SUMIF(Anlagenbewegungsdaten_AV!B:B,A1979,Anlagenbewegungsdaten_AV!C:C),3)</f>
        <v>0</v>
      </c>
      <c r="N1979" s="330">
        <f>IF(ISBLANK(L1979),ROUND(SUMIF(Anlagenbewegungsdaten_AV!B:B,A1979,Anlagenbewegungsdaten_AV!D:D),2),ROUND(M1979*L1979%,2))</f>
        <v>0</v>
      </c>
      <c r="O1979" s="330">
        <f>ROUND(N1979-SUMIF(Anlagenbewegungsdaten_AV!B:B,A1979,Anlagenbewegungsdaten_AV!D:D),3)</f>
        <v>0</v>
      </c>
    </row>
    <row r="1980" spans="1:15" ht="15" customHeight="1" x14ac:dyDescent="0.25">
      <c r="A1980" s="263" t="s">
        <v>2910</v>
      </c>
      <c r="B1980" s="174" t="s">
        <v>2108</v>
      </c>
      <c r="C1980" s="174" t="s">
        <v>4046</v>
      </c>
      <c r="D1980" s="174" t="s">
        <v>2598</v>
      </c>
      <c r="E1980" s="174" t="s">
        <v>2576</v>
      </c>
      <c r="F1980" s="289">
        <v>28.64</v>
      </c>
      <c r="G1980" s="333">
        <f>ROUND(SUMIF(Anlagenbewegungsdaten!B:B,A1980,Anlagenbewegungsdaten!C:C),3)</f>
        <v>0</v>
      </c>
      <c r="H1980" s="334">
        <f>IF(ISBLANK(F1980),ROUND(SUMIF(Anlagenbewegungsdaten!B:B,A1980,Anlagenbewegungsdaten!D:D),2),ROUND(G1980*F1980%,2))</f>
        <v>0</v>
      </c>
      <c r="I1980" s="334">
        <f>ROUND((H1980-SUMIF(Anlagenbewegungsdaten!$B:$B,A1980,Anlagenbewegungsdaten!D:D)),3)</f>
        <v>0</v>
      </c>
      <c r="J1980" s="335" t="s">
        <v>5179</v>
      </c>
      <c r="K1980" s="335" t="s">
        <v>5193</v>
      </c>
      <c r="L1980" s="516">
        <v>22.91</v>
      </c>
      <c r="M1980" s="332">
        <f>ROUND(SUMIF(Anlagenbewegungsdaten_AV!B:B,A1980,Anlagenbewegungsdaten_AV!C:C),3)</f>
        <v>0</v>
      </c>
      <c r="N1980" s="330">
        <f>IF(ISBLANK(L1980),ROUND(SUMIF(Anlagenbewegungsdaten_AV!B:B,A1980,Anlagenbewegungsdaten_AV!D:D),2),ROUND(M1980*L1980%,2))</f>
        <v>0</v>
      </c>
      <c r="O1980" s="330">
        <f>ROUND(N1980-SUMIF(Anlagenbewegungsdaten_AV!B:B,A1980,Anlagenbewegungsdaten_AV!D:D),3)</f>
        <v>0</v>
      </c>
    </row>
    <row r="1981" spans="1:15" ht="15" customHeight="1" x14ac:dyDescent="0.25">
      <c r="A1981" s="263" t="s">
        <v>3654</v>
      </c>
      <c r="B1981" s="174" t="s">
        <v>2108</v>
      </c>
      <c r="C1981" s="174" t="s">
        <v>4046</v>
      </c>
      <c r="D1981" s="174" t="s">
        <v>3342</v>
      </c>
      <c r="E1981" s="174" t="s">
        <v>3320</v>
      </c>
      <c r="F1981" s="289">
        <v>28.61</v>
      </c>
      <c r="G1981" s="333">
        <f>ROUND(SUMIF(Anlagenbewegungsdaten!B:B,A1981,Anlagenbewegungsdaten!C:C),3)</f>
        <v>0</v>
      </c>
      <c r="H1981" s="334">
        <f>IF(ISBLANK(F1981),ROUND(SUMIF(Anlagenbewegungsdaten!B:B,A1981,Anlagenbewegungsdaten!D:D),2),ROUND(G1981*F1981%,2))</f>
        <v>0</v>
      </c>
      <c r="I1981" s="334">
        <f>ROUND((H1981-SUMIF(Anlagenbewegungsdaten!$B:$B,A1981,Anlagenbewegungsdaten!D:D)),3)</f>
        <v>0</v>
      </c>
      <c r="J1981" s="335" t="s">
        <v>5179</v>
      </c>
      <c r="K1981" s="335" t="s">
        <v>5193</v>
      </c>
      <c r="L1981" s="516">
        <v>22.89</v>
      </c>
      <c r="M1981" s="332">
        <f>ROUND(SUMIF(Anlagenbewegungsdaten_AV!B:B,A1981,Anlagenbewegungsdaten_AV!C:C),3)</f>
        <v>0</v>
      </c>
      <c r="N1981" s="330">
        <f>IF(ISBLANK(L1981),ROUND(SUMIF(Anlagenbewegungsdaten_AV!B:B,A1981,Anlagenbewegungsdaten_AV!D:D),2),ROUND(M1981*L1981%,2))</f>
        <v>0</v>
      </c>
      <c r="O1981" s="330">
        <f>ROUND(N1981-SUMIF(Anlagenbewegungsdaten_AV!B:B,A1981,Anlagenbewegungsdaten_AV!D:D),3)</f>
        <v>0</v>
      </c>
    </row>
    <row r="1982" spans="1:15" ht="15" customHeight="1" x14ac:dyDescent="0.25">
      <c r="A1982" s="275" t="s">
        <v>4430</v>
      </c>
      <c r="B1982" s="193" t="s">
        <v>2108</v>
      </c>
      <c r="C1982" s="193" t="s">
        <v>4046</v>
      </c>
      <c r="D1982" s="193" t="s">
        <v>4115</v>
      </c>
      <c r="E1982" s="193" t="s">
        <v>4093</v>
      </c>
      <c r="F1982" s="290">
        <v>28.58</v>
      </c>
      <c r="G1982" s="333">
        <f>ROUND(SUMIF(Anlagenbewegungsdaten!B:B,A1982,Anlagenbewegungsdaten!C:C),3)</f>
        <v>0</v>
      </c>
      <c r="H1982" s="334">
        <f>IF(ISBLANK(F1982),ROUND(SUMIF(Anlagenbewegungsdaten!B:B,A1982,Anlagenbewegungsdaten!D:D),2),ROUND(G1982*F1982%,2))</f>
        <v>0</v>
      </c>
      <c r="I1982" s="334">
        <f>ROUND((H1982-SUMIF(Anlagenbewegungsdaten!$B:$B,A1982,Anlagenbewegungsdaten!D:D)),3)</f>
        <v>0</v>
      </c>
      <c r="J1982" s="335" t="s">
        <v>5179</v>
      </c>
      <c r="K1982" s="335" t="s">
        <v>5193</v>
      </c>
      <c r="L1982" s="516">
        <v>22.86</v>
      </c>
      <c r="M1982" s="332">
        <f>ROUND(SUMIF(Anlagenbewegungsdaten_AV!B:B,A1982,Anlagenbewegungsdaten_AV!C:C),3)</f>
        <v>0</v>
      </c>
      <c r="N1982" s="330">
        <f>IF(ISBLANK(L1982),ROUND(SUMIF(Anlagenbewegungsdaten_AV!B:B,A1982,Anlagenbewegungsdaten_AV!D:D),2),ROUND(M1982*L1982%,2))</f>
        <v>0</v>
      </c>
      <c r="O1982" s="330">
        <f>ROUND(N1982-SUMIF(Anlagenbewegungsdaten_AV!B:B,A1982,Anlagenbewegungsdaten_AV!D:D),3)</f>
        <v>0</v>
      </c>
    </row>
    <row r="1983" spans="1:15" ht="15" customHeight="1" x14ac:dyDescent="0.25">
      <c r="A1983" s="270" t="s">
        <v>2323</v>
      </c>
      <c r="B1983" s="177" t="s">
        <v>2108</v>
      </c>
      <c r="C1983" s="177" t="s">
        <v>4046</v>
      </c>
      <c r="D1983" s="177" t="s">
        <v>2491</v>
      </c>
      <c r="E1983" s="177" t="s">
        <v>2483</v>
      </c>
      <c r="F1983" s="293">
        <v>13.67</v>
      </c>
      <c r="G1983" s="333">
        <f>ROUND(SUMIF(Anlagenbewegungsdaten!B:B,A1983,Anlagenbewegungsdaten!C:C),3)</f>
        <v>0</v>
      </c>
      <c r="H1983" s="334">
        <f>IF(ISBLANK(F1983),ROUND(SUMIF(Anlagenbewegungsdaten!B:B,A1983,Anlagenbewegungsdaten!D:D),2),ROUND(G1983*F1983%,2))</f>
        <v>0</v>
      </c>
      <c r="I1983" s="334">
        <f>ROUND((H1983-SUMIF(Anlagenbewegungsdaten!$B:$B,A1983,Anlagenbewegungsdaten!D:D)),3)</f>
        <v>0</v>
      </c>
      <c r="J1983" s="335" t="s">
        <v>5179</v>
      </c>
      <c r="K1983" s="335" t="s">
        <v>5193</v>
      </c>
      <c r="L1983" s="516">
        <v>10.94</v>
      </c>
      <c r="M1983" s="332">
        <f>ROUND(SUMIF(Anlagenbewegungsdaten_AV!B:B,A1983,Anlagenbewegungsdaten_AV!C:C),3)</f>
        <v>0</v>
      </c>
      <c r="N1983" s="330">
        <f>IF(ISBLANK(L1983),ROUND(SUMIF(Anlagenbewegungsdaten_AV!B:B,A1983,Anlagenbewegungsdaten_AV!D:D),2),ROUND(M1983*L1983%,2))</f>
        <v>0</v>
      </c>
      <c r="O1983" s="330">
        <f>ROUND(N1983-SUMIF(Anlagenbewegungsdaten_AV!B:B,A1983,Anlagenbewegungsdaten_AV!D:D),3)</f>
        <v>0</v>
      </c>
    </row>
    <row r="1984" spans="1:15" ht="15" customHeight="1" x14ac:dyDescent="0.25">
      <c r="A1984" s="270" t="s">
        <v>2324</v>
      </c>
      <c r="B1984" s="177" t="s">
        <v>2108</v>
      </c>
      <c r="C1984" s="177" t="s">
        <v>4046</v>
      </c>
      <c r="D1984" s="178" t="s">
        <v>66</v>
      </c>
      <c r="E1984" s="177" t="s">
        <v>2486</v>
      </c>
      <c r="F1984" s="293">
        <v>15.67</v>
      </c>
      <c r="G1984" s="333">
        <f>ROUND(SUMIF(Anlagenbewegungsdaten!B:B,A1984,Anlagenbewegungsdaten!C:C),3)</f>
        <v>0</v>
      </c>
      <c r="H1984" s="334">
        <f>IF(ISBLANK(F1984),ROUND(SUMIF(Anlagenbewegungsdaten!B:B,A1984,Anlagenbewegungsdaten!D:D),2),ROUND(G1984*F1984%,2))</f>
        <v>0</v>
      </c>
      <c r="I1984" s="334">
        <f>ROUND((H1984-SUMIF(Anlagenbewegungsdaten!$B:$B,A1984,Anlagenbewegungsdaten!D:D)),3)</f>
        <v>0</v>
      </c>
      <c r="J1984" s="335" t="s">
        <v>5179</v>
      </c>
      <c r="K1984" s="335" t="s">
        <v>5193</v>
      </c>
      <c r="L1984" s="516">
        <v>12.54</v>
      </c>
      <c r="M1984" s="332">
        <f>ROUND(SUMIF(Anlagenbewegungsdaten_AV!B:B,A1984,Anlagenbewegungsdaten_AV!C:C),3)</f>
        <v>0</v>
      </c>
      <c r="N1984" s="330">
        <f>IF(ISBLANK(L1984),ROUND(SUMIF(Anlagenbewegungsdaten_AV!B:B,A1984,Anlagenbewegungsdaten_AV!D:D),2),ROUND(M1984*L1984%,2))</f>
        <v>0</v>
      </c>
      <c r="O1984" s="330">
        <f>ROUND(N1984-SUMIF(Anlagenbewegungsdaten_AV!B:B,A1984,Anlagenbewegungsdaten_AV!D:D),3)</f>
        <v>0</v>
      </c>
    </row>
    <row r="1985" spans="1:15" ht="15" customHeight="1" x14ac:dyDescent="0.25">
      <c r="A1985" s="263" t="s">
        <v>2400</v>
      </c>
      <c r="B1985" s="173" t="s">
        <v>2108</v>
      </c>
      <c r="C1985" s="174" t="s">
        <v>4046</v>
      </c>
      <c r="D1985" s="174" t="s">
        <v>68</v>
      </c>
      <c r="E1985" s="174" t="s">
        <v>1560</v>
      </c>
      <c r="F1985" s="289">
        <v>16.670000000000002</v>
      </c>
      <c r="G1985" s="333">
        <f>ROUND(SUMIF(Anlagenbewegungsdaten!B:B,A1985,Anlagenbewegungsdaten!C:C),3)</f>
        <v>0</v>
      </c>
      <c r="H1985" s="334">
        <f>IF(ISBLANK(F1985),ROUND(SUMIF(Anlagenbewegungsdaten!B:B,A1985,Anlagenbewegungsdaten!D:D),2),ROUND(G1985*F1985%,2))</f>
        <v>0</v>
      </c>
      <c r="I1985" s="334">
        <f>ROUND((H1985-SUMIF(Anlagenbewegungsdaten!$B:$B,A1985,Anlagenbewegungsdaten!D:D)),3)</f>
        <v>0</v>
      </c>
      <c r="J1985" s="335" t="s">
        <v>5179</v>
      </c>
      <c r="K1985" s="335" t="s">
        <v>5193</v>
      </c>
      <c r="L1985" s="516">
        <v>13.34</v>
      </c>
      <c r="M1985" s="332">
        <f>ROUND(SUMIF(Anlagenbewegungsdaten_AV!B:B,A1985,Anlagenbewegungsdaten_AV!C:C),3)</f>
        <v>0</v>
      </c>
      <c r="N1985" s="330">
        <f>IF(ISBLANK(L1985),ROUND(SUMIF(Anlagenbewegungsdaten_AV!B:B,A1985,Anlagenbewegungsdaten_AV!D:D),2),ROUND(M1985*L1985%,2))</f>
        <v>0</v>
      </c>
      <c r="O1985" s="330">
        <f>ROUND(N1985-SUMIF(Anlagenbewegungsdaten_AV!B:B,A1985,Anlagenbewegungsdaten_AV!D:D),3)</f>
        <v>0</v>
      </c>
    </row>
    <row r="1986" spans="1:15" ht="15" customHeight="1" x14ac:dyDescent="0.25">
      <c r="A1986" s="263" t="s">
        <v>2401</v>
      </c>
      <c r="B1986" s="173" t="s">
        <v>2108</v>
      </c>
      <c r="C1986" s="173" t="s">
        <v>4046</v>
      </c>
      <c r="D1986" s="174" t="s">
        <v>70</v>
      </c>
      <c r="E1986" s="173" t="s">
        <v>1563</v>
      </c>
      <c r="F1986" s="289">
        <v>16.670000000000002</v>
      </c>
      <c r="G1986" s="333">
        <f>ROUND(SUMIF(Anlagenbewegungsdaten!B:B,A1986,Anlagenbewegungsdaten!C:C),3)</f>
        <v>0</v>
      </c>
      <c r="H1986" s="334">
        <f>IF(ISBLANK(F1986),ROUND(SUMIF(Anlagenbewegungsdaten!B:B,A1986,Anlagenbewegungsdaten!D:D),2),ROUND(G1986*F1986%,2))</f>
        <v>0</v>
      </c>
      <c r="I1986" s="334">
        <f>ROUND((H1986-SUMIF(Anlagenbewegungsdaten!$B:$B,A1986,Anlagenbewegungsdaten!D:D)),3)</f>
        <v>0</v>
      </c>
      <c r="J1986" s="335" t="s">
        <v>5179</v>
      </c>
      <c r="K1986" s="335" t="s">
        <v>5193</v>
      </c>
      <c r="L1986" s="516">
        <v>13.34</v>
      </c>
      <c r="M1986" s="332">
        <f>ROUND(SUMIF(Anlagenbewegungsdaten_AV!B:B,A1986,Anlagenbewegungsdaten_AV!C:C),3)</f>
        <v>0</v>
      </c>
      <c r="N1986" s="330">
        <f>IF(ISBLANK(L1986),ROUND(SUMIF(Anlagenbewegungsdaten_AV!B:B,A1986,Anlagenbewegungsdaten_AV!D:D),2),ROUND(M1986*L1986%,2))</f>
        <v>0</v>
      </c>
      <c r="O1986" s="330">
        <f>ROUND(N1986-SUMIF(Anlagenbewegungsdaten_AV!B:B,A1986,Anlagenbewegungsdaten_AV!D:D),3)</f>
        <v>0</v>
      </c>
    </row>
    <row r="1987" spans="1:15" ht="15" customHeight="1" x14ac:dyDescent="0.25">
      <c r="A1987" s="263" t="s">
        <v>2911</v>
      </c>
      <c r="B1987" s="173" t="s">
        <v>2108</v>
      </c>
      <c r="C1987" s="173" t="s">
        <v>4046</v>
      </c>
      <c r="D1987" s="174" t="s">
        <v>2709</v>
      </c>
      <c r="E1987" s="174" t="s">
        <v>2576</v>
      </c>
      <c r="F1987" s="289">
        <v>16.64</v>
      </c>
      <c r="G1987" s="333">
        <f>ROUND(SUMIF(Anlagenbewegungsdaten!B:B,A1987,Anlagenbewegungsdaten!C:C),3)</f>
        <v>0</v>
      </c>
      <c r="H1987" s="334">
        <f>IF(ISBLANK(F1987),ROUND(SUMIF(Anlagenbewegungsdaten!B:B,A1987,Anlagenbewegungsdaten!D:D),2),ROUND(G1987*F1987%,2))</f>
        <v>0</v>
      </c>
      <c r="I1987" s="334">
        <f>ROUND((H1987-SUMIF(Anlagenbewegungsdaten!$B:$B,A1987,Anlagenbewegungsdaten!D:D)),3)</f>
        <v>0</v>
      </c>
      <c r="J1987" s="335" t="s">
        <v>5179</v>
      </c>
      <c r="K1987" s="335" t="s">
        <v>5193</v>
      </c>
      <c r="L1987" s="516">
        <v>13.31</v>
      </c>
      <c r="M1987" s="332">
        <f>ROUND(SUMIF(Anlagenbewegungsdaten_AV!B:B,A1987,Anlagenbewegungsdaten_AV!C:C),3)</f>
        <v>0</v>
      </c>
      <c r="N1987" s="330">
        <f>IF(ISBLANK(L1987),ROUND(SUMIF(Anlagenbewegungsdaten_AV!B:B,A1987,Anlagenbewegungsdaten_AV!D:D),2),ROUND(M1987*L1987%,2))</f>
        <v>0</v>
      </c>
      <c r="O1987" s="330">
        <f>ROUND(N1987-SUMIF(Anlagenbewegungsdaten_AV!B:B,A1987,Anlagenbewegungsdaten_AV!D:D),3)</f>
        <v>0</v>
      </c>
    </row>
    <row r="1988" spans="1:15" ht="15" customHeight="1" x14ac:dyDescent="0.25">
      <c r="A1988" s="263" t="s">
        <v>3655</v>
      </c>
      <c r="B1988" s="173" t="s">
        <v>2108</v>
      </c>
      <c r="C1988" s="173" t="s">
        <v>4046</v>
      </c>
      <c r="D1988" s="174" t="s">
        <v>3453</v>
      </c>
      <c r="E1988" s="174" t="s">
        <v>3320</v>
      </c>
      <c r="F1988" s="289">
        <v>16.61</v>
      </c>
      <c r="G1988" s="333">
        <f>ROUND(SUMIF(Anlagenbewegungsdaten!B:B,A1988,Anlagenbewegungsdaten!C:C),3)</f>
        <v>0</v>
      </c>
      <c r="H1988" s="334">
        <f>IF(ISBLANK(F1988),ROUND(SUMIF(Anlagenbewegungsdaten!B:B,A1988,Anlagenbewegungsdaten!D:D),2),ROUND(G1988*F1988%,2))</f>
        <v>0</v>
      </c>
      <c r="I1988" s="334">
        <f>ROUND((H1988-SUMIF(Anlagenbewegungsdaten!$B:$B,A1988,Anlagenbewegungsdaten!D:D)),3)</f>
        <v>0</v>
      </c>
      <c r="J1988" s="335" t="s">
        <v>5179</v>
      </c>
      <c r="K1988" s="335" t="s">
        <v>5193</v>
      </c>
      <c r="L1988" s="516">
        <v>13.29</v>
      </c>
      <c r="M1988" s="332">
        <f>ROUND(SUMIF(Anlagenbewegungsdaten_AV!B:B,A1988,Anlagenbewegungsdaten_AV!C:C),3)</f>
        <v>0</v>
      </c>
      <c r="N1988" s="330">
        <f>IF(ISBLANK(L1988),ROUND(SUMIF(Anlagenbewegungsdaten_AV!B:B,A1988,Anlagenbewegungsdaten_AV!D:D),2),ROUND(M1988*L1988%,2))</f>
        <v>0</v>
      </c>
      <c r="O1988" s="330">
        <f>ROUND(N1988-SUMIF(Anlagenbewegungsdaten_AV!B:B,A1988,Anlagenbewegungsdaten_AV!D:D),3)</f>
        <v>0</v>
      </c>
    </row>
    <row r="1989" spans="1:15" ht="15" customHeight="1" x14ac:dyDescent="0.25">
      <c r="A1989" s="275" t="s">
        <v>4431</v>
      </c>
      <c r="B1989" s="194" t="s">
        <v>2108</v>
      </c>
      <c r="C1989" s="194" t="s">
        <v>4046</v>
      </c>
      <c r="D1989" s="193" t="s">
        <v>4227</v>
      </c>
      <c r="E1989" s="193" t="s">
        <v>4093</v>
      </c>
      <c r="F1989" s="290">
        <v>16.579999999999998</v>
      </c>
      <c r="G1989" s="333">
        <f>ROUND(SUMIF(Anlagenbewegungsdaten!B:B,A1989,Anlagenbewegungsdaten!C:C),3)</f>
        <v>0</v>
      </c>
      <c r="H1989" s="334">
        <f>IF(ISBLANK(F1989),ROUND(SUMIF(Anlagenbewegungsdaten!B:B,A1989,Anlagenbewegungsdaten!D:D),2),ROUND(G1989*F1989%,2))</f>
        <v>0</v>
      </c>
      <c r="I1989" s="334">
        <f>ROUND((H1989-SUMIF(Anlagenbewegungsdaten!$B:$B,A1989,Anlagenbewegungsdaten!D:D)),3)</f>
        <v>0</v>
      </c>
      <c r="J1989" s="335" t="s">
        <v>5179</v>
      </c>
      <c r="K1989" s="335" t="s">
        <v>5193</v>
      </c>
      <c r="L1989" s="516">
        <v>13.26</v>
      </c>
      <c r="M1989" s="332">
        <f>ROUND(SUMIF(Anlagenbewegungsdaten_AV!B:B,A1989,Anlagenbewegungsdaten_AV!C:C),3)</f>
        <v>0</v>
      </c>
      <c r="N1989" s="330">
        <f>IF(ISBLANK(L1989),ROUND(SUMIF(Anlagenbewegungsdaten_AV!B:B,A1989,Anlagenbewegungsdaten_AV!D:D),2),ROUND(M1989*L1989%,2))</f>
        <v>0</v>
      </c>
      <c r="O1989" s="330">
        <f>ROUND(N1989-SUMIF(Anlagenbewegungsdaten_AV!B:B,A1989,Anlagenbewegungsdaten_AV!D:D),3)</f>
        <v>0</v>
      </c>
    </row>
    <row r="1990" spans="1:15" ht="15" customHeight="1" x14ac:dyDescent="0.25">
      <c r="A1990" s="263" t="s">
        <v>2402</v>
      </c>
      <c r="B1990" s="173" t="s">
        <v>2108</v>
      </c>
      <c r="C1990" s="173" t="s">
        <v>4046</v>
      </c>
      <c r="D1990" s="174" t="s">
        <v>1901</v>
      </c>
      <c r="E1990" s="173" t="s">
        <v>2483</v>
      </c>
      <c r="F1990" s="289">
        <v>14.67</v>
      </c>
      <c r="G1990" s="333">
        <f>ROUND(SUMIF(Anlagenbewegungsdaten!B:B,A1990,Anlagenbewegungsdaten!C:C),3)</f>
        <v>0</v>
      </c>
      <c r="H1990" s="334">
        <f>IF(ISBLANK(F1990),ROUND(SUMIF(Anlagenbewegungsdaten!B:B,A1990,Anlagenbewegungsdaten!D:D),2),ROUND(G1990*F1990%,2))</f>
        <v>0</v>
      </c>
      <c r="I1990" s="334">
        <f>ROUND((H1990-SUMIF(Anlagenbewegungsdaten!$B:$B,A1990,Anlagenbewegungsdaten!D:D)),3)</f>
        <v>0</v>
      </c>
      <c r="J1990" s="335" t="s">
        <v>5179</v>
      </c>
      <c r="K1990" s="335" t="s">
        <v>5193</v>
      </c>
      <c r="L1990" s="516">
        <v>11.74</v>
      </c>
      <c r="M1990" s="332">
        <f>ROUND(SUMIF(Anlagenbewegungsdaten_AV!B:B,A1990,Anlagenbewegungsdaten_AV!C:C),3)</f>
        <v>0</v>
      </c>
      <c r="N1990" s="330">
        <f>IF(ISBLANK(L1990),ROUND(SUMIF(Anlagenbewegungsdaten_AV!B:B,A1990,Anlagenbewegungsdaten_AV!D:D),2),ROUND(M1990*L1990%,2))</f>
        <v>0</v>
      </c>
      <c r="O1990" s="330">
        <f>ROUND(N1990-SUMIF(Anlagenbewegungsdaten_AV!B:B,A1990,Anlagenbewegungsdaten_AV!D:D),3)</f>
        <v>0</v>
      </c>
    </row>
    <row r="1991" spans="1:15" ht="15" customHeight="1" x14ac:dyDescent="0.25">
      <c r="A1991" s="263" t="s">
        <v>2403</v>
      </c>
      <c r="B1991" s="173" t="s">
        <v>2108</v>
      </c>
      <c r="C1991" s="173" t="s">
        <v>4046</v>
      </c>
      <c r="D1991" s="174" t="s">
        <v>1903</v>
      </c>
      <c r="E1991" s="173" t="s">
        <v>2486</v>
      </c>
      <c r="F1991" s="289">
        <v>16.670000000000002</v>
      </c>
      <c r="G1991" s="333">
        <f>ROUND(SUMIF(Anlagenbewegungsdaten!B:B,A1991,Anlagenbewegungsdaten!C:C),3)</f>
        <v>0</v>
      </c>
      <c r="H1991" s="334">
        <f>IF(ISBLANK(F1991),ROUND(SUMIF(Anlagenbewegungsdaten!B:B,A1991,Anlagenbewegungsdaten!D:D),2),ROUND(G1991*F1991%,2))</f>
        <v>0</v>
      </c>
      <c r="I1991" s="334">
        <f>ROUND((H1991-SUMIF(Anlagenbewegungsdaten!$B:$B,A1991,Anlagenbewegungsdaten!D:D)),3)</f>
        <v>0</v>
      </c>
      <c r="J1991" s="335" t="s">
        <v>5179</v>
      </c>
      <c r="K1991" s="335" t="s">
        <v>5193</v>
      </c>
      <c r="L1991" s="516">
        <v>13.34</v>
      </c>
      <c r="M1991" s="332">
        <f>ROUND(SUMIF(Anlagenbewegungsdaten_AV!B:B,A1991,Anlagenbewegungsdaten_AV!C:C),3)</f>
        <v>0</v>
      </c>
      <c r="N1991" s="330">
        <f>IF(ISBLANK(L1991),ROUND(SUMIF(Anlagenbewegungsdaten_AV!B:B,A1991,Anlagenbewegungsdaten_AV!D:D),2),ROUND(M1991*L1991%,2))</f>
        <v>0</v>
      </c>
      <c r="O1991" s="330">
        <f>ROUND(N1991-SUMIF(Anlagenbewegungsdaten_AV!B:B,A1991,Anlagenbewegungsdaten_AV!D:D),3)</f>
        <v>0</v>
      </c>
    </row>
    <row r="1992" spans="1:15" ht="15" customHeight="1" x14ac:dyDescent="0.25">
      <c r="A1992" s="263" t="s">
        <v>2404</v>
      </c>
      <c r="B1992" s="173" t="s">
        <v>2108</v>
      </c>
      <c r="C1992" s="174" t="s">
        <v>4046</v>
      </c>
      <c r="D1992" s="174" t="s">
        <v>1905</v>
      </c>
      <c r="E1992" s="174" t="s">
        <v>1560</v>
      </c>
      <c r="F1992" s="289">
        <v>17.670000000000002</v>
      </c>
      <c r="G1992" s="333">
        <f>ROUND(SUMIF(Anlagenbewegungsdaten!B:B,A1992,Anlagenbewegungsdaten!C:C),3)</f>
        <v>0</v>
      </c>
      <c r="H1992" s="334">
        <f>IF(ISBLANK(F1992),ROUND(SUMIF(Anlagenbewegungsdaten!B:B,A1992,Anlagenbewegungsdaten!D:D),2),ROUND(G1992*F1992%,2))</f>
        <v>0</v>
      </c>
      <c r="I1992" s="334">
        <f>ROUND((H1992-SUMIF(Anlagenbewegungsdaten!$B:$B,A1992,Anlagenbewegungsdaten!D:D)),3)</f>
        <v>0</v>
      </c>
      <c r="J1992" s="335" t="s">
        <v>5179</v>
      </c>
      <c r="K1992" s="335" t="s">
        <v>5193</v>
      </c>
      <c r="L1992" s="516">
        <v>14.14</v>
      </c>
      <c r="M1992" s="332">
        <f>ROUND(SUMIF(Anlagenbewegungsdaten_AV!B:B,A1992,Anlagenbewegungsdaten_AV!C:C),3)</f>
        <v>0</v>
      </c>
      <c r="N1992" s="330">
        <f>IF(ISBLANK(L1992),ROUND(SUMIF(Anlagenbewegungsdaten_AV!B:B,A1992,Anlagenbewegungsdaten_AV!D:D),2),ROUND(M1992*L1992%,2))</f>
        <v>0</v>
      </c>
      <c r="O1992" s="330">
        <f>ROUND(N1992-SUMIF(Anlagenbewegungsdaten_AV!B:B,A1992,Anlagenbewegungsdaten_AV!D:D),3)</f>
        <v>0</v>
      </c>
    </row>
    <row r="1993" spans="1:15" ht="15" customHeight="1" x14ac:dyDescent="0.25">
      <c r="A1993" s="263" t="s">
        <v>2405</v>
      </c>
      <c r="B1993" s="173" t="s">
        <v>2108</v>
      </c>
      <c r="C1993" s="173" t="s">
        <v>4046</v>
      </c>
      <c r="D1993" s="174" t="s">
        <v>1907</v>
      </c>
      <c r="E1993" s="173" t="s">
        <v>1563</v>
      </c>
      <c r="F1993" s="289">
        <v>17.670000000000002</v>
      </c>
      <c r="G1993" s="333">
        <f>ROUND(SUMIF(Anlagenbewegungsdaten!B:B,A1993,Anlagenbewegungsdaten!C:C),3)</f>
        <v>0</v>
      </c>
      <c r="H1993" s="334">
        <f>IF(ISBLANK(F1993),ROUND(SUMIF(Anlagenbewegungsdaten!B:B,A1993,Anlagenbewegungsdaten!D:D),2),ROUND(G1993*F1993%,2))</f>
        <v>0</v>
      </c>
      <c r="I1993" s="334">
        <f>ROUND((H1993-SUMIF(Anlagenbewegungsdaten!$B:$B,A1993,Anlagenbewegungsdaten!D:D)),3)</f>
        <v>0</v>
      </c>
      <c r="J1993" s="335" t="s">
        <v>5179</v>
      </c>
      <c r="K1993" s="335" t="s">
        <v>5193</v>
      </c>
      <c r="L1993" s="516">
        <v>14.14</v>
      </c>
      <c r="M1993" s="332">
        <f>ROUND(SUMIF(Anlagenbewegungsdaten_AV!B:B,A1993,Anlagenbewegungsdaten_AV!C:C),3)</f>
        <v>0</v>
      </c>
      <c r="N1993" s="330">
        <f>IF(ISBLANK(L1993),ROUND(SUMIF(Anlagenbewegungsdaten_AV!B:B,A1993,Anlagenbewegungsdaten_AV!D:D),2),ROUND(M1993*L1993%,2))</f>
        <v>0</v>
      </c>
      <c r="O1993" s="330">
        <f>ROUND(N1993-SUMIF(Anlagenbewegungsdaten_AV!B:B,A1993,Anlagenbewegungsdaten_AV!D:D),3)</f>
        <v>0</v>
      </c>
    </row>
    <row r="1994" spans="1:15" ht="15" customHeight="1" x14ac:dyDescent="0.25">
      <c r="A1994" s="263" t="s">
        <v>2912</v>
      </c>
      <c r="B1994" s="173" t="s">
        <v>2108</v>
      </c>
      <c r="C1994" s="173" t="s">
        <v>4046</v>
      </c>
      <c r="D1994" s="174" t="s">
        <v>2711</v>
      </c>
      <c r="E1994" s="174" t="s">
        <v>2576</v>
      </c>
      <c r="F1994" s="289">
        <v>17.64</v>
      </c>
      <c r="G1994" s="333">
        <f>ROUND(SUMIF(Anlagenbewegungsdaten!B:B,A1994,Anlagenbewegungsdaten!C:C),3)</f>
        <v>0</v>
      </c>
      <c r="H1994" s="334">
        <f>IF(ISBLANK(F1994),ROUND(SUMIF(Anlagenbewegungsdaten!B:B,A1994,Anlagenbewegungsdaten!D:D),2),ROUND(G1994*F1994%,2))</f>
        <v>0</v>
      </c>
      <c r="I1994" s="334">
        <f>ROUND((H1994-SUMIF(Anlagenbewegungsdaten!$B:$B,A1994,Anlagenbewegungsdaten!D:D)),3)</f>
        <v>0</v>
      </c>
      <c r="J1994" s="335" t="s">
        <v>5179</v>
      </c>
      <c r="K1994" s="335" t="s">
        <v>5193</v>
      </c>
      <c r="L1994" s="516">
        <v>14.11</v>
      </c>
      <c r="M1994" s="332">
        <f>ROUND(SUMIF(Anlagenbewegungsdaten_AV!B:B,A1994,Anlagenbewegungsdaten_AV!C:C),3)</f>
        <v>0</v>
      </c>
      <c r="N1994" s="330">
        <f>IF(ISBLANK(L1994),ROUND(SUMIF(Anlagenbewegungsdaten_AV!B:B,A1994,Anlagenbewegungsdaten_AV!D:D),2),ROUND(M1994*L1994%,2))</f>
        <v>0</v>
      </c>
      <c r="O1994" s="330">
        <f>ROUND(N1994-SUMIF(Anlagenbewegungsdaten_AV!B:B,A1994,Anlagenbewegungsdaten_AV!D:D),3)</f>
        <v>0</v>
      </c>
    </row>
    <row r="1995" spans="1:15" ht="15" customHeight="1" x14ac:dyDescent="0.25">
      <c r="A1995" s="263" t="s">
        <v>3656</v>
      </c>
      <c r="B1995" s="173" t="s">
        <v>2108</v>
      </c>
      <c r="C1995" s="173" t="s">
        <v>4046</v>
      </c>
      <c r="D1995" s="174" t="s">
        <v>3455</v>
      </c>
      <c r="E1995" s="174" t="s">
        <v>3320</v>
      </c>
      <c r="F1995" s="289">
        <v>17.61</v>
      </c>
      <c r="G1995" s="333">
        <f>ROUND(SUMIF(Anlagenbewegungsdaten!B:B,A1995,Anlagenbewegungsdaten!C:C),3)</f>
        <v>0</v>
      </c>
      <c r="H1995" s="334">
        <f>IF(ISBLANK(F1995),ROUND(SUMIF(Anlagenbewegungsdaten!B:B,A1995,Anlagenbewegungsdaten!D:D),2),ROUND(G1995*F1995%,2))</f>
        <v>0</v>
      </c>
      <c r="I1995" s="334">
        <f>ROUND((H1995-SUMIF(Anlagenbewegungsdaten!$B:$B,A1995,Anlagenbewegungsdaten!D:D)),3)</f>
        <v>0</v>
      </c>
      <c r="J1995" s="335" t="s">
        <v>5179</v>
      </c>
      <c r="K1995" s="335" t="s">
        <v>5193</v>
      </c>
      <c r="L1995" s="516">
        <v>14.09</v>
      </c>
      <c r="M1995" s="332">
        <f>ROUND(SUMIF(Anlagenbewegungsdaten_AV!B:B,A1995,Anlagenbewegungsdaten_AV!C:C),3)</f>
        <v>0</v>
      </c>
      <c r="N1995" s="330">
        <f>IF(ISBLANK(L1995),ROUND(SUMIF(Anlagenbewegungsdaten_AV!B:B,A1995,Anlagenbewegungsdaten_AV!D:D),2),ROUND(M1995*L1995%,2))</f>
        <v>0</v>
      </c>
      <c r="O1995" s="330">
        <f>ROUND(N1995-SUMIF(Anlagenbewegungsdaten_AV!B:B,A1995,Anlagenbewegungsdaten_AV!D:D),3)</f>
        <v>0</v>
      </c>
    </row>
    <row r="1996" spans="1:15" ht="15" customHeight="1" x14ac:dyDescent="0.25">
      <c r="A1996" s="275" t="s">
        <v>4432</v>
      </c>
      <c r="B1996" s="194" t="s">
        <v>2108</v>
      </c>
      <c r="C1996" s="194" t="s">
        <v>4046</v>
      </c>
      <c r="D1996" s="193" t="s">
        <v>4229</v>
      </c>
      <c r="E1996" s="193" t="s">
        <v>4093</v>
      </c>
      <c r="F1996" s="290">
        <v>17.579999999999998</v>
      </c>
      <c r="G1996" s="333">
        <f>ROUND(SUMIF(Anlagenbewegungsdaten!B:B,A1996,Anlagenbewegungsdaten!C:C),3)</f>
        <v>0</v>
      </c>
      <c r="H1996" s="334">
        <f>IF(ISBLANK(F1996),ROUND(SUMIF(Anlagenbewegungsdaten!B:B,A1996,Anlagenbewegungsdaten!D:D),2),ROUND(G1996*F1996%,2))</f>
        <v>0</v>
      </c>
      <c r="I1996" s="334">
        <f>ROUND((H1996-SUMIF(Anlagenbewegungsdaten!$B:$B,A1996,Anlagenbewegungsdaten!D:D)),3)</f>
        <v>0</v>
      </c>
      <c r="J1996" s="335" t="s">
        <v>5179</v>
      </c>
      <c r="K1996" s="335" t="s">
        <v>5193</v>
      </c>
      <c r="L1996" s="516">
        <v>14.06</v>
      </c>
      <c r="M1996" s="332">
        <f>ROUND(SUMIF(Anlagenbewegungsdaten_AV!B:B,A1996,Anlagenbewegungsdaten_AV!C:C),3)</f>
        <v>0</v>
      </c>
      <c r="N1996" s="330">
        <f>IF(ISBLANK(L1996),ROUND(SUMIF(Anlagenbewegungsdaten_AV!B:B,A1996,Anlagenbewegungsdaten_AV!D:D),2),ROUND(M1996*L1996%,2))</f>
        <v>0</v>
      </c>
      <c r="O1996" s="330">
        <f>ROUND(N1996-SUMIF(Anlagenbewegungsdaten_AV!B:B,A1996,Anlagenbewegungsdaten_AV!D:D),3)</f>
        <v>0</v>
      </c>
    </row>
    <row r="1997" spans="1:15" ht="15" customHeight="1" x14ac:dyDescent="0.25">
      <c r="A1997" s="270" t="s">
        <v>2325</v>
      </c>
      <c r="B1997" s="177" t="s">
        <v>2108</v>
      </c>
      <c r="C1997" s="177" t="s">
        <v>4046</v>
      </c>
      <c r="D1997" s="177" t="s">
        <v>2494</v>
      </c>
      <c r="E1997" s="177" t="s">
        <v>2483</v>
      </c>
      <c r="F1997" s="293">
        <v>19.670000000000002</v>
      </c>
      <c r="G1997" s="333">
        <f>ROUND(SUMIF(Anlagenbewegungsdaten!B:B,A1997,Anlagenbewegungsdaten!C:C),3)</f>
        <v>0</v>
      </c>
      <c r="H1997" s="334">
        <f>IF(ISBLANK(F1997),ROUND(SUMIF(Anlagenbewegungsdaten!B:B,A1997,Anlagenbewegungsdaten!D:D),2),ROUND(G1997*F1997%,2))</f>
        <v>0</v>
      </c>
      <c r="I1997" s="334">
        <f>ROUND((H1997-SUMIF(Anlagenbewegungsdaten!$B:$B,A1997,Anlagenbewegungsdaten!D:D)),3)</f>
        <v>0</v>
      </c>
      <c r="J1997" s="335" t="s">
        <v>5179</v>
      </c>
      <c r="K1997" s="335" t="s">
        <v>5193</v>
      </c>
      <c r="L1997" s="516">
        <v>15.74</v>
      </c>
      <c r="M1997" s="332">
        <f>ROUND(SUMIF(Anlagenbewegungsdaten_AV!B:B,A1997,Anlagenbewegungsdaten_AV!C:C),3)</f>
        <v>0</v>
      </c>
      <c r="N1997" s="330">
        <f>IF(ISBLANK(L1997),ROUND(SUMIF(Anlagenbewegungsdaten_AV!B:B,A1997,Anlagenbewegungsdaten_AV!D:D),2),ROUND(M1997*L1997%,2))</f>
        <v>0</v>
      </c>
      <c r="O1997" s="330">
        <f>ROUND(N1997-SUMIF(Anlagenbewegungsdaten_AV!B:B,A1997,Anlagenbewegungsdaten_AV!D:D),3)</f>
        <v>0</v>
      </c>
    </row>
    <row r="1998" spans="1:15" ht="15" customHeight="1" x14ac:dyDescent="0.25">
      <c r="A1998" s="270" t="s">
        <v>2326</v>
      </c>
      <c r="B1998" s="177" t="s">
        <v>2108</v>
      </c>
      <c r="C1998" s="177" t="s">
        <v>4046</v>
      </c>
      <c r="D1998" s="178" t="s">
        <v>2496</v>
      </c>
      <c r="E1998" s="177" t="s">
        <v>2486</v>
      </c>
      <c r="F1998" s="293">
        <v>21.67</v>
      </c>
      <c r="G1998" s="333">
        <f>ROUND(SUMIF(Anlagenbewegungsdaten!B:B,A1998,Anlagenbewegungsdaten!C:C),3)</f>
        <v>0</v>
      </c>
      <c r="H1998" s="334">
        <f>IF(ISBLANK(F1998),ROUND(SUMIF(Anlagenbewegungsdaten!B:B,A1998,Anlagenbewegungsdaten!D:D),2),ROUND(G1998*F1998%,2))</f>
        <v>0</v>
      </c>
      <c r="I1998" s="334">
        <f>ROUND((H1998-SUMIF(Anlagenbewegungsdaten!$B:$B,A1998,Anlagenbewegungsdaten!D:D)),3)</f>
        <v>0</v>
      </c>
      <c r="J1998" s="335" t="s">
        <v>5179</v>
      </c>
      <c r="K1998" s="335" t="s">
        <v>5193</v>
      </c>
      <c r="L1998" s="516">
        <v>17.34</v>
      </c>
      <c r="M1998" s="332">
        <f>ROUND(SUMIF(Anlagenbewegungsdaten_AV!B:B,A1998,Anlagenbewegungsdaten_AV!C:C),3)</f>
        <v>0</v>
      </c>
      <c r="N1998" s="330">
        <f>IF(ISBLANK(L1998),ROUND(SUMIF(Anlagenbewegungsdaten_AV!B:B,A1998,Anlagenbewegungsdaten_AV!D:D),2),ROUND(M1998*L1998%,2))</f>
        <v>0</v>
      </c>
      <c r="O1998" s="330">
        <f>ROUND(N1998-SUMIF(Anlagenbewegungsdaten_AV!B:B,A1998,Anlagenbewegungsdaten_AV!D:D),3)</f>
        <v>0</v>
      </c>
    </row>
    <row r="1999" spans="1:15" ht="15" customHeight="1" x14ac:dyDescent="0.25">
      <c r="A1999" s="263" t="s">
        <v>2406</v>
      </c>
      <c r="B1999" s="173" t="s">
        <v>2108</v>
      </c>
      <c r="C1999" s="174" t="s">
        <v>4046</v>
      </c>
      <c r="D1999" s="174" t="s">
        <v>1909</v>
      </c>
      <c r="E1999" s="174" t="s">
        <v>1560</v>
      </c>
      <c r="F1999" s="289">
        <v>22.67</v>
      </c>
      <c r="G1999" s="333">
        <f>ROUND(SUMIF(Anlagenbewegungsdaten!B:B,A1999,Anlagenbewegungsdaten!C:C),3)</f>
        <v>0</v>
      </c>
      <c r="H1999" s="334">
        <f>IF(ISBLANK(F1999),ROUND(SUMIF(Anlagenbewegungsdaten!B:B,A1999,Anlagenbewegungsdaten!D:D),2),ROUND(G1999*F1999%,2))</f>
        <v>0</v>
      </c>
      <c r="I1999" s="334">
        <f>ROUND((H1999-SUMIF(Anlagenbewegungsdaten!$B:$B,A1999,Anlagenbewegungsdaten!D:D)),3)</f>
        <v>0</v>
      </c>
      <c r="J1999" s="335" t="s">
        <v>5179</v>
      </c>
      <c r="K1999" s="335" t="s">
        <v>5193</v>
      </c>
      <c r="L1999" s="516">
        <v>18.14</v>
      </c>
      <c r="M1999" s="332">
        <f>ROUND(SUMIF(Anlagenbewegungsdaten_AV!B:B,A1999,Anlagenbewegungsdaten_AV!C:C),3)</f>
        <v>0</v>
      </c>
      <c r="N1999" s="330">
        <f>IF(ISBLANK(L1999),ROUND(SUMIF(Anlagenbewegungsdaten_AV!B:B,A1999,Anlagenbewegungsdaten_AV!D:D),2),ROUND(M1999*L1999%,2))</f>
        <v>0</v>
      </c>
      <c r="O1999" s="330">
        <f>ROUND(N1999-SUMIF(Anlagenbewegungsdaten_AV!B:B,A1999,Anlagenbewegungsdaten_AV!D:D),3)</f>
        <v>0</v>
      </c>
    </row>
    <row r="2000" spans="1:15" ht="15" customHeight="1" x14ac:dyDescent="0.25">
      <c r="A2000" s="263" t="s">
        <v>2407</v>
      </c>
      <c r="B2000" s="173" t="s">
        <v>2108</v>
      </c>
      <c r="C2000" s="173" t="s">
        <v>4046</v>
      </c>
      <c r="D2000" s="174" t="s">
        <v>1911</v>
      </c>
      <c r="E2000" s="173" t="s">
        <v>1563</v>
      </c>
      <c r="F2000" s="289">
        <v>22.67</v>
      </c>
      <c r="G2000" s="333">
        <f>ROUND(SUMIF(Anlagenbewegungsdaten!B:B,A2000,Anlagenbewegungsdaten!C:C),3)</f>
        <v>0</v>
      </c>
      <c r="H2000" s="334">
        <f>IF(ISBLANK(F2000),ROUND(SUMIF(Anlagenbewegungsdaten!B:B,A2000,Anlagenbewegungsdaten!D:D),2),ROUND(G2000*F2000%,2))</f>
        <v>0</v>
      </c>
      <c r="I2000" s="334">
        <f>ROUND((H2000-SUMIF(Anlagenbewegungsdaten!$B:$B,A2000,Anlagenbewegungsdaten!D:D)),3)</f>
        <v>0</v>
      </c>
      <c r="J2000" s="335" t="s">
        <v>5179</v>
      </c>
      <c r="K2000" s="335" t="s">
        <v>5193</v>
      </c>
      <c r="L2000" s="516">
        <v>18.14</v>
      </c>
      <c r="M2000" s="332">
        <f>ROUND(SUMIF(Anlagenbewegungsdaten_AV!B:B,A2000,Anlagenbewegungsdaten_AV!C:C),3)</f>
        <v>0</v>
      </c>
      <c r="N2000" s="330">
        <f>IF(ISBLANK(L2000),ROUND(SUMIF(Anlagenbewegungsdaten_AV!B:B,A2000,Anlagenbewegungsdaten_AV!D:D),2),ROUND(M2000*L2000%,2))</f>
        <v>0</v>
      </c>
      <c r="O2000" s="330">
        <f>ROUND(N2000-SUMIF(Anlagenbewegungsdaten_AV!B:B,A2000,Anlagenbewegungsdaten_AV!D:D),3)</f>
        <v>0</v>
      </c>
    </row>
    <row r="2001" spans="1:15" ht="15" customHeight="1" x14ac:dyDescent="0.25">
      <c r="A2001" s="263" t="s">
        <v>2913</v>
      </c>
      <c r="B2001" s="173" t="s">
        <v>2108</v>
      </c>
      <c r="C2001" s="173" t="s">
        <v>4046</v>
      </c>
      <c r="D2001" s="174" t="s">
        <v>2713</v>
      </c>
      <c r="E2001" s="174" t="s">
        <v>2576</v>
      </c>
      <c r="F2001" s="289">
        <v>22.64</v>
      </c>
      <c r="G2001" s="333">
        <f>ROUND(SUMIF(Anlagenbewegungsdaten!B:B,A2001,Anlagenbewegungsdaten!C:C),3)</f>
        <v>0</v>
      </c>
      <c r="H2001" s="334">
        <f>IF(ISBLANK(F2001),ROUND(SUMIF(Anlagenbewegungsdaten!B:B,A2001,Anlagenbewegungsdaten!D:D),2),ROUND(G2001*F2001%,2))</f>
        <v>0</v>
      </c>
      <c r="I2001" s="334">
        <f>ROUND((H2001-SUMIF(Anlagenbewegungsdaten!$B:$B,A2001,Anlagenbewegungsdaten!D:D)),3)</f>
        <v>0</v>
      </c>
      <c r="J2001" s="335" t="s">
        <v>5179</v>
      </c>
      <c r="K2001" s="335" t="s">
        <v>5193</v>
      </c>
      <c r="L2001" s="516">
        <v>18.11</v>
      </c>
      <c r="M2001" s="332">
        <f>ROUND(SUMIF(Anlagenbewegungsdaten_AV!B:B,A2001,Anlagenbewegungsdaten_AV!C:C),3)</f>
        <v>0</v>
      </c>
      <c r="N2001" s="330">
        <f>IF(ISBLANK(L2001),ROUND(SUMIF(Anlagenbewegungsdaten_AV!B:B,A2001,Anlagenbewegungsdaten_AV!D:D),2),ROUND(M2001*L2001%,2))</f>
        <v>0</v>
      </c>
      <c r="O2001" s="330">
        <f>ROUND(N2001-SUMIF(Anlagenbewegungsdaten_AV!B:B,A2001,Anlagenbewegungsdaten_AV!D:D),3)</f>
        <v>0</v>
      </c>
    </row>
    <row r="2002" spans="1:15" ht="15" customHeight="1" x14ac:dyDescent="0.25">
      <c r="A2002" s="263" t="s">
        <v>3657</v>
      </c>
      <c r="B2002" s="173" t="s">
        <v>2108</v>
      </c>
      <c r="C2002" s="173" t="s">
        <v>4046</v>
      </c>
      <c r="D2002" s="174" t="s">
        <v>3457</v>
      </c>
      <c r="E2002" s="174" t="s">
        <v>3320</v>
      </c>
      <c r="F2002" s="289">
        <v>22.61</v>
      </c>
      <c r="G2002" s="333">
        <f>ROUND(SUMIF(Anlagenbewegungsdaten!B:B,A2002,Anlagenbewegungsdaten!C:C),3)</f>
        <v>0</v>
      </c>
      <c r="H2002" s="334">
        <f>IF(ISBLANK(F2002),ROUND(SUMIF(Anlagenbewegungsdaten!B:B,A2002,Anlagenbewegungsdaten!D:D),2),ROUND(G2002*F2002%,2))</f>
        <v>0</v>
      </c>
      <c r="I2002" s="334">
        <f>ROUND((H2002-SUMIF(Anlagenbewegungsdaten!$B:$B,A2002,Anlagenbewegungsdaten!D:D)),3)</f>
        <v>0</v>
      </c>
      <c r="J2002" s="335" t="s">
        <v>5179</v>
      </c>
      <c r="K2002" s="335" t="s">
        <v>5193</v>
      </c>
      <c r="L2002" s="516">
        <v>18.09</v>
      </c>
      <c r="M2002" s="332">
        <f>ROUND(SUMIF(Anlagenbewegungsdaten_AV!B:B,A2002,Anlagenbewegungsdaten_AV!C:C),3)</f>
        <v>0</v>
      </c>
      <c r="N2002" s="330">
        <f>IF(ISBLANK(L2002),ROUND(SUMIF(Anlagenbewegungsdaten_AV!B:B,A2002,Anlagenbewegungsdaten_AV!D:D),2),ROUND(M2002*L2002%,2))</f>
        <v>0</v>
      </c>
      <c r="O2002" s="330">
        <f>ROUND(N2002-SUMIF(Anlagenbewegungsdaten_AV!B:B,A2002,Anlagenbewegungsdaten_AV!D:D),3)</f>
        <v>0</v>
      </c>
    </row>
    <row r="2003" spans="1:15" ht="15" customHeight="1" x14ac:dyDescent="0.25">
      <c r="A2003" s="275" t="s">
        <v>4433</v>
      </c>
      <c r="B2003" s="194" t="s">
        <v>2108</v>
      </c>
      <c r="C2003" s="194" t="s">
        <v>4046</v>
      </c>
      <c r="D2003" s="193" t="s">
        <v>4231</v>
      </c>
      <c r="E2003" s="193" t="s">
        <v>4093</v>
      </c>
      <c r="F2003" s="290">
        <v>22.58</v>
      </c>
      <c r="G2003" s="333">
        <f>ROUND(SUMIF(Anlagenbewegungsdaten!B:B,A2003,Anlagenbewegungsdaten!C:C),3)</f>
        <v>0</v>
      </c>
      <c r="H2003" s="334">
        <f>IF(ISBLANK(F2003),ROUND(SUMIF(Anlagenbewegungsdaten!B:B,A2003,Anlagenbewegungsdaten!D:D),2),ROUND(G2003*F2003%,2))</f>
        <v>0</v>
      </c>
      <c r="I2003" s="334">
        <f>ROUND((H2003-SUMIF(Anlagenbewegungsdaten!$B:$B,A2003,Anlagenbewegungsdaten!D:D)),3)</f>
        <v>0</v>
      </c>
      <c r="J2003" s="335" t="s">
        <v>5179</v>
      </c>
      <c r="K2003" s="335" t="s">
        <v>5193</v>
      </c>
      <c r="L2003" s="516">
        <v>18.059999999999999</v>
      </c>
      <c r="M2003" s="332">
        <f>ROUND(SUMIF(Anlagenbewegungsdaten_AV!B:B,A2003,Anlagenbewegungsdaten_AV!C:C),3)</f>
        <v>0</v>
      </c>
      <c r="N2003" s="330">
        <f>IF(ISBLANK(L2003),ROUND(SUMIF(Anlagenbewegungsdaten_AV!B:B,A2003,Anlagenbewegungsdaten_AV!D:D),2),ROUND(M2003*L2003%,2))</f>
        <v>0</v>
      </c>
      <c r="O2003" s="330">
        <f>ROUND(N2003-SUMIF(Anlagenbewegungsdaten_AV!B:B,A2003,Anlagenbewegungsdaten_AV!D:D),3)</f>
        <v>0</v>
      </c>
    </row>
    <row r="2004" spans="1:15" ht="15" customHeight="1" x14ac:dyDescent="0.25">
      <c r="A2004" s="263" t="s">
        <v>2067</v>
      </c>
      <c r="B2004" s="173" t="s">
        <v>2108</v>
      </c>
      <c r="C2004" s="173" t="s">
        <v>4046</v>
      </c>
      <c r="D2004" s="174" t="s">
        <v>1913</v>
      </c>
      <c r="E2004" s="173" t="s">
        <v>2483</v>
      </c>
      <c r="F2004" s="289">
        <v>20.67</v>
      </c>
      <c r="G2004" s="333">
        <f>ROUND(SUMIF(Anlagenbewegungsdaten!B:B,A2004,Anlagenbewegungsdaten!C:C),3)</f>
        <v>0</v>
      </c>
      <c r="H2004" s="334">
        <f>IF(ISBLANK(F2004),ROUND(SUMIF(Anlagenbewegungsdaten!B:B,A2004,Anlagenbewegungsdaten!D:D),2),ROUND(G2004*F2004%,2))</f>
        <v>0</v>
      </c>
      <c r="I2004" s="334">
        <f>ROUND((H2004-SUMIF(Anlagenbewegungsdaten!$B:$B,A2004,Anlagenbewegungsdaten!D:D)),3)</f>
        <v>0</v>
      </c>
      <c r="J2004" s="335" t="s">
        <v>5179</v>
      </c>
      <c r="K2004" s="335" t="s">
        <v>5193</v>
      </c>
      <c r="L2004" s="516">
        <v>16.54</v>
      </c>
      <c r="M2004" s="332">
        <f>ROUND(SUMIF(Anlagenbewegungsdaten_AV!B:B,A2004,Anlagenbewegungsdaten_AV!C:C),3)</f>
        <v>0</v>
      </c>
      <c r="N2004" s="330">
        <f>IF(ISBLANK(L2004),ROUND(SUMIF(Anlagenbewegungsdaten_AV!B:B,A2004,Anlagenbewegungsdaten_AV!D:D),2),ROUND(M2004*L2004%,2))</f>
        <v>0</v>
      </c>
      <c r="O2004" s="330">
        <f>ROUND(N2004-SUMIF(Anlagenbewegungsdaten_AV!B:B,A2004,Anlagenbewegungsdaten_AV!D:D),3)</f>
        <v>0</v>
      </c>
    </row>
    <row r="2005" spans="1:15" ht="15" customHeight="1" x14ac:dyDescent="0.25">
      <c r="A2005" s="263" t="s">
        <v>2068</v>
      </c>
      <c r="B2005" s="173" t="s">
        <v>2108</v>
      </c>
      <c r="C2005" s="173" t="s">
        <v>4046</v>
      </c>
      <c r="D2005" s="174" t="s">
        <v>1915</v>
      </c>
      <c r="E2005" s="173" t="s">
        <v>2486</v>
      </c>
      <c r="F2005" s="289">
        <v>22.67</v>
      </c>
      <c r="G2005" s="333">
        <f>ROUND(SUMIF(Anlagenbewegungsdaten!B:B,A2005,Anlagenbewegungsdaten!C:C),3)</f>
        <v>0</v>
      </c>
      <c r="H2005" s="334">
        <f>IF(ISBLANK(F2005),ROUND(SUMIF(Anlagenbewegungsdaten!B:B,A2005,Anlagenbewegungsdaten!D:D),2),ROUND(G2005*F2005%,2))</f>
        <v>0</v>
      </c>
      <c r="I2005" s="334">
        <f>ROUND((H2005-SUMIF(Anlagenbewegungsdaten!$B:$B,A2005,Anlagenbewegungsdaten!D:D)),3)</f>
        <v>0</v>
      </c>
      <c r="J2005" s="335" t="s">
        <v>5179</v>
      </c>
      <c r="K2005" s="335" t="s">
        <v>5193</v>
      </c>
      <c r="L2005" s="516">
        <v>18.14</v>
      </c>
      <c r="M2005" s="332">
        <f>ROUND(SUMIF(Anlagenbewegungsdaten_AV!B:B,A2005,Anlagenbewegungsdaten_AV!C:C),3)</f>
        <v>0</v>
      </c>
      <c r="N2005" s="330">
        <f>IF(ISBLANK(L2005),ROUND(SUMIF(Anlagenbewegungsdaten_AV!B:B,A2005,Anlagenbewegungsdaten_AV!D:D),2),ROUND(M2005*L2005%,2))</f>
        <v>0</v>
      </c>
      <c r="O2005" s="330">
        <f>ROUND(N2005-SUMIF(Anlagenbewegungsdaten_AV!B:B,A2005,Anlagenbewegungsdaten_AV!D:D),3)</f>
        <v>0</v>
      </c>
    </row>
    <row r="2006" spans="1:15" ht="15" customHeight="1" x14ac:dyDescent="0.25">
      <c r="A2006" s="263" t="s">
        <v>2069</v>
      </c>
      <c r="B2006" s="173" t="s">
        <v>2108</v>
      </c>
      <c r="C2006" s="174" t="s">
        <v>4046</v>
      </c>
      <c r="D2006" s="174" t="s">
        <v>1917</v>
      </c>
      <c r="E2006" s="174" t="s">
        <v>1560</v>
      </c>
      <c r="F2006" s="289">
        <v>23.67</v>
      </c>
      <c r="G2006" s="333">
        <f>ROUND(SUMIF(Anlagenbewegungsdaten!B:B,A2006,Anlagenbewegungsdaten!C:C),3)</f>
        <v>0</v>
      </c>
      <c r="H2006" s="334">
        <f>IF(ISBLANK(F2006),ROUND(SUMIF(Anlagenbewegungsdaten!B:B,A2006,Anlagenbewegungsdaten!D:D),2),ROUND(G2006*F2006%,2))</f>
        <v>0</v>
      </c>
      <c r="I2006" s="334">
        <f>ROUND((H2006-SUMIF(Anlagenbewegungsdaten!$B:$B,A2006,Anlagenbewegungsdaten!D:D)),3)</f>
        <v>0</v>
      </c>
      <c r="J2006" s="335" t="s">
        <v>5179</v>
      </c>
      <c r="K2006" s="335" t="s">
        <v>5193</v>
      </c>
      <c r="L2006" s="516">
        <v>18.940000000000001</v>
      </c>
      <c r="M2006" s="332">
        <f>ROUND(SUMIF(Anlagenbewegungsdaten_AV!B:B,A2006,Anlagenbewegungsdaten_AV!C:C),3)</f>
        <v>0</v>
      </c>
      <c r="N2006" s="330">
        <f>IF(ISBLANK(L2006),ROUND(SUMIF(Anlagenbewegungsdaten_AV!B:B,A2006,Anlagenbewegungsdaten_AV!D:D),2),ROUND(M2006*L2006%,2))</f>
        <v>0</v>
      </c>
      <c r="O2006" s="330">
        <f>ROUND(N2006-SUMIF(Anlagenbewegungsdaten_AV!B:B,A2006,Anlagenbewegungsdaten_AV!D:D),3)</f>
        <v>0</v>
      </c>
    </row>
    <row r="2007" spans="1:15" ht="15" customHeight="1" x14ac:dyDescent="0.25">
      <c r="A2007" s="263" t="s">
        <v>2070</v>
      </c>
      <c r="B2007" s="173" t="s">
        <v>2108</v>
      </c>
      <c r="C2007" s="173" t="s">
        <v>4046</v>
      </c>
      <c r="D2007" s="174" t="s">
        <v>1919</v>
      </c>
      <c r="E2007" s="173" t="s">
        <v>1563</v>
      </c>
      <c r="F2007" s="289">
        <v>23.67</v>
      </c>
      <c r="G2007" s="333">
        <f>ROUND(SUMIF(Anlagenbewegungsdaten!B:B,A2007,Anlagenbewegungsdaten!C:C),3)</f>
        <v>0</v>
      </c>
      <c r="H2007" s="334">
        <f>IF(ISBLANK(F2007),ROUND(SUMIF(Anlagenbewegungsdaten!B:B,A2007,Anlagenbewegungsdaten!D:D),2),ROUND(G2007*F2007%,2))</f>
        <v>0</v>
      </c>
      <c r="I2007" s="334">
        <f>ROUND((H2007-SUMIF(Anlagenbewegungsdaten!$B:$B,A2007,Anlagenbewegungsdaten!D:D)),3)</f>
        <v>0</v>
      </c>
      <c r="J2007" s="335" t="s">
        <v>5179</v>
      </c>
      <c r="K2007" s="335" t="s">
        <v>5193</v>
      </c>
      <c r="L2007" s="516">
        <v>18.940000000000001</v>
      </c>
      <c r="M2007" s="332">
        <f>ROUND(SUMIF(Anlagenbewegungsdaten_AV!B:B,A2007,Anlagenbewegungsdaten_AV!C:C),3)</f>
        <v>0</v>
      </c>
      <c r="N2007" s="330">
        <f>IF(ISBLANK(L2007),ROUND(SUMIF(Anlagenbewegungsdaten_AV!B:B,A2007,Anlagenbewegungsdaten_AV!D:D),2),ROUND(M2007*L2007%,2))</f>
        <v>0</v>
      </c>
      <c r="O2007" s="330">
        <f>ROUND(N2007-SUMIF(Anlagenbewegungsdaten_AV!B:B,A2007,Anlagenbewegungsdaten_AV!D:D),3)</f>
        <v>0</v>
      </c>
    </row>
    <row r="2008" spans="1:15" ht="15" customHeight="1" x14ac:dyDescent="0.25">
      <c r="A2008" s="263" t="s">
        <v>2914</v>
      </c>
      <c r="B2008" s="173" t="s">
        <v>2108</v>
      </c>
      <c r="C2008" s="173" t="s">
        <v>4046</v>
      </c>
      <c r="D2008" s="174" t="s">
        <v>2715</v>
      </c>
      <c r="E2008" s="174" t="s">
        <v>2576</v>
      </c>
      <c r="F2008" s="289">
        <v>23.64</v>
      </c>
      <c r="G2008" s="333">
        <f>ROUND(SUMIF(Anlagenbewegungsdaten!B:B,A2008,Anlagenbewegungsdaten!C:C),3)</f>
        <v>0</v>
      </c>
      <c r="H2008" s="334">
        <f>IF(ISBLANK(F2008),ROUND(SUMIF(Anlagenbewegungsdaten!B:B,A2008,Anlagenbewegungsdaten!D:D),2),ROUND(G2008*F2008%,2))</f>
        <v>0</v>
      </c>
      <c r="I2008" s="334">
        <f>ROUND((H2008-SUMIF(Anlagenbewegungsdaten!$B:$B,A2008,Anlagenbewegungsdaten!D:D)),3)</f>
        <v>0</v>
      </c>
      <c r="J2008" s="335" t="s">
        <v>5179</v>
      </c>
      <c r="K2008" s="335" t="s">
        <v>5193</v>
      </c>
      <c r="L2008" s="516">
        <v>18.91</v>
      </c>
      <c r="M2008" s="332">
        <f>ROUND(SUMIF(Anlagenbewegungsdaten_AV!B:B,A2008,Anlagenbewegungsdaten_AV!C:C),3)</f>
        <v>0</v>
      </c>
      <c r="N2008" s="330">
        <f>IF(ISBLANK(L2008),ROUND(SUMIF(Anlagenbewegungsdaten_AV!B:B,A2008,Anlagenbewegungsdaten_AV!D:D),2),ROUND(M2008*L2008%,2))</f>
        <v>0</v>
      </c>
      <c r="O2008" s="330">
        <f>ROUND(N2008-SUMIF(Anlagenbewegungsdaten_AV!B:B,A2008,Anlagenbewegungsdaten_AV!D:D),3)</f>
        <v>0</v>
      </c>
    </row>
    <row r="2009" spans="1:15" ht="15" customHeight="1" x14ac:dyDescent="0.25">
      <c r="A2009" s="263" t="s">
        <v>3658</v>
      </c>
      <c r="B2009" s="173" t="s">
        <v>2108</v>
      </c>
      <c r="C2009" s="173" t="s">
        <v>4046</v>
      </c>
      <c r="D2009" s="174" t="s">
        <v>3459</v>
      </c>
      <c r="E2009" s="174" t="s">
        <v>3320</v>
      </c>
      <c r="F2009" s="289">
        <v>23.61</v>
      </c>
      <c r="G2009" s="333">
        <f>ROUND(SUMIF(Anlagenbewegungsdaten!B:B,A2009,Anlagenbewegungsdaten!C:C),3)</f>
        <v>0</v>
      </c>
      <c r="H2009" s="334">
        <f>IF(ISBLANK(F2009),ROUND(SUMIF(Anlagenbewegungsdaten!B:B,A2009,Anlagenbewegungsdaten!D:D),2),ROUND(G2009*F2009%,2))</f>
        <v>0</v>
      </c>
      <c r="I2009" s="334">
        <f>ROUND((H2009-SUMIF(Anlagenbewegungsdaten!$B:$B,A2009,Anlagenbewegungsdaten!D:D)),3)</f>
        <v>0</v>
      </c>
      <c r="J2009" s="335" t="s">
        <v>5179</v>
      </c>
      <c r="K2009" s="335" t="s">
        <v>5193</v>
      </c>
      <c r="L2009" s="516">
        <v>18.89</v>
      </c>
      <c r="M2009" s="332">
        <f>ROUND(SUMIF(Anlagenbewegungsdaten_AV!B:B,A2009,Anlagenbewegungsdaten_AV!C:C),3)</f>
        <v>0</v>
      </c>
      <c r="N2009" s="330">
        <f>IF(ISBLANK(L2009),ROUND(SUMIF(Anlagenbewegungsdaten_AV!B:B,A2009,Anlagenbewegungsdaten_AV!D:D),2),ROUND(M2009*L2009%,2))</f>
        <v>0</v>
      </c>
      <c r="O2009" s="330">
        <f>ROUND(N2009-SUMIF(Anlagenbewegungsdaten_AV!B:B,A2009,Anlagenbewegungsdaten_AV!D:D),3)</f>
        <v>0</v>
      </c>
    </row>
    <row r="2010" spans="1:15" ht="15" customHeight="1" x14ac:dyDescent="0.25">
      <c r="A2010" s="275" t="s">
        <v>4434</v>
      </c>
      <c r="B2010" s="194" t="s">
        <v>2108</v>
      </c>
      <c r="C2010" s="194" t="s">
        <v>4046</v>
      </c>
      <c r="D2010" s="193" t="s">
        <v>4233</v>
      </c>
      <c r="E2010" s="193" t="s">
        <v>4093</v>
      </c>
      <c r="F2010" s="290">
        <v>23.58</v>
      </c>
      <c r="G2010" s="333">
        <f>ROUND(SUMIF(Anlagenbewegungsdaten!B:B,A2010,Anlagenbewegungsdaten!C:C),3)</f>
        <v>0</v>
      </c>
      <c r="H2010" s="334">
        <f>IF(ISBLANK(F2010),ROUND(SUMIF(Anlagenbewegungsdaten!B:B,A2010,Anlagenbewegungsdaten!D:D),2),ROUND(G2010*F2010%,2))</f>
        <v>0</v>
      </c>
      <c r="I2010" s="334">
        <f>ROUND((H2010-SUMIF(Anlagenbewegungsdaten!$B:$B,A2010,Anlagenbewegungsdaten!D:D)),3)</f>
        <v>0</v>
      </c>
      <c r="J2010" s="335" t="s">
        <v>5179</v>
      </c>
      <c r="K2010" s="335" t="s">
        <v>5193</v>
      </c>
      <c r="L2010" s="516">
        <v>18.86</v>
      </c>
      <c r="M2010" s="332">
        <f>ROUND(SUMIF(Anlagenbewegungsdaten_AV!B:B,A2010,Anlagenbewegungsdaten_AV!C:C),3)</f>
        <v>0</v>
      </c>
      <c r="N2010" s="330">
        <f>IF(ISBLANK(L2010),ROUND(SUMIF(Anlagenbewegungsdaten_AV!B:B,A2010,Anlagenbewegungsdaten_AV!D:D),2),ROUND(M2010*L2010%,2))</f>
        <v>0</v>
      </c>
      <c r="O2010" s="330">
        <f>ROUND(N2010-SUMIF(Anlagenbewegungsdaten_AV!B:B,A2010,Anlagenbewegungsdaten_AV!D:D),3)</f>
        <v>0</v>
      </c>
    </row>
    <row r="2011" spans="1:15" ht="15" customHeight="1" x14ac:dyDescent="0.25">
      <c r="A2011" s="263" t="s">
        <v>2071</v>
      </c>
      <c r="B2011" s="174" t="s">
        <v>2108</v>
      </c>
      <c r="C2011" s="174" t="s">
        <v>4046</v>
      </c>
      <c r="D2011" s="174" t="s">
        <v>1921</v>
      </c>
      <c r="E2011" s="174" t="s">
        <v>2483</v>
      </c>
      <c r="F2011" s="289">
        <v>20.67</v>
      </c>
      <c r="G2011" s="333">
        <f>ROUND(SUMIF(Anlagenbewegungsdaten!B:B,A2011,Anlagenbewegungsdaten!C:C),3)</f>
        <v>0</v>
      </c>
      <c r="H2011" s="334">
        <f>IF(ISBLANK(F2011),ROUND(SUMIF(Anlagenbewegungsdaten!B:B,A2011,Anlagenbewegungsdaten!D:D),2),ROUND(G2011*F2011%,2))</f>
        <v>0</v>
      </c>
      <c r="I2011" s="334">
        <f>ROUND((H2011-SUMIF(Anlagenbewegungsdaten!$B:$B,A2011,Anlagenbewegungsdaten!D:D)),3)</f>
        <v>0</v>
      </c>
      <c r="J2011" s="335" t="s">
        <v>5179</v>
      </c>
      <c r="K2011" s="335" t="s">
        <v>5193</v>
      </c>
      <c r="L2011" s="516">
        <v>16.54</v>
      </c>
      <c r="M2011" s="332">
        <f>ROUND(SUMIF(Anlagenbewegungsdaten_AV!B:B,A2011,Anlagenbewegungsdaten_AV!C:C),3)</f>
        <v>0</v>
      </c>
      <c r="N2011" s="330">
        <f>IF(ISBLANK(L2011),ROUND(SUMIF(Anlagenbewegungsdaten_AV!B:B,A2011,Anlagenbewegungsdaten_AV!D:D),2),ROUND(M2011*L2011%,2))</f>
        <v>0</v>
      </c>
      <c r="O2011" s="330">
        <f>ROUND(N2011-SUMIF(Anlagenbewegungsdaten_AV!B:B,A2011,Anlagenbewegungsdaten_AV!D:D),3)</f>
        <v>0</v>
      </c>
    </row>
    <row r="2012" spans="1:15" ht="15" customHeight="1" x14ac:dyDescent="0.25">
      <c r="A2012" s="263" t="s">
        <v>2072</v>
      </c>
      <c r="B2012" s="174" t="s">
        <v>2108</v>
      </c>
      <c r="C2012" s="174" t="s">
        <v>4046</v>
      </c>
      <c r="D2012" s="174" t="s">
        <v>1923</v>
      </c>
      <c r="E2012" s="174" t="s">
        <v>2486</v>
      </c>
      <c r="F2012" s="289">
        <v>22.67</v>
      </c>
      <c r="G2012" s="333">
        <f>ROUND(SUMIF(Anlagenbewegungsdaten!B:B,A2012,Anlagenbewegungsdaten!C:C),3)</f>
        <v>0</v>
      </c>
      <c r="H2012" s="334">
        <f>IF(ISBLANK(F2012),ROUND(SUMIF(Anlagenbewegungsdaten!B:B,A2012,Anlagenbewegungsdaten!D:D),2),ROUND(G2012*F2012%,2))</f>
        <v>0</v>
      </c>
      <c r="I2012" s="334">
        <f>ROUND((H2012-SUMIF(Anlagenbewegungsdaten!$B:$B,A2012,Anlagenbewegungsdaten!D:D)),3)</f>
        <v>0</v>
      </c>
      <c r="J2012" s="335" t="s">
        <v>5179</v>
      </c>
      <c r="K2012" s="335" t="s">
        <v>5193</v>
      </c>
      <c r="L2012" s="516">
        <v>18.14</v>
      </c>
      <c r="M2012" s="332">
        <f>ROUND(SUMIF(Anlagenbewegungsdaten_AV!B:B,A2012,Anlagenbewegungsdaten_AV!C:C),3)</f>
        <v>0</v>
      </c>
      <c r="N2012" s="330">
        <f>IF(ISBLANK(L2012),ROUND(SUMIF(Anlagenbewegungsdaten_AV!B:B,A2012,Anlagenbewegungsdaten_AV!D:D),2),ROUND(M2012*L2012%,2))</f>
        <v>0</v>
      </c>
      <c r="O2012" s="330">
        <f>ROUND(N2012-SUMIF(Anlagenbewegungsdaten_AV!B:B,A2012,Anlagenbewegungsdaten_AV!D:D),3)</f>
        <v>0</v>
      </c>
    </row>
    <row r="2013" spans="1:15" ht="15" customHeight="1" x14ac:dyDescent="0.25">
      <c r="A2013" s="263" t="s">
        <v>2073</v>
      </c>
      <c r="B2013" s="174" t="s">
        <v>2108</v>
      </c>
      <c r="C2013" s="174" t="s">
        <v>4046</v>
      </c>
      <c r="D2013" s="174" t="s">
        <v>1925</v>
      </c>
      <c r="E2013" s="174" t="s">
        <v>1560</v>
      </c>
      <c r="F2013" s="289">
        <v>23.67</v>
      </c>
      <c r="G2013" s="333">
        <f>ROUND(SUMIF(Anlagenbewegungsdaten!B:B,A2013,Anlagenbewegungsdaten!C:C),3)</f>
        <v>0</v>
      </c>
      <c r="H2013" s="334">
        <f>IF(ISBLANK(F2013),ROUND(SUMIF(Anlagenbewegungsdaten!B:B,A2013,Anlagenbewegungsdaten!D:D),2),ROUND(G2013*F2013%,2))</f>
        <v>0</v>
      </c>
      <c r="I2013" s="334">
        <f>ROUND((H2013-SUMIF(Anlagenbewegungsdaten!$B:$B,A2013,Anlagenbewegungsdaten!D:D)),3)</f>
        <v>0</v>
      </c>
      <c r="J2013" s="335" t="s">
        <v>5179</v>
      </c>
      <c r="K2013" s="335" t="s">
        <v>5193</v>
      </c>
      <c r="L2013" s="516">
        <v>18.940000000000001</v>
      </c>
      <c r="M2013" s="332">
        <f>ROUND(SUMIF(Anlagenbewegungsdaten_AV!B:B,A2013,Anlagenbewegungsdaten_AV!C:C),3)</f>
        <v>0</v>
      </c>
      <c r="N2013" s="330">
        <f>IF(ISBLANK(L2013),ROUND(SUMIF(Anlagenbewegungsdaten_AV!B:B,A2013,Anlagenbewegungsdaten_AV!D:D),2),ROUND(M2013*L2013%,2))</f>
        <v>0</v>
      </c>
      <c r="O2013" s="330">
        <f>ROUND(N2013-SUMIF(Anlagenbewegungsdaten_AV!B:B,A2013,Anlagenbewegungsdaten_AV!D:D),3)</f>
        <v>0</v>
      </c>
    </row>
    <row r="2014" spans="1:15" ht="15" customHeight="1" x14ac:dyDescent="0.25">
      <c r="A2014" s="263" t="s">
        <v>2074</v>
      </c>
      <c r="B2014" s="174" t="s">
        <v>2108</v>
      </c>
      <c r="C2014" s="174" t="s">
        <v>4046</v>
      </c>
      <c r="D2014" s="174" t="s">
        <v>1927</v>
      </c>
      <c r="E2014" s="174" t="s">
        <v>1563</v>
      </c>
      <c r="F2014" s="289">
        <v>23.67</v>
      </c>
      <c r="G2014" s="333">
        <f>ROUND(SUMIF(Anlagenbewegungsdaten!B:B,A2014,Anlagenbewegungsdaten!C:C),3)</f>
        <v>0</v>
      </c>
      <c r="H2014" s="334">
        <f>IF(ISBLANK(F2014),ROUND(SUMIF(Anlagenbewegungsdaten!B:B,A2014,Anlagenbewegungsdaten!D:D),2),ROUND(G2014*F2014%,2))</f>
        <v>0</v>
      </c>
      <c r="I2014" s="334">
        <f>ROUND((H2014-SUMIF(Anlagenbewegungsdaten!$B:$B,A2014,Anlagenbewegungsdaten!D:D)),3)</f>
        <v>0</v>
      </c>
      <c r="J2014" s="335" t="s">
        <v>5179</v>
      </c>
      <c r="K2014" s="335" t="s">
        <v>5193</v>
      </c>
      <c r="L2014" s="516">
        <v>18.940000000000001</v>
      </c>
      <c r="M2014" s="332">
        <f>ROUND(SUMIF(Anlagenbewegungsdaten_AV!B:B,A2014,Anlagenbewegungsdaten_AV!C:C),3)</f>
        <v>0</v>
      </c>
      <c r="N2014" s="330">
        <f>IF(ISBLANK(L2014),ROUND(SUMIF(Anlagenbewegungsdaten_AV!B:B,A2014,Anlagenbewegungsdaten_AV!D:D),2),ROUND(M2014*L2014%,2))</f>
        <v>0</v>
      </c>
      <c r="O2014" s="330">
        <f>ROUND(N2014-SUMIF(Anlagenbewegungsdaten_AV!B:B,A2014,Anlagenbewegungsdaten_AV!D:D),3)</f>
        <v>0</v>
      </c>
    </row>
    <row r="2015" spans="1:15" ht="15" customHeight="1" x14ac:dyDescent="0.25">
      <c r="A2015" s="263" t="s">
        <v>2915</v>
      </c>
      <c r="B2015" s="174" t="s">
        <v>2108</v>
      </c>
      <c r="C2015" s="174" t="s">
        <v>4046</v>
      </c>
      <c r="D2015" s="174" t="s">
        <v>2717</v>
      </c>
      <c r="E2015" s="174" t="s">
        <v>2576</v>
      </c>
      <c r="F2015" s="289">
        <v>23.64</v>
      </c>
      <c r="G2015" s="333">
        <f>ROUND(SUMIF(Anlagenbewegungsdaten!B:B,A2015,Anlagenbewegungsdaten!C:C),3)</f>
        <v>0</v>
      </c>
      <c r="H2015" s="334">
        <f>IF(ISBLANK(F2015),ROUND(SUMIF(Anlagenbewegungsdaten!B:B,A2015,Anlagenbewegungsdaten!D:D),2),ROUND(G2015*F2015%,2))</f>
        <v>0</v>
      </c>
      <c r="I2015" s="334">
        <f>ROUND((H2015-SUMIF(Anlagenbewegungsdaten!$B:$B,A2015,Anlagenbewegungsdaten!D:D)),3)</f>
        <v>0</v>
      </c>
      <c r="J2015" s="335" t="s">
        <v>5179</v>
      </c>
      <c r="K2015" s="335" t="s">
        <v>5193</v>
      </c>
      <c r="L2015" s="516">
        <v>18.91</v>
      </c>
      <c r="M2015" s="332">
        <f>ROUND(SUMIF(Anlagenbewegungsdaten_AV!B:B,A2015,Anlagenbewegungsdaten_AV!C:C),3)</f>
        <v>0</v>
      </c>
      <c r="N2015" s="330">
        <f>IF(ISBLANK(L2015),ROUND(SUMIF(Anlagenbewegungsdaten_AV!B:B,A2015,Anlagenbewegungsdaten_AV!D:D),2),ROUND(M2015*L2015%,2))</f>
        <v>0</v>
      </c>
      <c r="O2015" s="330">
        <f>ROUND(N2015-SUMIF(Anlagenbewegungsdaten_AV!B:B,A2015,Anlagenbewegungsdaten_AV!D:D),3)</f>
        <v>0</v>
      </c>
    </row>
    <row r="2016" spans="1:15" ht="15" customHeight="1" x14ac:dyDescent="0.25">
      <c r="A2016" s="263" t="s">
        <v>3659</v>
      </c>
      <c r="B2016" s="174" t="s">
        <v>2108</v>
      </c>
      <c r="C2016" s="174" t="s">
        <v>4046</v>
      </c>
      <c r="D2016" s="174" t="s">
        <v>3461</v>
      </c>
      <c r="E2016" s="174" t="s">
        <v>3320</v>
      </c>
      <c r="F2016" s="289">
        <v>23.61</v>
      </c>
      <c r="G2016" s="333">
        <f>ROUND(SUMIF(Anlagenbewegungsdaten!B:B,A2016,Anlagenbewegungsdaten!C:C),3)</f>
        <v>0</v>
      </c>
      <c r="H2016" s="334">
        <f>IF(ISBLANK(F2016),ROUND(SUMIF(Anlagenbewegungsdaten!B:B,A2016,Anlagenbewegungsdaten!D:D),2),ROUND(G2016*F2016%,2))</f>
        <v>0</v>
      </c>
      <c r="I2016" s="334">
        <f>ROUND((H2016-SUMIF(Anlagenbewegungsdaten!$B:$B,A2016,Anlagenbewegungsdaten!D:D)),3)</f>
        <v>0</v>
      </c>
      <c r="J2016" s="335" t="s">
        <v>5179</v>
      </c>
      <c r="K2016" s="335" t="s">
        <v>5193</v>
      </c>
      <c r="L2016" s="516">
        <v>18.89</v>
      </c>
      <c r="M2016" s="332">
        <f>ROUND(SUMIF(Anlagenbewegungsdaten_AV!B:B,A2016,Anlagenbewegungsdaten_AV!C:C),3)</f>
        <v>0</v>
      </c>
      <c r="N2016" s="330">
        <f>IF(ISBLANK(L2016),ROUND(SUMIF(Anlagenbewegungsdaten_AV!B:B,A2016,Anlagenbewegungsdaten_AV!D:D),2),ROUND(M2016*L2016%,2))</f>
        <v>0</v>
      </c>
      <c r="O2016" s="330">
        <f>ROUND(N2016-SUMIF(Anlagenbewegungsdaten_AV!B:B,A2016,Anlagenbewegungsdaten_AV!D:D),3)</f>
        <v>0</v>
      </c>
    </row>
    <row r="2017" spans="1:15" ht="15" customHeight="1" x14ac:dyDescent="0.25">
      <c r="A2017" s="275" t="s">
        <v>4435</v>
      </c>
      <c r="B2017" s="193" t="s">
        <v>2108</v>
      </c>
      <c r="C2017" s="193" t="s">
        <v>4046</v>
      </c>
      <c r="D2017" s="193" t="s">
        <v>4235</v>
      </c>
      <c r="E2017" s="193" t="s">
        <v>4093</v>
      </c>
      <c r="F2017" s="290">
        <v>23.58</v>
      </c>
      <c r="G2017" s="333">
        <f>ROUND(SUMIF(Anlagenbewegungsdaten!B:B,A2017,Anlagenbewegungsdaten!C:C),3)</f>
        <v>0</v>
      </c>
      <c r="H2017" s="334">
        <f>IF(ISBLANK(F2017),ROUND(SUMIF(Anlagenbewegungsdaten!B:B,A2017,Anlagenbewegungsdaten!D:D),2),ROUND(G2017*F2017%,2))</f>
        <v>0</v>
      </c>
      <c r="I2017" s="334">
        <f>ROUND((H2017-SUMIF(Anlagenbewegungsdaten!$B:$B,A2017,Anlagenbewegungsdaten!D:D)),3)</f>
        <v>0</v>
      </c>
      <c r="J2017" s="335" t="s">
        <v>5179</v>
      </c>
      <c r="K2017" s="335" t="s">
        <v>5193</v>
      </c>
      <c r="L2017" s="516">
        <v>18.86</v>
      </c>
      <c r="M2017" s="332">
        <f>ROUND(SUMIF(Anlagenbewegungsdaten_AV!B:B,A2017,Anlagenbewegungsdaten_AV!C:C),3)</f>
        <v>0</v>
      </c>
      <c r="N2017" s="330">
        <f>IF(ISBLANK(L2017),ROUND(SUMIF(Anlagenbewegungsdaten_AV!B:B,A2017,Anlagenbewegungsdaten_AV!D:D),2),ROUND(M2017*L2017%,2))</f>
        <v>0</v>
      </c>
      <c r="O2017" s="330">
        <f>ROUND(N2017-SUMIF(Anlagenbewegungsdaten_AV!B:B,A2017,Anlagenbewegungsdaten_AV!D:D),3)</f>
        <v>0</v>
      </c>
    </row>
    <row r="2018" spans="1:15" ht="15" customHeight="1" x14ac:dyDescent="0.25">
      <c r="A2018" s="263" t="s">
        <v>2075</v>
      </c>
      <c r="B2018" s="174" t="s">
        <v>2108</v>
      </c>
      <c r="C2018" s="174" t="s">
        <v>4046</v>
      </c>
      <c r="D2018" s="174" t="s">
        <v>1929</v>
      </c>
      <c r="E2018" s="174" t="s">
        <v>2483</v>
      </c>
      <c r="F2018" s="289">
        <v>21.67</v>
      </c>
      <c r="G2018" s="333">
        <f>ROUND(SUMIF(Anlagenbewegungsdaten!B:B,A2018,Anlagenbewegungsdaten!C:C),3)</f>
        <v>0</v>
      </c>
      <c r="H2018" s="334">
        <f>IF(ISBLANK(F2018),ROUND(SUMIF(Anlagenbewegungsdaten!B:B,A2018,Anlagenbewegungsdaten!D:D),2),ROUND(G2018*F2018%,2))</f>
        <v>0</v>
      </c>
      <c r="I2018" s="334">
        <f>ROUND((H2018-SUMIF(Anlagenbewegungsdaten!$B:$B,A2018,Anlagenbewegungsdaten!D:D)),3)</f>
        <v>0</v>
      </c>
      <c r="J2018" s="335" t="s">
        <v>5179</v>
      </c>
      <c r="K2018" s="335" t="s">
        <v>5193</v>
      </c>
      <c r="L2018" s="516">
        <v>17.34</v>
      </c>
      <c r="M2018" s="332">
        <f>ROUND(SUMIF(Anlagenbewegungsdaten_AV!B:B,A2018,Anlagenbewegungsdaten_AV!C:C),3)</f>
        <v>0</v>
      </c>
      <c r="N2018" s="330">
        <f>IF(ISBLANK(L2018),ROUND(SUMIF(Anlagenbewegungsdaten_AV!B:B,A2018,Anlagenbewegungsdaten_AV!D:D),2),ROUND(M2018*L2018%,2))</f>
        <v>0</v>
      </c>
      <c r="O2018" s="330">
        <f>ROUND(N2018-SUMIF(Anlagenbewegungsdaten_AV!B:B,A2018,Anlagenbewegungsdaten_AV!D:D),3)</f>
        <v>0</v>
      </c>
    </row>
    <row r="2019" spans="1:15" ht="15" customHeight="1" x14ac:dyDescent="0.25">
      <c r="A2019" s="263" t="s">
        <v>2076</v>
      </c>
      <c r="B2019" s="174" t="s">
        <v>2108</v>
      </c>
      <c r="C2019" s="174" t="s">
        <v>4046</v>
      </c>
      <c r="D2019" s="174" t="s">
        <v>1931</v>
      </c>
      <c r="E2019" s="174" t="s">
        <v>2486</v>
      </c>
      <c r="F2019" s="289">
        <v>23.67</v>
      </c>
      <c r="G2019" s="333">
        <f>ROUND(SUMIF(Anlagenbewegungsdaten!B:B,A2019,Anlagenbewegungsdaten!C:C),3)</f>
        <v>0</v>
      </c>
      <c r="H2019" s="334">
        <f>IF(ISBLANK(F2019),ROUND(SUMIF(Anlagenbewegungsdaten!B:B,A2019,Anlagenbewegungsdaten!D:D),2),ROUND(G2019*F2019%,2))</f>
        <v>0</v>
      </c>
      <c r="I2019" s="334">
        <f>ROUND((H2019-SUMIF(Anlagenbewegungsdaten!$B:$B,A2019,Anlagenbewegungsdaten!D:D)),3)</f>
        <v>0</v>
      </c>
      <c r="J2019" s="335" t="s">
        <v>5179</v>
      </c>
      <c r="K2019" s="335" t="s">
        <v>5193</v>
      </c>
      <c r="L2019" s="516">
        <v>18.940000000000001</v>
      </c>
      <c r="M2019" s="332">
        <f>ROUND(SUMIF(Anlagenbewegungsdaten_AV!B:B,A2019,Anlagenbewegungsdaten_AV!C:C),3)</f>
        <v>0</v>
      </c>
      <c r="N2019" s="330">
        <f>IF(ISBLANK(L2019),ROUND(SUMIF(Anlagenbewegungsdaten_AV!B:B,A2019,Anlagenbewegungsdaten_AV!D:D),2),ROUND(M2019*L2019%,2))</f>
        <v>0</v>
      </c>
      <c r="O2019" s="330">
        <f>ROUND(N2019-SUMIF(Anlagenbewegungsdaten_AV!B:B,A2019,Anlagenbewegungsdaten_AV!D:D),3)</f>
        <v>0</v>
      </c>
    </row>
    <row r="2020" spans="1:15" ht="15" customHeight="1" x14ac:dyDescent="0.25">
      <c r="A2020" s="263" t="s">
        <v>2077</v>
      </c>
      <c r="B2020" s="174" t="s">
        <v>2108</v>
      </c>
      <c r="C2020" s="174" t="s">
        <v>4046</v>
      </c>
      <c r="D2020" s="184" t="s">
        <v>1933</v>
      </c>
      <c r="E2020" s="174" t="s">
        <v>1560</v>
      </c>
      <c r="F2020" s="289">
        <v>24.67</v>
      </c>
      <c r="G2020" s="333">
        <f>ROUND(SUMIF(Anlagenbewegungsdaten!B:B,A2020,Anlagenbewegungsdaten!C:C),3)</f>
        <v>0</v>
      </c>
      <c r="H2020" s="334">
        <f>IF(ISBLANK(F2020),ROUND(SUMIF(Anlagenbewegungsdaten!B:B,A2020,Anlagenbewegungsdaten!D:D),2),ROUND(G2020*F2020%,2))</f>
        <v>0</v>
      </c>
      <c r="I2020" s="334">
        <f>ROUND((H2020-SUMIF(Anlagenbewegungsdaten!$B:$B,A2020,Anlagenbewegungsdaten!D:D)),3)</f>
        <v>0</v>
      </c>
      <c r="J2020" s="335" t="s">
        <v>5179</v>
      </c>
      <c r="K2020" s="335" t="s">
        <v>5193</v>
      </c>
      <c r="L2020" s="516">
        <v>19.739999999999998</v>
      </c>
      <c r="M2020" s="332">
        <f>ROUND(SUMIF(Anlagenbewegungsdaten_AV!B:B,A2020,Anlagenbewegungsdaten_AV!C:C),3)</f>
        <v>0</v>
      </c>
      <c r="N2020" s="330">
        <f>IF(ISBLANK(L2020),ROUND(SUMIF(Anlagenbewegungsdaten_AV!B:B,A2020,Anlagenbewegungsdaten_AV!D:D),2),ROUND(M2020*L2020%,2))</f>
        <v>0</v>
      </c>
      <c r="O2020" s="330">
        <f>ROUND(N2020-SUMIF(Anlagenbewegungsdaten_AV!B:B,A2020,Anlagenbewegungsdaten_AV!D:D),3)</f>
        <v>0</v>
      </c>
    </row>
    <row r="2021" spans="1:15" ht="15" customHeight="1" x14ac:dyDescent="0.25">
      <c r="A2021" s="263" t="s">
        <v>2078</v>
      </c>
      <c r="B2021" s="174" t="s">
        <v>2108</v>
      </c>
      <c r="C2021" s="174" t="s">
        <v>4046</v>
      </c>
      <c r="D2021" s="174" t="s">
        <v>1935</v>
      </c>
      <c r="E2021" s="174" t="s">
        <v>1563</v>
      </c>
      <c r="F2021" s="289">
        <v>24.67</v>
      </c>
      <c r="G2021" s="333">
        <f>ROUND(SUMIF(Anlagenbewegungsdaten!B:B,A2021,Anlagenbewegungsdaten!C:C),3)</f>
        <v>0</v>
      </c>
      <c r="H2021" s="334">
        <f>IF(ISBLANK(F2021),ROUND(SUMIF(Anlagenbewegungsdaten!B:B,A2021,Anlagenbewegungsdaten!D:D),2),ROUND(G2021*F2021%,2))</f>
        <v>0</v>
      </c>
      <c r="I2021" s="334">
        <f>ROUND((H2021-SUMIF(Anlagenbewegungsdaten!$B:$B,A2021,Anlagenbewegungsdaten!D:D)),3)</f>
        <v>0</v>
      </c>
      <c r="J2021" s="335" t="s">
        <v>5179</v>
      </c>
      <c r="K2021" s="335" t="s">
        <v>5193</v>
      </c>
      <c r="L2021" s="516">
        <v>19.739999999999998</v>
      </c>
      <c r="M2021" s="332">
        <f>ROUND(SUMIF(Anlagenbewegungsdaten_AV!B:B,A2021,Anlagenbewegungsdaten_AV!C:C),3)</f>
        <v>0</v>
      </c>
      <c r="N2021" s="330">
        <f>IF(ISBLANK(L2021),ROUND(SUMIF(Anlagenbewegungsdaten_AV!B:B,A2021,Anlagenbewegungsdaten_AV!D:D),2),ROUND(M2021*L2021%,2))</f>
        <v>0</v>
      </c>
      <c r="O2021" s="330">
        <f>ROUND(N2021-SUMIF(Anlagenbewegungsdaten_AV!B:B,A2021,Anlagenbewegungsdaten_AV!D:D),3)</f>
        <v>0</v>
      </c>
    </row>
    <row r="2022" spans="1:15" ht="15" customHeight="1" x14ac:dyDescent="0.25">
      <c r="A2022" s="263" t="s">
        <v>2916</v>
      </c>
      <c r="B2022" s="174" t="s">
        <v>2108</v>
      </c>
      <c r="C2022" s="174" t="s">
        <v>4046</v>
      </c>
      <c r="D2022" s="174" t="s">
        <v>2719</v>
      </c>
      <c r="E2022" s="174" t="s">
        <v>2576</v>
      </c>
      <c r="F2022" s="289">
        <v>24.64</v>
      </c>
      <c r="G2022" s="333">
        <f>ROUND(SUMIF(Anlagenbewegungsdaten!B:B,A2022,Anlagenbewegungsdaten!C:C),3)</f>
        <v>0</v>
      </c>
      <c r="H2022" s="334">
        <f>IF(ISBLANK(F2022),ROUND(SUMIF(Anlagenbewegungsdaten!B:B,A2022,Anlagenbewegungsdaten!D:D),2),ROUND(G2022*F2022%,2))</f>
        <v>0</v>
      </c>
      <c r="I2022" s="334">
        <f>ROUND((H2022-SUMIF(Anlagenbewegungsdaten!$B:$B,A2022,Anlagenbewegungsdaten!D:D)),3)</f>
        <v>0</v>
      </c>
      <c r="J2022" s="335" t="s">
        <v>5179</v>
      </c>
      <c r="K2022" s="335" t="s">
        <v>5193</v>
      </c>
      <c r="L2022" s="516">
        <v>19.71</v>
      </c>
      <c r="M2022" s="332">
        <f>ROUND(SUMIF(Anlagenbewegungsdaten_AV!B:B,A2022,Anlagenbewegungsdaten_AV!C:C),3)</f>
        <v>0</v>
      </c>
      <c r="N2022" s="330">
        <f>IF(ISBLANK(L2022),ROUND(SUMIF(Anlagenbewegungsdaten_AV!B:B,A2022,Anlagenbewegungsdaten_AV!D:D),2),ROUND(M2022*L2022%,2))</f>
        <v>0</v>
      </c>
      <c r="O2022" s="330">
        <f>ROUND(N2022-SUMIF(Anlagenbewegungsdaten_AV!B:B,A2022,Anlagenbewegungsdaten_AV!D:D),3)</f>
        <v>0</v>
      </c>
    </row>
    <row r="2023" spans="1:15" ht="15" customHeight="1" x14ac:dyDescent="0.25">
      <c r="A2023" s="263" t="s">
        <v>3660</v>
      </c>
      <c r="B2023" s="174" t="s">
        <v>2108</v>
      </c>
      <c r="C2023" s="174" t="s">
        <v>4046</v>
      </c>
      <c r="D2023" s="174" t="s">
        <v>3463</v>
      </c>
      <c r="E2023" s="174" t="s">
        <v>3320</v>
      </c>
      <c r="F2023" s="289">
        <v>24.61</v>
      </c>
      <c r="G2023" s="333">
        <f>ROUND(SUMIF(Anlagenbewegungsdaten!B:B,A2023,Anlagenbewegungsdaten!C:C),3)</f>
        <v>0</v>
      </c>
      <c r="H2023" s="334">
        <f>IF(ISBLANK(F2023),ROUND(SUMIF(Anlagenbewegungsdaten!B:B,A2023,Anlagenbewegungsdaten!D:D),2),ROUND(G2023*F2023%,2))</f>
        <v>0</v>
      </c>
      <c r="I2023" s="334">
        <f>ROUND((H2023-SUMIF(Anlagenbewegungsdaten!$B:$B,A2023,Anlagenbewegungsdaten!D:D)),3)</f>
        <v>0</v>
      </c>
      <c r="J2023" s="335" t="s">
        <v>5179</v>
      </c>
      <c r="K2023" s="335" t="s">
        <v>5193</v>
      </c>
      <c r="L2023" s="516">
        <v>19.690000000000001</v>
      </c>
      <c r="M2023" s="332">
        <f>ROUND(SUMIF(Anlagenbewegungsdaten_AV!B:B,A2023,Anlagenbewegungsdaten_AV!C:C),3)</f>
        <v>0</v>
      </c>
      <c r="N2023" s="330">
        <f>IF(ISBLANK(L2023),ROUND(SUMIF(Anlagenbewegungsdaten_AV!B:B,A2023,Anlagenbewegungsdaten_AV!D:D),2),ROUND(M2023*L2023%,2))</f>
        <v>0</v>
      </c>
      <c r="O2023" s="330">
        <f>ROUND(N2023-SUMIF(Anlagenbewegungsdaten_AV!B:B,A2023,Anlagenbewegungsdaten_AV!D:D),3)</f>
        <v>0</v>
      </c>
    </row>
    <row r="2024" spans="1:15" ht="15" customHeight="1" x14ac:dyDescent="0.25">
      <c r="A2024" s="275" t="s">
        <v>4436</v>
      </c>
      <c r="B2024" s="193" t="s">
        <v>2108</v>
      </c>
      <c r="C2024" s="193" t="s">
        <v>4046</v>
      </c>
      <c r="D2024" s="193" t="s">
        <v>4237</v>
      </c>
      <c r="E2024" s="193" t="s">
        <v>4093</v>
      </c>
      <c r="F2024" s="290">
        <v>24.58</v>
      </c>
      <c r="G2024" s="333">
        <f>ROUND(SUMIF(Anlagenbewegungsdaten!B:B,A2024,Anlagenbewegungsdaten!C:C),3)</f>
        <v>0</v>
      </c>
      <c r="H2024" s="334">
        <f>IF(ISBLANK(F2024),ROUND(SUMIF(Anlagenbewegungsdaten!B:B,A2024,Anlagenbewegungsdaten!D:D),2),ROUND(G2024*F2024%,2))</f>
        <v>0</v>
      </c>
      <c r="I2024" s="334">
        <f>ROUND((H2024-SUMIF(Anlagenbewegungsdaten!$B:$B,A2024,Anlagenbewegungsdaten!D:D)),3)</f>
        <v>0</v>
      </c>
      <c r="J2024" s="335" t="s">
        <v>5179</v>
      </c>
      <c r="K2024" s="335" t="s">
        <v>5193</v>
      </c>
      <c r="L2024" s="516">
        <v>19.66</v>
      </c>
      <c r="M2024" s="332">
        <f>ROUND(SUMIF(Anlagenbewegungsdaten_AV!B:B,A2024,Anlagenbewegungsdaten_AV!C:C),3)</f>
        <v>0</v>
      </c>
      <c r="N2024" s="330">
        <f>IF(ISBLANK(L2024),ROUND(SUMIF(Anlagenbewegungsdaten_AV!B:B,A2024,Anlagenbewegungsdaten_AV!D:D),2),ROUND(M2024*L2024%,2))</f>
        <v>0</v>
      </c>
      <c r="O2024" s="330">
        <f>ROUND(N2024-SUMIF(Anlagenbewegungsdaten_AV!B:B,A2024,Anlagenbewegungsdaten_AV!D:D),3)</f>
        <v>0</v>
      </c>
    </row>
    <row r="2025" spans="1:15" ht="15" customHeight="1" x14ac:dyDescent="0.25">
      <c r="A2025" s="263" t="s">
        <v>2079</v>
      </c>
      <c r="B2025" s="174" t="s">
        <v>2108</v>
      </c>
      <c r="C2025" s="174" t="s">
        <v>4046</v>
      </c>
      <c r="D2025" s="174" t="s">
        <v>1937</v>
      </c>
      <c r="E2025" s="174" t="s">
        <v>2483</v>
      </c>
      <c r="F2025" s="289">
        <v>24.67</v>
      </c>
      <c r="G2025" s="333">
        <f>ROUND(SUMIF(Anlagenbewegungsdaten!B:B,A2025,Anlagenbewegungsdaten!C:C),3)</f>
        <v>0</v>
      </c>
      <c r="H2025" s="334">
        <f>IF(ISBLANK(F2025),ROUND(SUMIF(Anlagenbewegungsdaten!B:B,A2025,Anlagenbewegungsdaten!D:D),2),ROUND(G2025*F2025%,2))</f>
        <v>0</v>
      </c>
      <c r="I2025" s="334">
        <f>ROUND((H2025-SUMIF(Anlagenbewegungsdaten!$B:$B,A2025,Anlagenbewegungsdaten!D:D)),3)</f>
        <v>0</v>
      </c>
      <c r="J2025" s="335" t="s">
        <v>5179</v>
      </c>
      <c r="K2025" s="335" t="s">
        <v>5193</v>
      </c>
      <c r="L2025" s="516">
        <v>19.739999999999998</v>
      </c>
      <c r="M2025" s="332">
        <f>ROUND(SUMIF(Anlagenbewegungsdaten_AV!B:B,A2025,Anlagenbewegungsdaten_AV!C:C),3)</f>
        <v>0</v>
      </c>
      <c r="N2025" s="330">
        <f>IF(ISBLANK(L2025),ROUND(SUMIF(Anlagenbewegungsdaten_AV!B:B,A2025,Anlagenbewegungsdaten_AV!D:D),2),ROUND(M2025*L2025%,2))</f>
        <v>0</v>
      </c>
      <c r="O2025" s="330">
        <f>ROUND(N2025-SUMIF(Anlagenbewegungsdaten_AV!B:B,A2025,Anlagenbewegungsdaten_AV!D:D),3)</f>
        <v>0</v>
      </c>
    </row>
    <row r="2026" spans="1:15" ht="15" customHeight="1" x14ac:dyDescent="0.25">
      <c r="A2026" s="263" t="s">
        <v>2080</v>
      </c>
      <c r="B2026" s="174" t="s">
        <v>2108</v>
      </c>
      <c r="C2026" s="174" t="s">
        <v>4046</v>
      </c>
      <c r="D2026" s="174" t="s">
        <v>1939</v>
      </c>
      <c r="E2026" s="174" t="s">
        <v>2486</v>
      </c>
      <c r="F2026" s="289">
        <v>26.67</v>
      </c>
      <c r="G2026" s="333">
        <f>ROUND(SUMIF(Anlagenbewegungsdaten!B:B,A2026,Anlagenbewegungsdaten!C:C),3)</f>
        <v>0</v>
      </c>
      <c r="H2026" s="334">
        <f>IF(ISBLANK(F2026),ROUND(SUMIF(Anlagenbewegungsdaten!B:B,A2026,Anlagenbewegungsdaten!D:D),2),ROUND(G2026*F2026%,2))</f>
        <v>0</v>
      </c>
      <c r="I2026" s="334">
        <f>ROUND((H2026-SUMIF(Anlagenbewegungsdaten!$B:$B,A2026,Anlagenbewegungsdaten!D:D)),3)</f>
        <v>0</v>
      </c>
      <c r="J2026" s="335" t="s">
        <v>5179</v>
      </c>
      <c r="K2026" s="335" t="s">
        <v>5193</v>
      </c>
      <c r="L2026" s="516">
        <v>21.34</v>
      </c>
      <c r="M2026" s="332">
        <f>ROUND(SUMIF(Anlagenbewegungsdaten_AV!B:B,A2026,Anlagenbewegungsdaten_AV!C:C),3)</f>
        <v>0</v>
      </c>
      <c r="N2026" s="330">
        <f>IF(ISBLANK(L2026),ROUND(SUMIF(Anlagenbewegungsdaten_AV!B:B,A2026,Anlagenbewegungsdaten_AV!D:D),2),ROUND(M2026*L2026%,2))</f>
        <v>0</v>
      </c>
      <c r="O2026" s="330">
        <f>ROUND(N2026-SUMIF(Anlagenbewegungsdaten_AV!B:B,A2026,Anlagenbewegungsdaten_AV!D:D),3)</f>
        <v>0</v>
      </c>
    </row>
    <row r="2027" spans="1:15" ht="15" customHeight="1" x14ac:dyDescent="0.25">
      <c r="A2027" s="263" t="s">
        <v>2081</v>
      </c>
      <c r="B2027" s="174" t="s">
        <v>2108</v>
      </c>
      <c r="C2027" s="174" t="s">
        <v>4046</v>
      </c>
      <c r="D2027" s="174" t="s">
        <v>1941</v>
      </c>
      <c r="E2027" s="174" t="s">
        <v>1560</v>
      </c>
      <c r="F2027" s="289">
        <v>27.67</v>
      </c>
      <c r="G2027" s="333">
        <f>ROUND(SUMIF(Anlagenbewegungsdaten!B:B,A2027,Anlagenbewegungsdaten!C:C),3)</f>
        <v>0</v>
      </c>
      <c r="H2027" s="334">
        <f>IF(ISBLANK(F2027),ROUND(SUMIF(Anlagenbewegungsdaten!B:B,A2027,Anlagenbewegungsdaten!D:D),2),ROUND(G2027*F2027%,2))</f>
        <v>0</v>
      </c>
      <c r="I2027" s="334">
        <f>ROUND((H2027-SUMIF(Anlagenbewegungsdaten!$B:$B,A2027,Anlagenbewegungsdaten!D:D)),3)</f>
        <v>0</v>
      </c>
      <c r="J2027" s="335" t="s">
        <v>5179</v>
      </c>
      <c r="K2027" s="335" t="s">
        <v>5193</v>
      </c>
      <c r="L2027" s="516">
        <v>22.14</v>
      </c>
      <c r="M2027" s="332">
        <f>ROUND(SUMIF(Anlagenbewegungsdaten_AV!B:B,A2027,Anlagenbewegungsdaten_AV!C:C),3)</f>
        <v>0</v>
      </c>
      <c r="N2027" s="330">
        <f>IF(ISBLANK(L2027),ROUND(SUMIF(Anlagenbewegungsdaten_AV!B:B,A2027,Anlagenbewegungsdaten_AV!D:D),2),ROUND(M2027*L2027%,2))</f>
        <v>0</v>
      </c>
      <c r="O2027" s="330">
        <f>ROUND(N2027-SUMIF(Anlagenbewegungsdaten_AV!B:B,A2027,Anlagenbewegungsdaten_AV!D:D),3)</f>
        <v>0</v>
      </c>
    </row>
    <row r="2028" spans="1:15" ht="15" customHeight="1" x14ac:dyDescent="0.25">
      <c r="A2028" s="263" t="s">
        <v>2082</v>
      </c>
      <c r="B2028" s="174" t="s">
        <v>2108</v>
      </c>
      <c r="C2028" s="174" t="s">
        <v>4046</v>
      </c>
      <c r="D2028" s="174" t="s">
        <v>1943</v>
      </c>
      <c r="E2028" s="174" t="s">
        <v>1563</v>
      </c>
      <c r="F2028" s="289">
        <v>27.67</v>
      </c>
      <c r="G2028" s="333">
        <f>ROUND(SUMIF(Anlagenbewegungsdaten!B:B,A2028,Anlagenbewegungsdaten!C:C),3)</f>
        <v>0</v>
      </c>
      <c r="H2028" s="334">
        <f>IF(ISBLANK(F2028),ROUND(SUMIF(Anlagenbewegungsdaten!B:B,A2028,Anlagenbewegungsdaten!D:D),2),ROUND(G2028*F2028%,2))</f>
        <v>0</v>
      </c>
      <c r="I2028" s="334">
        <f>ROUND((H2028-SUMIF(Anlagenbewegungsdaten!$B:$B,A2028,Anlagenbewegungsdaten!D:D)),3)</f>
        <v>0</v>
      </c>
      <c r="J2028" s="335" t="s">
        <v>5179</v>
      </c>
      <c r="K2028" s="335" t="s">
        <v>5193</v>
      </c>
      <c r="L2028" s="516">
        <v>22.14</v>
      </c>
      <c r="M2028" s="332">
        <f>ROUND(SUMIF(Anlagenbewegungsdaten_AV!B:B,A2028,Anlagenbewegungsdaten_AV!C:C),3)</f>
        <v>0</v>
      </c>
      <c r="N2028" s="330">
        <f>IF(ISBLANK(L2028),ROUND(SUMIF(Anlagenbewegungsdaten_AV!B:B,A2028,Anlagenbewegungsdaten_AV!D:D),2),ROUND(M2028*L2028%,2))</f>
        <v>0</v>
      </c>
      <c r="O2028" s="330">
        <f>ROUND(N2028-SUMIF(Anlagenbewegungsdaten_AV!B:B,A2028,Anlagenbewegungsdaten_AV!D:D),3)</f>
        <v>0</v>
      </c>
    </row>
    <row r="2029" spans="1:15" ht="15" customHeight="1" x14ac:dyDescent="0.25">
      <c r="A2029" s="263" t="s">
        <v>2917</v>
      </c>
      <c r="B2029" s="174" t="s">
        <v>2108</v>
      </c>
      <c r="C2029" s="174" t="s">
        <v>4046</v>
      </c>
      <c r="D2029" s="174" t="s">
        <v>2721</v>
      </c>
      <c r="E2029" s="174" t="s">
        <v>2576</v>
      </c>
      <c r="F2029" s="289">
        <v>27.64</v>
      </c>
      <c r="G2029" s="333">
        <f>ROUND(SUMIF(Anlagenbewegungsdaten!B:B,A2029,Anlagenbewegungsdaten!C:C),3)</f>
        <v>0</v>
      </c>
      <c r="H2029" s="334">
        <f>IF(ISBLANK(F2029),ROUND(SUMIF(Anlagenbewegungsdaten!B:B,A2029,Anlagenbewegungsdaten!D:D),2),ROUND(G2029*F2029%,2))</f>
        <v>0</v>
      </c>
      <c r="I2029" s="334">
        <f>ROUND((H2029-SUMIF(Anlagenbewegungsdaten!$B:$B,A2029,Anlagenbewegungsdaten!D:D)),3)</f>
        <v>0</v>
      </c>
      <c r="J2029" s="335" t="s">
        <v>5179</v>
      </c>
      <c r="K2029" s="335" t="s">
        <v>5193</v>
      </c>
      <c r="L2029" s="516">
        <v>22.11</v>
      </c>
      <c r="M2029" s="332">
        <f>ROUND(SUMIF(Anlagenbewegungsdaten_AV!B:B,A2029,Anlagenbewegungsdaten_AV!C:C),3)</f>
        <v>0</v>
      </c>
      <c r="N2029" s="330">
        <f>IF(ISBLANK(L2029),ROUND(SUMIF(Anlagenbewegungsdaten_AV!B:B,A2029,Anlagenbewegungsdaten_AV!D:D),2),ROUND(M2029*L2029%,2))</f>
        <v>0</v>
      </c>
      <c r="O2029" s="330">
        <f>ROUND(N2029-SUMIF(Anlagenbewegungsdaten_AV!B:B,A2029,Anlagenbewegungsdaten_AV!D:D),3)</f>
        <v>0</v>
      </c>
    </row>
    <row r="2030" spans="1:15" ht="15" customHeight="1" x14ac:dyDescent="0.25">
      <c r="A2030" s="263" t="s">
        <v>3661</v>
      </c>
      <c r="B2030" s="174" t="s">
        <v>2108</v>
      </c>
      <c r="C2030" s="174" t="s">
        <v>4046</v>
      </c>
      <c r="D2030" s="174" t="s">
        <v>3465</v>
      </c>
      <c r="E2030" s="174" t="s">
        <v>3320</v>
      </c>
      <c r="F2030" s="289">
        <v>27.61</v>
      </c>
      <c r="G2030" s="333">
        <f>ROUND(SUMIF(Anlagenbewegungsdaten!B:B,A2030,Anlagenbewegungsdaten!C:C),3)</f>
        <v>0</v>
      </c>
      <c r="H2030" s="334">
        <f>IF(ISBLANK(F2030),ROUND(SUMIF(Anlagenbewegungsdaten!B:B,A2030,Anlagenbewegungsdaten!D:D),2),ROUND(G2030*F2030%,2))</f>
        <v>0</v>
      </c>
      <c r="I2030" s="334">
        <f>ROUND((H2030-SUMIF(Anlagenbewegungsdaten!$B:$B,A2030,Anlagenbewegungsdaten!D:D)),3)</f>
        <v>0</v>
      </c>
      <c r="J2030" s="335" t="s">
        <v>5179</v>
      </c>
      <c r="K2030" s="335" t="s">
        <v>5193</v>
      </c>
      <c r="L2030" s="516">
        <v>22.09</v>
      </c>
      <c r="M2030" s="332">
        <f>ROUND(SUMIF(Anlagenbewegungsdaten_AV!B:B,A2030,Anlagenbewegungsdaten_AV!C:C),3)</f>
        <v>0</v>
      </c>
      <c r="N2030" s="330">
        <f>IF(ISBLANK(L2030),ROUND(SUMIF(Anlagenbewegungsdaten_AV!B:B,A2030,Anlagenbewegungsdaten_AV!D:D),2),ROUND(M2030*L2030%,2))</f>
        <v>0</v>
      </c>
      <c r="O2030" s="330">
        <f>ROUND(N2030-SUMIF(Anlagenbewegungsdaten_AV!B:B,A2030,Anlagenbewegungsdaten_AV!D:D),3)</f>
        <v>0</v>
      </c>
    </row>
    <row r="2031" spans="1:15" ht="15" customHeight="1" x14ac:dyDescent="0.25">
      <c r="A2031" s="275" t="s">
        <v>4437</v>
      </c>
      <c r="B2031" s="193" t="s">
        <v>2108</v>
      </c>
      <c r="C2031" s="193" t="s">
        <v>4046</v>
      </c>
      <c r="D2031" s="193" t="s">
        <v>4239</v>
      </c>
      <c r="E2031" s="193" t="s">
        <v>4093</v>
      </c>
      <c r="F2031" s="290">
        <v>27.58</v>
      </c>
      <c r="G2031" s="333">
        <f>ROUND(SUMIF(Anlagenbewegungsdaten!B:B,A2031,Anlagenbewegungsdaten!C:C),3)</f>
        <v>0</v>
      </c>
      <c r="H2031" s="334">
        <f>IF(ISBLANK(F2031),ROUND(SUMIF(Anlagenbewegungsdaten!B:B,A2031,Anlagenbewegungsdaten!D:D),2),ROUND(G2031*F2031%,2))</f>
        <v>0</v>
      </c>
      <c r="I2031" s="334">
        <f>ROUND((H2031-SUMIF(Anlagenbewegungsdaten!$B:$B,A2031,Anlagenbewegungsdaten!D:D)),3)</f>
        <v>0</v>
      </c>
      <c r="J2031" s="335" t="s">
        <v>5179</v>
      </c>
      <c r="K2031" s="335" t="s">
        <v>5193</v>
      </c>
      <c r="L2031" s="516">
        <v>22.06</v>
      </c>
      <c r="M2031" s="332">
        <f>ROUND(SUMIF(Anlagenbewegungsdaten_AV!B:B,A2031,Anlagenbewegungsdaten_AV!C:C),3)</f>
        <v>0</v>
      </c>
      <c r="N2031" s="330">
        <f>IF(ISBLANK(L2031),ROUND(SUMIF(Anlagenbewegungsdaten_AV!B:B,A2031,Anlagenbewegungsdaten_AV!D:D),2),ROUND(M2031*L2031%,2))</f>
        <v>0</v>
      </c>
      <c r="O2031" s="330">
        <f>ROUND(N2031-SUMIF(Anlagenbewegungsdaten_AV!B:B,A2031,Anlagenbewegungsdaten_AV!D:D),3)</f>
        <v>0</v>
      </c>
    </row>
    <row r="2032" spans="1:15" ht="15" customHeight="1" x14ac:dyDescent="0.25">
      <c r="A2032" s="263" t="s">
        <v>2083</v>
      </c>
      <c r="B2032" s="174" t="s">
        <v>2108</v>
      </c>
      <c r="C2032" s="174" t="s">
        <v>4046</v>
      </c>
      <c r="D2032" s="174" t="s">
        <v>1945</v>
      </c>
      <c r="E2032" s="174" t="s">
        <v>2483</v>
      </c>
      <c r="F2032" s="289">
        <v>25.67</v>
      </c>
      <c r="G2032" s="333">
        <f>ROUND(SUMIF(Anlagenbewegungsdaten!B:B,A2032,Anlagenbewegungsdaten!C:C),3)</f>
        <v>0</v>
      </c>
      <c r="H2032" s="334">
        <f>IF(ISBLANK(F2032),ROUND(SUMIF(Anlagenbewegungsdaten!B:B,A2032,Anlagenbewegungsdaten!D:D),2),ROUND(G2032*F2032%,2))</f>
        <v>0</v>
      </c>
      <c r="I2032" s="334">
        <f>ROUND((H2032-SUMIF(Anlagenbewegungsdaten!$B:$B,A2032,Anlagenbewegungsdaten!D:D)),3)</f>
        <v>0</v>
      </c>
      <c r="J2032" s="335" t="s">
        <v>5179</v>
      </c>
      <c r="K2032" s="335" t="s">
        <v>5193</v>
      </c>
      <c r="L2032" s="516">
        <v>20.54</v>
      </c>
      <c r="M2032" s="332">
        <f>ROUND(SUMIF(Anlagenbewegungsdaten_AV!B:B,A2032,Anlagenbewegungsdaten_AV!C:C),3)</f>
        <v>0</v>
      </c>
      <c r="N2032" s="330">
        <f>IF(ISBLANK(L2032),ROUND(SUMIF(Anlagenbewegungsdaten_AV!B:B,A2032,Anlagenbewegungsdaten_AV!D:D),2),ROUND(M2032*L2032%,2))</f>
        <v>0</v>
      </c>
      <c r="O2032" s="330">
        <f>ROUND(N2032-SUMIF(Anlagenbewegungsdaten_AV!B:B,A2032,Anlagenbewegungsdaten_AV!D:D),3)</f>
        <v>0</v>
      </c>
    </row>
    <row r="2033" spans="1:15" ht="15" customHeight="1" x14ac:dyDescent="0.25">
      <c r="A2033" s="263" t="s">
        <v>2084</v>
      </c>
      <c r="B2033" s="174" t="s">
        <v>2108</v>
      </c>
      <c r="C2033" s="174" t="s">
        <v>4046</v>
      </c>
      <c r="D2033" s="174" t="s">
        <v>1947</v>
      </c>
      <c r="E2033" s="174" t="s">
        <v>2486</v>
      </c>
      <c r="F2033" s="289">
        <v>27.67</v>
      </c>
      <c r="G2033" s="333">
        <f>ROUND(SUMIF(Anlagenbewegungsdaten!B:B,A2033,Anlagenbewegungsdaten!C:C),3)</f>
        <v>0</v>
      </c>
      <c r="H2033" s="334">
        <f>IF(ISBLANK(F2033),ROUND(SUMIF(Anlagenbewegungsdaten!B:B,A2033,Anlagenbewegungsdaten!D:D),2),ROUND(G2033*F2033%,2))</f>
        <v>0</v>
      </c>
      <c r="I2033" s="334">
        <f>ROUND((H2033-SUMIF(Anlagenbewegungsdaten!$B:$B,A2033,Anlagenbewegungsdaten!D:D)),3)</f>
        <v>0</v>
      </c>
      <c r="J2033" s="335" t="s">
        <v>5179</v>
      </c>
      <c r="K2033" s="335" t="s">
        <v>5193</v>
      </c>
      <c r="L2033" s="516">
        <v>22.14</v>
      </c>
      <c r="M2033" s="332">
        <f>ROUND(SUMIF(Anlagenbewegungsdaten_AV!B:B,A2033,Anlagenbewegungsdaten_AV!C:C),3)</f>
        <v>0</v>
      </c>
      <c r="N2033" s="330">
        <f>IF(ISBLANK(L2033),ROUND(SUMIF(Anlagenbewegungsdaten_AV!B:B,A2033,Anlagenbewegungsdaten_AV!D:D),2),ROUND(M2033*L2033%,2))</f>
        <v>0</v>
      </c>
      <c r="O2033" s="330">
        <f>ROUND(N2033-SUMIF(Anlagenbewegungsdaten_AV!B:B,A2033,Anlagenbewegungsdaten_AV!D:D),3)</f>
        <v>0</v>
      </c>
    </row>
    <row r="2034" spans="1:15" ht="15" customHeight="1" x14ac:dyDescent="0.25">
      <c r="A2034" s="263" t="s">
        <v>2085</v>
      </c>
      <c r="B2034" s="174" t="s">
        <v>2108</v>
      </c>
      <c r="C2034" s="174" t="s">
        <v>4046</v>
      </c>
      <c r="D2034" s="184" t="s">
        <v>1949</v>
      </c>
      <c r="E2034" s="174" t="s">
        <v>1560</v>
      </c>
      <c r="F2034" s="289">
        <v>28.67</v>
      </c>
      <c r="G2034" s="333">
        <f>ROUND(SUMIF(Anlagenbewegungsdaten!B:B,A2034,Anlagenbewegungsdaten!C:C),3)</f>
        <v>0</v>
      </c>
      <c r="H2034" s="334">
        <f>IF(ISBLANK(F2034),ROUND(SUMIF(Anlagenbewegungsdaten!B:B,A2034,Anlagenbewegungsdaten!D:D),2),ROUND(G2034*F2034%,2))</f>
        <v>0</v>
      </c>
      <c r="I2034" s="334">
        <f>ROUND((H2034-SUMIF(Anlagenbewegungsdaten!$B:$B,A2034,Anlagenbewegungsdaten!D:D)),3)</f>
        <v>0</v>
      </c>
      <c r="J2034" s="335" t="s">
        <v>5179</v>
      </c>
      <c r="K2034" s="335" t="s">
        <v>5193</v>
      </c>
      <c r="L2034" s="516">
        <v>22.94</v>
      </c>
      <c r="M2034" s="332">
        <f>ROUND(SUMIF(Anlagenbewegungsdaten_AV!B:B,A2034,Anlagenbewegungsdaten_AV!C:C),3)</f>
        <v>0</v>
      </c>
      <c r="N2034" s="330">
        <f>IF(ISBLANK(L2034),ROUND(SUMIF(Anlagenbewegungsdaten_AV!B:B,A2034,Anlagenbewegungsdaten_AV!D:D),2),ROUND(M2034*L2034%,2))</f>
        <v>0</v>
      </c>
      <c r="O2034" s="330">
        <f>ROUND(N2034-SUMIF(Anlagenbewegungsdaten_AV!B:B,A2034,Anlagenbewegungsdaten_AV!D:D),3)</f>
        <v>0</v>
      </c>
    </row>
    <row r="2035" spans="1:15" ht="15" customHeight="1" x14ac:dyDescent="0.25">
      <c r="A2035" s="263" t="s">
        <v>2086</v>
      </c>
      <c r="B2035" s="174" t="s">
        <v>2108</v>
      </c>
      <c r="C2035" s="174" t="s">
        <v>4046</v>
      </c>
      <c r="D2035" s="174" t="s">
        <v>1951</v>
      </c>
      <c r="E2035" s="174" t="s">
        <v>1563</v>
      </c>
      <c r="F2035" s="289">
        <v>28.67</v>
      </c>
      <c r="G2035" s="333">
        <f>ROUND(SUMIF(Anlagenbewegungsdaten!B:B,A2035,Anlagenbewegungsdaten!C:C),3)</f>
        <v>0</v>
      </c>
      <c r="H2035" s="334">
        <f>IF(ISBLANK(F2035),ROUND(SUMIF(Anlagenbewegungsdaten!B:B,A2035,Anlagenbewegungsdaten!D:D),2),ROUND(G2035*F2035%,2))</f>
        <v>0</v>
      </c>
      <c r="I2035" s="334">
        <f>ROUND((H2035-SUMIF(Anlagenbewegungsdaten!$B:$B,A2035,Anlagenbewegungsdaten!D:D)),3)</f>
        <v>0</v>
      </c>
      <c r="J2035" s="335" t="s">
        <v>5179</v>
      </c>
      <c r="K2035" s="335" t="s">
        <v>5193</v>
      </c>
      <c r="L2035" s="516">
        <v>22.94</v>
      </c>
      <c r="M2035" s="332">
        <f>ROUND(SUMIF(Anlagenbewegungsdaten_AV!B:B,A2035,Anlagenbewegungsdaten_AV!C:C),3)</f>
        <v>0</v>
      </c>
      <c r="N2035" s="330">
        <f>IF(ISBLANK(L2035),ROUND(SUMIF(Anlagenbewegungsdaten_AV!B:B,A2035,Anlagenbewegungsdaten_AV!D:D),2),ROUND(M2035*L2035%,2))</f>
        <v>0</v>
      </c>
      <c r="O2035" s="330">
        <f>ROUND(N2035-SUMIF(Anlagenbewegungsdaten_AV!B:B,A2035,Anlagenbewegungsdaten_AV!D:D),3)</f>
        <v>0</v>
      </c>
    </row>
    <row r="2036" spans="1:15" ht="15" customHeight="1" x14ac:dyDescent="0.25">
      <c r="A2036" s="263" t="s">
        <v>2918</v>
      </c>
      <c r="B2036" s="174" t="s">
        <v>2108</v>
      </c>
      <c r="C2036" s="174" t="s">
        <v>4046</v>
      </c>
      <c r="D2036" s="174" t="s">
        <v>2723</v>
      </c>
      <c r="E2036" s="174" t="s">
        <v>2576</v>
      </c>
      <c r="F2036" s="289">
        <v>28.64</v>
      </c>
      <c r="G2036" s="333">
        <f>ROUND(SUMIF(Anlagenbewegungsdaten!B:B,A2036,Anlagenbewegungsdaten!C:C),3)</f>
        <v>0</v>
      </c>
      <c r="H2036" s="334">
        <f>IF(ISBLANK(F2036),ROUND(SUMIF(Anlagenbewegungsdaten!B:B,A2036,Anlagenbewegungsdaten!D:D),2),ROUND(G2036*F2036%,2))</f>
        <v>0</v>
      </c>
      <c r="I2036" s="334">
        <f>ROUND((H2036-SUMIF(Anlagenbewegungsdaten!$B:$B,A2036,Anlagenbewegungsdaten!D:D)),3)</f>
        <v>0</v>
      </c>
      <c r="J2036" s="335" t="s">
        <v>5179</v>
      </c>
      <c r="K2036" s="335" t="s">
        <v>5193</v>
      </c>
      <c r="L2036" s="516">
        <v>22.91</v>
      </c>
      <c r="M2036" s="332">
        <f>ROUND(SUMIF(Anlagenbewegungsdaten_AV!B:B,A2036,Anlagenbewegungsdaten_AV!C:C),3)</f>
        <v>0</v>
      </c>
      <c r="N2036" s="330">
        <f>IF(ISBLANK(L2036),ROUND(SUMIF(Anlagenbewegungsdaten_AV!B:B,A2036,Anlagenbewegungsdaten_AV!D:D),2),ROUND(M2036*L2036%,2))</f>
        <v>0</v>
      </c>
      <c r="O2036" s="330">
        <f>ROUND(N2036-SUMIF(Anlagenbewegungsdaten_AV!B:B,A2036,Anlagenbewegungsdaten_AV!D:D),3)</f>
        <v>0</v>
      </c>
    </row>
    <row r="2037" spans="1:15" ht="15" customHeight="1" x14ac:dyDescent="0.25">
      <c r="A2037" s="263" t="s">
        <v>3662</v>
      </c>
      <c r="B2037" s="174" t="s">
        <v>2108</v>
      </c>
      <c r="C2037" s="174" t="s">
        <v>4046</v>
      </c>
      <c r="D2037" s="174" t="s">
        <v>3467</v>
      </c>
      <c r="E2037" s="174" t="s">
        <v>3320</v>
      </c>
      <c r="F2037" s="289">
        <v>28.61</v>
      </c>
      <c r="G2037" s="333">
        <f>ROUND(SUMIF(Anlagenbewegungsdaten!B:B,A2037,Anlagenbewegungsdaten!C:C),3)</f>
        <v>0</v>
      </c>
      <c r="H2037" s="334">
        <f>IF(ISBLANK(F2037),ROUND(SUMIF(Anlagenbewegungsdaten!B:B,A2037,Anlagenbewegungsdaten!D:D),2),ROUND(G2037*F2037%,2))</f>
        <v>0</v>
      </c>
      <c r="I2037" s="334">
        <f>ROUND((H2037-SUMIF(Anlagenbewegungsdaten!$B:$B,A2037,Anlagenbewegungsdaten!D:D)),3)</f>
        <v>0</v>
      </c>
      <c r="J2037" s="335" t="s">
        <v>5179</v>
      </c>
      <c r="K2037" s="335" t="s">
        <v>5193</v>
      </c>
      <c r="L2037" s="516">
        <v>22.89</v>
      </c>
      <c r="M2037" s="332">
        <f>ROUND(SUMIF(Anlagenbewegungsdaten_AV!B:B,A2037,Anlagenbewegungsdaten_AV!C:C),3)</f>
        <v>0</v>
      </c>
      <c r="N2037" s="330">
        <f>IF(ISBLANK(L2037),ROUND(SUMIF(Anlagenbewegungsdaten_AV!B:B,A2037,Anlagenbewegungsdaten_AV!D:D),2),ROUND(M2037*L2037%,2))</f>
        <v>0</v>
      </c>
      <c r="O2037" s="330">
        <f>ROUND(N2037-SUMIF(Anlagenbewegungsdaten_AV!B:B,A2037,Anlagenbewegungsdaten_AV!D:D),3)</f>
        <v>0</v>
      </c>
    </row>
    <row r="2038" spans="1:15" ht="15" customHeight="1" x14ac:dyDescent="0.25">
      <c r="A2038" s="275" t="s">
        <v>4438</v>
      </c>
      <c r="B2038" s="193" t="s">
        <v>2108</v>
      </c>
      <c r="C2038" s="193" t="s">
        <v>4046</v>
      </c>
      <c r="D2038" s="193" t="s">
        <v>4241</v>
      </c>
      <c r="E2038" s="193" t="s">
        <v>4093</v>
      </c>
      <c r="F2038" s="290">
        <v>28.58</v>
      </c>
      <c r="G2038" s="333">
        <f>ROUND(SUMIF(Anlagenbewegungsdaten!B:B,A2038,Anlagenbewegungsdaten!C:C),3)</f>
        <v>0</v>
      </c>
      <c r="H2038" s="334">
        <f>IF(ISBLANK(F2038),ROUND(SUMIF(Anlagenbewegungsdaten!B:B,A2038,Anlagenbewegungsdaten!D:D),2),ROUND(G2038*F2038%,2))</f>
        <v>0</v>
      </c>
      <c r="I2038" s="334">
        <f>ROUND((H2038-SUMIF(Anlagenbewegungsdaten!$B:$B,A2038,Anlagenbewegungsdaten!D:D)),3)</f>
        <v>0</v>
      </c>
      <c r="J2038" s="335" t="s">
        <v>5179</v>
      </c>
      <c r="K2038" s="335" t="s">
        <v>5193</v>
      </c>
      <c r="L2038" s="516">
        <v>22.86</v>
      </c>
      <c r="M2038" s="332">
        <f>ROUND(SUMIF(Anlagenbewegungsdaten_AV!B:B,A2038,Anlagenbewegungsdaten_AV!C:C),3)</f>
        <v>0</v>
      </c>
      <c r="N2038" s="330">
        <f>IF(ISBLANK(L2038),ROUND(SUMIF(Anlagenbewegungsdaten_AV!B:B,A2038,Anlagenbewegungsdaten_AV!D:D),2),ROUND(M2038*L2038%,2))</f>
        <v>0</v>
      </c>
      <c r="O2038" s="330">
        <f>ROUND(N2038-SUMIF(Anlagenbewegungsdaten_AV!B:B,A2038,Anlagenbewegungsdaten_AV!D:D),3)</f>
        <v>0</v>
      </c>
    </row>
    <row r="2039" spans="1:15" ht="15" customHeight="1" x14ac:dyDescent="0.25">
      <c r="A2039" s="263" t="s">
        <v>2087</v>
      </c>
      <c r="B2039" s="174" t="s">
        <v>2108</v>
      </c>
      <c r="C2039" s="174" t="s">
        <v>4046</v>
      </c>
      <c r="D2039" s="174" t="s">
        <v>1953</v>
      </c>
      <c r="E2039" s="174" t="s">
        <v>2483</v>
      </c>
      <c r="F2039" s="289">
        <v>22.67</v>
      </c>
      <c r="G2039" s="333">
        <f>ROUND(SUMIF(Anlagenbewegungsdaten!B:B,A2039,Anlagenbewegungsdaten!C:C),3)</f>
        <v>0</v>
      </c>
      <c r="H2039" s="334">
        <f>IF(ISBLANK(F2039),ROUND(SUMIF(Anlagenbewegungsdaten!B:B,A2039,Anlagenbewegungsdaten!D:D),2),ROUND(G2039*F2039%,2))</f>
        <v>0</v>
      </c>
      <c r="I2039" s="334">
        <f>ROUND((H2039-SUMIF(Anlagenbewegungsdaten!$B:$B,A2039,Anlagenbewegungsdaten!D:D)),3)</f>
        <v>0</v>
      </c>
      <c r="J2039" s="335" t="s">
        <v>5179</v>
      </c>
      <c r="K2039" s="335" t="s">
        <v>5193</v>
      </c>
      <c r="L2039" s="516">
        <v>18.14</v>
      </c>
      <c r="M2039" s="332">
        <f>ROUND(SUMIF(Anlagenbewegungsdaten_AV!B:B,A2039,Anlagenbewegungsdaten_AV!C:C),3)</f>
        <v>0</v>
      </c>
      <c r="N2039" s="330">
        <f>IF(ISBLANK(L2039),ROUND(SUMIF(Anlagenbewegungsdaten_AV!B:B,A2039,Anlagenbewegungsdaten_AV!D:D),2),ROUND(M2039*L2039%,2))</f>
        <v>0</v>
      </c>
      <c r="O2039" s="330">
        <f>ROUND(N2039-SUMIF(Anlagenbewegungsdaten_AV!B:B,A2039,Anlagenbewegungsdaten_AV!D:D),3)</f>
        <v>0</v>
      </c>
    </row>
    <row r="2040" spans="1:15" ht="15" customHeight="1" x14ac:dyDescent="0.25">
      <c r="A2040" s="263" t="s">
        <v>2088</v>
      </c>
      <c r="B2040" s="174" t="s">
        <v>2108</v>
      </c>
      <c r="C2040" s="174" t="s">
        <v>4046</v>
      </c>
      <c r="D2040" s="174" t="s">
        <v>1955</v>
      </c>
      <c r="E2040" s="174" t="s">
        <v>2486</v>
      </c>
      <c r="F2040" s="289">
        <v>24.67</v>
      </c>
      <c r="G2040" s="333">
        <f>ROUND(SUMIF(Anlagenbewegungsdaten!B:B,A2040,Anlagenbewegungsdaten!C:C),3)</f>
        <v>0</v>
      </c>
      <c r="H2040" s="334">
        <f>IF(ISBLANK(F2040),ROUND(SUMIF(Anlagenbewegungsdaten!B:B,A2040,Anlagenbewegungsdaten!D:D),2),ROUND(G2040*F2040%,2))</f>
        <v>0</v>
      </c>
      <c r="I2040" s="334">
        <f>ROUND((H2040-SUMIF(Anlagenbewegungsdaten!$B:$B,A2040,Anlagenbewegungsdaten!D:D)),3)</f>
        <v>0</v>
      </c>
      <c r="J2040" s="335" t="s">
        <v>5179</v>
      </c>
      <c r="K2040" s="335" t="s">
        <v>5193</v>
      </c>
      <c r="L2040" s="516">
        <v>19.739999999999998</v>
      </c>
      <c r="M2040" s="332">
        <f>ROUND(SUMIF(Anlagenbewegungsdaten_AV!B:B,A2040,Anlagenbewegungsdaten_AV!C:C),3)</f>
        <v>0</v>
      </c>
      <c r="N2040" s="330">
        <f>IF(ISBLANK(L2040),ROUND(SUMIF(Anlagenbewegungsdaten_AV!B:B,A2040,Anlagenbewegungsdaten_AV!D:D),2),ROUND(M2040*L2040%,2))</f>
        <v>0</v>
      </c>
      <c r="O2040" s="330">
        <f>ROUND(N2040-SUMIF(Anlagenbewegungsdaten_AV!B:B,A2040,Anlagenbewegungsdaten_AV!D:D),3)</f>
        <v>0</v>
      </c>
    </row>
    <row r="2041" spans="1:15" ht="15" customHeight="1" x14ac:dyDescent="0.25">
      <c r="A2041" s="263" t="s">
        <v>2089</v>
      </c>
      <c r="B2041" s="174" t="s">
        <v>2108</v>
      </c>
      <c r="C2041" s="174" t="s">
        <v>4046</v>
      </c>
      <c r="D2041" s="174" t="s">
        <v>1957</v>
      </c>
      <c r="E2041" s="174" t="s">
        <v>1560</v>
      </c>
      <c r="F2041" s="289">
        <v>25.67</v>
      </c>
      <c r="G2041" s="333">
        <f>ROUND(SUMIF(Anlagenbewegungsdaten!B:B,A2041,Anlagenbewegungsdaten!C:C),3)</f>
        <v>0</v>
      </c>
      <c r="H2041" s="334">
        <f>IF(ISBLANK(F2041),ROUND(SUMIF(Anlagenbewegungsdaten!B:B,A2041,Anlagenbewegungsdaten!D:D),2),ROUND(G2041*F2041%,2))</f>
        <v>0</v>
      </c>
      <c r="I2041" s="334">
        <f>ROUND((H2041-SUMIF(Anlagenbewegungsdaten!$B:$B,A2041,Anlagenbewegungsdaten!D:D)),3)</f>
        <v>0</v>
      </c>
      <c r="J2041" s="335" t="s">
        <v>5179</v>
      </c>
      <c r="K2041" s="335" t="s">
        <v>5193</v>
      </c>
      <c r="L2041" s="516">
        <v>20.54</v>
      </c>
      <c r="M2041" s="332">
        <f>ROUND(SUMIF(Anlagenbewegungsdaten_AV!B:B,A2041,Anlagenbewegungsdaten_AV!C:C),3)</f>
        <v>0</v>
      </c>
      <c r="N2041" s="330">
        <f>IF(ISBLANK(L2041),ROUND(SUMIF(Anlagenbewegungsdaten_AV!B:B,A2041,Anlagenbewegungsdaten_AV!D:D),2),ROUND(M2041*L2041%,2))</f>
        <v>0</v>
      </c>
      <c r="O2041" s="330">
        <f>ROUND(N2041-SUMIF(Anlagenbewegungsdaten_AV!B:B,A2041,Anlagenbewegungsdaten_AV!D:D),3)</f>
        <v>0</v>
      </c>
    </row>
    <row r="2042" spans="1:15" ht="15" customHeight="1" x14ac:dyDescent="0.25">
      <c r="A2042" s="263" t="s">
        <v>2090</v>
      </c>
      <c r="B2042" s="174" t="s">
        <v>2108</v>
      </c>
      <c r="C2042" s="174" t="s">
        <v>4046</v>
      </c>
      <c r="D2042" s="174" t="s">
        <v>1959</v>
      </c>
      <c r="E2042" s="174" t="s">
        <v>1563</v>
      </c>
      <c r="F2042" s="289">
        <v>25.67</v>
      </c>
      <c r="G2042" s="333">
        <f>ROUND(SUMIF(Anlagenbewegungsdaten!B:B,A2042,Anlagenbewegungsdaten!C:C),3)</f>
        <v>0</v>
      </c>
      <c r="H2042" s="334">
        <f>IF(ISBLANK(F2042),ROUND(SUMIF(Anlagenbewegungsdaten!B:B,A2042,Anlagenbewegungsdaten!D:D),2),ROUND(G2042*F2042%,2))</f>
        <v>0</v>
      </c>
      <c r="I2042" s="334">
        <f>ROUND((H2042-SUMIF(Anlagenbewegungsdaten!$B:$B,A2042,Anlagenbewegungsdaten!D:D)),3)</f>
        <v>0</v>
      </c>
      <c r="J2042" s="335" t="s">
        <v>5179</v>
      </c>
      <c r="K2042" s="335" t="s">
        <v>5193</v>
      </c>
      <c r="L2042" s="516">
        <v>20.54</v>
      </c>
      <c r="M2042" s="332">
        <f>ROUND(SUMIF(Anlagenbewegungsdaten_AV!B:B,A2042,Anlagenbewegungsdaten_AV!C:C),3)</f>
        <v>0</v>
      </c>
      <c r="N2042" s="330">
        <f>IF(ISBLANK(L2042),ROUND(SUMIF(Anlagenbewegungsdaten_AV!B:B,A2042,Anlagenbewegungsdaten_AV!D:D),2),ROUND(M2042*L2042%,2))</f>
        <v>0</v>
      </c>
      <c r="O2042" s="330">
        <f>ROUND(N2042-SUMIF(Anlagenbewegungsdaten_AV!B:B,A2042,Anlagenbewegungsdaten_AV!D:D),3)</f>
        <v>0</v>
      </c>
    </row>
    <row r="2043" spans="1:15" ht="15" customHeight="1" x14ac:dyDescent="0.25">
      <c r="A2043" s="263" t="s">
        <v>2919</v>
      </c>
      <c r="B2043" s="174" t="s">
        <v>2108</v>
      </c>
      <c r="C2043" s="174" t="s">
        <v>4046</v>
      </c>
      <c r="D2043" s="174" t="s">
        <v>2725</v>
      </c>
      <c r="E2043" s="174" t="s">
        <v>2576</v>
      </c>
      <c r="F2043" s="289">
        <v>25.64</v>
      </c>
      <c r="G2043" s="333">
        <f>ROUND(SUMIF(Anlagenbewegungsdaten!B:B,A2043,Anlagenbewegungsdaten!C:C),3)</f>
        <v>0</v>
      </c>
      <c r="H2043" s="334">
        <f>IF(ISBLANK(F2043),ROUND(SUMIF(Anlagenbewegungsdaten!B:B,A2043,Anlagenbewegungsdaten!D:D),2),ROUND(G2043*F2043%,2))</f>
        <v>0</v>
      </c>
      <c r="I2043" s="334">
        <f>ROUND((H2043-SUMIF(Anlagenbewegungsdaten!$B:$B,A2043,Anlagenbewegungsdaten!D:D)),3)</f>
        <v>0</v>
      </c>
      <c r="J2043" s="335" t="s">
        <v>5179</v>
      </c>
      <c r="K2043" s="335" t="s">
        <v>5193</v>
      </c>
      <c r="L2043" s="516">
        <v>20.51</v>
      </c>
      <c r="M2043" s="332">
        <f>ROUND(SUMIF(Anlagenbewegungsdaten_AV!B:B,A2043,Anlagenbewegungsdaten_AV!C:C),3)</f>
        <v>0</v>
      </c>
      <c r="N2043" s="330">
        <f>IF(ISBLANK(L2043),ROUND(SUMIF(Anlagenbewegungsdaten_AV!B:B,A2043,Anlagenbewegungsdaten_AV!D:D),2),ROUND(M2043*L2043%,2))</f>
        <v>0</v>
      </c>
      <c r="O2043" s="330">
        <f>ROUND(N2043-SUMIF(Anlagenbewegungsdaten_AV!B:B,A2043,Anlagenbewegungsdaten_AV!D:D),3)</f>
        <v>0</v>
      </c>
    </row>
    <row r="2044" spans="1:15" ht="15" customHeight="1" x14ac:dyDescent="0.25">
      <c r="A2044" s="263" t="s">
        <v>3663</v>
      </c>
      <c r="B2044" s="174" t="s">
        <v>2108</v>
      </c>
      <c r="C2044" s="174" t="s">
        <v>4046</v>
      </c>
      <c r="D2044" s="174" t="s">
        <v>3469</v>
      </c>
      <c r="E2044" s="174" t="s">
        <v>3320</v>
      </c>
      <c r="F2044" s="289">
        <v>25.61</v>
      </c>
      <c r="G2044" s="333">
        <f>ROUND(SUMIF(Anlagenbewegungsdaten!B:B,A2044,Anlagenbewegungsdaten!C:C),3)</f>
        <v>0</v>
      </c>
      <c r="H2044" s="334">
        <f>IF(ISBLANK(F2044),ROUND(SUMIF(Anlagenbewegungsdaten!B:B,A2044,Anlagenbewegungsdaten!D:D),2),ROUND(G2044*F2044%,2))</f>
        <v>0</v>
      </c>
      <c r="I2044" s="334">
        <f>ROUND((H2044-SUMIF(Anlagenbewegungsdaten!$B:$B,A2044,Anlagenbewegungsdaten!D:D)),3)</f>
        <v>0</v>
      </c>
      <c r="J2044" s="335" t="s">
        <v>5179</v>
      </c>
      <c r="K2044" s="335" t="s">
        <v>5193</v>
      </c>
      <c r="L2044" s="516">
        <v>20.49</v>
      </c>
      <c r="M2044" s="332">
        <f>ROUND(SUMIF(Anlagenbewegungsdaten_AV!B:B,A2044,Anlagenbewegungsdaten_AV!C:C),3)</f>
        <v>0</v>
      </c>
      <c r="N2044" s="330">
        <f>IF(ISBLANK(L2044),ROUND(SUMIF(Anlagenbewegungsdaten_AV!B:B,A2044,Anlagenbewegungsdaten_AV!D:D),2),ROUND(M2044*L2044%,2))</f>
        <v>0</v>
      </c>
      <c r="O2044" s="330">
        <f>ROUND(N2044-SUMIF(Anlagenbewegungsdaten_AV!B:B,A2044,Anlagenbewegungsdaten_AV!D:D),3)</f>
        <v>0</v>
      </c>
    </row>
    <row r="2045" spans="1:15" ht="15" customHeight="1" x14ac:dyDescent="0.25">
      <c r="A2045" s="275" t="s">
        <v>4439</v>
      </c>
      <c r="B2045" s="193" t="s">
        <v>2108</v>
      </c>
      <c r="C2045" s="193" t="s">
        <v>4046</v>
      </c>
      <c r="D2045" s="193" t="s">
        <v>4243</v>
      </c>
      <c r="E2045" s="193" t="s">
        <v>4093</v>
      </c>
      <c r="F2045" s="290">
        <v>25.58</v>
      </c>
      <c r="G2045" s="333">
        <f>ROUND(SUMIF(Anlagenbewegungsdaten!B:B,A2045,Anlagenbewegungsdaten!C:C),3)</f>
        <v>0</v>
      </c>
      <c r="H2045" s="334">
        <f>IF(ISBLANK(F2045),ROUND(SUMIF(Anlagenbewegungsdaten!B:B,A2045,Anlagenbewegungsdaten!D:D),2),ROUND(G2045*F2045%,2))</f>
        <v>0</v>
      </c>
      <c r="I2045" s="334">
        <f>ROUND((H2045-SUMIF(Anlagenbewegungsdaten!$B:$B,A2045,Anlagenbewegungsdaten!D:D)),3)</f>
        <v>0</v>
      </c>
      <c r="J2045" s="335" t="s">
        <v>5179</v>
      </c>
      <c r="K2045" s="335" t="s">
        <v>5193</v>
      </c>
      <c r="L2045" s="516">
        <v>20.46</v>
      </c>
      <c r="M2045" s="332">
        <f>ROUND(SUMIF(Anlagenbewegungsdaten_AV!B:B,A2045,Anlagenbewegungsdaten_AV!C:C),3)</f>
        <v>0</v>
      </c>
      <c r="N2045" s="330">
        <f>IF(ISBLANK(L2045),ROUND(SUMIF(Anlagenbewegungsdaten_AV!B:B,A2045,Anlagenbewegungsdaten_AV!D:D),2),ROUND(M2045*L2045%,2))</f>
        <v>0</v>
      </c>
      <c r="O2045" s="330">
        <f>ROUND(N2045-SUMIF(Anlagenbewegungsdaten_AV!B:B,A2045,Anlagenbewegungsdaten_AV!D:D),3)</f>
        <v>0</v>
      </c>
    </row>
    <row r="2046" spans="1:15" ht="15" customHeight="1" x14ac:dyDescent="0.25">
      <c r="A2046" s="263" t="s">
        <v>2091</v>
      </c>
      <c r="B2046" s="174" t="s">
        <v>2108</v>
      </c>
      <c r="C2046" s="174" t="s">
        <v>4046</v>
      </c>
      <c r="D2046" s="174" t="s">
        <v>1961</v>
      </c>
      <c r="E2046" s="174" t="s">
        <v>2483</v>
      </c>
      <c r="F2046" s="289">
        <v>23.67</v>
      </c>
      <c r="G2046" s="333">
        <f>ROUND(SUMIF(Anlagenbewegungsdaten!B:B,A2046,Anlagenbewegungsdaten!C:C),3)</f>
        <v>0</v>
      </c>
      <c r="H2046" s="334">
        <f>IF(ISBLANK(F2046),ROUND(SUMIF(Anlagenbewegungsdaten!B:B,A2046,Anlagenbewegungsdaten!D:D),2),ROUND(G2046*F2046%,2))</f>
        <v>0</v>
      </c>
      <c r="I2046" s="334">
        <f>ROUND((H2046-SUMIF(Anlagenbewegungsdaten!$B:$B,A2046,Anlagenbewegungsdaten!D:D)),3)</f>
        <v>0</v>
      </c>
      <c r="J2046" s="335" t="s">
        <v>5179</v>
      </c>
      <c r="K2046" s="335" t="s">
        <v>5193</v>
      </c>
      <c r="L2046" s="516">
        <v>18.940000000000001</v>
      </c>
      <c r="M2046" s="332">
        <f>ROUND(SUMIF(Anlagenbewegungsdaten_AV!B:B,A2046,Anlagenbewegungsdaten_AV!C:C),3)</f>
        <v>0</v>
      </c>
      <c r="N2046" s="330">
        <f>IF(ISBLANK(L2046),ROUND(SUMIF(Anlagenbewegungsdaten_AV!B:B,A2046,Anlagenbewegungsdaten_AV!D:D),2),ROUND(M2046*L2046%,2))</f>
        <v>0</v>
      </c>
      <c r="O2046" s="330">
        <f>ROUND(N2046-SUMIF(Anlagenbewegungsdaten_AV!B:B,A2046,Anlagenbewegungsdaten_AV!D:D),3)</f>
        <v>0</v>
      </c>
    </row>
    <row r="2047" spans="1:15" ht="15" customHeight="1" x14ac:dyDescent="0.25">
      <c r="A2047" s="263" t="s">
        <v>2092</v>
      </c>
      <c r="B2047" s="174" t="s">
        <v>2108</v>
      </c>
      <c r="C2047" s="174" t="s">
        <v>4046</v>
      </c>
      <c r="D2047" s="174" t="s">
        <v>1963</v>
      </c>
      <c r="E2047" s="174" t="s">
        <v>2486</v>
      </c>
      <c r="F2047" s="289">
        <v>25.67</v>
      </c>
      <c r="G2047" s="333">
        <f>ROUND(SUMIF(Anlagenbewegungsdaten!B:B,A2047,Anlagenbewegungsdaten!C:C),3)</f>
        <v>0</v>
      </c>
      <c r="H2047" s="334">
        <f>IF(ISBLANK(F2047),ROUND(SUMIF(Anlagenbewegungsdaten!B:B,A2047,Anlagenbewegungsdaten!D:D),2),ROUND(G2047*F2047%,2))</f>
        <v>0</v>
      </c>
      <c r="I2047" s="334">
        <f>ROUND((H2047-SUMIF(Anlagenbewegungsdaten!$B:$B,A2047,Anlagenbewegungsdaten!D:D)),3)</f>
        <v>0</v>
      </c>
      <c r="J2047" s="335" t="s">
        <v>5179</v>
      </c>
      <c r="K2047" s="335" t="s">
        <v>5193</v>
      </c>
      <c r="L2047" s="516">
        <v>20.54</v>
      </c>
      <c r="M2047" s="332">
        <f>ROUND(SUMIF(Anlagenbewegungsdaten_AV!B:B,A2047,Anlagenbewegungsdaten_AV!C:C),3)</f>
        <v>0</v>
      </c>
      <c r="N2047" s="330">
        <f>IF(ISBLANK(L2047),ROUND(SUMIF(Anlagenbewegungsdaten_AV!B:B,A2047,Anlagenbewegungsdaten_AV!D:D),2),ROUND(M2047*L2047%,2))</f>
        <v>0</v>
      </c>
      <c r="O2047" s="330">
        <f>ROUND(N2047-SUMIF(Anlagenbewegungsdaten_AV!B:B,A2047,Anlagenbewegungsdaten_AV!D:D),3)</f>
        <v>0</v>
      </c>
    </row>
    <row r="2048" spans="1:15" ht="15" customHeight="1" x14ac:dyDescent="0.25">
      <c r="A2048" s="263" t="s">
        <v>2093</v>
      </c>
      <c r="B2048" s="174" t="s">
        <v>2108</v>
      </c>
      <c r="C2048" s="174" t="s">
        <v>4046</v>
      </c>
      <c r="D2048" s="184" t="s">
        <v>1965</v>
      </c>
      <c r="E2048" s="174" t="s">
        <v>1560</v>
      </c>
      <c r="F2048" s="289">
        <v>26.67</v>
      </c>
      <c r="G2048" s="333">
        <f>ROUND(SUMIF(Anlagenbewegungsdaten!B:B,A2048,Anlagenbewegungsdaten!C:C),3)</f>
        <v>0</v>
      </c>
      <c r="H2048" s="334">
        <f>IF(ISBLANK(F2048),ROUND(SUMIF(Anlagenbewegungsdaten!B:B,A2048,Anlagenbewegungsdaten!D:D),2),ROUND(G2048*F2048%,2))</f>
        <v>0</v>
      </c>
      <c r="I2048" s="334">
        <f>ROUND((H2048-SUMIF(Anlagenbewegungsdaten!$B:$B,A2048,Anlagenbewegungsdaten!D:D)),3)</f>
        <v>0</v>
      </c>
      <c r="J2048" s="335" t="s">
        <v>5179</v>
      </c>
      <c r="K2048" s="335" t="s">
        <v>5193</v>
      </c>
      <c r="L2048" s="516">
        <v>21.34</v>
      </c>
      <c r="M2048" s="332">
        <f>ROUND(SUMIF(Anlagenbewegungsdaten_AV!B:B,A2048,Anlagenbewegungsdaten_AV!C:C),3)</f>
        <v>0</v>
      </c>
      <c r="N2048" s="330">
        <f>IF(ISBLANK(L2048),ROUND(SUMIF(Anlagenbewegungsdaten_AV!B:B,A2048,Anlagenbewegungsdaten_AV!D:D),2),ROUND(M2048*L2048%,2))</f>
        <v>0</v>
      </c>
      <c r="O2048" s="330">
        <f>ROUND(N2048-SUMIF(Anlagenbewegungsdaten_AV!B:B,A2048,Anlagenbewegungsdaten_AV!D:D),3)</f>
        <v>0</v>
      </c>
    </row>
    <row r="2049" spans="1:15" ht="15" customHeight="1" x14ac:dyDescent="0.25">
      <c r="A2049" s="263" t="s">
        <v>2094</v>
      </c>
      <c r="B2049" s="174" t="s">
        <v>2108</v>
      </c>
      <c r="C2049" s="174" t="s">
        <v>4046</v>
      </c>
      <c r="D2049" s="174" t="s">
        <v>1967</v>
      </c>
      <c r="E2049" s="174" t="s">
        <v>1563</v>
      </c>
      <c r="F2049" s="289">
        <v>26.67</v>
      </c>
      <c r="G2049" s="333">
        <f>ROUND(SUMIF(Anlagenbewegungsdaten!B:B,A2049,Anlagenbewegungsdaten!C:C),3)</f>
        <v>0</v>
      </c>
      <c r="H2049" s="334">
        <f>IF(ISBLANK(F2049),ROUND(SUMIF(Anlagenbewegungsdaten!B:B,A2049,Anlagenbewegungsdaten!D:D),2),ROUND(G2049*F2049%,2))</f>
        <v>0</v>
      </c>
      <c r="I2049" s="334">
        <f>ROUND((H2049-SUMIF(Anlagenbewegungsdaten!$B:$B,A2049,Anlagenbewegungsdaten!D:D)),3)</f>
        <v>0</v>
      </c>
      <c r="J2049" s="335" t="s">
        <v>5179</v>
      </c>
      <c r="K2049" s="335" t="s">
        <v>5193</v>
      </c>
      <c r="L2049" s="516">
        <v>21.34</v>
      </c>
      <c r="M2049" s="332">
        <f>ROUND(SUMIF(Anlagenbewegungsdaten_AV!B:B,A2049,Anlagenbewegungsdaten_AV!C:C),3)</f>
        <v>0</v>
      </c>
      <c r="N2049" s="330">
        <f>IF(ISBLANK(L2049),ROUND(SUMIF(Anlagenbewegungsdaten_AV!B:B,A2049,Anlagenbewegungsdaten_AV!D:D),2),ROUND(M2049*L2049%,2))</f>
        <v>0</v>
      </c>
      <c r="O2049" s="330">
        <f>ROUND(N2049-SUMIF(Anlagenbewegungsdaten_AV!B:B,A2049,Anlagenbewegungsdaten_AV!D:D),3)</f>
        <v>0</v>
      </c>
    </row>
    <row r="2050" spans="1:15" ht="15" customHeight="1" x14ac:dyDescent="0.25">
      <c r="A2050" s="263" t="s">
        <v>2920</v>
      </c>
      <c r="B2050" s="174" t="s">
        <v>2108</v>
      </c>
      <c r="C2050" s="174" t="s">
        <v>4046</v>
      </c>
      <c r="D2050" s="174" t="s">
        <v>2727</v>
      </c>
      <c r="E2050" s="174" t="s">
        <v>2576</v>
      </c>
      <c r="F2050" s="289">
        <v>26.64</v>
      </c>
      <c r="G2050" s="333">
        <f>ROUND(SUMIF(Anlagenbewegungsdaten!B:B,A2050,Anlagenbewegungsdaten!C:C),3)</f>
        <v>0</v>
      </c>
      <c r="H2050" s="334">
        <f>IF(ISBLANK(F2050),ROUND(SUMIF(Anlagenbewegungsdaten!B:B,A2050,Anlagenbewegungsdaten!D:D),2),ROUND(G2050*F2050%,2))</f>
        <v>0</v>
      </c>
      <c r="I2050" s="334">
        <f>ROUND((H2050-SUMIF(Anlagenbewegungsdaten!$B:$B,A2050,Anlagenbewegungsdaten!D:D)),3)</f>
        <v>0</v>
      </c>
      <c r="J2050" s="335" t="s">
        <v>5179</v>
      </c>
      <c r="K2050" s="335" t="s">
        <v>5193</v>
      </c>
      <c r="L2050" s="516">
        <v>21.31</v>
      </c>
      <c r="M2050" s="332">
        <f>ROUND(SUMIF(Anlagenbewegungsdaten_AV!B:B,A2050,Anlagenbewegungsdaten_AV!C:C),3)</f>
        <v>0</v>
      </c>
      <c r="N2050" s="330">
        <f>IF(ISBLANK(L2050),ROUND(SUMIF(Anlagenbewegungsdaten_AV!B:B,A2050,Anlagenbewegungsdaten_AV!D:D),2),ROUND(M2050*L2050%,2))</f>
        <v>0</v>
      </c>
      <c r="O2050" s="330">
        <f>ROUND(N2050-SUMIF(Anlagenbewegungsdaten_AV!B:B,A2050,Anlagenbewegungsdaten_AV!D:D),3)</f>
        <v>0</v>
      </c>
    </row>
    <row r="2051" spans="1:15" ht="15" customHeight="1" x14ac:dyDescent="0.25">
      <c r="A2051" s="263" t="s">
        <v>3664</v>
      </c>
      <c r="B2051" s="174" t="s">
        <v>2108</v>
      </c>
      <c r="C2051" s="174" t="s">
        <v>4046</v>
      </c>
      <c r="D2051" s="174" t="s">
        <v>3471</v>
      </c>
      <c r="E2051" s="174" t="s">
        <v>3320</v>
      </c>
      <c r="F2051" s="289">
        <v>26.61</v>
      </c>
      <c r="G2051" s="333">
        <f>ROUND(SUMIF(Anlagenbewegungsdaten!B:B,A2051,Anlagenbewegungsdaten!C:C),3)</f>
        <v>0</v>
      </c>
      <c r="H2051" s="334">
        <f>IF(ISBLANK(F2051),ROUND(SUMIF(Anlagenbewegungsdaten!B:B,A2051,Anlagenbewegungsdaten!D:D),2),ROUND(G2051*F2051%,2))</f>
        <v>0</v>
      </c>
      <c r="I2051" s="334">
        <f>ROUND((H2051-SUMIF(Anlagenbewegungsdaten!$B:$B,A2051,Anlagenbewegungsdaten!D:D)),3)</f>
        <v>0</v>
      </c>
      <c r="J2051" s="335" t="s">
        <v>5179</v>
      </c>
      <c r="K2051" s="335" t="s">
        <v>5193</v>
      </c>
      <c r="L2051" s="516">
        <v>21.29</v>
      </c>
      <c r="M2051" s="332">
        <f>ROUND(SUMIF(Anlagenbewegungsdaten_AV!B:B,A2051,Anlagenbewegungsdaten_AV!C:C),3)</f>
        <v>0</v>
      </c>
      <c r="N2051" s="330">
        <f>IF(ISBLANK(L2051),ROUND(SUMIF(Anlagenbewegungsdaten_AV!B:B,A2051,Anlagenbewegungsdaten_AV!D:D),2),ROUND(M2051*L2051%,2))</f>
        <v>0</v>
      </c>
      <c r="O2051" s="330">
        <f>ROUND(N2051-SUMIF(Anlagenbewegungsdaten_AV!B:B,A2051,Anlagenbewegungsdaten_AV!D:D),3)</f>
        <v>0</v>
      </c>
    </row>
    <row r="2052" spans="1:15" ht="15" customHeight="1" x14ac:dyDescent="0.25">
      <c r="A2052" s="275" t="s">
        <v>4440</v>
      </c>
      <c r="B2052" s="193" t="s">
        <v>2108</v>
      </c>
      <c r="C2052" s="193" t="s">
        <v>4046</v>
      </c>
      <c r="D2052" s="193" t="s">
        <v>4245</v>
      </c>
      <c r="E2052" s="193" t="s">
        <v>4093</v>
      </c>
      <c r="F2052" s="290">
        <v>26.58</v>
      </c>
      <c r="G2052" s="333">
        <f>ROUND(SUMIF(Anlagenbewegungsdaten!B:B,A2052,Anlagenbewegungsdaten!C:C),3)</f>
        <v>0</v>
      </c>
      <c r="H2052" s="334">
        <f>IF(ISBLANK(F2052),ROUND(SUMIF(Anlagenbewegungsdaten!B:B,A2052,Anlagenbewegungsdaten!D:D),2),ROUND(G2052*F2052%,2))</f>
        <v>0</v>
      </c>
      <c r="I2052" s="334">
        <f>ROUND((H2052-SUMIF(Anlagenbewegungsdaten!$B:$B,A2052,Anlagenbewegungsdaten!D:D)),3)</f>
        <v>0</v>
      </c>
      <c r="J2052" s="335" t="s">
        <v>5179</v>
      </c>
      <c r="K2052" s="335" t="s">
        <v>5193</v>
      </c>
      <c r="L2052" s="516">
        <v>21.26</v>
      </c>
      <c r="M2052" s="332">
        <f>ROUND(SUMIF(Anlagenbewegungsdaten_AV!B:B,A2052,Anlagenbewegungsdaten_AV!C:C),3)</f>
        <v>0</v>
      </c>
      <c r="N2052" s="330">
        <f>IF(ISBLANK(L2052),ROUND(SUMIF(Anlagenbewegungsdaten_AV!B:B,A2052,Anlagenbewegungsdaten_AV!D:D),2),ROUND(M2052*L2052%,2))</f>
        <v>0</v>
      </c>
      <c r="O2052" s="330">
        <f>ROUND(N2052-SUMIF(Anlagenbewegungsdaten_AV!B:B,A2052,Anlagenbewegungsdaten_AV!D:D),3)</f>
        <v>0</v>
      </c>
    </row>
    <row r="2053" spans="1:15" ht="15" customHeight="1" x14ac:dyDescent="0.25">
      <c r="A2053" s="263" t="s">
        <v>2095</v>
      </c>
      <c r="B2053" s="174" t="s">
        <v>2108</v>
      </c>
      <c r="C2053" s="174" t="s">
        <v>4046</v>
      </c>
      <c r="D2053" s="174" t="s">
        <v>1969</v>
      </c>
      <c r="E2053" s="174" t="s">
        <v>2483</v>
      </c>
      <c r="F2053" s="289">
        <v>26.67</v>
      </c>
      <c r="G2053" s="333">
        <f>ROUND(SUMIF(Anlagenbewegungsdaten!B:B,A2053,Anlagenbewegungsdaten!C:C),3)</f>
        <v>0</v>
      </c>
      <c r="H2053" s="334">
        <f>IF(ISBLANK(F2053),ROUND(SUMIF(Anlagenbewegungsdaten!B:B,A2053,Anlagenbewegungsdaten!D:D),2),ROUND(G2053*F2053%,2))</f>
        <v>0</v>
      </c>
      <c r="I2053" s="334">
        <f>ROUND((H2053-SUMIF(Anlagenbewegungsdaten!$B:$B,A2053,Anlagenbewegungsdaten!D:D)),3)</f>
        <v>0</v>
      </c>
      <c r="J2053" s="335" t="s">
        <v>5179</v>
      </c>
      <c r="K2053" s="335" t="s">
        <v>5193</v>
      </c>
      <c r="L2053" s="516">
        <v>21.34</v>
      </c>
      <c r="M2053" s="332">
        <f>ROUND(SUMIF(Anlagenbewegungsdaten_AV!B:B,A2053,Anlagenbewegungsdaten_AV!C:C),3)</f>
        <v>0</v>
      </c>
      <c r="N2053" s="330">
        <f>IF(ISBLANK(L2053),ROUND(SUMIF(Anlagenbewegungsdaten_AV!B:B,A2053,Anlagenbewegungsdaten_AV!D:D),2),ROUND(M2053*L2053%,2))</f>
        <v>0</v>
      </c>
      <c r="O2053" s="330">
        <f>ROUND(N2053-SUMIF(Anlagenbewegungsdaten_AV!B:B,A2053,Anlagenbewegungsdaten_AV!D:D),3)</f>
        <v>0</v>
      </c>
    </row>
    <row r="2054" spans="1:15" ht="15" customHeight="1" x14ac:dyDescent="0.25">
      <c r="A2054" s="263" t="s">
        <v>750</v>
      </c>
      <c r="B2054" s="174" t="s">
        <v>2108</v>
      </c>
      <c r="C2054" s="174" t="s">
        <v>4046</v>
      </c>
      <c r="D2054" s="174" t="s">
        <v>1971</v>
      </c>
      <c r="E2054" s="174" t="s">
        <v>2486</v>
      </c>
      <c r="F2054" s="289">
        <v>28.67</v>
      </c>
      <c r="G2054" s="333">
        <f>ROUND(SUMIF(Anlagenbewegungsdaten!B:B,A2054,Anlagenbewegungsdaten!C:C),3)</f>
        <v>0</v>
      </c>
      <c r="H2054" s="334">
        <f>IF(ISBLANK(F2054),ROUND(SUMIF(Anlagenbewegungsdaten!B:B,A2054,Anlagenbewegungsdaten!D:D),2),ROUND(G2054*F2054%,2))</f>
        <v>0</v>
      </c>
      <c r="I2054" s="334">
        <f>ROUND((H2054-SUMIF(Anlagenbewegungsdaten!$B:$B,A2054,Anlagenbewegungsdaten!D:D)),3)</f>
        <v>0</v>
      </c>
      <c r="J2054" s="335" t="s">
        <v>5179</v>
      </c>
      <c r="K2054" s="335" t="s">
        <v>5193</v>
      </c>
      <c r="L2054" s="516">
        <v>22.94</v>
      </c>
      <c r="M2054" s="332">
        <f>ROUND(SUMIF(Anlagenbewegungsdaten_AV!B:B,A2054,Anlagenbewegungsdaten_AV!C:C),3)</f>
        <v>0</v>
      </c>
      <c r="N2054" s="330">
        <f>IF(ISBLANK(L2054),ROUND(SUMIF(Anlagenbewegungsdaten_AV!B:B,A2054,Anlagenbewegungsdaten_AV!D:D),2),ROUND(M2054*L2054%,2))</f>
        <v>0</v>
      </c>
      <c r="O2054" s="330">
        <f>ROUND(N2054-SUMIF(Anlagenbewegungsdaten_AV!B:B,A2054,Anlagenbewegungsdaten_AV!D:D),3)</f>
        <v>0</v>
      </c>
    </row>
    <row r="2055" spans="1:15" ht="15" customHeight="1" x14ac:dyDescent="0.25">
      <c r="A2055" s="263" t="s">
        <v>751</v>
      </c>
      <c r="B2055" s="174" t="s">
        <v>2108</v>
      </c>
      <c r="C2055" s="174" t="s">
        <v>4046</v>
      </c>
      <c r="D2055" s="174" t="s">
        <v>1973</v>
      </c>
      <c r="E2055" s="174" t="s">
        <v>1560</v>
      </c>
      <c r="F2055" s="289">
        <v>29.67</v>
      </c>
      <c r="G2055" s="333">
        <f>ROUND(SUMIF(Anlagenbewegungsdaten!B:B,A2055,Anlagenbewegungsdaten!C:C),3)</f>
        <v>0</v>
      </c>
      <c r="H2055" s="334">
        <f>IF(ISBLANK(F2055),ROUND(SUMIF(Anlagenbewegungsdaten!B:B,A2055,Anlagenbewegungsdaten!D:D),2),ROUND(G2055*F2055%,2))</f>
        <v>0</v>
      </c>
      <c r="I2055" s="334">
        <f>ROUND((H2055-SUMIF(Anlagenbewegungsdaten!$B:$B,A2055,Anlagenbewegungsdaten!D:D)),3)</f>
        <v>0</v>
      </c>
      <c r="J2055" s="335" t="s">
        <v>5179</v>
      </c>
      <c r="K2055" s="335" t="s">
        <v>5193</v>
      </c>
      <c r="L2055" s="516">
        <v>23.74</v>
      </c>
      <c r="M2055" s="332">
        <f>ROUND(SUMIF(Anlagenbewegungsdaten_AV!B:B,A2055,Anlagenbewegungsdaten_AV!C:C),3)</f>
        <v>0</v>
      </c>
      <c r="N2055" s="330">
        <f>IF(ISBLANK(L2055),ROUND(SUMIF(Anlagenbewegungsdaten_AV!B:B,A2055,Anlagenbewegungsdaten_AV!D:D),2),ROUND(M2055*L2055%,2))</f>
        <v>0</v>
      </c>
      <c r="O2055" s="330">
        <f>ROUND(N2055-SUMIF(Anlagenbewegungsdaten_AV!B:B,A2055,Anlagenbewegungsdaten_AV!D:D),3)</f>
        <v>0</v>
      </c>
    </row>
    <row r="2056" spans="1:15" ht="15" customHeight="1" x14ac:dyDescent="0.25">
      <c r="A2056" s="263" t="s">
        <v>752</v>
      </c>
      <c r="B2056" s="174" t="s">
        <v>2108</v>
      </c>
      <c r="C2056" s="174" t="s">
        <v>4046</v>
      </c>
      <c r="D2056" s="174" t="s">
        <v>1975</v>
      </c>
      <c r="E2056" s="174" t="s">
        <v>1563</v>
      </c>
      <c r="F2056" s="289">
        <v>29.67</v>
      </c>
      <c r="G2056" s="333">
        <f>ROUND(SUMIF(Anlagenbewegungsdaten!B:B,A2056,Anlagenbewegungsdaten!C:C),3)</f>
        <v>0</v>
      </c>
      <c r="H2056" s="334">
        <f>IF(ISBLANK(F2056),ROUND(SUMIF(Anlagenbewegungsdaten!B:B,A2056,Anlagenbewegungsdaten!D:D),2),ROUND(G2056*F2056%,2))</f>
        <v>0</v>
      </c>
      <c r="I2056" s="334">
        <f>ROUND((H2056-SUMIF(Anlagenbewegungsdaten!$B:$B,A2056,Anlagenbewegungsdaten!D:D)),3)</f>
        <v>0</v>
      </c>
      <c r="J2056" s="335" t="s">
        <v>5179</v>
      </c>
      <c r="K2056" s="335" t="s">
        <v>5193</v>
      </c>
      <c r="L2056" s="516">
        <v>23.74</v>
      </c>
      <c r="M2056" s="332">
        <f>ROUND(SUMIF(Anlagenbewegungsdaten_AV!B:B,A2056,Anlagenbewegungsdaten_AV!C:C),3)</f>
        <v>0</v>
      </c>
      <c r="N2056" s="330">
        <f>IF(ISBLANK(L2056),ROUND(SUMIF(Anlagenbewegungsdaten_AV!B:B,A2056,Anlagenbewegungsdaten_AV!D:D),2),ROUND(M2056*L2056%,2))</f>
        <v>0</v>
      </c>
      <c r="O2056" s="330">
        <f>ROUND(N2056-SUMIF(Anlagenbewegungsdaten_AV!B:B,A2056,Anlagenbewegungsdaten_AV!D:D),3)</f>
        <v>0</v>
      </c>
    </row>
    <row r="2057" spans="1:15" ht="15" customHeight="1" x14ac:dyDescent="0.25">
      <c r="A2057" s="263" t="s">
        <v>2921</v>
      </c>
      <c r="B2057" s="174" t="s">
        <v>2108</v>
      </c>
      <c r="C2057" s="174" t="s">
        <v>4046</v>
      </c>
      <c r="D2057" s="174" t="s">
        <v>2729</v>
      </c>
      <c r="E2057" s="174" t="s">
        <v>2576</v>
      </c>
      <c r="F2057" s="289">
        <v>29.64</v>
      </c>
      <c r="G2057" s="333">
        <f>ROUND(SUMIF(Anlagenbewegungsdaten!B:B,A2057,Anlagenbewegungsdaten!C:C),3)</f>
        <v>0</v>
      </c>
      <c r="H2057" s="334">
        <f>IF(ISBLANK(F2057),ROUND(SUMIF(Anlagenbewegungsdaten!B:B,A2057,Anlagenbewegungsdaten!D:D),2),ROUND(G2057*F2057%,2))</f>
        <v>0</v>
      </c>
      <c r="I2057" s="334">
        <f>ROUND((H2057-SUMIF(Anlagenbewegungsdaten!$B:$B,A2057,Anlagenbewegungsdaten!D:D)),3)</f>
        <v>0</v>
      </c>
      <c r="J2057" s="335" t="s">
        <v>5179</v>
      </c>
      <c r="K2057" s="335" t="s">
        <v>5193</v>
      </c>
      <c r="L2057" s="516">
        <v>23.71</v>
      </c>
      <c r="M2057" s="332">
        <f>ROUND(SUMIF(Anlagenbewegungsdaten_AV!B:B,A2057,Anlagenbewegungsdaten_AV!C:C),3)</f>
        <v>0</v>
      </c>
      <c r="N2057" s="330">
        <f>IF(ISBLANK(L2057),ROUND(SUMIF(Anlagenbewegungsdaten_AV!B:B,A2057,Anlagenbewegungsdaten_AV!D:D),2),ROUND(M2057*L2057%,2))</f>
        <v>0</v>
      </c>
      <c r="O2057" s="330">
        <f>ROUND(N2057-SUMIF(Anlagenbewegungsdaten_AV!B:B,A2057,Anlagenbewegungsdaten_AV!D:D),3)</f>
        <v>0</v>
      </c>
    </row>
    <row r="2058" spans="1:15" ht="15" customHeight="1" x14ac:dyDescent="0.25">
      <c r="A2058" s="263" t="s">
        <v>3665</v>
      </c>
      <c r="B2058" s="174" t="s">
        <v>2108</v>
      </c>
      <c r="C2058" s="174" t="s">
        <v>4046</v>
      </c>
      <c r="D2058" s="174" t="s">
        <v>3473</v>
      </c>
      <c r="E2058" s="174" t="s">
        <v>3320</v>
      </c>
      <c r="F2058" s="289">
        <v>29.61</v>
      </c>
      <c r="G2058" s="333">
        <f>ROUND(SUMIF(Anlagenbewegungsdaten!B:B,A2058,Anlagenbewegungsdaten!C:C),3)</f>
        <v>0</v>
      </c>
      <c r="H2058" s="334">
        <f>IF(ISBLANK(F2058),ROUND(SUMIF(Anlagenbewegungsdaten!B:B,A2058,Anlagenbewegungsdaten!D:D),2),ROUND(G2058*F2058%,2))</f>
        <v>0</v>
      </c>
      <c r="I2058" s="334">
        <f>ROUND((H2058-SUMIF(Anlagenbewegungsdaten!$B:$B,A2058,Anlagenbewegungsdaten!D:D)),3)</f>
        <v>0</v>
      </c>
      <c r="J2058" s="335" t="s">
        <v>5179</v>
      </c>
      <c r="K2058" s="335" t="s">
        <v>5193</v>
      </c>
      <c r="L2058" s="516">
        <v>23.69</v>
      </c>
      <c r="M2058" s="332">
        <f>ROUND(SUMIF(Anlagenbewegungsdaten_AV!B:B,A2058,Anlagenbewegungsdaten_AV!C:C),3)</f>
        <v>0</v>
      </c>
      <c r="N2058" s="330">
        <f>IF(ISBLANK(L2058),ROUND(SUMIF(Anlagenbewegungsdaten_AV!B:B,A2058,Anlagenbewegungsdaten_AV!D:D),2),ROUND(M2058*L2058%,2))</f>
        <v>0</v>
      </c>
      <c r="O2058" s="330">
        <f>ROUND(N2058-SUMIF(Anlagenbewegungsdaten_AV!B:B,A2058,Anlagenbewegungsdaten_AV!D:D),3)</f>
        <v>0</v>
      </c>
    </row>
    <row r="2059" spans="1:15" ht="15" customHeight="1" x14ac:dyDescent="0.25">
      <c r="A2059" s="275" t="s">
        <v>4441</v>
      </c>
      <c r="B2059" s="193" t="s">
        <v>2108</v>
      </c>
      <c r="C2059" s="193" t="s">
        <v>4046</v>
      </c>
      <c r="D2059" s="193" t="s">
        <v>4247</v>
      </c>
      <c r="E2059" s="193" t="s">
        <v>4093</v>
      </c>
      <c r="F2059" s="290">
        <v>29.58</v>
      </c>
      <c r="G2059" s="333">
        <f>ROUND(SUMIF(Anlagenbewegungsdaten!B:B,A2059,Anlagenbewegungsdaten!C:C),3)</f>
        <v>0</v>
      </c>
      <c r="H2059" s="334">
        <f>IF(ISBLANK(F2059),ROUND(SUMIF(Anlagenbewegungsdaten!B:B,A2059,Anlagenbewegungsdaten!D:D),2),ROUND(G2059*F2059%,2))</f>
        <v>0</v>
      </c>
      <c r="I2059" s="334">
        <f>ROUND((H2059-SUMIF(Anlagenbewegungsdaten!$B:$B,A2059,Anlagenbewegungsdaten!D:D)),3)</f>
        <v>0</v>
      </c>
      <c r="J2059" s="335" t="s">
        <v>5179</v>
      </c>
      <c r="K2059" s="335" t="s">
        <v>5193</v>
      </c>
      <c r="L2059" s="516">
        <v>23.66</v>
      </c>
      <c r="M2059" s="332">
        <f>ROUND(SUMIF(Anlagenbewegungsdaten_AV!B:B,A2059,Anlagenbewegungsdaten_AV!C:C),3)</f>
        <v>0</v>
      </c>
      <c r="N2059" s="330">
        <f>IF(ISBLANK(L2059),ROUND(SUMIF(Anlagenbewegungsdaten_AV!B:B,A2059,Anlagenbewegungsdaten_AV!D:D),2),ROUND(M2059*L2059%,2))</f>
        <v>0</v>
      </c>
      <c r="O2059" s="330">
        <f>ROUND(N2059-SUMIF(Anlagenbewegungsdaten_AV!B:B,A2059,Anlagenbewegungsdaten_AV!D:D),3)</f>
        <v>0</v>
      </c>
    </row>
    <row r="2060" spans="1:15" ht="15" customHeight="1" x14ac:dyDescent="0.25">
      <c r="A2060" s="263" t="s">
        <v>753</v>
      </c>
      <c r="B2060" s="174" t="s">
        <v>2108</v>
      </c>
      <c r="C2060" s="174" t="s">
        <v>4046</v>
      </c>
      <c r="D2060" s="174" t="s">
        <v>1977</v>
      </c>
      <c r="E2060" s="174" t="s">
        <v>2483</v>
      </c>
      <c r="F2060" s="289">
        <v>27.67</v>
      </c>
      <c r="G2060" s="333">
        <f>ROUND(SUMIF(Anlagenbewegungsdaten!B:B,A2060,Anlagenbewegungsdaten!C:C),3)</f>
        <v>0</v>
      </c>
      <c r="H2060" s="334">
        <f>IF(ISBLANK(F2060),ROUND(SUMIF(Anlagenbewegungsdaten!B:B,A2060,Anlagenbewegungsdaten!D:D),2),ROUND(G2060*F2060%,2))</f>
        <v>0</v>
      </c>
      <c r="I2060" s="334">
        <f>ROUND((H2060-SUMIF(Anlagenbewegungsdaten!$B:$B,A2060,Anlagenbewegungsdaten!D:D)),3)</f>
        <v>0</v>
      </c>
      <c r="J2060" s="335" t="s">
        <v>5179</v>
      </c>
      <c r="K2060" s="335" t="s">
        <v>5193</v>
      </c>
      <c r="L2060" s="516">
        <v>22.14</v>
      </c>
      <c r="M2060" s="332">
        <f>ROUND(SUMIF(Anlagenbewegungsdaten_AV!B:B,A2060,Anlagenbewegungsdaten_AV!C:C),3)</f>
        <v>0</v>
      </c>
      <c r="N2060" s="330">
        <f>IF(ISBLANK(L2060),ROUND(SUMIF(Anlagenbewegungsdaten_AV!B:B,A2060,Anlagenbewegungsdaten_AV!D:D),2),ROUND(M2060*L2060%,2))</f>
        <v>0</v>
      </c>
      <c r="O2060" s="330">
        <f>ROUND(N2060-SUMIF(Anlagenbewegungsdaten_AV!B:B,A2060,Anlagenbewegungsdaten_AV!D:D),3)</f>
        <v>0</v>
      </c>
    </row>
    <row r="2061" spans="1:15" ht="15" customHeight="1" x14ac:dyDescent="0.25">
      <c r="A2061" s="263" t="s">
        <v>754</v>
      </c>
      <c r="B2061" s="174" t="s">
        <v>2108</v>
      </c>
      <c r="C2061" s="174" t="s">
        <v>4046</v>
      </c>
      <c r="D2061" s="174" t="s">
        <v>1979</v>
      </c>
      <c r="E2061" s="174" t="s">
        <v>2486</v>
      </c>
      <c r="F2061" s="289">
        <v>29.67</v>
      </c>
      <c r="G2061" s="333">
        <f>ROUND(SUMIF(Anlagenbewegungsdaten!B:B,A2061,Anlagenbewegungsdaten!C:C),3)</f>
        <v>0</v>
      </c>
      <c r="H2061" s="334">
        <f>IF(ISBLANK(F2061),ROUND(SUMIF(Anlagenbewegungsdaten!B:B,A2061,Anlagenbewegungsdaten!D:D),2),ROUND(G2061*F2061%,2))</f>
        <v>0</v>
      </c>
      <c r="I2061" s="334">
        <f>ROUND((H2061-SUMIF(Anlagenbewegungsdaten!$B:$B,A2061,Anlagenbewegungsdaten!D:D)),3)</f>
        <v>0</v>
      </c>
      <c r="J2061" s="335" t="s">
        <v>5179</v>
      </c>
      <c r="K2061" s="335" t="s">
        <v>5193</v>
      </c>
      <c r="L2061" s="516">
        <v>23.74</v>
      </c>
      <c r="M2061" s="332">
        <f>ROUND(SUMIF(Anlagenbewegungsdaten_AV!B:B,A2061,Anlagenbewegungsdaten_AV!C:C),3)</f>
        <v>0</v>
      </c>
      <c r="N2061" s="330">
        <f>IF(ISBLANK(L2061),ROUND(SUMIF(Anlagenbewegungsdaten_AV!B:B,A2061,Anlagenbewegungsdaten_AV!D:D),2),ROUND(M2061*L2061%,2))</f>
        <v>0</v>
      </c>
      <c r="O2061" s="330">
        <f>ROUND(N2061-SUMIF(Anlagenbewegungsdaten_AV!B:B,A2061,Anlagenbewegungsdaten_AV!D:D),3)</f>
        <v>0</v>
      </c>
    </row>
    <row r="2062" spans="1:15" ht="15" customHeight="1" x14ac:dyDescent="0.25">
      <c r="A2062" s="263" t="s">
        <v>755</v>
      </c>
      <c r="B2062" s="174" t="s">
        <v>2108</v>
      </c>
      <c r="C2062" s="174" t="s">
        <v>4046</v>
      </c>
      <c r="D2062" s="184" t="s">
        <v>1981</v>
      </c>
      <c r="E2062" s="174" t="s">
        <v>1560</v>
      </c>
      <c r="F2062" s="289">
        <v>30.67</v>
      </c>
      <c r="G2062" s="333">
        <f>ROUND(SUMIF(Anlagenbewegungsdaten!B:B,A2062,Anlagenbewegungsdaten!C:C),3)</f>
        <v>0</v>
      </c>
      <c r="H2062" s="334">
        <f>IF(ISBLANK(F2062),ROUND(SUMIF(Anlagenbewegungsdaten!B:B,A2062,Anlagenbewegungsdaten!D:D),2),ROUND(G2062*F2062%,2))</f>
        <v>0</v>
      </c>
      <c r="I2062" s="334">
        <f>ROUND((H2062-SUMIF(Anlagenbewegungsdaten!$B:$B,A2062,Anlagenbewegungsdaten!D:D)),3)</f>
        <v>0</v>
      </c>
      <c r="J2062" s="335" t="s">
        <v>5179</v>
      </c>
      <c r="K2062" s="335" t="s">
        <v>5193</v>
      </c>
      <c r="L2062" s="516">
        <v>24.54</v>
      </c>
      <c r="M2062" s="332">
        <f>ROUND(SUMIF(Anlagenbewegungsdaten_AV!B:B,A2062,Anlagenbewegungsdaten_AV!C:C),3)</f>
        <v>0</v>
      </c>
      <c r="N2062" s="330">
        <f>IF(ISBLANK(L2062),ROUND(SUMIF(Anlagenbewegungsdaten_AV!B:B,A2062,Anlagenbewegungsdaten_AV!D:D),2),ROUND(M2062*L2062%,2))</f>
        <v>0</v>
      </c>
      <c r="O2062" s="330">
        <f>ROUND(N2062-SUMIF(Anlagenbewegungsdaten_AV!B:B,A2062,Anlagenbewegungsdaten_AV!D:D),3)</f>
        <v>0</v>
      </c>
    </row>
    <row r="2063" spans="1:15" ht="15" customHeight="1" x14ac:dyDescent="0.25">
      <c r="A2063" s="263" t="s">
        <v>756</v>
      </c>
      <c r="B2063" s="174" t="s">
        <v>2108</v>
      </c>
      <c r="C2063" s="174" t="s">
        <v>4046</v>
      </c>
      <c r="D2063" s="174" t="s">
        <v>1983</v>
      </c>
      <c r="E2063" s="174" t="s">
        <v>1563</v>
      </c>
      <c r="F2063" s="289">
        <v>30.67</v>
      </c>
      <c r="G2063" s="333">
        <f>ROUND(SUMIF(Anlagenbewegungsdaten!B:B,A2063,Anlagenbewegungsdaten!C:C),3)</f>
        <v>0</v>
      </c>
      <c r="H2063" s="334">
        <f>IF(ISBLANK(F2063),ROUND(SUMIF(Anlagenbewegungsdaten!B:B,A2063,Anlagenbewegungsdaten!D:D),2),ROUND(G2063*F2063%,2))</f>
        <v>0</v>
      </c>
      <c r="I2063" s="334">
        <f>ROUND((H2063-SUMIF(Anlagenbewegungsdaten!$B:$B,A2063,Anlagenbewegungsdaten!D:D)),3)</f>
        <v>0</v>
      </c>
      <c r="J2063" s="335" t="s">
        <v>5179</v>
      </c>
      <c r="K2063" s="335" t="s">
        <v>5193</v>
      </c>
      <c r="L2063" s="516">
        <v>24.54</v>
      </c>
      <c r="M2063" s="332">
        <f>ROUND(SUMIF(Anlagenbewegungsdaten_AV!B:B,A2063,Anlagenbewegungsdaten_AV!C:C),3)</f>
        <v>0</v>
      </c>
      <c r="N2063" s="330">
        <f>IF(ISBLANK(L2063),ROUND(SUMIF(Anlagenbewegungsdaten_AV!B:B,A2063,Anlagenbewegungsdaten_AV!D:D),2),ROUND(M2063*L2063%,2))</f>
        <v>0</v>
      </c>
      <c r="O2063" s="330">
        <f>ROUND(N2063-SUMIF(Anlagenbewegungsdaten_AV!B:B,A2063,Anlagenbewegungsdaten_AV!D:D),3)</f>
        <v>0</v>
      </c>
    </row>
    <row r="2064" spans="1:15" ht="15" customHeight="1" x14ac:dyDescent="0.25">
      <c r="A2064" s="263" t="s">
        <v>2922</v>
      </c>
      <c r="B2064" s="174" t="s">
        <v>2108</v>
      </c>
      <c r="C2064" s="174" t="s">
        <v>4046</v>
      </c>
      <c r="D2064" s="174" t="s">
        <v>2731</v>
      </c>
      <c r="E2064" s="174" t="s">
        <v>2576</v>
      </c>
      <c r="F2064" s="289">
        <v>30.64</v>
      </c>
      <c r="G2064" s="333">
        <f>ROUND(SUMIF(Anlagenbewegungsdaten!B:B,A2064,Anlagenbewegungsdaten!C:C),3)</f>
        <v>0</v>
      </c>
      <c r="H2064" s="334">
        <f>IF(ISBLANK(F2064),ROUND(SUMIF(Anlagenbewegungsdaten!B:B,A2064,Anlagenbewegungsdaten!D:D),2),ROUND(G2064*F2064%,2))</f>
        <v>0</v>
      </c>
      <c r="I2064" s="334">
        <f>ROUND((H2064-SUMIF(Anlagenbewegungsdaten!$B:$B,A2064,Anlagenbewegungsdaten!D:D)),3)</f>
        <v>0</v>
      </c>
      <c r="J2064" s="335" t="s">
        <v>5179</v>
      </c>
      <c r="K2064" s="335" t="s">
        <v>5193</v>
      </c>
      <c r="L2064" s="516">
        <v>24.51</v>
      </c>
      <c r="M2064" s="332">
        <f>ROUND(SUMIF(Anlagenbewegungsdaten_AV!B:B,A2064,Anlagenbewegungsdaten_AV!C:C),3)</f>
        <v>0</v>
      </c>
      <c r="N2064" s="330">
        <f>IF(ISBLANK(L2064),ROUND(SUMIF(Anlagenbewegungsdaten_AV!B:B,A2064,Anlagenbewegungsdaten_AV!D:D),2),ROUND(M2064*L2064%,2))</f>
        <v>0</v>
      </c>
      <c r="O2064" s="330">
        <f>ROUND(N2064-SUMIF(Anlagenbewegungsdaten_AV!B:B,A2064,Anlagenbewegungsdaten_AV!D:D),3)</f>
        <v>0</v>
      </c>
    </row>
    <row r="2065" spans="1:15" ht="15" customHeight="1" x14ac:dyDescent="0.25">
      <c r="A2065" s="263" t="s">
        <v>3666</v>
      </c>
      <c r="B2065" s="174" t="s">
        <v>2108</v>
      </c>
      <c r="C2065" s="174" t="s">
        <v>4046</v>
      </c>
      <c r="D2065" s="174" t="s">
        <v>3475</v>
      </c>
      <c r="E2065" s="174" t="s">
        <v>3320</v>
      </c>
      <c r="F2065" s="289">
        <v>30.61</v>
      </c>
      <c r="G2065" s="333">
        <f>ROUND(SUMIF(Anlagenbewegungsdaten!B:B,A2065,Anlagenbewegungsdaten!C:C),3)</f>
        <v>0</v>
      </c>
      <c r="H2065" s="334">
        <f>IF(ISBLANK(F2065),ROUND(SUMIF(Anlagenbewegungsdaten!B:B,A2065,Anlagenbewegungsdaten!D:D),2),ROUND(G2065*F2065%,2))</f>
        <v>0</v>
      </c>
      <c r="I2065" s="334">
        <f>ROUND((H2065-SUMIF(Anlagenbewegungsdaten!$B:$B,A2065,Anlagenbewegungsdaten!D:D)),3)</f>
        <v>0</v>
      </c>
      <c r="J2065" s="335" t="s">
        <v>5179</v>
      </c>
      <c r="K2065" s="335" t="s">
        <v>5193</v>
      </c>
      <c r="L2065" s="516">
        <v>24.49</v>
      </c>
      <c r="M2065" s="332">
        <f>ROUND(SUMIF(Anlagenbewegungsdaten_AV!B:B,A2065,Anlagenbewegungsdaten_AV!C:C),3)</f>
        <v>0</v>
      </c>
      <c r="N2065" s="330">
        <f>IF(ISBLANK(L2065),ROUND(SUMIF(Anlagenbewegungsdaten_AV!B:B,A2065,Anlagenbewegungsdaten_AV!D:D),2),ROUND(M2065*L2065%,2))</f>
        <v>0</v>
      </c>
      <c r="O2065" s="330">
        <f>ROUND(N2065-SUMIF(Anlagenbewegungsdaten_AV!B:B,A2065,Anlagenbewegungsdaten_AV!D:D),3)</f>
        <v>0</v>
      </c>
    </row>
    <row r="2066" spans="1:15" ht="15" customHeight="1" x14ac:dyDescent="0.25">
      <c r="A2066" s="275" t="s">
        <v>4442</v>
      </c>
      <c r="B2066" s="193" t="s">
        <v>2108</v>
      </c>
      <c r="C2066" s="193" t="s">
        <v>4046</v>
      </c>
      <c r="D2066" s="193" t="s">
        <v>4249</v>
      </c>
      <c r="E2066" s="193" t="s">
        <v>4093</v>
      </c>
      <c r="F2066" s="290">
        <v>30.58</v>
      </c>
      <c r="G2066" s="333">
        <f>ROUND(SUMIF(Anlagenbewegungsdaten!B:B,A2066,Anlagenbewegungsdaten!C:C),3)</f>
        <v>0</v>
      </c>
      <c r="H2066" s="334">
        <f>IF(ISBLANK(F2066),ROUND(SUMIF(Anlagenbewegungsdaten!B:B,A2066,Anlagenbewegungsdaten!D:D),2),ROUND(G2066*F2066%,2))</f>
        <v>0</v>
      </c>
      <c r="I2066" s="334">
        <f>ROUND((H2066-SUMIF(Anlagenbewegungsdaten!$B:$B,A2066,Anlagenbewegungsdaten!D:D)),3)</f>
        <v>0</v>
      </c>
      <c r="J2066" s="335" t="s">
        <v>5179</v>
      </c>
      <c r="K2066" s="335" t="s">
        <v>5193</v>
      </c>
      <c r="L2066" s="516">
        <v>24.46</v>
      </c>
      <c r="M2066" s="332">
        <f>ROUND(SUMIF(Anlagenbewegungsdaten_AV!B:B,A2066,Anlagenbewegungsdaten_AV!C:C),3)</f>
        <v>0</v>
      </c>
      <c r="N2066" s="330">
        <f>IF(ISBLANK(L2066),ROUND(SUMIF(Anlagenbewegungsdaten_AV!B:B,A2066,Anlagenbewegungsdaten_AV!D:D),2),ROUND(M2066*L2066%,2))</f>
        <v>0</v>
      </c>
      <c r="O2066" s="330">
        <f>ROUND(N2066-SUMIF(Anlagenbewegungsdaten_AV!B:B,A2066,Anlagenbewegungsdaten_AV!D:D),3)</f>
        <v>0</v>
      </c>
    </row>
    <row r="2067" spans="1:15" ht="15" customHeight="1" x14ac:dyDescent="0.25">
      <c r="A2067" s="262" t="s">
        <v>2327</v>
      </c>
      <c r="B2067" s="167" t="s">
        <v>2108</v>
      </c>
      <c r="C2067" s="168" t="s">
        <v>4046</v>
      </c>
      <c r="D2067" s="167" t="s">
        <v>2498</v>
      </c>
      <c r="E2067" s="167" t="s">
        <v>2483</v>
      </c>
      <c r="F2067" s="182">
        <v>9.4600000000000009</v>
      </c>
      <c r="G2067" s="333">
        <f>ROUND(SUMIF(Anlagenbewegungsdaten!B:B,A2067,Anlagenbewegungsdaten!C:C),3)</f>
        <v>0</v>
      </c>
      <c r="H2067" s="334">
        <f>IF(ISBLANK(F2067),ROUND(SUMIF(Anlagenbewegungsdaten!B:B,A2067,Anlagenbewegungsdaten!D:D),2),ROUND(G2067*F2067%,2))</f>
        <v>0</v>
      </c>
      <c r="I2067" s="334">
        <f>ROUND((H2067-SUMIF(Anlagenbewegungsdaten!$B:$B,A2067,Anlagenbewegungsdaten!D:D)),3)</f>
        <v>0</v>
      </c>
      <c r="J2067" s="335" t="s">
        <v>5179</v>
      </c>
      <c r="K2067" s="335" t="s">
        <v>5193</v>
      </c>
      <c r="L2067" s="516">
        <v>7.57</v>
      </c>
      <c r="M2067" s="332">
        <f>ROUND(SUMIF(Anlagenbewegungsdaten_AV!B:B,A2067,Anlagenbewegungsdaten_AV!C:C),3)</f>
        <v>0</v>
      </c>
      <c r="N2067" s="330">
        <f>IF(ISBLANK(L2067),ROUND(SUMIF(Anlagenbewegungsdaten_AV!B:B,A2067,Anlagenbewegungsdaten_AV!D:D),2),ROUND(M2067*L2067%,2))</f>
        <v>0</v>
      </c>
      <c r="O2067" s="330">
        <f>ROUND(N2067-SUMIF(Anlagenbewegungsdaten_AV!B:B,A2067,Anlagenbewegungsdaten_AV!D:D),3)</f>
        <v>0</v>
      </c>
    </row>
    <row r="2068" spans="1:15" ht="15" customHeight="1" x14ac:dyDescent="0.25">
      <c r="A2068" s="262" t="s">
        <v>2328</v>
      </c>
      <c r="B2068" s="167" t="s">
        <v>2108</v>
      </c>
      <c r="C2068" s="168" t="s">
        <v>4046</v>
      </c>
      <c r="D2068" s="167" t="s">
        <v>2500</v>
      </c>
      <c r="E2068" s="167" t="s">
        <v>2486</v>
      </c>
      <c r="F2068" s="182">
        <v>11.46</v>
      </c>
      <c r="G2068" s="333">
        <f>ROUND(SUMIF(Anlagenbewegungsdaten!B:B,A2068,Anlagenbewegungsdaten!C:C),3)</f>
        <v>0</v>
      </c>
      <c r="H2068" s="334">
        <f>IF(ISBLANK(F2068),ROUND(SUMIF(Anlagenbewegungsdaten!B:B,A2068,Anlagenbewegungsdaten!D:D),2),ROUND(G2068*F2068%,2))</f>
        <v>0</v>
      </c>
      <c r="I2068" s="334">
        <f>ROUND((H2068-SUMIF(Anlagenbewegungsdaten!$B:$B,A2068,Anlagenbewegungsdaten!D:D)),3)</f>
        <v>0</v>
      </c>
      <c r="J2068" s="335" t="s">
        <v>5179</v>
      </c>
      <c r="K2068" s="335" t="s">
        <v>5193</v>
      </c>
      <c r="L2068" s="516">
        <v>9.17</v>
      </c>
      <c r="M2068" s="332">
        <f>ROUND(SUMIF(Anlagenbewegungsdaten_AV!B:B,A2068,Anlagenbewegungsdaten_AV!C:C),3)</f>
        <v>0</v>
      </c>
      <c r="N2068" s="330">
        <f>IF(ISBLANK(L2068),ROUND(SUMIF(Anlagenbewegungsdaten_AV!B:B,A2068,Anlagenbewegungsdaten_AV!D:D),2),ROUND(M2068*L2068%,2))</f>
        <v>0</v>
      </c>
      <c r="O2068" s="330">
        <f>ROUND(N2068-SUMIF(Anlagenbewegungsdaten_AV!B:B,A2068,Anlagenbewegungsdaten_AV!D:D),3)</f>
        <v>0</v>
      </c>
    </row>
    <row r="2069" spans="1:15" ht="15" customHeight="1" x14ac:dyDescent="0.25">
      <c r="A2069" s="263" t="s">
        <v>757</v>
      </c>
      <c r="B2069" s="173" t="s">
        <v>2108</v>
      </c>
      <c r="C2069" s="174" t="s">
        <v>4046</v>
      </c>
      <c r="D2069" s="174" t="s">
        <v>1985</v>
      </c>
      <c r="E2069" s="174" t="s">
        <v>1560</v>
      </c>
      <c r="F2069" s="289">
        <v>12.46</v>
      </c>
      <c r="G2069" s="333">
        <f>ROUND(SUMIF(Anlagenbewegungsdaten!B:B,A2069,Anlagenbewegungsdaten!C:C),3)</f>
        <v>0</v>
      </c>
      <c r="H2069" s="334">
        <f>IF(ISBLANK(F2069),ROUND(SUMIF(Anlagenbewegungsdaten!B:B,A2069,Anlagenbewegungsdaten!D:D),2),ROUND(G2069*F2069%,2))</f>
        <v>0</v>
      </c>
      <c r="I2069" s="334">
        <f>ROUND((H2069-SUMIF(Anlagenbewegungsdaten!$B:$B,A2069,Anlagenbewegungsdaten!D:D)),3)</f>
        <v>0</v>
      </c>
      <c r="J2069" s="335" t="s">
        <v>5179</v>
      </c>
      <c r="K2069" s="335" t="s">
        <v>5193</v>
      </c>
      <c r="L2069" s="516">
        <v>9.9700000000000006</v>
      </c>
      <c r="M2069" s="332">
        <f>ROUND(SUMIF(Anlagenbewegungsdaten_AV!B:B,A2069,Anlagenbewegungsdaten_AV!C:C),3)</f>
        <v>0</v>
      </c>
      <c r="N2069" s="330">
        <f>IF(ISBLANK(L2069),ROUND(SUMIF(Anlagenbewegungsdaten_AV!B:B,A2069,Anlagenbewegungsdaten_AV!D:D),2),ROUND(M2069*L2069%,2))</f>
        <v>0</v>
      </c>
      <c r="O2069" s="330">
        <f>ROUND(N2069-SUMIF(Anlagenbewegungsdaten_AV!B:B,A2069,Anlagenbewegungsdaten_AV!D:D),3)</f>
        <v>0</v>
      </c>
    </row>
    <row r="2070" spans="1:15" ht="15" customHeight="1" x14ac:dyDescent="0.25">
      <c r="A2070" s="263" t="s">
        <v>758</v>
      </c>
      <c r="B2070" s="173" t="s">
        <v>2108</v>
      </c>
      <c r="C2070" s="173" t="s">
        <v>4046</v>
      </c>
      <c r="D2070" s="174" t="s">
        <v>1987</v>
      </c>
      <c r="E2070" s="173" t="s">
        <v>1563</v>
      </c>
      <c r="F2070" s="289">
        <v>12.46</v>
      </c>
      <c r="G2070" s="333">
        <f>ROUND(SUMIF(Anlagenbewegungsdaten!B:B,A2070,Anlagenbewegungsdaten!C:C),3)</f>
        <v>0</v>
      </c>
      <c r="H2070" s="334">
        <f>IF(ISBLANK(F2070),ROUND(SUMIF(Anlagenbewegungsdaten!B:B,A2070,Anlagenbewegungsdaten!D:D),2),ROUND(G2070*F2070%,2))</f>
        <v>0</v>
      </c>
      <c r="I2070" s="334">
        <f>ROUND((H2070-SUMIF(Anlagenbewegungsdaten!$B:$B,A2070,Anlagenbewegungsdaten!D:D)),3)</f>
        <v>0</v>
      </c>
      <c r="J2070" s="335" t="s">
        <v>5179</v>
      </c>
      <c r="K2070" s="335" t="s">
        <v>5193</v>
      </c>
      <c r="L2070" s="516">
        <v>9.9700000000000006</v>
      </c>
      <c r="M2070" s="332">
        <f>ROUND(SUMIF(Anlagenbewegungsdaten_AV!B:B,A2070,Anlagenbewegungsdaten_AV!C:C),3)</f>
        <v>0</v>
      </c>
      <c r="N2070" s="330">
        <f>IF(ISBLANK(L2070),ROUND(SUMIF(Anlagenbewegungsdaten_AV!B:B,A2070,Anlagenbewegungsdaten_AV!D:D),2),ROUND(M2070*L2070%,2))</f>
        <v>0</v>
      </c>
      <c r="O2070" s="330">
        <f>ROUND(N2070-SUMIF(Anlagenbewegungsdaten_AV!B:B,A2070,Anlagenbewegungsdaten_AV!D:D),3)</f>
        <v>0</v>
      </c>
    </row>
    <row r="2071" spans="1:15" ht="15" customHeight="1" x14ac:dyDescent="0.25">
      <c r="A2071" s="263" t="s">
        <v>2923</v>
      </c>
      <c r="B2071" s="173" t="s">
        <v>2108</v>
      </c>
      <c r="C2071" s="173" t="s">
        <v>4046</v>
      </c>
      <c r="D2071" s="174" t="s">
        <v>2733</v>
      </c>
      <c r="E2071" s="174" t="s">
        <v>2576</v>
      </c>
      <c r="F2071" s="289">
        <v>12.430000000000001</v>
      </c>
      <c r="G2071" s="333">
        <f>ROUND(SUMIF(Anlagenbewegungsdaten!B:B,A2071,Anlagenbewegungsdaten!C:C),3)</f>
        <v>0</v>
      </c>
      <c r="H2071" s="334">
        <f>IF(ISBLANK(F2071),ROUND(SUMIF(Anlagenbewegungsdaten!B:B,A2071,Anlagenbewegungsdaten!D:D),2),ROUND(G2071*F2071%,2))</f>
        <v>0</v>
      </c>
      <c r="I2071" s="334">
        <f>ROUND((H2071-SUMIF(Anlagenbewegungsdaten!$B:$B,A2071,Anlagenbewegungsdaten!D:D)),3)</f>
        <v>0</v>
      </c>
      <c r="J2071" s="335" t="s">
        <v>5179</v>
      </c>
      <c r="K2071" s="335" t="s">
        <v>5193</v>
      </c>
      <c r="L2071" s="516">
        <v>9.94</v>
      </c>
      <c r="M2071" s="332">
        <f>ROUND(SUMIF(Anlagenbewegungsdaten_AV!B:B,A2071,Anlagenbewegungsdaten_AV!C:C),3)</f>
        <v>0</v>
      </c>
      <c r="N2071" s="330">
        <f>IF(ISBLANK(L2071),ROUND(SUMIF(Anlagenbewegungsdaten_AV!B:B,A2071,Anlagenbewegungsdaten_AV!D:D),2),ROUND(M2071*L2071%,2))</f>
        <v>0</v>
      </c>
      <c r="O2071" s="330">
        <f>ROUND(N2071-SUMIF(Anlagenbewegungsdaten_AV!B:B,A2071,Anlagenbewegungsdaten_AV!D:D),3)</f>
        <v>0</v>
      </c>
    </row>
    <row r="2072" spans="1:15" ht="15" customHeight="1" x14ac:dyDescent="0.25">
      <c r="A2072" s="263" t="s">
        <v>3667</v>
      </c>
      <c r="B2072" s="173" t="s">
        <v>2108</v>
      </c>
      <c r="C2072" s="173" t="s">
        <v>4046</v>
      </c>
      <c r="D2072" s="174" t="s">
        <v>3477</v>
      </c>
      <c r="E2072" s="174" t="s">
        <v>3320</v>
      </c>
      <c r="F2072" s="289">
        <v>12.4</v>
      </c>
      <c r="G2072" s="333">
        <f>ROUND(SUMIF(Anlagenbewegungsdaten!B:B,A2072,Anlagenbewegungsdaten!C:C),3)</f>
        <v>0</v>
      </c>
      <c r="H2072" s="334">
        <f>IF(ISBLANK(F2072),ROUND(SUMIF(Anlagenbewegungsdaten!B:B,A2072,Anlagenbewegungsdaten!D:D),2),ROUND(G2072*F2072%,2))</f>
        <v>0</v>
      </c>
      <c r="I2072" s="334">
        <f>ROUND((H2072-SUMIF(Anlagenbewegungsdaten!$B:$B,A2072,Anlagenbewegungsdaten!D:D)),3)</f>
        <v>0</v>
      </c>
      <c r="J2072" s="335" t="s">
        <v>5179</v>
      </c>
      <c r="K2072" s="335" t="s">
        <v>5193</v>
      </c>
      <c r="L2072" s="516">
        <v>9.92</v>
      </c>
      <c r="M2072" s="332">
        <f>ROUND(SUMIF(Anlagenbewegungsdaten_AV!B:B,A2072,Anlagenbewegungsdaten_AV!C:C),3)</f>
        <v>0</v>
      </c>
      <c r="N2072" s="330">
        <f>IF(ISBLANK(L2072),ROUND(SUMIF(Anlagenbewegungsdaten_AV!B:B,A2072,Anlagenbewegungsdaten_AV!D:D),2),ROUND(M2072*L2072%,2))</f>
        <v>0</v>
      </c>
      <c r="O2072" s="330">
        <f>ROUND(N2072-SUMIF(Anlagenbewegungsdaten_AV!B:B,A2072,Anlagenbewegungsdaten_AV!D:D),3)</f>
        <v>0</v>
      </c>
    </row>
    <row r="2073" spans="1:15" ht="15" customHeight="1" x14ac:dyDescent="0.25">
      <c r="A2073" s="275" t="s">
        <v>4443</v>
      </c>
      <c r="B2073" s="194" t="s">
        <v>2108</v>
      </c>
      <c r="C2073" s="194" t="s">
        <v>4046</v>
      </c>
      <c r="D2073" s="193" t="s">
        <v>4251</v>
      </c>
      <c r="E2073" s="193" t="s">
        <v>4093</v>
      </c>
      <c r="F2073" s="290">
        <v>12.370000000000001</v>
      </c>
      <c r="G2073" s="333">
        <f>ROUND(SUMIF(Anlagenbewegungsdaten!B:B,A2073,Anlagenbewegungsdaten!C:C),3)</f>
        <v>0</v>
      </c>
      <c r="H2073" s="334">
        <f>IF(ISBLANK(F2073),ROUND(SUMIF(Anlagenbewegungsdaten!B:B,A2073,Anlagenbewegungsdaten!D:D),2),ROUND(G2073*F2073%,2))</f>
        <v>0</v>
      </c>
      <c r="I2073" s="334">
        <f>ROUND((H2073-SUMIF(Anlagenbewegungsdaten!$B:$B,A2073,Anlagenbewegungsdaten!D:D)),3)</f>
        <v>0</v>
      </c>
      <c r="J2073" s="335" t="s">
        <v>5179</v>
      </c>
      <c r="K2073" s="335" t="s">
        <v>5193</v>
      </c>
      <c r="L2073" s="516">
        <v>9.9</v>
      </c>
      <c r="M2073" s="332">
        <f>ROUND(SUMIF(Anlagenbewegungsdaten_AV!B:B,A2073,Anlagenbewegungsdaten_AV!C:C),3)</f>
        <v>0</v>
      </c>
      <c r="N2073" s="330">
        <f>IF(ISBLANK(L2073),ROUND(SUMIF(Anlagenbewegungsdaten_AV!B:B,A2073,Anlagenbewegungsdaten_AV!D:D),2),ROUND(M2073*L2073%,2))</f>
        <v>0</v>
      </c>
      <c r="O2073" s="330">
        <f>ROUND(N2073-SUMIF(Anlagenbewegungsdaten_AV!B:B,A2073,Anlagenbewegungsdaten_AV!D:D),3)</f>
        <v>0</v>
      </c>
    </row>
    <row r="2074" spans="1:15" ht="15" customHeight="1" x14ac:dyDescent="0.25">
      <c r="A2074" s="263" t="s">
        <v>759</v>
      </c>
      <c r="B2074" s="173" t="s">
        <v>2108</v>
      </c>
      <c r="C2074" s="173" t="s">
        <v>4046</v>
      </c>
      <c r="D2074" s="174" t="s">
        <v>1989</v>
      </c>
      <c r="E2074" s="173" t="s">
        <v>2483</v>
      </c>
      <c r="F2074" s="289">
        <v>10.46</v>
      </c>
      <c r="G2074" s="333">
        <f>ROUND(SUMIF(Anlagenbewegungsdaten!B:B,A2074,Anlagenbewegungsdaten!C:C),3)</f>
        <v>0</v>
      </c>
      <c r="H2074" s="334">
        <f>IF(ISBLANK(F2074),ROUND(SUMIF(Anlagenbewegungsdaten!B:B,A2074,Anlagenbewegungsdaten!D:D),2),ROUND(G2074*F2074%,2))</f>
        <v>0</v>
      </c>
      <c r="I2074" s="334">
        <f>ROUND((H2074-SUMIF(Anlagenbewegungsdaten!$B:$B,A2074,Anlagenbewegungsdaten!D:D)),3)</f>
        <v>0</v>
      </c>
      <c r="J2074" s="335" t="s">
        <v>5179</v>
      </c>
      <c r="K2074" s="335" t="s">
        <v>5193</v>
      </c>
      <c r="L2074" s="516">
        <v>8.3699999999999992</v>
      </c>
      <c r="M2074" s="332">
        <f>ROUND(SUMIF(Anlagenbewegungsdaten_AV!B:B,A2074,Anlagenbewegungsdaten_AV!C:C),3)</f>
        <v>0</v>
      </c>
      <c r="N2074" s="330">
        <f>IF(ISBLANK(L2074),ROUND(SUMIF(Anlagenbewegungsdaten_AV!B:B,A2074,Anlagenbewegungsdaten_AV!D:D),2),ROUND(M2074*L2074%,2))</f>
        <v>0</v>
      </c>
      <c r="O2074" s="330">
        <f>ROUND(N2074-SUMIF(Anlagenbewegungsdaten_AV!B:B,A2074,Anlagenbewegungsdaten_AV!D:D),3)</f>
        <v>0</v>
      </c>
    </row>
    <row r="2075" spans="1:15" ht="15" customHeight="1" x14ac:dyDescent="0.25">
      <c r="A2075" s="263" t="s">
        <v>760</v>
      </c>
      <c r="B2075" s="173" t="s">
        <v>2108</v>
      </c>
      <c r="C2075" s="173" t="s">
        <v>4046</v>
      </c>
      <c r="D2075" s="174" t="s">
        <v>1991</v>
      </c>
      <c r="E2075" s="173" t="s">
        <v>2486</v>
      </c>
      <c r="F2075" s="289">
        <v>12.46</v>
      </c>
      <c r="G2075" s="333">
        <f>ROUND(SUMIF(Anlagenbewegungsdaten!B:B,A2075,Anlagenbewegungsdaten!C:C),3)</f>
        <v>0</v>
      </c>
      <c r="H2075" s="334">
        <f>IF(ISBLANK(F2075),ROUND(SUMIF(Anlagenbewegungsdaten!B:B,A2075,Anlagenbewegungsdaten!D:D),2),ROUND(G2075*F2075%,2))</f>
        <v>0</v>
      </c>
      <c r="I2075" s="334">
        <f>ROUND((H2075-SUMIF(Anlagenbewegungsdaten!$B:$B,A2075,Anlagenbewegungsdaten!D:D)),3)</f>
        <v>0</v>
      </c>
      <c r="J2075" s="335" t="s">
        <v>5179</v>
      </c>
      <c r="K2075" s="335" t="s">
        <v>5193</v>
      </c>
      <c r="L2075" s="516">
        <v>9.9700000000000006</v>
      </c>
      <c r="M2075" s="332">
        <f>ROUND(SUMIF(Anlagenbewegungsdaten_AV!B:B,A2075,Anlagenbewegungsdaten_AV!C:C),3)</f>
        <v>0</v>
      </c>
      <c r="N2075" s="330">
        <f>IF(ISBLANK(L2075),ROUND(SUMIF(Anlagenbewegungsdaten_AV!B:B,A2075,Anlagenbewegungsdaten_AV!D:D),2),ROUND(M2075*L2075%,2))</f>
        <v>0</v>
      </c>
      <c r="O2075" s="330">
        <f>ROUND(N2075-SUMIF(Anlagenbewegungsdaten_AV!B:B,A2075,Anlagenbewegungsdaten_AV!D:D),3)</f>
        <v>0</v>
      </c>
    </row>
    <row r="2076" spans="1:15" ht="15" customHeight="1" x14ac:dyDescent="0.25">
      <c r="A2076" s="263" t="s">
        <v>761</v>
      </c>
      <c r="B2076" s="173" t="s">
        <v>2108</v>
      </c>
      <c r="C2076" s="174" t="s">
        <v>4046</v>
      </c>
      <c r="D2076" s="174" t="s">
        <v>1993</v>
      </c>
      <c r="E2076" s="174" t="s">
        <v>1560</v>
      </c>
      <c r="F2076" s="289">
        <v>13.46</v>
      </c>
      <c r="G2076" s="333">
        <f>ROUND(SUMIF(Anlagenbewegungsdaten!B:B,A2076,Anlagenbewegungsdaten!C:C),3)</f>
        <v>0</v>
      </c>
      <c r="H2076" s="334">
        <f>IF(ISBLANK(F2076),ROUND(SUMIF(Anlagenbewegungsdaten!B:B,A2076,Anlagenbewegungsdaten!D:D),2),ROUND(G2076*F2076%,2))</f>
        <v>0</v>
      </c>
      <c r="I2076" s="334">
        <f>ROUND((H2076-SUMIF(Anlagenbewegungsdaten!$B:$B,A2076,Anlagenbewegungsdaten!D:D)),3)</f>
        <v>0</v>
      </c>
      <c r="J2076" s="335" t="s">
        <v>5179</v>
      </c>
      <c r="K2076" s="335" t="s">
        <v>5193</v>
      </c>
      <c r="L2076" s="516">
        <v>10.77</v>
      </c>
      <c r="M2076" s="332">
        <f>ROUND(SUMIF(Anlagenbewegungsdaten_AV!B:B,A2076,Anlagenbewegungsdaten_AV!C:C),3)</f>
        <v>0</v>
      </c>
      <c r="N2076" s="330">
        <f>IF(ISBLANK(L2076),ROUND(SUMIF(Anlagenbewegungsdaten_AV!B:B,A2076,Anlagenbewegungsdaten_AV!D:D),2),ROUND(M2076*L2076%,2))</f>
        <v>0</v>
      </c>
      <c r="O2076" s="330">
        <f>ROUND(N2076-SUMIF(Anlagenbewegungsdaten_AV!B:B,A2076,Anlagenbewegungsdaten_AV!D:D),3)</f>
        <v>0</v>
      </c>
    </row>
    <row r="2077" spans="1:15" ht="15" customHeight="1" x14ac:dyDescent="0.25">
      <c r="A2077" s="263" t="s">
        <v>762</v>
      </c>
      <c r="B2077" s="173" t="s">
        <v>2108</v>
      </c>
      <c r="C2077" s="173" t="s">
        <v>4046</v>
      </c>
      <c r="D2077" s="174" t="s">
        <v>1995</v>
      </c>
      <c r="E2077" s="173" t="s">
        <v>1563</v>
      </c>
      <c r="F2077" s="289">
        <v>13.46</v>
      </c>
      <c r="G2077" s="333">
        <f>ROUND(SUMIF(Anlagenbewegungsdaten!B:B,A2077,Anlagenbewegungsdaten!C:C),3)</f>
        <v>0</v>
      </c>
      <c r="H2077" s="334">
        <f>IF(ISBLANK(F2077),ROUND(SUMIF(Anlagenbewegungsdaten!B:B,A2077,Anlagenbewegungsdaten!D:D),2),ROUND(G2077*F2077%,2))</f>
        <v>0</v>
      </c>
      <c r="I2077" s="334">
        <f>ROUND((H2077-SUMIF(Anlagenbewegungsdaten!$B:$B,A2077,Anlagenbewegungsdaten!D:D)),3)</f>
        <v>0</v>
      </c>
      <c r="J2077" s="335" t="s">
        <v>5179</v>
      </c>
      <c r="K2077" s="335" t="s">
        <v>5193</v>
      </c>
      <c r="L2077" s="516">
        <v>10.77</v>
      </c>
      <c r="M2077" s="332">
        <f>ROUND(SUMIF(Anlagenbewegungsdaten_AV!B:B,A2077,Anlagenbewegungsdaten_AV!C:C),3)</f>
        <v>0</v>
      </c>
      <c r="N2077" s="330">
        <f>IF(ISBLANK(L2077),ROUND(SUMIF(Anlagenbewegungsdaten_AV!B:B,A2077,Anlagenbewegungsdaten_AV!D:D),2),ROUND(M2077*L2077%,2))</f>
        <v>0</v>
      </c>
      <c r="O2077" s="330">
        <f>ROUND(N2077-SUMIF(Anlagenbewegungsdaten_AV!B:B,A2077,Anlagenbewegungsdaten_AV!D:D),3)</f>
        <v>0</v>
      </c>
    </row>
    <row r="2078" spans="1:15" ht="15" customHeight="1" x14ac:dyDescent="0.25">
      <c r="A2078" s="263" t="s">
        <v>2924</v>
      </c>
      <c r="B2078" s="173" t="s">
        <v>2108</v>
      </c>
      <c r="C2078" s="173" t="s">
        <v>4046</v>
      </c>
      <c r="D2078" s="174" t="s">
        <v>2735</v>
      </c>
      <c r="E2078" s="174" t="s">
        <v>2576</v>
      </c>
      <c r="F2078" s="289">
        <v>13.430000000000001</v>
      </c>
      <c r="G2078" s="333">
        <f>ROUND(SUMIF(Anlagenbewegungsdaten!B:B,A2078,Anlagenbewegungsdaten!C:C),3)</f>
        <v>0</v>
      </c>
      <c r="H2078" s="334">
        <f>IF(ISBLANK(F2078),ROUND(SUMIF(Anlagenbewegungsdaten!B:B,A2078,Anlagenbewegungsdaten!D:D),2),ROUND(G2078*F2078%,2))</f>
        <v>0</v>
      </c>
      <c r="I2078" s="334">
        <f>ROUND((H2078-SUMIF(Anlagenbewegungsdaten!$B:$B,A2078,Anlagenbewegungsdaten!D:D)),3)</f>
        <v>0</v>
      </c>
      <c r="J2078" s="335" t="s">
        <v>5179</v>
      </c>
      <c r="K2078" s="335" t="s">
        <v>5193</v>
      </c>
      <c r="L2078" s="516">
        <v>10.74</v>
      </c>
      <c r="M2078" s="332">
        <f>ROUND(SUMIF(Anlagenbewegungsdaten_AV!B:B,A2078,Anlagenbewegungsdaten_AV!C:C),3)</f>
        <v>0</v>
      </c>
      <c r="N2078" s="330">
        <f>IF(ISBLANK(L2078),ROUND(SUMIF(Anlagenbewegungsdaten_AV!B:B,A2078,Anlagenbewegungsdaten_AV!D:D),2),ROUND(M2078*L2078%,2))</f>
        <v>0</v>
      </c>
      <c r="O2078" s="330">
        <f>ROUND(N2078-SUMIF(Anlagenbewegungsdaten_AV!B:B,A2078,Anlagenbewegungsdaten_AV!D:D),3)</f>
        <v>0</v>
      </c>
    </row>
    <row r="2079" spans="1:15" ht="15" customHeight="1" x14ac:dyDescent="0.25">
      <c r="A2079" s="263" t="s">
        <v>3668</v>
      </c>
      <c r="B2079" s="173" t="s">
        <v>2108</v>
      </c>
      <c r="C2079" s="173" t="s">
        <v>4046</v>
      </c>
      <c r="D2079" s="174" t="s">
        <v>3479</v>
      </c>
      <c r="E2079" s="174" t="s">
        <v>3320</v>
      </c>
      <c r="F2079" s="289">
        <v>13.4</v>
      </c>
      <c r="G2079" s="333">
        <f>ROUND(SUMIF(Anlagenbewegungsdaten!B:B,A2079,Anlagenbewegungsdaten!C:C),3)</f>
        <v>0</v>
      </c>
      <c r="H2079" s="334">
        <f>IF(ISBLANK(F2079),ROUND(SUMIF(Anlagenbewegungsdaten!B:B,A2079,Anlagenbewegungsdaten!D:D),2),ROUND(G2079*F2079%,2))</f>
        <v>0</v>
      </c>
      <c r="I2079" s="334">
        <f>ROUND((H2079-SUMIF(Anlagenbewegungsdaten!$B:$B,A2079,Anlagenbewegungsdaten!D:D)),3)</f>
        <v>0</v>
      </c>
      <c r="J2079" s="335" t="s">
        <v>5179</v>
      </c>
      <c r="K2079" s="335" t="s">
        <v>5193</v>
      </c>
      <c r="L2079" s="516">
        <v>10.72</v>
      </c>
      <c r="M2079" s="332">
        <f>ROUND(SUMIF(Anlagenbewegungsdaten_AV!B:B,A2079,Anlagenbewegungsdaten_AV!C:C),3)</f>
        <v>0</v>
      </c>
      <c r="N2079" s="330">
        <f>IF(ISBLANK(L2079),ROUND(SUMIF(Anlagenbewegungsdaten_AV!B:B,A2079,Anlagenbewegungsdaten_AV!D:D),2),ROUND(M2079*L2079%,2))</f>
        <v>0</v>
      </c>
      <c r="O2079" s="330">
        <f>ROUND(N2079-SUMIF(Anlagenbewegungsdaten_AV!B:B,A2079,Anlagenbewegungsdaten_AV!D:D),3)</f>
        <v>0</v>
      </c>
    </row>
    <row r="2080" spans="1:15" ht="15" customHeight="1" x14ac:dyDescent="0.25">
      <c r="A2080" s="275" t="s">
        <v>4444</v>
      </c>
      <c r="B2080" s="194" t="s">
        <v>2108</v>
      </c>
      <c r="C2080" s="194" t="s">
        <v>4046</v>
      </c>
      <c r="D2080" s="193" t="s">
        <v>4253</v>
      </c>
      <c r="E2080" s="193" t="s">
        <v>4093</v>
      </c>
      <c r="F2080" s="290">
        <v>13.370000000000001</v>
      </c>
      <c r="G2080" s="333">
        <f>ROUND(SUMIF(Anlagenbewegungsdaten!B:B,A2080,Anlagenbewegungsdaten!C:C),3)</f>
        <v>0</v>
      </c>
      <c r="H2080" s="334">
        <f>IF(ISBLANK(F2080),ROUND(SUMIF(Anlagenbewegungsdaten!B:B,A2080,Anlagenbewegungsdaten!D:D),2),ROUND(G2080*F2080%,2))</f>
        <v>0</v>
      </c>
      <c r="I2080" s="334">
        <f>ROUND((H2080-SUMIF(Anlagenbewegungsdaten!$B:$B,A2080,Anlagenbewegungsdaten!D:D)),3)</f>
        <v>0</v>
      </c>
      <c r="J2080" s="335" t="s">
        <v>5179</v>
      </c>
      <c r="K2080" s="335" t="s">
        <v>5193</v>
      </c>
      <c r="L2080" s="516">
        <v>10.7</v>
      </c>
      <c r="M2080" s="332">
        <f>ROUND(SUMIF(Anlagenbewegungsdaten_AV!B:B,A2080,Anlagenbewegungsdaten_AV!C:C),3)</f>
        <v>0</v>
      </c>
      <c r="N2080" s="330">
        <f>IF(ISBLANK(L2080),ROUND(SUMIF(Anlagenbewegungsdaten_AV!B:B,A2080,Anlagenbewegungsdaten_AV!D:D),2),ROUND(M2080*L2080%,2))</f>
        <v>0</v>
      </c>
      <c r="O2080" s="330">
        <f>ROUND(N2080-SUMIF(Anlagenbewegungsdaten_AV!B:B,A2080,Anlagenbewegungsdaten_AV!D:D),3)</f>
        <v>0</v>
      </c>
    </row>
    <row r="2081" spans="1:15" ht="15" customHeight="1" x14ac:dyDescent="0.25">
      <c r="A2081" s="262" t="s">
        <v>2329</v>
      </c>
      <c r="B2081" s="167" t="s">
        <v>2108</v>
      </c>
      <c r="C2081" s="168" t="s">
        <v>4046</v>
      </c>
      <c r="D2081" s="167" t="s">
        <v>2502</v>
      </c>
      <c r="E2081" s="167" t="s">
        <v>2483</v>
      </c>
      <c r="F2081" s="182">
        <v>15.46</v>
      </c>
      <c r="G2081" s="333">
        <f>ROUND(SUMIF(Anlagenbewegungsdaten!B:B,A2081,Anlagenbewegungsdaten!C:C),3)</f>
        <v>0</v>
      </c>
      <c r="H2081" s="334">
        <f>IF(ISBLANK(F2081),ROUND(SUMIF(Anlagenbewegungsdaten!B:B,A2081,Anlagenbewegungsdaten!D:D),2),ROUND(G2081*F2081%,2))</f>
        <v>0</v>
      </c>
      <c r="I2081" s="334">
        <f>ROUND((H2081-SUMIF(Anlagenbewegungsdaten!$B:$B,A2081,Anlagenbewegungsdaten!D:D)),3)</f>
        <v>0</v>
      </c>
      <c r="J2081" s="335" t="s">
        <v>5179</v>
      </c>
      <c r="K2081" s="335" t="s">
        <v>5193</v>
      </c>
      <c r="L2081" s="516">
        <v>12.37</v>
      </c>
      <c r="M2081" s="332">
        <f>ROUND(SUMIF(Anlagenbewegungsdaten_AV!B:B,A2081,Anlagenbewegungsdaten_AV!C:C),3)</f>
        <v>0</v>
      </c>
      <c r="N2081" s="330">
        <f>IF(ISBLANK(L2081),ROUND(SUMIF(Anlagenbewegungsdaten_AV!B:B,A2081,Anlagenbewegungsdaten_AV!D:D),2),ROUND(M2081*L2081%,2))</f>
        <v>0</v>
      </c>
      <c r="O2081" s="330">
        <f>ROUND(N2081-SUMIF(Anlagenbewegungsdaten_AV!B:B,A2081,Anlagenbewegungsdaten_AV!D:D),3)</f>
        <v>0</v>
      </c>
    </row>
    <row r="2082" spans="1:15" ht="15" customHeight="1" x14ac:dyDescent="0.25">
      <c r="A2082" s="262" t="s">
        <v>2330</v>
      </c>
      <c r="B2082" s="167" t="s">
        <v>2108</v>
      </c>
      <c r="C2082" s="168" t="s">
        <v>4046</v>
      </c>
      <c r="D2082" s="179" t="s">
        <v>680</v>
      </c>
      <c r="E2082" s="167" t="s">
        <v>2486</v>
      </c>
      <c r="F2082" s="182">
        <v>17.46</v>
      </c>
      <c r="G2082" s="333">
        <f>ROUND(SUMIF(Anlagenbewegungsdaten!B:B,A2082,Anlagenbewegungsdaten!C:C),3)</f>
        <v>0</v>
      </c>
      <c r="H2082" s="334">
        <f>IF(ISBLANK(F2082),ROUND(SUMIF(Anlagenbewegungsdaten!B:B,A2082,Anlagenbewegungsdaten!D:D),2),ROUND(G2082*F2082%,2))</f>
        <v>0</v>
      </c>
      <c r="I2082" s="334">
        <f>ROUND((H2082-SUMIF(Anlagenbewegungsdaten!$B:$B,A2082,Anlagenbewegungsdaten!D:D)),3)</f>
        <v>0</v>
      </c>
      <c r="J2082" s="335" t="s">
        <v>5179</v>
      </c>
      <c r="K2082" s="335" t="s">
        <v>5193</v>
      </c>
      <c r="L2082" s="516">
        <v>13.97</v>
      </c>
      <c r="M2082" s="332">
        <f>ROUND(SUMIF(Anlagenbewegungsdaten_AV!B:B,A2082,Anlagenbewegungsdaten_AV!C:C),3)</f>
        <v>0</v>
      </c>
      <c r="N2082" s="330">
        <f>IF(ISBLANK(L2082),ROUND(SUMIF(Anlagenbewegungsdaten_AV!B:B,A2082,Anlagenbewegungsdaten_AV!D:D),2),ROUND(M2082*L2082%,2))</f>
        <v>0</v>
      </c>
      <c r="O2082" s="330">
        <f>ROUND(N2082-SUMIF(Anlagenbewegungsdaten_AV!B:B,A2082,Anlagenbewegungsdaten_AV!D:D),3)</f>
        <v>0</v>
      </c>
    </row>
    <row r="2083" spans="1:15" ht="15" customHeight="1" x14ac:dyDescent="0.25">
      <c r="A2083" s="263" t="s">
        <v>763</v>
      </c>
      <c r="B2083" s="173" t="s">
        <v>2108</v>
      </c>
      <c r="C2083" s="174" t="s">
        <v>4046</v>
      </c>
      <c r="D2083" s="174" t="s">
        <v>1997</v>
      </c>
      <c r="E2083" s="174" t="s">
        <v>1560</v>
      </c>
      <c r="F2083" s="289">
        <v>18.46</v>
      </c>
      <c r="G2083" s="333">
        <f>ROUND(SUMIF(Anlagenbewegungsdaten!B:B,A2083,Anlagenbewegungsdaten!C:C),3)</f>
        <v>0</v>
      </c>
      <c r="H2083" s="334">
        <f>IF(ISBLANK(F2083),ROUND(SUMIF(Anlagenbewegungsdaten!B:B,A2083,Anlagenbewegungsdaten!D:D),2),ROUND(G2083*F2083%,2))</f>
        <v>0</v>
      </c>
      <c r="I2083" s="334">
        <f>ROUND((H2083-SUMIF(Anlagenbewegungsdaten!$B:$B,A2083,Anlagenbewegungsdaten!D:D)),3)</f>
        <v>0</v>
      </c>
      <c r="J2083" s="335" t="s">
        <v>5179</v>
      </c>
      <c r="K2083" s="335" t="s">
        <v>5193</v>
      </c>
      <c r="L2083" s="516">
        <v>14.77</v>
      </c>
      <c r="M2083" s="332">
        <f>ROUND(SUMIF(Anlagenbewegungsdaten_AV!B:B,A2083,Anlagenbewegungsdaten_AV!C:C),3)</f>
        <v>0</v>
      </c>
      <c r="N2083" s="330">
        <f>IF(ISBLANK(L2083),ROUND(SUMIF(Anlagenbewegungsdaten_AV!B:B,A2083,Anlagenbewegungsdaten_AV!D:D),2),ROUND(M2083*L2083%,2))</f>
        <v>0</v>
      </c>
      <c r="O2083" s="330">
        <f>ROUND(N2083-SUMIF(Anlagenbewegungsdaten_AV!B:B,A2083,Anlagenbewegungsdaten_AV!D:D),3)</f>
        <v>0</v>
      </c>
    </row>
    <row r="2084" spans="1:15" ht="15" customHeight="1" x14ac:dyDescent="0.25">
      <c r="A2084" s="263" t="s">
        <v>764</v>
      </c>
      <c r="B2084" s="173" t="s">
        <v>2108</v>
      </c>
      <c r="C2084" s="173" t="s">
        <v>4046</v>
      </c>
      <c r="D2084" s="174" t="s">
        <v>1999</v>
      </c>
      <c r="E2084" s="173" t="s">
        <v>1563</v>
      </c>
      <c r="F2084" s="289">
        <v>18.46</v>
      </c>
      <c r="G2084" s="333">
        <f>ROUND(SUMIF(Anlagenbewegungsdaten!B:B,A2084,Anlagenbewegungsdaten!C:C),3)</f>
        <v>0</v>
      </c>
      <c r="H2084" s="334">
        <f>IF(ISBLANK(F2084),ROUND(SUMIF(Anlagenbewegungsdaten!B:B,A2084,Anlagenbewegungsdaten!D:D),2),ROUND(G2084*F2084%,2))</f>
        <v>0</v>
      </c>
      <c r="I2084" s="334">
        <f>ROUND((H2084-SUMIF(Anlagenbewegungsdaten!$B:$B,A2084,Anlagenbewegungsdaten!D:D)),3)</f>
        <v>0</v>
      </c>
      <c r="J2084" s="335" t="s">
        <v>5179</v>
      </c>
      <c r="K2084" s="335" t="s">
        <v>5193</v>
      </c>
      <c r="L2084" s="516">
        <v>14.77</v>
      </c>
      <c r="M2084" s="332">
        <f>ROUND(SUMIF(Anlagenbewegungsdaten_AV!B:B,A2084,Anlagenbewegungsdaten_AV!C:C),3)</f>
        <v>0</v>
      </c>
      <c r="N2084" s="330">
        <f>IF(ISBLANK(L2084),ROUND(SUMIF(Anlagenbewegungsdaten_AV!B:B,A2084,Anlagenbewegungsdaten_AV!D:D),2),ROUND(M2084*L2084%,2))</f>
        <v>0</v>
      </c>
      <c r="O2084" s="330">
        <f>ROUND(N2084-SUMIF(Anlagenbewegungsdaten_AV!B:B,A2084,Anlagenbewegungsdaten_AV!D:D),3)</f>
        <v>0</v>
      </c>
    </row>
    <row r="2085" spans="1:15" ht="15" customHeight="1" x14ac:dyDescent="0.25">
      <c r="A2085" s="263" t="s">
        <v>2925</v>
      </c>
      <c r="B2085" s="173" t="s">
        <v>2108</v>
      </c>
      <c r="C2085" s="173" t="s">
        <v>4046</v>
      </c>
      <c r="D2085" s="174" t="s">
        <v>2737</v>
      </c>
      <c r="E2085" s="174" t="s">
        <v>2576</v>
      </c>
      <c r="F2085" s="289">
        <v>18.43</v>
      </c>
      <c r="G2085" s="333">
        <f>ROUND(SUMIF(Anlagenbewegungsdaten!B:B,A2085,Anlagenbewegungsdaten!C:C),3)</f>
        <v>0</v>
      </c>
      <c r="H2085" s="334">
        <f>IF(ISBLANK(F2085),ROUND(SUMIF(Anlagenbewegungsdaten!B:B,A2085,Anlagenbewegungsdaten!D:D),2),ROUND(G2085*F2085%,2))</f>
        <v>0</v>
      </c>
      <c r="I2085" s="334">
        <f>ROUND((H2085-SUMIF(Anlagenbewegungsdaten!$B:$B,A2085,Anlagenbewegungsdaten!D:D)),3)</f>
        <v>0</v>
      </c>
      <c r="J2085" s="335" t="s">
        <v>5179</v>
      </c>
      <c r="K2085" s="335" t="s">
        <v>5193</v>
      </c>
      <c r="L2085" s="516">
        <v>14.74</v>
      </c>
      <c r="M2085" s="332">
        <f>ROUND(SUMIF(Anlagenbewegungsdaten_AV!B:B,A2085,Anlagenbewegungsdaten_AV!C:C),3)</f>
        <v>0</v>
      </c>
      <c r="N2085" s="330">
        <f>IF(ISBLANK(L2085),ROUND(SUMIF(Anlagenbewegungsdaten_AV!B:B,A2085,Anlagenbewegungsdaten_AV!D:D),2),ROUND(M2085*L2085%,2))</f>
        <v>0</v>
      </c>
      <c r="O2085" s="330">
        <f>ROUND(N2085-SUMIF(Anlagenbewegungsdaten_AV!B:B,A2085,Anlagenbewegungsdaten_AV!D:D),3)</f>
        <v>0</v>
      </c>
    </row>
    <row r="2086" spans="1:15" ht="15" customHeight="1" x14ac:dyDescent="0.25">
      <c r="A2086" s="263" t="s">
        <v>3669</v>
      </c>
      <c r="B2086" s="173" t="s">
        <v>2108</v>
      </c>
      <c r="C2086" s="173" t="s">
        <v>4046</v>
      </c>
      <c r="D2086" s="174" t="s">
        <v>3481</v>
      </c>
      <c r="E2086" s="174" t="s">
        <v>3320</v>
      </c>
      <c r="F2086" s="289">
        <v>18.399999999999999</v>
      </c>
      <c r="G2086" s="333">
        <f>ROUND(SUMIF(Anlagenbewegungsdaten!B:B,A2086,Anlagenbewegungsdaten!C:C),3)</f>
        <v>0</v>
      </c>
      <c r="H2086" s="334">
        <f>IF(ISBLANK(F2086),ROUND(SUMIF(Anlagenbewegungsdaten!B:B,A2086,Anlagenbewegungsdaten!D:D),2),ROUND(G2086*F2086%,2))</f>
        <v>0</v>
      </c>
      <c r="I2086" s="334">
        <f>ROUND((H2086-SUMIF(Anlagenbewegungsdaten!$B:$B,A2086,Anlagenbewegungsdaten!D:D)),3)</f>
        <v>0</v>
      </c>
      <c r="J2086" s="335" t="s">
        <v>5179</v>
      </c>
      <c r="K2086" s="335" t="s">
        <v>5193</v>
      </c>
      <c r="L2086" s="516">
        <v>14.72</v>
      </c>
      <c r="M2086" s="332">
        <f>ROUND(SUMIF(Anlagenbewegungsdaten_AV!B:B,A2086,Anlagenbewegungsdaten_AV!C:C),3)</f>
        <v>0</v>
      </c>
      <c r="N2086" s="330">
        <f>IF(ISBLANK(L2086),ROUND(SUMIF(Anlagenbewegungsdaten_AV!B:B,A2086,Anlagenbewegungsdaten_AV!D:D),2),ROUND(M2086*L2086%,2))</f>
        <v>0</v>
      </c>
      <c r="O2086" s="330">
        <f>ROUND(N2086-SUMIF(Anlagenbewegungsdaten_AV!B:B,A2086,Anlagenbewegungsdaten_AV!D:D),3)</f>
        <v>0</v>
      </c>
    </row>
    <row r="2087" spans="1:15" ht="15" customHeight="1" x14ac:dyDescent="0.25">
      <c r="A2087" s="275" t="s">
        <v>4445</v>
      </c>
      <c r="B2087" s="194" t="s">
        <v>2108</v>
      </c>
      <c r="C2087" s="194" t="s">
        <v>4046</v>
      </c>
      <c r="D2087" s="193" t="s">
        <v>4255</v>
      </c>
      <c r="E2087" s="193" t="s">
        <v>4093</v>
      </c>
      <c r="F2087" s="290">
        <v>18.37</v>
      </c>
      <c r="G2087" s="333">
        <f>ROUND(SUMIF(Anlagenbewegungsdaten!B:B,A2087,Anlagenbewegungsdaten!C:C),3)</f>
        <v>0</v>
      </c>
      <c r="H2087" s="334">
        <f>IF(ISBLANK(F2087),ROUND(SUMIF(Anlagenbewegungsdaten!B:B,A2087,Anlagenbewegungsdaten!D:D),2),ROUND(G2087*F2087%,2))</f>
        <v>0</v>
      </c>
      <c r="I2087" s="334">
        <f>ROUND((H2087-SUMIF(Anlagenbewegungsdaten!$B:$B,A2087,Anlagenbewegungsdaten!D:D)),3)</f>
        <v>0</v>
      </c>
      <c r="J2087" s="335" t="s">
        <v>5179</v>
      </c>
      <c r="K2087" s="335" t="s">
        <v>5193</v>
      </c>
      <c r="L2087" s="516">
        <v>14.7</v>
      </c>
      <c r="M2087" s="332">
        <f>ROUND(SUMIF(Anlagenbewegungsdaten_AV!B:B,A2087,Anlagenbewegungsdaten_AV!C:C),3)</f>
        <v>0</v>
      </c>
      <c r="N2087" s="330">
        <f>IF(ISBLANK(L2087),ROUND(SUMIF(Anlagenbewegungsdaten_AV!B:B,A2087,Anlagenbewegungsdaten_AV!D:D),2),ROUND(M2087*L2087%,2))</f>
        <v>0</v>
      </c>
      <c r="O2087" s="330">
        <f>ROUND(N2087-SUMIF(Anlagenbewegungsdaten_AV!B:B,A2087,Anlagenbewegungsdaten_AV!D:D),3)</f>
        <v>0</v>
      </c>
    </row>
    <row r="2088" spans="1:15" ht="15" customHeight="1" x14ac:dyDescent="0.25">
      <c r="A2088" s="263" t="s">
        <v>765</v>
      </c>
      <c r="B2088" s="173" t="s">
        <v>2108</v>
      </c>
      <c r="C2088" s="173" t="s">
        <v>4046</v>
      </c>
      <c r="D2088" s="174" t="s">
        <v>2001</v>
      </c>
      <c r="E2088" s="173" t="s">
        <v>2483</v>
      </c>
      <c r="F2088" s="289">
        <v>16.46</v>
      </c>
      <c r="G2088" s="333">
        <f>ROUND(SUMIF(Anlagenbewegungsdaten!B:B,A2088,Anlagenbewegungsdaten!C:C),3)</f>
        <v>0</v>
      </c>
      <c r="H2088" s="334">
        <f>IF(ISBLANK(F2088),ROUND(SUMIF(Anlagenbewegungsdaten!B:B,A2088,Anlagenbewegungsdaten!D:D),2),ROUND(G2088*F2088%,2))</f>
        <v>0</v>
      </c>
      <c r="I2088" s="334">
        <f>ROUND((H2088-SUMIF(Anlagenbewegungsdaten!$B:$B,A2088,Anlagenbewegungsdaten!D:D)),3)</f>
        <v>0</v>
      </c>
      <c r="J2088" s="335" t="s">
        <v>5179</v>
      </c>
      <c r="K2088" s="335" t="s">
        <v>5193</v>
      </c>
      <c r="L2088" s="516">
        <v>13.17</v>
      </c>
      <c r="M2088" s="332">
        <f>ROUND(SUMIF(Anlagenbewegungsdaten_AV!B:B,A2088,Anlagenbewegungsdaten_AV!C:C),3)</f>
        <v>0</v>
      </c>
      <c r="N2088" s="330">
        <f>IF(ISBLANK(L2088),ROUND(SUMIF(Anlagenbewegungsdaten_AV!B:B,A2088,Anlagenbewegungsdaten_AV!D:D),2),ROUND(M2088*L2088%,2))</f>
        <v>0</v>
      </c>
      <c r="O2088" s="330">
        <f>ROUND(N2088-SUMIF(Anlagenbewegungsdaten_AV!B:B,A2088,Anlagenbewegungsdaten_AV!D:D),3)</f>
        <v>0</v>
      </c>
    </row>
    <row r="2089" spans="1:15" ht="15" customHeight="1" x14ac:dyDescent="0.25">
      <c r="A2089" s="263" t="s">
        <v>766</v>
      </c>
      <c r="B2089" s="173" t="s">
        <v>2108</v>
      </c>
      <c r="C2089" s="173" t="s">
        <v>4046</v>
      </c>
      <c r="D2089" s="174" t="s">
        <v>2003</v>
      </c>
      <c r="E2089" s="173" t="s">
        <v>2486</v>
      </c>
      <c r="F2089" s="289">
        <v>18.46</v>
      </c>
      <c r="G2089" s="333">
        <f>ROUND(SUMIF(Anlagenbewegungsdaten!B:B,A2089,Anlagenbewegungsdaten!C:C),3)</f>
        <v>0</v>
      </c>
      <c r="H2089" s="334">
        <f>IF(ISBLANK(F2089),ROUND(SUMIF(Anlagenbewegungsdaten!B:B,A2089,Anlagenbewegungsdaten!D:D),2),ROUND(G2089*F2089%,2))</f>
        <v>0</v>
      </c>
      <c r="I2089" s="334">
        <f>ROUND((H2089-SUMIF(Anlagenbewegungsdaten!$B:$B,A2089,Anlagenbewegungsdaten!D:D)),3)</f>
        <v>0</v>
      </c>
      <c r="J2089" s="335" t="s">
        <v>5179</v>
      </c>
      <c r="K2089" s="335" t="s">
        <v>5193</v>
      </c>
      <c r="L2089" s="516">
        <v>14.77</v>
      </c>
      <c r="M2089" s="332">
        <f>ROUND(SUMIF(Anlagenbewegungsdaten_AV!B:B,A2089,Anlagenbewegungsdaten_AV!C:C),3)</f>
        <v>0</v>
      </c>
      <c r="N2089" s="330">
        <f>IF(ISBLANK(L2089),ROUND(SUMIF(Anlagenbewegungsdaten_AV!B:B,A2089,Anlagenbewegungsdaten_AV!D:D),2),ROUND(M2089*L2089%,2))</f>
        <v>0</v>
      </c>
      <c r="O2089" s="330">
        <f>ROUND(N2089-SUMIF(Anlagenbewegungsdaten_AV!B:B,A2089,Anlagenbewegungsdaten_AV!D:D),3)</f>
        <v>0</v>
      </c>
    </row>
    <row r="2090" spans="1:15" ht="15" customHeight="1" x14ac:dyDescent="0.25">
      <c r="A2090" s="263" t="s">
        <v>767</v>
      </c>
      <c r="B2090" s="173" t="s">
        <v>2108</v>
      </c>
      <c r="C2090" s="174" t="s">
        <v>4046</v>
      </c>
      <c r="D2090" s="174" t="s">
        <v>2005</v>
      </c>
      <c r="E2090" s="174" t="s">
        <v>1560</v>
      </c>
      <c r="F2090" s="289">
        <v>19.46</v>
      </c>
      <c r="G2090" s="333">
        <f>ROUND(SUMIF(Anlagenbewegungsdaten!B:B,A2090,Anlagenbewegungsdaten!C:C),3)</f>
        <v>0</v>
      </c>
      <c r="H2090" s="334">
        <f>IF(ISBLANK(F2090),ROUND(SUMIF(Anlagenbewegungsdaten!B:B,A2090,Anlagenbewegungsdaten!D:D),2),ROUND(G2090*F2090%,2))</f>
        <v>0</v>
      </c>
      <c r="I2090" s="334">
        <f>ROUND((H2090-SUMIF(Anlagenbewegungsdaten!$B:$B,A2090,Anlagenbewegungsdaten!D:D)),3)</f>
        <v>0</v>
      </c>
      <c r="J2090" s="335" t="s">
        <v>5179</v>
      </c>
      <c r="K2090" s="335" t="s">
        <v>5193</v>
      </c>
      <c r="L2090" s="516">
        <v>15.57</v>
      </c>
      <c r="M2090" s="332">
        <f>ROUND(SUMIF(Anlagenbewegungsdaten_AV!B:B,A2090,Anlagenbewegungsdaten_AV!C:C),3)</f>
        <v>0</v>
      </c>
      <c r="N2090" s="330">
        <f>IF(ISBLANK(L2090),ROUND(SUMIF(Anlagenbewegungsdaten_AV!B:B,A2090,Anlagenbewegungsdaten_AV!D:D),2),ROUND(M2090*L2090%,2))</f>
        <v>0</v>
      </c>
      <c r="O2090" s="330">
        <f>ROUND(N2090-SUMIF(Anlagenbewegungsdaten_AV!B:B,A2090,Anlagenbewegungsdaten_AV!D:D),3)</f>
        <v>0</v>
      </c>
    </row>
    <row r="2091" spans="1:15" ht="15" customHeight="1" x14ac:dyDescent="0.25">
      <c r="A2091" s="263" t="s">
        <v>768</v>
      </c>
      <c r="B2091" s="173" t="s">
        <v>2108</v>
      </c>
      <c r="C2091" s="173" t="s">
        <v>4046</v>
      </c>
      <c r="D2091" s="174" t="s">
        <v>2007</v>
      </c>
      <c r="E2091" s="173" t="s">
        <v>1563</v>
      </c>
      <c r="F2091" s="289">
        <v>19.46</v>
      </c>
      <c r="G2091" s="333">
        <f>ROUND(SUMIF(Anlagenbewegungsdaten!B:B,A2091,Anlagenbewegungsdaten!C:C),3)</f>
        <v>0</v>
      </c>
      <c r="H2091" s="334">
        <f>IF(ISBLANK(F2091),ROUND(SUMIF(Anlagenbewegungsdaten!B:B,A2091,Anlagenbewegungsdaten!D:D),2),ROUND(G2091*F2091%,2))</f>
        <v>0</v>
      </c>
      <c r="I2091" s="334">
        <f>ROUND((H2091-SUMIF(Anlagenbewegungsdaten!$B:$B,A2091,Anlagenbewegungsdaten!D:D)),3)</f>
        <v>0</v>
      </c>
      <c r="J2091" s="335" t="s">
        <v>5179</v>
      </c>
      <c r="K2091" s="335" t="s">
        <v>5193</v>
      </c>
      <c r="L2091" s="516">
        <v>15.57</v>
      </c>
      <c r="M2091" s="332">
        <f>ROUND(SUMIF(Anlagenbewegungsdaten_AV!B:B,A2091,Anlagenbewegungsdaten_AV!C:C),3)</f>
        <v>0</v>
      </c>
      <c r="N2091" s="330">
        <f>IF(ISBLANK(L2091),ROUND(SUMIF(Anlagenbewegungsdaten_AV!B:B,A2091,Anlagenbewegungsdaten_AV!D:D),2),ROUND(M2091*L2091%,2))</f>
        <v>0</v>
      </c>
      <c r="O2091" s="330">
        <f>ROUND(N2091-SUMIF(Anlagenbewegungsdaten_AV!B:B,A2091,Anlagenbewegungsdaten_AV!D:D),3)</f>
        <v>0</v>
      </c>
    </row>
    <row r="2092" spans="1:15" ht="15" customHeight="1" x14ac:dyDescent="0.25">
      <c r="A2092" s="263" t="s">
        <v>2926</v>
      </c>
      <c r="B2092" s="173" t="s">
        <v>2108</v>
      </c>
      <c r="C2092" s="173" t="s">
        <v>4046</v>
      </c>
      <c r="D2092" s="174" t="s">
        <v>2739</v>
      </c>
      <c r="E2092" s="174" t="s">
        <v>2576</v>
      </c>
      <c r="F2092" s="289">
        <v>19.43</v>
      </c>
      <c r="G2092" s="333">
        <f>ROUND(SUMIF(Anlagenbewegungsdaten!B:B,A2092,Anlagenbewegungsdaten!C:C),3)</f>
        <v>0</v>
      </c>
      <c r="H2092" s="334">
        <f>IF(ISBLANK(F2092),ROUND(SUMIF(Anlagenbewegungsdaten!B:B,A2092,Anlagenbewegungsdaten!D:D),2),ROUND(G2092*F2092%,2))</f>
        <v>0</v>
      </c>
      <c r="I2092" s="334">
        <f>ROUND((H2092-SUMIF(Anlagenbewegungsdaten!$B:$B,A2092,Anlagenbewegungsdaten!D:D)),3)</f>
        <v>0</v>
      </c>
      <c r="J2092" s="335" t="s">
        <v>5179</v>
      </c>
      <c r="K2092" s="335" t="s">
        <v>5193</v>
      </c>
      <c r="L2092" s="516">
        <v>15.54</v>
      </c>
      <c r="M2092" s="332">
        <f>ROUND(SUMIF(Anlagenbewegungsdaten_AV!B:B,A2092,Anlagenbewegungsdaten_AV!C:C),3)</f>
        <v>0</v>
      </c>
      <c r="N2092" s="330">
        <f>IF(ISBLANK(L2092),ROUND(SUMIF(Anlagenbewegungsdaten_AV!B:B,A2092,Anlagenbewegungsdaten_AV!D:D),2),ROUND(M2092*L2092%,2))</f>
        <v>0</v>
      </c>
      <c r="O2092" s="330">
        <f>ROUND(N2092-SUMIF(Anlagenbewegungsdaten_AV!B:B,A2092,Anlagenbewegungsdaten_AV!D:D),3)</f>
        <v>0</v>
      </c>
    </row>
    <row r="2093" spans="1:15" ht="15" customHeight="1" x14ac:dyDescent="0.25">
      <c r="A2093" s="263" t="s">
        <v>3670</v>
      </c>
      <c r="B2093" s="173" t="s">
        <v>2108</v>
      </c>
      <c r="C2093" s="173" t="s">
        <v>4046</v>
      </c>
      <c r="D2093" s="174" t="s">
        <v>3483</v>
      </c>
      <c r="E2093" s="174" t="s">
        <v>3320</v>
      </c>
      <c r="F2093" s="289">
        <v>19.399999999999999</v>
      </c>
      <c r="G2093" s="333">
        <f>ROUND(SUMIF(Anlagenbewegungsdaten!B:B,A2093,Anlagenbewegungsdaten!C:C),3)</f>
        <v>0</v>
      </c>
      <c r="H2093" s="334">
        <f>IF(ISBLANK(F2093),ROUND(SUMIF(Anlagenbewegungsdaten!B:B,A2093,Anlagenbewegungsdaten!D:D),2),ROUND(G2093*F2093%,2))</f>
        <v>0</v>
      </c>
      <c r="I2093" s="334">
        <f>ROUND((H2093-SUMIF(Anlagenbewegungsdaten!$B:$B,A2093,Anlagenbewegungsdaten!D:D)),3)</f>
        <v>0</v>
      </c>
      <c r="J2093" s="335" t="s">
        <v>5179</v>
      </c>
      <c r="K2093" s="335" t="s">
        <v>5193</v>
      </c>
      <c r="L2093" s="516">
        <v>15.52</v>
      </c>
      <c r="M2093" s="332">
        <f>ROUND(SUMIF(Anlagenbewegungsdaten_AV!B:B,A2093,Anlagenbewegungsdaten_AV!C:C),3)</f>
        <v>0</v>
      </c>
      <c r="N2093" s="330">
        <f>IF(ISBLANK(L2093),ROUND(SUMIF(Anlagenbewegungsdaten_AV!B:B,A2093,Anlagenbewegungsdaten_AV!D:D),2),ROUND(M2093*L2093%,2))</f>
        <v>0</v>
      </c>
      <c r="O2093" s="330">
        <f>ROUND(N2093-SUMIF(Anlagenbewegungsdaten_AV!B:B,A2093,Anlagenbewegungsdaten_AV!D:D),3)</f>
        <v>0</v>
      </c>
    </row>
    <row r="2094" spans="1:15" ht="15" customHeight="1" x14ac:dyDescent="0.25">
      <c r="A2094" s="275" t="s">
        <v>4446</v>
      </c>
      <c r="B2094" s="194" t="s">
        <v>2108</v>
      </c>
      <c r="C2094" s="194" t="s">
        <v>4046</v>
      </c>
      <c r="D2094" s="193" t="s">
        <v>4257</v>
      </c>
      <c r="E2094" s="193" t="s">
        <v>4093</v>
      </c>
      <c r="F2094" s="290">
        <v>19.37</v>
      </c>
      <c r="G2094" s="333">
        <f>ROUND(SUMIF(Anlagenbewegungsdaten!B:B,A2094,Anlagenbewegungsdaten!C:C),3)</f>
        <v>0</v>
      </c>
      <c r="H2094" s="334">
        <f>IF(ISBLANK(F2094),ROUND(SUMIF(Anlagenbewegungsdaten!B:B,A2094,Anlagenbewegungsdaten!D:D),2),ROUND(G2094*F2094%,2))</f>
        <v>0</v>
      </c>
      <c r="I2094" s="334">
        <f>ROUND((H2094-SUMIF(Anlagenbewegungsdaten!$B:$B,A2094,Anlagenbewegungsdaten!D:D)),3)</f>
        <v>0</v>
      </c>
      <c r="J2094" s="335" t="s">
        <v>5179</v>
      </c>
      <c r="K2094" s="335" t="s">
        <v>5193</v>
      </c>
      <c r="L2094" s="516">
        <v>15.5</v>
      </c>
      <c r="M2094" s="332">
        <f>ROUND(SUMIF(Anlagenbewegungsdaten_AV!B:B,A2094,Anlagenbewegungsdaten_AV!C:C),3)</f>
        <v>0</v>
      </c>
      <c r="N2094" s="330">
        <f>IF(ISBLANK(L2094),ROUND(SUMIF(Anlagenbewegungsdaten_AV!B:B,A2094,Anlagenbewegungsdaten_AV!D:D),2),ROUND(M2094*L2094%,2))</f>
        <v>0</v>
      </c>
      <c r="O2094" s="330">
        <f>ROUND(N2094-SUMIF(Anlagenbewegungsdaten_AV!B:B,A2094,Anlagenbewegungsdaten_AV!D:D),3)</f>
        <v>0</v>
      </c>
    </row>
    <row r="2095" spans="1:15" ht="15" customHeight="1" x14ac:dyDescent="0.25">
      <c r="A2095" s="263" t="s">
        <v>769</v>
      </c>
      <c r="B2095" s="174" t="s">
        <v>2108</v>
      </c>
      <c r="C2095" s="174" t="s">
        <v>4046</v>
      </c>
      <c r="D2095" s="174" t="s">
        <v>235</v>
      </c>
      <c r="E2095" s="174" t="s">
        <v>2483</v>
      </c>
      <c r="F2095" s="289">
        <v>16.46</v>
      </c>
      <c r="G2095" s="333">
        <f>ROUND(SUMIF(Anlagenbewegungsdaten!B:B,A2095,Anlagenbewegungsdaten!C:C),3)</f>
        <v>0</v>
      </c>
      <c r="H2095" s="334">
        <f>IF(ISBLANK(F2095),ROUND(SUMIF(Anlagenbewegungsdaten!B:B,A2095,Anlagenbewegungsdaten!D:D),2),ROUND(G2095*F2095%,2))</f>
        <v>0</v>
      </c>
      <c r="I2095" s="334">
        <f>ROUND((H2095-SUMIF(Anlagenbewegungsdaten!$B:$B,A2095,Anlagenbewegungsdaten!D:D)),3)</f>
        <v>0</v>
      </c>
      <c r="J2095" s="335" t="s">
        <v>5179</v>
      </c>
      <c r="K2095" s="335" t="s">
        <v>5193</v>
      </c>
      <c r="L2095" s="516">
        <v>13.17</v>
      </c>
      <c r="M2095" s="332">
        <f>ROUND(SUMIF(Anlagenbewegungsdaten_AV!B:B,A2095,Anlagenbewegungsdaten_AV!C:C),3)</f>
        <v>0</v>
      </c>
      <c r="N2095" s="330">
        <f>IF(ISBLANK(L2095),ROUND(SUMIF(Anlagenbewegungsdaten_AV!B:B,A2095,Anlagenbewegungsdaten_AV!D:D),2),ROUND(M2095*L2095%,2))</f>
        <v>0</v>
      </c>
      <c r="O2095" s="330">
        <f>ROUND(N2095-SUMIF(Anlagenbewegungsdaten_AV!B:B,A2095,Anlagenbewegungsdaten_AV!D:D),3)</f>
        <v>0</v>
      </c>
    </row>
    <row r="2096" spans="1:15" ht="15" customHeight="1" x14ac:dyDescent="0.25">
      <c r="A2096" s="263" t="s">
        <v>770</v>
      </c>
      <c r="B2096" s="174" t="s">
        <v>2108</v>
      </c>
      <c r="C2096" s="174" t="s">
        <v>4046</v>
      </c>
      <c r="D2096" s="174" t="s">
        <v>2010</v>
      </c>
      <c r="E2096" s="174" t="s">
        <v>2486</v>
      </c>
      <c r="F2096" s="289">
        <v>18.46</v>
      </c>
      <c r="G2096" s="333">
        <f>ROUND(SUMIF(Anlagenbewegungsdaten!B:B,A2096,Anlagenbewegungsdaten!C:C),3)</f>
        <v>0</v>
      </c>
      <c r="H2096" s="334">
        <f>IF(ISBLANK(F2096),ROUND(SUMIF(Anlagenbewegungsdaten!B:B,A2096,Anlagenbewegungsdaten!D:D),2),ROUND(G2096*F2096%,2))</f>
        <v>0</v>
      </c>
      <c r="I2096" s="334">
        <f>ROUND((H2096-SUMIF(Anlagenbewegungsdaten!$B:$B,A2096,Anlagenbewegungsdaten!D:D)),3)</f>
        <v>0</v>
      </c>
      <c r="J2096" s="335" t="s">
        <v>5179</v>
      </c>
      <c r="K2096" s="335" t="s">
        <v>5193</v>
      </c>
      <c r="L2096" s="516">
        <v>14.77</v>
      </c>
      <c r="M2096" s="332">
        <f>ROUND(SUMIF(Anlagenbewegungsdaten_AV!B:B,A2096,Anlagenbewegungsdaten_AV!C:C),3)</f>
        <v>0</v>
      </c>
      <c r="N2096" s="330">
        <f>IF(ISBLANK(L2096),ROUND(SUMIF(Anlagenbewegungsdaten_AV!B:B,A2096,Anlagenbewegungsdaten_AV!D:D),2),ROUND(M2096*L2096%,2))</f>
        <v>0</v>
      </c>
      <c r="O2096" s="330">
        <f>ROUND(N2096-SUMIF(Anlagenbewegungsdaten_AV!B:B,A2096,Anlagenbewegungsdaten_AV!D:D),3)</f>
        <v>0</v>
      </c>
    </row>
    <row r="2097" spans="1:15" ht="15" customHeight="1" x14ac:dyDescent="0.25">
      <c r="A2097" s="263" t="s">
        <v>771</v>
      </c>
      <c r="B2097" s="174" t="s">
        <v>2108</v>
      </c>
      <c r="C2097" s="174" t="s">
        <v>4046</v>
      </c>
      <c r="D2097" s="174" t="s">
        <v>237</v>
      </c>
      <c r="E2097" s="174" t="s">
        <v>1560</v>
      </c>
      <c r="F2097" s="289">
        <v>19.46</v>
      </c>
      <c r="G2097" s="333">
        <f>ROUND(SUMIF(Anlagenbewegungsdaten!B:B,A2097,Anlagenbewegungsdaten!C:C),3)</f>
        <v>0</v>
      </c>
      <c r="H2097" s="334">
        <f>IF(ISBLANK(F2097),ROUND(SUMIF(Anlagenbewegungsdaten!B:B,A2097,Anlagenbewegungsdaten!D:D),2),ROUND(G2097*F2097%,2))</f>
        <v>0</v>
      </c>
      <c r="I2097" s="334">
        <f>ROUND((H2097-SUMIF(Anlagenbewegungsdaten!$B:$B,A2097,Anlagenbewegungsdaten!D:D)),3)</f>
        <v>0</v>
      </c>
      <c r="J2097" s="335" t="s">
        <v>5179</v>
      </c>
      <c r="K2097" s="335" t="s">
        <v>5193</v>
      </c>
      <c r="L2097" s="516">
        <v>15.57</v>
      </c>
      <c r="M2097" s="332">
        <f>ROUND(SUMIF(Anlagenbewegungsdaten_AV!B:B,A2097,Anlagenbewegungsdaten_AV!C:C),3)</f>
        <v>0</v>
      </c>
      <c r="N2097" s="330">
        <f>IF(ISBLANK(L2097),ROUND(SUMIF(Anlagenbewegungsdaten_AV!B:B,A2097,Anlagenbewegungsdaten_AV!D:D),2),ROUND(M2097*L2097%,2))</f>
        <v>0</v>
      </c>
      <c r="O2097" s="330">
        <f>ROUND(N2097-SUMIF(Anlagenbewegungsdaten_AV!B:B,A2097,Anlagenbewegungsdaten_AV!D:D),3)</f>
        <v>0</v>
      </c>
    </row>
    <row r="2098" spans="1:15" ht="15" customHeight="1" x14ac:dyDescent="0.25">
      <c r="A2098" s="263" t="s">
        <v>772</v>
      </c>
      <c r="B2098" s="174" t="s">
        <v>2108</v>
      </c>
      <c r="C2098" s="174" t="s">
        <v>4046</v>
      </c>
      <c r="D2098" s="174" t="s">
        <v>239</v>
      </c>
      <c r="E2098" s="174" t="s">
        <v>1563</v>
      </c>
      <c r="F2098" s="289">
        <v>19.46</v>
      </c>
      <c r="G2098" s="333">
        <f>ROUND(SUMIF(Anlagenbewegungsdaten!B:B,A2098,Anlagenbewegungsdaten!C:C),3)</f>
        <v>0</v>
      </c>
      <c r="H2098" s="334">
        <f>IF(ISBLANK(F2098),ROUND(SUMIF(Anlagenbewegungsdaten!B:B,A2098,Anlagenbewegungsdaten!D:D),2),ROUND(G2098*F2098%,2))</f>
        <v>0</v>
      </c>
      <c r="I2098" s="334">
        <f>ROUND((H2098-SUMIF(Anlagenbewegungsdaten!$B:$B,A2098,Anlagenbewegungsdaten!D:D)),3)</f>
        <v>0</v>
      </c>
      <c r="J2098" s="335" t="s">
        <v>5179</v>
      </c>
      <c r="K2098" s="335" t="s">
        <v>5193</v>
      </c>
      <c r="L2098" s="516">
        <v>15.57</v>
      </c>
      <c r="M2098" s="332">
        <f>ROUND(SUMIF(Anlagenbewegungsdaten_AV!B:B,A2098,Anlagenbewegungsdaten_AV!C:C),3)</f>
        <v>0</v>
      </c>
      <c r="N2098" s="330">
        <f>IF(ISBLANK(L2098),ROUND(SUMIF(Anlagenbewegungsdaten_AV!B:B,A2098,Anlagenbewegungsdaten_AV!D:D),2),ROUND(M2098*L2098%,2))</f>
        <v>0</v>
      </c>
      <c r="O2098" s="330">
        <f>ROUND(N2098-SUMIF(Anlagenbewegungsdaten_AV!B:B,A2098,Anlagenbewegungsdaten_AV!D:D),3)</f>
        <v>0</v>
      </c>
    </row>
    <row r="2099" spans="1:15" ht="15" customHeight="1" x14ac:dyDescent="0.25">
      <c r="A2099" s="263" t="s">
        <v>2927</v>
      </c>
      <c r="B2099" s="174" t="s">
        <v>2108</v>
      </c>
      <c r="C2099" s="174" t="s">
        <v>4046</v>
      </c>
      <c r="D2099" s="174" t="s">
        <v>2608</v>
      </c>
      <c r="E2099" s="174" t="s">
        <v>2576</v>
      </c>
      <c r="F2099" s="289">
        <v>19.43</v>
      </c>
      <c r="G2099" s="333">
        <f>ROUND(SUMIF(Anlagenbewegungsdaten!B:B,A2099,Anlagenbewegungsdaten!C:C),3)</f>
        <v>0</v>
      </c>
      <c r="H2099" s="334">
        <f>IF(ISBLANK(F2099),ROUND(SUMIF(Anlagenbewegungsdaten!B:B,A2099,Anlagenbewegungsdaten!D:D),2),ROUND(G2099*F2099%,2))</f>
        <v>0</v>
      </c>
      <c r="I2099" s="334">
        <f>ROUND((H2099-SUMIF(Anlagenbewegungsdaten!$B:$B,A2099,Anlagenbewegungsdaten!D:D)),3)</f>
        <v>0</v>
      </c>
      <c r="J2099" s="335" t="s">
        <v>5179</v>
      </c>
      <c r="K2099" s="335" t="s">
        <v>5193</v>
      </c>
      <c r="L2099" s="516">
        <v>15.54</v>
      </c>
      <c r="M2099" s="332">
        <f>ROUND(SUMIF(Anlagenbewegungsdaten_AV!B:B,A2099,Anlagenbewegungsdaten_AV!C:C),3)</f>
        <v>0</v>
      </c>
      <c r="N2099" s="330">
        <f>IF(ISBLANK(L2099),ROUND(SUMIF(Anlagenbewegungsdaten_AV!B:B,A2099,Anlagenbewegungsdaten_AV!D:D),2),ROUND(M2099*L2099%,2))</f>
        <v>0</v>
      </c>
      <c r="O2099" s="330">
        <f>ROUND(N2099-SUMIF(Anlagenbewegungsdaten_AV!B:B,A2099,Anlagenbewegungsdaten_AV!D:D),3)</f>
        <v>0</v>
      </c>
    </row>
    <row r="2100" spans="1:15" ht="15" customHeight="1" x14ac:dyDescent="0.25">
      <c r="A2100" s="263" t="s">
        <v>3671</v>
      </c>
      <c r="B2100" s="174" t="s">
        <v>2108</v>
      </c>
      <c r="C2100" s="174" t="s">
        <v>4046</v>
      </c>
      <c r="D2100" s="174" t="s">
        <v>3352</v>
      </c>
      <c r="E2100" s="174" t="s">
        <v>3320</v>
      </c>
      <c r="F2100" s="289">
        <v>19.399999999999999</v>
      </c>
      <c r="G2100" s="333">
        <f>ROUND(SUMIF(Anlagenbewegungsdaten!B:B,A2100,Anlagenbewegungsdaten!C:C),3)</f>
        <v>0</v>
      </c>
      <c r="H2100" s="334">
        <f>IF(ISBLANK(F2100),ROUND(SUMIF(Anlagenbewegungsdaten!B:B,A2100,Anlagenbewegungsdaten!D:D),2),ROUND(G2100*F2100%,2))</f>
        <v>0</v>
      </c>
      <c r="I2100" s="334">
        <f>ROUND((H2100-SUMIF(Anlagenbewegungsdaten!$B:$B,A2100,Anlagenbewegungsdaten!D:D)),3)</f>
        <v>0</v>
      </c>
      <c r="J2100" s="335" t="s">
        <v>5179</v>
      </c>
      <c r="K2100" s="335" t="s">
        <v>5193</v>
      </c>
      <c r="L2100" s="516">
        <v>15.52</v>
      </c>
      <c r="M2100" s="332">
        <f>ROUND(SUMIF(Anlagenbewegungsdaten_AV!B:B,A2100,Anlagenbewegungsdaten_AV!C:C),3)</f>
        <v>0</v>
      </c>
      <c r="N2100" s="330">
        <f>IF(ISBLANK(L2100),ROUND(SUMIF(Anlagenbewegungsdaten_AV!B:B,A2100,Anlagenbewegungsdaten_AV!D:D),2),ROUND(M2100*L2100%,2))</f>
        <v>0</v>
      </c>
      <c r="O2100" s="330">
        <f>ROUND(N2100-SUMIF(Anlagenbewegungsdaten_AV!B:B,A2100,Anlagenbewegungsdaten_AV!D:D),3)</f>
        <v>0</v>
      </c>
    </row>
    <row r="2101" spans="1:15" ht="15" customHeight="1" x14ac:dyDescent="0.25">
      <c r="A2101" s="275" t="s">
        <v>4447</v>
      </c>
      <c r="B2101" s="193" t="s">
        <v>2108</v>
      </c>
      <c r="C2101" s="193" t="s">
        <v>4046</v>
      </c>
      <c r="D2101" s="193" t="s">
        <v>4125</v>
      </c>
      <c r="E2101" s="193" t="s">
        <v>4093</v>
      </c>
      <c r="F2101" s="290">
        <v>19.37</v>
      </c>
      <c r="G2101" s="333">
        <f>ROUND(SUMIF(Anlagenbewegungsdaten!B:B,A2101,Anlagenbewegungsdaten!C:C),3)</f>
        <v>0</v>
      </c>
      <c r="H2101" s="334">
        <f>IF(ISBLANK(F2101),ROUND(SUMIF(Anlagenbewegungsdaten!B:B,A2101,Anlagenbewegungsdaten!D:D),2),ROUND(G2101*F2101%,2))</f>
        <v>0</v>
      </c>
      <c r="I2101" s="334">
        <f>ROUND((H2101-SUMIF(Anlagenbewegungsdaten!$B:$B,A2101,Anlagenbewegungsdaten!D:D)),3)</f>
        <v>0</v>
      </c>
      <c r="J2101" s="335" t="s">
        <v>5179</v>
      </c>
      <c r="K2101" s="335" t="s">
        <v>5193</v>
      </c>
      <c r="L2101" s="516">
        <v>15.5</v>
      </c>
      <c r="M2101" s="332">
        <f>ROUND(SUMIF(Anlagenbewegungsdaten_AV!B:B,A2101,Anlagenbewegungsdaten_AV!C:C),3)</f>
        <v>0</v>
      </c>
      <c r="N2101" s="330">
        <f>IF(ISBLANK(L2101),ROUND(SUMIF(Anlagenbewegungsdaten_AV!B:B,A2101,Anlagenbewegungsdaten_AV!D:D),2),ROUND(M2101*L2101%,2))</f>
        <v>0</v>
      </c>
      <c r="O2101" s="330">
        <f>ROUND(N2101-SUMIF(Anlagenbewegungsdaten_AV!B:B,A2101,Anlagenbewegungsdaten_AV!D:D),3)</f>
        <v>0</v>
      </c>
    </row>
    <row r="2102" spans="1:15" ht="15" customHeight="1" x14ac:dyDescent="0.25">
      <c r="A2102" s="263" t="s">
        <v>773</v>
      </c>
      <c r="B2102" s="174" t="s">
        <v>2108</v>
      </c>
      <c r="C2102" s="174" t="s">
        <v>4046</v>
      </c>
      <c r="D2102" s="174" t="s">
        <v>241</v>
      </c>
      <c r="E2102" s="174" t="s">
        <v>2483</v>
      </c>
      <c r="F2102" s="289">
        <v>17.46</v>
      </c>
      <c r="G2102" s="333">
        <f>ROUND(SUMIF(Anlagenbewegungsdaten!B:B,A2102,Anlagenbewegungsdaten!C:C),3)</f>
        <v>0</v>
      </c>
      <c r="H2102" s="334">
        <f>IF(ISBLANK(F2102),ROUND(SUMIF(Anlagenbewegungsdaten!B:B,A2102,Anlagenbewegungsdaten!D:D),2),ROUND(G2102*F2102%,2))</f>
        <v>0</v>
      </c>
      <c r="I2102" s="334">
        <f>ROUND((H2102-SUMIF(Anlagenbewegungsdaten!$B:$B,A2102,Anlagenbewegungsdaten!D:D)),3)</f>
        <v>0</v>
      </c>
      <c r="J2102" s="335" t="s">
        <v>5179</v>
      </c>
      <c r="K2102" s="335" t="s">
        <v>5193</v>
      </c>
      <c r="L2102" s="516">
        <v>13.97</v>
      </c>
      <c r="M2102" s="332">
        <f>ROUND(SUMIF(Anlagenbewegungsdaten_AV!B:B,A2102,Anlagenbewegungsdaten_AV!C:C),3)</f>
        <v>0</v>
      </c>
      <c r="N2102" s="330">
        <f>IF(ISBLANK(L2102),ROUND(SUMIF(Anlagenbewegungsdaten_AV!B:B,A2102,Anlagenbewegungsdaten_AV!D:D),2),ROUND(M2102*L2102%,2))</f>
        <v>0</v>
      </c>
      <c r="O2102" s="330">
        <f>ROUND(N2102-SUMIF(Anlagenbewegungsdaten_AV!B:B,A2102,Anlagenbewegungsdaten_AV!D:D),3)</f>
        <v>0</v>
      </c>
    </row>
    <row r="2103" spans="1:15" ht="15" customHeight="1" x14ac:dyDescent="0.25">
      <c r="A2103" s="263" t="s">
        <v>774</v>
      </c>
      <c r="B2103" s="174" t="s">
        <v>2108</v>
      </c>
      <c r="C2103" s="174" t="s">
        <v>4046</v>
      </c>
      <c r="D2103" s="174" t="s">
        <v>2015</v>
      </c>
      <c r="E2103" s="174" t="s">
        <v>2486</v>
      </c>
      <c r="F2103" s="289">
        <v>19.46</v>
      </c>
      <c r="G2103" s="333">
        <f>ROUND(SUMIF(Anlagenbewegungsdaten!B:B,A2103,Anlagenbewegungsdaten!C:C),3)</f>
        <v>0</v>
      </c>
      <c r="H2103" s="334">
        <f>IF(ISBLANK(F2103),ROUND(SUMIF(Anlagenbewegungsdaten!B:B,A2103,Anlagenbewegungsdaten!D:D),2),ROUND(G2103*F2103%,2))</f>
        <v>0</v>
      </c>
      <c r="I2103" s="334">
        <f>ROUND((H2103-SUMIF(Anlagenbewegungsdaten!$B:$B,A2103,Anlagenbewegungsdaten!D:D)),3)</f>
        <v>0</v>
      </c>
      <c r="J2103" s="335" t="s">
        <v>5179</v>
      </c>
      <c r="K2103" s="335" t="s">
        <v>5193</v>
      </c>
      <c r="L2103" s="516">
        <v>15.57</v>
      </c>
      <c r="M2103" s="332">
        <f>ROUND(SUMIF(Anlagenbewegungsdaten_AV!B:B,A2103,Anlagenbewegungsdaten_AV!C:C),3)</f>
        <v>0</v>
      </c>
      <c r="N2103" s="330">
        <f>IF(ISBLANK(L2103),ROUND(SUMIF(Anlagenbewegungsdaten_AV!B:B,A2103,Anlagenbewegungsdaten_AV!D:D),2),ROUND(M2103*L2103%,2))</f>
        <v>0</v>
      </c>
      <c r="O2103" s="330">
        <f>ROUND(N2103-SUMIF(Anlagenbewegungsdaten_AV!B:B,A2103,Anlagenbewegungsdaten_AV!D:D),3)</f>
        <v>0</v>
      </c>
    </row>
    <row r="2104" spans="1:15" ht="15" customHeight="1" x14ac:dyDescent="0.25">
      <c r="A2104" s="263" t="s">
        <v>775</v>
      </c>
      <c r="B2104" s="174" t="s">
        <v>2108</v>
      </c>
      <c r="C2104" s="174" t="s">
        <v>4046</v>
      </c>
      <c r="D2104" s="184" t="s">
        <v>243</v>
      </c>
      <c r="E2104" s="174" t="s">
        <v>1560</v>
      </c>
      <c r="F2104" s="289">
        <v>20.46</v>
      </c>
      <c r="G2104" s="333">
        <f>ROUND(SUMIF(Anlagenbewegungsdaten!B:B,A2104,Anlagenbewegungsdaten!C:C),3)</f>
        <v>0</v>
      </c>
      <c r="H2104" s="334">
        <f>IF(ISBLANK(F2104),ROUND(SUMIF(Anlagenbewegungsdaten!B:B,A2104,Anlagenbewegungsdaten!D:D),2),ROUND(G2104*F2104%,2))</f>
        <v>0</v>
      </c>
      <c r="I2104" s="334">
        <f>ROUND((H2104-SUMIF(Anlagenbewegungsdaten!$B:$B,A2104,Anlagenbewegungsdaten!D:D)),3)</f>
        <v>0</v>
      </c>
      <c r="J2104" s="335" t="s">
        <v>5179</v>
      </c>
      <c r="K2104" s="335" t="s">
        <v>5193</v>
      </c>
      <c r="L2104" s="516">
        <v>16.37</v>
      </c>
      <c r="M2104" s="332">
        <f>ROUND(SUMIF(Anlagenbewegungsdaten_AV!B:B,A2104,Anlagenbewegungsdaten_AV!C:C),3)</f>
        <v>0</v>
      </c>
      <c r="N2104" s="330">
        <f>IF(ISBLANK(L2104),ROUND(SUMIF(Anlagenbewegungsdaten_AV!B:B,A2104,Anlagenbewegungsdaten_AV!D:D),2),ROUND(M2104*L2104%,2))</f>
        <v>0</v>
      </c>
      <c r="O2104" s="330">
        <f>ROUND(N2104-SUMIF(Anlagenbewegungsdaten_AV!B:B,A2104,Anlagenbewegungsdaten_AV!D:D),3)</f>
        <v>0</v>
      </c>
    </row>
    <row r="2105" spans="1:15" ht="15" customHeight="1" x14ac:dyDescent="0.25">
      <c r="A2105" s="263" t="s">
        <v>776</v>
      </c>
      <c r="B2105" s="174" t="s">
        <v>2108</v>
      </c>
      <c r="C2105" s="174" t="s">
        <v>4046</v>
      </c>
      <c r="D2105" s="174" t="s">
        <v>245</v>
      </c>
      <c r="E2105" s="174" t="s">
        <v>1563</v>
      </c>
      <c r="F2105" s="289">
        <v>20.46</v>
      </c>
      <c r="G2105" s="333">
        <f>ROUND(SUMIF(Anlagenbewegungsdaten!B:B,A2105,Anlagenbewegungsdaten!C:C),3)</f>
        <v>0</v>
      </c>
      <c r="H2105" s="334">
        <f>IF(ISBLANK(F2105),ROUND(SUMIF(Anlagenbewegungsdaten!B:B,A2105,Anlagenbewegungsdaten!D:D),2),ROUND(G2105*F2105%,2))</f>
        <v>0</v>
      </c>
      <c r="I2105" s="334">
        <f>ROUND((H2105-SUMIF(Anlagenbewegungsdaten!$B:$B,A2105,Anlagenbewegungsdaten!D:D)),3)</f>
        <v>0</v>
      </c>
      <c r="J2105" s="335" t="s">
        <v>5179</v>
      </c>
      <c r="K2105" s="335" t="s">
        <v>5193</v>
      </c>
      <c r="L2105" s="516">
        <v>16.37</v>
      </c>
      <c r="M2105" s="332">
        <f>ROUND(SUMIF(Anlagenbewegungsdaten_AV!B:B,A2105,Anlagenbewegungsdaten_AV!C:C),3)</f>
        <v>0</v>
      </c>
      <c r="N2105" s="330">
        <f>IF(ISBLANK(L2105),ROUND(SUMIF(Anlagenbewegungsdaten_AV!B:B,A2105,Anlagenbewegungsdaten_AV!D:D),2),ROUND(M2105*L2105%,2))</f>
        <v>0</v>
      </c>
      <c r="O2105" s="330">
        <f>ROUND(N2105-SUMIF(Anlagenbewegungsdaten_AV!B:B,A2105,Anlagenbewegungsdaten_AV!D:D),3)</f>
        <v>0</v>
      </c>
    </row>
    <row r="2106" spans="1:15" ht="15" customHeight="1" x14ac:dyDescent="0.25">
      <c r="A2106" s="263" t="s">
        <v>2928</v>
      </c>
      <c r="B2106" s="174" t="s">
        <v>2108</v>
      </c>
      <c r="C2106" s="174" t="s">
        <v>4046</v>
      </c>
      <c r="D2106" s="174" t="s">
        <v>2610</v>
      </c>
      <c r="E2106" s="174" t="s">
        <v>2576</v>
      </c>
      <c r="F2106" s="289">
        <v>20.43</v>
      </c>
      <c r="G2106" s="333">
        <f>ROUND(SUMIF(Anlagenbewegungsdaten!B:B,A2106,Anlagenbewegungsdaten!C:C),3)</f>
        <v>0</v>
      </c>
      <c r="H2106" s="334">
        <f>IF(ISBLANK(F2106),ROUND(SUMIF(Anlagenbewegungsdaten!B:B,A2106,Anlagenbewegungsdaten!D:D),2),ROUND(G2106*F2106%,2))</f>
        <v>0</v>
      </c>
      <c r="I2106" s="334">
        <f>ROUND((H2106-SUMIF(Anlagenbewegungsdaten!$B:$B,A2106,Anlagenbewegungsdaten!D:D)),3)</f>
        <v>0</v>
      </c>
      <c r="J2106" s="335" t="s">
        <v>5179</v>
      </c>
      <c r="K2106" s="335" t="s">
        <v>5193</v>
      </c>
      <c r="L2106" s="516">
        <v>16.34</v>
      </c>
      <c r="M2106" s="332">
        <f>ROUND(SUMIF(Anlagenbewegungsdaten_AV!B:B,A2106,Anlagenbewegungsdaten_AV!C:C),3)</f>
        <v>0</v>
      </c>
      <c r="N2106" s="330">
        <f>IF(ISBLANK(L2106),ROUND(SUMIF(Anlagenbewegungsdaten_AV!B:B,A2106,Anlagenbewegungsdaten_AV!D:D),2),ROUND(M2106*L2106%,2))</f>
        <v>0</v>
      </c>
      <c r="O2106" s="330">
        <f>ROUND(N2106-SUMIF(Anlagenbewegungsdaten_AV!B:B,A2106,Anlagenbewegungsdaten_AV!D:D),3)</f>
        <v>0</v>
      </c>
    </row>
    <row r="2107" spans="1:15" ht="15" customHeight="1" x14ac:dyDescent="0.25">
      <c r="A2107" s="263" t="s">
        <v>3672</v>
      </c>
      <c r="B2107" s="174" t="s">
        <v>2108</v>
      </c>
      <c r="C2107" s="174" t="s">
        <v>4046</v>
      </c>
      <c r="D2107" s="174" t="s">
        <v>3354</v>
      </c>
      <c r="E2107" s="174" t="s">
        <v>3320</v>
      </c>
      <c r="F2107" s="289">
        <v>20.399999999999999</v>
      </c>
      <c r="G2107" s="333">
        <f>ROUND(SUMIF(Anlagenbewegungsdaten!B:B,A2107,Anlagenbewegungsdaten!C:C),3)</f>
        <v>0</v>
      </c>
      <c r="H2107" s="334">
        <f>IF(ISBLANK(F2107),ROUND(SUMIF(Anlagenbewegungsdaten!B:B,A2107,Anlagenbewegungsdaten!D:D),2),ROUND(G2107*F2107%,2))</f>
        <v>0</v>
      </c>
      <c r="I2107" s="334">
        <f>ROUND((H2107-SUMIF(Anlagenbewegungsdaten!$B:$B,A2107,Anlagenbewegungsdaten!D:D)),3)</f>
        <v>0</v>
      </c>
      <c r="J2107" s="335" t="s">
        <v>5179</v>
      </c>
      <c r="K2107" s="335" t="s">
        <v>5193</v>
      </c>
      <c r="L2107" s="516">
        <v>16.32</v>
      </c>
      <c r="M2107" s="332">
        <f>ROUND(SUMIF(Anlagenbewegungsdaten_AV!B:B,A2107,Anlagenbewegungsdaten_AV!C:C),3)</f>
        <v>0</v>
      </c>
      <c r="N2107" s="330">
        <f>IF(ISBLANK(L2107),ROUND(SUMIF(Anlagenbewegungsdaten_AV!B:B,A2107,Anlagenbewegungsdaten_AV!D:D),2),ROUND(M2107*L2107%,2))</f>
        <v>0</v>
      </c>
      <c r="O2107" s="330">
        <f>ROUND(N2107-SUMIF(Anlagenbewegungsdaten_AV!B:B,A2107,Anlagenbewegungsdaten_AV!D:D),3)</f>
        <v>0</v>
      </c>
    </row>
    <row r="2108" spans="1:15" ht="15" customHeight="1" x14ac:dyDescent="0.25">
      <c r="A2108" s="275" t="s">
        <v>4448</v>
      </c>
      <c r="B2108" s="193" t="s">
        <v>2108</v>
      </c>
      <c r="C2108" s="193" t="s">
        <v>4046</v>
      </c>
      <c r="D2108" s="193" t="s">
        <v>4127</v>
      </c>
      <c r="E2108" s="193" t="s">
        <v>4093</v>
      </c>
      <c r="F2108" s="290">
        <v>20.37</v>
      </c>
      <c r="G2108" s="333">
        <f>ROUND(SUMIF(Anlagenbewegungsdaten!B:B,A2108,Anlagenbewegungsdaten!C:C),3)</f>
        <v>0</v>
      </c>
      <c r="H2108" s="334">
        <f>IF(ISBLANK(F2108),ROUND(SUMIF(Anlagenbewegungsdaten!B:B,A2108,Anlagenbewegungsdaten!D:D),2),ROUND(G2108*F2108%,2))</f>
        <v>0</v>
      </c>
      <c r="I2108" s="334">
        <f>ROUND((H2108-SUMIF(Anlagenbewegungsdaten!$B:$B,A2108,Anlagenbewegungsdaten!D:D)),3)</f>
        <v>0</v>
      </c>
      <c r="J2108" s="335" t="s">
        <v>5179</v>
      </c>
      <c r="K2108" s="335" t="s">
        <v>5193</v>
      </c>
      <c r="L2108" s="516">
        <v>16.3</v>
      </c>
      <c r="M2108" s="332">
        <f>ROUND(SUMIF(Anlagenbewegungsdaten_AV!B:B,A2108,Anlagenbewegungsdaten_AV!C:C),3)</f>
        <v>0</v>
      </c>
      <c r="N2108" s="330">
        <f>IF(ISBLANK(L2108),ROUND(SUMIF(Anlagenbewegungsdaten_AV!B:B,A2108,Anlagenbewegungsdaten_AV!D:D),2),ROUND(M2108*L2108%,2))</f>
        <v>0</v>
      </c>
      <c r="O2108" s="330">
        <f>ROUND(N2108-SUMIF(Anlagenbewegungsdaten_AV!B:B,A2108,Anlagenbewegungsdaten_AV!D:D),3)</f>
        <v>0</v>
      </c>
    </row>
    <row r="2109" spans="1:15" ht="15" customHeight="1" x14ac:dyDescent="0.25">
      <c r="A2109" s="263" t="s">
        <v>777</v>
      </c>
      <c r="B2109" s="174" t="s">
        <v>2108</v>
      </c>
      <c r="C2109" s="174" t="s">
        <v>4046</v>
      </c>
      <c r="D2109" s="174" t="s">
        <v>247</v>
      </c>
      <c r="E2109" s="174" t="s">
        <v>2483</v>
      </c>
      <c r="F2109" s="289">
        <v>17.46</v>
      </c>
      <c r="G2109" s="333">
        <f>ROUND(SUMIF(Anlagenbewegungsdaten!B:B,A2109,Anlagenbewegungsdaten!C:C),3)</f>
        <v>0</v>
      </c>
      <c r="H2109" s="334">
        <f>IF(ISBLANK(F2109),ROUND(SUMIF(Anlagenbewegungsdaten!B:B,A2109,Anlagenbewegungsdaten!D:D),2),ROUND(G2109*F2109%,2))</f>
        <v>0</v>
      </c>
      <c r="I2109" s="334">
        <f>ROUND((H2109-SUMIF(Anlagenbewegungsdaten!$B:$B,A2109,Anlagenbewegungsdaten!D:D)),3)</f>
        <v>0</v>
      </c>
      <c r="J2109" s="335" t="s">
        <v>5179</v>
      </c>
      <c r="K2109" s="335" t="s">
        <v>5193</v>
      </c>
      <c r="L2109" s="516">
        <v>13.97</v>
      </c>
      <c r="M2109" s="332">
        <f>ROUND(SUMIF(Anlagenbewegungsdaten_AV!B:B,A2109,Anlagenbewegungsdaten_AV!C:C),3)</f>
        <v>0</v>
      </c>
      <c r="N2109" s="330">
        <f>IF(ISBLANK(L2109),ROUND(SUMIF(Anlagenbewegungsdaten_AV!B:B,A2109,Anlagenbewegungsdaten_AV!D:D),2),ROUND(M2109*L2109%,2))</f>
        <v>0</v>
      </c>
      <c r="O2109" s="330">
        <f>ROUND(N2109-SUMIF(Anlagenbewegungsdaten_AV!B:B,A2109,Anlagenbewegungsdaten_AV!D:D),3)</f>
        <v>0</v>
      </c>
    </row>
    <row r="2110" spans="1:15" ht="15" customHeight="1" x14ac:dyDescent="0.25">
      <c r="A2110" s="263" t="s">
        <v>778</v>
      </c>
      <c r="B2110" s="174" t="s">
        <v>2108</v>
      </c>
      <c r="C2110" s="174" t="s">
        <v>4046</v>
      </c>
      <c r="D2110" s="174" t="s">
        <v>2020</v>
      </c>
      <c r="E2110" s="174" t="s">
        <v>2486</v>
      </c>
      <c r="F2110" s="289">
        <v>19.46</v>
      </c>
      <c r="G2110" s="333">
        <f>ROUND(SUMIF(Anlagenbewegungsdaten!B:B,A2110,Anlagenbewegungsdaten!C:C),3)</f>
        <v>0</v>
      </c>
      <c r="H2110" s="334">
        <f>IF(ISBLANK(F2110),ROUND(SUMIF(Anlagenbewegungsdaten!B:B,A2110,Anlagenbewegungsdaten!D:D),2),ROUND(G2110*F2110%,2))</f>
        <v>0</v>
      </c>
      <c r="I2110" s="334">
        <f>ROUND((H2110-SUMIF(Anlagenbewegungsdaten!$B:$B,A2110,Anlagenbewegungsdaten!D:D)),3)</f>
        <v>0</v>
      </c>
      <c r="J2110" s="335" t="s">
        <v>5179</v>
      </c>
      <c r="K2110" s="335" t="s">
        <v>5193</v>
      </c>
      <c r="L2110" s="516">
        <v>15.57</v>
      </c>
      <c r="M2110" s="332">
        <f>ROUND(SUMIF(Anlagenbewegungsdaten_AV!B:B,A2110,Anlagenbewegungsdaten_AV!C:C),3)</f>
        <v>0</v>
      </c>
      <c r="N2110" s="330">
        <f>IF(ISBLANK(L2110),ROUND(SUMIF(Anlagenbewegungsdaten_AV!B:B,A2110,Anlagenbewegungsdaten_AV!D:D),2),ROUND(M2110*L2110%,2))</f>
        <v>0</v>
      </c>
      <c r="O2110" s="330">
        <f>ROUND(N2110-SUMIF(Anlagenbewegungsdaten_AV!B:B,A2110,Anlagenbewegungsdaten_AV!D:D),3)</f>
        <v>0</v>
      </c>
    </row>
    <row r="2111" spans="1:15" ht="15" customHeight="1" x14ac:dyDescent="0.25">
      <c r="A2111" s="263" t="s">
        <v>779</v>
      </c>
      <c r="B2111" s="174" t="s">
        <v>2108</v>
      </c>
      <c r="C2111" s="174" t="s">
        <v>4046</v>
      </c>
      <c r="D2111" s="174" t="s">
        <v>249</v>
      </c>
      <c r="E2111" s="174" t="s">
        <v>1560</v>
      </c>
      <c r="F2111" s="289">
        <v>20.46</v>
      </c>
      <c r="G2111" s="333">
        <f>ROUND(SUMIF(Anlagenbewegungsdaten!B:B,A2111,Anlagenbewegungsdaten!C:C),3)</f>
        <v>0</v>
      </c>
      <c r="H2111" s="334">
        <f>IF(ISBLANK(F2111),ROUND(SUMIF(Anlagenbewegungsdaten!B:B,A2111,Anlagenbewegungsdaten!D:D),2),ROUND(G2111*F2111%,2))</f>
        <v>0</v>
      </c>
      <c r="I2111" s="334">
        <f>ROUND((H2111-SUMIF(Anlagenbewegungsdaten!$B:$B,A2111,Anlagenbewegungsdaten!D:D)),3)</f>
        <v>0</v>
      </c>
      <c r="J2111" s="335" t="s">
        <v>5179</v>
      </c>
      <c r="K2111" s="335" t="s">
        <v>5193</v>
      </c>
      <c r="L2111" s="516">
        <v>16.37</v>
      </c>
      <c r="M2111" s="332">
        <f>ROUND(SUMIF(Anlagenbewegungsdaten_AV!B:B,A2111,Anlagenbewegungsdaten_AV!C:C),3)</f>
        <v>0</v>
      </c>
      <c r="N2111" s="330">
        <f>IF(ISBLANK(L2111),ROUND(SUMIF(Anlagenbewegungsdaten_AV!B:B,A2111,Anlagenbewegungsdaten_AV!D:D),2),ROUND(M2111*L2111%,2))</f>
        <v>0</v>
      </c>
      <c r="O2111" s="330">
        <f>ROUND(N2111-SUMIF(Anlagenbewegungsdaten_AV!B:B,A2111,Anlagenbewegungsdaten_AV!D:D),3)</f>
        <v>0</v>
      </c>
    </row>
    <row r="2112" spans="1:15" ht="15" customHeight="1" x14ac:dyDescent="0.25">
      <c r="A2112" s="263" t="s">
        <v>780</v>
      </c>
      <c r="B2112" s="174" t="s">
        <v>2108</v>
      </c>
      <c r="C2112" s="174" t="s">
        <v>4046</v>
      </c>
      <c r="D2112" s="174" t="s">
        <v>2023</v>
      </c>
      <c r="E2112" s="174" t="s">
        <v>1563</v>
      </c>
      <c r="F2112" s="289">
        <v>20.46</v>
      </c>
      <c r="G2112" s="333">
        <f>ROUND(SUMIF(Anlagenbewegungsdaten!B:B,A2112,Anlagenbewegungsdaten!C:C),3)</f>
        <v>0</v>
      </c>
      <c r="H2112" s="334">
        <f>IF(ISBLANK(F2112),ROUND(SUMIF(Anlagenbewegungsdaten!B:B,A2112,Anlagenbewegungsdaten!D:D),2),ROUND(G2112*F2112%,2))</f>
        <v>0</v>
      </c>
      <c r="I2112" s="334">
        <f>ROUND((H2112-SUMIF(Anlagenbewegungsdaten!$B:$B,A2112,Anlagenbewegungsdaten!D:D)),3)</f>
        <v>0</v>
      </c>
      <c r="J2112" s="335" t="s">
        <v>5179</v>
      </c>
      <c r="K2112" s="335" t="s">
        <v>5193</v>
      </c>
      <c r="L2112" s="516">
        <v>16.37</v>
      </c>
      <c r="M2112" s="332">
        <f>ROUND(SUMIF(Anlagenbewegungsdaten_AV!B:B,A2112,Anlagenbewegungsdaten_AV!C:C),3)</f>
        <v>0</v>
      </c>
      <c r="N2112" s="330">
        <f>IF(ISBLANK(L2112),ROUND(SUMIF(Anlagenbewegungsdaten_AV!B:B,A2112,Anlagenbewegungsdaten_AV!D:D),2),ROUND(M2112*L2112%,2))</f>
        <v>0</v>
      </c>
      <c r="O2112" s="330">
        <f>ROUND(N2112-SUMIF(Anlagenbewegungsdaten_AV!B:B,A2112,Anlagenbewegungsdaten_AV!D:D),3)</f>
        <v>0</v>
      </c>
    </row>
    <row r="2113" spans="1:15" ht="15" customHeight="1" x14ac:dyDescent="0.25">
      <c r="A2113" s="263" t="s">
        <v>2929</v>
      </c>
      <c r="B2113" s="174" t="s">
        <v>2108</v>
      </c>
      <c r="C2113" s="174" t="s">
        <v>4046</v>
      </c>
      <c r="D2113" s="174" t="s">
        <v>2743</v>
      </c>
      <c r="E2113" s="174" t="s">
        <v>2576</v>
      </c>
      <c r="F2113" s="289">
        <v>20.43</v>
      </c>
      <c r="G2113" s="333">
        <f>ROUND(SUMIF(Anlagenbewegungsdaten!B:B,A2113,Anlagenbewegungsdaten!C:C),3)</f>
        <v>0</v>
      </c>
      <c r="H2113" s="334">
        <f>IF(ISBLANK(F2113),ROUND(SUMIF(Anlagenbewegungsdaten!B:B,A2113,Anlagenbewegungsdaten!D:D),2),ROUND(G2113*F2113%,2))</f>
        <v>0</v>
      </c>
      <c r="I2113" s="334">
        <f>ROUND((H2113-SUMIF(Anlagenbewegungsdaten!$B:$B,A2113,Anlagenbewegungsdaten!D:D)),3)</f>
        <v>0</v>
      </c>
      <c r="J2113" s="335" t="s">
        <v>5179</v>
      </c>
      <c r="K2113" s="335" t="s">
        <v>5193</v>
      </c>
      <c r="L2113" s="516">
        <v>16.34</v>
      </c>
      <c r="M2113" s="332">
        <f>ROUND(SUMIF(Anlagenbewegungsdaten_AV!B:B,A2113,Anlagenbewegungsdaten_AV!C:C),3)</f>
        <v>0</v>
      </c>
      <c r="N2113" s="330">
        <f>IF(ISBLANK(L2113),ROUND(SUMIF(Anlagenbewegungsdaten_AV!B:B,A2113,Anlagenbewegungsdaten_AV!D:D),2),ROUND(M2113*L2113%,2))</f>
        <v>0</v>
      </c>
      <c r="O2113" s="330">
        <f>ROUND(N2113-SUMIF(Anlagenbewegungsdaten_AV!B:B,A2113,Anlagenbewegungsdaten_AV!D:D),3)</f>
        <v>0</v>
      </c>
    </row>
    <row r="2114" spans="1:15" ht="15" customHeight="1" x14ac:dyDescent="0.25">
      <c r="A2114" s="263" t="s">
        <v>3673</v>
      </c>
      <c r="B2114" s="174" t="s">
        <v>2108</v>
      </c>
      <c r="C2114" s="174" t="s">
        <v>4046</v>
      </c>
      <c r="D2114" s="174" t="s">
        <v>3487</v>
      </c>
      <c r="E2114" s="174" t="s">
        <v>3320</v>
      </c>
      <c r="F2114" s="289">
        <v>20.399999999999999</v>
      </c>
      <c r="G2114" s="333">
        <f>ROUND(SUMIF(Anlagenbewegungsdaten!B:B,A2114,Anlagenbewegungsdaten!C:C),3)</f>
        <v>0</v>
      </c>
      <c r="H2114" s="334">
        <f>IF(ISBLANK(F2114),ROUND(SUMIF(Anlagenbewegungsdaten!B:B,A2114,Anlagenbewegungsdaten!D:D),2),ROUND(G2114*F2114%,2))</f>
        <v>0</v>
      </c>
      <c r="I2114" s="334">
        <f>ROUND((H2114-SUMIF(Anlagenbewegungsdaten!$B:$B,A2114,Anlagenbewegungsdaten!D:D)),3)</f>
        <v>0</v>
      </c>
      <c r="J2114" s="335" t="s">
        <v>5179</v>
      </c>
      <c r="K2114" s="335" t="s">
        <v>5193</v>
      </c>
      <c r="L2114" s="516">
        <v>16.32</v>
      </c>
      <c r="M2114" s="332">
        <f>ROUND(SUMIF(Anlagenbewegungsdaten_AV!B:B,A2114,Anlagenbewegungsdaten_AV!C:C),3)</f>
        <v>0</v>
      </c>
      <c r="N2114" s="330">
        <f>IF(ISBLANK(L2114),ROUND(SUMIF(Anlagenbewegungsdaten_AV!B:B,A2114,Anlagenbewegungsdaten_AV!D:D),2),ROUND(M2114*L2114%,2))</f>
        <v>0</v>
      </c>
      <c r="O2114" s="330">
        <f>ROUND(N2114-SUMIF(Anlagenbewegungsdaten_AV!B:B,A2114,Anlagenbewegungsdaten_AV!D:D),3)</f>
        <v>0</v>
      </c>
    </row>
    <row r="2115" spans="1:15" ht="15" customHeight="1" x14ac:dyDescent="0.25">
      <c r="A2115" s="275" t="s">
        <v>4449</v>
      </c>
      <c r="B2115" s="193" t="s">
        <v>2108</v>
      </c>
      <c r="C2115" s="193" t="s">
        <v>4046</v>
      </c>
      <c r="D2115" s="193" t="s">
        <v>4261</v>
      </c>
      <c r="E2115" s="193" t="s">
        <v>4093</v>
      </c>
      <c r="F2115" s="290">
        <v>20.37</v>
      </c>
      <c r="G2115" s="333">
        <f>ROUND(SUMIF(Anlagenbewegungsdaten!B:B,A2115,Anlagenbewegungsdaten!C:C),3)</f>
        <v>0</v>
      </c>
      <c r="H2115" s="334">
        <f>IF(ISBLANK(F2115),ROUND(SUMIF(Anlagenbewegungsdaten!B:B,A2115,Anlagenbewegungsdaten!D:D),2),ROUND(G2115*F2115%,2))</f>
        <v>0</v>
      </c>
      <c r="I2115" s="334">
        <f>ROUND((H2115-SUMIF(Anlagenbewegungsdaten!$B:$B,A2115,Anlagenbewegungsdaten!D:D)),3)</f>
        <v>0</v>
      </c>
      <c r="J2115" s="335" t="s">
        <v>5179</v>
      </c>
      <c r="K2115" s="335" t="s">
        <v>5193</v>
      </c>
      <c r="L2115" s="516">
        <v>16.3</v>
      </c>
      <c r="M2115" s="332">
        <f>ROUND(SUMIF(Anlagenbewegungsdaten_AV!B:B,A2115,Anlagenbewegungsdaten_AV!C:C),3)</f>
        <v>0</v>
      </c>
      <c r="N2115" s="330">
        <f>IF(ISBLANK(L2115),ROUND(SUMIF(Anlagenbewegungsdaten_AV!B:B,A2115,Anlagenbewegungsdaten_AV!D:D),2),ROUND(M2115*L2115%,2))</f>
        <v>0</v>
      </c>
      <c r="O2115" s="330">
        <f>ROUND(N2115-SUMIF(Anlagenbewegungsdaten_AV!B:B,A2115,Anlagenbewegungsdaten_AV!D:D),3)</f>
        <v>0</v>
      </c>
    </row>
    <row r="2116" spans="1:15" ht="15" customHeight="1" x14ac:dyDescent="0.25">
      <c r="A2116" s="263" t="s">
        <v>781</v>
      </c>
      <c r="B2116" s="174" t="s">
        <v>2108</v>
      </c>
      <c r="C2116" s="174" t="s">
        <v>4046</v>
      </c>
      <c r="D2116" s="174" t="s">
        <v>253</v>
      </c>
      <c r="E2116" s="174" t="s">
        <v>2483</v>
      </c>
      <c r="F2116" s="289">
        <v>18.46</v>
      </c>
      <c r="G2116" s="333">
        <f>ROUND(SUMIF(Anlagenbewegungsdaten!B:B,A2116,Anlagenbewegungsdaten!C:C),3)</f>
        <v>0</v>
      </c>
      <c r="H2116" s="334">
        <f>IF(ISBLANK(F2116),ROUND(SUMIF(Anlagenbewegungsdaten!B:B,A2116,Anlagenbewegungsdaten!D:D),2),ROUND(G2116*F2116%,2))</f>
        <v>0</v>
      </c>
      <c r="I2116" s="334">
        <f>ROUND((H2116-SUMIF(Anlagenbewegungsdaten!$B:$B,A2116,Anlagenbewegungsdaten!D:D)),3)</f>
        <v>0</v>
      </c>
      <c r="J2116" s="335" t="s">
        <v>5179</v>
      </c>
      <c r="K2116" s="335" t="s">
        <v>5193</v>
      </c>
      <c r="L2116" s="516">
        <v>14.77</v>
      </c>
      <c r="M2116" s="332">
        <f>ROUND(SUMIF(Anlagenbewegungsdaten_AV!B:B,A2116,Anlagenbewegungsdaten_AV!C:C),3)</f>
        <v>0</v>
      </c>
      <c r="N2116" s="330">
        <f>IF(ISBLANK(L2116),ROUND(SUMIF(Anlagenbewegungsdaten_AV!B:B,A2116,Anlagenbewegungsdaten_AV!D:D),2),ROUND(M2116*L2116%,2))</f>
        <v>0</v>
      </c>
      <c r="O2116" s="330">
        <f>ROUND(N2116-SUMIF(Anlagenbewegungsdaten_AV!B:B,A2116,Anlagenbewegungsdaten_AV!D:D),3)</f>
        <v>0</v>
      </c>
    </row>
    <row r="2117" spans="1:15" ht="15" customHeight="1" x14ac:dyDescent="0.25">
      <c r="A2117" s="263" t="s">
        <v>782</v>
      </c>
      <c r="B2117" s="174" t="s">
        <v>2108</v>
      </c>
      <c r="C2117" s="174" t="s">
        <v>4046</v>
      </c>
      <c r="D2117" s="174" t="s">
        <v>1807</v>
      </c>
      <c r="E2117" s="174" t="s">
        <v>2486</v>
      </c>
      <c r="F2117" s="289">
        <v>20.46</v>
      </c>
      <c r="G2117" s="333">
        <f>ROUND(SUMIF(Anlagenbewegungsdaten!B:B,A2117,Anlagenbewegungsdaten!C:C),3)</f>
        <v>0</v>
      </c>
      <c r="H2117" s="334">
        <f>IF(ISBLANK(F2117),ROUND(SUMIF(Anlagenbewegungsdaten!B:B,A2117,Anlagenbewegungsdaten!D:D),2),ROUND(G2117*F2117%,2))</f>
        <v>0</v>
      </c>
      <c r="I2117" s="334">
        <f>ROUND((H2117-SUMIF(Anlagenbewegungsdaten!$B:$B,A2117,Anlagenbewegungsdaten!D:D)),3)</f>
        <v>0</v>
      </c>
      <c r="J2117" s="335" t="s">
        <v>5179</v>
      </c>
      <c r="K2117" s="335" t="s">
        <v>5193</v>
      </c>
      <c r="L2117" s="516">
        <v>16.37</v>
      </c>
      <c r="M2117" s="332">
        <f>ROUND(SUMIF(Anlagenbewegungsdaten_AV!B:B,A2117,Anlagenbewegungsdaten_AV!C:C),3)</f>
        <v>0</v>
      </c>
      <c r="N2117" s="330">
        <f>IF(ISBLANK(L2117),ROUND(SUMIF(Anlagenbewegungsdaten_AV!B:B,A2117,Anlagenbewegungsdaten_AV!D:D),2),ROUND(M2117*L2117%,2))</f>
        <v>0</v>
      </c>
      <c r="O2117" s="330">
        <f>ROUND(N2117-SUMIF(Anlagenbewegungsdaten_AV!B:B,A2117,Anlagenbewegungsdaten_AV!D:D),3)</f>
        <v>0</v>
      </c>
    </row>
    <row r="2118" spans="1:15" ht="15" customHeight="1" x14ac:dyDescent="0.25">
      <c r="A2118" s="263" t="s">
        <v>783</v>
      </c>
      <c r="B2118" s="174" t="s">
        <v>2108</v>
      </c>
      <c r="C2118" s="174" t="s">
        <v>4046</v>
      </c>
      <c r="D2118" s="184" t="s">
        <v>255</v>
      </c>
      <c r="E2118" s="174" t="s">
        <v>1560</v>
      </c>
      <c r="F2118" s="289">
        <v>21.46</v>
      </c>
      <c r="G2118" s="333">
        <f>ROUND(SUMIF(Anlagenbewegungsdaten!B:B,A2118,Anlagenbewegungsdaten!C:C),3)</f>
        <v>0</v>
      </c>
      <c r="H2118" s="334">
        <f>IF(ISBLANK(F2118),ROUND(SUMIF(Anlagenbewegungsdaten!B:B,A2118,Anlagenbewegungsdaten!D:D),2),ROUND(G2118*F2118%,2))</f>
        <v>0</v>
      </c>
      <c r="I2118" s="334">
        <f>ROUND((H2118-SUMIF(Anlagenbewegungsdaten!$B:$B,A2118,Anlagenbewegungsdaten!D:D)),3)</f>
        <v>0</v>
      </c>
      <c r="J2118" s="335" t="s">
        <v>5179</v>
      </c>
      <c r="K2118" s="335" t="s">
        <v>5193</v>
      </c>
      <c r="L2118" s="516">
        <v>17.170000000000002</v>
      </c>
      <c r="M2118" s="332">
        <f>ROUND(SUMIF(Anlagenbewegungsdaten_AV!B:B,A2118,Anlagenbewegungsdaten_AV!C:C),3)</f>
        <v>0</v>
      </c>
      <c r="N2118" s="330">
        <f>IF(ISBLANK(L2118),ROUND(SUMIF(Anlagenbewegungsdaten_AV!B:B,A2118,Anlagenbewegungsdaten_AV!D:D),2),ROUND(M2118*L2118%,2))</f>
        <v>0</v>
      </c>
      <c r="O2118" s="330">
        <f>ROUND(N2118-SUMIF(Anlagenbewegungsdaten_AV!B:B,A2118,Anlagenbewegungsdaten_AV!D:D),3)</f>
        <v>0</v>
      </c>
    </row>
    <row r="2119" spans="1:15" ht="15" customHeight="1" x14ac:dyDescent="0.25">
      <c r="A2119" s="263" t="s">
        <v>784</v>
      </c>
      <c r="B2119" s="174" t="s">
        <v>2108</v>
      </c>
      <c r="C2119" s="174" t="s">
        <v>4046</v>
      </c>
      <c r="D2119" s="174" t="s">
        <v>257</v>
      </c>
      <c r="E2119" s="174" t="s">
        <v>1563</v>
      </c>
      <c r="F2119" s="289">
        <v>21.46</v>
      </c>
      <c r="G2119" s="333">
        <f>ROUND(SUMIF(Anlagenbewegungsdaten!B:B,A2119,Anlagenbewegungsdaten!C:C),3)</f>
        <v>0</v>
      </c>
      <c r="H2119" s="334">
        <f>IF(ISBLANK(F2119),ROUND(SUMIF(Anlagenbewegungsdaten!B:B,A2119,Anlagenbewegungsdaten!D:D),2),ROUND(G2119*F2119%,2))</f>
        <v>0</v>
      </c>
      <c r="I2119" s="334">
        <f>ROUND((H2119-SUMIF(Anlagenbewegungsdaten!$B:$B,A2119,Anlagenbewegungsdaten!D:D)),3)</f>
        <v>0</v>
      </c>
      <c r="J2119" s="335" t="s">
        <v>5179</v>
      </c>
      <c r="K2119" s="335" t="s">
        <v>5193</v>
      </c>
      <c r="L2119" s="516">
        <v>17.170000000000002</v>
      </c>
      <c r="M2119" s="332">
        <f>ROUND(SUMIF(Anlagenbewegungsdaten_AV!B:B,A2119,Anlagenbewegungsdaten_AV!C:C),3)</f>
        <v>0</v>
      </c>
      <c r="N2119" s="330">
        <f>IF(ISBLANK(L2119),ROUND(SUMIF(Anlagenbewegungsdaten_AV!B:B,A2119,Anlagenbewegungsdaten_AV!D:D),2),ROUND(M2119*L2119%,2))</f>
        <v>0</v>
      </c>
      <c r="O2119" s="330">
        <f>ROUND(N2119-SUMIF(Anlagenbewegungsdaten_AV!B:B,A2119,Anlagenbewegungsdaten_AV!D:D),3)</f>
        <v>0</v>
      </c>
    </row>
    <row r="2120" spans="1:15" ht="15" customHeight="1" x14ac:dyDescent="0.25">
      <c r="A2120" s="263" t="s">
        <v>2930</v>
      </c>
      <c r="B2120" s="174" t="s">
        <v>2108</v>
      </c>
      <c r="C2120" s="174" t="s">
        <v>4046</v>
      </c>
      <c r="D2120" s="174" t="s">
        <v>2614</v>
      </c>
      <c r="E2120" s="174" t="s">
        <v>2576</v>
      </c>
      <c r="F2120" s="289">
        <v>21.43</v>
      </c>
      <c r="G2120" s="333">
        <f>ROUND(SUMIF(Anlagenbewegungsdaten!B:B,A2120,Anlagenbewegungsdaten!C:C),3)</f>
        <v>0</v>
      </c>
      <c r="H2120" s="334">
        <f>IF(ISBLANK(F2120),ROUND(SUMIF(Anlagenbewegungsdaten!B:B,A2120,Anlagenbewegungsdaten!D:D),2),ROUND(G2120*F2120%,2))</f>
        <v>0</v>
      </c>
      <c r="I2120" s="334">
        <f>ROUND((H2120-SUMIF(Anlagenbewegungsdaten!$B:$B,A2120,Anlagenbewegungsdaten!D:D)),3)</f>
        <v>0</v>
      </c>
      <c r="J2120" s="335" t="s">
        <v>5179</v>
      </c>
      <c r="K2120" s="335" t="s">
        <v>5193</v>
      </c>
      <c r="L2120" s="516">
        <v>17.14</v>
      </c>
      <c r="M2120" s="332">
        <f>ROUND(SUMIF(Anlagenbewegungsdaten_AV!B:B,A2120,Anlagenbewegungsdaten_AV!C:C),3)</f>
        <v>0</v>
      </c>
      <c r="N2120" s="330">
        <f>IF(ISBLANK(L2120),ROUND(SUMIF(Anlagenbewegungsdaten_AV!B:B,A2120,Anlagenbewegungsdaten_AV!D:D),2),ROUND(M2120*L2120%,2))</f>
        <v>0</v>
      </c>
      <c r="O2120" s="330">
        <f>ROUND(N2120-SUMIF(Anlagenbewegungsdaten_AV!B:B,A2120,Anlagenbewegungsdaten_AV!D:D),3)</f>
        <v>0</v>
      </c>
    </row>
    <row r="2121" spans="1:15" ht="15" customHeight="1" x14ac:dyDescent="0.25">
      <c r="A2121" s="263" t="s">
        <v>3674</v>
      </c>
      <c r="B2121" s="174" t="s">
        <v>2108</v>
      </c>
      <c r="C2121" s="174" t="s">
        <v>4046</v>
      </c>
      <c r="D2121" s="174" t="s">
        <v>3358</v>
      </c>
      <c r="E2121" s="174" t="s">
        <v>3320</v>
      </c>
      <c r="F2121" s="289">
        <v>21.4</v>
      </c>
      <c r="G2121" s="333">
        <f>ROUND(SUMIF(Anlagenbewegungsdaten!B:B,A2121,Anlagenbewegungsdaten!C:C),3)</f>
        <v>0</v>
      </c>
      <c r="H2121" s="334">
        <f>IF(ISBLANK(F2121),ROUND(SUMIF(Anlagenbewegungsdaten!B:B,A2121,Anlagenbewegungsdaten!D:D),2),ROUND(G2121*F2121%,2))</f>
        <v>0</v>
      </c>
      <c r="I2121" s="334">
        <f>ROUND((H2121-SUMIF(Anlagenbewegungsdaten!$B:$B,A2121,Anlagenbewegungsdaten!D:D)),3)</f>
        <v>0</v>
      </c>
      <c r="J2121" s="335" t="s">
        <v>5179</v>
      </c>
      <c r="K2121" s="335" t="s">
        <v>5193</v>
      </c>
      <c r="L2121" s="516">
        <v>17.12</v>
      </c>
      <c r="M2121" s="332">
        <f>ROUND(SUMIF(Anlagenbewegungsdaten_AV!B:B,A2121,Anlagenbewegungsdaten_AV!C:C),3)</f>
        <v>0</v>
      </c>
      <c r="N2121" s="330">
        <f>IF(ISBLANK(L2121),ROUND(SUMIF(Anlagenbewegungsdaten_AV!B:B,A2121,Anlagenbewegungsdaten_AV!D:D),2),ROUND(M2121*L2121%,2))</f>
        <v>0</v>
      </c>
      <c r="O2121" s="330">
        <f>ROUND(N2121-SUMIF(Anlagenbewegungsdaten_AV!B:B,A2121,Anlagenbewegungsdaten_AV!D:D),3)</f>
        <v>0</v>
      </c>
    </row>
    <row r="2122" spans="1:15" ht="15" customHeight="1" x14ac:dyDescent="0.25">
      <c r="A2122" s="275" t="s">
        <v>4450</v>
      </c>
      <c r="B2122" s="193" t="s">
        <v>2108</v>
      </c>
      <c r="C2122" s="193" t="s">
        <v>4046</v>
      </c>
      <c r="D2122" s="193" t="s">
        <v>4131</v>
      </c>
      <c r="E2122" s="193" t="s">
        <v>4093</v>
      </c>
      <c r="F2122" s="290">
        <v>21.37</v>
      </c>
      <c r="G2122" s="333">
        <f>ROUND(SUMIF(Anlagenbewegungsdaten!B:B,A2122,Anlagenbewegungsdaten!C:C),3)</f>
        <v>0</v>
      </c>
      <c r="H2122" s="334">
        <f>IF(ISBLANK(F2122),ROUND(SUMIF(Anlagenbewegungsdaten!B:B,A2122,Anlagenbewegungsdaten!D:D),2),ROUND(G2122*F2122%,2))</f>
        <v>0</v>
      </c>
      <c r="I2122" s="334">
        <f>ROUND((H2122-SUMIF(Anlagenbewegungsdaten!$B:$B,A2122,Anlagenbewegungsdaten!D:D)),3)</f>
        <v>0</v>
      </c>
      <c r="J2122" s="335" t="s">
        <v>5179</v>
      </c>
      <c r="K2122" s="335" t="s">
        <v>5193</v>
      </c>
      <c r="L2122" s="516">
        <v>17.100000000000001</v>
      </c>
      <c r="M2122" s="332">
        <f>ROUND(SUMIF(Anlagenbewegungsdaten_AV!B:B,A2122,Anlagenbewegungsdaten_AV!C:C),3)</f>
        <v>0</v>
      </c>
      <c r="N2122" s="330">
        <f>IF(ISBLANK(L2122),ROUND(SUMIF(Anlagenbewegungsdaten_AV!B:B,A2122,Anlagenbewegungsdaten_AV!D:D),2),ROUND(M2122*L2122%,2))</f>
        <v>0</v>
      </c>
      <c r="O2122" s="330">
        <f>ROUND(N2122-SUMIF(Anlagenbewegungsdaten_AV!B:B,A2122,Anlagenbewegungsdaten_AV!D:D),3)</f>
        <v>0</v>
      </c>
    </row>
    <row r="2123" spans="1:15" ht="15" customHeight="1" x14ac:dyDescent="0.25">
      <c r="A2123" s="263" t="s">
        <v>785</v>
      </c>
      <c r="B2123" s="174" t="s">
        <v>2108</v>
      </c>
      <c r="C2123" s="174" t="s">
        <v>4046</v>
      </c>
      <c r="D2123" s="174" t="s">
        <v>259</v>
      </c>
      <c r="E2123" s="174" t="s">
        <v>2483</v>
      </c>
      <c r="F2123" s="289">
        <v>18.46</v>
      </c>
      <c r="G2123" s="333">
        <f>ROUND(SUMIF(Anlagenbewegungsdaten!B:B,A2123,Anlagenbewegungsdaten!C:C),3)</f>
        <v>0</v>
      </c>
      <c r="H2123" s="334">
        <f>IF(ISBLANK(F2123),ROUND(SUMIF(Anlagenbewegungsdaten!B:B,A2123,Anlagenbewegungsdaten!D:D),2),ROUND(G2123*F2123%,2))</f>
        <v>0</v>
      </c>
      <c r="I2123" s="334">
        <f>ROUND((H2123-SUMIF(Anlagenbewegungsdaten!$B:$B,A2123,Anlagenbewegungsdaten!D:D)),3)</f>
        <v>0</v>
      </c>
      <c r="J2123" s="335" t="s">
        <v>5179</v>
      </c>
      <c r="K2123" s="335" t="s">
        <v>5193</v>
      </c>
      <c r="L2123" s="516">
        <v>14.77</v>
      </c>
      <c r="M2123" s="332">
        <f>ROUND(SUMIF(Anlagenbewegungsdaten_AV!B:B,A2123,Anlagenbewegungsdaten_AV!C:C),3)</f>
        <v>0</v>
      </c>
      <c r="N2123" s="330">
        <f>IF(ISBLANK(L2123),ROUND(SUMIF(Anlagenbewegungsdaten_AV!B:B,A2123,Anlagenbewegungsdaten_AV!D:D),2),ROUND(M2123*L2123%,2))</f>
        <v>0</v>
      </c>
      <c r="O2123" s="330">
        <f>ROUND(N2123-SUMIF(Anlagenbewegungsdaten_AV!B:B,A2123,Anlagenbewegungsdaten_AV!D:D),3)</f>
        <v>0</v>
      </c>
    </row>
    <row r="2124" spans="1:15" ht="15" customHeight="1" x14ac:dyDescent="0.25">
      <c r="A2124" s="263" t="s">
        <v>786</v>
      </c>
      <c r="B2124" s="174" t="s">
        <v>2108</v>
      </c>
      <c r="C2124" s="174" t="s">
        <v>4046</v>
      </c>
      <c r="D2124" s="174" t="s">
        <v>1812</v>
      </c>
      <c r="E2124" s="174" t="s">
        <v>2486</v>
      </c>
      <c r="F2124" s="289">
        <v>20.46</v>
      </c>
      <c r="G2124" s="333">
        <f>ROUND(SUMIF(Anlagenbewegungsdaten!B:B,A2124,Anlagenbewegungsdaten!C:C),3)</f>
        <v>0</v>
      </c>
      <c r="H2124" s="334">
        <f>IF(ISBLANK(F2124),ROUND(SUMIF(Anlagenbewegungsdaten!B:B,A2124,Anlagenbewegungsdaten!D:D),2),ROUND(G2124*F2124%,2))</f>
        <v>0</v>
      </c>
      <c r="I2124" s="334">
        <f>ROUND((H2124-SUMIF(Anlagenbewegungsdaten!$B:$B,A2124,Anlagenbewegungsdaten!D:D)),3)</f>
        <v>0</v>
      </c>
      <c r="J2124" s="335" t="s">
        <v>5179</v>
      </c>
      <c r="K2124" s="335" t="s">
        <v>5193</v>
      </c>
      <c r="L2124" s="516">
        <v>16.37</v>
      </c>
      <c r="M2124" s="332">
        <f>ROUND(SUMIF(Anlagenbewegungsdaten_AV!B:B,A2124,Anlagenbewegungsdaten_AV!C:C),3)</f>
        <v>0</v>
      </c>
      <c r="N2124" s="330">
        <f>IF(ISBLANK(L2124),ROUND(SUMIF(Anlagenbewegungsdaten_AV!B:B,A2124,Anlagenbewegungsdaten_AV!D:D),2),ROUND(M2124*L2124%,2))</f>
        <v>0</v>
      </c>
      <c r="O2124" s="330">
        <f>ROUND(N2124-SUMIF(Anlagenbewegungsdaten_AV!B:B,A2124,Anlagenbewegungsdaten_AV!D:D),3)</f>
        <v>0</v>
      </c>
    </row>
    <row r="2125" spans="1:15" ht="15" customHeight="1" x14ac:dyDescent="0.25">
      <c r="A2125" s="263" t="s">
        <v>787</v>
      </c>
      <c r="B2125" s="174" t="s">
        <v>2108</v>
      </c>
      <c r="C2125" s="174" t="s">
        <v>4046</v>
      </c>
      <c r="D2125" s="174" t="s">
        <v>261</v>
      </c>
      <c r="E2125" s="174" t="s">
        <v>1560</v>
      </c>
      <c r="F2125" s="289">
        <v>21.46</v>
      </c>
      <c r="G2125" s="333">
        <f>ROUND(SUMIF(Anlagenbewegungsdaten!B:B,A2125,Anlagenbewegungsdaten!C:C),3)</f>
        <v>0</v>
      </c>
      <c r="H2125" s="334">
        <f>IF(ISBLANK(F2125),ROUND(SUMIF(Anlagenbewegungsdaten!B:B,A2125,Anlagenbewegungsdaten!D:D),2),ROUND(G2125*F2125%,2))</f>
        <v>0</v>
      </c>
      <c r="I2125" s="334">
        <f>ROUND((H2125-SUMIF(Anlagenbewegungsdaten!$B:$B,A2125,Anlagenbewegungsdaten!D:D)),3)</f>
        <v>0</v>
      </c>
      <c r="J2125" s="335" t="s">
        <v>5179</v>
      </c>
      <c r="K2125" s="335" t="s">
        <v>5193</v>
      </c>
      <c r="L2125" s="516">
        <v>17.170000000000002</v>
      </c>
      <c r="M2125" s="332">
        <f>ROUND(SUMIF(Anlagenbewegungsdaten_AV!B:B,A2125,Anlagenbewegungsdaten_AV!C:C),3)</f>
        <v>0</v>
      </c>
      <c r="N2125" s="330">
        <f>IF(ISBLANK(L2125),ROUND(SUMIF(Anlagenbewegungsdaten_AV!B:B,A2125,Anlagenbewegungsdaten_AV!D:D),2),ROUND(M2125*L2125%,2))</f>
        <v>0</v>
      </c>
      <c r="O2125" s="330">
        <f>ROUND(N2125-SUMIF(Anlagenbewegungsdaten_AV!B:B,A2125,Anlagenbewegungsdaten_AV!D:D),3)</f>
        <v>0</v>
      </c>
    </row>
    <row r="2126" spans="1:15" ht="15" customHeight="1" x14ac:dyDescent="0.25">
      <c r="A2126" s="263" t="s">
        <v>788</v>
      </c>
      <c r="B2126" s="174" t="s">
        <v>2108</v>
      </c>
      <c r="C2126" s="174" t="s">
        <v>4046</v>
      </c>
      <c r="D2126" s="174" t="s">
        <v>263</v>
      </c>
      <c r="E2126" s="174" t="s">
        <v>1563</v>
      </c>
      <c r="F2126" s="289">
        <v>21.46</v>
      </c>
      <c r="G2126" s="333">
        <f>ROUND(SUMIF(Anlagenbewegungsdaten!B:B,A2126,Anlagenbewegungsdaten!C:C),3)</f>
        <v>0</v>
      </c>
      <c r="H2126" s="334">
        <f>IF(ISBLANK(F2126),ROUND(SUMIF(Anlagenbewegungsdaten!B:B,A2126,Anlagenbewegungsdaten!D:D),2),ROUND(G2126*F2126%,2))</f>
        <v>0</v>
      </c>
      <c r="I2126" s="334">
        <f>ROUND((H2126-SUMIF(Anlagenbewegungsdaten!$B:$B,A2126,Anlagenbewegungsdaten!D:D)),3)</f>
        <v>0</v>
      </c>
      <c r="J2126" s="335" t="s">
        <v>5179</v>
      </c>
      <c r="K2126" s="335" t="s">
        <v>5193</v>
      </c>
      <c r="L2126" s="516">
        <v>17.170000000000002</v>
      </c>
      <c r="M2126" s="332">
        <f>ROUND(SUMIF(Anlagenbewegungsdaten_AV!B:B,A2126,Anlagenbewegungsdaten_AV!C:C),3)</f>
        <v>0</v>
      </c>
      <c r="N2126" s="330">
        <f>IF(ISBLANK(L2126),ROUND(SUMIF(Anlagenbewegungsdaten_AV!B:B,A2126,Anlagenbewegungsdaten_AV!D:D),2),ROUND(M2126*L2126%,2))</f>
        <v>0</v>
      </c>
      <c r="O2126" s="330">
        <f>ROUND(N2126-SUMIF(Anlagenbewegungsdaten_AV!B:B,A2126,Anlagenbewegungsdaten_AV!D:D),3)</f>
        <v>0</v>
      </c>
    </row>
    <row r="2127" spans="1:15" ht="15" customHeight="1" x14ac:dyDescent="0.25">
      <c r="A2127" s="263" t="s">
        <v>2931</v>
      </c>
      <c r="B2127" s="174" t="s">
        <v>2108</v>
      </c>
      <c r="C2127" s="174" t="s">
        <v>4046</v>
      </c>
      <c r="D2127" s="174" t="s">
        <v>2616</v>
      </c>
      <c r="E2127" s="174" t="s">
        <v>2576</v>
      </c>
      <c r="F2127" s="289">
        <v>21.43</v>
      </c>
      <c r="G2127" s="333">
        <f>ROUND(SUMIF(Anlagenbewegungsdaten!B:B,A2127,Anlagenbewegungsdaten!C:C),3)</f>
        <v>0</v>
      </c>
      <c r="H2127" s="334">
        <f>IF(ISBLANK(F2127),ROUND(SUMIF(Anlagenbewegungsdaten!B:B,A2127,Anlagenbewegungsdaten!D:D),2),ROUND(G2127*F2127%,2))</f>
        <v>0</v>
      </c>
      <c r="I2127" s="334">
        <f>ROUND((H2127-SUMIF(Anlagenbewegungsdaten!$B:$B,A2127,Anlagenbewegungsdaten!D:D)),3)</f>
        <v>0</v>
      </c>
      <c r="J2127" s="335" t="s">
        <v>5179</v>
      </c>
      <c r="K2127" s="335" t="s">
        <v>5193</v>
      </c>
      <c r="L2127" s="516">
        <v>17.14</v>
      </c>
      <c r="M2127" s="332">
        <f>ROUND(SUMIF(Anlagenbewegungsdaten_AV!B:B,A2127,Anlagenbewegungsdaten_AV!C:C),3)</f>
        <v>0</v>
      </c>
      <c r="N2127" s="330">
        <f>IF(ISBLANK(L2127),ROUND(SUMIF(Anlagenbewegungsdaten_AV!B:B,A2127,Anlagenbewegungsdaten_AV!D:D),2),ROUND(M2127*L2127%,2))</f>
        <v>0</v>
      </c>
      <c r="O2127" s="330">
        <f>ROUND(N2127-SUMIF(Anlagenbewegungsdaten_AV!B:B,A2127,Anlagenbewegungsdaten_AV!D:D),3)</f>
        <v>0</v>
      </c>
    </row>
    <row r="2128" spans="1:15" ht="15" customHeight="1" x14ac:dyDescent="0.25">
      <c r="A2128" s="263" t="s">
        <v>3675</v>
      </c>
      <c r="B2128" s="174" t="s">
        <v>2108</v>
      </c>
      <c r="C2128" s="174" t="s">
        <v>4046</v>
      </c>
      <c r="D2128" s="174" t="s">
        <v>3360</v>
      </c>
      <c r="E2128" s="174" t="s">
        <v>3320</v>
      </c>
      <c r="F2128" s="289">
        <v>21.4</v>
      </c>
      <c r="G2128" s="333">
        <f>ROUND(SUMIF(Anlagenbewegungsdaten!B:B,A2128,Anlagenbewegungsdaten!C:C),3)</f>
        <v>0</v>
      </c>
      <c r="H2128" s="334">
        <f>IF(ISBLANK(F2128),ROUND(SUMIF(Anlagenbewegungsdaten!B:B,A2128,Anlagenbewegungsdaten!D:D),2),ROUND(G2128*F2128%,2))</f>
        <v>0</v>
      </c>
      <c r="I2128" s="334">
        <f>ROUND((H2128-SUMIF(Anlagenbewegungsdaten!$B:$B,A2128,Anlagenbewegungsdaten!D:D)),3)</f>
        <v>0</v>
      </c>
      <c r="J2128" s="335" t="s">
        <v>5179</v>
      </c>
      <c r="K2128" s="335" t="s">
        <v>5193</v>
      </c>
      <c r="L2128" s="516">
        <v>17.12</v>
      </c>
      <c r="M2128" s="332">
        <f>ROUND(SUMIF(Anlagenbewegungsdaten_AV!B:B,A2128,Anlagenbewegungsdaten_AV!C:C),3)</f>
        <v>0</v>
      </c>
      <c r="N2128" s="330">
        <f>IF(ISBLANK(L2128),ROUND(SUMIF(Anlagenbewegungsdaten_AV!B:B,A2128,Anlagenbewegungsdaten_AV!D:D),2),ROUND(M2128*L2128%,2))</f>
        <v>0</v>
      </c>
      <c r="O2128" s="330">
        <f>ROUND(N2128-SUMIF(Anlagenbewegungsdaten_AV!B:B,A2128,Anlagenbewegungsdaten_AV!D:D),3)</f>
        <v>0</v>
      </c>
    </row>
    <row r="2129" spans="1:15" ht="15" customHeight="1" x14ac:dyDescent="0.25">
      <c r="A2129" s="275" t="s">
        <v>4451</v>
      </c>
      <c r="B2129" s="193" t="s">
        <v>2108</v>
      </c>
      <c r="C2129" s="193" t="s">
        <v>4046</v>
      </c>
      <c r="D2129" s="193" t="s">
        <v>4133</v>
      </c>
      <c r="E2129" s="193" t="s">
        <v>4093</v>
      </c>
      <c r="F2129" s="290">
        <v>21.37</v>
      </c>
      <c r="G2129" s="333">
        <f>ROUND(SUMIF(Anlagenbewegungsdaten!B:B,A2129,Anlagenbewegungsdaten!C:C),3)</f>
        <v>0</v>
      </c>
      <c r="H2129" s="334">
        <f>IF(ISBLANK(F2129),ROUND(SUMIF(Anlagenbewegungsdaten!B:B,A2129,Anlagenbewegungsdaten!D:D),2),ROUND(G2129*F2129%,2))</f>
        <v>0</v>
      </c>
      <c r="I2129" s="334">
        <f>ROUND((H2129-SUMIF(Anlagenbewegungsdaten!$B:$B,A2129,Anlagenbewegungsdaten!D:D)),3)</f>
        <v>0</v>
      </c>
      <c r="J2129" s="335" t="s">
        <v>5179</v>
      </c>
      <c r="K2129" s="335" t="s">
        <v>5193</v>
      </c>
      <c r="L2129" s="516">
        <v>17.100000000000001</v>
      </c>
      <c r="M2129" s="332">
        <f>ROUND(SUMIF(Anlagenbewegungsdaten_AV!B:B,A2129,Anlagenbewegungsdaten_AV!C:C),3)</f>
        <v>0</v>
      </c>
      <c r="N2129" s="330">
        <f>IF(ISBLANK(L2129),ROUND(SUMIF(Anlagenbewegungsdaten_AV!B:B,A2129,Anlagenbewegungsdaten_AV!D:D),2),ROUND(M2129*L2129%,2))</f>
        <v>0</v>
      </c>
      <c r="O2129" s="330">
        <f>ROUND(N2129-SUMIF(Anlagenbewegungsdaten_AV!B:B,A2129,Anlagenbewegungsdaten_AV!D:D),3)</f>
        <v>0</v>
      </c>
    </row>
    <row r="2130" spans="1:15" ht="15" customHeight="1" x14ac:dyDescent="0.25">
      <c r="A2130" s="263" t="s">
        <v>789</v>
      </c>
      <c r="B2130" s="174" t="s">
        <v>2108</v>
      </c>
      <c r="C2130" s="174" t="s">
        <v>4046</v>
      </c>
      <c r="D2130" s="174" t="s">
        <v>265</v>
      </c>
      <c r="E2130" s="174" t="s">
        <v>2483</v>
      </c>
      <c r="F2130" s="289">
        <v>19.46</v>
      </c>
      <c r="G2130" s="333">
        <f>ROUND(SUMIF(Anlagenbewegungsdaten!B:B,A2130,Anlagenbewegungsdaten!C:C),3)</f>
        <v>0</v>
      </c>
      <c r="H2130" s="334">
        <f>IF(ISBLANK(F2130),ROUND(SUMIF(Anlagenbewegungsdaten!B:B,A2130,Anlagenbewegungsdaten!D:D),2),ROUND(G2130*F2130%,2))</f>
        <v>0</v>
      </c>
      <c r="I2130" s="334">
        <f>ROUND((H2130-SUMIF(Anlagenbewegungsdaten!$B:$B,A2130,Anlagenbewegungsdaten!D:D)),3)</f>
        <v>0</v>
      </c>
      <c r="J2130" s="335" t="s">
        <v>5179</v>
      </c>
      <c r="K2130" s="335" t="s">
        <v>5193</v>
      </c>
      <c r="L2130" s="516">
        <v>15.57</v>
      </c>
      <c r="M2130" s="332">
        <f>ROUND(SUMIF(Anlagenbewegungsdaten_AV!B:B,A2130,Anlagenbewegungsdaten_AV!C:C),3)</f>
        <v>0</v>
      </c>
      <c r="N2130" s="330">
        <f>IF(ISBLANK(L2130),ROUND(SUMIF(Anlagenbewegungsdaten_AV!B:B,A2130,Anlagenbewegungsdaten_AV!D:D),2),ROUND(M2130*L2130%,2))</f>
        <v>0</v>
      </c>
      <c r="O2130" s="330">
        <f>ROUND(N2130-SUMIF(Anlagenbewegungsdaten_AV!B:B,A2130,Anlagenbewegungsdaten_AV!D:D),3)</f>
        <v>0</v>
      </c>
    </row>
    <row r="2131" spans="1:15" ht="15" customHeight="1" x14ac:dyDescent="0.25">
      <c r="A2131" s="263" t="s">
        <v>790</v>
      </c>
      <c r="B2131" s="174" t="s">
        <v>2108</v>
      </c>
      <c r="C2131" s="174" t="s">
        <v>4046</v>
      </c>
      <c r="D2131" s="174" t="s">
        <v>1817</v>
      </c>
      <c r="E2131" s="174" t="s">
        <v>2486</v>
      </c>
      <c r="F2131" s="289">
        <v>21.46</v>
      </c>
      <c r="G2131" s="333">
        <f>ROUND(SUMIF(Anlagenbewegungsdaten!B:B,A2131,Anlagenbewegungsdaten!C:C),3)</f>
        <v>0</v>
      </c>
      <c r="H2131" s="334">
        <f>IF(ISBLANK(F2131),ROUND(SUMIF(Anlagenbewegungsdaten!B:B,A2131,Anlagenbewegungsdaten!D:D),2),ROUND(G2131*F2131%,2))</f>
        <v>0</v>
      </c>
      <c r="I2131" s="334">
        <f>ROUND((H2131-SUMIF(Anlagenbewegungsdaten!$B:$B,A2131,Anlagenbewegungsdaten!D:D)),3)</f>
        <v>0</v>
      </c>
      <c r="J2131" s="335" t="s">
        <v>5179</v>
      </c>
      <c r="K2131" s="335" t="s">
        <v>5193</v>
      </c>
      <c r="L2131" s="516">
        <v>17.170000000000002</v>
      </c>
      <c r="M2131" s="332">
        <f>ROUND(SUMIF(Anlagenbewegungsdaten_AV!B:B,A2131,Anlagenbewegungsdaten_AV!C:C),3)</f>
        <v>0</v>
      </c>
      <c r="N2131" s="330">
        <f>IF(ISBLANK(L2131),ROUND(SUMIF(Anlagenbewegungsdaten_AV!B:B,A2131,Anlagenbewegungsdaten_AV!D:D),2),ROUND(M2131*L2131%,2))</f>
        <v>0</v>
      </c>
      <c r="O2131" s="330">
        <f>ROUND(N2131-SUMIF(Anlagenbewegungsdaten_AV!B:B,A2131,Anlagenbewegungsdaten_AV!D:D),3)</f>
        <v>0</v>
      </c>
    </row>
    <row r="2132" spans="1:15" ht="15" customHeight="1" x14ac:dyDescent="0.25">
      <c r="A2132" s="263" t="s">
        <v>791</v>
      </c>
      <c r="B2132" s="174" t="s">
        <v>2108</v>
      </c>
      <c r="C2132" s="174" t="s">
        <v>4046</v>
      </c>
      <c r="D2132" s="184" t="s">
        <v>267</v>
      </c>
      <c r="E2132" s="174" t="s">
        <v>1560</v>
      </c>
      <c r="F2132" s="289">
        <v>22.46</v>
      </c>
      <c r="G2132" s="333">
        <f>ROUND(SUMIF(Anlagenbewegungsdaten!B:B,A2132,Anlagenbewegungsdaten!C:C),3)</f>
        <v>0</v>
      </c>
      <c r="H2132" s="334">
        <f>IF(ISBLANK(F2132),ROUND(SUMIF(Anlagenbewegungsdaten!B:B,A2132,Anlagenbewegungsdaten!D:D),2),ROUND(G2132*F2132%,2))</f>
        <v>0</v>
      </c>
      <c r="I2132" s="334">
        <f>ROUND((H2132-SUMIF(Anlagenbewegungsdaten!$B:$B,A2132,Anlagenbewegungsdaten!D:D)),3)</f>
        <v>0</v>
      </c>
      <c r="J2132" s="335" t="s">
        <v>5179</v>
      </c>
      <c r="K2132" s="335" t="s">
        <v>5193</v>
      </c>
      <c r="L2132" s="516">
        <v>17.97</v>
      </c>
      <c r="M2132" s="332">
        <f>ROUND(SUMIF(Anlagenbewegungsdaten_AV!B:B,A2132,Anlagenbewegungsdaten_AV!C:C),3)</f>
        <v>0</v>
      </c>
      <c r="N2132" s="330">
        <f>IF(ISBLANK(L2132),ROUND(SUMIF(Anlagenbewegungsdaten_AV!B:B,A2132,Anlagenbewegungsdaten_AV!D:D),2),ROUND(M2132*L2132%,2))</f>
        <v>0</v>
      </c>
      <c r="O2132" s="330">
        <f>ROUND(N2132-SUMIF(Anlagenbewegungsdaten_AV!B:B,A2132,Anlagenbewegungsdaten_AV!D:D),3)</f>
        <v>0</v>
      </c>
    </row>
    <row r="2133" spans="1:15" ht="15" customHeight="1" x14ac:dyDescent="0.25">
      <c r="A2133" s="263" t="s">
        <v>792</v>
      </c>
      <c r="B2133" s="174" t="s">
        <v>2108</v>
      </c>
      <c r="C2133" s="174" t="s">
        <v>4046</v>
      </c>
      <c r="D2133" s="174" t="s">
        <v>269</v>
      </c>
      <c r="E2133" s="174" t="s">
        <v>1563</v>
      </c>
      <c r="F2133" s="289">
        <v>22.46</v>
      </c>
      <c r="G2133" s="333">
        <f>ROUND(SUMIF(Anlagenbewegungsdaten!B:B,A2133,Anlagenbewegungsdaten!C:C),3)</f>
        <v>0</v>
      </c>
      <c r="H2133" s="334">
        <f>IF(ISBLANK(F2133),ROUND(SUMIF(Anlagenbewegungsdaten!B:B,A2133,Anlagenbewegungsdaten!D:D),2),ROUND(G2133*F2133%,2))</f>
        <v>0</v>
      </c>
      <c r="I2133" s="334">
        <f>ROUND((H2133-SUMIF(Anlagenbewegungsdaten!$B:$B,A2133,Anlagenbewegungsdaten!D:D)),3)</f>
        <v>0</v>
      </c>
      <c r="J2133" s="335" t="s">
        <v>5179</v>
      </c>
      <c r="K2133" s="335" t="s">
        <v>5193</v>
      </c>
      <c r="L2133" s="516">
        <v>17.97</v>
      </c>
      <c r="M2133" s="332">
        <f>ROUND(SUMIF(Anlagenbewegungsdaten_AV!B:B,A2133,Anlagenbewegungsdaten_AV!C:C),3)</f>
        <v>0</v>
      </c>
      <c r="N2133" s="330">
        <f>IF(ISBLANK(L2133),ROUND(SUMIF(Anlagenbewegungsdaten_AV!B:B,A2133,Anlagenbewegungsdaten_AV!D:D),2),ROUND(M2133*L2133%,2))</f>
        <v>0</v>
      </c>
      <c r="O2133" s="330">
        <f>ROUND(N2133-SUMIF(Anlagenbewegungsdaten_AV!B:B,A2133,Anlagenbewegungsdaten_AV!D:D),3)</f>
        <v>0</v>
      </c>
    </row>
    <row r="2134" spans="1:15" ht="15" customHeight="1" x14ac:dyDescent="0.25">
      <c r="A2134" s="263" t="s">
        <v>2932</v>
      </c>
      <c r="B2134" s="174" t="s">
        <v>2108</v>
      </c>
      <c r="C2134" s="174" t="s">
        <v>4046</v>
      </c>
      <c r="D2134" s="174" t="s">
        <v>2618</v>
      </c>
      <c r="E2134" s="174" t="s">
        <v>2576</v>
      </c>
      <c r="F2134" s="289">
        <v>22.43</v>
      </c>
      <c r="G2134" s="333">
        <f>ROUND(SUMIF(Anlagenbewegungsdaten!B:B,A2134,Anlagenbewegungsdaten!C:C),3)</f>
        <v>0</v>
      </c>
      <c r="H2134" s="334">
        <f>IF(ISBLANK(F2134),ROUND(SUMIF(Anlagenbewegungsdaten!B:B,A2134,Anlagenbewegungsdaten!D:D),2),ROUND(G2134*F2134%,2))</f>
        <v>0</v>
      </c>
      <c r="I2134" s="334">
        <f>ROUND((H2134-SUMIF(Anlagenbewegungsdaten!$B:$B,A2134,Anlagenbewegungsdaten!D:D)),3)</f>
        <v>0</v>
      </c>
      <c r="J2134" s="335" t="s">
        <v>5179</v>
      </c>
      <c r="K2134" s="335" t="s">
        <v>5193</v>
      </c>
      <c r="L2134" s="516">
        <v>17.940000000000001</v>
      </c>
      <c r="M2134" s="332">
        <f>ROUND(SUMIF(Anlagenbewegungsdaten_AV!B:B,A2134,Anlagenbewegungsdaten_AV!C:C),3)</f>
        <v>0</v>
      </c>
      <c r="N2134" s="330">
        <f>IF(ISBLANK(L2134),ROUND(SUMIF(Anlagenbewegungsdaten_AV!B:B,A2134,Anlagenbewegungsdaten_AV!D:D),2),ROUND(M2134*L2134%,2))</f>
        <v>0</v>
      </c>
      <c r="O2134" s="330">
        <f>ROUND(N2134-SUMIF(Anlagenbewegungsdaten_AV!B:B,A2134,Anlagenbewegungsdaten_AV!D:D),3)</f>
        <v>0</v>
      </c>
    </row>
    <row r="2135" spans="1:15" ht="15" customHeight="1" x14ac:dyDescent="0.25">
      <c r="A2135" s="263" t="s">
        <v>3676</v>
      </c>
      <c r="B2135" s="174" t="s">
        <v>2108</v>
      </c>
      <c r="C2135" s="174" t="s">
        <v>4046</v>
      </c>
      <c r="D2135" s="174" t="s">
        <v>3362</v>
      </c>
      <c r="E2135" s="174" t="s">
        <v>3320</v>
      </c>
      <c r="F2135" s="289">
        <v>22.4</v>
      </c>
      <c r="G2135" s="333">
        <f>ROUND(SUMIF(Anlagenbewegungsdaten!B:B,A2135,Anlagenbewegungsdaten!C:C),3)</f>
        <v>0</v>
      </c>
      <c r="H2135" s="334">
        <f>IF(ISBLANK(F2135),ROUND(SUMIF(Anlagenbewegungsdaten!B:B,A2135,Anlagenbewegungsdaten!D:D),2),ROUND(G2135*F2135%,2))</f>
        <v>0</v>
      </c>
      <c r="I2135" s="334">
        <f>ROUND((H2135-SUMIF(Anlagenbewegungsdaten!$B:$B,A2135,Anlagenbewegungsdaten!D:D)),3)</f>
        <v>0</v>
      </c>
      <c r="J2135" s="335" t="s">
        <v>5179</v>
      </c>
      <c r="K2135" s="335" t="s">
        <v>5193</v>
      </c>
      <c r="L2135" s="516">
        <v>17.920000000000002</v>
      </c>
      <c r="M2135" s="332">
        <f>ROUND(SUMIF(Anlagenbewegungsdaten_AV!B:B,A2135,Anlagenbewegungsdaten_AV!C:C),3)</f>
        <v>0</v>
      </c>
      <c r="N2135" s="330">
        <f>IF(ISBLANK(L2135),ROUND(SUMIF(Anlagenbewegungsdaten_AV!B:B,A2135,Anlagenbewegungsdaten_AV!D:D),2),ROUND(M2135*L2135%,2))</f>
        <v>0</v>
      </c>
      <c r="O2135" s="330">
        <f>ROUND(N2135-SUMIF(Anlagenbewegungsdaten_AV!B:B,A2135,Anlagenbewegungsdaten_AV!D:D),3)</f>
        <v>0</v>
      </c>
    </row>
    <row r="2136" spans="1:15" ht="15" customHeight="1" x14ac:dyDescent="0.25">
      <c r="A2136" s="275" t="s">
        <v>4452</v>
      </c>
      <c r="B2136" s="193" t="s">
        <v>2108</v>
      </c>
      <c r="C2136" s="193" t="s">
        <v>4046</v>
      </c>
      <c r="D2136" s="193" t="s">
        <v>4135</v>
      </c>
      <c r="E2136" s="193" t="s">
        <v>4093</v>
      </c>
      <c r="F2136" s="290">
        <v>22.37</v>
      </c>
      <c r="G2136" s="333">
        <f>ROUND(SUMIF(Anlagenbewegungsdaten!B:B,A2136,Anlagenbewegungsdaten!C:C),3)</f>
        <v>0</v>
      </c>
      <c r="H2136" s="334">
        <f>IF(ISBLANK(F2136),ROUND(SUMIF(Anlagenbewegungsdaten!B:B,A2136,Anlagenbewegungsdaten!D:D),2),ROUND(G2136*F2136%,2))</f>
        <v>0</v>
      </c>
      <c r="I2136" s="334">
        <f>ROUND((H2136-SUMIF(Anlagenbewegungsdaten!$B:$B,A2136,Anlagenbewegungsdaten!D:D)),3)</f>
        <v>0</v>
      </c>
      <c r="J2136" s="335" t="s">
        <v>5179</v>
      </c>
      <c r="K2136" s="335" t="s">
        <v>5193</v>
      </c>
      <c r="L2136" s="516">
        <v>17.899999999999999</v>
      </c>
      <c r="M2136" s="332">
        <f>ROUND(SUMIF(Anlagenbewegungsdaten_AV!B:B,A2136,Anlagenbewegungsdaten_AV!C:C),3)</f>
        <v>0</v>
      </c>
      <c r="N2136" s="330">
        <f>IF(ISBLANK(L2136),ROUND(SUMIF(Anlagenbewegungsdaten_AV!B:B,A2136,Anlagenbewegungsdaten_AV!D:D),2),ROUND(M2136*L2136%,2))</f>
        <v>0</v>
      </c>
      <c r="O2136" s="330">
        <f>ROUND(N2136-SUMIF(Anlagenbewegungsdaten_AV!B:B,A2136,Anlagenbewegungsdaten_AV!D:D),3)</f>
        <v>0</v>
      </c>
    </row>
    <row r="2137" spans="1:15" ht="15" customHeight="1" x14ac:dyDescent="0.25">
      <c r="A2137" s="263" t="s">
        <v>793</v>
      </c>
      <c r="B2137" s="174" t="s">
        <v>2108</v>
      </c>
      <c r="C2137" s="174" t="s">
        <v>4046</v>
      </c>
      <c r="D2137" s="174" t="s">
        <v>271</v>
      </c>
      <c r="E2137" s="174" t="s">
        <v>2483</v>
      </c>
      <c r="F2137" s="289">
        <v>19.46</v>
      </c>
      <c r="G2137" s="333">
        <f>ROUND(SUMIF(Anlagenbewegungsdaten!B:B,A2137,Anlagenbewegungsdaten!C:C),3)</f>
        <v>0</v>
      </c>
      <c r="H2137" s="334">
        <f>IF(ISBLANK(F2137),ROUND(SUMIF(Anlagenbewegungsdaten!B:B,A2137,Anlagenbewegungsdaten!D:D),2),ROUND(G2137*F2137%,2))</f>
        <v>0</v>
      </c>
      <c r="I2137" s="334">
        <f>ROUND((H2137-SUMIF(Anlagenbewegungsdaten!$B:$B,A2137,Anlagenbewegungsdaten!D:D)),3)</f>
        <v>0</v>
      </c>
      <c r="J2137" s="335" t="s">
        <v>5179</v>
      </c>
      <c r="K2137" s="335" t="s">
        <v>5193</v>
      </c>
      <c r="L2137" s="516">
        <v>15.57</v>
      </c>
      <c r="M2137" s="332">
        <f>ROUND(SUMIF(Anlagenbewegungsdaten_AV!B:B,A2137,Anlagenbewegungsdaten_AV!C:C),3)</f>
        <v>0</v>
      </c>
      <c r="N2137" s="330">
        <f>IF(ISBLANK(L2137),ROUND(SUMIF(Anlagenbewegungsdaten_AV!B:B,A2137,Anlagenbewegungsdaten_AV!D:D),2),ROUND(M2137*L2137%,2))</f>
        <v>0</v>
      </c>
      <c r="O2137" s="330">
        <f>ROUND(N2137-SUMIF(Anlagenbewegungsdaten_AV!B:B,A2137,Anlagenbewegungsdaten_AV!D:D),3)</f>
        <v>0</v>
      </c>
    </row>
    <row r="2138" spans="1:15" ht="15" customHeight="1" x14ac:dyDescent="0.25">
      <c r="A2138" s="263" t="s">
        <v>794</v>
      </c>
      <c r="B2138" s="174" t="s">
        <v>2108</v>
      </c>
      <c r="C2138" s="174" t="s">
        <v>4046</v>
      </c>
      <c r="D2138" s="174" t="s">
        <v>1822</v>
      </c>
      <c r="E2138" s="174" t="s">
        <v>2486</v>
      </c>
      <c r="F2138" s="289">
        <v>21.46</v>
      </c>
      <c r="G2138" s="333">
        <f>ROUND(SUMIF(Anlagenbewegungsdaten!B:B,A2138,Anlagenbewegungsdaten!C:C),3)</f>
        <v>0</v>
      </c>
      <c r="H2138" s="334">
        <f>IF(ISBLANK(F2138),ROUND(SUMIF(Anlagenbewegungsdaten!B:B,A2138,Anlagenbewegungsdaten!D:D),2),ROUND(G2138*F2138%,2))</f>
        <v>0</v>
      </c>
      <c r="I2138" s="334">
        <f>ROUND((H2138-SUMIF(Anlagenbewegungsdaten!$B:$B,A2138,Anlagenbewegungsdaten!D:D)),3)</f>
        <v>0</v>
      </c>
      <c r="J2138" s="335" t="s">
        <v>5179</v>
      </c>
      <c r="K2138" s="335" t="s">
        <v>5193</v>
      </c>
      <c r="L2138" s="516">
        <v>17.170000000000002</v>
      </c>
      <c r="M2138" s="332">
        <f>ROUND(SUMIF(Anlagenbewegungsdaten_AV!B:B,A2138,Anlagenbewegungsdaten_AV!C:C),3)</f>
        <v>0</v>
      </c>
      <c r="N2138" s="330">
        <f>IF(ISBLANK(L2138),ROUND(SUMIF(Anlagenbewegungsdaten_AV!B:B,A2138,Anlagenbewegungsdaten_AV!D:D),2),ROUND(M2138*L2138%,2))</f>
        <v>0</v>
      </c>
      <c r="O2138" s="330">
        <f>ROUND(N2138-SUMIF(Anlagenbewegungsdaten_AV!B:B,A2138,Anlagenbewegungsdaten_AV!D:D),3)</f>
        <v>0</v>
      </c>
    </row>
    <row r="2139" spans="1:15" ht="15" customHeight="1" x14ac:dyDescent="0.25">
      <c r="A2139" s="263" t="s">
        <v>795</v>
      </c>
      <c r="B2139" s="174" t="s">
        <v>2108</v>
      </c>
      <c r="C2139" s="174" t="s">
        <v>4046</v>
      </c>
      <c r="D2139" s="174" t="s">
        <v>1650</v>
      </c>
      <c r="E2139" s="174" t="s">
        <v>1560</v>
      </c>
      <c r="F2139" s="289">
        <v>22.46</v>
      </c>
      <c r="G2139" s="333">
        <f>ROUND(SUMIF(Anlagenbewegungsdaten!B:B,A2139,Anlagenbewegungsdaten!C:C),3)</f>
        <v>0</v>
      </c>
      <c r="H2139" s="334">
        <f>IF(ISBLANK(F2139),ROUND(SUMIF(Anlagenbewegungsdaten!B:B,A2139,Anlagenbewegungsdaten!D:D),2),ROUND(G2139*F2139%,2))</f>
        <v>0</v>
      </c>
      <c r="I2139" s="334">
        <f>ROUND((H2139-SUMIF(Anlagenbewegungsdaten!$B:$B,A2139,Anlagenbewegungsdaten!D:D)),3)</f>
        <v>0</v>
      </c>
      <c r="J2139" s="335" t="s">
        <v>5179</v>
      </c>
      <c r="K2139" s="335" t="s">
        <v>5193</v>
      </c>
      <c r="L2139" s="516">
        <v>17.97</v>
      </c>
      <c r="M2139" s="332">
        <f>ROUND(SUMIF(Anlagenbewegungsdaten_AV!B:B,A2139,Anlagenbewegungsdaten_AV!C:C),3)</f>
        <v>0</v>
      </c>
      <c r="N2139" s="330">
        <f>IF(ISBLANK(L2139),ROUND(SUMIF(Anlagenbewegungsdaten_AV!B:B,A2139,Anlagenbewegungsdaten_AV!D:D),2),ROUND(M2139*L2139%,2))</f>
        <v>0</v>
      </c>
      <c r="O2139" s="330">
        <f>ROUND(N2139-SUMIF(Anlagenbewegungsdaten_AV!B:B,A2139,Anlagenbewegungsdaten_AV!D:D),3)</f>
        <v>0</v>
      </c>
    </row>
    <row r="2140" spans="1:15" ht="15" customHeight="1" x14ac:dyDescent="0.25">
      <c r="A2140" s="263" t="s">
        <v>796</v>
      </c>
      <c r="B2140" s="174" t="s">
        <v>2108</v>
      </c>
      <c r="C2140" s="174" t="s">
        <v>4046</v>
      </c>
      <c r="D2140" s="174" t="s">
        <v>1652</v>
      </c>
      <c r="E2140" s="174" t="s">
        <v>1563</v>
      </c>
      <c r="F2140" s="289">
        <v>22.46</v>
      </c>
      <c r="G2140" s="333">
        <f>ROUND(SUMIF(Anlagenbewegungsdaten!B:B,A2140,Anlagenbewegungsdaten!C:C),3)</f>
        <v>0</v>
      </c>
      <c r="H2140" s="334">
        <f>IF(ISBLANK(F2140),ROUND(SUMIF(Anlagenbewegungsdaten!B:B,A2140,Anlagenbewegungsdaten!D:D),2),ROUND(G2140*F2140%,2))</f>
        <v>0</v>
      </c>
      <c r="I2140" s="334">
        <f>ROUND((H2140-SUMIF(Anlagenbewegungsdaten!$B:$B,A2140,Anlagenbewegungsdaten!D:D)),3)</f>
        <v>0</v>
      </c>
      <c r="J2140" s="335" t="s">
        <v>5179</v>
      </c>
      <c r="K2140" s="335" t="s">
        <v>5193</v>
      </c>
      <c r="L2140" s="516">
        <v>17.97</v>
      </c>
      <c r="M2140" s="332">
        <f>ROUND(SUMIF(Anlagenbewegungsdaten_AV!B:B,A2140,Anlagenbewegungsdaten_AV!C:C),3)</f>
        <v>0</v>
      </c>
      <c r="N2140" s="330">
        <f>IF(ISBLANK(L2140),ROUND(SUMIF(Anlagenbewegungsdaten_AV!B:B,A2140,Anlagenbewegungsdaten_AV!D:D),2),ROUND(M2140*L2140%,2))</f>
        <v>0</v>
      </c>
      <c r="O2140" s="330">
        <f>ROUND(N2140-SUMIF(Anlagenbewegungsdaten_AV!B:B,A2140,Anlagenbewegungsdaten_AV!D:D),3)</f>
        <v>0</v>
      </c>
    </row>
    <row r="2141" spans="1:15" ht="15" customHeight="1" x14ac:dyDescent="0.25">
      <c r="A2141" s="263" t="s">
        <v>2933</v>
      </c>
      <c r="B2141" s="174" t="s">
        <v>2108</v>
      </c>
      <c r="C2141" s="174" t="s">
        <v>4046</v>
      </c>
      <c r="D2141" s="174" t="s">
        <v>2620</v>
      </c>
      <c r="E2141" s="174" t="s">
        <v>2576</v>
      </c>
      <c r="F2141" s="289">
        <v>22.43</v>
      </c>
      <c r="G2141" s="333">
        <f>ROUND(SUMIF(Anlagenbewegungsdaten!B:B,A2141,Anlagenbewegungsdaten!C:C),3)</f>
        <v>0</v>
      </c>
      <c r="H2141" s="334">
        <f>IF(ISBLANK(F2141),ROUND(SUMIF(Anlagenbewegungsdaten!B:B,A2141,Anlagenbewegungsdaten!D:D),2),ROUND(G2141*F2141%,2))</f>
        <v>0</v>
      </c>
      <c r="I2141" s="334">
        <f>ROUND((H2141-SUMIF(Anlagenbewegungsdaten!$B:$B,A2141,Anlagenbewegungsdaten!D:D)),3)</f>
        <v>0</v>
      </c>
      <c r="J2141" s="335" t="s">
        <v>5179</v>
      </c>
      <c r="K2141" s="335" t="s">
        <v>5193</v>
      </c>
      <c r="L2141" s="516">
        <v>17.940000000000001</v>
      </c>
      <c r="M2141" s="332">
        <f>ROUND(SUMIF(Anlagenbewegungsdaten_AV!B:B,A2141,Anlagenbewegungsdaten_AV!C:C),3)</f>
        <v>0</v>
      </c>
      <c r="N2141" s="330">
        <f>IF(ISBLANK(L2141),ROUND(SUMIF(Anlagenbewegungsdaten_AV!B:B,A2141,Anlagenbewegungsdaten_AV!D:D),2),ROUND(M2141*L2141%,2))</f>
        <v>0</v>
      </c>
      <c r="O2141" s="330">
        <f>ROUND(N2141-SUMIF(Anlagenbewegungsdaten_AV!B:B,A2141,Anlagenbewegungsdaten_AV!D:D),3)</f>
        <v>0</v>
      </c>
    </row>
    <row r="2142" spans="1:15" ht="15" customHeight="1" x14ac:dyDescent="0.25">
      <c r="A2142" s="263" t="s">
        <v>3677</v>
      </c>
      <c r="B2142" s="174" t="s">
        <v>2108</v>
      </c>
      <c r="C2142" s="174" t="s">
        <v>4046</v>
      </c>
      <c r="D2142" s="174" t="s">
        <v>3364</v>
      </c>
      <c r="E2142" s="174" t="s">
        <v>3320</v>
      </c>
      <c r="F2142" s="289">
        <v>22.4</v>
      </c>
      <c r="G2142" s="333">
        <f>ROUND(SUMIF(Anlagenbewegungsdaten!B:B,A2142,Anlagenbewegungsdaten!C:C),3)</f>
        <v>0</v>
      </c>
      <c r="H2142" s="334">
        <f>IF(ISBLANK(F2142),ROUND(SUMIF(Anlagenbewegungsdaten!B:B,A2142,Anlagenbewegungsdaten!D:D),2),ROUND(G2142*F2142%,2))</f>
        <v>0</v>
      </c>
      <c r="I2142" s="334">
        <f>ROUND((H2142-SUMIF(Anlagenbewegungsdaten!$B:$B,A2142,Anlagenbewegungsdaten!D:D)),3)</f>
        <v>0</v>
      </c>
      <c r="J2142" s="335" t="s">
        <v>5179</v>
      </c>
      <c r="K2142" s="335" t="s">
        <v>5193</v>
      </c>
      <c r="L2142" s="516">
        <v>17.920000000000002</v>
      </c>
      <c r="M2142" s="332">
        <f>ROUND(SUMIF(Anlagenbewegungsdaten_AV!B:B,A2142,Anlagenbewegungsdaten_AV!C:C),3)</f>
        <v>0</v>
      </c>
      <c r="N2142" s="330">
        <f>IF(ISBLANK(L2142),ROUND(SUMIF(Anlagenbewegungsdaten_AV!B:B,A2142,Anlagenbewegungsdaten_AV!D:D),2),ROUND(M2142*L2142%,2))</f>
        <v>0</v>
      </c>
      <c r="O2142" s="330">
        <f>ROUND(N2142-SUMIF(Anlagenbewegungsdaten_AV!B:B,A2142,Anlagenbewegungsdaten_AV!D:D),3)</f>
        <v>0</v>
      </c>
    </row>
    <row r="2143" spans="1:15" ht="15" customHeight="1" x14ac:dyDescent="0.25">
      <c r="A2143" s="275" t="s">
        <v>4453</v>
      </c>
      <c r="B2143" s="193" t="s">
        <v>2108</v>
      </c>
      <c r="C2143" s="193" t="s">
        <v>4046</v>
      </c>
      <c r="D2143" s="193" t="s">
        <v>4137</v>
      </c>
      <c r="E2143" s="193" t="s">
        <v>4093</v>
      </c>
      <c r="F2143" s="290">
        <v>22.37</v>
      </c>
      <c r="G2143" s="333">
        <f>ROUND(SUMIF(Anlagenbewegungsdaten!B:B,A2143,Anlagenbewegungsdaten!C:C),3)</f>
        <v>0</v>
      </c>
      <c r="H2143" s="334">
        <f>IF(ISBLANK(F2143),ROUND(SUMIF(Anlagenbewegungsdaten!B:B,A2143,Anlagenbewegungsdaten!D:D),2),ROUND(G2143*F2143%,2))</f>
        <v>0</v>
      </c>
      <c r="I2143" s="334">
        <f>ROUND((H2143-SUMIF(Anlagenbewegungsdaten!$B:$B,A2143,Anlagenbewegungsdaten!D:D)),3)</f>
        <v>0</v>
      </c>
      <c r="J2143" s="335" t="s">
        <v>5179</v>
      </c>
      <c r="K2143" s="335" t="s">
        <v>5193</v>
      </c>
      <c r="L2143" s="516">
        <v>17.899999999999999</v>
      </c>
      <c r="M2143" s="332">
        <f>ROUND(SUMIF(Anlagenbewegungsdaten_AV!B:B,A2143,Anlagenbewegungsdaten_AV!C:C),3)</f>
        <v>0</v>
      </c>
      <c r="N2143" s="330">
        <f>IF(ISBLANK(L2143),ROUND(SUMIF(Anlagenbewegungsdaten_AV!B:B,A2143,Anlagenbewegungsdaten_AV!D:D),2),ROUND(M2143*L2143%,2))</f>
        <v>0</v>
      </c>
      <c r="O2143" s="330">
        <f>ROUND(N2143-SUMIF(Anlagenbewegungsdaten_AV!B:B,A2143,Anlagenbewegungsdaten_AV!D:D),3)</f>
        <v>0</v>
      </c>
    </row>
    <row r="2144" spans="1:15" ht="15" customHeight="1" x14ac:dyDescent="0.25">
      <c r="A2144" s="263" t="s">
        <v>797</v>
      </c>
      <c r="B2144" s="174" t="s">
        <v>2108</v>
      </c>
      <c r="C2144" s="174" t="s">
        <v>4046</v>
      </c>
      <c r="D2144" s="174" t="s">
        <v>1654</v>
      </c>
      <c r="E2144" s="174" t="s">
        <v>2483</v>
      </c>
      <c r="F2144" s="289">
        <v>20.46</v>
      </c>
      <c r="G2144" s="333">
        <f>ROUND(SUMIF(Anlagenbewegungsdaten!B:B,A2144,Anlagenbewegungsdaten!C:C),3)</f>
        <v>0</v>
      </c>
      <c r="H2144" s="334">
        <f>IF(ISBLANK(F2144),ROUND(SUMIF(Anlagenbewegungsdaten!B:B,A2144,Anlagenbewegungsdaten!D:D),2),ROUND(G2144*F2144%,2))</f>
        <v>0</v>
      </c>
      <c r="I2144" s="334">
        <f>ROUND((H2144-SUMIF(Anlagenbewegungsdaten!$B:$B,A2144,Anlagenbewegungsdaten!D:D)),3)</f>
        <v>0</v>
      </c>
      <c r="J2144" s="335" t="s">
        <v>5179</v>
      </c>
      <c r="K2144" s="335" t="s">
        <v>5193</v>
      </c>
      <c r="L2144" s="516">
        <v>16.37</v>
      </c>
      <c r="M2144" s="332">
        <f>ROUND(SUMIF(Anlagenbewegungsdaten_AV!B:B,A2144,Anlagenbewegungsdaten_AV!C:C),3)</f>
        <v>0</v>
      </c>
      <c r="N2144" s="330">
        <f>IF(ISBLANK(L2144),ROUND(SUMIF(Anlagenbewegungsdaten_AV!B:B,A2144,Anlagenbewegungsdaten_AV!D:D),2),ROUND(M2144*L2144%,2))</f>
        <v>0</v>
      </c>
      <c r="O2144" s="330">
        <f>ROUND(N2144-SUMIF(Anlagenbewegungsdaten_AV!B:B,A2144,Anlagenbewegungsdaten_AV!D:D),3)</f>
        <v>0</v>
      </c>
    </row>
    <row r="2145" spans="1:15" ht="15" customHeight="1" x14ac:dyDescent="0.25">
      <c r="A2145" s="263" t="s">
        <v>798</v>
      </c>
      <c r="B2145" s="174" t="s">
        <v>2108</v>
      </c>
      <c r="C2145" s="174" t="s">
        <v>4046</v>
      </c>
      <c r="D2145" s="174" t="s">
        <v>1827</v>
      </c>
      <c r="E2145" s="174" t="s">
        <v>2486</v>
      </c>
      <c r="F2145" s="289">
        <v>22.46</v>
      </c>
      <c r="G2145" s="333">
        <f>ROUND(SUMIF(Anlagenbewegungsdaten!B:B,A2145,Anlagenbewegungsdaten!C:C),3)</f>
        <v>0</v>
      </c>
      <c r="H2145" s="334">
        <f>IF(ISBLANK(F2145),ROUND(SUMIF(Anlagenbewegungsdaten!B:B,A2145,Anlagenbewegungsdaten!D:D),2),ROUND(G2145*F2145%,2))</f>
        <v>0</v>
      </c>
      <c r="I2145" s="334">
        <f>ROUND((H2145-SUMIF(Anlagenbewegungsdaten!$B:$B,A2145,Anlagenbewegungsdaten!D:D)),3)</f>
        <v>0</v>
      </c>
      <c r="J2145" s="335" t="s">
        <v>5179</v>
      </c>
      <c r="K2145" s="335" t="s">
        <v>5193</v>
      </c>
      <c r="L2145" s="516">
        <v>17.97</v>
      </c>
      <c r="M2145" s="332">
        <f>ROUND(SUMIF(Anlagenbewegungsdaten_AV!B:B,A2145,Anlagenbewegungsdaten_AV!C:C),3)</f>
        <v>0</v>
      </c>
      <c r="N2145" s="330">
        <f>IF(ISBLANK(L2145),ROUND(SUMIF(Anlagenbewegungsdaten_AV!B:B,A2145,Anlagenbewegungsdaten_AV!D:D),2),ROUND(M2145*L2145%,2))</f>
        <v>0</v>
      </c>
      <c r="O2145" s="330">
        <f>ROUND(N2145-SUMIF(Anlagenbewegungsdaten_AV!B:B,A2145,Anlagenbewegungsdaten_AV!D:D),3)</f>
        <v>0</v>
      </c>
    </row>
    <row r="2146" spans="1:15" ht="15" customHeight="1" x14ac:dyDescent="0.25">
      <c r="A2146" s="263" t="s">
        <v>799</v>
      </c>
      <c r="B2146" s="174" t="s">
        <v>2108</v>
      </c>
      <c r="C2146" s="174" t="s">
        <v>4046</v>
      </c>
      <c r="D2146" s="184" t="s">
        <v>1656</v>
      </c>
      <c r="E2146" s="174" t="s">
        <v>1560</v>
      </c>
      <c r="F2146" s="289">
        <v>23.46</v>
      </c>
      <c r="G2146" s="333">
        <f>ROUND(SUMIF(Anlagenbewegungsdaten!B:B,A2146,Anlagenbewegungsdaten!C:C),3)</f>
        <v>0</v>
      </c>
      <c r="H2146" s="334">
        <f>IF(ISBLANK(F2146),ROUND(SUMIF(Anlagenbewegungsdaten!B:B,A2146,Anlagenbewegungsdaten!D:D),2),ROUND(G2146*F2146%,2))</f>
        <v>0</v>
      </c>
      <c r="I2146" s="334">
        <f>ROUND((H2146-SUMIF(Anlagenbewegungsdaten!$B:$B,A2146,Anlagenbewegungsdaten!D:D)),3)</f>
        <v>0</v>
      </c>
      <c r="J2146" s="335" t="s">
        <v>5179</v>
      </c>
      <c r="K2146" s="335" t="s">
        <v>5193</v>
      </c>
      <c r="L2146" s="516">
        <v>18.77</v>
      </c>
      <c r="M2146" s="332">
        <f>ROUND(SUMIF(Anlagenbewegungsdaten_AV!B:B,A2146,Anlagenbewegungsdaten_AV!C:C),3)</f>
        <v>0</v>
      </c>
      <c r="N2146" s="330">
        <f>IF(ISBLANK(L2146),ROUND(SUMIF(Anlagenbewegungsdaten_AV!B:B,A2146,Anlagenbewegungsdaten_AV!D:D),2),ROUND(M2146*L2146%,2))</f>
        <v>0</v>
      </c>
      <c r="O2146" s="330">
        <f>ROUND(N2146-SUMIF(Anlagenbewegungsdaten_AV!B:B,A2146,Anlagenbewegungsdaten_AV!D:D),3)</f>
        <v>0</v>
      </c>
    </row>
    <row r="2147" spans="1:15" ht="15" customHeight="1" x14ac:dyDescent="0.25">
      <c r="A2147" s="263" t="s">
        <v>800</v>
      </c>
      <c r="B2147" s="174" t="s">
        <v>2108</v>
      </c>
      <c r="C2147" s="174" t="s">
        <v>4046</v>
      </c>
      <c r="D2147" s="174" t="s">
        <v>1658</v>
      </c>
      <c r="E2147" s="174" t="s">
        <v>1563</v>
      </c>
      <c r="F2147" s="289">
        <v>23.46</v>
      </c>
      <c r="G2147" s="333">
        <f>ROUND(SUMIF(Anlagenbewegungsdaten!B:B,A2147,Anlagenbewegungsdaten!C:C),3)</f>
        <v>0</v>
      </c>
      <c r="H2147" s="334">
        <f>IF(ISBLANK(F2147),ROUND(SUMIF(Anlagenbewegungsdaten!B:B,A2147,Anlagenbewegungsdaten!D:D),2),ROUND(G2147*F2147%,2))</f>
        <v>0</v>
      </c>
      <c r="I2147" s="334">
        <f>ROUND((H2147-SUMIF(Anlagenbewegungsdaten!$B:$B,A2147,Anlagenbewegungsdaten!D:D)),3)</f>
        <v>0</v>
      </c>
      <c r="J2147" s="335" t="s">
        <v>5179</v>
      </c>
      <c r="K2147" s="335" t="s">
        <v>5193</v>
      </c>
      <c r="L2147" s="516">
        <v>18.77</v>
      </c>
      <c r="M2147" s="332">
        <f>ROUND(SUMIF(Anlagenbewegungsdaten_AV!B:B,A2147,Anlagenbewegungsdaten_AV!C:C),3)</f>
        <v>0</v>
      </c>
      <c r="N2147" s="330">
        <f>IF(ISBLANK(L2147),ROUND(SUMIF(Anlagenbewegungsdaten_AV!B:B,A2147,Anlagenbewegungsdaten_AV!D:D),2),ROUND(M2147*L2147%,2))</f>
        <v>0</v>
      </c>
      <c r="O2147" s="330">
        <f>ROUND(N2147-SUMIF(Anlagenbewegungsdaten_AV!B:B,A2147,Anlagenbewegungsdaten_AV!D:D),3)</f>
        <v>0</v>
      </c>
    </row>
    <row r="2148" spans="1:15" ht="15" customHeight="1" x14ac:dyDescent="0.25">
      <c r="A2148" s="263" t="s">
        <v>2934</v>
      </c>
      <c r="B2148" s="174" t="s">
        <v>2108</v>
      </c>
      <c r="C2148" s="174" t="s">
        <v>4046</v>
      </c>
      <c r="D2148" s="174" t="s">
        <v>2622</v>
      </c>
      <c r="E2148" s="174" t="s">
        <v>2576</v>
      </c>
      <c r="F2148" s="289">
        <v>23.43</v>
      </c>
      <c r="G2148" s="333">
        <f>ROUND(SUMIF(Anlagenbewegungsdaten!B:B,A2148,Anlagenbewegungsdaten!C:C),3)</f>
        <v>0</v>
      </c>
      <c r="H2148" s="334">
        <f>IF(ISBLANK(F2148),ROUND(SUMIF(Anlagenbewegungsdaten!B:B,A2148,Anlagenbewegungsdaten!D:D),2),ROUND(G2148*F2148%,2))</f>
        <v>0</v>
      </c>
      <c r="I2148" s="334">
        <f>ROUND((H2148-SUMIF(Anlagenbewegungsdaten!$B:$B,A2148,Anlagenbewegungsdaten!D:D)),3)</f>
        <v>0</v>
      </c>
      <c r="J2148" s="335" t="s">
        <v>5179</v>
      </c>
      <c r="K2148" s="335" t="s">
        <v>5193</v>
      </c>
      <c r="L2148" s="516">
        <v>18.739999999999998</v>
      </c>
      <c r="M2148" s="332">
        <f>ROUND(SUMIF(Anlagenbewegungsdaten_AV!B:B,A2148,Anlagenbewegungsdaten_AV!C:C),3)</f>
        <v>0</v>
      </c>
      <c r="N2148" s="330">
        <f>IF(ISBLANK(L2148),ROUND(SUMIF(Anlagenbewegungsdaten_AV!B:B,A2148,Anlagenbewegungsdaten_AV!D:D),2),ROUND(M2148*L2148%,2))</f>
        <v>0</v>
      </c>
      <c r="O2148" s="330">
        <f>ROUND(N2148-SUMIF(Anlagenbewegungsdaten_AV!B:B,A2148,Anlagenbewegungsdaten_AV!D:D),3)</f>
        <v>0</v>
      </c>
    </row>
    <row r="2149" spans="1:15" ht="15" customHeight="1" x14ac:dyDescent="0.25">
      <c r="A2149" s="263" t="s">
        <v>3678</v>
      </c>
      <c r="B2149" s="174" t="s">
        <v>2108</v>
      </c>
      <c r="C2149" s="174" t="s">
        <v>4046</v>
      </c>
      <c r="D2149" s="174" t="s">
        <v>3366</v>
      </c>
      <c r="E2149" s="174" t="s">
        <v>3320</v>
      </c>
      <c r="F2149" s="289">
        <v>23.4</v>
      </c>
      <c r="G2149" s="333">
        <f>ROUND(SUMIF(Anlagenbewegungsdaten!B:B,A2149,Anlagenbewegungsdaten!C:C),3)</f>
        <v>0</v>
      </c>
      <c r="H2149" s="334">
        <f>IF(ISBLANK(F2149),ROUND(SUMIF(Anlagenbewegungsdaten!B:B,A2149,Anlagenbewegungsdaten!D:D),2),ROUND(G2149*F2149%,2))</f>
        <v>0</v>
      </c>
      <c r="I2149" s="334">
        <f>ROUND((H2149-SUMIF(Anlagenbewegungsdaten!$B:$B,A2149,Anlagenbewegungsdaten!D:D)),3)</f>
        <v>0</v>
      </c>
      <c r="J2149" s="335" t="s">
        <v>5179</v>
      </c>
      <c r="K2149" s="335" t="s">
        <v>5193</v>
      </c>
      <c r="L2149" s="516">
        <v>18.72</v>
      </c>
      <c r="M2149" s="332">
        <f>ROUND(SUMIF(Anlagenbewegungsdaten_AV!B:B,A2149,Anlagenbewegungsdaten_AV!C:C),3)</f>
        <v>0</v>
      </c>
      <c r="N2149" s="330">
        <f>IF(ISBLANK(L2149),ROUND(SUMIF(Anlagenbewegungsdaten_AV!B:B,A2149,Anlagenbewegungsdaten_AV!D:D),2),ROUND(M2149*L2149%,2))</f>
        <v>0</v>
      </c>
      <c r="O2149" s="330">
        <f>ROUND(N2149-SUMIF(Anlagenbewegungsdaten_AV!B:B,A2149,Anlagenbewegungsdaten_AV!D:D),3)</f>
        <v>0</v>
      </c>
    </row>
    <row r="2150" spans="1:15" ht="15" customHeight="1" x14ac:dyDescent="0.25">
      <c r="A2150" s="275" t="s">
        <v>4454</v>
      </c>
      <c r="B2150" s="193" t="s">
        <v>2108</v>
      </c>
      <c r="C2150" s="193" t="s">
        <v>4046</v>
      </c>
      <c r="D2150" s="193" t="s">
        <v>4139</v>
      </c>
      <c r="E2150" s="193" t="s">
        <v>4093</v>
      </c>
      <c r="F2150" s="290">
        <v>23.37</v>
      </c>
      <c r="G2150" s="333">
        <f>ROUND(SUMIF(Anlagenbewegungsdaten!B:B,A2150,Anlagenbewegungsdaten!C:C),3)</f>
        <v>0</v>
      </c>
      <c r="H2150" s="334">
        <f>IF(ISBLANK(F2150),ROUND(SUMIF(Anlagenbewegungsdaten!B:B,A2150,Anlagenbewegungsdaten!D:D),2),ROUND(G2150*F2150%,2))</f>
        <v>0</v>
      </c>
      <c r="I2150" s="334">
        <f>ROUND((H2150-SUMIF(Anlagenbewegungsdaten!$B:$B,A2150,Anlagenbewegungsdaten!D:D)),3)</f>
        <v>0</v>
      </c>
      <c r="J2150" s="335" t="s">
        <v>5179</v>
      </c>
      <c r="K2150" s="335" t="s">
        <v>5193</v>
      </c>
      <c r="L2150" s="516">
        <v>18.7</v>
      </c>
      <c r="M2150" s="332">
        <f>ROUND(SUMIF(Anlagenbewegungsdaten_AV!B:B,A2150,Anlagenbewegungsdaten_AV!C:C),3)</f>
        <v>0</v>
      </c>
      <c r="N2150" s="330">
        <f>IF(ISBLANK(L2150),ROUND(SUMIF(Anlagenbewegungsdaten_AV!B:B,A2150,Anlagenbewegungsdaten_AV!D:D),2),ROUND(M2150*L2150%,2))</f>
        <v>0</v>
      </c>
      <c r="O2150" s="330">
        <f>ROUND(N2150-SUMIF(Anlagenbewegungsdaten_AV!B:B,A2150,Anlagenbewegungsdaten_AV!D:D),3)</f>
        <v>0</v>
      </c>
    </row>
    <row r="2151" spans="1:15" ht="15" customHeight="1" x14ac:dyDescent="0.25">
      <c r="A2151" s="262" t="s">
        <v>2331</v>
      </c>
      <c r="B2151" s="167" t="s">
        <v>2108</v>
      </c>
      <c r="C2151" s="168" t="s">
        <v>4046</v>
      </c>
      <c r="D2151" s="167" t="s">
        <v>2506</v>
      </c>
      <c r="E2151" s="167" t="s">
        <v>2483</v>
      </c>
      <c r="F2151" s="182">
        <v>11.46</v>
      </c>
      <c r="G2151" s="333">
        <f>ROUND(SUMIF(Anlagenbewegungsdaten!B:B,A2151,Anlagenbewegungsdaten!C:C),3)</f>
        <v>0</v>
      </c>
      <c r="H2151" s="334">
        <f>IF(ISBLANK(F2151),ROUND(SUMIF(Anlagenbewegungsdaten!B:B,A2151,Anlagenbewegungsdaten!D:D),2),ROUND(G2151*F2151%,2))</f>
        <v>0</v>
      </c>
      <c r="I2151" s="334">
        <f>ROUND((H2151-SUMIF(Anlagenbewegungsdaten!$B:$B,A2151,Anlagenbewegungsdaten!D:D)),3)</f>
        <v>0</v>
      </c>
      <c r="J2151" s="335" t="s">
        <v>5179</v>
      </c>
      <c r="K2151" s="335" t="s">
        <v>5193</v>
      </c>
      <c r="L2151" s="516">
        <v>9.17</v>
      </c>
      <c r="M2151" s="332">
        <f>ROUND(SUMIF(Anlagenbewegungsdaten_AV!B:B,A2151,Anlagenbewegungsdaten_AV!C:C),3)</f>
        <v>0</v>
      </c>
      <c r="N2151" s="330">
        <f>IF(ISBLANK(L2151),ROUND(SUMIF(Anlagenbewegungsdaten_AV!B:B,A2151,Anlagenbewegungsdaten_AV!D:D),2),ROUND(M2151*L2151%,2))</f>
        <v>0</v>
      </c>
      <c r="O2151" s="330">
        <f>ROUND(N2151-SUMIF(Anlagenbewegungsdaten_AV!B:B,A2151,Anlagenbewegungsdaten_AV!D:D),3)</f>
        <v>0</v>
      </c>
    </row>
    <row r="2152" spans="1:15" ht="15" customHeight="1" x14ac:dyDescent="0.25">
      <c r="A2152" s="262" t="s">
        <v>2332</v>
      </c>
      <c r="B2152" s="167" t="s">
        <v>2108</v>
      </c>
      <c r="C2152" s="168" t="s">
        <v>4046</v>
      </c>
      <c r="D2152" s="179" t="s">
        <v>1830</v>
      </c>
      <c r="E2152" s="167" t="s">
        <v>2486</v>
      </c>
      <c r="F2152" s="182">
        <v>13.46</v>
      </c>
      <c r="G2152" s="333">
        <f>ROUND(SUMIF(Anlagenbewegungsdaten!B:B,A2152,Anlagenbewegungsdaten!C:C),3)</f>
        <v>0</v>
      </c>
      <c r="H2152" s="334">
        <f>IF(ISBLANK(F2152),ROUND(SUMIF(Anlagenbewegungsdaten!B:B,A2152,Anlagenbewegungsdaten!D:D),2),ROUND(G2152*F2152%,2))</f>
        <v>0</v>
      </c>
      <c r="I2152" s="334">
        <f>ROUND((H2152-SUMIF(Anlagenbewegungsdaten!$B:$B,A2152,Anlagenbewegungsdaten!D:D)),3)</f>
        <v>0</v>
      </c>
      <c r="J2152" s="335" t="s">
        <v>5179</v>
      </c>
      <c r="K2152" s="335" t="s">
        <v>5193</v>
      </c>
      <c r="L2152" s="516">
        <v>10.77</v>
      </c>
      <c r="M2152" s="332">
        <f>ROUND(SUMIF(Anlagenbewegungsdaten_AV!B:B,A2152,Anlagenbewegungsdaten_AV!C:C),3)</f>
        <v>0</v>
      </c>
      <c r="N2152" s="330">
        <f>IF(ISBLANK(L2152),ROUND(SUMIF(Anlagenbewegungsdaten_AV!B:B,A2152,Anlagenbewegungsdaten_AV!D:D),2),ROUND(M2152*L2152%,2))</f>
        <v>0</v>
      </c>
      <c r="O2152" s="330">
        <f>ROUND(N2152-SUMIF(Anlagenbewegungsdaten_AV!B:B,A2152,Anlagenbewegungsdaten_AV!D:D),3)</f>
        <v>0</v>
      </c>
    </row>
    <row r="2153" spans="1:15" ht="15" customHeight="1" x14ac:dyDescent="0.25">
      <c r="A2153" s="263" t="s">
        <v>801</v>
      </c>
      <c r="B2153" s="173" t="s">
        <v>2108</v>
      </c>
      <c r="C2153" s="174" t="s">
        <v>4046</v>
      </c>
      <c r="D2153" s="174" t="s">
        <v>1832</v>
      </c>
      <c r="E2153" s="174" t="s">
        <v>1560</v>
      </c>
      <c r="F2153" s="289">
        <v>14.46</v>
      </c>
      <c r="G2153" s="333">
        <f>ROUND(SUMIF(Anlagenbewegungsdaten!B:B,A2153,Anlagenbewegungsdaten!C:C),3)</f>
        <v>0</v>
      </c>
      <c r="H2153" s="334">
        <f>IF(ISBLANK(F2153),ROUND(SUMIF(Anlagenbewegungsdaten!B:B,A2153,Anlagenbewegungsdaten!D:D),2),ROUND(G2153*F2153%,2))</f>
        <v>0</v>
      </c>
      <c r="I2153" s="334">
        <f>ROUND((H2153-SUMIF(Anlagenbewegungsdaten!$B:$B,A2153,Anlagenbewegungsdaten!D:D)),3)</f>
        <v>0</v>
      </c>
      <c r="J2153" s="335" t="s">
        <v>5179</v>
      </c>
      <c r="K2153" s="335" t="s">
        <v>5193</v>
      </c>
      <c r="L2153" s="516">
        <v>11.57</v>
      </c>
      <c r="M2153" s="332">
        <f>ROUND(SUMIF(Anlagenbewegungsdaten_AV!B:B,A2153,Anlagenbewegungsdaten_AV!C:C),3)</f>
        <v>0</v>
      </c>
      <c r="N2153" s="330">
        <f>IF(ISBLANK(L2153),ROUND(SUMIF(Anlagenbewegungsdaten_AV!B:B,A2153,Anlagenbewegungsdaten_AV!D:D),2),ROUND(M2153*L2153%,2))</f>
        <v>0</v>
      </c>
      <c r="O2153" s="330">
        <f>ROUND(N2153-SUMIF(Anlagenbewegungsdaten_AV!B:B,A2153,Anlagenbewegungsdaten_AV!D:D),3)</f>
        <v>0</v>
      </c>
    </row>
    <row r="2154" spans="1:15" ht="15" customHeight="1" x14ac:dyDescent="0.25">
      <c r="A2154" s="263" t="s">
        <v>802</v>
      </c>
      <c r="B2154" s="173" t="s">
        <v>2108</v>
      </c>
      <c r="C2154" s="173" t="s">
        <v>4046</v>
      </c>
      <c r="D2154" s="174" t="s">
        <v>1834</v>
      </c>
      <c r="E2154" s="173" t="s">
        <v>1563</v>
      </c>
      <c r="F2154" s="289">
        <v>14.46</v>
      </c>
      <c r="G2154" s="333">
        <f>ROUND(SUMIF(Anlagenbewegungsdaten!B:B,A2154,Anlagenbewegungsdaten!C:C),3)</f>
        <v>0</v>
      </c>
      <c r="H2154" s="334">
        <f>IF(ISBLANK(F2154),ROUND(SUMIF(Anlagenbewegungsdaten!B:B,A2154,Anlagenbewegungsdaten!D:D),2),ROUND(G2154*F2154%,2))</f>
        <v>0</v>
      </c>
      <c r="I2154" s="334">
        <f>ROUND((H2154-SUMIF(Anlagenbewegungsdaten!$B:$B,A2154,Anlagenbewegungsdaten!D:D)),3)</f>
        <v>0</v>
      </c>
      <c r="J2154" s="335" t="s">
        <v>5179</v>
      </c>
      <c r="K2154" s="335" t="s">
        <v>5193</v>
      </c>
      <c r="L2154" s="516">
        <v>11.57</v>
      </c>
      <c r="M2154" s="332">
        <f>ROUND(SUMIF(Anlagenbewegungsdaten_AV!B:B,A2154,Anlagenbewegungsdaten_AV!C:C),3)</f>
        <v>0</v>
      </c>
      <c r="N2154" s="330">
        <f>IF(ISBLANK(L2154),ROUND(SUMIF(Anlagenbewegungsdaten_AV!B:B,A2154,Anlagenbewegungsdaten_AV!D:D),2),ROUND(M2154*L2154%,2))</f>
        <v>0</v>
      </c>
      <c r="O2154" s="330">
        <f>ROUND(N2154-SUMIF(Anlagenbewegungsdaten_AV!B:B,A2154,Anlagenbewegungsdaten_AV!D:D),3)</f>
        <v>0</v>
      </c>
    </row>
    <row r="2155" spans="1:15" ht="15" customHeight="1" x14ac:dyDescent="0.25">
      <c r="A2155" s="263" t="s">
        <v>2935</v>
      </c>
      <c r="B2155" s="173" t="s">
        <v>2108</v>
      </c>
      <c r="C2155" s="173" t="s">
        <v>4046</v>
      </c>
      <c r="D2155" s="174" t="s">
        <v>2750</v>
      </c>
      <c r="E2155" s="174" t="s">
        <v>2576</v>
      </c>
      <c r="F2155" s="289">
        <v>14.430000000000001</v>
      </c>
      <c r="G2155" s="333">
        <f>ROUND(SUMIF(Anlagenbewegungsdaten!B:B,A2155,Anlagenbewegungsdaten!C:C),3)</f>
        <v>0</v>
      </c>
      <c r="H2155" s="334">
        <f>IF(ISBLANK(F2155),ROUND(SUMIF(Anlagenbewegungsdaten!B:B,A2155,Anlagenbewegungsdaten!D:D),2),ROUND(G2155*F2155%,2))</f>
        <v>0</v>
      </c>
      <c r="I2155" s="334">
        <f>ROUND((H2155-SUMIF(Anlagenbewegungsdaten!$B:$B,A2155,Anlagenbewegungsdaten!D:D)),3)</f>
        <v>0</v>
      </c>
      <c r="J2155" s="335" t="s">
        <v>5179</v>
      </c>
      <c r="K2155" s="335" t="s">
        <v>5193</v>
      </c>
      <c r="L2155" s="516">
        <v>11.54</v>
      </c>
      <c r="M2155" s="332">
        <f>ROUND(SUMIF(Anlagenbewegungsdaten_AV!B:B,A2155,Anlagenbewegungsdaten_AV!C:C),3)</f>
        <v>0</v>
      </c>
      <c r="N2155" s="330">
        <f>IF(ISBLANK(L2155),ROUND(SUMIF(Anlagenbewegungsdaten_AV!B:B,A2155,Anlagenbewegungsdaten_AV!D:D),2),ROUND(M2155*L2155%,2))</f>
        <v>0</v>
      </c>
      <c r="O2155" s="330">
        <f>ROUND(N2155-SUMIF(Anlagenbewegungsdaten_AV!B:B,A2155,Anlagenbewegungsdaten_AV!D:D),3)</f>
        <v>0</v>
      </c>
    </row>
    <row r="2156" spans="1:15" ht="15" customHeight="1" x14ac:dyDescent="0.25">
      <c r="A2156" s="263" t="s">
        <v>3679</v>
      </c>
      <c r="B2156" s="173" t="s">
        <v>2108</v>
      </c>
      <c r="C2156" s="173" t="s">
        <v>4046</v>
      </c>
      <c r="D2156" s="174" t="s">
        <v>3494</v>
      </c>
      <c r="E2156" s="174" t="s">
        <v>3320</v>
      </c>
      <c r="F2156" s="289">
        <v>14.4</v>
      </c>
      <c r="G2156" s="333">
        <f>ROUND(SUMIF(Anlagenbewegungsdaten!B:B,A2156,Anlagenbewegungsdaten!C:C),3)</f>
        <v>0</v>
      </c>
      <c r="H2156" s="334">
        <f>IF(ISBLANK(F2156),ROUND(SUMIF(Anlagenbewegungsdaten!B:B,A2156,Anlagenbewegungsdaten!D:D),2),ROUND(G2156*F2156%,2))</f>
        <v>0</v>
      </c>
      <c r="I2156" s="334">
        <f>ROUND((H2156-SUMIF(Anlagenbewegungsdaten!$B:$B,A2156,Anlagenbewegungsdaten!D:D)),3)</f>
        <v>0</v>
      </c>
      <c r="J2156" s="335" t="s">
        <v>5179</v>
      </c>
      <c r="K2156" s="335" t="s">
        <v>5193</v>
      </c>
      <c r="L2156" s="516">
        <v>11.52</v>
      </c>
      <c r="M2156" s="332">
        <f>ROUND(SUMIF(Anlagenbewegungsdaten_AV!B:B,A2156,Anlagenbewegungsdaten_AV!C:C),3)</f>
        <v>0</v>
      </c>
      <c r="N2156" s="330">
        <f>IF(ISBLANK(L2156),ROUND(SUMIF(Anlagenbewegungsdaten_AV!B:B,A2156,Anlagenbewegungsdaten_AV!D:D),2),ROUND(M2156*L2156%,2))</f>
        <v>0</v>
      </c>
      <c r="O2156" s="330">
        <f>ROUND(N2156-SUMIF(Anlagenbewegungsdaten_AV!B:B,A2156,Anlagenbewegungsdaten_AV!D:D),3)</f>
        <v>0</v>
      </c>
    </row>
    <row r="2157" spans="1:15" ht="15" customHeight="1" x14ac:dyDescent="0.25">
      <c r="A2157" s="275" t="s">
        <v>4455</v>
      </c>
      <c r="B2157" s="194" t="s">
        <v>2108</v>
      </c>
      <c r="C2157" s="194" t="s">
        <v>4046</v>
      </c>
      <c r="D2157" s="193" t="s">
        <v>4268</v>
      </c>
      <c r="E2157" s="193" t="s">
        <v>4093</v>
      </c>
      <c r="F2157" s="290">
        <v>14.370000000000001</v>
      </c>
      <c r="G2157" s="333">
        <f>ROUND(SUMIF(Anlagenbewegungsdaten!B:B,A2157,Anlagenbewegungsdaten!C:C),3)</f>
        <v>0</v>
      </c>
      <c r="H2157" s="334">
        <f>IF(ISBLANK(F2157),ROUND(SUMIF(Anlagenbewegungsdaten!B:B,A2157,Anlagenbewegungsdaten!D:D),2),ROUND(G2157*F2157%,2))</f>
        <v>0</v>
      </c>
      <c r="I2157" s="334">
        <f>ROUND((H2157-SUMIF(Anlagenbewegungsdaten!$B:$B,A2157,Anlagenbewegungsdaten!D:D)),3)</f>
        <v>0</v>
      </c>
      <c r="J2157" s="335" t="s">
        <v>5179</v>
      </c>
      <c r="K2157" s="335" t="s">
        <v>5193</v>
      </c>
      <c r="L2157" s="516">
        <v>11.5</v>
      </c>
      <c r="M2157" s="332">
        <f>ROUND(SUMIF(Anlagenbewegungsdaten_AV!B:B,A2157,Anlagenbewegungsdaten_AV!C:C),3)</f>
        <v>0</v>
      </c>
      <c r="N2157" s="330">
        <f>IF(ISBLANK(L2157),ROUND(SUMIF(Anlagenbewegungsdaten_AV!B:B,A2157,Anlagenbewegungsdaten_AV!D:D),2),ROUND(M2157*L2157%,2))</f>
        <v>0</v>
      </c>
      <c r="O2157" s="330">
        <f>ROUND(N2157-SUMIF(Anlagenbewegungsdaten_AV!B:B,A2157,Anlagenbewegungsdaten_AV!D:D),3)</f>
        <v>0</v>
      </c>
    </row>
    <row r="2158" spans="1:15" ht="15" customHeight="1" x14ac:dyDescent="0.25">
      <c r="A2158" s="263" t="s">
        <v>803</v>
      </c>
      <c r="B2158" s="173" t="s">
        <v>2108</v>
      </c>
      <c r="C2158" s="173" t="s">
        <v>4046</v>
      </c>
      <c r="D2158" s="174" t="s">
        <v>1836</v>
      </c>
      <c r="E2158" s="173" t="s">
        <v>2483</v>
      </c>
      <c r="F2158" s="289">
        <v>12.46</v>
      </c>
      <c r="G2158" s="333">
        <f>ROUND(SUMIF(Anlagenbewegungsdaten!B:B,A2158,Anlagenbewegungsdaten!C:C),3)</f>
        <v>0</v>
      </c>
      <c r="H2158" s="334">
        <f>IF(ISBLANK(F2158),ROUND(SUMIF(Anlagenbewegungsdaten!B:B,A2158,Anlagenbewegungsdaten!D:D),2),ROUND(G2158*F2158%,2))</f>
        <v>0</v>
      </c>
      <c r="I2158" s="334">
        <f>ROUND((H2158-SUMIF(Anlagenbewegungsdaten!$B:$B,A2158,Anlagenbewegungsdaten!D:D)),3)</f>
        <v>0</v>
      </c>
      <c r="J2158" s="335" t="s">
        <v>5179</v>
      </c>
      <c r="K2158" s="335" t="s">
        <v>5193</v>
      </c>
      <c r="L2158" s="516">
        <v>9.9700000000000006</v>
      </c>
      <c r="M2158" s="332">
        <f>ROUND(SUMIF(Anlagenbewegungsdaten_AV!B:B,A2158,Anlagenbewegungsdaten_AV!C:C),3)</f>
        <v>0</v>
      </c>
      <c r="N2158" s="330">
        <f>IF(ISBLANK(L2158),ROUND(SUMIF(Anlagenbewegungsdaten_AV!B:B,A2158,Anlagenbewegungsdaten_AV!D:D),2),ROUND(M2158*L2158%,2))</f>
        <v>0</v>
      </c>
      <c r="O2158" s="330">
        <f>ROUND(N2158-SUMIF(Anlagenbewegungsdaten_AV!B:B,A2158,Anlagenbewegungsdaten_AV!D:D),3)</f>
        <v>0</v>
      </c>
    </row>
    <row r="2159" spans="1:15" ht="15" customHeight="1" x14ac:dyDescent="0.25">
      <c r="A2159" s="263" t="s">
        <v>804</v>
      </c>
      <c r="B2159" s="173" t="s">
        <v>2108</v>
      </c>
      <c r="C2159" s="173" t="s">
        <v>4046</v>
      </c>
      <c r="D2159" s="174" t="s">
        <v>1838</v>
      </c>
      <c r="E2159" s="173" t="s">
        <v>2486</v>
      </c>
      <c r="F2159" s="289">
        <v>14.46</v>
      </c>
      <c r="G2159" s="333">
        <f>ROUND(SUMIF(Anlagenbewegungsdaten!B:B,A2159,Anlagenbewegungsdaten!C:C),3)</f>
        <v>0</v>
      </c>
      <c r="H2159" s="334">
        <f>IF(ISBLANK(F2159),ROUND(SUMIF(Anlagenbewegungsdaten!B:B,A2159,Anlagenbewegungsdaten!D:D),2),ROUND(G2159*F2159%,2))</f>
        <v>0</v>
      </c>
      <c r="I2159" s="334">
        <f>ROUND((H2159-SUMIF(Anlagenbewegungsdaten!$B:$B,A2159,Anlagenbewegungsdaten!D:D)),3)</f>
        <v>0</v>
      </c>
      <c r="J2159" s="335" t="s">
        <v>5179</v>
      </c>
      <c r="K2159" s="335" t="s">
        <v>5193</v>
      </c>
      <c r="L2159" s="516">
        <v>11.57</v>
      </c>
      <c r="M2159" s="332">
        <f>ROUND(SUMIF(Anlagenbewegungsdaten_AV!B:B,A2159,Anlagenbewegungsdaten_AV!C:C),3)</f>
        <v>0</v>
      </c>
      <c r="N2159" s="330">
        <f>IF(ISBLANK(L2159),ROUND(SUMIF(Anlagenbewegungsdaten_AV!B:B,A2159,Anlagenbewegungsdaten_AV!D:D),2),ROUND(M2159*L2159%,2))</f>
        <v>0</v>
      </c>
      <c r="O2159" s="330">
        <f>ROUND(N2159-SUMIF(Anlagenbewegungsdaten_AV!B:B,A2159,Anlagenbewegungsdaten_AV!D:D),3)</f>
        <v>0</v>
      </c>
    </row>
    <row r="2160" spans="1:15" ht="15" customHeight="1" x14ac:dyDescent="0.25">
      <c r="A2160" s="263" t="s">
        <v>805</v>
      </c>
      <c r="B2160" s="173" t="s">
        <v>2108</v>
      </c>
      <c r="C2160" s="174" t="s">
        <v>4046</v>
      </c>
      <c r="D2160" s="174" t="s">
        <v>1840</v>
      </c>
      <c r="E2160" s="174" t="s">
        <v>1560</v>
      </c>
      <c r="F2160" s="289">
        <v>15.46</v>
      </c>
      <c r="G2160" s="333">
        <f>ROUND(SUMIF(Anlagenbewegungsdaten!B:B,A2160,Anlagenbewegungsdaten!C:C),3)</f>
        <v>0</v>
      </c>
      <c r="H2160" s="334">
        <f>IF(ISBLANK(F2160),ROUND(SUMIF(Anlagenbewegungsdaten!B:B,A2160,Anlagenbewegungsdaten!D:D),2),ROUND(G2160*F2160%,2))</f>
        <v>0</v>
      </c>
      <c r="I2160" s="334">
        <f>ROUND((H2160-SUMIF(Anlagenbewegungsdaten!$B:$B,A2160,Anlagenbewegungsdaten!D:D)),3)</f>
        <v>0</v>
      </c>
      <c r="J2160" s="335" t="s">
        <v>5179</v>
      </c>
      <c r="K2160" s="335" t="s">
        <v>5193</v>
      </c>
      <c r="L2160" s="516">
        <v>12.37</v>
      </c>
      <c r="M2160" s="332">
        <f>ROUND(SUMIF(Anlagenbewegungsdaten_AV!B:B,A2160,Anlagenbewegungsdaten_AV!C:C),3)</f>
        <v>0</v>
      </c>
      <c r="N2160" s="330">
        <f>IF(ISBLANK(L2160),ROUND(SUMIF(Anlagenbewegungsdaten_AV!B:B,A2160,Anlagenbewegungsdaten_AV!D:D),2),ROUND(M2160*L2160%,2))</f>
        <v>0</v>
      </c>
      <c r="O2160" s="330">
        <f>ROUND(N2160-SUMIF(Anlagenbewegungsdaten_AV!B:B,A2160,Anlagenbewegungsdaten_AV!D:D),3)</f>
        <v>0</v>
      </c>
    </row>
    <row r="2161" spans="1:15" ht="15" customHeight="1" x14ac:dyDescent="0.25">
      <c r="A2161" s="263" t="s">
        <v>806</v>
      </c>
      <c r="B2161" s="173" t="s">
        <v>2108</v>
      </c>
      <c r="C2161" s="173" t="s">
        <v>4046</v>
      </c>
      <c r="D2161" s="174" t="s">
        <v>1842</v>
      </c>
      <c r="E2161" s="173" t="s">
        <v>1563</v>
      </c>
      <c r="F2161" s="289">
        <v>15.46</v>
      </c>
      <c r="G2161" s="333">
        <f>ROUND(SUMIF(Anlagenbewegungsdaten!B:B,A2161,Anlagenbewegungsdaten!C:C),3)</f>
        <v>0</v>
      </c>
      <c r="H2161" s="334">
        <f>IF(ISBLANK(F2161),ROUND(SUMIF(Anlagenbewegungsdaten!B:B,A2161,Anlagenbewegungsdaten!D:D),2),ROUND(G2161*F2161%,2))</f>
        <v>0</v>
      </c>
      <c r="I2161" s="334">
        <f>ROUND((H2161-SUMIF(Anlagenbewegungsdaten!$B:$B,A2161,Anlagenbewegungsdaten!D:D)),3)</f>
        <v>0</v>
      </c>
      <c r="J2161" s="335" t="s">
        <v>5179</v>
      </c>
      <c r="K2161" s="335" t="s">
        <v>5193</v>
      </c>
      <c r="L2161" s="516">
        <v>12.37</v>
      </c>
      <c r="M2161" s="332">
        <f>ROUND(SUMIF(Anlagenbewegungsdaten_AV!B:B,A2161,Anlagenbewegungsdaten_AV!C:C),3)</f>
        <v>0</v>
      </c>
      <c r="N2161" s="330">
        <f>IF(ISBLANK(L2161),ROUND(SUMIF(Anlagenbewegungsdaten_AV!B:B,A2161,Anlagenbewegungsdaten_AV!D:D),2),ROUND(M2161*L2161%,2))</f>
        <v>0</v>
      </c>
      <c r="O2161" s="330">
        <f>ROUND(N2161-SUMIF(Anlagenbewegungsdaten_AV!B:B,A2161,Anlagenbewegungsdaten_AV!D:D),3)</f>
        <v>0</v>
      </c>
    </row>
    <row r="2162" spans="1:15" ht="15" customHeight="1" x14ac:dyDescent="0.25">
      <c r="A2162" s="263" t="s">
        <v>2936</v>
      </c>
      <c r="B2162" s="173" t="s">
        <v>2108</v>
      </c>
      <c r="C2162" s="173" t="s">
        <v>4046</v>
      </c>
      <c r="D2162" s="174" t="s">
        <v>2752</v>
      </c>
      <c r="E2162" s="174" t="s">
        <v>2576</v>
      </c>
      <c r="F2162" s="289">
        <v>15.430000000000001</v>
      </c>
      <c r="G2162" s="333">
        <f>ROUND(SUMIF(Anlagenbewegungsdaten!B:B,A2162,Anlagenbewegungsdaten!C:C),3)</f>
        <v>0</v>
      </c>
      <c r="H2162" s="334">
        <f>IF(ISBLANK(F2162),ROUND(SUMIF(Anlagenbewegungsdaten!B:B,A2162,Anlagenbewegungsdaten!D:D),2),ROUND(G2162*F2162%,2))</f>
        <v>0</v>
      </c>
      <c r="I2162" s="334">
        <f>ROUND((H2162-SUMIF(Anlagenbewegungsdaten!$B:$B,A2162,Anlagenbewegungsdaten!D:D)),3)</f>
        <v>0</v>
      </c>
      <c r="J2162" s="335" t="s">
        <v>5179</v>
      </c>
      <c r="K2162" s="335" t="s">
        <v>5193</v>
      </c>
      <c r="L2162" s="516">
        <v>12.34</v>
      </c>
      <c r="M2162" s="332">
        <f>ROUND(SUMIF(Anlagenbewegungsdaten_AV!B:B,A2162,Anlagenbewegungsdaten_AV!C:C),3)</f>
        <v>0</v>
      </c>
      <c r="N2162" s="330">
        <f>IF(ISBLANK(L2162),ROUND(SUMIF(Anlagenbewegungsdaten_AV!B:B,A2162,Anlagenbewegungsdaten_AV!D:D),2),ROUND(M2162*L2162%,2))</f>
        <v>0</v>
      </c>
      <c r="O2162" s="330">
        <f>ROUND(N2162-SUMIF(Anlagenbewegungsdaten_AV!B:B,A2162,Anlagenbewegungsdaten_AV!D:D),3)</f>
        <v>0</v>
      </c>
    </row>
    <row r="2163" spans="1:15" ht="15" customHeight="1" x14ac:dyDescent="0.25">
      <c r="A2163" s="263" t="s">
        <v>3680</v>
      </c>
      <c r="B2163" s="173" t="s">
        <v>2108</v>
      </c>
      <c r="C2163" s="173" t="s">
        <v>4046</v>
      </c>
      <c r="D2163" s="174" t="s">
        <v>3496</v>
      </c>
      <c r="E2163" s="174" t="s">
        <v>3320</v>
      </c>
      <c r="F2163" s="289">
        <v>15.4</v>
      </c>
      <c r="G2163" s="333">
        <f>ROUND(SUMIF(Anlagenbewegungsdaten!B:B,A2163,Anlagenbewegungsdaten!C:C),3)</f>
        <v>0</v>
      </c>
      <c r="H2163" s="334">
        <f>IF(ISBLANK(F2163),ROUND(SUMIF(Anlagenbewegungsdaten!B:B,A2163,Anlagenbewegungsdaten!D:D),2),ROUND(G2163*F2163%,2))</f>
        <v>0</v>
      </c>
      <c r="I2163" s="334">
        <f>ROUND((H2163-SUMIF(Anlagenbewegungsdaten!$B:$B,A2163,Anlagenbewegungsdaten!D:D)),3)</f>
        <v>0</v>
      </c>
      <c r="J2163" s="335" t="s">
        <v>5179</v>
      </c>
      <c r="K2163" s="335" t="s">
        <v>5193</v>
      </c>
      <c r="L2163" s="516">
        <v>12.32</v>
      </c>
      <c r="M2163" s="332">
        <f>ROUND(SUMIF(Anlagenbewegungsdaten_AV!B:B,A2163,Anlagenbewegungsdaten_AV!C:C),3)</f>
        <v>0</v>
      </c>
      <c r="N2163" s="330">
        <f>IF(ISBLANK(L2163),ROUND(SUMIF(Anlagenbewegungsdaten_AV!B:B,A2163,Anlagenbewegungsdaten_AV!D:D),2),ROUND(M2163*L2163%,2))</f>
        <v>0</v>
      </c>
      <c r="O2163" s="330">
        <f>ROUND(N2163-SUMIF(Anlagenbewegungsdaten_AV!B:B,A2163,Anlagenbewegungsdaten_AV!D:D),3)</f>
        <v>0</v>
      </c>
    </row>
    <row r="2164" spans="1:15" ht="15" customHeight="1" x14ac:dyDescent="0.25">
      <c r="A2164" s="275" t="s">
        <v>4456</v>
      </c>
      <c r="B2164" s="194" t="s">
        <v>2108</v>
      </c>
      <c r="C2164" s="194" t="s">
        <v>4046</v>
      </c>
      <c r="D2164" s="193" t="s">
        <v>4270</v>
      </c>
      <c r="E2164" s="193" t="s">
        <v>4093</v>
      </c>
      <c r="F2164" s="290">
        <v>15.370000000000001</v>
      </c>
      <c r="G2164" s="333">
        <f>ROUND(SUMIF(Anlagenbewegungsdaten!B:B,A2164,Anlagenbewegungsdaten!C:C),3)</f>
        <v>0</v>
      </c>
      <c r="H2164" s="334">
        <f>IF(ISBLANK(F2164),ROUND(SUMIF(Anlagenbewegungsdaten!B:B,A2164,Anlagenbewegungsdaten!D:D),2),ROUND(G2164*F2164%,2))</f>
        <v>0</v>
      </c>
      <c r="I2164" s="334">
        <f>ROUND((H2164-SUMIF(Anlagenbewegungsdaten!$B:$B,A2164,Anlagenbewegungsdaten!D:D)),3)</f>
        <v>0</v>
      </c>
      <c r="J2164" s="335" t="s">
        <v>5179</v>
      </c>
      <c r="K2164" s="335" t="s">
        <v>5193</v>
      </c>
      <c r="L2164" s="516">
        <v>12.3</v>
      </c>
      <c r="M2164" s="332">
        <f>ROUND(SUMIF(Anlagenbewegungsdaten_AV!B:B,A2164,Anlagenbewegungsdaten_AV!C:C),3)</f>
        <v>0</v>
      </c>
      <c r="N2164" s="330">
        <f>IF(ISBLANK(L2164),ROUND(SUMIF(Anlagenbewegungsdaten_AV!B:B,A2164,Anlagenbewegungsdaten_AV!D:D),2),ROUND(M2164*L2164%,2))</f>
        <v>0</v>
      </c>
      <c r="O2164" s="330">
        <f>ROUND(N2164-SUMIF(Anlagenbewegungsdaten_AV!B:B,A2164,Anlagenbewegungsdaten_AV!D:D),3)</f>
        <v>0</v>
      </c>
    </row>
    <row r="2165" spans="1:15" ht="15" customHeight="1" x14ac:dyDescent="0.25">
      <c r="A2165" s="262" t="s">
        <v>2333</v>
      </c>
      <c r="B2165" s="167" t="s">
        <v>2108</v>
      </c>
      <c r="C2165" s="168" t="s">
        <v>4046</v>
      </c>
      <c r="D2165" s="167" t="s">
        <v>2509</v>
      </c>
      <c r="E2165" s="167" t="s">
        <v>2483</v>
      </c>
      <c r="F2165" s="182">
        <v>17.46</v>
      </c>
      <c r="G2165" s="333">
        <f>ROUND(SUMIF(Anlagenbewegungsdaten!B:B,A2165,Anlagenbewegungsdaten!C:C),3)</f>
        <v>0</v>
      </c>
      <c r="H2165" s="334">
        <f>IF(ISBLANK(F2165),ROUND(SUMIF(Anlagenbewegungsdaten!B:B,A2165,Anlagenbewegungsdaten!D:D),2),ROUND(G2165*F2165%,2))</f>
        <v>0</v>
      </c>
      <c r="I2165" s="334">
        <f>ROUND((H2165-SUMIF(Anlagenbewegungsdaten!$B:$B,A2165,Anlagenbewegungsdaten!D:D)),3)</f>
        <v>0</v>
      </c>
      <c r="J2165" s="335" t="s">
        <v>5179</v>
      </c>
      <c r="K2165" s="335" t="s">
        <v>5193</v>
      </c>
      <c r="L2165" s="516">
        <v>13.97</v>
      </c>
      <c r="M2165" s="332">
        <f>ROUND(SUMIF(Anlagenbewegungsdaten_AV!B:B,A2165,Anlagenbewegungsdaten_AV!C:C),3)</f>
        <v>0</v>
      </c>
      <c r="N2165" s="330">
        <f>IF(ISBLANK(L2165),ROUND(SUMIF(Anlagenbewegungsdaten_AV!B:B,A2165,Anlagenbewegungsdaten_AV!D:D),2),ROUND(M2165*L2165%,2))</f>
        <v>0</v>
      </c>
      <c r="O2165" s="330">
        <f>ROUND(N2165-SUMIF(Anlagenbewegungsdaten_AV!B:B,A2165,Anlagenbewegungsdaten_AV!D:D),3)</f>
        <v>0</v>
      </c>
    </row>
    <row r="2166" spans="1:15" ht="15" customHeight="1" x14ac:dyDescent="0.25">
      <c r="A2166" s="262" t="s">
        <v>2334</v>
      </c>
      <c r="B2166" s="167" t="s">
        <v>2108</v>
      </c>
      <c r="C2166" s="168" t="s">
        <v>4046</v>
      </c>
      <c r="D2166" s="167" t="s">
        <v>2511</v>
      </c>
      <c r="E2166" s="167" t="s">
        <v>2486</v>
      </c>
      <c r="F2166" s="182">
        <v>19.46</v>
      </c>
      <c r="G2166" s="333">
        <f>ROUND(SUMIF(Anlagenbewegungsdaten!B:B,A2166,Anlagenbewegungsdaten!C:C),3)</f>
        <v>0</v>
      </c>
      <c r="H2166" s="334">
        <f>IF(ISBLANK(F2166),ROUND(SUMIF(Anlagenbewegungsdaten!B:B,A2166,Anlagenbewegungsdaten!D:D),2),ROUND(G2166*F2166%,2))</f>
        <v>0</v>
      </c>
      <c r="I2166" s="334">
        <f>ROUND((H2166-SUMIF(Anlagenbewegungsdaten!$B:$B,A2166,Anlagenbewegungsdaten!D:D)),3)</f>
        <v>0</v>
      </c>
      <c r="J2166" s="335" t="s">
        <v>5179</v>
      </c>
      <c r="K2166" s="335" t="s">
        <v>5193</v>
      </c>
      <c r="L2166" s="516">
        <v>15.57</v>
      </c>
      <c r="M2166" s="332">
        <f>ROUND(SUMIF(Anlagenbewegungsdaten_AV!B:B,A2166,Anlagenbewegungsdaten_AV!C:C),3)</f>
        <v>0</v>
      </c>
      <c r="N2166" s="330">
        <f>IF(ISBLANK(L2166),ROUND(SUMIF(Anlagenbewegungsdaten_AV!B:B,A2166,Anlagenbewegungsdaten_AV!D:D),2),ROUND(M2166*L2166%,2))</f>
        <v>0</v>
      </c>
      <c r="O2166" s="330">
        <f>ROUND(N2166-SUMIF(Anlagenbewegungsdaten_AV!B:B,A2166,Anlagenbewegungsdaten_AV!D:D),3)</f>
        <v>0</v>
      </c>
    </row>
    <row r="2167" spans="1:15" ht="15" customHeight="1" x14ac:dyDescent="0.25">
      <c r="A2167" s="263" t="s">
        <v>807</v>
      </c>
      <c r="B2167" s="173" t="s">
        <v>2108</v>
      </c>
      <c r="C2167" s="174" t="s">
        <v>4046</v>
      </c>
      <c r="D2167" s="174" t="s">
        <v>1844</v>
      </c>
      <c r="E2167" s="174" t="s">
        <v>1560</v>
      </c>
      <c r="F2167" s="289">
        <v>20.46</v>
      </c>
      <c r="G2167" s="333">
        <f>ROUND(SUMIF(Anlagenbewegungsdaten!B:B,A2167,Anlagenbewegungsdaten!C:C),3)</f>
        <v>0</v>
      </c>
      <c r="H2167" s="334">
        <f>IF(ISBLANK(F2167),ROUND(SUMIF(Anlagenbewegungsdaten!B:B,A2167,Anlagenbewegungsdaten!D:D),2),ROUND(G2167*F2167%,2))</f>
        <v>0</v>
      </c>
      <c r="I2167" s="334">
        <f>ROUND((H2167-SUMIF(Anlagenbewegungsdaten!$B:$B,A2167,Anlagenbewegungsdaten!D:D)),3)</f>
        <v>0</v>
      </c>
      <c r="J2167" s="335" t="s">
        <v>5179</v>
      </c>
      <c r="K2167" s="335" t="s">
        <v>5193</v>
      </c>
      <c r="L2167" s="516">
        <v>16.37</v>
      </c>
      <c r="M2167" s="332">
        <f>ROUND(SUMIF(Anlagenbewegungsdaten_AV!B:B,A2167,Anlagenbewegungsdaten_AV!C:C),3)</f>
        <v>0</v>
      </c>
      <c r="N2167" s="330">
        <f>IF(ISBLANK(L2167),ROUND(SUMIF(Anlagenbewegungsdaten_AV!B:B,A2167,Anlagenbewegungsdaten_AV!D:D),2),ROUND(M2167*L2167%,2))</f>
        <v>0</v>
      </c>
      <c r="O2167" s="330">
        <f>ROUND(N2167-SUMIF(Anlagenbewegungsdaten_AV!B:B,A2167,Anlagenbewegungsdaten_AV!D:D),3)</f>
        <v>0</v>
      </c>
    </row>
    <row r="2168" spans="1:15" ht="15" customHeight="1" x14ac:dyDescent="0.25">
      <c r="A2168" s="263" t="s">
        <v>808</v>
      </c>
      <c r="B2168" s="173" t="s">
        <v>2108</v>
      </c>
      <c r="C2168" s="173" t="s">
        <v>4046</v>
      </c>
      <c r="D2168" s="174" t="s">
        <v>1846</v>
      </c>
      <c r="E2168" s="173" t="s">
        <v>1563</v>
      </c>
      <c r="F2168" s="289">
        <v>20.46</v>
      </c>
      <c r="G2168" s="333">
        <f>ROUND(SUMIF(Anlagenbewegungsdaten!B:B,A2168,Anlagenbewegungsdaten!C:C),3)</f>
        <v>0</v>
      </c>
      <c r="H2168" s="334">
        <f>IF(ISBLANK(F2168),ROUND(SUMIF(Anlagenbewegungsdaten!B:B,A2168,Anlagenbewegungsdaten!D:D),2),ROUND(G2168*F2168%,2))</f>
        <v>0</v>
      </c>
      <c r="I2168" s="334">
        <f>ROUND((H2168-SUMIF(Anlagenbewegungsdaten!$B:$B,A2168,Anlagenbewegungsdaten!D:D)),3)</f>
        <v>0</v>
      </c>
      <c r="J2168" s="335" t="s">
        <v>5179</v>
      </c>
      <c r="K2168" s="335" t="s">
        <v>5193</v>
      </c>
      <c r="L2168" s="516">
        <v>16.37</v>
      </c>
      <c r="M2168" s="332">
        <f>ROUND(SUMIF(Anlagenbewegungsdaten_AV!B:B,A2168,Anlagenbewegungsdaten_AV!C:C),3)</f>
        <v>0</v>
      </c>
      <c r="N2168" s="330">
        <f>IF(ISBLANK(L2168),ROUND(SUMIF(Anlagenbewegungsdaten_AV!B:B,A2168,Anlagenbewegungsdaten_AV!D:D),2),ROUND(M2168*L2168%,2))</f>
        <v>0</v>
      </c>
      <c r="O2168" s="330">
        <f>ROUND(N2168-SUMIF(Anlagenbewegungsdaten_AV!B:B,A2168,Anlagenbewegungsdaten_AV!D:D),3)</f>
        <v>0</v>
      </c>
    </row>
    <row r="2169" spans="1:15" ht="15" customHeight="1" x14ac:dyDescent="0.25">
      <c r="A2169" s="263" t="s">
        <v>2937</v>
      </c>
      <c r="B2169" s="173" t="s">
        <v>2108</v>
      </c>
      <c r="C2169" s="173" t="s">
        <v>4046</v>
      </c>
      <c r="D2169" s="174" t="s">
        <v>2754</v>
      </c>
      <c r="E2169" s="174" t="s">
        <v>2576</v>
      </c>
      <c r="F2169" s="289">
        <v>20.43</v>
      </c>
      <c r="G2169" s="333">
        <f>ROUND(SUMIF(Anlagenbewegungsdaten!B:B,A2169,Anlagenbewegungsdaten!C:C),3)</f>
        <v>0</v>
      </c>
      <c r="H2169" s="334">
        <f>IF(ISBLANK(F2169),ROUND(SUMIF(Anlagenbewegungsdaten!B:B,A2169,Anlagenbewegungsdaten!D:D),2),ROUND(G2169*F2169%,2))</f>
        <v>0</v>
      </c>
      <c r="I2169" s="334">
        <f>ROUND((H2169-SUMIF(Anlagenbewegungsdaten!$B:$B,A2169,Anlagenbewegungsdaten!D:D)),3)</f>
        <v>0</v>
      </c>
      <c r="J2169" s="335" t="s">
        <v>5179</v>
      </c>
      <c r="K2169" s="335" t="s">
        <v>5193</v>
      </c>
      <c r="L2169" s="516">
        <v>16.34</v>
      </c>
      <c r="M2169" s="332">
        <f>ROUND(SUMIF(Anlagenbewegungsdaten_AV!B:B,A2169,Anlagenbewegungsdaten_AV!C:C),3)</f>
        <v>0</v>
      </c>
      <c r="N2169" s="330">
        <f>IF(ISBLANK(L2169),ROUND(SUMIF(Anlagenbewegungsdaten_AV!B:B,A2169,Anlagenbewegungsdaten_AV!D:D),2),ROUND(M2169*L2169%,2))</f>
        <v>0</v>
      </c>
      <c r="O2169" s="330">
        <f>ROUND(N2169-SUMIF(Anlagenbewegungsdaten_AV!B:B,A2169,Anlagenbewegungsdaten_AV!D:D),3)</f>
        <v>0</v>
      </c>
    </row>
    <row r="2170" spans="1:15" ht="15" customHeight="1" x14ac:dyDescent="0.25">
      <c r="A2170" s="263" t="s">
        <v>3681</v>
      </c>
      <c r="B2170" s="173" t="s">
        <v>2108</v>
      </c>
      <c r="C2170" s="173" t="s">
        <v>4046</v>
      </c>
      <c r="D2170" s="174" t="s">
        <v>3498</v>
      </c>
      <c r="E2170" s="174" t="s">
        <v>3320</v>
      </c>
      <c r="F2170" s="289">
        <v>20.399999999999999</v>
      </c>
      <c r="G2170" s="333">
        <f>ROUND(SUMIF(Anlagenbewegungsdaten!B:B,A2170,Anlagenbewegungsdaten!C:C),3)</f>
        <v>0</v>
      </c>
      <c r="H2170" s="334">
        <f>IF(ISBLANK(F2170),ROUND(SUMIF(Anlagenbewegungsdaten!B:B,A2170,Anlagenbewegungsdaten!D:D),2),ROUND(G2170*F2170%,2))</f>
        <v>0</v>
      </c>
      <c r="I2170" s="334">
        <f>ROUND((H2170-SUMIF(Anlagenbewegungsdaten!$B:$B,A2170,Anlagenbewegungsdaten!D:D)),3)</f>
        <v>0</v>
      </c>
      <c r="J2170" s="335" t="s">
        <v>5179</v>
      </c>
      <c r="K2170" s="335" t="s">
        <v>5193</v>
      </c>
      <c r="L2170" s="516">
        <v>16.32</v>
      </c>
      <c r="M2170" s="332">
        <f>ROUND(SUMIF(Anlagenbewegungsdaten_AV!B:B,A2170,Anlagenbewegungsdaten_AV!C:C),3)</f>
        <v>0</v>
      </c>
      <c r="N2170" s="330">
        <f>IF(ISBLANK(L2170),ROUND(SUMIF(Anlagenbewegungsdaten_AV!B:B,A2170,Anlagenbewegungsdaten_AV!D:D),2),ROUND(M2170*L2170%,2))</f>
        <v>0</v>
      </c>
      <c r="O2170" s="330">
        <f>ROUND(N2170-SUMIF(Anlagenbewegungsdaten_AV!B:B,A2170,Anlagenbewegungsdaten_AV!D:D),3)</f>
        <v>0</v>
      </c>
    </row>
    <row r="2171" spans="1:15" ht="15" customHeight="1" x14ac:dyDescent="0.25">
      <c r="A2171" s="275" t="s">
        <v>4457</v>
      </c>
      <c r="B2171" s="194" t="s">
        <v>2108</v>
      </c>
      <c r="C2171" s="194" t="s">
        <v>4046</v>
      </c>
      <c r="D2171" s="193" t="s">
        <v>4272</v>
      </c>
      <c r="E2171" s="193" t="s">
        <v>4093</v>
      </c>
      <c r="F2171" s="290">
        <v>20.37</v>
      </c>
      <c r="G2171" s="333">
        <f>ROUND(SUMIF(Anlagenbewegungsdaten!B:B,A2171,Anlagenbewegungsdaten!C:C),3)</f>
        <v>0</v>
      </c>
      <c r="H2171" s="334">
        <f>IF(ISBLANK(F2171),ROUND(SUMIF(Anlagenbewegungsdaten!B:B,A2171,Anlagenbewegungsdaten!D:D),2),ROUND(G2171*F2171%,2))</f>
        <v>0</v>
      </c>
      <c r="I2171" s="334">
        <f>ROUND((H2171-SUMIF(Anlagenbewegungsdaten!$B:$B,A2171,Anlagenbewegungsdaten!D:D)),3)</f>
        <v>0</v>
      </c>
      <c r="J2171" s="335" t="s">
        <v>5179</v>
      </c>
      <c r="K2171" s="335" t="s">
        <v>5193</v>
      </c>
      <c r="L2171" s="516">
        <v>16.3</v>
      </c>
      <c r="M2171" s="332">
        <f>ROUND(SUMIF(Anlagenbewegungsdaten_AV!B:B,A2171,Anlagenbewegungsdaten_AV!C:C),3)</f>
        <v>0</v>
      </c>
      <c r="N2171" s="330">
        <f>IF(ISBLANK(L2171),ROUND(SUMIF(Anlagenbewegungsdaten_AV!B:B,A2171,Anlagenbewegungsdaten_AV!D:D),2),ROUND(M2171*L2171%,2))</f>
        <v>0</v>
      </c>
      <c r="O2171" s="330">
        <f>ROUND(N2171-SUMIF(Anlagenbewegungsdaten_AV!B:B,A2171,Anlagenbewegungsdaten_AV!D:D),3)</f>
        <v>0</v>
      </c>
    </row>
    <row r="2172" spans="1:15" ht="15" customHeight="1" x14ac:dyDescent="0.25">
      <c r="A2172" s="263" t="s">
        <v>809</v>
      </c>
      <c r="B2172" s="173" t="s">
        <v>2108</v>
      </c>
      <c r="C2172" s="173" t="s">
        <v>4046</v>
      </c>
      <c r="D2172" s="174" t="s">
        <v>1848</v>
      </c>
      <c r="E2172" s="173" t="s">
        <v>2483</v>
      </c>
      <c r="F2172" s="289">
        <v>18.46</v>
      </c>
      <c r="G2172" s="333">
        <f>ROUND(SUMIF(Anlagenbewegungsdaten!B:B,A2172,Anlagenbewegungsdaten!C:C),3)</f>
        <v>0</v>
      </c>
      <c r="H2172" s="334">
        <f>IF(ISBLANK(F2172),ROUND(SUMIF(Anlagenbewegungsdaten!B:B,A2172,Anlagenbewegungsdaten!D:D),2),ROUND(G2172*F2172%,2))</f>
        <v>0</v>
      </c>
      <c r="I2172" s="334">
        <f>ROUND((H2172-SUMIF(Anlagenbewegungsdaten!$B:$B,A2172,Anlagenbewegungsdaten!D:D)),3)</f>
        <v>0</v>
      </c>
      <c r="J2172" s="335" t="s">
        <v>5179</v>
      </c>
      <c r="K2172" s="335" t="s">
        <v>5193</v>
      </c>
      <c r="L2172" s="516">
        <v>14.77</v>
      </c>
      <c r="M2172" s="332">
        <f>ROUND(SUMIF(Anlagenbewegungsdaten_AV!B:B,A2172,Anlagenbewegungsdaten_AV!C:C),3)</f>
        <v>0</v>
      </c>
      <c r="N2172" s="330">
        <f>IF(ISBLANK(L2172),ROUND(SUMIF(Anlagenbewegungsdaten_AV!B:B,A2172,Anlagenbewegungsdaten_AV!D:D),2),ROUND(M2172*L2172%,2))</f>
        <v>0</v>
      </c>
      <c r="O2172" s="330">
        <f>ROUND(N2172-SUMIF(Anlagenbewegungsdaten_AV!B:B,A2172,Anlagenbewegungsdaten_AV!D:D),3)</f>
        <v>0</v>
      </c>
    </row>
    <row r="2173" spans="1:15" ht="15" customHeight="1" x14ac:dyDescent="0.25">
      <c r="A2173" s="263" t="s">
        <v>810</v>
      </c>
      <c r="B2173" s="173" t="s">
        <v>2108</v>
      </c>
      <c r="C2173" s="173" t="s">
        <v>4046</v>
      </c>
      <c r="D2173" s="174" t="s">
        <v>1850</v>
      </c>
      <c r="E2173" s="173" t="s">
        <v>2486</v>
      </c>
      <c r="F2173" s="289">
        <v>20.46</v>
      </c>
      <c r="G2173" s="333">
        <f>ROUND(SUMIF(Anlagenbewegungsdaten!B:B,A2173,Anlagenbewegungsdaten!C:C),3)</f>
        <v>0</v>
      </c>
      <c r="H2173" s="334">
        <f>IF(ISBLANK(F2173),ROUND(SUMIF(Anlagenbewegungsdaten!B:B,A2173,Anlagenbewegungsdaten!D:D),2),ROUND(G2173*F2173%,2))</f>
        <v>0</v>
      </c>
      <c r="I2173" s="334">
        <f>ROUND((H2173-SUMIF(Anlagenbewegungsdaten!$B:$B,A2173,Anlagenbewegungsdaten!D:D)),3)</f>
        <v>0</v>
      </c>
      <c r="J2173" s="335" t="s">
        <v>5179</v>
      </c>
      <c r="K2173" s="335" t="s">
        <v>5193</v>
      </c>
      <c r="L2173" s="516">
        <v>16.37</v>
      </c>
      <c r="M2173" s="332">
        <f>ROUND(SUMIF(Anlagenbewegungsdaten_AV!B:B,A2173,Anlagenbewegungsdaten_AV!C:C),3)</f>
        <v>0</v>
      </c>
      <c r="N2173" s="330">
        <f>IF(ISBLANK(L2173),ROUND(SUMIF(Anlagenbewegungsdaten_AV!B:B,A2173,Anlagenbewegungsdaten_AV!D:D),2),ROUND(M2173*L2173%,2))</f>
        <v>0</v>
      </c>
      <c r="O2173" s="330">
        <f>ROUND(N2173-SUMIF(Anlagenbewegungsdaten_AV!B:B,A2173,Anlagenbewegungsdaten_AV!D:D),3)</f>
        <v>0</v>
      </c>
    </row>
    <row r="2174" spans="1:15" ht="15" customHeight="1" x14ac:dyDescent="0.25">
      <c r="A2174" s="263" t="s">
        <v>811</v>
      </c>
      <c r="B2174" s="173" t="s">
        <v>2108</v>
      </c>
      <c r="C2174" s="174" t="s">
        <v>4046</v>
      </c>
      <c r="D2174" s="174" t="s">
        <v>1852</v>
      </c>
      <c r="E2174" s="174" t="s">
        <v>1560</v>
      </c>
      <c r="F2174" s="289">
        <v>21.46</v>
      </c>
      <c r="G2174" s="333">
        <f>ROUND(SUMIF(Anlagenbewegungsdaten!B:B,A2174,Anlagenbewegungsdaten!C:C),3)</f>
        <v>0</v>
      </c>
      <c r="H2174" s="334">
        <f>IF(ISBLANK(F2174),ROUND(SUMIF(Anlagenbewegungsdaten!B:B,A2174,Anlagenbewegungsdaten!D:D),2),ROUND(G2174*F2174%,2))</f>
        <v>0</v>
      </c>
      <c r="I2174" s="334">
        <f>ROUND((H2174-SUMIF(Anlagenbewegungsdaten!$B:$B,A2174,Anlagenbewegungsdaten!D:D)),3)</f>
        <v>0</v>
      </c>
      <c r="J2174" s="335" t="s">
        <v>5179</v>
      </c>
      <c r="K2174" s="335" t="s">
        <v>5193</v>
      </c>
      <c r="L2174" s="516">
        <v>17.170000000000002</v>
      </c>
      <c r="M2174" s="332">
        <f>ROUND(SUMIF(Anlagenbewegungsdaten_AV!B:B,A2174,Anlagenbewegungsdaten_AV!C:C),3)</f>
        <v>0</v>
      </c>
      <c r="N2174" s="330">
        <f>IF(ISBLANK(L2174),ROUND(SUMIF(Anlagenbewegungsdaten_AV!B:B,A2174,Anlagenbewegungsdaten_AV!D:D),2),ROUND(M2174*L2174%,2))</f>
        <v>0</v>
      </c>
      <c r="O2174" s="330">
        <f>ROUND(N2174-SUMIF(Anlagenbewegungsdaten_AV!B:B,A2174,Anlagenbewegungsdaten_AV!D:D),3)</f>
        <v>0</v>
      </c>
    </row>
    <row r="2175" spans="1:15" ht="15" customHeight="1" x14ac:dyDescent="0.25">
      <c r="A2175" s="263" t="s">
        <v>2112</v>
      </c>
      <c r="B2175" s="173" t="s">
        <v>2108</v>
      </c>
      <c r="C2175" s="173" t="s">
        <v>4046</v>
      </c>
      <c r="D2175" s="174" t="s">
        <v>1854</v>
      </c>
      <c r="E2175" s="173" t="s">
        <v>1563</v>
      </c>
      <c r="F2175" s="289">
        <v>21.46</v>
      </c>
      <c r="G2175" s="333">
        <f>ROUND(SUMIF(Anlagenbewegungsdaten!B:B,A2175,Anlagenbewegungsdaten!C:C),3)</f>
        <v>0</v>
      </c>
      <c r="H2175" s="334">
        <f>IF(ISBLANK(F2175),ROUND(SUMIF(Anlagenbewegungsdaten!B:B,A2175,Anlagenbewegungsdaten!D:D),2),ROUND(G2175*F2175%,2))</f>
        <v>0</v>
      </c>
      <c r="I2175" s="334">
        <f>ROUND((H2175-SUMIF(Anlagenbewegungsdaten!$B:$B,A2175,Anlagenbewegungsdaten!D:D)),3)</f>
        <v>0</v>
      </c>
      <c r="J2175" s="335" t="s">
        <v>5179</v>
      </c>
      <c r="K2175" s="335" t="s">
        <v>5193</v>
      </c>
      <c r="L2175" s="516">
        <v>17.170000000000002</v>
      </c>
      <c r="M2175" s="332">
        <f>ROUND(SUMIF(Anlagenbewegungsdaten_AV!B:B,A2175,Anlagenbewegungsdaten_AV!C:C),3)</f>
        <v>0</v>
      </c>
      <c r="N2175" s="330">
        <f>IF(ISBLANK(L2175),ROUND(SUMIF(Anlagenbewegungsdaten_AV!B:B,A2175,Anlagenbewegungsdaten_AV!D:D),2),ROUND(M2175*L2175%,2))</f>
        <v>0</v>
      </c>
      <c r="O2175" s="330">
        <f>ROUND(N2175-SUMIF(Anlagenbewegungsdaten_AV!B:B,A2175,Anlagenbewegungsdaten_AV!D:D),3)</f>
        <v>0</v>
      </c>
    </row>
    <row r="2176" spans="1:15" ht="15" customHeight="1" x14ac:dyDescent="0.25">
      <c r="A2176" s="263" t="s">
        <v>2938</v>
      </c>
      <c r="B2176" s="173" t="s">
        <v>2108</v>
      </c>
      <c r="C2176" s="173" t="s">
        <v>4046</v>
      </c>
      <c r="D2176" s="174" t="s">
        <v>2756</v>
      </c>
      <c r="E2176" s="174" t="s">
        <v>2576</v>
      </c>
      <c r="F2176" s="289">
        <v>21.43</v>
      </c>
      <c r="G2176" s="333">
        <f>ROUND(SUMIF(Anlagenbewegungsdaten!B:B,A2176,Anlagenbewegungsdaten!C:C),3)</f>
        <v>0</v>
      </c>
      <c r="H2176" s="334">
        <f>IF(ISBLANK(F2176),ROUND(SUMIF(Anlagenbewegungsdaten!B:B,A2176,Anlagenbewegungsdaten!D:D),2),ROUND(G2176*F2176%,2))</f>
        <v>0</v>
      </c>
      <c r="I2176" s="334">
        <f>ROUND((H2176-SUMIF(Anlagenbewegungsdaten!$B:$B,A2176,Anlagenbewegungsdaten!D:D)),3)</f>
        <v>0</v>
      </c>
      <c r="J2176" s="335" t="s">
        <v>5179</v>
      </c>
      <c r="K2176" s="335" t="s">
        <v>5193</v>
      </c>
      <c r="L2176" s="516">
        <v>17.14</v>
      </c>
      <c r="M2176" s="332">
        <f>ROUND(SUMIF(Anlagenbewegungsdaten_AV!B:B,A2176,Anlagenbewegungsdaten_AV!C:C),3)</f>
        <v>0</v>
      </c>
      <c r="N2176" s="330">
        <f>IF(ISBLANK(L2176),ROUND(SUMIF(Anlagenbewegungsdaten_AV!B:B,A2176,Anlagenbewegungsdaten_AV!D:D),2),ROUND(M2176*L2176%,2))</f>
        <v>0</v>
      </c>
      <c r="O2176" s="330">
        <f>ROUND(N2176-SUMIF(Anlagenbewegungsdaten_AV!B:B,A2176,Anlagenbewegungsdaten_AV!D:D),3)</f>
        <v>0</v>
      </c>
    </row>
    <row r="2177" spans="1:15" ht="15" customHeight="1" x14ac:dyDescent="0.25">
      <c r="A2177" s="263" t="s">
        <v>3682</v>
      </c>
      <c r="B2177" s="173" t="s">
        <v>2108</v>
      </c>
      <c r="C2177" s="173" t="s">
        <v>4046</v>
      </c>
      <c r="D2177" s="174" t="s">
        <v>3500</v>
      </c>
      <c r="E2177" s="174" t="s">
        <v>3320</v>
      </c>
      <c r="F2177" s="289">
        <v>21.4</v>
      </c>
      <c r="G2177" s="333">
        <f>ROUND(SUMIF(Anlagenbewegungsdaten!B:B,A2177,Anlagenbewegungsdaten!C:C),3)</f>
        <v>0</v>
      </c>
      <c r="H2177" s="334">
        <f>IF(ISBLANK(F2177),ROUND(SUMIF(Anlagenbewegungsdaten!B:B,A2177,Anlagenbewegungsdaten!D:D),2),ROUND(G2177*F2177%,2))</f>
        <v>0</v>
      </c>
      <c r="I2177" s="334">
        <f>ROUND((H2177-SUMIF(Anlagenbewegungsdaten!$B:$B,A2177,Anlagenbewegungsdaten!D:D)),3)</f>
        <v>0</v>
      </c>
      <c r="J2177" s="335" t="s">
        <v>5179</v>
      </c>
      <c r="K2177" s="335" t="s">
        <v>5193</v>
      </c>
      <c r="L2177" s="516">
        <v>17.12</v>
      </c>
      <c r="M2177" s="332">
        <f>ROUND(SUMIF(Anlagenbewegungsdaten_AV!B:B,A2177,Anlagenbewegungsdaten_AV!C:C),3)</f>
        <v>0</v>
      </c>
      <c r="N2177" s="330">
        <f>IF(ISBLANK(L2177),ROUND(SUMIF(Anlagenbewegungsdaten_AV!B:B,A2177,Anlagenbewegungsdaten_AV!D:D),2),ROUND(M2177*L2177%,2))</f>
        <v>0</v>
      </c>
      <c r="O2177" s="330">
        <f>ROUND(N2177-SUMIF(Anlagenbewegungsdaten_AV!B:B,A2177,Anlagenbewegungsdaten_AV!D:D),3)</f>
        <v>0</v>
      </c>
    </row>
    <row r="2178" spans="1:15" ht="15" customHeight="1" x14ac:dyDescent="0.25">
      <c r="A2178" s="275" t="s">
        <v>4458</v>
      </c>
      <c r="B2178" s="194" t="s">
        <v>2108</v>
      </c>
      <c r="C2178" s="194" t="s">
        <v>4046</v>
      </c>
      <c r="D2178" s="193" t="s">
        <v>4274</v>
      </c>
      <c r="E2178" s="193" t="s">
        <v>4093</v>
      </c>
      <c r="F2178" s="290">
        <v>21.37</v>
      </c>
      <c r="G2178" s="333">
        <f>ROUND(SUMIF(Anlagenbewegungsdaten!B:B,A2178,Anlagenbewegungsdaten!C:C),3)</f>
        <v>0</v>
      </c>
      <c r="H2178" s="334">
        <f>IF(ISBLANK(F2178),ROUND(SUMIF(Anlagenbewegungsdaten!B:B,A2178,Anlagenbewegungsdaten!D:D),2),ROUND(G2178*F2178%,2))</f>
        <v>0</v>
      </c>
      <c r="I2178" s="334">
        <f>ROUND((H2178-SUMIF(Anlagenbewegungsdaten!$B:$B,A2178,Anlagenbewegungsdaten!D:D)),3)</f>
        <v>0</v>
      </c>
      <c r="J2178" s="335" t="s">
        <v>5179</v>
      </c>
      <c r="K2178" s="335" t="s">
        <v>5193</v>
      </c>
      <c r="L2178" s="516">
        <v>17.100000000000001</v>
      </c>
      <c r="M2178" s="332">
        <f>ROUND(SUMIF(Anlagenbewegungsdaten_AV!B:B,A2178,Anlagenbewegungsdaten_AV!C:C),3)</f>
        <v>0</v>
      </c>
      <c r="N2178" s="330">
        <f>IF(ISBLANK(L2178),ROUND(SUMIF(Anlagenbewegungsdaten_AV!B:B,A2178,Anlagenbewegungsdaten_AV!D:D),2),ROUND(M2178*L2178%,2))</f>
        <v>0</v>
      </c>
      <c r="O2178" s="330">
        <f>ROUND(N2178-SUMIF(Anlagenbewegungsdaten_AV!B:B,A2178,Anlagenbewegungsdaten_AV!D:D),3)</f>
        <v>0</v>
      </c>
    </row>
    <row r="2179" spans="1:15" ht="15" customHeight="1" x14ac:dyDescent="0.25">
      <c r="A2179" s="263" t="s">
        <v>2113</v>
      </c>
      <c r="B2179" s="174" t="s">
        <v>2108</v>
      </c>
      <c r="C2179" s="174" t="s">
        <v>4046</v>
      </c>
      <c r="D2179" s="174" t="s">
        <v>1856</v>
      </c>
      <c r="E2179" s="174" t="s">
        <v>2483</v>
      </c>
      <c r="F2179" s="289">
        <v>18.46</v>
      </c>
      <c r="G2179" s="333">
        <f>ROUND(SUMIF(Anlagenbewegungsdaten!B:B,A2179,Anlagenbewegungsdaten!C:C),3)</f>
        <v>0</v>
      </c>
      <c r="H2179" s="334">
        <f>IF(ISBLANK(F2179),ROUND(SUMIF(Anlagenbewegungsdaten!B:B,A2179,Anlagenbewegungsdaten!D:D),2),ROUND(G2179*F2179%,2))</f>
        <v>0</v>
      </c>
      <c r="I2179" s="334">
        <f>ROUND((H2179-SUMIF(Anlagenbewegungsdaten!$B:$B,A2179,Anlagenbewegungsdaten!D:D)),3)</f>
        <v>0</v>
      </c>
      <c r="J2179" s="335" t="s">
        <v>5179</v>
      </c>
      <c r="K2179" s="335" t="s">
        <v>5193</v>
      </c>
      <c r="L2179" s="516">
        <v>14.77</v>
      </c>
      <c r="M2179" s="332">
        <f>ROUND(SUMIF(Anlagenbewegungsdaten_AV!B:B,A2179,Anlagenbewegungsdaten_AV!C:C),3)</f>
        <v>0</v>
      </c>
      <c r="N2179" s="330">
        <f>IF(ISBLANK(L2179),ROUND(SUMIF(Anlagenbewegungsdaten_AV!B:B,A2179,Anlagenbewegungsdaten_AV!D:D),2),ROUND(M2179*L2179%,2))</f>
        <v>0</v>
      </c>
      <c r="O2179" s="330">
        <f>ROUND(N2179-SUMIF(Anlagenbewegungsdaten_AV!B:B,A2179,Anlagenbewegungsdaten_AV!D:D),3)</f>
        <v>0</v>
      </c>
    </row>
    <row r="2180" spans="1:15" ht="15" customHeight="1" x14ac:dyDescent="0.25">
      <c r="A2180" s="263" t="s">
        <v>2114</v>
      </c>
      <c r="B2180" s="174" t="s">
        <v>2108</v>
      </c>
      <c r="C2180" s="174" t="s">
        <v>4046</v>
      </c>
      <c r="D2180" s="174" t="s">
        <v>1858</v>
      </c>
      <c r="E2180" s="174" t="s">
        <v>2486</v>
      </c>
      <c r="F2180" s="289">
        <v>20.46</v>
      </c>
      <c r="G2180" s="333">
        <f>ROUND(SUMIF(Anlagenbewegungsdaten!B:B,A2180,Anlagenbewegungsdaten!C:C),3)</f>
        <v>0</v>
      </c>
      <c r="H2180" s="334">
        <f>IF(ISBLANK(F2180),ROUND(SUMIF(Anlagenbewegungsdaten!B:B,A2180,Anlagenbewegungsdaten!D:D),2),ROUND(G2180*F2180%,2))</f>
        <v>0</v>
      </c>
      <c r="I2180" s="334">
        <f>ROUND((H2180-SUMIF(Anlagenbewegungsdaten!$B:$B,A2180,Anlagenbewegungsdaten!D:D)),3)</f>
        <v>0</v>
      </c>
      <c r="J2180" s="335" t="s">
        <v>5179</v>
      </c>
      <c r="K2180" s="335" t="s">
        <v>5193</v>
      </c>
      <c r="L2180" s="516">
        <v>16.37</v>
      </c>
      <c r="M2180" s="332">
        <f>ROUND(SUMIF(Anlagenbewegungsdaten_AV!B:B,A2180,Anlagenbewegungsdaten_AV!C:C),3)</f>
        <v>0</v>
      </c>
      <c r="N2180" s="330">
        <f>IF(ISBLANK(L2180),ROUND(SUMIF(Anlagenbewegungsdaten_AV!B:B,A2180,Anlagenbewegungsdaten_AV!D:D),2),ROUND(M2180*L2180%,2))</f>
        <v>0</v>
      </c>
      <c r="O2180" s="330">
        <f>ROUND(N2180-SUMIF(Anlagenbewegungsdaten_AV!B:B,A2180,Anlagenbewegungsdaten_AV!D:D),3)</f>
        <v>0</v>
      </c>
    </row>
    <row r="2181" spans="1:15" ht="15" customHeight="1" x14ac:dyDescent="0.25">
      <c r="A2181" s="263" t="s">
        <v>2115</v>
      </c>
      <c r="B2181" s="174" t="s">
        <v>2108</v>
      </c>
      <c r="C2181" s="174" t="s">
        <v>4046</v>
      </c>
      <c r="D2181" s="174" t="s">
        <v>1860</v>
      </c>
      <c r="E2181" s="174" t="s">
        <v>1560</v>
      </c>
      <c r="F2181" s="289">
        <v>21.46</v>
      </c>
      <c r="G2181" s="333">
        <f>ROUND(SUMIF(Anlagenbewegungsdaten!B:B,A2181,Anlagenbewegungsdaten!C:C),3)</f>
        <v>0</v>
      </c>
      <c r="H2181" s="334">
        <f>IF(ISBLANK(F2181),ROUND(SUMIF(Anlagenbewegungsdaten!B:B,A2181,Anlagenbewegungsdaten!D:D),2),ROUND(G2181*F2181%,2))</f>
        <v>0</v>
      </c>
      <c r="I2181" s="334">
        <f>ROUND((H2181-SUMIF(Anlagenbewegungsdaten!$B:$B,A2181,Anlagenbewegungsdaten!D:D)),3)</f>
        <v>0</v>
      </c>
      <c r="J2181" s="335" t="s">
        <v>5179</v>
      </c>
      <c r="K2181" s="335" t="s">
        <v>5193</v>
      </c>
      <c r="L2181" s="516">
        <v>17.170000000000002</v>
      </c>
      <c r="M2181" s="332">
        <f>ROUND(SUMIF(Anlagenbewegungsdaten_AV!B:B,A2181,Anlagenbewegungsdaten_AV!C:C),3)</f>
        <v>0</v>
      </c>
      <c r="N2181" s="330">
        <f>IF(ISBLANK(L2181),ROUND(SUMIF(Anlagenbewegungsdaten_AV!B:B,A2181,Anlagenbewegungsdaten_AV!D:D),2),ROUND(M2181*L2181%,2))</f>
        <v>0</v>
      </c>
      <c r="O2181" s="330">
        <f>ROUND(N2181-SUMIF(Anlagenbewegungsdaten_AV!B:B,A2181,Anlagenbewegungsdaten_AV!D:D),3)</f>
        <v>0</v>
      </c>
    </row>
    <row r="2182" spans="1:15" ht="15" customHeight="1" x14ac:dyDescent="0.25">
      <c r="A2182" s="263" t="s">
        <v>2116</v>
      </c>
      <c r="B2182" s="174" t="s">
        <v>2108</v>
      </c>
      <c r="C2182" s="174" t="s">
        <v>4046</v>
      </c>
      <c r="D2182" s="174" t="s">
        <v>1862</v>
      </c>
      <c r="E2182" s="174" t="s">
        <v>1563</v>
      </c>
      <c r="F2182" s="289">
        <v>21.46</v>
      </c>
      <c r="G2182" s="333">
        <f>ROUND(SUMIF(Anlagenbewegungsdaten!B:B,A2182,Anlagenbewegungsdaten!C:C),3)</f>
        <v>0</v>
      </c>
      <c r="H2182" s="334">
        <f>IF(ISBLANK(F2182),ROUND(SUMIF(Anlagenbewegungsdaten!B:B,A2182,Anlagenbewegungsdaten!D:D),2),ROUND(G2182*F2182%,2))</f>
        <v>0</v>
      </c>
      <c r="I2182" s="334">
        <f>ROUND((H2182-SUMIF(Anlagenbewegungsdaten!$B:$B,A2182,Anlagenbewegungsdaten!D:D)),3)</f>
        <v>0</v>
      </c>
      <c r="J2182" s="335" t="s">
        <v>5179</v>
      </c>
      <c r="K2182" s="335" t="s">
        <v>5193</v>
      </c>
      <c r="L2182" s="516">
        <v>17.170000000000002</v>
      </c>
      <c r="M2182" s="332">
        <f>ROUND(SUMIF(Anlagenbewegungsdaten_AV!B:B,A2182,Anlagenbewegungsdaten_AV!C:C),3)</f>
        <v>0</v>
      </c>
      <c r="N2182" s="330">
        <f>IF(ISBLANK(L2182),ROUND(SUMIF(Anlagenbewegungsdaten_AV!B:B,A2182,Anlagenbewegungsdaten_AV!D:D),2),ROUND(M2182*L2182%,2))</f>
        <v>0</v>
      </c>
      <c r="O2182" s="330">
        <f>ROUND(N2182-SUMIF(Anlagenbewegungsdaten_AV!B:B,A2182,Anlagenbewegungsdaten_AV!D:D),3)</f>
        <v>0</v>
      </c>
    </row>
    <row r="2183" spans="1:15" ht="15" customHeight="1" x14ac:dyDescent="0.25">
      <c r="A2183" s="263" t="s">
        <v>2939</v>
      </c>
      <c r="B2183" s="174" t="s">
        <v>2108</v>
      </c>
      <c r="C2183" s="174" t="s">
        <v>4046</v>
      </c>
      <c r="D2183" s="174" t="s">
        <v>2758</v>
      </c>
      <c r="E2183" s="174" t="s">
        <v>2576</v>
      </c>
      <c r="F2183" s="289">
        <v>21.43</v>
      </c>
      <c r="G2183" s="333">
        <f>ROUND(SUMIF(Anlagenbewegungsdaten!B:B,A2183,Anlagenbewegungsdaten!C:C),3)</f>
        <v>0</v>
      </c>
      <c r="H2183" s="334">
        <f>IF(ISBLANK(F2183),ROUND(SUMIF(Anlagenbewegungsdaten!B:B,A2183,Anlagenbewegungsdaten!D:D),2),ROUND(G2183*F2183%,2))</f>
        <v>0</v>
      </c>
      <c r="I2183" s="334">
        <f>ROUND((H2183-SUMIF(Anlagenbewegungsdaten!$B:$B,A2183,Anlagenbewegungsdaten!D:D)),3)</f>
        <v>0</v>
      </c>
      <c r="J2183" s="335" t="s">
        <v>5179</v>
      </c>
      <c r="K2183" s="335" t="s">
        <v>5193</v>
      </c>
      <c r="L2183" s="516">
        <v>17.14</v>
      </c>
      <c r="M2183" s="332">
        <f>ROUND(SUMIF(Anlagenbewegungsdaten_AV!B:B,A2183,Anlagenbewegungsdaten_AV!C:C),3)</f>
        <v>0</v>
      </c>
      <c r="N2183" s="330">
        <f>IF(ISBLANK(L2183),ROUND(SUMIF(Anlagenbewegungsdaten_AV!B:B,A2183,Anlagenbewegungsdaten_AV!D:D),2),ROUND(M2183*L2183%,2))</f>
        <v>0</v>
      </c>
      <c r="O2183" s="330">
        <f>ROUND(N2183-SUMIF(Anlagenbewegungsdaten_AV!B:B,A2183,Anlagenbewegungsdaten_AV!D:D),3)</f>
        <v>0</v>
      </c>
    </row>
    <row r="2184" spans="1:15" ht="15" customHeight="1" x14ac:dyDescent="0.25">
      <c r="A2184" s="263" t="s">
        <v>3683</v>
      </c>
      <c r="B2184" s="174" t="s">
        <v>2108</v>
      </c>
      <c r="C2184" s="174" t="s">
        <v>4046</v>
      </c>
      <c r="D2184" s="174" t="s">
        <v>3502</v>
      </c>
      <c r="E2184" s="174" t="s">
        <v>3320</v>
      </c>
      <c r="F2184" s="289">
        <v>21.4</v>
      </c>
      <c r="G2184" s="333">
        <f>ROUND(SUMIF(Anlagenbewegungsdaten!B:B,A2184,Anlagenbewegungsdaten!C:C),3)</f>
        <v>0</v>
      </c>
      <c r="H2184" s="334">
        <f>IF(ISBLANK(F2184),ROUND(SUMIF(Anlagenbewegungsdaten!B:B,A2184,Anlagenbewegungsdaten!D:D),2),ROUND(G2184*F2184%,2))</f>
        <v>0</v>
      </c>
      <c r="I2184" s="334">
        <f>ROUND((H2184-SUMIF(Anlagenbewegungsdaten!$B:$B,A2184,Anlagenbewegungsdaten!D:D)),3)</f>
        <v>0</v>
      </c>
      <c r="J2184" s="335" t="s">
        <v>5179</v>
      </c>
      <c r="K2184" s="335" t="s">
        <v>5193</v>
      </c>
      <c r="L2184" s="516">
        <v>17.12</v>
      </c>
      <c r="M2184" s="332">
        <f>ROUND(SUMIF(Anlagenbewegungsdaten_AV!B:B,A2184,Anlagenbewegungsdaten_AV!C:C),3)</f>
        <v>0</v>
      </c>
      <c r="N2184" s="330">
        <f>IF(ISBLANK(L2184),ROUND(SUMIF(Anlagenbewegungsdaten_AV!B:B,A2184,Anlagenbewegungsdaten_AV!D:D),2),ROUND(M2184*L2184%,2))</f>
        <v>0</v>
      </c>
      <c r="O2184" s="330">
        <f>ROUND(N2184-SUMIF(Anlagenbewegungsdaten_AV!B:B,A2184,Anlagenbewegungsdaten_AV!D:D),3)</f>
        <v>0</v>
      </c>
    </row>
    <row r="2185" spans="1:15" ht="15" customHeight="1" x14ac:dyDescent="0.25">
      <c r="A2185" s="275" t="s">
        <v>4459</v>
      </c>
      <c r="B2185" s="193" t="s">
        <v>2108</v>
      </c>
      <c r="C2185" s="193" t="s">
        <v>4046</v>
      </c>
      <c r="D2185" s="193" t="s">
        <v>4276</v>
      </c>
      <c r="E2185" s="193" t="s">
        <v>4093</v>
      </c>
      <c r="F2185" s="290">
        <v>21.37</v>
      </c>
      <c r="G2185" s="333">
        <f>ROUND(SUMIF(Anlagenbewegungsdaten!B:B,A2185,Anlagenbewegungsdaten!C:C),3)</f>
        <v>0</v>
      </c>
      <c r="H2185" s="334">
        <f>IF(ISBLANK(F2185),ROUND(SUMIF(Anlagenbewegungsdaten!B:B,A2185,Anlagenbewegungsdaten!D:D),2),ROUND(G2185*F2185%,2))</f>
        <v>0</v>
      </c>
      <c r="I2185" s="334">
        <f>ROUND((H2185-SUMIF(Anlagenbewegungsdaten!$B:$B,A2185,Anlagenbewegungsdaten!D:D)),3)</f>
        <v>0</v>
      </c>
      <c r="J2185" s="335" t="s">
        <v>5179</v>
      </c>
      <c r="K2185" s="335" t="s">
        <v>5193</v>
      </c>
      <c r="L2185" s="516">
        <v>17.100000000000001</v>
      </c>
      <c r="M2185" s="332">
        <f>ROUND(SUMIF(Anlagenbewegungsdaten_AV!B:B,A2185,Anlagenbewegungsdaten_AV!C:C),3)</f>
        <v>0</v>
      </c>
      <c r="N2185" s="330">
        <f>IF(ISBLANK(L2185),ROUND(SUMIF(Anlagenbewegungsdaten_AV!B:B,A2185,Anlagenbewegungsdaten_AV!D:D),2),ROUND(M2185*L2185%,2))</f>
        <v>0</v>
      </c>
      <c r="O2185" s="330">
        <f>ROUND(N2185-SUMIF(Anlagenbewegungsdaten_AV!B:B,A2185,Anlagenbewegungsdaten_AV!D:D),3)</f>
        <v>0</v>
      </c>
    </row>
    <row r="2186" spans="1:15" ht="15" customHeight="1" x14ac:dyDescent="0.25">
      <c r="A2186" s="263" t="s">
        <v>2117</v>
      </c>
      <c r="B2186" s="174" t="s">
        <v>2108</v>
      </c>
      <c r="C2186" s="174" t="s">
        <v>4046</v>
      </c>
      <c r="D2186" s="174" t="s">
        <v>1864</v>
      </c>
      <c r="E2186" s="174" t="s">
        <v>2483</v>
      </c>
      <c r="F2186" s="289">
        <v>19.46</v>
      </c>
      <c r="G2186" s="333">
        <f>ROUND(SUMIF(Anlagenbewegungsdaten!B:B,A2186,Anlagenbewegungsdaten!C:C),3)</f>
        <v>0</v>
      </c>
      <c r="H2186" s="334">
        <f>IF(ISBLANK(F2186),ROUND(SUMIF(Anlagenbewegungsdaten!B:B,A2186,Anlagenbewegungsdaten!D:D),2),ROUND(G2186*F2186%,2))</f>
        <v>0</v>
      </c>
      <c r="I2186" s="334">
        <f>ROUND((H2186-SUMIF(Anlagenbewegungsdaten!$B:$B,A2186,Anlagenbewegungsdaten!D:D)),3)</f>
        <v>0</v>
      </c>
      <c r="J2186" s="335" t="s">
        <v>5179</v>
      </c>
      <c r="K2186" s="335" t="s">
        <v>5193</v>
      </c>
      <c r="L2186" s="516">
        <v>15.57</v>
      </c>
      <c r="M2186" s="332">
        <f>ROUND(SUMIF(Anlagenbewegungsdaten_AV!B:B,A2186,Anlagenbewegungsdaten_AV!C:C),3)</f>
        <v>0</v>
      </c>
      <c r="N2186" s="330">
        <f>IF(ISBLANK(L2186),ROUND(SUMIF(Anlagenbewegungsdaten_AV!B:B,A2186,Anlagenbewegungsdaten_AV!D:D),2),ROUND(M2186*L2186%,2))</f>
        <v>0</v>
      </c>
      <c r="O2186" s="330">
        <f>ROUND(N2186-SUMIF(Anlagenbewegungsdaten_AV!B:B,A2186,Anlagenbewegungsdaten_AV!D:D),3)</f>
        <v>0</v>
      </c>
    </row>
    <row r="2187" spans="1:15" ht="15" customHeight="1" x14ac:dyDescent="0.25">
      <c r="A2187" s="263" t="s">
        <v>2118</v>
      </c>
      <c r="B2187" s="174" t="s">
        <v>2108</v>
      </c>
      <c r="C2187" s="174" t="s">
        <v>4046</v>
      </c>
      <c r="D2187" s="174" t="s">
        <v>1866</v>
      </c>
      <c r="E2187" s="174" t="s">
        <v>2486</v>
      </c>
      <c r="F2187" s="289">
        <v>21.46</v>
      </c>
      <c r="G2187" s="333">
        <f>ROUND(SUMIF(Anlagenbewegungsdaten!B:B,A2187,Anlagenbewegungsdaten!C:C),3)</f>
        <v>0</v>
      </c>
      <c r="H2187" s="334">
        <f>IF(ISBLANK(F2187),ROUND(SUMIF(Anlagenbewegungsdaten!B:B,A2187,Anlagenbewegungsdaten!D:D),2),ROUND(G2187*F2187%,2))</f>
        <v>0</v>
      </c>
      <c r="I2187" s="334">
        <f>ROUND((H2187-SUMIF(Anlagenbewegungsdaten!$B:$B,A2187,Anlagenbewegungsdaten!D:D)),3)</f>
        <v>0</v>
      </c>
      <c r="J2187" s="335" t="s">
        <v>5179</v>
      </c>
      <c r="K2187" s="335" t="s">
        <v>5193</v>
      </c>
      <c r="L2187" s="516">
        <v>17.170000000000002</v>
      </c>
      <c r="M2187" s="332">
        <f>ROUND(SUMIF(Anlagenbewegungsdaten_AV!B:B,A2187,Anlagenbewegungsdaten_AV!C:C),3)</f>
        <v>0</v>
      </c>
      <c r="N2187" s="330">
        <f>IF(ISBLANK(L2187),ROUND(SUMIF(Anlagenbewegungsdaten_AV!B:B,A2187,Anlagenbewegungsdaten_AV!D:D),2),ROUND(M2187*L2187%,2))</f>
        <v>0</v>
      </c>
      <c r="O2187" s="330">
        <f>ROUND(N2187-SUMIF(Anlagenbewegungsdaten_AV!B:B,A2187,Anlagenbewegungsdaten_AV!D:D),3)</f>
        <v>0</v>
      </c>
    </row>
    <row r="2188" spans="1:15" ht="15" customHeight="1" x14ac:dyDescent="0.25">
      <c r="A2188" s="263" t="s">
        <v>2119</v>
      </c>
      <c r="B2188" s="174" t="s">
        <v>2108</v>
      </c>
      <c r="C2188" s="174" t="s">
        <v>4046</v>
      </c>
      <c r="D2188" s="184" t="s">
        <v>1868</v>
      </c>
      <c r="E2188" s="174" t="s">
        <v>1560</v>
      </c>
      <c r="F2188" s="289">
        <v>22.46</v>
      </c>
      <c r="G2188" s="333">
        <f>ROUND(SUMIF(Anlagenbewegungsdaten!B:B,A2188,Anlagenbewegungsdaten!C:C),3)</f>
        <v>0</v>
      </c>
      <c r="H2188" s="334">
        <f>IF(ISBLANK(F2188),ROUND(SUMIF(Anlagenbewegungsdaten!B:B,A2188,Anlagenbewegungsdaten!D:D),2),ROUND(G2188*F2188%,2))</f>
        <v>0</v>
      </c>
      <c r="I2188" s="334">
        <f>ROUND((H2188-SUMIF(Anlagenbewegungsdaten!$B:$B,A2188,Anlagenbewegungsdaten!D:D)),3)</f>
        <v>0</v>
      </c>
      <c r="J2188" s="335" t="s">
        <v>5179</v>
      </c>
      <c r="K2188" s="335" t="s">
        <v>5193</v>
      </c>
      <c r="L2188" s="516">
        <v>17.97</v>
      </c>
      <c r="M2188" s="332">
        <f>ROUND(SUMIF(Anlagenbewegungsdaten_AV!B:B,A2188,Anlagenbewegungsdaten_AV!C:C),3)</f>
        <v>0</v>
      </c>
      <c r="N2188" s="330">
        <f>IF(ISBLANK(L2188),ROUND(SUMIF(Anlagenbewegungsdaten_AV!B:B,A2188,Anlagenbewegungsdaten_AV!D:D),2),ROUND(M2188*L2188%,2))</f>
        <v>0</v>
      </c>
      <c r="O2188" s="330">
        <f>ROUND(N2188-SUMIF(Anlagenbewegungsdaten_AV!B:B,A2188,Anlagenbewegungsdaten_AV!D:D),3)</f>
        <v>0</v>
      </c>
    </row>
    <row r="2189" spans="1:15" ht="15" customHeight="1" x14ac:dyDescent="0.25">
      <c r="A2189" s="263" t="s">
        <v>2120</v>
      </c>
      <c r="B2189" s="174" t="s">
        <v>2108</v>
      </c>
      <c r="C2189" s="174" t="s">
        <v>4046</v>
      </c>
      <c r="D2189" s="174" t="s">
        <v>1870</v>
      </c>
      <c r="E2189" s="174" t="s">
        <v>1563</v>
      </c>
      <c r="F2189" s="289">
        <v>22.46</v>
      </c>
      <c r="G2189" s="333">
        <f>ROUND(SUMIF(Anlagenbewegungsdaten!B:B,A2189,Anlagenbewegungsdaten!C:C),3)</f>
        <v>0</v>
      </c>
      <c r="H2189" s="334">
        <f>IF(ISBLANK(F2189),ROUND(SUMIF(Anlagenbewegungsdaten!B:B,A2189,Anlagenbewegungsdaten!D:D),2),ROUND(G2189*F2189%,2))</f>
        <v>0</v>
      </c>
      <c r="I2189" s="334">
        <f>ROUND((H2189-SUMIF(Anlagenbewegungsdaten!$B:$B,A2189,Anlagenbewegungsdaten!D:D)),3)</f>
        <v>0</v>
      </c>
      <c r="J2189" s="335" t="s">
        <v>5179</v>
      </c>
      <c r="K2189" s="335" t="s">
        <v>5193</v>
      </c>
      <c r="L2189" s="516">
        <v>17.97</v>
      </c>
      <c r="M2189" s="332">
        <f>ROUND(SUMIF(Anlagenbewegungsdaten_AV!B:B,A2189,Anlagenbewegungsdaten_AV!C:C),3)</f>
        <v>0</v>
      </c>
      <c r="N2189" s="330">
        <f>IF(ISBLANK(L2189),ROUND(SUMIF(Anlagenbewegungsdaten_AV!B:B,A2189,Anlagenbewegungsdaten_AV!D:D),2),ROUND(M2189*L2189%,2))</f>
        <v>0</v>
      </c>
      <c r="O2189" s="330">
        <f>ROUND(N2189-SUMIF(Anlagenbewegungsdaten_AV!B:B,A2189,Anlagenbewegungsdaten_AV!D:D),3)</f>
        <v>0</v>
      </c>
    </row>
    <row r="2190" spans="1:15" ht="15" customHeight="1" x14ac:dyDescent="0.25">
      <c r="A2190" s="263" t="s">
        <v>2940</v>
      </c>
      <c r="B2190" s="174" t="s">
        <v>2108</v>
      </c>
      <c r="C2190" s="174" t="s">
        <v>4046</v>
      </c>
      <c r="D2190" s="174" t="s">
        <v>2760</v>
      </c>
      <c r="E2190" s="174" t="s">
        <v>2576</v>
      </c>
      <c r="F2190" s="289">
        <v>22.43</v>
      </c>
      <c r="G2190" s="333">
        <f>ROUND(SUMIF(Anlagenbewegungsdaten!B:B,A2190,Anlagenbewegungsdaten!C:C),3)</f>
        <v>0</v>
      </c>
      <c r="H2190" s="334">
        <f>IF(ISBLANK(F2190),ROUND(SUMIF(Anlagenbewegungsdaten!B:B,A2190,Anlagenbewegungsdaten!D:D),2),ROUND(G2190*F2190%,2))</f>
        <v>0</v>
      </c>
      <c r="I2190" s="334">
        <f>ROUND((H2190-SUMIF(Anlagenbewegungsdaten!$B:$B,A2190,Anlagenbewegungsdaten!D:D)),3)</f>
        <v>0</v>
      </c>
      <c r="J2190" s="335" t="s">
        <v>5179</v>
      </c>
      <c r="K2190" s="335" t="s">
        <v>5193</v>
      </c>
      <c r="L2190" s="516">
        <v>17.940000000000001</v>
      </c>
      <c r="M2190" s="332">
        <f>ROUND(SUMIF(Anlagenbewegungsdaten_AV!B:B,A2190,Anlagenbewegungsdaten_AV!C:C),3)</f>
        <v>0</v>
      </c>
      <c r="N2190" s="330">
        <f>IF(ISBLANK(L2190),ROUND(SUMIF(Anlagenbewegungsdaten_AV!B:B,A2190,Anlagenbewegungsdaten_AV!D:D),2),ROUND(M2190*L2190%,2))</f>
        <v>0</v>
      </c>
      <c r="O2190" s="330">
        <f>ROUND(N2190-SUMIF(Anlagenbewegungsdaten_AV!B:B,A2190,Anlagenbewegungsdaten_AV!D:D),3)</f>
        <v>0</v>
      </c>
    </row>
    <row r="2191" spans="1:15" ht="15" customHeight="1" x14ac:dyDescent="0.25">
      <c r="A2191" s="263" t="s">
        <v>3684</v>
      </c>
      <c r="B2191" s="174" t="s">
        <v>2108</v>
      </c>
      <c r="C2191" s="174" t="s">
        <v>4046</v>
      </c>
      <c r="D2191" s="174" t="s">
        <v>3504</v>
      </c>
      <c r="E2191" s="174" t="s">
        <v>3320</v>
      </c>
      <c r="F2191" s="289">
        <v>22.4</v>
      </c>
      <c r="G2191" s="333">
        <f>ROUND(SUMIF(Anlagenbewegungsdaten!B:B,A2191,Anlagenbewegungsdaten!C:C),3)</f>
        <v>0</v>
      </c>
      <c r="H2191" s="334">
        <f>IF(ISBLANK(F2191),ROUND(SUMIF(Anlagenbewegungsdaten!B:B,A2191,Anlagenbewegungsdaten!D:D),2),ROUND(G2191*F2191%,2))</f>
        <v>0</v>
      </c>
      <c r="I2191" s="334">
        <f>ROUND((H2191-SUMIF(Anlagenbewegungsdaten!$B:$B,A2191,Anlagenbewegungsdaten!D:D)),3)</f>
        <v>0</v>
      </c>
      <c r="J2191" s="335" t="s">
        <v>5179</v>
      </c>
      <c r="K2191" s="335" t="s">
        <v>5193</v>
      </c>
      <c r="L2191" s="516">
        <v>17.920000000000002</v>
      </c>
      <c r="M2191" s="332">
        <f>ROUND(SUMIF(Anlagenbewegungsdaten_AV!B:B,A2191,Anlagenbewegungsdaten_AV!C:C),3)</f>
        <v>0</v>
      </c>
      <c r="N2191" s="330">
        <f>IF(ISBLANK(L2191),ROUND(SUMIF(Anlagenbewegungsdaten_AV!B:B,A2191,Anlagenbewegungsdaten_AV!D:D),2),ROUND(M2191*L2191%,2))</f>
        <v>0</v>
      </c>
      <c r="O2191" s="330">
        <f>ROUND(N2191-SUMIF(Anlagenbewegungsdaten_AV!B:B,A2191,Anlagenbewegungsdaten_AV!D:D),3)</f>
        <v>0</v>
      </c>
    </row>
    <row r="2192" spans="1:15" ht="15" customHeight="1" x14ac:dyDescent="0.25">
      <c r="A2192" s="275" t="s">
        <v>4460</v>
      </c>
      <c r="B2192" s="193" t="s">
        <v>2108</v>
      </c>
      <c r="C2192" s="193" t="s">
        <v>4046</v>
      </c>
      <c r="D2192" s="193" t="s">
        <v>4278</v>
      </c>
      <c r="E2192" s="193" t="s">
        <v>4093</v>
      </c>
      <c r="F2192" s="290">
        <v>22.37</v>
      </c>
      <c r="G2192" s="333">
        <f>ROUND(SUMIF(Anlagenbewegungsdaten!B:B,A2192,Anlagenbewegungsdaten!C:C),3)</f>
        <v>0</v>
      </c>
      <c r="H2192" s="334">
        <f>IF(ISBLANK(F2192),ROUND(SUMIF(Anlagenbewegungsdaten!B:B,A2192,Anlagenbewegungsdaten!D:D),2),ROUND(G2192*F2192%,2))</f>
        <v>0</v>
      </c>
      <c r="I2192" s="334">
        <f>ROUND((H2192-SUMIF(Anlagenbewegungsdaten!$B:$B,A2192,Anlagenbewegungsdaten!D:D)),3)</f>
        <v>0</v>
      </c>
      <c r="J2192" s="335" t="s">
        <v>5179</v>
      </c>
      <c r="K2192" s="335" t="s">
        <v>5193</v>
      </c>
      <c r="L2192" s="516">
        <v>17.899999999999999</v>
      </c>
      <c r="M2192" s="332">
        <f>ROUND(SUMIF(Anlagenbewegungsdaten_AV!B:B,A2192,Anlagenbewegungsdaten_AV!C:C),3)</f>
        <v>0</v>
      </c>
      <c r="N2192" s="330">
        <f>IF(ISBLANK(L2192),ROUND(SUMIF(Anlagenbewegungsdaten_AV!B:B,A2192,Anlagenbewegungsdaten_AV!D:D),2),ROUND(M2192*L2192%,2))</f>
        <v>0</v>
      </c>
      <c r="O2192" s="330">
        <f>ROUND(N2192-SUMIF(Anlagenbewegungsdaten_AV!B:B,A2192,Anlagenbewegungsdaten_AV!D:D),3)</f>
        <v>0</v>
      </c>
    </row>
    <row r="2193" spans="1:15" ht="15" customHeight="1" x14ac:dyDescent="0.25">
      <c r="A2193" s="263" t="s">
        <v>2121</v>
      </c>
      <c r="B2193" s="174" t="s">
        <v>2108</v>
      </c>
      <c r="C2193" s="174" t="s">
        <v>4046</v>
      </c>
      <c r="D2193" s="174" t="s">
        <v>1872</v>
      </c>
      <c r="E2193" s="174" t="s">
        <v>2483</v>
      </c>
      <c r="F2193" s="289">
        <v>19.46</v>
      </c>
      <c r="G2193" s="333">
        <f>ROUND(SUMIF(Anlagenbewegungsdaten!B:B,A2193,Anlagenbewegungsdaten!C:C),3)</f>
        <v>0</v>
      </c>
      <c r="H2193" s="334">
        <f>IF(ISBLANK(F2193),ROUND(SUMIF(Anlagenbewegungsdaten!B:B,A2193,Anlagenbewegungsdaten!D:D),2),ROUND(G2193*F2193%,2))</f>
        <v>0</v>
      </c>
      <c r="I2193" s="334">
        <f>ROUND((H2193-SUMIF(Anlagenbewegungsdaten!$B:$B,A2193,Anlagenbewegungsdaten!D:D)),3)</f>
        <v>0</v>
      </c>
      <c r="J2193" s="335" t="s">
        <v>5179</v>
      </c>
      <c r="K2193" s="335" t="s">
        <v>5193</v>
      </c>
      <c r="L2193" s="516">
        <v>15.57</v>
      </c>
      <c r="M2193" s="332">
        <f>ROUND(SUMIF(Anlagenbewegungsdaten_AV!B:B,A2193,Anlagenbewegungsdaten_AV!C:C),3)</f>
        <v>0</v>
      </c>
      <c r="N2193" s="330">
        <f>IF(ISBLANK(L2193),ROUND(SUMIF(Anlagenbewegungsdaten_AV!B:B,A2193,Anlagenbewegungsdaten_AV!D:D),2),ROUND(M2193*L2193%,2))</f>
        <v>0</v>
      </c>
      <c r="O2193" s="330">
        <f>ROUND(N2193-SUMIF(Anlagenbewegungsdaten_AV!B:B,A2193,Anlagenbewegungsdaten_AV!D:D),3)</f>
        <v>0</v>
      </c>
    </row>
    <row r="2194" spans="1:15" ht="15" customHeight="1" x14ac:dyDescent="0.25">
      <c r="A2194" s="263" t="s">
        <v>2122</v>
      </c>
      <c r="B2194" s="174" t="s">
        <v>2108</v>
      </c>
      <c r="C2194" s="174" t="s">
        <v>4046</v>
      </c>
      <c r="D2194" s="174" t="s">
        <v>1874</v>
      </c>
      <c r="E2194" s="174" t="s">
        <v>2486</v>
      </c>
      <c r="F2194" s="289">
        <v>21.46</v>
      </c>
      <c r="G2194" s="333">
        <f>ROUND(SUMIF(Anlagenbewegungsdaten!B:B,A2194,Anlagenbewegungsdaten!C:C),3)</f>
        <v>0</v>
      </c>
      <c r="H2194" s="334">
        <f>IF(ISBLANK(F2194),ROUND(SUMIF(Anlagenbewegungsdaten!B:B,A2194,Anlagenbewegungsdaten!D:D),2),ROUND(G2194*F2194%,2))</f>
        <v>0</v>
      </c>
      <c r="I2194" s="334">
        <f>ROUND((H2194-SUMIF(Anlagenbewegungsdaten!$B:$B,A2194,Anlagenbewegungsdaten!D:D)),3)</f>
        <v>0</v>
      </c>
      <c r="J2194" s="335" t="s">
        <v>5179</v>
      </c>
      <c r="K2194" s="335" t="s">
        <v>5193</v>
      </c>
      <c r="L2194" s="516">
        <v>17.170000000000002</v>
      </c>
      <c r="M2194" s="332">
        <f>ROUND(SUMIF(Anlagenbewegungsdaten_AV!B:B,A2194,Anlagenbewegungsdaten_AV!C:C),3)</f>
        <v>0</v>
      </c>
      <c r="N2194" s="330">
        <f>IF(ISBLANK(L2194),ROUND(SUMIF(Anlagenbewegungsdaten_AV!B:B,A2194,Anlagenbewegungsdaten_AV!D:D),2),ROUND(M2194*L2194%,2))</f>
        <v>0</v>
      </c>
      <c r="O2194" s="330">
        <f>ROUND(N2194-SUMIF(Anlagenbewegungsdaten_AV!B:B,A2194,Anlagenbewegungsdaten_AV!D:D),3)</f>
        <v>0</v>
      </c>
    </row>
    <row r="2195" spans="1:15" ht="15" customHeight="1" x14ac:dyDescent="0.25">
      <c r="A2195" s="263" t="s">
        <v>2123</v>
      </c>
      <c r="B2195" s="174" t="s">
        <v>2108</v>
      </c>
      <c r="C2195" s="174" t="s">
        <v>4046</v>
      </c>
      <c r="D2195" s="174" t="s">
        <v>1876</v>
      </c>
      <c r="E2195" s="174" t="s">
        <v>1560</v>
      </c>
      <c r="F2195" s="289">
        <v>22.46</v>
      </c>
      <c r="G2195" s="333">
        <f>ROUND(SUMIF(Anlagenbewegungsdaten!B:B,A2195,Anlagenbewegungsdaten!C:C),3)</f>
        <v>0</v>
      </c>
      <c r="H2195" s="334">
        <f>IF(ISBLANK(F2195),ROUND(SUMIF(Anlagenbewegungsdaten!B:B,A2195,Anlagenbewegungsdaten!D:D),2),ROUND(G2195*F2195%,2))</f>
        <v>0</v>
      </c>
      <c r="I2195" s="334">
        <f>ROUND((H2195-SUMIF(Anlagenbewegungsdaten!$B:$B,A2195,Anlagenbewegungsdaten!D:D)),3)</f>
        <v>0</v>
      </c>
      <c r="J2195" s="335" t="s">
        <v>5179</v>
      </c>
      <c r="K2195" s="335" t="s">
        <v>5193</v>
      </c>
      <c r="L2195" s="516">
        <v>17.97</v>
      </c>
      <c r="M2195" s="332">
        <f>ROUND(SUMIF(Anlagenbewegungsdaten_AV!B:B,A2195,Anlagenbewegungsdaten_AV!C:C),3)</f>
        <v>0</v>
      </c>
      <c r="N2195" s="330">
        <f>IF(ISBLANK(L2195),ROUND(SUMIF(Anlagenbewegungsdaten_AV!B:B,A2195,Anlagenbewegungsdaten_AV!D:D),2),ROUND(M2195*L2195%,2))</f>
        <v>0</v>
      </c>
      <c r="O2195" s="330">
        <f>ROUND(N2195-SUMIF(Anlagenbewegungsdaten_AV!B:B,A2195,Anlagenbewegungsdaten_AV!D:D),3)</f>
        <v>0</v>
      </c>
    </row>
    <row r="2196" spans="1:15" ht="15" customHeight="1" x14ac:dyDescent="0.25">
      <c r="A2196" s="263" t="s">
        <v>2124</v>
      </c>
      <c r="B2196" s="174" t="s">
        <v>2108</v>
      </c>
      <c r="C2196" s="174" t="s">
        <v>4046</v>
      </c>
      <c r="D2196" s="174" t="s">
        <v>1878</v>
      </c>
      <c r="E2196" s="174" t="s">
        <v>1563</v>
      </c>
      <c r="F2196" s="289">
        <v>22.46</v>
      </c>
      <c r="G2196" s="333">
        <f>ROUND(SUMIF(Anlagenbewegungsdaten!B:B,A2196,Anlagenbewegungsdaten!C:C),3)</f>
        <v>0</v>
      </c>
      <c r="H2196" s="334">
        <f>IF(ISBLANK(F2196),ROUND(SUMIF(Anlagenbewegungsdaten!B:B,A2196,Anlagenbewegungsdaten!D:D),2),ROUND(G2196*F2196%,2))</f>
        <v>0</v>
      </c>
      <c r="I2196" s="334">
        <f>ROUND((H2196-SUMIF(Anlagenbewegungsdaten!$B:$B,A2196,Anlagenbewegungsdaten!D:D)),3)</f>
        <v>0</v>
      </c>
      <c r="J2196" s="335" t="s">
        <v>5179</v>
      </c>
      <c r="K2196" s="335" t="s">
        <v>5193</v>
      </c>
      <c r="L2196" s="516">
        <v>17.97</v>
      </c>
      <c r="M2196" s="332">
        <f>ROUND(SUMIF(Anlagenbewegungsdaten_AV!B:B,A2196,Anlagenbewegungsdaten_AV!C:C),3)</f>
        <v>0</v>
      </c>
      <c r="N2196" s="330">
        <f>IF(ISBLANK(L2196),ROUND(SUMIF(Anlagenbewegungsdaten_AV!B:B,A2196,Anlagenbewegungsdaten_AV!D:D),2),ROUND(M2196*L2196%,2))</f>
        <v>0</v>
      </c>
      <c r="O2196" s="330">
        <f>ROUND(N2196-SUMIF(Anlagenbewegungsdaten_AV!B:B,A2196,Anlagenbewegungsdaten_AV!D:D),3)</f>
        <v>0</v>
      </c>
    </row>
    <row r="2197" spans="1:15" ht="15" customHeight="1" x14ac:dyDescent="0.25">
      <c r="A2197" s="263" t="s">
        <v>2941</v>
      </c>
      <c r="B2197" s="174" t="s">
        <v>2108</v>
      </c>
      <c r="C2197" s="174" t="s">
        <v>4046</v>
      </c>
      <c r="D2197" s="174" t="s">
        <v>2762</v>
      </c>
      <c r="E2197" s="174" t="s">
        <v>2576</v>
      </c>
      <c r="F2197" s="289">
        <v>22.43</v>
      </c>
      <c r="G2197" s="333">
        <f>ROUND(SUMIF(Anlagenbewegungsdaten!B:B,A2197,Anlagenbewegungsdaten!C:C),3)</f>
        <v>0</v>
      </c>
      <c r="H2197" s="334">
        <f>IF(ISBLANK(F2197),ROUND(SUMIF(Anlagenbewegungsdaten!B:B,A2197,Anlagenbewegungsdaten!D:D),2),ROUND(G2197*F2197%,2))</f>
        <v>0</v>
      </c>
      <c r="I2197" s="334">
        <f>ROUND((H2197-SUMIF(Anlagenbewegungsdaten!$B:$B,A2197,Anlagenbewegungsdaten!D:D)),3)</f>
        <v>0</v>
      </c>
      <c r="J2197" s="335" t="s">
        <v>5179</v>
      </c>
      <c r="K2197" s="335" t="s">
        <v>5193</v>
      </c>
      <c r="L2197" s="516">
        <v>17.940000000000001</v>
      </c>
      <c r="M2197" s="332">
        <f>ROUND(SUMIF(Anlagenbewegungsdaten_AV!B:B,A2197,Anlagenbewegungsdaten_AV!C:C),3)</f>
        <v>0</v>
      </c>
      <c r="N2197" s="330">
        <f>IF(ISBLANK(L2197),ROUND(SUMIF(Anlagenbewegungsdaten_AV!B:B,A2197,Anlagenbewegungsdaten_AV!D:D),2),ROUND(M2197*L2197%,2))</f>
        <v>0</v>
      </c>
      <c r="O2197" s="330">
        <f>ROUND(N2197-SUMIF(Anlagenbewegungsdaten_AV!B:B,A2197,Anlagenbewegungsdaten_AV!D:D),3)</f>
        <v>0</v>
      </c>
    </row>
    <row r="2198" spans="1:15" ht="15" customHeight="1" x14ac:dyDescent="0.25">
      <c r="A2198" s="263" t="s">
        <v>3685</v>
      </c>
      <c r="B2198" s="174" t="s">
        <v>2108</v>
      </c>
      <c r="C2198" s="174" t="s">
        <v>4046</v>
      </c>
      <c r="D2198" s="174" t="s">
        <v>3506</v>
      </c>
      <c r="E2198" s="174" t="s">
        <v>3320</v>
      </c>
      <c r="F2198" s="289">
        <v>22.4</v>
      </c>
      <c r="G2198" s="333">
        <f>ROUND(SUMIF(Anlagenbewegungsdaten!B:B,A2198,Anlagenbewegungsdaten!C:C),3)</f>
        <v>0</v>
      </c>
      <c r="H2198" s="334">
        <f>IF(ISBLANK(F2198),ROUND(SUMIF(Anlagenbewegungsdaten!B:B,A2198,Anlagenbewegungsdaten!D:D),2),ROUND(G2198*F2198%,2))</f>
        <v>0</v>
      </c>
      <c r="I2198" s="334">
        <f>ROUND((H2198-SUMIF(Anlagenbewegungsdaten!$B:$B,A2198,Anlagenbewegungsdaten!D:D)),3)</f>
        <v>0</v>
      </c>
      <c r="J2198" s="335" t="s">
        <v>5179</v>
      </c>
      <c r="K2198" s="335" t="s">
        <v>5193</v>
      </c>
      <c r="L2198" s="516">
        <v>17.920000000000002</v>
      </c>
      <c r="M2198" s="332">
        <f>ROUND(SUMIF(Anlagenbewegungsdaten_AV!B:B,A2198,Anlagenbewegungsdaten_AV!C:C),3)</f>
        <v>0</v>
      </c>
      <c r="N2198" s="330">
        <f>IF(ISBLANK(L2198),ROUND(SUMIF(Anlagenbewegungsdaten_AV!B:B,A2198,Anlagenbewegungsdaten_AV!D:D),2),ROUND(M2198*L2198%,2))</f>
        <v>0</v>
      </c>
      <c r="O2198" s="330">
        <f>ROUND(N2198-SUMIF(Anlagenbewegungsdaten_AV!B:B,A2198,Anlagenbewegungsdaten_AV!D:D),3)</f>
        <v>0</v>
      </c>
    </row>
    <row r="2199" spans="1:15" ht="15" customHeight="1" x14ac:dyDescent="0.25">
      <c r="A2199" s="275" t="s">
        <v>4461</v>
      </c>
      <c r="B2199" s="193" t="s">
        <v>2108</v>
      </c>
      <c r="C2199" s="193" t="s">
        <v>4046</v>
      </c>
      <c r="D2199" s="193" t="s">
        <v>4280</v>
      </c>
      <c r="E2199" s="193" t="s">
        <v>4093</v>
      </c>
      <c r="F2199" s="290">
        <v>22.37</v>
      </c>
      <c r="G2199" s="333">
        <f>ROUND(SUMIF(Anlagenbewegungsdaten!B:B,A2199,Anlagenbewegungsdaten!C:C),3)</f>
        <v>0</v>
      </c>
      <c r="H2199" s="334">
        <f>IF(ISBLANK(F2199),ROUND(SUMIF(Anlagenbewegungsdaten!B:B,A2199,Anlagenbewegungsdaten!D:D),2),ROUND(G2199*F2199%,2))</f>
        <v>0</v>
      </c>
      <c r="I2199" s="334">
        <f>ROUND((H2199-SUMIF(Anlagenbewegungsdaten!$B:$B,A2199,Anlagenbewegungsdaten!D:D)),3)</f>
        <v>0</v>
      </c>
      <c r="J2199" s="335" t="s">
        <v>5179</v>
      </c>
      <c r="K2199" s="335" t="s">
        <v>5193</v>
      </c>
      <c r="L2199" s="516">
        <v>17.899999999999999</v>
      </c>
      <c r="M2199" s="332">
        <f>ROUND(SUMIF(Anlagenbewegungsdaten_AV!B:B,A2199,Anlagenbewegungsdaten_AV!C:C),3)</f>
        <v>0</v>
      </c>
      <c r="N2199" s="330">
        <f>IF(ISBLANK(L2199),ROUND(SUMIF(Anlagenbewegungsdaten_AV!B:B,A2199,Anlagenbewegungsdaten_AV!D:D),2),ROUND(M2199*L2199%,2))</f>
        <v>0</v>
      </c>
      <c r="O2199" s="330">
        <f>ROUND(N2199-SUMIF(Anlagenbewegungsdaten_AV!B:B,A2199,Anlagenbewegungsdaten_AV!D:D),3)</f>
        <v>0</v>
      </c>
    </row>
    <row r="2200" spans="1:15" ht="15" customHeight="1" x14ac:dyDescent="0.25">
      <c r="A2200" s="263" t="s">
        <v>2125</v>
      </c>
      <c r="B2200" s="174" t="s">
        <v>2108</v>
      </c>
      <c r="C2200" s="174" t="s">
        <v>4046</v>
      </c>
      <c r="D2200" s="174" t="s">
        <v>1880</v>
      </c>
      <c r="E2200" s="174" t="s">
        <v>2483</v>
      </c>
      <c r="F2200" s="289">
        <v>20.46</v>
      </c>
      <c r="G2200" s="333">
        <f>ROUND(SUMIF(Anlagenbewegungsdaten!B:B,A2200,Anlagenbewegungsdaten!C:C),3)</f>
        <v>0</v>
      </c>
      <c r="H2200" s="334">
        <f>IF(ISBLANK(F2200),ROUND(SUMIF(Anlagenbewegungsdaten!B:B,A2200,Anlagenbewegungsdaten!D:D),2),ROUND(G2200*F2200%,2))</f>
        <v>0</v>
      </c>
      <c r="I2200" s="334">
        <f>ROUND((H2200-SUMIF(Anlagenbewegungsdaten!$B:$B,A2200,Anlagenbewegungsdaten!D:D)),3)</f>
        <v>0</v>
      </c>
      <c r="J2200" s="335" t="s">
        <v>5179</v>
      </c>
      <c r="K2200" s="335" t="s">
        <v>5193</v>
      </c>
      <c r="L2200" s="516">
        <v>16.37</v>
      </c>
      <c r="M2200" s="332">
        <f>ROUND(SUMIF(Anlagenbewegungsdaten_AV!B:B,A2200,Anlagenbewegungsdaten_AV!C:C),3)</f>
        <v>0</v>
      </c>
      <c r="N2200" s="330">
        <f>IF(ISBLANK(L2200),ROUND(SUMIF(Anlagenbewegungsdaten_AV!B:B,A2200,Anlagenbewegungsdaten_AV!D:D),2),ROUND(M2200*L2200%,2))</f>
        <v>0</v>
      </c>
      <c r="O2200" s="330">
        <f>ROUND(N2200-SUMIF(Anlagenbewegungsdaten_AV!B:B,A2200,Anlagenbewegungsdaten_AV!D:D),3)</f>
        <v>0</v>
      </c>
    </row>
    <row r="2201" spans="1:15" ht="15" customHeight="1" x14ac:dyDescent="0.25">
      <c r="A2201" s="263" t="s">
        <v>2126</v>
      </c>
      <c r="B2201" s="174" t="s">
        <v>2108</v>
      </c>
      <c r="C2201" s="174" t="s">
        <v>4046</v>
      </c>
      <c r="D2201" s="174" t="s">
        <v>1882</v>
      </c>
      <c r="E2201" s="174" t="s">
        <v>2486</v>
      </c>
      <c r="F2201" s="289">
        <v>22.46</v>
      </c>
      <c r="G2201" s="333">
        <f>ROUND(SUMIF(Anlagenbewegungsdaten!B:B,A2201,Anlagenbewegungsdaten!C:C),3)</f>
        <v>0</v>
      </c>
      <c r="H2201" s="334">
        <f>IF(ISBLANK(F2201),ROUND(SUMIF(Anlagenbewegungsdaten!B:B,A2201,Anlagenbewegungsdaten!D:D),2),ROUND(G2201*F2201%,2))</f>
        <v>0</v>
      </c>
      <c r="I2201" s="334">
        <f>ROUND((H2201-SUMIF(Anlagenbewegungsdaten!$B:$B,A2201,Anlagenbewegungsdaten!D:D)),3)</f>
        <v>0</v>
      </c>
      <c r="J2201" s="335" t="s">
        <v>5179</v>
      </c>
      <c r="K2201" s="335" t="s">
        <v>5193</v>
      </c>
      <c r="L2201" s="516">
        <v>17.97</v>
      </c>
      <c r="M2201" s="332">
        <f>ROUND(SUMIF(Anlagenbewegungsdaten_AV!B:B,A2201,Anlagenbewegungsdaten_AV!C:C),3)</f>
        <v>0</v>
      </c>
      <c r="N2201" s="330">
        <f>IF(ISBLANK(L2201),ROUND(SUMIF(Anlagenbewegungsdaten_AV!B:B,A2201,Anlagenbewegungsdaten_AV!D:D),2),ROUND(M2201*L2201%,2))</f>
        <v>0</v>
      </c>
      <c r="O2201" s="330">
        <f>ROUND(N2201-SUMIF(Anlagenbewegungsdaten_AV!B:B,A2201,Anlagenbewegungsdaten_AV!D:D),3)</f>
        <v>0</v>
      </c>
    </row>
    <row r="2202" spans="1:15" ht="15" customHeight="1" x14ac:dyDescent="0.25">
      <c r="A2202" s="263" t="s">
        <v>2127</v>
      </c>
      <c r="B2202" s="174" t="s">
        <v>2108</v>
      </c>
      <c r="C2202" s="174" t="s">
        <v>4046</v>
      </c>
      <c r="D2202" s="184" t="s">
        <v>1884</v>
      </c>
      <c r="E2202" s="174" t="s">
        <v>1560</v>
      </c>
      <c r="F2202" s="289">
        <v>23.46</v>
      </c>
      <c r="G2202" s="333">
        <f>ROUND(SUMIF(Anlagenbewegungsdaten!B:B,A2202,Anlagenbewegungsdaten!C:C),3)</f>
        <v>0</v>
      </c>
      <c r="H2202" s="334">
        <f>IF(ISBLANK(F2202),ROUND(SUMIF(Anlagenbewegungsdaten!B:B,A2202,Anlagenbewegungsdaten!D:D),2),ROUND(G2202*F2202%,2))</f>
        <v>0</v>
      </c>
      <c r="I2202" s="334">
        <f>ROUND((H2202-SUMIF(Anlagenbewegungsdaten!$B:$B,A2202,Anlagenbewegungsdaten!D:D)),3)</f>
        <v>0</v>
      </c>
      <c r="J2202" s="335" t="s">
        <v>5179</v>
      </c>
      <c r="K2202" s="335" t="s">
        <v>5193</v>
      </c>
      <c r="L2202" s="516">
        <v>18.77</v>
      </c>
      <c r="M2202" s="332">
        <f>ROUND(SUMIF(Anlagenbewegungsdaten_AV!B:B,A2202,Anlagenbewegungsdaten_AV!C:C),3)</f>
        <v>0</v>
      </c>
      <c r="N2202" s="330">
        <f>IF(ISBLANK(L2202),ROUND(SUMIF(Anlagenbewegungsdaten_AV!B:B,A2202,Anlagenbewegungsdaten_AV!D:D),2),ROUND(M2202*L2202%,2))</f>
        <v>0</v>
      </c>
      <c r="O2202" s="330">
        <f>ROUND(N2202-SUMIF(Anlagenbewegungsdaten_AV!B:B,A2202,Anlagenbewegungsdaten_AV!D:D),3)</f>
        <v>0</v>
      </c>
    </row>
    <row r="2203" spans="1:15" ht="15" customHeight="1" x14ac:dyDescent="0.25">
      <c r="A2203" s="263" t="s">
        <v>2128</v>
      </c>
      <c r="B2203" s="174" t="s">
        <v>2108</v>
      </c>
      <c r="C2203" s="174" t="s">
        <v>4046</v>
      </c>
      <c r="D2203" s="174" t="s">
        <v>1886</v>
      </c>
      <c r="E2203" s="174" t="s">
        <v>1563</v>
      </c>
      <c r="F2203" s="289">
        <v>23.46</v>
      </c>
      <c r="G2203" s="333">
        <f>ROUND(SUMIF(Anlagenbewegungsdaten!B:B,A2203,Anlagenbewegungsdaten!C:C),3)</f>
        <v>0</v>
      </c>
      <c r="H2203" s="334">
        <f>IF(ISBLANK(F2203),ROUND(SUMIF(Anlagenbewegungsdaten!B:B,A2203,Anlagenbewegungsdaten!D:D),2),ROUND(G2203*F2203%,2))</f>
        <v>0</v>
      </c>
      <c r="I2203" s="334">
        <f>ROUND((H2203-SUMIF(Anlagenbewegungsdaten!$B:$B,A2203,Anlagenbewegungsdaten!D:D)),3)</f>
        <v>0</v>
      </c>
      <c r="J2203" s="335" t="s">
        <v>5179</v>
      </c>
      <c r="K2203" s="335" t="s">
        <v>5193</v>
      </c>
      <c r="L2203" s="516">
        <v>18.77</v>
      </c>
      <c r="M2203" s="332">
        <f>ROUND(SUMIF(Anlagenbewegungsdaten_AV!B:B,A2203,Anlagenbewegungsdaten_AV!C:C),3)</f>
        <v>0</v>
      </c>
      <c r="N2203" s="330">
        <f>IF(ISBLANK(L2203),ROUND(SUMIF(Anlagenbewegungsdaten_AV!B:B,A2203,Anlagenbewegungsdaten_AV!D:D),2),ROUND(M2203*L2203%,2))</f>
        <v>0</v>
      </c>
      <c r="O2203" s="330">
        <f>ROUND(N2203-SUMIF(Anlagenbewegungsdaten_AV!B:B,A2203,Anlagenbewegungsdaten_AV!D:D),3)</f>
        <v>0</v>
      </c>
    </row>
    <row r="2204" spans="1:15" ht="15" customHeight="1" x14ac:dyDescent="0.25">
      <c r="A2204" s="263" t="s">
        <v>2942</v>
      </c>
      <c r="B2204" s="174" t="s">
        <v>2108</v>
      </c>
      <c r="C2204" s="174" t="s">
        <v>4046</v>
      </c>
      <c r="D2204" s="174" t="s">
        <v>2764</v>
      </c>
      <c r="E2204" s="174" t="s">
        <v>2576</v>
      </c>
      <c r="F2204" s="289">
        <v>23.43</v>
      </c>
      <c r="G2204" s="333">
        <f>ROUND(SUMIF(Anlagenbewegungsdaten!B:B,A2204,Anlagenbewegungsdaten!C:C),3)</f>
        <v>0</v>
      </c>
      <c r="H2204" s="334">
        <f>IF(ISBLANK(F2204),ROUND(SUMIF(Anlagenbewegungsdaten!B:B,A2204,Anlagenbewegungsdaten!D:D),2),ROUND(G2204*F2204%,2))</f>
        <v>0</v>
      </c>
      <c r="I2204" s="334">
        <f>ROUND((H2204-SUMIF(Anlagenbewegungsdaten!$B:$B,A2204,Anlagenbewegungsdaten!D:D)),3)</f>
        <v>0</v>
      </c>
      <c r="J2204" s="335" t="s">
        <v>5179</v>
      </c>
      <c r="K2204" s="335" t="s">
        <v>5193</v>
      </c>
      <c r="L2204" s="516">
        <v>18.739999999999998</v>
      </c>
      <c r="M2204" s="332">
        <f>ROUND(SUMIF(Anlagenbewegungsdaten_AV!B:B,A2204,Anlagenbewegungsdaten_AV!C:C),3)</f>
        <v>0</v>
      </c>
      <c r="N2204" s="330">
        <f>IF(ISBLANK(L2204),ROUND(SUMIF(Anlagenbewegungsdaten_AV!B:B,A2204,Anlagenbewegungsdaten_AV!D:D),2),ROUND(M2204*L2204%,2))</f>
        <v>0</v>
      </c>
      <c r="O2204" s="330">
        <f>ROUND(N2204-SUMIF(Anlagenbewegungsdaten_AV!B:B,A2204,Anlagenbewegungsdaten_AV!D:D),3)</f>
        <v>0</v>
      </c>
    </row>
    <row r="2205" spans="1:15" ht="15" customHeight="1" x14ac:dyDescent="0.25">
      <c r="A2205" s="263" t="s">
        <v>3686</v>
      </c>
      <c r="B2205" s="174" t="s">
        <v>2108</v>
      </c>
      <c r="C2205" s="174" t="s">
        <v>4046</v>
      </c>
      <c r="D2205" s="174" t="s">
        <v>3508</v>
      </c>
      <c r="E2205" s="174" t="s">
        <v>3320</v>
      </c>
      <c r="F2205" s="289">
        <v>23.4</v>
      </c>
      <c r="G2205" s="333">
        <f>ROUND(SUMIF(Anlagenbewegungsdaten!B:B,A2205,Anlagenbewegungsdaten!C:C),3)</f>
        <v>0</v>
      </c>
      <c r="H2205" s="334">
        <f>IF(ISBLANK(F2205),ROUND(SUMIF(Anlagenbewegungsdaten!B:B,A2205,Anlagenbewegungsdaten!D:D),2),ROUND(G2205*F2205%,2))</f>
        <v>0</v>
      </c>
      <c r="I2205" s="334">
        <f>ROUND((H2205-SUMIF(Anlagenbewegungsdaten!$B:$B,A2205,Anlagenbewegungsdaten!D:D)),3)</f>
        <v>0</v>
      </c>
      <c r="J2205" s="335" t="s">
        <v>5179</v>
      </c>
      <c r="K2205" s="335" t="s">
        <v>5193</v>
      </c>
      <c r="L2205" s="516">
        <v>18.72</v>
      </c>
      <c r="M2205" s="332">
        <f>ROUND(SUMIF(Anlagenbewegungsdaten_AV!B:B,A2205,Anlagenbewegungsdaten_AV!C:C),3)</f>
        <v>0</v>
      </c>
      <c r="N2205" s="330">
        <f>IF(ISBLANK(L2205),ROUND(SUMIF(Anlagenbewegungsdaten_AV!B:B,A2205,Anlagenbewegungsdaten_AV!D:D),2),ROUND(M2205*L2205%,2))</f>
        <v>0</v>
      </c>
      <c r="O2205" s="330">
        <f>ROUND(N2205-SUMIF(Anlagenbewegungsdaten_AV!B:B,A2205,Anlagenbewegungsdaten_AV!D:D),3)</f>
        <v>0</v>
      </c>
    </row>
    <row r="2206" spans="1:15" ht="15" customHeight="1" x14ac:dyDescent="0.25">
      <c r="A2206" s="275" t="s">
        <v>4462</v>
      </c>
      <c r="B2206" s="193" t="s">
        <v>2108</v>
      </c>
      <c r="C2206" s="193" t="s">
        <v>4046</v>
      </c>
      <c r="D2206" s="193" t="s">
        <v>4282</v>
      </c>
      <c r="E2206" s="193" t="s">
        <v>4093</v>
      </c>
      <c r="F2206" s="290">
        <v>23.37</v>
      </c>
      <c r="G2206" s="333">
        <f>ROUND(SUMIF(Anlagenbewegungsdaten!B:B,A2206,Anlagenbewegungsdaten!C:C),3)</f>
        <v>0</v>
      </c>
      <c r="H2206" s="334">
        <f>IF(ISBLANK(F2206),ROUND(SUMIF(Anlagenbewegungsdaten!B:B,A2206,Anlagenbewegungsdaten!D:D),2),ROUND(G2206*F2206%,2))</f>
        <v>0</v>
      </c>
      <c r="I2206" s="334">
        <f>ROUND((H2206-SUMIF(Anlagenbewegungsdaten!$B:$B,A2206,Anlagenbewegungsdaten!D:D)),3)</f>
        <v>0</v>
      </c>
      <c r="J2206" s="335" t="s">
        <v>5179</v>
      </c>
      <c r="K2206" s="335" t="s">
        <v>5193</v>
      </c>
      <c r="L2206" s="516">
        <v>18.7</v>
      </c>
      <c r="M2206" s="332">
        <f>ROUND(SUMIF(Anlagenbewegungsdaten_AV!B:B,A2206,Anlagenbewegungsdaten_AV!C:C),3)</f>
        <v>0</v>
      </c>
      <c r="N2206" s="330">
        <f>IF(ISBLANK(L2206),ROUND(SUMIF(Anlagenbewegungsdaten_AV!B:B,A2206,Anlagenbewegungsdaten_AV!D:D),2),ROUND(M2206*L2206%,2))</f>
        <v>0</v>
      </c>
      <c r="O2206" s="330">
        <f>ROUND(N2206-SUMIF(Anlagenbewegungsdaten_AV!B:B,A2206,Anlagenbewegungsdaten_AV!D:D),3)</f>
        <v>0</v>
      </c>
    </row>
    <row r="2207" spans="1:15" ht="15" customHeight="1" x14ac:dyDescent="0.25">
      <c r="A2207" s="263" t="s">
        <v>2129</v>
      </c>
      <c r="B2207" s="174" t="s">
        <v>2108</v>
      </c>
      <c r="C2207" s="174" t="s">
        <v>4046</v>
      </c>
      <c r="D2207" s="174" t="s">
        <v>1888</v>
      </c>
      <c r="E2207" s="174" t="s">
        <v>2483</v>
      </c>
      <c r="F2207" s="289">
        <v>20.46</v>
      </c>
      <c r="G2207" s="333">
        <f>ROUND(SUMIF(Anlagenbewegungsdaten!B:B,A2207,Anlagenbewegungsdaten!C:C),3)</f>
        <v>0</v>
      </c>
      <c r="H2207" s="334">
        <f>IF(ISBLANK(F2207),ROUND(SUMIF(Anlagenbewegungsdaten!B:B,A2207,Anlagenbewegungsdaten!D:D),2),ROUND(G2207*F2207%,2))</f>
        <v>0</v>
      </c>
      <c r="I2207" s="334">
        <f>ROUND((H2207-SUMIF(Anlagenbewegungsdaten!$B:$B,A2207,Anlagenbewegungsdaten!D:D)),3)</f>
        <v>0</v>
      </c>
      <c r="J2207" s="335" t="s">
        <v>5179</v>
      </c>
      <c r="K2207" s="335" t="s">
        <v>5193</v>
      </c>
      <c r="L2207" s="516">
        <v>16.37</v>
      </c>
      <c r="M2207" s="332">
        <f>ROUND(SUMIF(Anlagenbewegungsdaten_AV!B:B,A2207,Anlagenbewegungsdaten_AV!C:C),3)</f>
        <v>0</v>
      </c>
      <c r="N2207" s="330">
        <f>IF(ISBLANK(L2207),ROUND(SUMIF(Anlagenbewegungsdaten_AV!B:B,A2207,Anlagenbewegungsdaten_AV!D:D),2),ROUND(M2207*L2207%,2))</f>
        <v>0</v>
      </c>
      <c r="O2207" s="330">
        <f>ROUND(N2207-SUMIF(Anlagenbewegungsdaten_AV!B:B,A2207,Anlagenbewegungsdaten_AV!D:D),3)</f>
        <v>0</v>
      </c>
    </row>
    <row r="2208" spans="1:15" ht="15" customHeight="1" x14ac:dyDescent="0.25">
      <c r="A2208" s="263" t="s">
        <v>2130</v>
      </c>
      <c r="B2208" s="174" t="s">
        <v>2108</v>
      </c>
      <c r="C2208" s="174" t="s">
        <v>4046</v>
      </c>
      <c r="D2208" s="174" t="s">
        <v>1890</v>
      </c>
      <c r="E2208" s="174" t="s">
        <v>2486</v>
      </c>
      <c r="F2208" s="289">
        <v>22.46</v>
      </c>
      <c r="G2208" s="333">
        <f>ROUND(SUMIF(Anlagenbewegungsdaten!B:B,A2208,Anlagenbewegungsdaten!C:C),3)</f>
        <v>0</v>
      </c>
      <c r="H2208" s="334">
        <f>IF(ISBLANK(F2208),ROUND(SUMIF(Anlagenbewegungsdaten!B:B,A2208,Anlagenbewegungsdaten!D:D),2),ROUND(G2208*F2208%,2))</f>
        <v>0</v>
      </c>
      <c r="I2208" s="334">
        <f>ROUND((H2208-SUMIF(Anlagenbewegungsdaten!$B:$B,A2208,Anlagenbewegungsdaten!D:D)),3)</f>
        <v>0</v>
      </c>
      <c r="J2208" s="335" t="s">
        <v>5179</v>
      </c>
      <c r="K2208" s="335" t="s">
        <v>5193</v>
      </c>
      <c r="L2208" s="516">
        <v>17.97</v>
      </c>
      <c r="M2208" s="332">
        <f>ROUND(SUMIF(Anlagenbewegungsdaten_AV!B:B,A2208,Anlagenbewegungsdaten_AV!C:C),3)</f>
        <v>0</v>
      </c>
      <c r="N2208" s="330">
        <f>IF(ISBLANK(L2208),ROUND(SUMIF(Anlagenbewegungsdaten_AV!B:B,A2208,Anlagenbewegungsdaten_AV!D:D),2),ROUND(M2208*L2208%,2))</f>
        <v>0</v>
      </c>
      <c r="O2208" s="330">
        <f>ROUND(N2208-SUMIF(Anlagenbewegungsdaten_AV!B:B,A2208,Anlagenbewegungsdaten_AV!D:D),3)</f>
        <v>0</v>
      </c>
    </row>
    <row r="2209" spans="1:15" ht="15" customHeight="1" x14ac:dyDescent="0.25">
      <c r="A2209" s="263" t="s">
        <v>2131</v>
      </c>
      <c r="B2209" s="174" t="s">
        <v>2108</v>
      </c>
      <c r="C2209" s="174" t="s">
        <v>4046</v>
      </c>
      <c r="D2209" s="174" t="s">
        <v>1892</v>
      </c>
      <c r="E2209" s="174" t="s">
        <v>1560</v>
      </c>
      <c r="F2209" s="289">
        <v>23.46</v>
      </c>
      <c r="G2209" s="333">
        <f>ROUND(SUMIF(Anlagenbewegungsdaten!B:B,A2209,Anlagenbewegungsdaten!C:C),3)</f>
        <v>0</v>
      </c>
      <c r="H2209" s="334">
        <f>IF(ISBLANK(F2209),ROUND(SUMIF(Anlagenbewegungsdaten!B:B,A2209,Anlagenbewegungsdaten!D:D),2),ROUND(G2209*F2209%,2))</f>
        <v>0</v>
      </c>
      <c r="I2209" s="334">
        <f>ROUND((H2209-SUMIF(Anlagenbewegungsdaten!$B:$B,A2209,Anlagenbewegungsdaten!D:D)),3)</f>
        <v>0</v>
      </c>
      <c r="J2209" s="335" t="s">
        <v>5179</v>
      </c>
      <c r="K2209" s="335" t="s">
        <v>5193</v>
      </c>
      <c r="L2209" s="516">
        <v>18.77</v>
      </c>
      <c r="M2209" s="332">
        <f>ROUND(SUMIF(Anlagenbewegungsdaten_AV!B:B,A2209,Anlagenbewegungsdaten_AV!C:C),3)</f>
        <v>0</v>
      </c>
      <c r="N2209" s="330">
        <f>IF(ISBLANK(L2209),ROUND(SUMIF(Anlagenbewegungsdaten_AV!B:B,A2209,Anlagenbewegungsdaten_AV!D:D),2),ROUND(M2209*L2209%,2))</f>
        <v>0</v>
      </c>
      <c r="O2209" s="330">
        <f>ROUND(N2209-SUMIF(Anlagenbewegungsdaten_AV!B:B,A2209,Anlagenbewegungsdaten_AV!D:D),3)</f>
        <v>0</v>
      </c>
    </row>
    <row r="2210" spans="1:15" ht="15" customHeight="1" x14ac:dyDescent="0.25">
      <c r="A2210" s="263" t="s">
        <v>2132</v>
      </c>
      <c r="B2210" s="174" t="s">
        <v>2108</v>
      </c>
      <c r="C2210" s="174" t="s">
        <v>4046</v>
      </c>
      <c r="D2210" s="174" t="s">
        <v>1894</v>
      </c>
      <c r="E2210" s="174" t="s">
        <v>1563</v>
      </c>
      <c r="F2210" s="289">
        <v>23.46</v>
      </c>
      <c r="G2210" s="333">
        <f>ROUND(SUMIF(Anlagenbewegungsdaten!B:B,A2210,Anlagenbewegungsdaten!C:C),3)</f>
        <v>0</v>
      </c>
      <c r="H2210" s="334">
        <f>IF(ISBLANK(F2210),ROUND(SUMIF(Anlagenbewegungsdaten!B:B,A2210,Anlagenbewegungsdaten!D:D),2),ROUND(G2210*F2210%,2))</f>
        <v>0</v>
      </c>
      <c r="I2210" s="334">
        <f>ROUND((H2210-SUMIF(Anlagenbewegungsdaten!$B:$B,A2210,Anlagenbewegungsdaten!D:D)),3)</f>
        <v>0</v>
      </c>
      <c r="J2210" s="335" t="s">
        <v>5179</v>
      </c>
      <c r="K2210" s="335" t="s">
        <v>5193</v>
      </c>
      <c r="L2210" s="516">
        <v>18.77</v>
      </c>
      <c r="M2210" s="332">
        <f>ROUND(SUMIF(Anlagenbewegungsdaten_AV!B:B,A2210,Anlagenbewegungsdaten_AV!C:C),3)</f>
        <v>0</v>
      </c>
      <c r="N2210" s="330">
        <f>IF(ISBLANK(L2210),ROUND(SUMIF(Anlagenbewegungsdaten_AV!B:B,A2210,Anlagenbewegungsdaten_AV!D:D),2),ROUND(M2210*L2210%,2))</f>
        <v>0</v>
      </c>
      <c r="O2210" s="330">
        <f>ROUND(N2210-SUMIF(Anlagenbewegungsdaten_AV!B:B,A2210,Anlagenbewegungsdaten_AV!D:D),3)</f>
        <v>0</v>
      </c>
    </row>
    <row r="2211" spans="1:15" ht="15" customHeight="1" x14ac:dyDescent="0.25">
      <c r="A2211" s="263" t="s">
        <v>2943</v>
      </c>
      <c r="B2211" s="174" t="s">
        <v>2108</v>
      </c>
      <c r="C2211" s="174" t="s">
        <v>4046</v>
      </c>
      <c r="D2211" s="174" t="s">
        <v>2766</v>
      </c>
      <c r="E2211" s="174" t="s">
        <v>2576</v>
      </c>
      <c r="F2211" s="289">
        <v>23.43</v>
      </c>
      <c r="G2211" s="333">
        <f>ROUND(SUMIF(Anlagenbewegungsdaten!B:B,A2211,Anlagenbewegungsdaten!C:C),3)</f>
        <v>0</v>
      </c>
      <c r="H2211" s="334">
        <f>IF(ISBLANK(F2211),ROUND(SUMIF(Anlagenbewegungsdaten!B:B,A2211,Anlagenbewegungsdaten!D:D),2),ROUND(G2211*F2211%,2))</f>
        <v>0</v>
      </c>
      <c r="I2211" s="334">
        <f>ROUND((H2211-SUMIF(Anlagenbewegungsdaten!$B:$B,A2211,Anlagenbewegungsdaten!D:D)),3)</f>
        <v>0</v>
      </c>
      <c r="J2211" s="335" t="s">
        <v>5179</v>
      </c>
      <c r="K2211" s="335" t="s">
        <v>5193</v>
      </c>
      <c r="L2211" s="516">
        <v>18.739999999999998</v>
      </c>
      <c r="M2211" s="332">
        <f>ROUND(SUMIF(Anlagenbewegungsdaten_AV!B:B,A2211,Anlagenbewegungsdaten_AV!C:C),3)</f>
        <v>0</v>
      </c>
      <c r="N2211" s="330">
        <f>IF(ISBLANK(L2211),ROUND(SUMIF(Anlagenbewegungsdaten_AV!B:B,A2211,Anlagenbewegungsdaten_AV!D:D),2),ROUND(M2211*L2211%,2))</f>
        <v>0</v>
      </c>
      <c r="O2211" s="330">
        <f>ROUND(N2211-SUMIF(Anlagenbewegungsdaten_AV!B:B,A2211,Anlagenbewegungsdaten_AV!D:D),3)</f>
        <v>0</v>
      </c>
    </row>
    <row r="2212" spans="1:15" ht="15" customHeight="1" x14ac:dyDescent="0.25">
      <c r="A2212" s="263" t="s">
        <v>3687</v>
      </c>
      <c r="B2212" s="174" t="s">
        <v>2108</v>
      </c>
      <c r="C2212" s="174" t="s">
        <v>4046</v>
      </c>
      <c r="D2212" s="174" t="s">
        <v>3510</v>
      </c>
      <c r="E2212" s="174" t="s">
        <v>3320</v>
      </c>
      <c r="F2212" s="289">
        <v>23.4</v>
      </c>
      <c r="G2212" s="333">
        <f>ROUND(SUMIF(Anlagenbewegungsdaten!B:B,A2212,Anlagenbewegungsdaten!C:C),3)</f>
        <v>0</v>
      </c>
      <c r="H2212" s="334">
        <f>IF(ISBLANK(F2212),ROUND(SUMIF(Anlagenbewegungsdaten!B:B,A2212,Anlagenbewegungsdaten!D:D),2),ROUND(G2212*F2212%,2))</f>
        <v>0</v>
      </c>
      <c r="I2212" s="334">
        <f>ROUND((H2212-SUMIF(Anlagenbewegungsdaten!$B:$B,A2212,Anlagenbewegungsdaten!D:D)),3)</f>
        <v>0</v>
      </c>
      <c r="J2212" s="335" t="s">
        <v>5179</v>
      </c>
      <c r="K2212" s="335" t="s">
        <v>5193</v>
      </c>
      <c r="L2212" s="516">
        <v>18.72</v>
      </c>
      <c r="M2212" s="332">
        <f>ROUND(SUMIF(Anlagenbewegungsdaten_AV!B:B,A2212,Anlagenbewegungsdaten_AV!C:C),3)</f>
        <v>0</v>
      </c>
      <c r="N2212" s="330">
        <f>IF(ISBLANK(L2212),ROUND(SUMIF(Anlagenbewegungsdaten_AV!B:B,A2212,Anlagenbewegungsdaten_AV!D:D),2),ROUND(M2212*L2212%,2))</f>
        <v>0</v>
      </c>
      <c r="O2212" s="330">
        <f>ROUND(N2212-SUMIF(Anlagenbewegungsdaten_AV!B:B,A2212,Anlagenbewegungsdaten_AV!D:D),3)</f>
        <v>0</v>
      </c>
    </row>
    <row r="2213" spans="1:15" ht="15" customHeight="1" x14ac:dyDescent="0.25">
      <c r="A2213" s="275" t="s">
        <v>4463</v>
      </c>
      <c r="B2213" s="193" t="s">
        <v>2108</v>
      </c>
      <c r="C2213" s="193" t="s">
        <v>4046</v>
      </c>
      <c r="D2213" s="193" t="s">
        <v>4284</v>
      </c>
      <c r="E2213" s="193" t="s">
        <v>4093</v>
      </c>
      <c r="F2213" s="290">
        <v>23.37</v>
      </c>
      <c r="G2213" s="333">
        <f>ROUND(SUMIF(Anlagenbewegungsdaten!B:B,A2213,Anlagenbewegungsdaten!C:C),3)</f>
        <v>0</v>
      </c>
      <c r="H2213" s="334">
        <f>IF(ISBLANK(F2213),ROUND(SUMIF(Anlagenbewegungsdaten!B:B,A2213,Anlagenbewegungsdaten!D:D),2),ROUND(G2213*F2213%,2))</f>
        <v>0</v>
      </c>
      <c r="I2213" s="334">
        <f>ROUND((H2213-SUMIF(Anlagenbewegungsdaten!$B:$B,A2213,Anlagenbewegungsdaten!D:D)),3)</f>
        <v>0</v>
      </c>
      <c r="J2213" s="335" t="s">
        <v>5179</v>
      </c>
      <c r="K2213" s="335" t="s">
        <v>5193</v>
      </c>
      <c r="L2213" s="516">
        <v>18.7</v>
      </c>
      <c r="M2213" s="332">
        <f>ROUND(SUMIF(Anlagenbewegungsdaten_AV!B:B,A2213,Anlagenbewegungsdaten_AV!C:C),3)</f>
        <v>0</v>
      </c>
      <c r="N2213" s="330">
        <f>IF(ISBLANK(L2213),ROUND(SUMIF(Anlagenbewegungsdaten_AV!B:B,A2213,Anlagenbewegungsdaten_AV!D:D),2),ROUND(M2213*L2213%,2))</f>
        <v>0</v>
      </c>
      <c r="O2213" s="330">
        <f>ROUND(N2213-SUMIF(Anlagenbewegungsdaten_AV!B:B,A2213,Anlagenbewegungsdaten_AV!D:D),3)</f>
        <v>0</v>
      </c>
    </row>
    <row r="2214" spans="1:15" ht="15" customHeight="1" x14ac:dyDescent="0.25">
      <c r="A2214" s="263" t="s">
        <v>2133</v>
      </c>
      <c r="B2214" s="174" t="s">
        <v>2108</v>
      </c>
      <c r="C2214" s="174" t="s">
        <v>4046</v>
      </c>
      <c r="D2214" s="174" t="s">
        <v>1896</v>
      </c>
      <c r="E2214" s="174" t="s">
        <v>2483</v>
      </c>
      <c r="F2214" s="289">
        <v>21.46</v>
      </c>
      <c r="G2214" s="333">
        <f>ROUND(SUMIF(Anlagenbewegungsdaten!B:B,A2214,Anlagenbewegungsdaten!C:C),3)</f>
        <v>0</v>
      </c>
      <c r="H2214" s="334">
        <f>IF(ISBLANK(F2214),ROUND(SUMIF(Anlagenbewegungsdaten!B:B,A2214,Anlagenbewegungsdaten!D:D),2),ROUND(G2214*F2214%,2))</f>
        <v>0</v>
      </c>
      <c r="I2214" s="334">
        <f>ROUND((H2214-SUMIF(Anlagenbewegungsdaten!$B:$B,A2214,Anlagenbewegungsdaten!D:D)),3)</f>
        <v>0</v>
      </c>
      <c r="J2214" s="335" t="s">
        <v>5179</v>
      </c>
      <c r="K2214" s="335" t="s">
        <v>5193</v>
      </c>
      <c r="L2214" s="516">
        <v>17.170000000000002</v>
      </c>
      <c r="M2214" s="332">
        <f>ROUND(SUMIF(Anlagenbewegungsdaten_AV!B:B,A2214,Anlagenbewegungsdaten_AV!C:C),3)</f>
        <v>0</v>
      </c>
      <c r="N2214" s="330">
        <f>IF(ISBLANK(L2214),ROUND(SUMIF(Anlagenbewegungsdaten_AV!B:B,A2214,Anlagenbewegungsdaten_AV!D:D),2),ROUND(M2214*L2214%,2))</f>
        <v>0</v>
      </c>
      <c r="O2214" s="330">
        <f>ROUND(N2214-SUMIF(Anlagenbewegungsdaten_AV!B:B,A2214,Anlagenbewegungsdaten_AV!D:D),3)</f>
        <v>0</v>
      </c>
    </row>
    <row r="2215" spans="1:15" ht="15" customHeight="1" x14ac:dyDescent="0.25">
      <c r="A2215" s="263" t="s">
        <v>2134</v>
      </c>
      <c r="B2215" s="174" t="s">
        <v>2108</v>
      </c>
      <c r="C2215" s="174" t="s">
        <v>4046</v>
      </c>
      <c r="D2215" s="174" t="s">
        <v>1898</v>
      </c>
      <c r="E2215" s="174" t="s">
        <v>2486</v>
      </c>
      <c r="F2215" s="289">
        <v>23.46</v>
      </c>
      <c r="G2215" s="333">
        <f>ROUND(SUMIF(Anlagenbewegungsdaten!B:B,A2215,Anlagenbewegungsdaten!C:C),3)</f>
        <v>0</v>
      </c>
      <c r="H2215" s="334">
        <f>IF(ISBLANK(F2215),ROUND(SUMIF(Anlagenbewegungsdaten!B:B,A2215,Anlagenbewegungsdaten!D:D),2),ROUND(G2215*F2215%,2))</f>
        <v>0</v>
      </c>
      <c r="I2215" s="334">
        <f>ROUND((H2215-SUMIF(Anlagenbewegungsdaten!$B:$B,A2215,Anlagenbewegungsdaten!D:D)),3)</f>
        <v>0</v>
      </c>
      <c r="J2215" s="335" t="s">
        <v>5179</v>
      </c>
      <c r="K2215" s="335" t="s">
        <v>5193</v>
      </c>
      <c r="L2215" s="516">
        <v>18.77</v>
      </c>
      <c r="M2215" s="332">
        <f>ROUND(SUMIF(Anlagenbewegungsdaten_AV!B:B,A2215,Anlagenbewegungsdaten_AV!C:C),3)</f>
        <v>0</v>
      </c>
      <c r="N2215" s="330">
        <f>IF(ISBLANK(L2215),ROUND(SUMIF(Anlagenbewegungsdaten_AV!B:B,A2215,Anlagenbewegungsdaten_AV!D:D),2),ROUND(M2215*L2215%,2))</f>
        <v>0</v>
      </c>
      <c r="O2215" s="330">
        <f>ROUND(N2215-SUMIF(Anlagenbewegungsdaten_AV!B:B,A2215,Anlagenbewegungsdaten_AV!D:D),3)</f>
        <v>0</v>
      </c>
    </row>
    <row r="2216" spans="1:15" ht="15" customHeight="1" x14ac:dyDescent="0.25">
      <c r="A2216" s="263" t="s">
        <v>2135</v>
      </c>
      <c r="B2216" s="174" t="s">
        <v>2108</v>
      </c>
      <c r="C2216" s="174" t="s">
        <v>4046</v>
      </c>
      <c r="D2216" s="184" t="s">
        <v>1900</v>
      </c>
      <c r="E2216" s="174" t="s">
        <v>1560</v>
      </c>
      <c r="F2216" s="289">
        <v>24.46</v>
      </c>
      <c r="G2216" s="333">
        <f>ROUND(SUMIF(Anlagenbewegungsdaten!B:B,A2216,Anlagenbewegungsdaten!C:C),3)</f>
        <v>0</v>
      </c>
      <c r="H2216" s="334">
        <f>IF(ISBLANK(F2216),ROUND(SUMIF(Anlagenbewegungsdaten!B:B,A2216,Anlagenbewegungsdaten!D:D),2),ROUND(G2216*F2216%,2))</f>
        <v>0</v>
      </c>
      <c r="I2216" s="334">
        <f>ROUND((H2216-SUMIF(Anlagenbewegungsdaten!$B:$B,A2216,Anlagenbewegungsdaten!D:D)),3)</f>
        <v>0</v>
      </c>
      <c r="J2216" s="335" t="s">
        <v>5179</v>
      </c>
      <c r="K2216" s="335" t="s">
        <v>5193</v>
      </c>
      <c r="L2216" s="516">
        <v>19.57</v>
      </c>
      <c r="M2216" s="332">
        <f>ROUND(SUMIF(Anlagenbewegungsdaten_AV!B:B,A2216,Anlagenbewegungsdaten_AV!C:C),3)</f>
        <v>0</v>
      </c>
      <c r="N2216" s="330">
        <f>IF(ISBLANK(L2216),ROUND(SUMIF(Anlagenbewegungsdaten_AV!B:B,A2216,Anlagenbewegungsdaten_AV!D:D),2),ROUND(M2216*L2216%,2))</f>
        <v>0</v>
      </c>
      <c r="O2216" s="330">
        <f>ROUND(N2216-SUMIF(Anlagenbewegungsdaten_AV!B:B,A2216,Anlagenbewegungsdaten_AV!D:D),3)</f>
        <v>0</v>
      </c>
    </row>
    <row r="2217" spans="1:15" ht="15" customHeight="1" x14ac:dyDescent="0.25">
      <c r="A2217" s="263" t="s">
        <v>2136</v>
      </c>
      <c r="B2217" s="174" t="s">
        <v>2108</v>
      </c>
      <c r="C2217" s="174" t="s">
        <v>4046</v>
      </c>
      <c r="D2217" s="174" t="s">
        <v>554</v>
      </c>
      <c r="E2217" s="174" t="s">
        <v>1563</v>
      </c>
      <c r="F2217" s="289">
        <v>24.46</v>
      </c>
      <c r="G2217" s="333">
        <f>ROUND(SUMIF(Anlagenbewegungsdaten!B:B,A2217,Anlagenbewegungsdaten!C:C),3)</f>
        <v>0</v>
      </c>
      <c r="H2217" s="334">
        <f>IF(ISBLANK(F2217),ROUND(SUMIF(Anlagenbewegungsdaten!B:B,A2217,Anlagenbewegungsdaten!D:D),2),ROUND(G2217*F2217%,2))</f>
        <v>0</v>
      </c>
      <c r="I2217" s="334">
        <f>ROUND((H2217-SUMIF(Anlagenbewegungsdaten!$B:$B,A2217,Anlagenbewegungsdaten!D:D)),3)</f>
        <v>0</v>
      </c>
      <c r="J2217" s="335" t="s">
        <v>5179</v>
      </c>
      <c r="K2217" s="335" t="s">
        <v>5193</v>
      </c>
      <c r="L2217" s="516">
        <v>19.57</v>
      </c>
      <c r="M2217" s="332">
        <f>ROUND(SUMIF(Anlagenbewegungsdaten_AV!B:B,A2217,Anlagenbewegungsdaten_AV!C:C),3)</f>
        <v>0</v>
      </c>
      <c r="N2217" s="330">
        <f>IF(ISBLANK(L2217),ROUND(SUMIF(Anlagenbewegungsdaten_AV!B:B,A2217,Anlagenbewegungsdaten_AV!D:D),2),ROUND(M2217*L2217%,2))</f>
        <v>0</v>
      </c>
      <c r="O2217" s="330">
        <f>ROUND(N2217-SUMIF(Anlagenbewegungsdaten_AV!B:B,A2217,Anlagenbewegungsdaten_AV!D:D),3)</f>
        <v>0</v>
      </c>
    </row>
    <row r="2218" spans="1:15" ht="15" customHeight="1" x14ac:dyDescent="0.25">
      <c r="A2218" s="263" t="s">
        <v>2944</v>
      </c>
      <c r="B2218" s="174" t="s">
        <v>2108</v>
      </c>
      <c r="C2218" s="174" t="s">
        <v>4046</v>
      </c>
      <c r="D2218" s="174" t="s">
        <v>2768</v>
      </c>
      <c r="E2218" s="174" t="s">
        <v>2576</v>
      </c>
      <c r="F2218" s="289">
        <v>24.43</v>
      </c>
      <c r="G2218" s="333">
        <f>ROUND(SUMIF(Anlagenbewegungsdaten!B:B,A2218,Anlagenbewegungsdaten!C:C),3)</f>
        <v>0</v>
      </c>
      <c r="H2218" s="334">
        <f>IF(ISBLANK(F2218),ROUND(SUMIF(Anlagenbewegungsdaten!B:B,A2218,Anlagenbewegungsdaten!D:D),2),ROUND(G2218*F2218%,2))</f>
        <v>0</v>
      </c>
      <c r="I2218" s="334">
        <f>ROUND((H2218-SUMIF(Anlagenbewegungsdaten!$B:$B,A2218,Anlagenbewegungsdaten!D:D)),3)</f>
        <v>0</v>
      </c>
      <c r="J2218" s="335" t="s">
        <v>5179</v>
      </c>
      <c r="K2218" s="335" t="s">
        <v>5193</v>
      </c>
      <c r="L2218" s="516">
        <v>19.54</v>
      </c>
      <c r="M2218" s="332">
        <f>ROUND(SUMIF(Anlagenbewegungsdaten_AV!B:B,A2218,Anlagenbewegungsdaten_AV!C:C),3)</f>
        <v>0</v>
      </c>
      <c r="N2218" s="330">
        <f>IF(ISBLANK(L2218),ROUND(SUMIF(Anlagenbewegungsdaten_AV!B:B,A2218,Anlagenbewegungsdaten_AV!D:D),2),ROUND(M2218*L2218%,2))</f>
        <v>0</v>
      </c>
      <c r="O2218" s="330">
        <f>ROUND(N2218-SUMIF(Anlagenbewegungsdaten_AV!B:B,A2218,Anlagenbewegungsdaten_AV!D:D),3)</f>
        <v>0</v>
      </c>
    </row>
    <row r="2219" spans="1:15" ht="15" customHeight="1" x14ac:dyDescent="0.25">
      <c r="A2219" s="263" t="s">
        <v>3688</v>
      </c>
      <c r="B2219" s="174" t="s">
        <v>2108</v>
      </c>
      <c r="C2219" s="174" t="s">
        <v>4046</v>
      </c>
      <c r="D2219" s="174" t="s">
        <v>3512</v>
      </c>
      <c r="E2219" s="174" t="s">
        <v>3320</v>
      </c>
      <c r="F2219" s="289">
        <v>24.4</v>
      </c>
      <c r="G2219" s="333">
        <f>ROUND(SUMIF(Anlagenbewegungsdaten!B:B,A2219,Anlagenbewegungsdaten!C:C),3)</f>
        <v>0</v>
      </c>
      <c r="H2219" s="334">
        <f>IF(ISBLANK(F2219),ROUND(SUMIF(Anlagenbewegungsdaten!B:B,A2219,Anlagenbewegungsdaten!D:D),2),ROUND(G2219*F2219%,2))</f>
        <v>0</v>
      </c>
      <c r="I2219" s="334">
        <f>ROUND((H2219-SUMIF(Anlagenbewegungsdaten!$B:$B,A2219,Anlagenbewegungsdaten!D:D)),3)</f>
        <v>0</v>
      </c>
      <c r="J2219" s="335" t="s">
        <v>5179</v>
      </c>
      <c r="K2219" s="335" t="s">
        <v>5193</v>
      </c>
      <c r="L2219" s="516">
        <v>19.52</v>
      </c>
      <c r="M2219" s="332">
        <f>ROUND(SUMIF(Anlagenbewegungsdaten_AV!B:B,A2219,Anlagenbewegungsdaten_AV!C:C),3)</f>
        <v>0</v>
      </c>
      <c r="N2219" s="330">
        <f>IF(ISBLANK(L2219),ROUND(SUMIF(Anlagenbewegungsdaten_AV!B:B,A2219,Anlagenbewegungsdaten_AV!D:D),2),ROUND(M2219*L2219%,2))</f>
        <v>0</v>
      </c>
      <c r="O2219" s="330">
        <f>ROUND(N2219-SUMIF(Anlagenbewegungsdaten_AV!B:B,A2219,Anlagenbewegungsdaten_AV!D:D),3)</f>
        <v>0</v>
      </c>
    </row>
    <row r="2220" spans="1:15" ht="15" customHeight="1" x14ac:dyDescent="0.25">
      <c r="A2220" s="275" t="s">
        <v>4464</v>
      </c>
      <c r="B2220" s="193" t="s">
        <v>2108</v>
      </c>
      <c r="C2220" s="193" t="s">
        <v>4046</v>
      </c>
      <c r="D2220" s="193" t="s">
        <v>4286</v>
      </c>
      <c r="E2220" s="193" t="s">
        <v>4093</v>
      </c>
      <c r="F2220" s="290">
        <v>24.37</v>
      </c>
      <c r="G2220" s="333">
        <f>ROUND(SUMIF(Anlagenbewegungsdaten!B:B,A2220,Anlagenbewegungsdaten!C:C),3)</f>
        <v>0</v>
      </c>
      <c r="H2220" s="334">
        <f>IF(ISBLANK(F2220),ROUND(SUMIF(Anlagenbewegungsdaten!B:B,A2220,Anlagenbewegungsdaten!D:D),2),ROUND(G2220*F2220%,2))</f>
        <v>0</v>
      </c>
      <c r="I2220" s="334">
        <f>ROUND((H2220-SUMIF(Anlagenbewegungsdaten!$B:$B,A2220,Anlagenbewegungsdaten!D:D)),3)</f>
        <v>0</v>
      </c>
      <c r="J2220" s="335" t="s">
        <v>5179</v>
      </c>
      <c r="K2220" s="335" t="s">
        <v>5193</v>
      </c>
      <c r="L2220" s="516">
        <v>19.5</v>
      </c>
      <c r="M2220" s="332">
        <f>ROUND(SUMIF(Anlagenbewegungsdaten_AV!B:B,A2220,Anlagenbewegungsdaten_AV!C:C),3)</f>
        <v>0</v>
      </c>
      <c r="N2220" s="330">
        <f>IF(ISBLANK(L2220),ROUND(SUMIF(Anlagenbewegungsdaten_AV!B:B,A2220,Anlagenbewegungsdaten_AV!D:D),2),ROUND(M2220*L2220%,2))</f>
        <v>0</v>
      </c>
      <c r="O2220" s="330">
        <f>ROUND(N2220-SUMIF(Anlagenbewegungsdaten_AV!B:B,A2220,Anlagenbewegungsdaten_AV!D:D),3)</f>
        <v>0</v>
      </c>
    </row>
    <row r="2221" spans="1:15" ht="15" customHeight="1" x14ac:dyDescent="0.25">
      <c r="A2221" s="263" t="s">
        <v>2137</v>
      </c>
      <c r="B2221" s="174" t="s">
        <v>2108</v>
      </c>
      <c r="C2221" s="174" t="s">
        <v>4046</v>
      </c>
      <c r="D2221" s="174" t="s">
        <v>556</v>
      </c>
      <c r="E2221" s="174" t="s">
        <v>2483</v>
      </c>
      <c r="F2221" s="289">
        <v>21.46</v>
      </c>
      <c r="G2221" s="333">
        <f>ROUND(SUMIF(Anlagenbewegungsdaten!B:B,A2221,Anlagenbewegungsdaten!C:C),3)</f>
        <v>0</v>
      </c>
      <c r="H2221" s="334">
        <f>IF(ISBLANK(F2221),ROUND(SUMIF(Anlagenbewegungsdaten!B:B,A2221,Anlagenbewegungsdaten!D:D),2),ROUND(G2221*F2221%,2))</f>
        <v>0</v>
      </c>
      <c r="I2221" s="334">
        <f>ROUND((H2221-SUMIF(Anlagenbewegungsdaten!$B:$B,A2221,Anlagenbewegungsdaten!D:D)),3)</f>
        <v>0</v>
      </c>
      <c r="J2221" s="335" t="s">
        <v>5179</v>
      </c>
      <c r="K2221" s="335" t="s">
        <v>5193</v>
      </c>
      <c r="L2221" s="516">
        <v>17.170000000000002</v>
      </c>
      <c r="M2221" s="332">
        <f>ROUND(SUMIF(Anlagenbewegungsdaten_AV!B:B,A2221,Anlagenbewegungsdaten_AV!C:C),3)</f>
        <v>0</v>
      </c>
      <c r="N2221" s="330">
        <f>IF(ISBLANK(L2221),ROUND(SUMIF(Anlagenbewegungsdaten_AV!B:B,A2221,Anlagenbewegungsdaten_AV!D:D),2),ROUND(M2221*L2221%,2))</f>
        <v>0</v>
      </c>
      <c r="O2221" s="330">
        <f>ROUND(N2221-SUMIF(Anlagenbewegungsdaten_AV!B:B,A2221,Anlagenbewegungsdaten_AV!D:D),3)</f>
        <v>0</v>
      </c>
    </row>
    <row r="2222" spans="1:15" ht="15" customHeight="1" x14ac:dyDescent="0.25">
      <c r="A2222" s="263" t="s">
        <v>2138</v>
      </c>
      <c r="B2222" s="174" t="s">
        <v>2108</v>
      </c>
      <c r="C2222" s="174" t="s">
        <v>4046</v>
      </c>
      <c r="D2222" s="174" t="s">
        <v>558</v>
      </c>
      <c r="E2222" s="174" t="s">
        <v>2486</v>
      </c>
      <c r="F2222" s="289">
        <v>23.46</v>
      </c>
      <c r="G2222" s="333">
        <f>ROUND(SUMIF(Anlagenbewegungsdaten!B:B,A2222,Anlagenbewegungsdaten!C:C),3)</f>
        <v>0</v>
      </c>
      <c r="H2222" s="334">
        <f>IF(ISBLANK(F2222),ROUND(SUMIF(Anlagenbewegungsdaten!B:B,A2222,Anlagenbewegungsdaten!D:D),2),ROUND(G2222*F2222%,2))</f>
        <v>0</v>
      </c>
      <c r="I2222" s="334">
        <f>ROUND((H2222-SUMIF(Anlagenbewegungsdaten!$B:$B,A2222,Anlagenbewegungsdaten!D:D)),3)</f>
        <v>0</v>
      </c>
      <c r="J2222" s="335" t="s">
        <v>5179</v>
      </c>
      <c r="K2222" s="335" t="s">
        <v>5193</v>
      </c>
      <c r="L2222" s="516">
        <v>18.77</v>
      </c>
      <c r="M2222" s="332">
        <f>ROUND(SUMIF(Anlagenbewegungsdaten_AV!B:B,A2222,Anlagenbewegungsdaten_AV!C:C),3)</f>
        <v>0</v>
      </c>
      <c r="N2222" s="330">
        <f>IF(ISBLANK(L2222),ROUND(SUMIF(Anlagenbewegungsdaten_AV!B:B,A2222,Anlagenbewegungsdaten_AV!D:D),2),ROUND(M2222*L2222%,2))</f>
        <v>0</v>
      </c>
      <c r="O2222" s="330">
        <f>ROUND(N2222-SUMIF(Anlagenbewegungsdaten_AV!B:B,A2222,Anlagenbewegungsdaten_AV!D:D),3)</f>
        <v>0</v>
      </c>
    </row>
    <row r="2223" spans="1:15" ht="15" customHeight="1" x14ac:dyDescent="0.25">
      <c r="A2223" s="263" t="s">
        <v>2139</v>
      </c>
      <c r="B2223" s="174" t="s">
        <v>2108</v>
      </c>
      <c r="C2223" s="174" t="s">
        <v>4046</v>
      </c>
      <c r="D2223" s="174" t="s">
        <v>560</v>
      </c>
      <c r="E2223" s="174" t="s">
        <v>1560</v>
      </c>
      <c r="F2223" s="289">
        <v>24.46</v>
      </c>
      <c r="G2223" s="333">
        <f>ROUND(SUMIF(Anlagenbewegungsdaten!B:B,A2223,Anlagenbewegungsdaten!C:C),3)</f>
        <v>0</v>
      </c>
      <c r="H2223" s="334">
        <f>IF(ISBLANK(F2223),ROUND(SUMIF(Anlagenbewegungsdaten!B:B,A2223,Anlagenbewegungsdaten!D:D),2),ROUND(G2223*F2223%,2))</f>
        <v>0</v>
      </c>
      <c r="I2223" s="334">
        <f>ROUND((H2223-SUMIF(Anlagenbewegungsdaten!$B:$B,A2223,Anlagenbewegungsdaten!D:D)),3)</f>
        <v>0</v>
      </c>
      <c r="J2223" s="335" t="s">
        <v>5179</v>
      </c>
      <c r="K2223" s="335" t="s">
        <v>5193</v>
      </c>
      <c r="L2223" s="516">
        <v>19.57</v>
      </c>
      <c r="M2223" s="332">
        <f>ROUND(SUMIF(Anlagenbewegungsdaten_AV!B:B,A2223,Anlagenbewegungsdaten_AV!C:C),3)</f>
        <v>0</v>
      </c>
      <c r="N2223" s="330">
        <f>IF(ISBLANK(L2223),ROUND(SUMIF(Anlagenbewegungsdaten_AV!B:B,A2223,Anlagenbewegungsdaten_AV!D:D),2),ROUND(M2223*L2223%,2))</f>
        <v>0</v>
      </c>
      <c r="O2223" s="330">
        <f>ROUND(N2223-SUMIF(Anlagenbewegungsdaten_AV!B:B,A2223,Anlagenbewegungsdaten_AV!D:D),3)</f>
        <v>0</v>
      </c>
    </row>
    <row r="2224" spans="1:15" ht="15" customHeight="1" x14ac:dyDescent="0.25">
      <c r="A2224" s="263" t="s">
        <v>2140</v>
      </c>
      <c r="B2224" s="174" t="s">
        <v>2108</v>
      </c>
      <c r="C2224" s="174" t="s">
        <v>4046</v>
      </c>
      <c r="D2224" s="174" t="s">
        <v>562</v>
      </c>
      <c r="E2224" s="174" t="s">
        <v>1563</v>
      </c>
      <c r="F2224" s="289">
        <v>24.46</v>
      </c>
      <c r="G2224" s="333">
        <f>ROUND(SUMIF(Anlagenbewegungsdaten!B:B,A2224,Anlagenbewegungsdaten!C:C),3)</f>
        <v>0</v>
      </c>
      <c r="H2224" s="334">
        <f>IF(ISBLANK(F2224),ROUND(SUMIF(Anlagenbewegungsdaten!B:B,A2224,Anlagenbewegungsdaten!D:D),2),ROUND(G2224*F2224%,2))</f>
        <v>0</v>
      </c>
      <c r="I2224" s="334">
        <f>ROUND((H2224-SUMIF(Anlagenbewegungsdaten!$B:$B,A2224,Anlagenbewegungsdaten!D:D)),3)</f>
        <v>0</v>
      </c>
      <c r="J2224" s="335" t="s">
        <v>5179</v>
      </c>
      <c r="K2224" s="335" t="s">
        <v>5193</v>
      </c>
      <c r="L2224" s="516">
        <v>19.57</v>
      </c>
      <c r="M2224" s="332">
        <f>ROUND(SUMIF(Anlagenbewegungsdaten_AV!B:B,A2224,Anlagenbewegungsdaten_AV!C:C),3)</f>
        <v>0</v>
      </c>
      <c r="N2224" s="330">
        <f>IF(ISBLANK(L2224),ROUND(SUMIF(Anlagenbewegungsdaten_AV!B:B,A2224,Anlagenbewegungsdaten_AV!D:D),2),ROUND(M2224*L2224%,2))</f>
        <v>0</v>
      </c>
      <c r="O2224" s="330">
        <f>ROUND(N2224-SUMIF(Anlagenbewegungsdaten_AV!B:B,A2224,Anlagenbewegungsdaten_AV!D:D),3)</f>
        <v>0</v>
      </c>
    </row>
    <row r="2225" spans="1:15" ht="15" customHeight="1" x14ac:dyDescent="0.25">
      <c r="A2225" s="263" t="s">
        <v>2945</v>
      </c>
      <c r="B2225" s="174" t="s">
        <v>2108</v>
      </c>
      <c r="C2225" s="174" t="s">
        <v>4046</v>
      </c>
      <c r="D2225" s="174" t="s">
        <v>2770</v>
      </c>
      <c r="E2225" s="174" t="s">
        <v>2576</v>
      </c>
      <c r="F2225" s="289">
        <v>24.43</v>
      </c>
      <c r="G2225" s="333">
        <f>ROUND(SUMIF(Anlagenbewegungsdaten!B:B,A2225,Anlagenbewegungsdaten!C:C),3)</f>
        <v>0</v>
      </c>
      <c r="H2225" s="334">
        <f>IF(ISBLANK(F2225),ROUND(SUMIF(Anlagenbewegungsdaten!B:B,A2225,Anlagenbewegungsdaten!D:D),2),ROUND(G2225*F2225%,2))</f>
        <v>0</v>
      </c>
      <c r="I2225" s="334">
        <f>ROUND((H2225-SUMIF(Anlagenbewegungsdaten!$B:$B,A2225,Anlagenbewegungsdaten!D:D)),3)</f>
        <v>0</v>
      </c>
      <c r="J2225" s="335" t="s">
        <v>5179</v>
      </c>
      <c r="K2225" s="335" t="s">
        <v>5193</v>
      </c>
      <c r="L2225" s="516">
        <v>19.54</v>
      </c>
      <c r="M2225" s="332">
        <f>ROUND(SUMIF(Anlagenbewegungsdaten_AV!B:B,A2225,Anlagenbewegungsdaten_AV!C:C),3)</f>
        <v>0</v>
      </c>
      <c r="N2225" s="330">
        <f>IF(ISBLANK(L2225),ROUND(SUMIF(Anlagenbewegungsdaten_AV!B:B,A2225,Anlagenbewegungsdaten_AV!D:D),2),ROUND(M2225*L2225%,2))</f>
        <v>0</v>
      </c>
      <c r="O2225" s="330">
        <f>ROUND(N2225-SUMIF(Anlagenbewegungsdaten_AV!B:B,A2225,Anlagenbewegungsdaten_AV!D:D),3)</f>
        <v>0</v>
      </c>
    </row>
    <row r="2226" spans="1:15" ht="15" customHeight="1" x14ac:dyDescent="0.25">
      <c r="A2226" s="263" t="s">
        <v>3689</v>
      </c>
      <c r="B2226" s="174" t="s">
        <v>2108</v>
      </c>
      <c r="C2226" s="174" t="s">
        <v>4046</v>
      </c>
      <c r="D2226" s="174" t="s">
        <v>3514</v>
      </c>
      <c r="E2226" s="174" t="s">
        <v>3320</v>
      </c>
      <c r="F2226" s="289">
        <v>24.4</v>
      </c>
      <c r="G2226" s="333">
        <f>ROUND(SUMIF(Anlagenbewegungsdaten!B:B,A2226,Anlagenbewegungsdaten!C:C),3)</f>
        <v>0</v>
      </c>
      <c r="H2226" s="334">
        <f>IF(ISBLANK(F2226),ROUND(SUMIF(Anlagenbewegungsdaten!B:B,A2226,Anlagenbewegungsdaten!D:D),2),ROUND(G2226*F2226%,2))</f>
        <v>0</v>
      </c>
      <c r="I2226" s="334">
        <f>ROUND((H2226-SUMIF(Anlagenbewegungsdaten!$B:$B,A2226,Anlagenbewegungsdaten!D:D)),3)</f>
        <v>0</v>
      </c>
      <c r="J2226" s="335" t="s">
        <v>5179</v>
      </c>
      <c r="K2226" s="335" t="s">
        <v>5193</v>
      </c>
      <c r="L2226" s="516">
        <v>19.52</v>
      </c>
      <c r="M2226" s="332">
        <f>ROUND(SUMIF(Anlagenbewegungsdaten_AV!B:B,A2226,Anlagenbewegungsdaten_AV!C:C),3)</f>
        <v>0</v>
      </c>
      <c r="N2226" s="330">
        <f>IF(ISBLANK(L2226),ROUND(SUMIF(Anlagenbewegungsdaten_AV!B:B,A2226,Anlagenbewegungsdaten_AV!D:D),2),ROUND(M2226*L2226%,2))</f>
        <v>0</v>
      </c>
      <c r="O2226" s="330">
        <f>ROUND(N2226-SUMIF(Anlagenbewegungsdaten_AV!B:B,A2226,Anlagenbewegungsdaten_AV!D:D),3)</f>
        <v>0</v>
      </c>
    </row>
    <row r="2227" spans="1:15" ht="15" customHeight="1" x14ac:dyDescent="0.25">
      <c r="A2227" s="275" t="s">
        <v>4465</v>
      </c>
      <c r="B2227" s="193" t="s">
        <v>2108</v>
      </c>
      <c r="C2227" s="193" t="s">
        <v>4046</v>
      </c>
      <c r="D2227" s="193" t="s">
        <v>4288</v>
      </c>
      <c r="E2227" s="193" t="s">
        <v>4093</v>
      </c>
      <c r="F2227" s="290">
        <v>24.37</v>
      </c>
      <c r="G2227" s="333">
        <f>ROUND(SUMIF(Anlagenbewegungsdaten!B:B,A2227,Anlagenbewegungsdaten!C:C),3)</f>
        <v>0</v>
      </c>
      <c r="H2227" s="334">
        <f>IF(ISBLANK(F2227),ROUND(SUMIF(Anlagenbewegungsdaten!B:B,A2227,Anlagenbewegungsdaten!D:D),2),ROUND(G2227*F2227%,2))</f>
        <v>0</v>
      </c>
      <c r="I2227" s="334">
        <f>ROUND((H2227-SUMIF(Anlagenbewegungsdaten!$B:$B,A2227,Anlagenbewegungsdaten!D:D)),3)</f>
        <v>0</v>
      </c>
      <c r="J2227" s="335" t="s">
        <v>5179</v>
      </c>
      <c r="K2227" s="335" t="s">
        <v>5193</v>
      </c>
      <c r="L2227" s="516">
        <v>19.5</v>
      </c>
      <c r="M2227" s="332">
        <f>ROUND(SUMIF(Anlagenbewegungsdaten_AV!B:B,A2227,Anlagenbewegungsdaten_AV!C:C),3)</f>
        <v>0</v>
      </c>
      <c r="N2227" s="330">
        <f>IF(ISBLANK(L2227),ROUND(SUMIF(Anlagenbewegungsdaten_AV!B:B,A2227,Anlagenbewegungsdaten_AV!D:D),2),ROUND(M2227*L2227%,2))</f>
        <v>0</v>
      </c>
      <c r="O2227" s="330">
        <f>ROUND(N2227-SUMIF(Anlagenbewegungsdaten_AV!B:B,A2227,Anlagenbewegungsdaten_AV!D:D),3)</f>
        <v>0</v>
      </c>
    </row>
    <row r="2228" spans="1:15" ht="15" customHeight="1" x14ac:dyDescent="0.25">
      <c r="A2228" s="263" t="s">
        <v>2141</v>
      </c>
      <c r="B2228" s="174" t="s">
        <v>2108</v>
      </c>
      <c r="C2228" s="174" t="s">
        <v>4046</v>
      </c>
      <c r="D2228" s="174" t="s">
        <v>564</v>
      </c>
      <c r="E2228" s="174" t="s">
        <v>2483</v>
      </c>
      <c r="F2228" s="289">
        <v>22.46</v>
      </c>
      <c r="G2228" s="333">
        <f>ROUND(SUMIF(Anlagenbewegungsdaten!B:B,A2228,Anlagenbewegungsdaten!C:C),3)</f>
        <v>0</v>
      </c>
      <c r="H2228" s="334">
        <f>IF(ISBLANK(F2228),ROUND(SUMIF(Anlagenbewegungsdaten!B:B,A2228,Anlagenbewegungsdaten!D:D),2),ROUND(G2228*F2228%,2))</f>
        <v>0</v>
      </c>
      <c r="I2228" s="334">
        <f>ROUND((H2228-SUMIF(Anlagenbewegungsdaten!$B:$B,A2228,Anlagenbewegungsdaten!D:D)),3)</f>
        <v>0</v>
      </c>
      <c r="J2228" s="335" t="s">
        <v>5179</v>
      </c>
      <c r="K2228" s="335" t="s">
        <v>5193</v>
      </c>
      <c r="L2228" s="516">
        <v>17.97</v>
      </c>
      <c r="M2228" s="332">
        <f>ROUND(SUMIF(Anlagenbewegungsdaten_AV!B:B,A2228,Anlagenbewegungsdaten_AV!C:C),3)</f>
        <v>0</v>
      </c>
      <c r="N2228" s="330">
        <f>IF(ISBLANK(L2228),ROUND(SUMIF(Anlagenbewegungsdaten_AV!B:B,A2228,Anlagenbewegungsdaten_AV!D:D),2),ROUND(M2228*L2228%,2))</f>
        <v>0</v>
      </c>
      <c r="O2228" s="330">
        <f>ROUND(N2228-SUMIF(Anlagenbewegungsdaten_AV!B:B,A2228,Anlagenbewegungsdaten_AV!D:D),3)</f>
        <v>0</v>
      </c>
    </row>
    <row r="2229" spans="1:15" ht="15" customHeight="1" x14ac:dyDescent="0.25">
      <c r="A2229" s="263" t="s">
        <v>2142</v>
      </c>
      <c r="B2229" s="174" t="s">
        <v>2108</v>
      </c>
      <c r="C2229" s="174" t="s">
        <v>4046</v>
      </c>
      <c r="D2229" s="174" t="s">
        <v>566</v>
      </c>
      <c r="E2229" s="174" t="s">
        <v>2486</v>
      </c>
      <c r="F2229" s="289">
        <v>24.46</v>
      </c>
      <c r="G2229" s="333">
        <f>ROUND(SUMIF(Anlagenbewegungsdaten!B:B,A2229,Anlagenbewegungsdaten!C:C),3)</f>
        <v>0</v>
      </c>
      <c r="H2229" s="334">
        <f>IF(ISBLANK(F2229),ROUND(SUMIF(Anlagenbewegungsdaten!B:B,A2229,Anlagenbewegungsdaten!D:D),2),ROUND(G2229*F2229%,2))</f>
        <v>0</v>
      </c>
      <c r="I2229" s="334">
        <f>ROUND((H2229-SUMIF(Anlagenbewegungsdaten!$B:$B,A2229,Anlagenbewegungsdaten!D:D)),3)</f>
        <v>0</v>
      </c>
      <c r="J2229" s="335" t="s">
        <v>5179</v>
      </c>
      <c r="K2229" s="335" t="s">
        <v>5193</v>
      </c>
      <c r="L2229" s="516">
        <v>19.57</v>
      </c>
      <c r="M2229" s="332">
        <f>ROUND(SUMIF(Anlagenbewegungsdaten_AV!B:B,A2229,Anlagenbewegungsdaten_AV!C:C),3)</f>
        <v>0</v>
      </c>
      <c r="N2229" s="330">
        <f>IF(ISBLANK(L2229),ROUND(SUMIF(Anlagenbewegungsdaten_AV!B:B,A2229,Anlagenbewegungsdaten_AV!D:D),2),ROUND(M2229*L2229%,2))</f>
        <v>0</v>
      </c>
      <c r="O2229" s="330">
        <f>ROUND(N2229-SUMIF(Anlagenbewegungsdaten_AV!B:B,A2229,Anlagenbewegungsdaten_AV!D:D),3)</f>
        <v>0</v>
      </c>
    </row>
    <row r="2230" spans="1:15" ht="15" customHeight="1" x14ac:dyDescent="0.25">
      <c r="A2230" s="263" t="s">
        <v>2143</v>
      </c>
      <c r="B2230" s="174" t="s">
        <v>2108</v>
      </c>
      <c r="C2230" s="174" t="s">
        <v>4046</v>
      </c>
      <c r="D2230" s="184" t="s">
        <v>568</v>
      </c>
      <c r="E2230" s="174" t="s">
        <v>1560</v>
      </c>
      <c r="F2230" s="289">
        <v>25.46</v>
      </c>
      <c r="G2230" s="333">
        <f>ROUND(SUMIF(Anlagenbewegungsdaten!B:B,A2230,Anlagenbewegungsdaten!C:C),3)</f>
        <v>0</v>
      </c>
      <c r="H2230" s="334">
        <f>IF(ISBLANK(F2230),ROUND(SUMIF(Anlagenbewegungsdaten!B:B,A2230,Anlagenbewegungsdaten!D:D),2),ROUND(G2230*F2230%,2))</f>
        <v>0</v>
      </c>
      <c r="I2230" s="334">
        <f>ROUND((H2230-SUMIF(Anlagenbewegungsdaten!$B:$B,A2230,Anlagenbewegungsdaten!D:D)),3)</f>
        <v>0</v>
      </c>
      <c r="J2230" s="335" t="s">
        <v>5179</v>
      </c>
      <c r="K2230" s="335" t="s">
        <v>5193</v>
      </c>
      <c r="L2230" s="516">
        <v>20.37</v>
      </c>
      <c r="M2230" s="332">
        <f>ROUND(SUMIF(Anlagenbewegungsdaten_AV!B:B,A2230,Anlagenbewegungsdaten_AV!C:C),3)</f>
        <v>0</v>
      </c>
      <c r="N2230" s="330">
        <f>IF(ISBLANK(L2230),ROUND(SUMIF(Anlagenbewegungsdaten_AV!B:B,A2230,Anlagenbewegungsdaten_AV!D:D),2),ROUND(M2230*L2230%,2))</f>
        <v>0</v>
      </c>
      <c r="O2230" s="330">
        <f>ROUND(N2230-SUMIF(Anlagenbewegungsdaten_AV!B:B,A2230,Anlagenbewegungsdaten_AV!D:D),3)</f>
        <v>0</v>
      </c>
    </row>
    <row r="2231" spans="1:15" ht="15" customHeight="1" x14ac:dyDescent="0.25">
      <c r="A2231" s="263" t="s">
        <v>2144</v>
      </c>
      <c r="B2231" s="174" t="s">
        <v>2108</v>
      </c>
      <c r="C2231" s="174" t="s">
        <v>4046</v>
      </c>
      <c r="D2231" s="174" t="s">
        <v>570</v>
      </c>
      <c r="E2231" s="174" t="s">
        <v>1563</v>
      </c>
      <c r="F2231" s="289">
        <v>25.46</v>
      </c>
      <c r="G2231" s="333">
        <f>ROUND(SUMIF(Anlagenbewegungsdaten!B:B,A2231,Anlagenbewegungsdaten!C:C),3)</f>
        <v>0</v>
      </c>
      <c r="H2231" s="334">
        <f>IF(ISBLANK(F2231),ROUND(SUMIF(Anlagenbewegungsdaten!B:B,A2231,Anlagenbewegungsdaten!D:D),2),ROUND(G2231*F2231%,2))</f>
        <v>0</v>
      </c>
      <c r="I2231" s="334">
        <f>ROUND((H2231-SUMIF(Anlagenbewegungsdaten!$B:$B,A2231,Anlagenbewegungsdaten!D:D)),3)</f>
        <v>0</v>
      </c>
      <c r="J2231" s="335" t="s">
        <v>5179</v>
      </c>
      <c r="K2231" s="335" t="s">
        <v>5193</v>
      </c>
      <c r="L2231" s="516">
        <v>20.37</v>
      </c>
      <c r="M2231" s="332">
        <f>ROUND(SUMIF(Anlagenbewegungsdaten_AV!B:B,A2231,Anlagenbewegungsdaten_AV!C:C),3)</f>
        <v>0</v>
      </c>
      <c r="N2231" s="330">
        <f>IF(ISBLANK(L2231),ROUND(SUMIF(Anlagenbewegungsdaten_AV!B:B,A2231,Anlagenbewegungsdaten_AV!D:D),2),ROUND(M2231*L2231%,2))</f>
        <v>0</v>
      </c>
      <c r="O2231" s="330">
        <f>ROUND(N2231-SUMIF(Anlagenbewegungsdaten_AV!B:B,A2231,Anlagenbewegungsdaten_AV!D:D),3)</f>
        <v>0</v>
      </c>
    </row>
    <row r="2232" spans="1:15" ht="15" customHeight="1" x14ac:dyDescent="0.25">
      <c r="A2232" s="263" t="s">
        <v>2946</v>
      </c>
      <c r="B2232" s="174" t="s">
        <v>2108</v>
      </c>
      <c r="C2232" s="174" t="s">
        <v>4046</v>
      </c>
      <c r="D2232" s="174" t="s">
        <v>2772</v>
      </c>
      <c r="E2232" s="174" t="s">
        <v>2576</v>
      </c>
      <c r="F2232" s="289">
        <v>25.43</v>
      </c>
      <c r="G2232" s="333">
        <f>ROUND(SUMIF(Anlagenbewegungsdaten!B:B,A2232,Anlagenbewegungsdaten!C:C),3)</f>
        <v>0</v>
      </c>
      <c r="H2232" s="334">
        <f>IF(ISBLANK(F2232),ROUND(SUMIF(Anlagenbewegungsdaten!B:B,A2232,Anlagenbewegungsdaten!D:D),2),ROUND(G2232*F2232%,2))</f>
        <v>0</v>
      </c>
      <c r="I2232" s="334">
        <f>ROUND((H2232-SUMIF(Anlagenbewegungsdaten!$B:$B,A2232,Anlagenbewegungsdaten!D:D)),3)</f>
        <v>0</v>
      </c>
      <c r="J2232" s="335" t="s">
        <v>5179</v>
      </c>
      <c r="K2232" s="335" t="s">
        <v>5193</v>
      </c>
      <c r="L2232" s="516">
        <v>20.34</v>
      </c>
      <c r="M2232" s="332">
        <f>ROUND(SUMIF(Anlagenbewegungsdaten_AV!B:B,A2232,Anlagenbewegungsdaten_AV!C:C),3)</f>
        <v>0</v>
      </c>
      <c r="N2232" s="330">
        <f>IF(ISBLANK(L2232),ROUND(SUMIF(Anlagenbewegungsdaten_AV!B:B,A2232,Anlagenbewegungsdaten_AV!D:D),2),ROUND(M2232*L2232%,2))</f>
        <v>0</v>
      </c>
      <c r="O2232" s="330">
        <f>ROUND(N2232-SUMIF(Anlagenbewegungsdaten_AV!B:B,A2232,Anlagenbewegungsdaten_AV!D:D),3)</f>
        <v>0</v>
      </c>
    </row>
    <row r="2233" spans="1:15" ht="15" customHeight="1" x14ac:dyDescent="0.25">
      <c r="A2233" s="263" t="s">
        <v>3690</v>
      </c>
      <c r="B2233" s="174" t="s">
        <v>2108</v>
      </c>
      <c r="C2233" s="174" t="s">
        <v>4046</v>
      </c>
      <c r="D2233" s="174" t="s">
        <v>3516</v>
      </c>
      <c r="E2233" s="174" t="s">
        <v>3320</v>
      </c>
      <c r="F2233" s="289">
        <v>25.4</v>
      </c>
      <c r="G2233" s="333">
        <f>ROUND(SUMIF(Anlagenbewegungsdaten!B:B,A2233,Anlagenbewegungsdaten!C:C),3)</f>
        <v>0</v>
      </c>
      <c r="H2233" s="334">
        <f>IF(ISBLANK(F2233),ROUND(SUMIF(Anlagenbewegungsdaten!B:B,A2233,Anlagenbewegungsdaten!D:D),2),ROUND(G2233*F2233%,2))</f>
        <v>0</v>
      </c>
      <c r="I2233" s="334">
        <f>ROUND((H2233-SUMIF(Anlagenbewegungsdaten!$B:$B,A2233,Anlagenbewegungsdaten!D:D)),3)</f>
        <v>0</v>
      </c>
      <c r="J2233" s="335" t="s">
        <v>5179</v>
      </c>
      <c r="K2233" s="335" t="s">
        <v>5193</v>
      </c>
      <c r="L2233" s="516">
        <v>20.32</v>
      </c>
      <c r="M2233" s="332">
        <f>ROUND(SUMIF(Anlagenbewegungsdaten_AV!B:B,A2233,Anlagenbewegungsdaten_AV!C:C),3)</f>
        <v>0</v>
      </c>
      <c r="N2233" s="330">
        <f>IF(ISBLANK(L2233),ROUND(SUMIF(Anlagenbewegungsdaten_AV!B:B,A2233,Anlagenbewegungsdaten_AV!D:D),2),ROUND(M2233*L2233%,2))</f>
        <v>0</v>
      </c>
      <c r="O2233" s="330">
        <f>ROUND(N2233-SUMIF(Anlagenbewegungsdaten_AV!B:B,A2233,Anlagenbewegungsdaten_AV!D:D),3)</f>
        <v>0</v>
      </c>
    </row>
    <row r="2234" spans="1:15" ht="15" customHeight="1" x14ac:dyDescent="0.25">
      <c r="A2234" s="275" t="s">
        <v>4466</v>
      </c>
      <c r="B2234" s="193" t="s">
        <v>2108</v>
      </c>
      <c r="C2234" s="193" t="s">
        <v>4046</v>
      </c>
      <c r="D2234" s="193" t="s">
        <v>4290</v>
      </c>
      <c r="E2234" s="193" t="s">
        <v>4093</v>
      </c>
      <c r="F2234" s="290">
        <v>25.37</v>
      </c>
      <c r="G2234" s="333">
        <f>ROUND(SUMIF(Anlagenbewegungsdaten!B:B,A2234,Anlagenbewegungsdaten!C:C),3)</f>
        <v>0</v>
      </c>
      <c r="H2234" s="334">
        <f>IF(ISBLANK(F2234),ROUND(SUMIF(Anlagenbewegungsdaten!B:B,A2234,Anlagenbewegungsdaten!D:D),2),ROUND(G2234*F2234%,2))</f>
        <v>0</v>
      </c>
      <c r="I2234" s="334">
        <f>ROUND((H2234-SUMIF(Anlagenbewegungsdaten!$B:$B,A2234,Anlagenbewegungsdaten!D:D)),3)</f>
        <v>0</v>
      </c>
      <c r="J2234" s="335" t="s">
        <v>5179</v>
      </c>
      <c r="K2234" s="335" t="s">
        <v>5193</v>
      </c>
      <c r="L2234" s="516">
        <v>20.3</v>
      </c>
      <c r="M2234" s="332">
        <f>ROUND(SUMIF(Anlagenbewegungsdaten_AV!B:B,A2234,Anlagenbewegungsdaten_AV!C:C),3)</f>
        <v>0</v>
      </c>
      <c r="N2234" s="330">
        <f>IF(ISBLANK(L2234),ROUND(SUMIF(Anlagenbewegungsdaten_AV!B:B,A2234,Anlagenbewegungsdaten_AV!D:D),2),ROUND(M2234*L2234%,2))</f>
        <v>0</v>
      </c>
      <c r="O2234" s="330">
        <f>ROUND(N2234-SUMIF(Anlagenbewegungsdaten_AV!B:B,A2234,Anlagenbewegungsdaten_AV!D:D),3)</f>
        <v>0</v>
      </c>
    </row>
    <row r="2235" spans="1:15" ht="15" customHeight="1" x14ac:dyDescent="0.25">
      <c r="A2235" s="262" t="s">
        <v>2335</v>
      </c>
      <c r="B2235" s="167" t="s">
        <v>2108</v>
      </c>
      <c r="C2235" s="168" t="s">
        <v>4046</v>
      </c>
      <c r="D2235" s="167" t="s">
        <v>2411</v>
      </c>
      <c r="E2235" s="167" t="s">
        <v>2483</v>
      </c>
      <c r="F2235" s="182">
        <v>8.51</v>
      </c>
      <c r="G2235" s="333">
        <f>ROUND(SUMIF(Anlagenbewegungsdaten!B:B,A2235,Anlagenbewegungsdaten!C:C),3)</f>
        <v>0</v>
      </c>
      <c r="H2235" s="334">
        <f>IF(ISBLANK(F2235),ROUND(SUMIF(Anlagenbewegungsdaten!B:B,A2235,Anlagenbewegungsdaten!D:D),2),ROUND(G2235*F2235%,2))</f>
        <v>0</v>
      </c>
      <c r="I2235" s="334">
        <f>ROUND((H2235-SUMIF(Anlagenbewegungsdaten!$B:$B,A2235,Anlagenbewegungsdaten!D:D)),3)</f>
        <v>0</v>
      </c>
      <c r="J2235" s="335" t="s">
        <v>5179</v>
      </c>
      <c r="K2235" s="335" t="s">
        <v>5193</v>
      </c>
      <c r="L2235" s="516">
        <v>6.81</v>
      </c>
      <c r="M2235" s="332">
        <f>ROUND(SUMIF(Anlagenbewegungsdaten_AV!B:B,A2235,Anlagenbewegungsdaten_AV!C:C),3)</f>
        <v>0</v>
      </c>
      <c r="N2235" s="330">
        <f>IF(ISBLANK(L2235),ROUND(SUMIF(Anlagenbewegungsdaten_AV!B:B,A2235,Anlagenbewegungsdaten_AV!D:D),2),ROUND(M2235*L2235%,2))</f>
        <v>0</v>
      </c>
      <c r="O2235" s="330">
        <f>ROUND(N2235-SUMIF(Anlagenbewegungsdaten_AV!B:B,A2235,Anlagenbewegungsdaten_AV!D:D),3)</f>
        <v>0</v>
      </c>
    </row>
    <row r="2236" spans="1:15" ht="15" customHeight="1" x14ac:dyDescent="0.25">
      <c r="A2236" s="262" t="s">
        <v>2336</v>
      </c>
      <c r="B2236" s="167" t="s">
        <v>2108</v>
      </c>
      <c r="C2236" s="168" t="s">
        <v>4046</v>
      </c>
      <c r="D2236" s="167" t="s">
        <v>2514</v>
      </c>
      <c r="E2236" s="167" t="s">
        <v>2486</v>
      </c>
      <c r="F2236" s="182">
        <v>10.51</v>
      </c>
      <c r="G2236" s="333">
        <f>ROUND(SUMIF(Anlagenbewegungsdaten!B:B,A2236,Anlagenbewegungsdaten!C:C),3)</f>
        <v>0</v>
      </c>
      <c r="H2236" s="334">
        <f>IF(ISBLANK(F2236),ROUND(SUMIF(Anlagenbewegungsdaten!B:B,A2236,Anlagenbewegungsdaten!D:D),2),ROUND(G2236*F2236%,2))</f>
        <v>0</v>
      </c>
      <c r="I2236" s="334">
        <f>ROUND((H2236-SUMIF(Anlagenbewegungsdaten!$B:$B,A2236,Anlagenbewegungsdaten!D:D)),3)</f>
        <v>0</v>
      </c>
      <c r="J2236" s="335" t="s">
        <v>5179</v>
      </c>
      <c r="K2236" s="335" t="s">
        <v>5193</v>
      </c>
      <c r="L2236" s="516">
        <v>8.41</v>
      </c>
      <c r="M2236" s="332">
        <f>ROUND(SUMIF(Anlagenbewegungsdaten_AV!B:B,A2236,Anlagenbewegungsdaten_AV!C:C),3)</f>
        <v>0</v>
      </c>
      <c r="N2236" s="330">
        <f>IF(ISBLANK(L2236),ROUND(SUMIF(Anlagenbewegungsdaten_AV!B:B,A2236,Anlagenbewegungsdaten_AV!D:D),2),ROUND(M2236*L2236%,2))</f>
        <v>0</v>
      </c>
      <c r="O2236" s="330">
        <f>ROUND(N2236-SUMIF(Anlagenbewegungsdaten_AV!B:B,A2236,Anlagenbewegungsdaten_AV!D:D),3)</f>
        <v>0</v>
      </c>
    </row>
    <row r="2237" spans="1:15" ht="15" customHeight="1" x14ac:dyDescent="0.25">
      <c r="A2237" s="263" t="s">
        <v>2145</v>
      </c>
      <c r="B2237" s="173" t="s">
        <v>2108</v>
      </c>
      <c r="C2237" s="173" t="s">
        <v>4046</v>
      </c>
      <c r="D2237" s="174" t="s">
        <v>1660</v>
      </c>
      <c r="E2237" s="173" t="s">
        <v>1563</v>
      </c>
      <c r="F2237" s="289">
        <v>11.51</v>
      </c>
      <c r="G2237" s="333">
        <f>ROUND(SUMIF(Anlagenbewegungsdaten!B:B,A2237,Anlagenbewegungsdaten!C:C),3)</f>
        <v>0</v>
      </c>
      <c r="H2237" s="334">
        <f>IF(ISBLANK(F2237),ROUND(SUMIF(Anlagenbewegungsdaten!B:B,A2237,Anlagenbewegungsdaten!D:D),2),ROUND(G2237*F2237%,2))</f>
        <v>0</v>
      </c>
      <c r="I2237" s="334">
        <f>ROUND((H2237-SUMIF(Anlagenbewegungsdaten!$B:$B,A2237,Anlagenbewegungsdaten!D:D)),3)</f>
        <v>0</v>
      </c>
      <c r="J2237" s="335" t="s">
        <v>5179</v>
      </c>
      <c r="K2237" s="335" t="s">
        <v>5193</v>
      </c>
      <c r="L2237" s="516">
        <v>9.2100000000000009</v>
      </c>
      <c r="M2237" s="332">
        <f>ROUND(SUMIF(Anlagenbewegungsdaten_AV!B:B,A2237,Anlagenbewegungsdaten_AV!C:C),3)</f>
        <v>0</v>
      </c>
      <c r="N2237" s="330">
        <f>IF(ISBLANK(L2237),ROUND(SUMIF(Anlagenbewegungsdaten_AV!B:B,A2237,Anlagenbewegungsdaten_AV!D:D),2),ROUND(M2237*L2237%,2))</f>
        <v>0</v>
      </c>
      <c r="O2237" s="330">
        <f>ROUND(N2237-SUMIF(Anlagenbewegungsdaten_AV!B:B,A2237,Anlagenbewegungsdaten_AV!D:D),3)</f>
        <v>0</v>
      </c>
    </row>
    <row r="2238" spans="1:15" ht="15" customHeight="1" x14ac:dyDescent="0.25">
      <c r="A2238" s="263" t="s">
        <v>2947</v>
      </c>
      <c r="B2238" s="173" t="s">
        <v>2108</v>
      </c>
      <c r="C2238" s="173" t="s">
        <v>4046</v>
      </c>
      <c r="D2238" s="174" t="s">
        <v>2624</v>
      </c>
      <c r="E2238" s="174" t="s">
        <v>2576</v>
      </c>
      <c r="F2238" s="289">
        <v>11.48</v>
      </c>
      <c r="G2238" s="333">
        <f>ROUND(SUMIF(Anlagenbewegungsdaten!B:B,A2238,Anlagenbewegungsdaten!C:C),3)</f>
        <v>0</v>
      </c>
      <c r="H2238" s="334">
        <f>IF(ISBLANK(F2238),ROUND(SUMIF(Anlagenbewegungsdaten!B:B,A2238,Anlagenbewegungsdaten!D:D),2),ROUND(G2238*F2238%,2))</f>
        <v>0</v>
      </c>
      <c r="I2238" s="334">
        <f>ROUND((H2238-SUMIF(Anlagenbewegungsdaten!$B:$B,A2238,Anlagenbewegungsdaten!D:D)),3)</f>
        <v>0</v>
      </c>
      <c r="J2238" s="335" t="s">
        <v>5179</v>
      </c>
      <c r="K2238" s="335" t="s">
        <v>5193</v>
      </c>
      <c r="L2238" s="516">
        <v>9.18</v>
      </c>
      <c r="M2238" s="332">
        <f>ROUND(SUMIF(Anlagenbewegungsdaten_AV!B:B,A2238,Anlagenbewegungsdaten_AV!C:C),3)</f>
        <v>0</v>
      </c>
      <c r="N2238" s="330">
        <f>IF(ISBLANK(L2238),ROUND(SUMIF(Anlagenbewegungsdaten_AV!B:B,A2238,Anlagenbewegungsdaten_AV!D:D),2),ROUND(M2238*L2238%,2))</f>
        <v>0</v>
      </c>
      <c r="O2238" s="330">
        <f>ROUND(N2238-SUMIF(Anlagenbewegungsdaten_AV!B:B,A2238,Anlagenbewegungsdaten_AV!D:D),3)</f>
        <v>0</v>
      </c>
    </row>
    <row r="2239" spans="1:15" ht="15" customHeight="1" x14ac:dyDescent="0.25">
      <c r="A2239" s="263" t="s">
        <v>3691</v>
      </c>
      <c r="B2239" s="173" t="s">
        <v>2108</v>
      </c>
      <c r="C2239" s="173" t="s">
        <v>4046</v>
      </c>
      <c r="D2239" s="174" t="s">
        <v>3368</v>
      </c>
      <c r="E2239" s="174" t="s">
        <v>3320</v>
      </c>
      <c r="F2239" s="289">
        <v>11.45</v>
      </c>
      <c r="G2239" s="333">
        <f>ROUND(SUMIF(Anlagenbewegungsdaten!B:B,A2239,Anlagenbewegungsdaten!C:C),3)</f>
        <v>0</v>
      </c>
      <c r="H2239" s="334">
        <f>IF(ISBLANK(F2239),ROUND(SUMIF(Anlagenbewegungsdaten!B:B,A2239,Anlagenbewegungsdaten!D:D),2),ROUND(G2239*F2239%,2))</f>
        <v>0</v>
      </c>
      <c r="I2239" s="334">
        <f>ROUND((H2239-SUMIF(Anlagenbewegungsdaten!$B:$B,A2239,Anlagenbewegungsdaten!D:D)),3)</f>
        <v>0</v>
      </c>
      <c r="J2239" s="335" t="s">
        <v>5179</v>
      </c>
      <c r="K2239" s="335" t="s">
        <v>5193</v>
      </c>
      <c r="L2239" s="516">
        <v>9.16</v>
      </c>
      <c r="M2239" s="332">
        <f>ROUND(SUMIF(Anlagenbewegungsdaten_AV!B:B,A2239,Anlagenbewegungsdaten_AV!C:C),3)</f>
        <v>0</v>
      </c>
      <c r="N2239" s="330">
        <f>IF(ISBLANK(L2239),ROUND(SUMIF(Anlagenbewegungsdaten_AV!B:B,A2239,Anlagenbewegungsdaten_AV!D:D),2),ROUND(M2239*L2239%,2))</f>
        <v>0</v>
      </c>
      <c r="O2239" s="330">
        <f>ROUND(N2239-SUMIF(Anlagenbewegungsdaten_AV!B:B,A2239,Anlagenbewegungsdaten_AV!D:D),3)</f>
        <v>0</v>
      </c>
    </row>
    <row r="2240" spans="1:15" ht="15" customHeight="1" x14ac:dyDescent="0.25">
      <c r="A2240" s="275" t="s">
        <v>4467</v>
      </c>
      <c r="B2240" s="194" t="s">
        <v>2108</v>
      </c>
      <c r="C2240" s="194" t="s">
        <v>4046</v>
      </c>
      <c r="D2240" s="193" t="s">
        <v>4141</v>
      </c>
      <c r="E2240" s="193" t="s">
        <v>4093</v>
      </c>
      <c r="F2240" s="290">
        <v>11.42</v>
      </c>
      <c r="G2240" s="333">
        <f>ROUND(SUMIF(Anlagenbewegungsdaten!B:B,A2240,Anlagenbewegungsdaten!C:C),3)</f>
        <v>0</v>
      </c>
      <c r="H2240" s="334">
        <f>IF(ISBLANK(F2240),ROUND(SUMIF(Anlagenbewegungsdaten!B:B,A2240,Anlagenbewegungsdaten!D:D),2),ROUND(G2240*F2240%,2))</f>
        <v>0</v>
      </c>
      <c r="I2240" s="334">
        <f>ROUND((H2240-SUMIF(Anlagenbewegungsdaten!$B:$B,A2240,Anlagenbewegungsdaten!D:D)),3)</f>
        <v>0</v>
      </c>
      <c r="J2240" s="335" t="s">
        <v>5179</v>
      </c>
      <c r="K2240" s="335" t="s">
        <v>5193</v>
      </c>
      <c r="L2240" s="516">
        <v>9.14</v>
      </c>
      <c r="M2240" s="332">
        <f>ROUND(SUMIF(Anlagenbewegungsdaten_AV!B:B,A2240,Anlagenbewegungsdaten_AV!C:C),3)</f>
        <v>0</v>
      </c>
      <c r="N2240" s="330">
        <f>IF(ISBLANK(L2240),ROUND(SUMIF(Anlagenbewegungsdaten_AV!B:B,A2240,Anlagenbewegungsdaten_AV!D:D),2),ROUND(M2240*L2240%,2))</f>
        <v>0</v>
      </c>
      <c r="O2240" s="330">
        <f>ROUND(N2240-SUMIF(Anlagenbewegungsdaten_AV!B:B,A2240,Anlagenbewegungsdaten_AV!D:D),3)</f>
        <v>0</v>
      </c>
    </row>
    <row r="2241" spans="1:15" ht="15" customHeight="1" x14ac:dyDescent="0.25">
      <c r="A2241" s="262" t="s">
        <v>2337</v>
      </c>
      <c r="B2241" s="167" t="s">
        <v>2108</v>
      </c>
      <c r="C2241" s="168" t="s">
        <v>4046</v>
      </c>
      <c r="D2241" s="167" t="s">
        <v>2464</v>
      </c>
      <c r="E2241" s="167" t="s">
        <v>2483</v>
      </c>
      <c r="F2241" s="182">
        <v>12.51</v>
      </c>
      <c r="G2241" s="333">
        <f>ROUND(SUMIF(Anlagenbewegungsdaten!B:B,A2241,Anlagenbewegungsdaten!C:C),3)</f>
        <v>0</v>
      </c>
      <c r="H2241" s="334">
        <f>IF(ISBLANK(F2241),ROUND(SUMIF(Anlagenbewegungsdaten!B:B,A2241,Anlagenbewegungsdaten!D:D),2),ROUND(G2241*F2241%,2))</f>
        <v>0</v>
      </c>
      <c r="I2241" s="334">
        <f>ROUND((H2241-SUMIF(Anlagenbewegungsdaten!$B:$B,A2241,Anlagenbewegungsdaten!D:D)),3)</f>
        <v>0</v>
      </c>
      <c r="J2241" s="335" t="s">
        <v>5179</v>
      </c>
      <c r="K2241" s="335" t="s">
        <v>5193</v>
      </c>
      <c r="L2241" s="516">
        <v>10.01</v>
      </c>
      <c r="M2241" s="332">
        <f>ROUND(SUMIF(Anlagenbewegungsdaten_AV!B:B,A2241,Anlagenbewegungsdaten_AV!C:C),3)</f>
        <v>0</v>
      </c>
      <c r="N2241" s="330">
        <f>IF(ISBLANK(L2241),ROUND(SUMIF(Anlagenbewegungsdaten_AV!B:B,A2241,Anlagenbewegungsdaten_AV!D:D),2),ROUND(M2241*L2241%,2))</f>
        <v>0</v>
      </c>
      <c r="O2241" s="330">
        <f>ROUND(N2241-SUMIF(Anlagenbewegungsdaten_AV!B:B,A2241,Anlagenbewegungsdaten_AV!D:D),3)</f>
        <v>0</v>
      </c>
    </row>
    <row r="2242" spans="1:15" ht="15" customHeight="1" x14ac:dyDescent="0.25">
      <c r="A2242" s="262" t="s">
        <v>2338</v>
      </c>
      <c r="B2242" s="167" t="s">
        <v>2108</v>
      </c>
      <c r="C2242" s="168" t="s">
        <v>4046</v>
      </c>
      <c r="D2242" s="167" t="s">
        <v>2517</v>
      </c>
      <c r="E2242" s="167" t="s">
        <v>2486</v>
      </c>
      <c r="F2242" s="182">
        <v>14.51</v>
      </c>
      <c r="G2242" s="333">
        <f>ROUND(SUMIF(Anlagenbewegungsdaten!B:B,A2242,Anlagenbewegungsdaten!C:C),3)</f>
        <v>0</v>
      </c>
      <c r="H2242" s="334">
        <f>IF(ISBLANK(F2242),ROUND(SUMIF(Anlagenbewegungsdaten!B:B,A2242,Anlagenbewegungsdaten!D:D),2),ROUND(G2242*F2242%,2))</f>
        <v>0</v>
      </c>
      <c r="I2242" s="334">
        <f>ROUND((H2242-SUMIF(Anlagenbewegungsdaten!$B:$B,A2242,Anlagenbewegungsdaten!D:D)),3)</f>
        <v>0</v>
      </c>
      <c r="J2242" s="335" t="s">
        <v>5179</v>
      </c>
      <c r="K2242" s="335" t="s">
        <v>5193</v>
      </c>
      <c r="L2242" s="516">
        <v>11.61</v>
      </c>
      <c r="M2242" s="332">
        <f>ROUND(SUMIF(Anlagenbewegungsdaten_AV!B:B,A2242,Anlagenbewegungsdaten_AV!C:C),3)</f>
        <v>0</v>
      </c>
      <c r="N2242" s="330">
        <f>IF(ISBLANK(L2242),ROUND(SUMIF(Anlagenbewegungsdaten_AV!B:B,A2242,Anlagenbewegungsdaten_AV!D:D),2),ROUND(M2242*L2242%,2))</f>
        <v>0</v>
      </c>
      <c r="O2242" s="330">
        <f>ROUND(N2242-SUMIF(Anlagenbewegungsdaten_AV!B:B,A2242,Anlagenbewegungsdaten_AV!D:D),3)</f>
        <v>0</v>
      </c>
    </row>
    <row r="2243" spans="1:15" ht="15" customHeight="1" x14ac:dyDescent="0.25">
      <c r="A2243" s="263" t="s">
        <v>2146</v>
      </c>
      <c r="B2243" s="173" t="s">
        <v>2108</v>
      </c>
      <c r="C2243" s="173" t="s">
        <v>4046</v>
      </c>
      <c r="D2243" s="174" t="s">
        <v>573</v>
      </c>
      <c r="E2243" s="173" t="s">
        <v>1563</v>
      </c>
      <c r="F2243" s="289">
        <v>15.51</v>
      </c>
      <c r="G2243" s="333">
        <f>ROUND(SUMIF(Anlagenbewegungsdaten!B:B,A2243,Anlagenbewegungsdaten!C:C),3)</f>
        <v>0</v>
      </c>
      <c r="H2243" s="334">
        <f>IF(ISBLANK(F2243),ROUND(SUMIF(Anlagenbewegungsdaten!B:B,A2243,Anlagenbewegungsdaten!D:D),2),ROUND(G2243*F2243%,2))</f>
        <v>0</v>
      </c>
      <c r="I2243" s="334">
        <f>ROUND((H2243-SUMIF(Anlagenbewegungsdaten!$B:$B,A2243,Anlagenbewegungsdaten!D:D)),3)</f>
        <v>0</v>
      </c>
      <c r="J2243" s="335" t="s">
        <v>5179</v>
      </c>
      <c r="K2243" s="335" t="s">
        <v>5193</v>
      </c>
      <c r="L2243" s="516">
        <v>12.41</v>
      </c>
      <c r="M2243" s="332">
        <f>ROUND(SUMIF(Anlagenbewegungsdaten_AV!B:B,A2243,Anlagenbewegungsdaten_AV!C:C),3)</f>
        <v>0</v>
      </c>
      <c r="N2243" s="330">
        <f>IF(ISBLANK(L2243),ROUND(SUMIF(Anlagenbewegungsdaten_AV!B:B,A2243,Anlagenbewegungsdaten_AV!D:D),2),ROUND(M2243*L2243%,2))</f>
        <v>0</v>
      </c>
      <c r="O2243" s="330">
        <f>ROUND(N2243-SUMIF(Anlagenbewegungsdaten_AV!B:B,A2243,Anlagenbewegungsdaten_AV!D:D),3)</f>
        <v>0</v>
      </c>
    </row>
    <row r="2244" spans="1:15" ht="15" customHeight="1" x14ac:dyDescent="0.25">
      <c r="A2244" s="263" t="s">
        <v>2948</v>
      </c>
      <c r="B2244" s="173" t="s">
        <v>2108</v>
      </c>
      <c r="C2244" s="173" t="s">
        <v>4046</v>
      </c>
      <c r="D2244" s="174" t="s">
        <v>2775</v>
      </c>
      <c r="E2244" s="174" t="s">
        <v>2576</v>
      </c>
      <c r="F2244" s="289">
        <v>15.48</v>
      </c>
      <c r="G2244" s="333">
        <f>ROUND(SUMIF(Anlagenbewegungsdaten!B:B,A2244,Anlagenbewegungsdaten!C:C),3)</f>
        <v>0</v>
      </c>
      <c r="H2244" s="334">
        <f>IF(ISBLANK(F2244),ROUND(SUMIF(Anlagenbewegungsdaten!B:B,A2244,Anlagenbewegungsdaten!D:D),2),ROUND(G2244*F2244%,2))</f>
        <v>0</v>
      </c>
      <c r="I2244" s="334">
        <f>ROUND((H2244-SUMIF(Anlagenbewegungsdaten!$B:$B,A2244,Anlagenbewegungsdaten!D:D)),3)</f>
        <v>0</v>
      </c>
      <c r="J2244" s="335" t="s">
        <v>5179</v>
      </c>
      <c r="K2244" s="335" t="s">
        <v>5193</v>
      </c>
      <c r="L2244" s="516">
        <v>12.38</v>
      </c>
      <c r="M2244" s="332">
        <f>ROUND(SUMIF(Anlagenbewegungsdaten_AV!B:B,A2244,Anlagenbewegungsdaten_AV!C:C),3)</f>
        <v>0</v>
      </c>
      <c r="N2244" s="330">
        <f>IF(ISBLANK(L2244),ROUND(SUMIF(Anlagenbewegungsdaten_AV!B:B,A2244,Anlagenbewegungsdaten_AV!D:D),2),ROUND(M2244*L2244%,2))</f>
        <v>0</v>
      </c>
      <c r="O2244" s="330">
        <f>ROUND(N2244-SUMIF(Anlagenbewegungsdaten_AV!B:B,A2244,Anlagenbewegungsdaten_AV!D:D),3)</f>
        <v>0</v>
      </c>
    </row>
    <row r="2245" spans="1:15" ht="15" customHeight="1" x14ac:dyDescent="0.25">
      <c r="A2245" s="263" t="s">
        <v>3692</v>
      </c>
      <c r="B2245" s="173" t="s">
        <v>2108</v>
      </c>
      <c r="C2245" s="173" t="s">
        <v>4046</v>
      </c>
      <c r="D2245" s="174" t="s">
        <v>3519</v>
      </c>
      <c r="E2245" s="174" t="s">
        <v>3320</v>
      </c>
      <c r="F2245" s="289">
        <v>15.45</v>
      </c>
      <c r="G2245" s="333">
        <f>ROUND(SUMIF(Anlagenbewegungsdaten!B:B,A2245,Anlagenbewegungsdaten!C:C),3)</f>
        <v>0</v>
      </c>
      <c r="H2245" s="334">
        <f>IF(ISBLANK(F2245),ROUND(SUMIF(Anlagenbewegungsdaten!B:B,A2245,Anlagenbewegungsdaten!D:D),2),ROUND(G2245*F2245%,2))</f>
        <v>0</v>
      </c>
      <c r="I2245" s="334">
        <f>ROUND((H2245-SUMIF(Anlagenbewegungsdaten!$B:$B,A2245,Anlagenbewegungsdaten!D:D)),3)</f>
        <v>0</v>
      </c>
      <c r="J2245" s="335" t="s">
        <v>5179</v>
      </c>
      <c r="K2245" s="335" t="s">
        <v>5193</v>
      </c>
      <c r="L2245" s="516">
        <v>12.36</v>
      </c>
      <c r="M2245" s="332">
        <f>ROUND(SUMIF(Anlagenbewegungsdaten_AV!B:B,A2245,Anlagenbewegungsdaten_AV!C:C),3)</f>
        <v>0</v>
      </c>
      <c r="N2245" s="330">
        <f>IF(ISBLANK(L2245),ROUND(SUMIF(Anlagenbewegungsdaten_AV!B:B,A2245,Anlagenbewegungsdaten_AV!D:D),2),ROUND(M2245*L2245%,2))</f>
        <v>0</v>
      </c>
      <c r="O2245" s="330">
        <f>ROUND(N2245-SUMIF(Anlagenbewegungsdaten_AV!B:B,A2245,Anlagenbewegungsdaten_AV!D:D),3)</f>
        <v>0</v>
      </c>
    </row>
    <row r="2246" spans="1:15" ht="15" customHeight="1" x14ac:dyDescent="0.25">
      <c r="A2246" s="275" t="s">
        <v>4468</v>
      </c>
      <c r="B2246" s="194" t="s">
        <v>2108</v>
      </c>
      <c r="C2246" s="194" t="s">
        <v>4046</v>
      </c>
      <c r="D2246" s="193" t="s">
        <v>4293</v>
      </c>
      <c r="E2246" s="193" t="s">
        <v>4093</v>
      </c>
      <c r="F2246" s="290">
        <v>15.42</v>
      </c>
      <c r="G2246" s="333">
        <f>ROUND(SUMIF(Anlagenbewegungsdaten!B:B,A2246,Anlagenbewegungsdaten!C:C),3)</f>
        <v>0</v>
      </c>
      <c r="H2246" s="334">
        <f>IF(ISBLANK(F2246),ROUND(SUMIF(Anlagenbewegungsdaten!B:B,A2246,Anlagenbewegungsdaten!D:D),2),ROUND(G2246*F2246%,2))</f>
        <v>0</v>
      </c>
      <c r="I2246" s="334">
        <f>ROUND((H2246-SUMIF(Anlagenbewegungsdaten!$B:$B,A2246,Anlagenbewegungsdaten!D:D)),3)</f>
        <v>0</v>
      </c>
      <c r="J2246" s="335" t="s">
        <v>5179</v>
      </c>
      <c r="K2246" s="335" t="s">
        <v>5193</v>
      </c>
      <c r="L2246" s="516">
        <v>12.34</v>
      </c>
      <c r="M2246" s="332">
        <f>ROUND(SUMIF(Anlagenbewegungsdaten_AV!B:B,A2246,Anlagenbewegungsdaten_AV!C:C),3)</f>
        <v>0</v>
      </c>
      <c r="N2246" s="330">
        <f>IF(ISBLANK(L2246),ROUND(SUMIF(Anlagenbewegungsdaten_AV!B:B,A2246,Anlagenbewegungsdaten_AV!D:D),2),ROUND(M2246*L2246%,2))</f>
        <v>0</v>
      </c>
      <c r="O2246" s="330">
        <f>ROUND(N2246-SUMIF(Anlagenbewegungsdaten_AV!B:B,A2246,Anlagenbewegungsdaten_AV!D:D),3)</f>
        <v>0</v>
      </c>
    </row>
    <row r="2247" spans="1:15" ht="15" customHeight="1" x14ac:dyDescent="0.25">
      <c r="A2247" s="262" t="s">
        <v>2339</v>
      </c>
      <c r="B2247" s="167" t="s">
        <v>2108</v>
      </c>
      <c r="C2247" s="168" t="s">
        <v>4046</v>
      </c>
      <c r="D2247" s="167" t="s">
        <v>2466</v>
      </c>
      <c r="E2247" s="167" t="s">
        <v>2483</v>
      </c>
      <c r="F2247" s="182">
        <v>11.01</v>
      </c>
      <c r="G2247" s="333">
        <f>ROUND(SUMIF(Anlagenbewegungsdaten!B:B,A2247,Anlagenbewegungsdaten!C:C),3)</f>
        <v>0</v>
      </c>
      <c r="H2247" s="334">
        <f>IF(ISBLANK(F2247),ROUND(SUMIF(Anlagenbewegungsdaten!B:B,A2247,Anlagenbewegungsdaten!D:D),2),ROUND(G2247*F2247%,2))</f>
        <v>0</v>
      </c>
      <c r="I2247" s="334">
        <f>ROUND((H2247-SUMIF(Anlagenbewegungsdaten!$B:$B,A2247,Anlagenbewegungsdaten!D:D)),3)</f>
        <v>0</v>
      </c>
      <c r="J2247" s="335" t="s">
        <v>5179</v>
      </c>
      <c r="K2247" s="335" t="s">
        <v>5193</v>
      </c>
      <c r="L2247" s="516">
        <v>8.81</v>
      </c>
      <c r="M2247" s="332">
        <f>ROUND(SUMIF(Anlagenbewegungsdaten_AV!B:B,A2247,Anlagenbewegungsdaten_AV!C:C),3)</f>
        <v>0</v>
      </c>
      <c r="N2247" s="330">
        <f>IF(ISBLANK(L2247),ROUND(SUMIF(Anlagenbewegungsdaten_AV!B:B,A2247,Anlagenbewegungsdaten_AV!D:D),2),ROUND(M2247*L2247%,2))</f>
        <v>0</v>
      </c>
      <c r="O2247" s="330">
        <f>ROUND(N2247-SUMIF(Anlagenbewegungsdaten_AV!B:B,A2247,Anlagenbewegungsdaten_AV!D:D),3)</f>
        <v>0</v>
      </c>
    </row>
    <row r="2248" spans="1:15" ht="15" customHeight="1" x14ac:dyDescent="0.25">
      <c r="A2248" s="262" t="s">
        <v>2340</v>
      </c>
      <c r="B2248" s="167" t="s">
        <v>2108</v>
      </c>
      <c r="C2248" s="168" t="s">
        <v>4046</v>
      </c>
      <c r="D2248" s="167" t="s">
        <v>2520</v>
      </c>
      <c r="E2248" s="167" t="s">
        <v>2486</v>
      </c>
      <c r="F2248" s="182">
        <v>13.01</v>
      </c>
      <c r="G2248" s="333">
        <f>ROUND(SUMIF(Anlagenbewegungsdaten!B:B,A2248,Anlagenbewegungsdaten!C:C),3)</f>
        <v>0</v>
      </c>
      <c r="H2248" s="334">
        <f>IF(ISBLANK(F2248),ROUND(SUMIF(Anlagenbewegungsdaten!B:B,A2248,Anlagenbewegungsdaten!D:D),2),ROUND(G2248*F2248%,2))</f>
        <v>0</v>
      </c>
      <c r="I2248" s="334">
        <f>ROUND((H2248-SUMIF(Anlagenbewegungsdaten!$B:$B,A2248,Anlagenbewegungsdaten!D:D)),3)</f>
        <v>0</v>
      </c>
      <c r="J2248" s="335" t="s">
        <v>5179</v>
      </c>
      <c r="K2248" s="335" t="s">
        <v>5193</v>
      </c>
      <c r="L2248" s="516">
        <v>10.41</v>
      </c>
      <c r="M2248" s="332">
        <f>ROUND(SUMIF(Anlagenbewegungsdaten_AV!B:B,A2248,Anlagenbewegungsdaten_AV!C:C),3)</f>
        <v>0</v>
      </c>
      <c r="N2248" s="330">
        <f>IF(ISBLANK(L2248),ROUND(SUMIF(Anlagenbewegungsdaten_AV!B:B,A2248,Anlagenbewegungsdaten_AV!D:D),2),ROUND(M2248*L2248%,2))</f>
        <v>0</v>
      </c>
      <c r="O2248" s="330">
        <f>ROUND(N2248-SUMIF(Anlagenbewegungsdaten_AV!B:B,A2248,Anlagenbewegungsdaten_AV!D:D),3)</f>
        <v>0</v>
      </c>
    </row>
    <row r="2249" spans="1:15" ht="15" customHeight="1" x14ac:dyDescent="0.25">
      <c r="A2249" s="263" t="s">
        <v>2147</v>
      </c>
      <c r="B2249" s="173" t="s">
        <v>2108</v>
      </c>
      <c r="C2249" s="173" t="s">
        <v>4046</v>
      </c>
      <c r="D2249" s="174" t="s">
        <v>575</v>
      </c>
      <c r="E2249" s="173" t="s">
        <v>1563</v>
      </c>
      <c r="F2249" s="289">
        <v>14.01</v>
      </c>
      <c r="G2249" s="333">
        <f>ROUND(SUMIF(Anlagenbewegungsdaten!B:B,A2249,Anlagenbewegungsdaten!C:C),3)</f>
        <v>0</v>
      </c>
      <c r="H2249" s="334">
        <f>IF(ISBLANK(F2249),ROUND(SUMIF(Anlagenbewegungsdaten!B:B,A2249,Anlagenbewegungsdaten!D:D),2),ROUND(G2249*F2249%,2))</f>
        <v>0</v>
      </c>
      <c r="I2249" s="334">
        <f>ROUND((H2249-SUMIF(Anlagenbewegungsdaten!$B:$B,A2249,Anlagenbewegungsdaten!D:D)),3)</f>
        <v>0</v>
      </c>
      <c r="J2249" s="335" t="s">
        <v>5179</v>
      </c>
      <c r="K2249" s="335" t="s">
        <v>5193</v>
      </c>
      <c r="L2249" s="516">
        <v>11.21</v>
      </c>
      <c r="M2249" s="332">
        <f>ROUND(SUMIF(Anlagenbewegungsdaten_AV!B:B,A2249,Anlagenbewegungsdaten_AV!C:C),3)</f>
        <v>0</v>
      </c>
      <c r="N2249" s="330">
        <f>IF(ISBLANK(L2249),ROUND(SUMIF(Anlagenbewegungsdaten_AV!B:B,A2249,Anlagenbewegungsdaten_AV!D:D),2),ROUND(M2249*L2249%,2))</f>
        <v>0</v>
      </c>
      <c r="O2249" s="330">
        <f>ROUND(N2249-SUMIF(Anlagenbewegungsdaten_AV!B:B,A2249,Anlagenbewegungsdaten_AV!D:D),3)</f>
        <v>0</v>
      </c>
    </row>
    <row r="2250" spans="1:15" ht="15" customHeight="1" x14ac:dyDescent="0.25">
      <c r="A2250" s="263" t="s">
        <v>2949</v>
      </c>
      <c r="B2250" s="173" t="s">
        <v>2108</v>
      </c>
      <c r="C2250" s="173" t="s">
        <v>4046</v>
      </c>
      <c r="D2250" s="174" t="s">
        <v>2777</v>
      </c>
      <c r="E2250" s="174" t="s">
        <v>2576</v>
      </c>
      <c r="F2250" s="289">
        <v>13.98</v>
      </c>
      <c r="G2250" s="333">
        <f>ROUND(SUMIF(Anlagenbewegungsdaten!B:B,A2250,Anlagenbewegungsdaten!C:C),3)</f>
        <v>0</v>
      </c>
      <c r="H2250" s="334">
        <f>IF(ISBLANK(F2250),ROUND(SUMIF(Anlagenbewegungsdaten!B:B,A2250,Anlagenbewegungsdaten!D:D),2),ROUND(G2250*F2250%,2))</f>
        <v>0</v>
      </c>
      <c r="I2250" s="334">
        <f>ROUND((H2250-SUMIF(Anlagenbewegungsdaten!$B:$B,A2250,Anlagenbewegungsdaten!D:D)),3)</f>
        <v>0</v>
      </c>
      <c r="J2250" s="335" t="s">
        <v>5179</v>
      </c>
      <c r="K2250" s="335" t="s">
        <v>5193</v>
      </c>
      <c r="L2250" s="516">
        <v>11.18</v>
      </c>
      <c r="M2250" s="332">
        <f>ROUND(SUMIF(Anlagenbewegungsdaten_AV!B:B,A2250,Anlagenbewegungsdaten_AV!C:C),3)</f>
        <v>0</v>
      </c>
      <c r="N2250" s="330">
        <f>IF(ISBLANK(L2250),ROUND(SUMIF(Anlagenbewegungsdaten_AV!B:B,A2250,Anlagenbewegungsdaten_AV!D:D),2),ROUND(M2250*L2250%,2))</f>
        <v>0</v>
      </c>
      <c r="O2250" s="330">
        <f>ROUND(N2250-SUMIF(Anlagenbewegungsdaten_AV!B:B,A2250,Anlagenbewegungsdaten_AV!D:D),3)</f>
        <v>0</v>
      </c>
    </row>
    <row r="2251" spans="1:15" ht="15" customHeight="1" x14ac:dyDescent="0.25">
      <c r="A2251" s="279" t="s">
        <v>3693</v>
      </c>
      <c r="B2251" s="205" t="s">
        <v>2108</v>
      </c>
      <c r="C2251" s="205" t="s">
        <v>4046</v>
      </c>
      <c r="D2251" s="188" t="s">
        <v>3521</v>
      </c>
      <c r="E2251" s="188" t="s">
        <v>3320</v>
      </c>
      <c r="F2251" s="294">
        <v>13.95</v>
      </c>
      <c r="G2251" s="333">
        <f>ROUND(SUMIF(Anlagenbewegungsdaten!B:B,A2251,Anlagenbewegungsdaten!C:C),3)</f>
        <v>0</v>
      </c>
      <c r="H2251" s="334">
        <f>IF(ISBLANK(F2251),ROUND(SUMIF(Anlagenbewegungsdaten!B:B,A2251,Anlagenbewegungsdaten!D:D),2),ROUND(G2251*F2251%,2))</f>
        <v>0</v>
      </c>
      <c r="I2251" s="334">
        <f>ROUND((H2251-SUMIF(Anlagenbewegungsdaten!$B:$B,A2251,Anlagenbewegungsdaten!D:D)),3)</f>
        <v>0</v>
      </c>
      <c r="J2251" s="335" t="s">
        <v>5179</v>
      </c>
      <c r="K2251" s="335" t="s">
        <v>5193</v>
      </c>
      <c r="L2251" s="516">
        <v>11.16</v>
      </c>
      <c r="M2251" s="332">
        <f>ROUND(SUMIF(Anlagenbewegungsdaten_AV!B:B,A2251,Anlagenbewegungsdaten_AV!C:C),3)</f>
        <v>0</v>
      </c>
      <c r="N2251" s="330">
        <f>IF(ISBLANK(L2251),ROUND(SUMIF(Anlagenbewegungsdaten_AV!B:B,A2251,Anlagenbewegungsdaten_AV!D:D),2),ROUND(M2251*L2251%,2))</f>
        <v>0</v>
      </c>
      <c r="O2251" s="330">
        <f>ROUND(N2251-SUMIF(Anlagenbewegungsdaten_AV!B:B,A2251,Anlagenbewegungsdaten_AV!D:D),3)</f>
        <v>0</v>
      </c>
    </row>
    <row r="2252" spans="1:15" ht="15" customHeight="1" x14ac:dyDescent="0.25">
      <c r="A2252" s="280" t="s">
        <v>4469</v>
      </c>
      <c r="B2252" s="195" t="s">
        <v>2108</v>
      </c>
      <c r="C2252" s="195" t="s">
        <v>4046</v>
      </c>
      <c r="D2252" s="196" t="s">
        <v>4295</v>
      </c>
      <c r="E2252" s="196" t="s">
        <v>4093</v>
      </c>
      <c r="F2252" s="295">
        <v>13.92</v>
      </c>
      <c r="G2252" s="333">
        <f>ROUND(SUMIF(Anlagenbewegungsdaten!B:B,A2252,Anlagenbewegungsdaten!C:C),3)</f>
        <v>0</v>
      </c>
      <c r="H2252" s="334">
        <f>IF(ISBLANK(F2252),ROUND(SUMIF(Anlagenbewegungsdaten!B:B,A2252,Anlagenbewegungsdaten!D:D),2),ROUND(G2252*F2252%,2))</f>
        <v>0</v>
      </c>
      <c r="I2252" s="334">
        <f>ROUND((H2252-SUMIF(Anlagenbewegungsdaten!$B:$B,A2252,Anlagenbewegungsdaten!D:D)),3)</f>
        <v>0</v>
      </c>
      <c r="J2252" s="335" t="s">
        <v>5179</v>
      </c>
      <c r="K2252" s="335" t="s">
        <v>5193</v>
      </c>
      <c r="L2252" s="516">
        <v>11.14</v>
      </c>
      <c r="M2252" s="332">
        <f>ROUND(SUMIF(Anlagenbewegungsdaten_AV!B:B,A2252,Anlagenbewegungsdaten_AV!C:C),3)</f>
        <v>0</v>
      </c>
      <c r="N2252" s="330">
        <f>IF(ISBLANK(L2252),ROUND(SUMIF(Anlagenbewegungsdaten_AV!B:B,A2252,Anlagenbewegungsdaten_AV!D:D),2),ROUND(M2252*L2252%,2))</f>
        <v>0</v>
      </c>
      <c r="O2252" s="330">
        <f>ROUND(N2252-SUMIF(Anlagenbewegungsdaten_AV!B:B,A2252,Anlagenbewegungsdaten_AV!D:D),3)</f>
        <v>0</v>
      </c>
    </row>
    <row r="2253" spans="1:15" ht="15" customHeight="1" x14ac:dyDescent="0.25">
      <c r="A2253" s="281" t="s">
        <v>2341</v>
      </c>
      <c r="B2253" s="171" t="s">
        <v>2108</v>
      </c>
      <c r="C2253" s="176" t="s">
        <v>4046</v>
      </c>
      <c r="D2253" s="171" t="s">
        <v>2522</v>
      </c>
      <c r="E2253" s="190" t="s">
        <v>2483</v>
      </c>
      <c r="F2253" s="296">
        <v>10.51</v>
      </c>
      <c r="G2253" s="333">
        <f>ROUND(SUMIF(Anlagenbewegungsdaten!B:B,A2253,Anlagenbewegungsdaten!C:C),3)</f>
        <v>0</v>
      </c>
      <c r="H2253" s="334">
        <f>IF(ISBLANK(F2253),ROUND(SUMIF(Anlagenbewegungsdaten!B:B,A2253,Anlagenbewegungsdaten!D:D),2),ROUND(G2253*F2253%,2))</f>
        <v>0</v>
      </c>
      <c r="I2253" s="334">
        <f>ROUND((H2253-SUMIF(Anlagenbewegungsdaten!$B:$B,A2253,Anlagenbewegungsdaten!D:D)),3)</f>
        <v>0</v>
      </c>
      <c r="J2253" s="335" t="s">
        <v>5179</v>
      </c>
      <c r="K2253" s="335" t="s">
        <v>5193</v>
      </c>
      <c r="L2253" s="516">
        <v>8.41</v>
      </c>
      <c r="M2253" s="332">
        <f>ROUND(SUMIF(Anlagenbewegungsdaten_AV!B:B,A2253,Anlagenbewegungsdaten_AV!C:C),3)</f>
        <v>0</v>
      </c>
      <c r="N2253" s="330">
        <f>IF(ISBLANK(L2253),ROUND(SUMIF(Anlagenbewegungsdaten_AV!B:B,A2253,Anlagenbewegungsdaten_AV!D:D),2),ROUND(M2253*L2253%,2))</f>
        <v>0</v>
      </c>
      <c r="O2253" s="330">
        <f>ROUND(N2253-SUMIF(Anlagenbewegungsdaten_AV!B:B,A2253,Anlagenbewegungsdaten_AV!D:D),3)</f>
        <v>0</v>
      </c>
    </row>
    <row r="2254" spans="1:15" ht="15" customHeight="1" x14ac:dyDescent="0.25">
      <c r="A2254" s="278" t="s">
        <v>2342</v>
      </c>
      <c r="B2254" s="167" t="s">
        <v>2108</v>
      </c>
      <c r="C2254" s="168" t="s">
        <v>4046</v>
      </c>
      <c r="D2254" s="167" t="s">
        <v>2524</v>
      </c>
      <c r="E2254" s="167" t="s">
        <v>2486</v>
      </c>
      <c r="F2254" s="182">
        <v>12.51</v>
      </c>
      <c r="G2254" s="333">
        <f>ROUND(SUMIF(Anlagenbewegungsdaten!B:B,A2254,Anlagenbewegungsdaten!C:C),3)</f>
        <v>0</v>
      </c>
      <c r="H2254" s="334">
        <f>IF(ISBLANK(F2254),ROUND(SUMIF(Anlagenbewegungsdaten!B:B,A2254,Anlagenbewegungsdaten!D:D),2),ROUND(G2254*F2254%,2))</f>
        <v>0</v>
      </c>
      <c r="I2254" s="334">
        <f>ROUND((H2254-SUMIF(Anlagenbewegungsdaten!$B:$B,A2254,Anlagenbewegungsdaten!D:D)),3)</f>
        <v>0</v>
      </c>
      <c r="J2254" s="335" t="s">
        <v>5179</v>
      </c>
      <c r="K2254" s="335" t="s">
        <v>5193</v>
      </c>
      <c r="L2254" s="516">
        <v>10.01</v>
      </c>
      <c r="M2254" s="332">
        <f>ROUND(SUMIF(Anlagenbewegungsdaten_AV!B:B,A2254,Anlagenbewegungsdaten_AV!C:C),3)</f>
        <v>0</v>
      </c>
      <c r="N2254" s="330">
        <f>IF(ISBLANK(L2254),ROUND(SUMIF(Anlagenbewegungsdaten_AV!B:B,A2254,Anlagenbewegungsdaten_AV!D:D),2),ROUND(M2254*L2254%,2))</f>
        <v>0</v>
      </c>
      <c r="O2254" s="330">
        <f>ROUND(N2254-SUMIF(Anlagenbewegungsdaten_AV!B:B,A2254,Anlagenbewegungsdaten_AV!D:D),3)</f>
        <v>0</v>
      </c>
    </row>
    <row r="2255" spans="1:15" ht="15" customHeight="1" x14ac:dyDescent="0.25">
      <c r="A2255" s="265" t="s">
        <v>2148</v>
      </c>
      <c r="B2255" s="173" t="s">
        <v>2108</v>
      </c>
      <c r="C2255" s="173" t="s">
        <v>4046</v>
      </c>
      <c r="D2255" s="174" t="s">
        <v>577</v>
      </c>
      <c r="E2255" s="173" t="s">
        <v>1563</v>
      </c>
      <c r="F2255" s="289">
        <v>13.51</v>
      </c>
      <c r="G2255" s="333">
        <f>ROUND(SUMIF(Anlagenbewegungsdaten!B:B,A2255,Anlagenbewegungsdaten!C:C),3)</f>
        <v>0</v>
      </c>
      <c r="H2255" s="334">
        <f>IF(ISBLANK(F2255),ROUND(SUMIF(Anlagenbewegungsdaten!B:B,A2255,Anlagenbewegungsdaten!D:D),2),ROUND(G2255*F2255%,2))</f>
        <v>0</v>
      </c>
      <c r="I2255" s="334">
        <f>ROUND((H2255-SUMIF(Anlagenbewegungsdaten!$B:$B,A2255,Anlagenbewegungsdaten!D:D)),3)</f>
        <v>0</v>
      </c>
      <c r="J2255" s="335" t="s">
        <v>5179</v>
      </c>
      <c r="K2255" s="335" t="s">
        <v>5193</v>
      </c>
      <c r="L2255" s="516">
        <v>10.81</v>
      </c>
      <c r="M2255" s="332">
        <f>ROUND(SUMIF(Anlagenbewegungsdaten_AV!B:B,A2255,Anlagenbewegungsdaten_AV!C:C),3)</f>
        <v>0</v>
      </c>
      <c r="N2255" s="330">
        <f>IF(ISBLANK(L2255),ROUND(SUMIF(Anlagenbewegungsdaten_AV!B:B,A2255,Anlagenbewegungsdaten_AV!D:D),2),ROUND(M2255*L2255%,2))</f>
        <v>0</v>
      </c>
      <c r="O2255" s="330">
        <f>ROUND(N2255-SUMIF(Anlagenbewegungsdaten_AV!B:B,A2255,Anlagenbewegungsdaten_AV!D:D),3)</f>
        <v>0</v>
      </c>
    </row>
    <row r="2256" spans="1:15" ht="15" customHeight="1" x14ac:dyDescent="0.25">
      <c r="A2256" s="263" t="s">
        <v>2950</v>
      </c>
      <c r="B2256" s="173" t="s">
        <v>2108</v>
      </c>
      <c r="C2256" s="173" t="s">
        <v>4046</v>
      </c>
      <c r="D2256" s="174" t="s">
        <v>2779</v>
      </c>
      <c r="E2256" s="174" t="s">
        <v>2576</v>
      </c>
      <c r="F2256" s="289">
        <v>13.48</v>
      </c>
      <c r="G2256" s="333">
        <f>ROUND(SUMIF(Anlagenbewegungsdaten!B:B,A2256,Anlagenbewegungsdaten!C:C),3)</f>
        <v>0</v>
      </c>
      <c r="H2256" s="334">
        <f>IF(ISBLANK(F2256),ROUND(SUMIF(Anlagenbewegungsdaten!B:B,A2256,Anlagenbewegungsdaten!D:D),2),ROUND(G2256*F2256%,2))</f>
        <v>0</v>
      </c>
      <c r="I2256" s="334">
        <f>ROUND((H2256-SUMIF(Anlagenbewegungsdaten!$B:$B,A2256,Anlagenbewegungsdaten!D:D)),3)</f>
        <v>0</v>
      </c>
      <c r="J2256" s="335" t="s">
        <v>5179</v>
      </c>
      <c r="K2256" s="335" t="s">
        <v>5193</v>
      </c>
      <c r="L2256" s="516">
        <v>10.78</v>
      </c>
      <c r="M2256" s="332">
        <f>ROUND(SUMIF(Anlagenbewegungsdaten_AV!B:B,A2256,Anlagenbewegungsdaten_AV!C:C),3)</f>
        <v>0</v>
      </c>
      <c r="N2256" s="330">
        <f>IF(ISBLANK(L2256),ROUND(SUMIF(Anlagenbewegungsdaten_AV!B:B,A2256,Anlagenbewegungsdaten_AV!D:D),2),ROUND(M2256*L2256%,2))</f>
        <v>0</v>
      </c>
      <c r="O2256" s="330">
        <f>ROUND(N2256-SUMIF(Anlagenbewegungsdaten_AV!B:B,A2256,Anlagenbewegungsdaten_AV!D:D),3)</f>
        <v>0</v>
      </c>
    </row>
    <row r="2257" spans="1:15" ht="15" customHeight="1" x14ac:dyDescent="0.25">
      <c r="A2257" s="263" t="s">
        <v>3694</v>
      </c>
      <c r="B2257" s="173" t="s">
        <v>2108</v>
      </c>
      <c r="C2257" s="173" t="s">
        <v>4046</v>
      </c>
      <c r="D2257" s="174" t="s">
        <v>3523</v>
      </c>
      <c r="E2257" s="174" t="s">
        <v>3320</v>
      </c>
      <c r="F2257" s="289">
        <v>13.45</v>
      </c>
      <c r="G2257" s="333">
        <f>ROUND(SUMIF(Anlagenbewegungsdaten!B:B,A2257,Anlagenbewegungsdaten!C:C),3)</f>
        <v>0</v>
      </c>
      <c r="H2257" s="334">
        <f>IF(ISBLANK(F2257),ROUND(SUMIF(Anlagenbewegungsdaten!B:B,A2257,Anlagenbewegungsdaten!D:D),2),ROUND(G2257*F2257%,2))</f>
        <v>0</v>
      </c>
      <c r="I2257" s="334">
        <f>ROUND((H2257-SUMIF(Anlagenbewegungsdaten!$B:$B,A2257,Anlagenbewegungsdaten!D:D)),3)</f>
        <v>0</v>
      </c>
      <c r="J2257" s="335" t="s">
        <v>5179</v>
      </c>
      <c r="K2257" s="335" t="s">
        <v>5193</v>
      </c>
      <c r="L2257" s="516">
        <v>10.76</v>
      </c>
      <c r="M2257" s="332">
        <f>ROUND(SUMIF(Anlagenbewegungsdaten_AV!B:B,A2257,Anlagenbewegungsdaten_AV!C:C),3)</f>
        <v>0</v>
      </c>
      <c r="N2257" s="330">
        <f>IF(ISBLANK(L2257),ROUND(SUMIF(Anlagenbewegungsdaten_AV!B:B,A2257,Anlagenbewegungsdaten_AV!D:D),2),ROUND(M2257*L2257%,2))</f>
        <v>0</v>
      </c>
      <c r="O2257" s="330">
        <f>ROUND(N2257-SUMIF(Anlagenbewegungsdaten_AV!B:B,A2257,Anlagenbewegungsdaten_AV!D:D),3)</f>
        <v>0</v>
      </c>
    </row>
    <row r="2258" spans="1:15" ht="15" customHeight="1" x14ac:dyDescent="0.25">
      <c r="A2258" s="275" t="s">
        <v>4470</v>
      </c>
      <c r="B2258" s="194" t="s">
        <v>2108</v>
      </c>
      <c r="C2258" s="194" t="s">
        <v>4046</v>
      </c>
      <c r="D2258" s="193" t="s">
        <v>4297</v>
      </c>
      <c r="E2258" s="193" t="s">
        <v>4093</v>
      </c>
      <c r="F2258" s="290">
        <v>13.42</v>
      </c>
      <c r="G2258" s="333">
        <f>ROUND(SUMIF(Anlagenbewegungsdaten!B:B,A2258,Anlagenbewegungsdaten!C:C),3)</f>
        <v>0</v>
      </c>
      <c r="H2258" s="334">
        <f>IF(ISBLANK(F2258),ROUND(SUMIF(Anlagenbewegungsdaten!B:B,A2258,Anlagenbewegungsdaten!D:D),2),ROUND(G2258*F2258%,2))</f>
        <v>0</v>
      </c>
      <c r="I2258" s="334">
        <f>ROUND((H2258-SUMIF(Anlagenbewegungsdaten!$B:$B,A2258,Anlagenbewegungsdaten!D:D)),3)</f>
        <v>0</v>
      </c>
      <c r="J2258" s="335" t="s">
        <v>5179</v>
      </c>
      <c r="K2258" s="335" t="s">
        <v>5193</v>
      </c>
      <c r="L2258" s="516">
        <v>10.74</v>
      </c>
      <c r="M2258" s="332">
        <f>ROUND(SUMIF(Anlagenbewegungsdaten_AV!B:B,A2258,Anlagenbewegungsdaten_AV!C:C),3)</f>
        <v>0</v>
      </c>
      <c r="N2258" s="330">
        <f>IF(ISBLANK(L2258),ROUND(SUMIF(Anlagenbewegungsdaten_AV!B:B,A2258,Anlagenbewegungsdaten_AV!D:D),2),ROUND(M2258*L2258%,2))</f>
        <v>0</v>
      </c>
      <c r="O2258" s="330">
        <f>ROUND(N2258-SUMIF(Anlagenbewegungsdaten_AV!B:B,A2258,Anlagenbewegungsdaten_AV!D:D),3)</f>
        <v>0</v>
      </c>
    </row>
    <row r="2259" spans="1:15" ht="15" customHeight="1" x14ac:dyDescent="0.25">
      <c r="A2259" s="262" t="s">
        <v>2343</v>
      </c>
      <c r="B2259" s="167" t="s">
        <v>2108</v>
      </c>
      <c r="C2259" s="168" t="s">
        <v>4046</v>
      </c>
      <c r="D2259" s="167" t="s">
        <v>2526</v>
      </c>
      <c r="E2259" s="167" t="s">
        <v>2483</v>
      </c>
      <c r="F2259" s="182">
        <v>14.51</v>
      </c>
      <c r="G2259" s="333">
        <f>ROUND(SUMIF(Anlagenbewegungsdaten!B:B,A2259,Anlagenbewegungsdaten!C:C),3)</f>
        <v>0</v>
      </c>
      <c r="H2259" s="334">
        <f>IF(ISBLANK(F2259),ROUND(SUMIF(Anlagenbewegungsdaten!B:B,A2259,Anlagenbewegungsdaten!D:D),2),ROUND(G2259*F2259%,2))</f>
        <v>0</v>
      </c>
      <c r="I2259" s="334">
        <f>ROUND((H2259-SUMIF(Anlagenbewegungsdaten!$B:$B,A2259,Anlagenbewegungsdaten!D:D)),3)</f>
        <v>0</v>
      </c>
      <c r="J2259" s="335" t="s">
        <v>5179</v>
      </c>
      <c r="K2259" s="335" t="s">
        <v>5193</v>
      </c>
      <c r="L2259" s="516">
        <v>11.61</v>
      </c>
      <c r="M2259" s="332">
        <f>ROUND(SUMIF(Anlagenbewegungsdaten_AV!B:B,A2259,Anlagenbewegungsdaten_AV!C:C),3)</f>
        <v>0</v>
      </c>
      <c r="N2259" s="330">
        <f>IF(ISBLANK(L2259),ROUND(SUMIF(Anlagenbewegungsdaten_AV!B:B,A2259,Anlagenbewegungsdaten_AV!D:D),2),ROUND(M2259*L2259%,2))</f>
        <v>0</v>
      </c>
      <c r="O2259" s="330">
        <f>ROUND(N2259-SUMIF(Anlagenbewegungsdaten_AV!B:B,A2259,Anlagenbewegungsdaten_AV!D:D),3)</f>
        <v>0</v>
      </c>
    </row>
    <row r="2260" spans="1:15" ht="15" customHeight="1" x14ac:dyDescent="0.25">
      <c r="A2260" s="262" t="s">
        <v>2344</v>
      </c>
      <c r="B2260" s="167" t="s">
        <v>2108</v>
      </c>
      <c r="C2260" s="168" t="s">
        <v>4046</v>
      </c>
      <c r="D2260" s="167" t="s">
        <v>2528</v>
      </c>
      <c r="E2260" s="167" t="s">
        <v>2486</v>
      </c>
      <c r="F2260" s="182">
        <v>16.509999999999998</v>
      </c>
      <c r="G2260" s="333">
        <f>ROUND(SUMIF(Anlagenbewegungsdaten!B:B,A2260,Anlagenbewegungsdaten!C:C),3)</f>
        <v>0</v>
      </c>
      <c r="H2260" s="334">
        <f>IF(ISBLANK(F2260),ROUND(SUMIF(Anlagenbewegungsdaten!B:B,A2260,Anlagenbewegungsdaten!D:D),2),ROUND(G2260*F2260%,2))</f>
        <v>0</v>
      </c>
      <c r="I2260" s="334">
        <f>ROUND((H2260-SUMIF(Anlagenbewegungsdaten!$B:$B,A2260,Anlagenbewegungsdaten!D:D)),3)</f>
        <v>0</v>
      </c>
      <c r="J2260" s="335" t="s">
        <v>5179</v>
      </c>
      <c r="K2260" s="335" t="s">
        <v>5193</v>
      </c>
      <c r="L2260" s="516">
        <v>13.21</v>
      </c>
      <c r="M2260" s="332">
        <f>ROUND(SUMIF(Anlagenbewegungsdaten_AV!B:B,A2260,Anlagenbewegungsdaten_AV!C:C),3)</f>
        <v>0</v>
      </c>
      <c r="N2260" s="330">
        <f>IF(ISBLANK(L2260),ROUND(SUMIF(Anlagenbewegungsdaten_AV!B:B,A2260,Anlagenbewegungsdaten_AV!D:D),2),ROUND(M2260*L2260%,2))</f>
        <v>0</v>
      </c>
      <c r="O2260" s="330">
        <f>ROUND(N2260-SUMIF(Anlagenbewegungsdaten_AV!B:B,A2260,Anlagenbewegungsdaten_AV!D:D),3)</f>
        <v>0</v>
      </c>
    </row>
    <row r="2261" spans="1:15" ht="15" customHeight="1" x14ac:dyDescent="0.25">
      <c r="A2261" s="263" t="s">
        <v>2149</v>
      </c>
      <c r="B2261" s="173" t="s">
        <v>2108</v>
      </c>
      <c r="C2261" s="173" t="s">
        <v>4046</v>
      </c>
      <c r="D2261" s="174" t="s">
        <v>579</v>
      </c>
      <c r="E2261" s="173" t="s">
        <v>1563</v>
      </c>
      <c r="F2261" s="289">
        <v>17.509999999999998</v>
      </c>
      <c r="G2261" s="333">
        <f>ROUND(SUMIF(Anlagenbewegungsdaten!B:B,A2261,Anlagenbewegungsdaten!C:C),3)</f>
        <v>0</v>
      </c>
      <c r="H2261" s="334">
        <f>IF(ISBLANK(F2261),ROUND(SUMIF(Anlagenbewegungsdaten!B:B,A2261,Anlagenbewegungsdaten!D:D),2),ROUND(G2261*F2261%,2))</f>
        <v>0</v>
      </c>
      <c r="I2261" s="334">
        <f>ROUND((H2261-SUMIF(Anlagenbewegungsdaten!$B:$B,A2261,Anlagenbewegungsdaten!D:D)),3)</f>
        <v>0</v>
      </c>
      <c r="J2261" s="335" t="s">
        <v>5179</v>
      </c>
      <c r="K2261" s="335" t="s">
        <v>5193</v>
      </c>
      <c r="L2261" s="516">
        <v>14.01</v>
      </c>
      <c r="M2261" s="332">
        <f>ROUND(SUMIF(Anlagenbewegungsdaten_AV!B:B,A2261,Anlagenbewegungsdaten_AV!C:C),3)</f>
        <v>0</v>
      </c>
      <c r="N2261" s="330">
        <f>IF(ISBLANK(L2261),ROUND(SUMIF(Anlagenbewegungsdaten_AV!B:B,A2261,Anlagenbewegungsdaten_AV!D:D),2),ROUND(M2261*L2261%,2))</f>
        <v>0</v>
      </c>
      <c r="O2261" s="330">
        <f>ROUND(N2261-SUMIF(Anlagenbewegungsdaten_AV!B:B,A2261,Anlagenbewegungsdaten_AV!D:D),3)</f>
        <v>0</v>
      </c>
    </row>
    <row r="2262" spans="1:15" ht="15" customHeight="1" x14ac:dyDescent="0.25">
      <c r="A2262" s="263" t="s">
        <v>2951</v>
      </c>
      <c r="B2262" s="173" t="s">
        <v>2108</v>
      </c>
      <c r="C2262" s="173" t="s">
        <v>4046</v>
      </c>
      <c r="D2262" s="174" t="s">
        <v>2781</v>
      </c>
      <c r="E2262" s="174" t="s">
        <v>2576</v>
      </c>
      <c r="F2262" s="289">
        <v>17.48</v>
      </c>
      <c r="G2262" s="333">
        <f>ROUND(SUMIF(Anlagenbewegungsdaten!B:B,A2262,Anlagenbewegungsdaten!C:C),3)</f>
        <v>0</v>
      </c>
      <c r="H2262" s="334">
        <f>IF(ISBLANK(F2262),ROUND(SUMIF(Anlagenbewegungsdaten!B:B,A2262,Anlagenbewegungsdaten!D:D),2),ROUND(G2262*F2262%,2))</f>
        <v>0</v>
      </c>
      <c r="I2262" s="334">
        <f>ROUND((H2262-SUMIF(Anlagenbewegungsdaten!$B:$B,A2262,Anlagenbewegungsdaten!D:D)),3)</f>
        <v>0</v>
      </c>
      <c r="J2262" s="335" t="s">
        <v>5179</v>
      </c>
      <c r="K2262" s="335" t="s">
        <v>5193</v>
      </c>
      <c r="L2262" s="516">
        <v>13.98</v>
      </c>
      <c r="M2262" s="332">
        <f>ROUND(SUMIF(Anlagenbewegungsdaten_AV!B:B,A2262,Anlagenbewegungsdaten_AV!C:C),3)</f>
        <v>0</v>
      </c>
      <c r="N2262" s="330">
        <f>IF(ISBLANK(L2262),ROUND(SUMIF(Anlagenbewegungsdaten_AV!B:B,A2262,Anlagenbewegungsdaten_AV!D:D),2),ROUND(M2262*L2262%,2))</f>
        <v>0</v>
      </c>
      <c r="O2262" s="330">
        <f>ROUND(N2262-SUMIF(Anlagenbewegungsdaten_AV!B:B,A2262,Anlagenbewegungsdaten_AV!D:D),3)</f>
        <v>0</v>
      </c>
    </row>
    <row r="2263" spans="1:15" ht="15" customHeight="1" x14ac:dyDescent="0.25">
      <c r="A2263" s="263" t="s">
        <v>3695</v>
      </c>
      <c r="B2263" s="173" t="s">
        <v>2108</v>
      </c>
      <c r="C2263" s="173" t="s">
        <v>4046</v>
      </c>
      <c r="D2263" s="174" t="s">
        <v>3525</v>
      </c>
      <c r="E2263" s="174" t="s">
        <v>3320</v>
      </c>
      <c r="F2263" s="289">
        <v>17.45</v>
      </c>
      <c r="G2263" s="333">
        <f>ROUND(SUMIF(Anlagenbewegungsdaten!B:B,A2263,Anlagenbewegungsdaten!C:C),3)</f>
        <v>0</v>
      </c>
      <c r="H2263" s="334">
        <f>IF(ISBLANK(F2263),ROUND(SUMIF(Anlagenbewegungsdaten!B:B,A2263,Anlagenbewegungsdaten!D:D),2),ROUND(G2263*F2263%,2))</f>
        <v>0</v>
      </c>
      <c r="I2263" s="334">
        <f>ROUND((H2263-SUMIF(Anlagenbewegungsdaten!$B:$B,A2263,Anlagenbewegungsdaten!D:D)),3)</f>
        <v>0</v>
      </c>
      <c r="J2263" s="335" t="s">
        <v>5179</v>
      </c>
      <c r="K2263" s="335" t="s">
        <v>5193</v>
      </c>
      <c r="L2263" s="516">
        <v>13.96</v>
      </c>
      <c r="M2263" s="332">
        <f>ROUND(SUMIF(Anlagenbewegungsdaten_AV!B:B,A2263,Anlagenbewegungsdaten_AV!C:C),3)</f>
        <v>0</v>
      </c>
      <c r="N2263" s="330">
        <f>IF(ISBLANK(L2263),ROUND(SUMIF(Anlagenbewegungsdaten_AV!B:B,A2263,Anlagenbewegungsdaten_AV!D:D),2),ROUND(M2263*L2263%,2))</f>
        <v>0</v>
      </c>
      <c r="O2263" s="330">
        <f>ROUND(N2263-SUMIF(Anlagenbewegungsdaten_AV!B:B,A2263,Anlagenbewegungsdaten_AV!D:D),3)</f>
        <v>0</v>
      </c>
    </row>
    <row r="2264" spans="1:15" ht="15" customHeight="1" x14ac:dyDescent="0.25">
      <c r="A2264" s="275" t="s">
        <v>4471</v>
      </c>
      <c r="B2264" s="194" t="s">
        <v>2108</v>
      </c>
      <c r="C2264" s="194" t="s">
        <v>4046</v>
      </c>
      <c r="D2264" s="193" t="s">
        <v>4299</v>
      </c>
      <c r="E2264" s="193" t="s">
        <v>4093</v>
      </c>
      <c r="F2264" s="290">
        <v>17.420000000000002</v>
      </c>
      <c r="G2264" s="333">
        <f>ROUND(SUMIF(Anlagenbewegungsdaten!B:B,A2264,Anlagenbewegungsdaten!C:C),3)</f>
        <v>0</v>
      </c>
      <c r="H2264" s="334">
        <f>IF(ISBLANK(F2264),ROUND(SUMIF(Anlagenbewegungsdaten!B:B,A2264,Anlagenbewegungsdaten!D:D),2),ROUND(G2264*F2264%,2))</f>
        <v>0</v>
      </c>
      <c r="I2264" s="334">
        <f>ROUND((H2264-SUMIF(Anlagenbewegungsdaten!$B:$B,A2264,Anlagenbewegungsdaten!D:D)),3)</f>
        <v>0</v>
      </c>
      <c r="J2264" s="335" t="s">
        <v>5179</v>
      </c>
      <c r="K2264" s="335" t="s">
        <v>5193</v>
      </c>
      <c r="L2264" s="516">
        <v>13.94</v>
      </c>
      <c r="M2264" s="332">
        <f>ROUND(SUMIF(Anlagenbewegungsdaten_AV!B:B,A2264,Anlagenbewegungsdaten_AV!C:C),3)</f>
        <v>0</v>
      </c>
      <c r="N2264" s="330">
        <f>IF(ISBLANK(L2264),ROUND(SUMIF(Anlagenbewegungsdaten_AV!B:B,A2264,Anlagenbewegungsdaten_AV!D:D),2),ROUND(M2264*L2264%,2))</f>
        <v>0</v>
      </c>
      <c r="O2264" s="330">
        <f>ROUND(N2264-SUMIF(Anlagenbewegungsdaten_AV!B:B,A2264,Anlagenbewegungsdaten_AV!D:D),3)</f>
        <v>0</v>
      </c>
    </row>
    <row r="2265" spans="1:15" ht="15" customHeight="1" x14ac:dyDescent="0.25">
      <c r="A2265" s="262" t="s">
        <v>2345</v>
      </c>
      <c r="B2265" s="167" t="s">
        <v>2108</v>
      </c>
      <c r="C2265" s="168" t="s">
        <v>4046</v>
      </c>
      <c r="D2265" s="167" t="s">
        <v>2530</v>
      </c>
      <c r="E2265" s="167" t="s">
        <v>2483</v>
      </c>
      <c r="F2265" s="182">
        <v>13.01</v>
      </c>
      <c r="G2265" s="333">
        <f>ROUND(SUMIF(Anlagenbewegungsdaten!B:B,A2265,Anlagenbewegungsdaten!C:C),3)</f>
        <v>0</v>
      </c>
      <c r="H2265" s="334">
        <f>IF(ISBLANK(F2265),ROUND(SUMIF(Anlagenbewegungsdaten!B:B,A2265,Anlagenbewegungsdaten!D:D),2),ROUND(G2265*F2265%,2))</f>
        <v>0</v>
      </c>
      <c r="I2265" s="334">
        <f>ROUND((H2265-SUMIF(Anlagenbewegungsdaten!$B:$B,A2265,Anlagenbewegungsdaten!D:D)),3)</f>
        <v>0</v>
      </c>
      <c r="J2265" s="335" t="s">
        <v>5179</v>
      </c>
      <c r="K2265" s="335" t="s">
        <v>5193</v>
      </c>
      <c r="L2265" s="516">
        <v>10.41</v>
      </c>
      <c r="M2265" s="332">
        <f>ROUND(SUMIF(Anlagenbewegungsdaten_AV!B:B,A2265,Anlagenbewegungsdaten_AV!C:C),3)</f>
        <v>0</v>
      </c>
      <c r="N2265" s="330">
        <f>IF(ISBLANK(L2265),ROUND(SUMIF(Anlagenbewegungsdaten_AV!B:B,A2265,Anlagenbewegungsdaten_AV!D:D),2),ROUND(M2265*L2265%,2))</f>
        <v>0</v>
      </c>
      <c r="O2265" s="330">
        <f>ROUND(N2265-SUMIF(Anlagenbewegungsdaten_AV!B:B,A2265,Anlagenbewegungsdaten_AV!D:D),3)</f>
        <v>0</v>
      </c>
    </row>
    <row r="2266" spans="1:15" ht="15" customHeight="1" x14ac:dyDescent="0.25">
      <c r="A2266" s="262" t="s">
        <v>2346</v>
      </c>
      <c r="B2266" s="167" t="s">
        <v>2108</v>
      </c>
      <c r="C2266" s="168" t="s">
        <v>4046</v>
      </c>
      <c r="D2266" s="167" t="s">
        <v>2532</v>
      </c>
      <c r="E2266" s="167" t="s">
        <v>2486</v>
      </c>
      <c r="F2266" s="182">
        <v>15.01</v>
      </c>
      <c r="G2266" s="333">
        <f>ROUND(SUMIF(Anlagenbewegungsdaten!B:B,A2266,Anlagenbewegungsdaten!C:C),3)</f>
        <v>0</v>
      </c>
      <c r="H2266" s="334">
        <f>IF(ISBLANK(F2266),ROUND(SUMIF(Anlagenbewegungsdaten!B:B,A2266,Anlagenbewegungsdaten!D:D),2),ROUND(G2266*F2266%,2))</f>
        <v>0</v>
      </c>
      <c r="I2266" s="334">
        <f>ROUND((H2266-SUMIF(Anlagenbewegungsdaten!$B:$B,A2266,Anlagenbewegungsdaten!D:D)),3)</f>
        <v>0</v>
      </c>
      <c r="J2266" s="335" t="s">
        <v>5179</v>
      </c>
      <c r="K2266" s="335" t="s">
        <v>5193</v>
      </c>
      <c r="L2266" s="516">
        <v>12.01</v>
      </c>
      <c r="M2266" s="332">
        <f>ROUND(SUMIF(Anlagenbewegungsdaten_AV!B:B,A2266,Anlagenbewegungsdaten_AV!C:C),3)</f>
        <v>0</v>
      </c>
      <c r="N2266" s="330">
        <f>IF(ISBLANK(L2266),ROUND(SUMIF(Anlagenbewegungsdaten_AV!B:B,A2266,Anlagenbewegungsdaten_AV!D:D),2),ROUND(M2266*L2266%,2))</f>
        <v>0</v>
      </c>
      <c r="O2266" s="330">
        <f>ROUND(N2266-SUMIF(Anlagenbewegungsdaten_AV!B:B,A2266,Anlagenbewegungsdaten_AV!D:D),3)</f>
        <v>0</v>
      </c>
    </row>
    <row r="2267" spans="1:15" ht="15" customHeight="1" x14ac:dyDescent="0.25">
      <c r="A2267" s="263" t="s">
        <v>2150</v>
      </c>
      <c r="B2267" s="173" t="s">
        <v>2108</v>
      </c>
      <c r="C2267" s="173" t="s">
        <v>4046</v>
      </c>
      <c r="D2267" s="174" t="s">
        <v>581</v>
      </c>
      <c r="E2267" s="173" t="s">
        <v>1563</v>
      </c>
      <c r="F2267" s="289">
        <v>16.009999999999998</v>
      </c>
      <c r="G2267" s="333">
        <f>ROUND(SUMIF(Anlagenbewegungsdaten!B:B,A2267,Anlagenbewegungsdaten!C:C),3)</f>
        <v>0</v>
      </c>
      <c r="H2267" s="334">
        <f>IF(ISBLANK(F2267),ROUND(SUMIF(Anlagenbewegungsdaten!B:B,A2267,Anlagenbewegungsdaten!D:D),2),ROUND(G2267*F2267%,2))</f>
        <v>0</v>
      </c>
      <c r="I2267" s="334">
        <f>ROUND((H2267-SUMIF(Anlagenbewegungsdaten!$B:$B,A2267,Anlagenbewegungsdaten!D:D)),3)</f>
        <v>0</v>
      </c>
      <c r="J2267" s="335" t="s">
        <v>5179</v>
      </c>
      <c r="K2267" s="335" t="s">
        <v>5193</v>
      </c>
      <c r="L2267" s="516">
        <v>12.81</v>
      </c>
      <c r="M2267" s="332">
        <f>ROUND(SUMIF(Anlagenbewegungsdaten_AV!B:B,A2267,Anlagenbewegungsdaten_AV!C:C),3)</f>
        <v>0</v>
      </c>
      <c r="N2267" s="330">
        <f>IF(ISBLANK(L2267),ROUND(SUMIF(Anlagenbewegungsdaten_AV!B:B,A2267,Anlagenbewegungsdaten_AV!D:D),2),ROUND(M2267*L2267%,2))</f>
        <v>0</v>
      </c>
      <c r="O2267" s="330">
        <f>ROUND(N2267-SUMIF(Anlagenbewegungsdaten_AV!B:B,A2267,Anlagenbewegungsdaten_AV!D:D),3)</f>
        <v>0</v>
      </c>
    </row>
    <row r="2268" spans="1:15" ht="15" customHeight="1" x14ac:dyDescent="0.25">
      <c r="A2268" s="263" t="s">
        <v>2952</v>
      </c>
      <c r="B2268" s="173" t="s">
        <v>2108</v>
      </c>
      <c r="C2268" s="173" t="s">
        <v>4046</v>
      </c>
      <c r="D2268" s="174" t="s">
        <v>2783</v>
      </c>
      <c r="E2268" s="174" t="s">
        <v>2576</v>
      </c>
      <c r="F2268" s="289">
        <v>15.98</v>
      </c>
      <c r="G2268" s="333">
        <f>ROUND(SUMIF(Anlagenbewegungsdaten!B:B,A2268,Anlagenbewegungsdaten!C:C),3)</f>
        <v>0</v>
      </c>
      <c r="H2268" s="334">
        <f>IF(ISBLANK(F2268),ROUND(SUMIF(Anlagenbewegungsdaten!B:B,A2268,Anlagenbewegungsdaten!D:D),2),ROUND(G2268*F2268%,2))</f>
        <v>0</v>
      </c>
      <c r="I2268" s="334">
        <f>ROUND((H2268-SUMIF(Anlagenbewegungsdaten!$B:$B,A2268,Anlagenbewegungsdaten!D:D)),3)</f>
        <v>0</v>
      </c>
      <c r="J2268" s="335" t="s">
        <v>5179</v>
      </c>
      <c r="K2268" s="335" t="s">
        <v>5193</v>
      </c>
      <c r="L2268" s="516">
        <v>12.78</v>
      </c>
      <c r="M2268" s="332">
        <f>ROUND(SUMIF(Anlagenbewegungsdaten_AV!B:B,A2268,Anlagenbewegungsdaten_AV!C:C),3)</f>
        <v>0</v>
      </c>
      <c r="N2268" s="330">
        <f>IF(ISBLANK(L2268),ROUND(SUMIF(Anlagenbewegungsdaten_AV!B:B,A2268,Anlagenbewegungsdaten_AV!D:D),2),ROUND(M2268*L2268%,2))</f>
        <v>0</v>
      </c>
      <c r="O2268" s="330">
        <f>ROUND(N2268-SUMIF(Anlagenbewegungsdaten_AV!B:B,A2268,Anlagenbewegungsdaten_AV!D:D),3)</f>
        <v>0</v>
      </c>
    </row>
    <row r="2269" spans="1:15" ht="15" customHeight="1" x14ac:dyDescent="0.25">
      <c r="A2269" s="263" t="s">
        <v>3696</v>
      </c>
      <c r="B2269" s="173" t="s">
        <v>2108</v>
      </c>
      <c r="C2269" s="173" t="s">
        <v>4046</v>
      </c>
      <c r="D2269" s="174" t="s">
        <v>3527</v>
      </c>
      <c r="E2269" s="174" t="s">
        <v>3320</v>
      </c>
      <c r="F2269" s="289">
        <v>15.95</v>
      </c>
      <c r="G2269" s="333">
        <f>ROUND(SUMIF(Anlagenbewegungsdaten!B:B,A2269,Anlagenbewegungsdaten!C:C),3)</f>
        <v>0</v>
      </c>
      <c r="H2269" s="334">
        <f>IF(ISBLANK(F2269),ROUND(SUMIF(Anlagenbewegungsdaten!B:B,A2269,Anlagenbewegungsdaten!D:D),2),ROUND(G2269*F2269%,2))</f>
        <v>0</v>
      </c>
      <c r="I2269" s="334">
        <f>ROUND((H2269-SUMIF(Anlagenbewegungsdaten!$B:$B,A2269,Anlagenbewegungsdaten!D:D)),3)</f>
        <v>0</v>
      </c>
      <c r="J2269" s="335" t="s">
        <v>5179</v>
      </c>
      <c r="K2269" s="335" t="s">
        <v>5193</v>
      </c>
      <c r="L2269" s="516">
        <v>12.76</v>
      </c>
      <c r="M2269" s="332">
        <f>ROUND(SUMIF(Anlagenbewegungsdaten_AV!B:B,A2269,Anlagenbewegungsdaten_AV!C:C),3)</f>
        <v>0</v>
      </c>
      <c r="N2269" s="330">
        <f>IF(ISBLANK(L2269),ROUND(SUMIF(Anlagenbewegungsdaten_AV!B:B,A2269,Anlagenbewegungsdaten_AV!D:D),2),ROUND(M2269*L2269%,2))</f>
        <v>0</v>
      </c>
      <c r="O2269" s="330">
        <f>ROUND(N2269-SUMIF(Anlagenbewegungsdaten_AV!B:B,A2269,Anlagenbewegungsdaten_AV!D:D),3)</f>
        <v>0</v>
      </c>
    </row>
    <row r="2270" spans="1:15" ht="15" customHeight="1" x14ac:dyDescent="0.25">
      <c r="A2270" s="275" t="s">
        <v>4472</v>
      </c>
      <c r="B2270" s="194" t="s">
        <v>2108</v>
      </c>
      <c r="C2270" s="194" t="s">
        <v>4046</v>
      </c>
      <c r="D2270" s="193" t="s">
        <v>4301</v>
      </c>
      <c r="E2270" s="193" t="s">
        <v>4093</v>
      </c>
      <c r="F2270" s="290">
        <v>15.92</v>
      </c>
      <c r="G2270" s="333">
        <f>ROUND(SUMIF(Anlagenbewegungsdaten!B:B,A2270,Anlagenbewegungsdaten!C:C),3)</f>
        <v>0</v>
      </c>
      <c r="H2270" s="334">
        <f>IF(ISBLANK(F2270),ROUND(SUMIF(Anlagenbewegungsdaten!B:B,A2270,Anlagenbewegungsdaten!D:D),2),ROUND(G2270*F2270%,2))</f>
        <v>0</v>
      </c>
      <c r="I2270" s="334">
        <f>ROUND((H2270-SUMIF(Anlagenbewegungsdaten!$B:$B,A2270,Anlagenbewegungsdaten!D:D)),3)</f>
        <v>0</v>
      </c>
      <c r="J2270" s="335" t="s">
        <v>5179</v>
      </c>
      <c r="K2270" s="335" t="s">
        <v>5193</v>
      </c>
      <c r="L2270" s="516">
        <v>12.74</v>
      </c>
      <c r="M2270" s="332">
        <f>ROUND(SUMIF(Anlagenbewegungsdaten_AV!B:B,A2270,Anlagenbewegungsdaten_AV!C:C),3)</f>
        <v>0</v>
      </c>
      <c r="N2270" s="330">
        <f>IF(ISBLANK(L2270),ROUND(SUMIF(Anlagenbewegungsdaten_AV!B:B,A2270,Anlagenbewegungsdaten_AV!D:D),2),ROUND(M2270*L2270%,2))</f>
        <v>0</v>
      </c>
      <c r="O2270" s="330">
        <f>ROUND(N2270-SUMIF(Anlagenbewegungsdaten_AV!B:B,A2270,Anlagenbewegungsdaten_AV!D:D),3)</f>
        <v>0</v>
      </c>
    </row>
    <row r="2271" spans="1:15" ht="15" customHeight="1" x14ac:dyDescent="0.25">
      <c r="A2271" s="262" t="s">
        <v>2347</v>
      </c>
      <c r="B2271" s="167" t="s">
        <v>2108</v>
      </c>
      <c r="C2271" s="168" t="s">
        <v>4046</v>
      </c>
      <c r="D2271" s="167" t="s">
        <v>2534</v>
      </c>
      <c r="E2271" s="167" t="s">
        <v>2483</v>
      </c>
      <c r="F2271" s="182">
        <v>8.0299999999999994</v>
      </c>
      <c r="G2271" s="333">
        <f>ROUND(SUMIF(Anlagenbewegungsdaten!B:B,A2271,Anlagenbewegungsdaten!C:C),3)</f>
        <v>0</v>
      </c>
      <c r="H2271" s="334">
        <f>IF(ISBLANK(F2271),ROUND(SUMIF(Anlagenbewegungsdaten!B:B,A2271,Anlagenbewegungsdaten!D:D),2),ROUND(G2271*F2271%,2))</f>
        <v>0</v>
      </c>
      <c r="I2271" s="334">
        <f>ROUND((H2271-SUMIF(Anlagenbewegungsdaten!$B:$B,A2271,Anlagenbewegungsdaten!D:D)),3)</f>
        <v>0</v>
      </c>
      <c r="J2271" s="335" t="s">
        <v>5179</v>
      </c>
      <c r="K2271" s="335" t="s">
        <v>5193</v>
      </c>
      <c r="L2271" s="516">
        <v>6.42</v>
      </c>
      <c r="M2271" s="332">
        <f>ROUND(SUMIF(Anlagenbewegungsdaten_AV!B:B,A2271,Anlagenbewegungsdaten_AV!C:C),3)</f>
        <v>0</v>
      </c>
      <c r="N2271" s="330">
        <f>IF(ISBLANK(L2271),ROUND(SUMIF(Anlagenbewegungsdaten_AV!B:B,A2271,Anlagenbewegungsdaten_AV!D:D),2),ROUND(M2271*L2271%,2))</f>
        <v>0</v>
      </c>
      <c r="O2271" s="330">
        <f>ROUND(N2271-SUMIF(Anlagenbewegungsdaten_AV!B:B,A2271,Anlagenbewegungsdaten_AV!D:D),3)</f>
        <v>0</v>
      </c>
    </row>
    <row r="2272" spans="1:15" ht="15" customHeight="1" x14ac:dyDescent="0.25">
      <c r="A2272" s="262" t="s">
        <v>2348</v>
      </c>
      <c r="B2272" s="167" t="s">
        <v>2108</v>
      </c>
      <c r="C2272" s="168" t="s">
        <v>4046</v>
      </c>
      <c r="D2272" s="167" t="s">
        <v>2536</v>
      </c>
      <c r="E2272" s="167" t="s">
        <v>2486</v>
      </c>
      <c r="F2272" s="182">
        <v>10.029999999999999</v>
      </c>
      <c r="G2272" s="333">
        <f>ROUND(SUMIF(Anlagenbewegungsdaten!B:B,A2272,Anlagenbewegungsdaten!C:C),3)</f>
        <v>0</v>
      </c>
      <c r="H2272" s="334">
        <f>IF(ISBLANK(F2272),ROUND(SUMIF(Anlagenbewegungsdaten!B:B,A2272,Anlagenbewegungsdaten!D:D),2),ROUND(G2272*F2272%,2))</f>
        <v>0</v>
      </c>
      <c r="I2272" s="334">
        <f>ROUND((H2272-SUMIF(Anlagenbewegungsdaten!$B:$B,A2272,Anlagenbewegungsdaten!D:D)),3)</f>
        <v>0</v>
      </c>
      <c r="J2272" s="335" t="s">
        <v>5179</v>
      </c>
      <c r="K2272" s="335" t="s">
        <v>5193</v>
      </c>
      <c r="L2272" s="516">
        <v>8.02</v>
      </c>
      <c r="M2272" s="332">
        <f>ROUND(SUMIF(Anlagenbewegungsdaten_AV!B:B,A2272,Anlagenbewegungsdaten_AV!C:C),3)</f>
        <v>0</v>
      </c>
      <c r="N2272" s="330">
        <f>IF(ISBLANK(L2272),ROUND(SUMIF(Anlagenbewegungsdaten_AV!B:B,A2272,Anlagenbewegungsdaten_AV!D:D),2),ROUND(M2272*L2272%,2))</f>
        <v>0</v>
      </c>
      <c r="O2272" s="330">
        <f>ROUND(N2272-SUMIF(Anlagenbewegungsdaten_AV!B:B,A2272,Anlagenbewegungsdaten_AV!D:D),3)</f>
        <v>0</v>
      </c>
    </row>
    <row r="2273" spans="1:15" ht="15" customHeight="1" x14ac:dyDescent="0.25">
      <c r="A2273" s="263" t="s">
        <v>2151</v>
      </c>
      <c r="B2273" s="173" t="s">
        <v>2108</v>
      </c>
      <c r="C2273" s="173" t="s">
        <v>4046</v>
      </c>
      <c r="D2273" s="174" t="s">
        <v>1666</v>
      </c>
      <c r="E2273" s="173" t="s">
        <v>1563</v>
      </c>
      <c r="F2273" s="289">
        <v>11.03</v>
      </c>
      <c r="G2273" s="333">
        <f>ROUND(SUMIF(Anlagenbewegungsdaten!B:B,A2273,Anlagenbewegungsdaten!C:C),3)</f>
        <v>0</v>
      </c>
      <c r="H2273" s="334">
        <f>IF(ISBLANK(F2273),ROUND(SUMIF(Anlagenbewegungsdaten!B:B,A2273,Anlagenbewegungsdaten!D:D),2),ROUND(G2273*F2273%,2))</f>
        <v>0</v>
      </c>
      <c r="I2273" s="334">
        <f>ROUND((H2273-SUMIF(Anlagenbewegungsdaten!$B:$B,A2273,Anlagenbewegungsdaten!D:D)),3)</f>
        <v>0</v>
      </c>
      <c r="J2273" s="335" t="s">
        <v>5179</v>
      </c>
      <c r="K2273" s="335" t="s">
        <v>5193</v>
      </c>
      <c r="L2273" s="516">
        <v>8.82</v>
      </c>
      <c r="M2273" s="332">
        <f>ROUND(SUMIF(Anlagenbewegungsdaten_AV!B:B,A2273,Anlagenbewegungsdaten_AV!C:C),3)</f>
        <v>0</v>
      </c>
      <c r="N2273" s="330">
        <f>IF(ISBLANK(L2273),ROUND(SUMIF(Anlagenbewegungsdaten_AV!B:B,A2273,Anlagenbewegungsdaten_AV!D:D),2),ROUND(M2273*L2273%,2))</f>
        <v>0</v>
      </c>
      <c r="O2273" s="330">
        <f>ROUND(N2273-SUMIF(Anlagenbewegungsdaten_AV!B:B,A2273,Anlagenbewegungsdaten_AV!D:D),3)</f>
        <v>0</v>
      </c>
    </row>
    <row r="2274" spans="1:15" ht="15" customHeight="1" x14ac:dyDescent="0.25">
      <c r="A2274" s="263" t="s">
        <v>2953</v>
      </c>
      <c r="B2274" s="173" t="s">
        <v>2108</v>
      </c>
      <c r="C2274" s="173" t="s">
        <v>4046</v>
      </c>
      <c r="D2274" s="174" t="s">
        <v>2630</v>
      </c>
      <c r="E2274" s="174" t="s">
        <v>2576</v>
      </c>
      <c r="F2274" s="289">
        <v>11</v>
      </c>
      <c r="G2274" s="333">
        <f>ROUND(SUMIF(Anlagenbewegungsdaten!B:B,A2274,Anlagenbewegungsdaten!C:C),3)</f>
        <v>0</v>
      </c>
      <c r="H2274" s="334">
        <f>IF(ISBLANK(F2274),ROUND(SUMIF(Anlagenbewegungsdaten!B:B,A2274,Anlagenbewegungsdaten!D:D),2),ROUND(G2274*F2274%,2))</f>
        <v>0</v>
      </c>
      <c r="I2274" s="334">
        <f>ROUND((H2274-SUMIF(Anlagenbewegungsdaten!$B:$B,A2274,Anlagenbewegungsdaten!D:D)),3)</f>
        <v>0</v>
      </c>
      <c r="J2274" s="335" t="s">
        <v>5179</v>
      </c>
      <c r="K2274" s="335" t="s">
        <v>5193</v>
      </c>
      <c r="L2274" s="516">
        <v>8.8000000000000007</v>
      </c>
      <c r="M2274" s="332">
        <f>ROUND(SUMIF(Anlagenbewegungsdaten_AV!B:B,A2274,Anlagenbewegungsdaten_AV!C:C),3)</f>
        <v>0</v>
      </c>
      <c r="N2274" s="330">
        <f>IF(ISBLANK(L2274),ROUND(SUMIF(Anlagenbewegungsdaten_AV!B:B,A2274,Anlagenbewegungsdaten_AV!D:D),2),ROUND(M2274*L2274%,2))</f>
        <v>0</v>
      </c>
      <c r="O2274" s="330">
        <f>ROUND(N2274-SUMIF(Anlagenbewegungsdaten_AV!B:B,A2274,Anlagenbewegungsdaten_AV!D:D),3)</f>
        <v>0</v>
      </c>
    </row>
    <row r="2275" spans="1:15" ht="15" customHeight="1" x14ac:dyDescent="0.25">
      <c r="A2275" s="263" t="s">
        <v>3697</v>
      </c>
      <c r="B2275" s="173" t="s">
        <v>2108</v>
      </c>
      <c r="C2275" s="173" t="s">
        <v>4046</v>
      </c>
      <c r="D2275" s="174" t="s">
        <v>3374</v>
      </c>
      <c r="E2275" s="174" t="s">
        <v>3320</v>
      </c>
      <c r="F2275" s="289">
        <v>10.969999999999999</v>
      </c>
      <c r="G2275" s="333">
        <f>ROUND(SUMIF(Anlagenbewegungsdaten!B:B,A2275,Anlagenbewegungsdaten!C:C),3)</f>
        <v>0</v>
      </c>
      <c r="H2275" s="334">
        <f>IF(ISBLANK(F2275),ROUND(SUMIF(Anlagenbewegungsdaten!B:B,A2275,Anlagenbewegungsdaten!D:D),2),ROUND(G2275*F2275%,2))</f>
        <v>0</v>
      </c>
      <c r="I2275" s="334">
        <f>ROUND((H2275-SUMIF(Anlagenbewegungsdaten!$B:$B,A2275,Anlagenbewegungsdaten!D:D)),3)</f>
        <v>0</v>
      </c>
      <c r="J2275" s="335" t="s">
        <v>5179</v>
      </c>
      <c r="K2275" s="335" t="s">
        <v>5193</v>
      </c>
      <c r="L2275" s="516">
        <v>8.7799999999999994</v>
      </c>
      <c r="M2275" s="332">
        <f>ROUND(SUMIF(Anlagenbewegungsdaten_AV!B:B,A2275,Anlagenbewegungsdaten_AV!C:C),3)</f>
        <v>0</v>
      </c>
      <c r="N2275" s="330">
        <f>IF(ISBLANK(L2275),ROUND(SUMIF(Anlagenbewegungsdaten_AV!B:B,A2275,Anlagenbewegungsdaten_AV!D:D),2),ROUND(M2275*L2275%,2))</f>
        <v>0</v>
      </c>
      <c r="O2275" s="330">
        <f>ROUND(N2275-SUMIF(Anlagenbewegungsdaten_AV!B:B,A2275,Anlagenbewegungsdaten_AV!D:D),3)</f>
        <v>0</v>
      </c>
    </row>
    <row r="2276" spans="1:15" ht="15" customHeight="1" x14ac:dyDescent="0.25">
      <c r="A2276" s="275" t="s">
        <v>4473</v>
      </c>
      <c r="B2276" s="194" t="s">
        <v>2108</v>
      </c>
      <c r="C2276" s="194" t="s">
        <v>4046</v>
      </c>
      <c r="D2276" s="193" t="s">
        <v>4147</v>
      </c>
      <c r="E2276" s="193" t="s">
        <v>4093</v>
      </c>
      <c r="F2276" s="290">
        <v>10.94</v>
      </c>
      <c r="G2276" s="333">
        <f>ROUND(SUMIF(Anlagenbewegungsdaten!B:B,A2276,Anlagenbewegungsdaten!C:C),3)</f>
        <v>0</v>
      </c>
      <c r="H2276" s="334">
        <f>IF(ISBLANK(F2276),ROUND(SUMIF(Anlagenbewegungsdaten!B:B,A2276,Anlagenbewegungsdaten!D:D),2),ROUND(G2276*F2276%,2))</f>
        <v>0</v>
      </c>
      <c r="I2276" s="334">
        <f>ROUND((H2276-SUMIF(Anlagenbewegungsdaten!$B:$B,A2276,Anlagenbewegungsdaten!D:D)),3)</f>
        <v>0</v>
      </c>
      <c r="J2276" s="335" t="s">
        <v>5179</v>
      </c>
      <c r="K2276" s="335" t="s">
        <v>5193</v>
      </c>
      <c r="L2276" s="516">
        <v>8.75</v>
      </c>
      <c r="M2276" s="332">
        <f>ROUND(SUMIF(Anlagenbewegungsdaten_AV!B:B,A2276,Anlagenbewegungsdaten_AV!C:C),3)</f>
        <v>0</v>
      </c>
      <c r="N2276" s="330">
        <f>IF(ISBLANK(L2276),ROUND(SUMIF(Anlagenbewegungsdaten_AV!B:B,A2276,Anlagenbewegungsdaten_AV!D:D),2),ROUND(M2276*L2276%,2))</f>
        <v>0</v>
      </c>
      <c r="O2276" s="330">
        <f>ROUND(N2276-SUMIF(Anlagenbewegungsdaten_AV!B:B,A2276,Anlagenbewegungsdaten_AV!D:D),3)</f>
        <v>0</v>
      </c>
    </row>
    <row r="2277" spans="1:15" ht="15" customHeight="1" x14ac:dyDescent="0.25">
      <c r="A2277" s="261" t="s">
        <v>2349</v>
      </c>
      <c r="B2277" s="167" t="s">
        <v>2108</v>
      </c>
      <c r="C2277" s="175" t="s">
        <v>4046</v>
      </c>
      <c r="D2277" s="175" t="s">
        <v>2152</v>
      </c>
      <c r="E2277" s="168" t="s">
        <v>4090</v>
      </c>
      <c r="F2277" s="182">
        <v>3.72</v>
      </c>
      <c r="G2277" s="333">
        <f>ROUND(SUMIF(Anlagenbewegungsdaten!B:B,A2277,Anlagenbewegungsdaten!C:C),3)</f>
        <v>0</v>
      </c>
      <c r="H2277" s="334">
        <f>IF(ISBLANK(F2277),ROUND(SUMIF(Anlagenbewegungsdaten!B:B,A2277,Anlagenbewegungsdaten!D:D),2),ROUND(G2277*F2277%,2))</f>
        <v>0</v>
      </c>
      <c r="I2277" s="334">
        <f>ROUND((H2277-SUMIF(Anlagenbewegungsdaten!$B:$B,A2277,Anlagenbewegungsdaten!D:D)),3)</f>
        <v>0</v>
      </c>
      <c r="J2277" s="335" t="s">
        <v>5179</v>
      </c>
      <c r="K2277" s="335" t="s">
        <v>5193</v>
      </c>
      <c r="L2277" s="516">
        <v>2.98</v>
      </c>
      <c r="M2277" s="332">
        <f>ROUND(SUMIF(Anlagenbewegungsdaten_AV!B:B,A2277,Anlagenbewegungsdaten_AV!C:C),3)</f>
        <v>0</v>
      </c>
      <c r="N2277" s="330">
        <f>IF(ISBLANK(L2277),ROUND(SUMIF(Anlagenbewegungsdaten_AV!B:B,A2277,Anlagenbewegungsdaten_AV!D:D),2),ROUND(M2277*L2277%,2))</f>
        <v>0</v>
      </c>
      <c r="O2277" s="330">
        <f>ROUND(N2277-SUMIF(Anlagenbewegungsdaten_AV!B:B,A2277,Anlagenbewegungsdaten_AV!D:D),3)</f>
        <v>0</v>
      </c>
    </row>
    <row r="2278" spans="1:15" ht="15" customHeight="1" x14ac:dyDescent="0.25">
      <c r="A2278" s="263" t="s">
        <v>2153</v>
      </c>
      <c r="B2278" s="173" t="s">
        <v>2108</v>
      </c>
      <c r="C2278" s="174" t="s">
        <v>4046</v>
      </c>
      <c r="D2278" s="174" t="s">
        <v>550</v>
      </c>
      <c r="E2278" s="173" t="s">
        <v>1563</v>
      </c>
      <c r="F2278" s="289">
        <v>6.7200000000000006</v>
      </c>
      <c r="G2278" s="333">
        <f>ROUND(SUMIF(Anlagenbewegungsdaten!B:B,A2278,Anlagenbewegungsdaten!C:C),3)</f>
        <v>0</v>
      </c>
      <c r="H2278" s="334">
        <f>IF(ISBLANK(F2278),ROUND(SUMIF(Anlagenbewegungsdaten!B:B,A2278,Anlagenbewegungsdaten!D:D),2),ROUND(G2278*F2278%,2))</f>
        <v>0</v>
      </c>
      <c r="I2278" s="334">
        <f>ROUND((H2278-SUMIF(Anlagenbewegungsdaten!$B:$B,A2278,Anlagenbewegungsdaten!D:D)),3)</f>
        <v>0</v>
      </c>
      <c r="J2278" s="335" t="s">
        <v>5179</v>
      </c>
      <c r="K2278" s="335" t="s">
        <v>5193</v>
      </c>
      <c r="L2278" s="516">
        <v>5.38</v>
      </c>
      <c r="M2278" s="332">
        <f>ROUND(SUMIF(Anlagenbewegungsdaten_AV!B:B,A2278,Anlagenbewegungsdaten_AV!C:C),3)</f>
        <v>0</v>
      </c>
      <c r="N2278" s="330">
        <f>IF(ISBLANK(L2278),ROUND(SUMIF(Anlagenbewegungsdaten_AV!B:B,A2278,Anlagenbewegungsdaten_AV!D:D),2),ROUND(M2278*L2278%,2))</f>
        <v>0</v>
      </c>
      <c r="O2278" s="330">
        <f>ROUND(N2278-SUMIF(Anlagenbewegungsdaten_AV!B:B,A2278,Anlagenbewegungsdaten_AV!D:D),3)</f>
        <v>0</v>
      </c>
    </row>
    <row r="2279" spans="1:15" ht="15" customHeight="1" x14ac:dyDescent="0.25">
      <c r="A2279" s="263" t="s">
        <v>2954</v>
      </c>
      <c r="B2279" s="173" t="s">
        <v>2108</v>
      </c>
      <c r="C2279" s="174" t="s">
        <v>4046</v>
      </c>
      <c r="D2279" s="174" t="s">
        <v>2898</v>
      </c>
      <c r="E2279" s="174" t="s">
        <v>2576</v>
      </c>
      <c r="F2279" s="289">
        <v>6.69</v>
      </c>
      <c r="G2279" s="333">
        <f>ROUND(SUMIF(Anlagenbewegungsdaten!B:B,A2279,Anlagenbewegungsdaten!C:C),3)</f>
        <v>0</v>
      </c>
      <c r="H2279" s="334">
        <f>IF(ISBLANK(F2279),ROUND(SUMIF(Anlagenbewegungsdaten!B:B,A2279,Anlagenbewegungsdaten!D:D),2),ROUND(G2279*F2279%,2))</f>
        <v>0</v>
      </c>
      <c r="I2279" s="334">
        <f>ROUND((H2279-SUMIF(Anlagenbewegungsdaten!$B:$B,A2279,Anlagenbewegungsdaten!D:D)),3)</f>
        <v>0</v>
      </c>
      <c r="J2279" s="335" t="s">
        <v>5179</v>
      </c>
      <c r="K2279" s="335" t="s">
        <v>5193</v>
      </c>
      <c r="L2279" s="516">
        <v>5.35</v>
      </c>
      <c r="M2279" s="332">
        <f>ROUND(SUMIF(Anlagenbewegungsdaten_AV!B:B,A2279,Anlagenbewegungsdaten_AV!C:C),3)</f>
        <v>0</v>
      </c>
      <c r="N2279" s="330">
        <f>IF(ISBLANK(L2279),ROUND(SUMIF(Anlagenbewegungsdaten_AV!B:B,A2279,Anlagenbewegungsdaten_AV!D:D),2),ROUND(M2279*L2279%,2))</f>
        <v>0</v>
      </c>
      <c r="O2279" s="330">
        <f>ROUND(N2279-SUMIF(Anlagenbewegungsdaten_AV!B:B,A2279,Anlagenbewegungsdaten_AV!D:D),3)</f>
        <v>0</v>
      </c>
    </row>
    <row r="2280" spans="1:15" ht="15" customHeight="1" x14ac:dyDescent="0.25">
      <c r="A2280" s="263" t="s">
        <v>3698</v>
      </c>
      <c r="B2280" s="173" t="s">
        <v>2108</v>
      </c>
      <c r="C2280" s="174" t="s">
        <v>4046</v>
      </c>
      <c r="D2280" s="174" t="s">
        <v>3642</v>
      </c>
      <c r="E2280" s="174" t="s">
        <v>3320</v>
      </c>
      <c r="F2280" s="289">
        <v>6.66</v>
      </c>
      <c r="G2280" s="333">
        <f>ROUND(SUMIF(Anlagenbewegungsdaten!B:B,A2280,Anlagenbewegungsdaten!C:C),3)</f>
        <v>0</v>
      </c>
      <c r="H2280" s="334">
        <f>IF(ISBLANK(F2280),ROUND(SUMIF(Anlagenbewegungsdaten!B:B,A2280,Anlagenbewegungsdaten!D:D),2),ROUND(G2280*F2280%,2))</f>
        <v>0</v>
      </c>
      <c r="I2280" s="334">
        <f>ROUND((H2280-SUMIF(Anlagenbewegungsdaten!$B:$B,A2280,Anlagenbewegungsdaten!D:D)),3)</f>
        <v>0</v>
      </c>
      <c r="J2280" s="335" t="s">
        <v>5179</v>
      </c>
      <c r="K2280" s="335" t="s">
        <v>5193</v>
      </c>
      <c r="L2280" s="516">
        <v>5.33</v>
      </c>
      <c r="M2280" s="332">
        <f>ROUND(SUMIF(Anlagenbewegungsdaten_AV!B:B,A2280,Anlagenbewegungsdaten_AV!C:C),3)</f>
        <v>0</v>
      </c>
      <c r="N2280" s="330">
        <f>IF(ISBLANK(L2280),ROUND(SUMIF(Anlagenbewegungsdaten_AV!B:B,A2280,Anlagenbewegungsdaten_AV!D:D),2),ROUND(M2280*L2280%,2))</f>
        <v>0</v>
      </c>
      <c r="O2280" s="330">
        <f>ROUND(N2280-SUMIF(Anlagenbewegungsdaten_AV!B:B,A2280,Anlagenbewegungsdaten_AV!D:D),3)</f>
        <v>0</v>
      </c>
    </row>
    <row r="2281" spans="1:15" ht="15" customHeight="1" x14ac:dyDescent="0.25">
      <c r="A2281" s="275" t="s">
        <v>4474</v>
      </c>
      <c r="B2281" s="194" t="s">
        <v>2108</v>
      </c>
      <c r="C2281" s="193" t="s">
        <v>4046</v>
      </c>
      <c r="D2281" s="193" t="s">
        <v>4418</v>
      </c>
      <c r="E2281" s="193" t="s">
        <v>4093</v>
      </c>
      <c r="F2281" s="290">
        <v>6.6300000000000008</v>
      </c>
      <c r="G2281" s="333">
        <f>ROUND(SUMIF(Anlagenbewegungsdaten!B:B,A2281,Anlagenbewegungsdaten!C:C),3)</f>
        <v>0</v>
      </c>
      <c r="H2281" s="334">
        <f>IF(ISBLANK(F2281),ROUND(SUMIF(Anlagenbewegungsdaten!B:B,A2281,Anlagenbewegungsdaten!D:D),2),ROUND(G2281*F2281%,2))</f>
        <v>0</v>
      </c>
      <c r="I2281" s="334">
        <f>ROUND((H2281-SUMIF(Anlagenbewegungsdaten!$B:$B,A2281,Anlagenbewegungsdaten!D:D)),3)</f>
        <v>0</v>
      </c>
      <c r="J2281" s="335" t="s">
        <v>5179</v>
      </c>
      <c r="K2281" s="335" t="s">
        <v>5193</v>
      </c>
      <c r="L2281" s="516">
        <v>5.3</v>
      </c>
      <c r="M2281" s="332">
        <f>ROUND(SUMIF(Anlagenbewegungsdaten_AV!B:B,A2281,Anlagenbewegungsdaten_AV!C:C),3)</f>
        <v>0</v>
      </c>
      <c r="N2281" s="330">
        <f>IF(ISBLANK(L2281),ROUND(SUMIF(Anlagenbewegungsdaten_AV!B:B,A2281,Anlagenbewegungsdaten_AV!D:D),2),ROUND(M2281*L2281%,2))</f>
        <v>0</v>
      </c>
      <c r="O2281" s="330">
        <f>ROUND(N2281-SUMIF(Anlagenbewegungsdaten_AV!B:B,A2281,Anlagenbewegungsdaten_AV!D:D),3)</f>
        <v>0</v>
      </c>
    </row>
    <row r="2282" spans="1:15" ht="15" customHeight="1" x14ac:dyDescent="0.25">
      <c r="A2282" s="262" t="s">
        <v>4090</v>
      </c>
      <c r="B2282" s="167"/>
      <c r="C2282" s="167"/>
      <c r="D2282" s="167" t="s">
        <v>4090</v>
      </c>
      <c r="E2282" s="167" t="s">
        <v>4090</v>
      </c>
      <c r="F2282" s="183"/>
    </row>
    <row r="2283" spans="1:15" ht="15" customHeight="1" x14ac:dyDescent="0.25">
      <c r="A2283" s="268" t="s">
        <v>5685</v>
      </c>
      <c r="B2283" s="237" t="s">
        <v>2108</v>
      </c>
      <c r="C2283" s="237" t="s">
        <v>4046</v>
      </c>
      <c r="D2283" s="237" t="s">
        <v>5667</v>
      </c>
      <c r="E2283" s="237" t="s">
        <v>5276</v>
      </c>
      <c r="F2283" s="292">
        <v>25.55</v>
      </c>
      <c r="G2283" s="333">
        <f>ROUND(SUMIF(Anlagenbewegungsdaten!B:B,A2283,Anlagenbewegungsdaten!C:C),3)</f>
        <v>0</v>
      </c>
      <c r="H2283" s="334">
        <f>IF(ISBLANK(F2283),ROUND(SUMIF(Anlagenbewegungsdaten!B:B,A2283,Anlagenbewegungsdaten!D:D),2),ROUND(G2283*F2283%,2))</f>
        <v>0</v>
      </c>
      <c r="I2283" s="334">
        <f>ROUND((H2283-SUMIF(Anlagenbewegungsdaten!$B:$B,A2283,Anlagenbewegungsdaten!D:D)),3)</f>
        <v>0</v>
      </c>
      <c r="J2283" s="335" t="s">
        <v>5179</v>
      </c>
      <c r="K2283" s="335" t="s">
        <v>5193</v>
      </c>
      <c r="L2283" s="516">
        <v>20.440000000000001</v>
      </c>
      <c r="M2283" s="332">
        <f>ROUND(SUMIF(Anlagenbewegungsdaten_AV!B:B,A2283,Anlagenbewegungsdaten_AV!C:C),3)</f>
        <v>0</v>
      </c>
      <c r="N2283" s="330">
        <f>IF(ISBLANK(L2283),ROUND(SUMIF(Anlagenbewegungsdaten_AV!B:B,A2283,Anlagenbewegungsdaten_AV!D:D),2),ROUND(M2283*L2283%,2))</f>
        <v>0</v>
      </c>
      <c r="O2283" s="330">
        <f>ROUND(N2283-SUMIF(Anlagenbewegungsdaten_AV!B:B,A2283,Anlagenbewegungsdaten_AV!D:D),3)</f>
        <v>0</v>
      </c>
    </row>
    <row r="2284" spans="1:15" ht="15" customHeight="1" x14ac:dyDescent="0.25">
      <c r="A2284" s="268" t="s">
        <v>5686</v>
      </c>
      <c r="B2284" s="237" t="s">
        <v>2108</v>
      </c>
      <c r="C2284" s="237" t="s">
        <v>4046</v>
      </c>
      <c r="D2284" s="237" t="s">
        <v>5282</v>
      </c>
      <c r="E2284" s="237" t="s">
        <v>5276</v>
      </c>
      <c r="F2284" s="292">
        <v>26.55</v>
      </c>
      <c r="G2284" s="333">
        <f>ROUND(SUMIF(Anlagenbewegungsdaten!B:B,A2284,Anlagenbewegungsdaten!C:C),3)</f>
        <v>0</v>
      </c>
      <c r="H2284" s="334">
        <f>IF(ISBLANK(F2284),ROUND(SUMIF(Anlagenbewegungsdaten!B:B,A2284,Anlagenbewegungsdaten!D:D),2),ROUND(G2284*F2284%,2))</f>
        <v>0</v>
      </c>
      <c r="I2284" s="334">
        <f>ROUND((H2284-SUMIF(Anlagenbewegungsdaten!$B:$B,A2284,Anlagenbewegungsdaten!D:D)),3)</f>
        <v>0</v>
      </c>
      <c r="J2284" s="335" t="s">
        <v>5179</v>
      </c>
      <c r="K2284" s="335" t="s">
        <v>5193</v>
      </c>
      <c r="L2284" s="516">
        <v>21.24</v>
      </c>
      <c r="M2284" s="332">
        <f>ROUND(SUMIF(Anlagenbewegungsdaten_AV!B:B,A2284,Anlagenbewegungsdaten_AV!C:C),3)</f>
        <v>0</v>
      </c>
      <c r="N2284" s="330">
        <f>IF(ISBLANK(L2284),ROUND(SUMIF(Anlagenbewegungsdaten_AV!B:B,A2284,Anlagenbewegungsdaten_AV!D:D),2),ROUND(M2284*L2284%,2))</f>
        <v>0</v>
      </c>
      <c r="O2284" s="330">
        <f>ROUND(N2284-SUMIF(Anlagenbewegungsdaten_AV!B:B,A2284,Anlagenbewegungsdaten_AV!D:D),3)</f>
        <v>0</v>
      </c>
    </row>
    <row r="2285" spans="1:15" ht="15" customHeight="1" x14ac:dyDescent="0.25">
      <c r="A2285" s="268" t="s">
        <v>6361</v>
      </c>
      <c r="B2285" s="237" t="s">
        <v>2108</v>
      </c>
      <c r="C2285" s="237" t="s">
        <v>4046</v>
      </c>
      <c r="D2285" s="237" t="s">
        <v>6354</v>
      </c>
      <c r="E2285" s="237" t="s">
        <v>5276</v>
      </c>
      <c r="F2285" s="292">
        <v>28.55</v>
      </c>
      <c r="G2285" s="333">
        <f>ROUND(SUMIF(Anlagenbewegungsdaten!B:B,A2285,Anlagenbewegungsdaten!C:C),3)</f>
        <v>0</v>
      </c>
      <c r="H2285" s="334">
        <f>IF(ISBLANK(F2285),ROUND(SUMIF(Anlagenbewegungsdaten!B:B,A2285,Anlagenbewegungsdaten!D:D),2),ROUND(G2285*F2285%,2))</f>
        <v>0</v>
      </c>
      <c r="I2285" s="334">
        <f>ROUND((H2285-SUMIF(Anlagenbewegungsdaten!$B:$B,A2285,Anlagenbewegungsdaten!D:D)),3)</f>
        <v>0</v>
      </c>
      <c r="J2285" s="335" t="s">
        <v>5179</v>
      </c>
      <c r="K2285" s="335" t="s">
        <v>5193</v>
      </c>
      <c r="L2285" s="516">
        <v>22.84</v>
      </c>
      <c r="M2285" s="332">
        <f>ROUND(SUMIF(Anlagenbewegungsdaten_AV!B:B,A2285,Anlagenbewegungsdaten_AV!C:C),3)</f>
        <v>0</v>
      </c>
      <c r="N2285" s="330">
        <f>IF(ISBLANK(L2285),ROUND(SUMIF(Anlagenbewegungsdaten_AV!B:B,A2285,Anlagenbewegungsdaten_AV!D:D),2),ROUND(M2285*L2285%,2))</f>
        <v>0</v>
      </c>
      <c r="O2285" s="330">
        <f>ROUND(N2285-SUMIF(Anlagenbewegungsdaten_AV!B:B,A2285,Anlagenbewegungsdaten_AV!D:D),3)</f>
        <v>0</v>
      </c>
    </row>
    <row r="2286" spans="1:15" ht="15" customHeight="1" x14ac:dyDescent="0.25">
      <c r="A2286" s="268" t="s">
        <v>5687</v>
      </c>
      <c r="B2286" s="237" t="s">
        <v>2108</v>
      </c>
      <c r="C2286" s="237" t="s">
        <v>4046</v>
      </c>
      <c r="D2286" s="237" t="s">
        <v>5672</v>
      </c>
      <c r="E2286" s="237" t="s">
        <v>5276</v>
      </c>
      <c r="F2286" s="292">
        <v>20.34</v>
      </c>
      <c r="G2286" s="333">
        <f>ROUND(SUMIF(Anlagenbewegungsdaten!B:B,A2286,Anlagenbewegungsdaten!C:C),3)</f>
        <v>0</v>
      </c>
      <c r="H2286" s="334">
        <f>IF(ISBLANK(F2286),ROUND(SUMIF(Anlagenbewegungsdaten!B:B,A2286,Anlagenbewegungsdaten!D:D),2),ROUND(G2286*F2286%,2))</f>
        <v>0</v>
      </c>
      <c r="I2286" s="334">
        <f>ROUND((H2286-SUMIF(Anlagenbewegungsdaten!$B:$B,A2286,Anlagenbewegungsdaten!D:D)),3)</f>
        <v>0</v>
      </c>
      <c r="J2286" s="335" t="s">
        <v>5179</v>
      </c>
      <c r="K2286" s="335" t="s">
        <v>5193</v>
      </c>
      <c r="L2286" s="516">
        <v>16.27</v>
      </c>
      <c r="M2286" s="332">
        <f>ROUND(SUMIF(Anlagenbewegungsdaten_AV!B:B,A2286,Anlagenbewegungsdaten_AV!C:C),3)</f>
        <v>0</v>
      </c>
      <c r="N2286" s="330">
        <f>IF(ISBLANK(L2286),ROUND(SUMIF(Anlagenbewegungsdaten_AV!B:B,A2286,Anlagenbewegungsdaten_AV!D:D),2),ROUND(M2286*L2286%,2))</f>
        <v>0</v>
      </c>
      <c r="O2286" s="330">
        <f>ROUND(N2286-SUMIF(Anlagenbewegungsdaten_AV!B:B,A2286,Anlagenbewegungsdaten_AV!D:D),3)</f>
        <v>0</v>
      </c>
    </row>
    <row r="2287" spans="1:15" ht="15" customHeight="1" x14ac:dyDescent="0.25">
      <c r="A2287" s="268" t="s">
        <v>5688</v>
      </c>
      <c r="B2287" s="237" t="s">
        <v>2108</v>
      </c>
      <c r="C2287" s="237" t="s">
        <v>4046</v>
      </c>
      <c r="D2287" s="237" t="s">
        <v>5286</v>
      </c>
      <c r="E2287" s="237" t="s">
        <v>5276</v>
      </c>
      <c r="F2287" s="292">
        <v>21.34</v>
      </c>
      <c r="G2287" s="333">
        <f>ROUND(SUMIF(Anlagenbewegungsdaten!B:B,A2287,Anlagenbewegungsdaten!C:C),3)</f>
        <v>0</v>
      </c>
      <c r="H2287" s="334">
        <f>IF(ISBLANK(F2287),ROUND(SUMIF(Anlagenbewegungsdaten!B:B,A2287,Anlagenbewegungsdaten!D:D),2),ROUND(G2287*F2287%,2))</f>
        <v>0</v>
      </c>
      <c r="I2287" s="334">
        <f>ROUND((H2287-SUMIF(Anlagenbewegungsdaten!$B:$B,A2287,Anlagenbewegungsdaten!D:D)),3)</f>
        <v>0</v>
      </c>
      <c r="J2287" s="335" t="s">
        <v>5179</v>
      </c>
      <c r="K2287" s="335" t="s">
        <v>5193</v>
      </c>
      <c r="L2287" s="516">
        <v>17.07</v>
      </c>
      <c r="M2287" s="332">
        <f>ROUND(SUMIF(Anlagenbewegungsdaten_AV!B:B,A2287,Anlagenbewegungsdaten_AV!C:C),3)</f>
        <v>0</v>
      </c>
      <c r="N2287" s="330">
        <f>IF(ISBLANK(L2287),ROUND(SUMIF(Anlagenbewegungsdaten_AV!B:B,A2287,Anlagenbewegungsdaten_AV!D:D),2),ROUND(M2287*L2287%,2))</f>
        <v>0</v>
      </c>
      <c r="O2287" s="330">
        <f>ROUND(N2287-SUMIF(Anlagenbewegungsdaten_AV!B:B,A2287,Anlagenbewegungsdaten_AV!D:D),3)</f>
        <v>0</v>
      </c>
    </row>
    <row r="2288" spans="1:15" ht="15" customHeight="1" x14ac:dyDescent="0.25">
      <c r="A2288" s="268" t="s">
        <v>6362</v>
      </c>
      <c r="B2288" s="237" t="s">
        <v>2108</v>
      </c>
      <c r="C2288" s="237" t="s">
        <v>4046</v>
      </c>
      <c r="D2288" s="237" t="s">
        <v>6356</v>
      </c>
      <c r="E2288" s="237" t="s">
        <v>5276</v>
      </c>
      <c r="F2288" s="292">
        <v>23.34</v>
      </c>
      <c r="G2288" s="333">
        <f>ROUND(SUMIF(Anlagenbewegungsdaten!B:B,A2288,Anlagenbewegungsdaten!C:C),3)</f>
        <v>0</v>
      </c>
      <c r="H2288" s="334">
        <f>IF(ISBLANK(F2288),ROUND(SUMIF(Anlagenbewegungsdaten!B:B,A2288,Anlagenbewegungsdaten!D:D),2),ROUND(G2288*F2288%,2))</f>
        <v>0</v>
      </c>
      <c r="I2288" s="334">
        <f>ROUND((H2288-SUMIF(Anlagenbewegungsdaten!$B:$B,A2288,Anlagenbewegungsdaten!D:D)),3)</f>
        <v>0</v>
      </c>
      <c r="J2288" s="335" t="s">
        <v>5179</v>
      </c>
      <c r="K2288" s="335" t="s">
        <v>5193</v>
      </c>
      <c r="L2288" s="516">
        <v>18.670000000000002</v>
      </c>
      <c r="M2288" s="332">
        <f>ROUND(SUMIF(Anlagenbewegungsdaten_AV!B:B,A2288,Anlagenbewegungsdaten_AV!C:C),3)</f>
        <v>0</v>
      </c>
      <c r="N2288" s="330">
        <f>IF(ISBLANK(L2288),ROUND(SUMIF(Anlagenbewegungsdaten_AV!B:B,A2288,Anlagenbewegungsdaten_AV!D:D),2),ROUND(M2288*L2288%,2))</f>
        <v>0</v>
      </c>
      <c r="O2288" s="330">
        <f>ROUND(N2288-SUMIF(Anlagenbewegungsdaten_AV!B:B,A2288,Anlagenbewegungsdaten_AV!D:D),3)</f>
        <v>0</v>
      </c>
    </row>
    <row r="2289" spans="1:15" ht="15" customHeight="1" x14ac:dyDescent="0.25">
      <c r="A2289" s="268" t="s">
        <v>5689</v>
      </c>
      <c r="B2289" s="237" t="s">
        <v>2108</v>
      </c>
      <c r="C2289" s="237" t="s">
        <v>4046</v>
      </c>
      <c r="D2289" s="237" t="s">
        <v>5290</v>
      </c>
      <c r="E2289" s="237" t="s">
        <v>5276</v>
      </c>
      <c r="F2289" s="292">
        <v>15.39</v>
      </c>
      <c r="G2289" s="333">
        <f>ROUND(SUMIF(Anlagenbewegungsdaten!B:B,A2289,Anlagenbewegungsdaten!C:C),3)</f>
        <v>0</v>
      </c>
      <c r="H2289" s="334">
        <f>IF(ISBLANK(F2289),ROUND(SUMIF(Anlagenbewegungsdaten!B:B,A2289,Anlagenbewegungsdaten!D:D),2),ROUND(G2289*F2289%,2))</f>
        <v>0</v>
      </c>
      <c r="I2289" s="334">
        <f>ROUND((H2289-SUMIF(Anlagenbewegungsdaten!$B:$B,A2289,Anlagenbewegungsdaten!D:D)),3)</f>
        <v>0</v>
      </c>
      <c r="J2289" s="335" t="s">
        <v>5179</v>
      </c>
      <c r="K2289" s="335" t="s">
        <v>5193</v>
      </c>
      <c r="L2289" s="516">
        <v>12.31</v>
      </c>
      <c r="M2289" s="332">
        <f>ROUND(SUMIF(Anlagenbewegungsdaten_AV!B:B,A2289,Anlagenbewegungsdaten_AV!C:C),3)</f>
        <v>0</v>
      </c>
      <c r="N2289" s="330">
        <f>IF(ISBLANK(L2289),ROUND(SUMIF(Anlagenbewegungsdaten_AV!B:B,A2289,Anlagenbewegungsdaten_AV!D:D),2),ROUND(M2289*L2289%,2))</f>
        <v>0</v>
      </c>
      <c r="O2289" s="330">
        <f>ROUND(N2289-SUMIF(Anlagenbewegungsdaten_AV!B:B,A2289,Anlagenbewegungsdaten_AV!D:D),3)</f>
        <v>0</v>
      </c>
    </row>
    <row r="2290" spans="1:15" ht="15" customHeight="1" x14ac:dyDescent="0.25">
      <c r="A2290" s="268" t="s">
        <v>6363</v>
      </c>
      <c r="B2290" s="237" t="s">
        <v>2108</v>
      </c>
      <c r="C2290" s="237" t="s">
        <v>4046</v>
      </c>
      <c r="D2290" s="237" t="s">
        <v>6364</v>
      </c>
      <c r="E2290" s="237" t="s">
        <v>6342</v>
      </c>
      <c r="F2290" s="292">
        <v>25.490000000000002</v>
      </c>
      <c r="G2290" s="333">
        <f>ROUND(SUMIF(Anlagenbewegungsdaten!B:B,A2290,Anlagenbewegungsdaten!C:C),3)</f>
        <v>0</v>
      </c>
      <c r="H2290" s="334">
        <f>IF(ISBLANK(F2290),ROUND(SUMIF(Anlagenbewegungsdaten!B:B,A2290,Anlagenbewegungsdaten!D:D),2),ROUND(G2290*F2290%,2))</f>
        <v>0</v>
      </c>
      <c r="I2290" s="334">
        <f>ROUND((H2290-SUMIF(Anlagenbewegungsdaten!$B:$B,A2290,Anlagenbewegungsdaten!D:D)),3)</f>
        <v>0</v>
      </c>
      <c r="J2290" s="335" t="s">
        <v>5179</v>
      </c>
      <c r="K2290" s="335" t="s">
        <v>5193</v>
      </c>
      <c r="L2290" s="516">
        <v>20.39</v>
      </c>
      <c r="M2290" s="332">
        <f>ROUND(SUMIF(Anlagenbewegungsdaten_AV!B:B,A2290,Anlagenbewegungsdaten_AV!C:C),3)</f>
        <v>0</v>
      </c>
      <c r="N2290" s="330">
        <f>IF(ISBLANK(L2290),ROUND(SUMIF(Anlagenbewegungsdaten_AV!B:B,A2290,Anlagenbewegungsdaten_AV!D:D),2),ROUND(M2290*L2290%,2))</f>
        <v>0</v>
      </c>
      <c r="O2290" s="330">
        <f>ROUND(N2290-SUMIF(Anlagenbewegungsdaten_AV!B:B,A2290,Anlagenbewegungsdaten_AV!D:D),3)</f>
        <v>0</v>
      </c>
    </row>
    <row r="2291" spans="1:15" ht="15" customHeight="1" x14ac:dyDescent="0.25">
      <c r="A2291" s="268" t="s">
        <v>6365</v>
      </c>
      <c r="B2291" s="237" t="s">
        <v>2108</v>
      </c>
      <c r="C2291" s="237" t="s">
        <v>4046</v>
      </c>
      <c r="D2291" s="237" t="s">
        <v>6366</v>
      </c>
      <c r="E2291" s="237" t="s">
        <v>6342</v>
      </c>
      <c r="F2291" s="292">
        <v>20.28</v>
      </c>
      <c r="G2291" s="333">
        <f>ROUND(SUMIF(Anlagenbewegungsdaten!B:B,A2291,Anlagenbewegungsdaten!C:C),3)</f>
        <v>0</v>
      </c>
      <c r="H2291" s="334">
        <f>IF(ISBLANK(F2291),ROUND(SUMIF(Anlagenbewegungsdaten!B:B,A2291,Anlagenbewegungsdaten!D:D),2),ROUND(G2291*F2291%,2))</f>
        <v>0</v>
      </c>
      <c r="I2291" s="334">
        <f>ROUND((H2291-SUMIF(Anlagenbewegungsdaten!$B:$B,A2291,Anlagenbewegungsdaten!D:D)),3)</f>
        <v>0</v>
      </c>
      <c r="J2291" s="335" t="s">
        <v>5179</v>
      </c>
      <c r="K2291" s="335" t="s">
        <v>5193</v>
      </c>
      <c r="L2291" s="516">
        <v>16.22</v>
      </c>
      <c r="M2291" s="332">
        <f>ROUND(SUMIF(Anlagenbewegungsdaten_AV!B:B,A2291,Anlagenbewegungsdaten_AV!C:C),3)</f>
        <v>0</v>
      </c>
      <c r="N2291" s="330">
        <f>IF(ISBLANK(L2291),ROUND(SUMIF(Anlagenbewegungsdaten_AV!B:B,A2291,Anlagenbewegungsdaten_AV!D:D),2),ROUND(M2291*L2291%,2))</f>
        <v>0</v>
      </c>
      <c r="O2291" s="330">
        <f>ROUND(N2291-SUMIF(Anlagenbewegungsdaten_AV!B:B,A2291,Anlagenbewegungsdaten_AV!D:D),3)</f>
        <v>0</v>
      </c>
    </row>
    <row r="2292" spans="1:15" ht="15" customHeight="1" x14ac:dyDescent="0.25">
      <c r="A2292" s="261" t="s">
        <v>4090</v>
      </c>
      <c r="B2292" s="168"/>
      <c r="C2292" s="175"/>
      <c r="D2292" s="175" t="s">
        <v>4090</v>
      </c>
      <c r="E2292" s="175" t="s">
        <v>4090</v>
      </c>
      <c r="F2292" s="182"/>
    </row>
    <row r="2293" spans="1:15" ht="15" customHeight="1" x14ac:dyDescent="0.25">
      <c r="A2293" s="277" t="s">
        <v>2350</v>
      </c>
      <c r="B2293" s="177" t="s">
        <v>2108</v>
      </c>
      <c r="C2293" s="177" t="s">
        <v>4047</v>
      </c>
      <c r="D2293" s="177" t="s">
        <v>2482</v>
      </c>
      <c r="E2293" s="177" t="s">
        <v>2483</v>
      </c>
      <c r="F2293" s="293">
        <v>11.67</v>
      </c>
      <c r="G2293" s="333">
        <f>ROUND(SUMIF(Anlagenbewegungsdaten!B:B,A2293,Anlagenbewegungsdaten!C:C),3)</f>
        <v>0</v>
      </c>
      <c r="H2293" s="334">
        <f>IF(ISBLANK(F2293),ROUND(SUMIF(Anlagenbewegungsdaten!B:B,A2293,Anlagenbewegungsdaten!D:D),2),ROUND(G2293*F2293%,2))</f>
        <v>0</v>
      </c>
      <c r="I2293" s="334">
        <f>ROUND((H2293-SUMIF(Anlagenbewegungsdaten!$B:$B,A2293,Anlagenbewegungsdaten!D:D)),3)</f>
        <v>0</v>
      </c>
      <c r="J2293" s="335" t="s">
        <v>5179</v>
      </c>
      <c r="K2293" s="335" t="s">
        <v>5193</v>
      </c>
      <c r="L2293" s="516">
        <v>9.34</v>
      </c>
      <c r="M2293" s="332">
        <f>ROUND(SUMIF(Anlagenbewegungsdaten_AV!B:B,A2293,Anlagenbewegungsdaten_AV!C:C),3)</f>
        <v>0</v>
      </c>
      <c r="N2293" s="330">
        <f>IF(ISBLANK(L2293),ROUND(SUMIF(Anlagenbewegungsdaten_AV!B:B,A2293,Anlagenbewegungsdaten_AV!D:D),2),ROUND(M2293*L2293%,2))</f>
        <v>0</v>
      </c>
      <c r="O2293" s="330">
        <f>ROUND(N2293-SUMIF(Anlagenbewegungsdaten_AV!B:B,A2293,Anlagenbewegungsdaten_AV!D:D),3)</f>
        <v>0</v>
      </c>
    </row>
    <row r="2294" spans="1:15" ht="15" customHeight="1" x14ac:dyDescent="0.25">
      <c r="A2294" s="277" t="s">
        <v>2351</v>
      </c>
      <c r="B2294" s="177" t="s">
        <v>2108</v>
      </c>
      <c r="C2294" s="177" t="s">
        <v>4047</v>
      </c>
      <c r="D2294" s="178" t="s">
        <v>2485</v>
      </c>
      <c r="E2294" s="177" t="s">
        <v>2486</v>
      </c>
      <c r="F2294" s="293">
        <v>13.67</v>
      </c>
      <c r="G2294" s="333">
        <f>ROUND(SUMIF(Anlagenbewegungsdaten!B:B,A2294,Anlagenbewegungsdaten!C:C),3)</f>
        <v>0</v>
      </c>
      <c r="H2294" s="334">
        <f>IF(ISBLANK(F2294),ROUND(SUMIF(Anlagenbewegungsdaten!B:B,A2294,Anlagenbewegungsdaten!D:D),2),ROUND(G2294*F2294%,2))</f>
        <v>0</v>
      </c>
      <c r="I2294" s="334">
        <f>ROUND((H2294-SUMIF(Anlagenbewegungsdaten!$B:$B,A2294,Anlagenbewegungsdaten!D:D)),3)</f>
        <v>0</v>
      </c>
      <c r="J2294" s="335" t="s">
        <v>5179</v>
      </c>
      <c r="K2294" s="335" t="s">
        <v>5193</v>
      </c>
      <c r="L2294" s="516">
        <v>10.94</v>
      </c>
      <c r="M2294" s="332">
        <f>ROUND(SUMIF(Anlagenbewegungsdaten_AV!B:B,A2294,Anlagenbewegungsdaten_AV!C:C),3)</f>
        <v>0</v>
      </c>
      <c r="N2294" s="330">
        <f>IF(ISBLANK(L2294),ROUND(SUMIF(Anlagenbewegungsdaten_AV!B:B,A2294,Anlagenbewegungsdaten_AV!D:D),2),ROUND(M2294*L2294%,2))</f>
        <v>0</v>
      </c>
      <c r="O2294" s="330">
        <f>ROUND(N2294-SUMIF(Anlagenbewegungsdaten_AV!B:B,A2294,Anlagenbewegungsdaten_AV!D:D),3)</f>
        <v>0</v>
      </c>
    </row>
    <row r="2295" spans="1:15" ht="15" customHeight="1" x14ac:dyDescent="0.25">
      <c r="A2295" s="263" t="s">
        <v>2154</v>
      </c>
      <c r="B2295" s="173" t="s">
        <v>2108</v>
      </c>
      <c r="C2295" s="174" t="s">
        <v>4047</v>
      </c>
      <c r="D2295" s="174" t="s">
        <v>1</v>
      </c>
      <c r="E2295" s="174" t="s">
        <v>1560</v>
      </c>
      <c r="F2295" s="289">
        <v>14.67</v>
      </c>
      <c r="G2295" s="333">
        <f>ROUND(SUMIF(Anlagenbewegungsdaten!B:B,A2295,Anlagenbewegungsdaten!C:C),3)</f>
        <v>0</v>
      </c>
      <c r="H2295" s="334">
        <f>IF(ISBLANK(F2295),ROUND(SUMIF(Anlagenbewegungsdaten!B:B,A2295,Anlagenbewegungsdaten!D:D),2),ROUND(G2295*F2295%,2))</f>
        <v>0</v>
      </c>
      <c r="I2295" s="334">
        <f>ROUND((H2295-SUMIF(Anlagenbewegungsdaten!$B:$B,A2295,Anlagenbewegungsdaten!D:D)),3)</f>
        <v>0</v>
      </c>
      <c r="J2295" s="335" t="s">
        <v>5179</v>
      </c>
      <c r="K2295" s="335" t="s">
        <v>5193</v>
      </c>
      <c r="L2295" s="516">
        <v>11.74</v>
      </c>
      <c r="M2295" s="332">
        <f>ROUND(SUMIF(Anlagenbewegungsdaten_AV!B:B,A2295,Anlagenbewegungsdaten_AV!C:C),3)</f>
        <v>0</v>
      </c>
      <c r="N2295" s="330">
        <f>IF(ISBLANK(L2295),ROUND(SUMIF(Anlagenbewegungsdaten_AV!B:B,A2295,Anlagenbewegungsdaten_AV!D:D),2),ROUND(M2295*L2295%,2))</f>
        <v>0</v>
      </c>
      <c r="O2295" s="330">
        <f>ROUND(N2295-SUMIF(Anlagenbewegungsdaten_AV!B:B,A2295,Anlagenbewegungsdaten_AV!D:D),3)</f>
        <v>0</v>
      </c>
    </row>
    <row r="2296" spans="1:15" ht="15" customHeight="1" x14ac:dyDescent="0.25">
      <c r="A2296" s="263" t="s">
        <v>2155</v>
      </c>
      <c r="B2296" s="173" t="s">
        <v>2108</v>
      </c>
      <c r="C2296" s="173" t="s">
        <v>4047</v>
      </c>
      <c r="D2296" s="174" t="s">
        <v>3</v>
      </c>
      <c r="E2296" s="173" t="s">
        <v>1563</v>
      </c>
      <c r="F2296" s="289">
        <v>14.67</v>
      </c>
      <c r="G2296" s="333">
        <f>ROUND(SUMIF(Anlagenbewegungsdaten!B:B,A2296,Anlagenbewegungsdaten!C:C),3)</f>
        <v>0</v>
      </c>
      <c r="H2296" s="334">
        <f>IF(ISBLANK(F2296),ROUND(SUMIF(Anlagenbewegungsdaten!B:B,A2296,Anlagenbewegungsdaten!D:D),2),ROUND(G2296*F2296%,2))</f>
        <v>0</v>
      </c>
      <c r="I2296" s="334">
        <f>ROUND((H2296-SUMIF(Anlagenbewegungsdaten!$B:$B,A2296,Anlagenbewegungsdaten!D:D)),3)</f>
        <v>0</v>
      </c>
      <c r="J2296" s="335" t="s">
        <v>5179</v>
      </c>
      <c r="K2296" s="335" t="s">
        <v>5193</v>
      </c>
      <c r="L2296" s="516">
        <v>11.74</v>
      </c>
      <c r="M2296" s="332">
        <f>ROUND(SUMIF(Anlagenbewegungsdaten_AV!B:B,A2296,Anlagenbewegungsdaten_AV!C:C),3)</f>
        <v>0</v>
      </c>
      <c r="N2296" s="330">
        <f>IF(ISBLANK(L2296),ROUND(SUMIF(Anlagenbewegungsdaten_AV!B:B,A2296,Anlagenbewegungsdaten_AV!D:D),2),ROUND(M2296*L2296%,2))</f>
        <v>0</v>
      </c>
      <c r="O2296" s="330">
        <f>ROUND(N2296-SUMIF(Anlagenbewegungsdaten_AV!B:B,A2296,Anlagenbewegungsdaten_AV!D:D),3)</f>
        <v>0</v>
      </c>
    </row>
    <row r="2297" spans="1:15" ht="15" customHeight="1" x14ac:dyDescent="0.25">
      <c r="A2297" s="263" t="s">
        <v>2955</v>
      </c>
      <c r="B2297" s="173" t="s">
        <v>2108</v>
      </c>
      <c r="C2297" s="173" t="s">
        <v>4047</v>
      </c>
      <c r="D2297" s="174" t="s">
        <v>2692</v>
      </c>
      <c r="E2297" s="174" t="s">
        <v>2576</v>
      </c>
      <c r="F2297" s="289">
        <v>14.64</v>
      </c>
      <c r="G2297" s="333">
        <f>ROUND(SUMIF(Anlagenbewegungsdaten!B:B,A2297,Anlagenbewegungsdaten!C:C),3)</f>
        <v>0</v>
      </c>
      <c r="H2297" s="334">
        <f>IF(ISBLANK(F2297),ROUND(SUMIF(Anlagenbewegungsdaten!B:B,A2297,Anlagenbewegungsdaten!D:D),2),ROUND(G2297*F2297%,2))</f>
        <v>0</v>
      </c>
      <c r="I2297" s="334">
        <f>ROUND((H2297-SUMIF(Anlagenbewegungsdaten!$B:$B,A2297,Anlagenbewegungsdaten!D:D)),3)</f>
        <v>0</v>
      </c>
      <c r="J2297" s="335" t="s">
        <v>5179</v>
      </c>
      <c r="K2297" s="335" t="s">
        <v>5193</v>
      </c>
      <c r="L2297" s="516">
        <v>11.71</v>
      </c>
      <c r="M2297" s="332">
        <f>ROUND(SUMIF(Anlagenbewegungsdaten_AV!B:B,A2297,Anlagenbewegungsdaten_AV!C:C),3)</f>
        <v>0</v>
      </c>
      <c r="N2297" s="330">
        <f>IF(ISBLANK(L2297),ROUND(SUMIF(Anlagenbewegungsdaten_AV!B:B,A2297,Anlagenbewegungsdaten_AV!D:D),2),ROUND(M2297*L2297%,2))</f>
        <v>0</v>
      </c>
      <c r="O2297" s="330">
        <f>ROUND(N2297-SUMIF(Anlagenbewegungsdaten_AV!B:B,A2297,Anlagenbewegungsdaten_AV!D:D),3)</f>
        <v>0</v>
      </c>
    </row>
    <row r="2298" spans="1:15" ht="15" customHeight="1" x14ac:dyDescent="0.25">
      <c r="A2298" s="263" t="s">
        <v>3699</v>
      </c>
      <c r="B2298" s="173" t="s">
        <v>2108</v>
      </c>
      <c r="C2298" s="173" t="s">
        <v>4047</v>
      </c>
      <c r="D2298" s="174" t="s">
        <v>3436</v>
      </c>
      <c r="E2298" s="174" t="s">
        <v>3320</v>
      </c>
      <c r="F2298" s="289">
        <v>14.61</v>
      </c>
      <c r="G2298" s="333">
        <f>ROUND(SUMIF(Anlagenbewegungsdaten!B:B,A2298,Anlagenbewegungsdaten!C:C),3)</f>
        <v>0</v>
      </c>
      <c r="H2298" s="334">
        <f>IF(ISBLANK(F2298),ROUND(SUMIF(Anlagenbewegungsdaten!B:B,A2298,Anlagenbewegungsdaten!D:D),2),ROUND(G2298*F2298%,2))</f>
        <v>0</v>
      </c>
      <c r="I2298" s="334">
        <f>ROUND((H2298-SUMIF(Anlagenbewegungsdaten!$B:$B,A2298,Anlagenbewegungsdaten!D:D)),3)</f>
        <v>0</v>
      </c>
      <c r="J2298" s="335" t="s">
        <v>5179</v>
      </c>
      <c r="K2298" s="335" t="s">
        <v>5193</v>
      </c>
      <c r="L2298" s="516">
        <v>11.69</v>
      </c>
      <c r="M2298" s="332">
        <f>ROUND(SUMIF(Anlagenbewegungsdaten_AV!B:B,A2298,Anlagenbewegungsdaten_AV!C:C),3)</f>
        <v>0</v>
      </c>
      <c r="N2298" s="330">
        <f>IF(ISBLANK(L2298),ROUND(SUMIF(Anlagenbewegungsdaten_AV!B:B,A2298,Anlagenbewegungsdaten_AV!D:D),2),ROUND(M2298*L2298%,2))</f>
        <v>0</v>
      </c>
      <c r="O2298" s="330">
        <f>ROUND(N2298-SUMIF(Anlagenbewegungsdaten_AV!B:B,A2298,Anlagenbewegungsdaten_AV!D:D),3)</f>
        <v>0</v>
      </c>
    </row>
    <row r="2299" spans="1:15" ht="15" customHeight="1" x14ac:dyDescent="0.25">
      <c r="A2299" s="275" t="s">
        <v>4475</v>
      </c>
      <c r="B2299" s="194" t="s">
        <v>2108</v>
      </c>
      <c r="C2299" s="194" t="s">
        <v>4047</v>
      </c>
      <c r="D2299" s="193" t="s">
        <v>4210</v>
      </c>
      <c r="E2299" s="193" t="s">
        <v>4093</v>
      </c>
      <c r="F2299" s="290">
        <v>14.58</v>
      </c>
      <c r="G2299" s="333">
        <f>ROUND(SUMIF(Anlagenbewegungsdaten!B:B,A2299,Anlagenbewegungsdaten!C:C),3)</f>
        <v>0</v>
      </c>
      <c r="H2299" s="334">
        <f>IF(ISBLANK(F2299),ROUND(SUMIF(Anlagenbewegungsdaten!B:B,A2299,Anlagenbewegungsdaten!D:D),2),ROUND(G2299*F2299%,2))</f>
        <v>0</v>
      </c>
      <c r="I2299" s="334">
        <f>ROUND((H2299-SUMIF(Anlagenbewegungsdaten!$B:$B,A2299,Anlagenbewegungsdaten!D:D)),3)</f>
        <v>0</v>
      </c>
      <c r="J2299" s="335" t="s">
        <v>5179</v>
      </c>
      <c r="K2299" s="335" t="s">
        <v>5193</v>
      </c>
      <c r="L2299" s="516">
        <v>11.66</v>
      </c>
      <c r="M2299" s="332">
        <f>ROUND(SUMIF(Anlagenbewegungsdaten_AV!B:B,A2299,Anlagenbewegungsdaten_AV!C:C),3)</f>
        <v>0</v>
      </c>
      <c r="N2299" s="330">
        <f>IF(ISBLANK(L2299),ROUND(SUMIF(Anlagenbewegungsdaten_AV!B:B,A2299,Anlagenbewegungsdaten_AV!D:D),2),ROUND(M2299*L2299%,2))</f>
        <v>0</v>
      </c>
      <c r="O2299" s="330">
        <f>ROUND(N2299-SUMIF(Anlagenbewegungsdaten_AV!B:B,A2299,Anlagenbewegungsdaten_AV!D:D),3)</f>
        <v>0</v>
      </c>
    </row>
    <row r="2300" spans="1:15" ht="15" customHeight="1" x14ac:dyDescent="0.25">
      <c r="A2300" s="263" t="s">
        <v>2156</v>
      </c>
      <c r="B2300" s="173" t="s">
        <v>2108</v>
      </c>
      <c r="C2300" s="173" t="s">
        <v>4047</v>
      </c>
      <c r="D2300" s="174" t="s">
        <v>5</v>
      </c>
      <c r="E2300" s="173" t="s">
        <v>2483</v>
      </c>
      <c r="F2300" s="289">
        <v>12.67</v>
      </c>
      <c r="G2300" s="333">
        <f>ROUND(SUMIF(Anlagenbewegungsdaten!B:B,A2300,Anlagenbewegungsdaten!C:C),3)</f>
        <v>0</v>
      </c>
      <c r="H2300" s="334">
        <f>IF(ISBLANK(F2300),ROUND(SUMIF(Anlagenbewegungsdaten!B:B,A2300,Anlagenbewegungsdaten!D:D),2),ROUND(G2300*F2300%,2))</f>
        <v>0</v>
      </c>
      <c r="I2300" s="334">
        <f>ROUND((H2300-SUMIF(Anlagenbewegungsdaten!$B:$B,A2300,Anlagenbewegungsdaten!D:D)),3)</f>
        <v>0</v>
      </c>
      <c r="J2300" s="335" t="s">
        <v>5179</v>
      </c>
      <c r="K2300" s="335" t="s">
        <v>5193</v>
      </c>
      <c r="L2300" s="516">
        <v>10.14</v>
      </c>
      <c r="M2300" s="332">
        <f>ROUND(SUMIF(Anlagenbewegungsdaten_AV!B:B,A2300,Anlagenbewegungsdaten_AV!C:C),3)</f>
        <v>0</v>
      </c>
      <c r="N2300" s="330">
        <f>IF(ISBLANK(L2300),ROUND(SUMIF(Anlagenbewegungsdaten_AV!B:B,A2300,Anlagenbewegungsdaten_AV!D:D),2),ROUND(M2300*L2300%,2))</f>
        <v>0</v>
      </c>
      <c r="O2300" s="330">
        <f>ROUND(N2300-SUMIF(Anlagenbewegungsdaten_AV!B:B,A2300,Anlagenbewegungsdaten_AV!D:D),3)</f>
        <v>0</v>
      </c>
    </row>
    <row r="2301" spans="1:15" ht="15" customHeight="1" x14ac:dyDescent="0.25">
      <c r="A2301" s="263" t="s">
        <v>2157</v>
      </c>
      <c r="B2301" s="173" t="s">
        <v>2108</v>
      </c>
      <c r="C2301" s="173" t="s">
        <v>4047</v>
      </c>
      <c r="D2301" s="174" t="s">
        <v>2158</v>
      </c>
      <c r="E2301" s="173" t="s">
        <v>2486</v>
      </c>
      <c r="F2301" s="289">
        <v>14.67</v>
      </c>
      <c r="G2301" s="333">
        <f>ROUND(SUMIF(Anlagenbewegungsdaten!B:B,A2301,Anlagenbewegungsdaten!C:C),3)</f>
        <v>0</v>
      </c>
      <c r="H2301" s="334">
        <f>IF(ISBLANK(F2301),ROUND(SUMIF(Anlagenbewegungsdaten!B:B,A2301,Anlagenbewegungsdaten!D:D),2),ROUND(G2301*F2301%,2))</f>
        <v>0</v>
      </c>
      <c r="I2301" s="334">
        <f>ROUND((H2301-SUMIF(Anlagenbewegungsdaten!$B:$B,A2301,Anlagenbewegungsdaten!D:D)),3)</f>
        <v>0</v>
      </c>
      <c r="J2301" s="335" t="s">
        <v>5179</v>
      </c>
      <c r="K2301" s="335" t="s">
        <v>5193</v>
      </c>
      <c r="L2301" s="516">
        <v>11.74</v>
      </c>
      <c r="M2301" s="332">
        <f>ROUND(SUMIF(Anlagenbewegungsdaten_AV!B:B,A2301,Anlagenbewegungsdaten_AV!C:C),3)</f>
        <v>0</v>
      </c>
      <c r="N2301" s="330">
        <f>IF(ISBLANK(L2301),ROUND(SUMIF(Anlagenbewegungsdaten_AV!B:B,A2301,Anlagenbewegungsdaten_AV!D:D),2),ROUND(M2301*L2301%,2))</f>
        <v>0</v>
      </c>
      <c r="O2301" s="330">
        <f>ROUND(N2301-SUMIF(Anlagenbewegungsdaten_AV!B:B,A2301,Anlagenbewegungsdaten_AV!D:D),3)</f>
        <v>0</v>
      </c>
    </row>
    <row r="2302" spans="1:15" ht="15" customHeight="1" x14ac:dyDescent="0.25">
      <c r="A2302" s="263" t="s">
        <v>2159</v>
      </c>
      <c r="B2302" s="173" t="s">
        <v>2108</v>
      </c>
      <c r="C2302" s="174" t="s">
        <v>4047</v>
      </c>
      <c r="D2302" s="174" t="s">
        <v>2160</v>
      </c>
      <c r="E2302" s="174" t="s">
        <v>1560</v>
      </c>
      <c r="F2302" s="289">
        <v>15.67</v>
      </c>
      <c r="G2302" s="333">
        <f>ROUND(SUMIF(Anlagenbewegungsdaten!B:B,A2302,Anlagenbewegungsdaten!C:C),3)</f>
        <v>0</v>
      </c>
      <c r="H2302" s="334">
        <f>IF(ISBLANK(F2302),ROUND(SUMIF(Anlagenbewegungsdaten!B:B,A2302,Anlagenbewegungsdaten!D:D),2),ROUND(G2302*F2302%,2))</f>
        <v>0</v>
      </c>
      <c r="I2302" s="334">
        <f>ROUND((H2302-SUMIF(Anlagenbewegungsdaten!$B:$B,A2302,Anlagenbewegungsdaten!D:D)),3)</f>
        <v>0</v>
      </c>
      <c r="J2302" s="335" t="s">
        <v>5179</v>
      </c>
      <c r="K2302" s="335" t="s">
        <v>5193</v>
      </c>
      <c r="L2302" s="516">
        <v>12.54</v>
      </c>
      <c r="M2302" s="332">
        <f>ROUND(SUMIF(Anlagenbewegungsdaten_AV!B:B,A2302,Anlagenbewegungsdaten_AV!C:C),3)</f>
        <v>0</v>
      </c>
      <c r="N2302" s="330">
        <f>IF(ISBLANK(L2302),ROUND(SUMIF(Anlagenbewegungsdaten_AV!B:B,A2302,Anlagenbewegungsdaten_AV!D:D),2),ROUND(M2302*L2302%,2))</f>
        <v>0</v>
      </c>
      <c r="O2302" s="330">
        <f>ROUND(N2302-SUMIF(Anlagenbewegungsdaten_AV!B:B,A2302,Anlagenbewegungsdaten_AV!D:D),3)</f>
        <v>0</v>
      </c>
    </row>
    <row r="2303" spans="1:15" ht="15" customHeight="1" x14ac:dyDescent="0.25">
      <c r="A2303" s="263" t="s">
        <v>2161</v>
      </c>
      <c r="B2303" s="173" t="s">
        <v>2108</v>
      </c>
      <c r="C2303" s="173" t="s">
        <v>4047</v>
      </c>
      <c r="D2303" s="174" t="s">
        <v>2162</v>
      </c>
      <c r="E2303" s="173" t="s">
        <v>1563</v>
      </c>
      <c r="F2303" s="289">
        <v>15.67</v>
      </c>
      <c r="G2303" s="333">
        <f>ROUND(SUMIF(Anlagenbewegungsdaten!B:B,A2303,Anlagenbewegungsdaten!C:C),3)</f>
        <v>0</v>
      </c>
      <c r="H2303" s="334">
        <f>IF(ISBLANK(F2303),ROUND(SUMIF(Anlagenbewegungsdaten!B:B,A2303,Anlagenbewegungsdaten!D:D),2),ROUND(G2303*F2303%,2))</f>
        <v>0</v>
      </c>
      <c r="I2303" s="334">
        <f>ROUND((H2303-SUMIF(Anlagenbewegungsdaten!$B:$B,A2303,Anlagenbewegungsdaten!D:D)),3)</f>
        <v>0</v>
      </c>
      <c r="J2303" s="335" t="s">
        <v>5179</v>
      </c>
      <c r="K2303" s="335" t="s">
        <v>5193</v>
      </c>
      <c r="L2303" s="516">
        <v>12.54</v>
      </c>
      <c r="M2303" s="332">
        <f>ROUND(SUMIF(Anlagenbewegungsdaten_AV!B:B,A2303,Anlagenbewegungsdaten_AV!C:C),3)</f>
        <v>0</v>
      </c>
      <c r="N2303" s="330">
        <f>IF(ISBLANK(L2303),ROUND(SUMIF(Anlagenbewegungsdaten_AV!B:B,A2303,Anlagenbewegungsdaten_AV!D:D),2),ROUND(M2303*L2303%,2))</f>
        <v>0</v>
      </c>
      <c r="O2303" s="330">
        <f>ROUND(N2303-SUMIF(Anlagenbewegungsdaten_AV!B:B,A2303,Anlagenbewegungsdaten_AV!D:D),3)</f>
        <v>0</v>
      </c>
    </row>
    <row r="2304" spans="1:15" ht="15" customHeight="1" x14ac:dyDescent="0.25">
      <c r="A2304" s="263" t="s">
        <v>2956</v>
      </c>
      <c r="B2304" s="173" t="s">
        <v>2108</v>
      </c>
      <c r="C2304" s="173" t="s">
        <v>4047</v>
      </c>
      <c r="D2304" s="174" t="s">
        <v>2957</v>
      </c>
      <c r="E2304" s="174" t="s">
        <v>2576</v>
      </c>
      <c r="F2304" s="289">
        <v>15.64</v>
      </c>
      <c r="G2304" s="333">
        <f>ROUND(SUMIF(Anlagenbewegungsdaten!B:B,A2304,Anlagenbewegungsdaten!C:C),3)</f>
        <v>0</v>
      </c>
      <c r="H2304" s="334">
        <f>IF(ISBLANK(F2304),ROUND(SUMIF(Anlagenbewegungsdaten!B:B,A2304,Anlagenbewegungsdaten!D:D),2),ROUND(G2304*F2304%,2))</f>
        <v>0</v>
      </c>
      <c r="I2304" s="334">
        <f>ROUND((H2304-SUMIF(Anlagenbewegungsdaten!$B:$B,A2304,Anlagenbewegungsdaten!D:D)),3)</f>
        <v>0</v>
      </c>
      <c r="J2304" s="335" t="s">
        <v>5179</v>
      </c>
      <c r="K2304" s="335" t="s">
        <v>5193</v>
      </c>
      <c r="L2304" s="516">
        <v>12.51</v>
      </c>
      <c r="M2304" s="332">
        <f>ROUND(SUMIF(Anlagenbewegungsdaten_AV!B:B,A2304,Anlagenbewegungsdaten_AV!C:C),3)</f>
        <v>0</v>
      </c>
      <c r="N2304" s="330">
        <f>IF(ISBLANK(L2304),ROUND(SUMIF(Anlagenbewegungsdaten_AV!B:B,A2304,Anlagenbewegungsdaten_AV!D:D),2),ROUND(M2304*L2304%,2))</f>
        <v>0</v>
      </c>
      <c r="O2304" s="330">
        <f>ROUND(N2304-SUMIF(Anlagenbewegungsdaten_AV!B:B,A2304,Anlagenbewegungsdaten_AV!D:D),3)</f>
        <v>0</v>
      </c>
    </row>
    <row r="2305" spans="1:15" ht="15" customHeight="1" x14ac:dyDescent="0.25">
      <c r="A2305" s="263" t="s">
        <v>3700</v>
      </c>
      <c r="B2305" s="173" t="s">
        <v>2108</v>
      </c>
      <c r="C2305" s="173" t="s">
        <v>4047</v>
      </c>
      <c r="D2305" s="174" t="s">
        <v>3701</v>
      </c>
      <c r="E2305" s="174" t="s">
        <v>3320</v>
      </c>
      <c r="F2305" s="289">
        <v>15.61</v>
      </c>
      <c r="G2305" s="333">
        <f>ROUND(SUMIF(Anlagenbewegungsdaten!B:B,A2305,Anlagenbewegungsdaten!C:C),3)</f>
        <v>0</v>
      </c>
      <c r="H2305" s="334">
        <f>IF(ISBLANK(F2305),ROUND(SUMIF(Anlagenbewegungsdaten!B:B,A2305,Anlagenbewegungsdaten!D:D),2),ROUND(G2305*F2305%,2))</f>
        <v>0</v>
      </c>
      <c r="I2305" s="334">
        <f>ROUND((H2305-SUMIF(Anlagenbewegungsdaten!$B:$B,A2305,Anlagenbewegungsdaten!D:D)),3)</f>
        <v>0</v>
      </c>
      <c r="J2305" s="335" t="s">
        <v>5179</v>
      </c>
      <c r="K2305" s="335" t="s">
        <v>5193</v>
      </c>
      <c r="L2305" s="516">
        <v>12.49</v>
      </c>
      <c r="M2305" s="332">
        <f>ROUND(SUMIF(Anlagenbewegungsdaten_AV!B:B,A2305,Anlagenbewegungsdaten_AV!C:C),3)</f>
        <v>0</v>
      </c>
      <c r="N2305" s="330">
        <f>IF(ISBLANK(L2305),ROUND(SUMIF(Anlagenbewegungsdaten_AV!B:B,A2305,Anlagenbewegungsdaten_AV!D:D),2),ROUND(M2305*L2305%,2))</f>
        <v>0</v>
      </c>
      <c r="O2305" s="330">
        <f>ROUND(N2305-SUMIF(Anlagenbewegungsdaten_AV!B:B,A2305,Anlagenbewegungsdaten_AV!D:D),3)</f>
        <v>0</v>
      </c>
    </row>
    <row r="2306" spans="1:15" ht="15" customHeight="1" x14ac:dyDescent="0.25">
      <c r="A2306" s="275" t="s">
        <v>4476</v>
      </c>
      <c r="B2306" s="194" t="s">
        <v>2108</v>
      </c>
      <c r="C2306" s="194" t="s">
        <v>4047</v>
      </c>
      <c r="D2306" s="193" t="s">
        <v>4477</v>
      </c>
      <c r="E2306" s="193" t="s">
        <v>4093</v>
      </c>
      <c r="F2306" s="290">
        <v>15.58</v>
      </c>
      <c r="G2306" s="333">
        <f>ROUND(SUMIF(Anlagenbewegungsdaten!B:B,A2306,Anlagenbewegungsdaten!C:C),3)</f>
        <v>0</v>
      </c>
      <c r="H2306" s="334">
        <f>IF(ISBLANK(F2306),ROUND(SUMIF(Anlagenbewegungsdaten!B:B,A2306,Anlagenbewegungsdaten!D:D),2),ROUND(G2306*F2306%,2))</f>
        <v>0</v>
      </c>
      <c r="I2306" s="334">
        <f>ROUND((H2306-SUMIF(Anlagenbewegungsdaten!$B:$B,A2306,Anlagenbewegungsdaten!D:D)),3)</f>
        <v>0</v>
      </c>
      <c r="J2306" s="335" t="s">
        <v>5179</v>
      </c>
      <c r="K2306" s="335" t="s">
        <v>5193</v>
      </c>
      <c r="L2306" s="516">
        <v>12.46</v>
      </c>
      <c r="M2306" s="332">
        <f>ROUND(SUMIF(Anlagenbewegungsdaten_AV!B:B,A2306,Anlagenbewegungsdaten_AV!C:C),3)</f>
        <v>0</v>
      </c>
      <c r="N2306" s="330">
        <f>IF(ISBLANK(L2306),ROUND(SUMIF(Anlagenbewegungsdaten_AV!B:B,A2306,Anlagenbewegungsdaten_AV!D:D),2),ROUND(M2306*L2306%,2))</f>
        <v>0</v>
      </c>
      <c r="O2306" s="330">
        <f>ROUND(N2306-SUMIF(Anlagenbewegungsdaten_AV!B:B,A2306,Anlagenbewegungsdaten_AV!D:D),3)</f>
        <v>0</v>
      </c>
    </row>
    <row r="2307" spans="1:15" ht="15" customHeight="1" x14ac:dyDescent="0.25">
      <c r="A2307" s="270" t="s">
        <v>2352</v>
      </c>
      <c r="B2307" s="177" t="s">
        <v>2108</v>
      </c>
      <c r="C2307" s="177" t="s">
        <v>4047</v>
      </c>
      <c r="D2307" s="177" t="s">
        <v>2488</v>
      </c>
      <c r="E2307" s="177" t="s">
        <v>2483</v>
      </c>
      <c r="F2307" s="293">
        <v>17.670000000000002</v>
      </c>
      <c r="G2307" s="333">
        <f>ROUND(SUMIF(Anlagenbewegungsdaten!B:B,A2307,Anlagenbewegungsdaten!C:C),3)</f>
        <v>0</v>
      </c>
      <c r="H2307" s="334">
        <f>IF(ISBLANK(F2307),ROUND(SUMIF(Anlagenbewegungsdaten!B:B,A2307,Anlagenbewegungsdaten!D:D),2),ROUND(G2307*F2307%,2))</f>
        <v>0</v>
      </c>
      <c r="I2307" s="334">
        <f>ROUND((H2307-SUMIF(Anlagenbewegungsdaten!$B:$B,A2307,Anlagenbewegungsdaten!D:D)),3)</f>
        <v>0</v>
      </c>
      <c r="J2307" s="335" t="s">
        <v>5179</v>
      </c>
      <c r="K2307" s="335" t="s">
        <v>5193</v>
      </c>
      <c r="L2307" s="516">
        <v>14.14</v>
      </c>
      <c r="M2307" s="332">
        <f>ROUND(SUMIF(Anlagenbewegungsdaten_AV!B:B,A2307,Anlagenbewegungsdaten_AV!C:C),3)</f>
        <v>0</v>
      </c>
      <c r="N2307" s="330">
        <f>IF(ISBLANK(L2307),ROUND(SUMIF(Anlagenbewegungsdaten_AV!B:B,A2307,Anlagenbewegungsdaten_AV!D:D),2),ROUND(M2307*L2307%,2))</f>
        <v>0</v>
      </c>
      <c r="O2307" s="330">
        <f>ROUND(N2307-SUMIF(Anlagenbewegungsdaten_AV!B:B,A2307,Anlagenbewegungsdaten_AV!D:D),3)</f>
        <v>0</v>
      </c>
    </row>
    <row r="2308" spans="1:15" ht="15" customHeight="1" x14ac:dyDescent="0.25">
      <c r="A2308" s="270" t="s">
        <v>2353</v>
      </c>
      <c r="B2308" s="177" t="s">
        <v>2108</v>
      </c>
      <c r="C2308" s="177" t="s">
        <v>4047</v>
      </c>
      <c r="D2308" s="178" t="s">
        <v>12</v>
      </c>
      <c r="E2308" s="177" t="s">
        <v>2486</v>
      </c>
      <c r="F2308" s="293">
        <v>19.670000000000002</v>
      </c>
      <c r="G2308" s="333">
        <f>ROUND(SUMIF(Anlagenbewegungsdaten!B:B,A2308,Anlagenbewegungsdaten!C:C),3)</f>
        <v>13828.5</v>
      </c>
      <c r="H2308" s="334">
        <f>IF(ISBLANK(F2308),ROUND(SUMIF(Anlagenbewegungsdaten!B:B,A2308,Anlagenbewegungsdaten!D:D),2),ROUND(G2308*F2308%,2))</f>
        <v>2720.07</v>
      </c>
      <c r="I2308" s="334">
        <f>ROUND((H2308-SUMIF(Anlagenbewegungsdaten!$B:$B,A2308,Anlagenbewegungsdaten!D:D)),3)</f>
        <v>4.0000000000000001E-3</v>
      </c>
      <c r="J2308" s="335" t="s">
        <v>5179</v>
      </c>
      <c r="K2308" s="335" t="s">
        <v>5193</v>
      </c>
      <c r="L2308" s="516">
        <v>15.74</v>
      </c>
      <c r="M2308" s="332">
        <f>ROUND(SUMIF(Anlagenbewegungsdaten_AV!B:B,A2308,Anlagenbewegungsdaten_AV!C:C),3)</f>
        <v>0</v>
      </c>
      <c r="N2308" s="330">
        <f>IF(ISBLANK(L2308),ROUND(SUMIF(Anlagenbewegungsdaten_AV!B:B,A2308,Anlagenbewegungsdaten_AV!D:D),2),ROUND(M2308*L2308%,2))</f>
        <v>0</v>
      </c>
      <c r="O2308" s="330">
        <f>ROUND(N2308-SUMIF(Anlagenbewegungsdaten_AV!B:B,A2308,Anlagenbewegungsdaten_AV!D:D),3)</f>
        <v>0</v>
      </c>
    </row>
    <row r="2309" spans="1:15" ht="15" customHeight="1" x14ac:dyDescent="0.25">
      <c r="A2309" s="263" t="s">
        <v>2163</v>
      </c>
      <c r="B2309" s="173" t="s">
        <v>2108</v>
      </c>
      <c r="C2309" s="174" t="s">
        <v>4047</v>
      </c>
      <c r="D2309" s="174" t="s">
        <v>14</v>
      </c>
      <c r="E2309" s="174" t="s">
        <v>1560</v>
      </c>
      <c r="F2309" s="289">
        <v>20.67</v>
      </c>
      <c r="G2309" s="333">
        <f>ROUND(SUMIF(Anlagenbewegungsdaten!B:B,A2309,Anlagenbewegungsdaten!C:C),3)</f>
        <v>0</v>
      </c>
      <c r="H2309" s="334">
        <f>IF(ISBLANK(F2309),ROUND(SUMIF(Anlagenbewegungsdaten!B:B,A2309,Anlagenbewegungsdaten!D:D),2),ROUND(G2309*F2309%,2))</f>
        <v>0</v>
      </c>
      <c r="I2309" s="334">
        <f>ROUND((H2309-SUMIF(Anlagenbewegungsdaten!$B:$B,A2309,Anlagenbewegungsdaten!D:D)),3)</f>
        <v>0</v>
      </c>
      <c r="J2309" s="335" t="s">
        <v>5179</v>
      </c>
      <c r="K2309" s="335" t="s">
        <v>5193</v>
      </c>
      <c r="L2309" s="516">
        <v>16.54</v>
      </c>
      <c r="M2309" s="332">
        <f>ROUND(SUMIF(Anlagenbewegungsdaten_AV!B:B,A2309,Anlagenbewegungsdaten_AV!C:C),3)</f>
        <v>0</v>
      </c>
      <c r="N2309" s="330">
        <f>IF(ISBLANK(L2309),ROUND(SUMIF(Anlagenbewegungsdaten_AV!B:B,A2309,Anlagenbewegungsdaten_AV!D:D),2),ROUND(M2309*L2309%,2))</f>
        <v>0</v>
      </c>
      <c r="O2309" s="330">
        <f>ROUND(N2309-SUMIF(Anlagenbewegungsdaten_AV!B:B,A2309,Anlagenbewegungsdaten_AV!D:D),3)</f>
        <v>0</v>
      </c>
    </row>
    <row r="2310" spans="1:15" ht="15" customHeight="1" x14ac:dyDescent="0.25">
      <c r="A2310" s="263" t="s">
        <v>2164</v>
      </c>
      <c r="B2310" s="173" t="s">
        <v>2108</v>
      </c>
      <c r="C2310" s="173" t="s">
        <v>4047</v>
      </c>
      <c r="D2310" s="174" t="s">
        <v>593</v>
      </c>
      <c r="E2310" s="173" t="s">
        <v>1563</v>
      </c>
      <c r="F2310" s="289">
        <v>20.67</v>
      </c>
      <c r="G2310" s="333">
        <f>ROUND(SUMIF(Anlagenbewegungsdaten!B:B,A2310,Anlagenbewegungsdaten!C:C),3)</f>
        <v>0</v>
      </c>
      <c r="H2310" s="334">
        <f>IF(ISBLANK(F2310),ROUND(SUMIF(Anlagenbewegungsdaten!B:B,A2310,Anlagenbewegungsdaten!D:D),2),ROUND(G2310*F2310%,2))</f>
        <v>0</v>
      </c>
      <c r="I2310" s="334">
        <f>ROUND((H2310-SUMIF(Anlagenbewegungsdaten!$B:$B,A2310,Anlagenbewegungsdaten!D:D)),3)</f>
        <v>0</v>
      </c>
      <c r="J2310" s="335" t="s">
        <v>5179</v>
      </c>
      <c r="K2310" s="335" t="s">
        <v>5193</v>
      </c>
      <c r="L2310" s="516">
        <v>16.54</v>
      </c>
      <c r="M2310" s="332">
        <f>ROUND(SUMIF(Anlagenbewegungsdaten_AV!B:B,A2310,Anlagenbewegungsdaten_AV!C:C),3)</f>
        <v>0</v>
      </c>
      <c r="N2310" s="330">
        <f>IF(ISBLANK(L2310),ROUND(SUMIF(Anlagenbewegungsdaten_AV!B:B,A2310,Anlagenbewegungsdaten_AV!D:D),2),ROUND(M2310*L2310%,2))</f>
        <v>0</v>
      </c>
      <c r="O2310" s="330">
        <f>ROUND(N2310-SUMIF(Anlagenbewegungsdaten_AV!B:B,A2310,Anlagenbewegungsdaten_AV!D:D),3)</f>
        <v>0</v>
      </c>
    </row>
    <row r="2311" spans="1:15" ht="15" customHeight="1" x14ac:dyDescent="0.25">
      <c r="A2311" s="263" t="s">
        <v>2958</v>
      </c>
      <c r="B2311" s="173" t="s">
        <v>2108</v>
      </c>
      <c r="C2311" s="173" t="s">
        <v>4047</v>
      </c>
      <c r="D2311" s="174" t="s">
        <v>2789</v>
      </c>
      <c r="E2311" s="174" t="s">
        <v>2576</v>
      </c>
      <c r="F2311" s="289">
        <v>20.64</v>
      </c>
      <c r="G2311" s="333">
        <f>ROUND(SUMIF(Anlagenbewegungsdaten!B:B,A2311,Anlagenbewegungsdaten!C:C),3)</f>
        <v>0</v>
      </c>
      <c r="H2311" s="334">
        <f>IF(ISBLANK(F2311),ROUND(SUMIF(Anlagenbewegungsdaten!B:B,A2311,Anlagenbewegungsdaten!D:D),2),ROUND(G2311*F2311%,2))</f>
        <v>0</v>
      </c>
      <c r="I2311" s="334">
        <f>ROUND((H2311-SUMIF(Anlagenbewegungsdaten!$B:$B,A2311,Anlagenbewegungsdaten!D:D)),3)</f>
        <v>0</v>
      </c>
      <c r="J2311" s="335" t="s">
        <v>5179</v>
      </c>
      <c r="K2311" s="335" t="s">
        <v>5193</v>
      </c>
      <c r="L2311" s="516">
        <v>16.510000000000002</v>
      </c>
      <c r="M2311" s="332">
        <f>ROUND(SUMIF(Anlagenbewegungsdaten_AV!B:B,A2311,Anlagenbewegungsdaten_AV!C:C),3)</f>
        <v>0</v>
      </c>
      <c r="N2311" s="330">
        <f>IF(ISBLANK(L2311),ROUND(SUMIF(Anlagenbewegungsdaten_AV!B:B,A2311,Anlagenbewegungsdaten_AV!D:D),2),ROUND(M2311*L2311%,2))</f>
        <v>0</v>
      </c>
      <c r="O2311" s="330">
        <f>ROUND(N2311-SUMIF(Anlagenbewegungsdaten_AV!B:B,A2311,Anlagenbewegungsdaten_AV!D:D),3)</f>
        <v>0</v>
      </c>
    </row>
    <row r="2312" spans="1:15" ht="15" customHeight="1" x14ac:dyDescent="0.25">
      <c r="A2312" s="263" t="s">
        <v>3702</v>
      </c>
      <c r="B2312" s="173" t="s">
        <v>2108</v>
      </c>
      <c r="C2312" s="173" t="s">
        <v>4047</v>
      </c>
      <c r="D2312" s="174" t="s">
        <v>3533</v>
      </c>
      <c r="E2312" s="174" t="s">
        <v>3320</v>
      </c>
      <c r="F2312" s="289">
        <v>20.61</v>
      </c>
      <c r="G2312" s="333">
        <f>ROUND(SUMIF(Anlagenbewegungsdaten!B:B,A2312,Anlagenbewegungsdaten!C:C),3)</f>
        <v>0</v>
      </c>
      <c r="H2312" s="334">
        <f>IF(ISBLANK(F2312),ROUND(SUMIF(Anlagenbewegungsdaten!B:B,A2312,Anlagenbewegungsdaten!D:D),2),ROUND(G2312*F2312%,2))</f>
        <v>0</v>
      </c>
      <c r="I2312" s="334">
        <f>ROUND((H2312-SUMIF(Anlagenbewegungsdaten!$B:$B,A2312,Anlagenbewegungsdaten!D:D)),3)</f>
        <v>0</v>
      </c>
      <c r="J2312" s="335" t="s">
        <v>5179</v>
      </c>
      <c r="K2312" s="335" t="s">
        <v>5193</v>
      </c>
      <c r="L2312" s="516">
        <v>16.489999999999998</v>
      </c>
      <c r="M2312" s="332">
        <f>ROUND(SUMIF(Anlagenbewegungsdaten_AV!B:B,A2312,Anlagenbewegungsdaten_AV!C:C),3)</f>
        <v>0</v>
      </c>
      <c r="N2312" s="330">
        <f>IF(ISBLANK(L2312),ROUND(SUMIF(Anlagenbewegungsdaten_AV!B:B,A2312,Anlagenbewegungsdaten_AV!D:D),2),ROUND(M2312*L2312%,2))</f>
        <v>0</v>
      </c>
      <c r="O2312" s="330">
        <f>ROUND(N2312-SUMIF(Anlagenbewegungsdaten_AV!B:B,A2312,Anlagenbewegungsdaten_AV!D:D),3)</f>
        <v>0</v>
      </c>
    </row>
    <row r="2313" spans="1:15" ht="15" customHeight="1" x14ac:dyDescent="0.25">
      <c r="A2313" s="275" t="s">
        <v>4478</v>
      </c>
      <c r="B2313" s="194" t="s">
        <v>2108</v>
      </c>
      <c r="C2313" s="194" t="s">
        <v>4047</v>
      </c>
      <c r="D2313" s="193" t="s">
        <v>4308</v>
      </c>
      <c r="E2313" s="193" t="s">
        <v>4093</v>
      </c>
      <c r="F2313" s="290">
        <v>20.58</v>
      </c>
      <c r="G2313" s="333">
        <f>ROUND(SUMIF(Anlagenbewegungsdaten!B:B,A2313,Anlagenbewegungsdaten!C:C),3)</f>
        <v>0</v>
      </c>
      <c r="H2313" s="334">
        <f>IF(ISBLANK(F2313),ROUND(SUMIF(Anlagenbewegungsdaten!B:B,A2313,Anlagenbewegungsdaten!D:D),2),ROUND(G2313*F2313%,2))</f>
        <v>0</v>
      </c>
      <c r="I2313" s="334">
        <f>ROUND((H2313-SUMIF(Anlagenbewegungsdaten!$B:$B,A2313,Anlagenbewegungsdaten!D:D)),3)</f>
        <v>0</v>
      </c>
      <c r="J2313" s="335" t="s">
        <v>5179</v>
      </c>
      <c r="K2313" s="335" t="s">
        <v>5193</v>
      </c>
      <c r="L2313" s="516">
        <v>16.46</v>
      </c>
      <c r="M2313" s="332">
        <f>ROUND(SUMIF(Anlagenbewegungsdaten_AV!B:B,A2313,Anlagenbewegungsdaten_AV!C:C),3)</f>
        <v>0</v>
      </c>
      <c r="N2313" s="330">
        <f>IF(ISBLANK(L2313),ROUND(SUMIF(Anlagenbewegungsdaten_AV!B:B,A2313,Anlagenbewegungsdaten_AV!D:D),2),ROUND(M2313*L2313%,2))</f>
        <v>0</v>
      </c>
      <c r="O2313" s="330">
        <f>ROUND(N2313-SUMIF(Anlagenbewegungsdaten_AV!B:B,A2313,Anlagenbewegungsdaten_AV!D:D),3)</f>
        <v>0</v>
      </c>
    </row>
    <row r="2314" spans="1:15" ht="15" customHeight="1" x14ac:dyDescent="0.25">
      <c r="A2314" s="263" t="s">
        <v>2165</v>
      </c>
      <c r="B2314" s="173" t="s">
        <v>2108</v>
      </c>
      <c r="C2314" s="173" t="s">
        <v>4047</v>
      </c>
      <c r="D2314" s="174" t="s">
        <v>18</v>
      </c>
      <c r="E2314" s="173" t="s">
        <v>2483</v>
      </c>
      <c r="F2314" s="289">
        <v>18.670000000000002</v>
      </c>
      <c r="G2314" s="333">
        <f>ROUND(SUMIF(Anlagenbewegungsdaten!B:B,A2314,Anlagenbewegungsdaten!C:C),3)</f>
        <v>0</v>
      </c>
      <c r="H2314" s="334">
        <f>IF(ISBLANK(F2314),ROUND(SUMIF(Anlagenbewegungsdaten!B:B,A2314,Anlagenbewegungsdaten!D:D),2),ROUND(G2314*F2314%,2))</f>
        <v>0</v>
      </c>
      <c r="I2314" s="334">
        <f>ROUND((H2314-SUMIF(Anlagenbewegungsdaten!$B:$B,A2314,Anlagenbewegungsdaten!D:D)),3)</f>
        <v>0</v>
      </c>
      <c r="J2314" s="335" t="s">
        <v>5179</v>
      </c>
      <c r="K2314" s="335" t="s">
        <v>5193</v>
      </c>
      <c r="L2314" s="516">
        <v>14.94</v>
      </c>
      <c r="M2314" s="332">
        <f>ROUND(SUMIF(Anlagenbewegungsdaten_AV!B:B,A2314,Anlagenbewegungsdaten_AV!C:C),3)</f>
        <v>0</v>
      </c>
      <c r="N2314" s="330">
        <f>IF(ISBLANK(L2314),ROUND(SUMIF(Anlagenbewegungsdaten_AV!B:B,A2314,Anlagenbewegungsdaten_AV!D:D),2),ROUND(M2314*L2314%,2))</f>
        <v>0</v>
      </c>
      <c r="O2314" s="330">
        <f>ROUND(N2314-SUMIF(Anlagenbewegungsdaten_AV!B:B,A2314,Anlagenbewegungsdaten_AV!D:D),3)</f>
        <v>0</v>
      </c>
    </row>
    <row r="2315" spans="1:15" ht="15" customHeight="1" x14ac:dyDescent="0.25">
      <c r="A2315" s="263" t="s">
        <v>2166</v>
      </c>
      <c r="B2315" s="173" t="s">
        <v>2108</v>
      </c>
      <c r="C2315" s="173" t="s">
        <v>4047</v>
      </c>
      <c r="D2315" s="174" t="s">
        <v>20</v>
      </c>
      <c r="E2315" s="173" t="s">
        <v>2486</v>
      </c>
      <c r="F2315" s="289">
        <v>20.67</v>
      </c>
      <c r="G2315" s="333">
        <f>ROUND(SUMIF(Anlagenbewegungsdaten!B:B,A2315,Anlagenbewegungsdaten!C:C),3)</f>
        <v>0</v>
      </c>
      <c r="H2315" s="334">
        <f>IF(ISBLANK(F2315),ROUND(SUMIF(Anlagenbewegungsdaten!B:B,A2315,Anlagenbewegungsdaten!D:D),2),ROUND(G2315*F2315%,2))</f>
        <v>0</v>
      </c>
      <c r="I2315" s="334">
        <f>ROUND((H2315-SUMIF(Anlagenbewegungsdaten!$B:$B,A2315,Anlagenbewegungsdaten!D:D)),3)</f>
        <v>0</v>
      </c>
      <c r="J2315" s="335" t="s">
        <v>5179</v>
      </c>
      <c r="K2315" s="335" t="s">
        <v>5193</v>
      </c>
      <c r="L2315" s="516">
        <v>16.54</v>
      </c>
      <c r="M2315" s="332">
        <f>ROUND(SUMIF(Anlagenbewegungsdaten_AV!B:B,A2315,Anlagenbewegungsdaten_AV!C:C),3)</f>
        <v>0</v>
      </c>
      <c r="N2315" s="330">
        <f>IF(ISBLANK(L2315),ROUND(SUMIF(Anlagenbewegungsdaten_AV!B:B,A2315,Anlagenbewegungsdaten_AV!D:D),2),ROUND(M2315*L2315%,2))</f>
        <v>0</v>
      </c>
      <c r="O2315" s="330">
        <f>ROUND(N2315-SUMIF(Anlagenbewegungsdaten_AV!B:B,A2315,Anlagenbewegungsdaten_AV!D:D),3)</f>
        <v>0</v>
      </c>
    </row>
    <row r="2316" spans="1:15" ht="15" customHeight="1" x14ac:dyDescent="0.25">
      <c r="A2316" s="263" t="s">
        <v>2167</v>
      </c>
      <c r="B2316" s="173" t="s">
        <v>2108</v>
      </c>
      <c r="C2316" s="174" t="s">
        <v>4047</v>
      </c>
      <c r="D2316" s="174" t="s">
        <v>22</v>
      </c>
      <c r="E2316" s="174" t="s">
        <v>1560</v>
      </c>
      <c r="F2316" s="289">
        <v>21.67</v>
      </c>
      <c r="G2316" s="333">
        <f>ROUND(SUMIF(Anlagenbewegungsdaten!B:B,A2316,Anlagenbewegungsdaten!C:C),3)</f>
        <v>0</v>
      </c>
      <c r="H2316" s="334">
        <f>IF(ISBLANK(F2316),ROUND(SUMIF(Anlagenbewegungsdaten!B:B,A2316,Anlagenbewegungsdaten!D:D),2),ROUND(G2316*F2316%,2))</f>
        <v>0</v>
      </c>
      <c r="I2316" s="334">
        <f>ROUND((H2316-SUMIF(Anlagenbewegungsdaten!$B:$B,A2316,Anlagenbewegungsdaten!D:D)),3)</f>
        <v>0</v>
      </c>
      <c r="J2316" s="335" t="s">
        <v>5179</v>
      </c>
      <c r="K2316" s="335" t="s">
        <v>5193</v>
      </c>
      <c r="L2316" s="516">
        <v>17.34</v>
      </c>
      <c r="M2316" s="332">
        <f>ROUND(SUMIF(Anlagenbewegungsdaten_AV!B:B,A2316,Anlagenbewegungsdaten_AV!C:C),3)</f>
        <v>0</v>
      </c>
      <c r="N2316" s="330">
        <f>IF(ISBLANK(L2316),ROUND(SUMIF(Anlagenbewegungsdaten_AV!B:B,A2316,Anlagenbewegungsdaten_AV!D:D),2),ROUND(M2316*L2316%,2))</f>
        <v>0</v>
      </c>
      <c r="O2316" s="330">
        <f>ROUND(N2316-SUMIF(Anlagenbewegungsdaten_AV!B:B,A2316,Anlagenbewegungsdaten_AV!D:D),3)</f>
        <v>0</v>
      </c>
    </row>
    <row r="2317" spans="1:15" ht="15" customHeight="1" x14ac:dyDescent="0.25">
      <c r="A2317" s="263" t="s">
        <v>2168</v>
      </c>
      <c r="B2317" s="173" t="s">
        <v>2108</v>
      </c>
      <c r="C2317" s="173" t="s">
        <v>4047</v>
      </c>
      <c r="D2317" s="174" t="s">
        <v>24</v>
      </c>
      <c r="E2317" s="173" t="s">
        <v>1563</v>
      </c>
      <c r="F2317" s="289">
        <v>21.67</v>
      </c>
      <c r="G2317" s="333">
        <f>ROUND(SUMIF(Anlagenbewegungsdaten!B:B,A2317,Anlagenbewegungsdaten!C:C),3)</f>
        <v>0</v>
      </c>
      <c r="H2317" s="334">
        <f>IF(ISBLANK(F2317),ROUND(SUMIF(Anlagenbewegungsdaten!B:B,A2317,Anlagenbewegungsdaten!D:D),2),ROUND(G2317*F2317%,2))</f>
        <v>0</v>
      </c>
      <c r="I2317" s="334">
        <f>ROUND((H2317-SUMIF(Anlagenbewegungsdaten!$B:$B,A2317,Anlagenbewegungsdaten!D:D)),3)</f>
        <v>0</v>
      </c>
      <c r="J2317" s="335" t="s">
        <v>5179</v>
      </c>
      <c r="K2317" s="335" t="s">
        <v>5193</v>
      </c>
      <c r="L2317" s="516">
        <v>17.34</v>
      </c>
      <c r="M2317" s="332">
        <f>ROUND(SUMIF(Anlagenbewegungsdaten_AV!B:B,A2317,Anlagenbewegungsdaten_AV!C:C),3)</f>
        <v>0</v>
      </c>
      <c r="N2317" s="330">
        <f>IF(ISBLANK(L2317),ROUND(SUMIF(Anlagenbewegungsdaten_AV!B:B,A2317,Anlagenbewegungsdaten_AV!D:D),2),ROUND(M2317*L2317%,2))</f>
        <v>0</v>
      </c>
      <c r="O2317" s="330">
        <f>ROUND(N2317-SUMIF(Anlagenbewegungsdaten_AV!B:B,A2317,Anlagenbewegungsdaten_AV!D:D),3)</f>
        <v>0</v>
      </c>
    </row>
    <row r="2318" spans="1:15" ht="15" customHeight="1" x14ac:dyDescent="0.25">
      <c r="A2318" s="263" t="s">
        <v>2959</v>
      </c>
      <c r="B2318" s="173" t="s">
        <v>2108</v>
      </c>
      <c r="C2318" s="173" t="s">
        <v>4047</v>
      </c>
      <c r="D2318" s="174" t="s">
        <v>2698</v>
      </c>
      <c r="E2318" s="174" t="s">
        <v>2576</v>
      </c>
      <c r="F2318" s="289">
        <v>21.64</v>
      </c>
      <c r="G2318" s="333">
        <f>ROUND(SUMIF(Anlagenbewegungsdaten!B:B,A2318,Anlagenbewegungsdaten!C:C),3)</f>
        <v>0</v>
      </c>
      <c r="H2318" s="334">
        <f>IF(ISBLANK(F2318),ROUND(SUMIF(Anlagenbewegungsdaten!B:B,A2318,Anlagenbewegungsdaten!D:D),2),ROUND(G2318*F2318%,2))</f>
        <v>0</v>
      </c>
      <c r="I2318" s="334">
        <f>ROUND((H2318-SUMIF(Anlagenbewegungsdaten!$B:$B,A2318,Anlagenbewegungsdaten!D:D)),3)</f>
        <v>0</v>
      </c>
      <c r="J2318" s="335" t="s">
        <v>5179</v>
      </c>
      <c r="K2318" s="335" t="s">
        <v>5193</v>
      </c>
      <c r="L2318" s="516">
        <v>17.309999999999999</v>
      </c>
      <c r="M2318" s="332">
        <f>ROUND(SUMIF(Anlagenbewegungsdaten_AV!B:B,A2318,Anlagenbewegungsdaten_AV!C:C),3)</f>
        <v>0</v>
      </c>
      <c r="N2318" s="330">
        <f>IF(ISBLANK(L2318),ROUND(SUMIF(Anlagenbewegungsdaten_AV!B:B,A2318,Anlagenbewegungsdaten_AV!D:D),2),ROUND(M2318*L2318%,2))</f>
        <v>0</v>
      </c>
      <c r="O2318" s="330">
        <f>ROUND(N2318-SUMIF(Anlagenbewegungsdaten_AV!B:B,A2318,Anlagenbewegungsdaten_AV!D:D),3)</f>
        <v>0</v>
      </c>
    </row>
    <row r="2319" spans="1:15" ht="15" customHeight="1" x14ac:dyDescent="0.25">
      <c r="A2319" s="263" t="s">
        <v>3703</v>
      </c>
      <c r="B2319" s="173" t="s">
        <v>2108</v>
      </c>
      <c r="C2319" s="173" t="s">
        <v>4047</v>
      </c>
      <c r="D2319" s="174" t="s">
        <v>3442</v>
      </c>
      <c r="E2319" s="174" t="s">
        <v>3320</v>
      </c>
      <c r="F2319" s="289">
        <v>21.61</v>
      </c>
      <c r="G2319" s="333">
        <f>ROUND(SUMIF(Anlagenbewegungsdaten!B:B,A2319,Anlagenbewegungsdaten!C:C),3)</f>
        <v>0</v>
      </c>
      <c r="H2319" s="334">
        <f>IF(ISBLANK(F2319),ROUND(SUMIF(Anlagenbewegungsdaten!B:B,A2319,Anlagenbewegungsdaten!D:D),2),ROUND(G2319*F2319%,2))</f>
        <v>0</v>
      </c>
      <c r="I2319" s="334">
        <f>ROUND((H2319-SUMIF(Anlagenbewegungsdaten!$B:$B,A2319,Anlagenbewegungsdaten!D:D)),3)</f>
        <v>0</v>
      </c>
      <c r="J2319" s="335" t="s">
        <v>5179</v>
      </c>
      <c r="K2319" s="335" t="s">
        <v>5193</v>
      </c>
      <c r="L2319" s="516">
        <v>17.29</v>
      </c>
      <c r="M2319" s="332">
        <f>ROUND(SUMIF(Anlagenbewegungsdaten_AV!B:B,A2319,Anlagenbewegungsdaten_AV!C:C),3)</f>
        <v>0</v>
      </c>
      <c r="N2319" s="330">
        <f>IF(ISBLANK(L2319),ROUND(SUMIF(Anlagenbewegungsdaten_AV!B:B,A2319,Anlagenbewegungsdaten_AV!D:D),2),ROUND(M2319*L2319%,2))</f>
        <v>0</v>
      </c>
      <c r="O2319" s="330">
        <f>ROUND(N2319-SUMIF(Anlagenbewegungsdaten_AV!B:B,A2319,Anlagenbewegungsdaten_AV!D:D),3)</f>
        <v>0</v>
      </c>
    </row>
    <row r="2320" spans="1:15" ht="15" customHeight="1" x14ac:dyDescent="0.25">
      <c r="A2320" s="275" t="s">
        <v>4479</v>
      </c>
      <c r="B2320" s="194" t="s">
        <v>2108</v>
      </c>
      <c r="C2320" s="194" t="s">
        <v>4047</v>
      </c>
      <c r="D2320" s="193" t="s">
        <v>4216</v>
      </c>
      <c r="E2320" s="193" t="s">
        <v>4093</v>
      </c>
      <c r="F2320" s="290">
        <v>21.58</v>
      </c>
      <c r="G2320" s="333">
        <f>ROUND(SUMIF(Anlagenbewegungsdaten!B:B,A2320,Anlagenbewegungsdaten!C:C),3)</f>
        <v>0</v>
      </c>
      <c r="H2320" s="334">
        <f>IF(ISBLANK(F2320),ROUND(SUMIF(Anlagenbewegungsdaten!B:B,A2320,Anlagenbewegungsdaten!D:D),2),ROUND(G2320*F2320%,2))</f>
        <v>0</v>
      </c>
      <c r="I2320" s="334">
        <f>ROUND((H2320-SUMIF(Anlagenbewegungsdaten!$B:$B,A2320,Anlagenbewegungsdaten!D:D)),3)</f>
        <v>0</v>
      </c>
      <c r="J2320" s="335" t="s">
        <v>5179</v>
      </c>
      <c r="K2320" s="335" t="s">
        <v>5193</v>
      </c>
      <c r="L2320" s="516">
        <v>17.260000000000002</v>
      </c>
      <c r="M2320" s="332">
        <f>ROUND(SUMIF(Anlagenbewegungsdaten_AV!B:B,A2320,Anlagenbewegungsdaten_AV!C:C),3)</f>
        <v>0</v>
      </c>
      <c r="N2320" s="330">
        <f>IF(ISBLANK(L2320),ROUND(SUMIF(Anlagenbewegungsdaten_AV!B:B,A2320,Anlagenbewegungsdaten_AV!D:D),2),ROUND(M2320*L2320%,2))</f>
        <v>0</v>
      </c>
      <c r="O2320" s="330">
        <f>ROUND(N2320-SUMIF(Anlagenbewegungsdaten_AV!B:B,A2320,Anlagenbewegungsdaten_AV!D:D),3)</f>
        <v>0</v>
      </c>
    </row>
    <row r="2321" spans="1:15" ht="15" customHeight="1" x14ac:dyDescent="0.25">
      <c r="A2321" s="263" t="s">
        <v>2169</v>
      </c>
      <c r="B2321" s="174" t="s">
        <v>2108</v>
      </c>
      <c r="C2321" s="174" t="s">
        <v>4047</v>
      </c>
      <c r="D2321" s="174" t="s">
        <v>1583</v>
      </c>
      <c r="E2321" s="174" t="s">
        <v>2483</v>
      </c>
      <c r="F2321" s="289">
        <v>18.670000000000002</v>
      </c>
      <c r="G2321" s="333">
        <f>ROUND(SUMIF(Anlagenbewegungsdaten!B:B,A2321,Anlagenbewegungsdaten!C:C),3)</f>
        <v>0</v>
      </c>
      <c r="H2321" s="334">
        <f>IF(ISBLANK(F2321),ROUND(SUMIF(Anlagenbewegungsdaten!B:B,A2321,Anlagenbewegungsdaten!D:D),2),ROUND(G2321*F2321%,2))</f>
        <v>0</v>
      </c>
      <c r="I2321" s="334">
        <f>ROUND((H2321-SUMIF(Anlagenbewegungsdaten!$B:$B,A2321,Anlagenbewegungsdaten!D:D)),3)</f>
        <v>0</v>
      </c>
      <c r="J2321" s="335" t="s">
        <v>5179</v>
      </c>
      <c r="K2321" s="335" t="s">
        <v>5193</v>
      </c>
      <c r="L2321" s="516">
        <v>14.94</v>
      </c>
      <c r="M2321" s="332">
        <f>ROUND(SUMIF(Anlagenbewegungsdaten_AV!B:B,A2321,Anlagenbewegungsdaten_AV!C:C),3)</f>
        <v>0</v>
      </c>
      <c r="N2321" s="330">
        <f>IF(ISBLANK(L2321),ROUND(SUMIF(Anlagenbewegungsdaten_AV!B:B,A2321,Anlagenbewegungsdaten_AV!D:D),2),ROUND(M2321*L2321%,2))</f>
        <v>0</v>
      </c>
      <c r="O2321" s="330">
        <f>ROUND(N2321-SUMIF(Anlagenbewegungsdaten_AV!B:B,A2321,Anlagenbewegungsdaten_AV!D:D),3)</f>
        <v>0</v>
      </c>
    </row>
    <row r="2322" spans="1:15" ht="15" customHeight="1" x14ac:dyDescent="0.25">
      <c r="A2322" s="263" t="s">
        <v>2170</v>
      </c>
      <c r="B2322" s="174" t="s">
        <v>2108</v>
      </c>
      <c r="C2322" s="174" t="s">
        <v>4047</v>
      </c>
      <c r="D2322" s="174" t="s">
        <v>27</v>
      </c>
      <c r="E2322" s="174" t="s">
        <v>2486</v>
      </c>
      <c r="F2322" s="289">
        <v>20.67</v>
      </c>
      <c r="G2322" s="333">
        <f>ROUND(SUMIF(Anlagenbewegungsdaten!B:B,A2322,Anlagenbewegungsdaten!C:C),3)</f>
        <v>0</v>
      </c>
      <c r="H2322" s="334">
        <f>IF(ISBLANK(F2322),ROUND(SUMIF(Anlagenbewegungsdaten!B:B,A2322,Anlagenbewegungsdaten!D:D),2),ROUND(G2322*F2322%,2))</f>
        <v>0</v>
      </c>
      <c r="I2322" s="334">
        <f>ROUND((H2322-SUMIF(Anlagenbewegungsdaten!$B:$B,A2322,Anlagenbewegungsdaten!D:D)),3)</f>
        <v>0</v>
      </c>
      <c r="J2322" s="335" t="s">
        <v>5179</v>
      </c>
      <c r="K2322" s="335" t="s">
        <v>5193</v>
      </c>
      <c r="L2322" s="516">
        <v>16.54</v>
      </c>
      <c r="M2322" s="332">
        <f>ROUND(SUMIF(Anlagenbewegungsdaten_AV!B:B,A2322,Anlagenbewegungsdaten_AV!C:C),3)</f>
        <v>0</v>
      </c>
      <c r="N2322" s="330">
        <f>IF(ISBLANK(L2322),ROUND(SUMIF(Anlagenbewegungsdaten_AV!B:B,A2322,Anlagenbewegungsdaten_AV!D:D),2),ROUND(M2322*L2322%,2))</f>
        <v>0</v>
      </c>
      <c r="O2322" s="330">
        <f>ROUND(N2322-SUMIF(Anlagenbewegungsdaten_AV!B:B,A2322,Anlagenbewegungsdaten_AV!D:D),3)</f>
        <v>0</v>
      </c>
    </row>
    <row r="2323" spans="1:15" ht="15" customHeight="1" x14ac:dyDescent="0.25">
      <c r="A2323" s="263" t="s">
        <v>2171</v>
      </c>
      <c r="B2323" s="174" t="s">
        <v>2108</v>
      </c>
      <c r="C2323" s="174" t="s">
        <v>4047</v>
      </c>
      <c r="D2323" s="174" t="s">
        <v>1585</v>
      </c>
      <c r="E2323" s="174" t="s">
        <v>1560</v>
      </c>
      <c r="F2323" s="289">
        <v>21.67</v>
      </c>
      <c r="G2323" s="333">
        <f>ROUND(SUMIF(Anlagenbewegungsdaten!B:B,A2323,Anlagenbewegungsdaten!C:C),3)</f>
        <v>0</v>
      </c>
      <c r="H2323" s="334">
        <f>IF(ISBLANK(F2323),ROUND(SUMIF(Anlagenbewegungsdaten!B:B,A2323,Anlagenbewegungsdaten!D:D),2),ROUND(G2323*F2323%,2))</f>
        <v>0</v>
      </c>
      <c r="I2323" s="334">
        <f>ROUND((H2323-SUMIF(Anlagenbewegungsdaten!$B:$B,A2323,Anlagenbewegungsdaten!D:D)),3)</f>
        <v>0</v>
      </c>
      <c r="J2323" s="335" t="s">
        <v>5179</v>
      </c>
      <c r="K2323" s="335" t="s">
        <v>5193</v>
      </c>
      <c r="L2323" s="516">
        <v>17.34</v>
      </c>
      <c r="M2323" s="332">
        <f>ROUND(SUMIF(Anlagenbewegungsdaten_AV!B:B,A2323,Anlagenbewegungsdaten_AV!C:C),3)</f>
        <v>0</v>
      </c>
      <c r="N2323" s="330">
        <f>IF(ISBLANK(L2323),ROUND(SUMIF(Anlagenbewegungsdaten_AV!B:B,A2323,Anlagenbewegungsdaten_AV!D:D),2),ROUND(M2323*L2323%,2))</f>
        <v>0</v>
      </c>
      <c r="O2323" s="330">
        <f>ROUND(N2323-SUMIF(Anlagenbewegungsdaten_AV!B:B,A2323,Anlagenbewegungsdaten_AV!D:D),3)</f>
        <v>0</v>
      </c>
    </row>
    <row r="2324" spans="1:15" ht="15" customHeight="1" x14ac:dyDescent="0.25">
      <c r="A2324" s="263" t="s">
        <v>2172</v>
      </c>
      <c r="B2324" s="174" t="s">
        <v>2108</v>
      </c>
      <c r="C2324" s="174" t="s">
        <v>4047</v>
      </c>
      <c r="D2324" s="174" t="s">
        <v>1587</v>
      </c>
      <c r="E2324" s="174" t="s">
        <v>1563</v>
      </c>
      <c r="F2324" s="289">
        <v>21.67</v>
      </c>
      <c r="G2324" s="333">
        <f>ROUND(SUMIF(Anlagenbewegungsdaten!B:B,A2324,Anlagenbewegungsdaten!C:C),3)</f>
        <v>0</v>
      </c>
      <c r="H2324" s="334">
        <f>IF(ISBLANK(F2324),ROUND(SUMIF(Anlagenbewegungsdaten!B:B,A2324,Anlagenbewegungsdaten!D:D),2),ROUND(G2324*F2324%,2))</f>
        <v>0</v>
      </c>
      <c r="I2324" s="334">
        <f>ROUND((H2324-SUMIF(Anlagenbewegungsdaten!$B:$B,A2324,Anlagenbewegungsdaten!D:D)),3)</f>
        <v>0</v>
      </c>
      <c r="J2324" s="335" t="s">
        <v>5179</v>
      </c>
      <c r="K2324" s="335" t="s">
        <v>5193</v>
      </c>
      <c r="L2324" s="516">
        <v>17.34</v>
      </c>
      <c r="M2324" s="332">
        <f>ROUND(SUMIF(Anlagenbewegungsdaten_AV!B:B,A2324,Anlagenbewegungsdaten_AV!C:C),3)</f>
        <v>0</v>
      </c>
      <c r="N2324" s="330">
        <f>IF(ISBLANK(L2324),ROUND(SUMIF(Anlagenbewegungsdaten_AV!B:B,A2324,Anlagenbewegungsdaten_AV!D:D),2),ROUND(M2324*L2324%,2))</f>
        <v>0</v>
      </c>
      <c r="O2324" s="330">
        <f>ROUND(N2324-SUMIF(Anlagenbewegungsdaten_AV!B:B,A2324,Anlagenbewegungsdaten_AV!D:D),3)</f>
        <v>0</v>
      </c>
    </row>
    <row r="2325" spans="1:15" ht="15" customHeight="1" x14ac:dyDescent="0.25">
      <c r="A2325" s="263" t="s">
        <v>2960</v>
      </c>
      <c r="B2325" s="174" t="s">
        <v>2108</v>
      </c>
      <c r="C2325" s="174" t="s">
        <v>4047</v>
      </c>
      <c r="D2325" s="174" t="s">
        <v>2584</v>
      </c>
      <c r="E2325" s="174" t="s">
        <v>2576</v>
      </c>
      <c r="F2325" s="289">
        <v>21.64</v>
      </c>
      <c r="G2325" s="333">
        <f>ROUND(SUMIF(Anlagenbewegungsdaten!B:B,A2325,Anlagenbewegungsdaten!C:C),3)</f>
        <v>0</v>
      </c>
      <c r="H2325" s="334">
        <f>IF(ISBLANK(F2325),ROUND(SUMIF(Anlagenbewegungsdaten!B:B,A2325,Anlagenbewegungsdaten!D:D),2),ROUND(G2325*F2325%,2))</f>
        <v>0</v>
      </c>
      <c r="I2325" s="334">
        <f>ROUND((H2325-SUMIF(Anlagenbewegungsdaten!$B:$B,A2325,Anlagenbewegungsdaten!D:D)),3)</f>
        <v>0</v>
      </c>
      <c r="J2325" s="335" t="s">
        <v>5179</v>
      </c>
      <c r="K2325" s="335" t="s">
        <v>5193</v>
      </c>
      <c r="L2325" s="516">
        <v>17.309999999999999</v>
      </c>
      <c r="M2325" s="332">
        <f>ROUND(SUMIF(Anlagenbewegungsdaten_AV!B:B,A2325,Anlagenbewegungsdaten_AV!C:C),3)</f>
        <v>0</v>
      </c>
      <c r="N2325" s="330">
        <f>IF(ISBLANK(L2325),ROUND(SUMIF(Anlagenbewegungsdaten_AV!B:B,A2325,Anlagenbewegungsdaten_AV!D:D),2),ROUND(M2325*L2325%,2))</f>
        <v>0</v>
      </c>
      <c r="O2325" s="330">
        <f>ROUND(N2325-SUMIF(Anlagenbewegungsdaten_AV!B:B,A2325,Anlagenbewegungsdaten_AV!D:D),3)</f>
        <v>0</v>
      </c>
    </row>
    <row r="2326" spans="1:15" ht="15" customHeight="1" x14ac:dyDescent="0.25">
      <c r="A2326" s="265" t="s">
        <v>3704</v>
      </c>
      <c r="B2326" s="174" t="s">
        <v>2108</v>
      </c>
      <c r="C2326" s="174" t="s">
        <v>4047</v>
      </c>
      <c r="D2326" s="174" t="s">
        <v>3328</v>
      </c>
      <c r="E2326" s="174" t="s">
        <v>3320</v>
      </c>
      <c r="F2326" s="289">
        <v>21.61</v>
      </c>
      <c r="G2326" s="333">
        <f>ROUND(SUMIF(Anlagenbewegungsdaten!B:B,A2326,Anlagenbewegungsdaten!C:C),3)</f>
        <v>0</v>
      </c>
      <c r="H2326" s="334">
        <f>IF(ISBLANK(F2326),ROUND(SUMIF(Anlagenbewegungsdaten!B:B,A2326,Anlagenbewegungsdaten!D:D),2),ROUND(G2326*F2326%,2))</f>
        <v>0</v>
      </c>
      <c r="I2326" s="334">
        <f>ROUND((H2326-SUMIF(Anlagenbewegungsdaten!$B:$B,A2326,Anlagenbewegungsdaten!D:D)),3)</f>
        <v>0</v>
      </c>
      <c r="J2326" s="335" t="s">
        <v>5179</v>
      </c>
      <c r="K2326" s="335" t="s">
        <v>5193</v>
      </c>
      <c r="L2326" s="516">
        <v>17.29</v>
      </c>
      <c r="M2326" s="332">
        <f>ROUND(SUMIF(Anlagenbewegungsdaten_AV!B:B,A2326,Anlagenbewegungsdaten_AV!C:C),3)</f>
        <v>0</v>
      </c>
      <c r="N2326" s="330">
        <f>IF(ISBLANK(L2326),ROUND(SUMIF(Anlagenbewegungsdaten_AV!B:B,A2326,Anlagenbewegungsdaten_AV!D:D),2),ROUND(M2326*L2326%,2))</f>
        <v>0</v>
      </c>
      <c r="O2326" s="330">
        <f>ROUND(N2326-SUMIF(Anlagenbewegungsdaten_AV!B:B,A2326,Anlagenbewegungsdaten_AV!D:D),3)</f>
        <v>0</v>
      </c>
    </row>
    <row r="2327" spans="1:15" ht="15" customHeight="1" x14ac:dyDescent="0.25">
      <c r="A2327" s="276" t="s">
        <v>4480</v>
      </c>
      <c r="B2327" s="193" t="s">
        <v>2108</v>
      </c>
      <c r="C2327" s="193" t="s">
        <v>4047</v>
      </c>
      <c r="D2327" s="193" t="s">
        <v>4101</v>
      </c>
      <c r="E2327" s="193" t="s">
        <v>4093</v>
      </c>
      <c r="F2327" s="290">
        <v>21.58</v>
      </c>
      <c r="G2327" s="333">
        <f>ROUND(SUMIF(Anlagenbewegungsdaten!B:B,A2327,Anlagenbewegungsdaten!C:C),3)</f>
        <v>0</v>
      </c>
      <c r="H2327" s="334">
        <f>IF(ISBLANK(F2327),ROUND(SUMIF(Anlagenbewegungsdaten!B:B,A2327,Anlagenbewegungsdaten!D:D),2),ROUND(G2327*F2327%,2))</f>
        <v>0</v>
      </c>
      <c r="I2327" s="334">
        <f>ROUND((H2327-SUMIF(Anlagenbewegungsdaten!$B:$B,A2327,Anlagenbewegungsdaten!D:D)),3)</f>
        <v>0</v>
      </c>
      <c r="J2327" s="335" t="s">
        <v>5179</v>
      </c>
      <c r="K2327" s="335" t="s">
        <v>5193</v>
      </c>
      <c r="L2327" s="516">
        <v>17.260000000000002</v>
      </c>
      <c r="M2327" s="332">
        <f>ROUND(SUMIF(Anlagenbewegungsdaten_AV!B:B,A2327,Anlagenbewegungsdaten_AV!C:C),3)</f>
        <v>0</v>
      </c>
      <c r="N2327" s="330">
        <f>IF(ISBLANK(L2327),ROUND(SUMIF(Anlagenbewegungsdaten_AV!B:B,A2327,Anlagenbewegungsdaten_AV!D:D),2),ROUND(M2327*L2327%,2))</f>
        <v>0</v>
      </c>
      <c r="O2327" s="330">
        <f>ROUND(N2327-SUMIF(Anlagenbewegungsdaten_AV!B:B,A2327,Anlagenbewegungsdaten_AV!D:D),3)</f>
        <v>0</v>
      </c>
    </row>
    <row r="2328" spans="1:15" ht="15" customHeight="1" x14ac:dyDescent="0.25">
      <c r="A2328" s="265" t="s">
        <v>2173</v>
      </c>
      <c r="B2328" s="174" t="s">
        <v>2108</v>
      </c>
      <c r="C2328" s="174" t="s">
        <v>4047</v>
      </c>
      <c r="D2328" s="174" t="s">
        <v>1764</v>
      </c>
      <c r="E2328" s="174" t="s">
        <v>2483</v>
      </c>
      <c r="F2328" s="289">
        <v>19.670000000000002</v>
      </c>
      <c r="G2328" s="333">
        <f>ROUND(SUMIF(Anlagenbewegungsdaten!B:B,A2328,Anlagenbewegungsdaten!C:C),3)</f>
        <v>0</v>
      </c>
      <c r="H2328" s="334">
        <f>IF(ISBLANK(F2328),ROUND(SUMIF(Anlagenbewegungsdaten!B:B,A2328,Anlagenbewegungsdaten!D:D),2),ROUND(G2328*F2328%,2))</f>
        <v>0</v>
      </c>
      <c r="I2328" s="334">
        <f>ROUND((H2328-SUMIF(Anlagenbewegungsdaten!$B:$B,A2328,Anlagenbewegungsdaten!D:D)),3)</f>
        <v>0</v>
      </c>
      <c r="J2328" s="335" t="s">
        <v>5179</v>
      </c>
      <c r="K2328" s="335" t="s">
        <v>5193</v>
      </c>
      <c r="L2328" s="516">
        <v>15.74</v>
      </c>
      <c r="M2328" s="332">
        <f>ROUND(SUMIF(Anlagenbewegungsdaten_AV!B:B,A2328,Anlagenbewegungsdaten_AV!C:C),3)</f>
        <v>0</v>
      </c>
      <c r="N2328" s="330">
        <f>IF(ISBLANK(L2328),ROUND(SUMIF(Anlagenbewegungsdaten_AV!B:B,A2328,Anlagenbewegungsdaten_AV!D:D),2),ROUND(M2328*L2328%,2))</f>
        <v>0</v>
      </c>
      <c r="O2328" s="330">
        <f>ROUND(N2328-SUMIF(Anlagenbewegungsdaten_AV!B:B,A2328,Anlagenbewegungsdaten_AV!D:D),3)</f>
        <v>0</v>
      </c>
    </row>
    <row r="2329" spans="1:15" ht="15" customHeight="1" x14ac:dyDescent="0.25">
      <c r="A2329" s="263" t="s">
        <v>2174</v>
      </c>
      <c r="B2329" s="174" t="s">
        <v>2108</v>
      </c>
      <c r="C2329" s="174" t="s">
        <v>4047</v>
      </c>
      <c r="D2329" s="174" t="s">
        <v>32</v>
      </c>
      <c r="E2329" s="174" t="s">
        <v>2486</v>
      </c>
      <c r="F2329" s="289">
        <v>21.67</v>
      </c>
      <c r="G2329" s="333">
        <f>ROUND(SUMIF(Anlagenbewegungsdaten!B:B,A2329,Anlagenbewegungsdaten!C:C),3)</f>
        <v>0</v>
      </c>
      <c r="H2329" s="334">
        <f>IF(ISBLANK(F2329),ROUND(SUMIF(Anlagenbewegungsdaten!B:B,A2329,Anlagenbewegungsdaten!D:D),2),ROUND(G2329*F2329%,2))</f>
        <v>0</v>
      </c>
      <c r="I2329" s="334">
        <f>ROUND((H2329-SUMIF(Anlagenbewegungsdaten!$B:$B,A2329,Anlagenbewegungsdaten!D:D)),3)</f>
        <v>0</v>
      </c>
      <c r="J2329" s="335" t="s">
        <v>5179</v>
      </c>
      <c r="K2329" s="335" t="s">
        <v>5193</v>
      </c>
      <c r="L2329" s="516">
        <v>17.34</v>
      </c>
      <c r="M2329" s="332">
        <f>ROUND(SUMIF(Anlagenbewegungsdaten_AV!B:B,A2329,Anlagenbewegungsdaten_AV!C:C),3)</f>
        <v>0</v>
      </c>
      <c r="N2329" s="330">
        <f>IF(ISBLANK(L2329),ROUND(SUMIF(Anlagenbewegungsdaten_AV!B:B,A2329,Anlagenbewegungsdaten_AV!D:D),2),ROUND(M2329*L2329%,2))</f>
        <v>0</v>
      </c>
      <c r="O2329" s="330">
        <f>ROUND(N2329-SUMIF(Anlagenbewegungsdaten_AV!B:B,A2329,Anlagenbewegungsdaten_AV!D:D),3)</f>
        <v>0</v>
      </c>
    </row>
    <row r="2330" spans="1:15" ht="15" customHeight="1" x14ac:dyDescent="0.25">
      <c r="A2330" s="263" t="s">
        <v>2175</v>
      </c>
      <c r="B2330" s="174" t="s">
        <v>2108</v>
      </c>
      <c r="C2330" s="174" t="s">
        <v>4047</v>
      </c>
      <c r="D2330" s="184" t="s">
        <v>1591</v>
      </c>
      <c r="E2330" s="174" t="s">
        <v>1560</v>
      </c>
      <c r="F2330" s="289">
        <v>22.67</v>
      </c>
      <c r="G2330" s="333">
        <f>ROUND(SUMIF(Anlagenbewegungsdaten!B:B,A2330,Anlagenbewegungsdaten!C:C),3)</f>
        <v>0</v>
      </c>
      <c r="H2330" s="334">
        <f>IF(ISBLANK(F2330),ROUND(SUMIF(Anlagenbewegungsdaten!B:B,A2330,Anlagenbewegungsdaten!D:D),2),ROUND(G2330*F2330%,2))</f>
        <v>0</v>
      </c>
      <c r="I2330" s="334">
        <f>ROUND((H2330-SUMIF(Anlagenbewegungsdaten!$B:$B,A2330,Anlagenbewegungsdaten!D:D)),3)</f>
        <v>0</v>
      </c>
      <c r="J2330" s="335" t="s">
        <v>5179</v>
      </c>
      <c r="K2330" s="335" t="s">
        <v>5193</v>
      </c>
      <c r="L2330" s="516">
        <v>18.14</v>
      </c>
      <c r="M2330" s="332">
        <f>ROUND(SUMIF(Anlagenbewegungsdaten_AV!B:B,A2330,Anlagenbewegungsdaten_AV!C:C),3)</f>
        <v>0</v>
      </c>
      <c r="N2330" s="330">
        <f>IF(ISBLANK(L2330),ROUND(SUMIF(Anlagenbewegungsdaten_AV!B:B,A2330,Anlagenbewegungsdaten_AV!D:D),2),ROUND(M2330*L2330%,2))</f>
        <v>0</v>
      </c>
      <c r="O2330" s="330">
        <f>ROUND(N2330-SUMIF(Anlagenbewegungsdaten_AV!B:B,A2330,Anlagenbewegungsdaten_AV!D:D),3)</f>
        <v>0</v>
      </c>
    </row>
    <row r="2331" spans="1:15" ht="15" customHeight="1" x14ac:dyDescent="0.25">
      <c r="A2331" s="263" t="s">
        <v>2176</v>
      </c>
      <c r="B2331" s="174" t="s">
        <v>2108</v>
      </c>
      <c r="C2331" s="174" t="s">
        <v>4047</v>
      </c>
      <c r="D2331" s="174" t="s">
        <v>1593</v>
      </c>
      <c r="E2331" s="174" t="s">
        <v>1563</v>
      </c>
      <c r="F2331" s="289">
        <v>22.67</v>
      </c>
      <c r="G2331" s="333">
        <f>ROUND(SUMIF(Anlagenbewegungsdaten!B:B,A2331,Anlagenbewegungsdaten!C:C),3)</f>
        <v>0</v>
      </c>
      <c r="H2331" s="334">
        <f>IF(ISBLANK(F2331),ROUND(SUMIF(Anlagenbewegungsdaten!B:B,A2331,Anlagenbewegungsdaten!D:D),2),ROUND(G2331*F2331%,2))</f>
        <v>0</v>
      </c>
      <c r="I2331" s="334">
        <f>ROUND((H2331-SUMIF(Anlagenbewegungsdaten!$B:$B,A2331,Anlagenbewegungsdaten!D:D)),3)</f>
        <v>0</v>
      </c>
      <c r="J2331" s="335" t="s">
        <v>5179</v>
      </c>
      <c r="K2331" s="335" t="s">
        <v>5193</v>
      </c>
      <c r="L2331" s="516">
        <v>18.14</v>
      </c>
      <c r="M2331" s="332">
        <f>ROUND(SUMIF(Anlagenbewegungsdaten_AV!B:B,A2331,Anlagenbewegungsdaten_AV!C:C),3)</f>
        <v>0</v>
      </c>
      <c r="N2331" s="330">
        <f>IF(ISBLANK(L2331),ROUND(SUMIF(Anlagenbewegungsdaten_AV!B:B,A2331,Anlagenbewegungsdaten_AV!D:D),2),ROUND(M2331*L2331%,2))</f>
        <v>0</v>
      </c>
      <c r="O2331" s="330">
        <f>ROUND(N2331-SUMIF(Anlagenbewegungsdaten_AV!B:B,A2331,Anlagenbewegungsdaten_AV!D:D),3)</f>
        <v>0</v>
      </c>
    </row>
    <row r="2332" spans="1:15" ht="15" customHeight="1" x14ac:dyDescent="0.25">
      <c r="A2332" s="263" t="s">
        <v>2961</v>
      </c>
      <c r="B2332" s="174" t="s">
        <v>2108</v>
      </c>
      <c r="C2332" s="174" t="s">
        <v>4047</v>
      </c>
      <c r="D2332" s="174" t="s">
        <v>2586</v>
      </c>
      <c r="E2332" s="174" t="s">
        <v>2576</v>
      </c>
      <c r="F2332" s="289">
        <v>22.64</v>
      </c>
      <c r="G2332" s="333">
        <f>ROUND(SUMIF(Anlagenbewegungsdaten!B:B,A2332,Anlagenbewegungsdaten!C:C),3)</f>
        <v>0</v>
      </c>
      <c r="H2332" s="334">
        <f>IF(ISBLANK(F2332),ROUND(SUMIF(Anlagenbewegungsdaten!B:B,A2332,Anlagenbewegungsdaten!D:D),2),ROUND(G2332*F2332%,2))</f>
        <v>0</v>
      </c>
      <c r="I2332" s="334">
        <f>ROUND((H2332-SUMIF(Anlagenbewegungsdaten!$B:$B,A2332,Anlagenbewegungsdaten!D:D)),3)</f>
        <v>0</v>
      </c>
      <c r="J2332" s="335" t="s">
        <v>5179</v>
      </c>
      <c r="K2332" s="335" t="s">
        <v>5193</v>
      </c>
      <c r="L2332" s="516">
        <v>18.11</v>
      </c>
      <c r="M2332" s="332">
        <f>ROUND(SUMIF(Anlagenbewegungsdaten_AV!B:B,A2332,Anlagenbewegungsdaten_AV!C:C),3)</f>
        <v>0</v>
      </c>
      <c r="N2332" s="330">
        <f>IF(ISBLANK(L2332),ROUND(SUMIF(Anlagenbewegungsdaten_AV!B:B,A2332,Anlagenbewegungsdaten_AV!D:D),2),ROUND(M2332*L2332%,2))</f>
        <v>0</v>
      </c>
      <c r="O2332" s="330">
        <f>ROUND(N2332-SUMIF(Anlagenbewegungsdaten_AV!B:B,A2332,Anlagenbewegungsdaten_AV!D:D),3)</f>
        <v>0</v>
      </c>
    </row>
    <row r="2333" spans="1:15" ht="15" customHeight="1" x14ac:dyDescent="0.25">
      <c r="A2333" s="263" t="s">
        <v>3705</v>
      </c>
      <c r="B2333" s="174" t="s">
        <v>2108</v>
      </c>
      <c r="C2333" s="174" t="s">
        <v>4047</v>
      </c>
      <c r="D2333" s="174" t="s">
        <v>3330</v>
      </c>
      <c r="E2333" s="174" t="s">
        <v>3320</v>
      </c>
      <c r="F2333" s="289">
        <v>22.61</v>
      </c>
      <c r="G2333" s="333">
        <f>ROUND(SUMIF(Anlagenbewegungsdaten!B:B,A2333,Anlagenbewegungsdaten!C:C),3)</f>
        <v>0</v>
      </c>
      <c r="H2333" s="334">
        <f>IF(ISBLANK(F2333),ROUND(SUMIF(Anlagenbewegungsdaten!B:B,A2333,Anlagenbewegungsdaten!D:D),2),ROUND(G2333*F2333%,2))</f>
        <v>0</v>
      </c>
      <c r="I2333" s="334">
        <f>ROUND((H2333-SUMIF(Anlagenbewegungsdaten!$B:$B,A2333,Anlagenbewegungsdaten!D:D)),3)</f>
        <v>0</v>
      </c>
      <c r="J2333" s="335" t="s">
        <v>5179</v>
      </c>
      <c r="K2333" s="335" t="s">
        <v>5193</v>
      </c>
      <c r="L2333" s="516">
        <v>18.09</v>
      </c>
      <c r="M2333" s="332">
        <f>ROUND(SUMIF(Anlagenbewegungsdaten_AV!B:B,A2333,Anlagenbewegungsdaten_AV!C:C),3)</f>
        <v>0</v>
      </c>
      <c r="N2333" s="330">
        <f>IF(ISBLANK(L2333),ROUND(SUMIF(Anlagenbewegungsdaten_AV!B:B,A2333,Anlagenbewegungsdaten_AV!D:D),2),ROUND(M2333*L2333%,2))</f>
        <v>0</v>
      </c>
      <c r="O2333" s="330">
        <f>ROUND(N2333-SUMIF(Anlagenbewegungsdaten_AV!B:B,A2333,Anlagenbewegungsdaten_AV!D:D),3)</f>
        <v>0</v>
      </c>
    </row>
    <row r="2334" spans="1:15" ht="15" customHeight="1" x14ac:dyDescent="0.25">
      <c r="A2334" s="275" t="s">
        <v>4481</v>
      </c>
      <c r="B2334" s="193" t="s">
        <v>2108</v>
      </c>
      <c r="C2334" s="193" t="s">
        <v>4047</v>
      </c>
      <c r="D2334" s="193" t="s">
        <v>4103</v>
      </c>
      <c r="E2334" s="193" t="s">
        <v>4093</v>
      </c>
      <c r="F2334" s="290">
        <v>22.58</v>
      </c>
      <c r="G2334" s="333">
        <f>ROUND(SUMIF(Anlagenbewegungsdaten!B:B,A2334,Anlagenbewegungsdaten!C:C),3)</f>
        <v>0</v>
      </c>
      <c r="H2334" s="334">
        <f>IF(ISBLANK(F2334),ROUND(SUMIF(Anlagenbewegungsdaten!B:B,A2334,Anlagenbewegungsdaten!D:D),2),ROUND(G2334*F2334%,2))</f>
        <v>0</v>
      </c>
      <c r="I2334" s="334">
        <f>ROUND((H2334-SUMIF(Anlagenbewegungsdaten!$B:$B,A2334,Anlagenbewegungsdaten!D:D)),3)</f>
        <v>0</v>
      </c>
      <c r="J2334" s="335" t="s">
        <v>5179</v>
      </c>
      <c r="K2334" s="335" t="s">
        <v>5193</v>
      </c>
      <c r="L2334" s="516">
        <v>18.059999999999999</v>
      </c>
      <c r="M2334" s="332">
        <f>ROUND(SUMIF(Anlagenbewegungsdaten_AV!B:B,A2334,Anlagenbewegungsdaten_AV!C:C),3)</f>
        <v>0</v>
      </c>
      <c r="N2334" s="330">
        <f>IF(ISBLANK(L2334),ROUND(SUMIF(Anlagenbewegungsdaten_AV!B:B,A2334,Anlagenbewegungsdaten_AV!D:D),2),ROUND(M2334*L2334%,2))</f>
        <v>0</v>
      </c>
      <c r="O2334" s="330">
        <f>ROUND(N2334-SUMIF(Anlagenbewegungsdaten_AV!B:B,A2334,Anlagenbewegungsdaten_AV!D:D),3)</f>
        <v>0</v>
      </c>
    </row>
    <row r="2335" spans="1:15" ht="15" customHeight="1" x14ac:dyDescent="0.25">
      <c r="A2335" s="263" t="s">
        <v>2177</v>
      </c>
      <c r="B2335" s="174" t="s">
        <v>2108</v>
      </c>
      <c r="C2335" s="174" t="s">
        <v>4047</v>
      </c>
      <c r="D2335" s="174" t="s">
        <v>1595</v>
      </c>
      <c r="E2335" s="174" t="s">
        <v>2483</v>
      </c>
      <c r="F2335" s="289">
        <v>22.67</v>
      </c>
      <c r="G2335" s="333">
        <f>ROUND(SUMIF(Anlagenbewegungsdaten!B:B,A2335,Anlagenbewegungsdaten!C:C),3)</f>
        <v>0</v>
      </c>
      <c r="H2335" s="334">
        <f>IF(ISBLANK(F2335),ROUND(SUMIF(Anlagenbewegungsdaten!B:B,A2335,Anlagenbewegungsdaten!D:D),2),ROUND(G2335*F2335%,2))</f>
        <v>0</v>
      </c>
      <c r="I2335" s="334">
        <f>ROUND((H2335-SUMIF(Anlagenbewegungsdaten!$B:$B,A2335,Anlagenbewegungsdaten!D:D)),3)</f>
        <v>0</v>
      </c>
      <c r="J2335" s="335" t="s">
        <v>5179</v>
      </c>
      <c r="K2335" s="335" t="s">
        <v>5193</v>
      </c>
      <c r="L2335" s="516">
        <v>18.14</v>
      </c>
      <c r="M2335" s="332">
        <f>ROUND(SUMIF(Anlagenbewegungsdaten_AV!B:B,A2335,Anlagenbewegungsdaten_AV!C:C),3)</f>
        <v>0</v>
      </c>
      <c r="N2335" s="330">
        <f>IF(ISBLANK(L2335),ROUND(SUMIF(Anlagenbewegungsdaten_AV!B:B,A2335,Anlagenbewegungsdaten_AV!D:D),2),ROUND(M2335*L2335%,2))</f>
        <v>0</v>
      </c>
      <c r="O2335" s="330">
        <f>ROUND(N2335-SUMIF(Anlagenbewegungsdaten_AV!B:B,A2335,Anlagenbewegungsdaten_AV!D:D),3)</f>
        <v>0</v>
      </c>
    </row>
    <row r="2336" spans="1:15" ht="15" customHeight="1" x14ac:dyDescent="0.25">
      <c r="A2336" s="263" t="s">
        <v>2178</v>
      </c>
      <c r="B2336" s="174" t="s">
        <v>2108</v>
      </c>
      <c r="C2336" s="174" t="s">
        <v>4047</v>
      </c>
      <c r="D2336" s="174" t="s">
        <v>37</v>
      </c>
      <c r="E2336" s="174" t="s">
        <v>2486</v>
      </c>
      <c r="F2336" s="289">
        <v>24.67</v>
      </c>
      <c r="G2336" s="333">
        <f>ROUND(SUMIF(Anlagenbewegungsdaten!B:B,A2336,Anlagenbewegungsdaten!C:C),3)</f>
        <v>0</v>
      </c>
      <c r="H2336" s="334">
        <f>IF(ISBLANK(F2336),ROUND(SUMIF(Anlagenbewegungsdaten!B:B,A2336,Anlagenbewegungsdaten!D:D),2),ROUND(G2336*F2336%,2))</f>
        <v>0</v>
      </c>
      <c r="I2336" s="334">
        <f>ROUND((H2336-SUMIF(Anlagenbewegungsdaten!$B:$B,A2336,Anlagenbewegungsdaten!D:D)),3)</f>
        <v>0</v>
      </c>
      <c r="J2336" s="335" t="s">
        <v>5179</v>
      </c>
      <c r="K2336" s="335" t="s">
        <v>5193</v>
      </c>
      <c r="L2336" s="516">
        <v>19.739999999999998</v>
      </c>
      <c r="M2336" s="332">
        <f>ROUND(SUMIF(Anlagenbewegungsdaten_AV!B:B,A2336,Anlagenbewegungsdaten_AV!C:C),3)</f>
        <v>0</v>
      </c>
      <c r="N2336" s="330">
        <f>IF(ISBLANK(L2336),ROUND(SUMIF(Anlagenbewegungsdaten_AV!B:B,A2336,Anlagenbewegungsdaten_AV!D:D),2),ROUND(M2336*L2336%,2))</f>
        <v>0</v>
      </c>
      <c r="O2336" s="330">
        <f>ROUND(N2336-SUMIF(Anlagenbewegungsdaten_AV!B:B,A2336,Anlagenbewegungsdaten_AV!D:D),3)</f>
        <v>0</v>
      </c>
    </row>
    <row r="2337" spans="1:15" ht="15" customHeight="1" x14ac:dyDescent="0.25">
      <c r="A2337" s="263" t="s">
        <v>2179</v>
      </c>
      <c r="B2337" s="174" t="s">
        <v>2108</v>
      </c>
      <c r="C2337" s="174" t="s">
        <v>4047</v>
      </c>
      <c r="D2337" s="174" t="s">
        <v>1597</v>
      </c>
      <c r="E2337" s="174" t="s">
        <v>1560</v>
      </c>
      <c r="F2337" s="289">
        <v>25.67</v>
      </c>
      <c r="G2337" s="333">
        <f>ROUND(SUMIF(Anlagenbewegungsdaten!B:B,A2337,Anlagenbewegungsdaten!C:C),3)</f>
        <v>0</v>
      </c>
      <c r="H2337" s="334">
        <f>IF(ISBLANK(F2337),ROUND(SUMIF(Anlagenbewegungsdaten!B:B,A2337,Anlagenbewegungsdaten!D:D),2),ROUND(G2337*F2337%,2))</f>
        <v>0</v>
      </c>
      <c r="I2337" s="334">
        <f>ROUND((H2337-SUMIF(Anlagenbewegungsdaten!$B:$B,A2337,Anlagenbewegungsdaten!D:D)),3)</f>
        <v>0</v>
      </c>
      <c r="J2337" s="335" t="s">
        <v>5179</v>
      </c>
      <c r="K2337" s="335" t="s">
        <v>5193</v>
      </c>
      <c r="L2337" s="516">
        <v>20.54</v>
      </c>
      <c r="M2337" s="332">
        <f>ROUND(SUMIF(Anlagenbewegungsdaten_AV!B:B,A2337,Anlagenbewegungsdaten_AV!C:C),3)</f>
        <v>0</v>
      </c>
      <c r="N2337" s="330">
        <f>IF(ISBLANK(L2337),ROUND(SUMIF(Anlagenbewegungsdaten_AV!B:B,A2337,Anlagenbewegungsdaten_AV!D:D),2),ROUND(M2337*L2337%,2))</f>
        <v>0</v>
      </c>
      <c r="O2337" s="330">
        <f>ROUND(N2337-SUMIF(Anlagenbewegungsdaten_AV!B:B,A2337,Anlagenbewegungsdaten_AV!D:D),3)</f>
        <v>0</v>
      </c>
    </row>
    <row r="2338" spans="1:15" ht="15" customHeight="1" x14ac:dyDescent="0.25">
      <c r="A2338" s="263" t="s">
        <v>2180</v>
      </c>
      <c r="B2338" s="174" t="s">
        <v>2108</v>
      </c>
      <c r="C2338" s="174" t="s">
        <v>4047</v>
      </c>
      <c r="D2338" s="174" t="s">
        <v>40</v>
      </c>
      <c r="E2338" s="174" t="s">
        <v>1563</v>
      </c>
      <c r="F2338" s="289">
        <v>25.67</v>
      </c>
      <c r="G2338" s="333">
        <f>ROUND(SUMIF(Anlagenbewegungsdaten!B:B,A2338,Anlagenbewegungsdaten!C:C),3)</f>
        <v>0</v>
      </c>
      <c r="H2338" s="334">
        <f>IF(ISBLANK(F2338),ROUND(SUMIF(Anlagenbewegungsdaten!B:B,A2338,Anlagenbewegungsdaten!D:D),2),ROUND(G2338*F2338%,2))</f>
        <v>0</v>
      </c>
      <c r="I2338" s="334">
        <f>ROUND((H2338-SUMIF(Anlagenbewegungsdaten!$B:$B,A2338,Anlagenbewegungsdaten!D:D)),3)</f>
        <v>0</v>
      </c>
      <c r="J2338" s="335" t="s">
        <v>5179</v>
      </c>
      <c r="K2338" s="335" t="s">
        <v>5193</v>
      </c>
      <c r="L2338" s="516">
        <v>20.54</v>
      </c>
      <c r="M2338" s="332">
        <f>ROUND(SUMIF(Anlagenbewegungsdaten_AV!B:B,A2338,Anlagenbewegungsdaten_AV!C:C),3)</f>
        <v>0</v>
      </c>
      <c r="N2338" s="330">
        <f>IF(ISBLANK(L2338),ROUND(SUMIF(Anlagenbewegungsdaten_AV!B:B,A2338,Anlagenbewegungsdaten_AV!D:D),2),ROUND(M2338*L2338%,2))</f>
        <v>0</v>
      </c>
      <c r="O2338" s="330">
        <f>ROUND(N2338-SUMIF(Anlagenbewegungsdaten_AV!B:B,A2338,Anlagenbewegungsdaten_AV!D:D),3)</f>
        <v>0</v>
      </c>
    </row>
    <row r="2339" spans="1:15" ht="15" customHeight="1" x14ac:dyDescent="0.25">
      <c r="A2339" s="263" t="s">
        <v>2962</v>
      </c>
      <c r="B2339" s="174" t="s">
        <v>2108</v>
      </c>
      <c r="C2339" s="174" t="s">
        <v>4047</v>
      </c>
      <c r="D2339" s="174" t="s">
        <v>2702</v>
      </c>
      <c r="E2339" s="174" t="s">
        <v>2576</v>
      </c>
      <c r="F2339" s="289">
        <v>25.64</v>
      </c>
      <c r="G2339" s="333">
        <f>ROUND(SUMIF(Anlagenbewegungsdaten!B:B,A2339,Anlagenbewegungsdaten!C:C),3)</f>
        <v>0</v>
      </c>
      <c r="H2339" s="334">
        <f>IF(ISBLANK(F2339),ROUND(SUMIF(Anlagenbewegungsdaten!B:B,A2339,Anlagenbewegungsdaten!D:D),2),ROUND(G2339*F2339%,2))</f>
        <v>0</v>
      </c>
      <c r="I2339" s="334">
        <f>ROUND((H2339-SUMIF(Anlagenbewegungsdaten!$B:$B,A2339,Anlagenbewegungsdaten!D:D)),3)</f>
        <v>0</v>
      </c>
      <c r="J2339" s="335" t="s">
        <v>5179</v>
      </c>
      <c r="K2339" s="335" t="s">
        <v>5193</v>
      </c>
      <c r="L2339" s="516">
        <v>20.51</v>
      </c>
      <c r="M2339" s="332">
        <f>ROUND(SUMIF(Anlagenbewegungsdaten_AV!B:B,A2339,Anlagenbewegungsdaten_AV!C:C),3)</f>
        <v>0</v>
      </c>
      <c r="N2339" s="330">
        <f>IF(ISBLANK(L2339),ROUND(SUMIF(Anlagenbewegungsdaten_AV!B:B,A2339,Anlagenbewegungsdaten_AV!D:D),2),ROUND(M2339*L2339%,2))</f>
        <v>0</v>
      </c>
      <c r="O2339" s="330">
        <f>ROUND(N2339-SUMIF(Anlagenbewegungsdaten_AV!B:B,A2339,Anlagenbewegungsdaten_AV!D:D),3)</f>
        <v>0</v>
      </c>
    </row>
    <row r="2340" spans="1:15" ht="15" customHeight="1" x14ac:dyDescent="0.25">
      <c r="A2340" s="263" t="s">
        <v>3706</v>
      </c>
      <c r="B2340" s="174" t="s">
        <v>2108</v>
      </c>
      <c r="C2340" s="174" t="s">
        <v>4047</v>
      </c>
      <c r="D2340" s="174" t="s">
        <v>3446</v>
      </c>
      <c r="E2340" s="174" t="s">
        <v>3320</v>
      </c>
      <c r="F2340" s="289">
        <v>25.61</v>
      </c>
      <c r="G2340" s="333">
        <f>ROUND(SUMIF(Anlagenbewegungsdaten!B:B,A2340,Anlagenbewegungsdaten!C:C),3)</f>
        <v>0</v>
      </c>
      <c r="H2340" s="334">
        <f>IF(ISBLANK(F2340),ROUND(SUMIF(Anlagenbewegungsdaten!B:B,A2340,Anlagenbewegungsdaten!D:D),2),ROUND(G2340*F2340%,2))</f>
        <v>0</v>
      </c>
      <c r="I2340" s="334">
        <f>ROUND((H2340-SUMIF(Anlagenbewegungsdaten!$B:$B,A2340,Anlagenbewegungsdaten!D:D)),3)</f>
        <v>0</v>
      </c>
      <c r="J2340" s="335" t="s">
        <v>5179</v>
      </c>
      <c r="K2340" s="335" t="s">
        <v>5193</v>
      </c>
      <c r="L2340" s="516">
        <v>20.49</v>
      </c>
      <c r="M2340" s="332">
        <f>ROUND(SUMIF(Anlagenbewegungsdaten_AV!B:B,A2340,Anlagenbewegungsdaten_AV!C:C),3)</f>
        <v>0</v>
      </c>
      <c r="N2340" s="330">
        <f>IF(ISBLANK(L2340),ROUND(SUMIF(Anlagenbewegungsdaten_AV!B:B,A2340,Anlagenbewegungsdaten_AV!D:D),2),ROUND(M2340*L2340%,2))</f>
        <v>0</v>
      </c>
      <c r="O2340" s="330">
        <f>ROUND(N2340-SUMIF(Anlagenbewegungsdaten_AV!B:B,A2340,Anlagenbewegungsdaten_AV!D:D),3)</f>
        <v>0</v>
      </c>
    </row>
    <row r="2341" spans="1:15" ht="15" customHeight="1" x14ac:dyDescent="0.25">
      <c r="A2341" s="275" t="s">
        <v>4482</v>
      </c>
      <c r="B2341" s="193" t="s">
        <v>2108</v>
      </c>
      <c r="C2341" s="193" t="s">
        <v>4047</v>
      </c>
      <c r="D2341" s="193" t="s">
        <v>4220</v>
      </c>
      <c r="E2341" s="193" t="s">
        <v>4093</v>
      </c>
      <c r="F2341" s="290">
        <v>25.58</v>
      </c>
      <c r="G2341" s="333">
        <f>ROUND(SUMIF(Anlagenbewegungsdaten!B:B,A2341,Anlagenbewegungsdaten!C:C),3)</f>
        <v>0</v>
      </c>
      <c r="H2341" s="334">
        <f>IF(ISBLANK(F2341),ROUND(SUMIF(Anlagenbewegungsdaten!B:B,A2341,Anlagenbewegungsdaten!D:D),2),ROUND(G2341*F2341%,2))</f>
        <v>0</v>
      </c>
      <c r="I2341" s="334">
        <f>ROUND((H2341-SUMIF(Anlagenbewegungsdaten!$B:$B,A2341,Anlagenbewegungsdaten!D:D)),3)</f>
        <v>0</v>
      </c>
      <c r="J2341" s="335" t="s">
        <v>5179</v>
      </c>
      <c r="K2341" s="335" t="s">
        <v>5193</v>
      </c>
      <c r="L2341" s="516">
        <v>20.46</v>
      </c>
      <c r="M2341" s="332">
        <f>ROUND(SUMIF(Anlagenbewegungsdaten_AV!B:B,A2341,Anlagenbewegungsdaten_AV!C:C),3)</f>
        <v>0</v>
      </c>
      <c r="N2341" s="330">
        <f>IF(ISBLANK(L2341),ROUND(SUMIF(Anlagenbewegungsdaten_AV!B:B,A2341,Anlagenbewegungsdaten_AV!D:D),2),ROUND(M2341*L2341%,2))</f>
        <v>0</v>
      </c>
      <c r="O2341" s="330">
        <f>ROUND(N2341-SUMIF(Anlagenbewegungsdaten_AV!B:B,A2341,Anlagenbewegungsdaten_AV!D:D),3)</f>
        <v>0</v>
      </c>
    </row>
    <row r="2342" spans="1:15" ht="15" customHeight="1" x14ac:dyDescent="0.25">
      <c r="A2342" s="263" t="s">
        <v>2181</v>
      </c>
      <c r="B2342" s="174" t="s">
        <v>2108</v>
      </c>
      <c r="C2342" s="174" t="s">
        <v>4047</v>
      </c>
      <c r="D2342" s="174" t="s">
        <v>1601</v>
      </c>
      <c r="E2342" s="174" t="s">
        <v>2483</v>
      </c>
      <c r="F2342" s="289">
        <v>23.67</v>
      </c>
      <c r="G2342" s="333">
        <f>ROUND(SUMIF(Anlagenbewegungsdaten!B:B,A2342,Anlagenbewegungsdaten!C:C),3)</f>
        <v>0</v>
      </c>
      <c r="H2342" s="334">
        <f>IF(ISBLANK(F2342),ROUND(SUMIF(Anlagenbewegungsdaten!B:B,A2342,Anlagenbewegungsdaten!D:D),2),ROUND(G2342*F2342%,2))</f>
        <v>0</v>
      </c>
      <c r="I2342" s="334">
        <f>ROUND((H2342-SUMIF(Anlagenbewegungsdaten!$B:$B,A2342,Anlagenbewegungsdaten!D:D)),3)</f>
        <v>0</v>
      </c>
      <c r="J2342" s="335" t="s">
        <v>5179</v>
      </c>
      <c r="K2342" s="335" t="s">
        <v>5193</v>
      </c>
      <c r="L2342" s="516">
        <v>18.940000000000001</v>
      </c>
      <c r="M2342" s="332">
        <f>ROUND(SUMIF(Anlagenbewegungsdaten_AV!B:B,A2342,Anlagenbewegungsdaten_AV!C:C),3)</f>
        <v>0</v>
      </c>
      <c r="N2342" s="330">
        <f>IF(ISBLANK(L2342),ROUND(SUMIF(Anlagenbewegungsdaten_AV!B:B,A2342,Anlagenbewegungsdaten_AV!D:D),2),ROUND(M2342*L2342%,2))</f>
        <v>0</v>
      </c>
      <c r="O2342" s="330">
        <f>ROUND(N2342-SUMIF(Anlagenbewegungsdaten_AV!B:B,A2342,Anlagenbewegungsdaten_AV!D:D),3)</f>
        <v>0</v>
      </c>
    </row>
    <row r="2343" spans="1:15" ht="15" customHeight="1" x14ac:dyDescent="0.25">
      <c r="A2343" s="263" t="s">
        <v>2182</v>
      </c>
      <c r="B2343" s="174" t="s">
        <v>2108</v>
      </c>
      <c r="C2343" s="174" t="s">
        <v>4047</v>
      </c>
      <c r="D2343" s="174" t="s">
        <v>43</v>
      </c>
      <c r="E2343" s="174" t="s">
        <v>2486</v>
      </c>
      <c r="F2343" s="289">
        <v>25.67</v>
      </c>
      <c r="G2343" s="333">
        <f>ROUND(SUMIF(Anlagenbewegungsdaten!B:B,A2343,Anlagenbewegungsdaten!C:C),3)</f>
        <v>0</v>
      </c>
      <c r="H2343" s="334">
        <f>IF(ISBLANK(F2343),ROUND(SUMIF(Anlagenbewegungsdaten!B:B,A2343,Anlagenbewegungsdaten!D:D),2),ROUND(G2343*F2343%,2))</f>
        <v>0</v>
      </c>
      <c r="I2343" s="334">
        <f>ROUND((H2343-SUMIF(Anlagenbewegungsdaten!$B:$B,A2343,Anlagenbewegungsdaten!D:D)),3)</f>
        <v>0</v>
      </c>
      <c r="J2343" s="335" t="s">
        <v>5179</v>
      </c>
      <c r="K2343" s="335" t="s">
        <v>5193</v>
      </c>
      <c r="L2343" s="516">
        <v>20.54</v>
      </c>
      <c r="M2343" s="332">
        <f>ROUND(SUMIF(Anlagenbewegungsdaten_AV!B:B,A2343,Anlagenbewegungsdaten_AV!C:C),3)</f>
        <v>0</v>
      </c>
      <c r="N2343" s="330">
        <f>IF(ISBLANK(L2343),ROUND(SUMIF(Anlagenbewegungsdaten_AV!B:B,A2343,Anlagenbewegungsdaten_AV!D:D),2),ROUND(M2343*L2343%,2))</f>
        <v>0</v>
      </c>
      <c r="O2343" s="330">
        <f>ROUND(N2343-SUMIF(Anlagenbewegungsdaten_AV!B:B,A2343,Anlagenbewegungsdaten_AV!D:D),3)</f>
        <v>0</v>
      </c>
    </row>
    <row r="2344" spans="1:15" ht="15" customHeight="1" x14ac:dyDescent="0.25">
      <c r="A2344" s="263" t="s">
        <v>2183</v>
      </c>
      <c r="B2344" s="174" t="s">
        <v>2108</v>
      </c>
      <c r="C2344" s="174" t="s">
        <v>4047</v>
      </c>
      <c r="D2344" s="184" t="s">
        <v>1603</v>
      </c>
      <c r="E2344" s="174" t="s">
        <v>1560</v>
      </c>
      <c r="F2344" s="289">
        <v>26.67</v>
      </c>
      <c r="G2344" s="333">
        <f>ROUND(SUMIF(Anlagenbewegungsdaten!B:B,A2344,Anlagenbewegungsdaten!C:C),3)</f>
        <v>0</v>
      </c>
      <c r="H2344" s="334">
        <f>IF(ISBLANK(F2344),ROUND(SUMIF(Anlagenbewegungsdaten!B:B,A2344,Anlagenbewegungsdaten!D:D),2),ROUND(G2344*F2344%,2))</f>
        <v>0</v>
      </c>
      <c r="I2344" s="334">
        <f>ROUND((H2344-SUMIF(Anlagenbewegungsdaten!$B:$B,A2344,Anlagenbewegungsdaten!D:D)),3)</f>
        <v>0</v>
      </c>
      <c r="J2344" s="335" t="s">
        <v>5179</v>
      </c>
      <c r="K2344" s="335" t="s">
        <v>5193</v>
      </c>
      <c r="L2344" s="516">
        <v>21.34</v>
      </c>
      <c r="M2344" s="332">
        <f>ROUND(SUMIF(Anlagenbewegungsdaten_AV!B:B,A2344,Anlagenbewegungsdaten_AV!C:C),3)</f>
        <v>0</v>
      </c>
      <c r="N2344" s="330">
        <f>IF(ISBLANK(L2344),ROUND(SUMIF(Anlagenbewegungsdaten_AV!B:B,A2344,Anlagenbewegungsdaten_AV!D:D),2),ROUND(M2344*L2344%,2))</f>
        <v>0</v>
      </c>
      <c r="O2344" s="330">
        <f>ROUND(N2344-SUMIF(Anlagenbewegungsdaten_AV!B:B,A2344,Anlagenbewegungsdaten_AV!D:D),3)</f>
        <v>0</v>
      </c>
    </row>
    <row r="2345" spans="1:15" ht="15" customHeight="1" x14ac:dyDescent="0.25">
      <c r="A2345" s="263" t="s">
        <v>2184</v>
      </c>
      <c r="B2345" s="174" t="s">
        <v>2108</v>
      </c>
      <c r="C2345" s="174" t="s">
        <v>4047</v>
      </c>
      <c r="D2345" s="174" t="s">
        <v>1605</v>
      </c>
      <c r="E2345" s="174" t="s">
        <v>1563</v>
      </c>
      <c r="F2345" s="289">
        <v>26.67</v>
      </c>
      <c r="G2345" s="333">
        <f>ROUND(SUMIF(Anlagenbewegungsdaten!B:B,A2345,Anlagenbewegungsdaten!C:C),3)</f>
        <v>0</v>
      </c>
      <c r="H2345" s="334">
        <f>IF(ISBLANK(F2345),ROUND(SUMIF(Anlagenbewegungsdaten!B:B,A2345,Anlagenbewegungsdaten!D:D),2),ROUND(G2345*F2345%,2))</f>
        <v>0</v>
      </c>
      <c r="I2345" s="334">
        <f>ROUND((H2345-SUMIF(Anlagenbewegungsdaten!$B:$B,A2345,Anlagenbewegungsdaten!D:D)),3)</f>
        <v>0</v>
      </c>
      <c r="J2345" s="335" t="s">
        <v>5179</v>
      </c>
      <c r="K2345" s="335" t="s">
        <v>5193</v>
      </c>
      <c r="L2345" s="516">
        <v>21.34</v>
      </c>
      <c r="M2345" s="332">
        <f>ROUND(SUMIF(Anlagenbewegungsdaten_AV!B:B,A2345,Anlagenbewegungsdaten_AV!C:C),3)</f>
        <v>0</v>
      </c>
      <c r="N2345" s="330">
        <f>IF(ISBLANK(L2345),ROUND(SUMIF(Anlagenbewegungsdaten_AV!B:B,A2345,Anlagenbewegungsdaten_AV!D:D),2),ROUND(M2345*L2345%,2))</f>
        <v>0</v>
      </c>
      <c r="O2345" s="330">
        <f>ROUND(N2345-SUMIF(Anlagenbewegungsdaten_AV!B:B,A2345,Anlagenbewegungsdaten_AV!D:D),3)</f>
        <v>0</v>
      </c>
    </row>
    <row r="2346" spans="1:15" ht="15" customHeight="1" x14ac:dyDescent="0.25">
      <c r="A2346" s="263" t="s">
        <v>2963</v>
      </c>
      <c r="B2346" s="174" t="s">
        <v>2108</v>
      </c>
      <c r="C2346" s="174" t="s">
        <v>4047</v>
      </c>
      <c r="D2346" s="174" t="s">
        <v>2590</v>
      </c>
      <c r="E2346" s="174" t="s">
        <v>2576</v>
      </c>
      <c r="F2346" s="289">
        <v>26.64</v>
      </c>
      <c r="G2346" s="333">
        <f>ROUND(SUMIF(Anlagenbewegungsdaten!B:B,A2346,Anlagenbewegungsdaten!C:C),3)</f>
        <v>0</v>
      </c>
      <c r="H2346" s="334">
        <f>IF(ISBLANK(F2346),ROUND(SUMIF(Anlagenbewegungsdaten!B:B,A2346,Anlagenbewegungsdaten!D:D),2),ROUND(G2346*F2346%,2))</f>
        <v>0</v>
      </c>
      <c r="I2346" s="334">
        <f>ROUND((H2346-SUMIF(Anlagenbewegungsdaten!$B:$B,A2346,Anlagenbewegungsdaten!D:D)),3)</f>
        <v>0</v>
      </c>
      <c r="J2346" s="335" t="s">
        <v>5179</v>
      </c>
      <c r="K2346" s="335" t="s">
        <v>5193</v>
      </c>
      <c r="L2346" s="516">
        <v>21.31</v>
      </c>
      <c r="M2346" s="332">
        <f>ROUND(SUMIF(Anlagenbewegungsdaten_AV!B:B,A2346,Anlagenbewegungsdaten_AV!C:C),3)</f>
        <v>0</v>
      </c>
      <c r="N2346" s="330">
        <f>IF(ISBLANK(L2346),ROUND(SUMIF(Anlagenbewegungsdaten_AV!B:B,A2346,Anlagenbewegungsdaten_AV!D:D),2),ROUND(M2346*L2346%,2))</f>
        <v>0</v>
      </c>
      <c r="O2346" s="330">
        <f>ROUND(N2346-SUMIF(Anlagenbewegungsdaten_AV!B:B,A2346,Anlagenbewegungsdaten_AV!D:D),3)</f>
        <v>0</v>
      </c>
    </row>
    <row r="2347" spans="1:15" ht="15" customHeight="1" x14ac:dyDescent="0.25">
      <c r="A2347" s="263" t="s">
        <v>3707</v>
      </c>
      <c r="B2347" s="174" t="s">
        <v>2108</v>
      </c>
      <c r="C2347" s="174" t="s">
        <v>4047</v>
      </c>
      <c r="D2347" s="174" t="s">
        <v>3334</v>
      </c>
      <c r="E2347" s="174" t="s">
        <v>3320</v>
      </c>
      <c r="F2347" s="289">
        <v>26.61</v>
      </c>
      <c r="G2347" s="333">
        <f>ROUND(SUMIF(Anlagenbewegungsdaten!B:B,A2347,Anlagenbewegungsdaten!C:C),3)</f>
        <v>0</v>
      </c>
      <c r="H2347" s="334">
        <f>IF(ISBLANK(F2347),ROUND(SUMIF(Anlagenbewegungsdaten!B:B,A2347,Anlagenbewegungsdaten!D:D),2),ROUND(G2347*F2347%,2))</f>
        <v>0</v>
      </c>
      <c r="I2347" s="334">
        <f>ROUND((H2347-SUMIF(Anlagenbewegungsdaten!$B:$B,A2347,Anlagenbewegungsdaten!D:D)),3)</f>
        <v>0</v>
      </c>
      <c r="J2347" s="335" t="s">
        <v>5179</v>
      </c>
      <c r="K2347" s="335" t="s">
        <v>5193</v>
      </c>
      <c r="L2347" s="516">
        <v>21.29</v>
      </c>
      <c r="M2347" s="332">
        <f>ROUND(SUMIF(Anlagenbewegungsdaten_AV!B:B,A2347,Anlagenbewegungsdaten_AV!C:C),3)</f>
        <v>0</v>
      </c>
      <c r="N2347" s="330">
        <f>IF(ISBLANK(L2347),ROUND(SUMIF(Anlagenbewegungsdaten_AV!B:B,A2347,Anlagenbewegungsdaten_AV!D:D),2),ROUND(M2347*L2347%,2))</f>
        <v>0</v>
      </c>
      <c r="O2347" s="330">
        <f>ROUND(N2347-SUMIF(Anlagenbewegungsdaten_AV!B:B,A2347,Anlagenbewegungsdaten_AV!D:D),3)</f>
        <v>0</v>
      </c>
    </row>
    <row r="2348" spans="1:15" ht="15" customHeight="1" x14ac:dyDescent="0.25">
      <c r="A2348" s="275" t="s">
        <v>4483</v>
      </c>
      <c r="B2348" s="193" t="s">
        <v>2108</v>
      </c>
      <c r="C2348" s="193" t="s">
        <v>4047</v>
      </c>
      <c r="D2348" s="193" t="s">
        <v>4107</v>
      </c>
      <c r="E2348" s="193" t="s">
        <v>4093</v>
      </c>
      <c r="F2348" s="290">
        <v>26.58</v>
      </c>
      <c r="G2348" s="333">
        <f>ROUND(SUMIF(Anlagenbewegungsdaten!B:B,A2348,Anlagenbewegungsdaten!C:C),3)</f>
        <v>0</v>
      </c>
      <c r="H2348" s="334">
        <f>IF(ISBLANK(F2348),ROUND(SUMIF(Anlagenbewegungsdaten!B:B,A2348,Anlagenbewegungsdaten!D:D),2),ROUND(G2348*F2348%,2))</f>
        <v>0</v>
      </c>
      <c r="I2348" s="334">
        <f>ROUND((H2348-SUMIF(Anlagenbewegungsdaten!$B:$B,A2348,Anlagenbewegungsdaten!D:D)),3)</f>
        <v>0</v>
      </c>
      <c r="J2348" s="335" t="s">
        <v>5179</v>
      </c>
      <c r="K2348" s="335" t="s">
        <v>5193</v>
      </c>
      <c r="L2348" s="516">
        <v>21.26</v>
      </c>
      <c r="M2348" s="332">
        <f>ROUND(SUMIF(Anlagenbewegungsdaten_AV!B:B,A2348,Anlagenbewegungsdaten_AV!C:C),3)</f>
        <v>0</v>
      </c>
      <c r="N2348" s="330">
        <f>IF(ISBLANK(L2348),ROUND(SUMIF(Anlagenbewegungsdaten_AV!B:B,A2348,Anlagenbewegungsdaten_AV!D:D),2),ROUND(M2348*L2348%,2))</f>
        <v>0</v>
      </c>
      <c r="O2348" s="330">
        <f>ROUND(N2348-SUMIF(Anlagenbewegungsdaten_AV!B:B,A2348,Anlagenbewegungsdaten_AV!D:D),3)</f>
        <v>0</v>
      </c>
    </row>
    <row r="2349" spans="1:15" ht="15" customHeight="1" x14ac:dyDescent="0.25">
      <c r="A2349" s="263" t="s">
        <v>2185</v>
      </c>
      <c r="B2349" s="174" t="s">
        <v>2108</v>
      </c>
      <c r="C2349" s="174" t="s">
        <v>4047</v>
      </c>
      <c r="D2349" s="174" t="s">
        <v>1607</v>
      </c>
      <c r="E2349" s="174" t="s">
        <v>2483</v>
      </c>
      <c r="F2349" s="289">
        <v>20.67</v>
      </c>
      <c r="G2349" s="333">
        <f>ROUND(SUMIF(Anlagenbewegungsdaten!B:B,A2349,Anlagenbewegungsdaten!C:C),3)</f>
        <v>0</v>
      </c>
      <c r="H2349" s="334">
        <f>IF(ISBLANK(F2349),ROUND(SUMIF(Anlagenbewegungsdaten!B:B,A2349,Anlagenbewegungsdaten!D:D),2),ROUND(G2349*F2349%,2))</f>
        <v>0</v>
      </c>
      <c r="I2349" s="334">
        <f>ROUND((H2349-SUMIF(Anlagenbewegungsdaten!$B:$B,A2349,Anlagenbewegungsdaten!D:D)),3)</f>
        <v>0</v>
      </c>
      <c r="J2349" s="335" t="s">
        <v>5179</v>
      </c>
      <c r="K2349" s="335" t="s">
        <v>5193</v>
      </c>
      <c r="L2349" s="516">
        <v>16.54</v>
      </c>
      <c r="M2349" s="332">
        <f>ROUND(SUMIF(Anlagenbewegungsdaten_AV!B:B,A2349,Anlagenbewegungsdaten_AV!C:C),3)</f>
        <v>0</v>
      </c>
      <c r="N2349" s="330">
        <f>IF(ISBLANK(L2349),ROUND(SUMIF(Anlagenbewegungsdaten_AV!B:B,A2349,Anlagenbewegungsdaten_AV!D:D),2),ROUND(M2349*L2349%,2))</f>
        <v>0</v>
      </c>
      <c r="O2349" s="330">
        <f>ROUND(N2349-SUMIF(Anlagenbewegungsdaten_AV!B:B,A2349,Anlagenbewegungsdaten_AV!D:D),3)</f>
        <v>0</v>
      </c>
    </row>
    <row r="2350" spans="1:15" ht="15" customHeight="1" x14ac:dyDescent="0.25">
      <c r="A2350" s="263" t="s">
        <v>2186</v>
      </c>
      <c r="B2350" s="174" t="s">
        <v>2108</v>
      </c>
      <c r="C2350" s="174" t="s">
        <v>4047</v>
      </c>
      <c r="D2350" s="174" t="s">
        <v>48</v>
      </c>
      <c r="E2350" s="174" t="s">
        <v>2486</v>
      </c>
      <c r="F2350" s="289">
        <v>22.67</v>
      </c>
      <c r="G2350" s="333">
        <f>ROUND(SUMIF(Anlagenbewegungsdaten!B:B,A2350,Anlagenbewegungsdaten!C:C),3)</f>
        <v>0</v>
      </c>
      <c r="H2350" s="334">
        <f>IF(ISBLANK(F2350),ROUND(SUMIF(Anlagenbewegungsdaten!B:B,A2350,Anlagenbewegungsdaten!D:D),2),ROUND(G2350*F2350%,2))</f>
        <v>0</v>
      </c>
      <c r="I2350" s="334">
        <f>ROUND((H2350-SUMIF(Anlagenbewegungsdaten!$B:$B,A2350,Anlagenbewegungsdaten!D:D)),3)</f>
        <v>0</v>
      </c>
      <c r="J2350" s="335" t="s">
        <v>5179</v>
      </c>
      <c r="K2350" s="335" t="s">
        <v>5193</v>
      </c>
      <c r="L2350" s="516">
        <v>18.14</v>
      </c>
      <c r="M2350" s="332">
        <f>ROUND(SUMIF(Anlagenbewegungsdaten_AV!B:B,A2350,Anlagenbewegungsdaten_AV!C:C),3)</f>
        <v>0</v>
      </c>
      <c r="N2350" s="330">
        <f>IF(ISBLANK(L2350),ROUND(SUMIF(Anlagenbewegungsdaten_AV!B:B,A2350,Anlagenbewegungsdaten_AV!D:D),2),ROUND(M2350*L2350%,2))</f>
        <v>0</v>
      </c>
      <c r="O2350" s="330">
        <f>ROUND(N2350-SUMIF(Anlagenbewegungsdaten_AV!B:B,A2350,Anlagenbewegungsdaten_AV!D:D),3)</f>
        <v>0</v>
      </c>
    </row>
    <row r="2351" spans="1:15" ht="15" customHeight="1" x14ac:dyDescent="0.25">
      <c r="A2351" s="263" t="s">
        <v>2187</v>
      </c>
      <c r="B2351" s="174" t="s">
        <v>2108</v>
      </c>
      <c r="C2351" s="174" t="s">
        <v>4047</v>
      </c>
      <c r="D2351" s="174" t="s">
        <v>1609</v>
      </c>
      <c r="E2351" s="174" t="s">
        <v>1560</v>
      </c>
      <c r="F2351" s="289">
        <v>23.67</v>
      </c>
      <c r="G2351" s="333">
        <f>ROUND(SUMIF(Anlagenbewegungsdaten!B:B,A2351,Anlagenbewegungsdaten!C:C),3)</f>
        <v>0</v>
      </c>
      <c r="H2351" s="334">
        <f>IF(ISBLANK(F2351),ROUND(SUMIF(Anlagenbewegungsdaten!B:B,A2351,Anlagenbewegungsdaten!D:D),2),ROUND(G2351*F2351%,2))</f>
        <v>0</v>
      </c>
      <c r="I2351" s="334">
        <f>ROUND((H2351-SUMIF(Anlagenbewegungsdaten!$B:$B,A2351,Anlagenbewegungsdaten!D:D)),3)</f>
        <v>0</v>
      </c>
      <c r="J2351" s="335" t="s">
        <v>5179</v>
      </c>
      <c r="K2351" s="335" t="s">
        <v>5193</v>
      </c>
      <c r="L2351" s="516">
        <v>18.940000000000001</v>
      </c>
      <c r="M2351" s="332">
        <f>ROUND(SUMIF(Anlagenbewegungsdaten_AV!B:B,A2351,Anlagenbewegungsdaten_AV!C:C),3)</f>
        <v>0</v>
      </c>
      <c r="N2351" s="330">
        <f>IF(ISBLANK(L2351),ROUND(SUMIF(Anlagenbewegungsdaten_AV!B:B,A2351,Anlagenbewegungsdaten_AV!D:D),2),ROUND(M2351*L2351%,2))</f>
        <v>0</v>
      </c>
      <c r="O2351" s="330">
        <f>ROUND(N2351-SUMIF(Anlagenbewegungsdaten_AV!B:B,A2351,Anlagenbewegungsdaten_AV!D:D),3)</f>
        <v>0</v>
      </c>
    </row>
    <row r="2352" spans="1:15" ht="15" customHeight="1" x14ac:dyDescent="0.25">
      <c r="A2352" s="263" t="s">
        <v>2188</v>
      </c>
      <c r="B2352" s="174" t="s">
        <v>2108</v>
      </c>
      <c r="C2352" s="174" t="s">
        <v>4047</v>
      </c>
      <c r="D2352" s="174" t="s">
        <v>1611</v>
      </c>
      <c r="E2352" s="174" t="s">
        <v>1563</v>
      </c>
      <c r="F2352" s="289">
        <v>23.67</v>
      </c>
      <c r="G2352" s="333">
        <f>ROUND(SUMIF(Anlagenbewegungsdaten!B:B,A2352,Anlagenbewegungsdaten!C:C),3)</f>
        <v>0</v>
      </c>
      <c r="H2352" s="334">
        <f>IF(ISBLANK(F2352),ROUND(SUMIF(Anlagenbewegungsdaten!B:B,A2352,Anlagenbewegungsdaten!D:D),2),ROUND(G2352*F2352%,2))</f>
        <v>0</v>
      </c>
      <c r="I2352" s="334">
        <f>ROUND((H2352-SUMIF(Anlagenbewegungsdaten!$B:$B,A2352,Anlagenbewegungsdaten!D:D)),3)</f>
        <v>0</v>
      </c>
      <c r="J2352" s="335" t="s">
        <v>5179</v>
      </c>
      <c r="K2352" s="335" t="s">
        <v>5193</v>
      </c>
      <c r="L2352" s="516">
        <v>18.940000000000001</v>
      </c>
      <c r="M2352" s="332">
        <f>ROUND(SUMIF(Anlagenbewegungsdaten_AV!B:B,A2352,Anlagenbewegungsdaten_AV!C:C),3)</f>
        <v>0</v>
      </c>
      <c r="N2352" s="330">
        <f>IF(ISBLANK(L2352),ROUND(SUMIF(Anlagenbewegungsdaten_AV!B:B,A2352,Anlagenbewegungsdaten_AV!D:D),2),ROUND(M2352*L2352%,2))</f>
        <v>0</v>
      </c>
      <c r="O2352" s="330">
        <f>ROUND(N2352-SUMIF(Anlagenbewegungsdaten_AV!B:B,A2352,Anlagenbewegungsdaten_AV!D:D),3)</f>
        <v>0</v>
      </c>
    </row>
    <row r="2353" spans="1:15" ht="15" customHeight="1" x14ac:dyDescent="0.25">
      <c r="A2353" s="263" t="s">
        <v>2964</v>
      </c>
      <c r="B2353" s="174" t="s">
        <v>2108</v>
      </c>
      <c r="C2353" s="174" t="s">
        <v>4047</v>
      </c>
      <c r="D2353" s="174" t="s">
        <v>2592</v>
      </c>
      <c r="E2353" s="174" t="s">
        <v>2576</v>
      </c>
      <c r="F2353" s="289">
        <v>23.64</v>
      </c>
      <c r="G2353" s="333">
        <f>ROUND(SUMIF(Anlagenbewegungsdaten!B:B,A2353,Anlagenbewegungsdaten!C:C),3)</f>
        <v>0</v>
      </c>
      <c r="H2353" s="334">
        <f>IF(ISBLANK(F2353),ROUND(SUMIF(Anlagenbewegungsdaten!B:B,A2353,Anlagenbewegungsdaten!D:D),2),ROUND(G2353*F2353%,2))</f>
        <v>0</v>
      </c>
      <c r="I2353" s="334">
        <f>ROUND((H2353-SUMIF(Anlagenbewegungsdaten!$B:$B,A2353,Anlagenbewegungsdaten!D:D)),3)</f>
        <v>0</v>
      </c>
      <c r="J2353" s="335" t="s">
        <v>5179</v>
      </c>
      <c r="K2353" s="335" t="s">
        <v>5193</v>
      </c>
      <c r="L2353" s="516">
        <v>18.91</v>
      </c>
      <c r="M2353" s="332">
        <f>ROUND(SUMIF(Anlagenbewegungsdaten_AV!B:B,A2353,Anlagenbewegungsdaten_AV!C:C),3)</f>
        <v>0</v>
      </c>
      <c r="N2353" s="330">
        <f>IF(ISBLANK(L2353),ROUND(SUMIF(Anlagenbewegungsdaten_AV!B:B,A2353,Anlagenbewegungsdaten_AV!D:D),2),ROUND(M2353*L2353%,2))</f>
        <v>0</v>
      </c>
      <c r="O2353" s="330">
        <f>ROUND(N2353-SUMIF(Anlagenbewegungsdaten_AV!B:B,A2353,Anlagenbewegungsdaten_AV!D:D),3)</f>
        <v>0</v>
      </c>
    </row>
    <row r="2354" spans="1:15" ht="15" customHeight="1" x14ac:dyDescent="0.25">
      <c r="A2354" s="263" t="s">
        <v>3708</v>
      </c>
      <c r="B2354" s="174" t="s">
        <v>2108</v>
      </c>
      <c r="C2354" s="174" t="s">
        <v>4047</v>
      </c>
      <c r="D2354" s="174" t="s">
        <v>3336</v>
      </c>
      <c r="E2354" s="174" t="s">
        <v>3320</v>
      </c>
      <c r="F2354" s="289">
        <v>23.61</v>
      </c>
      <c r="G2354" s="333">
        <f>ROUND(SUMIF(Anlagenbewegungsdaten!B:B,A2354,Anlagenbewegungsdaten!C:C),3)</f>
        <v>0</v>
      </c>
      <c r="H2354" s="334">
        <f>IF(ISBLANK(F2354),ROUND(SUMIF(Anlagenbewegungsdaten!B:B,A2354,Anlagenbewegungsdaten!D:D),2),ROUND(G2354*F2354%,2))</f>
        <v>0</v>
      </c>
      <c r="I2354" s="334">
        <f>ROUND((H2354-SUMIF(Anlagenbewegungsdaten!$B:$B,A2354,Anlagenbewegungsdaten!D:D)),3)</f>
        <v>0</v>
      </c>
      <c r="J2354" s="335" t="s">
        <v>5179</v>
      </c>
      <c r="K2354" s="335" t="s">
        <v>5193</v>
      </c>
      <c r="L2354" s="516">
        <v>18.89</v>
      </c>
      <c r="M2354" s="332">
        <f>ROUND(SUMIF(Anlagenbewegungsdaten_AV!B:B,A2354,Anlagenbewegungsdaten_AV!C:C),3)</f>
        <v>0</v>
      </c>
      <c r="N2354" s="330">
        <f>IF(ISBLANK(L2354),ROUND(SUMIF(Anlagenbewegungsdaten_AV!B:B,A2354,Anlagenbewegungsdaten_AV!D:D),2),ROUND(M2354*L2354%,2))</f>
        <v>0</v>
      </c>
      <c r="O2354" s="330">
        <f>ROUND(N2354-SUMIF(Anlagenbewegungsdaten_AV!B:B,A2354,Anlagenbewegungsdaten_AV!D:D),3)</f>
        <v>0</v>
      </c>
    </row>
    <row r="2355" spans="1:15" ht="15" customHeight="1" x14ac:dyDescent="0.25">
      <c r="A2355" s="275" t="s">
        <v>4484</v>
      </c>
      <c r="B2355" s="193" t="s">
        <v>2108</v>
      </c>
      <c r="C2355" s="193" t="s">
        <v>4047</v>
      </c>
      <c r="D2355" s="193" t="s">
        <v>4109</v>
      </c>
      <c r="E2355" s="193" t="s">
        <v>4093</v>
      </c>
      <c r="F2355" s="290">
        <v>23.58</v>
      </c>
      <c r="G2355" s="333">
        <f>ROUND(SUMIF(Anlagenbewegungsdaten!B:B,A2355,Anlagenbewegungsdaten!C:C),3)</f>
        <v>0</v>
      </c>
      <c r="H2355" s="334">
        <f>IF(ISBLANK(F2355),ROUND(SUMIF(Anlagenbewegungsdaten!B:B,A2355,Anlagenbewegungsdaten!D:D),2),ROUND(G2355*F2355%,2))</f>
        <v>0</v>
      </c>
      <c r="I2355" s="334">
        <f>ROUND((H2355-SUMIF(Anlagenbewegungsdaten!$B:$B,A2355,Anlagenbewegungsdaten!D:D)),3)</f>
        <v>0</v>
      </c>
      <c r="J2355" s="335" t="s">
        <v>5179</v>
      </c>
      <c r="K2355" s="335" t="s">
        <v>5193</v>
      </c>
      <c r="L2355" s="516">
        <v>18.86</v>
      </c>
      <c r="M2355" s="332">
        <f>ROUND(SUMIF(Anlagenbewegungsdaten_AV!B:B,A2355,Anlagenbewegungsdaten_AV!C:C),3)</f>
        <v>0</v>
      </c>
      <c r="N2355" s="330">
        <f>IF(ISBLANK(L2355),ROUND(SUMIF(Anlagenbewegungsdaten_AV!B:B,A2355,Anlagenbewegungsdaten_AV!D:D),2),ROUND(M2355*L2355%,2))</f>
        <v>0</v>
      </c>
      <c r="O2355" s="330">
        <f>ROUND(N2355-SUMIF(Anlagenbewegungsdaten_AV!B:B,A2355,Anlagenbewegungsdaten_AV!D:D),3)</f>
        <v>0</v>
      </c>
    </row>
    <row r="2356" spans="1:15" ht="15" customHeight="1" x14ac:dyDescent="0.25">
      <c r="A2356" s="263" t="s">
        <v>2189</v>
      </c>
      <c r="B2356" s="174" t="s">
        <v>2108</v>
      </c>
      <c r="C2356" s="174" t="s">
        <v>4047</v>
      </c>
      <c r="D2356" s="174" t="s">
        <v>1613</v>
      </c>
      <c r="E2356" s="174" t="s">
        <v>2483</v>
      </c>
      <c r="F2356" s="289">
        <v>21.67</v>
      </c>
      <c r="G2356" s="333">
        <f>ROUND(SUMIF(Anlagenbewegungsdaten!B:B,A2356,Anlagenbewegungsdaten!C:C),3)</f>
        <v>0</v>
      </c>
      <c r="H2356" s="334">
        <f>IF(ISBLANK(F2356),ROUND(SUMIF(Anlagenbewegungsdaten!B:B,A2356,Anlagenbewegungsdaten!D:D),2),ROUND(G2356*F2356%,2))</f>
        <v>0</v>
      </c>
      <c r="I2356" s="334">
        <f>ROUND((H2356-SUMIF(Anlagenbewegungsdaten!$B:$B,A2356,Anlagenbewegungsdaten!D:D)),3)</f>
        <v>0</v>
      </c>
      <c r="J2356" s="335" t="s">
        <v>5179</v>
      </c>
      <c r="K2356" s="335" t="s">
        <v>5193</v>
      </c>
      <c r="L2356" s="516">
        <v>17.34</v>
      </c>
      <c r="M2356" s="332">
        <f>ROUND(SUMIF(Anlagenbewegungsdaten_AV!B:B,A2356,Anlagenbewegungsdaten_AV!C:C),3)</f>
        <v>0</v>
      </c>
      <c r="N2356" s="330">
        <f>IF(ISBLANK(L2356),ROUND(SUMIF(Anlagenbewegungsdaten_AV!B:B,A2356,Anlagenbewegungsdaten_AV!D:D),2),ROUND(M2356*L2356%,2))</f>
        <v>0</v>
      </c>
      <c r="O2356" s="330">
        <f>ROUND(N2356-SUMIF(Anlagenbewegungsdaten_AV!B:B,A2356,Anlagenbewegungsdaten_AV!D:D),3)</f>
        <v>0</v>
      </c>
    </row>
    <row r="2357" spans="1:15" ht="15" customHeight="1" x14ac:dyDescent="0.25">
      <c r="A2357" s="263" t="s">
        <v>2190</v>
      </c>
      <c r="B2357" s="174" t="s">
        <v>2108</v>
      </c>
      <c r="C2357" s="174" t="s">
        <v>4047</v>
      </c>
      <c r="D2357" s="174" t="s">
        <v>53</v>
      </c>
      <c r="E2357" s="174" t="s">
        <v>2486</v>
      </c>
      <c r="F2357" s="289">
        <v>23.67</v>
      </c>
      <c r="G2357" s="333">
        <f>ROUND(SUMIF(Anlagenbewegungsdaten!B:B,A2357,Anlagenbewegungsdaten!C:C),3)</f>
        <v>0</v>
      </c>
      <c r="H2357" s="334">
        <f>IF(ISBLANK(F2357),ROUND(SUMIF(Anlagenbewegungsdaten!B:B,A2357,Anlagenbewegungsdaten!D:D),2),ROUND(G2357*F2357%,2))</f>
        <v>0</v>
      </c>
      <c r="I2357" s="334">
        <f>ROUND((H2357-SUMIF(Anlagenbewegungsdaten!$B:$B,A2357,Anlagenbewegungsdaten!D:D)),3)</f>
        <v>0</v>
      </c>
      <c r="J2357" s="335" t="s">
        <v>5179</v>
      </c>
      <c r="K2357" s="335" t="s">
        <v>5193</v>
      </c>
      <c r="L2357" s="516">
        <v>18.940000000000001</v>
      </c>
      <c r="M2357" s="332">
        <f>ROUND(SUMIF(Anlagenbewegungsdaten_AV!B:B,A2357,Anlagenbewegungsdaten_AV!C:C),3)</f>
        <v>0</v>
      </c>
      <c r="N2357" s="330">
        <f>IF(ISBLANK(L2357),ROUND(SUMIF(Anlagenbewegungsdaten_AV!B:B,A2357,Anlagenbewegungsdaten_AV!D:D),2),ROUND(M2357*L2357%,2))</f>
        <v>0</v>
      </c>
      <c r="O2357" s="330">
        <f>ROUND(N2357-SUMIF(Anlagenbewegungsdaten_AV!B:B,A2357,Anlagenbewegungsdaten_AV!D:D),3)</f>
        <v>0</v>
      </c>
    </row>
    <row r="2358" spans="1:15" ht="15" customHeight="1" x14ac:dyDescent="0.25">
      <c r="A2358" s="263" t="s">
        <v>2191</v>
      </c>
      <c r="B2358" s="174" t="s">
        <v>2108</v>
      </c>
      <c r="C2358" s="174" t="s">
        <v>4047</v>
      </c>
      <c r="D2358" s="184" t="s">
        <v>1615</v>
      </c>
      <c r="E2358" s="174" t="s">
        <v>1560</v>
      </c>
      <c r="F2358" s="289">
        <v>24.67</v>
      </c>
      <c r="G2358" s="333">
        <f>ROUND(SUMIF(Anlagenbewegungsdaten!B:B,A2358,Anlagenbewegungsdaten!C:C),3)</f>
        <v>0</v>
      </c>
      <c r="H2358" s="334">
        <f>IF(ISBLANK(F2358),ROUND(SUMIF(Anlagenbewegungsdaten!B:B,A2358,Anlagenbewegungsdaten!D:D),2),ROUND(G2358*F2358%,2))</f>
        <v>0</v>
      </c>
      <c r="I2358" s="334">
        <f>ROUND((H2358-SUMIF(Anlagenbewegungsdaten!$B:$B,A2358,Anlagenbewegungsdaten!D:D)),3)</f>
        <v>0</v>
      </c>
      <c r="J2358" s="335" t="s">
        <v>5179</v>
      </c>
      <c r="K2358" s="335" t="s">
        <v>5193</v>
      </c>
      <c r="L2358" s="516">
        <v>19.739999999999998</v>
      </c>
      <c r="M2358" s="332">
        <f>ROUND(SUMIF(Anlagenbewegungsdaten_AV!B:B,A2358,Anlagenbewegungsdaten_AV!C:C),3)</f>
        <v>0</v>
      </c>
      <c r="N2358" s="330">
        <f>IF(ISBLANK(L2358),ROUND(SUMIF(Anlagenbewegungsdaten_AV!B:B,A2358,Anlagenbewegungsdaten_AV!D:D),2),ROUND(M2358*L2358%,2))</f>
        <v>0</v>
      </c>
      <c r="O2358" s="330">
        <f>ROUND(N2358-SUMIF(Anlagenbewegungsdaten_AV!B:B,A2358,Anlagenbewegungsdaten_AV!D:D),3)</f>
        <v>0</v>
      </c>
    </row>
    <row r="2359" spans="1:15" ht="15" customHeight="1" x14ac:dyDescent="0.25">
      <c r="A2359" s="263" t="s">
        <v>2192</v>
      </c>
      <c r="B2359" s="174" t="s">
        <v>2108</v>
      </c>
      <c r="C2359" s="174" t="s">
        <v>4047</v>
      </c>
      <c r="D2359" s="174" t="s">
        <v>1617</v>
      </c>
      <c r="E2359" s="174" t="s">
        <v>1563</v>
      </c>
      <c r="F2359" s="289">
        <v>24.67</v>
      </c>
      <c r="G2359" s="333">
        <f>ROUND(SUMIF(Anlagenbewegungsdaten!B:B,A2359,Anlagenbewegungsdaten!C:C),3)</f>
        <v>0</v>
      </c>
      <c r="H2359" s="334">
        <f>IF(ISBLANK(F2359),ROUND(SUMIF(Anlagenbewegungsdaten!B:B,A2359,Anlagenbewegungsdaten!D:D),2),ROUND(G2359*F2359%,2))</f>
        <v>0</v>
      </c>
      <c r="I2359" s="334">
        <f>ROUND((H2359-SUMIF(Anlagenbewegungsdaten!$B:$B,A2359,Anlagenbewegungsdaten!D:D)),3)</f>
        <v>0</v>
      </c>
      <c r="J2359" s="335" t="s">
        <v>5179</v>
      </c>
      <c r="K2359" s="335" t="s">
        <v>5193</v>
      </c>
      <c r="L2359" s="516">
        <v>19.739999999999998</v>
      </c>
      <c r="M2359" s="332">
        <f>ROUND(SUMIF(Anlagenbewegungsdaten_AV!B:B,A2359,Anlagenbewegungsdaten_AV!C:C),3)</f>
        <v>0</v>
      </c>
      <c r="N2359" s="330">
        <f>IF(ISBLANK(L2359),ROUND(SUMIF(Anlagenbewegungsdaten_AV!B:B,A2359,Anlagenbewegungsdaten_AV!D:D),2),ROUND(M2359*L2359%,2))</f>
        <v>0</v>
      </c>
      <c r="O2359" s="330">
        <f>ROUND(N2359-SUMIF(Anlagenbewegungsdaten_AV!B:B,A2359,Anlagenbewegungsdaten_AV!D:D),3)</f>
        <v>0</v>
      </c>
    </row>
    <row r="2360" spans="1:15" ht="15" customHeight="1" x14ac:dyDescent="0.25">
      <c r="A2360" s="263" t="s">
        <v>2965</v>
      </c>
      <c r="B2360" s="174" t="s">
        <v>2108</v>
      </c>
      <c r="C2360" s="174" t="s">
        <v>4047</v>
      </c>
      <c r="D2360" s="174" t="s">
        <v>2594</v>
      </c>
      <c r="E2360" s="174" t="s">
        <v>2576</v>
      </c>
      <c r="F2360" s="289">
        <v>24.64</v>
      </c>
      <c r="G2360" s="333">
        <f>ROUND(SUMIF(Anlagenbewegungsdaten!B:B,A2360,Anlagenbewegungsdaten!C:C),3)</f>
        <v>0</v>
      </c>
      <c r="H2360" s="334">
        <f>IF(ISBLANK(F2360),ROUND(SUMIF(Anlagenbewegungsdaten!B:B,A2360,Anlagenbewegungsdaten!D:D),2),ROUND(G2360*F2360%,2))</f>
        <v>0</v>
      </c>
      <c r="I2360" s="334">
        <f>ROUND((H2360-SUMIF(Anlagenbewegungsdaten!$B:$B,A2360,Anlagenbewegungsdaten!D:D)),3)</f>
        <v>0</v>
      </c>
      <c r="J2360" s="335" t="s">
        <v>5179</v>
      </c>
      <c r="K2360" s="335" t="s">
        <v>5193</v>
      </c>
      <c r="L2360" s="516">
        <v>19.71</v>
      </c>
      <c r="M2360" s="332">
        <f>ROUND(SUMIF(Anlagenbewegungsdaten_AV!B:B,A2360,Anlagenbewegungsdaten_AV!C:C),3)</f>
        <v>0</v>
      </c>
      <c r="N2360" s="330">
        <f>IF(ISBLANK(L2360),ROUND(SUMIF(Anlagenbewegungsdaten_AV!B:B,A2360,Anlagenbewegungsdaten_AV!D:D),2),ROUND(M2360*L2360%,2))</f>
        <v>0</v>
      </c>
      <c r="O2360" s="330">
        <f>ROUND(N2360-SUMIF(Anlagenbewegungsdaten_AV!B:B,A2360,Anlagenbewegungsdaten_AV!D:D),3)</f>
        <v>0</v>
      </c>
    </row>
    <row r="2361" spans="1:15" ht="15" customHeight="1" x14ac:dyDescent="0.25">
      <c r="A2361" s="263" t="s">
        <v>3709</v>
      </c>
      <c r="B2361" s="174" t="s">
        <v>2108</v>
      </c>
      <c r="C2361" s="174" t="s">
        <v>4047</v>
      </c>
      <c r="D2361" s="174" t="s">
        <v>3338</v>
      </c>
      <c r="E2361" s="174" t="s">
        <v>3320</v>
      </c>
      <c r="F2361" s="289">
        <v>24.61</v>
      </c>
      <c r="G2361" s="333">
        <f>ROUND(SUMIF(Anlagenbewegungsdaten!B:B,A2361,Anlagenbewegungsdaten!C:C),3)</f>
        <v>0</v>
      </c>
      <c r="H2361" s="334">
        <f>IF(ISBLANK(F2361),ROUND(SUMIF(Anlagenbewegungsdaten!B:B,A2361,Anlagenbewegungsdaten!D:D),2),ROUND(G2361*F2361%,2))</f>
        <v>0</v>
      </c>
      <c r="I2361" s="334">
        <f>ROUND((H2361-SUMIF(Anlagenbewegungsdaten!$B:$B,A2361,Anlagenbewegungsdaten!D:D)),3)</f>
        <v>0</v>
      </c>
      <c r="J2361" s="335" t="s">
        <v>5179</v>
      </c>
      <c r="K2361" s="335" t="s">
        <v>5193</v>
      </c>
      <c r="L2361" s="516">
        <v>19.690000000000001</v>
      </c>
      <c r="M2361" s="332">
        <f>ROUND(SUMIF(Anlagenbewegungsdaten_AV!B:B,A2361,Anlagenbewegungsdaten_AV!C:C),3)</f>
        <v>0</v>
      </c>
      <c r="N2361" s="330">
        <f>IF(ISBLANK(L2361),ROUND(SUMIF(Anlagenbewegungsdaten_AV!B:B,A2361,Anlagenbewegungsdaten_AV!D:D),2),ROUND(M2361*L2361%,2))</f>
        <v>0</v>
      </c>
      <c r="O2361" s="330">
        <f>ROUND(N2361-SUMIF(Anlagenbewegungsdaten_AV!B:B,A2361,Anlagenbewegungsdaten_AV!D:D),3)</f>
        <v>0</v>
      </c>
    </row>
    <row r="2362" spans="1:15" ht="15" customHeight="1" x14ac:dyDescent="0.25">
      <c r="A2362" s="275" t="s">
        <v>4485</v>
      </c>
      <c r="B2362" s="193" t="s">
        <v>2108</v>
      </c>
      <c r="C2362" s="193" t="s">
        <v>4047</v>
      </c>
      <c r="D2362" s="193" t="s">
        <v>4111</v>
      </c>
      <c r="E2362" s="193" t="s">
        <v>4093</v>
      </c>
      <c r="F2362" s="290">
        <v>24.58</v>
      </c>
      <c r="G2362" s="333">
        <f>ROUND(SUMIF(Anlagenbewegungsdaten!B:B,A2362,Anlagenbewegungsdaten!C:C),3)</f>
        <v>0</v>
      </c>
      <c r="H2362" s="334">
        <f>IF(ISBLANK(F2362),ROUND(SUMIF(Anlagenbewegungsdaten!B:B,A2362,Anlagenbewegungsdaten!D:D),2),ROUND(G2362*F2362%,2))</f>
        <v>0</v>
      </c>
      <c r="I2362" s="334">
        <f>ROUND((H2362-SUMIF(Anlagenbewegungsdaten!$B:$B,A2362,Anlagenbewegungsdaten!D:D)),3)</f>
        <v>0</v>
      </c>
      <c r="J2362" s="335" t="s">
        <v>5179</v>
      </c>
      <c r="K2362" s="335" t="s">
        <v>5193</v>
      </c>
      <c r="L2362" s="516">
        <v>19.66</v>
      </c>
      <c r="M2362" s="332">
        <f>ROUND(SUMIF(Anlagenbewegungsdaten_AV!B:B,A2362,Anlagenbewegungsdaten_AV!C:C),3)</f>
        <v>0</v>
      </c>
      <c r="N2362" s="330">
        <f>IF(ISBLANK(L2362),ROUND(SUMIF(Anlagenbewegungsdaten_AV!B:B,A2362,Anlagenbewegungsdaten_AV!D:D),2),ROUND(M2362*L2362%,2))</f>
        <v>0</v>
      </c>
      <c r="O2362" s="330">
        <f>ROUND(N2362-SUMIF(Anlagenbewegungsdaten_AV!B:B,A2362,Anlagenbewegungsdaten_AV!D:D),3)</f>
        <v>0</v>
      </c>
    </row>
    <row r="2363" spans="1:15" ht="15" customHeight="1" x14ac:dyDescent="0.25">
      <c r="A2363" s="263" t="s">
        <v>2193</v>
      </c>
      <c r="B2363" s="174" t="s">
        <v>2108</v>
      </c>
      <c r="C2363" s="174" t="s">
        <v>4047</v>
      </c>
      <c r="D2363" s="174" t="s">
        <v>1619</v>
      </c>
      <c r="E2363" s="174" t="s">
        <v>2483</v>
      </c>
      <c r="F2363" s="289">
        <v>24.67</v>
      </c>
      <c r="G2363" s="333">
        <f>ROUND(SUMIF(Anlagenbewegungsdaten!B:B,A2363,Anlagenbewegungsdaten!C:C),3)</f>
        <v>0</v>
      </c>
      <c r="H2363" s="334">
        <f>IF(ISBLANK(F2363),ROUND(SUMIF(Anlagenbewegungsdaten!B:B,A2363,Anlagenbewegungsdaten!D:D),2),ROUND(G2363*F2363%,2))</f>
        <v>0</v>
      </c>
      <c r="I2363" s="334">
        <f>ROUND((H2363-SUMIF(Anlagenbewegungsdaten!$B:$B,A2363,Anlagenbewegungsdaten!D:D)),3)</f>
        <v>0</v>
      </c>
      <c r="J2363" s="335" t="s">
        <v>5179</v>
      </c>
      <c r="K2363" s="335" t="s">
        <v>5193</v>
      </c>
      <c r="L2363" s="516">
        <v>19.739999999999998</v>
      </c>
      <c r="M2363" s="332">
        <f>ROUND(SUMIF(Anlagenbewegungsdaten_AV!B:B,A2363,Anlagenbewegungsdaten_AV!C:C),3)</f>
        <v>0</v>
      </c>
      <c r="N2363" s="330">
        <f>IF(ISBLANK(L2363),ROUND(SUMIF(Anlagenbewegungsdaten_AV!B:B,A2363,Anlagenbewegungsdaten_AV!D:D),2),ROUND(M2363*L2363%,2))</f>
        <v>0</v>
      </c>
      <c r="O2363" s="330">
        <f>ROUND(N2363-SUMIF(Anlagenbewegungsdaten_AV!B:B,A2363,Anlagenbewegungsdaten_AV!D:D),3)</f>
        <v>0</v>
      </c>
    </row>
    <row r="2364" spans="1:15" ht="15" customHeight="1" x14ac:dyDescent="0.25">
      <c r="A2364" s="263" t="s">
        <v>2194</v>
      </c>
      <c r="B2364" s="174" t="s">
        <v>2108</v>
      </c>
      <c r="C2364" s="174" t="s">
        <v>4047</v>
      </c>
      <c r="D2364" s="174" t="s">
        <v>58</v>
      </c>
      <c r="E2364" s="174" t="s">
        <v>2486</v>
      </c>
      <c r="F2364" s="289">
        <v>26.67</v>
      </c>
      <c r="G2364" s="333">
        <f>ROUND(SUMIF(Anlagenbewegungsdaten!B:B,A2364,Anlagenbewegungsdaten!C:C),3)</f>
        <v>0</v>
      </c>
      <c r="H2364" s="334">
        <f>IF(ISBLANK(F2364),ROUND(SUMIF(Anlagenbewegungsdaten!B:B,A2364,Anlagenbewegungsdaten!D:D),2),ROUND(G2364*F2364%,2))</f>
        <v>0</v>
      </c>
      <c r="I2364" s="334">
        <f>ROUND((H2364-SUMIF(Anlagenbewegungsdaten!$B:$B,A2364,Anlagenbewegungsdaten!D:D)),3)</f>
        <v>0</v>
      </c>
      <c r="J2364" s="335" t="s">
        <v>5179</v>
      </c>
      <c r="K2364" s="335" t="s">
        <v>5193</v>
      </c>
      <c r="L2364" s="516">
        <v>21.34</v>
      </c>
      <c r="M2364" s="332">
        <f>ROUND(SUMIF(Anlagenbewegungsdaten_AV!B:B,A2364,Anlagenbewegungsdaten_AV!C:C),3)</f>
        <v>0</v>
      </c>
      <c r="N2364" s="330">
        <f>IF(ISBLANK(L2364),ROUND(SUMIF(Anlagenbewegungsdaten_AV!B:B,A2364,Anlagenbewegungsdaten_AV!D:D),2),ROUND(M2364*L2364%,2))</f>
        <v>0</v>
      </c>
      <c r="O2364" s="330">
        <f>ROUND(N2364-SUMIF(Anlagenbewegungsdaten_AV!B:B,A2364,Anlagenbewegungsdaten_AV!D:D),3)</f>
        <v>0</v>
      </c>
    </row>
    <row r="2365" spans="1:15" ht="15" customHeight="1" x14ac:dyDescent="0.25">
      <c r="A2365" s="263" t="s">
        <v>2195</v>
      </c>
      <c r="B2365" s="174" t="s">
        <v>2108</v>
      </c>
      <c r="C2365" s="174" t="s">
        <v>4047</v>
      </c>
      <c r="D2365" s="174" t="s">
        <v>1621</v>
      </c>
      <c r="E2365" s="174" t="s">
        <v>1560</v>
      </c>
      <c r="F2365" s="289">
        <v>27.67</v>
      </c>
      <c r="G2365" s="333">
        <f>ROUND(SUMIF(Anlagenbewegungsdaten!B:B,A2365,Anlagenbewegungsdaten!C:C),3)</f>
        <v>0</v>
      </c>
      <c r="H2365" s="334">
        <f>IF(ISBLANK(F2365),ROUND(SUMIF(Anlagenbewegungsdaten!B:B,A2365,Anlagenbewegungsdaten!D:D),2),ROUND(G2365*F2365%,2))</f>
        <v>0</v>
      </c>
      <c r="I2365" s="334">
        <f>ROUND((H2365-SUMIF(Anlagenbewegungsdaten!$B:$B,A2365,Anlagenbewegungsdaten!D:D)),3)</f>
        <v>0</v>
      </c>
      <c r="J2365" s="335" t="s">
        <v>5179</v>
      </c>
      <c r="K2365" s="335" t="s">
        <v>5193</v>
      </c>
      <c r="L2365" s="516">
        <v>22.14</v>
      </c>
      <c r="M2365" s="332">
        <f>ROUND(SUMIF(Anlagenbewegungsdaten_AV!B:B,A2365,Anlagenbewegungsdaten_AV!C:C),3)</f>
        <v>0</v>
      </c>
      <c r="N2365" s="330">
        <f>IF(ISBLANK(L2365),ROUND(SUMIF(Anlagenbewegungsdaten_AV!B:B,A2365,Anlagenbewegungsdaten_AV!D:D),2),ROUND(M2365*L2365%,2))</f>
        <v>0</v>
      </c>
      <c r="O2365" s="330">
        <f>ROUND(N2365-SUMIF(Anlagenbewegungsdaten_AV!B:B,A2365,Anlagenbewegungsdaten_AV!D:D),3)</f>
        <v>0</v>
      </c>
    </row>
    <row r="2366" spans="1:15" ht="15" customHeight="1" x14ac:dyDescent="0.25">
      <c r="A2366" s="263" t="s">
        <v>2196</v>
      </c>
      <c r="B2366" s="174" t="s">
        <v>2108</v>
      </c>
      <c r="C2366" s="174" t="s">
        <v>4047</v>
      </c>
      <c r="D2366" s="174" t="s">
        <v>1623</v>
      </c>
      <c r="E2366" s="174" t="s">
        <v>1563</v>
      </c>
      <c r="F2366" s="289">
        <v>27.67</v>
      </c>
      <c r="G2366" s="333">
        <f>ROUND(SUMIF(Anlagenbewegungsdaten!B:B,A2366,Anlagenbewegungsdaten!C:C),3)</f>
        <v>0</v>
      </c>
      <c r="H2366" s="334">
        <f>IF(ISBLANK(F2366),ROUND(SUMIF(Anlagenbewegungsdaten!B:B,A2366,Anlagenbewegungsdaten!D:D),2),ROUND(G2366*F2366%,2))</f>
        <v>0</v>
      </c>
      <c r="I2366" s="334">
        <f>ROUND((H2366-SUMIF(Anlagenbewegungsdaten!$B:$B,A2366,Anlagenbewegungsdaten!D:D)),3)</f>
        <v>0</v>
      </c>
      <c r="J2366" s="335" t="s">
        <v>5179</v>
      </c>
      <c r="K2366" s="335" t="s">
        <v>5193</v>
      </c>
      <c r="L2366" s="516">
        <v>22.14</v>
      </c>
      <c r="M2366" s="332">
        <f>ROUND(SUMIF(Anlagenbewegungsdaten_AV!B:B,A2366,Anlagenbewegungsdaten_AV!C:C),3)</f>
        <v>0</v>
      </c>
      <c r="N2366" s="330">
        <f>IF(ISBLANK(L2366),ROUND(SUMIF(Anlagenbewegungsdaten_AV!B:B,A2366,Anlagenbewegungsdaten_AV!D:D),2),ROUND(M2366*L2366%,2))</f>
        <v>0</v>
      </c>
      <c r="O2366" s="330">
        <f>ROUND(N2366-SUMIF(Anlagenbewegungsdaten_AV!B:B,A2366,Anlagenbewegungsdaten_AV!D:D),3)</f>
        <v>0</v>
      </c>
    </row>
    <row r="2367" spans="1:15" ht="15" customHeight="1" x14ac:dyDescent="0.25">
      <c r="A2367" s="263" t="s">
        <v>2966</v>
      </c>
      <c r="B2367" s="174" t="s">
        <v>2108</v>
      </c>
      <c r="C2367" s="174" t="s">
        <v>4047</v>
      </c>
      <c r="D2367" s="174" t="s">
        <v>2596</v>
      </c>
      <c r="E2367" s="174" t="s">
        <v>2576</v>
      </c>
      <c r="F2367" s="289">
        <v>27.64</v>
      </c>
      <c r="G2367" s="333">
        <f>ROUND(SUMIF(Anlagenbewegungsdaten!B:B,A2367,Anlagenbewegungsdaten!C:C),3)</f>
        <v>0</v>
      </c>
      <c r="H2367" s="334">
        <f>IF(ISBLANK(F2367),ROUND(SUMIF(Anlagenbewegungsdaten!B:B,A2367,Anlagenbewegungsdaten!D:D),2),ROUND(G2367*F2367%,2))</f>
        <v>0</v>
      </c>
      <c r="I2367" s="334">
        <f>ROUND((H2367-SUMIF(Anlagenbewegungsdaten!$B:$B,A2367,Anlagenbewegungsdaten!D:D)),3)</f>
        <v>0</v>
      </c>
      <c r="J2367" s="335" t="s">
        <v>5179</v>
      </c>
      <c r="K2367" s="335" t="s">
        <v>5193</v>
      </c>
      <c r="L2367" s="516">
        <v>22.11</v>
      </c>
      <c r="M2367" s="332">
        <f>ROUND(SUMIF(Anlagenbewegungsdaten_AV!B:B,A2367,Anlagenbewegungsdaten_AV!C:C),3)</f>
        <v>0</v>
      </c>
      <c r="N2367" s="330">
        <f>IF(ISBLANK(L2367),ROUND(SUMIF(Anlagenbewegungsdaten_AV!B:B,A2367,Anlagenbewegungsdaten_AV!D:D),2),ROUND(M2367*L2367%,2))</f>
        <v>0</v>
      </c>
      <c r="O2367" s="330">
        <f>ROUND(N2367-SUMIF(Anlagenbewegungsdaten_AV!B:B,A2367,Anlagenbewegungsdaten_AV!D:D),3)</f>
        <v>0</v>
      </c>
    </row>
    <row r="2368" spans="1:15" ht="15" customHeight="1" x14ac:dyDescent="0.25">
      <c r="A2368" s="263" t="s">
        <v>3710</v>
      </c>
      <c r="B2368" s="174" t="s">
        <v>2108</v>
      </c>
      <c r="C2368" s="174" t="s">
        <v>4047</v>
      </c>
      <c r="D2368" s="174" t="s">
        <v>3340</v>
      </c>
      <c r="E2368" s="174" t="s">
        <v>3320</v>
      </c>
      <c r="F2368" s="289">
        <v>27.61</v>
      </c>
      <c r="G2368" s="333">
        <f>ROUND(SUMIF(Anlagenbewegungsdaten!B:B,A2368,Anlagenbewegungsdaten!C:C),3)</f>
        <v>0</v>
      </c>
      <c r="H2368" s="334">
        <f>IF(ISBLANK(F2368),ROUND(SUMIF(Anlagenbewegungsdaten!B:B,A2368,Anlagenbewegungsdaten!D:D),2),ROUND(G2368*F2368%,2))</f>
        <v>0</v>
      </c>
      <c r="I2368" s="334">
        <f>ROUND((H2368-SUMIF(Anlagenbewegungsdaten!$B:$B,A2368,Anlagenbewegungsdaten!D:D)),3)</f>
        <v>0</v>
      </c>
      <c r="J2368" s="335" t="s">
        <v>5179</v>
      </c>
      <c r="K2368" s="335" t="s">
        <v>5193</v>
      </c>
      <c r="L2368" s="516">
        <v>22.09</v>
      </c>
      <c r="M2368" s="332">
        <f>ROUND(SUMIF(Anlagenbewegungsdaten_AV!B:B,A2368,Anlagenbewegungsdaten_AV!C:C),3)</f>
        <v>0</v>
      </c>
      <c r="N2368" s="330">
        <f>IF(ISBLANK(L2368),ROUND(SUMIF(Anlagenbewegungsdaten_AV!B:B,A2368,Anlagenbewegungsdaten_AV!D:D),2),ROUND(M2368*L2368%,2))</f>
        <v>0</v>
      </c>
      <c r="O2368" s="330">
        <f>ROUND(N2368-SUMIF(Anlagenbewegungsdaten_AV!B:B,A2368,Anlagenbewegungsdaten_AV!D:D),3)</f>
        <v>0</v>
      </c>
    </row>
    <row r="2369" spans="1:15" ht="15" customHeight="1" x14ac:dyDescent="0.25">
      <c r="A2369" s="275" t="s">
        <v>4486</v>
      </c>
      <c r="B2369" s="193" t="s">
        <v>2108</v>
      </c>
      <c r="C2369" s="193" t="s">
        <v>4047</v>
      </c>
      <c r="D2369" s="193" t="s">
        <v>4113</v>
      </c>
      <c r="E2369" s="193" t="s">
        <v>4093</v>
      </c>
      <c r="F2369" s="290">
        <v>27.58</v>
      </c>
      <c r="G2369" s="333">
        <f>ROUND(SUMIF(Anlagenbewegungsdaten!B:B,A2369,Anlagenbewegungsdaten!C:C),3)</f>
        <v>0</v>
      </c>
      <c r="H2369" s="334">
        <f>IF(ISBLANK(F2369),ROUND(SUMIF(Anlagenbewegungsdaten!B:B,A2369,Anlagenbewegungsdaten!D:D),2),ROUND(G2369*F2369%,2))</f>
        <v>0</v>
      </c>
      <c r="I2369" s="334">
        <f>ROUND((H2369-SUMIF(Anlagenbewegungsdaten!$B:$B,A2369,Anlagenbewegungsdaten!D:D)),3)</f>
        <v>0</v>
      </c>
      <c r="J2369" s="335" t="s">
        <v>5179</v>
      </c>
      <c r="K2369" s="335" t="s">
        <v>5193</v>
      </c>
      <c r="L2369" s="516">
        <v>22.06</v>
      </c>
      <c r="M2369" s="332">
        <f>ROUND(SUMIF(Anlagenbewegungsdaten_AV!B:B,A2369,Anlagenbewegungsdaten_AV!C:C),3)</f>
        <v>0</v>
      </c>
      <c r="N2369" s="330">
        <f>IF(ISBLANK(L2369),ROUND(SUMIF(Anlagenbewegungsdaten_AV!B:B,A2369,Anlagenbewegungsdaten_AV!D:D),2),ROUND(M2369*L2369%,2))</f>
        <v>0</v>
      </c>
      <c r="O2369" s="330">
        <f>ROUND(N2369-SUMIF(Anlagenbewegungsdaten_AV!B:B,A2369,Anlagenbewegungsdaten_AV!D:D),3)</f>
        <v>0</v>
      </c>
    </row>
    <row r="2370" spans="1:15" ht="15" customHeight="1" x14ac:dyDescent="0.25">
      <c r="A2370" s="263" t="s">
        <v>2197</v>
      </c>
      <c r="B2370" s="174" t="s">
        <v>2108</v>
      </c>
      <c r="C2370" s="174" t="s">
        <v>4047</v>
      </c>
      <c r="D2370" s="174" t="s">
        <v>1625</v>
      </c>
      <c r="E2370" s="174" t="s">
        <v>2483</v>
      </c>
      <c r="F2370" s="289">
        <v>25.67</v>
      </c>
      <c r="G2370" s="333">
        <f>ROUND(SUMIF(Anlagenbewegungsdaten!B:B,A2370,Anlagenbewegungsdaten!C:C),3)</f>
        <v>0</v>
      </c>
      <c r="H2370" s="334">
        <f>IF(ISBLANK(F2370),ROUND(SUMIF(Anlagenbewegungsdaten!B:B,A2370,Anlagenbewegungsdaten!D:D),2),ROUND(G2370*F2370%,2))</f>
        <v>0</v>
      </c>
      <c r="I2370" s="334">
        <f>ROUND((H2370-SUMIF(Anlagenbewegungsdaten!$B:$B,A2370,Anlagenbewegungsdaten!D:D)),3)</f>
        <v>0</v>
      </c>
      <c r="J2370" s="335" t="s">
        <v>5179</v>
      </c>
      <c r="K2370" s="335" t="s">
        <v>5193</v>
      </c>
      <c r="L2370" s="516">
        <v>20.54</v>
      </c>
      <c r="M2370" s="332">
        <f>ROUND(SUMIF(Anlagenbewegungsdaten_AV!B:B,A2370,Anlagenbewegungsdaten_AV!C:C),3)</f>
        <v>0</v>
      </c>
      <c r="N2370" s="330">
        <f>IF(ISBLANK(L2370),ROUND(SUMIF(Anlagenbewegungsdaten_AV!B:B,A2370,Anlagenbewegungsdaten_AV!D:D),2),ROUND(M2370*L2370%,2))</f>
        <v>0</v>
      </c>
      <c r="O2370" s="330">
        <f>ROUND(N2370-SUMIF(Anlagenbewegungsdaten_AV!B:B,A2370,Anlagenbewegungsdaten_AV!D:D),3)</f>
        <v>0</v>
      </c>
    </row>
    <row r="2371" spans="1:15" ht="15" customHeight="1" x14ac:dyDescent="0.25">
      <c r="A2371" s="263" t="s">
        <v>2198</v>
      </c>
      <c r="B2371" s="174" t="s">
        <v>2108</v>
      </c>
      <c r="C2371" s="174" t="s">
        <v>4047</v>
      </c>
      <c r="D2371" s="174" t="s">
        <v>63</v>
      </c>
      <c r="E2371" s="174" t="s">
        <v>2486</v>
      </c>
      <c r="F2371" s="289">
        <v>27.67</v>
      </c>
      <c r="G2371" s="333">
        <f>ROUND(SUMIF(Anlagenbewegungsdaten!B:B,A2371,Anlagenbewegungsdaten!C:C),3)</f>
        <v>0</v>
      </c>
      <c r="H2371" s="334">
        <f>IF(ISBLANK(F2371),ROUND(SUMIF(Anlagenbewegungsdaten!B:B,A2371,Anlagenbewegungsdaten!D:D),2),ROUND(G2371*F2371%,2))</f>
        <v>0</v>
      </c>
      <c r="I2371" s="334">
        <f>ROUND((H2371-SUMIF(Anlagenbewegungsdaten!$B:$B,A2371,Anlagenbewegungsdaten!D:D)),3)</f>
        <v>0</v>
      </c>
      <c r="J2371" s="335" t="s">
        <v>5179</v>
      </c>
      <c r="K2371" s="335" t="s">
        <v>5193</v>
      </c>
      <c r="L2371" s="516">
        <v>22.14</v>
      </c>
      <c r="M2371" s="332">
        <f>ROUND(SUMIF(Anlagenbewegungsdaten_AV!B:B,A2371,Anlagenbewegungsdaten_AV!C:C),3)</f>
        <v>0</v>
      </c>
      <c r="N2371" s="330">
        <f>IF(ISBLANK(L2371),ROUND(SUMIF(Anlagenbewegungsdaten_AV!B:B,A2371,Anlagenbewegungsdaten_AV!D:D),2),ROUND(M2371*L2371%,2))</f>
        <v>0</v>
      </c>
      <c r="O2371" s="330">
        <f>ROUND(N2371-SUMIF(Anlagenbewegungsdaten_AV!B:B,A2371,Anlagenbewegungsdaten_AV!D:D),3)</f>
        <v>0</v>
      </c>
    </row>
    <row r="2372" spans="1:15" ht="15" customHeight="1" x14ac:dyDescent="0.25">
      <c r="A2372" s="263" t="s">
        <v>2199</v>
      </c>
      <c r="B2372" s="174" t="s">
        <v>2108</v>
      </c>
      <c r="C2372" s="174" t="s">
        <v>4047</v>
      </c>
      <c r="D2372" s="184" t="s">
        <v>1627</v>
      </c>
      <c r="E2372" s="174" t="s">
        <v>1560</v>
      </c>
      <c r="F2372" s="289">
        <v>28.67</v>
      </c>
      <c r="G2372" s="333">
        <f>ROUND(SUMIF(Anlagenbewegungsdaten!B:B,A2372,Anlagenbewegungsdaten!C:C),3)</f>
        <v>0</v>
      </c>
      <c r="H2372" s="334">
        <f>IF(ISBLANK(F2372),ROUND(SUMIF(Anlagenbewegungsdaten!B:B,A2372,Anlagenbewegungsdaten!D:D),2),ROUND(G2372*F2372%,2))</f>
        <v>0</v>
      </c>
      <c r="I2372" s="334">
        <f>ROUND((H2372-SUMIF(Anlagenbewegungsdaten!$B:$B,A2372,Anlagenbewegungsdaten!D:D)),3)</f>
        <v>0</v>
      </c>
      <c r="J2372" s="335" t="s">
        <v>5179</v>
      </c>
      <c r="K2372" s="335" t="s">
        <v>5193</v>
      </c>
      <c r="L2372" s="516">
        <v>22.94</v>
      </c>
      <c r="M2372" s="332">
        <f>ROUND(SUMIF(Anlagenbewegungsdaten_AV!B:B,A2372,Anlagenbewegungsdaten_AV!C:C),3)</f>
        <v>0</v>
      </c>
      <c r="N2372" s="330">
        <f>IF(ISBLANK(L2372),ROUND(SUMIF(Anlagenbewegungsdaten_AV!B:B,A2372,Anlagenbewegungsdaten_AV!D:D),2),ROUND(M2372*L2372%,2))</f>
        <v>0</v>
      </c>
      <c r="O2372" s="330">
        <f>ROUND(N2372-SUMIF(Anlagenbewegungsdaten_AV!B:B,A2372,Anlagenbewegungsdaten_AV!D:D),3)</f>
        <v>0</v>
      </c>
    </row>
    <row r="2373" spans="1:15" ht="15" customHeight="1" x14ac:dyDescent="0.25">
      <c r="A2373" s="263" t="s">
        <v>2200</v>
      </c>
      <c r="B2373" s="174" t="s">
        <v>2108</v>
      </c>
      <c r="C2373" s="174" t="s">
        <v>4047</v>
      </c>
      <c r="D2373" s="174" t="s">
        <v>1629</v>
      </c>
      <c r="E2373" s="174" t="s">
        <v>1563</v>
      </c>
      <c r="F2373" s="289">
        <v>28.67</v>
      </c>
      <c r="G2373" s="333">
        <f>ROUND(SUMIF(Anlagenbewegungsdaten!B:B,A2373,Anlagenbewegungsdaten!C:C),3)</f>
        <v>0</v>
      </c>
      <c r="H2373" s="334">
        <f>IF(ISBLANK(F2373),ROUND(SUMIF(Anlagenbewegungsdaten!B:B,A2373,Anlagenbewegungsdaten!D:D),2),ROUND(G2373*F2373%,2))</f>
        <v>0</v>
      </c>
      <c r="I2373" s="334">
        <f>ROUND((H2373-SUMIF(Anlagenbewegungsdaten!$B:$B,A2373,Anlagenbewegungsdaten!D:D)),3)</f>
        <v>0</v>
      </c>
      <c r="J2373" s="335" t="s">
        <v>5179</v>
      </c>
      <c r="K2373" s="335" t="s">
        <v>5193</v>
      </c>
      <c r="L2373" s="516">
        <v>22.94</v>
      </c>
      <c r="M2373" s="332">
        <f>ROUND(SUMIF(Anlagenbewegungsdaten_AV!B:B,A2373,Anlagenbewegungsdaten_AV!C:C),3)</f>
        <v>0</v>
      </c>
      <c r="N2373" s="330">
        <f>IF(ISBLANK(L2373),ROUND(SUMIF(Anlagenbewegungsdaten_AV!B:B,A2373,Anlagenbewegungsdaten_AV!D:D),2),ROUND(M2373*L2373%,2))</f>
        <v>0</v>
      </c>
      <c r="O2373" s="330">
        <f>ROUND(N2373-SUMIF(Anlagenbewegungsdaten_AV!B:B,A2373,Anlagenbewegungsdaten_AV!D:D),3)</f>
        <v>0</v>
      </c>
    </row>
    <row r="2374" spans="1:15" ht="15" customHeight="1" x14ac:dyDescent="0.25">
      <c r="A2374" s="263" t="s">
        <v>2967</v>
      </c>
      <c r="B2374" s="174" t="s">
        <v>2108</v>
      </c>
      <c r="C2374" s="174" t="s">
        <v>4047</v>
      </c>
      <c r="D2374" s="174" t="s">
        <v>2598</v>
      </c>
      <c r="E2374" s="174" t="s">
        <v>2576</v>
      </c>
      <c r="F2374" s="289">
        <v>28.64</v>
      </c>
      <c r="G2374" s="333">
        <f>ROUND(SUMIF(Anlagenbewegungsdaten!B:B,A2374,Anlagenbewegungsdaten!C:C),3)</f>
        <v>0</v>
      </c>
      <c r="H2374" s="334">
        <f>IF(ISBLANK(F2374),ROUND(SUMIF(Anlagenbewegungsdaten!B:B,A2374,Anlagenbewegungsdaten!D:D),2),ROUND(G2374*F2374%,2))</f>
        <v>0</v>
      </c>
      <c r="I2374" s="334">
        <f>ROUND((H2374-SUMIF(Anlagenbewegungsdaten!$B:$B,A2374,Anlagenbewegungsdaten!D:D)),3)</f>
        <v>0</v>
      </c>
      <c r="J2374" s="335" t="s">
        <v>5179</v>
      </c>
      <c r="K2374" s="335" t="s">
        <v>5193</v>
      </c>
      <c r="L2374" s="516">
        <v>22.91</v>
      </c>
      <c r="M2374" s="332">
        <f>ROUND(SUMIF(Anlagenbewegungsdaten_AV!B:B,A2374,Anlagenbewegungsdaten_AV!C:C),3)</f>
        <v>0</v>
      </c>
      <c r="N2374" s="330">
        <f>IF(ISBLANK(L2374),ROUND(SUMIF(Anlagenbewegungsdaten_AV!B:B,A2374,Anlagenbewegungsdaten_AV!D:D),2),ROUND(M2374*L2374%,2))</f>
        <v>0</v>
      </c>
      <c r="O2374" s="330">
        <f>ROUND(N2374-SUMIF(Anlagenbewegungsdaten_AV!B:B,A2374,Anlagenbewegungsdaten_AV!D:D),3)</f>
        <v>0</v>
      </c>
    </row>
    <row r="2375" spans="1:15" ht="15" customHeight="1" x14ac:dyDescent="0.25">
      <c r="A2375" s="263" t="s">
        <v>3711</v>
      </c>
      <c r="B2375" s="174" t="s">
        <v>2108</v>
      </c>
      <c r="C2375" s="174" t="s">
        <v>4047</v>
      </c>
      <c r="D2375" s="174" t="s">
        <v>3342</v>
      </c>
      <c r="E2375" s="174" t="s">
        <v>3320</v>
      </c>
      <c r="F2375" s="289">
        <v>28.61</v>
      </c>
      <c r="G2375" s="333">
        <f>ROUND(SUMIF(Anlagenbewegungsdaten!B:B,A2375,Anlagenbewegungsdaten!C:C),3)</f>
        <v>0</v>
      </c>
      <c r="H2375" s="334">
        <f>IF(ISBLANK(F2375),ROUND(SUMIF(Anlagenbewegungsdaten!B:B,A2375,Anlagenbewegungsdaten!D:D),2),ROUND(G2375*F2375%,2))</f>
        <v>0</v>
      </c>
      <c r="I2375" s="334">
        <f>ROUND((H2375-SUMIF(Anlagenbewegungsdaten!$B:$B,A2375,Anlagenbewegungsdaten!D:D)),3)</f>
        <v>0</v>
      </c>
      <c r="J2375" s="335" t="s">
        <v>5179</v>
      </c>
      <c r="K2375" s="335" t="s">
        <v>5193</v>
      </c>
      <c r="L2375" s="516">
        <v>22.89</v>
      </c>
      <c r="M2375" s="332">
        <f>ROUND(SUMIF(Anlagenbewegungsdaten_AV!B:B,A2375,Anlagenbewegungsdaten_AV!C:C),3)</f>
        <v>0</v>
      </c>
      <c r="N2375" s="330">
        <f>IF(ISBLANK(L2375),ROUND(SUMIF(Anlagenbewegungsdaten_AV!B:B,A2375,Anlagenbewegungsdaten_AV!D:D),2),ROUND(M2375*L2375%,2))</f>
        <v>0</v>
      </c>
      <c r="O2375" s="330">
        <f>ROUND(N2375-SUMIF(Anlagenbewegungsdaten_AV!B:B,A2375,Anlagenbewegungsdaten_AV!D:D),3)</f>
        <v>0</v>
      </c>
    </row>
    <row r="2376" spans="1:15" ht="15" customHeight="1" x14ac:dyDescent="0.25">
      <c r="A2376" s="275" t="s">
        <v>4487</v>
      </c>
      <c r="B2376" s="193" t="s">
        <v>2108</v>
      </c>
      <c r="C2376" s="193" t="s">
        <v>4047</v>
      </c>
      <c r="D2376" s="193" t="s">
        <v>4115</v>
      </c>
      <c r="E2376" s="193" t="s">
        <v>4093</v>
      </c>
      <c r="F2376" s="290">
        <v>28.58</v>
      </c>
      <c r="G2376" s="333">
        <f>ROUND(SUMIF(Anlagenbewegungsdaten!B:B,A2376,Anlagenbewegungsdaten!C:C),3)</f>
        <v>0</v>
      </c>
      <c r="H2376" s="334">
        <f>IF(ISBLANK(F2376),ROUND(SUMIF(Anlagenbewegungsdaten!B:B,A2376,Anlagenbewegungsdaten!D:D),2),ROUND(G2376*F2376%,2))</f>
        <v>0</v>
      </c>
      <c r="I2376" s="334">
        <f>ROUND((H2376-SUMIF(Anlagenbewegungsdaten!$B:$B,A2376,Anlagenbewegungsdaten!D:D)),3)</f>
        <v>0</v>
      </c>
      <c r="J2376" s="335" t="s">
        <v>5179</v>
      </c>
      <c r="K2376" s="335" t="s">
        <v>5193</v>
      </c>
      <c r="L2376" s="516">
        <v>22.86</v>
      </c>
      <c r="M2376" s="332">
        <f>ROUND(SUMIF(Anlagenbewegungsdaten_AV!B:B,A2376,Anlagenbewegungsdaten_AV!C:C),3)</f>
        <v>0</v>
      </c>
      <c r="N2376" s="330">
        <f>IF(ISBLANK(L2376),ROUND(SUMIF(Anlagenbewegungsdaten_AV!B:B,A2376,Anlagenbewegungsdaten_AV!D:D),2),ROUND(M2376*L2376%,2))</f>
        <v>0</v>
      </c>
      <c r="O2376" s="330">
        <f>ROUND(N2376-SUMIF(Anlagenbewegungsdaten_AV!B:B,A2376,Anlagenbewegungsdaten_AV!D:D),3)</f>
        <v>0</v>
      </c>
    </row>
    <row r="2377" spans="1:15" ht="15" customHeight="1" x14ac:dyDescent="0.25">
      <c r="A2377" s="270" t="s">
        <v>2354</v>
      </c>
      <c r="B2377" s="177" t="s">
        <v>2108</v>
      </c>
      <c r="C2377" s="177" t="s">
        <v>4047</v>
      </c>
      <c r="D2377" s="177" t="s">
        <v>2491</v>
      </c>
      <c r="E2377" s="177" t="s">
        <v>2483</v>
      </c>
      <c r="F2377" s="293">
        <v>13.67</v>
      </c>
      <c r="G2377" s="333">
        <f>ROUND(SUMIF(Anlagenbewegungsdaten!B:B,A2377,Anlagenbewegungsdaten!C:C),3)</f>
        <v>0</v>
      </c>
      <c r="H2377" s="334">
        <f>IF(ISBLANK(F2377),ROUND(SUMIF(Anlagenbewegungsdaten!B:B,A2377,Anlagenbewegungsdaten!D:D),2),ROUND(G2377*F2377%,2))</f>
        <v>0</v>
      </c>
      <c r="I2377" s="334">
        <f>ROUND((H2377-SUMIF(Anlagenbewegungsdaten!$B:$B,A2377,Anlagenbewegungsdaten!D:D)),3)</f>
        <v>0</v>
      </c>
      <c r="J2377" s="335" t="s">
        <v>5179</v>
      </c>
      <c r="K2377" s="335" t="s">
        <v>5193</v>
      </c>
      <c r="L2377" s="516">
        <v>10.94</v>
      </c>
      <c r="M2377" s="332">
        <f>ROUND(SUMIF(Anlagenbewegungsdaten_AV!B:B,A2377,Anlagenbewegungsdaten_AV!C:C),3)</f>
        <v>0</v>
      </c>
      <c r="N2377" s="330">
        <f>IF(ISBLANK(L2377),ROUND(SUMIF(Anlagenbewegungsdaten_AV!B:B,A2377,Anlagenbewegungsdaten_AV!D:D),2),ROUND(M2377*L2377%,2))</f>
        <v>0</v>
      </c>
      <c r="O2377" s="330">
        <f>ROUND(N2377-SUMIF(Anlagenbewegungsdaten_AV!B:B,A2377,Anlagenbewegungsdaten_AV!D:D),3)</f>
        <v>0</v>
      </c>
    </row>
    <row r="2378" spans="1:15" ht="15" customHeight="1" x14ac:dyDescent="0.25">
      <c r="A2378" s="270" t="s">
        <v>2355</v>
      </c>
      <c r="B2378" s="177" t="s">
        <v>2108</v>
      </c>
      <c r="C2378" s="177" t="s">
        <v>4047</v>
      </c>
      <c r="D2378" s="178" t="s">
        <v>66</v>
      </c>
      <c r="E2378" s="177" t="s">
        <v>2486</v>
      </c>
      <c r="F2378" s="293">
        <v>15.67</v>
      </c>
      <c r="G2378" s="333">
        <f>ROUND(SUMIF(Anlagenbewegungsdaten!B:B,A2378,Anlagenbewegungsdaten!C:C),3)</f>
        <v>0</v>
      </c>
      <c r="H2378" s="334">
        <f>IF(ISBLANK(F2378),ROUND(SUMIF(Anlagenbewegungsdaten!B:B,A2378,Anlagenbewegungsdaten!D:D),2),ROUND(G2378*F2378%,2))</f>
        <v>0</v>
      </c>
      <c r="I2378" s="334">
        <f>ROUND((H2378-SUMIF(Anlagenbewegungsdaten!$B:$B,A2378,Anlagenbewegungsdaten!D:D)),3)</f>
        <v>0</v>
      </c>
      <c r="J2378" s="335" t="s">
        <v>5179</v>
      </c>
      <c r="K2378" s="335" t="s">
        <v>5193</v>
      </c>
      <c r="L2378" s="516">
        <v>12.54</v>
      </c>
      <c r="M2378" s="332">
        <f>ROUND(SUMIF(Anlagenbewegungsdaten_AV!B:B,A2378,Anlagenbewegungsdaten_AV!C:C),3)</f>
        <v>0</v>
      </c>
      <c r="N2378" s="330">
        <f>IF(ISBLANK(L2378),ROUND(SUMIF(Anlagenbewegungsdaten_AV!B:B,A2378,Anlagenbewegungsdaten_AV!D:D),2),ROUND(M2378*L2378%,2))</f>
        <v>0</v>
      </c>
      <c r="O2378" s="330">
        <f>ROUND(N2378-SUMIF(Anlagenbewegungsdaten_AV!B:B,A2378,Anlagenbewegungsdaten_AV!D:D),3)</f>
        <v>0</v>
      </c>
    </row>
    <row r="2379" spans="1:15" ht="15" customHeight="1" x14ac:dyDescent="0.25">
      <c r="A2379" s="263" t="s">
        <v>2201</v>
      </c>
      <c r="B2379" s="173" t="s">
        <v>2108</v>
      </c>
      <c r="C2379" s="174" t="s">
        <v>4047</v>
      </c>
      <c r="D2379" s="174" t="s">
        <v>68</v>
      </c>
      <c r="E2379" s="174" t="s">
        <v>1560</v>
      </c>
      <c r="F2379" s="289">
        <v>16.670000000000002</v>
      </c>
      <c r="G2379" s="333">
        <f>ROUND(SUMIF(Anlagenbewegungsdaten!B:B,A2379,Anlagenbewegungsdaten!C:C),3)</f>
        <v>0</v>
      </c>
      <c r="H2379" s="334">
        <f>IF(ISBLANK(F2379),ROUND(SUMIF(Anlagenbewegungsdaten!B:B,A2379,Anlagenbewegungsdaten!D:D),2),ROUND(G2379*F2379%,2))</f>
        <v>0</v>
      </c>
      <c r="I2379" s="334">
        <f>ROUND((H2379-SUMIF(Anlagenbewegungsdaten!$B:$B,A2379,Anlagenbewegungsdaten!D:D)),3)</f>
        <v>0</v>
      </c>
      <c r="J2379" s="335" t="s">
        <v>5179</v>
      </c>
      <c r="K2379" s="335" t="s">
        <v>5193</v>
      </c>
      <c r="L2379" s="516">
        <v>13.34</v>
      </c>
      <c r="M2379" s="332">
        <f>ROUND(SUMIF(Anlagenbewegungsdaten_AV!B:B,A2379,Anlagenbewegungsdaten_AV!C:C),3)</f>
        <v>0</v>
      </c>
      <c r="N2379" s="330">
        <f>IF(ISBLANK(L2379),ROUND(SUMIF(Anlagenbewegungsdaten_AV!B:B,A2379,Anlagenbewegungsdaten_AV!D:D),2),ROUND(M2379*L2379%,2))</f>
        <v>0</v>
      </c>
      <c r="O2379" s="330">
        <f>ROUND(N2379-SUMIF(Anlagenbewegungsdaten_AV!B:B,A2379,Anlagenbewegungsdaten_AV!D:D),3)</f>
        <v>0</v>
      </c>
    </row>
    <row r="2380" spans="1:15" ht="15" customHeight="1" x14ac:dyDescent="0.25">
      <c r="A2380" s="263" t="s">
        <v>2202</v>
      </c>
      <c r="B2380" s="173" t="s">
        <v>2108</v>
      </c>
      <c r="C2380" s="173" t="s">
        <v>4047</v>
      </c>
      <c r="D2380" s="174" t="s">
        <v>70</v>
      </c>
      <c r="E2380" s="173" t="s">
        <v>1563</v>
      </c>
      <c r="F2380" s="289">
        <v>16.670000000000002</v>
      </c>
      <c r="G2380" s="333">
        <f>ROUND(SUMIF(Anlagenbewegungsdaten!B:B,A2380,Anlagenbewegungsdaten!C:C),3)</f>
        <v>0</v>
      </c>
      <c r="H2380" s="334">
        <f>IF(ISBLANK(F2380),ROUND(SUMIF(Anlagenbewegungsdaten!B:B,A2380,Anlagenbewegungsdaten!D:D),2),ROUND(G2380*F2380%,2))</f>
        <v>0</v>
      </c>
      <c r="I2380" s="334">
        <f>ROUND((H2380-SUMIF(Anlagenbewegungsdaten!$B:$B,A2380,Anlagenbewegungsdaten!D:D)),3)</f>
        <v>0</v>
      </c>
      <c r="J2380" s="335" t="s">
        <v>5179</v>
      </c>
      <c r="K2380" s="335" t="s">
        <v>5193</v>
      </c>
      <c r="L2380" s="516">
        <v>13.34</v>
      </c>
      <c r="M2380" s="332">
        <f>ROUND(SUMIF(Anlagenbewegungsdaten_AV!B:B,A2380,Anlagenbewegungsdaten_AV!C:C),3)</f>
        <v>0</v>
      </c>
      <c r="N2380" s="330">
        <f>IF(ISBLANK(L2380),ROUND(SUMIF(Anlagenbewegungsdaten_AV!B:B,A2380,Anlagenbewegungsdaten_AV!D:D),2),ROUND(M2380*L2380%,2))</f>
        <v>0</v>
      </c>
      <c r="O2380" s="330">
        <f>ROUND(N2380-SUMIF(Anlagenbewegungsdaten_AV!B:B,A2380,Anlagenbewegungsdaten_AV!D:D),3)</f>
        <v>0</v>
      </c>
    </row>
    <row r="2381" spans="1:15" ht="15" customHeight="1" x14ac:dyDescent="0.25">
      <c r="A2381" s="263" t="s">
        <v>2968</v>
      </c>
      <c r="B2381" s="173" t="s">
        <v>2108</v>
      </c>
      <c r="C2381" s="173" t="s">
        <v>4047</v>
      </c>
      <c r="D2381" s="174" t="s">
        <v>2709</v>
      </c>
      <c r="E2381" s="174" t="s">
        <v>2576</v>
      </c>
      <c r="F2381" s="289">
        <v>16.64</v>
      </c>
      <c r="G2381" s="333">
        <f>ROUND(SUMIF(Anlagenbewegungsdaten!B:B,A2381,Anlagenbewegungsdaten!C:C),3)</f>
        <v>0</v>
      </c>
      <c r="H2381" s="334">
        <f>IF(ISBLANK(F2381),ROUND(SUMIF(Anlagenbewegungsdaten!B:B,A2381,Anlagenbewegungsdaten!D:D),2),ROUND(G2381*F2381%,2))</f>
        <v>0</v>
      </c>
      <c r="I2381" s="334">
        <f>ROUND((H2381-SUMIF(Anlagenbewegungsdaten!$B:$B,A2381,Anlagenbewegungsdaten!D:D)),3)</f>
        <v>0</v>
      </c>
      <c r="J2381" s="335" t="s">
        <v>5179</v>
      </c>
      <c r="K2381" s="335" t="s">
        <v>5193</v>
      </c>
      <c r="L2381" s="516">
        <v>13.31</v>
      </c>
      <c r="M2381" s="332">
        <f>ROUND(SUMIF(Anlagenbewegungsdaten_AV!B:B,A2381,Anlagenbewegungsdaten_AV!C:C),3)</f>
        <v>0</v>
      </c>
      <c r="N2381" s="330">
        <f>IF(ISBLANK(L2381),ROUND(SUMIF(Anlagenbewegungsdaten_AV!B:B,A2381,Anlagenbewegungsdaten_AV!D:D),2),ROUND(M2381*L2381%,2))</f>
        <v>0</v>
      </c>
      <c r="O2381" s="330">
        <f>ROUND(N2381-SUMIF(Anlagenbewegungsdaten_AV!B:B,A2381,Anlagenbewegungsdaten_AV!D:D),3)</f>
        <v>0</v>
      </c>
    </row>
    <row r="2382" spans="1:15" ht="15" customHeight="1" x14ac:dyDescent="0.25">
      <c r="A2382" s="263" t="s">
        <v>3712</v>
      </c>
      <c r="B2382" s="173" t="s">
        <v>2108</v>
      </c>
      <c r="C2382" s="173" t="s">
        <v>4047</v>
      </c>
      <c r="D2382" s="174" t="s">
        <v>3453</v>
      </c>
      <c r="E2382" s="174" t="s">
        <v>3320</v>
      </c>
      <c r="F2382" s="289">
        <v>16.61</v>
      </c>
      <c r="G2382" s="333">
        <f>ROUND(SUMIF(Anlagenbewegungsdaten!B:B,A2382,Anlagenbewegungsdaten!C:C),3)</f>
        <v>0</v>
      </c>
      <c r="H2382" s="334">
        <f>IF(ISBLANK(F2382),ROUND(SUMIF(Anlagenbewegungsdaten!B:B,A2382,Anlagenbewegungsdaten!D:D),2),ROUND(G2382*F2382%,2))</f>
        <v>0</v>
      </c>
      <c r="I2382" s="334">
        <f>ROUND((H2382-SUMIF(Anlagenbewegungsdaten!$B:$B,A2382,Anlagenbewegungsdaten!D:D)),3)</f>
        <v>0</v>
      </c>
      <c r="J2382" s="335" t="s">
        <v>5179</v>
      </c>
      <c r="K2382" s="335" t="s">
        <v>5193</v>
      </c>
      <c r="L2382" s="516">
        <v>13.29</v>
      </c>
      <c r="M2382" s="332">
        <f>ROUND(SUMIF(Anlagenbewegungsdaten_AV!B:B,A2382,Anlagenbewegungsdaten_AV!C:C),3)</f>
        <v>0</v>
      </c>
      <c r="N2382" s="330">
        <f>IF(ISBLANK(L2382),ROUND(SUMIF(Anlagenbewegungsdaten_AV!B:B,A2382,Anlagenbewegungsdaten_AV!D:D),2),ROUND(M2382*L2382%,2))</f>
        <v>0</v>
      </c>
      <c r="O2382" s="330">
        <f>ROUND(N2382-SUMIF(Anlagenbewegungsdaten_AV!B:B,A2382,Anlagenbewegungsdaten_AV!D:D),3)</f>
        <v>0</v>
      </c>
    </row>
    <row r="2383" spans="1:15" ht="15" customHeight="1" x14ac:dyDescent="0.25">
      <c r="A2383" s="275" t="s">
        <v>4488</v>
      </c>
      <c r="B2383" s="194" t="s">
        <v>2108</v>
      </c>
      <c r="C2383" s="194" t="s">
        <v>4047</v>
      </c>
      <c r="D2383" s="193" t="s">
        <v>4227</v>
      </c>
      <c r="E2383" s="193" t="s">
        <v>4093</v>
      </c>
      <c r="F2383" s="290">
        <v>16.579999999999998</v>
      </c>
      <c r="G2383" s="333">
        <f>ROUND(SUMIF(Anlagenbewegungsdaten!B:B,A2383,Anlagenbewegungsdaten!C:C),3)</f>
        <v>0</v>
      </c>
      <c r="H2383" s="334">
        <f>IF(ISBLANK(F2383),ROUND(SUMIF(Anlagenbewegungsdaten!B:B,A2383,Anlagenbewegungsdaten!D:D),2),ROUND(G2383*F2383%,2))</f>
        <v>0</v>
      </c>
      <c r="I2383" s="334">
        <f>ROUND((H2383-SUMIF(Anlagenbewegungsdaten!$B:$B,A2383,Anlagenbewegungsdaten!D:D)),3)</f>
        <v>0</v>
      </c>
      <c r="J2383" s="335" t="s">
        <v>5179</v>
      </c>
      <c r="K2383" s="335" t="s">
        <v>5193</v>
      </c>
      <c r="L2383" s="516">
        <v>13.26</v>
      </c>
      <c r="M2383" s="332">
        <f>ROUND(SUMIF(Anlagenbewegungsdaten_AV!B:B,A2383,Anlagenbewegungsdaten_AV!C:C),3)</f>
        <v>0</v>
      </c>
      <c r="N2383" s="330">
        <f>IF(ISBLANK(L2383),ROUND(SUMIF(Anlagenbewegungsdaten_AV!B:B,A2383,Anlagenbewegungsdaten_AV!D:D),2),ROUND(M2383*L2383%,2))</f>
        <v>0</v>
      </c>
      <c r="O2383" s="330">
        <f>ROUND(N2383-SUMIF(Anlagenbewegungsdaten_AV!B:B,A2383,Anlagenbewegungsdaten_AV!D:D),3)</f>
        <v>0</v>
      </c>
    </row>
    <row r="2384" spans="1:15" ht="15" customHeight="1" x14ac:dyDescent="0.25">
      <c r="A2384" s="263" t="s">
        <v>2203</v>
      </c>
      <c r="B2384" s="173" t="s">
        <v>2108</v>
      </c>
      <c r="C2384" s="173" t="s">
        <v>4047</v>
      </c>
      <c r="D2384" s="174" t="s">
        <v>1901</v>
      </c>
      <c r="E2384" s="173" t="s">
        <v>2483</v>
      </c>
      <c r="F2384" s="289">
        <v>14.67</v>
      </c>
      <c r="G2384" s="333">
        <f>ROUND(SUMIF(Anlagenbewegungsdaten!B:B,A2384,Anlagenbewegungsdaten!C:C),3)</f>
        <v>0</v>
      </c>
      <c r="H2384" s="334">
        <f>IF(ISBLANK(F2384),ROUND(SUMIF(Anlagenbewegungsdaten!B:B,A2384,Anlagenbewegungsdaten!D:D),2),ROUND(G2384*F2384%,2))</f>
        <v>0</v>
      </c>
      <c r="I2384" s="334">
        <f>ROUND((H2384-SUMIF(Anlagenbewegungsdaten!$B:$B,A2384,Anlagenbewegungsdaten!D:D)),3)</f>
        <v>0</v>
      </c>
      <c r="J2384" s="335" t="s">
        <v>5179</v>
      </c>
      <c r="K2384" s="335" t="s">
        <v>5193</v>
      </c>
      <c r="L2384" s="516">
        <v>11.74</v>
      </c>
      <c r="M2384" s="332">
        <f>ROUND(SUMIF(Anlagenbewegungsdaten_AV!B:B,A2384,Anlagenbewegungsdaten_AV!C:C),3)</f>
        <v>0</v>
      </c>
      <c r="N2384" s="330">
        <f>IF(ISBLANK(L2384),ROUND(SUMIF(Anlagenbewegungsdaten_AV!B:B,A2384,Anlagenbewegungsdaten_AV!D:D),2),ROUND(M2384*L2384%,2))</f>
        <v>0</v>
      </c>
      <c r="O2384" s="330">
        <f>ROUND(N2384-SUMIF(Anlagenbewegungsdaten_AV!B:B,A2384,Anlagenbewegungsdaten_AV!D:D),3)</f>
        <v>0</v>
      </c>
    </row>
    <row r="2385" spans="1:15" ht="15" customHeight="1" x14ac:dyDescent="0.25">
      <c r="A2385" s="263" t="s">
        <v>2204</v>
      </c>
      <c r="B2385" s="173" t="s">
        <v>2108</v>
      </c>
      <c r="C2385" s="173" t="s">
        <v>4047</v>
      </c>
      <c r="D2385" s="174" t="s">
        <v>1903</v>
      </c>
      <c r="E2385" s="173" t="s">
        <v>2486</v>
      </c>
      <c r="F2385" s="289">
        <v>16.670000000000002</v>
      </c>
      <c r="G2385" s="333">
        <f>ROUND(SUMIF(Anlagenbewegungsdaten!B:B,A2385,Anlagenbewegungsdaten!C:C),3)</f>
        <v>0</v>
      </c>
      <c r="H2385" s="334">
        <f>IF(ISBLANK(F2385),ROUND(SUMIF(Anlagenbewegungsdaten!B:B,A2385,Anlagenbewegungsdaten!D:D),2),ROUND(G2385*F2385%,2))</f>
        <v>0</v>
      </c>
      <c r="I2385" s="334">
        <f>ROUND((H2385-SUMIF(Anlagenbewegungsdaten!$B:$B,A2385,Anlagenbewegungsdaten!D:D)),3)</f>
        <v>0</v>
      </c>
      <c r="J2385" s="335" t="s">
        <v>5179</v>
      </c>
      <c r="K2385" s="335" t="s">
        <v>5193</v>
      </c>
      <c r="L2385" s="516">
        <v>13.34</v>
      </c>
      <c r="M2385" s="332">
        <f>ROUND(SUMIF(Anlagenbewegungsdaten_AV!B:B,A2385,Anlagenbewegungsdaten_AV!C:C),3)</f>
        <v>0</v>
      </c>
      <c r="N2385" s="330">
        <f>IF(ISBLANK(L2385),ROUND(SUMIF(Anlagenbewegungsdaten_AV!B:B,A2385,Anlagenbewegungsdaten_AV!D:D),2),ROUND(M2385*L2385%,2))</f>
        <v>0</v>
      </c>
      <c r="O2385" s="330">
        <f>ROUND(N2385-SUMIF(Anlagenbewegungsdaten_AV!B:B,A2385,Anlagenbewegungsdaten_AV!D:D),3)</f>
        <v>0</v>
      </c>
    </row>
    <row r="2386" spans="1:15" ht="15" customHeight="1" x14ac:dyDescent="0.25">
      <c r="A2386" s="263" t="s">
        <v>2205</v>
      </c>
      <c r="B2386" s="173" t="s">
        <v>2108</v>
      </c>
      <c r="C2386" s="174" t="s">
        <v>4047</v>
      </c>
      <c r="D2386" s="174" t="s">
        <v>1905</v>
      </c>
      <c r="E2386" s="174" t="s">
        <v>1560</v>
      </c>
      <c r="F2386" s="289">
        <v>17.670000000000002</v>
      </c>
      <c r="G2386" s="333">
        <f>ROUND(SUMIF(Anlagenbewegungsdaten!B:B,A2386,Anlagenbewegungsdaten!C:C),3)</f>
        <v>0</v>
      </c>
      <c r="H2386" s="334">
        <f>IF(ISBLANK(F2386),ROUND(SUMIF(Anlagenbewegungsdaten!B:B,A2386,Anlagenbewegungsdaten!D:D),2),ROUND(G2386*F2386%,2))</f>
        <v>0</v>
      </c>
      <c r="I2386" s="334">
        <f>ROUND((H2386-SUMIF(Anlagenbewegungsdaten!$B:$B,A2386,Anlagenbewegungsdaten!D:D)),3)</f>
        <v>0</v>
      </c>
      <c r="J2386" s="335" t="s">
        <v>5179</v>
      </c>
      <c r="K2386" s="335" t="s">
        <v>5193</v>
      </c>
      <c r="L2386" s="516">
        <v>14.14</v>
      </c>
      <c r="M2386" s="332">
        <f>ROUND(SUMIF(Anlagenbewegungsdaten_AV!B:B,A2386,Anlagenbewegungsdaten_AV!C:C),3)</f>
        <v>0</v>
      </c>
      <c r="N2386" s="330">
        <f>IF(ISBLANK(L2386),ROUND(SUMIF(Anlagenbewegungsdaten_AV!B:B,A2386,Anlagenbewegungsdaten_AV!D:D),2),ROUND(M2386*L2386%,2))</f>
        <v>0</v>
      </c>
      <c r="O2386" s="330">
        <f>ROUND(N2386-SUMIF(Anlagenbewegungsdaten_AV!B:B,A2386,Anlagenbewegungsdaten_AV!D:D),3)</f>
        <v>0</v>
      </c>
    </row>
    <row r="2387" spans="1:15" ht="15" customHeight="1" x14ac:dyDescent="0.25">
      <c r="A2387" s="263" t="s">
        <v>2206</v>
      </c>
      <c r="B2387" s="173" t="s">
        <v>2108</v>
      </c>
      <c r="C2387" s="173" t="s">
        <v>4047</v>
      </c>
      <c r="D2387" s="174" t="s">
        <v>1907</v>
      </c>
      <c r="E2387" s="173" t="s">
        <v>1563</v>
      </c>
      <c r="F2387" s="289">
        <v>17.670000000000002</v>
      </c>
      <c r="G2387" s="333">
        <f>ROUND(SUMIF(Anlagenbewegungsdaten!B:B,A2387,Anlagenbewegungsdaten!C:C),3)</f>
        <v>0</v>
      </c>
      <c r="H2387" s="334">
        <f>IF(ISBLANK(F2387),ROUND(SUMIF(Anlagenbewegungsdaten!B:B,A2387,Anlagenbewegungsdaten!D:D),2),ROUND(G2387*F2387%,2))</f>
        <v>0</v>
      </c>
      <c r="I2387" s="334">
        <f>ROUND((H2387-SUMIF(Anlagenbewegungsdaten!$B:$B,A2387,Anlagenbewegungsdaten!D:D)),3)</f>
        <v>0</v>
      </c>
      <c r="J2387" s="335" t="s">
        <v>5179</v>
      </c>
      <c r="K2387" s="335" t="s">
        <v>5193</v>
      </c>
      <c r="L2387" s="516">
        <v>14.14</v>
      </c>
      <c r="M2387" s="332">
        <f>ROUND(SUMIF(Anlagenbewegungsdaten_AV!B:B,A2387,Anlagenbewegungsdaten_AV!C:C),3)</f>
        <v>0</v>
      </c>
      <c r="N2387" s="330">
        <f>IF(ISBLANK(L2387),ROUND(SUMIF(Anlagenbewegungsdaten_AV!B:B,A2387,Anlagenbewegungsdaten_AV!D:D),2),ROUND(M2387*L2387%,2))</f>
        <v>0</v>
      </c>
      <c r="O2387" s="330">
        <f>ROUND(N2387-SUMIF(Anlagenbewegungsdaten_AV!B:B,A2387,Anlagenbewegungsdaten_AV!D:D),3)</f>
        <v>0</v>
      </c>
    </row>
    <row r="2388" spans="1:15" ht="15" customHeight="1" x14ac:dyDescent="0.25">
      <c r="A2388" s="263" t="s">
        <v>2969</v>
      </c>
      <c r="B2388" s="173" t="s">
        <v>2108</v>
      </c>
      <c r="C2388" s="173" t="s">
        <v>4047</v>
      </c>
      <c r="D2388" s="174" t="s">
        <v>2711</v>
      </c>
      <c r="E2388" s="174" t="s">
        <v>2576</v>
      </c>
      <c r="F2388" s="289">
        <v>17.64</v>
      </c>
      <c r="G2388" s="333">
        <f>ROUND(SUMIF(Anlagenbewegungsdaten!B:B,A2388,Anlagenbewegungsdaten!C:C),3)</f>
        <v>0</v>
      </c>
      <c r="H2388" s="334">
        <f>IF(ISBLANK(F2388),ROUND(SUMIF(Anlagenbewegungsdaten!B:B,A2388,Anlagenbewegungsdaten!D:D),2),ROUND(G2388*F2388%,2))</f>
        <v>0</v>
      </c>
      <c r="I2388" s="334">
        <f>ROUND((H2388-SUMIF(Anlagenbewegungsdaten!$B:$B,A2388,Anlagenbewegungsdaten!D:D)),3)</f>
        <v>0</v>
      </c>
      <c r="J2388" s="335" t="s">
        <v>5179</v>
      </c>
      <c r="K2388" s="335" t="s">
        <v>5193</v>
      </c>
      <c r="L2388" s="516">
        <v>14.11</v>
      </c>
      <c r="M2388" s="332">
        <f>ROUND(SUMIF(Anlagenbewegungsdaten_AV!B:B,A2388,Anlagenbewegungsdaten_AV!C:C),3)</f>
        <v>0</v>
      </c>
      <c r="N2388" s="330">
        <f>IF(ISBLANK(L2388),ROUND(SUMIF(Anlagenbewegungsdaten_AV!B:B,A2388,Anlagenbewegungsdaten_AV!D:D),2),ROUND(M2388*L2388%,2))</f>
        <v>0</v>
      </c>
      <c r="O2388" s="330">
        <f>ROUND(N2388-SUMIF(Anlagenbewegungsdaten_AV!B:B,A2388,Anlagenbewegungsdaten_AV!D:D),3)</f>
        <v>0</v>
      </c>
    </row>
    <row r="2389" spans="1:15" ht="15" customHeight="1" x14ac:dyDescent="0.25">
      <c r="A2389" s="263" t="s">
        <v>3713</v>
      </c>
      <c r="B2389" s="173" t="s">
        <v>2108</v>
      </c>
      <c r="C2389" s="173" t="s">
        <v>4047</v>
      </c>
      <c r="D2389" s="174" t="s">
        <v>3455</v>
      </c>
      <c r="E2389" s="174" t="s">
        <v>3320</v>
      </c>
      <c r="F2389" s="289">
        <v>17.61</v>
      </c>
      <c r="G2389" s="333">
        <f>ROUND(SUMIF(Anlagenbewegungsdaten!B:B,A2389,Anlagenbewegungsdaten!C:C),3)</f>
        <v>0</v>
      </c>
      <c r="H2389" s="334">
        <f>IF(ISBLANK(F2389),ROUND(SUMIF(Anlagenbewegungsdaten!B:B,A2389,Anlagenbewegungsdaten!D:D),2),ROUND(G2389*F2389%,2))</f>
        <v>0</v>
      </c>
      <c r="I2389" s="334">
        <f>ROUND((H2389-SUMIF(Anlagenbewegungsdaten!$B:$B,A2389,Anlagenbewegungsdaten!D:D)),3)</f>
        <v>0</v>
      </c>
      <c r="J2389" s="335" t="s">
        <v>5179</v>
      </c>
      <c r="K2389" s="335" t="s">
        <v>5193</v>
      </c>
      <c r="L2389" s="516">
        <v>14.09</v>
      </c>
      <c r="M2389" s="332">
        <f>ROUND(SUMIF(Anlagenbewegungsdaten_AV!B:B,A2389,Anlagenbewegungsdaten_AV!C:C),3)</f>
        <v>0</v>
      </c>
      <c r="N2389" s="330">
        <f>IF(ISBLANK(L2389),ROUND(SUMIF(Anlagenbewegungsdaten_AV!B:B,A2389,Anlagenbewegungsdaten_AV!D:D),2),ROUND(M2389*L2389%,2))</f>
        <v>0</v>
      </c>
      <c r="O2389" s="330">
        <f>ROUND(N2389-SUMIF(Anlagenbewegungsdaten_AV!B:B,A2389,Anlagenbewegungsdaten_AV!D:D),3)</f>
        <v>0</v>
      </c>
    </row>
    <row r="2390" spans="1:15" ht="15" customHeight="1" x14ac:dyDescent="0.25">
      <c r="A2390" s="275" t="s">
        <v>4489</v>
      </c>
      <c r="B2390" s="194" t="s">
        <v>2108</v>
      </c>
      <c r="C2390" s="194" t="s">
        <v>4047</v>
      </c>
      <c r="D2390" s="193" t="s">
        <v>4229</v>
      </c>
      <c r="E2390" s="193" t="s">
        <v>4093</v>
      </c>
      <c r="F2390" s="290">
        <v>17.579999999999998</v>
      </c>
      <c r="G2390" s="333">
        <f>ROUND(SUMIF(Anlagenbewegungsdaten!B:B,A2390,Anlagenbewegungsdaten!C:C),3)</f>
        <v>0</v>
      </c>
      <c r="H2390" s="334">
        <f>IF(ISBLANK(F2390),ROUND(SUMIF(Anlagenbewegungsdaten!B:B,A2390,Anlagenbewegungsdaten!D:D),2),ROUND(G2390*F2390%,2))</f>
        <v>0</v>
      </c>
      <c r="I2390" s="334">
        <f>ROUND((H2390-SUMIF(Anlagenbewegungsdaten!$B:$B,A2390,Anlagenbewegungsdaten!D:D)),3)</f>
        <v>0</v>
      </c>
      <c r="J2390" s="335" t="s">
        <v>5179</v>
      </c>
      <c r="K2390" s="335" t="s">
        <v>5193</v>
      </c>
      <c r="L2390" s="516">
        <v>14.06</v>
      </c>
      <c r="M2390" s="332">
        <f>ROUND(SUMIF(Anlagenbewegungsdaten_AV!B:B,A2390,Anlagenbewegungsdaten_AV!C:C),3)</f>
        <v>0</v>
      </c>
      <c r="N2390" s="330">
        <f>IF(ISBLANK(L2390),ROUND(SUMIF(Anlagenbewegungsdaten_AV!B:B,A2390,Anlagenbewegungsdaten_AV!D:D),2),ROUND(M2390*L2390%,2))</f>
        <v>0</v>
      </c>
      <c r="O2390" s="330">
        <f>ROUND(N2390-SUMIF(Anlagenbewegungsdaten_AV!B:B,A2390,Anlagenbewegungsdaten_AV!D:D),3)</f>
        <v>0</v>
      </c>
    </row>
    <row r="2391" spans="1:15" ht="15" customHeight="1" x14ac:dyDescent="0.25">
      <c r="A2391" s="270" t="s">
        <v>2356</v>
      </c>
      <c r="B2391" s="177" t="s">
        <v>2108</v>
      </c>
      <c r="C2391" s="177" t="s">
        <v>4047</v>
      </c>
      <c r="D2391" s="178" t="s">
        <v>2207</v>
      </c>
      <c r="E2391" s="177" t="s">
        <v>2483</v>
      </c>
      <c r="F2391" s="293">
        <v>19.670000000000002</v>
      </c>
      <c r="G2391" s="333">
        <f>ROUND(SUMIF(Anlagenbewegungsdaten!B:B,A2391,Anlagenbewegungsdaten!C:C),3)</f>
        <v>0</v>
      </c>
      <c r="H2391" s="334">
        <f>IF(ISBLANK(F2391),ROUND(SUMIF(Anlagenbewegungsdaten!B:B,A2391,Anlagenbewegungsdaten!D:D),2),ROUND(G2391*F2391%,2))</f>
        <v>0</v>
      </c>
      <c r="I2391" s="334">
        <f>ROUND((H2391-SUMIF(Anlagenbewegungsdaten!$B:$B,A2391,Anlagenbewegungsdaten!D:D)),3)</f>
        <v>0</v>
      </c>
      <c r="J2391" s="335" t="s">
        <v>5179</v>
      </c>
      <c r="K2391" s="335" t="s">
        <v>5193</v>
      </c>
      <c r="L2391" s="516">
        <v>15.74</v>
      </c>
      <c r="M2391" s="332">
        <f>ROUND(SUMIF(Anlagenbewegungsdaten_AV!B:B,A2391,Anlagenbewegungsdaten_AV!C:C),3)</f>
        <v>0</v>
      </c>
      <c r="N2391" s="330">
        <f>IF(ISBLANK(L2391),ROUND(SUMIF(Anlagenbewegungsdaten_AV!B:B,A2391,Anlagenbewegungsdaten_AV!D:D),2),ROUND(M2391*L2391%,2))</f>
        <v>0</v>
      </c>
      <c r="O2391" s="330">
        <f>ROUND(N2391-SUMIF(Anlagenbewegungsdaten_AV!B:B,A2391,Anlagenbewegungsdaten_AV!D:D),3)</f>
        <v>0</v>
      </c>
    </row>
    <row r="2392" spans="1:15" ht="15" customHeight="1" x14ac:dyDescent="0.25">
      <c r="A2392" s="270" t="s">
        <v>2357</v>
      </c>
      <c r="B2392" s="177" t="s">
        <v>2108</v>
      </c>
      <c r="C2392" s="177" t="s">
        <v>4047</v>
      </c>
      <c r="D2392" s="177" t="s">
        <v>2496</v>
      </c>
      <c r="E2392" s="177" t="s">
        <v>2486</v>
      </c>
      <c r="F2392" s="293">
        <v>21.67</v>
      </c>
      <c r="G2392" s="333">
        <f>ROUND(SUMIF(Anlagenbewegungsdaten!B:B,A2392,Anlagenbewegungsdaten!C:C),3)</f>
        <v>0</v>
      </c>
      <c r="H2392" s="334">
        <f>IF(ISBLANK(F2392),ROUND(SUMIF(Anlagenbewegungsdaten!B:B,A2392,Anlagenbewegungsdaten!D:D),2),ROUND(G2392*F2392%,2))</f>
        <v>0</v>
      </c>
      <c r="I2392" s="334">
        <f>ROUND((H2392-SUMIF(Anlagenbewegungsdaten!$B:$B,A2392,Anlagenbewegungsdaten!D:D)),3)</f>
        <v>0</v>
      </c>
      <c r="J2392" s="335" t="s">
        <v>5179</v>
      </c>
      <c r="K2392" s="335" t="s">
        <v>5193</v>
      </c>
      <c r="L2392" s="516">
        <v>17.34</v>
      </c>
      <c r="M2392" s="332">
        <f>ROUND(SUMIF(Anlagenbewegungsdaten_AV!B:B,A2392,Anlagenbewegungsdaten_AV!C:C),3)</f>
        <v>0</v>
      </c>
      <c r="N2392" s="330">
        <f>IF(ISBLANK(L2392),ROUND(SUMIF(Anlagenbewegungsdaten_AV!B:B,A2392,Anlagenbewegungsdaten_AV!D:D),2),ROUND(M2392*L2392%,2))</f>
        <v>0</v>
      </c>
      <c r="O2392" s="330">
        <f>ROUND(N2392-SUMIF(Anlagenbewegungsdaten_AV!B:B,A2392,Anlagenbewegungsdaten_AV!D:D),3)</f>
        <v>0</v>
      </c>
    </row>
    <row r="2393" spans="1:15" ht="15" customHeight="1" x14ac:dyDescent="0.25">
      <c r="A2393" s="263" t="s">
        <v>2208</v>
      </c>
      <c r="B2393" s="173" t="s">
        <v>2108</v>
      </c>
      <c r="C2393" s="174" t="s">
        <v>4047</v>
      </c>
      <c r="D2393" s="174" t="s">
        <v>1909</v>
      </c>
      <c r="E2393" s="174" t="s">
        <v>1560</v>
      </c>
      <c r="F2393" s="289">
        <v>22.67</v>
      </c>
      <c r="G2393" s="333">
        <f>ROUND(SUMIF(Anlagenbewegungsdaten!B:B,A2393,Anlagenbewegungsdaten!C:C),3)</f>
        <v>0</v>
      </c>
      <c r="H2393" s="334">
        <f>IF(ISBLANK(F2393),ROUND(SUMIF(Anlagenbewegungsdaten!B:B,A2393,Anlagenbewegungsdaten!D:D),2),ROUND(G2393*F2393%,2))</f>
        <v>0</v>
      </c>
      <c r="I2393" s="334">
        <f>ROUND((H2393-SUMIF(Anlagenbewegungsdaten!$B:$B,A2393,Anlagenbewegungsdaten!D:D)),3)</f>
        <v>0</v>
      </c>
      <c r="J2393" s="335" t="s">
        <v>5179</v>
      </c>
      <c r="K2393" s="335" t="s">
        <v>5193</v>
      </c>
      <c r="L2393" s="516">
        <v>18.14</v>
      </c>
      <c r="M2393" s="332">
        <f>ROUND(SUMIF(Anlagenbewegungsdaten_AV!B:B,A2393,Anlagenbewegungsdaten_AV!C:C),3)</f>
        <v>0</v>
      </c>
      <c r="N2393" s="330">
        <f>IF(ISBLANK(L2393),ROUND(SUMIF(Anlagenbewegungsdaten_AV!B:B,A2393,Anlagenbewegungsdaten_AV!D:D),2),ROUND(M2393*L2393%,2))</f>
        <v>0</v>
      </c>
      <c r="O2393" s="330">
        <f>ROUND(N2393-SUMIF(Anlagenbewegungsdaten_AV!B:B,A2393,Anlagenbewegungsdaten_AV!D:D),3)</f>
        <v>0</v>
      </c>
    </row>
    <row r="2394" spans="1:15" ht="15" customHeight="1" x14ac:dyDescent="0.25">
      <c r="A2394" s="263" t="s">
        <v>2209</v>
      </c>
      <c r="B2394" s="173" t="s">
        <v>2108</v>
      </c>
      <c r="C2394" s="173" t="s">
        <v>4047</v>
      </c>
      <c r="D2394" s="174" t="s">
        <v>1911</v>
      </c>
      <c r="E2394" s="174" t="s">
        <v>1563</v>
      </c>
      <c r="F2394" s="289">
        <v>22.67</v>
      </c>
      <c r="G2394" s="333">
        <f>ROUND(SUMIF(Anlagenbewegungsdaten!B:B,A2394,Anlagenbewegungsdaten!C:C),3)</f>
        <v>0</v>
      </c>
      <c r="H2394" s="334">
        <f>IF(ISBLANK(F2394),ROUND(SUMIF(Anlagenbewegungsdaten!B:B,A2394,Anlagenbewegungsdaten!D:D),2),ROUND(G2394*F2394%,2))</f>
        <v>0</v>
      </c>
      <c r="I2394" s="334">
        <f>ROUND((H2394-SUMIF(Anlagenbewegungsdaten!$B:$B,A2394,Anlagenbewegungsdaten!D:D)),3)</f>
        <v>0</v>
      </c>
      <c r="J2394" s="335" t="s">
        <v>5179</v>
      </c>
      <c r="K2394" s="335" t="s">
        <v>5193</v>
      </c>
      <c r="L2394" s="516">
        <v>18.14</v>
      </c>
      <c r="M2394" s="332">
        <f>ROUND(SUMIF(Anlagenbewegungsdaten_AV!B:B,A2394,Anlagenbewegungsdaten_AV!C:C),3)</f>
        <v>0</v>
      </c>
      <c r="N2394" s="330">
        <f>IF(ISBLANK(L2394),ROUND(SUMIF(Anlagenbewegungsdaten_AV!B:B,A2394,Anlagenbewegungsdaten_AV!D:D),2),ROUND(M2394*L2394%,2))</f>
        <v>0</v>
      </c>
      <c r="O2394" s="330">
        <f>ROUND(N2394-SUMIF(Anlagenbewegungsdaten_AV!B:B,A2394,Anlagenbewegungsdaten_AV!D:D),3)</f>
        <v>0</v>
      </c>
    </row>
    <row r="2395" spans="1:15" ht="15" customHeight="1" x14ac:dyDescent="0.25">
      <c r="A2395" s="263" t="s">
        <v>2970</v>
      </c>
      <c r="B2395" s="173" t="s">
        <v>2108</v>
      </c>
      <c r="C2395" s="173" t="s">
        <v>4047</v>
      </c>
      <c r="D2395" s="174" t="s">
        <v>2713</v>
      </c>
      <c r="E2395" s="174" t="s">
        <v>2576</v>
      </c>
      <c r="F2395" s="289">
        <v>22.64</v>
      </c>
      <c r="G2395" s="333">
        <f>ROUND(SUMIF(Anlagenbewegungsdaten!B:B,A2395,Anlagenbewegungsdaten!C:C),3)</f>
        <v>0</v>
      </c>
      <c r="H2395" s="334">
        <f>IF(ISBLANK(F2395),ROUND(SUMIF(Anlagenbewegungsdaten!B:B,A2395,Anlagenbewegungsdaten!D:D),2),ROUND(G2395*F2395%,2))</f>
        <v>0</v>
      </c>
      <c r="I2395" s="334">
        <f>ROUND((H2395-SUMIF(Anlagenbewegungsdaten!$B:$B,A2395,Anlagenbewegungsdaten!D:D)),3)</f>
        <v>0</v>
      </c>
      <c r="J2395" s="335" t="s">
        <v>5179</v>
      </c>
      <c r="K2395" s="335" t="s">
        <v>5193</v>
      </c>
      <c r="L2395" s="516">
        <v>18.11</v>
      </c>
      <c r="M2395" s="332">
        <f>ROUND(SUMIF(Anlagenbewegungsdaten_AV!B:B,A2395,Anlagenbewegungsdaten_AV!C:C),3)</f>
        <v>0</v>
      </c>
      <c r="N2395" s="330">
        <f>IF(ISBLANK(L2395),ROUND(SUMIF(Anlagenbewegungsdaten_AV!B:B,A2395,Anlagenbewegungsdaten_AV!D:D),2),ROUND(M2395*L2395%,2))</f>
        <v>0</v>
      </c>
      <c r="O2395" s="330">
        <f>ROUND(N2395-SUMIF(Anlagenbewegungsdaten_AV!B:B,A2395,Anlagenbewegungsdaten_AV!D:D),3)</f>
        <v>0</v>
      </c>
    </row>
    <row r="2396" spans="1:15" ht="15" customHeight="1" x14ac:dyDescent="0.25">
      <c r="A2396" s="263" t="s">
        <v>3714</v>
      </c>
      <c r="B2396" s="173" t="s">
        <v>2108</v>
      </c>
      <c r="C2396" s="173" t="s">
        <v>4047</v>
      </c>
      <c r="D2396" s="174" t="s">
        <v>3457</v>
      </c>
      <c r="E2396" s="174" t="s">
        <v>3320</v>
      </c>
      <c r="F2396" s="289">
        <v>22.61</v>
      </c>
      <c r="G2396" s="333">
        <f>ROUND(SUMIF(Anlagenbewegungsdaten!B:B,A2396,Anlagenbewegungsdaten!C:C),3)</f>
        <v>0</v>
      </c>
      <c r="H2396" s="334">
        <f>IF(ISBLANK(F2396),ROUND(SUMIF(Anlagenbewegungsdaten!B:B,A2396,Anlagenbewegungsdaten!D:D),2),ROUND(G2396*F2396%,2))</f>
        <v>0</v>
      </c>
      <c r="I2396" s="334">
        <f>ROUND((H2396-SUMIF(Anlagenbewegungsdaten!$B:$B,A2396,Anlagenbewegungsdaten!D:D)),3)</f>
        <v>0</v>
      </c>
      <c r="J2396" s="335" t="s">
        <v>5179</v>
      </c>
      <c r="K2396" s="335" t="s">
        <v>5193</v>
      </c>
      <c r="L2396" s="516">
        <v>18.09</v>
      </c>
      <c r="M2396" s="332">
        <f>ROUND(SUMIF(Anlagenbewegungsdaten_AV!B:B,A2396,Anlagenbewegungsdaten_AV!C:C),3)</f>
        <v>0</v>
      </c>
      <c r="N2396" s="330">
        <f>IF(ISBLANK(L2396),ROUND(SUMIF(Anlagenbewegungsdaten_AV!B:B,A2396,Anlagenbewegungsdaten_AV!D:D),2),ROUND(M2396*L2396%,2))</f>
        <v>0</v>
      </c>
      <c r="O2396" s="330">
        <f>ROUND(N2396-SUMIF(Anlagenbewegungsdaten_AV!B:B,A2396,Anlagenbewegungsdaten_AV!D:D),3)</f>
        <v>0</v>
      </c>
    </row>
    <row r="2397" spans="1:15" ht="15" customHeight="1" x14ac:dyDescent="0.25">
      <c r="A2397" s="275" t="s">
        <v>4490</v>
      </c>
      <c r="B2397" s="194" t="s">
        <v>2108</v>
      </c>
      <c r="C2397" s="194" t="s">
        <v>4047</v>
      </c>
      <c r="D2397" s="193" t="s">
        <v>4231</v>
      </c>
      <c r="E2397" s="193" t="s">
        <v>4093</v>
      </c>
      <c r="F2397" s="290">
        <v>22.58</v>
      </c>
      <c r="G2397" s="333">
        <f>ROUND(SUMIF(Anlagenbewegungsdaten!B:B,A2397,Anlagenbewegungsdaten!C:C),3)</f>
        <v>0</v>
      </c>
      <c r="H2397" s="334">
        <f>IF(ISBLANK(F2397),ROUND(SUMIF(Anlagenbewegungsdaten!B:B,A2397,Anlagenbewegungsdaten!D:D),2),ROUND(G2397*F2397%,2))</f>
        <v>0</v>
      </c>
      <c r="I2397" s="334">
        <f>ROUND((H2397-SUMIF(Anlagenbewegungsdaten!$B:$B,A2397,Anlagenbewegungsdaten!D:D)),3)</f>
        <v>0</v>
      </c>
      <c r="J2397" s="335" t="s">
        <v>5179</v>
      </c>
      <c r="K2397" s="335" t="s">
        <v>5193</v>
      </c>
      <c r="L2397" s="516">
        <v>18.059999999999999</v>
      </c>
      <c r="M2397" s="332">
        <f>ROUND(SUMIF(Anlagenbewegungsdaten_AV!B:B,A2397,Anlagenbewegungsdaten_AV!C:C),3)</f>
        <v>0</v>
      </c>
      <c r="N2397" s="330">
        <f>IF(ISBLANK(L2397),ROUND(SUMIF(Anlagenbewegungsdaten_AV!B:B,A2397,Anlagenbewegungsdaten_AV!D:D),2),ROUND(M2397*L2397%,2))</f>
        <v>0</v>
      </c>
      <c r="O2397" s="330">
        <f>ROUND(N2397-SUMIF(Anlagenbewegungsdaten_AV!B:B,A2397,Anlagenbewegungsdaten_AV!D:D),3)</f>
        <v>0</v>
      </c>
    </row>
    <row r="2398" spans="1:15" ht="15" customHeight="1" x14ac:dyDescent="0.25">
      <c r="A2398" s="263" t="s">
        <v>2210</v>
      </c>
      <c r="B2398" s="173" t="s">
        <v>2108</v>
      </c>
      <c r="C2398" s="173" t="s">
        <v>4047</v>
      </c>
      <c r="D2398" s="174" t="s">
        <v>1913</v>
      </c>
      <c r="E2398" s="173" t="s">
        <v>2483</v>
      </c>
      <c r="F2398" s="289">
        <v>20.67</v>
      </c>
      <c r="G2398" s="333">
        <f>ROUND(SUMIF(Anlagenbewegungsdaten!B:B,A2398,Anlagenbewegungsdaten!C:C),3)</f>
        <v>0</v>
      </c>
      <c r="H2398" s="334">
        <f>IF(ISBLANK(F2398),ROUND(SUMIF(Anlagenbewegungsdaten!B:B,A2398,Anlagenbewegungsdaten!D:D),2),ROUND(G2398*F2398%,2))</f>
        <v>0</v>
      </c>
      <c r="I2398" s="334">
        <f>ROUND((H2398-SUMIF(Anlagenbewegungsdaten!$B:$B,A2398,Anlagenbewegungsdaten!D:D)),3)</f>
        <v>0</v>
      </c>
      <c r="J2398" s="335" t="s">
        <v>5179</v>
      </c>
      <c r="K2398" s="335" t="s">
        <v>5193</v>
      </c>
      <c r="L2398" s="516">
        <v>16.54</v>
      </c>
      <c r="M2398" s="332">
        <f>ROUND(SUMIF(Anlagenbewegungsdaten_AV!B:B,A2398,Anlagenbewegungsdaten_AV!C:C),3)</f>
        <v>0</v>
      </c>
      <c r="N2398" s="330">
        <f>IF(ISBLANK(L2398),ROUND(SUMIF(Anlagenbewegungsdaten_AV!B:B,A2398,Anlagenbewegungsdaten_AV!D:D),2),ROUND(M2398*L2398%,2))</f>
        <v>0</v>
      </c>
      <c r="O2398" s="330">
        <f>ROUND(N2398-SUMIF(Anlagenbewegungsdaten_AV!B:B,A2398,Anlagenbewegungsdaten_AV!D:D),3)</f>
        <v>0</v>
      </c>
    </row>
    <row r="2399" spans="1:15" ht="15" customHeight="1" x14ac:dyDescent="0.25">
      <c r="A2399" s="263" t="s">
        <v>2211</v>
      </c>
      <c r="B2399" s="173" t="s">
        <v>2108</v>
      </c>
      <c r="C2399" s="173" t="s">
        <v>4047</v>
      </c>
      <c r="D2399" s="173" t="s">
        <v>1915</v>
      </c>
      <c r="E2399" s="173" t="s">
        <v>2486</v>
      </c>
      <c r="F2399" s="289">
        <v>22.67</v>
      </c>
      <c r="G2399" s="333">
        <f>ROUND(SUMIF(Anlagenbewegungsdaten!B:B,A2399,Anlagenbewegungsdaten!C:C),3)</f>
        <v>0</v>
      </c>
      <c r="H2399" s="334">
        <f>IF(ISBLANK(F2399),ROUND(SUMIF(Anlagenbewegungsdaten!B:B,A2399,Anlagenbewegungsdaten!D:D),2),ROUND(G2399*F2399%,2))</f>
        <v>0</v>
      </c>
      <c r="I2399" s="334">
        <f>ROUND((H2399-SUMIF(Anlagenbewegungsdaten!$B:$B,A2399,Anlagenbewegungsdaten!D:D)),3)</f>
        <v>0</v>
      </c>
      <c r="J2399" s="335" t="s">
        <v>5179</v>
      </c>
      <c r="K2399" s="335" t="s">
        <v>5193</v>
      </c>
      <c r="L2399" s="516">
        <v>18.14</v>
      </c>
      <c r="M2399" s="332">
        <f>ROUND(SUMIF(Anlagenbewegungsdaten_AV!B:B,A2399,Anlagenbewegungsdaten_AV!C:C),3)</f>
        <v>0</v>
      </c>
      <c r="N2399" s="330">
        <f>IF(ISBLANK(L2399),ROUND(SUMIF(Anlagenbewegungsdaten_AV!B:B,A2399,Anlagenbewegungsdaten_AV!D:D),2),ROUND(M2399*L2399%,2))</f>
        <v>0</v>
      </c>
      <c r="O2399" s="330">
        <f>ROUND(N2399-SUMIF(Anlagenbewegungsdaten_AV!B:B,A2399,Anlagenbewegungsdaten_AV!D:D),3)</f>
        <v>0</v>
      </c>
    </row>
    <row r="2400" spans="1:15" ht="15" customHeight="1" x14ac:dyDescent="0.25">
      <c r="A2400" s="263" t="s">
        <v>2212</v>
      </c>
      <c r="B2400" s="173" t="s">
        <v>2108</v>
      </c>
      <c r="C2400" s="174" t="s">
        <v>4047</v>
      </c>
      <c r="D2400" s="174" t="s">
        <v>1917</v>
      </c>
      <c r="E2400" s="174" t="s">
        <v>1560</v>
      </c>
      <c r="F2400" s="289">
        <v>23.67</v>
      </c>
      <c r="G2400" s="333">
        <f>ROUND(SUMIF(Anlagenbewegungsdaten!B:B,A2400,Anlagenbewegungsdaten!C:C),3)</f>
        <v>0</v>
      </c>
      <c r="H2400" s="334">
        <f>IF(ISBLANK(F2400),ROUND(SUMIF(Anlagenbewegungsdaten!B:B,A2400,Anlagenbewegungsdaten!D:D),2),ROUND(G2400*F2400%,2))</f>
        <v>0</v>
      </c>
      <c r="I2400" s="334">
        <f>ROUND((H2400-SUMIF(Anlagenbewegungsdaten!$B:$B,A2400,Anlagenbewegungsdaten!D:D)),3)</f>
        <v>0</v>
      </c>
      <c r="J2400" s="335" t="s">
        <v>5179</v>
      </c>
      <c r="K2400" s="335" t="s">
        <v>5193</v>
      </c>
      <c r="L2400" s="516">
        <v>18.940000000000001</v>
      </c>
      <c r="M2400" s="332">
        <f>ROUND(SUMIF(Anlagenbewegungsdaten_AV!B:B,A2400,Anlagenbewegungsdaten_AV!C:C),3)</f>
        <v>0</v>
      </c>
      <c r="N2400" s="330">
        <f>IF(ISBLANK(L2400),ROUND(SUMIF(Anlagenbewegungsdaten_AV!B:B,A2400,Anlagenbewegungsdaten_AV!D:D),2),ROUND(M2400*L2400%,2))</f>
        <v>0</v>
      </c>
      <c r="O2400" s="330">
        <f>ROUND(N2400-SUMIF(Anlagenbewegungsdaten_AV!B:B,A2400,Anlagenbewegungsdaten_AV!D:D),3)</f>
        <v>0</v>
      </c>
    </row>
    <row r="2401" spans="1:15" ht="15" customHeight="1" x14ac:dyDescent="0.25">
      <c r="A2401" s="263" t="s">
        <v>2213</v>
      </c>
      <c r="B2401" s="173" t="s">
        <v>2108</v>
      </c>
      <c r="C2401" s="173" t="s">
        <v>4047</v>
      </c>
      <c r="D2401" s="174" t="s">
        <v>1919</v>
      </c>
      <c r="E2401" s="174" t="s">
        <v>1563</v>
      </c>
      <c r="F2401" s="289">
        <v>23.67</v>
      </c>
      <c r="G2401" s="333">
        <f>ROUND(SUMIF(Anlagenbewegungsdaten!B:B,A2401,Anlagenbewegungsdaten!C:C),3)</f>
        <v>0</v>
      </c>
      <c r="H2401" s="334">
        <f>IF(ISBLANK(F2401),ROUND(SUMIF(Anlagenbewegungsdaten!B:B,A2401,Anlagenbewegungsdaten!D:D),2),ROUND(G2401*F2401%,2))</f>
        <v>0</v>
      </c>
      <c r="I2401" s="334">
        <f>ROUND((H2401-SUMIF(Anlagenbewegungsdaten!$B:$B,A2401,Anlagenbewegungsdaten!D:D)),3)</f>
        <v>0</v>
      </c>
      <c r="J2401" s="335" t="s">
        <v>5179</v>
      </c>
      <c r="K2401" s="335" t="s">
        <v>5193</v>
      </c>
      <c r="L2401" s="516">
        <v>18.940000000000001</v>
      </c>
      <c r="M2401" s="332">
        <f>ROUND(SUMIF(Anlagenbewegungsdaten_AV!B:B,A2401,Anlagenbewegungsdaten_AV!C:C),3)</f>
        <v>0</v>
      </c>
      <c r="N2401" s="330">
        <f>IF(ISBLANK(L2401),ROUND(SUMIF(Anlagenbewegungsdaten_AV!B:B,A2401,Anlagenbewegungsdaten_AV!D:D),2),ROUND(M2401*L2401%,2))</f>
        <v>0</v>
      </c>
      <c r="O2401" s="330">
        <f>ROUND(N2401-SUMIF(Anlagenbewegungsdaten_AV!B:B,A2401,Anlagenbewegungsdaten_AV!D:D),3)</f>
        <v>0</v>
      </c>
    </row>
    <row r="2402" spans="1:15" ht="15" customHeight="1" x14ac:dyDescent="0.25">
      <c r="A2402" s="263" t="s">
        <v>2971</v>
      </c>
      <c r="B2402" s="173" t="s">
        <v>2108</v>
      </c>
      <c r="C2402" s="173" t="s">
        <v>4047</v>
      </c>
      <c r="D2402" s="174" t="s">
        <v>2715</v>
      </c>
      <c r="E2402" s="174" t="s">
        <v>2576</v>
      </c>
      <c r="F2402" s="289">
        <v>23.64</v>
      </c>
      <c r="G2402" s="333">
        <f>ROUND(SUMIF(Anlagenbewegungsdaten!B:B,A2402,Anlagenbewegungsdaten!C:C),3)</f>
        <v>0</v>
      </c>
      <c r="H2402" s="334">
        <f>IF(ISBLANK(F2402),ROUND(SUMIF(Anlagenbewegungsdaten!B:B,A2402,Anlagenbewegungsdaten!D:D),2),ROUND(G2402*F2402%,2))</f>
        <v>0</v>
      </c>
      <c r="I2402" s="334">
        <f>ROUND((H2402-SUMIF(Anlagenbewegungsdaten!$B:$B,A2402,Anlagenbewegungsdaten!D:D)),3)</f>
        <v>0</v>
      </c>
      <c r="J2402" s="335" t="s">
        <v>5179</v>
      </c>
      <c r="K2402" s="335" t="s">
        <v>5193</v>
      </c>
      <c r="L2402" s="516">
        <v>18.91</v>
      </c>
      <c r="M2402" s="332">
        <f>ROUND(SUMIF(Anlagenbewegungsdaten_AV!B:B,A2402,Anlagenbewegungsdaten_AV!C:C),3)</f>
        <v>0</v>
      </c>
      <c r="N2402" s="330">
        <f>IF(ISBLANK(L2402),ROUND(SUMIF(Anlagenbewegungsdaten_AV!B:B,A2402,Anlagenbewegungsdaten_AV!D:D),2),ROUND(M2402*L2402%,2))</f>
        <v>0</v>
      </c>
      <c r="O2402" s="330">
        <f>ROUND(N2402-SUMIF(Anlagenbewegungsdaten_AV!B:B,A2402,Anlagenbewegungsdaten_AV!D:D),3)</f>
        <v>0</v>
      </c>
    </row>
    <row r="2403" spans="1:15" ht="15" customHeight="1" x14ac:dyDescent="0.25">
      <c r="A2403" s="263" t="s">
        <v>3715</v>
      </c>
      <c r="B2403" s="173" t="s">
        <v>2108</v>
      </c>
      <c r="C2403" s="173" t="s">
        <v>4047</v>
      </c>
      <c r="D2403" s="174" t="s">
        <v>3459</v>
      </c>
      <c r="E2403" s="174" t="s">
        <v>3320</v>
      </c>
      <c r="F2403" s="289">
        <v>23.61</v>
      </c>
      <c r="G2403" s="333">
        <f>ROUND(SUMIF(Anlagenbewegungsdaten!B:B,A2403,Anlagenbewegungsdaten!C:C),3)</f>
        <v>0</v>
      </c>
      <c r="H2403" s="334">
        <f>IF(ISBLANK(F2403),ROUND(SUMIF(Anlagenbewegungsdaten!B:B,A2403,Anlagenbewegungsdaten!D:D),2),ROUND(G2403*F2403%,2))</f>
        <v>0</v>
      </c>
      <c r="I2403" s="334">
        <f>ROUND((H2403-SUMIF(Anlagenbewegungsdaten!$B:$B,A2403,Anlagenbewegungsdaten!D:D)),3)</f>
        <v>0</v>
      </c>
      <c r="J2403" s="335" t="s">
        <v>5179</v>
      </c>
      <c r="K2403" s="335" t="s">
        <v>5193</v>
      </c>
      <c r="L2403" s="516">
        <v>18.89</v>
      </c>
      <c r="M2403" s="332">
        <f>ROUND(SUMIF(Anlagenbewegungsdaten_AV!B:B,A2403,Anlagenbewegungsdaten_AV!C:C),3)</f>
        <v>0</v>
      </c>
      <c r="N2403" s="330">
        <f>IF(ISBLANK(L2403),ROUND(SUMIF(Anlagenbewegungsdaten_AV!B:B,A2403,Anlagenbewegungsdaten_AV!D:D),2),ROUND(M2403*L2403%,2))</f>
        <v>0</v>
      </c>
      <c r="O2403" s="330">
        <f>ROUND(N2403-SUMIF(Anlagenbewegungsdaten_AV!B:B,A2403,Anlagenbewegungsdaten_AV!D:D),3)</f>
        <v>0</v>
      </c>
    </row>
    <row r="2404" spans="1:15" ht="15" customHeight="1" x14ac:dyDescent="0.25">
      <c r="A2404" s="275" t="s">
        <v>4491</v>
      </c>
      <c r="B2404" s="194" t="s">
        <v>2108</v>
      </c>
      <c r="C2404" s="194" t="s">
        <v>4047</v>
      </c>
      <c r="D2404" s="193" t="s">
        <v>4233</v>
      </c>
      <c r="E2404" s="193" t="s">
        <v>4093</v>
      </c>
      <c r="F2404" s="290">
        <v>23.58</v>
      </c>
      <c r="G2404" s="333">
        <f>ROUND(SUMIF(Anlagenbewegungsdaten!B:B,A2404,Anlagenbewegungsdaten!C:C),3)</f>
        <v>0</v>
      </c>
      <c r="H2404" s="334">
        <f>IF(ISBLANK(F2404),ROUND(SUMIF(Anlagenbewegungsdaten!B:B,A2404,Anlagenbewegungsdaten!D:D),2),ROUND(G2404*F2404%,2))</f>
        <v>0</v>
      </c>
      <c r="I2404" s="334">
        <f>ROUND((H2404-SUMIF(Anlagenbewegungsdaten!$B:$B,A2404,Anlagenbewegungsdaten!D:D)),3)</f>
        <v>0</v>
      </c>
      <c r="J2404" s="335" t="s">
        <v>5179</v>
      </c>
      <c r="K2404" s="335" t="s">
        <v>5193</v>
      </c>
      <c r="L2404" s="516">
        <v>18.86</v>
      </c>
      <c r="M2404" s="332">
        <f>ROUND(SUMIF(Anlagenbewegungsdaten_AV!B:B,A2404,Anlagenbewegungsdaten_AV!C:C),3)</f>
        <v>0</v>
      </c>
      <c r="N2404" s="330">
        <f>IF(ISBLANK(L2404),ROUND(SUMIF(Anlagenbewegungsdaten_AV!B:B,A2404,Anlagenbewegungsdaten_AV!D:D),2),ROUND(M2404*L2404%,2))</f>
        <v>0</v>
      </c>
      <c r="O2404" s="330">
        <f>ROUND(N2404-SUMIF(Anlagenbewegungsdaten_AV!B:B,A2404,Anlagenbewegungsdaten_AV!D:D),3)</f>
        <v>0</v>
      </c>
    </row>
    <row r="2405" spans="1:15" ht="15" customHeight="1" x14ac:dyDescent="0.25">
      <c r="A2405" s="263" t="s">
        <v>2214</v>
      </c>
      <c r="B2405" s="174" t="s">
        <v>2108</v>
      </c>
      <c r="C2405" s="174" t="s">
        <v>4047</v>
      </c>
      <c r="D2405" s="174" t="s">
        <v>1921</v>
      </c>
      <c r="E2405" s="174" t="s">
        <v>2483</v>
      </c>
      <c r="F2405" s="289">
        <v>20.67</v>
      </c>
      <c r="G2405" s="333">
        <f>ROUND(SUMIF(Anlagenbewegungsdaten!B:B,A2405,Anlagenbewegungsdaten!C:C),3)</f>
        <v>0</v>
      </c>
      <c r="H2405" s="334">
        <f>IF(ISBLANK(F2405),ROUND(SUMIF(Anlagenbewegungsdaten!B:B,A2405,Anlagenbewegungsdaten!D:D),2),ROUND(G2405*F2405%,2))</f>
        <v>0</v>
      </c>
      <c r="I2405" s="334">
        <f>ROUND((H2405-SUMIF(Anlagenbewegungsdaten!$B:$B,A2405,Anlagenbewegungsdaten!D:D)),3)</f>
        <v>0</v>
      </c>
      <c r="J2405" s="335" t="s">
        <v>5179</v>
      </c>
      <c r="K2405" s="335" t="s">
        <v>5193</v>
      </c>
      <c r="L2405" s="516">
        <v>16.54</v>
      </c>
      <c r="M2405" s="332">
        <f>ROUND(SUMIF(Anlagenbewegungsdaten_AV!B:B,A2405,Anlagenbewegungsdaten_AV!C:C),3)</f>
        <v>0</v>
      </c>
      <c r="N2405" s="330">
        <f>IF(ISBLANK(L2405),ROUND(SUMIF(Anlagenbewegungsdaten_AV!B:B,A2405,Anlagenbewegungsdaten_AV!D:D),2),ROUND(M2405*L2405%,2))</f>
        <v>0</v>
      </c>
      <c r="O2405" s="330">
        <f>ROUND(N2405-SUMIF(Anlagenbewegungsdaten_AV!B:B,A2405,Anlagenbewegungsdaten_AV!D:D),3)</f>
        <v>0</v>
      </c>
    </row>
    <row r="2406" spans="1:15" ht="15" customHeight="1" x14ac:dyDescent="0.25">
      <c r="A2406" s="263" t="s">
        <v>2215</v>
      </c>
      <c r="B2406" s="174" t="s">
        <v>2108</v>
      </c>
      <c r="C2406" s="174" t="s">
        <v>4047</v>
      </c>
      <c r="D2406" s="174" t="s">
        <v>1923</v>
      </c>
      <c r="E2406" s="174" t="s">
        <v>2486</v>
      </c>
      <c r="F2406" s="289">
        <v>22.67</v>
      </c>
      <c r="G2406" s="333">
        <f>ROUND(SUMIF(Anlagenbewegungsdaten!B:B,A2406,Anlagenbewegungsdaten!C:C),3)</f>
        <v>0</v>
      </c>
      <c r="H2406" s="334">
        <f>IF(ISBLANK(F2406),ROUND(SUMIF(Anlagenbewegungsdaten!B:B,A2406,Anlagenbewegungsdaten!D:D),2),ROUND(G2406*F2406%,2))</f>
        <v>0</v>
      </c>
      <c r="I2406" s="334">
        <f>ROUND((H2406-SUMIF(Anlagenbewegungsdaten!$B:$B,A2406,Anlagenbewegungsdaten!D:D)),3)</f>
        <v>0</v>
      </c>
      <c r="J2406" s="335" t="s">
        <v>5179</v>
      </c>
      <c r="K2406" s="335" t="s">
        <v>5193</v>
      </c>
      <c r="L2406" s="516">
        <v>18.14</v>
      </c>
      <c r="M2406" s="332">
        <f>ROUND(SUMIF(Anlagenbewegungsdaten_AV!B:B,A2406,Anlagenbewegungsdaten_AV!C:C),3)</f>
        <v>0</v>
      </c>
      <c r="N2406" s="330">
        <f>IF(ISBLANK(L2406),ROUND(SUMIF(Anlagenbewegungsdaten_AV!B:B,A2406,Anlagenbewegungsdaten_AV!D:D),2),ROUND(M2406*L2406%,2))</f>
        <v>0</v>
      </c>
      <c r="O2406" s="330">
        <f>ROUND(N2406-SUMIF(Anlagenbewegungsdaten_AV!B:B,A2406,Anlagenbewegungsdaten_AV!D:D),3)</f>
        <v>0</v>
      </c>
    </row>
    <row r="2407" spans="1:15" ht="15" customHeight="1" x14ac:dyDescent="0.25">
      <c r="A2407" s="263" t="s">
        <v>2216</v>
      </c>
      <c r="B2407" s="174" t="s">
        <v>2108</v>
      </c>
      <c r="C2407" s="174" t="s">
        <v>4047</v>
      </c>
      <c r="D2407" s="174" t="s">
        <v>1925</v>
      </c>
      <c r="E2407" s="174" t="s">
        <v>1560</v>
      </c>
      <c r="F2407" s="289">
        <v>23.67</v>
      </c>
      <c r="G2407" s="333">
        <f>ROUND(SUMIF(Anlagenbewegungsdaten!B:B,A2407,Anlagenbewegungsdaten!C:C),3)</f>
        <v>0</v>
      </c>
      <c r="H2407" s="334">
        <f>IF(ISBLANK(F2407),ROUND(SUMIF(Anlagenbewegungsdaten!B:B,A2407,Anlagenbewegungsdaten!D:D),2),ROUND(G2407*F2407%,2))</f>
        <v>0</v>
      </c>
      <c r="I2407" s="334">
        <f>ROUND((H2407-SUMIF(Anlagenbewegungsdaten!$B:$B,A2407,Anlagenbewegungsdaten!D:D)),3)</f>
        <v>0</v>
      </c>
      <c r="J2407" s="335" t="s">
        <v>5179</v>
      </c>
      <c r="K2407" s="335" t="s">
        <v>5193</v>
      </c>
      <c r="L2407" s="516">
        <v>18.940000000000001</v>
      </c>
      <c r="M2407" s="332">
        <f>ROUND(SUMIF(Anlagenbewegungsdaten_AV!B:B,A2407,Anlagenbewegungsdaten_AV!C:C),3)</f>
        <v>0</v>
      </c>
      <c r="N2407" s="330">
        <f>IF(ISBLANK(L2407),ROUND(SUMIF(Anlagenbewegungsdaten_AV!B:B,A2407,Anlagenbewegungsdaten_AV!D:D),2),ROUND(M2407*L2407%,2))</f>
        <v>0</v>
      </c>
      <c r="O2407" s="330">
        <f>ROUND(N2407-SUMIF(Anlagenbewegungsdaten_AV!B:B,A2407,Anlagenbewegungsdaten_AV!D:D),3)</f>
        <v>0</v>
      </c>
    </row>
    <row r="2408" spans="1:15" ht="15" customHeight="1" x14ac:dyDescent="0.25">
      <c r="A2408" s="263" t="s">
        <v>2217</v>
      </c>
      <c r="B2408" s="174" t="s">
        <v>2108</v>
      </c>
      <c r="C2408" s="174" t="s">
        <v>4047</v>
      </c>
      <c r="D2408" s="174" t="s">
        <v>1927</v>
      </c>
      <c r="E2408" s="174" t="s">
        <v>1563</v>
      </c>
      <c r="F2408" s="289">
        <v>23.67</v>
      </c>
      <c r="G2408" s="333">
        <f>ROUND(SUMIF(Anlagenbewegungsdaten!B:B,A2408,Anlagenbewegungsdaten!C:C),3)</f>
        <v>0</v>
      </c>
      <c r="H2408" s="334">
        <f>IF(ISBLANK(F2408),ROUND(SUMIF(Anlagenbewegungsdaten!B:B,A2408,Anlagenbewegungsdaten!D:D),2),ROUND(G2408*F2408%,2))</f>
        <v>0</v>
      </c>
      <c r="I2408" s="334">
        <f>ROUND((H2408-SUMIF(Anlagenbewegungsdaten!$B:$B,A2408,Anlagenbewegungsdaten!D:D)),3)</f>
        <v>0</v>
      </c>
      <c r="J2408" s="335" t="s">
        <v>5179</v>
      </c>
      <c r="K2408" s="335" t="s">
        <v>5193</v>
      </c>
      <c r="L2408" s="516">
        <v>18.940000000000001</v>
      </c>
      <c r="M2408" s="332">
        <f>ROUND(SUMIF(Anlagenbewegungsdaten_AV!B:B,A2408,Anlagenbewegungsdaten_AV!C:C),3)</f>
        <v>0</v>
      </c>
      <c r="N2408" s="330">
        <f>IF(ISBLANK(L2408),ROUND(SUMIF(Anlagenbewegungsdaten_AV!B:B,A2408,Anlagenbewegungsdaten_AV!D:D),2),ROUND(M2408*L2408%,2))</f>
        <v>0</v>
      </c>
      <c r="O2408" s="330">
        <f>ROUND(N2408-SUMIF(Anlagenbewegungsdaten_AV!B:B,A2408,Anlagenbewegungsdaten_AV!D:D),3)</f>
        <v>0</v>
      </c>
    </row>
    <row r="2409" spans="1:15" ht="15" customHeight="1" x14ac:dyDescent="0.25">
      <c r="A2409" s="263" t="s">
        <v>2972</v>
      </c>
      <c r="B2409" s="174" t="s">
        <v>2108</v>
      </c>
      <c r="C2409" s="174" t="s">
        <v>4047</v>
      </c>
      <c r="D2409" s="174" t="s">
        <v>2717</v>
      </c>
      <c r="E2409" s="174" t="s">
        <v>2576</v>
      </c>
      <c r="F2409" s="289">
        <v>23.64</v>
      </c>
      <c r="G2409" s="333">
        <f>ROUND(SUMIF(Anlagenbewegungsdaten!B:B,A2409,Anlagenbewegungsdaten!C:C),3)</f>
        <v>0</v>
      </c>
      <c r="H2409" s="334">
        <f>IF(ISBLANK(F2409),ROUND(SUMIF(Anlagenbewegungsdaten!B:B,A2409,Anlagenbewegungsdaten!D:D),2),ROUND(G2409*F2409%,2))</f>
        <v>0</v>
      </c>
      <c r="I2409" s="334">
        <f>ROUND((H2409-SUMIF(Anlagenbewegungsdaten!$B:$B,A2409,Anlagenbewegungsdaten!D:D)),3)</f>
        <v>0</v>
      </c>
      <c r="J2409" s="335" t="s">
        <v>5179</v>
      </c>
      <c r="K2409" s="335" t="s">
        <v>5193</v>
      </c>
      <c r="L2409" s="516">
        <v>18.91</v>
      </c>
      <c r="M2409" s="332">
        <f>ROUND(SUMIF(Anlagenbewegungsdaten_AV!B:B,A2409,Anlagenbewegungsdaten_AV!C:C),3)</f>
        <v>0</v>
      </c>
      <c r="N2409" s="330">
        <f>IF(ISBLANK(L2409),ROUND(SUMIF(Anlagenbewegungsdaten_AV!B:B,A2409,Anlagenbewegungsdaten_AV!D:D),2),ROUND(M2409*L2409%,2))</f>
        <v>0</v>
      </c>
      <c r="O2409" s="330">
        <f>ROUND(N2409-SUMIF(Anlagenbewegungsdaten_AV!B:B,A2409,Anlagenbewegungsdaten_AV!D:D),3)</f>
        <v>0</v>
      </c>
    </row>
    <row r="2410" spans="1:15" ht="15" customHeight="1" x14ac:dyDescent="0.25">
      <c r="A2410" s="263" t="s">
        <v>3716</v>
      </c>
      <c r="B2410" s="174" t="s">
        <v>2108</v>
      </c>
      <c r="C2410" s="174" t="s">
        <v>4047</v>
      </c>
      <c r="D2410" s="174" t="s">
        <v>3461</v>
      </c>
      <c r="E2410" s="174" t="s">
        <v>3320</v>
      </c>
      <c r="F2410" s="289">
        <v>23.61</v>
      </c>
      <c r="G2410" s="333">
        <f>ROUND(SUMIF(Anlagenbewegungsdaten!B:B,A2410,Anlagenbewegungsdaten!C:C),3)</f>
        <v>0</v>
      </c>
      <c r="H2410" s="334">
        <f>IF(ISBLANK(F2410),ROUND(SUMIF(Anlagenbewegungsdaten!B:B,A2410,Anlagenbewegungsdaten!D:D),2),ROUND(G2410*F2410%,2))</f>
        <v>0</v>
      </c>
      <c r="I2410" s="334">
        <f>ROUND((H2410-SUMIF(Anlagenbewegungsdaten!$B:$B,A2410,Anlagenbewegungsdaten!D:D)),3)</f>
        <v>0</v>
      </c>
      <c r="J2410" s="335" t="s">
        <v>5179</v>
      </c>
      <c r="K2410" s="335" t="s">
        <v>5193</v>
      </c>
      <c r="L2410" s="516">
        <v>18.89</v>
      </c>
      <c r="M2410" s="332">
        <f>ROUND(SUMIF(Anlagenbewegungsdaten_AV!B:B,A2410,Anlagenbewegungsdaten_AV!C:C),3)</f>
        <v>0</v>
      </c>
      <c r="N2410" s="330">
        <f>IF(ISBLANK(L2410),ROUND(SUMIF(Anlagenbewegungsdaten_AV!B:B,A2410,Anlagenbewegungsdaten_AV!D:D),2),ROUND(M2410*L2410%,2))</f>
        <v>0</v>
      </c>
      <c r="O2410" s="330">
        <f>ROUND(N2410-SUMIF(Anlagenbewegungsdaten_AV!B:B,A2410,Anlagenbewegungsdaten_AV!D:D),3)</f>
        <v>0</v>
      </c>
    </row>
    <row r="2411" spans="1:15" ht="15" customHeight="1" x14ac:dyDescent="0.25">
      <c r="A2411" s="275" t="s">
        <v>4492</v>
      </c>
      <c r="B2411" s="193" t="s">
        <v>2108</v>
      </c>
      <c r="C2411" s="193" t="s">
        <v>4047</v>
      </c>
      <c r="D2411" s="193" t="s">
        <v>4235</v>
      </c>
      <c r="E2411" s="193" t="s">
        <v>4093</v>
      </c>
      <c r="F2411" s="290">
        <v>23.58</v>
      </c>
      <c r="G2411" s="333">
        <f>ROUND(SUMIF(Anlagenbewegungsdaten!B:B,A2411,Anlagenbewegungsdaten!C:C),3)</f>
        <v>0</v>
      </c>
      <c r="H2411" s="334">
        <f>IF(ISBLANK(F2411),ROUND(SUMIF(Anlagenbewegungsdaten!B:B,A2411,Anlagenbewegungsdaten!D:D),2),ROUND(G2411*F2411%,2))</f>
        <v>0</v>
      </c>
      <c r="I2411" s="334">
        <f>ROUND((H2411-SUMIF(Anlagenbewegungsdaten!$B:$B,A2411,Anlagenbewegungsdaten!D:D)),3)</f>
        <v>0</v>
      </c>
      <c r="J2411" s="335" t="s">
        <v>5179</v>
      </c>
      <c r="K2411" s="335" t="s">
        <v>5193</v>
      </c>
      <c r="L2411" s="516">
        <v>18.86</v>
      </c>
      <c r="M2411" s="332">
        <f>ROUND(SUMIF(Anlagenbewegungsdaten_AV!B:B,A2411,Anlagenbewegungsdaten_AV!C:C),3)</f>
        <v>0</v>
      </c>
      <c r="N2411" s="330">
        <f>IF(ISBLANK(L2411),ROUND(SUMIF(Anlagenbewegungsdaten_AV!B:B,A2411,Anlagenbewegungsdaten_AV!D:D),2),ROUND(M2411*L2411%,2))</f>
        <v>0</v>
      </c>
      <c r="O2411" s="330">
        <f>ROUND(N2411-SUMIF(Anlagenbewegungsdaten_AV!B:B,A2411,Anlagenbewegungsdaten_AV!D:D),3)</f>
        <v>0</v>
      </c>
    </row>
    <row r="2412" spans="1:15" ht="15" customHeight="1" x14ac:dyDescent="0.25">
      <c r="A2412" s="263" t="s">
        <v>2218</v>
      </c>
      <c r="B2412" s="174" t="s">
        <v>2108</v>
      </c>
      <c r="C2412" s="174" t="s">
        <v>4047</v>
      </c>
      <c r="D2412" s="174" t="s">
        <v>1929</v>
      </c>
      <c r="E2412" s="174" t="s">
        <v>2483</v>
      </c>
      <c r="F2412" s="289">
        <v>21.67</v>
      </c>
      <c r="G2412" s="333">
        <f>ROUND(SUMIF(Anlagenbewegungsdaten!B:B,A2412,Anlagenbewegungsdaten!C:C),3)</f>
        <v>0</v>
      </c>
      <c r="H2412" s="334">
        <f>IF(ISBLANK(F2412),ROUND(SUMIF(Anlagenbewegungsdaten!B:B,A2412,Anlagenbewegungsdaten!D:D),2),ROUND(G2412*F2412%,2))</f>
        <v>0</v>
      </c>
      <c r="I2412" s="334">
        <f>ROUND((H2412-SUMIF(Anlagenbewegungsdaten!$B:$B,A2412,Anlagenbewegungsdaten!D:D)),3)</f>
        <v>0</v>
      </c>
      <c r="J2412" s="335" t="s">
        <v>5179</v>
      </c>
      <c r="K2412" s="335" t="s">
        <v>5193</v>
      </c>
      <c r="L2412" s="516">
        <v>17.34</v>
      </c>
      <c r="M2412" s="332">
        <f>ROUND(SUMIF(Anlagenbewegungsdaten_AV!B:B,A2412,Anlagenbewegungsdaten_AV!C:C),3)</f>
        <v>0</v>
      </c>
      <c r="N2412" s="330">
        <f>IF(ISBLANK(L2412),ROUND(SUMIF(Anlagenbewegungsdaten_AV!B:B,A2412,Anlagenbewegungsdaten_AV!D:D),2),ROUND(M2412*L2412%,2))</f>
        <v>0</v>
      </c>
      <c r="O2412" s="330">
        <f>ROUND(N2412-SUMIF(Anlagenbewegungsdaten_AV!B:B,A2412,Anlagenbewegungsdaten_AV!D:D),3)</f>
        <v>0</v>
      </c>
    </row>
    <row r="2413" spans="1:15" ht="15" customHeight="1" x14ac:dyDescent="0.25">
      <c r="A2413" s="263" t="s">
        <v>2219</v>
      </c>
      <c r="B2413" s="174" t="s">
        <v>2108</v>
      </c>
      <c r="C2413" s="174" t="s">
        <v>4047</v>
      </c>
      <c r="D2413" s="174" t="s">
        <v>1931</v>
      </c>
      <c r="E2413" s="174" t="s">
        <v>2486</v>
      </c>
      <c r="F2413" s="289">
        <v>23.67</v>
      </c>
      <c r="G2413" s="333">
        <f>ROUND(SUMIF(Anlagenbewegungsdaten!B:B,A2413,Anlagenbewegungsdaten!C:C),3)</f>
        <v>0</v>
      </c>
      <c r="H2413" s="334">
        <f>IF(ISBLANK(F2413),ROUND(SUMIF(Anlagenbewegungsdaten!B:B,A2413,Anlagenbewegungsdaten!D:D),2),ROUND(G2413*F2413%,2))</f>
        <v>0</v>
      </c>
      <c r="I2413" s="334">
        <f>ROUND((H2413-SUMIF(Anlagenbewegungsdaten!$B:$B,A2413,Anlagenbewegungsdaten!D:D)),3)</f>
        <v>0</v>
      </c>
      <c r="J2413" s="335" t="s">
        <v>5179</v>
      </c>
      <c r="K2413" s="335" t="s">
        <v>5193</v>
      </c>
      <c r="L2413" s="516">
        <v>18.940000000000001</v>
      </c>
      <c r="M2413" s="332">
        <f>ROUND(SUMIF(Anlagenbewegungsdaten_AV!B:B,A2413,Anlagenbewegungsdaten_AV!C:C),3)</f>
        <v>0</v>
      </c>
      <c r="N2413" s="330">
        <f>IF(ISBLANK(L2413),ROUND(SUMIF(Anlagenbewegungsdaten_AV!B:B,A2413,Anlagenbewegungsdaten_AV!D:D),2),ROUND(M2413*L2413%,2))</f>
        <v>0</v>
      </c>
      <c r="O2413" s="330">
        <f>ROUND(N2413-SUMIF(Anlagenbewegungsdaten_AV!B:B,A2413,Anlagenbewegungsdaten_AV!D:D),3)</f>
        <v>0</v>
      </c>
    </row>
    <row r="2414" spans="1:15" ht="15" customHeight="1" x14ac:dyDescent="0.25">
      <c r="A2414" s="263" t="s">
        <v>2220</v>
      </c>
      <c r="B2414" s="174" t="s">
        <v>2108</v>
      </c>
      <c r="C2414" s="174" t="s">
        <v>4047</v>
      </c>
      <c r="D2414" s="184" t="s">
        <v>1933</v>
      </c>
      <c r="E2414" s="174" t="s">
        <v>1560</v>
      </c>
      <c r="F2414" s="289">
        <v>24.67</v>
      </c>
      <c r="G2414" s="333">
        <f>ROUND(SUMIF(Anlagenbewegungsdaten!B:B,A2414,Anlagenbewegungsdaten!C:C),3)</f>
        <v>0</v>
      </c>
      <c r="H2414" s="334">
        <f>IF(ISBLANK(F2414),ROUND(SUMIF(Anlagenbewegungsdaten!B:B,A2414,Anlagenbewegungsdaten!D:D),2),ROUND(G2414*F2414%,2))</f>
        <v>0</v>
      </c>
      <c r="I2414" s="334">
        <f>ROUND((H2414-SUMIF(Anlagenbewegungsdaten!$B:$B,A2414,Anlagenbewegungsdaten!D:D)),3)</f>
        <v>0</v>
      </c>
      <c r="J2414" s="335" t="s">
        <v>5179</v>
      </c>
      <c r="K2414" s="335" t="s">
        <v>5193</v>
      </c>
      <c r="L2414" s="516">
        <v>19.739999999999998</v>
      </c>
      <c r="M2414" s="332">
        <f>ROUND(SUMIF(Anlagenbewegungsdaten_AV!B:B,A2414,Anlagenbewegungsdaten_AV!C:C),3)</f>
        <v>0</v>
      </c>
      <c r="N2414" s="330">
        <f>IF(ISBLANK(L2414),ROUND(SUMIF(Anlagenbewegungsdaten_AV!B:B,A2414,Anlagenbewegungsdaten_AV!D:D),2),ROUND(M2414*L2414%,2))</f>
        <v>0</v>
      </c>
      <c r="O2414" s="330">
        <f>ROUND(N2414-SUMIF(Anlagenbewegungsdaten_AV!B:B,A2414,Anlagenbewegungsdaten_AV!D:D),3)</f>
        <v>0</v>
      </c>
    </row>
    <row r="2415" spans="1:15" ht="15" customHeight="1" x14ac:dyDescent="0.25">
      <c r="A2415" s="263" t="s">
        <v>2221</v>
      </c>
      <c r="B2415" s="174" t="s">
        <v>2108</v>
      </c>
      <c r="C2415" s="174" t="s">
        <v>4047</v>
      </c>
      <c r="D2415" s="174" t="s">
        <v>1935</v>
      </c>
      <c r="E2415" s="174" t="s">
        <v>1563</v>
      </c>
      <c r="F2415" s="289">
        <v>24.67</v>
      </c>
      <c r="G2415" s="333">
        <f>ROUND(SUMIF(Anlagenbewegungsdaten!B:B,A2415,Anlagenbewegungsdaten!C:C),3)</f>
        <v>0</v>
      </c>
      <c r="H2415" s="334">
        <f>IF(ISBLANK(F2415),ROUND(SUMIF(Anlagenbewegungsdaten!B:B,A2415,Anlagenbewegungsdaten!D:D),2),ROUND(G2415*F2415%,2))</f>
        <v>0</v>
      </c>
      <c r="I2415" s="334">
        <f>ROUND((H2415-SUMIF(Anlagenbewegungsdaten!$B:$B,A2415,Anlagenbewegungsdaten!D:D)),3)</f>
        <v>0</v>
      </c>
      <c r="J2415" s="335" t="s">
        <v>5179</v>
      </c>
      <c r="K2415" s="335" t="s">
        <v>5193</v>
      </c>
      <c r="L2415" s="516">
        <v>19.739999999999998</v>
      </c>
      <c r="M2415" s="332">
        <f>ROUND(SUMIF(Anlagenbewegungsdaten_AV!B:B,A2415,Anlagenbewegungsdaten_AV!C:C),3)</f>
        <v>0</v>
      </c>
      <c r="N2415" s="330">
        <f>IF(ISBLANK(L2415),ROUND(SUMIF(Anlagenbewegungsdaten_AV!B:B,A2415,Anlagenbewegungsdaten_AV!D:D),2),ROUND(M2415*L2415%,2))</f>
        <v>0</v>
      </c>
      <c r="O2415" s="330">
        <f>ROUND(N2415-SUMIF(Anlagenbewegungsdaten_AV!B:B,A2415,Anlagenbewegungsdaten_AV!D:D),3)</f>
        <v>0</v>
      </c>
    </row>
    <row r="2416" spans="1:15" ht="15" customHeight="1" x14ac:dyDescent="0.25">
      <c r="A2416" s="263" t="s">
        <v>2973</v>
      </c>
      <c r="B2416" s="174" t="s">
        <v>2108</v>
      </c>
      <c r="C2416" s="174" t="s">
        <v>4047</v>
      </c>
      <c r="D2416" s="174" t="s">
        <v>2719</v>
      </c>
      <c r="E2416" s="174" t="s">
        <v>2576</v>
      </c>
      <c r="F2416" s="289">
        <v>24.64</v>
      </c>
      <c r="G2416" s="333">
        <f>ROUND(SUMIF(Anlagenbewegungsdaten!B:B,A2416,Anlagenbewegungsdaten!C:C),3)</f>
        <v>0</v>
      </c>
      <c r="H2416" s="334">
        <f>IF(ISBLANK(F2416),ROUND(SUMIF(Anlagenbewegungsdaten!B:B,A2416,Anlagenbewegungsdaten!D:D),2),ROUND(G2416*F2416%,2))</f>
        <v>0</v>
      </c>
      <c r="I2416" s="334">
        <f>ROUND((H2416-SUMIF(Anlagenbewegungsdaten!$B:$B,A2416,Anlagenbewegungsdaten!D:D)),3)</f>
        <v>0</v>
      </c>
      <c r="J2416" s="335" t="s">
        <v>5179</v>
      </c>
      <c r="K2416" s="335" t="s">
        <v>5193</v>
      </c>
      <c r="L2416" s="516">
        <v>19.71</v>
      </c>
      <c r="M2416" s="332">
        <f>ROUND(SUMIF(Anlagenbewegungsdaten_AV!B:B,A2416,Anlagenbewegungsdaten_AV!C:C),3)</f>
        <v>0</v>
      </c>
      <c r="N2416" s="330">
        <f>IF(ISBLANK(L2416),ROUND(SUMIF(Anlagenbewegungsdaten_AV!B:B,A2416,Anlagenbewegungsdaten_AV!D:D),2),ROUND(M2416*L2416%,2))</f>
        <v>0</v>
      </c>
      <c r="O2416" s="330">
        <f>ROUND(N2416-SUMIF(Anlagenbewegungsdaten_AV!B:B,A2416,Anlagenbewegungsdaten_AV!D:D),3)</f>
        <v>0</v>
      </c>
    </row>
    <row r="2417" spans="1:15" ht="15" customHeight="1" x14ac:dyDescent="0.25">
      <c r="A2417" s="263" t="s">
        <v>3717</v>
      </c>
      <c r="B2417" s="174" t="s">
        <v>2108</v>
      </c>
      <c r="C2417" s="174" t="s">
        <v>4047</v>
      </c>
      <c r="D2417" s="174" t="s">
        <v>3463</v>
      </c>
      <c r="E2417" s="174" t="s">
        <v>3320</v>
      </c>
      <c r="F2417" s="289">
        <v>24.61</v>
      </c>
      <c r="G2417" s="333">
        <f>ROUND(SUMIF(Anlagenbewegungsdaten!B:B,A2417,Anlagenbewegungsdaten!C:C),3)</f>
        <v>0</v>
      </c>
      <c r="H2417" s="334">
        <f>IF(ISBLANK(F2417),ROUND(SUMIF(Anlagenbewegungsdaten!B:B,A2417,Anlagenbewegungsdaten!D:D),2),ROUND(G2417*F2417%,2))</f>
        <v>0</v>
      </c>
      <c r="I2417" s="334">
        <f>ROUND((H2417-SUMIF(Anlagenbewegungsdaten!$B:$B,A2417,Anlagenbewegungsdaten!D:D)),3)</f>
        <v>0</v>
      </c>
      <c r="J2417" s="335" t="s">
        <v>5179</v>
      </c>
      <c r="K2417" s="335" t="s">
        <v>5193</v>
      </c>
      <c r="L2417" s="516">
        <v>19.690000000000001</v>
      </c>
      <c r="M2417" s="332">
        <f>ROUND(SUMIF(Anlagenbewegungsdaten_AV!B:B,A2417,Anlagenbewegungsdaten_AV!C:C),3)</f>
        <v>0</v>
      </c>
      <c r="N2417" s="330">
        <f>IF(ISBLANK(L2417),ROUND(SUMIF(Anlagenbewegungsdaten_AV!B:B,A2417,Anlagenbewegungsdaten_AV!D:D),2),ROUND(M2417*L2417%,2))</f>
        <v>0</v>
      </c>
      <c r="O2417" s="330">
        <f>ROUND(N2417-SUMIF(Anlagenbewegungsdaten_AV!B:B,A2417,Anlagenbewegungsdaten_AV!D:D),3)</f>
        <v>0</v>
      </c>
    </row>
    <row r="2418" spans="1:15" ht="15" customHeight="1" x14ac:dyDescent="0.25">
      <c r="A2418" s="275" t="s">
        <v>4493</v>
      </c>
      <c r="B2418" s="193" t="s">
        <v>2108</v>
      </c>
      <c r="C2418" s="193" t="s">
        <v>4047</v>
      </c>
      <c r="D2418" s="193" t="s">
        <v>4237</v>
      </c>
      <c r="E2418" s="193" t="s">
        <v>4093</v>
      </c>
      <c r="F2418" s="290">
        <v>24.58</v>
      </c>
      <c r="G2418" s="333">
        <f>ROUND(SUMIF(Anlagenbewegungsdaten!B:B,A2418,Anlagenbewegungsdaten!C:C),3)</f>
        <v>0</v>
      </c>
      <c r="H2418" s="334">
        <f>IF(ISBLANK(F2418),ROUND(SUMIF(Anlagenbewegungsdaten!B:B,A2418,Anlagenbewegungsdaten!D:D),2),ROUND(G2418*F2418%,2))</f>
        <v>0</v>
      </c>
      <c r="I2418" s="334">
        <f>ROUND((H2418-SUMIF(Anlagenbewegungsdaten!$B:$B,A2418,Anlagenbewegungsdaten!D:D)),3)</f>
        <v>0</v>
      </c>
      <c r="J2418" s="335" t="s">
        <v>5179</v>
      </c>
      <c r="K2418" s="335" t="s">
        <v>5193</v>
      </c>
      <c r="L2418" s="516">
        <v>19.66</v>
      </c>
      <c r="M2418" s="332">
        <f>ROUND(SUMIF(Anlagenbewegungsdaten_AV!B:B,A2418,Anlagenbewegungsdaten_AV!C:C),3)</f>
        <v>0</v>
      </c>
      <c r="N2418" s="330">
        <f>IF(ISBLANK(L2418),ROUND(SUMIF(Anlagenbewegungsdaten_AV!B:B,A2418,Anlagenbewegungsdaten_AV!D:D),2),ROUND(M2418*L2418%,2))</f>
        <v>0</v>
      </c>
      <c r="O2418" s="330">
        <f>ROUND(N2418-SUMIF(Anlagenbewegungsdaten_AV!B:B,A2418,Anlagenbewegungsdaten_AV!D:D),3)</f>
        <v>0</v>
      </c>
    </row>
    <row r="2419" spans="1:15" ht="15" customHeight="1" x14ac:dyDescent="0.25">
      <c r="A2419" s="263" t="s">
        <v>2222</v>
      </c>
      <c r="B2419" s="174" t="s">
        <v>2108</v>
      </c>
      <c r="C2419" s="174" t="s">
        <v>4047</v>
      </c>
      <c r="D2419" s="174" t="s">
        <v>1937</v>
      </c>
      <c r="E2419" s="174" t="s">
        <v>2483</v>
      </c>
      <c r="F2419" s="289">
        <v>24.67</v>
      </c>
      <c r="G2419" s="333">
        <f>ROUND(SUMIF(Anlagenbewegungsdaten!B:B,A2419,Anlagenbewegungsdaten!C:C),3)</f>
        <v>0</v>
      </c>
      <c r="H2419" s="334">
        <f>IF(ISBLANK(F2419),ROUND(SUMIF(Anlagenbewegungsdaten!B:B,A2419,Anlagenbewegungsdaten!D:D),2),ROUND(G2419*F2419%,2))</f>
        <v>0</v>
      </c>
      <c r="I2419" s="334">
        <f>ROUND((H2419-SUMIF(Anlagenbewegungsdaten!$B:$B,A2419,Anlagenbewegungsdaten!D:D)),3)</f>
        <v>0</v>
      </c>
      <c r="J2419" s="335" t="s">
        <v>5179</v>
      </c>
      <c r="K2419" s="335" t="s">
        <v>5193</v>
      </c>
      <c r="L2419" s="516">
        <v>19.739999999999998</v>
      </c>
      <c r="M2419" s="332">
        <f>ROUND(SUMIF(Anlagenbewegungsdaten_AV!B:B,A2419,Anlagenbewegungsdaten_AV!C:C),3)</f>
        <v>0</v>
      </c>
      <c r="N2419" s="330">
        <f>IF(ISBLANK(L2419),ROUND(SUMIF(Anlagenbewegungsdaten_AV!B:B,A2419,Anlagenbewegungsdaten_AV!D:D),2),ROUND(M2419*L2419%,2))</f>
        <v>0</v>
      </c>
      <c r="O2419" s="330">
        <f>ROUND(N2419-SUMIF(Anlagenbewegungsdaten_AV!B:B,A2419,Anlagenbewegungsdaten_AV!D:D),3)</f>
        <v>0</v>
      </c>
    </row>
    <row r="2420" spans="1:15" ht="15" customHeight="1" x14ac:dyDescent="0.25">
      <c r="A2420" s="263" t="s">
        <v>2223</v>
      </c>
      <c r="B2420" s="174" t="s">
        <v>2108</v>
      </c>
      <c r="C2420" s="174" t="s">
        <v>4047</v>
      </c>
      <c r="D2420" s="174" t="s">
        <v>1939</v>
      </c>
      <c r="E2420" s="174" t="s">
        <v>2486</v>
      </c>
      <c r="F2420" s="289">
        <v>26.67</v>
      </c>
      <c r="G2420" s="333">
        <f>ROUND(SUMIF(Anlagenbewegungsdaten!B:B,A2420,Anlagenbewegungsdaten!C:C),3)</f>
        <v>0</v>
      </c>
      <c r="H2420" s="334">
        <f>IF(ISBLANK(F2420),ROUND(SUMIF(Anlagenbewegungsdaten!B:B,A2420,Anlagenbewegungsdaten!D:D),2),ROUND(G2420*F2420%,2))</f>
        <v>0</v>
      </c>
      <c r="I2420" s="334">
        <f>ROUND((H2420-SUMIF(Anlagenbewegungsdaten!$B:$B,A2420,Anlagenbewegungsdaten!D:D)),3)</f>
        <v>0</v>
      </c>
      <c r="J2420" s="335" t="s">
        <v>5179</v>
      </c>
      <c r="K2420" s="335" t="s">
        <v>5193</v>
      </c>
      <c r="L2420" s="516">
        <v>21.34</v>
      </c>
      <c r="M2420" s="332">
        <f>ROUND(SUMIF(Anlagenbewegungsdaten_AV!B:B,A2420,Anlagenbewegungsdaten_AV!C:C),3)</f>
        <v>0</v>
      </c>
      <c r="N2420" s="330">
        <f>IF(ISBLANK(L2420),ROUND(SUMIF(Anlagenbewegungsdaten_AV!B:B,A2420,Anlagenbewegungsdaten_AV!D:D),2),ROUND(M2420*L2420%,2))</f>
        <v>0</v>
      </c>
      <c r="O2420" s="330">
        <f>ROUND(N2420-SUMIF(Anlagenbewegungsdaten_AV!B:B,A2420,Anlagenbewegungsdaten_AV!D:D),3)</f>
        <v>0</v>
      </c>
    </row>
    <row r="2421" spans="1:15" ht="15" customHeight="1" x14ac:dyDescent="0.25">
      <c r="A2421" s="263" t="s">
        <v>2224</v>
      </c>
      <c r="B2421" s="174" t="s">
        <v>2108</v>
      </c>
      <c r="C2421" s="174" t="s">
        <v>4047</v>
      </c>
      <c r="D2421" s="174" t="s">
        <v>1941</v>
      </c>
      <c r="E2421" s="174" t="s">
        <v>1560</v>
      </c>
      <c r="F2421" s="289">
        <v>27.67</v>
      </c>
      <c r="G2421" s="333">
        <f>ROUND(SUMIF(Anlagenbewegungsdaten!B:B,A2421,Anlagenbewegungsdaten!C:C),3)</f>
        <v>0</v>
      </c>
      <c r="H2421" s="334">
        <f>IF(ISBLANK(F2421),ROUND(SUMIF(Anlagenbewegungsdaten!B:B,A2421,Anlagenbewegungsdaten!D:D),2),ROUND(G2421*F2421%,2))</f>
        <v>0</v>
      </c>
      <c r="I2421" s="334">
        <f>ROUND((H2421-SUMIF(Anlagenbewegungsdaten!$B:$B,A2421,Anlagenbewegungsdaten!D:D)),3)</f>
        <v>0</v>
      </c>
      <c r="J2421" s="335" t="s">
        <v>5179</v>
      </c>
      <c r="K2421" s="335" t="s">
        <v>5193</v>
      </c>
      <c r="L2421" s="516">
        <v>22.14</v>
      </c>
      <c r="M2421" s="332">
        <f>ROUND(SUMIF(Anlagenbewegungsdaten_AV!B:B,A2421,Anlagenbewegungsdaten_AV!C:C),3)</f>
        <v>0</v>
      </c>
      <c r="N2421" s="330">
        <f>IF(ISBLANK(L2421),ROUND(SUMIF(Anlagenbewegungsdaten_AV!B:B,A2421,Anlagenbewegungsdaten_AV!D:D),2),ROUND(M2421*L2421%,2))</f>
        <v>0</v>
      </c>
      <c r="O2421" s="330">
        <f>ROUND(N2421-SUMIF(Anlagenbewegungsdaten_AV!B:B,A2421,Anlagenbewegungsdaten_AV!D:D),3)</f>
        <v>0</v>
      </c>
    </row>
    <row r="2422" spans="1:15" ht="15" customHeight="1" x14ac:dyDescent="0.25">
      <c r="A2422" s="263" t="s">
        <v>2225</v>
      </c>
      <c r="B2422" s="174" t="s">
        <v>2108</v>
      </c>
      <c r="C2422" s="174" t="s">
        <v>4047</v>
      </c>
      <c r="D2422" s="174" t="s">
        <v>1943</v>
      </c>
      <c r="E2422" s="174" t="s">
        <v>1563</v>
      </c>
      <c r="F2422" s="289">
        <v>27.67</v>
      </c>
      <c r="G2422" s="333">
        <f>ROUND(SUMIF(Anlagenbewegungsdaten!B:B,A2422,Anlagenbewegungsdaten!C:C),3)</f>
        <v>0</v>
      </c>
      <c r="H2422" s="334">
        <f>IF(ISBLANK(F2422),ROUND(SUMIF(Anlagenbewegungsdaten!B:B,A2422,Anlagenbewegungsdaten!D:D),2),ROUND(G2422*F2422%,2))</f>
        <v>0</v>
      </c>
      <c r="I2422" s="334">
        <f>ROUND((H2422-SUMIF(Anlagenbewegungsdaten!$B:$B,A2422,Anlagenbewegungsdaten!D:D)),3)</f>
        <v>0</v>
      </c>
      <c r="J2422" s="335" t="s">
        <v>5179</v>
      </c>
      <c r="K2422" s="335" t="s">
        <v>5193</v>
      </c>
      <c r="L2422" s="516">
        <v>22.14</v>
      </c>
      <c r="M2422" s="332">
        <f>ROUND(SUMIF(Anlagenbewegungsdaten_AV!B:B,A2422,Anlagenbewegungsdaten_AV!C:C),3)</f>
        <v>0</v>
      </c>
      <c r="N2422" s="330">
        <f>IF(ISBLANK(L2422),ROUND(SUMIF(Anlagenbewegungsdaten_AV!B:B,A2422,Anlagenbewegungsdaten_AV!D:D),2),ROUND(M2422*L2422%,2))</f>
        <v>0</v>
      </c>
      <c r="O2422" s="330">
        <f>ROUND(N2422-SUMIF(Anlagenbewegungsdaten_AV!B:B,A2422,Anlagenbewegungsdaten_AV!D:D),3)</f>
        <v>0</v>
      </c>
    </row>
    <row r="2423" spans="1:15" ht="15" customHeight="1" x14ac:dyDescent="0.25">
      <c r="A2423" s="263" t="s">
        <v>2974</v>
      </c>
      <c r="B2423" s="174" t="s">
        <v>2108</v>
      </c>
      <c r="C2423" s="174" t="s">
        <v>4047</v>
      </c>
      <c r="D2423" s="174" t="s">
        <v>2721</v>
      </c>
      <c r="E2423" s="174" t="s">
        <v>2576</v>
      </c>
      <c r="F2423" s="289">
        <v>27.64</v>
      </c>
      <c r="G2423" s="333">
        <f>ROUND(SUMIF(Anlagenbewegungsdaten!B:B,A2423,Anlagenbewegungsdaten!C:C),3)</f>
        <v>0</v>
      </c>
      <c r="H2423" s="334">
        <f>IF(ISBLANK(F2423),ROUND(SUMIF(Anlagenbewegungsdaten!B:B,A2423,Anlagenbewegungsdaten!D:D),2),ROUND(G2423*F2423%,2))</f>
        <v>0</v>
      </c>
      <c r="I2423" s="334">
        <f>ROUND((H2423-SUMIF(Anlagenbewegungsdaten!$B:$B,A2423,Anlagenbewegungsdaten!D:D)),3)</f>
        <v>0</v>
      </c>
      <c r="J2423" s="335" t="s">
        <v>5179</v>
      </c>
      <c r="K2423" s="335" t="s">
        <v>5193</v>
      </c>
      <c r="L2423" s="516">
        <v>22.11</v>
      </c>
      <c r="M2423" s="332">
        <f>ROUND(SUMIF(Anlagenbewegungsdaten_AV!B:B,A2423,Anlagenbewegungsdaten_AV!C:C),3)</f>
        <v>0</v>
      </c>
      <c r="N2423" s="330">
        <f>IF(ISBLANK(L2423),ROUND(SUMIF(Anlagenbewegungsdaten_AV!B:B,A2423,Anlagenbewegungsdaten_AV!D:D),2),ROUND(M2423*L2423%,2))</f>
        <v>0</v>
      </c>
      <c r="O2423" s="330">
        <f>ROUND(N2423-SUMIF(Anlagenbewegungsdaten_AV!B:B,A2423,Anlagenbewegungsdaten_AV!D:D),3)</f>
        <v>0</v>
      </c>
    </row>
    <row r="2424" spans="1:15" ht="15" customHeight="1" x14ac:dyDescent="0.25">
      <c r="A2424" s="263" t="s">
        <v>3718</v>
      </c>
      <c r="B2424" s="174" t="s">
        <v>2108</v>
      </c>
      <c r="C2424" s="174" t="s">
        <v>4047</v>
      </c>
      <c r="D2424" s="174" t="s">
        <v>3465</v>
      </c>
      <c r="E2424" s="174" t="s">
        <v>3320</v>
      </c>
      <c r="F2424" s="289">
        <v>27.61</v>
      </c>
      <c r="G2424" s="333">
        <f>ROUND(SUMIF(Anlagenbewegungsdaten!B:B,A2424,Anlagenbewegungsdaten!C:C),3)</f>
        <v>0</v>
      </c>
      <c r="H2424" s="334">
        <f>IF(ISBLANK(F2424),ROUND(SUMIF(Anlagenbewegungsdaten!B:B,A2424,Anlagenbewegungsdaten!D:D),2),ROUND(G2424*F2424%,2))</f>
        <v>0</v>
      </c>
      <c r="I2424" s="334">
        <f>ROUND((H2424-SUMIF(Anlagenbewegungsdaten!$B:$B,A2424,Anlagenbewegungsdaten!D:D)),3)</f>
        <v>0</v>
      </c>
      <c r="J2424" s="335" t="s">
        <v>5179</v>
      </c>
      <c r="K2424" s="335" t="s">
        <v>5193</v>
      </c>
      <c r="L2424" s="516">
        <v>22.09</v>
      </c>
      <c r="M2424" s="332">
        <f>ROUND(SUMIF(Anlagenbewegungsdaten_AV!B:B,A2424,Anlagenbewegungsdaten_AV!C:C),3)</f>
        <v>0</v>
      </c>
      <c r="N2424" s="330">
        <f>IF(ISBLANK(L2424),ROUND(SUMIF(Anlagenbewegungsdaten_AV!B:B,A2424,Anlagenbewegungsdaten_AV!D:D),2),ROUND(M2424*L2424%,2))</f>
        <v>0</v>
      </c>
      <c r="O2424" s="330">
        <f>ROUND(N2424-SUMIF(Anlagenbewegungsdaten_AV!B:B,A2424,Anlagenbewegungsdaten_AV!D:D),3)</f>
        <v>0</v>
      </c>
    </row>
    <row r="2425" spans="1:15" ht="15" customHeight="1" x14ac:dyDescent="0.25">
      <c r="A2425" s="275" t="s">
        <v>4494</v>
      </c>
      <c r="B2425" s="193" t="s">
        <v>2108</v>
      </c>
      <c r="C2425" s="193" t="s">
        <v>4047</v>
      </c>
      <c r="D2425" s="193" t="s">
        <v>4239</v>
      </c>
      <c r="E2425" s="193" t="s">
        <v>4093</v>
      </c>
      <c r="F2425" s="290">
        <v>27.58</v>
      </c>
      <c r="G2425" s="333">
        <f>ROUND(SUMIF(Anlagenbewegungsdaten!B:B,A2425,Anlagenbewegungsdaten!C:C),3)</f>
        <v>0</v>
      </c>
      <c r="H2425" s="334">
        <f>IF(ISBLANK(F2425),ROUND(SUMIF(Anlagenbewegungsdaten!B:B,A2425,Anlagenbewegungsdaten!D:D),2),ROUND(G2425*F2425%,2))</f>
        <v>0</v>
      </c>
      <c r="I2425" s="334">
        <f>ROUND((H2425-SUMIF(Anlagenbewegungsdaten!$B:$B,A2425,Anlagenbewegungsdaten!D:D)),3)</f>
        <v>0</v>
      </c>
      <c r="J2425" s="335" t="s">
        <v>5179</v>
      </c>
      <c r="K2425" s="335" t="s">
        <v>5193</v>
      </c>
      <c r="L2425" s="516">
        <v>22.06</v>
      </c>
      <c r="M2425" s="332">
        <f>ROUND(SUMIF(Anlagenbewegungsdaten_AV!B:B,A2425,Anlagenbewegungsdaten_AV!C:C),3)</f>
        <v>0</v>
      </c>
      <c r="N2425" s="330">
        <f>IF(ISBLANK(L2425),ROUND(SUMIF(Anlagenbewegungsdaten_AV!B:B,A2425,Anlagenbewegungsdaten_AV!D:D),2),ROUND(M2425*L2425%,2))</f>
        <v>0</v>
      </c>
      <c r="O2425" s="330">
        <f>ROUND(N2425-SUMIF(Anlagenbewegungsdaten_AV!B:B,A2425,Anlagenbewegungsdaten_AV!D:D),3)</f>
        <v>0</v>
      </c>
    </row>
    <row r="2426" spans="1:15" ht="15" customHeight="1" x14ac:dyDescent="0.25">
      <c r="A2426" s="263" t="s">
        <v>2226</v>
      </c>
      <c r="B2426" s="174" t="s">
        <v>2108</v>
      </c>
      <c r="C2426" s="174" t="s">
        <v>4047</v>
      </c>
      <c r="D2426" s="174" t="s">
        <v>1945</v>
      </c>
      <c r="E2426" s="174" t="s">
        <v>2483</v>
      </c>
      <c r="F2426" s="289">
        <v>25.67</v>
      </c>
      <c r="G2426" s="333">
        <f>ROUND(SUMIF(Anlagenbewegungsdaten!B:B,A2426,Anlagenbewegungsdaten!C:C),3)</f>
        <v>0</v>
      </c>
      <c r="H2426" s="334">
        <f>IF(ISBLANK(F2426),ROUND(SUMIF(Anlagenbewegungsdaten!B:B,A2426,Anlagenbewegungsdaten!D:D),2),ROUND(G2426*F2426%,2))</f>
        <v>0</v>
      </c>
      <c r="I2426" s="334">
        <f>ROUND((H2426-SUMIF(Anlagenbewegungsdaten!$B:$B,A2426,Anlagenbewegungsdaten!D:D)),3)</f>
        <v>0</v>
      </c>
      <c r="J2426" s="335" t="s">
        <v>5179</v>
      </c>
      <c r="K2426" s="335" t="s">
        <v>5193</v>
      </c>
      <c r="L2426" s="516">
        <v>20.54</v>
      </c>
      <c r="M2426" s="332">
        <f>ROUND(SUMIF(Anlagenbewegungsdaten_AV!B:B,A2426,Anlagenbewegungsdaten_AV!C:C),3)</f>
        <v>0</v>
      </c>
      <c r="N2426" s="330">
        <f>IF(ISBLANK(L2426),ROUND(SUMIF(Anlagenbewegungsdaten_AV!B:B,A2426,Anlagenbewegungsdaten_AV!D:D),2),ROUND(M2426*L2426%,2))</f>
        <v>0</v>
      </c>
      <c r="O2426" s="330">
        <f>ROUND(N2426-SUMIF(Anlagenbewegungsdaten_AV!B:B,A2426,Anlagenbewegungsdaten_AV!D:D),3)</f>
        <v>0</v>
      </c>
    </row>
    <row r="2427" spans="1:15" ht="15" customHeight="1" x14ac:dyDescent="0.25">
      <c r="A2427" s="263" t="s">
        <v>2227</v>
      </c>
      <c r="B2427" s="174" t="s">
        <v>2108</v>
      </c>
      <c r="C2427" s="174" t="s">
        <v>4047</v>
      </c>
      <c r="D2427" s="174" t="s">
        <v>1947</v>
      </c>
      <c r="E2427" s="174" t="s">
        <v>2486</v>
      </c>
      <c r="F2427" s="289">
        <v>27.67</v>
      </c>
      <c r="G2427" s="333">
        <f>ROUND(SUMIF(Anlagenbewegungsdaten!B:B,A2427,Anlagenbewegungsdaten!C:C),3)</f>
        <v>0</v>
      </c>
      <c r="H2427" s="334">
        <f>IF(ISBLANK(F2427),ROUND(SUMIF(Anlagenbewegungsdaten!B:B,A2427,Anlagenbewegungsdaten!D:D),2),ROUND(G2427*F2427%,2))</f>
        <v>0</v>
      </c>
      <c r="I2427" s="334">
        <f>ROUND((H2427-SUMIF(Anlagenbewegungsdaten!$B:$B,A2427,Anlagenbewegungsdaten!D:D)),3)</f>
        <v>0</v>
      </c>
      <c r="J2427" s="335" t="s">
        <v>5179</v>
      </c>
      <c r="K2427" s="335" t="s">
        <v>5193</v>
      </c>
      <c r="L2427" s="516">
        <v>22.14</v>
      </c>
      <c r="M2427" s="332">
        <f>ROUND(SUMIF(Anlagenbewegungsdaten_AV!B:B,A2427,Anlagenbewegungsdaten_AV!C:C),3)</f>
        <v>0</v>
      </c>
      <c r="N2427" s="330">
        <f>IF(ISBLANK(L2427),ROUND(SUMIF(Anlagenbewegungsdaten_AV!B:B,A2427,Anlagenbewegungsdaten_AV!D:D),2),ROUND(M2427*L2427%,2))</f>
        <v>0</v>
      </c>
      <c r="O2427" s="330">
        <f>ROUND(N2427-SUMIF(Anlagenbewegungsdaten_AV!B:B,A2427,Anlagenbewegungsdaten_AV!D:D),3)</f>
        <v>0</v>
      </c>
    </row>
    <row r="2428" spans="1:15" ht="15" customHeight="1" x14ac:dyDescent="0.25">
      <c r="A2428" s="263" t="s">
        <v>2228</v>
      </c>
      <c r="B2428" s="174" t="s">
        <v>2108</v>
      </c>
      <c r="C2428" s="174" t="s">
        <v>4047</v>
      </c>
      <c r="D2428" s="184" t="s">
        <v>1949</v>
      </c>
      <c r="E2428" s="174" t="s">
        <v>1560</v>
      </c>
      <c r="F2428" s="289">
        <v>28.67</v>
      </c>
      <c r="G2428" s="333">
        <f>ROUND(SUMIF(Anlagenbewegungsdaten!B:B,A2428,Anlagenbewegungsdaten!C:C),3)</f>
        <v>0</v>
      </c>
      <c r="H2428" s="334">
        <f>IF(ISBLANK(F2428),ROUND(SUMIF(Anlagenbewegungsdaten!B:B,A2428,Anlagenbewegungsdaten!D:D),2),ROUND(G2428*F2428%,2))</f>
        <v>0</v>
      </c>
      <c r="I2428" s="334">
        <f>ROUND((H2428-SUMIF(Anlagenbewegungsdaten!$B:$B,A2428,Anlagenbewegungsdaten!D:D)),3)</f>
        <v>0</v>
      </c>
      <c r="J2428" s="335" t="s">
        <v>5179</v>
      </c>
      <c r="K2428" s="335" t="s">
        <v>5193</v>
      </c>
      <c r="L2428" s="516">
        <v>22.94</v>
      </c>
      <c r="M2428" s="332">
        <f>ROUND(SUMIF(Anlagenbewegungsdaten_AV!B:B,A2428,Anlagenbewegungsdaten_AV!C:C),3)</f>
        <v>0</v>
      </c>
      <c r="N2428" s="330">
        <f>IF(ISBLANK(L2428),ROUND(SUMIF(Anlagenbewegungsdaten_AV!B:B,A2428,Anlagenbewegungsdaten_AV!D:D),2),ROUND(M2428*L2428%,2))</f>
        <v>0</v>
      </c>
      <c r="O2428" s="330">
        <f>ROUND(N2428-SUMIF(Anlagenbewegungsdaten_AV!B:B,A2428,Anlagenbewegungsdaten_AV!D:D),3)</f>
        <v>0</v>
      </c>
    </row>
    <row r="2429" spans="1:15" ht="15" customHeight="1" x14ac:dyDescent="0.25">
      <c r="A2429" s="263" t="s">
        <v>2229</v>
      </c>
      <c r="B2429" s="174" t="s">
        <v>2108</v>
      </c>
      <c r="C2429" s="174" t="s">
        <v>4047</v>
      </c>
      <c r="D2429" s="174" t="s">
        <v>1951</v>
      </c>
      <c r="E2429" s="174" t="s">
        <v>1563</v>
      </c>
      <c r="F2429" s="289">
        <v>28.67</v>
      </c>
      <c r="G2429" s="333">
        <f>ROUND(SUMIF(Anlagenbewegungsdaten!B:B,A2429,Anlagenbewegungsdaten!C:C),3)</f>
        <v>0</v>
      </c>
      <c r="H2429" s="334">
        <f>IF(ISBLANK(F2429),ROUND(SUMIF(Anlagenbewegungsdaten!B:B,A2429,Anlagenbewegungsdaten!D:D),2),ROUND(G2429*F2429%,2))</f>
        <v>0</v>
      </c>
      <c r="I2429" s="334">
        <f>ROUND((H2429-SUMIF(Anlagenbewegungsdaten!$B:$B,A2429,Anlagenbewegungsdaten!D:D)),3)</f>
        <v>0</v>
      </c>
      <c r="J2429" s="335" t="s">
        <v>5179</v>
      </c>
      <c r="K2429" s="335" t="s">
        <v>5193</v>
      </c>
      <c r="L2429" s="516">
        <v>22.94</v>
      </c>
      <c r="M2429" s="332">
        <f>ROUND(SUMIF(Anlagenbewegungsdaten_AV!B:B,A2429,Anlagenbewegungsdaten_AV!C:C),3)</f>
        <v>0</v>
      </c>
      <c r="N2429" s="330">
        <f>IF(ISBLANK(L2429),ROUND(SUMIF(Anlagenbewegungsdaten_AV!B:B,A2429,Anlagenbewegungsdaten_AV!D:D),2),ROUND(M2429*L2429%,2))</f>
        <v>0</v>
      </c>
      <c r="O2429" s="330">
        <f>ROUND(N2429-SUMIF(Anlagenbewegungsdaten_AV!B:B,A2429,Anlagenbewegungsdaten_AV!D:D),3)</f>
        <v>0</v>
      </c>
    </row>
    <row r="2430" spans="1:15" ht="15" customHeight="1" x14ac:dyDescent="0.25">
      <c r="A2430" s="263" t="s">
        <v>2975</v>
      </c>
      <c r="B2430" s="174" t="s">
        <v>2108</v>
      </c>
      <c r="C2430" s="174" t="s">
        <v>4047</v>
      </c>
      <c r="D2430" s="174" t="s">
        <v>2723</v>
      </c>
      <c r="E2430" s="174" t="s">
        <v>2576</v>
      </c>
      <c r="F2430" s="289">
        <v>28.64</v>
      </c>
      <c r="G2430" s="333">
        <f>ROUND(SUMIF(Anlagenbewegungsdaten!B:B,A2430,Anlagenbewegungsdaten!C:C),3)</f>
        <v>0</v>
      </c>
      <c r="H2430" s="334">
        <f>IF(ISBLANK(F2430),ROUND(SUMIF(Anlagenbewegungsdaten!B:B,A2430,Anlagenbewegungsdaten!D:D),2),ROUND(G2430*F2430%,2))</f>
        <v>0</v>
      </c>
      <c r="I2430" s="334">
        <f>ROUND((H2430-SUMIF(Anlagenbewegungsdaten!$B:$B,A2430,Anlagenbewegungsdaten!D:D)),3)</f>
        <v>0</v>
      </c>
      <c r="J2430" s="335" t="s">
        <v>5179</v>
      </c>
      <c r="K2430" s="335" t="s">
        <v>5193</v>
      </c>
      <c r="L2430" s="516">
        <v>22.91</v>
      </c>
      <c r="M2430" s="332">
        <f>ROUND(SUMIF(Anlagenbewegungsdaten_AV!B:B,A2430,Anlagenbewegungsdaten_AV!C:C),3)</f>
        <v>0</v>
      </c>
      <c r="N2430" s="330">
        <f>IF(ISBLANK(L2430),ROUND(SUMIF(Anlagenbewegungsdaten_AV!B:B,A2430,Anlagenbewegungsdaten_AV!D:D),2),ROUND(M2430*L2430%,2))</f>
        <v>0</v>
      </c>
      <c r="O2430" s="330">
        <f>ROUND(N2430-SUMIF(Anlagenbewegungsdaten_AV!B:B,A2430,Anlagenbewegungsdaten_AV!D:D),3)</f>
        <v>0</v>
      </c>
    </row>
    <row r="2431" spans="1:15" ht="15" customHeight="1" x14ac:dyDescent="0.25">
      <c r="A2431" s="263" t="s">
        <v>3719</v>
      </c>
      <c r="B2431" s="174" t="s">
        <v>2108</v>
      </c>
      <c r="C2431" s="174" t="s">
        <v>4047</v>
      </c>
      <c r="D2431" s="174" t="s">
        <v>3467</v>
      </c>
      <c r="E2431" s="174" t="s">
        <v>3320</v>
      </c>
      <c r="F2431" s="289">
        <v>28.61</v>
      </c>
      <c r="G2431" s="333">
        <f>ROUND(SUMIF(Anlagenbewegungsdaten!B:B,A2431,Anlagenbewegungsdaten!C:C),3)</f>
        <v>0</v>
      </c>
      <c r="H2431" s="334">
        <f>IF(ISBLANK(F2431),ROUND(SUMIF(Anlagenbewegungsdaten!B:B,A2431,Anlagenbewegungsdaten!D:D),2),ROUND(G2431*F2431%,2))</f>
        <v>0</v>
      </c>
      <c r="I2431" s="334">
        <f>ROUND((H2431-SUMIF(Anlagenbewegungsdaten!$B:$B,A2431,Anlagenbewegungsdaten!D:D)),3)</f>
        <v>0</v>
      </c>
      <c r="J2431" s="335" t="s">
        <v>5179</v>
      </c>
      <c r="K2431" s="335" t="s">
        <v>5193</v>
      </c>
      <c r="L2431" s="516">
        <v>22.89</v>
      </c>
      <c r="M2431" s="332">
        <f>ROUND(SUMIF(Anlagenbewegungsdaten_AV!B:B,A2431,Anlagenbewegungsdaten_AV!C:C),3)</f>
        <v>0</v>
      </c>
      <c r="N2431" s="330">
        <f>IF(ISBLANK(L2431),ROUND(SUMIF(Anlagenbewegungsdaten_AV!B:B,A2431,Anlagenbewegungsdaten_AV!D:D),2),ROUND(M2431*L2431%,2))</f>
        <v>0</v>
      </c>
      <c r="O2431" s="330">
        <f>ROUND(N2431-SUMIF(Anlagenbewegungsdaten_AV!B:B,A2431,Anlagenbewegungsdaten_AV!D:D),3)</f>
        <v>0</v>
      </c>
    </row>
    <row r="2432" spans="1:15" ht="15" customHeight="1" x14ac:dyDescent="0.25">
      <c r="A2432" s="275" t="s">
        <v>4495</v>
      </c>
      <c r="B2432" s="193" t="s">
        <v>2108</v>
      </c>
      <c r="C2432" s="193" t="s">
        <v>4047</v>
      </c>
      <c r="D2432" s="193" t="s">
        <v>4241</v>
      </c>
      <c r="E2432" s="193" t="s">
        <v>4093</v>
      </c>
      <c r="F2432" s="290">
        <v>28.58</v>
      </c>
      <c r="G2432" s="333">
        <f>ROUND(SUMIF(Anlagenbewegungsdaten!B:B,A2432,Anlagenbewegungsdaten!C:C),3)</f>
        <v>0</v>
      </c>
      <c r="H2432" s="334">
        <f>IF(ISBLANK(F2432),ROUND(SUMIF(Anlagenbewegungsdaten!B:B,A2432,Anlagenbewegungsdaten!D:D),2),ROUND(G2432*F2432%,2))</f>
        <v>0</v>
      </c>
      <c r="I2432" s="334">
        <f>ROUND((H2432-SUMIF(Anlagenbewegungsdaten!$B:$B,A2432,Anlagenbewegungsdaten!D:D)),3)</f>
        <v>0</v>
      </c>
      <c r="J2432" s="335" t="s">
        <v>5179</v>
      </c>
      <c r="K2432" s="335" t="s">
        <v>5193</v>
      </c>
      <c r="L2432" s="516">
        <v>22.86</v>
      </c>
      <c r="M2432" s="332">
        <f>ROUND(SUMIF(Anlagenbewegungsdaten_AV!B:B,A2432,Anlagenbewegungsdaten_AV!C:C),3)</f>
        <v>0</v>
      </c>
      <c r="N2432" s="330">
        <f>IF(ISBLANK(L2432),ROUND(SUMIF(Anlagenbewegungsdaten_AV!B:B,A2432,Anlagenbewegungsdaten_AV!D:D),2),ROUND(M2432*L2432%,2))</f>
        <v>0</v>
      </c>
      <c r="O2432" s="330">
        <f>ROUND(N2432-SUMIF(Anlagenbewegungsdaten_AV!B:B,A2432,Anlagenbewegungsdaten_AV!D:D),3)</f>
        <v>0</v>
      </c>
    </row>
    <row r="2433" spans="1:15" ht="15" customHeight="1" x14ac:dyDescent="0.25">
      <c r="A2433" s="263" t="s">
        <v>2230</v>
      </c>
      <c r="B2433" s="174" t="s">
        <v>2108</v>
      </c>
      <c r="C2433" s="174" t="s">
        <v>4047</v>
      </c>
      <c r="D2433" s="174" t="s">
        <v>1953</v>
      </c>
      <c r="E2433" s="174" t="s">
        <v>2483</v>
      </c>
      <c r="F2433" s="289">
        <v>22.67</v>
      </c>
      <c r="G2433" s="333">
        <f>ROUND(SUMIF(Anlagenbewegungsdaten!B:B,A2433,Anlagenbewegungsdaten!C:C),3)</f>
        <v>0</v>
      </c>
      <c r="H2433" s="334">
        <f>IF(ISBLANK(F2433),ROUND(SUMIF(Anlagenbewegungsdaten!B:B,A2433,Anlagenbewegungsdaten!D:D),2),ROUND(G2433*F2433%,2))</f>
        <v>0</v>
      </c>
      <c r="I2433" s="334">
        <f>ROUND((H2433-SUMIF(Anlagenbewegungsdaten!$B:$B,A2433,Anlagenbewegungsdaten!D:D)),3)</f>
        <v>0</v>
      </c>
      <c r="J2433" s="335" t="s">
        <v>5179</v>
      </c>
      <c r="K2433" s="335" t="s">
        <v>5193</v>
      </c>
      <c r="L2433" s="516">
        <v>18.14</v>
      </c>
      <c r="M2433" s="332">
        <f>ROUND(SUMIF(Anlagenbewegungsdaten_AV!B:B,A2433,Anlagenbewegungsdaten_AV!C:C),3)</f>
        <v>0</v>
      </c>
      <c r="N2433" s="330">
        <f>IF(ISBLANK(L2433),ROUND(SUMIF(Anlagenbewegungsdaten_AV!B:B,A2433,Anlagenbewegungsdaten_AV!D:D),2),ROUND(M2433*L2433%,2))</f>
        <v>0</v>
      </c>
      <c r="O2433" s="330">
        <f>ROUND(N2433-SUMIF(Anlagenbewegungsdaten_AV!B:B,A2433,Anlagenbewegungsdaten_AV!D:D),3)</f>
        <v>0</v>
      </c>
    </row>
    <row r="2434" spans="1:15" ht="15" customHeight="1" x14ac:dyDescent="0.25">
      <c r="A2434" s="263" t="s">
        <v>2231</v>
      </c>
      <c r="B2434" s="174" t="s">
        <v>2108</v>
      </c>
      <c r="C2434" s="174" t="s">
        <v>4047</v>
      </c>
      <c r="D2434" s="174" t="s">
        <v>1955</v>
      </c>
      <c r="E2434" s="174" t="s">
        <v>2486</v>
      </c>
      <c r="F2434" s="289">
        <v>24.67</v>
      </c>
      <c r="G2434" s="333">
        <f>ROUND(SUMIF(Anlagenbewegungsdaten!B:B,A2434,Anlagenbewegungsdaten!C:C),3)</f>
        <v>0</v>
      </c>
      <c r="H2434" s="334">
        <f>IF(ISBLANK(F2434),ROUND(SUMIF(Anlagenbewegungsdaten!B:B,A2434,Anlagenbewegungsdaten!D:D),2),ROUND(G2434*F2434%,2))</f>
        <v>0</v>
      </c>
      <c r="I2434" s="334">
        <f>ROUND((H2434-SUMIF(Anlagenbewegungsdaten!$B:$B,A2434,Anlagenbewegungsdaten!D:D)),3)</f>
        <v>0</v>
      </c>
      <c r="J2434" s="335" t="s">
        <v>5179</v>
      </c>
      <c r="K2434" s="335" t="s">
        <v>5193</v>
      </c>
      <c r="L2434" s="516">
        <v>19.739999999999998</v>
      </c>
      <c r="M2434" s="332">
        <f>ROUND(SUMIF(Anlagenbewegungsdaten_AV!B:B,A2434,Anlagenbewegungsdaten_AV!C:C),3)</f>
        <v>0</v>
      </c>
      <c r="N2434" s="330">
        <f>IF(ISBLANK(L2434),ROUND(SUMIF(Anlagenbewegungsdaten_AV!B:B,A2434,Anlagenbewegungsdaten_AV!D:D),2),ROUND(M2434*L2434%,2))</f>
        <v>0</v>
      </c>
      <c r="O2434" s="330">
        <f>ROUND(N2434-SUMIF(Anlagenbewegungsdaten_AV!B:B,A2434,Anlagenbewegungsdaten_AV!D:D),3)</f>
        <v>0</v>
      </c>
    </row>
    <row r="2435" spans="1:15" ht="15" customHeight="1" x14ac:dyDescent="0.25">
      <c r="A2435" s="263" t="s">
        <v>2232</v>
      </c>
      <c r="B2435" s="174" t="s">
        <v>2108</v>
      </c>
      <c r="C2435" s="174" t="s">
        <v>4047</v>
      </c>
      <c r="D2435" s="174" t="s">
        <v>1957</v>
      </c>
      <c r="E2435" s="174" t="s">
        <v>1560</v>
      </c>
      <c r="F2435" s="289">
        <v>25.67</v>
      </c>
      <c r="G2435" s="333">
        <f>ROUND(SUMIF(Anlagenbewegungsdaten!B:B,A2435,Anlagenbewegungsdaten!C:C),3)</f>
        <v>0</v>
      </c>
      <c r="H2435" s="334">
        <f>IF(ISBLANK(F2435),ROUND(SUMIF(Anlagenbewegungsdaten!B:B,A2435,Anlagenbewegungsdaten!D:D),2),ROUND(G2435*F2435%,2))</f>
        <v>0</v>
      </c>
      <c r="I2435" s="334">
        <f>ROUND((H2435-SUMIF(Anlagenbewegungsdaten!$B:$B,A2435,Anlagenbewegungsdaten!D:D)),3)</f>
        <v>0</v>
      </c>
      <c r="J2435" s="335" t="s">
        <v>5179</v>
      </c>
      <c r="K2435" s="335" t="s">
        <v>5193</v>
      </c>
      <c r="L2435" s="516">
        <v>20.54</v>
      </c>
      <c r="M2435" s="332">
        <f>ROUND(SUMIF(Anlagenbewegungsdaten_AV!B:B,A2435,Anlagenbewegungsdaten_AV!C:C),3)</f>
        <v>0</v>
      </c>
      <c r="N2435" s="330">
        <f>IF(ISBLANK(L2435),ROUND(SUMIF(Anlagenbewegungsdaten_AV!B:B,A2435,Anlagenbewegungsdaten_AV!D:D),2),ROUND(M2435*L2435%,2))</f>
        <v>0</v>
      </c>
      <c r="O2435" s="330">
        <f>ROUND(N2435-SUMIF(Anlagenbewegungsdaten_AV!B:B,A2435,Anlagenbewegungsdaten_AV!D:D),3)</f>
        <v>0</v>
      </c>
    </row>
    <row r="2436" spans="1:15" ht="15" customHeight="1" x14ac:dyDescent="0.25">
      <c r="A2436" s="263" t="s">
        <v>2233</v>
      </c>
      <c r="B2436" s="174" t="s">
        <v>2108</v>
      </c>
      <c r="C2436" s="174" t="s">
        <v>4047</v>
      </c>
      <c r="D2436" s="174" t="s">
        <v>1959</v>
      </c>
      <c r="E2436" s="174" t="s">
        <v>1563</v>
      </c>
      <c r="F2436" s="289">
        <v>25.67</v>
      </c>
      <c r="G2436" s="333">
        <f>ROUND(SUMIF(Anlagenbewegungsdaten!B:B,A2436,Anlagenbewegungsdaten!C:C),3)</f>
        <v>0</v>
      </c>
      <c r="H2436" s="334">
        <f>IF(ISBLANK(F2436),ROUND(SUMIF(Anlagenbewegungsdaten!B:B,A2436,Anlagenbewegungsdaten!D:D),2),ROUND(G2436*F2436%,2))</f>
        <v>0</v>
      </c>
      <c r="I2436" s="334">
        <f>ROUND((H2436-SUMIF(Anlagenbewegungsdaten!$B:$B,A2436,Anlagenbewegungsdaten!D:D)),3)</f>
        <v>0</v>
      </c>
      <c r="J2436" s="335" t="s">
        <v>5179</v>
      </c>
      <c r="K2436" s="335" t="s">
        <v>5193</v>
      </c>
      <c r="L2436" s="516">
        <v>20.54</v>
      </c>
      <c r="M2436" s="332">
        <f>ROUND(SUMIF(Anlagenbewegungsdaten_AV!B:B,A2436,Anlagenbewegungsdaten_AV!C:C),3)</f>
        <v>0</v>
      </c>
      <c r="N2436" s="330">
        <f>IF(ISBLANK(L2436),ROUND(SUMIF(Anlagenbewegungsdaten_AV!B:B,A2436,Anlagenbewegungsdaten_AV!D:D),2),ROUND(M2436*L2436%,2))</f>
        <v>0</v>
      </c>
      <c r="O2436" s="330">
        <f>ROUND(N2436-SUMIF(Anlagenbewegungsdaten_AV!B:B,A2436,Anlagenbewegungsdaten_AV!D:D),3)</f>
        <v>0</v>
      </c>
    </row>
    <row r="2437" spans="1:15" ht="15" customHeight="1" x14ac:dyDescent="0.25">
      <c r="A2437" s="263" t="s">
        <v>2976</v>
      </c>
      <c r="B2437" s="174" t="s">
        <v>2108</v>
      </c>
      <c r="C2437" s="174" t="s">
        <v>4047</v>
      </c>
      <c r="D2437" s="174" t="s">
        <v>2725</v>
      </c>
      <c r="E2437" s="174" t="s">
        <v>2576</v>
      </c>
      <c r="F2437" s="289">
        <v>25.64</v>
      </c>
      <c r="G2437" s="333">
        <f>ROUND(SUMIF(Anlagenbewegungsdaten!B:B,A2437,Anlagenbewegungsdaten!C:C),3)</f>
        <v>0</v>
      </c>
      <c r="H2437" s="334">
        <f>IF(ISBLANK(F2437),ROUND(SUMIF(Anlagenbewegungsdaten!B:B,A2437,Anlagenbewegungsdaten!D:D),2),ROUND(G2437*F2437%,2))</f>
        <v>0</v>
      </c>
      <c r="I2437" s="334">
        <f>ROUND((H2437-SUMIF(Anlagenbewegungsdaten!$B:$B,A2437,Anlagenbewegungsdaten!D:D)),3)</f>
        <v>0</v>
      </c>
      <c r="J2437" s="335" t="s">
        <v>5179</v>
      </c>
      <c r="K2437" s="335" t="s">
        <v>5193</v>
      </c>
      <c r="L2437" s="516">
        <v>20.51</v>
      </c>
      <c r="M2437" s="332">
        <f>ROUND(SUMIF(Anlagenbewegungsdaten_AV!B:B,A2437,Anlagenbewegungsdaten_AV!C:C),3)</f>
        <v>0</v>
      </c>
      <c r="N2437" s="330">
        <f>IF(ISBLANK(L2437),ROUND(SUMIF(Anlagenbewegungsdaten_AV!B:B,A2437,Anlagenbewegungsdaten_AV!D:D),2),ROUND(M2437*L2437%,2))</f>
        <v>0</v>
      </c>
      <c r="O2437" s="330">
        <f>ROUND(N2437-SUMIF(Anlagenbewegungsdaten_AV!B:B,A2437,Anlagenbewegungsdaten_AV!D:D),3)</f>
        <v>0</v>
      </c>
    </row>
    <row r="2438" spans="1:15" ht="15" customHeight="1" x14ac:dyDescent="0.25">
      <c r="A2438" s="263" t="s">
        <v>3720</v>
      </c>
      <c r="B2438" s="174" t="s">
        <v>2108</v>
      </c>
      <c r="C2438" s="174" t="s">
        <v>4047</v>
      </c>
      <c r="D2438" s="174" t="s">
        <v>3469</v>
      </c>
      <c r="E2438" s="174" t="s">
        <v>3320</v>
      </c>
      <c r="F2438" s="289">
        <v>25.61</v>
      </c>
      <c r="G2438" s="333">
        <f>ROUND(SUMIF(Anlagenbewegungsdaten!B:B,A2438,Anlagenbewegungsdaten!C:C),3)</f>
        <v>0</v>
      </c>
      <c r="H2438" s="334">
        <f>IF(ISBLANK(F2438),ROUND(SUMIF(Anlagenbewegungsdaten!B:B,A2438,Anlagenbewegungsdaten!D:D),2),ROUND(G2438*F2438%,2))</f>
        <v>0</v>
      </c>
      <c r="I2438" s="334">
        <f>ROUND((H2438-SUMIF(Anlagenbewegungsdaten!$B:$B,A2438,Anlagenbewegungsdaten!D:D)),3)</f>
        <v>0</v>
      </c>
      <c r="J2438" s="335" t="s">
        <v>5179</v>
      </c>
      <c r="K2438" s="335" t="s">
        <v>5193</v>
      </c>
      <c r="L2438" s="516">
        <v>20.49</v>
      </c>
      <c r="M2438" s="332">
        <f>ROUND(SUMIF(Anlagenbewegungsdaten_AV!B:B,A2438,Anlagenbewegungsdaten_AV!C:C),3)</f>
        <v>0</v>
      </c>
      <c r="N2438" s="330">
        <f>IF(ISBLANK(L2438),ROUND(SUMIF(Anlagenbewegungsdaten_AV!B:B,A2438,Anlagenbewegungsdaten_AV!D:D),2),ROUND(M2438*L2438%,2))</f>
        <v>0</v>
      </c>
      <c r="O2438" s="330">
        <f>ROUND(N2438-SUMIF(Anlagenbewegungsdaten_AV!B:B,A2438,Anlagenbewegungsdaten_AV!D:D),3)</f>
        <v>0</v>
      </c>
    </row>
    <row r="2439" spans="1:15" ht="15" customHeight="1" x14ac:dyDescent="0.25">
      <c r="A2439" s="275" t="s">
        <v>4496</v>
      </c>
      <c r="B2439" s="193" t="s">
        <v>2108</v>
      </c>
      <c r="C2439" s="193" t="s">
        <v>4047</v>
      </c>
      <c r="D2439" s="193" t="s">
        <v>4243</v>
      </c>
      <c r="E2439" s="193" t="s">
        <v>4093</v>
      </c>
      <c r="F2439" s="290">
        <v>25.58</v>
      </c>
      <c r="G2439" s="333">
        <f>ROUND(SUMIF(Anlagenbewegungsdaten!B:B,A2439,Anlagenbewegungsdaten!C:C),3)</f>
        <v>0</v>
      </c>
      <c r="H2439" s="334">
        <f>IF(ISBLANK(F2439),ROUND(SUMIF(Anlagenbewegungsdaten!B:B,A2439,Anlagenbewegungsdaten!D:D),2),ROUND(G2439*F2439%,2))</f>
        <v>0</v>
      </c>
      <c r="I2439" s="334">
        <f>ROUND((H2439-SUMIF(Anlagenbewegungsdaten!$B:$B,A2439,Anlagenbewegungsdaten!D:D)),3)</f>
        <v>0</v>
      </c>
      <c r="J2439" s="335" t="s">
        <v>5179</v>
      </c>
      <c r="K2439" s="335" t="s">
        <v>5193</v>
      </c>
      <c r="L2439" s="516">
        <v>20.46</v>
      </c>
      <c r="M2439" s="332">
        <f>ROUND(SUMIF(Anlagenbewegungsdaten_AV!B:B,A2439,Anlagenbewegungsdaten_AV!C:C),3)</f>
        <v>0</v>
      </c>
      <c r="N2439" s="330">
        <f>IF(ISBLANK(L2439),ROUND(SUMIF(Anlagenbewegungsdaten_AV!B:B,A2439,Anlagenbewegungsdaten_AV!D:D),2),ROUND(M2439*L2439%,2))</f>
        <v>0</v>
      </c>
      <c r="O2439" s="330">
        <f>ROUND(N2439-SUMIF(Anlagenbewegungsdaten_AV!B:B,A2439,Anlagenbewegungsdaten_AV!D:D),3)</f>
        <v>0</v>
      </c>
    </row>
    <row r="2440" spans="1:15" ht="15" customHeight="1" x14ac:dyDescent="0.25">
      <c r="A2440" s="263" t="s">
        <v>2234</v>
      </c>
      <c r="B2440" s="174" t="s">
        <v>2108</v>
      </c>
      <c r="C2440" s="174" t="s">
        <v>4047</v>
      </c>
      <c r="D2440" s="174" t="s">
        <v>1961</v>
      </c>
      <c r="E2440" s="174" t="s">
        <v>2483</v>
      </c>
      <c r="F2440" s="289">
        <v>23.67</v>
      </c>
      <c r="G2440" s="333">
        <f>ROUND(SUMIF(Anlagenbewegungsdaten!B:B,A2440,Anlagenbewegungsdaten!C:C),3)</f>
        <v>0</v>
      </c>
      <c r="H2440" s="334">
        <f>IF(ISBLANK(F2440),ROUND(SUMIF(Anlagenbewegungsdaten!B:B,A2440,Anlagenbewegungsdaten!D:D),2),ROUND(G2440*F2440%,2))</f>
        <v>0</v>
      </c>
      <c r="I2440" s="334">
        <f>ROUND((H2440-SUMIF(Anlagenbewegungsdaten!$B:$B,A2440,Anlagenbewegungsdaten!D:D)),3)</f>
        <v>0</v>
      </c>
      <c r="J2440" s="335" t="s">
        <v>5179</v>
      </c>
      <c r="K2440" s="335" t="s">
        <v>5193</v>
      </c>
      <c r="L2440" s="516">
        <v>18.940000000000001</v>
      </c>
      <c r="M2440" s="332">
        <f>ROUND(SUMIF(Anlagenbewegungsdaten_AV!B:B,A2440,Anlagenbewegungsdaten_AV!C:C),3)</f>
        <v>0</v>
      </c>
      <c r="N2440" s="330">
        <f>IF(ISBLANK(L2440),ROUND(SUMIF(Anlagenbewegungsdaten_AV!B:B,A2440,Anlagenbewegungsdaten_AV!D:D),2),ROUND(M2440*L2440%,2))</f>
        <v>0</v>
      </c>
      <c r="O2440" s="330">
        <f>ROUND(N2440-SUMIF(Anlagenbewegungsdaten_AV!B:B,A2440,Anlagenbewegungsdaten_AV!D:D),3)</f>
        <v>0</v>
      </c>
    </row>
    <row r="2441" spans="1:15" ht="15" customHeight="1" x14ac:dyDescent="0.25">
      <c r="A2441" s="263" t="s">
        <v>2235</v>
      </c>
      <c r="B2441" s="174" t="s">
        <v>2108</v>
      </c>
      <c r="C2441" s="174" t="s">
        <v>4047</v>
      </c>
      <c r="D2441" s="174" t="s">
        <v>1963</v>
      </c>
      <c r="E2441" s="174" t="s">
        <v>2486</v>
      </c>
      <c r="F2441" s="289">
        <v>25.67</v>
      </c>
      <c r="G2441" s="333">
        <f>ROUND(SUMIF(Anlagenbewegungsdaten!B:B,A2441,Anlagenbewegungsdaten!C:C),3)</f>
        <v>0</v>
      </c>
      <c r="H2441" s="334">
        <f>IF(ISBLANK(F2441),ROUND(SUMIF(Anlagenbewegungsdaten!B:B,A2441,Anlagenbewegungsdaten!D:D),2),ROUND(G2441*F2441%,2))</f>
        <v>0</v>
      </c>
      <c r="I2441" s="334">
        <f>ROUND((H2441-SUMIF(Anlagenbewegungsdaten!$B:$B,A2441,Anlagenbewegungsdaten!D:D)),3)</f>
        <v>0</v>
      </c>
      <c r="J2441" s="335" t="s">
        <v>5179</v>
      </c>
      <c r="K2441" s="335" t="s">
        <v>5193</v>
      </c>
      <c r="L2441" s="516">
        <v>20.54</v>
      </c>
      <c r="M2441" s="332">
        <f>ROUND(SUMIF(Anlagenbewegungsdaten_AV!B:B,A2441,Anlagenbewegungsdaten_AV!C:C),3)</f>
        <v>0</v>
      </c>
      <c r="N2441" s="330">
        <f>IF(ISBLANK(L2441),ROUND(SUMIF(Anlagenbewegungsdaten_AV!B:B,A2441,Anlagenbewegungsdaten_AV!D:D),2),ROUND(M2441*L2441%,2))</f>
        <v>0</v>
      </c>
      <c r="O2441" s="330">
        <f>ROUND(N2441-SUMIF(Anlagenbewegungsdaten_AV!B:B,A2441,Anlagenbewegungsdaten_AV!D:D),3)</f>
        <v>0</v>
      </c>
    </row>
    <row r="2442" spans="1:15" ht="15" customHeight="1" x14ac:dyDescent="0.25">
      <c r="A2442" s="263" t="s">
        <v>2236</v>
      </c>
      <c r="B2442" s="174" t="s">
        <v>2108</v>
      </c>
      <c r="C2442" s="174" t="s">
        <v>4047</v>
      </c>
      <c r="D2442" s="184" t="s">
        <v>1965</v>
      </c>
      <c r="E2442" s="174" t="s">
        <v>1560</v>
      </c>
      <c r="F2442" s="289">
        <v>26.67</v>
      </c>
      <c r="G2442" s="333">
        <f>ROUND(SUMIF(Anlagenbewegungsdaten!B:B,A2442,Anlagenbewegungsdaten!C:C),3)</f>
        <v>0</v>
      </c>
      <c r="H2442" s="334">
        <f>IF(ISBLANK(F2442),ROUND(SUMIF(Anlagenbewegungsdaten!B:B,A2442,Anlagenbewegungsdaten!D:D),2),ROUND(G2442*F2442%,2))</f>
        <v>0</v>
      </c>
      <c r="I2442" s="334">
        <f>ROUND((H2442-SUMIF(Anlagenbewegungsdaten!$B:$B,A2442,Anlagenbewegungsdaten!D:D)),3)</f>
        <v>0</v>
      </c>
      <c r="J2442" s="335" t="s">
        <v>5179</v>
      </c>
      <c r="K2442" s="335" t="s">
        <v>5193</v>
      </c>
      <c r="L2442" s="516">
        <v>21.34</v>
      </c>
      <c r="M2442" s="332">
        <f>ROUND(SUMIF(Anlagenbewegungsdaten_AV!B:B,A2442,Anlagenbewegungsdaten_AV!C:C),3)</f>
        <v>0</v>
      </c>
      <c r="N2442" s="330">
        <f>IF(ISBLANK(L2442),ROUND(SUMIF(Anlagenbewegungsdaten_AV!B:B,A2442,Anlagenbewegungsdaten_AV!D:D),2),ROUND(M2442*L2442%,2))</f>
        <v>0</v>
      </c>
      <c r="O2442" s="330">
        <f>ROUND(N2442-SUMIF(Anlagenbewegungsdaten_AV!B:B,A2442,Anlagenbewegungsdaten_AV!D:D),3)</f>
        <v>0</v>
      </c>
    </row>
    <row r="2443" spans="1:15" ht="15" customHeight="1" x14ac:dyDescent="0.25">
      <c r="A2443" s="263" t="s">
        <v>2237</v>
      </c>
      <c r="B2443" s="174" t="s">
        <v>2108</v>
      </c>
      <c r="C2443" s="174" t="s">
        <v>4047</v>
      </c>
      <c r="D2443" s="174" t="s">
        <v>1967</v>
      </c>
      <c r="E2443" s="174" t="s">
        <v>1563</v>
      </c>
      <c r="F2443" s="289">
        <v>26.67</v>
      </c>
      <c r="G2443" s="333">
        <f>ROUND(SUMIF(Anlagenbewegungsdaten!B:B,A2443,Anlagenbewegungsdaten!C:C),3)</f>
        <v>0</v>
      </c>
      <c r="H2443" s="334">
        <f>IF(ISBLANK(F2443),ROUND(SUMIF(Anlagenbewegungsdaten!B:B,A2443,Anlagenbewegungsdaten!D:D),2),ROUND(G2443*F2443%,2))</f>
        <v>0</v>
      </c>
      <c r="I2443" s="334">
        <f>ROUND((H2443-SUMIF(Anlagenbewegungsdaten!$B:$B,A2443,Anlagenbewegungsdaten!D:D)),3)</f>
        <v>0</v>
      </c>
      <c r="J2443" s="335" t="s">
        <v>5179</v>
      </c>
      <c r="K2443" s="335" t="s">
        <v>5193</v>
      </c>
      <c r="L2443" s="516">
        <v>21.34</v>
      </c>
      <c r="M2443" s="332">
        <f>ROUND(SUMIF(Anlagenbewegungsdaten_AV!B:B,A2443,Anlagenbewegungsdaten_AV!C:C),3)</f>
        <v>0</v>
      </c>
      <c r="N2443" s="330">
        <f>IF(ISBLANK(L2443),ROUND(SUMIF(Anlagenbewegungsdaten_AV!B:B,A2443,Anlagenbewegungsdaten_AV!D:D),2),ROUND(M2443*L2443%,2))</f>
        <v>0</v>
      </c>
      <c r="O2443" s="330">
        <f>ROUND(N2443-SUMIF(Anlagenbewegungsdaten_AV!B:B,A2443,Anlagenbewegungsdaten_AV!D:D),3)</f>
        <v>0</v>
      </c>
    </row>
    <row r="2444" spans="1:15" ht="15" customHeight="1" x14ac:dyDescent="0.25">
      <c r="A2444" s="263" t="s">
        <v>2977</v>
      </c>
      <c r="B2444" s="174" t="s">
        <v>2108</v>
      </c>
      <c r="C2444" s="174" t="s">
        <v>4047</v>
      </c>
      <c r="D2444" s="174" t="s">
        <v>2727</v>
      </c>
      <c r="E2444" s="174" t="s">
        <v>2576</v>
      </c>
      <c r="F2444" s="289">
        <v>26.64</v>
      </c>
      <c r="G2444" s="333">
        <f>ROUND(SUMIF(Anlagenbewegungsdaten!B:B,A2444,Anlagenbewegungsdaten!C:C),3)</f>
        <v>0</v>
      </c>
      <c r="H2444" s="334">
        <f>IF(ISBLANK(F2444),ROUND(SUMIF(Anlagenbewegungsdaten!B:B,A2444,Anlagenbewegungsdaten!D:D),2),ROUND(G2444*F2444%,2))</f>
        <v>0</v>
      </c>
      <c r="I2444" s="334">
        <f>ROUND((H2444-SUMIF(Anlagenbewegungsdaten!$B:$B,A2444,Anlagenbewegungsdaten!D:D)),3)</f>
        <v>0</v>
      </c>
      <c r="J2444" s="335" t="s">
        <v>5179</v>
      </c>
      <c r="K2444" s="335" t="s">
        <v>5193</v>
      </c>
      <c r="L2444" s="516">
        <v>21.31</v>
      </c>
      <c r="M2444" s="332">
        <f>ROUND(SUMIF(Anlagenbewegungsdaten_AV!B:B,A2444,Anlagenbewegungsdaten_AV!C:C),3)</f>
        <v>0</v>
      </c>
      <c r="N2444" s="330">
        <f>IF(ISBLANK(L2444),ROUND(SUMIF(Anlagenbewegungsdaten_AV!B:B,A2444,Anlagenbewegungsdaten_AV!D:D),2),ROUND(M2444*L2444%,2))</f>
        <v>0</v>
      </c>
      <c r="O2444" s="330">
        <f>ROUND(N2444-SUMIF(Anlagenbewegungsdaten_AV!B:B,A2444,Anlagenbewegungsdaten_AV!D:D),3)</f>
        <v>0</v>
      </c>
    </row>
    <row r="2445" spans="1:15" ht="15" customHeight="1" x14ac:dyDescent="0.25">
      <c r="A2445" s="263" t="s">
        <v>3721</v>
      </c>
      <c r="B2445" s="174" t="s">
        <v>2108</v>
      </c>
      <c r="C2445" s="174" t="s">
        <v>4047</v>
      </c>
      <c r="D2445" s="174" t="s">
        <v>3471</v>
      </c>
      <c r="E2445" s="174" t="s">
        <v>3320</v>
      </c>
      <c r="F2445" s="289">
        <v>26.61</v>
      </c>
      <c r="G2445" s="333">
        <f>ROUND(SUMIF(Anlagenbewegungsdaten!B:B,A2445,Anlagenbewegungsdaten!C:C),3)</f>
        <v>0</v>
      </c>
      <c r="H2445" s="334">
        <f>IF(ISBLANK(F2445),ROUND(SUMIF(Anlagenbewegungsdaten!B:B,A2445,Anlagenbewegungsdaten!D:D),2),ROUND(G2445*F2445%,2))</f>
        <v>0</v>
      </c>
      <c r="I2445" s="334">
        <f>ROUND((H2445-SUMIF(Anlagenbewegungsdaten!$B:$B,A2445,Anlagenbewegungsdaten!D:D)),3)</f>
        <v>0</v>
      </c>
      <c r="J2445" s="335" t="s">
        <v>5179</v>
      </c>
      <c r="K2445" s="335" t="s">
        <v>5193</v>
      </c>
      <c r="L2445" s="516">
        <v>21.29</v>
      </c>
      <c r="M2445" s="332">
        <f>ROUND(SUMIF(Anlagenbewegungsdaten_AV!B:B,A2445,Anlagenbewegungsdaten_AV!C:C),3)</f>
        <v>0</v>
      </c>
      <c r="N2445" s="330">
        <f>IF(ISBLANK(L2445),ROUND(SUMIF(Anlagenbewegungsdaten_AV!B:B,A2445,Anlagenbewegungsdaten_AV!D:D),2),ROUND(M2445*L2445%,2))</f>
        <v>0</v>
      </c>
      <c r="O2445" s="330">
        <f>ROUND(N2445-SUMIF(Anlagenbewegungsdaten_AV!B:B,A2445,Anlagenbewegungsdaten_AV!D:D),3)</f>
        <v>0</v>
      </c>
    </row>
    <row r="2446" spans="1:15" ht="15" customHeight="1" x14ac:dyDescent="0.25">
      <c r="A2446" s="275" t="s">
        <v>4497</v>
      </c>
      <c r="B2446" s="193" t="s">
        <v>2108</v>
      </c>
      <c r="C2446" s="193" t="s">
        <v>4047</v>
      </c>
      <c r="D2446" s="193" t="s">
        <v>4245</v>
      </c>
      <c r="E2446" s="193" t="s">
        <v>4093</v>
      </c>
      <c r="F2446" s="290">
        <v>26.58</v>
      </c>
      <c r="G2446" s="333">
        <f>ROUND(SUMIF(Anlagenbewegungsdaten!B:B,A2446,Anlagenbewegungsdaten!C:C),3)</f>
        <v>0</v>
      </c>
      <c r="H2446" s="334">
        <f>IF(ISBLANK(F2446),ROUND(SUMIF(Anlagenbewegungsdaten!B:B,A2446,Anlagenbewegungsdaten!D:D),2),ROUND(G2446*F2446%,2))</f>
        <v>0</v>
      </c>
      <c r="I2446" s="334">
        <f>ROUND((H2446-SUMIF(Anlagenbewegungsdaten!$B:$B,A2446,Anlagenbewegungsdaten!D:D)),3)</f>
        <v>0</v>
      </c>
      <c r="J2446" s="335" t="s">
        <v>5179</v>
      </c>
      <c r="K2446" s="335" t="s">
        <v>5193</v>
      </c>
      <c r="L2446" s="516">
        <v>21.26</v>
      </c>
      <c r="M2446" s="332">
        <f>ROUND(SUMIF(Anlagenbewegungsdaten_AV!B:B,A2446,Anlagenbewegungsdaten_AV!C:C),3)</f>
        <v>0</v>
      </c>
      <c r="N2446" s="330">
        <f>IF(ISBLANK(L2446),ROUND(SUMIF(Anlagenbewegungsdaten_AV!B:B,A2446,Anlagenbewegungsdaten_AV!D:D),2),ROUND(M2446*L2446%,2))</f>
        <v>0</v>
      </c>
      <c r="O2446" s="330">
        <f>ROUND(N2446-SUMIF(Anlagenbewegungsdaten_AV!B:B,A2446,Anlagenbewegungsdaten_AV!D:D),3)</f>
        <v>0</v>
      </c>
    </row>
    <row r="2447" spans="1:15" ht="15" customHeight="1" x14ac:dyDescent="0.25">
      <c r="A2447" s="263" t="s">
        <v>2238</v>
      </c>
      <c r="B2447" s="174" t="s">
        <v>2108</v>
      </c>
      <c r="C2447" s="174" t="s">
        <v>4047</v>
      </c>
      <c r="D2447" s="174" t="s">
        <v>1969</v>
      </c>
      <c r="E2447" s="174" t="s">
        <v>2483</v>
      </c>
      <c r="F2447" s="289">
        <v>26.67</v>
      </c>
      <c r="G2447" s="333">
        <f>ROUND(SUMIF(Anlagenbewegungsdaten!B:B,A2447,Anlagenbewegungsdaten!C:C),3)</f>
        <v>0</v>
      </c>
      <c r="H2447" s="334">
        <f>IF(ISBLANK(F2447),ROUND(SUMIF(Anlagenbewegungsdaten!B:B,A2447,Anlagenbewegungsdaten!D:D),2),ROUND(G2447*F2447%,2))</f>
        <v>0</v>
      </c>
      <c r="I2447" s="334">
        <f>ROUND((H2447-SUMIF(Anlagenbewegungsdaten!$B:$B,A2447,Anlagenbewegungsdaten!D:D)),3)</f>
        <v>0</v>
      </c>
      <c r="J2447" s="335" t="s">
        <v>5179</v>
      </c>
      <c r="K2447" s="335" t="s">
        <v>5193</v>
      </c>
      <c r="L2447" s="516">
        <v>21.34</v>
      </c>
      <c r="M2447" s="332">
        <f>ROUND(SUMIF(Anlagenbewegungsdaten_AV!B:B,A2447,Anlagenbewegungsdaten_AV!C:C),3)</f>
        <v>0</v>
      </c>
      <c r="N2447" s="330">
        <f>IF(ISBLANK(L2447),ROUND(SUMIF(Anlagenbewegungsdaten_AV!B:B,A2447,Anlagenbewegungsdaten_AV!D:D),2),ROUND(M2447*L2447%,2))</f>
        <v>0</v>
      </c>
      <c r="O2447" s="330">
        <f>ROUND(N2447-SUMIF(Anlagenbewegungsdaten_AV!B:B,A2447,Anlagenbewegungsdaten_AV!D:D),3)</f>
        <v>0</v>
      </c>
    </row>
    <row r="2448" spans="1:15" ht="15" customHeight="1" x14ac:dyDescent="0.25">
      <c r="A2448" s="263" t="s">
        <v>2239</v>
      </c>
      <c r="B2448" s="174" t="s">
        <v>2108</v>
      </c>
      <c r="C2448" s="174" t="s">
        <v>4047</v>
      </c>
      <c r="D2448" s="174" t="s">
        <v>1971</v>
      </c>
      <c r="E2448" s="174" t="s">
        <v>2486</v>
      </c>
      <c r="F2448" s="289">
        <v>28.67</v>
      </c>
      <c r="G2448" s="333">
        <f>ROUND(SUMIF(Anlagenbewegungsdaten!B:B,A2448,Anlagenbewegungsdaten!C:C),3)</f>
        <v>0</v>
      </c>
      <c r="H2448" s="334">
        <f>IF(ISBLANK(F2448),ROUND(SUMIF(Anlagenbewegungsdaten!B:B,A2448,Anlagenbewegungsdaten!D:D),2),ROUND(G2448*F2448%,2))</f>
        <v>0</v>
      </c>
      <c r="I2448" s="334">
        <f>ROUND((H2448-SUMIF(Anlagenbewegungsdaten!$B:$B,A2448,Anlagenbewegungsdaten!D:D)),3)</f>
        <v>0</v>
      </c>
      <c r="J2448" s="335" t="s">
        <v>5179</v>
      </c>
      <c r="K2448" s="335" t="s">
        <v>5193</v>
      </c>
      <c r="L2448" s="516">
        <v>22.94</v>
      </c>
      <c r="M2448" s="332">
        <f>ROUND(SUMIF(Anlagenbewegungsdaten_AV!B:B,A2448,Anlagenbewegungsdaten_AV!C:C),3)</f>
        <v>0</v>
      </c>
      <c r="N2448" s="330">
        <f>IF(ISBLANK(L2448),ROUND(SUMIF(Anlagenbewegungsdaten_AV!B:B,A2448,Anlagenbewegungsdaten_AV!D:D),2),ROUND(M2448*L2448%,2))</f>
        <v>0</v>
      </c>
      <c r="O2448" s="330">
        <f>ROUND(N2448-SUMIF(Anlagenbewegungsdaten_AV!B:B,A2448,Anlagenbewegungsdaten_AV!D:D),3)</f>
        <v>0</v>
      </c>
    </row>
    <row r="2449" spans="1:15" ht="15" customHeight="1" x14ac:dyDescent="0.25">
      <c r="A2449" s="263" t="s">
        <v>2240</v>
      </c>
      <c r="B2449" s="174" t="s">
        <v>2108</v>
      </c>
      <c r="C2449" s="174" t="s">
        <v>4047</v>
      </c>
      <c r="D2449" s="174" t="s">
        <v>1973</v>
      </c>
      <c r="E2449" s="174" t="s">
        <v>1560</v>
      </c>
      <c r="F2449" s="289">
        <v>29.67</v>
      </c>
      <c r="G2449" s="333">
        <f>ROUND(SUMIF(Anlagenbewegungsdaten!B:B,A2449,Anlagenbewegungsdaten!C:C),3)</f>
        <v>0</v>
      </c>
      <c r="H2449" s="334">
        <f>IF(ISBLANK(F2449),ROUND(SUMIF(Anlagenbewegungsdaten!B:B,A2449,Anlagenbewegungsdaten!D:D),2),ROUND(G2449*F2449%,2))</f>
        <v>0</v>
      </c>
      <c r="I2449" s="334">
        <f>ROUND((H2449-SUMIF(Anlagenbewegungsdaten!$B:$B,A2449,Anlagenbewegungsdaten!D:D)),3)</f>
        <v>0</v>
      </c>
      <c r="J2449" s="335" t="s">
        <v>5179</v>
      </c>
      <c r="K2449" s="335" t="s">
        <v>5193</v>
      </c>
      <c r="L2449" s="516">
        <v>23.74</v>
      </c>
      <c r="M2449" s="332">
        <f>ROUND(SUMIF(Anlagenbewegungsdaten_AV!B:B,A2449,Anlagenbewegungsdaten_AV!C:C),3)</f>
        <v>0</v>
      </c>
      <c r="N2449" s="330">
        <f>IF(ISBLANK(L2449),ROUND(SUMIF(Anlagenbewegungsdaten_AV!B:B,A2449,Anlagenbewegungsdaten_AV!D:D),2),ROUND(M2449*L2449%,2))</f>
        <v>0</v>
      </c>
      <c r="O2449" s="330">
        <f>ROUND(N2449-SUMIF(Anlagenbewegungsdaten_AV!B:B,A2449,Anlagenbewegungsdaten_AV!D:D),3)</f>
        <v>0</v>
      </c>
    </row>
    <row r="2450" spans="1:15" ht="15" customHeight="1" x14ac:dyDescent="0.25">
      <c r="A2450" s="263" t="s">
        <v>2241</v>
      </c>
      <c r="B2450" s="174" t="s">
        <v>2108</v>
      </c>
      <c r="C2450" s="174" t="s">
        <v>4047</v>
      </c>
      <c r="D2450" s="174" t="s">
        <v>1975</v>
      </c>
      <c r="E2450" s="174" t="s">
        <v>1563</v>
      </c>
      <c r="F2450" s="289">
        <v>29.67</v>
      </c>
      <c r="G2450" s="333">
        <f>ROUND(SUMIF(Anlagenbewegungsdaten!B:B,A2450,Anlagenbewegungsdaten!C:C),3)</f>
        <v>0</v>
      </c>
      <c r="H2450" s="334">
        <f>IF(ISBLANK(F2450),ROUND(SUMIF(Anlagenbewegungsdaten!B:B,A2450,Anlagenbewegungsdaten!D:D),2),ROUND(G2450*F2450%,2))</f>
        <v>0</v>
      </c>
      <c r="I2450" s="334">
        <f>ROUND((H2450-SUMIF(Anlagenbewegungsdaten!$B:$B,A2450,Anlagenbewegungsdaten!D:D)),3)</f>
        <v>0</v>
      </c>
      <c r="J2450" s="335" t="s">
        <v>5179</v>
      </c>
      <c r="K2450" s="335" t="s">
        <v>5193</v>
      </c>
      <c r="L2450" s="516">
        <v>23.74</v>
      </c>
      <c r="M2450" s="332">
        <f>ROUND(SUMIF(Anlagenbewegungsdaten_AV!B:B,A2450,Anlagenbewegungsdaten_AV!C:C),3)</f>
        <v>0</v>
      </c>
      <c r="N2450" s="330">
        <f>IF(ISBLANK(L2450),ROUND(SUMIF(Anlagenbewegungsdaten_AV!B:B,A2450,Anlagenbewegungsdaten_AV!D:D),2),ROUND(M2450*L2450%,2))</f>
        <v>0</v>
      </c>
      <c r="O2450" s="330">
        <f>ROUND(N2450-SUMIF(Anlagenbewegungsdaten_AV!B:B,A2450,Anlagenbewegungsdaten_AV!D:D),3)</f>
        <v>0</v>
      </c>
    </row>
    <row r="2451" spans="1:15" ht="15" customHeight="1" x14ac:dyDescent="0.25">
      <c r="A2451" s="263" t="s">
        <v>2978</v>
      </c>
      <c r="B2451" s="174" t="s">
        <v>2108</v>
      </c>
      <c r="C2451" s="174" t="s">
        <v>4047</v>
      </c>
      <c r="D2451" s="174" t="s">
        <v>2729</v>
      </c>
      <c r="E2451" s="174" t="s">
        <v>2576</v>
      </c>
      <c r="F2451" s="289">
        <v>29.64</v>
      </c>
      <c r="G2451" s="333">
        <f>ROUND(SUMIF(Anlagenbewegungsdaten!B:B,A2451,Anlagenbewegungsdaten!C:C),3)</f>
        <v>0</v>
      </c>
      <c r="H2451" s="334">
        <f>IF(ISBLANK(F2451),ROUND(SUMIF(Anlagenbewegungsdaten!B:B,A2451,Anlagenbewegungsdaten!D:D),2),ROUND(G2451*F2451%,2))</f>
        <v>0</v>
      </c>
      <c r="I2451" s="334">
        <f>ROUND((H2451-SUMIF(Anlagenbewegungsdaten!$B:$B,A2451,Anlagenbewegungsdaten!D:D)),3)</f>
        <v>0</v>
      </c>
      <c r="J2451" s="335" t="s">
        <v>5179</v>
      </c>
      <c r="K2451" s="335" t="s">
        <v>5193</v>
      </c>
      <c r="L2451" s="516">
        <v>23.71</v>
      </c>
      <c r="M2451" s="332">
        <f>ROUND(SUMIF(Anlagenbewegungsdaten_AV!B:B,A2451,Anlagenbewegungsdaten_AV!C:C),3)</f>
        <v>0</v>
      </c>
      <c r="N2451" s="330">
        <f>IF(ISBLANK(L2451),ROUND(SUMIF(Anlagenbewegungsdaten_AV!B:B,A2451,Anlagenbewegungsdaten_AV!D:D),2),ROUND(M2451*L2451%,2))</f>
        <v>0</v>
      </c>
      <c r="O2451" s="330">
        <f>ROUND(N2451-SUMIF(Anlagenbewegungsdaten_AV!B:B,A2451,Anlagenbewegungsdaten_AV!D:D),3)</f>
        <v>0</v>
      </c>
    </row>
    <row r="2452" spans="1:15" ht="15" customHeight="1" x14ac:dyDescent="0.25">
      <c r="A2452" s="263" t="s">
        <v>3722</v>
      </c>
      <c r="B2452" s="174" t="s">
        <v>2108</v>
      </c>
      <c r="C2452" s="174" t="s">
        <v>4047</v>
      </c>
      <c r="D2452" s="174" t="s">
        <v>3473</v>
      </c>
      <c r="E2452" s="174" t="s">
        <v>3320</v>
      </c>
      <c r="F2452" s="289">
        <v>29.61</v>
      </c>
      <c r="G2452" s="333">
        <f>ROUND(SUMIF(Anlagenbewegungsdaten!B:B,A2452,Anlagenbewegungsdaten!C:C),3)</f>
        <v>0</v>
      </c>
      <c r="H2452" s="334">
        <f>IF(ISBLANK(F2452),ROUND(SUMIF(Anlagenbewegungsdaten!B:B,A2452,Anlagenbewegungsdaten!D:D),2),ROUND(G2452*F2452%,2))</f>
        <v>0</v>
      </c>
      <c r="I2452" s="334">
        <f>ROUND((H2452-SUMIF(Anlagenbewegungsdaten!$B:$B,A2452,Anlagenbewegungsdaten!D:D)),3)</f>
        <v>0</v>
      </c>
      <c r="J2452" s="335" t="s">
        <v>5179</v>
      </c>
      <c r="K2452" s="335" t="s">
        <v>5193</v>
      </c>
      <c r="L2452" s="516">
        <v>23.69</v>
      </c>
      <c r="M2452" s="332">
        <f>ROUND(SUMIF(Anlagenbewegungsdaten_AV!B:B,A2452,Anlagenbewegungsdaten_AV!C:C),3)</f>
        <v>0</v>
      </c>
      <c r="N2452" s="330">
        <f>IF(ISBLANK(L2452),ROUND(SUMIF(Anlagenbewegungsdaten_AV!B:B,A2452,Anlagenbewegungsdaten_AV!D:D),2),ROUND(M2452*L2452%,2))</f>
        <v>0</v>
      </c>
      <c r="O2452" s="330">
        <f>ROUND(N2452-SUMIF(Anlagenbewegungsdaten_AV!B:B,A2452,Anlagenbewegungsdaten_AV!D:D),3)</f>
        <v>0</v>
      </c>
    </row>
    <row r="2453" spans="1:15" ht="15" customHeight="1" x14ac:dyDescent="0.25">
      <c r="A2453" s="275" t="s">
        <v>4498</v>
      </c>
      <c r="B2453" s="193" t="s">
        <v>2108</v>
      </c>
      <c r="C2453" s="193" t="s">
        <v>4047</v>
      </c>
      <c r="D2453" s="193" t="s">
        <v>4247</v>
      </c>
      <c r="E2453" s="193" t="s">
        <v>4093</v>
      </c>
      <c r="F2453" s="290">
        <v>29.58</v>
      </c>
      <c r="G2453" s="333">
        <f>ROUND(SUMIF(Anlagenbewegungsdaten!B:B,A2453,Anlagenbewegungsdaten!C:C),3)</f>
        <v>0</v>
      </c>
      <c r="H2453" s="334">
        <f>IF(ISBLANK(F2453),ROUND(SUMIF(Anlagenbewegungsdaten!B:B,A2453,Anlagenbewegungsdaten!D:D),2),ROUND(G2453*F2453%,2))</f>
        <v>0</v>
      </c>
      <c r="I2453" s="334">
        <f>ROUND((H2453-SUMIF(Anlagenbewegungsdaten!$B:$B,A2453,Anlagenbewegungsdaten!D:D)),3)</f>
        <v>0</v>
      </c>
      <c r="J2453" s="335" t="s">
        <v>5179</v>
      </c>
      <c r="K2453" s="335" t="s">
        <v>5193</v>
      </c>
      <c r="L2453" s="516">
        <v>23.66</v>
      </c>
      <c r="M2453" s="332">
        <f>ROUND(SUMIF(Anlagenbewegungsdaten_AV!B:B,A2453,Anlagenbewegungsdaten_AV!C:C),3)</f>
        <v>0</v>
      </c>
      <c r="N2453" s="330">
        <f>IF(ISBLANK(L2453),ROUND(SUMIF(Anlagenbewegungsdaten_AV!B:B,A2453,Anlagenbewegungsdaten_AV!D:D),2),ROUND(M2453*L2453%,2))</f>
        <v>0</v>
      </c>
      <c r="O2453" s="330">
        <f>ROUND(N2453-SUMIF(Anlagenbewegungsdaten_AV!B:B,A2453,Anlagenbewegungsdaten_AV!D:D),3)</f>
        <v>0</v>
      </c>
    </row>
    <row r="2454" spans="1:15" ht="15" customHeight="1" x14ac:dyDescent="0.25">
      <c r="A2454" s="263" t="s">
        <v>2242</v>
      </c>
      <c r="B2454" s="174" t="s">
        <v>2108</v>
      </c>
      <c r="C2454" s="174" t="s">
        <v>4047</v>
      </c>
      <c r="D2454" s="174" t="s">
        <v>1977</v>
      </c>
      <c r="E2454" s="174" t="s">
        <v>2483</v>
      </c>
      <c r="F2454" s="289">
        <v>27.67</v>
      </c>
      <c r="G2454" s="333">
        <f>ROUND(SUMIF(Anlagenbewegungsdaten!B:B,A2454,Anlagenbewegungsdaten!C:C),3)</f>
        <v>0</v>
      </c>
      <c r="H2454" s="334">
        <f>IF(ISBLANK(F2454),ROUND(SUMIF(Anlagenbewegungsdaten!B:B,A2454,Anlagenbewegungsdaten!D:D),2),ROUND(G2454*F2454%,2))</f>
        <v>0</v>
      </c>
      <c r="I2454" s="334">
        <f>ROUND((H2454-SUMIF(Anlagenbewegungsdaten!$B:$B,A2454,Anlagenbewegungsdaten!D:D)),3)</f>
        <v>0</v>
      </c>
      <c r="J2454" s="335" t="s">
        <v>5179</v>
      </c>
      <c r="K2454" s="335" t="s">
        <v>5193</v>
      </c>
      <c r="L2454" s="516">
        <v>22.14</v>
      </c>
      <c r="M2454" s="332">
        <f>ROUND(SUMIF(Anlagenbewegungsdaten_AV!B:B,A2454,Anlagenbewegungsdaten_AV!C:C),3)</f>
        <v>0</v>
      </c>
      <c r="N2454" s="330">
        <f>IF(ISBLANK(L2454),ROUND(SUMIF(Anlagenbewegungsdaten_AV!B:B,A2454,Anlagenbewegungsdaten_AV!D:D),2),ROUND(M2454*L2454%,2))</f>
        <v>0</v>
      </c>
      <c r="O2454" s="330">
        <f>ROUND(N2454-SUMIF(Anlagenbewegungsdaten_AV!B:B,A2454,Anlagenbewegungsdaten_AV!D:D),3)</f>
        <v>0</v>
      </c>
    </row>
    <row r="2455" spans="1:15" ht="15" customHeight="1" x14ac:dyDescent="0.25">
      <c r="A2455" s="263" t="s">
        <v>2243</v>
      </c>
      <c r="B2455" s="174" t="s">
        <v>2108</v>
      </c>
      <c r="C2455" s="174" t="s">
        <v>4047</v>
      </c>
      <c r="D2455" s="174" t="s">
        <v>1979</v>
      </c>
      <c r="E2455" s="174" t="s">
        <v>2486</v>
      </c>
      <c r="F2455" s="289">
        <v>29.67</v>
      </c>
      <c r="G2455" s="333">
        <f>ROUND(SUMIF(Anlagenbewegungsdaten!B:B,A2455,Anlagenbewegungsdaten!C:C),3)</f>
        <v>0</v>
      </c>
      <c r="H2455" s="334">
        <f>IF(ISBLANK(F2455),ROUND(SUMIF(Anlagenbewegungsdaten!B:B,A2455,Anlagenbewegungsdaten!D:D),2),ROUND(G2455*F2455%,2))</f>
        <v>0</v>
      </c>
      <c r="I2455" s="334">
        <f>ROUND((H2455-SUMIF(Anlagenbewegungsdaten!$B:$B,A2455,Anlagenbewegungsdaten!D:D)),3)</f>
        <v>0</v>
      </c>
      <c r="J2455" s="335" t="s">
        <v>5179</v>
      </c>
      <c r="K2455" s="335" t="s">
        <v>5193</v>
      </c>
      <c r="L2455" s="516">
        <v>23.74</v>
      </c>
      <c r="M2455" s="332">
        <f>ROUND(SUMIF(Anlagenbewegungsdaten_AV!B:B,A2455,Anlagenbewegungsdaten_AV!C:C),3)</f>
        <v>0</v>
      </c>
      <c r="N2455" s="330">
        <f>IF(ISBLANK(L2455),ROUND(SUMIF(Anlagenbewegungsdaten_AV!B:B,A2455,Anlagenbewegungsdaten_AV!D:D),2),ROUND(M2455*L2455%,2))</f>
        <v>0</v>
      </c>
      <c r="O2455" s="330">
        <f>ROUND(N2455-SUMIF(Anlagenbewegungsdaten_AV!B:B,A2455,Anlagenbewegungsdaten_AV!D:D),3)</f>
        <v>0</v>
      </c>
    </row>
    <row r="2456" spans="1:15" ht="15" customHeight="1" x14ac:dyDescent="0.25">
      <c r="A2456" s="263" t="s">
        <v>2244</v>
      </c>
      <c r="B2456" s="174" t="s">
        <v>2108</v>
      </c>
      <c r="C2456" s="174" t="s">
        <v>4047</v>
      </c>
      <c r="D2456" s="184" t="s">
        <v>1981</v>
      </c>
      <c r="E2456" s="174" t="s">
        <v>1560</v>
      </c>
      <c r="F2456" s="289">
        <v>30.67</v>
      </c>
      <c r="G2456" s="333">
        <f>ROUND(SUMIF(Anlagenbewegungsdaten!B:B,A2456,Anlagenbewegungsdaten!C:C),3)</f>
        <v>0</v>
      </c>
      <c r="H2456" s="334">
        <f>IF(ISBLANK(F2456),ROUND(SUMIF(Anlagenbewegungsdaten!B:B,A2456,Anlagenbewegungsdaten!D:D),2),ROUND(G2456*F2456%,2))</f>
        <v>0</v>
      </c>
      <c r="I2456" s="334">
        <f>ROUND((H2456-SUMIF(Anlagenbewegungsdaten!$B:$B,A2456,Anlagenbewegungsdaten!D:D)),3)</f>
        <v>0</v>
      </c>
      <c r="J2456" s="335" t="s">
        <v>5179</v>
      </c>
      <c r="K2456" s="335" t="s">
        <v>5193</v>
      </c>
      <c r="L2456" s="516">
        <v>24.54</v>
      </c>
      <c r="M2456" s="332">
        <f>ROUND(SUMIF(Anlagenbewegungsdaten_AV!B:B,A2456,Anlagenbewegungsdaten_AV!C:C),3)</f>
        <v>0</v>
      </c>
      <c r="N2456" s="330">
        <f>IF(ISBLANK(L2456),ROUND(SUMIF(Anlagenbewegungsdaten_AV!B:B,A2456,Anlagenbewegungsdaten_AV!D:D),2),ROUND(M2456*L2456%,2))</f>
        <v>0</v>
      </c>
      <c r="O2456" s="330">
        <f>ROUND(N2456-SUMIF(Anlagenbewegungsdaten_AV!B:B,A2456,Anlagenbewegungsdaten_AV!D:D),3)</f>
        <v>0</v>
      </c>
    </row>
    <row r="2457" spans="1:15" ht="15" customHeight="1" x14ac:dyDescent="0.25">
      <c r="A2457" s="263" t="s">
        <v>2245</v>
      </c>
      <c r="B2457" s="174" t="s">
        <v>2108</v>
      </c>
      <c r="C2457" s="174" t="s">
        <v>4047</v>
      </c>
      <c r="D2457" s="174" t="s">
        <v>1983</v>
      </c>
      <c r="E2457" s="174" t="s">
        <v>1563</v>
      </c>
      <c r="F2457" s="289">
        <v>30.67</v>
      </c>
      <c r="G2457" s="333">
        <f>ROUND(SUMIF(Anlagenbewegungsdaten!B:B,A2457,Anlagenbewegungsdaten!C:C),3)</f>
        <v>0</v>
      </c>
      <c r="H2457" s="334">
        <f>IF(ISBLANK(F2457),ROUND(SUMIF(Anlagenbewegungsdaten!B:B,A2457,Anlagenbewegungsdaten!D:D),2),ROUND(G2457*F2457%,2))</f>
        <v>0</v>
      </c>
      <c r="I2457" s="334">
        <f>ROUND((H2457-SUMIF(Anlagenbewegungsdaten!$B:$B,A2457,Anlagenbewegungsdaten!D:D)),3)</f>
        <v>0</v>
      </c>
      <c r="J2457" s="335" t="s">
        <v>5179</v>
      </c>
      <c r="K2457" s="335" t="s">
        <v>5193</v>
      </c>
      <c r="L2457" s="516">
        <v>24.54</v>
      </c>
      <c r="M2457" s="332">
        <f>ROUND(SUMIF(Anlagenbewegungsdaten_AV!B:B,A2457,Anlagenbewegungsdaten_AV!C:C),3)</f>
        <v>0</v>
      </c>
      <c r="N2457" s="330">
        <f>IF(ISBLANK(L2457),ROUND(SUMIF(Anlagenbewegungsdaten_AV!B:B,A2457,Anlagenbewegungsdaten_AV!D:D),2),ROUND(M2457*L2457%,2))</f>
        <v>0</v>
      </c>
      <c r="O2457" s="330">
        <f>ROUND(N2457-SUMIF(Anlagenbewegungsdaten_AV!B:B,A2457,Anlagenbewegungsdaten_AV!D:D),3)</f>
        <v>0</v>
      </c>
    </row>
    <row r="2458" spans="1:15" ht="15" customHeight="1" x14ac:dyDescent="0.25">
      <c r="A2458" s="263" t="s">
        <v>2979</v>
      </c>
      <c r="B2458" s="174" t="s">
        <v>2108</v>
      </c>
      <c r="C2458" s="174" t="s">
        <v>4047</v>
      </c>
      <c r="D2458" s="174" t="s">
        <v>2731</v>
      </c>
      <c r="E2458" s="174" t="s">
        <v>2576</v>
      </c>
      <c r="F2458" s="289">
        <v>30.64</v>
      </c>
      <c r="G2458" s="333">
        <f>ROUND(SUMIF(Anlagenbewegungsdaten!B:B,A2458,Anlagenbewegungsdaten!C:C),3)</f>
        <v>0</v>
      </c>
      <c r="H2458" s="334">
        <f>IF(ISBLANK(F2458),ROUND(SUMIF(Anlagenbewegungsdaten!B:B,A2458,Anlagenbewegungsdaten!D:D),2),ROUND(G2458*F2458%,2))</f>
        <v>0</v>
      </c>
      <c r="I2458" s="334">
        <f>ROUND((H2458-SUMIF(Anlagenbewegungsdaten!$B:$B,A2458,Anlagenbewegungsdaten!D:D)),3)</f>
        <v>0</v>
      </c>
      <c r="J2458" s="335" t="s">
        <v>5179</v>
      </c>
      <c r="K2458" s="335" t="s">
        <v>5193</v>
      </c>
      <c r="L2458" s="516">
        <v>24.51</v>
      </c>
      <c r="M2458" s="332">
        <f>ROUND(SUMIF(Anlagenbewegungsdaten_AV!B:B,A2458,Anlagenbewegungsdaten_AV!C:C),3)</f>
        <v>0</v>
      </c>
      <c r="N2458" s="330">
        <f>IF(ISBLANK(L2458),ROUND(SUMIF(Anlagenbewegungsdaten_AV!B:B,A2458,Anlagenbewegungsdaten_AV!D:D),2),ROUND(M2458*L2458%,2))</f>
        <v>0</v>
      </c>
      <c r="O2458" s="330">
        <f>ROUND(N2458-SUMIF(Anlagenbewegungsdaten_AV!B:B,A2458,Anlagenbewegungsdaten_AV!D:D),3)</f>
        <v>0</v>
      </c>
    </row>
    <row r="2459" spans="1:15" ht="15" customHeight="1" x14ac:dyDescent="0.25">
      <c r="A2459" s="263" t="s">
        <v>3723</v>
      </c>
      <c r="B2459" s="174" t="s">
        <v>2108</v>
      </c>
      <c r="C2459" s="174" t="s">
        <v>4047</v>
      </c>
      <c r="D2459" s="174" t="s">
        <v>3475</v>
      </c>
      <c r="E2459" s="174" t="s">
        <v>3320</v>
      </c>
      <c r="F2459" s="289">
        <v>30.61</v>
      </c>
      <c r="G2459" s="333">
        <f>ROUND(SUMIF(Anlagenbewegungsdaten!B:B,A2459,Anlagenbewegungsdaten!C:C),3)</f>
        <v>0</v>
      </c>
      <c r="H2459" s="334">
        <f>IF(ISBLANK(F2459),ROUND(SUMIF(Anlagenbewegungsdaten!B:B,A2459,Anlagenbewegungsdaten!D:D),2),ROUND(G2459*F2459%,2))</f>
        <v>0</v>
      </c>
      <c r="I2459" s="334">
        <f>ROUND((H2459-SUMIF(Anlagenbewegungsdaten!$B:$B,A2459,Anlagenbewegungsdaten!D:D)),3)</f>
        <v>0</v>
      </c>
      <c r="J2459" s="335" t="s">
        <v>5179</v>
      </c>
      <c r="K2459" s="335" t="s">
        <v>5193</v>
      </c>
      <c r="L2459" s="516">
        <v>24.49</v>
      </c>
      <c r="M2459" s="332">
        <f>ROUND(SUMIF(Anlagenbewegungsdaten_AV!B:B,A2459,Anlagenbewegungsdaten_AV!C:C),3)</f>
        <v>0</v>
      </c>
      <c r="N2459" s="330">
        <f>IF(ISBLANK(L2459),ROUND(SUMIF(Anlagenbewegungsdaten_AV!B:B,A2459,Anlagenbewegungsdaten_AV!D:D),2),ROUND(M2459*L2459%,2))</f>
        <v>0</v>
      </c>
      <c r="O2459" s="330">
        <f>ROUND(N2459-SUMIF(Anlagenbewegungsdaten_AV!B:B,A2459,Anlagenbewegungsdaten_AV!D:D),3)</f>
        <v>0</v>
      </c>
    </row>
    <row r="2460" spans="1:15" ht="15" customHeight="1" x14ac:dyDescent="0.25">
      <c r="A2460" s="275" t="s">
        <v>4499</v>
      </c>
      <c r="B2460" s="193" t="s">
        <v>2108</v>
      </c>
      <c r="C2460" s="193" t="s">
        <v>4047</v>
      </c>
      <c r="D2460" s="193" t="s">
        <v>4249</v>
      </c>
      <c r="E2460" s="193" t="s">
        <v>4093</v>
      </c>
      <c r="F2460" s="290">
        <v>30.58</v>
      </c>
      <c r="G2460" s="333">
        <f>ROUND(SUMIF(Anlagenbewegungsdaten!B:B,A2460,Anlagenbewegungsdaten!C:C),3)</f>
        <v>0</v>
      </c>
      <c r="H2460" s="334">
        <f>IF(ISBLANK(F2460),ROUND(SUMIF(Anlagenbewegungsdaten!B:B,A2460,Anlagenbewegungsdaten!D:D),2),ROUND(G2460*F2460%,2))</f>
        <v>0</v>
      </c>
      <c r="I2460" s="334">
        <f>ROUND((H2460-SUMIF(Anlagenbewegungsdaten!$B:$B,A2460,Anlagenbewegungsdaten!D:D)),3)</f>
        <v>0</v>
      </c>
      <c r="J2460" s="335" t="s">
        <v>5179</v>
      </c>
      <c r="K2460" s="335" t="s">
        <v>5193</v>
      </c>
      <c r="L2460" s="516">
        <v>24.46</v>
      </c>
      <c r="M2460" s="332">
        <f>ROUND(SUMIF(Anlagenbewegungsdaten_AV!B:B,A2460,Anlagenbewegungsdaten_AV!C:C),3)</f>
        <v>0</v>
      </c>
      <c r="N2460" s="330">
        <f>IF(ISBLANK(L2460),ROUND(SUMIF(Anlagenbewegungsdaten_AV!B:B,A2460,Anlagenbewegungsdaten_AV!D:D),2),ROUND(M2460*L2460%,2))</f>
        <v>0</v>
      </c>
      <c r="O2460" s="330">
        <f>ROUND(N2460-SUMIF(Anlagenbewegungsdaten_AV!B:B,A2460,Anlagenbewegungsdaten_AV!D:D),3)</f>
        <v>0</v>
      </c>
    </row>
    <row r="2461" spans="1:15" ht="15" customHeight="1" x14ac:dyDescent="0.25">
      <c r="A2461" s="262" t="s">
        <v>978</v>
      </c>
      <c r="B2461" s="167" t="s">
        <v>2108</v>
      </c>
      <c r="C2461" s="168" t="s">
        <v>4047</v>
      </c>
      <c r="D2461" s="167" t="s">
        <v>2498</v>
      </c>
      <c r="E2461" s="167" t="s">
        <v>2483</v>
      </c>
      <c r="F2461" s="182">
        <v>9.32</v>
      </c>
      <c r="G2461" s="333">
        <f>ROUND(SUMIF(Anlagenbewegungsdaten!B:B,A2461,Anlagenbewegungsdaten!C:C),3)</f>
        <v>0</v>
      </c>
      <c r="H2461" s="334">
        <f>IF(ISBLANK(F2461),ROUND(SUMIF(Anlagenbewegungsdaten!B:B,A2461,Anlagenbewegungsdaten!D:D),2),ROUND(G2461*F2461%,2))</f>
        <v>0</v>
      </c>
      <c r="I2461" s="334">
        <f>ROUND((H2461-SUMIF(Anlagenbewegungsdaten!$B:$B,A2461,Anlagenbewegungsdaten!D:D)),3)</f>
        <v>0</v>
      </c>
      <c r="J2461" s="335" t="s">
        <v>5179</v>
      </c>
      <c r="K2461" s="335" t="s">
        <v>5193</v>
      </c>
      <c r="L2461" s="516">
        <v>7.46</v>
      </c>
      <c r="M2461" s="332">
        <f>ROUND(SUMIF(Anlagenbewegungsdaten_AV!B:B,A2461,Anlagenbewegungsdaten_AV!C:C),3)</f>
        <v>0</v>
      </c>
      <c r="N2461" s="330">
        <f>IF(ISBLANK(L2461),ROUND(SUMIF(Anlagenbewegungsdaten_AV!B:B,A2461,Anlagenbewegungsdaten_AV!D:D),2),ROUND(M2461*L2461%,2))</f>
        <v>0</v>
      </c>
      <c r="O2461" s="330">
        <f>ROUND(N2461-SUMIF(Anlagenbewegungsdaten_AV!B:B,A2461,Anlagenbewegungsdaten_AV!D:D),3)</f>
        <v>0</v>
      </c>
    </row>
    <row r="2462" spans="1:15" ht="15" customHeight="1" x14ac:dyDescent="0.25">
      <c r="A2462" s="262" t="s">
        <v>979</v>
      </c>
      <c r="B2462" s="167" t="s">
        <v>2108</v>
      </c>
      <c r="C2462" s="168" t="s">
        <v>4047</v>
      </c>
      <c r="D2462" s="167" t="s">
        <v>2500</v>
      </c>
      <c r="E2462" s="167" t="s">
        <v>2486</v>
      </c>
      <c r="F2462" s="182">
        <v>11.32</v>
      </c>
      <c r="G2462" s="333">
        <f>ROUND(SUMIF(Anlagenbewegungsdaten!B:B,A2462,Anlagenbewegungsdaten!C:C),3)</f>
        <v>0</v>
      </c>
      <c r="H2462" s="334">
        <f>IF(ISBLANK(F2462),ROUND(SUMIF(Anlagenbewegungsdaten!B:B,A2462,Anlagenbewegungsdaten!D:D),2),ROUND(G2462*F2462%,2))</f>
        <v>0</v>
      </c>
      <c r="I2462" s="334">
        <f>ROUND((H2462-SUMIF(Anlagenbewegungsdaten!$B:$B,A2462,Anlagenbewegungsdaten!D:D)),3)</f>
        <v>0</v>
      </c>
      <c r="J2462" s="335" t="s">
        <v>5179</v>
      </c>
      <c r="K2462" s="335" t="s">
        <v>5193</v>
      </c>
      <c r="L2462" s="516">
        <v>9.06</v>
      </c>
      <c r="M2462" s="332">
        <f>ROUND(SUMIF(Anlagenbewegungsdaten_AV!B:B,A2462,Anlagenbewegungsdaten_AV!C:C),3)</f>
        <v>0</v>
      </c>
      <c r="N2462" s="330">
        <f>IF(ISBLANK(L2462),ROUND(SUMIF(Anlagenbewegungsdaten_AV!B:B,A2462,Anlagenbewegungsdaten_AV!D:D),2),ROUND(M2462*L2462%,2))</f>
        <v>0</v>
      </c>
      <c r="O2462" s="330">
        <f>ROUND(N2462-SUMIF(Anlagenbewegungsdaten_AV!B:B,A2462,Anlagenbewegungsdaten_AV!D:D),3)</f>
        <v>0</v>
      </c>
    </row>
    <row r="2463" spans="1:15" ht="15" customHeight="1" x14ac:dyDescent="0.25">
      <c r="A2463" s="263" t="s">
        <v>2246</v>
      </c>
      <c r="B2463" s="173" t="s">
        <v>2108</v>
      </c>
      <c r="C2463" s="174" t="s">
        <v>4047</v>
      </c>
      <c r="D2463" s="174" t="s">
        <v>1985</v>
      </c>
      <c r="E2463" s="174" t="s">
        <v>1560</v>
      </c>
      <c r="F2463" s="289">
        <v>12.32</v>
      </c>
      <c r="G2463" s="333">
        <f>ROUND(SUMIF(Anlagenbewegungsdaten!B:B,A2463,Anlagenbewegungsdaten!C:C),3)</f>
        <v>0</v>
      </c>
      <c r="H2463" s="334">
        <f>IF(ISBLANK(F2463),ROUND(SUMIF(Anlagenbewegungsdaten!B:B,A2463,Anlagenbewegungsdaten!D:D),2),ROUND(G2463*F2463%,2))</f>
        <v>0</v>
      </c>
      <c r="I2463" s="334">
        <f>ROUND((H2463-SUMIF(Anlagenbewegungsdaten!$B:$B,A2463,Anlagenbewegungsdaten!D:D)),3)</f>
        <v>0</v>
      </c>
      <c r="J2463" s="335" t="s">
        <v>5179</v>
      </c>
      <c r="K2463" s="335" t="s">
        <v>5193</v>
      </c>
      <c r="L2463" s="516">
        <v>9.86</v>
      </c>
      <c r="M2463" s="332">
        <f>ROUND(SUMIF(Anlagenbewegungsdaten_AV!B:B,A2463,Anlagenbewegungsdaten_AV!C:C),3)</f>
        <v>0</v>
      </c>
      <c r="N2463" s="330">
        <f>IF(ISBLANK(L2463),ROUND(SUMIF(Anlagenbewegungsdaten_AV!B:B,A2463,Anlagenbewegungsdaten_AV!D:D),2),ROUND(M2463*L2463%,2))</f>
        <v>0</v>
      </c>
      <c r="O2463" s="330">
        <f>ROUND(N2463-SUMIF(Anlagenbewegungsdaten_AV!B:B,A2463,Anlagenbewegungsdaten_AV!D:D),3)</f>
        <v>0</v>
      </c>
    </row>
    <row r="2464" spans="1:15" ht="15" customHeight="1" x14ac:dyDescent="0.25">
      <c r="A2464" s="263" t="s">
        <v>2247</v>
      </c>
      <c r="B2464" s="173" t="s">
        <v>2108</v>
      </c>
      <c r="C2464" s="173" t="s">
        <v>4047</v>
      </c>
      <c r="D2464" s="174" t="s">
        <v>1987</v>
      </c>
      <c r="E2464" s="173" t="s">
        <v>1563</v>
      </c>
      <c r="F2464" s="289">
        <v>12.32</v>
      </c>
      <c r="G2464" s="333">
        <f>ROUND(SUMIF(Anlagenbewegungsdaten!B:B,A2464,Anlagenbewegungsdaten!C:C),3)</f>
        <v>0</v>
      </c>
      <c r="H2464" s="334">
        <f>IF(ISBLANK(F2464),ROUND(SUMIF(Anlagenbewegungsdaten!B:B,A2464,Anlagenbewegungsdaten!D:D),2),ROUND(G2464*F2464%,2))</f>
        <v>0</v>
      </c>
      <c r="I2464" s="334">
        <f>ROUND((H2464-SUMIF(Anlagenbewegungsdaten!$B:$B,A2464,Anlagenbewegungsdaten!D:D)),3)</f>
        <v>0</v>
      </c>
      <c r="J2464" s="335" t="s">
        <v>5179</v>
      </c>
      <c r="K2464" s="335" t="s">
        <v>5193</v>
      </c>
      <c r="L2464" s="516">
        <v>9.86</v>
      </c>
      <c r="M2464" s="332">
        <f>ROUND(SUMIF(Anlagenbewegungsdaten_AV!B:B,A2464,Anlagenbewegungsdaten_AV!C:C),3)</f>
        <v>0</v>
      </c>
      <c r="N2464" s="330">
        <f>IF(ISBLANK(L2464),ROUND(SUMIF(Anlagenbewegungsdaten_AV!B:B,A2464,Anlagenbewegungsdaten_AV!D:D),2),ROUND(M2464*L2464%,2))</f>
        <v>0</v>
      </c>
      <c r="O2464" s="330">
        <f>ROUND(N2464-SUMIF(Anlagenbewegungsdaten_AV!B:B,A2464,Anlagenbewegungsdaten_AV!D:D),3)</f>
        <v>0</v>
      </c>
    </row>
    <row r="2465" spans="1:15" ht="15" customHeight="1" x14ac:dyDescent="0.25">
      <c r="A2465" s="263" t="s">
        <v>2980</v>
      </c>
      <c r="B2465" s="173" t="s">
        <v>2108</v>
      </c>
      <c r="C2465" s="173" t="s">
        <v>4047</v>
      </c>
      <c r="D2465" s="174" t="s">
        <v>2733</v>
      </c>
      <c r="E2465" s="174" t="s">
        <v>2576</v>
      </c>
      <c r="F2465" s="289">
        <v>12.290000000000001</v>
      </c>
      <c r="G2465" s="333">
        <f>ROUND(SUMIF(Anlagenbewegungsdaten!B:B,A2465,Anlagenbewegungsdaten!C:C),3)</f>
        <v>0</v>
      </c>
      <c r="H2465" s="334">
        <f>IF(ISBLANK(F2465),ROUND(SUMIF(Anlagenbewegungsdaten!B:B,A2465,Anlagenbewegungsdaten!D:D),2),ROUND(G2465*F2465%,2))</f>
        <v>0</v>
      </c>
      <c r="I2465" s="334">
        <f>ROUND((H2465-SUMIF(Anlagenbewegungsdaten!$B:$B,A2465,Anlagenbewegungsdaten!D:D)),3)</f>
        <v>0</v>
      </c>
      <c r="J2465" s="335" t="s">
        <v>5179</v>
      </c>
      <c r="K2465" s="335" t="s">
        <v>5193</v>
      </c>
      <c r="L2465" s="516">
        <v>9.83</v>
      </c>
      <c r="M2465" s="332">
        <f>ROUND(SUMIF(Anlagenbewegungsdaten_AV!B:B,A2465,Anlagenbewegungsdaten_AV!C:C),3)</f>
        <v>0</v>
      </c>
      <c r="N2465" s="330">
        <f>IF(ISBLANK(L2465),ROUND(SUMIF(Anlagenbewegungsdaten_AV!B:B,A2465,Anlagenbewegungsdaten_AV!D:D),2),ROUND(M2465*L2465%,2))</f>
        <v>0</v>
      </c>
      <c r="O2465" s="330">
        <f>ROUND(N2465-SUMIF(Anlagenbewegungsdaten_AV!B:B,A2465,Anlagenbewegungsdaten_AV!D:D),3)</f>
        <v>0</v>
      </c>
    </row>
    <row r="2466" spans="1:15" ht="15" customHeight="1" x14ac:dyDescent="0.25">
      <c r="A2466" s="263" t="s">
        <v>3724</v>
      </c>
      <c r="B2466" s="173" t="s">
        <v>2108</v>
      </c>
      <c r="C2466" s="173" t="s">
        <v>4047</v>
      </c>
      <c r="D2466" s="174" t="s">
        <v>3477</v>
      </c>
      <c r="E2466" s="174" t="s">
        <v>3320</v>
      </c>
      <c r="F2466" s="289">
        <v>12.26</v>
      </c>
      <c r="G2466" s="333">
        <f>ROUND(SUMIF(Anlagenbewegungsdaten!B:B,A2466,Anlagenbewegungsdaten!C:C),3)</f>
        <v>0</v>
      </c>
      <c r="H2466" s="334">
        <f>IF(ISBLANK(F2466),ROUND(SUMIF(Anlagenbewegungsdaten!B:B,A2466,Anlagenbewegungsdaten!D:D),2),ROUND(G2466*F2466%,2))</f>
        <v>0</v>
      </c>
      <c r="I2466" s="334">
        <f>ROUND((H2466-SUMIF(Anlagenbewegungsdaten!$B:$B,A2466,Anlagenbewegungsdaten!D:D)),3)</f>
        <v>0</v>
      </c>
      <c r="J2466" s="335" t="s">
        <v>5179</v>
      </c>
      <c r="K2466" s="335" t="s">
        <v>5193</v>
      </c>
      <c r="L2466" s="516">
        <v>9.81</v>
      </c>
      <c r="M2466" s="332">
        <f>ROUND(SUMIF(Anlagenbewegungsdaten_AV!B:B,A2466,Anlagenbewegungsdaten_AV!C:C),3)</f>
        <v>0</v>
      </c>
      <c r="N2466" s="330">
        <f>IF(ISBLANK(L2466),ROUND(SUMIF(Anlagenbewegungsdaten_AV!B:B,A2466,Anlagenbewegungsdaten_AV!D:D),2),ROUND(M2466*L2466%,2))</f>
        <v>0</v>
      </c>
      <c r="O2466" s="330">
        <f>ROUND(N2466-SUMIF(Anlagenbewegungsdaten_AV!B:B,A2466,Anlagenbewegungsdaten_AV!D:D),3)</f>
        <v>0</v>
      </c>
    </row>
    <row r="2467" spans="1:15" ht="15" customHeight="1" x14ac:dyDescent="0.25">
      <c r="A2467" s="275" t="s">
        <v>4500</v>
      </c>
      <c r="B2467" s="194" t="s">
        <v>2108</v>
      </c>
      <c r="C2467" s="194" t="s">
        <v>4047</v>
      </c>
      <c r="D2467" s="193" t="s">
        <v>4251</v>
      </c>
      <c r="E2467" s="193" t="s">
        <v>4093</v>
      </c>
      <c r="F2467" s="290">
        <v>12.23</v>
      </c>
      <c r="G2467" s="333">
        <f>ROUND(SUMIF(Anlagenbewegungsdaten!B:B,A2467,Anlagenbewegungsdaten!C:C),3)</f>
        <v>0</v>
      </c>
      <c r="H2467" s="334">
        <f>IF(ISBLANK(F2467),ROUND(SUMIF(Anlagenbewegungsdaten!B:B,A2467,Anlagenbewegungsdaten!D:D),2),ROUND(G2467*F2467%,2))</f>
        <v>0</v>
      </c>
      <c r="I2467" s="334">
        <f>ROUND((H2467-SUMIF(Anlagenbewegungsdaten!$B:$B,A2467,Anlagenbewegungsdaten!D:D)),3)</f>
        <v>0</v>
      </c>
      <c r="J2467" s="335" t="s">
        <v>5179</v>
      </c>
      <c r="K2467" s="335" t="s">
        <v>5193</v>
      </c>
      <c r="L2467" s="516">
        <v>9.7799999999999994</v>
      </c>
      <c r="M2467" s="332">
        <f>ROUND(SUMIF(Anlagenbewegungsdaten_AV!B:B,A2467,Anlagenbewegungsdaten_AV!C:C),3)</f>
        <v>0</v>
      </c>
      <c r="N2467" s="330">
        <f>IF(ISBLANK(L2467),ROUND(SUMIF(Anlagenbewegungsdaten_AV!B:B,A2467,Anlagenbewegungsdaten_AV!D:D),2),ROUND(M2467*L2467%,2))</f>
        <v>0</v>
      </c>
      <c r="O2467" s="330">
        <f>ROUND(N2467-SUMIF(Anlagenbewegungsdaten_AV!B:B,A2467,Anlagenbewegungsdaten_AV!D:D),3)</f>
        <v>0</v>
      </c>
    </row>
    <row r="2468" spans="1:15" ht="15" customHeight="1" x14ac:dyDescent="0.25">
      <c r="A2468" s="263" t="s">
        <v>2248</v>
      </c>
      <c r="B2468" s="173" t="s">
        <v>2108</v>
      </c>
      <c r="C2468" s="173" t="s">
        <v>4047</v>
      </c>
      <c r="D2468" s="174" t="s">
        <v>1989</v>
      </c>
      <c r="E2468" s="173" t="s">
        <v>2483</v>
      </c>
      <c r="F2468" s="289">
        <v>10.32</v>
      </c>
      <c r="G2468" s="333">
        <f>ROUND(SUMIF(Anlagenbewegungsdaten!B:B,A2468,Anlagenbewegungsdaten!C:C),3)</f>
        <v>0</v>
      </c>
      <c r="H2468" s="334">
        <f>IF(ISBLANK(F2468),ROUND(SUMIF(Anlagenbewegungsdaten!B:B,A2468,Anlagenbewegungsdaten!D:D),2),ROUND(G2468*F2468%,2))</f>
        <v>0</v>
      </c>
      <c r="I2468" s="334">
        <f>ROUND((H2468-SUMIF(Anlagenbewegungsdaten!$B:$B,A2468,Anlagenbewegungsdaten!D:D)),3)</f>
        <v>0</v>
      </c>
      <c r="J2468" s="335" t="s">
        <v>5179</v>
      </c>
      <c r="K2468" s="335" t="s">
        <v>5193</v>
      </c>
      <c r="L2468" s="516">
        <v>8.26</v>
      </c>
      <c r="M2468" s="332">
        <f>ROUND(SUMIF(Anlagenbewegungsdaten_AV!B:B,A2468,Anlagenbewegungsdaten_AV!C:C),3)</f>
        <v>0</v>
      </c>
      <c r="N2468" s="330">
        <f>IF(ISBLANK(L2468),ROUND(SUMIF(Anlagenbewegungsdaten_AV!B:B,A2468,Anlagenbewegungsdaten_AV!D:D),2),ROUND(M2468*L2468%,2))</f>
        <v>0</v>
      </c>
      <c r="O2468" s="330">
        <f>ROUND(N2468-SUMIF(Anlagenbewegungsdaten_AV!B:B,A2468,Anlagenbewegungsdaten_AV!D:D),3)</f>
        <v>0</v>
      </c>
    </row>
    <row r="2469" spans="1:15" ht="15" customHeight="1" x14ac:dyDescent="0.25">
      <c r="A2469" s="263" t="s">
        <v>2249</v>
      </c>
      <c r="B2469" s="173" t="s">
        <v>2108</v>
      </c>
      <c r="C2469" s="173" t="s">
        <v>4047</v>
      </c>
      <c r="D2469" s="174" t="s">
        <v>1991</v>
      </c>
      <c r="E2469" s="173" t="s">
        <v>2486</v>
      </c>
      <c r="F2469" s="289">
        <v>12.32</v>
      </c>
      <c r="G2469" s="333">
        <f>ROUND(SUMIF(Anlagenbewegungsdaten!B:B,A2469,Anlagenbewegungsdaten!C:C),3)</f>
        <v>0</v>
      </c>
      <c r="H2469" s="334">
        <f>IF(ISBLANK(F2469),ROUND(SUMIF(Anlagenbewegungsdaten!B:B,A2469,Anlagenbewegungsdaten!D:D),2),ROUND(G2469*F2469%,2))</f>
        <v>0</v>
      </c>
      <c r="I2469" s="334">
        <f>ROUND((H2469-SUMIF(Anlagenbewegungsdaten!$B:$B,A2469,Anlagenbewegungsdaten!D:D)),3)</f>
        <v>0</v>
      </c>
      <c r="J2469" s="335" t="s">
        <v>5179</v>
      </c>
      <c r="K2469" s="335" t="s">
        <v>5193</v>
      </c>
      <c r="L2469" s="516">
        <v>9.86</v>
      </c>
      <c r="M2469" s="332">
        <f>ROUND(SUMIF(Anlagenbewegungsdaten_AV!B:B,A2469,Anlagenbewegungsdaten_AV!C:C),3)</f>
        <v>0</v>
      </c>
      <c r="N2469" s="330">
        <f>IF(ISBLANK(L2469),ROUND(SUMIF(Anlagenbewegungsdaten_AV!B:B,A2469,Anlagenbewegungsdaten_AV!D:D),2),ROUND(M2469*L2469%,2))</f>
        <v>0</v>
      </c>
      <c r="O2469" s="330">
        <f>ROUND(N2469-SUMIF(Anlagenbewegungsdaten_AV!B:B,A2469,Anlagenbewegungsdaten_AV!D:D),3)</f>
        <v>0</v>
      </c>
    </row>
    <row r="2470" spans="1:15" ht="15" customHeight="1" x14ac:dyDescent="0.25">
      <c r="A2470" s="263" t="s">
        <v>2250</v>
      </c>
      <c r="B2470" s="173" t="s">
        <v>2108</v>
      </c>
      <c r="C2470" s="174" t="s">
        <v>4047</v>
      </c>
      <c r="D2470" s="174" t="s">
        <v>1993</v>
      </c>
      <c r="E2470" s="174" t="s">
        <v>1560</v>
      </c>
      <c r="F2470" s="289">
        <v>13.32</v>
      </c>
      <c r="G2470" s="333">
        <f>ROUND(SUMIF(Anlagenbewegungsdaten!B:B,A2470,Anlagenbewegungsdaten!C:C),3)</f>
        <v>0</v>
      </c>
      <c r="H2470" s="334">
        <f>IF(ISBLANK(F2470),ROUND(SUMIF(Anlagenbewegungsdaten!B:B,A2470,Anlagenbewegungsdaten!D:D),2),ROUND(G2470*F2470%,2))</f>
        <v>0</v>
      </c>
      <c r="I2470" s="334">
        <f>ROUND((H2470-SUMIF(Anlagenbewegungsdaten!$B:$B,A2470,Anlagenbewegungsdaten!D:D)),3)</f>
        <v>0</v>
      </c>
      <c r="J2470" s="335" t="s">
        <v>5179</v>
      </c>
      <c r="K2470" s="335" t="s">
        <v>5193</v>
      </c>
      <c r="L2470" s="516">
        <v>10.66</v>
      </c>
      <c r="M2470" s="332">
        <f>ROUND(SUMIF(Anlagenbewegungsdaten_AV!B:B,A2470,Anlagenbewegungsdaten_AV!C:C),3)</f>
        <v>0</v>
      </c>
      <c r="N2470" s="330">
        <f>IF(ISBLANK(L2470),ROUND(SUMIF(Anlagenbewegungsdaten_AV!B:B,A2470,Anlagenbewegungsdaten_AV!D:D),2),ROUND(M2470*L2470%,2))</f>
        <v>0</v>
      </c>
      <c r="O2470" s="330">
        <f>ROUND(N2470-SUMIF(Anlagenbewegungsdaten_AV!B:B,A2470,Anlagenbewegungsdaten_AV!D:D),3)</f>
        <v>0</v>
      </c>
    </row>
    <row r="2471" spans="1:15" ht="15" customHeight="1" x14ac:dyDescent="0.25">
      <c r="A2471" s="263" t="s">
        <v>2251</v>
      </c>
      <c r="B2471" s="173" t="s">
        <v>2108</v>
      </c>
      <c r="C2471" s="173" t="s">
        <v>4047</v>
      </c>
      <c r="D2471" s="174" t="s">
        <v>1995</v>
      </c>
      <c r="E2471" s="173" t="s">
        <v>1563</v>
      </c>
      <c r="F2471" s="289">
        <v>13.32</v>
      </c>
      <c r="G2471" s="333">
        <f>ROUND(SUMIF(Anlagenbewegungsdaten!B:B,A2471,Anlagenbewegungsdaten!C:C),3)</f>
        <v>0</v>
      </c>
      <c r="H2471" s="334">
        <f>IF(ISBLANK(F2471),ROUND(SUMIF(Anlagenbewegungsdaten!B:B,A2471,Anlagenbewegungsdaten!D:D),2),ROUND(G2471*F2471%,2))</f>
        <v>0</v>
      </c>
      <c r="I2471" s="334">
        <f>ROUND((H2471-SUMIF(Anlagenbewegungsdaten!$B:$B,A2471,Anlagenbewegungsdaten!D:D)),3)</f>
        <v>0</v>
      </c>
      <c r="J2471" s="335" t="s">
        <v>5179</v>
      </c>
      <c r="K2471" s="335" t="s">
        <v>5193</v>
      </c>
      <c r="L2471" s="516">
        <v>10.66</v>
      </c>
      <c r="M2471" s="332">
        <f>ROUND(SUMIF(Anlagenbewegungsdaten_AV!B:B,A2471,Anlagenbewegungsdaten_AV!C:C),3)</f>
        <v>0</v>
      </c>
      <c r="N2471" s="330">
        <f>IF(ISBLANK(L2471),ROUND(SUMIF(Anlagenbewegungsdaten_AV!B:B,A2471,Anlagenbewegungsdaten_AV!D:D),2),ROUND(M2471*L2471%,2))</f>
        <v>0</v>
      </c>
      <c r="O2471" s="330">
        <f>ROUND(N2471-SUMIF(Anlagenbewegungsdaten_AV!B:B,A2471,Anlagenbewegungsdaten_AV!D:D),3)</f>
        <v>0</v>
      </c>
    </row>
    <row r="2472" spans="1:15" ht="15" customHeight="1" x14ac:dyDescent="0.25">
      <c r="A2472" s="263" t="s">
        <v>2981</v>
      </c>
      <c r="B2472" s="173" t="s">
        <v>2108</v>
      </c>
      <c r="C2472" s="173" t="s">
        <v>4047</v>
      </c>
      <c r="D2472" s="174" t="s">
        <v>2735</v>
      </c>
      <c r="E2472" s="174" t="s">
        <v>2576</v>
      </c>
      <c r="F2472" s="289">
        <v>13.290000000000001</v>
      </c>
      <c r="G2472" s="333">
        <f>ROUND(SUMIF(Anlagenbewegungsdaten!B:B,A2472,Anlagenbewegungsdaten!C:C),3)</f>
        <v>0</v>
      </c>
      <c r="H2472" s="334">
        <f>IF(ISBLANK(F2472),ROUND(SUMIF(Anlagenbewegungsdaten!B:B,A2472,Anlagenbewegungsdaten!D:D),2),ROUND(G2472*F2472%,2))</f>
        <v>0</v>
      </c>
      <c r="I2472" s="334">
        <f>ROUND((H2472-SUMIF(Anlagenbewegungsdaten!$B:$B,A2472,Anlagenbewegungsdaten!D:D)),3)</f>
        <v>0</v>
      </c>
      <c r="J2472" s="335" t="s">
        <v>5179</v>
      </c>
      <c r="K2472" s="335" t="s">
        <v>5193</v>
      </c>
      <c r="L2472" s="516">
        <v>10.63</v>
      </c>
      <c r="M2472" s="332">
        <f>ROUND(SUMIF(Anlagenbewegungsdaten_AV!B:B,A2472,Anlagenbewegungsdaten_AV!C:C),3)</f>
        <v>0</v>
      </c>
      <c r="N2472" s="330">
        <f>IF(ISBLANK(L2472),ROUND(SUMIF(Anlagenbewegungsdaten_AV!B:B,A2472,Anlagenbewegungsdaten_AV!D:D),2),ROUND(M2472*L2472%,2))</f>
        <v>0</v>
      </c>
      <c r="O2472" s="330">
        <f>ROUND(N2472-SUMIF(Anlagenbewegungsdaten_AV!B:B,A2472,Anlagenbewegungsdaten_AV!D:D),3)</f>
        <v>0</v>
      </c>
    </row>
    <row r="2473" spans="1:15" ht="15" customHeight="1" x14ac:dyDescent="0.25">
      <c r="A2473" s="263" t="s">
        <v>3725</v>
      </c>
      <c r="B2473" s="173" t="s">
        <v>2108</v>
      </c>
      <c r="C2473" s="173" t="s">
        <v>4047</v>
      </c>
      <c r="D2473" s="174" t="s">
        <v>3479</v>
      </c>
      <c r="E2473" s="174" t="s">
        <v>3320</v>
      </c>
      <c r="F2473" s="289">
        <v>13.26</v>
      </c>
      <c r="G2473" s="333">
        <f>ROUND(SUMIF(Anlagenbewegungsdaten!B:B,A2473,Anlagenbewegungsdaten!C:C),3)</f>
        <v>0</v>
      </c>
      <c r="H2473" s="334">
        <f>IF(ISBLANK(F2473),ROUND(SUMIF(Anlagenbewegungsdaten!B:B,A2473,Anlagenbewegungsdaten!D:D),2),ROUND(G2473*F2473%,2))</f>
        <v>0</v>
      </c>
      <c r="I2473" s="334">
        <f>ROUND((H2473-SUMIF(Anlagenbewegungsdaten!$B:$B,A2473,Anlagenbewegungsdaten!D:D)),3)</f>
        <v>0</v>
      </c>
      <c r="J2473" s="335" t="s">
        <v>5179</v>
      </c>
      <c r="K2473" s="335" t="s">
        <v>5193</v>
      </c>
      <c r="L2473" s="516">
        <v>10.61</v>
      </c>
      <c r="M2473" s="332">
        <f>ROUND(SUMIF(Anlagenbewegungsdaten_AV!B:B,A2473,Anlagenbewegungsdaten_AV!C:C),3)</f>
        <v>0</v>
      </c>
      <c r="N2473" s="330">
        <f>IF(ISBLANK(L2473),ROUND(SUMIF(Anlagenbewegungsdaten_AV!B:B,A2473,Anlagenbewegungsdaten_AV!D:D),2),ROUND(M2473*L2473%,2))</f>
        <v>0</v>
      </c>
      <c r="O2473" s="330">
        <f>ROUND(N2473-SUMIF(Anlagenbewegungsdaten_AV!B:B,A2473,Anlagenbewegungsdaten_AV!D:D),3)</f>
        <v>0</v>
      </c>
    </row>
    <row r="2474" spans="1:15" ht="15" customHeight="1" x14ac:dyDescent="0.25">
      <c r="A2474" s="275" t="s">
        <v>4501</v>
      </c>
      <c r="B2474" s="194" t="s">
        <v>2108</v>
      </c>
      <c r="C2474" s="194" t="s">
        <v>4047</v>
      </c>
      <c r="D2474" s="193" t="s">
        <v>4253</v>
      </c>
      <c r="E2474" s="193" t="s">
        <v>4093</v>
      </c>
      <c r="F2474" s="290">
        <v>13.23</v>
      </c>
      <c r="G2474" s="333">
        <f>ROUND(SUMIF(Anlagenbewegungsdaten!B:B,A2474,Anlagenbewegungsdaten!C:C),3)</f>
        <v>0</v>
      </c>
      <c r="H2474" s="334">
        <f>IF(ISBLANK(F2474),ROUND(SUMIF(Anlagenbewegungsdaten!B:B,A2474,Anlagenbewegungsdaten!D:D),2),ROUND(G2474*F2474%,2))</f>
        <v>0</v>
      </c>
      <c r="I2474" s="334">
        <f>ROUND((H2474-SUMIF(Anlagenbewegungsdaten!$B:$B,A2474,Anlagenbewegungsdaten!D:D)),3)</f>
        <v>0</v>
      </c>
      <c r="J2474" s="335" t="s">
        <v>5179</v>
      </c>
      <c r="K2474" s="335" t="s">
        <v>5193</v>
      </c>
      <c r="L2474" s="516">
        <v>10.58</v>
      </c>
      <c r="M2474" s="332">
        <f>ROUND(SUMIF(Anlagenbewegungsdaten_AV!B:B,A2474,Anlagenbewegungsdaten_AV!C:C),3)</f>
        <v>0</v>
      </c>
      <c r="N2474" s="330">
        <f>IF(ISBLANK(L2474),ROUND(SUMIF(Anlagenbewegungsdaten_AV!B:B,A2474,Anlagenbewegungsdaten_AV!D:D),2),ROUND(M2474*L2474%,2))</f>
        <v>0</v>
      </c>
      <c r="O2474" s="330">
        <f>ROUND(N2474-SUMIF(Anlagenbewegungsdaten_AV!B:B,A2474,Anlagenbewegungsdaten_AV!D:D),3)</f>
        <v>0</v>
      </c>
    </row>
    <row r="2475" spans="1:15" ht="15" customHeight="1" x14ac:dyDescent="0.25">
      <c r="A2475" s="262" t="s">
        <v>980</v>
      </c>
      <c r="B2475" s="167" t="s">
        <v>2108</v>
      </c>
      <c r="C2475" s="168" t="s">
        <v>4047</v>
      </c>
      <c r="D2475" s="167" t="s">
        <v>2502</v>
      </c>
      <c r="E2475" s="167" t="s">
        <v>2483</v>
      </c>
      <c r="F2475" s="182">
        <v>15.32</v>
      </c>
      <c r="G2475" s="333">
        <f>ROUND(SUMIF(Anlagenbewegungsdaten!B:B,A2475,Anlagenbewegungsdaten!C:C),3)</f>
        <v>0</v>
      </c>
      <c r="H2475" s="334">
        <f>IF(ISBLANK(F2475),ROUND(SUMIF(Anlagenbewegungsdaten!B:B,A2475,Anlagenbewegungsdaten!D:D),2),ROUND(G2475*F2475%,2))</f>
        <v>0</v>
      </c>
      <c r="I2475" s="334">
        <f>ROUND((H2475-SUMIF(Anlagenbewegungsdaten!$B:$B,A2475,Anlagenbewegungsdaten!D:D)),3)</f>
        <v>0</v>
      </c>
      <c r="J2475" s="335" t="s">
        <v>5179</v>
      </c>
      <c r="K2475" s="335" t="s">
        <v>5193</v>
      </c>
      <c r="L2475" s="516">
        <v>12.26</v>
      </c>
      <c r="M2475" s="332">
        <f>ROUND(SUMIF(Anlagenbewegungsdaten_AV!B:B,A2475,Anlagenbewegungsdaten_AV!C:C),3)</f>
        <v>0</v>
      </c>
      <c r="N2475" s="330">
        <f>IF(ISBLANK(L2475),ROUND(SUMIF(Anlagenbewegungsdaten_AV!B:B,A2475,Anlagenbewegungsdaten_AV!D:D),2),ROUND(M2475*L2475%,2))</f>
        <v>0</v>
      </c>
      <c r="O2475" s="330">
        <f>ROUND(N2475-SUMIF(Anlagenbewegungsdaten_AV!B:B,A2475,Anlagenbewegungsdaten_AV!D:D),3)</f>
        <v>0</v>
      </c>
    </row>
    <row r="2476" spans="1:15" ht="15" customHeight="1" x14ac:dyDescent="0.25">
      <c r="A2476" s="262" t="s">
        <v>981</v>
      </c>
      <c r="B2476" s="167" t="s">
        <v>2108</v>
      </c>
      <c r="C2476" s="168" t="s">
        <v>4047</v>
      </c>
      <c r="D2476" s="179" t="s">
        <v>680</v>
      </c>
      <c r="E2476" s="167" t="s">
        <v>2486</v>
      </c>
      <c r="F2476" s="182">
        <v>17.32</v>
      </c>
      <c r="G2476" s="333">
        <f>ROUND(SUMIF(Anlagenbewegungsdaten!B:B,A2476,Anlagenbewegungsdaten!C:C),3)</f>
        <v>0</v>
      </c>
      <c r="H2476" s="334">
        <f>IF(ISBLANK(F2476),ROUND(SUMIF(Anlagenbewegungsdaten!B:B,A2476,Anlagenbewegungsdaten!D:D),2),ROUND(G2476*F2476%,2))</f>
        <v>0</v>
      </c>
      <c r="I2476" s="334">
        <f>ROUND((H2476-SUMIF(Anlagenbewegungsdaten!$B:$B,A2476,Anlagenbewegungsdaten!D:D)),3)</f>
        <v>0</v>
      </c>
      <c r="J2476" s="335" t="s">
        <v>5179</v>
      </c>
      <c r="K2476" s="335" t="s">
        <v>5193</v>
      </c>
      <c r="L2476" s="516">
        <v>13.86</v>
      </c>
      <c r="M2476" s="332">
        <f>ROUND(SUMIF(Anlagenbewegungsdaten_AV!B:B,A2476,Anlagenbewegungsdaten_AV!C:C),3)</f>
        <v>0</v>
      </c>
      <c r="N2476" s="330">
        <f>IF(ISBLANK(L2476),ROUND(SUMIF(Anlagenbewegungsdaten_AV!B:B,A2476,Anlagenbewegungsdaten_AV!D:D),2),ROUND(M2476*L2476%,2))</f>
        <v>0</v>
      </c>
      <c r="O2476" s="330">
        <f>ROUND(N2476-SUMIF(Anlagenbewegungsdaten_AV!B:B,A2476,Anlagenbewegungsdaten_AV!D:D),3)</f>
        <v>0</v>
      </c>
    </row>
    <row r="2477" spans="1:15" ht="15" customHeight="1" x14ac:dyDescent="0.25">
      <c r="A2477" s="263" t="s">
        <v>2252</v>
      </c>
      <c r="B2477" s="173" t="s">
        <v>2108</v>
      </c>
      <c r="C2477" s="174" t="s">
        <v>4047</v>
      </c>
      <c r="D2477" s="174" t="s">
        <v>1997</v>
      </c>
      <c r="E2477" s="174" t="s">
        <v>1560</v>
      </c>
      <c r="F2477" s="289">
        <v>18.32</v>
      </c>
      <c r="G2477" s="333">
        <f>ROUND(SUMIF(Anlagenbewegungsdaten!B:B,A2477,Anlagenbewegungsdaten!C:C),3)</f>
        <v>0</v>
      </c>
      <c r="H2477" s="334">
        <f>IF(ISBLANK(F2477),ROUND(SUMIF(Anlagenbewegungsdaten!B:B,A2477,Anlagenbewegungsdaten!D:D),2),ROUND(G2477*F2477%,2))</f>
        <v>0</v>
      </c>
      <c r="I2477" s="334">
        <f>ROUND((H2477-SUMIF(Anlagenbewegungsdaten!$B:$B,A2477,Anlagenbewegungsdaten!D:D)),3)</f>
        <v>0</v>
      </c>
      <c r="J2477" s="335" t="s">
        <v>5179</v>
      </c>
      <c r="K2477" s="335" t="s">
        <v>5193</v>
      </c>
      <c r="L2477" s="516">
        <v>14.66</v>
      </c>
      <c r="M2477" s="332">
        <f>ROUND(SUMIF(Anlagenbewegungsdaten_AV!B:B,A2477,Anlagenbewegungsdaten_AV!C:C),3)</f>
        <v>0</v>
      </c>
      <c r="N2477" s="330">
        <f>IF(ISBLANK(L2477),ROUND(SUMIF(Anlagenbewegungsdaten_AV!B:B,A2477,Anlagenbewegungsdaten_AV!D:D),2),ROUND(M2477*L2477%,2))</f>
        <v>0</v>
      </c>
      <c r="O2477" s="330">
        <f>ROUND(N2477-SUMIF(Anlagenbewegungsdaten_AV!B:B,A2477,Anlagenbewegungsdaten_AV!D:D),3)</f>
        <v>0</v>
      </c>
    </row>
    <row r="2478" spans="1:15" ht="15" customHeight="1" x14ac:dyDescent="0.25">
      <c r="A2478" s="263" t="s">
        <v>2253</v>
      </c>
      <c r="B2478" s="173" t="s">
        <v>2108</v>
      </c>
      <c r="C2478" s="173" t="s">
        <v>4047</v>
      </c>
      <c r="D2478" s="174" t="s">
        <v>1999</v>
      </c>
      <c r="E2478" s="173" t="s">
        <v>1563</v>
      </c>
      <c r="F2478" s="289">
        <v>18.32</v>
      </c>
      <c r="G2478" s="333">
        <f>ROUND(SUMIF(Anlagenbewegungsdaten!B:B,A2478,Anlagenbewegungsdaten!C:C),3)</f>
        <v>0</v>
      </c>
      <c r="H2478" s="334">
        <f>IF(ISBLANK(F2478),ROUND(SUMIF(Anlagenbewegungsdaten!B:B,A2478,Anlagenbewegungsdaten!D:D),2),ROUND(G2478*F2478%,2))</f>
        <v>0</v>
      </c>
      <c r="I2478" s="334">
        <f>ROUND((H2478-SUMIF(Anlagenbewegungsdaten!$B:$B,A2478,Anlagenbewegungsdaten!D:D)),3)</f>
        <v>0</v>
      </c>
      <c r="J2478" s="335" t="s">
        <v>5179</v>
      </c>
      <c r="K2478" s="335" t="s">
        <v>5193</v>
      </c>
      <c r="L2478" s="516">
        <v>14.66</v>
      </c>
      <c r="M2478" s="332">
        <f>ROUND(SUMIF(Anlagenbewegungsdaten_AV!B:B,A2478,Anlagenbewegungsdaten_AV!C:C),3)</f>
        <v>0</v>
      </c>
      <c r="N2478" s="330">
        <f>IF(ISBLANK(L2478),ROUND(SUMIF(Anlagenbewegungsdaten_AV!B:B,A2478,Anlagenbewegungsdaten_AV!D:D),2),ROUND(M2478*L2478%,2))</f>
        <v>0</v>
      </c>
      <c r="O2478" s="330">
        <f>ROUND(N2478-SUMIF(Anlagenbewegungsdaten_AV!B:B,A2478,Anlagenbewegungsdaten_AV!D:D),3)</f>
        <v>0</v>
      </c>
    </row>
    <row r="2479" spans="1:15" ht="15" customHeight="1" x14ac:dyDescent="0.25">
      <c r="A2479" s="263" t="s">
        <v>2982</v>
      </c>
      <c r="B2479" s="173" t="s">
        <v>2108</v>
      </c>
      <c r="C2479" s="173" t="s">
        <v>4047</v>
      </c>
      <c r="D2479" s="174" t="s">
        <v>2737</v>
      </c>
      <c r="E2479" s="174" t="s">
        <v>2576</v>
      </c>
      <c r="F2479" s="289">
        <v>18.29</v>
      </c>
      <c r="G2479" s="333">
        <f>ROUND(SUMIF(Anlagenbewegungsdaten!B:B,A2479,Anlagenbewegungsdaten!C:C),3)</f>
        <v>0</v>
      </c>
      <c r="H2479" s="334">
        <f>IF(ISBLANK(F2479),ROUND(SUMIF(Anlagenbewegungsdaten!B:B,A2479,Anlagenbewegungsdaten!D:D),2),ROUND(G2479*F2479%,2))</f>
        <v>0</v>
      </c>
      <c r="I2479" s="334">
        <f>ROUND((H2479-SUMIF(Anlagenbewegungsdaten!$B:$B,A2479,Anlagenbewegungsdaten!D:D)),3)</f>
        <v>0</v>
      </c>
      <c r="J2479" s="335" t="s">
        <v>5179</v>
      </c>
      <c r="K2479" s="335" t="s">
        <v>5193</v>
      </c>
      <c r="L2479" s="516">
        <v>14.63</v>
      </c>
      <c r="M2479" s="332">
        <f>ROUND(SUMIF(Anlagenbewegungsdaten_AV!B:B,A2479,Anlagenbewegungsdaten_AV!C:C),3)</f>
        <v>0</v>
      </c>
      <c r="N2479" s="330">
        <f>IF(ISBLANK(L2479),ROUND(SUMIF(Anlagenbewegungsdaten_AV!B:B,A2479,Anlagenbewegungsdaten_AV!D:D),2),ROUND(M2479*L2479%,2))</f>
        <v>0</v>
      </c>
      <c r="O2479" s="330">
        <f>ROUND(N2479-SUMIF(Anlagenbewegungsdaten_AV!B:B,A2479,Anlagenbewegungsdaten_AV!D:D),3)</f>
        <v>0</v>
      </c>
    </row>
    <row r="2480" spans="1:15" ht="15" customHeight="1" x14ac:dyDescent="0.25">
      <c r="A2480" s="263" t="s">
        <v>3726</v>
      </c>
      <c r="B2480" s="173" t="s">
        <v>2108</v>
      </c>
      <c r="C2480" s="173" t="s">
        <v>4047</v>
      </c>
      <c r="D2480" s="174" t="s">
        <v>3481</v>
      </c>
      <c r="E2480" s="174" t="s">
        <v>3320</v>
      </c>
      <c r="F2480" s="289">
        <v>18.259999999999998</v>
      </c>
      <c r="G2480" s="333">
        <f>ROUND(SUMIF(Anlagenbewegungsdaten!B:B,A2480,Anlagenbewegungsdaten!C:C),3)</f>
        <v>0</v>
      </c>
      <c r="H2480" s="334">
        <f>IF(ISBLANK(F2480),ROUND(SUMIF(Anlagenbewegungsdaten!B:B,A2480,Anlagenbewegungsdaten!D:D),2),ROUND(G2480*F2480%,2))</f>
        <v>0</v>
      </c>
      <c r="I2480" s="334">
        <f>ROUND((H2480-SUMIF(Anlagenbewegungsdaten!$B:$B,A2480,Anlagenbewegungsdaten!D:D)),3)</f>
        <v>0</v>
      </c>
      <c r="J2480" s="335" t="s">
        <v>5179</v>
      </c>
      <c r="K2480" s="335" t="s">
        <v>5193</v>
      </c>
      <c r="L2480" s="516">
        <v>14.61</v>
      </c>
      <c r="M2480" s="332">
        <f>ROUND(SUMIF(Anlagenbewegungsdaten_AV!B:B,A2480,Anlagenbewegungsdaten_AV!C:C),3)</f>
        <v>0</v>
      </c>
      <c r="N2480" s="330">
        <f>IF(ISBLANK(L2480),ROUND(SUMIF(Anlagenbewegungsdaten_AV!B:B,A2480,Anlagenbewegungsdaten_AV!D:D),2),ROUND(M2480*L2480%,2))</f>
        <v>0</v>
      </c>
      <c r="O2480" s="330">
        <f>ROUND(N2480-SUMIF(Anlagenbewegungsdaten_AV!B:B,A2480,Anlagenbewegungsdaten_AV!D:D),3)</f>
        <v>0</v>
      </c>
    </row>
    <row r="2481" spans="1:15" ht="15" customHeight="1" x14ac:dyDescent="0.25">
      <c r="A2481" s="275" t="s">
        <v>4502</v>
      </c>
      <c r="B2481" s="194" t="s">
        <v>2108</v>
      </c>
      <c r="C2481" s="194" t="s">
        <v>4047</v>
      </c>
      <c r="D2481" s="193" t="s">
        <v>4255</v>
      </c>
      <c r="E2481" s="193" t="s">
        <v>4093</v>
      </c>
      <c r="F2481" s="290">
        <v>18.23</v>
      </c>
      <c r="G2481" s="333">
        <f>ROUND(SUMIF(Anlagenbewegungsdaten!B:B,A2481,Anlagenbewegungsdaten!C:C),3)</f>
        <v>0</v>
      </c>
      <c r="H2481" s="334">
        <f>IF(ISBLANK(F2481),ROUND(SUMIF(Anlagenbewegungsdaten!B:B,A2481,Anlagenbewegungsdaten!D:D),2),ROUND(G2481*F2481%,2))</f>
        <v>0</v>
      </c>
      <c r="I2481" s="334">
        <f>ROUND((H2481-SUMIF(Anlagenbewegungsdaten!$B:$B,A2481,Anlagenbewegungsdaten!D:D)),3)</f>
        <v>0</v>
      </c>
      <c r="J2481" s="335" t="s">
        <v>5179</v>
      </c>
      <c r="K2481" s="335" t="s">
        <v>5193</v>
      </c>
      <c r="L2481" s="516">
        <v>14.58</v>
      </c>
      <c r="M2481" s="332">
        <f>ROUND(SUMIF(Anlagenbewegungsdaten_AV!B:B,A2481,Anlagenbewegungsdaten_AV!C:C),3)</f>
        <v>0</v>
      </c>
      <c r="N2481" s="330">
        <f>IF(ISBLANK(L2481),ROUND(SUMIF(Anlagenbewegungsdaten_AV!B:B,A2481,Anlagenbewegungsdaten_AV!D:D),2),ROUND(M2481*L2481%,2))</f>
        <v>0</v>
      </c>
      <c r="O2481" s="330">
        <f>ROUND(N2481-SUMIF(Anlagenbewegungsdaten_AV!B:B,A2481,Anlagenbewegungsdaten_AV!D:D),3)</f>
        <v>0</v>
      </c>
    </row>
    <row r="2482" spans="1:15" ht="15" customHeight="1" x14ac:dyDescent="0.25">
      <c r="A2482" s="263" t="s">
        <v>2254</v>
      </c>
      <c r="B2482" s="173" t="s">
        <v>2108</v>
      </c>
      <c r="C2482" s="173" t="s">
        <v>4047</v>
      </c>
      <c r="D2482" s="174" t="s">
        <v>2001</v>
      </c>
      <c r="E2482" s="173" t="s">
        <v>2483</v>
      </c>
      <c r="F2482" s="289">
        <v>16.32</v>
      </c>
      <c r="G2482" s="333">
        <f>ROUND(SUMIF(Anlagenbewegungsdaten!B:B,A2482,Anlagenbewegungsdaten!C:C),3)</f>
        <v>0</v>
      </c>
      <c r="H2482" s="334">
        <f>IF(ISBLANK(F2482),ROUND(SUMIF(Anlagenbewegungsdaten!B:B,A2482,Anlagenbewegungsdaten!D:D),2),ROUND(G2482*F2482%,2))</f>
        <v>0</v>
      </c>
      <c r="I2482" s="334">
        <f>ROUND((H2482-SUMIF(Anlagenbewegungsdaten!$B:$B,A2482,Anlagenbewegungsdaten!D:D)),3)</f>
        <v>0</v>
      </c>
      <c r="J2482" s="335" t="s">
        <v>5179</v>
      </c>
      <c r="K2482" s="335" t="s">
        <v>5193</v>
      </c>
      <c r="L2482" s="516">
        <v>13.06</v>
      </c>
      <c r="M2482" s="332">
        <f>ROUND(SUMIF(Anlagenbewegungsdaten_AV!B:B,A2482,Anlagenbewegungsdaten_AV!C:C),3)</f>
        <v>0</v>
      </c>
      <c r="N2482" s="330">
        <f>IF(ISBLANK(L2482),ROUND(SUMIF(Anlagenbewegungsdaten_AV!B:B,A2482,Anlagenbewegungsdaten_AV!D:D),2),ROUND(M2482*L2482%,2))</f>
        <v>0</v>
      </c>
      <c r="O2482" s="330">
        <f>ROUND(N2482-SUMIF(Anlagenbewegungsdaten_AV!B:B,A2482,Anlagenbewegungsdaten_AV!D:D),3)</f>
        <v>0</v>
      </c>
    </row>
    <row r="2483" spans="1:15" ht="15" customHeight="1" x14ac:dyDescent="0.25">
      <c r="A2483" s="263" t="s">
        <v>2255</v>
      </c>
      <c r="B2483" s="173" t="s">
        <v>2108</v>
      </c>
      <c r="C2483" s="173" t="s">
        <v>4047</v>
      </c>
      <c r="D2483" s="174" t="s">
        <v>2003</v>
      </c>
      <c r="E2483" s="173" t="s">
        <v>2486</v>
      </c>
      <c r="F2483" s="289">
        <v>18.32</v>
      </c>
      <c r="G2483" s="333">
        <f>ROUND(SUMIF(Anlagenbewegungsdaten!B:B,A2483,Anlagenbewegungsdaten!C:C),3)</f>
        <v>0</v>
      </c>
      <c r="H2483" s="334">
        <f>IF(ISBLANK(F2483),ROUND(SUMIF(Anlagenbewegungsdaten!B:B,A2483,Anlagenbewegungsdaten!D:D),2),ROUND(G2483*F2483%,2))</f>
        <v>0</v>
      </c>
      <c r="I2483" s="334">
        <f>ROUND((H2483-SUMIF(Anlagenbewegungsdaten!$B:$B,A2483,Anlagenbewegungsdaten!D:D)),3)</f>
        <v>0</v>
      </c>
      <c r="J2483" s="335" t="s">
        <v>5179</v>
      </c>
      <c r="K2483" s="335" t="s">
        <v>5193</v>
      </c>
      <c r="L2483" s="516">
        <v>14.66</v>
      </c>
      <c r="M2483" s="332">
        <f>ROUND(SUMIF(Anlagenbewegungsdaten_AV!B:B,A2483,Anlagenbewegungsdaten_AV!C:C),3)</f>
        <v>0</v>
      </c>
      <c r="N2483" s="330">
        <f>IF(ISBLANK(L2483),ROUND(SUMIF(Anlagenbewegungsdaten_AV!B:B,A2483,Anlagenbewegungsdaten_AV!D:D),2),ROUND(M2483*L2483%,2))</f>
        <v>0</v>
      </c>
      <c r="O2483" s="330">
        <f>ROUND(N2483-SUMIF(Anlagenbewegungsdaten_AV!B:B,A2483,Anlagenbewegungsdaten_AV!D:D),3)</f>
        <v>0</v>
      </c>
    </row>
    <row r="2484" spans="1:15" ht="15" customHeight="1" x14ac:dyDescent="0.25">
      <c r="A2484" s="263" t="s">
        <v>2256</v>
      </c>
      <c r="B2484" s="173" t="s">
        <v>2108</v>
      </c>
      <c r="C2484" s="174" t="s">
        <v>4047</v>
      </c>
      <c r="D2484" s="174" t="s">
        <v>2005</v>
      </c>
      <c r="E2484" s="174" t="s">
        <v>1560</v>
      </c>
      <c r="F2484" s="289">
        <v>19.32</v>
      </c>
      <c r="G2484" s="333">
        <f>ROUND(SUMIF(Anlagenbewegungsdaten!B:B,A2484,Anlagenbewegungsdaten!C:C),3)</f>
        <v>0</v>
      </c>
      <c r="H2484" s="334">
        <f>IF(ISBLANK(F2484),ROUND(SUMIF(Anlagenbewegungsdaten!B:B,A2484,Anlagenbewegungsdaten!D:D),2),ROUND(G2484*F2484%,2))</f>
        <v>0</v>
      </c>
      <c r="I2484" s="334">
        <f>ROUND((H2484-SUMIF(Anlagenbewegungsdaten!$B:$B,A2484,Anlagenbewegungsdaten!D:D)),3)</f>
        <v>0</v>
      </c>
      <c r="J2484" s="335" t="s">
        <v>5179</v>
      </c>
      <c r="K2484" s="335" t="s">
        <v>5193</v>
      </c>
      <c r="L2484" s="516">
        <v>15.46</v>
      </c>
      <c r="M2484" s="332">
        <f>ROUND(SUMIF(Anlagenbewegungsdaten_AV!B:B,A2484,Anlagenbewegungsdaten_AV!C:C),3)</f>
        <v>0</v>
      </c>
      <c r="N2484" s="330">
        <f>IF(ISBLANK(L2484),ROUND(SUMIF(Anlagenbewegungsdaten_AV!B:B,A2484,Anlagenbewegungsdaten_AV!D:D),2),ROUND(M2484*L2484%,2))</f>
        <v>0</v>
      </c>
      <c r="O2484" s="330">
        <f>ROUND(N2484-SUMIF(Anlagenbewegungsdaten_AV!B:B,A2484,Anlagenbewegungsdaten_AV!D:D),3)</f>
        <v>0</v>
      </c>
    </row>
    <row r="2485" spans="1:15" ht="15" customHeight="1" x14ac:dyDescent="0.25">
      <c r="A2485" s="263" t="s">
        <v>2257</v>
      </c>
      <c r="B2485" s="173" t="s">
        <v>2108</v>
      </c>
      <c r="C2485" s="173" t="s">
        <v>4047</v>
      </c>
      <c r="D2485" s="174" t="s">
        <v>2007</v>
      </c>
      <c r="E2485" s="173" t="s">
        <v>1563</v>
      </c>
      <c r="F2485" s="289">
        <v>19.32</v>
      </c>
      <c r="G2485" s="333">
        <f>ROUND(SUMIF(Anlagenbewegungsdaten!B:B,A2485,Anlagenbewegungsdaten!C:C),3)</f>
        <v>0</v>
      </c>
      <c r="H2485" s="334">
        <f>IF(ISBLANK(F2485),ROUND(SUMIF(Anlagenbewegungsdaten!B:B,A2485,Anlagenbewegungsdaten!D:D),2),ROUND(G2485*F2485%,2))</f>
        <v>0</v>
      </c>
      <c r="I2485" s="334">
        <f>ROUND((H2485-SUMIF(Anlagenbewegungsdaten!$B:$B,A2485,Anlagenbewegungsdaten!D:D)),3)</f>
        <v>0</v>
      </c>
      <c r="J2485" s="335" t="s">
        <v>5179</v>
      </c>
      <c r="K2485" s="335" t="s">
        <v>5193</v>
      </c>
      <c r="L2485" s="516">
        <v>15.46</v>
      </c>
      <c r="M2485" s="332">
        <f>ROUND(SUMIF(Anlagenbewegungsdaten_AV!B:B,A2485,Anlagenbewegungsdaten_AV!C:C),3)</f>
        <v>0</v>
      </c>
      <c r="N2485" s="330">
        <f>IF(ISBLANK(L2485),ROUND(SUMIF(Anlagenbewegungsdaten_AV!B:B,A2485,Anlagenbewegungsdaten_AV!D:D),2),ROUND(M2485*L2485%,2))</f>
        <v>0</v>
      </c>
      <c r="O2485" s="330">
        <f>ROUND(N2485-SUMIF(Anlagenbewegungsdaten_AV!B:B,A2485,Anlagenbewegungsdaten_AV!D:D),3)</f>
        <v>0</v>
      </c>
    </row>
    <row r="2486" spans="1:15" ht="15" customHeight="1" x14ac:dyDescent="0.25">
      <c r="A2486" s="263" t="s">
        <v>2983</v>
      </c>
      <c r="B2486" s="173" t="s">
        <v>2108</v>
      </c>
      <c r="C2486" s="173" t="s">
        <v>4047</v>
      </c>
      <c r="D2486" s="174" t="s">
        <v>2739</v>
      </c>
      <c r="E2486" s="174" t="s">
        <v>2576</v>
      </c>
      <c r="F2486" s="289">
        <v>19.29</v>
      </c>
      <c r="G2486" s="333">
        <f>ROUND(SUMIF(Anlagenbewegungsdaten!B:B,A2486,Anlagenbewegungsdaten!C:C),3)</f>
        <v>0</v>
      </c>
      <c r="H2486" s="334">
        <f>IF(ISBLANK(F2486),ROUND(SUMIF(Anlagenbewegungsdaten!B:B,A2486,Anlagenbewegungsdaten!D:D),2),ROUND(G2486*F2486%,2))</f>
        <v>0</v>
      </c>
      <c r="I2486" s="334">
        <f>ROUND((H2486-SUMIF(Anlagenbewegungsdaten!$B:$B,A2486,Anlagenbewegungsdaten!D:D)),3)</f>
        <v>0</v>
      </c>
      <c r="J2486" s="335" t="s">
        <v>5179</v>
      </c>
      <c r="K2486" s="335" t="s">
        <v>5193</v>
      </c>
      <c r="L2486" s="516">
        <v>15.43</v>
      </c>
      <c r="M2486" s="332">
        <f>ROUND(SUMIF(Anlagenbewegungsdaten_AV!B:B,A2486,Anlagenbewegungsdaten_AV!C:C),3)</f>
        <v>0</v>
      </c>
      <c r="N2486" s="330">
        <f>IF(ISBLANK(L2486),ROUND(SUMIF(Anlagenbewegungsdaten_AV!B:B,A2486,Anlagenbewegungsdaten_AV!D:D),2),ROUND(M2486*L2486%,2))</f>
        <v>0</v>
      </c>
      <c r="O2486" s="330">
        <f>ROUND(N2486-SUMIF(Anlagenbewegungsdaten_AV!B:B,A2486,Anlagenbewegungsdaten_AV!D:D),3)</f>
        <v>0</v>
      </c>
    </row>
    <row r="2487" spans="1:15" ht="15" customHeight="1" x14ac:dyDescent="0.25">
      <c r="A2487" s="263" t="s">
        <v>3727</v>
      </c>
      <c r="B2487" s="173" t="s">
        <v>2108</v>
      </c>
      <c r="C2487" s="173" t="s">
        <v>4047</v>
      </c>
      <c r="D2487" s="174" t="s">
        <v>3483</v>
      </c>
      <c r="E2487" s="174" t="s">
        <v>3320</v>
      </c>
      <c r="F2487" s="289">
        <v>19.259999999999998</v>
      </c>
      <c r="G2487" s="333">
        <f>ROUND(SUMIF(Anlagenbewegungsdaten!B:B,A2487,Anlagenbewegungsdaten!C:C),3)</f>
        <v>0</v>
      </c>
      <c r="H2487" s="334">
        <f>IF(ISBLANK(F2487),ROUND(SUMIF(Anlagenbewegungsdaten!B:B,A2487,Anlagenbewegungsdaten!D:D),2),ROUND(G2487*F2487%,2))</f>
        <v>0</v>
      </c>
      <c r="I2487" s="334">
        <f>ROUND((H2487-SUMIF(Anlagenbewegungsdaten!$B:$B,A2487,Anlagenbewegungsdaten!D:D)),3)</f>
        <v>0</v>
      </c>
      <c r="J2487" s="335" t="s">
        <v>5179</v>
      </c>
      <c r="K2487" s="335" t="s">
        <v>5193</v>
      </c>
      <c r="L2487" s="516">
        <v>15.41</v>
      </c>
      <c r="M2487" s="332">
        <f>ROUND(SUMIF(Anlagenbewegungsdaten_AV!B:B,A2487,Anlagenbewegungsdaten_AV!C:C),3)</f>
        <v>0</v>
      </c>
      <c r="N2487" s="330">
        <f>IF(ISBLANK(L2487),ROUND(SUMIF(Anlagenbewegungsdaten_AV!B:B,A2487,Anlagenbewegungsdaten_AV!D:D),2),ROUND(M2487*L2487%,2))</f>
        <v>0</v>
      </c>
      <c r="O2487" s="330">
        <f>ROUND(N2487-SUMIF(Anlagenbewegungsdaten_AV!B:B,A2487,Anlagenbewegungsdaten_AV!D:D),3)</f>
        <v>0</v>
      </c>
    </row>
    <row r="2488" spans="1:15" ht="15" customHeight="1" x14ac:dyDescent="0.25">
      <c r="A2488" s="275" t="s">
        <v>4503</v>
      </c>
      <c r="B2488" s="194" t="s">
        <v>2108</v>
      </c>
      <c r="C2488" s="194" t="s">
        <v>4047</v>
      </c>
      <c r="D2488" s="193" t="s">
        <v>4257</v>
      </c>
      <c r="E2488" s="193" t="s">
        <v>4093</v>
      </c>
      <c r="F2488" s="290">
        <v>19.23</v>
      </c>
      <c r="G2488" s="333">
        <f>ROUND(SUMIF(Anlagenbewegungsdaten!B:B,A2488,Anlagenbewegungsdaten!C:C),3)</f>
        <v>0</v>
      </c>
      <c r="H2488" s="334">
        <f>IF(ISBLANK(F2488),ROUND(SUMIF(Anlagenbewegungsdaten!B:B,A2488,Anlagenbewegungsdaten!D:D),2),ROUND(G2488*F2488%,2))</f>
        <v>0</v>
      </c>
      <c r="I2488" s="334">
        <f>ROUND((H2488-SUMIF(Anlagenbewegungsdaten!$B:$B,A2488,Anlagenbewegungsdaten!D:D)),3)</f>
        <v>0</v>
      </c>
      <c r="J2488" s="335" t="s">
        <v>5179</v>
      </c>
      <c r="K2488" s="335" t="s">
        <v>5193</v>
      </c>
      <c r="L2488" s="516">
        <v>15.38</v>
      </c>
      <c r="M2488" s="332">
        <f>ROUND(SUMIF(Anlagenbewegungsdaten_AV!B:B,A2488,Anlagenbewegungsdaten_AV!C:C),3)</f>
        <v>0</v>
      </c>
      <c r="N2488" s="330">
        <f>IF(ISBLANK(L2488),ROUND(SUMIF(Anlagenbewegungsdaten_AV!B:B,A2488,Anlagenbewegungsdaten_AV!D:D),2),ROUND(M2488*L2488%,2))</f>
        <v>0</v>
      </c>
      <c r="O2488" s="330">
        <f>ROUND(N2488-SUMIF(Anlagenbewegungsdaten_AV!B:B,A2488,Anlagenbewegungsdaten_AV!D:D),3)</f>
        <v>0</v>
      </c>
    </row>
    <row r="2489" spans="1:15" ht="15" customHeight="1" x14ac:dyDescent="0.25">
      <c r="A2489" s="263" t="s">
        <v>2258</v>
      </c>
      <c r="B2489" s="174" t="s">
        <v>2108</v>
      </c>
      <c r="C2489" s="174" t="s">
        <v>4047</v>
      </c>
      <c r="D2489" s="174" t="s">
        <v>235</v>
      </c>
      <c r="E2489" s="174" t="s">
        <v>2483</v>
      </c>
      <c r="F2489" s="289">
        <v>16.32</v>
      </c>
      <c r="G2489" s="333">
        <f>ROUND(SUMIF(Anlagenbewegungsdaten!B:B,A2489,Anlagenbewegungsdaten!C:C),3)</f>
        <v>0</v>
      </c>
      <c r="H2489" s="334">
        <f>IF(ISBLANK(F2489),ROUND(SUMIF(Anlagenbewegungsdaten!B:B,A2489,Anlagenbewegungsdaten!D:D),2),ROUND(G2489*F2489%,2))</f>
        <v>0</v>
      </c>
      <c r="I2489" s="334">
        <f>ROUND((H2489-SUMIF(Anlagenbewegungsdaten!$B:$B,A2489,Anlagenbewegungsdaten!D:D)),3)</f>
        <v>0</v>
      </c>
      <c r="J2489" s="335" t="s">
        <v>5179</v>
      </c>
      <c r="K2489" s="335" t="s">
        <v>5193</v>
      </c>
      <c r="L2489" s="516">
        <v>13.06</v>
      </c>
      <c r="M2489" s="332">
        <f>ROUND(SUMIF(Anlagenbewegungsdaten_AV!B:B,A2489,Anlagenbewegungsdaten_AV!C:C),3)</f>
        <v>0</v>
      </c>
      <c r="N2489" s="330">
        <f>IF(ISBLANK(L2489),ROUND(SUMIF(Anlagenbewegungsdaten_AV!B:B,A2489,Anlagenbewegungsdaten_AV!D:D),2),ROUND(M2489*L2489%,2))</f>
        <v>0</v>
      </c>
      <c r="O2489" s="330">
        <f>ROUND(N2489-SUMIF(Anlagenbewegungsdaten_AV!B:B,A2489,Anlagenbewegungsdaten_AV!D:D),3)</f>
        <v>0</v>
      </c>
    </row>
    <row r="2490" spans="1:15" ht="15" customHeight="1" x14ac:dyDescent="0.25">
      <c r="A2490" s="263" t="s">
        <v>2259</v>
      </c>
      <c r="B2490" s="174" t="s">
        <v>2108</v>
      </c>
      <c r="C2490" s="174" t="s">
        <v>4047</v>
      </c>
      <c r="D2490" s="174" t="s">
        <v>2010</v>
      </c>
      <c r="E2490" s="174" t="s">
        <v>2486</v>
      </c>
      <c r="F2490" s="289">
        <v>18.32</v>
      </c>
      <c r="G2490" s="333">
        <f>ROUND(SUMIF(Anlagenbewegungsdaten!B:B,A2490,Anlagenbewegungsdaten!C:C),3)</f>
        <v>0</v>
      </c>
      <c r="H2490" s="334">
        <f>IF(ISBLANK(F2490),ROUND(SUMIF(Anlagenbewegungsdaten!B:B,A2490,Anlagenbewegungsdaten!D:D),2),ROUND(G2490*F2490%,2))</f>
        <v>0</v>
      </c>
      <c r="I2490" s="334">
        <f>ROUND((H2490-SUMIF(Anlagenbewegungsdaten!$B:$B,A2490,Anlagenbewegungsdaten!D:D)),3)</f>
        <v>0</v>
      </c>
      <c r="J2490" s="335" t="s">
        <v>5179</v>
      </c>
      <c r="K2490" s="335" t="s">
        <v>5193</v>
      </c>
      <c r="L2490" s="516">
        <v>14.66</v>
      </c>
      <c r="M2490" s="332">
        <f>ROUND(SUMIF(Anlagenbewegungsdaten_AV!B:B,A2490,Anlagenbewegungsdaten_AV!C:C),3)</f>
        <v>0</v>
      </c>
      <c r="N2490" s="330">
        <f>IF(ISBLANK(L2490),ROUND(SUMIF(Anlagenbewegungsdaten_AV!B:B,A2490,Anlagenbewegungsdaten_AV!D:D),2),ROUND(M2490*L2490%,2))</f>
        <v>0</v>
      </c>
      <c r="O2490" s="330">
        <f>ROUND(N2490-SUMIF(Anlagenbewegungsdaten_AV!B:B,A2490,Anlagenbewegungsdaten_AV!D:D),3)</f>
        <v>0</v>
      </c>
    </row>
    <row r="2491" spans="1:15" ht="15" customHeight="1" x14ac:dyDescent="0.25">
      <c r="A2491" s="263" t="s">
        <v>2260</v>
      </c>
      <c r="B2491" s="174" t="s">
        <v>2108</v>
      </c>
      <c r="C2491" s="174" t="s">
        <v>4047</v>
      </c>
      <c r="D2491" s="174" t="s">
        <v>237</v>
      </c>
      <c r="E2491" s="174" t="s">
        <v>1560</v>
      </c>
      <c r="F2491" s="289">
        <v>19.32</v>
      </c>
      <c r="G2491" s="333">
        <f>ROUND(SUMIF(Anlagenbewegungsdaten!B:B,A2491,Anlagenbewegungsdaten!C:C),3)</f>
        <v>0</v>
      </c>
      <c r="H2491" s="334">
        <f>IF(ISBLANK(F2491),ROUND(SUMIF(Anlagenbewegungsdaten!B:B,A2491,Anlagenbewegungsdaten!D:D),2),ROUND(G2491*F2491%,2))</f>
        <v>0</v>
      </c>
      <c r="I2491" s="334">
        <f>ROUND((H2491-SUMIF(Anlagenbewegungsdaten!$B:$B,A2491,Anlagenbewegungsdaten!D:D)),3)</f>
        <v>0</v>
      </c>
      <c r="J2491" s="335" t="s">
        <v>5179</v>
      </c>
      <c r="K2491" s="335" t="s">
        <v>5193</v>
      </c>
      <c r="L2491" s="516">
        <v>15.46</v>
      </c>
      <c r="M2491" s="332">
        <f>ROUND(SUMIF(Anlagenbewegungsdaten_AV!B:B,A2491,Anlagenbewegungsdaten_AV!C:C),3)</f>
        <v>0</v>
      </c>
      <c r="N2491" s="330">
        <f>IF(ISBLANK(L2491),ROUND(SUMIF(Anlagenbewegungsdaten_AV!B:B,A2491,Anlagenbewegungsdaten_AV!D:D),2),ROUND(M2491*L2491%,2))</f>
        <v>0</v>
      </c>
      <c r="O2491" s="330">
        <f>ROUND(N2491-SUMIF(Anlagenbewegungsdaten_AV!B:B,A2491,Anlagenbewegungsdaten_AV!D:D),3)</f>
        <v>0</v>
      </c>
    </row>
    <row r="2492" spans="1:15" ht="15" customHeight="1" x14ac:dyDescent="0.25">
      <c r="A2492" s="263" t="s">
        <v>2261</v>
      </c>
      <c r="B2492" s="174" t="s">
        <v>2108</v>
      </c>
      <c r="C2492" s="174" t="s">
        <v>4047</v>
      </c>
      <c r="D2492" s="174" t="s">
        <v>239</v>
      </c>
      <c r="E2492" s="174" t="s">
        <v>1563</v>
      </c>
      <c r="F2492" s="289">
        <v>19.32</v>
      </c>
      <c r="G2492" s="333">
        <f>ROUND(SUMIF(Anlagenbewegungsdaten!B:B,A2492,Anlagenbewegungsdaten!C:C),3)</f>
        <v>0</v>
      </c>
      <c r="H2492" s="334">
        <f>IF(ISBLANK(F2492),ROUND(SUMIF(Anlagenbewegungsdaten!B:B,A2492,Anlagenbewegungsdaten!D:D),2),ROUND(G2492*F2492%,2))</f>
        <v>0</v>
      </c>
      <c r="I2492" s="334">
        <f>ROUND((H2492-SUMIF(Anlagenbewegungsdaten!$B:$B,A2492,Anlagenbewegungsdaten!D:D)),3)</f>
        <v>0</v>
      </c>
      <c r="J2492" s="335" t="s">
        <v>5179</v>
      </c>
      <c r="K2492" s="335" t="s">
        <v>5193</v>
      </c>
      <c r="L2492" s="516">
        <v>15.46</v>
      </c>
      <c r="M2492" s="332">
        <f>ROUND(SUMIF(Anlagenbewegungsdaten_AV!B:B,A2492,Anlagenbewegungsdaten_AV!C:C),3)</f>
        <v>0</v>
      </c>
      <c r="N2492" s="330">
        <f>IF(ISBLANK(L2492),ROUND(SUMIF(Anlagenbewegungsdaten_AV!B:B,A2492,Anlagenbewegungsdaten_AV!D:D),2),ROUND(M2492*L2492%,2))</f>
        <v>0</v>
      </c>
      <c r="O2492" s="330">
        <f>ROUND(N2492-SUMIF(Anlagenbewegungsdaten_AV!B:B,A2492,Anlagenbewegungsdaten_AV!D:D),3)</f>
        <v>0</v>
      </c>
    </row>
    <row r="2493" spans="1:15" ht="15" customHeight="1" x14ac:dyDescent="0.25">
      <c r="A2493" s="263" t="s">
        <v>2984</v>
      </c>
      <c r="B2493" s="174" t="s">
        <v>2108</v>
      </c>
      <c r="C2493" s="174" t="s">
        <v>4047</v>
      </c>
      <c r="D2493" s="174" t="s">
        <v>2608</v>
      </c>
      <c r="E2493" s="174" t="s">
        <v>2576</v>
      </c>
      <c r="F2493" s="289">
        <v>19.29</v>
      </c>
      <c r="G2493" s="333">
        <f>ROUND(SUMIF(Anlagenbewegungsdaten!B:B,A2493,Anlagenbewegungsdaten!C:C),3)</f>
        <v>0</v>
      </c>
      <c r="H2493" s="334">
        <f>IF(ISBLANK(F2493),ROUND(SUMIF(Anlagenbewegungsdaten!B:B,A2493,Anlagenbewegungsdaten!D:D),2),ROUND(G2493*F2493%,2))</f>
        <v>0</v>
      </c>
      <c r="I2493" s="334">
        <f>ROUND((H2493-SUMIF(Anlagenbewegungsdaten!$B:$B,A2493,Anlagenbewegungsdaten!D:D)),3)</f>
        <v>0</v>
      </c>
      <c r="J2493" s="335" t="s">
        <v>5179</v>
      </c>
      <c r="K2493" s="335" t="s">
        <v>5193</v>
      </c>
      <c r="L2493" s="516">
        <v>15.43</v>
      </c>
      <c r="M2493" s="332">
        <f>ROUND(SUMIF(Anlagenbewegungsdaten_AV!B:B,A2493,Anlagenbewegungsdaten_AV!C:C),3)</f>
        <v>0</v>
      </c>
      <c r="N2493" s="330">
        <f>IF(ISBLANK(L2493),ROUND(SUMIF(Anlagenbewegungsdaten_AV!B:B,A2493,Anlagenbewegungsdaten_AV!D:D),2),ROUND(M2493*L2493%,2))</f>
        <v>0</v>
      </c>
      <c r="O2493" s="330">
        <f>ROUND(N2493-SUMIF(Anlagenbewegungsdaten_AV!B:B,A2493,Anlagenbewegungsdaten_AV!D:D),3)</f>
        <v>0</v>
      </c>
    </row>
    <row r="2494" spans="1:15" ht="15" customHeight="1" x14ac:dyDescent="0.25">
      <c r="A2494" s="263" t="s">
        <v>3728</v>
      </c>
      <c r="B2494" s="174" t="s">
        <v>2108</v>
      </c>
      <c r="C2494" s="174" t="s">
        <v>4047</v>
      </c>
      <c r="D2494" s="174" t="s">
        <v>3352</v>
      </c>
      <c r="E2494" s="174" t="s">
        <v>3320</v>
      </c>
      <c r="F2494" s="289">
        <v>19.259999999999998</v>
      </c>
      <c r="G2494" s="333">
        <f>ROUND(SUMIF(Anlagenbewegungsdaten!B:B,A2494,Anlagenbewegungsdaten!C:C),3)</f>
        <v>0</v>
      </c>
      <c r="H2494" s="334">
        <f>IF(ISBLANK(F2494),ROUND(SUMIF(Anlagenbewegungsdaten!B:B,A2494,Anlagenbewegungsdaten!D:D),2),ROUND(G2494*F2494%,2))</f>
        <v>0</v>
      </c>
      <c r="I2494" s="334">
        <f>ROUND((H2494-SUMIF(Anlagenbewegungsdaten!$B:$B,A2494,Anlagenbewegungsdaten!D:D)),3)</f>
        <v>0</v>
      </c>
      <c r="J2494" s="335" t="s">
        <v>5179</v>
      </c>
      <c r="K2494" s="335" t="s">
        <v>5193</v>
      </c>
      <c r="L2494" s="516">
        <v>15.41</v>
      </c>
      <c r="M2494" s="332">
        <f>ROUND(SUMIF(Anlagenbewegungsdaten_AV!B:B,A2494,Anlagenbewegungsdaten_AV!C:C),3)</f>
        <v>0</v>
      </c>
      <c r="N2494" s="330">
        <f>IF(ISBLANK(L2494),ROUND(SUMIF(Anlagenbewegungsdaten_AV!B:B,A2494,Anlagenbewegungsdaten_AV!D:D),2),ROUND(M2494*L2494%,2))</f>
        <v>0</v>
      </c>
      <c r="O2494" s="330">
        <f>ROUND(N2494-SUMIF(Anlagenbewegungsdaten_AV!B:B,A2494,Anlagenbewegungsdaten_AV!D:D),3)</f>
        <v>0</v>
      </c>
    </row>
    <row r="2495" spans="1:15" ht="15" customHeight="1" x14ac:dyDescent="0.25">
      <c r="A2495" s="275" t="s">
        <v>4504</v>
      </c>
      <c r="B2495" s="193" t="s">
        <v>2108</v>
      </c>
      <c r="C2495" s="193" t="s">
        <v>4047</v>
      </c>
      <c r="D2495" s="193" t="s">
        <v>4125</v>
      </c>
      <c r="E2495" s="193" t="s">
        <v>4093</v>
      </c>
      <c r="F2495" s="290">
        <v>19.23</v>
      </c>
      <c r="G2495" s="333">
        <f>ROUND(SUMIF(Anlagenbewegungsdaten!B:B,A2495,Anlagenbewegungsdaten!C:C),3)</f>
        <v>0</v>
      </c>
      <c r="H2495" s="334">
        <f>IF(ISBLANK(F2495),ROUND(SUMIF(Anlagenbewegungsdaten!B:B,A2495,Anlagenbewegungsdaten!D:D),2),ROUND(G2495*F2495%,2))</f>
        <v>0</v>
      </c>
      <c r="I2495" s="334">
        <f>ROUND((H2495-SUMIF(Anlagenbewegungsdaten!$B:$B,A2495,Anlagenbewegungsdaten!D:D)),3)</f>
        <v>0</v>
      </c>
      <c r="J2495" s="335" t="s">
        <v>5179</v>
      </c>
      <c r="K2495" s="335" t="s">
        <v>5193</v>
      </c>
      <c r="L2495" s="516">
        <v>15.38</v>
      </c>
      <c r="M2495" s="332">
        <f>ROUND(SUMIF(Anlagenbewegungsdaten_AV!B:B,A2495,Anlagenbewegungsdaten_AV!C:C),3)</f>
        <v>0</v>
      </c>
      <c r="N2495" s="330">
        <f>IF(ISBLANK(L2495),ROUND(SUMIF(Anlagenbewegungsdaten_AV!B:B,A2495,Anlagenbewegungsdaten_AV!D:D),2),ROUND(M2495*L2495%,2))</f>
        <v>0</v>
      </c>
      <c r="O2495" s="330">
        <f>ROUND(N2495-SUMIF(Anlagenbewegungsdaten_AV!B:B,A2495,Anlagenbewegungsdaten_AV!D:D),3)</f>
        <v>0</v>
      </c>
    </row>
    <row r="2496" spans="1:15" ht="15" customHeight="1" x14ac:dyDescent="0.25">
      <c r="A2496" s="263" t="s">
        <v>2262</v>
      </c>
      <c r="B2496" s="174" t="s">
        <v>2108</v>
      </c>
      <c r="C2496" s="174" t="s">
        <v>4047</v>
      </c>
      <c r="D2496" s="174" t="s">
        <v>241</v>
      </c>
      <c r="E2496" s="174" t="s">
        <v>2483</v>
      </c>
      <c r="F2496" s="289">
        <v>17.32</v>
      </c>
      <c r="G2496" s="333">
        <f>ROUND(SUMIF(Anlagenbewegungsdaten!B:B,A2496,Anlagenbewegungsdaten!C:C),3)</f>
        <v>0</v>
      </c>
      <c r="H2496" s="334">
        <f>IF(ISBLANK(F2496),ROUND(SUMIF(Anlagenbewegungsdaten!B:B,A2496,Anlagenbewegungsdaten!D:D),2),ROUND(G2496*F2496%,2))</f>
        <v>0</v>
      </c>
      <c r="I2496" s="334">
        <f>ROUND((H2496-SUMIF(Anlagenbewegungsdaten!$B:$B,A2496,Anlagenbewegungsdaten!D:D)),3)</f>
        <v>0</v>
      </c>
      <c r="J2496" s="335" t="s">
        <v>5179</v>
      </c>
      <c r="K2496" s="335" t="s">
        <v>5193</v>
      </c>
      <c r="L2496" s="516">
        <v>13.86</v>
      </c>
      <c r="M2496" s="332">
        <f>ROUND(SUMIF(Anlagenbewegungsdaten_AV!B:B,A2496,Anlagenbewegungsdaten_AV!C:C),3)</f>
        <v>0</v>
      </c>
      <c r="N2496" s="330">
        <f>IF(ISBLANK(L2496),ROUND(SUMIF(Anlagenbewegungsdaten_AV!B:B,A2496,Anlagenbewegungsdaten_AV!D:D),2),ROUND(M2496*L2496%,2))</f>
        <v>0</v>
      </c>
      <c r="O2496" s="330">
        <f>ROUND(N2496-SUMIF(Anlagenbewegungsdaten_AV!B:B,A2496,Anlagenbewegungsdaten_AV!D:D),3)</f>
        <v>0</v>
      </c>
    </row>
    <row r="2497" spans="1:15" ht="15" customHeight="1" x14ac:dyDescent="0.25">
      <c r="A2497" s="263" t="s">
        <v>2263</v>
      </c>
      <c r="B2497" s="174" t="s">
        <v>2108</v>
      </c>
      <c r="C2497" s="174" t="s">
        <v>4047</v>
      </c>
      <c r="D2497" s="174" t="s">
        <v>2015</v>
      </c>
      <c r="E2497" s="174" t="s">
        <v>2486</v>
      </c>
      <c r="F2497" s="289">
        <v>19.32</v>
      </c>
      <c r="G2497" s="333">
        <f>ROUND(SUMIF(Anlagenbewegungsdaten!B:B,A2497,Anlagenbewegungsdaten!C:C),3)</f>
        <v>0</v>
      </c>
      <c r="H2497" s="334">
        <f>IF(ISBLANK(F2497),ROUND(SUMIF(Anlagenbewegungsdaten!B:B,A2497,Anlagenbewegungsdaten!D:D),2),ROUND(G2497*F2497%,2))</f>
        <v>0</v>
      </c>
      <c r="I2497" s="334">
        <f>ROUND((H2497-SUMIF(Anlagenbewegungsdaten!$B:$B,A2497,Anlagenbewegungsdaten!D:D)),3)</f>
        <v>0</v>
      </c>
      <c r="J2497" s="335" t="s">
        <v>5179</v>
      </c>
      <c r="K2497" s="335" t="s">
        <v>5193</v>
      </c>
      <c r="L2497" s="516">
        <v>15.46</v>
      </c>
      <c r="M2497" s="332">
        <f>ROUND(SUMIF(Anlagenbewegungsdaten_AV!B:B,A2497,Anlagenbewegungsdaten_AV!C:C),3)</f>
        <v>0</v>
      </c>
      <c r="N2497" s="330">
        <f>IF(ISBLANK(L2497),ROUND(SUMIF(Anlagenbewegungsdaten_AV!B:B,A2497,Anlagenbewegungsdaten_AV!D:D),2),ROUND(M2497*L2497%,2))</f>
        <v>0</v>
      </c>
      <c r="O2497" s="330">
        <f>ROUND(N2497-SUMIF(Anlagenbewegungsdaten_AV!B:B,A2497,Anlagenbewegungsdaten_AV!D:D),3)</f>
        <v>0</v>
      </c>
    </row>
    <row r="2498" spans="1:15" ht="15" customHeight="1" x14ac:dyDescent="0.25">
      <c r="A2498" s="263" t="s">
        <v>2264</v>
      </c>
      <c r="B2498" s="174" t="s">
        <v>2108</v>
      </c>
      <c r="C2498" s="174" t="s">
        <v>4047</v>
      </c>
      <c r="D2498" s="184" t="s">
        <v>243</v>
      </c>
      <c r="E2498" s="174" t="s">
        <v>1560</v>
      </c>
      <c r="F2498" s="289">
        <v>20.32</v>
      </c>
      <c r="G2498" s="333">
        <f>ROUND(SUMIF(Anlagenbewegungsdaten!B:B,A2498,Anlagenbewegungsdaten!C:C),3)</f>
        <v>0</v>
      </c>
      <c r="H2498" s="334">
        <f>IF(ISBLANK(F2498),ROUND(SUMIF(Anlagenbewegungsdaten!B:B,A2498,Anlagenbewegungsdaten!D:D),2),ROUND(G2498*F2498%,2))</f>
        <v>0</v>
      </c>
      <c r="I2498" s="334">
        <f>ROUND((H2498-SUMIF(Anlagenbewegungsdaten!$B:$B,A2498,Anlagenbewegungsdaten!D:D)),3)</f>
        <v>0</v>
      </c>
      <c r="J2498" s="335" t="s">
        <v>5179</v>
      </c>
      <c r="K2498" s="335" t="s">
        <v>5193</v>
      </c>
      <c r="L2498" s="516">
        <v>16.260000000000002</v>
      </c>
      <c r="M2498" s="332">
        <f>ROUND(SUMIF(Anlagenbewegungsdaten_AV!B:B,A2498,Anlagenbewegungsdaten_AV!C:C),3)</f>
        <v>0</v>
      </c>
      <c r="N2498" s="330">
        <f>IF(ISBLANK(L2498),ROUND(SUMIF(Anlagenbewegungsdaten_AV!B:B,A2498,Anlagenbewegungsdaten_AV!D:D),2),ROUND(M2498*L2498%,2))</f>
        <v>0</v>
      </c>
      <c r="O2498" s="330">
        <f>ROUND(N2498-SUMIF(Anlagenbewegungsdaten_AV!B:B,A2498,Anlagenbewegungsdaten_AV!D:D),3)</f>
        <v>0</v>
      </c>
    </row>
    <row r="2499" spans="1:15" ht="15" customHeight="1" x14ac:dyDescent="0.25">
      <c r="A2499" s="263" t="s">
        <v>2265</v>
      </c>
      <c r="B2499" s="174" t="s">
        <v>2108</v>
      </c>
      <c r="C2499" s="174" t="s">
        <v>4047</v>
      </c>
      <c r="D2499" s="174" t="s">
        <v>245</v>
      </c>
      <c r="E2499" s="174" t="s">
        <v>1563</v>
      </c>
      <c r="F2499" s="289">
        <v>20.32</v>
      </c>
      <c r="G2499" s="333">
        <f>ROUND(SUMIF(Anlagenbewegungsdaten!B:B,A2499,Anlagenbewegungsdaten!C:C),3)</f>
        <v>0</v>
      </c>
      <c r="H2499" s="334">
        <f>IF(ISBLANK(F2499),ROUND(SUMIF(Anlagenbewegungsdaten!B:B,A2499,Anlagenbewegungsdaten!D:D),2),ROUND(G2499*F2499%,2))</f>
        <v>0</v>
      </c>
      <c r="I2499" s="334">
        <f>ROUND((H2499-SUMIF(Anlagenbewegungsdaten!$B:$B,A2499,Anlagenbewegungsdaten!D:D)),3)</f>
        <v>0</v>
      </c>
      <c r="J2499" s="335" t="s">
        <v>5179</v>
      </c>
      <c r="K2499" s="335" t="s">
        <v>5193</v>
      </c>
      <c r="L2499" s="516">
        <v>16.260000000000002</v>
      </c>
      <c r="M2499" s="332">
        <f>ROUND(SUMIF(Anlagenbewegungsdaten_AV!B:B,A2499,Anlagenbewegungsdaten_AV!C:C),3)</f>
        <v>0</v>
      </c>
      <c r="N2499" s="330">
        <f>IF(ISBLANK(L2499),ROUND(SUMIF(Anlagenbewegungsdaten_AV!B:B,A2499,Anlagenbewegungsdaten_AV!D:D),2),ROUND(M2499*L2499%,2))</f>
        <v>0</v>
      </c>
      <c r="O2499" s="330">
        <f>ROUND(N2499-SUMIF(Anlagenbewegungsdaten_AV!B:B,A2499,Anlagenbewegungsdaten_AV!D:D),3)</f>
        <v>0</v>
      </c>
    </row>
    <row r="2500" spans="1:15" ht="15" customHeight="1" x14ac:dyDescent="0.25">
      <c r="A2500" s="263" t="s">
        <v>2985</v>
      </c>
      <c r="B2500" s="174" t="s">
        <v>2108</v>
      </c>
      <c r="C2500" s="174" t="s">
        <v>4047</v>
      </c>
      <c r="D2500" s="174" t="s">
        <v>2610</v>
      </c>
      <c r="E2500" s="174" t="s">
        <v>2576</v>
      </c>
      <c r="F2500" s="289">
        <v>20.29</v>
      </c>
      <c r="G2500" s="333">
        <f>ROUND(SUMIF(Anlagenbewegungsdaten!B:B,A2500,Anlagenbewegungsdaten!C:C),3)</f>
        <v>0</v>
      </c>
      <c r="H2500" s="334">
        <f>IF(ISBLANK(F2500),ROUND(SUMIF(Anlagenbewegungsdaten!B:B,A2500,Anlagenbewegungsdaten!D:D),2),ROUND(G2500*F2500%,2))</f>
        <v>0</v>
      </c>
      <c r="I2500" s="334">
        <f>ROUND((H2500-SUMIF(Anlagenbewegungsdaten!$B:$B,A2500,Anlagenbewegungsdaten!D:D)),3)</f>
        <v>0</v>
      </c>
      <c r="J2500" s="335" t="s">
        <v>5179</v>
      </c>
      <c r="K2500" s="335" t="s">
        <v>5193</v>
      </c>
      <c r="L2500" s="516">
        <v>16.23</v>
      </c>
      <c r="M2500" s="332">
        <f>ROUND(SUMIF(Anlagenbewegungsdaten_AV!B:B,A2500,Anlagenbewegungsdaten_AV!C:C),3)</f>
        <v>0</v>
      </c>
      <c r="N2500" s="330">
        <f>IF(ISBLANK(L2500),ROUND(SUMIF(Anlagenbewegungsdaten_AV!B:B,A2500,Anlagenbewegungsdaten_AV!D:D),2),ROUND(M2500*L2500%,2))</f>
        <v>0</v>
      </c>
      <c r="O2500" s="330">
        <f>ROUND(N2500-SUMIF(Anlagenbewegungsdaten_AV!B:B,A2500,Anlagenbewegungsdaten_AV!D:D),3)</f>
        <v>0</v>
      </c>
    </row>
    <row r="2501" spans="1:15" ht="15" customHeight="1" x14ac:dyDescent="0.25">
      <c r="A2501" s="263" t="s">
        <v>3729</v>
      </c>
      <c r="B2501" s="174" t="s">
        <v>2108</v>
      </c>
      <c r="C2501" s="174" t="s">
        <v>4047</v>
      </c>
      <c r="D2501" s="174" t="s">
        <v>3354</v>
      </c>
      <c r="E2501" s="174" t="s">
        <v>3320</v>
      </c>
      <c r="F2501" s="289">
        <v>20.259999999999998</v>
      </c>
      <c r="G2501" s="333">
        <f>ROUND(SUMIF(Anlagenbewegungsdaten!B:B,A2501,Anlagenbewegungsdaten!C:C),3)</f>
        <v>0</v>
      </c>
      <c r="H2501" s="334">
        <f>IF(ISBLANK(F2501),ROUND(SUMIF(Anlagenbewegungsdaten!B:B,A2501,Anlagenbewegungsdaten!D:D),2),ROUND(G2501*F2501%,2))</f>
        <v>0</v>
      </c>
      <c r="I2501" s="334">
        <f>ROUND((H2501-SUMIF(Anlagenbewegungsdaten!$B:$B,A2501,Anlagenbewegungsdaten!D:D)),3)</f>
        <v>0</v>
      </c>
      <c r="J2501" s="335" t="s">
        <v>5179</v>
      </c>
      <c r="K2501" s="335" t="s">
        <v>5193</v>
      </c>
      <c r="L2501" s="516">
        <v>16.21</v>
      </c>
      <c r="M2501" s="332">
        <f>ROUND(SUMIF(Anlagenbewegungsdaten_AV!B:B,A2501,Anlagenbewegungsdaten_AV!C:C),3)</f>
        <v>0</v>
      </c>
      <c r="N2501" s="330">
        <f>IF(ISBLANK(L2501),ROUND(SUMIF(Anlagenbewegungsdaten_AV!B:B,A2501,Anlagenbewegungsdaten_AV!D:D),2),ROUND(M2501*L2501%,2))</f>
        <v>0</v>
      </c>
      <c r="O2501" s="330">
        <f>ROUND(N2501-SUMIF(Anlagenbewegungsdaten_AV!B:B,A2501,Anlagenbewegungsdaten_AV!D:D),3)</f>
        <v>0</v>
      </c>
    </row>
    <row r="2502" spans="1:15" ht="15" customHeight="1" x14ac:dyDescent="0.25">
      <c r="A2502" s="275" t="s">
        <v>4505</v>
      </c>
      <c r="B2502" s="193" t="s">
        <v>2108</v>
      </c>
      <c r="C2502" s="193" t="s">
        <v>4047</v>
      </c>
      <c r="D2502" s="193" t="s">
        <v>4127</v>
      </c>
      <c r="E2502" s="193" t="s">
        <v>4093</v>
      </c>
      <c r="F2502" s="290">
        <v>20.23</v>
      </c>
      <c r="G2502" s="333">
        <f>ROUND(SUMIF(Anlagenbewegungsdaten!B:B,A2502,Anlagenbewegungsdaten!C:C),3)</f>
        <v>0</v>
      </c>
      <c r="H2502" s="334">
        <f>IF(ISBLANK(F2502),ROUND(SUMIF(Anlagenbewegungsdaten!B:B,A2502,Anlagenbewegungsdaten!D:D),2),ROUND(G2502*F2502%,2))</f>
        <v>0</v>
      </c>
      <c r="I2502" s="334">
        <f>ROUND((H2502-SUMIF(Anlagenbewegungsdaten!$B:$B,A2502,Anlagenbewegungsdaten!D:D)),3)</f>
        <v>0</v>
      </c>
      <c r="J2502" s="335" t="s">
        <v>5179</v>
      </c>
      <c r="K2502" s="335" t="s">
        <v>5193</v>
      </c>
      <c r="L2502" s="516">
        <v>16.18</v>
      </c>
      <c r="M2502" s="332">
        <f>ROUND(SUMIF(Anlagenbewegungsdaten_AV!B:B,A2502,Anlagenbewegungsdaten_AV!C:C),3)</f>
        <v>0</v>
      </c>
      <c r="N2502" s="330">
        <f>IF(ISBLANK(L2502),ROUND(SUMIF(Anlagenbewegungsdaten_AV!B:B,A2502,Anlagenbewegungsdaten_AV!D:D),2),ROUND(M2502*L2502%,2))</f>
        <v>0</v>
      </c>
      <c r="O2502" s="330">
        <f>ROUND(N2502-SUMIF(Anlagenbewegungsdaten_AV!B:B,A2502,Anlagenbewegungsdaten_AV!D:D),3)</f>
        <v>0</v>
      </c>
    </row>
    <row r="2503" spans="1:15" ht="15" customHeight="1" x14ac:dyDescent="0.25">
      <c r="A2503" s="263" t="s">
        <v>2266</v>
      </c>
      <c r="B2503" s="174" t="s">
        <v>2108</v>
      </c>
      <c r="C2503" s="174" t="s">
        <v>4047</v>
      </c>
      <c r="D2503" s="174" t="s">
        <v>247</v>
      </c>
      <c r="E2503" s="174" t="s">
        <v>2483</v>
      </c>
      <c r="F2503" s="289">
        <v>17.32</v>
      </c>
      <c r="G2503" s="333">
        <f>ROUND(SUMIF(Anlagenbewegungsdaten!B:B,A2503,Anlagenbewegungsdaten!C:C),3)</f>
        <v>0</v>
      </c>
      <c r="H2503" s="334">
        <f>IF(ISBLANK(F2503),ROUND(SUMIF(Anlagenbewegungsdaten!B:B,A2503,Anlagenbewegungsdaten!D:D),2),ROUND(G2503*F2503%,2))</f>
        <v>0</v>
      </c>
      <c r="I2503" s="334">
        <f>ROUND((H2503-SUMIF(Anlagenbewegungsdaten!$B:$B,A2503,Anlagenbewegungsdaten!D:D)),3)</f>
        <v>0</v>
      </c>
      <c r="J2503" s="335" t="s">
        <v>5179</v>
      </c>
      <c r="K2503" s="335" t="s">
        <v>5193</v>
      </c>
      <c r="L2503" s="516">
        <v>13.86</v>
      </c>
      <c r="M2503" s="332">
        <f>ROUND(SUMIF(Anlagenbewegungsdaten_AV!B:B,A2503,Anlagenbewegungsdaten_AV!C:C),3)</f>
        <v>0</v>
      </c>
      <c r="N2503" s="330">
        <f>IF(ISBLANK(L2503),ROUND(SUMIF(Anlagenbewegungsdaten_AV!B:B,A2503,Anlagenbewegungsdaten_AV!D:D),2),ROUND(M2503*L2503%,2))</f>
        <v>0</v>
      </c>
      <c r="O2503" s="330">
        <f>ROUND(N2503-SUMIF(Anlagenbewegungsdaten_AV!B:B,A2503,Anlagenbewegungsdaten_AV!D:D),3)</f>
        <v>0</v>
      </c>
    </row>
    <row r="2504" spans="1:15" ht="15" customHeight="1" x14ac:dyDescent="0.25">
      <c r="A2504" s="263" t="s">
        <v>2267</v>
      </c>
      <c r="B2504" s="174" t="s">
        <v>2108</v>
      </c>
      <c r="C2504" s="174" t="s">
        <v>4047</v>
      </c>
      <c r="D2504" s="174" t="s">
        <v>2020</v>
      </c>
      <c r="E2504" s="174" t="s">
        <v>2486</v>
      </c>
      <c r="F2504" s="289">
        <v>19.32</v>
      </c>
      <c r="G2504" s="333">
        <f>ROUND(SUMIF(Anlagenbewegungsdaten!B:B,A2504,Anlagenbewegungsdaten!C:C),3)</f>
        <v>0</v>
      </c>
      <c r="H2504" s="334">
        <f>IF(ISBLANK(F2504),ROUND(SUMIF(Anlagenbewegungsdaten!B:B,A2504,Anlagenbewegungsdaten!D:D),2),ROUND(G2504*F2504%,2))</f>
        <v>0</v>
      </c>
      <c r="I2504" s="334">
        <f>ROUND((H2504-SUMIF(Anlagenbewegungsdaten!$B:$B,A2504,Anlagenbewegungsdaten!D:D)),3)</f>
        <v>0</v>
      </c>
      <c r="J2504" s="335" t="s">
        <v>5179</v>
      </c>
      <c r="K2504" s="335" t="s">
        <v>5193</v>
      </c>
      <c r="L2504" s="516">
        <v>15.46</v>
      </c>
      <c r="M2504" s="332">
        <f>ROUND(SUMIF(Anlagenbewegungsdaten_AV!B:B,A2504,Anlagenbewegungsdaten_AV!C:C),3)</f>
        <v>0</v>
      </c>
      <c r="N2504" s="330">
        <f>IF(ISBLANK(L2504),ROUND(SUMIF(Anlagenbewegungsdaten_AV!B:B,A2504,Anlagenbewegungsdaten_AV!D:D),2),ROUND(M2504*L2504%,2))</f>
        <v>0</v>
      </c>
      <c r="O2504" s="330">
        <f>ROUND(N2504-SUMIF(Anlagenbewegungsdaten_AV!B:B,A2504,Anlagenbewegungsdaten_AV!D:D),3)</f>
        <v>0</v>
      </c>
    </row>
    <row r="2505" spans="1:15" ht="15" customHeight="1" x14ac:dyDescent="0.25">
      <c r="A2505" s="263" t="s">
        <v>2268</v>
      </c>
      <c r="B2505" s="174" t="s">
        <v>2108</v>
      </c>
      <c r="C2505" s="174" t="s">
        <v>4047</v>
      </c>
      <c r="D2505" s="174" t="s">
        <v>249</v>
      </c>
      <c r="E2505" s="174" t="s">
        <v>1560</v>
      </c>
      <c r="F2505" s="289">
        <v>20.32</v>
      </c>
      <c r="G2505" s="333">
        <f>ROUND(SUMIF(Anlagenbewegungsdaten!B:B,A2505,Anlagenbewegungsdaten!C:C),3)</f>
        <v>0</v>
      </c>
      <c r="H2505" s="334">
        <f>IF(ISBLANK(F2505),ROUND(SUMIF(Anlagenbewegungsdaten!B:B,A2505,Anlagenbewegungsdaten!D:D),2),ROUND(G2505*F2505%,2))</f>
        <v>0</v>
      </c>
      <c r="I2505" s="334">
        <f>ROUND((H2505-SUMIF(Anlagenbewegungsdaten!$B:$B,A2505,Anlagenbewegungsdaten!D:D)),3)</f>
        <v>0</v>
      </c>
      <c r="J2505" s="335" t="s">
        <v>5179</v>
      </c>
      <c r="K2505" s="335" t="s">
        <v>5193</v>
      </c>
      <c r="L2505" s="516">
        <v>16.260000000000002</v>
      </c>
      <c r="M2505" s="332">
        <f>ROUND(SUMIF(Anlagenbewegungsdaten_AV!B:B,A2505,Anlagenbewegungsdaten_AV!C:C),3)</f>
        <v>0</v>
      </c>
      <c r="N2505" s="330">
        <f>IF(ISBLANK(L2505),ROUND(SUMIF(Anlagenbewegungsdaten_AV!B:B,A2505,Anlagenbewegungsdaten_AV!D:D),2),ROUND(M2505*L2505%,2))</f>
        <v>0</v>
      </c>
      <c r="O2505" s="330">
        <f>ROUND(N2505-SUMIF(Anlagenbewegungsdaten_AV!B:B,A2505,Anlagenbewegungsdaten_AV!D:D),3)</f>
        <v>0</v>
      </c>
    </row>
    <row r="2506" spans="1:15" ht="15" customHeight="1" x14ac:dyDescent="0.25">
      <c r="A2506" s="263" t="s">
        <v>2269</v>
      </c>
      <c r="B2506" s="174" t="s">
        <v>2108</v>
      </c>
      <c r="C2506" s="174" t="s">
        <v>4047</v>
      </c>
      <c r="D2506" s="174" t="s">
        <v>2023</v>
      </c>
      <c r="E2506" s="174" t="s">
        <v>1563</v>
      </c>
      <c r="F2506" s="289">
        <v>20.32</v>
      </c>
      <c r="G2506" s="333">
        <f>ROUND(SUMIF(Anlagenbewegungsdaten!B:B,A2506,Anlagenbewegungsdaten!C:C),3)</f>
        <v>0</v>
      </c>
      <c r="H2506" s="334">
        <f>IF(ISBLANK(F2506),ROUND(SUMIF(Anlagenbewegungsdaten!B:B,A2506,Anlagenbewegungsdaten!D:D),2),ROUND(G2506*F2506%,2))</f>
        <v>0</v>
      </c>
      <c r="I2506" s="334">
        <f>ROUND((H2506-SUMIF(Anlagenbewegungsdaten!$B:$B,A2506,Anlagenbewegungsdaten!D:D)),3)</f>
        <v>0</v>
      </c>
      <c r="J2506" s="335" t="s">
        <v>5179</v>
      </c>
      <c r="K2506" s="335" t="s">
        <v>5193</v>
      </c>
      <c r="L2506" s="516">
        <v>16.260000000000002</v>
      </c>
      <c r="M2506" s="332">
        <f>ROUND(SUMIF(Anlagenbewegungsdaten_AV!B:B,A2506,Anlagenbewegungsdaten_AV!C:C),3)</f>
        <v>0</v>
      </c>
      <c r="N2506" s="330">
        <f>IF(ISBLANK(L2506),ROUND(SUMIF(Anlagenbewegungsdaten_AV!B:B,A2506,Anlagenbewegungsdaten_AV!D:D),2),ROUND(M2506*L2506%,2))</f>
        <v>0</v>
      </c>
      <c r="O2506" s="330">
        <f>ROUND(N2506-SUMIF(Anlagenbewegungsdaten_AV!B:B,A2506,Anlagenbewegungsdaten_AV!D:D),3)</f>
        <v>0</v>
      </c>
    </row>
    <row r="2507" spans="1:15" ht="15" customHeight="1" x14ac:dyDescent="0.25">
      <c r="A2507" s="263" t="s">
        <v>2986</v>
      </c>
      <c r="B2507" s="174" t="s">
        <v>2108</v>
      </c>
      <c r="C2507" s="174" t="s">
        <v>4047</v>
      </c>
      <c r="D2507" s="174" t="s">
        <v>2743</v>
      </c>
      <c r="E2507" s="174" t="s">
        <v>2576</v>
      </c>
      <c r="F2507" s="289">
        <v>20.29</v>
      </c>
      <c r="G2507" s="333">
        <f>ROUND(SUMIF(Anlagenbewegungsdaten!B:B,A2507,Anlagenbewegungsdaten!C:C),3)</f>
        <v>0</v>
      </c>
      <c r="H2507" s="334">
        <f>IF(ISBLANK(F2507),ROUND(SUMIF(Anlagenbewegungsdaten!B:B,A2507,Anlagenbewegungsdaten!D:D),2),ROUND(G2507*F2507%,2))</f>
        <v>0</v>
      </c>
      <c r="I2507" s="334">
        <f>ROUND((H2507-SUMIF(Anlagenbewegungsdaten!$B:$B,A2507,Anlagenbewegungsdaten!D:D)),3)</f>
        <v>0</v>
      </c>
      <c r="J2507" s="335" t="s">
        <v>5179</v>
      </c>
      <c r="K2507" s="335" t="s">
        <v>5193</v>
      </c>
      <c r="L2507" s="516">
        <v>16.23</v>
      </c>
      <c r="M2507" s="332">
        <f>ROUND(SUMIF(Anlagenbewegungsdaten_AV!B:B,A2507,Anlagenbewegungsdaten_AV!C:C),3)</f>
        <v>0</v>
      </c>
      <c r="N2507" s="330">
        <f>IF(ISBLANK(L2507),ROUND(SUMIF(Anlagenbewegungsdaten_AV!B:B,A2507,Anlagenbewegungsdaten_AV!D:D),2),ROUND(M2507*L2507%,2))</f>
        <v>0</v>
      </c>
      <c r="O2507" s="330">
        <f>ROUND(N2507-SUMIF(Anlagenbewegungsdaten_AV!B:B,A2507,Anlagenbewegungsdaten_AV!D:D),3)</f>
        <v>0</v>
      </c>
    </row>
    <row r="2508" spans="1:15" ht="15" customHeight="1" x14ac:dyDescent="0.25">
      <c r="A2508" s="263" t="s">
        <v>3730</v>
      </c>
      <c r="B2508" s="174" t="s">
        <v>2108</v>
      </c>
      <c r="C2508" s="174" t="s">
        <v>4047</v>
      </c>
      <c r="D2508" s="174" t="s">
        <v>3487</v>
      </c>
      <c r="E2508" s="174" t="s">
        <v>3320</v>
      </c>
      <c r="F2508" s="289">
        <v>20.259999999999998</v>
      </c>
      <c r="G2508" s="333">
        <f>ROUND(SUMIF(Anlagenbewegungsdaten!B:B,A2508,Anlagenbewegungsdaten!C:C),3)</f>
        <v>0</v>
      </c>
      <c r="H2508" s="334">
        <f>IF(ISBLANK(F2508),ROUND(SUMIF(Anlagenbewegungsdaten!B:B,A2508,Anlagenbewegungsdaten!D:D),2),ROUND(G2508*F2508%,2))</f>
        <v>0</v>
      </c>
      <c r="I2508" s="334">
        <f>ROUND((H2508-SUMIF(Anlagenbewegungsdaten!$B:$B,A2508,Anlagenbewegungsdaten!D:D)),3)</f>
        <v>0</v>
      </c>
      <c r="J2508" s="335" t="s">
        <v>5179</v>
      </c>
      <c r="K2508" s="335" t="s">
        <v>5193</v>
      </c>
      <c r="L2508" s="516">
        <v>16.21</v>
      </c>
      <c r="M2508" s="332">
        <f>ROUND(SUMIF(Anlagenbewegungsdaten_AV!B:B,A2508,Anlagenbewegungsdaten_AV!C:C),3)</f>
        <v>0</v>
      </c>
      <c r="N2508" s="330">
        <f>IF(ISBLANK(L2508),ROUND(SUMIF(Anlagenbewegungsdaten_AV!B:B,A2508,Anlagenbewegungsdaten_AV!D:D),2),ROUND(M2508*L2508%,2))</f>
        <v>0</v>
      </c>
      <c r="O2508" s="330">
        <f>ROUND(N2508-SUMIF(Anlagenbewegungsdaten_AV!B:B,A2508,Anlagenbewegungsdaten_AV!D:D),3)</f>
        <v>0</v>
      </c>
    </row>
    <row r="2509" spans="1:15" ht="15" customHeight="1" x14ac:dyDescent="0.25">
      <c r="A2509" s="275" t="s">
        <v>4506</v>
      </c>
      <c r="B2509" s="193" t="s">
        <v>2108</v>
      </c>
      <c r="C2509" s="193" t="s">
        <v>4047</v>
      </c>
      <c r="D2509" s="193" t="s">
        <v>4261</v>
      </c>
      <c r="E2509" s="193" t="s">
        <v>4093</v>
      </c>
      <c r="F2509" s="290">
        <v>20.23</v>
      </c>
      <c r="G2509" s="333">
        <f>ROUND(SUMIF(Anlagenbewegungsdaten!B:B,A2509,Anlagenbewegungsdaten!C:C),3)</f>
        <v>0</v>
      </c>
      <c r="H2509" s="334">
        <f>IF(ISBLANK(F2509),ROUND(SUMIF(Anlagenbewegungsdaten!B:B,A2509,Anlagenbewegungsdaten!D:D),2),ROUND(G2509*F2509%,2))</f>
        <v>0</v>
      </c>
      <c r="I2509" s="334">
        <f>ROUND((H2509-SUMIF(Anlagenbewegungsdaten!$B:$B,A2509,Anlagenbewegungsdaten!D:D)),3)</f>
        <v>0</v>
      </c>
      <c r="J2509" s="335" t="s">
        <v>5179</v>
      </c>
      <c r="K2509" s="335" t="s">
        <v>5193</v>
      </c>
      <c r="L2509" s="516">
        <v>16.18</v>
      </c>
      <c r="M2509" s="332">
        <f>ROUND(SUMIF(Anlagenbewegungsdaten_AV!B:B,A2509,Anlagenbewegungsdaten_AV!C:C),3)</f>
        <v>0</v>
      </c>
      <c r="N2509" s="330">
        <f>IF(ISBLANK(L2509),ROUND(SUMIF(Anlagenbewegungsdaten_AV!B:B,A2509,Anlagenbewegungsdaten_AV!D:D),2),ROUND(M2509*L2509%,2))</f>
        <v>0</v>
      </c>
      <c r="O2509" s="330">
        <f>ROUND(N2509-SUMIF(Anlagenbewegungsdaten_AV!B:B,A2509,Anlagenbewegungsdaten_AV!D:D),3)</f>
        <v>0</v>
      </c>
    </row>
    <row r="2510" spans="1:15" ht="15" customHeight="1" x14ac:dyDescent="0.25">
      <c r="A2510" s="263" t="s">
        <v>2270</v>
      </c>
      <c r="B2510" s="174" t="s">
        <v>2108</v>
      </c>
      <c r="C2510" s="174" t="s">
        <v>4047</v>
      </c>
      <c r="D2510" s="174" t="s">
        <v>253</v>
      </c>
      <c r="E2510" s="174" t="s">
        <v>2483</v>
      </c>
      <c r="F2510" s="289">
        <v>18.32</v>
      </c>
      <c r="G2510" s="333">
        <f>ROUND(SUMIF(Anlagenbewegungsdaten!B:B,A2510,Anlagenbewegungsdaten!C:C),3)</f>
        <v>0</v>
      </c>
      <c r="H2510" s="334">
        <f>IF(ISBLANK(F2510),ROUND(SUMIF(Anlagenbewegungsdaten!B:B,A2510,Anlagenbewegungsdaten!D:D),2),ROUND(G2510*F2510%,2))</f>
        <v>0</v>
      </c>
      <c r="I2510" s="334">
        <f>ROUND((H2510-SUMIF(Anlagenbewegungsdaten!$B:$B,A2510,Anlagenbewegungsdaten!D:D)),3)</f>
        <v>0</v>
      </c>
      <c r="J2510" s="335" t="s">
        <v>5179</v>
      </c>
      <c r="K2510" s="335" t="s">
        <v>5193</v>
      </c>
      <c r="L2510" s="516">
        <v>14.66</v>
      </c>
      <c r="M2510" s="332">
        <f>ROUND(SUMIF(Anlagenbewegungsdaten_AV!B:B,A2510,Anlagenbewegungsdaten_AV!C:C),3)</f>
        <v>0</v>
      </c>
      <c r="N2510" s="330">
        <f>IF(ISBLANK(L2510),ROUND(SUMIF(Anlagenbewegungsdaten_AV!B:B,A2510,Anlagenbewegungsdaten_AV!D:D),2),ROUND(M2510*L2510%,2))</f>
        <v>0</v>
      </c>
      <c r="O2510" s="330">
        <f>ROUND(N2510-SUMIF(Anlagenbewegungsdaten_AV!B:B,A2510,Anlagenbewegungsdaten_AV!D:D),3)</f>
        <v>0</v>
      </c>
    </row>
    <row r="2511" spans="1:15" ht="15" customHeight="1" x14ac:dyDescent="0.25">
      <c r="A2511" s="263" t="s">
        <v>2271</v>
      </c>
      <c r="B2511" s="174" t="s">
        <v>2108</v>
      </c>
      <c r="C2511" s="174" t="s">
        <v>4047</v>
      </c>
      <c r="D2511" s="174" t="s">
        <v>1807</v>
      </c>
      <c r="E2511" s="174" t="s">
        <v>2486</v>
      </c>
      <c r="F2511" s="289">
        <v>20.32</v>
      </c>
      <c r="G2511" s="333">
        <f>ROUND(SUMIF(Anlagenbewegungsdaten!B:B,A2511,Anlagenbewegungsdaten!C:C),3)</f>
        <v>0</v>
      </c>
      <c r="H2511" s="334">
        <f>IF(ISBLANK(F2511),ROUND(SUMIF(Anlagenbewegungsdaten!B:B,A2511,Anlagenbewegungsdaten!D:D),2),ROUND(G2511*F2511%,2))</f>
        <v>0</v>
      </c>
      <c r="I2511" s="334">
        <f>ROUND((H2511-SUMIF(Anlagenbewegungsdaten!$B:$B,A2511,Anlagenbewegungsdaten!D:D)),3)</f>
        <v>0</v>
      </c>
      <c r="J2511" s="335" t="s">
        <v>5179</v>
      </c>
      <c r="K2511" s="335" t="s">
        <v>5193</v>
      </c>
      <c r="L2511" s="516">
        <v>16.260000000000002</v>
      </c>
      <c r="M2511" s="332">
        <f>ROUND(SUMIF(Anlagenbewegungsdaten_AV!B:B,A2511,Anlagenbewegungsdaten_AV!C:C),3)</f>
        <v>0</v>
      </c>
      <c r="N2511" s="330">
        <f>IF(ISBLANK(L2511),ROUND(SUMIF(Anlagenbewegungsdaten_AV!B:B,A2511,Anlagenbewegungsdaten_AV!D:D),2),ROUND(M2511*L2511%,2))</f>
        <v>0</v>
      </c>
      <c r="O2511" s="330">
        <f>ROUND(N2511-SUMIF(Anlagenbewegungsdaten_AV!B:B,A2511,Anlagenbewegungsdaten_AV!D:D),3)</f>
        <v>0</v>
      </c>
    </row>
    <row r="2512" spans="1:15" ht="15" customHeight="1" x14ac:dyDescent="0.25">
      <c r="A2512" s="263" t="s">
        <v>2272</v>
      </c>
      <c r="B2512" s="174" t="s">
        <v>2108</v>
      </c>
      <c r="C2512" s="174" t="s">
        <v>4047</v>
      </c>
      <c r="D2512" s="184" t="s">
        <v>255</v>
      </c>
      <c r="E2512" s="174" t="s">
        <v>1560</v>
      </c>
      <c r="F2512" s="289">
        <v>21.32</v>
      </c>
      <c r="G2512" s="333">
        <f>ROUND(SUMIF(Anlagenbewegungsdaten!B:B,A2512,Anlagenbewegungsdaten!C:C),3)</f>
        <v>0</v>
      </c>
      <c r="H2512" s="334">
        <f>IF(ISBLANK(F2512),ROUND(SUMIF(Anlagenbewegungsdaten!B:B,A2512,Anlagenbewegungsdaten!D:D),2),ROUND(G2512*F2512%,2))</f>
        <v>0</v>
      </c>
      <c r="I2512" s="334">
        <f>ROUND((H2512-SUMIF(Anlagenbewegungsdaten!$B:$B,A2512,Anlagenbewegungsdaten!D:D)),3)</f>
        <v>0</v>
      </c>
      <c r="J2512" s="335" t="s">
        <v>5179</v>
      </c>
      <c r="K2512" s="335" t="s">
        <v>5193</v>
      </c>
      <c r="L2512" s="516">
        <v>17.059999999999999</v>
      </c>
      <c r="M2512" s="332">
        <f>ROUND(SUMIF(Anlagenbewegungsdaten_AV!B:B,A2512,Anlagenbewegungsdaten_AV!C:C),3)</f>
        <v>0</v>
      </c>
      <c r="N2512" s="330">
        <f>IF(ISBLANK(L2512),ROUND(SUMIF(Anlagenbewegungsdaten_AV!B:B,A2512,Anlagenbewegungsdaten_AV!D:D),2),ROUND(M2512*L2512%,2))</f>
        <v>0</v>
      </c>
      <c r="O2512" s="330">
        <f>ROUND(N2512-SUMIF(Anlagenbewegungsdaten_AV!B:B,A2512,Anlagenbewegungsdaten_AV!D:D),3)</f>
        <v>0</v>
      </c>
    </row>
    <row r="2513" spans="1:15" ht="15" customHeight="1" x14ac:dyDescent="0.25">
      <c r="A2513" s="263" t="s">
        <v>2273</v>
      </c>
      <c r="B2513" s="174" t="s">
        <v>2108</v>
      </c>
      <c r="C2513" s="174" t="s">
        <v>4047</v>
      </c>
      <c r="D2513" s="174" t="s">
        <v>257</v>
      </c>
      <c r="E2513" s="174" t="s">
        <v>1563</v>
      </c>
      <c r="F2513" s="289">
        <v>21.32</v>
      </c>
      <c r="G2513" s="333">
        <f>ROUND(SUMIF(Anlagenbewegungsdaten!B:B,A2513,Anlagenbewegungsdaten!C:C),3)</f>
        <v>0</v>
      </c>
      <c r="H2513" s="334">
        <f>IF(ISBLANK(F2513),ROUND(SUMIF(Anlagenbewegungsdaten!B:B,A2513,Anlagenbewegungsdaten!D:D),2),ROUND(G2513*F2513%,2))</f>
        <v>0</v>
      </c>
      <c r="I2513" s="334">
        <f>ROUND((H2513-SUMIF(Anlagenbewegungsdaten!$B:$B,A2513,Anlagenbewegungsdaten!D:D)),3)</f>
        <v>0</v>
      </c>
      <c r="J2513" s="335" t="s">
        <v>5179</v>
      </c>
      <c r="K2513" s="335" t="s">
        <v>5193</v>
      </c>
      <c r="L2513" s="516">
        <v>17.059999999999999</v>
      </c>
      <c r="M2513" s="332">
        <f>ROUND(SUMIF(Anlagenbewegungsdaten_AV!B:B,A2513,Anlagenbewegungsdaten_AV!C:C),3)</f>
        <v>0</v>
      </c>
      <c r="N2513" s="330">
        <f>IF(ISBLANK(L2513),ROUND(SUMIF(Anlagenbewegungsdaten_AV!B:B,A2513,Anlagenbewegungsdaten_AV!D:D),2),ROUND(M2513*L2513%,2))</f>
        <v>0</v>
      </c>
      <c r="O2513" s="330">
        <f>ROUND(N2513-SUMIF(Anlagenbewegungsdaten_AV!B:B,A2513,Anlagenbewegungsdaten_AV!D:D),3)</f>
        <v>0</v>
      </c>
    </row>
    <row r="2514" spans="1:15" ht="15" customHeight="1" x14ac:dyDescent="0.25">
      <c r="A2514" s="263" t="s">
        <v>2987</v>
      </c>
      <c r="B2514" s="174" t="s">
        <v>2108</v>
      </c>
      <c r="C2514" s="174" t="s">
        <v>4047</v>
      </c>
      <c r="D2514" s="174" t="s">
        <v>2614</v>
      </c>
      <c r="E2514" s="174" t="s">
        <v>2576</v>
      </c>
      <c r="F2514" s="289">
        <v>21.29</v>
      </c>
      <c r="G2514" s="333">
        <f>ROUND(SUMIF(Anlagenbewegungsdaten!B:B,A2514,Anlagenbewegungsdaten!C:C),3)</f>
        <v>0</v>
      </c>
      <c r="H2514" s="334">
        <f>IF(ISBLANK(F2514),ROUND(SUMIF(Anlagenbewegungsdaten!B:B,A2514,Anlagenbewegungsdaten!D:D),2),ROUND(G2514*F2514%,2))</f>
        <v>0</v>
      </c>
      <c r="I2514" s="334">
        <f>ROUND((H2514-SUMIF(Anlagenbewegungsdaten!$B:$B,A2514,Anlagenbewegungsdaten!D:D)),3)</f>
        <v>0</v>
      </c>
      <c r="J2514" s="335" t="s">
        <v>5179</v>
      </c>
      <c r="K2514" s="335" t="s">
        <v>5193</v>
      </c>
      <c r="L2514" s="516">
        <v>17.03</v>
      </c>
      <c r="M2514" s="332">
        <f>ROUND(SUMIF(Anlagenbewegungsdaten_AV!B:B,A2514,Anlagenbewegungsdaten_AV!C:C),3)</f>
        <v>0</v>
      </c>
      <c r="N2514" s="330">
        <f>IF(ISBLANK(L2514),ROUND(SUMIF(Anlagenbewegungsdaten_AV!B:B,A2514,Anlagenbewegungsdaten_AV!D:D),2),ROUND(M2514*L2514%,2))</f>
        <v>0</v>
      </c>
      <c r="O2514" s="330">
        <f>ROUND(N2514-SUMIF(Anlagenbewegungsdaten_AV!B:B,A2514,Anlagenbewegungsdaten_AV!D:D),3)</f>
        <v>0</v>
      </c>
    </row>
    <row r="2515" spans="1:15" ht="15" customHeight="1" x14ac:dyDescent="0.25">
      <c r="A2515" s="263" t="s">
        <v>3731</v>
      </c>
      <c r="B2515" s="174" t="s">
        <v>2108</v>
      </c>
      <c r="C2515" s="174" t="s">
        <v>4047</v>
      </c>
      <c r="D2515" s="174" t="s">
        <v>3358</v>
      </c>
      <c r="E2515" s="174" t="s">
        <v>3320</v>
      </c>
      <c r="F2515" s="289">
        <v>21.259999999999998</v>
      </c>
      <c r="G2515" s="333">
        <f>ROUND(SUMIF(Anlagenbewegungsdaten!B:B,A2515,Anlagenbewegungsdaten!C:C),3)</f>
        <v>0</v>
      </c>
      <c r="H2515" s="334">
        <f>IF(ISBLANK(F2515),ROUND(SUMIF(Anlagenbewegungsdaten!B:B,A2515,Anlagenbewegungsdaten!D:D),2),ROUND(G2515*F2515%,2))</f>
        <v>0</v>
      </c>
      <c r="I2515" s="334">
        <f>ROUND((H2515-SUMIF(Anlagenbewegungsdaten!$B:$B,A2515,Anlagenbewegungsdaten!D:D)),3)</f>
        <v>0</v>
      </c>
      <c r="J2515" s="335" t="s">
        <v>5179</v>
      </c>
      <c r="K2515" s="335" t="s">
        <v>5193</v>
      </c>
      <c r="L2515" s="516">
        <v>17.010000000000002</v>
      </c>
      <c r="M2515" s="332">
        <f>ROUND(SUMIF(Anlagenbewegungsdaten_AV!B:B,A2515,Anlagenbewegungsdaten_AV!C:C),3)</f>
        <v>0</v>
      </c>
      <c r="N2515" s="330">
        <f>IF(ISBLANK(L2515),ROUND(SUMIF(Anlagenbewegungsdaten_AV!B:B,A2515,Anlagenbewegungsdaten_AV!D:D),2),ROUND(M2515*L2515%,2))</f>
        <v>0</v>
      </c>
      <c r="O2515" s="330">
        <f>ROUND(N2515-SUMIF(Anlagenbewegungsdaten_AV!B:B,A2515,Anlagenbewegungsdaten_AV!D:D),3)</f>
        <v>0</v>
      </c>
    </row>
    <row r="2516" spans="1:15" ht="15" customHeight="1" x14ac:dyDescent="0.25">
      <c r="A2516" s="275" t="s">
        <v>4507</v>
      </c>
      <c r="B2516" s="193" t="s">
        <v>2108</v>
      </c>
      <c r="C2516" s="193" t="s">
        <v>4047</v>
      </c>
      <c r="D2516" s="193" t="s">
        <v>4131</v>
      </c>
      <c r="E2516" s="193" t="s">
        <v>4093</v>
      </c>
      <c r="F2516" s="290">
        <v>21.23</v>
      </c>
      <c r="G2516" s="333">
        <f>ROUND(SUMIF(Anlagenbewegungsdaten!B:B,A2516,Anlagenbewegungsdaten!C:C),3)</f>
        <v>0</v>
      </c>
      <c r="H2516" s="334">
        <f>IF(ISBLANK(F2516),ROUND(SUMIF(Anlagenbewegungsdaten!B:B,A2516,Anlagenbewegungsdaten!D:D),2),ROUND(G2516*F2516%,2))</f>
        <v>0</v>
      </c>
      <c r="I2516" s="334">
        <f>ROUND((H2516-SUMIF(Anlagenbewegungsdaten!$B:$B,A2516,Anlagenbewegungsdaten!D:D)),3)</f>
        <v>0</v>
      </c>
      <c r="J2516" s="335" t="s">
        <v>5179</v>
      </c>
      <c r="K2516" s="335" t="s">
        <v>5193</v>
      </c>
      <c r="L2516" s="516">
        <v>16.98</v>
      </c>
      <c r="M2516" s="332">
        <f>ROUND(SUMIF(Anlagenbewegungsdaten_AV!B:B,A2516,Anlagenbewegungsdaten_AV!C:C),3)</f>
        <v>0</v>
      </c>
      <c r="N2516" s="330">
        <f>IF(ISBLANK(L2516),ROUND(SUMIF(Anlagenbewegungsdaten_AV!B:B,A2516,Anlagenbewegungsdaten_AV!D:D),2),ROUND(M2516*L2516%,2))</f>
        <v>0</v>
      </c>
      <c r="O2516" s="330">
        <f>ROUND(N2516-SUMIF(Anlagenbewegungsdaten_AV!B:B,A2516,Anlagenbewegungsdaten_AV!D:D),3)</f>
        <v>0</v>
      </c>
    </row>
    <row r="2517" spans="1:15" ht="15" customHeight="1" x14ac:dyDescent="0.25">
      <c r="A2517" s="263" t="s">
        <v>2274</v>
      </c>
      <c r="B2517" s="174" t="s">
        <v>2108</v>
      </c>
      <c r="C2517" s="174" t="s">
        <v>4047</v>
      </c>
      <c r="D2517" s="174" t="s">
        <v>259</v>
      </c>
      <c r="E2517" s="174" t="s">
        <v>2483</v>
      </c>
      <c r="F2517" s="289">
        <v>18.32</v>
      </c>
      <c r="G2517" s="333">
        <f>ROUND(SUMIF(Anlagenbewegungsdaten!B:B,A2517,Anlagenbewegungsdaten!C:C),3)</f>
        <v>0</v>
      </c>
      <c r="H2517" s="334">
        <f>IF(ISBLANK(F2517),ROUND(SUMIF(Anlagenbewegungsdaten!B:B,A2517,Anlagenbewegungsdaten!D:D),2),ROUND(G2517*F2517%,2))</f>
        <v>0</v>
      </c>
      <c r="I2517" s="334">
        <f>ROUND((H2517-SUMIF(Anlagenbewegungsdaten!$B:$B,A2517,Anlagenbewegungsdaten!D:D)),3)</f>
        <v>0</v>
      </c>
      <c r="J2517" s="335" t="s">
        <v>5179</v>
      </c>
      <c r="K2517" s="335" t="s">
        <v>5193</v>
      </c>
      <c r="L2517" s="516">
        <v>14.66</v>
      </c>
      <c r="M2517" s="332">
        <f>ROUND(SUMIF(Anlagenbewegungsdaten_AV!B:B,A2517,Anlagenbewegungsdaten_AV!C:C),3)</f>
        <v>0</v>
      </c>
      <c r="N2517" s="330">
        <f>IF(ISBLANK(L2517),ROUND(SUMIF(Anlagenbewegungsdaten_AV!B:B,A2517,Anlagenbewegungsdaten_AV!D:D),2),ROUND(M2517*L2517%,2))</f>
        <v>0</v>
      </c>
      <c r="O2517" s="330">
        <f>ROUND(N2517-SUMIF(Anlagenbewegungsdaten_AV!B:B,A2517,Anlagenbewegungsdaten_AV!D:D),3)</f>
        <v>0</v>
      </c>
    </row>
    <row r="2518" spans="1:15" ht="15" customHeight="1" x14ac:dyDescent="0.25">
      <c r="A2518" s="263" t="s">
        <v>2275</v>
      </c>
      <c r="B2518" s="174" t="s">
        <v>2108</v>
      </c>
      <c r="C2518" s="174" t="s">
        <v>4047</v>
      </c>
      <c r="D2518" s="174" t="s">
        <v>1812</v>
      </c>
      <c r="E2518" s="174" t="s">
        <v>2486</v>
      </c>
      <c r="F2518" s="289">
        <v>20.32</v>
      </c>
      <c r="G2518" s="333">
        <f>ROUND(SUMIF(Anlagenbewegungsdaten!B:B,A2518,Anlagenbewegungsdaten!C:C),3)</f>
        <v>0</v>
      </c>
      <c r="H2518" s="334">
        <f>IF(ISBLANK(F2518),ROUND(SUMIF(Anlagenbewegungsdaten!B:B,A2518,Anlagenbewegungsdaten!D:D),2),ROUND(G2518*F2518%,2))</f>
        <v>0</v>
      </c>
      <c r="I2518" s="334">
        <f>ROUND((H2518-SUMIF(Anlagenbewegungsdaten!$B:$B,A2518,Anlagenbewegungsdaten!D:D)),3)</f>
        <v>0</v>
      </c>
      <c r="J2518" s="335" t="s">
        <v>5179</v>
      </c>
      <c r="K2518" s="335" t="s">
        <v>5193</v>
      </c>
      <c r="L2518" s="516">
        <v>16.260000000000002</v>
      </c>
      <c r="M2518" s="332">
        <f>ROUND(SUMIF(Anlagenbewegungsdaten_AV!B:B,A2518,Anlagenbewegungsdaten_AV!C:C),3)</f>
        <v>0</v>
      </c>
      <c r="N2518" s="330">
        <f>IF(ISBLANK(L2518),ROUND(SUMIF(Anlagenbewegungsdaten_AV!B:B,A2518,Anlagenbewegungsdaten_AV!D:D),2),ROUND(M2518*L2518%,2))</f>
        <v>0</v>
      </c>
      <c r="O2518" s="330">
        <f>ROUND(N2518-SUMIF(Anlagenbewegungsdaten_AV!B:B,A2518,Anlagenbewegungsdaten_AV!D:D),3)</f>
        <v>0</v>
      </c>
    </row>
    <row r="2519" spans="1:15" ht="15" customHeight="1" x14ac:dyDescent="0.25">
      <c r="A2519" s="263" t="s">
        <v>2276</v>
      </c>
      <c r="B2519" s="174" t="s">
        <v>2108</v>
      </c>
      <c r="C2519" s="174" t="s">
        <v>4047</v>
      </c>
      <c r="D2519" s="174" t="s">
        <v>261</v>
      </c>
      <c r="E2519" s="174" t="s">
        <v>1560</v>
      </c>
      <c r="F2519" s="289">
        <v>21.32</v>
      </c>
      <c r="G2519" s="333">
        <f>ROUND(SUMIF(Anlagenbewegungsdaten!B:B,A2519,Anlagenbewegungsdaten!C:C),3)</f>
        <v>0</v>
      </c>
      <c r="H2519" s="334">
        <f>IF(ISBLANK(F2519),ROUND(SUMIF(Anlagenbewegungsdaten!B:B,A2519,Anlagenbewegungsdaten!D:D),2),ROUND(G2519*F2519%,2))</f>
        <v>0</v>
      </c>
      <c r="I2519" s="334">
        <f>ROUND((H2519-SUMIF(Anlagenbewegungsdaten!$B:$B,A2519,Anlagenbewegungsdaten!D:D)),3)</f>
        <v>0</v>
      </c>
      <c r="J2519" s="335" t="s">
        <v>5179</v>
      </c>
      <c r="K2519" s="335" t="s">
        <v>5193</v>
      </c>
      <c r="L2519" s="516">
        <v>17.059999999999999</v>
      </c>
      <c r="M2519" s="332">
        <f>ROUND(SUMIF(Anlagenbewegungsdaten_AV!B:B,A2519,Anlagenbewegungsdaten_AV!C:C),3)</f>
        <v>0</v>
      </c>
      <c r="N2519" s="330">
        <f>IF(ISBLANK(L2519),ROUND(SUMIF(Anlagenbewegungsdaten_AV!B:B,A2519,Anlagenbewegungsdaten_AV!D:D),2),ROUND(M2519*L2519%,2))</f>
        <v>0</v>
      </c>
      <c r="O2519" s="330">
        <f>ROUND(N2519-SUMIF(Anlagenbewegungsdaten_AV!B:B,A2519,Anlagenbewegungsdaten_AV!D:D),3)</f>
        <v>0</v>
      </c>
    </row>
    <row r="2520" spans="1:15" ht="15" customHeight="1" x14ac:dyDescent="0.25">
      <c r="A2520" s="263" t="s">
        <v>2277</v>
      </c>
      <c r="B2520" s="174" t="s">
        <v>2108</v>
      </c>
      <c r="C2520" s="174" t="s">
        <v>4047</v>
      </c>
      <c r="D2520" s="174" t="s">
        <v>263</v>
      </c>
      <c r="E2520" s="174" t="s">
        <v>1563</v>
      </c>
      <c r="F2520" s="289">
        <v>21.32</v>
      </c>
      <c r="G2520" s="333">
        <f>ROUND(SUMIF(Anlagenbewegungsdaten!B:B,A2520,Anlagenbewegungsdaten!C:C),3)</f>
        <v>0</v>
      </c>
      <c r="H2520" s="334">
        <f>IF(ISBLANK(F2520),ROUND(SUMIF(Anlagenbewegungsdaten!B:B,A2520,Anlagenbewegungsdaten!D:D),2),ROUND(G2520*F2520%,2))</f>
        <v>0</v>
      </c>
      <c r="I2520" s="334">
        <f>ROUND((H2520-SUMIF(Anlagenbewegungsdaten!$B:$B,A2520,Anlagenbewegungsdaten!D:D)),3)</f>
        <v>0</v>
      </c>
      <c r="J2520" s="335" t="s">
        <v>5179</v>
      </c>
      <c r="K2520" s="335" t="s">
        <v>5193</v>
      </c>
      <c r="L2520" s="516">
        <v>17.059999999999999</v>
      </c>
      <c r="M2520" s="332">
        <f>ROUND(SUMIF(Anlagenbewegungsdaten_AV!B:B,A2520,Anlagenbewegungsdaten_AV!C:C),3)</f>
        <v>0</v>
      </c>
      <c r="N2520" s="330">
        <f>IF(ISBLANK(L2520),ROUND(SUMIF(Anlagenbewegungsdaten_AV!B:B,A2520,Anlagenbewegungsdaten_AV!D:D),2),ROUND(M2520*L2520%,2))</f>
        <v>0</v>
      </c>
      <c r="O2520" s="330">
        <f>ROUND(N2520-SUMIF(Anlagenbewegungsdaten_AV!B:B,A2520,Anlagenbewegungsdaten_AV!D:D),3)</f>
        <v>0</v>
      </c>
    </row>
    <row r="2521" spans="1:15" ht="15" customHeight="1" x14ac:dyDescent="0.25">
      <c r="A2521" s="263" t="s">
        <v>2988</v>
      </c>
      <c r="B2521" s="174" t="s">
        <v>2108</v>
      </c>
      <c r="C2521" s="174" t="s">
        <v>4047</v>
      </c>
      <c r="D2521" s="174" t="s">
        <v>2616</v>
      </c>
      <c r="E2521" s="174" t="s">
        <v>2576</v>
      </c>
      <c r="F2521" s="289">
        <v>21.29</v>
      </c>
      <c r="G2521" s="333">
        <f>ROUND(SUMIF(Anlagenbewegungsdaten!B:B,A2521,Anlagenbewegungsdaten!C:C),3)</f>
        <v>0</v>
      </c>
      <c r="H2521" s="334">
        <f>IF(ISBLANK(F2521),ROUND(SUMIF(Anlagenbewegungsdaten!B:B,A2521,Anlagenbewegungsdaten!D:D),2),ROUND(G2521*F2521%,2))</f>
        <v>0</v>
      </c>
      <c r="I2521" s="334">
        <f>ROUND((H2521-SUMIF(Anlagenbewegungsdaten!$B:$B,A2521,Anlagenbewegungsdaten!D:D)),3)</f>
        <v>0</v>
      </c>
      <c r="J2521" s="335" t="s">
        <v>5179</v>
      </c>
      <c r="K2521" s="335" t="s">
        <v>5193</v>
      </c>
      <c r="L2521" s="516">
        <v>17.03</v>
      </c>
      <c r="M2521" s="332">
        <f>ROUND(SUMIF(Anlagenbewegungsdaten_AV!B:B,A2521,Anlagenbewegungsdaten_AV!C:C),3)</f>
        <v>0</v>
      </c>
      <c r="N2521" s="330">
        <f>IF(ISBLANK(L2521),ROUND(SUMIF(Anlagenbewegungsdaten_AV!B:B,A2521,Anlagenbewegungsdaten_AV!D:D),2),ROUND(M2521*L2521%,2))</f>
        <v>0</v>
      </c>
      <c r="O2521" s="330">
        <f>ROUND(N2521-SUMIF(Anlagenbewegungsdaten_AV!B:B,A2521,Anlagenbewegungsdaten_AV!D:D),3)</f>
        <v>0</v>
      </c>
    </row>
    <row r="2522" spans="1:15" ht="15" customHeight="1" x14ac:dyDescent="0.25">
      <c r="A2522" s="263" t="s">
        <v>3732</v>
      </c>
      <c r="B2522" s="174" t="s">
        <v>2108</v>
      </c>
      <c r="C2522" s="174" t="s">
        <v>4047</v>
      </c>
      <c r="D2522" s="174" t="s">
        <v>3360</v>
      </c>
      <c r="E2522" s="174" t="s">
        <v>3320</v>
      </c>
      <c r="F2522" s="289">
        <v>21.259999999999998</v>
      </c>
      <c r="G2522" s="333">
        <f>ROUND(SUMIF(Anlagenbewegungsdaten!B:B,A2522,Anlagenbewegungsdaten!C:C),3)</f>
        <v>0</v>
      </c>
      <c r="H2522" s="334">
        <f>IF(ISBLANK(F2522),ROUND(SUMIF(Anlagenbewegungsdaten!B:B,A2522,Anlagenbewegungsdaten!D:D),2),ROUND(G2522*F2522%,2))</f>
        <v>0</v>
      </c>
      <c r="I2522" s="334">
        <f>ROUND((H2522-SUMIF(Anlagenbewegungsdaten!$B:$B,A2522,Anlagenbewegungsdaten!D:D)),3)</f>
        <v>0</v>
      </c>
      <c r="J2522" s="335" t="s">
        <v>5179</v>
      </c>
      <c r="K2522" s="335" t="s">
        <v>5193</v>
      </c>
      <c r="L2522" s="516">
        <v>17.010000000000002</v>
      </c>
      <c r="M2522" s="332">
        <f>ROUND(SUMIF(Anlagenbewegungsdaten_AV!B:B,A2522,Anlagenbewegungsdaten_AV!C:C),3)</f>
        <v>0</v>
      </c>
      <c r="N2522" s="330">
        <f>IF(ISBLANK(L2522),ROUND(SUMIF(Anlagenbewegungsdaten_AV!B:B,A2522,Anlagenbewegungsdaten_AV!D:D),2),ROUND(M2522*L2522%,2))</f>
        <v>0</v>
      </c>
      <c r="O2522" s="330">
        <f>ROUND(N2522-SUMIF(Anlagenbewegungsdaten_AV!B:B,A2522,Anlagenbewegungsdaten_AV!D:D),3)</f>
        <v>0</v>
      </c>
    </row>
    <row r="2523" spans="1:15" ht="15" customHeight="1" x14ac:dyDescent="0.25">
      <c r="A2523" s="275" t="s">
        <v>4508</v>
      </c>
      <c r="B2523" s="193" t="s">
        <v>2108</v>
      </c>
      <c r="C2523" s="193" t="s">
        <v>4047</v>
      </c>
      <c r="D2523" s="193" t="s">
        <v>4133</v>
      </c>
      <c r="E2523" s="193" t="s">
        <v>4093</v>
      </c>
      <c r="F2523" s="290">
        <v>21.23</v>
      </c>
      <c r="G2523" s="333">
        <f>ROUND(SUMIF(Anlagenbewegungsdaten!B:B,A2523,Anlagenbewegungsdaten!C:C),3)</f>
        <v>0</v>
      </c>
      <c r="H2523" s="334">
        <f>IF(ISBLANK(F2523),ROUND(SUMIF(Anlagenbewegungsdaten!B:B,A2523,Anlagenbewegungsdaten!D:D),2),ROUND(G2523*F2523%,2))</f>
        <v>0</v>
      </c>
      <c r="I2523" s="334">
        <f>ROUND((H2523-SUMIF(Anlagenbewegungsdaten!$B:$B,A2523,Anlagenbewegungsdaten!D:D)),3)</f>
        <v>0</v>
      </c>
      <c r="J2523" s="335" t="s">
        <v>5179</v>
      </c>
      <c r="K2523" s="335" t="s">
        <v>5193</v>
      </c>
      <c r="L2523" s="516">
        <v>16.98</v>
      </c>
      <c r="M2523" s="332">
        <f>ROUND(SUMIF(Anlagenbewegungsdaten_AV!B:B,A2523,Anlagenbewegungsdaten_AV!C:C),3)</f>
        <v>0</v>
      </c>
      <c r="N2523" s="330">
        <f>IF(ISBLANK(L2523),ROUND(SUMIF(Anlagenbewegungsdaten_AV!B:B,A2523,Anlagenbewegungsdaten_AV!D:D),2),ROUND(M2523*L2523%,2))</f>
        <v>0</v>
      </c>
      <c r="O2523" s="330">
        <f>ROUND(N2523-SUMIF(Anlagenbewegungsdaten_AV!B:B,A2523,Anlagenbewegungsdaten_AV!D:D),3)</f>
        <v>0</v>
      </c>
    </row>
    <row r="2524" spans="1:15" ht="15" customHeight="1" x14ac:dyDescent="0.25">
      <c r="A2524" s="263" t="s">
        <v>2278</v>
      </c>
      <c r="B2524" s="174" t="s">
        <v>2108</v>
      </c>
      <c r="C2524" s="174" t="s">
        <v>4047</v>
      </c>
      <c r="D2524" s="174" t="s">
        <v>265</v>
      </c>
      <c r="E2524" s="174" t="s">
        <v>2483</v>
      </c>
      <c r="F2524" s="289">
        <v>19.32</v>
      </c>
      <c r="G2524" s="333">
        <f>ROUND(SUMIF(Anlagenbewegungsdaten!B:B,A2524,Anlagenbewegungsdaten!C:C),3)</f>
        <v>0</v>
      </c>
      <c r="H2524" s="334">
        <f>IF(ISBLANK(F2524),ROUND(SUMIF(Anlagenbewegungsdaten!B:B,A2524,Anlagenbewegungsdaten!D:D),2),ROUND(G2524*F2524%,2))</f>
        <v>0</v>
      </c>
      <c r="I2524" s="334">
        <f>ROUND((H2524-SUMIF(Anlagenbewegungsdaten!$B:$B,A2524,Anlagenbewegungsdaten!D:D)),3)</f>
        <v>0</v>
      </c>
      <c r="J2524" s="335" t="s">
        <v>5179</v>
      </c>
      <c r="K2524" s="335" t="s">
        <v>5193</v>
      </c>
      <c r="L2524" s="516">
        <v>15.46</v>
      </c>
      <c r="M2524" s="332">
        <f>ROUND(SUMIF(Anlagenbewegungsdaten_AV!B:B,A2524,Anlagenbewegungsdaten_AV!C:C),3)</f>
        <v>0</v>
      </c>
      <c r="N2524" s="330">
        <f>IF(ISBLANK(L2524),ROUND(SUMIF(Anlagenbewegungsdaten_AV!B:B,A2524,Anlagenbewegungsdaten_AV!D:D),2),ROUND(M2524*L2524%,2))</f>
        <v>0</v>
      </c>
      <c r="O2524" s="330">
        <f>ROUND(N2524-SUMIF(Anlagenbewegungsdaten_AV!B:B,A2524,Anlagenbewegungsdaten_AV!D:D),3)</f>
        <v>0</v>
      </c>
    </row>
    <row r="2525" spans="1:15" ht="15" customHeight="1" x14ac:dyDescent="0.25">
      <c r="A2525" s="263" t="s">
        <v>2279</v>
      </c>
      <c r="B2525" s="174" t="s">
        <v>2108</v>
      </c>
      <c r="C2525" s="174" t="s">
        <v>4047</v>
      </c>
      <c r="D2525" s="174" t="s">
        <v>1817</v>
      </c>
      <c r="E2525" s="174" t="s">
        <v>2486</v>
      </c>
      <c r="F2525" s="289">
        <v>21.32</v>
      </c>
      <c r="G2525" s="333">
        <f>ROUND(SUMIF(Anlagenbewegungsdaten!B:B,A2525,Anlagenbewegungsdaten!C:C),3)</f>
        <v>0</v>
      </c>
      <c r="H2525" s="334">
        <f>IF(ISBLANK(F2525),ROUND(SUMIF(Anlagenbewegungsdaten!B:B,A2525,Anlagenbewegungsdaten!D:D),2),ROUND(G2525*F2525%,2))</f>
        <v>0</v>
      </c>
      <c r="I2525" s="334">
        <f>ROUND((H2525-SUMIF(Anlagenbewegungsdaten!$B:$B,A2525,Anlagenbewegungsdaten!D:D)),3)</f>
        <v>0</v>
      </c>
      <c r="J2525" s="335" t="s">
        <v>5179</v>
      </c>
      <c r="K2525" s="335" t="s">
        <v>5193</v>
      </c>
      <c r="L2525" s="516">
        <v>17.059999999999999</v>
      </c>
      <c r="M2525" s="332">
        <f>ROUND(SUMIF(Anlagenbewegungsdaten_AV!B:B,A2525,Anlagenbewegungsdaten_AV!C:C),3)</f>
        <v>0</v>
      </c>
      <c r="N2525" s="330">
        <f>IF(ISBLANK(L2525),ROUND(SUMIF(Anlagenbewegungsdaten_AV!B:B,A2525,Anlagenbewegungsdaten_AV!D:D),2),ROUND(M2525*L2525%,2))</f>
        <v>0</v>
      </c>
      <c r="O2525" s="330">
        <f>ROUND(N2525-SUMIF(Anlagenbewegungsdaten_AV!B:B,A2525,Anlagenbewegungsdaten_AV!D:D),3)</f>
        <v>0</v>
      </c>
    </row>
    <row r="2526" spans="1:15" ht="15" customHeight="1" x14ac:dyDescent="0.25">
      <c r="A2526" s="263" t="s">
        <v>2280</v>
      </c>
      <c r="B2526" s="174" t="s">
        <v>2108</v>
      </c>
      <c r="C2526" s="174" t="s">
        <v>4047</v>
      </c>
      <c r="D2526" s="184" t="s">
        <v>267</v>
      </c>
      <c r="E2526" s="174" t="s">
        <v>1560</v>
      </c>
      <c r="F2526" s="289">
        <v>22.32</v>
      </c>
      <c r="G2526" s="333">
        <f>ROUND(SUMIF(Anlagenbewegungsdaten!B:B,A2526,Anlagenbewegungsdaten!C:C),3)</f>
        <v>0</v>
      </c>
      <c r="H2526" s="334">
        <f>IF(ISBLANK(F2526),ROUND(SUMIF(Anlagenbewegungsdaten!B:B,A2526,Anlagenbewegungsdaten!D:D),2),ROUND(G2526*F2526%,2))</f>
        <v>0</v>
      </c>
      <c r="I2526" s="334">
        <f>ROUND((H2526-SUMIF(Anlagenbewegungsdaten!$B:$B,A2526,Anlagenbewegungsdaten!D:D)),3)</f>
        <v>0</v>
      </c>
      <c r="J2526" s="335" t="s">
        <v>5179</v>
      </c>
      <c r="K2526" s="335" t="s">
        <v>5193</v>
      </c>
      <c r="L2526" s="516">
        <v>17.86</v>
      </c>
      <c r="M2526" s="332">
        <f>ROUND(SUMIF(Anlagenbewegungsdaten_AV!B:B,A2526,Anlagenbewegungsdaten_AV!C:C),3)</f>
        <v>0</v>
      </c>
      <c r="N2526" s="330">
        <f>IF(ISBLANK(L2526),ROUND(SUMIF(Anlagenbewegungsdaten_AV!B:B,A2526,Anlagenbewegungsdaten_AV!D:D),2),ROUND(M2526*L2526%,2))</f>
        <v>0</v>
      </c>
      <c r="O2526" s="330">
        <f>ROUND(N2526-SUMIF(Anlagenbewegungsdaten_AV!B:B,A2526,Anlagenbewegungsdaten_AV!D:D),3)</f>
        <v>0</v>
      </c>
    </row>
    <row r="2527" spans="1:15" ht="15" customHeight="1" x14ac:dyDescent="0.25">
      <c r="A2527" s="263" t="s">
        <v>2281</v>
      </c>
      <c r="B2527" s="174" t="s">
        <v>2108</v>
      </c>
      <c r="C2527" s="174" t="s">
        <v>4047</v>
      </c>
      <c r="D2527" s="174" t="s">
        <v>269</v>
      </c>
      <c r="E2527" s="174" t="s">
        <v>1563</v>
      </c>
      <c r="F2527" s="289">
        <v>22.32</v>
      </c>
      <c r="G2527" s="333">
        <f>ROUND(SUMIF(Anlagenbewegungsdaten!B:B,A2527,Anlagenbewegungsdaten!C:C),3)</f>
        <v>0</v>
      </c>
      <c r="H2527" s="334">
        <f>IF(ISBLANK(F2527),ROUND(SUMIF(Anlagenbewegungsdaten!B:B,A2527,Anlagenbewegungsdaten!D:D),2),ROUND(G2527*F2527%,2))</f>
        <v>0</v>
      </c>
      <c r="I2527" s="334">
        <f>ROUND((H2527-SUMIF(Anlagenbewegungsdaten!$B:$B,A2527,Anlagenbewegungsdaten!D:D)),3)</f>
        <v>0</v>
      </c>
      <c r="J2527" s="335" t="s">
        <v>5179</v>
      </c>
      <c r="K2527" s="335" t="s">
        <v>5193</v>
      </c>
      <c r="L2527" s="516">
        <v>17.86</v>
      </c>
      <c r="M2527" s="332">
        <f>ROUND(SUMIF(Anlagenbewegungsdaten_AV!B:B,A2527,Anlagenbewegungsdaten_AV!C:C),3)</f>
        <v>0</v>
      </c>
      <c r="N2527" s="330">
        <f>IF(ISBLANK(L2527),ROUND(SUMIF(Anlagenbewegungsdaten_AV!B:B,A2527,Anlagenbewegungsdaten_AV!D:D),2),ROUND(M2527*L2527%,2))</f>
        <v>0</v>
      </c>
      <c r="O2527" s="330">
        <f>ROUND(N2527-SUMIF(Anlagenbewegungsdaten_AV!B:B,A2527,Anlagenbewegungsdaten_AV!D:D),3)</f>
        <v>0</v>
      </c>
    </row>
    <row r="2528" spans="1:15" ht="15" customHeight="1" x14ac:dyDescent="0.25">
      <c r="A2528" s="263" t="s">
        <v>2989</v>
      </c>
      <c r="B2528" s="174" t="s">
        <v>2108</v>
      </c>
      <c r="C2528" s="174" t="s">
        <v>4047</v>
      </c>
      <c r="D2528" s="174" t="s">
        <v>2618</v>
      </c>
      <c r="E2528" s="174" t="s">
        <v>2576</v>
      </c>
      <c r="F2528" s="289">
        <v>22.29</v>
      </c>
      <c r="G2528" s="333">
        <f>ROUND(SUMIF(Anlagenbewegungsdaten!B:B,A2528,Anlagenbewegungsdaten!C:C),3)</f>
        <v>0</v>
      </c>
      <c r="H2528" s="334">
        <f>IF(ISBLANK(F2528),ROUND(SUMIF(Anlagenbewegungsdaten!B:B,A2528,Anlagenbewegungsdaten!D:D),2),ROUND(G2528*F2528%,2))</f>
        <v>0</v>
      </c>
      <c r="I2528" s="334">
        <f>ROUND((H2528-SUMIF(Anlagenbewegungsdaten!$B:$B,A2528,Anlagenbewegungsdaten!D:D)),3)</f>
        <v>0</v>
      </c>
      <c r="J2528" s="335" t="s">
        <v>5179</v>
      </c>
      <c r="K2528" s="335" t="s">
        <v>5193</v>
      </c>
      <c r="L2528" s="516">
        <v>17.829999999999998</v>
      </c>
      <c r="M2528" s="332">
        <f>ROUND(SUMIF(Anlagenbewegungsdaten_AV!B:B,A2528,Anlagenbewegungsdaten_AV!C:C),3)</f>
        <v>0</v>
      </c>
      <c r="N2528" s="330">
        <f>IF(ISBLANK(L2528),ROUND(SUMIF(Anlagenbewegungsdaten_AV!B:B,A2528,Anlagenbewegungsdaten_AV!D:D),2),ROUND(M2528*L2528%,2))</f>
        <v>0</v>
      </c>
      <c r="O2528" s="330">
        <f>ROUND(N2528-SUMIF(Anlagenbewegungsdaten_AV!B:B,A2528,Anlagenbewegungsdaten_AV!D:D),3)</f>
        <v>0</v>
      </c>
    </row>
    <row r="2529" spans="1:15" ht="15" customHeight="1" x14ac:dyDescent="0.25">
      <c r="A2529" s="263" t="s">
        <v>3733</v>
      </c>
      <c r="B2529" s="174" t="s">
        <v>2108</v>
      </c>
      <c r="C2529" s="174" t="s">
        <v>4047</v>
      </c>
      <c r="D2529" s="174" t="s">
        <v>3362</v>
      </c>
      <c r="E2529" s="174" t="s">
        <v>3320</v>
      </c>
      <c r="F2529" s="289">
        <v>22.259999999999998</v>
      </c>
      <c r="G2529" s="333">
        <f>ROUND(SUMIF(Anlagenbewegungsdaten!B:B,A2529,Anlagenbewegungsdaten!C:C),3)</f>
        <v>0</v>
      </c>
      <c r="H2529" s="334">
        <f>IF(ISBLANK(F2529),ROUND(SUMIF(Anlagenbewegungsdaten!B:B,A2529,Anlagenbewegungsdaten!D:D),2),ROUND(G2529*F2529%,2))</f>
        <v>0</v>
      </c>
      <c r="I2529" s="334">
        <f>ROUND((H2529-SUMIF(Anlagenbewegungsdaten!$B:$B,A2529,Anlagenbewegungsdaten!D:D)),3)</f>
        <v>0</v>
      </c>
      <c r="J2529" s="335" t="s">
        <v>5179</v>
      </c>
      <c r="K2529" s="335" t="s">
        <v>5193</v>
      </c>
      <c r="L2529" s="516">
        <v>17.809999999999999</v>
      </c>
      <c r="M2529" s="332">
        <f>ROUND(SUMIF(Anlagenbewegungsdaten_AV!B:B,A2529,Anlagenbewegungsdaten_AV!C:C),3)</f>
        <v>0</v>
      </c>
      <c r="N2529" s="330">
        <f>IF(ISBLANK(L2529),ROUND(SUMIF(Anlagenbewegungsdaten_AV!B:B,A2529,Anlagenbewegungsdaten_AV!D:D),2),ROUND(M2529*L2529%,2))</f>
        <v>0</v>
      </c>
      <c r="O2529" s="330">
        <f>ROUND(N2529-SUMIF(Anlagenbewegungsdaten_AV!B:B,A2529,Anlagenbewegungsdaten_AV!D:D),3)</f>
        <v>0</v>
      </c>
    </row>
    <row r="2530" spans="1:15" ht="15" customHeight="1" x14ac:dyDescent="0.25">
      <c r="A2530" s="275" t="s">
        <v>4509</v>
      </c>
      <c r="B2530" s="193" t="s">
        <v>2108</v>
      </c>
      <c r="C2530" s="193" t="s">
        <v>4047</v>
      </c>
      <c r="D2530" s="193" t="s">
        <v>4135</v>
      </c>
      <c r="E2530" s="193" t="s">
        <v>4093</v>
      </c>
      <c r="F2530" s="290">
        <v>22.23</v>
      </c>
      <c r="G2530" s="333">
        <f>ROUND(SUMIF(Anlagenbewegungsdaten!B:B,A2530,Anlagenbewegungsdaten!C:C),3)</f>
        <v>0</v>
      </c>
      <c r="H2530" s="334">
        <f>IF(ISBLANK(F2530),ROUND(SUMIF(Anlagenbewegungsdaten!B:B,A2530,Anlagenbewegungsdaten!D:D),2),ROUND(G2530*F2530%,2))</f>
        <v>0</v>
      </c>
      <c r="I2530" s="334">
        <f>ROUND((H2530-SUMIF(Anlagenbewegungsdaten!$B:$B,A2530,Anlagenbewegungsdaten!D:D)),3)</f>
        <v>0</v>
      </c>
      <c r="J2530" s="335" t="s">
        <v>5179</v>
      </c>
      <c r="K2530" s="335" t="s">
        <v>5193</v>
      </c>
      <c r="L2530" s="516">
        <v>17.78</v>
      </c>
      <c r="M2530" s="332">
        <f>ROUND(SUMIF(Anlagenbewegungsdaten_AV!B:B,A2530,Anlagenbewegungsdaten_AV!C:C),3)</f>
        <v>0</v>
      </c>
      <c r="N2530" s="330">
        <f>IF(ISBLANK(L2530),ROUND(SUMIF(Anlagenbewegungsdaten_AV!B:B,A2530,Anlagenbewegungsdaten_AV!D:D),2),ROUND(M2530*L2530%,2))</f>
        <v>0</v>
      </c>
      <c r="O2530" s="330">
        <f>ROUND(N2530-SUMIF(Anlagenbewegungsdaten_AV!B:B,A2530,Anlagenbewegungsdaten_AV!D:D),3)</f>
        <v>0</v>
      </c>
    </row>
    <row r="2531" spans="1:15" ht="15" customHeight="1" x14ac:dyDescent="0.25">
      <c r="A2531" s="263" t="s">
        <v>2282</v>
      </c>
      <c r="B2531" s="174" t="s">
        <v>2108</v>
      </c>
      <c r="C2531" s="174" t="s">
        <v>4047</v>
      </c>
      <c r="D2531" s="174" t="s">
        <v>271</v>
      </c>
      <c r="E2531" s="174" t="s">
        <v>2483</v>
      </c>
      <c r="F2531" s="289">
        <v>19.32</v>
      </c>
      <c r="G2531" s="333">
        <f>ROUND(SUMIF(Anlagenbewegungsdaten!B:B,A2531,Anlagenbewegungsdaten!C:C),3)</f>
        <v>0</v>
      </c>
      <c r="H2531" s="334">
        <f>IF(ISBLANK(F2531),ROUND(SUMIF(Anlagenbewegungsdaten!B:B,A2531,Anlagenbewegungsdaten!D:D),2),ROUND(G2531*F2531%,2))</f>
        <v>0</v>
      </c>
      <c r="I2531" s="334">
        <f>ROUND((H2531-SUMIF(Anlagenbewegungsdaten!$B:$B,A2531,Anlagenbewegungsdaten!D:D)),3)</f>
        <v>0</v>
      </c>
      <c r="J2531" s="335" t="s">
        <v>5179</v>
      </c>
      <c r="K2531" s="335" t="s">
        <v>5193</v>
      </c>
      <c r="L2531" s="516">
        <v>15.46</v>
      </c>
      <c r="M2531" s="332">
        <f>ROUND(SUMIF(Anlagenbewegungsdaten_AV!B:B,A2531,Anlagenbewegungsdaten_AV!C:C),3)</f>
        <v>0</v>
      </c>
      <c r="N2531" s="330">
        <f>IF(ISBLANK(L2531),ROUND(SUMIF(Anlagenbewegungsdaten_AV!B:B,A2531,Anlagenbewegungsdaten_AV!D:D),2),ROUND(M2531*L2531%,2))</f>
        <v>0</v>
      </c>
      <c r="O2531" s="330">
        <f>ROUND(N2531-SUMIF(Anlagenbewegungsdaten_AV!B:B,A2531,Anlagenbewegungsdaten_AV!D:D),3)</f>
        <v>0</v>
      </c>
    </row>
    <row r="2532" spans="1:15" ht="15" customHeight="1" x14ac:dyDescent="0.25">
      <c r="A2532" s="263" t="s">
        <v>2283</v>
      </c>
      <c r="B2532" s="174" t="s">
        <v>2108</v>
      </c>
      <c r="C2532" s="174" t="s">
        <v>4047</v>
      </c>
      <c r="D2532" s="174" t="s">
        <v>1822</v>
      </c>
      <c r="E2532" s="174" t="s">
        <v>2486</v>
      </c>
      <c r="F2532" s="289">
        <v>21.32</v>
      </c>
      <c r="G2532" s="333">
        <f>ROUND(SUMIF(Anlagenbewegungsdaten!B:B,A2532,Anlagenbewegungsdaten!C:C),3)</f>
        <v>0</v>
      </c>
      <c r="H2532" s="334">
        <f>IF(ISBLANK(F2532),ROUND(SUMIF(Anlagenbewegungsdaten!B:B,A2532,Anlagenbewegungsdaten!D:D),2),ROUND(G2532*F2532%,2))</f>
        <v>0</v>
      </c>
      <c r="I2532" s="334">
        <f>ROUND((H2532-SUMIF(Anlagenbewegungsdaten!$B:$B,A2532,Anlagenbewegungsdaten!D:D)),3)</f>
        <v>0</v>
      </c>
      <c r="J2532" s="335" t="s">
        <v>5179</v>
      </c>
      <c r="K2532" s="335" t="s">
        <v>5193</v>
      </c>
      <c r="L2532" s="516">
        <v>17.059999999999999</v>
      </c>
      <c r="M2532" s="332">
        <f>ROUND(SUMIF(Anlagenbewegungsdaten_AV!B:B,A2532,Anlagenbewegungsdaten_AV!C:C),3)</f>
        <v>0</v>
      </c>
      <c r="N2532" s="330">
        <f>IF(ISBLANK(L2532),ROUND(SUMIF(Anlagenbewegungsdaten_AV!B:B,A2532,Anlagenbewegungsdaten_AV!D:D),2),ROUND(M2532*L2532%,2))</f>
        <v>0</v>
      </c>
      <c r="O2532" s="330">
        <f>ROUND(N2532-SUMIF(Anlagenbewegungsdaten_AV!B:B,A2532,Anlagenbewegungsdaten_AV!D:D),3)</f>
        <v>0</v>
      </c>
    </row>
    <row r="2533" spans="1:15" ht="15" customHeight="1" x14ac:dyDescent="0.25">
      <c r="A2533" s="263" t="s">
        <v>2284</v>
      </c>
      <c r="B2533" s="174" t="s">
        <v>2108</v>
      </c>
      <c r="C2533" s="174" t="s">
        <v>4047</v>
      </c>
      <c r="D2533" s="174" t="s">
        <v>1650</v>
      </c>
      <c r="E2533" s="174" t="s">
        <v>1560</v>
      </c>
      <c r="F2533" s="289">
        <v>22.32</v>
      </c>
      <c r="G2533" s="333">
        <f>ROUND(SUMIF(Anlagenbewegungsdaten!B:B,A2533,Anlagenbewegungsdaten!C:C),3)</f>
        <v>0</v>
      </c>
      <c r="H2533" s="334">
        <f>IF(ISBLANK(F2533),ROUND(SUMIF(Anlagenbewegungsdaten!B:B,A2533,Anlagenbewegungsdaten!D:D),2),ROUND(G2533*F2533%,2))</f>
        <v>0</v>
      </c>
      <c r="I2533" s="334">
        <f>ROUND((H2533-SUMIF(Anlagenbewegungsdaten!$B:$B,A2533,Anlagenbewegungsdaten!D:D)),3)</f>
        <v>0</v>
      </c>
      <c r="J2533" s="335" t="s">
        <v>5179</v>
      </c>
      <c r="K2533" s="335" t="s">
        <v>5193</v>
      </c>
      <c r="L2533" s="516">
        <v>17.86</v>
      </c>
      <c r="M2533" s="332">
        <f>ROUND(SUMIF(Anlagenbewegungsdaten_AV!B:B,A2533,Anlagenbewegungsdaten_AV!C:C),3)</f>
        <v>0</v>
      </c>
      <c r="N2533" s="330">
        <f>IF(ISBLANK(L2533),ROUND(SUMIF(Anlagenbewegungsdaten_AV!B:B,A2533,Anlagenbewegungsdaten_AV!D:D),2),ROUND(M2533*L2533%,2))</f>
        <v>0</v>
      </c>
      <c r="O2533" s="330">
        <f>ROUND(N2533-SUMIF(Anlagenbewegungsdaten_AV!B:B,A2533,Anlagenbewegungsdaten_AV!D:D),3)</f>
        <v>0</v>
      </c>
    </row>
    <row r="2534" spans="1:15" ht="15" customHeight="1" x14ac:dyDescent="0.25">
      <c r="A2534" s="263" t="s">
        <v>2285</v>
      </c>
      <c r="B2534" s="174" t="s">
        <v>2108</v>
      </c>
      <c r="C2534" s="174" t="s">
        <v>4047</v>
      </c>
      <c r="D2534" s="174" t="s">
        <v>1652</v>
      </c>
      <c r="E2534" s="174" t="s">
        <v>1563</v>
      </c>
      <c r="F2534" s="289">
        <v>22.32</v>
      </c>
      <c r="G2534" s="333">
        <f>ROUND(SUMIF(Anlagenbewegungsdaten!B:B,A2534,Anlagenbewegungsdaten!C:C),3)</f>
        <v>0</v>
      </c>
      <c r="H2534" s="334">
        <f>IF(ISBLANK(F2534),ROUND(SUMIF(Anlagenbewegungsdaten!B:B,A2534,Anlagenbewegungsdaten!D:D),2),ROUND(G2534*F2534%,2))</f>
        <v>0</v>
      </c>
      <c r="I2534" s="334">
        <f>ROUND((H2534-SUMIF(Anlagenbewegungsdaten!$B:$B,A2534,Anlagenbewegungsdaten!D:D)),3)</f>
        <v>0</v>
      </c>
      <c r="J2534" s="335" t="s">
        <v>5179</v>
      </c>
      <c r="K2534" s="335" t="s">
        <v>5193</v>
      </c>
      <c r="L2534" s="516">
        <v>17.86</v>
      </c>
      <c r="M2534" s="332">
        <f>ROUND(SUMIF(Anlagenbewegungsdaten_AV!B:B,A2534,Anlagenbewegungsdaten_AV!C:C),3)</f>
        <v>0</v>
      </c>
      <c r="N2534" s="330">
        <f>IF(ISBLANK(L2534),ROUND(SUMIF(Anlagenbewegungsdaten_AV!B:B,A2534,Anlagenbewegungsdaten_AV!D:D),2),ROUND(M2534*L2534%,2))</f>
        <v>0</v>
      </c>
      <c r="O2534" s="330">
        <f>ROUND(N2534-SUMIF(Anlagenbewegungsdaten_AV!B:B,A2534,Anlagenbewegungsdaten_AV!D:D),3)</f>
        <v>0</v>
      </c>
    </row>
    <row r="2535" spans="1:15" ht="15" customHeight="1" x14ac:dyDescent="0.25">
      <c r="A2535" s="263" t="s">
        <v>2990</v>
      </c>
      <c r="B2535" s="174" t="s">
        <v>2108</v>
      </c>
      <c r="C2535" s="174" t="s">
        <v>4047</v>
      </c>
      <c r="D2535" s="174" t="s">
        <v>2620</v>
      </c>
      <c r="E2535" s="174" t="s">
        <v>2576</v>
      </c>
      <c r="F2535" s="289">
        <v>22.29</v>
      </c>
      <c r="G2535" s="333">
        <f>ROUND(SUMIF(Anlagenbewegungsdaten!B:B,A2535,Anlagenbewegungsdaten!C:C),3)</f>
        <v>0</v>
      </c>
      <c r="H2535" s="334">
        <f>IF(ISBLANK(F2535),ROUND(SUMIF(Anlagenbewegungsdaten!B:B,A2535,Anlagenbewegungsdaten!D:D),2),ROUND(G2535*F2535%,2))</f>
        <v>0</v>
      </c>
      <c r="I2535" s="334">
        <f>ROUND((H2535-SUMIF(Anlagenbewegungsdaten!$B:$B,A2535,Anlagenbewegungsdaten!D:D)),3)</f>
        <v>0</v>
      </c>
      <c r="J2535" s="335" t="s">
        <v>5179</v>
      </c>
      <c r="K2535" s="335" t="s">
        <v>5193</v>
      </c>
      <c r="L2535" s="516">
        <v>17.829999999999998</v>
      </c>
      <c r="M2535" s="332">
        <f>ROUND(SUMIF(Anlagenbewegungsdaten_AV!B:B,A2535,Anlagenbewegungsdaten_AV!C:C),3)</f>
        <v>0</v>
      </c>
      <c r="N2535" s="330">
        <f>IF(ISBLANK(L2535),ROUND(SUMIF(Anlagenbewegungsdaten_AV!B:B,A2535,Anlagenbewegungsdaten_AV!D:D),2),ROUND(M2535*L2535%,2))</f>
        <v>0</v>
      </c>
      <c r="O2535" s="330">
        <f>ROUND(N2535-SUMIF(Anlagenbewegungsdaten_AV!B:B,A2535,Anlagenbewegungsdaten_AV!D:D),3)</f>
        <v>0</v>
      </c>
    </row>
    <row r="2536" spans="1:15" ht="15" customHeight="1" x14ac:dyDescent="0.25">
      <c r="A2536" s="263" t="s">
        <v>3734</v>
      </c>
      <c r="B2536" s="174" t="s">
        <v>2108</v>
      </c>
      <c r="C2536" s="174" t="s">
        <v>4047</v>
      </c>
      <c r="D2536" s="174" t="s">
        <v>3364</v>
      </c>
      <c r="E2536" s="174" t="s">
        <v>3320</v>
      </c>
      <c r="F2536" s="289">
        <v>22.259999999999998</v>
      </c>
      <c r="G2536" s="333">
        <f>ROUND(SUMIF(Anlagenbewegungsdaten!B:B,A2536,Anlagenbewegungsdaten!C:C),3)</f>
        <v>0</v>
      </c>
      <c r="H2536" s="334">
        <f>IF(ISBLANK(F2536),ROUND(SUMIF(Anlagenbewegungsdaten!B:B,A2536,Anlagenbewegungsdaten!D:D),2),ROUND(G2536*F2536%,2))</f>
        <v>0</v>
      </c>
      <c r="I2536" s="334">
        <f>ROUND((H2536-SUMIF(Anlagenbewegungsdaten!$B:$B,A2536,Anlagenbewegungsdaten!D:D)),3)</f>
        <v>0</v>
      </c>
      <c r="J2536" s="335" t="s">
        <v>5179</v>
      </c>
      <c r="K2536" s="335" t="s">
        <v>5193</v>
      </c>
      <c r="L2536" s="516">
        <v>17.809999999999999</v>
      </c>
      <c r="M2536" s="332">
        <f>ROUND(SUMIF(Anlagenbewegungsdaten_AV!B:B,A2536,Anlagenbewegungsdaten_AV!C:C),3)</f>
        <v>0</v>
      </c>
      <c r="N2536" s="330">
        <f>IF(ISBLANK(L2536),ROUND(SUMIF(Anlagenbewegungsdaten_AV!B:B,A2536,Anlagenbewegungsdaten_AV!D:D),2),ROUND(M2536*L2536%,2))</f>
        <v>0</v>
      </c>
      <c r="O2536" s="330">
        <f>ROUND(N2536-SUMIF(Anlagenbewegungsdaten_AV!B:B,A2536,Anlagenbewegungsdaten_AV!D:D),3)</f>
        <v>0</v>
      </c>
    </row>
    <row r="2537" spans="1:15" ht="15" customHeight="1" x14ac:dyDescent="0.25">
      <c r="A2537" s="275" t="s">
        <v>4510</v>
      </c>
      <c r="B2537" s="193" t="s">
        <v>2108</v>
      </c>
      <c r="C2537" s="193" t="s">
        <v>4047</v>
      </c>
      <c r="D2537" s="193" t="s">
        <v>4137</v>
      </c>
      <c r="E2537" s="193" t="s">
        <v>4093</v>
      </c>
      <c r="F2537" s="290">
        <v>22.23</v>
      </c>
      <c r="G2537" s="333">
        <f>ROUND(SUMIF(Anlagenbewegungsdaten!B:B,A2537,Anlagenbewegungsdaten!C:C),3)</f>
        <v>0</v>
      </c>
      <c r="H2537" s="334">
        <f>IF(ISBLANK(F2537),ROUND(SUMIF(Anlagenbewegungsdaten!B:B,A2537,Anlagenbewegungsdaten!D:D),2),ROUND(G2537*F2537%,2))</f>
        <v>0</v>
      </c>
      <c r="I2537" s="334">
        <f>ROUND((H2537-SUMIF(Anlagenbewegungsdaten!$B:$B,A2537,Anlagenbewegungsdaten!D:D)),3)</f>
        <v>0</v>
      </c>
      <c r="J2537" s="335" t="s">
        <v>5179</v>
      </c>
      <c r="K2537" s="335" t="s">
        <v>5193</v>
      </c>
      <c r="L2537" s="516">
        <v>17.78</v>
      </c>
      <c r="M2537" s="332">
        <f>ROUND(SUMIF(Anlagenbewegungsdaten_AV!B:B,A2537,Anlagenbewegungsdaten_AV!C:C),3)</f>
        <v>0</v>
      </c>
      <c r="N2537" s="330">
        <f>IF(ISBLANK(L2537),ROUND(SUMIF(Anlagenbewegungsdaten_AV!B:B,A2537,Anlagenbewegungsdaten_AV!D:D),2),ROUND(M2537*L2537%,2))</f>
        <v>0</v>
      </c>
      <c r="O2537" s="330">
        <f>ROUND(N2537-SUMIF(Anlagenbewegungsdaten_AV!B:B,A2537,Anlagenbewegungsdaten_AV!D:D),3)</f>
        <v>0</v>
      </c>
    </row>
    <row r="2538" spans="1:15" ht="15" customHeight="1" x14ac:dyDescent="0.25">
      <c r="A2538" s="263" t="s">
        <v>2286</v>
      </c>
      <c r="B2538" s="174" t="s">
        <v>2108</v>
      </c>
      <c r="C2538" s="174" t="s">
        <v>4047</v>
      </c>
      <c r="D2538" s="174" t="s">
        <v>1654</v>
      </c>
      <c r="E2538" s="174" t="s">
        <v>2483</v>
      </c>
      <c r="F2538" s="289">
        <v>20.32</v>
      </c>
      <c r="G2538" s="333">
        <f>ROUND(SUMIF(Anlagenbewegungsdaten!B:B,A2538,Anlagenbewegungsdaten!C:C),3)</f>
        <v>0</v>
      </c>
      <c r="H2538" s="334">
        <f>IF(ISBLANK(F2538),ROUND(SUMIF(Anlagenbewegungsdaten!B:B,A2538,Anlagenbewegungsdaten!D:D),2),ROUND(G2538*F2538%,2))</f>
        <v>0</v>
      </c>
      <c r="I2538" s="334">
        <f>ROUND((H2538-SUMIF(Anlagenbewegungsdaten!$B:$B,A2538,Anlagenbewegungsdaten!D:D)),3)</f>
        <v>0</v>
      </c>
      <c r="J2538" s="335" t="s">
        <v>5179</v>
      </c>
      <c r="K2538" s="335" t="s">
        <v>5193</v>
      </c>
      <c r="L2538" s="516">
        <v>16.260000000000002</v>
      </c>
      <c r="M2538" s="332">
        <f>ROUND(SUMIF(Anlagenbewegungsdaten_AV!B:B,A2538,Anlagenbewegungsdaten_AV!C:C),3)</f>
        <v>0</v>
      </c>
      <c r="N2538" s="330">
        <f>IF(ISBLANK(L2538),ROUND(SUMIF(Anlagenbewegungsdaten_AV!B:B,A2538,Anlagenbewegungsdaten_AV!D:D),2),ROUND(M2538*L2538%,2))</f>
        <v>0</v>
      </c>
      <c r="O2538" s="330">
        <f>ROUND(N2538-SUMIF(Anlagenbewegungsdaten_AV!B:B,A2538,Anlagenbewegungsdaten_AV!D:D),3)</f>
        <v>0</v>
      </c>
    </row>
    <row r="2539" spans="1:15" ht="15" customHeight="1" x14ac:dyDescent="0.25">
      <c r="A2539" s="263" t="s">
        <v>2287</v>
      </c>
      <c r="B2539" s="174" t="s">
        <v>2108</v>
      </c>
      <c r="C2539" s="174" t="s">
        <v>4047</v>
      </c>
      <c r="D2539" s="174" t="s">
        <v>1827</v>
      </c>
      <c r="E2539" s="174" t="s">
        <v>2486</v>
      </c>
      <c r="F2539" s="289">
        <v>22.32</v>
      </c>
      <c r="G2539" s="333">
        <f>ROUND(SUMIF(Anlagenbewegungsdaten!B:B,A2539,Anlagenbewegungsdaten!C:C),3)</f>
        <v>0</v>
      </c>
      <c r="H2539" s="334">
        <f>IF(ISBLANK(F2539),ROUND(SUMIF(Anlagenbewegungsdaten!B:B,A2539,Anlagenbewegungsdaten!D:D),2),ROUND(G2539*F2539%,2))</f>
        <v>0</v>
      </c>
      <c r="I2539" s="334">
        <f>ROUND((H2539-SUMIF(Anlagenbewegungsdaten!$B:$B,A2539,Anlagenbewegungsdaten!D:D)),3)</f>
        <v>0</v>
      </c>
      <c r="J2539" s="335" t="s">
        <v>5179</v>
      </c>
      <c r="K2539" s="335" t="s">
        <v>5193</v>
      </c>
      <c r="L2539" s="516">
        <v>17.86</v>
      </c>
      <c r="M2539" s="332">
        <f>ROUND(SUMIF(Anlagenbewegungsdaten_AV!B:B,A2539,Anlagenbewegungsdaten_AV!C:C),3)</f>
        <v>0</v>
      </c>
      <c r="N2539" s="330">
        <f>IF(ISBLANK(L2539),ROUND(SUMIF(Anlagenbewegungsdaten_AV!B:B,A2539,Anlagenbewegungsdaten_AV!D:D),2),ROUND(M2539*L2539%,2))</f>
        <v>0</v>
      </c>
      <c r="O2539" s="330">
        <f>ROUND(N2539-SUMIF(Anlagenbewegungsdaten_AV!B:B,A2539,Anlagenbewegungsdaten_AV!D:D),3)</f>
        <v>0</v>
      </c>
    </row>
    <row r="2540" spans="1:15" ht="15" customHeight="1" x14ac:dyDescent="0.25">
      <c r="A2540" s="263" t="s">
        <v>2288</v>
      </c>
      <c r="B2540" s="174" t="s">
        <v>2108</v>
      </c>
      <c r="C2540" s="174" t="s">
        <v>4047</v>
      </c>
      <c r="D2540" s="184" t="s">
        <v>1656</v>
      </c>
      <c r="E2540" s="174" t="s">
        <v>1560</v>
      </c>
      <c r="F2540" s="289">
        <v>23.32</v>
      </c>
      <c r="G2540" s="333">
        <f>ROUND(SUMIF(Anlagenbewegungsdaten!B:B,A2540,Anlagenbewegungsdaten!C:C),3)</f>
        <v>0</v>
      </c>
      <c r="H2540" s="334">
        <f>IF(ISBLANK(F2540),ROUND(SUMIF(Anlagenbewegungsdaten!B:B,A2540,Anlagenbewegungsdaten!D:D),2),ROUND(G2540*F2540%,2))</f>
        <v>0</v>
      </c>
      <c r="I2540" s="334">
        <f>ROUND((H2540-SUMIF(Anlagenbewegungsdaten!$B:$B,A2540,Anlagenbewegungsdaten!D:D)),3)</f>
        <v>0</v>
      </c>
      <c r="J2540" s="335" t="s">
        <v>5179</v>
      </c>
      <c r="K2540" s="335" t="s">
        <v>5193</v>
      </c>
      <c r="L2540" s="516">
        <v>18.66</v>
      </c>
      <c r="M2540" s="332">
        <f>ROUND(SUMIF(Anlagenbewegungsdaten_AV!B:B,A2540,Anlagenbewegungsdaten_AV!C:C),3)</f>
        <v>0</v>
      </c>
      <c r="N2540" s="330">
        <f>IF(ISBLANK(L2540),ROUND(SUMIF(Anlagenbewegungsdaten_AV!B:B,A2540,Anlagenbewegungsdaten_AV!D:D),2),ROUND(M2540*L2540%,2))</f>
        <v>0</v>
      </c>
      <c r="O2540" s="330">
        <f>ROUND(N2540-SUMIF(Anlagenbewegungsdaten_AV!B:B,A2540,Anlagenbewegungsdaten_AV!D:D),3)</f>
        <v>0</v>
      </c>
    </row>
    <row r="2541" spans="1:15" ht="15" customHeight="1" x14ac:dyDescent="0.25">
      <c r="A2541" s="263" t="s">
        <v>2289</v>
      </c>
      <c r="B2541" s="174" t="s">
        <v>2108</v>
      </c>
      <c r="C2541" s="174" t="s">
        <v>4047</v>
      </c>
      <c r="D2541" s="174" t="s">
        <v>1658</v>
      </c>
      <c r="E2541" s="174" t="s">
        <v>1563</v>
      </c>
      <c r="F2541" s="289">
        <v>23.32</v>
      </c>
      <c r="G2541" s="333">
        <f>ROUND(SUMIF(Anlagenbewegungsdaten!B:B,A2541,Anlagenbewegungsdaten!C:C),3)</f>
        <v>0</v>
      </c>
      <c r="H2541" s="334">
        <f>IF(ISBLANK(F2541),ROUND(SUMIF(Anlagenbewegungsdaten!B:B,A2541,Anlagenbewegungsdaten!D:D),2),ROUND(G2541*F2541%,2))</f>
        <v>0</v>
      </c>
      <c r="I2541" s="334">
        <f>ROUND((H2541-SUMIF(Anlagenbewegungsdaten!$B:$B,A2541,Anlagenbewegungsdaten!D:D)),3)</f>
        <v>0</v>
      </c>
      <c r="J2541" s="335" t="s">
        <v>5179</v>
      </c>
      <c r="K2541" s="335" t="s">
        <v>5193</v>
      </c>
      <c r="L2541" s="516">
        <v>18.66</v>
      </c>
      <c r="M2541" s="332">
        <f>ROUND(SUMIF(Anlagenbewegungsdaten_AV!B:B,A2541,Anlagenbewegungsdaten_AV!C:C),3)</f>
        <v>0</v>
      </c>
      <c r="N2541" s="330">
        <f>IF(ISBLANK(L2541),ROUND(SUMIF(Anlagenbewegungsdaten_AV!B:B,A2541,Anlagenbewegungsdaten_AV!D:D),2),ROUND(M2541*L2541%,2))</f>
        <v>0</v>
      </c>
      <c r="O2541" s="330">
        <f>ROUND(N2541-SUMIF(Anlagenbewegungsdaten_AV!B:B,A2541,Anlagenbewegungsdaten_AV!D:D),3)</f>
        <v>0</v>
      </c>
    </row>
    <row r="2542" spans="1:15" ht="15" customHeight="1" x14ac:dyDescent="0.25">
      <c r="A2542" s="263" t="s">
        <v>2991</v>
      </c>
      <c r="B2542" s="174" t="s">
        <v>2108</v>
      </c>
      <c r="C2542" s="174" t="s">
        <v>4047</v>
      </c>
      <c r="D2542" s="174" t="s">
        <v>2622</v>
      </c>
      <c r="E2542" s="174" t="s">
        <v>2576</v>
      </c>
      <c r="F2542" s="289">
        <v>23.29</v>
      </c>
      <c r="G2542" s="333">
        <f>ROUND(SUMIF(Anlagenbewegungsdaten!B:B,A2542,Anlagenbewegungsdaten!C:C),3)</f>
        <v>0</v>
      </c>
      <c r="H2542" s="334">
        <f>IF(ISBLANK(F2542),ROUND(SUMIF(Anlagenbewegungsdaten!B:B,A2542,Anlagenbewegungsdaten!D:D),2),ROUND(G2542*F2542%,2))</f>
        <v>0</v>
      </c>
      <c r="I2542" s="334">
        <f>ROUND((H2542-SUMIF(Anlagenbewegungsdaten!$B:$B,A2542,Anlagenbewegungsdaten!D:D)),3)</f>
        <v>0</v>
      </c>
      <c r="J2542" s="335" t="s">
        <v>5179</v>
      </c>
      <c r="K2542" s="335" t="s">
        <v>5193</v>
      </c>
      <c r="L2542" s="516">
        <v>18.63</v>
      </c>
      <c r="M2542" s="332">
        <f>ROUND(SUMIF(Anlagenbewegungsdaten_AV!B:B,A2542,Anlagenbewegungsdaten_AV!C:C),3)</f>
        <v>0</v>
      </c>
      <c r="N2542" s="330">
        <f>IF(ISBLANK(L2542),ROUND(SUMIF(Anlagenbewegungsdaten_AV!B:B,A2542,Anlagenbewegungsdaten_AV!D:D),2),ROUND(M2542*L2542%,2))</f>
        <v>0</v>
      </c>
      <c r="O2542" s="330">
        <f>ROUND(N2542-SUMIF(Anlagenbewegungsdaten_AV!B:B,A2542,Anlagenbewegungsdaten_AV!D:D),3)</f>
        <v>0</v>
      </c>
    </row>
    <row r="2543" spans="1:15" ht="15" customHeight="1" x14ac:dyDescent="0.25">
      <c r="A2543" s="263" t="s">
        <v>3735</v>
      </c>
      <c r="B2543" s="174" t="s">
        <v>2108</v>
      </c>
      <c r="C2543" s="174" t="s">
        <v>4047</v>
      </c>
      <c r="D2543" s="174" t="s">
        <v>3366</v>
      </c>
      <c r="E2543" s="174" t="s">
        <v>3320</v>
      </c>
      <c r="F2543" s="289">
        <v>23.259999999999998</v>
      </c>
      <c r="G2543" s="333">
        <f>ROUND(SUMIF(Anlagenbewegungsdaten!B:B,A2543,Anlagenbewegungsdaten!C:C),3)</f>
        <v>0</v>
      </c>
      <c r="H2543" s="334">
        <f>IF(ISBLANK(F2543),ROUND(SUMIF(Anlagenbewegungsdaten!B:B,A2543,Anlagenbewegungsdaten!D:D),2),ROUND(G2543*F2543%,2))</f>
        <v>0</v>
      </c>
      <c r="I2543" s="334">
        <f>ROUND((H2543-SUMIF(Anlagenbewegungsdaten!$B:$B,A2543,Anlagenbewegungsdaten!D:D)),3)</f>
        <v>0</v>
      </c>
      <c r="J2543" s="335" t="s">
        <v>5179</v>
      </c>
      <c r="K2543" s="335" t="s">
        <v>5193</v>
      </c>
      <c r="L2543" s="516">
        <v>18.61</v>
      </c>
      <c r="M2543" s="332">
        <f>ROUND(SUMIF(Anlagenbewegungsdaten_AV!B:B,A2543,Anlagenbewegungsdaten_AV!C:C),3)</f>
        <v>0</v>
      </c>
      <c r="N2543" s="330">
        <f>IF(ISBLANK(L2543),ROUND(SUMIF(Anlagenbewegungsdaten_AV!B:B,A2543,Anlagenbewegungsdaten_AV!D:D),2),ROUND(M2543*L2543%,2))</f>
        <v>0</v>
      </c>
      <c r="O2543" s="330">
        <f>ROUND(N2543-SUMIF(Anlagenbewegungsdaten_AV!B:B,A2543,Anlagenbewegungsdaten_AV!D:D),3)</f>
        <v>0</v>
      </c>
    </row>
    <row r="2544" spans="1:15" ht="15" customHeight="1" x14ac:dyDescent="0.25">
      <c r="A2544" s="275" t="s">
        <v>4511</v>
      </c>
      <c r="B2544" s="193" t="s">
        <v>2108</v>
      </c>
      <c r="C2544" s="193" t="s">
        <v>4047</v>
      </c>
      <c r="D2544" s="193" t="s">
        <v>4139</v>
      </c>
      <c r="E2544" s="193" t="s">
        <v>4093</v>
      </c>
      <c r="F2544" s="290">
        <v>23.23</v>
      </c>
      <c r="G2544" s="333">
        <f>ROUND(SUMIF(Anlagenbewegungsdaten!B:B,A2544,Anlagenbewegungsdaten!C:C),3)</f>
        <v>0</v>
      </c>
      <c r="H2544" s="334">
        <f>IF(ISBLANK(F2544),ROUND(SUMIF(Anlagenbewegungsdaten!B:B,A2544,Anlagenbewegungsdaten!D:D),2),ROUND(G2544*F2544%,2))</f>
        <v>0</v>
      </c>
      <c r="I2544" s="334">
        <f>ROUND((H2544-SUMIF(Anlagenbewegungsdaten!$B:$B,A2544,Anlagenbewegungsdaten!D:D)),3)</f>
        <v>0</v>
      </c>
      <c r="J2544" s="335" t="s">
        <v>5179</v>
      </c>
      <c r="K2544" s="335" t="s">
        <v>5193</v>
      </c>
      <c r="L2544" s="516">
        <v>18.579999999999998</v>
      </c>
      <c r="M2544" s="332">
        <f>ROUND(SUMIF(Anlagenbewegungsdaten_AV!B:B,A2544,Anlagenbewegungsdaten_AV!C:C),3)</f>
        <v>0</v>
      </c>
      <c r="N2544" s="330">
        <f>IF(ISBLANK(L2544),ROUND(SUMIF(Anlagenbewegungsdaten_AV!B:B,A2544,Anlagenbewegungsdaten_AV!D:D),2),ROUND(M2544*L2544%,2))</f>
        <v>0</v>
      </c>
      <c r="O2544" s="330">
        <f>ROUND(N2544-SUMIF(Anlagenbewegungsdaten_AV!B:B,A2544,Anlagenbewegungsdaten_AV!D:D),3)</f>
        <v>0</v>
      </c>
    </row>
    <row r="2545" spans="1:15" ht="15" customHeight="1" x14ac:dyDescent="0.25">
      <c r="A2545" s="262" t="s">
        <v>982</v>
      </c>
      <c r="B2545" s="167" t="s">
        <v>2108</v>
      </c>
      <c r="C2545" s="168" t="s">
        <v>4047</v>
      </c>
      <c r="D2545" s="167" t="s">
        <v>2506</v>
      </c>
      <c r="E2545" s="167" t="s">
        <v>2483</v>
      </c>
      <c r="F2545" s="182">
        <v>11.32</v>
      </c>
      <c r="G2545" s="333">
        <f>ROUND(SUMIF(Anlagenbewegungsdaten!B:B,A2545,Anlagenbewegungsdaten!C:C),3)</f>
        <v>0</v>
      </c>
      <c r="H2545" s="334">
        <f>IF(ISBLANK(F2545),ROUND(SUMIF(Anlagenbewegungsdaten!B:B,A2545,Anlagenbewegungsdaten!D:D),2),ROUND(G2545*F2545%,2))</f>
        <v>0</v>
      </c>
      <c r="I2545" s="334">
        <f>ROUND((H2545-SUMIF(Anlagenbewegungsdaten!$B:$B,A2545,Anlagenbewegungsdaten!D:D)),3)</f>
        <v>0</v>
      </c>
      <c r="J2545" s="335" t="s">
        <v>5179</v>
      </c>
      <c r="K2545" s="335" t="s">
        <v>5193</v>
      </c>
      <c r="L2545" s="516">
        <v>9.06</v>
      </c>
      <c r="M2545" s="332">
        <f>ROUND(SUMIF(Anlagenbewegungsdaten_AV!B:B,A2545,Anlagenbewegungsdaten_AV!C:C),3)</f>
        <v>0</v>
      </c>
      <c r="N2545" s="330">
        <f>IF(ISBLANK(L2545),ROUND(SUMIF(Anlagenbewegungsdaten_AV!B:B,A2545,Anlagenbewegungsdaten_AV!D:D),2),ROUND(M2545*L2545%,2))</f>
        <v>0</v>
      </c>
      <c r="O2545" s="330">
        <f>ROUND(N2545-SUMIF(Anlagenbewegungsdaten_AV!B:B,A2545,Anlagenbewegungsdaten_AV!D:D),3)</f>
        <v>0</v>
      </c>
    </row>
    <row r="2546" spans="1:15" ht="15" customHeight="1" x14ac:dyDescent="0.25">
      <c r="A2546" s="262" t="s">
        <v>983</v>
      </c>
      <c r="B2546" s="167" t="s">
        <v>2108</v>
      </c>
      <c r="C2546" s="168" t="s">
        <v>4047</v>
      </c>
      <c r="D2546" s="179" t="s">
        <v>1830</v>
      </c>
      <c r="E2546" s="167" t="s">
        <v>2486</v>
      </c>
      <c r="F2546" s="182">
        <v>13.32</v>
      </c>
      <c r="G2546" s="333">
        <f>ROUND(SUMIF(Anlagenbewegungsdaten!B:B,A2546,Anlagenbewegungsdaten!C:C),3)</f>
        <v>0</v>
      </c>
      <c r="H2546" s="334">
        <f>IF(ISBLANK(F2546),ROUND(SUMIF(Anlagenbewegungsdaten!B:B,A2546,Anlagenbewegungsdaten!D:D),2),ROUND(G2546*F2546%,2))</f>
        <v>0</v>
      </c>
      <c r="I2546" s="334">
        <f>ROUND((H2546-SUMIF(Anlagenbewegungsdaten!$B:$B,A2546,Anlagenbewegungsdaten!D:D)),3)</f>
        <v>0</v>
      </c>
      <c r="J2546" s="335" t="s">
        <v>5179</v>
      </c>
      <c r="K2546" s="335" t="s">
        <v>5193</v>
      </c>
      <c r="L2546" s="516">
        <v>10.66</v>
      </c>
      <c r="M2546" s="332">
        <f>ROUND(SUMIF(Anlagenbewegungsdaten_AV!B:B,A2546,Anlagenbewegungsdaten_AV!C:C),3)</f>
        <v>0</v>
      </c>
      <c r="N2546" s="330">
        <f>IF(ISBLANK(L2546),ROUND(SUMIF(Anlagenbewegungsdaten_AV!B:B,A2546,Anlagenbewegungsdaten_AV!D:D),2),ROUND(M2546*L2546%,2))</f>
        <v>0</v>
      </c>
      <c r="O2546" s="330">
        <f>ROUND(N2546-SUMIF(Anlagenbewegungsdaten_AV!B:B,A2546,Anlagenbewegungsdaten_AV!D:D),3)</f>
        <v>0</v>
      </c>
    </row>
    <row r="2547" spans="1:15" ht="15" customHeight="1" x14ac:dyDescent="0.25">
      <c r="A2547" s="263" t="s">
        <v>2290</v>
      </c>
      <c r="B2547" s="173" t="s">
        <v>2108</v>
      </c>
      <c r="C2547" s="174" t="s">
        <v>4047</v>
      </c>
      <c r="D2547" s="174" t="s">
        <v>1832</v>
      </c>
      <c r="E2547" s="174" t="s">
        <v>1560</v>
      </c>
      <c r="F2547" s="289">
        <v>14.32</v>
      </c>
      <c r="G2547" s="333">
        <f>ROUND(SUMIF(Anlagenbewegungsdaten!B:B,A2547,Anlagenbewegungsdaten!C:C),3)</f>
        <v>0</v>
      </c>
      <c r="H2547" s="334">
        <f>IF(ISBLANK(F2547),ROUND(SUMIF(Anlagenbewegungsdaten!B:B,A2547,Anlagenbewegungsdaten!D:D),2),ROUND(G2547*F2547%,2))</f>
        <v>0</v>
      </c>
      <c r="I2547" s="334">
        <f>ROUND((H2547-SUMIF(Anlagenbewegungsdaten!$B:$B,A2547,Anlagenbewegungsdaten!D:D)),3)</f>
        <v>0</v>
      </c>
      <c r="J2547" s="335" t="s">
        <v>5179</v>
      </c>
      <c r="K2547" s="335" t="s">
        <v>5193</v>
      </c>
      <c r="L2547" s="516">
        <v>11.46</v>
      </c>
      <c r="M2547" s="332">
        <f>ROUND(SUMIF(Anlagenbewegungsdaten_AV!B:B,A2547,Anlagenbewegungsdaten_AV!C:C),3)</f>
        <v>0</v>
      </c>
      <c r="N2547" s="330">
        <f>IF(ISBLANK(L2547),ROUND(SUMIF(Anlagenbewegungsdaten_AV!B:B,A2547,Anlagenbewegungsdaten_AV!D:D),2),ROUND(M2547*L2547%,2))</f>
        <v>0</v>
      </c>
      <c r="O2547" s="330">
        <f>ROUND(N2547-SUMIF(Anlagenbewegungsdaten_AV!B:B,A2547,Anlagenbewegungsdaten_AV!D:D),3)</f>
        <v>0</v>
      </c>
    </row>
    <row r="2548" spans="1:15" ht="15" customHeight="1" x14ac:dyDescent="0.25">
      <c r="A2548" s="263" t="s">
        <v>2291</v>
      </c>
      <c r="B2548" s="173" t="s">
        <v>2108</v>
      </c>
      <c r="C2548" s="173" t="s">
        <v>4047</v>
      </c>
      <c r="D2548" s="174" t="s">
        <v>1834</v>
      </c>
      <c r="E2548" s="173" t="s">
        <v>1563</v>
      </c>
      <c r="F2548" s="289">
        <v>14.32</v>
      </c>
      <c r="G2548" s="333">
        <f>ROUND(SUMIF(Anlagenbewegungsdaten!B:B,A2548,Anlagenbewegungsdaten!C:C),3)</f>
        <v>0</v>
      </c>
      <c r="H2548" s="334">
        <f>IF(ISBLANK(F2548),ROUND(SUMIF(Anlagenbewegungsdaten!B:B,A2548,Anlagenbewegungsdaten!D:D),2),ROUND(G2548*F2548%,2))</f>
        <v>0</v>
      </c>
      <c r="I2548" s="334">
        <f>ROUND((H2548-SUMIF(Anlagenbewegungsdaten!$B:$B,A2548,Anlagenbewegungsdaten!D:D)),3)</f>
        <v>0</v>
      </c>
      <c r="J2548" s="335" t="s">
        <v>5179</v>
      </c>
      <c r="K2548" s="335" t="s">
        <v>5193</v>
      </c>
      <c r="L2548" s="516">
        <v>11.46</v>
      </c>
      <c r="M2548" s="332">
        <f>ROUND(SUMIF(Anlagenbewegungsdaten_AV!B:B,A2548,Anlagenbewegungsdaten_AV!C:C),3)</f>
        <v>0</v>
      </c>
      <c r="N2548" s="330">
        <f>IF(ISBLANK(L2548),ROUND(SUMIF(Anlagenbewegungsdaten_AV!B:B,A2548,Anlagenbewegungsdaten_AV!D:D),2),ROUND(M2548*L2548%,2))</f>
        <v>0</v>
      </c>
      <c r="O2548" s="330">
        <f>ROUND(N2548-SUMIF(Anlagenbewegungsdaten_AV!B:B,A2548,Anlagenbewegungsdaten_AV!D:D),3)</f>
        <v>0</v>
      </c>
    </row>
    <row r="2549" spans="1:15" ht="15" customHeight="1" x14ac:dyDescent="0.25">
      <c r="A2549" s="263" t="s">
        <v>2992</v>
      </c>
      <c r="B2549" s="173" t="s">
        <v>2108</v>
      </c>
      <c r="C2549" s="173" t="s">
        <v>4047</v>
      </c>
      <c r="D2549" s="174" t="s">
        <v>2750</v>
      </c>
      <c r="E2549" s="174" t="s">
        <v>2576</v>
      </c>
      <c r="F2549" s="289">
        <v>14.290000000000001</v>
      </c>
      <c r="G2549" s="333">
        <f>ROUND(SUMIF(Anlagenbewegungsdaten!B:B,A2549,Anlagenbewegungsdaten!C:C),3)</f>
        <v>0</v>
      </c>
      <c r="H2549" s="334">
        <f>IF(ISBLANK(F2549),ROUND(SUMIF(Anlagenbewegungsdaten!B:B,A2549,Anlagenbewegungsdaten!D:D),2),ROUND(G2549*F2549%,2))</f>
        <v>0</v>
      </c>
      <c r="I2549" s="334">
        <f>ROUND((H2549-SUMIF(Anlagenbewegungsdaten!$B:$B,A2549,Anlagenbewegungsdaten!D:D)),3)</f>
        <v>0</v>
      </c>
      <c r="J2549" s="335" t="s">
        <v>5179</v>
      </c>
      <c r="K2549" s="335" t="s">
        <v>5193</v>
      </c>
      <c r="L2549" s="516">
        <v>11.43</v>
      </c>
      <c r="M2549" s="332">
        <f>ROUND(SUMIF(Anlagenbewegungsdaten_AV!B:B,A2549,Anlagenbewegungsdaten_AV!C:C),3)</f>
        <v>0</v>
      </c>
      <c r="N2549" s="330">
        <f>IF(ISBLANK(L2549),ROUND(SUMIF(Anlagenbewegungsdaten_AV!B:B,A2549,Anlagenbewegungsdaten_AV!D:D),2),ROUND(M2549*L2549%,2))</f>
        <v>0</v>
      </c>
      <c r="O2549" s="330">
        <f>ROUND(N2549-SUMIF(Anlagenbewegungsdaten_AV!B:B,A2549,Anlagenbewegungsdaten_AV!D:D),3)</f>
        <v>0</v>
      </c>
    </row>
    <row r="2550" spans="1:15" ht="15" customHeight="1" x14ac:dyDescent="0.25">
      <c r="A2550" s="263" t="s">
        <v>3736</v>
      </c>
      <c r="B2550" s="173" t="s">
        <v>2108</v>
      </c>
      <c r="C2550" s="173" t="s">
        <v>4047</v>
      </c>
      <c r="D2550" s="174" t="s">
        <v>3494</v>
      </c>
      <c r="E2550" s="174" t="s">
        <v>3320</v>
      </c>
      <c r="F2550" s="289">
        <v>14.26</v>
      </c>
      <c r="G2550" s="333">
        <f>ROUND(SUMIF(Anlagenbewegungsdaten!B:B,A2550,Anlagenbewegungsdaten!C:C),3)</f>
        <v>0</v>
      </c>
      <c r="H2550" s="334">
        <f>IF(ISBLANK(F2550),ROUND(SUMIF(Anlagenbewegungsdaten!B:B,A2550,Anlagenbewegungsdaten!D:D),2),ROUND(G2550*F2550%,2))</f>
        <v>0</v>
      </c>
      <c r="I2550" s="334">
        <f>ROUND((H2550-SUMIF(Anlagenbewegungsdaten!$B:$B,A2550,Anlagenbewegungsdaten!D:D)),3)</f>
        <v>0</v>
      </c>
      <c r="J2550" s="335" t="s">
        <v>5179</v>
      </c>
      <c r="K2550" s="335" t="s">
        <v>5193</v>
      </c>
      <c r="L2550" s="516">
        <v>11.41</v>
      </c>
      <c r="M2550" s="332">
        <f>ROUND(SUMIF(Anlagenbewegungsdaten_AV!B:B,A2550,Anlagenbewegungsdaten_AV!C:C),3)</f>
        <v>0</v>
      </c>
      <c r="N2550" s="330">
        <f>IF(ISBLANK(L2550),ROUND(SUMIF(Anlagenbewegungsdaten_AV!B:B,A2550,Anlagenbewegungsdaten_AV!D:D),2),ROUND(M2550*L2550%,2))</f>
        <v>0</v>
      </c>
      <c r="O2550" s="330">
        <f>ROUND(N2550-SUMIF(Anlagenbewegungsdaten_AV!B:B,A2550,Anlagenbewegungsdaten_AV!D:D),3)</f>
        <v>0</v>
      </c>
    </row>
    <row r="2551" spans="1:15" ht="15" customHeight="1" x14ac:dyDescent="0.25">
      <c r="A2551" s="275" t="s">
        <v>4512</v>
      </c>
      <c r="B2551" s="194" t="s">
        <v>2108</v>
      </c>
      <c r="C2551" s="194" t="s">
        <v>4047</v>
      </c>
      <c r="D2551" s="193" t="s">
        <v>4268</v>
      </c>
      <c r="E2551" s="193" t="s">
        <v>4093</v>
      </c>
      <c r="F2551" s="290">
        <v>14.23</v>
      </c>
      <c r="G2551" s="333">
        <f>ROUND(SUMIF(Anlagenbewegungsdaten!B:B,A2551,Anlagenbewegungsdaten!C:C),3)</f>
        <v>0</v>
      </c>
      <c r="H2551" s="334">
        <f>IF(ISBLANK(F2551),ROUND(SUMIF(Anlagenbewegungsdaten!B:B,A2551,Anlagenbewegungsdaten!D:D),2),ROUND(G2551*F2551%,2))</f>
        <v>0</v>
      </c>
      <c r="I2551" s="334">
        <f>ROUND((H2551-SUMIF(Anlagenbewegungsdaten!$B:$B,A2551,Anlagenbewegungsdaten!D:D)),3)</f>
        <v>0</v>
      </c>
      <c r="J2551" s="335" t="s">
        <v>5179</v>
      </c>
      <c r="K2551" s="335" t="s">
        <v>5193</v>
      </c>
      <c r="L2551" s="516">
        <v>11.38</v>
      </c>
      <c r="M2551" s="332">
        <f>ROUND(SUMIF(Anlagenbewegungsdaten_AV!B:B,A2551,Anlagenbewegungsdaten_AV!C:C),3)</f>
        <v>0</v>
      </c>
      <c r="N2551" s="330">
        <f>IF(ISBLANK(L2551),ROUND(SUMIF(Anlagenbewegungsdaten_AV!B:B,A2551,Anlagenbewegungsdaten_AV!D:D),2),ROUND(M2551*L2551%,2))</f>
        <v>0</v>
      </c>
      <c r="O2551" s="330">
        <f>ROUND(N2551-SUMIF(Anlagenbewegungsdaten_AV!B:B,A2551,Anlagenbewegungsdaten_AV!D:D),3)</f>
        <v>0</v>
      </c>
    </row>
    <row r="2552" spans="1:15" ht="15" customHeight="1" x14ac:dyDescent="0.25">
      <c r="A2552" s="263" t="s">
        <v>2292</v>
      </c>
      <c r="B2552" s="173" t="s">
        <v>2108</v>
      </c>
      <c r="C2552" s="173" t="s">
        <v>4047</v>
      </c>
      <c r="D2552" s="174" t="s">
        <v>1836</v>
      </c>
      <c r="E2552" s="173" t="s">
        <v>2483</v>
      </c>
      <c r="F2552" s="289">
        <v>12.32</v>
      </c>
      <c r="G2552" s="333">
        <f>ROUND(SUMIF(Anlagenbewegungsdaten!B:B,A2552,Anlagenbewegungsdaten!C:C),3)</f>
        <v>0</v>
      </c>
      <c r="H2552" s="334">
        <f>IF(ISBLANK(F2552),ROUND(SUMIF(Anlagenbewegungsdaten!B:B,A2552,Anlagenbewegungsdaten!D:D),2),ROUND(G2552*F2552%,2))</f>
        <v>0</v>
      </c>
      <c r="I2552" s="334">
        <f>ROUND((H2552-SUMIF(Anlagenbewegungsdaten!$B:$B,A2552,Anlagenbewegungsdaten!D:D)),3)</f>
        <v>0</v>
      </c>
      <c r="J2552" s="335" t="s">
        <v>5179</v>
      </c>
      <c r="K2552" s="335" t="s">
        <v>5193</v>
      </c>
      <c r="L2552" s="516">
        <v>9.86</v>
      </c>
      <c r="M2552" s="332">
        <f>ROUND(SUMIF(Anlagenbewegungsdaten_AV!B:B,A2552,Anlagenbewegungsdaten_AV!C:C),3)</f>
        <v>0</v>
      </c>
      <c r="N2552" s="330">
        <f>IF(ISBLANK(L2552),ROUND(SUMIF(Anlagenbewegungsdaten_AV!B:B,A2552,Anlagenbewegungsdaten_AV!D:D),2),ROUND(M2552*L2552%,2))</f>
        <v>0</v>
      </c>
      <c r="O2552" s="330">
        <f>ROUND(N2552-SUMIF(Anlagenbewegungsdaten_AV!B:B,A2552,Anlagenbewegungsdaten_AV!D:D),3)</f>
        <v>0</v>
      </c>
    </row>
    <row r="2553" spans="1:15" ht="15" customHeight="1" x14ac:dyDescent="0.25">
      <c r="A2553" s="263" t="s">
        <v>2293</v>
      </c>
      <c r="B2553" s="173" t="s">
        <v>2108</v>
      </c>
      <c r="C2553" s="173" t="s">
        <v>4047</v>
      </c>
      <c r="D2553" s="174" t="s">
        <v>1838</v>
      </c>
      <c r="E2553" s="173" t="s">
        <v>2486</v>
      </c>
      <c r="F2553" s="289">
        <v>14.32</v>
      </c>
      <c r="G2553" s="333">
        <f>ROUND(SUMIF(Anlagenbewegungsdaten!B:B,A2553,Anlagenbewegungsdaten!C:C),3)</f>
        <v>0</v>
      </c>
      <c r="H2553" s="334">
        <f>IF(ISBLANK(F2553),ROUND(SUMIF(Anlagenbewegungsdaten!B:B,A2553,Anlagenbewegungsdaten!D:D),2),ROUND(G2553*F2553%,2))</f>
        <v>0</v>
      </c>
      <c r="I2553" s="334">
        <f>ROUND((H2553-SUMIF(Anlagenbewegungsdaten!$B:$B,A2553,Anlagenbewegungsdaten!D:D)),3)</f>
        <v>0</v>
      </c>
      <c r="J2553" s="335" t="s">
        <v>5179</v>
      </c>
      <c r="K2553" s="335" t="s">
        <v>5193</v>
      </c>
      <c r="L2553" s="516">
        <v>11.46</v>
      </c>
      <c r="M2553" s="332">
        <f>ROUND(SUMIF(Anlagenbewegungsdaten_AV!B:B,A2553,Anlagenbewegungsdaten_AV!C:C),3)</f>
        <v>0</v>
      </c>
      <c r="N2553" s="330">
        <f>IF(ISBLANK(L2553),ROUND(SUMIF(Anlagenbewegungsdaten_AV!B:B,A2553,Anlagenbewegungsdaten_AV!D:D),2),ROUND(M2553*L2553%,2))</f>
        <v>0</v>
      </c>
      <c r="O2553" s="330">
        <f>ROUND(N2553-SUMIF(Anlagenbewegungsdaten_AV!B:B,A2553,Anlagenbewegungsdaten_AV!D:D),3)</f>
        <v>0</v>
      </c>
    </row>
    <row r="2554" spans="1:15" ht="15" customHeight="1" x14ac:dyDescent="0.25">
      <c r="A2554" s="263" t="s">
        <v>2294</v>
      </c>
      <c r="B2554" s="173" t="s">
        <v>2108</v>
      </c>
      <c r="C2554" s="174" t="s">
        <v>4047</v>
      </c>
      <c r="D2554" s="174" t="s">
        <v>1840</v>
      </c>
      <c r="E2554" s="174" t="s">
        <v>1560</v>
      </c>
      <c r="F2554" s="289">
        <v>15.32</v>
      </c>
      <c r="G2554" s="333">
        <f>ROUND(SUMIF(Anlagenbewegungsdaten!B:B,A2554,Anlagenbewegungsdaten!C:C),3)</f>
        <v>0</v>
      </c>
      <c r="H2554" s="334">
        <f>IF(ISBLANK(F2554),ROUND(SUMIF(Anlagenbewegungsdaten!B:B,A2554,Anlagenbewegungsdaten!D:D),2),ROUND(G2554*F2554%,2))</f>
        <v>0</v>
      </c>
      <c r="I2554" s="334">
        <f>ROUND((H2554-SUMIF(Anlagenbewegungsdaten!$B:$B,A2554,Anlagenbewegungsdaten!D:D)),3)</f>
        <v>0</v>
      </c>
      <c r="J2554" s="335" t="s">
        <v>5179</v>
      </c>
      <c r="K2554" s="335" t="s">
        <v>5193</v>
      </c>
      <c r="L2554" s="516">
        <v>12.26</v>
      </c>
      <c r="M2554" s="332">
        <f>ROUND(SUMIF(Anlagenbewegungsdaten_AV!B:B,A2554,Anlagenbewegungsdaten_AV!C:C),3)</f>
        <v>0</v>
      </c>
      <c r="N2554" s="330">
        <f>IF(ISBLANK(L2554),ROUND(SUMIF(Anlagenbewegungsdaten_AV!B:B,A2554,Anlagenbewegungsdaten_AV!D:D),2),ROUND(M2554*L2554%,2))</f>
        <v>0</v>
      </c>
      <c r="O2554" s="330">
        <f>ROUND(N2554-SUMIF(Anlagenbewegungsdaten_AV!B:B,A2554,Anlagenbewegungsdaten_AV!D:D),3)</f>
        <v>0</v>
      </c>
    </row>
    <row r="2555" spans="1:15" ht="15" customHeight="1" x14ac:dyDescent="0.25">
      <c r="A2555" s="263" t="s">
        <v>2295</v>
      </c>
      <c r="B2555" s="173" t="s">
        <v>2108</v>
      </c>
      <c r="C2555" s="173" t="s">
        <v>4047</v>
      </c>
      <c r="D2555" s="174" t="s">
        <v>1842</v>
      </c>
      <c r="E2555" s="173" t="s">
        <v>1563</v>
      </c>
      <c r="F2555" s="289">
        <v>15.32</v>
      </c>
      <c r="G2555" s="333">
        <f>ROUND(SUMIF(Anlagenbewegungsdaten!B:B,A2555,Anlagenbewegungsdaten!C:C),3)</f>
        <v>0</v>
      </c>
      <c r="H2555" s="334">
        <f>IF(ISBLANK(F2555),ROUND(SUMIF(Anlagenbewegungsdaten!B:B,A2555,Anlagenbewegungsdaten!D:D),2),ROUND(G2555*F2555%,2))</f>
        <v>0</v>
      </c>
      <c r="I2555" s="334">
        <f>ROUND((H2555-SUMIF(Anlagenbewegungsdaten!$B:$B,A2555,Anlagenbewegungsdaten!D:D)),3)</f>
        <v>0</v>
      </c>
      <c r="J2555" s="335" t="s">
        <v>5179</v>
      </c>
      <c r="K2555" s="335" t="s">
        <v>5193</v>
      </c>
      <c r="L2555" s="516">
        <v>12.26</v>
      </c>
      <c r="M2555" s="332">
        <f>ROUND(SUMIF(Anlagenbewegungsdaten_AV!B:B,A2555,Anlagenbewegungsdaten_AV!C:C),3)</f>
        <v>0</v>
      </c>
      <c r="N2555" s="330">
        <f>IF(ISBLANK(L2555),ROUND(SUMIF(Anlagenbewegungsdaten_AV!B:B,A2555,Anlagenbewegungsdaten_AV!D:D),2),ROUND(M2555*L2555%,2))</f>
        <v>0</v>
      </c>
      <c r="O2555" s="330">
        <f>ROUND(N2555-SUMIF(Anlagenbewegungsdaten_AV!B:B,A2555,Anlagenbewegungsdaten_AV!D:D),3)</f>
        <v>0</v>
      </c>
    </row>
    <row r="2556" spans="1:15" ht="15" customHeight="1" x14ac:dyDescent="0.25">
      <c r="A2556" s="263" t="s">
        <v>2993</v>
      </c>
      <c r="B2556" s="173" t="s">
        <v>2108</v>
      </c>
      <c r="C2556" s="173" t="s">
        <v>4047</v>
      </c>
      <c r="D2556" s="174" t="s">
        <v>2752</v>
      </c>
      <c r="E2556" s="174" t="s">
        <v>2576</v>
      </c>
      <c r="F2556" s="289">
        <v>15.290000000000001</v>
      </c>
      <c r="G2556" s="333">
        <f>ROUND(SUMIF(Anlagenbewegungsdaten!B:B,A2556,Anlagenbewegungsdaten!C:C),3)</f>
        <v>0</v>
      </c>
      <c r="H2556" s="334">
        <f>IF(ISBLANK(F2556),ROUND(SUMIF(Anlagenbewegungsdaten!B:B,A2556,Anlagenbewegungsdaten!D:D),2),ROUND(G2556*F2556%,2))</f>
        <v>0</v>
      </c>
      <c r="I2556" s="334">
        <f>ROUND((H2556-SUMIF(Anlagenbewegungsdaten!$B:$B,A2556,Anlagenbewegungsdaten!D:D)),3)</f>
        <v>0</v>
      </c>
      <c r="J2556" s="335" t="s">
        <v>5179</v>
      </c>
      <c r="K2556" s="335" t="s">
        <v>5193</v>
      </c>
      <c r="L2556" s="516">
        <v>12.23</v>
      </c>
      <c r="M2556" s="332">
        <f>ROUND(SUMIF(Anlagenbewegungsdaten_AV!B:B,A2556,Anlagenbewegungsdaten_AV!C:C),3)</f>
        <v>0</v>
      </c>
      <c r="N2556" s="330">
        <f>IF(ISBLANK(L2556),ROUND(SUMIF(Anlagenbewegungsdaten_AV!B:B,A2556,Anlagenbewegungsdaten_AV!D:D),2),ROUND(M2556*L2556%,2))</f>
        <v>0</v>
      </c>
      <c r="O2556" s="330">
        <f>ROUND(N2556-SUMIF(Anlagenbewegungsdaten_AV!B:B,A2556,Anlagenbewegungsdaten_AV!D:D),3)</f>
        <v>0</v>
      </c>
    </row>
    <row r="2557" spans="1:15" ht="15" customHeight="1" x14ac:dyDescent="0.25">
      <c r="A2557" s="263" t="s">
        <v>3737</v>
      </c>
      <c r="B2557" s="173" t="s">
        <v>2108</v>
      </c>
      <c r="C2557" s="173" t="s">
        <v>4047</v>
      </c>
      <c r="D2557" s="174" t="s">
        <v>3496</v>
      </c>
      <c r="E2557" s="174" t="s">
        <v>3320</v>
      </c>
      <c r="F2557" s="289">
        <v>15.26</v>
      </c>
      <c r="G2557" s="333">
        <f>ROUND(SUMIF(Anlagenbewegungsdaten!B:B,A2557,Anlagenbewegungsdaten!C:C),3)</f>
        <v>0</v>
      </c>
      <c r="H2557" s="334">
        <f>IF(ISBLANK(F2557),ROUND(SUMIF(Anlagenbewegungsdaten!B:B,A2557,Anlagenbewegungsdaten!D:D),2),ROUND(G2557*F2557%,2))</f>
        <v>0</v>
      </c>
      <c r="I2557" s="334">
        <f>ROUND((H2557-SUMIF(Anlagenbewegungsdaten!$B:$B,A2557,Anlagenbewegungsdaten!D:D)),3)</f>
        <v>0</v>
      </c>
      <c r="J2557" s="335" t="s">
        <v>5179</v>
      </c>
      <c r="K2557" s="335" t="s">
        <v>5193</v>
      </c>
      <c r="L2557" s="516">
        <v>12.21</v>
      </c>
      <c r="M2557" s="332">
        <f>ROUND(SUMIF(Anlagenbewegungsdaten_AV!B:B,A2557,Anlagenbewegungsdaten_AV!C:C),3)</f>
        <v>0</v>
      </c>
      <c r="N2557" s="330">
        <f>IF(ISBLANK(L2557),ROUND(SUMIF(Anlagenbewegungsdaten_AV!B:B,A2557,Anlagenbewegungsdaten_AV!D:D),2),ROUND(M2557*L2557%,2))</f>
        <v>0</v>
      </c>
      <c r="O2557" s="330">
        <f>ROUND(N2557-SUMIF(Anlagenbewegungsdaten_AV!B:B,A2557,Anlagenbewegungsdaten_AV!D:D),3)</f>
        <v>0</v>
      </c>
    </row>
    <row r="2558" spans="1:15" ht="15" customHeight="1" x14ac:dyDescent="0.25">
      <c r="A2558" s="275" t="s">
        <v>4513</v>
      </c>
      <c r="B2558" s="194" t="s">
        <v>2108</v>
      </c>
      <c r="C2558" s="194" t="s">
        <v>4047</v>
      </c>
      <c r="D2558" s="193" t="s">
        <v>4270</v>
      </c>
      <c r="E2558" s="193" t="s">
        <v>4093</v>
      </c>
      <c r="F2558" s="290">
        <v>15.23</v>
      </c>
      <c r="G2558" s="333">
        <f>ROUND(SUMIF(Anlagenbewegungsdaten!B:B,A2558,Anlagenbewegungsdaten!C:C),3)</f>
        <v>0</v>
      </c>
      <c r="H2558" s="334">
        <f>IF(ISBLANK(F2558),ROUND(SUMIF(Anlagenbewegungsdaten!B:B,A2558,Anlagenbewegungsdaten!D:D),2),ROUND(G2558*F2558%,2))</f>
        <v>0</v>
      </c>
      <c r="I2558" s="334">
        <f>ROUND((H2558-SUMIF(Anlagenbewegungsdaten!$B:$B,A2558,Anlagenbewegungsdaten!D:D)),3)</f>
        <v>0</v>
      </c>
      <c r="J2558" s="335" t="s">
        <v>5179</v>
      </c>
      <c r="K2558" s="335" t="s">
        <v>5193</v>
      </c>
      <c r="L2558" s="516">
        <v>12.18</v>
      </c>
      <c r="M2558" s="332">
        <f>ROUND(SUMIF(Anlagenbewegungsdaten_AV!B:B,A2558,Anlagenbewegungsdaten_AV!C:C),3)</f>
        <v>0</v>
      </c>
      <c r="N2558" s="330">
        <f>IF(ISBLANK(L2558),ROUND(SUMIF(Anlagenbewegungsdaten_AV!B:B,A2558,Anlagenbewegungsdaten_AV!D:D),2),ROUND(M2558*L2558%,2))</f>
        <v>0</v>
      </c>
      <c r="O2558" s="330">
        <f>ROUND(N2558-SUMIF(Anlagenbewegungsdaten_AV!B:B,A2558,Anlagenbewegungsdaten_AV!D:D),3)</f>
        <v>0</v>
      </c>
    </row>
    <row r="2559" spans="1:15" ht="15" customHeight="1" x14ac:dyDescent="0.25">
      <c r="A2559" s="262" t="s">
        <v>984</v>
      </c>
      <c r="B2559" s="167" t="s">
        <v>2108</v>
      </c>
      <c r="C2559" s="168" t="s">
        <v>4047</v>
      </c>
      <c r="D2559" s="167" t="s">
        <v>2509</v>
      </c>
      <c r="E2559" s="167" t="s">
        <v>2483</v>
      </c>
      <c r="F2559" s="182">
        <v>17.32</v>
      </c>
      <c r="G2559" s="333">
        <f>ROUND(SUMIF(Anlagenbewegungsdaten!B:B,A2559,Anlagenbewegungsdaten!C:C),3)</f>
        <v>0</v>
      </c>
      <c r="H2559" s="334">
        <f>IF(ISBLANK(F2559),ROUND(SUMIF(Anlagenbewegungsdaten!B:B,A2559,Anlagenbewegungsdaten!D:D),2),ROUND(G2559*F2559%,2))</f>
        <v>0</v>
      </c>
      <c r="I2559" s="334">
        <f>ROUND((H2559-SUMIF(Anlagenbewegungsdaten!$B:$B,A2559,Anlagenbewegungsdaten!D:D)),3)</f>
        <v>0</v>
      </c>
      <c r="J2559" s="335" t="s">
        <v>5179</v>
      </c>
      <c r="K2559" s="335" t="s">
        <v>5193</v>
      </c>
      <c r="L2559" s="516">
        <v>13.86</v>
      </c>
      <c r="M2559" s="332">
        <f>ROUND(SUMIF(Anlagenbewegungsdaten_AV!B:B,A2559,Anlagenbewegungsdaten_AV!C:C),3)</f>
        <v>0</v>
      </c>
      <c r="N2559" s="330">
        <f>IF(ISBLANK(L2559),ROUND(SUMIF(Anlagenbewegungsdaten_AV!B:B,A2559,Anlagenbewegungsdaten_AV!D:D),2),ROUND(M2559*L2559%,2))</f>
        <v>0</v>
      </c>
      <c r="O2559" s="330">
        <f>ROUND(N2559-SUMIF(Anlagenbewegungsdaten_AV!B:B,A2559,Anlagenbewegungsdaten_AV!D:D),3)</f>
        <v>0</v>
      </c>
    </row>
    <row r="2560" spans="1:15" ht="15" customHeight="1" x14ac:dyDescent="0.25">
      <c r="A2560" s="262" t="s">
        <v>985</v>
      </c>
      <c r="B2560" s="167" t="s">
        <v>2108</v>
      </c>
      <c r="C2560" s="168" t="s">
        <v>4047</v>
      </c>
      <c r="D2560" s="167" t="s">
        <v>2511</v>
      </c>
      <c r="E2560" s="167" t="s">
        <v>2486</v>
      </c>
      <c r="F2560" s="182">
        <v>19.32</v>
      </c>
      <c r="G2560" s="333">
        <f>ROUND(SUMIF(Anlagenbewegungsdaten!B:B,A2560,Anlagenbewegungsdaten!C:C),3)</f>
        <v>0</v>
      </c>
      <c r="H2560" s="334">
        <f>IF(ISBLANK(F2560),ROUND(SUMIF(Anlagenbewegungsdaten!B:B,A2560,Anlagenbewegungsdaten!D:D),2),ROUND(G2560*F2560%,2))</f>
        <v>0</v>
      </c>
      <c r="I2560" s="334">
        <f>ROUND((H2560-SUMIF(Anlagenbewegungsdaten!$B:$B,A2560,Anlagenbewegungsdaten!D:D)),3)</f>
        <v>0</v>
      </c>
      <c r="J2560" s="335" t="s">
        <v>5179</v>
      </c>
      <c r="K2560" s="335" t="s">
        <v>5193</v>
      </c>
      <c r="L2560" s="516">
        <v>15.46</v>
      </c>
      <c r="M2560" s="332">
        <f>ROUND(SUMIF(Anlagenbewegungsdaten_AV!B:B,A2560,Anlagenbewegungsdaten_AV!C:C),3)</f>
        <v>0</v>
      </c>
      <c r="N2560" s="330">
        <f>IF(ISBLANK(L2560),ROUND(SUMIF(Anlagenbewegungsdaten_AV!B:B,A2560,Anlagenbewegungsdaten_AV!D:D),2),ROUND(M2560*L2560%,2))</f>
        <v>0</v>
      </c>
      <c r="O2560" s="330">
        <f>ROUND(N2560-SUMIF(Anlagenbewegungsdaten_AV!B:B,A2560,Anlagenbewegungsdaten_AV!D:D),3)</f>
        <v>0</v>
      </c>
    </row>
    <row r="2561" spans="1:15" ht="15" customHeight="1" x14ac:dyDescent="0.25">
      <c r="A2561" s="263" t="s">
        <v>2296</v>
      </c>
      <c r="B2561" s="173" t="s">
        <v>2108</v>
      </c>
      <c r="C2561" s="174" t="s">
        <v>4047</v>
      </c>
      <c r="D2561" s="174" t="s">
        <v>1844</v>
      </c>
      <c r="E2561" s="174" t="s">
        <v>1560</v>
      </c>
      <c r="F2561" s="289">
        <v>20.32</v>
      </c>
      <c r="G2561" s="333">
        <f>ROUND(SUMIF(Anlagenbewegungsdaten!B:B,A2561,Anlagenbewegungsdaten!C:C),3)</f>
        <v>0</v>
      </c>
      <c r="H2561" s="334">
        <f>IF(ISBLANK(F2561),ROUND(SUMIF(Anlagenbewegungsdaten!B:B,A2561,Anlagenbewegungsdaten!D:D),2),ROUND(G2561*F2561%,2))</f>
        <v>0</v>
      </c>
      <c r="I2561" s="334">
        <f>ROUND((H2561-SUMIF(Anlagenbewegungsdaten!$B:$B,A2561,Anlagenbewegungsdaten!D:D)),3)</f>
        <v>0</v>
      </c>
      <c r="J2561" s="335" t="s">
        <v>5179</v>
      </c>
      <c r="K2561" s="335" t="s">
        <v>5193</v>
      </c>
      <c r="L2561" s="516">
        <v>16.260000000000002</v>
      </c>
      <c r="M2561" s="332">
        <f>ROUND(SUMIF(Anlagenbewegungsdaten_AV!B:B,A2561,Anlagenbewegungsdaten_AV!C:C),3)</f>
        <v>0</v>
      </c>
      <c r="N2561" s="330">
        <f>IF(ISBLANK(L2561),ROUND(SUMIF(Anlagenbewegungsdaten_AV!B:B,A2561,Anlagenbewegungsdaten_AV!D:D),2),ROUND(M2561*L2561%,2))</f>
        <v>0</v>
      </c>
      <c r="O2561" s="330">
        <f>ROUND(N2561-SUMIF(Anlagenbewegungsdaten_AV!B:B,A2561,Anlagenbewegungsdaten_AV!D:D),3)</f>
        <v>0</v>
      </c>
    </row>
    <row r="2562" spans="1:15" ht="15" customHeight="1" x14ac:dyDescent="0.25">
      <c r="A2562" s="263" t="s">
        <v>2297</v>
      </c>
      <c r="B2562" s="173" t="s">
        <v>2108</v>
      </c>
      <c r="C2562" s="173" t="s">
        <v>4047</v>
      </c>
      <c r="D2562" s="174" t="s">
        <v>1846</v>
      </c>
      <c r="E2562" s="173" t="s">
        <v>1563</v>
      </c>
      <c r="F2562" s="289">
        <v>20.32</v>
      </c>
      <c r="G2562" s="333">
        <f>ROUND(SUMIF(Anlagenbewegungsdaten!B:B,A2562,Anlagenbewegungsdaten!C:C),3)</f>
        <v>0</v>
      </c>
      <c r="H2562" s="334">
        <f>IF(ISBLANK(F2562),ROUND(SUMIF(Anlagenbewegungsdaten!B:B,A2562,Anlagenbewegungsdaten!D:D),2),ROUND(G2562*F2562%,2))</f>
        <v>0</v>
      </c>
      <c r="I2562" s="334">
        <f>ROUND((H2562-SUMIF(Anlagenbewegungsdaten!$B:$B,A2562,Anlagenbewegungsdaten!D:D)),3)</f>
        <v>0</v>
      </c>
      <c r="J2562" s="335" t="s">
        <v>5179</v>
      </c>
      <c r="K2562" s="335" t="s">
        <v>5193</v>
      </c>
      <c r="L2562" s="516">
        <v>16.260000000000002</v>
      </c>
      <c r="M2562" s="332">
        <f>ROUND(SUMIF(Anlagenbewegungsdaten_AV!B:B,A2562,Anlagenbewegungsdaten_AV!C:C),3)</f>
        <v>0</v>
      </c>
      <c r="N2562" s="330">
        <f>IF(ISBLANK(L2562),ROUND(SUMIF(Anlagenbewegungsdaten_AV!B:B,A2562,Anlagenbewegungsdaten_AV!D:D),2),ROUND(M2562*L2562%,2))</f>
        <v>0</v>
      </c>
      <c r="O2562" s="330">
        <f>ROUND(N2562-SUMIF(Anlagenbewegungsdaten_AV!B:B,A2562,Anlagenbewegungsdaten_AV!D:D),3)</f>
        <v>0</v>
      </c>
    </row>
    <row r="2563" spans="1:15" ht="15" customHeight="1" x14ac:dyDescent="0.25">
      <c r="A2563" s="263" t="s">
        <v>2994</v>
      </c>
      <c r="B2563" s="173" t="s">
        <v>2108</v>
      </c>
      <c r="C2563" s="173" t="s">
        <v>4047</v>
      </c>
      <c r="D2563" s="174" t="s">
        <v>2754</v>
      </c>
      <c r="E2563" s="174" t="s">
        <v>2576</v>
      </c>
      <c r="F2563" s="289">
        <v>20.29</v>
      </c>
      <c r="G2563" s="333">
        <f>ROUND(SUMIF(Anlagenbewegungsdaten!B:B,A2563,Anlagenbewegungsdaten!C:C),3)</f>
        <v>0</v>
      </c>
      <c r="H2563" s="334">
        <f>IF(ISBLANK(F2563),ROUND(SUMIF(Anlagenbewegungsdaten!B:B,A2563,Anlagenbewegungsdaten!D:D),2),ROUND(G2563*F2563%,2))</f>
        <v>0</v>
      </c>
      <c r="I2563" s="334">
        <f>ROUND((H2563-SUMIF(Anlagenbewegungsdaten!$B:$B,A2563,Anlagenbewegungsdaten!D:D)),3)</f>
        <v>0</v>
      </c>
      <c r="J2563" s="335" t="s">
        <v>5179</v>
      </c>
      <c r="K2563" s="335" t="s">
        <v>5193</v>
      </c>
      <c r="L2563" s="516">
        <v>16.23</v>
      </c>
      <c r="M2563" s="332">
        <f>ROUND(SUMIF(Anlagenbewegungsdaten_AV!B:B,A2563,Anlagenbewegungsdaten_AV!C:C),3)</f>
        <v>0</v>
      </c>
      <c r="N2563" s="330">
        <f>IF(ISBLANK(L2563),ROUND(SUMIF(Anlagenbewegungsdaten_AV!B:B,A2563,Anlagenbewegungsdaten_AV!D:D),2),ROUND(M2563*L2563%,2))</f>
        <v>0</v>
      </c>
      <c r="O2563" s="330">
        <f>ROUND(N2563-SUMIF(Anlagenbewegungsdaten_AV!B:B,A2563,Anlagenbewegungsdaten_AV!D:D),3)</f>
        <v>0</v>
      </c>
    </row>
    <row r="2564" spans="1:15" ht="15" customHeight="1" x14ac:dyDescent="0.25">
      <c r="A2564" s="263" t="s">
        <v>3738</v>
      </c>
      <c r="B2564" s="173" t="s">
        <v>2108</v>
      </c>
      <c r="C2564" s="173" t="s">
        <v>4047</v>
      </c>
      <c r="D2564" s="174" t="s">
        <v>3498</v>
      </c>
      <c r="E2564" s="174" t="s">
        <v>3320</v>
      </c>
      <c r="F2564" s="289">
        <v>20.259999999999998</v>
      </c>
      <c r="G2564" s="333">
        <f>ROUND(SUMIF(Anlagenbewegungsdaten!B:B,A2564,Anlagenbewegungsdaten!C:C),3)</f>
        <v>0</v>
      </c>
      <c r="H2564" s="334">
        <f>IF(ISBLANK(F2564),ROUND(SUMIF(Anlagenbewegungsdaten!B:B,A2564,Anlagenbewegungsdaten!D:D),2),ROUND(G2564*F2564%,2))</f>
        <v>0</v>
      </c>
      <c r="I2564" s="334">
        <f>ROUND((H2564-SUMIF(Anlagenbewegungsdaten!$B:$B,A2564,Anlagenbewegungsdaten!D:D)),3)</f>
        <v>0</v>
      </c>
      <c r="J2564" s="335" t="s">
        <v>5179</v>
      </c>
      <c r="K2564" s="335" t="s">
        <v>5193</v>
      </c>
      <c r="L2564" s="516">
        <v>16.21</v>
      </c>
      <c r="M2564" s="332">
        <f>ROUND(SUMIF(Anlagenbewegungsdaten_AV!B:B,A2564,Anlagenbewegungsdaten_AV!C:C),3)</f>
        <v>0</v>
      </c>
      <c r="N2564" s="330">
        <f>IF(ISBLANK(L2564),ROUND(SUMIF(Anlagenbewegungsdaten_AV!B:B,A2564,Anlagenbewegungsdaten_AV!D:D),2),ROUND(M2564*L2564%,2))</f>
        <v>0</v>
      </c>
      <c r="O2564" s="330">
        <f>ROUND(N2564-SUMIF(Anlagenbewegungsdaten_AV!B:B,A2564,Anlagenbewegungsdaten_AV!D:D),3)</f>
        <v>0</v>
      </c>
    </row>
    <row r="2565" spans="1:15" ht="15" customHeight="1" x14ac:dyDescent="0.25">
      <c r="A2565" s="275" t="s">
        <v>4514</v>
      </c>
      <c r="B2565" s="194" t="s">
        <v>2108</v>
      </c>
      <c r="C2565" s="194" t="s">
        <v>4047</v>
      </c>
      <c r="D2565" s="193" t="s">
        <v>4272</v>
      </c>
      <c r="E2565" s="193" t="s">
        <v>4093</v>
      </c>
      <c r="F2565" s="290">
        <v>20.23</v>
      </c>
      <c r="G2565" s="333">
        <f>ROUND(SUMIF(Anlagenbewegungsdaten!B:B,A2565,Anlagenbewegungsdaten!C:C),3)</f>
        <v>0</v>
      </c>
      <c r="H2565" s="334">
        <f>IF(ISBLANK(F2565),ROUND(SUMIF(Anlagenbewegungsdaten!B:B,A2565,Anlagenbewegungsdaten!D:D),2),ROUND(G2565*F2565%,2))</f>
        <v>0</v>
      </c>
      <c r="I2565" s="334">
        <f>ROUND((H2565-SUMIF(Anlagenbewegungsdaten!$B:$B,A2565,Anlagenbewegungsdaten!D:D)),3)</f>
        <v>0</v>
      </c>
      <c r="J2565" s="335" t="s">
        <v>5179</v>
      </c>
      <c r="K2565" s="335" t="s">
        <v>5193</v>
      </c>
      <c r="L2565" s="516">
        <v>16.18</v>
      </c>
      <c r="M2565" s="332">
        <f>ROUND(SUMIF(Anlagenbewegungsdaten_AV!B:B,A2565,Anlagenbewegungsdaten_AV!C:C),3)</f>
        <v>0</v>
      </c>
      <c r="N2565" s="330">
        <f>IF(ISBLANK(L2565),ROUND(SUMIF(Anlagenbewegungsdaten_AV!B:B,A2565,Anlagenbewegungsdaten_AV!D:D),2),ROUND(M2565*L2565%,2))</f>
        <v>0</v>
      </c>
      <c r="O2565" s="330">
        <f>ROUND(N2565-SUMIF(Anlagenbewegungsdaten_AV!B:B,A2565,Anlagenbewegungsdaten_AV!D:D),3)</f>
        <v>0</v>
      </c>
    </row>
    <row r="2566" spans="1:15" ht="15" customHeight="1" x14ac:dyDescent="0.25">
      <c r="A2566" s="263" t="s">
        <v>2298</v>
      </c>
      <c r="B2566" s="173" t="s">
        <v>2108</v>
      </c>
      <c r="C2566" s="173" t="s">
        <v>4047</v>
      </c>
      <c r="D2566" s="174" t="s">
        <v>1848</v>
      </c>
      <c r="E2566" s="173" t="s">
        <v>2483</v>
      </c>
      <c r="F2566" s="289">
        <v>18.32</v>
      </c>
      <c r="G2566" s="333">
        <f>ROUND(SUMIF(Anlagenbewegungsdaten!B:B,A2566,Anlagenbewegungsdaten!C:C),3)</f>
        <v>0</v>
      </c>
      <c r="H2566" s="334">
        <f>IF(ISBLANK(F2566),ROUND(SUMIF(Anlagenbewegungsdaten!B:B,A2566,Anlagenbewegungsdaten!D:D),2),ROUND(G2566*F2566%,2))</f>
        <v>0</v>
      </c>
      <c r="I2566" s="334">
        <f>ROUND((H2566-SUMIF(Anlagenbewegungsdaten!$B:$B,A2566,Anlagenbewegungsdaten!D:D)),3)</f>
        <v>0</v>
      </c>
      <c r="J2566" s="335" t="s">
        <v>5179</v>
      </c>
      <c r="K2566" s="335" t="s">
        <v>5193</v>
      </c>
      <c r="L2566" s="516">
        <v>14.66</v>
      </c>
      <c r="M2566" s="332">
        <f>ROUND(SUMIF(Anlagenbewegungsdaten_AV!B:B,A2566,Anlagenbewegungsdaten_AV!C:C),3)</f>
        <v>0</v>
      </c>
      <c r="N2566" s="330">
        <f>IF(ISBLANK(L2566),ROUND(SUMIF(Anlagenbewegungsdaten_AV!B:B,A2566,Anlagenbewegungsdaten_AV!D:D),2),ROUND(M2566*L2566%,2))</f>
        <v>0</v>
      </c>
      <c r="O2566" s="330">
        <f>ROUND(N2566-SUMIF(Anlagenbewegungsdaten_AV!B:B,A2566,Anlagenbewegungsdaten_AV!D:D),3)</f>
        <v>0</v>
      </c>
    </row>
    <row r="2567" spans="1:15" ht="15" customHeight="1" x14ac:dyDescent="0.25">
      <c r="A2567" s="263" t="s">
        <v>2299</v>
      </c>
      <c r="B2567" s="173" t="s">
        <v>2108</v>
      </c>
      <c r="C2567" s="173" t="s">
        <v>4047</v>
      </c>
      <c r="D2567" s="174" t="s">
        <v>1850</v>
      </c>
      <c r="E2567" s="173" t="s">
        <v>2486</v>
      </c>
      <c r="F2567" s="289">
        <v>20.32</v>
      </c>
      <c r="G2567" s="333">
        <f>ROUND(SUMIF(Anlagenbewegungsdaten!B:B,A2567,Anlagenbewegungsdaten!C:C),3)</f>
        <v>0</v>
      </c>
      <c r="H2567" s="334">
        <f>IF(ISBLANK(F2567),ROUND(SUMIF(Anlagenbewegungsdaten!B:B,A2567,Anlagenbewegungsdaten!D:D),2),ROUND(G2567*F2567%,2))</f>
        <v>0</v>
      </c>
      <c r="I2567" s="334">
        <f>ROUND((H2567-SUMIF(Anlagenbewegungsdaten!$B:$B,A2567,Anlagenbewegungsdaten!D:D)),3)</f>
        <v>0</v>
      </c>
      <c r="J2567" s="335" t="s">
        <v>5179</v>
      </c>
      <c r="K2567" s="335" t="s">
        <v>5193</v>
      </c>
      <c r="L2567" s="516">
        <v>16.260000000000002</v>
      </c>
      <c r="M2567" s="332">
        <f>ROUND(SUMIF(Anlagenbewegungsdaten_AV!B:B,A2567,Anlagenbewegungsdaten_AV!C:C),3)</f>
        <v>0</v>
      </c>
      <c r="N2567" s="330">
        <f>IF(ISBLANK(L2567),ROUND(SUMIF(Anlagenbewegungsdaten_AV!B:B,A2567,Anlagenbewegungsdaten_AV!D:D),2),ROUND(M2567*L2567%,2))</f>
        <v>0</v>
      </c>
      <c r="O2567" s="330">
        <f>ROUND(N2567-SUMIF(Anlagenbewegungsdaten_AV!B:B,A2567,Anlagenbewegungsdaten_AV!D:D),3)</f>
        <v>0</v>
      </c>
    </row>
    <row r="2568" spans="1:15" ht="15" customHeight="1" x14ac:dyDescent="0.25">
      <c r="A2568" s="263" t="s">
        <v>2300</v>
      </c>
      <c r="B2568" s="173" t="s">
        <v>2108</v>
      </c>
      <c r="C2568" s="174" t="s">
        <v>4047</v>
      </c>
      <c r="D2568" s="174" t="s">
        <v>1852</v>
      </c>
      <c r="E2568" s="174" t="s">
        <v>1560</v>
      </c>
      <c r="F2568" s="289">
        <v>21.32</v>
      </c>
      <c r="G2568" s="333">
        <f>ROUND(SUMIF(Anlagenbewegungsdaten!B:B,A2568,Anlagenbewegungsdaten!C:C),3)</f>
        <v>0</v>
      </c>
      <c r="H2568" s="334">
        <f>IF(ISBLANK(F2568),ROUND(SUMIF(Anlagenbewegungsdaten!B:B,A2568,Anlagenbewegungsdaten!D:D),2),ROUND(G2568*F2568%,2))</f>
        <v>0</v>
      </c>
      <c r="I2568" s="334">
        <f>ROUND((H2568-SUMIF(Anlagenbewegungsdaten!$B:$B,A2568,Anlagenbewegungsdaten!D:D)),3)</f>
        <v>0</v>
      </c>
      <c r="J2568" s="335" t="s">
        <v>5179</v>
      </c>
      <c r="K2568" s="335" t="s">
        <v>5193</v>
      </c>
      <c r="L2568" s="516">
        <v>17.059999999999999</v>
      </c>
      <c r="M2568" s="332">
        <f>ROUND(SUMIF(Anlagenbewegungsdaten_AV!B:B,A2568,Anlagenbewegungsdaten_AV!C:C),3)</f>
        <v>0</v>
      </c>
      <c r="N2568" s="330">
        <f>IF(ISBLANK(L2568),ROUND(SUMIF(Anlagenbewegungsdaten_AV!B:B,A2568,Anlagenbewegungsdaten_AV!D:D),2),ROUND(M2568*L2568%,2))</f>
        <v>0</v>
      </c>
      <c r="O2568" s="330">
        <f>ROUND(N2568-SUMIF(Anlagenbewegungsdaten_AV!B:B,A2568,Anlagenbewegungsdaten_AV!D:D),3)</f>
        <v>0</v>
      </c>
    </row>
    <row r="2569" spans="1:15" ht="15" customHeight="1" x14ac:dyDescent="0.25">
      <c r="A2569" s="263" t="s">
        <v>2301</v>
      </c>
      <c r="B2569" s="173" t="s">
        <v>2108</v>
      </c>
      <c r="C2569" s="173" t="s">
        <v>4047</v>
      </c>
      <c r="D2569" s="174" t="s">
        <v>1854</v>
      </c>
      <c r="E2569" s="173" t="s">
        <v>1563</v>
      </c>
      <c r="F2569" s="289">
        <v>21.32</v>
      </c>
      <c r="G2569" s="333">
        <f>ROUND(SUMIF(Anlagenbewegungsdaten!B:B,A2569,Anlagenbewegungsdaten!C:C),3)</f>
        <v>0</v>
      </c>
      <c r="H2569" s="334">
        <f>IF(ISBLANK(F2569),ROUND(SUMIF(Anlagenbewegungsdaten!B:B,A2569,Anlagenbewegungsdaten!D:D),2),ROUND(G2569*F2569%,2))</f>
        <v>0</v>
      </c>
      <c r="I2569" s="334">
        <f>ROUND((H2569-SUMIF(Anlagenbewegungsdaten!$B:$B,A2569,Anlagenbewegungsdaten!D:D)),3)</f>
        <v>0</v>
      </c>
      <c r="J2569" s="335" t="s">
        <v>5179</v>
      </c>
      <c r="K2569" s="335" t="s">
        <v>5193</v>
      </c>
      <c r="L2569" s="516">
        <v>17.059999999999999</v>
      </c>
      <c r="M2569" s="332">
        <f>ROUND(SUMIF(Anlagenbewegungsdaten_AV!B:B,A2569,Anlagenbewegungsdaten_AV!C:C),3)</f>
        <v>0</v>
      </c>
      <c r="N2569" s="330">
        <f>IF(ISBLANK(L2569),ROUND(SUMIF(Anlagenbewegungsdaten_AV!B:B,A2569,Anlagenbewegungsdaten_AV!D:D),2),ROUND(M2569*L2569%,2))</f>
        <v>0</v>
      </c>
      <c r="O2569" s="330">
        <f>ROUND(N2569-SUMIF(Anlagenbewegungsdaten_AV!B:B,A2569,Anlagenbewegungsdaten_AV!D:D),3)</f>
        <v>0</v>
      </c>
    </row>
    <row r="2570" spans="1:15" ht="15" customHeight="1" x14ac:dyDescent="0.25">
      <c r="A2570" s="263" t="s">
        <v>2995</v>
      </c>
      <c r="B2570" s="173" t="s">
        <v>2108</v>
      </c>
      <c r="C2570" s="173" t="s">
        <v>4047</v>
      </c>
      <c r="D2570" s="174" t="s">
        <v>2756</v>
      </c>
      <c r="E2570" s="174" t="s">
        <v>2576</v>
      </c>
      <c r="F2570" s="289">
        <v>21.29</v>
      </c>
      <c r="G2570" s="333">
        <f>ROUND(SUMIF(Anlagenbewegungsdaten!B:B,A2570,Anlagenbewegungsdaten!C:C),3)</f>
        <v>0</v>
      </c>
      <c r="H2570" s="334">
        <f>IF(ISBLANK(F2570),ROUND(SUMIF(Anlagenbewegungsdaten!B:B,A2570,Anlagenbewegungsdaten!D:D),2),ROUND(G2570*F2570%,2))</f>
        <v>0</v>
      </c>
      <c r="I2570" s="334">
        <f>ROUND((H2570-SUMIF(Anlagenbewegungsdaten!$B:$B,A2570,Anlagenbewegungsdaten!D:D)),3)</f>
        <v>0</v>
      </c>
      <c r="J2570" s="335" t="s">
        <v>5179</v>
      </c>
      <c r="K2570" s="335" t="s">
        <v>5193</v>
      </c>
      <c r="L2570" s="516">
        <v>17.03</v>
      </c>
      <c r="M2570" s="332">
        <f>ROUND(SUMIF(Anlagenbewegungsdaten_AV!B:B,A2570,Anlagenbewegungsdaten_AV!C:C),3)</f>
        <v>0</v>
      </c>
      <c r="N2570" s="330">
        <f>IF(ISBLANK(L2570),ROUND(SUMIF(Anlagenbewegungsdaten_AV!B:B,A2570,Anlagenbewegungsdaten_AV!D:D),2),ROUND(M2570*L2570%,2))</f>
        <v>0</v>
      </c>
      <c r="O2570" s="330">
        <f>ROUND(N2570-SUMIF(Anlagenbewegungsdaten_AV!B:B,A2570,Anlagenbewegungsdaten_AV!D:D),3)</f>
        <v>0</v>
      </c>
    </row>
    <row r="2571" spans="1:15" ht="15" customHeight="1" x14ac:dyDescent="0.25">
      <c r="A2571" s="263" t="s">
        <v>3739</v>
      </c>
      <c r="B2571" s="173" t="s">
        <v>2108</v>
      </c>
      <c r="C2571" s="173" t="s">
        <v>4047</v>
      </c>
      <c r="D2571" s="174" t="s">
        <v>3500</v>
      </c>
      <c r="E2571" s="174" t="s">
        <v>3320</v>
      </c>
      <c r="F2571" s="289">
        <v>21.259999999999998</v>
      </c>
      <c r="G2571" s="333">
        <f>ROUND(SUMIF(Anlagenbewegungsdaten!B:B,A2571,Anlagenbewegungsdaten!C:C),3)</f>
        <v>0</v>
      </c>
      <c r="H2571" s="334">
        <f>IF(ISBLANK(F2571),ROUND(SUMIF(Anlagenbewegungsdaten!B:B,A2571,Anlagenbewegungsdaten!D:D),2),ROUND(G2571*F2571%,2))</f>
        <v>0</v>
      </c>
      <c r="I2571" s="334">
        <f>ROUND((H2571-SUMIF(Anlagenbewegungsdaten!$B:$B,A2571,Anlagenbewegungsdaten!D:D)),3)</f>
        <v>0</v>
      </c>
      <c r="J2571" s="335" t="s">
        <v>5179</v>
      </c>
      <c r="K2571" s="335" t="s">
        <v>5193</v>
      </c>
      <c r="L2571" s="516">
        <v>17.010000000000002</v>
      </c>
      <c r="M2571" s="332">
        <f>ROUND(SUMIF(Anlagenbewegungsdaten_AV!B:B,A2571,Anlagenbewegungsdaten_AV!C:C),3)</f>
        <v>0</v>
      </c>
      <c r="N2571" s="330">
        <f>IF(ISBLANK(L2571),ROUND(SUMIF(Anlagenbewegungsdaten_AV!B:B,A2571,Anlagenbewegungsdaten_AV!D:D),2),ROUND(M2571*L2571%,2))</f>
        <v>0</v>
      </c>
      <c r="O2571" s="330">
        <f>ROUND(N2571-SUMIF(Anlagenbewegungsdaten_AV!B:B,A2571,Anlagenbewegungsdaten_AV!D:D),3)</f>
        <v>0</v>
      </c>
    </row>
    <row r="2572" spans="1:15" ht="15" customHeight="1" x14ac:dyDescent="0.25">
      <c r="A2572" s="275" t="s">
        <v>4515</v>
      </c>
      <c r="B2572" s="194" t="s">
        <v>2108</v>
      </c>
      <c r="C2572" s="194" t="s">
        <v>4047</v>
      </c>
      <c r="D2572" s="193" t="s">
        <v>4274</v>
      </c>
      <c r="E2572" s="193" t="s">
        <v>4093</v>
      </c>
      <c r="F2572" s="290">
        <v>21.23</v>
      </c>
      <c r="G2572" s="333">
        <f>ROUND(SUMIF(Anlagenbewegungsdaten!B:B,A2572,Anlagenbewegungsdaten!C:C),3)</f>
        <v>0</v>
      </c>
      <c r="H2572" s="334">
        <f>IF(ISBLANK(F2572),ROUND(SUMIF(Anlagenbewegungsdaten!B:B,A2572,Anlagenbewegungsdaten!D:D),2),ROUND(G2572*F2572%,2))</f>
        <v>0</v>
      </c>
      <c r="I2572" s="334">
        <f>ROUND((H2572-SUMIF(Anlagenbewegungsdaten!$B:$B,A2572,Anlagenbewegungsdaten!D:D)),3)</f>
        <v>0</v>
      </c>
      <c r="J2572" s="335" t="s">
        <v>5179</v>
      </c>
      <c r="K2572" s="335" t="s">
        <v>5193</v>
      </c>
      <c r="L2572" s="516">
        <v>16.98</v>
      </c>
      <c r="M2572" s="332">
        <f>ROUND(SUMIF(Anlagenbewegungsdaten_AV!B:B,A2572,Anlagenbewegungsdaten_AV!C:C),3)</f>
        <v>0</v>
      </c>
      <c r="N2572" s="330">
        <f>IF(ISBLANK(L2572),ROUND(SUMIF(Anlagenbewegungsdaten_AV!B:B,A2572,Anlagenbewegungsdaten_AV!D:D),2),ROUND(M2572*L2572%,2))</f>
        <v>0</v>
      </c>
      <c r="O2572" s="330">
        <f>ROUND(N2572-SUMIF(Anlagenbewegungsdaten_AV!B:B,A2572,Anlagenbewegungsdaten_AV!D:D),3)</f>
        <v>0</v>
      </c>
    </row>
    <row r="2573" spans="1:15" ht="15" customHeight="1" x14ac:dyDescent="0.25">
      <c r="A2573" s="263" t="s">
        <v>2302</v>
      </c>
      <c r="B2573" s="174" t="s">
        <v>2108</v>
      </c>
      <c r="C2573" s="174" t="s">
        <v>4047</v>
      </c>
      <c r="D2573" s="174" t="s">
        <v>1856</v>
      </c>
      <c r="E2573" s="174" t="s">
        <v>2483</v>
      </c>
      <c r="F2573" s="289">
        <v>18.32</v>
      </c>
      <c r="G2573" s="333">
        <f>ROUND(SUMIF(Anlagenbewegungsdaten!B:B,A2573,Anlagenbewegungsdaten!C:C),3)</f>
        <v>0</v>
      </c>
      <c r="H2573" s="334">
        <f>IF(ISBLANK(F2573),ROUND(SUMIF(Anlagenbewegungsdaten!B:B,A2573,Anlagenbewegungsdaten!D:D),2),ROUND(G2573*F2573%,2))</f>
        <v>0</v>
      </c>
      <c r="I2573" s="334">
        <f>ROUND((H2573-SUMIF(Anlagenbewegungsdaten!$B:$B,A2573,Anlagenbewegungsdaten!D:D)),3)</f>
        <v>0</v>
      </c>
      <c r="J2573" s="335" t="s">
        <v>5179</v>
      </c>
      <c r="K2573" s="335" t="s">
        <v>5193</v>
      </c>
      <c r="L2573" s="516">
        <v>14.66</v>
      </c>
      <c r="M2573" s="332">
        <f>ROUND(SUMIF(Anlagenbewegungsdaten_AV!B:B,A2573,Anlagenbewegungsdaten_AV!C:C),3)</f>
        <v>0</v>
      </c>
      <c r="N2573" s="330">
        <f>IF(ISBLANK(L2573),ROUND(SUMIF(Anlagenbewegungsdaten_AV!B:B,A2573,Anlagenbewegungsdaten_AV!D:D),2),ROUND(M2573*L2573%,2))</f>
        <v>0</v>
      </c>
      <c r="O2573" s="330">
        <f>ROUND(N2573-SUMIF(Anlagenbewegungsdaten_AV!B:B,A2573,Anlagenbewegungsdaten_AV!D:D),3)</f>
        <v>0</v>
      </c>
    </row>
    <row r="2574" spans="1:15" ht="15" customHeight="1" x14ac:dyDescent="0.25">
      <c r="A2574" s="263" t="s">
        <v>2303</v>
      </c>
      <c r="B2574" s="174" t="s">
        <v>2108</v>
      </c>
      <c r="C2574" s="174" t="s">
        <v>4047</v>
      </c>
      <c r="D2574" s="174" t="s">
        <v>1858</v>
      </c>
      <c r="E2574" s="174" t="s">
        <v>2486</v>
      </c>
      <c r="F2574" s="289">
        <v>20.32</v>
      </c>
      <c r="G2574" s="333">
        <f>ROUND(SUMIF(Anlagenbewegungsdaten!B:B,A2574,Anlagenbewegungsdaten!C:C),3)</f>
        <v>0</v>
      </c>
      <c r="H2574" s="334">
        <f>IF(ISBLANK(F2574),ROUND(SUMIF(Anlagenbewegungsdaten!B:B,A2574,Anlagenbewegungsdaten!D:D),2),ROUND(G2574*F2574%,2))</f>
        <v>0</v>
      </c>
      <c r="I2574" s="334">
        <f>ROUND((H2574-SUMIF(Anlagenbewegungsdaten!$B:$B,A2574,Anlagenbewegungsdaten!D:D)),3)</f>
        <v>0</v>
      </c>
      <c r="J2574" s="335" t="s">
        <v>5179</v>
      </c>
      <c r="K2574" s="335" t="s">
        <v>5193</v>
      </c>
      <c r="L2574" s="516">
        <v>16.260000000000002</v>
      </c>
      <c r="M2574" s="332">
        <f>ROUND(SUMIF(Anlagenbewegungsdaten_AV!B:B,A2574,Anlagenbewegungsdaten_AV!C:C),3)</f>
        <v>0</v>
      </c>
      <c r="N2574" s="330">
        <f>IF(ISBLANK(L2574),ROUND(SUMIF(Anlagenbewegungsdaten_AV!B:B,A2574,Anlagenbewegungsdaten_AV!D:D),2),ROUND(M2574*L2574%,2))</f>
        <v>0</v>
      </c>
      <c r="O2574" s="330">
        <f>ROUND(N2574-SUMIF(Anlagenbewegungsdaten_AV!B:B,A2574,Anlagenbewegungsdaten_AV!D:D),3)</f>
        <v>0</v>
      </c>
    </row>
    <row r="2575" spans="1:15" ht="15" customHeight="1" x14ac:dyDescent="0.25">
      <c r="A2575" s="263" t="s">
        <v>2304</v>
      </c>
      <c r="B2575" s="174" t="s">
        <v>2108</v>
      </c>
      <c r="C2575" s="174" t="s">
        <v>4047</v>
      </c>
      <c r="D2575" s="174" t="s">
        <v>1860</v>
      </c>
      <c r="E2575" s="174" t="s">
        <v>1560</v>
      </c>
      <c r="F2575" s="289">
        <v>21.32</v>
      </c>
      <c r="G2575" s="333">
        <f>ROUND(SUMIF(Anlagenbewegungsdaten!B:B,A2575,Anlagenbewegungsdaten!C:C),3)</f>
        <v>0</v>
      </c>
      <c r="H2575" s="334">
        <f>IF(ISBLANK(F2575),ROUND(SUMIF(Anlagenbewegungsdaten!B:B,A2575,Anlagenbewegungsdaten!D:D),2),ROUND(G2575*F2575%,2))</f>
        <v>0</v>
      </c>
      <c r="I2575" s="334">
        <f>ROUND((H2575-SUMIF(Anlagenbewegungsdaten!$B:$B,A2575,Anlagenbewegungsdaten!D:D)),3)</f>
        <v>0</v>
      </c>
      <c r="J2575" s="335" t="s">
        <v>5179</v>
      </c>
      <c r="K2575" s="335" t="s">
        <v>5193</v>
      </c>
      <c r="L2575" s="516">
        <v>17.059999999999999</v>
      </c>
      <c r="M2575" s="332">
        <f>ROUND(SUMIF(Anlagenbewegungsdaten_AV!B:B,A2575,Anlagenbewegungsdaten_AV!C:C),3)</f>
        <v>0</v>
      </c>
      <c r="N2575" s="330">
        <f>IF(ISBLANK(L2575),ROUND(SUMIF(Anlagenbewegungsdaten_AV!B:B,A2575,Anlagenbewegungsdaten_AV!D:D),2),ROUND(M2575*L2575%,2))</f>
        <v>0</v>
      </c>
      <c r="O2575" s="330">
        <f>ROUND(N2575-SUMIF(Anlagenbewegungsdaten_AV!B:B,A2575,Anlagenbewegungsdaten_AV!D:D),3)</f>
        <v>0</v>
      </c>
    </row>
    <row r="2576" spans="1:15" ht="15" customHeight="1" x14ac:dyDescent="0.25">
      <c r="A2576" s="263" t="s">
        <v>2305</v>
      </c>
      <c r="B2576" s="174" t="s">
        <v>2108</v>
      </c>
      <c r="C2576" s="174" t="s">
        <v>4047</v>
      </c>
      <c r="D2576" s="174" t="s">
        <v>1862</v>
      </c>
      <c r="E2576" s="174" t="s">
        <v>1563</v>
      </c>
      <c r="F2576" s="289">
        <v>21.32</v>
      </c>
      <c r="G2576" s="333">
        <f>ROUND(SUMIF(Anlagenbewegungsdaten!B:B,A2576,Anlagenbewegungsdaten!C:C),3)</f>
        <v>0</v>
      </c>
      <c r="H2576" s="334">
        <f>IF(ISBLANK(F2576),ROUND(SUMIF(Anlagenbewegungsdaten!B:B,A2576,Anlagenbewegungsdaten!D:D),2),ROUND(G2576*F2576%,2))</f>
        <v>0</v>
      </c>
      <c r="I2576" s="334">
        <f>ROUND((H2576-SUMIF(Anlagenbewegungsdaten!$B:$B,A2576,Anlagenbewegungsdaten!D:D)),3)</f>
        <v>0</v>
      </c>
      <c r="J2576" s="335" t="s">
        <v>5179</v>
      </c>
      <c r="K2576" s="335" t="s">
        <v>5193</v>
      </c>
      <c r="L2576" s="516">
        <v>17.059999999999999</v>
      </c>
      <c r="M2576" s="332">
        <f>ROUND(SUMIF(Anlagenbewegungsdaten_AV!B:B,A2576,Anlagenbewegungsdaten_AV!C:C),3)</f>
        <v>0</v>
      </c>
      <c r="N2576" s="330">
        <f>IF(ISBLANK(L2576),ROUND(SUMIF(Anlagenbewegungsdaten_AV!B:B,A2576,Anlagenbewegungsdaten_AV!D:D),2),ROUND(M2576*L2576%,2))</f>
        <v>0</v>
      </c>
      <c r="O2576" s="330">
        <f>ROUND(N2576-SUMIF(Anlagenbewegungsdaten_AV!B:B,A2576,Anlagenbewegungsdaten_AV!D:D),3)</f>
        <v>0</v>
      </c>
    </row>
    <row r="2577" spans="1:15" ht="15" customHeight="1" x14ac:dyDescent="0.25">
      <c r="A2577" s="263" t="s">
        <v>2996</v>
      </c>
      <c r="B2577" s="174" t="s">
        <v>2108</v>
      </c>
      <c r="C2577" s="174" t="s">
        <v>4047</v>
      </c>
      <c r="D2577" s="174" t="s">
        <v>2758</v>
      </c>
      <c r="E2577" s="174" t="s">
        <v>2576</v>
      </c>
      <c r="F2577" s="289">
        <v>21.29</v>
      </c>
      <c r="G2577" s="333">
        <f>ROUND(SUMIF(Anlagenbewegungsdaten!B:B,A2577,Anlagenbewegungsdaten!C:C),3)</f>
        <v>0</v>
      </c>
      <c r="H2577" s="334">
        <f>IF(ISBLANK(F2577),ROUND(SUMIF(Anlagenbewegungsdaten!B:B,A2577,Anlagenbewegungsdaten!D:D),2),ROUND(G2577*F2577%,2))</f>
        <v>0</v>
      </c>
      <c r="I2577" s="334">
        <f>ROUND((H2577-SUMIF(Anlagenbewegungsdaten!$B:$B,A2577,Anlagenbewegungsdaten!D:D)),3)</f>
        <v>0</v>
      </c>
      <c r="J2577" s="335" t="s">
        <v>5179</v>
      </c>
      <c r="K2577" s="335" t="s">
        <v>5193</v>
      </c>
      <c r="L2577" s="516">
        <v>17.03</v>
      </c>
      <c r="M2577" s="332">
        <f>ROUND(SUMIF(Anlagenbewegungsdaten_AV!B:B,A2577,Anlagenbewegungsdaten_AV!C:C),3)</f>
        <v>0</v>
      </c>
      <c r="N2577" s="330">
        <f>IF(ISBLANK(L2577),ROUND(SUMIF(Anlagenbewegungsdaten_AV!B:B,A2577,Anlagenbewegungsdaten_AV!D:D),2),ROUND(M2577*L2577%,2))</f>
        <v>0</v>
      </c>
      <c r="O2577" s="330">
        <f>ROUND(N2577-SUMIF(Anlagenbewegungsdaten_AV!B:B,A2577,Anlagenbewegungsdaten_AV!D:D),3)</f>
        <v>0</v>
      </c>
    </row>
    <row r="2578" spans="1:15" ht="15" customHeight="1" x14ac:dyDescent="0.25">
      <c r="A2578" s="263" t="s">
        <v>3740</v>
      </c>
      <c r="B2578" s="174" t="s">
        <v>2108</v>
      </c>
      <c r="C2578" s="174" t="s">
        <v>4047</v>
      </c>
      <c r="D2578" s="174" t="s">
        <v>3502</v>
      </c>
      <c r="E2578" s="174" t="s">
        <v>3320</v>
      </c>
      <c r="F2578" s="289">
        <v>21.259999999999998</v>
      </c>
      <c r="G2578" s="333">
        <f>ROUND(SUMIF(Anlagenbewegungsdaten!B:B,A2578,Anlagenbewegungsdaten!C:C),3)</f>
        <v>0</v>
      </c>
      <c r="H2578" s="334">
        <f>IF(ISBLANK(F2578),ROUND(SUMIF(Anlagenbewegungsdaten!B:B,A2578,Anlagenbewegungsdaten!D:D),2),ROUND(G2578*F2578%,2))</f>
        <v>0</v>
      </c>
      <c r="I2578" s="334">
        <f>ROUND((H2578-SUMIF(Anlagenbewegungsdaten!$B:$B,A2578,Anlagenbewegungsdaten!D:D)),3)</f>
        <v>0</v>
      </c>
      <c r="J2578" s="335" t="s">
        <v>5179</v>
      </c>
      <c r="K2578" s="335" t="s">
        <v>5193</v>
      </c>
      <c r="L2578" s="516">
        <v>17.010000000000002</v>
      </c>
      <c r="M2578" s="332">
        <f>ROUND(SUMIF(Anlagenbewegungsdaten_AV!B:B,A2578,Anlagenbewegungsdaten_AV!C:C),3)</f>
        <v>0</v>
      </c>
      <c r="N2578" s="330">
        <f>IF(ISBLANK(L2578),ROUND(SUMIF(Anlagenbewegungsdaten_AV!B:B,A2578,Anlagenbewegungsdaten_AV!D:D),2),ROUND(M2578*L2578%,2))</f>
        <v>0</v>
      </c>
      <c r="O2578" s="330">
        <f>ROUND(N2578-SUMIF(Anlagenbewegungsdaten_AV!B:B,A2578,Anlagenbewegungsdaten_AV!D:D),3)</f>
        <v>0</v>
      </c>
    </row>
    <row r="2579" spans="1:15" ht="15" customHeight="1" x14ac:dyDescent="0.25">
      <c r="A2579" s="275" t="s">
        <v>4516</v>
      </c>
      <c r="B2579" s="193" t="s">
        <v>2108</v>
      </c>
      <c r="C2579" s="193" t="s">
        <v>4047</v>
      </c>
      <c r="D2579" s="193" t="s">
        <v>4276</v>
      </c>
      <c r="E2579" s="193" t="s">
        <v>4093</v>
      </c>
      <c r="F2579" s="290">
        <v>21.23</v>
      </c>
      <c r="G2579" s="333">
        <f>ROUND(SUMIF(Anlagenbewegungsdaten!B:B,A2579,Anlagenbewegungsdaten!C:C),3)</f>
        <v>0</v>
      </c>
      <c r="H2579" s="334">
        <f>IF(ISBLANK(F2579),ROUND(SUMIF(Anlagenbewegungsdaten!B:B,A2579,Anlagenbewegungsdaten!D:D),2),ROUND(G2579*F2579%,2))</f>
        <v>0</v>
      </c>
      <c r="I2579" s="334">
        <f>ROUND((H2579-SUMIF(Anlagenbewegungsdaten!$B:$B,A2579,Anlagenbewegungsdaten!D:D)),3)</f>
        <v>0</v>
      </c>
      <c r="J2579" s="335" t="s">
        <v>5179</v>
      </c>
      <c r="K2579" s="335" t="s">
        <v>5193</v>
      </c>
      <c r="L2579" s="516">
        <v>16.98</v>
      </c>
      <c r="M2579" s="332">
        <f>ROUND(SUMIF(Anlagenbewegungsdaten_AV!B:B,A2579,Anlagenbewegungsdaten_AV!C:C),3)</f>
        <v>0</v>
      </c>
      <c r="N2579" s="330">
        <f>IF(ISBLANK(L2579),ROUND(SUMIF(Anlagenbewegungsdaten_AV!B:B,A2579,Anlagenbewegungsdaten_AV!D:D),2),ROUND(M2579*L2579%,2))</f>
        <v>0</v>
      </c>
      <c r="O2579" s="330">
        <f>ROUND(N2579-SUMIF(Anlagenbewegungsdaten_AV!B:B,A2579,Anlagenbewegungsdaten_AV!D:D),3)</f>
        <v>0</v>
      </c>
    </row>
    <row r="2580" spans="1:15" ht="15" customHeight="1" x14ac:dyDescent="0.25">
      <c r="A2580" s="263" t="s">
        <v>2306</v>
      </c>
      <c r="B2580" s="174" t="s">
        <v>2108</v>
      </c>
      <c r="C2580" s="174" t="s">
        <v>4047</v>
      </c>
      <c r="D2580" s="174" t="s">
        <v>1864</v>
      </c>
      <c r="E2580" s="174" t="s">
        <v>2483</v>
      </c>
      <c r="F2580" s="289">
        <v>19.32</v>
      </c>
      <c r="G2580" s="333">
        <f>ROUND(SUMIF(Anlagenbewegungsdaten!B:B,A2580,Anlagenbewegungsdaten!C:C),3)</f>
        <v>0</v>
      </c>
      <c r="H2580" s="334">
        <f>IF(ISBLANK(F2580),ROUND(SUMIF(Anlagenbewegungsdaten!B:B,A2580,Anlagenbewegungsdaten!D:D),2),ROUND(G2580*F2580%,2))</f>
        <v>0</v>
      </c>
      <c r="I2580" s="334">
        <f>ROUND((H2580-SUMIF(Anlagenbewegungsdaten!$B:$B,A2580,Anlagenbewegungsdaten!D:D)),3)</f>
        <v>0</v>
      </c>
      <c r="J2580" s="335" t="s">
        <v>5179</v>
      </c>
      <c r="K2580" s="335" t="s">
        <v>5193</v>
      </c>
      <c r="L2580" s="516">
        <v>15.46</v>
      </c>
      <c r="M2580" s="332">
        <f>ROUND(SUMIF(Anlagenbewegungsdaten_AV!B:B,A2580,Anlagenbewegungsdaten_AV!C:C),3)</f>
        <v>0</v>
      </c>
      <c r="N2580" s="330">
        <f>IF(ISBLANK(L2580),ROUND(SUMIF(Anlagenbewegungsdaten_AV!B:B,A2580,Anlagenbewegungsdaten_AV!D:D),2),ROUND(M2580*L2580%,2))</f>
        <v>0</v>
      </c>
      <c r="O2580" s="330">
        <f>ROUND(N2580-SUMIF(Anlagenbewegungsdaten_AV!B:B,A2580,Anlagenbewegungsdaten_AV!D:D),3)</f>
        <v>0</v>
      </c>
    </row>
    <row r="2581" spans="1:15" ht="15" customHeight="1" x14ac:dyDescent="0.25">
      <c r="A2581" s="263" t="s">
        <v>2307</v>
      </c>
      <c r="B2581" s="174" t="s">
        <v>2108</v>
      </c>
      <c r="C2581" s="174" t="s">
        <v>4047</v>
      </c>
      <c r="D2581" s="174" t="s">
        <v>1866</v>
      </c>
      <c r="E2581" s="174" t="s">
        <v>2486</v>
      </c>
      <c r="F2581" s="289">
        <v>21.32</v>
      </c>
      <c r="G2581" s="333">
        <f>ROUND(SUMIF(Anlagenbewegungsdaten!B:B,A2581,Anlagenbewegungsdaten!C:C),3)</f>
        <v>0</v>
      </c>
      <c r="H2581" s="334">
        <f>IF(ISBLANK(F2581),ROUND(SUMIF(Anlagenbewegungsdaten!B:B,A2581,Anlagenbewegungsdaten!D:D),2),ROUND(G2581*F2581%,2))</f>
        <v>0</v>
      </c>
      <c r="I2581" s="334">
        <f>ROUND((H2581-SUMIF(Anlagenbewegungsdaten!$B:$B,A2581,Anlagenbewegungsdaten!D:D)),3)</f>
        <v>0</v>
      </c>
      <c r="J2581" s="335" t="s">
        <v>5179</v>
      </c>
      <c r="K2581" s="335" t="s">
        <v>5193</v>
      </c>
      <c r="L2581" s="516">
        <v>17.059999999999999</v>
      </c>
      <c r="M2581" s="332">
        <f>ROUND(SUMIF(Anlagenbewegungsdaten_AV!B:B,A2581,Anlagenbewegungsdaten_AV!C:C),3)</f>
        <v>0</v>
      </c>
      <c r="N2581" s="330">
        <f>IF(ISBLANK(L2581),ROUND(SUMIF(Anlagenbewegungsdaten_AV!B:B,A2581,Anlagenbewegungsdaten_AV!D:D),2),ROUND(M2581*L2581%,2))</f>
        <v>0</v>
      </c>
      <c r="O2581" s="330">
        <f>ROUND(N2581-SUMIF(Anlagenbewegungsdaten_AV!B:B,A2581,Anlagenbewegungsdaten_AV!D:D),3)</f>
        <v>0</v>
      </c>
    </row>
    <row r="2582" spans="1:15" ht="15" customHeight="1" x14ac:dyDescent="0.25">
      <c r="A2582" s="263" t="s">
        <v>2308</v>
      </c>
      <c r="B2582" s="174" t="s">
        <v>2108</v>
      </c>
      <c r="C2582" s="174" t="s">
        <v>4047</v>
      </c>
      <c r="D2582" s="184" t="s">
        <v>1868</v>
      </c>
      <c r="E2582" s="174" t="s">
        <v>1560</v>
      </c>
      <c r="F2582" s="289">
        <v>22.32</v>
      </c>
      <c r="G2582" s="333">
        <f>ROUND(SUMIF(Anlagenbewegungsdaten!B:B,A2582,Anlagenbewegungsdaten!C:C),3)</f>
        <v>0</v>
      </c>
      <c r="H2582" s="334">
        <f>IF(ISBLANK(F2582),ROUND(SUMIF(Anlagenbewegungsdaten!B:B,A2582,Anlagenbewegungsdaten!D:D),2),ROUND(G2582*F2582%,2))</f>
        <v>0</v>
      </c>
      <c r="I2582" s="334">
        <f>ROUND((H2582-SUMIF(Anlagenbewegungsdaten!$B:$B,A2582,Anlagenbewegungsdaten!D:D)),3)</f>
        <v>0</v>
      </c>
      <c r="J2582" s="335" t="s">
        <v>5179</v>
      </c>
      <c r="K2582" s="335" t="s">
        <v>5193</v>
      </c>
      <c r="L2582" s="516">
        <v>17.86</v>
      </c>
      <c r="M2582" s="332">
        <f>ROUND(SUMIF(Anlagenbewegungsdaten_AV!B:B,A2582,Anlagenbewegungsdaten_AV!C:C),3)</f>
        <v>0</v>
      </c>
      <c r="N2582" s="330">
        <f>IF(ISBLANK(L2582),ROUND(SUMIF(Anlagenbewegungsdaten_AV!B:B,A2582,Anlagenbewegungsdaten_AV!D:D),2),ROUND(M2582*L2582%,2))</f>
        <v>0</v>
      </c>
      <c r="O2582" s="330">
        <f>ROUND(N2582-SUMIF(Anlagenbewegungsdaten_AV!B:B,A2582,Anlagenbewegungsdaten_AV!D:D),3)</f>
        <v>0</v>
      </c>
    </row>
    <row r="2583" spans="1:15" ht="15" customHeight="1" x14ac:dyDescent="0.25">
      <c r="A2583" s="263" t="s">
        <v>2309</v>
      </c>
      <c r="B2583" s="174" t="s">
        <v>2108</v>
      </c>
      <c r="C2583" s="174" t="s">
        <v>4047</v>
      </c>
      <c r="D2583" s="174" t="s">
        <v>1870</v>
      </c>
      <c r="E2583" s="174" t="s">
        <v>1563</v>
      </c>
      <c r="F2583" s="289">
        <v>22.32</v>
      </c>
      <c r="G2583" s="333">
        <f>ROUND(SUMIF(Anlagenbewegungsdaten!B:B,A2583,Anlagenbewegungsdaten!C:C),3)</f>
        <v>0</v>
      </c>
      <c r="H2583" s="334">
        <f>IF(ISBLANK(F2583),ROUND(SUMIF(Anlagenbewegungsdaten!B:B,A2583,Anlagenbewegungsdaten!D:D),2),ROUND(G2583*F2583%,2))</f>
        <v>0</v>
      </c>
      <c r="I2583" s="334">
        <f>ROUND((H2583-SUMIF(Anlagenbewegungsdaten!$B:$B,A2583,Anlagenbewegungsdaten!D:D)),3)</f>
        <v>0</v>
      </c>
      <c r="J2583" s="335" t="s">
        <v>5179</v>
      </c>
      <c r="K2583" s="335" t="s">
        <v>5193</v>
      </c>
      <c r="L2583" s="516">
        <v>17.86</v>
      </c>
      <c r="M2583" s="332">
        <f>ROUND(SUMIF(Anlagenbewegungsdaten_AV!B:B,A2583,Anlagenbewegungsdaten_AV!C:C),3)</f>
        <v>0</v>
      </c>
      <c r="N2583" s="330">
        <f>IF(ISBLANK(L2583),ROUND(SUMIF(Anlagenbewegungsdaten_AV!B:B,A2583,Anlagenbewegungsdaten_AV!D:D),2),ROUND(M2583*L2583%,2))</f>
        <v>0</v>
      </c>
      <c r="O2583" s="330">
        <f>ROUND(N2583-SUMIF(Anlagenbewegungsdaten_AV!B:B,A2583,Anlagenbewegungsdaten_AV!D:D),3)</f>
        <v>0</v>
      </c>
    </row>
    <row r="2584" spans="1:15" ht="15" customHeight="1" x14ac:dyDescent="0.25">
      <c r="A2584" s="263" t="s">
        <v>2997</v>
      </c>
      <c r="B2584" s="174" t="s">
        <v>2108</v>
      </c>
      <c r="C2584" s="174" t="s">
        <v>4047</v>
      </c>
      <c r="D2584" s="174" t="s">
        <v>2760</v>
      </c>
      <c r="E2584" s="174" t="s">
        <v>2576</v>
      </c>
      <c r="F2584" s="289">
        <v>22.29</v>
      </c>
      <c r="G2584" s="333">
        <f>ROUND(SUMIF(Anlagenbewegungsdaten!B:B,A2584,Anlagenbewegungsdaten!C:C),3)</f>
        <v>0</v>
      </c>
      <c r="H2584" s="334">
        <f>IF(ISBLANK(F2584),ROUND(SUMIF(Anlagenbewegungsdaten!B:B,A2584,Anlagenbewegungsdaten!D:D),2),ROUND(G2584*F2584%,2))</f>
        <v>0</v>
      </c>
      <c r="I2584" s="334">
        <f>ROUND((H2584-SUMIF(Anlagenbewegungsdaten!$B:$B,A2584,Anlagenbewegungsdaten!D:D)),3)</f>
        <v>0</v>
      </c>
      <c r="J2584" s="335" t="s">
        <v>5179</v>
      </c>
      <c r="K2584" s="335" t="s">
        <v>5193</v>
      </c>
      <c r="L2584" s="516">
        <v>17.829999999999998</v>
      </c>
      <c r="M2584" s="332">
        <f>ROUND(SUMIF(Anlagenbewegungsdaten_AV!B:B,A2584,Anlagenbewegungsdaten_AV!C:C),3)</f>
        <v>0</v>
      </c>
      <c r="N2584" s="330">
        <f>IF(ISBLANK(L2584),ROUND(SUMIF(Anlagenbewegungsdaten_AV!B:B,A2584,Anlagenbewegungsdaten_AV!D:D),2),ROUND(M2584*L2584%,2))</f>
        <v>0</v>
      </c>
      <c r="O2584" s="330">
        <f>ROUND(N2584-SUMIF(Anlagenbewegungsdaten_AV!B:B,A2584,Anlagenbewegungsdaten_AV!D:D),3)</f>
        <v>0</v>
      </c>
    </row>
    <row r="2585" spans="1:15" ht="15" customHeight="1" x14ac:dyDescent="0.25">
      <c r="A2585" s="263" t="s">
        <v>3741</v>
      </c>
      <c r="B2585" s="174" t="s">
        <v>2108</v>
      </c>
      <c r="C2585" s="174" t="s">
        <v>4047</v>
      </c>
      <c r="D2585" s="174" t="s">
        <v>3504</v>
      </c>
      <c r="E2585" s="174" t="s">
        <v>3320</v>
      </c>
      <c r="F2585" s="289">
        <v>22.259999999999998</v>
      </c>
      <c r="G2585" s="333">
        <f>ROUND(SUMIF(Anlagenbewegungsdaten!B:B,A2585,Anlagenbewegungsdaten!C:C),3)</f>
        <v>0</v>
      </c>
      <c r="H2585" s="334">
        <f>IF(ISBLANK(F2585),ROUND(SUMIF(Anlagenbewegungsdaten!B:B,A2585,Anlagenbewegungsdaten!D:D),2),ROUND(G2585*F2585%,2))</f>
        <v>0</v>
      </c>
      <c r="I2585" s="334">
        <f>ROUND((H2585-SUMIF(Anlagenbewegungsdaten!$B:$B,A2585,Anlagenbewegungsdaten!D:D)),3)</f>
        <v>0</v>
      </c>
      <c r="J2585" s="335" t="s">
        <v>5179</v>
      </c>
      <c r="K2585" s="335" t="s">
        <v>5193</v>
      </c>
      <c r="L2585" s="516">
        <v>17.809999999999999</v>
      </c>
      <c r="M2585" s="332">
        <f>ROUND(SUMIF(Anlagenbewegungsdaten_AV!B:B,A2585,Anlagenbewegungsdaten_AV!C:C),3)</f>
        <v>0</v>
      </c>
      <c r="N2585" s="330">
        <f>IF(ISBLANK(L2585),ROUND(SUMIF(Anlagenbewegungsdaten_AV!B:B,A2585,Anlagenbewegungsdaten_AV!D:D),2),ROUND(M2585*L2585%,2))</f>
        <v>0</v>
      </c>
      <c r="O2585" s="330">
        <f>ROUND(N2585-SUMIF(Anlagenbewegungsdaten_AV!B:B,A2585,Anlagenbewegungsdaten_AV!D:D),3)</f>
        <v>0</v>
      </c>
    </row>
    <row r="2586" spans="1:15" ht="15" customHeight="1" x14ac:dyDescent="0.25">
      <c r="A2586" s="275" t="s">
        <v>4517</v>
      </c>
      <c r="B2586" s="193" t="s">
        <v>2108</v>
      </c>
      <c r="C2586" s="193" t="s">
        <v>4047</v>
      </c>
      <c r="D2586" s="193" t="s">
        <v>4278</v>
      </c>
      <c r="E2586" s="193" t="s">
        <v>4093</v>
      </c>
      <c r="F2586" s="290">
        <v>22.23</v>
      </c>
      <c r="G2586" s="333">
        <f>ROUND(SUMIF(Anlagenbewegungsdaten!B:B,A2586,Anlagenbewegungsdaten!C:C),3)</f>
        <v>0</v>
      </c>
      <c r="H2586" s="334">
        <f>IF(ISBLANK(F2586),ROUND(SUMIF(Anlagenbewegungsdaten!B:B,A2586,Anlagenbewegungsdaten!D:D),2),ROUND(G2586*F2586%,2))</f>
        <v>0</v>
      </c>
      <c r="I2586" s="334">
        <f>ROUND((H2586-SUMIF(Anlagenbewegungsdaten!$B:$B,A2586,Anlagenbewegungsdaten!D:D)),3)</f>
        <v>0</v>
      </c>
      <c r="J2586" s="335" t="s">
        <v>5179</v>
      </c>
      <c r="K2586" s="335" t="s">
        <v>5193</v>
      </c>
      <c r="L2586" s="516">
        <v>17.78</v>
      </c>
      <c r="M2586" s="332">
        <f>ROUND(SUMIF(Anlagenbewegungsdaten_AV!B:B,A2586,Anlagenbewegungsdaten_AV!C:C),3)</f>
        <v>0</v>
      </c>
      <c r="N2586" s="330">
        <f>IF(ISBLANK(L2586),ROUND(SUMIF(Anlagenbewegungsdaten_AV!B:B,A2586,Anlagenbewegungsdaten_AV!D:D),2),ROUND(M2586*L2586%,2))</f>
        <v>0</v>
      </c>
      <c r="O2586" s="330">
        <f>ROUND(N2586-SUMIF(Anlagenbewegungsdaten_AV!B:B,A2586,Anlagenbewegungsdaten_AV!D:D),3)</f>
        <v>0</v>
      </c>
    </row>
    <row r="2587" spans="1:15" ht="15" customHeight="1" x14ac:dyDescent="0.25">
      <c r="A2587" s="263" t="s">
        <v>2310</v>
      </c>
      <c r="B2587" s="174" t="s">
        <v>2108</v>
      </c>
      <c r="C2587" s="174" t="s">
        <v>4047</v>
      </c>
      <c r="D2587" s="174" t="s">
        <v>1872</v>
      </c>
      <c r="E2587" s="174" t="s">
        <v>2483</v>
      </c>
      <c r="F2587" s="289">
        <v>19.32</v>
      </c>
      <c r="G2587" s="333">
        <f>ROUND(SUMIF(Anlagenbewegungsdaten!B:B,A2587,Anlagenbewegungsdaten!C:C),3)</f>
        <v>0</v>
      </c>
      <c r="H2587" s="334">
        <f>IF(ISBLANK(F2587),ROUND(SUMIF(Anlagenbewegungsdaten!B:B,A2587,Anlagenbewegungsdaten!D:D),2),ROUND(G2587*F2587%,2))</f>
        <v>0</v>
      </c>
      <c r="I2587" s="334">
        <f>ROUND((H2587-SUMIF(Anlagenbewegungsdaten!$B:$B,A2587,Anlagenbewegungsdaten!D:D)),3)</f>
        <v>0</v>
      </c>
      <c r="J2587" s="335" t="s">
        <v>5179</v>
      </c>
      <c r="K2587" s="335" t="s">
        <v>5193</v>
      </c>
      <c r="L2587" s="516">
        <v>15.46</v>
      </c>
      <c r="M2587" s="332">
        <f>ROUND(SUMIF(Anlagenbewegungsdaten_AV!B:B,A2587,Anlagenbewegungsdaten_AV!C:C),3)</f>
        <v>0</v>
      </c>
      <c r="N2587" s="330">
        <f>IF(ISBLANK(L2587),ROUND(SUMIF(Anlagenbewegungsdaten_AV!B:B,A2587,Anlagenbewegungsdaten_AV!D:D),2),ROUND(M2587*L2587%,2))</f>
        <v>0</v>
      </c>
      <c r="O2587" s="330">
        <f>ROUND(N2587-SUMIF(Anlagenbewegungsdaten_AV!B:B,A2587,Anlagenbewegungsdaten_AV!D:D),3)</f>
        <v>0</v>
      </c>
    </row>
    <row r="2588" spans="1:15" ht="15" customHeight="1" x14ac:dyDescent="0.25">
      <c r="A2588" s="263" t="s">
        <v>2311</v>
      </c>
      <c r="B2588" s="174" t="s">
        <v>2108</v>
      </c>
      <c r="C2588" s="174" t="s">
        <v>4047</v>
      </c>
      <c r="D2588" s="174" t="s">
        <v>1874</v>
      </c>
      <c r="E2588" s="174" t="s">
        <v>2486</v>
      </c>
      <c r="F2588" s="289">
        <v>21.32</v>
      </c>
      <c r="G2588" s="333">
        <f>ROUND(SUMIF(Anlagenbewegungsdaten!B:B,A2588,Anlagenbewegungsdaten!C:C),3)</f>
        <v>0</v>
      </c>
      <c r="H2588" s="334">
        <f>IF(ISBLANK(F2588),ROUND(SUMIF(Anlagenbewegungsdaten!B:B,A2588,Anlagenbewegungsdaten!D:D),2),ROUND(G2588*F2588%,2))</f>
        <v>0</v>
      </c>
      <c r="I2588" s="334">
        <f>ROUND((H2588-SUMIF(Anlagenbewegungsdaten!$B:$B,A2588,Anlagenbewegungsdaten!D:D)),3)</f>
        <v>0</v>
      </c>
      <c r="J2588" s="335" t="s">
        <v>5179</v>
      </c>
      <c r="K2588" s="335" t="s">
        <v>5193</v>
      </c>
      <c r="L2588" s="516">
        <v>17.059999999999999</v>
      </c>
      <c r="M2588" s="332">
        <f>ROUND(SUMIF(Anlagenbewegungsdaten_AV!B:B,A2588,Anlagenbewegungsdaten_AV!C:C),3)</f>
        <v>0</v>
      </c>
      <c r="N2588" s="330">
        <f>IF(ISBLANK(L2588),ROUND(SUMIF(Anlagenbewegungsdaten_AV!B:B,A2588,Anlagenbewegungsdaten_AV!D:D),2),ROUND(M2588*L2588%,2))</f>
        <v>0</v>
      </c>
      <c r="O2588" s="330">
        <f>ROUND(N2588-SUMIF(Anlagenbewegungsdaten_AV!B:B,A2588,Anlagenbewegungsdaten_AV!D:D),3)</f>
        <v>0</v>
      </c>
    </row>
    <row r="2589" spans="1:15" ht="15" customHeight="1" x14ac:dyDescent="0.25">
      <c r="A2589" s="263" t="s">
        <v>2312</v>
      </c>
      <c r="B2589" s="174" t="s">
        <v>2108</v>
      </c>
      <c r="C2589" s="174" t="s">
        <v>4047</v>
      </c>
      <c r="D2589" s="174" t="s">
        <v>1876</v>
      </c>
      <c r="E2589" s="174" t="s">
        <v>1560</v>
      </c>
      <c r="F2589" s="289">
        <v>22.32</v>
      </c>
      <c r="G2589" s="333">
        <f>ROUND(SUMIF(Anlagenbewegungsdaten!B:B,A2589,Anlagenbewegungsdaten!C:C),3)</f>
        <v>0</v>
      </c>
      <c r="H2589" s="334">
        <f>IF(ISBLANK(F2589),ROUND(SUMIF(Anlagenbewegungsdaten!B:B,A2589,Anlagenbewegungsdaten!D:D),2),ROUND(G2589*F2589%,2))</f>
        <v>0</v>
      </c>
      <c r="I2589" s="334">
        <f>ROUND((H2589-SUMIF(Anlagenbewegungsdaten!$B:$B,A2589,Anlagenbewegungsdaten!D:D)),3)</f>
        <v>0</v>
      </c>
      <c r="J2589" s="335" t="s">
        <v>5179</v>
      </c>
      <c r="K2589" s="335" t="s">
        <v>5193</v>
      </c>
      <c r="L2589" s="516">
        <v>17.86</v>
      </c>
      <c r="M2589" s="332">
        <f>ROUND(SUMIF(Anlagenbewegungsdaten_AV!B:B,A2589,Anlagenbewegungsdaten_AV!C:C),3)</f>
        <v>0</v>
      </c>
      <c r="N2589" s="330">
        <f>IF(ISBLANK(L2589),ROUND(SUMIF(Anlagenbewegungsdaten_AV!B:B,A2589,Anlagenbewegungsdaten_AV!D:D),2),ROUND(M2589*L2589%,2))</f>
        <v>0</v>
      </c>
      <c r="O2589" s="330">
        <f>ROUND(N2589-SUMIF(Anlagenbewegungsdaten_AV!B:B,A2589,Anlagenbewegungsdaten_AV!D:D),3)</f>
        <v>0</v>
      </c>
    </row>
    <row r="2590" spans="1:15" ht="15" customHeight="1" x14ac:dyDescent="0.25">
      <c r="A2590" s="263" t="s">
        <v>2313</v>
      </c>
      <c r="B2590" s="174" t="s">
        <v>2108</v>
      </c>
      <c r="C2590" s="174" t="s">
        <v>4047</v>
      </c>
      <c r="D2590" s="174" t="s">
        <v>1878</v>
      </c>
      <c r="E2590" s="174" t="s">
        <v>1563</v>
      </c>
      <c r="F2590" s="289">
        <v>22.32</v>
      </c>
      <c r="G2590" s="333">
        <f>ROUND(SUMIF(Anlagenbewegungsdaten!B:B,A2590,Anlagenbewegungsdaten!C:C),3)</f>
        <v>0</v>
      </c>
      <c r="H2590" s="334">
        <f>IF(ISBLANK(F2590),ROUND(SUMIF(Anlagenbewegungsdaten!B:B,A2590,Anlagenbewegungsdaten!D:D),2),ROUND(G2590*F2590%,2))</f>
        <v>0</v>
      </c>
      <c r="I2590" s="334">
        <f>ROUND((H2590-SUMIF(Anlagenbewegungsdaten!$B:$B,A2590,Anlagenbewegungsdaten!D:D)),3)</f>
        <v>0</v>
      </c>
      <c r="J2590" s="335" t="s">
        <v>5179</v>
      </c>
      <c r="K2590" s="335" t="s">
        <v>5193</v>
      </c>
      <c r="L2590" s="516">
        <v>17.86</v>
      </c>
      <c r="M2590" s="332">
        <f>ROUND(SUMIF(Anlagenbewegungsdaten_AV!B:B,A2590,Anlagenbewegungsdaten_AV!C:C),3)</f>
        <v>0</v>
      </c>
      <c r="N2590" s="330">
        <f>IF(ISBLANK(L2590),ROUND(SUMIF(Anlagenbewegungsdaten_AV!B:B,A2590,Anlagenbewegungsdaten_AV!D:D),2),ROUND(M2590*L2590%,2))</f>
        <v>0</v>
      </c>
      <c r="O2590" s="330">
        <f>ROUND(N2590-SUMIF(Anlagenbewegungsdaten_AV!B:B,A2590,Anlagenbewegungsdaten_AV!D:D),3)</f>
        <v>0</v>
      </c>
    </row>
    <row r="2591" spans="1:15" ht="15" customHeight="1" x14ac:dyDescent="0.25">
      <c r="A2591" s="263" t="s">
        <v>2998</v>
      </c>
      <c r="B2591" s="174" t="s">
        <v>2108</v>
      </c>
      <c r="C2591" s="174" t="s">
        <v>4047</v>
      </c>
      <c r="D2591" s="174" t="s">
        <v>2762</v>
      </c>
      <c r="E2591" s="174" t="s">
        <v>2576</v>
      </c>
      <c r="F2591" s="289">
        <v>22.29</v>
      </c>
      <c r="G2591" s="333">
        <f>ROUND(SUMIF(Anlagenbewegungsdaten!B:B,A2591,Anlagenbewegungsdaten!C:C),3)</f>
        <v>0</v>
      </c>
      <c r="H2591" s="334">
        <f>IF(ISBLANK(F2591),ROUND(SUMIF(Anlagenbewegungsdaten!B:B,A2591,Anlagenbewegungsdaten!D:D),2),ROUND(G2591*F2591%,2))</f>
        <v>0</v>
      </c>
      <c r="I2591" s="334">
        <f>ROUND((H2591-SUMIF(Anlagenbewegungsdaten!$B:$B,A2591,Anlagenbewegungsdaten!D:D)),3)</f>
        <v>0</v>
      </c>
      <c r="J2591" s="335" t="s">
        <v>5179</v>
      </c>
      <c r="K2591" s="335" t="s">
        <v>5193</v>
      </c>
      <c r="L2591" s="516">
        <v>17.829999999999998</v>
      </c>
      <c r="M2591" s="332">
        <f>ROUND(SUMIF(Anlagenbewegungsdaten_AV!B:B,A2591,Anlagenbewegungsdaten_AV!C:C),3)</f>
        <v>0</v>
      </c>
      <c r="N2591" s="330">
        <f>IF(ISBLANK(L2591),ROUND(SUMIF(Anlagenbewegungsdaten_AV!B:B,A2591,Anlagenbewegungsdaten_AV!D:D),2),ROUND(M2591*L2591%,2))</f>
        <v>0</v>
      </c>
      <c r="O2591" s="330">
        <f>ROUND(N2591-SUMIF(Anlagenbewegungsdaten_AV!B:B,A2591,Anlagenbewegungsdaten_AV!D:D),3)</f>
        <v>0</v>
      </c>
    </row>
    <row r="2592" spans="1:15" ht="15" customHeight="1" x14ac:dyDescent="0.25">
      <c r="A2592" s="263" t="s">
        <v>3742</v>
      </c>
      <c r="B2592" s="174" t="s">
        <v>2108</v>
      </c>
      <c r="C2592" s="174" t="s">
        <v>4047</v>
      </c>
      <c r="D2592" s="174" t="s">
        <v>3506</v>
      </c>
      <c r="E2592" s="174" t="s">
        <v>3320</v>
      </c>
      <c r="F2592" s="289">
        <v>22.259999999999998</v>
      </c>
      <c r="G2592" s="333">
        <f>ROUND(SUMIF(Anlagenbewegungsdaten!B:B,A2592,Anlagenbewegungsdaten!C:C),3)</f>
        <v>0</v>
      </c>
      <c r="H2592" s="334">
        <f>IF(ISBLANK(F2592),ROUND(SUMIF(Anlagenbewegungsdaten!B:B,A2592,Anlagenbewegungsdaten!D:D),2),ROUND(G2592*F2592%,2))</f>
        <v>0</v>
      </c>
      <c r="I2592" s="334">
        <f>ROUND((H2592-SUMIF(Anlagenbewegungsdaten!$B:$B,A2592,Anlagenbewegungsdaten!D:D)),3)</f>
        <v>0</v>
      </c>
      <c r="J2592" s="335" t="s">
        <v>5179</v>
      </c>
      <c r="K2592" s="335" t="s">
        <v>5193</v>
      </c>
      <c r="L2592" s="516">
        <v>17.809999999999999</v>
      </c>
      <c r="M2592" s="332">
        <f>ROUND(SUMIF(Anlagenbewegungsdaten_AV!B:B,A2592,Anlagenbewegungsdaten_AV!C:C),3)</f>
        <v>0</v>
      </c>
      <c r="N2592" s="330">
        <f>IF(ISBLANK(L2592),ROUND(SUMIF(Anlagenbewegungsdaten_AV!B:B,A2592,Anlagenbewegungsdaten_AV!D:D),2),ROUND(M2592*L2592%,2))</f>
        <v>0</v>
      </c>
      <c r="O2592" s="330">
        <f>ROUND(N2592-SUMIF(Anlagenbewegungsdaten_AV!B:B,A2592,Anlagenbewegungsdaten_AV!D:D),3)</f>
        <v>0</v>
      </c>
    </row>
    <row r="2593" spans="1:15" ht="15" customHeight="1" x14ac:dyDescent="0.25">
      <c r="A2593" s="275" t="s">
        <v>4518</v>
      </c>
      <c r="B2593" s="193" t="s">
        <v>2108</v>
      </c>
      <c r="C2593" s="193" t="s">
        <v>4047</v>
      </c>
      <c r="D2593" s="193" t="s">
        <v>4280</v>
      </c>
      <c r="E2593" s="193" t="s">
        <v>4093</v>
      </c>
      <c r="F2593" s="290">
        <v>22.23</v>
      </c>
      <c r="G2593" s="333">
        <f>ROUND(SUMIF(Anlagenbewegungsdaten!B:B,A2593,Anlagenbewegungsdaten!C:C),3)</f>
        <v>0</v>
      </c>
      <c r="H2593" s="334">
        <f>IF(ISBLANK(F2593),ROUND(SUMIF(Anlagenbewegungsdaten!B:B,A2593,Anlagenbewegungsdaten!D:D),2),ROUND(G2593*F2593%,2))</f>
        <v>0</v>
      </c>
      <c r="I2593" s="334">
        <f>ROUND((H2593-SUMIF(Anlagenbewegungsdaten!$B:$B,A2593,Anlagenbewegungsdaten!D:D)),3)</f>
        <v>0</v>
      </c>
      <c r="J2593" s="335" t="s">
        <v>5179</v>
      </c>
      <c r="K2593" s="335" t="s">
        <v>5193</v>
      </c>
      <c r="L2593" s="516">
        <v>17.78</v>
      </c>
      <c r="M2593" s="332">
        <f>ROUND(SUMIF(Anlagenbewegungsdaten_AV!B:B,A2593,Anlagenbewegungsdaten_AV!C:C),3)</f>
        <v>0</v>
      </c>
      <c r="N2593" s="330">
        <f>IF(ISBLANK(L2593),ROUND(SUMIF(Anlagenbewegungsdaten_AV!B:B,A2593,Anlagenbewegungsdaten_AV!D:D),2),ROUND(M2593*L2593%,2))</f>
        <v>0</v>
      </c>
      <c r="O2593" s="330">
        <f>ROUND(N2593-SUMIF(Anlagenbewegungsdaten_AV!B:B,A2593,Anlagenbewegungsdaten_AV!D:D),3)</f>
        <v>0</v>
      </c>
    </row>
    <row r="2594" spans="1:15" ht="15" customHeight="1" x14ac:dyDescent="0.25">
      <c r="A2594" s="263" t="s">
        <v>2314</v>
      </c>
      <c r="B2594" s="174" t="s">
        <v>2108</v>
      </c>
      <c r="C2594" s="174" t="s">
        <v>4047</v>
      </c>
      <c r="D2594" s="174" t="s">
        <v>1880</v>
      </c>
      <c r="E2594" s="174" t="s">
        <v>2483</v>
      </c>
      <c r="F2594" s="289">
        <v>20.32</v>
      </c>
      <c r="G2594" s="333">
        <f>ROUND(SUMIF(Anlagenbewegungsdaten!B:B,A2594,Anlagenbewegungsdaten!C:C),3)</f>
        <v>0</v>
      </c>
      <c r="H2594" s="334">
        <f>IF(ISBLANK(F2594),ROUND(SUMIF(Anlagenbewegungsdaten!B:B,A2594,Anlagenbewegungsdaten!D:D),2),ROUND(G2594*F2594%,2))</f>
        <v>0</v>
      </c>
      <c r="I2594" s="334">
        <f>ROUND((H2594-SUMIF(Anlagenbewegungsdaten!$B:$B,A2594,Anlagenbewegungsdaten!D:D)),3)</f>
        <v>0</v>
      </c>
      <c r="J2594" s="335" t="s">
        <v>5179</v>
      </c>
      <c r="K2594" s="335" t="s">
        <v>5193</v>
      </c>
      <c r="L2594" s="516">
        <v>16.260000000000002</v>
      </c>
      <c r="M2594" s="332">
        <f>ROUND(SUMIF(Anlagenbewegungsdaten_AV!B:B,A2594,Anlagenbewegungsdaten_AV!C:C),3)</f>
        <v>0</v>
      </c>
      <c r="N2594" s="330">
        <f>IF(ISBLANK(L2594),ROUND(SUMIF(Anlagenbewegungsdaten_AV!B:B,A2594,Anlagenbewegungsdaten_AV!D:D),2),ROUND(M2594*L2594%,2))</f>
        <v>0</v>
      </c>
      <c r="O2594" s="330">
        <f>ROUND(N2594-SUMIF(Anlagenbewegungsdaten_AV!B:B,A2594,Anlagenbewegungsdaten_AV!D:D),3)</f>
        <v>0</v>
      </c>
    </row>
    <row r="2595" spans="1:15" ht="15" customHeight="1" x14ac:dyDescent="0.25">
      <c r="A2595" s="263" t="s">
        <v>2315</v>
      </c>
      <c r="B2595" s="174" t="s">
        <v>2108</v>
      </c>
      <c r="C2595" s="174" t="s">
        <v>4047</v>
      </c>
      <c r="D2595" s="174" t="s">
        <v>1882</v>
      </c>
      <c r="E2595" s="174" t="s">
        <v>2486</v>
      </c>
      <c r="F2595" s="289">
        <v>22.32</v>
      </c>
      <c r="G2595" s="333">
        <f>ROUND(SUMIF(Anlagenbewegungsdaten!B:B,A2595,Anlagenbewegungsdaten!C:C),3)</f>
        <v>0</v>
      </c>
      <c r="H2595" s="334">
        <f>IF(ISBLANK(F2595),ROUND(SUMIF(Anlagenbewegungsdaten!B:B,A2595,Anlagenbewegungsdaten!D:D),2),ROUND(G2595*F2595%,2))</f>
        <v>0</v>
      </c>
      <c r="I2595" s="334">
        <f>ROUND((H2595-SUMIF(Anlagenbewegungsdaten!$B:$B,A2595,Anlagenbewegungsdaten!D:D)),3)</f>
        <v>0</v>
      </c>
      <c r="J2595" s="335" t="s">
        <v>5179</v>
      </c>
      <c r="K2595" s="335" t="s">
        <v>5193</v>
      </c>
      <c r="L2595" s="516">
        <v>17.86</v>
      </c>
      <c r="M2595" s="332">
        <f>ROUND(SUMIF(Anlagenbewegungsdaten_AV!B:B,A2595,Anlagenbewegungsdaten_AV!C:C),3)</f>
        <v>0</v>
      </c>
      <c r="N2595" s="330">
        <f>IF(ISBLANK(L2595),ROUND(SUMIF(Anlagenbewegungsdaten_AV!B:B,A2595,Anlagenbewegungsdaten_AV!D:D),2),ROUND(M2595*L2595%,2))</f>
        <v>0</v>
      </c>
      <c r="O2595" s="330">
        <f>ROUND(N2595-SUMIF(Anlagenbewegungsdaten_AV!B:B,A2595,Anlagenbewegungsdaten_AV!D:D),3)</f>
        <v>0</v>
      </c>
    </row>
    <row r="2596" spans="1:15" ht="15" customHeight="1" x14ac:dyDescent="0.25">
      <c r="A2596" s="263" t="s">
        <v>1192</v>
      </c>
      <c r="B2596" s="174" t="s">
        <v>2108</v>
      </c>
      <c r="C2596" s="174" t="s">
        <v>4047</v>
      </c>
      <c r="D2596" s="184" t="s">
        <v>1884</v>
      </c>
      <c r="E2596" s="174" t="s">
        <v>1560</v>
      </c>
      <c r="F2596" s="289">
        <v>23.32</v>
      </c>
      <c r="G2596" s="333">
        <f>ROUND(SUMIF(Anlagenbewegungsdaten!B:B,A2596,Anlagenbewegungsdaten!C:C),3)</f>
        <v>0</v>
      </c>
      <c r="H2596" s="334">
        <f>IF(ISBLANK(F2596),ROUND(SUMIF(Anlagenbewegungsdaten!B:B,A2596,Anlagenbewegungsdaten!D:D),2),ROUND(G2596*F2596%,2))</f>
        <v>0</v>
      </c>
      <c r="I2596" s="334">
        <f>ROUND((H2596-SUMIF(Anlagenbewegungsdaten!$B:$B,A2596,Anlagenbewegungsdaten!D:D)),3)</f>
        <v>0</v>
      </c>
      <c r="J2596" s="335" t="s">
        <v>5179</v>
      </c>
      <c r="K2596" s="335" t="s">
        <v>5193</v>
      </c>
      <c r="L2596" s="516">
        <v>18.66</v>
      </c>
      <c r="M2596" s="332">
        <f>ROUND(SUMIF(Anlagenbewegungsdaten_AV!B:B,A2596,Anlagenbewegungsdaten_AV!C:C),3)</f>
        <v>0</v>
      </c>
      <c r="N2596" s="330">
        <f>IF(ISBLANK(L2596),ROUND(SUMIF(Anlagenbewegungsdaten_AV!B:B,A2596,Anlagenbewegungsdaten_AV!D:D),2),ROUND(M2596*L2596%,2))</f>
        <v>0</v>
      </c>
      <c r="O2596" s="330">
        <f>ROUND(N2596-SUMIF(Anlagenbewegungsdaten_AV!B:B,A2596,Anlagenbewegungsdaten_AV!D:D),3)</f>
        <v>0</v>
      </c>
    </row>
    <row r="2597" spans="1:15" ht="15" customHeight="1" x14ac:dyDescent="0.25">
      <c r="A2597" s="263" t="s">
        <v>1193</v>
      </c>
      <c r="B2597" s="174" t="s">
        <v>2108</v>
      </c>
      <c r="C2597" s="174" t="s">
        <v>4047</v>
      </c>
      <c r="D2597" s="174" t="s">
        <v>1886</v>
      </c>
      <c r="E2597" s="174" t="s">
        <v>1563</v>
      </c>
      <c r="F2597" s="289">
        <v>23.32</v>
      </c>
      <c r="G2597" s="333">
        <f>ROUND(SUMIF(Anlagenbewegungsdaten!B:B,A2597,Anlagenbewegungsdaten!C:C),3)</f>
        <v>0</v>
      </c>
      <c r="H2597" s="334">
        <f>IF(ISBLANK(F2597),ROUND(SUMIF(Anlagenbewegungsdaten!B:B,A2597,Anlagenbewegungsdaten!D:D),2),ROUND(G2597*F2597%,2))</f>
        <v>0</v>
      </c>
      <c r="I2597" s="334">
        <f>ROUND((H2597-SUMIF(Anlagenbewegungsdaten!$B:$B,A2597,Anlagenbewegungsdaten!D:D)),3)</f>
        <v>0</v>
      </c>
      <c r="J2597" s="335" t="s">
        <v>5179</v>
      </c>
      <c r="K2597" s="335" t="s">
        <v>5193</v>
      </c>
      <c r="L2597" s="516">
        <v>18.66</v>
      </c>
      <c r="M2597" s="332">
        <f>ROUND(SUMIF(Anlagenbewegungsdaten_AV!B:B,A2597,Anlagenbewegungsdaten_AV!C:C),3)</f>
        <v>0</v>
      </c>
      <c r="N2597" s="330">
        <f>IF(ISBLANK(L2597),ROUND(SUMIF(Anlagenbewegungsdaten_AV!B:B,A2597,Anlagenbewegungsdaten_AV!D:D),2),ROUND(M2597*L2597%,2))</f>
        <v>0</v>
      </c>
      <c r="O2597" s="330">
        <f>ROUND(N2597-SUMIF(Anlagenbewegungsdaten_AV!B:B,A2597,Anlagenbewegungsdaten_AV!D:D),3)</f>
        <v>0</v>
      </c>
    </row>
    <row r="2598" spans="1:15" ht="15" customHeight="1" x14ac:dyDescent="0.25">
      <c r="A2598" s="263" t="s">
        <v>2999</v>
      </c>
      <c r="B2598" s="174" t="s">
        <v>2108</v>
      </c>
      <c r="C2598" s="174" t="s">
        <v>4047</v>
      </c>
      <c r="D2598" s="174" t="s">
        <v>2764</v>
      </c>
      <c r="E2598" s="174" t="s">
        <v>2576</v>
      </c>
      <c r="F2598" s="289">
        <v>23.29</v>
      </c>
      <c r="G2598" s="333">
        <f>ROUND(SUMIF(Anlagenbewegungsdaten!B:B,A2598,Anlagenbewegungsdaten!C:C),3)</f>
        <v>0</v>
      </c>
      <c r="H2598" s="334">
        <f>IF(ISBLANK(F2598),ROUND(SUMIF(Anlagenbewegungsdaten!B:B,A2598,Anlagenbewegungsdaten!D:D),2),ROUND(G2598*F2598%,2))</f>
        <v>0</v>
      </c>
      <c r="I2598" s="334">
        <f>ROUND((H2598-SUMIF(Anlagenbewegungsdaten!$B:$B,A2598,Anlagenbewegungsdaten!D:D)),3)</f>
        <v>0</v>
      </c>
      <c r="J2598" s="335" t="s">
        <v>5179</v>
      </c>
      <c r="K2598" s="335" t="s">
        <v>5193</v>
      </c>
      <c r="L2598" s="516">
        <v>18.63</v>
      </c>
      <c r="M2598" s="332">
        <f>ROUND(SUMIF(Anlagenbewegungsdaten_AV!B:B,A2598,Anlagenbewegungsdaten_AV!C:C),3)</f>
        <v>0</v>
      </c>
      <c r="N2598" s="330">
        <f>IF(ISBLANK(L2598),ROUND(SUMIF(Anlagenbewegungsdaten_AV!B:B,A2598,Anlagenbewegungsdaten_AV!D:D),2),ROUND(M2598*L2598%,2))</f>
        <v>0</v>
      </c>
      <c r="O2598" s="330">
        <f>ROUND(N2598-SUMIF(Anlagenbewegungsdaten_AV!B:B,A2598,Anlagenbewegungsdaten_AV!D:D),3)</f>
        <v>0</v>
      </c>
    </row>
    <row r="2599" spans="1:15" ht="15" customHeight="1" x14ac:dyDescent="0.25">
      <c r="A2599" s="263" t="s">
        <v>3743</v>
      </c>
      <c r="B2599" s="174" t="s">
        <v>2108</v>
      </c>
      <c r="C2599" s="174" t="s">
        <v>4047</v>
      </c>
      <c r="D2599" s="174" t="s">
        <v>3508</v>
      </c>
      <c r="E2599" s="174" t="s">
        <v>3320</v>
      </c>
      <c r="F2599" s="289">
        <v>23.259999999999998</v>
      </c>
      <c r="G2599" s="333">
        <f>ROUND(SUMIF(Anlagenbewegungsdaten!B:B,A2599,Anlagenbewegungsdaten!C:C),3)</f>
        <v>0</v>
      </c>
      <c r="H2599" s="334">
        <f>IF(ISBLANK(F2599),ROUND(SUMIF(Anlagenbewegungsdaten!B:B,A2599,Anlagenbewegungsdaten!D:D),2),ROUND(G2599*F2599%,2))</f>
        <v>0</v>
      </c>
      <c r="I2599" s="334">
        <f>ROUND((H2599-SUMIF(Anlagenbewegungsdaten!$B:$B,A2599,Anlagenbewegungsdaten!D:D)),3)</f>
        <v>0</v>
      </c>
      <c r="J2599" s="335" t="s">
        <v>5179</v>
      </c>
      <c r="K2599" s="335" t="s">
        <v>5193</v>
      </c>
      <c r="L2599" s="516">
        <v>18.61</v>
      </c>
      <c r="M2599" s="332">
        <f>ROUND(SUMIF(Anlagenbewegungsdaten_AV!B:B,A2599,Anlagenbewegungsdaten_AV!C:C),3)</f>
        <v>0</v>
      </c>
      <c r="N2599" s="330">
        <f>IF(ISBLANK(L2599),ROUND(SUMIF(Anlagenbewegungsdaten_AV!B:B,A2599,Anlagenbewegungsdaten_AV!D:D),2),ROUND(M2599*L2599%,2))</f>
        <v>0</v>
      </c>
      <c r="O2599" s="330">
        <f>ROUND(N2599-SUMIF(Anlagenbewegungsdaten_AV!B:B,A2599,Anlagenbewegungsdaten_AV!D:D),3)</f>
        <v>0</v>
      </c>
    </row>
    <row r="2600" spans="1:15" ht="15" customHeight="1" x14ac:dyDescent="0.25">
      <c r="A2600" s="275" t="s">
        <v>4519</v>
      </c>
      <c r="B2600" s="193" t="s">
        <v>2108</v>
      </c>
      <c r="C2600" s="193" t="s">
        <v>4047</v>
      </c>
      <c r="D2600" s="193" t="s">
        <v>4282</v>
      </c>
      <c r="E2600" s="193" t="s">
        <v>4093</v>
      </c>
      <c r="F2600" s="290">
        <v>23.23</v>
      </c>
      <c r="G2600" s="333">
        <f>ROUND(SUMIF(Anlagenbewegungsdaten!B:B,A2600,Anlagenbewegungsdaten!C:C),3)</f>
        <v>0</v>
      </c>
      <c r="H2600" s="334">
        <f>IF(ISBLANK(F2600),ROUND(SUMIF(Anlagenbewegungsdaten!B:B,A2600,Anlagenbewegungsdaten!D:D),2),ROUND(G2600*F2600%,2))</f>
        <v>0</v>
      </c>
      <c r="I2600" s="334">
        <f>ROUND((H2600-SUMIF(Anlagenbewegungsdaten!$B:$B,A2600,Anlagenbewegungsdaten!D:D)),3)</f>
        <v>0</v>
      </c>
      <c r="J2600" s="335" t="s">
        <v>5179</v>
      </c>
      <c r="K2600" s="335" t="s">
        <v>5193</v>
      </c>
      <c r="L2600" s="516">
        <v>18.579999999999998</v>
      </c>
      <c r="M2600" s="332">
        <f>ROUND(SUMIF(Anlagenbewegungsdaten_AV!B:B,A2600,Anlagenbewegungsdaten_AV!C:C),3)</f>
        <v>0</v>
      </c>
      <c r="N2600" s="330">
        <f>IF(ISBLANK(L2600),ROUND(SUMIF(Anlagenbewegungsdaten_AV!B:B,A2600,Anlagenbewegungsdaten_AV!D:D),2),ROUND(M2600*L2600%,2))</f>
        <v>0</v>
      </c>
      <c r="O2600" s="330">
        <f>ROUND(N2600-SUMIF(Anlagenbewegungsdaten_AV!B:B,A2600,Anlagenbewegungsdaten_AV!D:D),3)</f>
        <v>0</v>
      </c>
    </row>
    <row r="2601" spans="1:15" ht="15" customHeight="1" x14ac:dyDescent="0.25">
      <c r="A2601" s="263" t="s">
        <v>1194</v>
      </c>
      <c r="B2601" s="174" t="s">
        <v>2108</v>
      </c>
      <c r="C2601" s="174" t="s">
        <v>4047</v>
      </c>
      <c r="D2601" s="174" t="s">
        <v>1888</v>
      </c>
      <c r="E2601" s="174" t="s">
        <v>2483</v>
      </c>
      <c r="F2601" s="289">
        <v>20.32</v>
      </c>
      <c r="G2601" s="333">
        <f>ROUND(SUMIF(Anlagenbewegungsdaten!B:B,A2601,Anlagenbewegungsdaten!C:C),3)</f>
        <v>0</v>
      </c>
      <c r="H2601" s="334">
        <f>IF(ISBLANK(F2601),ROUND(SUMIF(Anlagenbewegungsdaten!B:B,A2601,Anlagenbewegungsdaten!D:D),2),ROUND(G2601*F2601%,2))</f>
        <v>0</v>
      </c>
      <c r="I2601" s="334">
        <f>ROUND((H2601-SUMIF(Anlagenbewegungsdaten!$B:$B,A2601,Anlagenbewegungsdaten!D:D)),3)</f>
        <v>0</v>
      </c>
      <c r="J2601" s="335" t="s">
        <v>5179</v>
      </c>
      <c r="K2601" s="335" t="s">
        <v>5193</v>
      </c>
      <c r="L2601" s="516">
        <v>16.260000000000002</v>
      </c>
      <c r="M2601" s="332">
        <f>ROUND(SUMIF(Anlagenbewegungsdaten_AV!B:B,A2601,Anlagenbewegungsdaten_AV!C:C),3)</f>
        <v>0</v>
      </c>
      <c r="N2601" s="330">
        <f>IF(ISBLANK(L2601),ROUND(SUMIF(Anlagenbewegungsdaten_AV!B:B,A2601,Anlagenbewegungsdaten_AV!D:D),2),ROUND(M2601*L2601%,2))</f>
        <v>0</v>
      </c>
      <c r="O2601" s="330">
        <f>ROUND(N2601-SUMIF(Anlagenbewegungsdaten_AV!B:B,A2601,Anlagenbewegungsdaten_AV!D:D),3)</f>
        <v>0</v>
      </c>
    </row>
    <row r="2602" spans="1:15" ht="15" customHeight="1" x14ac:dyDescent="0.25">
      <c r="A2602" s="263" t="s">
        <v>1195</v>
      </c>
      <c r="B2602" s="174" t="s">
        <v>2108</v>
      </c>
      <c r="C2602" s="174" t="s">
        <v>4047</v>
      </c>
      <c r="D2602" s="174" t="s">
        <v>1890</v>
      </c>
      <c r="E2602" s="174" t="s">
        <v>2486</v>
      </c>
      <c r="F2602" s="289">
        <v>22.32</v>
      </c>
      <c r="G2602" s="333">
        <f>ROUND(SUMIF(Anlagenbewegungsdaten!B:B,A2602,Anlagenbewegungsdaten!C:C),3)</f>
        <v>0</v>
      </c>
      <c r="H2602" s="334">
        <f>IF(ISBLANK(F2602),ROUND(SUMIF(Anlagenbewegungsdaten!B:B,A2602,Anlagenbewegungsdaten!D:D),2),ROUND(G2602*F2602%,2))</f>
        <v>0</v>
      </c>
      <c r="I2602" s="334">
        <f>ROUND((H2602-SUMIF(Anlagenbewegungsdaten!$B:$B,A2602,Anlagenbewegungsdaten!D:D)),3)</f>
        <v>0</v>
      </c>
      <c r="J2602" s="335" t="s">
        <v>5179</v>
      </c>
      <c r="K2602" s="335" t="s">
        <v>5193</v>
      </c>
      <c r="L2602" s="516">
        <v>17.86</v>
      </c>
      <c r="M2602" s="332">
        <f>ROUND(SUMIF(Anlagenbewegungsdaten_AV!B:B,A2602,Anlagenbewegungsdaten_AV!C:C),3)</f>
        <v>0</v>
      </c>
      <c r="N2602" s="330">
        <f>IF(ISBLANK(L2602),ROUND(SUMIF(Anlagenbewegungsdaten_AV!B:B,A2602,Anlagenbewegungsdaten_AV!D:D),2),ROUND(M2602*L2602%,2))</f>
        <v>0</v>
      </c>
      <c r="O2602" s="330">
        <f>ROUND(N2602-SUMIF(Anlagenbewegungsdaten_AV!B:B,A2602,Anlagenbewegungsdaten_AV!D:D),3)</f>
        <v>0</v>
      </c>
    </row>
    <row r="2603" spans="1:15" ht="15" customHeight="1" x14ac:dyDescent="0.25">
      <c r="A2603" s="263" t="s">
        <v>1196</v>
      </c>
      <c r="B2603" s="174" t="s">
        <v>2108</v>
      </c>
      <c r="C2603" s="174" t="s">
        <v>4047</v>
      </c>
      <c r="D2603" s="174" t="s">
        <v>1892</v>
      </c>
      <c r="E2603" s="174" t="s">
        <v>1560</v>
      </c>
      <c r="F2603" s="289">
        <v>23.32</v>
      </c>
      <c r="G2603" s="333">
        <f>ROUND(SUMIF(Anlagenbewegungsdaten!B:B,A2603,Anlagenbewegungsdaten!C:C),3)</f>
        <v>0</v>
      </c>
      <c r="H2603" s="334">
        <f>IF(ISBLANK(F2603),ROUND(SUMIF(Anlagenbewegungsdaten!B:B,A2603,Anlagenbewegungsdaten!D:D),2),ROUND(G2603*F2603%,2))</f>
        <v>0</v>
      </c>
      <c r="I2603" s="334">
        <f>ROUND((H2603-SUMIF(Anlagenbewegungsdaten!$B:$B,A2603,Anlagenbewegungsdaten!D:D)),3)</f>
        <v>0</v>
      </c>
      <c r="J2603" s="335" t="s">
        <v>5179</v>
      </c>
      <c r="K2603" s="335" t="s">
        <v>5193</v>
      </c>
      <c r="L2603" s="516">
        <v>18.66</v>
      </c>
      <c r="M2603" s="332">
        <f>ROUND(SUMIF(Anlagenbewegungsdaten_AV!B:B,A2603,Anlagenbewegungsdaten_AV!C:C),3)</f>
        <v>0</v>
      </c>
      <c r="N2603" s="330">
        <f>IF(ISBLANK(L2603),ROUND(SUMIF(Anlagenbewegungsdaten_AV!B:B,A2603,Anlagenbewegungsdaten_AV!D:D),2),ROUND(M2603*L2603%,2))</f>
        <v>0</v>
      </c>
      <c r="O2603" s="330">
        <f>ROUND(N2603-SUMIF(Anlagenbewegungsdaten_AV!B:B,A2603,Anlagenbewegungsdaten_AV!D:D),3)</f>
        <v>0</v>
      </c>
    </row>
    <row r="2604" spans="1:15" ht="15" customHeight="1" x14ac:dyDescent="0.25">
      <c r="A2604" s="263" t="s">
        <v>1197</v>
      </c>
      <c r="B2604" s="174" t="s">
        <v>2108</v>
      </c>
      <c r="C2604" s="174" t="s">
        <v>4047</v>
      </c>
      <c r="D2604" s="174" t="s">
        <v>1894</v>
      </c>
      <c r="E2604" s="174" t="s">
        <v>1563</v>
      </c>
      <c r="F2604" s="289">
        <v>23.32</v>
      </c>
      <c r="G2604" s="333">
        <f>ROUND(SUMIF(Anlagenbewegungsdaten!B:B,A2604,Anlagenbewegungsdaten!C:C),3)</f>
        <v>0</v>
      </c>
      <c r="H2604" s="334">
        <f>IF(ISBLANK(F2604),ROUND(SUMIF(Anlagenbewegungsdaten!B:B,A2604,Anlagenbewegungsdaten!D:D),2),ROUND(G2604*F2604%,2))</f>
        <v>0</v>
      </c>
      <c r="I2604" s="334">
        <f>ROUND((H2604-SUMIF(Anlagenbewegungsdaten!$B:$B,A2604,Anlagenbewegungsdaten!D:D)),3)</f>
        <v>0</v>
      </c>
      <c r="J2604" s="335" t="s">
        <v>5179</v>
      </c>
      <c r="K2604" s="335" t="s">
        <v>5193</v>
      </c>
      <c r="L2604" s="516">
        <v>18.66</v>
      </c>
      <c r="M2604" s="332">
        <f>ROUND(SUMIF(Anlagenbewegungsdaten_AV!B:B,A2604,Anlagenbewegungsdaten_AV!C:C),3)</f>
        <v>0</v>
      </c>
      <c r="N2604" s="330">
        <f>IF(ISBLANK(L2604),ROUND(SUMIF(Anlagenbewegungsdaten_AV!B:B,A2604,Anlagenbewegungsdaten_AV!D:D),2),ROUND(M2604*L2604%,2))</f>
        <v>0</v>
      </c>
      <c r="O2604" s="330">
        <f>ROUND(N2604-SUMIF(Anlagenbewegungsdaten_AV!B:B,A2604,Anlagenbewegungsdaten_AV!D:D),3)</f>
        <v>0</v>
      </c>
    </row>
    <row r="2605" spans="1:15" ht="15" customHeight="1" x14ac:dyDescent="0.25">
      <c r="A2605" s="263" t="s">
        <v>3000</v>
      </c>
      <c r="B2605" s="174" t="s">
        <v>2108</v>
      </c>
      <c r="C2605" s="174" t="s">
        <v>4047</v>
      </c>
      <c r="D2605" s="174" t="s">
        <v>2766</v>
      </c>
      <c r="E2605" s="174" t="s">
        <v>2576</v>
      </c>
      <c r="F2605" s="289">
        <v>23.29</v>
      </c>
      <c r="G2605" s="333">
        <f>ROUND(SUMIF(Anlagenbewegungsdaten!B:B,A2605,Anlagenbewegungsdaten!C:C),3)</f>
        <v>0</v>
      </c>
      <c r="H2605" s="334">
        <f>IF(ISBLANK(F2605),ROUND(SUMIF(Anlagenbewegungsdaten!B:B,A2605,Anlagenbewegungsdaten!D:D),2),ROUND(G2605*F2605%,2))</f>
        <v>0</v>
      </c>
      <c r="I2605" s="334">
        <f>ROUND((H2605-SUMIF(Anlagenbewegungsdaten!$B:$B,A2605,Anlagenbewegungsdaten!D:D)),3)</f>
        <v>0</v>
      </c>
      <c r="J2605" s="335" t="s">
        <v>5179</v>
      </c>
      <c r="K2605" s="335" t="s">
        <v>5193</v>
      </c>
      <c r="L2605" s="516">
        <v>18.63</v>
      </c>
      <c r="M2605" s="332">
        <f>ROUND(SUMIF(Anlagenbewegungsdaten_AV!B:B,A2605,Anlagenbewegungsdaten_AV!C:C),3)</f>
        <v>0</v>
      </c>
      <c r="N2605" s="330">
        <f>IF(ISBLANK(L2605),ROUND(SUMIF(Anlagenbewegungsdaten_AV!B:B,A2605,Anlagenbewegungsdaten_AV!D:D),2),ROUND(M2605*L2605%,2))</f>
        <v>0</v>
      </c>
      <c r="O2605" s="330">
        <f>ROUND(N2605-SUMIF(Anlagenbewegungsdaten_AV!B:B,A2605,Anlagenbewegungsdaten_AV!D:D),3)</f>
        <v>0</v>
      </c>
    </row>
    <row r="2606" spans="1:15" ht="15" customHeight="1" x14ac:dyDescent="0.25">
      <c r="A2606" s="263" t="s">
        <v>3744</v>
      </c>
      <c r="B2606" s="174" t="s">
        <v>2108</v>
      </c>
      <c r="C2606" s="174" t="s">
        <v>4047</v>
      </c>
      <c r="D2606" s="174" t="s">
        <v>3510</v>
      </c>
      <c r="E2606" s="174" t="s">
        <v>3320</v>
      </c>
      <c r="F2606" s="289">
        <v>23.259999999999998</v>
      </c>
      <c r="G2606" s="333">
        <f>ROUND(SUMIF(Anlagenbewegungsdaten!B:B,A2606,Anlagenbewegungsdaten!C:C),3)</f>
        <v>0</v>
      </c>
      <c r="H2606" s="334">
        <f>IF(ISBLANK(F2606),ROUND(SUMIF(Anlagenbewegungsdaten!B:B,A2606,Anlagenbewegungsdaten!D:D),2),ROUND(G2606*F2606%,2))</f>
        <v>0</v>
      </c>
      <c r="I2606" s="334">
        <f>ROUND((H2606-SUMIF(Anlagenbewegungsdaten!$B:$B,A2606,Anlagenbewegungsdaten!D:D)),3)</f>
        <v>0</v>
      </c>
      <c r="J2606" s="335" t="s">
        <v>5179</v>
      </c>
      <c r="K2606" s="335" t="s">
        <v>5193</v>
      </c>
      <c r="L2606" s="516">
        <v>18.61</v>
      </c>
      <c r="M2606" s="332">
        <f>ROUND(SUMIF(Anlagenbewegungsdaten_AV!B:B,A2606,Anlagenbewegungsdaten_AV!C:C),3)</f>
        <v>0</v>
      </c>
      <c r="N2606" s="330">
        <f>IF(ISBLANK(L2606),ROUND(SUMIF(Anlagenbewegungsdaten_AV!B:B,A2606,Anlagenbewegungsdaten_AV!D:D),2),ROUND(M2606*L2606%,2))</f>
        <v>0</v>
      </c>
      <c r="O2606" s="330">
        <f>ROUND(N2606-SUMIF(Anlagenbewegungsdaten_AV!B:B,A2606,Anlagenbewegungsdaten_AV!D:D),3)</f>
        <v>0</v>
      </c>
    </row>
    <row r="2607" spans="1:15" ht="15" customHeight="1" x14ac:dyDescent="0.25">
      <c r="A2607" s="275" t="s">
        <v>4520</v>
      </c>
      <c r="B2607" s="193" t="s">
        <v>2108</v>
      </c>
      <c r="C2607" s="193" t="s">
        <v>4047</v>
      </c>
      <c r="D2607" s="193" t="s">
        <v>4284</v>
      </c>
      <c r="E2607" s="193" t="s">
        <v>4093</v>
      </c>
      <c r="F2607" s="290">
        <v>23.23</v>
      </c>
      <c r="G2607" s="333">
        <f>ROUND(SUMIF(Anlagenbewegungsdaten!B:B,A2607,Anlagenbewegungsdaten!C:C),3)</f>
        <v>0</v>
      </c>
      <c r="H2607" s="334">
        <f>IF(ISBLANK(F2607),ROUND(SUMIF(Anlagenbewegungsdaten!B:B,A2607,Anlagenbewegungsdaten!D:D),2),ROUND(G2607*F2607%,2))</f>
        <v>0</v>
      </c>
      <c r="I2607" s="334">
        <f>ROUND((H2607-SUMIF(Anlagenbewegungsdaten!$B:$B,A2607,Anlagenbewegungsdaten!D:D)),3)</f>
        <v>0</v>
      </c>
      <c r="J2607" s="335" t="s">
        <v>5179</v>
      </c>
      <c r="K2607" s="335" t="s">
        <v>5193</v>
      </c>
      <c r="L2607" s="516">
        <v>18.579999999999998</v>
      </c>
      <c r="M2607" s="332">
        <f>ROUND(SUMIF(Anlagenbewegungsdaten_AV!B:B,A2607,Anlagenbewegungsdaten_AV!C:C),3)</f>
        <v>0</v>
      </c>
      <c r="N2607" s="330">
        <f>IF(ISBLANK(L2607),ROUND(SUMIF(Anlagenbewegungsdaten_AV!B:B,A2607,Anlagenbewegungsdaten_AV!D:D),2),ROUND(M2607*L2607%,2))</f>
        <v>0</v>
      </c>
      <c r="O2607" s="330">
        <f>ROUND(N2607-SUMIF(Anlagenbewegungsdaten_AV!B:B,A2607,Anlagenbewegungsdaten_AV!D:D),3)</f>
        <v>0</v>
      </c>
    </row>
    <row r="2608" spans="1:15" ht="15" customHeight="1" x14ac:dyDescent="0.25">
      <c r="A2608" s="263" t="s">
        <v>1198</v>
      </c>
      <c r="B2608" s="174" t="s">
        <v>2108</v>
      </c>
      <c r="C2608" s="174" t="s">
        <v>4047</v>
      </c>
      <c r="D2608" s="174" t="s">
        <v>1896</v>
      </c>
      <c r="E2608" s="174" t="s">
        <v>2483</v>
      </c>
      <c r="F2608" s="289">
        <v>21.32</v>
      </c>
      <c r="G2608" s="333">
        <f>ROUND(SUMIF(Anlagenbewegungsdaten!B:B,A2608,Anlagenbewegungsdaten!C:C),3)</f>
        <v>0</v>
      </c>
      <c r="H2608" s="334">
        <f>IF(ISBLANK(F2608),ROUND(SUMIF(Anlagenbewegungsdaten!B:B,A2608,Anlagenbewegungsdaten!D:D),2),ROUND(G2608*F2608%,2))</f>
        <v>0</v>
      </c>
      <c r="I2608" s="334">
        <f>ROUND((H2608-SUMIF(Anlagenbewegungsdaten!$B:$B,A2608,Anlagenbewegungsdaten!D:D)),3)</f>
        <v>0</v>
      </c>
      <c r="J2608" s="335" t="s">
        <v>5179</v>
      </c>
      <c r="K2608" s="335" t="s">
        <v>5193</v>
      </c>
      <c r="L2608" s="516">
        <v>17.059999999999999</v>
      </c>
      <c r="M2608" s="332">
        <f>ROUND(SUMIF(Anlagenbewegungsdaten_AV!B:B,A2608,Anlagenbewegungsdaten_AV!C:C),3)</f>
        <v>0</v>
      </c>
      <c r="N2608" s="330">
        <f>IF(ISBLANK(L2608),ROUND(SUMIF(Anlagenbewegungsdaten_AV!B:B,A2608,Anlagenbewegungsdaten_AV!D:D),2),ROUND(M2608*L2608%,2))</f>
        <v>0</v>
      </c>
      <c r="O2608" s="330">
        <f>ROUND(N2608-SUMIF(Anlagenbewegungsdaten_AV!B:B,A2608,Anlagenbewegungsdaten_AV!D:D),3)</f>
        <v>0</v>
      </c>
    </row>
    <row r="2609" spans="1:15" ht="15" customHeight="1" x14ac:dyDescent="0.25">
      <c r="A2609" s="263" t="s">
        <v>1199</v>
      </c>
      <c r="B2609" s="174" t="s">
        <v>2108</v>
      </c>
      <c r="C2609" s="174" t="s">
        <v>4047</v>
      </c>
      <c r="D2609" s="174" t="s">
        <v>1898</v>
      </c>
      <c r="E2609" s="174" t="s">
        <v>2486</v>
      </c>
      <c r="F2609" s="289">
        <v>23.32</v>
      </c>
      <c r="G2609" s="333">
        <f>ROUND(SUMIF(Anlagenbewegungsdaten!B:B,A2609,Anlagenbewegungsdaten!C:C),3)</f>
        <v>0</v>
      </c>
      <c r="H2609" s="334">
        <f>IF(ISBLANK(F2609),ROUND(SUMIF(Anlagenbewegungsdaten!B:B,A2609,Anlagenbewegungsdaten!D:D),2),ROUND(G2609*F2609%,2))</f>
        <v>0</v>
      </c>
      <c r="I2609" s="334">
        <f>ROUND((H2609-SUMIF(Anlagenbewegungsdaten!$B:$B,A2609,Anlagenbewegungsdaten!D:D)),3)</f>
        <v>0</v>
      </c>
      <c r="J2609" s="335" t="s">
        <v>5179</v>
      </c>
      <c r="K2609" s="335" t="s">
        <v>5193</v>
      </c>
      <c r="L2609" s="516">
        <v>18.66</v>
      </c>
      <c r="M2609" s="332">
        <f>ROUND(SUMIF(Anlagenbewegungsdaten_AV!B:B,A2609,Anlagenbewegungsdaten_AV!C:C),3)</f>
        <v>0</v>
      </c>
      <c r="N2609" s="330">
        <f>IF(ISBLANK(L2609),ROUND(SUMIF(Anlagenbewegungsdaten_AV!B:B,A2609,Anlagenbewegungsdaten_AV!D:D),2),ROUND(M2609*L2609%,2))</f>
        <v>0</v>
      </c>
      <c r="O2609" s="330">
        <f>ROUND(N2609-SUMIF(Anlagenbewegungsdaten_AV!B:B,A2609,Anlagenbewegungsdaten_AV!D:D),3)</f>
        <v>0</v>
      </c>
    </row>
    <row r="2610" spans="1:15" ht="15" customHeight="1" x14ac:dyDescent="0.25">
      <c r="A2610" s="263" t="s">
        <v>1200</v>
      </c>
      <c r="B2610" s="174" t="s">
        <v>2108</v>
      </c>
      <c r="C2610" s="174" t="s">
        <v>4047</v>
      </c>
      <c r="D2610" s="184" t="s">
        <v>1900</v>
      </c>
      <c r="E2610" s="174" t="s">
        <v>1560</v>
      </c>
      <c r="F2610" s="289">
        <v>24.32</v>
      </c>
      <c r="G2610" s="333">
        <f>ROUND(SUMIF(Anlagenbewegungsdaten!B:B,A2610,Anlagenbewegungsdaten!C:C),3)</f>
        <v>0</v>
      </c>
      <c r="H2610" s="334">
        <f>IF(ISBLANK(F2610),ROUND(SUMIF(Anlagenbewegungsdaten!B:B,A2610,Anlagenbewegungsdaten!D:D),2),ROUND(G2610*F2610%,2))</f>
        <v>0</v>
      </c>
      <c r="I2610" s="334">
        <f>ROUND((H2610-SUMIF(Anlagenbewegungsdaten!$B:$B,A2610,Anlagenbewegungsdaten!D:D)),3)</f>
        <v>0</v>
      </c>
      <c r="J2610" s="335" t="s">
        <v>5179</v>
      </c>
      <c r="K2610" s="335" t="s">
        <v>5193</v>
      </c>
      <c r="L2610" s="516">
        <v>19.46</v>
      </c>
      <c r="M2610" s="332">
        <f>ROUND(SUMIF(Anlagenbewegungsdaten_AV!B:B,A2610,Anlagenbewegungsdaten_AV!C:C),3)</f>
        <v>0</v>
      </c>
      <c r="N2610" s="330">
        <f>IF(ISBLANK(L2610),ROUND(SUMIF(Anlagenbewegungsdaten_AV!B:B,A2610,Anlagenbewegungsdaten_AV!D:D),2),ROUND(M2610*L2610%,2))</f>
        <v>0</v>
      </c>
      <c r="O2610" s="330">
        <f>ROUND(N2610-SUMIF(Anlagenbewegungsdaten_AV!B:B,A2610,Anlagenbewegungsdaten_AV!D:D),3)</f>
        <v>0</v>
      </c>
    </row>
    <row r="2611" spans="1:15" ht="15" customHeight="1" x14ac:dyDescent="0.25">
      <c r="A2611" s="263" t="s">
        <v>1201</v>
      </c>
      <c r="B2611" s="174" t="s">
        <v>2108</v>
      </c>
      <c r="C2611" s="174" t="s">
        <v>4047</v>
      </c>
      <c r="D2611" s="174" t="s">
        <v>554</v>
      </c>
      <c r="E2611" s="174" t="s">
        <v>1563</v>
      </c>
      <c r="F2611" s="289">
        <v>24.32</v>
      </c>
      <c r="G2611" s="333">
        <f>ROUND(SUMIF(Anlagenbewegungsdaten!B:B,A2611,Anlagenbewegungsdaten!C:C),3)</f>
        <v>0</v>
      </c>
      <c r="H2611" s="334">
        <f>IF(ISBLANK(F2611),ROUND(SUMIF(Anlagenbewegungsdaten!B:B,A2611,Anlagenbewegungsdaten!D:D),2),ROUND(G2611*F2611%,2))</f>
        <v>0</v>
      </c>
      <c r="I2611" s="334">
        <f>ROUND((H2611-SUMIF(Anlagenbewegungsdaten!$B:$B,A2611,Anlagenbewegungsdaten!D:D)),3)</f>
        <v>0</v>
      </c>
      <c r="J2611" s="335" t="s">
        <v>5179</v>
      </c>
      <c r="K2611" s="335" t="s">
        <v>5193</v>
      </c>
      <c r="L2611" s="516">
        <v>19.46</v>
      </c>
      <c r="M2611" s="332">
        <f>ROUND(SUMIF(Anlagenbewegungsdaten_AV!B:B,A2611,Anlagenbewegungsdaten_AV!C:C),3)</f>
        <v>0</v>
      </c>
      <c r="N2611" s="330">
        <f>IF(ISBLANK(L2611),ROUND(SUMIF(Anlagenbewegungsdaten_AV!B:B,A2611,Anlagenbewegungsdaten_AV!D:D),2),ROUND(M2611*L2611%,2))</f>
        <v>0</v>
      </c>
      <c r="O2611" s="330">
        <f>ROUND(N2611-SUMIF(Anlagenbewegungsdaten_AV!B:B,A2611,Anlagenbewegungsdaten_AV!D:D),3)</f>
        <v>0</v>
      </c>
    </row>
    <row r="2612" spans="1:15" ht="15" customHeight="1" x14ac:dyDescent="0.25">
      <c r="A2612" s="263" t="s">
        <v>3001</v>
      </c>
      <c r="B2612" s="174" t="s">
        <v>2108</v>
      </c>
      <c r="C2612" s="174" t="s">
        <v>4047</v>
      </c>
      <c r="D2612" s="174" t="s">
        <v>2768</v>
      </c>
      <c r="E2612" s="174" t="s">
        <v>2576</v>
      </c>
      <c r="F2612" s="289">
        <v>24.29</v>
      </c>
      <c r="G2612" s="333">
        <f>ROUND(SUMIF(Anlagenbewegungsdaten!B:B,A2612,Anlagenbewegungsdaten!C:C),3)</f>
        <v>0</v>
      </c>
      <c r="H2612" s="334">
        <f>IF(ISBLANK(F2612),ROUND(SUMIF(Anlagenbewegungsdaten!B:B,A2612,Anlagenbewegungsdaten!D:D),2),ROUND(G2612*F2612%,2))</f>
        <v>0</v>
      </c>
      <c r="I2612" s="334">
        <f>ROUND((H2612-SUMIF(Anlagenbewegungsdaten!$B:$B,A2612,Anlagenbewegungsdaten!D:D)),3)</f>
        <v>0</v>
      </c>
      <c r="J2612" s="335" t="s">
        <v>5179</v>
      </c>
      <c r="K2612" s="335" t="s">
        <v>5193</v>
      </c>
      <c r="L2612" s="516">
        <v>19.43</v>
      </c>
      <c r="M2612" s="332">
        <f>ROUND(SUMIF(Anlagenbewegungsdaten_AV!B:B,A2612,Anlagenbewegungsdaten_AV!C:C),3)</f>
        <v>0</v>
      </c>
      <c r="N2612" s="330">
        <f>IF(ISBLANK(L2612),ROUND(SUMIF(Anlagenbewegungsdaten_AV!B:B,A2612,Anlagenbewegungsdaten_AV!D:D),2),ROUND(M2612*L2612%,2))</f>
        <v>0</v>
      </c>
      <c r="O2612" s="330">
        <f>ROUND(N2612-SUMIF(Anlagenbewegungsdaten_AV!B:B,A2612,Anlagenbewegungsdaten_AV!D:D),3)</f>
        <v>0</v>
      </c>
    </row>
    <row r="2613" spans="1:15" ht="15" customHeight="1" x14ac:dyDescent="0.25">
      <c r="A2613" s="263" t="s">
        <v>3745</v>
      </c>
      <c r="B2613" s="174" t="s">
        <v>2108</v>
      </c>
      <c r="C2613" s="174" t="s">
        <v>4047</v>
      </c>
      <c r="D2613" s="174" t="s">
        <v>3512</v>
      </c>
      <c r="E2613" s="174" t="s">
        <v>3320</v>
      </c>
      <c r="F2613" s="289">
        <v>24.259999999999998</v>
      </c>
      <c r="G2613" s="333">
        <f>ROUND(SUMIF(Anlagenbewegungsdaten!B:B,A2613,Anlagenbewegungsdaten!C:C),3)</f>
        <v>0</v>
      </c>
      <c r="H2613" s="334">
        <f>IF(ISBLANK(F2613),ROUND(SUMIF(Anlagenbewegungsdaten!B:B,A2613,Anlagenbewegungsdaten!D:D),2),ROUND(G2613*F2613%,2))</f>
        <v>0</v>
      </c>
      <c r="I2613" s="334">
        <f>ROUND((H2613-SUMIF(Anlagenbewegungsdaten!$B:$B,A2613,Anlagenbewegungsdaten!D:D)),3)</f>
        <v>0</v>
      </c>
      <c r="J2613" s="335" t="s">
        <v>5179</v>
      </c>
      <c r="K2613" s="335" t="s">
        <v>5193</v>
      </c>
      <c r="L2613" s="516">
        <v>19.41</v>
      </c>
      <c r="M2613" s="332">
        <f>ROUND(SUMIF(Anlagenbewegungsdaten_AV!B:B,A2613,Anlagenbewegungsdaten_AV!C:C),3)</f>
        <v>0</v>
      </c>
      <c r="N2613" s="330">
        <f>IF(ISBLANK(L2613),ROUND(SUMIF(Anlagenbewegungsdaten_AV!B:B,A2613,Anlagenbewegungsdaten_AV!D:D),2),ROUND(M2613*L2613%,2))</f>
        <v>0</v>
      </c>
      <c r="O2613" s="330">
        <f>ROUND(N2613-SUMIF(Anlagenbewegungsdaten_AV!B:B,A2613,Anlagenbewegungsdaten_AV!D:D),3)</f>
        <v>0</v>
      </c>
    </row>
    <row r="2614" spans="1:15" ht="15" customHeight="1" x14ac:dyDescent="0.25">
      <c r="A2614" s="275" t="s">
        <v>4521</v>
      </c>
      <c r="B2614" s="193" t="s">
        <v>2108</v>
      </c>
      <c r="C2614" s="193" t="s">
        <v>4047</v>
      </c>
      <c r="D2614" s="193" t="s">
        <v>4286</v>
      </c>
      <c r="E2614" s="193" t="s">
        <v>4093</v>
      </c>
      <c r="F2614" s="290">
        <v>24.23</v>
      </c>
      <c r="G2614" s="333">
        <f>ROUND(SUMIF(Anlagenbewegungsdaten!B:B,A2614,Anlagenbewegungsdaten!C:C),3)</f>
        <v>0</v>
      </c>
      <c r="H2614" s="334">
        <f>IF(ISBLANK(F2614),ROUND(SUMIF(Anlagenbewegungsdaten!B:B,A2614,Anlagenbewegungsdaten!D:D),2),ROUND(G2614*F2614%,2))</f>
        <v>0</v>
      </c>
      <c r="I2614" s="334">
        <f>ROUND((H2614-SUMIF(Anlagenbewegungsdaten!$B:$B,A2614,Anlagenbewegungsdaten!D:D)),3)</f>
        <v>0</v>
      </c>
      <c r="J2614" s="335" t="s">
        <v>5179</v>
      </c>
      <c r="K2614" s="335" t="s">
        <v>5193</v>
      </c>
      <c r="L2614" s="516">
        <v>19.38</v>
      </c>
      <c r="M2614" s="332">
        <f>ROUND(SUMIF(Anlagenbewegungsdaten_AV!B:B,A2614,Anlagenbewegungsdaten_AV!C:C),3)</f>
        <v>0</v>
      </c>
      <c r="N2614" s="330">
        <f>IF(ISBLANK(L2614),ROUND(SUMIF(Anlagenbewegungsdaten_AV!B:B,A2614,Anlagenbewegungsdaten_AV!D:D),2),ROUND(M2614*L2614%,2))</f>
        <v>0</v>
      </c>
      <c r="O2614" s="330">
        <f>ROUND(N2614-SUMIF(Anlagenbewegungsdaten_AV!B:B,A2614,Anlagenbewegungsdaten_AV!D:D),3)</f>
        <v>0</v>
      </c>
    </row>
    <row r="2615" spans="1:15" ht="15" customHeight="1" x14ac:dyDescent="0.25">
      <c r="A2615" s="263" t="s">
        <v>1202</v>
      </c>
      <c r="B2615" s="174" t="s">
        <v>2108</v>
      </c>
      <c r="C2615" s="174" t="s">
        <v>4047</v>
      </c>
      <c r="D2615" s="174" t="s">
        <v>556</v>
      </c>
      <c r="E2615" s="174" t="s">
        <v>2483</v>
      </c>
      <c r="F2615" s="289">
        <v>21.32</v>
      </c>
      <c r="G2615" s="333">
        <f>ROUND(SUMIF(Anlagenbewegungsdaten!B:B,A2615,Anlagenbewegungsdaten!C:C),3)</f>
        <v>0</v>
      </c>
      <c r="H2615" s="334">
        <f>IF(ISBLANK(F2615),ROUND(SUMIF(Anlagenbewegungsdaten!B:B,A2615,Anlagenbewegungsdaten!D:D),2),ROUND(G2615*F2615%,2))</f>
        <v>0</v>
      </c>
      <c r="I2615" s="334">
        <f>ROUND((H2615-SUMIF(Anlagenbewegungsdaten!$B:$B,A2615,Anlagenbewegungsdaten!D:D)),3)</f>
        <v>0</v>
      </c>
      <c r="J2615" s="335" t="s">
        <v>5179</v>
      </c>
      <c r="K2615" s="335" t="s">
        <v>5193</v>
      </c>
      <c r="L2615" s="516">
        <v>17.059999999999999</v>
      </c>
      <c r="M2615" s="332">
        <f>ROUND(SUMIF(Anlagenbewegungsdaten_AV!B:B,A2615,Anlagenbewegungsdaten_AV!C:C),3)</f>
        <v>0</v>
      </c>
      <c r="N2615" s="330">
        <f>IF(ISBLANK(L2615),ROUND(SUMIF(Anlagenbewegungsdaten_AV!B:B,A2615,Anlagenbewegungsdaten_AV!D:D),2),ROUND(M2615*L2615%,2))</f>
        <v>0</v>
      </c>
      <c r="O2615" s="330">
        <f>ROUND(N2615-SUMIF(Anlagenbewegungsdaten_AV!B:B,A2615,Anlagenbewegungsdaten_AV!D:D),3)</f>
        <v>0</v>
      </c>
    </row>
    <row r="2616" spans="1:15" ht="15" customHeight="1" x14ac:dyDescent="0.25">
      <c r="A2616" s="263" t="s">
        <v>1203</v>
      </c>
      <c r="B2616" s="174" t="s">
        <v>2108</v>
      </c>
      <c r="C2616" s="174" t="s">
        <v>4047</v>
      </c>
      <c r="D2616" s="174" t="s">
        <v>558</v>
      </c>
      <c r="E2616" s="174" t="s">
        <v>2486</v>
      </c>
      <c r="F2616" s="289">
        <v>23.32</v>
      </c>
      <c r="G2616" s="333">
        <f>ROUND(SUMIF(Anlagenbewegungsdaten!B:B,A2616,Anlagenbewegungsdaten!C:C),3)</f>
        <v>0</v>
      </c>
      <c r="H2616" s="334">
        <f>IF(ISBLANK(F2616),ROUND(SUMIF(Anlagenbewegungsdaten!B:B,A2616,Anlagenbewegungsdaten!D:D),2),ROUND(G2616*F2616%,2))</f>
        <v>0</v>
      </c>
      <c r="I2616" s="334">
        <f>ROUND((H2616-SUMIF(Anlagenbewegungsdaten!$B:$B,A2616,Anlagenbewegungsdaten!D:D)),3)</f>
        <v>0</v>
      </c>
      <c r="J2616" s="335" t="s">
        <v>5179</v>
      </c>
      <c r="K2616" s="335" t="s">
        <v>5193</v>
      </c>
      <c r="L2616" s="516">
        <v>18.66</v>
      </c>
      <c r="M2616" s="332">
        <f>ROUND(SUMIF(Anlagenbewegungsdaten_AV!B:B,A2616,Anlagenbewegungsdaten_AV!C:C),3)</f>
        <v>0</v>
      </c>
      <c r="N2616" s="330">
        <f>IF(ISBLANK(L2616),ROUND(SUMIF(Anlagenbewegungsdaten_AV!B:B,A2616,Anlagenbewegungsdaten_AV!D:D),2),ROUND(M2616*L2616%,2))</f>
        <v>0</v>
      </c>
      <c r="O2616" s="330">
        <f>ROUND(N2616-SUMIF(Anlagenbewegungsdaten_AV!B:B,A2616,Anlagenbewegungsdaten_AV!D:D),3)</f>
        <v>0</v>
      </c>
    </row>
    <row r="2617" spans="1:15" ht="15" customHeight="1" x14ac:dyDescent="0.25">
      <c r="A2617" s="263" t="s">
        <v>1204</v>
      </c>
      <c r="B2617" s="174" t="s">
        <v>2108</v>
      </c>
      <c r="C2617" s="174" t="s">
        <v>4047</v>
      </c>
      <c r="D2617" s="174" t="s">
        <v>560</v>
      </c>
      <c r="E2617" s="174" t="s">
        <v>1560</v>
      </c>
      <c r="F2617" s="289">
        <v>24.32</v>
      </c>
      <c r="G2617" s="333">
        <f>ROUND(SUMIF(Anlagenbewegungsdaten!B:B,A2617,Anlagenbewegungsdaten!C:C),3)</f>
        <v>0</v>
      </c>
      <c r="H2617" s="334">
        <f>IF(ISBLANK(F2617),ROUND(SUMIF(Anlagenbewegungsdaten!B:B,A2617,Anlagenbewegungsdaten!D:D),2),ROUND(G2617*F2617%,2))</f>
        <v>0</v>
      </c>
      <c r="I2617" s="334">
        <f>ROUND((H2617-SUMIF(Anlagenbewegungsdaten!$B:$B,A2617,Anlagenbewegungsdaten!D:D)),3)</f>
        <v>0</v>
      </c>
      <c r="J2617" s="335" t="s">
        <v>5179</v>
      </c>
      <c r="K2617" s="335" t="s">
        <v>5193</v>
      </c>
      <c r="L2617" s="516">
        <v>19.46</v>
      </c>
      <c r="M2617" s="332">
        <f>ROUND(SUMIF(Anlagenbewegungsdaten_AV!B:B,A2617,Anlagenbewegungsdaten_AV!C:C),3)</f>
        <v>0</v>
      </c>
      <c r="N2617" s="330">
        <f>IF(ISBLANK(L2617),ROUND(SUMIF(Anlagenbewegungsdaten_AV!B:B,A2617,Anlagenbewegungsdaten_AV!D:D),2),ROUND(M2617*L2617%,2))</f>
        <v>0</v>
      </c>
      <c r="O2617" s="330">
        <f>ROUND(N2617-SUMIF(Anlagenbewegungsdaten_AV!B:B,A2617,Anlagenbewegungsdaten_AV!D:D),3)</f>
        <v>0</v>
      </c>
    </row>
    <row r="2618" spans="1:15" ht="15" customHeight="1" x14ac:dyDescent="0.25">
      <c r="A2618" s="263" t="s">
        <v>1205</v>
      </c>
      <c r="B2618" s="174" t="s">
        <v>2108</v>
      </c>
      <c r="C2618" s="174" t="s">
        <v>4047</v>
      </c>
      <c r="D2618" s="174" t="s">
        <v>562</v>
      </c>
      <c r="E2618" s="174" t="s">
        <v>1563</v>
      </c>
      <c r="F2618" s="289">
        <v>24.32</v>
      </c>
      <c r="G2618" s="333">
        <f>ROUND(SUMIF(Anlagenbewegungsdaten!B:B,A2618,Anlagenbewegungsdaten!C:C),3)</f>
        <v>0</v>
      </c>
      <c r="H2618" s="334">
        <f>IF(ISBLANK(F2618),ROUND(SUMIF(Anlagenbewegungsdaten!B:B,A2618,Anlagenbewegungsdaten!D:D),2),ROUND(G2618*F2618%,2))</f>
        <v>0</v>
      </c>
      <c r="I2618" s="334">
        <f>ROUND((H2618-SUMIF(Anlagenbewegungsdaten!$B:$B,A2618,Anlagenbewegungsdaten!D:D)),3)</f>
        <v>0</v>
      </c>
      <c r="J2618" s="335" t="s">
        <v>5179</v>
      </c>
      <c r="K2618" s="335" t="s">
        <v>5193</v>
      </c>
      <c r="L2618" s="516">
        <v>19.46</v>
      </c>
      <c r="M2618" s="332">
        <f>ROUND(SUMIF(Anlagenbewegungsdaten_AV!B:B,A2618,Anlagenbewegungsdaten_AV!C:C),3)</f>
        <v>0</v>
      </c>
      <c r="N2618" s="330">
        <f>IF(ISBLANK(L2618),ROUND(SUMIF(Anlagenbewegungsdaten_AV!B:B,A2618,Anlagenbewegungsdaten_AV!D:D),2),ROUND(M2618*L2618%,2))</f>
        <v>0</v>
      </c>
      <c r="O2618" s="330">
        <f>ROUND(N2618-SUMIF(Anlagenbewegungsdaten_AV!B:B,A2618,Anlagenbewegungsdaten_AV!D:D),3)</f>
        <v>0</v>
      </c>
    </row>
    <row r="2619" spans="1:15" ht="15" customHeight="1" x14ac:dyDescent="0.25">
      <c r="A2619" s="263" t="s">
        <v>3002</v>
      </c>
      <c r="B2619" s="174" t="s">
        <v>2108</v>
      </c>
      <c r="C2619" s="174" t="s">
        <v>4047</v>
      </c>
      <c r="D2619" s="174" t="s">
        <v>2770</v>
      </c>
      <c r="E2619" s="174" t="s">
        <v>2576</v>
      </c>
      <c r="F2619" s="289">
        <v>24.29</v>
      </c>
      <c r="G2619" s="333">
        <f>ROUND(SUMIF(Anlagenbewegungsdaten!B:B,A2619,Anlagenbewegungsdaten!C:C),3)</f>
        <v>0</v>
      </c>
      <c r="H2619" s="334">
        <f>IF(ISBLANK(F2619),ROUND(SUMIF(Anlagenbewegungsdaten!B:B,A2619,Anlagenbewegungsdaten!D:D),2),ROUND(G2619*F2619%,2))</f>
        <v>0</v>
      </c>
      <c r="I2619" s="334">
        <f>ROUND((H2619-SUMIF(Anlagenbewegungsdaten!$B:$B,A2619,Anlagenbewegungsdaten!D:D)),3)</f>
        <v>0</v>
      </c>
      <c r="J2619" s="335" t="s">
        <v>5179</v>
      </c>
      <c r="K2619" s="335" t="s">
        <v>5193</v>
      </c>
      <c r="L2619" s="516">
        <v>19.43</v>
      </c>
      <c r="M2619" s="332">
        <f>ROUND(SUMIF(Anlagenbewegungsdaten_AV!B:B,A2619,Anlagenbewegungsdaten_AV!C:C),3)</f>
        <v>0</v>
      </c>
      <c r="N2619" s="330">
        <f>IF(ISBLANK(L2619),ROUND(SUMIF(Anlagenbewegungsdaten_AV!B:B,A2619,Anlagenbewegungsdaten_AV!D:D),2),ROUND(M2619*L2619%,2))</f>
        <v>0</v>
      </c>
      <c r="O2619" s="330">
        <f>ROUND(N2619-SUMIF(Anlagenbewegungsdaten_AV!B:B,A2619,Anlagenbewegungsdaten_AV!D:D),3)</f>
        <v>0</v>
      </c>
    </row>
    <row r="2620" spans="1:15" ht="15" customHeight="1" x14ac:dyDescent="0.25">
      <c r="A2620" s="263" t="s">
        <v>3746</v>
      </c>
      <c r="B2620" s="174" t="s">
        <v>2108</v>
      </c>
      <c r="C2620" s="174" t="s">
        <v>4047</v>
      </c>
      <c r="D2620" s="174" t="s">
        <v>3514</v>
      </c>
      <c r="E2620" s="174" t="s">
        <v>3320</v>
      </c>
      <c r="F2620" s="289">
        <v>24.259999999999998</v>
      </c>
      <c r="G2620" s="333">
        <f>ROUND(SUMIF(Anlagenbewegungsdaten!B:B,A2620,Anlagenbewegungsdaten!C:C),3)</f>
        <v>0</v>
      </c>
      <c r="H2620" s="334">
        <f>IF(ISBLANK(F2620),ROUND(SUMIF(Anlagenbewegungsdaten!B:B,A2620,Anlagenbewegungsdaten!D:D),2),ROUND(G2620*F2620%,2))</f>
        <v>0</v>
      </c>
      <c r="I2620" s="334">
        <f>ROUND((H2620-SUMIF(Anlagenbewegungsdaten!$B:$B,A2620,Anlagenbewegungsdaten!D:D)),3)</f>
        <v>0</v>
      </c>
      <c r="J2620" s="335" t="s">
        <v>5179</v>
      </c>
      <c r="K2620" s="335" t="s">
        <v>5193</v>
      </c>
      <c r="L2620" s="516">
        <v>19.41</v>
      </c>
      <c r="M2620" s="332">
        <f>ROUND(SUMIF(Anlagenbewegungsdaten_AV!B:B,A2620,Anlagenbewegungsdaten_AV!C:C),3)</f>
        <v>0</v>
      </c>
      <c r="N2620" s="330">
        <f>IF(ISBLANK(L2620),ROUND(SUMIF(Anlagenbewegungsdaten_AV!B:B,A2620,Anlagenbewegungsdaten_AV!D:D),2),ROUND(M2620*L2620%,2))</f>
        <v>0</v>
      </c>
      <c r="O2620" s="330">
        <f>ROUND(N2620-SUMIF(Anlagenbewegungsdaten_AV!B:B,A2620,Anlagenbewegungsdaten_AV!D:D),3)</f>
        <v>0</v>
      </c>
    </row>
    <row r="2621" spans="1:15" ht="15" customHeight="1" x14ac:dyDescent="0.25">
      <c r="A2621" s="275" t="s">
        <v>4522</v>
      </c>
      <c r="B2621" s="193" t="s">
        <v>2108</v>
      </c>
      <c r="C2621" s="193" t="s">
        <v>4047</v>
      </c>
      <c r="D2621" s="193" t="s">
        <v>4288</v>
      </c>
      <c r="E2621" s="193" t="s">
        <v>4093</v>
      </c>
      <c r="F2621" s="290">
        <v>24.23</v>
      </c>
      <c r="G2621" s="333">
        <f>ROUND(SUMIF(Anlagenbewegungsdaten!B:B,A2621,Anlagenbewegungsdaten!C:C),3)</f>
        <v>0</v>
      </c>
      <c r="H2621" s="334">
        <f>IF(ISBLANK(F2621),ROUND(SUMIF(Anlagenbewegungsdaten!B:B,A2621,Anlagenbewegungsdaten!D:D),2),ROUND(G2621*F2621%,2))</f>
        <v>0</v>
      </c>
      <c r="I2621" s="334">
        <f>ROUND((H2621-SUMIF(Anlagenbewegungsdaten!$B:$B,A2621,Anlagenbewegungsdaten!D:D)),3)</f>
        <v>0</v>
      </c>
      <c r="J2621" s="335" t="s">
        <v>5179</v>
      </c>
      <c r="K2621" s="335" t="s">
        <v>5193</v>
      </c>
      <c r="L2621" s="516">
        <v>19.38</v>
      </c>
      <c r="M2621" s="332">
        <f>ROUND(SUMIF(Anlagenbewegungsdaten_AV!B:B,A2621,Anlagenbewegungsdaten_AV!C:C),3)</f>
        <v>0</v>
      </c>
      <c r="N2621" s="330">
        <f>IF(ISBLANK(L2621),ROUND(SUMIF(Anlagenbewegungsdaten_AV!B:B,A2621,Anlagenbewegungsdaten_AV!D:D),2),ROUND(M2621*L2621%,2))</f>
        <v>0</v>
      </c>
      <c r="O2621" s="330">
        <f>ROUND(N2621-SUMIF(Anlagenbewegungsdaten_AV!B:B,A2621,Anlagenbewegungsdaten_AV!D:D),3)</f>
        <v>0</v>
      </c>
    </row>
    <row r="2622" spans="1:15" ht="15" customHeight="1" x14ac:dyDescent="0.25">
      <c r="A2622" s="263" t="s">
        <v>1206</v>
      </c>
      <c r="B2622" s="174" t="s">
        <v>2108</v>
      </c>
      <c r="C2622" s="174" t="s">
        <v>4047</v>
      </c>
      <c r="D2622" s="174" t="s">
        <v>564</v>
      </c>
      <c r="E2622" s="174" t="s">
        <v>2483</v>
      </c>
      <c r="F2622" s="289">
        <v>22.32</v>
      </c>
      <c r="G2622" s="333">
        <f>ROUND(SUMIF(Anlagenbewegungsdaten!B:B,A2622,Anlagenbewegungsdaten!C:C),3)</f>
        <v>0</v>
      </c>
      <c r="H2622" s="334">
        <f>IF(ISBLANK(F2622),ROUND(SUMIF(Anlagenbewegungsdaten!B:B,A2622,Anlagenbewegungsdaten!D:D),2),ROUND(G2622*F2622%,2))</f>
        <v>0</v>
      </c>
      <c r="I2622" s="334">
        <f>ROUND((H2622-SUMIF(Anlagenbewegungsdaten!$B:$B,A2622,Anlagenbewegungsdaten!D:D)),3)</f>
        <v>0</v>
      </c>
      <c r="J2622" s="335" t="s">
        <v>5179</v>
      </c>
      <c r="K2622" s="335" t="s">
        <v>5193</v>
      </c>
      <c r="L2622" s="516">
        <v>17.86</v>
      </c>
      <c r="M2622" s="332">
        <f>ROUND(SUMIF(Anlagenbewegungsdaten_AV!B:B,A2622,Anlagenbewegungsdaten_AV!C:C),3)</f>
        <v>0</v>
      </c>
      <c r="N2622" s="330">
        <f>IF(ISBLANK(L2622),ROUND(SUMIF(Anlagenbewegungsdaten_AV!B:B,A2622,Anlagenbewegungsdaten_AV!D:D),2),ROUND(M2622*L2622%,2))</f>
        <v>0</v>
      </c>
      <c r="O2622" s="330">
        <f>ROUND(N2622-SUMIF(Anlagenbewegungsdaten_AV!B:B,A2622,Anlagenbewegungsdaten_AV!D:D),3)</f>
        <v>0</v>
      </c>
    </row>
    <row r="2623" spans="1:15" ht="15" customHeight="1" x14ac:dyDescent="0.25">
      <c r="A2623" s="263" t="s">
        <v>1207</v>
      </c>
      <c r="B2623" s="174" t="s">
        <v>2108</v>
      </c>
      <c r="C2623" s="174" t="s">
        <v>4047</v>
      </c>
      <c r="D2623" s="174" t="s">
        <v>566</v>
      </c>
      <c r="E2623" s="174" t="s">
        <v>2486</v>
      </c>
      <c r="F2623" s="289">
        <v>24.32</v>
      </c>
      <c r="G2623" s="333">
        <f>ROUND(SUMIF(Anlagenbewegungsdaten!B:B,A2623,Anlagenbewegungsdaten!C:C),3)</f>
        <v>0</v>
      </c>
      <c r="H2623" s="334">
        <f>IF(ISBLANK(F2623),ROUND(SUMIF(Anlagenbewegungsdaten!B:B,A2623,Anlagenbewegungsdaten!D:D),2),ROUND(G2623*F2623%,2))</f>
        <v>0</v>
      </c>
      <c r="I2623" s="334">
        <f>ROUND((H2623-SUMIF(Anlagenbewegungsdaten!$B:$B,A2623,Anlagenbewegungsdaten!D:D)),3)</f>
        <v>0</v>
      </c>
      <c r="J2623" s="335" t="s">
        <v>5179</v>
      </c>
      <c r="K2623" s="335" t="s">
        <v>5193</v>
      </c>
      <c r="L2623" s="516">
        <v>19.46</v>
      </c>
      <c r="M2623" s="332">
        <f>ROUND(SUMIF(Anlagenbewegungsdaten_AV!B:B,A2623,Anlagenbewegungsdaten_AV!C:C),3)</f>
        <v>0</v>
      </c>
      <c r="N2623" s="330">
        <f>IF(ISBLANK(L2623),ROUND(SUMIF(Anlagenbewegungsdaten_AV!B:B,A2623,Anlagenbewegungsdaten_AV!D:D),2),ROUND(M2623*L2623%,2))</f>
        <v>0</v>
      </c>
      <c r="O2623" s="330">
        <f>ROUND(N2623-SUMIF(Anlagenbewegungsdaten_AV!B:B,A2623,Anlagenbewegungsdaten_AV!D:D),3)</f>
        <v>0</v>
      </c>
    </row>
    <row r="2624" spans="1:15" ht="15" customHeight="1" x14ac:dyDescent="0.25">
      <c r="A2624" s="263" t="s">
        <v>1208</v>
      </c>
      <c r="B2624" s="174" t="s">
        <v>2108</v>
      </c>
      <c r="C2624" s="174" t="s">
        <v>4047</v>
      </c>
      <c r="D2624" s="184" t="s">
        <v>568</v>
      </c>
      <c r="E2624" s="174" t="s">
        <v>1560</v>
      </c>
      <c r="F2624" s="289">
        <v>25.32</v>
      </c>
      <c r="G2624" s="333">
        <f>ROUND(SUMIF(Anlagenbewegungsdaten!B:B,A2624,Anlagenbewegungsdaten!C:C),3)</f>
        <v>0</v>
      </c>
      <c r="H2624" s="334">
        <f>IF(ISBLANK(F2624),ROUND(SUMIF(Anlagenbewegungsdaten!B:B,A2624,Anlagenbewegungsdaten!D:D),2),ROUND(G2624*F2624%,2))</f>
        <v>0</v>
      </c>
      <c r="I2624" s="334">
        <f>ROUND((H2624-SUMIF(Anlagenbewegungsdaten!$B:$B,A2624,Anlagenbewegungsdaten!D:D)),3)</f>
        <v>0</v>
      </c>
      <c r="J2624" s="335" t="s">
        <v>5179</v>
      </c>
      <c r="K2624" s="335" t="s">
        <v>5193</v>
      </c>
      <c r="L2624" s="516">
        <v>20.260000000000002</v>
      </c>
      <c r="M2624" s="332">
        <f>ROUND(SUMIF(Anlagenbewegungsdaten_AV!B:B,A2624,Anlagenbewegungsdaten_AV!C:C),3)</f>
        <v>0</v>
      </c>
      <c r="N2624" s="330">
        <f>IF(ISBLANK(L2624),ROUND(SUMIF(Anlagenbewegungsdaten_AV!B:B,A2624,Anlagenbewegungsdaten_AV!D:D),2),ROUND(M2624*L2624%,2))</f>
        <v>0</v>
      </c>
      <c r="O2624" s="330">
        <f>ROUND(N2624-SUMIF(Anlagenbewegungsdaten_AV!B:B,A2624,Anlagenbewegungsdaten_AV!D:D),3)</f>
        <v>0</v>
      </c>
    </row>
    <row r="2625" spans="1:15" ht="15" customHeight="1" x14ac:dyDescent="0.25">
      <c r="A2625" s="263" t="s">
        <v>1209</v>
      </c>
      <c r="B2625" s="174" t="s">
        <v>2108</v>
      </c>
      <c r="C2625" s="174" t="s">
        <v>4047</v>
      </c>
      <c r="D2625" s="174" t="s">
        <v>570</v>
      </c>
      <c r="E2625" s="174" t="s">
        <v>1563</v>
      </c>
      <c r="F2625" s="289">
        <v>25.32</v>
      </c>
      <c r="G2625" s="333">
        <f>ROUND(SUMIF(Anlagenbewegungsdaten!B:B,A2625,Anlagenbewegungsdaten!C:C),3)</f>
        <v>0</v>
      </c>
      <c r="H2625" s="334">
        <f>IF(ISBLANK(F2625),ROUND(SUMIF(Anlagenbewegungsdaten!B:B,A2625,Anlagenbewegungsdaten!D:D),2),ROUND(G2625*F2625%,2))</f>
        <v>0</v>
      </c>
      <c r="I2625" s="334">
        <f>ROUND((H2625-SUMIF(Anlagenbewegungsdaten!$B:$B,A2625,Anlagenbewegungsdaten!D:D)),3)</f>
        <v>0</v>
      </c>
      <c r="J2625" s="335" t="s">
        <v>5179</v>
      </c>
      <c r="K2625" s="335" t="s">
        <v>5193</v>
      </c>
      <c r="L2625" s="516">
        <v>20.260000000000002</v>
      </c>
      <c r="M2625" s="332">
        <f>ROUND(SUMIF(Anlagenbewegungsdaten_AV!B:B,A2625,Anlagenbewegungsdaten_AV!C:C),3)</f>
        <v>0</v>
      </c>
      <c r="N2625" s="330">
        <f>IF(ISBLANK(L2625),ROUND(SUMIF(Anlagenbewegungsdaten_AV!B:B,A2625,Anlagenbewegungsdaten_AV!D:D),2),ROUND(M2625*L2625%,2))</f>
        <v>0</v>
      </c>
      <c r="O2625" s="330">
        <f>ROUND(N2625-SUMIF(Anlagenbewegungsdaten_AV!B:B,A2625,Anlagenbewegungsdaten_AV!D:D),3)</f>
        <v>0</v>
      </c>
    </row>
    <row r="2626" spans="1:15" ht="15" customHeight="1" x14ac:dyDescent="0.25">
      <c r="A2626" s="263" t="s">
        <v>3003</v>
      </c>
      <c r="B2626" s="174" t="s">
        <v>2108</v>
      </c>
      <c r="C2626" s="174" t="s">
        <v>4047</v>
      </c>
      <c r="D2626" s="174" t="s">
        <v>2772</v>
      </c>
      <c r="E2626" s="174" t="s">
        <v>2576</v>
      </c>
      <c r="F2626" s="289">
        <v>25.29</v>
      </c>
      <c r="G2626" s="333">
        <f>ROUND(SUMIF(Anlagenbewegungsdaten!B:B,A2626,Anlagenbewegungsdaten!C:C),3)</f>
        <v>0</v>
      </c>
      <c r="H2626" s="334">
        <f>IF(ISBLANK(F2626),ROUND(SUMIF(Anlagenbewegungsdaten!B:B,A2626,Anlagenbewegungsdaten!D:D),2),ROUND(G2626*F2626%,2))</f>
        <v>0</v>
      </c>
      <c r="I2626" s="334">
        <f>ROUND((H2626-SUMIF(Anlagenbewegungsdaten!$B:$B,A2626,Anlagenbewegungsdaten!D:D)),3)</f>
        <v>0</v>
      </c>
      <c r="J2626" s="335" t="s">
        <v>5179</v>
      </c>
      <c r="K2626" s="335" t="s">
        <v>5193</v>
      </c>
      <c r="L2626" s="516">
        <v>20.23</v>
      </c>
      <c r="M2626" s="332">
        <f>ROUND(SUMIF(Anlagenbewegungsdaten_AV!B:B,A2626,Anlagenbewegungsdaten_AV!C:C),3)</f>
        <v>0</v>
      </c>
      <c r="N2626" s="330">
        <f>IF(ISBLANK(L2626),ROUND(SUMIF(Anlagenbewegungsdaten_AV!B:B,A2626,Anlagenbewegungsdaten_AV!D:D),2),ROUND(M2626*L2626%,2))</f>
        <v>0</v>
      </c>
      <c r="O2626" s="330">
        <f>ROUND(N2626-SUMIF(Anlagenbewegungsdaten_AV!B:B,A2626,Anlagenbewegungsdaten_AV!D:D),3)</f>
        <v>0</v>
      </c>
    </row>
    <row r="2627" spans="1:15" ht="15" customHeight="1" x14ac:dyDescent="0.25">
      <c r="A2627" s="263" t="s">
        <v>3747</v>
      </c>
      <c r="B2627" s="174" t="s">
        <v>2108</v>
      </c>
      <c r="C2627" s="174" t="s">
        <v>4047</v>
      </c>
      <c r="D2627" s="174" t="s">
        <v>3516</v>
      </c>
      <c r="E2627" s="174" t="s">
        <v>3320</v>
      </c>
      <c r="F2627" s="289">
        <v>25.259999999999998</v>
      </c>
      <c r="G2627" s="333">
        <f>ROUND(SUMIF(Anlagenbewegungsdaten!B:B,A2627,Anlagenbewegungsdaten!C:C),3)</f>
        <v>0</v>
      </c>
      <c r="H2627" s="334">
        <f>IF(ISBLANK(F2627),ROUND(SUMIF(Anlagenbewegungsdaten!B:B,A2627,Anlagenbewegungsdaten!D:D),2),ROUND(G2627*F2627%,2))</f>
        <v>0</v>
      </c>
      <c r="I2627" s="334">
        <f>ROUND((H2627-SUMIF(Anlagenbewegungsdaten!$B:$B,A2627,Anlagenbewegungsdaten!D:D)),3)</f>
        <v>0</v>
      </c>
      <c r="J2627" s="335" t="s">
        <v>5179</v>
      </c>
      <c r="K2627" s="335" t="s">
        <v>5193</v>
      </c>
      <c r="L2627" s="516">
        <v>20.21</v>
      </c>
      <c r="M2627" s="332">
        <f>ROUND(SUMIF(Anlagenbewegungsdaten_AV!B:B,A2627,Anlagenbewegungsdaten_AV!C:C),3)</f>
        <v>0</v>
      </c>
      <c r="N2627" s="330">
        <f>IF(ISBLANK(L2627),ROUND(SUMIF(Anlagenbewegungsdaten_AV!B:B,A2627,Anlagenbewegungsdaten_AV!D:D),2),ROUND(M2627*L2627%,2))</f>
        <v>0</v>
      </c>
      <c r="O2627" s="330">
        <f>ROUND(N2627-SUMIF(Anlagenbewegungsdaten_AV!B:B,A2627,Anlagenbewegungsdaten_AV!D:D),3)</f>
        <v>0</v>
      </c>
    </row>
    <row r="2628" spans="1:15" ht="15" customHeight="1" x14ac:dyDescent="0.25">
      <c r="A2628" s="275" t="s">
        <v>4523</v>
      </c>
      <c r="B2628" s="193" t="s">
        <v>2108</v>
      </c>
      <c r="C2628" s="193" t="s">
        <v>4047</v>
      </c>
      <c r="D2628" s="193" t="s">
        <v>4290</v>
      </c>
      <c r="E2628" s="193" t="s">
        <v>4093</v>
      </c>
      <c r="F2628" s="290">
        <v>25.23</v>
      </c>
      <c r="G2628" s="333">
        <f>ROUND(SUMIF(Anlagenbewegungsdaten!B:B,A2628,Anlagenbewegungsdaten!C:C),3)</f>
        <v>0</v>
      </c>
      <c r="H2628" s="334">
        <f>IF(ISBLANK(F2628),ROUND(SUMIF(Anlagenbewegungsdaten!B:B,A2628,Anlagenbewegungsdaten!D:D),2),ROUND(G2628*F2628%,2))</f>
        <v>0</v>
      </c>
      <c r="I2628" s="334">
        <f>ROUND((H2628-SUMIF(Anlagenbewegungsdaten!$B:$B,A2628,Anlagenbewegungsdaten!D:D)),3)</f>
        <v>0</v>
      </c>
      <c r="J2628" s="335" t="s">
        <v>5179</v>
      </c>
      <c r="K2628" s="335" t="s">
        <v>5193</v>
      </c>
      <c r="L2628" s="516">
        <v>20.18</v>
      </c>
      <c r="M2628" s="332">
        <f>ROUND(SUMIF(Anlagenbewegungsdaten_AV!B:B,A2628,Anlagenbewegungsdaten_AV!C:C),3)</f>
        <v>0</v>
      </c>
      <c r="N2628" s="330">
        <f>IF(ISBLANK(L2628),ROUND(SUMIF(Anlagenbewegungsdaten_AV!B:B,A2628,Anlagenbewegungsdaten_AV!D:D),2),ROUND(M2628*L2628%,2))</f>
        <v>0</v>
      </c>
      <c r="O2628" s="330">
        <f>ROUND(N2628-SUMIF(Anlagenbewegungsdaten_AV!B:B,A2628,Anlagenbewegungsdaten_AV!D:D),3)</f>
        <v>0</v>
      </c>
    </row>
    <row r="2629" spans="1:15" ht="15" customHeight="1" x14ac:dyDescent="0.25">
      <c r="A2629" s="262" t="s">
        <v>986</v>
      </c>
      <c r="B2629" s="167" t="s">
        <v>2108</v>
      </c>
      <c r="C2629" s="168" t="s">
        <v>4047</v>
      </c>
      <c r="D2629" s="167" t="s">
        <v>2411</v>
      </c>
      <c r="E2629" s="167" t="s">
        <v>2483</v>
      </c>
      <c r="F2629" s="182">
        <v>8.3800000000000008</v>
      </c>
      <c r="G2629" s="333">
        <f>ROUND(SUMIF(Anlagenbewegungsdaten!B:B,A2629,Anlagenbewegungsdaten!C:C),3)</f>
        <v>0</v>
      </c>
      <c r="H2629" s="334">
        <f>IF(ISBLANK(F2629),ROUND(SUMIF(Anlagenbewegungsdaten!B:B,A2629,Anlagenbewegungsdaten!D:D),2),ROUND(G2629*F2629%,2))</f>
        <v>0</v>
      </c>
      <c r="I2629" s="334">
        <f>ROUND((H2629-SUMIF(Anlagenbewegungsdaten!$B:$B,A2629,Anlagenbewegungsdaten!D:D)),3)</f>
        <v>0</v>
      </c>
      <c r="J2629" s="335" t="s">
        <v>5179</v>
      </c>
      <c r="K2629" s="335" t="s">
        <v>5193</v>
      </c>
      <c r="L2629" s="516">
        <v>6.7</v>
      </c>
      <c r="M2629" s="332">
        <f>ROUND(SUMIF(Anlagenbewegungsdaten_AV!B:B,A2629,Anlagenbewegungsdaten_AV!C:C),3)</f>
        <v>0</v>
      </c>
      <c r="N2629" s="330">
        <f>IF(ISBLANK(L2629),ROUND(SUMIF(Anlagenbewegungsdaten_AV!B:B,A2629,Anlagenbewegungsdaten_AV!D:D),2),ROUND(M2629*L2629%,2))</f>
        <v>0</v>
      </c>
      <c r="O2629" s="330">
        <f>ROUND(N2629-SUMIF(Anlagenbewegungsdaten_AV!B:B,A2629,Anlagenbewegungsdaten_AV!D:D),3)</f>
        <v>0</v>
      </c>
    </row>
    <row r="2630" spans="1:15" ht="15" customHeight="1" x14ac:dyDescent="0.25">
      <c r="A2630" s="262" t="s">
        <v>987</v>
      </c>
      <c r="B2630" s="167" t="s">
        <v>2108</v>
      </c>
      <c r="C2630" s="168" t="s">
        <v>4047</v>
      </c>
      <c r="D2630" s="167" t="s">
        <v>2514</v>
      </c>
      <c r="E2630" s="167" t="s">
        <v>2486</v>
      </c>
      <c r="F2630" s="182">
        <v>10.38</v>
      </c>
      <c r="G2630" s="333">
        <f>ROUND(SUMIF(Anlagenbewegungsdaten!B:B,A2630,Anlagenbewegungsdaten!C:C),3)</f>
        <v>0</v>
      </c>
      <c r="H2630" s="334">
        <f>IF(ISBLANK(F2630),ROUND(SUMIF(Anlagenbewegungsdaten!B:B,A2630,Anlagenbewegungsdaten!D:D),2),ROUND(G2630*F2630%,2))</f>
        <v>0</v>
      </c>
      <c r="I2630" s="334">
        <f>ROUND((H2630-SUMIF(Anlagenbewegungsdaten!$B:$B,A2630,Anlagenbewegungsdaten!D:D)),3)</f>
        <v>0</v>
      </c>
      <c r="J2630" s="335" t="s">
        <v>5179</v>
      </c>
      <c r="K2630" s="335" t="s">
        <v>5193</v>
      </c>
      <c r="L2630" s="516">
        <v>8.3000000000000007</v>
      </c>
      <c r="M2630" s="332">
        <f>ROUND(SUMIF(Anlagenbewegungsdaten_AV!B:B,A2630,Anlagenbewegungsdaten_AV!C:C),3)</f>
        <v>0</v>
      </c>
      <c r="N2630" s="330">
        <f>IF(ISBLANK(L2630),ROUND(SUMIF(Anlagenbewegungsdaten_AV!B:B,A2630,Anlagenbewegungsdaten_AV!D:D),2),ROUND(M2630*L2630%,2))</f>
        <v>0</v>
      </c>
      <c r="O2630" s="330">
        <f>ROUND(N2630-SUMIF(Anlagenbewegungsdaten_AV!B:B,A2630,Anlagenbewegungsdaten_AV!D:D),3)</f>
        <v>0</v>
      </c>
    </row>
    <row r="2631" spans="1:15" ht="15" customHeight="1" x14ac:dyDescent="0.25">
      <c r="A2631" s="263" t="s">
        <v>1210</v>
      </c>
      <c r="B2631" s="173" t="s">
        <v>2108</v>
      </c>
      <c r="C2631" s="173" t="s">
        <v>4047</v>
      </c>
      <c r="D2631" s="174" t="s">
        <v>1660</v>
      </c>
      <c r="E2631" s="173" t="s">
        <v>1563</v>
      </c>
      <c r="F2631" s="289">
        <v>11.38</v>
      </c>
      <c r="G2631" s="333">
        <f>ROUND(SUMIF(Anlagenbewegungsdaten!B:B,A2631,Anlagenbewegungsdaten!C:C),3)</f>
        <v>0</v>
      </c>
      <c r="H2631" s="334">
        <f>IF(ISBLANK(F2631),ROUND(SUMIF(Anlagenbewegungsdaten!B:B,A2631,Anlagenbewegungsdaten!D:D),2),ROUND(G2631*F2631%,2))</f>
        <v>0</v>
      </c>
      <c r="I2631" s="334">
        <f>ROUND((H2631-SUMIF(Anlagenbewegungsdaten!$B:$B,A2631,Anlagenbewegungsdaten!D:D)),3)</f>
        <v>0</v>
      </c>
      <c r="J2631" s="335" t="s">
        <v>5179</v>
      </c>
      <c r="K2631" s="335" t="s">
        <v>5193</v>
      </c>
      <c r="L2631" s="516">
        <v>9.1</v>
      </c>
      <c r="M2631" s="332">
        <f>ROUND(SUMIF(Anlagenbewegungsdaten_AV!B:B,A2631,Anlagenbewegungsdaten_AV!C:C),3)</f>
        <v>0</v>
      </c>
      <c r="N2631" s="330">
        <f>IF(ISBLANK(L2631),ROUND(SUMIF(Anlagenbewegungsdaten_AV!B:B,A2631,Anlagenbewegungsdaten_AV!D:D),2),ROUND(M2631*L2631%,2))</f>
        <v>0</v>
      </c>
      <c r="O2631" s="330">
        <f>ROUND(N2631-SUMIF(Anlagenbewegungsdaten_AV!B:B,A2631,Anlagenbewegungsdaten_AV!D:D),3)</f>
        <v>0</v>
      </c>
    </row>
    <row r="2632" spans="1:15" ht="15" customHeight="1" x14ac:dyDescent="0.25">
      <c r="A2632" s="263" t="s">
        <v>3004</v>
      </c>
      <c r="B2632" s="173" t="s">
        <v>2108</v>
      </c>
      <c r="C2632" s="173" t="s">
        <v>4047</v>
      </c>
      <c r="D2632" s="174" t="s">
        <v>2624</v>
      </c>
      <c r="E2632" s="174" t="s">
        <v>2576</v>
      </c>
      <c r="F2632" s="289">
        <v>11.350000000000001</v>
      </c>
      <c r="G2632" s="333">
        <f>ROUND(SUMIF(Anlagenbewegungsdaten!B:B,A2632,Anlagenbewegungsdaten!C:C),3)</f>
        <v>0</v>
      </c>
      <c r="H2632" s="334">
        <f>IF(ISBLANK(F2632),ROUND(SUMIF(Anlagenbewegungsdaten!B:B,A2632,Anlagenbewegungsdaten!D:D),2),ROUND(G2632*F2632%,2))</f>
        <v>0</v>
      </c>
      <c r="I2632" s="334">
        <f>ROUND((H2632-SUMIF(Anlagenbewegungsdaten!$B:$B,A2632,Anlagenbewegungsdaten!D:D)),3)</f>
        <v>0</v>
      </c>
      <c r="J2632" s="335" t="s">
        <v>5179</v>
      </c>
      <c r="K2632" s="335" t="s">
        <v>5193</v>
      </c>
      <c r="L2632" s="516">
        <v>9.08</v>
      </c>
      <c r="M2632" s="332">
        <f>ROUND(SUMIF(Anlagenbewegungsdaten_AV!B:B,A2632,Anlagenbewegungsdaten_AV!C:C),3)</f>
        <v>0</v>
      </c>
      <c r="N2632" s="330">
        <f>IF(ISBLANK(L2632),ROUND(SUMIF(Anlagenbewegungsdaten_AV!B:B,A2632,Anlagenbewegungsdaten_AV!D:D),2),ROUND(M2632*L2632%,2))</f>
        <v>0</v>
      </c>
      <c r="O2632" s="330">
        <f>ROUND(N2632-SUMIF(Anlagenbewegungsdaten_AV!B:B,A2632,Anlagenbewegungsdaten_AV!D:D),3)</f>
        <v>0</v>
      </c>
    </row>
    <row r="2633" spans="1:15" ht="15" customHeight="1" x14ac:dyDescent="0.25">
      <c r="A2633" s="263" t="s">
        <v>3748</v>
      </c>
      <c r="B2633" s="173" t="s">
        <v>2108</v>
      </c>
      <c r="C2633" s="173" t="s">
        <v>4047</v>
      </c>
      <c r="D2633" s="174" t="s">
        <v>3368</v>
      </c>
      <c r="E2633" s="174" t="s">
        <v>3320</v>
      </c>
      <c r="F2633" s="289">
        <v>11.32</v>
      </c>
      <c r="G2633" s="333">
        <f>ROUND(SUMIF(Anlagenbewegungsdaten!B:B,A2633,Anlagenbewegungsdaten!C:C),3)</f>
        <v>0</v>
      </c>
      <c r="H2633" s="334">
        <f>IF(ISBLANK(F2633),ROUND(SUMIF(Anlagenbewegungsdaten!B:B,A2633,Anlagenbewegungsdaten!D:D),2),ROUND(G2633*F2633%,2))</f>
        <v>0</v>
      </c>
      <c r="I2633" s="334">
        <f>ROUND((H2633-SUMIF(Anlagenbewegungsdaten!$B:$B,A2633,Anlagenbewegungsdaten!D:D)),3)</f>
        <v>0</v>
      </c>
      <c r="J2633" s="335" t="s">
        <v>5179</v>
      </c>
      <c r="K2633" s="335" t="s">
        <v>5193</v>
      </c>
      <c r="L2633" s="516">
        <v>9.06</v>
      </c>
      <c r="M2633" s="332">
        <f>ROUND(SUMIF(Anlagenbewegungsdaten_AV!B:B,A2633,Anlagenbewegungsdaten_AV!C:C),3)</f>
        <v>0</v>
      </c>
      <c r="N2633" s="330">
        <f>IF(ISBLANK(L2633),ROUND(SUMIF(Anlagenbewegungsdaten_AV!B:B,A2633,Anlagenbewegungsdaten_AV!D:D),2),ROUND(M2633*L2633%,2))</f>
        <v>0</v>
      </c>
      <c r="O2633" s="330">
        <f>ROUND(N2633-SUMIF(Anlagenbewegungsdaten_AV!B:B,A2633,Anlagenbewegungsdaten_AV!D:D),3)</f>
        <v>0</v>
      </c>
    </row>
    <row r="2634" spans="1:15" ht="15" customHeight="1" x14ac:dyDescent="0.25">
      <c r="A2634" s="275" t="s">
        <v>4524</v>
      </c>
      <c r="B2634" s="194" t="s">
        <v>2108</v>
      </c>
      <c r="C2634" s="194" t="s">
        <v>4047</v>
      </c>
      <c r="D2634" s="193" t="s">
        <v>4141</v>
      </c>
      <c r="E2634" s="193" t="s">
        <v>4093</v>
      </c>
      <c r="F2634" s="290">
        <v>11.290000000000001</v>
      </c>
      <c r="G2634" s="333">
        <f>ROUND(SUMIF(Anlagenbewegungsdaten!B:B,A2634,Anlagenbewegungsdaten!C:C),3)</f>
        <v>0</v>
      </c>
      <c r="H2634" s="334">
        <f>IF(ISBLANK(F2634),ROUND(SUMIF(Anlagenbewegungsdaten!B:B,A2634,Anlagenbewegungsdaten!D:D),2),ROUND(G2634*F2634%,2))</f>
        <v>0</v>
      </c>
      <c r="I2634" s="334">
        <f>ROUND((H2634-SUMIF(Anlagenbewegungsdaten!$B:$B,A2634,Anlagenbewegungsdaten!D:D)),3)</f>
        <v>0</v>
      </c>
      <c r="J2634" s="335" t="s">
        <v>5179</v>
      </c>
      <c r="K2634" s="335" t="s">
        <v>5193</v>
      </c>
      <c r="L2634" s="516">
        <v>9.0299999999999994</v>
      </c>
      <c r="M2634" s="332">
        <f>ROUND(SUMIF(Anlagenbewegungsdaten_AV!B:B,A2634,Anlagenbewegungsdaten_AV!C:C),3)</f>
        <v>0</v>
      </c>
      <c r="N2634" s="330">
        <f>IF(ISBLANK(L2634),ROUND(SUMIF(Anlagenbewegungsdaten_AV!B:B,A2634,Anlagenbewegungsdaten_AV!D:D),2),ROUND(M2634*L2634%,2))</f>
        <v>0</v>
      </c>
      <c r="O2634" s="330">
        <f>ROUND(N2634-SUMIF(Anlagenbewegungsdaten_AV!B:B,A2634,Anlagenbewegungsdaten_AV!D:D),3)</f>
        <v>0</v>
      </c>
    </row>
    <row r="2635" spans="1:15" ht="15" customHeight="1" x14ac:dyDescent="0.25">
      <c r="A2635" s="262" t="s">
        <v>988</v>
      </c>
      <c r="B2635" s="167" t="s">
        <v>2108</v>
      </c>
      <c r="C2635" s="168" t="s">
        <v>4047</v>
      </c>
      <c r="D2635" s="167" t="s">
        <v>2464</v>
      </c>
      <c r="E2635" s="167" t="s">
        <v>2483</v>
      </c>
      <c r="F2635" s="182">
        <v>12.38</v>
      </c>
      <c r="G2635" s="333">
        <f>ROUND(SUMIF(Anlagenbewegungsdaten!B:B,A2635,Anlagenbewegungsdaten!C:C),3)</f>
        <v>0</v>
      </c>
      <c r="H2635" s="334">
        <f>IF(ISBLANK(F2635),ROUND(SUMIF(Anlagenbewegungsdaten!B:B,A2635,Anlagenbewegungsdaten!D:D),2),ROUND(G2635*F2635%,2))</f>
        <v>0</v>
      </c>
      <c r="I2635" s="334">
        <f>ROUND((H2635-SUMIF(Anlagenbewegungsdaten!$B:$B,A2635,Anlagenbewegungsdaten!D:D)),3)</f>
        <v>0</v>
      </c>
      <c r="J2635" s="335" t="s">
        <v>5179</v>
      </c>
      <c r="K2635" s="335" t="s">
        <v>5193</v>
      </c>
      <c r="L2635" s="516">
        <v>9.9</v>
      </c>
      <c r="M2635" s="332">
        <f>ROUND(SUMIF(Anlagenbewegungsdaten_AV!B:B,A2635,Anlagenbewegungsdaten_AV!C:C),3)</f>
        <v>0</v>
      </c>
      <c r="N2635" s="330">
        <f>IF(ISBLANK(L2635),ROUND(SUMIF(Anlagenbewegungsdaten_AV!B:B,A2635,Anlagenbewegungsdaten_AV!D:D),2),ROUND(M2635*L2635%,2))</f>
        <v>0</v>
      </c>
      <c r="O2635" s="330">
        <f>ROUND(N2635-SUMIF(Anlagenbewegungsdaten_AV!B:B,A2635,Anlagenbewegungsdaten_AV!D:D),3)</f>
        <v>0</v>
      </c>
    </row>
    <row r="2636" spans="1:15" ht="15" customHeight="1" x14ac:dyDescent="0.25">
      <c r="A2636" s="262" t="s">
        <v>989</v>
      </c>
      <c r="B2636" s="167" t="s">
        <v>2108</v>
      </c>
      <c r="C2636" s="168" t="s">
        <v>4047</v>
      </c>
      <c r="D2636" s="167" t="s">
        <v>2517</v>
      </c>
      <c r="E2636" s="167" t="s">
        <v>2486</v>
      </c>
      <c r="F2636" s="182">
        <v>14.38</v>
      </c>
      <c r="G2636" s="333">
        <f>ROUND(SUMIF(Anlagenbewegungsdaten!B:B,A2636,Anlagenbewegungsdaten!C:C),3)</f>
        <v>0</v>
      </c>
      <c r="H2636" s="334">
        <f>IF(ISBLANK(F2636),ROUND(SUMIF(Anlagenbewegungsdaten!B:B,A2636,Anlagenbewegungsdaten!D:D),2),ROUND(G2636*F2636%,2))</f>
        <v>0</v>
      </c>
      <c r="I2636" s="334">
        <f>ROUND((H2636-SUMIF(Anlagenbewegungsdaten!$B:$B,A2636,Anlagenbewegungsdaten!D:D)),3)</f>
        <v>0</v>
      </c>
      <c r="J2636" s="335" t="s">
        <v>5179</v>
      </c>
      <c r="K2636" s="335" t="s">
        <v>5193</v>
      </c>
      <c r="L2636" s="516">
        <v>11.5</v>
      </c>
      <c r="M2636" s="332">
        <f>ROUND(SUMIF(Anlagenbewegungsdaten_AV!B:B,A2636,Anlagenbewegungsdaten_AV!C:C),3)</f>
        <v>0</v>
      </c>
      <c r="N2636" s="330">
        <f>IF(ISBLANK(L2636),ROUND(SUMIF(Anlagenbewegungsdaten_AV!B:B,A2636,Anlagenbewegungsdaten_AV!D:D),2),ROUND(M2636*L2636%,2))</f>
        <v>0</v>
      </c>
      <c r="O2636" s="330">
        <f>ROUND(N2636-SUMIF(Anlagenbewegungsdaten_AV!B:B,A2636,Anlagenbewegungsdaten_AV!D:D),3)</f>
        <v>0</v>
      </c>
    </row>
    <row r="2637" spans="1:15" ht="15" customHeight="1" x14ac:dyDescent="0.25">
      <c r="A2637" s="263" t="s">
        <v>1211</v>
      </c>
      <c r="B2637" s="173" t="s">
        <v>2108</v>
      </c>
      <c r="C2637" s="173" t="s">
        <v>4047</v>
      </c>
      <c r="D2637" s="174" t="s">
        <v>573</v>
      </c>
      <c r="E2637" s="173" t="s">
        <v>1563</v>
      </c>
      <c r="F2637" s="289">
        <v>15.38</v>
      </c>
      <c r="G2637" s="333">
        <f>ROUND(SUMIF(Anlagenbewegungsdaten!B:B,A2637,Anlagenbewegungsdaten!C:C),3)</f>
        <v>0</v>
      </c>
      <c r="H2637" s="334">
        <f>IF(ISBLANK(F2637),ROUND(SUMIF(Anlagenbewegungsdaten!B:B,A2637,Anlagenbewegungsdaten!D:D),2),ROUND(G2637*F2637%,2))</f>
        <v>0</v>
      </c>
      <c r="I2637" s="334">
        <f>ROUND((H2637-SUMIF(Anlagenbewegungsdaten!$B:$B,A2637,Anlagenbewegungsdaten!D:D)),3)</f>
        <v>0</v>
      </c>
      <c r="J2637" s="335" t="s">
        <v>5179</v>
      </c>
      <c r="K2637" s="335" t="s">
        <v>5193</v>
      </c>
      <c r="L2637" s="516">
        <v>12.3</v>
      </c>
      <c r="M2637" s="332">
        <f>ROUND(SUMIF(Anlagenbewegungsdaten_AV!B:B,A2637,Anlagenbewegungsdaten_AV!C:C),3)</f>
        <v>0</v>
      </c>
      <c r="N2637" s="330">
        <f>IF(ISBLANK(L2637),ROUND(SUMIF(Anlagenbewegungsdaten_AV!B:B,A2637,Anlagenbewegungsdaten_AV!D:D),2),ROUND(M2637*L2637%,2))</f>
        <v>0</v>
      </c>
      <c r="O2637" s="330">
        <f>ROUND(N2637-SUMIF(Anlagenbewegungsdaten_AV!B:B,A2637,Anlagenbewegungsdaten_AV!D:D),3)</f>
        <v>0</v>
      </c>
    </row>
    <row r="2638" spans="1:15" ht="15" customHeight="1" x14ac:dyDescent="0.25">
      <c r="A2638" s="263" t="s">
        <v>3005</v>
      </c>
      <c r="B2638" s="173" t="s">
        <v>2108</v>
      </c>
      <c r="C2638" s="173" t="s">
        <v>4047</v>
      </c>
      <c r="D2638" s="174" t="s">
        <v>2775</v>
      </c>
      <c r="E2638" s="174" t="s">
        <v>2576</v>
      </c>
      <c r="F2638" s="289">
        <v>15.350000000000001</v>
      </c>
      <c r="G2638" s="333">
        <f>ROUND(SUMIF(Anlagenbewegungsdaten!B:B,A2638,Anlagenbewegungsdaten!C:C),3)</f>
        <v>0</v>
      </c>
      <c r="H2638" s="334">
        <f>IF(ISBLANK(F2638),ROUND(SUMIF(Anlagenbewegungsdaten!B:B,A2638,Anlagenbewegungsdaten!D:D),2),ROUND(G2638*F2638%,2))</f>
        <v>0</v>
      </c>
      <c r="I2638" s="334">
        <f>ROUND((H2638-SUMIF(Anlagenbewegungsdaten!$B:$B,A2638,Anlagenbewegungsdaten!D:D)),3)</f>
        <v>0</v>
      </c>
      <c r="J2638" s="335" t="s">
        <v>5179</v>
      </c>
      <c r="K2638" s="335" t="s">
        <v>5193</v>
      </c>
      <c r="L2638" s="516">
        <v>12.28</v>
      </c>
      <c r="M2638" s="332">
        <f>ROUND(SUMIF(Anlagenbewegungsdaten_AV!B:B,A2638,Anlagenbewegungsdaten_AV!C:C),3)</f>
        <v>0</v>
      </c>
      <c r="N2638" s="330">
        <f>IF(ISBLANK(L2638),ROUND(SUMIF(Anlagenbewegungsdaten_AV!B:B,A2638,Anlagenbewegungsdaten_AV!D:D),2),ROUND(M2638*L2638%,2))</f>
        <v>0</v>
      </c>
      <c r="O2638" s="330">
        <f>ROUND(N2638-SUMIF(Anlagenbewegungsdaten_AV!B:B,A2638,Anlagenbewegungsdaten_AV!D:D),3)</f>
        <v>0</v>
      </c>
    </row>
    <row r="2639" spans="1:15" ht="15" customHeight="1" x14ac:dyDescent="0.25">
      <c r="A2639" s="263" t="s">
        <v>3749</v>
      </c>
      <c r="B2639" s="173" t="s">
        <v>2108</v>
      </c>
      <c r="C2639" s="173" t="s">
        <v>4047</v>
      </c>
      <c r="D2639" s="174" t="s">
        <v>3519</v>
      </c>
      <c r="E2639" s="174" t="s">
        <v>3320</v>
      </c>
      <c r="F2639" s="289">
        <v>15.32</v>
      </c>
      <c r="G2639" s="333">
        <f>ROUND(SUMIF(Anlagenbewegungsdaten!B:B,A2639,Anlagenbewegungsdaten!C:C),3)</f>
        <v>0</v>
      </c>
      <c r="H2639" s="334">
        <f>IF(ISBLANK(F2639),ROUND(SUMIF(Anlagenbewegungsdaten!B:B,A2639,Anlagenbewegungsdaten!D:D),2),ROUND(G2639*F2639%,2))</f>
        <v>0</v>
      </c>
      <c r="I2639" s="334">
        <f>ROUND((H2639-SUMIF(Anlagenbewegungsdaten!$B:$B,A2639,Anlagenbewegungsdaten!D:D)),3)</f>
        <v>0</v>
      </c>
      <c r="J2639" s="335" t="s">
        <v>5179</v>
      </c>
      <c r="K2639" s="335" t="s">
        <v>5193</v>
      </c>
      <c r="L2639" s="516">
        <v>12.26</v>
      </c>
      <c r="M2639" s="332">
        <f>ROUND(SUMIF(Anlagenbewegungsdaten_AV!B:B,A2639,Anlagenbewegungsdaten_AV!C:C),3)</f>
        <v>0</v>
      </c>
      <c r="N2639" s="330">
        <f>IF(ISBLANK(L2639),ROUND(SUMIF(Anlagenbewegungsdaten_AV!B:B,A2639,Anlagenbewegungsdaten_AV!D:D),2),ROUND(M2639*L2639%,2))</f>
        <v>0</v>
      </c>
      <c r="O2639" s="330">
        <f>ROUND(N2639-SUMIF(Anlagenbewegungsdaten_AV!B:B,A2639,Anlagenbewegungsdaten_AV!D:D),3)</f>
        <v>0</v>
      </c>
    </row>
    <row r="2640" spans="1:15" ht="15" customHeight="1" x14ac:dyDescent="0.25">
      <c r="A2640" s="275" t="s">
        <v>4525</v>
      </c>
      <c r="B2640" s="194" t="s">
        <v>2108</v>
      </c>
      <c r="C2640" s="194" t="s">
        <v>4047</v>
      </c>
      <c r="D2640" s="193" t="s">
        <v>4293</v>
      </c>
      <c r="E2640" s="193" t="s">
        <v>4093</v>
      </c>
      <c r="F2640" s="290">
        <v>15.290000000000001</v>
      </c>
      <c r="G2640" s="333">
        <f>ROUND(SUMIF(Anlagenbewegungsdaten!B:B,A2640,Anlagenbewegungsdaten!C:C),3)</f>
        <v>0</v>
      </c>
      <c r="H2640" s="334">
        <f>IF(ISBLANK(F2640),ROUND(SUMIF(Anlagenbewegungsdaten!B:B,A2640,Anlagenbewegungsdaten!D:D),2),ROUND(G2640*F2640%,2))</f>
        <v>0</v>
      </c>
      <c r="I2640" s="334">
        <f>ROUND((H2640-SUMIF(Anlagenbewegungsdaten!$B:$B,A2640,Anlagenbewegungsdaten!D:D)),3)</f>
        <v>0</v>
      </c>
      <c r="J2640" s="335" t="s">
        <v>5179</v>
      </c>
      <c r="K2640" s="335" t="s">
        <v>5193</v>
      </c>
      <c r="L2640" s="516">
        <v>12.23</v>
      </c>
      <c r="M2640" s="332">
        <f>ROUND(SUMIF(Anlagenbewegungsdaten_AV!B:B,A2640,Anlagenbewegungsdaten_AV!C:C),3)</f>
        <v>0</v>
      </c>
      <c r="N2640" s="330">
        <f>IF(ISBLANK(L2640),ROUND(SUMIF(Anlagenbewegungsdaten_AV!B:B,A2640,Anlagenbewegungsdaten_AV!D:D),2),ROUND(M2640*L2640%,2))</f>
        <v>0</v>
      </c>
      <c r="O2640" s="330">
        <f>ROUND(N2640-SUMIF(Anlagenbewegungsdaten_AV!B:B,A2640,Anlagenbewegungsdaten_AV!D:D),3)</f>
        <v>0</v>
      </c>
    </row>
    <row r="2641" spans="1:15" ht="15" customHeight="1" x14ac:dyDescent="0.25">
      <c r="A2641" s="262" t="s">
        <v>990</v>
      </c>
      <c r="B2641" s="167" t="s">
        <v>2108</v>
      </c>
      <c r="C2641" s="168" t="s">
        <v>4047</v>
      </c>
      <c r="D2641" s="167" t="s">
        <v>2466</v>
      </c>
      <c r="E2641" s="167" t="s">
        <v>2483</v>
      </c>
      <c r="F2641" s="182">
        <v>10.88</v>
      </c>
      <c r="G2641" s="333">
        <f>ROUND(SUMIF(Anlagenbewegungsdaten!B:B,A2641,Anlagenbewegungsdaten!C:C),3)</f>
        <v>0</v>
      </c>
      <c r="H2641" s="334">
        <f>IF(ISBLANK(F2641),ROUND(SUMIF(Anlagenbewegungsdaten!B:B,A2641,Anlagenbewegungsdaten!D:D),2),ROUND(G2641*F2641%,2))</f>
        <v>0</v>
      </c>
      <c r="I2641" s="334">
        <f>ROUND((H2641-SUMIF(Anlagenbewegungsdaten!$B:$B,A2641,Anlagenbewegungsdaten!D:D)),3)</f>
        <v>0</v>
      </c>
      <c r="J2641" s="335" t="s">
        <v>5179</v>
      </c>
      <c r="K2641" s="335" t="s">
        <v>5193</v>
      </c>
      <c r="L2641" s="516">
        <v>8.6999999999999993</v>
      </c>
      <c r="M2641" s="332">
        <f>ROUND(SUMIF(Anlagenbewegungsdaten_AV!B:B,A2641,Anlagenbewegungsdaten_AV!C:C),3)</f>
        <v>0</v>
      </c>
      <c r="N2641" s="330">
        <f>IF(ISBLANK(L2641),ROUND(SUMIF(Anlagenbewegungsdaten_AV!B:B,A2641,Anlagenbewegungsdaten_AV!D:D),2),ROUND(M2641*L2641%,2))</f>
        <v>0</v>
      </c>
      <c r="O2641" s="330">
        <f>ROUND(N2641-SUMIF(Anlagenbewegungsdaten_AV!B:B,A2641,Anlagenbewegungsdaten_AV!D:D),3)</f>
        <v>0</v>
      </c>
    </row>
    <row r="2642" spans="1:15" ht="15" customHeight="1" x14ac:dyDescent="0.25">
      <c r="A2642" s="262" t="s">
        <v>991</v>
      </c>
      <c r="B2642" s="167" t="s">
        <v>2108</v>
      </c>
      <c r="C2642" s="168" t="s">
        <v>4047</v>
      </c>
      <c r="D2642" s="167" t="s">
        <v>2520</v>
      </c>
      <c r="E2642" s="167" t="s">
        <v>2486</v>
      </c>
      <c r="F2642" s="182">
        <v>12.88</v>
      </c>
      <c r="G2642" s="333">
        <f>ROUND(SUMIF(Anlagenbewegungsdaten!B:B,A2642,Anlagenbewegungsdaten!C:C),3)</f>
        <v>0</v>
      </c>
      <c r="H2642" s="334">
        <f>IF(ISBLANK(F2642),ROUND(SUMIF(Anlagenbewegungsdaten!B:B,A2642,Anlagenbewegungsdaten!D:D),2),ROUND(G2642*F2642%,2))</f>
        <v>0</v>
      </c>
      <c r="I2642" s="334">
        <f>ROUND((H2642-SUMIF(Anlagenbewegungsdaten!$B:$B,A2642,Anlagenbewegungsdaten!D:D)),3)</f>
        <v>0</v>
      </c>
      <c r="J2642" s="335" t="s">
        <v>5179</v>
      </c>
      <c r="K2642" s="335" t="s">
        <v>5193</v>
      </c>
      <c r="L2642" s="516">
        <v>10.3</v>
      </c>
      <c r="M2642" s="332">
        <f>ROUND(SUMIF(Anlagenbewegungsdaten_AV!B:B,A2642,Anlagenbewegungsdaten_AV!C:C),3)</f>
        <v>0</v>
      </c>
      <c r="N2642" s="330">
        <f>IF(ISBLANK(L2642),ROUND(SUMIF(Anlagenbewegungsdaten_AV!B:B,A2642,Anlagenbewegungsdaten_AV!D:D),2),ROUND(M2642*L2642%,2))</f>
        <v>0</v>
      </c>
      <c r="O2642" s="330">
        <f>ROUND(N2642-SUMIF(Anlagenbewegungsdaten_AV!B:B,A2642,Anlagenbewegungsdaten_AV!D:D),3)</f>
        <v>0</v>
      </c>
    </row>
    <row r="2643" spans="1:15" ht="15" customHeight="1" x14ac:dyDescent="0.25">
      <c r="A2643" s="263" t="s">
        <v>1212</v>
      </c>
      <c r="B2643" s="173" t="s">
        <v>2108</v>
      </c>
      <c r="C2643" s="173" t="s">
        <v>4047</v>
      </c>
      <c r="D2643" s="174" t="s">
        <v>575</v>
      </c>
      <c r="E2643" s="173" t="s">
        <v>1563</v>
      </c>
      <c r="F2643" s="289">
        <v>13.88</v>
      </c>
      <c r="G2643" s="333">
        <f>ROUND(SUMIF(Anlagenbewegungsdaten!B:B,A2643,Anlagenbewegungsdaten!C:C),3)</f>
        <v>0</v>
      </c>
      <c r="H2643" s="334">
        <f>IF(ISBLANK(F2643),ROUND(SUMIF(Anlagenbewegungsdaten!B:B,A2643,Anlagenbewegungsdaten!D:D),2),ROUND(G2643*F2643%,2))</f>
        <v>0</v>
      </c>
      <c r="I2643" s="334">
        <f>ROUND((H2643-SUMIF(Anlagenbewegungsdaten!$B:$B,A2643,Anlagenbewegungsdaten!D:D)),3)</f>
        <v>0</v>
      </c>
      <c r="J2643" s="335" t="s">
        <v>5179</v>
      </c>
      <c r="K2643" s="335" t="s">
        <v>5193</v>
      </c>
      <c r="L2643" s="516">
        <v>11.1</v>
      </c>
      <c r="M2643" s="332">
        <f>ROUND(SUMIF(Anlagenbewegungsdaten_AV!B:B,A2643,Anlagenbewegungsdaten_AV!C:C),3)</f>
        <v>0</v>
      </c>
      <c r="N2643" s="330">
        <f>IF(ISBLANK(L2643),ROUND(SUMIF(Anlagenbewegungsdaten_AV!B:B,A2643,Anlagenbewegungsdaten_AV!D:D),2),ROUND(M2643*L2643%,2))</f>
        <v>0</v>
      </c>
      <c r="O2643" s="330">
        <f>ROUND(N2643-SUMIF(Anlagenbewegungsdaten_AV!B:B,A2643,Anlagenbewegungsdaten_AV!D:D),3)</f>
        <v>0</v>
      </c>
    </row>
    <row r="2644" spans="1:15" ht="15" customHeight="1" x14ac:dyDescent="0.25">
      <c r="A2644" s="263" t="s">
        <v>3006</v>
      </c>
      <c r="B2644" s="173" t="s">
        <v>2108</v>
      </c>
      <c r="C2644" s="173" t="s">
        <v>4047</v>
      </c>
      <c r="D2644" s="174" t="s">
        <v>2777</v>
      </c>
      <c r="E2644" s="174" t="s">
        <v>2576</v>
      </c>
      <c r="F2644" s="289">
        <v>13.850000000000001</v>
      </c>
      <c r="G2644" s="333">
        <f>ROUND(SUMIF(Anlagenbewegungsdaten!B:B,A2644,Anlagenbewegungsdaten!C:C),3)</f>
        <v>0</v>
      </c>
      <c r="H2644" s="334">
        <f>IF(ISBLANK(F2644),ROUND(SUMIF(Anlagenbewegungsdaten!B:B,A2644,Anlagenbewegungsdaten!D:D),2),ROUND(G2644*F2644%,2))</f>
        <v>0</v>
      </c>
      <c r="I2644" s="334">
        <f>ROUND((H2644-SUMIF(Anlagenbewegungsdaten!$B:$B,A2644,Anlagenbewegungsdaten!D:D)),3)</f>
        <v>0</v>
      </c>
      <c r="J2644" s="335" t="s">
        <v>5179</v>
      </c>
      <c r="K2644" s="335" t="s">
        <v>5193</v>
      </c>
      <c r="L2644" s="516">
        <v>11.08</v>
      </c>
      <c r="M2644" s="332">
        <f>ROUND(SUMIF(Anlagenbewegungsdaten_AV!B:B,A2644,Anlagenbewegungsdaten_AV!C:C),3)</f>
        <v>0</v>
      </c>
      <c r="N2644" s="330">
        <f>IF(ISBLANK(L2644),ROUND(SUMIF(Anlagenbewegungsdaten_AV!B:B,A2644,Anlagenbewegungsdaten_AV!D:D),2),ROUND(M2644*L2644%,2))</f>
        <v>0</v>
      </c>
      <c r="O2644" s="330">
        <f>ROUND(N2644-SUMIF(Anlagenbewegungsdaten_AV!B:B,A2644,Anlagenbewegungsdaten_AV!D:D),3)</f>
        <v>0</v>
      </c>
    </row>
    <row r="2645" spans="1:15" ht="15" customHeight="1" x14ac:dyDescent="0.25">
      <c r="A2645" s="263" t="s">
        <v>3750</v>
      </c>
      <c r="B2645" s="173" t="s">
        <v>2108</v>
      </c>
      <c r="C2645" s="173" t="s">
        <v>4047</v>
      </c>
      <c r="D2645" s="174" t="s">
        <v>3521</v>
      </c>
      <c r="E2645" s="174" t="s">
        <v>3320</v>
      </c>
      <c r="F2645" s="289">
        <v>13.82</v>
      </c>
      <c r="G2645" s="333">
        <f>ROUND(SUMIF(Anlagenbewegungsdaten!B:B,A2645,Anlagenbewegungsdaten!C:C),3)</f>
        <v>0</v>
      </c>
      <c r="H2645" s="334">
        <f>IF(ISBLANK(F2645),ROUND(SUMIF(Anlagenbewegungsdaten!B:B,A2645,Anlagenbewegungsdaten!D:D),2),ROUND(G2645*F2645%,2))</f>
        <v>0</v>
      </c>
      <c r="I2645" s="334">
        <f>ROUND((H2645-SUMIF(Anlagenbewegungsdaten!$B:$B,A2645,Anlagenbewegungsdaten!D:D)),3)</f>
        <v>0</v>
      </c>
      <c r="J2645" s="335" t="s">
        <v>5179</v>
      </c>
      <c r="K2645" s="335" t="s">
        <v>5193</v>
      </c>
      <c r="L2645" s="516">
        <v>11.06</v>
      </c>
      <c r="M2645" s="332">
        <f>ROUND(SUMIF(Anlagenbewegungsdaten_AV!B:B,A2645,Anlagenbewegungsdaten_AV!C:C),3)</f>
        <v>0</v>
      </c>
      <c r="N2645" s="330">
        <f>IF(ISBLANK(L2645),ROUND(SUMIF(Anlagenbewegungsdaten_AV!B:B,A2645,Anlagenbewegungsdaten_AV!D:D),2),ROUND(M2645*L2645%,2))</f>
        <v>0</v>
      </c>
      <c r="O2645" s="330">
        <f>ROUND(N2645-SUMIF(Anlagenbewegungsdaten_AV!B:B,A2645,Anlagenbewegungsdaten_AV!D:D),3)</f>
        <v>0</v>
      </c>
    </row>
    <row r="2646" spans="1:15" ht="15" customHeight="1" x14ac:dyDescent="0.25">
      <c r="A2646" s="275" t="s">
        <v>4526</v>
      </c>
      <c r="B2646" s="194" t="s">
        <v>2108</v>
      </c>
      <c r="C2646" s="194" t="s">
        <v>4047</v>
      </c>
      <c r="D2646" s="193" t="s">
        <v>4295</v>
      </c>
      <c r="E2646" s="193" t="s">
        <v>4093</v>
      </c>
      <c r="F2646" s="290">
        <v>13.790000000000001</v>
      </c>
      <c r="G2646" s="333">
        <f>ROUND(SUMIF(Anlagenbewegungsdaten!B:B,A2646,Anlagenbewegungsdaten!C:C),3)</f>
        <v>0</v>
      </c>
      <c r="H2646" s="334">
        <f>IF(ISBLANK(F2646),ROUND(SUMIF(Anlagenbewegungsdaten!B:B,A2646,Anlagenbewegungsdaten!D:D),2),ROUND(G2646*F2646%,2))</f>
        <v>0</v>
      </c>
      <c r="I2646" s="334">
        <f>ROUND((H2646-SUMIF(Anlagenbewegungsdaten!$B:$B,A2646,Anlagenbewegungsdaten!D:D)),3)</f>
        <v>0</v>
      </c>
      <c r="J2646" s="335" t="s">
        <v>5179</v>
      </c>
      <c r="K2646" s="335" t="s">
        <v>5193</v>
      </c>
      <c r="L2646" s="516">
        <v>11.03</v>
      </c>
      <c r="M2646" s="332">
        <f>ROUND(SUMIF(Anlagenbewegungsdaten_AV!B:B,A2646,Anlagenbewegungsdaten_AV!C:C),3)</f>
        <v>0</v>
      </c>
      <c r="N2646" s="330">
        <f>IF(ISBLANK(L2646),ROUND(SUMIF(Anlagenbewegungsdaten_AV!B:B,A2646,Anlagenbewegungsdaten_AV!D:D),2),ROUND(M2646*L2646%,2))</f>
        <v>0</v>
      </c>
      <c r="O2646" s="330">
        <f>ROUND(N2646-SUMIF(Anlagenbewegungsdaten_AV!B:B,A2646,Anlagenbewegungsdaten_AV!D:D),3)</f>
        <v>0</v>
      </c>
    </row>
    <row r="2647" spans="1:15" ht="15" customHeight="1" x14ac:dyDescent="0.25">
      <c r="A2647" s="262" t="s">
        <v>992</v>
      </c>
      <c r="B2647" s="167" t="s">
        <v>2108</v>
      </c>
      <c r="C2647" s="168" t="s">
        <v>4047</v>
      </c>
      <c r="D2647" s="167" t="s">
        <v>2522</v>
      </c>
      <c r="E2647" s="167" t="s">
        <v>2483</v>
      </c>
      <c r="F2647" s="182">
        <v>10.38</v>
      </c>
      <c r="G2647" s="333">
        <f>ROUND(SUMIF(Anlagenbewegungsdaten!B:B,A2647,Anlagenbewegungsdaten!C:C),3)</f>
        <v>0</v>
      </c>
      <c r="H2647" s="334">
        <f>IF(ISBLANK(F2647),ROUND(SUMIF(Anlagenbewegungsdaten!B:B,A2647,Anlagenbewegungsdaten!D:D),2),ROUND(G2647*F2647%,2))</f>
        <v>0</v>
      </c>
      <c r="I2647" s="334">
        <f>ROUND((H2647-SUMIF(Anlagenbewegungsdaten!$B:$B,A2647,Anlagenbewegungsdaten!D:D)),3)</f>
        <v>0</v>
      </c>
      <c r="J2647" s="335" t="s">
        <v>5179</v>
      </c>
      <c r="K2647" s="335" t="s">
        <v>5193</v>
      </c>
      <c r="L2647" s="516">
        <v>8.3000000000000007</v>
      </c>
      <c r="M2647" s="332">
        <f>ROUND(SUMIF(Anlagenbewegungsdaten_AV!B:B,A2647,Anlagenbewegungsdaten_AV!C:C),3)</f>
        <v>0</v>
      </c>
      <c r="N2647" s="330">
        <f>IF(ISBLANK(L2647),ROUND(SUMIF(Anlagenbewegungsdaten_AV!B:B,A2647,Anlagenbewegungsdaten_AV!D:D),2),ROUND(M2647*L2647%,2))</f>
        <v>0</v>
      </c>
      <c r="O2647" s="330">
        <f>ROUND(N2647-SUMIF(Anlagenbewegungsdaten_AV!B:B,A2647,Anlagenbewegungsdaten_AV!D:D),3)</f>
        <v>0</v>
      </c>
    </row>
    <row r="2648" spans="1:15" ht="15" customHeight="1" x14ac:dyDescent="0.25">
      <c r="A2648" s="262" t="s">
        <v>993</v>
      </c>
      <c r="B2648" s="167" t="s">
        <v>2108</v>
      </c>
      <c r="C2648" s="168" t="s">
        <v>4047</v>
      </c>
      <c r="D2648" s="167" t="s">
        <v>2524</v>
      </c>
      <c r="E2648" s="167" t="s">
        <v>2486</v>
      </c>
      <c r="F2648" s="182">
        <v>12.38</v>
      </c>
      <c r="G2648" s="333">
        <f>ROUND(SUMIF(Anlagenbewegungsdaten!B:B,A2648,Anlagenbewegungsdaten!C:C),3)</f>
        <v>0</v>
      </c>
      <c r="H2648" s="334">
        <f>IF(ISBLANK(F2648),ROUND(SUMIF(Anlagenbewegungsdaten!B:B,A2648,Anlagenbewegungsdaten!D:D),2),ROUND(G2648*F2648%,2))</f>
        <v>0</v>
      </c>
      <c r="I2648" s="334">
        <f>ROUND((H2648-SUMIF(Anlagenbewegungsdaten!$B:$B,A2648,Anlagenbewegungsdaten!D:D)),3)</f>
        <v>0</v>
      </c>
      <c r="J2648" s="335" t="s">
        <v>5179</v>
      </c>
      <c r="K2648" s="335" t="s">
        <v>5193</v>
      </c>
      <c r="L2648" s="516">
        <v>9.9</v>
      </c>
      <c r="M2648" s="332">
        <f>ROUND(SUMIF(Anlagenbewegungsdaten_AV!B:B,A2648,Anlagenbewegungsdaten_AV!C:C),3)</f>
        <v>0</v>
      </c>
      <c r="N2648" s="330">
        <f>IF(ISBLANK(L2648),ROUND(SUMIF(Anlagenbewegungsdaten_AV!B:B,A2648,Anlagenbewegungsdaten_AV!D:D),2),ROUND(M2648*L2648%,2))</f>
        <v>0</v>
      </c>
      <c r="O2648" s="330">
        <f>ROUND(N2648-SUMIF(Anlagenbewegungsdaten_AV!B:B,A2648,Anlagenbewegungsdaten_AV!D:D),3)</f>
        <v>0</v>
      </c>
    </row>
    <row r="2649" spans="1:15" ht="15" customHeight="1" x14ac:dyDescent="0.25">
      <c r="A2649" s="263" t="s">
        <v>1213</v>
      </c>
      <c r="B2649" s="173" t="s">
        <v>2108</v>
      </c>
      <c r="C2649" s="173" t="s">
        <v>4047</v>
      </c>
      <c r="D2649" s="174" t="s">
        <v>577</v>
      </c>
      <c r="E2649" s="173" t="s">
        <v>1563</v>
      </c>
      <c r="F2649" s="289">
        <v>13.38</v>
      </c>
      <c r="G2649" s="333">
        <f>ROUND(SUMIF(Anlagenbewegungsdaten!B:B,A2649,Anlagenbewegungsdaten!C:C),3)</f>
        <v>0</v>
      </c>
      <c r="H2649" s="334">
        <f>IF(ISBLANK(F2649),ROUND(SUMIF(Anlagenbewegungsdaten!B:B,A2649,Anlagenbewegungsdaten!D:D),2),ROUND(G2649*F2649%,2))</f>
        <v>0</v>
      </c>
      <c r="I2649" s="334">
        <f>ROUND((H2649-SUMIF(Anlagenbewegungsdaten!$B:$B,A2649,Anlagenbewegungsdaten!D:D)),3)</f>
        <v>0</v>
      </c>
      <c r="J2649" s="335" t="s">
        <v>5179</v>
      </c>
      <c r="K2649" s="335" t="s">
        <v>5193</v>
      </c>
      <c r="L2649" s="516">
        <v>10.7</v>
      </c>
      <c r="M2649" s="332">
        <f>ROUND(SUMIF(Anlagenbewegungsdaten_AV!B:B,A2649,Anlagenbewegungsdaten_AV!C:C),3)</f>
        <v>0</v>
      </c>
      <c r="N2649" s="330">
        <f>IF(ISBLANK(L2649),ROUND(SUMIF(Anlagenbewegungsdaten_AV!B:B,A2649,Anlagenbewegungsdaten_AV!D:D),2),ROUND(M2649*L2649%,2))</f>
        <v>0</v>
      </c>
      <c r="O2649" s="330">
        <f>ROUND(N2649-SUMIF(Anlagenbewegungsdaten_AV!B:B,A2649,Anlagenbewegungsdaten_AV!D:D),3)</f>
        <v>0</v>
      </c>
    </row>
    <row r="2650" spans="1:15" ht="15" customHeight="1" x14ac:dyDescent="0.25">
      <c r="A2650" s="263" t="s">
        <v>3007</v>
      </c>
      <c r="B2650" s="173" t="s">
        <v>2108</v>
      </c>
      <c r="C2650" s="173" t="s">
        <v>4047</v>
      </c>
      <c r="D2650" s="174" t="s">
        <v>2779</v>
      </c>
      <c r="E2650" s="174" t="s">
        <v>2576</v>
      </c>
      <c r="F2650" s="289">
        <v>13.350000000000001</v>
      </c>
      <c r="G2650" s="333">
        <f>ROUND(SUMIF(Anlagenbewegungsdaten!B:B,A2650,Anlagenbewegungsdaten!C:C),3)</f>
        <v>0</v>
      </c>
      <c r="H2650" s="334">
        <f>IF(ISBLANK(F2650),ROUND(SUMIF(Anlagenbewegungsdaten!B:B,A2650,Anlagenbewegungsdaten!D:D),2),ROUND(G2650*F2650%,2))</f>
        <v>0</v>
      </c>
      <c r="I2650" s="334">
        <f>ROUND((H2650-SUMIF(Anlagenbewegungsdaten!$B:$B,A2650,Anlagenbewegungsdaten!D:D)),3)</f>
        <v>0</v>
      </c>
      <c r="J2650" s="335" t="s">
        <v>5179</v>
      </c>
      <c r="K2650" s="335" t="s">
        <v>5193</v>
      </c>
      <c r="L2650" s="516">
        <v>10.68</v>
      </c>
      <c r="M2650" s="332">
        <f>ROUND(SUMIF(Anlagenbewegungsdaten_AV!B:B,A2650,Anlagenbewegungsdaten_AV!C:C),3)</f>
        <v>0</v>
      </c>
      <c r="N2650" s="330">
        <f>IF(ISBLANK(L2650),ROUND(SUMIF(Anlagenbewegungsdaten_AV!B:B,A2650,Anlagenbewegungsdaten_AV!D:D),2),ROUND(M2650*L2650%,2))</f>
        <v>0</v>
      </c>
      <c r="O2650" s="330">
        <f>ROUND(N2650-SUMIF(Anlagenbewegungsdaten_AV!B:B,A2650,Anlagenbewegungsdaten_AV!D:D),3)</f>
        <v>0</v>
      </c>
    </row>
    <row r="2651" spans="1:15" ht="15" customHeight="1" x14ac:dyDescent="0.25">
      <c r="A2651" s="263" t="s">
        <v>3751</v>
      </c>
      <c r="B2651" s="173" t="s">
        <v>2108</v>
      </c>
      <c r="C2651" s="173" t="s">
        <v>4047</v>
      </c>
      <c r="D2651" s="174" t="s">
        <v>3523</v>
      </c>
      <c r="E2651" s="174" t="s">
        <v>3320</v>
      </c>
      <c r="F2651" s="289">
        <v>13.32</v>
      </c>
      <c r="G2651" s="333">
        <f>ROUND(SUMIF(Anlagenbewegungsdaten!B:B,A2651,Anlagenbewegungsdaten!C:C),3)</f>
        <v>0</v>
      </c>
      <c r="H2651" s="334">
        <f>IF(ISBLANK(F2651),ROUND(SUMIF(Anlagenbewegungsdaten!B:B,A2651,Anlagenbewegungsdaten!D:D),2),ROUND(G2651*F2651%,2))</f>
        <v>0</v>
      </c>
      <c r="I2651" s="334">
        <f>ROUND((H2651-SUMIF(Anlagenbewegungsdaten!$B:$B,A2651,Anlagenbewegungsdaten!D:D)),3)</f>
        <v>0</v>
      </c>
      <c r="J2651" s="335" t="s">
        <v>5179</v>
      </c>
      <c r="K2651" s="335" t="s">
        <v>5193</v>
      </c>
      <c r="L2651" s="516">
        <v>10.66</v>
      </c>
      <c r="M2651" s="332">
        <f>ROUND(SUMIF(Anlagenbewegungsdaten_AV!B:B,A2651,Anlagenbewegungsdaten_AV!C:C),3)</f>
        <v>0</v>
      </c>
      <c r="N2651" s="330">
        <f>IF(ISBLANK(L2651),ROUND(SUMIF(Anlagenbewegungsdaten_AV!B:B,A2651,Anlagenbewegungsdaten_AV!D:D),2),ROUND(M2651*L2651%,2))</f>
        <v>0</v>
      </c>
      <c r="O2651" s="330">
        <f>ROUND(N2651-SUMIF(Anlagenbewegungsdaten_AV!B:B,A2651,Anlagenbewegungsdaten_AV!D:D),3)</f>
        <v>0</v>
      </c>
    </row>
    <row r="2652" spans="1:15" ht="15" customHeight="1" x14ac:dyDescent="0.25">
      <c r="A2652" s="275" t="s">
        <v>4527</v>
      </c>
      <c r="B2652" s="194" t="s">
        <v>2108</v>
      </c>
      <c r="C2652" s="194" t="s">
        <v>4047</v>
      </c>
      <c r="D2652" s="193" t="s">
        <v>4297</v>
      </c>
      <c r="E2652" s="193" t="s">
        <v>4093</v>
      </c>
      <c r="F2652" s="290">
        <v>13.290000000000001</v>
      </c>
      <c r="G2652" s="333">
        <f>ROUND(SUMIF(Anlagenbewegungsdaten!B:B,A2652,Anlagenbewegungsdaten!C:C),3)</f>
        <v>0</v>
      </c>
      <c r="H2652" s="334">
        <f>IF(ISBLANK(F2652),ROUND(SUMIF(Anlagenbewegungsdaten!B:B,A2652,Anlagenbewegungsdaten!D:D),2),ROUND(G2652*F2652%,2))</f>
        <v>0</v>
      </c>
      <c r="I2652" s="334">
        <f>ROUND((H2652-SUMIF(Anlagenbewegungsdaten!$B:$B,A2652,Anlagenbewegungsdaten!D:D)),3)</f>
        <v>0</v>
      </c>
      <c r="J2652" s="335" t="s">
        <v>5179</v>
      </c>
      <c r="K2652" s="335" t="s">
        <v>5193</v>
      </c>
      <c r="L2652" s="516">
        <v>10.63</v>
      </c>
      <c r="M2652" s="332">
        <f>ROUND(SUMIF(Anlagenbewegungsdaten_AV!B:B,A2652,Anlagenbewegungsdaten_AV!C:C),3)</f>
        <v>0</v>
      </c>
      <c r="N2652" s="330">
        <f>IF(ISBLANK(L2652),ROUND(SUMIF(Anlagenbewegungsdaten_AV!B:B,A2652,Anlagenbewegungsdaten_AV!D:D),2),ROUND(M2652*L2652%,2))</f>
        <v>0</v>
      </c>
      <c r="O2652" s="330">
        <f>ROUND(N2652-SUMIF(Anlagenbewegungsdaten_AV!B:B,A2652,Anlagenbewegungsdaten_AV!D:D),3)</f>
        <v>0</v>
      </c>
    </row>
    <row r="2653" spans="1:15" ht="15" customHeight="1" x14ac:dyDescent="0.25">
      <c r="A2653" s="262" t="s">
        <v>994</v>
      </c>
      <c r="B2653" s="167" t="s">
        <v>2108</v>
      </c>
      <c r="C2653" s="168" t="s">
        <v>4047</v>
      </c>
      <c r="D2653" s="167" t="s">
        <v>2526</v>
      </c>
      <c r="E2653" s="167" t="s">
        <v>2483</v>
      </c>
      <c r="F2653" s="182">
        <v>14.38</v>
      </c>
      <c r="G2653" s="333">
        <f>ROUND(SUMIF(Anlagenbewegungsdaten!B:B,A2653,Anlagenbewegungsdaten!C:C),3)</f>
        <v>0</v>
      </c>
      <c r="H2653" s="334">
        <f>IF(ISBLANK(F2653),ROUND(SUMIF(Anlagenbewegungsdaten!B:B,A2653,Anlagenbewegungsdaten!D:D),2),ROUND(G2653*F2653%,2))</f>
        <v>0</v>
      </c>
      <c r="I2653" s="334">
        <f>ROUND((H2653-SUMIF(Anlagenbewegungsdaten!$B:$B,A2653,Anlagenbewegungsdaten!D:D)),3)</f>
        <v>0</v>
      </c>
      <c r="J2653" s="335" t="s">
        <v>5179</v>
      </c>
      <c r="K2653" s="335" t="s">
        <v>5193</v>
      </c>
      <c r="L2653" s="516">
        <v>11.5</v>
      </c>
      <c r="M2653" s="332">
        <f>ROUND(SUMIF(Anlagenbewegungsdaten_AV!B:B,A2653,Anlagenbewegungsdaten_AV!C:C),3)</f>
        <v>0</v>
      </c>
      <c r="N2653" s="330">
        <f>IF(ISBLANK(L2653),ROUND(SUMIF(Anlagenbewegungsdaten_AV!B:B,A2653,Anlagenbewegungsdaten_AV!D:D),2),ROUND(M2653*L2653%,2))</f>
        <v>0</v>
      </c>
      <c r="O2653" s="330">
        <f>ROUND(N2653-SUMIF(Anlagenbewegungsdaten_AV!B:B,A2653,Anlagenbewegungsdaten_AV!D:D),3)</f>
        <v>0</v>
      </c>
    </row>
    <row r="2654" spans="1:15" ht="15" customHeight="1" x14ac:dyDescent="0.25">
      <c r="A2654" s="262" t="s">
        <v>995</v>
      </c>
      <c r="B2654" s="167" t="s">
        <v>2108</v>
      </c>
      <c r="C2654" s="168" t="s">
        <v>4047</v>
      </c>
      <c r="D2654" s="167" t="s">
        <v>2528</v>
      </c>
      <c r="E2654" s="167" t="s">
        <v>2486</v>
      </c>
      <c r="F2654" s="182">
        <v>16.380000000000003</v>
      </c>
      <c r="G2654" s="333">
        <f>ROUND(SUMIF(Anlagenbewegungsdaten!B:B,A2654,Anlagenbewegungsdaten!C:C),3)</f>
        <v>0</v>
      </c>
      <c r="H2654" s="334">
        <f>IF(ISBLANK(F2654),ROUND(SUMIF(Anlagenbewegungsdaten!B:B,A2654,Anlagenbewegungsdaten!D:D),2),ROUND(G2654*F2654%,2))</f>
        <v>0</v>
      </c>
      <c r="I2654" s="334">
        <f>ROUND((H2654-SUMIF(Anlagenbewegungsdaten!$B:$B,A2654,Anlagenbewegungsdaten!D:D)),3)</f>
        <v>0</v>
      </c>
      <c r="J2654" s="335" t="s">
        <v>5179</v>
      </c>
      <c r="K2654" s="335" t="s">
        <v>5193</v>
      </c>
      <c r="L2654" s="516">
        <v>13.1</v>
      </c>
      <c r="M2654" s="332">
        <f>ROUND(SUMIF(Anlagenbewegungsdaten_AV!B:B,A2654,Anlagenbewegungsdaten_AV!C:C),3)</f>
        <v>0</v>
      </c>
      <c r="N2654" s="330">
        <f>IF(ISBLANK(L2654),ROUND(SUMIF(Anlagenbewegungsdaten_AV!B:B,A2654,Anlagenbewegungsdaten_AV!D:D),2),ROUND(M2654*L2654%,2))</f>
        <v>0</v>
      </c>
      <c r="O2654" s="330">
        <f>ROUND(N2654-SUMIF(Anlagenbewegungsdaten_AV!B:B,A2654,Anlagenbewegungsdaten_AV!D:D),3)</f>
        <v>0</v>
      </c>
    </row>
    <row r="2655" spans="1:15" ht="15" customHeight="1" x14ac:dyDescent="0.25">
      <c r="A2655" s="263" t="s">
        <v>1214</v>
      </c>
      <c r="B2655" s="173" t="s">
        <v>2108</v>
      </c>
      <c r="C2655" s="173" t="s">
        <v>4047</v>
      </c>
      <c r="D2655" s="174" t="s">
        <v>579</v>
      </c>
      <c r="E2655" s="173" t="s">
        <v>1563</v>
      </c>
      <c r="F2655" s="289">
        <v>17.380000000000003</v>
      </c>
      <c r="G2655" s="333">
        <f>ROUND(SUMIF(Anlagenbewegungsdaten!B:B,A2655,Anlagenbewegungsdaten!C:C),3)</f>
        <v>0</v>
      </c>
      <c r="H2655" s="334">
        <f>IF(ISBLANK(F2655),ROUND(SUMIF(Anlagenbewegungsdaten!B:B,A2655,Anlagenbewegungsdaten!D:D),2),ROUND(G2655*F2655%,2))</f>
        <v>0</v>
      </c>
      <c r="I2655" s="334">
        <f>ROUND((H2655-SUMIF(Anlagenbewegungsdaten!$B:$B,A2655,Anlagenbewegungsdaten!D:D)),3)</f>
        <v>0</v>
      </c>
      <c r="J2655" s="335" t="s">
        <v>5179</v>
      </c>
      <c r="K2655" s="335" t="s">
        <v>5193</v>
      </c>
      <c r="L2655" s="516">
        <v>13.9</v>
      </c>
      <c r="M2655" s="332">
        <f>ROUND(SUMIF(Anlagenbewegungsdaten_AV!B:B,A2655,Anlagenbewegungsdaten_AV!C:C),3)</f>
        <v>0</v>
      </c>
      <c r="N2655" s="330">
        <f>IF(ISBLANK(L2655),ROUND(SUMIF(Anlagenbewegungsdaten_AV!B:B,A2655,Anlagenbewegungsdaten_AV!D:D),2),ROUND(M2655*L2655%,2))</f>
        <v>0</v>
      </c>
      <c r="O2655" s="330">
        <f>ROUND(N2655-SUMIF(Anlagenbewegungsdaten_AV!B:B,A2655,Anlagenbewegungsdaten_AV!D:D),3)</f>
        <v>0</v>
      </c>
    </row>
    <row r="2656" spans="1:15" ht="15" customHeight="1" x14ac:dyDescent="0.25">
      <c r="A2656" s="263" t="s">
        <v>3008</v>
      </c>
      <c r="B2656" s="173" t="s">
        <v>2108</v>
      </c>
      <c r="C2656" s="173" t="s">
        <v>4047</v>
      </c>
      <c r="D2656" s="174" t="s">
        <v>2781</v>
      </c>
      <c r="E2656" s="174" t="s">
        <v>2576</v>
      </c>
      <c r="F2656" s="289">
        <v>17.350000000000001</v>
      </c>
      <c r="G2656" s="333">
        <f>ROUND(SUMIF(Anlagenbewegungsdaten!B:B,A2656,Anlagenbewegungsdaten!C:C),3)</f>
        <v>0</v>
      </c>
      <c r="H2656" s="334">
        <f>IF(ISBLANK(F2656),ROUND(SUMIF(Anlagenbewegungsdaten!B:B,A2656,Anlagenbewegungsdaten!D:D),2),ROUND(G2656*F2656%,2))</f>
        <v>0</v>
      </c>
      <c r="I2656" s="334">
        <f>ROUND((H2656-SUMIF(Anlagenbewegungsdaten!$B:$B,A2656,Anlagenbewegungsdaten!D:D)),3)</f>
        <v>0</v>
      </c>
      <c r="J2656" s="335" t="s">
        <v>5179</v>
      </c>
      <c r="K2656" s="335" t="s">
        <v>5193</v>
      </c>
      <c r="L2656" s="516">
        <v>13.88</v>
      </c>
      <c r="M2656" s="332">
        <f>ROUND(SUMIF(Anlagenbewegungsdaten_AV!B:B,A2656,Anlagenbewegungsdaten_AV!C:C),3)</f>
        <v>0</v>
      </c>
      <c r="N2656" s="330">
        <f>IF(ISBLANK(L2656),ROUND(SUMIF(Anlagenbewegungsdaten_AV!B:B,A2656,Anlagenbewegungsdaten_AV!D:D),2),ROUND(M2656*L2656%,2))</f>
        <v>0</v>
      </c>
      <c r="O2656" s="330">
        <f>ROUND(N2656-SUMIF(Anlagenbewegungsdaten_AV!B:B,A2656,Anlagenbewegungsdaten_AV!D:D),3)</f>
        <v>0</v>
      </c>
    </row>
    <row r="2657" spans="1:15" ht="15" customHeight="1" x14ac:dyDescent="0.25">
      <c r="A2657" s="263" t="s">
        <v>3752</v>
      </c>
      <c r="B2657" s="173" t="s">
        <v>2108</v>
      </c>
      <c r="C2657" s="173" t="s">
        <v>4047</v>
      </c>
      <c r="D2657" s="174" t="s">
        <v>3525</v>
      </c>
      <c r="E2657" s="174" t="s">
        <v>3320</v>
      </c>
      <c r="F2657" s="289">
        <v>17.32</v>
      </c>
      <c r="G2657" s="333">
        <f>ROUND(SUMIF(Anlagenbewegungsdaten!B:B,A2657,Anlagenbewegungsdaten!C:C),3)</f>
        <v>0</v>
      </c>
      <c r="H2657" s="334">
        <f>IF(ISBLANK(F2657),ROUND(SUMIF(Anlagenbewegungsdaten!B:B,A2657,Anlagenbewegungsdaten!D:D),2),ROUND(G2657*F2657%,2))</f>
        <v>0</v>
      </c>
      <c r="I2657" s="334">
        <f>ROUND((H2657-SUMIF(Anlagenbewegungsdaten!$B:$B,A2657,Anlagenbewegungsdaten!D:D)),3)</f>
        <v>0</v>
      </c>
      <c r="J2657" s="335" t="s">
        <v>5179</v>
      </c>
      <c r="K2657" s="335" t="s">
        <v>5193</v>
      </c>
      <c r="L2657" s="516">
        <v>13.86</v>
      </c>
      <c r="M2657" s="332">
        <f>ROUND(SUMIF(Anlagenbewegungsdaten_AV!B:B,A2657,Anlagenbewegungsdaten_AV!C:C),3)</f>
        <v>0</v>
      </c>
      <c r="N2657" s="330">
        <f>IF(ISBLANK(L2657),ROUND(SUMIF(Anlagenbewegungsdaten_AV!B:B,A2657,Anlagenbewegungsdaten_AV!D:D),2),ROUND(M2657*L2657%,2))</f>
        <v>0</v>
      </c>
      <c r="O2657" s="330">
        <f>ROUND(N2657-SUMIF(Anlagenbewegungsdaten_AV!B:B,A2657,Anlagenbewegungsdaten_AV!D:D),3)</f>
        <v>0</v>
      </c>
    </row>
    <row r="2658" spans="1:15" ht="15" customHeight="1" x14ac:dyDescent="0.25">
      <c r="A2658" s="275" t="s">
        <v>4528</v>
      </c>
      <c r="B2658" s="194" t="s">
        <v>2108</v>
      </c>
      <c r="C2658" s="194" t="s">
        <v>4047</v>
      </c>
      <c r="D2658" s="193" t="s">
        <v>4299</v>
      </c>
      <c r="E2658" s="193" t="s">
        <v>4093</v>
      </c>
      <c r="F2658" s="290">
        <v>17.29</v>
      </c>
      <c r="G2658" s="333">
        <f>ROUND(SUMIF(Anlagenbewegungsdaten!B:B,A2658,Anlagenbewegungsdaten!C:C),3)</f>
        <v>0</v>
      </c>
      <c r="H2658" s="334">
        <f>IF(ISBLANK(F2658),ROUND(SUMIF(Anlagenbewegungsdaten!B:B,A2658,Anlagenbewegungsdaten!D:D),2),ROUND(G2658*F2658%,2))</f>
        <v>0</v>
      </c>
      <c r="I2658" s="334">
        <f>ROUND((H2658-SUMIF(Anlagenbewegungsdaten!$B:$B,A2658,Anlagenbewegungsdaten!D:D)),3)</f>
        <v>0</v>
      </c>
      <c r="J2658" s="335" t="s">
        <v>5179</v>
      </c>
      <c r="K2658" s="335" t="s">
        <v>5193</v>
      </c>
      <c r="L2658" s="516">
        <v>13.83</v>
      </c>
      <c r="M2658" s="332">
        <f>ROUND(SUMIF(Anlagenbewegungsdaten_AV!B:B,A2658,Anlagenbewegungsdaten_AV!C:C),3)</f>
        <v>0</v>
      </c>
      <c r="N2658" s="330">
        <f>IF(ISBLANK(L2658),ROUND(SUMIF(Anlagenbewegungsdaten_AV!B:B,A2658,Anlagenbewegungsdaten_AV!D:D),2),ROUND(M2658*L2658%,2))</f>
        <v>0</v>
      </c>
      <c r="O2658" s="330">
        <f>ROUND(N2658-SUMIF(Anlagenbewegungsdaten_AV!B:B,A2658,Anlagenbewegungsdaten_AV!D:D),3)</f>
        <v>0</v>
      </c>
    </row>
    <row r="2659" spans="1:15" ht="15" customHeight="1" x14ac:dyDescent="0.25">
      <c r="A2659" s="262" t="s">
        <v>996</v>
      </c>
      <c r="B2659" s="167" t="s">
        <v>2108</v>
      </c>
      <c r="C2659" s="168" t="s">
        <v>4047</v>
      </c>
      <c r="D2659" s="167" t="s">
        <v>2530</v>
      </c>
      <c r="E2659" s="167" t="s">
        <v>2483</v>
      </c>
      <c r="F2659" s="182">
        <v>12.88</v>
      </c>
      <c r="G2659" s="333">
        <f>ROUND(SUMIF(Anlagenbewegungsdaten!B:B,A2659,Anlagenbewegungsdaten!C:C),3)</f>
        <v>0</v>
      </c>
      <c r="H2659" s="334">
        <f>IF(ISBLANK(F2659),ROUND(SUMIF(Anlagenbewegungsdaten!B:B,A2659,Anlagenbewegungsdaten!D:D),2),ROUND(G2659*F2659%,2))</f>
        <v>0</v>
      </c>
      <c r="I2659" s="334">
        <f>ROUND((H2659-SUMIF(Anlagenbewegungsdaten!$B:$B,A2659,Anlagenbewegungsdaten!D:D)),3)</f>
        <v>0</v>
      </c>
      <c r="J2659" s="335" t="s">
        <v>5179</v>
      </c>
      <c r="K2659" s="335" t="s">
        <v>5193</v>
      </c>
      <c r="L2659" s="516">
        <v>10.3</v>
      </c>
      <c r="M2659" s="332">
        <f>ROUND(SUMIF(Anlagenbewegungsdaten_AV!B:B,A2659,Anlagenbewegungsdaten_AV!C:C),3)</f>
        <v>0</v>
      </c>
      <c r="N2659" s="330">
        <f>IF(ISBLANK(L2659),ROUND(SUMIF(Anlagenbewegungsdaten_AV!B:B,A2659,Anlagenbewegungsdaten_AV!D:D),2),ROUND(M2659*L2659%,2))</f>
        <v>0</v>
      </c>
      <c r="O2659" s="330">
        <f>ROUND(N2659-SUMIF(Anlagenbewegungsdaten_AV!B:B,A2659,Anlagenbewegungsdaten_AV!D:D),3)</f>
        <v>0</v>
      </c>
    </row>
    <row r="2660" spans="1:15" ht="15" customHeight="1" x14ac:dyDescent="0.25">
      <c r="A2660" s="262" t="s">
        <v>997</v>
      </c>
      <c r="B2660" s="167" t="s">
        <v>2108</v>
      </c>
      <c r="C2660" s="168" t="s">
        <v>4047</v>
      </c>
      <c r="D2660" s="167" t="s">
        <v>2532</v>
      </c>
      <c r="E2660" s="167" t="s">
        <v>2486</v>
      </c>
      <c r="F2660" s="182">
        <v>14.88</v>
      </c>
      <c r="G2660" s="333">
        <f>ROUND(SUMIF(Anlagenbewegungsdaten!B:B,A2660,Anlagenbewegungsdaten!C:C),3)</f>
        <v>0</v>
      </c>
      <c r="H2660" s="334">
        <f>IF(ISBLANK(F2660),ROUND(SUMIF(Anlagenbewegungsdaten!B:B,A2660,Anlagenbewegungsdaten!D:D),2),ROUND(G2660*F2660%,2))</f>
        <v>0</v>
      </c>
      <c r="I2660" s="334">
        <f>ROUND((H2660-SUMIF(Anlagenbewegungsdaten!$B:$B,A2660,Anlagenbewegungsdaten!D:D)),3)</f>
        <v>0</v>
      </c>
      <c r="J2660" s="335" t="s">
        <v>5179</v>
      </c>
      <c r="K2660" s="335" t="s">
        <v>5193</v>
      </c>
      <c r="L2660" s="516">
        <v>11.9</v>
      </c>
      <c r="M2660" s="332">
        <f>ROUND(SUMIF(Anlagenbewegungsdaten_AV!B:B,A2660,Anlagenbewegungsdaten_AV!C:C),3)</f>
        <v>0</v>
      </c>
      <c r="N2660" s="330">
        <f>IF(ISBLANK(L2660),ROUND(SUMIF(Anlagenbewegungsdaten_AV!B:B,A2660,Anlagenbewegungsdaten_AV!D:D),2),ROUND(M2660*L2660%,2))</f>
        <v>0</v>
      </c>
      <c r="O2660" s="330">
        <f>ROUND(N2660-SUMIF(Anlagenbewegungsdaten_AV!B:B,A2660,Anlagenbewegungsdaten_AV!D:D),3)</f>
        <v>0</v>
      </c>
    </row>
    <row r="2661" spans="1:15" ht="15" customHeight="1" x14ac:dyDescent="0.25">
      <c r="A2661" s="263" t="s">
        <v>1215</v>
      </c>
      <c r="B2661" s="173" t="s">
        <v>2108</v>
      </c>
      <c r="C2661" s="173" t="s">
        <v>4047</v>
      </c>
      <c r="D2661" s="174" t="s">
        <v>581</v>
      </c>
      <c r="E2661" s="173" t="s">
        <v>1563</v>
      </c>
      <c r="F2661" s="289">
        <v>15.88</v>
      </c>
      <c r="G2661" s="333">
        <f>ROUND(SUMIF(Anlagenbewegungsdaten!B:B,A2661,Anlagenbewegungsdaten!C:C),3)</f>
        <v>0</v>
      </c>
      <c r="H2661" s="334">
        <f>IF(ISBLANK(F2661),ROUND(SUMIF(Anlagenbewegungsdaten!B:B,A2661,Anlagenbewegungsdaten!D:D),2),ROUND(G2661*F2661%,2))</f>
        <v>0</v>
      </c>
      <c r="I2661" s="334">
        <f>ROUND((H2661-SUMIF(Anlagenbewegungsdaten!$B:$B,A2661,Anlagenbewegungsdaten!D:D)),3)</f>
        <v>0</v>
      </c>
      <c r="J2661" s="335" t="s">
        <v>5179</v>
      </c>
      <c r="K2661" s="335" t="s">
        <v>5193</v>
      </c>
      <c r="L2661" s="516">
        <v>12.7</v>
      </c>
      <c r="M2661" s="332">
        <f>ROUND(SUMIF(Anlagenbewegungsdaten_AV!B:B,A2661,Anlagenbewegungsdaten_AV!C:C),3)</f>
        <v>0</v>
      </c>
      <c r="N2661" s="330">
        <f>IF(ISBLANK(L2661),ROUND(SUMIF(Anlagenbewegungsdaten_AV!B:B,A2661,Anlagenbewegungsdaten_AV!D:D),2),ROUND(M2661*L2661%,2))</f>
        <v>0</v>
      </c>
      <c r="O2661" s="330">
        <f>ROUND(N2661-SUMIF(Anlagenbewegungsdaten_AV!B:B,A2661,Anlagenbewegungsdaten_AV!D:D),3)</f>
        <v>0</v>
      </c>
    </row>
    <row r="2662" spans="1:15" ht="15" customHeight="1" x14ac:dyDescent="0.25">
      <c r="A2662" s="263" t="s">
        <v>3009</v>
      </c>
      <c r="B2662" s="173" t="s">
        <v>2108</v>
      </c>
      <c r="C2662" s="173" t="s">
        <v>4047</v>
      </c>
      <c r="D2662" s="174" t="s">
        <v>2783</v>
      </c>
      <c r="E2662" s="174" t="s">
        <v>2576</v>
      </c>
      <c r="F2662" s="289">
        <v>15.850000000000001</v>
      </c>
      <c r="G2662" s="333">
        <f>ROUND(SUMIF(Anlagenbewegungsdaten!B:B,A2662,Anlagenbewegungsdaten!C:C),3)</f>
        <v>0</v>
      </c>
      <c r="H2662" s="334">
        <f>IF(ISBLANK(F2662),ROUND(SUMIF(Anlagenbewegungsdaten!B:B,A2662,Anlagenbewegungsdaten!D:D),2),ROUND(G2662*F2662%,2))</f>
        <v>0</v>
      </c>
      <c r="I2662" s="334">
        <f>ROUND((H2662-SUMIF(Anlagenbewegungsdaten!$B:$B,A2662,Anlagenbewegungsdaten!D:D)),3)</f>
        <v>0</v>
      </c>
      <c r="J2662" s="335" t="s">
        <v>5179</v>
      </c>
      <c r="K2662" s="335" t="s">
        <v>5193</v>
      </c>
      <c r="L2662" s="516">
        <v>12.68</v>
      </c>
      <c r="M2662" s="332">
        <f>ROUND(SUMIF(Anlagenbewegungsdaten_AV!B:B,A2662,Anlagenbewegungsdaten_AV!C:C),3)</f>
        <v>0</v>
      </c>
      <c r="N2662" s="330">
        <f>IF(ISBLANK(L2662),ROUND(SUMIF(Anlagenbewegungsdaten_AV!B:B,A2662,Anlagenbewegungsdaten_AV!D:D),2),ROUND(M2662*L2662%,2))</f>
        <v>0</v>
      </c>
      <c r="O2662" s="330">
        <f>ROUND(N2662-SUMIF(Anlagenbewegungsdaten_AV!B:B,A2662,Anlagenbewegungsdaten_AV!D:D),3)</f>
        <v>0</v>
      </c>
    </row>
    <row r="2663" spans="1:15" ht="15" customHeight="1" x14ac:dyDescent="0.25">
      <c r="A2663" s="263" t="s">
        <v>3753</v>
      </c>
      <c r="B2663" s="173" t="s">
        <v>2108</v>
      </c>
      <c r="C2663" s="173" t="s">
        <v>4047</v>
      </c>
      <c r="D2663" s="174" t="s">
        <v>3527</v>
      </c>
      <c r="E2663" s="174" t="s">
        <v>3320</v>
      </c>
      <c r="F2663" s="289">
        <v>15.82</v>
      </c>
      <c r="G2663" s="333">
        <f>ROUND(SUMIF(Anlagenbewegungsdaten!B:B,A2663,Anlagenbewegungsdaten!C:C),3)</f>
        <v>0</v>
      </c>
      <c r="H2663" s="334">
        <f>IF(ISBLANK(F2663),ROUND(SUMIF(Anlagenbewegungsdaten!B:B,A2663,Anlagenbewegungsdaten!D:D),2),ROUND(G2663*F2663%,2))</f>
        <v>0</v>
      </c>
      <c r="I2663" s="334">
        <f>ROUND((H2663-SUMIF(Anlagenbewegungsdaten!$B:$B,A2663,Anlagenbewegungsdaten!D:D)),3)</f>
        <v>0</v>
      </c>
      <c r="J2663" s="335" t="s">
        <v>5179</v>
      </c>
      <c r="K2663" s="335" t="s">
        <v>5193</v>
      </c>
      <c r="L2663" s="516">
        <v>12.66</v>
      </c>
      <c r="M2663" s="332">
        <f>ROUND(SUMIF(Anlagenbewegungsdaten_AV!B:B,A2663,Anlagenbewegungsdaten_AV!C:C),3)</f>
        <v>0</v>
      </c>
      <c r="N2663" s="330">
        <f>IF(ISBLANK(L2663),ROUND(SUMIF(Anlagenbewegungsdaten_AV!B:B,A2663,Anlagenbewegungsdaten_AV!D:D),2),ROUND(M2663*L2663%,2))</f>
        <v>0</v>
      </c>
      <c r="O2663" s="330">
        <f>ROUND(N2663-SUMIF(Anlagenbewegungsdaten_AV!B:B,A2663,Anlagenbewegungsdaten_AV!D:D),3)</f>
        <v>0</v>
      </c>
    </row>
    <row r="2664" spans="1:15" ht="15" customHeight="1" x14ac:dyDescent="0.25">
      <c r="A2664" s="275" t="s">
        <v>4529</v>
      </c>
      <c r="B2664" s="194" t="s">
        <v>2108</v>
      </c>
      <c r="C2664" s="194" t="s">
        <v>4047</v>
      </c>
      <c r="D2664" s="193" t="s">
        <v>4301</v>
      </c>
      <c r="E2664" s="193" t="s">
        <v>4093</v>
      </c>
      <c r="F2664" s="290">
        <v>15.790000000000001</v>
      </c>
      <c r="G2664" s="333">
        <f>ROUND(SUMIF(Anlagenbewegungsdaten!B:B,A2664,Anlagenbewegungsdaten!C:C),3)</f>
        <v>0</v>
      </c>
      <c r="H2664" s="334">
        <f>IF(ISBLANK(F2664),ROUND(SUMIF(Anlagenbewegungsdaten!B:B,A2664,Anlagenbewegungsdaten!D:D),2),ROUND(G2664*F2664%,2))</f>
        <v>0</v>
      </c>
      <c r="I2664" s="334">
        <f>ROUND((H2664-SUMIF(Anlagenbewegungsdaten!$B:$B,A2664,Anlagenbewegungsdaten!D:D)),3)</f>
        <v>0</v>
      </c>
      <c r="J2664" s="335" t="s">
        <v>5179</v>
      </c>
      <c r="K2664" s="335" t="s">
        <v>5193</v>
      </c>
      <c r="L2664" s="516">
        <v>12.63</v>
      </c>
      <c r="M2664" s="332">
        <f>ROUND(SUMIF(Anlagenbewegungsdaten_AV!B:B,A2664,Anlagenbewegungsdaten_AV!C:C),3)</f>
        <v>0</v>
      </c>
      <c r="N2664" s="330">
        <f>IF(ISBLANK(L2664),ROUND(SUMIF(Anlagenbewegungsdaten_AV!B:B,A2664,Anlagenbewegungsdaten_AV!D:D),2),ROUND(M2664*L2664%,2))</f>
        <v>0</v>
      </c>
      <c r="O2664" s="330">
        <f>ROUND(N2664-SUMIF(Anlagenbewegungsdaten_AV!B:B,A2664,Anlagenbewegungsdaten_AV!D:D),3)</f>
        <v>0</v>
      </c>
    </row>
    <row r="2665" spans="1:15" ht="15" customHeight="1" x14ac:dyDescent="0.25">
      <c r="A2665" s="262" t="s">
        <v>998</v>
      </c>
      <c r="B2665" s="167" t="s">
        <v>2108</v>
      </c>
      <c r="C2665" s="168" t="s">
        <v>4047</v>
      </c>
      <c r="D2665" s="167" t="s">
        <v>2534</v>
      </c>
      <c r="E2665" s="167" t="s">
        <v>2483</v>
      </c>
      <c r="F2665" s="182">
        <v>7.91</v>
      </c>
      <c r="G2665" s="333">
        <f>ROUND(SUMIF(Anlagenbewegungsdaten!B:B,A2665,Anlagenbewegungsdaten!C:C),3)</f>
        <v>0</v>
      </c>
      <c r="H2665" s="334">
        <f>IF(ISBLANK(F2665),ROUND(SUMIF(Anlagenbewegungsdaten!B:B,A2665,Anlagenbewegungsdaten!D:D),2),ROUND(G2665*F2665%,2))</f>
        <v>0</v>
      </c>
      <c r="I2665" s="334">
        <f>ROUND((H2665-SUMIF(Anlagenbewegungsdaten!$B:$B,A2665,Anlagenbewegungsdaten!D:D)),3)</f>
        <v>0</v>
      </c>
      <c r="J2665" s="335" t="s">
        <v>5179</v>
      </c>
      <c r="K2665" s="335" t="s">
        <v>5193</v>
      </c>
      <c r="L2665" s="516">
        <v>6.33</v>
      </c>
      <c r="M2665" s="332">
        <f>ROUND(SUMIF(Anlagenbewegungsdaten_AV!B:B,A2665,Anlagenbewegungsdaten_AV!C:C),3)</f>
        <v>0</v>
      </c>
      <c r="N2665" s="330">
        <f>IF(ISBLANK(L2665),ROUND(SUMIF(Anlagenbewegungsdaten_AV!B:B,A2665,Anlagenbewegungsdaten_AV!D:D),2),ROUND(M2665*L2665%,2))</f>
        <v>0</v>
      </c>
      <c r="O2665" s="330">
        <f>ROUND(N2665-SUMIF(Anlagenbewegungsdaten_AV!B:B,A2665,Anlagenbewegungsdaten_AV!D:D),3)</f>
        <v>0</v>
      </c>
    </row>
    <row r="2666" spans="1:15" ht="15" customHeight="1" x14ac:dyDescent="0.25">
      <c r="A2666" s="262" t="s">
        <v>999</v>
      </c>
      <c r="B2666" s="167" t="s">
        <v>2108</v>
      </c>
      <c r="C2666" s="168" t="s">
        <v>4047</v>
      </c>
      <c r="D2666" s="167" t="s">
        <v>2536</v>
      </c>
      <c r="E2666" s="167" t="s">
        <v>2486</v>
      </c>
      <c r="F2666" s="182">
        <v>9.91</v>
      </c>
      <c r="G2666" s="333">
        <f>ROUND(SUMIF(Anlagenbewegungsdaten!B:B,A2666,Anlagenbewegungsdaten!C:C),3)</f>
        <v>0</v>
      </c>
      <c r="H2666" s="334">
        <f>IF(ISBLANK(F2666),ROUND(SUMIF(Anlagenbewegungsdaten!B:B,A2666,Anlagenbewegungsdaten!D:D),2),ROUND(G2666*F2666%,2))</f>
        <v>0</v>
      </c>
      <c r="I2666" s="334">
        <f>ROUND((H2666-SUMIF(Anlagenbewegungsdaten!$B:$B,A2666,Anlagenbewegungsdaten!D:D)),3)</f>
        <v>0</v>
      </c>
      <c r="J2666" s="335" t="s">
        <v>5179</v>
      </c>
      <c r="K2666" s="335" t="s">
        <v>5193</v>
      </c>
      <c r="L2666" s="516">
        <v>7.93</v>
      </c>
      <c r="M2666" s="332">
        <f>ROUND(SUMIF(Anlagenbewegungsdaten_AV!B:B,A2666,Anlagenbewegungsdaten_AV!C:C),3)</f>
        <v>0</v>
      </c>
      <c r="N2666" s="330">
        <f>IF(ISBLANK(L2666),ROUND(SUMIF(Anlagenbewegungsdaten_AV!B:B,A2666,Anlagenbewegungsdaten_AV!D:D),2),ROUND(M2666*L2666%,2))</f>
        <v>0</v>
      </c>
      <c r="O2666" s="330">
        <f>ROUND(N2666-SUMIF(Anlagenbewegungsdaten_AV!B:B,A2666,Anlagenbewegungsdaten_AV!D:D),3)</f>
        <v>0</v>
      </c>
    </row>
    <row r="2667" spans="1:15" ht="15" customHeight="1" x14ac:dyDescent="0.25">
      <c r="A2667" s="263" t="s">
        <v>1216</v>
      </c>
      <c r="B2667" s="173" t="s">
        <v>2108</v>
      </c>
      <c r="C2667" s="173" t="s">
        <v>4047</v>
      </c>
      <c r="D2667" s="174" t="s">
        <v>1666</v>
      </c>
      <c r="E2667" s="173" t="s">
        <v>1563</v>
      </c>
      <c r="F2667" s="289">
        <v>10.91</v>
      </c>
      <c r="G2667" s="333">
        <f>ROUND(SUMIF(Anlagenbewegungsdaten!B:B,A2667,Anlagenbewegungsdaten!C:C),3)</f>
        <v>0</v>
      </c>
      <c r="H2667" s="334">
        <f>IF(ISBLANK(F2667),ROUND(SUMIF(Anlagenbewegungsdaten!B:B,A2667,Anlagenbewegungsdaten!D:D),2),ROUND(G2667*F2667%,2))</f>
        <v>0</v>
      </c>
      <c r="I2667" s="334">
        <f>ROUND((H2667-SUMIF(Anlagenbewegungsdaten!$B:$B,A2667,Anlagenbewegungsdaten!D:D)),3)</f>
        <v>0</v>
      </c>
      <c r="J2667" s="335" t="s">
        <v>5179</v>
      </c>
      <c r="K2667" s="335" t="s">
        <v>5193</v>
      </c>
      <c r="L2667" s="516">
        <v>8.73</v>
      </c>
      <c r="M2667" s="332">
        <f>ROUND(SUMIF(Anlagenbewegungsdaten_AV!B:B,A2667,Anlagenbewegungsdaten_AV!C:C),3)</f>
        <v>0</v>
      </c>
      <c r="N2667" s="330">
        <f>IF(ISBLANK(L2667),ROUND(SUMIF(Anlagenbewegungsdaten_AV!B:B,A2667,Anlagenbewegungsdaten_AV!D:D),2),ROUND(M2667*L2667%,2))</f>
        <v>0</v>
      </c>
      <c r="O2667" s="330">
        <f>ROUND(N2667-SUMIF(Anlagenbewegungsdaten_AV!B:B,A2667,Anlagenbewegungsdaten_AV!D:D),3)</f>
        <v>0</v>
      </c>
    </row>
    <row r="2668" spans="1:15" ht="15" customHeight="1" x14ac:dyDescent="0.25">
      <c r="A2668" s="263" t="s">
        <v>3010</v>
      </c>
      <c r="B2668" s="173" t="s">
        <v>2108</v>
      </c>
      <c r="C2668" s="173" t="s">
        <v>4047</v>
      </c>
      <c r="D2668" s="174" t="s">
        <v>2630</v>
      </c>
      <c r="E2668" s="174" t="s">
        <v>2576</v>
      </c>
      <c r="F2668" s="289">
        <v>10.88</v>
      </c>
      <c r="G2668" s="333">
        <f>ROUND(SUMIF(Anlagenbewegungsdaten!B:B,A2668,Anlagenbewegungsdaten!C:C),3)</f>
        <v>0</v>
      </c>
      <c r="H2668" s="334">
        <f>IF(ISBLANK(F2668),ROUND(SUMIF(Anlagenbewegungsdaten!B:B,A2668,Anlagenbewegungsdaten!D:D),2),ROUND(G2668*F2668%,2))</f>
        <v>0</v>
      </c>
      <c r="I2668" s="334">
        <f>ROUND((H2668-SUMIF(Anlagenbewegungsdaten!$B:$B,A2668,Anlagenbewegungsdaten!D:D)),3)</f>
        <v>0</v>
      </c>
      <c r="J2668" s="335" t="s">
        <v>5179</v>
      </c>
      <c r="K2668" s="335" t="s">
        <v>5193</v>
      </c>
      <c r="L2668" s="516">
        <v>8.6999999999999993</v>
      </c>
      <c r="M2668" s="332">
        <f>ROUND(SUMIF(Anlagenbewegungsdaten_AV!B:B,A2668,Anlagenbewegungsdaten_AV!C:C),3)</f>
        <v>0</v>
      </c>
      <c r="N2668" s="330">
        <f>IF(ISBLANK(L2668),ROUND(SUMIF(Anlagenbewegungsdaten_AV!B:B,A2668,Anlagenbewegungsdaten_AV!D:D),2),ROUND(M2668*L2668%,2))</f>
        <v>0</v>
      </c>
      <c r="O2668" s="330">
        <f>ROUND(N2668-SUMIF(Anlagenbewegungsdaten_AV!B:B,A2668,Anlagenbewegungsdaten_AV!D:D),3)</f>
        <v>0</v>
      </c>
    </row>
    <row r="2669" spans="1:15" ht="15" customHeight="1" x14ac:dyDescent="0.25">
      <c r="A2669" s="263" t="s">
        <v>3754</v>
      </c>
      <c r="B2669" s="173" t="s">
        <v>2108</v>
      </c>
      <c r="C2669" s="173" t="s">
        <v>4047</v>
      </c>
      <c r="D2669" s="174" t="s">
        <v>3374</v>
      </c>
      <c r="E2669" s="174" t="s">
        <v>3320</v>
      </c>
      <c r="F2669" s="289">
        <v>10.85</v>
      </c>
      <c r="G2669" s="333">
        <f>ROUND(SUMIF(Anlagenbewegungsdaten!B:B,A2669,Anlagenbewegungsdaten!C:C),3)</f>
        <v>0</v>
      </c>
      <c r="H2669" s="334">
        <f>IF(ISBLANK(F2669),ROUND(SUMIF(Anlagenbewegungsdaten!B:B,A2669,Anlagenbewegungsdaten!D:D),2),ROUND(G2669*F2669%,2))</f>
        <v>0</v>
      </c>
      <c r="I2669" s="334">
        <f>ROUND((H2669-SUMIF(Anlagenbewegungsdaten!$B:$B,A2669,Anlagenbewegungsdaten!D:D)),3)</f>
        <v>0</v>
      </c>
      <c r="J2669" s="335" t="s">
        <v>5179</v>
      </c>
      <c r="K2669" s="335" t="s">
        <v>5193</v>
      </c>
      <c r="L2669" s="516">
        <v>8.68</v>
      </c>
      <c r="M2669" s="332">
        <f>ROUND(SUMIF(Anlagenbewegungsdaten_AV!B:B,A2669,Anlagenbewegungsdaten_AV!C:C),3)</f>
        <v>0</v>
      </c>
      <c r="N2669" s="330">
        <f>IF(ISBLANK(L2669),ROUND(SUMIF(Anlagenbewegungsdaten_AV!B:B,A2669,Anlagenbewegungsdaten_AV!D:D),2),ROUND(M2669*L2669%,2))</f>
        <v>0</v>
      </c>
      <c r="O2669" s="330">
        <f>ROUND(N2669-SUMIF(Anlagenbewegungsdaten_AV!B:B,A2669,Anlagenbewegungsdaten_AV!D:D),3)</f>
        <v>0</v>
      </c>
    </row>
    <row r="2670" spans="1:15" ht="15" customHeight="1" x14ac:dyDescent="0.25">
      <c r="A2670" s="275" t="s">
        <v>4530</v>
      </c>
      <c r="B2670" s="194" t="s">
        <v>2108</v>
      </c>
      <c r="C2670" s="194" t="s">
        <v>4047</v>
      </c>
      <c r="D2670" s="193" t="s">
        <v>4147</v>
      </c>
      <c r="E2670" s="193" t="s">
        <v>4093</v>
      </c>
      <c r="F2670" s="290">
        <v>10.82</v>
      </c>
      <c r="G2670" s="333">
        <f>ROUND(SUMIF(Anlagenbewegungsdaten!B:B,A2670,Anlagenbewegungsdaten!C:C),3)</f>
        <v>0</v>
      </c>
      <c r="H2670" s="334">
        <f>IF(ISBLANK(F2670),ROUND(SUMIF(Anlagenbewegungsdaten!B:B,A2670,Anlagenbewegungsdaten!D:D),2),ROUND(G2670*F2670%,2))</f>
        <v>0</v>
      </c>
      <c r="I2670" s="334">
        <f>ROUND((H2670-SUMIF(Anlagenbewegungsdaten!$B:$B,A2670,Anlagenbewegungsdaten!D:D)),3)</f>
        <v>0</v>
      </c>
      <c r="J2670" s="335" t="s">
        <v>5179</v>
      </c>
      <c r="K2670" s="335" t="s">
        <v>5193</v>
      </c>
      <c r="L2670" s="516">
        <v>8.66</v>
      </c>
      <c r="M2670" s="332">
        <f>ROUND(SUMIF(Anlagenbewegungsdaten_AV!B:B,A2670,Anlagenbewegungsdaten_AV!C:C),3)</f>
        <v>0</v>
      </c>
      <c r="N2670" s="330">
        <f>IF(ISBLANK(L2670),ROUND(SUMIF(Anlagenbewegungsdaten_AV!B:B,A2670,Anlagenbewegungsdaten_AV!D:D),2),ROUND(M2670*L2670%,2))</f>
        <v>0</v>
      </c>
      <c r="O2670" s="330">
        <f>ROUND(N2670-SUMIF(Anlagenbewegungsdaten_AV!B:B,A2670,Anlagenbewegungsdaten_AV!D:D),3)</f>
        <v>0</v>
      </c>
    </row>
    <row r="2671" spans="1:15" ht="15" customHeight="1" x14ac:dyDescent="0.25">
      <c r="A2671" s="261" t="s">
        <v>1000</v>
      </c>
      <c r="B2671" s="167" t="s">
        <v>2108</v>
      </c>
      <c r="C2671" s="168" t="s">
        <v>4047</v>
      </c>
      <c r="D2671" s="175" t="s">
        <v>2152</v>
      </c>
      <c r="E2671" s="168" t="s">
        <v>4090</v>
      </c>
      <c r="F2671" s="182">
        <v>3.66</v>
      </c>
      <c r="G2671" s="333">
        <f>ROUND(SUMIF(Anlagenbewegungsdaten!B:B,A2671,Anlagenbewegungsdaten!C:C),3)</f>
        <v>0</v>
      </c>
      <c r="H2671" s="334">
        <f>IF(ISBLANK(F2671),ROUND(SUMIF(Anlagenbewegungsdaten!B:B,A2671,Anlagenbewegungsdaten!D:D),2),ROUND(G2671*F2671%,2))</f>
        <v>0</v>
      </c>
      <c r="I2671" s="334">
        <f>ROUND((H2671-SUMIF(Anlagenbewegungsdaten!$B:$B,A2671,Anlagenbewegungsdaten!D:D)),3)</f>
        <v>0</v>
      </c>
      <c r="J2671" s="335" t="s">
        <v>5179</v>
      </c>
      <c r="K2671" s="335" t="s">
        <v>5193</v>
      </c>
      <c r="L2671" s="516">
        <v>2.93</v>
      </c>
      <c r="M2671" s="332">
        <f>ROUND(SUMIF(Anlagenbewegungsdaten_AV!B:B,A2671,Anlagenbewegungsdaten_AV!C:C),3)</f>
        <v>0</v>
      </c>
      <c r="N2671" s="330">
        <f>IF(ISBLANK(L2671),ROUND(SUMIF(Anlagenbewegungsdaten_AV!B:B,A2671,Anlagenbewegungsdaten_AV!D:D),2),ROUND(M2671*L2671%,2))</f>
        <v>0</v>
      </c>
      <c r="O2671" s="330">
        <f>ROUND(N2671-SUMIF(Anlagenbewegungsdaten_AV!B:B,A2671,Anlagenbewegungsdaten_AV!D:D),3)</f>
        <v>0</v>
      </c>
    </row>
    <row r="2672" spans="1:15" ht="15" customHeight="1" x14ac:dyDescent="0.25">
      <c r="A2672" s="263" t="s">
        <v>1217</v>
      </c>
      <c r="B2672" s="173" t="s">
        <v>2108</v>
      </c>
      <c r="C2672" s="174" t="s">
        <v>4047</v>
      </c>
      <c r="D2672" s="174" t="s">
        <v>550</v>
      </c>
      <c r="E2672" s="173" t="s">
        <v>1563</v>
      </c>
      <c r="F2672" s="289">
        <v>6.66</v>
      </c>
      <c r="G2672" s="333">
        <f>ROUND(SUMIF(Anlagenbewegungsdaten!B:B,A2672,Anlagenbewegungsdaten!C:C),3)</f>
        <v>0</v>
      </c>
      <c r="H2672" s="334">
        <f>IF(ISBLANK(F2672),ROUND(SUMIF(Anlagenbewegungsdaten!B:B,A2672,Anlagenbewegungsdaten!D:D),2),ROUND(G2672*F2672%,2))</f>
        <v>0</v>
      </c>
      <c r="I2672" s="334">
        <f>ROUND((H2672-SUMIF(Anlagenbewegungsdaten!$B:$B,A2672,Anlagenbewegungsdaten!D:D)),3)</f>
        <v>0</v>
      </c>
      <c r="J2672" s="335" t="s">
        <v>5179</v>
      </c>
      <c r="K2672" s="335" t="s">
        <v>5193</v>
      </c>
      <c r="L2672" s="516">
        <v>5.33</v>
      </c>
      <c r="M2672" s="332">
        <f>ROUND(SUMIF(Anlagenbewegungsdaten_AV!B:B,A2672,Anlagenbewegungsdaten_AV!C:C),3)</f>
        <v>0</v>
      </c>
      <c r="N2672" s="330">
        <f>IF(ISBLANK(L2672),ROUND(SUMIF(Anlagenbewegungsdaten_AV!B:B,A2672,Anlagenbewegungsdaten_AV!D:D),2),ROUND(M2672*L2672%,2))</f>
        <v>0</v>
      </c>
      <c r="O2672" s="330">
        <f>ROUND(N2672-SUMIF(Anlagenbewegungsdaten_AV!B:B,A2672,Anlagenbewegungsdaten_AV!D:D),3)</f>
        <v>0</v>
      </c>
    </row>
    <row r="2673" spans="1:15" ht="15" customHeight="1" x14ac:dyDescent="0.25">
      <c r="A2673" s="263" t="s">
        <v>3011</v>
      </c>
      <c r="B2673" s="173" t="s">
        <v>2108</v>
      </c>
      <c r="C2673" s="174" t="s">
        <v>4047</v>
      </c>
      <c r="D2673" s="174" t="s">
        <v>2898</v>
      </c>
      <c r="E2673" s="174" t="s">
        <v>2576</v>
      </c>
      <c r="F2673" s="289">
        <v>6.6300000000000008</v>
      </c>
      <c r="G2673" s="333">
        <f>ROUND(SUMIF(Anlagenbewegungsdaten!B:B,A2673,Anlagenbewegungsdaten!C:C),3)</f>
        <v>0</v>
      </c>
      <c r="H2673" s="334">
        <f>IF(ISBLANK(F2673),ROUND(SUMIF(Anlagenbewegungsdaten!B:B,A2673,Anlagenbewegungsdaten!D:D),2),ROUND(G2673*F2673%,2))</f>
        <v>0</v>
      </c>
      <c r="I2673" s="334">
        <f>ROUND((H2673-SUMIF(Anlagenbewegungsdaten!$B:$B,A2673,Anlagenbewegungsdaten!D:D)),3)</f>
        <v>0</v>
      </c>
      <c r="J2673" s="335" t="s">
        <v>5179</v>
      </c>
      <c r="K2673" s="335" t="s">
        <v>5193</v>
      </c>
      <c r="L2673" s="516">
        <v>5.3</v>
      </c>
      <c r="M2673" s="332">
        <f>ROUND(SUMIF(Anlagenbewegungsdaten_AV!B:B,A2673,Anlagenbewegungsdaten_AV!C:C),3)</f>
        <v>0</v>
      </c>
      <c r="N2673" s="330">
        <f>IF(ISBLANK(L2673),ROUND(SUMIF(Anlagenbewegungsdaten_AV!B:B,A2673,Anlagenbewegungsdaten_AV!D:D),2),ROUND(M2673*L2673%,2))</f>
        <v>0</v>
      </c>
      <c r="O2673" s="330">
        <f>ROUND(N2673-SUMIF(Anlagenbewegungsdaten_AV!B:B,A2673,Anlagenbewegungsdaten_AV!D:D),3)</f>
        <v>0</v>
      </c>
    </row>
    <row r="2674" spans="1:15" ht="15" customHeight="1" x14ac:dyDescent="0.25">
      <c r="A2674" s="263" t="s">
        <v>3755</v>
      </c>
      <c r="B2674" s="173" t="s">
        <v>2108</v>
      </c>
      <c r="C2674" s="174" t="s">
        <v>4047</v>
      </c>
      <c r="D2674" s="174" t="s">
        <v>3642</v>
      </c>
      <c r="E2674" s="174" t="s">
        <v>3320</v>
      </c>
      <c r="F2674" s="289">
        <v>6.6</v>
      </c>
      <c r="G2674" s="333">
        <f>ROUND(SUMIF(Anlagenbewegungsdaten!B:B,A2674,Anlagenbewegungsdaten!C:C),3)</f>
        <v>0</v>
      </c>
      <c r="H2674" s="334">
        <f>IF(ISBLANK(F2674),ROUND(SUMIF(Anlagenbewegungsdaten!B:B,A2674,Anlagenbewegungsdaten!D:D),2),ROUND(G2674*F2674%,2))</f>
        <v>0</v>
      </c>
      <c r="I2674" s="334">
        <f>ROUND((H2674-SUMIF(Anlagenbewegungsdaten!$B:$B,A2674,Anlagenbewegungsdaten!D:D)),3)</f>
        <v>0</v>
      </c>
      <c r="J2674" s="335" t="s">
        <v>5179</v>
      </c>
      <c r="K2674" s="335" t="s">
        <v>5193</v>
      </c>
      <c r="L2674" s="516">
        <v>5.28</v>
      </c>
      <c r="M2674" s="332">
        <f>ROUND(SUMIF(Anlagenbewegungsdaten_AV!B:B,A2674,Anlagenbewegungsdaten_AV!C:C),3)</f>
        <v>0</v>
      </c>
      <c r="N2674" s="330">
        <f>IF(ISBLANK(L2674),ROUND(SUMIF(Anlagenbewegungsdaten_AV!B:B,A2674,Anlagenbewegungsdaten_AV!D:D),2),ROUND(M2674*L2674%,2))</f>
        <v>0</v>
      </c>
      <c r="O2674" s="330">
        <f>ROUND(N2674-SUMIF(Anlagenbewegungsdaten_AV!B:B,A2674,Anlagenbewegungsdaten_AV!D:D),3)</f>
        <v>0</v>
      </c>
    </row>
    <row r="2675" spans="1:15" ht="15" customHeight="1" x14ac:dyDescent="0.25">
      <c r="A2675" s="275" t="s">
        <v>4531</v>
      </c>
      <c r="B2675" s="194" t="s">
        <v>2108</v>
      </c>
      <c r="C2675" s="193" t="s">
        <v>4047</v>
      </c>
      <c r="D2675" s="193" t="s">
        <v>4418</v>
      </c>
      <c r="E2675" s="193" t="s">
        <v>4093</v>
      </c>
      <c r="F2675" s="290">
        <v>6.57</v>
      </c>
      <c r="G2675" s="333">
        <f>ROUND(SUMIF(Anlagenbewegungsdaten!B:B,A2675,Anlagenbewegungsdaten!C:C),3)</f>
        <v>0</v>
      </c>
      <c r="H2675" s="334">
        <f>IF(ISBLANK(F2675),ROUND(SUMIF(Anlagenbewegungsdaten!B:B,A2675,Anlagenbewegungsdaten!D:D),2),ROUND(G2675*F2675%,2))</f>
        <v>0</v>
      </c>
      <c r="I2675" s="334">
        <f>ROUND((H2675-SUMIF(Anlagenbewegungsdaten!$B:$B,A2675,Anlagenbewegungsdaten!D:D)),3)</f>
        <v>0</v>
      </c>
      <c r="J2675" s="335" t="s">
        <v>5179</v>
      </c>
      <c r="K2675" s="335" t="s">
        <v>5193</v>
      </c>
      <c r="L2675" s="516">
        <v>5.26</v>
      </c>
      <c r="M2675" s="332">
        <f>ROUND(SUMIF(Anlagenbewegungsdaten_AV!B:B,A2675,Anlagenbewegungsdaten_AV!C:C),3)</f>
        <v>0</v>
      </c>
      <c r="N2675" s="330">
        <f>IF(ISBLANK(L2675),ROUND(SUMIF(Anlagenbewegungsdaten_AV!B:B,A2675,Anlagenbewegungsdaten_AV!D:D),2),ROUND(M2675*L2675%,2))</f>
        <v>0</v>
      </c>
      <c r="O2675" s="330">
        <f>ROUND(N2675-SUMIF(Anlagenbewegungsdaten_AV!B:B,A2675,Anlagenbewegungsdaten_AV!D:D),3)</f>
        <v>0</v>
      </c>
    </row>
    <row r="2676" spans="1:15" ht="15" customHeight="1" x14ac:dyDescent="0.25">
      <c r="A2676" s="201"/>
      <c r="B2676" s="166"/>
      <c r="C2676" s="166"/>
      <c r="D2676" s="166"/>
      <c r="E2676" s="166"/>
      <c r="F2676" s="297"/>
    </row>
    <row r="2677" spans="1:15" ht="15" customHeight="1" x14ac:dyDescent="0.25">
      <c r="A2677" s="268" t="s">
        <v>6367</v>
      </c>
      <c r="B2677" s="237" t="s">
        <v>2108</v>
      </c>
      <c r="C2677" s="237" t="s">
        <v>4047</v>
      </c>
      <c r="D2677" s="237" t="s">
        <v>5282</v>
      </c>
      <c r="E2677" s="237" t="s">
        <v>5276</v>
      </c>
      <c r="F2677" s="292">
        <v>26.55</v>
      </c>
      <c r="G2677" s="333">
        <f>ROUND(SUMIF(Anlagenbewegungsdaten!B:B,A2677,Anlagenbewegungsdaten!C:C),3)</f>
        <v>0</v>
      </c>
      <c r="H2677" s="334">
        <f>IF(ISBLANK(F2677),ROUND(SUMIF(Anlagenbewegungsdaten!B:B,A2677,Anlagenbewegungsdaten!D:D),2),ROUND(G2677*F2677%,2))</f>
        <v>0</v>
      </c>
      <c r="I2677" s="334">
        <f>ROUND((H2677-SUMIF(Anlagenbewegungsdaten!$B:$B,A2677,Anlagenbewegungsdaten!D:D)),3)</f>
        <v>0</v>
      </c>
      <c r="J2677" s="335" t="s">
        <v>5179</v>
      </c>
      <c r="K2677" s="335" t="s">
        <v>5193</v>
      </c>
      <c r="L2677" s="516">
        <v>21.24</v>
      </c>
      <c r="M2677" s="332">
        <f>ROUND(SUMIF(Anlagenbewegungsdaten_AV!B:B,A2677,Anlagenbewegungsdaten_AV!C:C),3)</f>
        <v>0</v>
      </c>
      <c r="N2677" s="330">
        <f>IF(ISBLANK(L2677),ROUND(SUMIF(Anlagenbewegungsdaten_AV!B:B,A2677,Anlagenbewegungsdaten_AV!D:D),2),ROUND(M2677*L2677%,2))</f>
        <v>0</v>
      </c>
      <c r="O2677" s="330">
        <f>ROUND(N2677-SUMIF(Anlagenbewegungsdaten_AV!B:B,A2677,Anlagenbewegungsdaten_AV!D:D),3)</f>
        <v>0</v>
      </c>
    </row>
    <row r="2678" spans="1:15" ht="15" customHeight="1" x14ac:dyDescent="0.25">
      <c r="A2678" s="268" t="s">
        <v>6368</v>
      </c>
      <c r="B2678" s="237" t="s">
        <v>2108</v>
      </c>
      <c r="C2678" s="237" t="s">
        <v>4047</v>
      </c>
      <c r="D2678" s="237" t="s">
        <v>5286</v>
      </c>
      <c r="E2678" s="237" t="s">
        <v>5276</v>
      </c>
      <c r="F2678" s="292">
        <v>21.2</v>
      </c>
      <c r="G2678" s="333">
        <f>ROUND(SUMIF(Anlagenbewegungsdaten!B:B,A2678,Anlagenbewegungsdaten!C:C),3)</f>
        <v>0</v>
      </c>
      <c r="H2678" s="334">
        <f>IF(ISBLANK(F2678),ROUND(SUMIF(Anlagenbewegungsdaten!B:B,A2678,Anlagenbewegungsdaten!D:D),2),ROUND(G2678*F2678%,2))</f>
        <v>0</v>
      </c>
      <c r="I2678" s="334">
        <f>ROUND((H2678-SUMIF(Anlagenbewegungsdaten!$B:$B,A2678,Anlagenbewegungsdaten!D:D)),3)</f>
        <v>0</v>
      </c>
      <c r="J2678" s="335" t="s">
        <v>5179</v>
      </c>
      <c r="K2678" s="335" t="s">
        <v>5193</v>
      </c>
      <c r="L2678" s="516">
        <v>16.96</v>
      </c>
      <c r="M2678" s="332">
        <f>ROUND(SUMIF(Anlagenbewegungsdaten_AV!B:B,A2678,Anlagenbewegungsdaten_AV!C:C),3)</f>
        <v>0</v>
      </c>
      <c r="N2678" s="330">
        <f>IF(ISBLANK(L2678),ROUND(SUMIF(Anlagenbewegungsdaten_AV!B:B,A2678,Anlagenbewegungsdaten_AV!D:D),2),ROUND(M2678*L2678%,2))</f>
        <v>0</v>
      </c>
      <c r="O2678" s="330">
        <f>ROUND(N2678-SUMIF(Anlagenbewegungsdaten_AV!B:B,A2678,Anlagenbewegungsdaten_AV!D:D),3)</f>
        <v>0</v>
      </c>
    </row>
    <row r="2679" spans="1:15" ht="15" customHeight="1" x14ac:dyDescent="0.25">
      <c r="A2679" s="268" t="s">
        <v>6369</v>
      </c>
      <c r="B2679" s="237" t="s">
        <v>2108</v>
      </c>
      <c r="C2679" s="237" t="s">
        <v>4047</v>
      </c>
      <c r="D2679" s="237" t="s">
        <v>5290</v>
      </c>
      <c r="E2679" s="237" t="s">
        <v>5276</v>
      </c>
      <c r="F2679" s="292">
        <v>15.260000000000002</v>
      </c>
      <c r="G2679" s="333">
        <f>ROUND(SUMIF(Anlagenbewegungsdaten!B:B,A2679,Anlagenbewegungsdaten!C:C),3)</f>
        <v>0</v>
      </c>
      <c r="H2679" s="334">
        <f>IF(ISBLANK(F2679),ROUND(SUMIF(Anlagenbewegungsdaten!B:B,A2679,Anlagenbewegungsdaten!D:D),2),ROUND(G2679*F2679%,2))</f>
        <v>0</v>
      </c>
      <c r="I2679" s="334">
        <f>ROUND((H2679-SUMIF(Anlagenbewegungsdaten!$B:$B,A2679,Anlagenbewegungsdaten!D:D)),3)</f>
        <v>0</v>
      </c>
      <c r="J2679" s="335" t="s">
        <v>5179</v>
      </c>
      <c r="K2679" s="335" t="s">
        <v>5193</v>
      </c>
      <c r="L2679" s="516">
        <v>12.21</v>
      </c>
      <c r="M2679" s="332">
        <f>ROUND(SUMIF(Anlagenbewegungsdaten_AV!B:B,A2679,Anlagenbewegungsdaten_AV!C:C),3)</f>
        <v>0</v>
      </c>
      <c r="N2679" s="330">
        <f>IF(ISBLANK(L2679),ROUND(SUMIF(Anlagenbewegungsdaten_AV!B:B,A2679,Anlagenbewegungsdaten_AV!D:D),2),ROUND(M2679*L2679%,2))</f>
        <v>0</v>
      </c>
      <c r="O2679" s="330">
        <f>ROUND(N2679-SUMIF(Anlagenbewegungsdaten_AV!B:B,A2679,Anlagenbewegungsdaten_AV!D:D),3)</f>
        <v>0</v>
      </c>
    </row>
    <row r="2680" spans="1:15" ht="15" customHeight="1" x14ac:dyDescent="0.25">
      <c r="A2680" s="261" t="s">
        <v>4090</v>
      </c>
      <c r="B2680" s="168"/>
      <c r="C2680" s="175"/>
      <c r="D2680" s="175" t="s">
        <v>4090</v>
      </c>
      <c r="E2680" s="175" t="s">
        <v>4090</v>
      </c>
      <c r="F2680" s="182"/>
    </row>
    <row r="2681" spans="1:15" ht="15" customHeight="1" x14ac:dyDescent="0.25">
      <c r="A2681" s="263" t="s">
        <v>1218</v>
      </c>
      <c r="B2681" s="173" t="s">
        <v>2108</v>
      </c>
      <c r="C2681" s="173" t="s">
        <v>4048</v>
      </c>
      <c r="D2681" s="173" t="s">
        <v>1219</v>
      </c>
      <c r="E2681" s="173" t="s">
        <v>2483</v>
      </c>
      <c r="F2681" s="289">
        <v>11.67</v>
      </c>
      <c r="G2681" s="333">
        <f>ROUND(SUMIF(Anlagenbewegungsdaten!B:B,A2681,Anlagenbewegungsdaten!C:C),3)</f>
        <v>0</v>
      </c>
      <c r="H2681" s="334">
        <f>IF(ISBLANK(F2681),ROUND(SUMIF(Anlagenbewegungsdaten!B:B,A2681,Anlagenbewegungsdaten!D:D),2),ROUND(G2681*F2681%,2))</f>
        <v>0</v>
      </c>
      <c r="I2681" s="334">
        <f>ROUND((H2681-SUMIF(Anlagenbewegungsdaten!$B:$B,A2681,Anlagenbewegungsdaten!D:D)),3)</f>
        <v>0</v>
      </c>
      <c r="J2681" s="335" t="s">
        <v>5179</v>
      </c>
      <c r="K2681" s="335" t="s">
        <v>5193</v>
      </c>
      <c r="L2681" s="516">
        <v>9.34</v>
      </c>
      <c r="M2681" s="332">
        <f>ROUND(SUMIF(Anlagenbewegungsdaten_AV!B:B,A2681,Anlagenbewegungsdaten_AV!C:C),3)</f>
        <v>0</v>
      </c>
      <c r="N2681" s="330">
        <f>IF(ISBLANK(L2681),ROUND(SUMIF(Anlagenbewegungsdaten_AV!B:B,A2681,Anlagenbewegungsdaten_AV!D:D),2),ROUND(M2681*L2681%,2))</f>
        <v>0</v>
      </c>
      <c r="O2681" s="330">
        <f>ROUND(N2681-SUMIF(Anlagenbewegungsdaten_AV!B:B,A2681,Anlagenbewegungsdaten_AV!D:D),3)</f>
        <v>0</v>
      </c>
    </row>
    <row r="2682" spans="1:15" ht="15" customHeight="1" x14ac:dyDescent="0.25">
      <c r="A2682" s="263" t="s">
        <v>1220</v>
      </c>
      <c r="B2682" s="173" t="s">
        <v>2108</v>
      </c>
      <c r="C2682" s="173" t="s">
        <v>4048</v>
      </c>
      <c r="D2682" s="173" t="s">
        <v>1221</v>
      </c>
      <c r="E2682" s="173" t="s">
        <v>2486</v>
      </c>
      <c r="F2682" s="289">
        <v>14.67</v>
      </c>
      <c r="G2682" s="333">
        <f>ROUND(SUMIF(Anlagenbewegungsdaten!B:B,A2682,Anlagenbewegungsdaten!C:C),3)</f>
        <v>0</v>
      </c>
      <c r="H2682" s="334">
        <f>IF(ISBLANK(F2682),ROUND(SUMIF(Anlagenbewegungsdaten!B:B,A2682,Anlagenbewegungsdaten!D:D),2),ROUND(G2682*F2682%,2))</f>
        <v>0</v>
      </c>
      <c r="I2682" s="334">
        <f>ROUND((H2682-SUMIF(Anlagenbewegungsdaten!$B:$B,A2682,Anlagenbewegungsdaten!D:D)),3)</f>
        <v>0</v>
      </c>
      <c r="J2682" s="335" t="s">
        <v>5179</v>
      </c>
      <c r="K2682" s="335" t="s">
        <v>5193</v>
      </c>
      <c r="L2682" s="516">
        <v>11.74</v>
      </c>
      <c r="M2682" s="332">
        <f>ROUND(SUMIF(Anlagenbewegungsdaten_AV!B:B,A2682,Anlagenbewegungsdaten_AV!C:C),3)</f>
        <v>0</v>
      </c>
      <c r="N2682" s="330">
        <f>IF(ISBLANK(L2682),ROUND(SUMIF(Anlagenbewegungsdaten_AV!B:B,A2682,Anlagenbewegungsdaten_AV!D:D),2),ROUND(M2682*L2682%,2))</f>
        <v>0</v>
      </c>
      <c r="O2682" s="330">
        <f>ROUND(N2682-SUMIF(Anlagenbewegungsdaten_AV!B:B,A2682,Anlagenbewegungsdaten_AV!D:D),3)</f>
        <v>0</v>
      </c>
    </row>
    <row r="2683" spans="1:15" ht="15" customHeight="1" x14ac:dyDescent="0.25">
      <c r="A2683" s="263" t="s">
        <v>1222</v>
      </c>
      <c r="B2683" s="173" t="s">
        <v>2108</v>
      </c>
      <c r="C2683" s="173" t="s">
        <v>4048</v>
      </c>
      <c r="D2683" s="174" t="s">
        <v>1223</v>
      </c>
      <c r="E2683" s="173" t="s">
        <v>2483</v>
      </c>
      <c r="F2683" s="289">
        <v>12.67</v>
      </c>
      <c r="G2683" s="333">
        <f>ROUND(SUMIF(Anlagenbewegungsdaten!B:B,A2683,Anlagenbewegungsdaten!C:C),3)</f>
        <v>0</v>
      </c>
      <c r="H2683" s="334">
        <f>IF(ISBLANK(F2683),ROUND(SUMIF(Anlagenbewegungsdaten!B:B,A2683,Anlagenbewegungsdaten!D:D),2),ROUND(G2683*F2683%,2))</f>
        <v>0</v>
      </c>
      <c r="I2683" s="334">
        <f>ROUND((H2683-SUMIF(Anlagenbewegungsdaten!$B:$B,A2683,Anlagenbewegungsdaten!D:D)),3)</f>
        <v>0</v>
      </c>
      <c r="J2683" s="335" t="s">
        <v>5179</v>
      </c>
      <c r="K2683" s="335" t="s">
        <v>5193</v>
      </c>
      <c r="L2683" s="516">
        <v>10.14</v>
      </c>
      <c r="M2683" s="332">
        <f>ROUND(SUMIF(Anlagenbewegungsdaten_AV!B:B,A2683,Anlagenbewegungsdaten_AV!C:C),3)</f>
        <v>0</v>
      </c>
      <c r="N2683" s="330">
        <f>IF(ISBLANK(L2683),ROUND(SUMIF(Anlagenbewegungsdaten_AV!B:B,A2683,Anlagenbewegungsdaten_AV!D:D),2),ROUND(M2683*L2683%,2))</f>
        <v>0</v>
      </c>
      <c r="O2683" s="330">
        <f>ROUND(N2683-SUMIF(Anlagenbewegungsdaten_AV!B:B,A2683,Anlagenbewegungsdaten_AV!D:D),3)</f>
        <v>0</v>
      </c>
    </row>
    <row r="2684" spans="1:15" ht="15" customHeight="1" x14ac:dyDescent="0.25">
      <c r="A2684" s="263" t="s">
        <v>1224</v>
      </c>
      <c r="B2684" s="173" t="s">
        <v>2108</v>
      </c>
      <c r="C2684" s="173" t="s">
        <v>4048</v>
      </c>
      <c r="D2684" s="174" t="s">
        <v>1225</v>
      </c>
      <c r="E2684" s="173" t="s">
        <v>2486</v>
      </c>
      <c r="F2684" s="289">
        <v>15.67</v>
      </c>
      <c r="G2684" s="333">
        <f>ROUND(SUMIF(Anlagenbewegungsdaten!B:B,A2684,Anlagenbewegungsdaten!C:C),3)</f>
        <v>0</v>
      </c>
      <c r="H2684" s="334">
        <f>IF(ISBLANK(F2684),ROUND(SUMIF(Anlagenbewegungsdaten!B:B,A2684,Anlagenbewegungsdaten!D:D),2),ROUND(G2684*F2684%,2))</f>
        <v>0</v>
      </c>
      <c r="I2684" s="334">
        <f>ROUND((H2684-SUMIF(Anlagenbewegungsdaten!$B:$B,A2684,Anlagenbewegungsdaten!D:D)),3)</f>
        <v>0</v>
      </c>
      <c r="J2684" s="335" t="s">
        <v>5179</v>
      </c>
      <c r="K2684" s="335" t="s">
        <v>5193</v>
      </c>
      <c r="L2684" s="516">
        <v>12.54</v>
      </c>
      <c r="M2684" s="332">
        <f>ROUND(SUMIF(Anlagenbewegungsdaten_AV!B:B,A2684,Anlagenbewegungsdaten_AV!C:C),3)</f>
        <v>0</v>
      </c>
      <c r="N2684" s="330">
        <f>IF(ISBLANK(L2684),ROUND(SUMIF(Anlagenbewegungsdaten_AV!B:B,A2684,Anlagenbewegungsdaten_AV!D:D),2),ROUND(M2684*L2684%,2))</f>
        <v>0</v>
      </c>
      <c r="O2684" s="330">
        <f>ROUND(N2684-SUMIF(Anlagenbewegungsdaten_AV!B:B,A2684,Anlagenbewegungsdaten_AV!D:D),3)</f>
        <v>0</v>
      </c>
    </row>
    <row r="2685" spans="1:15" ht="15" customHeight="1" x14ac:dyDescent="0.25">
      <c r="A2685" s="263" t="s">
        <v>1226</v>
      </c>
      <c r="B2685" s="173" t="s">
        <v>2108</v>
      </c>
      <c r="C2685" s="173" t="s">
        <v>4048</v>
      </c>
      <c r="D2685" s="173" t="s">
        <v>1227</v>
      </c>
      <c r="E2685" s="173" t="s">
        <v>2483</v>
      </c>
      <c r="F2685" s="289">
        <v>17.670000000000002</v>
      </c>
      <c r="G2685" s="333">
        <f>ROUND(SUMIF(Anlagenbewegungsdaten!B:B,A2685,Anlagenbewegungsdaten!C:C),3)</f>
        <v>0</v>
      </c>
      <c r="H2685" s="334">
        <f>IF(ISBLANK(F2685),ROUND(SUMIF(Anlagenbewegungsdaten!B:B,A2685,Anlagenbewegungsdaten!D:D),2),ROUND(G2685*F2685%,2))</f>
        <v>0</v>
      </c>
      <c r="I2685" s="334">
        <f>ROUND((H2685-SUMIF(Anlagenbewegungsdaten!$B:$B,A2685,Anlagenbewegungsdaten!D:D)),3)</f>
        <v>0</v>
      </c>
      <c r="J2685" s="335" t="s">
        <v>5179</v>
      </c>
      <c r="K2685" s="335" t="s">
        <v>5193</v>
      </c>
      <c r="L2685" s="516">
        <v>14.14</v>
      </c>
      <c r="M2685" s="332">
        <f>ROUND(SUMIF(Anlagenbewegungsdaten_AV!B:B,A2685,Anlagenbewegungsdaten_AV!C:C),3)</f>
        <v>0</v>
      </c>
      <c r="N2685" s="330">
        <f>IF(ISBLANK(L2685),ROUND(SUMIF(Anlagenbewegungsdaten_AV!B:B,A2685,Anlagenbewegungsdaten_AV!D:D),2),ROUND(M2685*L2685%,2))</f>
        <v>0</v>
      </c>
      <c r="O2685" s="330">
        <f>ROUND(N2685-SUMIF(Anlagenbewegungsdaten_AV!B:B,A2685,Anlagenbewegungsdaten_AV!D:D),3)</f>
        <v>0</v>
      </c>
    </row>
    <row r="2686" spans="1:15" ht="15" customHeight="1" x14ac:dyDescent="0.25">
      <c r="A2686" s="263" t="s">
        <v>1228</v>
      </c>
      <c r="B2686" s="173" t="s">
        <v>2108</v>
      </c>
      <c r="C2686" s="173" t="s">
        <v>4048</v>
      </c>
      <c r="D2686" s="173" t="s">
        <v>1229</v>
      </c>
      <c r="E2686" s="173" t="s">
        <v>2486</v>
      </c>
      <c r="F2686" s="289">
        <v>20.67</v>
      </c>
      <c r="G2686" s="333">
        <f>ROUND(SUMIF(Anlagenbewegungsdaten!B:B,A2686,Anlagenbewegungsdaten!C:C),3)</f>
        <v>0</v>
      </c>
      <c r="H2686" s="334">
        <f>IF(ISBLANK(F2686),ROUND(SUMIF(Anlagenbewegungsdaten!B:B,A2686,Anlagenbewegungsdaten!D:D),2),ROUND(G2686*F2686%,2))</f>
        <v>0</v>
      </c>
      <c r="I2686" s="334">
        <f>ROUND((H2686-SUMIF(Anlagenbewegungsdaten!$B:$B,A2686,Anlagenbewegungsdaten!D:D)),3)</f>
        <v>0</v>
      </c>
      <c r="J2686" s="335" t="s">
        <v>5179</v>
      </c>
      <c r="K2686" s="335" t="s">
        <v>5193</v>
      </c>
      <c r="L2686" s="516">
        <v>16.54</v>
      </c>
      <c r="M2686" s="332">
        <f>ROUND(SUMIF(Anlagenbewegungsdaten_AV!B:B,A2686,Anlagenbewegungsdaten_AV!C:C),3)</f>
        <v>0</v>
      </c>
      <c r="N2686" s="330">
        <f>IF(ISBLANK(L2686),ROUND(SUMIF(Anlagenbewegungsdaten_AV!B:B,A2686,Anlagenbewegungsdaten_AV!D:D),2),ROUND(M2686*L2686%,2))</f>
        <v>0</v>
      </c>
      <c r="O2686" s="330">
        <f>ROUND(N2686-SUMIF(Anlagenbewegungsdaten_AV!B:B,A2686,Anlagenbewegungsdaten_AV!D:D),3)</f>
        <v>0</v>
      </c>
    </row>
    <row r="2687" spans="1:15" ht="15" customHeight="1" x14ac:dyDescent="0.25">
      <c r="A2687" s="263" t="s">
        <v>1230</v>
      </c>
      <c r="B2687" s="173" t="s">
        <v>2108</v>
      </c>
      <c r="C2687" s="173" t="s">
        <v>4048</v>
      </c>
      <c r="D2687" s="174" t="s">
        <v>1231</v>
      </c>
      <c r="E2687" s="173" t="s">
        <v>2483</v>
      </c>
      <c r="F2687" s="289">
        <v>18.670000000000002</v>
      </c>
      <c r="G2687" s="333">
        <f>ROUND(SUMIF(Anlagenbewegungsdaten!B:B,A2687,Anlagenbewegungsdaten!C:C),3)</f>
        <v>0</v>
      </c>
      <c r="H2687" s="334">
        <f>IF(ISBLANK(F2687),ROUND(SUMIF(Anlagenbewegungsdaten!B:B,A2687,Anlagenbewegungsdaten!D:D),2),ROUND(G2687*F2687%,2))</f>
        <v>0</v>
      </c>
      <c r="I2687" s="334">
        <f>ROUND((H2687-SUMIF(Anlagenbewegungsdaten!$B:$B,A2687,Anlagenbewegungsdaten!D:D)),3)</f>
        <v>0</v>
      </c>
      <c r="J2687" s="335" t="s">
        <v>5179</v>
      </c>
      <c r="K2687" s="335" t="s">
        <v>5193</v>
      </c>
      <c r="L2687" s="516">
        <v>14.94</v>
      </c>
      <c r="M2687" s="332">
        <f>ROUND(SUMIF(Anlagenbewegungsdaten_AV!B:B,A2687,Anlagenbewegungsdaten_AV!C:C),3)</f>
        <v>0</v>
      </c>
      <c r="N2687" s="330">
        <f>IF(ISBLANK(L2687),ROUND(SUMIF(Anlagenbewegungsdaten_AV!B:B,A2687,Anlagenbewegungsdaten_AV!D:D),2),ROUND(M2687*L2687%,2))</f>
        <v>0</v>
      </c>
      <c r="O2687" s="330">
        <f>ROUND(N2687-SUMIF(Anlagenbewegungsdaten_AV!B:B,A2687,Anlagenbewegungsdaten_AV!D:D),3)</f>
        <v>0</v>
      </c>
    </row>
    <row r="2688" spans="1:15" ht="15" customHeight="1" x14ac:dyDescent="0.25">
      <c r="A2688" s="263" t="s">
        <v>1232</v>
      </c>
      <c r="B2688" s="173" t="s">
        <v>2108</v>
      </c>
      <c r="C2688" s="173" t="s">
        <v>4048</v>
      </c>
      <c r="D2688" s="174" t="s">
        <v>1233</v>
      </c>
      <c r="E2688" s="173" t="s">
        <v>2486</v>
      </c>
      <c r="F2688" s="289">
        <v>21.67</v>
      </c>
      <c r="G2688" s="333">
        <f>ROUND(SUMIF(Anlagenbewegungsdaten!B:B,A2688,Anlagenbewegungsdaten!C:C),3)</f>
        <v>0</v>
      </c>
      <c r="H2688" s="334">
        <f>IF(ISBLANK(F2688),ROUND(SUMIF(Anlagenbewegungsdaten!B:B,A2688,Anlagenbewegungsdaten!D:D),2),ROUND(G2688*F2688%,2))</f>
        <v>0</v>
      </c>
      <c r="I2688" s="334">
        <f>ROUND((H2688-SUMIF(Anlagenbewegungsdaten!$B:$B,A2688,Anlagenbewegungsdaten!D:D)),3)</f>
        <v>0</v>
      </c>
      <c r="J2688" s="335" t="s">
        <v>5179</v>
      </c>
      <c r="K2688" s="335" t="s">
        <v>5193</v>
      </c>
      <c r="L2688" s="516">
        <v>17.34</v>
      </c>
      <c r="M2688" s="332">
        <f>ROUND(SUMIF(Anlagenbewegungsdaten_AV!B:B,A2688,Anlagenbewegungsdaten_AV!C:C),3)</f>
        <v>0</v>
      </c>
      <c r="N2688" s="330">
        <f>IF(ISBLANK(L2688),ROUND(SUMIF(Anlagenbewegungsdaten_AV!B:B,A2688,Anlagenbewegungsdaten_AV!D:D),2),ROUND(M2688*L2688%,2))</f>
        <v>0</v>
      </c>
      <c r="O2688" s="330">
        <f>ROUND(N2688-SUMIF(Anlagenbewegungsdaten_AV!B:B,A2688,Anlagenbewegungsdaten_AV!D:D),3)</f>
        <v>0</v>
      </c>
    </row>
    <row r="2689" spans="1:15" ht="15" customHeight="1" x14ac:dyDescent="0.25">
      <c r="A2689" s="263" t="s">
        <v>1234</v>
      </c>
      <c r="B2689" s="173" t="s">
        <v>2108</v>
      </c>
      <c r="C2689" s="173" t="s">
        <v>4048</v>
      </c>
      <c r="D2689" s="173" t="s">
        <v>1235</v>
      </c>
      <c r="E2689" s="173" t="s">
        <v>2483</v>
      </c>
      <c r="F2689" s="289">
        <v>18.670000000000002</v>
      </c>
      <c r="G2689" s="333">
        <f>ROUND(SUMIF(Anlagenbewegungsdaten!B:B,A2689,Anlagenbewegungsdaten!C:C),3)</f>
        <v>0</v>
      </c>
      <c r="H2689" s="334">
        <f>IF(ISBLANK(F2689),ROUND(SUMIF(Anlagenbewegungsdaten!B:B,A2689,Anlagenbewegungsdaten!D:D),2),ROUND(G2689*F2689%,2))</f>
        <v>0</v>
      </c>
      <c r="I2689" s="334">
        <f>ROUND((H2689-SUMIF(Anlagenbewegungsdaten!$B:$B,A2689,Anlagenbewegungsdaten!D:D)),3)</f>
        <v>0</v>
      </c>
      <c r="J2689" s="335" t="s">
        <v>5179</v>
      </c>
      <c r="K2689" s="335" t="s">
        <v>5193</v>
      </c>
      <c r="L2689" s="516">
        <v>14.94</v>
      </c>
      <c r="M2689" s="332">
        <f>ROUND(SUMIF(Anlagenbewegungsdaten_AV!B:B,A2689,Anlagenbewegungsdaten_AV!C:C),3)</f>
        <v>0</v>
      </c>
      <c r="N2689" s="330">
        <f>IF(ISBLANK(L2689),ROUND(SUMIF(Anlagenbewegungsdaten_AV!B:B,A2689,Anlagenbewegungsdaten_AV!D:D),2),ROUND(M2689*L2689%,2))</f>
        <v>0</v>
      </c>
      <c r="O2689" s="330">
        <f>ROUND(N2689-SUMIF(Anlagenbewegungsdaten_AV!B:B,A2689,Anlagenbewegungsdaten_AV!D:D),3)</f>
        <v>0</v>
      </c>
    </row>
    <row r="2690" spans="1:15" ht="15" customHeight="1" x14ac:dyDescent="0.25">
      <c r="A2690" s="263" t="s">
        <v>1236</v>
      </c>
      <c r="B2690" s="173" t="s">
        <v>2108</v>
      </c>
      <c r="C2690" s="173" t="s">
        <v>4048</v>
      </c>
      <c r="D2690" s="173" t="s">
        <v>1237</v>
      </c>
      <c r="E2690" s="173" t="s">
        <v>2486</v>
      </c>
      <c r="F2690" s="289">
        <v>21.67</v>
      </c>
      <c r="G2690" s="333">
        <f>ROUND(SUMIF(Anlagenbewegungsdaten!B:B,A2690,Anlagenbewegungsdaten!C:C),3)</f>
        <v>0</v>
      </c>
      <c r="H2690" s="334">
        <f>IF(ISBLANK(F2690),ROUND(SUMIF(Anlagenbewegungsdaten!B:B,A2690,Anlagenbewegungsdaten!D:D),2),ROUND(G2690*F2690%,2))</f>
        <v>0</v>
      </c>
      <c r="I2690" s="334">
        <f>ROUND((H2690-SUMIF(Anlagenbewegungsdaten!$B:$B,A2690,Anlagenbewegungsdaten!D:D)),3)</f>
        <v>0</v>
      </c>
      <c r="J2690" s="335" t="s">
        <v>5179</v>
      </c>
      <c r="K2690" s="335" t="s">
        <v>5193</v>
      </c>
      <c r="L2690" s="516">
        <v>17.34</v>
      </c>
      <c r="M2690" s="332">
        <f>ROUND(SUMIF(Anlagenbewegungsdaten_AV!B:B,A2690,Anlagenbewegungsdaten_AV!C:C),3)</f>
        <v>0</v>
      </c>
      <c r="N2690" s="330">
        <f>IF(ISBLANK(L2690),ROUND(SUMIF(Anlagenbewegungsdaten_AV!B:B,A2690,Anlagenbewegungsdaten_AV!D:D),2),ROUND(M2690*L2690%,2))</f>
        <v>0</v>
      </c>
      <c r="O2690" s="330">
        <f>ROUND(N2690-SUMIF(Anlagenbewegungsdaten_AV!B:B,A2690,Anlagenbewegungsdaten_AV!D:D),3)</f>
        <v>0</v>
      </c>
    </row>
    <row r="2691" spans="1:15" ht="15" customHeight="1" x14ac:dyDescent="0.25">
      <c r="A2691" s="263" t="s">
        <v>1238</v>
      </c>
      <c r="B2691" s="173" t="s">
        <v>2108</v>
      </c>
      <c r="C2691" s="173" t="s">
        <v>4048</v>
      </c>
      <c r="D2691" s="173" t="s">
        <v>1239</v>
      </c>
      <c r="E2691" s="173" t="s">
        <v>2483</v>
      </c>
      <c r="F2691" s="289">
        <v>19.670000000000002</v>
      </c>
      <c r="G2691" s="333">
        <f>ROUND(SUMIF(Anlagenbewegungsdaten!B:B,A2691,Anlagenbewegungsdaten!C:C),3)</f>
        <v>0</v>
      </c>
      <c r="H2691" s="334">
        <f>IF(ISBLANK(F2691),ROUND(SUMIF(Anlagenbewegungsdaten!B:B,A2691,Anlagenbewegungsdaten!D:D),2),ROUND(G2691*F2691%,2))</f>
        <v>0</v>
      </c>
      <c r="I2691" s="334">
        <f>ROUND((H2691-SUMIF(Anlagenbewegungsdaten!$B:$B,A2691,Anlagenbewegungsdaten!D:D)),3)</f>
        <v>0</v>
      </c>
      <c r="J2691" s="335" t="s">
        <v>5179</v>
      </c>
      <c r="K2691" s="335" t="s">
        <v>5193</v>
      </c>
      <c r="L2691" s="516">
        <v>15.74</v>
      </c>
      <c r="M2691" s="332">
        <f>ROUND(SUMIF(Anlagenbewegungsdaten_AV!B:B,A2691,Anlagenbewegungsdaten_AV!C:C),3)</f>
        <v>0</v>
      </c>
      <c r="N2691" s="330">
        <f>IF(ISBLANK(L2691),ROUND(SUMIF(Anlagenbewegungsdaten_AV!B:B,A2691,Anlagenbewegungsdaten_AV!D:D),2),ROUND(M2691*L2691%,2))</f>
        <v>0</v>
      </c>
      <c r="O2691" s="330">
        <f>ROUND(N2691-SUMIF(Anlagenbewegungsdaten_AV!B:B,A2691,Anlagenbewegungsdaten_AV!D:D),3)</f>
        <v>0</v>
      </c>
    </row>
    <row r="2692" spans="1:15" ht="15" customHeight="1" x14ac:dyDescent="0.25">
      <c r="A2692" s="263" t="s">
        <v>1240</v>
      </c>
      <c r="B2692" s="173" t="s">
        <v>2108</v>
      </c>
      <c r="C2692" s="173" t="s">
        <v>4048</v>
      </c>
      <c r="D2692" s="173" t="s">
        <v>1241</v>
      </c>
      <c r="E2692" s="173" t="s">
        <v>2486</v>
      </c>
      <c r="F2692" s="289">
        <v>22.67</v>
      </c>
      <c r="G2692" s="333">
        <f>ROUND(SUMIF(Anlagenbewegungsdaten!B:B,A2692,Anlagenbewegungsdaten!C:C),3)</f>
        <v>0</v>
      </c>
      <c r="H2692" s="334">
        <f>IF(ISBLANK(F2692),ROUND(SUMIF(Anlagenbewegungsdaten!B:B,A2692,Anlagenbewegungsdaten!D:D),2),ROUND(G2692*F2692%,2))</f>
        <v>0</v>
      </c>
      <c r="I2692" s="334">
        <f>ROUND((H2692-SUMIF(Anlagenbewegungsdaten!$B:$B,A2692,Anlagenbewegungsdaten!D:D)),3)</f>
        <v>0</v>
      </c>
      <c r="J2692" s="335" t="s">
        <v>5179</v>
      </c>
      <c r="K2692" s="335" t="s">
        <v>5193</v>
      </c>
      <c r="L2692" s="516">
        <v>18.14</v>
      </c>
      <c r="M2692" s="332">
        <f>ROUND(SUMIF(Anlagenbewegungsdaten_AV!B:B,A2692,Anlagenbewegungsdaten_AV!C:C),3)</f>
        <v>0</v>
      </c>
      <c r="N2692" s="330">
        <f>IF(ISBLANK(L2692),ROUND(SUMIF(Anlagenbewegungsdaten_AV!B:B,A2692,Anlagenbewegungsdaten_AV!D:D),2),ROUND(M2692*L2692%,2))</f>
        <v>0</v>
      </c>
      <c r="O2692" s="330">
        <f>ROUND(N2692-SUMIF(Anlagenbewegungsdaten_AV!B:B,A2692,Anlagenbewegungsdaten_AV!D:D),3)</f>
        <v>0</v>
      </c>
    </row>
    <row r="2693" spans="1:15" ht="15" customHeight="1" x14ac:dyDescent="0.25">
      <c r="A2693" s="263" t="s">
        <v>1242</v>
      </c>
      <c r="B2693" s="173" t="s">
        <v>2108</v>
      </c>
      <c r="C2693" s="173" t="s">
        <v>4048</v>
      </c>
      <c r="D2693" s="173" t="s">
        <v>1243</v>
      </c>
      <c r="E2693" s="173" t="s">
        <v>2483</v>
      </c>
      <c r="F2693" s="289">
        <v>20.67</v>
      </c>
      <c r="G2693" s="333">
        <f>ROUND(SUMIF(Anlagenbewegungsdaten!B:B,A2693,Anlagenbewegungsdaten!C:C),3)</f>
        <v>0</v>
      </c>
      <c r="H2693" s="334">
        <f>IF(ISBLANK(F2693),ROUND(SUMIF(Anlagenbewegungsdaten!B:B,A2693,Anlagenbewegungsdaten!D:D),2),ROUND(G2693*F2693%,2))</f>
        <v>0</v>
      </c>
      <c r="I2693" s="334">
        <f>ROUND((H2693-SUMIF(Anlagenbewegungsdaten!$B:$B,A2693,Anlagenbewegungsdaten!D:D)),3)</f>
        <v>0</v>
      </c>
      <c r="J2693" s="335" t="s">
        <v>5179</v>
      </c>
      <c r="K2693" s="335" t="s">
        <v>5193</v>
      </c>
      <c r="L2693" s="516">
        <v>16.54</v>
      </c>
      <c r="M2693" s="332">
        <f>ROUND(SUMIF(Anlagenbewegungsdaten_AV!B:B,A2693,Anlagenbewegungsdaten_AV!C:C),3)</f>
        <v>0</v>
      </c>
      <c r="N2693" s="330">
        <f>IF(ISBLANK(L2693),ROUND(SUMIF(Anlagenbewegungsdaten_AV!B:B,A2693,Anlagenbewegungsdaten_AV!D:D),2),ROUND(M2693*L2693%,2))</f>
        <v>0</v>
      </c>
      <c r="O2693" s="330">
        <f>ROUND(N2693-SUMIF(Anlagenbewegungsdaten_AV!B:B,A2693,Anlagenbewegungsdaten_AV!D:D),3)</f>
        <v>0</v>
      </c>
    </row>
    <row r="2694" spans="1:15" ht="15" customHeight="1" x14ac:dyDescent="0.25">
      <c r="A2694" s="263" t="s">
        <v>1244</v>
      </c>
      <c r="B2694" s="173" t="s">
        <v>2108</v>
      </c>
      <c r="C2694" s="173" t="s">
        <v>4048</v>
      </c>
      <c r="D2694" s="173" t="s">
        <v>1245</v>
      </c>
      <c r="E2694" s="173" t="s">
        <v>2486</v>
      </c>
      <c r="F2694" s="289">
        <v>23.67</v>
      </c>
      <c r="G2694" s="333">
        <f>ROUND(SUMIF(Anlagenbewegungsdaten!B:B,A2694,Anlagenbewegungsdaten!C:C),3)</f>
        <v>0</v>
      </c>
      <c r="H2694" s="334">
        <f>IF(ISBLANK(F2694),ROUND(SUMIF(Anlagenbewegungsdaten!B:B,A2694,Anlagenbewegungsdaten!D:D),2),ROUND(G2694*F2694%,2))</f>
        <v>0</v>
      </c>
      <c r="I2694" s="334">
        <f>ROUND((H2694-SUMIF(Anlagenbewegungsdaten!$B:$B,A2694,Anlagenbewegungsdaten!D:D)),3)</f>
        <v>0</v>
      </c>
      <c r="J2694" s="335" t="s">
        <v>5179</v>
      </c>
      <c r="K2694" s="335" t="s">
        <v>5193</v>
      </c>
      <c r="L2694" s="516">
        <v>18.940000000000001</v>
      </c>
      <c r="M2694" s="332">
        <f>ROUND(SUMIF(Anlagenbewegungsdaten_AV!B:B,A2694,Anlagenbewegungsdaten_AV!C:C),3)</f>
        <v>0</v>
      </c>
      <c r="N2694" s="330">
        <f>IF(ISBLANK(L2694),ROUND(SUMIF(Anlagenbewegungsdaten_AV!B:B,A2694,Anlagenbewegungsdaten_AV!D:D),2),ROUND(M2694*L2694%,2))</f>
        <v>0</v>
      </c>
      <c r="O2694" s="330">
        <f>ROUND(N2694-SUMIF(Anlagenbewegungsdaten_AV!B:B,A2694,Anlagenbewegungsdaten_AV!D:D),3)</f>
        <v>0</v>
      </c>
    </row>
    <row r="2695" spans="1:15" ht="15" customHeight="1" x14ac:dyDescent="0.25">
      <c r="A2695" s="263" t="s">
        <v>1246</v>
      </c>
      <c r="B2695" s="173" t="s">
        <v>2108</v>
      </c>
      <c r="C2695" s="173" t="s">
        <v>4048</v>
      </c>
      <c r="D2695" s="173" t="s">
        <v>1247</v>
      </c>
      <c r="E2695" s="173" t="s">
        <v>2483</v>
      </c>
      <c r="F2695" s="289">
        <v>21.67</v>
      </c>
      <c r="G2695" s="333">
        <f>ROUND(SUMIF(Anlagenbewegungsdaten!B:B,A2695,Anlagenbewegungsdaten!C:C),3)</f>
        <v>0</v>
      </c>
      <c r="H2695" s="334">
        <f>IF(ISBLANK(F2695),ROUND(SUMIF(Anlagenbewegungsdaten!B:B,A2695,Anlagenbewegungsdaten!D:D),2),ROUND(G2695*F2695%,2))</f>
        <v>0</v>
      </c>
      <c r="I2695" s="334">
        <f>ROUND((H2695-SUMIF(Anlagenbewegungsdaten!$B:$B,A2695,Anlagenbewegungsdaten!D:D)),3)</f>
        <v>0</v>
      </c>
      <c r="J2695" s="335" t="s">
        <v>5179</v>
      </c>
      <c r="K2695" s="335" t="s">
        <v>5193</v>
      </c>
      <c r="L2695" s="516">
        <v>17.34</v>
      </c>
      <c r="M2695" s="332">
        <f>ROUND(SUMIF(Anlagenbewegungsdaten_AV!B:B,A2695,Anlagenbewegungsdaten_AV!C:C),3)</f>
        <v>0</v>
      </c>
      <c r="N2695" s="330">
        <f>IF(ISBLANK(L2695),ROUND(SUMIF(Anlagenbewegungsdaten_AV!B:B,A2695,Anlagenbewegungsdaten_AV!D:D),2),ROUND(M2695*L2695%,2))</f>
        <v>0</v>
      </c>
      <c r="O2695" s="330">
        <f>ROUND(N2695-SUMIF(Anlagenbewegungsdaten_AV!B:B,A2695,Anlagenbewegungsdaten_AV!D:D),3)</f>
        <v>0</v>
      </c>
    </row>
    <row r="2696" spans="1:15" ht="15" customHeight="1" x14ac:dyDescent="0.25">
      <c r="A2696" s="263" t="s">
        <v>1248</v>
      </c>
      <c r="B2696" s="173" t="s">
        <v>2108</v>
      </c>
      <c r="C2696" s="173" t="s">
        <v>4048</v>
      </c>
      <c r="D2696" s="173" t="s">
        <v>1249</v>
      </c>
      <c r="E2696" s="173" t="s">
        <v>2486</v>
      </c>
      <c r="F2696" s="289">
        <v>24.67</v>
      </c>
      <c r="G2696" s="333">
        <f>ROUND(SUMIF(Anlagenbewegungsdaten!B:B,A2696,Anlagenbewegungsdaten!C:C),3)</f>
        <v>0</v>
      </c>
      <c r="H2696" s="334">
        <f>IF(ISBLANK(F2696),ROUND(SUMIF(Anlagenbewegungsdaten!B:B,A2696,Anlagenbewegungsdaten!D:D),2),ROUND(G2696*F2696%,2))</f>
        <v>0</v>
      </c>
      <c r="I2696" s="334">
        <f>ROUND((H2696-SUMIF(Anlagenbewegungsdaten!$B:$B,A2696,Anlagenbewegungsdaten!D:D)),3)</f>
        <v>0</v>
      </c>
      <c r="J2696" s="335" t="s">
        <v>5179</v>
      </c>
      <c r="K2696" s="335" t="s">
        <v>5193</v>
      </c>
      <c r="L2696" s="516">
        <v>19.739999999999998</v>
      </c>
      <c r="M2696" s="332">
        <f>ROUND(SUMIF(Anlagenbewegungsdaten_AV!B:B,A2696,Anlagenbewegungsdaten_AV!C:C),3)</f>
        <v>0</v>
      </c>
      <c r="N2696" s="330">
        <f>IF(ISBLANK(L2696),ROUND(SUMIF(Anlagenbewegungsdaten_AV!B:B,A2696,Anlagenbewegungsdaten_AV!D:D),2),ROUND(M2696*L2696%,2))</f>
        <v>0</v>
      </c>
      <c r="O2696" s="330">
        <f>ROUND(N2696-SUMIF(Anlagenbewegungsdaten_AV!B:B,A2696,Anlagenbewegungsdaten_AV!D:D),3)</f>
        <v>0</v>
      </c>
    </row>
    <row r="2697" spans="1:15" ht="15" customHeight="1" x14ac:dyDescent="0.25">
      <c r="A2697" s="263" t="s">
        <v>1250</v>
      </c>
      <c r="B2697" s="173" t="s">
        <v>2108</v>
      </c>
      <c r="C2697" s="173" t="s">
        <v>4048</v>
      </c>
      <c r="D2697" s="173" t="s">
        <v>1251</v>
      </c>
      <c r="E2697" s="173" t="s">
        <v>2483</v>
      </c>
      <c r="F2697" s="289">
        <v>22.67</v>
      </c>
      <c r="G2697" s="333">
        <f>ROUND(SUMIF(Anlagenbewegungsdaten!B:B,A2697,Anlagenbewegungsdaten!C:C),3)</f>
        <v>0</v>
      </c>
      <c r="H2697" s="334">
        <f>IF(ISBLANK(F2697),ROUND(SUMIF(Anlagenbewegungsdaten!B:B,A2697,Anlagenbewegungsdaten!D:D),2),ROUND(G2697*F2697%,2))</f>
        <v>0</v>
      </c>
      <c r="I2697" s="334">
        <f>ROUND((H2697-SUMIF(Anlagenbewegungsdaten!$B:$B,A2697,Anlagenbewegungsdaten!D:D)),3)</f>
        <v>0</v>
      </c>
      <c r="J2697" s="335" t="s">
        <v>5179</v>
      </c>
      <c r="K2697" s="335" t="s">
        <v>5193</v>
      </c>
      <c r="L2697" s="516">
        <v>18.14</v>
      </c>
      <c r="M2697" s="332">
        <f>ROUND(SUMIF(Anlagenbewegungsdaten_AV!B:B,A2697,Anlagenbewegungsdaten_AV!C:C),3)</f>
        <v>0</v>
      </c>
      <c r="N2697" s="330">
        <f>IF(ISBLANK(L2697),ROUND(SUMIF(Anlagenbewegungsdaten_AV!B:B,A2697,Anlagenbewegungsdaten_AV!D:D),2),ROUND(M2697*L2697%,2))</f>
        <v>0</v>
      </c>
      <c r="O2697" s="330">
        <f>ROUND(N2697-SUMIF(Anlagenbewegungsdaten_AV!B:B,A2697,Anlagenbewegungsdaten_AV!D:D),3)</f>
        <v>0</v>
      </c>
    </row>
    <row r="2698" spans="1:15" ht="15" customHeight="1" x14ac:dyDescent="0.25">
      <c r="A2698" s="263" t="s">
        <v>1252</v>
      </c>
      <c r="B2698" s="173" t="s">
        <v>2108</v>
      </c>
      <c r="C2698" s="173" t="s">
        <v>4048</v>
      </c>
      <c r="D2698" s="173" t="s">
        <v>1253</v>
      </c>
      <c r="E2698" s="173" t="s">
        <v>2486</v>
      </c>
      <c r="F2698" s="289">
        <v>25.67</v>
      </c>
      <c r="G2698" s="333">
        <f>ROUND(SUMIF(Anlagenbewegungsdaten!B:B,A2698,Anlagenbewegungsdaten!C:C),3)</f>
        <v>0</v>
      </c>
      <c r="H2698" s="334">
        <f>IF(ISBLANK(F2698),ROUND(SUMIF(Anlagenbewegungsdaten!B:B,A2698,Anlagenbewegungsdaten!D:D),2),ROUND(G2698*F2698%,2))</f>
        <v>0</v>
      </c>
      <c r="I2698" s="334">
        <f>ROUND((H2698-SUMIF(Anlagenbewegungsdaten!$B:$B,A2698,Anlagenbewegungsdaten!D:D)),3)</f>
        <v>0</v>
      </c>
      <c r="J2698" s="335" t="s">
        <v>5179</v>
      </c>
      <c r="K2698" s="335" t="s">
        <v>5193</v>
      </c>
      <c r="L2698" s="516">
        <v>20.54</v>
      </c>
      <c r="M2698" s="332">
        <f>ROUND(SUMIF(Anlagenbewegungsdaten_AV!B:B,A2698,Anlagenbewegungsdaten_AV!C:C),3)</f>
        <v>0</v>
      </c>
      <c r="N2698" s="330">
        <f>IF(ISBLANK(L2698),ROUND(SUMIF(Anlagenbewegungsdaten_AV!B:B,A2698,Anlagenbewegungsdaten_AV!D:D),2),ROUND(M2698*L2698%,2))</f>
        <v>0</v>
      </c>
      <c r="O2698" s="330">
        <f>ROUND(N2698-SUMIF(Anlagenbewegungsdaten_AV!B:B,A2698,Anlagenbewegungsdaten_AV!D:D),3)</f>
        <v>0</v>
      </c>
    </row>
    <row r="2699" spans="1:15" ht="15" customHeight="1" x14ac:dyDescent="0.25">
      <c r="A2699" s="263" t="s">
        <v>1254</v>
      </c>
      <c r="B2699" s="173" t="s">
        <v>2108</v>
      </c>
      <c r="C2699" s="173" t="s">
        <v>4048</v>
      </c>
      <c r="D2699" s="173" t="s">
        <v>1255</v>
      </c>
      <c r="E2699" s="173" t="s">
        <v>2483</v>
      </c>
      <c r="F2699" s="289">
        <v>23.67</v>
      </c>
      <c r="G2699" s="333">
        <f>ROUND(SUMIF(Anlagenbewegungsdaten!B:B,A2699,Anlagenbewegungsdaten!C:C),3)</f>
        <v>0</v>
      </c>
      <c r="H2699" s="334">
        <f>IF(ISBLANK(F2699),ROUND(SUMIF(Anlagenbewegungsdaten!B:B,A2699,Anlagenbewegungsdaten!D:D),2),ROUND(G2699*F2699%,2))</f>
        <v>0</v>
      </c>
      <c r="I2699" s="334">
        <f>ROUND((H2699-SUMIF(Anlagenbewegungsdaten!$B:$B,A2699,Anlagenbewegungsdaten!D:D)),3)</f>
        <v>0</v>
      </c>
      <c r="J2699" s="335" t="s">
        <v>5179</v>
      </c>
      <c r="K2699" s="335" t="s">
        <v>5193</v>
      </c>
      <c r="L2699" s="516">
        <v>18.940000000000001</v>
      </c>
      <c r="M2699" s="332">
        <f>ROUND(SUMIF(Anlagenbewegungsdaten_AV!B:B,A2699,Anlagenbewegungsdaten_AV!C:C),3)</f>
        <v>0</v>
      </c>
      <c r="N2699" s="330">
        <f>IF(ISBLANK(L2699),ROUND(SUMIF(Anlagenbewegungsdaten_AV!B:B,A2699,Anlagenbewegungsdaten_AV!D:D),2),ROUND(M2699*L2699%,2))</f>
        <v>0</v>
      </c>
      <c r="O2699" s="330">
        <f>ROUND(N2699-SUMIF(Anlagenbewegungsdaten_AV!B:B,A2699,Anlagenbewegungsdaten_AV!D:D),3)</f>
        <v>0</v>
      </c>
    </row>
    <row r="2700" spans="1:15" ht="15" customHeight="1" x14ac:dyDescent="0.25">
      <c r="A2700" s="263" t="s">
        <v>1256</v>
      </c>
      <c r="B2700" s="173" t="s">
        <v>2108</v>
      </c>
      <c r="C2700" s="173" t="s">
        <v>4048</v>
      </c>
      <c r="D2700" s="173" t="s">
        <v>1257</v>
      </c>
      <c r="E2700" s="173" t="s">
        <v>2486</v>
      </c>
      <c r="F2700" s="289">
        <v>26.67</v>
      </c>
      <c r="G2700" s="333">
        <f>ROUND(SUMIF(Anlagenbewegungsdaten!B:B,A2700,Anlagenbewegungsdaten!C:C),3)</f>
        <v>0</v>
      </c>
      <c r="H2700" s="334">
        <f>IF(ISBLANK(F2700),ROUND(SUMIF(Anlagenbewegungsdaten!B:B,A2700,Anlagenbewegungsdaten!D:D),2),ROUND(G2700*F2700%,2))</f>
        <v>0</v>
      </c>
      <c r="I2700" s="334">
        <f>ROUND((H2700-SUMIF(Anlagenbewegungsdaten!$B:$B,A2700,Anlagenbewegungsdaten!D:D)),3)</f>
        <v>0</v>
      </c>
      <c r="J2700" s="335" t="s">
        <v>5179</v>
      </c>
      <c r="K2700" s="335" t="s">
        <v>5193</v>
      </c>
      <c r="L2700" s="516">
        <v>21.34</v>
      </c>
      <c r="M2700" s="332">
        <f>ROUND(SUMIF(Anlagenbewegungsdaten_AV!B:B,A2700,Anlagenbewegungsdaten_AV!C:C),3)</f>
        <v>0</v>
      </c>
      <c r="N2700" s="330">
        <f>IF(ISBLANK(L2700),ROUND(SUMIF(Anlagenbewegungsdaten_AV!B:B,A2700,Anlagenbewegungsdaten_AV!D:D),2),ROUND(M2700*L2700%,2))</f>
        <v>0</v>
      </c>
      <c r="O2700" s="330">
        <f>ROUND(N2700-SUMIF(Anlagenbewegungsdaten_AV!B:B,A2700,Anlagenbewegungsdaten_AV!D:D),3)</f>
        <v>0</v>
      </c>
    </row>
    <row r="2701" spans="1:15" ht="15" customHeight="1" x14ac:dyDescent="0.25">
      <c r="A2701" s="263" t="s">
        <v>1258</v>
      </c>
      <c r="B2701" s="173" t="s">
        <v>2108</v>
      </c>
      <c r="C2701" s="173" t="s">
        <v>4048</v>
      </c>
      <c r="D2701" s="174" t="s">
        <v>1259</v>
      </c>
      <c r="E2701" s="173" t="s">
        <v>2483</v>
      </c>
      <c r="F2701" s="289">
        <v>24.67</v>
      </c>
      <c r="G2701" s="333">
        <f>ROUND(SUMIF(Anlagenbewegungsdaten!B:B,A2701,Anlagenbewegungsdaten!C:C),3)</f>
        <v>0</v>
      </c>
      <c r="H2701" s="334">
        <f>IF(ISBLANK(F2701),ROUND(SUMIF(Anlagenbewegungsdaten!B:B,A2701,Anlagenbewegungsdaten!D:D),2),ROUND(G2701*F2701%,2))</f>
        <v>0</v>
      </c>
      <c r="I2701" s="334">
        <f>ROUND((H2701-SUMIF(Anlagenbewegungsdaten!$B:$B,A2701,Anlagenbewegungsdaten!D:D)),3)</f>
        <v>0</v>
      </c>
      <c r="J2701" s="335" t="s">
        <v>5179</v>
      </c>
      <c r="K2701" s="335" t="s">
        <v>5193</v>
      </c>
      <c r="L2701" s="516">
        <v>19.739999999999998</v>
      </c>
      <c r="M2701" s="332">
        <f>ROUND(SUMIF(Anlagenbewegungsdaten_AV!B:B,A2701,Anlagenbewegungsdaten_AV!C:C),3)</f>
        <v>0</v>
      </c>
      <c r="N2701" s="330">
        <f>IF(ISBLANK(L2701),ROUND(SUMIF(Anlagenbewegungsdaten_AV!B:B,A2701,Anlagenbewegungsdaten_AV!D:D),2),ROUND(M2701*L2701%,2))</f>
        <v>0</v>
      </c>
      <c r="O2701" s="330">
        <f>ROUND(N2701-SUMIF(Anlagenbewegungsdaten_AV!B:B,A2701,Anlagenbewegungsdaten_AV!D:D),3)</f>
        <v>0</v>
      </c>
    </row>
    <row r="2702" spans="1:15" ht="15" customHeight="1" x14ac:dyDescent="0.25">
      <c r="A2702" s="263" t="s">
        <v>1260</v>
      </c>
      <c r="B2702" s="173" t="s">
        <v>2108</v>
      </c>
      <c r="C2702" s="173" t="s">
        <v>4048</v>
      </c>
      <c r="D2702" s="174" t="s">
        <v>1261</v>
      </c>
      <c r="E2702" s="173" t="s">
        <v>2486</v>
      </c>
      <c r="F2702" s="289">
        <v>27.67</v>
      </c>
      <c r="G2702" s="333">
        <f>ROUND(SUMIF(Anlagenbewegungsdaten!B:B,A2702,Anlagenbewegungsdaten!C:C),3)</f>
        <v>0</v>
      </c>
      <c r="H2702" s="334">
        <f>IF(ISBLANK(F2702),ROUND(SUMIF(Anlagenbewegungsdaten!B:B,A2702,Anlagenbewegungsdaten!D:D),2),ROUND(G2702*F2702%,2))</f>
        <v>0</v>
      </c>
      <c r="I2702" s="334">
        <f>ROUND((H2702-SUMIF(Anlagenbewegungsdaten!$B:$B,A2702,Anlagenbewegungsdaten!D:D)),3)</f>
        <v>0</v>
      </c>
      <c r="J2702" s="335" t="s">
        <v>5179</v>
      </c>
      <c r="K2702" s="335" t="s">
        <v>5193</v>
      </c>
      <c r="L2702" s="516">
        <v>22.14</v>
      </c>
      <c r="M2702" s="332">
        <f>ROUND(SUMIF(Anlagenbewegungsdaten_AV!B:B,A2702,Anlagenbewegungsdaten_AV!C:C),3)</f>
        <v>0</v>
      </c>
      <c r="N2702" s="330">
        <f>IF(ISBLANK(L2702),ROUND(SUMIF(Anlagenbewegungsdaten_AV!B:B,A2702,Anlagenbewegungsdaten_AV!D:D),2),ROUND(M2702*L2702%,2))</f>
        <v>0</v>
      </c>
      <c r="O2702" s="330">
        <f>ROUND(N2702-SUMIF(Anlagenbewegungsdaten_AV!B:B,A2702,Anlagenbewegungsdaten_AV!D:D),3)</f>
        <v>0</v>
      </c>
    </row>
    <row r="2703" spans="1:15" ht="15" customHeight="1" x14ac:dyDescent="0.25">
      <c r="A2703" s="263" t="s">
        <v>1262</v>
      </c>
      <c r="B2703" s="173" t="s">
        <v>2108</v>
      </c>
      <c r="C2703" s="173" t="s">
        <v>4048</v>
      </c>
      <c r="D2703" s="174" t="s">
        <v>1263</v>
      </c>
      <c r="E2703" s="173" t="s">
        <v>2483</v>
      </c>
      <c r="F2703" s="289">
        <v>25.67</v>
      </c>
      <c r="G2703" s="333">
        <f>ROUND(SUMIF(Anlagenbewegungsdaten!B:B,A2703,Anlagenbewegungsdaten!C:C),3)</f>
        <v>0</v>
      </c>
      <c r="H2703" s="334">
        <f>IF(ISBLANK(F2703),ROUND(SUMIF(Anlagenbewegungsdaten!B:B,A2703,Anlagenbewegungsdaten!D:D),2),ROUND(G2703*F2703%,2))</f>
        <v>0</v>
      </c>
      <c r="I2703" s="334">
        <f>ROUND((H2703-SUMIF(Anlagenbewegungsdaten!$B:$B,A2703,Anlagenbewegungsdaten!D:D)),3)</f>
        <v>0</v>
      </c>
      <c r="J2703" s="335" t="s">
        <v>5179</v>
      </c>
      <c r="K2703" s="335" t="s">
        <v>5193</v>
      </c>
      <c r="L2703" s="516">
        <v>20.54</v>
      </c>
      <c r="M2703" s="332">
        <f>ROUND(SUMIF(Anlagenbewegungsdaten_AV!B:B,A2703,Anlagenbewegungsdaten_AV!C:C),3)</f>
        <v>0</v>
      </c>
      <c r="N2703" s="330">
        <f>IF(ISBLANK(L2703),ROUND(SUMIF(Anlagenbewegungsdaten_AV!B:B,A2703,Anlagenbewegungsdaten_AV!D:D),2),ROUND(M2703*L2703%,2))</f>
        <v>0</v>
      </c>
      <c r="O2703" s="330">
        <f>ROUND(N2703-SUMIF(Anlagenbewegungsdaten_AV!B:B,A2703,Anlagenbewegungsdaten_AV!D:D),3)</f>
        <v>0</v>
      </c>
    </row>
    <row r="2704" spans="1:15" ht="15" customHeight="1" x14ac:dyDescent="0.25">
      <c r="A2704" s="263" t="s">
        <v>1264</v>
      </c>
      <c r="B2704" s="173" t="s">
        <v>2108</v>
      </c>
      <c r="C2704" s="173" t="s">
        <v>4048</v>
      </c>
      <c r="D2704" s="174" t="s">
        <v>1265</v>
      </c>
      <c r="E2704" s="173" t="s">
        <v>2486</v>
      </c>
      <c r="F2704" s="289">
        <v>28.67</v>
      </c>
      <c r="G2704" s="333">
        <f>ROUND(SUMIF(Anlagenbewegungsdaten!B:B,A2704,Anlagenbewegungsdaten!C:C),3)</f>
        <v>0</v>
      </c>
      <c r="H2704" s="334">
        <f>IF(ISBLANK(F2704),ROUND(SUMIF(Anlagenbewegungsdaten!B:B,A2704,Anlagenbewegungsdaten!D:D),2),ROUND(G2704*F2704%,2))</f>
        <v>0</v>
      </c>
      <c r="I2704" s="334">
        <f>ROUND((H2704-SUMIF(Anlagenbewegungsdaten!$B:$B,A2704,Anlagenbewegungsdaten!D:D)),3)</f>
        <v>0</v>
      </c>
      <c r="J2704" s="335" t="s">
        <v>5179</v>
      </c>
      <c r="K2704" s="335" t="s">
        <v>5193</v>
      </c>
      <c r="L2704" s="516">
        <v>22.94</v>
      </c>
      <c r="M2704" s="332">
        <f>ROUND(SUMIF(Anlagenbewegungsdaten_AV!B:B,A2704,Anlagenbewegungsdaten_AV!C:C),3)</f>
        <v>0</v>
      </c>
      <c r="N2704" s="330">
        <f>IF(ISBLANK(L2704),ROUND(SUMIF(Anlagenbewegungsdaten_AV!B:B,A2704,Anlagenbewegungsdaten_AV!D:D),2),ROUND(M2704*L2704%,2))</f>
        <v>0</v>
      </c>
      <c r="O2704" s="330">
        <f>ROUND(N2704-SUMIF(Anlagenbewegungsdaten_AV!B:B,A2704,Anlagenbewegungsdaten_AV!D:D),3)</f>
        <v>0</v>
      </c>
    </row>
    <row r="2705" spans="1:15" ht="15" customHeight="1" x14ac:dyDescent="0.25">
      <c r="A2705" s="263" t="s">
        <v>1266</v>
      </c>
      <c r="B2705" s="173" t="s">
        <v>2108</v>
      </c>
      <c r="C2705" s="173" t="s">
        <v>4048</v>
      </c>
      <c r="D2705" s="173" t="s">
        <v>1267</v>
      </c>
      <c r="E2705" s="173" t="s">
        <v>2483</v>
      </c>
      <c r="F2705" s="289">
        <v>13.67</v>
      </c>
      <c r="G2705" s="333">
        <f>ROUND(SUMIF(Anlagenbewegungsdaten!B:B,A2705,Anlagenbewegungsdaten!C:C),3)</f>
        <v>0</v>
      </c>
      <c r="H2705" s="334">
        <f>IF(ISBLANK(F2705),ROUND(SUMIF(Anlagenbewegungsdaten!B:B,A2705,Anlagenbewegungsdaten!D:D),2),ROUND(G2705*F2705%,2))</f>
        <v>0</v>
      </c>
      <c r="I2705" s="334">
        <f>ROUND((H2705-SUMIF(Anlagenbewegungsdaten!$B:$B,A2705,Anlagenbewegungsdaten!D:D)),3)</f>
        <v>0</v>
      </c>
      <c r="J2705" s="335" t="s">
        <v>5179</v>
      </c>
      <c r="K2705" s="335" t="s">
        <v>5193</v>
      </c>
      <c r="L2705" s="516">
        <v>10.94</v>
      </c>
      <c r="M2705" s="332">
        <f>ROUND(SUMIF(Anlagenbewegungsdaten_AV!B:B,A2705,Anlagenbewegungsdaten_AV!C:C),3)</f>
        <v>0</v>
      </c>
      <c r="N2705" s="330">
        <f>IF(ISBLANK(L2705),ROUND(SUMIF(Anlagenbewegungsdaten_AV!B:B,A2705,Anlagenbewegungsdaten_AV!D:D),2),ROUND(M2705*L2705%,2))</f>
        <v>0</v>
      </c>
      <c r="O2705" s="330">
        <f>ROUND(N2705-SUMIF(Anlagenbewegungsdaten_AV!B:B,A2705,Anlagenbewegungsdaten_AV!D:D),3)</f>
        <v>0</v>
      </c>
    </row>
    <row r="2706" spans="1:15" ht="15" customHeight="1" x14ac:dyDescent="0.25">
      <c r="A2706" s="263" t="s">
        <v>1268</v>
      </c>
      <c r="B2706" s="173" t="s">
        <v>2108</v>
      </c>
      <c r="C2706" s="173" t="s">
        <v>4048</v>
      </c>
      <c r="D2706" s="173" t="s">
        <v>1269</v>
      </c>
      <c r="E2706" s="173" t="s">
        <v>2486</v>
      </c>
      <c r="F2706" s="289">
        <v>16.670000000000002</v>
      </c>
      <c r="G2706" s="333">
        <f>ROUND(SUMIF(Anlagenbewegungsdaten!B:B,A2706,Anlagenbewegungsdaten!C:C),3)</f>
        <v>0</v>
      </c>
      <c r="H2706" s="334">
        <f>IF(ISBLANK(F2706),ROUND(SUMIF(Anlagenbewegungsdaten!B:B,A2706,Anlagenbewegungsdaten!D:D),2),ROUND(G2706*F2706%,2))</f>
        <v>0</v>
      </c>
      <c r="I2706" s="334">
        <f>ROUND((H2706-SUMIF(Anlagenbewegungsdaten!$B:$B,A2706,Anlagenbewegungsdaten!D:D)),3)</f>
        <v>0</v>
      </c>
      <c r="J2706" s="335" t="s">
        <v>5179</v>
      </c>
      <c r="K2706" s="335" t="s">
        <v>5193</v>
      </c>
      <c r="L2706" s="516">
        <v>13.34</v>
      </c>
      <c r="M2706" s="332">
        <f>ROUND(SUMIF(Anlagenbewegungsdaten_AV!B:B,A2706,Anlagenbewegungsdaten_AV!C:C),3)</f>
        <v>0</v>
      </c>
      <c r="N2706" s="330">
        <f>IF(ISBLANK(L2706),ROUND(SUMIF(Anlagenbewegungsdaten_AV!B:B,A2706,Anlagenbewegungsdaten_AV!D:D),2),ROUND(M2706*L2706%,2))</f>
        <v>0</v>
      </c>
      <c r="O2706" s="330">
        <f>ROUND(N2706-SUMIF(Anlagenbewegungsdaten_AV!B:B,A2706,Anlagenbewegungsdaten_AV!D:D),3)</f>
        <v>0</v>
      </c>
    </row>
    <row r="2707" spans="1:15" ht="15" customHeight="1" x14ac:dyDescent="0.25">
      <c r="A2707" s="263" t="s">
        <v>1270</v>
      </c>
      <c r="B2707" s="173" t="s">
        <v>2108</v>
      </c>
      <c r="C2707" s="173" t="s">
        <v>4048</v>
      </c>
      <c r="D2707" s="174" t="s">
        <v>1271</v>
      </c>
      <c r="E2707" s="173" t="s">
        <v>2483</v>
      </c>
      <c r="F2707" s="289">
        <v>14.67</v>
      </c>
      <c r="G2707" s="333">
        <f>ROUND(SUMIF(Anlagenbewegungsdaten!B:B,A2707,Anlagenbewegungsdaten!C:C),3)</f>
        <v>0</v>
      </c>
      <c r="H2707" s="334">
        <f>IF(ISBLANK(F2707),ROUND(SUMIF(Anlagenbewegungsdaten!B:B,A2707,Anlagenbewegungsdaten!D:D),2),ROUND(G2707*F2707%,2))</f>
        <v>0</v>
      </c>
      <c r="I2707" s="334">
        <f>ROUND((H2707-SUMIF(Anlagenbewegungsdaten!$B:$B,A2707,Anlagenbewegungsdaten!D:D)),3)</f>
        <v>0</v>
      </c>
      <c r="J2707" s="335" t="s">
        <v>5179</v>
      </c>
      <c r="K2707" s="335" t="s">
        <v>5193</v>
      </c>
      <c r="L2707" s="516">
        <v>11.74</v>
      </c>
      <c r="M2707" s="332">
        <f>ROUND(SUMIF(Anlagenbewegungsdaten_AV!B:B,A2707,Anlagenbewegungsdaten_AV!C:C),3)</f>
        <v>0</v>
      </c>
      <c r="N2707" s="330">
        <f>IF(ISBLANK(L2707),ROUND(SUMIF(Anlagenbewegungsdaten_AV!B:B,A2707,Anlagenbewegungsdaten_AV!D:D),2),ROUND(M2707*L2707%,2))</f>
        <v>0</v>
      </c>
      <c r="O2707" s="330">
        <f>ROUND(N2707-SUMIF(Anlagenbewegungsdaten_AV!B:B,A2707,Anlagenbewegungsdaten_AV!D:D),3)</f>
        <v>0</v>
      </c>
    </row>
    <row r="2708" spans="1:15" ht="15" customHeight="1" x14ac:dyDescent="0.25">
      <c r="A2708" s="263" t="s">
        <v>1272</v>
      </c>
      <c r="B2708" s="173" t="s">
        <v>2108</v>
      </c>
      <c r="C2708" s="173" t="s">
        <v>4048</v>
      </c>
      <c r="D2708" s="174" t="s">
        <v>1273</v>
      </c>
      <c r="E2708" s="173" t="s">
        <v>2486</v>
      </c>
      <c r="F2708" s="289">
        <v>17.670000000000002</v>
      </c>
      <c r="G2708" s="333">
        <f>ROUND(SUMIF(Anlagenbewegungsdaten!B:B,A2708,Anlagenbewegungsdaten!C:C),3)</f>
        <v>0</v>
      </c>
      <c r="H2708" s="334">
        <f>IF(ISBLANK(F2708),ROUND(SUMIF(Anlagenbewegungsdaten!B:B,A2708,Anlagenbewegungsdaten!D:D),2),ROUND(G2708*F2708%,2))</f>
        <v>0</v>
      </c>
      <c r="I2708" s="334">
        <f>ROUND((H2708-SUMIF(Anlagenbewegungsdaten!$B:$B,A2708,Anlagenbewegungsdaten!D:D)),3)</f>
        <v>0</v>
      </c>
      <c r="J2708" s="335" t="s">
        <v>5179</v>
      </c>
      <c r="K2708" s="335" t="s">
        <v>5193</v>
      </c>
      <c r="L2708" s="516">
        <v>14.14</v>
      </c>
      <c r="M2708" s="332">
        <f>ROUND(SUMIF(Anlagenbewegungsdaten_AV!B:B,A2708,Anlagenbewegungsdaten_AV!C:C),3)</f>
        <v>0</v>
      </c>
      <c r="N2708" s="330">
        <f>IF(ISBLANK(L2708),ROUND(SUMIF(Anlagenbewegungsdaten_AV!B:B,A2708,Anlagenbewegungsdaten_AV!D:D),2),ROUND(M2708*L2708%,2))</f>
        <v>0</v>
      </c>
      <c r="O2708" s="330">
        <f>ROUND(N2708-SUMIF(Anlagenbewegungsdaten_AV!B:B,A2708,Anlagenbewegungsdaten_AV!D:D),3)</f>
        <v>0</v>
      </c>
    </row>
    <row r="2709" spans="1:15" ht="15" customHeight="1" x14ac:dyDescent="0.25">
      <c r="A2709" s="263" t="s">
        <v>1274</v>
      </c>
      <c r="B2709" s="173" t="s">
        <v>2108</v>
      </c>
      <c r="C2709" s="173" t="s">
        <v>4048</v>
      </c>
      <c r="D2709" s="173" t="s">
        <v>1275</v>
      </c>
      <c r="E2709" s="173" t="s">
        <v>2483</v>
      </c>
      <c r="F2709" s="289">
        <v>19.670000000000002</v>
      </c>
      <c r="G2709" s="333">
        <f>ROUND(SUMIF(Anlagenbewegungsdaten!B:B,A2709,Anlagenbewegungsdaten!C:C),3)</f>
        <v>0</v>
      </c>
      <c r="H2709" s="334">
        <f>IF(ISBLANK(F2709),ROUND(SUMIF(Anlagenbewegungsdaten!B:B,A2709,Anlagenbewegungsdaten!D:D),2),ROUND(G2709*F2709%,2))</f>
        <v>0</v>
      </c>
      <c r="I2709" s="334">
        <f>ROUND((H2709-SUMIF(Anlagenbewegungsdaten!$B:$B,A2709,Anlagenbewegungsdaten!D:D)),3)</f>
        <v>0</v>
      </c>
      <c r="J2709" s="335" t="s">
        <v>5179</v>
      </c>
      <c r="K2709" s="335" t="s">
        <v>5193</v>
      </c>
      <c r="L2709" s="516">
        <v>15.74</v>
      </c>
      <c r="M2709" s="332">
        <f>ROUND(SUMIF(Anlagenbewegungsdaten_AV!B:B,A2709,Anlagenbewegungsdaten_AV!C:C),3)</f>
        <v>0</v>
      </c>
      <c r="N2709" s="330">
        <f>IF(ISBLANK(L2709),ROUND(SUMIF(Anlagenbewegungsdaten_AV!B:B,A2709,Anlagenbewegungsdaten_AV!D:D),2),ROUND(M2709*L2709%,2))</f>
        <v>0</v>
      </c>
      <c r="O2709" s="330">
        <f>ROUND(N2709-SUMIF(Anlagenbewegungsdaten_AV!B:B,A2709,Anlagenbewegungsdaten_AV!D:D),3)</f>
        <v>0</v>
      </c>
    </row>
    <row r="2710" spans="1:15" ht="15" customHeight="1" x14ac:dyDescent="0.25">
      <c r="A2710" s="263" t="s">
        <v>1276</v>
      </c>
      <c r="B2710" s="173" t="s">
        <v>2108</v>
      </c>
      <c r="C2710" s="173" t="s">
        <v>4048</v>
      </c>
      <c r="D2710" s="173" t="s">
        <v>1277</v>
      </c>
      <c r="E2710" s="173" t="s">
        <v>2486</v>
      </c>
      <c r="F2710" s="289">
        <v>22.67</v>
      </c>
      <c r="G2710" s="333">
        <f>ROUND(SUMIF(Anlagenbewegungsdaten!B:B,A2710,Anlagenbewegungsdaten!C:C),3)</f>
        <v>0</v>
      </c>
      <c r="H2710" s="334">
        <f>IF(ISBLANK(F2710),ROUND(SUMIF(Anlagenbewegungsdaten!B:B,A2710,Anlagenbewegungsdaten!D:D),2),ROUND(G2710*F2710%,2))</f>
        <v>0</v>
      </c>
      <c r="I2710" s="334">
        <f>ROUND((H2710-SUMIF(Anlagenbewegungsdaten!$B:$B,A2710,Anlagenbewegungsdaten!D:D)),3)</f>
        <v>0</v>
      </c>
      <c r="J2710" s="335" t="s">
        <v>5179</v>
      </c>
      <c r="K2710" s="335" t="s">
        <v>5193</v>
      </c>
      <c r="L2710" s="516">
        <v>18.14</v>
      </c>
      <c r="M2710" s="332">
        <f>ROUND(SUMIF(Anlagenbewegungsdaten_AV!B:B,A2710,Anlagenbewegungsdaten_AV!C:C),3)</f>
        <v>0</v>
      </c>
      <c r="N2710" s="330">
        <f>IF(ISBLANK(L2710),ROUND(SUMIF(Anlagenbewegungsdaten_AV!B:B,A2710,Anlagenbewegungsdaten_AV!D:D),2),ROUND(M2710*L2710%,2))</f>
        <v>0</v>
      </c>
      <c r="O2710" s="330">
        <f>ROUND(N2710-SUMIF(Anlagenbewegungsdaten_AV!B:B,A2710,Anlagenbewegungsdaten_AV!D:D),3)</f>
        <v>0</v>
      </c>
    </row>
    <row r="2711" spans="1:15" ht="15" customHeight="1" x14ac:dyDescent="0.25">
      <c r="A2711" s="263" t="s">
        <v>1278</v>
      </c>
      <c r="B2711" s="173" t="s">
        <v>2108</v>
      </c>
      <c r="C2711" s="173" t="s">
        <v>4048</v>
      </c>
      <c r="D2711" s="174" t="s">
        <v>1279</v>
      </c>
      <c r="E2711" s="173" t="s">
        <v>2483</v>
      </c>
      <c r="F2711" s="289">
        <v>20.67</v>
      </c>
      <c r="G2711" s="333">
        <f>ROUND(SUMIF(Anlagenbewegungsdaten!B:B,A2711,Anlagenbewegungsdaten!C:C),3)</f>
        <v>0</v>
      </c>
      <c r="H2711" s="334">
        <f>IF(ISBLANK(F2711),ROUND(SUMIF(Anlagenbewegungsdaten!B:B,A2711,Anlagenbewegungsdaten!D:D),2),ROUND(G2711*F2711%,2))</f>
        <v>0</v>
      </c>
      <c r="I2711" s="334">
        <f>ROUND((H2711-SUMIF(Anlagenbewegungsdaten!$B:$B,A2711,Anlagenbewegungsdaten!D:D)),3)</f>
        <v>0</v>
      </c>
      <c r="J2711" s="335" t="s">
        <v>5179</v>
      </c>
      <c r="K2711" s="335" t="s">
        <v>5193</v>
      </c>
      <c r="L2711" s="516">
        <v>16.54</v>
      </c>
      <c r="M2711" s="332">
        <f>ROUND(SUMIF(Anlagenbewegungsdaten_AV!B:B,A2711,Anlagenbewegungsdaten_AV!C:C),3)</f>
        <v>0</v>
      </c>
      <c r="N2711" s="330">
        <f>IF(ISBLANK(L2711),ROUND(SUMIF(Anlagenbewegungsdaten_AV!B:B,A2711,Anlagenbewegungsdaten_AV!D:D),2),ROUND(M2711*L2711%,2))</f>
        <v>0</v>
      </c>
      <c r="O2711" s="330">
        <f>ROUND(N2711-SUMIF(Anlagenbewegungsdaten_AV!B:B,A2711,Anlagenbewegungsdaten_AV!D:D),3)</f>
        <v>0</v>
      </c>
    </row>
    <row r="2712" spans="1:15" ht="15" customHeight="1" x14ac:dyDescent="0.25">
      <c r="A2712" s="263" t="s">
        <v>1280</v>
      </c>
      <c r="B2712" s="173" t="s">
        <v>2108</v>
      </c>
      <c r="C2712" s="173" t="s">
        <v>4048</v>
      </c>
      <c r="D2712" s="174" t="s">
        <v>1281</v>
      </c>
      <c r="E2712" s="173" t="s">
        <v>2486</v>
      </c>
      <c r="F2712" s="289">
        <v>23.67</v>
      </c>
      <c r="G2712" s="333">
        <f>ROUND(SUMIF(Anlagenbewegungsdaten!B:B,A2712,Anlagenbewegungsdaten!C:C),3)</f>
        <v>0</v>
      </c>
      <c r="H2712" s="334">
        <f>IF(ISBLANK(F2712),ROUND(SUMIF(Anlagenbewegungsdaten!B:B,A2712,Anlagenbewegungsdaten!D:D),2),ROUND(G2712*F2712%,2))</f>
        <v>0</v>
      </c>
      <c r="I2712" s="334">
        <f>ROUND((H2712-SUMIF(Anlagenbewegungsdaten!$B:$B,A2712,Anlagenbewegungsdaten!D:D)),3)</f>
        <v>0</v>
      </c>
      <c r="J2712" s="335" t="s">
        <v>5179</v>
      </c>
      <c r="K2712" s="335" t="s">
        <v>5193</v>
      </c>
      <c r="L2712" s="516">
        <v>18.940000000000001</v>
      </c>
      <c r="M2712" s="332">
        <f>ROUND(SUMIF(Anlagenbewegungsdaten_AV!B:B,A2712,Anlagenbewegungsdaten_AV!C:C),3)</f>
        <v>0</v>
      </c>
      <c r="N2712" s="330">
        <f>IF(ISBLANK(L2712),ROUND(SUMIF(Anlagenbewegungsdaten_AV!B:B,A2712,Anlagenbewegungsdaten_AV!D:D),2),ROUND(M2712*L2712%,2))</f>
        <v>0</v>
      </c>
      <c r="O2712" s="330">
        <f>ROUND(N2712-SUMIF(Anlagenbewegungsdaten_AV!B:B,A2712,Anlagenbewegungsdaten_AV!D:D),3)</f>
        <v>0</v>
      </c>
    </row>
    <row r="2713" spans="1:15" ht="15" customHeight="1" x14ac:dyDescent="0.25">
      <c r="A2713" s="263" t="s">
        <v>1282</v>
      </c>
      <c r="B2713" s="173" t="s">
        <v>2108</v>
      </c>
      <c r="C2713" s="173" t="s">
        <v>4048</v>
      </c>
      <c r="D2713" s="173" t="s">
        <v>1283</v>
      </c>
      <c r="E2713" s="173" t="s">
        <v>2483</v>
      </c>
      <c r="F2713" s="289">
        <v>20.67</v>
      </c>
      <c r="G2713" s="333">
        <f>ROUND(SUMIF(Anlagenbewegungsdaten!B:B,A2713,Anlagenbewegungsdaten!C:C),3)</f>
        <v>0</v>
      </c>
      <c r="H2713" s="334">
        <f>IF(ISBLANK(F2713),ROUND(SUMIF(Anlagenbewegungsdaten!B:B,A2713,Anlagenbewegungsdaten!D:D),2),ROUND(G2713*F2713%,2))</f>
        <v>0</v>
      </c>
      <c r="I2713" s="334">
        <f>ROUND((H2713-SUMIF(Anlagenbewegungsdaten!$B:$B,A2713,Anlagenbewegungsdaten!D:D)),3)</f>
        <v>0</v>
      </c>
      <c r="J2713" s="335" t="s">
        <v>5179</v>
      </c>
      <c r="K2713" s="335" t="s">
        <v>5193</v>
      </c>
      <c r="L2713" s="516">
        <v>16.54</v>
      </c>
      <c r="M2713" s="332">
        <f>ROUND(SUMIF(Anlagenbewegungsdaten_AV!B:B,A2713,Anlagenbewegungsdaten_AV!C:C),3)</f>
        <v>0</v>
      </c>
      <c r="N2713" s="330">
        <f>IF(ISBLANK(L2713),ROUND(SUMIF(Anlagenbewegungsdaten_AV!B:B,A2713,Anlagenbewegungsdaten_AV!D:D),2),ROUND(M2713*L2713%,2))</f>
        <v>0</v>
      </c>
      <c r="O2713" s="330">
        <f>ROUND(N2713-SUMIF(Anlagenbewegungsdaten_AV!B:B,A2713,Anlagenbewegungsdaten_AV!D:D),3)</f>
        <v>0</v>
      </c>
    </row>
    <row r="2714" spans="1:15" ht="15" customHeight="1" x14ac:dyDescent="0.25">
      <c r="A2714" s="263" t="s">
        <v>1284</v>
      </c>
      <c r="B2714" s="173" t="s">
        <v>2108</v>
      </c>
      <c r="C2714" s="173" t="s">
        <v>4048</v>
      </c>
      <c r="D2714" s="173" t="s">
        <v>1285</v>
      </c>
      <c r="E2714" s="173" t="s">
        <v>2486</v>
      </c>
      <c r="F2714" s="289">
        <v>23.67</v>
      </c>
      <c r="G2714" s="333">
        <f>ROUND(SUMIF(Anlagenbewegungsdaten!B:B,A2714,Anlagenbewegungsdaten!C:C),3)</f>
        <v>0</v>
      </c>
      <c r="H2714" s="334">
        <f>IF(ISBLANK(F2714),ROUND(SUMIF(Anlagenbewegungsdaten!B:B,A2714,Anlagenbewegungsdaten!D:D),2),ROUND(G2714*F2714%,2))</f>
        <v>0</v>
      </c>
      <c r="I2714" s="334">
        <f>ROUND((H2714-SUMIF(Anlagenbewegungsdaten!$B:$B,A2714,Anlagenbewegungsdaten!D:D)),3)</f>
        <v>0</v>
      </c>
      <c r="J2714" s="335" t="s">
        <v>5179</v>
      </c>
      <c r="K2714" s="335" t="s">
        <v>5193</v>
      </c>
      <c r="L2714" s="516">
        <v>18.940000000000001</v>
      </c>
      <c r="M2714" s="332">
        <f>ROUND(SUMIF(Anlagenbewegungsdaten_AV!B:B,A2714,Anlagenbewegungsdaten_AV!C:C),3)</f>
        <v>0</v>
      </c>
      <c r="N2714" s="330">
        <f>IF(ISBLANK(L2714),ROUND(SUMIF(Anlagenbewegungsdaten_AV!B:B,A2714,Anlagenbewegungsdaten_AV!D:D),2),ROUND(M2714*L2714%,2))</f>
        <v>0</v>
      </c>
      <c r="O2714" s="330">
        <f>ROUND(N2714-SUMIF(Anlagenbewegungsdaten_AV!B:B,A2714,Anlagenbewegungsdaten_AV!D:D),3)</f>
        <v>0</v>
      </c>
    </row>
    <row r="2715" spans="1:15" ht="15" customHeight="1" x14ac:dyDescent="0.25">
      <c r="A2715" s="263" t="s">
        <v>1286</v>
      </c>
      <c r="B2715" s="173" t="s">
        <v>2108</v>
      </c>
      <c r="C2715" s="173" t="s">
        <v>4048</v>
      </c>
      <c r="D2715" s="173" t="s">
        <v>1287</v>
      </c>
      <c r="E2715" s="173" t="s">
        <v>2483</v>
      </c>
      <c r="F2715" s="289">
        <v>21.67</v>
      </c>
      <c r="G2715" s="333">
        <f>ROUND(SUMIF(Anlagenbewegungsdaten!B:B,A2715,Anlagenbewegungsdaten!C:C),3)</f>
        <v>0</v>
      </c>
      <c r="H2715" s="334">
        <f>IF(ISBLANK(F2715),ROUND(SUMIF(Anlagenbewegungsdaten!B:B,A2715,Anlagenbewegungsdaten!D:D),2),ROUND(G2715*F2715%,2))</f>
        <v>0</v>
      </c>
      <c r="I2715" s="334">
        <f>ROUND((H2715-SUMIF(Anlagenbewegungsdaten!$B:$B,A2715,Anlagenbewegungsdaten!D:D)),3)</f>
        <v>0</v>
      </c>
      <c r="J2715" s="335" t="s">
        <v>5179</v>
      </c>
      <c r="K2715" s="335" t="s">
        <v>5193</v>
      </c>
      <c r="L2715" s="516">
        <v>17.34</v>
      </c>
      <c r="M2715" s="332">
        <f>ROUND(SUMIF(Anlagenbewegungsdaten_AV!B:B,A2715,Anlagenbewegungsdaten_AV!C:C),3)</f>
        <v>0</v>
      </c>
      <c r="N2715" s="330">
        <f>IF(ISBLANK(L2715),ROUND(SUMIF(Anlagenbewegungsdaten_AV!B:B,A2715,Anlagenbewegungsdaten_AV!D:D),2),ROUND(M2715*L2715%,2))</f>
        <v>0</v>
      </c>
      <c r="O2715" s="330">
        <f>ROUND(N2715-SUMIF(Anlagenbewegungsdaten_AV!B:B,A2715,Anlagenbewegungsdaten_AV!D:D),3)</f>
        <v>0</v>
      </c>
    </row>
    <row r="2716" spans="1:15" ht="15" customHeight="1" x14ac:dyDescent="0.25">
      <c r="A2716" s="263" t="s">
        <v>1288</v>
      </c>
      <c r="B2716" s="173" t="s">
        <v>2108</v>
      </c>
      <c r="C2716" s="173" t="s">
        <v>4048</v>
      </c>
      <c r="D2716" s="173" t="s">
        <v>1289</v>
      </c>
      <c r="E2716" s="173" t="s">
        <v>2486</v>
      </c>
      <c r="F2716" s="289">
        <v>24.67</v>
      </c>
      <c r="G2716" s="333">
        <f>ROUND(SUMIF(Anlagenbewegungsdaten!B:B,A2716,Anlagenbewegungsdaten!C:C),3)</f>
        <v>0</v>
      </c>
      <c r="H2716" s="334">
        <f>IF(ISBLANK(F2716),ROUND(SUMIF(Anlagenbewegungsdaten!B:B,A2716,Anlagenbewegungsdaten!D:D),2),ROUND(G2716*F2716%,2))</f>
        <v>0</v>
      </c>
      <c r="I2716" s="334">
        <f>ROUND((H2716-SUMIF(Anlagenbewegungsdaten!$B:$B,A2716,Anlagenbewegungsdaten!D:D)),3)</f>
        <v>0</v>
      </c>
      <c r="J2716" s="335" t="s">
        <v>5179</v>
      </c>
      <c r="K2716" s="335" t="s">
        <v>5193</v>
      </c>
      <c r="L2716" s="516">
        <v>19.739999999999998</v>
      </c>
      <c r="M2716" s="332">
        <f>ROUND(SUMIF(Anlagenbewegungsdaten_AV!B:B,A2716,Anlagenbewegungsdaten_AV!C:C),3)</f>
        <v>0</v>
      </c>
      <c r="N2716" s="330">
        <f>IF(ISBLANK(L2716),ROUND(SUMIF(Anlagenbewegungsdaten_AV!B:B,A2716,Anlagenbewegungsdaten_AV!D:D),2),ROUND(M2716*L2716%,2))</f>
        <v>0</v>
      </c>
      <c r="O2716" s="330">
        <f>ROUND(N2716-SUMIF(Anlagenbewegungsdaten_AV!B:B,A2716,Anlagenbewegungsdaten_AV!D:D),3)</f>
        <v>0</v>
      </c>
    </row>
    <row r="2717" spans="1:15" ht="15" customHeight="1" x14ac:dyDescent="0.25">
      <c r="A2717" s="263" t="s">
        <v>1290</v>
      </c>
      <c r="B2717" s="173" t="s">
        <v>2108</v>
      </c>
      <c r="C2717" s="173" t="s">
        <v>4048</v>
      </c>
      <c r="D2717" s="173" t="s">
        <v>1291</v>
      </c>
      <c r="E2717" s="173" t="s">
        <v>2483</v>
      </c>
      <c r="F2717" s="289">
        <v>22.67</v>
      </c>
      <c r="G2717" s="333">
        <f>ROUND(SUMIF(Anlagenbewegungsdaten!B:B,A2717,Anlagenbewegungsdaten!C:C),3)</f>
        <v>0</v>
      </c>
      <c r="H2717" s="334">
        <f>IF(ISBLANK(F2717),ROUND(SUMIF(Anlagenbewegungsdaten!B:B,A2717,Anlagenbewegungsdaten!D:D),2),ROUND(G2717*F2717%,2))</f>
        <v>0</v>
      </c>
      <c r="I2717" s="334">
        <f>ROUND((H2717-SUMIF(Anlagenbewegungsdaten!$B:$B,A2717,Anlagenbewegungsdaten!D:D)),3)</f>
        <v>0</v>
      </c>
      <c r="J2717" s="335" t="s">
        <v>5179</v>
      </c>
      <c r="K2717" s="335" t="s">
        <v>5193</v>
      </c>
      <c r="L2717" s="516">
        <v>18.14</v>
      </c>
      <c r="M2717" s="332">
        <f>ROUND(SUMIF(Anlagenbewegungsdaten_AV!B:B,A2717,Anlagenbewegungsdaten_AV!C:C),3)</f>
        <v>0</v>
      </c>
      <c r="N2717" s="330">
        <f>IF(ISBLANK(L2717),ROUND(SUMIF(Anlagenbewegungsdaten_AV!B:B,A2717,Anlagenbewegungsdaten_AV!D:D),2),ROUND(M2717*L2717%,2))</f>
        <v>0</v>
      </c>
      <c r="O2717" s="330">
        <f>ROUND(N2717-SUMIF(Anlagenbewegungsdaten_AV!B:B,A2717,Anlagenbewegungsdaten_AV!D:D),3)</f>
        <v>0</v>
      </c>
    </row>
    <row r="2718" spans="1:15" ht="15" customHeight="1" x14ac:dyDescent="0.25">
      <c r="A2718" s="263" t="s">
        <v>1292</v>
      </c>
      <c r="B2718" s="173" t="s">
        <v>2108</v>
      </c>
      <c r="C2718" s="173" t="s">
        <v>4048</v>
      </c>
      <c r="D2718" s="173" t="s">
        <v>812</v>
      </c>
      <c r="E2718" s="173" t="s">
        <v>2486</v>
      </c>
      <c r="F2718" s="289">
        <v>25.67</v>
      </c>
      <c r="G2718" s="333">
        <f>ROUND(SUMIF(Anlagenbewegungsdaten!B:B,A2718,Anlagenbewegungsdaten!C:C),3)</f>
        <v>0</v>
      </c>
      <c r="H2718" s="334">
        <f>IF(ISBLANK(F2718),ROUND(SUMIF(Anlagenbewegungsdaten!B:B,A2718,Anlagenbewegungsdaten!D:D),2),ROUND(G2718*F2718%,2))</f>
        <v>0</v>
      </c>
      <c r="I2718" s="334">
        <f>ROUND((H2718-SUMIF(Anlagenbewegungsdaten!$B:$B,A2718,Anlagenbewegungsdaten!D:D)),3)</f>
        <v>0</v>
      </c>
      <c r="J2718" s="335" t="s">
        <v>5179</v>
      </c>
      <c r="K2718" s="335" t="s">
        <v>5193</v>
      </c>
      <c r="L2718" s="516">
        <v>20.54</v>
      </c>
      <c r="M2718" s="332">
        <f>ROUND(SUMIF(Anlagenbewegungsdaten_AV!B:B,A2718,Anlagenbewegungsdaten_AV!C:C),3)</f>
        <v>0</v>
      </c>
      <c r="N2718" s="330">
        <f>IF(ISBLANK(L2718),ROUND(SUMIF(Anlagenbewegungsdaten_AV!B:B,A2718,Anlagenbewegungsdaten_AV!D:D),2),ROUND(M2718*L2718%,2))</f>
        <v>0</v>
      </c>
      <c r="O2718" s="330">
        <f>ROUND(N2718-SUMIF(Anlagenbewegungsdaten_AV!B:B,A2718,Anlagenbewegungsdaten_AV!D:D),3)</f>
        <v>0</v>
      </c>
    </row>
    <row r="2719" spans="1:15" ht="15" customHeight="1" x14ac:dyDescent="0.25">
      <c r="A2719" s="263" t="s">
        <v>813</v>
      </c>
      <c r="B2719" s="173" t="s">
        <v>2108</v>
      </c>
      <c r="C2719" s="173" t="s">
        <v>4048</v>
      </c>
      <c r="D2719" s="173" t="s">
        <v>814</v>
      </c>
      <c r="E2719" s="173" t="s">
        <v>2483</v>
      </c>
      <c r="F2719" s="289">
        <v>23.67</v>
      </c>
      <c r="G2719" s="333">
        <f>ROUND(SUMIF(Anlagenbewegungsdaten!B:B,A2719,Anlagenbewegungsdaten!C:C),3)</f>
        <v>0</v>
      </c>
      <c r="H2719" s="334">
        <f>IF(ISBLANK(F2719),ROUND(SUMIF(Anlagenbewegungsdaten!B:B,A2719,Anlagenbewegungsdaten!D:D),2),ROUND(G2719*F2719%,2))</f>
        <v>0</v>
      </c>
      <c r="I2719" s="334">
        <f>ROUND((H2719-SUMIF(Anlagenbewegungsdaten!$B:$B,A2719,Anlagenbewegungsdaten!D:D)),3)</f>
        <v>0</v>
      </c>
      <c r="J2719" s="335" t="s">
        <v>5179</v>
      </c>
      <c r="K2719" s="335" t="s">
        <v>5193</v>
      </c>
      <c r="L2719" s="516">
        <v>18.940000000000001</v>
      </c>
      <c r="M2719" s="332">
        <f>ROUND(SUMIF(Anlagenbewegungsdaten_AV!B:B,A2719,Anlagenbewegungsdaten_AV!C:C),3)</f>
        <v>0</v>
      </c>
      <c r="N2719" s="330">
        <f>IF(ISBLANK(L2719),ROUND(SUMIF(Anlagenbewegungsdaten_AV!B:B,A2719,Anlagenbewegungsdaten_AV!D:D),2),ROUND(M2719*L2719%,2))</f>
        <v>0</v>
      </c>
      <c r="O2719" s="330">
        <f>ROUND(N2719-SUMIF(Anlagenbewegungsdaten_AV!B:B,A2719,Anlagenbewegungsdaten_AV!D:D),3)</f>
        <v>0</v>
      </c>
    </row>
    <row r="2720" spans="1:15" ht="15" customHeight="1" x14ac:dyDescent="0.25">
      <c r="A2720" s="263" t="s">
        <v>815</v>
      </c>
      <c r="B2720" s="173" t="s">
        <v>2108</v>
      </c>
      <c r="C2720" s="173" t="s">
        <v>4048</v>
      </c>
      <c r="D2720" s="173" t="s">
        <v>816</v>
      </c>
      <c r="E2720" s="173" t="s">
        <v>2486</v>
      </c>
      <c r="F2720" s="289">
        <v>26.67</v>
      </c>
      <c r="G2720" s="333">
        <f>ROUND(SUMIF(Anlagenbewegungsdaten!B:B,A2720,Anlagenbewegungsdaten!C:C),3)</f>
        <v>0</v>
      </c>
      <c r="H2720" s="334">
        <f>IF(ISBLANK(F2720),ROUND(SUMIF(Anlagenbewegungsdaten!B:B,A2720,Anlagenbewegungsdaten!D:D),2),ROUND(G2720*F2720%,2))</f>
        <v>0</v>
      </c>
      <c r="I2720" s="334">
        <f>ROUND((H2720-SUMIF(Anlagenbewegungsdaten!$B:$B,A2720,Anlagenbewegungsdaten!D:D)),3)</f>
        <v>0</v>
      </c>
      <c r="J2720" s="335" t="s">
        <v>5179</v>
      </c>
      <c r="K2720" s="335" t="s">
        <v>5193</v>
      </c>
      <c r="L2720" s="516">
        <v>21.34</v>
      </c>
      <c r="M2720" s="332">
        <f>ROUND(SUMIF(Anlagenbewegungsdaten_AV!B:B,A2720,Anlagenbewegungsdaten_AV!C:C),3)</f>
        <v>0</v>
      </c>
      <c r="N2720" s="330">
        <f>IF(ISBLANK(L2720),ROUND(SUMIF(Anlagenbewegungsdaten_AV!B:B,A2720,Anlagenbewegungsdaten_AV!D:D),2),ROUND(M2720*L2720%,2))</f>
        <v>0</v>
      </c>
      <c r="O2720" s="330">
        <f>ROUND(N2720-SUMIF(Anlagenbewegungsdaten_AV!B:B,A2720,Anlagenbewegungsdaten_AV!D:D),3)</f>
        <v>0</v>
      </c>
    </row>
    <row r="2721" spans="1:15" ht="15" customHeight="1" x14ac:dyDescent="0.25">
      <c r="A2721" s="263" t="s">
        <v>817</v>
      </c>
      <c r="B2721" s="173" t="s">
        <v>2108</v>
      </c>
      <c r="C2721" s="173" t="s">
        <v>4048</v>
      </c>
      <c r="D2721" s="173" t="s">
        <v>818</v>
      </c>
      <c r="E2721" s="173" t="s">
        <v>2483</v>
      </c>
      <c r="F2721" s="289">
        <v>24.67</v>
      </c>
      <c r="G2721" s="333">
        <f>ROUND(SUMIF(Anlagenbewegungsdaten!B:B,A2721,Anlagenbewegungsdaten!C:C),3)</f>
        <v>0</v>
      </c>
      <c r="H2721" s="334">
        <f>IF(ISBLANK(F2721),ROUND(SUMIF(Anlagenbewegungsdaten!B:B,A2721,Anlagenbewegungsdaten!D:D),2),ROUND(G2721*F2721%,2))</f>
        <v>0</v>
      </c>
      <c r="I2721" s="334">
        <f>ROUND((H2721-SUMIF(Anlagenbewegungsdaten!$B:$B,A2721,Anlagenbewegungsdaten!D:D)),3)</f>
        <v>0</v>
      </c>
      <c r="J2721" s="335" t="s">
        <v>5179</v>
      </c>
      <c r="K2721" s="335" t="s">
        <v>5193</v>
      </c>
      <c r="L2721" s="516">
        <v>19.739999999999998</v>
      </c>
      <c r="M2721" s="332">
        <f>ROUND(SUMIF(Anlagenbewegungsdaten_AV!B:B,A2721,Anlagenbewegungsdaten_AV!C:C),3)</f>
        <v>0</v>
      </c>
      <c r="N2721" s="330">
        <f>IF(ISBLANK(L2721),ROUND(SUMIF(Anlagenbewegungsdaten_AV!B:B,A2721,Anlagenbewegungsdaten_AV!D:D),2),ROUND(M2721*L2721%,2))</f>
        <v>0</v>
      </c>
      <c r="O2721" s="330">
        <f>ROUND(N2721-SUMIF(Anlagenbewegungsdaten_AV!B:B,A2721,Anlagenbewegungsdaten_AV!D:D),3)</f>
        <v>0</v>
      </c>
    </row>
    <row r="2722" spans="1:15" ht="15" customHeight="1" x14ac:dyDescent="0.25">
      <c r="A2722" s="263" t="s">
        <v>819</v>
      </c>
      <c r="B2722" s="173" t="s">
        <v>2108</v>
      </c>
      <c r="C2722" s="173" t="s">
        <v>4048</v>
      </c>
      <c r="D2722" s="173" t="s">
        <v>820</v>
      </c>
      <c r="E2722" s="173" t="s">
        <v>2486</v>
      </c>
      <c r="F2722" s="289">
        <v>27.67</v>
      </c>
      <c r="G2722" s="333">
        <f>ROUND(SUMIF(Anlagenbewegungsdaten!B:B,A2722,Anlagenbewegungsdaten!C:C),3)</f>
        <v>0</v>
      </c>
      <c r="H2722" s="334">
        <f>IF(ISBLANK(F2722),ROUND(SUMIF(Anlagenbewegungsdaten!B:B,A2722,Anlagenbewegungsdaten!D:D),2),ROUND(G2722*F2722%,2))</f>
        <v>0</v>
      </c>
      <c r="I2722" s="334">
        <f>ROUND((H2722-SUMIF(Anlagenbewegungsdaten!$B:$B,A2722,Anlagenbewegungsdaten!D:D)),3)</f>
        <v>0</v>
      </c>
      <c r="J2722" s="335" t="s">
        <v>5179</v>
      </c>
      <c r="K2722" s="335" t="s">
        <v>5193</v>
      </c>
      <c r="L2722" s="516">
        <v>22.14</v>
      </c>
      <c r="M2722" s="332">
        <f>ROUND(SUMIF(Anlagenbewegungsdaten_AV!B:B,A2722,Anlagenbewegungsdaten_AV!C:C),3)</f>
        <v>0</v>
      </c>
      <c r="N2722" s="330">
        <f>IF(ISBLANK(L2722),ROUND(SUMIF(Anlagenbewegungsdaten_AV!B:B,A2722,Anlagenbewegungsdaten_AV!D:D),2),ROUND(M2722*L2722%,2))</f>
        <v>0</v>
      </c>
      <c r="O2722" s="330">
        <f>ROUND(N2722-SUMIF(Anlagenbewegungsdaten_AV!B:B,A2722,Anlagenbewegungsdaten_AV!D:D),3)</f>
        <v>0</v>
      </c>
    </row>
    <row r="2723" spans="1:15" ht="15" customHeight="1" x14ac:dyDescent="0.25">
      <c r="A2723" s="263" t="s">
        <v>821</v>
      </c>
      <c r="B2723" s="173" t="s">
        <v>2108</v>
      </c>
      <c r="C2723" s="173" t="s">
        <v>4048</v>
      </c>
      <c r="D2723" s="173" t="s">
        <v>822</v>
      </c>
      <c r="E2723" s="173" t="s">
        <v>2483</v>
      </c>
      <c r="F2723" s="289">
        <v>25.67</v>
      </c>
      <c r="G2723" s="333">
        <f>ROUND(SUMIF(Anlagenbewegungsdaten!B:B,A2723,Anlagenbewegungsdaten!C:C),3)</f>
        <v>0</v>
      </c>
      <c r="H2723" s="334">
        <f>IF(ISBLANK(F2723),ROUND(SUMIF(Anlagenbewegungsdaten!B:B,A2723,Anlagenbewegungsdaten!D:D),2),ROUND(G2723*F2723%,2))</f>
        <v>0</v>
      </c>
      <c r="I2723" s="334">
        <f>ROUND((H2723-SUMIF(Anlagenbewegungsdaten!$B:$B,A2723,Anlagenbewegungsdaten!D:D)),3)</f>
        <v>0</v>
      </c>
      <c r="J2723" s="335" t="s">
        <v>5179</v>
      </c>
      <c r="K2723" s="335" t="s">
        <v>5193</v>
      </c>
      <c r="L2723" s="516">
        <v>20.54</v>
      </c>
      <c r="M2723" s="332">
        <f>ROUND(SUMIF(Anlagenbewegungsdaten_AV!B:B,A2723,Anlagenbewegungsdaten_AV!C:C),3)</f>
        <v>0</v>
      </c>
      <c r="N2723" s="330">
        <f>IF(ISBLANK(L2723),ROUND(SUMIF(Anlagenbewegungsdaten_AV!B:B,A2723,Anlagenbewegungsdaten_AV!D:D),2),ROUND(M2723*L2723%,2))</f>
        <v>0</v>
      </c>
      <c r="O2723" s="330">
        <f>ROUND(N2723-SUMIF(Anlagenbewegungsdaten_AV!B:B,A2723,Anlagenbewegungsdaten_AV!D:D),3)</f>
        <v>0</v>
      </c>
    </row>
    <row r="2724" spans="1:15" ht="15" customHeight="1" x14ac:dyDescent="0.25">
      <c r="A2724" s="263" t="s">
        <v>823</v>
      </c>
      <c r="B2724" s="173" t="s">
        <v>2108</v>
      </c>
      <c r="C2724" s="173" t="s">
        <v>4048</v>
      </c>
      <c r="D2724" s="173" t="s">
        <v>824</v>
      </c>
      <c r="E2724" s="173" t="s">
        <v>2486</v>
      </c>
      <c r="F2724" s="289">
        <v>28.67</v>
      </c>
      <c r="G2724" s="333">
        <f>ROUND(SUMIF(Anlagenbewegungsdaten!B:B,A2724,Anlagenbewegungsdaten!C:C),3)</f>
        <v>0</v>
      </c>
      <c r="H2724" s="334">
        <f>IF(ISBLANK(F2724),ROUND(SUMIF(Anlagenbewegungsdaten!B:B,A2724,Anlagenbewegungsdaten!D:D),2),ROUND(G2724*F2724%,2))</f>
        <v>0</v>
      </c>
      <c r="I2724" s="334">
        <f>ROUND((H2724-SUMIF(Anlagenbewegungsdaten!$B:$B,A2724,Anlagenbewegungsdaten!D:D)),3)</f>
        <v>0</v>
      </c>
      <c r="J2724" s="335" t="s">
        <v>5179</v>
      </c>
      <c r="K2724" s="335" t="s">
        <v>5193</v>
      </c>
      <c r="L2724" s="516">
        <v>22.94</v>
      </c>
      <c r="M2724" s="332">
        <f>ROUND(SUMIF(Anlagenbewegungsdaten_AV!B:B,A2724,Anlagenbewegungsdaten_AV!C:C),3)</f>
        <v>0</v>
      </c>
      <c r="N2724" s="330">
        <f>IF(ISBLANK(L2724),ROUND(SUMIF(Anlagenbewegungsdaten_AV!B:B,A2724,Anlagenbewegungsdaten_AV!D:D),2),ROUND(M2724*L2724%,2))</f>
        <v>0</v>
      </c>
      <c r="O2724" s="330">
        <f>ROUND(N2724-SUMIF(Anlagenbewegungsdaten_AV!B:B,A2724,Anlagenbewegungsdaten_AV!D:D),3)</f>
        <v>0</v>
      </c>
    </row>
    <row r="2725" spans="1:15" ht="15" customHeight="1" x14ac:dyDescent="0.25">
      <c r="A2725" s="263" t="s">
        <v>825</v>
      </c>
      <c r="B2725" s="173" t="s">
        <v>2108</v>
      </c>
      <c r="C2725" s="173" t="s">
        <v>4048</v>
      </c>
      <c r="D2725" s="173" t="s">
        <v>826</v>
      </c>
      <c r="E2725" s="173" t="s">
        <v>2483</v>
      </c>
      <c r="F2725" s="289">
        <v>26.67</v>
      </c>
      <c r="G2725" s="333">
        <f>ROUND(SUMIF(Anlagenbewegungsdaten!B:B,A2725,Anlagenbewegungsdaten!C:C),3)</f>
        <v>0</v>
      </c>
      <c r="H2725" s="334">
        <f>IF(ISBLANK(F2725),ROUND(SUMIF(Anlagenbewegungsdaten!B:B,A2725,Anlagenbewegungsdaten!D:D),2),ROUND(G2725*F2725%,2))</f>
        <v>0</v>
      </c>
      <c r="I2725" s="334">
        <f>ROUND((H2725-SUMIF(Anlagenbewegungsdaten!$B:$B,A2725,Anlagenbewegungsdaten!D:D)),3)</f>
        <v>0</v>
      </c>
      <c r="J2725" s="335" t="s">
        <v>5179</v>
      </c>
      <c r="K2725" s="335" t="s">
        <v>5193</v>
      </c>
      <c r="L2725" s="516">
        <v>21.34</v>
      </c>
      <c r="M2725" s="332">
        <f>ROUND(SUMIF(Anlagenbewegungsdaten_AV!B:B,A2725,Anlagenbewegungsdaten_AV!C:C),3)</f>
        <v>0</v>
      </c>
      <c r="N2725" s="330">
        <f>IF(ISBLANK(L2725),ROUND(SUMIF(Anlagenbewegungsdaten_AV!B:B,A2725,Anlagenbewegungsdaten_AV!D:D),2),ROUND(M2725*L2725%,2))</f>
        <v>0</v>
      </c>
      <c r="O2725" s="330">
        <f>ROUND(N2725-SUMIF(Anlagenbewegungsdaten_AV!B:B,A2725,Anlagenbewegungsdaten_AV!D:D),3)</f>
        <v>0</v>
      </c>
    </row>
    <row r="2726" spans="1:15" ht="15" customHeight="1" x14ac:dyDescent="0.25">
      <c r="A2726" s="263" t="s">
        <v>827</v>
      </c>
      <c r="B2726" s="173" t="s">
        <v>2108</v>
      </c>
      <c r="C2726" s="173" t="s">
        <v>4048</v>
      </c>
      <c r="D2726" s="173" t="s">
        <v>828</v>
      </c>
      <c r="E2726" s="173" t="s">
        <v>2486</v>
      </c>
      <c r="F2726" s="289">
        <v>29.67</v>
      </c>
      <c r="G2726" s="333">
        <f>ROUND(SUMIF(Anlagenbewegungsdaten!B:B,A2726,Anlagenbewegungsdaten!C:C),3)</f>
        <v>0</v>
      </c>
      <c r="H2726" s="334">
        <f>IF(ISBLANK(F2726),ROUND(SUMIF(Anlagenbewegungsdaten!B:B,A2726,Anlagenbewegungsdaten!D:D),2),ROUND(G2726*F2726%,2))</f>
        <v>0</v>
      </c>
      <c r="I2726" s="334">
        <f>ROUND((H2726-SUMIF(Anlagenbewegungsdaten!$B:$B,A2726,Anlagenbewegungsdaten!D:D)),3)</f>
        <v>0</v>
      </c>
      <c r="J2726" s="335" t="s">
        <v>5179</v>
      </c>
      <c r="K2726" s="335" t="s">
        <v>5193</v>
      </c>
      <c r="L2726" s="516">
        <v>23.74</v>
      </c>
      <c r="M2726" s="332">
        <f>ROUND(SUMIF(Anlagenbewegungsdaten_AV!B:B,A2726,Anlagenbewegungsdaten_AV!C:C),3)</f>
        <v>0</v>
      </c>
      <c r="N2726" s="330">
        <f>IF(ISBLANK(L2726),ROUND(SUMIF(Anlagenbewegungsdaten_AV!B:B,A2726,Anlagenbewegungsdaten_AV!D:D),2),ROUND(M2726*L2726%,2))</f>
        <v>0</v>
      </c>
      <c r="O2726" s="330">
        <f>ROUND(N2726-SUMIF(Anlagenbewegungsdaten_AV!B:B,A2726,Anlagenbewegungsdaten_AV!D:D),3)</f>
        <v>0</v>
      </c>
    </row>
    <row r="2727" spans="1:15" ht="15" customHeight="1" x14ac:dyDescent="0.25">
      <c r="A2727" s="263" t="s">
        <v>829</v>
      </c>
      <c r="B2727" s="173" t="s">
        <v>2108</v>
      </c>
      <c r="C2727" s="173" t="s">
        <v>4048</v>
      </c>
      <c r="D2727" s="173" t="s">
        <v>830</v>
      </c>
      <c r="E2727" s="173" t="s">
        <v>2483</v>
      </c>
      <c r="F2727" s="289">
        <v>27.67</v>
      </c>
      <c r="G2727" s="333">
        <f>ROUND(SUMIF(Anlagenbewegungsdaten!B:B,A2727,Anlagenbewegungsdaten!C:C),3)</f>
        <v>0</v>
      </c>
      <c r="H2727" s="334">
        <f>IF(ISBLANK(F2727),ROUND(SUMIF(Anlagenbewegungsdaten!B:B,A2727,Anlagenbewegungsdaten!D:D),2),ROUND(G2727*F2727%,2))</f>
        <v>0</v>
      </c>
      <c r="I2727" s="334">
        <f>ROUND((H2727-SUMIF(Anlagenbewegungsdaten!$B:$B,A2727,Anlagenbewegungsdaten!D:D)),3)</f>
        <v>0</v>
      </c>
      <c r="J2727" s="335" t="s">
        <v>5179</v>
      </c>
      <c r="K2727" s="335" t="s">
        <v>5193</v>
      </c>
      <c r="L2727" s="516">
        <v>22.14</v>
      </c>
      <c r="M2727" s="332">
        <f>ROUND(SUMIF(Anlagenbewegungsdaten_AV!B:B,A2727,Anlagenbewegungsdaten_AV!C:C),3)</f>
        <v>0</v>
      </c>
      <c r="N2727" s="330">
        <f>IF(ISBLANK(L2727),ROUND(SUMIF(Anlagenbewegungsdaten_AV!B:B,A2727,Anlagenbewegungsdaten_AV!D:D),2),ROUND(M2727*L2727%,2))</f>
        <v>0</v>
      </c>
      <c r="O2727" s="330">
        <f>ROUND(N2727-SUMIF(Anlagenbewegungsdaten_AV!B:B,A2727,Anlagenbewegungsdaten_AV!D:D),3)</f>
        <v>0</v>
      </c>
    </row>
    <row r="2728" spans="1:15" ht="15" customHeight="1" x14ac:dyDescent="0.25">
      <c r="A2728" s="263" t="s">
        <v>831</v>
      </c>
      <c r="B2728" s="173" t="s">
        <v>2108</v>
      </c>
      <c r="C2728" s="173" t="s">
        <v>4048</v>
      </c>
      <c r="D2728" s="173" t="s">
        <v>832</v>
      </c>
      <c r="E2728" s="173" t="s">
        <v>2486</v>
      </c>
      <c r="F2728" s="289">
        <v>30.67</v>
      </c>
      <c r="G2728" s="333">
        <f>ROUND(SUMIF(Anlagenbewegungsdaten!B:B,A2728,Anlagenbewegungsdaten!C:C),3)</f>
        <v>0</v>
      </c>
      <c r="H2728" s="334">
        <f>IF(ISBLANK(F2728),ROUND(SUMIF(Anlagenbewegungsdaten!B:B,A2728,Anlagenbewegungsdaten!D:D),2),ROUND(G2728*F2728%,2))</f>
        <v>0</v>
      </c>
      <c r="I2728" s="334">
        <f>ROUND((H2728-SUMIF(Anlagenbewegungsdaten!$B:$B,A2728,Anlagenbewegungsdaten!D:D)),3)</f>
        <v>0</v>
      </c>
      <c r="J2728" s="335" t="s">
        <v>5179</v>
      </c>
      <c r="K2728" s="335" t="s">
        <v>5193</v>
      </c>
      <c r="L2728" s="516">
        <v>24.54</v>
      </c>
      <c r="M2728" s="332">
        <f>ROUND(SUMIF(Anlagenbewegungsdaten_AV!B:B,A2728,Anlagenbewegungsdaten_AV!C:C),3)</f>
        <v>0</v>
      </c>
      <c r="N2728" s="330">
        <f>IF(ISBLANK(L2728),ROUND(SUMIF(Anlagenbewegungsdaten_AV!B:B,A2728,Anlagenbewegungsdaten_AV!D:D),2),ROUND(M2728*L2728%,2))</f>
        <v>0</v>
      </c>
      <c r="O2728" s="330">
        <f>ROUND(N2728-SUMIF(Anlagenbewegungsdaten_AV!B:B,A2728,Anlagenbewegungsdaten_AV!D:D),3)</f>
        <v>0</v>
      </c>
    </row>
    <row r="2729" spans="1:15" ht="15" customHeight="1" x14ac:dyDescent="0.25">
      <c r="A2729" s="263" t="s">
        <v>833</v>
      </c>
      <c r="B2729" s="173" t="s">
        <v>2108</v>
      </c>
      <c r="C2729" s="173" t="s">
        <v>4048</v>
      </c>
      <c r="D2729" s="173" t="s">
        <v>834</v>
      </c>
      <c r="E2729" s="173" t="s">
        <v>2483</v>
      </c>
      <c r="F2729" s="289">
        <v>12.67</v>
      </c>
      <c r="G2729" s="333">
        <f>ROUND(SUMIF(Anlagenbewegungsdaten!B:B,A2729,Anlagenbewegungsdaten!C:C),3)</f>
        <v>0</v>
      </c>
      <c r="H2729" s="334">
        <f>IF(ISBLANK(F2729),ROUND(SUMIF(Anlagenbewegungsdaten!B:B,A2729,Anlagenbewegungsdaten!D:D),2),ROUND(G2729*F2729%,2))</f>
        <v>0</v>
      </c>
      <c r="I2729" s="334">
        <f>ROUND((H2729-SUMIF(Anlagenbewegungsdaten!$B:$B,A2729,Anlagenbewegungsdaten!D:D)),3)</f>
        <v>0</v>
      </c>
      <c r="J2729" s="335" t="s">
        <v>5179</v>
      </c>
      <c r="K2729" s="335" t="s">
        <v>5193</v>
      </c>
      <c r="L2729" s="516">
        <v>10.14</v>
      </c>
      <c r="M2729" s="332">
        <f>ROUND(SUMIF(Anlagenbewegungsdaten_AV!B:B,A2729,Anlagenbewegungsdaten_AV!C:C),3)</f>
        <v>0</v>
      </c>
      <c r="N2729" s="330">
        <f>IF(ISBLANK(L2729),ROUND(SUMIF(Anlagenbewegungsdaten_AV!B:B,A2729,Anlagenbewegungsdaten_AV!D:D),2),ROUND(M2729*L2729%,2))</f>
        <v>0</v>
      </c>
      <c r="O2729" s="330">
        <f>ROUND(N2729-SUMIF(Anlagenbewegungsdaten_AV!B:B,A2729,Anlagenbewegungsdaten_AV!D:D),3)</f>
        <v>0</v>
      </c>
    </row>
    <row r="2730" spans="1:15" ht="15" customHeight="1" x14ac:dyDescent="0.25">
      <c r="A2730" s="263" t="s">
        <v>835</v>
      </c>
      <c r="B2730" s="173" t="s">
        <v>2108</v>
      </c>
      <c r="C2730" s="173" t="s">
        <v>4048</v>
      </c>
      <c r="D2730" s="173" t="s">
        <v>836</v>
      </c>
      <c r="E2730" s="173" t="s">
        <v>2486</v>
      </c>
      <c r="F2730" s="289">
        <v>15.67</v>
      </c>
      <c r="G2730" s="333">
        <f>ROUND(SUMIF(Anlagenbewegungsdaten!B:B,A2730,Anlagenbewegungsdaten!C:C),3)</f>
        <v>0</v>
      </c>
      <c r="H2730" s="334">
        <f>IF(ISBLANK(F2730),ROUND(SUMIF(Anlagenbewegungsdaten!B:B,A2730,Anlagenbewegungsdaten!D:D),2),ROUND(G2730*F2730%,2))</f>
        <v>0</v>
      </c>
      <c r="I2730" s="334">
        <f>ROUND((H2730-SUMIF(Anlagenbewegungsdaten!$B:$B,A2730,Anlagenbewegungsdaten!D:D)),3)</f>
        <v>0</v>
      </c>
      <c r="J2730" s="335" t="s">
        <v>5179</v>
      </c>
      <c r="K2730" s="335" t="s">
        <v>5193</v>
      </c>
      <c r="L2730" s="516">
        <v>12.54</v>
      </c>
      <c r="M2730" s="332">
        <f>ROUND(SUMIF(Anlagenbewegungsdaten_AV!B:B,A2730,Anlagenbewegungsdaten_AV!C:C),3)</f>
        <v>0</v>
      </c>
      <c r="N2730" s="330">
        <f>IF(ISBLANK(L2730),ROUND(SUMIF(Anlagenbewegungsdaten_AV!B:B,A2730,Anlagenbewegungsdaten_AV!D:D),2),ROUND(M2730*L2730%,2))</f>
        <v>0</v>
      </c>
      <c r="O2730" s="330">
        <f>ROUND(N2730-SUMIF(Anlagenbewegungsdaten_AV!B:B,A2730,Anlagenbewegungsdaten_AV!D:D),3)</f>
        <v>0</v>
      </c>
    </row>
    <row r="2731" spans="1:15" ht="15" customHeight="1" x14ac:dyDescent="0.25">
      <c r="A2731" s="263" t="s">
        <v>837</v>
      </c>
      <c r="B2731" s="173" t="s">
        <v>2108</v>
      </c>
      <c r="C2731" s="173" t="s">
        <v>4048</v>
      </c>
      <c r="D2731" s="174" t="s">
        <v>838</v>
      </c>
      <c r="E2731" s="173" t="s">
        <v>2483</v>
      </c>
      <c r="F2731" s="289">
        <v>13.67</v>
      </c>
      <c r="G2731" s="333">
        <f>ROUND(SUMIF(Anlagenbewegungsdaten!B:B,A2731,Anlagenbewegungsdaten!C:C),3)</f>
        <v>0</v>
      </c>
      <c r="H2731" s="334">
        <f>IF(ISBLANK(F2731),ROUND(SUMIF(Anlagenbewegungsdaten!B:B,A2731,Anlagenbewegungsdaten!D:D),2),ROUND(G2731*F2731%,2))</f>
        <v>0</v>
      </c>
      <c r="I2731" s="334">
        <f>ROUND((H2731-SUMIF(Anlagenbewegungsdaten!$B:$B,A2731,Anlagenbewegungsdaten!D:D)),3)</f>
        <v>0</v>
      </c>
      <c r="J2731" s="335" t="s">
        <v>5179</v>
      </c>
      <c r="K2731" s="335" t="s">
        <v>5193</v>
      </c>
      <c r="L2731" s="516">
        <v>10.94</v>
      </c>
      <c r="M2731" s="332">
        <f>ROUND(SUMIF(Anlagenbewegungsdaten_AV!B:B,A2731,Anlagenbewegungsdaten_AV!C:C),3)</f>
        <v>0</v>
      </c>
      <c r="N2731" s="330">
        <f>IF(ISBLANK(L2731),ROUND(SUMIF(Anlagenbewegungsdaten_AV!B:B,A2731,Anlagenbewegungsdaten_AV!D:D),2),ROUND(M2731*L2731%,2))</f>
        <v>0</v>
      </c>
      <c r="O2731" s="330">
        <f>ROUND(N2731-SUMIF(Anlagenbewegungsdaten_AV!B:B,A2731,Anlagenbewegungsdaten_AV!D:D),3)</f>
        <v>0</v>
      </c>
    </row>
    <row r="2732" spans="1:15" ht="15" customHeight="1" x14ac:dyDescent="0.25">
      <c r="A2732" s="263" t="s">
        <v>839</v>
      </c>
      <c r="B2732" s="173" t="s">
        <v>2108</v>
      </c>
      <c r="C2732" s="173" t="s">
        <v>4048</v>
      </c>
      <c r="D2732" s="174" t="s">
        <v>840</v>
      </c>
      <c r="E2732" s="173" t="s">
        <v>2486</v>
      </c>
      <c r="F2732" s="289">
        <v>16.670000000000002</v>
      </c>
      <c r="G2732" s="333">
        <f>ROUND(SUMIF(Anlagenbewegungsdaten!B:B,A2732,Anlagenbewegungsdaten!C:C),3)</f>
        <v>0</v>
      </c>
      <c r="H2732" s="334">
        <f>IF(ISBLANK(F2732),ROUND(SUMIF(Anlagenbewegungsdaten!B:B,A2732,Anlagenbewegungsdaten!D:D),2),ROUND(G2732*F2732%,2))</f>
        <v>0</v>
      </c>
      <c r="I2732" s="334">
        <f>ROUND((H2732-SUMIF(Anlagenbewegungsdaten!$B:$B,A2732,Anlagenbewegungsdaten!D:D)),3)</f>
        <v>0</v>
      </c>
      <c r="J2732" s="335" t="s">
        <v>5179</v>
      </c>
      <c r="K2732" s="335" t="s">
        <v>5193</v>
      </c>
      <c r="L2732" s="516">
        <v>13.34</v>
      </c>
      <c r="M2732" s="332">
        <f>ROUND(SUMIF(Anlagenbewegungsdaten_AV!B:B,A2732,Anlagenbewegungsdaten_AV!C:C),3)</f>
        <v>0</v>
      </c>
      <c r="N2732" s="330">
        <f>IF(ISBLANK(L2732),ROUND(SUMIF(Anlagenbewegungsdaten_AV!B:B,A2732,Anlagenbewegungsdaten_AV!D:D),2),ROUND(M2732*L2732%,2))</f>
        <v>0</v>
      </c>
      <c r="O2732" s="330">
        <f>ROUND(N2732-SUMIF(Anlagenbewegungsdaten_AV!B:B,A2732,Anlagenbewegungsdaten_AV!D:D),3)</f>
        <v>0</v>
      </c>
    </row>
    <row r="2733" spans="1:15" ht="15" customHeight="1" x14ac:dyDescent="0.25">
      <c r="A2733" s="263" t="s">
        <v>841</v>
      </c>
      <c r="B2733" s="173" t="s">
        <v>2108</v>
      </c>
      <c r="C2733" s="173" t="s">
        <v>4048</v>
      </c>
      <c r="D2733" s="173" t="s">
        <v>842</v>
      </c>
      <c r="E2733" s="173" t="s">
        <v>2483</v>
      </c>
      <c r="F2733" s="289">
        <v>18.670000000000002</v>
      </c>
      <c r="G2733" s="333">
        <f>ROUND(SUMIF(Anlagenbewegungsdaten!B:B,A2733,Anlagenbewegungsdaten!C:C),3)</f>
        <v>0</v>
      </c>
      <c r="H2733" s="334">
        <f>IF(ISBLANK(F2733),ROUND(SUMIF(Anlagenbewegungsdaten!B:B,A2733,Anlagenbewegungsdaten!D:D),2),ROUND(G2733*F2733%,2))</f>
        <v>0</v>
      </c>
      <c r="I2733" s="334">
        <f>ROUND((H2733-SUMIF(Anlagenbewegungsdaten!$B:$B,A2733,Anlagenbewegungsdaten!D:D)),3)</f>
        <v>0</v>
      </c>
      <c r="J2733" s="335" t="s">
        <v>5179</v>
      </c>
      <c r="K2733" s="335" t="s">
        <v>5193</v>
      </c>
      <c r="L2733" s="516">
        <v>14.94</v>
      </c>
      <c r="M2733" s="332">
        <f>ROUND(SUMIF(Anlagenbewegungsdaten_AV!B:B,A2733,Anlagenbewegungsdaten_AV!C:C),3)</f>
        <v>0</v>
      </c>
      <c r="N2733" s="330">
        <f>IF(ISBLANK(L2733),ROUND(SUMIF(Anlagenbewegungsdaten_AV!B:B,A2733,Anlagenbewegungsdaten_AV!D:D),2),ROUND(M2733*L2733%,2))</f>
        <v>0</v>
      </c>
      <c r="O2733" s="330">
        <f>ROUND(N2733-SUMIF(Anlagenbewegungsdaten_AV!B:B,A2733,Anlagenbewegungsdaten_AV!D:D),3)</f>
        <v>0</v>
      </c>
    </row>
    <row r="2734" spans="1:15" ht="15" customHeight="1" x14ac:dyDescent="0.25">
      <c r="A2734" s="263" t="s">
        <v>843</v>
      </c>
      <c r="B2734" s="173" t="s">
        <v>2108</v>
      </c>
      <c r="C2734" s="173" t="s">
        <v>4048</v>
      </c>
      <c r="D2734" s="173" t="s">
        <v>844</v>
      </c>
      <c r="E2734" s="173" t="s">
        <v>2486</v>
      </c>
      <c r="F2734" s="289">
        <v>21.67</v>
      </c>
      <c r="G2734" s="333">
        <f>ROUND(SUMIF(Anlagenbewegungsdaten!B:B,A2734,Anlagenbewegungsdaten!C:C),3)</f>
        <v>0</v>
      </c>
      <c r="H2734" s="334">
        <f>IF(ISBLANK(F2734),ROUND(SUMIF(Anlagenbewegungsdaten!B:B,A2734,Anlagenbewegungsdaten!D:D),2),ROUND(G2734*F2734%,2))</f>
        <v>0</v>
      </c>
      <c r="I2734" s="334">
        <f>ROUND((H2734-SUMIF(Anlagenbewegungsdaten!$B:$B,A2734,Anlagenbewegungsdaten!D:D)),3)</f>
        <v>0</v>
      </c>
      <c r="J2734" s="335" t="s">
        <v>5179</v>
      </c>
      <c r="K2734" s="335" t="s">
        <v>5193</v>
      </c>
      <c r="L2734" s="516">
        <v>17.34</v>
      </c>
      <c r="M2734" s="332">
        <f>ROUND(SUMIF(Anlagenbewegungsdaten_AV!B:B,A2734,Anlagenbewegungsdaten_AV!C:C),3)</f>
        <v>0</v>
      </c>
      <c r="N2734" s="330">
        <f>IF(ISBLANK(L2734),ROUND(SUMIF(Anlagenbewegungsdaten_AV!B:B,A2734,Anlagenbewegungsdaten_AV!D:D),2),ROUND(M2734*L2734%,2))</f>
        <v>0</v>
      </c>
      <c r="O2734" s="330">
        <f>ROUND(N2734-SUMIF(Anlagenbewegungsdaten_AV!B:B,A2734,Anlagenbewegungsdaten_AV!D:D),3)</f>
        <v>0</v>
      </c>
    </row>
    <row r="2735" spans="1:15" ht="15" customHeight="1" x14ac:dyDescent="0.25">
      <c r="A2735" s="263" t="s">
        <v>845</v>
      </c>
      <c r="B2735" s="173" t="s">
        <v>2108</v>
      </c>
      <c r="C2735" s="173" t="s">
        <v>4048</v>
      </c>
      <c r="D2735" s="174" t="s">
        <v>846</v>
      </c>
      <c r="E2735" s="173" t="s">
        <v>2483</v>
      </c>
      <c r="F2735" s="289">
        <v>19.670000000000002</v>
      </c>
      <c r="G2735" s="333">
        <f>ROUND(SUMIF(Anlagenbewegungsdaten!B:B,A2735,Anlagenbewegungsdaten!C:C),3)</f>
        <v>0</v>
      </c>
      <c r="H2735" s="334">
        <f>IF(ISBLANK(F2735),ROUND(SUMIF(Anlagenbewegungsdaten!B:B,A2735,Anlagenbewegungsdaten!D:D),2),ROUND(G2735*F2735%,2))</f>
        <v>0</v>
      </c>
      <c r="I2735" s="334">
        <f>ROUND((H2735-SUMIF(Anlagenbewegungsdaten!$B:$B,A2735,Anlagenbewegungsdaten!D:D)),3)</f>
        <v>0</v>
      </c>
      <c r="J2735" s="335" t="s">
        <v>5179</v>
      </c>
      <c r="K2735" s="335" t="s">
        <v>5193</v>
      </c>
      <c r="L2735" s="516">
        <v>15.74</v>
      </c>
      <c r="M2735" s="332">
        <f>ROUND(SUMIF(Anlagenbewegungsdaten_AV!B:B,A2735,Anlagenbewegungsdaten_AV!C:C),3)</f>
        <v>0</v>
      </c>
      <c r="N2735" s="330">
        <f>IF(ISBLANK(L2735),ROUND(SUMIF(Anlagenbewegungsdaten_AV!B:B,A2735,Anlagenbewegungsdaten_AV!D:D),2),ROUND(M2735*L2735%,2))</f>
        <v>0</v>
      </c>
      <c r="O2735" s="330">
        <f>ROUND(N2735-SUMIF(Anlagenbewegungsdaten_AV!B:B,A2735,Anlagenbewegungsdaten_AV!D:D),3)</f>
        <v>0</v>
      </c>
    </row>
    <row r="2736" spans="1:15" ht="15" customHeight="1" x14ac:dyDescent="0.25">
      <c r="A2736" s="263" t="s">
        <v>847</v>
      </c>
      <c r="B2736" s="173" t="s">
        <v>2108</v>
      </c>
      <c r="C2736" s="173" t="s">
        <v>4048</v>
      </c>
      <c r="D2736" s="174" t="s">
        <v>848</v>
      </c>
      <c r="E2736" s="173" t="s">
        <v>2486</v>
      </c>
      <c r="F2736" s="289">
        <v>22.67</v>
      </c>
      <c r="G2736" s="333">
        <f>ROUND(SUMIF(Anlagenbewegungsdaten!B:B,A2736,Anlagenbewegungsdaten!C:C),3)</f>
        <v>0</v>
      </c>
      <c r="H2736" s="334">
        <f>IF(ISBLANK(F2736),ROUND(SUMIF(Anlagenbewegungsdaten!B:B,A2736,Anlagenbewegungsdaten!D:D),2),ROUND(G2736*F2736%,2))</f>
        <v>0</v>
      </c>
      <c r="I2736" s="334">
        <f>ROUND((H2736-SUMIF(Anlagenbewegungsdaten!$B:$B,A2736,Anlagenbewegungsdaten!D:D)),3)</f>
        <v>0</v>
      </c>
      <c r="J2736" s="335" t="s">
        <v>5179</v>
      </c>
      <c r="K2736" s="335" t="s">
        <v>5193</v>
      </c>
      <c r="L2736" s="516">
        <v>18.14</v>
      </c>
      <c r="M2736" s="332">
        <f>ROUND(SUMIF(Anlagenbewegungsdaten_AV!B:B,A2736,Anlagenbewegungsdaten_AV!C:C),3)</f>
        <v>0</v>
      </c>
      <c r="N2736" s="330">
        <f>IF(ISBLANK(L2736),ROUND(SUMIF(Anlagenbewegungsdaten_AV!B:B,A2736,Anlagenbewegungsdaten_AV!D:D),2),ROUND(M2736*L2736%,2))</f>
        <v>0</v>
      </c>
      <c r="O2736" s="330">
        <f>ROUND(N2736-SUMIF(Anlagenbewegungsdaten_AV!B:B,A2736,Anlagenbewegungsdaten_AV!D:D),3)</f>
        <v>0</v>
      </c>
    </row>
    <row r="2737" spans="1:15" ht="15" customHeight="1" x14ac:dyDescent="0.25">
      <c r="A2737" s="263" t="s">
        <v>849</v>
      </c>
      <c r="B2737" s="173" t="s">
        <v>2108</v>
      </c>
      <c r="C2737" s="173" t="s">
        <v>4048</v>
      </c>
      <c r="D2737" s="173" t="s">
        <v>850</v>
      </c>
      <c r="E2737" s="173" t="s">
        <v>2483</v>
      </c>
      <c r="F2737" s="289">
        <v>19.670000000000002</v>
      </c>
      <c r="G2737" s="333">
        <f>ROUND(SUMIF(Anlagenbewegungsdaten!B:B,A2737,Anlagenbewegungsdaten!C:C),3)</f>
        <v>0</v>
      </c>
      <c r="H2737" s="334">
        <f>IF(ISBLANK(F2737),ROUND(SUMIF(Anlagenbewegungsdaten!B:B,A2737,Anlagenbewegungsdaten!D:D),2),ROUND(G2737*F2737%,2))</f>
        <v>0</v>
      </c>
      <c r="I2737" s="334">
        <f>ROUND((H2737-SUMIF(Anlagenbewegungsdaten!$B:$B,A2737,Anlagenbewegungsdaten!D:D)),3)</f>
        <v>0</v>
      </c>
      <c r="J2737" s="335" t="s">
        <v>5179</v>
      </c>
      <c r="K2737" s="335" t="s">
        <v>5193</v>
      </c>
      <c r="L2737" s="516">
        <v>15.74</v>
      </c>
      <c r="M2737" s="332">
        <f>ROUND(SUMIF(Anlagenbewegungsdaten_AV!B:B,A2737,Anlagenbewegungsdaten_AV!C:C),3)</f>
        <v>0</v>
      </c>
      <c r="N2737" s="330">
        <f>IF(ISBLANK(L2737),ROUND(SUMIF(Anlagenbewegungsdaten_AV!B:B,A2737,Anlagenbewegungsdaten_AV!D:D),2),ROUND(M2737*L2737%,2))</f>
        <v>0</v>
      </c>
      <c r="O2737" s="330">
        <f>ROUND(N2737-SUMIF(Anlagenbewegungsdaten_AV!B:B,A2737,Anlagenbewegungsdaten_AV!D:D),3)</f>
        <v>0</v>
      </c>
    </row>
    <row r="2738" spans="1:15" ht="15" customHeight="1" x14ac:dyDescent="0.25">
      <c r="A2738" s="263" t="s">
        <v>851</v>
      </c>
      <c r="B2738" s="173" t="s">
        <v>2108</v>
      </c>
      <c r="C2738" s="173" t="s">
        <v>4048</v>
      </c>
      <c r="D2738" s="173" t="s">
        <v>852</v>
      </c>
      <c r="E2738" s="173" t="s">
        <v>2486</v>
      </c>
      <c r="F2738" s="289">
        <v>22.67</v>
      </c>
      <c r="G2738" s="333">
        <f>ROUND(SUMIF(Anlagenbewegungsdaten!B:B,A2738,Anlagenbewegungsdaten!C:C),3)</f>
        <v>0</v>
      </c>
      <c r="H2738" s="334">
        <f>IF(ISBLANK(F2738),ROUND(SUMIF(Anlagenbewegungsdaten!B:B,A2738,Anlagenbewegungsdaten!D:D),2),ROUND(G2738*F2738%,2))</f>
        <v>0</v>
      </c>
      <c r="I2738" s="334">
        <f>ROUND((H2738-SUMIF(Anlagenbewegungsdaten!$B:$B,A2738,Anlagenbewegungsdaten!D:D)),3)</f>
        <v>0</v>
      </c>
      <c r="J2738" s="335" t="s">
        <v>5179</v>
      </c>
      <c r="K2738" s="335" t="s">
        <v>5193</v>
      </c>
      <c r="L2738" s="516">
        <v>18.14</v>
      </c>
      <c r="M2738" s="332">
        <f>ROUND(SUMIF(Anlagenbewegungsdaten_AV!B:B,A2738,Anlagenbewegungsdaten_AV!C:C),3)</f>
        <v>0</v>
      </c>
      <c r="N2738" s="330">
        <f>IF(ISBLANK(L2738),ROUND(SUMIF(Anlagenbewegungsdaten_AV!B:B,A2738,Anlagenbewegungsdaten_AV!D:D),2),ROUND(M2738*L2738%,2))</f>
        <v>0</v>
      </c>
      <c r="O2738" s="330">
        <f>ROUND(N2738-SUMIF(Anlagenbewegungsdaten_AV!B:B,A2738,Anlagenbewegungsdaten_AV!D:D),3)</f>
        <v>0</v>
      </c>
    </row>
    <row r="2739" spans="1:15" ht="15" customHeight="1" x14ac:dyDescent="0.25">
      <c r="A2739" s="263" t="s">
        <v>853</v>
      </c>
      <c r="B2739" s="173" t="s">
        <v>2108</v>
      </c>
      <c r="C2739" s="173" t="s">
        <v>4048</v>
      </c>
      <c r="D2739" s="173" t="s">
        <v>854</v>
      </c>
      <c r="E2739" s="173" t="s">
        <v>2483</v>
      </c>
      <c r="F2739" s="289">
        <v>20.67</v>
      </c>
      <c r="G2739" s="333">
        <f>ROUND(SUMIF(Anlagenbewegungsdaten!B:B,A2739,Anlagenbewegungsdaten!C:C),3)</f>
        <v>0</v>
      </c>
      <c r="H2739" s="334">
        <f>IF(ISBLANK(F2739),ROUND(SUMIF(Anlagenbewegungsdaten!B:B,A2739,Anlagenbewegungsdaten!D:D),2),ROUND(G2739*F2739%,2))</f>
        <v>0</v>
      </c>
      <c r="I2739" s="334">
        <f>ROUND((H2739-SUMIF(Anlagenbewegungsdaten!$B:$B,A2739,Anlagenbewegungsdaten!D:D)),3)</f>
        <v>0</v>
      </c>
      <c r="J2739" s="335" t="s">
        <v>5179</v>
      </c>
      <c r="K2739" s="335" t="s">
        <v>5193</v>
      </c>
      <c r="L2739" s="516">
        <v>16.54</v>
      </c>
      <c r="M2739" s="332">
        <f>ROUND(SUMIF(Anlagenbewegungsdaten_AV!B:B,A2739,Anlagenbewegungsdaten_AV!C:C),3)</f>
        <v>0</v>
      </c>
      <c r="N2739" s="330">
        <f>IF(ISBLANK(L2739),ROUND(SUMIF(Anlagenbewegungsdaten_AV!B:B,A2739,Anlagenbewegungsdaten_AV!D:D),2),ROUND(M2739*L2739%,2))</f>
        <v>0</v>
      </c>
      <c r="O2739" s="330">
        <f>ROUND(N2739-SUMIF(Anlagenbewegungsdaten_AV!B:B,A2739,Anlagenbewegungsdaten_AV!D:D),3)</f>
        <v>0</v>
      </c>
    </row>
    <row r="2740" spans="1:15" ht="15" customHeight="1" x14ac:dyDescent="0.25">
      <c r="A2740" s="263" t="s">
        <v>855</v>
      </c>
      <c r="B2740" s="173" t="s">
        <v>2108</v>
      </c>
      <c r="C2740" s="173" t="s">
        <v>4048</v>
      </c>
      <c r="D2740" s="173" t="s">
        <v>856</v>
      </c>
      <c r="E2740" s="173" t="s">
        <v>2486</v>
      </c>
      <c r="F2740" s="289">
        <v>23.67</v>
      </c>
      <c r="G2740" s="333">
        <f>ROUND(SUMIF(Anlagenbewegungsdaten!B:B,A2740,Anlagenbewegungsdaten!C:C),3)</f>
        <v>0</v>
      </c>
      <c r="H2740" s="334">
        <f>IF(ISBLANK(F2740),ROUND(SUMIF(Anlagenbewegungsdaten!B:B,A2740,Anlagenbewegungsdaten!D:D),2),ROUND(G2740*F2740%,2))</f>
        <v>0</v>
      </c>
      <c r="I2740" s="334">
        <f>ROUND((H2740-SUMIF(Anlagenbewegungsdaten!$B:$B,A2740,Anlagenbewegungsdaten!D:D)),3)</f>
        <v>0</v>
      </c>
      <c r="J2740" s="335" t="s">
        <v>5179</v>
      </c>
      <c r="K2740" s="335" t="s">
        <v>5193</v>
      </c>
      <c r="L2740" s="516">
        <v>18.940000000000001</v>
      </c>
      <c r="M2740" s="332">
        <f>ROUND(SUMIF(Anlagenbewegungsdaten_AV!B:B,A2740,Anlagenbewegungsdaten_AV!C:C),3)</f>
        <v>0</v>
      </c>
      <c r="N2740" s="330">
        <f>IF(ISBLANK(L2740),ROUND(SUMIF(Anlagenbewegungsdaten_AV!B:B,A2740,Anlagenbewegungsdaten_AV!D:D),2),ROUND(M2740*L2740%,2))</f>
        <v>0</v>
      </c>
      <c r="O2740" s="330">
        <f>ROUND(N2740-SUMIF(Anlagenbewegungsdaten_AV!B:B,A2740,Anlagenbewegungsdaten_AV!D:D),3)</f>
        <v>0</v>
      </c>
    </row>
    <row r="2741" spans="1:15" ht="15" customHeight="1" x14ac:dyDescent="0.25">
      <c r="A2741" s="263" t="s">
        <v>857</v>
      </c>
      <c r="B2741" s="173" t="s">
        <v>2108</v>
      </c>
      <c r="C2741" s="173" t="s">
        <v>4048</v>
      </c>
      <c r="D2741" s="173" t="s">
        <v>858</v>
      </c>
      <c r="E2741" s="173" t="s">
        <v>2483</v>
      </c>
      <c r="F2741" s="289">
        <v>21.67</v>
      </c>
      <c r="G2741" s="333">
        <f>ROUND(SUMIF(Anlagenbewegungsdaten!B:B,A2741,Anlagenbewegungsdaten!C:C),3)</f>
        <v>0</v>
      </c>
      <c r="H2741" s="334">
        <f>IF(ISBLANK(F2741),ROUND(SUMIF(Anlagenbewegungsdaten!B:B,A2741,Anlagenbewegungsdaten!D:D),2),ROUND(G2741*F2741%,2))</f>
        <v>0</v>
      </c>
      <c r="I2741" s="334">
        <f>ROUND((H2741-SUMIF(Anlagenbewegungsdaten!$B:$B,A2741,Anlagenbewegungsdaten!D:D)),3)</f>
        <v>0</v>
      </c>
      <c r="J2741" s="335" t="s">
        <v>5179</v>
      </c>
      <c r="K2741" s="335" t="s">
        <v>5193</v>
      </c>
      <c r="L2741" s="516">
        <v>17.34</v>
      </c>
      <c r="M2741" s="332">
        <f>ROUND(SUMIF(Anlagenbewegungsdaten_AV!B:B,A2741,Anlagenbewegungsdaten_AV!C:C),3)</f>
        <v>0</v>
      </c>
      <c r="N2741" s="330">
        <f>IF(ISBLANK(L2741),ROUND(SUMIF(Anlagenbewegungsdaten_AV!B:B,A2741,Anlagenbewegungsdaten_AV!D:D),2),ROUND(M2741*L2741%,2))</f>
        <v>0</v>
      </c>
      <c r="O2741" s="330">
        <f>ROUND(N2741-SUMIF(Anlagenbewegungsdaten_AV!B:B,A2741,Anlagenbewegungsdaten_AV!D:D),3)</f>
        <v>0</v>
      </c>
    </row>
    <row r="2742" spans="1:15" ht="15" customHeight="1" x14ac:dyDescent="0.25">
      <c r="A2742" s="263" t="s">
        <v>859</v>
      </c>
      <c r="B2742" s="173" t="s">
        <v>2108</v>
      </c>
      <c r="C2742" s="173" t="s">
        <v>4048</v>
      </c>
      <c r="D2742" s="173" t="s">
        <v>860</v>
      </c>
      <c r="E2742" s="173" t="s">
        <v>2486</v>
      </c>
      <c r="F2742" s="289">
        <v>24.67</v>
      </c>
      <c r="G2742" s="333">
        <f>ROUND(SUMIF(Anlagenbewegungsdaten!B:B,A2742,Anlagenbewegungsdaten!C:C),3)</f>
        <v>0</v>
      </c>
      <c r="H2742" s="334">
        <f>IF(ISBLANK(F2742),ROUND(SUMIF(Anlagenbewegungsdaten!B:B,A2742,Anlagenbewegungsdaten!D:D),2),ROUND(G2742*F2742%,2))</f>
        <v>0</v>
      </c>
      <c r="I2742" s="334">
        <f>ROUND((H2742-SUMIF(Anlagenbewegungsdaten!$B:$B,A2742,Anlagenbewegungsdaten!D:D)),3)</f>
        <v>0</v>
      </c>
      <c r="J2742" s="335" t="s">
        <v>5179</v>
      </c>
      <c r="K2742" s="335" t="s">
        <v>5193</v>
      </c>
      <c r="L2742" s="516">
        <v>19.739999999999998</v>
      </c>
      <c r="M2742" s="332">
        <f>ROUND(SUMIF(Anlagenbewegungsdaten_AV!B:B,A2742,Anlagenbewegungsdaten_AV!C:C),3)</f>
        <v>0</v>
      </c>
      <c r="N2742" s="330">
        <f>IF(ISBLANK(L2742),ROUND(SUMIF(Anlagenbewegungsdaten_AV!B:B,A2742,Anlagenbewegungsdaten_AV!D:D),2),ROUND(M2742*L2742%,2))</f>
        <v>0</v>
      </c>
      <c r="O2742" s="330">
        <f>ROUND(N2742-SUMIF(Anlagenbewegungsdaten_AV!B:B,A2742,Anlagenbewegungsdaten_AV!D:D),3)</f>
        <v>0</v>
      </c>
    </row>
    <row r="2743" spans="1:15" ht="15" customHeight="1" x14ac:dyDescent="0.25">
      <c r="A2743" s="263" t="s">
        <v>861</v>
      </c>
      <c r="B2743" s="173" t="s">
        <v>2108</v>
      </c>
      <c r="C2743" s="173" t="s">
        <v>4048</v>
      </c>
      <c r="D2743" s="173" t="s">
        <v>862</v>
      </c>
      <c r="E2743" s="173" t="s">
        <v>2483</v>
      </c>
      <c r="F2743" s="289">
        <v>22.67</v>
      </c>
      <c r="G2743" s="333">
        <f>ROUND(SUMIF(Anlagenbewegungsdaten!B:B,A2743,Anlagenbewegungsdaten!C:C),3)</f>
        <v>0</v>
      </c>
      <c r="H2743" s="334">
        <f>IF(ISBLANK(F2743),ROUND(SUMIF(Anlagenbewegungsdaten!B:B,A2743,Anlagenbewegungsdaten!D:D),2),ROUND(G2743*F2743%,2))</f>
        <v>0</v>
      </c>
      <c r="I2743" s="334">
        <f>ROUND((H2743-SUMIF(Anlagenbewegungsdaten!$B:$B,A2743,Anlagenbewegungsdaten!D:D)),3)</f>
        <v>0</v>
      </c>
      <c r="J2743" s="335" t="s">
        <v>5179</v>
      </c>
      <c r="K2743" s="335" t="s">
        <v>5193</v>
      </c>
      <c r="L2743" s="516">
        <v>18.14</v>
      </c>
      <c r="M2743" s="332">
        <f>ROUND(SUMIF(Anlagenbewegungsdaten_AV!B:B,A2743,Anlagenbewegungsdaten_AV!C:C),3)</f>
        <v>0</v>
      </c>
      <c r="N2743" s="330">
        <f>IF(ISBLANK(L2743),ROUND(SUMIF(Anlagenbewegungsdaten_AV!B:B,A2743,Anlagenbewegungsdaten_AV!D:D),2),ROUND(M2743*L2743%,2))</f>
        <v>0</v>
      </c>
      <c r="O2743" s="330">
        <f>ROUND(N2743-SUMIF(Anlagenbewegungsdaten_AV!B:B,A2743,Anlagenbewegungsdaten_AV!D:D),3)</f>
        <v>0</v>
      </c>
    </row>
    <row r="2744" spans="1:15" ht="15" customHeight="1" x14ac:dyDescent="0.25">
      <c r="A2744" s="263" t="s">
        <v>863</v>
      </c>
      <c r="B2744" s="173" t="s">
        <v>2108</v>
      </c>
      <c r="C2744" s="173" t="s">
        <v>4048</v>
      </c>
      <c r="D2744" s="173" t="s">
        <v>864</v>
      </c>
      <c r="E2744" s="173" t="s">
        <v>2486</v>
      </c>
      <c r="F2744" s="289">
        <v>25.67</v>
      </c>
      <c r="G2744" s="333">
        <f>ROUND(SUMIF(Anlagenbewegungsdaten!B:B,A2744,Anlagenbewegungsdaten!C:C),3)</f>
        <v>0</v>
      </c>
      <c r="H2744" s="334">
        <f>IF(ISBLANK(F2744),ROUND(SUMIF(Anlagenbewegungsdaten!B:B,A2744,Anlagenbewegungsdaten!D:D),2),ROUND(G2744*F2744%,2))</f>
        <v>0</v>
      </c>
      <c r="I2744" s="334">
        <f>ROUND((H2744-SUMIF(Anlagenbewegungsdaten!$B:$B,A2744,Anlagenbewegungsdaten!D:D)),3)</f>
        <v>0</v>
      </c>
      <c r="J2744" s="335" t="s">
        <v>5179</v>
      </c>
      <c r="K2744" s="335" t="s">
        <v>5193</v>
      </c>
      <c r="L2744" s="516">
        <v>20.54</v>
      </c>
      <c r="M2744" s="332">
        <f>ROUND(SUMIF(Anlagenbewegungsdaten_AV!B:B,A2744,Anlagenbewegungsdaten_AV!C:C),3)</f>
        <v>0</v>
      </c>
      <c r="N2744" s="330">
        <f>IF(ISBLANK(L2744),ROUND(SUMIF(Anlagenbewegungsdaten_AV!B:B,A2744,Anlagenbewegungsdaten_AV!D:D),2),ROUND(M2744*L2744%,2))</f>
        <v>0</v>
      </c>
      <c r="O2744" s="330">
        <f>ROUND(N2744-SUMIF(Anlagenbewegungsdaten_AV!B:B,A2744,Anlagenbewegungsdaten_AV!D:D),3)</f>
        <v>0</v>
      </c>
    </row>
    <row r="2745" spans="1:15" ht="15" customHeight="1" x14ac:dyDescent="0.25">
      <c r="A2745" s="263" t="s">
        <v>865</v>
      </c>
      <c r="B2745" s="173" t="s">
        <v>2108</v>
      </c>
      <c r="C2745" s="173" t="s">
        <v>4048</v>
      </c>
      <c r="D2745" s="173" t="s">
        <v>866</v>
      </c>
      <c r="E2745" s="173" t="s">
        <v>2483</v>
      </c>
      <c r="F2745" s="289">
        <v>23.67</v>
      </c>
      <c r="G2745" s="333">
        <f>ROUND(SUMIF(Anlagenbewegungsdaten!B:B,A2745,Anlagenbewegungsdaten!C:C),3)</f>
        <v>0</v>
      </c>
      <c r="H2745" s="334">
        <f>IF(ISBLANK(F2745),ROUND(SUMIF(Anlagenbewegungsdaten!B:B,A2745,Anlagenbewegungsdaten!D:D),2),ROUND(G2745*F2745%,2))</f>
        <v>0</v>
      </c>
      <c r="I2745" s="334">
        <f>ROUND((H2745-SUMIF(Anlagenbewegungsdaten!$B:$B,A2745,Anlagenbewegungsdaten!D:D)),3)</f>
        <v>0</v>
      </c>
      <c r="J2745" s="335" t="s">
        <v>5179</v>
      </c>
      <c r="K2745" s="335" t="s">
        <v>5193</v>
      </c>
      <c r="L2745" s="516">
        <v>18.940000000000001</v>
      </c>
      <c r="M2745" s="332">
        <f>ROUND(SUMIF(Anlagenbewegungsdaten_AV!B:B,A2745,Anlagenbewegungsdaten_AV!C:C),3)</f>
        <v>0</v>
      </c>
      <c r="N2745" s="330">
        <f>IF(ISBLANK(L2745),ROUND(SUMIF(Anlagenbewegungsdaten_AV!B:B,A2745,Anlagenbewegungsdaten_AV!D:D),2),ROUND(M2745*L2745%,2))</f>
        <v>0</v>
      </c>
      <c r="O2745" s="330">
        <f>ROUND(N2745-SUMIF(Anlagenbewegungsdaten_AV!B:B,A2745,Anlagenbewegungsdaten_AV!D:D),3)</f>
        <v>0</v>
      </c>
    </row>
    <row r="2746" spans="1:15" ht="15" customHeight="1" x14ac:dyDescent="0.25">
      <c r="A2746" s="263" t="s">
        <v>867</v>
      </c>
      <c r="B2746" s="173" t="s">
        <v>2108</v>
      </c>
      <c r="C2746" s="173" t="s">
        <v>4048</v>
      </c>
      <c r="D2746" s="173" t="s">
        <v>868</v>
      </c>
      <c r="E2746" s="173" t="s">
        <v>2486</v>
      </c>
      <c r="F2746" s="289">
        <v>26.67</v>
      </c>
      <c r="G2746" s="333">
        <f>ROUND(SUMIF(Anlagenbewegungsdaten!B:B,A2746,Anlagenbewegungsdaten!C:C),3)</f>
        <v>0</v>
      </c>
      <c r="H2746" s="334">
        <f>IF(ISBLANK(F2746),ROUND(SUMIF(Anlagenbewegungsdaten!B:B,A2746,Anlagenbewegungsdaten!D:D),2),ROUND(G2746*F2746%,2))</f>
        <v>0</v>
      </c>
      <c r="I2746" s="334">
        <f>ROUND((H2746-SUMIF(Anlagenbewegungsdaten!$B:$B,A2746,Anlagenbewegungsdaten!D:D)),3)</f>
        <v>0</v>
      </c>
      <c r="J2746" s="335" t="s">
        <v>5179</v>
      </c>
      <c r="K2746" s="335" t="s">
        <v>5193</v>
      </c>
      <c r="L2746" s="516">
        <v>21.34</v>
      </c>
      <c r="M2746" s="332">
        <f>ROUND(SUMIF(Anlagenbewegungsdaten_AV!B:B,A2746,Anlagenbewegungsdaten_AV!C:C),3)</f>
        <v>0</v>
      </c>
      <c r="N2746" s="330">
        <f>IF(ISBLANK(L2746),ROUND(SUMIF(Anlagenbewegungsdaten_AV!B:B,A2746,Anlagenbewegungsdaten_AV!D:D),2),ROUND(M2746*L2746%,2))</f>
        <v>0</v>
      </c>
      <c r="O2746" s="330">
        <f>ROUND(N2746-SUMIF(Anlagenbewegungsdaten_AV!B:B,A2746,Anlagenbewegungsdaten_AV!D:D),3)</f>
        <v>0</v>
      </c>
    </row>
    <row r="2747" spans="1:15" ht="15" customHeight="1" x14ac:dyDescent="0.25">
      <c r="A2747" s="263" t="s">
        <v>869</v>
      </c>
      <c r="B2747" s="173" t="s">
        <v>2108</v>
      </c>
      <c r="C2747" s="173" t="s">
        <v>4048</v>
      </c>
      <c r="D2747" s="173" t="s">
        <v>870</v>
      </c>
      <c r="E2747" s="173" t="s">
        <v>2483</v>
      </c>
      <c r="F2747" s="289">
        <v>24.67</v>
      </c>
      <c r="G2747" s="333">
        <f>ROUND(SUMIF(Anlagenbewegungsdaten!B:B,A2747,Anlagenbewegungsdaten!C:C),3)</f>
        <v>0</v>
      </c>
      <c r="H2747" s="334">
        <f>IF(ISBLANK(F2747),ROUND(SUMIF(Anlagenbewegungsdaten!B:B,A2747,Anlagenbewegungsdaten!D:D),2),ROUND(G2747*F2747%,2))</f>
        <v>0</v>
      </c>
      <c r="I2747" s="334">
        <f>ROUND((H2747-SUMIF(Anlagenbewegungsdaten!$B:$B,A2747,Anlagenbewegungsdaten!D:D)),3)</f>
        <v>0</v>
      </c>
      <c r="J2747" s="335" t="s">
        <v>5179</v>
      </c>
      <c r="K2747" s="335" t="s">
        <v>5193</v>
      </c>
      <c r="L2747" s="516">
        <v>19.739999999999998</v>
      </c>
      <c r="M2747" s="332">
        <f>ROUND(SUMIF(Anlagenbewegungsdaten_AV!B:B,A2747,Anlagenbewegungsdaten_AV!C:C),3)</f>
        <v>0</v>
      </c>
      <c r="N2747" s="330">
        <f>IF(ISBLANK(L2747),ROUND(SUMIF(Anlagenbewegungsdaten_AV!B:B,A2747,Anlagenbewegungsdaten_AV!D:D),2),ROUND(M2747*L2747%,2))</f>
        <v>0</v>
      </c>
      <c r="O2747" s="330">
        <f>ROUND(N2747-SUMIF(Anlagenbewegungsdaten_AV!B:B,A2747,Anlagenbewegungsdaten_AV!D:D),3)</f>
        <v>0</v>
      </c>
    </row>
    <row r="2748" spans="1:15" ht="15" customHeight="1" x14ac:dyDescent="0.25">
      <c r="A2748" s="263" t="s">
        <v>871</v>
      </c>
      <c r="B2748" s="173" t="s">
        <v>2108</v>
      </c>
      <c r="C2748" s="173" t="s">
        <v>4048</v>
      </c>
      <c r="D2748" s="173" t="s">
        <v>872</v>
      </c>
      <c r="E2748" s="173" t="s">
        <v>2486</v>
      </c>
      <c r="F2748" s="289">
        <v>27.67</v>
      </c>
      <c r="G2748" s="333">
        <f>ROUND(SUMIF(Anlagenbewegungsdaten!B:B,A2748,Anlagenbewegungsdaten!C:C),3)</f>
        <v>0</v>
      </c>
      <c r="H2748" s="334">
        <f>IF(ISBLANK(F2748),ROUND(SUMIF(Anlagenbewegungsdaten!B:B,A2748,Anlagenbewegungsdaten!D:D),2),ROUND(G2748*F2748%,2))</f>
        <v>0</v>
      </c>
      <c r="I2748" s="334">
        <f>ROUND((H2748-SUMIF(Anlagenbewegungsdaten!$B:$B,A2748,Anlagenbewegungsdaten!D:D)),3)</f>
        <v>0</v>
      </c>
      <c r="J2748" s="335" t="s">
        <v>5179</v>
      </c>
      <c r="K2748" s="335" t="s">
        <v>5193</v>
      </c>
      <c r="L2748" s="516">
        <v>22.14</v>
      </c>
      <c r="M2748" s="332">
        <f>ROUND(SUMIF(Anlagenbewegungsdaten_AV!B:B,A2748,Anlagenbewegungsdaten_AV!C:C),3)</f>
        <v>0</v>
      </c>
      <c r="N2748" s="330">
        <f>IF(ISBLANK(L2748),ROUND(SUMIF(Anlagenbewegungsdaten_AV!B:B,A2748,Anlagenbewegungsdaten_AV!D:D),2),ROUND(M2748*L2748%,2))</f>
        <v>0</v>
      </c>
      <c r="O2748" s="330">
        <f>ROUND(N2748-SUMIF(Anlagenbewegungsdaten_AV!B:B,A2748,Anlagenbewegungsdaten_AV!D:D),3)</f>
        <v>0</v>
      </c>
    </row>
    <row r="2749" spans="1:15" ht="15" customHeight="1" x14ac:dyDescent="0.25">
      <c r="A2749" s="263" t="s">
        <v>873</v>
      </c>
      <c r="B2749" s="173" t="s">
        <v>2108</v>
      </c>
      <c r="C2749" s="173" t="s">
        <v>4048</v>
      </c>
      <c r="D2749" s="173" t="s">
        <v>874</v>
      </c>
      <c r="E2749" s="173" t="s">
        <v>2483</v>
      </c>
      <c r="F2749" s="289">
        <v>25.67</v>
      </c>
      <c r="G2749" s="333">
        <f>ROUND(SUMIF(Anlagenbewegungsdaten!B:B,A2749,Anlagenbewegungsdaten!C:C),3)</f>
        <v>0</v>
      </c>
      <c r="H2749" s="334">
        <f>IF(ISBLANK(F2749),ROUND(SUMIF(Anlagenbewegungsdaten!B:B,A2749,Anlagenbewegungsdaten!D:D),2),ROUND(G2749*F2749%,2))</f>
        <v>0</v>
      </c>
      <c r="I2749" s="334">
        <f>ROUND((H2749-SUMIF(Anlagenbewegungsdaten!$B:$B,A2749,Anlagenbewegungsdaten!D:D)),3)</f>
        <v>0</v>
      </c>
      <c r="J2749" s="335" t="s">
        <v>5179</v>
      </c>
      <c r="K2749" s="335" t="s">
        <v>5193</v>
      </c>
      <c r="L2749" s="516">
        <v>20.54</v>
      </c>
      <c r="M2749" s="332">
        <f>ROUND(SUMIF(Anlagenbewegungsdaten_AV!B:B,A2749,Anlagenbewegungsdaten_AV!C:C),3)</f>
        <v>0</v>
      </c>
      <c r="N2749" s="330">
        <f>IF(ISBLANK(L2749),ROUND(SUMIF(Anlagenbewegungsdaten_AV!B:B,A2749,Anlagenbewegungsdaten_AV!D:D),2),ROUND(M2749*L2749%,2))</f>
        <v>0</v>
      </c>
      <c r="O2749" s="330">
        <f>ROUND(N2749-SUMIF(Anlagenbewegungsdaten_AV!B:B,A2749,Anlagenbewegungsdaten_AV!D:D),3)</f>
        <v>0</v>
      </c>
    </row>
    <row r="2750" spans="1:15" ht="15" customHeight="1" x14ac:dyDescent="0.25">
      <c r="A2750" s="263" t="s">
        <v>875</v>
      </c>
      <c r="B2750" s="173" t="s">
        <v>2108</v>
      </c>
      <c r="C2750" s="173" t="s">
        <v>4048</v>
      </c>
      <c r="D2750" s="173" t="s">
        <v>876</v>
      </c>
      <c r="E2750" s="173" t="s">
        <v>2486</v>
      </c>
      <c r="F2750" s="289">
        <v>28.67</v>
      </c>
      <c r="G2750" s="333">
        <f>ROUND(SUMIF(Anlagenbewegungsdaten!B:B,A2750,Anlagenbewegungsdaten!C:C),3)</f>
        <v>0</v>
      </c>
      <c r="H2750" s="334">
        <f>IF(ISBLANK(F2750),ROUND(SUMIF(Anlagenbewegungsdaten!B:B,A2750,Anlagenbewegungsdaten!D:D),2),ROUND(G2750*F2750%,2))</f>
        <v>0</v>
      </c>
      <c r="I2750" s="334">
        <f>ROUND((H2750-SUMIF(Anlagenbewegungsdaten!$B:$B,A2750,Anlagenbewegungsdaten!D:D)),3)</f>
        <v>0</v>
      </c>
      <c r="J2750" s="335" t="s">
        <v>5179</v>
      </c>
      <c r="K2750" s="335" t="s">
        <v>5193</v>
      </c>
      <c r="L2750" s="516">
        <v>22.94</v>
      </c>
      <c r="M2750" s="332">
        <f>ROUND(SUMIF(Anlagenbewegungsdaten_AV!B:B,A2750,Anlagenbewegungsdaten_AV!C:C),3)</f>
        <v>0</v>
      </c>
      <c r="N2750" s="330">
        <f>IF(ISBLANK(L2750),ROUND(SUMIF(Anlagenbewegungsdaten_AV!B:B,A2750,Anlagenbewegungsdaten_AV!D:D),2),ROUND(M2750*L2750%,2))</f>
        <v>0</v>
      </c>
      <c r="O2750" s="330">
        <f>ROUND(N2750-SUMIF(Anlagenbewegungsdaten_AV!B:B,A2750,Anlagenbewegungsdaten_AV!D:D),3)</f>
        <v>0</v>
      </c>
    </row>
    <row r="2751" spans="1:15" ht="15" customHeight="1" x14ac:dyDescent="0.25">
      <c r="A2751" s="263" t="s">
        <v>877</v>
      </c>
      <c r="B2751" s="173" t="s">
        <v>2108</v>
      </c>
      <c r="C2751" s="173" t="s">
        <v>4048</v>
      </c>
      <c r="D2751" s="173" t="s">
        <v>878</v>
      </c>
      <c r="E2751" s="173" t="s">
        <v>2483</v>
      </c>
      <c r="F2751" s="289">
        <v>26.67</v>
      </c>
      <c r="G2751" s="333">
        <f>ROUND(SUMIF(Anlagenbewegungsdaten!B:B,A2751,Anlagenbewegungsdaten!C:C),3)</f>
        <v>0</v>
      </c>
      <c r="H2751" s="334">
        <f>IF(ISBLANK(F2751),ROUND(SUMIF(Anlagenbewegungsdaten!B:B,A2751,Anlagenbewegungsdaten!D:D),2),ROUND(G2751*F2751%,2))</f>
        <v>0</v>
      </c>
      <c r="I2751" s="334">
        <f>ROUND((H2751-SUMIF(Anlagenbewegungsdaten!$B:$B,A2751,Anlagenbewegungsdaten!D:D)),3)</f>
        <v>0</v>
      </c>
      <c r="J2751" s="335" t="s">
        <v>5179</v>
      </c>
      <c r="K2751" s="335" t="s">
        <v>5193</v>
      </c>
      <c r="L2751" s="516">
        <v>21.34</v>
      </c>
      <c r="M2751" s="332">
        <f>ROUND(SUMIF(Anlagenbewegungsdaten_AV!B:B,A2751,Anlagenbewegungsdaten_AV!C:C),3)</f>
        <v>0</v>
      </c>
      <c r="N2751" s="330">
        <f>IF(ISBLANK(L2751),ROUND(SUMIF(Anlagenbewegungsdaten_AV!B:B,A2751,Anlagenbewegungsdaten_AV!D:D),2),ROUND(M2751*L2751%,2))</f>
        <v>0</v>
      </c>
      <c r="O2751" s="330">
        <f>ROUND(N2751-SUMIF(Anlagenbewegungsdaten_AV!B:B,A2751,Anlagenbewegungsdaten_AV!D:D),3)</f>
        <v>0</v>
      </c>
    </row>
    <row r="2752" spans="1:15" ht="15" customHeight="1" x14ac:dyDescent="0.25">
      <c r="A2752" s="263" t="s">
        <v>879</v>
      </c>
      <c r="B2752" s="173" t="s">
        <v>2108</v>
      </c>
      <c r="C2752" s="173" t="s">
        <v>4048</v>
      </c>
      <c r="D2752" s="173" t="s">
        <v>880</v>
      </c>
      <c r="E2752" s="173" t="s">
        <v>2486</v>
      </c>
      <c r="F2752" s="289">
        <v>29.67</v>
      </c>
      <c r="G2752" s="333">
        <f>ROUND(SUMIF(Anlagenbewegungsdaten!B:B,A2752,Anlagenbewegungsdaten!C:C),3)</f>
        <v>0</v>
      </c>
      <c r="H2752" s="334">
        <f>IF(ISBLANK(F2752),ROUND(SUMIF(Anlagenbewegungsdaten!B:B,A2752,Anlagenbewegungsdaten!D:D),2),ROUND(G2752*F2752%,2))</f>
        <v>0</v>
      </c>
      <c r="I2752" s="334">
        <f>ROUND((H2752-SUMIF(Anlagenbewegungsdaten!$B:$B,A2752,Anlagenbewegungsdaten!D:D)),3)</f>
        <v>0</v>
      </c>
      <c r="J2752" s="335" t="s">
        <v>5179</v>
      </c>
      <c r="K2752" s="335" t="s">
        <v>5193</v>
      </c>
      <c r="L2752" s="516">
        <v>23.74</v>
      </c>
      <c r="M2752" s="332">
        <f>ROUND(SUMIF(Anlagenbewegungsdaten_AV!B:B,A2752,Anlagenbewegungsdaten_AV!C:C),3)</f>
        <v>0</v>
      </c>
      <c r="N2752" s="330">
        <f>IF(ISBLANK(L2752),ROUND(SUMIF(Anlagenbewegungsdaten_AV!B:B,A2752,Anlagenbewegungsdaten_AV!D:D),2),ROUND(M2752*L2752%,2))</f>
        <v>0</v>
      </c>
      <c r="O2752" s="330">
        <f>ROUND(N2752-SUMIF(Anlagenbewegungsdaten_AV!B:B,A2752,Anlagenbewegungsdaten_AV!D:D),3)</f>
        <v>0</v>
      </c>
    </row>
    <row r="2753" spans="1:15" ht="15" customHeight="1" x14ac:dyDescent="0.25">
      <c r="A2753" s="263" t="s">
        <v>881</v>
      </c>
      <c r="B2753" s="173" t="s">
        <v>2108</v>
      </c>
      <c r="C2753" s="173" t="s">
        <v>4048</v>
      </c>
      <c r="D2753" s="173" t="s">
        <v>882</v>
      </c>
      <c r="E2753" s="173" t="s">
        <v>2483</v>
      </c>
      <c r="F2753" s="289">
        <v>13.67</v>
      </c>
      <c r="G2753" s="333">
        <f>ROUND(SUMIF(Anlagenbewegungsdaten!B:B,A2753,Anlagenbewegungsdaten!C:C),3)</f>
        <v>0</v>
      </c>
      <c r="H2753" s="334">
        <f>IF(ISBLANK(F2753),ROUND(SUMIF(Anlagenbewegungsdaten!B:B,A2753,Anlagenbewegungsdaten!D:D),2),ROUND(G2753*F2753%,2))</f>
        <v>0</v>
      </c>
      <c r="I2753" s="334">
        <f>ROUND((H2753-SUMIF(Anlagenbewegungsdaten!$B:$B,A2753,Anlagenbewegungsdaten!D:D)),3)</f>
        <v>0</v>
      </c>
      <c r="J2753" s="335" t="s">
        <v>5179</v>
      </c>
      <c r="K2753" s="335" t="s">
        <v>5193</v>
      </c>
      <c r="L2753" s="516">
        <v>10.94</v>
      </c>
      <c r="M2753" s="332">
        <f>ROUND(SUMIF(Anlagenbewegungsdaten_AV!B:B,A2753,Anlagenbewegungsdaten_AV!C:C),3)</f>
        <v>0</v>
      </c>
      <c r="N2753" s="330">
        <f>IF(ISBLANK(L2753),ROUND(SUMIF(Anlagenbewegungsdaten_AV!B:B,A2753,Anlagenbewegungsdaten_AV!D:D),2),ROUND(M2753*L2753%,2))</f>
        <v>0</v>
      </c>
      <c r="O2753" s="330">
        <f>ROUND(N2753-SUMIF(Anlagenbewegungsdaten_AV!B:B,A2753,Anlagenbewegungsdaten_AV!D:D),3)</f>
        <v>0</v>
      </c>
    </row>
    <row r="2754" spans="1:15" ht="15" customHeight="1" x14ac:dyDescent="0.25">
      <c r="A2754" s="263" t="s">
        <v>883</v>
      </c>
      <c r="B2754" s="173" t="s">
        <v>2108</v>
      </c>
      <c r="C2754" s="173" t="s">
        <v>4048</v>
      </c>
      <c r="D2754" s="173" t="s">
        <v>884</v>
      </c>
      <c r="E2754" s="173" t="s">
        <v>2486</v>
      </c>
      <c r="F2754" s="289">
        <v>16.670000000000002</v>
      </c>
      <c r="G2754" s="333">
        <f>ROUND(SUMIF(Anlagenbewegungsdaten!B:B,A2754,Anlagenbewegungsdaten!C:C),3)</f>
        <v>0</v>
      </c>
      <c r="H2754" s="334">
        <f>IF(ISBLANK(F2754),ROUND(SUMIF(Anlagenbewegungsdaten!B:B,A2754,Anlagenbewegungsdaten!D:D),2),ROUND(G2754*F2754%,2))</f>
        <v>0</v>
      </c>
      <c r="I2754" s="334">
        <f>ROUND((H2754-SUMIF(Anlagenbewegungsdaten!$B:$B,A2754,Anlagenbewegungsdaten!D:D)),3)</f>
        <v>0</v>
      </c>
      <c r="J2754" s="335" t="s">
        <v>5179</v>
      </c>
      <c r="K2754" s="335" t="s">
        <v>5193</v>
      </c>
      <c r="L2754" s="516">
        <v>13.34</v>
      </c>
      <c r="M2754" s="332">
        <f>ROUND(SUMIF(Anlagenbewegungsdaten_AV!B:B,A2754,Anlagenbewegungsdaten_AV!C:C),3)</f>
        <v>0</v>
      </c>
      <c r="N2754" s="330">
        <f>IF(ISBLANK(L2754),ROUND(SUMIF(Anlagenbewegungsdaten_AV!B:B,A2754,Anlagenbewegungsdaten_AV!D:D),2),ROUND(M2754*L2754%,2))</f>
        <v>0</v>
      </c>
      <c r="O2754" s="330">
        <f>ROUND(N2754-SUMIF(Anlagenbewegungsdaten_AV!B:B,A2754,Anlagenbewegungsdaten_AV!D:D),3)</f>
        <v>0</v>
      </c>
    </row>
    <row r="2755" spans="1:15" ht="15" customHeight="1" x14ac:dyDescent="0.25">
      <c r="A2755" s="263" t="s">
        <v>885</v>
      </c>
      <c r="B2755" s="173" t="s">
        <v>2108</v>
      </c>
      <c r="C2755" s="173" t="s">
        <v>4048</v>
      </c>
      <c r="D2755" s="174" t="s">
        <v>886</v>
      </c>
      <c r="E2755" s="173" t="s">
        <v>2483</v>
      </c>
      <c r="F2755" s="289">
        <v>14.67</v>
      </c>
      <c r="G2755" s="333">
        <f>ROUND(SUMIF(Anlagenbewegungsdaten!B:B,A2755,Anlagenbewegungsdaten!C:C),3)</f>
        <v>0</v>
      </c>
      <c r="H2755" s="334">
        <f>IF(ISBLANK(F2755),ROUND(SUMIF(Anlagenbewegungsdaten!B:B,A2755,Anlagenbewegungsdaten!D:D),2),ROUND(G2755*F2755%,2))</f>
        <v>0</v>
      </c>
      <c r="I2755" s="334">
        <f>ROUND((H2755-SUMIF(Anlagenbewegungsdaten!$B:$B,A2755,Anlagenbewegungsdaten!D:D)),3)</f>
        <v>0</v>
      </c>
      <c r="J2755" s="335" t="s">
        <v>5179</v>
      </c>
      <c r="K2755" s="335" t="s">
        <v>5193</v>
      </c>
      <c r="L2755" s="516">
        <v>11.74</v>
      </c>
      <c r="M2755" s="332">
        <f>ROUND(SUMIF(Anlagenbewegungsdaten_AV!B:B,A2755,Anlagenbewegungsdaten_AV!C:C),3)</f>
        <v>0</v>
      </c>
      <c r="N2755" s="330">
        <f>IF(ISBLANK(L2755),ROUND(SUMIF(Anlagenbewegungsdaten_AV!B:B,A2755,Anlagenbewegungsdaten_AV!D:D),2),ROUND(M2755*L2755%,2))</f>
        <v>0</v>
      </c>
      <c r="O2755" s="330">
        <f>ROUND(N2755-SUMIF(Anlagenbewegungsdaten_AV!B:B,A2755,Anlagenbewegungsdaten_AV!D:D),3)</f>
        <v>0</v>
      </c>
    </row>
    <row r="2756" spans="1:15" ht="15" customHeight="1" x14ac:dyDescent="0.25">
      <c r="A2756" s="263" t="s">
        <v>887</v>
      </c>
      <c r="B2756" s="173" t="s">
        <v>2108</v>
      </c>
      <c r="C2756" s="173" t="s">
        <v>4048</v>
      </c>
      <c r="D2756" s="174" t="s">
        <v>888</v>
      </c>
      <c r="E2756" s="173" t="s">
        <v>2486</v>
      </c>
      <c r="F2756" s="289">
        <v>17.670000000000002</v>
      </c>
      <c r="G2756" s="333">
        <f>ROUND(SUMIF(Anlagenbewegungsdaten!B:B,A2756,Anlagenbewegungsdaten!C:C),3)</f>
        <v>0</v>
      </c>
      <c r="H2756" s="334">
        <f>IF(ISBLANK(F2756),ROUND(SUMIF(Anlagenbewegungsdaten!B:B,A2756,Anlagenbewegungsdaten!D:D),2),ROUND(G2756*F2756%,2))</f>
        <v>0</v>
      </c>
      <c r="I2756" s="334">
        <f>ROUND((H2756-SUMIF(Anlagenbewegungsdaten!$B:$B,A2756,Anlagenbewegungsdaten!D:D)),3)</f>
        <v>0</v>
      </c>
      <c r="J2756" s="335" t="s">
        <v>5179</v>
      </c>
      <c r="K2756" s="335" t="s">
        <v>5193</v>
      </c>
      <c r="L2756" s="516">
        <v>14.14</v>
      </c>
      <c r="M2756" s="332">
        <f>ROUND(SUMIF(Anlagenbewegungsdaten_AV!B:B,A2756,Anlagenbewegungsdaten_AV!C:C),3)</f>
        <v>0</v>
      </c>
      <c r="N2756" s="330">
        <f>IF(ISBLANK(L2756),ROUND(SUMIF(Anlagenbewegungsdaten_AV!B:B,A2756,Anlagenbewegungsdaten_AV!D:D),2),ROUND(M2756*L2756%,2))</f>
        <v>0</v>
      </c>
      <c r="O2756" s="330">
        <f>ROUND(N2756-SUMIF(Anlagenbewegungsdaten_AV!B:B,A2756,Anlagenbewegungsdaten_AV!D:D),3)</f>
        <v>0</v>
      </c>
    </row>
    <row r="2757" spans="1:15" ht="15" customHeight="1" x14ac:dyDescent="0.25">
      <c r="A2757" s="263" t="s">
        <v>889</v>
      </c>
      <c r="B2757" s="173" t="s">
        <v>2108</v>
      </c>
      <c r="C2757" s="173" t="s">
        <v>4048</v>
      </c>
      <c r="D2757" s="173" t="s">
        <v>890</v>
      </c>
      <c r="E2757" s="173" t="s">
        <v>2483</v>
      </c>
      <c r="F2757" s="289">
        <v>19.670000000000002</v>
      </c>
      <c r="G2757" s="333">
        <f>ROUND(SUMIF(Anlagenbewegungsdaten!B:B,A2757,Anlagenbewegungsdaten!C:C),3)</f>
        <v>0</v>
      </c>
      <c r="H2757" s="334">
        <f>IF(ISBLANK(F2757),ROUND(SUMIF(Anlagenbewegungsdaten!B:B,A2757,Anlagenbewegungsdaten!D:D),2),ROUND(G2757*F2757%,2))</f>
        <v>0</v>
      </c>
      <c r="I2757" s="334">
        <f>ROUND((H2757-SUMIF(Anlagenbewegungsdaten!$B:$B,A2757,Anlagenbewegungsdaten!D:D)),3)</f>
        <v>0</v>
      </c>
      <c r="J2757" s="335" t="s">
        <v>5179</v>
      </c>
      <c r="K2757" s="335" t="s">
        <v>5193</v>
      </c>
      <c r="L2757" s="516">
        <v>15.74</v>
      </c>
      <c r="M2757" s="332">
        <f>ROUND(SUMIF(Anlagenbewegungsdaten_AV!B:B,A2757,Anlagenbewegungsdaten_AV!C:C),3)</f>
        <v>0</v>
      </c>
      <c r="N2757" s="330">
        <f>IF(ISBLANK(L2757),ROUND(SUMIF(Anlagenbewegungsdaten_AV!B:B,A2757,Anlagenbewegungsdaten_AV!D:D),2),ROUND(M2757*L2757%,2))</f>
        <v>0</v>
      </c>
      <c r="O2757" s="330">
        <f>ROUND(N2757-SUMIF(Anlagenbewegungsdaten_AV!B:B,A2757,Anlagenbewegungsdaten_AV!D:D),3)</f>
        <v>0</v>
      </c>
    </row>
    <row r="2758" spans="1:15" ht="15" customHeight="1" x14ac:dyDescent="0.25">
      <c r="A2758" s="263" t="s">
        <v>891</v>
      </c>
      <c r="B2758" s="173" t="s">
        <v>2108</v>
      </c>
      <c r="C2758" s="173" t="s">
        <v>4048</v>
      </c>
      <c r="D2758" s="173" t="s">
        <v>892</v>
      </c>
      <c r="E2758" s="173" t="s">
        <v>2486</v>
      </c>
      <c r="F2758" s="289">
        <v>22.67</v>
      </c>
      <c r="G2758" s="333">
        <f>ROUND(SUMIF(Anlagenbewegungsdaten!B:B,A2758,Anlagenbewegungsdaten!C:C),3)</f>
        <v>0</v>
      </c>
      <c r="H2758" s="334">
        <f>IF(ISBLANK(F2758),ROUND(SUMIF(Anlagenbewegungsdaten!B:B,A2758,Anlagenbewegungsdaten!D:D),2),ROUND(G2758*F2758%,2))</f>
        <v>0</v>
      </c>
      <c r="I2758" s="334">
        <f>ROUND((H2758-SUMIF(Anlagenbewegungsdaten!$B:$B,A2758,Anlagenbewegungsdaten!D:D)),3)</f>
        <v>0</v>
      </c>
      <c r="J2758" s="335" t="s">
        <v>5179</v>
      </c>
      <c r="K2758" s="335" t="s">
        <v>5193</v>
      </c>
      <c r="L2758" s="516">
        <v>18.14</v>
      </c>
      <c r="M2758" s="332">
        <f>ROUND(SUMIF(Anlagenbewegungsdaten_AV!B:B,A2758,Anlagenbewegungsdaten_AV!C:C),3)</f>
        <v>0</v>
      </c>
      <c r="N2758" s="330">
        <f>IF(ISBLANK(L2758),ROUND(SUMIF(Anlagenbewegungsdaten_AV!B:B,A2758,Anlagenbewegungsdaten_AV!D:D),2),ROUND(M2758*L2758%,2))</f>
        <v>0</v>
      </c>
      <c r="O2758" s="330">
        <f>ROUND(N2758-SUMIF(Anlagenbewegungsdaten_AV!B:B,A2758,Anlagenbewegungsdaten_AV!D:D),3)</f>
        <v>0</v>
      </c>
    </row>
    <row r="2759" spans="1:15" ht="15" customHeight="1" x14ac:dyDescent="0.25">
      <c r="A2759" s="263" t="s">
        <v>893</v>
      </c>
      <c r="B2759" s="173" t="s">
        <v>2108</v>
      </c>
      <c r="C2759" s="173" t="s">
        <v>4048</v>
      </c>
      <c r="D2759" s="174" t="s">
        <v>894</v>
      </c>
      <c r="E2759" s="173" t="s">
        <v>2483</v>
      </c>
      <c r="F2759" s="289">
        <v>20.67</v>
      </c>
      <c r="G2759" s="333">
        <f>ROUND(SUMIF(Anlagenbewegungsdaten!B:B,A2759,Anlagenbewegungsdaten!C:C),3)</f>
        <v>0</v>
      </c>
      <c r="H2759" s="334">
        <f>IF(ISBLANK(F2759),ROUND(SUMIF(Anlagenbewegungsdaten!B:B,A2759,Anlagenbewegungsdaten!D:D),2),ROUND(G2759*F2759%,2))</f>
        <v>0</v>
      </c>
      <c r="I2759" s="334">
        <f>ROUND((H2759-SUMIF(Anlagenbewegungsdaten!$B:$B,A2759,Anlagenbewegungsdaten!D:D)),3)</f>
        <v>0</v>
      </c>
      <c r="J2759" s="335" t="s">
        <v>5179</v>
      </c>
      <c r="K2759" s="335" t="s">
        <v>5193</v>
      </c>
      <c r="L2759" s="516">
        <v>16.54</v>
      </c>
      <c r="M2759" s="332">
        <f>ROUND(SUMIF(Anlagenbewegungsdaten_AV!B:B,A2759,Anlagenbewegungsdaten_AV!C:C),3)</f>
        <v>0</v>
      </c>
      <c r="N2759" s="330">
        <f>IF(ISBLANK(L2759),ROUND(SUMIF(Anlagenbewegungsdaten_AV!B:B,A2759,Anlagenbewegungsdaten_AV!D:D),2),ROUND(M2759*L2759%,2))</f>
        <v>0</v>
      </c>
      <c r="O2759" s="330">
        <f>ROUND(N2759-SUMIF(Anlagenbewegungsdaten_AV!B:B,A2759,Anlagenbewegungsdaten_AV!D:D),3)</f>
        <v>0</v>
      </c>
    </row>
    <row r="2760" spans="1:15" ht="15" customHeight="1" x14ac:dyDescent="0.25">
      <c r="A2760" s="263" t="s">
        <v>895</v>
      </c>
      <c r="B2760" s="173" t="s">
        <v>2108</v>
      </c>
      <c r="C2760" s="173" t="s">
        <v>4048</v>
      </c>
      <c r="D2760" s="174" t="s">
        <v>896</v>
      </c>
      <c r="E2760" s="173" t="s">
        <v>2486</v>
      </c>
      <c r="F2760" s="289">
        <v>23.67</v>
      </c>
      <c r="G2760" s="333">
        <f>ROUND(SUMIF(Anlagenbewegungsdaten!B:B,A2760,Anlagenbewegungsdaten!C:C),3)</f>
        <v>0</v>
      </c>
      <c r="H2760" s="334">
        <f>IF(ISBLANK(F2760),ROUND(SUMIF(Anlagenbewegungsdaten!B:B,A2760,Anlagenbewegungsdaten!D:D),2),ROUND(G2760*F2760%,2))</f>
        <v>0</v>
      </c>
      <c r="I2760" s="334">
        <f>ROUND((H2760-SUMIF(Anlagenbewegungsdaten!$B:$B,A2760,Anlagenbewegungsdaten!D:D)),3)</f>
        <v>0</v>
      </c>
      <c r="J2760" s="335" t="s">
        <v>5179</v>
      </c>
      <c r="K2760" s="335" t="s">
        <v>5193</v>
      </c>
      <c r="L2760" s="516">
        <v>18.940000000000001</v>
      </c>
      <c r="M2760" s="332">
        <f>ROUND(SUMIF(Anlagenbewegungsdaten_AV!B:B,A2760,Anlagenbewegungsdaten_AV!C:C),3)</f>
        <v>0</v>
      </c>
      <c r="N2760" s="330">
        <f>IF(ISBLANK(L2760),ROUND(SUMIF(Anlagenbewegungsdaten_AV!B:B,A2760,Anlagenbewegungsdaten_AV!D:D),2),ROUND(M2760*L2760%,2))</f>
        <v>0</v>
      </c>
      <c r="O2760" s="330">
        <f>ROUND(N2760-SUMIF(Anlagenbewegungsdaten_AV!B:B,A2760,Anlagenbewegungsdaten_AV!D:D),3)</f>
        <v>0</v>
      </c>
    </row>
    <row r="2761" spans="1:15" ht="15" customHeight="1" x14ac:dyDescent="0.25">
      <c r="A2761" s="263" t="s">
        <v>897</v>
      </c>
      <c r="B2761" s="173" t="s">
        <v>2108</v>
      </c>
      <c r="C2761" s="173" t="s">
        <v>4048</v>
      </c>
      <c r="D2761" s="173" t="s">
        <v>898</v>
      </c>
      <c r="E2761" s="173" t="s">
        <v>2483</v>
      </c>
      <c r="F2761" s="289">
        <v>20.67</v>
      </c>
      <c r="G2761" s="333">
        <f>ROUND(SUMIF(Anlagenbewegungsdaten!B:B,A2761,Anlagenbewegungsdaten!C:C),3)</f>
        <v>0</v>
      </c>
      <c r="H2761" s="334">
        <f>IF(ISBLANK(F2761),ROUND(SUMIF(Anlagenbewegungsdaten!B:B,A2761,Anlagenbewegungsdaten!D:D),2),ROUND(G2761*F2761%,2))</f>
        <v>0</v>
      </c>
      <c r="I2761" s="334">
        <f>ROUND((H2761-SUMIF(Anlagenbewegungsdaten!$B:$B,A2761,Anlagenbewegungsdaten!D:D)),3)</f>
        <v>0</v>
      </c>
      <c r="J2761" s="335" t="s">
        <v>5179</v>
      </c>
      <c r="K2761" s="335" t="s">
        <v>5193</v>
      </c>
      <c r="L2761" s="516">
        <v>16.54</v>
      </c>
      <c r="M2761" s="332">
        <f>ROUND(SUMIF(Anlagenbewegungsdaten_AV!B:B,A2761,Anlagenbewegungsdaten_AV!C:C),3)</f>
        <v>0</v>
      </c>
      <c r="N2761" s="330">
        <f>IF(ISBLANK(L2761),ROUND(SUMIF(Anlagenbewegungsdaten_AV!B:B,A2761,Anlagenbewegungsdaten_AV!D:D),2),ROUND(M2761*L2761%,2))</f>
        <v>0</v>
      </c>
      <c r="O2761" s="330">
        <f>ROUND(N2761-SUMIF(Anlagenbewegungsdaten_AV!B:B,A2761,Anlagenbewegungsdaten_AV!D:D),3)</f>
        <v>0</v>
      </c>
    </row>
    <row r="2762" spans="1:15" ht="15" customHeight="1" x14ac:dyDescent="0.25">
      <c r="A2762" s="263" t="s">
        <v>899</v>
      </c>
      <c r="B2762" s="173" t="s">
        <v>2108</v>
      </c>
      <c r="C2762" s="173" t="s">
        <v>4048</v>
      </c>
      <c r="D2762" s="173" t="s">
        <v>900</v>
      </c>
      <c r="E2762" s="173" t="s">
        <v>2486</v>
      </c>
      <c r="F2762" s="289">
        <v>23.67</v>
      </c>
      <c r="G2762" s="333">
        <f>ROUND(SUMIF(Anlagenbewegungsdaten!B:B,A2762,Anlagenbewegungsdaten!C:C),3)</f>
        <v>0</v>
      </c>
      <c r="H2762" s="334">
        <f>IF(ISBLANK(F2762),ROUND(SUMIF(Anlagenbewegungsdaten!B:B,A2762,Anlagenbewegungsdaten!D:D),2),ROUND(G2762*F2762%,2))</f>
        <v>0</v>
      </c>
      <c r="I2762" s="334">
        <f>ROUND((H2762-SUMIF(Anlagenbewegungsdaten!$B:$B,A2762,Anlagenbewegungsdaten!D:D)),3)</f>
        <v>0</v>
      </c>
      <c r="J2762" s="335" t="s">
        <v>5179</v>
      </c>
      <c r="K2762" s="335" t="s">
        <v>5193</v>
      </c>
      <c r="L2762" s="516">
        <v>18.940000000000001</v>
      </c>
      <c r="M2762" s="332">
        <f>ROUND(SUMIF(Anlagenbewegungsdaten_AV!B:B,A2762,Anlagenbewegungsdaten_AV!C:C),3)</f>
        <v>0</v>
      </c>
      <c r="N2762" s="330">
        <f>IF(ISBLANK(L2762),ROUND(SUMIF(Anlagenbewegungsdaten_AV!B:B,A2762,Anlagenbewegungsdaten_AV!D:D),2),ROUND(M2762*L2762%,2))</f>
        <v>0</v>
      </c>
      <c r="O2762" s="330">
        <f>ROUND(N2762-SUMIF(Anlagenbewegungsdaten_AV!B:B,A2762,Anlagenbewegungsdaten_AV!D:D),3)</f>
        <v>0</v>
      </c>
    </row>
    <row r="2763" spans="1:15" ht="15" customHeight="1" x14ac:dyDescent="0.25">
      <c r="A2763" s="263" t="s">
        <v>901</v>
      </c>
      <c r="B2763" s="173" t="s">
        <v>2108</v>
      </c>
      <c r="C2763" s="173" t="s">
        <v>4048</v>
      </c>
      <c r="D2763" s="173" t="s">
        <v>902</v>
      </c>
      <c r="E2763" s="173" t="s">
        <v>2483</v>
      </c>
      <c r="F2763" s="289">
        <v>21.67</v>
      </c>
      <c r="G2763" s="333">
        <f>ROUND(SUMIF(Anlagenbewegungsdaten!B:B,A2763,Anlagenbewegungsdaten!C:C),3)</f>
        <v>0</v>
      </c>
      <c r="H2763" s="334">
        <f>IF(ISBLANK(F2763),ROUND(SUMIF(Anlagenbewegungsdaten!B:B,A2763,Anlagenbewegungsdaten!D:D),2),ROUND(G2763*F2763%,2))</f>
        <v>0</v>
      </c>
      <c r="I2763" s="334">
        <f>ROUND((H2763-SUMIF(Anlagenbewegungsdaten!$B:$B,A2763,Anlagenbewegungsdaten!D:D)),3)</f>
        <v>0</v>
      </c>
      <c r="J2763" s="335" t="s">
        <v>5179</v>
      </c>
      <c r="K2763" s="335" t="s">
        <v>5193</v>
      </c>
      <c r="L2763" s="516">
        <v>17.34</v>
      </c>
      <c r="M2763" s="332">
        <f>ROUND(SUMIF(Anlagenbewegungsdaten_AV!B:B,A2763,Anlagenbewegungsdaten_AV!C:C),3)</f>
        <v>0</v>
      </c>
      <c r="N2763" s="330">
        <f>IF(ISBLANK(L2763),ROUND(SUMIF(Anlagenbewegungsdaten_AV!B:B,A2763,Anlagenbewegungsdaten_AV!D:D),2),ROUND(M2763*L2763%,2))</f>
        <v>0</v>
      </c>
      <c r="O2763" s="330">
        <f>ROUND(N2763-SUMIF(Anlagenbewegungsdaten_AV!B:B,A2763,Anlagenbewegungsdaten_AV!D:D),3)</f>
        <v>0</v>
      </c>
    </row>
    <row r="2764" spans="1:15" ht="15" customHeight="1" x14ac:dyDescent="0.25">
      <c r="A2764" s="263" t="s">
        <v>903</v>
      </c>
      <c r="B2764" s="173" t="s">
        <v>2108</v>
      </c>
      <c r="C2764" s="173" t="s">
        <v>4048</v>
      </c>
      <c r="D2764" s="173" t="s">
        <v>904</v>
      </c>
      <c r="E2764" s="173" t="s">
        <v>2486</v>
      </c>
      <c r="F2764" s="289">
        <v>24.67</v>
      </c>
      <c r="G2764" s="333">
        <f>ROUND(SUMIF(Anlagenbewegungsdaten!B:B,A2764,Anlagenbewegungsdaten!C:C),3)</f>
        <v>0</v>
      </c>
      <c r="H2764" s="334">
        <f>IF(ISBLANK(F2764),ROUND(SUMIF(Anlagenbewegungsdaten!B:B,A2764,Anlagenbewegungsdaten!D:D),2),ROUND(G2764*F2764%,2))</f>
        <v>0</v>
      </c>
      <c r="I2764" s="334">
        <f>ROUND((H2764-SUMIF(Anlagenbewegungsdaten!$B:$B,A2764,Anlagenbewegungsdaten!D:D)),3)</f>
        <v>0</v>
      </c>
      <c r="J2764" s="335" t="s">
        <v>5179</v>
      </c>
      <c r="K2764" s="335" t="s">
        <v>5193</v>
      </c>
      <c r="L2764" s="516">
        <v>19.739999999999998</v>
      </c>
      <c r="M2764" s="332">
        <f>ROUND(SUMIF(Anlagenbewegungsdaten_AV!B:B,A2764,Anlagenbewegungsdaten_AV!C:C),3)</f>
        <v>0</v>
      </c>
      <c r="N2764" s="330">
        <f>IF(ISBLANK(L2764),ROUND(SUMIF(Anlagenbewegungsdaten_AV!B:B,A2764,Anlagenbewegungsdaten_AV!D:D),2),ROUND(M2764*L2764%,2))</f>
        <v>0</v>
      </c>
      <c r="O2764" s="330">
        <f>ROUND(N2764-SUMIF(Anlagenbewegungsdaten_AV!B:B,A2764,Anlagenbewegungsdaten_AV!D:D),3)</f>
        <v>0</v>
      </c>
    </row>
    <row r="2765" spans="1:15" ht="15" customHeight="1" x14ac:dyDescent="0.25">
      <c r="A2765" s="263" t="s">
        <v>905</v>
      </c>
      <c r="B2765" s="173" t="s">
        <v>2108</v>
      </c>
      <c r="C2765" s="173" t="s">
        <v>4048</v>
      </c>
      <c r="D2765" s="173" t="s">
        <v>906</v>
      </c>
      <c r="E2765" s="173" t="s">
        <v>2483</v>
      </c>
      <c r="F2765" s="289">
        <v>22.67</v>
      </c>
      <c r="G2765" s="333">
        <f>ROUND(SUMIF(Anlagenbewegungsdaten!B:B,A2765,Anlagenbewegungsdaten!C:C),3)</f>
        <v>0</v>
      </c>
      <c r="H2765" s="334">
        <f>IF(ISBLANK(F2765),ROUND(SUMIF(Anlagenbewegungsdaten!B:B,A2765,Anlagenbewegungsdaten!D:D),2),ROUND(G2765*F2765%,2))</f>
        <v>0</v>
      </c>
      <c r="I2765" s="334">
        <f>ROUND((H2765-SUMIF(Anlagenbewegungsdaten!$B:$B,A2765,Anlagenbewegungsdaten!D:D)),3)</f>
        <v>0</v>
      </c>
      <c r="J2765" s="335" t="s">
        <v>5179</v>
      </c>
      <c r="K2765" s="335" t="s">
        <v>5193</v>
      </c>
      <c r="L2765" s="516">
        <v>18.14</v>
      </c>
      <c r="M2765" s="332">
        <f>ROUND(SUMIF(Anlagenbewegungsdaten_AV!B:B,A2765,Anlagenbewegungsdaten_AV!C:C),3)</f>
        <v>0</v>
      </c>
      <c r="N2765" s="330">
        <f>IF(ISBLANK(L2765),ROUND(SUMIF(Anlagenbewegungsdaten_AV!B:B,A2765,Anlagenbewegungsdaten_AV!D:D),2),ROUND(M2765*L2765%,2))</f>
        <v>0</v>
      </c>
      <c r="O2765" s="330">
        <f>ROUND(N2765-SUMIF(Anlagenbewegungsdaten_AV!B:B,A2765,Anlagenbewegungsdaten_AV!D:D),3)</f>
        <v>0</v>
      </c>
    </row>
    <row r="2766" spans="1:15" ht="15" customHeight="1" x14ac:dyDescent="0.25">
      <c r="A2766" s="263" t="s">
        <v>907</v>
      </c>
      <c r="B2766" s="173" t="s">
        <v>2108</v>
      </c>
      <c r="C2766" s="173" t="s">
        <v>4048</v>
      </c>
      <c r="D2766" s="173" t="s">
        <v>908</v>
      </c>
      <c r="E2766" s="173" t="s">
        <v>2486</v>
      </c>
      <c r="F2766" s="289">
        <v>25.67</v>
      </c>
      <c r="G2766" s="333">
        <f>ROUND(SUMIF(Anlagenbewegungsdaten!B:B,A2766,Anlagenbewegungsdaten!C:C),3)</f>
        <v>0</v>
      </c>
      <c r="H2766" s="334">
        <f>IF(ISBLANK(F2766),ROUND(SUMIF(Anlagenbewegungsdaten!B:B,A2766,Anlagenbewegungsdaten!D:D),2),ROUND(G2766*F2766%,2))</f>
        <v>0</v>
      </c>
      <c r="I2766" s="334">
        <f>ROUND((H2766-SUMIF(Anlagenbewegungsdaten!$B:$B,A2766,Anlagenbewegungsdaten!D:D)),3)</f>
        <v>0</v>
      </c>
      <c r="J2766" s="335" t="s">
        <v>5179</v>
      </c>
      <c r="K2766" s="335" t="s">
        <v>5193</v>
      </c>
      <c r="L2766" s="516">
        <v>20.54</v>
      </c>
      <c r="M2766" s="332">
        <f>ROUND(SUMIF(Anlagenbewegungsdaten_AV!B:B,A2766,Anlagenbewegungsdaten_AV!C:C),3)</f>
        <v>0</v>
      </c>
      <c r="N2766" s="330">
        <f>IF(ISBLANK(L2766),ROUND(SUMIF(Anlagenbewegungsdaten_AV!B:B,A2766,Anlagenbewegungsdaten_AV!D:D),2),ROUND(M2766*L2766%,2))</f>
        <v>0</v>
      </c>
      <c r="O2766" s="330">
        <f>ROUND(N2766-SUMIF(Anlagenbewegungsdaten_AV!B:B,A2766,Anlagenbewegungsdaten_AV!D:D),3)</f>
        <v>0</v>
      </c>
    </row>
    <row r="2767" spans="1:15" ht="15" customHeight="1" x14ac:dyDescent="0.25">
      <c r="A2767" s="263" t="s">
        <v>909</v>
      </c>
      <c r="B2767" s="173" t="s">
        <v>2108</v>
      </c>
      <c r="C2767" s="173" t="s">
        <v>4048</v>
      </c>
      <c r="D2767" s="173" t="s">
        <v>910</v>
      </c>
      <c r="E2767" s="173" t="s">
        <v>2483</v>
      </c>
      <c r="F2767" s="289">
        <v>23.67</v>
      </c>
      <c r="G2767" s="333">
        <f>ROUND(SUMIF(Anlagenbewegungsdaten!B:B,A2767,Anlagenbewegungsdaten!C:C),3)</f>
        <v>0</v>
      </c>
      <c r="H2767" s="334">
        <f>IF(ISBLANK(F2767),ROUND(SUMIF(Anlagenbewegungsdaten!B:B,A2767,Anlagenbewegungsdaten!D:D),2),ROUND(G2767*F2767%,2))</f>
        <v>0</v>
      </c>
      <c r="I2767" s="334">
        <f>ROUND((H2767-SUMIF(Anlagenbewegungsdaten!$B:$B,A2767,Anlagenbewegungsdaten!D:D)),3)</f>
        <v>0</v>
      </c>
      <c r="J2767" s="335" t="s">
        <v>5179</v>
      </c>
      <c r="K2767" s="335" t="s">
        <v>5193</v>
      </c>
      <c r="L2767" s="516">
        <v>18.940000000000001</v>
      </c>
      <c r="M2767" s="332">
        <f>ROUND(SUMIF(Anlagenbewegungsdaten_AV!B:B,A2767,Anlagenbewegungsdaten_AV!C:C),3)</f>
        <v>0</v>
      </c>
      <c r="N2767" s="330">
        <f>IF(ISBLANK(L2767),ROUND(SUMIF(Anlagenbewegungsdaten_AV!B:B,A2767,Anlagenbewegungsdaten_AV!D:D),2),ROUND(M2767*L2767%,2))</f>
        <v>0</v>
      </c>
      <c r="O2767" s="330">
        <f>ROUND(N2767-SUMIF(Anlagenbewegungsdaten_AV!B:B,A2767,Anlagenbewegungsdaten_AV!D:D),3)</f>
        <v>0</v>
      </c>
    </row>
    <row r="2768" spans="1:15" ht="15" customHeight="1" x14ac:dyDescent="0.25">
      <c r="A2768" s="263" t="s">
        <v>911</v>
      </c>
      <c r="B2768" s="173" t="s">
        <v>2108</v>
      </c>
      <c r="C2768" s="173" t="s">
        <v>4048</v>
      </c>
      <c r="D2768" s="173" t="s">
        <v>912</v>
      </c>
      <c r="E2768" s="173" t="s">
        <v>2486</v>
      </c>
      <c r="F2768" s="289">
        <v>26.67</v>
      </c>
      <c r="G2768" s="333">
        <f>ROUND(SUMIF(Anlagenbewegungsdaten!B:B,A2768,Anlagenbewegungsdaten!C:C),3)</f>
        <v>0</v>
      </c>
      <c r="H2768" s="334">
        <f>IF(ISBLANK(F2768),ROUND(SUMIF(Anlagenbewegungsdaten!B:B,A2768,Anlagenbewegungsdaten!D:D),2),ROUND(G2768*F2768%,2))</f>
        <v>0</v>
      </c>
      <c r="I2768" s="334">
        <f>ROUND((H2768-SUMIF(Anlagenbewegungsdaten!$B:$B,A2768,Anlagenbewegungsdaten!D:D)),3)</f>
        <v>0</v>
      </c>
      <c r="J2768" s="335" t="s">
        <v>5179</v>
      </c>
      <c r="K2768" s="335" t="s">
        <v>5193</v>
      </c>
      <c r="L2768" s="516">
        <v>21.34</v>
      </c>
      <c r="M2768" s="332">
        <f>ROUND(SUMIF(Anlagenbewegungsdaten_AV!B:B,A2768,Anlagenbewegungsdaten_AV!C:C),3)</f>
        <v>0</v>
      </c>
      <c r="N2768" s="330">
        <f>IF(ISBLANK(L2768),ROUND(SUMIF(Anlagenbewegungsdaten_AV!B:B,A2768,Anlagenbewegungsdaten_AV!D:D),2),ROUND(M2768*L2768%,2))</f>
        <v>0</v>
      </c>
      <c r="O2768" s="330">
        <f>ROUND(N2768-SUMIF(Anlagenbewegungsdaten_AV!B:B,A2768,Anlagenbewegungsdaten_AV!D:D),3)</f>
        <v>0</v>
      </c>
    </row>
    <row r="2769" spans="1:15" ht="15" customHeight="1" x14ac:dyDescent="0.25">
      <c r="A2769" s="263" t="s">
        <v>913</v>
      </c>
      <c r="B2769" s="173" t="s">
        <v>2108</v>
      </c>
      <c r="C2769" s="173" t="s">
        <v>4048</v>
      </c>
      <c r="D2769" s="173" t="s">
        <v>914</v>
      </c>
      <c r="E2769" s="173" t="s">
        <v>2483</v>
      </c>
      <c r="F2769" s="289">
        <v>24.67</v>
      </c>
      <c r="G2769" s="333">
        <f>ROUND(SUMIF(Anlagenbewegungsdaten!B:B,A2769,Anlagenbewegungsdaten!C:C),3)</f>
        <v>0</v>
      </c>
      <c r="H2769" s="334">
        <f>IF(ISBLANK(F2769),ROUND(SUMIF(Anlagenbewegungsdaten!B:B,A2769,Anlagenbewegungsdaten!D:D),2),ROUND(G2769*F2769%,2))</f>
        <v>0</v>
      </c>
      <c r="I2769" s="334">
        <f>ROUND((H2769-SUMIF(Anlagenbewegungsdaten!$B:$B,A2769,Anlagenbewegungsdaten!D:D)),3)</f>
        <v>0</v>
      </c>
      <c r="J2769" s="335" t="s">
        <v>5179</v>
      </c>
      <c r="K2769" s="335" t="s">
        <v>5193</v>
      </c>
      <c r="L2769" s="516">
        <v>19.739999999999998</v>
      </c>
      <c r="M2769" s="332">
        <f>ROUND(SUMIF(Anlagenbewegungsdaten_AV!B:B,A2769,Anlagenbewegungsdaten_AV!C:C),3)</f>
        <v>0</v>
      </c>
      <c r="N2769" s="330">
        <f>IF(ISBLANK(L2769),ROUND(SUMIF(Anlagenbewegungsdaten_AV!B:B,A2769,Anlagenbewegungsdaten_AV!D:D),2),ROUND(M2769*L2769%,2))</f>
        <v>0</v>
      </c>
      <c r="O2769" s="330">
        <f>ROUND(N2769-SUMIF(Anlagenbewegungsdaten_AV!B:B,A2769,Anlagenbewegungsdaten_AV!D:D),3)</f>
        <v>0</v>
      </c>
    </row>
    <row r="2770" spans="1:15" ht="15" customHeight="1" x14ac:dyDescent="0.25">
      <c r="A2770" s="263" t="s">
        <v>915</v>
      </c>
      <c r="B2770" s="173" t="s">
        <v>2108</v>
      </c>
      <c r="C2770" s="173" t="s">
        <v>4048</v>
      </c>
      <c r="D2770" s="173" t="s">
        <v>916</v>
      </c>
      <c r="E2770" s="173" t="s">
        <v>2486</v>
      </c>
      <c r="F2770" s="289">
        <v>27.67</v>
      </c>
      <c r="G2770" s="333">
        <f>ROUND(SUMIF(Anlagenbewegungsdaten!B:B,A2770,Anlagenbewegungsdaten!C:C),3)</f>
        <v>0</v>
      </c>
      <c r="H2770" s="334">
        <f>IF(ISBLANK(F2770),ROUND(SUMIF(Anlagenbewegungsdaten!B:B,A2770,Anlagenbewegungsdaten!D:D),2),ROUND(G2770*F2770%,2))</f>
        <v>0</v>
      </c>
      <c r="I2770" s="334">
        <f>ROUND((H2770-SUMIF(Anlagenbewegungsdaten!$B:$B,A2770,Anlagenbewegungsdaten!D:D)),3)</f>
        <v>0</v>
      </c>
      <c r="J2770" s="335" t="s">
        <v>5179</v>
      </c>
      <c r="K2770" s="335" t="s">
        <v>5193</v>
      </c>
      <c r="L2770" s="516">
        <v>22.14</v>
      </c>
      <c r="M2770" s="332">
        <f>ROUND(SUMIF(Anlagenbewegungsdaten_AV!B:B,A2770,Anlagenbewegungsdaten_AV!C:C),3)</f>
        <v>0</v>
      </c>
      <c r="N2770" s="330">
        <f>IF(ISBLANK(L2770),ROUND(SUMIF(Anlagenbewegungsdaten_AV!B:B,A2770,Anlagenbewegungsdaten_AV!D:D),2),ROUND(M2770*L2770%,2))</f>
        <v>0</v>
      </c>
      <c r="O2770" s="330">
        <f>ROUND(N2770-SUMIF(Anlagenbewegungsdaten_AV!B:B,A2770,Anlagenbewegungsdaten_AV!D:D),3)</f>
        <v>0</v>
      </c>
    </row>
    <row r="2771" spans="1:15" ht="15" customHeight="1" x14ac:dyDescent="0.25">
      <c r="A2771" s="263" t="s">
        <v>917</v>
      </c>
      <c r="B2771" s="173" t="s">
        <v>2108</v>
      </c>
      <c r="C2771" s="173" t="s">
        <v>4048</v>
      </c>
      <c r="D2771" s="173" t="s">
        <v>918</v>
      </c>
      <c r="E2771" s="173" t="s">
        <v>2483</v>
      </c>
      <c r="F2771" s="289">
        <v>25.67</v>
      </c>
      <c r="G2771" s="333">
        <f>ROUND(SUMIF(Anlagenbewegungsdaten!B:B,A2771,Anlagenbewegungsdaten!C:C),3)</f>
        <v>0</v>
      </c>
      <c r="H2771" s="334">
        <f>IF(ISBLANK(F2771),ROUND(SUMIF(Anlagenbewegungsdaten!B:B,A2771,Anlagenbewegungsdaten!D:D),2),ROUND(G2771*F2771%,2))</f>
        <v>0</v>
      </c>
      <c r="I2771" s="334">
        <f>ROUND((H2771-SUMIF(Anlagenbewegungsdaten!$B:$B,A2771,Anlagenbewegungsdaten!D:D)),3)</f>
        <v>0</v>
      </c>
      <c r="J2771" s="335" t="s">
        <v>5179</v>
      </c>
      <c r="K2771" s="335" t="s">
        <v>5193</v>
      </c>
      <c r="L2771" s="516">
        <v>20.54</v>
      </c>
      <c r="M2771" s="332">
        <f>ROUND(SUMIF(Anlagenbewegungsdaten_AV!B:B,A2771,Anlagenbewegungsdaten_AV!C:C),3)</f>
        <v>0</v>
      </c>
      <c r="N2771" s="330">
        <f>IF(ISBLANK(L2771),ROUND(SUMIF(Anlagenbewegungsdaten_AV!B:B,A2771,Anlagenbewegungsdaten_AV!D:D),2),ROUND(M2771*L2771%,2))</f>
        <v>0</v>
      </c>
      <c r="O2771" s="330">
        <f>ROUND(N2771-SUMIF(Anlagenbewegungsdaten_AV!B:B,A2771,Anlagenbewegungsdaten_AV!D:D),3)</f>
        <v>0</v>
      </c>
    </row>
    <row r="2772" spans="1:15" ht="15" customHeight="1" x14ac:dyDescent="0.25">
      <c r="A2772" s="263" t="s">
        <v>919</v>
      </c>
      <c r="B2772" s="173" t="s">
        <v>2108</v>
      </c>
      <c r="C2772" s="173" t="s">
        <v>4048</v>
      </c>
      <c r="D2772" s="173" t="s">
        <v>920</v>
      </c>
      <c r="E2772" s="173" t="s">
        <v>2486</v>
      </c>
      <c r="F2772" s="289">
        <v>28.67</v>
      </c>
      <c r="G2772" s="333">
        <f>ROUND(SUMIF(Anlagenbewegungsdaten!B:B,A2772,Anlagenbewegungsdaten!C:C),3)</f>
        <v>0</v>
      </c>
      <c r="H2772" s="334">
        <f>IF(ISBLANK(F2772),ROUND(SUMIF(Anlagenbewegungsdaten!B:B,A2772,Anlagenbewegungsdaten!D:D),2),ROUND(G2772*F2772%,2))</f>
        <v>0</v>
      </c>
      <c r="I2772" s="334">
        <f>ROUND((H2772-SUMIF(Anlagenbewegungsdaten!$B:$B,A2772,Anlagenbewegungsdaten!D:D)),3)</f>
        <v>0</v>
      </c>
      <c r="J2772" s="335" t="s">
        <v>5179</v>
      </c>
      <c r="K2772" s="335" t="s">
        <v>5193</v>
      </c>
      <c r="L2772" s="516">
        <v>22.94</v>
      </c>
      <c r="M2772" s="332">
        <f>ROUND(SUMIF(Anlagenbewegungsdaten_AV!B:B,A2772,Anlagenbewegungsdaten_AV!C:C),3)</f>
        <v>0</v>
      </c>
      <c r="N2772" s="330">
        <f>IF(ISBLANK(L2772),ROUND(SUMIF(Anlagenbewegungsdaten_AV!B:B,A2772,Anlagenbewegungsdaten_AV!D:D),2),ROUND(M2772*L2772%,2))</f>
        <v>0</v>
      </c>
      <c r="O2772" s="330">
        <f>ROUND(N2772-SUMIF(Anlagenbewegungsdaten_AV!B:B,A2772,Anlagenbewegungsdaten_AV!D:D),3)</f>
        <v>0</v>
      </c>
    </row>
    <row r="2773" spans="1:15" ht="15" customHeight="1" x14ac:dyDescent="0.25">
      <c r="A2773" s="263" t="s">
        <v>921</v>
      </c>
      <c r="B2773" s="173" t="s">
        <v>2108</v>
      </c>
      <c r="C2773" s="173" t="s">
        <v>4048</v>
      </c>
      <c r="D2773" s="173" t="s">
        <v>922</v>
      </c>
      <c r="E2773" s="173" t="s">
        <v>2483</v>
      </c>
      <c r="F2773" s="289">
        <v>26.67</v>
      </c>
      <c r="G2773" s="333">
        <f>ROUND(SUMIF(Anlagenbewegungsdaten!B:B,A2773,Anlagenbewegungsdaten!C:C),3)</f>
        <v>0</v>
      </c>
      <c r="H2773" s="334">
        <f>IF(ISBLANK(F2773),ROUND(SUMIF(Anlagenbewegungsdaten!B:B,A2773,Anlagenbewegungsdaten!D:D),2),ROUND(G2773*F2773%,2))</f>
        <v>0</v>
      </c>
      <c r="I2773" s="334">
        <f>ROUND((H2773-SUMIF(Anlagenbewegungsdaten!$B:$B,A2773,Anlagenbewegungsdaten!D:D)),3)</f>
        <v>0</v>
      </c>
      <c r="J2773" s="335" t="s">
        <v>5179</v>
      </c>
      <c r="K2773" s="335" t="s">
        <v>5193</v>
      </c>
      <c r="L2773" s="516">
        <v>21.34</v>
      </c>
      <c r="M2773" s="332">
        <f>ROUND(SUMIF(Anlagenbewegungsdaten_AV!B:B,A2773,Anlagenbewegungsdaten_AV!C:C),3)</f>
        <v>0</v>
      </c>
      <c r="N2773" s="330">
        <f>IF(ISBLANK(L2773),ROUND(SUMIF(Anlagenbewegungsdaten_AV!B:B,A2773,Anlagenbewegungsdaten_AV!D:D),2),ROUND(M2773*L2773%,2))</f>
        <v>0</v>
      </c>
      <c r="O2773" s="330">
        <f>ROUND(N2773-SUMIF(Anlagenbewegungsdaten_AV!B:B,A2773,Anlagenbewegungsdaten_AV!D:D),3)</f>
        <v>0</v>
      </c>
    </row>
    <row r="2774" spans="1:15" ht="15" customHeight="1" x14ac:dyDescent="0.25">
      <c r="A2774" s="263" t="s">
        <v>923</v>
      </c>
      <c r="B2774" s="173" t="s">
        <v>2108</v>
      </c>
      <c r="C2774" s="173" t="s">
        <v>4048</v>
      </c>
      <c r="D2774" s="173" t="s">
        <v>924</v>
      </c>
      <c r="E2774" s="173" t="s">
        <v>2486</v>
      </c>
      <c r="F2774" s="289">
        <v>29.67</v>
      </c>
      <c r="G2774" s="333">
        <f>ROUND(SUMIF(Anlagenbewegungsdaten!B:B,A2774,Anlagenbewegungsdaten!C:C),3)</f>
        <v>0</v>
      </c>
      <c r="H2774" s="334">
        <f>IF(ISBLANK(F2774),ROUND(SUMIF(Anlagenbewegungsdaten!B:B,A2774,Anlagenbewegungsdaten!D:D),2),ROUND(G2774*F2774%,2))</f>
        <v>0</v>
      </c>
      <c r="I2774" s="334">
        <f>ROUND((H2774-SUMIF(Anlagenbewegungsdaten!$B:$B,A2774,Anlagenbewegungsdaten!D:D)),3)</f>
        <v>0</v>
      </c>
      <c r="J2774" s="335" t="s">
        <v>5179</v>
      </c>
      <c r="K2774" s="335" t="s">
        <v>5193</v>
      </c>
      <c r="L2774" s="516">
        <v>23.74</v>
      </c>
      <c r="M2774" s="332">
        <f>ROUND(SUMIF(Anlagenbewegungsdaten_AV!B:B,A2774,Anlagenbewegungsdaten_AV!C:C),3)</f>
        <v>0</v>
      </c>
      <c r="N2774" s="330">
        <f>IF(ISBLANK(L2774),ROUND(SUMIF(Anlagenbewegungsdaten_AV!B:B,A2774,Anlagenbewegungsdaten_AV!D:D),2),ROUND(M2774*L2774%,2))</f>
        <v>0</v>
      </c>
      <c r="O2774" s="330">
        <f>ROUND(N2774-SUMIF(Anlagenbewegungsdaten_AV!B:B,A2774,Anlagenbewegungsdaten_AV!D:D),3)</f>
        <v>0</v>
      </c>
    </row>
    <row r="2775" spans="1:15" ht="15" customHeight="1" x14ac:dyDescent="0.25">
      <c r="A2775" s="263" t="s">
        <v>925</v>
      </c>
      <c r="B2775" s="173" t="s">
        <v>2108</v>
      </c>
      <c r="C2775" s="173" t="s">
        <v>4048</v>
      </c>
      <c r="D2775" s="173" t="s">
        <v>926</v>
      </c>
      <c r="E2775" s="173" t="s">
        <v>2483</v>
      </c>
      <c r="F2775" s="289">
        <v>27.67</v>
      </c>
      <c r="G2775" s="333">
        <f>ROUND(SUMIF(Anlagenbewegungsdaten!B:B,A2775,Anlagenbewegungsdaten!C:C),3)</f>
        <v>0</v>
      </c>
      <c r="H2775" s="334">
        <f>IF(ISBLANK(F2775),ROUND(SUMIF(Anlagenbewegungsdaten!B:B,A2775,Anlagenbewegungsdaten!D:D),2),ROUND(G2775*F2775%,2))</f>
        <v>0</v>
      </c>
      <c r="I2775" s="334">
        <f>ROUND((H2775-SUMIF(Anlagenbewegungsdaten!$B:$B,A2775,Anlagenbewegungsdaten!D:D)),3)</f>
        <v>0</v>
      </c>
      <c r="J2775" s="335" t="s">
        <v>5179</v>
      </c>
      <c r="K2775" s="335" t="s">
        <v>5193</v>
      </c>
      <c r="L2775" s="516">
        <v>22.14</v>
      </c>
      <c r="M2775" s="332">
        <f>ROUND(SUMIF(Anlagenbewegungsdaten_AV!B:B,A2775,Anlagenbewegungsdaten_AV!C:C),3)</f>
        <v>0</v>
      </c>
      <c r="N2775" s="330">
        <f>IF(ISBLANK(L2775),ROUND(SUMIF(Anlagenbewegungsdaten_AV!B:B,A2775,Anlagenbewegungsdaten_AV!D:D),2),ROUND(M2775*L2775%,2))</f>
        <v>0</v>
      </c>
      <c r="O2775" s="330">
        <f>ROUND(N2775-SUMIF(Anlagenbewegungsdaten_AV!B:B,A2775,Anlagenbewegungsdaten_AV!D:D),3)</f>
        <v>0</v>
      </c>
    </row>
    <row r="2776" spans="1:15" ht="15" customHeight="1" x14ac:dyDescent="0.25">
      <c r="A2776" s="263" t="s">
        <v>927</v>
      </c>
      <c r="B2776" s="173" t="s">
        <v>2108</v>
      </c>
      <c r="C2776" s="173" t="s">
        <v>4048</v>
      </c>
      <c r="D2776" s="173" t="s">
        <v>928</v>
      </c>
      <c r="E2776" s="173" t="s">
        <v>2486</v>
      </c>
      <c r="F2776" s="289">
        <v>30.67</v>
      </c>
      <c r="G2776" s="333">
        <f>ROUND(SUMIF(Anlagenbewegungsdaten!B:B,A2776,Anlagenbewegungsdaten!C:C),3)</f>
        <v>0</v>
      </c>
      <c r="H2776" s="334">
        <f>IF(ISBLANK(F2776),ROUND(SUMIF(Anlagenbewegungsdaten!B:B,A2776,Anlagenbewegungsdaten!D:D),2),ROUND(G2776*F2776%,2))</f>
        <v>0</v>
      </c>
      <c r="I2776" s="334">
        <f>ROUND((H2776-SUMIF(Anlagenbewegungsdaten!$B:$B,A2776,Anlagenbewegungsdaten!D:D)),3)</f>
        <v>0</v>
      </c>
      <c r="J2776" s="335" t="s">
        <v>5179</v>
      </c>
      <c r="K2776" s="335" t="s">
        <v>5193</v>
      </c>
      <c r="L2776" s="516">
        <v>24.54</v>
      </c>
      <c r="M2776" s="332">
        <f>ROUND(SUMIF(Anlagenbewegungsdaten_AV!B:B,A2776,Anlagenbewegungsdaten_AV!C:C),3)</f>
        <v>0</v>
      </c>
      <c r="N2776" s="330">
        <f>IF(ISBLANK(L2776),ROUND(SUMIF(Anlagenbewegungsdaten_AV!B:B,A2776,Anlagenbewegungsdaten_AV!D:D),2),ROUND(M2776*L2776%,2))</f>
        <v>0</v>
      </c>
      <c r="O2776" s="330">
        <f>ROUND(N2776-SUMIF(Anlagenbewegungsdaten_AV!B:B,A2776,Anlagenbewegungsdaten_AV!D:D),3)</f>
        <v>0</v>
      </c>
    </row>
    <row r="2777" spans="1:15" ht="15" customHeight="1" x14ac:dyDescent="0.25">
      <c r="A2777" s="263" t="s">
        <v>929</v>
      </c>
      <c r="B2777" s="173" t="s">
        <v>2108</v>
      </c>
      <c r="C2777" s="173" t="s">
        <v>4048</v>
      </c>
      <c r="D2777" s="173" t="s">
        <v>930</v>
      </c>
      <c r="E2777" s="173" t="s">
        <v>2483</v>
      </c>
      <c r="F2777" s="289">
        <v>9.18</v>
      </c>
      <c r="G2777" s="333">
        <f>ROUND(SUMIF(Anlagenbewegungsdaten!B:B,A2777,Anlagenbewegungsdaten!C:C),3)</f>
        <v>0</v>
      </c>
      <c r="H2777" s="334">
        <f>IF(ISBLANK(F2777),ROUND(SUMIF(Anlagenbewegungsdaten!B:B,A2777,Anlagenbewegungsdaten!D:D),2),ROUND(G2777*F2777%,2))</f>
        <v>0</v>
      </c>
      <c r="I2777" s="334">
        <f>ROUND((H2777-SUMIF(Anlagenbewegungsdaten!$B:$B,A2777,Anlagenbewegungsdaten!D:D)),3)</f>
        <v>0</v>
      </c>
      <c r="J2777" s="335" t="s">
        <v>5179</v>
      </c>
      <c r="K2777" s="335" t="s">
        <v>5193</v>
      </c>
      <c r="L2777" s="516">
        <v>7.34</v>
      </c>
      <c r="M2777" s="332">
        <f>ROUND(SUMIF(Anlagenbewegungsdaten_AV!B:B,A2777,Anlagenbewegungsdaten_AV!C:C),3)</f>
        <v>0</v>
      </c>
      <c r="N2777" s="330">
        <f>IF(ISBLANK(L2777),ROUND(SUMIF(Anlagenbewegungsdaten_AV!B:B,A2777,Anlagenbewegungsdaten_AV!D:D),2),ROUND(M2777*L2777%,2))</f>
        <v>0</v>
      </c>
      <c r="O2777" s="330">
        <f>ROUND(N2777-SUMIF(Anlagenbewegungsdaten_AV!B:B,A2777,Anlagenbewegungsdaten_AV!D:D),3)</f>
        <v>0</v>
      </c>
    </row>
    <row r="2778" spans="1:15" ht="15" customHeight="1" x14ac:dyDescent="0.25">
      <c r="A2778" s="263" t="s">
        <v>931</v>
      </c>
      <c r="B2778" s="173" t="s">
        <v>2108</v>
      </c>
      <c r="C2778" s="173" t="s">
        <v>4048</v>
      </c>
      <c r="D2778" s="173" t="s">
        <v>932</v>
      </c>
      <c r="E2778" s="173" t="s">
        <v>2486</v>
      </c>
      <c r="F2778" s="289">
        <v>12.18</v>
      </c>
      <c r="G2778" s="333">
        <f>ROUND(SUMIF(Anlagenbewegungsdaten!B:B,A2778,Anlagenbewegungsdaten!C:C),3)</f>
        <v>0</v>
      </c>
      <c r="H2778" s="334">
        <f>IF(ISBLANK(F2778),ROUND(SUMIF(Anlagenbewegungsdaten!B:B,A2778,Anlagenbewegungsdaten!D:D),2),ROUND(G2778*F2778%,2))</f>
        <v>0</v>
      </c>
      <c r="I2778" s="334">
        <f>ROUND((H2778-SUMIF(Anlagenbewegungsdaten!$B:$B,A2778,Anlagenbewegungsdaten!D:D)),3)</f>
        <v>0</v>
      </c>
      <c r="J2778" s="335" t="s">
        <v>5179</v>
      </c>
      <c r="K2778" s="335" t="s">
        <v>5193</v>
      </c>
      <c r="L2778" s="516">
        <v>9.74</v>
      </c>
      <c r="M2778" s="332">
        <f>ROUND(SUMIF(Anlagenbewegungsdaten_AV!B:B,A2778,Anlagenbewegungsdaten_AV!C:C),3)</f>
        <v>0</v>
      </c>
      <c r="N2778" s="330">
        <f>IF(ISBLANK(L2778),ROUND(SUMIF(Anlagenbewegungsdaten_AV!B:B,A2778,Anlagenbewegungsdaten_AV!D:D),2),ROUND(M2778*L2778%,2))</f>
        <v>0</v>
      </c>
      <c r="O2778" s="330">
        <f>ROUND(N2778-SUMIF(Anlagenbewegungsdaten_AV!B:B,A2778,Anlagenbewegungsdaten_AV!D:D),3)</f>
        <v>0</v>
      </c>
    </row>
    <row r="2779" spans="1:15" ht="15" customHeight="1" x14ac:dyDescent="0.25">
      <c r="A2779" s="263" t="s">
        <v>933</v>
      </c>
      <c r="B2779" s="173" t="s">
        <v>2108</v>
      </c>
      <c r="C2779" s="173" t="s">
        <v>4048</v>
      </c>
      <c r="D2779" s="174" t="s">
        <v>934</v>
      </c>
      <c r="E2779" s="173" t="s">
        <v>2483</v>
      </c>
      <c r="F2779" s="289">
        <v>10.18</v>
      </c>
      <c r="G2779" s="333">
        <f>ROUND(SUMIF(Anlagenbewegungsdaten!B:B,A2779,Anlagenbewegungsdaten!C:C),3)</f>
        <v>0</v>
      </c>
      <c r="H2779" s="334">
        <f>IF(ISBLANK(F2779),ROUND(SUMIF(Anlagenbewegungsdaten!B:B,A2779,Anlagenbewegungsdaten!D:D),2),ROUND(G2779*F2779%,2))</f>
        <v>0</v>
      </c>
      <c r="I2779" s="334">
        <f>ROUND((H2779-SUMIF(Anlagenbewegungsdaten!$B:$B,A2779,Anlagenbewegungsdaten!D:D)),3)</f>
        <v>0</v>
      </c>
      <c r="J2779" s="335" t="s">
        <v>5179</v>
      </c>
      <c r="K2779" s="335" t="s">
        <v>5193</v>
      </c>
      <c r="L2779" s="516">
        <v>8.14</v>
      </c>
      <c r="M2779" s="332">
        <f>ROUND(SUMIF(Anlagenbewegungsdaten_AV!B:B,A2779,Anlagenbewegungsdaten_AV!C:C),3)</f>
        <v>0</v>
      </c>
      <c r="N2779" s="330">
        <f>IF(ISBLANK(L2779),ROUND(SUMIF(Anlagenbewegungsdaten_AV!B:B,A2779,Anlagenbewegungsdaten_AV!D:D),2),ROUND(M2779*L2779%,2))</f>
        <v>0</v>
      </c>
      <c r="O2779" s="330">
        <f>ROUND(N2779-SUMIF(Anlagenbewegungsdaten_AV!B:B,A2779,Anlagenbewegungsdaten_AV!D:D),3)</f>
        <v>0</v>
      </c>
    </row>
    <row r="2780" spans="1:15" ht="15" customHeight="1" x14ac:dyDescent="0.25">
      <c r="A2780" s="263" t="s">
        <v>935</v>
      </c>
      <c r="B2780" s="173" t="s">
        <v>2108</v>
      </c>
      <c r="C2780" s="173" t="s">
        <v>4048</v>
      </c>
      <c r="D2780" s="174" t="s">
        <v>936</v>
      </c>
      <c r="E2780" s="173" t="s">
        <v>2486</v>
      </c>
      <c r="F2780" s="289">
        <v>13.18</v>
      </c>
      <c r="G2780" s="333">
        <f>ROUND(SUMIF(Anlagenbewegungsdaten!B:B,A2780,Anlagenbewegungsdaten!C:C),3)</f>
        <v>0</v>
      </c>
      <c r="H2780" s="334">
        <f>IF(ISBLANK(F2780),ROUND(SUMIF(Anlagenbewegungsdaten!B:B,A2780,Anlagenbewegungsdaten!D:D),2),ROUND(G2780*F2780%,2))</f>
        <v>0</v>
      </c>
      <c r="I2780" s="334">
        <f>ROUND((H2780-SUMIF(Anlagenbewegungsdaten!$B:$B,A2780,Anlagenbewegungsdaten!D:D)),3)</f>
        <v>0</v>
      </c>
      <c r="J2780" s="335" t="s">
        <v>5179</v>
      </c>
      <c r="K2780" s="335" t="s">
        <v>5193</v>
      </c>
      <c r="L2780" s="516">
        <v>10.54</v>
      </c>
      <c r="M2780" s="332">
        <f>ROUND(SUMIF(Anlagenbewegungsdaten_AV!B:B,A2780,Anlagenbewegungsdaten_AV!C:C),3)</f>
        <v>0</v>
      </c>
      <c r="N2780" s="330">
        <f>IF(ISBLANK(L2780),ROUND(SUMIF(Anlagenbewegungsdaten_AV!B:B,A2780,Anlagenbewegungsdaten_AV!D:D),2),ROUND(M2780*L2780%,2))</f>
        <v>0</v>
      </c>
      <c r="O2780" s="330">
        <f>ROUND(N2780-SUMIF(Anlagenbewegungsdaten_AV!B:B,A2780,Anlagenbewegungsdaten_AV!D:D),3)</f>
        <v>0</v>
      </c>
    </row>
    <row r="2781" spans="1:15" ht="15" customHeight="1" x14ac:dyDescent="0.25">
      <c r="A2781" s="263" t="s">
        <v>937</v>
      </c>
      <c r="B2781" s="173" t="s">
        <v>2108</v>
      </c>
      <c r="C2781" s="173" t="s">
        <v>4048</v>
      </c>
      <c r="D2781" s="173" t="s">
        <v>938</v>
      </c>
      <c r="E2781" s="173" t="s">
        <v>2483</v>
      </c>
      <c r="F2781" s="289">
        <v>15.18</v>
      </c>
      <c r="G2781" s="333">
        <f>ROUND(SUMIF(Anlagenbewegungsdaten!B:B,A2781,Anlagenbewegungsdaten!C:C),3)</f>
        <v>0</v>
      </c>
      <c r="H2781" s="334">
        <f>IF(ISBLANK(F2781),ROUND(SUMIF(Anlagenbewegungsdaten!B:B,A2781,Anlagenbewegungsdaten!D:D),2),ROUND(G2781*F2781%,2))</f>
        <v>0</v>
      </c>
      <c r="I2781" s="334">
        <f>ROUND((H2781-SUMIF(Anlagenbewegungsdaten!$B:$B,A2781,Anlagenbewegungsdaten!D:D)),3)</f>
        <v>0</v>
      </c>
      <c r="J2781" s="335" t="s">
        <v>5179</v>
      </c>
      <c r="K2781" s="335" t="s">
        <v>5193</v>
      </c>
      <c r="L2781" s="516">
        <v>12.14</v>
      </c>
      <c r="M2781" s="332">
        <f>ROUND(SUMIF(Anlagenbewegungsdaten_AV!B:B,A2781,Anlagenbewegungsdaten_AV!C:C),3)</f>
        <v>0</v>
      </c>
      <c r="N2781" s="330">
        <f>IF(ISBLANK(L2781),ROUND(SUMIF(Anlagenbewegungsdaten_AV!B:B,A2781,Anlagenbewegungsdaten_AV!D:D),2),ROUND(M2781*L2781%,2))</f>
        <v>0</v>
      </c>
      <c r="O2781" s="330">
        <f>ROUND(N2781-SUMIF(Anlagenbewegungsdaten_AV!B:B,A2781,Anlagenbewegungsdaten_AV!D:D),3)</f>
        <v>0</v>
      </c>
    </row>
    <row r="2782" spans="1:15" ht="15" customHeight="1" x14ac:dyDescent="0.25">
      <c r="A2782" s="263" t="s">
        <v>939</v>
      </c>
      <c r="B2782" s="173" t="s">
        <v>2108</v>
      </c>
      <c r="C2782" s="173" t="s">
        <v>4048</v>
      </c>
      <c r="D2782" s="173" t="s">
        <v>940</v>
      </c>
      <c r="E2782" s="173" t="s">
        <v>2486</v>
      </c>
      <c r="F2782" s="289">
        <v>18.18</v>
      </c>
      <c r="G2782" s="333">
        <f>ROUND(SUMIF(Anlagenbewegungsdaten!B:B,A2782,Anlagenbewegungsdaten!C:C),3)</f>
        <v>0</v>
      </c>
      <c r="H2782" s="334">
        <f>IF(ISBLANK(F2782),ROUND(SUMIF(Anlagenbewegungsdaten!B:B,A2782,Anlagenbewegungsdaten!D:D),2),ROUND(G2782*F2782%,2))</f>
        <v>0</v>
      </c>
      <c r="I2782" s="334">
        <f>ROUND((H2782-SUMIF(Anlagenbewegungsdaten!$B:$B,A2782,Anlagenbewegungsdaten!D:D)),3)</f>
        <v>0</v>
      </c>
      <c r="J2782" s="335" t="s">
        <v>5179</v>
      </c>
      <c r="K2782" s="335" t="s">
        <v>5193</v>
      </c>
      <c r="L2782" s="516">
        <v>14.54</v>
      </c>
      <c r="M2782" s="332">
        <f>ROUND(SUMIF(Anlagenbewegungsdaten_AV!B:B,A2782,Anlagenbewegungsdaten_AV!C:C),3)</f>
        <v>0</v>
      </c>
      <c r="N2782" s="330">
        <f>IF(ISBLANK(L2782),ROUND(SUMIF(Anlagenbewegungsdaten_AV!B:B,A2782,Anlagenbewegungsdaten_AV!D:D),2),ROUND(M2782*L2782%,2))</f>
        <v>0</v>
      </c>
      <c r="O2782" s="330">
        <f>ROUND(N2782-SUMIF(Anlagenbewegungsdaten_AV!B:B,A2782,Anlagenbewegungsdaten_AV!D:D),3)</f>
        <v>0</v>
      </c>
    </row>
    <row r="2783" spans="1:15" ht="15" customHeight="1" x14ac:dyDescent="0.25">
      <c r="A2783" s="263" t="s">
        <v>941</v>
      </c>
      <c r="B2783" s="173" t="s">
        <v>2108</v>
      </c>
      <c r="C2783" s="173" t="s">
        <v>4048</v>
      </c>
      <c r="D2783" s="174" t="s">
        <v>942</v>
      </c>
      <c r="E2783" s="173" t="s">
        <v>2483</v>
      </c>
      <c r="F2783" s="289">
        <v>16.18</v>
      </c>
      <c r="G2783" s="333">
        <f>ROUND(SUMIF(Anlagenbewegungsdaten!B:B,A2783,Anlagenbewegungsdaten!C:C),3)</f>
        <v>0</v>
      </c>
      <c r="H2783" s="334">
        <f>IF(ISBLANK(F2783),ROUND(SUMIF(Anlagenbewegungsdaten!B:B,A2783,Anlagenbewegungsdaten!D:D),2),ROUND(G2783*F2783%,2))</f>
        <v>0</v>
      </c>
      <c r="I2783" s="334">
        <f>ROUND((H2783-SUMIF(Anlagenbewegungsdaten!$B:$B,A2783,Anlagenbewegungsdaten!D:D)),3)</f>
        <v>0</v>
      </c>
      <c r="J2783" s="335" t="s">
        <v>5179</v>
      </c>
      <c r="K2783" s="335" t="s">
        <v>5193</v>
      </c>
      <c r="L2783" s="516">
        <v>12.94</v>
      </c>
      <c r="M2783" s="332">
        <f>ROUND(SUMIF(Anlagenbewegungsdaten_AV!B:B,A2783,Anlagenbewegungsdaten_AV!C:C),3)</f>
        <v>0</v>
      </c>
      <c r="N2783" s="330">
        <f>IF(ISBLANK(L2783),ROUND(SUMIF(Anlagenbewegungsdaten_AV!B:B,A2783,Anlagenbewegungsdaten_AV!D:D),2),ROUND(M2783*L2783%,2))</f>
        <v>0</v>
      </c>
      <c r="O2783" s="330">
        <f>ROUND(N2783-SUMIF(Anlagenbewegungsdaten_AV!B:B,A2783,Anlagenbewegungsdaten_AV!D:D),3)</f>
        <v>0</v>
      </c>
    </row>
    <row r="2784" spans="1:15" ht="15" customHeight="1" x14ac:dyDescent="0.25">
      <c r="A2784" s="263" t="s">
        <v>943</v>
      </c>
      <c r="B2784" s="173" t="s">
        <v>2108</v>
      </c>
      <c r="C2784" s="173" t="s">
        <v>4048</v>
      </c>
      <c r="D2784" s="174" t="s">
        <v>944</v>
      </c>
      <c r="E2784" s="173" t="s">
        <v>2486</v>
      </c>
      <c r="F2784" s="289">
        <v>19.18</v>
      </c>
      <c r="G2784" s="333">
        <f>ROUND(SUMIF(Anlagenbewegungsdaten!B:B,A2784,Anlagenbewegungsdaten!C:C),3)</f>
        <v>0</v>
      </c>
      <c r="H2784" s="334">
        <f>IF(ISBLANK(F2784),ROUND(SUMIF(Anlagenbewegungsdaten!B:B,A2784,Anlagenbewegungsdaten!D:D),2),ROUND(G2784*F2784%,2))</f>
        <v>0</v>
      </c>
      <c r="I2784" s="334">
        <f>ROUND((H2784-SUMIF(Anlagenbewegungsdaten!$B:$B,A2784,Anlagenbewegungsdaten!D:D)),3)</f>
        <v>0</v>
      </c>
      <c r="J2784" s="335" t="s">
        <v>5179</v>
      </c>
      <c r="K2784" s="335" t="s">
        <v>5193</v>
      </c>
      <c r="L2784" s="516">
        <v>15.34</v>
      </c>
      <c r="M2784" s="332">
        <f>ROUND(SUMIF(Anlagenbewegungsdaten_AV!B:B,A2784,Anlagenbewegungsdaten_AV!C:C),3)</f>
        <v>0</v>
      </c>
      <c r="N2784" s="330">
        <f>IF(ISBLANK(L2784),ROUND(SUMIF(Anlagenbewegungsdaten_AV!B:B,A2784,Anlagenbewegungsdaten_AV!D:D),2),ROUND(M2784*L2784%,2))</f>
        <v>0</v>
      </c>
      <c r="O2784" s="330">
        <f>ROUND(N2784-SUMIF(Anlagenbewegungsdaten_AV!B:B,A2784,Anlagenbewegungsdaten_AV!D:D),3)</f>
        <v>0</v>
      </c>
    </row>
    <row r="2785" spans="1:15" ht="15" customHeight="1" x14ac:dyDescent="0.25">
      <c r="A2785" s="263" t="s">
        <v>945</v>
      </c>
      <c r="B2785" s="173" t="s">
        <v>2108</v>
      </c>
      <c r="C2785" s="173" t="s">
        <v>4048</v>
      </c>
      <c r="D2785" s="173" t="s">
        <v>946</v>
      </c>
      <c r="E2785" s="173" t="s">
        <v>2483</v>
      </c>
      <c r="F2785" s="289">
        <v>16.18</v>
      </c>
      <c r="G2785" s="333">
        <f>ROUND(SUMIF(Anlagenbewegungsdaten!B:B,A2785,Anlagenbewegungsdaten!C:C),3)</f>
        <v>0</v>
      </c>
      <c r="H2785" s="334">
        <f>IF(ISBLANK(F2785),ROUND(SUMIF(Anlagenbewegungsdaten!B:B,A2785,Anlagenbewegungsdaten!D:D),2),ROUND(G2785*F2785%,2))</f>
        <v>0</v>
      </c>
      <c r="I2785" s="334">
        <f>ROUND((H2785-SUMIF(Anlagenbewegungsdaten!$B:$B,A2785,Anlagenbewegungsdaten!D:D)),3)</f>
        <v>0</v>
      </c>
      <c r="J2785" s="335" t="s">
        <v>5179</v>
      </c>
      <c r="K2785" s="335" t="s">
        <v>5193</v>
      </c>
      <c r="L2785" s="516">
        <v>12.94</v>
      </c>
      <c r="M2785" s="332">
        <f>ROUND(SUMIF(Anlagenbewegungsdaten_AV!B:B,A2785,Anlagenbewegungsdaten_AV!C:C),3)</f>
        <v>0</v>
      </c>
      <c r="N2785" s="330">
        <f>IF(ISBLANK(L2785),ROUND(SUMIF(Anlagenbewegungsdaten_AV!B:B,A2785,Anlagenbewegungsdaten_AV!D:D),2),ROUND(M2785*L2785%,2))</f>
        <v>0</v>
      </c>
      <c r="O2785" s="330">
        <f>ROUND(N2785-SUMIF(Anlagenbewegungsdaten_AV!B:B,A2785,Anlagenbewegungsdaten_AV!D:D),3)</f>
        <v>0</v>
      </c>
    </row>
    <row r="2786" spans="1:15" ht="15" customHeight="1" x14ac:dyDescent="0.25">
      <c r="A2786" s="263" t="s">
        <v>947</v>
      </c>
      <c r="B2786" s="173" t="s">
        <v>2108</v>
      </c>
      <c r="C2786" s="173" t="s">
        <v>4048</v>
      </c>
      <c r="D2786" s="173" t="s">
        <v>948</v>
      </c>
      <c r="E2786" s="173" t="s">
        <v>2486</v>
      </c>
      <c r="F2786" s="289">
        <v>19.18</v>
      </c>
      <c r="G2786" s="333">
        <f>ROUND(SUMIF(Anlagenbewegungsdaten!B:B,A2786,Anlagenbewegungsdaten!C:C),3)</f>
        <v>0</v>
      </c>
      <c r="H2786" s="334">
        <f>IF(ISBLANK(F2786),ROUND(SUMIF(Anlagenbewegungsdaten!B:B,A2786,Anlagenbewegungsdaten!D:D),2),ROUND(G2786*F2786%,2))</f>
        <v>0</v>
      </c>
      <c r="I2786" s="334">
        <f>ROUND((H2786-SUMIF(Anlagenbewegungsdaten!$B:$B,A2786,Anlagenbewegungsdaten!D:D)),3)</f>
        <v>0</v>
      </c>
      <c r="J2786" s="335" t="s">
        <v>5179</v>
      </c>
      <c r="K2786" s="335" t="s">
        <v>5193</v>
      </c>
      <c r="L2786" s="516">
        <v>15.34</v>
      </c>
      <c r="M2786" s="332">
        <f>ROUND(SUMIF(Anlagenbewegungsdaten_AV!B:B,A2786,Anlagenbewegungsdaten_AV!C:C),3)</f>
        <v>0</v>
      </c>
      <c r="N2786" s="330">
        <f>IF(ISBLANK(L2786),ROUND(SUMIF(Anlagenbewegungsdaten_AV!B:B,A2786,Anlagenbewegungsdaten_AV!D:D),2),ROUND(M2786*L2786%,2))</f>
        <v>0</v>
      </c>
      <c r="O2786" s="330">
        <f>ROUND(N2786-SUMIF(Anlagenbewegungsdaten_AV!B:B,A2786,Anlagenbewegungsdaten_AV!D:D),3)</f>
        <v>0</v>
      </c>
    </row>
    <row r="2787" spans="1:15" ht="15" customHeight="1" x14ac:dyDescent="0.25">
      <c r="A2787" s="263" t="s">
        <v>949</v>
      </c>
      <c r="B2787" s="173" t="s">
        <v>2108</v>
      </c>
      <c r="C2787" s="173" t="s">
        <v>4048</v>
      </c>
      <c r="D2787" s="173" t="s">
        <v>950</v>
      </c>
      <c r="E2787" s="173" t="s">
        <v>2483</v>
      </c>
      <c r="F2787" s="289">
        <v>17.18</v>
      </c>
      <c r="G2787" s="333">
        <f>ROUND(SUMIF(Anlagenbewegungsdaten!B:B,A2787,Anlagenbewegungsdaten!C:C),3)</f>
        <v>0</v>
      </c>
      <c r="H2787" s="334">
        <f>IF(ISBLANK(F2787),ROUND(SUMIF(Anlagenbewegungsdaten!B:B,A2787,Anlagenbewegungsdaten!D:D),2),ROUND(G2787*F2787%,2))</f>
        <v>0</v>
      </c>
      <c r="I2787" s="334">
        <f>ROUND((H2787-SUMIF(Anlagenbewegungsdaten!$B:$B,A2787,Anlagenbewegungsdaten!D:D)),3)</f>
        <v>0</v>
      </c>
      <c r="J2787" s="335" t="s">
        <v>5179</v>
      </c>
      <c r="K2787" s="335" t="s">
        <v>5193</v>
      </c>
      <c r="L2787" s="516">
        <v>13.74</v>
      </c>
      <c r="M2787" s="332">
        <f>ROUND(SUMIF(Anlagenbewegungsdaten_AV!B:B,A2787,Anlagenbewegungsdaten_AV!C:C),3)</f>
        <v>0</v>
      </c>
      <c r="N2787" s="330">
        <f>IF(ISBLANK(L2787),ROUND(SUMIF(Anlagenbewegungsdaten_AV!B:B,A2787,Anlagenbewegungsdaten_AV!D:D),2),ROUND(M2787*L2787%,2))</f>
        <v>0</v>
      </c>
      <c r="O2787" s="330">
        <f>ROUND(N2787-SUMIF(Anlagenbewegungsdaten_AV!B:B,A2787,Anlagenbewegungsdaten_AV!D:D),3)</f>
        <v>0</v>
      </c>
    </row>
    <row r="2788" spans="1:15" ht="15" customHeight="1" x14ac:dyDescent="0.25">
      <c r="A2788" s="263" t="s">
        <v>951</v>
      </c>
      <c r="B2788" s="173" t="s">
        <v>2108</v>
      </c>
      <c r="C2788" s="173" t="s">
        <v>4048</v>
      </c>
      <c r="D2788" s="173" t="s">
        <v>952</v>
      </c>
      <c r="E2788" s="173" t="s">
        <v>2486</v>
      </c>
      <c r="F2788" s="289">
        <v>20.18</v>
      </c>
      <c r="G2788" s="333">
        <f>ROUND(SUMIF(Anlagenbewegungsdaten!B:B,A2788,Anlagenbewegungsdaten!C:C),3)</f>
        <v>0</v>
      </c>
      <c r="H2788" s="334">
        <f>IF(ISBLANK(F2788),ROUND(SUMIF(Anlagenbewegungsdaten!B:B,A2788,Anlagenbewegungsdaten!D:D),2),ROUND(G2788*F2788%,2))</f>
        <v>0</v>
      </c>
      <c r="I2788" s="334">
        <f>ROUND((H2788-SUMIF(Anlagenbewegungsdaten!$B:$B,A2788,Anlagenbewegungsdaten!D:D)),3)</f>
        <v>0</v>
      </c>
      <c r="J2788" s="335" t="s">
        <v>5179</v>
      </c>
      <c r="K2788" s="335" t="s">
        <v>5193</v>
      </c>
      <c r="L2788" s="516">
        <v>16.14</v>
      </c>
      <c r="M2788" s="332">
        <f>ROUND(SUMIF(Anlagenbewegungsdaten_AV!B:B,A2788,Anlagenbewegungsdaten_AV!C:C),3)</f>
        <v>0</v>
      </c>
      <c r="N2788" s="330">
        <f>IF(ISBLANK(L2788),ROUND(SUMIF(Anlagenbewegungsdaten_AV!B:B,A2788,Anlagenbewegungsdaten_AV!D:D),2),ROUND(M2788*L2788%,2))</f>
        <v>0</v>
      </c>
      <c r="O2788" s="330">
        <f>ROUND(N2788-SUMIF(Anlagenbewegungsdaten_AV!B:B,A2788,Anlagenbewegungsdaten_AV!D:D),3)</f>
        <v>0</v>
      </c>
    </row>
    <row r="2789" spans="1:15" ht="15" customHeight="1" x14ac:dyDescent="0.25">
      <c r="A2789" s="263" t="s">
        <v>953</v>
      </c>
      <c r="B2789" s="173" t="s">
        <v>2108</v>
      </c>
      <c r="C2789" s="173" t="s">
        <v>4048</v>
      </c>
      <c r="D2789" s="173" t="s">
        <v>954</v>
      </c>
      <c r="E2789" s="173" t="s">
        <v>2483</v>
      </c>
      <c r="F2789" s="289">
        <v>18.18</v>
      </c>
      <c r="G2789" s="333">
        <f>ROUND(SUMIF(Anlagenbewegungsdaten!B:B,A2789,Anlagenbewegungsdaten!C:C),3)</f>
        <v>0</v>
      </c>
      <c r="H2789" s="334">
        <f>IF(ISBLANK(F2789),ROUND(SUMIF(Anlagenbewegungsdaten!B:B,A2789,Anlagenbewegungsdaten!D:D),2),ROUND(G2789*F2789%,2))</f>
        <v>0</v>
      </c>
      <c r="I2789" s="334">
        <f>ROUND((H2789-SUMIF(Anlagenbewegungsdaten!$B:$B,A2789,Anlagenbewegungsdaten!D:D)),3)</f>
        <v>0</v>
      </c>
      <c r="J2789" s="335" t="s">
        <v>5179</v>
      </c>
      <c r="K2789" s="335" t="s">
        <v>5193</v>
      </c>
      <c r="L2789" s="516">
        <v>14.54</v>
      </c>
      <c r="M2789" s="332">
        <f>ROUND(SUMIF(Anlagenbewegungsdaten_AV!B:B,A2789,Anlagenbewegungsdaten_AV!C:C),3)</f>
        <v>0</v>
      </c>
      <c r="N2789" s="330">
        <f>IF(ISBLANK(L2789),ROUND(SUMIF(Anlagenbewegungsdaten_AV!B:B,A2789,Anlagenbewegungsdaten_AV!D:D),2),ROUND(M2789*L2789%,2))</f>
        <v>0</v>
      </c>
      <c r="O2789" s="330">
        <f>ROUND(N2789-SUMIF(Anlagenbewegungsdaten_AV!B:B,A2789,Anlagenbewegungsdaten_AV!D:D),3)</f>
        <v>0</v>
      </c>
    </row>
    <row r="2790" spans="1:15" ht="15" customHeight="1" x14ac:dyDescent="0.25">
      <c r="A2790" s="263" t="s">
        <v>955</v>
      </c>
      <c r="B2790" s="173" t="s">
        <v>2108</v>
      </c>
      <c r="C2790" s="173" t="s">
        <v>4048</v>
      </c>
      <c r="D2790" s="173" t="s">
        <v>956</v>
      </c>
      <c r="E2790" s="173" t="s">
        <v>2486</v>
      </c>
      <c r="F2790" s="289">
        <v>21.18</v>
      </c>
      <c r="G2790" s="333">
        <f>ROUND(SUMIF(Anlagenbewegungsdaten!B:B,A2790,Anlagenbewegungsdaten!C:C),3)</f>
        <v>0</v>
      </c>
      <c r="H2790" s="334">
        <f>IF(ISBLANK(F2790),ROUND(SUMIF(Anlagenbewegungsdaten!B:B,A2790,Anlagenbewegungsdaten!D:D),2),ROUND(G2790*F2790%,2))</f>
        <v>0</v>
      </c>
      <c r="I2790" s="334">
        <f>ROUND((H2790-SUMIF(Anlagenbewegungsdaten!$B:$B,A2790,Anlagenbewegungsdaten!D:D)),3)</f>
        <v>0</v>
      </c>
      <c r="J2790" s="335" t="s">
        <v>5179</v>
      </c>
      <c r="K2790" s="335" t="s">
        <v>5193</v>
      </c>
      <c r="L2790" s="516">
        <v>16.940000000000001</v>
      </c>
      <c r="M2790" s="332">
        <f>ROUND(SUMIF(Anlagenbewegungsdaten_AV!B:B,A2790,Anlagenbewegungsdaten_AV!C:C),3)</f>
        <v>0</v>
      </c>
      <c r="N2790" s="330">
        <f>IF(ISBLANK(L2790),ROUND(SUMIF(Anlagenbewegungsdaten_AV!B:B,A2790,Anlagenbewegungsdaten_AV!D:D),2),ROUND(M2790*L2790%,2))</f>
        <v>0</v>
      </c>
      <c r="O2790" s="330">
        <f>ROUND(N2790-SUMIF(Anlagenbewegungsdaten_AV!B:B,A2790,Anlagenbewegungsdaten_AV!D:D),3)</f>
        <v>0</v>
      </c>
    </row>
    <row r="2791" spans="1:15" ht="15" customHeight="1" x14ac:dyDescent="0.25">
      <c r="A2791" s="263" t="s">
        <v>957</v>
      </c>
      <c r="B2791" s="173" t="s">
        <v>2108</v>
      </c>
      <c r="C2791" s="173" t="s">
        <v>4048</v>
      </c>
      <c r="D2791" s="173" t="s">
        <v>958</v>
      </c>
      <c r="E2791" s="173" t="s">
        <v>2483</v>
      </c>
      <c r="F2791" s="289">
        <v>19.18</v>
      </c>
      <c r="G2791" s="333">
        <f>ROUND(SUMIF(Anlagenbewegungsdaten!B:B,A2791,Anlagenbewegungsdaten!C:C),3)</f>
        <v>0</v>
      </c>
      <c r="H2791" s="334">
        <f>IF(ISBLANK(F2791),ROUND(SUMIF(Anlagenbewegungsdaten!B:B,A2791,Anlagenbewegungsdaten!D:D),2),ROUND(G2791*F2791%,2))</f>
        <v>0</v>
      </c>
      <c r="I2791" s="334">
        <f>ROUND((H2791-SUMIF(Anlagenbewegungsdaten!$B:$B,A2791,Anlagenbewegungsdaten!D:D)),3)</f>
        <v>0</v>
      </c>
      <c r="J2791" s="335" t="s">
        <v>5179</v>
      </c>
      <c r="K2791" s="335" t="s">
        <v>5193</v>
      </c>
      <c r="L2791" s="516">
        <v>15.34</v>
      </c>
      <c r="M2791" s="332">
        <f>ROUND(SUMIF(Anlagenbewegungsdaten_AV!B:B,A2791,Anlagenbewegungsdaten_AV!C:C),3)</f>
        <v>0</v>
      </c>
      <c r="N2791" s="330">
        <f>IF(ISBLANK(L2791),ROUND(SUMIF(Anlagenbewegungsdaten_AV!B:B,A2791,Anlagenbewegungsdaten_AV!D:D),2),ROUND(M2791*L2791%,2))</f>
        <v>0</v>
      </c>
      <c r="O2791" s="330">
        <f>ROUND(N2791-SUMIF(Anlagenbewegungsdaten_AV!B:B,A2791,Anlagenbewegungsdaten_AV!D:D),3)</f>
        <v>0</v>
      </c>
    </row>
    <row r="2792" spans="1:15" ht="15" customHeight="1" x14ac:dyDescent="0.25">
      <c r="A2792" s="263" t="s">
        <v>959</v>
      </c>
      <c r="B2792" s="173" t="s">
        <v>2108</v>
      </c>
      <c r="C2792" s="173" t="s">
        <v>4048</v>
      </c>
      <c r="D2792" s="173" t="s">
        <v>960</v>
      </c>
      <c r="E2792" s="173" t="s">
        <v>2486</v>
      </c>
      <c r="F2792" s="289">
        <v>22.18</v>
      </c>
      <c r="G2792" s="333">
        <f>ROUND(SUMIF(Anlagenbewegungsdaten!B:B,A2792,Anlagenbewegungsdaten!C:C),3)</f>
        <v>0</v>
      </c>
      <c r="H2792" s="334">
        <f>IF(ISBLANK(F2792),ROUND(SUMIF(Anlagenbewegungsdaten!B:B,A2792,Anlagenbewegungsdaten!D:D),2),ROUND(G2792*F2792%,2))</f>
        <v>0</v>
      </c>
      <c r="I2792" s="334">
        <f>ROUND((H2792-SUMIF(Anlagenbewegungsdaten!$B:$B,A2792,Anlagenbewegungsdaten!D:D)),3)</f>
        <v>0</v>
      </c>
      <c r="J2792" s="335" t="s">
        <v>5179</v>
      </c>
      <c r="K2792" s="335" t="s">
        <v>5193</v>
      </c>
      <c r="L2792" s="516">
        <v>17.739999999999998</v>
      </c>
      <c r="M2792" s="332">
        <f>ROUND(SUMIF(Anlagenbewegungsdaten_AV!B:B,A2792,Anlagenbewegungsdaten_AV!C:C),3)</f>
        <v>0</v>
      </c>
      <c r="N2792" s="330">
        <f>IF(ISBLANK(L2792),ROUND(SUMIF(Anlagenbewegungsdaten_AV!B:B,A2792,Anlagenbewegungsdaten_AV!D:D),2),ROUND(M2792*L2792%,2))</f>
        <v>0</v>
      </c>
      <c r="O2792" s="330">
        <f>ROUND(N2792-SUMIF(Anlagenbewegungsdaten_AV!B:B,A2792,Anlagenbewegungsdaten_AV!D:D),3)</f>
        <v>0</v>
      </c>
    </row>
    <row r="2793" spans="1:15" ht="15" customHeight="1" x14ac:dyDescent="0.25">
      <c r="A2793" s="263" t="s">
        <v>961</v>
      </c>
      <c r="B2793" s="173" t="s">
        <v>2108</v>
      </c>
      <c r="C2793" s="173" t="s">
        <v>4048</v>
      </c>
      <c r="D2793" s="173" t="s">
        <v>962</v>
      </c>
      <c r="E2793" s="173" t="s">
        <v>2483</v>
      </c>
      <c r="F2793" s="289">
        <v>17.18</v>
      </c>
      <c r="G2793" s="333">
        <f>ROUND(SUMIF(Anlagenbewegungsdaten!B:B,A2793,Anlagenbewegungsdaten!C:C),3)</f>
        <v>0</v>
      </c>
      <c r="H2793" s="334">
        <f>IF(ISBLANK(F2793),ROUND(SUMIF(Anlagenbewegungsdaten!B:B,A2793,Anlagenbewegungsdaten!D:D),2),ROUND(G2793*F2793%,2))</f>
        <v>0</v>
      </c>
      <c r="I2793" s="334">
        <f>ROUND((H2793-SUMIF(Anlagenbewegungsdaten!$B:$B,A2793,Anlagenbewegungsdaten!D:D)),3)</f>
        <v>0</v>
      </c>
      <c r="J2793" s="335" t="s">
        <v>5179</v>
      </c>
      <c r="K2793" s="335" t="s">
        <v>5193</v>
      </c>
      <c r="L2793" s="516">
        <v>13.74</v>
      </c>
      <c r="M2793" s="332">
        <f>ROUND(SUMIF(Anlagenbewegungsdaten_AV!B:B,A2793,Anlagenbewegungsdaten_AV!C:C),3)</f>
        <v>0</v>
      </c>
      <c r="N2793" s="330">
        <f>IF(ISBLANK(L2793),ROUND(SUMIF(Anlagenbewegungsdaten_AV!B:B,A2793,Anlagenbewegungsdaten_AV!D:D),2),ROUND(M2793*L2793%,2))</f>
        <v>0</v>
      </c>
      <c r="O2793" s="330">
        <f>ROUND(N2793-SUMIF(Anlagenbewegungsdaten_AV!B:B,A2793,Anlagenbewegungsdaten_AV!D:D),3)</f>
        <v>0</v>
      </c>
    </row>
    <row r="2794" spans="1:15" ht="15" customHeight="1" x14ac:dyDescent="0.25">
      <c r="A2794" s="263" t="s">
        <v>963</v>
      </c>
      <c r="B2794" s="173" t="s">
        <v>2108</v>
      </c>
      <c r="C2794" s="173" t="s">
        <v>4048</v>
      </c>
      <c r="D2794" s="173" t="s">
        <v>964</v>
      </c>
      <c r="E2794" s="173" t="s">
        <v>2486</v>
      </c>
      <c r="F2794" s="289">
        <v>20.18</v>
      </c>
      <c r="G2794" s="333">
        <f>ROUND(SUMIF(Anlagenbewegungsdaten!B:B,A2794,Anlagenbewegungsdaten!C:C),3)</f>
        <v>0</v>
      </c>
      <c r="H2794" s="334">
        <f>IF(ISBLANK(F2794),ROUND(SUMIF(Anlagenbewegungsdaten!B:B,A2794,Anlagenbewegungsdaten!D:D),2),ROUND(G2794*F2794%,2))</f>
        <v>0</v>
      </c>
      <c r="I2794" s="334">
        <f>ROUND((H2794-SUMIF(Anlagenbewegungsdaten!$B:$B,A2794,Anlagenbewegungsdaten!D:D)),3)</f>
        <v>0</v>
      </c>
      <c r="J2794" s="335" t="s">
        <v>5179</v>
      </c>
      <c r="K2794" s="335" t="s">
        <v>5193</v>
      </c>
      <c r="L2794" s="516">
        <v>16.14</v>
      </c>
      <c r="M2794" s="332">
        <f>ROUND(SUMIF(Anlagenbewegungsdaten_AV!B:B,A2794,Anlagenbewegungsdaten_AV!C:C),3)</f>
        <v>0</v>
      </c>
      <c r="N2794" s="330">
        <f>IF(ISBLANK(L2794),ROUND(SUMIF(Anlagenbewegungsdaten_AV!B:B,A2794,Anlagenbewegungsdaten_AV!D:D),2),ROUND(M2794*L2794%,2))</f>
        <v>0</v>
      </c>
      <c r="O2794" s="330">
        <f>ROUND(N2794-SUMIF(Anlagenbewegungsdaten_AV!B:B,A2794,Anlagenbewegungsdaten_AV!D:D),3)</f>
        <v>0</v>
      </c>
    </row>
    <row r="2795" spans="1:15" ht="15" customHeight="1" x14ac:dyDescent="0.25">
      <c r="A2795" s="263" t="s">
        <v>965</v>
      </c>
      <c r="B2795" s="173" t="s">
        <v>2108</v>
      </c>
      <c r="C2795" s="173" t="s">
        <v>4048</v>
      </c>
      <c r="D2795" s="173" t="s">
        <v>966</v>
      </c>
      <c r="E2795" s="173" t="s">
        <v>2483</v>
      </c>
      <c r="F2795" s="289">
        <v>18.18</v>
      </c>
      <c r="G2795" s="333">
        <f>ROUND(SUMIF(Anlagenbewegungsdaten!B:B,A2795,Anlagenbewegungsdaten!C:C),3)</f>
        <v>0</v>
      </c>
      <c r="H2795" s="334">
        <f>IF(ISBLANK(F2795),ROUND(SUMIF(Anlagenbewegungsdaten!B:B,A2795,Anlagenbewegungsdaten!D:D),2),ROUND(G2795*F2795%,2))</f>
        <v>0</v>
      </c>
      <c r="I2795" s="334">
        <f>ROUND((H2795-SUMIF(Anlagenbewegungsdaten!$B:$B,A2795,Anlagenbewegungsdaten!D:D)),3)</f>
        <v>0</v>
      </c>
      <c r="J2795" s="335" t="s">
        <v>5179</v>
      </c>
      <c r="K2795" s="335" t="s">
        <v>5193</v>
      </c>
      <c r="L2795" s="516">
        <v>14.54</v>
      </c>
      <c r="M2795" s="332">
        <f>ROUND(SUMIF(Anlagenbewegungsdaten_AV!B:B,A2795,Anlagenbewegungsdaten_AV!C:C),3)</f>
        <v>0</v>
      </c>
      <c r="N2795" s="330">
        <f>IF(ISBLANK(L2795),ROUND(SUMIF(Anlagenbewegungsdaten_AV!B:B,A2795,Anlagenbewegungsdaten_AV!D:D),2),ROUND(M2795*L2795%,2))</f>
        <v>0</v>
      </c>
      <c r="O2795" s="330">
        <f>ROUND(N2795-SUMIF(Anlagenbewegungsdaten_AV!B:B,A2795,Anlagenbewegungsdaten_AV!D:D),3)</f>
        <v>0</v>
      </c>
    </row>
    <row r="2796" spans="1:15" ht="15" customHeight="1" x14ac:dyDescent="0.25">
      <c r="A2796" s="263" t="s">
        <v>967</v>
      </c>
      <c r="B2796" s="173" t="s">
        <v>2108</v>
      </c>
      <c r="C2796" s="173" t="s">
        <v>4048</v>
      </c>
      <c r="D2796" s="173" t="s">
        <v>968</v>
      </c>
      <c r="E2796" s="173" t="s">
        <v>2486</v>
      </c>
      <c r="F2796" s="289">
        <v>21.18</v>
      </c>
      <c r="G2796" s="333">
        <f>ROUND(SUMIF(Anlagenbewegungsdaten!B:B,A2796,Anlagenbewegungsdaten!C:C),3)</f>
        <v>0</v>
      </c>
      <c r="H2796" s="334">
        <f>IF(ISBLANK(F2796),ROUND(SUMIF(Anlagenbewegungsdaten!B:B,A2796,Anlagenbewegungsdaten!D:D),2),ROUND(G2796*F2796%,2))</f>
        <v>0</v>
      </c>
      <c r="I2796" s="334">
        <f>ROUND((H2796-SUMIF(Anlagenbewegungsdaten!$B:$B,A2796,Anlagenbewegungsdaten!D:D)),3)</f>
        <v>0</v>
      </c>
      <c r="J2796" s="335" t="s">
        <v>5179</v>
      </c>
      <c r="K2796" s="335" t="s">
        <v>5193</v>
      </c>
      <c r="L2796" s="516">
        <v>16.940000000000001</v>
      </c>
      <c r="M2796" s="332">
        <f>ROUND(SUMIF(Anlagenbewegungsdaten_AV!B:B,A2796,Anlagenbewegungsdaten_AV!C:C),3)</f>
        <v>0</v>
      </c>
      <c r="N2796" s="330">
        <f>IF(ISBLANK(L2796),ROUND(SUMIF(Anlagenbewegungsdaten_AV!B:B,A2796,Anlagenbewegungsdaten_AV!D:D),2),ROUND(M2796*L2796%,2))</f>
        <v>0</v>
      </c>
      <c r="O2796" s="330">
        <f>ROUND(N2796-SUMIF(Anlagenbewegungsdaten_AV!B:B,A2796,Anlagenbewegungsdaten_AV!D:D),3)</f>
        <v>0</v>
      </c>
    </row>
    <row r="2797" spans="1:15" ht="15" customHeight="1" x14ac:dyDescent="0.25">
      <c r="A2797" s="263" t="s">
        <v>969</v>
      </c>
      <c r="B2797" s="173" t="s">
        <v>2108</v>
      </c>
      <c r="C2797" s="173" t="s">
        <v>4048</v>
      </c>
      <c r="D2797" s="173" t="s">
        <v>970</v>
      </c>
      <c r="E2797" s="173" t="s">
        <v>2483</v>
      </c>
      <c r="F2797" s="289">
        <v>19.18</v>
      </c>
      <c r="G2797" s="333">
        <f>ROUND(SUMIF(Anlagenbewegungsdaten!B:B,A2797,Anlagenbewegungsdaten!C:C),3)</f>
        <v>0</v>
      </c>
      <c r="H2797" s="334">
        <f>IF(ISBLANK(F2797),ROUND(SUMIF(Anlagenbewegungsdaten!B:B,A2797,Anlagenbewegungsdaten!D:D),2),ROUND(G2797*F2797%,2))</f>
        <v>0</v>
      </c>
      <c r="I2797" s="334">
        <f>ROUND((H2797-SUMIF(Anlagenbewegungsdaten!$B:$B,A2797,Anlagenbewegungsdaten!D:D)),3)</f>
        <v>0</v>
      </c>
      <c r="J2797" s="335" t="s">
        <v>5179</v>
      </c>
      <c r="K2797" s="335" t="s">
        <v>5193</v>
      </c>
      <c r="L2797" s="516">
        <v>15.34</v>
      </c>
      <c r="M2797" s="332">
        <f>ROUND(SUMIF(Anlagenbewegungsdaten_AV!B:B,A2797,Anlagenbewegungsdaten_AV!C:C),3)</f>
        <v>0</v>
      </c>
      <c r="N2797" s="330">
        <f>IF(ISBLANK(L2797),ROUND(SUMIF(Anlagenbewegungsdaten_AV!B:B,A2797,Anlagenbewegungsdaten_AV!D:D),2),ROUND(M2797*L2797%,2))</f>
        <v>0</v>
      </c>
      <c r="O2797" s="330">
        <f>ROUND(N2797-SUMIF(Anlagenbewegungsdaten_AV!B:B,A2797,Anlagenbewegungsdaten_AV!D:D),3)</f>
        <v>0</v>
      </c>
    </row>
    <row r="2798" spans="1:15" ht="15" customHeight="1" x14ac:dyDescent="0.25">
      <c r="A2798" s="263" t="s">
        <v>971</v>
      </c>
      <c r="B2798" s="173" t="s">
        <v>2108</v>
      </c>
      <c r="C2798" s="173" t="s">
        <v>4048</v>
      </c>
      <c r="D2798" s="173" t="s">
        <v>972</v>
      </c>
      <c r="E2798" s="173" t="s">
        <v>2486</v>
      </c>
      <c r="F2798" s="289">
        <v>22.18</v>
      </c>
      <c r="G2798" s="333">
        <f>ROUND(SUMIF(Anlagenbewegungsdaten!B:B,A2798,Anlagenbewegungsdaten!C:C),3)</f>
        <v>0</v>
      </c>
      <c r="H2798" s="334">
        <f>IF(ISBLANK(F2798),ROUND(SUMIF(Anlagenbewegungsdaten!B:B,A2798,Anlagenbewegungsdaten!D:D),2),ROUND(G2798*F2798%,2))</f>
        <v>0</v>
      </c>
      <c r="I2798" s="334">
        <f>ROUND((H2798-SUMIF(Anlagenbewegungsdaten!$B:$B,A2798,Anlagenbewegungsdaten!D:D)),3)</f>
        <v>0</v>
      </c>
      <c r="J2798" s="335" t="s">
        <v>5179</v>
      </c>
      <c r="K2798" s="335" t="s">
        <v>5193</v>
      </c>
      <c r="L2798" s="516">
        <v>17.739999999999998</v>
      </c>
      <c r="M2798" s="332">
        <f>ROUND(SUMIF(Anlagenbewegungsdaten_AV!B:B,A2798,Anlagenbewegungsdaten_AV!C:C),3)</f>
        <v>0</v>
      </c>
      <c r="N2798" s="330">
        <f>IF(ISBLANK(L2798),ROUND(SUMIF(Anlagenbewegungsdaten_AV!B:B,A2798,Anlagenbewegungsdaten_AV!D:D),2),ROUND(M2798*L2798%,2))</f>
        <v>0</v>
      </c>
      <c r="O2798" s="330">
        <f>ROUND(N2798-SUMIF(Anlagenbewegungsdaten_AV!B:B,A2798,Anlagenbewegungsdaten_AV!D:D),3)</f>
        <v>0</v>
      </c>
    </row>
    <row r="2799" spans="1:15" ht="15" customHeight="1" x14ac:dyDescent="0.25">
      <c r="A2799" s="263" t="s">
        <v>973</v>
      </c>
      <c r="B2799" s="173" t="s">
        <v>2108</v>
      </c>
      <c r="C2799" s="173" t="s">
        <v>4048</v>
      </c>
      <c r="D2799" s="173" t="s">
        <v>974</v>
      </c>
      <c r="E2799" s="173" t="s">
        <v>2483</v>
      </c>
      <c r="F2799" s="289">
        <v>20.18</v>
      </c>
      <c r="G2799" s="333">
        <f>ROUND(SUMIF(Anlagenbewegungsdaten!B:B,A2799,Anlagenbewegungsdaten!C:C),3)</f>
        <v>0</v>
      </c>
      <c r="H2799" s="334">
        <f>IF(ISBLANK(F2799),ROUND(SUMIF(Anlagenbewegungsdaten!B:B,A2799,Anlagenbewegungsdaten!D:D),2),ROUND(G2799*F2799%,2))</f>
        <v>0</v>
      </c>
      <c r="I2799" s="334">
        <f>ROUND((H2799-SUMIF(Anlagenbewegungsdaten!$B:$B,A2799,Anlagenbewegungsdaten!D:D)),3)</f>
        <v>0</v>
      </c>
      <c r="J2799" s="335" t="s">
        <v>5179</v>
      </c>
      <c r="K2799" s="335" t="s">
        <v>5193</v>
      </c>
      <c r="L2799" s="516">
        <v>16.14</v>
      </c>
      <c r="M2799" s="332">
        <f>ROUND(SUMIF(Anlagenbewegungsdaten_AV!B:B,A2799,Anlagenbewegungsdaten_AV!C:C),3)</f>
        <v>0</v>
      </c>
      <c r="N2799" s="330">
        <f>IF(ISBLANK(L2799),ROUND(SUMIF(Anlagenbewegungsdaten_AV!B:B,A2799,Anlagenbewegungsdaten_AV!D:D),2),ROUND(M2799*L2799%,2))</f>
        <v>0</v>
      </c>
      <c r="O2799" s="330">
        <f>ROUND(N2799-SUMIF(Anlagenbewegungsdaten_AV!B:B,A2799,Anlagenbewegungsdaten_AV!D:D),3)</f>
        <v>0</v>
      </c>
    </row>
    <row r="2800" spans="1:15" ht="15" customHeight="1" x14ac:dyDescent="0.25">
      <c r="A2800" s="263" t="s">
        <v>975</v>
      </c>
      <c r="B2800" s="173" t="s">
        <v>2108</v>
      </c>
      <c r="C2800" s="173" t="s">
        <v>4048</v>
      </c>
      <c r="D2800" s="173" t="s">
        <v>976</v>
      </c>
      <c r="E2800" s="173" t="s">
        <v>2486</v>
      </c>
      <c r="F2800" s="289">
        <v>23.18</v>
      </c>
      <c r="G2800" s="333">
        <f>ROUND(SUMIF(Anlagenbewegungsdaten!B:B,A2800,Anlagenbewegungsdaten!C:C),3)</f>
        <v>0</v>
      </c>
      <c r="H2800" s="334">
        <f>IF(ISBLANK(F2800),ROUND(SUMIF(Anlagenbewegungsdaten!B:B,A2800,Anlagenbewegungsdaten!D:D),2),ROUND(G2800*F2800%,2))</f>
        <v>0</v>
      </c>
      <c r="I2800" s="334">
        <f>ROUND((H2800-SUMIF(Anlagenbewegungsdaten!$B:$B,A2800,Anlagenbewegungsdaten!D:D)),3)</f>
        <v>0</v>
      </c>
      <c r="J2800" s="335" t="s">
        <v>5179</v>
      </c>
      <c r="K2800" s="335" t="s">
        <v>5193</v>
      </c>
      <c r="L2800" s="516">
        <v>18.54</v>
      </c>
      <c r="M2800" s="332">
        <f>ROUND(SUMIF(Anlagenbewegungsdaten_AV!B:B,A2800,Anlagenbewegungsdaten_AV!C:C),3)</f>
        <v>0</v>
      </c>
      <c r="N2800" s="330">
        <f>IF(ISBLANK(L2800),ROUND(SUMIF(Anlagenbewegungsdaten_AV!B:B,A2800,Anlagenbewegungsdaten_AV!D:D),2),ROUND(M2800*L2800%,2))</f>
        <v>0</v>
      </c>
      <c r="O2800" s="330">
        <f>ROUND(N2800-SUMIF(Anlagenbewegungsdaten_AV!B:B,A2800,Anlagenbewegungsdaten_AV!D:D),3)</f>
        <v>0</v>
      </c>
    </row>
    <row r="2801" spans="1:15" ht="15" customHeight="1" x14ac:dyDescent="0.25">
      <c r="A2801" s="263" t="s">
        <v>977</v>
      </c>
      <c r="B2801" s="173" t="s">
        <v>2108</v>
      </c>
      <c r="C2801" s="173" t="s">
        <v>4048</v>
      </c>
      <c r="D2801" s="173" t="s">
        <v>1296</v>
      </c>
      <c r="E2801" s="173" t="s">
        <v>2483</v>
      </c>
      <c r="F2801" s="289">
        <v>11.18</v>
      </c>
      <c r="G2801" s="333">
        <f>ROUND(SUMIF(Anlagenbewegungsdaten!B:B,A2801,Anlagenbewegungsdaten!C:C),3)</f>
        <v>0</v>
      </c>
      <c r="H2801" s="334">
        <f>IF(ISBLANK(F2801),ROUND(SUMIF(Anlagenbewegungsdaten!B:B,A2801,Anlagenbewegungsdaten!D:D),2),ROUND(G2801*F2801%,2))</f>
        <v>0</v>
      </c>
      <c r="I2801" s="334">
        <f>ROUND((H2801-SUMIF(Anlagenbewegungsdaten!$B:$B,A2801,Anlagenbewegungsdaten!D:D)),3)</f>
        <v>0</v>
      </c>
      <c r="J2801" s="335" t="s">
        <v>5179</v>
      </c>
      <c r="K2801" s="335" t="s">
        <v>5193</v>
      </c>
      <c r="L2801" s="516">
        <v>8.94</v>
      </c>
      <c r="M2801" s="332">
        <f>ROUND(SUMIF(Anlagenbewegungsdaten_AV!B:B,A2801,Anlagenbewegungsdaten_AV!C:C),3)</f>
        <v>0</v>
      </c>
      <c r="N2801" s="330">
        <f>IF(ISBLANK(L2801),ROUND(SUMIF(Anlagenbewegungsdaten_AV!B:B,A2801,Anlagenbewegungsdaten_AV!D:D),2),ROUND(M2801*L2801%,2))</f>
        <v>0</v>
      </c>
      <c r="O2801" s="330">
        <f>ROUND(N2801-SUMIF(Anlagenbewegungsdaten_AV!B:B,A2801,Anlagenbewegungsdaten_AV!D:D),3)</f>
        <v>0</v>
      </c>
    </row>
    <row r="2802" spans="1:15" ht="15" customHeight="1" x14ac:dyDescent="0.25">
      <c r="A2802" s="263" t="s">
        <v>1297</v>
      </c>
      <c r="B2802" s="173" t="s">
        <v>2108</v>
      </c>
      <c r="C2802" s="173" t="s">
        <v>4048</v>
      </c>
      <c r="D2802" s="173" t="s">
        <v>1298</v>
      </c>
      <c r="E2802" s="173" t="s">
        <v>2486</v>
      </c>
      <c r="F2802" s="289">
        <v>14.18</v>
      </c>
      <c r="G2802" s="333">
        <f>ROUND(SUMIF(Anlagenbewegungsdaten!B:B,A2802,Anlagenbewegungsdaten!C:C),3)</f>
        <v>0</v>
      </c>
      <c r="H2802" s="334">
        <f>IF(ISBLANK(F2802),ROUND(SUMIF(Anlagenbewegungsdaten!B:B,A2802,Anlagenbewegungsdaten!D:D),2),ROUND(G2802*F2802%,2))</f>
        <v>0</v>
      </c>
      <c r="I2802" s="334">
        <f>ROUND((H2802-SUMIF(Anlagenbewegungsdaten!$B:$B,A2802,Anlagenbewegungsdaten!D:D)),3)</f>
        <v>0</v>
      </c>
      <c r="J2802" s="335" t="s">
        <v>5179</v>
      </c>
      <c r="K2802" s="335" t="s">
        <v>5193</v>
      </c>
      <c r="L2802" s="516">
        <v>11.34</v>
      </c>
      <c r="M2802" s="332">
        <f>ROUND(SUMIF(Anlagenbewegungsdaten_AV!B:B,A2802,Anlagenbewegungsdaten_AV!C:C),3)</f>
        <v>0</v>
      </c>
      <c r="N2802" s="330">
        <f>IF(ISBLANK(L2802),ROUND(SUMIF(Anlagenbewegungsdaten_AV!B:B,A2802,Anlagenbewegungsdaten_AV!D:D),2),ROUND(M2802*L2802%,2))</f>
        <v>0</v>
      </c>
      <c r="O2802" s="330">
        <f>ROUND(N2802-SUMIF(Anlagenbewegungsdaten_AV!B:B,A2802,Anlagenbewegungsdaten_AV!D:D),3)</f>
        <v>0</v>
      </c>
    </row>
    <row r="2803" spans="1:15" ht="15" customHeight="1" x14ac:dyDescent="0.25">
      <c r="A2803" s="263" t="s">
        <v>1299</v>
      </c>
      <c r="B2803" s="173" t="s">
        <v>2108</v>
      </c>
      <c r="C2803" s="173" t="s">
        <v>4048</v>
      </c>
      <c r="D2803" s="173" t="s">
        <v>1296</v>
      </c>
      <c r="E2803" s="173" t="s">
        <v>2483</v>
      </c>
      <c r="F2803" s="289">
        <v>12.18</v>
      </c>
      <c r="G2803" s="333">
        <f>ROUND(SUMIF(Anlagenbewegungsdaten!B:B,A2803,Anlagenbewegungsdaten!C:C),3)</f>
        <v>0</v>
      </c>
      <c r="H2803" s="334">
        <f>IF(ISBLANK(F2803),ROUND(SUMIF(Anlagenbewegungsdaten!B:B,A2803,Anlagenbewegungsdaten!D:D),2),ROUND(G2803*F2803%,2))</f>
        <v>0</v>
      </c>
      <c r="I2803" s="334">
        <f>ROUND((H2803-SUMIF(Anlagenbewegungsdaten!$B:$B,A2803,Anlagenbewegungsdaten!D:D)),3)</f>
        <v>0</v>
      </c>
      <c r="J2803" s="335" t="s">
        <v>5179</v>
      </c>
      <c r="K2803" s="335" t="s">
        <v>5193</v>
      </c>
      <c r="L2803" s="516">
        <v>9.74</v>
      </c>
      <c r="M2803" s="332">
        <f>ROUND(SUMIF(Anlagenbewegungsdaten_AV!B:B,A2803,Anlagenbewegungsdaten_AV!C:C),3)</f>
        <v>0</v>
      </c>
      <c r="N2803" s="330">
        <f>IF(ISBLANK(L2803),ROUND(SUMIF(Anlagenbewegungsdaten_AV!B:B,A2803,Anlagenbewegungsdaten_AV!D:D),2),ROUND(M2803*L2803%,2))</f>
        <v>0</v>
      </c>
      <c r="O2803" s="330">
        <f>ROUND(N2803-SUMIF(Anlagenbewegungsdaten_AV!B:B,A2803,Anlagenbewegungsdaten_AV!D:D),3)</f>
        <v>0</v>
      </c>
    </row>
    <row r="2804" spans="1:15" ht="15" customHeight="1" x14ac:dyDescent="0.25">
      <c r="A2804" s="263" t="s">
        <v>1300</v>
      </c>
      <c r="B2804" s="173" t="s">
        <v>2108</v>
      </c>
      <c r="C2804" s="173" t="s">
        <v>4048</v>
      </c>
      <c r="D2804" s="173" t="s">
        <v>1298</v>
      </c>
      <c r="E2804" s="173" t="s">
        <v>2486</v>
      </c>
      <c r="F2804" s="289">
        <v>15.18</v>
      </c>
      <c r="G2804" s="333">
        <f>ROUND(SUMIF(Anlagenbewegungsdaten!B:B,A2804,Anlagenbewegungsdaten!C:C),3)</f>
        <v>0</v>
      </c>
      <c r="H2804" s="334">
        <f>IF(ISBLANK(F2804),ROUND(SUMIF(Anlagenbewegungsdaten!B:B,A2804,Anlagenbewegungsdaten!D:D),2),ROUND(G2804*F2804%,2))</f>
        <v>0</v>
      </c>
      <c r="I2804" s="334">
        <f>ROUND((H2804-SUMIF(Anlagenbewegungsdaten!$B:$B,A2804,Anlagenbewegungsdaten!D:D)),3)</f>
        <v>0</v>
      </c>
      <c r="J2804" s="335" t="s">
        <v>5179</v>
      </c>
      <c r="K2804" s="335" t="s">
        <v>5193</v>
      </c>
      <c r="L2804" s="516">
        <v>12.14</v>
      </c>
      <c r="M2804" s="332">
        <f>ROUND(SUMIF(Anlagenbewegungsdaten_AV!B:B,A2804,Anlagenbewegungsdaten_AV!C:C),3)</f>
        <v>0</v>
      </c>
      <c r="N2804" s="330">
        <f>IF(ISBLANK(L2804),ROUND(SUMIF(Anlagenbewegungsdaten_AV!B:B,A2804,Anlagenbewegungsdaten_AV!D:D),2),ROUND(M2804*L2804%,2))</f>
        <v>0</v>
      </c>
      <c r="O2804" s="330">
        <f>ROUND(N2804-SUMIF(Anlagenbewegungsdaten_AV!B:B,A2804,Anlagenbewegungsdaten_AV!D:D),3)</f>
        <v>0</v>
      </c>
    </row>
    <row r="2805" spans="1:15" ht="15" customHeight="1" x14ac:dyDescent="0.25">
      <c r="A2805" s="263" t="s">
        <v>1301</v>
      </c>
      <c r="B2805" s="173" t="s">
        <v>2108</v>
      </c>
      <c r="C2805" s="173" t="s">
        <v>4048</v>
      </c>
      <c r="D2805" s="173" t="s">
        <v>1302</v>
      </c>
      <c r="E2805" s="173" t="s">
        <v>2483</v>
      </c>
      <c r="F2805" s="289">
        <v>17.18</v>
      </c>
      <c r="G2805" s="333">
        <f>ROUND(SUMIF(Anlagenbewegungsdaten!B:B,A2805,Anlagenbewegungsdaten!C:C),3)</f>
        <v>0</v>
      </c>
      <c r="H2805" s="334">
        <f>IF(ISBLANK(F2805),ROUND(SUMIF(Anlagenbewegungsdaten!B:B,A2805,Anlagenbewegungsdaten!D:D),2),ROUND(G2805*F2805%,2))</f>
        <v>0</v>
      </c>
      <c r="I2805" s="334">
        <f>ROUND((H2805-SUMIF(Anlagenbewegungsdaten!$B:$B,A2805,Anlagenbewegungsdaten!D:D)),3)</f>
        <v>0</v>
      </c>
      <c r="J2805" s="335" t="s">
        <v>5179</v>
      </c>
      <c r="K2805" s="335" t="s">
        <v>5193</v>
      </c>
      <c r="L2805" s="516">
        <v>13.74</v>
      </c>
      <c r="M2805" s="332">
        <f>ROUND(SUMIF(Anlagenbewegungsdaten_AV!B:B,A2805,Anlagenbewegungsdaten_AV!C:C),3)</f>
        <v>0</v>
      </c>
      <c r="N2805" s="330">
        <f>IF(ISBLANK(L2805),ROUND(SUMIF(Anlagenbewegungsdaten_AV!B:B,A2805,Anlagenbewegungsdaten_AV!D:D),2),ROUND(M2805*L2805%,2))</f>
        <v>0</v>
      </c>
      <c r="O2805" s="330">
        <f>ROUND(N2805-SUMIF(Anlagenbewegungsdaten_AV!B:B,A2805,Anlagenbewegungsdaten_AV!D:D),3)</f>
        <v>0</v>
      </c>
    </row>
    <row r="2806" spans="1:15" ht="15" customHeight="1" x14ac:dyDescent="0.25">
      <c r="A2806" s="263" t="s">
        <v>1303</v>
      </c>
      <c r="B2806" s="173" t="s">
        <v>2108</v>
      </c>
      <c r="C2806" s="173" t="s">
        <v>4048</v>
      </c>
      <c r="D2806" s="173" t="s">
        <v>1304</v>
      </c>
      <c r="E2806" s="173" t="s">
        <v>2486</v>
      </c>
      <c r="F2806" s="289">
        <v>20.18</v>
      </c>
      <c r="G2806" s="333">
        <f>ROUND(SUMIF(Anlagenbewegungsdaten!B:B,A2806,Anlagenbewegungsdaten!C:C),3)</f>
        <v>0</v>
      </c>
      <c r="H2806" s="334">
        <f>IF(ISBLANK(F2806),ROUND(SUMIF(Anlagenbewegungsdaten!B:B,A2806,Anlagenbewegungsdaten!D:D),2),ROUND(G2806*F2806%,2))</f>
        <v>0</v>
      </c>
      <c r="I2806" s="334">
        <f>ROUND((H2806-SUMIF(Anlagenbewegungsdaten!$B:$B,A2806,Anlagenbewegungsdaten!D:D)),3)</f>
        <v>0</v>
      </c>
      <c r="J2806" s="335" t="s">
        <v>5179</v>
      </c>
      <c r="K2806" s="335" t="s">
        <v>5193</v>
      </c>
      <c r="L2806" s="516">
        <v>16.14</v>
      </c>
      <c r="M2806" s="332">
        <f>ROUND(SUMIF(Anlagenbewegungsdaten_AV!B:B,A2806,Anlagenbewegungsdaten_AV!C:C),3)</f>
        <v>0</v>
      </c>
      <c r="N2806" s="330">
        <f>IF(ISBLANK(L2806),ROUND(SUMIF(Anlagenbewegungsdaten_AV!B:B,A2806,Anlagenbewegungsdaten_AV!D:D),2),ROUND(M2806*L2806%,2))</f>
        <v>0</v>
      </c>
      <c r="O2806" s="330">
        <f>ROUND(N2806-SUMIF(Anlagenbewegungsdaten_AV!B:B,A2806,Anlagenbewegungsdaten_AV!D:D),3)</f>
        <v>0</v>
      </c>
    </row>
    <row r="2807" spans="1:15" ht="15" customHeight="1" x14ac:dyDescent="0.25">
      <c r="A2807" s="263" t="s">
        <v>1305</v>
      </c>
      <c r="B2807" s="173" t="s">
        <v>2108</v>
      </c>
      <c r="C2807" s="173" t="s">
        <v>4048</v>
      </c>
      <c r="D2807" s="174" t="s">
        <v>1306</v>
      </c>
      <c r="E2807" s="173" t="s">
        <v>2483</v>
      </c>
      <c r="F2807" s="289">
        <v>18.18</v>
      </c>
      <c r="G2807" s="333">
        <f>ROUND(SUMIF(Anlagenbewegungsdaten!B:B,A2807,Anlagenbewegungsdaten!C:C),3)</f>
        <v>0</v>
      </c>
      <c r="H2807" s="334">
        <f>IF(ISBLANK(F2807),ROUND(SUMIF(Anlagenbewegungsdaten!B:B,A2807,Anlagenbewegungsdaten!D:D),2),ROUND(G2807*F2807%,2))</f>
        <v>0</v>
      </c>
      <c r="I2807" s="334">
        <f>ROUND((H2807-SUMIF(Anlagenbewegungsdaten!$B:$B,A2807,Anlagenbewegungsdaten!D:D)),3)</f>
        <v>0</v>
      </c>
      <c r="J2807" s="335" t="s">
        <v>5179</v>
      </c>
      <c r="K2807" s="335" t="s">
        <v>5193</v>
      </c>
      <c r="L2807" s="516">
        <v>14.54</v>
      </c>
      <c r="M2807" s="332">
        <f>ROUND(SUMIF(Anlagenbewegungsdaten_AV!B:B,A2807,Anlagenbewegungsdaten_AV!C:C),3)</f>
        <v>0</v>
      </c>
      <c r="N2807" s="330">
        <f>IF(ISBLANK(L2807),ROUND(SUMIF(Anlagenbewegungsdaten_AV!B:B,A2807,Anlagenbewegungsdaten_AV!D:D),2),ROUND(M2807*L2807%,2))</f>
        <v>0</v>
      </c>
      <c r="O2807" s="330">
        <f>ROUND(N2807-SUMIF(Anlagenbewegungsdaten_AV!B:B,A2807,Anlagenbewegungsdaten_AV!D:D),3)</f>
        <v>0</v>
      </c>
    </row>
    <row r="2808" spans="1:15" ht="15" customHeight="1" x14ac:dyDescent="0.25">
      <c r="A2808" s="263" t="s">
        <v>1307</v>
      </c>
      <c r="B2808" s="173" t="s">
        <v>2108</v>
      </c>
      <c r="C2808" s="173" t="s">
        <v>4048</v>
      </c>
      <c r="D2808" s="174" t="s">
        <v>1308</v>
      </c>
      <c r="E2808" s="173" t="s">
        <v>2486</v>
      </c>
      <c r="F2808" s="289">
        <v>21.18</v>
      </c>
      <c r="G2808" s="333">
        <f>ROUND(SUMIF(Anlagenbewegungsdaten!B:B,A2808,Anlagenbewegungsdaten!C:C),3)</f>
        <v>0</v>
      </c>
      <c r="H2808" s="334">
        <f>IF(ISBLANK(F2808),ROUND(SUMIF(Anlagenbewegungsdaten!B:B,A2808,Anlagenbewegungsdaten!D:D),2),ROUND(G2808*F2808%,2))</f>
        <v>0</v>
      </c>
      <c r="I2808" s="334">
        <f>ROUND((H2808-SUMIF(Anlagenbewegungsdaten!$B:$B,A2808,Anlagenbewegungsdaten!D:D)),3)</f>
        <v>0</v>
      </c>
      <c r="J2808" s="335" t="s">
        <v>5179</v>
      </c>
      <c r="K2808" s="335" t="s">
        <v>5193</v>
      </c>
      <c r="L2808" s="516">
        <v>16.940000000000001</v>
      </c>
      <c r="M2808" s="332">
        <f>ROUND(SUMIF(Anlagenbewegungsdaten_AV!B:B,A2808,Anlagenbewegungsdaten_AV!C:C),3)</f>
        <v>0</v>
      </c>
      <c r="N2808" s="330">
        <f>IF(ISBLANK(L2808),ROUND(SUMIF(Anlagenbewegungsdaten_AV!B:B,A2808,Anlagenbewegungsdaten_AV!D:D),2),ROUND(M2808*L2808%,2))</f>
        <v>0</v>
      </c>
      <c r="O2808" s="330">
        <f>ROUND(N2808-SUMIF(Anlagenbewegungsdaten_AV!B:B,A2808,Anlagenbewegungsdaten_AV!D:D),3)</f>
        <v>0</v>
      </c>
    </row>
    <row r="2809" spans="1:15" ht="15" customHeight="1" x14ac:dyDescent="0.25">
      <c r="A2809" s="263" t="s">
        <v>1309</v>
      </c>
      <c r="B2809" s="173" t="s">
        <v>2108</v>
      </c>
      <c r="C2809" s="173" t="s">
        <v>4048</v>
      </c>
      <c r="D2809" s="173" t="s">
        <v>1310</v>
      </c>
      <c r="E2809" s="173" t="s">
        <v>2483</v>
      </c>
      <c r="F2809" s="289">
        <v>18.18</v>
      </c>
      <c r="G2809" s="333">
        <f>ROUND(SUMIF(Anlagenbewegungsdaten!B:B,A2809,Anlagenbewegungsdaten!C:C),3)</f>
        <v>0</v>
      </c>
      <c r="H2809" s="334">
        <f>IF(ISBLANK(F2809),ROUND(SUMIF(Anlagenbewegungsdaten!B:B,A2809,Anlagenbewegungsdaten!D:D),2),ROUND(G2809*F2809%,2))</f>
        <v>0</v>
      </c>
      <c r="I2809" s="334">
        <f>ROUND((H2809-SUMIF(Anlagenbewegungsdaten!$B:$B,A2809,Anlagenbewegungsdaten!D:D)),3)</f>
        <v>0</v>
      </c>
      <c r="J2809" s="335" t="s">
        <v>5179</v>
      </c>
      <c r="K2809" s="335" t="s">
        <v>5193</v>
      </c>
      <c r="L2809" s="516">
        <v>14.54</v>
      </c>
      <c r="M2809" s="332">
        <f>ROUND(SUMIF(Anlagenbewegungsdaten_AV!B:B,A2809,Anlagenbewegungsdaten_AV!C:C),3)</f>
        <v>0</v>
      </c>
      <c r="N2809" s="330">
        <f>IF(ISBLANK(L2809),ROUND(SUMIF(Anlagenbewegungsdaten_AV!B:B,A2809,Anlagenbewegungsdaten_AV!D:D),2),ROUND(M2809*L2809%,2))</f>
        <v>0</v>
      </c>
      <c r="O2809" s="330">
        <f>ROUND(N2809-SUMIF(Anlagenbewegungsdaten_AV!B:B,A2809,Anlagenbewegungsdaten_AV!D:D),3)</f>
        <v>0</v>
      </c>
    </row>
    <row r="2810" spans="1:15" ht="15" customHeight="1" x14ac:dyDescent="0.25">
      <c r="A2810" s="263" t="s">
        <v>1311</v>
      </c>
      <c r="B2810" s="173" t="s">
        <v>2108</v>
      </c>
      <c r="C2810" s="173" t="s">
        <v>4048</v>
      </c>
      <c r="D2810" s="173" t="s">
        <v>1312</v>
      </c>
      <c r="E2810" s="173" t="s">
        <v>2486</v>
      </c>
      <c r="F2810" s="289">
        <v>21.18</v>
      </c>
      <c r="G2810" s="333">
        <f>ROUND(SUMIF(Anlagenbewegungsdaten!B:B,A2810,Anlagenbewegungsdaten!C:C),3)</f>
        <v>0</v>
      </c>
      <c r="H2810" s="334">
        <f>IF(ISBLANK(F2810),ROUND(SUMIF(Anlagenbewegungsdaten!B:B,A2810,Anlagenbewegungsdaten!D:D),2),ROUND(G2810*F2810%,2))</f>
        <v>0</v>
      </c>
      <c r="I2810" s="334">
        <f>ROUND((H2810-SUMIF(Anlagenbewegungsdaten!$B:$B,A2810,Anlagenbewegungsdaten!D:D)),3)</f>
        <v>0</v>
      </c>
      <c r="J2810" s="335" t="s">
        <v>5179</v>
      </c>
      <c r="K2810" s="335" t="s">
        <v>5193</v>
      </c>
      <c r="L2810" s="516">
        <v>16.940000000000001</v>
      </c>
      <c r="M2810" s="332">
        <f>ROUND(SUMIF(Anlagenbewegungsdaten_AV!B:B,A2810,Anlagenbewegungsdaten_AV!C:C),3)</f>
        <v>0</v>
      </c>
      <c r="N2810" s="330">
        <f>IF(ISBLANK(L2810),ROUND(SUMIF(Anlagenbewegungsdaten_AV!B:B,A2810,Anlagenbewegungsdaten_AV!D:D),2),ROUND(M2810*L2810%,2))</f>
        <v>0</v>
      </c>
      <c r="O2810" s="330">
        <f>ROUND(N2810-SUMIF(Anlagenbewegungsdaten_AV!B:B,A2810,Anlagenbewegungsdaten_AV!D:D),3)</f>
        <v>0</v>
      </c>
    </row>
    <row r="2811" spans="1:15" ht="15" customHeight="1" x14ac:dyDescent="0.25">
      <c r="A2811" s="263" t="s">
        <v>1313</v>
      </c>
      <c r="B2811" s="173" t="s">
        <v>2108</v>
      </c>
      <c r="C2811" s="173" t="s">
        <v>4048</v>
      </c>
      <c r="D2811" s="173" t="s">
        <v>1314</v>
      </c>
      <c r="E2811" s="173" t="s">
        <v>2483</v>
      </c>
      <c r="F2811" s="289">
        <v>19.18</v>
      </c>
      <c r="G2811" s="333">
        <f>ROUND(SUMIF(Anlagenbewegungsdaten!B:B,A2811,Anlagenbewegungsdaten!C:C),3)</f>
        <v>0</v>
      </c>
      <c r="H2811" s="334">
        <f>IF(ISBLANK(F2811),ROUND(SUMIF(Anlagenbewegungsdaten!B:B,A2811,Anlagenbewegungsdaten!D:D),2),ROUND(G2811*F2811%,2))</f>
        <v>0</v>
      </c>
      <c r="I2811" s="334">
        <f>ROUND((H2811-SUMIF(Anlagenbewegungsdaten!$B:$B,A2811,Anlagenbewegungsdaten!D:D)),3)</f>
        <v>0</v>
      </c>
      <c r="J2811" s="335" t="s">
        <v>5179</v>
      </c>
      <c r="K2811" s="335" t="s">
        <v>5193</v>
      </c>
      <c r="L2811" s="516">
        <v>15.34</v>
      </c>
      <c r="M2811" s="332">
        <f>ROUND(SUMIF(Anlagenbewegungsdaten_AV!B:B,A2811,Anlagenbewegungsdaten_AV!C:C),3)</f>
        <v>0</v>
      </c>
      <c r="N2811" s="330">
        <f>IF(ISBLANK(L2811),ROUND(SUMIF(Anlagenbewegungsdaten_AV!B:B,A2811,Anlagenbewegungsdaten_AV!D:D),2),ROUND(M2811*L2811%,2))</f>
        <v>0</v>
      </c>
      <c r="O2811" s="330">
        <f>ROUND(N2811-SUMIF(Anlagenbewegungsdaten_AV!B:B,A2811,Anlagenbewegungsdaten_AV!D:D),3)</f>
        <v>0</v>
      </c>
    </row>
    <row r="2812" spans="1:15" ht="15" customHeight="1" x14ac:dyDescent="0.25">
      <c r="A2812" s="263" t="s">
        <v>1315</v>
      </c>
      <c r="B2812" s="173" t="s">
        <v>2108</v>
      </c>
      <c r="C2812" s="173" t="s">
        <v>4048</v>
      </c>
      <c r="D2812" s="173" t="s">
        <v>1316</v>
      </c>
      <c r="E2812" s="173" t="s">
        <v>2486</v>
      </c>
      <c r="F2812" s="289">
        <v>22.18</v>
      </c>
      <c r="G2812" s="333">
        <f>ROUND(SUMIF(Anlagenbewegungsdaten!B:B,A2812,Anlagenbewegungsdaten!C:C),3)</f>
        <v>0</v>
      </c>
      <c r="H2812" s="334">
        <f>IF(ISBLANK(F2812),ROUND(SUMIF(Anlagenbewegungsdaten!B:B,A2812,Anlagenbewegungsdaten!D:D),2),ROUND(G2812*F2812%,2))</f>
        <v>0</v>
      </c>
      <c r="I2812" s="334">
        <f>ROUND((H2812-SUMIF(Anlagenbewegungsdaten!$B:$B,A2812,Anlagenbewegungsdaten!D:D)),3)</f>
        <v>0</v>
      </c>
      <c r="J2812" s="335" t="s">
        <v>5179</v>
      </c>
      <c r="K2812" s="335" t="s">
        <v>5193</v>
      </c>
      <c r="L2812" s="516">
        <v>17.739999999999998</v>
      </c>
      <c r="M2812" s="332">
        <f>ROUND(SUMIF(Anlagenbewegungsdaten_AV!B:B,A2812,Anlagenbewegungsdaten_AV!C:C),3)</f>
        <v>0</v>
      </c>
      <c r="N2812" s="330">
        <f>IF(ISBLANK(L2812),ROUND(SUMIF(Anlagenbewegungsdaten_AV!B:B,A2812,Anlagenbewegungsdaten_AV!D:D),2),ROUND(M2812*L2812%,2))</f>
        <v>0</v>
      </c>
      <c r="O2812" s="330">
        <f>ROUND(N2812-SUMIF(Anlagenbewegungsdaten_AV!B:B,A2812,Anlagenbewegungsdaten_AV!D:D),3)</f>
        <v>0</v>
      </c>
    </row>
    <row r="2813" spans="1:15" ht="15" customHeight="1" x14ac:dyDescent="0.25">
      <c r="A2813" s="263" t="s">
        <v>1317</v>
      </c>
      <c r="B2813" s="173" t="s">
        <v>2108</v>
      </c>
      <c r="C2813" s="173" t="s">
        <v>4048</v>
      </c>
      <c r="D2813" s="173" t="s">
        <v>1318</v>
      </c>
      <c r="E2813" s="173" t="s">
        <v>2483</v>
      </c>
      <c r="F2813" s="289">
        <v>20.18</v>
      </c>
      <c r="G2813" s="333">
        <f>ROUND(SUMIF(Anlagenbewegungsdaten!B:B,A2813,Anlagenbewegungsdaten!C:C),3)</f>
        <v>0</v>
      </c>
      <c r="H2813" s="334">
        <f>IF(ISBLANK(F2813),ROUND(SUMIF(Anlagenbewegungsdaten!B:B,A2813,Anlagenbewegungsdaten!D:D),2),ROUND(G2813*F2813%,2))</f>
        <v>0</v>
      </c>
      <c r="I2813" s="334">
        <f>ROUND((H2813-SUMIF(Anlagenbewegungsdaten!$B:$B,A2813,Anlagenbewegungsdaten!D:D)),3)</f>
        <v>0</v>
      </c>
      <c r="J2813" s="335" t="s">
        <v>5179</v>
      </c>
      <c r="K2813" s="335" t="s">
        <v>5193</v>
      </c>
      <c r="L2813" s="516">
        <v>16.14</v>
      </c>
      <c r="M2813" s="332">
        <f>ROUND(SUMIF(Anlagenbewegungsdaten_AV!B:B,A2813,Anlagenbewegungsdaten_AV!C:C),3)</f>
        <v>0</v>
      </c>
      <c r="N2813" s="330">
        <f>IF(ISBLANK(L2813),ROUND(SUMIF(Anlagenbewegungsdaten_AV!B:B,A2813,Anlagenbewegungsdaten_AV!D:D),2),ROUND(M2813*L2813%,2))</f>
        <v>0</v>
      </c>
      <c r="O2813" s="330">
        <f>ROUND(N2813-SUMIF(Anlagenbewegungsdaten_AV!B:B,A2813,Anlagenbewegungsdaten_AV!D:D),3)</f>
        <v>0</v>
      </c>
    </row>
    <row r="2814" spans="1:15" ht="15" customHeight="1" x14ac:dyDescent="0.25">
      <c r="A2814" s="263" t="s">
        <v>1319</v>
      </c>
      <c r="B2814" s="173" t="s">
        <v>2108</v>
      </c>
      <c r="C2814" s="173" t="s">
        <v>4048</v>
      </c>
      <c r="D2814" s="173" t="s">
        <v>1320</v>
      </c>
      <c r="E2814" s="173" t="s">
        <v>2486</v>
      </c>
      <c r="F2814" s="289">
        <v>23.18</v>
      </c>
      <c r="G2814" s="333">
        <f>ROUND(SUMIF(Anlagenbewegungsdaten!B:B,A2814,Anlagenbewegungsdaten!C:C),3)</f>
        <v>0</v>
      </c>
      <c r="H2814" s="334">
        <f>IF(ISBLANK(F2814),ROUND(SUMIF(Anlagenbewegungsdaten!B:B,A2814,Anlagenbewegungsdaten!D:D),2),ROUND(G2814*F2814%,2))</f>
        <v>0</v>
      </c>
      <c r="I2814" s="334">
        <f>ROUND((H2814-SUMIF(Anlagenbewegungsdaten!$B:$B,A2814,Anlagenbewegungsdaten!D:D)),3)</f>
        <v>0</v>
      </c>
      <c r="J2814" s="335" t="s">
        <v>5179</v>
      </c>
      <c r="K2814" s="335" t="s">
        <v>5193</v>
      </c>
      <c r="L2814" s="516">
        <v>18.54</v>
      </c>
      <c r="M2814" s="332">
        <f>ROUND(SUMIF(Anlagenbewegungsdaten_AV!B:B,A2814,Anlagenbewegungsdaten_AV!C:C),3)</f>
        <v>0</v>
      </c>
      <c r="N2814" s="330">
        <f>IF(ISBLANK(L2814),ROUND(SUMIF(Anlagenbewegungsdaten_AV!B:B,A2814,Anlagenbewegungsdaten_AV!D:D),2),ROUND(M2814*L2814%,2))</f>
        <v>0</v>
      </c>
      <c r="O2814" s="330">
        <f>ROUND(N2814-SUMIF(Anlagenbewegungsdaten_AV!B:B,A2814,Anlagenbewegungsdaten_AV!D:D),3)</f>
        <v>0</v>
      </c>
    </row>
    <row r="2815" spans="1:15" ht="15" customHeight="1" x14ac:dyDescent="0.25">
      <c r="A2815" s="263" t="s">
        <v>1321</v>
      </c>
      <c r="B2815" s="173" t="s">
        <v>2108</v>
      </c>
      <c r="C2815" s="173" t="s">
        <v>4048</v>
      </c>
      <c r="D2815" s="173" t="s">
        <v>1322</v>
      </c>
      <c r="E2815" s="173" t="s">
        <v>2483</v>
      </c>
      <c r="F2815" s="289">
        <v>21.18</v>
      </c>
      <c r="G2815" s="333">
        <f>ROUND(SUMIF(Anlagenbewegungsdaten!B:B,A2815,Anlagenbewegungsdaten!C:C),3)</f>
        <v>0</v>
      </c>
      <c r="H2815" s="334">
        <f>IF(ISBLANK(F2815),ROUND(SUMIF(Anlagenbewegungsdaten!B:B,A2815,Anlagenbewegungsdaten!D:D),2),ROUND(G2815*F2815%,2))</f>
        <v>0</v>
      </c>
      <c r="I2815" s="334">
        <f>ROUND((H2815-SUMIF(Anlagenbewegungsdaten!$B:$B,A2815,Anlagenbewegungsdaten!D:D)),3)</f>
        <v>0</v>
      </c>
      <c r="J2815" s="335" t="s">
        <v>5179</v>
      </c>
      <c r="K2815" s="335" t="s">
        <v>5193</v>
      </c>
      <c r="L2815" s="516">
        <v>16.940000000000001</v>
      </c>
      <c r="M2815" s="332">
        <f>ROUND(SUMIF(Anlagenbewegungsdaten_AV!B:B,A2815,Anlagenbewegungsdaten_AV!C:C),3)</f>
        <v>0</v>
      </c>
      <c r="N2815" s="330">
        <f>IF(ISBLANK(L2815),ROUND(SUMIF(Anlagenbewegungsdaten_AV!B:B,A2815,Anlagenbewegungsdaten_AV!D:D),2),ROUND(M2815*L2815%,2))</f>
        <v>0</v>
      </c>
      <c r="O2815" s="330">
        <f>ROUND(N2815-SUMIF(Anlagenbewegungsdaten_AV!B:B,A2815,Anlagenbewegungsdaten_AV!D:D),3)</f>
        <v>0</v>
      </c>
    </row>
    <row r="2816" spans="1:15" ht="15" customHeight="1" x14ac:dyDescent="0.25">
      <c r="A2816" s="263" t="s">
        <v>1323</v>
      </c>
      <c r="B2816" s="173" t="s">
        <v>2108</v>
      </c>
      <c r="C2816" s="173" t="s">
        <v>4048</v>
      </c>
      <c r="D2816" s="173" t="s">
        <v>1324</v>
      </c>
      <c r="E2816" s="173" t="s">
        <v>2486</v>
      </c>
      <c r="F2816" s="289">
        <v>24.18</v>
      </c>
      <c r="G2816" s="333">
        <f>ROUND(SUMIF(Anlagenbewegungsdaten!B:B,A2816,Anlagenbewegungsdaten!C:C),3)</f>
        <v>0</v>
      </c>
      <c r="H2816" s="334">
        <f>IF(ISBLANK(F2816),ROUND(SUMIF(Anlagenbewegungsdaten!B:B,A2816,Anlagenbewegungsdaten!D:D),2),ROUND(G2816*F2816%,2))</f>
        <v>0</v>
      </c>
      <c r="I2816" s="334">
        <f>ROUND((H2816-SUMIF(Anlagenbewegungsdaten!$B:$B,A2816,Anlagenbewegungsdaten!D:D)),3)</f>
        <v>0</v>
      </c>
      <c r="J2816" s="335" t="s">
        <v>5179</v>
      </c>
      <c r="K2816" s="335" t="s">
        <v>5193</v>
      </c>
      <c r="L2816" s="516">
        <v>19.34</v>
      </c>
      <c r="M2816" s="332">
        <f>ROUND(SUMIF(Anlagenbewegungsdaten_AV!B:B,A2816,Anlagenbewegungsdaten_AV!C:C),3)</f>
        <v>0</v>
      </c>
      <c r="N2816" s="330">
        <f>IF(ISBLANK(L2816),ROUND(SUMIF(Anlagenbewegungsdaten_AV!B:B,A2816,Anlagenbewegungsdaten_AV!D:D),2),ROUND(M2816*L2816%,2))</f>
        <v>0</v>
      </c>
      <c r="O2816" s="330">
        <f>ROUND(N2816-SUMIF(Anlagenbewegungsdaten_AV!B:B,A2816,Anlagenbewegungsdaten_AV!D:D),3)</f>
        <v>0</v>
      </c>
    </row>
    <row r="2817" spans="1:15" ht="15" customHeight="1" x14ac:dyDescent="0.25">
      <c r="A2817" s="263" t="s">
        <v>1325</v>
      </c>
      <c r="B2817" s="173" t="s">
        <v>2108</v>
      </c>
      <c r="C2817" s="173" t="s">
        <v>4048</v>
      </c>
      <c r="D2817" s="173" t="s">
        <v>1326</v>
      </c>
      <c r="E2817" s="173" t="s">
        <v>2483</v>
      </c>
      <c r="F2817" s="289">
        <v>19.18</v>
      </c>
      <c r="G2817" s="333">
        <f>ROUND(SUMIF(Anlagenbewegungsdaten!B:B,A2817,Anlagenbewegungsdaten!C:C),3)</f>
        <v>0</v>
      </c>
      <c r="H2817" s="334">
        <f>IF(ISBLANK(F2817),ROUND(SUMIF(Anlagenbewegungsdaten!B:B,A2817,Anlagenbewegungsdaten!D:D),2),ROUND(G2817*F2817%,2))</f>
        <v>0</v>
      </c>
      <c r="I2817" s="334">
        <f>ROUND((H2817-SUMIF(Anlagenbewegungsdaten!$B:$B,A2817,Anlagenbewegungsdaten!D:D)),3)</f>
        <v>0</v>
      </c>
      <c r="J2817" s="335" t="s">
        <v>5179</v>
      </c>
      <c r="K2817" s="335" t="s">
        <v>5193</v>
      </c>
      <c r="L2817" s="516">
        <v>15.34</v>
      </c>
      <c r="M2817" s="332">
        <f>ROUND(SUMIF(Anlagenbewegungsdaten_AV!B:B,A2817,Anlagenbewegungsdaten_AV!C:C),3)</f>
        <v>0</v>
      </c>
      <c r="N2817" s="330">
        <f>IF(ISBLANK(L2817),ROUND(SUMIF(Anlagenbewegungsdaten_AV!B:B,A2817,Anlagenbewegungsdaten_AV!D:D),2),ROUND(M2817*L2817%,2))</f>
        <v>0</v>
      </c>
      <c r="O2817" s="330">
        <f>ROUND(N2817-SUMIF(Anlagenbewegungsdaten_AV!B:B,A2817,Anlagenbewegungsdaten_AV!D:D),3)</f>
        <v>0</v>
      </c>
    </row>
    <row r="2818" spans="1:15" ht="15" customHeight="1" x14ac:dyDescent="0.25">
      <c r="A2818" s="263" t="s">
        <v>1327</v>
      </c>
      <c r="B2818" s="173" t="s">
        <v>2108</v>
      </c>
      <c r="C2818" s="173" t="s">
        <v>4048</v>
      </c>
      <c r="D2818" s="173" t="s">
        <v>1328</v>
      </c>
      <c r="E2818" s="173" t="s">
        <v>2486</v>
      </c>
      <c r="F2818" s="289">
        <v>22.18</v>
      </c>
      <c r="G2818" s="333">
        <f>ROUND(SUMIF(Anlagenbewegungsdaten!B:B,A2818,Anlagenbewegungsdaten!C:C),3)</f>
        <v>0</v>
      </c>
      <c r="H2818" s="334">
        <f>IF(ISBLANK(F2818),ROUND(SUMIF(Anlagenbewegungsdaten!B:B,A2818,Anlagenbewegungsdaten!D:D),2),ROUND(G2818*F2818%,2))</f>
        <v>0</v>
      </c>
      <c r="I2818" s="334">
        <f>ROUND((H2818-SUMIF(Anlagenbewegungsdaten!$B:$B,A2818,Anlagenbewegungsdaten!D:D)),3)</f>
        <v>0</v>
      </c>
      <c r="J2818" s="335" t="s">
        <v>5179</v>
      </c>
      <c r="K2818" s="335" t="s">
        <v>5193</v>
      </c>
      <c r="L2818" s="516">
        <v>17.739999999999998</v>
      </c>
      <c r="M2818" s="332">
        <f>ROUND(SUMIF(Anlagenbewegungsdaten_AV!B:B,A2818,Anlagenbewegungsdaten_AV!C:C),3)</f>
        <v>0</v>
      </c>
      <c r="N2818" s="330">
        <f>IF(ISBLANK(L2818),ROUND(SUMIF(Anlagenbewegungsdaten_AV!B:B,A2818,Anlagenbewegungsdaten_AV!D:D),2),ROUND(M2818*L2818%,2))</f>
        <v>0</v>
      </c>
      <c r="O2818" s="330">
        <f>ROUND(N2818-SUMIF(Anlagenbewegungsdaten_AV!B:B,A2818,Anlagenbewegungsdaten_AV!D:D),3)</f>
        <v>0</v>
      </c>
    </row>
    <row r="2819" spans="1:15" ht="15" customHeight="1" x14ac:dyDescent="0.25">
      <c r="A2819" s="263" t="s">
        <v>1329</v>
      </c>
      <c r="B2819" s="173" t="s">
        <v>2108</v>
      </c>
      <c r="C2819" s="173" t="s">
        <v>4048</v>
      </c>
      <c r="D2819" s="173" t="s">
        <v>1330</v>
      </c>
      <c r="E2819" s="173" t="s">
        <v>2483</v>
      </c>
      <c r="F2819" s="289">
        <v>20.18</v>
      </c>
      <c r="G2819" s="333">
        <f>ROUND(SUMIF(Anlagenbewegungsdaten!B:B,A2819,Anlagenbewegungsdaten!C:C),3)</f>
        <v>0</v>
      </c>
      <c r="H2819" s="334">
        <f>IF(ISBLANK(F2819),ROUND(SUMIF(Anlagenbewegungsdaten!B:B,A2819,Anlagenbewegungsdaten!D:D),2),ROUND(G2819*F2819%,2))</f>
        <v>0</v>
      </c>
      <c r="I2819" s="334">
        <f>ROUND((H2819-SUMIF(Anlagenbewegungsdaten!$B:$B,A2819,Anlagenbewegungsdaten!D:D)),3)</f>
        <v>0</v>
      </c>
      <c r="J2819" s="335" t="s">
        <v>5179</v>
      </c>
      <c r="K2819" s="335" t="s">
        <v>5193</v>
      </c>
      <c r="L2819" s="516">
        <v>16.14</v>
      </c>
      <c r="M2819" s="332">
        <f>ROUND(SUMIF(Anlagenbewegungsdaten_AV!B:B,A2819,Anlagenbewegungsdaten_AV!C:C),3)</f>
        <v>0</v>
      </c>
      <c r="N2819" s="330">
        <f>IF(ISBLANK(L2819),ROUND(SUMIF(Anlagenbewegungsdaten_AV!B:B,A2819,Anlagenbewegungsdaten_AV!D:D),2),ROUND(M2819*L2819%,2))</f>
        <v>0</v>
      </c>
      <c r="O2819" s="330">
        <f>ROUND(N2819-SUMIF(Anlagenbewegungsdaten_AV!B:B,A2819,Anlagenbewegungsdaten_AV!D:D),3)</f>
        <v>0</v>
      </c>
    </row>
    <row r="2820" spans="1:15" ht="15" customHeight="1" x14ac:dyDescent="0.25">
      <c r="A2820" s="263" t="s">
        <v>1331</v>
      </c>
      <c r="B2820" s="173" t="s">
        <v>2108</v>
      </c>
      <c r="C2820" s="173" t="s">
        <v>4048</v>
      </c>
      <c r="D2820" s="173" t="s">
        <v>1332</v>
      </c>
      <c r="E2820" s="173" t="s">
        <v>2486</v>
      </c>
      <c r="F2820" s="289">
        <v>23.18</v>
      </c>
      <c r="G2820" s="333">
        <f>ROUND(SUMIF(Anlagenbewegungsdaten!B:B,A2820,Anlagenbewegungsdaten!C:C),3)</f>
        <v>0</v>
      </c>
      <c r="H2820" s="334">
        <f>IF(ISBLANK(F2820),ROUND(SUMIF(Anlagenbewegungsdaten!B:B,A2820,Anlagenbewegungsdaten!D:D),2),ROUND(G2820*F2820%,2))</f>
        <v>0</v>
      </c>
      <c r="I2820" s="334">
        <f>ROUND((H2820-SUMIF(Anlagenbewegungsdaten!$B:$B,A2820,Anlagenbewegungsdaten!D:D)),3)</f>
        <v>0</v>
      </c>
      <c r="J2820" s="335" t="s">
        <v>5179</v>
      </c>
      <c r="K2820" s="335" t="s">
        <v>5193</v>
      </c>
      <c r="L2820" s="516">
        <v>18.54</v>
      </c>
      <c r="M2820" s="332">
        <f>ROUND(SUMIF(Anlagenbewegungsdaten_AV!B:B,A2820,Anlagenbewegungsdaten_AV!C:C),3)</f>
        <v>0</v>
      </c>
      <c r="N2820" s="330">
        <f>IF(ISBLANK(L2820),ROUND(SUMIF(Anlagenbewegungsdaten_AV!B:B,A2820,Anlagenbewegungsdaten_AV!D:D),2),ROUND(M2820*L2820%,2))</f>
        <v>0</v>
      </c>
      <c r="O2820" s="330">
        <f>ROUND(N2820-SUMIF(Anlagenbewegungsdaten_AV!B:B,A2820,Anlagenbewegungsdaten_AV!D:D),3)</f>
        <v>0</v>
      </c>
    </row>
    <row r="2821" spans="1:15" ht="15" customHeight="1" x14ac:dyDescent="0.25">
      <c r="A2821" s="263" t="s">
        <v>1333</v>
      </c>
      <c r="B2821" s="173" t="s">
        <v>2108</v>
      </c>
      <c r="C2821" s="173" t="s">
        <v>4048</v>
      </c>
      <c r="D2821" s="173" t="s">
        <v>1334</v>
      </c>
      <c r="E2821" s="173" t="s">
        <v>2483</v>
      </c>
      <c r="F2821" s="289">
        <v>21.18</v>
      </c>
      <c r="G2821" s="333">
        <f>ROUND(SUMIF(Anlagenbewegungsdaten!B:B,A2821,Anlagenbewegungsdaten!C:C),3)</f>
        <v>0</v>
      </c>
      <c r="H2821" s="334">
        <f>IF(ISBLANK(F2821),ROUND(SUMIF(Anlagenbewegungsdaten!B:B,A2821,Anlagenbewegungsdaten!D:D),2),ROUND(G2821*F2821%,2))</f>
        <v>0</v>
      </c>
      <c r="I2821" s="334">
        <f>ROUND((H2821-SUMIF(Anlagenbewegungsdaten!$B:$B,A2821,Anlagenbewegungsdaten!D:D)),3)</f>
        <v>0</v>
      </c>
      <c r="J2821" s="335" t="s">
        <v>5179</v>
      </c>
      <c r="K2821" s="335" t="s">
        <v>5193</v>
      </c>
      <c r="L2821" s="516">
        <v>16.940000000000001</v>
      </c>
      <c r="M2821" s="332">
        <f>ROUND(SUMIF(Anlagenbewegungsdaten_AV!B:B,A2821,Anlagenbewegungsdaten_AV!C:C),3)</f>
        <v>0</v>
      </c>
      <c r="N2821" s="330">
        <f>IF(ISBLANK(L2821),ROUND(SUMIF(Anlagenbewegungsdaten_AV!B:B,A2821,Anlagenbewegungsdaten_AV!D:D),2),ROUND(M2821*L2821%,2))</f>
        <v>0</v>
      </c>
      <c r="O2821" s="330">
        <f>ROUND(N2821-SUMIF(Anlagenbewegungsdaten_AV!B:B,A2821,Anlagenbewegungsdaten_AV!D:D),3)</f>
        <v>0</v>
      </c>
    </row>
    <row r="2822" spans="1:15" ht="15" customHeight="1" x14ac:dyDescent="0.25">
      <c r="A2822" s="263" t="s">
        <v>1335</v>
      </c>
      <c r="B2822" s="173" t="s">
        <v>2108</v>
      </c>
      <c r="C2822" s="173" t="s">
        <v>4048</v>
      </c>
      <c r="D2822" s="173" t="s">
        <v>1336</v>
      </c>
      <c r="E2822" s="173" t="s">
        <v>2486</v>
      </c>
      <c r="F2822" s="289">
        <v>24.18</v>
      </c>
      <c r="G2822" s="333">
        <f>ROUND(SUMIF(Anlagenbewegungsdaten!B:B,A2822,Anlagenbewegungsdaten!C:C),3)</f>
        <v>0</v>
      </c>
      <c r="H2822" s="334">
        <f>IF(ISBLANK(F2822),ROUND(SUMIF(Anlagenbewegungsdaten!B:B,A2822,Anlagenbewegungsdaten!D:D),2),ROUND(G2822*F2822%,2))</f>
        <v>0</v>
      </c>
      <c r="I2822" s="334">
        <f>ROUND((H2822-SUMIF(Anlagenbewegungsdaten!$B:$B,A2822,Anlagenbewegungsdaten!D:D)),3)</f>
        <v>0</v>
      </c>
      <c r="J2822" s="335" t="s">
        <v>5179</v>
      </c>
      <c r="K2822" s="335" t="s">
        <v>5193</v>
      </c>
      <c r="L2822" s="516">
        <v>19.34</v>
      </c>
      <c r="M2822" s="332">
        <f>ROUND(SUMIF(Anlagenbewegungsdaten_AV!B:B,A2822,Anlagenbewegungsdaten_AV!C:C),3)</f>
        <v>0</v>
      </c>
      <c r="N2822" s="330">
        <f>IF(ISBLANK(L2822),ROUND(SUMIF(Anlagenbewegungsdaten_AV!B:B,A2822,Anlagenbewegungsdaten_AV!D:D),2),ROUND(M2822*L2822%,2))</f>
        <v>0</v>
      </c>
      <c r="O2822" s="330">
        <f>ROUND(N2822-SUMIF(Anlagenbewegungsdaten_AV!B:B,A2822,Anlagenbewegungsdaten_AV!D:D),3)</f>
        <v>0</v>
      </c>
    </row>
    <row r="2823" spans="1:15" ht="15" customHeight="1" x14ac:dyDescent="0.25">
      <c r="A2823" s="263" t="s">
        <v>1337</v>
      </c>
      <c r="B2823" s="173" t="s">
        <v>2108</v>
      </c>
      <c r="C2823" s="173" t="s">
        <v>4048</v>
      </c>
      <c r="D2823" s="173" t="s">
        <v>1338</v>
      </c>
      <c r="E2823" s="173" t="s">
        <v>2483</v>
      </c>
      <c r="F2823" s="289">
        <v>22.18</v>
      </c>
      <c r="G2823" s="333">
        <f>ROUND(SUMIF(Anlagenbewegungsdaten!B:B,A2823,Anlagenbewegungsdaten!C:C),3)</f>
        <v>0</v>
      </c>
      <c r="H2823" s="334">
        <f>IF(ISBLANK(F2823),ROUND(SUMIF(Anlagenbewegungsdaten!B:B,A2823,Anlagenbewegungsdaten!D:D),2),ROUND(G2823*F2823%,2))</f>
        <v>0</v>
      </c>
      <c r="I2823" s="334">
        <f>ROUND((H2823-SUMIF(Anlagenbewegungsdaten!$B:$B,A2823,Anlagenbewegungsdaten!D:D)),3)</f>
        <v>0</v>
      </c>
      <c r="J2823" s="335" t="s">
        <v>5179</v>
      </c>
      <c r="K2823" s="335" t="s">
        <v>5193</v>
      </c>
      <c r="L2823" s="516">
        <v>17.739999999999998</v>
      </c>
      <c r="M2823" s="332">
        <f>ROUND(SUMIF(Anlagenbewegungsdaten_AV!B:B,A2823,Anlagenbewegungsdaten_AV!C:C),3)</f>
        <v>0</v>
      </c>
      <c r="N2823" s="330">
        <f>IF(ISBLANK(L2823),ROUND(SUMIF(Anlagenbewegungsdaten_AV!B:B,A2823,Anlagenbewegungsdaten_AV!D:D),2),ROUND(M2823*L2823%,2))</f>
        <v>0</v>
      </c>
      <c r="O2823" s="330">
        <f>ROUND(N2823-SUMIF(Anlagenbewegungsdaten_AV!B:B,A2823,Anlagenbewegungsdaten_AV!D:D),3)</f>
        <v>0</v>
      </c>
    </row>
    <row r="2824" spans="1:15" ht="15" customHeight="1" x14ac:dyDescent="0.25">
      <c r="A2824" s="263" t="s">
        <v>1339</v>
      </c>
      <c r="B2824" s="173" t="s">
        <v>2108</v>
      </c>
      <c r="C2824" s="173" t="s">
        <v>4048</v>
      </c>
      <c r="D2824" s="173" t="s">
        <v>1340</v>
      </c>
      <c r="E2824" s="173" t="s">
        <v>2486</v>
      </c>
      <c r="F2824" s="289">
        <v>25.18</v>
      </c>
      <c r="G2824" s="333">
        <f>ROUND(SUMIF(Anlagenbewegungsdaten!B:B,A2824,Anlagenbewegungsdaten!C:C),3)</f>
        <v>0</v>
      </c>
      <c r="H2824" s="334">
        <f>IF(ISBLANK(F2824),ROUND(SUMIF(Anlagenbewegungsdaten!B:B,A2824,Anlagenbewegungsdaten!D:D),2),ROUND(G2824*F2824%,2))</f>
        <v>0</v>
      </c>
      <c r="I2824" s="334">
        <f>ROUND((H2824-SUMIF(Anlagenbewegungsdaten!$B:$B,A2824,Anlagenbewegungsdaten!D:D)),3)</f>
        <v>0</v>
      </c>
      <c r="J2824" s="335" t="s">
        <v>5179</v>
      </c>
      <c r="K2824" s="335" t="s">
        <v>5193</v>
      </c>
      <c r="L2824" s="516">
        <v>20.14</v>
      </c>
      <c r="M2824" s="332">
        <f>ROUND(SUMIF(Anlagenbewegungsdaten_AV!B:B,A2824,Anlagenbewegungsdaten_AV!C:C),3)</f>
        <v>0</v>
      </c>
      <c r="N2824" s="330">
        <f>IF(ISBLANK(L2824),ROUND(SUMIF(Anlagenbewegungsdaten_AV!B:B,A2824,Anlagenbewegungsdaten_AV!D:D),2),ROUND(M2824*L2824%,2))</f>
        <v>0</v>
      </c>
      <c r="O2824" s="330">
        <f>ROUND(N2824-SUMIF(Anlagenbewegungsdaten_AV!B:B,A2824,Anlagenbewegungsdaten_AV!D:D),3)</f>
        <v>0</v>
      </c>
    </row>
    <row r="2825" spans="1:15" ht="15" customHeight="1" x14ac:dyDescent="0.25">
      <c r="A2825" s="263" t="s">
        <v>1341</v>
      </c>
      <c r="B2825" s="173" t="s">
        <v>2108</v>
      </c>
      <c r="C2825" s="173" t="s">
        <v>4048</v>
      </c>
      <c r="D2825" s="173" t="s">
        <v>1342</v>
      </c>
      <c r="E2825" s="173" t="s">
        <v>2483</v>
      </c>
      <c r="F2825" s="289">
        <v>10.18</v>
      </c>
      <c r="G2825" s="333">
        <f>ROUND(SUMIF(Anlagenbewegungsdaten!B:B,A2825,Anlagenbewegungsdaten!C:C),3)</f>
        <v>0</v>
      </c>
      <c r="H2825" s="334">
        <f>IF(ISBLANK(F2825),ROUND(SUMIF(Anlagenbewegungsdaten!B:B,A2825,Anlagenbewegungsdaten!D:D),2),ROUND(G2825*F2825%,2))</f>
        <v>0</v>
      </c>
      <c r="I2825" s="334">
        <f>ROUND((H2825-SUMIF(Anlagenbewegungsdaten!$B:$B,A2825,Anlagenbewegungsdaten!D:D)),3)</f>
        <v>0</v>
      </c>
      <c r="J2825" s="335" t="s">
        <v>5179</v>
      </c>
      <c r="K2825" s="335" t="s">
        <v>5193</v>
      </c>
      <c r="L2825" s="516">
        <v>8.14</v>
      </c>
      <c r="M2825" s="332">
        <f>ROUND(SUMIF(Anlagenbewegungsdaten_AV!B:B,A2825,Anlagenbewegungsdaten_AV!C:C),3)</f>
        <v>0</v>
      </c>
      <c r="N2825" s="330">
        <f>IF(ISBLANK(L2825),ROUND(SUMIF(Anlagenbewegungsdaten_AV!B:B,A2825,Anlagenbewegungsdaten_AV!D:D),2),ROUND(M2825*L2825%,2))</f>
        <v>0</v>
      </c>
      <c r="O2825" s="330">
        <f>ROUND(N2825-SUMIF(Anlagenbewegungsdaten_AV!B:B,A2825,Anlagenbewegungsdaten_AV!D:D),3)</f>
        <v>0</v>
      </c>
    </row>
    <row r="2826" spans="1:15" ht="15" customHeight="1" x14ac:dyDescent="0.25">
      <c r="A2826" s="263" t="s">
        <v>1343</v>
      </c>
      <c r="B2826" s="173" t="s">
        <v>2108</v>
      </c>
      <c r="C2826" s="173" t="s">
        <v>4048</v>
      </c>
      <c r="D2826" s="173" t="s">
        <v>1344</v>
      </c>
      <c r="E2826" s="173" t="s">
        <v>2486</v>
      </c>
      <c r="F2826" s="289">
        <v>13.18</v>
      </c>
      <c r="G2826" s="333">
        <f>ROUND(SUMIF(Anlagenbewegungsdaten!B:B,A2826,Anlagenbewegungsdaten!C:C),3)</f>
        <v>0</v>
      </c>
      <c r="H2826" s="334">
        <f>IF(ISBLANK(F2826),ROUND(SUMIF(Anlagenbewegungsdaten!B:B,A2826,Anlagenbewegungsdaten!D:D),2),ROUND(G2826*F2826%,2))</f>
        <v>0</v>
      </c>
      <c r="I2826" s="334">
        <f>ROUND((H2826-SUMIF(Anlagenbewegungsdaten!$B:$B,A2826,Anlagenbewegungsdaten!D:D)),3)</f>
        <v>0</v>
      </c>
      <c r="J2826" s="335" t="s">
        <v>5179</v>
      </c>
      <c r="K2826" s="335" t="s">
        <v>5193</v>
      </c>
      <c r="L2826" s="516">
        <v>10.54</v>
      </c>
      <c r="M2826" s="332">
        <f>ROUND(SUMIF(Anlagenbewegungsdaten_AV!B:B,A2826,Anlagenbewegungsdaten_AV!C:C),3)</f>
        <v>0</v>
      </c>
      <c r="N2826" s="330">
        <f>IF(ISBLANK(L2826),ROUND(SUMIF(Anlagenbewegungsdaten_AV!B:B,A2826,Anlagenbewegungsdaten_AV!D:D),2),ROUND(M2826*L2826%,2))</f>
        <v>0</v>
      </c>
      <c r="O2826" s="330">
        <f>ROUND(N2826-SUMIF(Anlagenbewegungsdaten_AV!B:B,A2826,Anlagenbewegungsdaten_AV!D:D),3)</f>
        <v>0</v>
      </c>
    </row>
    <row r="2827" spans="1:15" ht="15" customHeight="1" x14ac:dyDescent="0.25">
      <c r="A2827" s="263" t="s">
        <v>1345</v>
      </c>
      <c r="B2827" s="173" t="s">
        <v>2108</v>
      </c>
      <c r="C2827" s="173" t="s">
        <v>4048</v>
      </c>
      <c r="D2827" s="174" t="s">
        <v>1346</v>
      </c>
      <c r="E2827" s="173" t="s">
        <v>2483</v>
      </c>
      <c r="F2827" s="289">
        <v>11.18</v>
      </c>
      <c r="G2827" s="333">
        <f>ROUND(SUMIF(Anlagenbewegungsdaten!B:B,A2827,Anlagenbewegungsdaten!C:C),3)</f>
        <v>0</v>
      </c>
      <c r="H2827" s="334">
        <f>IF(ISBLANK(F2827),ROUND(SUMIF(Anlagenbewegungsdaten!B:B,A2827,Anlagenbewegungsdaten!D:D),2),ROUND(G2827*F2827%,2))</f>
        <v>0</v>
      </c>
      <c r="I2827" s="334">
        <f>ROUND((H2827-SUMIF(Anlagenbewegungsdaten!$B:$B,A2827,Anlagenbewegungsdaten!D:D)),3)</f>
        <v>0</v>
      </c>
      <c r="J2827" s="335" t="s">
        <v>5179</v>
      </c>
      <c r="K2827" s="335" t="s">
        <v>5193</v>
      </c>
      <c r="L2827" s="516">
        <v>8.94</v>
      </c>
      <c r="M2827" s="332">
        <f>ROUND(SUMIF(Anlagenbewegungsdaten_AV!B:B,A2827,Anlagenbewegungsdaten_AV!C:C),3)</f>
        <v>0</v>
      </c>
      <c r="N2827" s="330">
        <f>IF(ISBLANK(L2827),ROUND(SUMIF(Anlagenbewegungsdaten_AV!B:B,A2827,Anlagenbewegungsdaten_AV!D:D),2),ROUND(M2827*L2827%,2))</f>
        <v>0</v>
      </c>
      <c r="O2827" s="330">
        <f>ROUND(N2827-SUMIF(Anlagenbewegungsdaten_AV!B:B,A2827,Anlagenbewegungsdaten_AV!D:D),3)</f>
        <v>0</v>
      </c>
    </row>
    <row r="2828" spans="1:15" ht="15" customHeight="1" x14ac:dyDescent="0.25">
      <c r="A2828" s="263" t="s">
        <v>1347</v>
      </c>
      <c r="B2828" s="173" t="s">
        <v>2108</v>
      </c>
      <c r="C2828" s="173" t="s">
        <v>4048</v>
      </c>
      <c r="D2828" s="174" t="s">
        <v>1348</v>
      </c>
      <c r="E2828" s="173" t="s">
        <v>2486</v>
      </c>
      <c r="F2828" s="289">
        <v>14.18</v>
      </c>
      <c r="G2828" s="333">
        <f>ROUND(SUMIF(Anlagenbewegungsdaten!B:B,A2828,Anlagenbewegungsdaten!C:C),3)</f>
        <v>0</v>
      </c>
      <c r="H2828" s="334">
        <f>IF(ISBLANK(F2828),ROUND(SUMIF(Anlagenbewegungsdaten!B:B,A2828,Anlagenbewegungsdaten!D:D),2),ROUND(G2828*F2828%,2))</f>
        <v>0</v>
      </c>
      <c r="I2828" s="334">
        <f>ROUND((H2828-SUMIF(Anlagenbewegungsdaten!$B:$B,A2828,Anlagenbewegungsdaten!D:D)),3)</f>
        <v>0</v>
      </c>
      <c r="J2828" s="335" t="s">
        <v>5179</v>
      </c>
      <c r="K2828" s="335" t="s">
        <v>5193</v>
      </c>
      <c r="L2828" s="516">
        <v>11.34</v>
      </c>
      <c r="M2828" s="332">
        <f>ROUND(SUMIF(Anlagenbewegungsdaten_AV!B:B,A2828,Anlagenbewegungsdaten_AV!C:C),3)</f>
        <v>0</v>
      </c>
      <c r="N2828" s="330">
        <f>IF(ISBLANK(L2828),ROUND(SUMIF(Anlagenbewegungsdaten_AV!B:B,A2828,Anlagenbewegungsdaten_AV!D:D),2),ROUND(M2828*L2828%,2))</f>
        <v>0</v>
      </c>
      <c r="O2828" s="330">
        <f>ROUND(N2828-SUMIF(Anlagenbewegungsdaten_AV!B:B,A2828,Anlagenbewegungsdaten_AV!D:D),3)</f>
        <v>0</v>
      </c>
    </row>
    <row r="2829" spans="1:15" ht="15" customHeight="1" x14ac:dyDescent="0.25">
      <c r="A2829" s="263" t="s">
        <v>1349</v>
      </c>
      <c r="B2829" s="173" t="s">
        <v>2108</v>
      </c>
      <c r="C2829" s="173" t="s">
        <v>4048</v>
      </c>
      <c r="D2829" s="173" t="s">
        <v>1350</v>
      </c>
      <c r="E2829" s="173" t="s">
        <v>2483</v>
      </c>
      <c r="F2829" s="289">
        <v>16.18</v>
      </c>
      <c r="G2829" s="333">
        <f>ROUND(SUMIF(Anlagenbewegungsdaten!B:B,A2829,Anlagenbewegungsdaten!C:C),3)</f>
        <v>0</v>
      </c>
      <c r="H2829" s="334">
        <f>IF(ISBLANK(F2829),ROUND(SUMIF(Anlagenbewegungsdaten!B:B,A2829,Anlagenbewegungsdaten!D:D),2),ROUND(G2829*F2829%,2))</f>
        <v>0</v>
      </c>
      <c r="I2829" s="334">
        <f>ROUND((H2829-SUMIF(Anlagenbewegungsdaten!$B:$B,A2829,Anlagenbewegungsdaten!D:D)),3)</f>
        <v>0</v>
      </c>
      <c r="J2829" s="335" t="s">
        <v>5179</v>
      </c>
      <c r="K2829" s="335" t="s">
        <v>5193</v>
      </c>
      <c r="L2829" s="516">
        <v>12.94</v>
      </c>
      <c r="M2829" s="332">
        <f>ROUND(SUMIF(Anlagenbewegungsdaten_AV!B:B,A2829,Anlagenbewegungsdaten_AV!C:C),3)</f>
        <v>0</v>
      </c>
      <c r="N2829" s="330">
        <f>IF(ISBLANK(L2829),ROUND(SUMIF(Anlagenbewegungsdaten_AV!B:B,A2829,Anlagenbewegungsdaten_AV!D:D),2),ROUND(M2829*L2829%,2))</f>
        <v>0</v>
      </c>
      <c r="O2829" s="330">
        <f>ROUND(N2829-SUMIF(Anlagenbewegungsdaten_AV!B:B,A2829,Anlagenbewegungsdaten_AV!D:D),3)</f>
        <v>0</v>
      </c>
    </row>
    <row r="2830" spans="1:15" ht="15" customHeight="1" x14ac:dyDescent="0.25">
      <c r="A2830" s="263" t="s">
        <v>1351</v>
      </c>
      <c r="B2830" s="173" t="s">
        <v>2108</v>
      </c>
      <c r="C2830" s="173" t="s">
        <v>4048</v>
      </c>
      <c r="D2830" s="173" t="s">
        <v>1352</v>
      </c>
      <c r="E2830" s="173" t="s">
        <v>2486</v>
      </c>
      <c r="F2830" s="289">
        <v>19.18</v>
      </c>
      <c r="G2830" s="333">
        <f>ROUND(SUMIF(Anlagenbewegungsdaten!B:B,A2830,Anlagenbewegungsdaten!C:C),3)</f>
        <v>0</v>
      </c>
      <c r="H2830" s="334">
        <f>IF(ISBLANK(F2830),ROUND(SUMIF(Anlagenbewegungsdaten!B:B,A2830,Anlagenbewegungsdaten!D:D),2),ROUND(G2830*F2830%,2))</f>
        <v>0</v>
      </c>
      <c r="I2830" s="334">
        <f>ROUND((H2830-SUMIF(Anlagenbewegungsdaten!$B:$B,A2830,Anlagenbewegungsdaten!D:D)),3)</f>
        <v>0</v>
      </c>
      <c r="J2830" s="335" t="s">
        <v>5179</v>
      </c>
      <c r="K2830" s="335" t="s">
        <v>5193</v>
      </c>
      <c r="L2830" s="516">
        <v>15.34</v>
      </c>
      <c r="M2830" s="332">
        <f>ROUND(SUMIF(Anlagenbewegungsdaten_AV!B:B,A2830,Anlagenbewegungsdaten_AV!C:C),3)</f>
        <v>0</v>
      </c>
      <c r="N2830" s="330">
        <f>IF(ISBLANK(L2830),ROUND(SUMIF(Anlagenbewegungsdaten_AV!B:B,A2830,Anlagenbewegungsdaten_AV!D:D),2),ROUND(M2830*L2830%,2))</f>
        <v>0</v>
      </c>
      <c r="O2830" s="330">
        <f>ROUND(N2830-SUMIF(Anlagenbewegungsdaten_AV!B:B,A2830,Anlagenbewegungsdaten_AV!D:D),3)</f>
        <v>0</v>
      </c>
    </row>
    <row r="2831" spans="1:15" ht="15" customHeight="1" x14ac:dyDescent="0.25">
      <c r="A2831" s="263" t="s">
        <v>1353</v>
      </c>
      <c r="B2831" s="173" t="s">
        <v>2108</v>
      </c>
      <c r="C2831" s="173" t="s">
        <v>4048</v>
      </c>
      <c r="D2831" s="174" t="s">
        <v>1354</v>
      </c>
      <c r="E2831" s="173" t="s">
        <v>2483</v>
      </c>
      <c r="F2831" s="289">
        <v>17.18</v>
      </c>
      <c r="G2831" s="333">
        <f>ROUND(SUMIF(Anlagenbewegungsdaten!B:B,A2831,Anlagenbewegungsdaten!C:C),3)</f>
        <v>0</v>
      </c>
      <c r="H2831" s="334">
        <f>IF(ISBLANK(F2831),ROUND(SUMIF(Anlagenbewegungsdaten!B:B,A2831,Anlagenbewegungsdaten!D:D),2),ROUND(G2831*F2831%,2))</f>
        <v>0</v>
      </c>
      <c r="I2831" s="334">
        <f>ROUND((H2831-SUMIF(Anlagenbewegungsdaten!$B:$B,A2831,Anlagenbewegungsdaten!D:D)),3)</f>
        <v>0</v>
      </c>
      <c r="J2831" s="335" t="s">
        <v>5179</v>
      </c>
      <c r="K2831" s="335" t="s">
        <v>5193</v>
      </c>
      <c r="L2831" s="516">
        <v>13.74</v>
      </c>
      <c r="M2831" s="332">
        <f>ROUND(SUMIF(Anlagenbewegungsdaten_AV!B:B,A2831,Anlagenbewegungsdaten_AV!C:C),3)</f>
        <v>0</v>
      </c>
      <c r="N2831" s="330">
        <f>IF(ISBLANK(L2831),ROUND(SUMIF(Anlagenbewegungsdaten_AV!B:B,A2831,Anlagenbewegungsdaten_AV!D:D),2),ROUND(M2831*L2831%,2))</f>
        <v>0</v>
      </c>
      <c r="O2831" s="330">
        <f>ROUND(N2831-SUMIF(Anlagenbewegungsdaten_AV!B:B,A2831,Anlagenbewegungsdaten_AV!D:D),3)</f>
        <v>0</v>
      </c>
    </row>
    <row r="2832" spans="1:15" ht="15" customHeight="1" x14ac:dyDescent="0.25">
      <c r="A2832" s="263" t="s">
        <v>1355</v>
      </c>
      <c r="B2832" s="173" t="s">
        <v>2108</v>
      </c>
      <c r="C2832" s="173" t="s">
        <v>4048</v>
      </c>
      <c r="D2832" s="174" t="s">
        <v>1356</v>
      </c>
      <c r="E2832" s="173" t="s">
        <v>2486</v>
      </c>
      <c r="F2832" s="289">
        <v>20.18</v>
      </c>
      <c r="G2832" s="333">
        <f>ROUND(SUMIF(Anlagenbewegungsdaten!B:B,A2832,Anlagenbewegungsdaten!C:C),3)</f>
        <v>0</v>
      </c>
      <c r="H2832" s="334">
        <f>IF(ISBLANK(F2832),ROUND(SUMIF(Anlagenbewegungsdaten!B:B,A2832,Anlagenbewegungsdaten!D:D),2),ROUND(G2832*F2832%,2))</f>
        <v>0</v>
      </c>
      <c r="I2832" s="334">
        <f>ROUND((H2832-SUMIF(Anlagenbewegungsdaten!$B:$B,A2832,Anlagenbewegungsdaten!D:D)),3)</f>
        <v>0</v>
      </c>
      <c r="J2832" s="335" t="s">
        <v>5179</v>
      </c>
      <c r="K2832" s="335" t="s">
        <v>5193</v>
      </c>
      <c r="L2832" s="516">
        <v>16.14</v>
      </c>
      <c r="M2832" s="332">
        <f>ROUND(SUMIF(Anlagenbewegungsdaten_AV!B:B,A2832,Anlagenbewegungsdaten_AV!C:C),3)</f>
        <v>0</v>
      </c>
      <c r="N2832" s="330">
        <f>IF(ISBLANK(L2832),ROUND(SUMIF(Anlagenbewegungsdaten_AV!B:B,A2832,Anlagenbewegungsdaten_AV!D:D),2),ROUND(M2832*L2832%,2))</f>
        <v>0</v>
      </c>
      <c r="O2832" s="330">
        <f>ROUND(N2832-SUMIF(Anlagenbewegungsdaten_AV!B:B,A2832,Anlagenbewegungsdaten_AV!D:D),3)</f>
        <v>0</v>
      </c>
    </row>
    <row r="2833" spans="1:15" ht="15" customHeight="1" x14ac:dyDescent="0.25">
      <c r="A2833" s="263" t="s">
        <v>1357</v>
      </c>
      <c r="B2833" s="173" t="s">
        <v>2108</v>
      </c>
      <c r="C2833" s="173" t="s">
        <v>4048</v>
      </c>
      <c r="D2833" s="173" t="s">
        <v>1358</v>
      </c>
      <c r="E2833" s="173" t="s">
        <v>2483</v>
      </c>
      <c r="F2833" s="289">
        <v>17.18</v>
      </c>
      <c r="G2833" s="333">
        <f>ROUND(SUMIF(Anlagenbewegungsdaten!B:B,A2833,Anlagenbewegungsdaten!C:C),3)</f>
        <v>0</v>
      </c>
      <c r="H2833" s="334">
        <f>IF(ISBLANK(F2833),ROUND(SUMIF(Anlagenbewegungsdaten!B:B,A2833,Anlagenbewegungsdaten!D:D),2),ROUND(G2833*F2833%,2))</f>
        <v>0</v>
      </c>
      <c r="I2833" s="334">
        <f>ROUND((H2833-SUMIF(Anlagenbewegungsdaten!$B:$B,A2833,Anlagenbewegungsdaten!D:D)),3)</f>
        <v>0</v>
      </c>
      <c r="J2833" s="335" t="s">
        <v>5179</v>
      </c>
      <c r="K2833" s="335" t="s">
        <v>5193</v>
      </c>
      <c r="L2833" s="516">
        <v>13.74</v>
      </c>
      <c r="M2833" s="332">
        <f>ROUND(SUMIF(Anlagenbewegungsdaten_AV!B:B,A2833,Anlagenbewegungsdaten_AV!C:C),3)</f>
        <v>0</v>
      </c>
      <c r="N2833" s="330">
        <f>IF(ISBLANK(L2833),ROUND(SUMIF(Anlagenbewegungsdaten_AV!B:B,A2833,Anlagenbewegungsdaten_AV!D:D),2),ROUND(M2833*L2833%,2))</f>
        <v>0</v>
      </c>
      <c r="O2833" s="330">
        <f>ROUND(N2833-SUMIF(Anlagenbewegungsdaten_AV!B:B,A2833,Anlagenbewegungsdaten_AV!D:D),3)</f>
        <v>0</v>
      </c>
    </row>
    <row r="2834" spans="1:15" ht="15" customHeight="1" x14ac:dyDescent="0.25">
      <c r="A2834" s="263" t="s">
        <v>1359</v>
      </c>
      <c r="B2834" s="173" t="s">
        <v>2108</v>
      </c>
      <c r="C2834" s="173" t="s">
        <v>4048</v>
      </c>
      <c r="D2834" s="173" t="s">
        <v>1360</v>
      </c>
      <c r="E2834" s="173" t="s">
        <v>2486</v>
      </c>
      <c r="F2834" s="289">
        <v>20.18</v>
      </c>
      <c r="G2834" s="333">
        <f>ROUND(SUMIF(Anlagenbewegungsdaten!B:B,A2834,Anlagenbewegungsdaten!C:C),3)</f>
        <v>0</v>
      </c>
      <c r="H2834" s="334">
        <f>IF(ISBLANK(F2834),ROUND(SUMIF(Anlagenbewegungsdaten!B:B,A2834,Anlagenbewegungsdaten!D:D),2),ROUND(G2834*F2834%,2))</f>
        <v>0</v>
      </c>
      <c r="I2834" s="334">
        <f>ROUND((H2834-SUMIF(Anlagenbewegungsdaten!$B:$B,A2834,Anlagenbewegungsdaten!D:D)),3)</f>
        <v>0</v>
      </c>
      <c r="J2834" s="335" t="s">
        <v>5179</v>
      </c>
      <c r="K2834" s="335" t="s">
        <v>5193</v>
      </c>
      <c r="L2834" s="516">
        <v>16.14</v>
      </c>
      <c r="M2834" s="332">
        <f>ROUND(SUMIF(Anlagenbewegungsdaten_AV!B:B,A2834,Anlagenbewegungsdaten_AV!C:C),3)</f>
        <v>0</v>
      </c>
      <c r="N2834" s="330">
        <f>IF(ISBLANK(L2834),ROUND(SUMIF(Anlagenbewegungsdaten_AV!B:B,A2834,Anlagenbewegungsdaten_AV!D:D),2),ROUND(M2834*L2834%,2))</f>
        <v>0</v>
      </c>
      <c r="O2834" s="330">
        <f>ROUND(N2834-SUMIF(Anlagenbewegungsdaten_AV!B:B,A2834,Anlagenbewegungsdaten_AV!D:D),3)</f>
        <v>0</v>
      </c>
    </row>
    <row r="2835" spans="1:15" ht="15" customHeight="1" x14ac:dyDescent="0.25">
      <c r="A2835" s="263" t="s">
        <v>1361</v>
      </c>
      <c r="B2835" s="173" t="s">
        <v>2108</v>
      </c>
      <c r="C2835" s="173" t="s">
        <v>4048</v>
      </c>
      <c r="D2835" s="173" t="s">
        <v>1362</v>
      </c>
      <c r="E2835" s="173" t="s">
        <v>2483</v>
      </c>
      <c r="F2835" s="289">
        <v>18.18</v>
      </c>
      <c r="G2835" s="333">
        <f>ROUND(SUMIF(Anlagenbewegungsdaten!B:B,A2835,Anlagenbewegungsdaten!C:C),3)</f>
        <v>0</v>
      </c>
      <c r="H2835" s="334">
        <f>IF(ISBLANK(F2835),ROUND(SUMIF(Anlagenbewegungsdaten!B:B,A2835,Anlagenbewegungsdaten!D:D),2),ROUND(G2835*F2835%,2))</f>
        <v>0</v>
      </c>
      <c r="I2835" s="334">
        <f>ROUND((H2835-SUMIF(Anlagenbewegungsdaten!$B:$B,A2835,Anlagenbewegungsdaten!D:D)),3)</f>
        <v>0</v>
      </c>
      <c r="J2835" s="335" t="s">
        <v>5179</v>
      </c>
      <c r="K2835" s="335" t="s">
        <v>5193</v>
      </c>
      <c r="L2835" s="516">
        <v>14.54</v>
      </c>
      <c r="M2835" s="332">
        <f>ROUND(SUMIF(Anlagenbewegungsdaten_AV!B:B,A2835,Anlagenbewegungsdaten_AV!C:C),3)</f>
        <v>0</v>
      </c>
      <c r="N2835" s="330">
        <f>IF(ISBLANK(L2835),ROUND(SUMIF(Anlagenbewegungsdaten_AV!B:B,A2835,Anlagenbewegungsdaten_AV!D:D),2),ROUND(M2835*L2835%,2))</f>
        <v>0</v>
      </c>
      <c r="O2835" s="330">
        <f>ROUND(N2835-SUMIF(Anlagenbewegungsdaten_AV!B:B,A2835,Anlagenbewegungsdaten_AV!D:D),3)</f>
        <v>0</v>
      </c>
    </row>
    <row r="2836" spans="1:15" ht="15" customHeight="1" x14ac:dyDescent="0.25">
      <c r="A2836" s="263" t="s">
        <v>1363</v>
      </c>
      <c r="B2836" s="173" t="s">
        <v>2108</v>
      </c>
      <c r="C2836" s="173" t="s">
        <v>4048</v>
      </c>
      <c r="D2836" s="173" t="s">
        <v>1364</v>
      </c>
      <c r="E2836" s="173" t="s">
        <v>2486</v>
      </c>
      <c r="F2836" s="289">
        <v>21.18</v>
      </c>
      <c r="G2836" s="333">
        <f>ROUND(SUMIF(Anlagenbewegungsdaten!B:B,A2836,Anlagenbewegungsdaten!C:C),3)</f>
        <v>0</v>
      </c>
      <c r="H2836" s="334">
        <f>IF(ISBLANK(F2836),ROUND(SUMIF(Anlagenbewegungsdaten!B:B,A2836,Anlagenbewegungsdaten!D:D),2),ROUND(G2836*F2836%,2))</f>
        <v>0</v>
      </c>
      <c r="I2836" s="334">
        <f>ROUND((H2836-SUMIF(Anlagenbewegungsdaten!$B:$B,A2836,Anlagenbewegungsdaten!D:D)),3)</f>
        <v>0</v>
      </c>
      <c r="J2836" s="335" t="s">
        <v>5179</v>
      </c>
      <c r="K2836" s="335" t="s">
        <v>5193</v>
      </c>
      <c r="L2836" s="516">
        <v>16.940000000000001</v>
      </c>
      <c r="M2836" s="332">
        <f>ROUND(SUMIF(Anlagenbewegungsdaten_AV!B:B,A2836,Anlagenbewegungsdaten_AV!C:C),3)</f>
        <v>0</v>
      </c>
      <c r="N2836" s="330">
        <f>IF(ISBLANK(L2836),ROUND(SUMIF(Anlagenbewegungsdaten_AV!B:B,A2836,Anlagenbewegungsdaten_AV!D:D),2),ROUND(M2836*L2836%,2))</f>
        <v>0</v>
      </c>
      <c r="O2836" s="330">
        <f>ROUND(N2836-SUMIF(Anlagenbewegungsdaten_AV!B:B,A2836,Anlagenbewegungsdaten_AV!D:D),3)</f>
        <v>0</v>
      </c>
    </row>
    <row r="2837" spans="1:15" ht="15" customHeight="1" x14ac:dyDescent="0.25">
      <c r="A2837" s="263" t="s">
        <v>1365</v>
      </c>
      <c r="B2837" s="173" t="s">
        <v>2108</v>
      </c>
      <c r="C2837" s="173" t="s">
        <v>4048</v>
      </c>
      <c r="D2837" s="173" t="s">
        <v>1366</v>
      </c>
      <c r="E2837" s="173" t="s">
        <v>2483</v>
      </c>
      <c r="F2837" s="289">
        <v>19.18</v>
      </c>
      <c r="G2837" s="333">
        <f>ROUND(SUMIF(Anlagenbewegungsdaten!B:B,A2837,Anlagenbewegungsdaten!C:C),3)</f>
        <v>0</v>
      </c>
      <c r="H2837" s="334">
        <f>IF(ISBLANK(F2837),ROUND(SUMIF(Anlagenbewegungsdaten!B:B,A2837,Anlagenbewegungsdaten!D:D),2),ROUND(G2837*F2837%,2))</f>
        <v>0</v>
      </c>
      <c r="I2837" s="334">
        <f>ROUND((H2837-SUMIF(Anlagenbewegungsdaten!$B:$B,A2837,Anlagenbewegungsdaten!D:D)),3)</f>
        <v>0</v>
      </c>
      <c r="J2837" s="335" t="s">
        <v>5179</v>
      </c>
      <c r="K2837" s="335" t="s">
        <v>5193</v>
      </c>
      <c r="L2837" s="516">
        <v>15.34</v>
      </c>
      <c r="M2837" s="332">
        <f>ROUND(SUMIF(Anlagenbewegungsdaten_AV!B:B,A2837,Anlagenbewegungsdaten_AV!C:C),3)</f>
        <v>0</v>
      </c>
      <c r="N2837" s="330">
        <f>IF(ISBLANK(L2837),ROUND(SUMIF(Anlagenbewegungsdaten_AV!B:B,A2837,Anlagenbewegungsdaten_AV!D:D),2),ROUND(M2837*L2837%,2))</f>
        <v>0</v>
      </c>
      <c r="O2837" s="330">
        <f>ROUND(N2837-SUMIF(Anlagenbewegungsdaten_AV!B:B,A2837,Anlagenbewegungsdaten_AV!D:D),3)</f>
        <v>0</v>
      </c>
    </row>
    <row r="2838" spans="1:15" ht="15" customHeight="1" x14ac:dyDescent="0.25">
      <c r="A2838" s="263" t="s">
        <v>1367</v>
      </c>
      <c r="B2838" s="173" t="s">
        <v>2108</v>
      </c>
      <c r="C2838" s="173" t="s">
        <v>4048</v>
      </c>
      <c r="D2838" s="173" t="s">
        <v>1368</v>
      </c>
      <c r="E2838" s="173" t="s">
        <v>2486</v>
      </c>
      <c r="F2838" s="289">
        <v>22.18</v>
      </c>
      <c r="G2838" s="333">
        <f>ROUND(SUMIF(Anlagenbewegungsdaten!B:B,A2838,Anlagenbewegungsdaten!C:C),3)</f>
        <v>0</v>
      </c>
      <c r="H2838" s="334">
        <f>IF(ISBLANK(F2838),ROUND(SUMIF(Anlagenbewegungsdaten!B:B,A2838,Anlagenbewegungsdaten!D:D),2),ROUND(G2838*F2838%,2))</f>
        <v>0</v>
      </c>
      <c r="I2838" s="334">
        <f>ROUND((H2838-SUMIF(Anlagenbewegungsdaten!$B:$B,A2838,Anlagenbewegungsdaten!D:D)),3)</f>
        <v>0</v>
      </c>
      <c r="J2838" s="335" t="s">
        <v>5179</v>
      </c>
      <c r="K2838" s="335" t="s">
        <v>5193</v>
      </c>
      <c r="L2838" s="516">
        <v>17.739999999999998</v>
      </c>
      <c r="M2838" s="332">
        <f>ROUND(SUMIF(Anlagenbewegungsdaten_AV!B:B,A2838,Anlagenbewegungsdaten_AV!C:C),3)</f>
        <v>0</v>
      </c>
      <c r="N2838" s="330">
        <f>IF(ISBLANK(L2838),ROUND(SUMIF(Anlagenbewegungsdaten_AV!B:B,A2838,Anlagenbewegungsdaten_AV!D:D),2),ROUND(M2838*L2838%,2))</f>
        <v>0</v>
      </c>
      <c r="O2838" s="330">
        <f>ROUND(N2838-SUMIF(Anlagenbewegungsdaten_AV!B:B,A2838,Anlagenbewegungsdaten_AV!D:D),3)</f>
        <v>0</v>
      </c>
    </row>
    <row r="2839" spans="1:15" ht="15" customHeight="1" x14ac:dyDescent="0.25">
      <c r="A2839" s="263" t="s">
        <v>1369</v>
      </c>
      <c r="B2839" s="173" t="s">
        <v>2108</v>
      </c>
      <c r="C2839" s="173" t="s">
        <v>4048</v>
      </c>
      <c r="D2839" s="173" t="s">
        <v>1370</v>
      </c>
      <c r="E2839" s="173" t="s">
        <v>2483</v>
      </c>
      <c r="F2839" s="289">
        <v>20.18</v>
      </c>
      <c r="G2839" s="333">
        <f>ROUND(SUMIF(Anlagenbewegungsdaten!B:B,A2839,Anlagenbewegungsdaten!C:C),3)</f>
        <v>0</v>
      </c>
      <c r="H2839" s="334">
        <f>IF(ISBLANK(F2839),ROUND(SUMIF(Anlagenbewegungsdaten!B:B,A2839,Anlagenbewegungsdaten!D:D),2),ROUND(G2839*F2839%,2))</f>
        <v>0</v>
      </c>
      <c r="I2839" s="334">
        <f>ROUND((H2839-SUMIF(Anlagenbewegungsdaten!$B:$B,A2839,Anlagenbewegungsdaten!D:D)),3)</f>
        <v>0</v>
      </c>
      <c r="J2839" s="335" t="s">
        <v>5179</v>
      </c>
      <c r="K2839" s="335" t="s">
        <v>5193</v>
      </c>
      <c r="L2839" s="516">
        <v>16.14</v>
      </c>
      <c r="M2839" s="332">
        <f>ROUND(SUMIF(Anlagenbewegungsdaten_AV!B:B,A2839,Anlagenbewegungsdaten_AV!C:C),3)</f>
        <v>0</v>
      </c>
      <c r="N2839" s="330">
        <f>IF(ISBLANK(L2839),ROUND(SUMIF(Anlagenbewegungsdaten_AV!B:B,A2839,Anlagenbewegungsdaten_AV!D:D),2),ROUND(M2839*L2839%,2))</f>
        <v>0</v>
      </c>
      <c r="O2839" s="330">
        <f>ROUND(N2839-SUMIF(Anlagenbewegungsdaten_AV!B:B,A2839,Anlagenbewegungsdaten_AV!D:D),3)</f>
        <v>0</v>
      </c>
    </row>
    <row r="2840" spans="1:15" ht="15" customHeight="1" x14ac:dyDescent="0.25">
      <c r="A2840" s="263" t="s">
        <v>1371</v>
      </c>
      <c r="B2840" s="173" t="s">
        <v>2108</v>
      </c>
      <c r="C2840" s="173" t="s">
        <v>4048</v>
      </c>
      <c r="D2840" s="173" t="s">
        <v>1372</v>
      </c>
      <c r="E2840" s="173" t="s">
        <v>2486</v>
      </c>
      <c r="F2840" s="289">
        <v>23.18</v>
      </c>
      <c r="G2840" s="333">
        <f>ROUND(SUMIF(Anlagenbewegungsdaten!B:B,A2840,Anlagenbewegungsdaten!C:C),3)</f>
        <v>0</v>
      </c>
      <c r="H2840" s="334">
        <f>IF(ISBLANK(F2840),ROUND(SUMIF(Anlagenbewegungsdaten!B:B,A2840,Anlagenbewegungsdaten!D:D),2),ROUND(G2840*F2840%,2))</f>
        <v>0</v>
      </c>
      <c r="I2840" s="334">
        <f>ROUND((H2840-SUMIF(Anlagenbewegungsdaten!$B:$B,A2840,Anlagenbewegungsdaten!D:D)),3)</f>
        <v>0</v>
      </c>
      <c r="J2840" s="335" t="s">
        <v>5179</v>
      </c>
      <c r="K2840" s="335" t="s">
        <v>5193</v>
      </c>
      <c r="L2840" s="516">
        <v>18.54</v>
      </c>
      <c r="M2840" s="332">
        <f>ROUND(SUMIF(Anlagenbewegungsdaten_AV!B:B,A2840,Anlagenbewegungsdaten_AV!C:C),3)</f>
        <v>0</v>
      </c>
      <c r="N2840" s="330">
        <f>IF(ISBLANK(L2840),ROUND(SUMIF(Anlagenbewegungsdaten_AV!B:B,A2840,Anlagenbewegungsdaten_AV!D:D),2),ROUND(M2840*L2840%,2))</f>
        <v>0</v>
      </c>
      <c r="O2840" s="330">
        <f>ROUND(N2840-SUMIF(Anlagenbewegungsdaten_AV!B:B,A2840,Anlagenbewegungsdaten_AV!D:D),3)</f>
        <v>0</v>
      </c>
    </row>
    <row r="2841" spans="1:15" ht="15" customHeight="1" x14ac:dyDescent="0.25">
      <c r="A2841" s="263" t="s">
        <v>1373</v>
      </c>
      <c r="B2841" s="173" t="s">
        <v>2108</v>
      </c>
      <c r="C2841" s="173" t="s">
        <v>4048</v>
      </c>
      <c r="D2841" s="173" t="s">
        <v>1374</v>
      </c>
      <c r="E2841" s="173" t="s">
        <v>2483</v>
      </c>
      <c r="F2841" s="289">
        <v>18.18</v>
      </c>
      <c r="G2841" s="333">
        <f>ROUND(SUMIF(Anlagenbewegungsdaten!B:B,A2841,Anlagenbewegungsdaten!C:C),3)</f>
        <v>0</v>
      </c>
      <c r="H2841" s="334">
        <f>IF(ISBLANK(F2841),ROUND(SUMIF(Anlagenbewegungsdaten!B:B,A2841,Anlagenbewegungsdaten!D:D),2),ROUND(G2841*F2841%,2))</f>
        <v>0</v>
      </c>
      <c r="I2841" s="334">
        <f>ROUND((H2841-SUMIF(Anlagenbewegungsdaten!$B:$B,A2841,Anlagenbewegungsdaten!D:D)),3)</f>
        <v>0</v>
      </c>
      <c r="J2841" s="335" t="s">
        <v>5179</v>
      </c>
      <c r="K2841" s="335" t="s">
        <v>5193</v>
      </c>
      <c r="L2841" s="516">
        <v>14.54</v>
      </c>
      <c r="M2841" s="332">
        <f>ROUND(SUMIF(Anlagenbewegungsdaten_AV!B:B,A2841,Anlagenbewegungsdaten_AV!C:C),3)</f>
        <v>0</v>
      </c>
      <c r="N2841" s="330">
        <f>IF(ISBLANK(L2841),ROUND(SUMIF(Anlagenbewegungsdaten_AV!B:B,A2841,Anlagenbewegungsdaten_AV!D:D),2),ROUND(M2841*L2841%,2))</f>
        <v>0</v>
      </c>
      <c r="O2841" s="330">
        <f>ROUND(N2841-SUMIF(Anlagenbewegungsdaten_AV!B:B,A2841,Anlagenbewegungsdaten_AV!D:D),3)</f>
        <v>0</v>
      </c>
    </row>
    <row r="2842" spans="1:15" ht="15" customHeight="1" x14ac:dyDescent="0.25">
      <c r="A2842" s="263" t="s">
        <v>1375</v>
      </c>
      <c r="B2842" s="173" t="s">
        <v>2108</v>
      </c>
      <c r="C2842" s="173" t="s">
        <v>4048</v>
      </c>
      <c r="D2842" s="173" t="s">
        <v>1376</v>
      </c>
      <c r="E2842" s="173" t="s">
        <v>2486</v>
      </c>
      <c r="F2842" s="289">
        <v>21.18</v>
      </c>
      <c r="G2842" s="333">
        <f>ROUND(SUMIF(Anlagenbewegungsdaten!B:B,A2842,Anlagenbewegungsdaten!C:C),3)</f>
        <v>0</v>
      </c>
      <c r="H2842" s="334">
        <f>IF(ISBLANK(F2842),ROUND(SUMIF(Anlagenbewegungsdaten!B:B,A2842,Anlagenbewegungsdaten!D:D),2),ROUND(G2842*F2842%,2))</f>
        <v>0</v>
      </c>
      <c r="I2842" s="334">
        <f>ROUND((H2842-SUMIF(Anlagenbewegungsdaten!$B:$B,A2842,Anlagenbewegungsdaten!D:D)),3)</f>
        <v>0</v>
      </c>
      <c r="J2842" s="335" t="s">
        <v>5179</v>
      </c>
      <c r="K2842" s="335" t="s">
        <v>5193</v>
      </c>
      <c r="L2842" s="516">
        <v>16.940000000000001</v>
      </c>
      <c r="M2842" s="332">
        <f>ROUND(SUMIF(Anlagenbewegungsdaten_AV!B:B,A2842,Anlagenbewegungsdaten_AV!C:C),3)</f>
        <v>0</v>
      </c>
      <c r="N2842" s="330">
        <f>IF(ISBLANK(L2842),ROUND(SUMIF(Anlagenbewegungsdaten_AV!B:B,A2842,Anlagenbewegungsdaten_AV!D:D),2),ROUND(M2842*L2842%,2))</f>
        <v>0</v>
      </c>
      <c r="O2842" s="330">
        <f>ROUND(N2842-SUMIF(Anlagenbewegungsdaten_AV!B:B,A2842,Anlagenbewegungsdaten_AV!D:D),3)</f>
        <v>0</v>
      </c>
    </row>
    <row r="2843" spans="1:15" ht="15" customHeight="1" x14ac:dyDescent="0.25">
      <c r="A2843" s="263" t="s">
        <v>1377</v>
      </c>
      <c r="B2843" s="173" t="s">
        <v>2108</v>
      </c>
      <c r="C2843" s="173" t="s">
        <v>4048</v>
      </c>
      <c r="D2843" s="174" t="s">
        <v>1378</v>
      </c>
      <c r="E2843" s="173" t="s">
        <v>2483</v>
      </c>
      <c r="F2843" s="289">
        <v>19.18</v>
      </c>
      <c r="G2843" s="333">
        <f>ROUND(SUMIF(Anlagenbewegungsdaten!B:B,A2843,Anlagenbewegungsdaten!C:C),3)</f>
        <v>0</v>
      </c>
      <c r="H2843" s="334">
        <f>IF(ISBLANK(F2843),ROUND(SUMIF(Anlagenbewegungsdaten!B:B,A2843,Anlagenbewegungsdaten!D:D),2),ROUND(G2843*F2843%,2))</f>
        <v>0</v>
      </c>
      <c r="I2843" s="334">
        <f>ROUND((H2843-SUMIF(Anlagenbewegungsdaten!$B:$B,A2843,Anlagenbewegungsdaten!D:D)),3)</f>
        <v>0</v>
      </c>
      <c r="J2843" s="335" t="s">
        <v>5179</v>
      </c>
      <c r="K2843" s="335" t="s">
        <v>5193</v>
      </c>
      <c r="L2843" s="516">
        <v>15.34</v>
      </c>
      <c r="M2843" s="332">
        <f>ROUND(SUMIF(Anlagenbewegungsdaten_AV!B:B,A2843,Anlagenbewegungsdaten_AV!C:C),3)</f>
        <v>0</v>
      </c>
      <c r="N2843" s="330">
        <f>IF(ISBLANK(L2843),ROUND(SUMIF(Anlagenbewegungsdaten_AV!B:B,A2843,Anlagenbewegungsdaten_AV!D:D),2),ROUND(M2843*L2843%,2))</f>
        <v>0</v>
      </c>
      <c r="O2843" s="330">
        <f>ROUND(N2843-SUMIF(Anlagenbewegungsdaten_AV!B:B,A2843,Anlagenbewegungsdaten_AV!D:D),3)</f>
        <v>0</v>
      </c>
    </row>
    <row r="2844" spans="1:15" ht="15" customHeight="1" x14ac:dyDescent="0.25">
      <c r="A2844" s="263" t="s">
        <v>1379</v>
      </c>
      <c r="B2844" s="173" t="s">
        <v>2108</v>
      </c>
      <c r="C2844" s="173" t="s">
        <v>4048</v>
      </c>
      <c r="D2844" s="174" t="s">
        <v>1380</v>
      </c>
      <c r="E2844" s="173" t="s">
        <v>2486</v>
      </c>
      <c r="F2844" s="289">
        <v>22.18</v>
      </c>
      <c r="G2844" s="333">
        <f>ROUND(SUMIF(Anlagenbewegungsdaten!B:B,A2844,Anlagenbewegungsdaten!C:C),3)</f>
        <v>0</v>
      </c>
      <c r="H2844" s="334">
        <f>IF(ISBLANK(F2844),ROUND(SUMIF(Anlagenbewegungsdaten!B:B,A2844,Anlagenbewegungsdaten!D:D),2),ROUND(G2844*F2844%,2))</f>
        <v>0</v>
      </c>
      <c r="I2844" s="334">
        <f>ROUND((H2844-SUMIF(Anlagenbewegungsdaten!$B:$B,A2844,Anlagenbewegungsdaten!D:D)),3)</f>
        <v>0</v>
      </c>
      <c r="J2844" s="335" t="s">
        <v>5179</v>
      </c>
      <c r="K2844" s="335" t="s">
        <v>5193</v>
      </c>
      <c r="L2844" s="516">
        <v>17.739999999999998</v>
      </c>
      <c r="M2844" s="332">
        <f>ROUND(SUMIF(Anlagenbewegungsdaten_AV!B:B,A2844,Anlagenbewegungsdaten_AV!C:C),3)</f>
        <v>0</v>
      </c>
      <c r="N2844" s="330">
        <f>IF(ISBLANK(L2844),ROUND(SUMIF(Anlagenbewegungsdaten_AV!B:B,A2844,Anlagenbewegungsdaten_AV!D:D),2),ROUND(M2844*L2844%,2))</f>
        <v>0</v>
      </c>
      <c r="O2844" s="330">
        <f>ROUND(N2844-SUMIF(Anlagenbewegungsdaten_AV!B:B,A2844,Anlagenbewegungsdaten_AV!D:D),3)</f>
        <v>0</v>
      </c>
    </row>
    <row r="2845" spans="1:15" ht="15" customHeight="1" x14ac:dyDescent="0.25">
      <c r="A2845" s="263" t="s">
        <v>1381</v>
      </c>
      <c r="B2845" s="173" t="s">
        <v>2108</v>
      </c>
      <c r="C2845" s="173" t="s">
        <v>4048</v>
      </c>
      <c r="D2845" s="173" t="s">
        <v>1382</v>
      </c>
      <c r="E2845" s="173" t="s">
        <v>2483</v>
      </c>
      <c r="F2845" s="289">
        <v>20.18</v>
      </c>
      <c r="G2845" s="333">
        <f>ROUND(SUMIF(Anlagenbewegungsdaten!B:B,A2845,Anlagenbewegungsdaten!C:C),3)</f>
        <v>0</v>
      </c>
      <c r="H2845" s="334">
        <f>IF(ISBLANK(F2845),ROUND(SUMIF(Anlagenbewegungsdaten!B:B,A2845,Anlagenbewegungsdaten!D:D),2),ROUND(G2845*F2845%,2))</f>
        <v>0</v>
      </c>
      <c r="I2845" s="334">
        <f>ROUND((H2845-SUMIF(Anlagenbewegungsdaten!$B:$B,A2845,Anlagenbewegungsdaten!D:D)),3)</f>
        <v>0</v>
      </c>
      <c r="J2845" s="335" t="s">
        <v>5179</v>
      </c>
      <c r="K2845" s="335" t="s">
        <v>5193</v>
      </c>
      <c r="L2845" s="516">
        <v>16.14</v>
      </c>
      <c r="M2845" s="332">
        <f>ROUND(SUMIF(Anlagenbewegungsdaten_AV!B:B,A2845,Anlagenbewegungsdaten_AV!C:C),3)</f>
        <v>0</v>
      </c>
      <c r="N2845" s="330">
        <f>IF(ISBLANK(L2845),ROUND(SUMIF(Anlagenbewegungsdaten_AV!B:B,A2845,Anlagenbewegungsdaten_AV!D:D),2),ROUND(M2845*L2845%,2))</f>
        <v>0</v>
      </c>
      <c r="O2845" s="330">
        <f>ROUND(N2845-SUMIF(Anlagenbewegungsdaten_AV!B:B,A2845,Anlagenbewegungsdaten_AV!D:D),3)</f>
        <v>0</v>
      </c>
    </row>
    <row r="2846" spans="1:15" ht="15" customHeight="1" x14ac:dyDescent="0.25">
      <c r="A2846" s="263" t="s">
        <v>1383</v>
      </c>
      <c r="B2846" s="173" t="s">
        <v>2108</v>
      </c>
      <c r="C2846" s="173" t="s">
        <v>4048</v>
      </c>
      <c r="D2846" s="173" t="s">
        <v>1384</v>
      </c>
      <c r="E2846" s="173" t="s">
        <v>2486</v>
      </c>
      <c r="F2846" s="289">
        <v>23.18</v>
      </c>
      <c r="G2846" s="333">
        <f>ROUND(SUMIF(Anlagenbewegungsdaten!B:B,A2846,Anlagenbewegungsdaten!C:C),3)</f>
        <v>0</v>
      </c>
      <c r="H2846" s="334">
        <f>IF(ISBLANK(F2846),ROUND(SUMIF(Anlagenbewegungsdaten!B:B,A2846,Anlagenbewegungsdaten!D:D),2),ROUND(G2846*F2846%,2))</f>
        <v>0</v>
      </c>
      <c r="I2846" s="334">
        <f>ROUND((H2846-SUMIF(Anlagenbewegungsdaten!$B:$B,A2846,Anlagenbewegungsdaten!D:D)),3)</f>
        <v>0</v>
      </c>
      <c r="J2846" s="335" t="s">
        <v>5179</v>
      </c>
      <c r="K2846" s="335" t="s">
        <v>5193</v>
      </c>
      <c r="L2846" s="516">
        <v>18.54</v>
      </c>
      <c r="M2846" s="332">
        <f>ROUND(SUMIF(Anlagenbewegungsdaten_AV!B:B,A2846,Anlagenbewegungsdaten_AV!C:C),3)</f>
        <v>0</v>
      </c>
      <c r="N2846" s="330">
        <f>IF(ISBLANK(L2846),ROUND(SUMIF(Anlagenbewegungsdaten_AV!B:B,A2846,Anlagenbewegungsdaten_AV!D:D),2),ROUND(M2846*L2846%,2))</f>
        <v>0</v>
      </c>
      <c r="O2846" s="330">
        <f>ROUND(N2846-SUMIF(Anlagenbewegungsdaten_AV!B:B,A2846,Anlagenbewegungsdaten_AV!D:D),3)</f>
        <v>0</v>
      </c>
    </row>
    <row r="2847" spans="1:15" ht="15" customHeight="1" x14ac:dyDescent="0.25">
      <c r="A2847" s="263" t="s">
        <v>1385</v>
      </c>
      <c r="B2847" s="173" t="s">
        <v>2108</v>
      </c>
      <c r="C2847" s="173" t="s">
        <v>4048</v>
      </c>
      <c r="D2847" s="173" t="s">
        <v>1386</v>
      </c>
      <c r="E2847" s="173" t="s">
        <v>2483</v>
      </c>
      <c r="F2847" s="289">
        <v>21.18</v>
      </c>
      <c r="G2847" s="333">
        <f>ROUND(SUMIF(Anlagenbewegungsdaten!B:B,A2847,Anlagenbewegungsdaten!C:C),3)</f>
        <v>0</v>
      </c>
      <c r="H2847" s="334">
        <f>IF(ISBLANK(F2847),ROUND(SUMIF(Anlagenbewegungsdaten!B:B,A2847,Anlagenbewegungsdaten!D:D),2),ROUND(G2847*F2847%,2))</f>
        <v>0</v>
      </c>
      <c r="I2847" s="334">
        <f>ROUND((H2847-SUMIF(Anlagenbewegungsdaten!$B:$B,A2847,Anlagenbewegungsdaten!D:D)),3)</f>
        <v>0</v>
      </c>
      <c r="J2847" s="335" t="s">
        <v>5179</v>
      </c>
      <c r="K2847" s="335" t="s">
        <v>5193</v>
      </c>
      <c r="L2847" s="516">
        <v>16.940000000000001</v>
      </c>
      <c r="M2847" s="332">
        <f>ROUND(SUMIF(Anlagenbewegungsdaten_AV!B:B,A2847,Anlagenbewegungsdaten_AV!C:C),3)</f>
        <v>0</v>
      </c>
      <c r="N2847" s="330">
        <f>IF(ISBLANK(L2847),ROUND(SUMIF(Anlagenbewegungsdaten_AV!B:B,A2847,Anlagenbewegungsdaten_AV!D:D),2),ROUND(M2847*L2847%,2))</f>
        <v>0</v>
      </c>
      <c r="O2847" s="330">
        <f>ROUND(N2847-SUMIF(Anlagenbewegungsdaten_AV!B:B,A2847,Anlagenbewegungsdaten_AV!D:D),3)</f>
        <v>0</v>
      </c>
    </row>
    <row r="2848" spans="1:15" ht="15" customHeight="1" x14ac:dyDescent="0.25">
      <c r="A2848" s="263" t="s">
        <v>1387</v>
      </c>
      <c r="B2848" s="173" t="s">
        <v>2108</v>
      </c>
      <c r="C2848" s="173" t="s">
        <v>4048</v>
      </c>
      <c r="D2848" s="173" t="s">
        <v>1388</v>
      </c>
      <c r="E2848" s="173" t="s">
        <v>2486</v>
      </c>
      <c r="F2848" s="289">
        <v>24.18</v>
      </c>
      <c r="G2848" s="333">
        <f>ROUND(SUMIF(Anlagenbewegungsdaten!B:B,A2848,Anlagenbewegungsdaten!C:C),3)</f>
        <v>0</v>
      </c>
      <c r="H2848" s="334">
        <f>IF(ISBLANK(F2848),ROUND(SUMIF(Anlagenbewegungsdaten!B:B,A2848,Anlagenbewegungsdaten!D:D),2),ROUND(G2848*F2848%,2))</f>
        <v>0</v>
      </c>
      <c r="I2848" s="334">
        <f>ROUND((H2848-SUMIF(Anlagenbewegungsdaten!$B:$B,A2848,Anlagenbewegungsdaten!D:D)),3)</f>
        <v>0</v>
      </c>
      <c r="J2848" s="335" t="s">
        <v>5179</v>
      </c>
      <c r="K2848" s="335" t="s">
        <v>5193</v>
      </c>
      <c r="L2848" s="516">
        <v>19.34</v>
      </c>
      <c r="M2848" s="332">
        <f>ROUND(SUMIF(Anlagenbewegungsdaten_AV!B:B,A2848,Anlagenbewegungsdaten_AV!C:C),3)</f>
        <v>0</v>
      </c>
      <c r="N2848" s="330">
        <f>IF(ISBLANK(L2848),ROUND(SUMIF(Anlagenbewegungsdaten_AV!B:B,A2848,Anlagenbewegungsdaten_AV!D:D),2),ROUND(M2848*L2848%,2))</f>
        <v>0</v>
      </c>
      <c r="O2848" s="330">
        <f>ROUND(N2848-SUMIF(Anlagenbewegungsdaten_AV!B:B,A2848,Anlagenbewegungsdaten_AV!D:D),3)</f>
        <v>0</v>
      </c>
    </row>
    <row r="2849" spans="1:15" ht="15" customHeight="1" x14ac:dyDescent="0.25">
      <c r="A2849" s="263" t="s">
        <v>1389</v>
      </c>
      <c r="B2849" s="173" t="s">
        <v>2108</v>
      </c>
      <c r="C2849" s="173" t="s">
        <v>4048</v>
      </c>
      <c r="D2849" s="173" t="s">
        <v>1390</v>
      </c>
      <c r="E2849" s="173" t="s">
        <v>2483</v>
      </c>
      <c r="F2849" s="289">
        <v>11.18</v>
      </c>
      <c r="G2849" s="333">
        <f>ROUND(SUMIF(Anlagenbewegungsdaten!B:B,A2849,Anlagenbewegungsdaten!C:C),3)</f>
        <v>0</v>
      </c>
      <c r="H2849" s="334">
        <f>IF(ISBLANK(F2849),ROUND(SUMIF(Anlagenbewegungsdaten!B:B,A2849,Anlagenbewegungsdaten!D:D),2),ROUND(G2849*F2849%,2))</f>
        <v>0</v>
      </c>
      <c r="I2849" s="334">
        <f>ROUND((H2849-SUMIF(Anlagenbewegungsdaten!$B:$B,A2849,Anlagenbewegungsdaten!D:D)),3)</f>
        <v>0</v>
      </c>
      <c r="J2849" s="335" t="s">
        <v>5179</v>
      </c>
      <c r="K2849" s="335" t="s">
        <v>5193</v>
      </c>
      <c r="L2849" s="516">
        <v>8.94</v>
      </c>
      <c r="M2849" s="332">
        <f>ROUND(SUMIF(Anlagenbewegungsdaten_AV!B:B,A2849,Anlagenbewegungsdaten_AV!C:C),3)</f>
        <v>0</v>
      </c>
      <c r="N2849" s="330">
        <f>IF(ISBLANK(L2849),ROUND(SUMIF(Anlagenbewegungsdaten_AV!B:B,A2849,Anlagenbewegungsdaten_AV!D:D),2),ROUND(M2849*L2849%,2))</f>
        <v>0</v>
      </c>
      <c r="O2849" s="330">
        <f>ROUND(N2849-SUMIF(Anlagenbewegungsdaten_AV!B:B,A2849,Anlagenbewegungsdaten_AV!D:D),3)</f>
        <v>0</v>
      </c>
    </row>
    <row r="2850" spans="1:15" ht="15" customHeight="1" x14ac:dyDescent="0.25">
      <c r="A2850" s="263" t="s">
        <v>1391</v>
      </c>
      <c r="B2850" s="173" t="s">
        <v>2108</v>
      </c>
      <c r="C2850" s="173" t="s">
        <v>4048</v>
      </c>
      <c r="D2850" s="173" t="s">
        <v>1392</v>
      </c>
      <c r="E2850" s="173" t="s">
        <v>2486</v>
      </c>
      <c r="F2850" s="289">
        <v>14.18</v>
      </c>
      <c r="G2850" s="333">
        <f>ROUND(SUMIF(Anlagenbewegungsdaten!B:B,A2850,Anlagenbewegungsdaten!C:C),3)</f>
        <v>0</v>
      </c>
      <c r="H2850" s="334">
        <f>IF(ISBLANK(F2850),ROUND(SUMIF(Anlagenbewegungsdaten!B:B,A2850,Anlagenbewegungsdaten!D:D),2),ROUND(G2850*F2850%,2))</f>
        <v>0</v>
      </c>
      <c r="I2850" s="334">
        <f>ROUND((H2850-SUMIF(Anlagenbewegungsdaten!$B:$B,A2850,Anlagenbewegungsdaten!D:D)),3)</f>
        <v>0</v>
      </c>
      <c r="J2850" s="335" t="s">
        <v>5179</v>
      </c>
      <c r="K2850" s="335" t="s">
        <v>5193</v>
      </c>
      <c r="L2850" s="516">
        <v>11.34</v>
      </c>
      <c r="M2850" s="332">
        <f>ROUND(SUMIF(Anlagenbewegungsdaten_AV!B:B,A2850,Anlagenbewegungsdaten_AV!C:C),3)</f>
        <v>0</v>
      </c>
      <c r="N2850" s="330">
        <f>IF(ISBLANK(L2850),ROUND(SUMIF(Anlagenbewegungsdaten_AV!B:B,A2850,Anlagenbewegungsdaten_AV!D:D),2),ROUND(M2850*L2850%,2))</f>
        <v>0</v>
      </c>
      <c r="O2850" s="330">
        <f>ROUND(N2850-SUMIF(Anlagenbewegungsdaten_AV!B:B,A2850,Anlagenbewegungsdaten_AV!D:D),3)</f>
        <v>0</v>
      </c>
    </row>
    <row r="2851" spans="1:15" ht="15" customHeight="1" x14ac:dyDescent="0.25">
      <c r="A2851" s="263" t="s">
        <v>1393</v>
      </c>
      <c r="B2851" s="173" t="s">
        <v>2108</v>
      </c>
      <c r="C2851" s="173" t="s">
        <v>4048</v>
      </c>
      <c r="D2851" s="174" t="s">
        <v>1394</v>
      </c>
      <c r="E2851" s="173" t="s">
        <v>2483</v>
      </c>
      <c r="F2851" s="289">
        <v>12.18</v>
      </c>
      <c r="G2851" s="333">
        <f>ROUND(SUMIF(Anlagenbewegungsdaten!B:B,A2851,Anlagenbewegungsdaten!C:C),3)</f>
        <v>0</v>
      </c>
      <c r="H2851" s="334">
        <f>IF(ISBLANK(F2851),ROUND(SUMIF(Anlagenbewegungsdaten!B:B,A2851,Anlagenbewegungsdaten!D:D),2),ROUND(G2851*F2851%,2))</f>
        <v>0</v>
      </c>
      <c r="I2851" s="334">
        <f>ROUND((H2851-SUMIF(Anlagenbewegungsdaten!$B:$B,A2851,Anlagenbewegungsdaten!D:D)),3)</f>
        <v>0</v>
      </c>
      <c r="J2851" s="335" t="s">
        <v>5179</v>
      </c>
      <c r="K2851" s="335" t="s">
        <v>5193</v>
      </c>
      <c r="L2851" s="516">
        <v>9.74</v>
      </c>
      <c r="M2851" s="332">
        <f>ROUND(SUMIF(Anlagenbewegungsdaten_AV!B:B,A2851,Anlagenbewegungsdaten_AV!C:C),3)</f>
        <v>0</v>
      </c>
      <c r="N2851" s="330">
        <f>IF(ISBLANK(L2851),ROUND(SUMIF(Anlagenbewegungsdaten_AV!B:B,A2851,Anlagenbewegungsdaten_AV!D:D),2),ROUND(M2851*L2851%,2))</f>
        <v>0</v>
      </c>
      <c r="O2851" s="330">
        <f>ROUND(N2851-SUMIF(Anlagenbewegungsdaten_AV!B:B,A2851,Anlagenbewegungsdaten_AV!D:D),3)</f>
        <v>0</v>
      </c>
    </row>
    <row r="2852" spans="1:15" ht="15" customHeight="1" x14ac:dyDescent="0.25">
      <c r="A2852" s="263" t="s">
        <v>1395</v>
      </c>
      <c r="B2852" s="173" t="s">
        <v>2108</v>
      </c>
      <c r="C2852" s="173" t="s">
        <v>4048</v>
      </c>
      <c r="D2852" s="174" t="s">
        <v>1396</v>
      </c>
      <c r="E2852" s="173" t="s">
        <v>2486</v>
      </c>
      <c r="F2852" s="289">
        <v>15.18</v>
      </c>
      <c r="G2852" s="333">
        <f>ROUND(SUMIF(Anlagenbewegungsdaten!B:B,A2852,Anlagenbewegungsdaten!C:C),3)</f>
        <v>0</v>
      </c>
      <c r="H2852" s="334">
        <f>IF(ISBLANK(F2852),ROUND(SUMIF(Anlagenbewegungsdaten!B:B,A2852,Anlagenbewegungsdaten!D:D),2),ROUND(G2852*F2852%,2))</f>
        <v>0</v>
      </c>
      <c r="I2852" s="334">
        <f>ROUND((H2852-SUMIF(Anlagenbewegungsdaten!$B:$B,A2852,Anlagenbewegungsdaten!D:D)),3)</f>
        <v>0</v>
      </c>
      <c r="J2852" s="335" t="s">
        <v>5179</v>
      </c>
      <c r="K2852" s="335" t="s">
        <v>5193</v>
      </c>
      <c r="L2852" s="516">
        <v>12.14</v>
      </c>
      <c r="M2852" s="332">
        <f>ROUND(SUMIF(Anlagenbewegungsdaten_AV!B:B,A2852,Anlagenbewegungsdaten_AV!C:C),3)</f>
        <v>0</v>
      </c>
      <c r="N2852" s="330">
        <f>IF(ISBLANK(L2852),ROUND(SUMIF(Anlagenbewegungsdaten_AV!B:B,A2852,Anlagenbewegungsdaten_AV!D:D),2),ROUND(M2852*L2852%,2))</f>
        <v>0</v>
      </c>
      <c r="O2852" s="330">
        <f>ROUND(N2852-SUMIF(Anlagenbewegungsdaten_AV!B:B,A2852,Anlagenbewegungsdaten_AV!D:D),3)</f>
        <v>0</v>
      </c>
    </row>
    <row r="2853" spans="1:15" ht="15" customHeight="1" x14ac:dyDescent="0.25">
      <c r="A2853" s="263" t="s">
        <v>1397</v>
      </c>
      <c r="B2853" s="173" t="s">
        <v>2108</v>
      </c>
      <c r="C2853" s="173" t="s">
        <v>4048</v>
      </c>
      <c r="D2853" s="173" t="s">
        <v>1398</v>
      </c>
      <c r="E2853" s="173" t="s">
        <v>2483</v>
      </c>
      <c r="F2853" s="289">
        <v>17.18</v>
      </c>
      <c r="G2853" s="333">
        <f>ROUND(SUMIF(Anlagenbewegungsdaten!B:B,A2853,Anlagenbewegungsdaten!C:C),3)</f>
        <v>0</v>
      </c>
      <c r="H2853" s="334">
        <f>IF(ISBLANK(F2853),ROUND(SUMIF(Anlagenbewegungsdaten!B:B,A2853,Anlagenbewegungsdaten!D:D),2),ROUND(G2853*F2853%,2))</f>
        <v>0</v>
      </c>
      <c r="I2853" s="334">
        <f>ROUND((H2853-SUMIF(Anlagenbewegungsdaten!$B:$B,A2853,Anlagenbewegungsdaten!D:D)),3)</f>
        <v>0</v>
      </c>
      <c r="J2853" s="335" t="s">
        <v>5179</v>
      </c>
      <c r="K2853" s="335" t="s">
        <v>5193</v>
      </c>
      <c r="L2853" s="516">
        <v>13.74</v>
      </c>
      <c r="M2853" s="332">
        <f>ROUND(SUMIF(Anlagenbewegungsdaten_AV!B:B,A2853,Anlagenbewegungsdaten_AV!C:C),3)</f>
        <v>0</v>
      </c>
      <c r="N2853" s="330">
        <f>IF(ISBLANK(L2853),ROUND(SUMIF(Anlagenbewegungsdaten_AV!B:B,A2853,Anlagenbewegungsdaten_AV!D:D),2),ROUND(M2853*L2853%,2))</f>
        <v>0</v>
      </c>
      <c r="O2853" s="330">
        <f>ROUND(N2853-SUMIF(Anlagenbewegungsdaten_AV!B:B,A2853,Anlagenbewegungsdaten_AV!D:D),3)</f>
        <v>0</v>
      </c>
    </row>
    <row r="2854" spans="1:15" ht="15" customHeight="1" x14ac:dyDescent="0.25">
      <c r="A2854" s="263" t="s">
        <v>1399</v>
      </c>
      <c r="B2854" s="173" t="s">
        <v>2108</v>
      </c>
      <c r="C2854" s="173" t="s">
        <v>4048</v>
      </c>
      <c r="D2854" s="173" t="s">
        <v>1400</v>
      </c>
      <c r="E2854" s="173" t="s">
        <v>2486</v>
      </c>
      <c r="F2854" s="289">
        <v>20.18</v>
      </c>
      <c r="G2854" s="333">
        <f>ROUND(SUMIF(Anlagenbewegungsdaten!B:B,A2854,Anlagenbewegungsdaten!C:C),3)</f>
        <v>0</v>
      </c>
      <c r="H2854" s="334">
        <f>IF(ISBLANK(F2854),ROUND(SUMIF(Anlagenbewegungsdaten!B:B,A2854,Anlagenbewegungsdaten!D:D),2),ROUND(G2854*F2854%,2))</f>
        <v>0</v>
      </c>
      <c r="I2854" s="334">
        <f>ROUND((H2854-SUMIF(Anlagenbewegungsdaten!$B:$B,A2854,Anlagenbewegungsdaten!D:D)),3)</f>
        <v>0</v>
      </c>
      <c r="J2854" s="335" t="s">
        <v>5179</v>
      </c>
      <c r="K2854" s="335" t="s">
        <v>5193</v>
      </c>
      <c r="L2854" s="516">
        <v>16.14</v>
      </c>
      <c r="M2854" s="332">
        <f>ROUND(SUMIF(Anlagenbewegungsdaten_AV!B:B,A2854,Anlagenbewegungsdaten_AV!C:C),3)</f>
        <v>0</v>
      </c>
      <c r="N2854" s="330">
        <f>IF(ISBLANK(L2854),ROUND(SUMIF(Anlagenbewegungsdaten_AV!B:B,A2854,Anlagenbewegungsdaten_AV!D:D),2),ROUND(M2854*L2854%,2))</f>
        <v>0</v>
      </c>
      <c r="O2854" s="330">
        <f>ROUND(N2854-SUMIF(Anlagenbewegungsdaten_AV!B:B,A2854,Anlagenbewegungsdaten_AV!D:D),3)</f>
        <v>0</v>
      </c>
    </row>
    <row r="2855" spans="1:15" ht="15" customHeight="1" x14ac:dyDescent="0.25">
      <c r="A2855" s="263" t="s">
        <v>1401</v>
      </c>
      <c r="B2855" s="173" t="s">
        <v>2108</v>
      </c>
      <c r="C2855" s="173" t="s">
        <v>4048</v>
      </c>
      <c r="D2855" s="174" t="s">
        <v>1402</v>
      </c>
      <c r="E2855" s="173" t="s">
        <v>2483</v>
      </c>
      <c r="F2855" s="289">
        <v>18.18</v>
      </c>
      <c r="G2855" s="333">
        <f>ROUND(SUMIF(Anlagenbewegungsdaten!B:B,A2855,Anlagenbewegungsdaten!C:C),3)</f>
        <v>0</v>
      </c>
      <c r="H2855" s="334">
        <f>IF(ISBLANK(F2855),ROUND(SUMIF(Anlagenbewegungsdaten!B:B,A2855,Anlagenbewegungsdaten!D:D),2),ROUND(G2855*F2855%,2))</f>
        <v>0</v>
      </c>
      <c r="I2855" s="334">
        <f>ROUND((H2855-SUMIF(Anlagenbewegungsdaten!$B:$B,A2855,Anlagenbewegungsdaten!D:D)),3)</f>
        <v>0</v>
      </c>
      <c r="J2855" s="335" t="s">
        <v>5179</v>
      </c>
      <c r="K2855" s="335" t="s">
        <v>5193</v>
      </c>
      <c r="L2855" s="516">
        <v>14.54</v>
      </c>
      <c r="M2855" s="332">
        <f>ROUND(SUMIF(Anlagenbewegungsdaten_AV!B:B,A2855,Anlagenbewegungsdaten_AV!C:C),3)</f>
        <v>0</v>
      </c>
      <c r="N2855" s="330">
        <f>IF(ISBLANK(L2855),ROUND(SUMIF(Anlagenbewegungsdaten_AV!B:B,A2855,Anlagenbewegungsdaten_AV!D:D),2),ROUND(M2855*L2855%,2))</f>
        <v>0</v>
      </c>
      <c r="O2855" s="330">
        <f>ROUND(N2855-SUMIF(Anlagenbewegungsdaten_AV!B:B,A2855,Anlagenbewegungsdaten_AV!D:D),3)</f>
        <v>0</v>
      </c>
    </row>
    <row r="2856" spans="1:15" ht="15" customHeight="1" x14ac:dyDescent="0.25">
      <c r="A2856" s="263" t="s">
        <v>1403</v>
      </c>
      <c r="B2856" s="173" t="s">
        <v>2108</v>
      </c>
      <c r="C2856" s="173" t="s">
        <v>4048</v>
      </c>
      <c r="D2856" s="174" t="s">
        <v>1404</v>
      </c>
      <c r="E2856" s="173" t="s">
        <v>2486</v>
      </c>
      <c r="F2856" s="289">
        <v>21.18</v>
      </c>
      <c r="G2856" s="333">
        <f>ROUND(SUMIF(Anlagenbewegungsdaten!B:B,A2856,Anlagenbewegungsdaten!C:C),3)</f>
        <v>0</v>
      </c>
      <c r="H2856" s="334">
        <f>IF(ISBLANK(F2856),ROUND(SUMIF(Anlagenbewegungsdaten!B:B,A2856,Anlagenbewegungsdaten!D:D),2),ROUND(G2856*F2856%,2))</f>
        <v>0</v>
      </c>
      <c r="I2856" s="334">
        <f>ROUND((H2856-SUMIF(Anlagenbewegungsdaten!$B:$B,A2856,Anlagenbewegungsdaten!D:D)),3)</f>
        <v>0</v>
      </c>
      <c r="J2856" s="335" t="s">
        <v>5179</v>
      </c>
      <c r="K2856" s="335" t="s">
        <v>5193</v>
      </c>
      <c r="L2856" s="516">
        <v>16.940000000000001</v>
      </c>
      <c r="M2856" s="332">
        <f>ROUND(SUMIF(Anlagenbewegungsdaten_AV!B:B,A2856,Anlagenbewegungsdaten_AV!C:C),3)</f>
        <v>0</v>
      </c>
      <c r="N2856" s="330">
        <f>IF(ISBLANK(L2856),ROUND(SUMIF(Anlagenbewegungsdaten_AV!B:B,A2856,Anlagenbewegungsdaten_AV!D:D),2),ROUND(M2856*L2856%,2))</f>
        <v>0</v>
      </c>
      <c r="O2856" s="330">
        <f>ROUND(N2856-SUMIF(Anlagenbewegungsdaten_AV!B:B,A2856,Anlagenbewegungsdaten_AV!D:D),3)</f>
        <v>0</v>
      </c>
    </row>
    <row r="2857" spans="1:15" ht="15" customHeight="1" x14ac:dyDescent="0.25">
      <c r="A2857" s="263" t="s">
        <v>1405</v>
      </c>
      <c r="B2857" s="173" t="s">
        <v>2108</v>
      </c>
      <c r="C2857" s="173" t="s">
        <v>4048</v>
      </c>
      <c r="D2857" s="173" t="s">
        <v>1406</v>
      </c>
      <c r="E2857" s="173" t="s">
        <v>2483</v>
      </c>
      <c r="F2857" s="289">
        <v>18.18</v>
      </c>
      <c r="G2857" s="333">
        <f>ROUND(SUMIF(Anlagenbewegungsdaten!B:B,A2857,Anlagenbewegungsdaten!C:C),3)</f>
        <v>0</v>
      </c>
      <c r="H2857" s="334">
        <f>IF(ISBLANK(F2857),ROUND(SUMIF(Anlagenbewegungsdaten!B:B,A2857,Anlagenbewegungsdaten!D:D),2),ROUND(G2857*F2857%,2))</f>
        <v>0</v>
      </c>
      <c r="I2857" s="334">
        <f>ROUND((H2857-SUMIF(Anlagenbewegungsdaten!$B:$B,A2857,Anlagenbewegungsdaten!D:D)),3)</f>
        <v>0</v>
      </c>
      <c r="J2857" s="335" t="s">
        <v>5179</v>
      </c>
      <c r="K2857" s="335" t="s">
        <v>5193</v>
      </c>
      <c r="L2857" s="516">
        <v>14.54</v>
      </c>
      <c r="M2857" s="332">
        <f>ROUND(SUMIF(Anlagenbewegungsdaten_AV!B:B,A2857,Anlagenbewegungsdaten_AV!C:C),3)</f>
        <v>0</v>
      </c>
      <c r="N2857" s="330">
        <f>IF(ISBLANK(L2857),ROUND(SUMIF(Anlagenbewegungsdaten_AV!B:B,A2857,Anlagenbewegungsdaten_AV!D:D),2),ROUND(M2857*L2857%,2))</f>
        <v>0</v>
      </c>
      <c r="O2857" s="330">
        <f>ROUND(N2857-SUMIF(Anlagenbewegungsdaten_AV!B:B,A2857,Anlagenbewegungsdaten_AV!D:D),3)</f>
        <v>0</v>
      </c>
    </row>
    <row r="2858" spans="1:15" ht="15" customHeight="1" x14ac:dyDescent="0.25">
      <c r="A2858" s="263" t="s">
        <v>1407</v>
      </c>
      <c r="B2858" s="173" t="s">
        <v>2108</v>
      </c>
      <c r="C2858" s="173" t="s">
        <v>4048</v>
      </c>
      <c r="D2858" s="173" t="s">
        <v>1408</v>
      </c>
      <c r="E2858" s="173" t="s">
        <v>2486</v>
      </c>
      <c r="F2858" s="289">
        <v>21.18</v>
      </c>
      <c r="G2858" s="333">
        <f>ROUND(SUMIF(Anlagenbewegungsdaten!B:B,A2858,Anlagenbewegungsdaten!C:C),3)</f>
        <v>0</v>
      </c>
      <c r="H2858" s="334">
        <f>IF(ISBLANK(F2858),ROUND(SUMIF(Anlagenbewegungsdaten!B:B,A2858,Anlagenbewegungsdaten!D:D),2),ROUND(G2858*F2858%,2))</f>
        <v>0</v>
      </c>
      <c r="I2858" s="334">
        <f>ROUND((H2858-SUMIF(Anlagenbewegungsdaten!$B:$B,A2858,Anlagenbewegungsdaten!D:D)),3)</f>
        <v>0</v>
      </c>
      <c r="J2858" s="335" t="s">
        <v>5179</v>
      </c>
      <c r="K2858" s="335" t="s">
        <v>5193</v>
      </c>
      <c r="L2858" s="516">
        <v>16.940000000000001</v>
      </c>
      <c r="M2858" s="332">
        <f>ROUND(SUMIF(Anlagenbewegungsdaten_AV!B:B,A2858,Anlagenbewegungsdaten_AV!C:C),3)</f>
        <v>0</v>
      </c>
      <c r="N2858" s="330">
        <f>IF(ISBLANK(L2858),ROUND(SUMIF(Anlagenbewegungsdaten_AV!B:B,A2858,Anlagenbewegungsdaten_AV!D:D),2),ROUND(M2858*L2858%,2))</f>
        <v>0</v>
      </c>
      <c r="O2858" s="330">
        <f>ROUND(N2858-SUMIF(Anlagenbewegungsdaten_AV!B:B,A2858,Anlagenbewegungsdaten_AV!D:D),3)</f>
        <v>0</v>
      </c>
    </row>
    <row r="2859" spans="1:15" ht="15" customHeight="1" x14ac:dyDescent="0.25">
      <c r="A2859" s="263" t="s">
        <v>1409</v>
      </c>
      <c r="B2859" s="173" t="s">
        <v>2108</v>
      </c>
      <c r="C2859" s="173" t="s">
        <v>4048</v>
      </c>
      <c r="D2859" s="173" t="s">
        <v>1410</v>
      </c>
      <c r="E2859" s="173" t="s">
        <v>2483</v>
      </c>
      <c r="F2859" s="289">
        <v>19.18</v>
      </c>
      <c r="G2859" s="333">
        <f>ROUND(SUMIF(Anlagenbewegungsdaten!B:B,A2859,Anlagenbewegungsdaten!C:C),3)</f>
        <v>0</v>
      </c>
      <c r="H2859" s="334">
        <f>IF(ISBLANK(F2859),ROUND(SUMIF(Anlagenbewegungsdaten!B:B,A2859,Anlagenbewegungsdaten!D:D),2),ROUND(G2859*F2859%,2))</f>
        <v>0</v>
      </c>
      <c r="I2859" s="334">
        <f>ROUND((H2859-SUMIF(Anlagenbewegungsdaten!$B:$B,A2859,Anlagenbewegungsdaten!D:D)),3)</f>
        <v>0</v>
      </c>
      <c r="J2859" s="335" t="s">
        <v>5179</v>
      </c>
      <c r="K2859" s="335" t="s">
        <v>5193</v>
      </c>
      <c r="L2859" s="516">
        <v>15.34</v>
      </c>
      <c r="M2859" s="332">
        <f>ROUND(SUMIF(Anlagenbewegungsdaten_AV!B:B,A2859,Anlagenbewegungsdaten_AV!C:C),3)</f>
        <v>0</v>
      </c>
      <c r="N2859" s="330">
        <f>IF(ISBLANK(L2859),ROUND(SUMIF(Anlagenbewegungsdaten_AV!B:B,A2859,Anlagenbewegungsdaten_AV!D:D),2),ROUND(M2859*L2859%,2))</f>
        <v>0</v>
      </c>
      <c r="O2859" s="330">
        <f>ROUND(N2859-SUMIF(Anlagenbewegungsdaten_AV!B:B,A2859,Anlagenbewegungsdaten_AV!D:D),3)</f>
        <v>0</v>
      </c>
    </row>
    <row r="2860" spans="1:15" ht="15" customHeight="1" x14ac:dyDescent="0.25">
      <c r="A2860" s="263" t="s">
        <v>1411</v>
      </c>
      <c r="B2860" s="173" t="s">
        <v>2108</v>
      </c>
      <c r="C2860" s="173" t="s">
        <v>4048</v>
      </c>
      <c r="D2860" s="173" t="s">
        <v>1412</v>
      </c>
      <c r="E2860" s="173" t="s">
        <v>2486</v>
      </c>
      <c r="F2860" s="289">
        <v>22.18</v>
      </c>
      <c r="G2860" s="333">
        <f>ROUND(SUMIF(Anlagenbewegungsdaten!B:B,A2860,Anlagenbewegungsdaten!C:C),3)</f>
        <v>0</v>
      </c>
      <c r="H2860" s="334">
        <f>IF(ISBLANK(F2860),ROUND(SUMIF(Anlagenbewegungsdaten!B:B,A2860,Anlagenbewegungsdaten!D:D),2),ROUND(G2860*F2860%,2))</f>
        <v>0</v>
      </c>
      <c r="I2860" s="334">
        <f>ROUND((H2860-SUMIF(Anlagenbewegungsdaten!$B:$B,A2860,Anlagenbewegungsdaten!D:D)),3)</f>
        <v>0</v>
      </c>
      <c r="J2860" s="335" t="s">
        <v>5179</v>
      </c>
      <c r="K2860" s="335" t="s">
        <v>5193</v>
      </c>
      <c r="L2860" s="516">
        <v>17.739999999999998</v>
      </c>
      <c r="M2860" s="332">
        <f>ROUND(SUMIF(Anlagenbewegungsdaten_AV!B:B,A2860,Anlagenbewegungsdaten_AV!C:C),3)</f>
        <v>0</v>
      </c>
      <c r="N2860" s="330">
        <f>IF(ISBLANK(L2860),ROUND(SUMIF(Anlagenbewegungsdaten_AV!B:B,A2860,Anlagenbewegungsdaten_AV!D:D),2),ROUND(M2860*L2860%,2))</f>
        <v>0</v>
      </c>
      <c r="O2860" s="330">
        <f>ROUND(N2860-SUMIF(Anlagenbewegungsdaten_AV!B:B,A2860,Anlagenbewegungsdaten_AV!D:D),3)</f>
        <v>0</v>
      </c>
    </row>
    <row r="2861" spans="1:15" ht="15" customHeight="1" x14ac:dyDescent="0.25">
      <c r="A2861" s="263" t="s">
        <v>1413</v>
      </c>
      <c r="B2861" s="173" t="s">
        <v>2108</v>
      </c>
      <c r="C2861" s="173" t="s">
        <v>4048</v>
      </c>
      <c r="D2861" s="173" t="s">
        <v>1414</v>
      </c>
      <c r="E2861" s="173" t="s">
        <v>2483</v>
      </c>
      <c r="F2861" s="289">
        <v>20.18</v>
      </c>
      <c r="G2861" s="333">
        <f>ROUND(SUMIF(Anlagenbewegungsdaten!B:B,A2861,Anlagenbewegungsdaten!C:C),3)</f>
        <v>0</v>
      </c>
      <c r="H2861" s="334">
        <f>IF(ISBLANK(F2861),ROUND(SUMIF(Anlagenbewegungsdaten!B:B,A2861,Anlagenbewegungsdaten!D:D),2),ROUND(G2861*F2861%,2))</f>
        <v>0</v>
      </c>
      <c r="I2861" s="334">
        <f>ROUND((H2861-SUMIF(Anlagenbewegungsdaten!$B:$B,A2861,Anlagenbewegungsdaten!D:D)),3)</f>
        <v>0</v>
      </c>
      <c r="J2861" s="335" t="s">
        <v>5179</v>
      </c>
      <c r="K2861" s="335" t="s">
        <v>5193</v>
      </c>
      <c r="L2861" s="516">
        <v>16.14</v>
      </c>
      <c r="M2861" s="332">
        <f>ROUND(SUMIF(Anlagenbewegungsdaten_AV!B:B,A2861,Anlagenbewegungsdaten_AV!C:C),3)</f>
        <v>0</v>
      </c>
      <c r="N2861" s="330">
        <f>IF(ISBLANK(L2861),ROUND(SUMIF(Anlagenbewegungsdaten_AV!B:B,A2861,Anlagenbewegungsdaten_AV!D:D),2),ROUND(M2861*L2861%,2))</f>
        <v>0</v>
      </c>
      <c r="O2861" s="330">
        <f>ROUND(N2861-SUMIF(Anlagenbewegungsdaten_AV!B:B,A2861,Anlagenbewegungsdaten_AV!D:D),3)</f>
        <v>0</v>
      </c>
    </row>
    <row r="2862" spans="1:15" ht="15" customHeight="1" x14ac:dyDescent="0.25">
      <c r="A2862" s="263" t="s">
        <v>1415</v>
      </c>
      <c r="B2862" s="173" t="s">
        <v>2108</v>
      </c>
      <c r="C2862" s="173" t="s">
        <v>4048</v>
      </c>
      <c r="D2862" s="173" t="s">
        <v>1416</v>
      </c>
      <c r="E2862" s="173" t="s">
        <v>2486</v>
      </c>
      <c r="F2862" s="289">
        <v>23.18</v>
      </c>
      <c r="G2862" s="333">
        <f>ROUND(SUMIF(Anlagenbewegungsdaten!B:B,A2862,Anlagenbewegungsdaten!C:C),3)</f>
        <v>0</v>
      </c>
      <c r="H2862" s="334">
        <f>IF(ISBLANK(F2862),ROUND(SUMIF(Anlagenbewegungsdaten!B:B,A2862,Anlagenbewegungsdaten!D:D),2),ROUND(G2862*F2862%,2))</f>
        <v>0</v>
      </c>
      <c r="I2862" s="334">
        <f>ROUND((H2862-SUMIF(Anlagenbewegungsdaten!$B:$B,A2862,Anlagenbewegungsdaten!D:D)),3)</f>
        <v>0</v>
      </c>
      <c r="J2862" s="335" t="s">
        <v>5179</v>
      </c>
      <c r="K2862" s="335" t="s">
        <v>5193</v>
      </c>
      <c r="L2862" s="516">
        <v>18.54</v>
      </c>
      <c r="M2862" s="332">
        <f>ROUND(SUMIF(Anlagenbewegungsdaten_AV!B:B,A2862,Anlagenbewegungsdaten_AV!C:C),3)</f>
        <v>0</v>
      </c>
      <c r="N2862" s="330">
        <f>IF(ISBLANK(L2862),ROUND(SUMIF(Anlagenbewegungsdaten_AV!B:B,A2862,Anlagenbewegungsdaten_AV!D:D),2),ROUND(M2862*L2862%,2))</f>
        <v>0</v>
      </c>
      <c r="O2862" s="330">
        <f>ROUND(N2862-SUMIF(Anlagenbewegungsdaten_AV!B:B,A2862,Anlagenbewegungsdaten_AV!D:D),3)</f>
        <v>0</v>
      </c>
    </row>
    <row r="2863" spans="1:15" ht="15" customHeight="1" x14ac:dyDescent="0.25">
      <c r="A2863" s="263" t="s">
        <v>1417</v>
      </c>
      <c r="B2863" s="173" t="s">
        <v>2108</v>
      </c>
      <c r="C2863" s="173" t="s">
        <v>4048</v>
      </c>
      <c r="D2863" s="173" t="s">
        <v>1418</v>
      </c>
      <c r="E2863" s="173" t="s">
        <v>2483</v>
      </c>
      <c r="F2863" s="289">
        <v>21.18</v>
      </c>
      <c r="G2863" s="333">
        <f>ROUND(SUMIF(Anlagenbewegungsdaten!B:B,A2863,Anlagenbewegungsdaten!C:C),3)</f>
        <v>0</v>
      </c>
      <c r="H2863" s="334">
        <f>IF(ISBLANK(F2863),ROUND(SUMIF(Anlagenbewegungsdaten!B:B,A2863,Anlagenbewegungsdaten!D:D),2),ROUND(G2863*F2863%,2))</f>
        <v>0</v>
      </c>
      <c r="I2863" s="334">
        <f>ROUND((H2863-SUMIF(Anlagenbewegungsdaten!$B:$B,A2863,Anlagenbewegungsdaten!D:D)),3)</f>
        <v>0</v>
      </c>
      <c r="J2863" s="335" t="s">
        <v>5179</v>
      </c>
      <c r="K2863" s="335" t="s">
        <v>5193</v>
      </c>
      <c r="L2863" s="516">
        <v>16.940000000000001</v>
      </c>
      <c r="M2863" s="332">
        <f>ROUND(SUMIF(Anlagenbewegungsdaten_AV!B:B,A2863,Anlagenbewegungsdaten_AV!C:C),3)</f>
        <v>0</v>
      </c>
      <c r="N2863" s="330">
        <f>IF(ISBLANK(L2863),ROUND(SUMIF(Anlagenbewegungsdaten_AV!B:B,A2863,Anlagenbewegungsdaten_AV!D:D),2),ROUND(M2863*L2863%,2))</f>
        <v>0</v>
      </c>
      <c r="O2863" s="330">
        <f>ROUND(N2863-SUMIF(Anlagenbewegungsdaten_AV!B:B,A2863,Anlagenbewegungsdaten_AV!D:D),3)</f>
        <v>0</v>
      </c>
    </row>
    <row r="2864" spans="1:15" ht="15" customHeight="1" x14ac:dyDescent="0.25">
      <c r="A2864" s="263" t="s">
        <v>1419</v>
      </c>
      <c r="B2864" s="173" t="s">
        <v>2108</v>
      </c>
      <c r="C2864" s="173" t="s">
        <v>4048</v>
      </c>
      <c r="D2864" s="173" t="s">
        <v>1420</v>
      </c>
      <c r="E2864" s="173" t="s">
        <v>2486</v>
      </c>
      <c r="F2864" s="289">
        <v>24.18</v>
      </c>
      <c r="G2864" s="333">
        <f>ROUND(SUMIF(Anlagenbewegungsdaten!B:B,A2864,Anlagenbewegungsdaten!C:C),3)</f>
        <v>0</v>
      </c>
      <c r="H2864" s="334">
        <f>IF(ISBLANK(F2864),ROUND(SUMIF(Anlagenbewegungsdaten!B:B,A2864,Anlagenbewegungsdaten!D:D),2),ROUND(G2864*F2864%,2))</f>
        <v>0</v>
      </c>
      <c r="I2864" s="334">
        <f>ROUND((H2864-SUMIF(Anlagenbewegungsdaten!$B:$B,A2864,Anlagenbewegungsdaten!D:D)),3)</f>
        <v>0</v>
      </c>
      <c r="J2864" s="335" t="s">
        <v>5179</v>
      </c>
      <c r="K2864" s="335" t="s">
        <v>5193</v>
      </c>
      <c r="L2864" s="516">
        <v>19.34</v>
      </c>
      <c r="M2864" s="332">
        <f>ROUND(SUMIF(Anlagenbewegungsdaten_AV!B:B,A2864,Anlagenbewegungsdaten_AV!C:C),3)</f>
        <v>0</v>
      </c>
      <c r="N2864" s="330">
        <f>IF(ISBLANK(L2864),ROUND(SUMIF(Anlagenbewegungsdaten_AV!B:B,A2864,Anlagenbewegungsdaten_AV!D:D),2),ROUND(M2864*L2864%,2))</f>
        <v>0</v>
      </c>
      <c r="O2864" s="330">
        <f>ROUND(N2864-SUMIF(Anlagenbewegungsdaten_AV!B:B,A2864,Anlagenbewegungsdaten_AV!D:D),3)</f>
        <v>0</v>
      </c>
    </row>
    <row r="2865" spans="1:15" ht="15" customHeight="1" x14ac:dyDescent="0.25">
      <c r="A2865" s="263" t="s">
        <v>1421</v>
      </c>
      <c r="B2865" s="173" t="s">
        <v>2108</v>
      </c>
      <c r="C2865" s="173" t="s">
        <v>4048</v>
      </c>
      <c r="D2865" s="173" t="s">
        <v>1422</v>
      </c>
      <c r="E2865" s="173" t="s">
        <v>2483</v>
      </c>
      <c r="F2865" s="289">
        <v>19.18</v>
      </c>
      <c r="G2865" s="333">
        <f>ROUND(SUMIF(Anlagenbewegungsdaten!B:B,A2865,Anlagenbewegungsdaten!C:C),3)</f>
        <v>0</v>
      </c>
      <c r="H2865" s="334">
        <f>IF(ISBLANK(F2865),ROUND(SUMIF(Anlagenbewegungsdaten!B:B,A2865,Anlagenbewegungsdaten!D:D),2),ROUND(G2865*F2865%,2))</f>
        <v>0</v>
      </c>
      <c r="I2865" s="334">
        <f>ROUND((H2865-SUMIF(Anlagenbewegungsdaten!$B:$B,A2865,Anlagenbewegungsdaten!D:D)),3)</f>
        <v>0</v>
      </c>
      <c r="J2865" s="335" t="s">
        <v>5179</v>
      </c>
      <c r="K2865" s="335" t="s">
        <v>5193</v>
      </c>
      <c r="L2865" s="516">
        <v>15.34</v>
      </c>
      <c r="M2865" s="332">
        <f>ROUND(SUMIF(Anlagenbewegungsdaten_AV!B:B,A2865,Anlagenbewegungsdaten_AV!C:C),3)</f>
        <v>0</v>
      </c>
      <c r="N2865" s="330">
        <f>IF(ISBLANK(L2865),ROUND(SUMIF(Anlagenbewegungsdaten_AV!B:B,A2865,Anlagenbewegungsdaten_AV!D:D),2),ROUND(M2865*L2865%,2))</f>
        <v>0</v>
      </c>
      <c r="O2865" s="330">
        <f>ROUND(N2865-SUMIF(Anlagenbewegungsdaten_AV!B:B,A2865,Anlagenbewegungsdaten_AV!D:D),3)</f>
        <v>0</v>
      </c>
    </row>
    <row r="2866" spans="1:15" ht="15" customHeight="1" x14ac:dyDescent="0.25">
      <c r="A2866" s="263" t="s">
        <v>1423</v>
      </c>
      <c r="B2866" s="173" t="s">
        <v>2108</v>
      </c>
      <c r="C2866" s="173" t="s">
        <v>4048</v>
      </c>
      <c r="D2866" s="173" t="s">
        <v>1424</v>
      </c>
      <c r="E2866" s="173" t="s">
        <v>2486</v>
      </c>
      <c r="F2866" s="289">
        <v>22.18</v>
      </c>
      <c r="G2866" s="333">
        <f>ROUND(SUMIF(Anlagenbewegungsdaten!B:B,A2866,Anlagenbewegungsdaten!C:C),3)</f>
        <v>0</v>
      </c>
      <c r="H2866" s="334">
        <f>IF(ISBLANK(F2866),ROUND(SUMIF(Anlagenbewegungsdaten!B:B,A2866,Anlagenbewegungsdaten!D:D),2),ROUND(G2866*F2866%,2))</f>
        <v>0</v>
      </c>
      <c r="I2866" s="334">
        <f>ROUND((H2866-SUMIF(Anlagenbewegungsdaten!$B:$B,A2866,Anlagenbewegungsdaten!D:D)),3)</f>
        <v>0</v>
      </c>
      <c r="J2866" s="335" t="s">
        <v>5179</v>
      </c>
      <c r="K2866" s="335" t="s">
        <v>5193</v>
      </c>
      <c r="L2866" s="516">
        <v>17.739999999999998</v>
      </c>
      <c r="M2866" s="332">
        <f>ROUND(SUMIF(Anlagenbewegungsdaten_AV!B:B,A2866,Anlagenbewegungsdaten_AV!C:C),3)</f>
        <v>0</v>
      </c>
      <c r="N2866" s="330">
        <f>IF(ISBLANK(L2866),ROUND(SUMIF(Anlagenbewegungsdaten_AV!B:B,A2866,Anlagenbewegungsdaten_AV!D:D),2),ROUND(M2866*L2866%,2))</f>
        <v>0</v>
      </c>
      <c r="O2866" s="330">
        <f>ROUND(N2866-SUMIF(Anlagenbewegungsdaten_AV!B:B,A2866,Anlagenbewegungsdaten_AV!D:D),3)</f>
        <v>0</v>
      </c>
    </row>
    <row r="2867" spans="1:15" ht="15" customHeight="1" x14ac:dyDescent="0.25">
      <c r="A2867" s="263" t="s">
        <v>1425</v>
      </c>
      <c r="B2867" s="173" t="s">
        <v>2108</v>
      </c>
      <c r="C2867" s="173" t="s">
        <v>4048</v>
      </c>
      <c r="D2867" s="173" t="s">
        <v>1426</v>
      </c>
      <c r="E2867" s="173" t="s">
        <v>2483</v>
      </c>
      <c r="F2867" s="289">
        <v>20.18</v>
      </c>
      <c r="G2867" s="333">
        <f>ROUND(SUMIF(Anlagenbewegungsdaten!B:B,A2867,Anlagenbewegungsdaten!C:C),3)</f>
        <v>0</v>
      </c>
      <c r="H2867" s="334">
        <f>IF(ISBLANK(F2867),ROUND(SUMIF(Anlagenbewegungsdaten!B:B,A2867,Anlagenbewegungsdaten!D:D),2),ROUND(G2867*F2867%,2))</f>
        <v>0</v>
      </c>
      <c r="I2867" s="334">
        <f>ROUND((H2867-SUMIF(Anlagenbewegungsdaten!$B:$B,A2867,Anlagenbewegungsdaten!D:D)),3)</f>
        <v>0</v>
      </c>
      <c r="J2867" s="335" t="s">
        <v>5179</v>
      </c>
      <c r="K2867" s="335" t="s">
        <v>5193</v>
      </c>
      <c r="L2867" s="516">
        <v>16.14</v>
      </c>
      <c r="M2867" s="332">
        <f>ROUND(SUMIF(Anlagenbewegungsdaten_AV!B:B,A2867,Anlagenbewegungsdaten_AV!C:C),3)</f>
        <v>0</v>
      </c>
      <c r="N2867" s="330">
        <f>IF(ISBLANK(L2867),ROUND(SUMIF(Anlagenbewegungsdaten_AV!B:B,A2867,Anlagenbewegungsdaten_AV!D:D),2),ROUND(M2867*L2867%,2))</f>
        <v>0</v>
      </c>
      <c r="O2867" s="330">
        <f>ROUND(N2867-SUMIF(Anlagenbewegungsdaten_AV!B:B,A2867,Anlagenbewegungsdaten_AV!D:D),3)</f>
        <v>0</v>
      </c>
    </row>
    <row r="2868" spans="1:15" ht="15" customHeight="1" x14ac:dyDescent="0.25">
      <c r="A2868" s="263" t="s">
        <v>1427</v>
      </c>
      <c r="B2868" s="173" t="s">
        <v>2108</v>
      </c>
      <c r="C2868" s="173" t="s">
        <v>4048</v>
      </c>
      <c r="D2868" s="173" t="s">
        <v>1428</v>
      </c>
      <c r="E2868" s="173" t="s">
        <v>2486</v>
      </c>
      <c r="F2868" s="289">
        <v>23.18</v>
      </c>
      <c r="G2868" s="333">
        <f>ROUND(SUMIF(Anlagenbewegungsdaten!B:B,A2868,Anlagenbewegungsdaten!C:C),3)</f>
        <v>0</v>
      </c>
      <c r="H2868" s="334">
        <f>IF(ISBLANK(F2868),ROUND(SUMIF(Anlagenbewegungsdaten!B:B,A2868,Anlagenbewegungsdaten!D:D),2),ROUND(G2868*F2868%,2))</f>
        <v>0</v>
      </c>
      <c r="I2868" s="334">
        <f>ROUND((H2868-SUMIF(Anlagenbewegungsdaten!$B:$B,A2868,Anlagenbewegungsdaten!D:D)),3)</f>
        <v>0</v>
      </c>
      <c r="J2868" s="335" t="s">
        <v>5179</v>
      </c>
      <c r="K2868" s="335" t="s">
        <v>5193</v>
      </c>
      <c r="L2868" s="516">
        <v>18.54</v>
      </c>
      <c r="M2868" s="332">
        <f>ROUND(SUMIF(Anlagenbewegungsdaten_AV!B:B,A2868,Anlagenbewegungsdaten_AV!C:C),3)</f>
        <v>0</v>
      </c>
      <c r="N2868" s="330">
        <f>IF(ISBLANK(L2868),ROUND(SUMIF(Anlagenbewegungsdaten_AV!B:B,A2868,Anlagenbewegungsdaten_AV!D:D),2),ROUND(M2868*L2868%,2))</f>
        <v>0</v>
      </c>
      <c r="O2868" s="330">
        <f>ROUND(N2868-SUMIF(Anlagenbewegungsdaten_AV!B:B,A2868,Anlagenbewegungsdaten_AV!D:D),3)</f>
        <v>0</v>
      </c>
    </row>
    <row r="2869" spans="1:15" ht="15" customHeight="1" x14ac:dyDescent="0.25">
      <c r="A2869" s="263" t="s">
        <v>1429</v>
      </c>
      <c r="B2869" s="173" t="s">
        <v>2108</v>
      </c>
      <c r="C2869" s="173" t="s">
        <v>4048</v>
      </c>
      <c r="D2869" s="173" t="s">
        <v>1430</v>
      </c>
      <c r="E2869" s="173" t="s">
        <v>2483</v>
      </c>
      <c r="F2869" s="289">
        <v>21.18</v>
      </c>
      <c r="G2869" s="333">
        <f>ROUND(SUMIF(Anlagenbewegungsdaten!B:B,A2869,Anlagenbewegungsdaten!C:C),3)</f>
        <v>0</v>
      </c>
      <c r="H2869" s="334">
        <f>IF(ISBLANK(F2869),ROUND(SUMIF(Anlagenbewegungsdaten!B:B,A2869,Anlagenbewegungsdaten!D:D),2),ROUND(G2869*F2869%,2))</f>
        <v>0</v>
      </c>
      <c r="I2869" s="334">
        <f>ROUND((H2869-SUMIF(Anlagenbewegungsdaten!$B:$B,A2869,Anlagenbewegungsdaten!D:D)),3)</f>
        <v>0</v>
      </c>
      <c r="J2869" s="335" t="s">
        <v>5179</v>
      </c>
      <c r="K2869" s="335" t="s">
        <v>5193</v>
      </c>
      <c r="L2869" s="516">
        <v>16.940000000000001</v>
      </c>
      <c r="M2869" s="332">
        <f>ROUND(SUMIF(Anlagenbewegungsdaten_AV!B:B,A2869,Anlagenbewegungsdaten_AV!C:C),3)</f>
        <v>0</v>
      </c>
      <c r="N2869" s="330">
        <f>IF(ISBLANK(L2869),ROUND(SUMIF(Anlagenbewegungsdaten_AV!B:B,A2869,Anlagenbewegungsdaten_AV!D:D),2),ROUND(M2869*L2869%,2))</f>
        <v>0</v>
      </c>
      <c r="O2869" s="330">
        <f>ROUND(N2869-SUMIF(Anlagenbewegungsdaten_AV!B:B,A2869,Anlagenbewegungsdaten_AV!D:D),3)</f>
        <v>0</v>
      </c>
    </row>
    <row r="2870" spans="1:15" ht="15" customHeight="1" x14ac:dyDescent="0.25">
      <c r="A2870" s="263" t="s">
        <v>1431</v>
      </c>
      <c r="B2870" s="173" t="s">
        <v>2108</v>
      </c>
      <c r="C2870" s="173" t="s">
        <v>4048</v>
      </c>
      <c r="D2870" s="173" t="s">
        <v>1432</v>
      </c>
      <c r="E2870" s="173" t="s">
        <v>2486</v>
      </c>
      <c r="F2870" s="289">
        <v>24.18</v>
      </c>
      <c r="G2870" s="333">
        <f>ROUND(SUMIF(Anlagenbewegungsdaten!B:B,A2870,Anlagenbewegungsdaten!C:C),3)</f>
        <v>0</v>
      </c>
      <c r="H2870" s="334">
        <f>IF(ISBLANK(F2870),ROUND(SUMIF(Anlagenbewegungsdaten!B:B,A2870,Anlagenbewegungsdaten!D:D),2),ROUND(G2870*F2870%,2))</f>
        <v>0</v>
      </c>
      <c r="I2870" s="334">
        <f>ROUND((H2870-SUMIF(Anlagenbewegungsdaten!$B:$B,A2870,Anlagenbewegungsdaten!D:D)),3)</f>
        <v>0</v>
      </c>
      <c r="J2870" s="335" t="s">
        <v>5179</v>
      </c>
      <c r="K2870" s="335" t="s">
        <v>5193</v>
      </c>
      <c r="L2870" s="516">
        <v>19.34</v>
      </c>
      <c r="M2870" s="332">
        <f>ROUND(SUMIF(Anlagenbewegungsdaten_AV!B:B,A2870,Anlagenbewegungsdaten_AV!C:C),3)</f>
        <v>0</v>
      </c>
      <c r="N2870" s="330">
        <f>IF(ISBLANK(L2870),ROUND(SUMIF(Anlagenbewegungsdaten_AV!B:B,A2870,Anlagenbewegungsdaten_AV!D:D),2),ROUND(M2870*L2870%,2))</f>
        <v>0</v>
      </c>
      <c r="O2870" s="330">
        <f>ROUND(N2870-SUMIF(Anlagenbewegungsdaten_AV!B:B,A2870,Anlagenbewegungsdaten_AV!D:D),3)</f>
        <v>0</v>
      </c>
    </row>
    <row r="2871" spans="1:15" ht="15" customHeight="1" x14ac:dyDescent="0.25">
      <c r="A2871" s="263" t="s">
        <v>1433</v>
      </c>
      <c r="B2871" s="173" t="s">
        <v>2108</v>
      </c>
      <c r="C2871" s="173" t="s">
        <v>4048</v>
      </c>
      <c r="D2871" s="173" t="s">
        <v>1434</v>
      </c>
      <c r="E2871" s="173" t="s">
        <v>2483</v>
      </c>
      <c r="F2871" s="289">
        <v>22.18</v>
      </c>
      <c r="G2871" s="333">
        <f>ROUND(SUMIF(Anlagenbewegungsdaten!B:B,A2871,Anlagenbewegungsdaten!C:C),3)</f>
        <v>0</v>
      </c>
      <c r="H2871" s="334">
        <f>IF(ISBLANK(F2871),ROUND(SUMIF(Anlagenbewegungsdaten!B:B,A2871,Anlagenbewegungsdaten!D:D),2),ROUND(G2871*F2871%,2))</f>
        <v>0</v>
      </c>
      <c r="I2871" s="334">
        <f>ROUND((H2871-SUMIF(Anlagenbewegungsdaten!$B:$B,A2871,Anlagenbewegungsdaten!D:D)),3)</f>
        <v>0</v>
      </c>
      <c r="J2871" s="335" t="s">
        <v>5179</v>
      </c>
      <c r="K2871" s="335" t="s">
        <v>5193</v>
      </c>
      <c r="L2871" s="516">
        <v>17.739999999999998</v>
      </c>
      <c r="M2871" s="332">
        <f>ROUND(SUMIF(Anlagenbewegungsdaten_AV!B:B,A2871,Anlagenbewegungsdaten_AV!C:C),3)</f>
        <v>0</v>
      </c>
      <c r="N2871" s="330">
        <f>IF(ISBLANK(L2871),ROUND(SUMIF(Anlagenbewegungsdaten_AV!B:B,A2871,Anlagenbewegungsdaten_AV!D:D),2),ROUND(M2871*L2871%,2))</f>
        <v>0</v>
      </c>
      <c r="O2871" s="330">
        <f>ROUND(N2871-SUMIF(Anlagenbewegungsdaten_AV!B:B,A2871,Anlagenbewegungsdaten_AV!D:D),3)</f>
        <v>0</v>
      </c>
    </row>
    <row r="2872" spans="1:15" ht="15" customHeight="1" x14ac:dyDescent="0.25">
      <c r="A2872" s="263" t="s">
        <v>1435</v>
      </c>
      <c r="B2872" s="173" t="s">
        <v>2108</v>
      </c>
      <c r="C2872" s="173" t="s">
        <v>4048</v>
      </c>
      <c r="D2872" s="173" t="s">
        <v>1436</v>
      </c>
      <c r="E2872" s="173" t="s">
        <v>2486</v>
      </c>
      <c r="F2872" s="289">
        <v>25.18</v>
      </c>
      <c r="G2872" s="333">
        <f>ROUND(SUMIF(Anlagenbewegungsdaten!B:B,A2872,Anlagenbewegungsdaten!C:C),3)</f>
        <v>0</v>
      </c>
      <c r="H2872" s="334">
        <f>IF(ISBLANK(F2872),ROUND(SUMIF(Anlagenbewegungsdaten!B:B,A2872,Anlagenbewegungsdaten!D:D),2),ROUND(G2872*F2872%,2))</f>
        <v>0</v>
      </c>
      <c r="I2872" s="334">
        <f>ROUND((H2872-SUMIF(Anlagenbewegungsdaten!$B:$B,A2872,Anlagenbewegungsdaten!D:D)),3)</f>
        <v>0</v>
      </c>
      <c r="J2872" s="335" t="s">
        <v>5179</v>
      </c>
      <c r="K2872" s="335" t="s">
        <v>5193</v>
      </c>
      <c r="L2872" s="516">
        <v>20.14</v>
      </c>
      <c r="M2872" s="332">
        <f>ROUND(SUMIF(Anlagenbewegungsdaten_AV!B:B,A2872,Anlagenbewegungsdaten_AV!C:C),3)</f>
        <v>0</v>
      </c>
      <c r="N2872" s="330">
        <f>IF(ISBLANK(L2872),ROUND(SUMIF(Anlagenbewegungsdaten_AV!B:B,A2872,Anlagenbewegungsdaten_AV!D:D),2),ROUND(M2872*L2872%,2))</f>
        <v>0</v>
      </c>
      <c r="O2872" s="330">
        <f>ROUND(N2872-SUMIF(Anlagenbewegungsdaten_AV!B:B,A2872,Anlagenbewegungsdaten_AV!D:D),3)</f>
        <v>0</v>
      </c>
    </row>
    <row r="2873" spans="1:15" ht="15" customHeight="1" x14ac:dyDescent="0.25">
      <c r="A2873" s="263" t="s">
        <v>1437</v>
      </c>
      <c r="B2873" s="173" t="s">
        <v>2108</v>
      </c>
      <c r="C2873" s="173" t="s">
        <v>4048</v>
      </c>
      <c r="D2873" s="173" t="s">
        <v>1438</v>
      </c>
      <c r="E2873" s="173" t="s">
        <v>2483</v>
      </c>
      <c r="F2873" s="289">
        <v>8.25</v>
      </c>
      <c r="G2873" s="333">
        <f>ROUND(SUMIF(Anlagenbewegungsdaten!B:B,A2873,Anlagenbewegungsdaten!C:C),3)</f>
        <v>0</v>
      </c>
      <c r="H2873" s="334">
        <f>IF(ISBLANK(F2873),ROUND(SUMIF(Anlagenbewegungsdaten!B:B,A2873,Anlagenbewegungsdaten!D:D),2),ROUND(G2873*F2873%,2))</f>
        <v>0</v>
      </c>
      <c r="I2873" s="334">
        <f>ROUND((H2873-SUMIF(Anlagenbewegungsdaten!$B:$B,A2873,Anlagenbewegungsdaten!D:D)),3)</f>
        <v>0</v>
      </c>
      <c r="J2873" s="335" t="s">
        <v>5179</v>
      </c>
      <c r="K2873" s="335" t="s">
        <v>5193</v>
      </c>
      <c r="L2873" s="516">
        <v>6.6</v>
      </c>
      <c r="M2873" s="332">
        <f>ROUND(SUMIF(Anlagenbewegungsdaten_AV!B:B,A2873,Anlagenbewegungsdaten_AV!C:C),3)</f>
        <v>0</v>
      </c>
      <c r="N2873" s="330">
        <f>IF(ISBLANK(L2873),ROUND(SUMIF(Anlagenbewegungsdaten_AV!B:B,A2873,Anlagenbewegungsdaten_AV!D:D),2),ROUND(M2873*L2873%,2))</f>
        <v>0</v>
      </c>
      <c r="O2873" s="330">
        <f>ROUND(N2873-SUMIF(Anlagenbewegungsdaten_AV!B:B,A2873,Anlagenbewegungsdaten_AV!D:D),3)</f>
        <v>0</v>
      </c>
    </row>
    <row r="2874" spans="1:15" ht="15" customHeight="1" x14ac:dyDescent="0.25">
      <c r="A2874" s="263" t="s">
        <v>1439</v>
      </c>
      <c r="B2874" s="173" t="s">
        <v>2108</v>
      </c>
      <c r="C2874" s="173" t="s">
        <v>4048</v>
      </c>
      <c r="D2874" s="173" t="s">
        <v>1440</v>
      </c>
      <c r="E2874" s="173" t="s">
        <v>2486</v>
      </c>
      <c r="F2874" s="289">
        <v>11.25</v>
      </c>
      <c r="G2874" s="333">
        <f>ROUND(SUMIF(Anlagenbewegungsdaten!B:B,A2874,Anlagenbewegungsdaten!C:C),3)</f>
        <v>0</v>
      </c>
      <c r="H2874" s="334">
        <f>IF(ISBLANK(F2874),ROUND(SUMIF(Anlagenbewegungsdaten!B:B,A2874,Anlagenbewegungsdaten!D:D),2),ROUND(G2874*F2874%,2))</f>
        <v>0</v>
      </c>
      <c r="I2874" s="334">
        <f>ROUND((H2874-SUMIF(Anlagenbewegungsdaten!$B:$B,A2874,Anlagenbewegungsdaten!D:D)),3)</f>
        <v>0</v>
      </c>
      <c r="J2874" s="335" t="s">
        <v>5179</v>
      </c>
      <c r="K2874" s="335" t="s">
        <v>5193</v>
      </c>
      <c r="L2874" s="516">
        <v>9</v>
      </c>
      <c r="M2874" s="332">
        <f>ROUND(SUMIF(Anlagenbewegungsdaten_AV!B:B,A2874,Anlagenbewegungsdaten_AV!C:C),3)</f>
        <v>0</v>
      </c>
      <c r="N2874" s="330">
        <f>IF(ISBLANK(L2874),ROUND(SUMIF(Anlagenbewegungsdaten_AV!B:B,A2874,Anlagenbewegungsdaten_AV!D:D),2),ROUND(M2874*L2874%,2))</f>
        <v>0</v>
      </c>
      <c r="O2874" s="330">
        <f>ROUND(N2874-SUMIF(Anlagenbewegungsdaten_AV!B:B,A2874,Anlagenbewegungsdaten_AV!D:D),3)</f>
        <v>0</v>
      </c>
    </row>
    <row r="2875" spans="1:15" ht="15" customHeight="1" x14ac:dyDescent="0.25">
      <c r="A2875" s="263" t="s">
        <v>1441</v>
      </c>
      <c r="B2875" s="173" t="s">
        <v>2108</v>
      </c>
      <c r="C2875" s="173" t="s">
        <v>4048</v>
      </c>
      <c r="D2875" s="173" t="s">
        <v>1442</v>
      </c>
      <c r="E2875" s="173" t="s">
        <v>2483</v>
      </c>
      <c r="F2875" s="289">
        <v>12.25</v>
      </c>
      <c r="G2875" s="333">
        <f>ROUND(SUMIF(Anlagenbewegungsdaten!B:B,A2875,Anlagenbewegungsdaten!C:C),3)</f>
        <v>0</v>
      </c>
      <c r="H2875" s="334">
        <f>IF(ISBLANK(F2875),ROUND(SUMIF(Anlagenbewegungsdaten!B:B,A2875,Anlagenbewegungsdaten!D:D),2),ROUND(G2875*F2875%,2))</f>
        <v>0</v>
      </c>
      <c r="I2875" s="334">
        <f>ROUND((H2875-SUMIF(Anlagenbewegungsdaten!$B:$B,A2875,Anlagenbewegungsdaten!D:D)),3)</f>
        <v>0</v>
      </c>
      <c r="J2875" s="335" t="s">
        <v>5179</v>
      </c>
      <c r="K2875" s="335" t="s">
        <v>5193</v>
      </c>
      <c r="L2875" s="516">
        <v>9.8000000000000007</v>
      </c>
      <c r="M2875" s="332">
        <f>ROUND(SUMIF(Anlagenbewegungsdaten_AV!B:B,A2875,Anlagenbewegungsdaten_AV!C:C),3)</f>
        <v>0</v>
      </c>
      <c r="N2875" s="330">
        <f>IF(ISBLANK(L2875),ROUND(SUMIF(Anlagenbewegungsdaten_AV!B:B,A2875,Anlagenbewegungsdaten_AV!D:D),2),ROUND(M2875*L2875%,2))</f>
        <v>0</v>
      </c>
      <c r="O2875" s="330">
        <f>ROUND(N2875-SUMIF(Anlagenbewegungsdaten_AV!B:B,A2875,Anlagenbewegungsdaten_AV!D:D),3)</f>
        <v>0</v>
      </c>
    </row>
    <row r="2876" spans="1:15" ht="15" customHeight="1" x14ac:dyDescent="0.25">
      <c r="A2876" s="263" t="s">
        <v>1443</v>
      </c>
      <c r="B2876" s="173" t="s">
        <v>2108</v>
      </c>
      <c r="C2876" s="173" t="s">
        <v>4048</v>
      </c>
      <c r="D2876" s="173" t="s">
        <v>1444</v>
      </c>
      <c r="E2876" s="173" t="s">
        <v>2486</v>
      </c>
      <c r="F2876" s="289">
        <v>15.25</v>
      </c>
      <c r="G2876" s="333">
        <f>ROUND(SUMIF(Anlagenbewegungsdaten!B:B,A2876,Anlagenbewegungsdaten!C:C),3)</f>
        <v>0</v>
      </c>
      <c r="H2876" s="334">
        <f>IF(ISBLANK(F2876),ROUND(SUMIF(Anlagenbewegungsdaten!B:B,A2876,Anlagenbewegungsdaten!D:D),2),ROUND(G2876*F2876%,2))</f>
        <v>0</v>
      </c>
      <c r="I2876" s="334">
        <f>ROUND((H2876-SUMIF(Anlagenbewegungsdaten!$B:$B,A2876,Anlagenbewegungsdaten!D:D)),3)</f>
        <v>0</v>
      </c>
      <c r="J2876" s="335" t="s">
        <v>5179</v>
      </c>
      <c r="K2876" s="335" t="s">
        <v>5193</v>
      </c>
      <c r="L2876" s="516">
        <v>12.2</v>
      </c>
      <c r="M2876" s="332">
        <f>ROUND(SUMIF(Anlagenbewegungsdaten_AV!B:B,A2876,Anlagenbewegungsdaten_AV!C:C),3)</f>
        <v>0</v>
      </c>
      <c r="N2876" s="330">
        <f>IF(ISBLANK(L2876),ROUND(SUMIF(Anlagenbewegungsdaten_AV!B:B,A2876,Anlagenbewegungsdaten_AV!D:D),2),ROUND(M2876*L2876%,2))</f>
        <v>0</v>
      </c>
      <c r="O2876" s="330">
        <f>ROUND(N2876-SUMIF(Anlagenbewegungsdaten_AV!B:B,A2876,Anlagenbewegungsdaten_AV!D:D),3)</f>
        <v>0</v>
      </c>
    </row>
    <row r="2877" spans="1:15" ht="15" customHeight="1" x14ac:dyDescent="0.25">
      <c r="A2877" s="263" t="s">
        <v>1445</v>
      </c>
      <c r="B2877" s="173" t="s">
        <v>2108</v>
      </c>
      <c r="C2877" s="173" t="s">
        <v>4048</v>
      </c>
      <c r="D2877" s="173" t="s">
        <v>1446</v>
      </c>
      <c r="E2877" s="173" t="s">
        <v>2483</v>
      </c>
      <c r="F2877" s="289">
        <v>10.75</v>
      </c>
      <c r="G2877" s="333">
        <f>ROUND(SUMIF(Anlagenbewegungsdaten!B:B,A2877,Anlagenbewegungsdaten!C:C),3)</f>
        <v>0</v>
      </c>
      <c r="H2877" s="334">
        <f>IF(ISBLANK(F2877),ROUND(SUMIF(Anlagenbewegungsdaten!B:B,A2877,Anlagenbewegungsdaten!D:D),2),ROUND(G2877*F2877%,2))</f>
        <v>0</v>
      </c>
      <c r="I2877" s="334">
        <f>ROUND((H2877-SUMIF(Anlagenbewegungsdaten!$B:$B,A2877,Anlagenbewegungsdaten!D:D)),3)</f>
        <v>0</v>
      </c>
      <c r="J2877" s="335" t="s">
        <v>5179</v>
      </c>
      <c r="K2877" s="335" t="s">
        <v>5193</v>
      </c>
      <c r="L2877" s="516">
        <v>8.6</v>
      </c>
      <c r="M2877" s="332">
        <f>ROUND(SUMIF(Anlagenbewegungsdaten_AV!B:B,A2877,Anlagenbewegungsdaten_AV!C:C),3)</f>
        <v>0</v>
      </c>
      <c r="N2877" s="330">
        <f>IF(ISBLANK(L2877),ROUND(SUMIF(Anlagenbewegungsdaten_AV!B:B,A2877,Anlagenbewegungsdaten_AV!D:D),2),ROUND(M2877*L2877%,2))</f>
        <v>0</v>
      </c>
      <c r="O2877" s="330">
        <f>ROUND(N2877-SUMIF(Anlagenbewegungsdaten_AV!B:B,A2877,Anlagenbewegungsdaten_AV!D:D),3)</f>
        <v>0</v>
      </c>
    </row>
    <row r="2878" spans="1:15" ht="15" customHeight="1" x14ac:dyDescent="0.25">
      <c r="A2878" s="263" t="s">
        <v>1447</v>
      </c>
      <c r="B2878" s="173" t="s">
        <v>2108</v>
      </c>
      <c r="C2878" s="173" t="s">
        <v>4048</v>
      </c>
      <c r="D2878" s="173" t="s">
        <v>1448</v>
      </c>
      <c r="E2878" s="173" t="s">
        <v>2486</v>
      </c>
      <c r="F2878" s="289">
        <v>13.75</v>
      </c>
      <c r="G2878" s="333">
        <f>ROUND(SUMIF(Anlagenbewegungsdaten!B:B,A2878,Anlagenbewegungsdaten!C:C),3)</f>
        <v>0</v>
      </c>
      <c r="H2878" s="334">
        <f>IF(ISBLANK(F2878),ROUND(SUMIF(Anlagenbewegungsdaten!B:B,A2878,Anlagenbewegungsdaten!D:D),2),ROUND(G2878*F2878%,2))</f>
        <v>0</v>
      </c>
      <c r="I2878" s="334">
        <f>ROUND((H2878-SUMIF(Anlagenbewegungsdaten!$B:$B,A2878,Anlagenbewegungsdaten!D:D)),3)</f>
        <v>0</v>
      </c>
      <c r="J2878" s="335" t="s">
        <v>5179</v>
      </c>
      <c r="K2878" s="335" t="s">
        <v>5193</v>
      </c>
      <c r="L2878" s="516">
        <v>11</v>
      </c>
      <c r="M2878" s="332">
        <f>ROUND(SUMIF(Anlagenbewegungsdaten_AV!B:B,A2878,Anlagenbewegungsdaten_AV!C:C),3)</f>
        <v>0</v>
      </c>
      <c r="N2878" s="330">
        <f>IF(ISBLANK(L2878),ROUND(SUMIF(Anlagenbewegungsdaten_AV!B:B,A2878,Anlagenbewegungsdaten_AV!D:D),2),ROUND(M2878*L2878%,2))</f>
        <v>0</v>
      </c>
      <c r="O2878" s="330">
        <f>ROUND(N2878-SUMIF(Anlagenbewegungsdaten_AV!B:B,A2878,Anlagenbewegungsdaten_AV!D:D),3)</f>
        <v>0</v>
      </c>
    </row>
    <row r="2879" spans="1:15" ht="15" customHeight="1" x14ac:dyDescent="0.25">
      <c r="A2879" s="263" t="s">
        <v>1449</v>
      </c>
      <c r="B2879" s="173" t="s">
        <v>2108</v>
      </c>
      <c r="C2879" s="173" t="s">
        <v>4048</v>
      </c>
      <c r="D2879" s="173" t="s">
        <v>1450</v>
      </c>
      <c r="E2879" s="173" t="s">
        <v>2483</v>
      </c>
      <c r="F2879" s="289">
        <v>10.25</v>
      </c>
      <c r="G2879" s="333">
        <f>ROUND(SUMIF(Anlagenbewegungsdaten!B:B,A2879,Anlagenbewegungsdaten!C:C),3)</f>
        <v>0</v>
      </c>
      <c r="H2879" s="334">
        <f>IF(ISBLANK(F2879),ROUND(SUMIF(Anlagenbewegungsdaten!B:B,A2879,Anlagenbewegungsdaten!D:D),2),ROUND(G2879*F2879%,2))</f>
        <v>0</v>
      </c>
      <c r="I2879" s="334">
        <f>ROUND((H2879-SUMIF(Anlagenbewegungsdaten!$B:$B,A2879,Anlagenbewegungsdaten!D:D)),3)</f>
        <v>0</v>
      </c>
      <c r="J2879" s="335" t="s">
        <v>5179</v>
      </c>
      <c r="K2879" s="335" t="s">
        <v>5193</v>
      </c>
      <c r="L2879" s="516">
        <v>8.1999999999999993</v>
      </c>
      <c r="M2879" s="332">
        <f>ROUND(SUMIF(Anlagenbewegungsdaten_AV!B:B,A2879,Anlagenbewegungsdaten_AV!C:C),3)</f>
        <v>0</v>
      </c>
      <c r="N2879" s="330">
        <f>IF(ISBLANK(L2879),ROUND(SUMIF(Anlagenbewegungsdaten_AV!B:B,A2879,Anlagenbewegungsdaten_AV!D:D),2),ROUND(M2879*L2879%,2))</f>
        <v>0</v>
      </c>
      <c r="O2879" s="330">
        <f>ROUND(N2879-SUMIF(Anlagenbewegungsdaten_AV!B:B,A2879,Anlagenbewegungsdaten_AV!D:D),3)</f>
        <v>0</v>
      </c>
    </row>
    <row r="2880" spans="1:15" ht="15" customHeight="1" x14ac:dyDescent="0.25">
      <c r="A2880" s="263" t="s">
        <v>1451</v>
      </c>
      <c r="B2880" s="173" t="s">
        <v>2108</v>
      </c>
      <c r="C2880" s="173" t="s">
        <v>4048</v>
      </c>
      <c r="D2880" s="173" t="s">
        <v>1452</v>
      </c>
      <c r="E2880" s="173" t="s">
        <v>2486</v>
      </c>
      <c r="F2880" s="289">
        <v>13.25</v>
      </c>
      <c r="G2880" s="333">
        <f>ROUND(SUMIF(Anlagenbewegungsdaten!B:B,A2880,Anlagenbewegungsdaten!C:C),3)</f>
        <v>0</v>
      </c>
      <c r="H2880" s="334">
        <f>IF(ISBLANK(F2880),ROUND(SUMIF(Anlagenbewegungsdaten!B:B,A2880,Anlagenbewegungsdaten!D:D),2),ROUND(G2880*F2880%,2))</f>
        <v>0</v>
      </c>
      <c r="I2880" s="334">
        <f>ROUND((H2880-SUMIF(Anlagenbewegungsdaten!$B:$B,A2880,Anlagenbewegungsdaten!D:D)),3)</f>
        <v>0</v>
      </c>
      <c r="J2880" s="335" t="s">
        <v>5179</v>
      </c>
      <c r="K2880" s="335" t="s">
        <v>5193</v>
      </c>
      <c r="L2880" s="516">
        <v>10.6</v>
      </c>
      <c r="M2880" s="332">
        <f>ROUND(SUMIF(Anlagenbewegungsdaten_AV!B:B,A2880,Anlagenbewegungsdaten_AV!C:C),3)</f>
        <v>0</v>
      </c>
      <c r="N2880" s="330">
        <f>IF(ISBLANK(L2880),ROUND(SUMIF(Anlagenbewegungsdaten_AV!B:B,A2880,Anlagenbewegungsdaten_AV!D:D),2),ROUND(M2880*L2880%,2))</f>
        <v>0</v>
      </c>
      <c r="O2880" s="330">
        <f>ROUND(N2880-SUMIF(Anlagenbewegungsdaten_AV!B:B,A2880,Anlagenbewegungsdaten_AV!D:D),3)</f>
        <v>0</v>
      </c>
    </row>
    <row r="2881" spans="1:15" ht="15" customHeight="1" x14ac:dyDescent="0.25">
      <c r="A2881" s="263" t="s">
        <v>1453</v>
      </c>
      <c r="B2881" s="173" t="s">
        <v>2108</v>
      </c>
      <c r="C2881" s="173" t="s">
        <v>4048</v>
      </c>
      <c r="D2881" s="173" t="s">
        <v>1454</v>
      </c>
      <c r="E2881" s="173" t="s">
        <v>2483</v>
      </c>
      <c r="F2881" s="289">
        <v>14.25</v>
      </c>
      <c r="G2881" s="333">
        <f>ROUND(SUMIF(Anlagenbewegungsdaten!B:B,A2881,Anlagenbewegungsdaten!C:C),3)</f>
        <v>0</v>
      </c>
      <c r="H2881" s="334">
        <f>IF(ISBLANK(F2881),ROUND(SUMIF(Anlagenbewegungsdaten!B:B,A2881,Anlagenbewegungsdaten!D:D),2),ROUND(G2881*F2881%,2))</f>
        <v>0</v>
      </c>
      <c r="I2881" s="334">
        <f>ROUND((H2881-SUMIF(Anlagenbewegungsdaten!$B:$B,A2881,Anlagenbewegungsdaten!D:D)),3)</f>
        <v>0</v>
      </c>
      <c r="J2881" s="335" t="s">
        <v>5179</v>
      </c>
      <c r="K2881" s="335" t="s">
        <v>5193</v>
      </c>
      <c r="L2881" s="516">
        <v>11.4</v>
      </c>
      <c r="M2881" s="332">
        <f>ROUND(SUMIF(Anlagenbewegungsdaten_AV!B:B,A2881,Anlagenbewegungsdaten_AV!C:C),3)</f>
        <v>0</v>
      </c>
      <c r="N2881" s="330">
        <f>IF(ISBLANK(L2881),ROUND(SUMIF(Anlagenbewegungsdaten_AV!B:B,A2881,Anlagenbewegungsdaten_AV!D:D),2),ROUND(M2881*L2881%,2))</f>
        <v>0</v>
      </c>
      <c r="O2881" s="330">
        <f>ROUND(N2881-SUMIF(Anlagenbewegungsdaten_AV!B:B,A2881,Anlagenbewegungsdaten_AV!D:D),3)</f>
        <v>0</v>
      </c>
    </row>
    <row r="2882" spans="1:15" ht="15" customHeight="1" x14ac:dyDescent="0.25">
      <c r="A2882" s="263" t="s">
        <v>1455</v>
      </c>
      <c r="B2882" s="173" t="s">
        <v>2108</v>
      </c>
      <c r="C2882" s="173" t="s">
        <v>4048</v>
      </c>
      <c r="D2882" s="173" t="s">
        <v>1456</v>
      </c>
      <c r="E2882" s="173" t="s">
        <v>2486</v>
      </c>
      <c r="F2882" s="289">
        <v>17.25</v>
      </c>
      <c r="G2882" s="333">
        <f>ROUND(SUMIF(Anlagenbewegungsdaten!B:B,A2882,Anlagenbewegungsdaten!C:C),3)</f>
        <v>0</v>
      </c>
      <c r="H2882" s="334">
        <f>IF(ISBLANK(F2882),ROUND(SUMIF(Anlagenbewegungsdaten!B:B,A2882,Anlagenbewegungsdaten!D:D),2),ROUND(G2882*F2882%,2))</f>
        <v>0</v>
      </c>
      <c r="I2882" s="334">
        <f>ROUND((H2882-SUMIF(Anlagenbewegungsdaten!$B:$B,A2882,Anlagenbewegungsdaten!D:D)),3)</f>
        <v>0</v>
      </c>
      <c r="J2882" s="335" t="s">
        <v>5179</v>
      </c>
      <c r="K2882" s="335" t="s">
        <v>5193</v>
      </c>
      <c r="L2882" s="516">
        <v>13.8</v>
      </c>
      <c r="M2882" s="332">
        <f>ROUND(SUMIF(Anlagenbewegungsdaten_AV!B:B,A2882,Anlagenbewegungsdaten_AV!C:C),3)</f>
        <v>0</v>
      </c>
      <c r="N2882" s="330">
        <f>IF(ISBLANK(L2882),ROUND(SUMIF(Anlagenbewegungsdaten_AV!B:B,A2882,Anlagenbewegungsdaten_AV!D:D),2),ROUND(M2882*L2882%,2))</f>
        <v>0</v>
      </c>
      <c r="O2882" s="330">
        <f>ROUND(N2882-SUMIF(Anlagenbewegungsdaten_AV!B:B,A2882,Anlagenbewegungsdaten_AV!D:D),3)</f>
        <v>0</v>
      </c>
    </row>
    <row r="2883" spans="1:15" ht="15" customHeight="1" x14ac:dyDescent="0.25">
      <c r="A2883" s="263" t="s">
        <v>1457</v>
      </c>
      <c r="B2883" s="173" t="s">
        <v>2108</v>
      </c>
      <c r="C2883" s="173" t="s">
        <v>4048</v>
      </c>
      <c r="D2883" s="173" t="s">
        <v>1458</v>
      </c>
      <c r="E2883" s="173" t="s">
        <v>2483</v>
      </c>
      <c r="F2883" s="289">
        <v>12.75</v>
      </c>
      <c r="G2883" s="333">
        <f>ROUND(SUMIF(Anlagenbewegungsdaten!B:B,A2883,Anlagenbewegungsdaten!C:C),3)</f>
        <v>0</v>
      </c>
      <c r="H2883" s="334">
        <f>IF(ISBLANK(F2883),ROUND(SUMIF(Anlagenbewegungsdaten!B:B,A2883,Anlagenbewegungsdaten!D:D),2),ROUND(G2883*F2883%,2))</f>
        <v>0</v>
      </c>
      <c r="I2883" s="334">
        <f>ROUND((H2883-SUMIF(Anlagenbewegungsdaten!$B:$B,A2883,Anlagenbewegungsdaten!D:D)),3)</f>
        <v>0</v>
      </c>
      <c r="J2883" s="335" t="s">
        <v>5179</v>
      </c>
      <c r="K2883" s="335" t="s">
        <v>5193</v>
      </c>
      <c r="L2883" s="516">
        <v>10.199999999999999</v>
      </c>
      <c r="M2883" s="332">
        <f>ROUND(SUMIF(Anlagenbewegungsdaten_AV!B:B,A2883,Anlagenbewegungsdaten_AV!C:C),3)</f>
        <v>0</v>
      </c>
      <c r="N2883" s="330">
        <f>IF(ISBLANK(L2883),ROUND(SUMIF(Anlagenbewegungsdaten_AV!B:B,A2883,Anlagenbewegungsdaten_AV!D:D),2),ROUND(M2883*L2883%,2))</f>
        <v>0</v>
      </c>
      <c r="O2883" s="330">
        <f>ROUND(N2883-SUMIF(Anlagenbewegungsdaten_AV!B:B,A2883,Anlagenbewegungsdaten_AV!D:D),3)</f>
        <v>0</v>
      </c>
    </row>
    <row r="2884" spans="1:15" ht="15" customHeight="1" x14ac:dyDescent="0.25">
      <c r="A2884" s="263" t="s">
        <v>1459</v>
      </c>
      <c r="B2884" s="173" t="s">
        <v>2108</v>
      </c>
      <c r="C2884" s="173" t="s">
        <v>4048</v>
      </c>
      <c r="D2884" s="173" t="s">
        <v>1460</v>
      </c>
      <c r="E2884" s="173" t="s">
        <v>2486</v>
      </c>
      <c r="F2884" s="289">
        <v>15.75</v>
      </c>
      <c r="G2884" s="333">
        <f>ROUND(SUMIF(Anlagenbewegungsdaten!B:B,A2884,Anlagenbewegungsdaten!C:C),3)</f>
        <v>0</v>
      </c>
      <c r="H2884" s="334">
        <f>IF(ISBLANK(F2884),ROUND(SUMIF(Anlagenbewegungsdaten!B:B,A2884,Anlagenbewegungsdaten!D:D),2),ROUND(G2884*F2884%,2))</f>
        <v>0</v>
      </c>
      <c r="I2884" s="334">
        <f>ROUND((H2884-SUMIF(Anlagenbewegungsdaten!$B:$B,A2884,Anlagenbewegungsdaten!D:D)),3)</f>
        <v>0</v>
      </c>
      <c r="J2884" s="335" t="s">
        <v>5179</v>
      </c>
      <c r="K2884" s="335" t="s">
        <v>5193</v>
      </c>
      <c r="L2884" s="516">
        <v>12.6</v>
      </c>
      <c r="M2884" s="332">
        <f>ROUND(SUMIF(Anlagenbewegungsdaten_AV!B:B,A2884,Anlagenbewegungsdaten_AV!C:C),3)</f>
        <v>0</v>
      </c>
      <c r="N2884" s="330">
        <f>IF(ISBLANK(L2884),ROUND(SUMIF(Anlagenbewegungsdaten_AV!B:B,A2884,Anlagenbewegungsdaten_AV!D:D),2),ROUND(M2884*L2884%,2))</f>
        <v>0</v>
      </c>
      <c r="O2884" s="330">
        <f>ROUND(N2884-SUMIF(Anlagenbewegungsdaten_AV!B:B,A2884,Anlagenbewegungsdaten_AV!D:D),3)</f>
        <v>0</v>
      </c>
    </row>
    <row r="2885" spans="1:15" ht="15" customHeight="1" x14ac:dyDescent="0.25">
      <c r="A2885" s="263" t="s">
        <v>1461</v>
      </c>
      <c r="B2885" s="173" t="s">
        <v>2108</v>
      </c>
      <c r="C2885" s="173" t="s">
        <v>4048</v>
      </c>
      <c r="D2885" s="173" t="s">
        <v>1462</v>
      </c>
      <c r="E2885" s="173" t="s">
        <v>2483</v>
      </c>
      <c r="F2885" s="289">
        <v>9.25</v>
      </c>
      <c r="G2885" s="333">
        <f>ROUND(SUMIF(Anlagenbewegungsdaten!B:B,A2885,Anlagenbewegungsdaten!C:C),3)</f>
        <v>0</v>
      </c>
      <c r="H2885" s="334">
        <f>IF(ISBLANK(F2885),ROUND(SUMIF(Anlagenbewegungsdaten!B:B,A2885,Anlagenbewegungsdaten!D:D),2),ROUND(G2885*F2885%,2))</f>
        <v>0</v>
      </c>
      <c r="I2885" s="334">
        <f>ROUND((H2885-SUMIF(Anlagenbewegungsdaten!$B:$B,A2885,Anlagenbewegungsdaten!D:D)),3)</f>
        <v>0</v>
      </c>
      <c r="J2885" s="335" t="s">
        <v>5179</v>
      </c>
      <c r="K2885" s="335" t="s">
        <v>5193</v>
      </c>
      <c r="L2885" s="516">
        <v>7.4</v>
      </c>
      <c r="M2885" s="332">
        <f>ROUND(SUMIF(Anlagenbewegungsdaten_AV!B:B,A2885,Anlagenbewegungsdaten_AV!C:C),3)</f>
        <v>0</v>
      </c>
      <c r="N2885" s="330">
        <f>IF(ISBLANK(L2885),ROUND(SUMIF(Anlagenbewegungsdaten_AV!B:B,A2885,Anlagenbewegungsdaten_AV!D:D),2),ROUND(M2885*L2885%,2))</f>
        <v>0</v>
      </c>
      <c r="O2885" s="330">
        <f>ROUND(N2885-SUMIF(Anlagenbewegungsdaten_AV!B:B,A2885,Anlagenbewegungsdaten_AV!D:D),3)</f>
        <v>0</v>
      </c>
    </row>
    <row r="2886" spans="1:15" ht="15" customHeight="1" x14ac:dyDescent="0.25">
      <c r="A2886" s="263" t="s">
        <v>1463</v>
      </c>
      <c r="B2886" s="173" t="s">
        <v>2108</v>
      </c>
      <c r="C2886" s="173" t="s">
        <v>4048</v>
      </c>
      <c r="D2886" s="173" t="s">
        <v>1464</v>
      </c>
      <c r="E2886" s="173" t="s">
        <v>2486</v>
      </c>
      <c r="F2886" s="289">
        <v>12.25</v>
      </c>
      <c r="G2886" s="333">
        <f>ROUND(SUMIF(Anlagenbewegungsdaten!B:B,A2886,Anlagenbewegungsdaten!C:C),3)</f>
        <v>0</v>
      </c>
      <c r="H2886" s="334">
        <f>IF(ISBLANK(F2886),ROUND(SUMIF(Anlagenbewegungsdaten!B:B,A2886,Anlagenbewegungsdaten!D:D),2),ROUND(G2886*F2886%,2))</f>
        <v>0</v>
      </c>
      <c r="I2886" s="334">
        <f>ROUND((H2886-SUMIF(Anlagenbewegungsdaten!$B:$B,A2886,Anlagenbewegungsdaten!D:D)),3)</f>
        <v>0</v>
      </c>
      <c r="J2886" s="335" t="s">
        <v>5179</v>
      </c>
      <c r="K2886" s="335" t="s">
        <v>5193</v>
      </c>
      <c r="L2886" s="516">
        <v>9.8000000000000007</v>
      </c>
      <c r="M2886" s="332">
        <f>ROUND(SUMIF(Anlagenbewegungsdaten_AV!B:B,A2886,Anlagenbewegungsdaten_AV!C:C),3)</f>
        <v>0</v>
      </c>
      <c r="N2886" s="330">
        <f>IF(ISBLANK(L2886),ROUND(SUMIF(Anlagenbewegungsdaten_AV!B:B,A2886,Anlagenbewegungsdaten_AV!D:D),2),ROUND(M2886*L2886%,2))</f>
        <v>0</v>
      </c>
      <c r="O2886" s="330">
        <f>ROUND(N2886-SUMIF(Anlagenbewegungsdaten_AV!B:B,A2886,Anlagenbewegungsdaten_AV!D:D),3)</f>
        <v>0</v>
      </c>
    </row>
    <row r="2887" spans="1:15" ht="15" customHeight="1" x14ac:dyDescent="0.25">
      <c r="A2887" s="263" t="s">
        <v>1465</v>
      </c>
      <c r="B2887" s="173" t="s">
        <v>2108</v>
      </c>
      <c r="C2887" s="173" t="s">
        <v>4048</v>
      </c>
      <c r="D2887" s="173" t="s">
        <v>1466</v>
      </c>
      <c r="E2887" s="173" t="s">
        <v>2483</v>
      </c>
      <c r="F2887" s="289">
        <v>13.25</v>
      </c>
      <c r="G2887" s="333">
        <f>ROUND(SUMIF(Anlagenbewegungsdaten!B:B,A2887,Anlagenbewegungsdaten!C:C),3)</f>
        <v>0</v>
      </c>
      <c r="H2887" s="334">
        <f>IF(ISBLANK(F2887),ROUND(SUMIF(Anlagenbewegungsdaten!B:B,A2887,Anlagenbewegungsdaten!D:D),2),ROUND(G2887*F2887%,2))</f>
        <v>0</v>
      </c>
      <c r="I2887" s="334">
        <f>ROUND((H2887-SUMIF(Anlagenbewegungsdaten!$B:$B,A2887,Anlagenbewegungsdaten!D:D)),3)</f>
        <v>0</v>
      </c>
      <c r="J2887" s="335" t="s">
        <v>5179</v>
      </c>
      <c r="K2887" s="335" t="s">
        <v>5193</v>
      </c>
      <c r="L2887" s="516">
        <v>10.6</v>
      </c>
      <c r="M2887" s="332">
        <f>ROUND(SUMIF(Anlagenbewegungsdaten_AV!B:B,A2887,Anlagenbewegungsdaten_AV!C:C),3)</f>
        <v>0</v>
      </c>
      <c r="N2887" s="330">
        <f>IF(ISBLANK(L2887),ROUND(SUMIF(Anlagenbewegungsdaten_AV!B:B,A2887,Anlagenbewegungsdaten_AV!D:D),2),ROUND(M2887*L2887%,2))</f>
        <v>0</v>
      </c>
      <c r="O2887" s="330">
        <f>ROUND(N2887-SUMIF(Anlagenbewegungsdaten_AV!B:B,A2887,Anlagenbewegungsdaten_AV!D:D),3)</f>
        <v>0</v>
      </c>
    </row>
    <row r="2888" spans="1:15" ht="15" customHeight="1" x14ac:dyDescent="0.25">
      <c r="A2888" s="263" t="s">
        <v>1467</v>
      </c>
      <c r="B2888" s="173" t="s">
        <v>2108</v>
      </c>
      <c r="C2888" s="173" t="s">
        <v>4048</v>
      </c>
      <c r="D2888" s="173" t="s">
        <v>1468</v>
      </c>
      <c r="E2888" s="173" t="s">
        <v>2486</v>
      </c>
      <c r="F2888" s="289">
        <v>16.25</v>
      </c>
      <c r="G2888" s="333">
        <f>ROUND(SUMIF(Anlagenbewegungsdaten!B:B,A2888,Anlagenbewegungsdaten!C:C),3)</f>
        <v>0</v>
      </c>
      <c r="H2888" s="334">
        <f>IF(ISBLANK(F2888),ROUND(SUMIF(Anlagenbewegungsdaten!B:B,A2888,Anlagenbewegungsdaten!D:D),2),ROUND(G2888*F2888%,2))</f>
        <v>0</v>
      </c>
      <c r="I2888" s="334">
        <f>ROUND((H2888-SUMIF(Anlagenbewegungsdaten!$B:$B,A2888,Anlagenbewegungsdaten!D:D)),3)</f>
        <v>0</v>
      </c>
      <c r="J2888" s="335" t="s">
        <v>5179</v>
      </c>
      <c r="K2888" s="335" t="s">
        <v>5193</v>
      </c>
      <c r="L2888" s="516">
        <v>13</v>
      </c>
      <c r="M2888" s="332">
        <f>ROUND(SUMIF(Anlagenbewegungsdaten_AV!B:B,A2888,Anlagenbewegungsdaten_AV!C:C),3)</f>
        <v>0</v>
      </c>
      <c r="N2888" s="330">
        <f>IF(ISBLANK(L2888),ROUND(SUMIF(Anlagenbewegungsdaten_AV!B:B,A2888,Anlagenbewegungsdaten_AV!D:D),2),ROUND(M2888*L2888%,2))</f>
        <v>0</v>
      </c>
      <c r="O2888" s="330">
        <f>ROUND(N2888-SUMIF(Anlagenbewegungsdaten_AV!B:B,A2888,Anlagenbewegungsdaten_AV!D:D),3)</f>
        <v>0</v>
      </c>
    </row>
    <row r="2889" spans="1:15" ht="15" customHeight="1" x14ac:dyDescent="0.25">
      <c r="A2889" s="263" t="s">
        <v>1469</v>
      </c>
      <c r="B2889" s="173" t="s">
        <v>2108</v>
      </c>
      <c r="C2889" s="173" t="s">
        <v>4048</v>
      </c>
      <c r="D2889" s="173" t="s">
        <v>1470</v>
      </c>
      <c r="E2889" s="173" t="s">
        <v>2483</v>
      </c>
      <c r="F2889" s="289">
        <v>11.75</v>
      </c>
      <c r="G2889" s="333">
        <f>ROUND(SUMIF(Anlagenbewegungsdaten!B:B,A2889,Anlagenbewegungsdaten!C:C),3)</f>
        <v>0</v>
      </c>
      <c r="H2889" s="334">
        <f>IF(ISBLANK(F2889),ROUND(SUMIF(Anlagenbewegungsdaten!B:B,A2889,Anlagenbewegungsdaten!D:D),2),ROUND(G2889*F2889%,2))</f>
        <v>0</v>
      </c>
      <c r="I2889" s="334">
        <f>ROUND((H2889-SUMIF(Anlagenbewegungsdaten!$B:$B,A2889,Anlagenbewegungsdaten!D:D)),3)</f>
        <v>0</v>
      </c>
      <c r="J2889" s="335" t="s">
        <v>5179</v>
      </c>
      <c r="K2889" s="335" t="s">
        <v>5193</v>
      </c>
      <c r="L2889" s="516">
        <v>9.4</v>
      </c>
      <c r="M2889" s="332">
        <f>ROUND(SUMIF(Anlagenbewegungsdaten_AV!B:B,A2889,Anlagenbewegungsdaten_AV!C:C),3)</f>
        <v>0</v>
      </c>
      <c r="N2889" s="330">
        <f>IF(ISBLANK(L2889),ROUND(SUMIF(Anlagenbewegungsdaten_AV!B:B,A2889,Anlagenbewegungsdaten_AV!D:D),2),ROUND(M2889*L2889%,2))</f>
        <v>0</v>
      </c>
      <c r="O2889" s="330">
        <f>ROUND(N2889-SUMIF(Anlagenbewegungsdaten_AV!B:B,A2889,Anlagenbewegungsdaten_AV!D:D),3)</f>
        <v>0</v>
      </c>
    </row>
    <row r="2890" spans="1:15" ht="15" customHeight="1" x14ac:dyDescent="0.25">
      <c r="A2890" s="263" t="s">
        <v>1471</v>
      </c>
      <c r="B2890" s="173" t="s">
        <v>2108</v>
      </c>
      <c r="C2890" s="173" t="s">
        <v>4048</v>
      </c>
      <c r="D2890" s="173" t="s">
        <v>1472</v>
      </c>
      <c r="E2890" s="173" t="s">
        <v>2486</v>
      </c>
      <c r="F2890" s="289">
        <v>14.75</v>
      </c>
      <c r="G2890" s="333">
        <f>ROUND(SUMIF(Anlagenbewegungsdaten!B:B,A2890,Anlagenbewegungsdaten!C:C),3)</f>
        <v>0</v>
      </c>
      <c r="H2890" s="334">
        <f>IF(ISBLANK(F2890),ROUND(SUMIF(Anlagenbewegungsdaten!B:B,A2890,Anlagenbewegungsdaten!D:D),2),ROUND(G2890*F2890%,2))</f>
        <v>0</v>
      </c>
      <c r="I2890" s="334">
        <f>ROUND((H2890-SUMIF(Anlagenbewegungsdaten!$B:$B,A2890,Anlagenbewegungsdaten!D:D)),3)</f>
        <v>0</v>
      </c>
      <c r="J2890" s="335" t="s">
        <v>5179</v>
      </c>
      <c r="K2890" s="335" t="s">
        <v>5193</v>
      </c>
      <c r="L2890" s="516">
        <v>11.8</v>
      </c>
      <c r="M2890" s="332">
        <f>ROUND(SUMIF(Anlagenbewegungsdaten_AV!B:B,A2890,Anlagenbewegungsdaten_AV!C:C),3)</f>
        <v>0</v>
      </c>
      <c r="N2890" s="330">
        <f>IF(ISBLANK(L2890),ROUND(SUMIF(Anlagenbewegungsdaten_AV!B:B,A2890,Anlagenbewegungsdaten_AV!D:D),2),ROUND(M2890*L2890%,2))</f>
        <v>0</v>
      </c>
      <c r="O2890" s="330">
        <f>ROUND(N2890-SUMIF(Anlagenbewegungsdaten_AV!B:B,A2890,Anlagenbewegungsdaten_AV!D:D),3)</f>
        <v>0</v>
      </c>
    </row>
    <row r="2891" spans="1:15" ht="15" customHeight="1" x14ac:dyDescent="0.25">
      <c r="A2891" s="263" t="s">
        <v>1473</v>
      </c>
      <c r="B2891" s="173" t="s">
        <v>2108</v>
      </c>
      <c r="C2891" s="173" t="s">
        <v>4048</v>
      </c>
      <c r="D2891" s="173" t="s">
        <v>1474</v>
      </c>
      <c r="E2891" s="173" t="s">
        <v>2483</v>
      </c>
      <c r="F2891" s="289">
        <v>10.25</v>
      </c>
      <c r="G2891" s="333">
        <f>ROUND(SUMIF(Anlagenbewegungsdaten!B:B,A2891,Anlagenbewegungsdaten!C:C),3)</f>
        <v>0</v>
      </c>
      <c r="H2891" s="334">
        <f>IF(ISBLANK(F2891),ROUND(SUMIF(Anlagenbewegungsdaten!B:B,A2891,Anlagenbewegungsdaten!D:D),2),ROUND(G2891*F2891%,2))</f>
        <v>0</v>
      </c>
      <c r="I2891" s="334">
        <f>ROUND((H2891-SUMIF(Anlagenbewegungsdaten!$B:$B,A2891,Anlagenbewegungsdaten!D:D)),3)</f>
        <v>0</v>
      </c>
      <c r="J2891" s="335" t="s">
        <v>5179</v>
      </c>
      <c r="K2891" s="335" t="s">
        <v>5193</v>
      </c>
      <c r="L2891" s="516">
        <v>8.1999999999999993</v>
      </c>
      <c r="M2891" s="332">
        <f>ROUND(SUMIF(Anlagenbewegungsdaten_AV!B:B,A2891,Anlagenbewegungsdaten_AV!C:C),3)</f>
        <v>0</v>
      </c>
      <c r="N2891" s="330">
        <f>IF(ISBLANK(L2891),ROUND(SUMIF(Anlagenbewegungsdaten_AV!B:B,A2891,Anlagenbewegungsdaten_AV!D:D),2),ROUND(M2891*L2891%,2))</f>
        <v>0</v>
      </c>
      <c r="O2891" s="330">
        <f>ROUND(N2891-SUMIF(Anlagenbewegungsdaten_AV!B:B,A2891,Anlagenbewegungsdaten_AV!D:D),3)</f>
        <v>0</v>
      </c>
    </row>
    <row r="2892" spans="1:15" ht="15" customHeight="1" x14ac:dyDescent="0.25">
      <c r="A2892" s="263" t="s">
        <v>1475</v>
      </c>
      <c r="B2892" s="173" t="s">
        <v>2108</v>
      </c>
      <c r="C2892" s="173" t="s">
        <v>4048</v>
      </c>
      <c r="D2892" s="173" t="s">
        <v>1476</v>
      </c>
      <c r="E2892" s="173" t="s">
        <v>2486</v>
      </c>
      <c r="F2892" s="289">
        <v>13.25</v>
      </c>
      <c r="G2892" s="333">
        <f>ROUND(SUMIF(Anlagenbewegungsdaten!B:B,A2892,Anlagenbewegungsdaten!C:C),3)</f>
        <v>0</v>
      </c>
      <c r="H2892" s="334">
        <f>IF(ISBLANK(F2892),ROUND(SUMIF(Anlagenbewegungsdaten!B:B,A2892,Anlagenbewegungsdaten!D:D),2),ROUND(G2892*F2892%,2))</f>
        <v>0</v>
      </c>
      <c r="I2892" s="334">
        <f>ROUND((H2892-SUMIF(Anlagenbewegungsdaten!$B:$B,A2892,Anlagenbewegungsdaten!D:D)),3)</f>
        <v>0</v>
      </c>
      <c r="J2892" s="335" t="s">
        <v>5179</v>
      </c>
      <c r="K2892" s="335" t="s">
        <v>5193</v>
      </c>
      <c r="L2892" s="516">
        <v>10.6</v>
      </c>
      <c r="M2892" s="332">
        <f>ROUND(SUMIF(Anlagenbewegungsdaten_AV!B:B,A2892,Anlagenbewegungsdaten_AV!C:C),3)</f>
        <v>0</v>
      </c>
      <c r="N2892" s="330">
        <f>IF(ISBLANK(L2892),ROUND(SUMIF(Anlagenbewegungsdaten_AV!B:B,A2892,Anlagenbewegungsdaten_AV!D:D),2),ROUND(M2892*L2892%,2))</f>
        <v>0</v>
      </c>
      <c r="O2892" s="330">
        <f>ROUND(N2892-SUMIF(Anlagenbewegungsdaten_AV!B:B,A2892,Anlagenbewegungsdaten_AV!D:D),3)</f>
        <v>0</v>
      </c>
    </row>
    <row r="2893" spans="1:15" ht="15" customHeight="1" x14ac:dyDescent="0.25">
      <c r="A2893" s="263" t="s">
        <v>1477</v>
      </c>
      <c r="B2893" s="173" t="s">
        <v>2108</v>
      </c>
      <c r="C2893" s="173" t="s">
        <v>4048</v>
      </c>
      <c r="D2893" s="173" t="s">
        <v>1478</v>
      </c>
      <c r="E2893" s="173" t="s">
        <v>2483</v>
      </c>
      <c r="F2893" s="289">
        <v>14.25</v>
      </c>
      <c r="G2893" s="333">
        <f>ROUND(SUMIF(Anlagenbewegungsdaten!B:B,A2893,Anlagenbewegungsdaten!C:C),3)</f>
        <v>0</v>
      </c>
      <c r="H2893" s="334">
        <f>IF(ISBLANK(F2893),ROUND(SUMIF(Anlagenbewegungsdaten!B:B,A2893,Anlagenbewegungsdaten!D:D),2),ROUND(G2893*F2893%,2))</f>
        <v>0</v>
      </c>
      <c r="I2893" s="334">
        <f>ROUND((H2893-SUMIF(Anlagenbewegungsdaten!$B:$B,A2893,Anlagenbewegungsdaten!D:D)),3)</f>
        <v>0</v>
      </c>
      <c r="J2893" s="335" t="s">
        <v>5179</v>
      </c>
      <c r="K2893" s="335" t="s">
        <v>5193</v>
      </c>
      <c r="L2893" s="516">
        <v>11.4</v>
      </c>
      <c r="M2893" s="332">
        <f>ROUND(SUMIF(Anlagenbewegungsdaten_AV!B:B,A2893,Anlagenbewegungsdaten_AV!C:C),3)</f>
        <v>0</v>
      </c>
      <c r="N2893" s="330">
        <f>IF(ISBLANK(L2893),ROUND(SUMIF(Anlagenbewegungsdaten_AV!B:B,A2893,Anlagenbewegungsdaten_AV!D:D),2),ROUND(M2893*L2893%,2))</f>
        <v>0</v>
      </c>
      <c r="O2893" s="330">
        <f>ROUND(N2893-SUMIF(Anlagenbewegungsdaten_AV!B:B,A2893,Anlagenbewegungsdaten_AV!D:D),3)</f>
        <v>0</v>
      </c>
    </row>
    <row r="2894" spans="1:15" ht="15" customHeight="1" x14ac:dyDescent="0.25">
      <c r="A2894" s="263" t="s">
        <v>1479</v>
      </c>
      <c r="B2894" s="173" t="s">
        <v>2108</v>
      </c>
      <c r="C2894" s="173" t="s">
        <v>4048</v>
      </c>
      <c r="D2894" s="173" t="s">
        <v>1480</v>
      </c>
      <c r="E2894" s="173" t="s">
        <v>2486</v>
      </c>
      <c r="F2894" s="289">
        <v>17.25</v>
      </c>
      <c r="G2894" s="333">
        <f>ROUND(SUMIF(Anlagenbewegungsdaten!B:B,A2894,Anlagenbewegungsdaten!C:C),3)</f>
        <v>0</v>
      </c>
      <c r="H2894" s="334">
        <f>IF(ISBLANK(F2894),ROUND(SUMIF(Anlagenbewegungsdaten!B:B,A2894,Anlagenbewegungsdaten!D:D),2),ROUND(G2894*F2894%,2))</f>
        <v>0</v>
      </c>
      <c r="I2894" s="334">
        <f>ROUND((H2894-SUMIF(Anlagenbewegungsdaten!$B:$B,A2894,Anlagenbewegungsdaten!D:D)),3)</f>
        <v>0</v>
      </c>
      <c r="J2894" s="335" t="s">
        <v>5179</v>
      </c>
      <c r="K2894" s="335" t="s">
        <v>5193</v>
      </c>
      <c r="L2894" s="516">
        <v>13.8</v>
      </c>
      <c r="M2894" s="332">
        <f>ROUND(SUMIF(Anlagenbewegungsdaten_AV!B:B,A2894,Anlagenbewegungsdaten_AV!C:C),3)</f>
        <v>0</v>
      </c>
      <c r="N2894" s="330">
        <f>IF(ISBLANK(L2894),ROUND(SUMIF(Anlagenbewegungsdaten_AV!B:B,A2894,Anlagenbewegungsdaten_AV!D:D),2),ROUND(M2894*L2894%,2))</f>
        <v>0</v>
      </c>
      <c r="O2894" s="330">
        <f>ROUND(N2894-SUMIF(Anlagenbewegungsdaten_AV!B:B,A2894,Anlagenbewegungsdaten_AV!D:D),3)</f>
        <v>0</v>
      </c>
    </row>
    <row r="2895" spans="1:15" ht="15" customHeight="1" x14ac:dyDescent="0.25">
      <c r="A2895" s="263" t="s">
        <v>1481</v>
      </c>
      <c r="B2895" s="173" t="s">
        <v>2108</v>
      </c>
      <c r="C2895" s="173" t="s">
        <v>4048</v>
      </c>
      <c r="D2895" s="173" t="s">
        <v>1482</v>
      </c>
      <c r="E2895" s="173" t="s">
        <v>2483</v>
      </c>
      <c r="F2895" s="289">
        <v>12.75</v>
      </c>
      <c r="G2895" s="333">
        <f>ROUND(SUMIF(Anlagenbewegungsdaten!B:B,A2895,Anlagenbewegungsdaten!C:C),3)</f>
        <v>0</v>
      </c>
      <c r="H2895" s="334">
        <f>IF(ISBLANK(F2895),ROUND(SUMIF(Anlagenbewegungsdaten!B:B,A2895,Anlagenbewegungsdaten!D:D),2),ROUND(G2895*F2895%,2))</f>
        <v>0</v>
      </c>
      <c r="I2895" s="334">
        <f>ROUND((H2895-SUMIF(Anlagenbewegungsdaten!$B:$B,A2895,Anlagenbewegungsdaten!D:D)),3)</f>
        <v>0</v>
      </c>
      <c r="J2895" s="335" t="s">
        <v>5179</v>
      </c>
      <c r="K2895" s="335" t="s">
        <v>5193</v>
      </c>
      <c r="L2895" s="516">
        <v>10.199999999999999</v>
      </c>
      <c r="M2895" s="332">
        <f>ROUND(SUMIF(Anlagenbewegungsdaten_AV!B:B,A2895,Anlagenbewegungsdaten_AV!C:C),3)</f>
        <v>0</v>
      </c>
      <c r="N2895" s="330">
        <f>IF(ISBLANK(L2895),ROUND(SUMIF(Anlagenbewegungsdaten_AV!B:B,A2895,Anlagenbewegungsdaten_AV!D:D),2),ROUND(M2895*L2895%,2))</f>
        <v>0</v>
      </c>
      <c r="O2895" s="330">
        <f>ROUND(N2895-SUMIF(Anlagenbewegungsdaten_AV!B:B,A2895,Anlagenbewegungsdaten_AV!D:D),3)</f>
        <v>0</v>
      </c>
    </row>
    <row r="2896" spans="1:15" ht="15" customHeight="1" x14ac:dyDescent="0.25">
      <c r="A2896" s="263" t="s">
        <v>1483</v>
      </c>
      <c r="B2896" s="173" t="s">
        <v>2108</v>
      </c>
      <c r="C2896" s="173" t="s">
        <v>4048</v>
      </c>
      <c r="D2896" s="173" t="s">
        <v>1484</v>
      </c>
      <c r="E2896" s="173" t="s">
        <v>2486</v>
      </c>
      <c r="F2896" s="289">
        <v>15.75</v>
      </c>
      <c r="G2896" s="333">
        <f>ROUND(SUMIF(Anlagenbewegungsdaten!B:B,A2896,Anlagenbewegungsdaten!C:C),3)</f>
        <v>0</v>
      </c>
      <c r="H2896" s="334">
        <f>IF(ISBLANK(F2896),ROUND(SUMIF(Anlagenbewegungsdaten!B:B,A2896,Anlagenbewegungsdaten!D:D),2),ROUND(G2896*F2896%,2))</f>
        <v>0</v>
      </c>
      <c r="I2896" s="334">
        <f>ROUND((H2896-SUMIF(Anlagenbewegungsdaten!$B:$B,A2896,Anlagenbewegungsdaten!D:D)),3)</f>
        <v>0</v>
      </c>
      <c r="J2896" s="335" t="s">
        <v>5179</v>
      </c>
      <c r="K2896" s="335" t="s">
        <v>5193</v>
      </c>
      <c r="L2896" s="516">
        <v>12.6</v>
      </c>
      <c r="M2896" s="332">
        <f>ROUND(SUMIF(Anlagenbewegungsdaten_AV!B:B,A2896,Anlagenbewegungsdaten_AV!C:C),3)</f>
        <v>0</v>
      </c>
      <c r="N2896" s="330">
        <f>IF(ISBLANK(L2896),ROUND(SUMIF(Anlagenbewegungsdaten_AV!B:B,A2896,Anlagenbewegungsdaten_AV!D:D),2),ROUND(M2896*L2896%,2))</f>
        <v>0</v>
      </c>
      <c r="O2896" s="330">
        <f>ROUND(N2896-SUMIF(Anlagenbewegungsdaten_AV!B:B,A2896,Anlagenbewegungsdaten_AV!D:D),3)</f>
        <v>0</v>
      </c>
    </row>
    <row r="2897" spans="1:15" ht="15" customHeight="1" x14ac:dyDescent="0.25">
      <c r="A2897" s="263" t="s">
        <v>1485</v>
      </c>
      <c r="B2897" s="173" t="s">
        <v>2108</v>
      </c>
      <c r="C2897" s="173" t="s">
        <v>4048</v>
      </c>
      <c r="D2897" s="173" t="s">
        <v>1486</v>
      </c>
      <c r="E2897" s="173" t="s">
        <v>2486</v>
      </c>
      <c r="F2897" s="289">
        <v>10.79</v>
      </c>
      <c r="G2897" s="333">
        <f>ROUND(SUMIF(Anlagenbewegungsdaten!B:B,A2897,Anlagenbewegungsdaten!C:C),3)</f>
        <v>0</v>
      </c>
      <c r="H2897" s="334">
        <f>IF(ISBLANK(F2897),ROUND(SUMIF(Anlagenbewegungsdaten!B:B,A2897,Anlagenbewegungsdaten!D:D),2),ROUND(G2897*F2897%,2))</f>
        <v>0</v>
      </c>
      <c r="I2897" s="334">
        <f>ROUND((H2897-SUMIF(Anlagenbewegungsdaten!$B:$B,A2897,Anlagenbewegungsdaten!D:D)),3)</f>
        <v>0</v>
      </c>
      <c r="J2897" s="335" t="s">
        <v>5179</v>
      </c>
      <c r="K2897" s="335" t="s">
        <v>5193</v>
      </c>
      <c r="L2897" s="516">
        <v>8.6300000000000008</v>
      </c>
      <c r="M2897" s="332">
        <f>ROUND(SUMIF(Anlagenbewegungsdaten_AV!B:B,A2897,Anlagenbewegungsdaten_AV!C:C),3)</f>
        <v>0</v>
      </c>
      <c r="N2897" s="330">
        <f>IF(ISBLANK(L2897),ROUND(SUMIF(Anlagenbewegungsdaten_AV!B:B,A2897,Anlagenbewegungsdaten_AV!D:D),2),ROUND(M2897*L2897%,2))</f>
        <v>0</v>
      </c>
      <c r="O2897" s="330">
        <f>ROUND(N2897-SUMIF(Anlagenbewegungsdaten_AV!B:B,A2897,Anlagenbewegungsdaten_AV!D:D),3)</f>
        <v>0</v>
      </c>
    </row>
    <row r="2898" spans="1:15" ht="15" customHeight="1" x14ac:dyDescent="0.25">
      <c r="A2898" s="263" t="s">
        <v>3012</v>
      </c>
      <c r="B2898" s="173" t="s">
        <v>2108</v>
      </c>
      <c r="C2898" s="174" t="s">
        <v>4049</v>
      </c>
      <c r="D2898" s="173" t="s">
        <v>1219</v>
      </c>
      <c r="E2898" s="173" t="s">
        <v>2483</v>
      </c>
      <c r="F2898" s="289">
        <v>11.55</v>
      </c>
      <c r="G2898" s="333">
        <f>ROUND(SUMIF(Anlagenbewegungsdaten!B:B,A2898,Anlagenbewegungsdaten!C:C),3)</f>
        <v>0</v>
      </c>
      <c r="H2898" s="334">
        <f>IF(ISBLANK(F2898),ROUND(SUMIF(Anlagenbewegungsdaten!B:B,A2898,Anlagenbewegungsdaten!D:D),2),ROUND(G2898*F2898%,2))</f>
        <v>0</v>
      </c>
      <c r="I2898" s="334">
        <f>ROUND((H2898-SUMIF(Anlagenbewegungsdaten!$B:$B,A2898,Anlagenbewegungsdaten!D:D)),3)</f>
        <v>0</v>
      </c>
      <c r="J2898" s="335" t="s">
        <v>5179</v>
      </c>
      <c r="K2898" s="335" t="s">
        <v>5193</v>
      </c>
      <c r="L2898" s="516">
        <v>9.24</v>
      </c>
      <c r="M2898" s="332">
        <f>ROUND(SUMIF(Anlagenbewegungsdaten_AV!B:B,A2898,Anlagenbewegungsdaten_AV!C:C),3)</f>
        <v>0</v>
      </c>
      <c r="N2898" s="330">
        <f>IF(ISBLANK(L2898),ROUND(SUMIF(Anlagenbewegungsdaten_AV!B:B,A2898,Anlagenbewegungsdaten_AV!D:D),2),ROUND(M2898*L2898%,2))</f>
        <v>0</v>
      </c>
      <c r="O2898" s="330">
        <f>ROUND(N2898-SUMIF(Anlagenbewegungsdaten_AV!B:B,A2898,Anlagenbewegungsdaten_AV!D:D),3)</f>
        <v>0</v>
      </c>
    </row>
    <row r="2899" spans="1:15" ht="15" customHeight="1" x14ac:dyDescent="0.25">
      <c r="A2899" s="263" t="s">
        <v>3013</v>
      </c>
      <c r="B2899" s="173" t="s">
        <v>2108</v>
      </c>
      <c r="C2899" s="174" t="s">
        <v>4049</v>
      </c>
      <c r="D2899" s="173" t="s">
        <v>1221</v>
      </c>
      <c r="E2899" s="173" t="s">
        <v>2486</v>
      </c>
      <c r="F2899" s="289">
        <v>14.52</v>
      </c>
      <c r="G2899" s="333">
        <f>ROUND(SUMIF(Anlagenbewegungsdaten!B:B,A2899,Anlagenbewegungsdaten!C:C),3)</f>
        <v>0</v>
      </c>
      <c r="H2899" s="334">
        <f>IF(ISBLANK(F2899),ROUND(SUMIF(Anlagenbewegungsdaten!B:B,A2899,Anlagenbewegungsdaten!D:D),2),ROUND(G2899*F2899%,2))</f>
        <v>0</v>
      </c>
      <c r="I2899" s="334">
        <f>ROUND((H2899-SUMIF(Anlagenbewegungsdaten!$B:$B,A2899,Anlagenbewegungsdaten!D:D)),3)</f>
        <v>0</v>
      </c>
      <c r="J2899" s="335" t="s">
        <v>5179</v>
      </c>
      <c r="K2899" s="335" t="s">
        <v>5193</v>
      </c>
      <c r="L2899" s="516">
        <v>11.62</v>
      </c>
      <c r="M2899" s="332">
        <f>ROUND(SUMIF(Anlagenbewegungsdaten_AV!B:B,A2899,Anlagenbewegungsdaten_AV!C:C),3)</f>
        <v>0</v>
      </c>
      <c r="N2899" s="330">
        <f>IF(ISBLANK(L2899),ROUND(SUMIF(Anlagenbewegungsdaten_AV!B:B,A2899,Anlagenbewegungsdaten_AV!D:D),2),ROUND(M2899*L2899%,2))</f>
        <v>0</v>
      </c>
      <c r="O2899" s="330">
        <f>ROUND(N2899-SUMIF(Anlagenbewegungsdaten_AV!B:B,A2899,Anlagenbewegungsdaten_AV!D:D),3)</f>
        <v>0</v>
      </c>
    </row>
    <row r="2900" spans="1:15" ht="15" customHeight="1" x14ac:dyDescent="0.25">
      <c r="A2900" s="263" t="s">
        <v>3014</v>
      </c>
      <c r="B2900" s="173" t="s">
        <v>2108</v>
      </c>
      <c r="C2900" s="174" t="s">
        <v>4049</v>
      </c>
      <c r="D2900" s="174" t="s">
        <v>1223</v>
      </c>
      <c r="E2900" s="173" t="s">
        <v>2483</v>
      </c>
      <c r="F2900" s="289">
        <v>12.54</v>
      </c>
      <c r="G2900" s="333">
        <f>ROUND(SUMIF(Anlagenbewegungsdaten!B:B,A2900,Anlagenbewegungsdaten!C:C),3)</f>
        <v>0</v>
      </c>
      <c r="H2900" s="334">
        <f>IF(ISBLANK(F2900),ROUND(SUMIF(Anlagenbewegungsdaten!B:B,A2900,Anlagenbewegungsdaten!D:D),2),ROUND(G2900*F2900%,2))</f>
        <v>0</v>
      </c>
      <c r="I2900" s="334">
        <f>ROUND((H2900-SUMIF(Anlagenbewegungsdaten!$B:$B,A2900,Anlagenbewegungsdaten!D:D)),3)</f>
        <v>0</v>
      </c>
      <c r="J2900" s="335" t="s">
        <v>5179</v>
      </c>
      <c r="K2900" s="335" t="s">
        <v>5193</v>
      </c>
      <c r="L2900" s="516">
        <v>10.029999999999999</v>
      </c>
      <c r="M2900" s="332">
        <f>ROUND(SUMIF(Anlagenbewegungsdaten_AV!B:B,A2900,Anlagenbewegungsdaten_AV!C:C),3)</f>
        <v>0</v>
      </c>
      <c r="N2900" s="330">
        <f>IF(ISBLANK(L2900),ROUND(SUMIF(Anlagenbewegungsdaten_AV!B:B,A2900,Anlagenbewegungsdaten_AV!D:D),2),ROUND(M2900*L2900%,2))</f>
        <v>0</v>
      </c>
      <c r="O2900" s="330">
        <f>ROUND(N2900-SUMIF(Anlagenbewegungsdaten_AV!B:B,A2900,Anlagenbewegungsdaten_AV!D:D),3)</f>
        <v>0</v>
      </c>
    </row>
    <row r="2901" spans="1:15" ht="15" customHeight="1" x14ac:dyDescent="0.25">
      <c r="A2901" s="263" t="s">
        <v>3015</v>
      </c>
      <c r="B2901" s="173" t="s">
        <v>2108</v>
      </c>
      <c r="C2901" s="174" t="s">
        <v>4049</v>
      </c>
      <c r="D2901" s="174" t="s">
        <v>1225</v>
      </c>
      <c r="E2901" s="173" t="s">
        <v>2486</v>
      </c>
      <c r="F2901" s="289">
        <v>15.51</v>
      </c>
      <c r="G2901" s="333">
        <f>ROUND(SUMIF(Anlagenbewegungsdaten!B:B,A2901,Anlagenbewegungsdaten!C:C),3)</f>
        <v>0</v>
      </c>
      <c r="H2901" s="334">
        <f>IF(ISBLANK(F2901),ROUND(SUMIF(Anlagenbewegungsdaten!B:B,A2901,Anlagenbewegungsdaten!D:D),2),ROUND(G2901*F2901%,2))</f>
        <v>0</v>
      </c>
      <c r="I2901" s="334">
        <f>ROUND((H2901-SUMIF(Anlagenbewegungsdaten!$B:$B,A2901,Anlagenbewegungsdaten!D:D)),3)</f>
        <v>0</v>
      </c>
      <c r="J2901" s="335" t="s">
        <v>5179</v>
      </c>
      <c r="K2901" s="335" t="s">
        <v>5193</v>
      </c>
      <c r="L2901" s="516">
        <v>12.41</v>
      </c>
      <c r="M2901" s="332">
        <f>ROUND(SUMIF(Anlagenbewegungsdaten_AV!B:B,A2901,Anlagenbewegungsdaten_AV!C:C),3)</f>
        <v>0</v>
      </c>
      <c r="N2901" s="330">
        <f>IF(ISBLANK(L2901),ROUND(SUMIF(Anlagenbewegungsdaten_AV!B:B,A2901,Anlagenbewegungsdaten_AV!D:D),2),ROUND(M2901*L2901%,2))</f>
        <v>0</v>
      </c>
      <c r="O2901" s="330">
        <f>ROUND(N2901-SUMIF(Anlagenbewegungsdaten_AV!B:B,A2901,Anlagenbewegungsdaten_AV!D:D),3)</f>
        <v>0</v>
      </c>
    </row>
    <row r="2902" spans="1:15" ht="15" customHeight="1" x14ac:dyDescent="0.25">
      <c r="A2902" s="263" t="s">
        <v>3016</v>
      </c>
      <c r="B2902" s="173" t="s">
        <v>2108</v>
      </c>
      <c r="C2902" s="174" t="s">
        <v>4049</v>
      </c>
      <c r="D2902" s="173" t="s">
        <v>1227</v>
      </c>
      <c r="E2902" s="173" t="s">
        <v>2483</v>
      </c>
      <c r="F2902" s="289">
        <v>17.489999999999998</v>
      </c>
      <c r="G2902" s="333">
        <f>ROUND(SUMIF(Anlagenbewegungsdaten!B:B,A2902,Anlagenbewegungsdaten!C:C),3)</f>
        <v>0</v>
      </c>
      <c r="H2902" s="334">
        <f>IF(ISBLANK(F2902),ROUND(SUMIF(Anlagenbewegungsdaten!B:B,A2902,Anlagenbewegungsdaten!D:D),2),ROUND(G2902*F2902%,2))</f>
        <v>0</v>
      </c>
      <c r="I2902" s="334">
        <f>ROUND((H2902-SUMIF(Anlagenbewegungsdaten!$B:$B,A2902,Anlagenbewegungsdaten!D:D)),3)</f>
        <v>0</v>
      </c>
      <c r="J2902" s="335" t="s">
        <v>5179</v>
      </c>
      <c r="K2902" s="335" t="s">
        <v>5193</v>
      </c>
      <c r="L2902" s="516">
        <v>13.99</v>
      </c>
      <c r="M2902" s="332">
        <f>ROUND(SUMIF(Anlagenbewegungsdaten_AV!B:B,A2902,Anlagenbewegungsdaten_AV!C:C),3)</f>
        <v>0</v>
      </c>
      <c r="N2902" s="330">
        <f>IF(ISBLANK(L2902),ROUND(SUMIF(Anlagenbewegungsdaten_AV!B:B,A2902,Anlagenbewegungsdaten_AV!D:D),2),ROUND(M2902*L2902%,2))</f>
        <v>0</v>
      </c>
      <c r="O2902" s="330">
        <f>ROUND(N2902-SUMIF(Anlagenbewegungsdaten_AV!B:B,A2902,Anlagenbewegungsdaten_AV!D:D),3)</f>
        <v>0</v>
      </c>
    </row>
    <row r="2903" spans="1:15" ht="15" customHeight="1" x14ac:dyDescent="0.25">
      <c r="A2903" s="263" t="s">
        <v>3017</v>
      </c>
      <c r="B2903" s="173" t="s">
        <v>2108</v>
      </c>
      <c r="C2903" s="174" t="s">
        <v>4049</v>
      </c>
      <c r="D2903" s="173" t="s">
        <v>1229</v>
      </c>
      <c r="E2903" s="173" t="s">
        <v>2486</v>
      </c>
      <c r="F2903" s="289">
        <v>20.46</v>
      </c>
      <c r="G2903" s="333">
        <f>ROUND(SUMIF(Anlagenbewegungsdaten!B:B,A2903,Anlagenbewegungsdaten!C:C),3)</f>
        <v>0</v>
      </c>
      <c r="H2903" s="334">
        <f>IF(ISBLANK(F2903),ROUND(SUMIF(Anlagenbewegungsdaten!B:B,A2903,Anlagenbewegungsdaten!D:D),2),ROUND(G2903*F2903%,2))</f>
        <v>0</v>
      </c>
      <c r="I2903" s="334">
        <f>ROUND((H2903-SUMIF(Anlagenbewegungsdaten!$B:$B,A2903,Anlagenbewegungsdaten!D:D)),3)</f>
        <v>0</v>
      </c>
      <c r="J2903" s="335" t="s">
        <v>5179</v>
      </c>
      <c r="K2903" s="335" t="s">
        <v>5193</v>
      </c>
      <c r="L2903" s="516">
        <v>16.37</v>
      </c>
      <c r="M2903" s="332">
        <f>ROUND(SUMIF(Anlagenbewegungsdaten_AV!B:B,A2903,Anlagenbewegungsdaten_AV!C:C),3)</f>
        <v>0</v>
      </c>
      <c r="N2903" s="330">
        <f>IF(ISBLANK(L2903),ROUND(SUMIF(Anlagenbewegungsdaten_AV!B:B,A2903,Anlagenbewegungsdaten_AV!D:D),2),ROUND(M2903*L2903%,2))</f>
        <v>0</v>
      </c>
      <c r="O2903" s="330">
        <f>ROUND(N2903-SUMIF(Anlagenbewegungsdaten_AV!B:B,A2903,Anlagenbewegungsdaten_AV!D:D),3)</f>
        <v>0</v>
      </c>
    </row>
    <row r="2904" spans="1:15" ht="15" customHeight="1" x14ac:dyDescent="0.25">
      <c r="A2904" s="263" t="s">
        <v>3018</v>
      </c>
      <c r="B2904" s="173" t="s">
        <v>2108</v>
      </c>
      <c r="C2904" s="174" t="s">
        <v>4049</v>
      </c>
      <c r="D2904" s="174" t="s">
        <v>1231</v>
      </c>
      <c r="E2904" s="173" t="s">
        <v>2483</v>
      </c>
      <c r="F2904" s="289">
        <v>18.48</v>
      </c>
      <c r="G2904" s="333">
        <f>ROUND(SUMIF(Anlagenbewegungsdaten!B:B,A2904,Anlagenbewegungsdaten!C:C),3)</f>
        <v>0</v>
      </c>
      <c r="H2904" s="334">
        <f>IF(ISBLANK(F2904),ROUND(SUMIF(Anlagenbewegungsdaten!B:B,A2904,Anlagenbewegungsdaten!D:D),2),ROUND(G2904*F2904%,2))</f>
        <v>0</v>
      </c>
      <c r="I2904" s="334">
        <f>ROUND((H2904-SUMIF(Anlagenbewegungsdaten!$B:$B,A2904,Anlagenbewegungsdaten!D:D)),3)</f>
        <v>0</v>
      </c>
      <c r="J2904" s="335" t="s">
        <v>5179</v>
      </c>
      <c r="K2904" s="335" t="s">
        <v>5193</v>
      </c>
      <c r="L2904" s="516">
        <v>14.78</v>
      </c>
      <c r="M2904" s="332">
        <f>ROUND(SUMIF(Anlagenbewegungsdaten_AV!B:B,A2904,Anlagenbewegungsdaten_AV!C:C),3)</f>
        <v>0</v>
      </c>
      <c r="N2904" s="330">
        <f>IF(ISBLANK(L2904),ROUND(SUMIF(Anlagenbewegungsdaten_AV!B:B,A2904,Anlagenbewegungsdaten_AV!D:D),2),ROUND(M2904*L2904%,2))</f>
        <v>0</v>
      </c>
      <c r="O2904" s="330">
        <f>ROUND(N2904-SUMIF(Anlagenbewegungsdaten_AV!B:B,A2904,Anlagenbewegungsdaten_AV!D:D),3)</f>
        <v>0</v>
      </c>
    </row>
    <row r="2905" spans="1:15" ht="15" customHeight="1" x14ac:dyDescent="0.25">
      <c r="A2905" s="263" t="s">
        <v>3019</v>
      </c>
      <c r="B2905" s="173" t="s">
        <v>2108</v>
      </c>
      <c r="C2905" s="174" t="s">
        <v>4049</v>
      </c>
      <c r="D2905" s="174" t="s">
        <v>1233</v>
      </c>
      <c r="E2905" s="173" t="s">
        <v>2486</v>
      </c>
      <c r="F2905" s="289">
        <v>21.45</v>
      </c>
      <c r="G2905" s="333">
        <f>ROUND(SUMIF(Anlagenbewegungsdaten!B:B,A2905,Anlagenbewegungsdaten!C:C),3)</f>
        <v>0</v>
      </c>
      <c r="H2905" s="334">
        <f>IF(ISBLANK(F2905),ROUND(SUMIF(Anlagenbewegungsdaten!B:B,A2905,Anlagenbewegungsdaten!D:D),2),ROUND(G2905*F2905%,2))</f>
        <v>0</v>
      </c>
      <c r="I2905" s="334">
        <f>ROUND((H2905-SUMIF(Anlagenbewegungsdaten!$B:$B,A2905,Anlagenbewegungsdaten!D:D)),3)</f>
        <v>0</v>
      </c>
      <c r="J2905" s="335" t="s">
        <v>5179</v>
      </c>
      <c r="K2905" s="335" t="s">
        <v>5193</v>
      </c>
      <c r="L2905" s="516">
        <v>17.16</v>
      </c>
      <c r="M2905" s="332">
        <f>ROUND(SUMIF(Anlagenbewegungsdaten_AV!B:B,A2905,Anlagenbewegungsdaten_AV!C:C),3)</f>
        <v>0</v>
      </c>
      <c r="N2905" s="330">
        <f>IF(ISBLANK(L2905),ROUND(SUMIF(Anlagenbewegungsdaten_AV!B:B,A2905,Anlagenbewegungsdaten_AV!D:D),2),ROUND(M2905*L2905%,2))</f>
        <v>0</v>
      </c>
      <c r="O2905" s="330">
        <f>ROUND(N2905-SUMIF(Anlagenbewegungsdaten_AV!B:B,A2905,Anlagenbewegungsdaten_AV!D:D),3)</f>
        <v>0</v>
      </c>
    </row>
    <row r="2906" spans="1:15" ht="15" customHeight="1" x14ac:dyDescent="0.25">
      <c r="A2906" s="263" t="s">
        <v>3020</v>
      </c>
      <c r="B2906" s="173" t="s">
        <v>2108</v>
      </c>
      <c r="C2906" s="174" t="s">
        <v>4049</v>
      </c>
      <c r="D2906" s="173" t="s">
        <v>1235</v>
      </c>
      <c r="E2906" s="173" t="s">
        <v>2483</v>
      </c>
      <c r="F2906" s="289">
        <v>18.48</v>
      </c>
      <c r="G2906" s="333">
        <f>ROUND(SUMIF(Anlagenbewegungsdaten!B:B,A2906,Anlagenbewegungsdaten!C:C),3)</f>
        <v>0</v>
      </c>
      <c r="H2906" s="334">
        <f>IF(ISBLANK(F2906),ROUND(SUMIF(Anlagenbewegungsdaten!B:B,A2906,Anlagenbewegungsdaten!D:D),2),ROUND(G2906*F2906%,2))</f>
        <v>0</v>
      </c>
      <c r="I2906" s="334">
        <f>ROUND((H2906-SUMIF(Anlagenbewegungsdaten!$B:$B,A2906,Anlagenbewegungsdaten!D:D)),3)</f>
        <v>0</v>
      </c>
      <c r="J2906" s="335" t="s">
        <v>5179</v>
      </c>
      <c r="K2906" s="335" t="s">
        <v>5193</v>
      </c>
      <c r="L2906" s="516">
        <v>14.78</v>
      </c>
      <c r="M2906" s="332">
        <f>ROUND(SUMIF(Anlagenbewegungsdaten_AV!B:B,A2906,Anlagenbewegungsdaten_AV!C:C),3)</f>
        <v>0</v>
      </c>
      <c r="N2906" s="330">
        <f>IF(ISBLANK(L2906),ROUND(SUMIF(Anlagenbewegungsdaten_AV!B:B,A2906,Anlagenbewegungsdaten_AV!D:D),2),ROUND(M2906*L2906%,2))</f>
        <v>0</v>
      </c>
      <c r="O2906" s="330">
        <f>ROUND(N2906-SUMIF(Anlagenbewegungsdaten_AV!B:B,A2906,Anlagenbewegungsdaten_AV!D:D),3)</f>
        <v>0</v>
      </c>
    </row>
    <row r="2907" spans="1:15" ht="15" customHeight="1" x14ac:dyDescent="0.25">
      <c r="A2907" s="263" t="s">
        <v>3021</v>
      </c>
      <c r="B2907" s="173" t="s">
        <v>2108</v>
      </c>
      <c r="C2907" s="174" t="s">
        <v>4049</v>
      </c>
      <c r="D2907" s="173" t="s">
        <v>1237</v>
      </c>
      <c r="E2907" s="173" t="s">
        <v>2486</v>
      </c>
      <c r="F2907" s="289">
        <v>21.45</v>
      </c>
      <c r="G2907" s="333">
        <f>ROUND(SUMIF(Anlagenbewegungsdaten!B:B,A2907,Anlagenbewegungsdaten!C:C),3)</f>
        <v>0</v>
      </c>
      <c r="H2907" s="334">
        <f>IF(ISBLANK(F2907),ROUND(SUMIF(Anlagenbewegungsdaten!B:B,A2907,Anlagenbewegungsdaten!D:D),2),ROUND(G2907*F2907%,2))</f>
        <v>0</v>
      </c>
      <c r="I2907" s="334">
        <f>ROUND((H2907-SUMIF(Anlagenbewegungsdaten!$B:$B,A2907,Anlagenbewegungsdaten!D:D)),3)</f>
        <v>0</v>
      </c>
      <c r="J2907" s="335" t="s">
        <v>5179</v>
      </c>
      <c r="K2907" s="335" t="s">
        <v>5193</v>
      </c>
      <c r="L2907" s="516">
        <v>17.16</v>
      </c>
      <c r="M2907" s="332">
        <f>ROUND(SUMIF(Anlagenbewegungsdaten_AV!B:B,A2907,Anlagenbewegungsdaten_AV!C:C),3)</f>
        <v>0</v>
      </c>
      <c r="N2907" s="330">
        <f>IF(ISBLANK(L2907),ROUND(SUMIF(Anlagenbewegungsdaten_AV!B:B,A2907,Anlagenbewegungsdaten_AV!D:D),2),ROUND(M2907*L2907%,2))</f>
        <v>0</v>
      </c>
      <c r="O2907" s="330">
        <f>ROUND(N2907-SUMIF(Anlagenbewegungsdaten_AV!B:B,A2907,Anlagenbewegungsdaten_AV!D:D),3)</f>
        <v>0</v>
      </c>
    </row>
    <row r="2908" spans="1:15" ht="15" customHeight="1" x14ac:dyDescent="0.25">
      <c r="A2908" s="263" t="s">
        <v>3022</v>
      </c>
      <c r="B2908" s="173" t="s">
        <v>2108</v>
      </c>
      <c r="C2908" s="174" t="s">
        <v>4049</v>
      </c>
      <c r="D2908" s="173" t="s">
        <v>1239</v>
      </c>
      <c r="E2908" s="173" t="s">
        <v>2483</v>
      </c>
      <c r="F2908" s="289">
        <v>19.47</v>
      </c>
      <c r="G2908" s="333">
        <f>ROUND(SUMIF(Anlagenbewegungsdaten!B:B,A2908,Anlagenbewegungsdaten!C:C),3)</f>
        <v>0</v>
      </c>
      <c r="H2908" s="334">
        <f>IF(ISBLANK(F2908),ROUND(SUMIF(Anlagenbewegungsdaten!B:B,A2908,Anlagenbewegungsdaten!D:D),2),ROUND(G2908*F2908%,2))</f>
        <v>0</v>
      </c>
      <c r="I2908" s="334">
        <f>ROUND((H2908-SUMIF(Anlagenbewegungsdaten!$B:$B,A2908,Anlagenbewegungsdaten!D:D)),3)</f>
        <v>0</v>
      </c>
      <c r="J2908" s="335" t="s">
        <v>5179</v>
      </c>
      <c r="K2908" s="335" t="s">
        <v>5193</v>
      </c>
      <c r="L2908" s="516">
        <v>15.58</v>
      </c>
      <c r="M2908" s="332">
        <f>ROUND(SUMIF(Anlagenbewegungsdaten_AV!B:B,A2908,Anlagenbewegungsdaten_AV!C:C),3)</f>
        <v>0</v>
      </c>
      <c r="N2908" s="330">
        <f>IF(ISBLANK(L2908),ROUND(SUMIF(Anlagenbewegungsdaten_AV!B:B,A2908,Anlagenbewegungsdaten_AV!D:D),2),ROUND(M2908*L2908%,2))</f>
        <v>0</v>
      </c>
      <c r="O2908" s="330">
        <f>ROUND(N2908-SUMIF(Anlagenbewegungsdaten_AV!B:B,A2908,Anlagenbewegungsdaten_AV!D:D),3)</f>
        <v>0</v>
      </c>
    </row>
    <row r="2909" spans="1:15" ht="15" customHeight="1" x14ac:dyDescent="0.25">
      <c r="A2909" s="263" t="s">
        <v>3023</v>
      </c>
      <c r="B2909" s="173" t="s">
        <v>2108</v>
      </c>
      <c r="C2909" s="174" t="s">
        <v>4049</v>
      </c>
      <c r="D2909" s="173" t="s">
        <v>1241</v>
      </c>
      <c r="E2909" s="173" t="s">
        <v>2486</v>
      </c>
      <c r="F2909" s="289">
        <v>22.44</v>
      </c>
      <c r="G2909" s="333">
        <f>ROUND(SUMIF(Anlagenbewegungsdaten!B:B,A2909,Anlagenbewegungsdaten!C:C),3)</f>
        <v>0</v>
      </c>
      <c r="H2909" s="334">
        <f>IF(ISBLANK(F2909),ROUND(SUMIF(Anlagenbewegungsdaten!B:B,A2909,Anlagenbewegungsdaten!D:D),2),ROUND(G2909*F2909%,2))</f>
        <v>0</v>
      </c>
      <c r="I2909" s="334">
        <f>ROUND((H2909-SUMIF(Anlagenbewegungsdaten!$B:$B,A2909,Anlagenbewegungsdaten!D:D)),3)</f>
        <v>0</v>
      </c>
      <c r="J2909" s="335" t="s">
        <v>5179</v>
      </c>
      <c r="K2909" s="335" t="s">
        <v>5193</v>
      </c>
      <c r="L2909" s="516">
        <v>17.95</v>
      </c>
      <c r="M2909" s="332">
        <f>ROUND(SUMIF(Anlagenbewegungsdaten_AV!B:B,A2909,Anlagenbewegungsdaten_AV!C:C),3)</f>
        <v>0</v>
      </c>
      <c r="N2909" s="330">
        <f>IF(ISBLANK(L2909),ROUND(SUMIF(Anlagenbewegungsdaten_AV!B:B,A2909,Anlagenbewegungsdaten_AV!D:D),2),ROUND(M2909*L2909%,2))</f>
        <v>0</v>
      </c>
      <c r="O2909" s="330">
        <f>ROUND(N2909-SUMIF(Anlagenbewegungsdaten_AV!B:B,A2909,Anlagenbewegungsdaten_AV!D:D),3)</f>
        <v>0</v>
      </c>
    </row>
    <row r="2910" spans="1:15" ht="15" customHeight="1" x14ac:dyDescent="0.25">
      <c r="A2910" s="263" t="s">
        <v>3024</v>
      </c>
      <c r="B2910" s="173" t="s">
        <v>2108</v>
      </c>
      <c r="C2910" s="174" t="s">
        <v>4049</v>
      </c>
      <c r="D2910" s="173" t="s">
        <v>1243</v>
      </c>
      <c r="E2910" s="173" t="s">
        <v>2483</v>
      </c>
      <c r="F2910" s="289">
        <v>20.46</v>
      </c>
      <c r="G2910" s="333">
        <f>ROUND(SUMIF(Anlagenbewegungsdaten!B:B,A2910,Anlagenbewegungsdaten!C:C),3)</f>
        <v>0</v>
      </c>
      <c r="H2910" s="334">
        <f>IF(ISBLANK(F2910),ROUND(SUMIF(Anlagenbewegungsdaten!B:B,A2910,Anlagenbewegungsdaten!D:D),2),ROUND(G2910*F2910%,2))</f>
        <v>0</v>
      </c>
      <c r="I2910" s="334">
        <f>ROUND((H2910-SUMIF(Anlagenbewegungsdaten!$B:$B,A2910,Anlagenbewegungsdaten!D:D)),3)</f>
        <v>0</v>
      </c>
      <c r="J2910" s="335" t="s">
        <v>5179</v>
      </c>
      <c r="K2910" s="335" t="s">
        <v>5193</v>
      </c>
      <c r="L2910" s="516">
        <v>16.37</v>
      </c>
      <c r="M2910" s="332">
        <f>ROUND(SUMIF(Anlagenbewegungsdaten_AV!B:B,A2910,Anlagenbewegungsdaten_AV!C:C),3)</f>
        <v>0</v>
      </c>
      <c r="N2910" s="330">
        <f>IF(ISBLANK(L2910),ROUND(SUMIF(Anlagenbewegungsdaten_AV!B:B,A2910,Anlagenbewegungsdaten_AV!D:D),2),ROUND(M2910*L2910%,2))</f>
        <v>0</v>
      </c>
      <c r="O2910" s="330">
        <f>ROUND(N2910-SUMIF(Anlagenbewegungsdaten_AV!B:B,A2910,Anlagenbewegungsdaten_AV!D:D),3)</f>
        <v>0</v>
      </c>
    </row>
    <row r="2911" spans="1:15" ht="15" customHeight="1" x14ac:dyDescent="0.25">
      <c r="A2911" s="263" t="s">
        <v>3025</v>
      </c>
      <c r="B2911" s="173" t="s">
        <v>2108</v>
      </c>
      <c r="C2911" s="174" t="s">
        <v>4049</v>
      </c>
      <c r="D2911" s="173" t="s">
        <v>1245</v>
      </c>
      <c r="E2911" s="173" t="s">
        <v>2486</v>
      </c>
      <c r="F2911" s="289">
        <v>23.43</v>
      </c>
      <c r="G2911" s="333">
        <f>ROUND(SUMIF(Anlagenbewegungsdaten!B:B,A2911,Anlagenbewegungsdaten!C:C),3)</f>
        <v>0</v>
      </c>
      <c r="H2911" s="334">
        <f>IF(ISBLANK(F2911),ROUND(SUMIF(Anlagenbewegungsdaten!B:B,A2911,Anlagenbewegungsdaten!D:D),2),ROUND(G2911*F2911%,2))</f>
        <v>0</v>
      </c>
      <c r="I2911" s="334">
        <f>ROUND((H2911-SUMIF(Anlagenbewegungsdaten!$B:$B,A2911,Anlagenbewegungsdaten!D:D)),3)</f>
        <v>0</v>
      </c>
      <c r="J2911" s="335" t="s">
        <v>5179</v>
      </c>
      <c r="K2911" s="335" t="s">
        <v>5193</v>
      </c>
      <c r="L2911" s="516">
        <v>18.739999999999998</v>
      </c>
      <c r="M2911" s="332">
        <f>ROUND(SUMIF(Anlagenbewegungsdaten_AV!B:B,A2911,Anlagenbewegungsdaten_AV!C:C),3)</f>
        <v>0</v>
      </c>
      <c r="N2911" s="330">
        <f>IF(ISBLANK(L2911),ROUND(SUMIF(Anlagenbewegungsdaten_AV!B:B,A2911,Anlagenbewegungsdaten_AV!D:D),2),ROUND(M2911*L2911%,2))</f>
        <v>0</v>
      </c>
      <c r="O2911" s="330">
        <f>ROUND(N2911-SUMIF(Anlagenbewegungsdaten_AV!B:B,A2911,Anlagenbewegungsdaten_AV!D:D),3)</f>
        <v>0</v>
      </c>
    </row>
    <row r="2912" spans="1:15" ht="15" customHeight="1" x14ac:dyDescent="0.25">
      <c r="A2912" s="263" t="s">
        <v>3026</v>
      </c>
      <c r="B2912" s="173" t="s">
        <v>2108</v>
      </c>
      <c r="C2912" s="174" t="s">
        <v>4049</v>
      </c>
      <c r="D2912" s="173" t="s">
        <v>1247</v>
      </c>
      <c r="E2912" s="173" t="s">
        <v>2483</v>
      </c>
      <c r="F2912" s="289">
        <v>21.45</v>
      </c>
      <c r="G2912" s="333">
        <f>ROUND(SUMIF(Anlagenbewegungsdaten!B:B,A2912,Anlagenbewegungsdaten!C:C),3)</f>
        <v>0</v>
      </c>
      <c r="H2912" s="334">
        <f>IF(ISBLANK(F2912),ROUND(SUMIF(Anlagenbewegungsdaten!B:B,A2912,Anlagenbewegungsdaten!D:D),2),ROUND(G2912*F2912%,2))</f>
        <v>0</v>
      </c>
      <c r="I2912" s="334">
        <f>ROUND((H2912-SUMIF(Anlagenbewegungsdaten!$B:$B,A2912,Anlagenbewegungsdaten!D:D)),3)</f>
        <v>0</v>
      </c>
      <c r="J2912" s="335" t="s">
        <v>5179</v>
      </c>
      <c r="K2912" s="335" t="s">
        <v>5193</v>
      </c>
      <c r="L2912" s="516">
        <v>17.16</v>
      </c>
      <c r="M2912" s="332">
        <f>ROUND(SUMIF(Anlagenbewegungsdaten_AV!B:B,A2912,Anlagenbewegungsdaten_AV!C:C),3)</f>
        <v>0</v>
      </c>
      <c r="N2912" s="330">
        <f>IF(ISBLANK(L2912),ROUND(SUMIF(Anlagenbewegungsdaten_AV!B:B,A2912,Anlagenbewegungsdaten_AV!D:D),2),ROUND(M2912*L2912%,2))</f>
        <v>0</v>
      </c>
      <c r="O2912" s="330">
        <f>ROUND(N2912-SUMIF(Anlagenbewegungsdaten_AV!B:B,A2912,Anlagenbewegungsdaten_AV!D:D),3)</f>
        <v>0</v>
      </c>
    </row>
    <row r="2913" spans="1:15" ht="15" customHeight="1" x14ac:dyDescent="0.25">
      <c r="A2913" s="263" t="s">
        <v>3027</v>
      </c>
      <c r="B2913" s="173" t="s">
        <v>2108</v>
      </c>
      <c r="C2913" s="174" t="s">
        <v>4049</v>
      </c>
      <c r="D2913" s="173" t="s">
        <v>1249</v>
      </c>
      <c r="E2913" s="173" t="s">
        <v>2486</v>
      </c>
      <c r="F2913" s="289">
        <v>24.42</v>
      </c>
      <c r="G2913" s="333">
        <f>ROUND(SUMIF(Anlagenbewegungsdaten!B:B,A2913,Anlagenbewegungsdaten!C:C),3)</f>
        <v>0</v>
      </c>
      <c r="H2913" s="334">
        <f>IF(ISBLANK(F2913),ROUND(SUMIF(Anlagenbewegungsdaten!B:B,A2913,Anlagenbewegungsdaten!D:D),2),ROUND(G2913*F2913%,2))</f>
        <v>0</v>
      </c>
      <c r="I2913" s="334">
        <f>ROUND((H2913-SUMIF(Anlagenbewegungsdaten!$B:$B,A2913,Anlagenbewegungsdaten!D:D)),3)</f>
        <v>0</v>
      </c>
      <c r="J2913" s="335" t="s">
        <v>5179</v>
      </c>
      <c r="K2913" s="335" t="s">
        <v>5193</v>
      </c>
      <c r="L2913" s="516">
        <v>19.54</v>
      </c>
      <c r="M2913" s="332">
        <f>ROUND(SUMIF(Anlagenbewegungsdaten_AV!B:B,A2913,Anlagenbewegungsdaten_AV!C:C),3)</f>
        <v>0</v>
      </c>
      <c r="N2913" s="330">
        <f>IF(ISBLANK(L2913),ROUND(SUMIF(Anlagenbewegungsdaten_AV!B:B,A2913,Anlagenbewegungsdaten_AV!D:D),2),ROUND(M2913*L2913%,2))</f>
        <v>0</v>
      </c>
      <c r="O2913" s="330">
        <f>ROUND(N2913-SUMIF(Anlagenbewegungsdaten_AV!B:B,A2913,Anlagenbewegungsdaten_AV!D:D),3)</f>
        <v>0</v>
      </c>
    </row>
    <row r="2914" spans="1:15" ht="15" customHeight="1" x14ac:dyDescent="0.25">
      <c r="A2914" s="263" t="s">
        <v>3028</v>
      </c>
      <c r="B2914" s="173" t="s">
        <v>2108</v>
      </c>
      <c r="C2914" s="174" t="s">
        <v>4049</v>
      </c>
      <c r="D2914" s="173" t="s">
        <v>1251</v>
      </c>
      <c r="E2914" s="173" t="s">
        <v>2483</v>
      </c>
      <c r="F2914" s="289">
        <v>22.44</v>
      </c>
      <c r="G2914" s="333">
        <f>ROUND(SUMIF(Anlagenbewegungsdaten!B:B,A2914,Anlagenbewegungsdaten!C:C),3)</f>
        <v>0</v>
      </c>
      <c r="H2914" s="334">
        <f>IF(ISBLANK(F2914),ROUND(SUMIF(Anlagenbewegungsdaten!B:B,A2914,Anlagenbewegungsdaten!D:D),2),ROUND(G2914*F2914%,2))</f>
        <v>0</v>
      </c>
      <c r="I2914" s="334">
        <f>ROUND((H2914-SUMIF(Anlagenbewegungsdaten!$B:$B,A2914,Anlagenbewegungsdaten!D:D)),3)</f>
        <v>0</v>
      </c>
      <c r="J2914" s="335" t="s">
        <v>5179</v>
      </c>
      <c r="K2914" s="335" t="s">
        <v>5193</v>
      </c>
      <c r="L2914" s="516">
        <v>17.95</v>
      </c>
      <c r="M2914" s="332">
        <f>ROUND(SUMIF(Anlagenbewegungsdaten_AV!B:B,A2914,Anlagenbewegungsdaten_AV!C:C),3)</f>
        <v>0</v>
      </c>
      <c r="N2914" s="330">
        <f>IF(ISBLANK(L2914),ROUND(SUMIF(Anlagenbewegungsdaten_AV!B:B,A2914,Anlagenbewegungsdaten_AV!D:D),2),ROUND(M2914*L2914%,2))</f>
        <v>0</v>
      </c>
      <c r="O2914" s="330">
        <f>ROUND(N2914-SUMIF(Anlagenbewegungsdaten_AV!B:B,A2914,Anlagenbewegungsdaten_AV!D:D),3)</f>
        <v>0</v>
      </c>
    </row>
    <row r="2915" spans="1:15" ht="15" customHeight="1" x14ac:dyDescent="0.25">
      <c r="A2915" s="263" t="s">
        <v>3029</v>
      </c>
      <c r="B2915" s="173" t="s">
        <v>2108</v>
      </c>
      <c r="C2915" s="174" t="s">
        <v>4049</v>
      </c>
      <c r="D2915" s="173" t="s">
        <v>1253</v>
      </c>
      <c r="E2915" s="173" t="s">
        <v>2486</v>
      </c>
      <c r="F2915" s="289">
        <v>25.41</v>
      </c>
      <c r="G2915" s="333">
        <f>ROUND(SUMIF(Anlagenbewegungsdaten!B:B,A2915,Anlagenbewegungsdaten!C:C),3)</f>
        <v>0</v>
      </c>
      <c r="H2915" s="334">
        <f>IF(ISBLANK(F2915),ROUND(SUMIF(Anlagenbewegungsdaten!B:B,A2915,Anlagenbewegungsdaten!D:D),2),ROUND(G2915*F2915%,2))</f>
        <v>0</v>
      </c>
      <c r="I2915" s="334">
        <f>ROUND((H2915-SUMIF(Anlagenbewegungsdaten!$B:$B,A2915,Anlagenbewegungsdaten!D:D)),3)</f>
        <v>0</v>
      </c>
      <c r="J2915" s="335" t="s">
        <v>5179</v>
      </c>
      <c r="K2915" s="335" t="s">
        <v>5193</v>
      </c>
      <c r="L2915" s="516">
        <v>20.329999999999998</v>
      </c>
      <c r="M2915" s="332">
        <f>ROUND(SUMIF(Anlagenbewegungsdaten_AV!B:B,A2915,Anlagenbewegungsdaten_AV!C:C),3)</f>
        <v>0</v>
      </c>
      <c r="N2915" s="330">
        <f>IF(ISBLANK(L2915),ROUND(SUMIF(Anlagenbewegungsdaten_AV!B:B,A2915,Anlagenbewegungsdaten_AV!D:D),2),ROUND(M2915*L2915%,2))</f>
        <v>0</v>
      </c>
      <c r="O2915" s="330">
        <f>ROUND(N2915-SUMIF(Anlagenbewegungsdaten_AV!B:B,A2915,Anlagenbewegungsdaten_AV!D:D),3)</f>
        <v>0</v>
      </c>
    </row>
    <row r="2916" spans="1:15" ht="15" customHeight="1" x14ac:dyDescent="0.25">
      <c r="A2916" s="263" t="s">
        <v>3030</v>
      </c>
      <c r="B2916" s="173" t="s">
        <v>2108</v>
      </c>
      <c r="C2916" s="174" t="s">
        <v>4049</v>
      </c>
      <c r="D2916" s="173" t="s">
        <v>1255</v>
      </c>
      <c r="E2916" s="173" t="s">
        <v>2483</v>
      </c>
      <c r="F2916" s="289">
        <v>23.43</v>
      </c>
      <c r="G2916" s="333">
        <f>ROUND(SUMIF(Anlagenbewegungsdaten!B:B,A2916,Anlagenbewegungsdaten!C:C),3)</f>
        <v>0</v>
      </c>
      <c r="H2916" s="334">
        <f>IF(ISBLANK(F2916),ROUND(SUMIF(Anlagenbewegungsdaten!B:B,A2916,Anlagenbewegungsdaten!D:D),2),ROUND(G2916*F2916%,2))</f>
        <v>0</v>
      </c>
      <c r="I2916" s="334">
        <f>ROUND((H2916-SUMIF(Anlagenbewegungsdaten!$B:$B,A2916,Anlagenbewegungsdaten!D:D)),3)</f>
        <v>0</v>
      </c>
      <c r="J2916" s="335" t="s">
        <v>5179</v>
      </c>
      <c r="K2916" s="335" t="s">
        <v>5193</v>
      </c>
      <c r="L2916" s="516">
        <v>18.739999999999998</v>
      </c>
      <c r="M2916" s="332">
        <f>ROUND(SUMIF(Anlagenbewegungsdaten_AV!B:B,A2916,Anlagenbewegungsdaten_AV!C:C),3)</f>
        <v>0</v>
      </c>
      <c r="N2916" s="330">
        <f>IF(ISBLANK(L2916),ROUND(SUMIF(Anlagenbewegungsdaten_AV!B:B,A2916,Anlagenbewegungsdaten_AV!D:D),2),ROUND(M2916*L2916%,2))</f>
        <v>0</v>
      </c>
      <c r="O2916" s="330">
        <f>ROUND(N2916-SUMIF(Anlagenbewegungsdaten_AV!B:B,A2916,Anlagenbewegungsdaten_AV!D:D),3)</f>
        <v>0</v>
      </c>
    </row>
    <row r="2917" spans="1:15" ht="15" customHeight="1" x14ac:dyDescent="0.25">
      <c r="A2917" s="263" t="s">
        <v>3031</v>
      </c>
      <c r="B2917" s="173" t="s">
        <v>2108</v>
      </c>
      <c r="C2917" s="174" t="s">
        <v>4049</v>
      </c>
      <c r="D2917" s="173" t="s">
        <v>1257</v>
      </c>
      <c r="E2917" s="173" t="s">
        <v>2486</v>
      </c>
      <c r="F2917" s="289">
        <v>26.4</v>
      </c>
      <c r="G2917" s="333">
        <f>ROUND(SUMIF(Anlagenbewegungsdaten!B:B,A2917,Anlagenbewegungsdaten!C:C),3)</f>
        <v>0</v>
      </c>
      <c r="H2917" s="334">
        <f>IF(ISBLANK(F2917),ROUND(SUMIF(Anlagenbewegungsdaten!B:B,A2917,Anlagenbewegungsdaten!D:D),2),ROUND(G2917*F2917%,2))</f>
        <v>0</v>
      </c>
      <c r="I2917" s="334">
        <f>ROUND((H2917-SUMIF(Anlagenbewegungsdaten!$B:$B,A2917,Anlagenbewegungsdaten!D:D)),3)</f>
        <v>0</v>
      </c>
      <c r="J2917" s="335" t="s">
        <v>5179</v>
      </c>
      <c r="K2917" s="335" t="s">
        <v>5193</v>
      </c>
      <c r="L2917" s="516">
        <v>21.12</v>
      </c>
      <c r="M2917" s="332">
        <f>ROUND(SUMIF(Anlagenbewegungsdaten_AV!B:B,A2917,Anlagenbewegungsdaten_AV!C:C),3)</f>
        <v>0</v>
      </c>
      <c r="N2917" s="330">
        <f>IF(ISBLANK(L2917),ROUND(SUMIF(Anlagenbewegungsdaten_AV!B:B,A2917,Anlagenbewegungsdaten_AV!D:D),2),ROUND(M2917*L2917%,2))</f>
        <v>0</v>
      </c>
      <c r="O2917" s="330">
        <f>ROUND(N2917-SUMIF(Anlagenbewegungsdaten_AV!B:B,A2917,Anlagenbewegungsdaten_AV!D:D),3)</f>
        <v>0</v>
      </c>
    </row>
    <row r="2918" spans="1:15" ht="15" customHeight="1" x14ac:dyDescent="0.25">
      <c r="A2918" s="263" t="s">
        <v>3032</v>
      </c>
      <c r="B2918" s="173" t="s">
        <v>2108</v>
      </c>
      <c r="C2918" s="174" t="s">
        <v>4049</v>
      </c>
      <c r="D2918" s="174" t="s">
        <v>1259</v>
      </c>
      <c r="E2918" s="173" t="s">
        <v>2483</v>
      </c>
      <c r="F2918" s="289">
        <v>24.42</v>
      </c>
      <c r="G2918" s="333">
        <f>ROUND(SUMIF(Anlagenbewegungsdaten!B:B,A2918,Anlagenbewegungsdaten!C:C),3)</f>
        <v>0</v>
      </c>
      <c r="H2918" s="334">
        <f>IF(ISBLANK(F2918),ROUND(SUMIF(Anlagenbewegungsdaten!B:B,A2918,Anlagenbewegungsdaten!D:D),2),ROUND(G2918*F2918%,2))</f>
        <v>0</v>
      </c>
      <c r="I2918" s="334">
        <f>ROUND((H2918-SUMIF(Anlagenbewegungsdaten!$B:$B,A2918,Anlagenbewegungsdaten!D:D)),3)</f>
        <v>0</v>
      </c>
      <c r="J2918" s="335" t="s">
        <v>5179</v>
      </c>
      <c r="K2918" s="335" t="s">
        <v>5193</v>
      </c>
      <c r="L2918" s="516">
        <v>19.54</v>
      </c>
      <c r="M2918" s="332">
        <f>ROUND(SUMIF(Anlagenbewegungsdaten_AV!B:B,A2918,Anlagenbewegungsdaten_AV!C:C),3)</f>
        <v>0</v>
      </c>
      <c r="N2918" s="330">
        <f>IF(ISBLANK(L2918),ROUND(SUMIF(Anlagenbewegungsdaten_AV!B:B,A2918,Anlagenbewegungsdaten_AV!D:D),2),ROUND(M2918*L2918%,2))</f>
        <v>0</v>
      </c>
      <c r="O2918" s="330">
        <f>ROUND(N2918-SUMIF(Anlagenbewegungsdaten_AV!B:B,A2918,Anlagenbewegungsdaten_AV!D:D),3)</f>
        <v>0</v>
      </c>
    </row>
    <row r="2919" spans="1:15" ht="15" customHeight="1" x14ac:dyDescent="0.25">
      <c r="A2919" s="263" t="s">
        <v>3033</v>
      </c>
      <c r="B2919" s="173" t="s">
        <v>2108</v>
      </c>
      <c r="C2919" s="174" t="s">
        <v>4049</v>
      </c>
      <c r="D2919" s="174" t="s">
        <v>1261</v>
      </c>
      <c r="E2919" s="173" t="s">
        <v>2486</v>
      </c>
      <c r="F2919" s="289">
        <v>27.39</v>
      </c>
      <c r="G2919" s="333">
        <f>ROUND(SUMIF(Anlagenbewegungsdaten!B:B,A2919,Anlagenbewegungsdaten!C:C),3)</f>
        <v>0</v>
      </c>
      <c r="H2919" s="334">
        <f>IF(ISBLANK(F2919),ROUND(SUMIF(Anlagenbewegungsdaten!B:B,A2919,Anlagenbewegungsdaten!D:D),2),ROUND(G2919*F2919%,2))</f>
        <v>0</v>
      </c>
      <c r="I2919" s="334">
        <f>ROUND((H2919-SUMIF(Anlagenbewegungsdaten!$B:$B,A2919,Anlagenbewegungsdaten!D:D)),3)</f>
        <v>0</v>
      </c>
      <c r="J2919" s="335" t="s">
        <v>5179</v>
      </c>
      <c r="K2919" s="335" t="s">
        <v>5193</v>
      </c>
      <c r="L2919" s="516">
        <v>21.91</v>
      </c>
      <c r="M2919" s="332">
        <f>ROUND(SUMIF(Anlagenbewegungsdaten_AV!B:B,A2919,Anlagenbewegungsdaten_AV!C:C),3)</f>
        <v>0</v>
      </c>
      <c r="N2919" s="330">
        <f>IF(ISBLANK(L2919),ROUND(SUMIF(Anlagenbewegungsdaten_AV!B:B,A2919,Anlagenbewegungsdaten_AV!D:D),2),ROUND(M2919*L2919%,2))</f>
        <v>0</v>
      </c>
      <c r="O2919" s="330">
        <f>ROUND(N2919-SUMIF(Anlagenbewegungsdaten_AV!B:B,A2919,Anlagenbewegungsdaten_AV!D:D),3)</f>
        <v>0</v>
      </c>
    </row>
    <row r="2920" spans="1:15" ht="15" customHeight="1" x14ac:dyDescent="0.25">
      <c r="A2920" s="263" t="s">
        <v>3034</v>
      </c>
      <c r="B2920" s="173" t="s">
        <v>2108</v>
      </c>
      <c r="C2920" s="174" t="s">
        <v>4049</v>
      </c>
      <c r="D2920" s="174" t="s">
        <v>1263</v>
      </c>
      <c r="E2920" s="173" t="s">
        <v>2483</v>
      </c>
      <c r="F2920" s="289">
        <v>25.41</v>
      </c>
      <c r="G2920" s="333">
        <f>ROUND(SUMIF(Anlagenbewegungsdaten!B:B,A2920,Anlagenbewegungsdaten!C:C),3)</f>
        <v>0</v>
      </c>
      <c r="H2920" s="334">
        <f>IF(ISBLANK(F2920),ROUND(SUMIF(Anlagenbewegungsdaten!B:B,A2920,Anlagenbewegungsdaten!D:D),2),ROUND(G2920*F2920%,2))</f>
        <v>0</v>
      </c>
      <c r="I2920" s="334">
        <f>ROUND((H2920-SUMIF(Anlagenbewegungsdaten!$B:$B,A2920,Anlagenbewegungsdaten!D:D)),3)</f>
        <v>0</v>
      </c>
      <c r="J2920" s="335" t="s">
        <v>5179</v>
      </c>
      <c r="K2920" s="335" t="s">
        <v>5193</v>
      </c>
      <c r="L2920" s="516">
        <v>20.329999999999998</v>
      </c>
      <c r="M2920" s="332">
        <f>ROUND(SUMIF(Anlagenbewegungsdaten_AV!B:B,A2920,Anlagenbewegungsdaten_AV!C:C),3)</f>
        <v>0</v>
      </c>
      <c r="N2920" s="330">
        <f>IF(ISBLANK(L2920),ROUND(SUMIF(Anlagenbewegungsdaten_AV!B:B,A2920,Anlagenbewegungsdaten_AV!D:D),2),ROUND(M2920*L2920%,2))</f>
        <v>0</v>
      </c>
      <c r="O2920" s="330">
        <f>ROUND(N2920-SUMIF(Anlagenbewegungsdaten_AV!B:B,A2920,Anlagenbewegungsdaten_AV!D:D),3)</f>
        <v>0</v>
      </c>
    </row>
    <row r="2921" spans="1:15" ht="15" customHeight="1" x14ac:dyDescent="0.25">
      <c r="A2921" s="263" t="s">
        <v>3035</v>
      </c>
      <c r="B2921" s="173" t="s">
        <v>2108</v>
      </c>
      <c r="C2921" s="174" t="s">
        <v>4049</v>
      </c>
      <c r="D2921" s="174" t="s">
        <v>1265</v>
      </c>
      <c r="E2921" s="173" t="s">
        <v>2486</v>
      </c>
      <c r="F2921" s="289">
        <v>28.38</v>
      </c>
      <c r="G2921" s="333">
        <f>ROUND(SUMIF(Anlagenbewegungsdaten!B:B,A2921,Anlagenbewegungsdaten!C:C),3)</f>
        <v>0</v>
      </c>
      <c r="H2921" s="334">
        <f>IF(ISBLANK(F2921),ROUND(SUMIF(Anlagenbewegungsdaten!B:B,A2921,Anlagenbewegungsdaten!D:D),2),ROUND(G2921*F2921%,2))</f>
        <v>0</v>
      </c>
      <c r="I2921" s="334">
        <f>ROUND((H2921-SUMIF(Anlagenbewegungsdaten!$B:$B,A2921,Anlagenbewegungsdaten!D:D)),3)</f>
        <v>0</v>
      </c>
      <c r="J2921" s="335" t="s">
        <v>5179</v>
      </c>
      <c r="K2921" s="335" t="s">
        <v>5193</v>
      </c>
      <c r="L2921" s="516">
        <v>22.7</v>
      </c>
      <c r="M2921" s="332">
        <f>ROUND(SUMIF(Anlagenbewegungsdaten_AV!B:B,A2921,Anlagenbewegungsdaten_AV!C:C),3)</f>
        <v>0</v>
      </c>
      <c r="N2921" s="330">
        <f>IF(ISBLANK(L2921),ROUND(SUMIF(Anlagenbewegungsdaten_AV!B:B,A2921,Anlagenbewegungsdaten_AV!D:D),2),ROUND(M2921*L2921%,2))</f>
        <v>0</v>
      </c>
      <c r="O2921" s="330">
        <f>ROUND(N2921-SUMIF(Anlagenbewegungsdaten_AV!B:B,A2921,Anlagenbewegungsdaten_AV!D:D),3)</f>
        <v>0</v>
      </c>
    </row>
    <row r="2922" spans="1:15" ht="15" customHeight="1" x14ac:dyDescent="0.25">
      <c r="A2922" s="263" t="s">
        <v>3036</v>
      </c>
      <c r="B2922" s="173" t="s">
        <v>2108</v>
      </c>
      <c r="C2922" s="174" t="s">
        <v>4049</v>
      </c>
      <c r="D2922" s="173" t="s">
        <v>1267</v>
      </c>
      <c r="E2922" s="173" t="s">
        <v>2483</v>
      </c>
      <c r="F2922" s="289">
        <v>13.53</v>
      </c>
      <c r="G2922" s="333">
        <f>ROUND(SUMIF(Anlagenbewegungsdaten!B:B,A2922,Anlagenbewegungsdaten!C:C),3)</f>
        <v>0</v>
      </c>
      <c r="H2922" s="334">
        <f>IF(ISBLANK(F2922),ROUND(SUMIF(Anlagenbewegungsdaten!B:B,A2922,Anlagenbewegungsdaten!D:D),2),ROUND(G2922*F2922%,2))</f>
        <v>0</v>
      </c>
      <c r="I2922" s="334">
        <f>ROUND((H2922-SUMIF(Anlagenbewegungsdaten!$B:$B,A2922,Anlagenbewegungsdaten!D:D)),3)</f>
        <v>0</v>
      </c>
      <c r="J2922" s="335" t="s">
        <v>5179</v>
      </c>
      <c r="K2922" s="335" t="s">
        <v>5193</v>
      </c>
      <c r="L2922" s="516">
        <v>10.82</v>
      </c>
      <c r="M2922" s="332">
        <f>ROUND(SUMIF(Anlagenbewegungsdaten_AV!B:B,A2922,Anlagenbewegungsdaten_AV!C:C),3)</f>
        <v>0</v>
      </c>
      <c r="N2922" s="330">
        <f>IF(ISBLANK(L2922),ROUND(SUMIF(Anlagenbewegungsdaten_AV!B:B,A2922,Anlagenbewegungsdaten_AV!D:D),2),ROUND(M2922*L2922%,2))</f>
        <v>0</v>
      </c>
      <c r="O2922" s="330">
        <f>ROUND(N2922-SUMIF(Anlagenbewegungsdaten_AV!B:B,A2922,Anlagenbewegungsdaten_AV!D:D),3)</f>
        <v>0</v>
      </c>
    </row>
    <row r="2923" spans="1:15" ht="15" customHeight="1" x14ac:dyDescent="0.25">
      <c r="A2923" s="263" t="s">
        <v>3037</v>
      </c>
      <c r="B2923" s="173" t="s">
        <v>2108</v>
      </c>
      <c r="C2923" s="174" t="s">
        <v>4049</v>
      </c>
      <c r="D2923" s="173" t="s">
        <v>1269</v>
      </c>
      <c r="E2923" s="173" t="s">
        <v>2486</v>
      </c>
      <c r="F2923" s="289">
        <v>16.5</v>
      </c>
      <c r="G2923" s="333">
        <f>ROUND(SUMIF(Anlagenbewegungsdaten!B:B,A2923,Anlagenbewegungsdaten!C:C),3)</f>
        <v>0</v>
      </c>
      <c r="H2923" s="334">
        <f>IF(ISBLANK(F2923),ROUND(SUMIF(Anlagenbewegungsdaten!B:B,A2923,Anlagenbewegungsdaten!D:D),2),ROUND(G2923*F2923%,2))</f>
        <v>0</v>
      </c>
      <c r="I2923" s="334">
        <f>ROUND((H2923-SUMIF(Anlagenbewegungsdaten!$B:$B,A2923,Anlagenbewegungsdaten!D:D)),3)</f>
        <v>0</v>
      </c>
      <c r="J2923" s="335" t="s">
        <v>5179</v>
      </c>
      <c r="K2923" s="335" t="s">
        <v>5193</v>
      </c>
      <c r="L2923" s="516">
        <v>13.2</v>
      </c>
      <c r="M2923" s="332">
        <f>ROUND(SUMIF(Anlagenbewegungsdaten_AV!B:B,A2923,Anlagenbewegungsdaten_AV!C:C),3)</f>
        <v>0</v>
      </c>
      <c r="N2923" s="330">
        <f>IF(ISBLANK(L2923),ROUND(SUMIF(Anlagenbewegungsdaten_AV!B:B,A2923,Anlagenbewegungsdaten_AV!D:D),2),ROUND(M2923*L2923%,2))</f>
        <v>0</v>
      </c>
      <c r="O2923" s="330">
        <f>ROUND(N2923-SUMIF(Anlagenbewegungsdaten_AV!B:B,A2923,Anlagenbewegungsdaten_AV!D:D),3)</f>
        <v>0</v>
      </c>
    </row>
    <row r="2924" spans="1:15" ht="15" customHeight="1" x14ac:dyDescent="0.25">
      <c r="A2924" s="263" t="s">
        <v>3038</v>
      </c>
      <c r="B2924" s="173" t="s">
        <v>2108</v>
      </c>
      <c r="C2924" s="174" t="s">
        <v>4049</v>
      </c>
      <c r="D2924" s="174" t="s">
        <v>1271</v>
      </c>
      <c r="E2924" s="173" t="s">
        <v>2483</v>
      </c>
      <c r="F2924" s="289">
        <v>14.52</v>
      </c>
      <c r="G2924" s="333">
        <f>ROUND(SUMIF(Anlagenbewegungsdaten!B:B,A2924,Anlagenbewegungsdaten!C:C),3)</f>
        <v>0</v>
      </c>
      <c r="H2924" s="334">
        <f>IF(ISBLANK(F2924),ROUND(SUMIF(Anlagenbewegungsdaten!B:B,A2924,Anlagenbewegungsdaten!D:D),2),ROUND(G2924*F2924%,2))</f>
        <v>0</v>
      </c>
      <c r="I2924" s="334">
        <f>ROUND((H2924-SUMIF(Anlagenbewegungsdaten!$B:$B,A2924,Anlagenbewegungsdaten!D:D)),3)</f>
        <v>0</v>
      </c>
      <c r="J2924" s="335" t="s">
        <v>5179</v>
      </c>
      <c r="K2924" s="335" t="s">
        <v>5193</v>
      </c>
      <c r="L2924" s="516">
        <v>11.62</v>
      </c>
      <c r="M2924" s="332">
        <f>ROUND(SUMIF(Anlagenbewegungsdaten_AV!B:B,A2924,Anlagenbewegungsdaten_AV!C:C),3)</f>
        <v>0</v>
      </c>
      <c r="N2924" s="330">
        <f>IF(ISBLANK(L2924),ROUND(SUMIF(Anlagenbewegungsdaten_AV!B:B,A2924,Anlagenbewegungsdaten_AV!D:D),2),ROUND(M2924*L2924%,2))</f>
        <v>0</v>
      </c>
      <c r="O2924" s="330">
        <f>ROUND(N2924-SUMIF(Anlagenbewegungsdaten_AV!B:B,A2924,Anlagenbewegungsdaten_AV!D:D),3)</f>
        <v>0</v>
      </c>
    </row>
    <row r="2925" spans="1:15" ht="15" customHeight="1" x14ac:dyDescent="0.25">
      <c r="A2925" s="263" t="s">
        <v>3039</v>
      </c>
      <c r="B2925" s="173" t="s">
        <v>2108</v>
      </c>
      <c r="C2925" s="174" t="s">
        <v>4049</v>
      </c>
      <c r="D2925" s="174" t="s">
        <v>1273</v>
      </c>
      <c r="E2925" s="173" t="s">
        <v>2486</v>
      </c>
      <c r="F2925" s="289">
        <v>17.489999999999998</v>
      </c>
      <c r="G2925" s="333">
        <f>ROUND(SUMIF(Anlagenbewegungsdaten!B:B,A2925,Anlagenbewegungsdaten!C:C),3)</f>
        <v>0</v>
      </c>
      <c r="H2925" s="334">
        <f>IF(ISBLANK(F2925),ROUND(SUMIF(Anlagenbewegungsdaten!B:B,A2925,Anlagenbewegungsdaten!D:D),2),ROUND(G2925*F2925%,2))</f>
        <v>0</v>
      </c>
      <c r="I2925" s="334">
        <f>ROUND((H2925-SUMIF(Anlagenbewegungsdaten!$B:$B,A2925,Anlagenbewegungsdaten!D:D)),3)</f>
        <v>0</v>
      </c>
      <c r="J2925" s="335" t="s">
        <v>5179</v>
      </c>
      <c r="K2925" s="335" t="s">
        <v>5193</v>
      </c>
      <c r="L2925" s="516">
        <v>13.99</v>
      </c>
      <c r="M2925" s="332">
        <f>ROUND(SUMIF(Anlagenbewegungsdaten_AV!B:B,A2925,Anlagenbewegungsdaten_AV!C:C),3)</f>
        <v>0</v>
      </c>
      <c r="N2925" s="330">
        <f>IF(ISBLANK(L2925),ROUND(SUMIF(Anlagenbewegungsdaten_AV!B:B,A2925,Anlagenbewegungsdaten_AV!D:D),2),ROUND(M2925*L2925%,2))</f>
        <v>0</v>
      </c>
      <c r="O2925" s="330">
        <f>ROUND(N2925-SUMIF(Anlagenbewegungsdaten_AV!B:B,A2925,Anlagenbewegungsdaten_AV!D:D),3)</f>
        <v>0</v>
      </c>
    </row>
    <row r="2926" spans="1:15" ht="15" customHeight="1" x14ac:dyDescent="0.25">
      <c r="A2926" s="263" t="s">
        <v>3040</v>
      </c>
      <c r="B2926" s="173" t="s">
        <v>2108</v>
      </c>
      <c r="C2926" s="174" t="s">
        <v>4049</v>
      </c>
      <c r="D2926" s="173" t="s">
        <v>1275</v>
      </c>
      <c r="E2926" s="173" t="s">
        <v>2483</v>
      </c>
      <c r="F2926" s="289">
        <v>19.47</v>
      </c>
      <c r="G2926" s="333">
        <f>ROUND(SUMIF(Anlagenbewegungsdaten!B:B,A2926,Anlagenbewegungsdaten!C:C),3)</f>
        <v>0</v>
      </c>
      <c r="H2926" s="334">
        <f>IF(ISBLANK(F2926),ROUND(SUMIF(Anlagenbewegungsdaten!B:B,A2926,Anlagenbewegungsdaten!D:D),2),ROUND(G2926*F2926%,2))</f>
        <v>0</v>
      </c>
      <c r="I2926" s="334">
        <f>ROUND((H2926-SUMIF(Anlagenbewegungsdaten!$B:$B,A2926,Anlagenbewegungsdaten!D:D)),3)</f>
        <v>0</v>
      </c>
      <c r="J2926" s="335" t="s">
        <v>5179</v>
      </c>
      <c r="K2926" s="335" t="s">
        <v>5193</v>
      </c>
      <c r="L2926" s="516">
        <v>15.58</v>
      </c>
      <c r="M2926" s="332">
        <f>ROUND(SUMIF(Anlagenbewegungsdaten_AV!B:B,A2926,Anlagenbewegungsdaten_AV!C:C),3)</f>
        <v>0</v>
      </c>
      <c r="N2926" s="330">
        <f>IF(ISBLANK(L2926),ROUND(SUMIF(Anlagenbewegungsdaten_AV!B:B,A2926,Anlagenbewegungsdaten_AV!D:D),2),ROUND(M2926*L2926%,2))</f>
        <v>0</v>
      </c>
      <c r="O2926" s="330">
        <f>ROUND(N2926-SUMIF(Anlagenbewegungsdaten_AV!B:B,A2926,Anlagenbewegungsdaten_AV!D:D),3)</f>
        <v>0</v>
      </c>
    </row>
    <row r="2927" spans="1:15" ht="15" customHeight="1" x14ac:dyDescent="0.25">
      <c r="A2927" s="263" t="s">
        <v>3041</v>
      </c>
      <c r="B2927" s="173" t="s">
        <v>2108</v>
      </c>
      <c r="C2927" s="174" t="s">
        <v>4049</v>
      </c>
      <c r="D2927" s="173" t="s">
        <v>1277</v>
      </c>
      <c r="E2927" s="173" t="s">
        <v>2486</v>
      </c>
      <c r="F2927" s="289">
        <v>22.44</v>
      </c>
      <c r="G2927" s="333">
        <f>ROUND(SUMIF(Anlagenbewegungsdaten!B:B,A2927,Anlagenbewegungsdaten!C:C),3)</f>
        <v>0</v>
      </c>
      <c r="H2927" s="334">
        <f>IF(ISBLANK(F2927),ROUND(SUMIF(Anlagenbewegungsdaten!B:B,A2927,Anlagenbewegungsdaten!D:D),2),ROUND(G2927*F2927%,2))</f>
        <v>0</v>
      </c>
      <c r="I2927" s="334">
        <f>ROUND((H2927-SUMIF(Anlagenbewegungsdaten!$B:$B,A2927,Anlagenbewegungsdaten!D:D)),3)</f>
        <v>0</v>
      </c>
      <c r="J2927" s="335" t="s">
        <v>5179</v>
      </c>
      <c r="K2927" s="335" t="s">
        <v>5193</v>
      </c>
      <c r="L2927" s="516">
        <v>17.95</v>
      </c>
      <c r="M2927" s="332">
        <f>ROUND(SUMIF(Anlagenbewegungsdaten_AV!B:B,A2927,Anlagenbewegungsdaten_AV!C:C),3)</f>
        <v>0</v>
      </c>
      <c r="N2927" s="330">
        <f>IF(ISBLANK(L2927),ROUND(SUMIF(Anlagenbewegungsdaten_AV!B:B,A2927,Anlagenbewegungsdaten_AV!D:D),2),ROUND(M2927*L2927%,2))</f>
        <v>0</v>
      </c>
      <c r="O2927" s="330">
        <f>ROUND(N2927-SUMIF(Anlagenbewegungsdaten_AV!B:B,A2927,Anlagenbewegungsdaten_AV!D:D),3)</f>
        <v>0</v>
      </c>
    </row>
    <row r="2928" spans="1:15" ht="15" customHeight="1" x14ac:dyDescent="0.25">
      <c r="A2928" s="263" t="s">
        <v>3042</v>
      </c>
      <c r="B2928" s="173" t="s">
        <v>2108</v>
      </c>
      <c r="C2928" s="174" t="s">
        <v>4049</v>
      </c>
      <c r="D2928" s="174" t="s">
        <v>1279</v>
      </c>
      <c r="E2928" s="173" t="s">
        <v>2483</v>
      </c>
      <c r="F2928" s="289">
        <v>20.46</v>
      </c>
      <c r="G2928" s="333">
        <f>ROUND(SUMIF(Anlagenbewegungsdaten!B:B,A2928,Anlagenbewegungsdaten!C:C),3)</f>
        <v>0</v>
      </c>
      <c r="H2928" s="334">
        <f>IF(ISBLANK(F2928),ROUND(SUMIF(Anlagenbewegungsdaten!B:B,A2928,Anlagenbewegungsdaten!D:D),2),ROUND(G2928*F2928%,2))</f>
        <v>0</v>
      </c>
      <c r="I2928" s="334">
        <f>ROUND((H2928-SUMIF(Anlagenbewegungsdaten!$B:$B,A2928,Anlagenbewegungsdaten!D:D)),3)</f>
        <v>0</v>
      </c>
      <c r="J2928" s="335" t="s">
        <v>5179</v>
      </c>
      <c r="K2928" s="335" t="s">
        <v>5193</v>
      </c>
      <c r="L2928" s="516">
        <v>16.37</v>
      </c>
      <c r="M2928" s="332">
        <f>ROUND(SUMIF(Anlagenbewegungsdaten_AV!B:B,A2928,Anlagenbewegungsdaten_AV!C:C),3)</f>
        <v>0</v>
      </c>
      <c r="N2928" s="330">
        <f>IF(ISBLANK(L2928),ROUND(SUMIF(Anlagenbewegungsdaten_AV!B:B,A2928,Anlagenbewegungsdaten_AV!D:D),2),ROUND(M2928*L2928%,2))</f>
        <v>0</v>
      </c>
      <c r="O2928" s="330">
        <f>ROUND(N2928-SUMIF(Anlagenbewegungsdaten_AV!B:B,A2928,Anlagenbewegungsdaten_AV!D:D),3)</f>
        <v>0</v>
      </c>
    </row>
    <row r="2929" spans="1:15" ht="15" customHeight="1" x14ac:dyDescent="0.25">
      <c r="A2929" s="263" t="s">
        <v>3043</v>
      </c>
      <c r="B2929" s="173" t="s">
        <v>2108</v>
      </c>
      <c r="C2929" s="174" t="s">
        <v>4049</v>
      </c>
      <c r="D2929" s="174" t="s">
        <v>1281</v>
      </c>
      <c r="E2929" s="173" t="s">
        <v>2486</v>
      </c>
      <c r="F2929" s="289">
        <v>23.43</v>
      </c>
      <c r="G2929" s="333">
        <f>ROUND(SUMIF(Anlagenbewegungsdaten!B:B,A2929,Anlagenbewegungsdaten!C:C),3)</f>
        <v>0</v>
      </c>
      <c r="H2929" s="334">
        <f>IF(ISBLANK(F2929),ROUND(SUMIF(Anlagenbewegungsdaten!B:B,A2929,Anlagenbewegungsdaten!D:D),2),ROUND(G2929*F2929%,2))</f>
        <v>0</v>
      </c>
      <c r="I2929" s="334">
        <f>ROUND((H2929-SUMIF(Anlagenbewegungsdaten!$B:$B,A2929,Anlagenbewegungsdaten!D:D)),3)</f>
        <v>0</v>
      </c>
      <c r="J2929" s="335" t="s">
        <v>5179</v>
      </c>
      <c r="K2929" s="335" t="s">
        <v>5193</v>
      </c>
      <c r="L2929" s="516">
        <v>18.739999999999998</v>
      </c>
      <c r="M2929" s="332">
        <f>ROUND(SUMIF(Anlagenbewegungsdaten_AV!B:B,A2929,Anlagenbewegungsdaten_AV!C:C),3)</f>
        <v>0</v>
      </c>
      <c r="N2929" s="330">
        <f>IF(ISBLANK(L2929),ROUND(SUMIF(Anlagenbewegungsdaten_AV!B:B,A2929,Anlagenbewegungsdaten_AV!D:D),2),ROUND(M2929*L2929%,2))</f>
        <v>0</v>
      </c>
      <c r="O2929" s="330">
        <f>ROUND(N2929-SUMIF(Anlagenbewegungsdaten_AV!B:B,A2929,Anlagenbewegungsdaten_AV!D:D),3)</f>
        <v>0</v>
      </c>
    </row>
    <row r="2930" spans="1:15" ht="15" customHeight="1" x14ac:dyDescent="0.25">
      <c r="A2930" s="263" t="s">
        <v>3044</v>
      </c>
      <c r="B2930" s="173" t="s">
        <v>2108</v>
      </c>
      <c r="C2930" s="174" t="s">
        <v>4049</v>
      </c>
      <c r="D2930" s="173" t="s">
        <v>1283</v>
      </c>
      <c r="E2930" s="173" t="s">
        <v>2483</v>
      </c>
      <c r="F2930" s="289">
        <v>20.46</v>
      </c>
      <c r="G2930" s="333">
        <f>ROUND(SUMIF(Anlagenbewegungsdaten!B:B,A2930,Anlagenbewegungsdaten!C:C),3)</f>
        <v>0</v>
      </c>
      <c r="H2930" s="334">
        <f>IF(ISBLANK(F2930),ROUND(SUMIF(Anlagenbewegungsdaten!B:B,A2930,Anlagenbewegungsdaten!D:D),2),ROUND(G2930*F2930%,2))</f>
        <v>0</v>
      </c>
      <c r="I2930" s="334">
        <f>ROUND((H2930-SUMIF(Anlagenbewegungsdaten!$B:$B,A2930,Anlagenbewegungsdaten!D:D)),3)</f>
        <v>0</v>
      </c>
      <c r="J2930" s="335" t="s">
        <v>5179</v>
      </c>
      <c r="K2930" s="335" t="s">
        <v>5193</v>
      </c>
      <c r="L2930" s="516">
        <v>16.37</v>
      </c>
      <c r="M2930" s="332">
        <f>ROUND(SUMIF(Anlagenbewegungsdaten_AV!B:B,A2930,Anlagenbewegungsdaten_AV!C:C),3)</f>
        <v>0</v>
      </c>
      <c r="N2930" s="330">
        <f>IF(ISBLANK(L2930),ROUND(SUMIF(Anlagenbewegungsdaten_AV!B:B,A2930,Anlagenbewegungsdaten_AV!D:D),2),ROUND(M2930*L2930%,2))</f>
        <v>0</v>
      </c>
      <c r="O2930" s="330">
        <f>ROUND(N2930-SUMIF(Anlagenbewegungsdaten_AV!B:B,A2930,Anlagenbewegungsdaten_AV!D:D),3)</f>
        <v>0</v>
      </c>
    </row>
    <row r="2931" spans="1:15" ht="15" customHeight="1" x14ac:dyDescent="0.25">
      <c r="A2931" s="263" t="s">
        <v>3045</v>
      </c>
      <c r="B2931" s="173" t="s">
        <v>2108</v>
      </c>
      <c r="C2931" s="174" t="s">
        <v>4049</v>
      </c>
      <c r="D2931" s="173" t="s">
        <v>1285</v>
      </c>
      <c r="E2931" s="173" t="s">
        <v>2486</v>
      </c>
      <c r="F2931" s="289">
        <v>23.43</v>
      </c>
      <c r="G2931" s="333">
        <f>ROUND(SUMIF(Anlagenbewegungsdaten!B:B,A2931,Anlagenbewegungsdaten!C:C),3)</f>
        <v>0</v>
      </c>
      <c r="H2931" s="334">
        <f>IF(ISBLANK(F2931),ROUND(SUMIF(Anlagenbewegungsdaten!B:B,A2931,Anlagenbewegungsdaten!D:D),2),ROUND(G2931*F2931%,2))</f>
        <v>0</v>
      </c>
      <c r="I2931" s="334">
        <f>ROUND((H2931-SUMIF(Anlagenbewegungsdaten!$B:$B,A2931,Anlagenbewegungsdaten!D:D)),3)</f>
        <v>0</v>
      </c>
      <c r="J2931" s="335" t="s">
        <v>5179</v>
      </c>
      <c r="K2931" s="335" t="s">
        <v>5193</v>
      </c>
      <c r="L2931" s="516">
        <v>18.739999999999998</v>
      </c>
      <c r="M2931" s="332">
        <f>ROUND(SUMIF(Anlagenbewegungsdaten_AV!B:B,A2931,Anlagenbewegungsdaten_AV!C:C),3)</f>
        <v>0</v>
      </c>
      <c r="N2931" s="330">
        <f>IF(ISBLANK(L2931),ROUND(SUMIF(Anlagenbewegungsdaten_AV!B:B,A2931,Anlagenbewegungsdaten_AV!D:D),2),ROUND(M2931*L2931%,2))</f>
        <v>0</v>
      </c>
      <c r="O2931" s="330">
        <f>ROUND(N2931-SUMIF(Anlagenbewegungsdaten_AV!B:B,A2931,Anlagenbewegungsdaten_AV!D:D),3)</f>
        <v>0</v>
      </c>
    </row>
    <row r="2932" spans="1:15" ht="15" customHeight="1" x14ac:dyDescent="0.25">
      <c r="A2932" s="263" t="s">
        <v>3046</v>
      </c>
      <c r="B2932" s="173" t="s">
        <v>2108</v>
      </c>
      <c r="C2932" s="174" t="s">
        <v>4049</v>
      </c>
      <c r="D2932" s="173" t="s">
        <v>1287</v>
      </c>
      <c r="E2932" s="173" t="s">
        <v>2483</v>
      </c>
      <c r="F2932" s="289">
        <v>21.45</v>
      </c>
      <c r="G2932" s="333">
        <f>ROUND(SUMIF(Anlagenbewegungsdaten!B:B,A2932,Anlagenbewegungsdaten!C:C),3)</f>
        <v>0</v>
      </c>
      <c r="H2932" s="334">
        <f>IF(ISBLANK(F2932),ROUND(SUMIF(Anlagenbewegungsdaten!B:B,A2932,Anlagenbewegungsdaten!D:D),2),ROUND(G2932*F2932%,2))</f>
        <v>0</v>
      </c>
      <c r="I2932" s="334">
        <f>ROUND((H2932-SUMIF(Anlagenbewegungsdaten!$B:$B,A2932,Anlagenbewegungsdaten!D:D)),3)</f>
        <v>0</v>
      </c>
      <c r="J2932" s="335" t="s">
        <v>5179</v>
      </c>
      <c r="K2932" s="335" t="s">
        <v>5193</v>
      </c>
      <c r="L2932" s="516">
        <v>17.16</v>
      </c>
      <c r="M2932" s="332">
        <f>ROUND(SUMIF(Anlagenbewegungsdaten_AV!B:B,A2932,Anlagenbewegungsdaten_AV!C:C),3)</f>
        <v>0</v>
      </c>
      <c r="N2932" s="330">
        <f>IF(ISBLANK(L2932),ROUND(SUMIF(Anlagenbewegungsdaten_AV!B:B,A2932,Anlagenbewegungsdaten_AV!D:D),2),ROUND(M2932*L2932%,2))</f>
        <v>0</v>
      </c>
      <c r="O2932" s="330">
        <f>ROUND(N2932-SUMIF(Anlagenbewegungsdaten_AV!B:B,A2932,Anlagenbewegungsdaten_AV!D:D),3)</f>
        <v>0</v>
      </c>
    </row>
    <row r="2933" spans="1:15" ht="15" customHeight="1" x14ac:dyDescent="0.25">
      <c r="A2933" s="263" t="s">
        <v>3047</v>
      </c>
      <c r="B2933" s="173" t="s">
        <v>2108</v>
      </c>
      <c r="C2933" s="174" t="s">
        <v>4049</v>
      </c>
      <c r="D2933" s="173" t="s">
        <v>1289</v>
      </c>
      <c r="E2933" s="173" t="s">
        <v>2486</v>
      </c>
      <c r="F2933" s="289">
        <v>24.42</v>
      </c>
      <c r="G2933" s="333">
        <f>ROUND(SUMIF(Anlagenbewegungsdaten!B:B,A2933,Anlagenbewegungsdaten!C:C),3)</f>
        <v>0</v>
      </c>
      <c r="H2933" s="334">
        <f>IF(ISBLANK(F2933),ROUND(SUMIF(Anlagenbewegungsdaten!B:B,A2933,Anlagenbewegungsdaten!D:D),2),ROUND(G2933*F2933%,2))</f>
        <v>0</v>
      </c>
      <c r="I2933" s="334">
        <f>ROUND((H2933-SUMIF(Anlagenbewegungsdaten!$B:$B,A2933,Anlagenbewegungsdaten!D:D)),3)</f>
        <v>0</v>
      </c>
      <c r="J2933" s="335" t="s">
        <v>5179</v>
      </c>
      <c r="K2933" s="335" t="s">
        <v>5193</v>
      </c>
      <c r="L2933" s="516">
        <v>19.54</v>
      </c>
      <c r="M2933" s="332">
        <f>ROUND(SUMIF(Anlagenbewegungsdaten_AV!B:B,A2933,Anlagenbewegungsdaten_AV!C:C),3)</f>
        <v>0</v>
      </c>
      <c r="N2933" s="330">
        <f>IF(ISBLANK(L2933),ROUND(SUMIF(Anlagenbewegungsdaten_AV!B:B,A2933,Anlagenbewegungsdaten_AV!D:D),2),ROUND(M2933*L2933%,2))</f>
        <v>0</v>
      </c>
      <c r="O2933" s="330">
        <f>ROUND(N2933-SUMIF(Anlagenbewegungsdaten_AV!B:B,A2933,Anlagenbewegungsdaten_AV!D:D),3)</f>
        <v>0</v>
      </c>
    </row>
    <row r="2934" spans="1:15" ht="15" customHeight="1" x14ac:dyDescent="0.25">
      <c r="A2934" s="263" t="s">
        <v>3048</v>
      </c>
      <c r="B2934" s="173" t="s">
        <v>2108</v>
      </c>
      <c r="C2934" s="174" t="s">
        <v>4049</v>
      </c>
      <c r="D2934" s="173" t="s">
        <v>1291</v>
      </c>
      <c r="E2934" s="173" t="s">
        <v>2483</v>
      </c>
      <c r="F2934" s="289">
        <v>22.44</v>
      </c>
      <c r="G2934" s="333">
        <f>ROUND(SUMIF(Anlagenbewegungsdaten!B:B,A2934,Anlagenbewegungsdaten!C:C),3)</f>
        <v>0</v>
      </c>
      <c r="H2934" s="334">
        <f>IF(ISBLANK(F2934),ROUND(SUMIF(Anlagenbewegungsdaten!B:B,A2934,Anlagenbewegungsdaten!D:D),2),ROUND(G2934*F2934%,2))</f>
        <v>0</v>
      </c>
      <c r="I2934" s="334">
        <f>ROUND((H2934-SUMIF(Anlagenbewegungsdaten!$B:$B,A2934,Anlagenbewegungsdaten!D:D)),3)</f>
        <v>0</v>
      </c>
      <c r="J2934" s="335" t="s">
        <v>5179</v>
      </c>
      <c r="K2934" s="335" t="s">
        <v>5193</v>
      </c>
      <c r="L2934" s="516">
        <v>17.95</v>
      </c>
      <c r="M2934" s="332">
        <f>ROUND(SUMIF(Anlagenbewegungsdaten_AV!B:B,A2934,Anlagenbewegungsdaten_AV!C:C),3)</f>
        <v>0</v>
      </c>
      <c r="N2934" s="330">
        <f>IF(ISBLANK(L2934),ROUND(SUMIF(Anlagenbewegungsdaten_AV!B:B,A2934,Anlagenbewegungsdaten_AV!D:D),2),ROUND(M2934*L2934%,2))</f>
        <v>0</v>
      </c>
      <c r="O2934" s="330">
        <f>ROUND(N2934-SUMIF(Anlagenbewegungsdaten_AV!B:B,A2934,Anlagenbewegungsdaten_AV!D:D),3)</f>
        <v>0</v>
      </c>
    </row>
    <row r="2935" spans="1:15" ht="15" customHeight="1" x14ac:dyDescent="0.25">
      <c r="A2935" s="263" t="s">
        <v>3049</v>
      </c>
      <c r="B2935" s="173" t="s">
        <v>2108</v>
      </c>
      <c r="C2935" s="174" t="s">
        <v>4049</v>
      </c>
      <c r="D2935" s="173" t="s">
        <v>812</v>
      </c>
      <c r="E2935" s="173" t="s">
        <v>2486</v>
      </c>
      <c r="F2935" s="289">
        <v>25.41</v>
      </c>
      <c r="G2935" s="333">
        <f>ROUND(SUMIF(Anlagenbewegungsdaten!B:B,A2935,Anlagenbewegungsdaten!C:C),3)</f>
        <v>0</v>
      </c>
      <c r="H2935" s="334">
        <f>IF(ISBLANK(F2935),ROUND(SUMIF(Anlagenbewegungsdaten!B:B,A2935,Anlagenbewegungsdaten!D:D),2),ROUND(G2935*F2935%,2))</f>
        <v>0</v>
      </c>
      <c r="I2935" s="334">
        <f>ROUND((H2935-SUMIF(Anlagenbewegungsdaten!$B:$B,A2935,Anlagenbewegungsdaten!D:D)),3)</f>
        <v>0</v>
      </c>
      <c r="J2935" s="335" t="s">
        <v>5179</v>
      </c>
      <c r="K2935" s="335" t="s">
        <v>5193</v>
      </c>
      <c r="L2935" s="516">
        <v>20.329999999999998</v>
      </c>
      <c r="M2935" s="332">
        <f>ROUND(SUMIF(Anlagenbewegungsdaten_AV!B:B,A2935,Anlagenbewegungsdaten_AV!C:C),3)</f>
        <v>0</v>
      </c>
      <c r="N2935" s="330">
        <f>IF(ISBLANK(L2935),ROUND(SUMIF(Anlagenbewegungsdaten_AV!B:B,A2935,Anlagenbewegungsdaten_AV!D:D),2),ROUND(M2935*L2935%,2))</f>
        <v>0</v>
      </c>
      <c r="O2935" s="330">
        <f>ROUND(N2935-SUMIF(Anlagenbewegungsdaten_AV!B:B,A2935,Anlagenbewegungsdaten_AV!D:D),3)</f>
        <v>0</v>
      </c>
    </row>
    <row r="2936" spans="1:15" ht="15" customHeight="1" x14ac:dyDescent="0.25">
      <c r="A2936" s="263" t="s">
        <v>3050</v>
      </c>
      <c r="B2936" s="173" t="s">
        <v>2108</v>
      </c>
      <c r="C2936" s="174" t="s">
        <v>4049</v>
      </c>
      <c r="D2936" s="173" t="s">
        <v>814</v>
      </c>
      <c r="E2936" s="173" t="s">
        <v>2483</v>
      </c>
      <c r="F2936" s="289">
        <v>23.43</v>
      </c>
      <c r="G2936" s="333">
        <f>ROUND(SUMIF(Anlagenbewegungsdaten!B:B,A2936,Anlagenbewegungsdaten!C:C),3)</f>
        <v>0</v>
      </c>
      <c r="H2936" s="334">
        <f>IF(ISBLANK(F2936),ROUND(SUMIF(Anlagenbewegungsdaten!B:B,A2936,Anlagenbewegungsdaten!D:D),2),ROUND(G2936*F2936%,2))</f>
        <v>0</v>
      </c>
      <c r="I2936" s="334">
        <f>ROUND((H2936-SUMIF(Anlagenbewegungsdaten!$B:$B,A2936,Anlagenbewegungsdaten!D:D)),3)</f>
        <v>0</v>
      </c>
      <c r="J2936" s="335" t="s">
        <v>5179</v>
      </c>
      <c r="K2936" s="335" t="s">
        <v>5193</v>
      </c>
      <c r="L2936" s="516">
        <v>18.739999999999998</v>
      </c>
      <c r="M2936" s="332">
        <f>ROUND(SUMIF(Anlagenbewegungsdaten_AV!B:B,A2936,Anlagenbewegungsdaten_AV!C:C),3)</f>
        <v>0</v>
      </c>
      <c r="N2936" s="330">
        <f>IF(ISBLANK(L2936),ROUND(SUMIF(Anlagenbewegungsdaten_AV!B:B,A2936,Anlagenbewegungsdaten_AV!D:D),2),ROUND(M2936*L2936%,2))</f>
        <v>0</v>
      </c>
      <c r="O2936" s="330">
        <f>ROUND(N2936-SUMIF(Anlagenbewegungsdaten_AV!B:B,A2936,Anlagenbewegungsdaten_AV!D:D),3)</f>
        <v>0</v>
      </c>
    </row>
    <row r="2937" spans="1:15" ht="15" customHeight="1" x14ac:dyDescent="0.25">
      <c r="A2937" s="263" t="s">
        <v>3051</v>
      </c>
      <c r="B2937" s="173" t="s">
        <v>2108</v>
      </c>
      <c r="C2937" s="174" t="s">
        <v>4049</v>
      </c>
      <c r="D2937" s="173" t="s">
        <v>816</v>
      </c>
      <c r="E2937" s="173" t="s">
        <v>2486</v>
      </c>
      <c r="F2937" s="289">
        <v>26.4</v>
      </c>
      <c r="G2937" s="333">
        <f>ROUND(SUMIF(Anlagenbewegungsdaten!B:B,A2937,Anlagenbewegungsdaten!C:C),3)</f>
        <v>0</v>
      </c>
      <c r="H2937" s="334">
        <f>IF(ISBLANK(F2937),ROUND(SUMIF(Anlagenbewegungsdaten!B:B,A2937,Anlagenbewegungsdaten!D:D),2),ROUND(G2937*F2937%,2))</f>
        <v>0</v>
      </c>
      <c r="I2937" s="334">
        <f>ROUND((H2937-SUMIF(Anlagenbewegungsdaten!$B:$B,A2937,Anlagenbewegungsdaten!D:D)),3)</f>
        <v>0</v>
      </c>
      <c r="J2937" s="335" t="s">
        <v>5179</v>
      </c>
      <c r="K2937" s="335" t="s">
        <v>5193</v>
      </c>
      <c r="L2937" s="516">
        <v>21.12</v>
      </c>
      <c r="M2937" s="332">
        <f>ROUND(SUMIF(Anlagenbewegungsdaten_AV!B:B,A2937,Anlagenbewegungsdaten_AV!C:C),3)</f>
        <v>0</v>
      </c>
      <c r="N2937" s="330">
        <f>IF(ISBLANK(L2937),ROUND(SUMIF(Anlagenbewegungsdaten_AV!B:B,A2937,Anlagenbewegungsdaten_AV!D:D),2),ROUND(M2937*L2937%,2))</f>
        <v>0</v>
      </c>
      <c r="O2937" s="330">
        <f>ROUND(N2937-SUMIF(Anlagenbewegungsdaten_AV!B:B,A2937,Anlagenbewegungsdaten_AV!D:D),3)</f>
        <v>0</v>
      </c>
    </row>
    <row r="2938" spans="1:15" ht="15" customHeight="1" x14ac:dyDescent="0.25">
      <c r="A2938" s="263" t="s">
        <v>3052</v>
      </c>
      <c r="B2938" s="173" t="s">
        <v>2108</v>
      </c>
      <c r="C2938" s="174" t="s">
        <v>4049</v>
      </c>
      <c r="D2938" s="173" t="s">
        <v>818</v>
      </c>
      <c r="E2938" s="173" t="s">
        <v>2483</v>
      </c>
      <c r="F2938" s="289">
        <v>24.42</v>
      </c>
      <c r="G2938" s="333">
        <f>ROUND(SUMIF(Anlagenbewegungsdaten!B:B,A2938,Anlagenbewegungsdaten!C:C),3)</f>
        <v>0</v>
      </c>
      <c r="H2938" s="334">
        <f>IF(ISBLANK(F2938),ROUND(SUMIF(Anlagenbewegungsdaten!B:B,A2938,Anlagenbewegungsdaten!D:D),2),ROUND(G2938*F2938%,2))</f>
        <v>0</v>
      </c>
      <c r="I2938" s="334">
        <f>ROUND((H2938-SUMIF(Anlagenbewegungsdaten!$B:$B,A2938,Anlagenbewegungsdaten!D:D)),3)</f>
        <v>0</v>
      </c>
      <c r="J2938" s="335" t="s">
        <v>5179</v>
      </c>
      <c r="K2938" s="335" t="s">
        <v>5193</v>
      </c>
      <c r="L2938" s="516">
        <v>19.54</v>
      </c>
      <c r="M2938" s="332">
        <f>ROUND(SUMIF(Anlagenbewegungsdaten_AV!B:B,A2938,Anlagenbewegungsdaten_AV!C:C),3)</f>
        <v>0</v>
      </c>
      <c r="N2938" s="330">
        <f>IF(ISBLANK(L2938),ROUND(SUMIF(Anlagenbewegungsdaten_AV!B:B,A2938,Anlagenbewegungsdaten_AV!D:D),2),ROUND(M2938*L2938%,2))</f>
        <v>0</v>
      </c>
      <c r="O2938" s="330">
        <f>ROUND(N2938-SUMIF(Anlagenbewegungsdaten_AV!B:B,A2938,Anlagenbewegungsdaten_AV!D:D),3)</f>
        <v>0</v>
      </c>
    </row>
    <row r="2939" spans="1:15" ht="15" customHeight="1" x14ac:dyDescent="0.25">
      <c r="A2939" s="263" t="s">
        <v>3053</v>
      </c>
      <c r="B2939" s="173" t="s">
        <v>2108</v>
      </c>
      <c r="C2939" s="174" t="s">
        <v>4049</v>
      </c>
      <c r="D2939" s="173" t="s">
        <v>820</v>
      </c>
      <c r="E2939" s="173" t="s">
        <v>2486</v>
      </c>
      <c r="F2939" s="289">
        <v>27.39</v>
      </c>
      <c r="G2939" s="333">
        <f>ROUND(SUMIF(Anlagenbewegungsdaten!B:B,A2939,Anlagenbewegungsdaten!C:C),3)</f>
        <v>0</v>
      </c>
      <c r="H2939" s="334">
        <f>IF(ISBLANK(F2939),ROUND(SUMIF(Anlagenbewegungsdaten!B:B,A2939,Anlagenbewegungsdaten!D:D),2),ROUND(G2939*F2939%,2))</f>
        <v>0</v>
      </c>
      <c r="I2939" s="334">
        <f>ROUND((H2939-SUMIF(Anlagenbewegungsdaten!$B:$B,A2939,Anlagenbewegungsdaten!D:D)),3)</f>
        <v>0</v>
      </c>
      <c r="J2939" s="335" t="s">
        <v>5179</v>
      </c>
      <c r="K2939" s="335" t="s">
        <v>5193</v>
      </c>
      <c r="L2939" s="516">
        <v>21.91</v>
      </c>
      <c r="M2939" s="332">
        <f>ROUND(SUMIF(Anlagenbewegungsdaten_AV!B:B,A2939,Anlagenbewegungsdaten_AV!C:C),3)</f>
        <v>0</v>
      </c>
      <c r="N2939" s="330">
        <f>IF(ISBLANK(L2939),ROUND(SUMIF(Anlagenbewegungsdaten_AV!B:B,A2939,Anlagenbewegungsdaten_AV!D:D),2),ROUND(M2939*L2939%,2))</f>
        <v>0</v>
      </c>
      <c r="O2939" s="330">
        <f>ROUND(N2939-SUMIF(Anlagenbewegungsdaten_AV!B:B,A2939,Anlagenbewegungsdaten_AV!D:D),3)</f>
        <v>0</v>
      </c>
    </row>
    <row r="2940" spans="1:15" ht="15" customHeight="1" x14ac:dyDescent="0.25">
      <c r="A2940" s="263" t="s">
        <v>3054</v>
      </c>
      <c r="B2940" s="173" t="s">
        <v>2108</v>
      </c>
      <c r="C2940" s="174" t="s">
        <v>4049</v>
      </c>
      <c r="D2940" s="173" t="s">
        <v>822</v>
      </c>
      <c r="E2940" s="173" t="s">
        <v>2483</v>
      </c>
      <c r="F2940" s="289">
        <v>25.41</v>
      </c>
      <c r="G2940" s="333">
        <f>ROUND(SUMIF(Anlagenbewegungsdaten!B:B,A2940,Anlagenbewegungsdaten!C:C),3)</f>
        <v>0</v>
      </c>
      <c r="H2940" s="334">
        <f>IF(ISBLANK(F2940),ROUND(SUMIF(Anlagenbewegungsdaten!B:B,A2940,Anlagenbewegungsdaten!D:D),2),ROUND(G2940*F2940%,2))</f>
        <v>0</v>
      </c>
      <c r="I2940" s="334">
        <f>ROUND((H2940-SUMIF(Anlagenbewegungsdaten!$B:$B,A2940,Anlagenbewegungsdaten!D:D)),3)</f>
        <v>0</v>
      </c>
      <c r="J2940" s="335" t="s">
        <v>5179</v>
      </c>
      <c r="K2940" s="335" t="s">
        <v>5193</v>
      </c>
      <c r="L2940" s="516">
        <v>20.329999999999998</v>
      </c>
      <c r="M2940" s="332">
        <f>ROUND(SUMIF(Anlagenbewegungsdaten_AV!B:B,A2940,Anlagenbewegungsdaten_AV!C:C),3)</f>
        <v>0</v>
      </c>
      <c r="N2940" s="330">
        <f>IF(ISBLANK(L2940),ROUND(SUMIF(Anlagenbewegungsdaten_AV!B:B,A2940,Anlagenbewegungsdaten_AV!D:D),2),ROUND(M2940*L2940%,2))</f>
        <v>0</v>
      </c>
      <c r="O2940" s="330">
        <f>ROUND(N2940-SUMIF(Anlagenbewegungsdaten_AV!B:B,A2940,Anlagenbewegungsdaten_AV!D:D),3)</f>
        <v>0</v>
      </c>
    </row>
    <row r="2941" spans="1:15" ht="15" customHeight="1" x14ac:dyDescent="0.25">
      <c r="A2941" s="263" t="s">
        <v>3055</v>
      </c>
      <c r="B2941" s="173" t="s">
        <v>2108</v>
      </c>
      <c r="C2941" s="174" t="s">
        <v>4049</v>
      </c>
      <c r="D2941" s="173" t="s">
        <v>824</v>
      </c>
      <c r="E2941" s="173" t="s">
        <v>2486</v>
      </c>
      <c r="F2941" s="289">
        <v>28.38</v>
      </c>
      <c r="G2941" s="333">
        <f>ROUND(SUMIF(Anlagenbewegungsdaten!B:B,A2941,Anlagenbewegungsdaten!C:C),3)</f>
        <v>0</v>
      </c>
      <c r="H2941" s="334">
        <f>IF(ISBLANK(F2941),ROUND(SUMIF(Anlagenbewegungsdaten!B:B,A2941,Anlagenbewegungsdaten!D:D),2),ROUND(G2941*F2941%,2))</f>
        <v>0</v>
      </c>
      <c r="I2941" s="334">
        <f>ROUND((H2941-SUMIF(Anlagenbewegungsdaten!$B:$B,A2941,Anlagenbewegungsdaten!D:D)),3)</f>
        <v>0</v>
      </c>
      <c r="J2941" s="335" t="s">
        <v>5179</v>
      </c>
      <c r="K2941" s="335" t="s">
        <v>5193</v>
      </c>
      <c r="L2941" s="516">
        <v>22.7</v>
      </c>
      <c r="M2941" s="332">
        <f>ROUND(SUMIF(Anlagenbewegungsdaten_AV!B:B,A2941,Anlagenbewegungsdaten_AV!C:C),3)</f>
        <v>0</v>
      </c>
      <c r="N2941" s="330">
        <f>IF(ISBLANK(L2941),ROUND(SUMIF(Anlagenbewegungsdaten_AV!B:B,A2941,Anlagenbewegungsdaten_AV!D:D),2),ROUND(M2941*L2941%,2))</f>
        <v>0</v>
      </c>
      <c r="O2941" s="330">
        <f>ROUND(N2941-SUMIF(Anlagenbewegungsdaten_AV!B:B,A2941,Anlagenbewegungsdaten_AV!D:D),3)</f>
        <v>0</v>
      </c>
    </row>
    <row r="2942" spans="1:15" ht="15" customHeight="1" x14ac:dyDescent="0.25">
      <c r="A2942" s="263" t="s">
        <v>3056</v>
      </c>
      <c r="B2942" s="173" t="s">
        <v>2108</v>
      </c>
      <c r="C2942" s="174" t="s">
        <v>4049</v>
      </c>
      <c r="D2942" s="173" t="s">
        <v>826</v>
      </c>
      <c r="E2942" s="173" t="s">
        <v>2483</v>
      </c>
      <c r="F2942" s="289">
        <v>26.4</v>
      </c>
      <c r="G2942" s="333">
        <f>ROUND(SUMIF(Anlagenbewegungsdaten!B:B,A2942,Anlagenbewegungsdaten!C:C),3)</f>
        <v>0</v>
      </c>
      <c r="H2942" s="334">
        <f>IF(ISBLANK(F2942),ROUND(SUMIF(Anlagenbewegungsdaten!B:B,A2942,Anlagenbewegungsdaten!D:D),2),ROUND(G2942*F2942%,2))</f>
        <v>0</v>
      </c>
      <c r="I2942" s="334">
        <f>ROUND((H2942-SUMIF(Anlagenbewegungsdaten!$B:$B,A2942,Anlagenbewegungsdaten!D:D)),3)</f>
        <v>0</v>
      </c>
      <c r="J2942" s="335" t="s">
        <v>5179</v>
      </c>
      <c r="K2942" s="335" t="s">
        <v>5193</v>
      </c>
      <c r="L2942" s="516">
        <v>21.12</v>
      </c>
      <c r="M2942" s="332">
        <f>ROUND(SUMIF(Anlagenbewegungsdaten_AV!B:B,A2942,Anlagenbewegungsdaten_AV!C:C),3)</f>
        <v>0</v>
      </c>
      <c r="N2942" s="330">
        <f>IF(ISBLANK(L2942),ROUND(SUMIF(Anlagenbewegungsdaten_AV!B:B,A2942,Anlagenbewegungsdaten_AV!D:D),2),ROUND(M2942*L2942%,2))</f>
        <v>0</v>
      </c>
      <c r="O2942" s="330">
        <f>ROUND(N2942-SUMIF(Anlagenbewegungsdaten_AV!B:B,A2942,Anlagenbewegungsdaten_AV!D:D),3)</f>
        <v>0</v>
      </c>
    </row>
    <row r="2943" spans="1:15" ht="15" customHeight="1" x14ac:dyDescent="0.25">
      <c r="A2943" s="263" t="s">
        <v>3057</v>
      </c>
      <c r="B2943" s="173" t="s">
        <v>2108</v>
      </c>
      <c r="C2943" s="174" t="s">
        <v>4049</v>
      </c>
      <c r="D2943" s="173" t="s">
        <v>828</v>
      </c>
      <c r="E2943" s="173" t="s">
        <v>2486</v>
      </c>
      <c r="F2943" s="289">
        <v>29.37</v>
      </c>
      <c r="G2943" s="333">
        <f>ROUND(SUMIF(Anlagenbewegungsdaten!B:B,A2943,Anlagenbewegungsdaten!C:C),3)</f>
        <v>0</v>
      </c>
      <c r="H2943" s="334">
        <f>IF(ISBLANK(F2943),ROUND(SUMIF(Anlagenbewegungsdaten!B:B,A2943,Anlagenbewegungsdaten!D:D),2),ROUND(G2943*F2943%,2))</f>
        <v>0</v>
      </c>
      <c r="I2943" s="334">
        <f>ROUND((H2943-SUMIF(Anlagenbewegungsdaten!$B:$B,A2943,Anlagenbewegungsdaten!D:D)),3)</f>
        <v>0</v>
      </c>
      <c r="J2943" s="335" t="s">
        <v>5179</v>
      </c>
      <c r="K2943" s="335" t="s">
        <v>5193</v>
      </c>
      <c r="L2943" s="516">
        <v>23.5</v>
      </c>
      <c r="M2943" s="332">
        <f>ROUND(SUMIF(Anlagenbewegungsdaten_AV!B:B,A2943,Anlagenbewegungsdaten_AV!C:C),3)</f>
        <v>0</v>
      </c>
      <c r="N2943" s="330">
        <f>IF(ISBLANK(L2943),ROUND(SUMIF(Anlagenbewegungsdaten_AV!B:B,A2943,Anlagenbewegungsdaten_AV!D:D),2),ROUND(M2943*L2943%,2))</f>
        <v>0</v>
      </c>
      <c r="O2943" s="330">
        <f>ROUND(N2943-SUMIF(Anlagenbewegungsdaten_AV!B:B,A2943,Anlagenbewegungsdaten_AV!D:D),3)</f>
        <v>0</v>
      </c>
    </row>
    <row r="2944" spans="1:15" ht="15" customHeight="1" x14ac:dyDescent="0.25">
      <c r="A2944" s="263" t="s">
        <v>3058</v>
      </c>
      <c r="B2944" s="173" t="s">
        <v>2108</v>
      </c>
      <c r="C2944" s="174" t="s">
        <v>4049</v>
      </c>
      <c r="D2944" s="173" t="s">
        <v>830</v>
      </c>
      <c r="E2944" s="173" t="s">
        <v>2483</v>
      </c>
      <c r="F2944" s="289">
        <v>27.39</v>
      </c>
      <c r="G2944" s="333">
        <f>ROUND(SUMIF(Anlagenbewegungsdaten!B:B,A2944,Anlagenbewegungsdaten!C:C),3)</f>
        <v>0</v>
      </c>
      <c r="H2944" s="334">
        <f>IF(ISBLANK(F2944),ROUND(SUMIF(Anlagenbewegungsdaten!B:B,A2944,Anlagenbewegungsdaten!D:D),2),ROUND(G2944*F2944%,2))</f>
        <v>0</v>
      </c>
      <c r="I2944" s="334">
        <f>ROUND((H2944-SUMIF(Anlagenbewegungsdaten!$B:$B,A2944,Anlagenbewegungsdaten!D:D)),3)</f>
        <v>0</v>
      </c>
      <c r="J2944" s="335" t="s">
        <v>5179</v>
      </c>
      <c r="K2944" s="335" t="s">
        <v>5193</v>
      </c>
      <c r="L2944" s="516">
        <v>21.91</v>
      </c>
      <c r="M2944" s="332">
        <f>ROUND(SUMIF(Anlagenbewegungsdaten_AV!B:B,A2944,Anlagenbewegungsdaten_AV!C:C),3)</f>
        <v>0</v>
      </c>
      <c r="N2944" s="330">
        <f>IF(ISBLANK(L2944),ROUND(SUMIF(Anlagenbewegungsdaten_AV!B:B,A2944,Anlagenbewegungsdaten_AV!D:D),2),ROUND(M2944*L2944%,2))</f>
        <v>0</v>
      </c>
      <c r="O2944" s="330">
        <f>ROUND(N2944-SUMIF(Anlagenbewegungsdaten_AV!B:B,A2944,Anlagenbewegungsdaten_AV!D:D),3)</f>
        <v>0</v>
      </c>
    </row>
    <row r="2945" spans="1:15" ht="15" customHeight="1" x14ac:dyDescent="0.25">
      <c r="A2945" s="263" t="s">
        <v>3059</v>
      </c>
      <c r="B2945" s="173" t="s">
        <v>2108</v>
      </c>
      <c r="C2945" s="174" t="s">
        <v>4049</v>
      </c>
      <c r="D2945" s="173" t="s">
        <v>832</v>
      </c>
      <c r="E2945" s="173" t="s">
        <v>2486</v>
      </c>
      <c r="F2945" s="289">
        <v>30.36</v>
      </c>
      <c r="G2945" s="333">
        <f>ROUND(SUMIF(Anlagenbewegungsdaten!B:B,A2945,Anlagenbewegungsdaten!C:C),3)</f>
        <v>0</v>
      </c>
      <c r="H2945" s="334">
        <f>IF(ISBLANK(F2945),ROUND(SUMIF(Anlagenbewegungsdaten!B:B,A2945,Anlagenbewegungsdaten!D:D),2),ROUND(G2945*F2945%,2))</f>
        <v>0</v>
      </c>
      <c r="I2945" s="334">
        <f>ROUND((H2945-SUMIF(Anlagenbewegungsdaten!$B:$B,A2945,Anlagenbewegungsdaten!D:D)),3)</f>
        <v>0</v>
      </c>
      <c r="J2945" s="335" t="s">
        <v>5179</v>
      </c>
      <c r="K2945" s="335" t="s">
        <v>5193</v>
      </c>
      <c r="L2945" s="516">
        <v>24.29</v>
      </c>
      <c r="M2945" s="332">
        <f>ROUND(SUMIF(Anlagenbewegungsdaten_AV!B:B,A2945,Anlagenbewegungsdaten_AV!C:C),3)</f>
        <v>0</v>
      </c>
      <c r="N2945" s="330">
        <f>IF(ISBLANK(L2945),ROUND(SUMIF(Anlagenbewegungsdaten_AV!B:B,A2945,Anlagenbewegungsdaten_AV!D:D),2),ROUND(M2945*L2945%,2))</f>
        <v>0</v>
      </c>
      <c r="O2945" s="330">
        <f>ROUND(N2945-SUMIF(Anlagenbewegungsdaten_AV!B:B,A2945,Anlagenbewegungsdaten_AV!D:D),3)</f>
        <v>0</v>
      </c>
    </row>
    <row r="2946" spans="1:15" ht="15" customHeight="1" x14ac:dyDescent="0.25">
      <c r="A2946" s="263" t="s">
        <v>3060</v>
      </c>
      <c r="B2946" s="173" t="s">
        <v>2108</v>
      </c>
      <c r="C2946" s="174" t="s">
        <v>4049</v>
      </c>
      <c r="D2946" s="173" t="s">
        <v>834</v>
      </c>
      <c r="E2946" s="173" t="s">
        <v>2483</v>
      </c>
      <c r="F2946" s="289">
        <v>12.54</v>
      </c>
      <c r="G2946" s="333">
        <f>ROUND(SUMIF(Anlagenbewegungsdaten!B:B,A2946,Anlagenbewegungsdaten!C:C),3)</f>
        <v>0</v>
      </c>
      <c r="H2946" s="334">
        <f>IF(ISBLANK(F2946),ROUND(SUMIF(Anlagenbewegungsdaten!B:B,A2946,Anlagenbewegungsdaten!D:D),2),ROUND(G2946*F2946%,2))</f>
        <v>0</v>
      </c>
      <c r="I2946" s="334">
        <f>ROUND((H2946-SUMIF(Anlagenbewegungsdaten!$B:$B,A2946,Anlagenbewegungsdaten!D:D)),3)</f>
        <v>0</v>
      </c>
      <c r="J2946" s="335" t="s">
        <v>5179</v>
      </c>
      <c r="K2946" s="335" t="s">
        <v>5193</v>
      </c>
      <c r="L2946" s="516">
        <v>10.029999999999999</v>
      </c>
      <c r="M2946" s="332">
        <f>ROUND(SUMIF(Anlagenbewegungsdaten_AV!B:B,A2946,Anlagenbewegungsdaten_AV!C:C),3)</f>
        <v>0</v>
      </c>
      <c r="N2946" s="330">
        <f>IF(ISBLANK(L2946),ROUND(SUMIF(Anlagenbewegungsdaten_AV!B:B,A2946,Anlagenbewegungsdaten_AV!D:D),2),ROUND(M2946*L2946%,2))</f>
        <v>0</v>
      </c>
      <c r="O2946" s="330">
        <f>ROUND(N2946-SUMIF(Anlagenbewegungsdaten_AV!B:B,A2946,Anlagenbewegungsdaten_AV!D:D),3)</f>
        <v>0</v>
      </c>
    </row>
    <row r="2947" spans="1:15" ht="15" customHeight="1" x14ac:dyDescent="0.25">
      <c r="A2947" s="263" t="s">
        <v>3061</v>
      </c>
      <c r="B2947" s="173" t="s">
        <v>2108</v>
      </c>
      <c r="C2947" s="174" t="s">
        <v>4049</v>
      </c>
      <c r="D2947" s="173" t="s">
        <v>836</v>
      </c>
      <c r="E2947" s="173" t="s">
        <v>2486</v>
      </c>
      <c r="F2947" s="289">
        <v>15.51</v>
      </c>
      <c r="G2947" s="333">
        <f>ROUND(SUMIF(Anlagenbewegungsdaten!B:B,A2947,Anlagenbewegungsdaten!C:C),3)</f>
        <v>0</v>
      </c>
      <c r="H2947" s="334">
        <f>IF(ISBLANK(F2947),ROUND(SUMIF(Anlagenbewegungsdaten!B:B,A2947,Anlagenbewegungsdaten!D:D),2),ROUND(G2947*F2947%,2))</f>
        <v>0</v>
      </c>
      <c r="I2947" s="334">
        <f>ROUND((H2947-SUMIF(Anlagenbewegungsdaten!$B:$B,A2947,Anlagenbewegungsdaten!D:D)),3)</f>
        <v>0</v>
      </c>
      <c r="J2947" s="335" t="s">
        <v>5179</v>
      </c>
      <c r="K2947" s="335" t="s">
        <v>5193</v>
      </c>
      <c r="L2947" s="516">
        <v>12.41</v>
      </c>
      <c r="M2947" s="332">
        <f>ROUND(SUMIF(Anlagenbewegungsdaten_AV!B:B,A2947,Anlagenbewegungsdaten_AV!C:C),3)</f>
        <v>0</v>
      </c>
      <c r="N2947" s="330">
        <f>IF(ISBLANK(L2947),ROUND(SUMIF(Anlagenbewegungsdaten_AV!B:B,A2947,Anlagenbewegungsdaten_AV!D:D),2),ROUND(M2947*L2947%,2))</f>
        <v>0</v>
      </c>
      <c r="O2947" s="330">
        <f>ROUND(N2947-SUMIF(Anlagenbewegungsdaten_AV!B:B,A2947,Anlagenbewegungsdaten_AV!D:D),3)</f>
        <v>0</v>
      </c>
    </row>
    <row r="2948" spans="1:15" ht="15" customHeight="1" x14ac:dyDescent="0.25">
      <c r="A2948" s="263" t="s">
        <v>3062</v>
      </c>
      <c r="B2948" s="173" t="s">
        <v>2108</v>
      </c>
      <c r="C2948" s="174" t="s">
        <v>4049</v>
      </c>
      <c r="D2948" s="174" t="s">
        <v>838</v>
      </c>
      <c r="E2948" s="173" t="s">
        <v>2483</v>
      </c>
      <c r="F2948" s="289">
        <v>13.53</v>
      </c>
      <c r="G2948" s="333">
        <f>ROUND(SUMIF(Anlagenbewegungsdaten!B:B,A2948,Anlagenbewegungsdaten!C:C),3)</f>
        <v>0</v>
      </c>
      <c r="H2948" s="334">
        <f>IF(ISBLANK(F2948),ROUND(SUMIF(Anlagenbewegungsdaten!B:B,A2948,Anlagenbewegungsdaten!D:D),2),ROUND(G2948*F2948%,2))</f>
        <v>0</v>
      </c>
      <c r="I2948" s="334">
        <f>ROUND((H2948-SUMIF(Anlagenbewegungsdaten!$B:$B,A2948,Anlagenbewegungsdaten!D:D)),3)</f>
        <v>0</v>
      </c>
      <c r="J2948" s="335" t="s">
        <v>5179</v>
      </c>
      <c r="K2948" s="335" t="s">
        <v>5193</v>
      </c>
      <c r="L2948" s="516">
        <v>10.82</v>
      </c>
      <c r="M2948" s="332">
        <f>ROUND(SUMIF(Anlagenbewegungsdaten_AV!B:B,A2948,Anlagenbewegungsdaten_AV!C:C),3)</f>
        <v>0</v>
      </c>
      <c r="N2948" s="330">
        <f>IF(ISBLANK(L2948),ROUND(SUMIF(Anlagenbewegungsdaten_AV!B:B,A2948,Anlagenbewegungsdaten_AV!D:D),2),ROUND(M2948*L2948%,2))</f>
        <v>0</v>
      </c>
      <c r="O2948" s="330">
        <f>ROUND(N2948-SUMIF(Anlagenbewegungsdaten_AV!B:B,A2948,Anlagenbewegungsdaten_AV!D:D),3)</f>
        <v>0</v>
      </c>
    </row>
    <row r="2949" spans="1:15" ht="15" customHeight="1" x14ac:dyDescent="0.25">
      <c r="A2949" s="263" t="s">
        <v>3063</v>
      </c>
      <c r="B2949" s="173" t="s">
        <v>2108</v>
      </c>
      <c r="C2949" s="174" t="s">
        <v>4049</v>
      </c>
      <c r="D2949" s="174" t="s">
        <v>840</v>
      </c>
      <c r="E2949" s="173" t="s">
        <v>2486</v>
      </c>
      <c r="F2949" s="289">
        <v>16.5</v>
      </c>
      <c r="G2949" s="333">
        <f>ROUND(SUMIF(Anlagenbewegungsdaten!B:B,A2949,Anlagenbewegungsdaten!C:C),3)</f>
        <v>0</v>
      </c>
      <c r="H2949" s="334">
        <f>IF(ISBLANK(F2949),ROUND(SUMIF(Anlagenbewegungsdaten!B:B,A2949,Anlagenbewegungsdaten!D:D),2),ROUND(G2949*F2949%,2))</f>
        <v>0</v>
      </c>
      <c r="I2949" s="334">
        <f>ROUND((H2949-SUMIF(Anlagenbewegungsdaten!$B:$B,A2949,Anlagenbewegungsdaten!D:D)),3)</f>
        <v>0</v>
      </c>
      <c r="J2949" s="335" t="s">
        <v>5179</v>
      </c>
      <c r="K2949" s="335" t="s">
        <v>5193</v>
      </c>
      <c r="L2949" s="516">
        <v>13.2</v>
      </c>
      <c r="M2949" s="332">
        <f>ROUND(SUMIF(Anlagenbewegungsdaten_AV!B:B,A2949,Anlagenbewegungsdaten_AV!C:C),3)</f>
        <v>0</v>
      </c>
      <c r="N2949" s="330">
        <f>IF(ISBLANK(L2949),ROUND(SUMIF(Anlagenbewegungsdaten_AV!B:B,A2949,Anlagenbewegungsdaten_AV!D:D),2),ROUND(M2949*L2949%,2))</f>
        <v>0</v>
      </c>
      <c r="O2949" s="330">
        <f>ROUND(N2949-SUMIF(Anlagenbewegungsdaten_AV!B:B,A2949,Anlagenbewegungsdaten_AV!D:D),3)</f>
        <v>0</v>
      </c>
    </row>
    <row r="2950" spans="1:15" ht="15" customHeight="1" x14ac:dyDescent="0.25">
      <c r="A2950" s="263" t="s">
        <v>3064</v>
      </c>
      <c r="B2950" s="173" t="s">
        <v>2108</v>
      </c>
      <c r="C2950" s="174" t="s">
        <v>4049</v>
      </c>
      <c r="D2950" s="173" t="s">
        <v>842</v>
      </c>
      <c r="E2950" s="173" t="s">
        <v>2483</v>
      </c>
      <c r="F2950" s="289">
        <v>18.48</v>
      </c>
      <c r="G2950" s="333">
        <f>ROUND(SUMIF(Anlagenbewegungsdaten!B:B,A2950,Anlagenbewegungsdaten!C:C),3)</f>
        <v>0</v>
      </c>
      <c r="H2950" s="334">
        <f>IF(ISBLANK(F2950),ROUND(SUMIF(Anlagenbewegungsdaten!B:B,A2950,Anlagenbewegungsdaten!D:D),2),ROUND(G2950*F2950%,2))</f>
        <v>0</v>
      </c>
      <c r="I2950" s="334">
        <f>ROUND((H2950-SUMIF(Anlagenbewegungsdaten!$B:$B,A2950,Anlagenbewegungsdaten!D:D)),3)</f>
        <v>0</v>
      </c>
      <c r="J2950" s="335" t="s">
        <v>5179</v>
      </c>
      <c r="K2950" s="335" t="s">
        <v>5193</v>
      </c>
      <c r="L2950" s="516">
        <v>14.78</v>
      </c>
      <c r="M2950" s="332">
        <f>ROUND(SUMIF(Anlagenbewegungsdaten_AV!B:B,A2950,Anlagenbewegungsdaten_AV!C:C),3)</f>
        <v>0</v>
      </c>
      <c r="N2950" s="330">
        <f>IF(ISBLANK(L2950),ROUND(SUMIF(Anlagenbewegungsdaten_AV!B:B,A2950,Anlagenbewegungsdaten_AV!D:D),2),ROUND(M2950*L2950%,2))</f>
        <v>0</v>
      </c>
      <c r="O2950" s="330">
        <f>ROUND(N2950-SUMIF(Anlagenbewegungsdaten_AV!B:B,A2950,Anlagenbewegungsdaten_AV!D:D),3)</f>
        <v>0</v>
      </c>
    </row>
    <row r="2951" spans="1:15" ht="15" customHeight="1" x14ac:dyDescent="0.25">
      <c r="A2951" s="263" t="s">
        <v>3065</v>
      </c>
      <c r="B2951" s="173" t="s">
        <v>2108</v>
      </c>
      <c r="C2951" s="174" t="s">
        <v>4049</v>
      </c>
      <c r="D2951" s="173" t="s">
        <v>844</v>
      </c>
      <c r="E2951" s="173" t="s">
        <v>2486</v>
      </c>
      <c r="F2951" s="289">
        <v>21.45</v>
      </c>
      <c r="G2951" s="333">
        <f>ROUND(SUMIF(Anlagenbewegungsdaten!B:B,A2951,Anlagenbewegungsdaten!C:C),3)</f>
        <v>0</v>
      </c>
      <c r="H2951" s="334">
        <f>IF(ISBLANK(F2951),ROUND(SUMIF(Anlagenbewegungsdaten!B:B,A2951,Anlagenbewegungsdaten!D:D),2),ROUND(G2951*F2951%,2))</f>
        <v>0</v>
      </c>
      <c r="I2951" s="334">
        <f>ROUND((H2951-SUMIF(Anlagenbewegungsdaten!$B:$B,A2951,Anlagenbewegungsdaten!D:D)),3)</f>
        <v>0</v>
      </c>
      <c r="J2951" s="335" t="s">
        <v>5179</v>
      </c>
      <c r="K2951" s="335" t="s">
        <v>5193</v>
      </c>
      <c r="L2951" s="516">
        <v>17.16</v>
      </c>
      <c r="M2951" s="332">
        <f>ROUND(SUMIF(Anlagenbewegungsdaten_AV!B:B,A2951,Anlagenbewegungsdaten_AV!C:C),3)</f>
        <v>0</v>
      </c>
      <c r="N2951" s="330">
        <f>IF(ISBLANK(L2951),ROUND(SUMIF(Anlagenbewegungsdaten_AV!B:B,A2951,Anlagenbewegungsdaten_AV!D:D),2),ROUND(M2951*L2951%,2))</f>
        <v>0</v>
      </c>
      <c r="O2951" s="330">
        <f>ROUND(N2951-SUMIF(Anlagenbewegungsdaten_AV!B:B,A2951,Anlagenbewegungsdaten_AV!D:D),3)</f>
        <v>0</v>
      </c>
    </row>
    <row r="2952" spans="1:15" ht="15" customHeight="1" x14ac:dyDescent="0.25">
      <c r="A2952" s="263" t="s">
        <v>3066</v>
      </c>
      <c r="B2952" s="173" t="s">
        <v>2108</v>
      </c>
      <c r="C2952" s="174" t="s">
        <v>4049</v>
      </c>
      <c r="D2952" s="174" t="s">
        <v>846</v>
      </c>
      <c r="E2952" s="173" t="s">
        <v>2483</v>
      </c>
      <c r="F2952" s="289">
        <v>19.47</v>
      </c>
      <c r="G2952" s="333">
        <f>ROUND(SUMIF(Anlagenbewegungsdaten!B:B,A2952,Anlagenbewegungsdaten!C:C),3)</f>
        <v>0</v>
      </c>
      <c r="H2952" s="334">
        <f>IF(ISBLANK(F2952),ROUND(SUMIF(Anlagenbewegungsdaten!B:B,A2952,Anlagenbewegungsdaten!D:D),2),ROUND(G2952*F2952%,2))</f>
        <v>0</v>
      </c>
      <c r="I2952" s="334">
        <f>ROUND((H2952-SUMIF(Anlagenbewegungsdaten!$B:$B,A2952,Anlagenbewegungsdaten!D:D)),3)</f>
        <v>0</v>
      </c>
      <c r="J2952" s="335" t="s">
        <v>5179</v>
      </c>
      <c r="K2952" s="335" t="s">
        <v>5193</v>
      </c>
      <c r="L2952" s="516">
        <v>15.58</v>
      </c>
      <c r="M2952" s="332">
        <f>ROUND(SUMIF(Anlagenbewegungsdaten_AV!B:B,A2952,Anlagenbewegungsdaten_AV!C:C),3)</f>
        <v>0</v>
      </c>
      <c r="N2952" s="330">
        <f>IF(ISBLANK(L2952),ROUND(SUMIF(Anlagenbewegungsdaten_AV!B:B,A2952,Anlagenbewegungsdaten_AV!D:D),2),ROUND(M2952*L2952%,2))</f>
        <v>0</v>
      </c>
      <c r="O2952" s="330">
        <f>ROUND(N2952-SUMIF(Anlagenbewegungsdaten_AV!B:B,A2952,Anlagenbewegungsdaten_AV!D:D),3)</f>
        <v>0</v>
      </c>
    </row>
    <row r="2953" spans="1:15" ht="15" customHeight="1" x14ac:dyDescent="0.25">
      <c r="A2953" s="263" t="s">
        <v>3067</v>
      </c>
      <c r="B2953" s="173" t="s">
        <v>2108</v>
      </c>
      <c r="C2953" s="174" t="s">
        <v>4049</v>
      </c>
      <c r="D2953" s="174" t="s">
        <v>848</v>
      </c>
      <c r="E2953" s="173" t="s">
        <v>2486</v>
      </c>
      <c r="F2953" s="289">
        <v>22.44</v>
      </c>
      <c r="G2953" s="333">
        <f>ROUND(SUMIF(Anlagenbewegungsdaten!B:B,A2953,Anlagenbewegungsdaten!C:C),3)</f>
        <v>0</v>
      </c>
      <c r="H2953" s="334">
        <f>IF(ISBLANK(F2953),ROUND(SUMIF(Anlagenbewegungsdaten!B:B,A2953,Anlagenbewegungsdaten!D:D),2),ROUND(G2953*F2953%,2))</f>
        <v>0</v>
      </c>
      <c r="I2953" s="334">
        <f>ROUND((H2953-SUMIF(Anlagenbewegungsdaten!$B:$B,A2953,Anlagenbewegungsdaten!D:D)),3)</f>
        <v>0</v>
      </c>
      <c r="J2953" s="335" t="s">
        <v>5179</v>
      </c>
      <c r="K2953" s="335" t="s">
        <v>5193</v>
      </c>
      <c r="L2953" s="516">
        <v>17.95</v>
      </c>
      <c r="M2953" s="332">
        <f>ROUND(SUMIF(Anlagenbewegungsdaten_AV!B:B,A2953,Anlagenbewegungsdaten_AV!C:C),3)</f>
        <v>0</v>
      </c>
      <c r="N2953" s="330">
        <f>IF(ISBLANK(L2953),ROUND(SUMIF(Anlagenbewegungsdaten_AV!B:B,A2953,Anlagenbewegungsdaten_AV!D:D),2),ROUND(M2953*L2953%,2))</f>
        <v>0</v>
      </c>
      <c r="O2953" s="330">
        <f>ROUND(N2953-SUMIF(Anlagenbewegungsdaten_AV!B:B,A2953,Anlagenbewegungsdaten_AV!D:D),3)</f>
        <v>0</v>
      </c>
    </row>
    <row r="2954" spans="1:15" ht="15" customHeight="1" x14ac:dyDescent="0.25">
      <c r="A2954" s="263" t="s">
        <v>3068</v>
      </c>
      <c r="B2954" s="173" t="s">
        <v>2108</v>
      </c>
      <c r="C2954" s="174" t="s">
        <v>4049</v>
      </c>
      <c r="D2954" s="173" t="s">
        <v>850</v>
      </c>
      <c r="E2954" s="173" t="s">
        <v>2483</v>
      </c>
      <c r="F2954" s="289">
        <v>19.47</v>
      </c>
      <c r="G2954" s="333">
        <f>ROUND(SUMIF(Anlagenbewegungsdaten!B:B,A2954,Anlagenbewegungsdaten!C:C),3)</f>
        <v>0</v>
      </c>
      <c r="H2954" s="334">
        <f>IF(ISBLANK(F2954),ROUND(SUMIF(Anlagenbewegungsdaten!B:B,A2954,Anlagenbewegungsdaten!D:D),2),ROUND(G2954*F2954%,2))</f>
        <v>0</v>
      </c>
      <c r="I2954" s="334">
        <f>ROUND((H2954-SUMIF(Anlagenbewegungsdaten!$B:$B,A2954,Anlagenbewegungsdaten!D:D)),3)</f>
        <v>0</v>
      </c>
      <c r="J2954" s="335" t="s">
        <v>5179</v>
      </c>
      <c r="K2954" s="335" t="s">
        <v>5193</v>
      </c>
      <c r="L2954" s="516">
        <v>15.58</v>
      </c>
      <c r="M2954" s="332">
        <f>ROUND(SUMIF(Anlagenbewegungsdaten_AV!B:B,A2954,Anlagenbewegungsdaten_AV!C:C),3)</f>
        <v>0</v>
      </c>
      <c r="N2954" s="330">
        <f>IF(ISBLANK(L2954),ROUND(SUMIF(Anlagenbewegungsdaten_AV!B:B,A2954,Anlagenbewegungsdaten_AV!D:D),2),ROUND(M2954*L2954%,2))</f>
        <v>0</v>
      </c>
      <c r="O2954" s="330">
        <f>ROUND(N2954-SUMIF(Anlagenbewegungsdaten_AV!B:B,A2954,Anlagenbewegungsdaten_AV!D:D),3)</f>
        <v>0</v>
      </c>
    </row>
    <row r="2955" spans="1:15" ht="15" customHeight="1" x14ac:dyDescent="0.25">
      <c r="A2955" s="263" t="s">
        <v>3069</v>
      </c>
      <c r="B2955" s="173" t="s">
        <v>2108</v>
      </c>
      <c r="C2955" s="174" t="s">
        <v>4049</v>
      </c>
      <c r="D2955" s="173" t="s">
        <v>852</v>
      </c>
      <c r="E2955" s="173" t="s">
        <v>2486</v>
      </c>
      <c r="F2955" s="289">
        <v>22.44</v>
      </c>
      <c r="G2955" s="333">
        <f>ROUND(SUMIF(Anlagenbewegungsdaten!B:B,A2955,Anlagenbewegungsdaten!C:C),3)</f>
        <v>0</v>
      </c>
      <c r="H2955" s="334">
        <f>IF(ISBLANK(F2955),ROUND(SUMIF(Anlagenbewegungsdaten!B:B,A2955,Anlagenbewegungsdaten!D:D),2),ROUND(G2955*F2955%,2))</f>
        <v>0</v>
      </c>
      <c r="I2955" s="334">
        <f>ROUND((H2955-SUMIF(Anlagenbewegungsdaten!$B:$B,A2955,Anlagenbewegungsdaten!D:D)),3)</f>
        <v>0</v>
      </c>
      <c r="J2955" s="335" t="s">
        <v>5179</v>
      </c>
      <c r="K2955" s="335" t="s">
        <v>5193</v>
      </c>
      <c r="L2955" s="516">
        <v>17.95</v>
      </c>
      <c r="M2955" s="332">
        <f>ROUND(SUMIF(Anlagenbewegungsdaten_AV!B:B,A2955,Anlagenbewegungsdaten_AV!C:C),3)</f>
        <v>0</v>
      </c>
      <c r="N2955" s="330">
        <f>IF(ISBLANK(L2955),ROUND(SUMIF(Anlagenbewegungsdaten_AV!B:B,A2955,Anlagenbewegungsdaten_AV!D:D),2),ROUND(M2955*L2955%,2))</f>
        <v>0</v>
      </c>
      <c r="O2955" s="330">
        <f>ROUND(N2955-SUMIF(Anlagenbewegungsdaten_AV!B:B,A2955,Anlagenbewegungsdaten_AV!D:D),3)</f>
        <v>0</v>
      </c>
    </row>
    <row r="2956" spans="1:15" ht="15" customHeight="1" x14ac:dyDescent="0.25">
      <c r="A2956" s="263" t="s">
        <v>3070</v>
      </c>
      <c r="B2956" s="173" t="s">
        <v>2108</v>
      </c>
      <c r="C2956" s="174" t="s">
        <v>4049</v>
      </c>
      <c r="D2956" s="173" t="s">
        <v>854</v>
      </c>
      <c r="E2956" s="173" t="s">
        <v>2483</v>
      </c>
      <c r="F2956" s="289">
        <v>20.46</v>
      </c>
      <c r="G2956" s="333">
        <f>ROUND(SUMIF(Anlagenbewegungsdaten!B:B,A2956,Anlagenbewegungsdaten!C:C),3)</f>
        <v>0</v>
      </c>
      <c r="H2956" s="334">
        <f>IF(ISBLANK(F2956),ROUND(SUMIF(Anlagenbewegungsdaten!B:B,A2956,Anlagenbewegungsdaten!D:D),2),ROUND(G2956*F2956%,2))</f>
        <v>0</v>
      </c>
      <c r="I2956" s="334">
        <f>ROUND((H2956-SUMIF(Anlagenbewegungsdaten!$B:$B,A2956,Anlagenbewegungsdaten!D:D)),3)</f>
        <v>0</v>
      </c>
      <c r="J2956" s="335" t="s">
        <v>5179</v>
      </c>
      <c r="K2956" s="335" t="s">
        <v>5193</v>
      </c>
      <c r="L2956" s="516">
        <v>16.37</v>
      </c>
      <c r="M2956" s="332">
        <f>ROUND(SUMIF(Anlagenbewegungsdaten_AV!B:B,A2956,Anlagenbewegungsdaten_AV!C:C),3)</f>
        <v>0</v>
      </c>
      <c r="N2956" s="330">
        <f>IF(ISBLANK(L2956),ROUND(SUMIF(Anlagenbewegungsdaten_AV!B:B,A2956,Anlagenbewegungsdaten_AV!D:D),2),ROUND(M2956*L2956%,2))</f>
        <v>0</v>
      </c>
      <c r="O2956" s="330">
        <f>ROUND(N2956-SUMIF(Anlagenbewegungsdaten_AV!B:B,A2956,Anlagenbewegungsdaten_AV!D:D),3)</f>
        <v>0</v>
      </c>
    </row>
    <row r="2957" spans="1:15" ht="15" customHeight="1" x14ac:dyDescent="0.25">
      <c r="A2957" s="263" t="s">
        <v>3071</v>
      </c>
      <c r="B2957" s="173" t="s">
        <v>2108</v>
      </c>
      <c r="C2957" s="174" t="s">
        <v>4049</v>
      </c>
      <c r="D2957" s="173" t="s">
        <v>856</v>
      </c>
      <c r="E2957" s="173" t="s">
        <v>2486</v>
      </c>
      <c r="F2957" s="289">
        <v>23.43</v>
      </c>
      <c r="G2957" s="333">
        <f>ROUND(SUMIF(Anlagenbewegungsdaten!B:B,A2957,Anlagenbewegungsdaten!C:C),3)</f>
        <v>0</v>
      </c>
      <c r="H2957" s="334">
        <f>IF(ISBLANK(F2957),ROUND(SUMIF(Anlagenbewegungsdaten!B:B,A2957,Anlagenbewegungsdaten!D:D),2),ROUND(G2957*F2957%,2))</f>
        <v>0</v>
      </c>
      <c r="I2957" s="334">
        <f>ROUND((H2957-SUMIF(Anlagenbewegungsdaten!$B:$B,A2957,Anlagenbewegungsdaten!D:D)),3)</f>
        <v>0</v>
      </c>
      <c r="J2957" s="335" t="s">
        <v>5179</v>
      </c>
      <c r="K2957" s="335" t="s">
        <v>5193</v>
      </c>
      <c r="L2957" s="516">
        <v>18.739999999999998</v>
      </c>
      <c r="M2957" s="332">
        <f>ROUND(SUMIF(Anlagenbewegungsdaten_AV!B:B,A2957,Anlagenbewegungsdaten_AV!C:C),3)</f>
        <v>0</v>
      </c>
      <c r="N2957" s="330">
        <f>IF(ISBLANK(L2957),ROUND(SUMIF(Anlagenbewegungsdaten_AV!B:B,A2957,Anlagenbewegungsdaten_AV!D:D),2),ROUND(M2957*L2957%,2))</f>
        <v>0</v>
      </c>
      <c r="O2957" s="330">
        <f>ROUND(N2957-SUMIF(Anlagenbewegungsdaten_AV!B:B,A2957,Anlagenbewegungsdaten_AV!D:D),3)</f>
        <v>0</v>
      </c>
    </row>
    <row r="2958" spans="1:15" ht="15" customHeight="1" x14ac:dyDescent="0.25">
      <c r="A2958" s="263" t="s">
        <v>3072</v>
      </c>
      <c r="B2958" s="173" t="s">
        <v>2108</v>
      </c>
      <c r="C2958" s="174" t="s">
        <v>4049</v>
      </c>
      <c r="D2958" s="173" t="s">
        <v>858</v>
      </c>
      <c r="E2958" s="173" t="s">
        <v>2483</v>
      </c>
      <c r="F2958" s="289">
        <v>21.45</v>
      </c>
      <c r="G2958" s="333">
        <f>ROUND(SUMIF(Anlagenbewegungsdaten!B:B,A2958,Anlagenbewegungsdaten!C:C),3)</f>
        <v>0</v>
      </c>
      <c r="H2958" s="334">
        <f>IF(ISBLANK(F2958),ROUND(SUMIF(Anlagenbewegungsdaten!B:B,A2958,Anlagenbewegungsdaten!D:D),2),ROUND(G2958*F2958%,2))</f>
        <v>0</v>
      </c>
      <c r="I2958" s="334">
        <f>ROUND((H2958-SUMIF(Anlagenbewegungsdaten!$B:$B,A2958,Anlagenbewegungsdaten!D:D)),3)</f>
        <v>0</v>
      </c>
      <c r="J2958" s="335" t="s">
        <v>5179</v>
      </c>
      <c r="K2958" s="335" t="s">
        <v>5193</v>
      </c>
      <c r="L2958" s="516">
        <v>17.16</v>
      </c>
      <c r="M2958" s="332">
        <f>ROUND(SUMIF(Anlagenbewegungsdaten_AV!B:B,A2958,Anlagenbewegungsdaten_AV!C:C),3)</f>
        <v>0</v>
      </c>
      <c r="N2958" s="330">
        <f>IF(ISBLANK(L2958),ROUND(SUMIF(Anlagenbewegungsdaten_AV!B:B,A2958,Anlagenbewegungsdaten_AV!D:D),2),ROUND(M2958*L2958%,2))</f>
        <v>0</v>
      </c>
      <c r="O2958" s="330">
        <f>ROUND(N2958-SUMIF(Anlagenbewegungsdaten_AV!B:B,A2958,Anlagenbewegungsdaten_AV!D:D),3)</f>
        <v>0</v>
      </c>
    </row>
    <row r="2959" spans="1:15" ht="15" customHeight="1" x14ac:dyDescent="0.25">
      <c r="A2959" s="263" t="s">
        <v>3073</v>
      </c>
      <c r="B2959" s="173" t="s">
        <v>2108</v>
      </c>
      <c r="C2959" s="174" t="s">
        <v>4049</v>
      </c>
      <c r="D2959" s="173" t="s">
        <v>860</v>
      </c>
      <c r="E2959" s="173" t="s">
        <v>2486</v>
      </c>
      <c r="F2959" s="289">
        <v>24.42</v>
      </c>
      <c r="G2959" s="333">
        <f>ROUND(SUMIF(Anlagenbewegungsdaten!B:B,A2959,Anlagenbewegungsdaten!C:C),3)</f>
        <v>0</v>
      </c>
      <c r="H2959" s="334">
        <f>IF(ISBLANK(F2959),ROUND(SUMIF(Anlagenbewegungsdaten!B:B,A2959,Anlagenbewegungsdaten!D:D),2),ROUND(G2959*F2959%,2))</f>
        <v>0</v>
      </c>
      <c r="I2959" s="334">
        <f>ROUND((H2959-SUMIF(Anlagenbewegungsdaten!$B:$B,A2959,Anlagenbewegungsdaten!D:D)),3)</f>
        <v>0</v>
      </c>
      <c r="J2959" s="335" t="s">
        <v>5179</v>
      </c>
      <c r="K2959" s="335" t="s">
        <v>5193</v>
      </c>
      <c r="L2959" s="516">
        <v>19.54</v>
      </c>
      <c r="M2959" s="332">
        <f>ROUND(SUMIF(Anlagenbewegungsdaten_AV!B:B,A2959,Anlagenbewegungsdaten_AV!C:C),3)</f>
        <v>0</v>
      </c>
      <c r="N2959" s="330">
        <f>IF(ISBLANK(L2959),ROUND(SUMIF(Anlagenbewegungsdaten_AV!B:B,A2959,Anlagenbewegungsdaten_AV!D:D),2),ROUND(M2959*L2959%,2))</f>
        <v>0</v>
      </c>
      <c r="O2959" s="330">
        <f>ROUND(N2959-SUMIF(Anlagenbewegungsdaten_AV!B:B,A2959,Anlagenbewegungsdaten_AV!D:D),3)</f>
        <v>0</v>
      </c>
    </row>
    <row r="2960" spans="1:15" ht="15" customHeight="1" x14ac:dyDescent="0.25">
      <c r="A2960" s="263" t="s">
        <v>3074</v>
      </c>
      <c r="B2960" s="173" t="s">
        <v>2108</v>
      </c>
      <c r="C2960" s="174" t="s">
        <v>4049</v>
      </c>
      <c r="D2960" s="173" t="s">
        <v>862</v>
      </c>
      <c r="E2960" s="173" t="s">
        <v>2483</v>
      </c>
      <c r="F2960" s="289">
        <v>22.44</v>
      </c>
      <c r="G2960" s="333">
        <f>ROUND(SUMIF(Anlagenbewegungsdaten!B:B,A2960,Anlagenbewegungsdaten!C:C),3)</f>
        <v>0</v>
      </c>
      <c r="H2960" s="334">
        <f>IF(ISBLANK(F2960),ROUND(SUMIF(Anlagenbewegungsdaten!B:B,A2960,Anlagenbewegungsdaten!D:D),2),ROUND(G2960*F2960%,2))</f>
        <v>0</v>
      </c>
      <c r="I2960" s="334">
        <f>ROUND((H2960-SUMIF(Anlagenbewegungsdaten!$B:$B,A2960,Anlagenbewegungsdaten!D:D)),3)</f>
        <v>0</v>
      </c>
      <c r="J2960" s="335" t="s">
        <v>5179</v>
      </c>
      <c r="K2960" s="335" t="s">
        <v>5193</v>
      </c>
      <c r="L2960" s="516">
        <v>17.95</v>
      </c>
      <c r="M2960" s="332">
        <f>ROUND(SUMIF(Anlagenbewegungsdaten_AV!B:B,A2960,Anlagenbewegungsdaten_AV!C:C),3)</f>
        <v>0</v>
      </c>
      <c r="N2960" s="330">
        <f>IF(ISBLANK(L2960),ROUND(SUMIF(Anlagenbewegungsdaten_AV!B:B,A2960,Anlagenbewegungsdaten_AV!D:D),2),ROUND(M2960*L2960%,2))</f>
        <v>0</v>
      </c>
      <c r="O2960" s="330">
        <f>ROUND(N2960-SUMIF(Anlagenbewegungsdaten_AV!B:B,A2960,Anlagenbewegungsdaten_AV!D:D),3)</f>
        <v>0</v>
      </c>
    </row>
    <row r="2961" spans="1:15" ht="15" customHeight="1" x14ac:dyDescent="0.25">
      <c r="A2961" s="263" t="s">
        <v>3075</v>
      </c>
      <c r="B2961" s="173" t="s">
        <v>2108</v>
      </c>
      <c r="C2961" s="174" t="s">
        <v>4049</v>
      </c>
      <c r="D2961" s="173" t="s">
        <v>864</v>
      </c>
      <c r="E2961" s="173" t="s">
        <v>2486</v>
      </c>
      <c r="F2961" s="289">
        <v>25.41</v>
      </c>
      <c r="G2961" s="333">
        <f>ROUND(SUMIF(Anlagenbewegungsdaten!B:B,A2961,Anlagenbewegungsdaten!C:C),3)</f>
        <v>0</v>
      </c>
      <c r="H2961" s="334">
        <f>IF(ISBLANK(F2961),ROUND(SUMIF(Anlagenbewegungsdaten!B:B,A2961,Anlagenbewegungsdaten!D:D),2),ROUND(G2961*F2961%,2))</f>
        <v>0</v>
      </c>
      <c r="I2961" s="334">
        <f>ROUND((H2961-SUMIF(Anlagenbewegungsdaten!$B:$B,A2961,Anlagenbewegungsdaten!D:D)),3)</f>
        <v>0</v>
      </c>
      <c r="J2961" s="335" t="s">
        <v>5179</v>
      </c>
      <c r="K2961" s="335" t="s">
        <v>5193</v>
      </c>
      <c r="L2961" s="516">
        <v>20.329999999999998</v>
      </c>
      <c r="M2961" s="332">
        <f>ROUND(SUMIF(Anlagenbewegungsdaten_AV!B:B,A2961,Anlagenbewegungsdaten_AV!C:C),3)</f>
        <v>0</v>
      </c>
      <c r="N2961" s="330">
        <f>IF(ISBLANK(L2961),ROUND(SUMIF(Anlagenbewegungsdaten_AV!B:B,A2961,Anlagenbewegungsdaten_AV!D:D),2),ROUND(M2961*L2961%,2))</f>
        <v>0</v>
      </c>
      <c r="O2961" s="330">
        <f>ROUND(N2961-SUMIF(Anlagenbewegungsdaten_AV!B:B,A2961,Anlagenbewegungsdaten_AV!D:D),3)</f>
        <v>0</v>
      </c>
    </row>
    <row r="2962" spans="1:15" ht="15" customHeight="1" x14ac:dyDescent="0.25">
      <c r="A2962" s="263" t="s">
        <v>3076</v>
      </c>
      <c r="B2962" s="173" t="s">
        <v>2108</v>
      </c>
      <c r="C2962" s="174" t="s">
        <v>4049</v>
      </c>
      <c r="D2962" s="173" t="s">
        <v>866</v>
      </c>
      <c r="E2962" s="173" t="s">
        <v>2483</v>
      </c>
      <c r="F2962" s="289">
        <v>23.43</v>
      </c>
      <c r="G2962" s="333">
        <f>ROUND(SUMIF(Anlagenbewegungsdaten!B:B,A2962,Anlagenbewegungsdaten!C:C),3)</f>
        <v>0</v>
      </c>
      <c r="H2962" s="334">
        <f>IF(ISBLANK(F2962),ROUND(SUMIF(Anlagenbewegungsdaten!B:B,A2962,Anlagenbewegungsdaten!D:D),2),ROUND(G2962*F2962%,2))</f>
        <v>0</v>
      </c>
      <c r="I2962" s="334">
        <f>ROUND((H2962-SUMIF(Anlagenbewegungsdaten!$B:$B,A2962,Anlagenbewegungsdaten!D:D)),3)</f>
        <v>0</v>
      </c>
      <c r="J2962" s="335" t="s">
        <v>5179</v>
      </c>
      <c r="K2962" s="335" t="s">
        <v>5193</v>
      </c>
      <c r="L2962" s="516">
        <v>18.739999999999998</v>
      </c>
      <c r="M2962" s="332">
        <f>ROUND(SUMIF(Anlagenbewegungsdaten_AV!B:B,A2962,Anlagenbewegungsdaten_AV!C:C),3)</f>
        <v>0</v>
      </c>
      <c r="N2962" s="330">
        <f>IF(ISBLANK(L2962),ROUND(SUMIF(Anlagenbewegungsdaten_AV!B:B,A2962,Anlagenbewegungsdaten_AV!D:D),2),ROUND(M2962*L2962%,2))</f>
        <v>0</v>
      </c>
      <c r="O2962" s="330">
        <f>ROUND(N2962-SUMIF(Anlagenbewegungsdaten_AV!B:B,A2962,Anlagenbewegungsdaten_AV!D:D),3)</f>
        <v>0</v>
      </c>
    </row>
    <row r="2963" spans="1:15" ht="15" customHeight="1" x14ac:dyDescent="0.25">
      <c r="A2963" s="263" t="s">
        <v>3077</v>
      </c>
      <c r="B2963" s="173" t="s">
        <v>2108</v>
      </c>
      <c r="C2963" s="174" t="s">
        <v>4049</v>
      </c>
      <c r="D2963" s="173" t="s">
        <v>868</v>
      </c>
      <c r="E2963" s="173" t="s">
        <v>2486</v>
      </c>
      <c r="F2963" s="289">
        <v>26.4</v>
      </c>
      <c r="G2963" s="333">
        <f>ROUND(SUMIF(Anlagenbewegungsdaten!B:B,A2963,Anlagenbewegungsdaten!C:C),3)</f>
        <v>0</v>
      </c>
      <c r="H2963" s="334">
        <f>IF(ISBLANK(F2963),ROUND(SUMIF(Anlagenbewegungsdaten!B:B,A2963,Anlagenbewegungsdaten!D:D),2),ROUND(G2963*F2963%,2))</f>
        <v>0</v>
      </c>
      <c r="I2963" s="334">
        <f>ROUND((H2963-SUMIF(Anlagenbewegungsdaten!$B:$B,A2963,Anlagenbewegungsdaten!D:D)),3)</f>
        <v>0</v>
      </c>
      <c r="J2963" s="335" t="s">
        <v>5179</v>
      </c>
      <c r="K2963" s="335" t="s">
        <v>5193</v>
      </c>
      <c r="L2963" s="516">
        <v>21.12</v>
      </c>
      <c r="M2963" s="332">
        <f>ROUND(SUMIF(Anlagenbewegungsdaten_AV!B:B,A2963,Anlagenbewegungsdaten_AV!C:C),3)</f>
        <v>0</v>
      </c>
      <c r="N2963" s="330">
        <f>IF(ISBLANK(L2963),ROUND(SUMIF(Anlagenbewegungsdaten_AV!B:B,A2963,Anlagenbewegungsdaten_AV!D:D),2),ROUND(M2963*L2963%,2))</f>
        <v>0</v>
      </c>
      <c r="O2963" s="330">
        <f>ROUND(N2963-SUMIF(Anlagenbewegungsdaten_AV!B:B,A2963,Anlagenbewegungsdaten_AV!D:D),3)</f>
        <v>0</v>
      </c>
    </row>
    <row r="2964" spans="1:15" ht="15" customHeight="1" x14ac:dyDescent="0.25">
      <c r="A2964" s="263" t="s">
        <v>3078</v>
      </c>
      <c r="B2964" s="173" t="s">
        <v>2108</v>
      </c>
      <c r="C2964" s="174" t="s">
        <v>4049</v>
      </c>
      <c r="D2964" s="173" t="s">
        <v>870</v>
      </c>
      <c r="E2964" s="173" t="s">
        <v>2483</v>
      </c>
      <c r="F2964" s="289">
        <v>24.42</v>
      </c>
      <c r="G2964" s="333">
        <f>ROUND(SUMIF(Anlagenbewegungsdaten!B:B,A2964,Anlagenbewegungsdaten!C:C),3)</f>
        <v>0</v>
      </c>
      <c r="H2964" s="334">
        <f>IF(ISBLANK(F2964),ROUND(SUMIF(Anlagenbewegungsdaten!B:B,A2964,Anlagenbewegungsdaten!D:D),2),ROUND(G2964*F2964%,2))</f>
        <v>0</v>
      </c>
      <c r="I2964" s="334">
        <f>ROUND((H2964-SUMIF(Anlagenbewegungsdaten!$B:$B,A2964,Anlagenbewegungsdaten!D:D)),3)</f>
        <v>0</v>
      </c>
      <c r="J2964" s="335" t="s">
        <v>5179</v>
      </c>
      <c r="K2964" s="335" t="s">
        <v>5193</v>
      </c>
      <c r="L2964" s="516">
        <v>19.54</v>
      </c>
      <c r="M2964" s="332">
        <f>ROUND(SUMIF(Anlagenbewegungsdaten_AV!B:B,A2964,Anlagenbewegungsdaten_AV!C:C),3)</f>
        <v>0</v>
      </c>
      <c r="N2964" s="330">
        <f>IF(ISBLANK(L2964),ROUND(SUMIF(Anlagenbewegungsdaten_AV!B:B,A2964,Anlagenbewegungsdaten_AV!D:D),2),ROUND(M2964*L2964%,2))</f>
        <v>0</v>
      </c>
      <c r="O2964" s="330">
        <f>ROUND(N2964-SUMIF(Anlagenbewegungsdaten_AV!B:B,A2964,Anlagenbewegungsdaten_AV!D:D),3)</f>
        <v>0</v>
      </c>
    </row>
    <row r="2965" spans="1:15" ht="15" customHeight="1" x14ac:dyDescent="0.25">
      <c r="A2965" s="263" t="s">
        <v>3079</v>
      </c>
      <c r="B2965" s="173" t="s">
        <v>2108</v>
      </c>
      <c r="C2965" s="174" t="s">
        <v>4049</v>
      </c>
      <c r="D2965" s="173" t="s">
        <v>872</v>
      </c>
      <c r="E2965" s="173" t="s">
        <v>2486</v>
      </c>
      <c r="F2965" s="289">
        <v>27.39</v>
      </c>
      <c r="G2965" s="333">
        <f>ROUND(SUMIF(Anlagenbewegungsdaten!B:B,A2965,Anlagenbewegungsdaten!C:C),3)</f>
        <v>0</v>
      </c>
      <c r="H2965" s="334">
        <f>IF(ISBLANK(F2965),ROUND(SUMIF(Anlagenbewegungsdaten!B:B,A2965,Anlagenbewegungsdaten!D:D),2),ROUND(G2965*F2965%,2))</f>
        <v>0</v>
      </c>
      <c r="I2965" s="334">
        <f>ROUND((H2965-SUMIF(Anlagenbewegungsdaten!$B:$B,A2965,Anlagenbewegungsdaten!D:D)),3)</f>
        <v>0</v>
      </c>
      <c r="J2965" s="335" t="s">
        <v>5179</v>
      </c>
      <c r="K2965" s="335" t="s">
        <v>5193</v>
      </c>
      <c r="L2965" s="516">
        <v>21.91</v>
      </c>
      <c r="M2965" s="332">
        <f>ROUND(SUMIF(Anlagenbewegungsdaten_AV!B:B,A2965,Anlagenbewegungsdaten_AV!C:C),3)</f>
        <v>0</v>
      </c>
      <c r="N2965" s="330">
        <f>IF(ISBLANK(L2965),ROUND(SUMIF(Anlagenbewegungsdaten_AV!B:B,A2965,Anlagenbewegungsdaten_AV!D:D),2),ROUND(M2965*L2965%,2))</f>
        <v>0</v>
      </c>
      <c r="O2965" s="330">
        <f>ROUND(N2965-SUMIF(Anlagenbewegungsdaten_AV!B:B,A2965,Anlagenbewegungsdaten_AV!D:D),3)</f>
        <v>0</v>
      </c>
    </row>
    <row r="2966" spans="1:15" ht="15" customHeight="1" x14ac:dyDescent="0.25">
      <c r="A2966" s="263" t="s">
        <v>3080</v>
      </c>
      <c r="B2966" s="173" t="s">
        <v>2108</v>
      </c>
      <c r="C2966" s="174" t="s">
        <v>4049</v>
      </c>
      <c r="D2966" s="173" t="s">
        <v>874</v>
      </c>
      <c r="E2966" s="173" t="s">
        <v>2483</v>
      </c>
      <c r="F2966" s="289">
        <v>25.41</v>
      </c>
      <c r="G2966" s="333">
        <f>ROUND(SUMIF(Anlagenbewegungsdaten!B:B,A2966,Anlagenbewegungsdaten!C:C),3)</f>
        <v>0</v>
      </c>
      <c r="H2966" s="334">
        <f>IF(ISBLANK(F2966),ROUND(SUMIF(Anlagenbewegungsdaten!B:B,A2966,Anlagenbewegungsdaten!D:D),2),ROUND(G2966*F2966%,2))</f>
        <v>0</v>
      </c>
      <c r="I2966" s="334">
        <f>ROUND((H2966-SUMIF(Anlagenbewegungsdaten!$B:$B,A2966,Anlagenbewegungsdaten!D:D)),3)</f>
        <v>0</v>
      </c>
      <c r="J2966" s="335" t="s">
        <v>5179</v>
      </c>
      <c r="K2966" s="335" t="s">
        <v>5193</v>
      </c>
      <c r="L2966" s="516">
        <v>20.329999999999998</v>
      </c>
      <c r="M2966" s="332">
        <f>ROUND(SUMIF(Anlagenbewegungsdaten_AV!B:B,A2966,Anlagenbewegungsdaten_AV!C:C),3)</f>
        <v>0</v>
      </c>
      <c r="N2966" s="330">
        <f>IF(ISBLANK(L2966),ROUND(SUMIF(Anlagenbewegungsdaten_AV!B:B,A2966,Anlagenbewegungsdaten_AV!D:D),2),ROUND(M2966*L2966%,2))</f>
        <v>0</v>
      </c>
      <c r="O2966" s="330">
        <f>ROUND(N2966-SUMIF(Anlagenbewegungsdaten_AV!B:B,A2966,Anlagenbewegungsdaten_AV!D:D),3)</f>
        <v>0</v>
      </c>
    </row>
    <row r="2967" spans="1:15" ht="15" customHeight="1" x14ac:dyDescent="0.25">
      <c r="A2967" s="263" t="s">
        <v>3081</v>
      </c>
      <c r="B2967" s="173" t="s">
        <v>2108</v>
      </c>
      <c r="C2967" s="174" t="s">
        <v>4049</v>
      </c>
      <c r="D2967" s="173" t="s">
        <v>876</v>
      </c>
      <c r="E2967" s="173" t="s">
        <v>2486</v>
      </c>
      <c r="F2967" s="289">
        <v>28.38</v>
      </c>
      <c r="G2967" s="333">
        <f>ROUND(SUMIF(Anlagenbewegungsdaten!B:B,A2967,Anlagenbewegungsdaten!C:C),3)</f>
        <v>0</v>
      </c>
      <c r="H2967" s="334">
        <f>IF(ISBLANK(F2967),ROUND(SUMIF(Anlagenbewegungsdaten!B:B,A2967,Anlagenbewegungsdaten!D:D),2),ROUND(G2967*F2967%,2))</f>
        <v>0</v>
      </c>
      <c r="I2967" s="334">
        <f>ROUND((H2967-SUMIF(Anlagenbewegungsdaten!$B:$B,A2967,Anlagenbewegungsdaten!D:D)),3)</f>
        <v>0</v>
      </c>
      <c r="J2967" s="335" t="s">
        <v>5179</v>
      </c>
      <c r="K2967" s="335" t="s">
        <v>5193</v>
      </c>
      <c r="L2967" s="516">
        <v>22.7</v>
      </c>
      <c r="M2967" s="332">
        <f>ROUND(SUMIF(Anlagenbewegungsdaten_AV!B:B,A2967,Anlagenbewegungsdaten_AV!C:C),3)</f>
        <v>0</v>
      </c>
      <c r="N2967" s="330">
        <f>IF(ISBLANK(L2967),ROUND(SUMIF(Anlagenbewegungsdaten_AV!B:B,A2967,Anlagenbewegungsdaten_AV!D:D),2),ROUND(M2967*L2967%,2))</f>
        <v>0</v>
      </c>
      <c r="O2967" s="330">
        <f>ROUND(N2967-SUMIF(Anlagenbewegungsdaten_AV!B:B,A2967,Anlagenbewegungsdaten_AV!D:D),3)</f>
        <v>0</v>
      </c>
    </row>
    <row r="2968" spans="1:15" ht="15" customHeight="1" x14ac:dyDescent="0.25">
      <c r="A2968" s="263" t="s">
        <v>3082</v>
      </c>
      <c r="B2968" s="173" t="s">
        <v>2108</v>
      </c>
      <c r="C2968" s="174" t="s">
        <v>4049</v>
      </c>
      <c r="D2968" s="173" t="s">
        <v>878</v>
      </c>
      <c r="E2968" s="173" t="s">
        <v>2483</v>
      </c>
      <c r="F2968" s="289">
        <v>26.4</v>
      </c>
      <c r="G2968" s="333">
        <f>ROUND(SUMIF(Anlagenbewegungsdaten!B:B,A2968,Anlagenbewegungsdaten!C:C),3)</f>
        <v>0</v>
      </c>
      <c r="H2968" s="334">
        <f>IF(ISBLANK(F2968),ROUND(SUMIF(Anlagenbewegungsdaten!B:B,A2968,Anlagenbewegungsdaten!D:D),2),ROUND(G2968*F2968%,2))</f>
        <v>0</v>
      </c>
      <c r="I2968" s="334">
        <f>ROUND((H2968-SUMIF(Anlagenbewegungsdaten!$B:$B,A2968,Anlagenbewegungsdaten!D:D)),3)</f>
        <v>0</v>
      </c>
      <c r="J2968" s="335" t="s">
        <v>5179</v>
      </c>
      <c r="K2968" s="335" t="s">
        <v>5193</v>
      </c>
      <c r="L2968" s="516">
        <v>21.12</v>
      </c>
      <c r="M2968" s="332">
        <f>ROUND(SUMIF(Anlagenbewegungsdaten_AV!B:B,A2968,Anlagenbewegungsdaten_AV!C:C),3)</f>
        <v>0</v>
      </c>
      <c r="N2968" s="330">
        <f>IF(ISBLANK(L2968),ROUND(SUMIF(Anlagenbewegungsdaten_AV!B:B,A2968,Anlagenbewegungsdaten_AV!D:D),2),ROUND(M2968*L2968%,2))</f>
        <v>0</v>
      </c>
      <c r="O2968" s="330">
        <f>ROUND(N2968-SUMIF(Anlagenbewegungsdaten_AV!B:B,A2968,Anlagenbewegungsdaten_AV!D:D),3)</f>
        <v>0</v>
      </c>
    </row>
    <row r="2969" spans="1:15" ht="15" customHeight="1" x14ac:dyDescent="0.25">
      <c r="A2969" s="263" t="s">
        <v>3083</v>
      </c>
      <c r="B2969" s="173" t="s">
        <v>2108</v>
      </c>
      <c r="C2969" s="174" t="s">
        <v>4049</v>
      </c>
      <c r="D2969" s="173" t="s">
        <v>880</v>
      </c>
      <c r="E2969" s="173" t="s">
        <v>2486</v>
      </c>
      <c r="F2969" s="289">
        <v>29.37</v>
      </c>
      <c r="G2969" s="333">
        <f>ROUND(SUMIF(Anlagenbewegungsdaten!B:B,A2969,Anlagenbewegungsdaten!C:C),3)</f>
        <v>0</v>
      </c>
      <c r="H2969" s="334">
        <f>IF(ISBLANK(F2969),ROUND(SUMIF(Anlagenbewegungsdaten!B:B,A2969,Anlagenbewegungsdaten!D:D),2),ROUND(G2969*F2969%,2))</f>
        <v>0</v>
      </c>
      <c r="I2969" s="334">
        <f>ROUND((H2969-SUMIF(Anlagenbewegungsdaten!$B:$B,A2969,Anlagenbewegungsdaten!D:D)),3)</f>
        <v>0</v>
      </c>
      <c r="J2969" s="335" t="s">
        <v>5179</v>
      </c>
      <c r="K2969" s="335" t="s">
        <v>5193</v>
      </c>
      <c r="L2969" s="516">
        <v>23.5</v>
      </c>
      <c r="M2969" s="332">
        <f>ROUND(SUMIF(Anlagenbewegungsdaten_AV!B:B,A2969,Anlagenbewegungsdaten_AV!C:C),3)</f>
        <v>0</v>
      </c>
      <c r="N2969" s="330">
        <f>IF(ISBLANK(L2969),ROUND(SUMIF(Anlagenbewegungsdaten_AV!B:B,A2969,Anlagenbewegungsdaten_AV!D:D),2),ROUND(M2969*L2969%,2))</f>
        <v>0</v>
      </c>
      <c r="O2969" s="330">
        <f>ROUND(N2969-SUMIF(Anlagenbewegungsdaten_AV!B:B,A2969,Anlagenbewegungsdaten_AV!D:D),3)</f>
        <v>0</v>
      </c>
    </row>
    <row r="2970" spans="1:15" ht="15" customHeight="1" x14ac:dyDescent="0.25">
      <c r="A2970" s="263" t="s">
        <v>3084</v>
      </c>
      <c r="B2970" s="173" t="s">
        <v>2108</v>
      </c>
      <c r="C2970" s="174" t="s">
        <v>4049</v>
      </c>
      <c r="D2970" s="173" t="s">
        <v>882</v>
      </c>
      <c r="E2970" s="173" t="s">
        <v>2483</v>
      </c>
      <c r="F2970" s="289">
        <v>13.53</v>
      </c>
      <c r="G2970" s="333">
        <f>ROUND(SUMIF(Anlagenbewegungsdaten!B:B,A2970,Anlagenbewegungsdaten!C:C),3)</f>
        <v>0</v>
      </c>
      <c r="H2970" s="334">
        <f>IF(ISBLANK(F2970),ROUND(SUMIF(Anlagenbewegungsdaten!B:B,A2970,Anlagenbewegungsdaten!D:D),2),ROUND(G2970*F2970%,2))</f>
        <v>0</v>
      </c>
      <c r="I2970" s="334">
        <f>ROUND((H2970-SUMIF(Anlagenbewegungsdaten!$B:$B,A2970,Anlagenbewegungsdaten!D:D)),3)</f>
        <v>0</v>
      </c>
      <c r="J2970" s="335" t="s">
        <v>5179</v>
      </c>
      <c r="K2970" s="335" t="s">
        <v>5193</v>
      </c>
      <c r="L2970" s="516">
        <v>10.82</v>
      </c>
      <c r="M2970" s="332">
        <f>ROUND(SUMIF(Anlagenbewegungsdaten_AV!B:B,A2970,Anlagenbewegungsdaten_AV!C:C),3)</f>
        <v>0</v>
      </c>
      <c r="N2970" s="330">
        <f>IF(ISBLANK(L2970),ROUND(SUMIF(Anlagenbewegungsdaten_AV!B:B,A2970,Anlagenbewegungsdaten_AV!D:D),2),ROUND(M2970*L2970%,2))</f>
        <v>0</v>
      </c>
      <c r="O2970" s="330">
        <f>ROUND(N2970-SUMIF(Anlagenbewegungsdaten_AV!B:B,A2970,Anlagenbewegungsdaten_AV!D:D),3)</f>
        <v>0</v>
      </c>
    </row>
    <row r="2971" spans="1:15" ht="15" customHeight="1" x14ac:dyDescent="0.25">
      <c r="A2971" s="263" t="s">
        <v>3085</v>
      </c>
      <c r="B2971" s="173" t="s">
        <v>2108</v>
      </c>
      <c r="C2971" s="174" t="s">
        <v>4049</v>
      </c>
      <c r="D2971" s="173" t="s">
        <v>884</v>
      </c>
      <c r="E2971" s="173" t="s">
        <v>2486</v>
      </c>
      <c r="F2971" s="289">
        <v>16.5</v>
      </c>
      <c r="G2971" s="333">
        <f>ROUND(SUMIF(Anlagenbewegungsdaten!B:B,A2971,Anlagenbewegungsdaten!C:C),3)</f>
        <v>0</v>
      </c>
      <c r="H2971" s="334">
        <f>IF(ISBLANK(F2971),ROUND(SUMIF(Anlagenbewegungsdaten!B:B,A2971,Anlagenbewegungsdaten!D:D),2),ROUND(G2971*F2971%,2))</f>
        <v>0</v>
      </c>
      <c r="I2971" s="334">
        <f>ROUND((H2971-SUMIF(Anlagenbewegungsdaten!$B:$B,A2971,Anlagenbewegungsdaten!D:D)),3)</f>
        <v>0</v>
      </c>
      <c r="J2971" s="335" t="s">
        <v>5179</v>
      </c>
      <c r="K2971" s="335" t="s">
        <v>5193</v>
      </c>
      <c r="L2971" s="516">
        <v>13.2</v>
      </c>
      <c r="M2971" s="332">
        <f>ROUND(SUMIF(Anlagenbewegungsdaten_AV!B:B,A2971,Anlagenbewegungsdaten_AV!C:C),3)</f>
        <v>0</v>
      </c>
      <c r="N2971" s="330">
        <f>IF(ISBLANK(L2971),ROUND(SUMIF(Anlagenbewegungsdaten_AV!B:B,A2971,Anlagenbewegungsdaten_AV!D:D),2),ROUND(M2971*L2971%,2))</f>
        <v>0</v>
      </c>
      <c r="O2971" s="330">
        <f>ROUND(N2971-SUMIF(Anlagenbewegungsdaten_AV!B:B,A2971,Anlagenbewegungsdaten_AV!D:D),3)</f>
        <v>0</v>
      </c>
    </row>
    <row r="2972" spans="1:15" ht="15" customHeight="1" x14ac:dyDescent="0.25">
      <c r="A2972" s="263" t="s">
        <v>3086</v>
      </c>
      <c r="B2972" s="173" t="s">
        <v>2108</v>
      </c>
      <c r="C2972" s="174" t="s">
        <v>4049</v>
      </c>
      <c r="D2972" s="174" t="s">
        <v>886</v>
      </c>
      <c r="E2972" s="173" t="s">
        <v>2483</v>
      </c>
      <c r="F2972" s="289">
        <v>14.52</v>
      </c>
      <c r="G2972" s="333">
        <f>ROUND(SUMIF(Anlagenbewegungsdaten!B:B,A2972,Anlagenbewegungsdaten!C:C),3)</f>
        <v>0</v>
      </c>
      <c r="H2972" s="334">
        <f>IF(ISBLANK(F2972),ROUND(SUMIF(Anlagenbewegungsdaten!B:B,A2972,Anlagenbewegungsdaten!D:D),2),ROUND(G2972*F2972%,2))</f>
        <v>0</v>
      </c>
      <c r="I2972" s="334">
        <f>ROUND((H2972-SUMIF(Anlagenbewegungsdaten!$B:$B,A2972,Anlagenbewegungsdaten!D:D)),3)</f>
        <v>0</v>
      </c>
      <c r="J2972" s="335" t="s">
        <v>5179</v>
      </c>
      <c r="K2972" s="335" t="s">
        <v>5193</v>
      </c>
      <c r="L2972" s="516">
        <v>11.62</v>
      </c>
      <c r="M2972" s="332">
        <f>ROUND(SUMIF(Anlagenbewegungsdaten_AV!B:B,A2972,Anlagenbewegungsdaten_AV!C:C),3)</f>
        <v>0</v>
      </c>
      <c r="N2972" s="330">
        <f>IF(ISBLANK(L2972),ROUND(SUMIF(Anlagenbewegungsdaten_AV!B:B,A2972,Anlagenbewegungsdaten_AV!D:D),2),ROUND(M2972*L2972%,2))</f>
        <v>0</v>
      </c>
      <c r="O2972" s="330">
        <f>ROUND(N2972-SUMIF(Anlagenbewegungsdaten_AV!B:B,A2972,Anlagenbewegungsdaten_AV!D:D),3)</f>
        <v>0</v>
      </c>
    </row>
    <row r="2973" spans="1:15" ht="15" customHeight="1" x14ac:dyDescent="0.25">
      <c r="A2973" s="263" t="s">
        <v>3087</v>
      </c>
      <c r="B2973" s="173" t="s">
        <v>2108</v>
      </c>
      <c r="C2973" s="174" t="s">
        <v>4049</v>
      </c>
      <c r="D2973" s="174" t="s">
        <v>888</v>
      </c>
      <c r="E2973" s="173" t="s">
        <v>2486</v>
      </c>
      <c r="F2973" s="289">
        <v>17.489999999999998</v>
      </c>
      <c r="G2973" s="333">
        <f>ROUND(SUMIF(Anlagenbewegungsdaten!B:B,A2973,Anlagenbewegungsdaten!C:C),3)</f>
        <v>0</v>
      </c>
      <c r="H2973" s="334">
        <f>IF(ISBLANK(F2973),ROUND(SUMIF(Anlagenbewegungsdaten!B:B,A2973,Anlagenbewegungsdaten!D:D),2),ROUND(G2973*F2973%,2))</f>
        <v>0</v>
      </c>
      <c r="I2973" s="334">
        <f>ROUND((H2973-SUMIF(Anlagenbewegungsdaten!$B:$B,A2973,Anlagenbewegungsdaten!D:D)),3)</f>
        <v>0</v>
      </c>
      <c r="J2973" s="335" t="s">
        <v>5179</v>
      </c>
      <c r="K2973" s="335" t="s">
        <v>5193</v>
      </c>
      <c r="L2973" s="516">
        <v>13.99</v>
      </c>
      <c r="M2973" s="332">
        <f>ROUND(SUMIF(Anlagenbewegungsdaten_AV!B:B,A2973,Anlagenbewegungsdaten_AV!C:C),3)</f>
        <v>0</v>
      </c>
      <c r="N2973" s="330">
        <f>IF(ISBLANK(L2973),ROUND(SUMIF(Anlagenbewegungsdaten_AV!B:B,A2973,Anlagenbewegungsdaten_AV!D:D),2),ROUND(M2973*L2973%,2))</f>
        <v>0</v>
      </c>
      <c r="O2973" s="330">
        <f>ROUND(N2973-SUMIF(Anlagenbewegungsdaten_AV!B:B,A2973,Anlagenbewegungsdaten_AV!D:D),3)</f>
        <v>0</v>
      </c>
    </row>
    <row r="2974" spans="1:15" ht="15" customHeight="1" x14ac:dyDescent="0.25">
      <c r="A2974" s="263" t="s">
        <v>3088</v>
      </c>
      <c r="B2974" s="173" t="s">
        <v>2108</v>
      </c>
      <c r="C2974" s="174" t="s">
        <v>4049</v>
      </c>
      <c r="D2974" s="173" t="s">
        <v>890</v>
      </c>
      <c r="E2974" s="173" t="s">
        <v>2483</v>
      </c>
      <c r="F2974" s="289">
        <v>19.47</v>
      </c>
      <c r="G2974" s="333">
        <f>ROUND(SUMIF(Anlagenbewegungsdaten!B:B,A2974,Anlagenbewegungsdaten!C:C),3)</f>
        <v>0</v>
      </c>
      <c r="H2974" s="334">
        <f>IF(ISBLANK(F2974),ROUND(SUMIF(Anlagenbewegungsdaten!B:B,A2974,Anlagenbewegungsdaten!D:D),2),ROUND(G2974*F2974%,2))</f>
        <v>0</v>
      </c>
      <c r="I2974" s="334">
        <f>ROUND((H2974-SUMIF(Anlagenbewegungsdaten!$B:$B,A2974,Anlagenbewegungsdaten!D:D)),3)</f>
        <v>0</v>
      </c>
      <c r="J2974" s="335" t="s">
        <v>5179</v>
      </c>
      <c r="K2974" s="335" t="s">
        <v>5193</v>
      </c>
      <c r="L2974" s="516">
        <v>15.58</v>
      </c>
      <c r="M2974" s="332">
        <f>ROUND(SUMIF(Anlagenbewegungsdaten_AV!B:B,A2974,Anlagenbewegungsdaten_AV!C:C),3)</f>
        <v>0</v>
      </c>
      <c r="N2974" s="330">
        <f>IF(ISBLANK(L2974),ROUND(SUMIF(Anlagenbewegungsdaten_AV!B:B,A2974,Anlagenbewegungsdaten_AV!D:D),2),ROUND(M2974*L2974%,2))</f>
        <v>0</v>
      </c>
      <c r="O2974" s="330">
        <f>ROUND(N2974-SUMIF(Anlagenbewegungsdaten_AV!B:B,A2974,Anlagenbewegungsdaten_AV!D:D),3)</f>
        <v>0</v>
      </c>
    </row>
    <row r="2975" spans="1:15" ht="15" customHeight="1" x14ac:dyDescent="0.25">
      <c r="A2975" s="263" t="s">
        <v>3089</v>
      </c>
      <c r="B2975" s="173" t="s">
        <v>2108</v>
      </c>
      <c r="C2975" s="174" t="s">
        <v>4049</v>
      </c>
      <c r="D2975" s="173" t="s">
        <v>892</v>
      </c>
      <c r="E2975" s="173" t="s">
        <v>2486</v>
      </c>
      <c r="F2975" s="289">
        <v>22.44</v>
      </c>
      <c r="G2975" s="333">
        <f>ROUND(SUMIF(Anlagenbewegungsdaten!B:B,A2975,Anlagenbewegungsdaten!C:C),3)</f>
        <v>0</v>
      </c>
      <c r="H2975" s="334">
        <f>IF(ISBLANK(F2975),ROUND(SUMIF(Anlagenbewegungsdaten!B:B,A2975,Anlagenbewegungsdaten!D:D),2),ROUND(G2975*F2975%,2))</f>
        <v>0</v>
      </c>
      <c r="I2975" s="334">
        <f>ROUND((H2975-SUMIF(Anlagenbewegungsdaten!$B:$B,A2975,Anlagenbewegungsdaten!D:D)),3)</f>
        <v>0</v>
      </c>
      <c r="J2975" s="335" t="s">
        <v>5179</v>
      </c>
      <c r="K2975" s="335" t="s">
        <v>5193</v>
      </c>
      <c r="L2975" s="516">
        <v>17.95</v>
      </c>
      <c r="M2975" s="332">
        <f>ROUND(SUMIF(Anlagenbewegungsdaten_AV!B:B,A2975,Anlagenbewegungsdaten_AV!C:C),3)</f>
        <v>0</v>
      </c>
      <c r="N2975" s="330">
        <f>IF(ISBLANK(L2975),ROUND(SUMIF(Anlagenbewegungsdaten_AV!B:B,A2975,Anlagenbewegungsdaten_AV!D:D),2),ROUND(M2975*L2975%,2))</f>
        <v>0</v>
      </c>
      <c r="O2975" s="330">
        <f>ROUND(N2975-SUMIF(Anlagenbewegungsdaten_AV!B:B,A2975,Anlagenbewegungsdaten_AV!D:D),3)</f>
        <v>0</v>
      </c>
    </row>
    <row r="2976" spans="1:15" ht="15" customHeight="1" x14ac:dyDescent="0.25">
      <c r="A2976" s="263" t="s">
        <v>3090</v>
      </c>
      <c r="B2976" s="173" t="s">
        <v>2108</v>
      </c>
      <c r="C2976" s="174" t="s">
        <v>4049</v>
      </c>
      <c r="D2976" s="174" t="s">
        <v>894</v>
      </c>
      <c r="E2976" s="173" t="s">
        <v>2483</v>
      </c>
      <c r="F2976" s="289">
        <v>20.46</v>
      </c>
      <c r="G2976" s="333">
        <f>ROUND(SUMIF(Anlagenbewegungsdaten!B:B,A2976,Anlagenbewegungsdaten!C:C),3)</f>
        <v>0</v>
      </c>
      <c r="H2976" s="334">
        <f>IF(ISBLANK(F2976),ROUND(SUMIF(Anlagenbewegungsdaten!B:B,A2976,Anlagenbewegungsdaten!D:D),2),ROUND(G2976*F2976%,2))</f>
        <v>0</v>
      </c>
      <c r="I2976" s="334">
        <f>ROUND((H2976-SUMIF(Anlagenbewegungsdaten!$B:$B,A2976,Anlagenbewegungsdaten!D:D)),3)</f>
        <v>0</v>
      </c>
      <c r="J2976" s="335" t="s">
        <v>5179</v>
      </c>
      <c r="K2976" s="335" t="s">
        <v>5193</v>
      </c>
      <c r="L2976" s="516">
        <v>16.37</v>
      </c>
      <c r="M2976" s="332">
        <f>ROUND(SUMIF(Anlagenbewegungsdaten_AV!B:B,A2976,Anlagenbewegungsdaten_AV!C:C),3)</f>
        <v>0</v>
      </c>
      <c r="N2976" s="330">
        <f>IF(ISBLANK(L2976),ROUND(SUMIF(Anlagenbewegungsdaten_AV!B:B,A2976,Anlagenbewegungsdaten_AV!D:D),2),ROUND(M2976*L2976%,2))</f>
        <v>0</v>
      </c>
      <c r="O2976" s="330">
        <f>ROUND(N2976-SUMIF(Anlagenbewegungsdaten_AV!B:B,A2976,Anlagenbewegungsdaten_AV!D:D),3)</f>
        <v>0</v>
      </c>
    </row>
    <row r="2977" spans="1:15" ht="15" customHeight="1" x14ac:dyDescent="0.25">
      <c r="A2977" s="263" t="s">
        <v>3091</v>
      </c>
      <c r="B2977" s="173" t="s">
        <v>2108</v>
      </c>
      <c r="C2977" s="174" t="s">
        <v>4049</v>
      </c>
      <c r="D2977" s="174" t="s">
        <v>896</v>
      </c>
      <c r="E2977" s="173" t="s">
        <v>2486</v>
      </c>
      <c r="F2977" s="289">
        <v>23.43</v>
      </c>
      <c r="G2977" s="333">
        <f>ROUND(SUMIF(Anlagenbewegungsdaten!B:B,A2977,Anlagenbewegungsdaten!C:C),3)</f>
        <v>0</v>
      </c>
      <c r="H2977" s="334">
        <f>IF(ISBLANK(F2977),ROUND(SUMIF(Anlagenbewegungsdaten!B:B,A2977,Anlagenbewegungsdaten!D:D),2),ROUND(G2977*F2977%,2))</f>
        <v>0</v>
      </c>
      <c r="I2977" s="334">
        <f>ROUND((H2977-SUMIF(Anlagenbewegungsdaten!$B:$B,A2977,Anlagenbewegungsdaten!D:D)),3)</f>
        <v>0</v>
      </c>
      <c r="J2977" s="335" t="s">
        <v>5179</v>
      </c>
      <c r="K2977" s="335" t="s">
        <v>5193</v>
      </c>
      <c r="L2977" s="516">
        <v>18.739999999999998</v>
      </c>
      <c r="M2977" s="332">
        <f>ROUND(SUMIF(Anlagenbewegungsdaten_AV!B:B,A2977,Anlagenbewegungsdaten_AV!C:C),3)</f>
        <v>0</v>
      </c>
      <c r="N2977" s="330">
        <f>IF(ISBLANK(L2977),ROUND(SUMIF(Anlagenbewegungsdaten_AV!B:B,A2977,Anlagenbewegungsdaten_AV!D:D),2),ROUND(M2977*L2977%,2))</f>
        <v>0</v>
      </c>
      <c r="O2977" s="330">
        <f>ROUND(N2977-SUMIF(Anlagenbewegungsdaten_AV!B:B,A2977,Anlagenbewegungsdaten_AV!D:D),3)</f>
        <v>0</v>
      </c>
    </row>
    <row r="2978" spans="1:15" ht="15" customHeight="1" x14ac:dyDescent="0.25">
      <c r="A2978" s="263" t="s">
        <v>3092</v>
      </c>
      <c r="B2978" s="173" t="s">
        <v>2108</v>
      </c>
      <c r="C2978" s="174" t="s">
        <v>4049</v>
      </c>
      <c r="D2978" s="173" t="s">
        <v>898</v>
      </c>
      <c r="E2978" s="173" t="s">
        <v>2483</v>
      </c>
      <c r="F2978" s="289">
        <v>20.46</v>
      </c>
      <c r="G2978" s="333">
        <f>ROUND(SUMIF(Anlagenbewegungsdaten!B:B,A2978,Anlagenbewegungsdaten!C:C),3)</f>
        <v>0</v>
      </c>
      <c r="H2978" s="334">
        <f>IF(ISBLANK(F2978),ROUND(SUMIF(Anlagenbewegungsdaten!B:B,A2978,Anlagenbewegungsdaten!D:D),2),ROUND(G2978*F2978%,2))</f>
        <v>0</v>
      </c>
      <c r="I2978" s="334">
        <f>ROUND((H2978-SUMIF(Anlagenbewegungsdaten!$B:$B,A2978,Anlagenbewegungsdaten!D:D)),3)</f>
        <v>0</v>
      </c>
      <c r="J2978" s="335" t="s">
        <v>5179</v>
      </c>
      <c r="K2978" s="335" t="s">
        <v>5193</v>
      </c>
      <c r="L2978" s="516">
        <v>16.37</v>
      </c>
      <c r="M2978" s="332">
        <f>ROUND(SUMIF(Anlagenbewegungsdaten_AV!B:B,A2978,Anlagenbewegungsdaten_AV!C:C),3)</f>
        <v>0</v>
      </c>
      <c r="N2978" s="330">
        <f>IF(ISBLANK(L2978),ROUND(SUMIF(Anlagenbewegungsdaten_AV!B:B,A2978,Anlagenbewegungsdaten_AV!D:D),2),ROUND(M2978*L2978%,2))</f>
        <v>0</v>
      </c>
      <c r="O2978" s="330">
        <f>ROUND(N2978-SUMIF(Anlagenbewegungsdaten_AV!B:B,A2978,Anlagenbewegungsdaten_AV!D:D),3)</f>
        <v>0</v>
      </c>
    </row>
    <row r="2979" spans="1:15" ht="15" customHeight="1" x14ac:dyDescent="0.25">
      <c r="A2979" s="263" t="s">
        <v>3093</v>
      </c>
      <c r="B2979" s="173" t="s">
        <v>2108</v>
      </c>
      <c r="C2979" s="174" t="s">
        <v>4049</v>
      </c>
      <c r="D2979" s="173" t="s">
        <v>900</v>
      </c>
      <c r="E2979" s="173" t="s">
        <v>2486</v>
      </c>
      <c r="F2979" s="289">
        <v>23.43</v>
      </c>
      <c r="G2979" s="333">
        <f>ROUND(SUMIF(Anlagenbewegungsdaten!B:B,A2979,Anlagenbewegungsdaten!C:C),3)</f>
        <v>0</v>
      </c>
      <c r="H2979" s="334">
        <f>IF(ISBLANK(F2979),ROUND(SUMIF(Anlagenbewegungsdaten!B:B,A2979,Anlagenbewegungsdaten!D:D),2),ROUND(G2979*F2979%,2))</f>
        <v>0</v>
      </c>
      <c r="I2979" s="334">
        <f>ROUND((H2979-SUMIF(Anlagenbewegungsdaten!$B:$B,A2979,Anlagenbewegungsdaten!D:D)),3)</f>
        <v>0</v>
      </c>
      <c r="J2979" s="335" t="s">
        <v>5179</v>
      </c>
      <c r="K2979" s="335" t="s">
        <v>5193</v>
      </c>
      <c r="L2979" s="516">
        <v>18.739999999999998</v>
      </c>
      <c r="M2979" s="332">
        <f>ROUND(SUMIF(Anlagenbewegungsdaten_AV!B:B,A2979,Anlagenbewegungsdaten_AV!C:C),3)</f>
        <v>0</v>
      </c>
      <c r="N2979" s="330">
        <f>IF(ISBLANK(L2979),ROUND(SUMIF(Anlagenbewegungsdaten_AV!B:B,A2979,Anlagenbewegungsdaten_AV!D:D),2),ROUND(M2979*L2979%,2))</f>
        <v>0</v>
      </c>
      <c r="O2979" s="330">
        <f>ROUND(N2979-SUMIF(Anlagenbewegungsdaten_AV!B:B,A2979,Anlagenbewegungsdaten_AV!D:D),3)</f>
        <v>0</v>
      </c>
    </row>
    <row r="2980" spans="1:15" ht="15" customHeight="1" x14ac:dyDescent="0.25">
      <c r="A2980" s="263" t="s">
        <v>3094</v>
      </c>
      <c r="B2980" s="173" t="s">
        <v>2108</v>
      </c>
      <c r="C2980" s="174" t="s">
        <v>4049</v>
      </c>
      <c r="D2980" s="173" t="s">
        <v>902</v>
      </c>
      <c r="E2980" s="173" t="s">
        <v>2483</v>
      </c>
      <c r="F2980" s="289">
        <v>21.45</v>
      </c>
      <c r="G2980" s="333">
        <f>ROUND(SUMIF(Anlagenbewegungsdaten!B:B,A2980,Anlagenbewegungsdaten!C:C),3)</f>
        <v>0</v>
      </c>
      <c r="H2980" s="334">
        <f>IF(ISBLANK(F2980),ROUND(SUMIF(Anlagenbewegungsdaten!B:B,A2980,Anlagenbewegungsdaten!D:D),2),ROUND(G2980*F2980%,2))</f>
        <v>0</v>
      </c>
      <c r="I2980" s="334">
        <f>ROUND((H2980-SUMIF(Anlagenbewegungsdaten!$B:$B,A2980,Anlagenbewegungsdaten!D:D)),3)</f>
        <v>0</v>
      </c>
      <c r="J2980" s="335" t="s">
        <v>5179</v>
      </c>
      <c r="K2980" s="335" t="s">
        <v>5193</v>
      </c>
      <c r="L2980" s="516">
        <v>17.16</v>
      </c>
      <c r="M2980" s="332">
        <f>ROUND(SUMIF(Anlagenbewegungsdaten_AV!B:B,A2980,Anlagenbewegungsdaten_AV!C:C),3)</f>
        <v>0</v>
      </c>
      <c r="N2980" s="330">
        <f>IF(ISBLANK(L2980),ROUND(SUMIF(Anlagenbewegungsdaten_AV!B:B,A2980,Anlagenbewegungsdaten_AV!D:D),2),ROUND(M2980*L2980%,2))</f>
        <v>0</v>
      </c>
      <c r="O2980" s="330">
        <f>ROUND(N2980-SUMIF(Anlagenbewegungsdaten_AV!B:B,A2980,Anlagenbewegungsdaten_AV!D:D),3)</f>
        <v>0</v>
      </c>
    </row>
    <row r="2981" spans="1:15" ht="15" customHeight="1" x14ac:dyDescent="0.25">
      <c r="A2981" s="263" t="s">
        <v>3095</v>
      </c>
      <c r="B2981" s="173" t="s">
        <v>2108</v>
      </c>
      <c r="C2981" s="174" t="s">
        <v>4049</v>
      </c>
      <c r="D2981" s="173" t="s">
        <v>904</v>
      </c>
      <c r="E2981" s="173" t="s">
        <v>2486</v>
      </c>
      <c r="F2981" s="289">
        <v>24.42</v>
      </c>
      <c r="G2981" s="333">
        <f>ROUND(SUMIF(Anlagenbewegungsdaten!B:B,A2981,Anlagenbewegungsdaten!C:C),3)</f>
        <v>0</v>
      </c>
      <c r="H2981" s="334">
        <f>IF(ISBLANK(F2981),ROUND(SUMIF(Anlagenbewegungsdaten!B:B,A2981,Anlagenbewegungsdaten!D:D),2),ROUND(G2981*F2981%,2))</f>
        <v>0</v>
      </c>
      <c r="I2981" s="334">
        <f>ROUND((H2981-SUMIF(Anlagenbewegungsdaten!$B:$B,A2981,Anlagenbewegungsdaten!D:D)),3)</f>
        <v>0</v>
      </c>
      <c r="J2981" s="335" t="s">
        <v>5179</v>
      </c>
      <c r="K2981" s="335" t="s">
        <v>5193</v>
      </c>
      <c r="L2981" s="516">
        <v>19.54</v>
      </c>
      <c r="M2981" s="332">
        <f>ROUND(SUMIF(Anlagenbewegungsdaten_AV!B:B,A2981,Anlagenbewegungsdaten_AV!C:C),3)</f>
        <v>0</v>
      </c>
      <c r="N2981" s="330">
        <f>IF(ISBLANK(L2981),ROUND(SUMIF(Anlagenbewegungsdaten_AV!B:B,A2981,Anlagenbewegungsdaten_AV!D:D),2),ROUND(M2981*L2981%,2))</f>
        <v>0</v>
      </c>
      <c r="O2981" s="330">
        <f>ROUND(N2981-SUMIF(Anlagenbewegungsdaten_AV!B:B,A2981,Anlagenbewegungsdaten_AV!D:D),3)</f>
        <v>0</v>
      </c>
    </row>
    <row r="2982" spans="1:15" ht="15" customHeight="1" x14ac:dyDescent="0.25">
      <c r="A2982" s="263" t="s">
        <v>3096</v>
      </c>
      <c r="B2982" s="173" t="s">
        <v>2108</v>
      </c>
      <c r="C2982" s="174" t="s">
        <v>4049</v>
      </c>
      <c r="D2982" s="173" t="s">
        <v>906</v>
      </c>
      <c r="E2982" s="173" t="s">
        <v>2483</v>
      </c>
      <c r="F2982" s="289">
        <v>22.44</v>
      </c>
      <c r="G2982" s="333">
        <f>ROUND(SUMIF(Anlagenbewegungsdaten!B:B,A2982,Anlagenbewegungsdaten!C:C),3)</f>
        <v>0</v>
      </c>
      <c r="H2982" s="334">
        <f>IF(ISBLANK(F2982),ROUND(SUMIF(Anlagenbewegungsdaten!B:B,A2982,Anlagenbewegungsdaten!D:D),2),ROUND(G2982*F2982%,2))</f>
        <v>0</v>
      </c>
      <c r="I2982" s="334">
        <f>ROUND((H2982-SUMIF(Anlagenbewegungsdaten!$B:$B,A2982,Anlagenbewegungsdaten!D:D)),3)</f>
        <v>0</v>
      </c>
      <c r="J2982" s="335" t="s">
        <v>5179</v>
      </c>
      <c r="K2982" s="335" t="s">
        <v>5193</v>
      </c>
      <c r="L2982" s="516">
        <v>17.95</v>
      </c>
      <c r="M2982" s="332">
        <f>ROUND(SUMIF(Anlagenbewegungsdaten_AV!B:B,A2982,Anlagenbewegungsdaten_AV!C:C),3)</f>
        <v>0</v>
      </c>
      <c r="N2982" s="330">
        <f>IF(ISBLANK(L2982),ROUND(SUMIF(Anlagenbewegungsdaten_AV!B:B,A2982,Anlagenbewegungsdaten_AV!D:D),2),ROUND(M2982*L2982%,2))</f>
        <v>0</v>
      </c>
      <c r="O2982" s="330">
        <f>ROUND(N2982-SUMIF(Anlagenbewegungsdaten_AV!B:B,A2982,Anlagenbewegungsdaten_AV!D:D),3)</f>
        <v>0</v>
      </c>
    </row>
    <row r="2983" spans="1:15" ht="15" customHeight="1" x14ac:dyDescent="0.25">
      <c r="A2983" s="263" t="s">
        <v>3097</v>
      </c>
      <c r="B2983" s="173" t="s">
        <v>2108</v>
      </c>
      <c r="C2983" s="174" t="s">
        <v>4049</v>
      </c>
      <c r="D2983" s="173" t="s">
        <v>908</v>
      </c>
      <c r="E2983" s="173" t="s">
        <v>2486</v>
      </c>
      <c r="F2983" s="289">
        <v>25.41</v>
      </c>
      <c r="G2983" s="333">
        <f>ROUND(SUMIF(Anlagenbewegungsdaten!B:B,A2983,Anlagenbewegungsdaten!C:C),3)</f>
        <v>0</v>
      </c>
      <c r="H2983" s="334">
        <f>IF(ISBLANK(F2983),ROUND(SUMIF(Anlagenbewegungsdaten!B:B,A2983,Anlagenbewegungsdaten!D:D),2),ROUND(G2983*F2983%,2))</f>
        <v>0</v>
      </c>
      <c r="I2983" s="334">
        <f>ROUND((H2983-SUMIF(Anlagenbewegungsdaten!$B:$B,A2983,Anlagenbewegungsdaten!D:D)),3)</f>
        <v>0</v>
      </c>
      <c r="J2983" s="335" t="s">
        <v>5179</v>
      </c>
      <c r="K2983" s="335" t="s">
        <v>5193</v>
      </c>
      <c r="L2983" s="516">
        <v>20.329999999999998</v>
      </c>
      <c r="M2983" s="332">
        <f>ROUND(SUMIF(Anlagenbewegungsdaten_AV!B:B,A2983,Anlagenbewegungsdaten_AV!C:C),3)</f>
        <v>0</v>
      </c>
      <c r="N2983" s="330">
        <f>IF(ISBLANK(L2983),ROUND(SUMIF(Anlagenbewegungsdaten_AV!B:B,A2983,Anlagenbewegungsdaten_AV!D:D),2),ROUND(M2983*L2983%,2))</f>
        <v>0</v>
      </c>
      <c r="O2983" s="330">
        <f>ROUND(N2983-SUMIF(Anlagenbewegungsdaten_AV!B:B,A2983,Anlagenbewegungsdaten_AV!D:D),3)</f>
        <v>0</v>
      </c>
    </row>
    <row r="2984" spans="1:15" ht="15" customHeight="1" x14ac:dyDescent="0.25">
      <c r="A2984" s="263" t="s">
        <v>3098</v>
      </c>
      <c r="B2984" s="173" t="s">
        <v>2108</v>
      </c>
      <c r="C2984" s="174" t="s">
        <v>4049</v>
      </c>
      <c r="D2984" s="173" t="s">
        <v>910</v>
      </c>
      <c r="E2984" s="173" t="s">
        <v>2483</v>
      </c>
      <c r="F2984" s="289">
        <v>23.43</v>
      </c>
      <c r="G2984" s="333">
        <f>ROUND(SUMIF(Anlagenbewegungsdaten!B:B,A2984,Anlagenbewegungsdaten!C:C),3)</f>
        <v>0</v>
      </c>
      <c r="H2984" s="334">
        <f>IF(ISBLANK(F2984),ROUND(SUMIF(Anlagenbewegungsdaten!B:B,A2984,Anlagenbewegungsdaten!D:D),2),ROUND(G2984*F2984%,2))</f>
        <v>0</v>
      </c>
      <c r="I2984" s="334">
        <f>ROUND((H2984-SUMIF(Anlagenbewegungsdaten!$B:$B,A2984,Anlagenbewegungsdaten!D:D)),3)</f>
        <v>0</v>
      </c>
      <c r="J2984" s="335" t="s">
        <v>5179</v>
      </c>
      <c r="K2984" s="335" t="s">
        <v>5193</v>
      </c>
      <c r="L2984" s="516">
        <v>18.739999999999998</v>
      </c>
      <c r="M2984" s="332">
        <f>ROUND(SUMIF(Anlagenbewegungsdaten_AV!B:B,A2984,Anlagenbewegungsdaten_AV!C:C),3)</f>
        <v>0</v>
      </c>
      <c r="N2984" s="330">
        <f>IF(ISBLANK(L2984),ROUND(SUMIF(Anlagenbewegungsdaten_AV!B:B,A2984,Anlagenbewegungsdaten_AV!D:D),2),ROUND(M2984*L2984%,2))</f>
        <v>0</v>
      </c>
      <c r="O2984" s="330">
        <f>ROUND(N2984-SUMIF(Anlagenbewegungsdaten_AV!B:B,A2984,Anlagenbewegungsdaten_AV!D:D),3)</f>
        <v>0</v>
      </c>
    </row>
    <row r="2985" spans="1:15" ht="15" customHeight="1" x14ac:dyDescent="0.25">
      <c r="A2985" s="263" t="s">
        <v>3099</v>
      </c>
      <c r="B2985" s="173" t="s">
        <v>2108</v>
      </c>
      <c r="C2985" s="174" t="s">
        <v>4049</v>
      </c>
      <c r="D2985" s="173" t="s">
        <v>912</v>
      </c>
      <c r="E2985" s="173" t="s">
        <v>2486</v>
      </c>
      <c r="F2985" s="289">
        <v>26.4</v>
      </c>
      <c r="G2985" s="333">
        <f>ROUND(SUMIF(Anlagenbewegungsdaten!B:B,A2985,Anlagenbewegungsdaten!C:C),3)</f>
        <v>0</v>
      </c>
      <c r="H2985" s="334">
        <f>IF(ISBLANK(F2985),ROUND(SUMIF(Anlagenbewegungsdaten!B:B,A2985,Anlagenbewegungsdaten!D:D),2),ROUND(G2985*F2985%,2))</f>
        <v>0</v>
      </c>
      <c r="I2985" s="334">
        <f>ROUND((H2985-SUMIF(Anlagenbewegungsdaten!$B:$B,A2985,Anlagenbewegungsdaten!D:D)),3)</f>
        <v>0</v>
      </c>
      <c r="J2985" s="335" t="s">
        <v>5179</v>
      </c>
      <c r="K2985" s="335" t="s">
        <v>5193</v>
      </c>
      <c r="L2985" s="516">
        <v>21.12</v>
      </c>
      <c r="M2985" s="332">
        <f>ROUND(SUMIF(Anlagenbewegungsdaten_AV!B:B,A2985,Anlagenbewegungsdaten_AV!C:C),3)</f>
        <v>0</v>
      </c>
      <c r="N2985" s="330">
        <f>IF(ISBLANK(L2985),ROUND(SUMIF(Anlagenbewegungsdaten_AV!B:B,A2985,Anlagenbewegungsdaten_AV!D:D),2),ROUND(M2985*L2985%,2))</f>
        <v>0</v>
      </c>
      <c r="O2985" s="330">
        <f>ROUND(N2985-SUMIF(Anlagenbewegungsdaten_AV!B:B,A2985,Anlagenbewegungsdaten_AV!D:D),3)</f>
        <v>0</v>
      </c>
    </row>
    <row r="2986" spans="1:15" ht="15" customHeight="1" x14ac:dyDescent="0.25">
      <c r="A2986" s="263" t="s">
        <v>3100</v>
      </c>
      <c r="B2986" s="173" t="s">
        <v>2108</v>
      </c>
      <c r="C2986" s="174" t="s">
        <v>4049</v>
      </c>
      <c r="D2986" s="173" t="s">
        <v>914</v>
      </c>
      <c r="E2986" s="173" t="s">
        <v>2483</v>
      </c>
      <c r="F2986" s="289">
        <v>24.42</v>
      </c>
      <c r="G2986" s="333">
        <f>ROUND(SUMIF(Anlagenbewegungsdaten!B:B,A2986,Anlagenbewegungsdaten!C:C),3)</f>
        <v>0</v>
      </c>
      <c r="H2986" s="334">
        <f>IF(ISBLANK(F2986),ROUND(SUMIF(Anlagenbewegungsdaten!B:B,A2986,Anlagenbewegungsdaten!D:D),2),ROUND(G2986*F2986%,2))</f>
        <v>0</v>
      </c>
      <c r="I2986" s="334">
        <f>ROUND((H2986-SUMIF(Anlagenbewegungsdaten!$B:$B,A2986,Anlagenbewegungsdaten!D:D)),3)</f>
        <v>0</v>
      </c>
      <c r="J2986" s="335" t="s">
        <v>5179</v>
      </c>
      <c r="K2986" s="335" t="s">
        <v>5193</v>
      </c>
      <c r="L2986" s="516">
        <v>19.54</v>
      </c>
      <c r="M2986" s="332">
        <f>ROUND(SUMIF(Anlagenbewegungsdaten_AV!B:B,A2986,Anlagenbewegungsdaten_AV!C:C),3)</f>
        <v>0</v>
      </c>
      <c r="N2986" s="330">
        <f>IF(ISBLANK(L2986),ROUND(SUMIF(Anlagenbewegungsdaten_AV!B:B,A2986,Anlagenbewegungsdaten_AV!D:D),2),ROUND(M2986*L2986%,2))</f>
        <v>0</v>
      </c>
      <c r="O2986" s="330">
        <f>ROUND(N2986-SUMIF(Anlagenbewegungsdaten_AV!B:B,A2986,Anlagenbewegungsdaten_AV!D:D),3)</f>
        <v>0</v>
      </c>
    </row>
    <row r="2987" spans="1:15" ht="15" customHeight="1" x14ac:dyDescent="0.25">
      <c r="A2987" s="263" t="s">
        <v>3101</v>
      </c>
      <c r="B2987" s="173" t="s">
        <v>2108</v>
      </c>
      <c r="C2987" s="174" t="s">
        <v>4049</v>
      </c>
      <c r="D2987" s="173" t="s">
        <v>916</v>
      </c>
      <c r="E2987" s="173" t="s">
        <v>2486</v>
      </c>
      <c r="F2987" s="289">
        <v>27.39</v>
      </c>
      <c r="G2987" s="333">
        <f>ROUND(SUMIF(Anlagenbewegungsdaten!B:B,A2987,Anlagenbewegungsdaten!C:C),3)</f>
        <v>0</v>
      </c>
      <c r="H2987" s="334">
        <f>IF(ISBLANK(F2987),ROUND(SUMIF(Anlagenbewegungsdaten!B:B,A2987,Anlagenbewegungsdaten!D:D),2),ROUND(G2987*F2987%,2))</f>
        <v>0</v>
      </c>
      <c r="I2987" s="334">
        <f>ROUND((H2987-SUMIF(Anlagenbewegungsdaten!$B:$B,A2987,Anlagenbewegungsdaten!D:D)),3)</f>
        <v>0</v>
      </c>
      <c r="J2987" s="335" t="s">
        <v>5179</v>
      </c>
      <c r="K2987" s="335" t="s">
        <v>5193</v>
      </c>
      <c r="L2987" s="516">
        <v>21.91</v>
      </c>
      <c r="M2987" s="332">
        <f>ROUND(SUMIF(Anlagenbewegungsdaten_AV!B:B,A2987,Anlagenbewegungsdaten_AV!C:C),3)</f>
        <v>0</v>
      </c>
      <c r="N2987" s="330">
        <f>IF(ISBLANK(L2987),ROUND(SUMIF(Anlagenbewegungsdaten_AV!B:B,A2987,Anlagenbewegungsdaten_AV!D:D),2),ROUND(M2987*L2987%,2))</f>
        <v>0</v>
      </c>
      <c r="O2987" s="330">
        <f>ROUND(N2987-SUMIF(Anlagenbewegungsdaten_AV!B:B,A2987,Anlagenbewegungsdaten_AV!D:D),3)</f>
        <v>0</v>
      </c>
    </row>
    <row r="2988" spans="1:15" ht="15" customHeight="1" x14ac:dyDescent="0.25">
      <c r="A2988" s="263" t="s">
        <v>3102</v>
      </c>
      <c r="B2988" s="173" t="s">
        <v>2108</v>
      </c>
      <c r="C2988" s="174" t="s">
        <v>4049</v>
      </c>
      <c r="D2988" s="173" t="s">
        <v>918</v>
      </c>
      <c r="E2988" s="173" t="s">
        <v>2483</v>
      </c>
      <c r="F2988" s="289">
        <v>25.41</v>
      </c>
      <c r="G2988" s="333">
        <f>ROUND(SUMIF(Anlagenbewegungsdaten!B:B,A2988,Anlagenbewegungsdaten!C:C),3)</f>
        <v>0</v>
      </c>
      <c r="H2988" s="334">
        <f>IF(ISBLANK(F2988),ROUND(SUMIF(Anlagenbewegungsdaten!B:B,A2988,Anlagenbewegungsdaten!D:D),2),ROUND(G2988*F2988%,2))</f>
        <v>0</v>
      </c>
      <c r="I2988" s="334">
        <f>ROUND((H2988-SUMIF(Anlagenbewegungsdaten!$B:$B,A2988,Anlagenbewegungsdaten!D:D)),3)</f>
        <v>0</v>
      </c>
      <c r="J2988" s="335" t="s">
        <v>5179</v>
      </c>
      <c r="K2988" s="335" t="s">
        <v>5193</v>
      </c>
      <c r="L2988" s="516">
        <v>20.329999999999998</v>
      </c>
      <c r="M2988" s="332">
        <f>ROUND(SUMIF(Anlagenbewegungsdaten_AV!B:B,A2988,Anlagenbewegungsdaten_AV!C:C),3)</f>
        <v>0</v>
      </c>
      <c r="N2988" s="330">
        <f>IF(ISBLANK(L2988),ROUND(SUMIF(Anlagenbewegungsdaten_AV!B:B,A2988,Anlagenbewegungsdaten_AV!D:D),2),ROUND(M2988*L2988%,2))</f>
        <v>0</v>
      </c>
      <c r="O2988" s="330">
        <f>ROUND(N2988-SUMIF(Anlagenbewegungsdaten_AV!B:B,A2988,Anlagenbewegungsdaten_AV!D:D),3)</f>
        <v>0</v>
      </c>
    </row>
    <row r="2989" spans="1:15" ht="15" customHeight="1" x14ac:dyDescent="0.25">
      <c r="A2989" s="263" t="s">
        <v>3103</v>
      </c>
      <c r="B2989" s="173" t="s">
        <v>2108</v>
      </c>
      <c r="C2989" s="174" t="s">
        <v>4049</v>
      </c>
      <c r="D2989" s="173" t="s">
        <v>920</v>
      </c>
      <c r="E2989" s="173" t="s">
        <v>2486</v>
      </c>
      <c r="F2989" s="289">
        <v>28.38</v>
      </c>
      <c r="G2989" s="333">
        <f>ROUND(SUMIF(Anlagenbewegungsdaten!B:B,A2989,Anlagenbewegungsdaten!C:C),3)</f>
        <v>0</v>
      </c>
      <c r="H2989" s="334">
        <f>IF(ISBLANK(F2989),ROUND(SUMIF(Anlagenbewegungsdaten!B:B,A2989,Anlagenbewegungsdaten!D:D),2),ROUND(G2989*F2989%,2))</f>
        <v>0</v>
      </c>
      <c r="I2989" s="334">
        <f>ROUND((H2989-SUMIF(Anlagenbewegungsdaten!$B:$B,A2989,Anlagenbewegungsdaten!D:D)),3)</f>
        <v>0</v>
      </c>
      <c r="J2989" s="335" t="s">
        <v>5179</v>
      </c>
      <c r="K2989" s="335" t="s">
        <v>5193</v>
      </c>
      <c r="L2989" s="516">
        <v>22.7</v>
      </c>
      <c r="M2989" s="332">
        <f>ROUND(SUMIF(Anlagenbewegungsdaten_AV!B:B,A2989,Anlagenbewegungsdaten_AV!C:C),3)</f>
        <v>0</v>
      </c>
      <c r="N2989" s="330">
        <f>IF(ISBLANK(L2989),ROUND(SUMIF(Anlagenbewegungsdaten_AV!B:B,A2989,Anlagenbewegungsdaten_AV!D:D),2),ROUND(M2989*L2989%,2))</f>
        <v>0</v>
      </c>
      <c r="O2989" s="330">
        <f>ROUND(N2989-SUMIF(Anlagenbewegungsdaten_AV!B:B,A2989,Anlagenbewegungsdaten_AV!D:D),3)</f>
        <v>0</v>
      </c>
    </row>
    <row r="2990" spans="1:15" ht="15" customHeight="1" x14ac:dyDescent="0.25">
      <c r="A2990" s="263" t="s">
        <v>3104</v>
      </c>
      <c r="B2990" s="173" t="s">
        <v>2108</v>
      </c>
      <c r="C2990" s="174" t="s">
        <v>4049</v>
      </c>
      <c r="D2990" s="173" t="s">
        <v>922</v>
      </c>
      <c r="E2990" s="173" t="s">
        <v>2483</v>
      </c>
      <c r="F2990" s="289">
        <v>26.4</v>
      </c>
      <c r="G2990" s="333">
        <f>ROUND(SUMIF(Anlagenbewegungsdaten!B:B,A2990,Anlagenbewegungsdaten!C:C),3)</f>
        <v>0</v>
      </c>
      <c r="H2990" s="334">
        <f>IF(ISBLANK(F2990),ROUND(SUMIF(Anlagenbewegungsdaten!B:B,A2990,Anlagenbewegungsdaten!D:D),2),ROUND(G2990*F2990%,2))</f>
        <v>0</v>
      </c>
      <c r="I2990" s="334">
        <f>ROUND((H2990-SUMIF(Anlagenbewegungsdaten!$B:$B,A2990,Anlagenbewegungsdaten!D:D)),3)</f>
        <v>0</v>
      </c>
      <c r="J2990" s="335" t="s">
        <v>5179</v>
      </c>
      <c r="K2990" s="335" t="s">
        <v>5193</v>
      </c>
      <c r="L2990" s="516">
        <v>21.12</v>
      </c>
      <c r="M2990" s="332">
        <f>ROUND(SUMIF(Anlagenbewegungsdaten_AV!B:B,A2990,Anlagenbewegungsdaten_AV!C:C),3)</f>
        <v>0</v>
      </c>
      <c r="N2990" s="330">
        <f>IF(ISBLANK(L2990),ROUND(SUMIF(Anlagenbewegungsdaten_AV!B:B,A2990,Anlagenbewegungsdaten_AV!D:D),2),ROUND(M2990*L2990%,2))</f>
        <v>0</v>
      </c>
      <c r="O2990" s="330">
        <f>ROUND(N2990-SUMIF(Anlagenbewegungsdaten_AV!B:B,A2990,Anlagenbewegungsdaten_AV!D:D),3)</f>
        <v>0</v>
      </c>
    </row>
    <row r="2991" spans="1:15" ht="15" customHeight="1" x14ac:dyDescent="0.25">
      <c r="A2991" s="263" t="s">
        <v>3105</v>
      </c>
      <c r="B2991" s="173" t="s">
        <v>2108</v>
      </c>
      <c r="C2991" s="174" t="s">
        <v>4049</v>
      </c>
      <c r="D2991" s="173" t="s">
        <v>924</v>
      </c>
      <c r="E2991" s="173" t="s">
        <v>2486</v>
      </c>
      <c r="F2991" s="289">
        <v>29.37</v>
      </c>
      <c r="G2991" s="333">
        <f>ROUND(SUMIF(Anlagenbewegungsdaten!B:B,A2991,Anlagenbewegungsdaten!C:C),3)</f>
        <v>0</v>
      </c>
      <c r="H2991" s="334">
        <f>IF(ISBLANK(F2991),ROUND(SUMIF(Anlagenbewegungsdaten!B:B,A2991,Anlagenbewegungsdaten!D:D),2),ROUND(G2991*F2991%,2))</f>
        <v>0</v>
      </c>
      <c r="I2991" s="334">
        <f>ROUND((H2991-SUMIF(Anlagenbewegungsdaten!$B:$B,A2991,Anlagenbewegungsdaten!D:D)),3)</f>
        <v>0</v>
      </c>
      <c r="J2991" s="335" t="s">
        <v>5179</v>
      </c>
      <c r="K2991" s="335" t="s">
        <v>5193</v>
      </c>
      <c r="L2991" s="516">
        <v>23.5</v>
      </c>
      <c r="M2991" s="332">
        <f>ROUND(SUMIF(Anlagenbewegungsdaten_AV!B:B,A2991,Anlagenbewegungsdaten_AV!C:C),3)</f>
        <v>0</v>
      </c>
      <c r="N2991" s="330">
        <f>IF(ISBLANK(L2991),ROUND(SUMIF(Anlagenbewegungsdaten_AV!B:B,A2991,Anlagenbewegungsdaten_AV!D:D),2),ROUND(M2991*L2991%,2))</f>
        <v>0</v>
      </c>
      <c r="O2991" s="330">
        <f>ROUND(N2991-SUMIF(Anlagenbewegungsdaten_AV!B:B,A2991,Anlagenbewegungsdaten_AV!D:D),3)</f>
        <v>0</v>
      </c>
    </row>
    <row r="2992" spans="1:15" ht="15" customHeight="1" x14ac:dyDescent="0.25">
      <c r="A2992" s="263" t="s">
        <v>3106</v>
      </c>
      <c r="B2992" s="173" t="s">
        <v>2108</v>
      </c>
      <c r="C2992" s="174" t="s">
        <v>4049</v>
      </c>
      <c r="D2992" s="173" t="s">
        <v>926</v>
      </c>
      <c r="E2992" s="173" t="s">
        <v>2483</v>
      </c>
      <c r="F2992" s="289">
        <v>27.39</v>
      </c>
      <c r="G2992" s="333">
        <f>ROUND(SUMIF(Anlagenbewegungsdaten!B:B,A2992,Anlagenbewegungsdaten!C:C),3)</f>
        <v>0</v>
      </c>
      <c r="H2992" s="334">
        <f>IF(ISBLANK(F2992),ROUND(SUMIF(Anlagenbewegungsdaten!B:B,A2992,Anlagenbewegungsdaten!D:D),2),ROUND(G2992*F2992%,2))</f>
        <v>0</v>
      </c>
      <c r="I2992" s="334">
        <f>ROUND((H2992-SUMIF(Anlagenbewegungsdaten!$B:$B,A2992,Anlagenbewegungsdaten!D:D)),3)</f>
        <v>0</v>
      </c>
      <c r="J2992" s="335" t="s">
        <v>5179</v>
      </c>
      <c r="K2992" s="335" t="s">
        <v>5193</v>
      </c>
      <c r="L2992" s="516">
        <v>21.91</v>
      </c>
      <c r="M2992" s="332">
        <f>ROUND(SUMIF(Anlagenbewegungsdaten_AV!B:B,A2992,Anlagenbewegungsdaten_AV!C:C),3)</f>
        <v>0</v>
      </c>
      <c r="N2992" s="330">
        <f>IF(ISBLANK(L2992),ROUND(SUMIF(Anlagenbewegungsdaten_AV!B:B,A2992,Anlagenbewegungsdaten_AV!D:D),2),ROUND(M2992*L2992%,2))</f>
        <v>0</v>
      </c>
      <c r="O2992" s="330">
        <f>ROUND(N2992-SUMIF(Anlagenbewegungsdaten_AV!B:B,A2992,Anlagenbewegungsdaten_AV!D:D),3)</f>
        <v>0</v>
      </c>
    </row>
    <row r="2993" spans="1:15" ht="15" customHeight="1" x14ac:dyDescent="0.25">
      <c r="A2993" s="263" t="s">
        <v>3107</v>
      </c>
      <c r="B2993" s="173" t="s">
        <v>2108</v>
      </c>
      <c r="C2993" s="174" t="s">
        <v>4049</v>
      </c>
      <c r="D2993" s="173" t="s">
        <v>928</v>
      </c>
      <c r="E2993" s="173" t="s">
        <v>2486</v>
      </c>
      <c r="F2993" s="289">
        <v>30.36</v>
      </c>
      <c r="G2993" s="333">
        <f>ROUND(SUMIF(Anlagenbewegungsdaten!B:B,A2993,Anlagenbewegungsdaten!C:C),3)</f>
        <v>0</v>
      </c>
      <c r="H2993" s="334">
        <f>IF(ISBLANK(F2993),ROUND(SUMIF(Anlagenbewegungsdaten!B:B,A2993,Anlagenbewegungsdaten!D:D),2),ROUND(G2993*F2993%,2))</f>
        <v>0</v>
      </c>
      <c r="I2993" s="334">
        <f>ROUND((H2993-SUMIF(Anlagenbewegungsdaten!$B:$B,A2993,Anlagenbewegungsdaten!D:D)),3)</f>
        <v>0</v>
      </c>
      <c r="J2993" s="335" t="s">
        <v>5179</v>
      </c>
      <c r="K2993" s="335" t="s">
        <v>5193</v>
      </c>
      <c r="L2993" s="516">
        <v>24.29</v>
      </c>
      <c r="M2993" s="332">
        <f>ROUND(SUMIF(Anlagenbewegungsdaten_AV!B:B,A2993,Anlagenbewegungsdaten_AV!C:C),3)</f>
        <v>0</v>
      </c>
      <c r="N2993" s="330">
        <f>IF(ISBLANK(L2993),ROUND(SUMIF(Anlagenbewegungsdaten_AV!B:B,A2993,Anlagenbewegungsdaten_AV!D:D),2),ROUND(M2993*L2993%,2))</f>
        <v>0</v>
      </c>
      <c r="O2993" s="330">
        <f>ROUND(N2993-SUMIF(Anlagenbewegungsdaten_AV!B:B,A2993,Anlagenbewegungsdaten_AV!D:D),3)</f>
        <v>0</v>
      </c>
    </row>
    <row r="2994" spans="1:15" ht="15" customHeight="1" x14ac:dyDescent="0.25">
      <c r="A2994" s="263" t="s">
        <v>3108</v>
      </c>
      <c r="B2994" s="173" t="s">
        <v>2108</v>
      </c>
      <c r="C2994" s="174" t="s">
        <v>4049</v>
      </c>
      <c r="D2994" s="173" t="s">
        <v>930</v>
      </c>
      <c r="E2994" s="173" t="s">
        <v>2483</v>
      </c>
      <c r="F2994" s="289">
        <v>9.09</v>
      </c>
      <c r="G2994" s="333">
        <f>ROUND(SUMIF(Anlagenbewegungsdaten!B:B,A2994,Anlagenbewegungsdaten!C:C),3)</f>
        <v>0</v>
      </c>
      <c r="H2994" s="334">
        <f>IF(ISBLANK(F2994),ROUND(SUMIF(Anlagenbewegungsdaten!B:B,A2994,Anlagenbewegungsdaten!D:D),2),ROUND(G2994*F2994%,2))</f>
        <v>0</v>
      </c>
      <c r="I2994" s="334">
        <f>ROUND((H2994-SUMIF(Anlagenbewegungsdaten!$B:$B,A2994,Anlagenbewegungsdaten!D:D)),3)</f>
        <v>0</v>
      </c>
      <c r="J2994" s="335" t="s">
        <v>5179</v>
      </c>
      <c r="K2994" s="335" t="s">
        <v>5193</v>
      </c>
      <c r="L2994" s="516">
        <v>7.27</v>
      </c>
      <c r="M2994" s="332">
        <f>ROUND(SUMIF(Anlagenbewegungsdaten_AV!B:B,A2994,Anlagenbewegungsdaten_AV!C:C),3)</f>
        <v>0</v>
      </c>
      <c r="N2994" s="330">
        <f>IF(ISBLANK(L2994),ROUND(SUMIF(Anlagenbewegungsdaten_AV!B:B,A2994,Anlagenbewegungsdaten_AV!D:D),2),ROUND(M2994*L2994%,2))</f>
        <v>0</v>
      </c>
      <c r="O2994" s="330">
        <f>ROUND(N2994-SUMIF(Anlagenbewegungsdaten_AV!B:B,A2994,Anlagenbewegungsdaten_AV!D:D),3)</f>
        <v>0</v>
      </c>
    </row>
    <row r="2995" spans="1:15" ht="15" customHeight="1" x14ac:dyDescent="0.25">
      <c r="A2995" s="263" t="s">
        <v>3109</v>
      </c>
      <c r="B2995" s="173" t="s">
        <v>2108</v>
      </c>
      <c r="C2995" s="174" t="s">
        <v>4049</v>
      </c>
      <c r="D2995" s="173" t="s">
        <v>932</v>
      </c>
      <c r="E2995" s="173" t="s">
        <v>2486</v>
      </c>
      <c r="F2995" s="289">
        <v>12.06</v>
      </c>
      <c r="G2995" s="333">
        <f>ROUND(SUMIF(Anlagenbewegungsdaten!B:B,A2995,Anlagenbewegungsdaten!C:C),3)</f>
        <v>0</v>
      </c>
      <c r="H2995" s="334">
        <f>IF(ISBLANK(F2995),ROUND(SUMIF(Anlagenbewegungsdaten!B:B,A2995,Anlagenbewegungsdaten!D:D),2),ROUND(G2995*F2995%,2))</f>
        <v>0</v>
      </c>
      <c r="I2995" s="334">
        <f>ROUND((H2995-SUMIF(Anlagenbewegungsdaten!$B:$B,A2995,Anlagenbewegungsdaten!D:D)),3)</f>
        <v>0</v>
      </c>
      <c r="J2995" s="335" t="s">
        <v>5179</v>
      </c>
      <c r="K2995" s="335" t="s">
        <v>5193</v>
      </c>
      <c r="L2995" s="516">
        <v>9.65</v>
      </c>
      <c r="M2995" s="332">
        <f>ROUND(SUMIF(Anlagenbewegungsdaten_AV!B:B,A2995,Anlagenbewegungsdaten_AV!C:C),3)</f>
        <v>0</v>
      </c>
      <c r="N2995" s="330">
        <f>IF(ISBLANK(L2995),ROUND(SUMIF(Anlagenbewegungsdaten_AV!B:B,A2995,Anlagenbewegungsdaten_AV!D:D),2),ROUND(M2995*L2995%,2))</f>
        <v>0</v>
      </c>
      <c r="O2995" s="330">
        <f>ROUND(N2995-SUMIF(Anlagenbewegungsdaten_AV!B:B,A2995,Anlagenbewegungsdaten_AV!D:D),3)</f>
        <v>0</v>
      </c>
    </row>
    <row r="2996" spans="1:15" ht="15" customHeight="1" x14ac:dyDescent="0.25">
      <c r="A2996" s="263" t="s">
        <v>3110</v>
      </c>
      <c r="B2996" s="173" t="s">
        <v>2108</v>
      </c>
      <c r="C2996" s="174" t="s">
        <v>4049</v>
      </c>
      <c r="D2996" s="174" t="s">
        <v>934</v>
      </c>
      <c r="E2996" s="173" t="s">
        <v>2483</v>
      </c>
      <c r="F2996" s="289">
        <v>10.08</v>
      </c>
      <c r="G2996" s="333">
        <f>ROUND(SUMIF(Anlagenbewegungsdaten!B:B,A2996,Anlagenbewegungsdaten!C:C),3)</f>
        <v>0</v>
      </c>
      <c r="H2996" s="334">
        <f>IF(ISBLANK(F2996),ROUND(SUMIF(Anlagenbewegungsdaten!B:B,A2996,Anlagenbewegungsdaten!D:D),2),ROUND(G2996*F2996%,2))</f>
        <v>0</v>
      </c>
      <c r="I2996" s="334">
        <f>ROUND((H2996-SUMIF(Anlagenbewegungsdaten!$B:$B,A2996,Anlagenbewegungsdaten!D:D)),3)</f>
        <v>0</v>
      </c>
      <c r="J2996" s="335" t="s">
        <v>5179</v>
      </c>
      <c r="K2996" s="335" t="s">
        <v>5193</v>
      </c>
      <c r="L2996" s="516">
        <v>8.06</v>
      </c>
      <c r="M2996" s="332">
        <f>ROUND(SUMIF(Anlagenbewegungsdaten_AV!B:B,A2996,Anlagenbewegungsdaten_AV!C:C),3)</f>
        <v>0</v>
      </c>
      <c r="N2996" s="330">
        <f>IF(ISBLANK(L2996),ROUND(SUMIF(Anlagenbewegungsdaten_AV!B:B,A2996,Anlagenbewegungsdaten_AV!D:D),2),ROUND(M2996*L2996%,2))</f>
        <v>0</v>
      </c>
      <c r="O2996" s="330">
        <f>ROUND(N2996-SUMIF(Anlagenbewegungsdaten_AV!B:B,A2996,Anlagenbewegungsdaten_AV!D:D),3)</f>
        <v>0</v>
      </c>
    </row>
    <row r="2997" spans="1:15" ht="15" customHeight="1" x14ac:dyDescent="0.25">
      <c r="A2997" s="263" t="s">
        <v>3111</v>
      </c>
      <c r="B2997" s="173" t="s">
        <v>2108</v>
      </c>
      <c r="C2997" s="174" t="s">
        <v>4049</v>
      </c>
      <c r="D2997" s="174" t="s">
        <v>936</v>
      </c>
      <c r="E2997" s="173" t="s">
        <v>2486</v>
      </c>
      <c r="F2997" s="289">
        <v>13.05</v>
      </c>
      <c r="G2997" s="333">
        <f>ROUND(SUMIF(Anlagenbewegungsdaten!B:B,A2997,Anlagenbewegungsdaten!C:C),3)</f>
        <v>0</v>
      </c>
      <c r="H2997" s="334">
        <f>IF(ISBLANK(F2997),ROUND(SUMIF(Anlagenbewegungsdaten!B:B,A2997,Anlagenbewegungsdaten!D:D),2),ROUND(G2997*F2997%,2))</f>
        <v>0</v>
      </c>
      <c r="I2997" s="334">
        <f>ROUND((H2997-SUMIF(Anlagenbewegungsdaten!$B:$B,A2997,Anlagenbewegungsdaten!D:D)),3)</f>
        <v>0</v>
      </c>
      <c r="J2997" s="335" t="s">
        <v>5179</v>
      </c>
      <c r="K2997" s="335" t="s">
        <v>5193</v>
      </c>
      <c r="L2997" s="516">
        <v>10.44</v>
      </c>
      <c r="M2997" s="332">
        <f>ROUND(SUMIF(Anlagenbewegungsdaten_AV!B:B,A2997,Anlagenbewegungsdaten_AV!C:C),3)</f>
        <v>0</v>
      </c>
      <c r="N2997" s="330">
        <f>IF(ISBLANK(L2997),ROUND(SUMIF(Anlagenbewegungsdaten_AV!B:B,A2997,Anlagenbewegungsdaten_AV!D:D),2),ROUND(M2997*L2997%,2))</f>
        <v>0</v>
      </c>
      <c r="O2997" s="330">
        <f>ROUND(N2997-SUMIF(Anlagenbewegungsdaten_AV!B:B,A2997,Anlagenbewegungsdaten_AV!D:D),3)</f>
        <v>0</v>
      </c>
    </row>
    <row r="2998" spans="1:15" ht="15" customHeight="1" x14ac:dyDescent="0.25">
      <c r="A2998" s="263" t="s">
        <v>3112</v>
      </c>
      <c r="B2998" s="173" t="s">
        <v>2108</v>
      </c>
      <c r="C2998" s="174" t="s">
        <v>4049</v>
      </c>
      <c r="D2998" s="173" t="s">
        <v>938</v>
      </c>
      <c r="E2998" s="173" t="s">
        <v>2483</v>
      </c>
      <c r="F2998" s="289">
        <v>15.03</v>
      </c>
      <c r="G2998" s="333">
        <f>ROUND(SUMIF(Anlagenbewegungsdaten!B:B,A2998,Anlagenbewegungsdaten!C:C),3)</f>
        <v>0</v>
      </c>
      <c r="H2998" s="334">
        <f>IF(ISBLANK(F2998),ROUND(SUMIF(Anlagenbewegungsdaten!B:B,A2998,Anlagenbewegungsdaten!D:D),2),ROUND(G2998*F2998%,2))</f>
        <v>0</v>
      </c>
      <c r="I2998" s="334">
        <f>ROUND((H2998-SUMIF(Anlagenbewegungsdaten!$B:$B,A2998,Anlagenbewegungsdaten!D:D)),3)</f>
        <v>0</v>
      </c>
      <c r="J2998" s="335" t="s">
        <v>5179</v>
      </c>
      <c r="K2998" s="335" t="s">
        <v>5193</v>
      </c>
      <c r="L2998" s="516">
        <v>12.02</v>
      </c>
      <c r="M2998" s="332">
        <f>ROUND(SUMIF(Anlagenbewegungsdaten_AV!B:B,A2998,Anlagenbewegungsdaten_AV!C:C),3)</f>
        <v>0</v>
      </c>
      <c r="N2998" s="330">
        <f>IF(ISBLANK(L2998),ROUND(SUMIF(Anlagenbewegungsdaten_AV!B:B,A2998,Anlagenbewegungsdaten_AV!D:D),2),ROUND(M2998*L2998%,2))</f>
        <v>0</v>
      </c>
      <c r="O2998" s="330">
        <f>ROUND(N2998-SUMIF(Anlagenbewegungsdaten_AV!B:B,A2998,Anlagenbewegungsdaten_AV!D:D),3)</f>
        <v>0</v>
      </c>
    </row>
    <row r="2999" spans="1:15" ht="15" customHeight="1" x14ac:dyDescent="0.25">
      <c r="A2999" s="263" t="s">
        <v>3113</v>
      </c>
      <c r="B2999" s="173" t="s">
        <v>2108</v>
      </c>
      <c r="C2999" s="174" t="s">
        <v>4049</v>
      </c>
      <c r="D2999" s="173" t="s">
        <v>940</v>
      </c>
      <c r="E2999" s="173" t="s">
        <v>2486</v>
      </c>
      <c r="F2999" s="289">
        <v>18</v>
      </c>
      <c r="G2999" s="333">
        <f>ROUND(SUMIF(Anlagenbewegungsdaten!B:B,A2999,Anlagenbewegungsdaten!C:C),3)</f>
        <v>0</v>
      </c>
      <c r="H2999" s="334">
        <f>IF(ISBLANK(F2999),ROUND(SUMIF(Anlagenbewegungsdaten!B:B,A2999,Anlagenbewegungsdaten!D:D),2),ROUND(G2999*F2999%,2))</f>
        <v>0</v>
      </c>
      <c r="I2999" s="334">
        <f>ROUND((H2999-SUMIF(Anlagenbewegungsdaten!$B:$B,A2999,Anlagenbewegungsdaten!D:D)),3)</f>
        <v>0</v>
      </c>
      <c r="J2999" s="335" t="s">
        <v>5179</v>
      </c>
      <c r="K2999" s="335" t="s">
        <v>5193</v>
      </c>
      <c r="L2999" s="516">
        <v>14.4</v>
      </c>
      <c r="M2999" s="332">
        <f>ROUND(SUMIF(Anlagenbewegungsdaten_AV!B:B,A2999,Anlagenbewegungsdaten_AV!C:C),3)</f>
        <v>0</v>
      </c>
      <c r="N2999" s="330">
        <f>IF(ISBLANK(L2999),ROUND(SUMIF(Anlagenbewegungsdaten_AV!B:B,A2999,Anlagenbewegungsdaten_AV!D:D),2),ROUND(M2999*L2999%,2))</f>
        <v>0</v>
      </c>
      <c r="O2999" s="330">
        <f>ROUND(N2999-SUMIF(Anlagenbewegungsdaten_AV!B:B,A2999,Anlagenbewegungsdaten_AV!D:D),3)</f>
        <v>0</v>
      </c>
    </row>
    <row r="3000" spans="1:15" ht="15" customHeight="1" x14ac:dyDescent="0.25">
      <c r="A3000" s="263" t="s">
        <v>3114</v>
      </c>
      <c r="B3000" s="173" t="s">
        <v>2108</v>
      </c>
      <c r="C3000" s="174" t="s">
        <v>4049</v>
      </c>
      <c r="D3000" s="174" t="s">
        <v>942</v>
      </c>
      <c r="E3000" s="173" t="s">
        <v>2483</v>
      </c>
      <c r="F3000" s="289">
        <v>16.02</v>
      </c>
      <c r="G3000" s="333">
        <f>ROUND(SUMIF(Anlagenbewegungsdaten!B:B,A3000,Anlagenbewegungsdaten!C:C),3)</f>
        <v>0</v>
      </c>
      <c r="H3000" s="334">
        <f>IF(ISBLANK(F3000),ROUND(SUMIF(Anlagenbewegungsdaten!B:B,A3000,Anlagenbewegungsdaten!D:D),2),ROUND(G3000*F3000%,2))</f>
        <v>0</v>
      </c>
      <c r="I3000" s="334">
        <f>ROUND((H3000-SUMIF(Anlagenbewegungsdaten!$B:$B,A3000,Anlagenbewegungsdaten!D:D)),3)</f>
        <v>0</v>
      </c>
      <c r="J3000" s="335" t="s">
        <v>5179</v>
      </c>
      <c r="K3000" s="335" t="s">
        <v>5193</v>
      </c>
      <c r="L3000" s="516">
        <v>12.82</v>
      </c>
      <c r="M3000" s="332">
        <f>ROUND(SUMIF(Anlagenbewegungsdaten_AV!B:B,A3000,Anlagenbewegungsdaten_AV!C:C),3)</f>
        <v>0</v>
      </c>
      <c r="N3000" s="330">
        <f>IF(ISBLANK(L3000),ROUND(SUMIF(Anlagenbewegungsdaten_AV!B:B,A3000,Anlagenbewegungsdaten_AV!D:D),2),ROUND(M3000*L3000%,2))</f>
        <v>0</v>
      </c>
      <c r="O3000" s="330">
        <f>ROUND(N3000-SUMIF(Anlagenbewegungsdaten_AV!B:B,A3000,Anlagenbewegungsdaten_AV!D:D),3)</f>
        <v>0</v>
      </c>
    </row>
    <row r="3001" spans="1:15" ht="15" customHeight="1" x14ac:dyDescent="0.25">
      <c r="A3001" s="263" t="s">
        <v>3115</v>
      </c>
      <c r="B3001" s="173" t="s">
        <v>2108</v>
      </c>
      <c r="C3001" s="174" t="s">
        <v>4049</v>
      </c>
      <c r="D3001" s="174" t="s">
        <v>944</v>
      </c>
      <c r="E3001" s="173" t="s">
        <v>2486</v>
      </c>
      <c r="F3001" s="289">
        <v>18.989999999999998</v>
      </c>
      <c r="G3001" s="333">
        <f>ROUND(SUMIF(Anlagenbewegungsdaten!B:B,A3001,Anlagenbewegungsdaten!C:C),3)</f>
        <v>0</v>
      </c>
      <c r="H3001" s="334">
        <f>IF(ISBLANK(F3001),ROUND(SUMIF(Anlagenbewegungsdaten!B:B,A3001,Anlagenbewegungsdaten!D:D),2),ROUND(G3001*F3001%,2))</f>
        <v>0</v>
      </c>
      <c r="I3001" s="334">
        <f>ROUND((H3001-SUMIF(Anlagenbewegungsdaten!$B:$B,A3001,Anlagenbewegungsdaten!D:D)),3)</f>
        <v>0</v>
      </c>
      <c r="J3001" s="335" t="s">
        <v>5179</v>
      </c>
      <c r="K3001" s="335" t="s">
        <v>5193</v>
      </c>
      <c r="L3001" s="516">
        <v>15.19</v>
      </c>
      <c r="M3001" s="332">
        <f>ROUND(SUMIF(Anlagenbewegungsdaten_AV!B:B,A3001,Anlagenbewegungsdaten_AV!C:C),3)</f>
        <v>0</v>
      </c>
      <c r="N3001" s="330">
        <f>IF(ISBLANK(L3001),ROUND(SUMIF(Anlagenbewegungsdaten_AV!B:B,A3001,Anlagenbewegungsdaten_AV!D:D),2),ROUND(M3001*L3001%,2))</f>
        <v>0</v>
      </c>
      <c r="O3001" s="330">
        <f>ROUND(N3001-SUMIF(Anlagenbewegungsdaten_AV!B:B,A3001,Anlagenbewegungsdaten_AV!D:D),3)</f>
        <v>0</v>
      </c>
    </row>
    <row r="3002" spans="1:15" ht="15" customHeight="1" x14ac:dyDescent="0.25">
      <c r="A3002" s="263" t="s">
        <v>3116</v>
      </c>
      <c r="B3002" s="173" t="s">
        <v>2108</v>
      </c>
      <c r="C3002" s="174" t="s">
        <v>4049</v>
      </c>
      <c r="D3002" s="173" t="s">
        <v>946</v>
      </c>
      <c r="E3002" s="173" t="s">
        <v>2483</v>
      </c>
      <c r="F3002" s="289">
        <v>16.02</v>
      </c>
      <c r="G3002" s="333">
        <f>ROUND(SUMIF(Anlagenbewegungsdaten!B:B,A3002,Anlagenbewegungsdaten!C:C),3)</f>
        <v>0</v>
      </c>
      <c r="H3002" s="334">
        <f>IF(ISBLANK(F3002),ROUND(SUMIF(Anlagenbewegungsdaten!B:B,A3002,Anlagenbewegungsdaten!D:D),2),ROUND(G3002*F3002%,2))</f>
        <v>0</v>
      </c>
      <c r="I3002" s="334">
        <f>ROUND((H3002-SUMIF(Anlagenbewegungsdaten!$B:$B,A3002,Anlagenbewegungsdaten!D:D)),3)</f>
        <v>0</v>
      </c>
      <c r="J3002" s="335" t="s">
        <v>5179</v>
      </c>
      <c r="K3002" s="335" t="s">
        <v>5193</v>
      </c>
      <c r="L3002" s="516">
        <v>12.82</v>
      </c>
      <c r="M3002" s="332">
        <f>ROUND(SUMIF(Anlagenbewegungsdaten_AV!B:B,A3002,Anlagenbewegungsdaten_AV!C:C),3)</f>
        <v>0</v>
      </c>
      <c r="N3002" s="330">
        <f>IF(ISBLANK(L3002),ROUND(SUMIF(Anlagenbewegungsdaten_AV!B:B,A3002,Anlagenbewegungsdaten_AV!D:D),2),ROUND(M3002*L3002%,2))</f>
        <v>0</v>
      </c>
      <c r="O3002" s="330">
        <f>ROUND(N3002-SUMIF(Anlagenbewegungsdaten_AV!B:B,A3002,Anlagenbewegungsdaten_AV!D:D),3)</f>
        <v>0</v>
      </c>
    </row>
    <row r="3003" spans="1:15" ht="15" customHeight="1" x14ac:dyDescent="0.25">
      <c r="A3003" s="263" t="s">
        <v>3117</v>
      </c>
      <c r="B3003" s="173" t="s">
        <v>2108</v>
      </c>
      <c r="C3003" s="174" t="s">
        <v>4049</v>
      </c>
      <c r="D3003" s="173" t="s">
        <v>948</v>
      </c>
      <c r="E3003" s="173" t="s">
        <v>2486</v>
      </c>
      <c r="F3003" s="289">
        <v>18.989999999999998</v>
      </c>
      <c r="G3003" s="333">
        <f>ROUND(SUMIF(Anlagenbewegungsdaten!B:B,A3003,Anlagenbewegungsdaten!C:C),3)</f>
        <v>0</v>
      </c>
      <c r="H3003" s="334">
        <f>IF(ISBLANK(F3003),ROUND(SUMIF(Anlagenbewegungsdaten!B:B,A3003,Anlagenbewegungsdaten!D:D),2),ROUND(G3003*F3003%,2))</f>
        <v>0</v>
      </c>
      <c r="I3003" s="334">
        <f>ROUND((H3003-SUMIF(Anlagenbewegungsdaten!$B:$B,A3003,Anlagenbewegungsdaten!D:D)),3)</f>
        <v>0</v>
      </c>
      <c r="J3003" s="335" t="s">
        <v>5179</v>
      </c>
      <c r="K3003" s="335" t="s">
        <v>5193</v>
      </c>
      <c r="L3003" s="516">
        <v>15.19</v>
      </c>
      <c r="M3003" s="332">
        <f>ROUND(SUMIF(Anlagenbewegungsdaten_AV!B:B,A3003,Anlagenbewegungsdaten_AV!C:C),3)</f>
        <v>0</v>
      </c>
      <c r="N3003" s="330">
        <f>IF(ISBLANK(L3003),ROUND(SUMIF(Anlagenbewegungsdaten_AV!B:B,A3003,Anlagenbewegungsdaten_AV!D:D),2),ROUND(M3003*L3003%,2))</f>
        <v>0</v>
      </c>
      <c r="O3003" s="330">
        <f>ROUND(N3003-SUMIF(Anlagenbewegungsdaten_AV!B:B,A3003,Anlagenbewegungsdaten_AV!D:D),3)</f>
        <v>0</v>
      </c>
    </row>
    <row r="3004" spans="1:15" ht="15" customHeight="1" x14ac:dyDescent="0.25">
      <c r="A3004" s="263" t="s">
        <v>3118</v>
      </c>
      <c r="B3004" s="173" t="s">
        <v>2108</v>
      </c>
      <c r="C3004" s="174" t="s">
        <v>4049</v>
      </c>
      <c r="D3004" s="173" t="s">
        <v>950</v>
      </c>
      <c r="E3004" s="173" t="s">
        <v>2483</v>
      </c>
      <c r="F3004" s="289">
        <v>17.010000000000002</v>
      </c>
      <c r="G3004" s="333">
        <f>ROUND(SUMIF(Anlagenbewegungsdaten!B:B,A3004,Anlagenbewegungsdaten!C:C),3)</f>
        <v>0</v>
      </c>
      <c r="H3004" s="334">
        <f>IF(ISBLANK(F3004),ROUND(SUMIF(Anlagenbewegungsdaten!B:B,A3004,Anlagenbewegungsdaten!D:D),2),ROUND(G3004*F3004%,2))</f>
        <v>0</v>
      </c>
      <c r="I3004" s="334">
        <f>ROUND((H3004-SUMIF(Anlagenbewegungsdaten!$B:$B,A3004,Anlagenbewegungsdaten!D:D)),3)</f>
        <v>0</v>
      </c>
      <c r="J3004" s="335" t="s">
        <v>5179</v>
      </c>
      <c r="K3004" s="335" t="s">
        <v>5193</v>
      </c>
      <c r="L3004" s="516">
        <v>13.61</v>
      </c>
      <c r="M3004" s="332">
        <f>ROUND(SUMIF(Anlagenbewegungsdaten_AV!B:B,A3004,Anlagenbewegungsdaten_AV!C:C),3)</f>
        <v>0</v>
      </c>
      <c r="N3004" s="330">
        <f>IF(ISBLANK(L3004),ROUND(SUMIF(Anlagenbewegungsdaten_AV!B:B,A3004,Anlagenbewegungsdaten_AV!D:D),2),ROUND(M3004*L3004%,2))</f>
        <v>0</v>
      </c>
      <c r="O3004" s="330">
        <f>ROUND(N3004-SUMIF(Anlagenbewegungsdaten_AV!B:B,A3004,Anlagenbewegungsdaten_AV!D:D),3)</f>
        <v>0</v>
      </c>
    </row>
    <row r="3005" spans="1:15" ht="15" customHeight="1" x14ac:dyDescent="0.25">
      <c r="A3005" s="263" t="s">
        <v>3119</v>
      </c>
      <c r="B3005" s="173" t="s">
        <v>2108</v>
      </c>
      <c r="C3005" s="174" t="s">
        <v>4049</v>
      </c>
      <c r="D3005" s="173" t="s">
        <v>952</v>
      </c>
      <c r="E3005" s="173" t="s">
        <v>2486</v>
      </c>
      <c r="F3005" s="289">
        <v>19.98</v>
      </c>
      <c r="G3005" s="333">
        <f>ROUND(SUMIF(Anlagenbewegungsdaten!B:B,A3005,Anlagenbewegungsdaten!C:C),3)</f>
        <v>0</v>
      </c>
      <c r="H3005" s="334">
        <f>IF(ISBLANK(F3005),ROUND(SUMIF(Anlagenbewegungsdaten!B:B,A3005,Anlagenbewegungsdaten!D:D),2),ROUND(G3005*F3005%,2))</f>
        <v>0</v>
      </c>
      <c r="I3005" s="334">
        <f>ROUND((H3005-SUMIF(Anlagenbewegungsdaten!$B:$B,A3005,Anlagenbewegungsdaten!D:D)),3)</f>
        <v>0</v>
      </c>
      <c r="J3005" s="335" t="s">
        <v>5179</v>
      </c>
      <c r="K3005" s="335" t="s">
        <v>5193</v>
      </c>
      <c r="L3005" s="516">
        <v>15.98</v>
      </c>
      <c r="M3005" s="332">
        <f>ROUND(SUMIF(Anlagenbewegungsdaten_AV!B:B,A3005,Anlagenbewegungsdaten_AV!C:C),3)</f>
        <v>0</v>
      </c>
      <c r="N3005" s="330">
        <f>IF(ISBLANK(L3005),ROUND(SUMIF(Anlagenbewegungsdaten_AV!B:B,A3005,Anlagenbewegungsdaten_AV!D:D),2),ROUND(M3005*L3005%,2))</f>
        <v>0</v>
      </c>
      <c r="O3005" s="330">
        <f>ROUND(N3005-SUMIF(Anlagenbewegungsdaten_AV!B:B,A3005,Anlagenbewegungsdaten_AV!D:D),3)</f>
        <v>0</v>
      </c>
    </row>
    <row r="3006" spans="1:15" ht="15" customHeight="1" x14ac:dyDescent="0.25">
      <c r="A3006" s="263" t="s">
        <v>3120</v>
      </c>
      <c r="B3006" s="173" t="s">
        <v>2108</v>
      </c>
      <c r="C3006" s="174" t="s">
        <v>4049</v>
      </c>
      <c r="D3006" s="173" t="s">
        <v>954</v>
      </c>
      <c r="E3006" s="173" t="s">
        <v>2483</v>
      </c>
      <c r="F3006" s="289">
        <v>18</v>
      </c>
      <c r="G3006" s="333">
        <f>ROUND(SUMIF(Anlagenbewegungsdaten!B:B,A3006,Anlagenbewegungsdaten!C:C),3)</f>
        <v>0</v>
      </c>
      <c r="H3006" s="334">
        <f>IF(ISBLANK(F3006),ROUND(SUMIF(Anlagenbewegungsdaten!B:B,A3006,Anlagenbewegungsdaten!D:D),2),ROUND(G3006*F3006%,2))</f>
        <v>0</v>
      </c>
      <c r="I3006" s="334">
        <f>ROUND((H3006-SUMIF(Anlagenbewegungsdaten!$B:$B,A3006,Anlagenbewegungsdaten!D:D)),3)</f>
        <v>0</v>
      </c>
      <c r="J3006" s="335" t="s">
        <v>5179</v>
      </c>
      <c r="K3006" s="335" t="s">
        <v>5193</v>
      </c>
      <c r="L3006" s="516">
        <v>14.4</v>
      </c>
      <c r="M3006" s="332">
        <f>ROUND(SUMIF(Anlagenbewegungsdaten_AV!B:B,A3006,Anlagenbewegungsdaten_AV!C:C),3)</f>
        <v>0</v>
      </c>
      <c r="N3006" s="330">
        <f>IF(ISBLANK(L3006),ROUND(SUMIF(Anlagenbewegungsdaten_AV!B:B,A3006,Anlagenbewegungsdaten_AV!D:D),2),ROUND(M3006*L3006%,2))</f>
        <v>0</v>
      </c>
      <c r="O3006" s="330">
        <f>ROUND(N3006-SUMIF(Anlagenbewegungsdaten_AV!B:B,A3006,Anlagenbewegungsdaten_AV!D:D),3)</f>
        <v>0</v>
      </c>
    </row>
    <row r="3007" spans="1:15" ht="15" customHeight="1" x14ac:dyDescent="0.25">
      <c r="A3007" s="263" t="s">
        <v>3121</v>
      </c>
      <c r="B3007" s="173" t="s">
        <v>2108</v>
      </c>
      <c r="C3007" s="174" t="s">
        <v>4049</v>
      </c>
      <c r="D3007" s="173" t="s">
        <v>956</v>
      </c>
      <c r="E3007" s="173" t="s">
        <v>2486</v>
      </c>
      <c r="F3007" s="289">
        <v>20.97</v>
      </c>
      <c r="G3007" s="333">
        <f>ROUND(SUMIF(Anlagenbewegungsdaten!B:B,A3007,Anlagenbewegungsdaten!C:C),3)</f>
        <v>0</v>
      </c>
      <c r="H3007" s="334">
        <f>IF(ISBLANK(F3007),ROUND(SUMIF(Anlagenbewegungsdaten!B:B,A3007,Anlagenbewegungsdaten!D:D),2),ROUND(G3007*F3007%,2))</f>
        <v>0</v>
      </c>
      <c r="I3007" s="334">
        <f>ROUND((H3007-SUMIF(Anlagenbewegungsdaten!$B:$B,A3007,Anlagenbewegungsdaten!D:D)),3)</f>
        <v>0</v>
      </c>
      <c r="J3007" s="335" t="s">
        <v>5179</v>
      </c>
      <c r="K3007" s="335" t="s">
        <v>5193</v>
      </c>
      <c r="L3007" s="516">
        <v>16.78</v>
      </c>
      <c r="M3007" s="332">
        <f>ROUND(SUMIF(Anlagenbewegungsdaten_AV!B:B,A3007,Anlagenbewegungsdaten_AV!C:C),3)</f>
        <v>0</v>
      </c>
      <c r="N3007" s="330">
        <f>IF(ISBLANK(L3007),ROUND(SUMIF(Anlagenbewegungsdaten_AV!B:B,A3007,Anlagenbewegungsdaten_AV!D:D),2),ROUND(M3007*L3007%,2))</f>
        <v>0</v>
      </c>
      <c r="O3007" s="330">
        <f>ROUND(N3007-SUMIF(Anlagenbewegungsdaten_AV!B:B,A3007,Anlagenbewegungsdaten_AV!D:D),3)</f>
        <v>0</v>
      </c>
    </row>
    <row r="3008" spans="1:15" ht="15" customHeight="1" x14ac:dyDescent="0.25">
      <c r="A3008" s="263" t="s">
        <v>3122</v>
      </c>
      <c r="B3008" s="173" t="s">
        <v>2108</v>
      </c>
      <c r="C3008" s="174" t="s">
        <v>4049</v>
      </c>
      <c r="D3008" s="173" t="s">
        <v>958</v>
      </c>
      <c r="E3008" s="173" t="s">
        <v>2483</v>
      </c>
      <c r="F3008" s="289">
        <v>18.989999999999998</v>
      </c>
      <c r="G3008" s="333">
        <f>ROUND(SUMIF(Anlagenbewegungsdaten!B:B,A3008,Anlagenbewegungsdaten!C:C),3)</f>
        <v>0</v>
      </c>
      <c r="H3008" s="334">
        <f>IF(ISBLANK(F3008),ROUND(SUMIF(Anlagenbewegungsdaten!B:B,A3008,Anlagenbewegungsdaten!D:D),2),ROUND(G3008*F3008%,2))</f>
        <v>0</v>
      </c>
      <c r="I3008" s="334">
        <f>ROUND((H3008-SUMIF(Anlagenbewegungsdaten!$B:$B,A3008,Anlagenbewegungsdaten!D:D)),3)</f>
        <v>0</v>
      </c>
      <c r="J3008" s="335" t="s">
        <v>5179</v>
      </c>
      <c r="K3008" s="335" t="s">
        <v>5193</v>
      </c>
      <c r="L3008" s="516">
        <v>15.19</v>
      </c>
      <c r="M3008" s="332">
        <f>ROUND(SUMIF(Anlagenbewegungsdaten_AV!B:B,A3008,Anlagenbewegungsdaten_AV!C:C),3)</f>
        <v>0</v>
      </c>
      <c r="N3008" s="330">
        <f>IF(ISBLANK(L3008),ROUND(SUMIF(Anlagenbewegungsdaten_AV!B:B,A3008,Anlagenbewegungsdaten_AV!D:D),2),ROUND(M3008*L3008%,2))</f>
        <v>0</v>
      </c>
      <c r="O3008" s="330">
        <f>ROUND(N3008-SUMIF(Anlagenbewegungsdaten_AV!B:B,A3008,Anlagenbewegungsdaten_AV!D:D),3)</f>
        <v>0</v>
      </c>
    </row>
    <row r="3009" spans="1:15" ht="15" customHeight="1" x14ac:dyDescent="0.25">
      <c r="A3009" s="263" t="s">
        <v>3123</v>
      </c>
      <c r="B3009" s="173" t="s">
        <v>2108</v>
      </c>
      <c r="C3009" s="174" t="s">
        <v>4049</v>
      </c>
      <c r="D3009" s="173" t="s">
        <v>960</v>
      </c>
      <c r="E3009" s="173" t="s">
        <v>2486</v>
      </c>
      <c r="F3009" s="289">
        <v>21.96</v>
      </c>
      <c r="G3009" s="333">
        <f>ROUND(SUMIF(Anlagenbewegungsdaten!B:B,A3009,Anlagenbewegungsdaten!C:C),3)</f>
        <v>0</v>
      </c>
      <c r="H3009" s="334">
        <f>IF(ISBLANK(F3009),ROUND(SUMIF(Anlagenbewegungsdaten!B:B,A3009,Anlagenbewegungsdaten!D:D),2),ROUND(G3009*F3009%,2))</f>
        <v>0</v>
      </c>
      <c r="I3009" s="334">
        <f>ROUND((H3009-SUMIF(Anlagenbewegungsdaten!$B:$B,A3009,Anlagenbewegungsdaten!D:D)),3)</f>
        <v>0</v>
      </c>
      <c r="J3009" s="335" t="s">
        <v>5179</v>
      </c>
      <c r="K3009" s="335" t="s">
        <v>5193</v>
      </c>
      <c r="L3009" s="516">
        <v>17.57</v>
      </c>
      <c r="M3009" s="332">
        <f>ROUND(SUMIF(Anlagenbewegungsdaten_AV!B:B,A3009,Anlagenbewegungsdaten_AV!C:C),3)</f>
        <v>0</v>
      </c>
      <c r="N3009" s="330">
        <f>IF(ISBLANK(L3009),ROUND(SUMIF(Anlagenbewegungsdaten_AV!B:B,A3009,Anlagenbewegungsdaten_AV!D:D),2),ROUND(M3009*L3009%,2))</f>
        <v>0</v>
      </c>
      <c r="O3009" s="330">
        <f>ROUND(N3009-SUMIF(Anlagenbewegungsdaten_AV!B:B,A3009,Anlagenbewegungsdaten_AV!D:D),3)</f>
        <v>0</v>
      </c>
    </row>
    <row r="3010" spans="1:15" ht="15" customHeight="1" x14ac:dyDescent="0.25">
      <c r="A3010" s="263" t="s">
        <v>3124</v>
      </c>
      <c r="B3010" s="173" t="s">
        <v>2108</v>
      </c>
      <c r="C3010" s="174" t="s">
        <v>4049</v>
      </c>
      <c r="D3010" s="173" t="s">
        <v>962</v>
      </c>
      <c r="E3010" s="173" t="s">
        <v>2483</v>
      </c>
      <c r="F3010" s="289">
        <v>17.010000000000002</v>
      </c>
      <c r="G3010" s="333">
        <f>ROUND(SUMIF(Anlagenbewegungsdaten!B:B,A3010,Anlagenbewegungsdaten!C:C),3)</f>
        <v>0</v>
      </c>
      <c r="H3010" s="334">
        <f>IF(ISBLANK(F3010),ROUND(SUMIF(Anlagenbewegungsdaten!B:B,A3010,Anlagenbewegungsdaten!D:D),2),ROUND(G3010*F3010%,2))</f>
        <v>0</v>
      </c>
      <c r="I3010" s="334">
        <f>ROUND((H3010-SUMIF(Anlagenbewegungsdaten!$B:$B,A3010,Anlagenbewegungsdaten!D:D)),3)</f>
        <v>0</v>
      </c>
      <c r="J3010" s="335" t="s">
        <v>5179</v>
      </c>
      <c r="K3010" s="335" t="s">
        <v>5193</v>
      </c>
      <c r="L3010" s="516">
        <v>13.61</v>
      </c>
      <c r="M3010" s="332">
        <f>ROUND(SUMIF(Anlagenbewegungsdaten_AV!B:B,A3010,Anlagenbewegungsdaten_AV!C:C),3)</f>
        <v>0</v>
      </c>
      <c r="N3010" s="330">
        <f>IF(ISBLANK(L3010),ROUND(SUMIF(Anlagenbewegungsdaten_AV!B:B,A3010,Anlagenbewegungsdaten_AV!D:D),2),ROUND(M3010*L3010%,2))</f>
        <v>0</v>
      </c>
      <c r="O3010" s="330">
        <f>ROUND(N3010-SUMIF(Anlagenbewegungsdaten_AV!B:B,A3010,Anlagenbewegungsdaten_AV!D:D),3)</f>
        <v>0</v>
      </c>
    </row>
    <row r="3011" spans="1:15" ht="15" customHeight="1" x14ac:dyDescent="0.25">
      <c r="A3011" s="263" t="s">
        <v>3125</v>
      </c>
      <c r="B3011" s="173" t="s">
        <v>2108</v>
      </c>
      <c r="C3011" s="174" t="s">
        <v>4049</v>
      </c>
      <c r="D3011" s="173" t="s">
        <v>964</v>
      </c>
      <c r="E3011" s="173" t="s">
        <v>2486</v>
      </c>
      <c r="F3011" s="289">
        <v>19.98</v>
      </c>
      <c r="G3011" s="333">
        <f>ROUND(SUMIF(Anlagenbewegungsdaten!B:B,A3011,Anlagenbewegungsdaten!C:C),3)</f>
        <v>0</v>
      </c>
      <c r="H3011" s="334">
        <f>IF(ISBLANK(F3011),ROUND(SUMIF(Anlagenbewegungsdaten!B:B,A3011,Anlagenbewegungsdaten!D:D),2),ROUND(G3011*F3011%,2))</f>
        <v>0</v>
      </c>
      <c r="I3011" s="334">
        <f>ROUND((H3011-SUMIF(Anlagenbewegungsdaten!$B:$B,A3011,Anlagenbewegungsdaten!D:D)),3)</f>
        <v>0</v>
      </c>
      <c r="J3011" s="335" t="s">
        <v>5179</v>
      </c>
      <c r="K3011" s="335" t="s">
        <v>5193</v>
      </c>
      <c r="L3011" s="516">
        <v>15.98</v>
      </c>
      <c r="M3011" s="332">
        <f>ROUND(SUMIF(Anlagenbewegungsdaten_AV!B:B,A3011,Anlagenbewegungsdaten_AV!C:C),3)</f>
        <v>0</v>
      </c>
      <c r="N3011" s="330">
        <f>IF(ISBLANK(L3011),ROUND(SUMIF(Anlagenbewegungsdaten_AV!B:B,A3011,Anlagenbewegungsdaten_AV!D:D),2),ROUND(M3011*L3011%,2))</f>
        <v>0</v>
      </c>
      <c r="O3011" s="330">
        <f>ROUND(N3011-SUMIF(Anlagenbewegungsdaten_AV!B:B,A3011,Anlagenbewegungsdaten_AV!D:D),3)</f>
        <v>0</v>
      </c>
    </row>
    <row r="3012" spans="1:15" ht="15" customHeight="1" x14ac:dyDescent="0.25">
      <c r="A3012" s="263" t="s">
        <v>3126</v>
      </c>
      <c r="B3012" s="173" t="s">
        <v>2108</v>
      </c>
      <c r="C3012" s="174" t="s">
        <v>4049</v>
      </c>
      <c r="D3012" s="173" t="s">
        <v>966</v>
      </c>
      <c r="E3012" s="173" t="s">
        <v>2483</v>
      </c>
      <c r="F3012" s="289">
        <v>18</v>
      </c>
      <c r="G3012" s="333">
        <f>ROUND(SUMIF(Anlagenbewegungsdaten!B:B,A3012,Anlagenbewegungsdaten!C:C),3)</f>
        <v>0</v>
      </c>
      <c r="H3012" s="334">
        <f>IF(ISBLANK(F3012),ROUND(SUMIF(Anlagenbewegungsdaten!B:B,A3012,Anlagenbewegungsdaten!D:D),2),ROUND(G3012*F3012%,2))</f>
        <v>0</v>
      </c>
      <c r="I3012" s="334">
        <f>ROUND((H3012-SUMIF(Anlagenbewegungsdaten!$B:$B,A3012,Anlagenbewegungsdaten!D:D)),3)</f>
        <v>0</v>
      </c>
      <c r="J3012" s="335" t="s">
        <v>5179</v>
      </c>
      <c r="K3012" s="335" t="s">
        <v>5193</v>
      </c>
      <c r="L3012" s="516">
        <v>14.4</v>
      </c>
      <c r="M3012" s="332">
        <f>ROUND(SUMIF(Anlagenbewegungsdaten_AV!B:B,A3012,Anlagenbewegungsdaten_AV!C:C),3)</f>
        <v>0</v>
      </c>
      <c r="N3012" s="330">
        <f>IF(ISBLANK(L3012),ROUND(SUMIF(Anlagenbewegungsdaten_AV!B:B,A3012,Anlagenbewegungsdaten_AV!D:D),2),ROUND(M3012*L3012%,2))</f>
        <v>0</v>
      </c>
      <c r="O3012" s="330">
        <f>ROUND(N3012-SUMIF(Anlagenbewegungsdaten_AV!B:B,A3012,Anlagenbewegungsdaten_AV!D:D),3)</f>
        <v>0</v>
      </c>
    </row>
    <row r="3013" spans="1:15" ht="15" customHeight="1" x14ac:dyDescent="0.25">
      <c r="A3013" s="263" t="s">
        <v>3127</v>
      </c>
      <c r="B3013" s="173" t="s">
        <v>2108</v>
      </c>
      <c r="C3013" s="174" t="s">
        <v>4049</v>
      </c>
      <c r="D3013" s="173" t="s">
        <v>968</v>
      </c>
      <c r="E3013" s="173" t="s">
        <v>2486</v>
      </c>
      <c r="F3013" s="289">
        <v>20.97</v>
      </c>
      <c r="G3013" s="333">
        <f>ROUND(SUMIF(Anlagenbewegungsdaten!B:B,A3013,Anlagenbewegungsdaten!C:C),3)</f>
        <v>0</v>
      </c>
      <c r="H3013" s="334">
        <f>IF(ISBLANK(F3013),ROUND(SUMIF(Anlagenbewegungsdaten!B:B,A3013,Anlagenbewegungsdaten!D:D),2),ROUND(G3013*F3013%,2))</f>
        <v>0</v>
      </c>
      <c r="I3013" s="334">
        <f>ROUND((H3013-SUMIF(Anlagenbewegungsdaten!$B:$B,A3013,Anlagenbewegungsdaten!D:D)),3)</f>
        <v>0</v>
      </c>
      <c r="J3013" s="335" t="s">
        <v>5179</v>
      </c>
      <c r="K3013" s="335" t="s">
        <v>5193</v>
      </c>
      <c r="L3013" s="516">
        <v>16.78</v>
      </c>
      <c r="M3013" s="332">
        <f>ROUND(SUMIF(Anlagenbewegungsdaten_AV!B:B,A3013,Anlagenbewegungsdaten_AV!C:C),3)</f>
        <v>0</v>
      </c>
      <c r="N3013" s="330">
        <f>IF(ISBLANK(L3013),ROUND(SUMIF(Anlagenbewegungsdaten_AV!B:B,A3013,Anlagenbewegungsdaten_AV!D:D),2),ROUND(M3013*L3013%,2))</f>
        <v>0</v>
      </c>
      <c r="O3013" s="330">
        <f>ROUND(N3013-SUMIF(Anlagenbewegungsdaten_AV!B:B,A3013,Anlagenbewegungsdaten_AV!D:D),3)</f>
        <v>0</v>
      </c>
    </row>
    <row r="3014" spans="1:15" ht="15" customHeight="1" x14ac:dyDescent="0.25">
      <c r="A3014" s="263" t="s">
        <v>3128</v>
      </c>
      <c r="B3014" s="173" t="s">
        <v>2108</v>
      </c>
      <c r="C3014" s="174" t="s">
        <v>4049</v>
      </c>
      <c r="D3014" s="173" t="s">
        <v>970</v>
      </c>
      <c r="E3014" s="173" t="s">
        <v>2483</v>
      </c>
      <c r="F3014" s="289">
        <v>18.989999999999998</v>
      </c>
      <c r="G3014" s="333">
        <f>ROUND(SUMIF(Anlagenbewegungsdaten!B:B,A3014,Anlagenbewegungsdaten!C:C),3)</f>
        <v>0</v>
      </c>
      <c r="H3014" s="334">
        <f>IF(ISBLANK(F3014),ROUND(SUMIF(Anlagenbewegungsdaten!B:B,A3014,Anlagenbewegungsdaten!D:D),2),ROUND(G3014*F3014%,2))</f>
        <v>0</v>
      </c>
      <c r="I3014" s="334">
        <f>ROUND((H3014-SUMIF(Anlagenbewegungsdaten!$B:$B,A3014,Anlagenbewegungsdaten!D:D)),3)</f>
        <v>0</v>
      </c>
      <c r="J3014" s="335" t="s">
        <v>5179</v>
      </c>
      <c r="K3014" s="335" t="s">
        <v>5193</v>
      </c>
      <c r="L3014" s="516">
        <v>15.19</v>
      </c>
      <c r="M3014" s="332">
        <f>ROUND(SUMIF(Anlagenbewegungsdaten_AV!B:B,A3014,Anlagenbewegungsdaten_AV!C:C),3)</f>
        <v>0</v>
      </c>
      <c r="N3014" s="330">
        <f>IF(ISBLANK(L3014),ROUND(SUMIF(Anlagenbewegungsdaten_AV!B:B,A3014,Anlagenbewegungsdaten_AV!D:D),2),ROUND(M3014*L3014%,2))</f>
        <v>0</v>
      </c>
      <c r="O3014" s="330">
        <f>ROUND(N3014-SUMIF(Anlagenbewegungsdaten_AV!B:B,A3014,Anlagenbewegungsdaten_AV!D:D),3)</f>
        <v>0</v>
      </c>
    </row>
    <row r="3015" spans="1:15" ht="15" customHeight="1" x14ac:dyDescent="0.25">
      <c r="A3015" s="263" t="s">
        <v>3129</v>
      </c>
      <c r="B3015" s="173" t="s">
        <v>2108</v>
      </c>
      <c r="C3015" s="174" t="s">
        <v>4049</v>
      </c>
      <c r="D3015" s="173" t="s">
        <v>972</v>
      </c>
      <c r="E3015" s="173" t="s">
        <v>2486</v>
      </c>
      <c r="F3015" s="289">
        <v>21.96</v>
      </c>
      <c r="G3015" s="333">
        <f>ROUND(SUMIF(Anlagenbewegungsdaten!B:B,A3015,Anlagenbewegungsdaten!C:C),3)</f>
        <v>0</v>
      </c>
      <c r="H3015" s="334">
        <f>IF(ISBLANK(F3015),ROUND(SUMIF(Anlagenbewegungsdaten!B:B,A3015,Anlagenbewegungsdaten!D:D),2),ROUND(G3015*F3015%,2))</f>
        <v>0</v>
      </c>
      <c r="I3015" s="334">
        <f>ROUND((H3015-SUMIF(Anlagenbewegungsdaten!$B:$B,A3015,Anlagenbewegungsdaten!D:D)),3)</f>
        <v>0</v>
      </c>
      <c r="J3015" s="335" t="s">
        <v>5179</v>
      </c>
      <c r="K3015" s="335" t="s">
        <v>5193</v>
      </c>
      <c r="L3015" s="516">
        <v>17.57</v>
      </c>
      <c r="M3015" s="332">
        <f>ROUND(SUMIF(Anlagenbewegungsdaten_AV!B:B,A3015,Anlagenbewegungsdaten_AV!C:C),3)</f>
        <v>0</v>
      </c>
      <c r="N3015" s="330">
        <f>IF(ISBLANK(L3015),ROUND(SUMIF(Anlagenbewegungsdaten_AV!B:B,A3015,Anlagenbewegungsdaten_AV!D:D),2),ROUND(M3015*L3015%,2))</f>
        <v>0</v>
      </c>
      <c r="O3015" s="330">
        <f>ROUND(N3015-SUMIF(Anlagenbewegungsdaten_AV!B:B,A3015,Anlagenbewegungsdaten_AV!D:D),3)</f>
        <v>0</v>
      </c>
    </row>
    <row r="3016" spans="1:15" ht="15" customHeight="1" x14ac:dyDescent="0.25">
      <c r="A3016" s="263" t="s">
        <v>3130</v>
      </c>
      <c r="B3016" s="173" t="s">
        <v>2108</v>
      </c>
      <c r="C3016" s="174" t="s">
        <v>4049</v>
      </c>
      <c r="D3016" s="173" t="s">
        <v>974</v>
      </c>
      <c r="E3016" s="173" t="s">
        <v>2483</v>
      </c>
      <c r="F3016" s="289">
        <v>19.98</v>
      </c>
      <c r="G3016" s="333">
        <f>ROUND(SUMIF(Anlagenbewegungsdaten!B:B,A3016,Anlagenbewegungsdaten!C:C),3)</f>
        <v>0</v>
      </c>
      <c r="H3016" s="334">
        <f>IF(ISBLANK(F3016),ROUND(SUMIF(Anlagenbewegungsdaten!B:B,A3016,Anlagenbewegungsdaten!D:D),2),ROUND(G3016*F3016%,2))</f>
        <v>0</v>
      </c>
      <c r="I3016" s="334">
        <f>ROUND((H3016-SUMIF(Anlagenbewegungsdaten!$B:$B,A3016,Anlagenbewegungsdaten!D:D)),3)</f>
        <v>0</v>
      </c>
      <c r="J3016" s="335" t="s">
        <v>5179</v>
      </c>
      <c r="K3016" s="335" t="s">
        <v>5193</v>
      </c>
      <c r="L3016" s="516">
        <v>15.98</v>
      </c>
      <c r="M3016" s="332">
        <f>ROUND(SUMIF(Anlagenbewegungsdaten_AV!B:B,A3016,Anlagenbewegungsdaten_AV!C:C),3)</f>
        <v>0</v>
      </c>
      <c r="N3016" s="330">
        <f>IF(ISBLANK(L3016),ROUND(SUMIF(Anlagenbewegungsdaten_AV!B:B,A3016,Anlagenbewegungsdaten_AV!D:D),2),ROUND(M3016*L3016%,2))</f>
        <v>0</v>
      </c>
      <c r="O3016" s="330">
        <f>ROUND(N3016-SUMIF(Anlagenbewegungsdaten_AV!B:B,A3016,Anlagenbewegungsdaten_AV!D:D),3)</f>
        <v>0</v>
      </c>
    </row>
    <row r="3017" spans="1:15" ht="15" customHeight="1" x14ac:dyDescent="0.25">
      <c r="A3017" s="263" t="s">
        <v>3131</v>
      </c>
      <c r="B3017" s="173" t="s">
        <v>2108</v>
      </c>
      <c r="C3017" s="174" t="s">
        <v>4049</v>
      </c>
      <c r="D3017" s="173" t="s">
        <v>976</v>
      </c>
      <c r="E3017" s="173" t="s">
        <v>2486</v>
      </c>
      <c r="F3017" s="289">
        <v>22.95</v>
      </c>
      <c r="G3017" s="333">
        <f>ROUND(SUMIF(Anlagenbewegungsdaten!B:B,A3017,Anlagenbewegungsdaten!C:C),3)</f>
        <v>0</v>
      </c>
      <c r="H3017" s="334">
        <f>IF(ISBLANK(F3017),ROUND(SUMIF(Anlagenbewegungsdaten!B:B,A3017,Anlagenbewegungsdaten!D:D),2),ROUND(G3017*F3017%,2))</f>
        <v>0</v>
      </c>
      <c r="I3017" s="334">
        <f>ROUND((H3017-SUMIF(Anlagenbewegungsdaten!$B:$B,A3017,Anlagenbewegungsdaten!D:D)),3)</f>
        <v>0</v>
      </c>
      <c r="J3017" s="335" t="s">
        <v>5179</v>
      </c>
      <c r="K3017" s="335" t="s">
        <v>5193</v>
      </c>
      <c r="L3017" s="516">
        <v>18.36</v>
      </c>
      <c r="M3017" s="332">
        <f>ROUND(SUMIF(Anlagenbewegungsdaten_AV!B:B,A3017,Anlagenbewegungsdaten_AV!C:C),3)</f>
        <v>0</v>
      </c>
      <c r="N3017" s="330">
        <f>IF(ISBLANK(L3017),ROUND(SUMIF(Anlagenbewegungsdaten_AV!B:B,A3017,Anlagenbewegungsdaten_AV!D:D),2),ROUND(M3017*L3017%,2))</f>
        <v>0</v>
      </c>
      <c r="O3017" s="330">
        <f>ROUND(N3017-SUMIF(Anlagenbewegungsdaten_AV!B:B,A3017,Anlagenbewegungsdaten_AV!D:D),3)</f>
        <v>0</v>
      </c>
    </row>
    <row r="3018" spans="1:15" ht="15" customHeight="1" x14ac:dyDescent="0.25">
      <c r="A3018" s="263" t="s">
        <v>3132</v>
      </c>
      <c r="B3018" s="173" t="s">
        <v>2108</v>
      </c>
      <c r="C3018" s="174" t="s">
        <v>4049</v>
      </c>
      <c r="D3018" s="173" t="s">
        <v>1296</v>
      </c>
      <c r="E3018" s="173" t="s">
        <v>2483</v>
      </c>
      <c r="F3018" s="289">
        <v>11.07</v>
      </c>
      <c r="G3018" s="333">
        <f>ROUND(SUMIF(Anlagenbewegungsdaten!B:B,A3018,Anlagenbewegungsdaten!C:C),3)</f>
        <v>0</v>
      </c>
      <c r="H3018" s="334">
        <f>IF(ISBLANK(F3018),ROUND(SUMIF(Anlagenbewegungsdaten!B:B,A3018,Anlagenbewegungsdaten!D:D),2),ROUND(G3018*F3018%,2))</f>
        <v>0</v>
      </c>
      <c r="I3018" s="334">
        <f>ROUND((H3018-SUMIF(Anlagenbewegungsdaten!$B:$B,A3018,Anlagenbewegungsdaten!D:D)),3)</f>
        <v>0</v>
      </c>
      <c r="J3018" s="335" t="s">
        <v>5179</v>
      </c>
      <c r="K3018" s="335" t="s">
        <v>5193</v>
      </c>
      <c r="L3018" s="516">
        <v>8.86</v>
      </c>
      <c r="M3018" s="332">
        <f>ROUND(SUMIF(Anlagenbewegungsdaten_AV!B:B,A3018,Anlagenbewegungsdaten_AV!C:C),3)</f>
        <v>0</v>
      </c>
      <c r="N3018" s="330">
        <f>IF(ISBLANK(L3018),ROUND(SUMIF(Anlagenbewegungsdaten_AV!B:B,A3018,Anlagenbewegungsdaten_AV!D:D),2),ROUND(M3018*L3018%,2))</f>
        <v>0</v>
      </c>
      <c r="O3018" s="330">
        <f>ROUND(N3018-SUMIF(Anlagenbewegungsdaten_AV!B:B,A3018,Anlagenbewegungsdaten_AV!D:D),3)</f>
        <v>0</v>
      </c>
    </row>
    <row r="3019" spans="1:15" ht="15" customHeight="1" x14ac:dyDescent="0.25">
      <c r="A3019" s="263" t="s">
        <v>3133</v>
      </c>
      <c r="B3019" s="173" t="s">
        <v>2108</v>
      </c>
      <c r="C3019" s="174" t="s">
        <v>4049</v>
      </c>
      <c r="D3019" s="173" t="s">
        <v>1298</v>
      </c>
      <c r="E3019" s="173" t="s">
        <v>2486</v>
      </c>
      <c r="F3019" s="289">
        <v>14.04</v>
      </c>
      <c r="G3019" s="333">
        <f>ROUND(SUMIF(Anlagenbewegungsdaten!B:B,A3019,Anlagenbewegungsdaten!C:C),3)</f>
        <v>0</v>
      </c>
      <c r="H3019" s="334">
        <f>IF(ISBLANK(F3019),ROUND(SUMIF(Anlagenbewegungsdaten!B:B,A3019,Anlagenbewegungsdaten!D:D),2),ROUND(G3019*F3019%,2))</f>
        <v>0</v>
      </c>
      <c r="I3019" s="334">
        <f>ROUND((H3019-SUMIF(Anlagenbewegungsdaten!$B:$B,A3019,Anlagenbewegungsdaten!D:D)),3)</f>
        <v>0</v>
      </c>
      <c r="J3019" s="335" t="s">
        <v>5179</v>
      </c>
      <c r="K3019" s="335" t="s">
        <v>5193</v>
      </c>
      <c r="L3019" s="516">
        <v>11.23</v>
      </c>
      <c r="M3019" s="332">
        <f>ROUND(SUMIF(Anlagenbewegungsdaten_AV!B:B,A3019,Anlagenbewegungsdaten_AV!C:C),3)</f>
        <v>0</v>
      </c>
      <c r="N3019" s="330">
        <f>IF(ISBLANK(L3019),ROUND(SUMIF(Anlagenbewegungsdaten_AV!B:B,A3019,Anlagenbewegungsdaten_AV!D:D),2),ROUND(M3019*L3019%,2))</f>
        <v>0</v>
      </c>
      <c r="O3019" s="330">
        <f>ROUND(N3019-SUMIF(Anlagenbewegungsdaten_AV!B:B,A3019,Anlagenbewegungsdaten_AV!D:D),3)</f>
        <v>0</v>
      </c>
    </row>
    <row r="3020" spans="1:15" ht="15" customHeight="1" x14ac:dyDescent="0.25">
      <c r="A3020" s="263" t="s">
        <v>3134</v>
      </c>
      <c r="B3020" s="173" t="s">
        <v>2108</v>
      </c>
      <c r="C3020" s="174" t="s">
        <v>4049</v>
      </c>
      <c r="D3020" s="173" t="s">
        <v>1296</v>
      </c>
      <c r="E3020" s="173" t="s">
        <v>2483</v>
      </c>
      <c r="F3020" s="289">
        <v>12.06</v>
      </c>
      <c r="G3020" s="333">
        <f>ROUND(SUMIF(Anlagenbewegungsdaten!B:B,A3020,Anlagenbewegungsdaten!C:C),3)</f>
        <v>0</v>
      </c>
      <c r="H3020" s="334">
        <f>IF(ISBLANK(F3020),ROUND(SUMIF(Anlagenbewegungsdaten!B:B,A3020,Anlagenbewegungsdaten!D:D),2),ROUND(G3020*F3020%,2))</f>
        <v>0</v>
      </c>
      <c r="I3020" s="334">
        <f>ROUND((H3020-SUMIF(Anlagenbewegungsdaten!$B:$B,A3020,Anlagenbewegungsdaten!D:D)),3)</f>
        <v>0</v>
      </c>
      <c r="J3020" s="335" t="s">
        <v>5179</v>
      </c>
      <c r="K3020" s="335" t="s">
        <v>5193</v>
      </c>
      <c r="L3020" s="516">
        <v>9.65</v>
      </c>
      <c r="M3020" s="332">
        <f>ROUND(SUMIF(Anlagenbewegungsdaten_AV!B:B,A3020,Anlagenbewegungsdaten_AV!C:C),3)</f>
        <v>0</v>
      </c>
      <c r="N3020" s="330">
        <f>IF(ISBLANK(L3020),ROUND(SUMIF(Anlagenbewegungsdaten_AV!B:B,A3020,Anlagenbewegungsdaten_AV!D:D),2),ROUND(M3020*L3020%,2))</f>
        <v>0</v>
      </c>
      <c r="O3020" s="330">
        <f>ROUND(N3020-SUMIF(Anlagenbewegungsdaten_AV!B:B,A3020,Anlagenbewegungsdaten_AV!D:D),3)</f>
        <v>0</v>
      </c>
    </row>
    <row r="3021" spans="1:15" ht="15" customHeight="1" x14ac:dyDescent="0.25">
      <c r="A3021" s="263" t="s">
        <v>3135</v>
      </c>
      <c r="B3021" s="173" t="s">
        <v>2108</v>
      </c>
      <c r="C3021" s="174" t="s">
        <v>4049</v>
      </c>
      <c r="D3021" s="173" t="s">
        <v>1298</v>
      </c>
      <c r="E3021" s="173" t="s">
        <v>2486</v>
      </c>
      <c r="F3021" s="289">
        <v>15.03</v>
      </c>
      <c r="G3021" s="333">
        <f>ROUND(SUMIF(Anlagenbewegungsdaten!B:B,A3021,Anlagenbewegungsdaten!C:C),3)</f>
        <v>0</v>
      </c>
      <c r="H3021" s="334">
        <f>IF(ISBLANK(F3021),ROUND(SUMIF(Anlagenbewegungsdaten!B:B,A3021,Anlagenbewegungsdaten!D:D),2),ROUND(G3021*F3021%,2))</f>
        <v>0</v>
      </c>
      <c r="I3021" s="334">
        <f>ROUND((H3021-SUMIF(Anlagenbewegungsdaten!$B:$B,A3021,Anlagenbewegungsdaten!D:D)),3)</f>
        <v>0</v>
      </c>
      <c r="J3021" s="335" t="s">
        <v>5179</v>
      </c>
      <c r="K3021" s="335" t="s">
        <v>5193</v>
      </c>
      <c r="L3021" s="516">
        <v>12.02</v>
      </c>
      <c r="M3021" s="332">
        <f>ROUND(SUMIF(Anlagenbewegungsdaten_AV!B:B,A3021,Anlagenbewegungsdaten_AV!C:C),3)</f>
        <v>0</v>
      </c>
      <c r="N3021" s="330">
        <f>IF(ISBLANK(L3021),ROUND(SUMIF(Anlagenbewegungsdaten_AV!B:B,A3021,Anlagenbewegungsdaten_AV!D:D),2),ROUND(M3021*L3021%,2))</f>
        <v>0</v>
      </c>
      <c r="O3021" s="330">
        <f>ROUND(N3021-SUMIF(Anlagenbewegungsdaten_AV!B:B,A3021,Anlagenbewegungsdaten_AV!D:D),3)</f>
        <v>0</v>
      </c>
    </row>
    <row r="3022" spans="1:15" ht="15" customHeight="1" x14ac:dyDescent="0.25">
      <c r="A3022" s="263" t="s">
        <v>3136</v>
      </c>
      <c r="B3022" s="173" t="s">
        <v>2108</v>
      </c>
      <c r="C3022" s="174" t="s">
        <v>4049</v>
      </c>
      <c r="D3022" s="173" t="s">
        <v>1302</v>
      </c>
      <c r="E3022" s="173" t="s">
        <v>2483</v>
      </c>
      <c r="F3022" s="289">
        <v>17.010000000000002</v>
      </c>
      <c r="G3022" s="333">
        <f>ROUND(SUMIF(Anlagenbewegungsdaten!B:B,A3022,Anlagenbewegungsdaten!C:C),3)</f>
        <v>0</v>
      </c>
      <c r="H3022" s="334">
        <f>IF(ISBLANK(F3022),ROUND(SUMIF(Anlagenbewegungsdaten!B:B,A3022,Anlagenbewegungsdaten!D:D),2),ROUND(G3022*F3022%,2))</f>
        <v>0</v>
      </c>
      <c r="I3022" s="334">
        <f>ROUND((H3022-SUMIF(Anlagenbewegungsdaten!$B:$B,A3022,Anlagenbewegungsdaten!D:D)),3)</f>
        <v>0</v>
      </c>
      <c r="J3022" s="335" t="s">
        <v>5179</v>
      </c>
      <c r="K3022" s="335" t="s">
        <v>5193</v>
      </c>
      <c r="L3022" s="516">
        <v>13.61</v>
      </c>
      <c r="M3022" s="332">
        <f>ROUND(SUMIF(Anlagenbewegungsdaten_AV!B:B,A3022,Anlagenbewegungsdaten_AV!C:C),3)</f>
        <v>0</v>
      </c>
      <c r="N3022" s="330">
        <f>IF(ISBLANK(L3022),ROUND(SUMIF(Anlagenbewegungsdaten_AV!B:B,A3022,Anlagenbewegungsdaten_AV!D:D),2),ROUND(M3022*L3022%,2))</f>
        <v>0</v>
      </c>
      <c r="O3022" s="330">
        <f>ROUND(N3022-SUMIF(Anlagenbewegungsdaten_AV!B:B,A3022,Anlagenbewegungsdaten_AV!D:D),3)</f>
        <v>0</v>
      </c>
    </row>
    <row r="3023" spans="1:15" ht="15" customHeight="1" x14ac:dyDescent="0.25">
      <c r="A3023" s="263" t="s">
        <v>3137</v>
      </c>
      <c r="B3023" s="173" t="s">
        <v>2108</v>
      </c>
      <c r="C3023" s="174" t="s">
        <v>4049</v>
      </c>
      <c r="D3023" s="173" t="s">
        <v>1304</v>
      </c>
      <c r="E3023" s="173" t="s">
        <v>2486</v>
      </c>
      <c r="F3023" s="289">
        <v>19.98</v>
      </c>
      <c r="G3023" s="333">
        <f>ROUND(SUMIF(Anlagenbewegungsdaten!B:B,A3023,Anlagenbewegungsdaten!C:C),3)</f>
        <v>0</v>
      </c>
      <c r="H3023" s="334">
        <f>IF(ISBLANK(F3023),ROUND(SUMIF(Anlagenbewegungsdaten!B:B,A3023,Anlagenbewegungsdaten!D:D),2),ROUND(G3023*F3023%,2))</f>
        <v>0</v>
      </c>
      <c r="I3023" s="334">
        <f>ROUND((H3023-SUMIF(Anlagenbewegungsdaten!$B:$B,A3023,Anlagenbewegungsdaten!D:D)),3)</f>
        <v>0</v>
      </c>
      <c r="J3023" s="335" t="s">
        <v>5179</v>
      </c>
      <c r="K3023" s="335" t="s">
        <v>5193</v>
      </c>
      <c r="L3023" s="516">
        <v>15.98</v>
      </c>
      <c r="M3023" s="332">
        <f>ROUND(SUMIF(Anlagenbewegungsdaten_AV!B:B,A3023,Anlagenbewegungsdaten_AV!C:C),3)</f>
        <v>0</v>
      </c>
      <c r="N3023" s="330">
        <f>IF(ISBLANK(L3023),ROUND(SUMIF(Anlagenbewegungsdaten_AV!B:B,A3023,Anlagenbewegungsdaten_AV!D:D),2),ROUND(M3023*L3023%,2))</f>
        <v>0</v>
      </c>
      <c r="O3023" s="330">
        <f>ROUND(N3023-SUMIF(Anlagenbewegungsdaten_AV!B:B,A3023,Anlagenbewegungsdaten_AV!D:D),3)</f>
        <v>0</v>
      </c>
    </row>
    <row r="3024" spans="1:15" ht="15" customHeight="1" x14ac:dyDescent="0.25">
      <c r="A3024" s="263" t="s">
        <v>3138</v>
      </c>
      <c r="B3024" s="173" t="s">
        <v>2108</v>
      </c>
      <c r="C3024" s="174" t="s">
        <v>4049</v>
      </c>
      <c r="D3024" s="174" t="s">
        <v>1306</v>
      </c>
      <c r="E3024" s="173" t="s">
        <v>2483</v>
      </c>
      <c r="F3024" s="289">
        <v>18</v>
      </c>
      <c r="G3024" s="333">
        <f>ROUND(SUMIF(Anlagenbewegungsdaten!B:B,A3024,Anlagenbewegungsdaten!C:C),3)</f>
        <v>0</v>
      </c>
      <c r="H3024" s="334">
        <f>IF(ISBLANK(F3024),ROUND(SUMIF(Anlagenbewegungsdaten!B:B,A3024,Anlagenbewegungsdaten!D:D),2),ROUND(G3024*F3024%,2))</f>
        <v>0</v>
      </c>
      <c r="I3024" s="334">
        <f>ROUND((H3024-SUMIF(Anlagenbewegungsdaten!$B:$B,A3024,Anlagenbewegungsdaten!D:D)),3)</f>
        <v>0</v>
      </c>
      <c r="J3024" s="335" t="s">
        <v>5179</v>
      </c>
      <c r="K3024" s="335" t="s">
        <v>5193</v>
      </c>
      <c r="L3024" s="516">
        <v>14.4</v>
      </c>
      <c r="M3024" s="332">
        <f>ROUND(SUMIF(Anlagenbewegungsdaten_AV!B:B,A3024,Anlagenbewegungsdaten_AV!C:C),3)</f>
        <v>0</v>
      </c>
      <c r="N3024" s="330">
        <f>IF(ISBLANK(L3024),ROUND(SUMIF(Anlagenbewegungsdaten_AV!B:B,A3024,Anlagenbewegungsdaten_AV!D:D),2),ROUND(M3024*L3024%,2))</f>
        <v>0</v>
      </c>
      <c r="O3024" s="330">
        <f>ROUND(N3024-SUMIF(Anlagenbewegungsdaten_AV!B:B,A3024,Anlagenbewegungsdaten_AV!D:D),3)</f>
        <v>0</v>
      </c>
    </row>
    <row r="3025" spans="1:15" ht="15" customHeight="1" x14ac:dyDescent="0.25">
      <c r="A3025" s="263" t="s">
        <v>3139</v>
      </c>
      <c r="B3025" s="173" t="s">
        <v>2108</v>
      </c>
      <c r="C3025" s="174" t="s">
        <v>4049</v>
      </c>
      <c r="D3025" s="174" t="s">
        <v>1308</v>
      </c>
      <c r="E3025" s="173" t="s">
        <v>2486</v>
      </c>
      <c r="F3025" s="289">
        <v>20.97</v>
      </c>
      <c r="G3025" s="333">
        <f>ROUND(SUMIF(Anlagenbewegungsdaten!B:B,A3025,Anlagenbewegungsdaten!C:C),3)</f>
        <v>0</v>
      </c>
      <c r="H3025" s="334">
        <f>IF(ISBLANK(F3025),ROUND(SUMIF(Anlagenbewegungsdaten!B:B,A3025,Anlagenbewegungsdaten!D:D),2),ROUND(G3025*F3025%,2))</f>
        <v>0</v>
      </c>
      <c r="I3025" s="334">
        <f>ROUND((H3025-SUMIF(Anlagenbewegungsdaten!$B:$B,A3025,Anlagenbewegungsdaten!D:D)),3)</f>
        <v>0</v>
      </c>
      <c r="J3025" s="335" t="s">
        <v>5179</v>
      </c>
      <c r="K3025" s="335" t="s">
        <v>5193</v>
      </c>
      <c r="L3025" s="516">
        <v>16.78</v>
      </c>
      <c r="M3025" s="332">
        <f>ROUND(SUMIF(Anlagenbewegungsdaten_AV!B:B,A3025,Anlagenbewegungsdaten_AV!C:C),3)</f>
        <v>0</v>
      </c>
      <c r="N3025" s="330">
        <f>IF(ISBLANK(L3025),ROUND(SUMIF(Anlagenbewegungsdaten_AV!B:B,A3025,Anlagenbewegungsdaten_AV!D:D),2),ROUND(M3025*L3025%,2))</f>
        <v>0</v>
      </c>
      <c r="O3025" s="330">
        <f>ROUND(N3025-SUMIF(Anlagenbewegungsdaten_AV!B:B,A3025,Anlagenbewegungsdaten_AV!D:D),3)</f>
        <v>0</v>
      </c>
    </row>
    <row r="3026" spans="1:15" ht="15" customHeight="1" x14ac:dyDescent="0.25">
      <c r="A3026" s="263" t="s">
        <v>3140</v>
      </c>
      <c r="B3026" s="173" t="s">
        <v>2108</v>
      </c>
      <c r="C3026" s="174" t="s">
        <v>4049</v>
      </c>
      <c r="D3026" s="173" t="s">
        <v>1310</v>
      </c>
      <c r="E3026" s="173" t="s">
        <v>2483</v>
      </c>
      <c r="F3026" s="289">
        <v>18</v>
      </c>
      <c r="G3026" s="333">
        <f>ROUND(SUMIF(Anlagenbewegungsdaten!B:B,A3026,Anlagenbewegungsdaten!C:C),3)</f>
        <v>0</v>
      </c>
      <c r="H3026" s="334">
        <f>IF(ISBLANK(F3026),ROUND(SUMIF(Anlagenbewegungsdaten!B:B,A3026,Anlagenbewegungsdaten!D:D),2),ROUND(G3026*F3026%,2))</f>
        <v>0</v>
      </c>
      <c r="I3026" s="334">
        <f>ROUND((H3026-SUMIF(Anlagenbewegungsdaten!$B:$B,A3026,Anlagenbewegungsdaten!D:D)),3)</f>
        <v>0</v>
      </c>
      <c r="J3026" s="335" t="s">
        <v>5179</v>
      </c>
      <c r="K3026" s="335" t="s">
        <v>5193</v>
      </c>
      <c r="L3026" s="516">
        <v>14.4</v>
      </c>
      <c r="M3026" s="332">
        <f>ROUND(SUMIF(Anlagenbewegungsdaten_AV!B:B,A3026,Anlagenbewegungsdaten_AV!C:C),3)</f>
        <v>0</v>
      </c>
      <c r="N3026" s="330">
        <f>IF(ISBLANK(L3026),ROUND(SUMIF(Anlagenbewegungsdaten_AV!B:B,A3026,Anlagenbewegungsdaten_AV!D:D),2),ROUND(M3026*L3026%,2))</f>
        <v>0</v>
      </c>
      <c r="O3026" s="330">
        <f>ROUND(N3026-SUMIF(Anlagenbewegungsdaten_AV!B:B,A3026,Anlagenbewegungsdaten_AV!D:D),3)</f>
        <v>0</v>
      </c>
    </row>
    <row r="3027" spans="1:15" ht="15" customHeight="1" x14ac:dyDescent="0.25">
      <c r="A3027" s="263" t="s">
        <v>3141</v>
      </c>
      <c r="B3027" s="173" t="s">
        <v>2108</v>
      </c>
      <c r="C3027" s="174" t="s">
        <v>4049</v>
      </c>
      <c r="D3027" s="173" t="s">
        <v>1312</v>
      </c>
      <c r="E3027" s="173" t="s">
        <v>2486</v>
      </c>
      <c r="F3027" s="289">
        <v>20.97</v>
      </c>
      <c r="G3027" s="333">
        <f>ROUND(SUMIF(Anlagenbewegungsdaten!B:B,A3027,Anlagenbewegungsdaten!C:C),3)</f>
        <v>0</v>
      </c>
      <c r="H3027" s="334">
        <f>IF(ISBLANK(F3027),ROUND(SUMIF(Anlagenbewegungsdaten!B:B,A3027,Anlagenbewegungsdaten!D:D),2),ROUND(G3027*F3027%,2))</f>
        <v>0</v>
      </c>
      <c r="I3027" s="334">
        <f>ROUND((H3027-SUMIF(Anlagenbewegungsdaten!$B:$B,A3027,Anlagenbewegungsdaten!D:D)),3)</f>
        <v>0</v>
      </c>
      <c r="J3027" s="335" t="s">
        <v>5179</v>
      </c>
      <c r="K3027" s="335" t="s">
        <v>5193</v>
      </c>
      <c r="L3027" s="516">
        <v>16.78</v>
      </c>
      <c r="M3027" s="332">
        <f>ROUND(SUMIF(Anlagenbewegungsdaten_AV!B:B,A3027,Anlagenbewegungsdaten_AV!C:C),3)</f>
        <v>0</v>
      </c>
      <c r="N3027" s="330">
        <f>IF(ISBLANK(L3027),ROUND(SUMIF(Anlagenbewegungsdaten_AV!B:B,A3027,Anlagenbewegungsdaten_AV!D:D),2),ROUND(M3027*L3027%,2))</f>
        <v>0</v>
      </c>
      <c r="O3027" s="330">
        <f>ROUND(N3027-SUMIF(Anlagenbewegungsdaten_AV!B:B,A3027,Anlagenbewegungsdaten_AV!D:D),3)</f>
        <v>0</v>
      </c>
    </row>
    <row r="3028" spans="1:15" ht="15" customHeight="1" x14ac:dyDescent="0.25">
      <c r="A3028" s="263" t="s">
        <v>3142</v>
      </c>
      <c r="B3028" s="173" t="s">
        <v>2108</v>
      </c>
      <c r="C3028" s="174" t="s">
        <v>4049</v>
      </c>
      <c r="D3028" s="173" t="s">
        <v>1314</v>
      </c>
      <c r="E3028" s="173" t="s">
        <v>2483</v>
      </c>
      <c r="F3028" s="289">
        <v>18.989999999999998</v>
      </c>
      <c r="G3028" s="333">
        <f>ROUND(SUMIF(Anlagenbewegungsdaten!B:B,A3028,Anlagenbewegungsdaten!C:C),3)</f>
        <v>0</v>
      </c>
      <c r="H3028" s="334">
        <f>IF(ISBLANK(F3028),ROUND(SUMIF(Anlagenbewegungsdaten!B:B,A3028,Anlagenbewegungsdaten!D:D),2),ROUND(G3028*F3028%,2))</f>
        <v>0</v>
      </c>
      <c r="I3028" s="334">
        <f>ROUND((H3028-SUMIF(Anlagenbewegungsdaten!$B:$B,A3028,Anlagenbewegungsdaten!D:D)),3)</f>
        <v>0</v>
      </c>
      <c r="J3028" s="335" t="s">
        <v>5179</v>
      </c>
      <c r="K3028" s="335" t="s">
        <v>5193</v>
      </c>
      <c r="L3028" s="516">
        <v>15.19</v>
      </c>
      <c r="M3028" s="332">
        <f>ROUND(SUMIF(Anlagenbewegungsdaten_AV!B:B,A3028,Anlagenbewegungsdaten_AV!C:C),3)</f>
        <v>0</v>
      </c>
      <c r="N3028" s="330">
        <f>IF(ISBLANK(L3028),ROUND(SUMIF(Anlagenbewegungsdaten_AV!B:B,A3028,Anlagenbewegungsdaten_AV!D:D),2),ROUND(M3028*L3028%,2))</f>
        <v>0</v>
      </c>
      <c r="O3028" s="330">
        <f>ROUND(N3028-SUMIF(Anlagenbewegungsdaten_AV!B:B,A3028,Anlagenbewegungsdaten_AV!D:D),3)</f>
        <v>0</v>
      </c>
    </row>
    <row r="3029" spans="1:15" ht="15" customHeight="1" x14ac:dyDescent="0.25">
      <c r="A3029" s="263" t="s">
        <v>3143</v>
      </c>
      <c r="B3029" s="173" t="s">
        <v>2108</v>
      </c>
      <c r="C3029" s="174" t="s">
        <v>4049</v>
      </c>
      <c r="D3029" s="173" t="s">
        <v>1316</v>
      </c>
      <c r="E3029" s="173" t="s">
        <v>2486</v>
      </c>
      <c r="F3029" s="289">
        <v>21.96</v>
      </c>
      <c r="G3029" s="333">
        <f>ROUND(SUMIF(Anlagenbewegungsdaten!B:B,A3029,Anlagenbewegungsdaten!C:C),3)</f>
        <v>0</v>
      </c>
      <c r="H3029" s="334">
        <f>IF(ISBLANK(F3029),ROUND(SUMIF(Anlagenbewegungsdaten!B:B,A3029,Anlagenbewegungsdaten!D:D),2),ROUND(G3029*F3029%,2))</f>
        <v>0</v>
      </c>
      <c r="I3029" s="334">
        <f>ROUND((H3029-SUMIF(Anlagenbewegungsdaten!$B:$B,A3029,Anlagenbewegungsdaten!D:D)),3)</f>
        <v>0</v>
      </c>
      <c r="J3029" s="335" t="s">
        <v>5179</v>
      </c>
      <c r="K3029" s="335" t="s">
        <v>5193</v>
      </c>
      <c r="L3029" s="516">
        <v>17.57</v>
      </c>
      <c r="M3029" s="332">
        <f>ROUND(SUMIF(Anlagenbewegungsdaten_AV!B:B,A3029,Anlagenbewegungsdaten_AV!C:C),3)</f>
        <v>0</v>
      </c>
      <c r="N3029" s="330">
        <f>IF(ISBLANK(L3029),ROUND(SUMIF(Anlagenbewegungsdaten_AV!B:B,A3029,Anlagenbewegungsdaten_AV!D:D),2),ROUND(M3029*L3029%,2))</f>
        <v>0</v>
      </c>
      <c r="O3029" s="330">
        <f>ROUND(N3029-SUMIF(Anlagenbewegungsdaten_AV!B:B,A3029,Anlagenbewegungsdaten_AV!D:D),3)</f>
        <v>0</v>
      </c>
    </row>
    <row r="3030" spans="1:15" ht="15" customHeight="1" x14ac:dyDescent="0.25">
      <c r="A3030" s="263" t="s">
        <v>3144</v>
      </c>
      <c r="B3030" s="173" t="s">
        <v>2108</v>
      </c>
      <c r="C3030" s="174" t="s">
        <v>4049</v>
      </c>
      <c r="D3030" s="173" t="s">
        <v>1318</v>
      </c>
      <c r="E3030" s="173" t="s">
        <v>2483</v>
      </c>
      <c r="F3030" s="289">
        <v>19.98</v>
      </c>
      <c r="G3030" s="333">
        <f>ROUND(SUMIF(Anlagenbewegungsdaten!B:B,A3030,Anlagenbewegungsdaten!C:C),3)</f>
        <v>0</v>
      </c>
      <c r="H3030" s="334">
        <f>IF(ISBLANK(F3030),ROUND(SUMIF(Anlagenbewegungsdaten!B:B,A3030,Anlagenbewegungsdaten!D:D),2),ROUND(G3030*F3030%,2))</f>
        <v>0</v>
      </c>
      <c r="I3030" s="334">
        <f>ROUND((H3030-SUMIF(Anlagenbewegungsdaten!$B:$B,A3030,Anlagenbewegungsdaten!D:D)),3)</f>
        <v>0</v>
      </c>
      <c r="J3030" s="335" t="s">
        <v>5179</v>
      </c>
      <c r="K3030" s="335" t="s">
        <v>5193</v>
      </c>
      <c r="L3030" s="516">
        <v>15.98</v>
      </c>
      <c r="M3030" s="332">
        <f>ROUND(SUMIF(Anlagenbewegungsdaten_AV!B:B,A3030,Anlagenbewegungsdaten_AV!C:C),3)</f>
        <v>0</v>
      </c>
      <c r="N3030" s="330">
        <f>IF(ISBLANK(L3030),ROUND(SUMIF(Anlagenbewegungsdaten_AV!B:B,A3030,Anlagenbewegungsdaten_AV!D:D),2),ROUND(M3030*L3030%,2))</f>
        <v>0</v>
      </c>
      <c r="O3030" s="330">
        <f>ROUND(N3030-SUMIF(Anlagenbewegungsdaten_AV!B:B,A3030,Anlagenbewegungsdaten_AV!D:D),3)</f>
        <v>0</v>
      </c>
    </row>
    <row r="3031" spans="1:15" ht="15" customHeight="1" x14ac:dyDescent="0.25">
      <c r="A3031" s="263" t="s">
        <v>3145</v>
      </c>
      <c r="B3031" s="173" t="s">
        <v>2108</v>
      </c>
      <c r="C3031" s="174" t="s">
        <v>4049</v>
      </c>
      <c r="D3031" s="173" t="s">
        <v>1320</v>
      </c>
      <c r="E3031" s="173" t="s">
        <v>2486</v>
      </c>
      <c r="F3031" s="289">
        <v>22.95</v>
      </c>
      <c r="G3031" s="333">
        <f>ROUND(SUMIF(Anlagenbewegungsdaten!B:B,A3031,Anlagenbewegungsdaten!C:C),3)</f>
        <v>0</v>
      </c>
      <c r="H3031" s="334">
        <f>IF(ISBLANK(F3031),ROUND(SUMIF(Anlagenbewegungsdaten!B:B,A3031,Anlagenbewegungsdaten!D:D),2),ROUND(G3031*F3031%,2))</f>
        <v>0</v>
      </c>
      <c r="I3031" s="334">
        <f>ROUND((H3031-SUMIF(Anlagenbewegungsdaten!$B:$B,A3031,Anlagenbewegungsdaten!D:D)),3)</f>
        <v>0</v>
      </c>
      <c r="J3031" s="335" t="s">
        <v>5179</v>
      </c>
      <c r="K3031" s="335" t="s">
        <v>5193</v>
      </c>
      <c r="L3031" s="516">
        <v>18.36</v>
      </c>
      <c r="M3031" s="332">
        <f>ROUND(SUMIF(Anlagenbewegungsdaten_AV!B:B,A3031,Anlagenbewegungsdaten_AV!C:C),3)</f>
        <v>0</v>
      </c>
      <c r="N3031" s="330">
        <f>IF(ISBLANK(L3031),ROUND(SUMIF(Anlagenbewegungsdaten_AV!B:B,A3031,Anlagenbewegungsdaten_AV!D:D),2),ROUND(M3031*L3031%,2))</f>
        <v>0</v>
      </c>
      <c r="O3031" s="330">
        <f>ROUND(N3031-SUMIF(Anlagenbewegungsdaten_AV!B:B,A3031,Anlagenbewegungsdaten_AV!D:D),3)</f>
        <v>0</v>
      </c>
    </row>
    <row r="3032" spans="1:15" ht="15" customHeight="1" x14ac:dyDescent="0.25">
      <c r="A3032" s="263" t="s">
        <v>3146</v>
      </c>
      <c r="B3032" s="173" t="s">
        <v>2108</v>
      </c>
      <c r="C3032" s="174" t="s">
        <v>4049</v>
      </c>
      <c r="D3032" s="173" t="s">
        <v>1322</v>
      </c>
      <c r="E3032" s="173" t="s">
        <v>2483</v>
      </c>
      <c r="F3032" s="289">
        <v>20.97</v>
      </c>
      <c r="G3032" s="333">
        <f>ROUND(SUMIF(Anlagenbewegungsdaten!B:B,A3032,Anlagenbewegungsdaten!C:C),3)</f>
        <v>0</v>
      </c>
      <c r="H3032" s="334">
        <f>IF(ISBLANK(F3032),ROUND(SUMIF(Anlagenbewegungsdaten!B:B,A3032,Anlagenbewegungsdaten!D:D),2),ROUND(G3032*F3032%,2))</f>
        <v>0</v>
      </c>
      <c r="I3032" s="334">
        <f>ROUND((H3032-SUMIF(Anlagenbewegungsdaten!$B:$B,A3032,Anlagenbewegungsdaten!D:D)),3)</f>
        <v>0</v>
      </c>
      <c r="J3032" s="335" t="s">
        <v>5179</v>
      </c>
      <c r="K3032" s="335" t="s">
        <v>5193</v>
      </c>
      <c r="L3032" s="516">
        <v>16.78</v>
      </c>
      <c r="M3032" s="332">
        <f>ROUND(SUMIF(Anlagenbewegungsdaten_AV!B:B,A3032,Anlagenbewegungsdaten_AV!C:C),3)</f>
        <v>0</v>
      </c>
      <c r="N3032" s="330">
        <f>IF(ISBLANK(L3032),ROUND(SUMIF(Anlagenbewegungsdaten_AV!B:B,A3032,Anlagenbewegungsdaten_AV!D:D),2),ROUND(M3032*L3032%,2))</f>
        <v>0</v>
      </c>
      <c r="O3032" s="330">
        <f>ROUND(N3032-SUMIF(Anlagenbewegungsdaten_AV!B:B,A3032,Anlagenbewegungsdaten_AV!D:D),3)</f>
        <v>0</v>
      </c>
    </row>
    <row r="3033" spans="1:15" ht="15" customHeight="1" x14ac:dyDescent="0.25">
      <c r="A3033" s="263" t="s">
        <v>3147</v>
      </c>
      <c r="B3033" s="173" t="s">
        <v>2108</v>
      </c>
      <c r="C3033" s="174" t="s">
        <v>4049</v>
      </c>
      <c r="D3033" s="173" t="s">
        <v>1324</v>
      </c>
      <c r="E3033" s="173" t="s">
        <v>2486</v>
      </c>
      <c r="F3033" s="289">
        <v>23.94</v>
      </c>
      <c r="G3033" s="333">
        <f>ROUND(SUMIF(Anlagenbewegungsdaten!B:B,A3033,Anlagenbewegungsdaten!C:C),3)</f>
        <v>0</v>
      </c>
      <c r="H3033" s="334">
        <f>IF(ISBLANK(F3033),ROUND(SUMIF(Anlagenbewegungsdaten!B:B,A3033,Anlagenbewegungsdaten!D:D),2),ROUND(G3033*F3033%,2))</f>
        <v>0</v>
      </c>
      <c r="I3033" s="334">
        <f>ROUND((H3033-SUMIF(Anlagenbewegungsdaten!$B:$B,A3033,Anlagenbewegungsdaten!D:D)),3)</f>
        <v>0</v>
      </c>
      <c r="J3033" s="335" t="s">
        <v>5179</v>
      </c>
      <c r="K3033" s="335" t="s">
        <v>5193</v>
      </c>
      <c r="L3033" s="516">
        <v>19.149999999999999</v>
      </c>
      <c r="M3033" s="332">
        <f>ROUND(SUMIF(Anlagenbewegungsdaten_AV!B:B,A3033,Anlagenbewegungsdaten_AV!C:C),3)</f>
        <v>0</v>
      </c>
      <c r="N3033" s="330">
        <f>IF(ISBLANK(L3033),ROUND(SUMIF(Anlagenbewegungsdaten_AV!B:B,A3033,Anlagenbewegungsdaten_AV!D:D),2),ROUND(M3033*L3033%,2))</f>
        <v>0</v>
      </c>
      <c r="O3033" s="330">
        <f>ROUND(N3033-SUMIF(Anlagenbewegungsdaten_AV!B:B,A3033,Anlagenbewegungsdaten_AV!D:D),3)</f>
        <v>0</v>
      </c>
    </row>
    <row r="3034" spans="1:15" ht="15" customHeight="1" x14ac:dyDescent="0.25">
      <c r="A3034" s="263" t="s">
        <v>3148</v>
      </c>
      <c r="B3034" s="173" t="s">
        <v>2108</v>
      </c>
      <c r="C3034" s="174" t="s">
        <v>4049</v>
      </c>
      <c r="D3034" s="173" t="s">
        <v>1326</v>
      </c>
      <c r="E3034" s="173" t="s">
        <v>2483</v>
      </c>
      <c r="F3034" s="289">
        <v>18.989999999999998</v>
      </c>
      <c r="G3034" s="333">
        <f>ROUND(SUMIF(Anlagenbewegungsdaten!B:B,A3034,Anlagenbewegungsdaten!C:C),3)</f>
        <v>0</v>
      </c>
      <c r="H3034" s="334">
        <f>IF(ISBLANK(F3034),ROUND(SUMIF(Anlagenbewegungsdaten!B:B,A3034,Anlagenbewegungsdaten!D:D),2),ROUND(G3034*F3034%,2))</f>
        <v>0</v>
      </c>
      <c r="I3034" s="334">
        <f>ROUND((H3034-SUMIF(Anlagenbewegungsdaten!$B:$B,A3034,Anlagenbewegungsdaten!D:D)),3)</f>
        <v>0</v>
      </c>
      <c r="J3034" s="335" t="s">
        <v>5179</v>
      </c>
      <c r="K3034" s="335" t="s">
        <v>5193</v>
      </c>
      <c r="L3034" s="516">
        <v>15.19</v>
      </c>
      <c r="M3034" s="332">
        <f>ROUND(SUMIF(Anlagenbewegungsdaten_AV!B:B,A3034,Anlagenbewegungsdaten_AV!C:C),3)</f>
        <v>0</v>
      </c>
      <c r="N3034" s="330">
        <f>IF(ISBLANK(L3034),ROUND(SUMIF(Anlagenbewegungsdaten_AV!B:B,A3034,Anlagenbewegungsdaten_AV!D:D),2),ROUND(M3034*L3034%,2))</f>
        <v>0</v>
      </c>
      <c r="O3034" s="330">
        <f>ROUND(N3034-SUMIF(Anlagenbewegungsdaten_AV!B:B,A3034,Anlagenbewegungsdaten_AV!D:D),3)</f>
        <v>0</v>
      </c>
    </row>
    <row r="3035" spans="1:15" ht="15" customHeight="1" x14ac:dyDescent="0.25">
      <c r="A3035" s="263" t="s">
        <v>3149</v>
      </c>
      <c r="B3035" s="173" t="s">
        <v>2108</v>
      </c>
      <c r="C3035" s="174" t="s">
        <v>4049</v>
      </c>
      <c r="D3035" s="173" t="s">
        <v>1328</v>
      </c>
      <c r="E3035" s="173" t="s">
        <v>2486</v>
      </c>
      <c r="F3035" s="289">
        <v>21.96</v>
      </c>
      <c r="G3035" s="333">
        <f>ROUND(SUMIF(Anlagenbewegungsdaten!B:B,A3035,Anlagenbewegungsdaten!C:C),3)</f>
        <v>0</v>
      </c>
      <c r="H3035" s="334">
        <f>IF(ISBLANK(F3035),ROUND(SUMIF(Anlagenbewegungsdaten!B:B,A3035,Anlagenbewegungsdaten!D:D),2),ROUND(G3035*F3035%,2))</f>
        <v>0</v>
      </c>
      <c r="I3035" s="334">
        <f>ROUND((H3035-SUMIF(Anlagenbewegungsdaten!$B:$B,A3035,Anlagenbewegungsdaten!D:D)),3)</f>
        <v>0</v>
      </c>
      <c r="J3035" s="335" t="s">
        <v>5179</v>
      </c>
      <c r="K3035" s="335" t="s">
        <v>5193</v>
      </c>
      <c r="L3035" s="516">
        <v>17.57</v>
      </c>
      <c r="M3035" s="332">
        <f>ROUND(SUMIF(Anlagenbewegungsdaten_AV!B:B,A3035,Anlagenbewegungsdaten_AV!C:C),3)</f>
        <v>0</v>
      </c>
      <c r="N3035" s="330">
        <f>IF(ISBLANK(L3035),ROUND(SUMIF(Anlagenbewegungsdaten_AV!B:B,A3035,Anlagenbewegungsdaten_AV!D:D),2),ROUND(M3035*L3035%,2))</f>
        <v>0</v>
      </c>
      <c r="O3035" s="330">
        <f>ROUND(N3035-SUMIF(Anlagenbewegungsdaten_AV!B:B,A3035,Anlagenbewegungsdaten_AV!D:D),3)</f>
        <v>0</v>
      </c>
    </row>
    <row r="3036" spans="1:15" ht="15" customHeight="1" x14ac:dyDescent="0.25">
      <c r="A3036" s="263" t="s">
        <v>3150</v>
      </c>
      <c r="B3036" s="173" t="s">
        <v>2108</v>
      </c>
      <c r="C3036" s="174" t="s">
        <v>4049</v>
      </c>
      <c r="D3036" s="173" t="s">
        <v>1330</v>
      </c>
      <c r="E3036" s="173" t="s">
        <v>2483</v>
      </c>
      <c r="F3036" s="289">
        <v>19.98</v>
      </c>
      <c r="G3036" s="333">
        <f>ROUND(SUMIF(Anlagenbewegungsdaten!B:B,A3036,Anlagenbewegungsdaten!C:C),3)</f>
        <v>0</v>
      </c>
      <c r="H3036" s="334">
        <f>IF(ISBLANK(F3036),ROUND(SUMIF(Anlagenbewegungsdaten!B:B,A3036,Anlagenbewegungsdaten!D:D),2),ROUND(G3036*F3036%,2))</f>
        <v>0</v>
      </c>
      <c r="I3036" s="334">
        <f>ROUND((H3036-SUMIF(Anlagenbewegungsdaten!$B:$B,A3036,Anlagenbewegungsdaten!D:D)),3)</f>
        <v>0</v>
      </c>
      <c r="J3036" s="335" t="s">
        <v>5179</v>
      </c>
      <c r="K3036" s="335" t="s">
        <v>5193</v>
      </c>
      <c r="L3036" s="516">
        <v>15.98</v>
      </c>
      <c r="M3036" s="332">
        <f>ROUND(SUMIF(Anlagenbewegungsdaten_AV!B:B,A3036,Anlagenbewegungsdaten_AV!C:C),3)</f>
        <v>0</v>
      </c>
      <c r="N3036" s="330">
        <f>IF(ISBLANK(L3036),ROUND(SUMIF(Anlagenbewegungsdaten_AV!B:B,A3036,Anlagenbewegungsdaten_AV!D:D),2),ROUND(M3036*L3036%,2))</f>
        <v>0</v>
      </c>
      <c r="O3036" s="330">
        <f>ROUND(N3036-SUMIF(Anlagenbewegungsdaten_AV!B:B,A3036,Anlagenbewegungsdaten_AV!D:D),3)</f>
        <v>0</v>
      </c>
    </row>
    <row r="3037" spans="1:15" ht="15" customHeight="1" x14ac:dyDescent="0.25">
      <c r="A3037" s="263" t="s">
        <v>3151</v>
      </c>
      <c r="B3037" s="173" t="s">
        <v>2108</v>
      </c>
      <c r="C3037" s="174" t="s">
        <v>4049</v>
      </c>
      <c r="D3037" s="173" t="s">
        <v>1332</v>
      </c>
      <c r="E3037" s="173" t="s">
        <v>2486</v>
      </c>
      <c r="F3037" s="289">
        <v>22.95</v>
      </c>
      <c r="G3037" s="333">
        <f>ROUND(SUMIF(Anlagenbewegungsdaten!B:B,A3037,Anlagenbewegungsdaten!C:C),3)</f>
        <v>0</v>
      </c>
      <c r="H3037" s="334">
        <f>IF(ISBLANK(F3037),ROUND(SUMIF(Anlagenbewegungsdaten!B:B,A3037,Anlagenbewegungsdaten!D:D),2),ROUND(G3037*F3037%,2))</f>
        <v>0</v>
      </c>
      <c r="I3037" s="334">
        <f>ROUND((H3037-SUMIF(Anlagenbewegungsdaten!$B:$B,A3037,Anlagenbewegungsdaten!D:D)),3)</f>
        <v>0</v>
      </c>
      <c r="J3037" s="335" t="s">
        <v>5179</v>
      </c>
      <c r="K3037" s="335" t="s">
        <v>5193</v>
      </c>
      <c r="L3037" s="516">
        <v>18.36</v>
      </c>
      <c r="M3037" s="332">
        <f>ROUND(SUMIF(Anlagenbewegungsdaten_AV!B:B,A3037,Anlagenbewegungsdaten_AV!C:C),3)</f>
        <v>0</v>
      </c>
      <c r="N3037" s="330">
        <f>IF(ISBLANK(L3037),ROUND(SUMIF(Anlagenbewegungsdaten_AV!B:B,A3037,Anlagenbewegungsdaten_AV!D:D),2),ROUND(M3037*L3037%,2))</f>
        <v>0</v>
      </c>
      <c r="O3037" s="330">
        <f>ROUND(N3037-SUMIF(Anlagenbewegungsdaten_AV!B:B,A3037,Anlagenbewegungsdaten_AV!D:D),3)</f>
        <v>0</v>
      </c>
    </row>
    <row r="3038" spans="1:15" ht="15" customHeight="1" x14ac:dyDescent="0.25">
      <c r="A3038" s="263" t="s">
        <v>3152</v>
      </c>
      <c r="B3038" s="173" t="s">
        <v>2108</v>
      </c>
      <c r="C3038" s="174" t="s">
        <v>4049</v>
      </c>
      <c r="D3038" s="173" t="s">
        <v>1334</v>
      </c>
      <c r="E3038" s="173" t="s">
        <v>2483</v>
      </c>
      <c r="F3038" s="289">
        <v>20.97</v>
      </c>
      <c r="G3038" s="333">
        <f>ROUND(SUMIF(Anlagenbewegungsdaten!B:B,A3038,Anlagenbewegungsdaten!C:C),3)</f>
        <v>0</v>
      </c>
      <c r="H3038" s="334">
        <f>IF(ISBLANK(F3038),ROUND(SUMIF(Anlagenbewegungsdaten!B:B,A3038,Anlagenbewegungsdaten!D:D),2),ROUND(G3038*F3038%,2))</f>
        <v>0</v>
      </c>
      <c r="I3038" s="334">
        <f>ROUND((H3038-SUMIF(Anlagenbewegungsdaten!$B:$B,A3038,Anlagenbewegungsdaten!D:D)),3)</f>
        <v>0</v>
      </c>
      <c r="J3038" s="335" t="s">
        <v>5179</v>
      </c>
      <c r="K3038" s="335" t="s">
        <v>5193</v>
      </c>
      <c r="L3038" s="516">
        <v>16.78</v>
      </c>
      <c r="M3038" s="332">
        <f>ROUND(SUMIF(Anlagenbewegungsdaten_AV!B:B,A3038,Anlagenbewegungsdaten_AV!C:C),3)</f>
        <v>0</v>
      </c>
      <c r="N3038" s="330">
        <f>IF(ISBLANK(L3038),ROUND(SUMIF(Anlagenbewegungsdaten_AV!B:B,A3038,Anlagenbewegungsdaten_AV!D:D),2),ROUND(M3038*L3038%,2))</f>
        <v>0</v>
      </c>
      <c r="O3038" s="330">
        <f>ROUND(N3038-SUMIF(Anlagenbewegungsdaten_AV!B:B,A3038,Anlagenbewegungsdaten_AV!D:D),3)</f>
        <v>0</v>
      </c>
    </row>
    <row r="3039" spans="1:15" ht="15" customHeight="1" x14ac:dyDescent="0.25">
      <c r="A3039" s="263" t="s">
        <v>3153</v>
      </c>
      <c r="B3039" s="173" t="s">
        <v>2108</v>
      </c>
      <c r="C3039" s="174" t="s">
        <v>4049</v>
      </c>
      <c r="D3039" s="173" t="s">
        <v>1336</v>
      </c>
      <c r="E3039" s="173" t="s">
        <v>2486</v>
      </c>
      <c r="F3039" s="289">
        <v>23.94</v>
      </c>
      <c r="G3039" s="333">
        <f>ROUND(SUMIF(Anlagenbewegungsdaten!B:B,A3039,Anlagenbewegungsdaten!C:C),3)</f>
        <v>0</v>
      </c>
      <c r="H3039" s="334">
        <f>IF(ISBLANK(F3039),ROUND(SUMIF(Anlagenbewegungsdaten!B:B,A3039,Anlagenbewegungsdaten!D:D),2),ROUND(G3039*F3039%,2))</f>
        <v>0</v>
      </c>
      <c r="I3039" s="334">
        <f>ROUND((H3039-SUMIF(Anlagenbewegungsdaten!$B:$B,A3039,Anlagenbewegungsdaten!D:D)),3)</f>
        <v>0</v>
      </c>
      <c r="J3039" s="335" t="s">
        <v>5179</v>
      </c>
      <c r="K3039" s="335" t="s">
        <v>5193</v>
      </c>
      <c r="L3039" s="516">
        <v>19.149999999999999</v>
      </c>
      <c r="M3039" s="332">
        <f>ROUND(SUMIF(Anlagenbewegungsdaten_AV!B:B,A3039,Anlagenbewegungsdaten_AV!C:C),3)</f>
        <v>0</v>
      </c>
      <c r="N3039" s="330">
        <f>IF(ISBLANK(L3039),ROUND(SUMIF(Anlagenbewegungsdaten_AV!B:B,A3039,Anlagenbewegungsdaten_AV!D:D),2),ROUND(M3039*L3039%,2))</f>
        <v>0</v>
      </c>
      <c r="O3039" s="330">
        <f>ROUND(N3039-SUMIF(Anlagenbewegungsdaten_AV!B:B,A3039,Anlagenbewegungsdaten_AV!D:D),3)</f>
        <v>0</v>
      </c>
    </row>
    <row r="3040" spans="1:15" ht="15" customHeight="1" x14ac:dyDescent="0.25">
      <c r="A3040" s="263" t="s">
        <v>3154</v>
      </c>
      <c r="B3040" s="173" t="s">
        <v>2108</v>
      </c>
      <c r="C3040" s="174" t="s">
        <v>4049</v>
      </c>
      <c r="D3040" s="173" t="s">
        <v>1338</v>
      </c>
      <c r="E3040" s="173" t="s">
        <v>2483</v>
      </c>
      <c r="F3040" s="289">
        <v>21.96</v>
      </c>
      <c r="G3040" s="333">
        <f>ROUND(SUMIF(Anlagenbewegungsdaten!B:B,A3040,Anlagenbewegungsdaten!C:C),3)</f>
        <v>0</v>
      </c>
      <c r="H3040" s="334">
        <f>IF(ISBLANK(F3040),ROUND(SUMIF(Anlagenbewegungsdaten!B:B,A3040,Anlagenbewegungsdaten!D:D),2),ROUND(G3040*F3040%,2))</f>
        <v>0</v>
      </c>
      <c r="I3040" s="334">
        <f>ROUND((H3040-SUMIF(Anlagenbewegungsdaten!$B:$B,A3040,Anlagenbewegungsdaten!D:D)),3)</f>
        <v>0</v>
      </c>
      <c r="J3040" s="335" t="s">
        <v>5179</v>
      </c>
      <c r="K3040" s="335" t="s">
        <v>5193</v>
      </c>
      <c r="L3040" s="516">
        <v>17.57</v>
      </c>
      <c r="M3040" s="332">
        <f>ROUND(SUMIF(Anlagenbewegungsdaten_AV!B:B,A3040,Anlagenbewegungsdaten_AV!C:C),3)</f>
        <v>0</v>
      </c>
      <c r="N3040" s="330">
        <f>IF(ISBLANK(L3040),ROUND(SUMIF(Anlagenbewegungsdaten_AV!B:B,A3040,Anlagenbewegungsdaten_AV!D:D),2),ROUND(M3040*L3040%,2))</f>
        <v>0</v>
      </c>
      <c r="O3040" s="330">
        <f>ROUND(N3040-SUMIF(Anlagenbewegungsdaten_AV!B:B,A3040,Anlagenbewegungsdaten_AV!D:D),3)</f>
        <v>0</v>
      </c>
    </row>
    <row r="3041" spans="1:15" ht="15" customHeight="1" x14ac:dyDescent="0.25">
      <c r="A3041" s="263" t="s">
        <v>3155</v>
      </c>
      <c r="B3041" s="173" t="s">
        <v>2108</v>
      </c>
      <c r="C3041" s="174" t="s">
        <v>4049</v>
      </c>
      <c r="D3041" s="173" t="s">
        <v>1340</v>
      </c>
      <c r="E3041" s="173" t="s">
        <v>2486</v>
      </c>
      <c r="F3041" s="289">
        <v>24.93</v>
      </c>
      <c r="G3041" s="333">
        <f>ROUND(SUMIF(Anlagenbewegungsdaten!B:B,A3041,Anlagenbewegungsdaten!C:C),3)</f>
        <v>0</v>
      </c>
      <c r="H3041" s="334">
        <f>IF(ISBLANK(F3041),ROUND(SUMIF(Anlagenbewegungsdaten!B:B,A3041,Anlagenbewegungsdaten!D:D),2),ROUND(G3041*F3041%,2))</f>
        <v>0</v>
      </c>
      <c r="I3041" s="334">
        <f>ROUND((H3041-SUMIF(Anlagenbewegungsdaten!$B:$B,A3041,Anlagenbewegungsdaten!D:D)),3)</f>
        <v>0</v>
      </c>
      <c r="J3041" s="335" t="s">
        <v>5179</v>
      </c>
      <c r="K3041" s="335" t="s">
        <v>5193</v>
      </c>
      <c r="L3041" s="516">
        <v>19.940000000000001</v>
      </c>
      <c r="M3041" s="332">
        <f>ROUND(SUMIF(Anlagenbewegungsdaten_AV!B:B,A3041,Anlagenbewegungsdaten_AV!C:C),3)</f>
        <v>0</v>
      </c>
      <c r="N3041" s="330">
        <f>IF(ISBLANK(L3041),ROUND(SUMIF(Anlagenbewegungsdaten_AV!B:B,A3041,Anlagenbewegungsdaten_AV!D:D),2),ROUND(M3041*L3041%,2))</f>
        <v>0</v>
      </c>
      <c r="O3041" s="330">
        <f>ROUND(N3041-SUMIF(Anlagenbewegungsdaten_AV!B:B,A3041,Anlagenbewegungsdaten_AV!D:D),3)</f>
        <v>0</v>
      </c>
    </row>
    <row r="3042" spans="1:15" ht="15" customHeight="1" x14ac:dyDescent="0.25">
      <c r="A3042" s="263" t="s">
        <v>3156</v>
      </c>
      <c r="B3042" s="173" t="s">
        <v>2108</v>
      </c>
      <c r="C3042" s="174" t="s">
        <v>4049</v>
      </c>
      <c r="D3042" s="173" t="s">
        <v>1342</v>
      </c>
      <c r="E3042" s="173" t="s">
        <v>2483</v>
      </c>
      <c r="F3042" s="289">
        <v>10.08</v>
      </c>
      <c r="G3042" s="333">
        <f>ROUND(SUMIF(Anlagenbewegungsdaten!B:B,A3042,Anlagenbewegungsdaten!C:C),3)</f>
        <v>0</v>
      </c>
      <c r="H3042" s="334">
        <f>IF(ISBLANK(F3042),ROUND(SUMIF(Anlagenbewegungsdaten!B:B,A3042,Anlagenbewegungsdaten!D:D),2),ROUND(G3042*F3042%,2))</f>
        <v>0</v>
      </c>
      <c r="I3042" s="334">
        <f>ROUND((H3042-SUMIF(Anlagenbewegungsdaten!$B:$B,A3042,Anlagenbewegungsdaten!D:D)),3)</f>
        <v>0</v>
      </c>
      <c r="J3042" s="335" t="s">
        <v>5179</v>
      </c>
      <c r="K3042" s="335" t="s">
        <v>5193</v>
      </c>
      <c r="L3042" s="516">
        <v>8.06</v>
      </c>
      <c r="M3042" s="332">
        <f>ROUND(SUMIF(Anlagenbewegungsdaten_AV!B:B,A3042,Anlagenbewegungsdaten_AV!C:C),3)</f>
        <v>0</v>
      </c>
      <c r="N3042" s="330">
        <f>IF(ISBLANK(L3042),ROUND(SUMIF(Anlagenbewegungsdaten_AV!B:B,A3042,Anlagenbewegungsdaten_AV!D:D),2),ROUND(M3042*L3042%,2))</f>
        <v>0</v>
      </c>
      <c r="O3042" s="330">
        <f>ROUND(N3042-SUMIF(Anlagenbewegungsdaten_AV!B:B,A3042,Anlagenbewegungsdaten_AV!D:D),3)</f>
        <v>0</v>
      </c>
    </row>
    <row r="3043" spans="1:15" ht="15" customHeight="1" x14ac:dyDescent="0.25">
      <c r="A3043" s="263" t="s">
        <v>3157</v>
      </c>
      <c r="B3043" s="173" t="s">
        <v>2108</v>
      </c>
      <c r="C3043" s="174" t="s">
        <v>4049</v>
      </c>
      <c r="D3043" s="173" t="s">
        <v>1344</v>
      </c>
      <c r="E3043" s="173" t="s">
        <v>2486</v>
      </c>
      <c r="F3043" s="289">
        <v>13.05</v>
      </c>
      <c r="G3043" s="333">
        <f>ROUND(SUMIF(Anlagenbewegungsdaten!B:B,A3043,Anlagenbewegungsdaten!C:C),3)</f>
        <v>0</v>
      </c>
      <c r="H3043" s="334">
        <f>IF(ISBLANK(F3043),ROUND(SUMIF(Anlagenbewegungsdaten!B:B,A3043,Anlagenbewegungsdaten!D:D),2),ROUND(G3043*F3043%,2))</f>
        <v>0</v>
      </c>
      <c r="I3043" s="334">
        <f>ROUND((H3043-SUMIF(Anlagenbewegungsdaten!$B:$B,A3043,Anlagenbewegungsdaten!D:D)),3)</f>
        <v>0</v>
      </c>
      <c r="J3043" s="335" t="s">
        <v>5179</v>
      </c>
      <c r="K3043" s="335" t="s">
        <v>5193</v>
      </c>
      <c r="L3043" s="516">
        <v>10.44</v>
      </c>
      <c r="M3043" s="332">
        <f>ROUND(SUMIF(Anlagenbewegungsdaten_AV!B:B,A3043,Anlagenbewegungsdaten_AV!C:C),3)</f>
        <v>0</v>
      </c>
      <c r="N3043" s="330">
        <f>IF(ISBLANK(L3043),ROUND(SUMIF(Anlagenbewegungsdaten_AV!B:B,A3043,Anlagenbewegungsdaten_AV!D:D),2),ROUND(M3043*L3043%,2))</f>
        <v>0</v>
      </c>
      <c r="O3043" s="330">
        <f>ROUND(N3043-SUMIF(Anlagenbewegungsdaten_AV!B:B,A3043,Anlagenbewegungsdaten_AV!D:D),3)</f>
        <v>0</v>
      </c>
    </row>
    <row r="3044" spans="1:15" ht="15" customHeight="1" x14ac:dyDescent="0.25">
      <c r="A3044" s="263" t="s">
        <v>3158</v>
      </c>
      <c r="B3044" s="173" t="s">
        <v>2108</v>
      </c>
      <c r="C3044" s="174" t="s">
        <v>4049</v>
      </c>
      <c r="D3044" s="174" t="s">
        <v>1346</v>
      </c>
      <c r="E3044" s="173" t="s">
        <v>2483</v>
      </c>
      <c r="F3044" s="289">
        <v>11.07</v>
      </c>
      <c r="G3044" s="333">
        <f>ROUND(SUMIF(Anlagenbewegungsdaten!B:B,A3044,Anlagenbewegungsdaten!C:C),3)</f>
        <v>0</v>
      </c>
      <c r="H3044" s="334">
        <f>IF(ISBLANK(F3044),ROUND(SUMIF(Anlagenbewegungsdaten!B:B,A3044,Anlagenbewegungsdaten!D:D),2),ROUND(G3044*F3044%,2))</f>
        <v>0</v>
      </c>
      <c r="I3044" s="334">
        <f>ROUND((H3044-SUMIF(Anlagenbewegungsdaten!$B:$B,A3044,Anlagenbewegungsdaten!D:D)),3)</f>
        <v>0</v>
      </c>
      <c r="J3044" s="335" t="s">
        <v>5179</v>
      </c>
      <c r="K3044" s="335" t="s">
        <v>5193</v>
      </c>
      <c r="L3044" s="516">
        <v>8.86</v>
      </c>
      <c r="M3044" s="332">
        <f>ROUND(SUMIF(Anlagenbewegungsdaten_AV!B:B,A3044,Anlagenbewegungsdaten_AV!C:C),3)</f>
        <v>0</v>
      </c>
      <c r="N3044" s="330">
        <f>IF(ISBLANK(L3044),ROUND(SUMIF(Anlagenbewegungsdaten_AV!B:B,A3044,Anlagenbewegungsdaten_AV!D:D),2),ROUND(M3044*L3044%,2))</f>
        <v>0</v>
      </c>
      <c r="O3044" s="330">
        <f>ROUND(N3044-SUMIF(Anlagenbewegungsdaten_AV!B:B,A3044,Anlagenbewegungsdaten_AV!D:D),3)</f>
        <v>0</v>
      </c>
    </row>
    <row r="3045" spans="1:15" ht="15" customHeight="1" x14ac:dyDescent="0.25">
      <c r="A3045" s="263" t="s">
        <v>3159</v>
      </c>
      <c r="B3045" s="173" t="s">
        <v>2108</v>
      </c>
      <c r="C3045" s="174" t="s">
        <v>4049</v>
      </c>
      <c r="D3045" s="174" t="s">
        <v>1348</v>
      </c>
      <c r="E3045" s="173" t="s">
        <v>2486</v>
      </c>
      <c r="F3045" s="289">
        <v>14.04</v>
      </c>
      <c r="G3045" s="333">
        <f>ROUND(SUMIF(Anlagenbewegungsdaten!B:B,A3045,Anlagenbewegungsdaten!C:C),3)</f>
        <v>0</v>
      </c>
      <c r="H3045" s="334">
        <f>IF(ISBLANK(F3045),ROUND(SUMIF(Anlagenbewegungsdaten!B:B,A3045,Anlagenbewegungsdaten!D:D),2),ROUND(G3045*F3045%,2))</f>
        <v>0</v>
      </c>
      <c r="I3045" s="334">
        <f>ROUND((H3045-SUMIF(Anlagenbewegungsdaten!$B:$B,A3045,Anlagenbewegungsdaten!D:D)),3)</f>
        <v>0</v>
      </c>
      <c r="J3045" s="335" t="s">
        <v>5179</v>
      </c>
      <c r="K3045" s="335" t="s">
        <v>5193</v>
      </c>
      <c r="L3045" s="516">
        <v>11.23</v>
      </c>
      <c r="M3045" s="332">
        <f>ROUND(SUMIF(Anlagenbewegungsdaten_AV!B:B,A3045,Anlagenbewegungsdaten_AV!C:C),3)</f>
        <v>0</v>
      </c>
      <c r="N3045" s="330">
        <f>IF(ISBLANK(L3045),ROUND(SUMIF(Anlagenbewegungsdaten_AV!B:B,A3045,Anlagenbewegungsdaten_AV!D:D),2),ROUND(M3045*L3045%,2))</f>
        <v>0</v>
      </c>
      <c r="O3045" s="330">
        <f>ROUND(N3045-SUMIF(Anlagenbewegungsdaten_AV!B:B,A3045,Anlagenbewegungsdaten_AV!D:D),3)</f>
        <v>0</v>
      </c>
    </row>
    <row r="3046" spans="1:15" ht="15" customHeight="1" x14ac:dyDescent="0.25">
      <c r="A3046" s="263" t="s">
        <v>3160</v>
      </c>
      <c r="B3046" s="173" t="s">
        <v>2108</v>
      </c>
      <c r="C3046" s="174" t="s">
        <v>4049</v>
      </c>
      <c r="D3046" s="173" t="s">
        <v>1350</v>
      </c>
      <c r="E3046" s="173" t="s">
        <v>2483</v>
      </c>
      <c r="F3046" s="289">
        <v>16.02</v>
      </c>
      <c r="G3046" s="333">
        <f>ROUND(SUMIF(Anlagenbewegungsdaten!B:B,A3046,Anlagenbewegungsdaten!C:C),3)</f>
        <v>0</v>
      </c>
      <c r="H3046" s="334">
        <f>IF(ISBLANK(F3046),ROUND(SUMIF(Anlagenbewegungsdaten!B:B,A3046,Anlagenbewegungsdaten!D:D),2),ROUND(G3046*F3046%,2))</f>
        <v>0</v>
      </c>
      <c r="I3046" s="334">
        <f>ROUND((H3046-SUMIF(Anlagenbewegungsdaten!$B:$B,A3046,Anlagenbewegungsdaten!D:D)),3)</f>
        <v>0</v>
      </c>
      <c r="J3046" s="335" t="s">
        <v>5179</v>
      </c>
      <c r="K3046" s="335" t="s">
        <v>5193</v>
      </c>
      <c r="L3046" s="516">
        <v>12.82</v>
      </c>
      <c r="M3046" s="332">
        <f>ROUND(SUMIF(Anlagenbewegungsdaten_AV!B:B,A3046,Anlagenbewegungsdaten_AV!C:C),3)</f>
        <v>0</v>
      </c>
      <c r="N3046" s="330">
        <f>IF(ISBLANK(L3046),ROUND(SUMIF(Anlagenbewegungsdaten_AV!B:B,A3046,Anlagenbewegungsdaten_AV!D:D),2),ROUND(M3046*L3046%,2))</f>
        <v>0</v>
      </c>
      <c r="O3046" s="330">
        <f>ROUND(N3046-SUMIF(Anlagenbewegungsdaten_AV!B:B,A3046,Anlagenbewegungsdaten_AV!D:D),3)</f>
        <v>0</v>
      </c>
    </row>
    <row r="3047" spans="1:15" ht="15" customHeight="1" x14ac:dyDescent="0.25">
      <c r="A3047" s="263" t="s">
        <v>3161</v>
      </c>
      <c r="B3047" s="173" t="s">
        <v>2108</v>
      </c>
      <c r="C3047" s="174" t="s">
        <v>4049</v>
      </c>
      <c r="D3047" s="173" t="s">
        <v>1352</v>
      </c>
      <c r="E3047" s="173" t="s">
        <v>2486</v>
      </c>
      <c r="F3047" s="289">
        <v>18.989999999999998</v>
      </c>
      <c r="G3047" s="333">
        <f>ROUND(SUMIF(Anlagenbewegungsdaten!B:B,A3047,Anlagenbewegungsdaten!C:C),3)</f>
        <v>0</v>
      </c>
      <c r="H3047" s="334">
        <f>IF(ISBLANK(F3047),ROUND(SUMIF(Anlagenbewegungsdaten!B:B,A3047,Anlagenbewegungsdaten!D:D),2),ROUND(G3047*F3047%,2))</f>
        <v>0</v>
      </c>
      <c r="I3047" s="334">
        <f>ROUND((H3047-SUMIF(Anlagenbewegungsdaten!$B:$B,A3047,Anlagenbewegungsdaten!D:D)),3)</f>
        <v>0</v>
      </c>
      <c r="J3047" s="335" t="s">
        <v>5179</v>
      </c>
      <c r="K3047" s="335" t="s">
        <v>5193</v>
      </c>
      <c r="L3047" s="516">
        <v>15.19</v>
      </c>
      <c r="M3047" s="332">
        <f>ROUND(SUMIF(Anlagenbewegungsdaten_AV!B:B,A3047,Anlagenbewegungsdaten_AV!C:C),3)</f>
        <v>0</v>
      </c>
      <c r="N3047" s="330">
        <f>IF(ISBLANK(L3047),ROUND(SUMIF(Anlagenbewegungsdaten_AV!B:B,A3047,Anlagenbewegungsdaten_AV!D:D),2),ROUND(M3047*L3047%,2))</f>
        <v>0</v>
      </c>
      <c r="O3047" s="330">
        <f>ROUND(N3047-SUMIF(Anlagenbewegungsdaten_AV!B:B,A3047,Anlagenbewegungsdaten_AV!D:D),3)</f>
        <v>0</v>
      </c>
    </row>
    <row r="3048" spans="1:15" ht="15" customHeight="1" x14ac:dyDescent="0.25">
      <c r="A3048" s="263" t="s">
        <v>3162</v>
      </c>
      <c r="B3048" s="173" t="s">
        <v>2108</v>
      </c>
      <c r="C3048" s="174" t="s">
        <v>4049</v>
      </c>
      <c r="D3048" s="174" t="s">
        <v>1354</v>
      </c>
      <c r="E3048" s="173" t="s">
        <v>2483</v>
      </c>
      <c r="F3048" s="289">
        <v>17.010000000000002</v>
      </c>
      <c r="G3048" s="333">
        <f>ROUND(SUMIF(Anlagenbewegungsdaten!B:B,A3048,Anlagenbewegungsdaten!C:C),3)</f>
        <v>0</v>
      </c>
      <c r="H3048" s="334">
        <f>IF(ISBLANK(F3048),ROUND(SUMIF(Anlagenbewegungsdaten!B:B,A3048,Anlagenbewegungsdaten!D:D),2),ROUND(G3048*F3048%,2))</f>
        <v>0</v>
      </c>
      <c r="I3048" s="334">
        <f>ROUND((H3048-SUMIF(Anlagenbewegungsdaten!$B:$B,A3048,Anlagenbewegungsdaten!D:D)),3)</f>
        <v>0</v>
      </c>
      <c r="J3048" s="335" t="s">
        <v>5179</v>
      </c>
      <c r="K3048" s="335" t="s">
        <v>5193</v>
      </c>
      <c r="L3048" s="516">
        <v>13.61</v>
      </c>
      <c r="M3048" s="332">
        <f>ROUND(SUMIF(Anlagenbewegungsdaten_AV!B:B,A3048,Anlagenbewegungsdaten_AV!C:C),3)</f>
        <v>0</v>
      </c>
      <c r="N3048" s="330">
        <f>IF(ISBLANK(L3048),ROUND(SUMIF(Anlagenbewegungsdaten_AV!B:B,A3048,Anlagenbewegungsdaten_AV!D:D),2),ROUND(M3048*L3048%,2))</f>
        <v>0</v>
      </c>
      <c r="O3048" s="330">
        <f>ROUND(N3048-SUMIF(Anlagenbewegungsdaten_AV!B:B,A3048,Anlagenbewegungsdaten_AV!D:D),3)</f>
        <v>0</v>
      </c>
    </row>
    <row r="3049" spans="1:15" ht="15" customHeight="1" x14ac:dyDescent="0.25">
      <c r="A3049" s="263" t="s">
        <v>3163</v>
      </c>
      <c r="B3049" s="173" t="s">
        <v>2108</v>
      </c>
      <c r="C3049" s="174" t="s">
        <v>4049</v>
      </c>
      <c r="D3049" s="174" t="s">
        <v>1356</v>
      </c>
      <c r="E3049" s="173" t="s">
        <v>2486</v>
      </c>
      <c r="F3049" s="289">
        <v>19.98</v>
      </c>
      <c r="G3049" s="333">
        <f>ROUND(SUMIF(Anlagenbewegungsdaten!B:B,A3049,Anlagenbewegungsdaten!C:C),3)</f>
        <v>0</v>
      </c>
      <c r="H3049" s="334">
        <f>IF(ISBLANK(F3049),ROUND(SUMIF(Anlagenbewegungsdaten!B:B,A3049,Anlagenbewegungsdaten!D:D),2),ROUND(G3049*F3049%,2))</f>
        <v>0</v>
      </c>
      <c r="I3049" s="334">
        <f>ROUND((H3049-SUMIF(Anlagenbewegungsdaten!$B:$B,A3049,Anlagenbewegungsdaten!D:D)),3)</f>
        <v>0</v>
      </c>
      <c r="J3049" s="335" t="s">
        <v>5179</v>
      </c>
      <c r="K3049" s="335" t="s">
        <v>5193</v>
      </c>
      <c r="L3049" s="516">
        <v>15.98</v>
      </c>
      <c r="M3049" s="332">
        <f>ROUND(SUMIF(Anlagenbewegungsdaten_AV!B:B,A3049,Anlagenbewegungsdaten_AV!C:C),3)</f>
        <v>0</v>
      </c>
      <c r="N3049" s="330">
        <f>IF(ISBLANK(L3049),ROUND(SUMIF(Anlagenbewegungsdaten_AV!B:B,A3049,Anlagenbewegungsdaten_AV!D:D),2),ROUND(M3049*L3049%,2))</f>
        <v>0</v>
      </c>
      <c r="O3049" s="330">
        <f>ROUND(N3049-SUMIF(Anlagenbewegungsdaten_AV!B:B,A3049,Anlagenbewegungsdaten_AV!D:D),3)</f>
        <v>0</v>
      </c>
    </row>
    <row r="3050" spans="1:15" ht="15" customHeight="1" x14ac:dyDescent="0.25">
      <c r="A3050" s="263" t="s">
        <v>3164</v>
      </c>
      <c r="B3050" s="173" t="s">
        <v>2108</v>
      </c>
      <c r="C3050" s="174" t="s">
        <v>4049</v>
      </c>
      <c r="D3050" s="173" t="s">
        <v>1358</v>
      </c>
      <c r="E3050" s="173" t="s">
        <v>2483</v>
      </c>
      <c r="F3050" s="289">
        <v>17.010000000000002</v>
      </c>
      <c r="G3050" s="333">
        <f>ROUND(SUMIF(Anlagenbewegungsdaten!B:B,A3050,Anlagenbewegungsdaten!C:C),3)</f>
        <v>0</v>
      </c>
      <c r="H3050" s="334">
        <f>IF(ISBLANK(F3050),ROUND(SUMIF(Anlagenbewegungsdaten!B:B,A3050,Anlagenbewegungsdaten!D:D),2),ROUND(G3050*F3050%,2))</f>
        <v>0</v>
      </c>
      <c r="I3050" s="334">
        <f>ROUND((H3050-SUMIF(Anlagenbewegungsdaten!$B:$B,A3050,Anlagenbewegungsdaten!D:D)),3)</f>
        <v>0</v>
      </c>
      <c r="J3050" s="335" t="s">
        <v>5179</v>
      </c>
      <c r="K3050" s="335" t="s">
        <v>5193</v>
      </c>
      <c r="L3050" s="516">
        <v>13.61</v>
      </c>
      <c r="M3050" s="332">
        <f>ROUND(SUMIF(Anlagenbewegungsdaten_AV!B:B,A3050,Anlagenbewegungsdaten_AV!C:C),3)</f>
        <v>0</v>
      </c>
      <c r="N3050" s="330">
        <f>IF(ISBLANK(L3050),ROUND(SUMIF(Anlagenbewegungsdaten_AV!B:B,A3050,Anlagenbewegungsdaten_AV!D:D),2),ROUND(M3050*L3050%,2))</f>
        <v>0</v>
      </c>
      <c r="O3050" s="330">
        <f>ROUND(N3050-SUMIF(Anlagenbewegungsdaten_AV!B:B,A3050,Anlagenbewegungsdaten_AV!D:D),3)</f>
        <v>0</v>
      </c>
    </row>
    <row r="3051" spans="1:15" ht="15" customHeight="1" x14ac:dyDescent="0.25">
      <c r="A3051" s="263" t="s">
        <v>3165</v>
      </c>
      <c r="B3051" s="173" t="s">
        <v>2108</v>
      </c>
      <c r="C3051" s="174" t="s">
        <v>4049</v>
      </c>
      <c r="D3051" s="173" t="s">
        <v>1360</v>
      </c>
      <c r="E3051" s="173" t="s">
        <v>2486</v>
      </c>
      <c r="F3051" s="289">
        <v>19.98</v>
      </c>
      <c r="G3051" s="333">
        <f>ROUND(SUMIF(Anlagenbewegungsdaten!B:B,A3051,Anlagenbewegungsdaten!C:C),3)</f>
        <v>0</v>
      </c>
      <c r="H3051" s="334">
        <f>IF(ISBLANK(F3051),ROUND(SUMIF(Anlagenbewegungsdaten!B:B,A3051,Anlagenbewegungsdaten!D:D),2),ROUND(G3051*F3051%,2))</f>
        <v>0</v>
      </c>
      <c r="I3051" s="334">
        <f>ROUND((H3051-SUMIF(Anlagenbewegungsdaten!$B:$B,A3051,Anlagenbewegungsdaten!D:D)),3)</f>
        <v>0</v>
      </c>
      <c r="J3051" s="335" t="s">
        <v>5179</v>
      </c>
      <c r="K3051" s="335" t="s">
        <v>5193</v>
      </c>
      <c r="L3051" s="516">
        <v>15.98</v>
      </c>
      <c r="M3051" s="332">
        <f>ROUND(SUMIF(Anlagenbewegungsdaten_AV!B:B,A3051,Anlagenbewegungsdaten_AV!C:C),3)</f>
        <v>0</v>
      </c>
      <c r="N3051" s="330">
        <f>IF(ISBLANK(L3051),ROUND(SUMIF(Anlagenbewegungsdaten_AV!B:B,A3051,Anlagenbewegungsdaten_AV!D:D),2),ROUND(M3051*L3051%,2))</f>
        <v>0</v>
      </c>
      <c r="O3051" s="330">
        <f>ROUND(N3051-SUMIF(Anlagenbewegungsdaten_AV!B:B,A3051,Anlagenbewegungsdaten_AV!D:D),3)</f>
        <v>0</v>
      </c>
    </row>
    <row r="3052" spans="1:15" ht="15" customHeight="1" x14ac:dyDescent="0.25">
      <c r="A3052" s="263" t="s">
        <v>3166</v>
      </c>
      <c r="B3052" s="173" t="s">
        <v>2108</v>
      </c>
      <c r="C3052" s="174" t="s">
        <v>4049</v>
      </c>
      <c r="D3052" s="173" t="s">
        <v>1362</v>
      </c>
      <c r="E3052" s="173" t="s">
        <v>2483</v>
      </c>
      <c r="F3052" s="289">
        <v>18</v>
      </c>
      <c r="G3052" s="333">
        <f>ROUND(SUMIF(Anlagenbewegungsdaten!B:B,A3052,Anlagenbewegungsdaten!C:C),3)</f>
        <v>0</v>
      </c>
      <c r="H3052" s="334">
        <f>IF(ISBLANK(F3052),ROUND(SUMIF(Anlagenbewegungsdaten!B:B,A3052,Anlagenbewegungsdaten!D:D),2),ROUND(G3052*F3052%,2))</f>
        <v>0</v>
      </c>
      <c r="I3052" s="334">
        <f>ROUND((H3052-SUMIF(Anlagenbewegungsdaten!$B:$B,A3052,Anlagenbewegungsdaten!D:D)),3)</f>
        <v>0</v>
      </c>
      <c r="J3052" s="335" t="s">
        <v>5179</v>
      </c>
      <c r="K3052" s="335" t="s">
        <v>5193</v>
      </c>
      <c r="L3052" s="516">
        <v>14.4</v>
      </c>
      <c r="M3052" s="332">
        <f>ROUND(SUMIF(Anlagenbewegungsdaten_AV!B:B,A3052,Anlagenbewegungsdaten_AV!C:C),3)</f>
        <v>0</v>
      </c>
      <c r="N3052" s="330">
        <f>IF(ISBLANK(L3052),ROUND(SUMIF(Anlagenbewegungsdaten_AV!B:B,A3052,Anlagenbewegungsdaten_AV!D:D),2),ROUND(M3052*L3052%,2))</f>
        <v>0</v>
      </c>
      <c r="O3052" s="330">
        <f>ROUND(N3052-SUMIF(Anlagenbewegungsdaten_AV!B:B,A3052,Anlagenbewegungsdaten_AV!D:D),3)</f>
        <v>0</v>
      </c>
    </row>
    <row r="3053" spans="1:15" ht="15" customHeight="1" x14ac:dyDescent="0.25">
      <c r="A3053" s="263" t="s">
        <v>3167</v>
      </c>
      <c r="B3053" s="173" t="s">
        <v>2108</v>
      </c>
      <c r="C3053" s="174" t="s">
        <v>4049</v>
      </c>
      <c r="D3053" s="173" t="s">
        <v>1364</v>
      </c>
      <c r="E3053" s="173" t="s">
        <v>2486</v>
      </c>
      <c r="F3053" s="289">
        <v>20.97</v>
      </c>
      <c r="G3053" s="333">
        <f>ROUND(SUMIF(Anlagenbewegungsdaten!B:B,A3053,Anlagenbewegungsdaten!C:C),3)</f>
        <v>0</v>
      </c>
      <c r="H3053" s="334">
        <f>IF(ISBLANK(F3053),ROUND(SUMIF(Anlagenbewegungsdaten!B:B,A3053,Anlagenbewegungsdaten!D:D),2),ROUND(G3053*F3053%,2))</f>
        <v>0</v>
      </c>
      <c r="I3053" s="334">
        <f>ROUND((H3053-SUMIF(Anlagenbewegungsdaten!$B:$B,A3053,Anlagenbewegungsdaten!D:D)),3)</f>
        <v>0</v>
      </c>
      <c r="J3053" s="335" t="s">
        <v>5179</v>
      </c>
      <c r="K3053" s="335" t="s">
        <v>5193</v>
      </c>
      <c r="L3053" s="516">
        <v>16.78</v>
      </c>
      <c r="M3053" s="332">
        <f>ROUND(SUMIF(Anlagenbewegungsdaten_AV!B:B,A3053,Anlagenbewegungsdaten_AV!C:C),3)</f>
        <v>0</v>
      </c>
      <c r="N3053" s="330">
        <f>IF(ISBLANK(L3053),ROUND(SUMIF(Anlagenbewegungsdaten_AV!B:B,A3053,Anlagenbewegungsdaten_AV!D:D),2),ROUND(M3053*L3053%,2))</f>
        <v>0</v>
      </c>
      <c r="O3053" s="330">
        <f>ROUND(N3053-SUMIF(Anlagenbewegungsdaten_AV!B:B,A3053,Anlagenbewegungsdaten_AV!D:D),3)</f>
        <v>0</v>
      </c>
    </row>
    <row r="3054" spans="1:15" ht="15" customHeight="1" x14ac:dyDescent="0.25">
      <c r="A3054" s="263" t="s">
        <v>3168</v>
      </c>
      <c r="B3054" s="173" t="s">
        <v>2108</v>
      </c>
      <c r="C3054" s="174" t="s">
        <v>4049</v>
      </c>
      <c r="D3054" s="173" t="s">
        <v>1366</v>
      </c>
      <c r="E3054" s="173" t="s">
        <v>2483</v>
      </c>
      <c r="F3054" s="289">
        <v>18.989999999999998</v>
      </c>
      <c r="G3054" s="333">
        <f>ROUND(SUMIF(Anlagenbewegungsdaten!B:B,A3054,Anlagenbewegungsdaten!C:C),3)</f>
        <v>0</v>
      </c>
      <c r="H3054" s="334">
        <f>IF(ISBLANK(F3054),ROUND(SUMIF(Anlagenbewegungsdaten!B:B,A3054,Anlagenbewegungsdaten!D:D),2),ROUND(G3054*F3054%,2))</f>
        <v>0</v>
      </c>
      <c r="I3054" s="334">
        <f>ROUND((H3054-SUMIF(Anlagenbewegungsdaten!$B:$B,A3054,Anlagenbewegungsdaten!D:D)),3)</f>
        <v>0</v>
      </c>
      <c r="J3054" s="335" t="s">
        <v>5179</v>
      </c>
      <c r="K3054" s="335" t="s">
        <v>5193</v>
      </c>
      <c r="L3054" s="516">
        <v>15.19</v>
      </c>
      <c r="M3054" s="332">
        <f>ROUND(SUMIF(Anlagenbewegungsdaten_AV!B:B,A3054,Anlagenbewegungsdaten_AV!C:C),3)</f>
        <v>0</v>
      </c>
      <c r="N3054" s="330">
        <f>IF(ISBLANK(L3054),ROUND(SUMIF(Anlagenbewegungsdaten_AV!B:B,A3054,Anlagenbewegungsdaten_AV!D:D),2),ROUND(M3054*L3054%,2))</f>
        <v>0</v>
      </c>
      <c r="O3054" s="330">
        <f>ROUND(N3054-SUMIF(Anlagenbewegungsdaten_AV!B:B,A3054,Anlagenbewegungsdaten_AV!D:D),3)</f>
        <v>0</v>
      </c>
    </row>
    <row r="3055" spans="1:15" ht="15" customHeight="1" x14ac:dyDescent="0.25">
      <c r="A3055" s="263" t="s">
        <v>3169</v>
      </c>
      <c r="B3055" s="173" t="s">
        <v>2108</v>
      </c>
      <c r="C3055" s="174" t="s">
        <v>4049</v>
      </c>
      <c r="D3055" s="173" t="s">
        <v>1368</v>
      </c>
      <c r="E3055" s="173" t="s">
        <v>2486</v>
      </c>
      <c r="F3055" s="289">
        <v>21.96</v>
      </c>
      <c r="G3055" s="333">
        <f>ROUND(SUMIF(Anlagenbewegungsdaten!B:B,A3055,Anlagenbewegungsdaten!C:C),3)</f>
        <v>0</v>
      </c>
      <c r="H3055" s="334">
        <f>IF(ISBLANK(F3055),ROUND(SUMIF(Anlagenbewegungsdaten!B:B,A3055,Anlagenbewegungsdaten!D:D),2),ROUND(G3055*F3055%,2))</f>
        <v>0</v>
      </c>
      <c r="I3055" s="334">
        <f>ROUND((H3055-SUMIF(Anlagenbewegungsdaten!$B:$B,A3055,Anlagenbewegungsdaten!D:D)),3)</f>
        <v>0</v>
      </c>
      <c r="J3055" s="335" t="s">
        <v>5179</v>
      </c>
      <c r="K3055" s="335" t="s">
        <v>5193</v>
      </c>
      <c r="L3055" s="516">
        <v>17.57</v>
      </c>
      <c r="M3055" s="332">
        <f>ROUND(SUMIF(Anlagenbewegungsdaten_AV!B:B,A3055,Anlagenbewegungsdaten_AV!C:C),3)</f>
        <v>0</v>
      </c>
      <c r="N3055" s="330">
        <f>IF(ISBLANK(L3055),ROUND(SUMIF(Anlagenbewegungsdaten_AV!B:B,A3055,Anlagenbewegungsdaten_AV!D:D),2),ROUND(M3055*L3055%,2))</f>
        <v>0</v>
      </c>
      <c r="O3055" s="330">
        <f>ROUND(N3055-SUMIF(Anlagenbewegungsdaten_AV!B:B,A3055,Anlagenbewegungsdaten_AV!D:D),3)</f>
        <v>0</v>
      </c>
    </row>
    <row r="3056" spans="1:15" ht="15" customHeight="1" x14ac:dyDescent="0.25">
      <c r="A3056" s="263" t="s">
        <v>3170</v>
      </c>
      <c r="B3056" s="173" t="s">
        <v>2108</v>
      </c>
      <c r="C3056" s="174" t="s">
        <v>4049</v>
      </c>
      <c r="D3056" s="173" t="s">
        <v>1370</v>
      </c>
      <c r="E3056" s="173" t="s">
        <v>2483</v>
      </c>
      <c r="F3056" s="289">
        <v>19.98</v>
      </c>
      <c r="G3056" s="333">
        <f>ROUND(SUMIF(Anlagenbewegungsdaten!B:B,A3056,Anlagenbewegungsdaten!C:C),3)</f>
        <v>0</v>
      </c>
      <c r="H3056" s="334">
        <f>IF(ISBLANK(F3056),ROUND(SUMIF(Anlagenbewegungsdaten!B:B,A3056,Anlagenbewegungsdaten!D:D),2),ROUND(G3056*F3056%,2))</f>
        <v>0</v>
      </c>
      <c r="I3056" s="334">
        <f>ROUND((H3056-SUMIF(Anlagenbewegungsdaten!$B:$B,A3056,Anlagenbewegungsdaten!D:D)),3)</f>
        <v>0</v>
      </c>
      <c r="J3056" s="335" t="s">
        <v>5179</v>
      </c>
      <c r="K3056" s="335" t="s">
        <v>5193</v>
      </c>
      <c r="L3056" s="516">
        <v>15.98</v>
      </c>
      <c r="M3056" s="332">
        <f>ROUND(SUMIF(Anlagenbewegungsdaten_AV!B:B,A3056,Anlagenbewegungsdaten_AV!C:C),3)</f>
        <v>0</v>
      </c>
      <c r="N3056" s="330">
        <f>IF(ISBLANK(L3056),ROUND(SUMIF(Anlagenbewegungsdaten_AV!B:B,A3056,Anlagenbewegungsdaten_AV!D:D),2),ROUND(M3056*L3056%,2))</f>
        <v>0</v>
      </c>
      <c r="O3056" s="330">
        <f>ROUND(N3056-SUMIF(Anlagenbewegungsdaten_AV!B:B,A3056,Anlagenbewegungsdaten_AV!D:D),3)</f>
        <v>0</v>
      </c>
    </row>
    <row r="3057" spans="1:15" ht="15" customHeight="1" x14ac:dyDescent="0.25">
      <c r="A3057" s="263" t="s">
        <v>3171</v>
      </c>
      <c r="B3057" s="173" t="s">
        <v>2108</v>
      </c>
      <c r="C3057" s="174" t="s">
        <v>4049</v>
      </c>
      <c r="D3057" s="173" t="s">
        <v>1372</v>
      </c>
      <c r="E3057" s="173" t="s">
        <v>2486</v>
      </c>
      <c r="F3057" s="289">
        <v>22.95</v>
      </c>
      <c r="G3057" s="333">
        <f>ROUND(SUMIF(Anlagenbewegungsdaten!B:B,A3057,Anlagenbewegungsdaten!C:C),3)</f>
        <v>0</v>
      </c>
      <c r="H3057" s="334">
        <f>IF(ISBLANK(F3057),ROUND(SUMIF(Anlagenbewegungsdaten!B:B,A3057,Anlagenbewegungsdaten!D:D),2),ROUND(G3057*F3057%,2))</f>
        <v>0</v>
      </c>
      <c r="I3057" s="334">
        <f>ROUND((H3057-SUMIF(Anlagenbewegungsdaten!$B:$B,A3057,Anlagenbewegungsdaten!D:D)),3)</f>
        <v>0</v>
      </c>
      <c r="J3057" s="335" t="s">
        <v>5179</v>
      </c>
      <c r="K3057" s="335" t="s">
        <v>5193</v>
      </c>
      <c r="L3057" s="516">
        <v>18.36</v>
      </c>
      <c r="M3057" s="332">
        <f>ROUND(SUMIF(Anlagenbewegungsdaten_AV!B:B,A3057,Anlagenbewegungsdaten_AV!C:C),3)</f>
        <v>0</v>
      </c>
      <c r="N3057" s="330">
        <f>IF(ISBLANK(L3057),ROUND(SUMIF(Anlagenbewegungsdaten_AV!B:B,A3057,Anlagenbewegungsdaten_AV!D:D),2),ROUND(M3057*L3057%,2))</f>
        <v>0</v>
      </c>
      <c r="O3057" s="330">
        <f>ROUND(N3057-SUMIF(Anlagenbewegungsdaten_AV!B:B,A3057,Anlagenbewegungsdaten_AV!D:D),3)</f>
        <v>0</v>
      </c>
    </row>
    <row r="3058" spans="1:15" ht="15" customHeight="1" x14ac:dyDescent="0.25">
      <c r="A3058" s="263" t="s">
        <v>3172</v>
      </c>
      <c r="B3058" s="173" t="s">
        <v>2108</v>
      </c>
      <c r="C3058" s="174" t="s">
        <v>4049</v>
      </c>
      <c r="D3058" s="173" t="s">
        <v>1374</v>
      </c>
      <c r="E3058" s="173" t="s">
        <v>2483</v>
      </c>
      <c r="F3058" s="289">
        <v>18</v>
      </c>
      <c r="G3058" s="333">
        <f>ROUND(SUMIF(Anlagenbewegungsdaten!B:B,A3058,Anlagenbewegungsdaten!C:C),3)</f>
        <v>0</v>
      </c>
      <c r="H3058" s="334">
        <f>IF(ISBLANK(F3058),ROUND(SUMIF(Anlagenbewegungsdaten!B:B,A3058,Anlagenbewegungsdaten!D:D),2),ROUND(G3058*F3058%,2))</f>
        <v>0</v>
      </c>
      <c r="I3058" s="334">
        <f>ROUND((H3058-SUMIF(Anlagenbewegungsdaten!$B:$B,A3058,Anlagenbewegungsdaten!D:D)),3)</f>
        <v>0</v>
      </c>
      <c r="J3058" s="335" t="s">
        <v>5179</v>
      </c>
      <c r="K3058" s="335" t="s">
        <v>5193</v>
      </c>
      <c r="L3058" s="516">
        <v>14.4</v>
      </c>
      <c r="M3058" s="332">
        <f>ROUND(SUMIF(Anlagenbewegungsdaten_AV!B:B,A3058,Anlagenbewegungsdaten_AV!C:C),3)</f>
        <v>0</v>
      </c>
      <c r="N3058" s="330">
        <f>IF(ISBLANK(L3058),ROUND(SUMIF(Anlagenbewegungsdaten_AV!B:B,A3058,Anlagenbewegungsdaten_AV!D:D),2),ROUND(M3058*L3058%,2))</f>
        <v>0</v>
      </c>
      <c r="O3058" s="330">
        <f>ROUND(N3058-SUMIF(Anlagenbewegungsdaten_AV!B:B,A3058,Anlagenbewegungsdaten_AV!D:D),3)</f>
        <v>0</v>
      </c>
    </row>
    <row r="3059" spans="1:15" ht="15" customHeight="1" x14ac:dyDescent="0.25">
      <c r="A3059" s="263" t="s">
        <v>3173</v>
      </c>
      <c r="B3059" s="173" t="s">
        <v>2108</v>
      </c>
      <c r="C3059" s="174" t="s">
        <v>4049</v>
      </c>
      <c r="D3059" s="173" t="s">
        <v>1376</v>
      </c>
      <c r="E3059" s="173" t="s">
        <v>2486</v>
      </c>
      <c r="F3059" s="289">
        <v>20.97</v>
      </c>
      <c r="G3059" s="333">
        <f>ROUND(SUMIF(Anlagenbewegungsdaten!B:B,A3059,Anlagenbewegungsdaten!C:C),3)</f>
        <v>0</v>
      </c>
      <c r="H3059" s="334">
        <f>IF(ISBLANK(F3059),ROUND(SUMIF(Anlagenbewegungsdaten!B:B,A3059,Anlagenbewegungsdaten!D:D),2),ROUND(G3059*F3059%,2))</f>
        <v>0</v>
      </c>
      <c r="I3059" s="334">
        <f>ROUND((H3059-SUMIF(Anlagenbewegungsdaten!$B:$B,A3059,Anlagenbewegungsdaten!D:D)),3)</f>
        <v>0</v>
      </c>
      <c r="J3059" s="335" t="s">
        <v>5179</v>
      </c>
      <c r="K3059" s="335" t="s">
        <v>5193</v>
      </c>
      <c r="L3059" s="516">
        <v>16.78</v>
      </c>
      <c r="M3059" s="332">
        <f>ROUND(SUMIF(Anlagenbewegungsdaten_AV!B:B,A3059,Anlagenbewegungsdaten_AV!C:C),3)</f>
        <v>0</v>
      </c>
      <c r="N3059" s="330">
        <f>IF(ISBLANK(L3059),ROUND(SUMIF(Anlagenbewegungsdaten_AV!B:B,A3059,Anlagenbewegungsdaten_AV!D:D),2),ROUND(M3059*L3059%,2))</f>
        <v>0</v>
      </c>
      <c r="O3059" s="330">
        <f>ROUND(N3059-SUMIF(Anlagenbewegungsdaten_AV!B:B,A3059,Anlagenbewegungsdaten_AV!D:D),3)</f>
        <v>0</v>
      </c>
    </row>
    <row r="3060" spans="1:15" ht="15" customHeight="1" x14ac:dyDescent="0.25">
      <c r="A3060" s="263" t="s">
        <v>3174</v>
      </c>
      <c r="B3060" s="173" t="s">
        <v>2108</v>
      </c>
      <c r="C3060" s="174" t="s">
        <v>4049</v>
      </c>
      <c r="D3060" s="174" t="s">
        <v>1378</v>
      </c>
      <c r="E3060" s="173" t="s">
        <v>2483</v>
      </c>
      <c r="F3060" s="289">
        <v>18.989999999999998</v>
      </c>
      <c r="G3060" s="333">
        <f>ROUND(SUMIF(Anlagenbewegungsdaten!B:B,A3060,Anlagenbewegungsdaten!C:C),3)</f>
        <v>0</v>
      </c>
      <c r="H3060" s="334">
        <f>IF(ISBLANK(F3060),ROUND(SUMIF(Anlagenbewegungsdaten!B:B,A3060,Anlagenbewegungsdaten!D:D),2),ROUND(G3060*F3060%,2))</f>
        <v>0</v>
      </c>
      <c r="I3060" s="334">
        <f>ROUND((H3060-SUMIF(Anlagenbewegungsdaten!$B:$B,A3060,Anlagenbewegungsdaten!D:D)),3)</f>
        <v>0</v>
      </c>
      <c r="J3060" s="335" t="s">
        <v>5179</v>
      </c>
      <c r="K3060" s="335" t="s">
        <v>5193</v>
      </c>
      <c r="L3060" s="516">
        <v>15.19</v>
      </c>
      <c r="M3060" s="332">
        <f>ROUND(SUMIF(Anlagenbewegungsdaten_AV!B:B,A3060,Anlagenbewegungsdaten_AV!C:C),3)</f>
        <v>0</v>
      </c>
      <c r="N3060" s="330">
        <f>IF(ISBLANK(L3060),ROUND(SUMIF(Anlagenbewegungsdaten_AV!B:B,A3060,Anlagenbewegungsdaten_AV!D:D),2),ROUND(M3060*L3060%,2))</f>
        <v>0</v>
      </c>
      <c r="O3060" s="330">
        <f>ROUND(N3060-SUMIF(Anlagenbewegungsdaten_AV!B:B,A3060,Anlagenbewegungsdaten_AV!D:D),3)</f>
        <v>0</v>
      </c>
    </row>
    <row r="3061" spans="1:15" ht="15" customHeight="1" x14ac:dyDescent="0.25">
      <c r="A3061" s="263" t="s">
        <v>3175</v>
      </c>
      <c r="B3061" s="173" t="s">
        <v>2108</v>
      </c>
      <c r="C3061" s="174" t="s">
        <v>4049</v>
      </c>
      <c r="D3061" s="174" t="s">
        <v>1380</v>
      </c>
      <c r="E3061" s="173" t="s">
        <v>2486</v>
      </c>
      <c r="F3061" s="289">
        <v>21.96</v>
      </c>
      <c r="G3061" s="333">
        <f>ROUND(SUMIF(Anlagenbewegungsdaten!B:B,A3061,Anlagenbewegungsdaten!C:C),3)</f>
        <v>0</v>
      </c>
      <c r="H3061" s="334">
        <f>IF(ISBLANK(F3061),ROUND(SUMIF(Anlagenbewegungsdaten!B:B,A3061,Anlagenbewegungsdaten!D:D),2),ROUND(G3061*F3061%,2))</f>
        <v>0</v>
      </c>
      <c r="I3061" s="334">
        <f>ROUND((H3061-SUMIF(Anlagenbewegungsdaten!$B:$B,A3061,Anlagenbewegungsdaten!D:D)),3)</f>
        <v>0</v>
      </c>
      <c r="J3061" s="335" t="s">
        <v>5179</v>
      </c>
      <c r="K3061" s="335" t="s">
        <v>5193</v>
      </c>
      <c r="L3061" s="516">
        <v>17.57</v>
      </c>
      <c r="M3061" s="332">
        <f>ROUND(SUMIF(Anlagenbewegungsdaten_AV!B:B,A3061,Anlagenbewegungsdaten_AV!C:C),3)</f>
        <v>0</v>
      </c>
      <c r="N3061" s="330">
        <f>IF(ISBLANK(L3061),ROUND(SUMIF(Anlagenbewegungsdaten_AV!B:B,A3061,Anlagenbewegungsdaten_AV!D:D),2),ROUND(M3061*L3061%,2))</f>
        <v>0</v>
      </c>
      <c r="O3061" s="330">
        <f>ROUND(N3061-SUMIF(Anlagenbewegungsdaten_AV!B:B,A3061,Anlagenbewegungsdaten_AV!D:D),3)</f>
        <v>0</v>
      </c>
    </row>
    <row r="3062" spans="1:15" ht="15" customHeight="1" x14ac:dyDescent="0.25">
      <c r="A3062" s="263" t="s">
        <v>3176</v>
      </c>
      <c r="B3062" s="173" t="s">
        <v>2108</v>
      </c>
      <c r="C3062" s="174" t="s">
        <v>4049</v>
      </c>
      <c r="D3062" s="173" t="s">
        <v>1382</v>
      </c>
      <c r="E3062" s="173" t="s">
        <v>2483</v>
      </c>
      <c r="F3062" s="289">
        <v>19.98</v>
      </c>
      <c r="G3062" s="333">
        <f>ROUND(SUMIF(Anlagenbewegungsdaten!B:B,A3062,Anlagenbewegungsdaten!C:C),3)</f>
        <v>0</v>
      </c>
      <c r="H3062" s="334">
        <f>IF(ISBLANK(F3062),ROUND(SUMIF(Anlagenbewegungsdaten!B:B,A3062,Anlagenbewegungsdaten!D:D),2),ROUND(G3062*F3062%,2))</f>
        <v>0</v>
      </c>
      <c r="I3062" s="334">
        <f>ROUND((H3062-SUMIF(Anlagenbewegungsdaten!$B:$B,A3062,Anlagenbewegungsdaten!D:D)),3)</f>
        <v>0</v>
      </c>
      <c r="J3062" s="335" t="s">
        <v>5179</v>
      </c>
      <c r="K3062" s="335" t="s">
        <v>5193</v>
      </c>
      <c r="L3062" s="516">
        <v>15.98</v>
      </c>
      <c r="M3062" s="332">
        <f>ROUND(SUMIF(Anlagenbewegungsdaten_AV!B:B,A3062,Anlagenbewegungsdaten_AV!C:C),3)</f>
        <v>0</v>
      </c>
      <c r="N3062" s="330">
        <f>IF(ISBLANK(L3062),ROUND(SUMIF(Anlagenbewegungsdaten_AV!B:B,A3062,Anlagenbewegungsdaten_AV!D:D),2),ROUND(M3062*L3062%,2))</f>
        <v>0</v>
      </c>
      <c r="O3062" s="330">
        <f>ROUND(N3062-SUMIF(Anlagenbewegungsdaten_AV!B:B,A3062,Anlagenbewegungsdaten_AV!D:D),3)</f>
        <v>0</v>
      </c>
    </row>
    <row r="3063" spans="1:15" ht="15" customHeight="1" x14ac:dyDescent="0.25">
      <c r="A3063" s="263" t="s">
        <v>3177</v>
      </c>
      <c r="B3063" s="173" t="s">
        <v>2108</v>
      </c>
      <c r="C3063" s="174" t="s">
        <v>4049</v>
      </c>
      <c r="D3063" s="173" t="s">
        <v>1384</v>
      </c>
      <c r="E3063" s="173" t="s">
        <v>2486</v>
      </c>
      <c r="F3063" s="289">
        <v>22.95</v>
      </c>
      <c r="G3063" s="333">
        <f>ROUND(SUMIF(Anlagenbewegungsdaten!B:B,A3063,Anlagenbewegungsdaten!C:C),3)</f>
        <v>0</v>
      </c>
      <c r="H3063" s="334">
        <f>IF(ISBLANK(F3063),ROUND(SUMIF(Anlagenbewegungsdaten!B:B,A3063,Anlagenbewegungsdaten!D:D),2),ROUND(G3063*F3063%,2))</f>
        <v>0</v>
      </c>
      <c r="I3063" s="334">
        <f>ROUND((H3063-SUMIF(Anlagenbewegungsdaten!$B:$B,A3063,Anlagenbewegungsdaten!D:D)),3)</f>
        <v>0</v>
      </c>
      <c r="J3063" s="335" t="s">
        <v>5179</v>
      </c>
      <c r="K3063" s="335" t="s">
        <v>5193</v>
      </c>
      <c r="L3063" s="516">
        <v>18.36</v>
      </c>
      <c r="M3063" s="332">
        <f>ROUND(SUMIF(Anlagenbewegungsdaten_AV!B:B,A3063,Anlagenbewegungsdaten_AV!C:C),3)</f>
        <v>0</v>
      </c>
      <c r="N3063" s="330">
        <f>IF(ISBLANK(L3063),ROUND(SUMIF(Anlagenbewegungsdaten_AV!B:B,A3063,Anlagenbewegungsdaten_AV!D:D),2),ROUND(M3063*L3063%,2))</f>
        <v>0</v>
      </c>
      <c r="O3063" s="330">
        <f>ROUND(N3063-SUMIF(Anlagenbewegungsdaten_AV!B:B,A3063,Anlagenbewegungsdaten_AV!D:D),3)</f>
        <v>0</v>
      </c>
    </row>
    <row r="3064" spans="1:15" ht="15" customHeight="1" x14ac:dyDescent="0.25">
      <c r="A3064" s="263" t="s">
        <v>3178</v>
      </c>
      <c r="B3064" s="173" t="s">
        <v>2108</v>
      </c>
      <c r="C3064" s="174" t="s">
        <v>4049</v>
      </c>
      <c r="D3064" s="173" t="s">
        <v>1386</v>
      </c>
      <c r="E3064" s="173" t="s">
        <v>2483</v>
      </c>
      <c r="F3064" s="289">
        <v>20.97</v>
      </c>
      <c r="G3064" s="333">
        <f>ROUND(SUMIF(Anlagenbewegungsdaten!B:B,A3064,Anlagenbewegungsdaten!C:C),3)</f>
        <v>0</v>
      </c>
      <c r="H3064" s="334">
        <f>IF(ISBLANK(F3064),ROUND(SUMIF(Anlagenbewegungsdaten!B:B,A3064,Anlagenbewegungsdaten!D:D),2),ROUND(G3064*F3064%,2))</f>
        <v>0</v>
      </c>
      <c r="I3064" s="334">
        <f>ROUND((H3064-SUMIF(Anlagenbewegungsdaten!$B:$B,A3064,Anlagenbewegungsdaten!D:D)),3)</f>
        <v>0</v>
      </c>
      <c r="J3064" s="335" t="s">
        <v>5179</v>
      </c>
      <c r="K3064" s="335" t="s">
        <v>5193</v>
      </c>
      <c r="L3064" s="516">
        <v>16.78</v>
      </c>
      <c r="M3064" s="332">
        <f>ROUND(SUMIF(Anlagenbewegungsdaten_AV!B:B,A3064,Anlagenbewegungsdaten_AV!C:C),3)</f>
        <v>0</v>
      </c>
      <c r="N3064" s="330">
        <f>IF(ISBLANK(L3064),ROUND(SUMIF(Anlagenbewegungsdaten_AV!B:B,A3064,Anlagenbewegungsdaten_AV!D:D),2),ROUND(M3064*L3064%,2))</f>
        <v>0</v>
      </c>
      <c r="O3064" s="330">
        <f>ROUND(N3064-SUMIF(Anlagenbewegungsdaten_AV!B:B,A3064,Anlagenbewegungsdaten_AV!D:D),3)</f>
        <v>0</v>
      </c>
    </row>
    <row r="3065" spans="1:15" ht="15" customHeight="1" x14ac:dyDescent="0.25">
      <c r="A3065" s="263" t="s">
        <v>3179</v>
      </c>
      <c r="B3065" s="173" t="s">
        <v>2108</v>
      </c>
      <c r="C3065" s="174" t="s">
        <v>4049</v>
      </c>
      <c r="D3065" s="173" t="s">
        <v>1388</v>
      </c>
      <c r="E3065" s="173" t="s">
        <v>2486</v>
      </c>
      <c r="F3065" s="289">
        <v>23.94</v>
      </c>
      <c r="G3065" s="333">
        <f>ROUND(SUMIF(Anlagenbewegungsdaten!B:B,A3065,Anlagenbewegungsdaten!C:C),3)</f>
        <v>0</v>
      </c>
      <c r="H3065" s="334">
        <f>IF(ISBLANK(F3065),ROUND(SUMIF(Anlagenbewegungsdaten!B:B,A3065,Anlagenbewegungsdaten!D:D),2),ROUND(G3065*F3065%,2))</f>
        <v>0</v>
      </c>
      <c r="I3065" s="334">
        <f>ROUND((H3065-SUMIF(Anlagenbewegungsdaten!$B:$B,A3065,Anlagenbewegungsdaten!D:D)),3)</f>
        <v>0</v>
      </c>
      <c r="J3065" s="335" t="s">
        <v>5179</v>
      </c>
      <c r="K3065" s="335" t="s">
        <v>5193</v>
      </c>
      <c r="L3065" s="516">
        <v>19.149999999999999</v>
      </c>
      <c r="M3065" s="332">
        <f>ROUND(SUMIF(Anlagenbewegungsdaten_AV!B:B,A3065,Anlagenbewegungsdaten_AV!C:C),3)</f>
        <v>0</v>
      </c>
      <c r="N3065" s="330">
        <f>IF(ISBLANK(L3065),ROUND(SUMIF(Anlagenbewegungsdaten_AV!B:B,A3065,Anlagenbewegungsdaten_AV!D:D),2),ROUND(M3065*L3065%,2))</f>
        <v>0</v>
      </c>
      <c r="O3065" s="330">
        <f>ROUND(N3065-SUMIF(Anlagenbewegungsdaten_AV!B:B,A3065,Anlagenbewegungsdaten_AV!D:D),3)</f>
        <v>0</v>
      </c>
    </row>
    <row r="3066" spans="1:15" ht="15" customHeight="1" x14ac:dyDescent="0.25">
      <c r="A3066" s="263" t="s">
        <v>3180</v>
      </c>
      <c r="B3066" s="173" t="s">
        <v>2108</v>
      </c>
      <c r="C3066" s="174" t="s">
        <v>4049</v>
      </c>
      <c r="D3066" s="173" t="s">
        <v>1390</v>
      </c>
      <c r="E3066" s="173" t="s">
        <v>2483</v>
      </c>
      <c r="F3066" s="289">
        <v>11.07</v>
      </c>
      <c r="G3066" s="333">
        <f>ROUND(SUMIF(Anlagenbewegungsdaten!B:B,A3066,Anlagenbewegungsdaten!C:C),3)</f>
        <v>0</v>
      </c>
      <c r="H3066" s="334">
        <f>IF(ISBLANK(F3066),ROUND(SUMIF(Anlagenbewegungsdaten!B:B,A3066,Anlagenbewegungsdaten!D:D),2),ROUND(G3066*F3066%,2))</f>
        <v>0</v>
      </c>
      <c r="I3066" s="334">
        <f>ROUND((H3066-SUMIF(Anlagenbewegungsdaten!$B:$B,A3066,Anlagenbewegungsdaten!D:D)),3)</f>
        <v>0</v>
      </c>
      <c r="J3066" s="335" t="s">
        <v>5179</v>
      </c>
      <c r="K3066" s="335" t="s">
        <v>5193</v>
      </c>
      <c r="L3066" s="516">
        <v>8.86</v>
      </c>
      <c r="M3066" s="332">
        <f>ROUND(SUMIF(Anlagenbewegungsdaten_AV!B:B,A3066,Anlagenbewegungsdaten_AV!C:C),3)</f>
        <v>0</v>
      </c>
      <c r="N3066" s="330">
        <f>IF(ISBLANK(L3066),ROUND(SUMIF(Anlagenbewegungsdaten_AV!B:B,A3066,Anlagenbewegungsdaten_AV!D:D),2),ROUND(M3066*L3066%,2))</f>
        <v>0</v>
      </c>
      <c r="O3066" s="330">
        <f>ROUND(N3066-SUMIF(Anlagenbewegungsdaten_AV!B:B,A3066,Anlagenbewegungsdaten_AV!D:D),3)</f>
        <v>0</v>
      </c>
    </row>
    <row r="3067" spans="1:15" ht="15" customHeight="1" x14ac:dyDescent="0.25">
      <c r="A3067" s="263" t="s">
        <v>3181</v>
      </c>
      <c r="B3067" s="173" t="s">
        <v>2108</v>
      </c>
      <c r="C3067" s="174" t="s">
        <v>4049</v>
      </c>
      <c r="D3067" s="173" t="s">
        <v>1392</v>
      </c>
      <c r="E3067" s="173" t="s">
        <v>2486</v>
      </c>
      <c r="F3067" s="289">
        <v>14.04</v>
      </c>
      <c r="G3067" s="333">
        <f>ROUND(SUMIF(Anlagenbewegungsdaten!B:B,A3067,Anlagenbewegungsdaten!C:C),3)</f>
        <v>0</v>
      </c>
      <c r="H3067" s="334">
        <f>IF(ISBLANK(F3067),ROUND(SUMIF(Anlagenbewegungsdaten!B:B,A3067,Anlagenbewegungsdaten!D:D),2),ROUND(G3067*F3067%,2))</f>
        <v>0</v>
      </c>
      <c r="I3067" s="334">
        <f>ROUND((H3067-SUMIF(Anlagenbewegungsdaten!$B:$B,A3067,Anlagenbewegungsdaten!D:D)),3)</f>
        <v>0</v>
      </c>
      <c r="J3067" s="335" t="s">
        <v>5179</v>
      </c>
      <c r="K3067" s="335" t="s">
        <v>5193</v>
      </c>
      <c r="L3067" s="516">
        <v>11.23</v>
      </c>
      <c r="M3067" s="332">
        <f>ROUND(SUMIF(Anlagenbewegungsdaten_AV!B:B,A3067,Anlagenbewegungsdaten_AV!C:C),3)</f>
        <v>0</v>
      </c>
      <c r="N3067" s="330">
        <f>IF(ISBLANK(L3067),ROUND(SUMIF(Anlagenbewegungsdaten_AV!B:B,A3067,Anlagenbewegungsdaten_AV!D:D),2),ROUND(M3067*L3067%,2))</f>
        <v>0</v>
      </c>
      <c r="O3067" s="330">
        <f>ROUND(N3067-SUMIF(Anlagenbewegungsdaten_AV!B:B,A3067,Anlagenbewegungsdaten_AV!D:D),3)</f>
        <v>0</v>
      </c>
    </row>
    <row r="3068" spans="1:15" ht="15" customHeight="1" x14ac:dyDescent="0.25">
      <c r="A3068" s="263" t="s">
        <v>3182</v>
      </c>
      <c r="B3068" s="173" t="s">
        <v>2108</v>
      </c>
      <c r="C3068" s="174" t="s">
        <v>4049</v>
      </c>
      <c r="D3068" s="174" t="s">
        <v>1394</v>
      </c>
      <c r="E3068" s="173" t="s">
        <v>2483</v>
      </c>
      <c r="F3068" s="289">
        <v>12.06</v>
      </c>
      <c r="G3068" s="333">
        <f>ROUND(SUMIF(Anlagenbewegungsdaten!B:B,A3068,Anlagenbewegungsdaten!C:C),3)</f>
        <v>0</v>
      </c>
      <c r="H3068" s="334">
        <f>IF(ISBLANK(F3068),ROUND(SUMIF(Anlagenbewegungsdaten!B:B,A3068,Anlagenbewegungsdaten!D:D),2),ROUND(G3068*F3068%,2))</f>
        <v>0</v>
      </c>
      <c r="I3068" s="334">
        <f>ROUND((H3068-SUMIF(Anlagenbewegungsdaten!$B:$B,A3068,Anlagenbewegungsdaten!D:D)),3)</f>
        <v>0</v>
      </c>
      <c r="J3068" s="335" t="s">
        <v>5179</v>
      </c>
      <c r="K3068" s="335" t="s">
        <v>5193</v>
      </c>
      <c r="L3068" s="516">
        <v>9.65</v>
      </c>
      <c r="M3068" s="332">
        <f>ROUND(SUMIF(Anlagenbewegungsdaten_AV!B:B,A3068,Anlagenbewegungsdaten_AV!C:C),3)</f>
        <v>0</v>
      </c>
      <c r="N3068" s="330">
        <f>IF(ISBLANK(L3068),ROUND(SUMIF(Anlagenbewegungsdaten_AV!B:B,A3068,Anlagenbewegungsdaten_AV!D:D),2),ROUND(M3068*L3068%,2))</f>
        <v>0</v>
      </c>
      <c r="O3068" s="330">
        <f>ROUND(N3068-SUMIF(Anlagenbewegungsdaten_AV!B:B,A3068,Anlagenbewegungsdaten_AV!D:D),3)</f>
        <v>0</v>
      </c>
    </row>
    <row r="3069" spans="1:15" ht="15" customHeight="1" x14ac:dyDescent="0.25">
      <c r="A3069" s="263" t="s">
        <v>3183</v>
      </c>
      <c r="B3069" s="173" t="s">
        <v>2108</v>
      </c>
      <c r="C3069" s="174" t="s">
        <v>4049</v>
      </c>
      <c r="D3069" s="174" t="s">
        <v>1396</v>
      </c>
      <c r="E3069" s="173" t="s">
        <v>2486</v>
      </c>
      <c r="F3069" s="289">
        <v>15.03</v>
      </c>
      <c r="G3069" s="333">
        <f>ROUND(SUMIF(Anlagenbewegungsdaten!B:B,A3069,Anlagenbewegungsdaten!C:C),3)</f>
        <v>0</v>
      </c>
      <c r="H3069" s="334">
        <f>IF(ISBLANK(F3069),ROUND(SUMIF(Anlagenbewegungsdaten!B:B,A3069,Anlagenbewegungsdaten!D:D),2),ROUND(G3069*F3069%,2))</f>
        <v>0</v>
      </c>
      <c r="I3069" s="334">
        <f>ROUND((H3069-SUMIF(Anlagenbewegungsdaten!$B:$B,A3069,Anlagenbewegungsdaten!D:D)),3)</f>
        <v>0</v>
      </c>
      <c r="J3069" s="335" t="s">
        <v>5179</v>
      </c>
      <c r="K3069" s="335" t="s">
        <v>5193</v>
      </c>
      <c r="L3069" s="516">
        <v>12.02</v>
      </c>
      <c r="M3069" s="332">
        <f>ROUND(SUMIF(Anlagenbewegungsdaten_AV!B:B,A3069,Anlagenbewegungsdaten_AV!C:C),3)</f>
        <v>0</v>
      </c>
      <c r="N3069" s="330">
        <f>IF(ISBLANK(L3069),ROUND(SUMIF(Anlagenbewegungsdaten_AV!B:B,A3069,Anlagenbewegungsdaten_AV!D:D),2),ROUND(M3069*L3069%,2))</f>
        <v>0</v>
      </c>
      <c r="O3069" s="330">
        <f>ROUND(N3069-SUMIF(Anlagenbewegungsdaten_AV!B:B,A3069,Anlagenbewegungsdaten_AV!D:D),3)</f>
        <v>0</v>
      </c>
    </row>
    <row r="3070" spans="1:15" ht="15" customHeight="1" x14ac:dyDescent="0.25">
      <c r="A3070" s="263" t="s">
        <v>3184</v>
      </c>
      <c r="B3070" s="173" t="s">
        <v>2108</v>
      </c>
      <c r="C3070" s="174" t="s">
        <v>4049</v>
      </c>
      <c r="D3070" s="173" t="s">
        <v>1398</v>
      </c>
      <c r="E3070" s="173" t="s">
        <v>2483</v>
      </c>
      <c r="F3070" s="289">
        <v>17.010000000000002</v>
      </c>
      <c r="G3070" s="333">
        <f>ROUND(SUMIF(Anlagenbewegungsdaten!B:B,A3070,Anlagenbewegungsdaten!C:C),3)</f>
        <v>0</v>
      </c>
      <c r="H3070" s="334">
        <f>IF(ISBLANK(F3070),ROUND(SUMIF(Anlagenbewegungsdaten!B:B,A3070,Anlagenbewegungsdaten!D:D),2),ROUND(G3070*F3070%,2))</f>
        <v>0</v>
      </c>
      <c r="I3070" s="334">
        <f>ROUND((H3070-SUMIF(Anlagenbewegungsdaten!$B:$B,A3070,Anlagenbewegungsdaten!D:D)),3)</f>
        <v>0</v>
      </c>
      <c r="J3070" s="335" t="s">
        <v>5179</v>
      </c>
      <c r="K3070" s="335" t="s">
        <v>5193</v>
      </c>
      <c r="L3070" s="516">
        <v>13.61</v>
      </c>
      <c r="M3070" s="332">
        <f>ROUND(SUMIF(Anlagenbewegungsdaten_AV!B:B,A3070,Anlagenbewegungsdaten_AV!C:C),3)</f>
        <v>0</v>
      </c>
      <c r="N3070" s="330">
        <f>IF(ISBLANK(L3070),ROUND(SUMIF(Anlagenbewegungsdaten_AV!B:B,A3070,Anlagenbewegungsdaten_AV!D:D),2),ROUND(M3070*L3070%,2))</f>
        <v>0</v>
      </c>
      <c r="O3070" s="330">
        <f>ROUND(N3070-SUMIF(Anlagenbewegungsdaten_AV!B:B,A3070,Anlagenbewegungsdaten_AV!D:D),3)</f>
        <v>0</v>
      </c>
    </row>
    <row r="3071" spans="1:15" ht="15" customHeight="1" x14ac:dyDescent="0.25">
      <c r="A3071" s="263" t="s">
        <v>3185</v>
      </c>
      <c r="B3071" s="173" t="s">
        <v>2108</v>
      </c>
      <c r="C3071" s="174" t="s">
        <v>4049</v>
      </c>
      <c r="D3071" s="173" t="s">
        <v>1400</v>
      </c>
      <c r="E3071" s="173" t="s">
        <v>2486</v>
      </c>
      <c r="F3071" s="289">
        <v>19.98</v>
      </c>
      <c r="G3071" s="333">
        <f>ROUND(SUMIF(Anlagenbewegungsdaten!B:B,A3071,Anlagenbewegungsdaten!C:C),3)</f>
        <v>0</v>
      </c>
      <c r="H3071" s="334">
        <f>IF(ISBLANK(F3071),ROUND(SUMIF(Anlagenbewegungsdaten!B:B,A3071,Anlagenbewegungsdaten!D:D),2),ROUND(G3071*F3071%,2))</f>
        <v>0</v>
      </c>
      <c r="I3071" s="334">
        <f>ROUND((H3071-SUMIF(Anlagenbewegungsdaten!$B:$B,A3071,Anlagenbewegungsdaten!D:D)),3)</f>
        <v>0</v>
      </c>
      <c r="J3071" s="335" t="s">
        <v>5179</v>
      </c>
      <c r="K3071" s="335" t="s">
        <v>5193</v>
      </c>
      <c r="L3071" s="516">
        <v>15.98</v>
      </c>
      <c r="M3071" s="332">
        <f>ROUND(SUMIF(Anlagenbewegungsdaten_AV!B:B,A3071,Anlagenbewegungsdaten_AV!C:C),3)</f>
        <v>0</v>
      </c>
      <c r="N3071" s="330">
        <f>IF(ISBLANK(L3071),ROUND(SUMIF(Anlagenbewegungsdaten_AV!B:B,A3071,Anlagenbewegungsdaten_AV!D:D),2),ROUND(M3071*L3071%,2))</f>
        <v>0</v>
      </c>
      <c r="O3071" s="330">
        <f>ROUND(N3071-SUMIF(Anlagenbewegungsdaten_AV!B:B,A3071,Anlagenbewegungsdaten_AV!D:D),3)</f>
        <v>0</v>
      </c>
    </row>
    <row r="3072" spans="1:15" ht="15" customHeight="1" x14ac:dyDescent="0.25">
      <c r="A3072" s="263" t="s">
        <v>3186</v>
      </c>
      <c r="B3072" s="173" t="s">
        <v>2108</v>
      </c>
      <c r="C3072" s="174" t="s">
        <v>4049</v>
      </c>
      <c r="D3072" s="174" t="s">
        <v>1402</v>
      </c>
      <c r="E3072" s="173" t="s">
        <v>2483</v>
      </c>
      <c r="F3072" s="289">
        <v>18</v>
      </c>
      <c r="G3072" s="333">
        <f>ROUND(SUMIF(Anlagenbewegungsdaten!B:B,A3072,Anlagenbewegungsdaten!C:C),3)</f>
        <v>0</v>
      </c>
      <c r="H3072" s="334">
        <f>IF(ISBLANK(F3072),ROUND(SUMIF(Anlagenbewegungsdaten!B:B,A3072,Anlagenbewegungsdaten!D:D),2),ROUND(G3072*F3072%,2))</f>
        <v>0</v>
      </c>
      <c r="I3072" s="334">
        <f>ROUND((H3072-SUMIF(Anlagenbewegungsdaten!$B:$B,A3072,Anlagenbewegungsdaten!D:D)),3)</f>
        <v>0</v>
      </c>
      <c r="J3072" s="335" t="s">
        <v>5179</v>
      </c>
      <c r="K3072" s="335" t="s">
        <v>5193</v>
      </c>
      <c r="L3072" s="516">
        <v>14.4</v>
      </c>
      <c r="M3072" s="332">
        <f>ROUND(SUMIF(Anlagenbewegungsdaten_AV!B:B,A3072,Anlagenbewegungsdaten_AV!C:C),3)</f>
        <v>0</v>
      </c>
      <c r="N3072" s="330">
        <f>IF(ISBLANK(L3072),ROUND(SUMIF(Anlagenbewegungsdaten_AV!B:B,A3072,Anlagenbewegungsdaten_AV!D:D),2),ROUND(M3072*L3072%,2))</f>
        <v>0</v>
      </c>
      <c r="O3072" s="330">
        <f>ROUND(N3072-SUMIF(Anlagenbewegungsdaten_AV!B:B,A3072,Anlagenbewegungsdaten_AV!D:D),3)</f>
        <v>0</v>
      </c>
    </row>
    <row r="3073" spans="1:15" ht="15" customHeight="1" x14ac:dyDescent="0.25">
      <c r="A3073" s="263" t="s">
        <v>3187</v>
      </c>
      <c r="B3073" s="173" t="s">
        <v>2108</v>
      </c>
      <c r="C3073" s="174" t="s">
        <v>4049</v>
      </c>
      <c r="D3073" s="174" t="s">
        <v>1404</v>
      </c>
      <c r="E3073" s="173" t="s">
        <v>2486</v>
      </c>
      <c r="F3073" s="289">
        <v>20.97</v>
      </c>
      <c r="G3073" s="333">
        <f>ROUND(SUMIF(Anlagenbewegungsdaten!B:B,A3073,Anlagenbewegungsdaten!C:C),3)</f>
        <v>0</v>
      </c>
      <c r="H3073" s="334">
        <f>IF(ISBLANK(F3073),ROUND(SUMIF(Anlagenbewegungsdaten!B:B,A3073,Anlagenbewegungsdaten!D:D),2),ROUND(G3073*F3073%,2))</f>
        <v>0</v>
      </c>
      <c r="I3073" s="334">
        <f>ROUND((H3073-SUMIF(Anlagenbewegungsdaten!$B:$B,A3073,Anlagenbewegungsdaten!D:D)),3)</f>
        <v>0</v>
      </c>
      <c r="J3073" s="335" t="s">
        <v>5179</v>
      </c>
      <c r="K3073" s="335" t="s">
        <v>5193</v>
      </c>
      <c r="L3073" s="516">
        <v>16.78</v>
      </c>
      <c r="M3073" s="332">
        <f>ROUND(SUMIF(Anlagenbewegungsdaten_AV!B:B,A3073,Anlagenbewegungsdaten_AV!C:C),3)</f>
        <v>0</v>
      </c>
      <c r="N3073" s="330">
        <f>IF(ISBLANK(L3073),ROUND(SUMIF(Anlagenbewegungsdaten_AV!B:B,A3073,Anlagenbewegungsdaten_AV!D:D),2),ROUND(M3073*L3073%,2))</f>
        <v>0</v>
      </c>
      <c r="O3073" s="330">
        <f>ROUND(N3073-SUMIF(Anlagenbewegungsdaten_AV!B:B,A3073,Anlagenbewegungsdaten_AV!D:D),3)</f>
        <v>0</v>
      </c>
    </row>
    <row r="3074" spans="1:15" ht="15" customHeight="1" x14ac:dyDescent="0.25">
      <c r="A3074" s="263" t="s">
        <v>3188</v>
      </c>
      <c r="B3074" s="173" t="s">
        <v>2108</v>
      </c>
      <c r="C3074" s="174" t="s">
        <v>4049</v>
      </c>
      <c r="D3074" s="173" t="s">
        <v>1406</v>
      </c>
      <c r="E3074" s="173" t="s">
        <v>2483</v>
      </c>
      <c r="F3074" s="289">
        <v>18</v>
      </c>
      <c r="G3074" s="333">
        <f>ROUND(SUMIF(Anlagenbewegungsdaten!B:B,A3074,Anlagenbewegungsdaten!C:C),3)</f>
        <v>0</v>
      </c>
      <c r="H3074" s="334">
        <f>IF(ISBLANK(F3074),ROUND(SUMIF(Anlagenbewegungsdaten!B:B,A3074,Anlagenbewegungsdaten!D:D),2),ROUND(G3074*F3074%,2))</f>
        <v>0</v>
      </c>
      <c r="I3074" s="334">
        <f>ROUND((H3074-SUMIF(Anlagenbewegungsdaten!$B:$B,A3074,Anlagenbewegungsdaten!D:D)),3)</f>
        <v>0</v>
      </c>
      <c r="J3074" s="335" t="s">
        <v>5179</v>
      </c>
      <c r="K3074" s="335" t="s">
        <v>5193</v>
      </c>
      <c r="L3074" s="516">
        <v>14.4</v>
      </c>
      <c r="M3074" s="332">
        <f>ROUND(SUMIF(Anlagenbewegungsdaten_AV!B:B,A3074,Anlagenbewegungsdaten_AV!C:C),3)</f>
        <v>0</v>
      </c>
      <c r="N3074" s="330">
        <f>IF(ISBLANK(L3074),ROUND(SUMIF(Anlagenbewegungsdaten_AV!B:B,A3074,Anlagenbewegungsdaten_AV!D:D),2),ROUND(M3074*L3074%,2))</f>
        <v>0</v>
      </c>
      <c r="O3074" s="330">
        <f>ROUND(N3074-SUMIF(Anlagenbewegungsdaten_AV!B:B,A3074,Anlagenbewegungsdaten_AV!D:D),3)</f>
        <v>0</v>
      </c>
    </row>
    <row r="3075" spans="1:15" ht="15" customHeight="1" x14ac:dyDescent="0.25">
      <c r="A3075" s="263" t="s">
        <v>3189</v>
      </c>
      <c r="B3075" s="173" t="s">
        <v>2108</v>
      </c>
      <c r="C3075" s="174" t="s">
        <v>4049</v>
      </c>
      <c r="D3075" s="173" t="s">
        <v>1408</v>
      </c>
      <c r="E3075" s="173" t="s">
        <v>2486</v>
      </c>
      <c r="F3075" s="289">
        <v>20.97</v>
      </c>
      <c r="G3075" s="333">
        <f>ROUND(SUMIF(Anlagenbewegungsdaten!B:B,A3075,Anlagenbewegungsdaten!C:C),3)</f>
        <v>0</v>
      </c>
      <c r="H3075" s="334">
        <f>IF(ISBLANK(F3075),ROUND(SUMIF(Anlagenbewegungsdaten!B:B,A3075,Anlagenbewegungsdaten!D:D),2),ROUND(G3075*F3075%,2))</f>
        <v>0</v>
      </c>
      <c r="I3075" s="334">
        <f>ROUND((H3075-SUMIF(Anlagenbewegungsdaten!$B:$B,A3075,Anlagenbewegungsdaten!D:D)),3)</f>
        <v>0</v>
      </c>
      <c r="J3075" s="335" t="s">
        <v>5179</v>
      </c>
      <c r="K3075" s="335" t="s">
        <v>5193</v>
      </c>
      <c r="L3075" s="516">
        <v>16.78</v>
      </c>
      <c r="M3075" s="332">
        <f>ROUND(SUMIF(Anlagenbewegungsdaten_AV!B:B,A3075,Anlagenbewegungsdaten_AV!C:C),3)</f>
        <v>0</v>
      </c>
      <c r="N3075" s="330">
        <f>IF(ISBLANK(L3075),ROUND(SUMIF(Anlagenbewegungsdaten_AV!B:B,A3075,Anlagenbewegungsdaten_AV!D:D),2),ROUND(M3075*L3075%,2))</f>
        <v>0</v>
      </c>
      <c r="O3075" s="330">
        <f>ROUND(N3075-SUMIF(Anlagenbewegungsdaten_AV!B:B,A3075,Anlagenbewegungsdaten_AV!D:D),3)</f>
        <v>0</v>
      </c>
    </row>
    <row r="3076" spans="1:15" ht="15" customHeight="1" x14ac:dyDescent="0.25">
      <c r="A3076" s="263" t="s">
        <v>3190</v>
      </c>
      <c r="B3076" s="173" t="s">
        <v>2108</v>
      </c>
      <c r="C3076" s="174" t="s">
        <v>4049</v>
      </c>
      <c r="D3076" s="173" t="s">
        <v>1410</v>
      </c>
      <c r="E3076" s="173" t="s">
        <v>2483</v>
      </c>
      <c r="F3076" s="289">
        <v>18.989999999999998</v>
      </c>
      <c r="G3076" s="333">
        <f>ROUND(SUMIF(Anlagenbewegungsdaten!B:B,A3076,Anlagenbewegungsdaten!C:C),3)</f>
        <v>0</v>
      </c>
      <c r="H3076" s="334">
        <f>IF(ISBLANK(F3076),ROUND(SUMIF(Anlagenbewegungsdaten!B:B,A3076,Anlagenbewegungsdaten!D:D),2),ROUND(G3076*F3076%,2))</f>
        <v>0</v>
      </c>
      <c r="I3076" s="334">
        <f>ROUND((H3076-SUMIF(Anlagenbewegungsdaten!$B:$B,A3076,Anlagenbewegungsdaten!D:D)),3)</f>
        <v>0</v>
      </c>
      <c r="J3076" s="335" t="s">
        <v>5179</v>
      </c>
      <c r="K3076" s="335" t="s">
        <v>5193</v>
      </c>
      <c r="L3076" s="516">
        <v>15.19</v>
      </c>
      <c r="M3076" s="332">
        <f>ROUND(SUMIF(Anlagenbewegungsdaten_AV!B:B,A3076,Anlagenbewegungsdaten_AV!C:C),3)</f>
        <v>0</v>
      </c>
      <c r="N3076" s="330">
        <f>IF(ISBLANK(L3076),ROUND(SUMIF(Anlagenbewegungsdaten_AV!B:B,A3076,Anlagenbewegungsdaten_AV!D:D),2),ROUND(M3076*L3076%,2))</f>
        <v>0</v>
      </c>
      <c r="O3076" s="330">
        <f>ROUND(N3076-SUMIF(Anlagenbewegungsdaten_AV!B:B,A3076,Anlagenbewegungsdaten_AV!D:D),3)</f>
        <v>0</v>
      </c>
    </row>
    <row r="3077" spans="1:15" ht="15" customHeight="1" x14ac:dyDescent="0.25">
      <c r="A3077" s="263" t="s">
        <v>3191</v>
      </c>
      <c r="B3077" s="173" t="s">
        <v>2108</v>
      </c>
      <c r="C3077" s="174" t="s">
        <v>4049</v>
      </c>
      <c r="D3077" s="173" t="s">
        <v>1412</v>
      </c>
      <c r="E3077" s="173" t="s">
        <v>2486</v>
      </c>
      <c r="F3077" s="289">
        <v>21.96</v>
      </c>
      <c r="G3077" s="333">
        <f>ROUND(SUMIF(Anlagenbewegungsdaten!B:B,A3077,Anlagenbewegungsdaten!C:C),3)</f>
        <v>0</v>
      </c>
      <c r="H3077" s="334">
        <f>IF(ISBLANK(F3077),ROUND(SUMIF(Anlagenbewegungsdaten!B:B,A3077,Anlagenbewegungsdaten!D:D),2),ROUND(G3077*F3077%,2))</f>
        <v>0</v>
      </c>
      <c r="I3077" s="334">
        <f>ROUND((H3077-SUMIF(Anlagenbewegungsdaten!$B:$B,A3077,Anlagenbewegungsdaten!D:D)),3)</f>
        <v>0</v>
      </c>
      <c r="J3077" s="335" t="s">
        <v>5179</v>
      </c>
      <c r="K3077" s="335" t="s">
        <v>5193</v>
      </c>
      <c r="L3077" s="516">
        <v>17.57</v>
      </c>
      <c r="M3077" s="332">
        <f>ROUND(SUMIF(Anlagenbewegungsdaten_AV!B:B,A3077,Anlagenbewegungsdaten_AV!C:C),3)</f>
        <v>0</v>
      </c>
      <c r="N3077" s="330">
        <f>IF(ISBLANK(L3077),ROUND(SUMIF(Anlagenbewegungsdaten_AV!B:B,A3077,Anlagenbewegungsdaten_AV!D:D),2),ROUND(M3077*L3077%,2))</f>
        <v>0</v>
      </c>
      <c r="O3077" s="330">
        <f>ROUND(N3077-SUMIF(Anlagenbewegungsdaten_AV!B:B,A3077,Anlagenbewegungsdaten_AV!D:D),3)</f>
        <v>0</v>
      </c>
    </row>
    <row r="3078" spans="1:15" ht="15" customHeight="1" x14ac:dyDescent="0.25">
      <c r="A3078" s="263" t="s">
        <v>3192</v>
      </c>
      <c r="B3078" s="173" t="s">
        <v>2108</v>
      </c>
      <c r="C3078" s="174" t="s">
        <v>4049</v>
      </c>
      <c r="D3078" s="173" t="s">
        <v>1414</v>
      </c>
      <c r="E3078" s="173" t="s">
        <v>2483</v>
      </c>
      <c r="F3078" s="289">
        <v>19.98</v>
      </c>
      <c r="G3078" s="333">
        <f>ROUND(SUMIF(Anlagenbewegungsdaten!B:B,A3078,Anlagenbewegungsdaten!C:C),3)</f>
        <v>0</v>
      </c>
      <c r="H3078" s="334">
        <f>IF(ISBLANK(F3078),ROUND(SUMIF(Anlagenbewegungsdaten!B:B,A3078,Anlagenbewegungsdaten!D:D),2),ROUND(G3078*F3078%,2))</f>
        <v>0</v>
      </c>
      <c r="I3078" s="334">
        <f>ROUND((H3078-SUMIF(Anlagenbewegungsdaten!$B:$B,A3078,Anlagenbewegungsdaten!D:D)),3)</f>
        <v>0</v>
      </c>
      <c r="J3078" s="335" t="s">
        <v>5179</v>
      </c>
      <c r="K3078" s="335" t="s">
        <v>5193</v>
      </c>
      <c r="L3078" s="516">
        <v>15.98</v>
      </c>
      <c r="M3078" s="332">
        <f>ROUND(SUMIF(Anlagenbewegungsdaten_AV!B:B,A3078,Anlagenbewegungsdaten_AV!C:C),3)</f>
        <v>0</v>
      </c>
      <c r="N3078" s="330">
        <f>IF(ISBLANK(L3078),ROUND(SUMIF(Anlagenbewegungsdaten_AV!B:B,A3078,Anlagenbewegungsdaten_AV!D:D),2),ROUND(M3078*L3078%,2))</f>
        <v>0</v>
      </c>
      <c r="O3078" s="330">
        <f>ROUND(N3078-SUMIF(Anlagenbewegungsdaten_AV!B:B,A3078,Anlagenbewegungsdaten_AV!D:D),3)</f>
        <v>0</v>
      </c>
    </row>
    <row r="3079" spans="1:15" ht="15" customHeight="1" x14ac:dyDescent="0.25">
      <c r="A3079" s="263" t="s">
        <v>3193</v>
      </c>
      <c r="B3079" s="173" t="s">
        <v>2108</v>
      </c>
      <c r="C3079" s="174" t="s">
        <v>4049</v>
      </c>
      <c r="D3079" s="173" t="s">
        <v>1416</v>
      </c>
      <c r="E3079" s="173" t="s">
        <v>2486</v>
      </c>
      <c r="F3079" s="289">
        <v>22.95</v>
      </c>
      <c r="G3079" s="333">
        <f>ROUND(SUMIF(Anlagenbewegungsdaten!B:B,A3079,Anlagenbewegungsdaten!C:C),3)</f>
        <v>0</v>
      </c>
      <c r="H3079" s="334">
        <f>IF(ISBLANK(F3079),ROUND(SUMIF(Anlagenbewegungsdaten!B:B,A3079,Anlagenbewegungsdaten!D:D),2),ROUND(G3079*F3079%,2))</f>
        <v>0</v>
      </c>
      <c r="I3079" s="334">
        <f>ROUND((H3079-SUMIF(Anlagenbewegungsdaten!$B:$B,A3079,Anlagenbewegungsdaten!D:D)),3)</f>
        <v>0</v>
      </c>
      <c r="J3079" s="335" t="s">
        <v>5179</v>
      </c>
      <c r="K3079" s="335" t="s">
        <v>5193</v>
      </c>
      <c r="L3079" s="516">
        <v>18.36</v>
      </c>
      <c r="M3079" s="332">
        <f>ROUND(SUMIF(Anlagenbewegungsdaten_AV!B:B,A3079,Anlagenbewegungsdaten_AV!C:C),3)</f>
        <v>0</v>
      </c>
      <c r="N3079" s="330">
        <f>IF(ISBLANK(L3079),ROUND(SUMIF(Anlagenbewegungsdaten_AV!B:B,A3079,Anlagenbewegungsdaten_AV!D:D),2),ROUND(M3079*L3079%,2))</f>
        <v>0</v>
      </c>
      <c r="O3079" s="330">
        <f>ROUND(N3079-SUMIF(Anlagenbewegungsdaten_AV!B:B,A3079,Anlagenbewegungsdaten_AV!D:D),3)</f>
        <v>0</v>
      </c>
    </row>
    <row r="3080" spans="1:15" ht="15" customHeight="1" x14ac:dyDescent="0.25">
      <c r="A3080" s="263" t="s">
        <v>3194</v>
      </c>
      <c r="B3080" s="173" t="s">
        <v>2108</v>
      </c>
      <c r="C3080" s="174" t="s">
        <v>4049</v>
      </c>
      <c r="D3080" s="173" t="s">
        <v>1418</v>
      </c>
      <c r="E3080" s="173" t="s">
        <v>2483</v>
      </c>
      <c r="F3080" s="289">
        <v>20.97</v>
      </c>
      <c r="G3080" s="333">
        <f>ROUND(SUMIF(Anlagenbewegungsdaten!B:B,A3080,Anlagenbewegungsdaten!C:C),3)</f>
        <v>0</v>
      </c>
      <c r="H3080" s="334">
        <f>IF(ISBLANK(F3080),ROUND(SUMIF(Anlagenbewegungsdaten!B:B,A3080,Anlagenbewegungsdaten!D:D),2),ROUND(G3080*F3080%,2))</f>
        <v>0</v>
      </c>
      <c r="I3080" s="334">
        <f>ROUND((H3080-SUMIF(Anlagenbewegungsdaten!$B:$B,A3080,Anlagenbewegungsdaten!D:D)),3)</f>
        <v>0</v>
      </c>
      <c r="J3080" s="335" t="s">
        <v>5179</v>
      </c>
      <c r="K3080" s="335" t="s">
        <v>5193</v>
      </c>
      <c r="L3080" s="516">
        <v>16.78</v>
      </c>
      <c r="M3080" s="332">
        <f>ROUND(SUMIF(Anlagenbewegungsdaten_AV!B:B,A3080,Anlagenbewegungsdaten_AV!C:C),3)</f>
        <v>0</v>
      </c>
      <c r="N3080" s="330">
        <f>IF(ISBLANK(L3080),ROUND(SUMIF(Anlagenbewegungsdaten_AV!B:B,A3080,Anlagenbewegungsdaten_AV!D:D),2),ROUND(M3080*L3080%,2))</f>
        <v>0</v>
      </c>
      <c r="O3080" s="330">
        <f>ROUND(N3080-SUMIF(Anlagenbewegungsdaten_AV!B:B,A3080,Anlagenbewegungsdaten_AV!D:D),3)</f>
        <v>0</v>
      </c>
    </row>
    <row r="3081" spans="1:15" ht="15" customHeight="1" x14ac:dyDescent="0.25">
      <c r="A3081" s="263" t="s">
        <v>3195</v>
      </c>
      <c r="B3081" s="173" t="s">
        <v>2108</v>
      </c>
      <c r="C3081" s="174" t="s">
        <v>4049</v>
      </c>
      <c r="D3081" s="173" t="s">
        <v>1420</v>
      </c>
      <c r="E3081" s="173" t="s">
        <v>2486</v>
      </c>
      <c r="F3081" s="289">
        <v>23.94</v>
      </c>
      <c r="G3081" s="333">
        <f>ROUND(SUMIF(Anlagenbewegungsdaten!B:B,A3081,Anlagenbewegungsdaten!C:C),3)</f>
        <v>0</v>
      </c>
      <c r="H3081" s="334">
        <f>IF(ISBLANK(F3081),ROUND(SUMIF(Anlagenbewegungsdaten!B:B,A3081,Anlagenbewegungsdaten!D:D),2),ROUND(G3081*F3081%,2))</f>
        <v>0</v>
      </c>
      <c r="I3081" s="334">
        <f>ROUND((H3081-SUMIF(Anlagenbewegungsdaten!$B:$B,A3081,Anlagenbewegungsdaten!D:D)),3)</f>
        <v>0</v>
      </c>
      <c r="J3081" s="335" t="s">
        <v>5179</v>
      </c>
      <c r="K3081" s="335" t="s">
        <v>5193</v>
      </c>
      <c r="L3081" s="516">
        <v>19.149999999999999</v>
      </c>
      <c r="M3081" s="332">
        <f>ROUND(SUMIF(Anlagenbewegungsdaten_AV!B:B,A3081,Anlagenbewegungsdaten_AV!C:C),3)</f>
        <v>0</v>
      </c>
      <c r="N3081" s="330">
        <f>IF(ISBLANK(L3081),ROUND(SUMIF(Anlagenbewegungsdaten_AV!B:B,A3081,Anlagenbewegungsdaten_AV!D:D),2),ROUND(M3081*L3081%,2))</f>
        <v>0</v>
      </c>
      <c r="O3081" s="330">
        <f>ROUND(N3081-SUMIF(Anlagenbewegungsdaten_AV!B:B,A3081,Anlagenbewegungsdaten_AV!D:D),3)</f>
        <v>0</v>
      </c>
    </row>
    <row r="3082" spans="1:15" ht="15" customHeight="1" x14ac:dyDescent="0.25">
      <c r="A3082" s="263" t="s">
        <v>3196</v>
      </c>
      <c r="B3082" s="173" t="s">
        <v>2108</v>
      </c>
      <c r="C3082" s="174" t="s">
        <v>4049</v>
      </c>
      <c r="D3082" s="173" t="s">
        <v>1422</v>
      </c>
      <c r="E3082" s="173" t="s">
        <v>2483</v>
      </c>
      <c r="F3082" s="289">
        <v>18.989999999999998</v>
      </c>
      <c r="G3082" s="333">
        <f>ROUND(SUMIF(Anlagenbewegungsdaten!B:B,A3082,Anlagenbewegungsdaten!C:C),3)</f>
        <v>0</v>
      </c>
      <c r="H3082" s="334">
        <f>IF(ISBLANK(F3082),ROUND(SUMIF(Anlagenbewegungsdaten!B:B,A3082,Anlagenbewegungsdaten!D:D),2),ROUND(G3082*F3082%,2))</f>
        <v>0</v>
      </c>
      <c r="I3082" s="334">
        <f>ROUND((H3082-SUMIF(Anlagenbewegungsdaten!$B:$B,A3082,Anlagenbewegungsdaten!D:D)),3)</f>
        <v>0</v>
      </c>
      <c r="J3082" s="335" t="s">
        <v>5179</v>
      </c>
      <c r="K3082" s="335" t="s">
        <v>5193</v>
      </c>
      <c r="L3082" s="516">
        <v>15.19</v>
      </c>
      <c r="M3082" s="332">
        <f>ROUND(SUMIF(Anlagenbewegungsdaten_AV!B:B,A3082,Anlagenbewegungsdaten_AV!C:C),3)</f>
        <v>0</v>
      </c>
      <c r="N3082" s="330">
        <f>IF(ISBLANK(L3082),ROUND(SUMIF(Anlagenbewegungsdaten_AV!B:B,A3082,Anlagenbewegungsdaten_AV!D:D),2),ROUND(M3082*L3082%,2))</f>
        <v>0</v>
      </c>
      <c r="O3082" s="330">
        <f>ROUND(N3082-SUMIF(Anlagenbewegungsdaten_AV!B:B,A3082,Anlagenbewegungsdaten_AV!D:D),3)</f>
        <v>0</v>
      </c>
    </row>
    <row r="3083" spans="1:15" ht="15" customHeight="1" x14ac:dyDescent="0.25">
      <c r="A3083" s="263" t="s">
        <v>3197</v>
      </c>
      <c r="B3083" s="173" t="s">
        <v>2108</v>
      </c>
      <c r="C3083" s="174" t="s">
        <v>4049</v>
      </c>
      <c r="D3083" s="173" t="s">
        <v>1424</v>
      </c>
      <c r="E3083" s="173" t="s">
        <v>2486</v>
      </c>
      <c r="F3083" s="289">
        <v>21.96</v>
      </c>
      <c r="G3083" s="333">
        <f>ROUND(SUMIF(Anlagenbewegungsdaten!B:B,A3083,Anlagenbewegungsdaten!C:C),3)</f>
        <v>0</v>
      </c>
      <c r="H3083" s="334">
        <f>IF(ISBLANK(F3083),ROUND(SUMIF(Anlagenbewegungsdaten!B:B,A3083,Anlagenbewegungsdaten!D:D),2),ROUND(G3083*F3083%,2))</f>
        <v>0</v>
      </c>
      <c r="I3083" s="334">
        <f>ROUND((H3083-SUMIF(Anlagenbewegungsdaten!$B:$B,A3083,Anlagenbewegungsdaten!D:D)),3)</f>
        <v>0</v>
      </c>
      <c r="J3083" s="335" t="s">
        <v>5179</v>
      </c>
      <c r="K3083" s="335" t="s">
        <v>5193</v>
      </c>
      <c r="L3083" s="516">
        <v>17.57</v>
      </c>
      <c r="M3083" s="332">
        <f>ROUND(SUMIF(Anlagenbewegungsdaten_AV!B:B,A3083,Anlagenbewegungsdaten_AV!C:C),3)</f>
        <v>0</v>
      </c>
      <c r="N3083" s="330">
        <f>IF(ISBLANK(L3083),ROUND(SUMIF(Anlagenbewegungsdaten_AV!B:B,A3083,Anlagenbewegungsdaten_AV!D:D),2),ROUND(M3083*L3083%,2))</f>
        <v>0</v>
      </c>
      <c r="O3083" s="330">
        <f>ROUND(N3083-SUMIF(Anlagenbewegungsdaten_AV!B:B,A3083,Anlagenbewegungsdaten_AV!D:D),3)</f>
        <v>0</v>
      </c>
    </row>
    <row r="3084" spans="1:15" ht="15" customHeight="1" x14ac:dyDescent="0.25">
      <c r="A3084" s="263" t="s">
        <v>3198</v>
      </c>
      <c r="B3084" s="173" t="s">
        <v>2108</v>
      </c>
      <c r="C3084" s="174" t="s">
        <v>4049</v>
      </c>
      <c r="D3084" s="173" t="s">
        <v>1426</v>
      </c>
      <c r="E3084" s="173" t="s">
        <v>2483</v>
      </c>
      <c r="F3084" s="289">
        <v>19.98</v>
      </c>
      <c r="G3084" s="333">
        <f>ROUND(SUMIF(Anlagenbewegungsdaten!B:B,A3084,Anlagenbewegungsdaten!C:C),3)</f>
        <v>0</v>
      </c>
      <c r="H3084" s="334">
        <f>IF(ISBLANK(F3084),ROUND(SUMIF(Anlagenbewegungsdaten!B:B,A3084,Anlagenbewegungsdaten!D:D),2),ROUND(G3084*F3084%,2))</f>
        <v>0</v>
      </c>
      <c r="I3084" s="334">
        <f>ROUND((H3084-SUMIF(Anlagenbewegungsdaten!$B:$B,A3084,Anlagenbewegungsdaten!D:D)),3)</f>
        <v>0</v>
      </c>
      <c r="J3084" s="335" t="s">
        <v>5179</v>
      </c>
      <c r="K3084" s="335" t="s">
        <v>5193</v>
      </c>
      <c r="L3084" s="516">
        <v>15.98</v>
      </c>
      <c r="M3084" s="332">
        <f>ROUND(SUMIF(Anlagenbewegungsdaten_AV!B:B,A3084,Anlagenbewegungsdaten_AV!C:C),3)</f>
        <v>0</v>
      </c>
      <c r="N3084" s="330">
        <f>IF(ISBLANK(L3084),ROUND(SUMIF(Anlagenbewegungsdaten_AV!B:B,A3084,Anlagenbewegungsdaten_AV!D:D),2),ROUND(M3084*L3084%,2))</f>
        <v>0</v>
      </c>
      <c r="O3084" s="330">
        <f>ROUND(N3084-SUMIF(Anlagenbewegungsdaten_AV!B:B,A3084,Anlagenbewegungsdaten_AV!D:D),3)</f>
        <v>0</v>
      </c>
    </row>
    <row r="3085" spans="1:15" ht="15" customHeight="1" x14ac:dyDescent="0.25">
      <c r="A3085" s="263" t="s">
        <v>3199</v>
      </c>
      <c r="B3085" s="173" t="s">
        <v>2108</v>
      </c>
      <c r="C3085" s="174" t="s">
        <v>4049</v>
      </c>
      <c r="D3085" s="173" t="s">
        <v>1428</v>
      </c>
      <c r="E3085" s="173" t="s">
        <v>2486</v>
      </c>
      <c r="F3085" s="289">
        <v>22.95</v>
      </c>
      <c r="G3085" s="333">
        <f>ROUND(SUMIF(Anlagenbewegungsdaten!B:B,A3085,Anlagenbewegungsdaten!C:C),3)</f>
        <v>0</v>
      </c>
      <c r="H3085" s="334">
        <f>IF(ISBLANK(F3085),ROUND(SUMIF(Anlagenbewegungsdaten!B:B,A3085,Anlagenbewegungsdaten!D:D),2),ROUND(G3085*F3085%,2))</f>
        <v>0</v>
      </c>
      <c r="I3085" s="334">
        <f>ROUND((H3085-SUMIF(Anlagenbewegungsdaten!$B:$B,A3085,Anlagenbewegungsdaten!D:D)),3)</f>
        <v>0</v>
      </c>
      <c r="J3085" s="335" t="s">
        <v>5179</v>
      </c>
      <c r="K3085" s="335" t="s">
        <v>5193</v>
      </c>
      <c r="L3085" s="516">
        <v>18.36</v>
      </c>
      <c r="M3085" s="332">
        <f>ROUND(SUMIF(Anlagenbewegungsdaten_AV!B:B,A3085,Anlagenbewegungsdaten_AV!C:C),3)</f>
        <v>0</v>
      </c>
      <c r="N3085" s="330">
        <f>IF(ISBLANK(L3085),ROUND(SUMIF(Anlagenbewegungsdaten_AV!B:B,A3085,Anlagenbewegungsdaten_AV!D:D),2),ROUND(M3085*L3085%,2))</f>
        <v>0</v>
      </c>
      <c r="O3085" s="330">
        <f>ROUND(N3085-SUMIF(Anlagenbewegungsdaten_AV!B:B,A3085,Anlagenbewegungsdaten_AV!D:D),3)</f>
        <v>0</v>
      </c>
    </row>
    <row r="3086" spans="1:15" ht="15" customHeight="1" x14ac:dyDescent="0.25">
      <c r="A3086" s="263" t="s">
        <v>3200</v>
      </c>
      <c r="B3086" s="173" t="s">
        <v>2108</v>
      </c>
      <c r="C3086" s="174" t="s">
        <v>4049</v>
      </c>
      <c r="D3086" s="173" t="s">
        <v>1430</v>
      </c>
      <c r="E3086" s="173" t="s">
        <v>2483</v>
      </c>
      <c r="F3086" s="289">
        <v>20.97</v>
      </c>
      <c r="G3086" s="333">
        <f>ROUND(SUMIF(Anlagenbewegungsdaten!B:B,A3086,Anlagenbewegungsdaten!C:C),3)</f>
        <v>0</v>
      </c>
      <c r="H3086" s="334">
        <f>IF(ISBLANK(F3086),ROUND(SUMIF(Anlagenbewegungsdaten!B:B,A3086,Anlagenbewegungsdaten!D:D),2),ROUND(G3086*F3086%,2))</f>
        <v>0</v>
      </c>
      <c r="I3086" s="334">
        <f>ROUND((H3086-SUMIF(Anlagenbewegungsdaten!$B:$B,A3086,Anlagenbewegungsdaten!D:D)),3)</f>
        <v>0</v>
      </c>
      <c r="J3086" s="335" t="s">
        <v>5179</v>
      </c>
      <c r="K3086" s="335" t="s">
        <v>5193</v>
      </c>
      <c r="L3086" s="516">
        <v>16.78</v>
      </c>
      <c r="M3086" s="332">
        <f>ROUND(SUMIF(Anlagenbewegungsdaten_AV!B:B,A3086,Anlagenbewegungsdaten_AV!C:C),3)</f>
        <v>0</v>
      </c>
      <c r="N3086" s="330">
        <f>IF(ISBLANK(L3086),ROUND(SUMIF(Anlagenbewegungsdaten_AV!B:B,A3086,Anlagenbewegungsdaten_AV!D:D),2),ROUND(M3086*L3086%,2))</f>
        <v>0</v>
      </c>
      <c r="O3086" s="330">
        <f>ROUND(N3086-SUMIF(Anlagenbewegungsdaten_AV!B:B,A3086,Anlagenbewegungsdaten_AV!D:D),3)</f>
        <v>0</v>
      </c>
    </row>
    <row r="3087" spans="1:15" ht="15" customHeight="1" x14ac:dyDescent="0.25">
      <c r="A3087" s="263" t="s">
        <v>3201</v>
      </c>
      <c r="B3087" s="173" t="s">
        <v>2108</v>
      </c>
      <c r="C3087" s="174" t="s">
        <v>4049</v>
      </c>
      <c r="D3087" s="173" t="s">
        <v>1432</v>
      </c>
      <c r="E3087" s="173" t="s">
        <v>2486</v>
      </c>
      <c r="F3087" s="289">
        <v>23.94</v>
      </c>
      <c r="G3087" s="333">
        <f>ROUND(SUMIF(Anlagenbewegungsdaten!B:B,A3087,Anlagenbewegungsdaten!C:C),3)</f>
        <v>0</v>
      </c>
      <c r="H3087" s="334">
        <f>IF(ISBLANK(F3087),ROUND(SUMIF(Anlagenbewegungsdaten!B:B,A3087,Anlagenbewegungsdaten!D:D),2),ROUND(G3087*F3087%,2))</f>
        <v>0</v>
      </c>
      <c r="I3087" s="334">
        <f>ROUND((H3087-SUMIF(Anlagenbewegungsdaten!$B:$B,A3087,Anlagenbewegungsdaten!D:D)),3)</f>
        <v>0</v>
      </c>
      <c r="J3087" s="335" t="s">
        <v>5179</v>
      </c>
      <c r="K3087" s="335" t="s">
        <v>5193</v>
      </c>
      <c r="L3087" s="516">
        <v>19.149999999999999</v>
      </c>
      <c r="M3087" s="332">
        <f>ROUND(SUMIF(Anlagenbewegungsdaten_AV!B:B,A3087,Anlagenbewegungsdaten_AV!C:C),3)</f>
        <v>0</v>
      </c>
      <c r="N3087" s="330">
        <f>IF(ISBLANK(L3087),ROUND(SUMIF(Anlagenbewegungsdaten_AV!B:B,A3087,Anlagenbewegungsdaten_AV!D:D),2),ROUND(M3087*L3087%,2))</f>
        <v>0</v>
      </c>
      <c r="O3087" s="330">
        <f>ROUND(N3087-SUMIF(Anlagenbewegungsdaten_AV!B:B,A3087,Anlagenbewegungsdaten_AV!D:D),3)</f>
        <v>0</v>
      </c>
    </row>
    <row r="3088" spans="1:15" ht="15" customHeight="1" x14ac:dyDescent="0.25">
      <c r="A3088" s="263" t="s">
        <v>3202</v>
      </c>
      <c r="B3088" s="173" t="s">
        <v>2108</v>
      </c>
      <c r="C3088" s="174" t="s">
        <v>4049</v>
      </c>
      <c r="D3088" s="173" t="s">
        <v>1434</v>
      </c>
      <c r="E3088" s="173" t="s">
        <v>2483</v>
      </c>
      <c r="F3088" s="289">
        <v>21.96</v>
      </c>
      <c r="G3088" s="333">
        <f>ROUND(SUMIF(Anlagenbewegungsdaten!B:B,A3088,Anlagenbewegungsdaten!C:C),3)</f>
        <v>0</v>
      </c>
      <c r="H3088" s="334">
        <f>IF(ISBLANK(F3088),ROUND(SUMIF(Anlagenbewegungsdaten!B:B,A3088,Anlagenbewegungsdaten!D:D),2),ROUND(G3088*F3088%,2))</f>
        <v>0</v>
      </c>
      <c r="I3088" s="334">
        <f>ROUND((H3088-SUMIF(Anlagenbewegungsdaten!$B:$B,A3088,Anlagenbewegungsdaten!D:D)),3)</f>
        <v>0</v>
      </c>
      <c r="J3088" s="335" t="s">
        <v>5179</v>
      </c>
      <c r="K3088" s="335" t="s">
        <v>5193</v>
      </c>
      <c r="L3088" s="516">
        <v>17.57</v>
      </c>
      <c r="M3088" s="332">
        <f>ROUND(SUMIF(Anlagenbewegungsdaten_AV!B:B,A3088,Anlagenbewegungsdaten_AV!C:C),3)</f>
        <v>0</v>
      </c>
      <c r="N3088" s="330">
        <f>IF(ISBLANK(L3088),ROUND(SUMIF(Anlagenbewegungsdaten_AV!B:B,A3088,Anlagenbewegungsdaten_AV!D:D),2),ROUND(M3088*L3088%,2))</f>
        <v>0</v>
      </c>
      <c r="O3088" s="330">
        <f>ROUND(N3088-SUMIF(Anlagenbewegungsdaten_AV!B:B,A3088,Anlagenbewegungsdaten_AV!D:D),3)</f>
        <v>0</v>
      </c>
    </row>
    <row r="3089" spans="1:15" ht="15" customHeight="1" x14ac:dyDescent="0.25">
      <c r="A3089" s="263" t="s">
        <v>3203</v>
      </c>
      <c r="B3089" s="173" t="s">
        <v>2108</v>
      </c>
      <c r="C3089" s="174" t="s">
        <v>4049</v>
      </c>
      <c r="D3089" s="173" t="s">
        <v>1436</v>
      </c>
      <c r="E3089" s="173" t="s">
        <v>2486</v>
      </c>
      <c r="F3089" s="289">
        <v>24.93</v>
      </c>
      <c r="G3089" s="333">
        <f>ROUND(SUMIF(Anlagenbewegungsdaten!B:B,A3089,Anlagenbewegungsdaten!C:C),3)</f>
        <v>0</v>
      </c>
      <c r="H3089" s="334">
        <f>IF(ISBLANK(F3089),ROUND(SUMIF(Anlagenbewegungsdaten!B:B,A3089,Anlagenbewegungsdaten!D:D),2),ROUND(G3089*F3089%,2))</f>
        <v>0</v>
      </c>
      <c r="I3089" s="334">
        <f>ROUND((H3089-SUMIF(Anlagenbewegungsdaten!$B:$B,A3089,Anlagenbewegungsdaten!D:D)),3)</f>
        <v>0</v>
      </c>
      <c r="J3089" s="335" t="s">
        <v>5179</v>
      </c>
      <c r="K3089" s="335" t="s">
        <v>5193</v>
      </c>
      <c r="L3089" s="516">
        <v>19.940000000000001</v>
      </c>
      <c r="M3089" s="332">
        <f>ROUND(SUMIF(Anlagenbewegungsdaten_AV!B:B,A3089,Anlagenbewegungsdaten_AV!C:C),3)</f>
        <v>0</v>
      </c>
      <c r="N3089" s="330">
        <f>IF(ISBLANK(L3089),ROUND(SUMIF(Anlagenbewegungsdaten_AV!B:B,A3089,Anlagenbewegungsdaten_AV!D:D),2),ROUND(M3089*L3089%,2))</f>
        <v>0</v>
      </c>
      <c r="O3089" s="330">
        <f>ROUND(N3089-SUMIF(Anlagenbewegungsdaten_AV!B:B,A3089,Anlagenbewegungsdaten_AV!D:D),3)</f>
        <v>0</v>
      </c>
    </row>
    <row r="3090" spans="1:15" ht="15" customHeight="1" x14ac:dyDescent="0.25">
      <c r="A3090" s="263" t="s">
        <v>3204</v>
      </c>
      <c r="B3090" s="173" t="s">
        <v>2108</v>
      </c>
      <c r="C3090" s="174" t="s">
        <v>4049</v>
      </c>
      <c r="D3090" s="173" t="s">
        <v>1438</v>
      </c>
      <c r="E3090" s="173" t="s">
        <v>2483</v>
      </c>
      <c r="F3090" s="289">
        <v>8.17</v>
      </c>
      <c r="G3090" s="333">
        <f>ROUND(SUMIF(Anlagenbewegungsdaten!B:B,A3090,Anlagenbewegungsdaten!C:C),3)</f>
        <v>0</v>
      </c>
      <c r="H3090" s="334">
        <f>IF(ISBLANK(F3090),ROUND(SUMIF(Anlagenbewegungsdaten!B:B,A3090,Anlagenbewegungsdaten!D:D),2),ROUND(G3090*F3090%,2))</f>
        <v>0</v>
      </c>
      <c r="I3090" s="334">
        <f>ROUND((H3090-SUMIF(Anlagenbewegungsdaten!$B:$B,A3090,Anlagenbewegungsdaten!D:D)),3)</f>
        <v>0</v>
      </c>
      <c r="J3090" s="335" t="s">
        <v>5179</v>
      </c>
      <c r="K3090" s="335" t="s">
        <v>5193</v>
      </c>
      <c r="L3090" s="516">
        <v>6.54</v>
      </c>
      <c r="M3090" s="332">
        <f>ROUND(SUMIF(Anlagenbewegungsdaten_AV!B:B,A3090,Anlagenbewegungsdaten_AV!C:C),3)</f>
        <v>0</v>
      </c>
      <c r="N3090" s="330">
        <f>IF(ISBLANK(L3090),ROUND(SUMIF(Anlagenbewegungsdaten_AV!B:B,A3090,Anlagenbewegungsdaten_AV!D:D),2),ROUND(M3090*L3090%,2))</f>
        <v>0</v>
      </c>
      <c r="O3090" s="330">
        <f>ROUND(N3090-SUMIF(Anlagenbewegungsdaten_AV!B:B,A3090,Anlagenbewegungsdaten_AV!D:D),3)</f>
        <v>0</v>
      </c>
    </row>
    <row r="3091" spans="1:15" ht="15" customHeight="1" x14ac:dyDescent="0.25">
      <c r="A3091" s="263" t="s">
        <v>3205</v>
      </c>
      <c r="B3091" s="173" t="s">
        <v>2108</v>
      </c>
      <c r="C3091" s="174" t="s">
        <v>4049</v>
      </c>
      <c r="D3091" s="173" t="s">
        <v>1440</v>
      </c>
      <c r="E3091" s="173" t="s">
        <v>2486</v>
      </c>
      <c r="F3091" s="289">
        <v>11.14</v>
      </c>
      <c r="G3091" s="333">
        <f>ROUND(SUMIF(Anlagenbewegungsdaten!B:B,A3091,Anlagenbewegungsdaten!C:C),3)</f>
        <v>0</v>
      </c>
      <c r="H3091" s="334">
        <f>IF(ISBLANK(F3091),ROUND(SUMIF(Anlagenbewegungsdaten!B:B,A3091,Anlagenbewegungsdaten!D:D),2),ROUND(G3091*F3091%,2))</f>
        <v>0</v>
      </c>
      <c r="I3091" s="334">
        <f>ROUND((H3091-SUMIF(Anlagenbewegungsdaten!$B:$B,A3091,Anlagenbewegungsdaten!D:D)),3)</f>
        <v>0</v>
      </c>
      <c r="J3091" s="335" t="s">
        <v>5179</v>
      </c>
      <c r="K3091" s="335" t="s">
        <v>5193</v>
      </c>
      <c r="L3091" s="516">
        <v>8.91</v>
      </c>
      <c r="M3091" s="332">
        <f>ROUND(SUMIF(Anlagenbewegungsdaten_AV!B:B,A3091,Anlagenbewegungsdaten_AV!C:C),3)</f>
        <v>0</v>
      </c>
      <c r="N3091" s="330">
        <f>IF(ISBLANK(L3091),ROUND(SUMIF(Anlagenbewegungsdaten_AV!B:B,A3091,Anlagenbewegungsdaten_AV!D:D),2),ROUND(M3091*L3091%,2))</f>
        <v>0</v>
      </c>
      <c r="O3091" s="330">
        <f>ROUND(N3091-SUMIF(Anlagenbewegungsdaten_AV!B:B,A3091,Anlagenbewegungsdaten_AV!D:D),3)</f>
        <v>0</v>
      </c>
    </row>
    <row r="3092" spans="1:15" ht="15" customHeight="1" x14ac:dyDescent="0.25">
      <c r="A3092" s="263" t="s">
        <v>3206</v>
      </c>
      <c r="B3092" s="173" t="s">
        <v>2108</v>
      </c>
      <c r="C3092" s="174" t="s">
        <v>4049</v>
      </c>
      <c r="D3092" s="173" t="s">
        <v>1442</v>
      </c>
      <c r="E3092" s="173" t="s">
        <v>2483</v>
      </c>
      <c r="F3092" s="289">
        <v>12.13</v>
      </c>
      <c r="G3092" s="333">
        <f>ROUND(SUMIF(Anlagenbewegungsdaten!B:B,A3092,Anlagenbewegungsdaten!C:C),3)</f>
        <v>0</v>
      </c>
      <c r="H3092" s="334">
        <f>IF(ISBLANK(F3092),ROUND(SUMIF(Anlagenbewegungsdaten!B:B,A3092,Anlagenbewegungsdaten!D:D),2),ROUND(G3092*F3092%,2))</f>
        <v>0</v>
      </c>
      <c r="I3092" s="334">
        <f>ROUND((H3092-SUMIF(Anlagenbewegungsdaten!$B:$B,A3092,Anlagenbewegungsdaten!D:D)),3)</f>
        <v>0</v>
      </c>
      <c r="J3092" s="335" t="s">
        <v>5179</v>
      </c>
      <c r="K3092" s="335" t="s">
        <v>5193</v>
      </c>
      <c r="L3092" s="516">
        <v>9.6999999999999993</v>
      </c>
      <c r="M3092" s="332">
        <f>ROUND(SUMIF(Anlagenbewegungsdaten_AV!B:B,A3092,Anlagenbewegungsdaten_AV!C:C),3)</f>
        <v>0</v>
      </c>
      <c r="N3092" s="330">
        <f>IF(ISBLANK(L3092),ROUND(SUMIF(Anlagenbewegungsdaten_AV!B:B,A3092,Anlagenbewegungsdaten_AV!D:D),2),ROUND(M3092*L3092%,2))</f>
        <v>0</v>
      </c>
      <c r="O3092" s="330">
        <f>ROUND(N3092-SUMIF(Anlagenbewegungsdaten_AV!B:B,A3092,Anlagenbewegungsdaten_AV!D:D),3)</f>
        <v>0</v>
      </c>
    </row>
    <row r="3093" spans="1:15" ht="15" customHeight="1" x14ac:dyDescent="0.25">
      <c r="A3093" s="263" t="s">
        <v>3207</v>
      </c>
      <c r="B3093" s="173" t="s">
        <v>2108</v>
      </c>
      <c r="C3093" s="174" t="s">
        <v>4049</v>
      </c>
      <c r="D3093" s="173" t="s">
        <v>1444</v>
      </c>
      <c r="E3093" s="173" t="s">
        <v>2486</v>
      </c>
      <c r="F3093" s="289">
        <v>15.1</v>
      </c>
      <c r="G3093" s="333">
        <f>ROUND(SUMIF(Anlagenbewegungsdaten!B:B,A3093,Anlagenbewegungsdaten!C:C),3)</f>
        <v>0</v>
      </c>
      <c r="H3093" s="334">
        <f>IF(ISBLANK(F3093),ROUND(SUMIF(Anlagenbewegungsdaten!B:B,A3093,Anlagenbewegungsdaten!D:D),2),ROUND(G3093*F3093%,2))</f>
        <v>0</v>
      </c>
      <c r="I3093" s="334">
        <f>ROUND((H3093-SUMIF(Anlagenbewegungsdaten!$B:$B,A3093,Anlagenbewegungsdaten!D:D)),3)</f>
        <v>0</v>
      </c>
      <c r="J3093" s="335" t="s">
        <v>5179</v>
      </c>
      <c r="K3093" s="335" t="s">
        <v>5193</v>
      </c>
      <c r="L3093" s="516">
        <v>12.08</v>
      </c>
      <c r="M3093" s="332">
        <f>ROUND(SUMIF(Anlagenbewegungsdaten_AV!B:B,A3093,Anlagenbewegungsdaten_AV!C:C),3)</f>
        <v>0</v>
      </c>
      <c r="N3093" s="330">
        <f>IF(ISBLANK(L3093),ROUND(SUMIF(Anlagenbewegungsdaten_AV!B:B,A3093,Anlagenbewegungsdaten_AV!D:D),2),ROUND(M3093*L3093%,2))</f>
        <v>0</v>
      </c>
      <c r="O3093" s="330">
        <f>ROUND(N3093-SUMIF(Anlagenbewegungsdaten_AV!B:B,A3093,Anlagenbewegungsdaten_AV!D:D),3)</f>
        <v>0</v>
      </c>
    </row>
    <row r="3094" spans="1:15" ht="15" customHeight="1" x14ac:dyDescent="0.25">
      <c r="A3094" s="263" t="s">
        <v>3208</v>
      </c>
      <c r="B3094" s="173" t="s">
        <v>2108</v>
      </c>
      <c r="C3094" s="174" t="s">
        <v>4049</v>
      </c>
      <c r="D3094" s="173" t="s">
        <v>1446</v>
      </c>
      <c r="E3094" s="173" t="s">
        <v>2483</v>
      </c>
      <c r="F3094" s="289">
        <v>10.65</v>
      </c>
      <c r="G3094" s="333">
        <f>ROUND(SUMIF(Anlagenbewegungsdaten!B:B,A3094,Anlagenbewegungsdaten!C:C),3)</f>
        <v>0</v>
      </c>
      <c r="H3094" s="334">
        <f>IF(ISBLANK(F3094),ROUND(SUMIF(Anlagenbewegungsdaten!B:B,A3094,Anlagenbewegungsdaten!D:D),2),ROUND(G3094*F3094%,2))</f>
        <v>0</v>
      </c>
      <c r="I3094" s="334">
        <f>ROUND((H3094-SUMIF(Anlagenbewegungsdaten!$B:$B,A3094,Anlagenbewegungsdaten!D:D)),3)</f>
        <v>0</v>
      </c>
      <c r="J3094" s="335" t="s">
        <v>5179</v>
      </c>
      <c r="K3094" s="335" t="s">
        <v>5193</v>
      </c>
      <c r="L3094" s="516">
        <v>8.52</v>
      </c>
      <c r="M3094" s="332">
        <f>ROUND(SUMIF(Anlagenbewegungsdaten_AV!B:B,A3094,Anlagenbewegungsdaten_AV!C:C),3)</f>
        <v>0</v>
      </c>
      <c r="N3094" s="330">
        <f>IF(ISBLANK(L3094),ROUND(SUMIF(Anlagenbewegungsdaten_AV!B:B,A3094,Anlagenbewegungsdaten_AV!D:D),2),ROUND(M3094*L3094%,2))</f>
        <v>0</v>
      </c>
      <c r="O3094" s="330">
        <f>ROUND(N3094-SUMIF(Anlagenbewegungsdaten_AV!B:B,A3094,Anlagenbewegungsdaten_AV!D:D),3)</f>
        <v>0</v>
      </c>
    </row>
    <row r="3095" spans="1:15" ht="15" customHeight="1" x14ac:dyDescent="0.25">
      <c r="A3095" s="263" t="s">
        <v>3209</v>
      </c>
      <c r="B3095" s="173" t="s">
        <v>2108</v>
      </c>
      <c r="C3095" s="174" t="s">
        <v>4049</v>
      </c>
      <c r="D3095" s="173" t="s">
        <v>1448</v>
      </c>
      <c r="E3095" s="173" t="s">
        <v>2486</v>
      </c>
      <c r="F3095" s="289">
        <v>13.62</v>
      </c>
      <c r="G3095" s="333">
        <f>ROUND(SUMIF(Anlagenbewegungsdaten!B:B,A3095,Anlagenbewegungsdaten!C:C),3)</f>
        <v>0</v>
      </c>
      <c r="H3095" s="334">
        <f>IF(ISBLANK(F3095),ROUND(SUMIF(Anlagenbewegungsdaten!B:B,A3095,Anlagenbewegungsdaten!D:D),2),ROUND(G3095*F3095%,2))</f>
        <v>0</v>
      </c>
      <c r="I3095" s="334">
        <f>ROUND((H3095-SUMIF(Anlagenbewegungsdaten!$B:$B,A3095,Anlagenbewegungsdaten!D:D)),3)</f>
        <v>0</v>
      </c>
      <c r="J3095" s="335" t="s">
        <v>5179</v>
      </c>
      <c r="K3095" s="335" t="s">
        <v>5193</v>
      </c>
      <c r="L3095" s="516">
        <v>10.9</v>
      </c>
      <c r="M3095" s="332">
        <f>ROUND(SUMIF(Anlagenbewegungsdaten_AV!B:B,A3095,Anlagenbewegungsdaten_AV!C:C),3)</f>
        <v>0</v>
      </c>
      <c r="N3095" s="330">
        <f>IF(ISBLANK(L3095),ROUND(SUMIF(Anlagenbewegungsdaten_AV!B:B,A3095,Anlagenbewegungsdaten_AV!D:D),2),ROUND(M3095*L3095%,2))</f>
        <v>0</v>
      </c>
      <c r="O3095" s="330">
        <f>ROUND(N3095-SUMIF(Anlagenbewegungsdaten_AV!B:B,A3095,Anlagenbewegungsdaten_AV!D:D),3)</f>
        <v>0</v>
      </c>
    </row>
    <row r="3096" spans="1:15" ht="15" customHeight="1" x14ac:dyDescent="0.25">
      <c r="A3096" s="263" t="s">
        <v>3210</v>
      </c>
      <c r="B3096" s="173" t="s">
        <v>2108</v>
      </c>
      <c r="C3096" s="174" t="s">
        <v>4049</v>
      </c>
      <c r="D3096" s="173" t="s">
        <v>1450</v>
      </c>
      <c r="E3096" s="173" t="s">
        <v>2483</v>
      </c>
      <c r="F3096" s="289">
        <v>10.15</v>
      </c>
      <c r="G3096" s="333">
        <f>ROUND(SUMIF(Anlagenbewegungsdaten!B:B,A3096,Anlagenbewegungsdaten!C:C),3)</f>
        <v>0</v>
      </c>
      <c r="H3096" s="334">
        <f>IF(ISBLANK(F3096),ROUND(SUMIF(Anlagenbewegungsdaten!B:B,A3096,Anlagenbewegungsdaten!D:D),2),ROUND(G3096*F3096%,2))</f>
        <v>0</v>
      </c>
      <c r="I3096" s="334">
        <f>ROUND((H3096-SUMIF(Anlagenbewegungsdaten!$B:$B,A3096,Anlagenbewegungsdaten!D:D)),3)</f>
        <v>0</v>
      </c>
      <c r="J3096" s="335" t="s">
        <v>5179</v>
      </c>
      <c r="K3096" s="335" t="s">
        <v>5193</v>
      </c>
      <c r="L3096" s="516">
        <v>8.1199999999999992</v>
      </c>
      <c r="M3096" s="332">
        <f>ROUND(SUMIF(Anlagenbewegungsdaten_AV!B:B,A3096,Anlagenbewegungsdaten_AV!C:C),3)</f>
        <v>0</v>
      </c>
      <c r="N3096" s="330">
        <f>IF(ISBLANK(L3096),ROUND(SUMIF(Anlagenbewegungsdaten_AV!B:B,A3096,Anlagenbewegungsdaten_AV!D:D),2),ROUND(M3096*L3096%,2))</f>
        <v>0</v>
      </c>
      <c r="O3096" s="330">
        <f>ROUND(N3096-SUMIF(Anlagenbewegungsdaten_AV!B:B,A3096,Anlagenbewegungsdaten_AV!D:D),3)</f>
        <v>0</v>
      </c>
    </row>
    <row r="3097" spans="1:15" ht="15" customHeight="1" x14ac:dyDescent="0.25">
      <c r="A3097" s="263" t="s">
        <v>3211</v>
      </c>
      <c r="B3097" s="173" t="s">
        <v>2108</v>
      </c>
      <c r="C3097" s="174" t="s">
        <v>4049</v>
      </c>
      <c r="D3097" s="173" t="s">
        <v>1452</v>
      </c>
      <c r="E3097" s="173" t="s">
        <v>2486</v>
      </c>
      <c r="F3097" s="289">
        <v>13.12</v>
      </c>
      <c r="G3097" s="333">
        <f>ROUND(SUMIF(Anlagenbewegungsdaten!B:B,A3097,Anlagenbewegungsdaten!C:C),3)</f>
        <v>0</v>
      </c>
      <c r="H3097" s="334">
        <f>IF(ISBLANK(F3097),ROUND(SUMIF(Anlagenbewegungsdaten!B:B,A3097,Anlagenbewegungsdaten!D:D),2),ROUND(G3097*F3097%,2))</f>
        <v>0</v>
      </c>
      <c r="I3097" s="334">
        <f>ROUND((H3097-SUMIF(Anlagenbewegungsdaten!$B:$B,A3097,Anlagenbewegungsdaten!D:D)),3)</f>
        <v>0</v>
      </c>
      <c r="J3097" s="335" t="s">
        <v>5179</v>
      </c>
      <c r="K3097" s="335" t="s">
        <v>5193</v>
      </c>
      <c r="L3097" s="516">
        <v>10.5</v>
      </c>
      <c r="M3097" s="332">
        <f>ROUND(SUMIF(Anlagenbewegungsdaten_AV!B:B,A3097,Anlagenbewegungsdaten_AV!C:C),3)</f>
        <v>0</v>
      </c>
      <c r="N3097" s="330">
        <f>IF(ISBLANK(L3097),ROUND(SUMIF(Anlagenbewegungsdaten_AV!B:B,A3097,Anlagenbewegungsdaten_AV!D:D),2),ROUND(M3097*L3097%,2))</f>
        <v>0</v>
      </c>
      <c r="O3097" s="330">
        <f>ROUND(N3097-SUMIF(Anlagenbewegungsdaten_AV!B:B,A3097,Anlagenbewegungsdaten_AV!D:D),3)</f>
        <v>0</v>
      </c>
    </row>
    <row r="3098" spans="1:15" ht="15" customHeight="1" x14ac:dyDescent="0.25">
      <c r="A3098" s="263" t="s">
        <v>3212</v>
      </c>
      <c r="B3098" s="173" t="s">
        <v>2108</v>
      </c>
      <c r="C3098" s="174" t="s">
        <v>4049</v>
      </c>
      <c r="D3098" s="173" t="s">
        <v>1454</v>
      </c>
      <c r="E3098" s="173" t="s">
        <v>2483</v>
      </c>
      <c r="F3098" s="289">
        <v>14.11</v>
      </c>
      <c r="G3098" s="333">
        <f>ROUND(SUMIF(Anlagenbewegungsdaten!B:B,A3098,Anlagenbewegungsdaten!C:C),3)</f>
        <v>0</v>
      </c>
      <c r="H3098" s="334">
        <f>IF(ISBLANK(F3098),ROUND(SUMIF(Anlagenbewegungsdaten!B:B,A3098,Anlagenbewegungsdaten!D:D),2),ROUND(G3098*F3098%,2))</f>
        <v>0</v>
      </c>
      <c r="I3098" s="334">
        <f>ROUND((H3098-SUMIF(Anlagenbewegungsdaten!$B:$B,A3098,Anlagenbewegungsdaten!D:D)),3)</f>
        <v>0</v>
      </c>
      <c r="J3098" s="335" t="s">
        <v>5179</v>
      </c>
      <c r="K3098" s="335" t="s">
        <v>5193</v>
      </c>
      <c r="L3098" s="516">
        <v>11.29</v>
      </c>
      <c r="M3098" s="332">
        <f>ROUND(SUMIF(Anlagenbewegungsdaten_AV!B:B,A3098,Anlagenbewegungsdaten_AV!C:C),3)</f>
        <v>0</v>
      </c>
      <c r="N3098" s="330">
        <f>IF(ISBLANK(L3098),ROUND(SUMIF(Anlagenbewegungsdaten_AV!B:B,A3098,Anlagenbewegungsdaten_AV!D:D),2),ROUND(M3098*L3098%,2))</f>
        <v>0</v>
      </c>
      <c r="O3098" s="330">
        <f>ROUND(N3098-SUMIF(Anlagenbewegungsdaten_AV!B:B,A3098,Anlagenbewegungsdaten_AV!D:D),3)</f>
        <v>0</v>
      </c>
    </row>
    <row r="3099" spans="1:15" ht="15" customHeight="1" x14ac:dyDescent="0.25">
      <c r="A3099" s="263" t="s">
        <v>3213</v>
      </c>
      <c r="B3099" s="173" t="s">
        <v>2108</v>
      </c>
      <c r="C3099" s="174" t="s">
        <v>4049</v>
      </c>
      <c r="D3099" s="173" t="s">
        <v>1456</v>
      </c>
      <c r="E3099" s="173" t="s">
        <v>2486</v>
      </c>
      <c r="F3099" s="289">
        <v>17.079999999999998</v>
      </c>
      <c r="G3099" s="333">
        <f>ROUND(SUMIF(Anlagenbewegungsdaten!B:B,A3099,Anlagenbewegungsdaten!C:C),3)</f>
        <v>0</v>
      </c>
      <c r="H3099" s="334">
        <f>IF(ISBLANK(F3099),ROUND(SUMIF(Anlagenbewegungsdaten!B:B,A3099,Anlagenbewegungsdaten!D:D),2),ROUND(G3099*F3099%,2))</f>
        <v>0</v>
      </c>
      <c r="I3099" s="334">
        <f>ROUND((H3099-SUMIF(Anlagenbewegungsdaten!$B:$B,A3099,Anlagenbewegungsdaten!D:D)),3)</f>
        <v>0</v>
      </c>
      <c r="J3099" s="335" t="s">
        <v>5179</v>
      </c>
      <c r="K3099" s="335" t="s">
        <v>5193</v>
      </c>
      <c r="L3099" s="516">
        <v>13.66</v>
      </c>
      <c r="M3099" s="332">
        <f>ROUND(SUMIF(Anlagenbewegungsdaten_AV!B:B,A3099,Anlagenbewegungsdaten_AV!C:C),3)</f>
        <v>0</v>
      </c>
      <c r="N3099" s="330">
        <f>IF(ISBLANK(L3099),ROUND(SUMIF(Anlagenbewegungsdaten_AV!B:B,A3099,Anlagenbewegungsdaten_AV!D:D),2),ROUND(M3099*L3099%,2))</f>
        <v>0</v>
      </c>
      <c r="O3099" s="330">
        <f>ROUND(N3099-SUMIF(Anlagenbewegungsdaten_AV!B:B,A3099,Anlagenbewegungsdaten_AV!D:D),3)</f>
        <v>0</v>
      </c>
    </row>
    <row r="3100" spans="1:15" ht="15" customHeight="1" x14ac:dyDescent="0.25">
      <c r="A3100" s="263" t="s">
        <v>3214</v>
      </c>
      <c r="B3100" s="173" t="s">
        <v>2108</v>
      </c>
      <c r="C3100" s="174" t="s">
        <v>4049</v>
      </c>
      <c r="D3100" s="173" t="s">
        <v>1458</v>
      </c>
      <c r="E3100" s="173" t="s">
        <v>2483</v>
      </c>
      <c r="F3100" s="289">
        <v>12.63</v>
      </c>
      <c r="G3100" s="333">
        <f>ROUND(SUMIF(Anlagenbewegungsdaten!B:B,A3100,Anlagenbewegungsdaten!C:C),3)</f>
        <v>0</v>
      </c>
      <c r="H3100" s="334">
        <f>IF(ISBLANK(F3100),ROUND(SUMIF(Anlagenbewegungsdaten!B:B,A3100,Anlagenbewegungsdaten!D:D),2),ROUND(G3100*F3100%,2))</f>
        <v>0</v>
      </c>
      <c r="I3100" s="334">
        <f>ROUND((H3100-SUMIF(Anlagenbewegungsdaten!$B:$B,A3100,Anlagenbewegungsdaten!D:D)),3)</f>
        <v>0</v>
      </c>
      <c r="J3100" s="335" t="s">
        <v>5179</v>
      </c>
      <c r="K3100" s="335" t="s">
        <v>5193</v>
      </c>
      <c r="L3100" s="516">
        <v>10.1</v>
      </c>
      <c r="M3100" s="332">
        <f>ROUND(SUMIF(Anlagenbewegungsdaten_AV!B:B,A3100,Anlagenbewegungsdaten_AV!C:C),3)</f>
        <v>0</v>
      </c>
      <c r="N3100" s="330">
        <f>IF(ISBLANK(L3100),ROUND(SUMIF(Anlagenbewegungsdaten_AV!B:B,A3100,Anlagenbewegungsdaten_AV!D:D),2),ROUND(M3100*L3100%,2))</f>
        <v>0</v>
      </c>
      <c r="O3100" s="330">
        <f>ROUND(N3100-SUMIF(Anlagenbewegungsdaten_AV!B:B,A3100,Anlagenbewegungsdaten_AV!D:D),3)</f>
        <v>0</v>
      </c>
    </row>
    <row r="3101" spans="1:15" ht="15" customHeight="1" x14ac:dyDescent="0.25">
      <c r="A3101" s="263" t="s">
        <v>3215</v>
      </c>
      <c r="B3101" s="173" t="s">
        <v>2108</v>
      </c>
      <c r="C3101" s="174" t="s">
        <v>4049</v>
      </c>
      <c r="D3101" s="173" t="s">
        <v>1460</v>
      </c>
      <c r="E3101" s="173" t="s">
        <v>2486</v>
      </c>
      <c r="F3101" s="289">
        <v>15.6</v>
      </c>
      <c r="G3101" s="333">
        <f>ROUND(SUMIF(Anlagenbewegungsdaten!B:B,A3101,Anlagenbewegungsdaten!C:C),3)</f>
        <v>0</v>
      </c>
      <c r="H3101" s="334">
        <f>IF(ISBLANK(F3101),ROUND(SUMIF(Anlagenbewegungsdaten!B:B,A3101,Anlagenbewegungsdaten!D:D),2),ROUND(G3101*F3101%,2))</f>
        <v>0</v>
      </c>
      <c r="I3101" s="334">
        <f>ROUND((H3101-SUMIF(Anlagenbewegungsdaten!$B:$B,A3101,Anlagenbewegungsdaten!D:D)),3)</f>
        <v>0</v>
      </c>
      <c r="J3101" s="335" t="s">
        <v>5179</v>
      </c>
      <c r="K3101" s="335" t="s">
        <v>5193</v>
      </c>
      <c r="L3101" s="516">
        <v>12.48</v>
      </c>
      <c r="M3101" s="332">
        <f>ROUND(SUMIF(Anlagenbewegungsdaten_AV!B:B,A3101,Anlagenbewegungsdaten_AV!C:C),3)</f>
        <v>0</v>
      </c>
      <c r="N3101" s="330">
        <f>IF(ISBLANK(L3101),ROUND(SUMIF(Anlagenbewegungsdaten_AV!B:B,A3101,Anlagenbewegungsdaten_AV!D:D),2),ROUND(M3101*L3101%,2))</f>
        <v>0</v>
      </c>
      <c r="O3101" s="330">
        <f>ROUND(N3101-SUMIF(Anlagenbewegungsdaten_AV!B:B,A3101,Anlagenbewegungsdaten_AV!D:D),3)</f>
        <v>0</v>
      </c>
    </row>
    <row r="3102" spans="1:15" ht="15" customHeight="1" x14ac:dyDescent="0.25">
      <c r="A3102" s="263" t="s">
        <v>3216</v>
      </c>
      <c r="B3102" s="173" t="s">
        <v>2108</v>
      </c>
      <c r="C3102" s="174" t="s">
        <v>4049</v>
      </c>
      <c r="D3102" s="173" t="s">
        <v>1462</v>
      </c>
      <c r="E3102" s="173" t="s">
        <v>2483</v>
      </c>
      <c r="F3102" s="289">
        <v>9.16</v>
      </c>
      <c r="G3102" s="333">
        <f>ROUND(SUMIF(Anlagenbewegungsdaten!B:B,A3102,Anlagenbewegungsdaten!C:C),3)</f>
        <v>0</v>
      </c>
      <c r="H3102" s="334">
        <f>IF(ISBLANK(F3102),ROUND(SUMIF(Anlagenbewegungsdaten!B:B,A3102,Anlagenbewegungsdaten!D:D),2),ROUND(G3102*F3102%,2))</f>
        <v>0</v>
      </c>
      <c r="I3102" s="334">
        <f>ROUND((H3102-SUMIF(Anlagenbewegungsdaten!$B:$B,A3102,Anlagenbewegungsdaten!D:D)),3)</f>
        <v>0</v>
      </c>
      <c r="J3102" s="335" t="s">
        <v>5179</v>
      </c>
      <c r="K3102" s="335" t="s">
        <v>5193</v>
      </c>
      <c r="L3102" s="516">
        <v>7.33</v>
      </c>
      <c r="M3102" s="332">
        <f>ROUND(SUMIF(Anlagenbewegungsdaten_AV!B:B,A3102,Anlagenbewegungsdaten_AV!C:C),3)</f>
        <v>0</v>
      </c>
      <c r="N3102" s="330">
        <f>IF(ISBLANK(L3102),ROUND(SUMIF(Anlagenbewegungsdaten_AV!B:B,A3102,Anlagenbewegungsdaten_AV!D:D),2),ROUND(M3102*L3102%,2))</f>
        <v>0</v>
      </c>
      <c r="O3102" s="330">
        <f>ROUND(N3102-SUMIF(Anlagenbewegungsdaten_AV!B:B,A3102,Anlagenbewegungsdaten_AV!D:D),3)</f>
        <v>0</v>
      </c>
    </row>
    <row r="3103" spans="1:15" ht="15" customHeight="1" x14ac:dyDescent="0.25">
      <c r="A3103" s="263" t="s">
        <v>3217</v>
      </c>
      <c r="B3103" s="173" t="s">
        <v>2108</v>
      </c>
      <c r="C3103" s="174" t="s">
        <v>4049</v>
      </c>
      <c r="D3103" s="173" t="s">
        <v>1464</v>
      </c>
      <c r="E3103" s="173" t="s">
        <v>2486</v>
      </c>
      <c r="F3103" s="289">
        <v>12.13</v>
      </c>
      <c r="G3103" s="333">
        <f>ROUND(SUMIF(Anlagenbewegungsdaten!B:B,A3103,Anlagenbewegungsdaten!C:C),3)</f>
        <v>0</v>
      </c>
      <c r="H3103" s="334">
        <f>IF(ISBLANK(F3103),ROUND(SUMIF(Anlagenbewegungsdaten!B:B,A3103,Anlagenbewegungsdaten!D:D),2),ROUND(G3103*F3103%,2))</f>
        <v>0</v>
      </c>
      <c r="I3103" s="334">
        <f>ROUND((H3103-SUMIF(Anlagenbewegungsdaten!$B:$B,A3103,Anlagenbewegungsdaten!D:D)),3)</f>
        <v>0</v>
      </c>
      <c r="J3103" s="335" t="s">
        <v>5179</v>
      </c>
      <c r="K3103" s="335" t="s">
        <v>5193</v>
      </c>
      <c r="L3103" s="516">
        <v>9.6999999999999993</v>
      </c>
      <c r="M3103" s="332">
        <f>ROUND(SUMIF(Anlagenbewegungsdaten_AV!B:B,A3103,Anlagenbewegungsdaten_AV!C:C),3)</f>
        <v>0</v>
      </c>
      <c r="N3103" s="330">
        <f>IF(ISBLANK(L3103),ROUND(SUMIF(Anlagenbewegungsdaten_AV!B:B,A3103,Anlagenbewegungsdaten_AV!D:D),2),ROUND(M3103*L3103%,2))</f>
        <v>0</v>
      </c>
      <c r="O3103" s="330">
        <f>ROUND(N3103-SUMIF(Anlagenbewegungsdaten_AV!B:B,A3103,Anlagenbewegungsdaten_AV!D:D),3)</f>
        <v>0</v>
      </c>
    </row>
    <row r="3104" spans="1:15" ht="15" customHeight="1" x14ac:dyDescent="0.25">
      <c r="A3104" s="263" t="s">
        <v>3218</v>
      </c>
      <c r="B3104" s="173" t="s">
        <v>2108</v>
      </c>
      <c r="C3104" s="174" t="s">
        <v>4049</v>
      </c>
      <c r="D3104" s="173" t="s">
        <v>1466</v>
      </c>
      <c r="E3104" s="173" t="s">
        <v>2483</v>
      </c>
      <c r="F3104" s="289">
        <v>13.12</v>
      </c>
      <c r="G3104" s="333">
        <f>ROUND(SUMIF(Anlagenbewegungsdaten!B:B,A3104,Anlagenbewegungsdaten!C:C),3)</f>
        <v>0</v>
      </c>
      <c r="H3104" s="334">
        <f>IF(ISBLANK(F3104),ROUND(SUMIF(Anlagenbewegungsdaten!B:B,A3104,Anlagenbewegungsdaten!D:D),2),ROUND(G3104*F3104%,2))</f>
        <v>0</v>
      </c>
      <c r="I3104" s="334">
        <f>ROUND((H3104-SUMIF(Anlagenbewegungsdaten!$B:$B,A3104,Anlagenbewegungsdaten!D:D)),3)</f>
        <v>0</v>
      </c>
      <c r="J3104" s="335" t="s">
        <v>5179</v>
      </c>
      <c r="K3104" s="335" t="s">
        <v>5193</v>
      </c>
      <c r="L3104" s="516">
        <v>10.5</v>
      </c>
      <c r="M3104" s="332">
        <f>ROUND(SUMIF(Anlagenbewegungsdaten_AV!B:B,A3104,Anlagenbewegungsdaten_AV!C:C),3)</f>
        <v>0</v>
      </c>
      <c r="N3104" s="330">
        <f>IF(ISBLANK(L3104),ROUND(SUMIF(Anlagenbewegungsdaten_AV!B:B,A3104,Anlagenbewegungsdaten_AV!D:D),2),ROUND(M3104*L3104%,2))</f>
        <v>0</v>
      </c>
      <c r="O3104" s="330">
        <f>ROUND(N3104-SUMIF(Anlagenbewegungsdaten_AV!B:B,A3104,Anlagenbewegungsdaten_AV!D:D),3)</f>
        <v>0</v>
      </c>
    </row>
    <row r="3105" spans="1:15" ht="15" customHeight="1" x14ac:dyDescent="0.25">
      <c r="A3105" s="263" t="s">
        <v>3219</v>
      </c>
      <c r="B3105" s="173" t="s">
        <v>2108</v>
      </c>
      <c r="C3105" s="174" t="s">
        <v>4049</v>
      </c>
      <c r="D3105" s="173" t="s">
        <v>1468</v>
      </c>
      <c r="E3105" s="173" t="s">
        <v>2486</v>
      </c>
      <c r="F3105" s="289">
        <v>16.09</v>
      </c>
      <c r="G3105" s="333">
        <f>ROUND(SUMIF(Anlagenbewegungsdaten!B:B,A3105,Anlagenbewegungsdaten!C:C),3)</f>
        <v>0</v>
      </c>
      <c r="H3105" s="334">
        <f>IF(ISBLANK(F3105),ROUND(SUMIF(Anlagenbewegungsdaten!B:B,A3105,Anlagenbewegungsdaten!D:D),2),ROUND(G3105*F3105%,2))</f>
        <v>0</v>
      </c>
      <c r="I3105" s="334">
        <f>ROUND((H3105-SUMIF(Anlagenbewegungsdaten!$B:$B,A3105,Anlagenbewegungsdaten!D:D)),3)</f>
        <v>0</v>
      </c>
      <c r="J3105" s="335" t="s">
        <v>5179</v>
      </c>
      <c r="K3105" s="335" t="s">
        <v>5193</v>
      </c>
      <c r="L3105" s="516">
        <v>12.87</v>
      </c>
      <c r="M3105" s="332">
        <f>ROUND(SUMIF(Anlagenbewegungsdaten_AV!B:B,A3105,Anlagenbewegungsdaten_AV!C:C),3)</f>
        <v>0</v>
      </c>
      <c r="N3105" s="330">
        <f>IF(ISBLANK(L3105),ROUND(SUMIF(Anlagenbewegungsdaten_AV!B:B,A3105,Anlagenbewegungsdaten_AV!D:D),2),ROUND(M3105*L3105%,2))</f>
        <v>0</v>
      </c>
      <c r="O3105" s="330">
        <f>ROUND(N3105-SUMIF(Anlagenbewegungsdaten_AV!B:B,A3105,Anlagenbewegungsdaten_AV!D:D),3)</f>
        <v>0</v>
      </c>
    </row>
    <row r="3106" spans="1:15" ht="15" customHeight="1" x14ac:dyDescent="0.25">
      <c r="A3106" s="263" t="s">
        <v>3220</v>
      </c>
      <c r="B3106" s="173" t="s">
        <v>2108</v>
      </c>
      <c r="C3106" s="174" t="s">
        <v>4049</v>
      </c>
      <c r="D3106" s="173" t="s">
        <v>1470</v>
      </c>
      <c r="E3106" s="173" t="s">
        <v>2483</v>
      </c>
      <c r="F3106" s="289">
        <v>11.64</v>
      </c>
      <c r="G3106" s="333">
        <f>ROUND(SUMIF(Anlagenbewegungsdaten!B:B,A3106,Anlagenbewegungsdaten!C:C),3)</f>
        <v>0</v>
      </c>
      <c r="H3106" s="334">
        <f>IF(ISBLANK(F3106),ROUND(SUMIF(Anlagenbewegungsdaten!B:B,A3106,Anlagenbewegungsdaten!D:D),2),ROUND(G3106*F3106%,2))</f>
        <v>0</v>
      </c>
      <c r="I3106" s="334">
        <f>ROUND((H3106-SUMIF(Anlagenbewegungsdaten!$B:$B,A3106,Anlagenbewegungsdaten!D:D)),3)</f>
        <v>0</v>
      </c>
      <c r="J3106" s="335" t="s">
        <v>5179</v>
      </c>
      <c r="K3106" s="335" t="s">
        <v>5193</v>
      </c>
      <c r="L3106" s="516">
        <v>9.31</v>
      </c>
      <c r="M3106" s="332">
        <f>ROUND(SUMIF(Anlagenbewegungsdaten_AV!B:B,A3106,Anlagenbewegungsdaten_AV!C:C),3)</f>
        <v>0</v>
      </c>
      <c r="N3106" s="330">
        <f>IF(ISBLANK(L3106),ROUND(SUMIF(Anlagenbewegungsdaten_AV!B:B,A3106,Anlagenbewegungsdaten_AV!D:D),2),ROUND(M3106*L3106%,2))</f>
        <v>0</v>
      </c>
      <c r="O3106" s="330">
        <f>ROUND(N3106-SUMIF(Anlagenbewegungsdaten_AV!B:B,A3106,Anlagenbewegungsdaten_AV!D:D),3)</f>
        <v>0</v>
      </c>
    </row>
    <row r="3107" spans="1:15" ht="15" customHeight="1" x14ac:dyDescent="0.25">
      <c r="A3107" s="263" t="s">
        <v>3221</v>
      </c>
      <c r="B3107" s="173" t="s">
        <v>2108</v>
      </c>
      <c r="C3107" s="174" t="s">
        <v>4049</v>
      </c>
      <c r="D3107" s="173" t="s">
        <v>1472</v>
      </c>
      <c r="E3107" s="173" t="s">
        <v>2486</v>
      </c>
      <c r="F3107" s="289">
        <v>14.61</v>
      </c>
      <c r="G3107" s="333">
        <f>ROUND(SUMIF(Anlagenbewegungsdaten!B:B,A3107,Anlagenbewegungsdaten!C:C),3)</f>
        <v>0</v>
      </c>
      <c r="H3107" s="334">
        <f>IF(ISBLANK(F3107),ROUND(SUMIF(Anlagenbewegungsdaten!B:B,A3107,Anlagenbewegungsdaten!D:D),2),ROUND(G3107*F3107%,2))</f>
        <v>0</v>
      </c>
      <c r="I3107" s="334">
        <f>ROUND((H3107-SUMIF(Anlagenbewegungsdaten!$B:$B,A3107,Anlagenbewegungsdaten!D:D)),3)</f>
        <v>0</v>
      </c>
      <c r="J3107" s="335" t="s">
        <v>5179</v>
      </c>
      <c r="K3107" s="335" t="s">
        <v>5193</v>
      </c>
      <c r="L3107" s="516">
        <v>11.69</v>
      </c>
      <c r="M3107" s="332">
        <f>ROUND(SUMIF(Anlagenbewegungsdaten_AV!B:B,A3107,Anlagenbewegungsdaten_AV!C:C),3)</f>
        <v>0</v>
      </c>
      <c r="N3107" s="330">
        <f>IF(ISBLANK(L3107),ROUND(SUMIF(Anlagenbewegungsdaten_AV!B:B,A3107,Anlagenbewegungsdaten_AV!D:D),2),ROUND(M3107*L3107%,2))</f>
        <v>0</v>
      </c>
      <c r="O3107" s="330">
        <f>ROUND(N3107-SUMIF(Anlagenbewegungsdaten_AV!B:B,A3107,Anlagenbewegungsdaten_AV!D:D),3)</f>
        <v>0</v>
      </c>
    </row>
    <row r="3108" spans="1:15" ht="15" customHeight="1" x14ac:dyDescent="0.25">
      <c r="A3108" s="263" t="s">
        <v>3222</v>
      </c>
      <c r="B3108" s="173" t="s">
        <v>2108</v>
      </c>
      <c r="C3108" s="174" t="s">
        <v>4049</v>
      </c>
      <c r="D3108" s="173" t="s">
        <v>1474</v>
      </c>
      <c r="E3108" s="173" t="s">
        <v>2483</v>
      </c>
      <c r="F3108" s="289">
        <v>10.15</v>
      </c>
      <c r="G3108" s="333">
        <f>ROUND(SUMIF(Anlagenbewegungsdaten!B:B,A3108,Anlagenbewegungsdaten!C:C),3)</f>
        <v>0</v>
      </c>
      <c r="H3108" s="334">
        <f>IF(ISBLANK(F3108),ROUND(SUMIF(Anlagenbewegungsdaten!B:B,A3108,Anlagenbewegungsdaten!D:D),2),ROUND(G3108*F3108%,2))</f>
        <v>0</v>
      </c>
      <c r="I3108" s="334">
        <f>ROUND((H3108-SUMIF(Anlagenbewegungsdaten!$B:$B,A3108,Anlagenbewegungsdaten!D:D)),3)</f>
        <v>0</v>
      </c>
      <c r="J3108" s="335" t="s">
        <v>5179</v>
      </c>
      <c r="K3108" s="335" t="s">
        <v>5193</v>
      </c>
      <c r="L3108" s="516">
        <v>8.1199999999999992</v>
      </c>
      <c r="M3108" s="332">
        <f>ROUND(SUMIF(Anlagenbewegungsdaten_AV!B:B,A3108,Anlagenbewegungsdaten_AV!C:C),3)</f>
        <v>0</v>
      </c>
      <c r="N3108" s="330">
        <f>IF(ISBLANK(L3108),ROUND(SUMIF(Anlagenbewegungsdaten_AV!B:B,A3108,Anlagenbewegungsdaten_AV!D:D),2),ROUND(M3108*L3108%,2))</f>
        <v>0</v>
      </c>
      <c r="O3108" s="330">
        <f>ROUND(N3108-SUMIF(Anlagenbewegungsdaten_AV!B:B,A3108,Anlagenbewegungsdaten_AV!D:D),3)</f>
        <v>0</v>
      </c>
    </row>
    <row r="3109" spans="1:15" ht="15" customHeight="1" x14ac:dyDescent="0.25">
      <c r="A3109" s="263" t="s">
        <v>3223</v>
      </c>
      <c r="B3109" s="173" t="s">
        <v>2108</v>
      </c>
      <c r="C3109" s="174" t="s">
        <v>4049</v>
      </c>
      <c r="D3109" s="173" t="s">
        <v>1476</v>
      </c>
      <c r="E3109" s="173" t="s">
        <v>2486</v>
      </c>
      <c r="F3109" s="289">
        <v>13.12</v>
      </c>
      <c r="G3109" s="333">
        <f>ROUND(SUMIF(Anlagenbewegungsdaten!B:B,A3109,Anlagenbewegungsdaten!C:C),3)</f>
        <v>0</v>
      </c>
      <c r="H3109" s="334">
        <f>IF(ISBLANK(F3109),ROUND(SUMIF(Anlagenbewegungsdaten!B:B,A3109,Anlagenbewegungsdaten!D:D),2),ROUND(G3109*F3109%,2))</f>
        <v>0</v>
      </c>
      <c r="I3109" s="334">
        <f>ROUND((H3109-SUMIF(Anlagenbewegungsdaten!$B:$B,A3109,Anlagenbewegungsdaten!D:D)),3)</f>
        <v>0</v>
      </c>
      <c r="J3109" s="335" t="s">
        <v>5179</v>
      </c>
      <c r="K3109" s="335" t="s">
        <v>5193</v>
      </c>
      <c r="L3109" s="516">
        <v>10.5</v>
      </c>
      <c r="M3109" s="332">
        <f>ROUND(SUMIF(Anlagenbewegungsdaten_AV!B:B,A3109,Anlagenbewegungsdaten_AV!C:C),3)</f>
        <v>0</v>
      </c>
      <c r="N3109" s="330">
        <f>IF(ISBLANK(L3109),ROUND(SUMIF(Anlagenbewegungsdaten_AV!B:B,A3109,Anlagenbewegungsdaten_AV!D:D),2),ROUND(M3109*L3109%,2))</f>
        <v>0</v>
      </c>
      <c r="O3109" s="330">
        <f>ROUND(N3109-SUMIF(Anlagenbewegungsdaten_AV!B:B,A3109,Anlagenbewegungsdaten_AV!D:D),3)</f>
        <v>0</v>
      </c>
    </row>
    <row r="3110" spans="1:15" ht="15" customHeight="1" x14ac:dyDescent="0.25">
      <c r="A3110" s="263" t="s">
        <v>3224</v>
      </c>
      <c r="B3110" s="173" t="s">
        <v>2108</v>
      </c>
      <c r="C3110" s="174" t="s">
        <v>4049</v>
      </c>
      <c r="D3110" s="173" t="s">
        <v>1478</v>
      </c>
      <c r="E3110" s="173" t="s">
        <v>2483</v>
      </c>
      <c r="F3110" s="289">
        <v>14.11</v>
      </c>
      <c r="G3110" s="333">
        <f>ROUND(SUMIF(Anlagenbewegungsdaten!B:B,A3110,Anlagenbewegungsdaten!C:C),3)</f>
        <v>0</v>
      </c>
      <c r="H3110" s="334">
        <f>IF(ISBLANK(F3110),ROUND(SUMIF(Anlagenbewegungsdaten!B:B,A3110,Anlagenbewegungsdaten!D:D),2),ROUND(G3110*F3110%,2))</f>
        <v>0</v>
      </c>
      <c r="I3110" s="334">
        <f>ROUND((H3110-SUMIF(Anlagenbewegungsdaten!$B:$B,A3110,Anlagenbewegungsdaten!D:D)),3)</f>
        <v>0</v>
      </c>
      <c r="J3110" s="335" t="s">
        <v>5179</v>
      </c>
      <c r="K3110" s="335" t="s">
        <v>5193</v>
      </c>
      <c r="L3110" s="516">
        <v>11.29</v>
      </c>
      <c r="M3110" s="332">
        <f>ROUND(SUMIF(Anlagenbewegungsdaten_AV!B:B,A3110,Anlagenbewegungsdaten_AV!C:C),3)</f>
        <v>0</v>
      </c>
      <c r="N3110" s="330">
        <f>IF(ISBLANK(L3110),ROUND(SUMIF(Anlagenbewegungsdaten_AV!B:B,A3110,Anlagenbewegungsdaten_AV!D:D),2),ROUND(M3110*L3110%,2))</f>
        <v>0</v>
      </c>
      <c r="O3110" s="330">
        <f>ROUND(N3110-SUMIF(Anlagenbewegungsdaten_AV!B:B,A3110,Anlagenbewegungsdaten_AV!D:D),3)</f>
        <v>0</v>
      </c>
    </row>
    <row r="3111" spans="1:15" ht="15" customHeight="1" x14ac:dyDescent="0.25">
      <c r="A3111" s="263" t="s">
        <v>3225</v>
      </c>
      <c r="B3111" s="173" t="s">
        <v>2108</v>
      </c>
      <c r="C3111" s="174" t="s">
        <v>4049</v>
      </c>
      <c r="D3111" s="173" t="s">
        <v>1480</v>
      </c>
      <c r="E3111" s="173" t="s">
        <v>2486</v>
      </c>
      <c r="F3111" s="289">
        <v>17.079999999999998</v>
      </c>
      <c r="G3111" s="333">
        <f>ROUND(SUMIF(Anlagenbewegungsdaten!B:B,A3111,Anlagenbewegungsdaten!C:C),3)</f>
        <v>0</v>
      </c>
      <c r="H3111" s="334">
        <f>IF(ISBLANK(F3111),ROUND(SUMIF(Anlagenbewegungsdaten!B:B,A3111,Anlagenbewegungsdaten!D:D),2),ROUND(G3111*F3111%,2))</f>
        <v>0</v>
      </c>
      <c r="I3111" s="334">
        <f>ROUND((H3111-SUMIF(Anlagenbewegungsdaten!$B:$B,A3111,Anlagenbewegungsdaten!D:D)),3)</f>
        <v>0</v>
      </c>
      <c r="J3111" s="335" t="s">
        <v>5179</v>
      </c>
      <c r="K3111" s="335" t="s">
        <v>5193</v>
      </c>
      <c r="L3111" s="516">
        <v>13.66</v>
      </c>
      <c r="M3111" s="332">
        <f>ROUND(SUMIF(Anlagenbewegungsdaten_AV!B:B,A3111,Anlagenbewegungsdaten_AV!C:C),3)</f>
        <v>0</v>
      </c>
      <c r="N3111" s="330">
        <f>IF(ISBLANK(L3111),ROUND(SUMIF(Anlagenbewegungsdaten_AV!B:B,A3111,Anlagenbewegungsdaten_AV!D:D),2),ROUND(M3111*L3111%,2))</f>
        <v>0</v>
      </c>
      <c r="O3111" s="330">
        <f>ROUND(N3111-SUMIF(Anlagenbewegungsdaten_AV!B:B,A3111,Anlagenbewegungsdaten_AV!D:D),3)</f>
        <v>0</v>
      </c>
    </row>
    <row r="3112" spans="1:15" ht="15" customHeight="1" x14ac:dyDescent="0.25">
      <c r="A3112" s="263" t="s">
        <v>3226</v>
      </c>
      <c r="B3112" s="173" t="s">
        <v>2108</v>
      </c>
      <c r="C3112" s="174" t="s">
        <v>4049</v>
      </c>
      <c r="D3112" s="173" t="s">
        <v>1482</v>
      </c>
      <c r="E3112" s="173" t="s">
        <v>2483</v>
      </c>
      <c r="F3112" s="289">
        <v>12.63</v>
      </c>
      <c r="G3112" s="333">
        <f>ROUND(SUMIF(Anlagenbewegungsdaten!B:B,A3112,Anlagenbewegungsdaten!C:C),3)</f>
        <v>0</v>
      </c>
      <c r="H3112" s="334">
        <f>IF(ISBLANK(F3112),ROUND(SUMIF(Anlagenbewegungsdaten!B:B,A3112,Anlagenbewegungsdaten!D:D),2),ROUND(G3112*F3112%,2))</f>
        <v>0</v>
      </c>
      <c r="I3112" s="334">
        <f>ROUND((H3112-SUMIF(Anlagenbewegungsdaten!$B:$B,A3112,Anlagenbewegungsdaten!D:D)),3)</f>
        <v>0</v>
      </c>
      <c r="J3112" s="335" t="s">
        <v>5179</v>
      </c>
      <c r="K3112" s="335" t="s">
        <v>5193</v>
      </c>
      <c r="L3112" s="516">
        <v>10.1</v>
      </c>
      <c r="M3112" s="332">
        <f>ROUND(SUMIF(Anlagenbewegungsdaten_AV!B:B,A3112,Anlagenbewegungsdaten_AV!C:C),3)</f>
        <v>0</v>
      </c>
      <c r="N3112" s="330">
        <f>IF(ISBLANK(L3112),ROUND(SUMIF(Anlagenbewegungsdaten_AV!B:B,A3112,Anlagenbewegungsdaten_AV!D:D),2),ROUND(M3112*L3112%,2))</f>
        <v>0</v>
      </c>
      <c r="O3112" s="330">
        <f>ROUND(N3112-SUMIF(Anlagenbewegungsdaten_AV!B:B,A3112,Anlagenbewegungsdaten_AV!D:D),3)</f>
        <v>0</v>
      </c>
    </row>
    <row r="3113" spans="1:15" ht="15" customHeight="1" x14ac:dyDescent="0.25">
      <c r="A3113" s="263" t="s">
        <v>3227</v>
      </c>
      <c r="B3113" s="173" t="s">
        <v>2108</v>
      </c>
      <c r="C3113" s="174" t="s">
        <v>4049</v>
      </c>
      <c r="D3113" s="173" t="s">
        <v>1484</v>
      </c>
      <c r="E3113" s="173" t="s">
        <v>2486</v>
      </c>
      <c r="F3113" s="289">
        <v>15.6</v>
      </c>
      <c r="G3113" s="333">
        <f>ROUND(SUMIF(Anlagenbewegungsdaten!B:B,A3113,Anlagenbewegungsdaten!C:C),3)</f>
        <v>0</v>
      </c>
      <c r="H3113" s="334">
        <f>IF(ISBLANK(F3113),ROUND(SUMIF(Anlagenbewegungsdaten!B:B,A3113,Anlagenbewegungsdaten!D:D),2),ROUND(G3113*F3113%,2))</f>
        <v>0</v>
      </c>
      <c r="I3113" s="334">
        <f>ROUND((H3113-SUMIF(Anlagenbewegungsdaten!$B:$B,A3113,Anlagenbewegungsdaten!D:D)),3)</f>
        <v>0</v>
      </c>
      <c r="J3113" s="335" t="s">
        <v>5179</v>
      </c>
      <c r="K3113" s="335" t="s">
        <v>5193</v>
      </c>
      <c r="L3113" s="516">
        <v>12.48</v>
      </c>
      <c r="M3113" s="332">
        <f>ROUND(SUMIF(Anlagenbewegungsdaten_AV!B:B,A3113,Anlagenbewegungsdaten_AV!C:C),3)</f>
        <v>0</v>
      </c>
      <c r="N3113" s="330">
        <f>IF(ISBLANK(L3113),ROUND(SUMIF(Anlagenbewegungsdaten_AV!B:B,A3113,Anlagenbewegungsdaten_AV!D:D),2),ROUND(M3113*L3113%,2))</f>
        <v>0</v>
      </c>
      <c r="O3113" s="330">
        <f>ROUND(N3113-SUMIF(Anlagenbewegungsdaten_AV!B:B,A3113,Anlagenbewegungsdaten_AV!D:D),3)</f>
        <v>0</v>
      </c>
    </row>
    <row r="3114" spans="1:15" ht="15" customHeight="1" x14ac:dyDescent="0.25">
      <c r="A3114" s="263" t="s">
        <v>3228</v>
      </c>
      <c r="B3114" s="173" t="s">
        <v>2108</v>
      </c>
      <c r="C3114" s="174" t="s">
        <v>4049</v>
      </c>
      <c r="D3114" s="173" t="s">
        <v>1486</v>
      </c>
      <c r="E3114" s="173" t="s">
        <v>2486</v>
      </c>
      <c r="F3114" s="289">
        <v>10.68</v>
      </c>
      <c r="G3114" s="333">
        <f>ROUND(SUMIF(Anlagenbewegungsdaten!B:B,A3114,Anlagenbewegungsdaten!C:C),3)</f>
        <v>0</v>
      </c>
      <c r="H3114" s="334">
        <f>IF(ISBLANK(F3114),ROUND(SUMIF(Anlagenbewegungsdaten!B:B,A3114,Anlagenbewegungsdaten!D:D),2),ROUND(G3114*F3114%,2))</f>
        <v>0</v>
      </c>
      <c r="I3114" s="334">
        <f>ROUND((H3114-SUMIF(Anlagenbewegungsdaten!$B:$B,A3114,Anlagenbewegungsdaten!D:D)),3)</f>
        <v>0</v>
      </c>
      <c r="J3114" s="335" t="s">
        <v>5179</v>
      </c>
      <c r="K3114" s="335" t="s">
        <v>5193</v>
      </c>
      <c r="L3114" s="516">
        <v>8.5399999999999991</v>
      </c>
      <c r="M3114" s="332">
        <f>ROUND(SUMIF(Anlagenbewegungsdaten_AV!B:B,A3114,Anlagenbewegungsdaten_AV!C:C),3)</f>
        <v>0</v>
      </c>
      <c r="N3114" s="330">
        <f>IF(ISBLANK(L3114),ROUND(SUMIF(Anlagenbewegungsdaten_AV!B:B,A3114,Anlagenbewegungsdaten_AV!D:D),2),ROUND(M3114*L3114%,2))</f>
        <v>0</v>
      </c>
      <c r="O3114" s="330">
        <f>ROUND(N3114-SUMIF(Anlagenbewegungsdaten_AV!B:B,A3114,Anlagenbewegungsdaten_AV!D:D),3)</f>
        <v>0</v>
      </c>
    </row>
    <row r="3115" spans="1:15" ht="15" customHeight="1" x14ac:dyDescent="0.25">
      <c r="A3115" s="263" t="s">
        <v>3756</v>
      </c>
      <c r="B3115" s="173" t="s">
        <v>2108</v>
      </c>
      <c r="C3115" s="174" t="s">
        <v>4050</v>
      </c>
      <c r="D3115" s="173" t="s">
        <v>1219</v>
      </c>
      <c r="E3115" s="173" t="s">
        <v>2483</v>
      </c>
      <c r="F3115" s="289">
        <v>11.44</v>
      </c>
      <c r="G3115" s="333">
        <f>ROUND(SUMIF(Anlagenbewegungsdaten!B:B,A3115,Anlagenbewegungsdaten!C:C),3)</f>
        <v>0</v>
      </c>
      <c r="H3115" s="334">
        <f>IF(ISBLANK(F3115),ROUND(SUMIF(Anlagenbewegungsdaten!B:B,A3115,Anlagenbewegungsdaten!D:D),2),ROUND(G3115*F3115%,2))</f>
        <v>0</v>
      </c>
      <c r="I3115" s="334">
        <f>ROUND((H3115-SUMIF(Anlagenbewegungsdaten!$B:$B,A3115,Anlagenbewegungsdaten!D:D)),3)</f>
        <v>0</v>
      </c>
      <c r="J3115" s="335" t="s">
        <v>5179</v>
      </c>
      <c r="K3115" s="335" t="s">
        <v>5193</v>
      </c>
      <c r="L3115" s="516">
        <v>9.15</v>
      </c>
      <c r="M3115" s="332">
        <f>ROUND(SUMIF(Anlagenbewegungsdaten_AV!B:B,A3115,Anlagenbewegungsdaten_AV!C:C),3)</f>
        <v>0</v>
      </c>
      <c r="N3115" s="330">
        <f>IF(ISBLANK(L3115),ROUND(SUMIF(Anlagenbewegungsdaten_AV!B:B,A3115,Anlagenbewegungsdaten_AV!D:D),2),ROUND(M3115*L3115%,2))</f>
        <v>0</v>
      </c>
      <c r="O3115" s="330">
        <f>ROUND(N3115-SUMIF(Anlagenbewegungsdaten_AV!B:B,A3115,Anlagenbewegungsdaten_AV!D:D),3)</f>
        <v>0</v>
      </c>
    </row>
    <row r="3116" spans="1:15" ht="15" customHeight="1" x14ac:dyDescent="0.25">
      <c r="A3116" s="263" t="s">
        <v>3757</v>
      </c>
      <c r="B3116" s="173" t="s">
        <v>2108</v>
      </c>
      <c r="C3116" s="174" t="s">
        <v>4050</v>
      </c>
      <c r="D3116" s="173" t="s">
        <v>1221</v>
      </c>
      <c r="E3116" s="173" t="s">
        <v>2486</v>
      </c>
      <c r="F3116" s="289">
        <v>14.379999999999999</v>
      </c>
      <c r="G3116" s="333">
        <f>ROUND(SUMIF(Anlagenbewegungsdaten!B:B,A3116,Anlagenbewegungsdaten!C:C),3)</f>
        <v>0</v>
      </c>
      <c r="H3116" s="334">
        <f>IF(ISBLANK(F3116),ROUND(SUMIF(Anlagenbewegungsdaten!B:B,A3116,Anlagenbewegungsdaten!D:D),2),ROUND(G3116*F3116%,2))</f>
        <v>0</v>
      </c>
      <c r="I3116" s="334">
        <f>ROUND((H3116-SUMIF(Anlagenbewegungsdaten!$B:$B,A3116,Anlagenbewegungsdaten!D:D)),3)</f>
        <v>0</v>
      </c>
      <c r="J3116" s="335" t="s">
        <v>5179</v>
      </c>
      <c r="K3116" s="335" t="s">
        <v>5193</v>
      </c>
      <c r="L3116" s="516">
        <v>11.5</v>
      </c>
      <c r="M3116" s="332">
        <f>ROUND(SUMIF(Anlagenbewegungsdaten_AV!B:B,A3116,Anlagenbewegungsdaten_AV!C:C),3)</f>
        <v>0</v>
      </c>
      <c r="N3116" s="330">
        <f>IF(ISBLANK(L3116),ROUND(SUMIF(Anlagenbewegungsdaten_AV!B:B,A3116,Anlagenbewegungsdaten_AV!D:D),2),ROUND(M3116*L3116%,2))</f>
        <v>0</v>
      </c>
      <c r="O3116" s="330">
        <f>ROUND(N3116-SUMIF(Anlagenbewegungsdaten_AV!B:B,A3116,Anlagenbewegungsdaten_AV!D:D),3)</f>
        <v>0</v>
      </c>
    </row>
    <row r="3117" spans="1:15" ht="15" customHeight="1" x14ac:dyDescent="0.25">
      <c r="A3117" s="263" t="s">
        <v>3758</v>
      </c>
      <c r="B3117" s="173" t="s">
        <v>2108</v>
      </c>
      <c r="C3117" s="174" t="s">
        <v>4050</v>
      </c>
      <c r="D3117" s="174" t="s">
        <v>1223</v>
      </c>
      <c r="E3117" s="173" t="s">
        <v>2483</v>
      </c>
      <c r="F3117" s="289">
        <v>12.42</v>
      </c>
      <c r="G3117" s="333">
        <f>ROUND(SUMIF(Anlagenbewegungsdaten!B:B,A3117,Anlagenbewegungsdaten!C:C),3)</f>
        <v>0</v>
      </c>
      <c r="H3117" s="334">
        <f>IF(ISBLANK(F3117),ROUND(SUMIF(Anlagenbewegungsdaten!B:B,A3117,Anlagenbewegungsdaten!D:D),2),ROUND(G3117*F3117%,2))</f>
        <v>0</v>
      </c>
      <c r="I3117" s="334">
        <f>ROUND((H3117-SUMIF(Anlagenbewegungsdaten!$B:$B,A3117,Anlagenbewegungsdaten!D:D)),3)</f>
        <v>0</v>
      </c>
      <c r="J3117" s="335" t="s">
        <v>5179</v>
      </c>
      <c r="K3117" s="335" t="s">
        <v>5193</v>
      </c>
      <c r="L3117" s="516">
        <v>9.94</v>
      </c>
      <c r="M3117" s="332">
        <f>ROUND(SUMIF(Anlagenbewegungsdaten_AV!B:B,A3117,Anlagenbewegungsdaten_AV!C:C),3)</f>
        <v>0</v>
      </c>
      <c r="N3117" s="330">
        <f>IF(ISBLANK(L3117),ROUND(SUMIF(Anlagenbewegungsdaten_AV!B:B,A3117,Anlagenbewegungsdaten_AV!D:D),2),ROUND(M3117*L3117%,2))</f>
        <v>0</v>
      </c>
      <c r="O3117" s="330">
        <f>ROUND(N3117-SUMIF(Anlagenbewegungsdaten_AV!B:B,A3117,Anlagenbewegungsdaten_AV!D:D),3)</f>
        <v>0</v>
      </c>
    </row>
    <row r="3118" spans="1:15" ht="15" customHeight="1" x14ac:dyDescent="0.25">
      <c r="A3118" s="263" t="s">
        <v>3759</v>
      </c>
      <c r="B3118" s="173" t="s">
        <v>2108</v>
      </c>
      <c r="C3118" s="174" t="s">
        <v>4050</v>
      </c>
      <c r="D3118" s="174" t="s">
        <v>1225</v>
      </c>
      <c r="E3118" s="173" t="s">
        <v>2486</v>
      </c>
      <c r="F3118" s="289">
        <v>15.36</v>
      </c>
      <c r="G3118" s="333">
        <f>ROUND(SUMIF(Anlagenbewegungsdaten!B:B,A3118,Anlagenbewegungsdaten!C:C),3)</f>
        <v>0</v>
      </c>
      <c r="H3118" s="334">
        <f>IF(ISBLANK(F3118),ROUND(SUMIF(Anlagenbewegungsdaten!B:B,A3118,Anlagenbewegungsdaten!D:D),2),ROUND(G3118*F3118%,2))</f>
        <v>0</v>
      </c>
      <c r="I3118" s="334">
        <f>ROUND((H3118-SUMIF(Anlagenbewegungsdaten!$B:$B,A3118,Anlagenbewegungsdaten!D:D)),3)</f>
        <v>0</v>
      </c>
      <c r="J3118" s="335" t="s">
        <v>5179</v>
      </c>
      <c r="K3118" s="335" t="s">
        <v>5193</v>
      </c>
      <c r="L3118" s="516">
        <v>12.29</v>
      </c>
      <c r="M3118" s="332">
        <f>ROUND(SUMIF(Anlagenbewegungsdaten_AV!B:B,A3118,Anlagenbewegungsdaten_AV!C:C),3)</f>
        <v>0</v>
      </c>
      <c r="N3118" s="330">
        <f>IF(ISBLANK(L3118),ROUND(SUMIF(Anlagenbewegungsdaten_AV!B:B,A3118,Anlagenbewegungsdaten_AV!D:D),2),ROUND(M3118*L3118%,2))</f>
        <v>0</v>
      </c>
      <c r="O3118" s="330">
        <f>ROUND(N3118-SUMIF(Anlagenbewegungsdaten_AV!B:B,A3118,Anlagenbewegungsdaten_AV!D:D),3)</f>
        <v>0</v>
      </c>
    </row>
    <row r="3119" spans="1:15" ht="15" customHeight="1" x14ac:dyDescent="0.25">
      <c r="A3119" s="263" t="s">
        <v>3760</v>
      </c>
      <c r="B3119" s="173" t="s">
        <v>2108</v>
      </c>
      <c r="C3119" s="174" t="s">
        <v>4050</v>
      </c>
      <c r="D3119" s="173" t="s">
        <v>1227</v>
      </c>
      <c r="E3119" s="173" t="s">
        <v>2483</v>
      </c>
      <c r="F3119" s="289">
        <v>17.32</v>
      </c>
      <c r="G3119" s="333">
        <f>ROUND(SUMIF(Anlagenbewegungsdaten!B:B,A3119,Anlagenbewegungsdaten!C:C),3)</f>
        <v>0</v>
      </c>
      <c r="H3119" s="334">
        <f>IF(ISBLANK(F3119),ROUND(SUMIF(Anlagenbewegungsdaten!B:B,A3119,Anlagenbewegungsdaten!D:D),2),ROUND(G3119*F3119%,2))</f>
        <v>0</v>
      </c>
      <c r="I3119" s="334">
        <f>ROUND((H3119-SUMIF(Anlagenbewegungsdaten!$B:$B,A3119,Anlagenbewegungsdaten!D:D)),3)</f>
        <v>0</v>
      </c>
      <c r="J3119" s="335" t="s">
        <v>5179</v>
      </c>
      <c r="K3119" s="335" t="s">
        <v>5193</v>
      </c>
      <c r="L3119" s="516">
        <v>13.86</v>
      </c>
      <c r="M3119" s="332">
        <f>ROUND(SUMIF(Anlagenbewegungsdaten_AV!B:B,A3119,Anlagenbewegungsdaten_AV!C:C),3)</f>
        <v>0</v>
      </c>
      <c r="N3119" s="330">
        <f>IF(ISBLANK(L3119),ROUND(SUMIF(Anlagenbewegungsdaten_AV!B:B,A3119,Anlagenbewegungsdaten_AV!D:D),2),ROUND(M3119*L3119%,2))</f>
        <v>0</v>
      </c>
      <c r="O3119" s="330">
        <f>ROUND(N3119-SUMIF(Anlagenbewegungsdaten_AV!B:B,A3119,Anlagenbewegungsdaten_AV!D:D),3)</f>
        <v>0</v>
      </c>
    </row>
    <row r="3120" spans="1:15" ht="15" customHeight="1" x14ac:dyDescent="0.25">
      <c r="A3120" s="263" t="s">
        <v>3761</v>
      </c>
      <c r="B3120" s="173" t="s">
        <v>2108</v>
      </c>
      <c r="C3120" s="174" t="s">
        <v>4050</v>
      </c>
      <c r="D3120" s="173" t="s">
        <v>1229</v>
      </c>
      <c r="E3120" s="173" t="s">
        <v>2486</v>
      </c>
      <c r="F3120" s="289">
        <v>20.259999999999998</v>
      </c>
      <c r="G3120" s="333">
        <f>ROUND(SUMIF(Anlagenbewegungsdaten!B:B,A3120,Anlagenbewegungsdaten!C:C),3)</f>
        <v>0</v>
      </c>
      <c r="H3120" s="334">
        <f>IF(ISBLANK(F3120),ROUND(SUMIF(Anlagenbewegungsdaten!B:B,A3120,Anlagenbewegungsdaten!D:D),2),ROUND(G3120*F3120%,2))</f>
        <v>0</v>
      </c>
      <c r="I3120" s="334">
        <f>ROUND((H3120-SUMIF(Anlagenbewegungsdaten!$B:$B,A3120,Anlagenbewegungsdaten!D:D)),3)</f>
        <v>0</v>
      </c>
      <c r="J3120" s="335" t="s">
        <v>5179</v>
      </c>
      <c r="K3120" s="335" t="s">
        <v>5193</v>
      </c>
      <c r="L3120" s="516">
        <v>16.21</v>
      </c>
      <c r="M3120" s="332">
        <f>ROUND(SUMIF(Anlagenbewegungsdaten_AV!B:B,A3120,Anlagenbewegungsdaten_AV!C:C),3)</f>
        <v>0</v>
      </c>
      <c r="N3120" s="330">
        <f>IF(ISBLANK(L3120),ROUND(SUMIF(Anlagenbewegungsdaten_AV!B:B,A3120,Anlagenbewegungsdaten_AV!D:D),2),ROUND(M3120*L3120%,2))</f>
        <v>0</v>
      </c>
      <c r="O3120" s="330">
        <f>ROUND(N3120-SUMIF(Anlagenbewegungsdaten_AV!B:B,A3120,Anlagenbewegungsdaten_AV!D:D),3)</f>
        <v>0</v>
      </c>
    </row>
    <row r="3121" spans="1:15" ht="15" customHeight="1" x14ac:dyDescent="0.25">
      <c r="A3121" s="263" t="s">
        <v>3762</v>
      </c>
      <c r="B3121" s="173" t="s">
        <v>2108</v>
      </c>
      <c r="C3121" s="174" t="s">
        <v>4050</v>
      </c>
      <c r="D3121" s="174" t="s">
        <v>1231</v>
      </c>
      <c r="E3121" s="173" t="s">
        <v>2483</v>
      </c>
      <c r="F3121" s="289">
        <v>18.299999999999997</v>
      </c>
      <c r="G3121" s="333">
        <f>ROUND(SUMIF(Anlagenbewegungsdaten!B:B,A3121,Anlagenbewegungsdaten!C:C),3)</f>
        <v>0</v>
      </c>
      <c r="H3121" s="334">
        <f>IF(ISBLANK(F3121),ROUND(SUMIF(Anlagenbewegungsdaten!B:B,A3121,Anlagenbewegungsdaten!D:D),2),ROUND(G3121*F3121%,2))</f>
        <v>0</v>
      </c>
      <c r="I3121" s="334">
        <f>ROUND((H3121-SUMIF(Anlagenbewegungsdaten!$B:$B,A3121,Anlagenbewegungsdaten!D:D)),3)</f>
        <v>0</v>
      </c>
      <c r="J3121" s="335" t="s">
        <v>5179</v>
      </c>
      <c r="K3121" s="335" t="s">
        <v>5193</v>
      </c>
      <c r="L3121" s="516">
        <v>14.64</v>
      </c>
      <c r="M3121" s="332">
        <f>ROUND(SUMIF(Anlagenbewegungsdaten_AV!B:B,A3121,Anlagenbewegungsdaten_AV!C:C),3)</f>
        <v>0</v>
      </c>
      <c r="N3121" s="330">
        <f>IF(ISBLANK(L3121),ROUND(SUMIF(Anlagenbewegungsdaten_AV!B:B,A3121,Anlagenbewegungsdaten_AV!D:D),2),ROUND(M3121*L3121%,2))</f>
        <v>0</v>
      </c>
      <c r="O3121" s="330">
        <f>ROUND(N3121-SUMIF(Anlagenbewegungsdaten_AV!B:B,A3121,Anlagenbewegungsdaten_AV!D:D),3)</f>
        <v>0</v>
      </c>
    </row>
    <row r="3122" spans="1:15" ht="15" customHeight="1" x14ac:dyDescent="0.25">
      <c r="A3122" s="263" t="s">
        <v>3763</v>
      </c>
      <c r="B3122" s="173" t="s">
        <v>2108</v>
      </c>
      <c r="C3122" s="174" t="s">
        <v>4050</v>
      </c>
      <c r="D3122" s="174" t="s">
        <v>1233</v>
      </c>
      <c r="E3122" s="173" t="s">
        <v>2486</v>
      </c>
      <c r="F3122" s="289">
        <v>21.240000000000002</v>
      </c>
      <c r="G3122" s="333">
        <f>ROUND(SUMIF(Anlagenbewegungsdaten!B:B,A3122,Anlagenbewegungsdaten!C:C),3)</f>
        <v>0</v>
      </c>
      <c r="H3122" s="334">
        <f>IF(ISBLANK(F3122),ROUND(SUMIF(Anlagenbewegungsdaten!B:B,A3122,Anlagenbewegungsdaten!D:D),2),ROUND(G3122*F3122%,2))</f>
        <v>0</v>
      </c>
      <c r="I3122" s="334">
        <f>ROUND((H3122-SUMIF(Anlagenbewegungsdaten!$B:$B,A3122,Anlagenbewegungsdaten!D:D)),3)</f>
        <v>0</v>
      </c>
      <c r="J3122" s="335" t="s">
        <v>5179</v>
      </c>
      <c r="K3122" s="335" t="s">
        <v>5193</v>
      </c>
      <c r="L3122" s="516">
        <v>16.989999999999998</v>
      </c>
      <c r="M3122" s="332">
        <f>ROUND(SUMIF(Anlagenbewegungsdaten_AV!B:B,A3122,Anlagenbewegungsdaten_AV!C:C),3)</f>
        <v>0</v>
      </c>
      <c r="N3122" s="330">
        <f>IF(ISBLANK(L3122),ROUND(SUMIF(Anlagenbewegungsdaten_AV!B:B,A3122,Anlagenbewegungsdaten_AV!D:D),2),ROUND(M3122*L3122%,2))</f>
        <v>0</v>
      </c>
      <c r="O3122" s="330">
        <f>ROUND(N3122-SUMIF(Anlagenbewegungsdaten_AV!B:B,A3122,Anlagenbewegungsdaten_AV!D:D),3)</f>
        <v>0</v>
      </c>
    </row>
    <row r="3123" spans="1:15" ht="15" customHeight="1" x14ac:dyDescent="0.25">
      <c r="A3123" s="263" t="s">
        <v>3764</v>
      </c>
      <c r="B3123" s="173" t="s">
        <v>2108</v>
      </c>
      <c r="C3123" s="174" t="s">
        <v>4050</v>
      </c>
      <c r="D3123" s="173" t="s">
        <v>1235</v>
      </c>
      <c r="E3123" s="173" t="s">
        <v>2483</v>
      </c>
      <c r="F3123" s="289">
        <v>18.3</v>
      </c>
      <c r="G3123" s="333">
        <f>ROUND(SUMIF(Anlagenbewegungsdaten!B:B,A3123,Anlagenbewegungsdaten!C:C),3)</f>
        <v>0</v>
      </c>
      <c r="H3123" s="334">
        <f>IF(ISBLANK(F3123),ROUND(SUMIF(Anlagenbewegungsdaten!B:B,A3123,Anlagenbewegungsdaten!D:D),2),ROUND(G3123*F3123%,2))</f>
        <v>0</v>
      </c>
      <c r="I3123" s="334">
        <f>ROUND((H3123-SUMIF(Anlagenbewegungsdaten!$B:$B,A3123,Anlagenbewegungsdaten!D:D)),3)</f>
        <v>0</v>
      </c>
      <c r="J3123" s="335" t="s">
        <v>5179</v>
      </c>
      <c r="K3123" s="335" t="s">
        <v>5193</v>
      </c>
      <c r="L3123" s="516">
        <v>14.64</v>
      </c>
      <c r="M3123" s="332">
        <f>ROUND(SUMIF(Anlagenbewegungsdaten_AV!B:B,A3123,Anlagenbewegungsdaten_AV!C:C),3)</f>
        <v>0</v>
      </c>
      <c r="N3123" s="330">
        <f>IF(ISBLANK(L3123),ROUND(SUMIF(Anlagenbewegungsdaten_AV!B:B,A3123,Anlagenbewegungsdaten_AV!D:D),2),ROUND(M3123*L3123%,2))</f>
        <v>0</v>
      </c>
      <c r="O3123" s="330">
        <f>ROUND(N3123-SUMIF(Anlagenbewegungsdaten_AV!B:B,A3123,Anlagenbewegungsdaten_AV!D:D),3)</f>
        <v>0</v>
      </c>
    </row>
    <row r="3124" spans="1:15" ht="15" customHeight="1" x14ac:dyDescent="0.25">
      <c r="A3124" s="263" t="s">
        <v>3765</v>
      </c>
      <c r="B3124" s="173" t="s">
        <v>2108</v>
      </c>
      <c r="C3124" s="174" t="s">
        <v>4050</v>
      </c>
      <c r="D3124" s="173" t="s">
        <v>1237</v>
      </c>
      <c r="E3124" s="173" t="s">
        <v>2486</v>
      </c>
      <c r="F3124" s="289">
        <v>21.240000000000002</v>
      </c>
      <c r="G3124" s="333">
        <f>ROUND(SUMIF(Anlagenbewegungsdaten!B:B,A3124,Anlagenbewegungsdaten!C:C),3)</f>
        <v>0</v>
      </c>
      <c r="H3124" s="334">
        <f>IF(ISBLANK(F3124),ROUND(SUMIF(Anlagenbewegungsdaten!B:B,A3124,Anlagenbewegungsdaten!D:D),2),ROUND(G3124*F3124%,2))</f>
        <v>0</v>
      </c>
      <c r="I3124" s="334">
        <f>ROUND((H3124-SUMIF(Anlagenbewegungsdaten!$B:$B,A3124,Anlagenbewegungsdaten!D:D)),3)</f>
        <v>0</v>
      </c>
      <c r="J3124" s="335" t="s">
        <v>5179</v>
      </c>
      <c r="K3124" s="335" t="s">
        <v>5193</v>
      </c>
      <c r="L3124" s="516">
        <v>16.989999999999998</v>
      </c>
      <c r="M3124" s="332">
        <f>ROUND(SUMIF(Anlagenbewegungsdaten_AV!B:B,A3124,Anlagenbewegungsdaten_AV!C:C),3)</f>
        <v>0</v>
      </c>
      <c r="N3124" s="330">
        <f>IF(ISBLANK(L3124),ROUND(SUMIF(Anlagenbewegungsdaten_AV!B:B,A3124,Anlagenbewegungsdaten_AV!D:D),2),ROUND(M3124*L3124%,2))</f>
        <v>0</v>
      </c>
      <c r="O3124" s="330">
        <f>ROUND(N3124-SUMIF(Anlagenbewegungsdaten_AV!B:B,A3124,Anlagenbewegungsdaten_AV!D:D),3)</f>
        <v>0</v>
      </c>
    </row>
    <row r="3125" spans="1:15" ht="15" customHeight="1" x14ac:dyDescent="0.25">
      <c r="A3125" s="263" t="s">
        <v>3766</v>
      </c>
      <c r="B3125" s="173" t="s">
        <v>2108</v>
      </c>
      <c r="C3125" s="174" t="s">
        <v>4050</v>
      </c>
      <c r="D3125" s="173" t="s">
        <v>1239</v>
      </c>
      <c r="E3125" s="173" t="s">
        <v>2483</v>
      </c>
      <c r="F3125" s="289">
        <v>19.28</v>
      </c>
      <c r="G3125" s="333">
        <f>ROUND(SUMIF(Anlagenbewegungsdaten!B:B,A3125,Anlagenbewegungsdaten!C:C),3)</f>
        <v>0</v>
      </c>
      <c r="H3125" s="334">
        <f>IF(ISBLANK(F3125),ROUND(SUMIF(Anlagenbewegungsdaten!B:B,A3125,Anlagenbewegungsdaten!D:D),2),ROUND(G3125*F3125%,2))</f>
        <v>0</v>
      </c>
      <c r="I3125" s="334">
        <f>ROUND((H3125-SUMIF(Anlagenbewegungsdaten!$B:$B,A3125,Anlagenbewegungsdaten!D:D)),3)</f>
        <v>0</v>
      </c>
      <c r="J3125" s="335" t="s">
        <v>5179</v>
      </c>
      <c r="K3125" s="335" t="s">
        <v>5193</v>
      </c>
      <c r="L3125" s="516">
        <v>15.42</v>
      </c>
      <c r="M3125" s="332">
        <f>ROUND(SUMIF(Anlagenbewegungsdaten_AV!B:B,A3125,Anlagenbewegungsdaten_AV!C:C),3)</f>
        <v>0</v>
      </c>
      <c r="N3125" s="330">
        <f>IF(ISBLANK(L3125),ROUND(SUMIF(Anlagenbewegungsdaten_AV!B:B,A3125,Anlagenbewegungsdaten_AV!D:D),2),ROUND(M3125*L3125%,2))</f>
        <v>0</v>
      </c>
      <c r="O3125" s="330">
        <f>ROUND(N3125-SUMIF(Anlagenbewegungsdaten_AV!B:B,A3125,Anlagenbewegungsdaten_AV!D:D),3)</f>
        <v>0</v>
      </c>
    </row>
    <row r="3126" spans="1:15" ht="15" customHeight="1" x14ac:dyDescent="0.25">
      <c r="A3126" s="263" t="s">
        <v>3767</v>
      </c>
      <c r="B3126" s="173" t="s">
        <v>2108</v>
      </c>
      <c r="C3126" s="174" t="s">
        <v>4050</v>
      </c>
      <c r="D3126" s="173" t="s">
        <v>1241</v>
      </c>
      <c r="E3126" s="173" t="s">
        <v>2486</v>
      </c>
      <c r="F3126" s="289">
        <v>22.22</v>
      </c>
      <c r="G3126" s="333">
        <f>ROUND(SUMIF(Anlagenbewegungsdaten!B:B,A3126,Anlagenbewegungsdaten!C:C),3)</f>
        <v>0</v>
      </c>
      <c r="H3126" s="334">
        <f>IF(ISBLANK(F3126),ROUND(SUMIF(Anlagenbewegungsdaten!B:B,A3126,Anlagenbewegungsdaten!D:D),2),ROUND(G3126*F3126%,2))</f>
        <v>0</v>
      </c>
      <c r="I3126" s="334">
        <f>ROUND((H3126-SUMIF(Anlagenbewegungsdaten!$B:$B,A3126,Anlagenbewegungsdaten!D:D)),3)</f>
        <v>0</v>
      </c>
      <c r="J3126" s="335" t="s">
        <v>5179</v>
      </c>
      <c r="K3126" s="335" t="s">
        <v>5193</v>
      </c>
      <c r="L3126" s="516">
        <v>17.78</v>
      </c>
      <c r="M3126" s="332">
        <f>ROUND(SUMIF(Anlagenbewegungsdaten_AV!B:B,A3126,Anlagenbewegungsdaten_AV!C:C),3)</f>
        <v>0</v>
      </c>
      <c r="N3126" s="330">
        <f>IF(ISBLANK(L3126),ROUND(SUMIF(Anlagenbewegungsdaten_AV!B:B,A3126,Anlagenbewegungsdaten_AV!D:D),2),ROUND(M3126*L3126%,2))</f>
        <v>0</v>
      </c>
      <c r="O3126" s="330">
        <f>ROUND(N3126-SUMIF(Anlagenbewegungsdaten_AV!B:B,A3126,Anlagenbewegungsdaten_AV!D:D),3)</f>
        <v>0</v>
      </c>
    </row>
    <row r="3127" spans="1:15" ht="15" customHeight="1" x14ac:dyDescent="0.25">
      <c r="A3127" s="263" t="s">
        <v>3768</v>
      </c>
      <c r="B3127" s="173" t="s">
        <v>2108</v>
      </c>
      <c r="C3127" s="174" t="s">
        <v>4050</v>
      </c>
      <c r="D3127" s="173" t="s">
        <v>1243</v>
      </c>
      <c r="E3127" s="173" t="s">
        <v>2483</v>
      </c>
      <c r="F3127" s="289">
        <v>20.259999999999998</v>
      </c>
      <c r="G3127" s="333">
        <f>ROUND(SUMIF(Anlagenbewegungsdaten!B:B,A3127,Anlagenbewegungsdaten!C:C),3)</f>
        <v>0</v>
      </c>
      <c r="H3127" s="334">
        <f>IF(ISBLANK(F3127),ROUND(SUMIF(Anlagenbewegungsdaten!B:B,A3127,Anlagenbewegungsdaten!D:D),2),ROUND(G3127*F3127%,2))</f>
        <v>0</v>
      </c>
      <c r="I3127" s="334">
        <f>ROUND((H3127-SUMIF(Anlagenbewegungsdaten!$B:$B,A3127,Anlagenbewegungsdaten!D:D)),3)</f>
        <v>0</v>
      </c>
      <c r="J3127" s="335" t="s">
        <v>5179</v>
      </c>
      <c r="K3127" s="335" t="s">
        <v>5193</v>
      </c>
      <c r="L3127" s="516">
        <v>16.21</v>
      </c>
      <c r="M3127" s="332">
        <f>ROUND(SUMIF(Anlagenbewegungsdaten_AV!B:B,A3127,Anlagenbewegungsdaten_AV!C:C),3)</f>
        <v>0</v>
      </c>
      <c r="N3127" s="330">
        <f>IF(ISBLANK(L3127),ROUND(SUMIF(Anlagenbewegungsdaten_AV!B:B,A3127,Anlagenbewegungsdaten_AV!D:D),2),ROUND(M3127*L3127%,2))</f>
        <v>0</v>
      </c>
      <c r="O3127" s="330">
        <f>ROUND(N3127-SUMIF(Anlagenbewegungsdaten_AV!B:B,A3127,Anlagenbewegungsdaten_AV!D:D),3)</f>
        <v>0</v>
      </c>
    </row>
    <row r="3128" spans="1:15" ht="15" customHeight="1" x14ac:dyDescent="0.25">
      <c r="A3128" s="263" t="s">
        <v>3769</v>
      </c>
      <c r="B3128" s="173" t="s">
        <v>2108</v>
      </c>
      <c r="C3128" s="174" t="s">
        <v>4050</v>
      </c>
      <c r="D3128" s="173" t="s">
        <v>1245</v>
      </c>
      <c r="E3128" s="173" t="s">
        <v>2486</v>
      </c>
      <c r="F3128" s="289">
        <v>23.2</v>
      </c>
      <c r="G3128" s="333">
        <f>ROUND(SUMIF(Anlagenbewegungsdaten!B:B,A3128,Anlagenbewegungsdaten!C:C),3)</f>
        <v>0</v>
      </c>
      <c r="H3128" s="334">
        <f>IF(ISBLANK(F3128),ROUND(SUMIF(Anlagenbewegungsdaten!B:B,A3128,Anlagenbewegungsdaten!D:D),2),ROUND(G3128*F3128%,2))</f>
        <v>0</v>
      </c>
      <c r="I3128" s="334">
        <f>ROUND((H3128-SUMIF(Anlagenbewegungsdaten!$B:$B,A3128,Anlagenbewegungsdaten!D:D)),3)</f>
        <v>0</v>
      </c>
      <c r="J3128" s="335" t="s">
        <v>5179</v>
      </c>
      <c r="K3128" s="335" t="s">
        <v>5193</v>
      </c>
      <c r="L3128" s="516">
        <v>18.559999999999999</v>
      </c>
      <c r="M3128" s="332">
        <f>ROUND(SUMIF(Anlagenbewegungsdaten_AV!B:B,A3128,Anlagenbewegungsdaten_AV!C:C),3)</f>
        <v>0</v>
      </c>
      <c r="N3128" s="330">
        <f>IF(ISBLANK(L3128),ROUND(SUMIF(Anlagenbewegungsdaten_AV!B:B,A3128,Anlagenbewegungsdaten_AV!D:D),2),ROUND(M3128*L3128%,2))</f>
        <v>0</v>
      </c>
      <c r="O3128" s="330">
        <f>ROUND(N3128-SUMIF(Anlagenbewegungsdaten_AV!B:B,A3128,Anlagenbewegungsdaten_AV!D:D),3)</f>
        <v>0</v>
      </c>
    </row>
    <row r="3129" spans="1:15" ht="15" customHeight="1" x14ac:dyDescent="0.25">
      <c r="A3129" s="263" t="s">
        <v>3770</v>
      </c>
      <c r="B3129" s="173" t="s">
        <v>2108</v>
      </c>
      <c r="C3129" s="174" t="s">
        <v>4050</v>
      </c>
      <c r="D3129" s="173" t="s">
        <v>1247</v>
      </c>
      <c r="E3129" s="173" t="s">
        <v>2483</v>
      </c>
      <c r="F3129" s="289">
        <v>21.240000000000002</v>
      </c>
      <c r="G3129" s="333">
        <f>ROUND(SUMIF(Anlagenbewegungsdaten!B:B,A3129,Anlagenbewegungsdaten!C:C),3)</f>
        <v>0</v>
      </c>
      <c r="H3129" s="334">
        <f>IF(ISBLANK(F3129),ROUND(SUMIF(Anlagenbewegungsdaten!B:B,A3129,Anlagenbewegungsdaten!D:D),2),ROUND(G3129*F3129%,2))</f>
        <v>0</v>
      </c>
      <c r="I3129" s="334">
        <f>ROUND((H3129-SUMIF(Anlagenbewegungsdaten!$B:$B,A3129,Anlagenbewegungsdaten!D:D)),3)</f>
        <v>0</v>
      </c>
      <c r="J3129" s="335" t="s">
        <v>5179</v>
      </c>
      <c r="K3129" s="335" t="s">
        <v>5193</v>
      </c>
      <c r="L3129" s="516">
        <v>16.989999999999998</v>
      </c>
      <c r="M3129" s="332">
        <f>ROUND(SUMIF(Anlagenbewegungsdaten_AV!B:B,A3129,Anlagenbewegungsdaten_AV!C:C),3)</f>
        <v>0</v>
      </c>
      <c r="N3129" s="330">
        <f>IF(ISBLANK(L3129),ROUND(SUMIF(Anlagenbewegungsdaten_AV!B:B,A3129,Anlagenbewegungsdaten_AV!D:D),2),ROUND(M3129*L3129%,2))</f>
        <v>0</v>
      </c>
      <c r="O3129" s="330">
        <f>ROUND(N3129-SUMIF(Anlagenbewegungsdaten_AV!B:B,A3129,Anlagenbewegungsdaten_AV!D:D),3)</f>
        <v>0</v>
      </c>
    </row>
    <row r="3130" spans="1:15" ht="15" customHeight="1" x14ac:dyDescent="0.25">
      <c r="A3130" s="263" t="s">
        <v>3771</v>
      </c>
      <c r="B3130" s="173" t="s">
        <v>2108</v>
      </c>
      <c r="C3130" s="174" t="s">
        <v>4050</v>
      </c>
      <c r="D3130" s="173" t="s">
        <v>1249</v>
      </c>
      <c r="E3130" s="173" t="s">
        <v>2486</v>
      </c>
      <c r="F3130" s="289">
        <v>24.18</v>
      </c>
      <c r="G3130" s="333">
        <f>ROUND(SUMIF(Anlagenbewegungsdaten!B:B,A3130,Anlagenbewegungsdaten!C:C),3)</f>
        <v>0</v>
      </c>
      <c r="H3130" s="334">
        <f>IF(ISBLANK(F3130),ROUND(SUMIF(Anlagenbewegungsdaten!B:B,A3130,Anlagenbewegungsdaten!D:D),2),ROUND(G3130*F3130%,2))</f>
        <v>0</v>
      </c>
      <c r="I3130" s="334">
        <f>ROUND((H3130-SUMIF(Anlagenbewegungsdaten!$B:$B,A3130,Anlagenbewegungsdaten!D:D)),3)</f>
        <v>0</v>
      </c>
      <c r="J3130" s="335" t="s">
        <v>5179</v>
      </c>
      <c r="K3130" s="335" t="s">
        <v>5193</v>
      </c>
      <c r="L3130" s="516">
        <v>19.34</v>
      </c>
      <c r="M3130" s="332">
        <f>ROUND(SUMIF(Anlagenbewegungsdaten_AV!B:B,A3130,Anlagenbewegungsdaten_AV!C:C),3)</f>
        <v>0</v>
      </c>
      <c r="N3130" s="330">
        <f>IF(ISBLANK(L3130),ROUND(SUMIF(Anlagenbewegungsdaten_AV!B:B,A3130,Anlagenbewegungsdaten_AV!D:D),2),ROUND(M3130*L3130%,2))</f>
        <v>0</v>
      </c>
      <c r="O3130" s="330">
        <f>ROUND(N3130-SUMIF(Anlagenbewegungsdaten_AV!B:B,A3130,Anlagenbewegungsdaten_AV!D:D),3)</f>
        <v>0</v>
      </c>
    </row>
    <row r="3131" spans="1:15" ht="15" customHeight="1" x14ac:dyDescent="0.25">
      <c r="A3131" s="263" t="s">
        <v>3772</v>
      </c>
      <c r="B3131" s="173" t="s">
        <v>2108</v>
      </c>
      <c r="C3131" s="174" t="s">
        <v>4050</v>
      </c>
      <c r="D3131" s="173" t="s">
        <v>1251</v>
      </c>
      <c r="E3131" s="173" t="s">
        <v>2483</v>
      </c>
      <c r="F3131" s="289">
        <v>22.22</v>
      </c>
      <c r="G3131" s="333">
        <f>ROUND(SUMIF(Anlagenbewegungsdaten!B:B,A3131,Anlagenbewegungsdaten!C:C),3)</f>
        <v>1314000</v>
      </c>
      <c r="H3131" s="334">
        <f>IF(ISBLANK(F3131),ROUND(SUMIF(Anlagenbewegungsdaten!B:B,A3131,Anlagenbewegungsdaten!D:D),2),ROUND(G3131*F3131%,2))</f>
        <v>291970.8</v>
      </c>
      <c r="I3131" s="334">
        <f>ROUND((H3131-SUMIF(Anlagenbewegungsdaten!$B:$B,A3131,Anlagenbewegungsdaten!D:D)),3)</f>
        <v>0</v>
      </c>
      <c r="J3131" s="335" t="s">
        <v>5179</v>
      </c>
      <c r="K3131" s="335" t="s">
        <v>5193</v>
      </c>
      <c r="L3131" s="516">
        <v>17.78</v>
      </c>
      <c r="M3131" s="332">
        <f>ROUND(SUMIF(Anlagenbewegungsdaten_AV!B:B,A3131,Anlagenbewegungsdaten_AV!C:C),3)</f>
        <v>0</v>
      </c>
      <c r="N3131" s="330">
        <f>IF(ISBLANK(L3131),ROUND(SUMIF(Anlagenbewegungsdaten_AV!B:B,A3131,Anlagenbewegungsdaten_AV!D:D),2),ROUND(M3131*L3131%,2))</f>
        <v>0</v>
      </c>
      <c r="O3131" s="330">
        <f>ROUND(N3131-SUMIF(Anlagenbewegungsdaten_AV!B:B,A3131,Anlagenbewegungsdaten_AV!D:D),3)</f>
        <v>0</v>
      </c>
    </row>
    <row r="3132" spans="1:15" ht="15" customHeight="1" x14ac:dyDescent="0.25">
      <c r="A3132" s="263" t="s">
        <v>3773</v>
      </c>
      <c r="B3132" s="173" t="s">
        <v>2108</v>
      </c>
      <c r="C3132" s="174" t="s">
        <v>4050</v>
      </c>
      <c r="D3132" s="173" t="s">
        <v>1253</v>
      </c>
      <c r="E3132" s="173" t="s">
        <v>2486</v>
      </c>
      <c r="F3132" s="289">
        <v>25.16</v>
      </c>
      <c r="G3132" s="333">
        <f>ROUND(SUMIF(Anlagenbewegungsdaten!B:B,A3132,Anlagenbewegungsdaten!C:C),3)</f>
        <v>0</v>
      </c>
      <c r="H3132" s="334">
        <f>IF(ISBLANK(F3132),ROUND(SUMIF(Anlagenbewegungsdaten!B:B,A3132,Anlagenbewegungsdaten!D:D),2),ROUND(G3132*F3132%,2))</f>
        <v>0</v>
      </c>
      <c r="I3132" s="334">
        <f>ROUND((H3132-SUMIF(Anlagenbewegungsdaten!$B:$B,A3132,Anlagenbewegungsdaten!D:D)),3)</f>
        <v>0</v>
      </c>
      <c r="J3132" s="335" t="s">
        <v>5179</v>
      </c>
      <c r="K3132" s="335" t="s">
        <v>5193</v>
      </c>
      <c r="L3132" s="516">
        <v>20.13</v>
      </c>
      <c r="M3132" s="332">
        <f>ROUND(SUMIF(Anlagenbewegungsdaten_AV!B:B,A3132,Anlagenbewegungsdaten_AV!C:C),3)</f>
        <v>0</v>
      </c>
      <c r="N3132" s="330">
        <f>IF(ISBLANK(L3132),ROUND(SUMIF(Anlagenbewegungsdaten_AV!B:B,A3132,Anlagenbewegungsdaten_AV!D:D),2),ROUND(M3132*L3132%,2))</f>
        <v>0</v>
      </c>
      <c r="O3132" s="330">
        <f>ROUND(N3132-SUMIF(Anlagenbewegungsdaten_AV!B:B,A3132,Anlagenbewegungsdaten_AV!D:D),3)</f>
        <v>0</v>
      </c>
    </row>
    <row r="3133" spans="1:15" ht="15" customHeight="1" x14ac:dyDescent="0.25">
      <c r="A3133" s="263" t="s">
        <v>3774</v>
      </c>
      <c r="B3133" s="173" t="s">
        <v>2108</v>
      </c>
      <c r="C3133" s="174" t="s">
        <v>4050</v>
      </c>
      <c r="D3133" s="173" t="s">
        <v>1255</v>
      </c>
      <c r="E3133" s="173" t="s">
        <v>2483</v>
      </c>
      <c r="F3133" s="289">
        <v>23.200000000000003</v>
      </c>
      <c r="G3133" s="333">
        <f>ROUND(SUMIF(Anlagenbewegungsdaten!B:B,A3133,Anlagenbewegungsdaten!C:C),3)</f>
        <v>0</v>
      </c>
      <c r="H3133" s="334">
        <f>IF(ISBLANK(F3133),ROUND(SUMIF(Anlagenbewegungsdaten!B:B,A3133,Anlagenbewegungsdaten!D:D),2),ROUND(G3133*F3133%,2))</f>
        <v>0</v>
      </c>
      <c r="I3133" s="334">
        <f>ROUND((H3133-SUMIF(Anlagenbewegungsdaten!$B:$B,A3133,Anlagenbewegungsdaten!D:D)),3)</f>
        <v>0</v>
      </c>
      <c r="J3133" s="335" t="s">
        <v>5179</v>
      </c>
      <c r="K3133" s="335" t="s">
        <v>5193</v>
      </c>
      <c r="L3133" s="516">
        <v>18.559999999999999</v>
      </c>
      <c r="M3133" s="332">
        <f>ROUND(SUMIF(Anlagenbewegungsdaten_AV!B:B,A3133,Anlagenbewegungsdaten_AV!C:C),3)</f>
        <v>0</v>
      </c>
      <c r="N3133" s="330">
        <f>IF(ISBLANK(L3133),ROUND(SUMIF(Anlagenbewegungsdaten_AV!B:B,A3133,Anlagenbewegungsdaten_AV!D:D),2),ROUND(M3133*L3133%,2))</f>
        <v>0</v>
      </c>
      <c r="O3133" s="330">
        <f>ROUND(N3133-SUMIF(Anlagenbewegungsdaten_AV!B:B,A3133,Anlagenbewegungsdaten_AV!D:D),3)</f>
        <v>0</v>
      </c>
    </row>
    <row r="3134" spans="1:15" ht="15" customHeight="1" x14ac:dyDescent="0.25">
      <c r="A3134" s="263" t="s">
        <v>3775</v>
      </c>
      <c r="B3134" s="173" t="s">
        <v>2108</v>
      </c>
      <c r="C3134" s="174" t="s">
        <v>4050</v>
      </c>
      <c r="D3134" s="173" t="s">
        <v>1257</v>
      </c>
      <c r="E3134" s="173" t="s">
        <v>2486</v>
      </c>
      <c r="F3134" s="289">
        <v>26.14</v>
      </c>
      <c r="G3134" s="333">
        <f>ROUND(SUMIF(Anlagenbewegungsdaten!B:B,A3134,Anlagenbewegungsdaten!C:C),3)</f>
        <v>0</v>
      </c>
      <c r="H3134" s="334">
        <f>IF(ISBLANK(F3134),ROUND(SUMIF(Anlagenbewegungsdaten!B:B,A3134,Anlagenbewegungsdaten!D:D),2),ROUND(G3134*F3134%,2))</f>
        <v>0</v>
      </c>
      <c r="I3134" s="334">
        <f>ROUND((H3134-SUMIF(Anlagenbewegungsdaten!$B:$B,A3134,Anlagenbewegungsdaten!D:D)),3)</f>
        <v>0</v>
      </c>
      <c r="J3134" s="335" t="s">
        <v>5179</v>
      </c>
      <c r="K3134" s="335" t="s">
        <v>5193</v>
      </c>
      <c r="L3134" s="516">
        <v>20.91</v>
      </c>
      <c r="M3134" s="332">
        <f>ROUND(SUMIF(Anlagenbewegungsdaten_AV!B:B,A3134,Anlagenbewegungsdaten_AV!C:C),3)</f>
        <v>0</v>
      </c>
      <c r="N3134" s="330">
        <f>IF(ISBLANK(L3134),ROUND(SUMIF(Anlagenbewegungsdaten_AV!B:B,A3134,Anlagenbewegungsdaten_AV!D:D),2),ROUND(M3134*L3134%,2))</f>
        <v>0</v>
      </c>
      <c r="O3134" s="330">
        <f>ROUND(N3134-SUMIF(Anlagenbewegungsdaten_AV!B:B,A3134,Anlagenbewegungsdaten_AV!D:D),3)</f>
        <v>0</v>
      </c>
    </row>
    <row r="3135" spans="1:15" ht="15" customHeight="1" x14ac:dyDescent="0.25">
      <c r="A3135" s="263" t="s">
        <v>3776</v>
      </c>
      <c r="B3135" s="173" t="s">
        <v>2108</v>
      </c>
      <c r="C3135" s="174" t="s">
        <v>4050</v>
      </c>
      <c r="D3135" s="174" t="s">
        <v>1259</v>
      </c>
      <c r="E3135" s="173" t="s">
        <v>2483</v>
      </c>
      <c r="F3135" s="289">
        <v>24.18</v>
      </c>
      <c r="G3135" s="333">
        <f>ROUND(SUMIF(Anlagenbewegungsdaten!B:B,A3135,Anlagenbewegungsdaten!C:C),3)</f>
        <v>0</v>
      </c>
      <c r="H3135" s="334">
        <f>IF(ISBLANK(F3135),ROUND(SUMIF(Anlagenbewegungsdaten!B:B,A3135,Anlagenbewegungsdaten!D:D),2),ROUND(G3135*F3135%,2))</f>
        <v>0</v>
      </c>
      <c r="I3135" s="334">
        <f>ROUND((H3135-SUMIF(Anlagenbewegungsdaten!$B:$B,A3135,Anlagenbewegungsdaten!D:D)),3)</f>
        <v>0</v>
      </c>
      <c r="J3135" s="335" t="s">
        <v>5179</v>
      </c>
      <c r="K3135" s="335" t="s">
        <v>5193</v>
      </c>
      <c r="L3135" s="516">
        <v>19.34</v>
      </c>
      <c r="M3135" s="332">
        <f>ROUND(SUMIF(Anlagenbewegungsdaten_AV!B:B,A3135,Anlagenbewegungsdaten_AV!C:C),3)</f>
        <v>0</v>
      </c>
      <c r="N3135" s="330">
        <f>IF(ISBLANK(L3135),ROUND(SUMIF(Anlagenbewegungsdaten_AV!B:B,A3135,Anlagenbewegungsdaten_AV!D:D),2),ROUND(M3135*L3135%,2))</f>
        <v>0</v>
      </c>
      <c r="O3135" s="330">
        <f>ROUND(N3135-SUMIF(Anlagenbewegungsdaten_AV!B:B,A3135,Anlagenbewegungsdaten_AV!D:D),3)</f>
        <v>0</v>
      </c>
    </row>
    <row r="3136" spans="1:15" ht="15" customHeight="1" x14ac:dyDescent="0.25">
      <c r="A3136" s="263" t="s">
        <v>3777</v>
      </c>
      <c r="B3136" s="173" t="s">
        <v>2108</v>
      </c>
      <c r="C3136" s="174" t="s">
        <v>4050</v>
      </c>
      <c r="D3136" s="174" t="s">
        <v>1261</v>
      </c>
      <c r="E3136" s="173" t="s">
        <v>2486</v>
      </c>
      <c r="F3136" s="289">
        <v>27.12</v>
      </c>
      <c r="G3136" s="333">
        <f>ROUND(SUMIF(Anlagenbewegungsdaten!B:B,A3136,Anlagenbewegungsdaten!C:C),3)</f>
        <v>0</v>
      </c>
      <c r="H3136" s="334">
        <f>IF(ISBLANK(F3136),ROUND(SUMIF(Anlagenbewegungsdaten!B:B,A3136,Anlagenbewegungsdaten!D:D),2),ROUND(G3136*F3136%,2))</f>
        <v>0</v>
      </c>
      <c r="I3136" s="334">
        <f>ROUND((H3136-SUMIF(Anlagenbewegungsdaten!$B:$B,A3136,Anlagenbewegungsdaten!D:D)),3)</f>
        <v>0</v>
      </c>
      <c r="J3136" s="335" t="s">
        <v>5179</v>
      </c>
      <c r="K3136" s="335" t="s">
        <v>5193</v>
      </c>
      <c r="L3136" s="516">
        <v>21.7</v>
      </c>
      <c r="M3136" s="332">
        <f>ROUND(SUMIF(Anlagenbewegungsdaten_AV!B:B,A3136,Anlagenbewegungsdaten_AV!C:C),3)</f>
        <v>0</v>
      </c>
      <c r="N3136" s="330">
        <f>IF(ISBLANK(L3136),ROUND(SUMIF(Anlagenbewegungsdaten_AV!B:B,A3136,Anlagenbewegungsdaten_AV!D:D),2),ROUND(M3136*L3136%,2))</f>
        <v>0</v>
      </c>
      <c r="O3136" s="330">
        <f>ROUND(N3136-SUMIF(Anlagenbewegungsdaten_AV!B:B,A3136,Anlagenbewegungsdaten_AV!D:D),3)</f>
        <v>0</v>
      </c>
    </row>
    <row r="3137" spans="1:15" ht="15" customHeight="1" x14ac:dyDescent="0.25">
      <c r="A3137" s="263" t="s">
        <v>3778</v>
      </c>
      <c r="B3137" s="173" t="s">
        <v>2108</v>
      </c>
      <c r="C3137" s="174" t="s">
        <v>4050</v>
      </c>
      <c r="D3137" s="174" t="s">
        <v>1263</v>
      </c>
      <c r="E3137" s="173" t="s">
        <v>2483</v>
      </c>
      <c r="F3137" s="289">
        <v>25.160000000000004</v>
      </c>
      <c r="G3137" s="333">
        <f>ROUND(SUMIF(Anlagenbewegungsdaten!B:B,A3137,Anlagenbewegungsdaten!C:C),3)</f>
        <v>0</v>
      </c>
      <c r="H3137" s="334">
        <f>IF(ISBLANK(F3137),ROUND(SUMIF(Anlagenbewegungsdaten!B:B,A3137,Anlagenbewegungsdaten!D:D),2),ROUND(G3137*F3137%,2))</f>
        <v>0</v>
      </c>
      <c r="I3137" s="334">
        <f>ROUND((H3137-SUMIF(Anlagenbewegungsdaten!$B:$B,A3137,Anlagenbewegungsdaten!D:D)),3)</f>
        <v>0</v>
      </c>
      <c r="J3137" s="335" t="s">
        <v>5179</v>
      </c>
      <c r="K3137" s="335" t="s">
        <v>5193</v>
      </c>
      <c r="L3137" s="516">
        <v>20.13</v>
      </c>
      <c r="M3137" s="332">
        <f>ROUND(SUMIF(Anlagenbewegungsdaten_AV!B:B,A3137,Anlagenbewegungsdaten_AV!C:C),3)</f>
        <v>0</v>
      </c>
      <c r="N3137" s="330">
        <f>IF(ISBLANK(L3137),ROUND(SUMIF(Anlagenbewegungsdaten_AV!B:B,A3137,Anlagenbewegungsdaten_AV!D:D),2),ROUND(M3137*L3137%,2))</f>
        <v>0</v>
      </c>
      <c r="O3137" s="330">
        <f>ROUND(N3137-SUMIF(Anlagenbewegungsdaten_AV!B:B,A3137,Anlagenbewegungsdaten_AV!D:D),3)</f>
        <v>0</v>
      </c>
    </row>
    <row r="3138" spans="1:15" ht="15" customHeight="1" x14ac:dyDescent="0.25">
      <c r="A3138" s="263" t="s">
        <v>3779</v>
      </c>
      <c r="B3138" s="173" t="s">
        <v>2108</v>
      </c>
      <c r="C3138" s="174" t="s">
        <v>4050</v>
      </c>
      <c r="D3138" s="174" t="s">
        <v>1265</v>
      </c>
      <c r="E3138" s="173" t="s">
        <v>2486</v>
      </c>
      <c r="F3138" s="289">
        <v>28.1</v>
      </c>
      <c r="G3138" s="333">
        <f>ROUND(SUMIF(Anlagenbewegungsdaten!B:B,A3138,Anlagenbewegungsdaten!C:C),3)</f>
        <v>0</v>
      </c>
      <c r="H3138" s="334">
        <f>IF(ISBLANK(F3138),ROUND(SUMIF(Anlagenbewegungsdaten!B:B,A3138,Anlagenbewegungsdaten!D:D),2),ROUND(G3138*F3138%,2))</f>
        <v>0</v>
      </c>
      <c r="I3138" s="334">
        <f>ROUND((H3138-SUMIF(Anlagenbewegungsdaten!$B:$B,A3138,Anlagenbewegungsdaten!D:D)),3)</f>
        <v>0</v>
      </c>
      <c r="J3138" s="335" t="s">
        <v>5179</v>
      </c>
      <c r="K3138" s="335" t="s">
        <v>5193</v>
      </c>
      <c r="L3138" s="516">
        <v>22.48</v>
      </c>
      <c r="M3138" s="332">
        <f>ROUND(SUMIF(Anlagenbewegungsdaten_AV!B:B,A3138,Anlagenbewegungsdaten_AV!C:C),3)</f>
        <v>0</v>
      </c>
      <c r="N3138" s="330">
        <f>IF(ISBLANK(L3138),ROUND(SUMIF(Anlagenbewegungsdaten_AV!B:B,A3138,Anlagenbewegungsdaten_AV!D:D),2),ROUND(M3138*L3138%,2))</f>
        <v>0</v>
      </c>
      <c r="O3138" s="330">
        <f>ROUND(N3138-SUMIF(Anlagenbewegungsdaten_AV!B:B,A3138,Anlagenbewegungsdaten_AV!D:D),3)</f>
        <v>0</v>
      </c>
    </row>
    <row r="3139" spans="1:15" ht="15" customHeight="1" x14ac:dyDescent="0.25">
      <c r="A3139" s="263" t="s">
        <v>3780</v>
      </c>
      <c r="B3139" s="173" t="s">
        <v>2108</v>
      </c>
      <c r="C3139" s="174" t="s">
        <v>4050</v>
      </c>
      <c r="D3139" s="173" t="s">
        <v>1267</v>
      </c>
      <c r="E3139" s="173" t="s">
        <v>2483</v>
      </c>
      <c r="F3139" s="289">
        <v>13.399999999999999</v>
      </c>
      <c r="G3139" s="333">
        <f>ROUND(SUMIF(Anlagenbewegungsdaten!B:B,A3139,Anlagenbewegungsdaten!C:C),3)</f>
        <v>0</v>
      </c>
      <c r="H3139" s="334">
        <f>IF(ISBLANK(F3139),ROUND(SUMIF(Anlagenbewegungsdaten!B:B,A3139,Anlagenbewegungsdaten!D:D),2),ROUND(G3139*F3139%,2))</f>
        <v>0</v>
      </c>
      <c r="I3139" s="334">
        <f>ROUND((H3139-SUMIF(Anlagenbewegungsdaten!$B:$B,A3139,Anlagenbewegungsdaten!D:D)),3)</f>
        <v>0</v>
      </c>
      <c r="J3139" s="335" t="s">
        <v>5179</v>
      </c>
      <c r="K3139" s="335" t="s">
        <v>5193</v>
      </c>
      <c r="L3139" s="516">
        <v>10.72</v>
      </c>
      <c r="M3139" s="332">
        <f>ROUND(SUMIF(Anlagenbewegungsdaten_AV!B:B,A3139,Anlagenbewegungsdaten_AV!C:C),3)</f>
        <v>0</v>
      </c>
      <c r="N3139" s="330">
        <f>IF(ISBLANK(L3139),ROUND(SUMIF(Anlagenbewegungsdaten_AV!B:B,A3139,Anlagenbewegungsdaten_AV!D:D),2),ROUND(M3139*L3139%,2))</f>
        <v>0</v>
      </c>
      <c r="O3139" s="330">
        <f>ROUND(N3139-SUMIF(Anlagenbewegungsdaten_AV!B:B,A3139,Anlagenbewegungsdaten_AV!D:D),3)</f>
        <v>0</v>
      </c>
    </row>
    <row r="3140" spans="1:15" ht="15" customHeight="1" x14ac:dyDescent="0.25">
      <c r="A3140" s="263" t="s">
        <v>3781</v>
      </c>
      <c r="B3140" s="173" t="s">
        <v>2108</v>
      </c>
      <c r="C3140" s="174" t="s">
        <v>4050</v>
      </c>
      <c r="D3140" s="173" t="s">
        <v>1269</v>
      </c>
      <c r="E3140" s="173" t="s">
        <v>2486</v>
      </c>
      <c r="F3140" s="289">
        <v>16.34</v>
      </c>
      <c r="G3140" s="333">
        <f>ROUND(SUMIF(Anlagenbewegungsdaten!B:B,A3140,Anlagenbewegungsdaten!C:C),3)</f>
        <v>0</v>
      </c>
      <c r="H3140" s="334">
        <f>IF(ISBLANK(F3140),ROUND(SUMIF(Anlagenbewegungsdaten!B:B,A3140,Anlagenbewegungsdaten!D:D),2),ROUND(G3140*F3140%,2))</f>
        <v>0</v>
      </c>
      <c r="I3140" s="334">
        <f>ROUND((H3140-SUMIF(Anlagenbewegungsdaten!$B:$B,A3140,Anlagenbewegungsdaten!D:D)),3)</f>
        <v>0</v>
      </c>
      <c r="J3140" s="335" t="s">
        <v>5179</v>
      </c>
      <c r="K3140" s="335" t="s">
        <v>5193</v>
      </c>
      <c r="L3140" s="516">
        <v>13.07</v>
      </c>
      <c r="M3140" s="332">
        <f>ROUND(SUMIF(Anlagenbewegungsdaten_AV!B:B,A3140,Anlagenbewegungsdaten_AV!C:C),3)</f>
        <v>0</v>
      </c>
      <c r="N3140" s="330">
        <f>IF(ISBLANK(L3140),ROUND(SUMIF(Anlagenbewegungsdaten_AV!B:B,A3140,Anlagenbewegungsdaten_AV!D:D),2),ROUND(M3140*L3140%,2))</f>
        <v>0</v>
      </c>
      <c r="O3140" s="330">
        <f>ROUND(N3140-SUMIF(Anlagenbewegungsdaten_AV!B:B,A3140,Anlagenbewegungsdaten_AV!D:D),3)</f>
        <v>0</v>
      </c>
    </row>
    <row r="3141" spans="1:15" ht="15" customHeight="1" x14ac:dyDescent="0.25">
      <c r="A3141" s="263" t="s">
        <v>3782</v>
      </c>
      <c r="B3141" s="173" t="s">
        <v>2108</v>
      </c>
      <c r="C3141" s="174" t="s">
        <v>4050</v>
      </c>
      <c r="D3141" s="174" t="s">
        <v>1271</v>
      </c>
      <c r="E3141" s="173" t="s">
        <v>2483</v>
      </c>
      <c r="F3141" s="289">
        <v>14.379999999999999</v>
      </c>
      <c r="G3141" s="333">
        <f>ROUND(SUMIF(Anlagenbewegungsdaten!B:B,A3141,Anlagenbewegungsdaten!C:C),3)</f>
        <v>0</v>
      </c>
      <c r="H3141" s="334">
        <f>IF(ISBLANK(F3141),ROUND(SUMIF(Anlagenbewegungsdaten!B:B,A3141,Anlagenbewegungsdaten!D:D),2),ROUND(G3141*F3141%,2))</f>
        <v>0</v>
      </c>
      <c r="I3141" s="334">
        <f>ROUND((H3141-SUMIF(Anlagenbewegungsdaten!$B:$B,A3141,Anlagenbewegungsdaten!D:D)),3)</f>
        <v>0</v>
      </c>
      <c r="J3141" s="335" t="s">
        <v>5179</v>
      </c>
      <c r="K3141" s="335" t="s">
        <v>5193</v>
      </c>
      <c r="L3141" s="516">
        <v>11.5</v>
      </c>
      <c r="M3141" s="332">
        <f>ROUND(SUMIF(Anlagenbewegungsdaten_AV!B:B,A3141,Anlagenbewegungsdaten_AV!C:C),3)</f>
        <v>0</v>
      </c>
      <c r="N3141" s="330">
        <f>IF(ISBLANK(L3141),ROUND(SUMIF(Anlagenbewegungsdaten_AV!B:B,A3141,Anlagenbewegungsdaten_AV!D:D),2),ROUND(M3141*L3141%,2))</f>
        <v>0</v>
      </c>
      <c r="O3141" s="330">
        <f>ROUND(N3141-SUMIF(Anlagenbewegungsdaten_AV!B:B,A3141,Anlagenbewegungsdaten_AV!D:D),3)</f>
        <v>0</v>
      </c>
    </row>
    <row r="3142" spans="1:15" ht="15" customHeight="1" x14ac:dyDescent="0.25">
      <c r="A3142" s="263" t="s">
        <v>3783</v>
      </c>
      <c r="B3142" s="173" t="s">
        <v>2108</v>
      </c>
      <c r="C3142" s="174" t="s">
        <v>4050</v>
      </c>
      <c r="D3142" s="174" t="s">
        <v>1273</v>
      </c>
      <c r="E3142" s="173" t="s">
        <v>2486</v>
      </c>
      <c r="F3142" s="289">
        <v>17.32</v>
      </c>
      <c r="G3142" s="333">
        <f>ROUND(SUMIF(Anlagenbewegungsdaten!B:B,A3142,Anlagenbewegungsdaten!C:C),3)</f>
        <v>0</v>
      </c>
      <c r="H3142" s="334">
        <f>IF(ISBLANK(F3142),ROUND(SUMIF(Anlagenbewegungsdaten!B:B,A3142,Anlagenbewegungsdaten!D:D),2),ROUND(G3142*F3142%,2))</f>
        <v>0</v>
      </c>
      <c r="I3142" s="334">
        <f>ROUND((H3142-SUMIF(Anlagenbewegungsdaten!$B:$B,A3142,Anlagenbewegungsdaten!D:D)),3)</f>
        <v>0</v>
      </c>
      <c r="J3142" s="335" t="s">
        <v>5179</v>
      </c>
      <c r="K3142" s="335" t="s">
        <v>5193</v>
      </c>
      <c r="L3142" s="516">
        <v>13.86</v>
      </c>
      <c r="M3142" s="332">
        <f>ROUND(SUMIF(Anlagenbewegungsdaten_AV!B:B,A3142,Anlagenbewegungsdaten_AV!C:C),3)</f>
        <v>0</v>
      </c>
      <c r="N3142" s="330">
        <f>IF(ISBLANK(L3142),ROUND(SUMIF(Anlagenbewegungsdaten_AV!B:B,A3142,Anlagenbewegungsdaten_AV!D:D),2),ROUND(M3142*L3142%,2))</f>
        <v>0</v>
      </c>
      <c r="O3142" s="330">
        <f>ROUND(N3142-SUMIF(Anlagenbewegungsdaten_AV!B:B,A3142,Anlagenbewegungsdaten_AV!D:D),3)</f>
        <v>0</v>
      </c>
    </row>
    <row r="3143" spans="1:15" ht="15" customHeight="1" x14ac:dyDescent="0.25">
      <c r="A3143" s="263" t="s">
        <v>3784</v>
      </c>
      <c r="B3143" s="173" t="s">
        <v>2108</v>
      </c>
      <c r="C3143" s="174" t="s">
        <v>4050</v>
      </c>
      <c r="D3143" s="173" t="s">
        <v>1275</v>
      </c>
      <c r="E3143" s="173" t="s">
        <v>2483</v>
      </c>
      <c r="F3143" s="289">
        <v>19.28</v>
      </c>
      <c r="G3143" s="333">
        <f>ROUND(SUMIF(Anlagenbewegungsdaten!B:B,A3143,Anlagenbewegungsdaten!C:C),3)</f>
        <v>0</v>
      </c>
      <c r="H3143" s="334">
        <f>IF(ISBLANK(F3143),ROUND(SUMIF(Anlagenbewegungsdaten!B:B,A3143,Anlagenbewegungsdaten!D:D),2),ROUND(G3143*F3143%,2))</f>
        <v>0</v>
      </c>
      <c r="I3143" s="334">
        <f>ROUND((H3143-SUMIF(Anlagenbewegungsdaten!$B:$B,A3143,Anlagenbewegungsdaten!D:D)),3)</f>
        <v>0</v>
      </c>
      <c r="J3143" s="335" t="s">
        <v>5179</v>
      </c>
      <c r="K3143" s="335" t="s">
        <v>5193</v>
      </c>
      <c r="L3143" s="516">
        <v>15.42</v>
      </c>
      <c r="M3143" s="332">
        <f>ROUND(SUMIF(Anlagenbewegungsdaten_AV!B:B,A3143,Anlagenbewegungsdaten_AV!C:C),3)</f>
        <v>0</v>
      </c>
      <c r="N3143" s="330">
        <f>IF(ISBLANK(L3143),ROUND(SUMIF(Anlagenbewegungsdaten_AV!B:B,A3143,Anlagenbewegungsdaten_AV!D:D),2),ROUND(M3143*L3143%,2))</f>
        <v>0</v>
      </c>
      <c r="O3143" s="330">
        <f>ROUND(N3143-SUMIF(Anlagenbewegungsdaten_AV!B:B,A3143,Anlagenbewegungsdaten_AV!D:D),3)</f>
        <v>0</v>
      </c>
    </row>
    <row r="3144" spans="1:15" ht="15" customHeight="1" x14ac:dyDescent="0.25">
      <c r="A3144" s="263" t="s">
        <v>3785</v>
      </c>
      <c r="B3144" s="173" t="s">
        <v>2108</v>
      </c>
      <c r="C3144" s="174" t="s">
        <v>4050</v>
      </c>
      <c r="D3144" s="173" t="s">
        <v>1277</v>
      </c>
      <c r="E3144" s="173" t="s">
        <v>2486</v>
      </c>
      <c r="F3144" s="289">
        <v>22.22</v>
      </c>
      <c r="G3144" s="333">
        <f>ROUND(SUMIF(Anlagenbewegungsdaten!B:B,A3144,Anlagenbewegungsdaten!C:C),3)</f>
        <v>0</v>
      </c>
      <c r="H3144" s="334">
        <f>IF(ISBLANK(F3144),ROUND(SUMIF(Anlagenbewegungsdaten!B:B,A3144,Anlagenbewegungsdaten!D:D),2),ROUND(G3144*F3144%,2))</f>
        <v>0</v>
      </c>
      <c r="I3144" s="334">
        <f>ROUND((H3144-SUMIF(Anlagenbewegungsdaten!$B:$B,A3144,Anlagenbewegungsdaten!D:D)),3)</f>
        <v>0</v>
      </c>
      <c r="J3144" s="335" t="s">
        <v>5179</v>
      </c>
      <c r="K3144" s="335" t="s">
        <v>5193</v>
      </c>
      <c r="L3144" s="516">
        <v>17.78</v>
      </c>
      <c r="M3144" s="332">
        <f>ROUND(SUMIF(Anlagenbewegungsdaten_AV!B:B,A3144,Anlagenbewegungsdaten_AV!C:C),3)</f>
        <v>0</v>
      </c>
      <c r="N3144" s="330">
        <f>IF(ISBLANK(L3144),ROUND(SUMIF(Anlagenbewegungsdaten_AV!B:B,A3144,Anlagenbewegungsdaten_AV!D:D),2),ROUND(M3144*L3144%,2))</f>
        <v>0</v>
      </c>
      <c r="O3144" s="330">
        <f>ROUND(N3144-SUMIF(Anlagenbewegungsdaten_AV!B:B,A3144,Anlagenbewegungsdaten_AV!D:D),3)</f>
        <v>0</v>
      </c>
    </row>
    <row r="3145" spans="1:15" ht="15" customHeight="1" x14ac:dyDescent="0.25">
      <c r="A3145" s="263" t="s">
        <v>3786</v>
      </c>
      <c r="B3145" s="173" t="s">
        <v>2108</v>
      </c>
      <c r="C3145" s="174" t="s">
        <v>4050</v>
      </c>
      <c r="D3145" s="174" t="s">
        <v>1279</v>
      </c>
      <c r="E3145" s="173" t="s">
        <v>2483</v>
      </c>
      <c r="F3145" s="289">
        <v>20.259999999999998</v>
      </c>
      <c r="G3145" s="333">
        <f>ROUND(SUMIF(Anlagenbewegungsdaten!B:B,A3145,Anlagenbewegungsdaten!C:C),3)</f>
        <v>0</v>
      </c>
      <c r="H3145" s="334">
        <f>IF(ISBLANK(F3145),ROUND(SUMIF(Anlagenbewegungsdaten!B:B,A3145,Anlagenbewegungsdaten!D:D),2),ROUND(G3145*F3145%,2))</f>
        <v>0</v>
      </c>
      <c r="I3145" s="334">
        <f>ROUND((H3145-SUMIF(Anlagenbewegungsdaten!$B:$B,A3145,Anlagenbewegungsdaten!D:D)),3)</f>
        <v>0</v>
      </c>
      <c r="J3145" s="335" t="s">
        <v>5179</v>
      </c>
      <c r="K3145" s="335" t="s">
        <v>5193</v>
      </c>
      <c r="L3145" s="516">
        <v>16.21</v>
      </c>
      <c r="M3145" s="332">
        <f>ROUND(SUMIF(Anlagenbewegungsdaten_AV!B:B,A3145,Anlagenbewegungsdaten_AV!C:C),3)</f>
        <v>0</v>
      </c>
      <c r="N3145" s="330">
        <f>IF(ISBLANK(L3145),ROUND(SUMIF(Anlagenbewegungsdaten_AV!B:B,A3145,Anlagenbewegungsdaten_AV!D:D),2),ROUND(M3145*L3145%,2))</f>
        <v>0</v>
      </c>
      <c r="O3145" s="330">
        <f>ROUND(N3145-SUMIF(Anlagenbewegungsdaten_AV!B:B,A3145,Anlagenbewegungsdaten_AV!D:D),3)</f>
        <v>0</v>
      </c>
    </row>
    <row r="3146" spans="1:15" ht="15" customHeight="1" x14ac:dyDescent="0.25">
      <c r="A3146" s="263" t="s">
        <v>3787</v>
      </c>
      <c r="B3146" s="173" t="s">
        <v>2108</v>
      </c>
      <c r="C3146" s="174" t="s">
        <v>4050</v>
      </c>
      <c r="D3146" s="174" t="s">
        <v>1281</v>
      </c>
      <c r="E3146" s="173" t="s">
        <v>2486</v>
      </c>
      <c r="F3146" s="289">
        <v>23.200000000000003</v>
      </c>
      <c r="G3146" s="333">
        <f>ROUND(SUMIF(Anlagenbewegungsdaten!B:B,A3146,Anlagenbewegungsdaten!C:C),3)</f>
        <v>0</v>
      </c>
      <c r="H3146" s="334">
        <f>IF(ISBLANK(F3146),ROUND(SUMIF(Anlagenbewegungsdaten!B:B,A3146,Anlagenbewegungsdaten!D:D),2),ROUND(G3146*F3146%,2))</f>
        <v>0</v>
      </c>
      <c r="I3146" s="334">
        <f>ROUND((H3146-SUMIF(Anlagenbewegungsdaten!$B:$B,A3146,Anlagenbewegungsdaten!D:D)),3)</f>
        <v>0</v>
      </c>
      <c r="J3146" s="335" t="s">
        <v>5179</v>
      </c>
      <c r="K3146" s="335" t="s">
        <v>5193</v>
      </c>
      <c r="L3146" s="516">
        <v>18.559999999999999</v>
      </c>
      <c r="M3146" s="332">
        <f>ROUND(SUMIF(Anlagenbewegungsdaten_AV!B:B,A3146,Anlagenbewegungsdaten_AV!C:C),3)</f>
        <v>0</v>
      </c>
      <c r="N3146" s="330">
        <f>IF(ISBLANK(L3146),ROUND(SUMIF(Anlagenbewegungsdaten_AV!B:B,A3146,Anlagenbewegungsdaten_AV!D:D),2),ROUND(M3146*L3146%,2))</f>
        <v>0</v>
      </c>
      <c r="O3146" s="330">
        <f>ROUND(N3146-SUMIF(Anlagenbewegungsdaten_AV!B:B,A3146,Anlagenbewegungsdaten_AV!D:D),3)</f>
        <v>0</v>
      </c>
    </row>
    <row r="3147" spans="1:15" ht="15" customHeight="1" x14ac:dyDescent="0.25">
      <c r="A3147" s="263" t="s">
        <v>3788</v>
      </c>
      <c r="B3147" s="173" t="s">
        <v>2108</v>
      </c>
      <c r="C3147" s="174" t="s">
        <v>4050</v>
      </c>
      <c r="D3147" s="173" t="s">
        <v>1283</v>
      </c>
      <c r="E3147" s="173" t="s">
        <v>2483</v>
      </c>
      <c r="F3147" s="289">
        <v>20.259999999999998</v>
      </c>
      <c r="G3147" s="333">
        <f>ROUND(SUMIF(Anlagenbewegungsdaten!B:B,A3147,Anlagenbewegungsdaten!C:C),3)</f>
        <v>0</v>
      </c>
      <c r="H3147" s="334">
        <f>IF(ISBLANK(F3147),ROUND(SUMIF(Anlagenbewegungsdaten!B:B,A3147,Anlagenbewegungsdaten!D:D),2),ROUND(G3147*F3147%,2))</f>
        <v>0</v>
      </c>
      <c r="I3147" s="334">
        <f>ROUND((H3147-SUMIF(Anlagenbewegungsdaten!$B:$B,A3147,Anlagenbewegungsdaten!D:D)),3)</f>
        <v>0</v>
      </c>
      <c r="J3147" s="335" t="s">
        <v>5179</v>
      </c>
      <c r="K3147" s="335" t="s">
        <v>5193</v>
      </c>
      <c r="L3147" s="516">
        <v>16.21</v>
      </c>
      <c r="M3147" s="332">
        <f>ROUND(SUMIF(Anlagenbewegungsdaten_AV!B:B,A3147,Anlagenbewegungsdaten_AV!C:C),3)</f>
        <v>0</v>
      </c>
      <c r="N3147" s="330">
        <f>IF(ISBLANK(L3147),ROUND(SUMIF(Anlagenbewegungsdaten_AV!B:B,A3147,Anlagenbewegungsdaten_AV!D:D),2),ROUND(M3147*L3147%,2))</f>
        <v>0</v>
      </c>
      <c r="O3147" s="330">
        <f>ROUND(N3147-SUMIF(Anlagenbewegungsdaten_AV!B:B,A3147,Anlagenbewegungsdaten_AV!D:D),3)</f>
        <v>0</v>
      </c>
    </row>
    <row r="3148" spans="1:15" ht="15" customHeight="1" x14ac:dyDescent="0.25">
      <c r="A3148" s="263" t="s">
        <v>3789</v>
      </c>
      <c r="B3148" s="173" t="s">
        <v>2108</v>
      </c>
      <c r="C3148" s="174" t="s">
        <v>4050</v>
      </c>
      <c r="D3148" s="173" t="s">
        <v>1285</v>
      </c>
      <c r="E3148" s="173" t="s">
        <v>2486</v>
      </c>
      <c r="F3148" s="289">
        <v>23.200000000000003</v>
      </c>
      <c r="G3148" s="333">
        <f>ROUND(SUMIF(Anlagenbewegungsdaten!B:B,A3148,Anlagenbewegungsdaten!C:C),3)</f>
        <v>0</v>
      </c>
      <c r="H3148" s="334">
        <f>IF(ISBLANK(F3148),ROUND(SUMIF(Anlagenbewegungsdaten!B:B,A3148,Anlagenbewegungsdaten!D:D),2),ROUND(G3148*F3148%,2))</f>
        <v>0</v>
      </c>
      <c r="I3148" s="334">
        <f>ROUND((H3148-SUMIF(Anlagenbewegungsdaten!$B:$B,A3148,Anlagenbewegungsdaten!D:D)),3)</f>
        <v>0</v>
      </c>
      <c r="J3148" s="335" t="s">
        <v>5179</v>
      </c>
      <c r="K3148" s="335" t="s">
        <v>5193</v>
      </c>
      <c r="L3148" s="516">
        <v>18.559999999999999</v>
      </c>
      <c r="M3148" s="332">
        <f>ROUND(SUMIF(Anlagenbewegungsdaten_AV!B:B,A3148,Anlagenbewegungsdaten_AV!C:C),3)</f>
        <v>0</v>
      </c>
      <c r="N3148" s="330">
        <f>IF(ISBLANK(L3148),ROUND(SUMIF(Anlagenbewegungsdaten_AV!B:B,A3148,Anlagenbewegungsdaten_AV!D:D),2),ROUND(M3148*L3148%,2))</f>
        <v>0</v>
      </c>
      <c r="O3148" s="330">
        <f>ROUND(N3148-SUMIF(Anlagenbewegungsdaten_AV!B:B,A3148,Anlagenbewegungsdaten_AV!D:D),3)</f>
        <v>0</v>
      </c>
    </row>
    <row r="3149" spans="1:15" ht="15" customHeight="1" x14ac:dyDescent="0.25">
      <c r="A3149" s="263" t="s">
        <v>3790</v>
      </c>
      <c r="B3149" s="173" t="s">
        <v>2108</v>
      </c>
      <c r="C3149" s="174" t="s">
        <v>4050</v>
      </c>
      <c r="D3149" s="173" t="s">
        <v>1287</v>
      </c>
      <c r="E3149" s="173" t="s">
        <v>2483</v>
      </c>
      <c r="F3149" s="289">
        <v>21.240000000000002</v>
      </c>
      <c r="G3149" s="333">
        <f>ROUND(SUMIF(Anlagenbewegungsdaten!B:B,A3149,Anlagenbewegungsdaten!C:C),3)</f>
        <v>0</v>
      </c>
      <c r="H3149" s="334">
        <f>IF(ISBLANK(F3149),ROUND(SUMIF(Anlagenbewegungsdaten!B:B,A3149,Anlagenbewegungsdaten!D:D),2),ROUND(G3149*F3149%,2))</f>
        <v>0</v>
      </c>
      <c r="I3149" s="334">
        <f>ROUND((H3149-SUMIF(Anlagenbewegungsdaten!$B:$B,A3149,Anlagenbewegungsdaten!D:D)),3)</f>
        <v>0</v>
      </c>
      <c r="J3149" s="335" t="s">
        <v>5179</v>
      </c>
      <c r="K3149" s="335" t="s">
        <v>5193</v>
      </c>
      <c r="L3149" s="516">
        <v>16.989999999999998</v>
      </c>
      <c r="M3149" s="332">
        <f>ROUND(SUMIF(Anlagenbewegungsdaten_AV!B:B,A3149,Anlagenbewegungsdaten_AV!C:C),3)</f>
        <v>0</v>
      </c>
      <c r="N3149" s="330">
        <f>IF(ISBLANK(L3149),ROUND(SUMIF(Anlagenbewegungsdaten_AV!B:B,A3149,Anlagenbewegungsdaten_AV!D:D),2),ROUND(M3149*L3149%,2))</f>
        <v>0</v>
      </c>
      <c r="O3149" s="330">
        <f>ROUND(N3149-SUMIF(Anlagenbewegungsdaten_AV!B:B,A3149,Anlagenbewegungsdaten_AV!D:D),3)</f>
        <v>0</v>
      </c>
    </row>
    <row r="3150" spans="1:15" ht="15" customHeight="1" x14ac:dyDescent="0.25">
      <c r="A3150" s="263" t="s">
        <v>3791</v>
      </c>
      <c r="B3150" s="173" t="s">
        <v>2108</v>
      </c>
      <c r="C3150" s="174" t="s">
        <v>4050</v>
      </c>
      <c r="D3150" s="173" t="s">
        <v>1289</v>
      </c>
      <c r="E3150" s="173" t="s">
        <v>2486</v>
      </c>
      <c r="F3150" s="289">
        <v>24.18</v>
      </c>
      <c r="G3150" s="333">
        <f>ROUND(SUMIF(Anlagenbewegungsdaten!B:B,A3150,Anlagenbewegungsdaten!C:C),3)</f>
        <v>0</v>
      </c>
      <c r="H3150" s="334">
        <f>IF(ISBLANK(F3150),ROUND(SUMIF(Anlagenbewegungsdaten!B:B,A3150,Anlagenbewegungsdaten!D:D),2),ROUND(G3150*F3150%,2))</f>
        <v>0</v>
      </c>
      <c r="I3150" s="334">
        <f>ROUND((H3150-SUMIF(Anlagenbewegungsdaten!$B:$B,A3150,Anlagenbewegungsdaten!D:D)),3)</f>
        <v>0</v>
      </c>
      <c r="J3150" s="335" t="s">
        <v>5179</v>
      </c>
      <c r="K3150" s="335" t="s">
        <v>5193</v>
      </c>
      <c r="L3150" s="516">
        <v>19.34</v>
      </c>
      <c r="M3150" s="332">
        <f>ROUND(SUMIF(Anlagenbewegungsdaten_AV!B:B,A3150,Anlagenbewegungsdaten_AV!C:C),3)</f>
        <v>0</v>
      </c>
      <c r="N3150" s="330">
        <f>IF(ISBLANK(L3150),ROUND(SUMIF(Anlagenbewegungsdaten_AV!B:B,A3150,Anlagenbewegungsdaten_AV!D:D),2),ROUND(M3150*L3150%,2))</f>
        <v>0</v>
      </c>
      <c r="O3150" s="330">
        <f>ROUND(N3150-SUMIF(Anlagenbewegungsdaten_AV!B:B,A3150,Anlagenbewegungsdaten_AV!D:D),3)</f>
        <v>0</v>
      </c>
    </row>
    <row r="3151" spans="1:15" ht="15" customHeight="1" x14ac:dyDescent="0.25">
      <c r="A3151" s="263" t="s">
        <v>3792</v>
      </c>
      <c r="B3151" s="173" t="s">
        <v>2108</v>
      </c>
      <c r="C3151" s="174" t="s">
        <v>4050</v>
      </c>
      <c r="D3151" s="173" t="s">
        <v>1291</v>
      </c>
      <c r="E3151" s="173" t="s">
        <v>2483</v>
      </c>
      <c r="F3151" s="289">
        <v>22.22</v>
      </c>
      <c r="G3151" s="333">
        <f>ROUND(SUMIF(Anlagenbewegungsdaten!B:B,A3151,Anlagenbewegungsdaten!C:C),3)</f>
        <v>0</v>
      </c>
      <c r="H3151" s="334">
        <f>IF(ISBLANK(F3151),ROUND(SUMIF(Anlagenbewegungsdaten!B:B,A3151,Anlagenbewegungsdaten!D:D),2),ROUND(G3151*F3151%,2))</f>
        <v>0</v>
      </c>
      <c r="I3151" s="334">
        <f>ROUND((H3151-SUMIF(Anlagenbewegungsdaten!$B:$B,A3151,Anlagenbewegungsdaten!D:D)),3)</f>
        <v>0</v>
      </c>
      <c r="J3151" s="335" t="s">
        <v>5179</v>
      </c>
      <c r="K3151" s="335" t="s">
        <v>5193</v>
      </c>
      <c r="L3151" s="516">
        <v>17.78</v>
      </c>
      <c r="M3151" s="332">
        <f>ROUND(SUMIF(Anlagenbewegungsdaten_AV!B:B,A3151,Anlagenbewegungsdaten_AV!C:C),3)</f>
        <v>0</v>
      </c>
      <c r="N3151" s="330">
        <f>IF(ISBLANK(L3151),ROUND(SUMIF(Anlagenbewegungsdaten_AV!B:B,A3151,Anlagenbewegungsdaten_AV!D:D),2),ROUND(M3151*L3151%,2))</f>
        <v>0</v>
      </c>
      <c r="O3151" s="330">
        <f>ROUND(N3151-SUMIF(Anlagenbewegungsdaten_AV!B:B,A3151,Anlagenbewegungsdaten_AV!D:D),3)</f>
        <v>0</v>
      </c>
    </row>
    <row r="3152" spans="1:15" ht="15" customHeight="1" x14ac:dyDescent="0.25">
      <c r="A3152" s="263" t="s">
        <v>3793</v>
      </c>
      <c r="B3152" s="173" t="s">
        <v>2108</v>
      </c>
      <c r="C3152" s="174" t="s">
        <v>4050</v>
      </c>
      <c r="D3152" s="173" t="s">
        <v>812</v>
      </c>
      <c r="E3152" s="173" t="s">
        <v>2486</v>
      </c>
      <c r="F3152" s="289">
        <v>25.159999999999997</v>
      </c>
      <c r="G3152" s="333">
        <f>ROUND(SUMIF(Anlagenbewegungsdaten!B:B,A3152,Anlagenbewegungsdaten!C:C),3)</f>
        <v>0</v>
      </c>
      <c r="H3152" s="334">
        <f>IF(ISBLANK(F3152),ROUND(SUMIF(Anlagenbewegungsdaten!B:B,A3152,Anlagenbewegungsdaten!D:D),2),ROUND(G3152*F3152%,2))</f>
        <v>0</v>
      </c>
      <c r="I3152" s="334">
        <f>ROUND((H3152-SUMIF(Anlagenbewegungsdaten!$B:$B,A3152,Anlagenbewegungsdaten!D:D)),3)</f>
        <v>0</v>
      </c>
      <c r="J3152" s="335" t="s">
        <v>5179</v>
      </c>
      <c r="K3152" s="335" t="s">
        <v>5193</v>
      </c>
      <c r="L3152" s="516">
        <v>20.13</v>
      </c>
      <c r="M3152" s="332">
        <f>ROUND(SUMIF(Anlagenbewegungsdaten_AV!B:B,A3152,Anlagenbewegungsdaten_AV!C:C),3)</f>
        <v>0</v>
      </c>
      <c r="N3152" s="330">
        <f>IF(ISBLANK(L3152),ROUND(SUMIF(Anlagenbewegungsdaten_AV!B:B,A3152,Anlagenbewegungsdaten_AV!D:D),2),ROUND(M3152*L3152%,2))</f>
        <v>0</v>
      </c>
      <c r="O3152" s="330">
        <f>ROUND(N3152-SUMIF(Anlagenbewegungsdaten_AV!B:B,A3152,Anlagenbewegungsdaten_AV!D:D),3)</f>
        <v>0</v>
      </c>
    </row>
    <row r="3153" spans="1:15" ht="15" customHeight="1" x14ac:dyDescent="0.25">
      <c r="A3153" s="263" t="s">
        <v>3794</v>
      </c>
      <c r="B3153" s="173" t="s">
        <v>2108</v>
      </c>
      <c r="C3153" s="174" t="s">
        <v>4050</v>
      </c>
      <c r="D3153" s="173" t="s">
        <v>814</v>
      </c>
      <c r="E3153" s="173" t="s">
        <v>2483</v>
      </c>
      <c r="F3153" s="289">
        <v>23.200000000000003</v>
      </c>
      <c r="G3153" s="333">
        <f>ROUND(SUMIF(Anlagenbewegungsdaten!B:B,A3153,Anlagenbewegungsdaten!C:C),3)</f>
        <v>0</v>
      </c>
      <c r="H3153" s="334">
        <f>IF(ISBLANK(F3153),ROUND(SUMIF(Anlagenbewegungsdaten!B:B,A3153,Anlagenbewegungsdaten!D:D),2),ROUND(G3153*F3153%,2))</f>
        <v>0</v>
      </c>
      <c r="I3153" s="334">
        <f>ROUND((H3153-SUMIF(Anlagenbewegungsdaten!$B:$B,A3153,Anlagenbewegungsdaten!D:D)),3)</f>
        <v>0</v>
      </c>
      <c r="J3153" s="335" t="s">
        <v>5179</v>
      </c>
      <c r="K3153" s="335" t="s">
        <v>5193</v>
      </c>
      <c r="L3153" s="516">
        <v>18.559999999999999</v>
      </c>
      <c r="M3153" s="332">
        <f>ROUND(SUMIF(Anlagenbewegungsdaten_AV!B:B,A3153,Anlagenbewegungsdaten_AV!C:C),3)</f>
        <v>0</v>
      </c>
      <c r="N3153" s="330">
        <f>IF(ISBLANK(L3153),ROUND(SUMIF(Anlagenbewegungsdaten_AV!B:B,A3153,Anlagenbewegungsdaten_AV!D:D),2),ROUND(M3153*L3153%,2))</f>
        <v>0</v>
      </c>
      <c r="O3153" s="330">
        <f>ROUND(N3153-SUMIF(Anlagenbewegungsdaten_AV!B:B,A3153,Anlagenbewegungsdaten_AV!D:D),3)</f>
        <v>0</v>
      </c>
    </row>
    <row r="3154" spans="1:15" ht="15" customHeight="1" x14ac:dyDescent="0.25">
      <c r="A3154" s="263" t="s">
        <v>3795</v>
      </c>
      <c r="B3154" s="173" t="s">
        <v>2108</v>
      </c>
      <c r="C3154" s="174" t="s">
        <v>4050</v>
      </c>
      <c r="D3154" s="173" t="s">
        <v>816</v>
      </c>
      <c r="E3154" s="173" t="s">
        <v>2486</v>
      </c>
      <c r="F3154" s="289">
        <v>26.14</v>
      </c>
      <c r="G3154" s="333">
        <f>ROUND(SUMIF(Anlagenbewegungsdaten!B:B,A3154,Anlagenbewegungsdaten!C:C),3)</f>
        <v>0</v>
      </c>
      <c r="H3154" s="334">
        <f>IF(ISBLANK(F3154),ROUND(SUMIF(Anlagenbewegungsdaten!B:B,A3154,Anlagenbewegungsdaten!D:D),2),ROUND(G3154*F3154%,2))</f>
        <v>0</v>
      </c>
      <c r="I3154" s="334">
        <f>ROUND((H3154-SUMIF(Anlagenbewegungsdaten!$B:$B,A3154,Anlagenbewegungsdaten!D:D)),3)</f>
        <v>0</v>
      </c>
      <c r="J3154" s="335" t="s">
        <v>5179</v>
      </c>
      <c r="K3154" s="335" t="s">
        <v>5193</v>
      </c>
      <c r="L3154" s="516">
        <v>20.91</v>
      </c>
      <c r="M3154" s="332">
        <f>ROUND(SUMIF(Anlagenbewegungsdaten_AV!B:B,A3154,Anlagenbewegungsdaten_AV!C:C),3)</f>
        <v>0</v>
      </c>
      <c r="N3154" s="330">
        <f>IF(ISBLANK(L3154),ROUND(SUMIF(Anlagenbewegungsdaten_AV!B:B,A3154,Anlagenbewegungsdaten_AV!D:D),2),ROUND(M3154*L3154%,2))</f>
        <v>0</v>
      </c>
      <c r="O3154" s="330">
        <f>ROUND(N3154-SUMIF(Anlagenbewegungsdaten_AV!B:B,A3154,Anlagenbewegungsdaten_AV!D:D),3)</f>
        <v>0</v>
      </c>
    </row>
    <row r="3155" spans="1:15" ht="15" customHeight="1" x14ac:dyDescent="0.25">
      <c r="A3155" s="263" t="s">
        <v>3796</v>
      </c>
      <c r="B3155" s="173" t="s">
        <v>2108</v>
      </c>
      <c r="C3155" s="174" t="s">
        <v>4050</v>
      </c>
      <c r="D3155" s="173" t="s">
        <v>818</v>
      </c>
      <c r="E3155" s="173" t="s">
        <v>2483</v>
      </c>
      <c r="F3155" s="289">
        <v>24.18</v>
      </c>
      <c r="G3155" s="333">
        <f>ROUND(SUMIF(Anlagenbewegungsdaten!B:B,A3155,Anlagenbewegungsdaten!C:C),3)</f>
        <v>0</v>
      </c>
      <c r="H3155" s="334">
        <f>IF(ISBLANK(F3155),ROUND(SUMIF(Anlagenbewegungsdaten!B:B,A3155,Anlagenbewegungsdaten!D:D),2),ROUND(G3155*F3155%,2))</f>
        <v>0</v>
      </c>
      <c r="I3155" s="334">
        <f>ROUND((H3155-SUMIF(Anlagenbewegungsdaten!$B:$B,A3155,Anlagenbewegungsdaten!D:D)),3)</f>
        <v>0</v>
      </c>
      <c r="J3155" s="335" t="s">
        <v>5179</v>
      </c>
      <c r="K3155" s="335" t="s">
        <v>5193</v>
      </c>
      <c r="L3155" s="516">
        <v>19.34</v>
      </c>
      <c r="M3155" s="332">
        <f>ROUND(SUMIF(Anlagenbewegungsdaten_AV!B:B,A3155,Anlagenbewegungsdaten_AV!C:C),3)</f>
        <v>0</v>
      </c>
      <c r="N3155" s="330">
        <f>IF(ISBLANK(L3155),ROUND(SUMIF(Anlagenbewegungsdaten_AV!B:B,A3155,Anlagenbewegungsdaten_AV!D:D),2),ROUND(M3155*L3155%,2))</f>
        <v>0</v>
      </c>
      <c r="O3155" s="330">
        <f>ROUND(N3155-SUMIF(Anlagenbewegungsdaten_AV!B:B,A3155,Anlagenbewegungsdaten_AV!D:D),3)</f>
        <v>0</v>
      </c>
    </row>
    <row r="3156" spans="1:15" ht="15" customHeight="1" x14ac:dyDescent="0.25">
      <c r="A3156" s="263" t="s">
        <v>3797</v>
      </c>
      <c r="B3156" s="173" t="s">
        <v>2108</v>
      </c>
      <c r="C3156" s="174" t="s">
        <v>4050</v>
      </c>
      <c r="D3156" s="173" t="s">
        <v>820</v>
      </c>
      <c r="E3156" s="173" t="s">
        <v>2486</v>
      </c>
      <c r="F3156" s="289">
        <v>27.119999999999997</v>
      </c>
      <c r="G3156" s="333">
        <f>ROUND(SUMIF(Anlagenbewegungsdaten!B:B,A3156,Anlagenbewegungsdaten!C:C),3)</f>
        <v>0</v>
      </c>
      <c r="H3156" s="334">
        <f>IF(ISBLANK(F3156),ROUND(SUMIF(Anlagenbewegungsdaten!B:B,A3156,Anlagenbewegungsdaten!D:D),2),ROUND(G3156*F3156%,2))</f>
        <v>0</v>
      </c>
      <c r="I3156" s="334">
        <f>ROUND((H3156-SUMIF(Anlagenbewegungsdaten!$B:$B,A3156,Anlagenbewegungsdaten!D:D)),3)</f>
        <v>0</v>
      </c>
      <c r="J3156" s="335" t="s">
        <v>5179</v>
      </c>
      <c r="K3156" s="335" t="s">
        <v>5193</v>
      </c>
      <c r="L3156" s="516">
        <v>21.7</v>
      </c>
      <c r="M3156" s="332">
        <f>ROUND(SUMIF(Anlagenbewegungsdaten_AV!B:B,A3156,Anlagenbewegungsdaten_AV!C:C),3)</f>
        <v>0</v>
      </c>
      <c r="N3156" s="330">
        <f>IF(ISBLANK(L3156),ROUND(SUMIF(Anlagenbewegungsdaten_AV!B:B,A3156,Anlagenbewegungsdaten_AV!D:D),2),ROUND(M3156*L3156%,2))</f>
        <v>0</v>
      </c>
      <c r="O3156" s="330">
        <f>ROUND(N3156-SUMIF(Anlagenbewegungsdaten_AV!B:B,A3156,Anlagenbewegungsdaten_AV!D:D),3)</f>
        <v>0</v>
      </c>
    </row>
    <row r="3157" spans="1:15" ht="15" customHeight="1" x14ac:dyDescent="0.25">
      <c r="A3157" s="263" t="s">
        <v>3798</v>
      </c>
      <c r="B3157" s="173" t="s">
        <v>2108</v>
      </c>
      <c r="C3157" s="174" t="s">
        <v>4050</v>
      </c>
      <c r="D3157" s="173" t="s">
        <v>822</v>
      </c>
      <c r="E3157" s="173" t="s">
        <v>2483</v>
      </c>
      <c r="F3157" s="289">
        <v>25.160000000000004</v>
      </c>
      <c r="G3157" s="333">
        <f>ROUND(SUMIF(Anlagenbewegungsdaten!B:B,A3157,Anlagenbewegungsdaten!C:C),3)</f>
        <v>0</v>
      </c>
      <c r="H3157" s="334">
        <f>IF(ISBLANK(F3157),ROUND(SUMIF(Anlagenbewegungsdaten!B:B,A3157,Anlagenbewegungsdaten!D:D),2),ROUND(G3157*F3157%,2))</f>
        <v>0</v>
      </c>
      <c r="I3157" s="334">
        <f>ROUND((H3157-SUMIF(Anlagenbewegungsdaten!$B:$B,A3157,Anlagenbewegungsdaten!D:D)),3)</f>
        <v>0</v>
      </c>
      <c r="J3157" s="335" t="s">
        <v>5179</v>
      </c>
      <c r="K3157" s="335" t="s">
        <v>5193</v>
      </c>
      <c r="L3157" s="516">
        <v>20.13</v>
      </c>
      <c r="M3157" s="332">
        <f>ROUND(SUMIF(Anlagenbewegungsdaten_AV!B:B,A3157,Anlagenbewegungsdaten_AV!C:C),3)</f>
        <v>0</v>
      </c>
      <c r="N3157" s="330">
        <f>IF(ISBLANK(L3157),ROUND(SUMIF(Anlagenbewegungsdaten_AV!B:B,A3157,Anlagenbewegungsdaten_AV!D:D),2),ROUND(M3157*L3157%,2))</f>
        <v>0</v>
      </c>
      <c r="O3157" s="330">
        <f>ROUND(N3157-SUMIF(Anlagenbewegungsdaten_AV!B:B,A3157,Anlagenbewegungsdaten_AV!D:D),3)</f>
        <v>0</v>
      </c>
    </row>
    <row r="3158" spans="1:15" ht="15" customHeight="1" x14ac:dyDescent="0.25">
      <c r="A3158" s="263" t="s">
        <v>3799</v>
      </c>
      <c r="B3158" s="173" t="s">
        <v>2108</v>
      </c>
      <c r="C3158" s="174" t="s">
        <v>4050</v>
      </c>
      <c r="D3158" s="173" t="s">
        <v>824</v>
      </c>
      <c r="E3158" s="173" t="s">
        <v>2486</v>
      </c>
      <c r="F3158" s="289">
        <v>28.1</v>
      </c>
      <c r="G3158" s="333">
        <f>ROUND(SUMIF(Anlagenbewegungsdaten!B:B,A3158,Anlagenbewegungsdaten!C:C),3)</f>
        <v>0</v>
      </c>
      <c r="H3158" s="334">
        <f>IF(ISBLANK(F3158),ROUND(SUMIF(Anlagenbewegungsdaten!B:B,A3158,Anlagenbewegungsdaten!D:D),2),ROUND(G3158*F3158%,2))</f>
        <v>0</v>
      </c>
      <c r="I3158" s="334">
        <f>ROUND((H3158-SUMIF(Anlagenbewegungsdaten!$B:$B,A3158,Anlagenbewegungsdaten!D:D)),3)</f>
        <v>0</v>
      </c>
      <c r="J3158" s="335" t="s">
        <v>5179</v>
      </c>
      <c r="K3158" s="335" t="s">
        <v>5193</v>
      </c>
      <c r="L3158" s="516">
        <v>22.48</v>
      </c>
      <c r="M3158" s="332">
        <f>ROUND(SUMIF(Anlagenbewegungsdaten_AV!B:B,A3158,Anlagenbewegungsdaten_AV!C:C),3)</f>
        <v>0</v>
      </c>
      <c r="N3158" s="330">
        <f>IF(ISBLANK(L3158),ROUND(SUMIF(Anlagenbewegungsdaten_AV!B:B,A3158,Anlagenbewegungsdaten_AV!D:D),2),ROUND(M3158*L3158%,2))</f>
        <v>0</v>
      </c>
      <c r="O3158" s="330">
        <f>ROUND(N3158-SUMIF(Anlagenbewegungsdaten_AV!B:B,A3158,Anlagenbewegungsdaten_AV!D:D),3)</f>
        <v>0</v>
      </c>
    </row>
    <row r="3159" spans="1:15" ht="15" customHeight="1" x14ac:dyDescent="0.25">
      <c r="A3159" s="263" t="s">
        <v>3800</v>
      </c>
      <c r="B3159" s="173" t="s">
        <v>2108</v>
      </c>
      <c r="C3159" s="174" t="s">
        <v>4050</v>
      </c>
      <c r="D3159" s="173" t="s">
        <v>826</v>
      </c>
      <c r="E3159" s="173" t="s">
        <v>2483</v>
      </c>
      <c r="F3159" s="289">
        <v>26.14</v>
      </c>
      <c r="G3159" s="333">
        <f>ROUND(SUMIF(Anlagenbewegungsdaten!B:B,A3159,Anlagenbewegungsdaten!C:C),3)</f>
        <v>0</v>
      </c>
      <c r="H3159" s="334">
        <f>IF(ISBLANK(F3159),ROUND(SUMIF(Anlagenbewegungsdaten!B:B,A3159,Anlagenbewegungsdaten!D:D),2),ROUND(G3159*F3159%,2))</f>
        <v>0</v>
      </c>
      <c r="I3159" s="334">
        <f>ROUND((H3159-SUMIF(Anlagenbewegungsdaten!$B:$B,A3159,Anlagenbewegungsdaten!D:D)),3)</f>
        <v>0</v>
      </c>
      <c r="J3159" s="335" t="s">
        <v>5179</v>
      </c>
      <c r="K3159" s="335" t="s">
        <v>5193</v>
      </c>
      <c r="L3159" s="516">
        <v>20.91</v>
      </c>
      <c r="M3159" s="332">
        <f>ROUND(SUMIF(Anlagenbewegungsdaten_AV!B:B,A3159,Anlagenbewegungsdaten_AV!C:C),3)</f>
        <v>0</v>
      </c>
      <c r="N3159" s="330">
        <f>IF(ISBLANK(L3159),ROUND(SUMIF(Anlagenbewegungsdaten_AV!B:B,A3159,Anlagenbewegungsdaten_AV!D:D),2),ROUND(M3159*L3159%,2))</f>
        <v>0</v>
      </c>
      <c r="O3159" s="330">
        <f>ROUND(N3159-SUMIF(Anlagenbewegungsdaten_AV!B:B,A3159,Anlagenbewegungsdaten_AV!D:D),3)</f>
        <v>0</v>
      </c>
    </row>
    <row r="3160" spans="1:15" ht="15" customHeight="1" x14ac:dyDescent="0.25">
      <c r="A3160" s="263" t="s">
        <v>3801</v>
      </c>
      <c r="B3160" s="173" t="s">
        <v>2108</v>
      </c>
      <c r="C3160" s="174" t="s">
        <v>4050</v>
      </c>
      <c r="D3160" s="173" t="s">
        <v>828</v>
      </c>
      <c r="E3160" s="173" t="s">
        <v>2486</v>
      </c>
      <c r="F3160" s="289">
        <v>29.08</v>
      </c>
      <c r="G3160" s="333">
        <f>ROUND(SUMIF(Anlagenbewegungsdaten!B:B,A3160,Anlagenbewegungsdaten!C:C),3)</f>
        <v>0</v>
      </c>
      <c r="H3160" s="334">
        <f>IF(ISBLANK(F3160),ROUND(SUMIF(Anlagenbewegungsdaten!B:B,A3160,Anlagenbewegungsdaten!D:D),2),ROUND(G3160*F3160%,2))</f>
        <v>0</v>
      </c>
      <c r="I3160" s="334">
        <f>ROUND((H3160-SUMIF(Anlagenbewegungsdaten!$B:$B,A3160,Anlagenbewegungsdaten!D:D)),3)</f>
        <v>0</v>
      </c>
      <c r="J3160" s="335" t="s">
        <v>5179</v>
      </c>
      <c r="K3160" s="335" t="s">
        <v>5193</v>
      </c>
      <c r="L3160" s="516">
        <v>23.26</v>
      </c>
      <c r="M3160" s="332">
        <f>ROUND(SUMIF(Anlagenbewegungsdaten_AV!B:B,A3160,Anlagenbewegungsdaten_AV!C:C),3)</f>
        <v>0</v>
      </c>
      <c r="N3160" s="330">
        <f>IF(ISBLANK(L3160),ROUND(SUMIF(Anlagenbewegungsdaten_AV!B:B,A3160,Anlagenbewegungsdaten_AV!D:D),2),ROUND(M3160*L3160%,2))</f>
        <v>0</v>
      </c>
      <c r="O3160" s="330">
        <f>ROUND(N3160-SUMIF(Anlagenbewegungsdaten_AV!B:B,A3160,Anlagenbewegungsdaten_AV!D:D),3)</f>
        <v>0</v>
      </c>
    </row>
    <row r="3161" spans="1:15" ht="15" customHeight="1" x14ac:dyDescent="0.25">
      <c r="A3161" s="263" t="s">
        <v>3802</v>
      </c>
      <c r="B3161" s="173" t="s">
        <v>2108</v>
      </c>
      <c r="C3161" s="174" t="s">
        <v>4050</v>
      </c>
      <c r="D3161" s="173" t="s">
        <v>830</v>
      </c>
      <c r="E3161" s="173" t="s">
        <v>2483</v>
      </c>
      <c r="F3161" s="289">
        <v>27.120000000000005</v>
      </c>
      <c r="G3161" s="333">
        <f>ROUND(SUMIF(Anlagenbewegungsdaten!B:B,A3161,Anlagenbewegungsdaten!C:C),3)</f>
        <v>0</v>
      </c>
      <c r="H3161" s="334">
        <f>IF(ISBLANK(F3161),ROUND(SUMIF(Anlagenbewegungsdaten!B:B,A3161,Anlagenbewegungsdaten!D:D),2),ROUND(G3161*F3161%,2))</f>
        <v>0</v>
      </c>
      <c r="I3161" s="334">
        <f>ROUND((H3161-SUMIF(Anlagenbewegungsdaten!$B:$B,A3161,Anlagenbewegungsdaten!D:D)),3)</f>
        <v>0</v>
      </c>
      <c r="J3161" s="335" t="s">
        <v>5179</v>
      </c>
      <c r="K3161" s="335" t="s">
        <v>5193</v>
      </c>
      <c r="L3161" s="516">
        <v>21.7</v>
      </c>
      <c r="M3161" s="332">
        <f>ROUND(SUMIF(Anlagenbewegungsdaten_AV!B:B,A3161,Anlagenbewegungsdaten_AV!C:C),3)</f>
        <v>0</v>
      </c>
      <c r="N3161" s="330">
        <f>IF(ISBLANK(L3161),ROUND(SUMIF(Anlagenbewegungsdaten_AV!B:B,A3161,Anlagenbewegungsdaten_AV!D:D),2),ROUND(M3161*L3161%,2))</f>
        <v>0</v>
      </c>
      <c r="O3161" s="330">
        <f>ROUND(N3161-SUMIF(Anlagenbewegungsdaten_AV!B:B,A3161,Anlagenbewegungsdaten_AV!D:D),3)</f>
        <v>0</v>
      </c>
    </row>
    <row r="3162" spans="1:15" ht="15" customHeight="1" x14ac:dyDescent="0.25">
      <c r="A3162" s="263" t="s">
        <v>3803</v>
      </c>
      <c r="B3162" s="173" t="s">
        <v>2108</v>
      </c>
      <c r="C3162" s="174" t="s">
        <v>4050</v>
      </c>
      <c r="D3162" s="173" t="s">
        <v>832</v>
      </c>
      <c r="E3162" s="173" t="s">
        <v>2486</v>
      </c>
      <c r="F3162" s="289">
        <v>30.060000000000002</v>
      </c>
      <c r="G3162" s="333">
        <f>ROUND(SUMIF(Anlagenbewegungsdaten!B:B,A3162,Anlagenbewegungsdaten!C:C),3)</f>
        <v>0</v>
      </c>
      <c r="H3162" s="334">
        <f>IF(ISBLANK(F3162),ROUND(SUMIF(Anlagenbewegungsdaten!B:B,A3162,Anlagenbewegungsdaten!D:D),2),ROUND(G3162*F3162%,2))</f>
        <v>0</v>
      </c>
      <c r="I3162" s="334">
        <f>ROUND((H3162-SUMIF(Anlagenbewegungsdaten!$B:$B,A3162,Anlagenbewegungsdaten!D:D)),3)</f>
        <v>0</v>
      </c>
      <c r="J3162" s="335" t="s">
        <v>5179</v>
      </c>
      <c r="K3162" s="335" t="s">
        <v>5193</v>
      </c>
      <c r="L3162" s="516">
        <v>24.05</v>
      </c>
      <c r="M3162" s="332">
        <f>ROUND(SUMIF(Anlagenbewegungsdaten_AV!B:B,A3162,Anlagenbewegungsdaten_AV!C:C),3)</f>
        <v>0</v>
      </c>
      <c r="N3162" s="330">
        <f>IF(ISBLANK(L3162),ROUND(SUMIF(Anlagenbewegungsdaten_AV!B:B,A3162,Anlagenbewegungsdaten_AV!D:D),2),ROUND(M3162*L3162%,2))</f>
        <v>0</v>
      </c>
      <c r="O3162" s="330">
        <f>ROUND(N3162-SUMIF(Anlagenbewegungsdaten_AV!B:B,A3162,Anlagenbewegungsdaten_AV!D:D),3)</f>
        <v>0</v>
      </c>
    </row>
    <row r="3163" spans="1:15" ht="15" customHeight="1" x14ac:dyDescent="0.25">
      <c r="A3163" s="263" t="s">
        <v>3804</v>
      </c>
      <c r="B3163" s="173" t="s">
        <v>2108</v>
      </c>
      <c r="C3163" s="174" t="s">
        <v>4050</v>
      </c>
      <c r="D3163" s="173" t="s">
        <v>834</v>
      </c>
      <c r="E3163" s="173" t="s">
        <v>2483</v>
      </c>
      <c r="F3163" s="289">
        <v>12.42</v>
      </c>
      <c r="G3163" s="333">
        <f>ROUND(SUMIF(Anlagenbewegungsdaten!B:B,A3163,Anlagenbewegungsdaten!C:C),3)</f>
        <v>0</v>
      </c>
      <c r="H3163" s="334">
        <f>IF(ISBLANK(F3163),ROUND(SUMIF(Anlagenbewegungsdaten!B:B,A3163,Anlagenbewegungsdaten!D:D),2),ROUND(G3163*F3163%,2))</f>
        <v>0</v>
      </c>
      <c r="I3163" s="334">
        <f>ROUND((H3163-SUMIF(Anlagenbewegungsdaten!$B:$B,A3163,Anlagenbewegungsdaten!D:D)),3)</f>
        <v>0</v>
      </c>
      <c r="J3163" s="335" t="s">
        <v>5179</v>
      </c>
      <c r="K3163" s="335" t="s">
        <v>5193</v>
      </c>
      <c r="L3163" s="516">
        <v>9.94</v>
      </c>
      <c r="M3163" s="332">
        <f>ROUND(SUMIF(Anlagenbewegungsdaten_AV!B:B,A3163,Anlagenbewegungsdaten_AV!C:C),3)</f>
        <v>0</v>
      </c>
      <c r="N3163" s="330">
        <f>IF(ISBLANK(L3163),ROUND(SUMIF(Anlagenbewegungsdaten_AV!B:B,A3163,Anlagenbewegungsdaten_AV!D:D),2),ROUND(M3163*L3163%,2))</f>
        <v>0</v>
      </c>
      <c r="O3163" s="330">
        <f>ROUND(N3163-SUMIF(Anlagenbewegungsdaten_AV!B:B,A3163,Anlagenbewegungsdaten_AV!D:D),3)</f>
        <v>0</v>
      </c>
    </row>
    <row r="3164" spans="1:15" ht="15" customHeight="1" x14ac:dyDescent="0.25">
      <c r="A3164" s="263" t="s">
        <v>3805</v>
      </c>
      <c r="B3164" s="173" t="s">
        <v>2108</v>
      </c>
      <c r="C3164" s="174" t="s">
        <v>4050</v>
      </c>
      <c r="D3164" s="173" t="s">
        <v>836</v>
      </c>
      <c r="E3164" s="173" t="s">
        <v>2486</v>
      </c>
      <c r="F3164" s="289">
        <v>15.36</v>
      </c>
      <c r="G3164" s="333">
        <f>ROUND(SUMIF(Anlagenbewegungsdaten!B:B,A3164,Anlagenbewegungsdaten!C:C),3)</f>
        <v>0</v>
      </c>
      <c r="H3164" s="334">
        <f>IF(ISBLANK(F3164),ROUND(SUMIF(Anlagenbewegungsdaten!B:B,A3164,Anlagenbewegungsdaten!D:D),2),ROUND(G3164*F3164%,2))</f>
        <v>0</v>
      </c>
      <c r="I3164" s="334">
        <f>ROUND((H3164-SUMIF(Anlagenbewegungsdaten!$B:$B,A3164,Anlagenbewegungsdaten!D:D)),3)</f>
        <v>0</v>
      </c>
      <c r="J3164" s="335" t="s">
        <v>5179</v>
      </c>
      <c r="K3164" s="335" t="s">
        <v>5193</v>
      </c>
      <c r="L3164" s="516">
        <v>12.29</v>
      </c>
      <c r="M3164" s="332">
        <f>ROUND(SUMIF(Anlagenbewegungsdaten_AV!B:B,A3164,Anlagenbewegungsdaten_AV!C:C),3)</f>
        <v>0</v>
      </c>
      <c r="N3164" s="330">
        <f>IF(ISBLANK(L3164),ROUND(SUMIF(Anlagenbewegungsdaten_AV!B:B,A3164,Anlagenbewegungsdaten_AV!D:D),2),ROUND(M3164*L3164%,2))</f>
        <v>0</v>
      </c>
      <c r="O3164" s="330">
        <f>ROUND(N3164-SUMIF(Anlagenbewegungsdaten_AV!B:B,A3164,Anlagenbewegungsdaten_AV!D:D),3)</f>
        <v>0</v>
      </c>
    </row>
    <row r="3165" spans="1:15" ht="15" customHeight="1" x14ac:dyDescent="0.25">
      <c r="A3165" s="263" t="s">
        <v>3806</v>
      </c>
      <c r="B3165" s="173" t="s">
        <v>2108</v>
      </c>
      <c r="C3165" s="174" t="s">
        <v>4050</v>
      </c>
      <c r="D3165" s="174" t="s">
        <v>838</v>
      </c>
      <c r="E3165" s="173" t="s">
        <v>2483</v>
      </c>
      <c r="F3165" s="289">
        <v>13.399999999999999</v>
      </c>
      <c r="G3165" s="333">
        <f>ROUND(SUMIF(Anlagenbewegungsdaten!B:B,A3165,Anlagenbewegungsdaten!C:C),3)</f>
        <v>0</v>
      </c>
      <c r="H3165" s="334">
        <f>IF(ISBLANK(F3165),ROUND(SUMIF(Anlagenbewegungsdaten!B:B,A3165,Anlagenbewegungsdaten!D:D),2),ROUND(G3165*F3165%,2))</f>
        <v>0</v>
      </c>
      <c r="I3165" s="334">
        <f>ROUND((H3165-SUMIF(Anlagenbewegungsdaten!$B:$B,A3165,Anlagenbewegungsdaten!D:D)),3)</f>
        <v>0</v>
      </c>
      <c r="J3165" s="335" t="s">
        <v>5179</v>
      </c>
      <c r="K3165" s="335" t="s">
        <v>5193</v>
      </c>
      <c r="L3165" s="516">
        <v>10.72</v>
      </c>
      <c r="M3165" s="332">
        <f>ROUND(SUMIF(Anlagenbewegungsdaten_AV!B:B,A3165,Anlagenbewegungsdaten_AV!C:C),3)</f>
        <v>0</v>
      </c>
      <c r="N3165" s="330">
        <f>IF(ISBLANK(L3165),ROUND(SUMIF(Anlagenbewegungsdaten_AV!B:B,A3165,Anlagenbewegungsdaten_AV!D:D),2),ROUND(M3165*L3165%,2))</f>
        <v>0</v>
      </c>
      <c r="O3165" s="330">
        <f>ROUND(N3165-SUMIF(Anlagenbewegungsdaten_AV!B:B,A3165,Anlagenbewegungsdaten_AV!D:D),3)</f>
        <v>0</v>
      </c>
    </row>
    <row r="3166" spans="1:15" ht="15" customHeight="1" x14ac:dyDescent="0.25">
      <c r="A3166" s="263" t="s">
        <v>3807</v>
      </c>
      <c r="B3166" s="173" t="s">
        <v>2108</v>
      </c>
      <c r="C3166" s="174" t="s">
        <v>4050</v>
      </c>
      <c r="D3166" s="174" t="s">
        <v>840</v>
      </c>
      <c r="E3166" s="173" t="s">
        <v>2486</v>
      </c>
      <c r="F3166" s="289">
        <v>16.34</v>
      </c>
      <c r="G3166" s="333">
        <f>ROUND(SUMIF(Anlagenbewegungsdaten!B:B,A3166,Anlagenbewegungsdaten!C:C),3)</f>
        <v>0</v>
      </c>
      <c r="H3166" s="334">
        <f>IF(ISBLANK(F3166),ROUND(SUMIF(Anlagenbewegungsdaten!B:B,A3166,Anlagenbewegungsdaten!D:D),2),ROUND(G3166*F3166%,2))</f>
        <v>0</v>
      </c>
      <c r="I3166" s="334">
        <f>ROUND((H3166-SUMIF(Anlagenbewegungsdaten!$B:$B,A3166,Anlagenbewegungsdaten!D:D)),3)</f>
        <v>0</v>
      </c>
      <c r="J3166" s="335" t="s">
        <v>5179</v>
      </c>
      <c r="K3166" s="335" t="s">
        <v>5193</v>
      </c>
      <c r="L3166" s="516">
        <v>13.07</v>
      </c>
      <c r="M3166" s="332">
        <f>ROUND(SUMIF(Anlagenbewegungsdaten_AV!B:B,A3166,Anlagenbewegungsdaten_AV!C:C),3)</f>
        <v>0</v>
      </c>
      <c r="N3166" s="330">
        <f>IF(ISBLANK(L3166),ROUND(SUMIF(Anlagenbewegungsdaten_AV!B:B,A3166,Anlagenbewegungsdaten_AV!D:D),2),ROUND(M3166*L3166%,2))</f>
        <v>0</v>
      </c>
      <c r="O3166" s="330">
        <f>ROUND(N3166-SUMIF(Anlagenbewegungsdaten_AV!B:B,A3166,Anlagenbewegungsdaten_AV!D:D),3)</f>
        <v>0</v>
      </c>
    </row>
    <row r="3167" spans="1:15" ht="15" customHeight="1" x14ac:dyDescent="0.25">
      <c r="A3167" s="263" t="s">
        <v>3808</v>
      </c>
      <c r="B3167" s="173" t="s">
        <v>2108</v>
      </c>
      <c r="C3167" s="174" t="s">
        <v>4050</v>
      </c>
      <c r="D3167" s="173" t="s">
        <v>842</v>
      </c>
      <c r="E3167" s="173" t="s">
        <v>2483</v>
      </c>
      <c r="F3167" s="289">
        <v>18.299999999999997</v>
      </c>
      <c r="G3167" s="333">
        <f>ROUND(SUMIF(Anlagenbewegungsdaten!B:B,A3167,Anlagenbewegungsdaten!C:C),3)</f>
        <v>0</v>
      </c>
      <c r="H3167" s="334">
        <f>IF(ISBLANK(F3167),ROUND(SUMIF(Anlagenbewegungsdaten!B:B,A3167,Anlagenbewegungsdaten!D:D),2),ROUND(G3167*F3167%,2))</f>
        <v>0</v>
      </c>
      <c r="I3167" s="334">
        <f>ROUND((H3167-SUMIF(Anlagenbewegungsdaten!$B:$B,A3167,Anlagenbewegungsdaten!D:D)),3)</f>
        <v>0</v>
      </c>
      <c r="J3167" s="335" t="s">
        <v>5179</v>
      </c>
      <c r="K3167" s="335" t="s">
        <v>5193</v>
      </c>
      <c r="L3167" s="516">
        <v>14.64</v>
      </c>
      <c r="M3167" s="332">
        <f>ROUND(SUMIF(Anlagenbewegungsdaten_AV!B:B,A3167,Anlagenbewegungsdaten_AV!C:C),3)</f>
        <v>0</v>
      </c>
      <c r="N3167" s="330">
        <f>IF(ISBLANK(L3167),ROUND(SUMIF(Anlagenbewegungsdaten_AV!B:B,A3167,Anlagenbewegungsdaten_AV!D:D),2),ROUND(M3167*L3167%,2))</f>
        <v>0</v>
      </c>
      <c r="O3167" s="330">
        <f>ROUND(N3167-SUMIF(Anlagenbewegungsdaten_AV!B:B,A3167,Anlagenbewegungsdaten_AV!D:D),3)</f>
        <v>0</v>
      </c>
    </row>
    <row r="3168" spans="1:15" ht="15" customHeight="1" x14ac:dyDescent="0.25">
      <c r="A3168" s="263" t="s">
        <v>3809</v>
      </c>
      <c r="B3168" s="173" t="s">
        <v>2108</v>
      </c>
      <c r="C3168" s="174" t="s">
        <v>4050</v>
      </c>
      <c r="D3168" s="173" t="s">
        <v>844</v>
      </c>
      <c r="E3168" s="173" t="s">
        <v>2486</v>
      </c>
      <c r="F3168" s="289">
        <v>21.240000000000002</v>
      </c>
      <c r="G3168" s="333">
        <f>ROUND(SUMIF(Anlagenbewegungsdaten!B:B,A3168,Anlagenbewegungsdaten!C:C),3)</f>
        <v>0</v>
      </c>
      <c r="H3168" s="334">
        <f>IF(ISBLANK(F3168),ROUND(SUMIF(Anlagenbewegungsdaten!B:B,A3168,Anlagenbewegungsdaten!D:D),2),ROUND(G3168*F3168%,2))</f>
        <v>0</v>
      </c>
      <c r="I3168" s="334">
        <f>ROUND((H3168-SUMIF(Anlagenbewegungsdaten!$B:$B,A3168,Anlagenbewegungsdaten!D:D)),3)</f>
        <v>0</v>
      </c>
      <c r="J3168" s="335" t="s">
        <v>5179</v>
      </c>
      <c r="K3168" s="335" t="s">
        <v>5193</v>
      </c>
      <c r="L3168" s="516">
        <v>16.989999999999998</v>
      </c>
      <c r="M3168" s="332">
        <f>ROUND(SUMIF(Anlagenbewegungsdaten_AV!B:B,A3168,Anlagenbewegungsdaten_AV!C:C),3)</f>
        <v>0</v>
      </c>
      <c r="N3168" s="330">
        <f>IF(ISBLANK(L3168),ROUND(SUMIF(Anlagenbewegungsdaten_AV!B:B,A3168,Anlagenbewegungsdaten_AV!D:D),2),ROUND(M3168*L3168%,2))</f>
        <v>0</v>
      </c>
      <c r="O3168" s="330">
        <f>ROUND(N3168-SUMIF(Anlagenbewegungsdaten_AV!B:B,A3168,Anlagenbewegungsdaten_AV!D:D),3)</f>
        <v>0</v>
      </c>
    </row>
    <row r="3169" spans="1:15" ht="15" customHeight="1" x14ac:dyDescent="0.25">
      <c r="A3169" s="263" t="s">
        <v>3810</v>
      </c>
      <c r="B3169" s="173" t="s">
        <v>2108</v>
      </c>
      <c r="C3169" s="174" t="s">
        <v>4050</v>
      </c>
      <c r="D3169" s="174" t="s">
        <v>846</v>
      </c>
      <c r="E3169" s="173" t="s">
        <v>2483</v>
      </c>
      <c r="F3169" s="289">
        <v>19.28</v>
      </c>
      <c r="G3169" s="333">
        <f>ROUND(SUMIF(Anlagenbewegungsdaten!B:B,A3169,Anlagenbewegungsdaten!C:C),3)</f>
        <v>0</v>
      </c>
      <c r="H3169" s="334">
        <f>IF(ISBLANK(F3169),ROUND(SUMIF(Anlagenbewegungsdaten!B:B,A3169,Anlagenbewegungsdaten!D:D),2),ROUND(G3169*F3169%,2))</f>
        <v>0</v>
      </c>
      <c r="I3169" s="334">
        <f>ROUND((H3169-SUMIF(Anlagenbewegungsdaten!$B:$B,A3169,Anlagenbewegungsdaten!D:D)),3)</f>
        <v>0</v>
      </c>
      <c r="J3169" s="335" t="s">
        <v>5179</v>
      </c>
      <c r="K3169" s="335" t="s">
        <v>5193</v>
      </c>
      <c r="L3169" s="516">
        <v>15.42</v>
      </c>
      <c r="M3169" s="332">
        <f>ROUND(SUMIF(Anlagenbewegungsdaten_AV!B:B,A3169,Anlagenbewegungsdaten_AV!C:C),3)</f>
        <v>0</v>
      </c>
      <c r="N3169" s="330">
        <f>IF(ISBLANK(L3169),ROUND(SUMIF(Anlagenbewegungsdaten_AV!B:B,A3169,Anlagenbewegungsdaten_AV!D:D),2),ROUND(M3169*L3169%,2))</f>
        <v>0</v>
      </c>
      <c r="O3169" s="330">
        <f>ROUND(N3169-SUMIF(Anlagenbewegungsdaten_AV!B:B,A3169,Anlagenbewegungsdaten_AV!D:D),3)</f>
        <v>0</v>
      </c>
    </row>
    <row r="3170" spans="1:15" ht="15" customHeight="1" x14ac:dyDescent="0.25">
      <c r="A3170" s="263" t="s">
        <v>3811</v>
      </c>
      <c r="B3170" s="173" t="s">
        <v>2108</v>
      </c>
      <c r="C3170" s="174" t="s">
        <v>4050</v>
      </c>
      <c r="D3170" s="174" t="s">
        <v>848</v>
      </c>
      <c r="E3170" s="173" t="s">
        <v>2486</v>
      </c>
      <c r="F3170" s="289">
        <v>22.22</v>
      </c>
      <c r="G3170" s="333">
        <f>ROUND(SUMIF(Anlagenbewegungsdaten!B:B,A3170,Anlagenbewegungsdaten!C:C),3)</f>
        <v>0</v>
      </c>
      <c r="H3170" s="334">
        <f>IF(ISBLANK(F3170),ROUND(SUMIF(Anlagenbewegungsdaten!B:B,A3170,Anlagenbewegungsdaten!D:D),2),ROUND(G3170*F3170%,2))</f>
        <v>0</v>
      </c>
      <c r="I3170" s="334">
        <f>ROUND((H3170-SUMIF(Anlagenbewegungsdaten!$B:$B,A3170,Anlagenbewegungsdaten!D:D)),3)</f>
        <v>0</v>
      </c>
      <c r="J3170" s="335" t="s">
        <v>5179</v>
      </c>
      <c r="K3170" s="335" t="s">
        <v>5193</v>
      </c>
      <c r="L3170" s="516">
        <v>17.78</v>
      </c>
      <c r="M3170" s="332">
        <f>ROUND(SUMIF(Anlagenbewegungsdaten_AV!B:B,A3170,Anlagenbewegungsdaten_AV!C:C),3)</f>
        <v>0</v>
      </c>
      <c r="N3170" s="330">
        <f>IF(ISBLANK(L3170),ROUND(SUMIF(Anlagenbewegungsdaten_AV!B:B,A3170,Anlagenbewegungsdaten_AV!D:D),2),ROUND(M3170*L3170%,2))</f>
        <v>0</v>
      </c>
      <c r="O3170" s="330">
        <f>ROUND(N3170-SUMIF(Anlagenbewegungsdaten_AV!B:B,A3170,Anlagenbewegungsdaten_AV!D:D),3)</f>
        <v>0</v>
      </c>
    </row>
    <row r="3171" spans="1:15" ht="15" customHeight="1" x14ac:dyDescent="0.25">
      <c r="A3171" s="263" t="s">
        <v>3812</v>
      </c>
      <c r="B3171" s="173" t="s">
        <v>2108</v>
      </c>
      <c r="C3171" s="174" t="s">
        <v>4050</v>
      </c>
      <c r="D3171" s="173" t="s">
        <v>850</v>
      </c>
      <c r="E3171" s="173" t="s">
        <v>2483</v>
      </c>
      <c r="F3171" s="289">
        <v>19.28</v>
      </c>
      <c r="G3171" s="333">
        <f>ROUND(SUMIF(Anlagenbewegungsdaten!B:B,A3171,Anlagenbewegungsdaten!C:C),3)</f>
        <v>0</v>
      </c>
      <c r="H3171" s="334">
        <f>IF(ISBLANK(F3171),ROUND(SUMIF(Anlagenbewegungsdaten!B:B,A3171,Anlagenbewegungsdaten!D:D),2),ROUND(G3171*F3171%,2))</f>
        <v>0</v>
      </c>
      <c r="I3171" s="334">
        <f>ROUND((H3171-SUMIF(Anlagenbewegungsdaten!$B:$B,A3171,Anlagenbewegungsdaten!D:D)),3)</f>
        <v>0</v>
      </c>
      <c r="J3171" s="335" t="s">
        <v>5179</v>
      </c>
      <c r="K3171" s="335" t="s">
        <v>5193</v>
      </c>
      <c r="L3171" s="516">
        <v>15.42</v>
      </c>
      <c r="M3171" s="332">
        <f>ROUND(SUMIF(Anlagenbewegungsdaten_AV!B:B,A3171,Anlagenbewegungsdaten_AV!C:C),3)</f>
        <v>0</v>
      </c>
      <c r="N3171" s="330">
        <f>IF(ISBLANK(L3171),ROUND(SUMIF(Anlagenbewegungsdaten_AV!B:B,A3171,Anlagenbewegungsdaten_AV!D:D),2),ROUND(M3171*L3171%,2))</f>
        <v>0</v>
      </c>
      <c r="O3171" s="330">
        <f>ROUND(N3171-SUMIF(Anlagenbewegungsdaten_AV!B:B,A3171,Anlagenbewegungsdaten_AV!D:D),3)</f>
        <v>0</v>
      </c>
    </row>
    <row r="3172" spans="1:15" ht="15" customHeight="1" x14ac:dyDescent="0.25">
      <c r="A3172" s="263" t="s">
        <v>3813</v>
      </c>
      <c r="B3172" s="173" t="s">
        <v>2108</v>
      </c>
      <c r="C3172" s="174" t="s">
        <v>4050</v>
      </c>
      <c r="D3172" s="173" t="s">
        <v>852</v>
      </c>
      <c r="E3172" s="173" t="s">
        <v>2486</v>
      </c>
      <c r="F3172" s="289">
        <v>22.22</v>
      </c>
      <c r="G3172" s="333">
        <f>ROUND(SUMIF(Anlagenbewegungsdaten!B:B,A3172,Anlagenbewegungsdaten!C:C),3)</f>
        <v>0</v>
      </c>
      <c r="H3172" s="334">
        <f>IF(ISBLANK(F3172),ROUND(SUMIF(Anlagenbewegungsdaten!B:B,A3172,Anlagenbewegungsdaten!D:D),2),ROUND(G3172*F3172%,2))</f>
        <v>0</v>
      </c>
      <c r="I3172" s="334">
        <f>ROUND((H3172-SUMIF(Anlagenbewegungsdaten!$B:$B,A3172,Anlagenbewegungsdaten!D:D)),3)</f>
        <v>0</v>
      </c>
      <c r="J3172" s="335" t="s">
        <v>5179</v>
      </c>
      <c r="K3172" s="335" t="s">
        <v>5193</v>
      </c>
      <c r="L3172" s="516">
        <v>17.78</v>
      </c>
      <c r="M3172" s="332">
        <f>ROUND(SUMIF(Anlagenbewegungsdaten_AV!B:B,A3172,Anlagenbewegungsdaten_AV!C:C),3)</f>
        <v>0</v>
      </c>
      <c r="N3172" s="330">
        <f>IF(ISBLANK(L3172),ROUND(SUMIF(Anlagenbewegungsdaten_AV!B:B,A3172,Anlagenbewegungsdaten_AV!D:D),2),ROUND(M3172*L3172%,2))</f>
        <v>0</v>
      </c>
      <c r="O3172" s="330">
        <f>ROUND(N3172-SUMIF(Anlagenbewegungsdaten_AV!B:B,A3172,Anlagenbewegungsdaten_AV!D:D),3)</f>
        <v>0</v>
      </c>
    </row>
    <row r="3173" spans="1:15" ht="15" customHeight="1" x14ac:dyDescent="0.25">
      <c r="A3173" s="263" t="s">
        <v>3814</v>
      </c>
      <c r="B3173" s="173" t="s">
        <v>2108</v>
      </c>
      <c r="C3173" s="174" t="s">
        <v>4050</v>
      </c>
      <c r="D3173" s="173" t="s">
        <v>854</v>
      </c>
      <c r="E3173" s="173" t="s">
        <v>2483</v>
      </c>
      <c r="F3173" s="289">
        <v>20.259999999999998</v>
      </c>
      <c r="G3173" s="333">
        <f>ROUND(SUMIF(Anlagenbewegungsdaten!B:B,A3173,Anlagenbewegungsdaten!C:C),3)</f>
        <v>0</v>
      </c>
      <c r="H3173" s="334">
        <f>IF(ISBLANK(F3173),ROUND(SUMIF(Anlagenbewegungsdaten!B:B,A3173,Anlagenbewegungsdaten!D:D),2),ROUND(G3173*F3173%,2))</f>
        <v>0</v>
      </c>
      <c r="I3173" s="334">
        <f>ROUND((H3173-SUMIF(Anlagenbewegungsdaten!$B:$B,A3173,Anlagenbewegungsdaten!D:D)),3)</f>
        <v>0</v>
      </c>
      <c r="J3173" s="335" t="s">
        <v>5179</v>
      </c>
      <c r="K3173" s="335" t="s">
        <v>5193</v>
      </c>
      <c r="L3173" s="516">
        <v>16.21</v>
      </c>
      <c r="M3173" s="332">
        <f>ROUND(SUMIF(Anlagenbewegungsdaten_AV!B:B,A3173,Anlagenbewegungsdaten_AV!C:C),3)</f>
        <v>0</v>
      </c>
      <c r="N3173" s="330">
        <f>IF(ISBLANK(L3173),ROUND(SUMIF(Anlagenbewegungsdaten_AV!B:B,A3173,Anlagenbewegungsdaten_AV!D:D),2),ROUND(M3173*L3173%,2))</f>
        <v>0</v>
      </c>
      <c r="O3173" s="330">
        <f>ROUND(N3173-SUMIF(Anlagenbewegungsdaten_AV!B:B,A3173,Anlagenbewegungsdaten_AV!D:D),3)</f>
        <v>0</v>
      </c>
    </row>
    <row r="3174" spans="1:15" ht="15" customHeight="1" x14ac:dyDescent="0.25">
      <c r="A3174" s="263" t="s">
        <v>3815</v>
      </c>
      <c r="B3174" s="173" t="s">
        <v>2108</v>
      </c>
      <c r="C3174" s="174" t="s">
        <v>4050</v>
      </c>
      <c r="D3174" s="173" t="s">
        <v>856</v>
      </c>
      <c r="E3174" s="173" t="s">
        <v>2486</v>
      </c>
      <c r="F3174" s="289">
        <v>23.200000000000003</v>
      </c>
      <c r="G3174" s="333">
        <f>ROUND(SUMIF(Anlagenbewegungsdaten!B:B,A3174,Anlagenbewegungsdaten!C:C),3)</f>
        <v>0</v>
      </c>
      <c r="H3174" s="334">
        <f>IF(ISBLANK(F3174),ROUND(SUMIF(Anlagenbewegungsdaten!B:B,A3174,Anlagenbewegungsdaten!D:D),2),ROUND(G3174*F3174%,2))</f>
        <v>0</v>
      </c>
      <c r="I3174" s="334">
        <f>ROUND((H3174-SUMIF(Anlagenbewegungsdaten!$B:$B,A3174,Anlagenbewegungsdaten!D:D)),3)</f>
        <v>0</v>
      </c>
      <c r="J3174" s="335" t="s">
        <v>5179</v>
      </c>
      <c r="K3174" s="335" t="s">
        <v>5193</v>
      </c>
      <c r="L3174" s="516">
        <v>18.559999999999999</v>
      </c>
      <c r="M3174" s="332">
        <f>ROUND(SUMIF(Anlagenbewegungsdaten_AV!B:B,A3174,Anlagenbewegungsdaten_AV!C:C),3)</f>
        <v>0</v>
      </c>
      <c r="N3174" s="330">
        <f>IF(ISBLANK(L3174),ROUND(SUMIF(Anlagenbewegungsdaten_AV!B:B,A3174,Anlagenbewegungsdaten_AV!D:D),2),ROUND(M3174*L3174%,2))</f>
        <v>0</v>
      </c>
      <c r="O3174" s="330">
        <f>ROUND(N3174-SUMIF(Anlagenbewegungsdaten_AV!B:B,A3174,Anlagenbewegungsdaten_AV!D:D),3)</f>
        <v>0</v>
      </c>
    </row>
    <row r="3175" spans="1:15" ht="15" customHeight="1" x14ac:dyDescent="0.25">
      <c r="A3175" s="263" t="s">
        <v>3816</v>
      </c>
      <c r="B3175" s="173" t="s">
        <v>2108</v>
      </c>
      <c r="C3175" s="174" t="s">
        <v>4050</v>
      </c>
      <c r="D3175" s="173" t="s">
        <v>858</v>
      </c>
      <c r="E3175" s="173" t="s">
        <v>2483</v>
      </c>
      <c r="F3175" s="289">
        <v>21.240000000000002</v>
      </c>
      <c r="G3175" s="333">
        <f>ROUND(SUMIF(Anlagenbewegungsdaten!B:B,A3175,Anlagenbewegungsdaten!C:C),3)</f>
        <v>0</v>
      </c>
      <c r="H3175" s="334">
        <f>IF(ISBLANK(F3175),ROUND(SUMIF(Anlagenbewegungsdaten!B:B,A3175,Anlagenbewegungsdaten!D:D),2),ROUND(G3175*F3175%,2))</f>
        <v>0</v>
      </c>
      <c r="I3175" s="334">
        <f>ROUND((H3175-SUMIF(Anlagenbewegungsdaten!$B:$B,A3175,Anlagenbewegungsdaten!D:D)),3)</f>
        <v>0</v>
      </c>
      <c r="J3175" s="335" t="s">
        <v>5179</v>
      </c>
      <c r="K3175" s="335" t="s">
        <v>5193</v>
      </c>
      <c r="L3175" s="516">
        <v>16.989999999999998</v>
      </c>
      <c r="M3175" s="332">
        <f>ROUND(SUMIF(Anlagenbewegungsdaten_AV!B:B,A3175,Anlagenbewegungsdaten_AV!C:C),3)</f>
        <v>0</v>
      </c>
      <c r="N3175" s="330">
        <f>IF(ISBLANK(L3175),ROUND(SUMIF(Anlagenbewegungsdaten_AV!B:B,A3175,Anlagenbewegungsdaten_AV!D:D),2),ROUND(M3175*L3175%,2))</f>
        <v>0</v>
      </c>
      <c r="O3175" s="330">
        <f>ROUND(N3175-SUMIF(Anlagenbewegungsdaten_AV!B:B,A3175,Anlagenbewegungsdaten_AV!D:D),3)</f>
        <v>0</v>
      </c>
    </row>
    <row r="3176" spans="1:15" ht="15" customHeight="1" x14ac:dyDescent="0.25">
      <c r="A3176" s="263" t="s">
        <v>3817</v>
      </c>
      <c r="B3176" s="173" t="s">
        <v>2108</v>
      </c>
      <c r="C3176" s="174" t="s">
        <v>4050</v>
      </c>
      <c r="D3176" s="173" t="s">
        <v>860</v>
      </c>
      <c r="E3176" s="173" t="s">
        <v>2486</v>
      </c>
      <c r="F3176" s="289">
        <v>24.18</v>
      </c>
      <c r="G3176" s="333">
        <f>ROUND(SUMIF(Anlagenbewegungsdaten!B:B,A3176,Anlagenbewegungsdaten!C:C),3)</f>
        <v>0</v>
      </c>
      <c r="H3176" s="334">
        <f>IF(ISBLANK(F3176),ROUND(SUMIF(Anlagenbewegungsdaten!B:B,A3176,Anlagenbewegungsdaten!D:D),2),ROUND(G3176*F3176%,2))</f>
        <v>0</v>
      </c>
      <c r="I3176" s="334">
        <f>ROUND((H3176-SUMIF(Anlagenbewegungsdaten!$B:$B,A3176,Anlagenbewegungsdaten!D:D)),3)</f>
        <v>0</v>
      </c>
      <c r="J3176" s="335" t="s">
        <v>5179</v>
      </c>
      <c r="K3176" s="335" t="s">
        <v>5193</v>
      </c>
      <c r="L3176" s="516">
        <v>19.34</v>
      </c>
      <c r="M3176" s="332">
        <f>ROUND(SUMIF(Anlagenbewegungsdaten_AV!B:B,A3176,Anlagenbewegungsdaten_AV!C:C),3)</f>
        <v>0</v>
      </c>
      <c r="N3176" s="330">
        <f>IF(ISBLANK(L3176),ROUND(SUMIF(Anlagenbewegungsdaten_AV!B:B,A3176,Anlagenbewegungsdaten_AV!D:D),2),ROUND(M3176*L3176%,2))</f>
        <v>0</v>
      </c>
      <c r="O3176" s="330">
        <f>ROUND(N3176-SUMIF(Anlagenbewegungsdaten_AV!B:B,A3176,Anlagenbewegungsdaten_AV!D:D),3)</f>
        <v>0</v>
      </c>
    </row>
    <row r="3177" spans="1:15" ht="15" customHeight="1" x14ac:dyDescent="0.25">
      <c r="A3177" s="263" t="s">
        <v>3818</v>
      </c>
      <c r="B3177" s="173" t="s">
        <v>2108</v>
      </c>
      <c r="C3177" s="174" t="s">
        <v>4050</v>
      </c>
      <c r="D3177" s="173" t="s">
        <v>862</v>
      </c>
      <c r="E3177" s="173" t="s">
        <v>2483</v>
      </c>
      <c r="F3177" s="289">
        <v>22.22</v>
      </c>
      <c r="G3177" s="333">
        <f>ROUND(SUMIF(Anlagenbewegungsdaten!B:B,A3177,Anlagenbewegungsdaten!C:C),3)</f>
        <v>0</v>
      </c>
      <c r="H3177" s="334">
        <f>IF(ISBLANK(F3177),ROUND(SUMIF(Anlagenbewegungsdaten!B:B,A3177,Anlagenbewegungsdaten!D:D),2),ROUND(G3177*F3177%,2))</f>
        <v>0</v>
      </c>
      <c r="I3177" s="334">
        <f>ROUND((H3177-SUMIF(Anlagenbewegungsdaten!$B:$B,A3177,Anlagenbewegungsdaten!D:D)),3)</f>
        <v>0</v>
      </c>
      <c r="J3177" s="335" t="s">
        <v>5179</v>
      </c>
      <c r="K3177" s="335" t="s">
        <v>5193</v>
      </c>
      <c r="L3177" s="516">
        <v>17.78</v>
      </c>
      <c r="M3177" s="332">
        <f>ROUND(SUMIF(Anlagenbewegungsdaten_AV!B:B,A3177,Anlagenbewegungsdaten_AV!C:C),3)</f>
        <v>0</v>
      </c>
      <c r="N3177" s="330">
        <f>IF(ISBLANK(L3177),ROUND(SUMIF(Anlagenbewegungsdaten_AV!B:B,A3177,Anlagenbewegungsdaten_AV!D:D),2),ROUND(M3177*L3177%,2))</f>
        <v>0</v>
      </c>
      <c r="O3177" s="330">
        <f>ROUND(N3177-SUMIF(Anlagenbewegungsdaten_AV!B:B,A3177,Anlagenbewegungsdaten_AV!D:D),3)</f>
        <v>0</v>
      </c>
    </row>
    <row r="3178" spans="1:15" ht="15" customHeight="1" x14ac:dyDescent="0.25">
      <c r="A3178" s="263" t="s">
        <v>3819</v>
      </c>
      <c r="B3178" s="173" t="s">
        <v>2108</v>
      </c>
      <c r="C3178" s="174" t="s">
        <v>4050</v>
      </c>
      <c r="D3178" s="173" t="s">
        <v>864</v>
      </c>
      <c r="E3178" s="173" t="s">
        <v>2486</v>
      </c>
      <c r="F3178" s="289">
        <v>25.16</v>
      </c>
      <c r="G3178" s="333">
        <f>ROUND(SUMIF(Anlagenbewegungsdaten!B:B,A3178,Anlagenbewegungsdaten!C:C),3)</f>
        <v>0</v>
      </c>
      <c r="H3178" s="334">
        <f>IF(ISBLANK(F3178),ROUND(SUMIF(Anlagenbewegungsdaten!B:B,A3178,Anlagenbewegungsdaten!D:D),2),ROUND(G3178*F3178%,2))</f>
        <v>0</v>
      </c>
      <c r="I3178" s="334">
        <f>ROUND((H3178-SUMIF(Anlagenbewegungsdaten!$B:$B,A3178,Anlagenbewegungsdaten!D:D)),3)</f>
        <v>0</v>
      </c>
      <c r="J3178" s="335" t="s">
        <v>5179</v>
      </c>
      <c r="K3178" s="335" t="s">
        <v>5193</v>
      </c>
      <c r="L3178" s="516">
        <v>20.13</v>
      </c>
      <c r="M3178" s="332">
        <f>ROUND(SUMIF(Anlagenbewegungsdaten_AV!B:B,A3178,Anlagenbewegungsdaten_AV!C:C),3)</f>
        <v>0</v>
      </c>
      <c r="N3178" s="330">
        <f>IF(ISBLANK(L3178),ROUND(SUMIF(Anlagenbewegungsdaten_AV!B:B,A3178,Anlagenbewegungsdaten_AV!D:D),2),ROUND(M3178*L3178%,2))</f>
        <v>0</v>
      </c>
      <c r="O3178" s="330">
        <f>ROUND(N3178-SUMIF(Anlagenbewegungsdaten_AV!B:B,A3178,Anlagenbewegungsdaten_AV!D:D),3)</f>
        <v>0</v>
      </c>
    </row>
    <row r="3179" spans="1:15" ht="15" customHeight="1" x14ac:dyDescent="0.25">
      <c r="A3179" s="263" t="s">
        <v>3820</v>
      </c>
      <c r="B3179" s="173" t="s">
        <v>2108</v>
      </c>
      <c r="C3179" s="174" t="s">
        <v>4050</v>
      </c>
      <c r="D3179" s="173" t="s">
        <v>866</v>
      </c>
      <c r="E3179" s="173" t="s">
        <v>2483</v>
      </c>
      <c r="F3179" s="289">
        <v>23.200000000000003</v>
      </c>
      <c r="G3179" s="333">
        <f>ROUND(SUMIF(Anlagenbewegungsdaten!B:B,A3179,Anlagenbewegungsdaten!C:C),3)</f>
        <v>0</v>
      </c>
      <c r="H3179" s="334">
        <f>IF(ISBLANK(F3179),ROUND(SUMIF(Anlagenbewegungsdaten!B:B,A3179,Anlagenbewegungsdaten!D:D),2),ROUND(G3179*F3179%,2))</f>
        <v>0</v>
      </c>
      <c r="I3179" s="334">
        <f>ROUND((H3179-SUMIF(Anlagenbewegungsdaten!$B:$B,A3179,Anlagenbewegungsdaten!D:D)),3)</f>
        <v>0</v>
      </c>
      <c r="J3179" s="335" t="s">
        <v>5179</v>
      </c>
      <c r="K3179" s="335" t="s">
        <v>5193</v>
      </c>
      <c r="L3179" s="516">
        <v>18.559999999999999</v>
      </c>
      <c r="M3179" s="332">
        <f>ROUND(SUMIF(Anlagenbewegungsdaten_AV!B:B,A3179,Anlagenbewegungsdaten_AV!C:C),3)</f>
        <v>0</v>
      </c>
      <c r="N3179" s="330">
        <f>IF(ISBLANK(L3179),ROUND(SUMIF(Anlagenbewegungsdaten_AV!B:B,A3179,Anlagenbewegungsdaten_AV!D:D),2),ROUND(M3179*L3179%,2))</f>
        <v>0</v>
      </c>
      <c r="O3179" s="330">
        <f>ROUND(N3179-SUMIF(Anlagenbewegungsdaten_AV!B:B,A3179,Anlagenbewegungsdaten_AV!D:D),3)</f>
        <v>0</v>
      </c>
    </row>
    <row r="3180" spans="1:15" ht="15" customHeight="1" x14ac:dyDescent="0.25">
      <c r="A3180" s="263" t="s">
        <v>3821</v>
      </c>
      <c r="B3180" s="173" t="s">
        <v>2108</v>
      </c>
      <c r="C3180" s="174" t="s">
        <v>4050</v>
      </c>
      <c r="D3180" s="173" t="s">
        <v>868</v>
      </c>
      <c r="E3180" s="173" t="s">
        <v>2486</v>
      </c>
      <c r="F3180" s="289">
        <v>26.14</v>
      </c>
      <c r="G3180" s="333">
        <f>ROUND(SUMIF(Anlagenbewegungsdaten!B:B,A3180,Anlagenbewegungsdaten!C:C),3)</f>
        <v>0</v>
      </c>
      <c r="H3180" s="334">
        <f>IF(ISBLANK(F3180),ROUND(SUMIF(Anlagenbewegungsdaten!B:B,A3180,Anlagenbewegungsdaten!D:D),2),ROUND(G3180*F3180%,2))</f>
        <v>0</v>
      </c>
      <c r="I3180" s="334">
        <f>ROUND((H3180-SUMIF(Anlagenbewegungsdaten!$B:$B,A3180,Anlagenbewegungsdaten!D:D)),3)</f>
        <v>0</v>
      </c>
      <c r="J3180" s="335" t="s">
        <v>5179</v>
      </c>
      <c r="K3180" s="335" t="s">
        <v>5193</v>
      </c>
      <c r="L3180" s="516">
        <v>20.91</v>
      </c>
      <c r="M3180" s="332">
        <f>ROUND(SUMIF(Anlagenbewegungsdaten_AV!B:B,A3180,Anlagenbewegungsdaten_AV!C:C),3)</f>
        <v>0</v>
      </c>
      <c r="N3180" s="330">
        <f>IF(ISBLANK(L3180),ROUND(SUMIF(Anlagenbewegungsdaten_AV!B:B,A3180,Anlagenbewegungsdaten_AV!D:D),2),ROUND(M3180*L3180%,2))</f>
        <v>0</v>
      </c>
      <c r="O3180" s="330">
        <f>ROUND(N3180-SUMIF(Anlagenbewegungsdaten_AV!B:B,A3180,Anlagenbewegungsdaten_AV!D:D),3)</f>
        <v>0</v>
      </c>
    </row>
    <row r="3181" spans="1:15" ht="15" customHeight="1" x14ac:dyDescent="0.25">
      <c r="A3181" s="263" t="s">
        <v>3822</v>
      </c>
      <c r="B3181" s="173" t="s">
        <v>2108</v>
      </c>
      <c r="C3181" s="174" t="s">
        <v>4050</v>
      </c>
      <c r="D3181" s="173" t="s">
        <v>870</v>
      </c>
      <c r="E3181" s="173" t="s">
        <v>2483</v>
      </c>
      <c r="F3181" s="289">
        <v>24.18</v>
      </c>
      <c r="G3181" s="333">
        <f>ROUND(SUMIF(Anlagenbewegungsdaten!B:B,A3181,Anlagenbewegungsdaten!C:C),3)</f>
        <v>0</v>
      </c>
      <c r="H3181" s="334">
        <f>IF(ISBLANK(F3181),ROUND(SUMIF(Anlagenbewegungsdaten!B:B,A3181,Anlagenbewegungsdaten!D:D),2),ROUND(G3181*F3181%,2))</f>
        <v>0</v>
      </c>
      <c r="I3181" s="334">
        <f>ROUND((H3181-SUMIF(Anlagenbewegungsdaten!$B:$B,A3181,Anlagenbewegungsdaten!D:D)),3)</f>
        <v>0</v>
      </c>
      <c r="J3181" s="335" t="s">
        <v>5179</v>
      </c>
      <c r="K3181" s="335" t="s">
        <v>5193</v>
      </c>
      <c r="L3181" s="516">
        <v>19.34</v>
      </c>
      <c r="M3181" s="332">
        <f>ROUND(SUMIF(Anlagenbewegungsdaten_AV!B:B,A3181,Anlagenbewegungsdaten_AV!C:C),3)</f>
        <v>0</v>
      </c>
      <c r="N3181" s="330">
        <f>IF(ISBLANK(L3181),ROUND(SUMIF(Anlagenbewegungsdaten_AV!B:B,A3181,Anlagenbewegungsdaten_AV!D:D),2),ROUND(M3181*L3181%,2))</f>
        <v>0</v>
      </c>
      <c r="O3181" s="330">
        <f>ROUND(N3181-SUMIF(Anlagenbewegungsdaten_AV!B:B,A3181,Anlagenbewegungsdaten_AV!D:D),3)</f>
        <v>0</v>
      </c>
    </row>
    <row r="3182" spans="1:15" ht="15" customHeight="1" x14ac:dyDescent="0.25">
      <c r="A3182" s="263" t="s">
        <v>3823</v>
      </c>
      <c r="B3182" s="173" t="s">
        <v>2108</v>
      </c>
      <c r="C3182" s="174" t="s">
        <v>4050</v>
      </c>
      <c r="D3182" s="173" t="s">
        <v>872</v>
      </c>
      <c r="E3182" s="173" t="s">
        <v>2486</v>
      </c>
      <c r="F3182" s="289">
        <v>27.12</v>
      </c>
      <c r="G3182" s="333">
        <f>ROUND(SUMIF(Anlagenbewegungsdaten!B:B,A3182,Anlagenbewegungsdaten!C:C),3)</f>
        <v>0</v>
      </c>
      <c r="H3182" s="334">
        <f>IF(ISBLANK(F3182),ROUND(SUMIF(Anlagenbewegungsdaten!B:B,A3182,Anlagenbewegungsdaten!D:D),2),ROUND(G3182*F3182%,2))</f>
        <v>0</v>
      </c>
      <c r="I3182" s="334">
        <f>ROUND((H3182-SUMIF(Anlagenbewegungsdaten!$B:$B,A3182,Anlagenbewegungsdaten!D:D)),3)</f>
        <v>0</v>
      </c>
      <c r="J3182" s="335" t="s">
        <v>5179</v>
      </c>
      <c r="K3182" s="335" t="s">
        <v>5193</v>
      </c>
      <c r="L3182" s="516">
        <v>21.7</v>
      </c>
      <c r="M3182" s="332">
        <f>ROUND(SUMIF(Anlagenbewegungsdaten_AV!B:B,A3182,Anlagenbewegungsdaten_AV!C:C),3)</f>
        <v>0</v>
      </c>
      <c r="N3182" s="330">
        <f>IF(ISBLANK(L3182),ROUND(SUMIF(Anlagenbewegungsdaten_AV!B:B,A3182,Anlagenbewegungsdaten_AV!D:D),2),ROUND(M3182*L3182%,2))</f>
        <v>0</v>
      </c>
      <c r="O3182" s="330">
        <f>ROUND(N3182-SUMIF(Anlagenbewegungsdaten_AV!B:B,A3182,Anlagenbewegungsdaten_AV!D:D),3)</f>
        <v>0</v>
      </c>
    </row>
    <row r="3183" spans="1:15" ht="15" customHeight="1" x14ac:dyDescent="0.25">
      <c r="A3183" s="263" t="s">
        <v>3824</v>
      </c>
      <c r="B3183" s="173" t="s">
        <v>2108</v>
      </c>
      <c r="C3183" s="174" t="s">
        <v>4050</v>
      </c>
      <c r="D3183" s="173" t="s">
        <v>874</v>
      </c>
      <c r="E3183" s="173" t="s">
        <v>2483</v>
      </c>
      <c r="F3183" s="289">
        <v>25.160000000000004</v>
      </c>
      <c r="G3183" s="333">
        <f>ROUND(SUMIF(Anlagenbewegungsdaten!B:B,A3183,Anlagenbewegungsdaten!C:C),3)</f>
        <v>0</v>
      </c>
      <c r="H3183" s="334">
        <f>IF(ISBLANK(F3183),ROUND(SUMIF(Anlagenbewegungsdaten!B:B,A3183,Anlagenbewegungsdaten!D:D),2),ROUND(G3183*F3183%,2))</f>
        <v>0</v>
      </c>
      <c r="I3183" s="334">
        <f>ROUND((H3183-SUMIF(Anlagenbewegungsdaten!$B:$B,A3183,Anlagenbewegungsdaten!D:D)),3)</f>
        <v>0</v>
      </c>
      <c r="J3183" s="335" t="s">
        <v>5179</v>
      </c>
      <c r="K3183" s="335" t="s">
        <v>5193</v>
      </c>
      <c r="L3183" s="516">
        <v>20.13</v>
      </c>
      <c r="M3183" s="332">
        <f>ROUND(SUMIF(Anlagenbewegungsdaten_AV!B:B,A3183,Anlagenbewegungsdaten_AV!C:C),3)</f>
        <v>0</v>
      </c>
      <c r="N3183" s="330">
        <f>IF(ISBLANK(L3183),ROUND(SUMIF(Anlagenbewegungsdaten_AV!B:B,A3183,Anlagenbewegungsdaten_AV!D:D),2),ROUND(M3183*L3183%,2))</f>
        <v>0</v>
      </c>
      <c r="O3183" s="330">
        <f>ROUND(N3183-SUMIF(Anlagenbewegungsdaten_AV!B:B,A3183,Anlagenbewegungsdaten_AV!D:D),3)</f>
        <v>0</v>
      </c>
    </row>
    <row r="3184" spans="1:15" ht="15" customHeight="1" x14ac:dyDescent="0.25">
      <c r="A3184" s="263" t="s">
        <v>3825</v>
      </c>
      <c r="B3184" s="173" t="s">
        <v>2108</v>
      </c>
      <c r="C3184" s="174" t="s">
        <v>4050</v>
      </c>
      <c r="D3184" s="173" t="s">
        <v>876</v>
      </c>
      <c r="E3184" s="173" t="s">
        <v>2486</v>
      </c>
      <c r="F3184" s="289">
        <v>28.1</v>
      </c>
      <c r="G3184" s="333">
        <f>ROUND(SUMIF(Anlagenbewegungsdaten!B:B,A3184,Anlagenbewegungsdaten!C:C),3)</f>
        <v>0</v>
      </c>
      <c r="H3184" s="334">
        <f>IF(ISBLANK(F3184),ROUND(SUMIF(Anlagenbewegungsdaten!B:B,A3184,Anlagenbewegungsdaten!D:D),2),ROUND(G3184*F3184%,2))</f>
        <v>0</v>
      </c>
      <c r="I3184" s="334">
        <f>ROUND((H3184-SUMIF(Anlagenbewegungsdaten!$B:$B,A3184,Anlagenbewegungsdaten!D:D)),3)</f>
        <v>0</v>
      </c>
      <c r="J3184" s="335" t="s">
        <v>5179</v>
      </c>
      <c r="K3184" s="335" t="s">
        <v>5193</v>
      </c>
      <c r="L3184" s="516">
        <v>22.48</v>
      </c>
      <c r="M3184" s="332">
        <f>ROUND(SUMIF(Anlagenbewegungsdaten_AV!B:B,A3184,Anlagenbewegungsdaten_AV!C:C),3)</f>
        <v>0</v>
      </c>
      <c r="N3184" s="330">
        <f>IF(ISBLANK(L3184),ROUND(SUMIF(Anlagenbewegungsdaten_AV!B:B,A3184,Anlagenbewegungsdaten_AV!D:D),2),ROUND(M3184*L3184%,2))</f>
        <v>0</v>
      </c>
      <c r="O3184" s="330">
        <f>ROUND(N3184-SUMIF(Anlagenbewegungsdaten_AV!B:B,A3184,Anlagenbewegungsdaten_AV!D:D),3)</f>
        <v>0</v>
      </c>
    </row>
    <row r="3185" spans="1:15" ht="15" customHeight="1" x14ac:dyDescent="0.25">
      <c r="A3185" s="263" t="s">
        <v>3826</v>
      </c>
      <c r="B3185" s="173" t="s">
        <v>2108</v>
      </c>
      <c r="C3185" s="174" t="s">
        <v>4050</v>
      </c>
      <c r="D3185" s="173" t="s">
        <v>878</v>
      </c>
      <c r="E3185" s="173" t="s">
        <v>2483</v>
      </c>
      <c r="F3185" s="289">
        <v>26.14</v>
      </c>
      <c r="G3185" s="333">
        <f>ROUND(SUMIF(Anlagenbewegungsdaten!B:B,A3185,Anlagenbewegungsdaten!C:C),3)</f>
        <v>0</v>
      </c>
      <c r="H3185" s="334">
        <f>IF(ISBLANK(F3185),ROUND(SUMIF(Anlagenbewegungsdaten!B:B,A3185,Anlagenbewegungsdaten!D:D),2),ROUND(G3185*F3185%,2))</f>
        <v>0</v>
      </c>
      <c r="I3185" s="334">
        <f>ROUND((H3185-SUMIF(Anlagenbewegungsdaten!$B:$B,A3185,Anlagenbewegungsdaten!D:D)),3)</f>
        <v>0</v>
      </c>
      <c r="J3185" s="335" t="s">
        <v>5179</v>
      </c>
      <c r="K3185" s="335" t="s">
        <v>5193</v>
      </c>
      <c r="L3185" s="516">
        <v>20.91</v>
      </c>
      <c r="M3185" s="332">
        <f>ROUND(SUMIF(Anlagenbewegungsdaten_AV!B:B,A3185,Anlagenbewegungsdaten_AV!C:C),3)</f>
        <v>0</v>
      </c>
      <c r="N3185" s="330">
        <f>IF(ISBLANK(L3185),ROUND(SUMIF(Anlagenbewegungsdaten_AV!B:B,A3185,Anlagenbewegungsdaten_AV!D:D),2),ROUND(M3185*L3185%,2))</f>
        <v>0</v>
      </c>
      <c r="O3185" s="330">
        <f>ROUND(N3185-SUMIF(Anlagenbewegungsdaten_AV!B:B,A3185,Anlagenbewegungsdaten_AV!D:D),3)</f>
        <v>0</v>
      </c>
    </row>
    <row r="3186" spans="1:15" ht="15" customHeight="1" x14ac:dyDescent="0.25">
      <c r="A3186" s="263" t="s">
        <v>3827</v>
      </c>
      <c r="B3186" s="173" t="s">
        <v>2108</v>
      </c>
      <c r="C3186" s="174" t="s">
        <v>4050</v>
      </c>
      <c r="D3186" s="173" t="s">
        <v>880</v>
      </c>
      <c r="E3186" s="173" t="s">
        <v>2486</v>
      </c>
      <c r="F3186" s="289">
        <v>29.080000000000005</v>
      </c>
      <c r="G3186" s="333">
        <f>ROUND(SUMIF(Anlagenbewegungsdaten!B:B,A3186,Anlagenbewegungsdaten!C:C),3)</f>
        <v>0</v>
      </c>
      <c r="H3186" s="334">
        <f>IF(ISBLANK(F3186),ROUND(SUMIF(Anlagenbewegungsdaten!B:B,A3186,Anlagenbewegungsdaten!D:D),2),ROUND(G3186*F3186%,2))</f>
        <v>0</v>
      </c>
      <c r="I3186" s="334">
        <f>ROUND((H3186-SUMIF(Anlagenbewegungsdaten!$B:$B,A3186,Anlagenbewegungsdaten!D:D)),3)</f>
        <v>0</v>
      </c>
      <c r="J3186" s="335" t="s">
        <v>5179</v>
      </c>
      <c r="K3186" s="335" t="s">
        <v>5193</v>
      </c>
      <c r="L3186" s="516">
        <v>23.26</v>
      </c>
      <c r="M3186" s="332">
        <f>ROUND(SUMIF(Anlagenbewegungsdaten_AV!B:B,A3186,Anlagenbewegungsdaten_AV!C:C),3)</f>
        <v>0</v>
      </c>
      <c r="N3186" s="330">
        <f>IF(ISBLANK(L3186),ROUND(SUMIF(Anlagenbewegungsdaten_AV!B:B,A3186,Anlagenbewegungsdaten_AV!D:D),2),ROUND(M3186*L3186%,2))</f>
        <v>0</v>
      </c>
      <c r="O3186" s="330">
        <f>ROUND(N3186-SUMIF(Anlagenbewegungsdaten_AV!B:B,A3186,Anlagenbewegungsdaten_AV!D:D),3)</f>
        <v>0</v>
      </c>
    </row>
    <row r="3187" spans="1:15" ht="15" customHeight="1" x14ac:dyDescent="0.25">
      <c r="A3187" s="263" t="s">
        <v>3828</v>
      </c>
      <c r="B3187" s="173" t="s">
        <v>2108</v>
      </c>
      <c r="C3187" s="174" t="s">
        <v>4050</v>
      </c>
      <c r="D3187" s="173" t="s">
        <v>882</v>
      </c>
      <c r="E3187" s="173" t="s">
        <v>2483</v>
      </c>
      <c r="F3187" s="289">
        <v>13.399999999999999</v>
      </c>
      <c r="G3187" s="333">
        <f>ROUND(SUMIF(Anlagenbewegungsdaten!B:B,A3187,Anlagenbewegungsdaten!C:C),3)</f>
        <v>0</v>
      </c>
      <c r="H3187" s="334">
        <f>IF(ISBLANK(F3187),ROUND(SUMIF(Anlagenbewegungsdaten!B:B,A3187,Anlagenbewegungsdaten!D:D),2),ROUND(G3187*F3187%,2))</f>
        <v>0</v>
      </c>
      <c r="I3187" s="334">
        <f>ROUND((H3187-SUMIF(Anlagenbewegungsdaten!$B:$B,A3187,Anlagenbewegungsdaten!D:D)),3)</f>
        <v>0</v>
      </c>
      <c r="J3187" s="335" t="s">
        <v>5179</v>
      </c>
      <c r="K3187" s="335" t="s">
        <v>5193</v>
      </c>
      <c r="L3187" s="516">
        <v>10.72</v>
      </c>
      <c r="M3187" s="332">
        <f>ROUND(SUMIF(Anlagenbewegungsdaten_AV!B:B,A3187,Anlagenbewegungsdaten_AV!C:C),3)</f>
        <v>0</v>
      </c>
      <c r="N3187" s="330">
        <f>IF(ISBLANK(L3187),ROUND(SUMIF(Anlagenbewegungsdaten_AV!B:B,A3187,Anlagenbewegungsdaten_AV!D:D),2),ROUND(M3187*L3187%,2))</f>
        <v>0</v>
      </c>
      <c r="O3187" s="330">
        <f>ROUND(N3187-SUMIF(Anlagenbewegungsdaten_AV!B:B,A3187,Anlagenbewegungsdaten_AV!D:D),3)</f>
        <v>0</v>
      </c>
    </row>
    <row r="3188" spans="1:15" ht="15" customHeight="1" x14ac:dyDescent="0.25">
      <c r="A3188" s="263" t="s">
        <v>3829</v>
      </c>
      <c r="B3188" s="173" t="s">
        <v>2108</v>
      </c>
      <c r="C3188" s="174" t="s">
        <v>4050</v>
      </c>
      <c r="D3188" s="173" t="s">
        <v>884</v>
      </c>
      <c r="E3188" s="173" t="s">
        <v>2486</v>
      </c>
      <c r="F3188" s="289">
        <v>16.34</v>
      </c>
      <c r="G3188" s="333">
        <f>ROUND(SUMIF(Anlagenbewegungsdaten!B:B,A3188,Anlagenbewegungsdaten!C:C),3)</f>
        <v>0</v>
      </c>
      <c r="H3188" s="334">
        <f>IF(ISBLANK(F3188),ROUND(SUMIF(Anlagenbewegungsdaten!B:B,A3188,Anlagenbewegungsdaten!D:D),2),ROUND(G3188*F3188%,2))</f>
        <v>0</v>
      </c>
      <c r="I3188" s="334">
        <f>ROUND((H3188-SUMIF(Anlagenbewegungsdaten!$B:$B,A3188,Anlagenbewegungsdaten!D:D)),3)</f>
        <v>0</v>
      </c>
      <c r="J3188" s="335" t="s">
        <v>5179</v>
      </c>
      <c r="K3188" s="335" t="s">
        <v>5193</v>
      </c>
      <c r="L3188" s="516">
        <v>13.07</v>
      </c>
      <c r="M3188" s="332">
        <f>ROUND(SUMIF(Anlagenbewegungsdaten_AV!B:B,A3188,Anlagenbewegungsdaten_AV!C:C),3)</f>
        <v>0</v>
      </c>
      <c r="N3188" s="330">
        <f>IF(ISBLANK(L3188),ROUND(SUMIF(Anlagenbewegungsdaten_AV!B:B,A3188,Anlagenbewegungsdaten_AV!D:D),2),ROUND(M3188*L3188%,2))</f>
        <v>0</v>
      </c>
      <c r="O3188" s="330">
        <f>ROUND(N3188-SUMIF(Anlagenbewegungsdaten_AV!B:B,A3188,Anlagenbewegungsdaten_AV!D:D),3)</f>
        <v>0</v>
      </c>
    </row>
    <row r="3189" spans="1:15" ht="15" customHeight="1" x14ac:dyDescent="0.25">
      <c r="A3189" s="263" t="s">
        <v>3830</v>
      </c>
      <c r="B3189" s="173" t="s">
        <v>2108</v>
      </c>
      <c r="C3189" s="174" t="s">
        <v>4050</v>
      </c>
      <c r="D3189" s="174" t="s">
        <v>886</v>
      </c>
      <c r="E3189" s="173" t="s">
        <v>2483</v>
      </c>
      <c r="F3189" s="289">
        <v>14.379999999999999</v>
      </c>
      <c r="G3189" s="333">
        <f>ROUND(SUMIF(Anlagenbewegungsdaten!B:B,A3189,Anlagenbewegungsdaten!C:C),3)</f>
        <v>0</v>
      </c>
      <c r="H3189" s="334">
        <f>IF(ISBLANK(F3189),ROUND(SUMIF(Anlagenbewegungsdaten!B:B,A3189,Anlagenbewegungsdaten!D:D),2),ROUND(G3189*F3189%,2))</f>
        <v>0</v>
      </c>
      <c r="I3189" s="334">
        <f>ROUND((H3189-SUMIF(Anlagenbewegungsdaten!$B:$B,A3189,Anlagenbewegungsdaten!D:D)),3)</f>
        <v>0</v>
      </c>
      <c r="J3189" s="335" t="s">
        <v>5179</v>
      </c>
      <c r="K3189" s="335" t="s">
        <v>5193</v>
      </c>
      <c r="L3189" s="516">
        <v>11.5</v>
      </c>
      <c r="M3189" s="332">
        <f>ROUND(SUMIF(Anlagenbewegungsdaten_AV!B:B,A3189,Anlagenbewegungsdaten_AV!C:C),3)</f>
        <v>0</v>
      </c>
      <c r="N3189" s="330">
        <f>IF(ISBLANK(L3189),ROUND(SUMIF(Anlagenbewegungsdaten_AV!B:B,A3189,Anlagenbewegungsdaten_AV!D:D),2),ROUND(M3189*L3189%,2))</f>
        <v>0</v>
      </c>
      <c r="O3189" s="330">
        <f>ROUND(N3189-SUMIF(Anlagenbewegungsdaten_AV!B:B,A3189,Anlagenbewegungsdaten_AV!D:D),3)</f>
        <v>0</v>
      </c>
    </row>
    <row r="3190" spans="1:15" ht="15" customHeight="1" x14ac:dyDescent="0.25">
      <c r="A3190" s="263" t="s">
        <v>3831</v>
      </c>
      <c r="B3190" s="173" t="s">
        <v>2108</v>
      </c>
      <c r="C3190" s="174" t="s">
        <v>4050</v>
      </c>
      <c r="D3190" s="174" t="s">
        <v>888</v>
      </c>
      <c r="E3190" s="173" t="s">
        <v>2486</v>
      </c>
      <c r="F3190" s="289">
        <v>17.32</v>
      </c>
      <c r="G3190" s="333">
        <f>ROUND(SUMIF(Anlagenbewegungsdaten!B:B,A3190,Anlagenbewegungsdaten!C:C),3)</f>
        <v>0</v>
      </c>
      <c r="H3190" s="334">
        <f>IF(ISBLANK(F3190),ROUND(SUMIF(Anlagenbewegungsdaten!B:B,A3190,Anlagenbewegungsdaten!D:D),2),ROUND(G3190*F3190%,2))</f>
        <v>0</v>
      </c>
      <c r="I3190" s="334">
        <f>ROUND((H3190-SUMIF(Anlagenbewegungsdaten!$B:$B,A3190,Anlagenbewegungsdaten!D:D)),3)</f>
        <v>0</v>
      </c>
      <c r="J3190" s="335" t="s">
        <v>5179</v>
      </c>
      <c r="K3190" s="335" t="s">
        <v>5193</v>
      </c>
      <c r="L3190" s="516">
        <v>13.86</v>
      </c>
      <c r="M3190" s="332">
        <f>ROUND(SUMIF(Anlagenbewegungsdaten_AV!B:B,A3190,Anlagenbewegungsdaten_AV!C:C),3)</f>
        <v>0</v>
      </c>
      <c r="N3190" s="330">
        <f>IF(ISBLANK(L3190),ROUND(SUMIF(Anlagenbewegungsdaten_AV!B:B,A3190,Anlagenbewegungsdaten_AV!D:D),2),ROUND(M3190*L3190%,2))</f>
        <v>0</v>
      </c>
      <c r="O3190" s="330">
        <f>ROUND(N3190-SUMIF(Anlagenbewegungsdaten_AV!B:B,A3190,Anlagenbewegungsdaten_AV!D:D),3)</f>
        <v>0</v>
      </c>
    </row>
    <row r="3191" spans="1:15" ht="15" customHeight="1" x14ac:dyDescent="0.25">
      <c r="A3191" s="263" t="s">
        <v>3832</v>
      </c>
      <c r="B3191" s="173" t="s">
        <v>2108</v>
      </c>
      <c r="C3191" s="174" t="s">
        <v>4050</v>
      </c>
      <c r="D3191" s="173" t="s">
        <v>890</v>
      </c>
      <c r="E3191" s="173" t="s">
        <v>2483</v>
      </c>
      <c r="F3191" s="289">
        <v>19.28</v>
      </c>
      <c r="G3191" s="333">
        <f>ROUND(SUMIF(Anlagenbewegungsdaten!B:B,A3191,Anlagenbewegungsdaten!C:C),3)</f>
        <v>0</v>
      </c>
      <c r="H3191" s="334">
        <f>IF(ISBLANK(F3191),ROUND(SUMIF(Anlagenbewegungsdaten!B:B,A3191,Anlagenbewegungsdaten!D:D),2),ROUND(G3191*F3191%,2))</f>
        <v>0</v>
      </c>
      <c r="I3191" s="334">
        <f>ROUND((H3191-SUMIF(Anlagenbewegungsdaten!$B:$B,A3191,Anlagenbewegungsdaten!D:D)),3)</f>
        <v>0</v>
      </c>
      <c r="J3191" s="335" t="s">
        <v>5179</v>
      </c>
      <c r="K3191" s="335" t="s">
        <v>5193</v>
      </c>
      <c r="L3191" s="516">
        <v>15.42</v>
      </c>
      <c r="M3191" s="332">
        <f>ROUND(SUMIF(Anlagenbewegungsdaten_AV!B:B,A3191,Anlagenbewegungsdaten_AV!C:C),3)</f>
        <v>0</v>
      </c>
      <c r="N3191" s="330">
        <f>IF(ISBLANK(L3191),ROUND(SUMIF(Anlagenbewegungsdaten_AV!B:B,A3191,Anlagenbewegungsdaten_AV!D:D),2),ROUND(M3191*L3191%,2))</f>
        <v>0</v>
      </c>
      <c r="O3191" s="330">
        <f>ROUND(N3191-SUMIF(Anlagenbewegungsdaten_AV!B:B,A3191,Anlagenbewegungsdaten_AV!D:D),3)</f>
        <v>0</v>
      </c>
    </row>
    <row r="3192" spans="1:15" ht="15" customHeight="1" x14ac:dyDescent="0.25">
      <c r="A3192" s="263" t="s">
        <v>3833</v>
      </c>
      <c r="B3192" s="173" t="s">
        <v>2108</v>
      </c>
      <c r="C3192" s="174" t="s">
        <v>4050</v>
      </c>
      <c r="D3192" s="173" t="s">
        <v>892</v>
      </c>
      <c r="E3192" s="173" t="s">
        <v>2486</v>
      </c>
      <c r="F3192" s="289">
        <v>22.22</v>
      </c>
      <c r="G3192" s="333">
        <f>ROUND(SUMIF(Anlagenbewegungsdaten!B:B,A3192,Anlagenbewegungsdaten!C:C),3)</f>
        <v>0</v>
      </c>
      <c r="H3192" s="334">
        <f>IF(ISBLANK(F3192),ROUND(SUMIF(Anlagenbewegungsdaten!B:B,A3192,Anlagenbewegungsdaten!D:D),2),ROUND(G3192*F3192%,2))</f>
        <v>0</v>
      </c>
      <c r="I3192" s="334">
        <f>ROUND((H3192-SUMIF(Anlagenbewegungsdaten!$B:$B,A3192,Anlagenbewegungsdaten!D:D)),3)</f>
        <v>0</v>
      </c>
      <c r="J3192" s="335" t="s">
        <v>5179</v>
      </c>
      <c r="K3192" s="335" t="s">
        <v>5193</v>
      </c>
      <c r="L3192" s="516">
        <v>17.78</v>
      </c>
      <c r="M3192" s="332">
        <f>ROUND(SUMIF(Anlagenbewegungsdaten_AV!B:B,A3192,Anlagenbewegungsdaten_AV!C:C),3)</f>
        <v>0</v>
      </c>
      <c r="N3192" s="330">
        <f>IF(ISBLANK(L3192),ROUND(SUMIF(Anlagenbewegungsdaten_AV!B:B,A3192,Anlagenbewegungsdaten_AV!D:D),2),ROUND(M3192*L3192%,2))</f>
        <v>0</v>
      </c>
      <c r="O3192" s="330">
        <f>ROUND(N3192-SUMIF(Anlagenbewegungsdaten_AV!B:B,A3192,Anlagenbewegungsdaten_AV!D:D),3)</f>
        <v>0</v>
      </c>
    </row>
    <row r="3193" spans="1:15" ht="15" customHeight="1" x14ac:dyDescent="0.25">
      <c r="A3193" s="263" t="s">
        <v>3834</v>
      </c>
      <c r="B3193" s="173" t="s">
        <v>2108</v>
      </c>
      <c r="C3193" s="174" t="s">
        <v>4050</v>
      </c>
      <c r="D3193" s="174" t="s">
        <v>894</v>
      </c>
      <c r="E3193" s="173" t="s">
        <v>2483</v>
      </c>
      <c r="F3193" s="289">
        <v>20.259999999999998</v>
      </c>
      <c r="G3193" s="333">
        <f>ROUND(SUMIF(Anlagenbewegungsdaten!B:B,A3193,Anlagenbewegungsdaten!C:C),3)</f>
        <v>0</v>
      </c>
      <c r="H3193" s="334">
        <f>IF(ISBLANK(F3193),ROUND(SUMIF(Anlagenbewegungsdaten!B:B,A3193,Anlagenbewegungsdaten!D:D),2),ROUND(G3193*F3193%,2))</f>
        <v>0</v>
      </c>
      <c r="I3193" s="334">
        <f>ROUND((H3193-SUMIF(Anlagenbewegungsdaten!$B:$B,A3193,Anlagenbewegungsdaten!D:D)),3)</f>
        <v>0</v>
      </c>
      <c r="J3193" s="335" t="s">
        <v>5179</v>
      </c>
      <c r="K3193" s="335" t="s">
        <v>5193</v>
      </c>
      <c r="L3193" s="516">
        <v>16.21</v>
      </c>
      <c r="M3193" s="332">
        <f>ROUND(SUMIF(Anlagenbewegungsdaten_AV!B:B,A3193,Anlagenbewegungsdaten_AV!C:C),3)</f>
        <v>0</v>
      </c>
      <c r="N3193" s="330">
        <f>IF(ISBLANK(L3193),ROUND(SUMIF(Anlagenbewegungsdaten_AV!B:B,A3193,Anlagenbewegungsdaten_AV!D:D),2),ROUND(M3193*L3193%,2))</f>
        <v>0</v>
      </c>
      <c r="O3193" s="330">
        <f>ROUND(N3193-SUMIF(Anlagenbewegungsdaten_AV!B:B,A3193,Anlagenbewegungsdaten_AV!D:D),3)</f>
        <v>0</v>
      </c>
    </row>
    <row r="3194" spans="1:15" ht="15" customHeight="1" x14ac:dyDescent="0.25">
      <c r="A3194" s="263" t="s">
        <v>3835</v>
      </c>
      <c r="B3194" s="173" t="s">
        <v>2108</v>
      </c>
      <c r="C3194" s="174" t="s">
        <v>4050</v>
      </c>
      <c r="D3194" s="174" t="s">
        <v>896</v>
      </c>
      <c r="E3194" s="173" t="s">
        <v>2486</v>
      </c>
      <c r="F3194" s="289">
        <v>23.200000000000003</v>
      </c>
      <c r="G3194" s="333">
        <f>ROUND(SUMIF(Anlagenbewegungsdaten!B:B,A3194,Anlagenbewegungsdaten!C:C),3)</f>
        <v>0</v>
      </c>
      <c r="H3194" s="334">
        <f>IF(ISBLANK(F3194),ROUND(SUMIF(Anlagenbewegungsdaten!B:B,A3194,Anlagenbewegungsdaten!D:D),2),ROUND(G3194*F3194%,2))</f>
        <v>0</v>
      </c>
      <c r="I3194" s="334">
        <f>ROUND((H3194-SUMIF(Anlagenbewegungsdaten!$B:$B,A3194,Anlagenbewegungsdaten!D:D)),3)</f>
        <v>0</v>
      </c>
      <c r="J3194" s="335" t="s">
        <v>5179</v>
      </c>
      <c r="K3194" s="335" t="s">
        <v>5193</v>
      </c>
      <c r="L3194" s="516">
        <v>18.559999999999999</v>
      </c>
      <c r="M3194" s="332">
        <f>ROUND(SUMIF(Anlagenbewegungsdaten_AV!B:B,A3194,Anlagenbewegungsdaten_AV!C:C),3)</f>
        <v>0</v>
      </c>
      <c r="N3194" s="330">
        <f>IF(ISBLANK(L3194),ROUND(SUMIF(Anlagenbewegungsdaten_AV!B:B,A3194,Anlagenbewegungsdaten_AV!D:D),2),ROUND(M3194*L3194%,2))</f>
        <v>0</v>
      </c>
      <c r="O3194" s="330">
        <f>ROUND(N3194-SUMIF(Anlagenbewegungsdaten_AV!B:B,A3194,Anlagenbewegungsdaten_AV!D:D),3)</f>
        <v>0</v>
      </c>
    </row>
    <row r="3195" spans="1:15" ht="15" customHeight="1" x14ac:dyDescent="0.25">
      <c r="A3195" s="263" t="s">
        <v>3836</v>
      </c>
      <c r="B3195" s="173" t="s">
        <v>2108</v>
      </c>
      <c r="C3195" s="174" t="s">
        <v>4050</v>
      </c>
      <c r="D3195" s="173" t="s">
        <v>898</v>
      </c>
      <c r="E3195" s="173" t="s">
        <v>2483</v>
      </c>
      <c r="F3195" s="289">
        <v>20.259999999999998</v>
      </c>
      <c r="G3195" s="333">
        <f>ROUND(SUMIF(Anlagenbewegungsdaten!B:B,A3195,Anlagenbewegungsdaten!C:C),3)</f>
        <v>0</v>
      </c>
      <c r="H3195" s="334">
        <f>IF(ISBLANK(F3195),ROUND(SUMIF(Anlagenbewegungsdaten!B:B,A3195,Anlagenbewegungsdaten!D:D),2),ROUND(G3195*F3195%,2))</f>
        <v>0</v>
      </c>
      <c r="I3195" s="334">
        <f>ROUND((H3195-SUMIF(Anlagenbewegungsdaten!$B:$B,A3195,Anlagenbewegungsdaten!D:D)),3)</f>
        <v>0</v>
      </c>
      <c r="J3195" s="335" t="s">
        <v>5179</v>
      </c>
      <c r="K3195" s="335" t="s">
        <v>5193</v>
      </c>
      <c r="L3195" s="516">
        <v>16.21</v>
      </c>
      <c r="M3195" s="332">
        <f>ROUND(SUMIF(Anlagenbewegungsdaten_AV!B:B,A3195,Anlagenbewegungsdaten_AV!C:C),3)</f>
        <v>0</v>
      </c>
      <c r="N3195" s="330">
        <f>IF(ISBLANK(L3195),ROUND(SUMIF(Anlagenbewegungsdaten_AV!B:B,A3195,Anlagenbewegungsdaten_AV!D:D),2),ROUND(M3195*L3195%,2))</f>
        <v>0</v>
      </c>
      <c r="O3195" s="330">
        <f>ROUND(N3195-SUMIF(Anlagenbewegungsdaten_AV!B:B,A3195,Anlagenbewegungsdaten_AV!D:D),3)</f>
        <v>0</v>
      </c>
    </row>
    <row r="3196" spans="1:15" ht="15" customHeight="1" x14ac:dyDescent="0.25">
      <c r="A3196" s="263" t="s">
        <v>3837</v>
      </c>
      <c r="B3196" s="173" t="s">
        <v>2108</v>
      </c>
      <c r="C3196" s="174" t="s">
        <v>4050</v>
      </c>
      <c r="D3196" s="173" t="s">
        <v>900</v>
      </c>
      <c r="E3196" s="173" t="s">
        <v>2486</v>
      </c>
      <c r="F3196" s="289">
        <v>23.200000000000003</v>
      </c>
      <c r="G3196" s="333">
        <f>ROUND(SUMIF(Anlagenbewegungsdaten!B:B,A3196,Anlagenbewegungsdaten!C:C),3)</f>
        <v>0</v>
      </c>
      <c r="H3196" s="334">
        <f>IF(ISBLANK(F3196),ROUND(SUMIF(Anlagenbewegungsdaten!B:B,A3196,Anlagenbewegungsdaten!D:D),2),ROUND(G3196*F3196%,2))</f>
        <v>0</v>
      </c>
      <c r="I3196" s="334">
        <f>ROUND((H3196-SUMIF(Anlagenbewegungsdaten!$B:$B,A3196,Anlagenbewegungsdaten!D:D)),3)</f>
        <v>0</v>
      </c>
      <c r="J3196" s="335" t="s">
        <v>5179</v>
      </c>
      <c r="K3196" s="335" t="s">
        <v>5193</v>
      </c>
      <c r="L3196" s="516">
        <v>18.559999999999999</v>
      </c>
      <c r="M3196" s="332">
        <f>ROUND(SUMIF(Anlagenbewegungsdaten_AV!B:B,A3196,Anlagenbewegungsdaten_AV!C:C),3)</f>
        <v>0</v>
      </c>
      <c r="N3196" s="330">
        <f>IF(ISBLANK(L3196),ROUND(SUMIF(Anlagenbewegungsdaten_AV!B:B,A3196,Anlagenbewegungsdaten_AV!D:D),2),ROUND(M3196*L3196%,2))</f>
        <v>0</v>
      </c>
      <c r="O3196" s="330">
        <f>ROUND(N3196-SUMIF(Anlagenbewegungsdaten_AV!B:B,A3196,Anlagenbewegungsdaten_AV!D:D),3)</f>
        <v>0</v>
      </c>
    </row>
    <row r="3197" spans="1:15" ht="15" customHeight="1" x14ac:dyDescent="0.25">
      <c r="A3197" s="263" t="s">
        <v>3838</v>
      </c>
      <c r="B3197" s="173" t="s">
        <v>2108</v>
      </c>
      <c r="C3197" s="174" t="s">
        <v>4050</v>
      </c>
      <c r="D3197" s="173" t="s">
        <v>902</v>
      </c>
      <c r="E3197" s="173" t="s">
        <v>2483</v>
      </c>
      <c r="F3197" s="289">
        <v>21.240000000000002</v>
      </c>
      <c r="G3197" s="333">
        <f>ROUND(SUMIF(Anlagenbewegungsdaten!B:B,A3197,Anlagenbewegungsdaten!C:C),3)</f>
        <v>0</v>
      </c>
      <c r="H3197" s="334">
        <f>IF(ISBLANK(F3197),ROUND(SUMIF(Anlagenbewegungsdaten!B:B,A3197,Anlagenbewegungsdaten!D:D),2),ROUND(G3197*F3197%,2))</f>
        <v>0</v>
      </c>
      <c r="I3197" s="334">
        <f>ROUND((H3197-SUMIF(Anlagenbewegungsdaten!$B:$B,A3197,Anlagenbewegungsdaten!D:D)),3)</f>
        <v>0</v>
      </c>
      <c r="J3197" s="335" t="s">
        <v>5179</v>
      </c>
      <c r="K3197" s="335" t="s">
        <v>5193</v>
      </c>
      <c r="L3197" s="516">
        <v>16.989999999999998</v>
      </c>
      <c r="M3197" s="332">
        <f>ROUND(SUMIF(Anlagenbewegungsdaten_AV!B:B,A3197,Anlagenbewegungsdaten_AV!C:C),3)</f>
        <v>0</v>
      </c>
      <c r="N3197" s="330">
        <f>IF(ISBLANK(L3197),ROUND(SUMIF(Anlagenbewegungsdaten_AV!B:B,A3197,Anlagenbewegungsdaten_AV!D:D),2),ROUND(M3197*L3197%,2))</f>
        <v>0</v>
      </c>
      <c r="O3197" s="330">
        <f>ROUND(N3197-SUMIF(Anlagenbewegungsdaten_AV!B:B,A3197,Anlagenbewegungsdaten_AV!D:D),3)</f>
        <v>0</v>
      </c>
    </row>
    <row r="3198" spans="1:15" ht="15" customHeight="1" x14ac:dyDescent="0.25">
      <c r="A3198" s="263" t="s">
        <v>3839</v>
      </c>
      <c r="B3198" s="173" t="s">
        <v>2108</v>
      </c>
      <c r="C3198" s="174" t="s">
        <v>4050</v>
      </c>
      <c r="D3198" s="173" t="s">
        <v>904</v>
      </c>
      <c r="E3198" s="173" t="s">
        <v>2486</v>
      </c>
      <c r="F3198" s="289">
        <v>24.18</v>
      </c>
      <c r="G3198" s="333">
        <f>ROUND(SUMIF(Anlagenbewegungsdaten!B:B,A3198,Anlagenbewegungsdaten!C:C),3)</f>
        <v>0</v>
      </c>
      <c r="H3198" s="334">
        <f>IF(ISBLANK(F3198),ROUND(SUMIF(Anlagenbewegungsdaten!B:B,A3198,Anlagenbewegungsdaten!D:D),2),ROUND(G3198*F3198%,2))</f>
        <v>0</v>
      </c>
      <c r="I3198" s="334">
        <f>ROUND((H3198-SUMIF(Anlagenbewegungsdaten!$B:$B,A3198,Anlagenbewegungsdaten!D:D)),3)</f>
        <v>0</v>
      </c>
      <c r="J3198" s="335" t="s">
        <v>5179</v>
      </c>
      <c r="K3198" s="335" t="s">
        <v>5193</v>
      </c>
      <c r="L3198" s="516">
        <v>19.34</v>
      </c>
      <c r="M3198" s="332">
        <f>ROUND(SUMIF(Anlagenbewegungsdaten_AV!B:B,A3198,Anlagenbewegungsdaten_AV!C:C),3)</f>
        <v>0</v>
      </c>
      <c r="N3198" s="330">
        <f>IF(ISBLANK(L3198),ROUND(SUMIF(Anlagenbewegungsdaten_AV!B:B,A3198,Anlagenbewegungsdaten_AV!D:D),2),ROUND(M3198*L3198%,2))</f>
        <v>0</v>
      </c>
      <c r="O3198" s="330">
        <f>ROUND(N3198-SUMIF(Anlagenbewegungsdaten_AV!B:B,A3198,Anlagenbewegungsdaten_AV!D:D),3)</f>
        <v>0</v>
      </c>
    </row>
    <row r="3199" spans="1:15" ht="15" customHeight="1" x14ac:dyDescent="0.25">
      <c r="A3199" s="263" t="s">
        <v>3840</v>
      </c>
      <c r="B3199" s="173" t="s">
        <v>2108</v>
      </c>
      <c r="C3199" s="174" t="s">
        <v>4050</v>
      </c>
      <c r="D3199" s="173" t="s">
        <v>906</v>
      </c>
      <c r="E3199" s="173" t="s">
        <v>2483</v>
      </c>
      <c r="F3199" s="289">
        <v>22.22</v>
      </c>
      <c r="G3199" s="333">
        <f>ROUND(SUMIF(Anlagenbewegungsdaten!B:B,A3199,Anlagenbewegungsdaten!C:C),3)</f>
        <v>0</v>
      </c>
      <c r="H3199" s="334">
        <f>IF(ISBLANK(F3199),ROUND(SUMIF(Anlagenbewegungsdaten!B:B,A3199,Anlagenbewegungsdaten!D:D),2),ROUND(G3199*F3199%,2))</f>
        <v>0</v>
      </c>
      <c r="I3199" s="334">
        <f>ROUND((H3199-SUMIF(Anlagenbewegungsdaten!$B:$B,A3199,Anlagenbewegungsdaten!D:D)),3)</f>
        <v>0</v>
      </c>
      <c r="J3199" s="335" t="s">
        <v>5179</v>
      </c>
      <c r="K3199" s="335" t="s">
        <v>5193</v>
      </c>
      <c r="L3199" s="516">
        <v>17.78</v>
      </c>
      <c r="M3199" s="332">
        <f>ROUND(SUMIF(Anlagenbewegungsdaten_AV!B:B,A3199,Anlagenbewegungsdaten_AV!C:C),3)</f>
        <v>0</v>
      </c>
      <c r="N3199" s="330">
        <f>IF(ISBLANK(L3199),ROUND(SUMIF(Anlagenbewegungsdaten_AV!B:B,A3199,Anlagenbewegungsdaten_AV!D:D),2),ROUND(M3199*L3199%,2))</f>
        <v>0</v>
      </c>
      <c r="O3199" s="330">
        <f>ROUND(N3199-SUMIF(Anlagenbewegungsdaten_AV!B:B,A3199,Anlagenbewegungsdaten_AV!D:D),3)</f>
        <v>0</v>
      </c>
    </row>
    <row r="3200" spans="1:15" ht="15" customHeight="1" x14ac:dyDescent="0.25">
      <c r="A3200" s="263" t="s">
        <v>3841</v>
      </c>
      <c r="B3200" s="173" t="s">
        <v>2108</v>
      </c>
      <c r="C3200" s="174" t="s">
        <v>4050</v>
      </c>
      <c r="D3200" s="173" t="s">
        <v>908</v>
      </c>
      <c r="E3200" s="173" t="s">
        <v>2486</v>
      </c>
      <c r="F3200" s="289">
        <v>25.159999999999997</v>
      </c>
      <c r="G3200" s="333">
        <f>ROUND(SUMIF(Anlagenbewegungsdaten!B:B,A3200,Anlagenbewegungsdaten!C:C),3)</f>
        <v>0</v>
      </c>
      <c r="H3200" s="334">
        <f>IF(ISBLANK(F3200),ROUND(SUMIF(Anlagenbewegungsdaten!B:B,A3200,Anlagenbewegungsdaten!D:D),2),ROUND(G3200*F3200%,2))</f>
        <v>0</v>
      </c>
      <c r="I3200" s="334">
        <f>ROUND((H3200-SUMIF(Anlagenbewegungsdaten!$B:$B,A3200,Anlagenbewegungsdaten!D:D)),3)</f>
        <v>0</v>
      </c>
      <c r="J3200" s="335" t="s">
        <v>5179</v>
      </c>
      <c r="K3200" s="335" t="s">
        <v>5193</v>
      </c>
      <c r="L3200" s="516">
        <v>20.13</v>
      </c>
      <c r="M3200" s="332">
        <f>ROUND(SUMIF(Anlagenbewegungsdaten_AV!B:B,A3200,Anlagenbewegungsdaten_AV!C:C),3)</f>
        <v>0</v>
      </c>
      <c r="N3200" s="330">
        <f>IF(ISBLANK(L3200),ROUND(SUMIF(Anlagenbewegungsdaten_AV!B:B,A3200,Anlagenbewegungsdaten_AV!D:D),2),ROUND(M3200*L3200%,2))</f>
        <v>0</v>
      </c>
      <c r="O3200" s="330">
        <f>ROUND(N3200-SUMIF(Anlagenbewegungsdaten_AV!B:B,A3200,Anlagenbewegungsdaten_AV!D:D),3)</f>
        <v>0</v>
      </c>
    </row>
    <row r="3201" spans="1:15" ht="15" customHeight="1" x14ac:dyDescent="0.25">
      <c r="A3201" s="263" t="s">
        <v>3842</v>
      </c>
      <c r="B3201" s="173" t="s">
        <v>2108</v>
      </c>
      <c r="C3201" s="174" t="s">
        <v>4050</v>
      </c>
      <c r="D3201" s="173" t="s">
        <v>910</v>
      </c>
      <c r="E3201" s="173" t="s">
        <v>2483</v>
      </c>
      <c r="F3201" s="289">
        <v>23.200000000000003</v>
      </c>
      <c r="G3201" s="333">
        <f>ROUND(SUMIF(Anlagenbewegungsdaten!B:B,A3201,Anlagenbewegungsdaten!C:C),3)</f>
        <v>0</v>
      </c>
      <c r="H3201" s="334">
        <f>IF(ISBLANK(F3201),ROUND(SUMIF(Anlagenbewegungsdaten!B:B,A3201,Anlagenbewegungsdaten!D:D),2),ROUND(G3201*F3201%,2))</f>
        <v>0</v>
      </c>
      <c r="I3201" s="334">
        <f>ROUND((H3201-SUMIF(Anlagenbewegungsdaten!$B:$B,A3201,Anlagenbewegungsdaten!D:D)),3)</f>
        <v>0</v>
      </c>
      <c r="J3201" s="335" t="s">
        <v>5179</v>
      </c>
      <c r="K3201" s="335" t="s">
        <v>5193</v>
      </c>
      <c r="L3201" s="516">
        <v>18.559999999999999</v>
      </c>
      <c r="M3201" s="332">
        <f>ROUND(SUMIF(Anlagenbewegungsdaten_AV!B:B,A3201,Anlagenbewegungsdaten_AV!C:C),3)</f>
        <v>0</v>
      </c>
      <c r="N3201" s="330">
        <f>IF(ISBLANK(L3201),ROUND(SUMIF(Anlagenbewegungsdaten_AV!B:B,A3201,Anlagenbewegungsdaten_AV!D:D),2),ROUND(M3201*L3201%,2))</f>
        <v>0</v>
      </c>
      <c r="O3201" s="330">
        <f>ROUND(N3201-SUMIF(Anlagenbewegungsdaten_AV!B:B,A3201,Anlagenbewegungsdaten_AV!D:D),3)</f>
        <v>0</v>
      </c>
    </row>
    <row r="3202" spans="1:15" ht="15" customHeight="1" x14ac:dyDescent="0.25">
      <c r="A3202" s="263" t="s">
        <v>3843</v>
      </c>
      <c r="B3202" s="173" t="s">
        <v>2108</v>
      </c>
      <c r="C3202" s="174" t="s">
        <v>4050</v>
      </c>
      <c r="D3202" s="173" t="s">
        <v>912</v>
      </c>
      <c r="E3202" s="173" t="s">
        <v>2486</v>
      </c>
      <c r="F3202" s="289">
        <v>26.14</v>
      </c>
      <c r="G3202" s="333">
        <f>ROUND(SUMIF(Anlagenbewegungsdaten!B:B,A3202,Anlagenbewegungsdaten!C:C),3)</f>
        <v>0</v>
      </c>
      <c r="H3202" s="334">
        <f>IF(ISBLANK(F3202),ROUND(SUMIF(Anlagenbewegungsdaten!B:B,A3202,Anlagenbewegungsdaten!D:D),2),ROUND(G3202*F3202%,2))</f>
        <v>0</v>
      </c>
      <c r="I3202" s="334">
        <f>ROUND((H3202-SUMIF(Anlagenbewegungsdaten!$B:$B,A3202,Anlagenbewegungsdaten!D:D)),3)</f>
        <v>0</v>
      </c>
      <c r="J3202" s="335" t="s">
        <v>5179</v>
      </c>
      <c r="K3202" s="335" t="s">
        <v>5193</v>
      </c>
      <c r="L3202" s="516">
        <v>20.91</v>
      </c>
      <c r="M3202" s="332">
        <f>ROUND(SUMIF(Anlagenbewegungsdaten_AV!B:B,A3202,Anlagenbewegungsdaten_AV!C:C),3)</f>
        <v>0</v>
      </c>
      <c r="N3202" s="330">
        <f>IF(ISBLANK(L3202),ROUND(SUMIF(Anlagenbewegungsdaten_AV!B:B,A3202,Anlagenbewegungsdaten_AV!D:D),2),ROUND(M3202*L3202%,2))</f>
        <v>0</v>
      </c>
      <c r="O3202" s="330">
        <f>ROUND(N3202-SUMIF(Anlagenbewegungsdaten_AV!B:B,A3202,Anlagenbewegungsdaten_AV!D:D),3)</f>
        <v>0</v>
      </c>
    </row>
    <row r="3203" spans="1:15" ht="15" customHeight="1" x14ac:dyDescent="0.25">
      <c r="A3203" s="263" t="s">
        <v>3844</v>
      </c>
      <c r="B3203" s="173" t="s">
        <v>2108</v>
      </c>
      <c r="C3203" s="174" t="s">
        <v>4050</v>
      </c>
      <c r="D3203" s="173" t="s">
        <v>914</v>
      </c>
      <c r="E3203" s="173" t="s">
        <v>2483</v>
      </c>
      <c r="F3203" s="289">
        <v>24.18</v>
      </c>
      <c r="G3203" s="333">
        <f>ROUND(SUMIF(Anlagenbewegungsdaten!B:B,A3203,Anlagenbewegungsdaten!C:C),3)</f>
        <v>0</v>
      </c>
      <c r="H3203" s="334">
        <f>IF(ISBLANK(F3203),ROUND(SUMIF(Anlagenbewegungsdaten!B:B,A3203,Anlagenbewegungsdaten!D:D),2),ROUND(G3203*F3203%,2))</f>
        <v>0</v>
      </c>
      <c r="I3203" s="334">
        <f>ROUND((H3203-SUMIF(Anlagenbewegungsdaten!$B:$B,A3203,Anlagenbewegungsdaten!D:D)),3)</f>
        <v>0</v>
      </c>
      <c r="J3203" s="335" t="s">
        <v>5179</v>
      </c>
      <c r="K3203" s="335" t="s">
        <v>5193</v>
      </c>
      <c r="L3203" s="516">
        <v>19.34</v>
      </c>
      <c r="M3203" s="332">
        <f>ROUND(SUMIF(Anlagenbewegungsdaten_AV!B:B,A3203,Anlagenbewegungsdaten_AV!C:C),3)</f>
        <v>0</v>
      </c>
      <c r="N3203" s="330">
        <f>IF(ISBLANK(L3203),ROUND(SUMIF(Anlagenbewegungsdaten_AV!B:B,A3203,Anlagenbewegungsdaten_AV!D:D),2),ROUND(M3203*L3203%,2))</f>
        <v>0</v>
      </c>
      <c r="O3203" s="330">
        <f>ROUND(N3203-SUMIF(Anlagenbewegungsdaten_AV!B:B,A3203,Anlagenbewegungsdaten_AV!D:D),3)</f>
        <v>0</v>
      </c>
    </row>
    <row r="3204" spans="1:15" ht="15" customHeight="1" x14ac:dyDescent="0.25">
      <c r="A3204" s="263" t="s">
        <v>3845</v>
      </c>
      <c r="B3204" s="173" t="s">
        <v>2108</v>
      </c>
      <c r="C3204" s="174" t="s">
        <v>4050</v>
      </c>
      <c r="D3204" s="173" t="s">
        <v>916</v>
      </c>
      <c r="E3204" s="173" t="s">
        <v>2486</v>
      </c>
      <c r="F3204" s="289">
        <v>27.119999999999997</v>
      </c>
      <c r="G3204" s="333">
        <f>ROUND(SUMIF(Anlagenbewegungsdaten!B:B,A3204,Anlagenbewegungsdaten!C:C),3)</f>
        <v>0</v>
      </c>
      <c r="H3204" s="334">
        <f>IF(ISBLANK(F3204),ROUND(SUMIF(Anlagenbewegungsdaten!B:B,A3204,Anlagenbewegungsdaten!D:D),2),ROUND(G3204*F3204%,2))</f>
        <v>0</v>
      </c>
      <c r="I3204" s="334">
        <f>ROUND((H3204-SUMIF(Anlagenbewegungsdaten!$B:$B,A3204,Anlagenbewegungsdaten!D:D)),3)</f>
        <v>0</v>
      </c>
      <c r="J3204" s="335" t="s">
        <v>5179</v>
      </c>
      <c r="K3204" s="335" t="s">
        <v>5193</v>
      </c>
      <c r="L3204" s="516">
        <v>21.7</v>
      </c>
      <c r="M3204" s="332">
        <f>ROUND(SUMIF(Anlagenbewegungsdaten_AV!B:B,A3204,Anlagenbewegungsdaten_AV!C:C),3)</f>
        <v>0</v>
      </c>
      <c r="N3204" s="330">
        <f>IF(ISBLANK(L3204),ROUND(SUMIF(Anlagenbewegungsdaten_AV!B:B,A3204,Anlagenbewegungsdaten_AV!D:D),2),ROUND(M3204*L3204%,2))</f>
        <v>0</v>
      </c>
      <c r="O3204" s="330">
        <f>ROUND(N3204-SUMIF(Anlagenbewegungsdaten_AV!B:B,A3204,Anlagenbewegungsdaten_AV!D:D),3)</f>
        <v>0</v>
      </c>
    </row>
    <row r="3205" spans="1:15" ht="15" customHeight="1" x14ac:dyDescent="0.25">
      <c r="A3205" s="263" t="s">
        <v>3846</v>
      </c>
      <c r="B3205" s="173" t="s">
        <v>2108</v>
      </c>
      <c r="C3205" s="174" t="s">
        <v>4050</v>
      </c>
      <c r="D3205" s="173" t="s">
        <v>918</v>
      </c>
      <c r="E3205" s="173" t="s">
        <v>2483</v>
      </c>
      <c r="F3205" s="289">
        <v>25.160000000000004</v>
      </c>
      <c r="G3205" s="333">
        <f>ROUND(SUMIF(Anlagenbewegungsdaten!B:B,A3205,Anlagenbewegungsdaten!C:C),3)</f>
        <v>0</v>
      </c>
      <c r="H3205" s="334">
        <f>IF(ISBLANK(F3205),ROUND(SUMIF(Anlagenbewegungsdaten!B:B,A3205,Anlagenbewegungsdaten!D:D),2),ROUND(G3205*F3205%,2))</f>
        <v>0</v>
      </c>
      <c r="I3205" s="334">
        <f>ROUND((H3205-SUMIF(Anlagenbewegungsdaten!$B:$B,A3205,Anlagenbewegungsdaten!D:D)),3)</f>
        <v>0</v>
      </c>
      <c r="J3205" s="335" t="s">
        <v>5179</v>
      </c>
      <c r="K3205" s="335" t="s">
        <v>5193</v>
      </c>
      <c r="L3205" s="516">
        <v>20.13</v>
      </c>
      <c r="M3205" s="332">
        <f>ROUND(SUMIF(Anlagenbewegungsdaten_AV!B:B,A3205,Anlagenbewegungsdaten_AV!C:C),3)</f>
        <v>0</v>
      </c>
      <c r="N3205" s="330">
        <f>IF(ISBLANK(L3205),ROUND(SUMIF(Anlagenbewegungsdaten_AV!B:B,A3205,Anlagenbewegungsdaten_AV!D:D),2),ROUND(M3205*L3205%,2))</f>
        <v>0</v>
      </c>
      <c r="O3205" s="330">
        <f>ROUND(N3205-SUMIF(Anlagenbewegungsdaten_AV!B:B,A3205,Anlagenbewegungsdaten_AV!D:D),3)</f>
        <v>0</v>
      </c>
    </row>
    <row r="3206" spans="1:15" ht="15" customHeight="1" x14ac:dyDescent="0.25">
      <c r="A3206" s="263" t="s">
        <v>3847</v>
      </c>
      <c r="B3206" s="173" t="s">
        <v>2108</v>
      </c>
      <c r="C3206" s="174" t="s">
        <v>4050</v>
      </c>
      <c r="D3206" s="173" t="s">
        <v>920</v>
      </c>
      <c r="E3206" s="173" t="s">
        <v>2486</v>
      </c>
      <c r="F3206" s="289">
        <v>28.1</v>
      </c>
      <c r="G3206" s="333">
        <f>ROUND(SUMIF(Anlagenbewegungsdaten!B:B,A3206,Anlagenbewegungsdaten!C:C),3)</f>
        <v>0</v>
      </c>
      <c r="H3206" s="334">
        <f>IF(ISBLANK(F3206),ROUND(SUMIF(Anlagenbewegungsdaten!B:B,A3206,Anlagenbewegungsdaten!D:D),2),ROUND(G3206*F3206%,2))</f>
        <v>0</v>
      </c>
      <c r="I3206" s="334">
        <f>ROUND((H3206-SUMIF(Anlagenbewegungsdaten!$B:$B,A3206,Anlagenbewegungsdaten!D:D)),3)</f>
        <v>0</v>
      </c>
      <c r="J3206" s="335" t="s">
        <v>5179</v>
      </c>
      <c r="K3206" s="335" t="s">
        <v>5193</v>
      </c>
      <c r="L3206" s="516">
        <v>22.48</v>
      </c>
      <c r="M3206" s="332">
        <f>ROUND(SUMIF(Anlagenbewegungsdaten_AV!B:B,A3206,Anlagenbewegungsdaten_AV!C:C),3)</f>
        <v>0</v>
      </c>
      <c r="N3206" s="330">
        <f>IF(ISBLANK(L3206),ROUND(SUMIF(Anlagenbewegungsdaten_AV!B:B,A3206,Anlagenbewegungsdaten_AV!D:D),2),ROUND(M3206*L3206%,2))</f>
        <v>0</v>
      </c>
      <c r="O3206" s="330">
        <f>ROUND(N3206-SUMIF(Anlagenbewegungsdaten_AV!B:B,A3206,Anlagenbewegungsdaten_AV!D:D),3)</f>
        <v>0</v>
      </c>
    </row>
    <row r="3207" spans="1:15" ht="15" customHeight="1" x14ac:dyDescent="0.25">
      <c r="A3207" s="263" t="s">
        <v>3848</v>
      </c>
      <c r="B3207" s="173" t="s">
        <v>2108</v>
      </c>
      <c r="C3207" s="174" t="s">
        <v>4050</v>
      </c>
      <c r="D3207" s="173" t="s">
        <v>922</v>
      </c>
      <c r="E3207" s="173" t="s">
        <v>2483</v>
      </c>
      <c r="F3207" s="289">
        <v>26.14</v>
      </c>
      <c r="G3207" s="333">
        <f>ROUND(SUMIF(Anlagenbewegungsdaten!B:B,A3207,Anlagenbewegungsdaten!C:C),3)</f>
        <v>0</v>
      </c>
      <c r="H3207" s="334">
        <f>IF(ISBLANK(F3207),ROUND(SUMIF(Anlagenbewegungsdaten!B:B,A3207,Anlagenbewegungsdaten!D:D),2),ROUND(G3207*F3207%,2))</f>
        <v>0</v>
      </c>
      <c r="I3207" s="334">
        <f>ROUND((H3207-SUMIF(Anlagenbewegungsdaten!$B:$B,A3207,Anlagenbewegungsdaten!D:D)),3)</f>
        <v>0</v>
      </c>
      <c r="J3207" s="335" t="s">
        <v>5179</v>
      </c>
      <c r="K3207" s="335" t="s">
        <v>5193</v>
      </c>
      <c r="L3207" s="516">
        <v>20.91</v>
      </c>
      <c r="M3207" s="332">
        <f>ROUND(SUMIF(Anlagenbewegungsdaten_AV!B:B,A3207,Anlagenbewegungsdaten_AV!C:C),3)</f>
        <v>0</v>
      </c>
      <c r="N3207" s="330">
        <f>IF(ISBLANK(L3207),ROUND(SUMIF(Anlagenbewegungsdaten_AV!B:B,A3207,Anlagenbewegungsdaten_AV!D:D),2),ROUND(M3207*L3207%,2))</f>
        <v>0</v>
      </c>
      <c r="O3207" s="330">
        <f>ROUND(N3207-SUMIF(Anlagenbewegungsdaten_AV!B:B,A3207,Anlagenbewegungsdaten_AV!D:D),3)</f>
        <v>0</v>
      </c>
    </row>
    <row r="3208" spans="1:15" ht="15" customHeight="1" x14ac:dyDescent="0.25">
      <c r="A3208" s="263" t="s">
        <v>3849</v>
      </c>
      <c r="B3208" s="173" t="s">
        <v>2108</v>
      </c>
      <c r="C3208" s="174" t="s">
        <v>4050</v>
      </c>
      <c r="D3208" s="173" t="s">
        <v>924</v>
      </c>
      <c r="E3208" s="173" t="s">
        <v>2486</v>
      </c>
      <c r="F3208" s="289">
        <v>29.08</v>
      </c>
      <c r="G3208" s="333">
        <f>ROUND(SUMIF(Anlagenbewegungsdaten!B:B,A3208,Anlagenbewegungsdaten!C:C),3)</f>
        <v>0</v>
      </c>
      <c r="H3208" s="334">
        <f>IF(ISBLANK(F3208),ROUND(SUMIF(Anlagenbewegungsdaten!B:B,A3208,Anlagenbewegungsdaten!D:D),2),ROUND(G3208*F3208%,2))</f>
        <v>0</v>
      </c>
      <c r="I3208" s="334">
        <f>ROUND((H3208-SUMIF(Anlagenbewegungsdaten!$B:$B,A3208,Anlagenbewegungsdaten!D:D)),3)</f>
        <v>0</v>
      </c>
      <c r="J3208" s="335" t="s">
        <v>5179</v>
      </c>
      <c r="K3208" s="335" t="s">
        <v>5193</v>
      </c>
      <c r="L3208" s="516">
        <v>23.26</v>
      </c>
      <c r="M3208" s="332">
        <f>ROUND(SUMIF(Anlagenbewegungsdaten_AV!B:B,A3208,Anlagenbewegungsdaten_AV!C:C),3)</f>
        <v>0</v>
      </c>
      <c r="N3208" s="330">
        <f>IF(ISBLANK(L3208),ROUND(SUMIF(Anlagenbewegungsdaten_AV!B:B,A3208,Anlagenbewegungsdaten_AV!D:D),2),ROUND(M3208*L3208%,2))</f>
        <v>0</v>
      </c>
      <c r="O3208" s="330">
        <f>ROUND(N3208-SUMIF(Anlagenbewegungsdaten_AV!B:B,A3208,Anlagenbewegungsdaten_AV!D:D),3)</f>
        <v>0</v>
      </c>
    </row>
    <row r="3209" spans="1:15" ht="15" customHeight="1" x14ac:dyDescent="0.25">
      <c r="A3209" s="263" t="s">
        <v>3850</v>
      </c>
      <c r="B3209" s="173" t="s">
        <v>2108</v>
      </c>
      <c r="C3209" s="174" t="s">
        <v>4050</v>
      </c>
      <c r="D3209" s="173" t="s">
        <v>926</v>
      </c>
      <c r="E3209" s="173" t="s">
        <v>2483</v>
      </c>
      <c r="F3209" s="289">
        <v>27.120000000000005</v>
      </c>
      <c r="G3209" s="333">
        <f>ROUND(SUMIF(Anlagenbewegungsdaten!B:B,A3209,Anlagenbewegungsdaten!C:C),3)</f>
        <v>0</v>
      </c>
      <c r="H3209" s="334">
        <f>IF(ISBLANK(F3209),ROUND(SUMIF(Anlagenbewegungsdaten!B:B,A3209,Anlagenbewegungsdaten!D:D),2),ROUND(G3209*F3209%,2))</f>
        <v>0</v>
      </c>
      <c r="I3209" s="334">
        <f>ROUND((H3209-SUMIF(Anlagenbewegungsdaten!$B:$B,A3209,Anlagenbewegungsdaten!D:D)),3)</f>
        <v>0</v>
      </c>
      <c r="J3209" s="335" t="s">
        <v>5179</v>
      </c>
      <c r="K3209" s="335" t="s">
        <v>5193</v>
      </c>
      <c r="L3209" s="516">
        <v>21.7</v>
      </c>
      <c r="M3209" s="332">
        <f>ROUND(SUMIF(Anlagenbewegungsdaten_AV!B:B,A3209,Anlagenbewegungsdaten_AV!C:C),3)</f>
        <v>0</v>
      </c>
      <c r="N3209" s="330">
        <f>IF(ISBLANK(L3209),ROUND(SUMIF(Anlagenbewegungsdaten_AV!B:B,A3209,Anlagenbewegungsdaten_AV!D:D),2),ROUND(M3209*L3209%,2))</f>
        <v>0</v>
      </c>
      <c r="O3209" s="330">
        <f>ROUND(N3209-SUMIF(Anlagenbewegungsdaten_AV!B:B,A3209,Anlagenbewegungsdaten_AV!D:D),3)</f>
        <v>0</v>
      </c>
    </row>
    <row r="3210" spans="1:15" ht="15" customHeight="1" x14ac:dyDescent="0.25">
      <c r="A3210" s="263" t="s">
        <v>3851</v>
      </c>
      <c r="B3210" s="173" t="s">
        <v>2108</v>
      </c>
      <c r="C3210" s="174" t="s">
        <v>4050</v>
      </c>
      <c r="D3210" s="173" t="s">
        <v>928</v>
      </c>
      <c r="E3210" s="173" t="s">
        <v>2486</v>
      </c>
      <c r="F3210" s="289">
        <v>30.060000000000002</v>
      </c>
      <c r="G3210" s="333">
        <f>ROUND(SUMIF(Anlagenbewegungsdaten!B:B,A3210,Anlagenbewegungsdaten!C:C),3)</f>
        <v>0</v>
      </c>
      <c r="H3210" s="334">
        <f>IF(ISBLANK(F3210),ROUND(SUMIF(Anlagenbewegungsdaten!B:B,A3210,Anlagenbewegungsdaten!D:D),2),ROUND(G3210*F3210%,2))</f>
        <v>0</v>
      </c>
      <c r="I3210" s="334">
        <f>ROUND((H3210-SUMIF(Anlagenbewegungsdaten!$B:$B,A3210,Anlagenbewegungsdaten!D:D)),3)</f>
        <v>0</v>
      </c>
      <c r="J3210" s="335" t="s">
        <v>5179</v>
      </c>
      <c r="K3210" s="335" t="s">
        <v>5193</v>
      </c>
      <c r="L3210" s="516">
        <v>24.05</v>
      </c>
      <c r="M3210" s="332">
        <f>ROUND(SUMIF(Anlagenbewegungsdaten_AV!B:B,A3210,Anlagenbewegungsdaten_AV!C:C),3)</f>
        <v>0</v>
      </c>
      <c r="N3210" s="330">
        <f>IF(ISBLANK(L3210),ROUND(SUMIF(Anlagenbewegungsdaten_AV!B:B,A3210,Anlagenbewegungsdaten_AV!D:D),2),ROUND(M3210*L3210%,2))</f>
        <v>0</v>
      </c>
      <c r="O3210" s="330">
        <f>ROUND(N3210-SUMIF(Anlagenbewegungsdaten_AV!B:B,A3210,Anlagenbewegungsdaten_AV!D:D),3)</f>
        <v>0</v>
      </c>
    </row>
    <row r="3211" spans="1:15" ht="15" customHeight="1" x14ac:dyDescent="0.25">
      <c r="A3211" s="263" t="s">
        <v>3852</v>
      </c>
      <c r="B3211" s="173" t="s">
        <v>2108</v>
      </c>
      <c r="C3211" s="174" t="s">
        <v>4050</v>
      </c>
      <c r="D3211" s="173" t="s">
        <v>930</v>
      </c>
      <c r="E3211" s="173" t="s">
        <v>2483</v>
      </c>
      <c r="F3211" s="289">
        <v>9</v>
      </c>
      <c r="G3211" s="333">
        <f>ROUND(SUMIF(Anlagenbewegungsdaten!B:B,A3211,Anlagenbewegungsdaten!C:C),3)</f>
        <v>0</v>
      </c>
      <c r="H3211" s="334">
        <f>IF(ISBLANK(F3211),ROUND(SUMIF(Anlagenbewegungsdaten!B:B,A3211,Anlagenbewegungsdaten!D:D),2),ROUND(G3211*F3211%,2))</f>
        <v>0</v>
      </c>
      <c r="I3211" s="334">
        <f>ROUND((H3211-SUMIF(Anlagenbewegungsdaten!$B:$B,A3211,Anlagenbewegungsdaten!D:D)),3)</f>
        <v>0</v>
      </c>
      <c r="J3211" s="335" t="s">
        <v>5179</v>
      </c>
      <c r="K3211" s="335" t="s">
        <v>5193</v>
      </c>
      <c r="L3211" s="516">
        <v>7.2</v>
      </c>
      <c r="M3211" s="332">
        <f>ROUND(SUMIF(Anlagenbewegungsdaten_AV!B:B,A3211,Anlagenbewegungsdaten_AV!C:C),3)</f>
        <v>0</v>
      </c>
      <c r="N3211" s="330">
        <f>IF(ISBLANK(L3211),ROUND(SUMIF(Anlagenbewegungsdaten_AV!B:B,A3211,Anlagenbewegungsdaten_AV!D:D),2),ROUND(M3211*L3211%,2))</f>
        <v>0</v>
      </c>
      <c r="O3211" s="330">
        <f>ROUND(N3211-SUMIF(Anlagenbewegungsdaten_AV!B:B,A3211,Anlagenbewegungsdaten_AV!D:D),3)</f>
        <v>0</v>
      </c>
    </row>
    <row r="3212" spans="1:15" ht="15" customHeight="1" x14ac:dyDescent="0.25">
      <c r="A3212" s="263" t="s">
        <v>3853</v>
      </c>
      <c r="B3212" s="173" t="s">
        <v>2108</v>
      </c>
      <c r="C3212" s="174" t="s">
        <v>4050</v>
      </c>
      <c r="D3212" s="173" t="s">
        <v>932</v>
      </c>
      <c r="E3212" s="173" t="s">
        <v>2486</v>
      </c>
      <c r="F3212" s="289">
        <v>11.94</v>
      </c>
      <c r="G3212" s="333">
        <f>ROUND(SUMIF(Anlagenbewegungsdaten!B:B,A3212,Anlagenbewegungsdaten!C:C),3)</f>
        <v>0</v>
      </c>
      <c r="H3212" s="334">
        <f>IF(ISBLANK(F3212),ROUND(SUMIF(Anlagenbewegungsdaten!B:B,A3212,Anlagenbewegungsdaten!D:D),2),ROUND(G3212*F3212%,2))</f>
        <v>0</v>
      </c>
      <c r="I3212" s="334">
        <f>ROUND((H3212-SUMIF(Anlagenbewegungsdaten!$B:$B,A3212,Anlagenbewegungsdaten!D:D)),3)</f>
        <v>0</v>
      </c>
      <c r="J3212" s="335" t="s">
        <v>5179</v>
      </c>
      <c r="K3212" s="335" t="s">
        <v>5193</v>
      </c>
      <c r="L3212" s="516">
        <v>9.5500000000000007</v>
      </c>
      <c r="M3212" s="332">
        <f>ROUND(SUMIF(Anlagenbewegungsdaten_AV!B:B,A3212,Anlagenbewegungsdaten_AV!C:C),3)</f>
        <v>0</v>
      </c>
      <c r="N3212" s="330">
        <f>IF(ISBLANK(L3212),ROUND(SUMIF(Anlagenbewegungsdaten_AV!B:B,A3212,Anlagenbewegungsdaten_AV!D:D),2),ROUND(M3212*L3212%,2))</f>
        <v>0</v>
      </c>
      <c r="O3212" s="330">
        <f>ROUND(N3212-SUMIF(Anlagenbewegungsdaten_AV!B:B,A3212,Anlagenbewegungsdaten_AV!D:D),3)</f>
        <v>0</v>
      </c>
    </row>
    <row r="3213" spans="1:15" ht="15" customHeight="1" x14ac:dyDescent="0.25">
      <c r="A3213" s="263" t="s">
        <v>3854</v>
      </c>
      <c r="B3213" s="173" t="s">
        <v>2108</v>
      </c>
      <c r="C3213" s="174" t="s">
        <v>4050</v>
      </c>
      <c r="D3213" s="174" t="s">
        <v>934</v>
      </c>
      <c r="E3213" s="173" t="s">
        <v>2483</v>
      </c>
      <c r="F3213" s="289">
        <v>9.98</v>
      </c>
      <c r="G3213" s="333">
        <f>ROUND(SUMIF(Anlagenbewegungsdaten!B:B,A3213,Anlagenbewegungsdaten!C:C),3)</f>
        <v>0</v>
      </c>
      <c r="H3213" s="334">
        <f>IF(ISBLANK(F3213),ROUND(SUMIF(Anlagenbewegungsdaten!B:B,A3213,Anlagenbewegungsdaten!D:D),2),ROUND(G3213*F3213%,2))</f>
        <v>0</v>
      </c>
      <c r="I3213" s="334">
        <f>ROUND((H3213-SUMIF(Anlagenbewegungsdaten!$B:$B,A3213,Anlagenbewegungsdaten!D:D)),3)</f>
        <v>0</v>
      </c>
      <c r="J3213" s="335" t="s">
        <v>5179</v>
      </c>
      <c r="K3213" s="335" t="s">
        <v>5193</v>
      </c>
      <c r="L3213" s="516">
        <v>7.98</v>
      </c>
      <c r="M3213" s="332">
        <f>ROUND(SUMIF(Anlagenbewegungsdaten_AV!B:B,A3213,Anlagenbewegungsdaten_AV!C:C),3)</f>
        <v>0</v>
      </c>
      <c r="N3213" s="330">
        <f>IF(ISBLANK(L3213),ROUND(SUMIF(Anlagenbewegungsdaten_AV!B:B,A3213,Anlagenbewegungsdaten_AV!D:D),2),ROUND(M3213*L3213%,2))</f>
        <v>0</v>
      </c>
      <c r="O3213" s="330">
        <f>ROUND(N3213-SUMIF(Anlagenbewegungsdaten_AV!B:B,A3213,Anlagenbewegungsdaten_AV!D:D),3)</f>
        <v>0</v>
      </c>
    </row>
    <row r="3214" spans="1:15" ht="15" customHeight="1" x14ac:dyDescent="0.25">
      <c r="A3214" s="263" t="s">
        <v>3855</v>
      </c>
      <c r="B3214" s="173" t="s">
        <v>2108</v>
      </c>
      <c r="C3214" s="174" t="s">
        <v>4050</v>
      </c>
      <c r="D3214" s="174" t="s">
        <v>936</v>
      </c>
      <c r="E3214" s="173" t="s">
        <v>2486</v>
      </c>
      <c r="F3214" s="289">
        <v>12.92</v>
      </c>
      <c r="G3214" s="333">
        <f>ROUND(SUMIF(Anlagenbewegungsdaten!B:B,A3214,Anlagenbewegungsdaten!C:C),3)</f>
        <v>0</v>
      </c>
      <c r="H3214" s="334">
        <f>IF(ISBLANK(F3214),ROUND(SUMIF(Anlagenbewegungsdaten!B:B,A3214,Anlagenbewegungsdaten!D:D),2),ROUND(G3214*F3214%,2))</f>
        <v>0</v>
      </c>
      <c r="I3214" s="334">
        <f>ROUND((H3214-SUMIF(Anlagenbewegungsdaten!$B:$B,A3214,Anlagenbewegungsdaten!D:D)),3)</f>
        <v>0</v>
      </c>
      <c r="J3214" s="335" t="s">
        <v>5179</v>
      </c>
      <c r="K3214" s="335" t="s">
        <v>5193</v>
      </c>
      <c r="L3214" s="516">
        <v>10.34</v>
      </c>
      <c r="M3214" s="332">
        <f>ROUND(SUMIF(Anlagenbewegungsdaten_AV!B:B,A3214,Anlagenbewegungsdaten_AV!C:C),3)</f>
        <v>0</v>
      </c>
      <c r="N3214" s="330">
        <f>IF(ISBLANK(L3214),ROUND(SUMIF(Anlagenbewegungsdaten_AV!B:B,A3214,Anlagenbewegungsdaten_AV!D:D),2),ROUND(M3214*L3214%,2))</f>
        <v>0</v>
      </c>
      <c r="O3214" s="330">
        <f>ROUND(N3214-SUMIF(Anlagenbewegungsdaten_AV!B:B,A3214,Anlagenbewegungsdaten_AV!D:D),3)</f>
        <v>0</v>
      </c>
    </row>
    <row r="3215" spans="1:15" ht="15" customHeight="1" x14ac:dyDescent="0.25">
      <c r="A3215" s="263" t="s">
        <v>3856</v>
      </c>
      <c r="B3215" s="173" t="s">
        <v>2108</v>
      </c>
      <c r="C3215" s="174" t="s">
        <v>4050</v>
      </c>
      <c r="D3215" s="173" t="s">
        <v>938</v>
      </c>
      <c r="E3215" s="173" t="s">
        <v>2483</v>
      </c>
      <c r="F3215" s="289">
        <v>14.879999999999999</v>
      </c>
      <c r="G3215" s="333">
        <f>ROUND(SUMIF(Anlagenbewegungsdaten!B:B,A3215,Anlagenbewegungsdaten!C:C),3)</f>
        <v>0</v>
      </c>
      <c r="H3215" s="334">
        <f>IF(ISBLANK(F3215),ROUND(SUMIF(Anlagenbewegungsdaten!B:B,A3215,Anlagenbewegungsdaten!D:D),2),ROUND(G3215*F3215%,2))</f>
        <v>0</v>
      </c>
      <c r="I3215" s="334">
        <f>ROUND((H3215-SUMIF(Anlagenbewegungsdaten!$B:$B,A3215,Anlagenbewegungsdaten!D:D)),3)</f>
        <v>0</v>
      </c>
      <c r="J3215" s="335" t="s">
        <v>5179</v>
      </c>
      <c r="K3215" s="335" t="s">
        <v>5193</v>
      </c>
      <c r="L3215" s="516">
        <v>11.9</v>
      </c>
      <c r="M3215" s="332">
        <f>ROUND(SUMIF(Anlagenbewegungsdaten_AV!B:B,A3215,Anlagenbewegungsdaten_AV!C:C),3)</f>
        <v>0</v>
      </c>
      <c r="N3215" s="330">
        <f>IF(ISBLANK(L3215),ROUND(SUMIF(Anlagenbewegungsdaten_AV!B:B,A3215,Anlagenbewegungsdaten_AV!D:D),2),ROUND(M3215*L3215%,2))</f>
        <v>0</v>
      </c>
      <c r="O3215" s="330">
        <f>ROUND(N3215-SUMIF(Anlagenbewegungsdaten_AV!B:B,A3215,Anlagenbewegungsdaten_AV!D:D),3)</f>
        <v>0</v>
      </c>
    </row>
    <row r="3216" spans="1:15" ht="15" customHeight="1" x14ac:dyDescent="0.25">
      <c r="A3216" s="263" t="s">
        <v>3857</v>
      </c>
      <c r="B3216" s="173" t="s">
        <v>2108</v>
      </c>
      <c r="C3216" s="174" t="s">
        <v>4050</v>
      </c>
      <c r="D3216" s="173" t="s">
        <v>940</v>
      </c>
      <c r="E3216" s="173" t="s">
        <v>2486</v>
      </c>
      <c r="F3216" s="289">
        <v>17.82</v>
      </c>
      <c r="G3216" s="333">
        <f>ROUND(SUMIF(Anlagenbewegungsdaten!B:B,A3216,Anlagenbewegungsdaten!C:C),3)</f>
        <v>0</v>
      </c>
      <c r="H3216" s="334">
        <f>IF(ISBLANK(F3216),ROUND(SUMIF(Anlagenbewegungsdaten!B:B,A3216,Anlagenbewegungsdaten!D:D),2),ROUND(G3216*F3216%,2))</f>
        <v>0</v>
      </c>
      <c r="I3216" s="334">
        <f>ROUND((H3216-SUMIF(Anlagenbewegungsdaten!$B:$B,A3216,Anlagenbewegungsdaten!D:D)),3)</f>
        <v>0</v>
      </c>
      <c r="J3216" s="335" t="s">
        <v>5179</v>
      </c>
      <c r="K3216" s="335" t="s">
        <v>5193</v>
      </c>
      <c r="L3216" s="516">
        <v>14.26</v>
      </c>
      <c r="M3216" s="332">
        <f>ROUND(SUMIF(Anlagenbewegungsdaten_AV!B:B,A3216,Anlagenbewegungsdaten_AV!C:C),3)</f>
        <v>0</v>
      </c>
      <c r="N3216" s="330">
        <f>IF(ISBLANK(L3216),ROUND(SUMIF(Anlagenbewegungsdaten_AV!B:B,A3216,Anlagenbewegungsdaten_AV!D:D),2),ROUND(M3216*L3216%,2))</f>
        <v>0</v>
      </c>
      <c r="O3216" s="330">
        <f>ROUND(N3216-SUMIF(Anlagenbewegungsdaten_AV!B:B,A3216,Anlagenbewegungsdaten_AV!D:D),3)</f>
        <v>0</v>
      </c>
    </row>
    <row r="3217" spans="1:15" ht="15" customHeight="1" x14ac:dyDescent="0.25">
      <c r="A3217" s="263" t="s">
        <v>3858</v>
      </c>
      <c r="B3217" s="173" t="s">
        <v>2108</v>
      </c>
      <c r="C3217" s="174" t="s">
        <v>4050</v>
      </c>
      <c r="D3217" s="174" t="s">
        <v>942</v>
      </c>
      <c r="E3217" s="173" t="s">
        <v>2483</v>
      </c>
      <c r="F3217" s="289">
        <v>15.86</v>
      </c>
      <c r="G3217" s="333">
        <f>ROUND(SUMIF(Anlagenbewegungsdaten!B:B,A3217,Anlagenbewegungsdaten!C:C),3)</f>
        <v>0</v>
      </c>
      <c r="H3217" s="334">
        <f>IF(ISBLANK(F3217),ROUND(SUMIF(Anlagenbewegungsdaten!B:B,A3217,Anlagenbewegungsdaten!D:D),2),ROUND(G3217*F3217%,2))</f>
        <v>0</v>
      </c>
      <c r="I3217" s="334">
        <f>ROUND((H3217-SUMIF(Anlagenbewegungsdaten!$B:$B,A3217,Anlagenbewegungsdaten!D:D)),3)</f>
        <v>0</v>
      </c>
      <c r="J3217" s="335" t="s">
        <v>5179</v>
      </c>
      <c r="K3217" s="335" t="s">
        <v>5193</v>
      </c>
      <c r="L3217" s="516">
        <v>12.69</v>
      </c>
      <c r="M3217" s="332">
        <f>ROUND(SUMIF(Anlagenbewegungsdaten_AV!B:B,A3217,Anlagenbewegungsdaten_AV!C:C),3)</f>
        <v>0</v>
      </c>
      <c r="N3217" s="330">
        <f>IF(ISBLANK(L3217),ROUND(SUMIF(Anlagenbewegungsdaten_AV!B:B,A3217,Anlagenbewegungsdaten_AV!D:D),2),ROUND(M3217*L3217%,2))</f>
        <v>0</v>
      </c>
      <c r="O3217" s="330">
        <f>ROUND(N3217-SUMIF(Anlagenbewegungsdaten_AV!B:B,A3217,Anlagenbewegungsdaten_AV!D:D),3)</f>
        <v>0</v>
      </c>
    </row>
    <row r="3218" spans="1:15" ht="15" customHeight="1" x14ac:dyDescent="0.25">
      <c r="A3218" s="263" t="s">
        <v>3859</v>
      </c>
      <c r="B3218" s="173" t="s">
        <v>2108</v>
      </c>
      <c r="C3218" s="174" t="s">
        <v>4050</v>
      </c>
      <c r="D3218" s="174" t="s">
        <v>944</v>
      </c>
      <c r="E3218" s="173" t="s">
        <v>2486</v>
      </c>
      <c r="F3218" s="289">
        <v>18.8</v>
      </c>
      <c r="G3218" s="333">
        <f>ROUND(SUMIF(Anlagenbewegungsdaten!B:B,A3218,Anlagenbewegungsdaten!C:C),3)</f>
        <v>0</v>
      </c>
      <c r="H3218" s="334">
        <f>IF(ISBLANK(F3218),ROUND(SUMIF(Anlagenbewegungsdaten!B:B,A3218,Anlagenbewegungsdaten!D:D),2),ROUND(G3218*F3218%,2))</f>
        <v>0</v>
      </c>
      <c r="I3218" s="334">
        <f>ROUND((H3218-SUMIF(Anlagenbewegungsdaten!$B:$B,A3218,Anlagenbewegungsdaten!D:D)),3)</f>
        <v>0</v>
      </c>
      <c r="J3218" s="335" t="s">
        <v>5179</v>
      </c>
      <c r="K3218" s="335" t="s">
        <v>5193</v>
      </c>
      <c r="L3218" s="516">
        <v>15.04</v>
      </c>
      <c r="M3218" s="332">
        <f>ROUND(SUMIF(Anlagenbewegungsdaten_AV!B:B,A3218,Anlagenbewegungsdaten_AV!C:C),3)</f>
        <v>0</v>
      </c>
      <c r="N3218" s="330">
        <f>IF(ISBLANK(L3218),ROUND(SUMIF(Anlagenbewegungsdaten_AV!B:B,A3218,Anlagenbewegungsdaten_AV!D:D),2),ROUND(M3218*L3218%,2))</f>
        <v>0</v>
      </c>
      <c r="O3218" s="330">
        <f>ROUND(N3218-SUMIF(Anlagenbewegungsdaten_AV!B:B,A3218,Anlagenbewegungsdaten_AV!D:D),3)</f>
        <v>0</v>
      </c>
    </row>
    <row r="3219" spans="1:15" ht="15" customHeight="1" x14ac:dyDescent="0.25">
      <c r="A3219" s="263" t="s">
        <v>3860</v>
      </c>
      <c r="B3219" s="173" t="s">
        <v>2108</v>
      </c>
      <c r="C3219" s="174" t="s">
        <v>4050</v>
      </c>
      <c r="D3219" s="173" t="s">
        <v>946</v>
      </c>
      <c r="E3219" s="173" t="s">
        <v>2483</v>
      </c>
      <c r="F3219" s="289">
        <v>15.86</v>
      </c>
      <c r="G3219" s="333">
        <f>ROUND(SUMIF(Anlagenbewegungsdaten!B:B,A3219,Anlagenbewegungsdaten!C:C),3)</f>
        <v>0</v>
      </c>
      <c r="H3219" s="334">
        <f>IF(ISBLANK(F3219),ROUND(SUMIF(Anlagenbewegungsdaten!B:B,A3219,Anlagenbewegungsdaten!D:D),2),ROUND(G3219*F3219%,2))</f>
        <v>0</v>
      </c>
      <c r="I3219" s="334">
        <f>ROUND((H3219-SUMIF(Anlagenbewegungsdaten!$B:$B,A3219,Anlagenbewegungsdaten!D:D)),3)</f>
        <v>0</v>
      </c>
      <c r="J3219" s="335" t="s">
        <v>5179</v>
      </c>
      <c r="K3219" s="335" t="s">
        <v>5193</v>
      </c>
      <c r="L3219" s="516">
        <v>12.69</v>
      </c>
      <c r="M3219" s="332">
        <f>ROUND(SUMIF(Anlagenbewegungsdaten_AV!B:B,A3219,Anlagenbewegungsdaten_AV!C:C),3)</f>
        <v>0</v>
      </c>
      <c r="N3219" s="330">
        <f>IF(ISBLANK(L3219),ROUND(SUMIF(Anlagenbewegungsdaten_AV!B:B,A3219,Anlagenbewegungsdaten_AV!D:D),2),ROUND(M3219*L3219%,2))</f>
        <v>0</v>
      </c>
      <c r="O3219" s="330">
        <f>ROUND(N3219-SUMIF(Anlagenbewegungsdaten_AV!B:B,A3219,Anlagenbewegungsdaten_AV!D:D),3)</f>
        <v>0</v>
      </c>
    </row>
    <row r="3220" spans="1:15" ht="15" customHeight="1" x14ac:dyDescent="0.25">
      <c r="A3220" s="263" t="s">
        <v>3861</v>
      </c>
      <c r="B3220" s="173" t="s">
        <v>2108</v>
      </c>
      <c r="C3220" s="174" t="s">
        <v>4050</v>
      </c>
      <c r="D3220" s="173" t="s">
        <v>948</v>
      </c>
      <c r="E3220" s="173" t="s">
        <v>2486</v>
      </c>
      <c r="F3220" s="289">
        <v>18.8</v>
      </c>
      <c r="G3220" s="333">
        <f>ROUND(SUMIF(Anlagenbewegungsdaten!B:B,A3220,Anlagenbewegungsdaten!C:C),3)</f>
        <v>0</v>
      </c>
      <c r="H3220" s="334">
        <f>IF(ISBLANK(F3220),ROUND(SUMIF(Anlagenbewegungsdaten!B:B,A3220,Anlagenbewegungsdaten!D:D),2),ROUND(G3220*F3220%,2))</f>
        <v>0</v>
      </c>
      <c r="I3220" s="334">
        <f>ROUND((H3220-SUMIF(Anlagenbewegungsdaten!$B:$B,A3220,Anlagenbewegungsdaten!D:D)),3)</f>
        <v>0</v>
      </c>
      <c r="J3220" s="335" t="s">
        <v>5179</v>
      </c>
      <c r="K3220" s="335" t="s">
        <v>5193</v>
      </c>
      <c r="L3220" s="516">
        <v>15.04</v>
      </c>
      <c r="M3220" s="332">
        <f>ROUND(SUMIF(Anlagenbewegungsdaten_AV!B:B,A3220,Anlagenbewegungsdaten_AV!C:C),3)</f>
        <v>0</v>
      </c>
      <c r="N3220" s="330">
        <f>IF(ISBLANK(L3220),ROUND(SUMIF(Anlagenbewegungsdaten_AV!B:B,A3220,Anlagenbewegungsdaten_AV!D:D),2),ROUND(M3220*L3220%,2))</f>
        <v>0</v>
      </c>
      <c r="O3220" s="330">
        <f>ROUND(N3220-SUMIF(Anlagenbewegungsdaten_AV!B:B,A3220,Anlagenbewegungsdaten_AV!D:D),3)</f>
        <v>0</v>
      </c>
    </row>
    <row r="3221" spans="1:15" ht="15" customHeight="1" x14ac:dyDescent="0.25">
      <c r="A3221" s="263" t="s">
        <v>3862</v>
      </c>
      <c r="B3221" s="173" t="s">
        <v>2108</v>
      </c>
      <c r="C3221" s="174" t="s">
        <v>4050</v>
      </c>
      <c r="D3221" s="173" t="s">
        <v>950</v>
      </c>
      <c r="E3221" s="173" t="s">
        <v>2483</v>
      </c>
      <c r="F3221" s="289">
        <v>16.84</v>
      </c>
      <c r="G3221" s="333">
        <f>ROUND(SUMIF(Anlagenbewegungsdaten!B:B,A3221,Anlagenbewegungsdaten!C:C),3)</f>
        <v>0</v>
      </c>
      <c r="H3221" s="334">
        <f>IF(ISBLANK(F3221),ROUND(SUMIF(Anlagenbewegungsdaten!B:B,A3221,Anlagenbewegungsdaten!D:D),2),ROUND(G3221*F3221%,2))</f>
        <v>0</v>
      </c>
      <c r="I3221" s="334">
        <f>ROUND((H3221-SUMIF(Anlagenbewegungsdaten!$B:$B,A3221,Anlagenbewegungsdaten!D:D)),3)</f>
        <v>0</v>
      </c>
      <c r="J3221" s="335" t="s">
        <v>5179</v>
      </c>
      <c r="K3221" s="335" t="s">
        <v>5193</v>
      </c>
      <c r="L3221" s="516">
        <v>13.47</v>
      </c>
      <c r="M3221" s="332">
        <f>ROUND(SUMIF(Anlagenbewegungsdaten_AV!B:B,A3221,Anlagenbewegungsdaten_AV!C:C),3)</f>
        <v>0</v>
      </c>
      <c r="N3221" s="330">
        <f>IF(ISBLANK(L3221),ROUND(SUMIF(Anlagenbewegungsdaten_AV!B:B,A3221,Anlagenbewegungsdaten_AV!D:D),2),ROUND(M3221*L3221%,2))</f>
        <v>0</v>
      </c>
      <c r="O3221" s="330">
        <f>ROUND(N3221-SUMIF(Anlagenbewegungsdaten_AV!B:B,A3221,Anlagenbewegungsdaten_AV!D:D),3)</f>
        <v>0</v>
      </c>
    </row>
    <row r="3222" spans="1:15" ht="15" customHeight="1" x14ac:dyDescent="0.25">
      <c r="A3222" s="263" t="s">
        <v>3863</v>
      </c>
      <c r="B3222" s="173" t="s">
        <v>2108</v>
      </c>
      <c r="C3222" s="174" t="s">
        <v>4050</v>
      </c>
      <c r="D3222" s="173" t="s">
        <v>952</v>
      </c>
      <c r="E3222" s="173" t="s">
        <v>2486</v>
      </c>
      <c r="F3222" s="289">
        <v>19.78</v>
      </c>
      <c r="G3222" s="333">
        <f>ROUND(SUMIF(Anlagenbewegungsdaten!B:B,A3222,Anlagenbewegungsdaten!C:C),3)</f>
        <v>0</v>
      </c>
      <c r="H3222" s="334">
        <f>IF(ISBLANK(F3222),ROUND(SUMIF(Anlagenbewegungsdaten!B:B,A3222,Anlagenbewegungsdaten!D:D),2),ROUND(G3222*F3222%,2))</f>
        <v>0</v>
      </c>
      <c r="I3222" s="334">
        <f>ROUND((H3222-SUMIF(Anlagenbewegungsdaten!$B:$B,A3222,Anlagenbewegungsdaten!D:D)),3)</f>
        <v>0</v>
      </c>
      <c r="J3222" s="335" t="s">
        <v>5179</v>
      </c>
      <c r="K3222" s="335" t="s">
        <v>5193</v>
      </c>
      <c r="L3222" s="516">
        <v>15.82</v>
      </c>
      <c r="M3222" s="332">
        <f>ROUND(SUMIF(Anlagenbewegungsdaten_AV!B:B,A3222,Anlagenbewegungsdaten_AV!C:C),3)</f>
        <v>0</v>
      </c>
      <c r="N3222" s="330">
        <f>IF(ISBLANK(L3222),ROUND(SUMIF(Anlagenbewegungsdaten_AV!B:B,A3222,Anlagenbewegungsdaten_AV!D:D),2),ROUND(M3222*L3222%,2))</f>
        <v>0</v>
      </c>
      <c r="O3222" s="330">
        <f>ROUND(N3222-SUMIF(Anlagenbewegungsdaten_AV!B:B,A3222,Anlagenbewegungsdaten_AV!D:D),3)</f>
        <v>0</v>
      </c>
    </row>
    <row r="3223" spans="1:15" ht="15" customHeight="1" x14ac:dyDescent="0.25">
      <c r="A3223" s="263" t="s">
        <v>3864</v>
      </c>
      <c r="B3223" s="173" t="s">
        <v>2108</v>
      </c>
      <c r="C3223" s="174" t="s">
        <v>4050</v>
      </c>
      <c r="D3223" s="173" t="s">
        <v>954</v>
      </c>
      <c r="E3223" s="173" t="s">
        <v>2483</v>
      </c>
      <c r="F3223" s="289">
        <v>17.82</v>
      </c>
      <c r="G3223" s="333">
        <f>ROUND(SUMIF(Anlagenbewegungsdaten!B:B,A3223,Anlagenbewegungsdaten!C:C),3)</f>
        <v>0</v>
      </c>
      <c r="H3223" s="334">
        <f>IF(ISBLANK(F3223),ROUND(SUMIF(Anlagenbewegungsdaten!B:B,A3223,Anlagenbewegungsdaten!D:D),2),ROUND(G3223*F3223%,2))</f>
        <v>0</v>
      </c>
      <c r="I3223" s="334">
        <f>ROUND((H3223-SUMIF(Anlagenbewegungsdaten!$B:$B,A3223,Anlagenbewegungsdaten!D:D)),3)</f>
        <v>0</v>
      </c>
      <c r="J3223" s="335" t="s">
        <v>5179</v>
      </c>
      <c r="K3223" s="335" t="s">
        <v>5193</v>
      </c>
      <c r="L3223" s="516">
        <v>14.26</v>
      </c>
      <c r="M3223" s="332">
        <f>ROUND(SUMIF(Anlagenbewegungsdaten_AV!B:B,A3223,Anlagenbewegungsdaten_AV!C:C),3)</f>
        <v>0</v>
      </c>
      <c r="N3223" s="330">
        <f>IF(ISBLANK(L3223),ROUND(SUMIF(Anlagenbewegungsdaten_AV!B:B,A3223,Anlagenbewegungsdaten_AV!D:D),2),ROUND(M3223*L3223%,2))</f>
        <v>0</v>
      </c>
      <c r="O3223" s="330">
        <f>ROUND(N3223-SUMIF(Anlagenbewegungsdaten_AV!B:B,A3223,Anlagenbewegungsdaten_AV!D:D),3)</f>
        <v>0</v>
      </c>
    </row>
    <row r="3224" spans="1:15" ht="15" customHeight="1" x14ac:dyDescent="0.25">
      <c r="A3224" s="263" t="s">
        <v>3865</v>
      </c>
      <c r="B3224" s="173" t="s">
        <v>2108</v>
      </c>
      <c r="C3224" s="174" t="s">
        <v>4050</v>
      </c>
      <c r="D3224" s="173" t="s">
        <v>956</v>
      </c>
      <c r="E3224" s="173" t="s">
        <v>2486</v>
      </c>
      <c r="F3224" s="289">
        <v>20.759999999999998</v>
      </c>
      <c r="G3224" s="333">
        <f>ROUND(SUMIF(Anlagenbewegungsdaten!B:B,A3224,Anlagenbewegungsdaten!C:C),3)</f>
        <v>0</v>
      </c>
      <c r="H3224" s="334">
        <f>IF(ISBLANK(F3224),ROUND(SUMIF(Anlagenbewegungsdaten!B:B,A3224,Anlagenbewegungsdaten!D:D),2),ROUND(G3224*F3224%,2))</f>
        <v>0</v>
      </c>
      <c r="I3224" s="334">
        <f>ROUND((H3224-SUMIF(Anlagenbewegungsdaten!$B:$B,A3224,Anlagenbewegungsdaten!D:D)),3)</f>
        <v>0</v>
      </c>
      <c r="J3224" s="335" t="s">
        <v>5179</v>
      </c>
      <c r="K3224" s="335" t="s">
        <v>5193</v>
      </c>
      <c r="L3224" s="516">
        <v>16.61</v>
      </c>
      <c r="M3224" s="332">
        <f>ROUND(SUMIF(Anlagenbewegungsdaten_AV!B:B,A3224,Anlagenbewegungsdaten_AV!C:C),3)</f>
        <v>0</v>
      </c>
      <c r="N3224" s="330">
        <f>IF(ISBLANK(L3224),ROUND(SUMIF(Anlagenbewegungsdaten_AV!B:B,A3224,Anlagenbewegungsdaten_AV!D:D),2),ROUND(M3224*L3224%,2))</f>
        <v>0</v>
      </c>
      <c r="O3224" s="330">
        <f>ROUND(N3224-SUMIF(Anlagenbewegungsdaten_AV!B:B,A3224,Anlagenbewegungsdaten_AV!D:D),3)</f>
        <v>0</v>
      </c>
    </row>
    <row r="3225" spans="1:15" ht="15" customHeight="1" x14ac:dyDescent="0.25">
      <c r="A3225" s="263" t="s">
        <v>3866</v>
      </c>
      <c r="B3225" s="173" t="s">
        <v>2108</v>
      </c>
      <c r="C3225" s="174" t="s">
        <v>4050</v>
      </c>
      <c r="D3225" s="173" t="s">
        <v>958</v>
      </c>
      <c r="E3225" s="173" t="s">
        <v>2483</v>
      </c>
      <c r="F3225" s="289">
        <v>18.8</v>
      </c>
      <c r="G3225" s="333">
        <f>ROUND(SUMIF(Anlagenbewegungsdaten!B:B,A3225,Anlagenbewegungsdaten!C:C),3)</f>
        <v>0</v>
      </c>
      <c r="H3225" s="334">
        <f>IF(ISBLANK(F3225),ROUND(SUMIF(Anlagenbewegungsdaten!B:B,A3225,Anlagenbewegungsdaten!D:D),2),ROUND(G3225*F3225%,2))</f>
        <v>0</v>
      </c>
      <c r="I3225" s="334">
        <f>ROUND((H3225-SUMIF(Anlagenbewegungsdaten!$B:$B,A3225,Anlagenbewegungsdaten!D:D)),3)</f>
        <v>0</v>
      </c>
      <c r="J3225" s="335" t="s">
        <v>5179</v>
      </c>
      <c r="K3225" s="335" t="s">
        <v>5193</v>
      </c>
      <c r="L3225" s="516">
        <v>15.04</v>
      </c>
      <c r="M3225" s="332">
        <f>ROUND(SUMIF(Anlagenbewegungsdaten_AV!B:B,A3225,Anlagenbewegungsdaten_AV!C:C),3)</f>
        <v>0</v>
      </c>
      <c r="N3225" s="330">
        <f>IF(ISBLANK(L3225),ROUND(SUMIF(Anlagenbewegungsdaten_AV!B:B,A3225,Anlagenbewegungsdaten_AV!D:D),2),ROUND(M3225*L3225%,2))</f>
        <v>0</v>
      </c>
      <c r="O3225" s="330">
        <f>ROUND(N3225-SUMIF(Anlagenbewegungsdaten_AV!B:B,A3225,Anlagenbewegungsdaten_AV!D:D),3)</f>
        <v>0</v>
      </c>
    </row>
    <row r="3226" spans="1:15" ht="15" customHeight="1" x14ac:dyDescent="0.25">
      <c r="A3226" s="263" t="s">
        <v>3867</v>
      </c>
      <c r="B3226" s="173" t="s">
        <v>2108</v>
      </c>
      <c r="C3226" s="174" t="s">
        <v>4050</v>
      </c>
      <c r="D3226" s="173" t="s">
        <v>960</v>
      </c>
      <c r="E3226" s="173" t="s">
        <v>2486</v>
      </c>
      <c r="F3226" s="289">
        <v>21.740000000000002</v>
      </c>
      <c r="G3226" s="333">
        <f>ROUND(SUMIF(Anlagenbewegungsdaten!B:B,A3226,Anlagenbewegungsdaten!C:C),3)</f>
        <v>0</v>
      </c>
      <c r="H3226" s="334">
        <f>IF(ISBLANK(F3226),ROUND(SUMIF(Anlagenbewegungsdaten!B:B,A3226,Anlagenbewegungsdaten!D:D),2),ROUND(G3226*F3226%,2))</f>
        <v>0</v>
      </c>
      <c r="I3226" s="334">
        <f>ROUND((H3226-SUMIF(Anlagenbewegungsdaten!$B:$B,A3226,Anlagenbewegungsdaten!D:D)),3)</f>
        <v>0</v>
      </c>
      <c r="J3226" s="335" t="s">
        <v>5179</v>
      </c>
      <c r="K3226" s="335" t="s">
        <v>5193</v>
      </c>
      <c r="L3226" s="516">
        <v>17.39</v>
      </c>
      <c r="M3226" s="332">
        <f>ROUND(SUMIF(Anlagenbewegungsdaten_AV!B:B,A3226,Anlagenbewegungsdaten_AV!C:C),3)</f>
        <v>0</v>
      </c>
      <c r="N3226" s="330">
        <f>IF(ISBLANK(L3226),ROUND(SUMIF(Anlagenbewegungsdaten_AV!B:B,A3226,Anlagenbewegungsdaten_AV!D:D),2),ROUND(M3226*L3226%,2))</f>
        <v>0</v>
      </c>
      <c r="O3226" s="330">
        <f>ROUND(N3226-SUMIF(Anlagenbewegungsdaten_AV!B:B,A3226,Anlagenbewegungsdaten_AV!D:D),3)</f>
        <v>0</v>
      </c>
    </row>
    <row r="3227" spans="1:15" ht="15" customHeight="1" x14ac:dyDescent="0.25">
      <c r="A3227" s="263" t="s">
        <v>3868</v>
      </c>
      <c r="B3227" s="173" t="s">
        <v>2108</v>
      </c>
      <c r="C3227" s="174" t="s">
        <v>4050</v>
      </c>
      <c r="D3227" s="173" t="s">
        <v>962</v>
      </c>
      <c r="E3227" s="173" t="s">
        <v>2483</v>
      </c>
      <c r="F3227" s="289">
        <v>16.84</v>
      </c>
      <c r="G3227" s="333">
        <f>ROUND(SUMIF(Anlagenbewegungsdaten!B:B,A3227,Anlagenbewegungsdaten!C:C),3)</f>
        <v>1506279.08</v>
      </c>
      <c r="H3227" s="334">
        <f>IF(ISBLANK(F3227),ROUND(SUMIF(Anlagenbewegungsdaten!B:B,A3227,Anlagenbewegungsdaten!D:D),2),ROUND(G3227*F3227%,2))</f>
        <v>253657.4</v>
      </c>
      <c r="I3227" s="334">
        <f>ROUND((H3227-SUMIF(Anlagenbewegungsdaten!$B:$B,A3227,Anlagenbewegungsdaten!D:D)),3)</f>
        <v>0</v>
      </c>
      <c r="J3227" s="335" t="s">
        <v>5179</v>
      </c>
      <c r="K3227" s="335" t="s">
        <v>5193</v>
      </c>
      <c r="L3227" s="516">
        <v>13.47</v>
      </c>
      <c r="M3227" s="332">
        <f>ROUND(SUMIF(Anlagenbewegungsdaten_AV!B:B,A3227,Anlagenbewegungsdaten_AV!C:C),3)</f>
        <v>0</v>
      </c>
      <c r="N3227" s="330">
        <f>IF(ISBLANK(L3227),ROUND(SUMIF(Anlagenbewegungsdaten_AV!B:B,A3227,Anlagenbewegungsdaten_AV!D:D),2),ROUND(M3227*L3227%,2))</f>
        <v>0</v>
      </c>
      <c r="O3227" s="330">
        <f>ROUND(N3227-SUMIF(Anlagenbewegungsdaten_AV!B:B,A3227,Anlagenbewegungsdaten_AV!D:D),3)</f>
        <v>0</v>
      </c>
    </row>
    <row r="3228" spans="1:15" ht="15" customHeight="1" x14ac:dyDescent="0.25">
      <c r="A3228" s="263" t="s">
        <v>3869</v>
      </c>
      <c r="B3228" s="173" t="s">
        <v>2108</v>
      </c>
      <c r="C3228" s="174" t="s">
        <v>4050</v>
      </c>
      <c r="D3228" s="173" t="s">
        <v>964</v>
      </c>
      <c r="E3228" s="173" t="s">
        <v>2486</v>
      </c>
      <c r="F3228" s="289">
        <v>19.78</v>
      </c>
      <c r="G3228" s="333">
        <f>ROUND(SUMIF(Anlagenbewegungsdaten!B:B,A3228,Anlagenbewegungsdaten!C:C),3)</f>
        <v>0</v>
      </c>
      <c r="H3228" s="334">
        <f>IF(ISBLANK(F3228),ROUND(SUMIF(Anlagenbewegungsdaten!B:B,A3228,Anlagenbewegungsdaten!D:D),2),ROUND(G3228*F3228%,2))</f>
        <v>0</v>
      </c>
      <c r="I3228" s="334">
        <f>ROUND((H3228-SUMIF(Anlagenbewegungsdaten!$B:$B,A3228,Anlagenbewegungsdaten!D:D)),3)</f>
        <v>0</v>
      </c>
      <c r="J3228" s="335" t="s">
        <v>5179</v>
      </c>
      <c r="K3228" s="335" t="s">
        <v>5193</v>
      </c>
      <c r="L3228" s="516">
        <v>15.82</v>
      </c>
      <c r="M3228" s="332">
        <f>ROUND(SUMIF(Anlagenbewegungsdaten_AV!B:B,A3228,Anlagenbewegungsdaten_AV!C:C),3)</f>
        <v>0</v>
      </c>
      <c r="N3228" s="330">
        <f>IF(ISBLANK(L3228),ROUND(SUMIF(Anlagenbewegungsdaten_AV!B:B,A3228,Anlagenbewegungsdaten_AV!D:D),2),ROUND(M3228*L3228%,2))</f>
        <v>0</v>
      </c>
      <c r="O3228" s="330">
        <f>ROUND(N3228-SUMIF(Anlagenbewegungsdaten_AV!B:B,A3228,Anlagenbewegungsdaten_AV!D:D),3)</f>
        <v>0</v>
      </c>
    </row>
    <row r="3229" spans="1:15" ht="15" customHeight="1" x14ac:dyDescent="0.25">
      <c r="A3229" s="263" t="s">
        <v>3870</v>
      </c>
      <c r="B3229" s="173" t="s">
        <v>2108</v>
      </c>
      <c r="C3229" s="174" t="s">
        <v>4050</v>
      </c>
      <c r="D3229" s="173" t="s">
        <v>966</v>
      </c>
      <c r="E3229" s="173" t="s">
        <v>2483</v>
      </c>
      <c r="F3229" s="289">
        <v>17.82</v>
      </c>
      <c r="G3229" s="333">
        <f>ROUND(SUMIF(Anlagenbewegungsdaten!B:B,A3229,Anlagenbewegungsdaten!C:C),3)</f>
        <v>0</v>
      </c>
      <c r="H3229" s="334">
        <f>IF(ISBLANK(F3229),ROUND(SUMIF(Anlagenbewegungsdaten!B:B,A3229,Anlagenbewegungsdaten!D:D),2),ROUND(G3229*F3229%,2))</f>
        <v>0</v>
      </c>
      <c r="I3229" s="334">
        <f>ROUND((H3229-SUMIF(Anlagenbewegungsdaten!$B:$B,A3229,Anlagenbewegungsdaten!D:D)),3)</f>
        <v>0</v>
      </c>
      <c r="J3229" s="335" t="s">
        <v>5179</v>
      </c>
      <c r="K3229" s="335" t="s">
        <v>5193</v>
      </c>
      <c r="L3229" s="516">
        <v>14.26</v>
      </c>
      <c r="M3229" s="332">
        <f>ROUND(SUMIF(Anlagenbewegungsdaten_AV!B:B,A3229,Anlagenbewegungsdaten_AV!C:C),3)</f>
        <v>0</v>
      </c>
      <c r="N3229" s="330">
        <f>IF(ISBLANK(L3229),ROUND(SUMIF(Anlagenbewegungsdaten_AV!B:B,A3229,Anlagenbewegungsdaten_AV!D:D),2),ROUND(M3229*L3229%,2))</f>
        <v>0</v>
      </c>
      <c r="O3229" s="330">
        <f>ROUND(N3229-SUMIF(Anlagenbewegungsdaten_AV!B:B,A3229,Anlagenbewegungsdaten_AV!D:D),3)</f>
        <v>0</v>
      </c>
    </row>
    <row r="3230" spans="1:15" ht="15" customHeight="1" x14ac:dyDescent="0.25">
      <c r="A3230" s="263" t="s">
        <v>3871</v>
      </c>
      <c r="B3230" s="173" t="s">
        <v>2108</v>
      </c>
      <c r="C3230" s="174" t="s">
        <v>4050</v>
      </c>
      <c r="D3230" s="173" t="s">
        <v>968</v>
      </c>
      <c r="E3230" s="173" t="s">
        <v>2486</v>
      </c>
      <c r="F3230" s="289">
        <v>20.759999999999998</v>
      </c>
      <c r="G3230" s="333">
        <f>ROUND(SUMIF(Anlagenbewegungsdaten!B:B,A3230,Anlagenbewegungsdaten!C:C),3)</f>
        <v>0</v>
      </c>
      <c r="H3230" s="334">
        <f>IF(ISBLANK(F3230),ROUND(SUMIF(Anlagenbewegungsdaten!B:B,A3230,Anlagenbewegungsdaten!D:D),2),ROUND(G3230*F3230%,2))</f>
        <v>0</v>
      </c>
      <c r="I3230" s="334">
        <f>ROUND((H3230-SUMIF(Anlagenbewegungsdaten!$B:$B,A3230,Anlagenbewegungsdaten!D:D)),3)</f>
        <v>0</v>
      </c>
      <c r="J3230" s="335" t="s">
        <v>5179</v>
      </c>
      <c r="K3230" s="335" t="s">
        <v>5193</v>
      </c>
      <c r="L3230" s="516">
        <v>16.61</v>
      </c>
      <c r="M3230" s="332">
        <f>ROUND(SUMIF(Anlagenbewegungsdaten_AV!B:B,A3230,Anlagenbewegungsdaten_AV!C:C),3)</f>
        <v>0</v>
      </c>
      <c r="N3230" s="330">
        <f>IF(ISBLANK(L3230),ROUND(SUMIF(Anlagenbewegungsdaten_AV!B:B,A3230,Anlagenbewegungsdaten_AV!D:D),2),ROUND(M3230*L3230%,2))</f>
        <v>0</v>
      </c>
      <c r="O3230" s="330">
        <f>ROUND(N3230-SUMIF(Anlagenbewegungsdaten_AV!B:B,A3230,Anlagenbewegungsdaten_AV!D:D),3)</f>
        <v>0</v>
      </c>
    </row>
    <row r="3231" spans="1:15" ht="15" customHeight="1" x14ac:dyDescent="0.25">
      <c r="A3231" s="263" t="s">
        <v>3872</v>
      </c>
      <c r="B3231" s="173" t="s">
        <v>2108</v>
      </c>
      <c r="C3231" s="174" t="s">
        <v>4050</v>
      </c>
      <c r="D3231" s="173" t="s">
        <v>970</v>
      </c>
      <c r="E3231" s="173" t="s">
        <v>2483</v>
      </c>
      <c r="F3231" s="289">
        <v>18.8</v>
      </c>
      <c r="G3231" s="333">
        <f>ROUND(SUMIF(Anlagenbewegungsdaten!B:B,A3231,Anlagenbewegungsdaten!C:C),3)</f>
        <v>0</v>
      </c>
      <c r="H3231" s="334">
        <f>IF(ISBLANK(F3231),ROUND(SUMIF(Anlagenbewegungsdaten!B:B,A3231,Anlagenbewegungsdaten!D:D),2),ROUND(G3231*F3231%,2))</f>
        <v>0</v>
      </c>
      <c r="I3231" s="334">
        <f>ROUND((H3231-SUMIF(Anlagenbewegungsdaten!$B:$B,A3231,Anlagenbewegungsdaten!D:D)),3)</f>
        <v>0</v>
      </c>
      <c r="J3231" s="335" t="s">
        <v>5179</v>
      </c>
      <c r="K3231" s="335" t="s">
        <v>5193</v>
      </c>
      <c r="L3231" s="516">
        <v>15.04</v>
      </c>
      <c r="M3231" s="332">
        <f>ROUND(SUMIF(Anlagenbewegungsdaten_AV!B:B,A3231,Anlagenbewegungsdaten_AV!C:C),3)</f>
        <v>0</v>
      </c>
      <c r="N3231" s="330">
        <f>IF(ISBLANK(L3231),ROUND(SUMIF(Anlagenbewegungsdaten_AV!B:B,A3231,Anlagenbewegungsdaten_AV!D:D),2),ROUND(M3231*L3231%,2))</f>
        <v>0</v>
      </c>
      <c r="O3231" s="330">
        <f>ROUND(N3231-SUMIF(Anlagenbewegungsdaten_AV!B:B,A3231,Anlagenbewegungsdaten_AV!D:D),3)</f>
        <v>0</v>
      </c>
    </row>
    <row r="3232" spans="1:15" ht="15" customHeight="1" x14ac:dyDescent="0.25">
      <c r="A3232" s="263" t="s">
        <v>3873</v>
      </c>
      <c r="B3232" s="173" t="s">
        <v>2108</v>
      </c>
      <c r="C3232" s="174" t="s">
        <v>4050</v>
      </c>
      <c r="D3232" s="173" t="s">
        <v>972</v>
      </c>
      <c r="E3232" s="173" t="s">
        <v>2486</v>
      </c>
      <c r="F3232" s="289">
        <v>21.740000000000002</v>
      </c>
      <c r="G3232" s="333">
        <f>ROUND(SUMIF(Anlagenbewegungsdaten!B:B,A3232,Anlagenbewegungsdaten!C:C),3)</f>
        <v>0</v>
      </c>
      <c r="H3232" s="334">
        <f>IF(ISBLANK(F3232),ROUND(SUMIF(Anlagenbewegungsdaten!B:B,A3232,Anlagenbewegungsdaten!D:D),2),ROUND(G3232*F3232%,2))</f>
        <v>0</v>
      </c>
      <c r="I3232" s="334">
        <f>ROUND((H3232-SUMIF(Anlagenbewegungsdaten!$B:$B,A3232,Anlagenbewegungsdaten!D:D)),3)</f>
        <v>0</v>
      </c>
      <c r="J3232" s="335" t="s">
        <v>5179</v>
      </c>
      <c r="K3232" s="335" t="s">
        <v>5193</v>
      </c>
      <c r="L3232" s="516">
        <v>17.39</v>
      </c>
      <c r="M3232" s="332">
        <f>ROUND(SUMIF(Anlagenbewegungsdaten_AV!B:B,A3232,Anlagenbewegungsdaten_AV!C:C),3)</f>
        <v>0</v>
      </c>
      <c r="N3232" s="330">
        <f>IF(ISBLANK(L3232),ROUND(SUMIF(Anlagenbewegungsdaten_AV!B:B,A3232,Anlagenbewegungsdaten_AV!D:D),2),ROUND(M3232*L3232%,2))</f>
        <v>0</v>
      </c>
      <c r="O3232" s="330">
        <f>ROUND(N3232-SUMIF(Anlagenbewegungsdaten_AV!B:B,A3232,Anlagenbewegungsdaten_AV!D:D),3)</f>
        <v>0</v>
      </c>
    </row>
    <row r="3233" spans="1:15" ht="15" customHeight="1" x14ac:dyDescent="0.25">
      <c r="A3233" s="263" t="s">
        <v>3874</v>
      </c>
      <c r="B3233" s="173" t="s">
        <v>2108</v>
      </c>
      <c r="C3233" s="174" t="s">
        <v>4050</v>
      </c>
      <c r="D3233" s="173" t="s">
        <v>974</v>
      </c>
      <c r="E3233" s="173" t="s">
        <v>2483</v>
      </c>
      <c r="F3233" s="289">
        <v>19.78</v>
      </c>
      <c r="G3233" s="333">
        <f>ROUND(SUMIF(Anlagenbewegungsdaten!B:B,A3233,Anlagenbewegungsdaten!C:C),3)</f>
        <v>0</v>
      </c>
      <c r="H3233" s="334">
        <f>IF(ISBLANK(F3233),ROUND(SUMIF(Anlagenbewegungsdaten!B:B,A3233,Anlagenbewegungsdaten!D:D),2),ROUND(G3233*F3233%,2))</f>
        <v>0</v>
      </c>
      <c r="I3233" s="334">
        <f>ROUND((H3233-SUMIF(Anlagenbewegungsdaten!$B:$B,A3233,Anlagenbewegungsdaten!D:D)),3)</f>
        <v>0</v>
      </c>
      <c r="J3233" s="335" t="s">
        <v>5179</v>
      </c>
      <c r="K3233" s="335" t="s">
        <v>5193</v>
      </c>
      <c r="L3233" s="516">
        <v>15.82</v>
      </c>
      <c r="M3233" s="332">
        <f>ROUND(SUMIF(Anlagenbewegungsdaten_AV!B:B,A3233,Anlagenbewegungsdaten_AV!C:C),3)</f>
        <v>0</v>
      </c>
      <c r="N3233" s="330">
        <f>IF(ISBLANK(L3233),ROUND(SUMIF(Anlagenbewegungsdaten_AV!B:B,A3233,Anlagenbewegungsdaten_AV!D:D),2),ROUND(M3233*L3233%,2))</f>
        <v>0</v>
      </c>
      <c r="O3233" s="330">
        <f>ROUND(N3233-SUMIF(Anlagenbewegungsdaten_AV!B:B,A3233,Anlagenbewegungsdaten_AV!D:D),3)</f>
        <v>0</v>
      </c>
    </row>
    <row r="3234" spans="1:15" ht="15" customHeight="1" x14ac:dyDescent="0.25">
      <c r="A3234" s="263" t="s">
        <v>3875</v>
      </c>
      <c r="B3234" s="173" t="s">
        <v>2108</v>
      </c>
      <c r="C3234" s="174" t="s">
        <v>4050</v>
      </c>
      <c r="D3234" s="173" t="s">
        <v>976</v>
      </c>
      <c r="E3234" s="173" t="s">
        <v>2486</v>
      </c>
      <c r="F3234" s="289">
        <v>22.72</v>
      </c>
      <c r="G3234" s="333">
        <f>ROUND(SUMIF(Anlagenbewegungsdaten!B:B,A3234,Anlagenbewegungsdaten!C:C),3)</f>
        <v>0</v>
      </c>
      <c r="H3234" s="334">
        <f>IF(ISBLANK(F3234),ROUND(SUMIF(Anlagenbewegungsdaten!B:B,A3234,Anlagenbewegungsdaten!D:D),2),ROUND(G3234*F3234%,2))</f>
        <v>0</v>
      </c>
      <c r="I3234" s="334">
        <f>ROUND((H3234-SUMIF(Anlagenbewegungsdaten!$B:$B,A3234,Anlagenbewegungsdaten!D:D)),3)</f>
        <v>0</v>
      </c>
      <c r="J3234" s="335" t="s">
        <v>5179</v>
      </c>
      <c r="K3234" s="335" t="s">
        <v>5193</v>
      </c>
      <c r="L3234" s="516">
        <v>18.18</v>
      </c>
      <c r="M3234" s="332">
        <f>ROUND(SUMIF(Anlagenbewegungsdaten_AV!B:B,A3234,Anlagenbewegungsdaten_AV!C:C),3)</f>
        <v>0</v>
      </c>
      <c r="N3234" s="330">
        <f>IF(ISBLANK(L3234),ROUND(SUMIF(Anlagenbewegungsdaten_AV!B:B,A3234,Anlagenbewegungsdaten_AV!D:D),2),ROUND(M3234*L3234%,2))</f>
        <v>0</v>
      </c>
      <c r="O3234" s="330">
        <f>ROUND(N3234-SUMIF(Anlagenbewegungsdaten_AV!B:B,A3234,Anlagenbewegungsdaten_AV!D:D),3)</f>
        <v>0</v>
      </c>
    </row>
    <row r="3235" spans="1:15" ht="15" customHeight="1" x14ac:dyDescent="0.25">
      <c r="A3235" s="263" t="s">
        <v>3876</v>
      </c>
      <c r="B3235" s="173" t="s">
        <v>2108</v>
      </c>
      <c r="C3235" s="174" t="s">
        <v>4050</v>
      </c>
      <c r="D3235" s="173" t="s">
        <v>1296</v>
      </c>
      <c r="E3235" s="173" t="s">
        <v>2483</v>
      </c>
      <c r="F3235" s="289">
        <v>10.96</v>
      </c>
      <c r="G3235" s="333">
        <f>ROUND(SUMIF(Anlagenbewegungsdaten!B:B,A3235,Anlagenbewegungsdaten!C:C),3)</f>
        <v>0</v>
      </c>
      <c r="H3235" s="334">
        <f>IF(ISBLANK(F3235),ROUND(SUMIF(Anlagenbewegungsdaten!B:B,A3235,Anlagenbewegungsdaten!D:D),2),ROUND(G3235*F3235%,2))</f>
        <v>0</v>
      </c>
      <c r="I3235" s="334">
        <f>ROUND((H3235-SUMIF(Anlagenbewegungsdaten!$B:$B,A3235,Anlagenbewegungsdaten!D:D)),3)</f>
        <v>0</v>
      </c>
      <c r="J3235" s="335" t="s">
        <v>5179</v>
      </c>
      <c r="K3235" s="335" t="s">
        <v>5193</v>
      </c>
      <c r="L3235" s="516">
        <v>8.77</v>
      </c>
      <c r="M3235" s="332">
        <f>ROUND(SUMIF(Anlagenbewegungsdaten_AV!B:B,A3235,Anlagenbewegungsdaten_AV!C:C),3)</f>
        <v>0</v>
      </c>
      <c r="N3235" s="330">
        <f>IF(ISBLANK(L3235),ROUND(SUMIF(Anlagenbewegungsdaten_AV!B:B,A3235,Anlagenbewegungsdaten_AV!D:D),2),ROUND(M3235*L3235%,2))</f>
        <v>0</v>
      </c>
      <c r="O3235" s="330">
        <f>ROUND(N3235-SUMIF(Anlagenbewegungsdaten_AV!B:B,A3235,Anlagenbewegungsdaten_AV!D:D),3)</f>
        <v>0</v>
      </c>
    </row>
    <row r="3236" spans="1:15" ht="15" customHeight="1" x14ac:dyDescent="0.25">
      <c r="A3236" s="263" t="s">
        <v>3877</v>
      </c>
      <c r="B3236" s="173" t="s">
        <v>2108</v>
      </c>
      <c r="C3236" s="174" t="s">
        <v>4050</v>
      </c>
      <c r="D3236" s="173" t="s">
        <v>1298</v>
      </c>
      <c r="E3236" s="173" t="s">
        <v>2486</v>
      </c>
      <c r="F3236" s="289">
        <v>13.9</v>
      </c>
      <c r="G3236" s="333">
        <f>ROUND(SUMIF(Anlagenbewegungsdaten!B:B,A3236,Anlagenbewegungsdaten!C:C),3)</f>
        <v>0</v>
      </c>
      <c r="H3236" s="334">
        <f>IF(ISBLANK(F3236),ROUND(SUMIF(Anlagenbewegungsdaten!B:B,A3236,Anlagenbewegungsdaten!D:D),2),ROUND(G3236*F3236%,2))</f>
        <v>0</v>
      </c>
      <c r="I3236" s="334">
        <f>ROUND((H3236-SUMIF(Anlagenbewegungsdaten!$B:$B,A3236,Anlagenbewegungsdaten!D:D)),3)</f>
        <v>0</v>
      </c>
      <c r="J3236" s="335" t="s">
        <v>5179</v>
      </c>
      <c r="K3236" s="335" t="s">
        <v>5193</v>
      </c>
      <c r="L3236" s="516">
        <v>11.12</v>
      </c>
      <c r="M3236" s="332">
        <f>ROUND(SUMIF(Anlagenbewegungsdaten_AV!B:B,A3236,Anlagenbewegungsdaten_AV!C:C),3)</f>
        <v>0</v>
      </c>
      <c r="N3236" s="330">
        <f>IF(ISBLANK(L3236),ROUND(SUMIF(Anlagenbewegungsdaten_AV!B:B,A3236,Anlagenbewegungsdaten_AV!D:D),2),ROUND(M3236*L3236%,2))</f>
        <v>0</v>
      </c>
      <c r="O3236" s="330">
        <f>ROUND(N3236-SUMIF(Anlagenbewegungsdaten_AV!B:B,A3236,Anlagenbewegungsdaten_AV!D:D),3)</f>
        <v>0</v>
      </c>
    </row>
    <row r="3237" spans="1:15" ht="15" customHeight="1" x14ac:dyDescent="0.25">
      <c r="A3237" s="263" t="s">
        <v>3878</v>
      </c>
      <c r="B3237" s="173" t="s">
        <v>2108</v>
      </c>
      <c r="C3237" s="174" t="s">
        <v>4050</v>
      </c>
      <c r="D3237" s="173" t="s">
        <v>1296</v>
      </c>
      <c r="E3237" s="173" t="s">
        <v>2483</v>
      </c>
      <c r="F3237" s="289">
        <v>11.94</v>
      </c>
      <c r="G3237" s="333">
        <f>ROUND(SUMIF(Anlagenbewegungsdaten!B:B,A3237,Anlagenbewegungsdaten!C:C),3)</f>
        <v>0</v>
      </c>
      <c r="H3237" s="334">
        <f>IF(ISBLANK(F3237),ROUND(SUMIF(Anlagenbewegungsdaten!B:B,A3237,Anlagenbewegungsdaten!D:D),2),ROUND(G3237*F3237%,2))</f>
        <v>0</v>
      </c>
      <c r="I3237" s="334">
        <f>ROUND((H3237-SUMIF(Anlagenbewegungsdaten!$B:$B,A3237,Anlagenbewegungsdaten!D:D)),3)</f>
        <v>0</v>
      </c>
      <c r="J3237" s="335" t="s">
        <v>5179</v>
      </c>
      <c r="K3237" s="335" t="s">
        <v>5193</v>
      </c>
      <c r="L3237" s="516">
        <v>9.5500000000000007</v>
      </c>
      <c r="M3237" s="332">
        <f>ROUND(SUMIF(Anlagenbewegungsdaten_AV!B:B,A3237,Anlagenbewegungsdaten_AV!C:C),3)</f>
        <v>0</v>
      </c>
      <c r="N3237" s="330">
        <f>IF(ISBLANK(L3237),ROUND(SUMIF(Anlagenbewegungsdaten_AV!B:B,A3237,Anlagenbewegungsdaten_AV!D:D),2),ROUND(M3237*L3237%,2))</f>
        <v>0</v>
      </c>
      <c r="O3237" s="330">
        <f>ROUND(N3237-SUMIF(Anlagenbewegungsdaten_AV!B:B,A3237,Anlagenbewegungsdaten_AV!D:D),3)</f>
        <v>0</v>
      </c>
    </row>
    <row r="3238" spans="1:15" ht="15" customHeight="1" x14ac:dyDescent="0.25">
      <c r="A3238" s="263" t="s">
        <v>3879</v>
      </c>
      <c r="B3238" s="173" t="s">
        <v>2108</v>
      </c>
      <c r="C3238" s="174" t="s">
        <v>4050</v>
      </c>
      <c r="D3238" s="173" t="s">
        <v>1298</v>
      </c>
      <c r="E3238" s="173" t="s">
        <v>2486</v>
      </c>
      <c r="F3238" s="289">
        <v>14.879999999999999</v>
      </c>
      <c r="G3238" s="333">
        <f>ROUND(SUMIF(Anlagenbewegungsdaten!B:B,A3238,Anlagenbewegungsdaten!C:C),3)</f>
        <v>0</v>
      </c>
      <c r="H3238" s="334">
        <f>IF(ISBLANK(F3238),ROUND(SUMIF(Anlagenbewegungsdaten!B:B,A3238,Anlagenbewegungsdaten!D:D),2),ROUND(G3238*F3238%,2))</f>
        <v>0</v>
      </c>
      <c r="I3238" s="334">
        <f>ROUND((H3238-SUMIF(Anlagenbewegungsdaten!$B:$B,A3238,Anlagenbewegungsdaten!D:D)),3)</f>
        <v>0</v>
      </c>
      <c r="J3238" s="335" t="s">
        <v>5179</v>
      </c>
      <c r="K3238" s="335" t="s">
        <v>5193</v>
      </c>
      <c r="L3238" s="516">
        <v>11.9</v>
      </c>
      <c r="M3238" s="332">
        <f>ROUND(SUMIF(Anlagenbewegungsdaten_AV!B:B,A3238,Anlagenbewegungsdaten_AV!C:C),3)</f>
        <v>0</v>
      </c>
      <c r="N3238" s="330">
        <f>IF(ISBLANK(L3238),ROUND(SUMIF(Anlagenbewegungsdaten_AV!B:B,A3238,Anlagenbewegungsdaten_AV!D:D),2),ROUND(M3238*L3238%,2))</f>
        <v>0</v>
      </c>
      <c r="O3238" s="330">
        <f>ROUND(N3238-SUMIF(Anlagenbewegungsdaten_AV!B:B,A3238,Anlagenbewegungsdaten_AV!D:D),3)</f>
        <v>0</v>
      </c>
    </row>
    <row r="3239" spans="1:15" ht="15" customHeight="1" x14ac:dyDescent="0.25">
      <c r="A3239" s="263" t="s">
        <v>3880</v>
      </c>
      <c r="B3239" s="173" t="s">
        <v>2108</v>
      </c>
      <c r="C3239" s="174" t="s">
        <v>4050</v>
      </c>
      <c r="D3239" s="173" t="s">
        <v>1302</v>
      </c>
      <c r="E3239" s="173" t="s">
        <v>2483</v>
      </c>
      <c r="F3239" s="289">
        <v>16.84</v>
      </c>
      <c r="G3239" s="333">
        <f>ROUND(SUMIF(Anlagenbewegungsdaten!B:B,A3239,Anlagenbewegungsdaten!C:C),3)</f>
        <v>0</v>
      </c>
      <c r="H3239" s="334">
        <f>IF(ISBLANK(F3239),ROUND(SUMIF(Anlagenbewegungsdaten!B:B,A3239,Anlagenbewegungsdaten!D:D),2),ROUND(G3239*F3239%,2))</f>
        <v>0</v>
      </c>
      <c r="I3239" s="334">
        <f>ROUND((H3239-SUMIF(Anlagenbewegungsdaten!$B:$B,A3239,Anlagenbewegungsdaten!D:D)),3)</f>
        <v>0</v>
      </c>
      <c r="J3239" s="335" t="s">
        <v>5179</v>
      </c>
      <c r="K3239" s="335" t="s">
        <v>5193</v>
      </c>
      <c r="L3239" s="516">
        <v>13.47</v>
      </c>
      <c r="M3239" s="332">
        <f>ROUND(SUMIF(Anlagenbewegungsdaten_AV!B:B,A3239,Anlagenbewegungsdaten_AV!C:C),3)</f>
        <v>0</v>
      </c>
      <c r="N3239" s="330">
        <f>IF(ISBLANK(L3239),ROUND(SUMIF(Anlagenbewegungsdaten_AV!B:B,A3239,Anlagenbewegungsdaten_AV!D:D),2),ROUND(M3239*L3239%,2))</f>
        <v>0</v>
      </c>
      <c r="O3239" s="330">
        <f>ROUND(N3239-SUMIF(Anlagenbewegungsdaten_AV!B:B,A3239,Anlagenbewegungsdaten_AV!D:D),3)</f>
        <v>0</v>
      </c>
    </row>
    <row r="3240" spans="1:15" ht="15" customHeight="1" x14ac:dyDescent="0.25">
      <c r="A3240" s="263" t="s">
        <v>3881</v>
      </c>
      <c r="B3240" s="173" t="s">
        <v>2108</v>
      </c>
      <c r="C3240" s="174" t="s">
        <v>4050</v>
      </c>
      <c r="D3240" s="173" t="s">
        <v>1304</v>
      </c>
      <c r="E3240" s="173" t="s">
        <v>2486</v>
      </c>
      <c r="F3240" s="289">
        <v>19.78</v>
      </c>
      <c r="G3240" s="333">
        <f>ROUND(SUMIF(Anlagenbewegungsdaten!B:B,A3240,Anlagenbewegungsdaten!C:C),3)</f>
        <v>0</v>
      </c>
      <c r="H3240" s="334">
        <f>IF(ISBLANK(F3240),ROUND(SUMIF(Anlagenbewegungsdaten!B:B,A3240,Anlagenbewegungsdaten!D:D),2),ROUND(G3240*F3240%,2))</f>
        <v>0</v>
      </c>
      <c r="I3240" s="334">
        <f>ROUND((H3240-SUMIF(Anlagenbewegungsdaten!$B:$B,A3240,Anlagenbewegungsdaten!D:D)),3)</f>
        <v>0</v>
      </c>
      <c r="J3240" s="335" t="s">
        <v>5179</v>
      </c>
      <c r="K3240" s="335" t="s">
        <v>5193</v>
      </c>
      <c r="L3240" s="516">
        <v>15.82</v>
      </c>
      <c r="M3240" s="332">
        <f>ROUND(SUMIF(Anlagenbewegungsdaten_AV!B:B,A3240,Anlagenbewegungsdaten_AV!C:C),3)</f>
        <v>0</v>
      </c>
      <c r="N3240" s="330">
        <f>IF(ISBLANK(L3240),ROUND(SUMIF(Anlagenbewegungsdaten_AV!B:B,A3240,Anlagenbewegungsdaten_AV!D:D),2),ROUND(M3240*L3240%,2))</f>
        <v>0</v>
      </c>
      <c r="O3240" s="330">
        <f>ROUND(N3240-SUMIF(Anlagenbewegungsdaten_AV!B:B,A3240,Anlagenbewegungsdaten_AV!D:D),3)</f>
        <v>0</v>
      </c>
    </row>
    <row r="3241" spans="1:15" ht="15" customHeight="1" x14ac:dyDescent="0.25">
      <c r="A3241" s="263" t="s">
        <v>3882</v>
      </c>
      <c r="B3241" s="173" t="s">
        <v>2108</v>
      </c>
      <c r="C3241" s="174" t="s">
        <v>4050</v>
      </c>
      <c r="D3241" s="174" t="s">
        <v>1306</v>
      </c>
      <c r="E3241" s="173" t="s">
        <v>2483</v>
      </c>
      <c r="F3241" s="289">
        <v>17.82</v>
      </c>
      <c r="G3241" s="333">
        <f>ROUND(SUMIF(Anlagenbewegungsdaten!B:B,A3241,Anlagenbewegungsdaten!C:C),3)</f>
        <v>0</v>
      </c>
      <c r="H3241" s="334">
        <f>IF(ISBLANK(F3241),ROUND(SUMIF(Anlagenbewegungsdaten!B:B,A3241,Anlagenbewegungsdaten!D:D),2),ROUND(G3241*F3241%,2))</f>
        <v>0</v>
      </c>
      <c r="I3241" s="334">
        <f>ROUND((H3241-SUMIF(Anlagenbewegungsdaten!$B:$B,A3241,Anlagenbewegungsdaten!D:D)),3)</f>
        <v>0</v>
      </c>
      <c r="J3241" s="335" t="s">
        <v>5179</v>
      </c>
      <c r="K3241" s="335" t="s">
        <v>5193</v>
      </c>
      <c r="L3241" s="516">
        <v>14.26</v>
      </c>
      <c r="M3241" s="332">
        <f>ROUND(SUMIF(Anlagenbewegungsdaten_AV!B:B,A3241,Anlagenbewegungsdaten_AV!C:C),3)</f>
        <v>0</v>
      </c>
      <c r="N3241" s="330">
        <f>IF(ISBLANK(L3241),ROUND(SUMIF(Anlagenbewegungsdaten_AV!B:B,A3241,Anlagenbewegungsdaten_AV!D:D),2),ROUND(M3241*L3241%,2))</f>
        <v>0</v>
      </c>
      <c r="O3241" s="330">
        <f>ROUND(N3241-SUMIF(Anlagenbewegungsdaten_AV!B:B,A3241,Anlagenbewegungsdaten_AV!D:D),3)</f>
        <v>0</v>
      </c>
    </row>
    <row r="3242" spans="1:15" ht="15" customHeight="1" x14ac:dyDescent="0.25">
      <c r="A3242" s="263" t="s">
        <v>3883</v>
      </c>
      <c r="B3242" s="173" t="s">
        <v>2108</v>
      </c>
      <c r="C3242" s="174" t="s">
        <v>4050</v>
      </c>
      <c r="D3242" s="174" t="s">
        <v>1308</v>
      </c>
      <c r="E3242" s="173" t="s">
        <v>2486</v>
      </c>
      <c r="F3242" s="289">
        <v>20.76</v>
      </c>
      <c r="G3242" s="333">
        <f>ROUND(SUMIF(Anlagenbewegungsdaten!B:B,A3242,Anlagenbewegungsdaten!C:C),3)</f>
        <v>0</v>
      </c>
      <c r="H3242" s="334">
        <f>IF(ISBLANK(F3242),ROUND(SUMIF(Anlagenbewegungsdaten!B:B,A3242,Anlagenbewegungsdaten!D:D),2),ROUND(G3242*F3242%,2))</f>
        <v>0</v>
      </c>
      <c r="I3242" s="334">
        <f>ROUND((H3242-SUMIF(Anlagenbewegungsdaten!$B:$B,A3242,Anlagenbewegungsdaten!D:D)),3)</f>
        <v>0</v>
      </c>
      <c r="J3242" s="335" t="s">
        <v>5179</v>
      </c>
      <c r="K3242" s="335" t="s">
        <v>5193</v>
      </c>
      <c r="L3242" s="516">
        <v>16.61</v>
      </c>
      <c r="M3242" s="332">
        <f>ROUND(SUMIF(Anlagenbewegungsdaten_AV!B:B,A3242,Anlagenbewegungsdaten_AV!C:C),3)</f>
        <v>0</v>
      </c>
      <c r="N3242" s="330">
        <f>IF(ISBLANK(L3242),ROUND(SUMIF(Anlagenbewegungsdaten_AV!B:B,A3242,Anlagenbewegungsdaten_AV!D:D),2),ROUND(M3242*L3242%,2))</f>
        <v>0</v>
      </c>
      <c r="O3242" s="330">
        <f>ROUND(N3242-SUMIF(Anlagenbewegungsdaten_AV!B:B,A3242,Anlagenbewegungsdaten_AV!D:D),3)</f>
        <v>0</v>
      </c>
    </row>
    <row r="3243" spans="1:15" ht="15" customHeight="1" x14ac:dyDescent="0.25">
      <c r="A3243" s="263" t="s">
        <v>3884</v>
      </c>
      <c r="B3243" s="173" t="s">
        <v>2108</v>
      </c>
      <c r="C3243" s="174" t="s">
        <v>4050</v>
      </c>
      <c r="D3243" s="173" t="s">
        <v>1310</v>
      </c>
      <c r="E3243" s="173" t="s">
        <v>2483</v>
      </c>
      <c r="F3243" s="289">
        <v>17.82</v>
      </c>
      <c r="G3243" s="333">
        <f>ROUND(SUMIF(Anlagenbewegungsdaten!B:B,A3243,Anlagenbewegungsdaten!C:C),3)</f>
        <v>0</v>
      </c>
      <c r="H3243" s="334">
        <f>IF(ISBLANK(F3243),ROUND(SUMIF(Anlagenbewegungsdaten!B:B,A3243,Anlagenbewegungsdaten!D:D),2),ROUND(G3243*F3243%,2))</f>
        <v>0</v>
      </c>
      <c r="I3243" s="334">
        <f>ROUND((H3243-SUMIF(Anlagenbewegungsdaten!$B:$B,A3243,Anlagenbewegungsdaten!D:D)),3)</f>
        <v>0</v>
      </c>
      <c r="J3243" s="335" t="s">
        <v>5179</v>
      </c>
      <c r="K3243" s="335" t="s">
        <v>5193</v>
      </c>
      <c r="L3243" s="516">
        <v>14.26</v>
      </c>
      <c r="M3243" s="332">
        <f>ROUND(SUMIF(Anlagenbewegungsdaten_AV!B:B,A3243,Anlagenbewegungsdaten_AV!C:C),3)</f>
        <v>0</v>
      </c>
      <c r="N3243" s="330">
        <f>IF(ISBLANK(L3243),ROUND(SUMIF(Anlagenbewegungsdaten_AV!B:B,A3243,Anlagenbewegungsdaten_AV!D:D),2),ROUND(M3243*L3243%,2))</f>
        <v>0</v>
      </c>
      <c r="O3243" s="330">
        <f>ROUND(N3243-SUMIF(Anlagenbewegungsdaten_AV!B:B,A3243,Anlagenbewegungsdaten_AV!D:D),3)</f>
        <v>0</v>
      </c>
    </row>
    <row r="3244" spans="1:15" ht="15" customHeight="1" x14ac:dyDescent="0.25">
      <c r="A3244" s="263" t="s">
        <v>3885</v>
      </c>
      <c r="B3244" s="173" t="s">
        <v>2108</v>
      </c>
      <c r="C3244" s="174" t="s">
        <v>4050</v>
      </c>
      <c r="D3244" s="173" t="s">
        <v>1312</v>
      </c>
      <c r="E3244" s="173" t="s">
        <v>2486</v>
      </c>
      <c r="F3244" s="289">
        <v>20.76</v>
      </c>
      <c r="G3244" s="333">
        <f>ROUND(SUMIF(Anlagenbewegungsdaten!B:B,A3244,Anlagenbewegungsdaten!C:C),3)</f>
        <v>0</v>
      </c>
      <c r="H3244" s="334">
        <f>IF(ISBLANK(F3244),ROUND(SUMIF(Anlagenbewegungsdaten!B:B,A3244,Anlagenbewegungsdaten!D:D),2),ROUND(G3244*F3244%,2))</f>
        <v>0</v>
      </c>
      <c r="I3244" s="334">
        <f>ROUND((H3244-SUMIF(Anlagenbewegungsdaten!$B:$B,A3244,Anlagenbewegungsdaten!D:D)),3)</f>
        <v>0</v>
      </c>
      <c r="J3244" s="335" t="s">
        <v>5179</v>
      </c>
      <c r="K3244" s="335" t="s">
        <v>5193</v>
      </c>
      <c r="L3244" s="516">
        <v>16.61</v>
      </c>
      <c r="M3244" s="332">
        <f>ROUND(SUMIF(Anlagenbewegungsdaten_AV!B:B,A3244,Anlagenbewegungsdaten_AV!C:C),3)</f>
        <v>0</v>
      </c>
      <c r="N3244" s="330">
        <f>IF(ISBLANK(L3244),ROUND(SUMIF(Anlagenbewegungsdaten_AV!B:B,A3244,Anlagenbewegungsdaten_AV!D:D),2),ROUND(M3244*L3244%,2))</f>
        <v>0</v>
      </c>
      <c r="O3244" s="330">
        <f>ROUND(N3244-SUMIF(Anlagenbewegungsdaten_AV!B:B,A3244,Anlagenbewegungsdaten_AV!D:D),3)</f>
        <v>0</v>
      </c>
    </row>
    <row r="3245" spans="1:15" ht="15" customHeight="1" x14ac:dyDescent="0.25">
      <c r="A3245" s="263" t="s">
        <v>3886</v>
      </c>
      <c r="B3245" s="173" t="s">
        <v>2108</v>
      </c>
      <c r="C3245" s="174" t="s">
        <v>4050</v>
      </c>
      <c r="D3245" s="173" t="s">
        <v>1314</v>
      </c>
      <c r="E3245" s="173" t="s">
        <v>2483</v>
      </c>
      <c r="F3245" s="289">
        <v>18.8</v>
      </c>
      <c r="G3245" s="333">
        <f>ROUND(SUMIF(Anlagenbewegungsdaten!B:B,A3245,Anlagenbewegungsdaten!C:C),3)</f>
        <v>0</v>
      </c>
      <c r="H3245" s="334">
        <f>IF(ISBLANK(F3245),ROUND(SUMIF(Anlagenbewegungsdaten!B:B,A3245,Anlagenbewegungsdaten!D:D),2),ROUND(G3245*F3245%,2))</f>
        <v>0</v>
      </c>
      <c r="I3245" s="334">
        <f>ROUND((H3245-SUMIF(Anlagenbewegungsdaten!$B:$B,A3245,Anlagenbewegungsdaten!D:D)),3)</f>
        <v>0</v>
      </c>
      <c r="J3245" s="335" t="s">
        <v>5179</v>
      </c>
      <c r="K3245" s="335" t="s">
        <v>5193</v>
      </c>
      <c r="L3245" s="516">
        <v>15.04</v>
      </c>
      <c r="M3245" s="332">
        <f>ROUND(SUMIF(Anlagenbewegungsdaten_AV!B:B,A3245,Anlagenbewegungsdaten_AV!C:C),3)</f>
        <v>0</v>
      </c>
      <c r="N3245" s="330">
        <f>IF(ISBLANK(L3245),ROUND(SUMIF(Anlagenbewegungsdaten_AV!B:B,A3245,Anlagenbewegungsdaten_AV!D:D),2),ROUND(M3245*L3245%,2))</f>
        <v>0</v>
      </c>
      <c r="O3245" s="330">
        <f>ROUND(N3245-SUMIF(Anlagenbewegungsdaten_AV!B:B,A3245,Anlagenbewegungsdaten_AV!D:D),3)</f>
        <v>0</v>
      </c>
    </row>
    <row r="3246" spans="1:15" ht="15" customHeight="1" x14ac:dyDescent="0.25">
      <c r="A3246" s="263" t="s">
        <v>3887</v>
      </c>
      <c r="B3246" s="173" t="s">
        <v>2108</v>
      </c>
      <c r="C3246" s="174" t="s">
        <v>4050</v>
      </c>
      <c r="D3246" s="173" t="s">
        <v>1316</v>
      </c>
      <c r="E3246" s="173" t="s">
        <v>2486</v>
      </c>
      <c r="F3246" s="289">
        <v>21.740000000000002</v>
      </c>
      <c r="G3246" s="333">
        <f>ROUND(SUMIF(Anlagenbewegungsdaten!B:B,A3246,Anlagenbewegungsdaten!C:C),3)</f>
        <v>0</v>
      </c>
      <c r="H3246" s="334">
        <f>IF(ISBLANK(F3246),ROUND(SUMIF(Anlagenbewegungsdaten!B:B,A3246,Anlagenbewegungsdaten!D:D),2),ROUND(G3246*F3246%,2))</f>
        <v>0</v>
      </c>
      <c r="I3246" s="334">
        <f>ROUND((H3246-SUMIF(Anlagenbewegungsdaten!$B:$B,A3246,Anlagenbewegungsdaten!D:D)),3)</f>
        <v>0</v>
      </c>
      <c r="J3246" s="335" t="s">
        <v>5179</v>
      </c>
      <c r="K3246" s="335" t="s">
        <v>5193</v>
      </c>
      <c r="L3246" s="516">
        <v>17.39</v>
      </c>
      <c r="M3246" s="332">
        <f>ROUND(SUMIF(Anlagenbewegungsdaten_AV!B:B,A3246,Anlagenbewegungsdaten_AV!C:C),3)</f>
        <v>0</v>
      </c>
      <c r="N3246" s="330">
        <f>IF(ISBLANK(L3246),ROUND(SUMIF(Anlagenbewegungsdaten_AV!B:B,A3246,Anlagenbewegungsdaten_AV!D:D),2),ROUND(M3246*L3246%,2))</f>
        <v>0</v>
      </c>
      <c r="O3246" s="330">
        <f>ROUND(N3246-SUMIF(Anlagenbewegungsdaten_AV!B:B,A3246,Anlagenbewegungsdaten_AV!D:D),3)</f>
        <v>0</v>
      </c>
    </row>
    <row r="3247" spans="1:15" ht="15" customHeight="1" x14ac:dyDescent="0.25">
      <c r="A3247" s="263" t="s">
        <v>3888</v>
      </c>
      <c r="B3247" s="173" t="s">
        <v>2108</v>
      </c>
      <c r="C3247" s="174" t="s">
        <v>4050</v>
      </c>
      <c r="D3247" s="173" t="s">
        <v>1318</v>
      </c>
      <c r="E3247" s="173" t="s">
        <v>2483</v>
      </c>
      <c r="F3247" s="289">
        <v>19.78</v>
      </c>
      <c r="G3247" s="333">
        <f>ROUND(SUMIF(Anlagenbewegungsdaten!B:B,A3247,Anlagenbewegungsdaten!C:C),3)</f>
        <v>0</v>
      </c>
      <c r="H3247" s="334">
        <f>IF(ISBLANK(F3247),ROUND(SUMIF(Anlagenbewegungsdaten!B:B,A3247,Anlagenbewegungsdaten!D:D),2),ROUND(G3247*F3247%,2))</f>
        <v>0</v>
      </c>
      <c r="I3247" s="334">
        <f>ROUND((H3247-SUMIF(Anlagenbewegungsdaten!$B:$B,A3247,Anlagenbewegungsdaten!D:D)),3)</f>
        <v>0</v>
      </c>
      <c r="J3247" s="335" t="s">
        <v>5179</v>
      </c>
      <c r="K3247" s="335" t="s">
        <v>5193</v>
      </c>
      <c r="L3247" s="516">
        <v>15.82</v>
      </c>
      <c r="M3247" s="332">
        <f>ROUND(SUMIF(Anlagenbewegungsdaten_AV!B:B,A3247,Anlagenbewegungsdaten_AV!C:C),3)</f>
        <v>0</v>
      </c>
      <c r="N3247" s="330">
        <f>IF(ISBLANK(L3247),ROUND(SUMIF(Anlagenbewegungsdaten_AV!B:B,A3247,Anlagenbewegungsdaten_AV!D:D),2),ROUND(M3247*L3247%,2))</f>
        <v>0</v>
      </c>
      <c r="O3247" s="330">
        <f>ROUND(N3247-SUMIF(Anlagenbewegungsdaten_AV!B:B,A3247,Anlagenbewegungsdaten_AV!D:D),3)</f>
        <v>0</v>
      </c>
    </row>
    <row r="3248" spans="1:15" ht="15" customHeight="1" x14ac:dyDescent="0.25">
      <c r="A3248" s="263" t="s">
        <v>3889</v>
      </c>
      <c r="B3248" s="173" t="s">
        <v>2108</v>
      </c>
      <c r="C3248" s="174" t="s">
        <v>4050</v>
      </c>
      <c r="D3248" s="173" t="s">
        <v>1320</v>
      </c>
      <c r="E3248" s="173" t="s">
        <v>2486</v>
      </c>
      <c r="F3248" s="289">
        <v>22.72</v>
      </c>
      <c r="G3248" s="333">
        <f>ROUND(SUMIF(Anlagenbewegungsdaten!B:B,A3248,Anlagenbewegungsdaten!C:C),3)</f>
        <v>0</v>
      </c>
      <c r="H3248" s="334">
        <f>IF(ISBLANK(F3248),ROUND(SUMIF(Anlagenbewegungsdaten!B:B,A3248,Anlagenbewegungsdaten!D:D),2),ROUND(G3248*F3248%,2))</f>
        <v>0</v>
      </c>
      <c r="I3248" s="334">
        <f>ROUND((H3248-SUMIF(Anlagenbewegungsdaten!$B:$B,A3248,Anlagenbewegungsdaten!D:D)),3)</f>
        <v>0</v>
      </c>
      <c r="J3248" s="335" t="s">
        <v>5179</v>
      </c>
      <c r="K3248" s="335" t="s">
        <v>5193</v>
      </c>
      <c r="L3248" s="516">
        <v>18.18</v>
      </c>
      <c r="M3248" s="332">
        <f>ROUND(SUMIF(Anlagenbewegungsdaten_AV!B:B,A3248,Anlagenbewegungsdaten_AV!C:C),3)</f>
        <v>0</v>
      </c>
      <c r="N3248" s="330">
        <f>IF(ISBLANK(L3248),ROUND(SUMIF(Anlagenbewegungsdaten_AV!B:B,A3248,Anlagenbewegungsdaten_AV!D:D),2),ROUND(M3248*L3248%,2))</f>
        <v>0</v>
      </c>
      <c r="O3248" s="330">
        <f>ROUND(N3248-SUMIF(Anlagenbewegungsdaten_AV!B:B,A3248,Anlagenbewegungsdaten_AV!D:D),3)</f>
        <v>0</v>
      </c>
    </row>
    <row r="3249" spans="1:15" ht="15" customHeight="1" x14ac:dyDescent="0.25">
      <c r="A3249" s="263" t="s">
        <v>3890</v>
      </c>
      <c r="B3249" s="173" t="s">
        <v>2108</v>
      </c>
      <c r="C3249" s="174" t="s">
        <v>4050</v>
      </c>
      <c r="D3249" s="173" t="s">
        <v>1322</v>
      </c>
      <c r="E3249" s="173" t="s">
        <v>2483</v>
      </c>
      <c r="F3249" s="289">
        <v>20.76</v>
      </c>
      <c r="G3249" s="333">
        <f>ROUND(SUMIF(Anlagenbewegungsdaten!B:B,A3249,Anlagenbewegungsdaten!C:C),3)</f>
        <v>0</v>
      </c>
      <c r="H3249" s="334">
        <f>IF(ISBLANK(F3249),ROUND(SUMIF(Anlagenbewegungsdaten!B:B,A3249,Anlagenbewegungsdaten!D:D),2),ROUND(G3249*F3249%,2))</f>
        <v>0</v>
      </c>
      <c r="I3249" s="334">
        <f>ROUND((H3249-SUMIF(Anlagenbewegungsdaten!$B:$B,A3249,Anlagenbewegungsdaten!D:D)),3)</f>
        <v>0</v>
      </c>
      <c r="J3249" s="335" t="s">
        <v>5179</v>
      </c>
      <c r="K3249" s="335" t="s">
        <v>5193</v>
      </c>
      <c r="L3249" s="516">
        <v>16.61</v>
      </c>
      <c r="M3249" s="332">
        <f>ROUND(SUMIF(Anlagenbewegungsdaten_AV!B:B,A3249,Anlagenbewegungsdaten_AV!C:C),3)</f>
        <v>0</v>
      </c>
      <c r="N3249" s="330">
        <f>IF(ISBLANK(L3249),ROUND(SUMIF(Anlagenbewegungsdaten_AV!B:B,A3249,Anlagenbewegungsdaten_AV!D:D),2),ROUND(M3249*L3249%,2))</f>
        <v>0</v>
      </c>
      <c r="O3249" s="330">
        <f>ROUND(N3249-SUMIF(Anlagenbewegungsdaten_AV!B:B,A3249,Anlagenbewegungsdaten_AV!D:D),3)</f>
        <v>0</v>
      </c>
    </row>
    <row r="3250" spans="1:15" ht="15" customHeight="1" x14ac:dyDescent="0.25">
      <c r="A3250" s="263" t="s">
        <v>3891</v>
      </c>
      <c r="B3250" s="173" t="s">
        <v>2108</v>
      </c>
      <c r="C3250" s="174" t="s">
        <v>4050</v>
      </c>
      <c r="D3250" s="173" t="s">
        <v>1324</v>
      </c>
      <c r="E3250" s="173" t="s">
        <v>2486</v>
      </c>
      <c r="F3250" s="289">
        <v>23.7</v>
      </c>
      <c r="G3250" s="333">
        <f>ROUND(SUMIF(Anlagenbewegungsdaten!B:B,A3250,Anlagenbewegungsdaten!C:C),3)</f>
        <v>0</v>
      </c>
      <c r="H3250" s="334">
        <f>IF(ISBLANK(F3250),ROUND(SUMIF(Anlagenbewegungsdaten!B:B,A3250,Anlagenbewegungsdaten!D:D),2),ROUND(G3250*F3250%,2))</f>
        <v>0</v>
      </c>
      <c r="I3250" s="334">
        <f>ROUND((H3250-SUMIF(Anlagenbewegungsdaten!$B:$B,A3250,Anlagenbewegungsdaten!D:D)),3)</f>
        <v>0</v>
      </c>
      <c r="J3250" s="335" t="s">
        <v>5179</v>
      </c>
      <c r="K3250" s="335" t="s">
        <v>5193</v>
      </c>
      <c r="L3250" s="516">
        <v>18.96</v>
      </c>
      <c r="M3250" s="332">
        <f>ROUND(SUMIF(Anlagenbewegungsdaten_AV!B:B,A3250,Anlagenbewegungsdaten_AV!C:C),3)</f>
        <v>0</v>
      </c>
      <c r="N3250" s="330">
        <f>IF(ISBLANK(L3250),ROUND(SUMIF(Anlagenbewegungsdaten_AV!B:B,A3250,Anlagenbewegungsdaten_AV!D:D),2),ROUND(M3250*L3250%,2))</f>
        <v>0</v>
      </c>
      <c r="O3250" s="330">
        <f>ROUND(N3250-SUMIF(Anlagenbewegungsdaten_AV!B:B,A3250,Anlagenbewegungsdaten_AV!D:D),3)</f>
        <v>0</v>
      </c>
    </row>
    <row r="3251" spans="1:15" ht="15" customHeight="1" x14ac:dyDescent="0.25">
      <c r="A3251" s="263" t="s">
        <v>3892</v>
      </c>
      <c r="B3251" s="173" t="s">
        <v>2108</v>
      </c>
      <c r="C3251" s="174" t="s">
        <v>4050</v>
      </c>
      <c r="D3251" s="173" t="s">
        <v>1326</v>
      </c>
      <c r="E3251" s="173" t="s">
        <v>2483</v>
      </c>
      <c r="F3251" s="289">
        <v>18.8</v>
      </c>
      <c r="G3251" s="333">
        <f>ROUND(SUMIF(Anlagenbewegungsdaten!B:B,A3251,Anlagenbewegungsdaten!C:C),3)</f>
        <v>0</v>
      </c>
      <c r="H3251" s="334">
        <f>IF(ISBLANK(F3251),ROUND(SUMIF(Anlagenbewegungsdaten!B:B,A3251,Anlagenbewegungsdaten!D:D),2),ROUND(G3251*F3251%,2))</f>
        <v>0</v>
      </c>
      <c r="I3251" s="334">
        <f>ROUND((H3251-SUMIF(Anlagenbewegungsdaten!$B:$B,A3251,Anlagenbewegungsdaten!D:D)),3)</f>
        <v>0</v>
      </c>
      <c r="J3251" s="335" t="s">
        <v>5179</v>
      </c>
      <c r="K3251" s="335" t="s">
        <v>5193</v>
      </c>
      <c r="L3251" s="516">
        <v>15.04</v>
      </c>
      <c r="M3251" s="332">
        <f>ROUND(SUMIF(Anlagenbewegungsdaten_AV!B:B,A3251,Anlagenbewegungsdaten_AV!C:C),3)</f>
        <v>0</v>
      </c>
      <c r="N3251" s="330">
        <f>IF(ISBLANK(L3251),ROUND(SUMIF(Anlagenbewegungsdaten_AV!B:B,A3251,Anlagenbewegungsdaten_AV!D:D),2),ROUND(M3251*L3251%,2))</f>
        <v>0</v>
      </c>
      <c r="O3251" s="330">
        <f>ROUND(N3251-SUMIF(Anlagenbewegungsdaten_AV!B:B,A3251,Anlagenbewegungsdaten_AV!D:D),3)</f>
        <v>0</v>
      </c>
    </row>
    <row r="3252" spans="1:15" ht="15" customHeight="1" x14ac:dyDescent="0.25">
      <c r="A3252" s="263" t="s">
        <v>3893</v>
      </c>
      <c r="B3252" s="173" t="s">
        <v>2108</v>
      </c>
      <c r="C3252" s="174" t="s">
        <v>4050</v>
      </c>
      <c r="D3252" s="173" t="s">
        <v>1328</v>
      </c>
      <c r="E3252" s="173" t="s">
        <v>2486</v>
      </c>
      <c r="F3252" s="289">
        <v>21.74</v>
      </c>
      <c r="G3252" s="333">
        <f>ROUND(SUMIF(Anlagenbewegungsdaten!B:B,A3252,Anlagenbewegungsdaten!C:C),3)</f>
        <v>0</v>
      </c>
      <c r="H3252" s="334">
        <f>IF(ISBLANK(F3252),ROUND(SUMIF(Anlagenbewegungsdaten!B:B,A3252,Anlagenbewegungsdaten!D:D),2),ROUND(G3252*F3252%,2))</f>
        <v>0</v>
      </c>
      <c r="I3252" s="334">
        <f>ROUND((H3252-SUMIF(Anlagenbewegungsdaten!$B:$B,A3252,Anlagenbewegungsdaten!D:D)),3)</f>
        <v>0</v>
      </c>
      <c r="J3252" s="335" t="s">
        <v>5179</v>
      </c>
      <c r="K3252" s="335" t="s">
        <v>5193</v>
      </c>
      <c r="L3252" s="516">
        <v>17.39</v>
      </c>
      <c r="M3252" s="332">
        <f>ROUND(SUMIF(Anlagenbewegungsdaten_AV!B:B,A3252,Anlagenbewegungsdaten_AV!C:C),3)</f>
        <v>0</v>
      </c>
      <c r="N3252" s="330">
        <f>IF(ISBLANK(L3252),ROUND(SUMIF(Anlagenbewegungsdaten_AV!B:B,A3252,Anlagenbewegungsdaten_AV!D:D),2),ROUND(M3252*L3252%,2))</f>
        <v>0</v>
      </c>
      <c r="O3252" s="330">
        <f>ROUND(N3252-SUMIF(Anlagenbewegungsdaten_AV!B:B,A3252,Anlagenbewegungsdaten_AV!D:D),3)</f>
        <v>0</v>
      </c>
    </row>
    <row r="3253" spans="1:15" ht="15" customHeight="1" x14ac:dyDescent="0.25">
      <c r="A3253" s="263" t="s">
        <v>3894</v>
      </c>
      <c r="B3253" s="173" t="s">
        <v>2108</v>
      </c>
      <c r="C3253" s="174" t="s">
        <v>4050</v>
      </c>
      <c r="D3253" s="173" t="s">
        <v>1330</v>
      </c>
      <c r="E3253" s="173" t="s">
        <v>2483</v>
      </c>
      <c r="F3253" s="289">
        <v>19.78</v>
      </c>
      <c r="G3253" s="333">
        <f>ROUND(SUMIF(Anlagenbewegungsdaten!B:B,A3253,Anlagenbewegungsdaten!C:C),3)</f>
        <v>0</v>
      </c>
      <c r="H3253" s="334">
        <f>IF(ISBLANK(F3253),ROUND(SUMIF(Anlagenbewegungsdaten!B:B,A3253,Anlagenbewegungsdaten!D:D),2),ROUND(G3253*F3253%,2))</f>
        <v>0</v>
      </c>
      <c r="I3253" s="334">
        <f>ROUND((H3253-SUMIF(Anlagenbewegungsdaten!$B:$B,A3253,Anlagenbewegungsdaten!D:D)),3)</f>
        <v>0</v>
      </c>
      <c r="J3253" s="335" t="s">
        <v>5179</v>
      </c>
      <c r="K3253" s="335" t="s">
        <v>5193</v>
      </c>
      <c r="L3253" s="516">
        <v>15.82</v>
      </c>
      <c r="M3253" s="332">
        <f>ROUND(SUMIF(Anlagenbewegungsdaten_AV!B:B,A3253,Anlagenbewegungsdaten_AV!C:C),3)</f>
        <v>0</v>
      </c>
      <c r="N3253" s="330">
        <f>IF(ISBLANK(L3253),ROUND(SUMIF(Anlagenbewegungsdaten_AV!B:B,A3253,Anlagenbewegungsdaten_AV!D:D),2),ROUND(M3253*L3253%,2))</f>
        <v>0</v>
      </c>
      <c r="O3253" s="330">
        <f>ROUND(N3253-SUMIF(Anlagenbewegungsdaten_AV!B:B,A3253,Anlagenbewegungsdaten_AV!D:D),3)</f>
        <v>0</v>
      </c>
    </row>
    <row r="3254" spans="1:15" ht="15" customHeight="1" x14ac:dyDescent="0.25">
      <c r="A3254" s="263" t="s">
        <v>3895</v>
      </c>
      <c r="B3254" s="173" t="s">
        <v>2108</v>
      </c>
      <c r="C3254" s="174" t="s">
        <v>4050</v>
      </c>
      <c r="D3254" s="173" t="s">
        <v>1332</v>
      </c>
      <c r="E3254" s="173" t="s">
        <v>2486</v>
      </c>
      <c r="F3254" s="289">
        <v>22.72</v>
      </c>
      <c r="G3254" s="333">
        <f>ROUND(SUMIF(Anlagenbewegungsdaten!B:B,A3254,Anlagenbewegungsdaten!C:C),3)</f>
        <v>0</v>
      </c>
      <c r="H3254" s="334">
        <f>IF(ISBLANK(F3254),ROUND(SUMIF(Anlagenbewegungsdaten!B:B,A3254,Anlagenbewegungsdaten!D:D),2),ROUND(G3254*F3254%,2))</f>
        <v>0</v>
      </c>
      <c r="I3254" s="334">
        <f>ROUND((H3254-SUMIF(Anlagenbewegungsdaten!$B:$B,A3254,Anlagenbewegungsdaten!D:D)),3)</f>
        <v>0</v>
      </c>
      <c r="J3254" s="335" t="s">
        <v>5179</v>
      </c>
      <c r="K3254" s="335" t="s">
        <v>5193</v>
      </c>
      <c r="L3254" s="516">
        <v>18.18</v>
      </c>
      <c r="M3254" s="332">
        <f>ROUND(SUMIF(Anlagenbewegungsdaten_AV!B:B,A3254,Anlagenbewegungsdaten_AV!C:C),3)</f>
        <v>0</v>
      </c>
      <c r="N3254" s="330">
        <f>IF(ISBLANK(L3254),ROUND(SUMIF(Anlagenbewegungsdaten_AV!B:B,A3254,Anlagenbewegungsdaten_AV!D:D),2),ROUND(M3254*L3254%,2))</f>
        <v>0</v>
      </c>
      <c r="O3254" s="330">
        <f>ROUND(N3254-SUMIF(Anlagenbewegungsdaten_AV!B:B,A3254,Anlagenbewegungsdaten_AV!D:D),3)</f>
        <v>0</v>
      </c>
    </row>
    <row r="3255" spans="1:15" ht="15" customHeight="1" x14ac:dyDescent="0.25">
      <c r="A3255" s="263" t="s">
        <v>3896</v>
      </c>
      <c r="B3255" s="173" t="s">
        <v>2108</v>
      </c>
      <c r="C3255" s="174" t="s">
        <v>4050</v>
      </c>
      <c r="D3255" s="173" t="s">
        <v>1334</v>
      </c>
      <c r="E3255" s="173" t="s">
        <v>2483</v>
      </c>
      <c r="F3255" s="289">
        <v>20.76</v>
      </c>
      <c r="G3255" s="333">
        <f>ROUND(SUMIF(Anlagenbewegungsdaten!B:B,A3255,Anlagenbewegungsdaten!C:C),3)</f>
        <v>0</v>
      </c>
      <c r="H3255" s="334">
        <f>IF(ISBLANK(F3255),ROUND(SUMIF(Anlagenbewegungsdaten!B:B,A3255,Anlagenbewegungsdaten!D:D),2),ROUND(G3255*F3255%,2))</f>
        <v>0</v>
      </c>
      <c r="I3255" s="334">
        <f>ROUND((H3255-SUMIF(Anlagenbewegungsdaten!$B:$B,A3255,Anlagenbewegungsdaten!D:D)),3)</f>
        <v>0</v>
      </c>
      <c r="J3255" s="335" t="s">
        <v>5179</v>
      </c>
      <c r="K3255" s="335" t="s">
        <v>5193</v>
      </c>
      <c r="L3255" s="516">
        <v>16.61</v>
      </c>
      <c r="M3255" s="332">
        <f>ROUND(SUMIF(Anlagenbewegungsdaten_AV!B:B,A3255,Anlagenbewegungsdaten_AV!C:C),3)</f>
        <v>0</v>
      </c>
      <c r="N3255" s="330">
        <f>IF(ISBLANK(L3255),ROUND(SUMIF(Anlagenbewegungsdaten_AV!B:B,A3255,Anlagenbewegungsdaten_AV!D:D),2),ROUND(M3255*L3255%,2))</f>
        <v>0</v>
      </c>
      <c r="O3255" s="330">
        <f>ROUND(N3255-SUMIF(Anlagenbewegungsdaten_AV!B:B,A3255,Anlagenbewegungsdaten_AV!D:D),3)</f>
        <v>0</v>
      </c>
    </row>
    <row r="3256" spans="1:15" ht="15" customHeight="1" x14ac:dyDescent="0.25">
      <c r="A3256" s="263" t="s">
        <v>3897</v>
      </c>
      <c r="B3256" s="173" t="s">
        <v>2108</v>
      </c>
      <c r="C3256" s="174" t="s">
        <v>4050</v>
      </c>
      <c r="D3256" s="173" t="s">
        <v>1336</v>
      </c>
      <c r="E3256" s="173" t="s">
        <v>2486</v>
      </c>
      <c r="F3256" s="289">
        <v>23.7</v>
      </c>
      <c r="G3256" s="333">
        <f>ROUND(SUMIF(Anlagenbewegungsdaten!B:B,A3256,Anlagenbewegungsdaten!C:C),3)</f>
        <v>0</v>
      </c>
      <c r="H3256" s="334">
        <f>IF(ISBLANK(F3256),ROUND(SUMIF(Anlagenbewegungsdaten!B:B,A3256,Anlagenbewegungsdaten!D:D),2),ROUND(G3256*F3256%,2))</f>
        <v>0</v>
      </c>
      <c r="I3256" s="334">
        <f>ROUND((H3256-SUMIF(Anlagenbewegungsdaten!$B:$B,A3256,Anlagenbewegungsdaten!D:D)),3)</f>
        <v>0</v>
      </c>
      <c r="J3256" s="335" t="s">
        <v>5179</v>
      </c>
      <c r="K3256" s="335" t="s">
        <v>5193</v>
      </c>
      <c r="L3256" s="516">
        <v>18.96</v>
      </c>
      <c r="M3256" s="332">
        <f>ROUND(SUMIF(Anlagenbewegungsdaten_AV!B:B,A3256,Anlagenbewegungsdaten_AV!C:C),3)</f>
        <v>0</v>
      </c>
      <c r="N3256" s="330">
        <f>IF(ISBLANK(L3256),ROUND(SUMIF(Anlagenbewegungsdaten_AV!B:B,A3256,Anlagenbewegungsdaten_AV!D:D),2),ROUND(M3256*L3256%,2))</f>
        <v>0</v>
      </c>
      <c r="O3256" s="330">
        <f>ROUND(N3256-SUMIF(Anlagenbewegungsdaten_AV!B:B,A3256,Anlagenbewegungsdaten_AV!D:D),3)</f>
        <v>0</v>
      </c>
    </row>
    <row r="3257" spans="1:15" ht="15" customHeight="1" x14ac:dyDescent="0.25">
      <c r="A3257" s="263" t="s">
        <v>3898</v>
      </c>
      <c r="B3257" s="173" t="s">
        <v>2108</v>
      </c>
      <c r="C3257" s="174" t="s">
        <v>4050</v>
      </c>
      <c r="D3257" s="173" t="s">
        <v>1338</v>
      </c>
      <c r="E3257" s="173" t="s">
        <v>2483</v>
      </c>
      <c r="F3257" s="289">
        <v>21.740000000000002</v>
      </c>
      <c r="G3257" s="333">
        <f>ROUND(SUMIF(Anlagenbewegungsdaten!B:B,A3257,Anlagenbewegungsdaten!C:C),3)</f>
        <v>0</v>
      </c>
      <c r="H3257" s="334">
        <f>IF(ISBLANK(F3257),ROUND(SUMIF(Anlagenbewegungsdaten!B:B,A3257,Anlagenbewegungsdaten!D:D),2),ROUND(G3257*F3257%,2))</f>
        <v>0</v>
      </c>
      <c r="I3257" s="334">
        <f>ROUND((H3257-SUMIF(Anlagenbewegungsdaten!$B:$B,A3257,Anlagenbewegungsdaten!D:D)),3)</f>
        <v>0</v>
      </c>
      <c r="J3257" s="335" t="s">
        <v>5179</v>
      </c>
      <c r="K3257" s="335" t="s">
        <v>5193</v>
      </c>
      <c r="L3257" s="516">
        <v>17.39</v>
      </c>
      <c r="M3257" s="332">
        <f>ROUND(SUMIF(Anlagenbewegungsdaten_AV!B:B,A3257,Anlagenbewegungsdaten_AV!C:C),3)</f>
        <v>0</v>
      </c>
      <c r="N3257" s="330">
        <f>IF(ISBLANK(L3257),ROUND(SUMIF(Anlagenbewegungsdaten_AV!B:B,A3257,Anlagenbewegungsdaten_AV!D:D),2),ROUND(M3257*L3257%,2))</f>
        <v>0</v>
      </c>
      <c r="O3257" s="330">
        <f>ROUND(N3257-SUMIF(Anlagenbewegungsdaten_AV!B:B,A3257,Anlagenbewegungsdaten_AV!D:D),3)</f>
        <v>0</v>
      </c>
    </row>
    <row r="3258" spans="1:15" ht="15" customHeight="1" x14ac:dyDescent="0.25">
      <c r="A3258" s="263" t="s">
        <v>3899</v>
      </c>
      <c r="B3258" s="173" t="s">
        <v>2108</v>
      </c>
      <c r="C3258" s="174" t="s">
        <v>4050</v>
      </c>
      <c r="D3258" s="173" t="s">
        <v>1340</v>
      </c>
      <c r="E3258" s="173" t="s">
        <v>2486</v>
      </c>
      <c r="F3258" s="289">
        <v>24.68</v>
      </c>
      <c r="G3258" s="333">
        <f>ROUND(SUMIF(Anlagenbewegungsdaten!B:B,A3258,Anlagenbewegungsdaten!C:C),3)</f>
        <v>0</v>
      </c>
      <c r="H3258" s="334">
        <f>IF(ISBLANK(F3258),ROUND(SUMIF(Anlagenbewegungsdaten!B:B,A3258,Anlagenbewegungsdaten!D:D),2),ROUND(G3258*F3258%,2))</f>
        <v>0</v>
      </c>
      <c r="I3258" s="334">
        <f>ROUND((H3258-SUMIF(Anlagenbewegungsdaten!$B:$B,A3258,Anlagenbewegungsdaten!D:D)),3)</f>
        <v>0</v>
      </c>
      <c r="J3258" s="335" t="s">
        <v>5179</v>
      </c>
      <c r="K3258" s="335" t="s">
        <v>5193</v>
      </c>
      <c r="L3258" s="516">
        <v>19.739999999999998</v>
      </c>
      <c r="M3258" s="332">
        <f>ROUND(SUMIF(Anlagenbewegungsdaten_AV!B:B,A3258,Anlagenbewegungsdaten_AV!C:C),3)</f>
        <v>0</v>
      </c>
      <c r="N3258" s="330">
        <f>IF(ISBLANK(L3258),ROUND(SUMIF(Anlagenbewegungsdaten_AV!B:B,A3258,Anlagenbewegungsdaten_AV!D:D),2),ROUND(M3258*L3258%,2))</f>
        <v>0</v>
      </c>
      <c r="O3258" s="330">
        <f>ROUND(N3258-SUMIF(Anlagenbewegungsdaten_AV!B:B,A3258,Anlagenbewegungsdaten_AV!D:D),3)</f>
        <v>0</v>
      </c>
    </row>
    <row r="3259" spans="1:15" ht="15" customHeight="1" x14ac:dyDescent="0.25">
      <c r="A3259" s="263" t="s">
        <v>3900</v>
      </c>
      <c r="B3259" s="173" t="s">
        <v>2108</v>
      </c>
      <c r="C3259" s="174" t="s">
        <v>4050</v>
      </c>
      <c r="D3259" s="173" t="s">
        <v>1342</v>
      </c>
      <c r="E3259" s="173" t="s">
        <v>2483</v>
      </c>
      <c r="F3259" s="289">
        <v>9.98</v>
      </c>
      <c r="G3259" s="333">
        <f>ROUND(SUMIF(Anlagenbewegungsdaten!B:B,A3259,Anlagenbewegungsdaten!C:C),3)</f>
        <v>0</v>
      </c>
      <c r="H3259" s="334">
        <f>IF(ISBLANK(F3259),ROUND(SUMIF(Anlagenbewegungsdaten!B:B,A3259,Anlagenbewegungsdaten!D:D),2),ROUND(G3259*F3259%,2))</f>
        <v>0</v>
      </c>
      <c r="I3259" s="334">
        <f>ROUND((H3259-SUMIF(Anlagenbewegungsdaten!$B:$B,A3259,Anlagenbewegungsdaten!D:D)),3)</f>
        <v>0</v>
      </c>
      <c r="J3259" s="335" t="s">
        <v>5179</v>
      </c>
      <c r="K3259" s="335" t="s">
        <v>5193</v>
      </c>
      <c r="L3259" s="516">
        <v>7.98</v>
      </c>
      <c r="M3259" s="332">
        <f>ROUND(SUMIF(Anlagenbewegungsdaten_AV!B:B,A3259,Anlagenbewegungsdaten_AV!C:C),3)</f>
        <v>0</v>
      </c>
      <c r="N3259" s="330">
        <f>IF(ISBLANK(L3259),ROUND(SUMIF(Anlagenbewegungsdaten_AV!B:B,A3259,Anlagenbewegungsdaten_AV!D:D),2),ROUND(M3259*L3259%,2))</f>
        <v>0</v>
      </c>
      <c r="O3259" s="330">
        <f>ROUND(N3259-SUMIF(Anlagenbewegungsdaten_AV!B:B,A3259,Anlagenbewegungsdaten_AV!D:D),3)</f>
        <v>0</v>
      </c>
    </row>
    <row r="3260" spans="1:15" ht="15" customHeight="1" x14ac:dyDescent="0.25">
      <c r="A3260" s="263" t="s">
        <v>3901</v>
      </c>
      <c r="B3260" s="173" t="s">
        <v>2108</v>
      </c>
      <c r="C3260" s="174" t="s">
        <v>4050</v>
      </c>
      <c r="D3260" s="173" t="s">
        <v>1344</v>
      </c>
      <c r="E3260" s="173" t="s">
        <v>2486</v>
      </c>
      <c r="F3260" s="289">
        <v>12.92</v>
      </c>
      <c r="G3260" s="333">
        <f>ROUND(SUMIF(Anlagenbewegungsdaten!B:B,A3260,Anlagenbewegungsdaten!C:C),3)</f>
        <v>0</v>
      </c>
      <c r="H3260" s="334">
        <f>IF(ISBLANK(F3260),ROUND(SUMIF(Anlagenbewegungsdaten!B:B,A3260,Anlagenbewegungsdaten!D:D),2),ROUND(G3260*F3260%,2))</f>
        <v>0</v>
      </c>
      <c r="I3260" s="334">
        <f>ROUND((H3260-SUMIF(Anlagenbewegungsdaten!$B:$B,A3260,Anlagenbewegungsdaten!D:D)),3)</f>
        <v>0</v>
      </c>
      <c r="J3260" s="335" t="s">
        <v>5179</v>
      </c>
      <c r="K3260" s="335" t="s">
        <v>5193</v>
      </c>
      <c r="L3260" s="516">
        <v>10.34</v>
      </c>
      <c r="M3260" s="332">
        <f>ROUND(SUMIF(Anlagenbewegungsdaten_AV!B:B,A3260,Anlagenbewegungsdaten_AV!C:C),3)</f>
        <v>0</v>
      </c>
      <c r="N3260" s="330">
        <f>IF(ISBLANK(L3260),ROUND(SUMIF(Anlagenbewegungsdaten_AV!B:B,A3260,Anlagenbewegungsdaten_AV!D:D),2),ROUND(M3260*L3260%,2))</f>
        <v>0</v>
      </c>
      <c r="O3260" s="330">
        <f>ROUND(N3260-SUMIF(Anlagenbewegungsdaten_AV!B:B,A3260,Anlagenbewegungsdaten_AV!D:D),3)</f>
        <v>0</v>
      </c>
    </row>
    <row r="3261" spans="1:15" ht="15" customHeight="1" x14ac:dyDescent="0.25">
      <c r="A3261" s="263" t="s">
        <v>3902</v>
      </c>
      <c r="B3261" s="173" t="s">
        <v>2108</v>
      </c>
      <c r="C3261" s="174" t="s">
        <v>4050</v>
      </c>
      <c r="D3261" s="174" t="s">
        <v>1346</v>
      </c>
      <c r="E3261" s="173" t="s">
        <v>2483</v>
      </c>
      <c r="F3261" s="289">
        <v>10.96</v>
      </c>
      <c r="G3261" s="333">
        <f>ROUND(SUMIF(Anlagenbewegungsdaten!B:B,A3261,Anlagenbewegungsdaten!C:C),3)</f>
        <v>0</v>
      </c>
      <c r="H3261" s="334">
        <f>IF(ISBLANK(F3261),ROUND(SUMIF(Anlagenbewegungsdaten!B:B,A3261,Anlagenbewegungsdaten!D:D),2),ROUND(G3261*F3261%,2))</f>
        <v>0</v>
      </c>
      <c r="I3261" s="334">
        <f>ROUND((H3261-SUMIF(Anlagenbewegungsdaten!$B:$B,A3261,Anlagenbewegungsdaten!D:D)),3)</f>
        <v>0</v>
      </c>
      <c r="J3261" s="335" t="s">
        <v>5179</v>
      </c>
      <c r="K3261" s="335" t="s">
        <v>5193</v>
      </c>
      <c r="L3261" s="516">
        <v>8.77</v>
      </c>
      <c r="M3261" s="332">
        <f>ROUND(SUMIF(Anlagenbewegungsdaten_AV!B:B,A3261,Anlagenbewegungsdaten_AV!C:C),3)</f>
        <v>0</v>
      </c>
      <c r="N3261" s="330">
        <f>IF(ISBLANK(L3261),ROUND(SUMIF(Anlagenbewegungsdaten_AV!B:B,A3261,Anlagenbewegungsdaten_AV!D:D),2),ROUND(M3261*L3261%,2))</f>
        <v>0</v>
      </c>
      <c r="O3261" s="330">
        <f>ROUND(N3261-SUMIF(Anlagenbewegungsdaten_AV!B:B,A3261,Anlagenbewegungsdaten_AV!D:D),3)</f>
        <v>0</v>
      </c>
    </row>
    <row r="3262" spans="1:15" ht="15" customHeight="1" x14ac:dyDescent="0.25">
      <c r="A3262" s="263" t="s">
        <v>3903</v>
      </c>
      <c r="B3262" s="173" t="s">
        <v>2108</v>
      </c>
      <c r="C3262" s="174" t="s">
        <v>4050</v>
      </c>
      <c r="D3262" s="174" t="s">
        <v>1348</v>
      </c>
      <c r="E3262" s="173" t="s">
        <v>2486</v>
      </c>
      <c r="F3262" s="289">
        <v>13.9</v>
      </c>
      <c r="G3262" s="333">
        <f>ROUND(SUMIF(Anlagenbewegungsdaten!B:B,A3262,Anlagenbewegungsdaten!C:C),3)</f>
        <v>0</v>
      </c>
      <c r="H3262" s="334">
        <f>IF(ISBLANK(F3262),ROUND(SUMIF(Anlagenbewegungsdaten!B:B,A3262,Anlagenbewegungsdaten!D:D),2),ROUND(G3262*F3262%,2))</f>
        <v>0</v>
      </c>
      <c r="I3262" s="334">
        <f>ROUND((H3262-SUMIF(Anlagenbewegungsdaten!$B:$B,A3262,Anlagenbewegungsdaten!D:D)),3)</f>
        <v>0</v>
      </c>
      <c r="J3262" s="335" t="s">
        <v>5179</v>
      </c>
      <c r="K3262" s="335" t="s">
        <v>5193</v>
      </c>
      <c r="L3262" s="516">
        <v>11.12</v>
      </c>
      <c r="M3262" s="332">
        <f>ROUND(SUMIF(Anlagenbewegungsdaten_AV!B:B,A3262,Anlagenbewegungsdaten_AV!C:C),3)</f>
        <v>0</v>
      </c>
      <c r="N3262" s="330">
        <f>IF(ISBLANK(L3262),ROUND(SUMIF(Anlagenbewegungsdaten_AV!B:B,A3262,Anlagenbewegungsdaten_AV!D:D),2),ROUND(M3262*L3262%,2))</f>
        <v>0</v>
      </c>
      <c r="O3262" s="330">
        <f>ROUND(N3262-SUMIF(Anlagenbewegungsdaten_AV!B:B,A3262,Anlagenbewegungsdaten_AV!D:D),3)</f>
        <v>0</v>
      </c>
    </row>
    <row r="3263" spans="1:15" ht="15" customHeight="1" x14ac:dyDescent="0.25">
      <c r="A3263" s="263" t="s">
        <v>3904</v>
      </c>
      <c r="B3263" s="173" t="s">
        <v>2108</v>
      </c>
      <c r="C3263" s="174" t="s">
        <v>4050</v>
      </c>
      <c r="D3263" s="173" t="s">
        <v>1350</v>
      </c>
      <c r="E3263" s="173" t="s">
        <v>2483</v>
      </c>
      <c r="F3263" s="289">
        <v>15.86</v>
      </c>
      <c r="G3263" s="333">
        <f>ROUND(SUMIF(Anlagenbewegungsdaten!B:B,A3263,Anlagenbewegungsdaten!C:C),3)</f>
        <v>0</v>
      </c>
      <c r="H3263" s="334">
        <f>IF(ISBLANK(F3263),ROUND(SUMIF(Anlagenbewegungsdaten!B:B,A3263,Anlagenbewegungsdaten!D:D),2),ROUND(G3263*F3263%,2))</f>
        <v>0</v>
      </c>
      <c r="I3263" s="334">
        <f>ROUND((H3263-SUMIF(Anlagenbewegungsdaten!$B:$B,A3263,Anlagenbewegungsdaten!D:D)),3)</f>
        <v>0</v>
      </c>
      <c r="J3263" s="335" t="s">
        <v>5179</v>
      </c>
      <c r="K3263" s="335" t="s">
        <v>5193</v>
      </c>
      <c r="L3263" s="516">
        <v>12.69</v>
      </c>
      <c r="M3263" s="332">
        <f>ROUND(SUMIF(Anlagenbewegungsdaten_AV!B:B,A3263,Anlagenbewegungsdaten_AV!C:C),3)</f>
        <v>0</v>
      </c>
      <c r="N3263" s="330">
        <f>IF(ISBLANK(L3263),ROUND(SUMIF(Anlagenbewegungsdaten_AV!B:B,A3263,Anlagenbewegungsdaten_AV!D:D),2),ROUND(M3263*L3263%,2))</f>
        <v>0</v>
      </c>
      <c r="O3263" s="330">
        <f>ROUND(N3263-SUMIF(Anlagenbewegungsdaten_AV!B:B,A3263,Anlagenbewegungsdaten_AV!D:D),3)</f>
        <v>0</v>
      </c>
    </row>
    <row r="3264" spans="1:15" ht="15" customHeight="1" x14ac:dyDescent="0.25">
      <c r="A3264" s="263" t="s">
        <v>3905</v>
      </c>
      <c r="B3264" s="173" t="s">
        <v>2108</v>
      </c>
      <c r="C3264" s="174" t="s">
        <v>4050</v>
      </c>
      <c r="D3264" s="173" t="s">
        <v>1352</v>
      </c>
      <c r="E3264" s="173" t="s">
        <v>2486</v>
      </c>
      <c r="F3264" s="289">
        <v>18.8</v>
      </c>
      <c r="G3264" s="333">
        <f>ROUND(SUMIF(Anlagenbewegungsdaten!B:B,A3264,Anlagenbewegungsdaten!C:C),3)</f>
        <v>0</v>
      </c>
      <c r="H3264" s="334">
        <f>IF(ISBLANK(F3264),ROUND(SUMIF(Anlagenbewegungsdaten!B:B,A3264,Anlagenbewegungsdaten!D:D),2),ROUND(G3264*F3264%,2))</f>
        <v>0</v>
      </c>
      <c r="I3264" s="334">
        <f>ROUND((H3264-SUMIF(Anlagenbewegungsdaten!$B:$B,A3264,Anlagenbewegungsdaten!D:D)),3)</f>
        <v>0</v>
      </c>
      <c r="J3264" s="335" t="s">
        <v>5179</v>
      </c>
      <c r="K3264" s="335" t="s">
        <v>5193</v>
      </c>
      <c r="L3264" s="516">
        <v>15.04</v>
      </c>
      <c r="M3264" s="332">
        <f>ROUND(SUMIF(Anlagenbewegungsdaten_AV!B:B,A3264,Anlagenbewegungsdaten_AV!C:C),3)</f>
        <v>0</v>
      </c>
      <c r="N3264" s="330">
        <f>IF(ISBLANK(L3264),ROUND(SUMIF(Anlagenbewegungsdaten_AV!B:B,A3264,Anlagenbewegungsdaten_AV!D:D),2),ROUND(M3264*L3264%,2))</f>
        <v>0</v>
      </c>
      <c r="O3264" s="330">
        <f>ROUND(N3264-SUMIF(Anlagenbewegungsdaten_AV!B:B,A3264,Anlagenbewegungsdaten_AV!D:D),3)</f>
        <v>0</v>
      </c>
    </row>
    <row r="3265" spans="1:15" ht="15" customHeight="1" x14ac:dyDescent="0.25">
      <c r="A3265" s="263" t="s">
        <v>3906</v>
      </c>
      <c r="B3265" s="173" t="s">
        <v>2108</v>
      </c>
      <c r="C3265" s="174" t="s">
        <v>4050</v>
      </c>
      <c r="D3265" s="174" t="s">
        <v>1354</v>
      </c>
      <c r="E3265" s="173" t="s">
        <v>2483</v>
      </c>
      <c r="F3265" s="289">
        <v>16.84</v>
      </c>
      <c r="G3265" s="333">
        <f>ROUND(SUMIF(Anlagenbewegungsdaten!B:B,A3265,Anlagenbewegungsdaten!C:C),3)</f>
        <v>0</v>
      </c>
      <c r="H3265" s="334">
        <f>IF(ISBLANK(F3265),ROUND(SUMIF(Anlagenbewegungsdaten!B:B,A3265,Anlagenbewegungsdaten!D:D),2),ROUND(G3265*F3265%,2))</f>
        <v>0</v>
      </c>
      <c r="I3265" s="334">
        <f>ROUND((H3265-SUMIF(Anlagenbewegungsdaten!$B:$B,A3265,Anlagenbewegungsdaten!D:D)),3)</f>
        <v>0</v>
      </c>
      <c r="J3265" s="335" t="s">
        <v>5179</v>
      </c>
      <c r="K3265" s="335" t="s">
        <v>5193</v>
      </c>
      <c r="L3265" s="516">
        <v>13.47</v>
      </c>
      <c r="M3265" s="332">
        <f>ROUND(SUMIF(Anlagenbewegungsdaten_AV!B:B,A3265,Anlagenbewegungsdaten_AV!C:C),3)</f>
        <v>0</v>
      </c>
      <c r="N3265" s="330">
        <f>IF(ISBLANK(L3265),ROUND(SUMIF(Anlagenbewegungsdaten_AV!B:B,A3265,Anlagenbewegungsdaten_AV!D:D),2),ROUND(M3265*L3265%,2))</f>
        <v>0</v>
      </c>
      <c r="O3265" s="330">
        <f>ROUND(N3265-SUMIF(Anlagenbewegungsdaten_AV!B:B,A3265,Anlagenbewegungsdaten_AV!D:D),3)</f>
        <v>0</v>
      </c>
    </row>
    <row r="3266" spans="1:15" ht="15" customHeight="1" x14ac:dyDescent="0.25">
      <c r="A3266" s="263" t="s">
        <v>3907</v>
      </c>
      <c r="B3266" s="173" t="s">
        <v>2108</v>
      </c>
      <c r="C3266" s="174" t="s">
        <v>4050</v>
      </c>
      <c r="D3266" s="174" t="s">
        <v>1356</v>
      </c>
      <c r="E3266" s="173" t="s">
        <v>2486</v>
      </c>
      <c r="F3266" s="289">
        <v>19.78</v>
      </c>
      <c r="G3266" s="333">
        <f>ROUND(SUMIF(Anlagenbewegungsdaten!B:B,A3266,Anlagenbewegungsdaten!C:C),3)</f>
        <v>0</v>
      </c>
      <c r="H3266" s="334">
        <f>IF(ISBLANK(F3266),ROUND(SUMIF(Anlagenbewegungsdaten!B:B,A3266,Anlagenbewegungsdaten!D:D),2),ROUND(G3266*F3266%,2))</f>
        <v>0</v>
      </c>
      <c r="I3266" s="334">
        <f>ROUND((H3266-SUMIF(Anlagenbewegungsdaten!$B:$B,A3266,Anlagenbewegungsdaten!D:D)),3)</f>
        <v>0</v>
      </c>
      <c r="J3266" s="335" t="s">
        <v>5179</v>
      </c>
      <c r="K3266" s="335" t="s">
        <v>5193</v>
      </c>
      <c r="L3266" s="516">
        <v>15.82</v>
      </c>
      <c r="M3266" s="332">
        <f>ROUND(SUMIF(Anlagenbewegungsdaten_AV!B:B,A3266,Anlagenbewegungsdaten_AV!C:C),3)</f>
        <v>0</v>
      </c>
      <c r="N3266" s="330">
        <f>IF(ISBLANK(L3266),ROUND(SUMIF(Anlagenbewegungsdaten_AV!B:B,A3266,Anlagenbewegungsdaten_AV!D:D),2),ROUND(M3266*L3266%,2))</f>
        <v>0</v>
      </c>
      <c r="O3266" s="330">
        <f>ROUND(N3266-SUMIF(Anlagenbewegungsdaten_AV!B:B,A3266,Anlagenbewegungsdaten_AV!D:D),3)</f>
        <v>0</v>
      </c>
    </row>
    <row r="3267" spans="1:15" ht="15" customHeight="1" x14ac:dyDescent="0.25">
      <c r="A3267" s="263" t="s">
        <v>3908</v>
      </c>
      <c r="B3267" s="173" t="s">
        <v>2108</v>
      </c>
      <c r="C3267" s="174" t="s">
        <v>4050</v>
      </c>
      <c r="D3267" s="173" t="s">
        <v>1358</v>
      </c>
      <c r="E3267" s="173" t="s">
        <v>2483</v>
      </c>
      <c r="F3267" s="289">
        <v>16.84</v>
      </c>
      <c r="G3267" s="333">
        <f>ROUND(SUMIF(Anlagenbewegungsdaten!B:B,A3267,Anlagenbewegungsdaten!C:C),3)</f>
        <v>0</v>
      </c>
      <c r="H3267" s="334">
        <f>IF(ISBLANK(F3267),ROUND(SUMIF(Anlagenbewegungsdaten!B:B,A3267,Anlagenbewegungsdaten!D:D),2),ROUND(G3267*F3267%,2))</f>
        <v>0</v>
      </c>
      <c r="I3267" s="334">
        <f>ROUND((H3267-SUMIF(Anlagenbewegungsdaten!$B:$B,A3267,Anlagenbewegungsdaten!D:D)),3)</f>
        <v>0</v>
      </c>
      <c r="J3267" s="335" t="s">
        <v>5179</v>
      </c>
      <c r="K3267" s="335" t="s">
        <v>5193</v>
      </c>
      <c r="L3267" s="516">
        <v>13.47</v>
      </c>
      <c r="M3267" s="332">
        <f>ROUND(SUMIF(Anlagenbewegungsdaten_AV!B:B,A3267,Anlagenbewegungsdaten_AV!C:C),3)</f>
        <v>0</v>
      </c>
      <c r="N3267" s="330">
        <f>IF(ISBLANK(L3267),ROUND(SUMIF(Anlagenbewegungsdaten_AV!B:B,A3267,Anlagenbewegungsdaten_AV!D:D),2),ROUND(M3267*L3267%,2))</f>
        <v>0</v>
      </c>
      <c r="O3267" s="330">
        <f>ROUND(N3267-SUMIF(Anlagenbewegungsdaten_AV!B:B,A3267,Anlagenbewegungsdaten_AV!D:D),3)</f>
        <v>0</v>
      </c>
    </row>
    <row r="3268" spans="1:15" ht="15" customHeight="1" x14ac:dyDescent="0.25">
      <c r="A3268" s="263" t="s">
        <v>3909</v>
      </c>
      <c r="B3268" s="173" t="s">
        <v>2108</v>
      </c>
      <c r="C3268" s="174" t="s">
        <v>4050</v>
      </c>
      <c r="D3268" s="173" t="s">
        <v>1360</v>
      </c>
      <c r="E3268" s="173" t="s">
        <v>2486</v>
      </c>
      <c r="F3268" s="289">
        <v>19.78</v>
      </c>
      <c r="G3268" s="333">
        <f>ROUND(SUMIF(Anlagenbewegungsdaten!B:B,A3268,Anlagenbewegungsdaten!C:C),3)</f>
        <v>0</v>
      </c>
      <c r="H3268" s="334">
        <f>IF(ISBLANK(F3268),ROUND(SUMIF(Anlagenbewegungsdaten!B:B,A3268,Anlagenbewegungsdaten!D:D),2),ROUND(G3268*F3268%,2))</f>
        <v>0</v>
      </c>
      <c r="I3268" s="334">
        <f>ROUND((H3268-SUMIF(Anlagenbewegungsdaten!$B:$B,A3268,Anlagenbewegungsdaten!D:D)),3)</f>
        <v>0</v>
      </c>
      <c r="J3268" s="335" t="s">
        <v>5179</v>
      </c>
      <c r="K3268" s="335" t="s">
        <v>5193</v>
      </c>
      <c r="L3268" s="516">
        <v>15.82</v>
      </c>
      <c r="M3268" s="332">
        <f>ROUND(SUMIF(Anlagenbewegungsdaten_AV!B:B,A3268,Anlagenbewegungsdaten_AV!C:C),3)</f>
        <v>0</v>
      </c>
      <c r="N3268" s="330">
        <f>IF(ISBLANK(L3268),ROUND(SUMIF(Anlagenbewegungsdaten_AV!B:B,A3268,Anlagenbewegungsdaten_AV!D:D),2),ROUND(M3268*L3268%,2))</f>
        <v>0</v>
      </c>
      <c r="O3268" s="330">
        <f>ROUND(N3268-SUMIF(Anlagenbewegungsdaten_AV!B:B,A3268,Anlagenbewegungsdaten_AV!D:D),3)</f>
        <v>0</v>
      </c>
    </row>
    <row r="3269" spans="1:15" ht="15" customHeight="1" x14ac:dyDescent="0.25">
      <c r="A3269" s="263" t="s">
        <v>3910</v>
      </c>
      <c r="B3269" s="173" t="s">
        <v>2108</v>
      </c>
      <c r="C3269" s="174" t="s">
        <v>4050</v>
      </c>
      <c r="D3269" s="173" t="s">
        <v>1362</v>
      </c>
      <c r="E3269" s="173" t="s">
        <v>2483</v>
      </c>
      <c r="F3269" s="289">
        <v>17.82</v>
      </c>
      <c r="G3269" s="333">
        <f>ROUND(SUMIF(Anlagenbewegungsdaten!B:B,A3269,Anlagenbewegungsdaten!C:C),3)</f>
        <v>0</v>
      </c>
      <c r="H3269" s="334">
        <f>IF(ISBLANK(F3269),ROUND(SUMIF(Anlagenbewegungsdaten!B:B,A3269,Anlagenbewegungsdaten!D:D),2),ROUND(G3269*F3269%,2))</f>
        <v>0</v>
      </c>
      <c r="I3269" s="334">
        <f>ROUND((H3269-SUMIF(Anlagenbewegungsdaten!$B:$B,A3269,Anlagenbewegungsdaten!D:D)),3)</f>
        <v>0</v>
      </c>
      <c r="J3269" s="335" t="s">
        <v>5179</v>
      </c>
      <c r="K3269" s="335" t="s">
        <v>5193</v>
      </c>
      <c r="L3269" s="516">
        <v>14.26</v>
      </c>
      <c r="M3269" s="332">
        <f>ROUND(SUMIF(Anlagenbewegungsdaten_AV!B:B,A3269,Anlagenbewegungsdaten_AV!C:C),3)</f>
        <v>0</v>
      </c>
      <c r="N3269" s="330">
        <f>IF(ISBLANK(L3269),ROUND(SUMIF(Anlagenbewegungsdaten_AV!B:B,A3269,Anlagenbewegungsdaten_AV!D:D),2),ROUND(M3269*L3269%,2))</f>
        <v>0</v>
      </c>
      <c r="O3269" s="330">
        <f>ROUND(N3269-SUMIF(Anlagenbewegungsdaten_AV!B:B,A3269,Anlagenbewegungsdaten_AV!D:D),3)</f>
        <v>0</v>
      </c>
    </row>
    <row r="3270" spans="1:15" ht="15" customHeight="1" x14ac:dyDescent="0.25">
      <c r="A3270" s="263" t="s">
        <v>3911</v>
      </c>
      <c r="B3270" s="173" t="s">
        <v>2108</v>
      </c>
      <c r="C3270" s="174" t="s">
        <v>4050</v>
      </c>
      <c r="D3270" s="173" t="s">
        <v>1364</v>
      </c>
      <c r="E3270" s="173" t="s">
        <v>2486</v>
      </c>
      <c r="F3270" s="289">
        <v>20.76</v>
      </c>
      <c r="G3270" s="333">
        <f>ROUND(SUMIF(Anlagenbewegungsdaten!B:B,A3270,Anlagenbewegungsdaten!C:C),3)</f>
        <v>0</v>
      </c>
      <c r="H3270" s="334">
        <f>IF(ISBLANK(F3270),ROUND(SUMIF(Anlagenbewegungsdaten!B:B,A3270,Anlagenbewegungsdaten!D:D),2),ROUND(G3270*F3270%,2))</f>
        <v>0</v>
      </c>
      <c r="I3270" s="334">
        <f>ROUND((H3270-SUMIF(Anlagenbewegungsdaten!$B:$B,A3270,Anlagenbewegungsdaten!D:D)),3)</f>
        <v>0</v>
      </c>
      <c r="J3270" s="335" t="s">
        <v>5179</v>
      </c>
      <c r="K3270" s="335" t="s">
        <v>5193</v>
      </c>
      <c r="L3270" s="516">
        <v>16.61</v>
      </c>
      <c r="M3270" s="332">
        <f>ROUND(SUMIF(Anlagenbewegungsdaten_AV!B:B,A3270,Anlagenbewegungsdaten_AV!C:C),3)</f>
        <v>0</v>
      </c>
      <c r="N3270" s="330">
        <f>IF(ISBLANK(L3270),ROUND(SUMIF(Anlagenbewegungsdaten_AV!B:B,A3270,Anlagenbewegungsdaten_AV!D:D),2),ROUND(M3270*L3270%,2))</f>
        <v>0</v>
      </c>
      <c r="O3270" s="330">
        <f>ROUND(N3270-SUMIF(Anlagenbewegungsdaten_AV!B:B,A3270,Anlagenbewegungsdaten_AV!D:D),3)</f>
        <v>0</v>
      </c>
    </row>
    <row r="3271" spans="1:15" ht="15" customHeight="1" x14ac:dyDescent="0.25">
      <c r="A3271" s="263" t="s">
        <v>3912</v>
      </c>
      <c r="B3271" s="173" t="s">
        <v>2108</v>
      </c>
      <c r="C3271" s="174" t="s">
        <v>4050</v>
      </c>
      <c r="D3271" s="173" t="s">
        <v>1366</v>
      </c>
      <c r="E3271" s="173" t="s">
        <v>2483</v>
      </c>
      <c r="F3271" s="289">
        <v>18.8</v>
      </c>
      <c r="G3271" s="333">
        <f>ROUND(SUMIF(Anlagenbewegungsdaten!B:B,A3271,Anlagenbewegungsdaten!C:C),3)</f>
        <v>0</v>
      </c>
      <c r="H3271" s="334">
        <f>IF(ISBLANK(F3271),ROUND(SUMIF(Anlagenbewegungsdaten!B:B,A3271,Anlagenbewegungsdaten!D:D),2),ROUND(G3271*F3271%,2))</f>
        <v>0</v>
      </c>
      <c r="I3271" s="334">
        <f>ROUND((H3271-SUMIF(Anlagenbewegungsdaten!$B:$B,A3271,Anlagenbewegungsdaten!D:D)),3)</f>
        <v>0</v>
      </c>
      <c r="J3271" s="335" t="s">
        <v>5179</v>
      </c>
      <c r="K3271" s="335" t="s">
        <v>5193</v>
      </c>
      <c r="L3271" s="516">
        <v>15.04</v>
      </c>
      <c r="M3271" s="332">
        <f>ROUND(SUMIF(Anlagenbewegungsdaten_AV!B:B,A3271,Anlagenbewegungsdaten_AV!C:C),3)</f>
        <v>0</v>
      </c>
      <c r="N3271" s="330">
        <f>IF(ISBLANK(L3271),ROUND(SUMIF(Anlagenbewegungsdaten_AV!B:B,A3271,Anlagenbewegungsdaten_AV!D:D),2),ROUND(M3271*L3271%,2))</f>
        <v>0</v>
      </c>
      <c r="O3271" s="330">
        <f>ROUND(N3271-SUMIF(Anlagenbewegungsdaten_AV!B:B,A3271,Anlagenbewegungsdaten_AV!D:D),3)</f>
        <v>0</v>
      </c>
    </row>
    <row r="3272" spans="1:15" ht="15" customHeight="1" x14ac:dyDescent="0.25">
      <c r="A3272" s="263" t="s">
        <v>3913</v>
      </c>
      <c r="B3272" s="173" t="s">
        <v>2108</v>
      </c>
      <c r="C3272" s="174" t="s">
        <v>4050</v>
      </c>
      <c r="D3272" s="173" t="s">
        <v>1368</v>
      </c>
      <c r="E3272" s="173" t="s">
        <v>2486</v>
      </c>
      <c r="F3272" s="289">
        <v>21.740000000000002</v>
      </c>
      <c r="G3272" s="333">
        <f>ROUND(SUMIF(Anlagenbewegungsdaten!B:B,A3272,Anlagenbewegungsdaten!C:C),3)</f>
        <v>0</v>
      </c>
      <c r="H3272" s="334">
        <f>IF(ISBLANK(F3272),ROUND(SUMIF(Anlagenbewegungsdaten!B:B,A3272,Anlagenbewegungsdaten!D:D),2),ROUND(G3272*F3272%,2))</f>
        <v>0</v>
      </c>
      <c r="I3272" s="334">
        <f>ROUND((H3272-SUMIF(Anlagenbewegungsdaten!$B:$B,A3272,Anlagenbewegungsdaten!D:D)),3)</f>
        <v>0</v>
      </c>
      <c r="J3272" s="335" t="s">
        <v>5179</v>
      </c>
      <c r="K3272" s="335" t="s">
        <v>5193</v>
      </c>
      <c r="L3272" s="516">
        <v>17.39</v>
      </c>
      <c r="M3272" s="332">
        <f>ROUND(SUMIF(Anlagenbewegungsdaten_AV!B:B,A3272,Anlagenbewegungsdaten_AV!C:C),3)</f>
        <v>0</v>
      </c>
      <c r="N3272" s="330">
        <f>IF(ISBLANK(L3272),ROUND(SUMIF(Anlagenbewegungsdaten_AV!B:B,A3272,Anlagenbewegungsdaten_AV!D:D),2),ROUND(M3272*L3272%,2))</f>
        <v>0</v>
      </c>
      <c r="O3272" s="330">
        <f>ROUND(N3272-SUMIF(Anlagenbewegungsdaten_AV!B:B,A3272,Anlagenbewegungsdaten_AV!D:D),3)</f>
        <v>0</v>
      </c>
    </row>
    <row r="3273" spans="1:15" ht="15" customHeight="1" x14ac:dyDescent="0.25">
      <c r="A3273" s="263" t="s">
        <v>3914</v>
      </c>
      <c r="B3273" s="173" t="s">
        <v>2108</v>
      </c>
      <c r="C3273" s="174" t="s">
        <v>4050</v>
      </c>
      <c r="D3273" s="173" t="s">
        <v>1370</v>
      </c>
      <c r="E3273" s="173" t="s">
        <v>2483</v>
      </c>
      <c r="F3273" s="289">
        <v>19.78</v>
      </c>
      <c r="G3273" s="333">
        <f>ROUND(SUMIF(Anlagenbewegungsdaten!B:B,A3273,Anlagenbewegungsdaten!C:C),3)</f>
        <v>0</v>
      </c>
      <c r="H3273" s="334">
        <f>IF(ISBLANK(F3273),ROUND(SUMIF(Anlagenbewegungsdaten!B:B,A3273,Anlagenbewegungsdaten!D:D),2),ROUND(G3273*F3273%,2))</f>
        <v>0</v>
      </c>
      <c r="I3273" s="334">
        <f>ROUND((H3273-SUMIF(Anlagenbewegungsdaten!$B:$B,A3273,Anlagenbewegungsdaten!D:D)),3)</f>
        <v>0</v>
      </c>
      <c r="J3273" s="335" t="s">
        <v>5179</v>
      </c>
      <c r="K3273" s="335" t="s">
        <v>5193</v>
      </c>
      <c r="L3273" s="516">
        <v>15.82</v>
      </c>
      <c r="M3273" s="332">
        <f>ROUND(SUMIF(Anlagenbewegungsdaten_AV!B:B,A3273,Anlagenbewegungsdaten_AV!C:C),3)</f>
        <v>0</v>
      </c>
      <c r="N3273" s="330">
        <f>IF(ISBLANK(L3273),ROUND(SUMIF(Anlagenbewegungsdaten_AV!B:B,A3273,Anlagenbewegungsdaten_AV!D:D),2),ROUND(M3273*L3273%,2))</f>
        <v>0</v>
      </c>
      <c r="O3273" s="330">
        <f>ROUND(N3273-SUMIF(Anlagenbewegungsdaten_AV!B:B,A3273,Anlagenbewegungsdaten_AV!D:D),3)</f>
        <v>0</v>
      </c>
    </row>
    <row r="3274" spans="1:15" ht="15" customHeight="1" x14ac:dyDescent="0.25">
      <c r="A3274" s="263" t="s">
        <v>3915</v>
      </c>
      <c r="B3274" s="173" t="s">
        <v>2108</v>
      </c>
      <c r="C3274" s="174" t="s">
        <v>4050</v>
      </c>
      <c r="D3274" s="173" t="s">
        <v>1372</v>
      </c>
      <c r="E3274" s="173" t="s">
        <v>2486</v>
      </c>
      <c r="F3274" s="289">
        <v>22.72</v>
      </c>
      <c r="G3274" s="333">
        <f>ROUND(SUMIF(Anlagenbewegungsdaten!B:B,A3274,Anlagenbewegungsdaten!C:C),3)</f>
        <v>0</v>
      </c>
      <c r="H3274" s="334">
        <f>IF(ISBLANK(F3274),ROUND(SUMIF(Anlagenbewegungsdaten!B:B,A3274,Anlagenbewegungsdaten!D:D),2),ROUND(G3274*F3274%,2))</f>
        <v>0</v>
      </c>
      <c r="I3274" s="334">
        <f>ROUND((H3274-SUMIF(Anlagenbewegungsdaten!$B:$B,A3274,Anlagenbewegungsdaten!D:D)),3)</f>
        <v>0</v>
      </c>
      <c r="J3274" s="335" t="s">
        <v>5179</v>
      </c>
      <c r="K3274" s="335" t="s">
        <v>5193</v>
      </c>
      <c r="L3274" s="516">
        <v>18.18</v>
      </c>
      <c r="M3274" s="332">
        <f>ROUND(SUMIF(Anlagenbewegungsdaten_AV!B:B,A3274,Anlagenbewegungsdaten_AV!C:C),3)</f>
        <v>0</v>
      </c>
      <c r="N3274" s="330">
        <f>IF(ISBLANK(L3274),ROUND(SUMIF(Anlagenbewegungsdaten_AV!B:B,A3274,Anlagenbewegungsdaten_AV!D:D),2),ROUND(M3274*L3274%,2))</f>
        <v>0</v>
      </c>
      <c r="O3274" s="330">
        <f>ROUND(N3274-SUMIF(Anlagenbewegungsdaten_AV!B:B,A3274,Anlagenbewegungsdaten_AV!D:D),3)</f>
        <v>0</v>
      </c>
    </row>
    <row r="3275" spans="1:15" ht="15" customHeight="1" x14ac:dyDescent="0.25">
      <c r="A3275" s="263" t="s">
        <v>3916</v>
      </c>
      <c r="B3275" s="173" t="s">
        <v>2108</v>
      </c>
      <c r="C3275" s="174" t="s">
        <v>4050</v>
      </c>
      <c r="D3275" s="173" t="s">
        <v>1374</v>
      </c>
      <c r="E3275" s="173" t="s">
        <v>2483</v>
      </c>
      <c r="F3275" s="289">
        <v>17.82</v>
      </c>
      <c r="G3275" s="333">
        <f>ROUND(SUMIF(Anlagenbewegungsdaten!B:B,A3275,Anlagenbewegungsdaten!C:C),3)</f>
        <v>0</v>
      </c>
      <c r="H3275" s="334">
        <f>IF(ISBLANK(F3275),ROUND(SUMIF(Anlagenbewegungsdaten!B:B,A3275,Anlagenbewegungsdaten!D:D),2),ROUND(G3275*F3275%,2))</f>
        <v>0</v>
      </c>
      <c r="I3275" s="334">
        <f>ROUND((H3275-SUMIF(Anlagenbewegungsdaten!$B:$B,A3275,Anlagenbewegungsdaten!D:D)),3)</f>
        <v>0</v>
      </c>
      <c r="J3275" s="335" t="s">
        <v>5179</v>
      </c>
      <c r="K3275" s="335" t="s">
        <v>5193</v>
      </c>
      <c r="L3275" s="516">
        <v>14.26</v>
      </c>
      <c r="M3275" s="332">
        <f>ROUND(SUMIF(Anlagenbewegungsdaten_AV!B:B,A3275,Anlagenbewegungsdaten_AV!C:C),3)</f>
        <v>0</v>
      </c>
      <c r="N3275" s="330">
        <f>IF(ISBLANK(L3275),ROUND(SUMIF(Anlagenbewegungsdaten_AV!B:B,A3275,Anlagenbewegungsdaten_AV!D:D),2),ROUND(M3275*L3275%,2))</f>
        <v>0</v>
      </c>
      <c r="O3275" s="330">
        <f>ROUND(N3275-SUMIF(Anlagenbewegungsdaten_AV!B:B,A3275,Anlagenbewegungsdaten_AV!D:D),3)</f>
        <v>0</v>
      </c>
    </row>
    <row r="3276" spans="1:15" ht="15" customHeight="1" x14ac:dyDescent="0.25">
      <c r="A3276" s="263" t="s">
        <v>3917</v>
      </c>
      <c r="B3276" s="173" t="s">
        <v>2108</v>
      </c>
      <c r="C3276" s="174" t="s">
        <v>4050</v>
      </c>
      <c r="D3276" s="173" t="s">
        <v>1376</v>
      </c>
      <c r="E3276" s="173" t="s">
        <v>2486</v>
      </c>
      <c r="F3276" s="289">
        <v>20.759999999999998</v>
      </c>
      <c r="G3276" s="333">
        <f>ROUND(SUMIF(Anlagenbewegungsdaten!B:B,A3276,Anlagenbewegungsdaten!C:C),3)</f>
        <v>0</v>
      </c>
      <c r="H3276" s="334">
        <f>IF(ISBLANK(F3276),ROUND(SUMIF(Anlagenbewegungsdaten!B:B,A3276,Anlagenbewegungsdaten!D:D),2),ROUND(G3276*F3276%,2))</f>
        <v>0</v>
      </c>
      <c r="I3276" s="334">
        <f>ROUND((H3276-SUMIF(Anlagenbewegungsdaten!$B:$B,A3276,Anlagenbewegungsdaten!D:D)),3)</f>
        <v>0</v>
      </c>
      <c r="J3276" s="335" t="s">
        <v>5179</v>
      </c>
      <c r="K3276" s="335" t="s">
        <v>5193</v>
      </c>
      <c r="L3276" s="516">
        <v>16.61</v>
      </c>
      <c r="M3276" s="332">
        <f>ROUND(SUMIF(Anlagenbewegungsdaten_AV!B:B,A3276,Anlagenbewegungsdaten_AV!C:C),3)</f>
        <v>0</v>
      </c>
      <c r="N3276" s="330">
        <f>IF(ISBLANK(L3276),ROUND(SUMIF(Anlagenbewegungsdaten_AV!B:B,A3276,Anlagenbewegungsdaten_AV!D:D),2),ROUND(M3276*L3276%,2))</f>
        <v>0</v>
      </c>
      <c r="O3276" s="330">
        <f>ROUND(N3276-SUMIF(Anlagenbewegungsdaten_AV!B:B,A3276,Anlagenbewegungsdaten_AV!D:D),3)</f>
        <v>0</v>
      </c>
    </row>
    <row r="3277" spans="1:15" ht="15" customHeight="1" x14ac:dyDescent="0.25">
      <c r="A3277" s="263" t="s">
        <v>3918</v>
      </c>
      <c r="B3277" s="173" t="s">
        <v>2108</v>
      </c>
      <c r="C3277" s="174" t="s">
        <v>4050</v>
      </c>
      <c r="D3277" s="174" t="s">
        <v>1378</v>
      </c>
      <c r="E3277" s="173" t="s">
        <v>2483</v>
      </c>
      <c r="F3277" s="289">
        <v>18.8</v>
      </c>
      <c r="G3277" s="333">
        <f>ROUND(SUMIF(Anlagenbewegungsdaten!B:B,A3277,Anlagenbewegungsdaten!C:C),3)</f>
        <v>0</v>
      </c>
      <c r="H3277" s="334">
        <f>IF(ISBLANK(F3277),ROUND(SUMIF(Anlagenbewegungsdaten!B:B,A3277,Anlagenbewegungsdaten!D:D),2),ROUND(G3277*F3277%,2))</f>
        <v>0</v>
      </c>
      <c r="I3277" s="334">
        <f>ROUND((H3277-SUMIF(Anlagenbewegungsdaten!$B:$B,A3277,Anlagenbewegungsdaten!D:D)),3)</f>
        <v>0</v>
      </c>
      <c r="J3277" s="335" t="s">
        <v>5179</v>
      </c>
      <c r="K3277" s="335" t="s">
        <v>5193</v>
      </c>
      <c r="L3277" s="516">
        <v>15.04</v>
      </c>
      <c r="M3277" s="332">
        <f>ROUND(SUMIF(Anlagenbewegungsdaten_AV!B:B,A3277,Anlagenbewegungsdaten_AV!C:C),3)</f>
        <v>0</v>
      </c>
      <c r="N3277" s="330">
        <f>IF(ISBLANK(L3277),ROUND(SUMIF(Anlagenbewegungsdaten_AV!B:B,A3277,Anlagenbewegungsdaten_AV!D:D),2),ROUND(M3277*L3277%,2))</f>
        <v>0</v>
      </c>
      <c r="O3277" s="330">
        <f>ROUND(N3277-SUMIF(Anlagenbewegungsdaten_AV!B:B,A3277,Anlagenbewegungsdaten_AV!D:D),3)</f>
        <v>0</v>
      </c>
    </row>
    <row r="3278" spans="1:15" ht="15" customHeight="1" x14ac:dyDescent="0.25">
      <c r="A3278" s="263" t="s">
        <v>3919</v>
      </c>
      <c r="B3278" s="173" t="s">
        <v>2108</v>
      </c>
      <c r="C3278" s="174" t="s">
        <v>4050</v>
      </c>
      <c r="D3278" s="174" t="s">
        <v>1380</v>
      </c>
      <c r="E3278" s="173" t="s">
        <v>2486</v>
      </c>
      <c r="F3278" s="289">
        <v>21.740000000000002</v>
      </c>
      <c r="G3278" s="333">
        <f>ROUND(SUMIF(Anlagenbewegungsdaten!B:B,A3278,Anlagenbewegungsdaten!C:C),3)</f>
        <v>0</v>
      </c>
      <c r="H3278" s="334">
        <f>IF(ISBLANK(F3278),ROUND(SUMIF(Anlagenbewegungsdaten!B:B,A3278,Anlagenbewegungsdaten!D:D),2),ROUND(G3278*F3278%,2))</f>
        <v>0</v>
      </c>
      <c r="I3278" s="334">
        <f>ROUND((H3278-SUMIF(Anlagenbewegungsdaten!$B:$B,A3278,Anlagenbewegungsdaten!D:D)),3)</f>
        <v>0</v>
      </c>
      <c r="J3278" s="335" t="s">
        <v>5179</v>
      </c>
      <c r="K3278" s="335" t="s">
        <v>5193</v>
      </c>
      <c r="L3278" s="516">
        <v>17.39</v>
      </c>
      <c r="M3278" s="332">
        <f>ROUND(SUMIF(Anlagenbewegungsdaten_AV!B:B,A3278,Anlagenbewegungsdaten_AV!C:C),3)</f>
        <v>0</v>
      </c>
      <c r="N3278" s="330">
        <f>IF(ISBLANK(L3278),ROUND(SUMIF(Anlagenbewegungsdaten_AV!B:B,A3278,Anlagenbewegungsdaten_AV!D:D),2),ROUND(M3278*L3278%,2))</f>
        <v>0</v>
      </c>
      <c r="O3278" s="330">
        <f>ROUND(N3278-SUMIF(Anlagenbewegungsdaten_AV!B:B,A3278,Anlagenbewegungsdaten_AV!D:D),3)</f>
        <v>0</v>
      </c>
    </row>
    <row r="3279" spans="1:15" ht="15" customHeight="1" x14ac:dyDescent="0.25">
      <c r="A3279" s="263" t="s">
        <v>3920</v>
      </c>
      <c r="B3279" s="173" t="s">
        <v>2108</v>
      </c>
      <c r="C3279" s="174" t="s">
        <v>4050</v>
      </c>
      <c r="D3279" s="173" t="s">
        <v>1382</v>
      </c>
      <c r="E3279" s="173" t="s">
        <v>2483</v>
      </c>
      <c r="F3279" s="289">
        <v>19.78</v>
      </c>
      <c r="G3279" s="333">
        <f>ROUND(SUMIF(Anlagenbewegungsdaten!B:B,A3279,Anlagenbewegungsdaten!C:C),3)</f>
        <v>0</v>
      </c>
      <c r="H3279" s="334">
        <f>IF(ISBLANK(F3279),ROUND(SUMIF(Anlagenbewegungsdaten!B:B,A3279,Anlagenbewegungsdaten!D:D),2),ROUND(G3279*F3279%,2))</f>
        <v>0</v>
      </c>
      <c r="I3279" s="334">
        <f>ROUND((H3279-SUMIF(Anlagenbewegungsdaten!$B:$B,A3279,Anlagenbewegungsdaten!D:D)),3)</f>
        <v>0</v>
      </c>
      <c r="J3279" s="335" t="s">
        <v>5179</v>
      </c>
      <c r="K3279" s="335" t="s">
        <v>5193</v>
      </c>
      <c r="L3279" s="516">
        <v>15.82</v>
      </c>
      <c r="M3279" s="332">
        <f>ROUND(SUMIF(Anlagenbewegungsdaten_AV!B:B,A3279,Anlagenbewegungsdaten_AV!C:C),3)</f>
        <v>0</v>
      </c>
      <c r="N3279" s="330">
        <f>IF(ISBLANK(L3279),ROUND(SUMIF(Anlagenbewegungsdaten_AV!B:B,A3279,Anlagenbewegungsdaten_AV!D:D),2),ROUND(M3279*L3279%,2))</f>
        <v>0</v>
      </c>
      <c r="O3279" s="330">
        <f>ROUND(N3279-SUMIF(Anlagenbewegungsdaten_AV!B:B,A3279,Anlagenbewegungsdaten_AV!D:D),3)</f>
        <v>0</v>
      </c>
    </row>
    <row r="3280" spans="1:15" ht="15" customHeight="1" x14ac:dyDescent="0.25">
      <c r="A3280" s="263" t="s">
        <v>3921</v>
      </c>
      <c r="B3280" s="173" t="s">
        <v>2108</v>
      </c>
      <c r="C3280" s="174" t="s">
        <v>4050</v>
      </c>
      <c r="D3280" s="173" t="s">
        <v>1384</v>
      </c>
      <c r="E3280" s="173" t="s">
        <v>2486</v>
      </c>
      <c r="F3280" s="289">
        <v>22.72</v>
      </c>
      <c r="G3280" s="333">
        <f>ROUND(SUMIF(Anlagenbewegungsdaten!B:B,A3280,Anlagenbewegungsdaten!C:C),3)</f>
        <v>0</v>
      </c>
      <c r="H3280" s="334">
        <f>IF(ISBLANK(F3280),ROUND(SUMIF(Anlagenbewegungsdaten!B:B,A3280,Anlagenbewegungsdaten!D:D),2),ROUND(G3280*F3280%,2))</f>
        <v>0</v>
      </c>
      <c r="I3280" s="334">
        <f>ROUND((H3280-SUMIF(Anlagenbewegungsdaten!$B:$B,A3280,Anlagenbewegungsdaten!D:D)),3)</f>
        <v>0</v>
      </c>
      <c r="J3280" s="335" t="s">
        <v>5179</v>
      </c>
      <c r="K3280" s="335" t="s">
        <v>5193</v>
      </c>
      <c r="L3280" s="516">
        <v>18.18</v>
      </c>
      <c r="M3280" s="332">
        <f>ROUND(SUMIF(Anlagenbewegungsdaten_AV!B:B,A3280,Anlagenbewegungsdaten_AV!C:C),3)</f>
        <v>0</v>
      </c>
      <c r="N3280" s="330">
        <f>IF(ISBLANK(L3280),ROUND(SUMIF(Anlagenbewegungsdaten_AV!B:B,A3280,Anlagenbewegungsdaten_AV!D:D),2),ROUND(M3280*L3280%,2))</f>
        <v>0</v>
      </c>
      <c r="O3280" s="330">
        <f>ROUND(N3280-SUMIF(Anlagenbewegungsdaten_AV!B:B,A3280,Anlagenbewegungsdaten_AV!D:D),3)</f>
        <v>0</v>
      </c>
    </row>
    <row r="3281" spans="1:15" ht="15" customHeight="1" x14ac:dyDescent="0.25">
      <c r="A3281" s="263" t="s">
        <v>3922</v>
      </c>
      <c r="B3281" s="173" t="s">
        <v>2108</v>
      </c>
      <c r="C3281" s="174" t="s">
        <v>4050</v>
      </c>
      <c r="D3281" s="173" t="s">
        <v>1386</v>
      </c>
      <c r="E3281" s="173" t="s">
        <v>2483</v>
      </c>
      <c r="F3281" s="289">
        <v>20.76</v>
      </c>
      <c r="G3281" s="333">
        <f>ROUND(SUMIF(Anlagenbewegungsdaten!B:B,A3281,Anlagenbewegungsdaten!C:C),3)</f>
        <v>0</v>
      </c>
      <c r="H3281" s="334">
        <f>IF(ISBLANK(F3281),ROUND(SUMIF(Anlagenbewegungsdaten!B:B,A3281,Anlagenbewegungsdaten!D:D),2),ROUND(G3281*F3281%,2))</f>
        <v>0</v>
      </c>
      <c r="I3281" s="334">
        <f>ROUND((H3281-SUMIF(Anlagenbewegungsdaten!$B:$B,A3281,Anlagenbewegungsdaten!D:D)),3)</f>
        <v>0</v>
      </c>
      <c r="J3281" s="335" t="s">
        <v>5179</v>
      </c>
      <c r="K3281" s="335" t="s">
        <v>5193</v>
      </c>
      <c r="L3281" s="516">
        <v>16.61</v>
      </c>
      <c r="M3281" s="332">
        <f>ROUND(SUMIF(Anlagenbewegungsdaten_AV!B:B,A3281,Anlagenbewegungsdaten_AV!C:C),3)</f>
        <v>0</v>
      </c>
      <c r="N3281" s="330">
        <f>IF(ISBLANK(L3281),ROUND(SUMIF(Anlagenbewegungsdaten_AV!B:B,A3281,Anlagenbewegungsdaten_AV!D:D),2),ROUND(M3281*L3281%,2))</f>
        <v>0</v>
      </c>
      <c r="O3281" s="330">
        <f>ROUND(N3281-SUMIF(Anlagenbewegungsdaten_AV!B:B,A3281,Anlagenbewegungsdaten_AV!D:D),3)</f>
        <v>0</v>
      </c>
    </row>
    <row r="3282" spans="1:15" ht="15" customHeight="1" x14ac:dyDescent="0.25">
      <c r="A3282" s="263" t="s">
        <v>3923</v>
      </c>
      <c r="B3282" s="173" t="s">
        <v>2108</v>
      </c>
      <c r="C3282" s="174" t="s">
        <v>4050</v>
      </c>
      <c r="D3282" s="173" t="s">
        <v>1388</v>
      </c>
      <c r="E3282" s="173" t="s">
        <v>2486</v>
      </c>
      <c r="F3282" s="289">
        <v>23.700000000000003</v>
      </c>
      <c r="G3282" s="333">
        <f>ROUND(SUMIF(Anlagenbewegungsdaten!B:B,A3282,Anlagenbewegungsdaten!C:C),3)</f>
        <v>0</v>
      </c>
      <c r="H3282" s="334">
        <f>IF(ISBLANK(F3282),ROUND(SUMIF(Anlagenbewegungsdaten!B:B,A3282,Anlagenbewegungsdaten!D:D),2),ROUND(G3282*F3282%,2))</f>
        <v>0</v>
      </c>
      <c r="I3282" s="334">
        <f>ROUND((H3282-SUMIF(Anlagenbewegungsdaten!$B:$B,A3282,Anlagenbewegungsdaten!D:D)),3)</f>
        <v>0</v>
      </c>
      <c r="J3282" s="335" t="s">
        <v>5179</v>
      </c>
      <c r="K3282" s="335" t="s">
        <v>5193</v>
      </c>
      <c r="L3282" s="516">
        <v>18.96</v>
      </c>
      <c r="M3282" s="332">
        <f>ROUND(SUMIF(Anlagenbewegungsdaten_AV!B:B,A3282,Anlagenbewegungsdaten_AV!C:C),3)</f>
        <v>0</v>
      </c>
      <c r="N3282" s="330">
        <f>IF(ISBLANK(L3282),ROUND(SUMIF(Anlagenbewegungsdaten_AV!B:B,A3282,Anlagenbewegungsdaten_AV!D:D),2),ROUND(M3282*L3282%,2))</f>
        <v>0</v>
      </c>
      <c r="O3282" s="330">
        <f>ROUND(N3282-SUMIF(Anlagenbewegungsdaten_AV!B:B,A3282,Anlagenbewegungsdaten_AV!D:D),3)</f>
        <v>0</v>
      </c>
    </row>
    <row r="3283" spans="1:15" ht="15" customHeight="1" x14ac:dyDescent="0.25">
      <c r="A3283" s="263" t="s">
        <v>3924</v>
      </c>
      <c r="B3283" s="173" t="s">
        <v>2108</v>
      </c>
      <c r="C3283" s="174" t="s">
        <v>4050</v>
      </c>
      <c r="D3283" s="173" t="s">
        <v>1390</v>
      </c>
      <c r="E3283" s="173" t="s">
        <v>2483</v>
      </c>
      <c r="F3283" s="289">
        <v>10.96</v>
      </c>
      <c r="G3283" s="333">
        <f>ROUND(SUMIF(Anlagenbewegungsdaten!B:B,A3283,Anlagenbewegungsdaten!C:C),3)</f>
        <v>0</v>
      </c>
      <c r="H3283" s="334">
        <f>IF(ISBLANK(F3283),ROUND(SUMIF(Anlagenbewegungsdaten!B:B,A3283,Anlagenbewegungsdaten!D:D),2),ROUND(G3283*F3283%,2))</f>
        <v>0</v>
      </c>
      <c r="I3283" s="334">
        <f>ROUND((H3283-SUMIF(Anlagenbewegungsdaten!$B:$B,A3283,Anlagenbewegungsdaten!D:D)),3)</f>
        <v>0</v>
      </c>
      <c r="J3283" s="335" t="s">
        <v>5179</v>
      </c>
      <c r="K3283" s="335" t="s">
        <v>5193</v>
      </c>
      <c r="L3283" s="516">
        <v>8.77</v>
      </c>
      <c r="M3283" s="332">
        <f>ROUND(SUMIF(Anlagenbewegungsdaten_AV!B:B,A3283,Anlagenbewegungsdaten_AV!C:C),3)</f>
        <v>0</v>
      </c>
      <c r="N3283" s="330">
        <f>IF(ISBLANK(L3283),ROUND(SUMIF(Anlagenbewegungsdaten_AV!B:B,A3283,Anlagenbewegungsdaten_AV!D:D),2),ROUND(M3283*L3283%,2))</f>
        <v>0</v>
      </c>
      <c r="O3283" s="330">
        <f>ROUND(N3283-SUMIF(Anlagenbewegungsdaten_AV!B:B,A3283,Anlagenbewegungsdaten_AV!D:D),3)</f>
        <v>0</v>
      </c>
    </row>
    <row r="3284" spans="1:15" ht="15" customHeight="1" x14ac:dyDescent="0.25">
      <c r="A3284" s="263" t="s">
        <v>3925</v>
      </c>
      <c r="B3284" s="173" t="s">
        <v>2108</v>
      </c>
      <c r="C3284" s="174" t="s">
        <v>4050</v>
      </c>
      <c r="D3284" s="173" t="s">
        <v>1392</v>
      </c>
      <c r="E3284" s="173" t="s">
        <v>2486</v>
      </c>
      <c r="F3284" s="289">
        <v>13.9</v>
      </c>
      <c r="G3284" s="333">
        <f>ROUND(SUMIF(Anlagenbewegungsdaten!B:B,A3284,Anlagenbewegungsdaten!C:C),3)</f>
        <v>0</v>
      </c>
      <c r="H3284" s="334">
        <f>IF(ISBLANK(F3284),ROUND(SUMIF(Anlagenbewegungsdaten!B:B,A3284,Anlagenbewegungsdaten!D:D),2),ROUND(G3284*F3284%,2))</f>
        <v>0</v>
      </c>
      <c r="I3284" s="334">
        <f>ROUND((H3284-SUMIF(Anlagenbewegungsdaten!$B:$B,A3284,Anlagenbewegungsdaten!D:D)),3)</f>
        <v>0</v>
      </c>
      <c r="J3284" s="335" t="s">
        <v>5179</v>
      </c>
      <c r="K3284" s="335" t="s">
        <v>5193</v>
      </c>
      <c r="L3284" s="516">
        <v>11.12</v>
      </c>
      <c r="M3284" s="332">
        <f>ROUND(SUMIF(Anlagenbewegungsdaten_AV!B:B,A3284,Anlagenbewegungsdaten_AV!C:C),3)</f>
        <v>0</v>
      </c>
      <c r="N3284" s="330">
        <f>IF(ISBLANK(L3284),ROUND(SUMIF(Anlagenbewegungsdaten_AV!B:B,A3284,Anlagenbewegungsdaten_AV!D:D),2),ROUND(M3284*L3284%,2))</f>
        <v>0</v>
      </c>
      <c r="O3284" s="330">
        <f>ROUND(N3284-SUMIF(Anlagenbewegungsdaten_AV!B:B,A3284,Anlagenbewegungsdaten_AV!D:D),3)</f>
        <v>0</v>
      </c>
    </row>
    <row r="3285" spans="1:15" ht="15" customHeight="1" x14ac:dyDescent="0.25">
      <c r="A3285" s="263" t="s">
        <v>3926</v>
      </c>
      <c r="B3285" s="173" t="s">
        <v>2108</v>
      </c>
      <c r="C3285" s="174" t="s">
        <v>4050</v>
      </c>
      <c r="D3285" s="174" t="s">
        <v>1394</v>
      </c>
      <c r="E3285" s="173" t="s">
        <v>2483</v>
      </c>
      <c r="F3285" s="289">
        <v>11.94</v>
      </c>
      <c r="G3285" s="333">
        <f>ROUND(SUMIF(Anlagenbewegungsdaten!B:B,A3285,Anlagenbewegungsdaten!C:C),3)</f>
        <v>0</v>
      </c>
      <c r="H3285" s="334">
        <f>IF(ISBLANK(F3285),ROUND(SUMIF(Anlagenbewegungsdaten!B:B,A3285,Anlagenbewegungsdaten!D:D),2),ROUND(G3285*F3285%,2))</f>
        <v>0</v>
      </c>
      <c r="I3285" s="334">
        <f>ROUND((H3285-SUMIF(Anlagenbewegungsdaten!$B:$B,A3285,Anlagenbewegungsdaten!D:D)),3)</f>
        <v>0</v>
      </c>
      <c r="J3285" s="335" t="s">
        <v>5179</v>
      </c>
      <c r="K3285" s="335" t="s">
        <v>5193</v>
      </c>
      <c r="L3285" s="516">
        <v>9.5500000000000007</v>
      </c>
      <c r="M3285" s="332">
        <f>ROUND(SUMIF(Anlagenbewegungsdaten_AV!B:B,A3285,Anlagenbewegungsdaten_AV!C:C),3)</f>
        <v>0</v>
      </c>
      <c r="N3285" s="330">
        <f>IF(ISBLANK(L3285),ROUND(SUMIF(Anlagenbewegungsdaten_AV!B:B,A3285,Anlagenbewegungsdaten_AV!D:D),2),ROUND(M3285*L3285%,2))</f>
        <v>0</v>
      </c>
      <c r="O3285" s="330">
        <f>ROUND(N3285-SUMIF(Anlagenbewegungsdaten_AV!B:B,A3285,Anlagenbewegungsdaten_AV!D:D),3)</f>
        <v>0</v>
      </c>
    </row>
    <row r="3286" spans="1:15" ht="15" customHeight="1" x14ac:dyDescent="0.25">
      <c r="A3286" s="263" t="s">
        <v>3927</v>
      </c>
      <c r="B3286" s="173" t="s">
        <v>2108</v>
      </c>
      <c r="C3286" s="174" t="s">
        <v>4050</v>
      </c>
      <c r="D3286" s="174" t="s">
        <v>1396</v>
      </c>
      <c r="E3286" s="173" t="s">
        <v>2486</v>
      </c>
      <c r="F3286" s="289">
        <v>14.879999999999999</v>
      </c>
      <c r="G3286" s="333">
        <f>ROUND(SUMIF(Anlagenbewegungsdaten!B:B,A3286,Anlagenbewegungsdaten!C:C),3)</f>
        <v>0</v>
      </c>
      <c r="H3286" s="334">
        <f>IF(ISBLANK(F3286),ROUND(SUMIF(Anlagenbewegungsdaten!B:B,A3286,Anlagenbewegungsdaten!D:D),2),ROUND(G3286*F3286%,2))</f>
        <v>0</v>
      </c>
      <c r="I3286" s="334">
        <f>ROUND((H3286-SUMIF(Anlagenbewegungsdaten!$B:$B,A3286,Anlagenbewegungsdaten!D:D)),3)</f>
        <v>0</v>
      </c>
      <c r="J3286" s="335" t="s">
        <v>5179</v>
      </c>
      <c r="K3286" s="335" t="s">
        <v>5193</v>
      </c>
      <c r="L3286" s="516">
        <v>11.9</v>
      </c>
      <c r="M3286" s="332">
        <f>ROUND(SUMIF(Anlagenbewegungsdaten_AV!B:B,A3286,Anlagenbewegungsdaten_AV!C:C),3)</f>
        <v>0</v>
      </c>
      <c r="N3286" s="330">
        <f>IF(ISBLANK(L3286),ROUND(SUMIF(Anlagenbewegungsdaten_AV!B:B,A3286,Anlagenbewegungsdaten_AV!D:D),2),ROUND(M3286*L3286%,2))</f>
        <v>0</v>
      </c>
      <c r="O3286" s="330">
        <f>ROUND(N3286-SUMIF(Anlagenbewegungsdaten_AV!B:B,A3286,Anlagenbewegungsdaten_AV!D:D),3)</f>
        <v>0</v>
      </c>
    </row>
    <row r="3287" spans="1:15" ht="15" customHeight="1" x14ac:dyDescent="0.25">
      <c r="A3287" s="263" t="s">
        <v>3928</v>
      </c>
      <c r="B3287" s="173" t="s">
        <v>2108</v>
      </c>
      <c r="C3287" s="174" t="s">
        <v>4050</v>
      </c>
      <c r="D3287" s="173" t="s">
        <v>1398</v>
      </c>
      <c r="E3287" s="173" t="s">
        <v>2483</v>
      </c>
      <c r="F3287" s="289">
        <v>16.84</v>
      </c>
      <c r="G3287" s="333">
        <f>ROUND(SUMIF(Anlagenbewegungsdaten!B:B,A3287,Anlagenbewegungsdaten!C:C),3)</f>
        <v>0</v>
      </c>
      <c r="H3287" s="334">
        <f>IF(ISBLANK(F3287),ROUND(SUMIF(Anlagenbewegungsdaten!B:B,A3287,Anlagenbewegungsdaten!D:D),2),ROUND(G3287*F3287%,2))</f>
        <v>0</v>
      </c>
      <c r="I3287" s="334">
        <f>ROUND((H3287-SUMIF(Anlagenbewegungsdaten!$B:$B,A3287,Anlagenbewegungsdaten!D:D)),3)</f>
        <v>0</v>
      </c>
      <c r="J3287" s="335" t="s">
        <v>5179</v>
      </c>
      <c r="K3287" s="335" t="s">
        <v>5193</v>
      </c>
      <c r="L3287" s="516">
        <v>13.47</v>
      </c>
      <c r="M3287" s="332">
        <f>ROUND(SUMIF(Anlagenbewegungsdaten_AV!B:B,A3287,Anlagenbewegungsdaten_AV!C:C),3)</f>
        <v>0</v>
      </c>
      <c r="N3287" s="330">
        <f>IF(ISBLANK(L3287),ROUND(SUMIF(Anlagenbewegungsdaten_AV!B:B,A3287,Anlagenbewegungsdaten_AV!D:D),2),ROUND(M3287*L3287%,2))</f>
        <v>0</v>
      </c>
      <c r="O3287" s="330">
        <f>ROUND(N3287-SUMIF(Anlagenbewegungsdaten_AV!B:B,A3287,Anlagenbewegungsdaten_AV!D:D),3)</f>
        <v>0</v>
      </c>
    </row>
    <row r="3288" spans="1:15" ht="15" customHeight="1" x14ac:dyDescent="0.25">
      <c r="A3288" s="263" t="s">
        <v>3929</v>
      </c>
      <c r="B3288" s="173" t="s">
        <v>2108</v>
      </c>
      <c r="C3288" s="174" t="s">
        <v>4050</v>
      </c>
      <c r="D3288" s="173" t="s">
        <v>1400</v>
      </c>
      <c r="E3288" s="173" t="s">
        <v>2486</v>
      </c>
      <c r="F3288" s="289">
        <v>19.78</v>
      </c>
      <c r="G3288" s="333">
        <f>ROUND(SUMIF(Anlagenbewegungsdaten!B:B,A3288,Anlagenbewegungsdaten!C:C),3)</f>
        <v>0</v>
      </c>
      <c r="H3288" s="334">
        <f>IF(ISBLANK(F3288),ROUND(SUMIF(Anlagenbewegungsdaten!B:B,A3288,Anlagenbewegungsdaten!D:D),2),ROUND(G3288*F3288%,2))</f>
        <v>0</v>
      </c>
      <c r="I3288" s="334">
        <f>ROUND((H3288-SUMIF(Anlagenbewegungsdaten!$B:$B,A3288,Anlagenbewegungsdaten!D:D)),3)</f>
        <v>0</v>
      </c>
      <c r="J3288" s="335" t="s">
        <v>5179</v>
      </c>
      <c r="K3288" s="335" t="s">
        <v>5193</v>
      </c>
      <c r="L3288" s="516">
        <v>15.82</v>
      </c>
      <c r="M3288" s="332">
        <f>ROUND(SUMIF(Anlagenbewegungsdaten_AV!B:B,A3288,Anlagenbewegungsdaten_AV!C:C),3)</f>
        <v>0</v>
      </c>
      <c r="N3288" s="330">
        <f>IF(ISBLANK(L3288),ROUND(SUMIF(Anlagenbewegungsdaten_AV!B:B,A3288,Anlagenbewegungsdaten_AV!D:D),2),ROUND(M3288*L3288%,2))</f>
        <v>0</v>
      </c>
      <c r="O3288" s="330">
        <f>ROUND(N3288-SUMIF(Anlagenbewegungsdaten_AV!B:B,A3288,Anlagenbewegungsdaten_AV!D:D),3)</f>
        <v>0</v>
      </c>
    </row>
    <row r="3289" spans="1:15" ht="15" customHeight="1" x14ac:dyDescent="0.25">
      <c r="A3289" s="263" t="s">
        <v>3930</v>
      </c>
      <c r="B3289" s="173" t="s">
        <v>2108</v>
      </c>
      <c r="C3289" s="174" t="s">
        <v>4050</v>
      </c>
      <c r="D3289" s="174" t="s">
        <v>1402</v>
      </c>
      <c r="E3289" s="173" t="s">
        <v>2483</v>
      </c>
      <c r="F3289" s="289">
        <v>17.82</v>
      </c>
      <c r="G3289" s="333">
        <f>ROUND(SUMIF(Anlagenbewegungsdaten!B:B,A3289,Anlagenbewegungsdaten!C:C),3)</f>
        <v>0</v>
      </c>
      <c r="H3289" s="334">
        <f>IF(ISBLANK(F3289),ROUND(SUMIF(Anlagenbewegungsdaten!B:B,A3289,Anlagenbewegungsdaten!D:D),2),ROUND(G3289*F3289%,2))</f>
        <v>0</v>
      </c>
      <c r="I3289" s="334">
        <f>ROUND((H3289-SUMIF(Anlagenbewegungsdaten!$B:$B,A3289,Anlagenbewegungsdaten!D:D)),3)</f>
        <v>0</v>
      </c>
      <c r="J3289" s="335" t="s">
        <v>5179</v>
      </c>
      <c r="K3289" s="335" t="s">
        <v>5193</v>
      </c>
      <c r="L3289" s="516">
        <v>14.26</v>
      </c>
      <c r="M3289" s="332">
        <f>ROUND(SUMIF(Anlagenbewegungsdaten_AV!B:B,A3289,Anlagenbewegungsdaten_AV!C:C),3)</f>
        <v>0</v>
      </c>
      <c r="N3289" s="330">
        <f>IF(ISBLANK(L3289),ROUND(SUMIF(Anlagenbewegungsdaten_AV!B:B,A3289,Anlagenbewegungsdaten_AV!D:D),2),ROUND(M3289*L3289%,2))</f>
        <v>0</v>
      </c>
      <c r="O3289" s="330">
        <f>ROUND(N3289-SUMIF(Anlagenbewegungsdaten_AV!B:B,A3289,Anlagenbewegungsdaten_AV!D:D),3)</f>
        <v>0</v>
      </c>
    </row>
    <row r="3290" spans="1:15" ht="15" customHeight="1" x14ac:dyDescent="0.25">
      <c r="A3290" s="263" t="s">
        <v>3931</v>
      </c>
      <c r="B3290" s="173" t="s">
        <v>2108</v>
      </c>
      <c r="C3290" s="174" t="s">
        <v>4050</v>
      </c>
      <c r="D3290" s="174" t="s">
        <v>1404</v>
      </c>
      <c r="E3290" s="173" t="s">
        <v>2486</v>
      </c>
      <c r="F3290" s="289">
        <v>20.76</v>
      </c>
      <c r="G3290" s="333">
        <f>ROUND(SUMIF(Anlagenbewegungsdaten!B:B,A3290,Anlagenbewegungsdaten!C:C),3)</f>
        <v>0</v>
      </c>
      <c r="H3290" s="334">
        <f>IF(ISBLANK(F3290),ROUND(SUMIF(Anlagenbewegungsdaten!B:B,A3290,Anlagenbewegungsdaten!D:D),2),ROUND(G3290*F3290%,2))</f>
        <v>0</v>
      </c>
      <c r="I3290" s="334">
        <f>ROUND((H3290-SUMIF(Anlagenbewegungsdaten!$B:$B,A3290,Anlagenbewegungsdaten!D:D)),3)</f>
        <v>0</v>
      </c>
      <c r="J3290" s="335" t="s">
        <v>5179</v>
      </c>
      <c r="K3290" s="335" t="s">
        <v>5193</v>
      </c>
      <c r="L3290" s="516">
        <v>16.61</v>
      </c>
      <c r="M3290" s="332">
        <f>ROUND(SUMIF(Anlagenbewegungsdaten_AV!B:B,A3290,Anlagenbewegungsdaten_AV!C:C),3)</f>
        <v>0</v>
      </c>
      <c r="N3290" s="330">
        <f>IF(ISBLANK(L3290),ROUND(SUMIF(Anlagenbewegungsdaten_AV!B:B,A3290,Anlagenbewegungsdaten_AV!D:D),2),ROUND(M3290*L3290%,2))</f>
        <v>0</v>
      </c>
      <c r="O3290" s="330">
        <f>ROUND(N3290-SUMIF(Anlagenbewegungsdaten_AV!B:B,A3290,Anlagenbewegungsdaten_AV!D:D),3)</f>
        <v>0</v>
      </c>
    </row>
    <row r="3291" spans="1:15" ht="15" customHeight="1" x14ac:dyDescent="0.25">
      <c r="A3291" s="263" t="s">
        <v>3932</v>
      </c>
      <c r="B3291" s="173" t="s">
        <v>2108</v>
      </c>
      <c r="C3291" s="174" t="s">
        <v>4050</v>
      </c>
      <c r="D3291" s="173" t="s">
        <v>1406</v>
      </c>
      <c r="E3291" s="173" t="s">
        <v>2483</v>
      </c>
      <c r="F3291" s="289">
        <v>17.82</v>
      </c>
      <c r="G3291" s="333">
        <f>ROUND(SUMIF(Anlagenbewegungsdaten!B:B,A3291,Anlagenbewegungsdaten!C:C),3)</f>
        <v>0</v>
      </c>
      <c r="H3291" s="334">
        <f>IF(ISBLANK(F3291),ROUND(SUMIF(Anlagenbewegungsdaten!B:B,A3291,Anlagenbewegungsdaten!D:D),2),ROUND(G3291*F3291%,2))</f>
        <v>0</v>
      </c>
      <c r="I3291" s="334">
        <f>ROUND((H3291-SUMIF(Anlagenbewegungsdaten!$B:$B,A3291,Anlagenbewegungsdaten!D:D)),3)</f>
        <v>0</v>
      </c>
      <c r="J3291" s="335" t="s">
        <v>5179</v>
      </c>
      <c r="K3291" s="335" t="s">
        <v>5193</v>
      </c>
      <c r="L3291" s="516">
        <v>14.26</v>
      </c>
      <c r="M3291" s="332">
        <f>ROUND(SUMIF(Anlagenbewegungsdaten_AV!B:B,A3291,Anlagenbewegungsdaten_AV!C:C),3)</f>
        <v>0</v>
      </c>
      <c r="N3291" s="330">
        <f>IF(ISBLANK(L3291),ROUND(SUMIF(Anlagenbewegungsdaten_AV!B:B,A3291,Anlagenbewegungsdaten_AV!D:D),2),ROUND(M3291*L3291%,2))</f>
        <v>0</v>
      </c>
      <c r="O3291" s="330">
        <f>ROUND(N3291-SUMIF(Anlagenbewegungsdaten_AV!B:B,A3291,Anlagenbewegungsdaten_AV!D:D),3)</f>
        <v>0</v>
      </c>
    </row>
    <row r="3292" spans="1:15" ht="15" customHeight="1" x14ac:dyDescent="0.25">
      <c r="A3292" s="263" t="s">
        <v>3933</v>
      </c>
      <c r="B3292" s="173" t="s">
        <v>2108</v>
      </c>
      <c r="C3292" s="174" t="s">
        <v>4050</v>
      </c>
      <c r="D3292" s="173" t="s">
        <v>1408</v>
      </c>
      <c r="E3292" s="173" t="s">
        <v>2486</v>
      </c>
      <c r="F3292" s="289">
        <v>20.76</v>
      </c>
      <c r="G3292" s="333">
        <f>ROUND(SUMIF(Anlagenbewegungsdaten!B:B,A3292,Anlagenbewegungsdaten!C:C),3)</f>
        <v>0</v>
      </c>
      <c r="H3292" s="334">
        <f>IF(ISBLANK(F3292),ROUND(SUMIF(Anlagenbewegungsdaten!B:B,A3292,Anlagenbewegungsdaten!D:D),2),ROUND(G3292*F3292%,2))</f>
        <v>0</v>
      </c>
      <c r="I3292" s="334">
        <f>ROUND((H3292-SUMIF(Anlagenbewegungsdaten!$B:$B,A3292,Anlagenbewegungsdaten!D:D)),3)</f>
        <v>0</v>
      </c>
      <c r="J3292" s="335" t="s">
        <v>5179</v>
      </c>
      <c r="K3292" s="335" t="s">
        <v>5193</v>
      </c>
      <c r="L3292" s="516">
        <v>16.61</v>
      </c>
      <c r="M3292" s="332">
        <f>ROUND(SUMIF(Anlagenbewegungsdaten_AV!B:B,A3292,Anlagenbewegungsdaten_AV!C:C),3)</f>
        <v>0</v>
      </c>
      <c r="N3292" s="330">
        <f>IF(ISBLANK(L3292),ROUND(SUMIF(Anlagenbewegungsdaten_AV!B:B,A3292,Anlagenbewegungsdaten_AV!D:D),2),ROUND(M3292*L3292%,2))</f>
        <v>0</v>
      </c>
      <c r="O3292" s="330">
        <f>ROUND(N3292-SUMIF(Anlagenbewegungsdaten_AV!B:B,A3292,Anlagenbewegungsdaten_AV!D:D),3)</f>
        <v>0</v>
      </c>
    </row>
    <row r="3293" spans="1:15" ht="15" customHeight="1" x14ac:dyDescent="0.25">
      <c r="A3293" s="263" t="s">
        <v>3934</v>
      </c>
      <c r="B3293" s="173" t="s">
        <v>2108</v>
      </c>
      <c r="C3293" s="174" t="s">
        <v>4050</v>
      </c>
      <c r="D3293" s="173" t="s">
        <v>1410</v>
      </c>
      <c r="E3293" s="173" t="s">
        <v>2483</v>
      </c>
      <c r="F3293" s="289">
        <v>18.8</v>
      </c>
      <c r="G3293" s="333">
        <f>ROUND(SUMIF(Anlagenbewegungsdaten!B:B,A3293,Anlagenbewegungsdaten!C:C),3)</f>
        <v>0</v>
      </c>
      <c r="H3293" s="334">
        <f>IF(ISBLANK(F3293),ROUND(SUMIF(Anlagenbewegungsdaten!B:B,A3293,Anlagenbewegungsdaten!D:D),2),ROUND(G3293*F3293%,2))</f>
        <v>0</v>
      </c>
      <c r="I3293" s="334">
        <f>ROUND((H3293-SUMIF(Anlagenbewegungsdaten!$B:$B,A3293,Anlagenbewegungsdaten!D:D)),3)</f>
        <v>0</v>
      </c>
      <c r="J3293" s="335" t="s">
        <v>5179</v>
      </c>
      <c r="K3293" s="335" t="s">
        <v>5193</v>
      </c>
      <c r="L3293" s="516">
        <v>15.04</v>
      </c>
      <c r="M3293" s="332">
        <f>ROUND(SUMIF(Anlagenbewegungsdaten_AV!B:B,A3293,Anlagenbewegungsdaten_AV!C:C),3)</f>
        <v>0</v>
      </c>
      <c r="N3293" s="330">
        <f>IF(ISBLANK(L3293),ROUND(SUMIF(Anlagenbewegungsdaten_AV!B:B,A3293,Anlagenbewegungsdaten_AV!D:D),2),ROUND(M3293*L3293%,2))</f>
        <v>0</v>
      </c>
      <c r="O3293" s="330">
        <f>ROUND(N3293-SUMIF(Anlagenbewegungsdaten_AV!B:B,A3293,Anlagenbewegungsdaten_AV!D:D),3)</f>
        <v>0</v>
      </c>
    </row>
    <row r="3294" spans="1:15" ht="15" customHeight="1" x14ac:dyDescent="0.25">
      <c r="A3294" s="263" t="s">
        <v>3935</v>
      </c>
      <c r="B3294" s="173" t="s">
        <v>2108</v>
      </c>
      <c r="C3294" s="174" t="s">
        <v>4050</v>
      </c>
      <c r="D3294" s="173" t="s">
        <v>1412</v>
      </c>
      <c r="E3294" s="173" t="s">
        <v>2486</v>
      </c>
      <c r="F3294" s="289">
        <v>21.740000000000002</v>
      </c>
      <c r="G3294" s="333">
        <f>ROUND(SUMIF(Anlagenbewegungsdaten!B:B,A3294,Anlagenbewegungsdaten!C:C),3)</f>
        <v>0</v>
      </c>
      <c r="H3294" s="334">
        <f>IF(ISBLANK(F3294),ROUND(SUMIF(Anlagenbewegungsdaten!B:B,A3294,Anlagenbewegungsdaten!D:D),2),ROUND(G3294*F3294%,2))</f>
        <v>0</v>
      </c>
      <c r="I3294" s="334">
        <f>ROUND((H3294-SUMIF(Anlagenbewegungsdaten!$B:$B,A3294,Anlagenbewegungsdaten!D:D)),3)</f>
        <v>0</v>
      </c>
      <c r="J3294" s="335" t="s">
        <v>5179</v>
      </c>
      <c r="K3294" s="335" t="s">
        <v>5193</v>
      </c>
      <c r="L3294" s="516">
        <v>17.39</v>
      </c>
      <c r="M3294" s="332">
        <f>ROUND(SUMIF(Anlagenbewegungsdaten_AV!B:B,A3294,Anlagenbewegungsdaten_AV!C:C),3)</f>
        <v>0</v>
      </c>
      <c r="N3294" s="330">
        <f>IF(ISBLANK(L3294),ROUND(SUMIF(Anlagenbewegungsdaten_AV!B:B,A3294,Anlagenbewegungsdaten_AV!D:D),2),ROUND(M3294*L3294%,2))</f>
        <v>0</v>
      </c>
      <c r="O3294" s="330">
        <f>ROUND(N3294-SUMIF(Anlagenbewegungsdaten_AV!B:B,A3294,Anlagenbewegungsdaten_AV!D:D),3)</f>
        <v>0</v>
      </c>
    </row>
    <row r="3295" spans="1:15" ht="15" customHeight="1" x14ac:dyDescent="0.25">
      <c r="A3295" s="263" t="s">
        <v>3936</v>
      </c>
      <c r="B3295" s="173" t="s">
        <v>2108</v>
      </c>
      <c r="C3295" s="174" t="s">
        <v>4050</v>
      </c>
      <c r="D3295" s="173" t="s">
        <v>1414</v>
      </c>
      <c r="E3295" s="173" t="s">
        <v>2483</v>
      </c>
      <c r="F3295" s="289">
        <v>19.78</v>
      </c>
      <c r="G3295" s="333">
        <f>ROUND(SUMIF(Anlagenbewegungsdaten!B:B,A3295,Anlagenbewegungsdaten!C:C),3)</f>
        <v>0</v>
      </c>
      <c r="H3295" s="334">
        <f>IF(ISBLANK(F3295),ROUND(SUMIF(Anlagenbewegungsdaten!B:B,A3295,Anlagenbewegungsdaten!D:D),2),ROUND(G3295*F3295%,2))</f>
        <v>0</v>
      </c>
      <c r="I3295" s="334">
        <f>ROUND((H3295-SUMIF(Anlagenbewegungsdaten!$B:$B,A3295,Anlagenbewegungsdaten!D:D)),3)</f>
        <v>0</v>
      </c>
      <c r="J3295" s="335" t="s">
        <v>5179</v>
      </c>
      <c r="K3295" s="335" t="s">
        <v>5193</v>
      </c>
      <c r="L3295" s="516">
        <v>15.82</v>
      </c>
      <c r="M3295" s="332">
        <f>ROUND(SUMIF(Anlagenbewegungsdaten_AV!B:B,A3295,Anlagenbewegungsdaten_AV!C:C),3)</f>
        <v>0</v>
      </c>
      <c r="N3295" s="330">
        <f>IF(ISBLANK(L3295),ROUND(SUMIF(Anlagenbewegungsdaten_AV!B:B,A3295,Anlagenbewegungsdaten_AV!D:D),2),ROUND(M3295*L3295%,2))</f>
        <v>0</v>
      </c>
      <c r="O3295" s="330">
        <f>ROUND(N3295-SUMIF(Anlagenbewegungsdaten_AV!B:B,A3295,Anlagenbewegungsdaten_AV!D:D),3)</f>
        <v>0</v>
      </c>
    </row>
    <row r="3296" spans="1:15" ht="15" customHeight="1" x14ac:dyDescent="0.25">
      <c r="A3296" s="263" t="s">
        <v>3937</v>
      </c>
      <c r="B3296" s="173" t="s">
        <v>2108</v>
      </c>
      <c r="C3296" s="174" t="s">
        <v>4050</v>
      </c>
      <c r="D3296" s="173" t="s">
        <v>1416</v>
      </c>
      <c r="E3296" s="173" t="s">
        <v>2486</v>
      </c>
      <c r="F3296" s="289">
        <v>22.72</v>
      </c>
      <c r="G3296" s="333">
        <f>ROUND(SUMIF(Anlagenbewegungsdaten!B:B,A3296,Anlagenbewegungsdaten!C:C),3)</f>
        <v>0</v>
      </c>
      <c r="H3296" s="334">
        <f>IF(ISBLANK(F3296),ROUND(SUMIF(Anlagenbewegungsdaten!B:B,A3296,Anlagenbewegungsdaten!D:D),2),ROUND(G3296*F3296%,2))</f>
        <v>0</v>
      </c>
      <c r="I3296" s="334">
        <f>ROUND((H3296-SUMIF(Anlagenbewegungsdaten!$B:$B,A3296,Anlagenbewegungsdaten!D:D)),3)</f>
        <v>0</v>
      </c>
      <c r="J3296" s="335" t="s">
        <v>5179</v>
      </c>
      <c r="K3296" s="335" t="s">
        <v>5193</v>
      </c>
      <c r="L3296" s="516">
        <v>18.18</v>
      </c>
      <c r="M3296" s="332">
        <f>ROUND(SUMIF(Anlagenbewegungsdaten_AV!B:B,A3296,Anlagenbewegungsdaten_AV!C:C),3)</f>
        <v>0</v>
      </c>
      <c r="N3296" s="330">
        <f>IF(ISBLANK(L3296),ROUND(SUMIF(Anlagenbewegungsdaten_AV!B:B,A3296,Anlagenbewegungsdaten_AV!D:D),2),ROUND(M3296*L3296%,2))</f>
        <v>0</v>
      </c>
      <c r="O3296" s="330">
        <f>ROUND(N3296-SUMIF(Anlagenbewegungsdaten_AV!B:B,A3296,Anlagenbewegungsdaten_AV!D:D),3)</f>
        <v>0</v>
      </c>
    </row>
    <row r="3297" spans="1:15" ht="15" customHeight="1" x14ac:dyDescent="0.25">
      <c r="A3297" s="263" t="s">
        <v>3938</v>
      </c>
      <c r="B3297" s="173" t="s">
        <v>2108</v>
      </c>
      <c r="C3297" s="174" t="s">
        <v>4050</v>
      </c>
      <c r="D3297" s="173" t="s">
        <v>1418</v>
      </c>
      <c r="E3297" s="173" t="s">
        <v>2483</v>
      </c>
      <c r="F3297" s="289">
        <v>20.76</v>
      </c>
      <c r="G3297" s="333">
        <f>ROUND(SUMIF(Anlagenbewegungsdaten!B:B,A3297,Anlagenbewegungsdaten!C:C),3)</f>
        <v>0</v>
      </c>
      <c r="H3297" s="334">
        <f>IF(ISBLANK(F3297),ROUND(SUMIF(Anlagenbewegungsdaten!B:B,A3297,Anlagenbewegungsdaten!D:D),2),ROUND(G3297*F3297%,2))</f>
        <v>0</v>
      </c>
      <c r="I3297" s="334">
        <f>ROUND((H3297-SUMIF(Anlagenbewegungsdaten!$B:$B,A3297,Anlagenbewegungsdaten!D:D)),3)</f>
        <v>0</v>
      </c>
      <c r="J3297" s="335" t="s">
        <v>5179</v>
      </c>
      <c r="K3297" s="335" t="s">
        <v>5193</v>
      </c>
      <c r="L3297" s="516">
        <v>16.61</v>
      </c>
      <c r="M3297" s="332">
        <f>ROUND(SUMIF(Anlagenbewegungsdaten_AV!B:B,A3297,Anlagenbewegungsdaten_AV!C:C),3)</f>
        <v>0</v>
      </c>
      <c r="N3297" s="330">
        <f>IF(ISBLANK(L3297),ROUND(SUMIF(Anlagenbewegungsdaten_AV!B:B,A3297,Anlagenbewegungsdaten_AV!D:D),2),ROUND(M3297*L3297%,2))</f>
        <v>0</v>
      </c>
      <c r="O3297" s="330">
        <f>ROUND(N3297-SUMIF(Anlagenbewegungsdaten_AV!B:B,A3297,Anlagenbewegungsdaten_AV!D:D),3)</f>
        <v>0</v>
      </c>
    </row>
    <row r="3298" spans="1:15" ht="15" customHeight="1" x14ac:dyDescent="0.25">
      <c r="A3298" s="263" t="s">
        <v>3939</v>
      </c>
      <c r="B3298" s="173" t="s">
        <v>2108</v>
      </c>
      <c r="C3298" s="174" t="s">
        <v>4050</v>
      </c>
      <c r="D3298" s="173" t="s">
        <v>1420</v>
      </c>
      <c r="E3298" s="173" t="s">
        <v>2486</v>
      </c>
      <c r="F3298" s="289">
        <v>23.7</v>
      </c>
      <c r="G3298" s="333">
        <f>ROUND(SUMIF(Anlagenbewegungsdaten!B:B,A3298,Anlagenbewegungsdaten!C:C),3)</f>
        <v>0</v>
      </c>
      <c r="H3298" s="334">
        <f>IF(ISBLANK(F3298),ROUND(SUMIF(Anlagenbewegungsdaten!B:B,A3298,Anlagenbewegungsdaten!D:D),2),ROUND(G3298*F3298%,2))</f>
        <v>0</v>
      </c>
      <c r="I3298" s="334">
        <f>ROUND((H3298-SUMIF(Anlagenbewegungsdaten!$B:$B,A3298,Anlagenbewegungsdaten!D:D)),3)</f>
        <v>0</v>
      </c>
      <c r="J3298" s="335" t="s">
        <v>5179</v>
      </c>
      <c r="K3298" s="335" t="s">
        <v>5193</v>
      </c>
      <c r="L3298" s="516">
        <v>18.96</v>
      </c>
      <c r="M3298" s="332">
        <f>ROUND(SUMIF(Anlagenbewegungsdaten_AV!B:B,A3298,Anlagenbewegungsdaten_AV!C:C),3)</f>
        <v>0</v>
      </c>
      <c r="N3298" s="330">
        <f>IF(ISBLANK(L3298),ROUND(SUMIF(Anlagenbewegungsdaten_AV!B:B,A3298,Anlagenbewegungsdaten_AV!D:D),2),ROUND(M3298*L3298%,2))</f>
        <v>0</v>
      </c>
      <c r="O3298" s="330">
        <f>ROUND(N3298-SUMIF(Anlagenbewegungsdaten_AV!B:B,A3298,Anlagenbewegungsdaten_AV!D:D),3)</f>
        <v>0</v>
      </c>
    </row>
    <row r="3299" spans="1:15" ht="15" customHeight="1" x14ac:dyDescent="0.25">
      <c r="A3299" s="263" t="s">
        <v>3940</v>
      </c>
      <c r="B3299" s="173" t="s">
        <v>2108</v>
      </c>
      <c r="C3299" s="174" t="s">
        <v>4050</v>
      </c>
      <c r="D3299" s="173" t="s">
        <v>1422</v>
      </c>
      <c r="E3299" s="173" t="s">
        <v>2483</v>
      </c>
      <c r="F3299" s="289">
        <v>18.8</v>
      </c>
      <c r="G3299" s="333">
        <f>ROUND(SUMIF(Anlagenbewegungsdaten!B:B,A3299,Anlagenbewegungsdaten!C:C),3)</f>
        <v>0</v>
      </c>
      <c r="H3299" s="334">
        <f>IF(ISBLANK(F3299),ROUND(SUMIF(Anlagenbewegungsdaten!B:B,A3299,Anlagenbewegungsdaten!D:D),2),ROUND(G3299*F3299%,2))</f>
        <v>0</v>
      </c>
      <c r="I3299" s="334">
        <f>ROUND((H3299-SUMIF(Anlagenbewegungsdaten!$B:$B,A3299,Anlagenbewegungsdaten!D:D)),3)</f>
        <v>0</v>
      </c>
      <c r="J3299" s="335" t="s">
        <v>5179</v>
      </c>
      <c r="K3299" s="335" t="s">
        <v>5193</v>
      </c>
      <c r="L3299" s="516">
        <v>15.04</v>
      </c>
      <c r="M3299" s="332">
        <f>ROUND(SUMIF(Anlagenbewegungsdaten_AV!B:B,A3299,Anlagenbewegungsdaten_AV!C:C),3)</f>
        <v>0</v>
      </c>
      <c r="N3299" s="330">
        <f>IF(ISBLANK(L3299),ROUND(SUMIF(Anlagenbewegungsdaten_AV!B:B,A3299,Anlagenbewegungsdaten_AV!D:D),2),ROUND(M3299*L3299%,2))</f>
        <v>0</v>
      </c>
      <c r="O3299" s="330">
        <f>ROUND(N3299-SUMIF(Anlagenbewegungsdaten_AV!B:B,A3299,Anlagenbewegungsdaten_AV!D:D),3)</f>
        <v>0</v>
      </c>
    </row>
    <row r="3300" spans="1:15" ht="15" customHeight="1" x14ac:dyDescent="0.25">
      <c r="A3300" s="263" t="s">
        <v>3941</v>
      </c>
      <c r="B3300" s="173" t="s">
        <v>2108</v>
      </c>
      <c r="C3300" s="174" t="s">
        <v>4050</v>
      </c>
      <c r="D3300" s="173" t="s">
        <v>1424</v>
      </c>
      <c r="E3300" s="173" t="s">
        <v>2486</v>
      </c>
      <c r="F3300" s="289">
        <v>21.74</v>
      </c>
      <c r="G3300" s="333">
        <f>ROUND(SUMIF(Anlagenbewegungsdaten!B:B,A3300,Anlagenbewegungsdaten!C:C),3)</f>
        <v>0</v>
      </c>
      <c r="H3300" s="334">
        <f>IF(ISBLANK(F3300),ROUND(SUMIF(Anlagenbewegungsdaten!B:B,A3300,Anlagenbewegungsdaten!D:D),2),ROUND(G3300*F3300%,2))</f>
        <v>0</v>
      </c>
      <c r="I3300" s="334">
        <f>ROUND((H3300-SUMIF(Anlagenbewegungsdaten!$B:$B,A3300,Anlagenbewegungsdaten!D:D)),3)</f>
        <v>0</v>
      </c>
      <c r="J3300" s="335" t="s">
        <v>5179</v>
      </c>
      <c r="K3300" s="335" t="s">
        <v>5193</v>
      </c>
      <c r="L3300" s="516">
        <v>17.39</v>
      </c>
      <c r="M3300" s="332">
        <f>ROUND(SUMIF(Anlagenbewegungsdaten_AV!B:B,A3300,Anlagenbewegungsdaten_AV!C:C),3)</f>
        <v>0</v>
      </c>
      <c r="N3300" s="330">
        <f>IF(ISBLANK(L3300),ROUND(SUMIF(Anlagenbewegungsdaten_AV!B:B,A3300,Anlagenbewegungsdaten_AV!D:D),2),ROUND(M3300*L3300%,2))</f>
        <v>0</v>
      </c>
      <c r="O3300" s="330">
        <f>ROUND(N3300-SUMIF(Anlagenbewegungsdaten_AV!B:B,A3300,Anlagenbewegungsdaten_AV!D:D),3)</f>
        <v>0</v>
      </c>
    </row>
    <row r="3301" spans="1:15" ht="15" customHeight="1" x14ac:dyDescent="0.25">
      <c r="A3301" s="263" t="s">
        <v>3942</v>
      </c>
      <c r="B3301" s="173" t="s">
        <v>2108</v>
      </c>
      <c r="C3301" s="174" t="s">
        <v>4050</v>
      </c>
      <c r="D3301" s="173" t="s">
        <v>1426</v>
      </c>
      <c r="E3301" s="173" t="s">
        <v>2483</v>
      </c>
      <c r="F3301" s="289">
        <v>19.78</v>
      </c>
      <c r="G3301" s="333">
        <f>ROUND(SUMIF(Anlagenbewegungsdaten!B:B,A3301,Anlagenbewegungsdaten!C:C),3)</f>
        <v>0</v>
      </c>
      <c r="H3301" s="334">
        <f>IF(ISBLANK(F3301),ROUND(SUMIF(Anlagenbewegungsdaten!B:B,A3301,Anlagenbewegungsdaten!D:D),2),ROUND(G3301*F3301%,2))</f>
        <v>0</v>
      </c>
      <c r="I3301" s="334">
        <f>ROUND((H3301-SUMIF(Anlagenbewegungsdaten!$B:$B,A3301,Anlagenbewegungsdaten!D:D)),3)</f>
        <v>0</v>
      </c>
      <c r="J3301" s="335" t="s">
        <v>5179</v>
      </c>
      <c r="K3301" s="335" t="s">
        <v>5193</v>
      </c>
      <c r="L3301" s="516">
        <v>15.82</v>
      </c>
      <c r="M3301" s="332">
        <f>ROUND(SUMIF(Anlagenbewegungsdaten_AV!B:B,A3301,Anlagenbewegungsdaten_AV!C:C),3)</f>
        <v>0</v>
      </c>
      <c r="N3301" s="330">
        <f>IF(ISBLANK(L3301),ROUND(SUMIF(Anlagenbewegungsdaten_AV!B:B,A3301,Anlagenbewegungsdaten_AV!D:D),2),ROUND(M3301*L3301%,2))</f>
        <v>0</v>
      </c>
      <c r="O3301" s="330">
        <f>ROUND(N3301-SUMIF(Anlagenbewegungsdaten_AV!B:B,A3301,Anlagenbewegungsdaten_AV!D:D),3)</f>
        <v>0</v>
      </c>
    </row>
    <row r="3302" spans="1:15" ht="15" customHeight="1" x14ac:dyDescent="0.25">
      <c r="A3302" s="263" t="s">
        <v>3943</v>
      </c>
      <c r="B3302" s="173" t="s">
        <v>2108</v>
      </c>
      <c r="C3302" s="174" t="s">
        <v>4050</v>
      </c>
      <c r="D3302" s="173" t="s">
        <v>1428</v>
      </c>
      <c r="E3302" s="173" t="s">
        <v>2486</v>
      </c>
      <c r="F3302" s="289">
        <v>22.72</v>
      </c>
      <c r="G3302" s="333">
        <f>ROUND(SUMIF(Anlagenbewegungsdaten!B:B,A3302,Anlagenbewegungsdaten!C:C),3)</f>
        <v>0</v>
      </c>
      <c r="H3302" s="334">
        <f>IF(ISBLANK(F3302),ROUND(SUMIF(Anlagenbewegungsdaten!B:B,A3302,Anlagenbewegungsdaten!D:D),2),ROUND(G3302*F3302%,2))</f>
        <v>0</v>
      </c>
      <c r="I3302" s="334">
        <f>ROUND((H3302-SUMIF(Anlagenbewegungsdaten!$B:$B,A3302,Anlagenbewegungsdaten!D:D)),3)</f>
        <v>0</v>
      </c>
      <c r="J3302" s="335" t="s">
        <v>5179</v>
      </c>
      <c r="K3302" s="335" t="s">
        <v>5193</v>
      </c>
      <c r="L3302" s="516">
        <v>18.18</v>
      </c>
      <c r="M3302" s="332">
        <f>ROUND(SUMIF(Anlagenbewegungsdaten_AV!B:B,A3302,Anlagenbewegungsdaten_AV!C:C),3)</f>
        <v>0</v>
      </c>
      <c r="N3302" s="330">
        <f>IF(ISBLANK(L3302),ROUND(SUMIF(Anlagenbewegungsdaten_AV!B:B,A3302,Anlagenbewegungsdaten_AV!D:D),2),ROUND(M3302*L3302%,2))</f>
        <v>0</v>
      </c>
      <c r="O3302" s="330">
        <f>ROUND(N3302-SUMIF(Anlagenbewegungsdaten_AV!B:B,A3302,Anlagenbewegungsdaten_AV!D:D),3)</f>
        <v>0</v>
      </c>
    </row>
    <row r="3303" spans="1:15" ht="15" customHeight="1" x14ac:dyDescent="0.25">
      <c r="A3303" s="263" t="s">
        <v>3944</v>
      </c>
      <c r="B3303" s="173" t="s">
        <v>2108</v>
      </c>
      <c r="C3303" s="174" t="s">
        <v>4050</v>
      </c>
      <c r="D3303" s="173" t="s">
        <v>1430</v>
      </c>
      <c r="E3303" s="173" t="s">
        <v>2483</v>
      </c>
      <c r="F3303" s="289">
        <v>20.76</v>
      </c>
      <c r="G3303" s="333">
        <f>ROUND(SUMIF(Anlagenbewegungsdaten!B:B,A3303,Anlagenbewegungsdaten!C:C),3)</f>
        <v>0</v>
      </c>
      <c r="H3303" s="334">
        <f>IF(ISBLANK(F3303),ROUND(SUMIF(Anlagenbewegungsdaten!B:B,A3303,Anlagenbewegungsdaten!D:D),2),ROUND(G3303*F3303%,2))</f>
        <v>0</v>
      </c>
      <c r="I3303" s="334">
        <f>ROUND((H3303-SUMIF(Anlagenbewegungsdaten!$B:$B,A3303,Anlagenbewegungsdaten!D:D)),3)</f>
        <v>0</v>
      </c>
      <c r="J3303" s="335" t="s">
        <v>5179</v>
      </c>
      <c r="K3303" s="335" t="s">
        <v>5193</v>
      </c>
      <c r="L3303" s="516">
        <v>16.61</v>
      </c>
      <c r="M3303" s="332">
        <f>ROUND(SUMIF(Anlagenbewegungsdaten_AV!B:B,A3303,Anlagenbewegungsdaten_AV!C:C),3)</f>
        <v>0</v>
      </c>
      <c r="N3303" s="330">
        <f>IF(ISBLANK(L3303),ROUND(SUMIF(Anlagenbewegungsdaten_AV!B:B,A3303,Anlagenbewegungsdaten_AV!D:D),2),ROUND(M3303*L3303%,2))</f>
        <v>0</v>
      </c>
      <c r="O3303" s="330">
        <f>ROUND(N3303-SUMIF(Anlagenbewegungsdaten_AV!B:B,A3303,Anlagenbewegungsdaten_AV!D:D),3)</f>
        <v>0</v>
      </c>
    </row>
    <row r="3304" spans="1:15" ht="15" customHeight="1" x14ac:dyDescent="0.25">
      <c r="A3304" s="263" t="s">
        <v>3945</v>
      </c>
      <c r="B3304" s="173" t="s">
        <v>2108</v>
      </c>
      <c r="C3304" s="174" t="s">
        <v>4050</v>
      </c>
      <c r="D3304" s="173" t="s">
        <v>1432</v>
      </c>
      <c r="E3304" s="173" t="s">
        <v>2486</v>
      </c>
      <c r="F3304" s="289">
        <v>23.7</v>
      </c>
      <c r="G3304" s="333">
        <f>ROUND(SUMIF(Anlagenbewegungsdaten!B:B,A3304,Anlagenbewegungsdaten!C:C),3)</f>
        <v>0</v>
      </c>
      <c r="H3304" s="334">
        <f>IF(ISBLANK(F3304),ROUND(SUMIF(Anlagenbewegungsdaten!B:B,A3304,Anlagenbewegungsdaten!D:D),2),ROUND(G3304*F3304%,2))</f>
        <v>0</v>
      </c>
      <c r="I3304" s="334">
        <f>ROUND((H3304-SUMIF(Anlagenbewegungsdaten!$B:$B,A3304,Anlagenbewegungsdaten!D:D)),3)</f>
        <v>0</v>
      </c>
      <c r="J3304" s="335" t="s">
        <v>5179</v>
      </c>
      <c r="K3304" s="335" t="s">
        <v>5193</v>
      </c>
      <c r="L3304" s="516">
        <v>18.96</v>
      </c>
      <c r="M3304" s="332">
        <f>ROUND(SUMIF(Anlagenbewegungsdaten_AV!B:B,A3304,Anlagenbewegungsdaten_AV!C:C),3)</f>
        <v>0</v>
      </c>
      <c r="N3304" s="330">
        <f>IF(ISBLANK(L3304),ROUND(SUMIF(Anlagenbewegungsdaten_AV!B:B,A3304,Anlagenbewegungsdaten_AV!D:D),2),ROUND(M3304*L3304%,2))</f>
        <v>0</v>
      </c>
      <c r="O3304" s="330">
        <f>ROUND(N3304-SUMIF(Anlagenbewegungsdaten_AV!B:B,A3304,Anlagenbewegungsdaten_AV!D:D),3)</f>
        <v>0</v>
      </c>
    </row>
    <row r="3305" spans="1:15" ht="15" customHeight="1" x14ac:dyDescent="0.25">
      <c r="A3305" s="263" t="s">
        <v>3946</v>
      </c>
      <c r="B3305" s="173" t="s">
        <v>2108</v>
      </c>
      <c r="C3305" s="174" t="s">
        <v>4050</v>
      </c>
      <c r="D3305" s="173" t="s">
        <v>1434</v>
      </c>
      <c r="E3305" s="173" t="s">
        <v>2483</v>
      </c>
      <c r="F3305" s="289">
        <v>21.740000000000002</v>
      </c>
      <c r="G3305" s="333">
        <f>ROUND(SUMIF(Anlagenbewegungsdaten!B:B,A3305,Anlagenbewegungsdaten!C:C),3)</f>
        <v>0</v>
      </c>
      <c r="H3305" s="334">
        <f>IF(ISBLANK(F3305),ROUND(SUMIF(Anlagenbewegungsdaten!B:B,A3305,Anlagenbewegungsdaten!D:D),2),ROUND(G3305*F3305%,2))</f>
        <v>0</v>
      </c>
      <c r="I3305" s="334">
        <f>ROUND((H3305-SUMIF(Anlagenbewegungsdaten!$B:$B,A3305,Anlagenbewegungsdaten!D:D)),3)</f>
        <v>0</v>
      </c>
      <c r="J3305" s="335" t="s">
        <v>5179</v>
      </c>
      <c r="K3305" s="335" t="s">
        <v>5193</v>
      </c>
      <c r="L3305" s="516">
        <v>17.39</v>
      </c>
      <c r="M3305" s="332">
        <f>ROUND(SUMIF(Anlagenbewegungsdaten_AV!B:B,A3305,Anlagenbewegungsdaten_AV!C:C),3)</f>
        <v>0</v>
      </c>
      <c r="N3305" s="330">
        <f>IF(ISBLANK(L3305),ROUND(SUMIF(Anlagenbewegungsdaten_AV!B:B,A3305,Anlagenbewegungsdaten_AV!D:D),2),ROUND(M3305*L3305%,2))</f>
        <v>0</v>
      </c>
      <c r="O3305" s="330">
        <f>ROUND(N3305-SUMIF(Anlagenbewegungsdaten_AV!B:B,A3305,Anlagenbewegungsdaten_AV!D:D),3)</f>
        <v>0</v>
      </c>
    </row>
    <row r="3306" spans="1:15" ht="15" customHeight="1" x14ac:dyDescent="0.25">
      <c r="A3306" s="263" t="s">
        <v>3947</v>
      </c>
      <c r="B3306" s="173" t="s">
        <v>2108</v>
      </c>
      <c r="C3306" s="174" t="s">
        <v>4050</v>
      </c>
      <c r="D3306" s="173" t="s">
        <v>1436</v>
      </c>
      <c r="E3306" s="173" t="s">
        <v>2486</v>
      </c>
      <c r="F3306" s="289">
        <v>24.68</v>
      </c>
      <c r="G3306" s="333">
        <f>ROUND(SUMIF(Anlagenbewegungsdaten!B:B,A3306,Anlagenbewegungsdaten!C:C),3)</f>
        <v>0</v>
      </c>
      <c r="H3306" s="334">
        <f>IF(ISBLANK(F3306),ROUND(SUMIF(Anlagenbewegungsdaten!B:B,A3306,Anlagenbewegungsdaten!D:D),2),ROUND(G3306*F3306%,2))</f>
        <v>0</v>
      </c>
      <c r="I3306" s="334">
        <f>ROUND((H3306-SUMIF(Anlagenbewegungsdaten!$B:$B,A3306,Anlagenbewegungsdaten!D:D)),3)</f>
        <v>0</v>
      </c>
      <c r="J3306" s="335" t="s">
        <v>5179</v>
      </c>
      <c r="K3306" s="335" t="s">
        <v>5193</v>
      </c>
      <c r="L3306" s="516">
        <v>19.739999999999998</v>
      </c>
      <c r="M3306" s="332">
        <f>ROUND(SUMIF(Anlagenbewegungsdaten_AV!B:B,A3306,Anlagenbewegungsdaten_AV!C:C),3)</f>
        <v>0</v>
      </c>
      <c r="N3306" s="330">
        <f>IF(ISBLANK(L3306),ROUND(SUMIF(Anlagenbewegungsdaten_AV!B:B,A3306,Anlagenbewegungsdaten_AV!D:D),2),ROUND(M3306*L3306%,2))</f>
        <v>0</v>
      </c>
      <c r="O3306" s="330">
        <f>ROUND(N3306-SUMIF(Anlagenbewegungsdaten_AV!B:B,A3306,Anlagenbewegungsdaten_AV!D:D),3)</f>
        <v>0</v>
      </c>
    </row>
    <row r="3307" spans="1:15" ht="15" customHeight="1" x14ac:dyDescent="0.25">
      <c r="A3307" s="263" t="s">
        <v>3948</v>
      </c>
      <c r="B3307" s="173" t="s">
        <v>2108</v>
      </c>
      <c r="C3307" s="174" t="s">
        <v>4050</v>
      </c>
      <c r="D3307" s="173" t="s">
        <v>1438</v>
      </c>
      <c r="E3307" s="173" t="s">
        <v>2483</v>
      </c>
      <c r="F3307" s="289">
        <v>8.09</v>
      </c>
      <c r="G3307" s="333">
        <f>ROUND(SUMIF(Anlagenbewegungsdaten!B:B,A3307,Anlagenbewegungsdaten!C:C),3)</f>
        <v>0</v>
      </c>
      <c r="H3307" s="334">
        <f>IF(ISBLANK(F3307),ROUND(SUMIF(Anlagenbewegungsdaten!B:B,A3307,Anlagenbewegungsdaten!D:D),2),ROUND(G3307*F3307%,2))</f>
        <v>0</v>
      </c>
      <c r="I3307" s="334">
        <f>ROUND((H3307-SUMIF(Anlagenbewegungsdaten!$B:$B,A3307,Anlagenbewegungsdaten!D:D)),3)</f>
        <v>0</v>
      </c>
      <c r="J3307" s="335" t="s">
        <v>5179</v>
      </c>
      <c r="K3307" s="335" t="s">
        <v>5193</v>
      </c>
      <c r="L3307" s="516">
        <v>6.47</v>
      </c>
      <c r="M3307" s="332">
        <f>ROUND(SUMIF(Anlagenbewegungsdaten_AV!B:B,A3307,Anlagenbewegungsdaten_AV!C:C),3)</f>
        <v>0</v>
      </c>
      <c r="N3307" s="330">
        <f>IF(ISBLANK(L3307),ROUND(SUMIF(Anlagenbewegungsdaten_AV!B:B,A3307,Anlagenbewegungsdaten_AV!D:D),2),ROUND(M3307*L3307%,2))</f>
        <v>0</v>
      </c>
      <c r="O3307" s="330">
        <f>ROUND(N3307-SUMIF(Anlagenbewegungsdaten_AV!B:B,A3307,Anlagenbewegungsdaten_AV!D:D),3)</f>
        <v>0</v>
      </c>
    </row>
    <row r="3308" spans="1:15" ht="15" customHeight="1" x14ac:dyDescent="0.25">
      <c r="A3308" s="263" t="s">
        <v>3949</v>
      </c>
      <c r="B3308" s="173" t="s">
        <v>2108</v>
      </c>
      <c r="C3308" s="174" t="s">
        <v>4050</v>
      </c>
      <c r="D3308" s="173" t="s">
        <v>1440</v>
      </c>
      <c r="E3308" s="173" t="s">
        <v>2486</v>
      </c>
      <c r="F3308" s="289">
        <v>11.03</v>
      </c>
      <c r="G3308" s="333">
        <f>ROUND(SUMIF(Anlagenbewegungsdaten!B:B,A3308,Anlagenbewegungsdaten!C:C),3)</f>
        <v>0</v>
      </c>
      <c r="H3308" s="334">
        <f>IF(ISBLANK(F3308),ROUND(SUMIF(Anlagenbewegungsdaten!B:B,A3308,Anlagenbewegungsdaten!D:D),2),ROUND(G3308*F3308%,2))</f>
        <v>0</v>
      </c>
      <c r="I3308" s="334">
        <f>ROUND((H3308-SUMIF(Anlagenbewegungsdaten!$B:$B,A3308,Anlagenbewegungsdaten!D:D)),3)</f>
        <v>0</v>
      </c>
      <c r="J3308" s="335" t="s">
        <v>5179</v>
      </c>
      <c r="K3308" s="335" t="s">
        <v>5193</v>
      </c>
      <c r="L3308" s="516">
        <v>8.82</v>
      </c>
      <c r="M3308" s="332">
        <f>ROUND(SUMIF(Anlagenbewegungsdaten_AV!B:B,A3308,Anlagenbewegungsdaten_AV!C:C),3)</f>
        <v>0</v>
      </c>
      <c r="N3308" s="330">
        <f>IF(ISBLANK(L3308),ROUND(SUMIF(Anlagenbewegungsdaten_AV!B:B,A3308,Anlagenbewegungsdaten_AV!D:D),2),ROUND(M3308*L3308%,2))</f>
        <v>0</v>
      </c>
      <c r="O3308" s="330">
        <f>ROUND(N3308-SUMIF(Anlagenbewegungsdaten_AV!B:B,A3308,Anlagenbewegungsdaten_AV!D:D),3)</f>
        <v>0</v>
      </c>
    </row>
    <row r="3309" spans="1:15" ht="15" customHeight="1" x14ac:dyDescent="0.25">
      <c r="A3309" s="263" t="s">
        <v>3950</v>
      </c>
      <c r="B3309" s="173" t="s">
        <v>2108</v>
      </c>
      <c r="C3309" s="174" t="s">
        <v>4050</v>
      </c>
      <c r="D3309" s="173" t="s">
        <v>1442</v>
      </c>
      <c r="E3309" s="173" t="s">
        <v>2483</v>
      </c>
      <c r="F3309" s="289">
        <v>12.01</v>
      </c>
      <c r="G3309" s="333">
        <f>ROUND(SUMIF(Anlagenbewegungsdaten!B:B,A3309,Anlagenbewegungsdaten!C:C),3)</f>
        <v>0</v>
      </c>
      <c r="H3309" s="334">
        <f>IF(ISBLANK(F3309),ROUND(SUMIF(Anlagenbewegungsdaten!B:B,A3309,Anlagenbewegungsdaten!D:D),2),ROUND(G3309*F3309%,2))</f>
        <v>0</v>
      </c>
      <c r="I3309" s="334">
        <f>ROUND((H3309-SUMIF(Anlagenbewegungsdaten!$B:$B,A3309,Anlagenbewegungsdaten!D:D)),3)</f>
        <v>0</v>
      </c>
      <c r="J3309" s="335" t="s">
        <v>5179</v>
      </c>
      <c r="K3309" s="335" t="s">
        <v>5193</v>
      </c>
      <c r="L3309" s="516">
        <v>9.61</v>
      </c>
      <c r="M3309" s="332">
        <f>ROUND(SUMIF(Anlagenbewegungsdaten_AV!B:B,A3309,Anlagenbewegungsdaten_AV!C:C),3)</f>
        <v>0</v>
      </c>
      <c r="N3309" s="330">
        <f>IF(ISBLANK(L3309),ROUND(SUMIF(Anlagenbewegungsdaten_AV!B:B,A3309,Anlagenbewegungsdaten_AV!D:D),2),ROUND(M3309*L3309%,2))</f>
        <v>0</v>
      </c>
      <c r="O3309" s="330">
        <f>ROUND(N3309-SUMIF(Anlagenbewegungsdaten_AV!B:B,A3309,Anlagenbewegungsdaten_AV!D:D),3)</f>
        <v>0</v>
      </c>
    </row>
    <row r="3310" spans="1:15" ht="15" customHeight="1" x14ac:dyDescent="0.25">
      <c r="A3310" s="263" t="s">
        <v>3951</v>
      </c>
      <c r="B3310" s="173" t="s">
        <v>2108</v>
      </c>
      <c r="C3310" s="174" t="s">
        <v>4050</v>
      </c>
      <c r="D3310" s="173" t="s">
        <v>1444</v>
      </c>
      <c r="E3310" s="173" t="s">
        <v>2486</v>
      </c>
      <c r="F3310" s="289">
        <v>14.95</v>
      </c>
      <c r="G3310" s="333">
        <f>ROUND(SUMIF(Anlagenbewegungsdaten!B:B,A3310,Anlagenbewegungsdaten!C:C),3)</f>
        <v>0</v>
      </c>
      <c r="H3310" s="334">
        <f>IF(ISBLANK(F3310),ROUND(SUMIF(Anlagenbewegungsdaten!B:B,A3310,Anlagenbewegungsdaten!D:D),2),ROUND(G3310*F3310%,2))</f>
        <v>0</v>
      </c>
      <c r="I3310" s="334">
        <f>ROUND((H3310-SUMIF(Anlagenbewegungsdaten!$B:$B,A3310,Anlagenbewegungsdaten!D:D)),3)</f>
        <v>0</v>
      </c>
      <c r="J3310" s="335" t="s">
        <v>5179</v>
      </c>
      <c r="K3310" s="335" t="s">
        <v>5193</v>
      </c>
      <c r="L3310" s="516">
        <v>11.96</v>
      </c>
      <c r="M3310" s="332">
        <f>ROUND(SUMIF(Anlagenbewegungsdaten_AV!B:B,A3310,Anlagenbewegungsdaten_AV!C:C),3)</f>
        <v>0</v>
      </c>
      <c r="N3310" s="330">
        <f>IF(ISBLANK(L3310),ROUND(SUMIF(Anlagenbewegungsdaten_AV!B:B,A3310,Anlagenbewegungsdaten_AV!D:D),2),ROUND(M3310*L3310%,2))</f>
        <v>0</v>
      </c>
      <c r="O3310" s="330">
        <f>ROUND(N3310-SUMIF(Anlagenbewegungsdaten_AV!B:B,A3310,Anlagenbewegungsdaten_AV!D:D),3)</f>
        <v>0</v>
      </c>
    </row>
    <row r="3311" spans="1:15" ht="15" customHeight="1" x14ac:dyDescent="0.25">
      <c r="A3311" s="263" t="s">
        <v>3952</v>
      </c>
      <c r="B3311" s="173" t="s">
        <v>2108</v>
      </c>
      <c r="C3311" s="174" t="s">
        <v>4050</v>
      </c>
      <c r="D3311" s="173" t="s">
        <v>1446</v>
      </c>
      <c r="E3311" s="173" t="s">
        <v>2483</v>
      </c>
      <c r="F3311" s="289">
        <v>10.54</v>
      </c>
      <c r="G3311" s="333">
        <f>ROUND(SUMIF(Anlagenbewegungsdaten!B:B,A3311,Anlagenbewegungsdaten!C:C),3)</f>
        <v>0</v>
      </c>
      <c r="H3311" s="334">
        <f>IF(ISBLANK(F3311),ROUND(SUMIF(Anlagenbewegungsdaten!B:B,A3311,Anlagenbewegungsdaten!D:D),2),ROUND(G3311*F3311%,2))</f>
        <v>0</v>
      </c>
      <c r="I3311" s="334">
        <f>ROUND((H3311-SUMIF(Anlagenbewegungsdaten!$B:$B,A3311,Anlagenbewegungsdaten!D:D)),3)</f>
        <v>0</v>
      </c>
      <c r="J3311" s="335" t="s">
        <v>5179</v>
      </c>
      <c r="K3311" s="335" t="s">
        <v>5193</v>
      </c>
      <c r="L3311" s="516">
        <v>8.43</v>
      </c>
      <c r="M3311" s="332">
        <f>ROUND(SUMIF(Anlagenbewegungsdaten_AV!B:B,A3311,Anlagenbewegungsdaten_AV!C:C),3)</f>
        <v>0</v>
      </c>
      <c r="N3311" s="330">
        <f>IF(ISBLANK(L3311),ROUND(SUMIF(Anlagenbewegungsdaten_AV!B:B,A3311,Anlagenbewegungsdaten_AV!D:D),2),ROUND(M3311*L3311%,2))</f>
        <v>0</v>
      </c>
      <c r="O3311" s="330">
        <f>ROUND(N3311-SUMIF(Anlagenbewegungsdaten_AV!B:B,A3311,Anlagenbewegungsdaten_AV!D:D),3)</f>
        <v>0</v>
      </c>
    </row>
    <row r="3312" spans="1:15" ht="15" customHeight="1" x14ac:dyDescent="0.25">
      <c r="A3312" s="263" t="s">
        <v>3953</v>
      </c>
      <c r="B3312" s="173" t="s">
        <v>2108</v>
      </c>
      <c r="C3312" s="174" t="s">
        <v>4050</v>
      </c>
      <c r="D3312" s="173" t="s">
        <v>1448</v>
      </c>
      <c r="E3312" s="173" t="s">
        <v>2486</v>
      </c>
      <c r="F3312" s="289">
        <v>13.48</v>
      </c>
      <c r="G3312" s="333">
        <f>ROUND(SUMIF(Anlagenbewegungsdaten!B:B,A3312,Anlagenbewegungsdaten!C:C),3)</f>
        <v>0</v>
      </c>
      <c r="H3312" s="334">
        <f>IF(ISBLANK(F3312),ROUND(SUMIF(Anlagenbewegungsdaten!B:B,A3312,Anlagenbewegungsdaten!D:D),2),ROUND(G3312*F3312%,2))</f>
        <v>0</v>
      </c>
      <c r="I3312" s="334">
        <f>ROUND((H3312-SUMIF(Anlagenbewegungsdaten!$B:$B,A3312,Anlagenbewegungsdaten!D:D)),3)</f>
        <v>0</v>
      </c>
      <c r="J3312" s="335" t="s">
        <v>5179</v>
      </c>
      <c r="K3312" s="335" t="s">
        <v>5193</v>
      </c>
      <c r="L3312" s="516">
        <v>10.78</v>
      </c>
      <c r="M3312" s="332">
        <f>ROUND(SUMIF(Anlagenbewegungsdaten_AV!B:B,A3312,Anlagenbewegungsdaten_AV!C:C),3)</f>
        <v>0</v>
      </c>
      <c r="N3312" s="330">
        <f>IF(ISBLANK(L3312),ROUND(SUMIF(Anlagenbewegungsdaten_AV!B:B,A3312,Anlagenbewegungsdaten_AV!D:D),2),ROUND(M3312*L3312%,2))</f>
        <v>0</v>
      </c>
      <c r="O3312" s="330">
        <f>ROUND(N3312-SUMIF(Anlagenbewegungsdaten_AV!B:B,A3312,Anlagenbewegungsdaten_AV!D:D),3)</f>
        <v>0</v>
      </c>
    </row>
    <row r="3313" spans="1:15" ht="15" customHeight="1" x14ac:dyDescent="0.25">
      <c r="A3313" s="263" t="s">
        <v>3954</v>
      </c>
      <c r="B3313" s="173" t="s">
        <v>2108</v>
      </c>
      <c r="C3313" s="174" t="s">
        <v>4050</v>
      </c>
      <c r="D3313" s="173" t="s">
        <v>1450</v>
      </c>
      <c r="E3313" s="173" t="s">
        <v>2483</v>
      </c>
      <c r="F3313" s="289">
        <v>10.050000000000001</v>
      </c>
      <c r="G3313" s="333">
        <f>ROUND(SUMIF(Anlagenbewegungsdaten!B:B,A3313,Anlagenbewegungsdaten!C:C),3)</f>
        <v>0</v>
      </c>
      <c r="H3313" s="334">
        <f>IF(ISBLANK(F3313),ROUND(SUMIF(Anlagenbewegungsdaten!B:B,A3313,Anlagenbewegungsdaten!D:D),2),ROUND(G3313*F3313%,2))</f>
        <v>0</v>
      </c>
      <c r="I3313" s="334">
        <f>ROUND((H3313-SUMIF(Anlagenbewegungsdaten!$B:$B,A3313,Anlagenbewegungsdaten!D:D)),3)</f>
        <v>0</v>
      </c>
      <c r="J3313" s="335" t="s">
        <v>5179</v>
      </c>
      <c r="K3313" s="335" t="s">
        <v>5193</v>
      </c>
      <c r="L3313" s="516">
        <v>8.0399999999999991</v>
      </c>
      <c r="M3313" s="332">
        <f>ROUND(SUMIF(Anlagenbewegungsdaten_AV!B:B,A3313,Anlagenbewegungsdaten_AV!C:C),3)</f>
        <v>0</v>
      </c>
      <c r="N3313" s="330">
        <f>IF(ISBLANK(L3313),ROUND(SUMIF(Anlagenbewegungsdaten_AV!B:B,A3313,Anlagenbewegungsdaten_AV!D:D),2),ROUND(M3313*L3313%,2))</f>
        <v>0</v>
      </c>
      <c r="O3313" s="330">
        <f>ROUND(N3313-SUMIF(Anlagenbewegungsdaten_AV!B:B,A3313,Anlagenbewegungsdaten_AV!D:D),3)</f>
        <v>0</v>
      </c>
    </row>
    <row r="3314" spans="1:15" ht="15" customHeight="1" x14ac:dyDescent="0.25">
      <c r="A3314" s="263" t="s">
        <v>3955</v>
      </c>
      <c r="B3314" s="173" t="s">
        <v>2108</v>
      </c>
      <c r="C3314" s="174" t="s">
        <v>4050</v>
      </c>
      <c r="D3314" s="173" t="s">
        <v>1452</v>
      </c>
      <c r="E3314" s="173" t="s">
        <v>2486</v>
      </c>
      <c r="F3314" s="289">
        <v>12.99</v>
      </c>
      <c r="G3314" s="333">
        <f>ROUND(SUMIF(Anlagenbewegungsdaten!B:B,A3314,Anlagenbewegungsdaten!C:C),3)</f>
        <v>0</v>
      </c>
      <c r="H3314" s="334">
        <f>IF(ISBLANK(F3314),ROUND(SUMIF(Anlagenbewegungsdaten!B:B,A3314,Anlagenbewegungsdaten!D:D),2),ROUND(G3314*F3314%,2))</f>
        <v>0</v>
      </c>
      <c r="I3314" s="334">
        <f>ROUND((H3314-SUMIF(Anlagenbewegungsdaten!$B:$B,A3314,Anlagenbewegungsdaten!D:D)),3)</f>
        <v>0</v>
      </c>
      <c r="J3314" s="335" t="s">
        <v>5179</v>
      </c>
      <c r="K3314" s="335" t="s">
        <v>5193</v>
      </c>
      <c r="L3314" s="516">
        <v>10.39</v>
      </c>
      <c r="M3314" s="332">
        <f>ROUND(SUMIF(Anlagenbewegungsdaten_AV!B:B,A3314,Anlagenbewegungsdaten_AV!C:C),3)</f>
        <v>0</v>
      </c>
      <c r="N3314" s="330">
        <f>IF(ISBLANK(L3314),ROUND(SUMIF(Anlagenbewegungsdaten_AV!B:B,A3314,Anlagenbewegungsdaten_AV!D:D),2),ROUND(M3314*L3314%,2))</f>
        <v>0</v>
      </c>
      <c r="O3314" s="330">
        <f>ROUND(N3314-SUMIF(Anlagenbewegungsdaten_AV!B:B,A3314,Anlagenbewegungsdaten_AV!D:D),3)</f>
        <v>0</v>
      </c>
    </row>
    <row r="3315" spans="1:15" ht="15" customHeight="1" x14ac:dyDescent="0.25">
      <c r="A3315" s="263" t="s">
        <v>3956</v>
      </c>
      <c r="B3315" s="173" t="s">
        <v>2108</v>
      </c>
      <c r="C3315" s="174" t="s">
        <v>4050</v>
      </c>
      <c r="D3315" s="173" t="s">
        <v>1454</v>
      </c>
      <c r="E3315" s="173" t="s">
        <v>2483</v>
      </c>
      <c r="F3315" s="289">
        <v>13.969999999999999</v>
      </c>
      <c r="G3315" s="333">
        <f>ROUND(SUMIF(Anlagenbewegungsdaten!B:B,A3315,Anlagenbewegungsdaten!C:C),3)</f>
        <v>0</v>
      </c>
      <c r="H3315" s="334">
        <f>IF(ISBLANK(F3315),ROUND(SUMIF(Anlagenbewegungsdaten!B:B,A3315,Anlagenbewegungsdaten!D:D),2),ROUND(G3315*F3315%,2))</f>
        <v>0</v>
      </c>
      <c r="I3315" s="334">
        <f>ROUND((H3315-SUMIF(Anlagenbewegungsdaten!$B:$B,A3315,Anlagenbewegungsdaten!D:D)),3)</f>
        <v>0</v>
      </c>
      <c r="J3315" s="335" t="s">
        <v>5179</v>
      </c>
      <c r="K3315" s="335" t="s">
        <v>5193</v>
      </c>
      <c r="L3315" s="516">
        <v>11.18</v>
      </c>
      <c r="M3315" s="332">
        <f>ROUND(SUMIF(Anlagenbewegungsdaten_AV!B:B,A3315,Anlagenbewegungsdaten_AV!C:C),3)</f>
        <v>0</v>
      </c>
      <c r="N3315" s="330">
        <f>IF(ISBLANK(L3315),ROUND(SUMIF(Anlagenbewegungsdaten_AV!B:B,A3315,Anlagenbewegungsdaten_AV!D:D),2),ROUND(M3315*L3315%,2))</f>
        <v>0</v>
      </c>
      <c r="O3315" s="330">
        <f>ROUND(N3315-SUMIF(Anlagenbewegungsdaten_AV!B:B,A3315,Anlagenbewegungsdaten_AV!D:D),3)</f>
        <v>0</v>
      </c>
    </row>
    <row r="3316" spans="1:15" ht="15" customHeight="1" x14ac:dyDescent="0.25">
      <c r="A3316" s="263" t="s">
        <v>3957</v>
      </c>
      <c r="B3316" s="173" t="s">
        <v>2108</v>
      </c>
      <c r="C3316" s="174" t="s">
        <v>4050</v>
      </c>
      <c r="D3316" s="173" t="s">
        <v>1456</v>
      </c>
      <c r="E3316" s="173" t="s">
        <v>2486</v>
      </c>
      <c r="F3316" s="289">
        <v>16.91</v>
      </c>
      <c r="G3316" s="333">
        <f>ROUND(SUMIF(Anlagenbewegungsdaten!B:B,A3316,Anlagenbewegungsdaten!C:C),3)</f>
        <v>0</v>
      </c>
      <c r="H3316" s="334">
        <f>IF(ISBLANK(F3316),ROUND(SUMIF(Anlagenbewegungsdaten!B:B,A3316,Anlagenbewegungsdaten!D:D),2),ROUND(G3316*F3316%,2))</f>
        <v>0</v>
      </c>
      <c r="I3316" s="334">
        <f>ROUND((H3316-SUMIF(Anlagenbewegungsdaten!$B:$B,A3316,Anlagenbewegungsdaten!D:D)),3)</f>
        <v>0</v>
      </c>
      <c r="J3316" s="335" t="s">
        <v>5179</v>
      </c>
      <c r="K3316" s="335" t="s">
        <v>5193</v>
      </c>
      <c r="L3316" s="516">
        <v>13.53</v>
      </c>
      <c r="M3316" s="332">
        <f>ROUND(SUMIF(Anlagenbewegungsdaten_AV!B:B,A3316,Anlagenbewegungsdaten_AV!C:C),3)</f>
        <v>0</v>
      </c>
      <c r="N3316" s="330">
        <f>IF(ISBLANK(L3316),ROUND(SUMIF(Anlagenbewegungsdaten_AV!B:B,A3316,Anlagenbewegungsdaten_AV!D:D),2),ROUND(M3316*L3316%,2))</f>
        <v>0</v>
      </c>
      <c r="O3316" s="330">
        <f>ROUND(N3316-SUMIF(Anlagenbewegungsdaten_AV!B:B,A3316,Anlagenbewegungsdaten_AV!D:D),3)</f>
        <v>0</v>
      </c>
    </row>
    <row r="3317" spans="1:15" ht="15" customHeight="1" x14ac:dyDescent="0.25">
      <c r="A3317" s="263" t="s">
        <v>3958</v>
      </c>
      <c r="B3317" s="173" t="s">
        <v>2108</v>
      </c>
      <c r="C3317" s="174" t="s">
        <v>4050</v>
      </c>
      <c r="D3317" s="173" t="s">
        <v>1458</v>
      </c>
      <c r="E3317" s="173" t="s">
        <v>2483</v>
      </c>
      <c r="F3317" s="289">
        <v>12.5</v>
      </c>
      <c r="G3317" s="333">
        <f>ROUND(SUMIF(Anlagenbewegungsdaten!B:B,A3317,Anlagenbewegungsdaten!C:C),3)</f>
        <v>0</v>
      </c>
      <c r="H3317" s="334">
        <f>IF(ISBLANK(F3317),ROUND(SUMIF(Anlagenbewegungsdaten!B:B,A3317,Anlagenbewegungsdaten!D:D),2),ROUND(G3317*F3317%,2))</f>
        <v>0</v>
      </c>
      <c r="I3317" s="334">
        <f>ROUND((H3317-SUMIF(Anlagenbewegungsdaten!$B:$B,A3317,Anlagenbewegungsdaten!D:D)),3)</f>
        <v>0</v>
      </c>
      <c r="J3317" s="335" t="s">
        <v>5179</v>
      </c>
      <c r="K3317" s="335" t="s">
        <v>5193</v>
      </c>
      <c r="L3317" s="516">
        <v>10</v>
      </c>
      <c r="M3317" s="332">
        <f>ROUND(SUMIF(Anlagenbewegungsdaten_AV!B:B,A3317,Anlagenbewegungsdaten_AV!C:C),3)</f>
        <v>0</v>
      </c>
      <c r="N3317" s="330">
        <f>IF(ISBLANK(L3317),ROUND(SUMIF(Anlagenbewegungsdaten_AV!B:B,A3317,Anlagenbewegungsdaten_AV!D:D),2),ROUND(M3317*L3317%,2))</f>
        <v>0</v>
      </c>
      <c r="O3317" s="330">
        <f>ROUND(N3317-SUMIF(Anlagenbewegungsdaten_AV!B:B,A3317,Anlagenbewegungsdaten_AV!D:D),3)</f>
        <v>0</v>
      </c>
    </row>
    <row r="3318" spans="1:15" ht="15" customHeight="1" x14ac:dyDescent="0.25">
      <c r="A3318" s="263" t="s">
        <v>3959</v>
      </c>
      <c r="B3318" s="173" t="s">
        <v>2108</v>
      </c>
      <c r="C3318" s="174" t="s">
        <v>4050</v>
      </c>
      <c r="D3318" s="173" t="s">
        <v>1460</v>
      </c>
      <c r="E3318" s="173" t="s">
        <v>2486</v>
      </c>
      <c r="F3318" s="289">
        <v>15.440000000000001</v>
      </c>
      <c r="G3318" s="333">
        <f>ROUND(SUMIF(Anlagenbewegungsdaten!B:B,A3318,Anlagenbewegungsdaten!C:C),3)</f>
        <v>0</v>
      </c>
      <c r="H3318" s="334">
        <f>IF(ISBLANK(F3318),ROUND(SUMIF(Anlagenbewegungsdaten!B:B,A3318,Anlagenbewegungsdaten!D:D),2),ROUND(G3318*F3318%,2))</f>
        <v>0</v>
      </c>
      <c r="I3318" s="334">
        <f>ROUND((H3318-SUMIF(Anlagenbewegungsdaten!$B:$B,A3318,Anlagenbewegungsdaten!D:D)),3)</f>
        <v>0</v>
      </c>
      <c r="J3318" s="335" t="s">
        <v>5179</v>
      </c>
      <c r="K3318" s="335" t="s">
        <v>5193</v>
      </c>
      <c r="L3318" s="516">
        <v>12.35</v>
      </c>
      <c r="M3318" s="332">
        <f>ROUND(SUMIF(Anlagenbewegungsdaten_AV!B:B,A3318,Anlagenbewegungsdaten_AV!C:C),3)</f>
        <v>0</v>
      </c>
      <c r="N3318" s="330">
        <f>IF(ISBLANK(L3318),ROUND(SUMIF(Anlagenbewegungsdaten_AV!B:B,A3318,Anlagenbewegungsdaten_AV!D:D),2),ROUND(M3318*L3318%,2))</f>
        <v>0</v>
      </c>
      <c r="O3318" s="330">
        <f>ROUND(N3318-SUMIF(Anlagenbewegungsdaten_AV!B:B,A3318,Anlagenbewegungsdaten_AV!D:D),3)</f>
        <v>0</v>
      </c>
    </row>
    <row r="3319" spans="1:15" ht="15" customHeight="1" x14ac:dyDescent="0.25">
      <c r="A3319" s="263" t="s">
        <v>3960</v>
      </c>
      <c r="B3319" s="173" t="s">
        <v>2108</v>
      </c>
      <c r="C3319" s="174" t="s">
        <v>4050</v>
      </c>
      <c r="D3319" s="173" t="s">
        <v>1462</v>
      </c>
      <c r="E3319" s="173" t="s">
        <v>2483</v>
      </c>
      <c r="F3319" s="289">
        <v>9.07</v>
      </c>
      <c r="G3319" s="333">
        <f>ROUND(SUMIF(Anlagenbewegungsdaten!B:B,A3319,Anlagenbewegungsdaten!C:C),3)</f>
        <v>0</v>
      </c>
      <c r="H3319" s="334">
        <f>IF(ISBLANK(F3319),ROUND(SUMIF(Anlagenbewegungsdaten!B:B,A3319,Anlagenbewegungsdaten!D:D),2),ROUND(G3319*F3319%,2))</f>
        <v>0</v>
      </c>
      <c r="I3319" s="334">
        <f>ROUND((H3319-SUMIF(Anlagenbewegungsdaten!$B:$B,A3319,Anlagenbewegungsdaten!D:D)),3)</f>
        <v>0</v>
      </c>
      <c r="J3319" s="335" t="s">
        <v>5179</v>
      </c>
      <c r="K3319" s="335" t="s">
        <v>5193</v>
      </c>
      <c r="L3319" s="516">
        <v>7.26</v>
      </c>
      <c r="M3319" s="332">
        <f>ROUND(SUMIF(Anlagenbewegungsdaten_AV!B:B,A3319,Anlagenbewegungsdaten_AV!C:C),3)</f>
        <v>0</v>
      </c>
      <c r="N3319" s="330">
        <f>IF(ISBLANK(L3319),ROUND(SUMIF(Anlagenbewegungsdaten_AV!B:B,A3319,Anlagenbewegungsdaten_AV!D:D),2),ROUND(M3319*L3319%,2))</f>
        <v>0</v>
      </c>
      <c r="O3319" s="330">
        <f>ROUND(N3319-SUMIF(Anlagenbewegungsdaten_AV!B:B,A3319,Anlagenbewegungsdaten_AV!D:D),3)</f>
        <v>0</v>
      </c>
    </row>
    <row r="3320" spans="1:15" ht="15" customHeight="1" x14ac:dyDescent="0.25">
      <c r="A3320" s="263" t="s">
        <v>3961</v>
      </c>
      <c r="B3320" s="173" t="s">
        <v>2108</v>
      </c>
      <c r="C3320" s="174" t="s">
        <v>4050</v>
      </c>
      <c r="D3320" s="173" t="s">
        <v>1464</v>
      </c>
      <c r="E3320" s="173" t="s">
        <v>2486</v>
      </c>
      <c r="F3320" s="289">
        <v>12.01</v>
      </c>
      <c r="G3320" s="333">
        <f>ROUND(SUMIF(Anlagenbewegungsdaten!B:B,A3320,Anlagenbewegungsdaten!C:C),3)</f>
        <v>0</v>
      </c>
      <c r="H3320" s="334">
        <f>IF(ISBLANK(F3320),ROUND(SUMIF(Anlagenbewegungsdaten!B:B,A3320,Anlagenbewegungsdaten!D:D),2),ROUND(G3320*F3320%,2))</f>
        <v>0</v>
      </c>
      <c r="I3320" s="334">
        <f>ROUND((H3320-SUMIF(Anlagenbewegungsdaten!$B:$B,A3320,Anlagenbewegungsdaten!D:D)),3)</f>
        <v>0</v>
      </c>
      <c r="J3320" s="335" t="s">
        <v>5179</v>
      </c>
      <c r="K3320" s="335" t="s">
        <v>5193</v>
      </c>
      <c r="L3320" s="516">
        <v>9.61</v>
      </c>
      <c r="M3320" s="332">
        <f>ROUND(SUMIF(Anlagenbewegungsdaten_AV!B:B,A3320,Anlagenbewegungsdaten_AV!C:C),3)</f>
        <v>0</v>
      </c>
      <c r="N3320" s="330">
        <f>IF(ISBLANK(L3320),ROUND(SUMIF(Anlagenbewegungsdaten_AV!B:B,A3320,Anlagenbewegungsdaten_AV!D:D),2),ROUND(M3320*L3320%,2))</f>
        <v>0</v>
      </c>
      <c r="O3320" s="330">
        <f>ROUND(N3320-SUMIF(Anlagenbewegungsdaten_AV!B:B,A3320,Anlagenbewegungsdaten_AV!D:D),3)</f>
        <v>0</v>
      </c>
    </row>
    <row r="3321" spans="1:15" ht="15" customHeight="1" x14ac:dyDescent="0.25">
      <c r="A3321" s="263" t="s">
        <v>3962</v>
      </c>
      <c r="B3321" s="173" t="s">
        <v>2108</v>
      </c>
      <c r="C3321" s="174" t="s">
        <v>4050</v>
      </c>
      <c r="D3321" s="173" t="s">
        <v>1466</v>
      </c>
      <c r="E3321" s="173" t="s">
        <v>2483</v>
      </c>
      <c r="F3321" s="289">
        <v>12.99</v>
      </c>
      <c r="G3321" s="333">
        <f>ROUND(SUMIF(Anlagenbewegungsdaten!B:B,A3321,Anlagenbewegungsdaten!C:C),3)</f>
        <v>0</v>
      </c>
      <c r="H3321" s="334">
        <f>IF(ISBLANK(F3321),ROUND(SUMIF(Anlagenbewegungsdaten!B:B,A3321,Anlagenbewegungsdaten!D:D),2),ROUND(G3321*F3321%,2))</f>
        <v>0</v>
      </c>
      <c r="I3321" s="334">
        <f>ROUND((H3321-SUMIF(Anlagenbewegungsdaten!$B:$B,A3321,Anlagenbewegungsdaten!D:D)),3)</f>
        <v>0</v>
      </c>
      <c r="J3321" s="335" t="s">
        <v>5179</v>
      </c>
      <c r="K3321" s="335" t="s">
        <v>5193</v>
      </c>
      <c r="L3321" s="516">
        <v>10.39</v>
      </c>
      <c r="M3321" s="332">
        <f>ROUND(SUMIF(Anlagenbewegungsdaten_AV!B:B,A3321,Anlagenbewegungsdaten_AV!C:C),3)</f>
        <v>0</v>
      </c>
      <c r="N3321" s="330">
        <f>IF(ISBLANK(L3321),ROUND(SUMIF(Anlagenbewegungsdaten_AV!B:B,A3321,Anlagenbewegungsdaten_AV!D:D),2),ROUND(M3321*L3321%,2))</f>
        <v>0</v>
      </c>
      <c r="O3321" s="330">
        <f>ROUND(N3321-SUMIF(Anlagenbewegungsdaten_AV!B:B,A3321,Anlagenbewegungsdaten_AV!D:D),3)</f>
        <v>0</v>
      </c>
    </row>
    <row r="3322" spans="1:15" ht="15" customHeight="1" x14ac:dyDescent="0.25">
      <c r="A3322" s="263" t="s">
        <v>3963</v>
      </c>
      <c r="B3322" s="173" t="s">
        <v>2108</v>
      </c>
      <c r="C3322" s="174" t="s">
        <v>4050</v>
      </c>
      <c r="D3322" s="173" t="s">
        <v>1468</v>
      </c>
      <c r="E3322" s="173" t="s">
        <v>2486</v>
      </c>
      <c r="F3322" s="289">
        <v>15.93</v>
      </c>
      <c r="G3322" s="333">
        <f>ROUND(SUMIF(Anlagenbewegungsdaten!B:B,A3322,Anlagenbewegungsdaten!C:C),3)</f>
        <v>0</v>
      </c>
      <c r="H3322" s="334">
        <f>IF(ISBLANK(F3322),ROUND(SUMIF(Anlagenbewegungsdaten!B:B,A3322,Anlagenbewegungsdaten!D:D),2),ROUND(G3322*F3322%,2))</f>
        <v>0</v>
      </c>
      <c r="I3322" s="334">
        <f>ROUND((H3322-SUMIF(Anlagenbewegungsdaten!$B:$B,A3322,Anlagenbewegungsdaten!D:D)),3)</f>
        <v>0</v>
      </c>
      <c r="J3322" s="335" t="s">
        <v>5179</v>
      </c>
      <c r="K3322" s="335" t="s">
        <v>5193</v>
      </c>
      <c r="L3322" s="516">
        <v>12.74</v>
      </c>
      <c r="M3322" s="332">
        <f>ROUND(SUMIF(Anlagenbewegungsdaten_AV!B:B,A3322,Anlagenbewegungsdaten_AV!C:C),3)</f>
        <v>0</v>
      </c>
      <c r="N3322" s="330">
        <f>IF(ISBLANK(L3322),ROUND(SUMIF(Anlagenbewegungsdaten_AV!B:B,A3322,Anlagenbewegungsdaten_AV!D:D),2),ROUND(M3322*L3322%,2))</f>
        <v>0</v>
      </c>
      <c r="O3322" s="330">
        <f>ROUND(N3322-SUMIF(Anlagenbewegungsdaten_AV!B:B,A3322,Anlagenbewegungsdaten_AV!D:D),3)</f>
        <v>0</v>
      </c>
    </row>
    <row r="3323" spans="1:15" ht="15" customHeight="1" x14ac:dyDescent="0.25">
      <c r="A3323" s="263" t="s">
        <v>3964</v>
      </c>
      <c r="B3323" s="173" t="s">
        <v>2108</v>
      </c>
      <c r="C3323" s="174" t="s">
        <v>4050</v>
      </c>
      <c r="D3323" s="173" t="s">
        <v>1470</v>
      </c>
      <c r="E3323" s="173" t="s">
        <v>2483</v>
      </c>
      <c r="F3323" s="289">
        <v>11.52</v>
      </c>
      <c r="G3323" s="333">
        <f>ROUND(SUMIF(Anlagenbewegungsdaten!B:B,A3323,Anlagenbewegungsdaten!C:C),3)</f>
        <v>0</v>
      </c>
      <c r="H3323" s="334">
        <f>IF(ISBLANK(F3323),ROUND(SUMIF(Anlagenbewegungsdaten!B:B,A3323,Anlagenbewegungsdaten!D:D),2),ROUND(G3323*F3323%,2))</f>
        <v>0</v>
      </c>
      <c r="I3323" s="334">
        <f>ROUND((H3323-SUMIF(Anlagenbewegungsdaten!$B:$B,A3323,Anlagenbewegungsdaten!D:D)),3)</f>
        <v>0</v>
      </c>
      <c r="J3323" s="335" t="s">
        <v>5179</v>
      </c>
      <c r="K3323" s="335" t="s">
        <v>5193</v>
      </c>
      <c r="L3323" s="516">
        <v>9.2200000000000006</v>
      </c>
      <c r="M3323" s="332">
        <f>ROUND(SUMIF(Anlagenbewegungsdaten_AV!B:B,A3323,Anlagenbewegungsdaten_AV!C:C),3)</f>
        <v>0</v>
      </c>
      <c r="N3323" s="330">
        <f>IF(ISBLANK(L3323),ROUND(SUMIF(Anlagenbewegungsdaten_AV!B:B,A3323,Anlagenbewegungsdaten_AV!D:D),2),ROUND(M3323*L3323%,2))</f>
        <v>0</v>
      </c>
      <c r="O3323" s="330">
        <f>ROUND(N3323-SUMIF(Anlagenbewegungsdaten_AV!B:B,A3323,Anlagenbewegungsdaten_AV!D:D),3)</f>
        <v>0</v>
      </c>
    </row>
    <row r="3324" spans="1:15" ht="15" customHeight="1" x14ac:dyDescent="0.25">
      <c r="A3324" s="263" t="s">
        <v>3965</v>
      </c>
      <c r="B3324" s="173" t="s">
        <v>2108</v>
      </c>
      <c r="C3324" s="174" t="s">
        <v>4050</v>
      </c>
      <c r="D3324" s="173" t="s">
        <v>1472</v>
      </c>
      <c r="E3324" s="173" t="s">
        <v>2486</v>
      </c>
      <c r="F3324" s="289">
        <v>14.46</v>
      </c>
      <c r="G3324" s="333">
        <f>ROUND(SUMIF(Anlagenbewegungsdaten!B:B,A3324,Anlagenbewegungsdaten!C:C),3)</f>
        <v>0</v>
      </c>
      <c r="H3324" s="334">
        <f>IF(ISBLANK(F3324),ROUND(SUMIF(Anlagenbewegungsdaten!B:B,A3324,Anlagenbewegungsdaten!D:D),2),ROUND(G3324*F3324%,2))</f>
        <v>0</v>
      </c>
      <c r="I3324" s="334">
        <f>ROUND((H3324-SUMIF(Anlagenbewegungsdaten!$B:$B,A3324,Anlagenbewegungsdaten!D:D)),3)</f>
        <v>0</v>
      </c>
      <c r="J3324" s="335" t="s">
        <v>5179</v>
      </c>
      <c r="K3324" s="335" t="s">
        <v>5193</v>
      </c>
      <c r="L3324" s="516">
        <v>11.57</v>
      </c>
      <c r="M3324" s="332">
        <f>ROUND(SUMIF(Anlagenbewegungsdaten_AV!B:B,A3324,Anlagenbewegungsdaten_AV!C:C),3)</f>
        <v>0</v>
      </c>
      <c r="N3324" s="330">
        <f>IF(ISBLANK(L3324),ROUND(SUMIF(Anlagenbewegungsdaten_AV!B:B,A3324,Anlagenbewegungsdaten_AV!D:D),2),ROUND(M3324*L3324%,2))</f>
        <v>0</v>
      </c>
      <c r="O3324" s="330">
        <f>ROUND(N3324-SUMIF(Anlagenbewegungsdaten_AV!B:B,A3324,Anlagenbewegungsdaten_AV!D:D),3)</f>
        <v>0</v>
      </c>
    </row>
    <row r="3325" spans="1:15" ht="15" customHeight="1" x14ac:dyDescent="0.25">
      <c r="A3325" s="263" t="s">
        <v>3966</v>
      </c>
      <c r="B3325" s="173" t="s">
        <v>2108</v>
      </c>
      <c r="C3325" s="174" t="s">
        <v>4050</v>
      </c>
      <c r="D3325" s="173" t="s">
        <v>1474</v>
      </c>
      <c r="E3325" s="173" t="s">
        <v>2483</v>
      </c>
      <c r="F3325" s="289">
        <v>10.050000000000001</v>
      </c>
      <c r="G3325" s="333">
        <f>ROUND(SUMIF(Anlagenbewegungsdaten!B:B,A3325,Anlagenbewegungsdaten!C:C),3)</f>
        <v>0</v>
      </c>
      <c r="H3325" s="334">
        <f>IF(ISBLANK(F3325),ROUND(SUMIF(Anlagenbewegungsdaten!B:B,A3325,Anlagenbewegungsdaten!D:D),2),ROUND(G3325*F3325%,2))</f>
        <v>0</v>
      </c>
      <c r="I3325" s="334">
        <f>ROUND((H3325-SUMIF(Anlagenbewegungsdaten!$B:$B,A3325,Anlagenbewegungsdaten!D:D)),3)</f>
        <v>0</v>
      </c>
      <c r="J3325" s="335" t="s">
        <v>5179</v>
      </c>
      <c r="K3325" s="335" t="s">
        <v>5193</v>
      </c>
      <c r="L3325" s="516">
        <v>8.0399999999999991</v>
      </c>
      <c r="M3325" s="332">
        <f>ROUND(SUMIF(Anlagenbewegungsdaten_AV!B:B,A3325,Anlagenbewegungsdaten_AV!C:C),3)</f>
        <v>0</v>
      </c>
      <c r="N3325" s="330">
        <f>IF(ISBLANK(L3325),ROUND(SUMIF(Anlagenbewegungsdaten_AV!B:B,A3325,Anlagenbewegungsdaten_AV!D:D),2),ROUND(M3325*L3325%,2))</f>
        <v>0</v>
      </c>
      <c r="O3325" s="330">
        <f>ROUND(N3325-SUMIF(Anlagenbewegungsdaten_AV!B:B,A3325,Anlagenbewegungsdaten_AV!D:D),3)</f>
        <v>0</v>
      </c>
    </row>
    <row r="3326" spans="1:15" ht="15" customHeight="1" x14ac:dyDescent="0.25">
      <c r="A3326" s="263" t="s">
        <v>3967</v>
      </c>
      <c r="B3326" s="173" t="s">
        <v>2108</v>
      </c>
      <c r="C3326" s="174" t="s">
        <v>4050</v>
      </c>
      <c r="D3326" s="173" t="s">
        <v>1476</v>
      </c>
      <c r="E3326" s="173" t="s">
        <v>2486</v>
      </c>
      <c r="F3326" s="289">
        <v>12.99</v>
      </c>
      <c r="G3326" s="333">
        <f>ROUND(SUMIF(Anlagenbewegungsdaten!B:B,A3326,Anlagenbewegungsdaten!C:C),3)</f>
        <v>0</v>
      </c>
      <c r="H3326" s="334">
        <f>IF(ISBLANK(F3326),ROUND(SUMIF(Anlagenbewegungsdaten!B:B,A3326,Anlagenbewegungsdaten!D:D),2),ROUND(G3326*F3326%,2))</f>
        <v>0</v>
      </c>
      <c r="I3326" s="334">
        <f>ROUND((H3326-SUMIF(Anlagenbewegungsdaten!$B:$B,A3326,Anlagenbewegungsdaten!D:D)),3)</f>
        <v>0</v>
      </c>
      <c r="J3326" s="335" t="s">
        <v>5179</v>
      </c>
      <c r="K3326" s="335" t="s">
        <v>5193</v>
      </c>
      <c r="L3326" s="516">
        <v>10.39</v>
      </c>
      <c r="M3326" s="332">
        <f>ROUND(SUMIF(Anlagenbewegungsdaten_AV!B:B,A3326,Anlagenbewegungsdaten_AV!C:C),3)</f>
        <v>0</v>
      </c>
      <c r="N3326" s="330">
        <f>IF(ISBLANK(L3326),ROUND(SUMIF(Anlagenbewegungsdaten_AV!B:B,A3326,Anlagenbewegungsdaten_AV!D:D),2),ROUND(M3326*L3326%,2))</f>
        <v>0</v>
      </c>
      <c r="O3326" s="330">
        <f>ROUND(N3326-SUMIF(Anlagenbewegungsdaten_AV!B:B,A3326,Anlagenbewegungsdaten_AV!D:D),3)</f>
        <v>0</v>
      </c>
    </row>
    <row r="3327" spans="1:15" ht="15" customHeight="1" x14ac:dyDescent="0.25">
      <c r="A3327" s="263" t="s">
        <v>3968</v>
      </c>
      <c r="B3327" s="173" t="s">
        <v>2108</v>
      </c>
      <c r="C3327" s="174" t="s">
        <v>4050</v>
      </c>
      <c r="D3327" s="173" t="s">
        <v>1478</v>
      </c>
      <c r="E3327" s="173" t="s">
        <v>2483</v>
      </c>
      <c r="F3327" s="289">
        <v>13.969999999999999</v>
      </c>
      <c r="G3327" s="333">
        <f>ROUND(SUMIF(Anlagenbewegungsdaten!B:B,A3327,Anlagenbewegungsdaten!C:C),3)</f>
        <v>0</v>
      </c>
      <c r="H3327" s="334">
        <f>IF(ISBLANK(F3327),ROUND(SUMIF(Anlagenbewegungsdaten!B:B,A3327,Anlagenbewegungsdaten!D:D),2),ROUND(G3327*F3327%,2))</f>
        <v>0</v>
      </c>
      <c r="I3327" s="334">
        <f>ROUND((H3327-SUMIF(Anlagenbewegungsdaten!$B:$B,A3327,Anlagenbewegungsdaten!D:D)),3)</f>
        <v>0</v>
      </c>
      <c r="J3327" s="335" t="s">
        <v>5179</v>
      </c>
      <c r="K3327" s="335" t="s">
        <v>5193</v>
      </c>
      <c r="L3327" s="516">
        <v>11.18</v>
      </c>
      <c r="M3327" s="332">
        <f>ROUND(SUMIF(Anlagenbewegungsdaten_AV!B:B,A3327,Anlagenbewegungsdaten_AV!C:C),3)</f>
        <v>0</v>
      </c>
      <c r="N3327" s="330">
        <f>IF(ISBLANK(L3327),ROUND(SUMIF(Anlagenbewegungsdaten_AV!B:B,A3327,Anlagenbewegungsdaten_AV!D:D),2),ROUND(M3327*L3327%,2))</f>
        <v>0</v>
      </c>
      <c r="O3327" s="330">
        <f>ROUND(N3327-SUMIF(Anlagenbewegungsdaten_AV!B:B,A3327,Anlagenbewegungsdaten_AV!D:D),3)</f>
        <v>0</v>
      </c>
    </row>
    <row r="3328" spans="1:15" ht="15" customHeight="1" x14ac:dyDescent="0.25">
      <c r="A3328" s="263" t="s">
        <v>3969</v>
      </c>
      <c r="B3328" s="173" t="s">
        <v>2108</v>
      </c>
      <c r="C3328" s="174" t="s">
        <v>4050</v>
      </c>
      <c r="D3328" s="173" t="s">
        <v>1480</v>
      </c>
      <c r="E3328" s="173" t="s">
        <v>2486</v>
      </c>
      <c r="F3328" s="289">
        <v>16.91</v>
      </c>
      <c r="G3328" s="333">
        <f>ROUND(SUMIF(Anlagenbewegungsdaten!B:B,A3328,Anlagenbewegungsdaten!C:C),3)</f>
        <v>0</v>
      </c>
      <c r="H3328" s="334">
        <f>IF(ISBLANK(F3328),ROUND(SUMIF(Anlagenbewegungsdaten!B:B,A3328,Anlagenbewegungsdaten!D:D),2),ROUND(G3328*F3328%,2))</f>
        <v>0</v>
      </c>
      <c r="I3328" s="334">
        <f>ROUND((H3328-SUMIF(Anlagenbewegungsdaten!$B:$B,A3328,Anlagenbewegungsdaten!D:D)),3)</f>
        <v>0</v>
      </c>
      <c r="J3328" s="335" t="s">
        <v>5179</v>
      </c>
      <c r="K3328" s="335" t="s">
        <v>5193</v>
      </c>
      <c r="L3328" s="516">
        <v>13.53</v>
      </c>
      <c r="M3328" s="332">
        <f>ROUND(SUMIF(Anlagenbewegungsdaten_AV!B:B,A3328,Anlagenbewegungsdaten_AV!C:C),3)</f>
        <v>0</v>
      </c>
      <c r="N3328" s="330">
        <f>IF(ISBLANK(L3328),ROUND(SUMIF(Anlagenbewegungsdaten_AV!B:B,A3328,Anlagenbewegungsdaten_AV!D:D),2),ROUND(M3328*L3328%,2))</f>
        <v>0</v>
      </c>
      <c r="O3328" s="330">
        <f>ROUND(N3328-SUMIF(Anlagenbewegungsdaten_AV!B:B,A3328,Anlagenbewegungsdaten_AV!D:D),3)</f>
        <v>0</v>
      </c>
    </row>
    <row r="3329" spans="1:15" ht="15" customHeight="1" x14ac:dyDescent="0.25">
      <c r="A3329" s="263" t="s">
        <v>3970</v>
      </c>
      <c r="B3329" s="173" t="s">
        <v>2108</v>
      </c>
      <c r="C3329" s="174" t="s">
        <v>4050</v>
      </c>
      <c r="D3329" s="173" t="s">
        <v>1482</v>
      </c>
      <c r="E3329" s="173" t="s">
        <v>2483</v>
      </c>
      <c r="F3329" s="289">
        <v>12.5</v>
      </c>
      <c r="G3329" s="333">
        <f>ROUND(SUMIF(Anlagenbewegungsdaten!B:B,A3329,Anlagenbewegungsdaten!C:C),3)</f>
        <v>0</v>
      </c>
      <c r="H3329" s="334">
        <f>IF(ISBLANK(F3329),ROUND(SUMIF(Anlagenbewegungsdaten!B:B,A3329,Anlagenbewegungsdaten!D:D),2),ROUND(G3329*F3329%,2))</f>
        <v>0</v>
      </c>
      <c r="I3329" s="334">
        <f>ROUND((H3329-SUMIF(Anlagenbewegungsdaten!$B:$B,A3329,Anlagenbewegungsdaten!D:D)),3)</f>
        <v>0</v>
      </c>
      <c r="J3329" s="335" t="s">
        <v>5179</v>
      </c>
      <c r="K3329" s="335" t="s">
        <v>5193</v>
      </c>
      <c r="L3329" s="516">
        <v>10</v>
      </c>
      <c r="M3329" s="332">
        <f>ROUND(SUMIF(Anlagenbewegungsdaten_AV!B:B,A3329,Anlagenbewegungsdaten_AV!C:C),3)</f>
        <v>0</v>
      </c>
      <c r="N3329" s="330">
        <f>IF(ISBLANK(L3329),ROUND(SUMIF(Anlagenbewegungsdaten_AV!B:B,A3329,Anlagenbewegungsdaten_AV!D:D),2),ROUND(M3329*L3329%,2))</f>
        <v>0</v>
      </c>
      <c r="O3329" s="330">
        <f>ROUND(N3329-SUMIF(Anlagenbewegungsdaten_AV!B:B,A3329,Anlagenbewegungsdaten_AV!D:D),3)</f>
        <v>0</v>
      </c>
    </row>
    <row r="3330" spans="1:15" ht="15" customHeight="1" x14ac:dyDescent="0.25">
      <c r="A3330" s="263" t="s">
        <v>3971</v>
      </c>
      <c r="B3330" s="173" t="s">
        <v>2108</v>
      </c>
      <c r="C3330" s="174" t="s">
        <v>4050</v>
      </c>
      <c r="D3330" s="173" t="s">
        <v>1484</v>
      </c>
      <c r="E3330" s="173" t="s">
        <v>2486</v>
      </c>
      <c r="F3330" s="289">
        <v>15.440000000000001</v>
      </c>
      <c r="G3330" s="333">
        <f>ROUND(SUMIF(Anlagenbewegungsdaten!B:B,A3330,Anlagenbewegungsdaten!C:C),3)</f>
        <v>0</v>
      </c>
      <c r="H3330" s="334">
        <f>IF(ISBLANK(F3330),ROUND(SUMIF(Anlagenbewegungsdaten!B:B,A3330,Anlagenbewegungsdaten!D:D),2),ROUND(G3330*F3330%,2))</f>
        <v>0</v>
      </c>
      <c r="I3330" s="334">
        <f>ROUND((H3330-SUMIF(Anlagenbewegungsdaten!$B:$B,A3330,Anlagenbewegungsdaten!D:D)),3)</f>
        <v>0</v>
      </c>
      <c r="J3330" s="335" t="s">
        <v>5179</v>
      </c>
      <c r="K3330" s="335" t="s">
        <v>5193</v>
      </c>
      <c r="L3330" s="516">
        <v>12.35</v>
      </c>
      <c r="M3330" s="332">
        <f>ROUND(SUMIF(Anlagenbewegungsdaten_AV!B:B,A3330,Anlagenbewegungsdaten_AV!C:C),3)</f>
        <v>0</v>
      </c>
      <c r="N3330" s="330">
        <f>IF(ISBLANK(L3330),ROUND(SUMIF(Anlagenbewegungsdaten_AV!B:B,A3330,Anlagenbewegungsdaten_AV!D:D),2),ROUND(M3330*L3330%,2))</f>
        <v>0</v>
      </c>
      <c r="O3330" s="330">
        <f>ROUND(N3330-SUMIF(Anlagenbewegungsdaten_AV!B:B,A3330,Anlagenbewegungsdaten_AV!D:D),3)</f>
        <v>0</v>
      </c>
    </row>
    <row r="3331" spans="1:15" ht="15" customHeight="1" x14ac:dyDescent="0.25">
      <c r="A3331" s="263" t="s">
        <v>3972</v>
      </c>
      <c r="B3331" s="173" t="s">
        <v>2108</v>
      </c>
      <c r="C3331" s="174" t="s">
        <v>4050</v>
      </c>
      <c r="D3331" s="173" t="s">
        <v>1486</v>
      </c>
      <c r="E3331" s="173" t="s">
        <v>2486</v>
      </c>
      <c r="F3331" s="289">
        <v>10.57</v>
      </c>
      <c r="G3331" s="333">
        <f>ROUND(SUMIF(Anlagenbewegungsdaten!B:B,A3331,Anlagenbewegungsdaten!C:C),3)</f>
        <v>0</v>
      </c>
      <c r="H3331" s="334">
        <f>IF(ISBLANK(F3331),ROUND(SUMIF(Anlagenbewegungsdaten!B:B,A3331,Anlagenbewegungsdaten!D:D),2),ROUND(G3331*F3331%,2))</f>
        <v>0</v>
      </c>
      <c r="I3331" s="334">
        <f>ROUND((H3331-SUMIF(Anlagenbewegungsdaten!$B:$B,A3331,Anlagenbewegungsdaten!D:D)),3)</f>
        <v>0</v>
      </c>
      <c r="J3331" s="335" t="s">
        <v>5179</v>
      </c>
      <c r="K3331" s="335" t="s">
        <v>5193</v>
      </c>
      <c r="L3331" s="516">
        <v>8.4600000000000009</v>
      </c>
      <c r="M3331" s="332">
        <f>ROUND(SUMIF(Anlagenbewegungsdaten_AV!B:B,A3331,Anlagenbewegungsdaten_AV!C:C),3)</f>
        <v>0</v>
      </c>
      <c r="N3331" s="330">
        <f>IF(ISBLANK(L3331),ROUND(SUMIF(Anlagenbewegungsdaten_AV!B:B,A3331,Anlagenbewegungsdaten_AV!D:D),2),ROUND(M3331*L3331%,2))</f>
        <v>0</v>
      </c>
      <c r="O3331" s="330">
        <f>ROUND(N3331-SUMIF(Anlagenbewegungsdaten_AV!B:B,A3331,Anlagenbewegungsdaten_AV!D:D),3)</f>
        <v>0</v>
      </c>
    </row>
    <row r="3332" spans="1:15" ht="15" customHeight="1" x14ac:dyDescent="0.25">
      <c r="A3332" s="170"/>
      <c r="B3332" s="168"/>
      <c r="C3332" s="167"/>
      <c r="D3332" s="168"/>
      <c r="E3332" s="167"/>
      <c r="F3332" s="251"/>
    </row>
    <row r="3333" spans="1:15" ht="15.75" customHeight="1" x14ac:dyDescent="0.25">
      <c r="A3333" s="204" t="s">
        <v>4532</v>
      </c>
      <c r="B3333" s="168"/>
      <c r="C3333" s="167"/>
      <c r="D3333" s="168"/>
      <c r="E3333" s="167"/>
      <c r="F3333" s="251"/>
    </row>
    <row r="3334" spans="1:15" ht="15" customHeight="1" x14ac:dyDescent="0.25">
      <c r="A3334" s="275" t="s">
        <v>4533</v>
      </c>
      <c r="B3334" s="194" t="s">
        <v>2108</v>
      </c>
      <c r="C3334" s="193" t="s">
        <v>4052</v>
      </c>
      <c r="D3334" s="194" t="s">
        <v>1219</v>
      </c>
      <c r="E3334" s="194" t="s">
        <v>2483</v>
      </c>
      <c r="F3334" s="290">
        <v>11.32</v>
      </c>
      <c r="G3334" s="333">
        <f>ROUND(SUMIF(Anlagenbewegungsdaten!B:B,A3334,Anlagenbewegungsdaten!C:C),3)</f>
        <v>0</v>
      </c>
      <c r="H3334" s="334">
        <f>IF(ISBLANK(F3334),ROUND(SUMIF(Anlagenbewegungsdaten!B:B,A3334,Anlagenbewegungsdaten!D:D),2),ROUND(G3334*F3334%,2))</f>
        <v>0</v>
      </c>
      <c r="I3334" s="334">
        <f>ROUND((H3334-SUMIF(Anlagenbewegungsdaten!$B:$B,A3334,Anlagenbewegungsdaten!D:D)),3)</f>
        <v>0</v>
      </c>
      <c r="J3334" s="335" t="s">
        <v>5179</v>
      </c>
      <c r="K3334" s="335" t="s">
        <v>5193</v>
      </c>
      <c r="L3334" s="516">
        <v>9.06</v>
      </c>
      <c r="M3334" s="332">
        <f>ROUND(SUMIF(Anlagenbewegungsdaten_AV!B:B,A3334,Anlagenbewegungsdaten_AV!C:C),3)</f>
        <v>0</v>
      </c>
      <c r="N3334" s="330">
        <f>IF(ISBLANK(L3334),ROUND(SUMIF(Anlagenbewegungsdaten_AV!B:B,A3334,Anlagenbewegungsdaten_AV!D:D),2),ROUND(M3334*L3334%,2))</f>
        <v>0</v>
      </c>
      <c r="O3334" s="330">
        <f>ROUND(N3334-SUMIF(Anlagenbewegungsdaten_AV!B:B,A3334,Anlagenbewegungsdaten_AV!D:D),3)</f>
        <v>0</v>
      </c>
    </row>
    <row r="3335" spans="1:15" ht="15" customHeight="1" x14ac:dyDescent="0.25">
      <c r="A3335" s="275" t="s">
        <v>4534</v>
      </c>
      <c r="B3335" s="194" t="s">
        <v>2108</v>
      </c>
      <c r="C3335" s="193" t="s">
        <v>4052</v>
      </c>
      <c r="D3335" s="194" t="s">
        <v>1221</v>
      </c>
      <c r="E3335" s="194" t="s">
        <v>2486</v>
      </c>
      <c r="F3335" s="290">
        <v>14.23</v>
      </c>
      <c r="G3335" s="333">
        <f>ROUND(SUMIF(Anlagenbewegungsdaten!B:B,A3335,Anlagenbewegungsdaten!C:C),3)</f>
        <v>0</v>
      </c>
      <c r="H3335" s="334">
        <f>IF(ISBLANK(F3335),ROUND(SUMIF(Anlagenbewegungsdaten!B:B,A3335,Anlagenbewegungsdaten!D:D),2),ROUND(G3335*F3335%,2))</f>
        <v>0</v>
      </c>
      <c r="I3335" s="334">
        <f>ROUND((H3335-SUMIF(Anlagenbewegungsdaten!$B:$B,A3335,Anlagenbewegungsdaten!D:D)),3)</f>
        <v>0</v>
      </c>
      <c r="J3335" s="335" t="s">
        <v>5179</v>
      </c>
      <c r="K3335" s="335" t="s">
        <v>5193</v>
      </c>
      <c r="L3335" s="516">
        <v>11.38</v>
      </c>
      <c r="M3335" s="332">
        <f>ROUND(SUMIF(Anlagenbewegungsdaten_AV!B:B,A3335,Anlagenbewegungsdaten_AV!C:C),3)</f>
        <v>0</v>
      </c>
      <c r="N3335" s="330">
        <f>IF(ISBLANK(L3335),ROUND(SUMIF(Anlagenbewegungsdaten_AV!B:B,A3335,Anlagenbewegungsdaten_AV!D:D),2),ROUND(M3335*L3335%,2))</f>
        <v>0</v>
      </c>
      <c r="O3335" s="330">
        <f>ROUND(N3335-SUMIF(Anlagenbewegungsdaten_AV!B:B,A3335,Anlagenbewegungsdaten_AV!D:D),3)</f>
        <v>0</v>
      </c>
    </row>
    <row r="3336" spans="1:15" ht="15" customHeight="1" x14ac:dyDescent="0.25">
      <c r="A3336" s="275" t="s">
        <v>4535</v>
      </c>
      <c r="B3336" s="194" t="s">
        <v>2108</v>
      </c>
      <c r="C3336" s="193" t="s">
        <v>4052</v>
      </c>
      <c r="D3336" s="194" t="s">
        <v>1227</v>
      </c>
      <c r="E3336" s="194" t="s">
        <v>2483</v>
      </c>
      <c r="F3336" s="290">
        <v>17.14</v>
      </c>
      <c r="G3336" s="333">
        <f>ROUND(SUMIF(Anlagenbewegungsdaten!B:B,A3336,Anlagenbewegungsdaten!C:C),3)</f>
        <v>0</v>
      </c>
      <c r="H3336" s="334">
        <f>IF(ISBLANK(F3336),ROUND(SUMIF(Anlagenbewegungsdaten!B:B,A3336,Anlagenbewegungsdaten!D:D),2),ROUND(G3336*F3336%,2))</f>
        <v>0</v>
      </c>
      <c r="I3336" s="334">
        <f>ROUND((H3336-SUMIF(Anlagenbewegungsdaten!$B:$B,A3336,Anlagenbewegungsdaten!D:D)),3)</f>
        <v>0</v>
      </c>
      <c r="J3336" s="335" t="s">
        <v>5179</v>
      </c>
      <c r="K3336" s="335" t="s">
        <v>5193</v>
      </c>
      <c r="L3336" s="516">
        <v>13.71</v>
      </c>
      <c r="M3336" s="332">
        <f>ROUND(SUMIF(Anlagenbewegungsdaten_AV!B:B,A3336,Anlagenbewegungsdaten_AV!C:C),3)</f>
        <v>0</v>
      </c>
      <c r="N3336" s="330">
        <f>IF(ISBLANK(L3336),ROUND(SUMIF(Anlagenbewegungsdaten_AV!B:B,A3336,Anlagenbewegungsdaten_AV!D:D),2),ROUND(M3336*L3336%,2))</f>
        <v>0</v>
      </c>
      <c r="O3336" s="330">
        <f>ROUND(N3336-SUMIF(Anlagenbewegungsdaten_AV!B:B,A3336,Anlagenbewegungsdaten_AV!D:D),3)</f>
        <v>0</v>
      </c>
    </row>
    <row r="3337" spans="1:15" ht="15" customHeight="1" x14ac:dyDescent="0.25">
      <c r="A3337" s="275" t="s">
        <v>4536</v>
      </c>
      <c r="B3337" s="194" t="s">
        <v>2108</v>
      </c>
      <c r="C3337" s="193" t="s">
        <v>4052</v>
      </c>
      <c r="D3337" s="194" t="s">
        <v>1229</v>
      </c>
      <c r="E3337" s="194" t="s">
        <v>2486</v>
      </c>
      <c r="F3337" s="290">
        <v>20.05</v>
      </c>
      <c r="G3337" s="333">
        <f>ROUND(SUMIF(Anlagenbewegungsdaten!B:B,A3337,Anlagenbewegungsdaten!C:C),3)</f>
        <v>0</v>
      </c>
      <c r="H3337" s="334">
        <f>IF(ISBLANK(F3337),ROUND(SUMIF(Anlagenbewegungsdaten!B:B,A3337,Anlagenbewegungsdaten!D:D),2),ROUND(G3337*F3337%,2))</f>
        <v>0</v>
      </c>
      <c r="I3337" s="334">
        <f>ROUND((H3337-SUMIF(Anlagenbewegungsdaten!$B:$B,A3337,Anlagenbewegungsdaten!D:D)),3)</f>
        <v>0</v>
      </c>
      <c r="J3337" s="335" t="s">
        <v>5179</v>
      </c>
      <c r="K3337" s="335" t="s">
        <v>5193</v>
      </c>
      <c r="L3337" s="516">
        <v>16.04</v>
      </c>
      <c r="M3337" s="332">
        <f>ROUND(SUMIF(Anlagenbewegungsdaten_AV!B:B,A3337,Anlagenbewegungsdaten_AV!C:C),3)</f>
        <v>0</v>
      </c>
      <c r="N3337" s="330">
        <f>IF(ISBLANK(L3337),ROUND(SUMIF(Anlagenbewegungsdaten_AV!B:B,A3337,Anlagenbewegungsdaten_AV!D:D),2),ROUND(M3337*L3337%,2))</f>
        <v>0</v>
      </c>
      <c r="O3337" s="330">
        <f>ROUND(N3337-SUMIF(Anlagenbewegungsdaten_AV!B:B,A3337,Anlagenbewegungsdaten_AV!D:D),3)</f>
        <v>0</v>
      </c>
    </row>
    <row r="3338" spans="1:15" ht="15" customHeight="1" x14ac:dyDescent="0.25">
      <c r="A3338" s="275" t="s">
        <v>4537</v>
      </c>
      <c r="B3338" s="194" t="s">
        <v>2108</v>
      </c>
      <c r="C3338" s="193" t="s">
        <v>4052</v>
      </c>
      <c r="D3338" s="194" t="s">
        <v>882</v>
      </c>
      <c r="E3338" s="194" t="s">
        <v>2483</v>
      </c>
      <c r="F3338" s="290">
        <v>13.26</v>
      </c>
      <c r="G3338" s="333">
        <f>ROUND(SUMIF(Anlagenbewegungsdaten!B:B,A3338,Anlagenbewegungsdaten!C:C),3)</f>
        <v>0</v>
      </c>
      <c r="H3338" s="334">
        <f>IF(ISBLANK(F3338),ROUND(SUMIF(Anlagenbewegungsdaten!B:B,A3338,Anlagenbewegungsdaten!D:D),2),ROUND(G3338*F3338%,2))</f>
        <v>0</v>
      </c>
      <c r="I3338" s="334">
        <f>ROUND((H3338-SUMIF(Anlagenbewegungsdaten!$B:$B,A3338,Anlagenbewegungsdaten!D:D)),3)</f>
        <v>0</v>
      </c>
      <c r="J3338" s="335" t="s">
        <v>5179</v>
      </c>
      <c r="K3338" s="335" t="s">
        <v>5193</v>
      </c>
      <c r="L3338" s="516">
        <v>10.61</v>
      </c>
      <c r="M3338" s="332">
        <f>ROUND(SUMIF(Anlagenbewegungsdaten_AV!B:B,A3338,Anlagenbewegungsdaten_AV!C:C),3)</f>
        <v>0</v>
      </c>
      <c r="N3338" s="330">
        <f>IF(ISBLANK(L3338),ROUND(SUMIF(Anlagenbewegungsdaten_AV!B:B,A3338,Anlagenbewegungsdaten_AV!D:D),2),ROUND(M3338*L3338%,2))</f>
        <v>0</v>
      </c>
      <c r="O3338" s="330">
        <f>ROUND(N3338-SUMIF(Anlagenbewegungsdaten_AV!B:B,A3338,Anlagenbewegungsdaten_AV!D:D),3)</f>
        <v>0</v>
      </c>
    </row>
    <row r="3339" spans="1:15" ht="15" customHeight="1" x14ac:dyDescent="0.25">
      <c r="A3339" s="275" t="s">
        <v>4538</v>
      </c>
      <c r="B3339" s="194" t="s">
        <v>2108</v>
      </c>
      <c r="C3339" s="193" t="s">
        <v>4052</v>
      </c>
      <c r="D3339" s="194" t="s">
        <v>884</v>
      </c>
      <c r="E3339" s="194" t="s">
        <v>2486</v>
      </c>
      <c r="F3339" s="290">
        <v>16.170000000000002</v>
      </c>
      <c r="G3339" s="333">
        <f>ROUND(SUMIF(Anlagenbewegungsdaten!B:B,A3339,Anlagenbewegungsdaten!C:C),3)</f>
        <v>0</v>
      </c>
      <c r="H3339" s="334">
        <f>IF(ISBLANK(F3339),ROUND(SUMIF(Anlagenbewegungsdaten!B:B,A3339,Anlagenbewegungsdaten!D:D),2),ROUND(G3339*F3339%,2))</f>
        <v>0</v>
      </c>
      <c r="I3339" s="334">
        <f>ROUND((H3339-SUMIF(Anlagenbewegungsdaten!$B:$B,A3339,Anlagenbewegungsdaten!D:D)),3)</f>
        <v>0</v>
      </c>
      <c r="J3339" s="335" t="s">
        <v>5179</v>
      </c>
      <c r="K3339" s="335" t="s">
        <v>5193</v>
      </c>
      <c r="L3339" s="516">
        <v>12.94</v>
      </c>
      <c r="M3339" s="332">
        <f>ROUND(SUMIF(Anlagenbewegungsdaten_AV!B:B,A3339,Anlagenbewegungsdaten_AV!C:C),3)</f>
        <v>0</v>
      </c>
      <c r="N3339" s="330">
        <f>IF(ISBLANK(L3339),ROUND(SUMIF(Anlagenbewegungsdaten_AV!B:B,A3339,Anlagenbewegungsdaten_AV!D:D),2),ROUND(M3339*L3339%,2))</f>
        <v>0</v>
      </c>
      <c r="O3339" s="330">
        <f>ROUND(N3339-SUMIF(Anlagenbewegungsdaten_AV!B:B,A3339,Anlagenbewegungsdaten_AV!D:D),3)</f>
        <v>0</v>
      </c>
    </row>
    <row r="3340" spans="1:15" ht="15" customHeight="1" x14ac:dyDescent="0.25">
      <c r="A3340" s="275" t="s">
        <v>4539</v>
      </c>
      <c r="B3340" s="194" t="s">
        <v>2108</v>
      </c>
      <c r="C3340" s="193" t="s">
        <v>4052</v>
      </c>
      <c r="D3340" s="194" t="s">
        <v>890</v>
      </c>
      <c r="E3340" s="194" t="s">
        <v>2483</v>
      </c>
      <c r="F3340" s="290">
        <v>19.079999999999998</v>
      </c>
      <c r="G3340" s="333">
        <f>ROUND(SUMIF(Anlagenbewegungsdaten!B:B,A3340,Anlagenbewegungsdaten!C:C),3)</f>
        <v>0</v>
      </c>
      <c r="H3340" s="334">
        <f>IF(ISBLANK(F3340),ROUND(SUMIF(Anlagenbewegungsdaten!B:B,A3340,Anlagenbewegungsdaten!D:D),2),ROUND(G3340*F3340%,2))</f>
        <v>0</v>
      </c>
      <c r="I3340" s="334">
        <f>ROUND((H3340-SUMIF(Anlagenbewegungsdaten!$B:$B,A3340,Anlagenbewegungsdaten!D:D)),3)</f>
        <v>0</v>
      </c>
      <c r="J3340" s="335" t="s">
        <v>5179</v>
      </c>
      <c r="K3340" s="335" t="s">
        <v>5193</v>
      </c>
      <c r="L3340" s="516">
        <v>15.26</v>
      </c>
      <c r="M3340" s="332">
        <f>ROUND(SUMIF(Anlagenbewegungsdaten_AV!B:B,A3340,Anlagenbewegungsdaten_AV!C:C),3)</f>
        <v>0</v>
      </c>
      <c r="N3340" s="330">
        <f>IF(ISBLANK(L3340),ROUND(SUMIF(Anlagenbewegungsdaten_AV!B:B,A3340,Anlagenbewegungsdaten_AV!D:D),2),ROUND(M3340*L3340%,2))</f>
        <v>0</v>
      </c>
      <c r="O3340" s="330">
        <f>ROUND(N3340-SUMIF(Anlagenbewegungsdaten_AV!B:B,A3340,Anlagenbewegungsdaten_AV!D:D),3)</f>
        <v>0</v>
      </c>
    </row>
    <row r="3341" spans="1:15" ht="15" customHeight="1" x14ac:dyDescent="0.25">
      <c r="A3341" s="275" t="s">
        <v>4540</v>
      </c>
      <c r="B3341" s="194" t="s">
        <v>2108</v>
      </c>
      <c r="C3341" s="193" t="s">
        <v>4052</v>
      </c>
      <c r="D3341" s="194" t="s">
        <v>892</v>
      </c>
      <c r="E3341" s="194" t="s">
        <v>2486</v>
      </c>
      <c r="F3341" s="290">
        <v>21.990000000000002</v>
      </c>
      <c r="G3341" s="333">
        <f>ROUND(SUMIF(Anlagenbewegungsdaten!B:B,A3341,Anlagenbewegungsdaten!C:C),3)</f>
        <v>0</v>
      </c>
      <c r="H3341" s="334">
        <f>IF(ISBLANK(F3341),ROUND(SUMIF(Anlagenbewegungsdaten!B:B,A3341,Anlagenbewegungsdaten!D:D),2),ROUND(G3341*F3341%,2))</f>
        <v>0</v>
      </c>
      <c r="I3341" s="334">
        <f>ROUND((H3341-SUMIF(Anlagenbewegungsdaten!$B:$B,A3341,Anlagenbewegungsdaten!D:D)),3)</f>
        <v>0</v>
      </c>
      <c r="J3341" s="335" t="s">
        <v>5179</v>
      </c>
      <c r="K3341" s="335" t="s">
        <v>5193</v>
      </c>
      <c r="L3341" s="516">
        <v>17.59</v>
      </c>
      <c r="M3341" s="332">
        <f>ROUND(SUMIF(Anlagenbewegungsdaten_AV!B:B,A3341,Anlagenbewegungsdaten_AV!C:C),3)</f>
        <v>0</v>
      </c>
      <c r="N3341" s="330">
        <f>IF(ISBLANK(L3341),ROUND(SUMIF(Anlagenbewegungsdaten_AV!B:B,A3341,Anlagenbewegungsdaten_AV!D:D),2),ROUND(M3341*L3341%,2))</f>
        <v>0</v>
      </c>
      <c r="O3341" s="330">
        <f>ROUND(N3341-SUMIF(Anlagenbewegungsdaten_AV!B:B,A3341,Anlagenbewegungsdaten_AV!D:D),3)</f>
        <v>0</v>
      </c>
    </row>
    <row r="3342" spans="1:15" ht="15" customHeight="1" x14ac:dyDescent="0.25">
      <c r="A3342" s="275" t="s">
        <v>4541</v>
      </c>
      <c r="B3342" s="194" t="s">
        <v>2108</v>
      </c>
      <c r="C3342" s="193" t="s">
        <v>4052</v>
      </c>
      <c r="D3342" s="194" t="s">
        <v>930</v>
      </c>
      <c r="E3342" s="194" t="s">
        <v>2483</v>
      </c>
      <c r="F3342" s="290">
        <v>8.91</v>
      </c>
      <c r="G3342" s="333">
        <f>ROUND(SUMIF(Anlagenbewegungsdaten!B:B,A3342,Anlagenbewegungsdaten!C:C),3)</f>
        <v>0</v>
      </c>
      <c r="H3342" s="334">
        <f>IF(ISBLANK(F3342),ROUND(SUMIF(Anlagenbewegungsdaten!B:B,A3342,Anlagenbewegungsdaten!D:D),2),ROUND(G3342*F3342%,2))</f>
        <v>0</v>
      </c>
      <c r="I3342" s="334">
        <f>ROUND((H3342-SUMIF(Anlagenbewegungsdaten!$B:$B,A3342,Anlagenbewegungsdaten!D:D)),3)</f>
        <v>0</v>
      </c>
      <c r="J3342" s="335" t="s">
        <v>5179</v>
      </c>
      <c r="K3342" s="335" t="s">
        <v>5193</v>
      </c>
      <c r="L3342" s="516">
        <v>7.13</v>
      </c>
      <c r="M3342" s="332">
        <f>ROUND(SUMIF(Anlagenbewegungsdaten_AV!B:B,A3342,Anlagenbewegungsdaten_AV!C:C),3)</f>
        <v>0</v>
      </c>
      <c r="N3342" s="330">
        <f>IF(ISBLANK(L3342),ROUND(SUMIF(Anlagenbewegungsdaten_AV!B:B,A3342,Anlagenbewegungsdaten_AV!D:D),2),ROUND(M3342*L3342%,2))</f>
        <v>0</v>
      </c>
      <c r="O3342" s="330">
        <f>ROUND(N3342-SUMIF(Anlagenbewegungsdaten_AV!B:B,A3342,Anlagenbewegungsdaten_AV!D:D),3)</f>
        <v>0</v>
      </c>
    </row>
    <row r="3343" spans="1:15" ht="15" customHeight="1" x14ac:dyDescent="0.25">
      <c r="A3343" s="275" t="s">
        <v>4542</v>
      </c>
      <c r="B3343" s="194" t="s">
        <v>2108</v>
      </c>
      <c r="C3343" s="193" t="s">
        <v>4052</v>
      </c>
      <c r="D3343" s="194" t="s">
        <v>932</v>
      </c>
      <c r="E3343" s="194" t="s">
        <v>2486</v>
      </c>
      <c r="F3343" s="290">
        <v>11.82</v>
      </c>
      <c r="G3343" s="333">
        <f>ROUND(SUMIF(Anlagenbewegungsdaten!B:B,A3343,Anlagenbewegungsdaten!C:C),3)</f>
        <v>0</v>
      </c>
      <c r="H3343" s="334">
        <f>IF(ISBLANK(F3343),ROUND(SUMIF(Anlagenbewegungsdaten!B:B,A3343,Anlagenbewegungsdaten!D:D),2),ROUND(G3343*F3343%,2))</f>
        <v>0</v>
      </c>
      <c r="I3343" s="334">
        <f>ROUND((H3343-SUMIF(Anlagenbewegungsdaten!$B:$B,A3343,Anlagenbewegungsdaten!D:D)),3)</f>
        <v>0</v>
      </c>
      <c r="J3343" s="335" t="s">
        <v>5179</v>
      </c>
      <c r="K3343" s="335" t="s">
        <v>5193</v>
      </c>
      <c r="L3343" s="516">
        <v>9.4600000000000009</v>
      </c>
      <c r="M3343" s="332">
        <f>ROUND(SUMIF(Anlagenbewegungsdaten_AV!B:B,A3343,Anlagenbewegungsdaten_AV!C:C),3)</f>
        <v>0</v>
      </c>
      <c r="N3343" s="330">
        <f>IF(ISBLANK(L3343),ROUND(SUMIF(Anlagenbewegungsdaten_AV!B:B,A3343,Anlagenbewegungsdaten_AV!D:D),2),ROUND(M3343*L3343%,2))</f>
        <v>0</v>
      </c>
      <c r="O3343" s="330">
        <f>ROUND(N3343-SUMIF(Anlagenbewegungsdaten_AV!B:B,A3343,Anlagenbewegungsdaten_AV!D:D),3)</f>
        <v>0</v>
      </c>
    </row>
    <row r="3344" spans="1:15" ht="15" customHeight="1" x14ac:dyDescent="0.25">
      <c r="A3344" s="275" t="s">
        <v>4543</v>
      </c>
      <c r="B3344" s="194" t="s">
        <v>2108</v>
      </c>
      <c r="C3344" s="193" t="s">
        <v>4052</v>
      </c>
      <c r="D3344" s="194" t="s">
        <v>938</v>
      </c>
      <c r="E3344" s="194" t="s">
        <v>2483</v>
      </c>
      <c r="F3344" s="290">
        <v>14.73</v>
      </c>
      <c r="G3344" s="333">
        <f>ROUND(SUMIF(Anlagenbewegungsdaten!B:B,A3344,Anlagenbewegungsdaten!C:C),3)</f>
        <v>0</v>
      </c>
      <c r="H3344" s="334">
        <f>IF(ISBLANK(F3344),ROUND(SUMIF(Anlagenbewegungsdaten!B:B,A3344,Anlagenbewegungsdaten!D:D),2),ROUND(G3344*F3344%,2))</f>
        <v>0</v>
      </c>
      <c r="I3344" s="334">
        <f>ROUND((H3344-SUMIF(Anlagenbewegungsdaten!$B:$B,A3344,Anlagenbewegungsdaten!D:D)),3)</f>
        <v>0</v>
      </c>
      <c r="J3344" s="335" t="s">
        <v>5179</v>
      </c>
      <c r="K3344" s="335" t="s">
        <v>5193</v>
      </c>
      <c r="L3344" s="516">
        <v>11.78</v>
      </c>
      <c r="M3344" s="332">
        <f>ROUND(SUMIF(Anlagenbewegungsdaten_AV!B:B,A3344,Anlagenbewegungsdaten_AV!C:C),3)</f>
        <v>0</v>
      </c>
      <c r="N3344" s="330">
        <f>IF(ISBLANK(L3344),ROUND(SUMIF(Anlagenbewegungsdaten_AV!B:B,A3344,Anlagenbewegungsdaten_AV!D:D),2),ROUND(M3344*L3344%,2))</f>
        <v>0</v>
      </c>
      <c r="O3344" s="330">
        <f>ROUND(N3344-SUMIF(Anlagenbewegungsdaten_AV!B:B,A3344,Anlagenbewegungsdaten_AV!D:D),3)</f>
        <v>0</v>
      </c>
    </row>
    <row r="3345" spans="1:15" ht="15" customHeight="1" x14ac:dyDescent="0.25">
      <c r="A3345" s="275" t="s">
        <v>4544</v>
      </c>
      <c r="B3345" s="194" t="s">
        <v>2108</v>
      </c>
      <c r="C3345" s="193" t="s">
        <v>4052</v>
      </c>
      <c r="D3345" s="194" t="s">
        <v>940</v>
      </c>
      <c r="E3345" s="194" t="s">
        <v>2486</v>
      </c>
      <c r="F3345" s="290">
        <v>17.64</v>
      </c>
      <c r="G3345" s="333">
        <f>ROUND(SUMIF(Anlagenbewegungsdaten!B:B,A3345,Anlagenbewegungsdaten!C:C),3)</f>
        <v>0</v>
      </c>
      <c r="H3345" s="334">
        <f>IF(ISBLANK(F3345),ROUND(SUMIF(Anlagenbewegungsdaten!B:B,A3345,Anlagenbewegungsdaten!D:D),2),ROUND(G3345*F3345%,2))</f>
        <v>0</v>
      </c>
      <c r="I3345" s="334">
        <f>ROUND((H3345-SUMIF(Anlagenbewegungsdaten!$B:$B,A3345,Anlagenbewegungsdaten!D:D)),3)</f>
        <v>0</v>
      </c>
      <c r="J3345" s="335" t="s">
        <v>5179</v>
      </c>
      <c r="K3345" s="335" t="s">
        <v>5193</v>
      </c>
      <c r="L3345" s="516">
        <v>14.11</v>
      </c>
      <c r="M3345" s="332">
        <f>ROUND(SUMIF(Anlagenbewegungsdaten_AV!B:B,A3345,Anlagenbewegungsdaten_AV!C:C),3)</f>
        <v>0</v>
      </c>
      <c r="N3345" s="330">
        <f>IF(ISBLANK(L3345),ROUND(SUMIF(Anlagenbewegungsdaten_AV!B:B,A3345,Anlagenbewegungsdaten_AV!D:D),2),ROUND(M3345*L3345%,2))</f>
        <v>0</v>
      </c>
      <c r="O3345" s="330">
        <f>ROUND(N3345-SUMIF(Anlagenbewegungsdaten_AV!B:B,A3345,Anlagenbewegungsdaten_AV!D:D),3)</f>
        <v>0</v>
      </c>
    </row>
    <row r="3346" spans="1:15" ht="15" customHeight="1" x14ac:dyDescent="0.25">
      <c r="A3346" s="275" t="s">
        <v>4545</v>
      </c>
      <c r="B3346" s="194" t="s">
        <v>2108</v>
      </c>
      <c r="C3346" s="193" t="s">
        <v>4052</v>
      </c>
      <c r="D3346" s="194" t="s">
        <v>1390</v>
      </c>
      <c r="E3346" s="194" t="s">
        <v>2483</v>
      </c>
      <c r="F3346" s="290">
        <v>10.85</v>
      </c>
      <c r="G3346" s="333">
        <f>ROUND(SUMIF(Anlagenbewegungsdaten!B:B,A3346,Anlagenbewegungsdaten!C:C),3)</f>
        <v>0</v>
      </c>
      <c r="H3346" s="334">
        <f>IF(ISBLANK(F3346),ROUND(SUMIF(Anlagenbewegungsdaten!B:B,A3346,Anlagenbewegungsdaten!D:D),2),ROUND(G3346*F3346%,2))</f>
        <v>0</v>
      </c>
      <c r="I3346" s="334">
        <f>ROUND((H3346-SUMIF(Anlagenbewegungsdaten!$B:$B,A3346,Anlagenbewegungsdaten!D:D)),3)</f>
        <v>0</v>
      </c>
      <c r="J3346" s="335" t="s">
        <v>5179</v>
      </c>
      <c r="K3346" s="335" t="s">
        <v>5193</v>
      </c>
      <c r="L3346" s="516">
        <v>8.68</v>
      </c>
      <c r="M3346" s="332">
        <f>ROUND(SUMIF(Anlagenbewegungsdaten_AV!B:B,A3346,Anlagenbewegungsdaten_AV!C:C),3)</f>
        <v>0</v>
      </c>
      <c r="N3346" s="330">
        <f>IF(ISBLANK(L3346),ROUND(SUMIF(Anlagenbewegungsdaten_AV!B:B,A3346,Anlagenbewegungsdaten_AV!D:D),2),ROUND(M3346*L3346%,2))</f>
        <v>0</v>
      </c>
      <c r="O3346" s="330">
        <f>ROUND(N3346-SUMIF(Anlagenbewegungsdaten_AV!B:B,A3346,Anlagenbewegungsdaten_AV!D:D),3)</f>
        <v>0</v>
      </c>
    </row>
    <row r="3347" spans="1:15" ht="15" customHeight="1" x14ac:dyDescent="0.25">
      <c r="A3347" s="275" t="s">
        <v>4546</v>
      </c>
      <c r="B3347" s="194" t="s">
        <v>2108</v>
      </c>
      <c r="C3347" s="193" t="s">
        <v>4052</v>
      </c>
      <c r="D3347" s="194" t="s">
        <v>1392</v>
      </c>
      <c r="E3347" s="194" t="s">
        <v>2486</v>
      </c>
      <c r="F3347" s="290">
        <v>13.76</v>
      </c>
      <c r="G3347" s="333">
        <f>ROUND(SUMIF(Anlagenbewegungsdaten!B:B,A3347,Anlagenbewegungsdaten!C:C),3)</f>
        <v>0</v>
      </c>
      <c r="H3347" s="334">
        <f>IF(ISBLANK(F3347),ROUND(SUMIF(Anlagenbewegungsdaten!B:B,A3347,Anlagenbewegungsdaten!D:D),2),ROUND(G3347*F3347%,2))</f>
        <v>0</v>
      </c>
      <c r="I3347" s="334">
        <f>ROUND((H3347-SUMIF(Anlagenbewegungsdaten!$B:$B,A3347,Anlagenbewegungsdaten!D:D)),3)</f>
        <v>0</v>
      </c>
      <c r="J3347" s="335" t="s">
        <v>5179</v>
      </c>
      <c r="K3347" s="335" t="s">
        <v>5193</v>
      </c>
      <c r="L3347" s="516">
        <v>11.01</v>
      </c>
      <c r="M3347" s="332">
        <f>ROUND(SUMIF(Anlagenbewegungsdaten_AV!B:B,A3347,Anlagenbewegungsdaten_AV!C:C),3)</f>
        <v>0</v>
      </c>
      <c r="N3347" s="330">
        <f>IF(ISBLANK(L3347),ROUND(SUMIF(Anlagenbewegungsdaten_AV!B:B,A3347,Anlagenbewegungsdaten_AV!D:D),2),ROUND(M3347*L3347%,2))</f>
        <v>0</v>
      </c>
      <c r="O3347" s="330">
        <f>ROUND(N3347-SUMIF(Anlagenbewegungsdaten_AV!B:B,A3347,Anlagenbewegungsdaten_AV!D:D),3)</f>
        <v>0</v>
      </c>
    </row>
    <row r="3348" spans="1:15" ht="15" customHeight="1" x14ac:dyDescent="0.25">
      <c r="A3348" s="275" t="s">
        <v>4547</v>
      </c>
      <c r="B3348" s="194" t="s">
        <v>2108</v>
      </c>
      <c r="C3348" s="193" t="s">
        <v>4052</v>
      </c>
      <c r="D3348" s="194" t="s">
        <v>1398</v>
      </c>
      <c r="E3348" s="194" t="s">
        <v>2483</v>
      </c>
      <c r="F3348" s="290">
        <v>16.670000000000002</v>
      </c>
      <c r="G3348" s="333">
        <f>ROUND(SUMIF(Anlagenbewegungsdaten!B:B,A3348,Anlagenbewegungsdaten!C:C),3)</f>
        <v>0</v>
      </c>
      <c r="H3348" s="334">
        <f>IF(ISBLANK(F3348),ROUND(SUMIF(Anlagenbewegungsdaten!B:B,A3348,Anlagenbewegungsdaten!D:D),2),ROUND(G3348*F3348%,2))</f>
        <v>0</v>
      </c>
      <c r="I3348" s="334">
        <f>ROUND((H3348-SUMIF(Anlagenbewegungsdaten!$B:$B,A3348,Anlagenbewegungsdaten!D:D)),3)</f>
        <v>0</v>
      </c>
      <c r="J3348" s="335" t="s">
        <v>5179</v>
      </c>
      <c r="K3348" s="335" t="s">
        <v>5193</v>
      </c>
      <c r="L3348" s="516">
        <v>13.34</v>
      </c>
      <c r="M3348" s="332">
        <f>ROUND(SUMIF(Anlagenbewegungsdaten_AV!B:B,A3348,Anlagenbewegungsdaten_AV!C:C),3)</f>
        <v>0</v>
      </c>
      <c r="N3348" s="330">
        <f>IF(ISBLANK(L3348),ROUND(SUMIF(Anlagenbewegungsdaten_AV!B:B,A3348,Anlagenbewegungsdaten_AV!D:D),2),ROUND(M3348*L3348%,2))</f>
        <v>0</v>
      </c>
      <c r="O3348" s="330">
        <f>ROUND(N3348-SUMIF(Anlagenbewegungsdaten_AV!B:B,A3348,Anlagenbewegungsdaten_AV!D:D),3)</f>
        <v>0</v>
      </c>
    </row>
    <row r="3349" spans="1:15" ht="15" customHeight="1" x14ac:dyDescent="0.25">
      <c r="A3349" s="275" t="s">
        <v>4548</v>
      </c>
      <c r="B3349" s="194" t="s">
        <v>2108</v>
      </c>
      <c r="C3349" s="193" t="s">
        <v>4052</v>
      </c>
      <c r="D3349" s="194" t="s">
        <v>1400</v>
      </c>
      <c r="E3349" s="194" t="s">
        <v>2486</v>
      </c>
      <c r="F3349" s="290">
        <v>19.579999999999998</v>
      </c>
      <c r="G3349" s="333">
        <f>ROUND(SUMIF(Anlagenbewegungsdaten!B:B,A3349,Anlagenbewegungsdaten!C:C),3)</f>
        <v>0</v>
      </c>
      <c r="H3349" s="334">
        <f>IF(ISBLANK(F3349),ROUND(SUMIF(Anlagenbewegungsdaten!B:B,A3349,Anlagenbewegungsdaten!D:D),2),ROUND(G3349*F3349%,2))</f>
        <v>0</v>
      </c>
      <c r="I3349" s="334">
        <f>ROUND((H3349-SUMIF(Anlagenbewegungsdaten!$B:$B,A3349,Anlagenbewegungsdaten!D:D)),3)</f>
        <v>0</v>
      </c>
      <c r="J3349" s="335" t="s">
        <v>5179</v>
      </c>
      <c r="K3349" s="335" t="s">
        <v>5193</v>
      </c>
      <c r="L3349" s="516">
        <v>15.66</v>
      </c>
      <c r="M3349" s="332">
        <f>ROUND(SUMIF(Anlagenbewegungsdaten_AV!B:B,A3349,Anlagenbewegungsdaten_AV!C:C),3)</f>
        <v>0</v>
      </c>
      <c r="N3349" s="330">
        <f>IF(ISBLANK(L3349),ROUND(SUMIF(Anlagenbewegungsdaten_AV!B:B,A3349,Anlagenbewegungsdaten_AV!D:D),2),ROUND(M3349*L3349%,2))</f>
        <v>0</v>
      </c>
      <c r="O3349" s="330">
        <f>ROUND(N3349-SUMIF(Anlagenbewegungsdaten_AV!B:B,A3349,Anlagenbewegungsdaten_AV!D:D),3)</f>
        <v>0</v>
      </c>
    </row>
    <row r="3350" spans="1:15" ht="15" customHeight="1" x14ac:dyDescent="0.25">
      <c r="A3350" s="275" t="s">
        <v>4549</v>
      </c>
      <c r="B3350" s="194" t="s">
        <v>2108</v>
      </c>
      <c r="C3350" s="193" t="s">
        <v>4052</v>
      </c>
      <c r="D3350" s="194" t="s">
        <v>1438</v>
      </c>
      <c r="E3350" s="194" t="s">
        <v>2483</v>
      </c>
      <c r="F3350" s="290">
        <v>8</v>
      </c>
      <c r="G3350" s="333">
        <f>ROUND(SUMIF(Anlagenbewegungsdaten!B:B,A3350,Anlagenbewegungsdaten!C:C),3)</f>
        <v>0</v>
      </c>
      <c r="H3350" s="334">
        <f>IF(ISBLANK(F3350),ROUND(SUMIF(Anlagenbewegungsdaten!B:B,A3350,Anlagenbewegungsdaten!D:D),2),ROUND(G3350*F3350%,2))</f>
        <v>0</v>
      </c>
      <c r="I3350" s="334">
        <f>ROUND((H3350-SUMIF(Anlagenbewegungsdaten!$B:$B,A3350,Anlagenbewegungsdaten!D:D)),3)</f>
        <v>0</v>
      </c>
      <c r="J3350" s="335" t="s">
        <v>5179</v>
      </c>
      <c r="K3350" s="335" t="s">
        <v>5193</v>
      </c>
      <c r="L3350" s="516">
        <v>6.4</v>
      </c>
      <c r="M3350" s="332">
        <f>ROUND(SUMIF(Anlagenbewegungsdaten_AV!B:B,A3350,Anlagenbewegungsdaten_AV!C:C),3)</f>
        <v>0</v>
      </c>
      <c r="N3350" s="330">
        <f>IF(ISBLANK(L3350),ROUND(SUMIF(Anlagenbewegungsdaten_AV!B:B,A3350,Anlagenbewegungsdaten_AV!D:D),2),ROUND(M3350*L3350%,2))</f>
        <v>0</v>
      </c>
      <c r="O3350" s="330">
        <f>ROUND(N3350-SUMIF(Anlagenbewegungsdaten_AV!B:B,A3350,Anlagenbewegungsdaten_AV!D:D),3)</f>
        <v>0</v>
      </c>
    </row>
    <row r="3351" spans="1:15" ht="15" customHeight="1" x14ac:dyDescent="0.25">
      <c r="A3351" s="275" t="s">
        <v>4550</v>
      </c>
      <c r="B3351" s="194" t="s">
        <v>2108</v>
      </c>
      <c r="C3351" s="193" t="s">
        <v>4052</v>
      </c>
      <c r="D3351" s="194" t="s">
        <v>1440</v>
      </c>
      <c r="E3351" s="194" t="s">
        <v>2486</v>
      </c>
      <c r="F3351" s="290">
        <v>10.91</v>
      </c>
      <c r="G3351" s="333">
        <f>ROUND(SUMIF(Anlagenbewegungsdaten!B:B,A3351,Anlagenbewegungsdaten!C:C),3)</f>
        <v>0</v>
      </c>
      <c r="H3351" s="334">
        <f>IF(ISBLANK(F3351),ROUND(SUMIF(Anlagenbewegungsdaten!B:B,A3351,Anlagenbewegungsdaten!D:D),2),ROUND(G3351*F3351%,2))</f>
        <v>0</v>
      </c>
      <c r="I3351" s="334">
        <f>ROUND((H3351-SUMIF(Anlagenbewegungsdaten!$B:$B,A3351,Anlagenbewegungsdaten!D:D)),3)</f>
        <v>0</v>
      </c>
      <c r="J3351" s="335" t="s">
        <v>5179</v>
      </c>
      <c r="K3351" s="335" t="s">
        <v>5193</v>
      </c>
      <c r="L3351" s="516">
        <v>8.73</v>
      </c>
      <c r="M3351" s="332">
        <f>ROUND(SUMIF(Anlagenbewegungsdaten_AV!B:B,A3351,Anlagenbewegungsdaten_AV!C:C),3)</f>
        <v>0</v>
      </c>
      <c r="N3351" s="330">
        <f>IF(ISBLANK(L3351),ROUND(SUMIF(Anlagenbewegungsdaten_AV!B:B,A3351,Anlagenbewegungsdaten_AV!D:D),2),ROUND(M3351*L3351%,2))</f>
        <v>0</v>
      </c>
      <c r="O3351" s="330">
        <f>ROUND(N3351-SUMIF(Anlagenbewegungsdaten_AV!B:B,A3351,Anlagenbewegungsdaten_AV!D:D),3)</f>
        <v>0</v>
      </c>
    </row>
    <row r="3352" spans="1:15" ht="15" customHeight="1" x14ac:dyDescent="0.25">
      <c r="A3352" s="275" t="s">
        <v>4551</v>
      </c>
      <c r="B3352" s="194" t="s">
        <v>2108</v>
      </c>
      <c r="C3352" s="193" t="s">
        <v>4052</v>
      </c>
      <c r="D3352" s="194" t="s">
        <v>1442</v>
      </c>
      <c r="E3352" s="194" t="s">
        <v>2483</v>
      </c>
      <c r="F3352" s="290">
        <v>11.879999999999999</v>
      </c>
      <c r="G3352" s="333">
        <f>ROUND(SUMIF(Anlagenbewegungsdaten!B:B,A3352,Anlagenbewegungsdaten!C:C),3)</f>
        <v>0</v>
      </c>
      <c r="H3352" s="334">
        <f>IF(ISBLANK(F3352),ROUND(SUMIF(Anlagenbewegungsdaten!B:B,A3352,Anlagenbewegungsdaten!D:D),2),ROUND(G3352*F3352%,2))</f>
        <v>0</v>
      </c>
      <c r="I3352" s="334">
        <f>ROUND((H3352-SUMIF(Anlagenbewegungsdaten!$B:$B,A3352,Anlagenbewegungsdaten!D:D)),3)</f>
        <v>0</v>
      </c>
      <c r="J3352" s="335" t="s">
        <v>5179</v>
      </c>
      <c r="K3352" s="335" t="s">
        <v>5193</v>
      </c>
      <c r="L3352" s="516">
        <v>9.5</v>
      </c>
      <c r="M3352" s="332">
        <f>ROUND(SUMIF(Anlagenbewegungsdaten_AV!B:B,A3352,Anlagenbewegungsdaten_AV!C:C),3)</f>
        <v>0</v>
      </c>
      <c r="N3352" s="330">
        <f>IF(ISBLANK(L3352),ROUND(SUMIF(Anlagenbewegungsdaten_AV!B:B,A3352,Anlagenbewegungsdaten_AV!D:D),2),ROUND(M3352*L3352%,2))</f>
        <v>0</v>
      </c>
      <c r="O3352" s="330">
        <f>ROUND(N3352-SUMIF(Anlagenbewegungsdaten_AV!B:B,A3352,Anlagenbewegungsdaten_AV!D:D),3)</f>
        <v>0</v>
      </c>
    </row>
    <row r="3353" spans="1:15" ht="15" customHeight="1" x14ac:dyDescent="0.25">
      <c r="A3353" s="275" t="s">
        <v>4552</v>
      </c>
      <c r="B3353" s="194" t="s">
        <v>2108</v>
      </c>
      <c r="C3353" s="193" t="s">
        <v>4052</v>
      </c>
      <c r="D3353" s="194" t="s">
        <v>1444</v>
      </c>
      <c r="E3353" s="194" t="s">
        <v>2486</v>
      </c>
      <c r="F3353" s="290">
        <v>14.79</v>
      </c>
      <c r="G3353" s="333">
        <f>ROUND(SUMIF(Anlagenbewegungsdaten!B:B,A3353,Anlagenbewegungsdaten!C:C),3)</f>
        <v>0</v>
      </c>
      <c r="H3353" s="334">
        <f>IF(ISBLANK(F3353),ROUND(SUMIF(Anlagenbewegungsdaten!B:B,A3353,Anlagenbewegungsdaten!D:D),2),ROUND(G3353*F3353%,2))</f>
        <v>0</v>
      </c>
      <c r="I3353" s="334">
        <f>ROUND((H3353-SUMIF(Anlagenbewegungsdaten!$B:$B,A3353,Anlagenbewegungsdaten!D:D)),3)</f>
        <v>0</v>
      </c>
      <c r="J3353" s="335" t="s">
        <v>5179</v>
      </c>
      <c r="K3353" s="335" t="s">
        <v>5193</v>
      </c>
      <c r="L3353" s="516">
        <v>11.83</v>
      </c>
      <c r="M3353" s="332">
        <f>ROUND(SUMIF(Anlagenbewegungsdaten_AV!B:B,A3353,Anlagenbewegungsdaten_AV!C:C),3)</f>
        <v>0</v>
      </c>
      <c r="N3353" s="330">
        <f>IF(ISBLANK(L3353),ROUND(SUMIF(Anlagenbewegungsdaten_AV!B:B,A3353,Anlagenbewegungsdaten_AV!D:D),2),ROUND(M3353*L3353%,2))</f>
        <v>0</v>
      </c>
      <c r="O3353" s="330">
        <f>ROUND(N3353-SUMIF(Anlagenbewegungsdaten_AV!B:B,A3353,Anlagenbewegungsdaten_AV!D:D),3)</f>
        <v>0</v>
      </c>
    </row>
    <row r="3354" spans="1:15" ht="15" customHeight="1" x14ac:dyDescent="0.25">
      <c r="A3354" s="275" t="s">
        <v>4553</v>
      </c>
      <c r="B3354" s="194" t="s">
        <v>2108</v>
      </c>
      <c r="C3354" s="193" t="s">
        <v>4052</v>
      </c>
      <c r="D3354" s="194" t="s">
        <v>1446</v>
      </c>
      <c r="E3354" s="194" t="s">
        <v>2483</v>
      </c>
      <c r="F3354" s="290">
        <v>10.43</v>
      </c>
      <c r="G3354" s="333">
        <f>ROUND(SUMIF(Anlagenbewegungsdaten!B:B,A3354,Anlagenbewegungsdaten!C:C),3)</f>
        <v>0</v>
      </c>
      <c r="H3354" s="334">
        <f>IF(ISBLANK(F3354),ROUND(SUMIF(Anlagenbewegungsdaten!B:B,A3354,Anlagenbewegungsdaten!D:D),2),ROUND(G3354*F3354%,2))</f>
        <v>0</v>
      </c>
      <c r="I3354" s="334">
        <f>ROUND((H3354-SUMIF(Anlagenbewegungsdaten!$B:$B,A3354,Anlagenbewegungsdaten!D:D)),3)</f>
        <v>0</v>
      </c>
      <c r="J3354" s="335" t="s">
        <v>5179</v>
      </c>
      <c r="K3354" s="335" t="s">
        <v>5193</v>
      </c>
      <c r="L3354" s="516">
        <v>8.34</v>
      </c>
      <c r="M3354" s="332">
        <f>ROUND(SUMIF(Anlagenbewegungsdaten_AV!B:B,A3354,Anlagenbewegungsdaten_AV!C:C),3)</f>
        <v>0</v>
      </c>
      <c r="N3354" s="330">
        <f>IF(ISBLANK(L3354),ROUND(SUMIF(Anlagenbewegungsdaten_AV!B:B,A3354,Anlagenbewegungsdaten_AV!D:D),2),ROUND(M3354*L3354%,2))</f>
        <v>0</v>
      </c>
      <c r="O3354" s="330">
        <f>ROUND(N3354-SUMIF(Anlagenbewegungsdaten_AV!B:B,A3354,Anlagenbewegungsdaten_AV!D:D),3)</f>
        <v>0</v>
      </c>
    </row>
    <row r="3355" spans="1:15" ht="15" customHeight="1" x14ac:dyDescent="0.25">
      <c r="A3355" s="275" t="s">
        <v>4554</v>
      </c>
      <c r="B3355" s="194" t="s">
        <v>2108</v>
      </c>
      <c r="C3355" s="193" t="s">
        <v>4052</v>
      </c>
      <c r="D3355" s="194" t="s">
        <v>1448</v>
      </c>
      <c r="E3355" s="194" t="s">
        <v>2486</v>
      </c>
      <c r="F3355" s="290">
        <v>13.34</v>
      </c>
      <c r="G3355" s="333">
        <f>ROUND(SUMIF(Anlagenbewegungsdaten!B:B,A3355,Anlagenbewegungsdaten!C:C),3)</f>
        <v>0</v>
      </c>
      <c r="H3355" s="334">
        <f>IF(ISBLANK(F3355),ROUND(SUMIF(Anlagenbewegungsdaten!B:B,A3355,Anlagenbewegungsdaten!D:D),2),ROUND(G3355*F3355%,2))</f>
        <v>0</v>
      </c>
      <c r="I3355" s="334">
        <f>ROUND((H3355-SUMIF(Anlagenbewegungsdaten!$B:$B,A3355,Anlagenbewegungsdaten!D:D)),3)</f>
        <v>0</v>
      </c>
      <c r="J3355" s="335" t="s">
        <v>5179</v>
      </c>
      <c r="K3355" s="335" t="s">
        <v>5193</v>
      </c>
      <c r="L3355" s="516">
        <v>10.67</v>
      </c>
      <c r="M3355" s="332">
        <f>ROUND(SUMIF(Anlagenbewegungsdaten_AV!B:B,A3355,Anlagenbewegungsdaten_AV!C:C),3)</f>
        <v>0</v>
      </c>
      <c r="N3355" s="330">
        <f>IF(ISBLANK(L3355),ROUND(SUMIF(Anlagenbewegungsdaten_AV!B:B,A3355,Anlagenbewegungsdaten_AV!D:D),2),ROUND(M3355*L3355%,2))</f>
        <v>0</v>
      </c>
      <c r="O3355" s="330">
        <f>ROUND(N3355-SUMIF(Anlagenbewegungsdaten_AV!B:B,A3355,Anlagenbewegungsdaten_AV!D:D),3)</f>
        <v>0</v>
      </c>
    </row>
    <row r="3356" spans="1:15" ht="15" customHeight="1" x14ac:dyDescent="0.25">
      <c r="A3356" s="275" t="s">
        <v>4555</v>
      </c>
      <c r="B3356" s="194" t="s">
        <v>2108</v>
      </c>
      <c r="C3356" s="193" t="s">
        <v>4052</v>
      </c>
      <c r="D3356" s="194" t="s">
        <v>1474</v>
      </c>
      <c r="E3356" s="194" t="s">
        <v>2483</v>
      </c>
      <c r="F3356" s="290">
        <v>9.94</v>
      </c>
      <c r="G3356" s="333">
        <f>ROUND(SUMIF(Anlagenbewegungsdaten!B:B,A3356,Anlagenbewegungsdaten!C:C),3)</f>
        <v>0</v>
      </c>
      <c r="H3356" s="334">
        <f>IF(ISBLANK(F3356),ROUND(SUMIF(Anlagenbewegungsdaten!B:B,A3356,Anlagenbewegungsdaten!D:D),2),ROUND(G3356*F3356%,2))</f>
        <v>0</v>
      </c>
      <c r="I3356" s="334">
        <f>ROUND((H3356-SUMIF(Anlagenbewegungsdaten!$B:$B,A3356,Anlagenbewegungsdaten!D:D)),3)</f>
        <v>0</v>
      </c>
      <c r="J3356" s="335" t="s">
        <v>5179</v>
      </c>
      <c r="K3356" s="335" t="s">
        <v>5193</v>
      </c>
      <c r="L3356" s="516">
        <v>7.95</v>
      </c>
      <c r="M3356" s="332">
        <f>ROUND(SUMIF(Anlagenbewegungsdaten_AV!B:B,A3356,Anlagenbewegungsdaten_AV!C:C),3)</f>
        <v>0</v>
      </c>
      <c r="N3356" s="330">
        <f>IF(ISBLANK(L3356),ROUND(SUMIF(Anlagenbewegungsdaten_AV!B:B,A3356,Anlagenbewegungsdaten_AV!D:D),2),ROUND(M3356*L3356%,2))</f>
        <v>0</v>
      </c>
      <c r="O3356" s="330">
        <f>ROUND(N3356-SUMIF(Anlagenbewegungsdaten_AV!B:B,A3356,Anlagenbewegungsdaten_AV!D:D),3)</f>
        <v>0</v>
      </c>
    </row>
    <row r="3357" spans="1:15" ht="15" customHeight="1" x14ac:dyDescent="0.25">
      <c r="A3357" s="275" t="s">
        <v>4556</v>
      </c>
      <c r="B3357" s="194" t="s">
        <v>2108</v>
      </c>
      <c r="C3357" s="193" t="s">
        <v>4052</v>
      </c>
      <c r="D3357" s="194" t="s">
        <v>1476</v>
      </c>
      <c r="E3357" s="194" t="s">
        <v>2486</v>
      </c>
      <c r="F3357" s="290">
        <v>12.85</v>
      </c>
      <c r="G3357" s="333">
        <f>ROUND(SUMIF(Anlagenbewegungsdaten!B:B,A3357,Anlagenbewegungsdaten!C:C),3)</f>
        <v>0</v>
      </c>
      <c r="H3357" s="334">
        <f>IF(ISBLANK(F3357),ROUND(SUMIF(Anlagenbewegungsdaten!B:B,A3357,Anlagenbewegungsdaten!D:D),2),ROUND(G3357*F3357%,2))</f>
        <v>0</v>
      </c>
      <c r="I3357" s="334">
        <f>ROUND((H3357-SUMIF(Anlagenbewegungsdaten!$B:$B,A3357,Anlagenbewegungsdaten!D:D)),3)</f>
        <v>0</v>
      </c>
      <c r="J3357" s="335" t="s">
        <v>5179</v>
      </c>
      <c r="K3357" s="335" t="s">
        <v>5193</v>
      </c>
      <c r="L3357" s="516">
        <v>10.28</v>
      </c>
      <c r="M3357" s="332">
        <f>ROUND(SUMIF(Anlagenbewegungsdaten_AV!B:B,A3357,Anlagenbewegungsdaten_AV!C:C),3)</f>
        <v>0</v>
      </c>
      <c r="N3357" s="330">
        <f>IF(ISBLANK(L3357),ROUND(SUMIF(Anlagenbewegungsdaten_AV!B:B,A3357,Anlagenbewegungsdaten_AV!D:D),2),ROUND(M3357*L3357%,2))</f>
        <v>0</v>
      </c>
      <c r="O3357" s="330">
        <f>ROUND(N3357-SUMIF(Anlagenbewegungsdaten_AV!B:B,A3357,Anlagenbewegungsdaten_AV!D:D),3)</f>
        <v>0</v>
      </c>
    </row>
    <row r="3358" spans="1:15" ht="15" customHeight="1" x14ac:dyDescent="0.25">
      <c r="A3358" s="275" t="s">
        <v>4557</v>
      </c>
      <c r="B3358" s="194" t="s">
        <v>2108</v>
      </c>
      <c r="C3358" s="193" t="s">
        <v>4052</v>
      </c>
      <c r="D3358" s="194" t="s">
        <v>1478</v>
      </c>
      <c r="E3358" s="194" t="s">
        <v>2483</v>
      </c>
      <c r="F3358" s="290">
        <v>13.82</v>
      </c>
      <c r="G3358" s="333">
        <f>ROUND(SUMIF(Anlagenbewegungsdaten!B:B,A3358,Anlagenbewegungsdaten!C:C),3)</f>
        <v>0</v>
      </c>
      <c r="H3358" s="334">
        <f>IF(ISBLANK(F3358),ROUND(SUMIF(Anlagenbewegungsdaten!B:B,A3358,Anlagenbewegungsdaten!D:D),2),ROUND(G3358*F3358%,2))</f>
        <v>0</v>
      </c>
      <c r="I3358" s="334">
        <f>ROUND((H3358-SUMIF(Anlagenbewegungsdaten!$B:$B,A3358,Anlagenbewegungsdaten!D:D)),3)</f>
        <v>0</v>
      </c>
      <c r="J3358" s="335" t="s">
        <v>5179</v>
      </c>
      <c r="K3358" s="335" t="s">
        <v>5193</v>
      </c>
      <c r="L3358" s="516">
        <v>11.06</v>
      </c>
      <c r="M3358" s="332">
        <f>ROUND(SUMIF(Anlagenbewegungsdaten_AV!B:B,A3358,Anlagenbewegungsdaten_AV!C:C),3)</f>
        <v>0</v>
      </c>
      <c r="N3358" s="330">
        <f>IF(ISBLANK(L3358),ROUND(SUMIF(Anlagenbewegungsdaten_AV!B:B,A3358,Anlagenbewegungsdaten_AV!D:D),2),ROUND(M3358*L3358%,2))</f>
        <v>0</v>
      </c>
      <c r="O3358" s="330">
        <f>ROUND(N3358-SUMIF(Anlagenbewegungsdaten_AV!B:B,A3358,Anlagenbewegungsdaten_AV!D:D),3)</f>
        <v>0</v>
      </c>
    </row>
    <row r="3359" spans="1:15" ht="15" customHeight="1" x14ac:dyDescent="0.25">
      <c r="A3359" s="275" t="s">
        <v>4558</v>
      </c>
      <c r="B3359" s="194" t="s">
        <v>2108</v>
      </c>
      <c r="C3359" s="193" t="s">
        <v>4052</v>
      </c>
      <c r="D3359" s="194" t="s">
        <v>1480</v>
      </c>
      <c r="E3359" s="194" t="s">
        <v>2486</v>
      </c>
      <c r="F3359" s="290">
        <v>16.73</v>
      </c>
      <c r="G3359" s="333">
        <f>ROUND(SUMIF(Anlagenbewegungsdaten!B:B,A3359,Anlagenbewegungsdaten!C:C),3)</f>
        <v>0</v>
      </c>
      <c r="H3359" s="334">
        <f>IF(ISBLANK(F3359),ROUND(SUMIF(Anlagenbewegungsdaten!B:B,A3359,Anlagenbewegungsdaten!D:D),2),ROUND(G3359*F3359%,2))</f>
        <v>0</v>
      </c>
      <c r="I3359" s="334">
        <f>ROUND((H3359-SUMIF(Anlagenbewegungsdaten!$B:$B,A3359,Anlagenbewegungsdaten!D:D)),3)</f>
        <v>0</v>
      </c>
      <c r="J3359" s="335" t="s">
        <v>5179</v>
      </c>
      <c r="K3359" s="335" t="s">
        <v>5193</v>
      </c>
      <c r="L3359" s="516">
        <v>13.38</v>
      </c>
      <c r="M3359" s="332">
        <f>ROUND(SUMIF(Anlagenbewegungsdaten_AV!B:B,A3359,Anlagenbewegungsdaten_AV!C:C),3)</f>
        <v>0</v>
      </c>
      <c r="N3359" s="330">
        <f>IF(ISBLANK(L3359),ROUND(SUMIF(Anlagenbewegungsdaten_AV!B:B,A3359,Anlagenbewegungsdaten_AV!D:D),2),ROUND(M3359*L3359%,2))</f>
        <v>0</v>
      </c>
      <c r="O3359" s="330">
        <f>ROUND(N3359-SUMIF(Anlagenbewegungsdaten_AV!B:B,A3359,Anlagenbewegungsdaten_AV!D:D),3)</f>
        <v>0</v>
      </c>
    </row>
    <row r="3360" spans="1:15" ht="15" customHeight="1" x14ac:dyDescent="0.25">
      <c r="A3360" s="275" t="s">
        <v>4559</v>
      </c>
      <c r="B3360" s="194" t="s">
        <v>2108</v>
      </c>
      <c r="C3360" s="193" t="s">
        <v>4052</v>
      </c>
      <c r="D3360" s="194" t="s">
        <v>1482</v>
      </c>
      <c r="E3360" s="194" t="s">
        <v>2483</v>
      </c>
      <c r="F3360" s="290">
        <v>12.370000000000001</v>
      </c>
      <c r="G3360" s="333">
        <f>ROUND(SUMIF(Anlagenbewegungsdaten!B:B,A3360,Anlagenbewegungsdaten!C:C),3)</f>
        <v>0</v>
      </c>
      <c r="H3360" s="334">
        <f>IF(ISBLANK(F3360),ROUND(SUMIF(Anlagenbewegungsdaten!B:B,A3360,Anlagenbewegungsdaten!D:D),2),ROUND(G3360*F3360%,2))</f>
        <v>0</v>
      </c>
      <c r="I3360" s="334">
        <f>ROUND((H3360-SUMIF(Anlagenbewegungsdaten!$B:$B,A3360,Anlagenbewegungsdaten!D:D)),3)</f>
        <v>0</v>
      </c>
      <c r="J3360" s="335" t="s">
        <v>5179</v>
      </c>
      <c r="K3360" s="335" t="s">
        <v>5193</v>
      </c>
      <c r="L3360" s="516">
        <v>9.9</v>
      </c>
      <c r="M3360" s="332">
        <f>ROUND(SUMIF(Anlagenbewegungsdaten_AV!B:B,A3360,Anlagenbewegungsdaten_AV!C:C),3)</f>
        <v>0</v>
      </c>
      <c r="N3360" s="330">
        <f>IF(ISBLANK(L3360),ROUND(SUMIF(Anlagenbewegungsdaten_AV!B:B,A3360,Anlagenbewegungsdaten_AV!D:D),2),ROUND(M3360*L3360%,2))</f>
        <v>0</v>
      </c>
      <c r="O3360" s="330">
        <f>ROUND(N3360-SUMIF(Anlagenbewegungsdaten_AV!B:B,A3360,Anlagenbewegungsdaten_AV!D:D),3)</f>
        <v>0</v>
      </c>
    </row>
    <row r="3361" spans="1:15" ht="15" customHeight="1" x14ac:dyDescent="0.25">
      <c r="A3361" s="275" t="s">
        <v>4560</v>
      </c>
      <c r="B3361" s="194" t="s">
        <v>2108</v>
      </c>
      <c r="C3361" s="193" t="s">
        <v>4052</v>
      </c>
      <c r="D3361" s="194" t="s">
        <v>1484</v>
      </c>
      <c r="E3361" s="194" t="s">
        <v>2486</v>
      </c>
      <c r="F3361" s="290">
        <v>15.28</v>
      </c>
      <c r="G3361" s="333">
        <f>ROUND(SUMIF(Anlagenbewegungsdaten!B:B,A3361,Anlagenbewegungsdaten!C:C),3)</f>
        <v>0</v>
      </c>
      <c r="H3361" s="334">
        <f>IF(ISBLANK(F3361),ROUND(SUMIF(Anlagenbewegungsdaten!B:B,A3361,Anlagenbewegungsdaten!D:D),2),ROUND(G3361*F3361%,2))</f>
        <v>0</v>
      </c>
      <c r="I3361" s="334">
        <f>ROUND((H3361-SUMIF(Anlagenbewegungsdaten!$B:$B,A3361,Anlagenbewegungsdaten!D:D)),3)</f>
        <v>0</v>
      </c>
      <c r="J3361" s="335" t="s">
        <v>5179</v>
      </c>
      <c r="K3361" s="335" t="s">
        <v>5193</v>
      </c>
      <c r="L3361" s="516">
        <v>12.22</v>
      </c>
      <c r="M3361" s="332">
        <f>ROUND(SUMIF(Anlagenbewegungsdaten_AV!B:B,A3361,Anlagenbewegungsdaten_AV!C:C),3)</f>
        <v>0</v>
      </c>
      <c r="N3361" s="330">
        <f>IF(ISBLANK(L3361),ROUND(SUMIF(Anlagenbewegungsdaten_AV!B:B,A3361,Anlagenbewegungsdaten_AV!D:D),2),ROUND(M3361*L3361%,2))</f>
        <v>0</v>
      </c>
      <c r="O3361" s="330">
        <f>ROUND(N3361-SUMIF(Anlagenbewegungsdaten_AV!B:B,A3361,Anlagenbewegungsdaten_AV!D:D),3)</f>
        <v>0</v>
      </c>
    </row>
    <row r="3362" spans="1:15" ht="15" customHeight="1" x14ac:dyDescent="0.25">
      <c r="A3362" s="275" t="s">
        <v>4561</v>
      </c>
      <c r="B3362" s="194" t="s">
        <v>2108</v>
      </c>
      <c r="C3362" s="193" t="s">
        <v>4052</v>
      </c>
      <c r="D3362" s="194" t="s">
        <v>1486</v>
      </c>
      <c r="E3362" s="194" t="s">
        <v>2486</v>
      </c>
      <c r="F3362" s="290">
        <v>10.469999999999999</v>
      </c>
      <c r="G3362" s="333">
        <f>ROUND(SUMIF(Anlagenbewegungsdaten!B:B,A3362,Anlagenbewegungsdaten!C:C),3)</f>
        <v>0</v>
      </c>
      <c r="H3362" s="334">
        <f>IF(ISBLANK(F3362),ROUND(SUMIF(Anlagenbewegungsdaten!B:B,A3362,Anlagenbewegungsdaten!D:D),2),ROUND(G3362*F3362%,2))</f>
        <v>0</v>
      </c>
      <c r="I3362" s="334">
        <f>ROUND((H3362-SUMIF(Anlagenbewegungsdaten!$B:$B,A3362,Anlagenbewegungsdaten!D:D)),3)</f>
        <v>0</v>
      </c>
      <c r="J3362" s="335" t="s">
        <v>5179</v>
      </c>
      <c r="K3362" s="335" t="s">
        <v>5193</v>
      </c>
      <c r="L3362" s="516">
        <v>8.3800000000000008</v>
      </c>
      <c r="M3362" s="332">
        <f>ROUND(SUMIF(Anlagenbewegungsdaten_AV!B:B,A3362,Anlagenbewegungsdaten_AV!C:C),3)</f>
        <v>0</v>
      </c>
      <c r="N3362" s="330">
        <f>IF(ISBLANK(L3362),ROUND(SUMIF(Anlagenbewegungsdaten_AV!B:B,A3362,Anlagenbewegungsdaten_AV!D:D),2),ROUND(M3362*L3362%,2))</f>
        <v>0</v>
      </c>
      <c r="O3362" s="330">
        <f>ROUND(N3362-SUMIF(Anlagenbewegungsdaten_AV!B:B,A3362,Anlagenbewegungsdaten_AV!D:D),3)</f>
        <v>0</v>
      </c>
    </row>
    <row r="3363" spans="1:15" ht="15" customHeight="1" x14ac:dyDescent="0.25">
      <c r="A3363" s="170"/>
      <c r="B3363" s="168"/>
      <c r="C3363" s="175"/>
      <c r="D3363" s="168"/>
      <c r="E3363" s="168"/>
      <c r="F3363" s="182"/>
    </row>
    <row r="3364" spans="1:15" ht="15.75" customHeight="1" x14ac:dyDescent="0.25">
      <c r="A3364" s="204" t="s">
        <v>4562</v>
      </c>
      <c r="B3364" s="202"/>
      <c r="C3364" s="203"/>
      <c r="D3364" s="202"/>
      <c r="E3364" s="203"/>
      <c r="F3364" s="298"/>
    </row>
    <row r="3365" spans="1:15" ht="15" customHeight="1" x14ac:dyDescent="0.25">
      <c r="A3365" s="266" t="s">
        <v>4563</v>
      </c>
      <c r="B3365" s="206" t="s">
        <v>2108</v>
      </c>
      <c r="C3365" s="207" t="s">
        <v>4052</v>
      </c>
      <c r="D3365" s="206" t="s">
        <v>4564</v>
      </c>
      <c r="E3365" s="206"/>
      <c r="F3365" s="299">
        <v>14.3</v>
      </c>
      <c r="G3365" s="333">
        <f>ROUND(SUMIF(Anlagenbewegungsdaten!B:B,A3365,Anlagenbewegungsdaten!C:C),3)</f>
        <v>0</v>
      </c>
      <c r="H3365" s="334">
        <f>IF(ISBLANK(F3365),ROUND(SUMIF(Anlagenbewegungsdaten!B:B,A3365,Anlagenbewegungsdaten!D:D),2),ROUND(G3365*F3365%,2))</f>
        <v>0</v>
      </c>
      <c r="I3365" s="334">
        <f>ROUND((H3365-SUMIF(Anlagenbewegungsdaten!$B:$B,A3365,Anlagenbewegungsdaten!D:D)),3)</f>
        <v>0</v>
      </c>
      <c r="J3365" s="335" t="s">
        <v>5179</v>
      </c>
      <c r="K3365" s="335" t="s">
        <v>5193</v>
      </c>
      <c r="L3365" s="516">
        <v>11.44</v>
      </c>
      <c r="M3365" s="332">
        <f>ROUND(SUMIF(Anlagenbewegungsdaten_AV!B:B,A3365,Anlagenbewegungsdaten_AV!C:C),3)</f>
        <v>0</v>
      </c>
      <c r="N3365" s="330">
        <f>IF(ISBLANK(L3365),ROUND(SUMIF(Anlagenbewegungsdaten_AV!B:B,A3365,Anlagenbewegungsdaten_AV!D:D),2),ROUND(M3365*L3365%,2))</f>
        <v>0</v>
      </c>
      <c r="O3365" s="330">
        <f>ROUND(N3365-SUMIF(Anlagenbewegungsdaten_AV!B:B,A3365,Anlagenbewegungsdaten_AV!D:D),3)</f>
        <v>0</v>
      </c>
    </row>
    <row r="3366" spans="1:15" ht="15" customHeight="1" x14ac:dyDescent="0.25">
      <c r="A3366" s="266" t="s">
        <v>4565</v>
      </c>
      <c r="B3366" s="206" t="s">
        <v>2108</v>
      </c>
      <c r="C3366" s="207" t="s">
        <v>4052</v>
      </c>
      <c r="D3366" s="206" t="s">
        <v>4566</v>
      </c>
      <c r="E3366" s="206"/>
      <c r="F3366" s="299">
        <v>20.3</v>
      </c>
      <c r="G3366" s="333">
        <f>ROUND(SUMIF(Anlagenbewegungsdaten!B:B,A3366,Anlagenbewegungsdaten!C:C),3)</f>
        <v>0</v>
      </c>
      <c r="H3366" s="334">
        <f>IF(ISBLANK(F3366),ROUND(SUMIF(Anlagenbewegungsdaten!B:B,A3366,Anlagenbewegungsdaten!D:D),2),ROUND(G3366*F3366%,2))</f>
        <v>0</v>
      </c>
      <c r="I3366" s="334">
        <f>ROUND((H3366-SUMIF(Anlagenbewegungsdaten!$B:$B,A3366,Anlagenbewegungsdaten!D:D)),3)</f>
        <v>0</v>
      </c>
      <c r="J3366" s="335" t="s">
        <v>5179</v>
      </c>
      <c r="K3366" s="335" t="s">
        <v>5193</v>
      </c>
      <c r="L3366" s="516">
        <v>16.239999999999998</v>
      </c>
      <c r="M3366" s="332">
        <f>ROUND(SUMIF(Anlagenbewegungsdaten_AV!B:B,A3366,Anlagenbewegungsdaten_AV!C:C),3)</f>
        <v>0</v>
      </c>
      <c r="N3366" s="330">
        <f>IF(ISBLANK(L3366),ROUND(SUMIF(Anlagenbewegungsdaten_AV!B:B,A3366,Anlagenbewegungsdaten_AV!D:D),2),ROUND(M3366*L3366%,2))</f>
        <v>0</v>
      </c>
      <c r="O3366" s="330">
        <f>ROUND(N3366-SUMIF(Anlagenbewegungsdaten_AV!B:B,A3366,Anlagenbewegungsdaten_AV!D:D),3)</f>
        <v>0</v>
      </c>
    </row>
    <row r="3367" spans="1:15" ht="15" customHeight="1" x14ac:dyDescent="0.25">
      <c r="A3367" s="266" t="s">
        <v>4567</v>
      </c>
      <c r="B3367" s="206" t="s">
        <v>2108</v>
      </c>
      <c r="C3367" s="207" t="s">
        <v>4052</v>
      </c>
      <c r="D3367" s="206" t="s">
        <v>4568</v>
      </c>
      <c r="E3367" s="206"/>
      <c r="F3367" s="299">
        <v>22.3</v>
      </c>
      <c r="G3367" s="333">
        <f>ROUND(SUMIF(Anlagenbewegungsdaten!B:B,A3367,Anlagenbewegungsdaten!C:C),3)</f>
        <v>0</v>
      </c>
      <c r="H3367" s="334">
        <f>IF(ISBLANK(F3367),ROUND(SUMIF(Anlagenbewegungsdaten!B:B,A3367,Anlagenbewegungsdaten!D:D),2),ROUND(G3367*F3367%,2))</f>
        <v>0</v>
      </c>
      <c r="I3367" s="334">
        <f>ROUND((H3367-SUMIF(Anlagenbewegungsdaten!$B:$B,A3367,Anlagenbewegungsdaten!D:D)),3)</f>
        <v>0</v>
      </c>
      <c r="J3367" s="335" t="s">
        <v>5179</v>
      </c>
      <c r="K3367" s="335" t="s">
        <v>5193</v>
      </c>
      <c r="L3367" s="516">
        <v>17.84</v>
      </c>
      <c r="M3367" s="332">
        <f>ROUND(SUMIF(Anlagenbewegungsdaten_AV!B:B,A3367,Anlagenbewegungsdaten_AV!C:C),3)</f>
        <v>0</v>
      </c>
      <c r="N3367" s="330">
        <f>IF(ISBLANK(L3367),ROUND(SUMIF(Anlagenbewegungsdaten_AV!B:B,A3367,Anlagenbewegungsdaten_AV!D:D),2),ROUND(M3367*L3367%,2))</f>
        <v>0</v>
      </c>
      <c r="O3367" s="330">
        <f>ROUND(N3367-SUMIF(Anlagenbewegungsdaten_AV!B:B,A3367,Anlagenbewegungsdaten_AV!D:D),3)</f>
        <v>0</v>
      </c>
    </row>
    <row r="3368" spans="1:15" ht="15" customHeight="1" x14ac:dyDescent="0.25">
      <c r="A3368" s="266" t="s">
        <v>4569</v>
      </c>
      <c r="B3368" s="206" t="s">
        <v>2108</v>
      </c>
      <c r="C3368" s="207" t="s">
        <v>4052</v>
      </c>
      <c r="D3368" s="206" t="s">
        <v>4570</v>
      </c>
      <c r="E3368" s="206"/>
      <c r="F3368" s="299">
        <v>22.3</v>
      </c>
      <c r="G3368" s="333">
        <f>ROUND(SUMIF(Anlagenbewegungsdaten!B:B,A3368,Anlagenbewegungsdaten!C:C),3)</f>
        <v>0</v>
      </c>
      <c r="H3368" s="334">
        <f>IF(ISBLANK(F3368),ROUND(SUMIF(Anlagenbewegungsdaten!B:B,A3368,Anlagenbewegungsdaten!D:D),2),ROUND(G3368*F3368%,2))</f>
        <v>0</v>
      </c>
      <c r="I3368" s="334">
        <f>ROUND((H3368-SUMIF(Anlagenbewegungsdaten!$B:$B,A3368,Anlagenbewegungsdaten!D:D)),3)</f>
        <v>0</v>
      </c>
      <c r="J3368" s="335" t="s">
        <v>5179</v>
      </c>
      <c r="K3368" s="335" t="s">
        <v>5193</v>
      </c>
      <c r="L3368" s="516">
        <v>17.84</v>
      </c>
      <c r="M3368" s="332">
        <f>ROUND(SUMIF(Anlagenbewegungsdaten_AV!B:B,A3368,Anlagenbewegungsdaten_AV!C:C),3)</f>
        <v>0</v>
      </c>
      <c r="N3368" s="330">
        <f>IF(ISBLANK(L3368),ROUND(SUMIF(Anlagenbewegungsdaten_AV!B:B,A3368,Anlagenbewegungsdaten_AV!D:D),2),ROUND(M3368*L3368%,2))</f>
        <v>0</v>
      </c>
      <c r="O3368" s="330">
        <f>ROUND(N3368-SUMIF(Anlagenbewegungsdaten_AV!B:B,A3368,Anlagenbewegungsdaten_AV!D:D),3)</f>
        <v>0</v>
      </c>
    </row>
    <row r="3369" spans="1:15" ht="15" customHeight="1" x14ac:dyDescent="0.25">
      <c r="A3369" s="266" t="s">
        <v>4571</v>
      </c>
      <c r="B3369" s="206" t="s">
        <v>2108</v>
      </c>
      <c r="C3369" s="207" t="s">
        <v>4052</v>
      </c>
      <c r="D3369" s="206" t="s">
        <v>4572</v>
      </c>
      <c r="E3369" s="206"/>
      <c r="F3369" s="299">
        <v>17.3</v>
      </c>
      <c r="G3369" s="333">
        <f>ROUND(SUMIF(Anlagenbewegungsdaten!B:B,A3369,Anlagenbewegungsdaten!C:C),3)</f>
        <v>0</v>
      </c>
      <c r="H3369" s="334">
        <f>IF(ISBLANK(F3369),ROUND(SUMIF(Anlagenbewegungsdaten!B:B,A3369,Anlagenbewegungsdaten!D:D),2),ROUND(G3369*F3369%,2))</f>
        <v>0</v>
      </c>
      <c r="I3369" s="334">
        <f>ROUND((H3369-SUMIF(Anlagenbewegungsdaten!$B:$B,A3369,Anlagenbewegungsdaten!D:D)),3)</f>
        <v>0</v>
      </c>
      <c r="J3369" s="335" t="s">
        <v>5179</v>
      </c>
      <c r="K3369" s="335" t="s">
        <v>5193</v>
      </c>
      <c r="L3369" s="516">
        <v>13.84</v>
      </c>
      <c r="M3369" s="332">
        <f>ROUND(SUMIF(Anlagenbewegungsdaten_AV!B:B,A3369,Anlagenbewegungsdaten_AV!C:C),3)</f>
        <v>0</v>
      </c>
      <c r="N3369" s="330">
        <f>IF(ISBLANK(L3369),ROUND(SUMIF(Anlagenbewegungsdaten_AV!B:B,A3369,Anlagenbewegungsdaten_AV!D:D),2),ROUND(M3369*L3369%,2))</f>
        <v>0</v>
      </c>
      <c r="O3369" s="330">
        <f>ROUND(N3369-SUMIF(Anlagenbewegungsdaten_AV!B:B,A3369,Anlagenbewegungsdaten_AV!D:D),3)</f>
        <v>0</v>
      </c>
    </row>
    <row r="3370" spans="1:15" ht="15" customHeight="1" x14ac:dyDescent="0.25">
      <c r="A3370" s="266" t="s">
        <v>4573</v>
      </c>
      <c r="B3370" s="206" t="s">
        <v>2108</v>
      </c>
      <c r="C3370" s="207" t="s">
        <v>4052</v>
      </c>
      <c r="D3370" s="206" t="s">
        <v>4574</v>
      </c>
      <c r="E3370" s="206"/>
      <c r="F3370" s="299">
        <v>23.3</v>
      </c>
      <c r="G3370" s="333">
        <f>ROUND(SUMIF(Anlagenbewegungsdaten!B:B,A3370,Anlagenbewegungsdaten!C:C),3)</f>
        <v>350924.41899999999</v>
      </c>
      <c r="H3370" s="334">
        <f>IF(ISBLANK(F3370),ROUND(SUMIF(Anlagenbewegungsdaten!B:B,A3370,Anlagenbewegungsdaten!D:D),2),ROUND(G3370*F3370%,2))</f>
        <v>81765.39</v>
      </c>
      <c r="I3370" s="334">
        <f>ROUND((H3370-SUMIF(Anlagenbewegungsdaten!$B:$B,A3370,Anlagenbewegungsdaten!D:D)),3)</f>
        <v>0</v>
      </c>
      <c r="J3370" s="335" t="s">
        <v>5179</v>
      </c>
      <c r="K3370" s="335" t="s">
        <v>5193</v>
      </c>
      <c r="L3370" s="516">
        <v>18.64</v>
      </c>
      <c r="M3370" s="332">
        <f>ROUND(SUMIF(Anlagenbewegungsdaten_AV!B:B,A3370,Anlagenbewegungsdaten_AV!C:C),3)</f>
        <v>0</v>
      </c>
      <c r="N3370" s="330">
        <f>IF(ISBLANK(L3370),ROUND(SUMIF(Anlagenbewegungsdaten_AV!B:B,A3370,Anlagenbewegungsdaten_AV!D:D),2),ROUND(M3370*L3370%,2))</f>
        <v>0</v>
      </c>
      <c r="O3370" s="330">
        <f>ROUND(N3370-SUMIF(Anlagenbewegungsdaten_AV!B:B,A3370,Anlagenbewegungsdaten_AV!D:D),3)</f>
        <v>0</v>
      </c>
    </row>
    <row r="3371" spans="1:15" ht="15" customHeight="1" x14ac:dyDescent="0.25">
      <c r="A3371" s="266" t="s">
        <v>4575</v>
      </c>
      <c r="B3371" s="206" t="s">
        <v>2108</v>
      </c>
      <c r="C3371" s="207" t="s">
        <v>4052</v>
      </c>
      <c r="D3371" s="206" t="s">
        <v>4576</v>
      </c>
      <c r="E3371" s="206"/>
      <c r="F3371" s="299">
        <v>25.3</v>
      </c>
      <c r="G3371" s="333">
        <f>ROUND(SUMIF(Anlagenbewegungsdaten!B:B,A3371,Anlagenbewegungsdaten!C:C),3)</f>
        <v>0</v>
      </c>
      <c r="H3371" s="334">
        <f>IF(ISBLANK(F3371),ROUND(SUMIF(Anlagenbewegungsdaten!B:B,A3371,Anlagenbewegungsdaten!D:D),2),ROUND(G3371*F3371%,2))</f>
        <v>0</v>
      </c>
      <c r="I3371" s="334">
        <f>ROUND((H3371-SUMIF(Anlagenbewegungsdaten!$B:$B,A3371,Anlagenbewegungsdaten!D:D)),3)</f>
        <v>0</v>
      </c>
      <c r="J3371" s="335" t="s">
        <v>5179</v>
      </c>
      <c r="K3371" s="335" t="s">
        <v>5193</v>
      </c>
      <c r="L3371" s="516">
        <v>20.239999999999998</v>
      </c>
      <c r="M3371" s="332">
        <f>ROUND(SUMIF(Anlagenbewegungsdaten_AV!B:B,A3371,Anlagenbewegungsdaten_AV!C:C),3)</f>
        <v>0</v>
      </c>
      <c r="N3371" s="330">
        <f>IF(ISBLANK(L3371),ROUND(SUMIF(Anlagenbewegungsdaten_AV!B:B,A3371,Anlagenbewegungsdaten_AV!D:D),2),ROUND(M3371*L3371%,2))</f>
        <v>0</v>
      </c>
      <c r="O3371" s="330">
        <f>ROUND(N3371-SUMIF(Anlagenbewegungsdaten_AV!B:B,A3371,Anlagenbewegungsdaten_AV!D:D),3)</f>
        <v>0</v>
      </c>
    </row>
    <row r="3372" spans="1:15" ht="15" customHeight="1" x14ac:dyDescent="0.25">
      <c r="A3372" s="266" t="s">
        <v>4577</v>
      </c>
      <c r="B3372" s="206" t="s">
        <v>2108</v>
      </c>
      <c r="C3372" s="207" t="s">
        <v>4052</v>
      </c>
      <c r="D3372" s="206" t="s">
        <v>4578</v>
      </c>
      <c r="E3372" s="206"/>
      <c r="F3372" s="299">
        <v>25.3</v>
      </c>
      <c r="G3372" s="333">
        <f>ROUND(SUMIF(Anlagenbewegungsdaten!B:B,A3372,Anlagenbewegungsdaten!C:C),3)</f>
        <v>0</v>
      </c>
      <c r="H3372" s="334">
        <f>IF(ISBLANK(F3372),ROUND(SUMIF(Anlagenbewegungsdaten!B:B,A3372,Anlagenbewegungsdaten!D:D),2),ROUND(G3372*F3372%,2))</f>
        <v>0</v>
      </c>
      <c r="I3372" s="334">
        <f>ROUND((H3372-SUMIF(Anlagenbewegungsdaten!$B:$B,A3372,Anlagenbewegungsdaten!D:D)),3)</f>
        <v>0</v>
      </c>
      <c r="J3372" s="335" t="s">
        <v>5179</v>
      </c>
      <c r="K3372" s="335" t="s">
        <v>5193</v>
      </c>
      <c r="L3372" s="516">
        <v>20.239999999999998</v>
      </c>
      <c r="M3372" s="332">
        <f>ROUND(SUMIF(Anlagenbewegungsdaten_AV!B:B,A3372,Anlagenbewegungsdaten_AV!C:C),3)</f>
        <v>0</v>
      </c>
      <c r="N3372" s="330">
        <f>IF(ISBLANK(L3372),ROUND(SUMIF(Anlagenbewegungsdaten_AV!B:B,A3372,Anlagenbewegungsdaten_AV!D:D),2),ROUND(M3372*L3372%,2))</f>
        <v>0</v>
      </c>
      <c r="O3372" s="330">
        <f>ROUND(N3372-SUMIF(Anlagenbewegungsdaten_AV!B:B,A3372,Anlagenbewegungsdaten_AV!D:D),3)</f>
        <v>0</v>
      </c>
    </row>
    <row r="3373" spans="1:15" ht="15" customHeight="1" x14ac:dyDescent="0.25">
      <c r="A3373" s="266" t="s">
        <v>4579</v>
      </c>
      <c r="B3373" s="206" t="s">
        <v>2108</v>
      </c>
      <c r="C3373" s="207" t="s">
        <v>4052</v>
      </c>
      <c r="D3373" s="206" t="s">
        <v>4580</v>
      </c>
      <c r="E3373" s="206"/>
      <c r="F3373" s="299">
        <v>16.3</v>
      </c>
      <c r="G3373" s="333">
        <f>ROUND(SUMIF(Anlagenbewegungsdaten!B:B,A3373,Anlagenbewegungsdaten!C:C),3)</f>
        <v>0</v>
      </c>
      <c r="H3373" s="334">
        <f>IF(ISBLANK(F3373),ROUND(SUMIF(Anlagenbewegungsdaten!B:B,A3373,Anlagenbewegungsdaten!D:D),2),ROUND(G3373*F3373%,2))</f>
        <v>0</v>
      </c>
      <c r="I3373" s="334">
        <f>ROUND((H3373-SUMIF(Anlagenbewegungsdaten!$B:$B,A3373,Anlagenbewegungsdaten!D:D)),3)</f>
        <v>0</v>
      </c>
      <c r="J3373" s="335" t="s">
        <v>5179</v>
      </c>
      <c r="K3373" s="335" t="s">
        <v>5193</v>
      </c>
      <c r="L3373" s="516">
        <v>13.04</v>
      </c>
      <c r="M3373" s="332">
        <f>ROUND(SUMIF(Anlagenbewegungsdaten_AV!B:B,A3373,Anlagenbewegungsdaten_AV!C:C),3)</f>
        <v>0</v>
      </c>
      <c r="N3373" s="330">
        <f>IF(ISBLANK(L3373),ROUND(SUMIF(Anlagenbewegungsdaten_AV!B:B,A3373,Anlagenbewegungsdaten_AV!D:D),2),ROUND(M3373*L3373%,2))</f>
        <v>0</v>
      </c>
      <c r="O3373" s="330">
        <f>ROUND(N3373-SUMIF(Anlagenbewegungsdaten_AV!B:B,A3373,Anlagenbewegungsdaten_AV!D:D),3)</f>
        <v>0</v>
      </c>
    </row>
    <row r="3374" spans="1:15" ht="15" customHeight="1" x14ac:dyDescent="0.25">
      <c r="A3374" s="266" t="s">
        <v>4581</v>
      </c>
      <c r="B3374" s="206" t="s">
        <v>2108</v>
      </c>
      <c r="C3374" s="207" t="s">
        <v>4052</v>
      </c>
      <c r="D3374" s="206" t="s">
        <v>4582</v>
      </c>
      <c r="E3374" s="206"/>
      <c r="F3374" s="299">
        <v>22.3</v>
      </c>
      <c r="G3374" s="333">
        <f>ROUND(SUMIF(Anlagenbewegungsdaten!B:B,A3374,Anlagenbewegungsdaten!C:C),3)</f>
        <v>0</v>
      </c>
      <c r="H3374" s="334">
        <f>IF(ISBLANK(F3374),ROUND(SUMIF(Anlagenbewegungsdaten!B:B,A3374,Anlagenbewegungsdaten!D:D),2),ROUND(G3374*F3374%,2))</f>
        <v>0</v>
      </c>
      <c r="I3374" s="334">
        <f>ROUND((H3374-SUMIF(Anlagenbewegungsdaten!$B:$B,A3374,Anlagenbewegungsdaten!D:D)),3)</f>
        <v>0</v>
      </c>
      <c r="J3374" s="335" t="s">
        <v>5179</v>
      </c>
      <c r="K3374" s="335" t="s">
        <v>5193</v>
      </c>
      <c r="L3374" s="516">
        <v>17.84</v>
      </c>
      <c r="M3374" s="332">
        <f>ROUND(SUMIF(Anlagenbewegungsdaten_AV!B:B,A3374,Anlagenbewegungsdaten_AV!C:C),3)</f>
        <v>0</v>
      </c>
      <c r="N3374" s="330">
        <f>IF(ISBLANK(L3374),ROUND(SUMIF(Anlagenbewegungsdaten_AV!B:B,A3374,Anlagenbewegungsdaten_AV!D:D),2),ROUND(M3374*L3374%,2))</f>
        <v>0</v>
      </c>
      <c r="O3374" s="330">
        <f>ROUND(N3374-SUMIF(Anlagenbewegungsdaten_AV!B:B,A3374,Anlagenbewegungsdaten_AV!D:D),3)</f>
        <v>0</v>
      </c>
    </row>
    <row r="3375" spans="1:15" ht="15" customHeight="1" x14ac:dyDescent="0.25">
      <c r="A3375" s="266" t="s">
        <v>4583</v>
      </c>
      <c r="B3375" s="206" t="s">
        <v>2108</v>
      </c>
      <c r="C3375" s="207" t="s">
        <v>4052</v>
      </c>
      <c r="D3375" s="206" t="s">
        <v>4584</v>
      </c>
      <c r="E3375" s="206"/>
      <c r="F3375" s="299">
        <v>24.3</v>
      </c>
      <c r="G3375" s="333">
        <f>ROUND(SUMIF(Anlagenbewegungsdaten!B:B,A3375,Anlagenbewegungsdaten!C:C),3)</f>
        <v>0</v>
      </c>
      <c r="H3375" s="334">
        <f>IF(ISBLANK(F3375),ROUND(SUMIF(Anlagenbewegungsdaten!B:B,A3375,Anlagenbewegungsdaten!D:D),2),ROUND(G3375*F3375%,2))</f>
        <v>0</v>
      </c>
      <c r="I3375" s="334">
        <f>ROUND((H3375-SUMIF(Anlagenbewegungsdaten!$B:$B,A3375,Anlagenbewegungsdaten!D:D)),3)</f>
        <v>0</v>
      </c>
      <c r="J3375" s="335" t="s">
        <v>5179</v>
      </c>
      <c r="K3375" s="335" t="s">
        <v>5193</v>
      </c>
      <c r="L3375" s="516">
        <v>19.440000000000001</v>
      </c>
      <c r="M3375" s="332">
        <f>ROUND(SUMIF(Anlagenbewegungsdaten_AV!B:B,A3375,Anlagenbewegungsdaten_AV!C:C),3)</f>
        <v>0</v>
      </c>
      <c r="N3375" s="330">
        <f>IF(ISBLANK(L3375),ROUND(SUMIF(Anlagenbewegungsdaten_AV!B:B,A3375,Anlagenbewegungsdaten_AV!D:D),2),ROUND(M3375*L3375%,2))</f>
        <v>0</v>
      </c>
      <c r="O3375" s="330">
        <f>ROUND(N3375-SUMIF(Anlagenbewegungsdaten_AV!B:B,A3375,Anlagenbewegungsdaten_AV!D:D),3)</f>
        <v>0</v>
      </c>
    </row>
    <row r="3376" spans="1:15" ht="15" customHeight="1" x14ac:dyDescent="0.25">
      <c r="A3376" s="266" t="s">
        <v>4585</v>
      </c>
      <c r="B3376" s="206" t="s">
        <v>2108</v>
      </c>
      <c r="C3376" s="207" t="s">
        <v>4052</v>
      </c>
      <c r="D3376" s="206" t="s">
        <v>4586</v>
      </c>
      <c r="E3376" s="206"/>
      <c r="F3376" s="299">
        <v>24.3</v>
      </c>
      <c r="G3376" s="333">
        <f>ROUND(SUMIF(Anlagenbewegungsdaten!B:B,A3376,Anlagenbewegungsdaten!C:C),3)</f>
        <v>0</v>
      </c>
      <c r="H3376" s="334">
        <f>IF(ISBLANK(F3376),ROUND(SUMIF(Anlagenbewegungsdaten!B:B,A3376,Anlagenbewegungsdaten!D:D),2),ROUND(G3376*F3376%,2))</f>
        <v>0</v>
      </c>
      <c r="I3376" s="334">
        <f>ROUND((H3376-SUMIF(Anlagenbewegungsdaten!$B:$B,A3376,Anlagenbewegungsdaten!D:D)),3)</f>
        <v>0</v>
      </c>
      <c r="J3376" s="335" t="s">
        <v>5179</v>
      </c>
      <c r="K3376" s="335" t="s">
        <v>5193</v>
      </c>
      <c r="L3376" s="516">
        <v>19.440000000000001</v>
      </c>
      <c r="M3376" s="332">
        <f>ROUND(SUMIF(Anlagenbewegungsdaten_AV!B:B,A3376,Anlagenbewegungsdaten_AV!C:C),3)</f>
        <v>0</v>
      </c>
      <c r="N3376" s="330">
        <f>IF(ISBLANK(L3376),ROUND(SUMIF(Anlagenbewegungsdaten_AV!B:B,A3376,Anlagenbewegungsdaten_AV!D:D),2),ROUND(M3376*L3376%,2))</f>
        <v>0</v>
      </c>
      <c r="O3376" s="330">
        <f>ROUND(N3376-SUMIF(Anlagenbewegungsdaten_AV!B:B,A3376,Anlagenbewegungsdaten_AV!D:D),3)</f>
        <v>0</v>
      </c>
    </row>
    <row r="3377" spans="1:15" ht="15" customHeight="1" x14ac:dyDescent="0.25">
      <c r="A3377" s="266" t="s">
        <v>4587</v>
      </c>
      <c r="B3377" s="206" t="s">
        <v>2108</v>
      </c>
      <c r="C3377" s="207" t="s">
        <v>4052</v>
      </c>
      <c r="D3377" s="206" t="s">
        <v>4588</v>
      </c>
      <c r="E3377" s="206"/>
      <c r="F3377" s="299">
        <v>15.3</v>
      </c>
      <c r="G3377" s="333">
        <f>ROUND(SUMIF(Anlagenbewegungsdaten!B:B,A3377,Anlagenbewegungsdaten!C:C),3)</f>
        <v>0</v>
      </c>
      <c r="H3377" s="334">
        <f>IF(ISBLANK(F3377),ROUND(SUMIF(Anlagenbewegungsdaten!B:B,A3377,Anlagenbewegungsdaten!D:D),2),ROUND(G3377*F3377%,2))</f>
        <v>0</v>
      </c>
      <c r="I3377" s="334">
        <f>ROUND((H3377-SUMIF(Anlagenbewegungsdaten!$B:$B,A3377,Anlagenbewegungsdaten!D:D)),3)</f>
        <v>0</v>
      </c>
      <c r="J3377" s="335" t="s">
        <v>5179</v>
      </c>
      <c r="K3377" s="335" t="s">
        <v>5193</v>
      </c>
      <c r="L3377" s="516">
        <v>12.24</v>
      </c>
      <c r="M3377" s="332">
        <f>ROUND(SUMIF(Anlagenbewegungsdaten_AV!B:B,A3377,Anlagenbewegungsdaten_AV!C:C),3)</f>
        <v>0</v>
      </c>
      <c r="N3377" s="330">
        <f>IF(ISBLANK(L3377),ROUND(SUMIF(Anlagenbewegungsdaten_AV!B:B,A3377,Anlagenbewegungsdaten_AV!D:D),2),ROUND(M3377*L3377%,2))</f>
        <v>0</v>
      </c>
      <c r="O3377" s="330">
        <f>ROUND(N3377-SUMIF(Anlagenbewegungsdaten_AV!B:B,A3377,Anlagenbewegungsdaten_AV!D:D),3)</f>
        <v>0</v>
      </c>
    </row>
    <row r="3378" spans="1:15" ht="15" customHeight="1" x14ac:dyDescent="0.25">
      <c r="A3378" s="266" t="s">
        <v>4589</v>
      </c>
      <c r="B3378" s="206" t="s">
        <v>2108</v>
      </c>
      <c r="C3378" s="207" t="s">
        <v>4052</v>
      </c>
      <c r="D3378" s="206" t="s">
        <v>4590</v>
      </c>
      <c r="E3378" s="206"/>
      <c r="F3378" s="299">
        <v>21.3</v>
      </c>
      <c r="G3378" s="333">
        <f>ROUND(SUMIF(Anlagenbewegungsdaten!B:B,A3378,Anlagenbewegungsdaten!C:C),3)</f>
        <v>0</v>
      </c>
      <c r="H3378" s="334">
        <f>IF(ISBLANK(F3378),ROUND(SUMIF(Anlagenbewegungsdaten!B:B,A3378,Anlagenbewegungsdaten!D:D),2),ROUND(G3378*F3378%,2))</f>
        <v>0</v>
      </c>
      <c r="I3378" s="334">
        <f>ROUND((H3378-SUMIF(Anlagenbewegungsdaten!$B:$B,A3378,Anlagenbewegungsdaten!D:D)),3)</f>
        <v>0</v>
      </c>
      <c r="J3378" s="335" t="s">
        <v>5179</v>
      </c>
      <c r="K3378" s="335" t="s">
        <v>5193</v>
      </c>
      <c r="L3378" s="516">
        <v>17.04</v>
      </c>
      <c r="M3378" s="332">
        <f>ROUND(SUMIF(Anlagenbewegungsdaten_AV!B:B,A3378,Anlagenbewegungsdaten_AV!C:C),3)</f>
        <v>0</v>
      </c>
      <c r="N3378" s="330">
        <f>IF(ISBLANK(L3378),ROUND(SUMIF(Anlagenbewegungsdaten_AV!B:B,A3378,Anlagenbewegungsdaten_AV!D:D),2),ROUND(M3378*L3378%,2))</f>
        <v>0</v>
      </c>
      <c r="O3378" s="330">
        <f>ROUND(N3378-SUMIF(Anlagenbewegungsdaten_AV!B:B,A3378,Anlagenbewegungsdaten_AV!D:D),3)</f>
        <v>0</v>
      </c>
    </row>
    <row r="3379" spans="1:15" ht="15" customHeight="1" x14ac:dyDescent="0.25">
      <c r="A3379" s="266" t="s">
        <v>4591</v>
      </c>
      <c r="B3379" s="206" t="s">
        <v>2108</v>
      </c>
      <c r="C3379" s="207" t="s">
        <v>4052</v>
      </c>
      <c r="D3379" s="206" t="s">
        <v>4592</v>
      </c>
      <c r="E3379" s="206"/>
      <c r="F3379" s="299">
        <v>23.3</v>
      </c>
      <c r="G3379" s="333">
        <f>ROUND(SUMIF(Anlagenbewegungsdaten!B:B,A3379,Anlagenbewegungsdaten!C:C),3)</f>
        <v>0</v>
      </c>
      <c r="H3379" s="334">
        <f>IF(ISBLANK(F3379),ROUND(SUMIF(Anlagenbewegungsdaten!B:B,A3379,Anlagenbewegungsdaten!D:D),2),ROUND(G3379*F3379%,2))</f>
        <v>0</v>
      </c>
      <c r="I3379" s="334">
        <f>ROUND((H3379-SUMIF(Anlagenbewegungsdaten!$B:$B,A3379,Anlagenbewegungsdaten!D:D)),3)</f>
        <v>0</v>
      </c>
      <c r="J3379" s="335" t="s">
        <v>5179</v>
      </c>
      <c r="K3379" s="335" t="s">
        <v>5193</v>
      </c>
      <c r="L3379" s="516">
        <v>18.64</v>
      </c>
      <c r="M3379" s="332">
        <f>ROUND(SUMIF(Anlagenbewegungsdaten_AV!B:B,A3379,Anlagenbewegungsdaten_AV!C:C),3)</f>
        <v>0</v>
      </c>
      <c r="N3379" s="330">
        <f>IF(ISBLANK(L3379),ROUND(SUMIF(Anlagenbewegungsdaten_AV!B:B,A3379,Anlagenbewegungsdaten_AV!D:D),2),ROUND(M3379*L3379%,2))</f>
        <v>0</v>
      </c>
      <c r="O3379" s="330">
        <f>ROUND(N3379-SUMIF(Anlagenbewegungsdaten_AV!B:B,A3379,Anlagenbewegungsdaten_AV!D:D),3)</f>
        <v>0</v>
      </c>
    </row>
    <row r="3380" spans="1:15" ht="15" customHeight="1" x14ac:dyDescent="0.25">
      <c r="A3380" s="266" t="s">
        <v>4593</v>
      </c>
      <c r="B3380" s="206" t="s">
        <v>2108</v>
      </c>
      <c r="C3380" s="207" t="s">
        <v>4052</v>
      </c>
      <c r="D3380" s="206" t="s">
        <v>4594</v>
      </c>
      <c r="E3380" s="206"/>
      <c r="F3380" s="299">
        <v>23.3</v>
      </c>
      <c r="G3380" s="333">
        <f>ROUND(SUMIF(Anlagenbewegungsdaten!B:B,A3380,Anlagenbewegungsdaten!C:C),3)</f>
        <v>0</v>
      </c>
      <c r="H3380" s="334">
        <f>IF(ISBLANK(F3380),ROUND(SUMIF(Anlagenbewegungsdaten!B:B,A3380,Anlagenbewegungsdaten!D:D),2),ROUND(G3380*F3380%,2))</f>
        <v>0</v>
      </c>
      <c r="I3380" s="334">
        <f>ROUND((H3380-SUMIF(Anlagenbewegungsdaten!$B:$B,A3380,Anlagenbewegungsdaten!D:D)),3)</f>
        <v>0</v>
      </c>
      <c r="J3380" s="335" t="s">
        <v>5179</v>
      </c>
      <c r="K3380" s="335" t="s">
        <v>5193</v>
      </c>
      <c r="L3380" s="516">
        <v>18.64</v>
      </c>
      <c r="M3380" s="332">
        <f>ROUND(SUMIF(Anlagenbewegungsdaten_AV!B:B,A3380,Anlagenbewegungsdaten_AV!C:C),3)</f>
        <v>0</v>
      </c>
      <c r="N3380" s="330">
        <f>IF(ISBLANK(L3380),ROUND(SUMIF(Anlagenbewegungsdaten_AV!B:B,A3380,Anlagenbewegungsdaten_AV!D:D),2),ROUND(M3380*L3380%,2))</f>
        <v>0</v>
      </c>
      <c r="O3380" s="330">
        <f>ROUND(N3380-SUMIF(Anlagenbewegungsdaten_AV!B:B,A3380,Anlagenbewegungsdaten_AV!D:D),3)</f>
        <v>0</v>
      </c>
    </row>
    <row r="3381" spans="1:15" ht="15" customHeight="1" x14ac:dyDescent="0.25">
      <c r="A3381" s="266" t="s">
        <v>4595</v>
      </c>
      <c r="B3381" s="206" t="s">
        <v>2108</v>
      </c>
      <c r="C3381" s="207" t="s">
        <v>4052</v>
      </c>
      <c r="D3381" s="206" t="s">
        <v>4596</v>
      </c>
      <c r="E3381" s="206"/>
      <c r="F3381" s="299">
        <v>12.3</v>
      </c>
      <c r="G3381" s="333">
        <f>ROUND(SUMIF(Anlagenbewegungsdaten!B:B,A3381,Anlagenbewegungsdaten!C:C),3)</f>
        <v>0</v>
      </c>
      <c r="H3381" s="334">
        <f>IF(ISBLANK(F3381),ROUND(SUMIF(Anlagenbewegungsdaten!B:B,A3381,Anlagenbewegungsdaten!D:D),2),ROUND(G3381*F3381%,2))</f>
        <v>0</v>
      </c>
      <c r="I3381" s="334">
        <f>ROUND((H3381-SUMIF(Anlagenbewegungsdaten!$B:$B,A3381,Anlagenbewegungsdaten!D:D)),3)</f>
        <v>0</v>
      </c>
      <c r="J3381" s="335" t="s">
        <v>5179</v>
      </c>
      <c r="K3381" s="335" t="s">
        <v>5193</v>
      </c>
      <c r="L3381" s="516">
        <v>9.84</v>
      </c>
      <c r="M3381" s="332">
        <f>ROUND(SUMIF(Anlagenbewegungsdaten_AV!B:B,A3381,Anlagenbewegungsdaten_AV!C:C),3)</f>
        <v>0</v>
      </c>
      <c r="N3381" s="330">
        <f>IF(ISBLANK(L3381),ROUND(SUMIF(Anlagenbewegungsdaten_AV!B:B,A3381,Anlagenbewegungsdaten_AV!D:D),2),ROUND(M3381*L3381%,2))</f>
        <v>0</v>
      </c>
      <c r="O3381" s="330">
        <f>ROUND(N3381-SUMIF(Anlagenbewegungsdaten_AV!B:B,A3381,Anlagenbewegungsdaten_AV!D:D),3)</f>
        <v>0</v>
      </c>
    </row>
    <row r="3382" spans="1:15" ht="15" customHeight="1" x14ac:dyDescent="0.25">
      <c r="A3382" s="266" t="s">
        <v>4597</v>
      </c>
      <c r="B3382" s="206" t="s">
        <v>2108</v>
      </c>
      <c r="C3382" s="207" t="s">
        <v>4052</v>
      </c>
      <c r="D3382" s="206" t="s">
        <v>4598</v>
      </c>
      <c r="E3382" s="206"/>
      <c r="F3382" s="299">
        <v>18.3</v>
      </c>
      <c r="G3382" s="333">
        <f>ROUND(SUMIF(Anlagenbewegungsdaten!B:B,A3382,Anlagenbewegungsdaten!C:C),3)</f>
        <v>0</v>
      </c>
      <c r="H3382" s="334">
        <f>IF(ISBLANK(F3382),ROUND(SUMIF(Anlagenbewegungsdaten!B:B,A3382,Anlagenbewegungsdaten!D:D),2),ROUND(G3382*F3382%,2))</f>
        <v>0</v>
      </c>
      <c r="I3382" s="334">
        <f>ROUND((H3382-SUMIF(Anlagenbewegungsdaten!$B:$B,A3382,Anlagenbewegungsdaten!D:D)),3)</f>
        <v>0</v>
      </c>
      <c r="J3382" s="335" t="s">
        <v>5179</v>
      </c>
      <c r="K3382" s="335" t="s">
        <v>5193</v>
      </c>
      <c r="L3382" s="516">
        <v>14.64</v>
      </c>
      <c r="M3382" s="332">
        <f>ROUND(SUMIF(Anlagenbewegungsdaten_AV!B:B,A3382,Anlagenbewegungsdaten_AV!C:C),3)</f>
        <v>0</v>
      </c>
      <c r="N3382" s="330">
        <f>IF(ISBLANK(L3382),ROUND(SUMIF(Anlagenbewegungsdaten_AV!B:B,A3382,Anlagenbewegungsdaten_AV!D:D),2),ROUND(M3382*L3382%,2))</f>
        <v>0</v>
      </c>
      <c r="O3382" s="330">
        <f>ROUND(N3382-SUMIF(Anlagenbewegungsdaten_AV!B:B,A3382,Anlagenbewegungsdaten_AV!D:D),3)</f>
        <v>0</v>
      </c>
    </row>
    <row r="3383" spans="1:15" ht="15" customHeight="1" x14ac:dyDescent="0.25">
      <c r="A3383" s="266" t="s">
        <v>4599</v>
      </c>
      <c r="B3383" s="206" t="s">
        <v>2108</v>
      </c>
      <c r="C3383" s="207" t="s">
        <v>4052</v>
      </c>
      <c r="D3383" s="206" t="s">
        <v>4600</v>
      </c>
      <c r="E3383" s="206"/>
      <c r="F3383" s="299">
        <v>20.3</v>
      </c>
      <c r="G3383" s="333">
        <f>ROUND(SUMIF(Anlagenbewegungsdaten!B:B,A3383,Anlagenbewegungsdaten!C:C),3)</f>
        <v>0</v>
      </c>
      <c r="H3383" s="334">
        <f>IF(ISBLANK(F3383),ROUND(SUMIF(Anlagenbewegungsdaten!B:B,A3383,Anlagenbewegungsdaten!D:D),2),ROUND(G3383*F3383%,2))</f>
        <v>0</v>
      </c>
      <c r="I3383" s="334">
        <f>ROUND((H3383-SUMIF(Anlagenbewegungsdaten!$B:$B,A3383,Anlagenbewegungsdaten!D:D)),3)</f>
        <v>0</v>
      </c>
      <c r="J3383" s="335" t="s">
        <v>5179</v>
      </c>
      <c r="K3383" s="335" t="s">
        <v>5193</v>
      </c>
      <c r="L3383" s="516">
        <v>16.239999999999998</v>
      </c>
      <c r="M3383" s="332">
        <f>ROUND(SUMIF(Anlagenbewegungsdaten_AV!B:B,A3383,Anlagenbewegungsdaten_AV!C:C),3)</f>
        <v>0</v>
      </c>
      <c r="N3383" s="330">
        <f>IF(ISBLANK(L3383),ROUND(SUMIF(Anlagenbewegungsdaten_AV!B:B,A3383,Anlagenbewegungsdaten_AV!D:D),2),ROUND(M3383*L3383%,2))</f>
        <v>0</v>
      </c>
      <c r="O3383" s="330">
        <f>ROUND(N3383-SUMIF(Anlagenbewegungsdaten_AV!B:B,A3383,Anlagenbewegungsdaten_AV!D:D),3)</f>
        <v>0</v>
      </c>
    </row>
    <row r="3384" spans="1:15" ht="15" customHeight="1" x14ac:dyDescent="0.25">
      <c r="A3384" s="266" t="s">
        <v>4601</v>
      </c>
      <c r="B3384" s="206" t="s">
        <v>2108</v>
      </c>
      <c r="C3384" s="207" t="s">
        <v>4052</v>
      </c>
      <c r="D3384" s="206" t="s">
        <v>4602</v>
      </c>
      <c r="E3384" s="206"/>
      <c r="F3384" s="299">
        <v>20.3</v>
      </c>
      <c r="G3384" s="333">
        <f>ROUND(SUMIF(Anlagenbewegungsdaten!B:B,A3384,Anlagenbewegungsdaten!C:C),3)</f>
        <v>0</v>
      </c>
      <c r="H3384" s="334">
        <f>IF(ISBLANK(F3384),ROUND(SUMIF(Anlagenbewegungsdaten!B:B,A3384,Anlagenbewegungsdaten!D:D),2),ROUND(G3384*F3384%,2))</f>
        <v>0</v>
      </c>
      <c r="I3384" s="334">
        <f>ROUND((H3384-SUMIF(Anlagenbewegungsdaten!$B:$B,A3384,Anlagenbewegungsdaten!D:D)),3)</f>
        <v>0</v>
      </c>
      <c r="J3384" s="335" t="s">
        <v>5179</v>
      </c>
      <c r="K3384" s="335" t="s">
        <v>5193</v>
      </c>
      <c r="L3384" s="516">
        <v>16.239999999999998</v>
      </c>
      <c r="M3384" s="332">
        <f>ROUND(SUMIF(Anlagenbewegungsdaten_AV!B:B,A3384,Anlagenbewegungsdaten_AV!C:C),3)</f>
        <v>0</v>
      </c>
      <c r="N3384" s="330">
        <f>IF(ISBLANK(L3384),ROUND(SUMIF(Anlagenbewegungsdaten_AV!B:B,A3384,Anlagenbewegungsdaten_AV!D:D),2),ROUND(M3384*L3384%,2))</f>
        <v>0</v>
      </c>
      <c r="O3384" s="330">
        <f>ROUND(N3384-SUMIF(Anlagenbewegungsdaten_AV!B:B,A3384,Anlagenbewegungsdaten_AV!D:D),3)</f>
        <v>0</v>
      </c>
    </row>
    <row r="3385" spans="1:15" ht="15" customHeight="1" x14ac:dyDescent="0.25">
      <c r="A3385" s="266" t="s">
        <v>4603</v>
      </c>
      <c r="B3385" s="206" t="s">
        <v>2108</v>
      </c>
      <c r="C3385" s="207" t="s">
        <v>4052</v>
      </c>
      <c r="D3385" s="206" t="s">
        <v>4604</v>
      </c>
      <c r="E3385" s="206"/>
      <c r="F3385" s="299">
        <v>15.3</v>
      </c>
      <c r="G3385" s="333">
        <f>ROUND(SUMIF(Anlagenbewegungsdaten!B:B,A3385,Anlagenbewegungsdaten!C:C),3)</f>
        <v>0</v>
      </c>
      <c r="H3385" s="334">
        <f>IF(ISBLANK(F3385),ROUND(SUMIF(Anlagenbewegungsdaten!B:B,A3385,Anlagenbewegungsdaten!D:D),2),ROUND(G3385*F3385%,2))</f>
        <v>0</v>
      </c>
      <c r="I3385" s="334">
        <f>ROUND((H3385-SUMIF(Anlagenbewegungsdaten!$B:$B,A3385,Anlagenbewegungsdaten!D:D)),3)</f>
        <v>0</v>
      </c>
      <c r="J3385" s="335" t="s">
        <v>5179</v>
      </c>
      <c r="K3385" s="335" t="s">
        <v>5193</v>
      </c>
      <c r="L3385" s="516">
        <v>12.24</v>
      </c>
      <c r="M3385" s="332">
        <f>ROUND(SUMIF(Anlagenbewegungsdaten_AV!B:B,A3385,Anlagenbewegungsdaten_AV!C:C),3)</f>
        <v>0</v>
      </c>
      <c r="N3385" s="330">
        <f>IF(ISBLANK(L3385),ROUND(SUMIF(Anlagenbewegungsdaten_AV!B:B,A3385,Anlagenbewegungsdaten_AV!D:D),2),ROUND(M3385*L3385%,2))</f>
        <v>0</v>
      </c>
      <c r="O3385" s="330">
        <f>ROUND(N3385-SUMIF(Anlagenbewegungsdaten_AV!B:B,A3385,Anlagenbewegungsdaten_AV!D:D),3)</f>
        <v>0</v>
      </c>
    </row>
    <row r="3386" spans="1:15" ht="15" customHeight="1" x14ac:dyDescent="0.25">
      <c r="A3386" s="266" t="s">
        <v>4605</v>
      </c>
      <c r="B3386" s="206" t="s">
        <v>2108</v>
      </c>
      <c r="C3386" s="207" t="s">
        <v>4052</v>
      </c>
      <c r="D3386" s="206" t="s">
        <v>4606</v>
      </c>
      <c r="E3386" s="206"/>
      <c r="F3386" s="299">
        <v>21.3</v>
      </c>
      <c r="G3386" s="333">
        <f>ROUND(SUMIF(Anlagenbewegungsdaten!B:B,A3386,Anlagenbewegungsdaten!C:C),3)</f>
        <v>0</v>
      </c>
      <c r="H3386" s="334">
        <f>IF(ISBLANK(F3386),ROUND(SUMIF(Anlagenbewegungsdaten!B:B,A3386,Anlagenbewegungsdaten!D:D),2),ROUND(G3386*F3386%,2))</f>
        <v>0</v>
      </c>
      <c r="I3386" s="334">
        <f>ROUND((H3386-SUMIF(Anlagenbewegungsdaten!$B:$B,A3386,Anlagenbewegungsdaten!D:D)),3)</f>
        <v>0</v>
      </c>
      <c r="J3386" s="335" t="s">
        <v>5179</v>
      </c>
      <c r="K3386" s="335" t="s">
        <v>5193</v>
      </c>
      <c r="L3386" s="516">
        <v>17.04</v>
      </c>
      <c r="M3386" s="332">
        <f>ROUND(SUMIF(Anlagenbewegungsdaten_AV!B:B,A3386,Anlagenbewegungsdaten_AV!C:C),3)</f>
        <v>0</v>
      </c>
      <c r="N3386" s="330">
        <f>IF(ISBLANK(L3386),ROUND(SUMIF(Anlagenbewegungsdaten_AV!B:B,A3386,Anlagenbewegungsdaten_AV!D:D),2),ROUND(M3386*L3386%,2))</f>
        <v>0</v>
      </c>
      <c r="O3386" s="330">
        <f>ROUND(N3386-SUMIF(Anlagenbewegungsdaten_AV!B:B,A3386,Anlagenbewegungsdaten_AV!D:D),3)</f>
        <v>0</v>
      </c>
    </row>
    <row r="3387" spans="1:15" ht="15" customHeight="1" x14ac:dyDescent="0.25">
      <c r="A3387" s="266" t="s">
        <v>4607</v>
      </c>
      <c r="B3387" s="206" t="s">
        <v>2108</v>
      </c>
      <c r="C3387" s="207" t="s">
        <v>4052</v>
      </c>
      <c r="D3387" s="206" t="s">
        <v>4608</v>
      </c>
      <c r="E3387" s="206"/>
      <c r="F3387" s="299">
        <v>23.3</v>
      </c>
      <c r="G3387" s="333">
        <f>ROUND(SUMIF(Anlagenbewegungsdaten!B:B,A3387,Anlagenbewegungsdaten!C:C),3)</f>
        <v>0</v>
      </c>
      <c r="H3387" s="334">
        <f>IF(ISBLANK(F3387),ROUND(SUMIF(Anlagenbewegungsdaten!B:B,A3387,Anlagenbewegungsdaten!D:D),2),ROUND(G3387*F3387%,2))</f>
        <v>0</v>
      </c>
      <c r="I3387" s="334">
        <f>ROUND((H3387-SUMIF(Anlagenbewegungsdaten!$B:$B,A3387,Anlagenbewegungsdaten!D:D)),3)</f>
        <v>0</v>
      </c>
      <c r="J3387" s="335" t="s">
        <v>5179</v>
      </c>
      <c r="K3387" s="335" t="s">
        <v>5193</v>
      </c>
      <c r="L3387" s="516">
        <v>18.64</v>
      </c>
      <c r="M3387" s="332">
        <f>ROUND(SUMIF(Anlagenbewegungsdaten_AV!B:B,A3387,Anlagenbewegungsdaten_AV!C:C),3)</f>
        <v>0</v>
      </c>
      <c r="N3387" s="330">
        <f>IF(ISBLANK(L3387),ROUND(SUMIF(Anlagenbewegungsdaten_AV!B:B,A3387,Anlagenbewegungsdaten_AV!D:D),2),ROUND(M3387*L3387%,2))</f>
        <v>0</v>
      </c>
      <c r="O3387" s="330">
        <f>ROUND(N3387-SUMIF(Anlagenbewegungsdaten_AV!B:B,A3387,Anlagenbewegungsdaten_AV!D:D),3)</f>
        <v>0</v>
      </c>
    </row>
    <row r="3388" spans="1:15" ht="15" customHeight="1" x14ac:dyDescent="0.25">
      <c r="A3388" s="266" t="s">
        <v>4609</v>
      </c>
      <c r="B3388" s="206" t="s">
        <v>2108</v>
      </c>
      <c r="C3388" s="207" t="s">
        <v>4052</v>
      </c>
      <c r="D3388" s="206" t="s">
        <v>4610</v>
      </c>
      <c r="E3388" s="206"/>
      <c r="F3388" s="299">
        <v>23.3</v>
      </c>
      <c r="G3388" s="333">
        <f>ROUND(SUMIF(Anlagenbewegungsdaten!B:B,A3388,Anlagenbewegungsdaten!C:C),3)</f>
        <v>0</v>
      </c>
      <c r="H3388" s="334">
        <f>IF(ISBLANK(F3388),ROUND(SUMIF(Anlagenbewegungsdaten!B:B,A3388,Anlagenbewegungsdaten!D:D),2),ROUND(G3388*F3388%,2))</f>
        <v>0</v>
      </c>
      <c r="I3388" s="334">
        <f>ROUND((H3388-SUMIF(Anlagenbewegungsdaten!$B:$B,A3388,Anlagenbewegungsdaten!D:D)),3)</f>
        <v>0</v>
      </c>
      <c r="J3388" s="335" t="s">
        <v>5179</v>
      </c>
      <c r="K3388" s="335" t="s">
        <v>5193</v>
      </c>
      <c r="L3388" s="516">
        <v>18.64</v>
      </c>
      <c r="M3388" s="332">
        <f>ROUND(SUMIF(Anlagenbewegungsdaten_AV!B:B,A3388,Anlagenbewegungsdaten_AV!C:C),3)</f>
        <v>0</v>
      </c>
      <c r="N3388" s="330">
        <f>IF(ISBLANK(L3388),ROUND(SUMIF(Anlagenbewegungsdaten_AV!B:B,A3388,Anlagenbewegungsdaten_AV!D:D),2),ROUND(M3388*L3388%,2))</f>
        <v>0</v>
      </c>
      <c r="O3388" s="330">
        <f>ROUND(N3388-SUMIF(Anlagenbewegungsdaten_AV!B:B,A3388,Anlagenbewegungsdaten_AV!D:D),3)</f>
        <v>0</v>
      </c>
    </row>
    <row r="3389" spans="1:15" ht="15" customHeight="1" x14ac:dyDescent="0.25">
      <c r="A3389" s="266" t="s">
        <v>4611</v>
      </c>
      <c r="B3389" s="206" t="s">
        <v>2108</v>
      </c>
      <c r="C3389" s="207" t="s">
        <v>4052</v>
      </c>
      <c r="D3389" s="206" t="s">
        <v>4612</v>
      </c>
      <c r="E3389" s="206"/>
      <c r="F3389" s="299">
        <v>14.3</v>
      </c>
      <c r="G3389" s="333">
        <f>ROUND(SUMIF(Anlagenbewegungsdaten!B:B,A3389,Anlagenbewegungsdaten!C:C),3)</f>
        <v>0</v>
      </c>
      <c r="H3389" s="334">
        <f>IF(ISBLANK(F3389),ROUND(SUMIF(Anlagenbewegungsdaten!B:B,A3389,Anlagenbewegungsdaten!D:D),2),ROUND(G3389*F3389%,2))</f>
        <v>0</v>
      </c>
      <c r="I3389" s="334">
        <f>ROUND((H3389-SUMIF(Anlagenbewegungsdaten!$B:$B,A3389,Anlagenbewegungsdaten!D:D)),3)</f>
        <v>0</v>
      </c>
      <c r="J3389" s="335" t="s">
        <v>5179</v>
      </c>
      <c r="K3389" s="335" t="s">
        <v>5193</v>
      </c>
      <c r="L3389" s="516">
        <v>11.44</v>
      </c>
      <c r="M3389" s="332">
        <f>ROUND(SUMIF(Anlagenbewegungsdaten_AV!B:B,A3389,Anlagenbewegungsdaten_AV!C:C),3)</f>
        <v>0</v>
      </c>
      <c r="N3389" s="330">
        <f>IF(ISBLANK(L3389),ROUND(SUMIF(Anlagenbewegungsdaten_AV!B:B,A3389,Anlagenbewegungsdaten_AV!D:D),2),ROUND(M3389*L3389%,2))</f>
        <v>0</v>
      </c>
      <c r="O3389" s="330">
        <f>ROUND(N3389-SUMIF(Anlagenbewegungsdaten_AV!B:B,A3389,Anlagenbewegungsdaten_AV!D:D),3)</f>
        <v>0</v>
      </c>
    </row>
    <row r="3390" spans="1:15" ht="15" customHeight="1" x14ac:dyDescent="0.25">
      <c r="A3390" s="266" t="s">
        <v>4613</v>
      </c>
      <c r="B3390" s="206" t="s">
        <v>2108</v>
      </c>
      <c r="C3390" s="207" t="s">
        <v>4052</v>
      </c>
      <c r="D3390" s="206" t="s">
        <v>4614</v>
      </c>
      <c r="E3390" s="206"/>
      <c r="F3390" s="299">
        <v>20.3</v>
      </c>
      <c r="G3390" s="333">
        <f>ROUND(SUMIF(Anlagenbewegungsdaten!B:B,A3390,Anlagenbewegungsdaten!C:C),3)</f>
        <v>0</v>
      </c>
      <c r="H3390" s="334">
        <f>IF(ISBLANK(F3390),ROUND(SUMIF(Anlagenbewegungsdaten!B:B,A3390,Anlagenbewegungsdaten!D:D),2),ROUND(G3390*F3390%,2))</f>
        <v>0</v>
      </c>
      <c r="I3390" s="334">
        <f>ROUND((H3390-SUMIF(Anlagenbewegungsdaten!$B:$B,A3390,Anlagenbewegungsdaten!D:D)),3)</f>
        <v>0</v>
      </c>
      <c r="J3390" s="335" t="s">
        <v>5179</v>
      </c>
      <c r="K3390" s="335" t="s">
        <v>5193</v>
      </c>
      <c r="L3390" s="516">
        <v>16.239999999999998</v>
      </c>
      <c r="M3390" s="332">
        <f>ROUND(SUMIF(Anlagenbewegungsdaten_AV!B:B,A3390,Anlagenbewegungsdaten_AV!C:C),3)</f>
        <v>0</v>
      </c>
      <c r="N3390" s="330">
        <f>IF(ISBLANK(L3390),ROUND(SUMIF(Anlagenbewegungsdaten_AV!B:B,A3390,Anlagenbewegungsdaten_AV!D:D),2),ROUND(M3390*L3390%,2))</f>
        <v>0</v>
      </c>
      <c r="O3390" s="330">
        <f>ROUND(N3390-SUMIF(Anlagenbewegungsdaten_AV!B:B,A3390,Anlagenbewegungsdaten_AV!D:D),3)</f>
        <v>0</v>
      </c>
    </row>
    <row r="3391" spans="1:15" ht="15" customHeight="1" x14ac:dyDescent="0.25">
      <c r="A3391" s="266" t="s">
        <v>4615</v>
      </c>
      <c r="B3391" s="206" t="s">
        <v>2108</v>
      </c>
      <c r="C3391" s="207" t="s">
        <v>4052</v>
      </c>
      <c r="D3391" s="206" t="s">
        <v>4616</v>
      </c>
      <c r="E3391" s="206"/>
      <c r="F3391" s="299">
        <v>22.3</v>
      </c>
      <c r="G3391" s="333">
        <f>ROUND(SUMIF(Anlagenbewegungsdaten!B:B,A3391,Anlagenbewegungsdaten!C:C),3)</f>
        <v>0</v>
      </c>
      <c r="H3391" s="334">
        <f>IF(ISBLANK(F3391),ROUND(SUMIF(Anlagenbewegungsdaten!B:B,A3391,Anlagenbewegungsdaten!D:D),2),ROUND(G3391*F3391%,2))</f>
        <v>0</v>
      </c>
      <c r="I3391" s="334">
        <f>ROUND((H3391-SUMIF(Anlagenbewegungsdaten!$B:$B,A3391,Anlagenbewegungsdaten!D:D)),3)</f>
        <v>0</v>
      </c>
      <c r="J3391" s="335" t="s">
        <v>5179</v>
      </c>
      <c r="K3391" s="335" t="s">
        <v>5193</v>
      </c>
      <c r="L3391" s="516">
        <v>17.84</v>
      </c>
      <c r="M3391" s="332">
        <f>ROUND(SUMIF(Anlagenbewegungsdaten_AV!B:B,A3391,Anlagenbewegungsdaten_AV!C:C),3)</f>
        <v>0</v>
      </c>
      <c r="N3391" s="330">
        <f>IF(ISBLANK(L3391),ROUND(SUMIF(Anlagenbewegungsdaten_AV!B:B,A3391,Anlagenbewegungsdaten_AV!D:D),2),ROUND(M3391*L3391%,2))</f>
        <v>0</v>
      </c>
      <c r="O3391" s="330">
        <f>ROUND(N3391-SUMIF(Anlagenbewegungsdaten_AV!B:B,A3391,Anlagenbewegungsdaten_AV!D:D),3)</f>
        <v>0</v>
      </c>
    </row>
    <row r="3392" spans="1:15" ht="15" customHeight="1" x14ac:dyDescent="0.25">
      <c r="A3392" s="266" t="s">
        <v>4617</v>
      </c>
      <c r="B3392" s="206" t="s">
        <v>2108</v>
      </c>
      <c r="C3392" s="207" t="s">
        <v>4052</v>
      </c>
      <c r="D3392" s="206" t="s">
        <v>4618</v>
      </c>
      <c r="E3392" s="206"/>
      <c r="F3392" s="299">
        <v>22.3</v>
      </c>
      <c r="G3392" s="333">
        <f>ROUND(SUMIF(Anlagenbewegungsdaten!B:B,A3392,Anlagenbewegungsdaten!C:C),3)</f>
        <v>0</v>
      </c>
      <c r="H3392" s="334">
        <f>IF(ISBLANK(F3392),ROUND(SUMIF(Anlagenbewegungsdaten!B:B,A3392,Anlagenbewegungsdaten!D:D),2),ROUND(G3392*F3392%,2))</f>
        <v>0</v>
      </c>
      <c r="I3392" s="334">
        <f>ROUND((H3392-SUMIF(Anlagenbewegungsdaten!$B:$B,A3392,Anlagenbewegungsdaten!D:D)),3)</f>
        <v>0</v>
      </c>
      <c r="J3392" s="335" t="s">
        <v>5179</v>
      </c>
      <c r="K3392" s="335" t="s">
        <v>5193</v>
      </c>
      <c r="L3392" s="516">
        <v>17.84</v>
      </c>
      <c r="M3392" s="332">
        <f>ROUND(SUMIF(Anlagenbewegungsdaten_AV!B:B,A3392,Anlagenbewegungsdaten_AV!C:C),3)</f>
        <v>0</v>
      </c>
      <c r="N3392" s="330">
        <f>IF(ISBLANK(L3392),ROUND(SUMIF(Anlagenbewegungsdaten_AV!B:B,A3392,Anlagenbewegungsdaten_AV!D:D),2),ROUND(M3392*L3392%,2))</f>
        <v>0</v>
      </c>
      <c r="O3392" s="330">
        <f>ROUND(N3392-SUMIF(Anlagenbewegungsdaten_AV!B:B,A3392,Anlagenbewegungsdaten_AV!D:D),3)</f>
        <v>0</v>
      </c>
    </row>
    <row r="3393" spans="1:15" ht="15" customHeight="1" x14ac:dyDescent="0.25">
      <c r="A3393" s="266" t="s">
        <v>4619</v>
      </c>
      <c r="B3393" s="206" t="s">
        <v>2108</v>
      </c>
      <c r="C3393" s="207" t="s">
        <v>4052</v>
      </c>
      <c r="D3393" s="206" t="s">
        <v>4620</v>
      </c>
      <c r="E3393" s="206"/>
      <c r="F3393" s="299">
        <v>13.3</v>
      </c>
      <c r="G3393" s="333">
        <f>ROUND(SUMIF(Anlagenbewegungsdaten!B:B,A3393,Anlagenbewegungsdaten!C:C),3)</f>
        <v>0</v>
      </c>
      <c r="H3393" s="334">
        <f>IF(ISBLANK(F3393),ROUND(SUMIF(Anlagenbewegungsdaten!B:B,A3393,Anlagenbewegungsdaten!D:D),2),ROUND(G3393*F3393%,2))</f>
        <v>0</v>
      </c>
      <c r="I3393" s="334">
        <f>ROUND((H3393-SUMIF(Anlagenbewegungsdaten!$B:$B,A3393,Anlagenbewegungsdaten!D:D)),3)</f>
        <v>0</v>
      </c>
      <c r="J3393" s="335" t="s">
        <v>5179</v>
      </c>
      <c r="K3393" s="335" t="s">
        <v>5193</v>
      </c>
      <c r="L3393" s="516">
        <v>10.64</v>
      </c>
      <c r="M3393" s="332">
        <f>ROUND(SUMIF(Anlagenbewegungsdaten_AV!B:B,A3393,Anlagenbewegungsdaten_AV!C:C),3)</f>
        <v>0</v>
      </c>
      <c r="N3393" s="330">
        <f>IF(ISBLANK(L3393),ROUND(SUMIF(Anlagenbewegungsdaten_AV!B:B,A3393,Anlagenbewegungsdaten_AV!D:D),2),ROUND(M3393*L3393%,2))</f>
        <v>0</v>
      </c>
      <c r="O3393" s="330">
        <f>ROUND(N3393-SUMIF(Anlagenbewegungsdaten_AV!B:B,A3393,Anlagenbewegungsdaten_AV!D:D),3)</f>
        <v>0</v>
      </c>
    </row>
    <row r="3394" spans="1:15" ht="15" customHeight="1" x14ac:dyDescent="0.25">
      <c r="A3394" s="266" t="s">
        <v>4621</v>
      </c>
      <c r="B3394" s="206" t="s">
        <v>2108</v>
      </c>
      <c r="C3394" s="207" t="s">
        <v>4052</v>
      </c>
      <c r="D3394" s="206" t="s">
        <v>4622</v>
      </c>
      <c r="E3394" s="206"/>
      <c r="F3394" s="299">
        <v>19.3</v>
      </c>
      <c r="G3394" s="333">
        <f>ROUND(SUMIF(Anlagenbewegungsdaten!B:B,A3394,Anlagenbewegungsdaten!C:C),3)</f>
        <v>0</v>
      </c>
      <c r="H3394" s="334">
        <f>IF(ISBLANK(F3394),ROUND(SUMIF(Anlagenbewegungsdaten!B:B,A3394,Anlagenbewegungsdaten!D:D),2),ROUND(G3394*F3394%,2))</f>
        <v>0</v>
      </c>
      <c r="I3394" s="334">
        <f>ROUND((H3394-SUMIF(Anlagenbewegungsdaten!$B:$B,A3394,Anlagenbewegungsdaten!D:D)),3)</f>
        <v>0</v>
      </c>
      <c r="J3394" s="335" t="s">
        <v>5179</v>
      </c>
      <c r="K3394" s="335" t="s">
        <v>5193</v>
      </c>
      <c r="L3394" s="516">
        <v>15.44</v>
      </c>
      <c r="M3394" s="332">
        <f>ROUND(SUMIF(Anlagenbewegungsdaten_AV!B:B,A3394,Anlagenbewegungsdaten_AV!C:C),3)</f>
        <v>0</v>
      </c>
      <c r="N3394" s="330">
        <f>IF(ISBLANK(L3394),ROUND(SUMIF(Anlagenbewegungsdaten_AV!B:B,A3394,Anlagenbewegungsdaten_AV!D:D),2),ROUND(M3394*L3394%,2))</f>
        <v>0</v>
      </c>
      <c r="O3394" s="330">
        <f>ROUND(N3394-SUMIF(Anlagenbewegungsdaten_AV!B:B,A3394,Anlagenbewegungsdaten_AV!D:D),3)</f>
        <v>0</v>
      </c>
    </row>
    <row r="3395" spans="1:15" ht="15" customHeight="1" x14ac:dyDescent="0.25">
      <c r="A3395" s="266" t="s">
        <v>4623</v>
      </c>
      <c r="B3395" s="206" t="s">
        <v>2108</v>
      </c>
      <c r="C3395" s="207" t="s">
        <v>4052</v>
      </c>
      <c r="D3395" s="206" t="s">
        <v>4624</v>
      </c>
      <c r="E3395" s="206"/>
      <c r="F3395" s="299">
        <v>21.3</v>
      </c>
      <c r="G3395" s="333">
        <f>ROUND(SUMIF(Anlagenbewegungsdaten!B:B,A3395,Anlagenbewegungsdaten!C:C),3)</f>
        <v>0</v>
      </c>
      <c r="H3395" s="334">
        <f>IF(ISBLANK(F3395),ROUND(SUMIF(Anlagenbewegungsdaten!B:B,A3395,Anlagenbewegungsdaten!D:D),2),ROUND(G3395*F3395%,2))</f>
        <v>0</v>
      </c>
      <c r="I3395" s="334">
        <f>ROUND((H3395-SUMIF(Anlagenbewegungsdaten!$B:$B,A3395,Anlagenbewegungsdaten!D:D)),3)</f>
        <v>0</v>
      </c>
      <c r="J3395" s="335" t="s">
        <v>5179</v>
      </c>
      <c r="K3395" s="335" t="s">
        <v>5193</v>
      </c>
      <c r="L3395" s="516">
        <v>17.04</v>
      </c>
      <c r="M3395" s="332">
        <f>ROUND(SUMIF(Anlagenbewegungsdaten_AV!B:B,A3395,Anlagenbewegungsdaten_AV!C:C),3)</f>
        <v>0</v>
      </c>
      <c r="N3395" s="330">
        <f>IF(ISBLANK(L3395),ROUND(SUMIF(Anlagenbewegungsdaten_AV!B:B,A3395,Anlagenbewegungsdaten_AV!D:D),2),ROUND(M3395*L3395%,2))</f>
        <v>0</v>
      </c>
      <c r="O3395" s="330">
        <f>ROUND(N3395-SUMIF(Anlagenbewegungsdaten_AV!B:B,A3395,Anlagenbewegungsdaten_AV!D:D),3)</f>
        <v>0</v>
      </c>
    </row>
    <row r="3396" spans="1:15" ht="15" customHeight="1" x14ac:dyDescent="0.25">
      <c r="A3396" s="266" t="s">
        <v>4625</v>
      </c>
      <c r="B3396" s="206" t="s">
        <v>2108</v>
      </c>
      <c r="C3396" s="207" t="s">
        <v>4052</v>
      </c>
      <c r="D3396" s="206" t="s">
        <v>4626</v>
      </c>
      <c r="E3396" s="206"/>
      <c r="F3396" s="299">
        <v>21.3</v>
      </c>
      <c r="G3396" s="333">
        <f>ROUND(SUMIF(Anlagenbewegungsdaten!B:B,A3396,Anlagenbewegungsdaten!C:C),3)</f>
        <v>0</v>
      </c>
      <c r="H3396" s="334">
        <f>IF(ISBLANK(F3396),ROUND(SUMIF(Anlagenbewegungsdaten!B:B,A3396,Anlagenbewegungsdaten!D:D),2),ROUND(G3396*F3396%,2))</f>
        <v>0</v>
      </c>
      <c r="I3396" s="334">
        <f>ROUND((H3396-SUMIF(Anlagenbewegungsdaten!$B:$B,A3396,Anlagenbewegungsdaten!D:D)),3)</f>
        <v>0</v>
      </c>
      <c r="J3396" s="335" t="s">
        <v>5179</v>
      </c>
      <c r="K3396" s="335" t="s">
        <v>5193</v>
      </c>
      <c r="L3396" s="516">
        <v>17.04</v>
      </c>
      <c r="M3396" s="332">
        <f>ROUND(SUMIF(Anlagenbewegungsdaten_AV!B:B,A3396,Anlagenbewegungsdaten_AV!C:C),3)</f>
        <v>0</v>
      </c>
      <c r="N3396" s="330">
        <f>IF(ISBLANK(L3396),ROUND(SUMIF(Anlagenbewegungsdaten_AV!B:B,A3396,Anlagenbewegungsdaten_AV!D:D),2),ROUND(M3396*L3396%,2))</f>
        <v>0</v>
      </c>
      <c r="O3396" s="330">
        <f>ROUND(N3396-SUMIF(Anlagenbewegungsdaten_AV!B:B,A3396,Anlagenbewegungsdaten_AV!D:D),3)</f>
        <v>0</v>
      </c>
    </row>
    <row r="3397" spans="1:15" ht="15" customHeight="1" x14ac:dyDescent="0.25">
      <c r="A3397" s="266" t="s">
        <v>4627</v>
      </c>
      <c r="B3397" s="206" t="s">
        <v>2108</v>
      </c>
      <c r="C3397" s="207" t="s">
        <v>4052</v>
      </c>
      <c r="D3397" s="206" t="s">
        <v>4628</v>
      </c>
      <c r="E3397" s="206"/>
      <c r="F3397" s="299">
        <v>11</v>
      </c>
      <c r="G3397" s="333">
        <f>ROUND(SUMIF(Anlagenbewegungsdaten!B:B,A3397,Anlagenbewegungsdaten!C:C),3)</f>
        <v>0</v>
      </c>
      <c r="H3397" s="334">
        <f>IF(ISBLANK(F3397),ROUND(SUMIF(Anlagenbewegungsdaten!B:B,A3397,Anlagenbewegungsdaten!D:D),2),ROUND(G3397*F3397%,2))</f>
        <v>0</v>
      </c>
      <c r="I3397" s="334">
        <f>ROUND((H3397-SUMIF(Anlagenbewegungsdaten!$B:$B,A3397,Anlagenbewegungsdaten!D:D)),3)</f>
        <v>0</v>
      </c>
      <c r="J3397" s="335" t="s">
        <v>5179</v>
      </c>
      <c r="K3397" s="335" t="s">
        <v>5193</v>
      </c>
      <c r="L3397" s="516">
        <v>8.8000000000000007</v>
      </c>
      <c r="M3397" s="332">
        <f>ROUND(SUMIF(Anlagenbewegungsdaten_AV!B:B,A3397,Anlagenbewegungsdaten_AV!C:C),3)</f>
        <v>0</v>
      </c>
      <c r="N3397" s="330">
        <f>IF(ISBLANK(L3397),ROUND(SUMIF(Anlagenbewegungsdaten_AV!B:B,A3397,Anlagenbewegungsdaten_AV!D:D),2),ROUND(M3397*L3397%,2))</f>
        <v>0</v>
      </c>
      <c r="O3397" s="330">
        <f>ROUND(N3397-SUMIF(Anlagenbewegungsdaten_AV!B:B,A3397,Anlagenbewegungsdaten_AV!D:D),3)</f>
        <v>0</v>
      </c>
    </row>
    <row r="3398" spans="1:15" ht="15" customHeight="1" x14ac:dyDescent="0.25">
      <c r="A3398" s="266" t="s">
        <v>4629</v>
      </c>
      <c r="B3398" s="206" t="s">
        <v>2108</v>
      </c>
      <c r="C3398" s="207" t="s">
        <v>4052</v>
      </c>
      <c r="D3398" s="206" t="s">
        <v>4630</v>
      </c>
      <c r="E3398" s="206"/>
      <c r="F3398" s="299">
        <v>16</v>
      </c>
      <c r="G3398" s="333">
        <f>ROUND(SUMIF(Anlagenbewegungsdaten!B:B,A3398,Anlagenbewegungsdaten!C:C),3)</f>
        <v>0</v>
      </c>
      <c r="H3398" s="334">
        <f>IF(ISBLANK(F3398),ROUND(SUMIF(Anlagenbewegungsdaten!B:B,A3398,Anlagenbewegungsdaten!D:D),2),ROUND(G3398*F3398%,2))</f>
        <v>0</v>
      </c>
      <c r="I3398" s="334">
        <f>ROUND((H3398-SUMIF(Anlagenbewegungsdaten!$B:$B,A3398,Anlagenbewegungsdaten!D:D)),3)</f>
        <v>0</v>
      </c>
      <c r="J3398" s="335" t="s">
        <v>5179</v>
      </c>
      <c r="K3398" s="335" t="s">
        <v>5193</v>
      </c>
      <c r="L3398" s="516">
        <v>12.8</v>
      </c>
      <c r="M3398" s="332">
        <f>ROUND(SUMIF(Anlagenbewegungsdaten_AV!B:B,A3398,Anlagenbewegungsdaten_AV!C:C),3)</f>
        <v>0</v>
      </c>
      <c r="N3398" s="330">
        <f>IF(ISBLANK(L3398),ROUND(SUMIF(Anlagenbewegungsdaten_AV!B:B,A3398,Anlagenbewegungsdaten_AV!D:D),2),ROUND(M3398*L3398%,2))</f>
        <v>0</v>
      </c>
      <c r="O3398" s="330">
        <f>ROUND(N3398-SUMIF(Anlagenbewegungsdaten_AV!B:B,A3398,Anlagenbewegungsdaten_AV!D:D),3)</f>
        <v>0</v>
      </c>
    </row>
    <row r="3399" spans="1:15" ht="15" customHeight="1" x14ac:dyDescent="0.25">
      <c r="A3399" s="266" t="s">
        <v>4631</v>
      </c>
      <c r="B3399" s="206" t="s">
        <v>2108</v>
      </c>
      <c r="C3399" s="207" t="s">
        <v>4052</v>
      </c>
      <c r="D3399" s="206" t="s">
        <v>4632</v>
      </c>
      <c r="E3399" s="206"/>
      <c r="F3399" s="299">
        <v>13.5</v>
      </c>
      <c r="G3399" s="333">
        <f>ROUND(SUMIF(Anlagenbewegungsdaten!B:B,A3399,Anlagenbewegungsdaten!C:C),3)</f>
        <v>0</v>
      </c>
      <c r="H3399" s="334">
        <f>IF(ISBLANK(F3399),ROUND(SUMIF(Anlagenbewegungsdaten!B:B,A3399,Anlagenbewegungsdaten!D:D),2),ROUND(G3399*F3399%,2))</f>
        <v>0</v>
      </c>
      <c r="I3399" s="334">
        <f>ROUND((H3399-SUMIF(Anlagenbewegungsdaten!$B:$B,A3399,Anlagenbewegungsdaten!D:D)),3)</f>
        <v>0</v>
      </c>
      <c r="J3399" s="335" t="s">
        <v>5179</v>
      </c>
      <c r="K3399" s="335" t="s">
        <v>5193</v>
      </c>
      <c r="L3399" s="516">
        <v>10.8</v>
      </c>
      <c r="M3399" s="332">
        <f>ROUND(SUMIF(Anlagenbewegungsdaten_AV!B:B,A3399,Anlagenbewegungsdaten_AV!C:C),3)</f>
        <v>0</v>
      </c>
      <c r="N3399" s="330">
        <f>IF(ISBLANK(L3399),ROUND(SUMIF(Anlagenbewegungsdaten_AV!B:B,A3399,Anlagenbewegungsdaten_AV!D:D),2),ROUND(M3399*L3399%,2))</f>
        <v>0</v>
      </c>
      <c r="O3399" s="330">
        <f>ROUND(N3399-SUMIF(Anlagenbewegungsdaten_AV!B:B,A3399,Anlagenbewegungsdaten_AV!D:D),3)</f>
        <v>0</v>
      </c>
    </row>
    <row r="3400" spans="1:15" ht="15" customHeight="1" x14ac:dyDescent="0.25">
      <c r="A3400" s="266" t="s">
        <v>4633</v>
      </c>
      <c r="B3400" s="206" t="s">
        <v>2108</v>
      </c>
      <c r="C3400" s="207" t="s">
        <v>4052</v>
      </c>
      <c r="D3400" s="206" t="s">
        <v>4634</v>
      </c>
      <c r="E3400" s="206"/>
      <c r="F3400" s="299">
        <v>19</v>
      </c>
      <c r="G3400" s="333">
        <f>ROUND(SUMIF(Anlagenbewegungsdaten!B:B,A3400,Anlagenbewegungsdaten!C:C),3)</f>
        <v>0</v>
      </c>
      <c r="H3400" s="334">
        <f>IF(ISBLANK(F3400),ROUND(SUMIF(Anlagenbewegungsdaten!B:B,A3400,Anlagenbewegungsdaten!D:D),2),ROUND(G3400*F3400%,2))</f>
        <v>0</v>
      </c>
      <c r="I3400" s="334">
        <f>ROUND((H3400-SUMIF(Anlagenbewegungsdaten!$B:$B,A3400,Anlagenbewegungsdaten!D:D)),3)</f>
        <v>0</v>
      </c>
      <c r="J3400" s="335" t="s">
        <v>5179</v>
      </c>
      <c r="K3400" s="335" t="s">
        <v>5193</v>
      </c>
      <c r="L3400" s="516">
        <v>15.2</v>
      </c>
      <c r="M3400" s="332">
        <f>ROUND(SUMIF(Anlagenbewegungsdaten_AV!B:B,A3400,Anlagenbewegungsdaten_AV!C:C),3)</f>
        <v>0</v>
      </c>
      <c r="N3400" s="330">
        <f>IF(ISBLANK(L3400),ROUND(SUMIF(Anlagenbewegungsdaten_AV!B:B,A3400,Anlagenbewegungsdaten_AV!D:D),2),ROUND(M3400*L3400%,2))</f>
        <v>0</v>
      </c>
      <c r="O3400" s="330">
        <f>ROUND(N3400-SUMIF(Anlagenbewegungsdaten_AV!B:B,A3400,Anlagenbewegungsdaten_AV!D:D),3)</f>
        <v>0</v>
      </c>
    </row>
    <row r="3401" spans="1:15" ht="15" customHeight="1" x14ac:dyDescent="0.25">
      <c r="A3401" s="266" t="s">
        <v>4635</v>
      </c>
      <c r="B3401" s="206" t="s">
        <v>2108</v>
      </c>
      <c r="C3401" s="207" t="s">
        <v>4052</v>
      </c>
      <c r="D3401" s="206" t="s">
        <v>4636</v>
      </c>
      <c r="E3401" s="206"/>
      <c r="F3401" s="299">
        <v>17</v>
      </c>
      <c r="G3401" s="333">
        <f>ROUND(SUMIF(Anlagenbewegungsdaten!B:B,A3401,Anlagenbewegungsdaten!C:C),3)</f>
        <v>0</v>
      </c>
      <c r="H3401" s="334">
        <f>IF(ISBLANK(F3401),ROUND(SUMIF(Anlagenbewegungsdaten!B:B,A3401,Anlagenbewegungsdaten!D:D),2),ROUND(G3401*F3401%,2))</f>
        <v>0</v>
      </c>
      <c r="I3401" s="334">
        <f>ROUND((H3401-SUMIF(Anlagenbewegungsdaten!$B:$B,A3401,Anlagenbewegungsdaten!D:D)),3)</f>
        <v>0</v>
      </c>
      <c r="J3401" s="335" t="s">
        <v>5179</v>
      </c>
      <c r="K3401" s="335" t="s">
        <v>5193</v>
      </c>
      <c r="L3401" s="516">
        <v>13.6</v>
      </c>
      <c r="M3401" s="332">
        <f>ROUND(SUMIF(Anlagenbewegungsdaten_AV!B:B,A3401,Anlagenbewegungsdaten_AV!C:C),3)</f>
        <v>0</v>
      </c>
      <c r="N3401" s="330">
        <f>IF(ISBLANK(L3401),ROUND(SUMIF(Anlagenbewegungsdaten_AV!B:B,A3401,Anlagenbewegungsdaten_AV!D:D),2),ROUND(M3401*L3401%,2))</f>
        <v>0</v>
      </c>
      <c r="O3401" s="330">
        <f>ROUND(N3401-SUMIF(Anlagenbewegungsdaten_AV!B:B,A3401,Anlagenbewegungsdaten_AV!D:D),3)</f>
        <v>0</v>
      </c>
    </row>
    <row r="3402" spans="1:15" ht="15" customHeight="1" x14ac:dyDescent="0.25">
      <c r="A3402" s="266" t="s">
        <v>4637</v>
      </c>
      <c r="B3402" s="206" t="s">
        <v>2108</v>
      </c>
      <c r="C3402" s="207" t="s">
        <v>4052</v>
      </c>
      <c r="D3402" s="206" t="s">
        <v>4638</v>
      </c>
      <c r="E3402" s="206"/>
      <c r="F3402" s="299">
        <v>14</v>
      </c>
      <c r="G3402" s="333">
        <f>ROUND(SUMIF(Anlagenbewegungsdaten!B:B,A3402,Anlagenbewegungsdaten!C:C),3)</f>
        <v>0</v>
      </c>
      <c r="H3402" s="334">
        <f>IF(ISBLANK(F3402),ROUND(SUMIF(Anlagenbewegungsdaten!B:B,A3402,Anlagenbewegungsdaten!D:D),2),ROUND(G3402*F3402%,2))</f>
        <v>0</v>
      </c>
      <c r="I3402" s="334">
        <f>ROUND((H3402-SUMIF(Anlagenbewegungsdaten!$B:$B,A3402,Anlagenbewegungsdaten!D:D)),3)</f>
        <v>0</v>
      </c>
      <c r="J3402" s="335" t="s">
        <v>5179</v>
      </c>
      <c r="K3402" s="335" t="s">
        <v>5193</v>
      </c>
      <c r="L3402" s="516">
        <v>11.2</v>
      </c>
      <c r="M3402" s="332">
        <f>ROUND(SUMIF(Anlagenbewegungsdaten_AV!B:B,A3402,Anlagenbewegungsdaten_AV!C:C),3)</f>
        <v>0</v>
      </c>
      <c r="N3402" s="330">
        <f>IF(ISBLANK(L3402),ROUND(SUMIF(Anlagenbewegungsdaten_AV!B:B,A3402,Anlagenbewegungsdaten_AV!D:D),2),ROUND(M3402*L3402%,2))</f>
        <v>0</v>
      </c>
      <c r="O3402" s="330">
        <f>ROUND(N3402-SUMIF(Anlagenbewegungsdaten_AV!B:B,A3402,Anlagenbewegungsdaten_AV!D:D),3)</f>
        <v>0</v>
      </c>
    </row>
    <row r="3403" spans="1:15" ht="15" customHeight="1" x14ac:dyDescent="0.25">
      <c r="A3403" s="266" t="s">
        <v>4639</v>
      </c>
      <c r="B3403" s="206" t="s">
        <v>2108</v>
      </c>
      <c r="C3403" s="207" t="s">
        <v>4052</v>
      </c>
      <c r="D3403" s="206" t="s">
        <v>4640</v>
      </c>
      <c r="E3403" s="206"/>
      <c r="F3403" s="299">
        <v>19</v>
      </c>
      <c r="G3403" s="333">
        <f>ROUND(SUMIF(Anlagenbewegungsdaten!B:B,A3403,Anlagenbewegungsdaten!C:C),3)</f>
        <v>0</v>
      </c>
      <c r="H3403" s="334">
        <f>IF(ISBLANK(F3403),ROUND(SUMIF(Anlagenbewegungsdaten!B:B,A3403,Anlagenbewegungsdaten!D:D),2),ROUND(G3403*F3403%,2))</f>
        <v>0</v>
      </c>
      <c r="I3403" s="334">
        <f>ROUND((H3403-SUMIF(Anlagenbewegungsdaten!$B:$B,A3403,Anlagenbewegungsdaten!D:D)),3)</f>
        <v>0</v>
      </c>
      <c r="J3403" s="335" t="s">
        <v>5179</v>
      </c>
      <c r="K3403" s="335" t="s">
        <v>5193</v>
      </c>
      <c r="L3403" s="516">
        <v>15.2</v>
      </c>
      <c r="M3403" s="332">
        <f>ROUND(SUMIF(Anlagenbewegungsdaten_AV!B:B,A3403,Anlagenbewegungsdaten_AV!C:C),3)</f>
        <v>0</v>
      </c>
      <c r="N3403" s="330">
        <f>IF(ISBLANK(L3403),ROUND(SUMIF(Anlagenbewegungsdaten_AV!B:B,A3403,Anlagenbewegungsdaten_AV!D:D),2),ROUND(M3403*L3403%,2))</f>
        <v>0</v>
      </c>
      <c r="O3403" s="330">
        <f>ROUND(N3403-SUMIF(Anlagenbewegungsdaten_AV!B:B,A3403,Anlagenbewegungsdaten_AV!D:D),3)</f>
        <v>0</v>
      </c>
    </row>
    <row r="3404" spans="1:15" ht="15" customHeight="1" x14ac:dyDescent="0.25">
      <c r="A3404" s="266" t="s">
        <v>4641</v>
      </c>
      <c r="B3404" s="206" t="s">
        <v>2108</v>
      </c>
      <c r="C3404" s="207" t="s">
        <v>4052</v>
      </c>
      <c r="D3404" s="206" t="s">
        <v>4642</v>
      </c>
      <c r="E3404" s="206"/>
      <c r="F3404" s="299">
        <v>16.5</v>
      </c>
      <c r="G3404" s="333">
        <f>ROUND(SUMIF(Anlagenbewegungsdaten!B:B,A3404,Anlagenbewegungsdaten!C:C),3)</f>
        <v>0</v>
      </c>
      <c r="H3404" s="334">
        <f>IF(ISBLANK(F3404),ROUND(SUMIF(Anlagenbewegungsdaten!B:B,A3404,Anlagenbewegungsdaten!D:D),2),ROUND(G3404*F3404%,2))</f>
        <v>0</v>
      </c>
      <c r="I3404" s="334">
        <f>ROUND((H3404-SUMIF(Anlagenbewegungsdaten!$B:$B,A3404,Anlagenbewegungsdaten!D:D)),3)</f>
        <v>0</v>
      </c>
      <c r="J3404" s="335" t="s">
        <v>5179</v>
      </c>
      <c r="K3404" s="335" t="s">
        <v>5193</v>
      </c>
      <c r="L3404" s="516">
        <v>13.2</v>
      </c>
      <c r="M3404" s="332">
        <f>ROUND(SUMIF(Anlagenbewegungsdaten_AV!B:B,A3404,Anlagenbewegungsdaten_AV!C:C),3)</f>
        <v>0</v>
      </c>
      <c r="N3404" s="330">
        <f>IF(ISBLANK(L3404),ROUND(SUMIF(Anlagenbewegungsdaten_AV!B:B,A3404,Anlagenbewegungsdaten_AV!D:D),2),ROUND(M3404*L3404%,2))</f>
        <v>0</v>
      </c>
      <c r="O3404" s="330">
        <f>ROUND(N3404-SUMIF(Anlagenbewegungsdaten_AV!B:B,A3404,Anlagenbewegungsdaten_AV!D:D),3)</f>
        <v>0</v>
      </c>
    </row>
    <row r="3405" spans="1:15" ht="15" customHeight="1" x14ac:dyDescent="0.25">
      <c r="A3405" s="266" t="s">
        <v>4643</v>
      </c>
      <c r="B3405" s="206" t="s">
        <v>2108</v>
      </c>
      <c r="C3405" s="207" t="s">
        <v>4052</v>
      </c>
      <c r="D3405" s="206" t="s">
        <v>4644</v>
      </c>
      <c r="E3405" s="206"/>
      <c r="F3405" s="299">
        <v>22</v>
      </c>
      <c r="G3405" s="333">
        <f>ROUND(SUMIF(Anlagenbewegungsdaten!B:B,A3405,Anlagenbewegungsdaten!C:C),3)</f>
        <v>0</v>
      </c>
      <c r="H3405" s="334">
        <f>IF(ISBLANK(F3405),ROUND(SUMIF(Anlagenbewegungsdaten!B:B,A3405,Anlagenbewegungsdaten!D:D),2),ROUND(G3405*F3405%,2))</f>
        <v>0</v>
      </c>
      <c r="I3405" s="334">
        <f>ROUND((H3405-SUMIF(Anlagenbewegungsdaten!$B:$B,A3405,Anlagenbewegungsdaten!D:D)),3)</f>
        <v>0</v>
      </c>
      <c r="J3405" s="335" t="s">
        <v>5179</v>
      </c>
      <c r="K3405" s="335" t="s">
        <v>5193</v>
      </c>
      <c r="L3405" s="516">
        <v>17.600000000000001</v>
      </c>
      <c r="M3405" s="332">
        <f>ROUND(SUMIF(Anlagenbewegungsdaten_AV!B:B,A3405,Anlagenbewegungsdaten_AV!C:C),3)</f>
        <v>0</v>
      </c>
      <c r="N3405" s="330">
        <f>IF(ISBLANK(L3405),ROUND(SUMIF(Anlagenbewegungsdaten_AV!B:B,A3405,Anlagenbewegungsdaten_AV!D:D),2),ROUND(M3405*L3405%,2))</f>
        <v>0</v>
      </c>
      <c r="O3405" s="330">
        <f>ROUND(N3405-SUMIF(Anlagenbewegungsdaten_AV!B:B,A3405,Anlagenbewegungsdaten_AV!D:D),3)</f>
        <v>0</v>
      </c>
    </row>
    <row r="3406" spans="1:15" ht="15" customHeight="1" x14ac:dyDescent="0.25">
      <c r="A3406" s="266" t="s">
        <v>4645</v>
      </c>
      <c r="B3406" s="206" t="s">
        <v>2108</v>
      </c>
      <c r="C3406" s="207" t="s">
        <v>4052</v>
      </c>
      <c r="D3406" s="206" t="s">
        <v>4646</v>
      </c>
      <c r="E3406" s="206"/>
      <c r="F3406" s="299">
        <v>20</v>
      </c>
      <c r="G3406" s="333">
        <f>ROUND(SUMIF(Anlagenbewegungsdaten!B:B,A3406,Anlagenbewegungsdaten!C:C),3)</f>
        <v>0</v>
      </c>
      <c r="H3406" s="334">
        <f>IF(ISBLANK(F3406),ROUND(SUMIF(Anlagenbewegungsdaten!B:B,A3406,Anlagenbewegungsdaten!D:D),2),ROUND(G3406*F3406%,2))</f>
        <v>0</v>
      </c>
      <c r="I3406" s="334">
        <f>ROUND((H3406-SUMIF(Anlagenbewegungsdaten!$B:$B,A3406,Anlagenbewegungsdaten!D:D)),3)</f>
        <v>0</v>
      </c>
      <c r="J3406" s="335" t="s">
        <v>5179</v>
      </c>
      <c r="K3406" s="335" t="s">
        <v>5193</v>
      </c>
      <c r="L3406" s="516">
        <v>16</v>
      </c>
      <c r="M3406" s="332">
        <f>ROUND(SUMIF(Anlagenbewegungsdaten_AV!B:B,A3406,Anlagenbewegungsdaten_AV!C:C),3)</f>
        <v>0</v>
      </c>
      <c r="N3406" s="330">
        <f>IF(ISBLANK(L3406),ROUND(SUMIF(Anlagenbewegungsdaten_AV!B:B,A3406,Anlagenbewegungsdaten_AV!D:D),2),ROUND(M3406*L3406%,2))</f>
        <v>0</v>
      </c>
      <c r="O3406" s="330">
        <f>ROUND(N3406-SUMIF(Anlagenbewegungsdaten_AV!B:B,A3406,Anlagenbewegungsdaten_AV!D:D),3)</f>
        <v>0</v>
      </c>
    </row>
    <row r="3407" spans="1:15" ht="15" customHeight="1" x14ac:dyDescent="0.25">
      <c r="A3407" s="266" t="s">
        <v>4647</v>
      </c>
      <c r="B3407" s="206" t="s">
        <v>2108</v>
      </c>
      <c r="C3407" s="207" t="s">
        <v>4052</v>
      </c>
      <c r="D3407" s="206" t="s">
        <v>4648</v>
      </c>
      <c r="E3407" s="206"/>
      <c r="F3407" s="299">
        <v>13</v>
      </c>
      <c r="G3407" s="333">
        <f>ROUND(SUMIF(Anlagenbewegungsdaten!B:B,A3407,Anlagenbewegungsdaten!C:C),3)</f>
        <v>0</v>
      </c>
      <c r="H3407" s="334">
        <f>IF(ISBLANK(F3407),ROUND(SUMIF(Anlagenbewegungsdaten!B:B,A3407,Anlagenbewegungsdaten!D:D),2),ROUND(G3407*F3407%,2))</f>
        <v>0</v>
      </c>
      <c r="I3407" s="334">
        <f>ROUND((H3407-SUMIF(Anlagenbewegungsdaten!$B:$B,A3407,Anlagenbewegungsdaten!D:D)),3)</f>
        <v>0</v>
      </c>
      <c r="J3407" s="335" t="s">
        <v>5179</v>
      </c>
      <c r="K3407" s="335" t="s">
        <v>5193</v>
      </c>
      <c r="L3407" s="516">
        <v>10.4</v>
      </c>
      <c r="M3407" s="332">
        <f>ROUND(SUMIF(Anlagenbewegungsdaten_AV!B:B,A3407,Anlagenbewegungsdaten_AV!C:C),3)</f>
        <v>0</v>
      </c>
      <c r="N3407" s="330">
        <f>IF(ISBLANK(L3407),ROUND(SUMIF(Anlagenbewegungsdaten_AV!B:B,A3407,Anlagenbewegungsdaten_AV!D:D),2),ROUND(M3407*L3407%,2))</f>
        <v>0</v>
      </c>
      <c r="O3407" s="330">
        <f>ROUND(N3407-SUMIF(Anlagenbewegungsdaten_AV!B:B,A3407,Anlagenbewegungsdaten_AV!D:D),3)</f>
        <v>0</v>
      </c>
    </row>
    <row r="3408" spans="1:15" ht="15" customHeight="1" x14ac:dyDescent="0.25">
      <c r="A3408" s="266" t="s">
        <v>4649</v>
      </c>
      <c r="B3408" s="206" t="s">
        <v>2108</v>
      </c>
      <c r="C3408" s="207" t="s">
        <v>4052</v>
      </c>
      <c r="D3408" s="206" t="s">
        <v>4650</v>
      </c>
      <c r="E3408" s="206"/>
      <c r="F3408" s="299">
        <v>18</v>
      </c>
      <c r="G3408" s="333">
        <f>ROUND(SUMIF(Anlagenbewegungsdaten!B:B,A3408,Anlagenbewegungsdaten!C:C),3)</f>
        <v>0</v>
      </c>
      <c r="H3408" s="334">
        <f>IF(ISBLANK(F3408),ROUND(SUMIF(Anlagenbewegungsdaten!B:B,A3408,Anlagenbewegungsdaten!D:D),2),ROUND(G3408*F3408%,2))</f>
        <v>0</v>
      </c>
      <c r="I3408" s="334">
        <f>ROUND((H3408-SUMIF(Anlagenbewegungsdaten!$B:$B,A3408,Anlagenbewegungsdaten!D:D)),3)</f>
        <v>0</v>
      </c>
      <c r="J3408" s="335" t="s">
        <v>5179</v>
      </c>
      <c r="K3408" s="335" t="s">
        <v>5193</v>
      </c>
      <c r="L3408" s="516">
        <v>14.4</v>
      </c>
      <c r="M3408" s="332">
        <f>ROUND(SUMIF(Anlagenbewegungsdaten_AV!B:B,A3408,Anlagenbewegungsdaten_AV!C:C),3)</f>
        <v>0</v>
      </c>
      <c r="N3408" s="330">
        <f>IF(ISBLANK(L3408),ROUND(SUMIF(Anlagenbewegungsdaten_AV!B:B,A3408,Anlagenbewegungsdaten_AV!D:D),2),ROUND(M3408*L3408%,2))</f>
        <v>0</v>
      </c>
      <c r="O3408" s="330">
        <f>ROUND(N3408-SUMIF(Anlagenbewegungsdaten_AV!B:B,A3408,Anlagenbewegungsdaten_AV!D:D),3)</f>
        <v>0</v>
      </c>
    </row>
    <row r="3409" spans="1:15" ht="15" customHeight="1" x14ac:dyDescent="0.25">
      <c r="A3409" s="266" t="s">
        <v>4651</v>
      </c>
      <c r="B3409" s="206" t="s">
        <v>2108</v>
      </c>
      <c r="C3409" s="207" t="s">
        <v>4052</v>
      </c>
      <c r="D3409" s="206" t="s">
        <v>4652</v>
      </c>
      <c r="E3409" s="206"/>
      <c r="F3409" s="299">
        <v>15.5</v>
      </c>
      <c r="G3409" s="333">
        <f>ROUND(SUMIF(Anlagenbewegungsdaten!B:B,A3409,Anlagenbewegungsdaten!C:C),3)</f>
        <v>0</v>
      </c>
      <c r="H3409" s="334">
        <f>IF(ISBLANK(F3409),ROUND(SUMIF(Anlagenbewegungsdaten!B:B,A3409,Anlagenbewegungsdaten!D:D),2),ROUND(G3409*F3409%,2))</f>
        <v>0</v>
      </c>
      <c r="I3409" s="334">
        <f>ROUND((H3409-SUMIF(Anlagenbewegungsdaten!$B:$B,A3409,Anlagenbewegungsdaten!D:D)),3)</f>
        <v>0</v>
      </c>
      <c r="J3409" s="335" t="s">
        <v>5179</v>
      </c>
      <c r="K3409" s="335" t="s">
        <v>5193</v>
      </c>
      <c r="L3409" s="516">
        <v>12.4</v>
      </c>
      <c r="M3409" s="332">
        <f>ROUND(SUMIF(Anlagenbewegungsdaten_AV!B:B,A3409,Anlagenbewegungsdaten_AV!C:C),3)</f>
        <v>0</v>
      </c>
      <c r="N3409" s="330">
        <f>IF(ISBLANK(L3409),ROUND(SUMIF(Anlagenbewegungsdaten_AV!B:B,A3409,Anlagenbewegungsdaten_AV!D:D),2),ROUND(M3409*L3409%,2))</f>
        <v>0</v>
      </c>
      <c r="O3409" s="330">
        <f>ROUND(N3409-SUMIF(Anlagenbewegungsdaten_AV!B:B,A3409,Anlagenbewegungsdaten_AV!D:D),3)</f>
        <v>0</v>
      </c>
    </row>
    <row r="3410" spans="1:15" ht="15" customHeight="1" x14ac:dyDescent="0.25">
      <c r="A3410" s="266" t="s">
        <v>4653</v>
      </c>
      <c r="B3410" s="206" t="s">
        <v>2108</v>
      </c>
      <c r="C3410" s="207" t="s">
        <v>4052</v>
      </c>
      <c r="D3410" s="206" t="s">
        <v>4654</v>
      </c>
      <c r="E3410" s="206"/>
      <c r="F3410" s="299">
        <v>21</v>
      </c>
      <c r="G3410" s="333">
        <f>ROUND(SUMIF(Anlagenbewegungsdaten!B:B,A3410,Anlagenbewegungsdaten!C:C),3)</f>
        <v>0</v>
      </c>
      <c r="H3410" s="334">
        <f>IF(ISBLANK(F3410),ROUND(SUMIF(Anlagenbewegungsdaten!B:B,A3410,Anlagenbewegungsdaten!D:D),2),ROUND(G3410*F3410%,2))</f>
        <v>0</v>
      </c>
      <c r="I3410" s="334">
        <f>ROUND((H3410-SUMIF(Anlagenbewegungsdaten!$B:$B,A3410,Anlagenbewegungsdaten!D:D)),3)</f>
        <v>0</v>
      </c>
      <c r="J3410" s="335" t="s">
        <v>5179</v>
      </c>
      <c r="K3410" s="335" t="s">
        <v>5193</v>
      </c>
      <c r="L3410" s="516">
        <v>16.8</v>
      </c>
      <c r="M3410" s="332">
        <f>ROUND(SUMIF(Anlagenbewegungsdaten_AV!B:B,A3410,Anlagenbewegungsdaten_AV!C:C),3)</f>
        <v>0</v>
      </c>
      <c r="N3410" s="330">
        <f>IF(ISBLANK(L3410),ROUND(SUMIF(Anlagenbewegungsdaten_AV!B:B,A3410,Anlagenbewegungsdaten_AV!D:D),2),ROUND(M3410*L3410%,2))</f>
        <v>0</v>
      </c>
      <c r="O3410" s="330">
        <f>ROUND(N3410-SUMIF(Anlagenbewegungsdaten_AV!B:B,A3410,Anlagenbewegungsdaten_AV!D:D),3)</f>
        <v>0</v>
      </c>
    </row>
    <row r="3411" spans="1:15" ht="15" customHeight="1" x14ac:dyDescent="0.25">
      <c r="A3411" s="266" t="s">
        <v>4655</v>
      </c>
      <c r="B3411" s="206" t="s">
        <v>2108</v>
      </c>
      <c r="C3411" s="207" t="s">
        <v>4052</v>
      </c>
      <c r="D3411" s="206" t="s">
        <v>4656</v>
      </c>
      <c r="E3411" s="206"/>
      <c r="F3411" s="299">
        <v>19</v>
      </c>
      <c r="G3411" s="333">
        <f>ROUND(SUMIF(Anlagenbewegungsdaten!B:B,A3411,Anlagenbewegungsdaten!C:C),3)</f>
        <v>0</v>
      </c>
      <c r="H3411" s="334">
        <f>IF(ISBLANK(F3411),ROUND(SUMIF(Anlagenbewegungsdaten!B:B,A3411,Anlagenbewegungsdaten!D:D),2),ROUND(G3411*F3411%,2))</f>
        <v>0</v>
      </c>
      <c r="I3411" s="334">
        <f>ROUND((H3411-SUMIF(Anlagenbewegungsdaten!$B:$B,A3411,Anlagenbewegungsdaten!D:D)),3)</f>
        <v>0</v>
      </c>
      <c r="J3411" s="335" t="s">
        <v>5179</v>
      </c>
      <c r="K3411" s="335" t="s">
        <v>5193</v>
      </c>
      <c r="L3411" s="516">
        <v>15.2</v>
      </c>
      <c r="M3411" s="332">
        <f>ROUND(SUMIF(Anlagenbewegungsdaten_AV!B:B,A3411,Anlagenbewegungsdaten_AV!C:C),3)</f>
        <v>0</v>
      </c>
      <c r="N3411" s="330">
        <f>IF(ISBLANK(L3411),ROUND(SUMIF(Anlagenbewegungsdaten_AV!B:B,A3411,Anlagenbewegungsdaten_AV!D:D),2),ROUND(M3411*L3411%,2))</f>
        <v>0</v>
      </c>
      <c r="O3411" s="330">
        <f>ROUND(N3411-SUMIF(Anlagenbewegungsdaten_AV!B:B,A3411,Anlagenbewegungsdaten_AV!D:D),3)</f>
        <v>0</v>
      </c>
    </row>
    <row r="3412" spans="1:15" ht="15" customHeight="1" x14ac:dyDescent="0.25">
      <c r="A3412" s="266" t="s">
        <v>4657</v>
      </c>
      <c r="B3412" s="206" t="s">
        <v>2108</v>
      </c>
      <c r="C3412" s="207" t="s">
        <v>4052</v>
      </c>
      <c r="D3412" s="206" t="s">
        <v>4658</v>
      </c>
      <c r="E3412" s="206"/>
      <c r="F3412" s="299">
        <v>12</v>
      </c>
      <c r="G3412" s="333">
        <f>ROUND(SUMIF(Anlagenbewegungsdaten!B:B,A3412,Anlagenbewegungsdaten!C:C),3)</f>
        <v>0</v>
      </c>
      <c r="H3412" s="334">
        <f>IF(ISBLANK(F3412),ROUND(SUMIF(Anlagenbewegungsdaten!B:B,A3412,Anlagenbewegungsdaten!D:D),2),ROUND(G3412*F3412%,2))</f>
        <v>0</v>
      </c>
      <c r="I3412" s="334">
        <f>ROUND((H3412-SUMIF(Anlagenbewegungsdaten!$B:$B,A3412,Anlagenbewegungsdaten!D:D)),3)</f>
        <v>0</v>
      </c>
      <c r="J3412" s="335" t="s">
        <v>5179</v>
      </c>
      <c r="K3412" s="335" t="s">
        <v>5193</v>
      </c>
      <c r="L3412" s="516">
        <v>9.6</v>
      </c>
      <c r="M3412" s="332">
        <f>ROUND(SUMIF(Anlagenbewegungsdaten_AV!B:B,A3412,Anlagenbewegungsdaten_AV!C:C),3)</f>
        <v>0</v>
      </c>
      <c r="N3412" s="330">
        <f>IF(ISBLANK(L3412),ROUND(SUMIF(Anlagenbewegungsdaten_AV!B:B,A3412,Anlagenbewegungsdaten_AV!D:D),2),ROUND(M3412*L3412%,2))</f>
        <v>0</v>
      </c>
      <c r="O3412" s="330">
        <f>ROUND(N3412-SUMIF(Anlagenbewegungsdaten_AV!B:B,A3412,Anlagenbewegungsdaten_AV!D:D),3)</f>
        <v>0</v>
      </c>
    </row>
    <row r="3413" spans="1:15" ht="15" customHeight="1" x14ac:dyDescent="0.25">
      <c r="A3413" s="266" t="s">
        <v>4659</v>
      </c>
      <c r="B3413" s="206" t="s">
        <v>2108</v>
      </c>
      <c r="C3413" s="207" t="s">
        <v>4052</v>
      </c>
      <c r="D3413" s="206" t="s">
        <v>4660</v>
      </c>
      <c r="E3413" s="206"/>
      <c r="F3413" s="299">
        <v>17</v>
      </c>
      <c r="G3413" s="333">
        <f>ROUND(SUMIF(Anlagenbewegungsdaten!B:B,A3413,Anlagenbewegungsdaten!C:C),3)</f>
        <v>0</v>
      </c>
      <c r="H3413" s="334">
        <f>IF(ISBLANK(F3413),ROUND(SUMIF(Anlagenbewegungsdaten!B:B,A3413,Anlagenbewegungsdaten!D:D),2),ROUND(G3413*F3413%,2))</f>
        <v>0</v>
      </c>
      <c r="I3413" s="334">
        <f>ROUND((H3413-SUMIF(Anlagenbewegungsdaten!$B:$B,A3413,Anlagenbewegungsdaten!D:D)),3)</f>
        <v>0</v>
      </c>
      <c r="J3413" s="335" t="s">
        <v>5179</v>
      </c>
      <c r="K3413" s="335" t="s">
        <v>5193</v>
      </c>
      <c r="L3413" s="516">
        <v>13.6</v>
      </c>
      <c r="M3413" s="332">
        <f>ROUND(SUMIF(Anlagenbewegungsdaten_AV!B:B,A3413,Anlagenbewegungsdaten_AV!C:C),3)</f>
        <v>0</v>
      </c>
      <c r="N3413" s="330">
        <f>IF(ISBLANK(L3413),ROUND(SUMIF(Anlagenbewegungsdaten_AV!B:B,A3413,Anlagenbewegungsdaten_AV!D:D),2),ROUND(M3413*L3413%,2))</f>
        <v>0</v>
      </c>
      <c r="O3413" s="330">
        <f>ROUND(N3413-SUMIF(Anlagenbewegungsdaten_AV!B:B,A3413,Anlagenbewegungsdaten_AV!D:D),3)</f>
        <v>0</v>
      </c>
    </row>
    <row r="3414" spans="1:15" ht="15" customHeight="1" x14ac:dyDescent="0.25">
      <c r="A3414" s="266" t="s">
        <v>4661</v>
      </c>
      <c r="B3414" s="206" t="s">
        <v>2108</v>
      </c>
      <c r="C3414" s="207" t="s">
        <v>4052</v>
      </c>
      <c r="D3414" s="206" t="s">
        <v>4662</v>
      </c>
      <c r="E3414" s="206"/>
      <c r="F3414" s="299">
        <v>14.5</v>
      </c>
      <c r="G3414" s="333">
        <f>ROUND(SUMIF(Anlagenbewegungsdaten!B:B,A3414,Anlagenbewegungsdaten!C:C),3)</f>
        <v>0</v>
      </c>
      <c r="H3414" s="334">
        <f>IF(ISBLANK(F3414),ROUND(SUMIF(Anlagenbewegungsdaten!B:B,A3414,Anlagenbewegungsdaten!D:D),2),ROUND(G3414*F3414%,2))</f>
        <v>0</v>
      </c>
      <c r="I3414" s="334">
        <f>ROUND((H3414-SUMIF(Anlagenbewegungsdaten!$B:$B,A3414,Anlagenbewegungsdaten!D:D)),3)</f>
        <v>0</v>
      </c>
      <c r="J3414" s="335" t="s">
        <v>5179</v>
      </c>
      <c r="K3414" s="335" t="s">
        <v>5193</v>
      </c>
      <c r="L3414" s="516">
        <v>11.6</v>
      </c>
      <c r="M3414" s="332">
        <f>ROUND(SUMIF(Anlagenbewegungsdaten_AV!B:B,A3414,Anlagenbewegungsdaten_AV!C:C),3)</f>
        <v>0</v>
      </c>
      <c r="N3414" s="330">
        <f>IF(ISBLANK(L3414),ROUND(SUMIF(Anlagenbewegungsdaten_AV!B:B,A3414,Anlagenbewegungsdaten_AV!D:D),2),ROUND(M3414*L3414%,2))</f>
        <v>0</v>
      </c>
      <c r="O3414" s="330">
        <f>ROUND(N3414-SUMIF(Anlagenbewegungsdaten_AV!B:B,A3414,Anlagenbewegungsdaten_AV!D:D),3)</f>
        <v>0</v>
      </c>
    </row>
    <row r="3415" spans="1:15" ht="15" customHeight="1" x14ac:dyDescent="0.25">
      <c r="A3415" s="266" t="s">
        <v>4663</v>
      </c>
      <c r="B3415" s="206" t="s">
        <v>2108</v>
      </c>
      <c r="C3415" s="207" t="s">
        <v>4052</v>
      </c>
      <c r="D3415" s="206" t="s">
        <v>4664</v>
      </c>
      <c r="E3415" s="206"/>
      <c r="F3415" s="299">
        <v>20</v>
      </c>
      <c r="G3415" s="333">
        <f>ROUND(SUMIF(Anlagenbewegungsdaten!B:B,A3415,Anlagenbewegungsdaten!C:C),3)</f>
        <v>0</v>
      </c>
      <c r="H3415" s="334">
        <f>IF(ISBLANK(F3415),ROUND(SUMIF(Anlagenbewegungsdaten!B:B,A3415,Anlagenbewegungsdaten!D:D),2),ROUND(G3415*F3415%,2))</f>
        <v>0</v>
      </c>
      <c r="I3415" s="334">
        <f>ROUND((H3415-SUMIF(Anlagenbewegungsdaten!$B:$B,A3415,Anlagenbewegungsdaten!D:D)),3)</f>
        <v>0</v>
      </c>
      <c r="J3415" s="335" t="s">
        <v>5179</v>
      </c>
      <c r="K3415" s="335" t="s">
        <v>5193</v>
      </c>
      <c r="L3415" s="516">
        <v>16</v>
      </c>
      <c r="M3415" s="332">
        <f>ROUND(SUMIF(Anlagenbewegungsdaten_AV!B:B,A3415,Anlagenbewegungsdaten_AV!C:C),3)</f>
        <v>0</v>
      </c>
      <c r="N3415" s="330">
        <f>IF(ISBLANK(L3415),ROUND(SUMIF(Anlagenbewegungsdaten_AV!B:B,A3415,Anlagenbewegungsdaten_AV!D:D),2),ROUND(M3415*L3415%,2))</f>
        <v>0</v>
      </c>
      <c r="O3415" s="330">
        <f>ROUND(N3415-SUMIF(Anlagenbewegungsdaten_AV!B:B,A3415,Anlagenbewegungsdaten_AV!D:D),3)</f>
        <v>0</v>
      </c>
    </row>
    <row r="3416" spans="1:15" ht="15" customHeight="1" x14ac:dyDescent="0.25">
      <c r="A3416" s="266" t="s">
        <v>4665</v>
      </c>
      <c r="B3416" s="206" t="s">
        <v>2108</v>
      </c>
      <c r="C3416" s="207" t="s">
        <v>4052</v>
      </c>
      <c r="D3416" s="206" t="s">
        <v>4666</v>
      </c>
      <c r="E3416" s="206"/>
      <c r="F3416" s="299">
        <v>18</v>
      </c>
      <c r="G3416" s="333">
        <f>ROUND(SUMIF(Anlagenbewegungsdaten!B:B,A3416,Anlagenbewegungsdaten!C:C),3)</f>
        <v>0</v>
      </c>
      <c r="H3416" s="334">
        <f>IF(ISBLANK(F3416),ROUND(SUMIF(Anlagenbewegungsdaten!B:B,A3416,Anlagenbewegungsdaten!D:D),2),ROUND(G3416*F3416%,2))</f>
        <v>0</v>
      </c>
      <c r="I3416" s="334">
        <f>ROUND((H3416-SUMIF(Anlagenbewegungsdaten!$B:$B,A3416,Anlagenbewegungsdaten!D:D)),3)</f>
        <v>0</v>
      </c>
      <c r="J3416" s="335" t="s">
        <v>5179</v>
      </c>
      <c r="K3416" s="335" t="s">
        <v>5193</v>
      </c>
      <c r="L3416" s="516">
        <v>14.4</v>
      </c>
      <c r="M3416" s="332">
        <f>ROUND(SUMIF(Anlagenbewegungsdaten_AV!B:B,A3416,Anlagenbewegungsdaten_AV!C:C),3)</f>
        <v>0</v>
      </c>
      <c r="N3416" s="330">
        <f>IF(ISBLANK(L3416),ROUND(SUMIF(Anlagenbewegungsdaten_AV!B:B,A3416,Anlagenbewegungsdaten_AV!D:D),2),ROUND(M3416*L3416%,2))</f>
        <v>0</v>
      </c>
      <c r="O3416" s="330">
        <f>ROUND(N3416-SUMIF(Anlagenbewegungsdaten_AV!B:B,A3416,Anlagenbewegungsdaten_AV!D:D),3)</f>
        <v>0</v>
      </c>
    </row>
    <row r="3417" spans="1:15" ht="15" customHeight="1" x14ac:dyDescent="0.25">
      <c r="A3417" s="266" t="s">
        <v>4667</v>
      </c>
      <c r="B3417" s="206" t="s">
        <v>2108</v>
      </c>
      <c r="C3417" s="207" t="s">
        <v>4052</v>
      </c>
      <c r="D3417" s="206" t="s">
        <v>4668</v>
      </c>
      <c r="E3417" s="206"/>
      <c r="F3417" s="299">
        <v>11</v>
      </c>
      <c r="G3417" s="333">
        <f>ROUND(SUMIF(Anlagenbewegungsdaten!B:B,A3417,Anlagenbewegungsdaten!C:C),3)</f>
        <v>0</v>
      </c>
      <c r="H3417" s="334">
        <f>IF(ISBLANK(F3417),ROUND(SUMIF(Anlagenbewegungsdaten!B:B,A3417,Anlagenbewegungsdaten!D:D),2),ROUND(G3417*F3417%,2))</f>
        <v>0</v>
      </c>
      <c r="I3417" s="334">
        <f>ROUND((H3417-SUMIF(Anlagenbewegungsdaten!$B:$B,A3417,Anlagenbewegungsdaten!D:D)),3)</f>
        <v>0</v>
      </c>
      <c r="J3417" s="335" t="s">
        <v>5179</v>
      </c>
      <c r="K3417" s="335" t="s">
        <v>5193</v>
      </c>
      <c r="L3417" s="516">
        <v>8.8000000000000007</v>
      </c>
      <c r="M3417" s="332">
        <f>ROUND(SUMIF(Anlagenbewegungsdaten_AV!B:B,A3417,Anlagenbewegungsdaten_AV!C:C),3)</f>
        <v>0</v>
      </c>
      <c r="N3417" s="330">
        <f>IF(ISBLANK(L3417),ROUND(SUMIF(Anlagenbewegungsdaten_AV!B:B,A3417,Anlagenbewegungsdaten_AV!D:D),2),ROUND(M3417*L3417%,2))</f>
        <v>0</v>
      </c>
      <c r="O3417" s="330">
        <f>ROUND(N3417-SUMIF(Anlagenbewegungsdaten_AV!B:B,A3417,Anlagenbewegungsdaten_AV!D:D),3)</f>
        <v>0</v>
      </c>
    </row>
    <row r="3418" spans="1:15" ht="15" customHeight="1" x14ac:dyDescent="0.25">
      <c r="A3418" s="266" t="s">
        <v>4669</v>
      </c>
      <c r="B3418" s="206" t="s">
        <v>2108</v>
      </c>
      <c r="C3418" s="207" t="s">
        <v>4052</v>
      </c>
      <c r="D3418" s="206" t="s">
        <v>4670</v>
      </c>
      <c r="E3418" s="206"/>
      <c r="F3418" s="299">
        <v>15</v>
      </c>
      <c r="G3418" s="333">
        <f>ROUND(SUMIF(Anlagenbewegungsdaten!B:B,A3418,Anlagenbewegungsdaten!C:C),3)</f>
        <v>0</v>
      </c>
      <c r="H3418" s="334">
        <f>IF(ISBLANK(F3418),ROUND(SUMIF(Anlagenbewegungsdaten!B:B,A3418,Anlagenbewegungsdaten!D:D),2),ROUND(G3418*F3418%,2))</f>
        <v>0</v>
      </c>
      <c r="I3418" s="334">
        <f>ROUND((H3418-SUMIF(Anlagenbewegungsdaten!$B:$B,A3418,Anlagenbewegungsdaten!D:D)),3)</f>
        <v>0</v>
      </c>
      <c r="J3418" s="335" t="s">
        <v>5179</v>
      </c>
      <c r="K3418" s="335" t="s">
        <v>5193</v>
      </c>
      <c r="L3418" s="516">
        <v>12</v>
      </c>
      <c r="M3418" s="332">
        <f>ROUND(SUMIF(Anlagenbewegungsdaten_AV!B:B,A3418,Anlagenbewegungsdaten_AV!C:C),3)</f>
        <v>0</v>
      </c>
      <c r="N3418" s="330">
        <f>IF(ISBLANK(L3418),ROUND(SUMIF(Anlagenbewegungsdaten_AV!B:B,A3418,Anlagenbewegungsdaten_AV!D:D),2),ROUND(M3418*L3418%,2))</f>
        <v>0</v>
      </c>
      <c r="O3418" s="330">
        <f>ROUND(N3418-SUMIF(Anlagenbewegungsdaten_AV!B:B,A3418,Anlagenbewegungsdaten_AV!D:D),3)</f>
        <v>0</v>
      </c>
    </row>
    <row r="3419" spans="1:15" ht="15" customHeight="1" x14ac:dyDescent="0.25">
      <c r="A3419" s="266" t="s">
        <v>4671</v>
      </c>
      <c r="B3419" s="206" t="s">
        <v>2108</v>
      </c>
      <c r="C3419" s="207" t="s">
        <v>4052</v>
      </c>
      <c r="D3419" s="206" t="s">
        <v>4672</v>
      </c>
      <c r="E3419" s="206"/>
      <c r="F3419" s="299">
        <v>13.5</v>
      </c>
      <c r="G3419" s="333">
        <f>ROUND(SUMIF(Anlagenbewegungsdaten!B:B,A3419,Anlagenbewegungsdaten!C:C),3)</f>
        <v>0</v>
      </c>
      <c r="H3419" s="334">
        <f>IF(ISBLANK(F3419),ROUND(SUMIF(Anlagenbewegungsdaten!B:B,A3419,Anlagenbewegungsdaten!D:D),2),ROUND(G3419*F3419%,2))</f>
        <v>0</v>
      </c>
      <c r="I3419" s="334">
        <f>ROUND((H3419-SUMIF(Anlagenbewegungsdaten!$B:$B,A3419,Anlagenbewegungsdaten!D:D)),3)</f>
        <v>0</v>
      </c>
      <c r="J3419" s="335" t="s">
        <v>5179</v>
      </c>
      <c r="K3419" s="335" t="s">
        <v>5193</v>
      </c>
      <c r="L3419" s="516">
        <v>10.8</v>
      </c>
      <c r="M3419" s="332">
        <f>ROUND(SUMIF(Anlagenbewegungsdaten_AV!B:B,A3419,Anlagenbewegungsdaten_AV!C:C),3)</f>
        <v>0</v>
      </c>
      <c r="N3419" s="330">
        <f>IF(ISBLANK(L3419),ROUND(SUMIF(Anlagenbewegungsdaten_AV!B:B,A3419,Anlagenbewegungsdaten_AV!D:D),2),ROUND(M3419*L3419%,2))</f>
        <v>0</v>
      </c>
      <c r="O3419" s="330">
        <f>ROUND(N3419-SUMIF(Anlagenbewegungsdaten_AV!B:B,A3419,Anlagenbewegungsdaten_AV!D:D),3)</f>
        <v>0</v>
      </c>
    </row>
    <row r="3420" spans="1:15" ht="15" customHeight="1" x14ac:dyDescent="0.25">
      <c r="A3420" s="266" t="s">
        <v>4673</v>
      </c>
      <c r="B3420" s="206" t="s">
        <v>2108</v>
      </c>
      <c r="C3420" s="207" t="s">
        <v>4052</v>
      </c>
      <c r="D3420" s="206" t="s">
        <v>4674</v>
      </c>
      <c r="E3420" s="206"/>
      <c r="F3420" s="299">
        <v>19</v>
      </c>
      <c r="G3420" s="333">
        <f>ROUND(SUMIF(Anlagenbewegungsdaten!B:B,A3420,Anlagenbewegungsdaten!C:C),3)</f>
        <v>0</v>
      </c>
      <c r="H3420" s="334">
        <f>IF(ISBLANK(F3420),ROUND(SUMIF(Anlagenbewegungsdaten!B:B,A3420,Anlagenbewegungsdaten!D:D),2),ROUND(G3420*F3420%,2))</f>
        <v>0</v>
      </c>
      <c r="I3420" s="334">
        <f>ROUND((H3420-SUMIF(Anlagenbewegungsdaten!$B:$B,A3420,Anlagenbewegungsdaten!D:D)),3)</f>
        <v>0</v>
      </c>
      <c r="J3420" s="335" t="s">
        <v>5179</v>
      </c>
      <c r="K3420" s="335" t="s">
        <v>5193</v>
      </c>
      <c r="L3420" s="516">
        <v>15.2</v>
      </c>
      <c r="M3420" s="332">
        <f>ROUND(SUMIF(Anlagenbewegungsdaten_AV!B:B,A3420,Anlagenbewegungsdaten_AV!C:C),3)</f>
        <v>0</v>
      </c>
      <c r="N3420" s="330">
        <f>IF(ISBLANK(L3420),ROUND(SUMIF(Anlagenbewegungsdaten_AV!B:B,A3420,Anlagenbewegungsdaten_AV!D:D),2),ROUND(M3420*L3420%,2))</f>
        <v>0</v>
      </c>
      <c r="O3420" s="330">
        <f>ROUND(N3420-SUMIF(Anlagenbewegungsdaten_AV!B:B,A3420,Anlagenbewegungsdaten_AV!D:D),3)</f>
        <v>0</v>
      </c>
    </row>
    <row r="3421" spans="1:15" ht="15" customHeight="1" x14ac:dyDescent="0.25">
      <c r="A3421" s="266" t="s">
        <v>4675</v>
      </c>
      <c r="B3421" s="206" t="s">
        <v>2108</v>
      </c>
      <c r="C3421" s="207" t="s">
        <v>4052</v>
      </c>
      <c r="D3421" s="206" t="s">
        <v>4676</v>
      </c>
      <c r="E3421" s="206"/>
      <c r="F3421" s="299">
        <v>17</v>
      </c>
      <c r="G3421" s="333">
        <f>ROUND(SUMIF(Anlagenbewegungsdaten!B:B,A3421,Anlagenbewegungsdaten!C:C),3)</f>
        <v>0</v>
      </c>
      <c r="H3421" s="334">
        <f>IF(ISBLANK(F3421),ROUND(SUMIF(Anlagenbewegungsdaten!B:B,A3421,Anlagenbewegungsdaten!D:D),2),ROUND(G3421*F3421%,2))</f>
        <v>0</v>
      </c>
      <c r="I3421" s="334">
        <f>ROUND((H3421-SUMIF(Anlagenbewegungsdaten!$B:$B,A3421,Anlagenbewegungsdaten!D:D)),3)</f>
        <v>0</v>
      </c>
      <c r="J3421" s="335" t="s">
        <v>5179</v>
      </c>
      <c r="K3421" s="335" t="s">
        <v>5193</v>
      </c>
      <c r="L3421" s="516">
        <v>13.6</v>
      </c>
      <c r="M3421" s="332">
        <f>ROUND(SUMIF(Anlagenbewegungsdaten_AV!B:B,A3421,Anlagenbewegungsdaten_AV!C:C),3)</f>
        <v>0</v>
      </c>
      <c r="N3421" s="330">
        <f>IF(ISBLANK(L3421),ROUND(SUMIF(Anlagenbewegungsdaten_AV!B:B,A3421,Anlagenbewegungsdaten_AV!D:D),2),ROUND(M3421*L3421%,2))</f>
        <v>0</v>
      </c>
      <c r="O3421" s="330">
        <f>ROUND(N3421-SUMIF(Anlagenbewegungsdaten_AV!B:B,A3421,Anlagenbewegungsdaten_AV!D:D),3)</f>
        <v>0</v>
      </c>
    </row>
    <row r="3422" spans="1:15" ht="15" customHeight="1" x14ac:dyDescent="0.25">
      <c r="A3422" s="266" t="s">
        <v>4677</v>
      </c>
      <c r="B3422" s="206" t="s">
        <v>2108</v>
      </c>
      <c r="C3422" s="207" t="s">
        <v>4052</v>
      </c>
      <c r="D3422" s="206" t="s">
        <v>4678</v>
      </c>
      <c r="E3422" s="206"/>
      <c r="F3422" s="299">
        <v>14</v>
      </c>
      <c r="G3422" s="333">
        <f>ROUND(SUMIF(Anlagenbewegungsdaten!B:B,A3422,Anlagenbewegungsdaten!C:C),3)</f>
        <v>0</v>
      </c>
      <c r="H3422" s="334">
        <f>IF(ISBLANK(F3422),ROUND(SUMIF(Anlagenbewegungsdaten!B:B,A3422,Anlagenbewegungsdaten!D:D),2),ROUND(G3422*F3422%,2))</f>
        <v>0</v>
      </c>
      <c r="I3422" s="334">
        <f>ROUND((H3422-SUMIF(Anlagenbewegungsdaten!$B:$B,A3422,Anlagenbewegungsdaten!D:D)),3)</f>
        <v>0</v>
      </c>
      <c r="J3422" s="335" t="s">
        <v>5179</v>
      </c>
      <c r="K3422" s="335" t="s">
        <v>5193</v>
      </c>
      <c r="L3422" s="516">
        <v>11.2</v>
      </c>
      <c r="M3422" s="332">
        <f>ROUND(SUMIF(Anlagenbewegungsdaten_AV!B:B,A3422,Anlagenbewegungsdaten_AV!C:C),3)</f>
        <v>0</v>
      </c>
      <c r="N3422" s="330">
        <f>IF(ISBLANK(L3422),ROUND(SUMIF(Anlagenbewegungsdaten_AV!B:B,A3422,Anlagenbewegungsdaten_AV!D:D),2),ROUND(M3422*L3422%,2))</f>
        <v>0</v>
      </c>
      <c r="O3422" s="330">
        <f>ROUND(N3422-SUMIF(Anlagenbewegungsdaten_AV!B:B,A3422,Anlagenbewegungsdaten_AV!D:D),3)</f>
        <v>0</v>
      </c>
    </row>
    <row r="3423" spans="1:15" ht="15" customHeight="1" x14ac:dyDescent="0.25">
      <c r="A3423" s="266" t="s">
        <v>4679</v>
      </c>
      <c r="B3423" s="206" t="s">
        <v>2108</v>
      </c>
      <c r="C3423" s="207" t="s">
        <v>4052</v>
      </c>
      <c r="D3423" s="206" t="s">
        <v>4680</v>
      </c>
      <c r="E3423" s="206"/>
      <c r="F3423" s="299">
        <v>18</v>
      </c>
      <c r="G3423" s="333">
        <f>ROUND(SUMIF(Anlagenbewegungsdaten!B:B,A3423,Anlagenbewegungsdaten!C:C),3)</f>
        <v>0</v>
      </c>
      <c r="H3423" s="334">
        <f>IF(ISBLANK(F3423),ROUND(SUMIF(Anlagenbewegungsdaten!B:B,A3423,Anlagenbewegungsdaten!D:D),2),ROUND(G3423*F3423%,2))</f>
        <v>0</v>
      </c>
      <c r="I3423" s="334">
        <f>ROUND((H3423-SUMIF(Anlagenbewegungsdaten!$B:$B,A3423,Anlagenbewegungsdaten!D:D)),3)</f>
        <v>0</v>
      </c>
      <c r="J3423" s="335" t="s">
        <v>5179</v>
      </c>
      <c r="K3423" s="335" t="s">
        <v>5193</v>
      </c>
      <c r="L3423" s="516">
        <v>14.4</v>
      </c>
      <c r="M3423" s="332">
        <f>ROUND(SUMIF(Anlagenbewegungsdaten_AV!B:B,A3423,Anlagenbewegungsdaten_AV!C:C),3)</f>
        <v>0</v>
      </c>
      <c r="N3423" s="330">
        <f>IF(ISBLANK(L3423),ROUND(SUMIF(Anlagenbewegungsdaten_AV!B:B,A3423,Anlagenbewegungsdaten_AV!D:D),2),ROUND(M3423*L3423%,2))</f>
        <v>0</v>
      </c>
      <c r="O3423" s="330">
        <f>ROUND(N3423-SUMIF(Anlagenbewegungsdaten_AV!B:B,A3423,Anlagenbewegungsdaten_AV!D:D),3)</f>
        <v>0</v>
      </c>
    </row>
    <row r="3424" spans="1:15" ht="15" customHeight="1" x14ac:dyDescent="0.25">
      <c r="A3424" s="266" t="s">
        <v>4681</v>
      </c>
      <c r="B3424" s="206" t="s">
        <v>2108</v>
      </c>
      <c r="C3424" s="207" t="s">
        <v>4052</v>
      </c>
      <c r="D3424" s="206" t="s">
        <v>4682</v>
      </c>
      <c r="E3424" s="206"/>
      <c r="F3424" s="299">
        <v>16.5</v>
      </c>
      <c r="G3424" s="333">
        <f>ROUND(SUMIF(Anlagenbewegungsdaten!B:B,A3424,Anlagenbewegungsdaten!C:C),3)</f>
        <v>0</v>
      </c>
      <c r="H3424" s="334">
        <f>IF(ISBLANK(F3424),ROUND(SUMIF(Anlagenbewegungsdaten!B:B,A3424,Anlagenbewegungsdaten!D:D),2),ROUND(G3424*F3424%,2))</f>
        <v>0</v>
      </c>
      <c r="I3424" s="334">
        <f>ROUND((H3424-SUMIF(Anlagenbewegungsdaten!$B:$B,A3424,Anlagenbewegungsdaten!D:D)),3)</f>
        <v>0</v>
      </c>
      <c r="J3424" s="335" t="s">
        <v>5179</v>
      </c>
      <c r="K3424" s="335" t="s">
        <v>5193</v>
      </c>
      <c r="L3424" s="516">
        <v>13.2</v>
      </c>
      <c r="M3424" s="332">
        <f>ROUND(SUMIF(Anlagenbewegungsdaten_AV!B:B,A3424,Anlagenbewegungsdaten_AV!C:C),3)</f>
        <v>0</v>
      </c>
      <c r="N3424" s="330">
        <f>IF(ISBLANK(L3424),ROUND(SUMIF(Anlagenbewegungsdaten_AV!B:B,A3424,Anlagenbewegungsdaten_AV!D:D),2),ROUND(M3424*L3424%,2))</f>
        <v>0</v>
      </c>
      <c r="O3424" s="330">
        <f>ROUND(N3424-SUMIF(Anlagenbewegungsdaten_AV!B:B,A3424,Anlagenbewegungsdaten_AV!D:D),3)</f>
        <v>0</v>
      </c>
    </row>
    <row r="3425" spans="1:15" ht="15" customHeight="1" x14ac:dyDescent="0.25">
      <c r="A3425" s="266" t="s">
        <v>4683</v>
      </c>
      <c r="B3425" s="206" t="s">
        <v>2108</v>
      </c>
      <c r="C3425" s="207" t="s">
        <v>4052</v>
      </c>
      <c r="D3425" s="206" t="s">
        <v>4684</v>
      </c>
      <c r="E3425" s="206"/>
      <c r="F3425" s="299">
        <v>22</v>
      </c>
      <c r="G3425" s="333">
        <f>ROUND(SUMIF(Anlagenbewegungsdaten!B:B,A3425,Anlagenbewegungsdaten!C:C),3)</f>
        <v>0</v>
      </c>
      <c r="H3425" s="334">
        <f>IF(ISBLANK(F3425),ROUND(SUMIF(Anlagenbewegungsdaten!B:B,A3425,Anlagenbewegungsdaten!D:D),2),ROUND(G3425*F3425%,2))</f>
        <v>0</v>
      </c>
      <c r="I3425" s="334">
        <f>ROUND((H3425-SUMIF(Anlagenbewegungsdaten!$B:$B,A3425,Anlagenbewegungsdaten!D:D)),3)</f>
        <v>0</v>
      </c>
      <c r="J3425" s="335" t="s">
        <v>5179</v>
      </c>
      <c r="K3425" s="335" t="s">
        <v>5193</v>
      </c>
      <c r="L3425" s="516">
        <v>17.600000000000001</v>
      </c>
      <c r="M3425" s="332">
        <f>ROUND(SUMIF(Anlagenbewegungsdaten_AV!B:B,A3425,Anlagenbewegungsdaten_AV!C:C),3)</f>
        <v>0</v>
      </c>
      <c r="N3425" s="330">
        <f>IF(ISBLANK(L3425),ROUND(SUMIF(Anlagenbewegungsdaten_AV!B:B,A3425,Anlagenbewegungsdaten_AV!D:D),2),ROUND(M3425*L3425%,2))</f>
        <v>0</v>
      </c>
      <c r="O3425" s="330">
        <f>ROUND(N3425-SUMIF(Anlagenbewegungsdaten_AV!B:B,A3425,Anlagenbewegungsdaten_AV!D:D),3)</f>
        <v>0</v>
      </c>
    </row>
    <row r="3426" spans="1:15" ht="15" customHeight="1" x14ac:dyDescent="0.25">
      <c r="A3426" s="266" t="s">
        <v>4685</v>
      </c>
      <c r="B3426" s="206" t="s">
        <v>2108</v>
      </c>
      <c r="C3426" s="207" t="s">
        <v>4052</v>
      </c>
      <c r="D3426" s="206" t="s">
        <v>4686</v>
      </c>
      <c r="E3426" s="206"/>
      <c r="F3426" s="299">
        <v>20</v>
      </c>
      <c r="G3426" s="333">
        <f>ROUND(SUMIF(Anlagenbewegungsdaten!B:B,A3426,Anlagenbewegungsdaten!C:C),3)</f>
        <v>0</v>
      </c>
      <c r="H3426" s="334">
        <f>IF(ISBLANK(F3426),ROUND(SUMIF(Anlagenbewegungsdaten!B:B,A3426,Anlagenbewegungsdaten!D:D),2),ROUND(G3426*F3426%,2))</f>
        <v>0</v>
      </c>
      <c r="I3426" s="334">
        <f>ROUND((H3426-SUMIF(Anlagenbewegungsdaten!$B:$B,A3426,Anlagenbewegungsdaten!D:D)),3)</f>
        <v>0</v>
      </c>
      <c r="J3426" s="335" t="s">
        <v>5179</v>
      </c>
      <c r="K3426" s="335" t="s">
        <v>5193</v>
      </c>
      <c r="L3426" s="516">
        <v>16</v>
      </c>
      <c r="M3426" s="332">
        <f>ROUND(SUMIF(Anlagenbewegungsdaten_AV!B:B,A3426,Anlagenbewegungsdaten_AV!C:C),3)</f>
        <v>0</v>
      </c>
      <c r="N3426" s="330">
        <f>IF(ISBLANK(L3426),ROUND(SUMIF(Anlagenbewegungsdaten_AV!B:B,A3426,Anlagenbewegungsdaten_AV!D:D),2),ROUND(M3426*L3426%,2))</f>
        <v>0</v>
      </c>
      <c r="O3426" s="330">
        <f>ROUND(N3426-SUMIF(Anlagenbewegungsdaten_AV!B:B,A3426,Anlagenbewegungsdaten_AV!D:D),3)</f>
        <v>0</v>
      </c>
    </row>
    <row r="3427" spans="1:15" ht="15" customHeight="1" x14ac:dyDescent="0.25">
      <c r="A3427" s="266" t="s">
        <v>4687</v>
      </c>
      <c r="B3427" s="206" t="s">
        <v>2108</v>
      </c>
      <c r="C3427" s="207" t="s">
        <v>4052</v>
      </c>
      <c r="D3427" s="206" t="s">
        <v>4688</v>
      </c>
      <c r="E3427" s="206"/>
      <c r="F3427" s="299">
        <v>13</v>
      </c>
      <c r="G3427" s="333">
        <f>ROUND(SUMIF(Anlagenbewegungsdaten!B:B,A3427,Anlagenbewegungsdaten!C:C),3)</f>
        <v>0</v>
      </c>
      <c r="H3427" s="334">
        <f>IF(ISBLANK(F3427),ROUND(SUMIF(Anlagenbewegungsdaten!B:B,A3427,Anlagenbewegungsdaten!D:D),2),ROUND(G3427*F3427%,2))</f>
        <v>0</v>
      </c>
      <c r="I3427" s="334">
        <f>ROUND((H3427-SUMIF(Anlagenbewegungsdaten!$B:$B,A3427,Anlagenbewegungsdaten!D:D)),3)</f>
        <v>0</v>
      </c>
      <c r="J3427" s="335" t="s">
        <v>5179</v>
      </c>
      <c r="K3427" s="335" t="s">
        <v>5193</v>
      </c>
      <c r="L3427" s="516">
        <v>10.4</v>
      </c>
      <c r="M3427" s="332">
        <f>ROUND(SUMIF(Anlagenbewegungsdaten_AV!B:B,A3427,Anlagenbewegungsdaten_AV!C:C),3)</f>
        <v>0</v>
      </c>
      <c r="N3427" s="330">
        <f>IF(ISBLANK(L3427),ROUND(SUMIF(Anlagenbewegungsdaten_AV!B:B,A3427,Anlagenbewegungsdaten_AV!D:D),2),ROUND(M3427*L3427%,2))</f>
        <v>0</v>
      </c>
      <c r="O3427" s="330">
        <f>ROUND(N3427-SUMIF(Anlagenbewegungsdaten_AV!B:B,A3427,Anlagenbewegungsdaten_AV!D:D),3)</f>
        <v>0</v>
      </c>
    </row>
    <row r="3428" spans="1:15" ht="15" customHeight="1" x14ac:dyDescent="0.25">
      <c r="A3428" s="266" t="s">
        <v>4689</v>
      </c>
      <c r="B3428" s="206" t="s">
        <v>2108</v>
      </c>
      <c r="C3428" s="207" t="s">
        <v>4052</v>
      </c>
      <c r="D3428" s="206" t="s">
        <v>4690</v>
      </c>
      <c r="E3428" s="206"/>
      <c r="F3428" s="299">
        <v>17</v>
      </c>
      <c r="G3428" s="333">
        <f>ROUND(SUMIF(Anlagenbewegungsdaten!B:B,A3428,Anlagenbewegungsdaten!C:C),3)</f>
        <v>0</v>
      </c>
      <c r="H3428" s="334">
        <f>IF(ISBLANK(F3428),ROUND(SUMIF(Anlagenbewegungsdaten!B:B,A3428,Anlagenbewegungsdaten!D:D),2),ROUND(G3428*F3428%,2))</f>
        <v>0</v>
      </c>
      <c r="I3428" s="334">
        <f>ROUND((H3428-SUMIF(Anlagenbewegungsdaten!$B:$B,A3428,Anlagenbewegungsdaten!D:D)),3)</f>
        <v>0</v>
      </c>
      <c r="J3428" s="335" t="s">
        <v>5179</v>
      </c>
      <c r="K3428" s="335" t="s">
        <v>5193</v>
      </c>
      <c r="L3428" s="516">
        <v>13.6</v>
      </c>
      <c r="M3428" s="332">
        <f>ROUND(SUMIF(Anlagenbewegungsdaten_AV!B:B,A3428,Anlagenbewegungsdaten_AV!C:C),3)</f>
        <v>0</v>
      </c>
      <c r="N3428" s="330">
        <f>IF(ISBLANK(L3428),ROUND(SUMIF(Anlagenbewegungsdaten_AV!B:B,A3428,Anlagenbewegungsdaten_AV!D:D),2),ROUND(M3428*L3428%,2))</f>
        <v>0</v>
      </c>
      <c r="O3428" s="330">
        <f>ROUND(N3428-SUMIF(Anlagenbewegungsdaten_AV!B:B,A3428,Anlagenbewegungsdaten_AV!D:D),3)</f>
        <v>0</v>
      </c>
    </row>
    <row r="3429" spans="1:15" ht="15" customHeight="1" x14ac:dyDescent="0.25">
      <c r="A3429" s="266" t="s">
        <v>4691</v>
      </c>
      <c r="B3429" s="206" t="s">
        <v>2108</v>
      </c>
      <c r="C3429" s="207" t="s">
        <v>4052</v>
      </c>
      <c r="D3429" s="206" t="s">
        <v>4692</v>
      </c>
      <c r="E3429" s="206"/>
      <c r="F3429" s="299">
        <v>15.5</v>
      </c>
      <c r="G3429" s="333">
        <f>ROUND(SUMIF(Anlagenbewegungsdaten!B:B,A3429,Anlagenbewegungsdaten!C:C),3)</f>
        <v>0</v>
      </c>
      <c r="H3429" s="334">
        <f>IF(ISBLANK(F3429),ROUND(SUMIF(Anlagenbewegungsdaten!B:B,A3429,Anlagenbewegungsdaten!D:D),2),ROUND(G3429*F3429%,2))</f>
        <v>0</v>
      </c>
      <c r="I3429" s="334">
        <f>ROUND((H3429-SUMIF(Anlagenbewegungsdaten!$B:$B,A3429,Anlagenbewegungsdaten!D:D)),3)</f>
        <v>0</v>
      </c>
      <c r="J3429" s="335" t="s">
        <v>5179</v>
      </c>
      <c r="K3429" s="335" t="s">
        <v>5193</v>
      </c>
      <c r="L3429" s="516">
        <v>12.4</v>
      </c>
      <c r="M3429" s="332">
        <f>ROUND(SUMIF(Anlagenbewegungsdaten_AV!B:B,A3429,Anlagenbewegungsdaten_AV!C:C),3)</f>
        <v>0</v>
      </c>
      <c r="N3429" s="330">
        <f>IF(ISBLANK(L3429),ROUND(SUMIF(Anlagenbewegungsdaten_AV!B:B,A3429,Anlagenbewegungsdaten_AV!D:D),2),ROUND(M3429*L3429%,2))</f>
        <v>0</v>
      </c>
      <c r="O3429" s="330">
        <f>ROUND(N3429-SUMIF(Anlagenbewegungsdaten_AV!B:B,A3429,Anlagenbewegungsdaten_AV!D:D),3)</f>
        <v>0</v>
      </c>
    </row>
    <row r="3430" spans="1:15" ht="15" customHeight="1" x14ac:dyDescent="0.25">
      <c r="A3430" s="266" t="s">
        <v>4693</v>
      </c>
      <c r="B3430" s="206" t="s">
        <v>2108</v>
      </c>
      <c r="C3430" s="207" t="s">
        <v>4052</v>
      </c>
      <c r="D3430" s="206" t="s">
        <v>4694</v>
      </c>
      <c r="E3430" s="206"/>
      <c r="F3430" s="299">
        <v>21</v>
      </c>
      <c r="G3430" s="333">
        <f>ROUND(SUMIF(Anlagenbewegungsdaten!B:B,A3430,Anlagenbewegungsdaten!C:C),3)</f>
        <v>0</v>
      </c>
      <c r="H3430" s="334">
        <f>IF(ISBLANK(F3430),ROUND(SUMIF(Anlagenbewegungsdaten!B:B,A3430,Anlagenbewegungsdaten!D:D),2),ROUND(G3430*F3430%,2))</f>
        <v>0</v>
      </c>
      <c r="I3430" s="334">
        <f>ROUND((H3430-SUMIF(Anlagenbewegungsdaten!$B:$B,A3430,Anlagenbewegungsdaten!D:D)),3)</f>
        <v>0</v>
      </c>
      <c r="J3430" s="335" t="s">
        <v>5179</v>
      </c>
      <c r="K3430" s="335" t="s">
        <v>5193</v>
      </c>
      <c r="L3430" s="516">
        <v>16.8</v>
      </c>
      <c r="M3430" s="332">
        <f>ROUND(SUMIF(Anlagenbewegungsdaten_AV!B:B,A3430,Anlagenbewegungsdaten_AV!C:C),3)</f>
        <v>0</v>
      </c>
      <c r="N3430" s="330">
        <f>IF(ISBLANK(L3430),ROUND(SUMIF(Anlagenbewegungsdaten_AV!B:B,A3430,Anlagenbewegungsdaten_AV!D:D),2),ROUND(M3430*L3430%,2))</f>
        <v>0</v>
      </c>
      <c r="O3430" s="330">
        <f>ROUND(N3430-SUMIF(Anlagenbewegungsdaten_AV!B:B,A3430,Anlagenbewegungsdaten_AV!D:D),3)</f>
        <v>0</v>
      </c>
    </row>
    <row r="3431" spans="1:15" ht="15" customHeight="1" x14ac:dyDescent="0.25">
      <c r="A3431" s="266" t="s">
        <v>4695</v>
      </c>
      <c r="B3431" s="206" t="s">
        <v>2108</v>
      </c>
      <c r="C3431" s="207" t="s">
        <v>4052</v>
      </c>
      <c r="D3431" s="206" t="s">
        <v>4696</v>
      </c>
      <c r="E3431" s="206"/>
      <c r="F3431" s="299">
        <v>19</v>
      </c>
      <c r="G3431" s="333">
        <f>ROUND(SUMIF(Anlagenbewegungsdaten!B:B,A3431,Anlagenbewegungsdaten!C:C),3)</f>
        <v>0</v>
      </c>
      <c r="H3431" s="334">
        <f>IF(ISBLANK(F3431),ROUND(SUMIF(Anlagenbewegungsdaten!B:B,A3431,Anlagenbewegungsdaten!D:D),2),ROUND(G3431*F3431%,2))</f>
        <v>0</v>
      </c>
      <c r="I3431" s="334">
        <f>ROUND((H3431-SUMIF(Anlagenbewegungsdaten!$B:$B,A3431,Anlagenbewegungsdaten!D:D)),3)</f>
        <v>0</v>
      </c>
      <c r="J3431" s="335" t="s">
        <v>5179</v>
      </c>
      <c r="K3431" s="335" t="s">
        <v>5193</v>
      </c>
      <c r="L3431" s="516">
        <v>15.2</v>
      </c>
      <c r="M3431" s="332">
        <f>ROUND(SUMIF(Anlagenbewegungsdaten_AV!B:B,A3431,Anlagenbewegungsdaten_AV!C:C),3)</f>
        <v>0</v>
      </c>
      <c r="N3431" s="330">
        <f>IF(ISBLANK(L3431),ROUND(SUMIF(Anlagenbewegungsdaten_AV!B:B,A3431,Anlagenbewegungsdaten_AV!D:D),2),ROUND(M3431*L3431%,2))</f>
        <v>0</v>
      </c>
      <c r="O3431" s="330">
        <f>ROUND(N3431-SUMIF(Anlagenbewegungsdaten_AV!B:B,A3431,Anlagenbewegungsdaten_AV!D:D),3)</f>
        <v>0</v>
      </c>
    </row>
    <row r="3432" spans="1:15" ht="15" customHeight="1" x14ac:dyDescent="0.25">
      <c r="A3432" s="266" t="s">
        <v>4697</v>
      </c>
      <c r="B3432" s="206" t="s">
        <v>2108</v>
      </c>
      <c r="C3432" s="207" t="s">
        <v>4052</v>
      </c>
      <c r="D3432" s="206" t="s">
        <v>4698</v>
      </c>
      <c r="E3432" s="206"/>
      <c r="F3432" s="299">
        <v>12</v>
      </c>
      <c r="G3432" s="333">
        <f>ROUND(SUMIF(Anlagenbewegungsdaten!B:B,A3432,Anlagenbewegungsdaten!C:C),3)</f>
        <v>0</v>
      </c>
      <c r="H3432" s="334">
        <f>IF(ISBLANK(F3432),ROUND(SUMIF(Anlagenbewegungsdaten!B:B,A3432,Anlagenbewegungsdaten!D:D),2),ROUND(G3432*F3432%,2))</f>
        <v>0</v>
      </c>
      <c r="I3432" s="334">
        <f>ROUND((H3432-SUMIF(Anlagenbewegungsdaten!$B:$B,A3432,Anlagenbewegungsdaten!D:D)),3)</f>
        <v>0</v>
      </c>
      <c r="J3432" s="335" t="s">
        <v>5179</v>
      </c>
      <c r="K3432" s="335" t="s">
        <v>5193</v>
      </c>
      <c r="L3432" s="516">
        <v>9.6</v>
      </c>
      <c r="M3432" s="332">
        <f>ROUND(SUMIF(Anlagenbewegungsdaten_AV!B:B,A3432,Anlagenbewegungsdaten_AV!C:C),3)</f>
        <v>0</v>
      </c>
      <c r="N3432" s="330">
        <f>IF(ISBLANK(L3432),ROUND(SUMIF(Anlagenbewegungsdaten_AV!B:B,A3432,Anlagenbewegungsdaten_AV!D:D),2),ROUND(M3432*L3432%,2))</f>
        <v>0</v>
      </c>
      <c r="O3432" s="330">
        <f>ROUND(N3432-SUMIF(Anlagenbewegungsdaten_AV!B:B,A3432,Anlagenbewegungsdaten_AV!D:D),3)</f>
        <v>0</v>
      </c>
    </row>
    <row r="3433" spans="1:15" ht="15" customHeight="1" x14ac:dyDescent="0.25">
      <c r="A3433" s="266" t="s">
        <v>4699</v>
      </c>
      <c r="B3433" s="206" t="s">
        <v>2108</v>
      </c>
      <c r="C3433" s="207" t="s">
        <v>4052</v>
      </c>
      <c r="D3433" s="206" t="s">
        <v>4700</v>
      </c>
      <c r="E3433" s="206"/>
      <c r="F3433" s="299">
        <v>16</v>
      </c>
      <c r="G3433" s="333">
        <f>ROUND(SUMIF(Anlagenbewegungsdaten!B:B,A3433,Anlagenbewegungsdaten!C:C),3)</f>
        <v>0</v>
      </c>
      <c r="H3433" s="334">
        <f>IF(ISBLANK(F3433),ROUND(SUMIF(Anlagenbewegungsdaten!B:B,A3433,Anlagenbewegungsdaten!D:D),2),ROUND(G3433*F3433%,2))</f>
        <v>0</v>
      </c>
      <c r="I3433" s="334">
        <f>ROUND((H3433-SUMIF(Anlagenbewegungsdaten!$B:$B,A3433,Anlagenbewegungsdaten!D:D)),3)</f>
        <v>0</v>
      </c>
      <c r="J3433" s="335" t="s">
        <v>5179</v>
      </c>
      <c r="K3433" s="335" t="s">
        <v>5193</v>
      </c>
      <c r="L3433" s="516">
        <v>12.8</v>
      </c>
      <c r="M3433" s="332">
        <f>ROUND(SUMIF(Anlagenbewegungsdaten_AV!B:B,A3433,Anlagenbewegungsdaten_AV!C:C),3)</f>
        <v>0</v>
      </c>
      <c r="N3433" s="330">
        <f>IF(ISBLANK(L3433),ROUND(SUMIF(Anlagenbewegungsdaten_AV!B:B,A3433,Anlagenbewegungsdaten_AV!D:D),2),ROUND(M3433*L3433%,2))</f>
        <v>0</v>
      </c>
      <c r="O3433" s="330">
        <f>ROUND(N3433-SUMIF(Anlagenbewegungsdaten_AV!B:B,A3433,Anlagenbewegungsdaten_AV!D:D),3)</f>
        <v>0</v>
      </c>
    </row>
    <row r="3434" spans="1:15" ht="15" customHeight="1" x14ac:dyDescent="0.25">
      <c r="A3434" s="266" t="s">
        <v>4701</v>
      </c>
      <c r="B3434" s="206" t="s">
        <v>2108</v>
      </c>
      <c r="C3434" s="207" t="s">
        <v>4052</v>
      </c>
      <c r="D3434" s="206" t="s">
        <v>4702</v>
      </c>
      <c r="E3434" s="206"/>
      <c r="F3434" s="299">
        <v>14.5</v>
      </c>
      <c r="G3434" s="333">
        <f>ROUND(SUMIF(Anlagenbewegungsdaten!B:B,A3434,Anlagenbewegungsdaten!C:C),3)</f>
        <v>0</v>
      </c>
      <c r="H3434" s="334">
        <f>IF(ISBLANK(F3434),ROUND(SUMIF(Anlagenbewegungsdaten!B:B,A3434,Anlagenbewegungsdaten!D:D),2),ROUND(G3434*F3434%,2))</f>
        <v>0</v>
      </c>
      <c r="I3434" s="334">
        <f>ROUND((H3434-SUMIF(Anlagenbewegungsdaten!$B:$B,A3434,Anlagenbewegungsdaten!D:D)),3)</f>
        <v>0</v>
      </c>
      <c r="J3434" s="335" t="s">
        <v>5179</v>
      </c>
      <c r="K3434" s="335" t="s">
        <v>5193</v>
      </c>
      <c r="L3434" s="516">
        <v>11.6</v>
      </c>
      <c r="M3434" s="332">
        <f>ROUND(SUMIF(Anlagenbewegungsdaten_AV!B:B,A3434,Anlagenbewegungsdaten_AV!C:C),3)</f>
        <v>0</v>
      </c>
      <c r="N3434" s="330">
        <f>IF(ISBLANK(L3434),ROUND(SUMIF(Anlagenbewegungsdaten_AV!B:B,A3434,Anlagenbewegungsdaten_AV!D:D),2),ROUND(M3434*L3434%,2))</f>
        <v>0</v>
      </c>
      <c r="O3434" s="330">
        <f>ROUND(N3434-SUMIF(Anlagenbewegungsdaten_AV!B:B,A3434,Anlagenbewegungsdaten_AV!D:D),3)</f>
        <v>0</v>
      </c>
    </row>
    <row r="3435" spans="1:15" ht="15" customHeight="1" x14ac:dyDescent="0.25">
      <c r="A3435" s="266" t="s">
        <v>4703</v>
      </c>
      <c r="B3435" s="206" t="s">
        <v>2108</v>
      </c>
      <c r="C3435" s="207" t="s">
        <v>4052</v>
      </c>
      <c r="D3435" s="206" t="s">
        <v>4704</v>
      </c>
      <c r="E3435" s="206"/>
      <c r="F3435" s="299">
        <v>20</v>
      </c>
      <c r="G3435" s="333">
        <f>ROUND(SUMIF(Anlagenbewegungsdaten!B:B,A3435,Anlagenbewegungsdaten!C:C),3)</f>
        <v>0</v>
      </c>
      <c r="H3435" s="334">
        <f>IF(ISBLANK(F3435),ROUND(SUMIF(Anlagenbewegungsdaten!B:B,A3435,Anlagenbewegungsdaten!D:D),2),ROUND(G3435*F3435%,2))</f>
        <v>0</v>
      </c>
      <c r="I3435" s="334">
        <f>ROUND((H3435-SUMIF(Anlagenbewegungsdaten!$B:$B,A3435,Anlagenbewegungsdaten!D:D)),3)</f>
        <v>0</v>
      </c>
      <c r="J3435" s="335" t="s">
        <v>5179</v>
      </c>
      <c r="K3435" s="335" t="s">
        <v>5193</v>
      </c>
      <c r="L3435" s="516">
        <v>16</v>
      </c>
      <c r="M3435" s="332">
        <f>ROUND(SUMIF(Anlagenbewegungsdaten_AV!B:B,A3435,Anlagenbewegungsdaten_AV!C:C),3)</f>
        <v>0</v>
      </c>
      <c r="N3435" s="330">
        <f>IF(ISBLANK(L3435),ROUND(SUMIF(Anlagenbewegungsdaten_AV!B:B,A3435,Anlagenbewegungsdaten_AV!D:D),2),ROUND(M3435*L3435%,2))</f>
        <v>0</v>
      </c>
      <c r="O3435" s="330">
        <f>ROUND(N3435-SUMIF(Anlagenbewegungsdaten_AV!B:B,A3435,Anlagenbewegungsdaten_AV!D:D),3)</f>
        <v>0</v>
      </c>
    </row>
    <row r="3436" spans="1:15" ht="15" customHeight="1" x14ac:dyDescent="0.25">
      <c r="A3436" s="266" t="s">
        <v>4705</v>
      </c>
      <c r="B3436" s="206" t="s">
        <v>2108</v>
      </c>
      <c r="C3436" s="207" t="s">
        <v>4052</v>
      </c>
      <c r="D3436" s="206" t="s">
        <v>4706</v>
      </c>
      <c r="E3436" s="206"/>
      <c r="F3436" s="299">
        <v>18</v>
      </c>
      <c r="G3436" s="333">
        <f>ROUND(SUMIF(Anlagenbewegungsdaten!B:B,A3436,Anlagenbewegungsdaten!C:C),3)</f>
        <v>0</v>
      </c>
      <c r="H3436" s="334">
        <f>IF(ISBLANK(F3436),ROUND(SUMIF(Anlagenbewegungsdaten!B:B,A3436,Anlagenbewegungsdaten!D:D),2),ROUND(G3436*F3436%,2))</f>
        <v>0</v>
      </c>
      <c r="I3436" s="334">
        <f>ROUND((H3436-SUMIF(Anlagenbewegungsdaten!$B:$B,A3436,Anlagenbewegungsdaten!D:D)),3)</f>
        <v>0</v>
      </c>
      <c r="J3436" s="335" t="s">
        <v>5179</v>
      </c>
      <c r="K3436" s="335" t="s">
        <v>5193</v>
      </c>
      <c r="L3436" s="516">
        <v>14.4</v>
      </c>
      <c r="M3436" s="332">
        <f>ROUND(SUMIF(Anlagenbewegungsdaten_AV!B:B,A3436,Anlagenbewegungsdaten_AV!C:C),3)</f>
        <v>0</v>
      </c>
      <c r="N3436" s="330">
        <f>IF(ISBLANK(L3436),ROUND(SUMIF(Anlagenbewegungsdaten_AV!B:B,A3436,Anlagenbewegungsdaten_AV!D:D),2),ROUND(M3436*L3436%,2))</f>
        <v>0</v>
      </c>
      <c r="O3436" s="330">
        <f>ROUND(N3436-SUMIF(Anlagenbewegungsdaten_AV!B:B,A3436,Anlagenbewegungsdaten_AV!D:D),3)</f>
        <v>0</v>
      </c>
    </row>
    <row r="3437" spans="1:15" ht="15" customHeight="1" x14ac:dyDescent="0.25">
      <c r="A3437" s="266" t="s">
        <v>4707</v>
      </c>
      <c r="B3437" s="206" t="s">
        <v>2108</v>
      </c>
      <c r="C3437" s="207" t="s">
        <v>4052</v>
      </c>
      <c r="D3437" s="206" t="s">
        <v>4708</v>
      </c>
      <c r="E3437" s="206"/>
      <c r="F3437" s="299">
        <v>6</v>
      </c>
      <c r="G3437" s="333">
        <f>ROUND(SUMIF(Anlagenbewegungsdaten!B:B,A3437,Anlagenbewegungsdaten!C:C),3)</f>
        <v>0</v>
      </c>
      <c r="H3437" s="334">
        <f>IF(ISBLANK(F3437),ROUND(SUMIF(Anlagenbewegungsdaten!B:B,A3437,Anlagenbewegungsdaten!D:D),2),ROUND(G3437*F3437%,2))</f>
        <v>0</v>
      </c>
      <c r="I3437" s="334">
        <f>ROUND((H3437-SUMIF(Anlagenbewegungsdaten!$B:$B,A3437,Anlagenbewegungsdaten!D:D)),3)</f>
        <v>0</v>
      </c>
      <c r="J3437" s="335" t="s">
        <v>5179</v>
      </c>
      <c r="K3437" s="335" t="s">
        <v>5193</v>
      </c>
      <c r="L3437" s="516">
        <v>4.8</v>
      </c>
      <c r="M3437" s="332">
        <f>ROUND(SUMIF(Anlagenbewegungsdaten_AV!B:B,A3437,Anlagenbewegungsdaten_AV!C:C),3)</f>
        <v>0</v>
      </c>
      <c r="N3437" s="330">
        <f>IF(ISBLANK(L3437),ROUND(SUMIF(Anlagenbewegungsdaten_AV!B:B,A3437,Anlagenbewegungsdaten_AV!D:D),2),ROUND(M3437*L3437%,2))</f>
        <v>0</v>
      </c>
      <c r="O3437" s="330">
        <f>ROUND(N3437-SUMIF(Anlagenbewegungsdaten_AV!B:B,A3437,Anlagenbewegungsdaten_AV!D:D),3)</f>
        <v>0</v>
      </c>
    </row>
    <row r="3438" spans="1:15" ht="15" customHeight="1" x14ac:dyDescent="0.25">
      <c r="A3438" s="268" t="s">
        <v>5291</v>
      </c>
      <c r="B3438" s="236" t="s">
        <v>2108</v>
      </c>
      <c r="C3438" s="237" t="s">
        <v>5247</v>
      </c>
      <c r="D3438" s="236" t="s">
        <v>4564</v>
      </c>
      <c r="E3438" s="236"/>
      <c r="F3438" s="292">
        <v>14.01</v>
      </c>
      <c r="G3438" s="333">
        <f>ROUND(SUMIF(Anlagenbewegungsdaten!B:B,A3438,Anlagenbewegungsdaten!C:C),3)</f>
        <v>0</v>
      </c>
      <c r="H3438" s="334">
        <f>IF(ISBLANK(F3438),ROUND(SUMIF(Anlagenbewegungsdaten!B:B,A3438,Anlagenbewegungsdaten!D:D),2),ROUND(G3438*F3438%,2))</f>
        <v>0</v>
      </c>
      <c r="I3438" s="334">
        <f>ROUND((H3438-SUMIF(Anlagenbewegungsdaten!$B:$B,A3438,Anlagenbewegungsdaten!D:D)),3)</f>
        <v>0</v>
      </c>
      <c r="J3438" s="335" t="s">
        <v>5179</v>
      </c>
      <c r="K3438" s="335" t="s">
        <v>5193</v>
      </c>
      <c r="L3438" s="516">
        <v>11.21</v>
      </c>
      <c r="M3438" s="332">
        <f>ROUND(SUMIF(Anlagenbewegungsdaten_AV!B:B,A3438,Anlagenbewegungsdaten_AV!C:C),3)</f>
        <v>0</v>
      </c>
      <c r="N3438" s="330">
        <f>IF(ISBLANK(L3438),ROUND(SUMIF(Anlagenbewegungsdaten_AV!B:B,A3438,Anlagenbewegungsdaten_AV!D:D),2),ROUND(M3438*L3438%,2))</f>
        <v>0</v>
      </c>
      <c r="O3438" s="330">
        <f>ROUND(N3438-SUMIF(Anlagenbewegungsdaten_AV!B:B,A3438,Anlagenbewegungsdaten_AV!D:D),3)</f>
        <v>0</v>
      </c>
    </row>
    <row r="3439" spans="1:15" ht="15" customHeight="1" x14ac:dyDescent="0.25">
      <c r="A3439" s="268" t="s">
        <v>5292</v>
      </c>
      <c r="B3439" s="236" t="s">
        <v>2108</v>
      </c>
      <c r="C3439" s="237" t="s">
        <v>5247</v>
      </c>
      <c r="D3439" s="236" t="s">
        <v>4566</v>
      </c>
      <c r="E3439" s="236"/>
      <c r="F3439" s="292">
        <v>20.009999999999998</v>
      </c>
      <c r="G3439" s="333">
        <f>ROUND(SUMIF(Anlagenbewegungsdaten!B:B,A3439,Anlagenbewegungsdaten!C:C),3)</f>
        <v>0</v>
      </c>
      <c r="H3439" s="334">
        <f>IF(ISBLANK(F3439),ROUND(SUMIF(Anlagenbewegungsdaten!B:B,A3439,Anlagenbewegungsdaten!D:D),2),ROUND(G3439*F3439%,2))</f>
        <v>0</v>
      </c>
      <c r="I3439" s="334">
        <f>ROUND((H3439-SUMIF(Anlagenbewegungsdaten!$B:$B,A3439,Anlagenbewegungsdaten!D:D)),3)</f>
        <v>0</v>
      </c>
      <c r="J3439" s="335" t="s">
        <v>5179</v>
      </c>
      <c r="K3439" s="335" t="s">
        <v>5193</v>
      </c>
      <c r="L3439" s="516">
        <v>16.010000000000002</v>
      </c>
      <c r="M3439" s="332">
        <f>ROUND(SUMIF(Anlagenbewegungsdaten_AV!B:B,A3439,Anlagenbewegungsdaten_AV!C:C),3)</f>
        <v>0</v>
      </c>
      <c r="N3439" s="330">
        <f>IF(ISBLANK(L3439),ROUND(SUMIF(Anlagenbewegungsdaten_AV!B:B,A3439,Anlagenbewegungsdaten_AV!D:D),2),ROUND(M3439*L3439%,2))</f>
        <v>0</v>
      </c>
      <c r="O3439" s="330">
        <f>ROUND(N3439-SUMIF(Anlagenbewegungsdaten_AV!B:B,A3439,Anlagenbewegungsdaten_AV!D:D),3)</f>
        <v>0</v>
      </c>
    </row>
    <row r="3440" spans="1:15" ht="15" customHeight="1" x14ac:dyDescent="0.25">
      <c r="A3440" s="268" t="s">
        <v>5293</v>
      </c>
      <c r="B3440" s="236" t="s">
        <v>2108</v>
      </c>
      <c r="C3440" s="237" t="s">
        <v>5247</v>
      </c>
      <c r="D3440" s="236" t="s">
        <v>4568</v>
      </c>
      <c r="E3440" s="236"/>
      <c r="F3440" s="292">
        <v>22.009999999999998</v>
      </c>
      <c r="G3440" s="333">
        <f>ROUND(SUMIF(Anlagenbewegungsdaten!B:B,A3440,Anlagenbewegungsdaten!C:C),3)</f>
        <v>0</v>
      </c>
      <c r="H3440" s="334">
        <f>IF(ISBLANK(F3440),ROUND(SUMIF(Anlagenbewegungsdaten!B:B,A3440,Anlagenbewegungsdaten!D:D),2),ROUND(G3440*F3440%,2))</f>
        <v>0</v>
      </c>
      <c r="I3440" s="334">
        <f>ROUND((H3440-SUMIF(Anlagenbewegungsdaten!$B:$B,A3440,Anlagenbewegungsdaten!D:D)),3)</f>
        <v>0</v>
      </c>
      <c r="J3440" s="335" t="s">
        <v>5179</v>
      </c>
      <c r="K3440" s="335" t="s">
        <v>5193</v>
      </c>
      <c r="L3440" s="516">
        <v>17.61</v>
      </c>
      <c r="M3440" s="332">
        <f>ROUND(SUMIF(Anlagenbewegungsdaten_AV!B:B,A3440,Anlagenbewegungsdaten_AV!C:C),3)</f>
        <v>0</v>
      </c>
      <c r="N3440" s="330">
        <f>IF(ISBLANK(L3440),ROUND(SUMIF(Anlagenbewegungsdaten_AV!B:B,A3440,Anlagenbewegungsdaten_AV!D:D),2),ROUND(M3440*L3440%,2))</f>
        <v>0</v>
      </c>
      <c r="O3440" s="330">
        <f>ROUND(N3440-SUMIF(Anlagenbewegungsdaten_AV!B:B,A3440,Anlagenbewegungsdaten_AV!D:D),3)</f>
        <v>0</v>
      </c>
    </row>
    <row r="3441" spans="1:15" ht="15" customHeight="1" x14ac:dyDescent="0.25">
      <c r="A3441" s="268" t="s">
        <v>5294</v>
      </c>
      <c r="B3441" s="236" t="s">
        <v>2108</v>
      </c>
      <c r="C3441" s="237" t="s">
        <v>5247</v>
      </c>
      <c r="D3441" s="236" t="s">
        <v>4570</v>
      </c>
      <c r="E3441" s="236"/>
      <c r="F3441" s="292">
        <v>22.009999999999998</v>
      </c>
      <c r="G3441" s="333">
        <f>ROUND(SUMIF(Anlagenbewegungsdaten!B:B,A3441,Anlagenbewegungsdaten!C:C),3)</f>
        <v>0</v>
      </c>
      <c r="H3441" s="334">
        <f>IF(ISBLANK(F3441),ROUND(SUMIF(Anlagenbewegungsdaten!B:B,A3441,Anlagenbewegungsdaten!D:D),2),ROUND(G3441*F3441%,2))</f>
        <v>0</v>
      </c>
      <c r="I3441" s="334">
        <f>ROUND((H3441-SUMIF(Anlagenbewegungsdaten!$B:$B,A3441,Anlagenbewegungsdaten!D:D)),3)</f>
        <v>0</v>
      </c>
      <c r="J3441" s="335" t="s">
        <v>5179</v>
      </c>
      <c r="K3441" s="335" t="s">
        <v>5193</v>
      </c>
      <c r="L3441" s="516">
        <v>17.61</v>
      </c>
      <c r="M3441" s="332">
        <f>ROUND(SUMIF(Anlagenbewegungsdaten_AV!B:B,A3441,Anlagenbewegungsdaten_AV!C:C),3)</f>
        <v>0</v>
      </c>
      <c r="N3441" s="330">
        <f>IF(ISBLANK(L3441),ROUND(SUMIF(Anlagenbewegungsdaten_AV!B:B,A3441,Anlagenbewegungsdaten_AV!D:D),2),ROUND(M3441*L3441%,2))</f>
        <v>0</v>
      </c>
      <c r="O3441" s="330">
        <f>ROUND(N3441-SUMIF(Anlagenbewegungsdaten_AV!B:B,A3441,Anlagenbewegungsdaten_AV!D:D),3)</f>
        <v>0</v>
      </c>
    </row>
    <row r="3442" spans="1:15" ht="15" customHeight="1" x14ac:dyDescent="0.25">
      <c r="A3442" s="268" t="s">
        <v>5295</v>
      </c>
      <c r="B3442" s="236" t="s">
        <v>2108</v>
      </c>
      <c r="C3442" s="237" t="s">
        <v>5247</v>
      </c>
      <c r="D3442" s="236" t="s">
        <v>4572</v>
      </c>
      <c r="E3442" s="236"/>
      <c r="F3442" s="292">
        <v>16.95</v>
      </c>
      <c r="G3442" s="333">
        <f>ROUND(SUMIF(Anlagenbewegungsdaten!B:B,A3442,Anlagenbewegungsdaten!C:C),3)</f>
        <v>0</v>
      </c>
      <c r="H3442" s="334">
        <f>IF(ISBLANK(F3442),ROUND(SUMIF(Anlagenbewegungsdaten!B:B,A3442,Anlagenbewegungsdaten!D:D),2),ROUND(G3442*F3442%,2))</f>
        <v>0</v>
      </c>
      <c r="I3442" s="334">
        <f>ROUND((H3442-SUMIF(Anlagenbewegungsdaten!$B:$B,A3442,Anlagenbewegungsdaten!D:D)),3)</f>
        <v>0</v>
      </c>
      <c r="J3442" s="335" t="s">
        <v>5179</v>
      </c>
      <c r="K3442" s="335" t="s">
        <v>5193</v>
      </c>
      <c r="L3442" s="516">
        <v>13.56</v>
      </c>
      <c r="M3442" s="332">
        <f>ROUND(SUMIF(Anlagenbewegungsdaten_AV!B:B,A3442,Anlagenbewegungsdaten_AV!C:C),3)</f>
        <v>0</v>
      </c>
      <c r="N3442" s="330">
        <f>IF(ISBLANK(L3442),ROUND(SUMIF(Anlagenbewegungsdaten_AV!B:B,A3442,Anlagenbewegungsdaten_AV!D:D),2),ROUND(M3442*L3442%,2))</f>
        <v>0</v>
      </c>
      <c r="O3442" s="330">
        <f>ROUND(N3442-SUMIF(Anlagenbewegungsdaten_AV!B:B,A3442,Anlagenbewegungsdaten_AV!D:D),3)</f>
        <v>0</v>
      </c>
    </row>
    <row r="3443" spans="1:15" ht="15" customHeight="1" x14ac:dyDescent="0.25">
      <c r="A3443" s="268" t="s">
        <v>5296</v>
      </c>
      <c r="B3443" s="236" t="s">
        <v>2108</v>
      </c>
      <c r="C3443" s="237" t="s">
        <v>5247</v>
      </c>
      <c r="D3443" s="236" t="s">
        <v>4574</v>
      </c>
      <c r="E3443" s="236"/>
      <c r="F3443" s="292">
        <v>22.95</v>
      </c>
      <c r="G3443" s="333">
        <f>ROUND(SUMIF(Anlagenbewegungsdaten!B:B,A3443,Anlagenbewegungsdaten!C:C),3)</f>
        <v>917170.57</v>
      </c>
      <c r="H3443" s="334">
        <f>IF(ISBLANK(F3443),ROUND(SUMIF(Anlagenbewegungsdaten!B:B,A3443,Anlagenbewegungsdaten!D:D),2),ROUND(G3443*F3443%,2))</f>
        <v>210490.65</v>
      </c>
      <c r="I3443" s="334">
        <f>ROUND((H3443-SUMIF(Anlagenbewegungsdaten!$B:$B,A3443,Anlagenbewegungsdaten!D:D)),3)</f>
        <v>0.01</v>
      </c>
      <c r="J3443" s="335" t="s">
        <v>5179</v>
      </c>
      <c r="K3443" s="335" t="s">
        <v>5193</v>
      </c>
      <c r="L3443" s="516">
        <v>18.36</v>
      </c>
      <c r="M3443" s="332">
        <f>ROUND(SUMIF(Anlagenbewegungsdaten_AV!B:B,A3443,Anlagenbewegungsdaten_AV!C:C),3)</f>
        <v>0</v>
      </c>
      <c r="N3443" s="330">
        <f>IF(ISBLANK(L3443),ROUND(SUMIF(Anlagenbewegungsdaten_AV!B:B,A3443,Anlagenbewegungsdaten_AV!D:D),2),ROUND(M3443*L3443%,2))</f>
        <v>0</v>
      </c>
      <c r="O3443" s="330">
        <f>ROUND(N3443-SUMIF(Anlagenbewegungsdaten_AV!B:B,A3443,Anlagenbewegungsdaten_AV!D:D),3)</f>
        <v>0</v>
      </c>
    </row>
    <row r="3444" spans="1:15" ht="15" customHeight="1" x14ac:dyDescent="0.25">
      <c r="A3444" s="268" t="s">
        <v>5297</v>
      </c>
      <c r="B3444" s="236" t="s">
        <v>2108</v>
      </c>
      <c r="C3444" s="237" t="s">
        <v>5247</v>
      </c>
      <c r="D3444" s="236" t="s">
        <v>4576</v>
      </c>
      <c r="E3444" s="236"/>
      <c r="F3444" s="292">
        <v>24.95</v>
      </c>
      <c r="G3444" s="333">
        <f>ROUND(SUMIF(Anlagenbewegungsdaten!B:B,A3444,Anlagenbewegungsdaten!C:C),3)</f>
        <v>0</v>
      </c>
      <c r="H3444" s="334">
        <f>IF(ISBLANK(F3444),ROUND(SUMIF(Anlagenbewegungsdaten!B:B,A3444,Anlagenbewegungsdaten!D:D),2),ROUND(G3444*F3444%,2))</f>
        <v>0</v>
      </c>
      <c r="I3444" s="334">
        <f>ROUND((H3444-SUMIF(Anlagenbewegungsdaten!$B:$B,A3444,Anlagenbewegungsdaten!D:D)),3)</f>
        <v>0</v>
      </c>
      <c r="J3444" s="335" t="s">
        <v>5179</v>
      </c>
      <c r="K3444" s="335" t="s">
        <v>5193</v>
      </c>
      <c r="L3444" s="516">
        <v>19.96</v>
      </c>
      <c r="M3444" s="332">
        <f>ROUND(SUMIF(Anlagenbewegungsdaten_AV!B:B,A3444,Anlagenbewegungsdaten_AV!C:C),3)</f>
        <v>0</v>
      </c>
      <c r="N3444" s="330">
        <f>IF(ISBLANK(L3444),ROUND(SUMIF(Anlagenbewegungsdaten_AV!B:B,A3444,Anlagenbewegungsdaten_AV!D:D),2),ROUND(M3444*L3444%,2))</f>
        <v>0</v>
      </c>
      <c r="O3444" s="330">
        <f>ROUND(N3444-SUMIF(Anlagenbewegungsdaten_AV!B:B,A3444,Anlagenbewegungsdaten_AV!D:D),3)</f>
        <v>0</v>
      </c>
    </row>
    <row r="3445" spans="1:15" ht="15" customHeight="1" x14ac:dyDescent="0.25">
      <c r="A3445" s="268" t="s">
        <v>5298</v>
      </c>
      <c r="B3445" s="236" t="s">
        <v>2108</v>
      </c>
      <c r="C3445" s="237" t="s">
        <v>5247</v>
      </c>
      <c r="D3445" s="236" t="s">
        <v>4578</v>
      </c>
      <c r="E3445" s="236"/>
      <c r="F3445" s="292">
        <v>24.95</v>
      </c>
      <c r="G3445" s="333">
        <f>ROUND(SUMIF(Anlagenbewegungsdaten!B:B,A3445,Anlagenbewegungsdaten!C:C),3)</f>
        <v>0</v>
      </c>
      <c r="H3445" s="334">
        <f>IF(ISBLANK(F3445),ROUND(SUMIF(Anlagenbewegungsdaten!B:B,A3445,Anlagenbewegungsdaten!D:D),2),ROUND(G3445*F3445%,2))</f>
        <v>0</v>
      </c>
      <c r="I3445" s="334">
        <f>ROUND((H3445-SUMIF(Anlagenbewegungsdaten!$B:$B,A3445,Anlagenbewegungsdaten!D:D)),3)</f>
        <v>0</v>
      </c>
      <c r="J3445" s="335" t="s">
        <v>5179</v>
      </c>
      <c r="K3445" s="335" t="s">
        <v>5193</v>
      </c>
      <c r="L3445" s="516">
        <v>19.96</v>
      </c>
      <c r="M3445" s="332">
        <f>ROUND(SUMIF(Anlagenbewegungsdaten_AV!B:B,A3445,Anlagenbewegungsdaten_AV!C:C),3)</f>
        <v>0</v>
      </c>
      <c r="N3445" s="330">
        <f>IF(ISBLANK(L3445),ROUND(SUMIF(Anlagenbewegungsdaten_AV!B:B,A3445,Anlagenbewegungsdaten_AV!D:D),2),ROUND(M3445*L3445%,2))</f>
        <v>0</v>
      </c>
      <c r="O3445" s="330">
        <f>ROUND(N3445-SUMIF(Anlagenbewegungsdaten_AV!B:B,A3445,Anlagenbewegungsdaten_AV!D:D),3)</f>
        <v>0</v>
      </c>
    </row>
    <row r="3446" spans="1:15" ht="15" customHeight="1" x14ac:dyDescent="0.25">
      <c r="A3446" s="268" t="s">
        <v>5299</v>
      </c>
      <c r="B3446" s="236" t="s">
        <v>2108</v>
      </c>
      <c r="C3446" s="237" t="s">
        <v>5247</v>
      </c>
      <c r="D3446" s="236" t="s">
        <v>4580</v>
      </c>
      <c r="E3446" s="236"/>
      <c r="F3446" s="292">
        <v>15.969999999999999</v>
      </c>
      <c r="G3446" s="333">
        <f>ROUND(SUMIF(Anlagenbewegungsdaten!B:B,A3446,Anlagenbewegungsdaten!C:C),3)</f>
        <v>0</v>
      </c>
      <c r="H3446" s="334">
        <f>IF(ISBLANK(F3446),ROUND(SUMIF(Anlagenbewegungsdaten!B:B,A3446,Anlagenbewegungsdaten!D:D),2),ROUND(G3446*F3446%,2))</f>
        <v>0</v>
      </c>
      <c r="I3446" s="334">
        <f>ROUND((H3446-SUMIF(Anlagenbewegungsdaten!$B:$B,A3446,Anlagenbewegungsdaten!D:D)),3)</f>
        <v>0</v>
      </c>
      <c r="J3446" s="335" t="s">
        <v>5179</v>
      </c>
      <c r="K3446" s="335" t="s">
        <v>5193</v>
      </c>
      <c r="L3446" s="516">
        <v>12.78</v>
      </c>
      <c r="M3446" s="332">
        <f>ROUND(SUMIF(Anlagenbewegungsdaten_AV!B:B,A3446,Anlagenbewegungsdaten_AV!C:C),3)</f>
        <v>0</v>
      </c>
      <c r="N3446" s="330">
        <f>IF(ISBLANK(L3446),ROUND(SUMIF(Anlagenbewegungsdaten_AV!B:B,A3446,Anlagenbewegungsdaten_AV!D:D),2),ROUND(M3446*L3446%,2))</f>
        <v>0</v>
      </c>
      <c r="O3446" s="330">
        <f>ROUND(N3446-SUMIF(Anlagenbewegungsdaten_AV!B:B,A3446,Anlagenbewegungsdaten_AV!D:D),3)</f>
        <v>0</v>
      </c>
    </row>
    <row r="3447" spans="1:15" ht="15" customHeight="1" x14ac:dyDescent="0.25">
      <c r="A3447" s="268" t="s">
        <v>5300</v>
      </c>
      <c r="B3447" s="236" t="s">
        <v>2108</v>
      </c>
      <c r="C3447" s="237" t="s">
        <v>5247</v>
      </c>
      <c r="D3447" s="236" t="s">
        <v>4582</v>
      </c>
      <c r="E3447" s="236"/>
      <c r="F3447" s="292">
        <v>21.97</v>
      </c>
      <c r="G3447" s="333">
        <f>ROUND(SUMIF(Anlagenbewegungsdaten!B:B,A3447,Anlagenbewegungsdaten!C:C),3)</f>
        <v>0</v>
      </c>
      <c r="H3447" s="334">
        <f>IF(ISBLANK(F3447),ROUND(SUMIF(Anlagenbewegungsdaten!B:B,A3447,Anlagenbewegungsdaten!D:D),2),ROUND(G3447*F3447%,2))</f>
        <v>0</v>
      </c>
      <c r="I3447" s="334">
        <f>ROUND((H3447-SUMIF(Anlagenbewegungsdaten!$B:$B,A3447,Anlagenbewegungsdaten!D:D)),3)</f>
        <v>0</v>
      </c>
      <c r="J3447" s="335" t="s">
        <v>5179</v>
      </c>
      <c r="K3447" s="335" t="s">
        <v>5193</v>
      </c>
      <c r="L3447" s="516">
        <v>17.579999999999998</v>
      </c>
      <c r="M3447" s="332">
        <f>ROUND(SUMIF(Anlagenbewegungsdaten_AV!B:B,A3447,Anlagenbewegungsdaten_AV!C:C),3)</f>
        <v>0</v>
      </c>
      <c r="N3447" s="330">
        <f>IF(ISBLANK(L3447),ROUND(SUMIF(Anlagenbewegungsdaten_AV!B:B,A3447,Anlagenbewegungsdaten_AV!D:D),2),ROUND(M3447*L3447%,2))</f>
        <v>0</v>
      </c>
      <c r="O3447" s="330">
        <f>ROUND(N3447-SUMIF(Anlagenbewegungsdaten_AV!B:B,A3447,Anlagenbewegungsdaten_AV!D:D),3)</f>
        <v>0</v>
      </c>
    </row>
    <row r="3448" spans="1:15" ht="15" customHeight="1" x14ac:dyDescent="0.25">
      <c r="A3448" s="268" t="s">
        <v>5301</v>
      </c>
      <c r="B3448" s="236" t="s">
        <v>2108</v>
      </c>
      <c r="C3448" s="237" t="s">
        <v>5247</v>
      </c>
      <c r="D3448" s="236" t="s">
        <v>4584</v>
      </c>
      <c r="E3448" s="236"/>
      <c r="F3448" s="292">
        <v>23.97</v>
      </c>
      <c r="G3448" s="333">
        <f>ROUND(SUMIF(Anlagenbewegungsdaten!B:B,A3448,Anlagenbewegungsdaten!C:C),3)</f>
        <v>0</v>
      </c>
      <c r="H3448" s="334">
        <f>IF(ISBLANK(F3448),ROUND(SUMIF(Anlagenbewegungsdaten!B:B,A3448,Anlagenbewegungsdaten!D:D),2),ROUND(G3448*F3448%,2))</f>
        <v>0</v>
      </c>
      <c r="I3448" s="334">
        <f>ROUND((H3448-SUMIF(Anlagenbewegungsdaten!$B:$B,A3448,Anlagenbewegungsdaten!D:D)),3)</f>
        <v>0</v>
      </c>
      <c r="J3448" s="335" t="s">
        <v>5179</v>
      </c>
      <c r="K3448" s="335" t="s">
        <v>5193</v>
      </c>
      <c r="L3448" s="516">
        <v>19.18</v>
      </c>
      <c r="M3448" s="332">
        <f>ROUND(SUMIF(Anlagenbewegungsdaten_AV!B:B,A3448,Anlagenbewegungsdaten_AV!C:C),3)</f>
        <v>0</v>
      </c>
      <c r="N3448" s="330">
        <f>IF(ISBLANK(L3448),ROUND(SUMIF(Anlagenbewegungsdaten_AV!B:B,A3448,Anlagenbewegungsdaten_AV!D:D),2),ROUND(M3448*L3448%,2))</f>
        <v>0</v>
      </c>
      <c r="O3448" s="330">
        <f>ROUND(N3448-SUMIF(Anlagenbewegungsdaten_AV!B:B,A3448,Anlagenbewegungsdaten_AV!D:D),3)</f>
        <v>0</v>
      </c>
    </row>
    <row r="3449" spans="1:15" ht="15" customHeight="1" x14ac:dyDescent="0.25">
      <c r="A3449" s="268" t="s">
        <v>5302</v>
      </c>
      <c r="B3449" s="236" t="s">
        <v>2108</v>
      </c>
      <c r="C3449" s="237" t="s">
        <v>5247</v>
      </c>
      <c r="D3449" s="236" t="s">
        <v>4586</v>
      </c>
      <c r="E3449" s="236"/>
      <c r="F3449" s="292">
        <v>23.97</v>
      </c>
      <c r="G3449" s="333">
        <f>ROUND(SUMIF(Anlagenbewegungsdaten!B:B,A3449,Anlagenbewegungsdaten!C:C),3)</f>
        <v>0</v>
      </c>
      <c r="H3449" s="334">
        <f>IF(ISBLANK(F3449),ROUND(SUMIF(Anlagenbewegungsdaten!B:B,A3449,Anlagenbewegungsdaten!D:D),2),ROUND(G3449*F3449%,2))</f>
        <v>0</v>
      </c>
      <c r="I3449" s="334">
        <f>ROUND((H3449-SUMIF(Anlagenbewegungsdaten!$B:$B,A3449,Anlagenbewegungsdaten!D:D)),3)</f>
        <v>0</v>
      </c>
      <c r="J3449" s="335" t="s">
        <v>5179</v>
      </c>
      <c r="K3449" s="335" t="s">
        <v>5193</v>
      </c>
      <c r="L3449" s="516">
        <v>19.18</v>
      </c>
      <c r="M3449" s="332">
        <f>ROUND(SUMIF(Anlagenbewegungsdaten_AV!B:B,A3449,Anlagenbewegungsdaten_AV!C:C),3)</f>
        <v>0</v>
      </c>
      <c r="N3449" s="330">
        <f>IF(ISBLANK(L3449),ROUND(SUMIF(Anlagenbewegungsdaten_AV!B:B,A3449,Anlagenbewegungsdaten_AV!D:D),2),ROUND(M3449*L3449%,2))</f>
        <v>0</v>
      </c>
      <c r="O3449" s="330">
        <f>ROUND(N3449-SUMIF(Anlagenbewegungsdaten_AV!B:B,A3449,Anlagenbewegungsdaten_AV!D:D),3)</f>
        <v>0</v>
      </c>
    </row>
    <row r="3450" spans="1:15" ht="15" customHeight="1" x14ac:dyDescent="0.25">
      <c r="A3450" s="268" t="s">
        <v>5303</v>
      </c>
      <c r="B3450" s="236" t="s">
        <v>2108</v>
      </c>
      <c r="C3450" s="237" t="s">
        <v>5247</v>
      </c>
      <c r="D3450" s="236" t="s">
        <v>4588</v>
      </c>
      <c r="E3450" s="236"/>
      <c r="F3450" s="292">
        <v>14.99</v>
      </c>
      <c r="G3450" s="333">
        <f>ROUND(SUMIF(Anlagenbewegungsdaten!B:B,A3450,Anlagenbewegungsdaten!C:C),3)</f>
        <v>0</v>
      </c>
      <c r="H3450" s="334">
        <f>IF(ISBLANK(F3450),ROUND(SUMIF(Anlagenbewegungsdaten!B:B,A3450,Anlagenbewegungsdaten!D:D),2),ROUND(G3450*F3450%,2))</f>
        <v>0</v>
      </c>
      <c r="I3450" s="334">
        <f>ROUND((H3450-SUMIF(Anlagenbewegungsdaten!$B:$B,A3450,Anlagenbewegungsdaten!D:D)),3)</f>
        <v>0</v>
      </c>
      <c r="J3450" s="335" t="s">
        <v>5179</v>
      </c>
      <c r="K3450" s="335" t="s">
        <v>5193</v>
      </c>
      <c r="L3450" s="516">
        <v>11.99</v>
      </c>
      <c r="M3450" s="332">
        <f>ROUND(SUMIF(Anlagenbewegungsdaten_AV!B:B,A3450,Anlagenbewegungsdaten_AV!C:C),3)</f>
        <v>0</v>
      </c>
      <c r="N3450" s="330">
        <f>IF(ISBLANK(L3450),ROUND(SUMIF(Anlagenbewegungsdaten_AV!B:B,A3450,Anlagenbewegungsdaten_AV!D:D),2),ROUND(M3450*L3450%,2))</f>
        <v>0</v>
      </c>
      <c r="O3450" s="330">
        <f>ROUND(N3450-SUMIF(Anlagenbewegungsdaten_AV!B:B,A3450,Anlagenbewegungsdaten_AV!D:D),3)</f>
        <v>0</v>
      </c>
    </row>
    <row r="3451" spans="1:15" ht="15" customHeight="1" x14ac:dyDescent="0.25">
      <c r="A3451" s="268" t="s">
        <v>5304</v>
      </c>
      <c r="B3451" s="236" t="s">
        <v>2108</v>
      </c>
      <c r="C3451" s="237" t="s">
        <v>5247</v>
      </c>
      <c r="D3451" s="236" t="s">
        <v>4590</v>
      </c>
      <c r="E3451" s="236"/>
      <c r="F3451" s="292">
        <v>20.990000000000002</v>
      </c>
      <c r="G3451" s="333">
        <f>ROUND(SUMIF(Anlagenbewegungsdaten!B:B,A3451,Anlagenbewegungsdaten!C:C),3)</f>
        <v>0</v>
      </c>
      <c r="H3451" s="334">
        <f>IF(ISBLANK(F3451),ROUND(SUMIF(Anlagenbewegungsdaten!B:B,A3451,Anlagenbewegungsdaten!D:D),2),ROUND(G3451*F3451%,2))</f>
        <v>0</v>
      </c>
      <c r="I3451" s="334">
        <f>ROUND((H3451-SUMIF(Anlagenbewegungsdaten!$B:$B,A3451,Anlagenbewegungsdaten!D:D)),3)</f>
        <v>0</v>
      </c>
      <c r="J3451" s="335" t="s">
        <v>5179</v>
      </c>
      <c r="K3451" s="335" t="s">
        <v>5193</v>
      </c>
      <c r="L3451" s="516">
        <v>16.79</v>
      </c>
      <c r="M3451" s="332">
        <f>ROUND(SUMIF(Anlagenbewegungsdaten_AV!B:B,A3451,Anlagenbewegungsdaten_AV!C:C),3)</f>
        <v>0</v>
      </c>
      <c r="N3451" s="330">
        <f>IF(ISBLANK(L3451),ROUND(SUMIF(Anlagenbewegungsdaten_AV!B:B,A3451,Anlagenbewegungsdaten_AV!D:D),2),ROUND(M3451*L3451%,2))</f>
        <v>0</v>
      </c>
      <c r="O3451" s="330">
        <f>ROUND(N3451-SUMIF(Anlagenbewegungsdaten_AV!B:B,A3451,Anlagenbewegungsdaten_AV!D:D),3)</f>
        <v>0</v>
      </c>
    </row>
    <row r="3452" spans="1:15" ht="15" customHeight="1" x14ac:dyDescent="0.25">
      <c r="A3452" s="268" t="s">
        <v>5305</v>
      </c>
      <c r="B3452" s="236" t="s">
        <v>2108</v>
      </c>
      <c r="C3452" s="237" t="s">
        <v>5247</v>
      </c>
      <c r="D3452" s="236" t="s">
        <v>4592</v>
      </c>
      <c r="E3452" s="236"/>
      <c r="F3452" s="292">
        <v>22.990000000000002</v>
      </c>
      <c r="G3452" s="333">
        <f>ROUND(SUMIF(Anlagenbewegungsdaten!B:B,A3452,Anlagenbewegungsdaten!C:C),3)</f>
        <v>0</v>
      </c>
      <c r="H3452" s="334">
        <f>IF(ISBLANK(F3452),ROUND(SUMIF(Anlagenbewegungsdaten!B:B,A3452,Anlagenbewegungsdaten!D:D),2),ROUND(G3452*F3452%,2))</f>
        <v>0</v>
      </c>
      <c r="I3452" s="334">
        <f>ROUND((H3452-SUMIF(Anlagenbewegungsdaten!$B:$B,A3452,Anlagenbewegungsdaten!D:D)),3)</f>
        <v>0</v>
      </c>
      <c r="J3452" s="335" t="s">
        <v>5179</v>
      </c>
      <c r="K3452" s="335" t="s">
        <v>5193</v>
      </c>
      <c r="L3452" s="516">
        <v>18.39</v>
      </c>
      <c r="M3452" s="332">
        <f>ROUND(SUMIF(Anlagenbewegungsdaten_AV!B:B,A3452,Anlagenbewegungsdaten_AV!C:C),3)</f>
        <v>0</v>
      </c>
      <c r="N3452" s="330">
        <f>IF(ISBLANK(L3452),ROUND(SUMIF(Anlagenbewegungsdaten_AV!B:B,A3452,Anlagenbewegungsdaten_AV!D:D),2),ROUND(M3452*L3452%,2))</f>
        <v>0</v>
      </c>
      <c r="O3452" s="330">
        <f>ROUND(N3452-SUMIF(Anlagenbewegungsdaten_AV!B:B,A3452,Anlagenbewegungsdaten_AV!D:D),3)</f>
        <v>0</v>
      </c>
    </row>
    <row r="3453" spans="1:15" ht="15" customHeight="1" x14ac:dyDescent="0.25">
      <c r="A3453" s="268" t="s">
        <v>5306</v>
      </c>
      <c r="B3453" s="236" t="s">
        <v>2108</v>
      </c>
      <c r="C3453" s="237" t="s">
        <v>5247</v>
      </c>
      <c r="D3453" s="236" t="s">
        <v>4594</v>
      </c>
      <c r="E3453" s="236"/>
      <c r="F3453" s="292">
        <v>22.990000000000002</v>
      </c>
      <c r="G3453" s="333">
        <f>ROUND(SUMIF(Anlagenbewegungsdaten!B:B,A3453,Anlagenbewegungsdaten!C:C),3)</f>
        <v>0</v>
      </c>
      <c r="H3453" s="334">
        <f>IF(ISBLANK(F3453),ROUND(SUMIF(Anlagenbewegungsdaten!B:B,A3453,Anlagenbewegungsdaten!D:D),2),ROUND(G3453*F3453%,2))</f>
        <v>0</v>
      </c>
      <c r="I3453" s="334">
        <f>ROUND((H3453-SUMIF(Anlagenbewegungsdaten!$B:$B,A3453,Anlagenbewegungsdaten!D:D)),3)</f>
        <v>0</v>
      </c>
      <c r="J3453" s="335" t="s">
        <v>5179</v>
      </c>
      <c r="K3453" s="335" t="s">
        <v>5193</v>
      </c>
      <c r="L3453" s="516">
        <v>18.39</v>
      </c>
      <c r="M3453" s="332">
        <f>ROUND(SUMIF(Anlagenbewegungsdaten_AV!B:B,A3453,Anlagenbewegungsdaten_AV!C:C),3)</f>
        <v>0</v>
      </c>
      <c r="N3453" s="330">
        <f>IF(ISBLANK(L3453),ROUND(SUMIF(Anlagenbewegungsdaten_AV!B:B,A3453,Anlagenbewegungsdaten_AV!D:D),2),ROUND(M3453*L3453%,2))</f>
        <v>0</v>
      </c>
      <c r="O3453" s="330">
        <f>ROUND(N3453-SUMIF(Anlagenbewegungsdaten_AV!B:B,A3453,Anlagenbewegungsdaten_AV!D:D),3)</f>
        <v>0</v>
      </c>
    </row>
    <row r="3454" spans="1:15" ht="15" customHeight="1" x14ac:dyDescent="0.25">
      <c r="A3454" s="268" t="s">
        <v>5307</v>
      </c>
      <c r="B3454" s="236" t="s">
        <v>2108</v>
      </c>
      <c r="C3454" s="237" t="s">
        <v>5247</v>
      </c>
      <c r="D3454" s="236" t="s">
        <v>4596</v>
      </c>
      <c r="E3454" s="236"/>
      <c r="F3454" s="292">
        <v>12.05</v>
      </c>
      <c r="G3454" s="333">
        <f>ROUND(SUMIF(Anlagenbewegungsdaten!B:B,A3454,Anlagenbewegungsdaten!C:C),3)</f>
        <v>0</v>
      </c>
      <c r="H3454" s="334">
        <f>IF(ISBLANK(F3454),ROUND(SUMIF(Anlagenbewegungsdaten!B:B,A3454,Anlagenbewegungsdaten!D:D),2),ROUND(G3454*F3454%,2))</f>
        <v>0</v>
      </c>
      <c r="I3454" s="334">
        <f>ROUND((H3454-SUMIF(Anlagenbewegungsdaten!$B:$B,A3454,Anlagenbewegungsdaten!D:D)),3)</f>
        <v>0</v>
      </c>
      <c r="J3454" s="335" t="s">
        <v>5179</v>
      </c>
      <c r="K3454" s="335" t="s">
        <v>5193</v>
      </c>
      <c r="L3454" s="516">
        <v>9.64</v>
      </c>
      <c r="M3454" s="332">
        <f>ROUND(SUMIF(Anlagenbewegungsdaten_AV!B:B,A3454,Anlagenbewegungsdaten_AV!C:C),3)</f>
        <v>0</v>
      </c>
      <c r="N3454" s="330">
        <f>IF(ISBLANK(L3454),ROUND(SUMIF(Anlagenbewegungsdaten_AV!B:B,A3454,Anlagenbewegungsdaten_AV!D:D),2),ROUND(M3454*L3454%,2))</f>
        <v>0</v>
      </c>
      <c r="O3454" s="330">
        <f>ROUND(N3454-SUMIF(Anlagenbewegungsdaten_AV!B:B,A3454,Anlagenbewegungsdaten_AV!D:D),3)</f>
        <v>0</v>
      </c>
    </row>
    <row r="3455" spans="1:15" ht="15" customHeight="1" x14ac:dyDescent="0.25">
      <c r="A3455" s="268" t="s">
        <v>5308</v>
      </c>
      <c r="B3455" s="236" t="s">
        <v>2108</v>
      </c>
      <c r="C3455" s="237" t="s">
        <v>5247</v>
      </c>
      <c r="D3455" s="236" t="s">
        <v>4598</v>
      </c>
      <c r="E3455" s="236"/>
      <c r="F3455" s="292">
        <v>18.05</v>
      </c>
      <c r="G3455" s="333">
        <f>ROUND(SUMIF(Anlagenbewegungsdaten!B:B,A3455,Anlagenbewegungsdaten!C:C),3)</f>
        <v>0</v>
      </c>
      <c r="H3455" s="334">
        <f>IF(ISBLANK(F3455),ROUND(SUMIF(Anlagenbewegungsdaten!B:B,A3455,Anlagenbewegungsdaten!D:D),2),ROUND(G3455*F3455%,2))</f>
        <v>0</v>
      </c>
      <c r="I3455" s="334">
        <f>ROUND((H3455-SUMIF(Anlagenbewegungsdaten!$B:$B,A3455,Anlagenbewegungsdaten!D:D)),3)</f>
        <v>0</v>
      </c>
      <c r="J3455" s="335" t="s">
        <v>5179</v>
      </c>
      <c r="K3455" s="335" t="s">
        <v>5193</v>
      </c>
      <c r="L3455" s="516">
        <v>14.44</v>
      </c>
      <c r="M3455" s="332">
        <f>ROUND(SUMIF(Anlagenbewegungsdaten_AV!B:B,A3455,Anlagenbewegungsdaten_AV!C:C),3)</f>
        <v>0</v>
      </c>
      <c r="N3455" s="330">
        <f>IF(ISBLANK(L3455),ROUND(SUMIF(Anlagenbewegungsdaten_AV!B:B,A3455,Anlagenbewegungsdaten_AV!D:D),2),ROUND(M3455*L3455%,2))</f>
        <v>0</v>
      </c>
      <c r="O3455" s="330">
        <f>ROUND(N3455-SUMIF(Anlagenbewegungsdaten_AV!B:B,A3455,Anlagenbewegungsdaten_AV!D:D),3)</f>
        <v>0</v>
      </c>
    </row>
    <row r="3456" spans="1:15" ht="15" customHeight="1" x14ac:dyDescent="0.25">
      <c r="A3456" s="268" t="s">
        <v>5309</v>
      </c>
      <c r="B3456" s="236" t="s">
        <v>2108</v>
      </c>
      <c r="C3456" s="237" t="s">
        <v>5247</v>
      </c>
      <c r="D3456" s="236" t="s">
        <v>4600</v>
      </c>
      <c r="E3456" s="236"/>
      <c r="F3456" s="292">
        <v>20.05</v>
      </c>
      <c r="G3456" s="333">
        <f>ROUND(SUMIF(Anlagenbewegungsdaten!B:B,A3456,Anlagenbewegungsdaten!C:C),3)</f>
        <v>0</v>
      </c>
      <c r="H3456" s="334">
        <f>IF(ISBLANK(F3456),ROUND(SUMIF(Anlagenbewegungsdaten!B:B,A3456,Anlagenbewegungsdaten!D:D),2),ROUND(G3456*F3456%,2))</f>
        <v>0</v>
      </c>
      <c r="I3456" s="334">
        <f>ROUND((H3456-SUMIF(Anlagenbewegungsdaten!$B:$B,A3456,Anlagenbewegungsdaten!D:D)),3)</f>
        <v>0</v>
      </c>
      <c r="J3456" s="335" t="s">
        <v>5179</v>
      </c>
      <c r="K3456" s="335" t="s">
        <v>5193</v>
      </c>
      <c r="L3456" s="516">
        <v>16.04</v>
      </c>
      <c r="M3456" s="332">
        <f>ROUND(SUMIF(Anlagenbewegungsdaten_AV!B:B,A3456,Anlagenbewegungsdaten_AV!C:C),3)</f>
        <v>0</v>
      </c>
      <c r="N3456" s="330">
        <f>IF(ISBLANK(L3456),ROUND(SUMIF(Anlagenbewegungsdaten_AV!B:B,A3456,Anlagenbewegungsdaten_AV!D:D),2),ROUND(M3456*L3456%,2))</f>
        <v>0</v>
      </c>
      <c r="O3456" s="330">
        <f>ROUND(N3456-SUMIF(Anlagenbewegungsdaten_AV!B:B,A3456,Anlagenbewegungsdaten_AV!D:D),3)</f>
        <v>0</v>
      </c>
    </row>
    <row r="3457" spans="1:15" ht="15" customHeight="1" x14ac:dyDescent="0.25">
      <c r="A3457" s="268" t="s">
        <v>5310</v>
      </c>
      <c r="B3457" s="236" t="s">
        <v>2108</v>
      </c>
      <c r="C3457" s="237" t="s">
        <v>5247</v>
      </c>
      <c r="D3457" s="236" t="s">
        <v>4602</v>
      </c>
      <c r="E3457" s="236"/>
      <c r="F3457" s="292">
        <v>20.05</v>
      </c>
      <c r="G3457" s="333">
        <f>ROUND(SUMIF(Anlagenbewegungsdaten!B:B,A3457,Anlagenbewegungsdaten!C:C),3)</f>
        <v>0</v>
      </c>
      <c r="H3457" s="334">
        <f>IF(ISBLANK(F3457),ROUND(SUMIF(Anlagenbewegungsdaten!B:B,A3457,Anlagenbewegungsdaten!D:D),2),ROUND(G3457*F3457%,2))</f>
        <v>0</v>
      </c>
      <c r="I3457" s="334">
        <f>ROUND((H3457-SUMIF(Anlagenbewegungsdaten!$B:$B,A3457,Anlagenbewegungsdaten!D:D)),3)</f>
        <v>0</v>
      </c>
      <c r="J3457" s="335" t="s">
        <v>5179</v>
      </c>
      <c r="K3457" s="335" t="s">
        <v>5193</v>
      </c>
      <c r="L3457" s="516">
        <v>16.04</v>
      </c>
      <c r="M3457" s="332">
        <f>ROUND(SUMIF(Anlagenbewegungsdaten_AV!B:B,A3457,Anlagenbewegungsdaten_AV!C:C),3)</f>
        <v>0</v>
      </c>
      <c r="N3457" s="330">
        <f>IF(ISBLANK(L3457),ROUND(SUMIF(Anlagenbewegungsdaten_AV!B:B,A3457,Anlagenbewegungsdaten_AV!D:D),2),ROUND(M3457*L3457%,2))</f>
        <v>0</v>
      </c>
      <c r="O3457" s="330">
        <f>ROUND(N3457-SUMIF(Anlagenbewegungsdaten_AV!B:B,A3457,Anlagenbewegungsdaten_AV!D:D),3)</f>
        <v>0</v>
      </c>
    </row>
    <row r="3458" spans="1:15" ht="15" customHeight="1" x14ac:dyDescent="0.25">
      <c r="A3458" s="268" t="s">
        <v>5311</v>
      </c>
      <c r="B3458" s="236" t="s">
        <v>2108</v>
      </c>
      <c r="C3458" s="237" t="s">
        <v>5247</v>
      </c>
      <c r="D3458" s="236" t="s">
        <v>4604</v>
      </c>
      <c r="E3458" s="236"/>
      <c r="F3458" s="292">
        <v>14.99</v>
      </c>
      <c r="G3458" s="333">
        <f>ROUND(SUMIF(Anlagenbewegungsdaten!B:B,A3458,Anlagenbewegungsdaten!C:C),3)</f>
        <v>0</v>
      </c>
      <c r="H3458" s="334">
        <f>IF(ISBLANK(F3458),ROUND(SUMIF(Anlagenbewegungsdaten!B:B,A3458,Anlagenbewegungsdaten!D:D),2),ROUND(G3458*F3458%,2))</f>
        <v>0</v>
      </c>
      <c r="I3458" s="334">
        <f>ROUND((H3458-SUMIF(Anlagenbewegungsdaten!$B:$B,A3458,Anlagenbewegungsdaten!D:D)),3)</f>
        <v>0</v>
      </c>
      <c r="J3458" s="335" t="s">
        <v>5179</v>
      </c>
      <c r="K3458" s="335" t="s">
        <v>5193</v>
      </c>
      <c r="L3458" s="516">
        <v>11.99</v>
      </c>
      <c r="M3458" s="332">
        <f>ROUND(SUMIF(Anlagenbewegungsdaten_AV!B:B,A3458,Anlagenbewegungsdaten_AV!C:C),3)</f>
        <v>0</v>
      </c>
      <c r="N3458" s="330">
        <f>IF(ISBLANK(L3458),ROUND(SUMIF(Anlagenbewegungsdaten_AV!B:B,A3458,Anlagenbewegungsdaten_AV!D:D),2),ROUND(M3458*L3458%,2))</f>
        <v>0</v>
      </c>
      <c r="O3458" s="330">
        <f>ROUND(N3458-SUMIF(Anlagenbewegungsdaten_AV!B:B,A3458,Anlagenbewegungsdaten_AV!D:D),3)</f>
        <v>0</v>
      </c>
    </row>
    <row r="3459" spans="1:15" ht="15" customHeight="1" x14ac:dyDescent="0.25">
      <c r="A3459" s="268" t="s">
        <v>5312</v>
      </c>
      <c r="B3459" s="236" t="s">
        <v>2108</v>
      </c>
      <c r="C3459" s="237" t="s">
        <v>5247</v>
      </c>
      <c r="D3459" s="236" t="s">
        <v>4606</v>
      </c>
      <c r="E3459" s="236"/>
      <c r="F3459" s="292">
        <v>20.990000000000002</v>
      </c>
      <c r="G3459" s="333">
        <f>ROUND(SUMIF(Anlagenbewegungsdaten!B:B,A3459,Anlagenbewegungsdaten!C:C),3)</f>
        <v>0</v>
      </c>
      <c r="H3459" s="334">
        <f>IF(ISBLANK(F3459),ROUND(SUMIF(Anlagenbewegungsdaten!B:B,A3459,Anlagenbewegungsdaten!D:D),2),ROUND(G3459*F3459%,2))</f>
        <v>0</v>
      </c>
      <c r="I3459" s="334">
        <f>ROUND((H3459-SUMIF(Anlagenbewegungsdaten!$B:$B,A3459,Anlagenbewegungsdaten!D:D)),3)</f>
        <v>0</v>
      </c>
      <c r="J3459" s="335" t="s">
        <v>5179</v>
      </c>
      <c r="K3459" s="335" t="s">
        <v>5193</v>
      </c>
      <c r="L3459" s="516">
        <v>16.79</v>
      </c>
      <c r="M3459" s="332">
        <f>ROUND(SUMIF(Anlagenbewegungsdaten_AV!B:B,A3459,Anlagenbewegungsdaten_AV!C:C),3)</f>
        <v>0</v>
      </c>
      <c r="N3459" s="330">
        <f>IF(ISBLANK(L3459),ROUND(SUMIF(Anlagenbewegungsdaten_AV!B:B,A3459,Anlagenbewegungsdaten_AV!D:D),2),ROUND(M3459*L3459%,2))</f>
        <v>0</v>
      </c>
      <c r="O3459" s="330">
        <f>ROUND(N3459-SUMIF(Anlagenbewegungsdaten_AV!B:B,A3459,Anlagenbewegungsdaten_AV!D:D),3)</f>
        <v>0</v>
      </c>
    </row>
    <row r="3460" spans="1:15" ht="15" customHeight="1" x14ac:dyDescent="0.25">
      <c r="A3460" s="268" t="s">
        <v>5313</v>
      </c>
      <c r="B3460" s="236" t="s">
        <v>2108</v>
      </c>
      <c r="C3460" s="237" t="s">
        <v>5247</v>
      </c>
      <c r="D3460" s="236" t="s">
        <v>4608</v>
      </c>
      <c r="E3460" s="236"/>
      <c r="F3460" s="292">
        <v>22.990000000000002</v>
      </c>
      <c r="G3460" s="333">
        <f>ROUND(SUMIF(Anlagenbewegungsdaten!B:B,A3460,Anlagenbewegungsdaten!C:C),3)</f>
        <v>0</v>
      </c>
      <c r="H3460" s="334">
        <f>IF(ISBLANK(F3460),ROUND(SUMIF(Anlagenbewegungsdaten!B:B,A3460,Anlagenbewegungsdaten!D:D),2),ROUND(G3460*F3460%,2))</f>
        <v>0</v>
      </c>
      <c r="I3460" s="334">
        <f>ROUND((H3460-SUMIF(Anlagenbewegungsdaten!$B:$B,A3460,Anlagenbewegungsdaten!D:D)),3)</f>
        <v>0</v>
      </c>
      <c r="J3460" s="335" t="s">
        <v>5179</v>
      </c>
      <c r="K3460" s="335" t="s">
        <v>5193</v>
      </c>
      <c r="L3460" s="516">
        <v>18.39</v>
      </c>
      <c r="M3460" s="332">
        <f>ROUND(SUMIF(Anlagenbewegungsdaten_AV!B:B,A3460,Anlagenbewegungsdaten_AV!C:C),3)</f>
        <v>0</v>
      </c>
      <c r="N3460" s="330">
        <f>IF(ISBLANK(L3460),ROUND(SUMIF(Anlagenbewegungsdaten_AV!B:B,A3460,Anlagenbewegungsdaten_AV!D:D),2),ROUND(M3460*L3460%,2))</f>
        <v>0</v>
      </c>
      <c r="O3460" s="330">
        <f>ROUND(N3460-SUMIF(Anlagenbewegungsdaten_AV!B:B,A3460,Anlagenbewegungsdaten_AV!D:D),3)</f>
        <v>0</v>
      </c>
    </row>
    <row r="3461" spans="1:15" ht="15" customHeight="1" x14ac:dyDescent="0.25">
      <c r="A3461" s="268" t="s">
        <v>5314</v>
      </c>
      <c r="B3461" s="236" t="s">
        <v>2108</v>
      </c>
      <c r="C3461" s="237" t="s">
        <v>5247</v>
      </c>
      <c r="D3461" s="236" t="s">
        <v>4610</v>
      </c>
      <c r="E3461" s="236"/>
      <c r="F3461" s="292">
        <v>22.990000000000002</v>
      </c>
      <c r="G3461" s="333">
        <f>ROUND(SUMIF(Anlagenbewegungsdaten!B:B,A3461,Anlagenbewegungsdaten!C:C),3)</f>
        <v>0</v>
      </c>
      <c r="H3461" s="334">
        <f>IF(ISBLANK(F3461),ROUND(SUMIF(Anlagenbewegungsdaten!B:B,A3461,Anlagenbewegungsdaten!D:D),2),ROUND(G3461*F3461%,2))</f>
        <v>0</v>
      </c>
      <c r="I3461" s="334">
        <f>ROUND((H3461-SUMIF(Anlagenbewegungsdaten!$B:$B,A3461,Anlagenbewegungsdaten!D:D)),3)</f>
        <v>0</v>
      </c>
      <c r="J3461" s="335" t="s">
        <v>5179</v>
      </c>
      <c r="K3461" s="335" t="s">
        <v>5193</v>
      </c>
      <c r="L3461" s="516">
        <v>18.39</v>
      </c>
      <c r="M3461" s="332">
        <f>ROUND(SUMIF(Anlagenbewegungsdaten_AV!B:B,A3461,Anlagenbewegungsdaten_AV!C:C),3)</f>
        <v>0</v>
      </c>
      <c r="N3461" s="330">
        <f>IF(ISBLANK(L3461),ROUND(SUMIF(Anlagenbewegungsdaten_AV!B:B,A3461,Anlagenbewegungsdaten_AV!D:D),2),ROUND(M3461*L3461%,2))</f>
        <v>0</v>
      </c>
      <c r="O3461" s="330">
        <f>ROUND(N3461-SUMIF(Anlagenbewegungsdaten_AV!B:B,A3461,Anlagenbewegungsdaten_AV!D:D),3)</f>
        <v>0</v>
      </c>
    </row>
    <row r="3462" spans="1:15" ht="15" customHeight="1" x14ac:dyDescent="0.25">
      <c r="A3462" s="268" t="s">
        <v>5315</v>
      </c>
      <c r="B3462" s="236" t="s">
        <v>2108</v>
      </c>
      <c r="C3462" s="237" t="s">
        <v>5247</v>
      </c>
      <c r="D3462" s="236" t="s">
        <v>4612</v>
      </c>
      <c r="E3462" s="236"/>
      <c r="F3462" s="292">
        <v>14.010000000000002</v>
      </c>
      <c r="G3462" s="333">
        <f>ROUND(SUMIF(Anlagenbewegungsdaten!B:B,A3462,Anlagenbewegungsdaten!C:C),3)</f>
        <v>0</v>
      </c>
      <c r="H3462" s="334">
        <f>IF(ISBLANK(F3462),ROUND(SUMIF(Anlagenbewegungsdaten!B:B,A3462,Anlagenbewegungsdaten!D:D),2),ROUND(G3462*F3462%,2))</f>
        <v>0</v>
      </c>
      <c r="I3462" s="334">
        <f>ROUND((H3462-SUMIF(Anlagenbewegungsdaten!$B:$B,A3462,Anlagenbewegungsdaten!D:D)),3)</f>
        <v>0</v>
      </c>
      <c r="J3462" s="335" t="s">
        <v>5179</v>
      </c>
      <c r="K3462" s="335" t="s">
        <v>5193</v>
      </c>
      <c r="L3462" s="516">
        <v>11.21</v>
      </c>
      <c r="M3462" s="332">
        <f>ROUND(SUMIF(Anlagenbewegungsdaten_AV!B:B,A3462,Anlagenbewegungsdaten_AV!C:C),3)</f>
        <v>0</v>
      </c>
      <c r="N3462" s="330">
        <f>IF(ISBLANK(L3462),ROUND(SUMIF(Anlagenbewegungsdaten_AV!B:B,A3462,Anlagenbewegungsdaten_AV!D:D),2),ROUND(M3462*L3462%,2))</f>
        <v>0</v>
      </c>
      <c r="O3462" s="330">
        <f>ROUND(N3462-SUMIF(Anlagenbewegungsdaten_AV!B:B,A3462,Anlagenbewegungsdaten_AV!D:D),3)</f>
        <v>0</v>
      </c>
    </row>
    <row r="3463" spans="1:15" ht="15" customHeight="1" x14ac:dyDescent="0.25">
      <c r="A3463" s="268" t="s">
        <v>5316</v>
      </c>
      <c r="B3463" s="236" t="s">
        <v>2108</v>
      </c>
      <c r="C3463" s="237" t="s">
        <v>5247</v>
      </c>
      <c r="D3463" s="236" t="s">
        <v>4614</v>
      </c>
      <c r="E3463" s="236"/>
      <c r="F3463" s="292">
        <v>20.010000000000002</v>
      </c>
      <c r="G3463" s="333">
        <f>ROUND(SUMIF(Anlagenbewegungsdaten!B:B,A3463,Anlagenbewegungsdaten!C:C),3)</f>
        <v>0</v>
      </c>
      <c r="H3463" s="334">
        <f>IF(ISBLANK(F3463),ROUND(SUMIF(Anlagenbewegungsdaten!B:B,A3463,Anlagenbewegungsdaten!D:D),2),ROUND(G3463*F3463%,2))</f>
        <v>0</v>
      </c>
      <c r="I3463" s="334">
        <f>ROUND((H3463-SUMIF(Anlagenbewegungsdaten!$B:$B,A3463,Anlagenbewegungsdaten!D:D)),3)</f>
        <v>0</v>
      </c>
      <c r="J3463" s="335" t="s">
        <v>5179</v>
      </c>
      <c r="K3463" s="335" t="s">
        <v>5193</v>
      </c>
      <c r="L3463" s="516">
        <v>16.010000000000002</v>
      </c>
      <c r="M3463" s="332">
        <f>ROUND(SUMIF(Anlagenbewegungsdaten_AV!B:B,A3463,Anlagenbewegungsdaten_AV!C:C),3)</f>
        <v>0</v>
      </c>
      <c r="N3463" s="330">
        <f>IF(ISBLANK(L3463),ROUND(SUMIF(Anlagenbewegungsdaten_AV!B:B,A3463,Anlagenbewegungsdaten_AV!D:D),2),ROUND(M3463*L3463%,2))</f>
        <v>0</v>
      </c>
      <c r="O3463" s="330">
        <f>ROUND(N3463-SUMIF(Anlagenbewegungsdaten_AV!B:B,A3463,Anlagenbewegungsdaten_AV!D:D),3)</f>
        <v>0</v>
      </c>
    </row>
    <row r="3464" spans="1:15" ht="15" customHeight="1" x14ac:dyDescent="0.25">
      <c r="A3464" s="268" t="s">
        <v>5317</v>
      </c>
      <c r="B3464" s="236" t="s">
        <v>2108</v>
      </c>
      <c r="C3464" s="237" t="s">
        <v>5247</v>
      </c>
      <c r="D3464" s="236" t="s">
        <v>4616</v>
      </c>
      <c r="E3464" s="236"/>
      <c r="F3464" s="292">
        <v>22.01</v>
      </c>
      <c r="G3464" s="333">
        <f>ROUND(SUMIF(Anlagenbewegungsdaten!B:B,A3464,Anlagenbewegungsdaten!C:C),3)</f>
        <v>0</v>
      </c>
      <c r="H3464" s="334">
        <f>IF(ISBLANK(F3464),ROUND(SUMIF(Anlagenbewegungsdaten!B:B,A3464,Anlagenbewegungsdaten!D:D),2),ROUND(G3464*F3464%,2))</f>
        <v>0</v>
      </c>
      <c r="I3464" s="334">
        <f>ROUND((H3464-SUMIF(Anlagenbewegungsdaten!$B:$B,A3464,Anlagenbewegungsdaten!D:D)),3)</f>
        <v>0</v>
      </c>
      <c r="J3464" s="335" t="s">
        <v>5179</v>
      </c>
      <c r="K3464" s="335" t="s">
        <v>5193</v>
      </c>
      <c r="L3464" s="516">
        <v>17.61</v>
      </c>
      <c r="M3464" s="332">
        <f>ROUND(SUMIF(Anlagenbewegungsdaten_AV!B:B,A3464,Anlagenbewegungsdaten_AV!C:C),3)</f>
        <v>0</v>
      </c>
      <c r="N3464" s="330">
        <f>IF(ISBLANK(L3464),ROUND(SUMIF(Anlagenbewegungsdaten_AV!B:B,A3464,Anlagenbewegungsdaten_AV!D:D),2),ROUND(M3464*L3464%,2))</f>
        <v>0</v>
      </c>
      <c r="O3464" s="330">
        <f>ROUND(N3464-SUMIF(Anlagenbewegungsdaten_AV!B:B,A3464,Anlagenbewegungsdaten_AV!D:D),3)</f>
        <v>0</v>
      </c>
    </row>
    <row r="3465" spans="1:15" ht="15" customHeight="1" x14ac:dyDescent="0.25">
      <c r="A3465" s="268" t="s">
        <v>5318</v>
      </c>
      <c r="B3465" s="236" t="s">
        <v>2108</v>
      </c>
      <c r="C3465" s="237" t="s">
        <v>5247</v>
      </c>
      <c r="D3465" s="236" t="s">
        <v>4618</v>
      </c>
      <c r="E3465" s="236"/>
      <c r="F3465" s="292">
        <v>22.01</v>
      </c>
      <c r="G3465" s="333">
        <f>ROUND(SUMIF(Anlagenbewegungsdaten!B:B,A3465,Anlagenbewegungsdaten!C:C),3)</f>
        <v>0</v>
      </c>
      <c r="H3465" s="334">
        <f>IF(ISBLANK(F3465),ROUND(SUMIF(Anlagenbewegungsdaten!B:B,A3465,Anlagenbewegungsdaten!D:D),2),ROUND(G3465*F3465%,2))</f>
        <v>0</v>
      </c>
      <c r="I3465" s="334">
        <f>ROUND((H3465-SUMIF(Anlagenbewegungsdaten!$B:$B,A3465,Anlagenbewegungsdaten!D:D)),3)</f>
        <v>0</v>
      </c>
      <c r="J3465" s="335" t="s">
        <v>5179</v>
      </c>
      <c r="K3465" s="335" t="s">
        <v>5193</v>
      </c>
      <c r="L3465" s="516">
        <v>17.61</v>
      </c>
      <c r="M3465" s="332">
        <f>ROUND(SUMIF(Anlagenbewegungsdaten_AV!B:B,A3465,Anlagenbewegungsdaten_AV!C:C),3)</f>
        <v>0</v>
      </c>
      <c r="N3465" s="330">
        <f>IF(ISBLANK(L3465),ROUND(SUMIF(Anlagenbewegungsdaten_AV!B:B,A3465,Anlagenbewegungsdaten_AV!D:D),2),ROUND(M3465*L3465%,2))</f>
        <v>0</v>
      </c>
      <c r="O3465" s="330">
        <f>ROUND(N3465-SUMIF(Anlagenbewegungsdaten_AV!B:B,A3465,Anlagenbewegungsdaten_AV!D:D),3)</f>
        <v>0</v>
      </c>
    </row>
    <row r="3466" spans="1:15" ht="15" customHeight="1" x14ac:dyDescent="0.25">
      <c r="A3466" s="268" t="s">
        <v>5319</v>
      </c>
      <c r="B3466" s="236" t="s">
        <v>2108</v>
      </c>
      <c r="C3466" s="237" t="s">
        <v>5247</v>
      </c>
      <c r="D3466" s="236" t="s">
        <v>4620</v>
      </c>
      <c r="E3466" s="236"/>
      <c r="F3466" s="292">
        <v>13.030000000000001</v>
      </c>
      <c r="G3466" s="333">
        <f>ROUND(SUMIF(Anlagenbewegungsdaten!B:B,A3466,Anlagenbewegungsdaten!C:C),3)</f>
        <v>0</v>
      </c>
      <c r="H3466" s="334">
        <f>IF(ISBLANK(F3466),ROUND(SUMIF(Anlagenbewegungsdaten!B:B,A3466,Anlagenbewegungsdaten!D:D),2),ROUND(G3466*F3466%,2))</f>
        <v>0</v>
      </c>
      <c r="I3466" s="334">
        <f>ROUND((H3466-SUMIF(Anlagenbewegungsdaten!$B:$B,A3466,Anlagenbewegungsdaten!D:D)),3)</f>
        <v>0</v>
      </c>
      <c r="J3466" s="335" t="s">
        <v>5179</v>
      </c>
      <c r="K3466" s="335" t="s">
        <v>5193</v>
      </c>
      <c r="L3466" s="516">
        <v>10.42</v>
      </c>
      <c r="M3466" s="332">
        <f>ROUND(SUMIF(Anlagenbewegungsdaten_AV!B:B,A3466,Anlagenbewegungsdaten_AV!C:C),3)</f>
        <v>0</v>
      </c>
      <c r="N3466" s="330">
        <f>IF(ISBLANK(L3466),ROUND(SUMIF(Anlagenbewegungsdaten_AV!B:B,A3466,Anlagenbewegungsdaten_AV!D:D),2),ROUND(M3466*L3466%,2))</f>
        <v>0</v>
      </c>
      <c r="O3466" s="330">
        <f>ROUND(N3466-SUMIF(Anlagenbewegungsdaten_AV!B:B,A3466,Anlagenbewegungsdaten_AV!D:D),3)</f>
        <v>0</v>
      </c>
    </row>
    <row r="3467" spans="1:15" ht="15" customHeight="1" x14ac:dyDescent="0.25">
      <c r="A3467" s="268" t="s">
        <v>5320</v>
      </c>
      <c r="B3467" s="236" t="s">
        <v>2108</v>
      </c>
      <c r="C3467" s="237" t="s">
        <v>5247</v>
      </c>
      <c r="D3467" s="236" t="s">
        <v>4622</v>
      </c>
      <c r="E3467" s="236"/>
      <c r="F3467" s="292">
        <v>19.03</v>
      </c>
      <c r="G3467" s="333">
        <f>ROUND(SUMIF(Anlagenbewegungsdaten!B:B,A3467,Anlagenbewegungsdaten!C:C),3)</f>
        <v>0</v>
      </c>
      <c r="H3467" s="334">
        <f>IF(ISBLANK(F3467),ROUND(SUMIF(Anlagenbewegungsdaten!B:B,A3467,Anlagenbewegungsdaten!D:D),2),ROUND(G3467*F3467%,2))</f>
        <v>0</v>
      </c>
      <c r="I3467" s="334">
        <f>ROUND((H3467-SUMIF(Anlagenbewegungsdaten!$B:$B,A3467,Anlagenbewegungsdaten!D:D)),3)</f>
        <v>0</v>
      </c>
      <c r="J3467" s="335" t="s">
        <v>5179</v>
      </c>
      <c r="K3467" s="335" t="s">
        <v>5193</v>
      </c>
      <c r="L3467" s="516">
        <v>15.22</v>
      </c>
      <c r="M3467" s="332">
        <f>ROUND(SUMIF(Anlagenbewegungsdaten_AV!B:B,A3467,Anlagenbewegungsdaten_AV!C:C),3)</f>
        <v>0</v>
      </c>
      <c r="N3467" s="330">
        <f>IF(ISBLANK(L3467),ROUND(SUMIF(Anlagenbewegungsdaten_AV!B:B,A3467,Anlagenbewegungsdaten_AV!D:D),2),ROUND(M3467*L3467%,2))</f>
        <v>0</v>
      </c>
      <c r="O3467" s="330">
        <f>ROUND(N3467-SUMIF(Anlagenbewegungsdaten_AV!B:B,A3467,Anlagenbewegungsdaten_AV!D:D),3)</f>
        <v>0</v>
      </c>
    </row>
    <row r="3468" spans="1:15" ht="15" customHeight="1" x14ac:dyDescent="0.25">
      <c r="A3468" s="268" t="s">
        <v>5321</v>
      </c>
      <c r="B3468" s="236" t="s">
        <v>2108</v>
      </c>
      <c r="C3468" s="237" t="s">
        <v>5247</v>
      </c>
      <c r="D3468" s="236" t="s">
        <v>4624</v>
      </c>
      <c r="E3468" s="236"/>
      <c r="F3468" s="292">
        <v>21.03</v>
      </c>
      <c r="G3468" s="333">
        <f>ROUND(SUMIF(Anlagenbewegungsdaten!B:B,A3468,Anlagenbewegungsdaten!C:C),3)</f>
        <v>0</v>
      </c>
      <c r="H3468" s="334">
        <f>IF(ISBLANK(F3468),ROUND(SUMIF(Anlagenbewegungsdaten!B:B,A3468,Anlagenbewegungsdaten!D:D),2),ROUND(G3468*F3468%,2))</f>
        <v>0</v>
      </c>
      <c r="I3468" s="334">
        <f>ROUND((H3468-SUMIF(Anlagenbewegungsdaten!$B:$B,A3468,Anlagenbewegungsdaten!D:D)),3)</f>
        <v>0</v>
      </c>
      <c r="J3468" s="335" t="s">
        <v>5179</v>
      </c>
      <c r="K3468" s="335" t="s">
        <v>5193</v>
      </c>
      <c r="L3468" s="516">
        <v>16.82</v>
      </c>
      <c r="M3468" s="332">
        <f>ROUND(SUMIF(Anlagenbewegungsdaten_AV!B:B,A3468,Anlagenbewegungsdaten_AV!C:C),3)</f>
        <v>0</v>
      </c>
      <c r="N3468" s="330">
        <f>IF(ISBLANK(L3468),ROUND(SUMIF(Anlagenbewegungsdaten_AV!B:B,A3468,Anlagenbewegungsdaten_AV!D:D),2),ROUND(M3468*L3468%,2))</f>
        <v>0</v>
      </c>
      <c r="O3468" s="330">
        <f>ROUND(N3468-SUMIF(Anlagenbewegungsdaten_AV!B:B,A3468,Anlagenbewegungsdaten_AV!D:D),3)</f>
        <v>0</v>
      </c>
    </row>
    <row r="3469" spans="1:15" ht="15" customHeight="1" x14ac:dyDescent="0.25">
      <c r="A3469" s="268" t="s">
        <v>5322</v>
      </c>
      <c r="B3469" s="236" t="s">
        <v>2108</v>
      </c>
      <c r="C3469" s="237" t="s">
        <v>5247</v>
      </c>
      <c r="D3469" s="236" t="s">
        <v>4626</v>
      </c>
      <c r="E3469" s="236"/>
      <c r="F3469" s="292">
        <v>21.03</v>
      </c>
      <c r="G3469" s="333">
        <f>ROUND(SUMIF(Anlagenbewegungsdaten!B:B,A3469,Anlagenbewegungsdaten!C:C),3)</f>
        <v>0</v>
      </c>
      <c r="H3469" s="334">
        <f>IF(ISBLANK(F3469),ROUND(SUMIF(Anlagenbewegungsdaten!B:B,A3469,Anlagenbewegungsdaten!D:D),2),ROUND(G3469*F3469%,2))</f>
        <v>0</v>
      </c>
      <c r="I3469" s="334">
        <f>ROUND((H3469-SUMIF(Anlagenbewegungsdaten!$B:$B,A3469,Anlagenbewegungsdaten!D:D)),3)</f>
        <v>0</v>
      </c>
      <c r="J3469" s="335" t="s">
        <v>5179</v>
      </c>
      <c r="K3469" s="335" t="s">
        <v>5193</v>
      </c>
      <c r="L3469" s="516">
        <v>16.82</v>
      </c>
      <c r="M3469" s="332">
        <f>ROUND(SUMIF(Anlagenbewegungsdaten_AV!B:B,A3469,Anlagenbewegungsdaten_AV!C:C),3)</f>
        <v>0</v>
      </c>
      <c r="N3469" s="330">
        <f>IF(ISBLANK(L3469),ROUND(SUMIF(Anlagenbewegungsdaten_AV!B:B,A3469,Anlagenbewegungsdaten_AV!D:D),2),ROUND(M3469*L3469%,2))</f>
        <v>0</v>
      </c>
      <c r="O3469" s="330">
        <f>ROUND(N3469-SUMIF(Anlagenbewegungsdaten_AV!B:B,A3469,Anlagenbewegungsdaten_AV!D:D),3)</f>
        <v>0</v>
      </c>
    </row>
    <row r="3470" spans="1:15" ht="15" customHeight="1" x14ac:dyDescent="0.25">
      <c r="A3470" s="268" t="s">
        <v>5323</v>
      </c>
      <c r="B3470" s="236" t="s">
        <v>2108</v>
      </c>
      <c r="C3470" s="237" t="s">
        <v>5247</v>
      </c>
      <c r="D3470" s="236" t="s">
        <v>4628</v>
      </c>
      <c r="E3470" s="236"/>
      <c r="F3470" s="292">
        <v>10.78</v>
      </c>
      <c r="G3470" s="333">
        <f>ROUND(SUMIF(Anlagenbewegungsdaten!B:B,A3470,Anlagenbewegungsdaten!C:C),3)</f>
        <v>0</v>
      </c>
      <c r="H3470" s="334">
        <f>IF(ISBLANK(F3470),ROUND(SUMIF(Anlagenbewegungsdaten!B:B,A3470,Anlagenbewegungsdaten!D:D),2),ROUND(G3470*F3470%,2))</f>
        <v>0</v>
      </c>
      <c r="I3470" s="334">
        <f>ROUND((H3470-SUMIF(Anlagenbewegungsdaten!$B:$B,A3470,Anlagenbewegungsdaten!D:D)),3)</f>
        <v>0</v>
      </c>
      <c r="J3470" s="335" t="s">
        <v>5179</v>
      </c>
      <c r="K3470" s="335" t="s">
        <v>5193</v>
      </c>
      <c r="L3470" s="516">
        <v>8.6199999999999992</v>
      </c>
      <c r="M3470" s="332">
        <f>ROUND(SUMIF(Anlagenbewegungsdaten_AV!B:B,A3470,Anlagenbewegungsdaten_AV!C:C),3)</f>
        <v>0</v>
      </c>
      <c r="N3470" s="330">
        <f>IF(ISBLANK(L3470),ROUND(SUMIF(Anlagenbewegungsdaten_AV!B:B,A3470,Anlagenbewegungsdaten_AV!D:D),2),ROUND(M3470*L3470%,2))</f>
        <v>0</v>
      </c>
      <c r="O3470" s="330">
        <f>ROUND(N3470-SUMIF(Anlagenbewegungsdaten_AV!B:B,A3470,Anlagenbewegungsdaten_AV!D:D),3)</f>
        <v>0</v>
      </c>
    </row>
    <row r="3471" spans="1:15" ht="15" customHeight="1" x14ac:dyDescent="0.25">
      <c r="A3471" s="268" t="s">
        <v>5324</v>
      </c>
      <c r="B3471" s="236" t="s">
        <v>2108</v>
      </c>
      <c r="C3471" s="237" t="s">
        <v>5247</v>
      </c>
      <c r="D3471" s="236" t="s">
        <v>4630</v>
      </c>
      <c r="E3471" s="236"/>
      <c r="F3471" s="292">
        <v>15.78</v>
      </c>
      <c r="G3471" s="333">
        <f>ROUND(SUMIF(Anlagenbewegungsdaten!B:B,A3471,Anlagenbewegungsdaten!C:C),3)</f>
        <v>0</v>
      </c>
      <c r="H3471" s="334">
        <f>IF(ISBLANK(F3471),ROUND(SUMIF(Anlagenbewegungsdaten!B:B,A3471,Anlagenbewegungsdaten!D:D),2),ROUND(G3471*F3471%,2))</f>
        <v>0</v>
      </c>
      <c r="I3471" s="334">
        <f>ROUND((H3471-SUMIF(Anlagenbewegungsdaten!$B:$B,A3471,Anlagenbewegungsdaten!D:D)),3)</f>
        <v>0</v>
      </c>
      <c r="J3471" s="335" t="s">
        <v>5179</v>
      </c>
      <c r="K3471" s="335" t="s">
        <v>5193</v>
      </c>
      <c r="L3471" s="516">
        <v>12.62</v>
      </c>
      <c r="M3471" s="332">
        <f>ROUND(SUMIF(Anlagenbewegungsdaten_AV!B:B,A3471,Anlagenbewegungsdaten_AV!C:C),3)</f>
        <v>0</v>
      </c>
      <c r="N3471" s="330">
        <f>IF(ISBLANK(L3471),ROUND(SUMIF(Anlagenbewegungsdaten_AV!B:B,A3471,Anlagenbewegungsdaten_AV!D:D),2),ROUND(M3471*L3471%,2))</f>
        <v>0</v>
      </c>
      <c r="O3471" s="330">
        <f>ROUND(N3471-SUMIF(Anlagenbewegungsdaten_AV!B:B,A3471,Anlagenbewegungsdaten_AV!D:D),3)</f>
        <v>0</v>
      </c>
    </row>
    <row r="3472" spans="1:15" ht="15" customHeight="1" x14ac:dyDescent="0.25">
      <c r="A3472" s="268" t="s">
        <v>5325</v>
      </c>
      <c r="B3472" s="236" t="s">
        <v>2108</v>
      </c>
      <c r="C3472" s="237" t="s">
        <v>5247</v>
      </c>
      <c r="D3472" s="236" t="s">
        <v>4632</v>
      </c>
      <c r="E3472" s="236"/>
      <c r="F3472" s="292">
        <v>13.28</v>
      </c>
      <c r="G3472" s="333">
        <f>ROUND(SUMIF(Anlagenbewegungsdaten!B:B,A3472,Anlagenbewegungsdaten!C:C),3)</f>
        <v>0</v>
      </c>
      <c r="H3472" s="334">
        <f>IF(ISBLANK(F3472),ROUND(SUMIF(Anlagenbewegungsdaten!B:B,A3472,Anlagenbewegungsdaten!D:D),2),ROUND(G3472*F3472%,2))</f>
        <v>0</v>
      </c>
      <c r="I3472" s="334">
        <f>ROUND((H3472-SUMIF(Anlagenbewegungsdaten!$B:$B,A3472,Anlagenbewegungsdaten!D:D)),3)</f>
        <v>0</v>
      </c>
      <c r="J3472" s="335" t="s">
        <v>5179</v>
      </c>
      <c r="K3472" s="335" t="s">
        <v>5193</v>
      </c>
      <c r="L3472" s="516">
        <v>10.62</v>
      </c>
      <c r="M3472" s="332">
        <f>ROUND(SUMIF(Anlagenbewegungsdaten_AV!B:B,A3472,Anlagenbewegungsdaten_AV!C:C),3)</f>
        <v>0</v>
      </c>
      <c r="N3472" s="330">
        <f>IF(ISBLANK(L3472),ROUND(SUMIF(Anlagenbewegungsdaten_AV!B:B,A3472,Anlagenbewegungsdaten_AV!D:D),2),ROUND(M3472*L3472%,2))</f>
        <v>0</v>
      </c>
      <c r="O3472" s="330">
        <f>ROUND(N3472-SUMIF(Anlagenbewegungsdaten_AV!B:B,A3472,Anlagenbewegungsdaten_AV!D:D),3)</f>
        <v>0</v>
      </c>
    </row>
    <row r="3473" spans="1:15" ht="15" customHeight="1" x14ac:dyDescent="0.25">
      <c r="A3473" s="268" t="s">
        <v>5326</v>
      </c>
      <c r="B3473" s="236" t="s">
        <v>2108</v>
      </c>
      <c r="C3473" s="237" t="s">
        <v>5247</v>
      </c>
      <c r="D3473" s="236" t="s">
        <v>4634</v>
      </c>
      <c r="E3473" s="236"/>
      <c r="F3473" s="292">
        <v>18.78</v>
      </c>
      <c r="G3473" s="333">
        <f>ROUND(SUMIF(Anlagenbewegungsdaten!B:B,A3473,Anlagenbewegungsdaten!C:C),3)</f>
        <v>0</v>
      </c>
      <c r="H3473" s="334">
        <f>IF(ISBLANK(F3473),ROUND(SUMIF(Anlagenbewegungsdaten!B:B,A3473,Anlagenbewegungsdaten!D:D),2),ROUND(G3473*F3473%,2))</f>
        <v>0</v>
      </c>
      <c r="I3473" s="334">
        <f>ROUND((H3473-SUMIF(Anlagenbewegungsdaten!$B:$B,A3473,Anlagenbewegungsdaten!D:D)),3)</f>
        <v>0</v>
      </c>
      <c r="J3473" s="335" t="s">
        <v>5179</v>
      </c>
      <c r="K3473" s="335" t="s">
        <v>5193</v>
      </c>
      <c r="L3473" s="516">
        <v>15.02</v>
      </c>
      <c r="M3473" s="332">
        <f>ROUND(SUMIF(Anlagenbewegungsdaten_AV!B:B,A3473,Anlagenbewegungsdaten_AV!C:C),3)</f>
        <v>0</v>
      </c>
      <c r="N3473" s="330">
        <f>IF(ISBLANK(L3473),ROUND(SUMIF(Anlagenbewegungsdaten_AV!B:B,A3473,Anlagenbewegungsdaten_AV!D:D),2),ROUND(M3473*L3473%,2))</f>
        <v>0</v>
      </c>
      <c r="O3473" s="330">
        <f>ROUND(N3473-SUMIF(Anlagenbewegungsdaten_AV!B:B,A3473,Anlagenbewegungsdaten_AV!D:D),3)</f>
        <v>0</v>
      </c>
    </row>
    <row r="3474" spans="1:15" ht="15" customHeight="1" x14ac:dyDescent="0.25">
      <c r="A3474" s="268" t="s">
        <v>5327</v>
      </c>
      <c r="B3474" s="236" t="s">
        <v>2108</v>
      </c>
      <c r="C3474" s="237" t="s">
        <v>5247</v>
      </c>
      <c r="D3474" s="236" t="s">
        <v>4636</v>
      </c>
      <c r="E3474" s="236"/>
      <c r="F3474" s="292">
        <v>16.78</v>
      </c>
      <c r="G3474" s="333">
        <f>ROUND(SUMIF(Anlagenbewegungsdaten!B:B,A3474,Anlagenbewegungsdaten!C:C),3)</f>
        <v>0</v>
      </c>
      <c r="H3474" s="334">
        <f>IF(ISBLANK(F3474),ROUND(SUMIF(Anlagenbewegungsdaten!B:B,A3474,Anlagenbewegungsdaten!D:D),2),ROUND(G3474*F3474%,2))</f>
        <v>0</v>
      </c>
      <c r="I3474" s="334">
        <f>ROUND((H3474-SUMIF(Anlagenbewegungsdaten!$B:$B,A3474,Anlagenbewegungsdaten!D:D)),3)</f>
        <v>0</v>
      </c>
      <c r="J3474" s="335" t="s">
        <v>5179</v>
      </c>
      <c r="K3474" s="335" t="s">
        <v>5193</v>
      </c>
      <c r="L3474" s="516">
        <v>13.42</v>
      </c>
      <c r="M3474" s="332">
        <f>ROUND(SUMIF(Anlagenbewegungsdaten_AV!B:B,A3474,Anlagenbewegungsdaten_AV!C:C),3)</f>
        <v>0</v>
      </c>
      <c r="N3474" s="330">
        <f>IF(ISBLANK(L3474),ROUND(SUMIF(Anlagenbewegungsdaten_AV!B:B,A3474,Anlagenbewegungsdaten_AV!D:D),2),ROUND(M3474*L3474%,2))</f>
        <v>0</v>
      </c>
      <c r="O3474" s="330">
        <f>ROUND(N3474-SUMIF(Anlagenbewegungsdaten_AV!B:B,A3474,Anlagenbewegungsdaten_AV!D:D),3)</f>
        <v>0</v>
      </c>
    </row>
    <row r="3475" spans="1:15" ht="15" customHeight="1" x14ac:dyDescent="0.25">
      <c r="A3475" s="268" t="s">
        <v>5328</v>
      </c>
      <c r="B3475" s="236" t="s">
        <v>2108</v>
      </c>
      <c r="C3475" s="237" t="s">
        <v>5247</v>
      </c>
      <c r="D3475" s="236" t="s">
        <v>4638</v>
      </c>
      <c r="E3475" s="236"/>
      <c r="F3475" s="292">
        <v>13.719999999999999</v>
      </c>
      <c r="G3475" s="333">
        <f>ROUND(SUMIF(Anlagenbewegungsdaten!B:B,A3475,Anlagenbewegungsdaten!C:C),3)</f>
        <v>0</v>
      </c>
      <c r="H3475" s="334">
        <f>IF(ISBLANK(F3475),ROUND(SUMIF(Anlagenbewegungsdaten!B:B,A3475,Anlagenbewegungsdaten!D:D),2),ROUND(G3475*F3475%,2))</f>
        <v>0</v>
      </c>
      <c r="I3475" s="334">
        <f>ROUND((H3475-SUMIF(Anlagenbewegungsdaten!$B:$B,A3475,Anlagenbewegungsdaten!D:D)),3)</f>
        <v>0</v>
      </c>
      <c r="J3475" s="335" t="s">
        <v>5179</v>
      </c>
      <c r="K3475" s="335" t="s">
        <v>5193</v>
      </c>
      <c r="L3475" s="516">
        <v>10.98</v>
      </c>
      <c r="M3475" s="332">
        <f>ROUND(SUMIF(Anlagenbewegungsdaten_AV!B:B,A3475,Anlagenbewegungsdaten_AV!C:C),3)</f>
        <v>0</v>
      </c>
      <c r="N3475" s="330">
        <f>IF(ISBLANK(L3475),ROUND(SUMIF(Anlagenbewegungsdaten_AV!B:B,A3475,Anlagenbewegungsdaten_AV!D:D),2),ROUND(M3475*L3475%,2))</f>
        <v>0</v>
      </c>
      <c r="O3475" s="330">
        <f>ROUND(N3475-SUMIF(Anlagenbewegungsdaten_AV!B:B,A3475,Anlagenbewegungsdaten_AV!D:D),3)</f>
        <v>0</v>
      </c>
    </row>
    <row r="3476" spans="1:15" ht="15" customHeight="1" x14ac:dyDescent="0.25">
      <c r="A3476" s="268" t="s">
        <v>5329</v>
      </c>
      <c r="B3476" s="236" t="s">
        <v>2108</v>
      </c>
      <c r="C3476" s="237" t="s">
        <v>5247</v>
      </c>
      <c r="D3476" s="236" t="s">
        <v>4640</v>
      </c>
      <c r="E3476" s="236"/>
      <c r="F3476" s="292">
        <v>18.72</v>
      </c>
      <c r="G3476" s="333">
        <f>ROUND(SUMIF(Anlagenbewegungsdaten!B:B,A3476,Anlagenbewegungsdaten!C:C),3)</f>
        <v>0</v>
      </c>
      <c r="H3476" s="334">
        <f>IF(ISBLANK(F3476),ROUND(SUMIF(Anlagenbewegungsdaten!B:B,A3476,Anlagenbewegungsdaten!D:D),2),ROUND(G3476*F3476%,2))</f>
        <v>0</v>
      </c>
      <c r="I3476" s="334">
        <f>ROUND((H3476-SUMIF(Anlagenbewegungsdaten!$B:$B,A3476,Anlagenbewegungsdaten!D:D)),3)</f>
        <v>0</v>
      </c>
      <c r="J3476" s="335" t="s">
        <v>5179</v>
      </c>
      <c r="K3476" s="335" t="s">
        <v>5193</v>
      </c>
      <c r="L3476" s="516">
        <v>14.98</v>
      </c>
      <c r="M3476" s="332">
        <f>ROUND(SUMIF(Anlagenbewegungsdaten_AV!B:B,A3476,Anlagenbewegungsdaten_AV!C:C),3)</f>
        <v>0</v>
      </c>
      <c r="N3476" s="330">
        <f>IF(ISBLANK(L3476),ROUND(SUMIF(Anlagenbewegungsdaten_AV!B:B,A3476,Anlagenbewegungsdaten_AV!D:D),2),ROUND(M3476*L3476%,2))</f>
        <v>0</v>
      </c>
      <c r="O3476" s="330">
        <f>ROUND(N3476-SUMIF(Anlagenbewegungsdaten_AV!B:B,A3476,Anlagenbewegungsdaten_AV!D:D),3)</f>
        <v>0</v>
      </c>
    </row>
    <row r="3477" spans="1:15" ht="15" customHeight="1" x14ac:dyDescent="0.25">
      <c r="A3477" s="268" t="s">
        <v>5330</v>
      </c>
      <c r="B3477" s="236" t="s">
        <v>2108</v>
      </c>
      <c r="C3477" s="237" t="s">
        <v>5247</v>
      </c>
      <c r="D3477" s="236" t="s">
        <v>4642</v>
      </c>
      <c r="E3477" s="236"/>
      <c r="F3477" s="292">
        <v>16.22</v>
      </c>
      <c r="G3477" s="333">
        <f>ROUND(SUMIF(Anlagenbewegungsdaten!B:B,A3477,Anlagenbewegungsdaten!C:C),3)</f>
        <v>0</v>
      </c>
      <c r="H3477" s="334">
        <f>IF(ISBLANK(F3477),ROUND(SUMIF(Anlagenbewegungsdaten!B:B,A3477,Anlagenbewegungsdaten!D:D),2),ROUND(G3477*F3477%,2))</f>
        <v>0</v>
      </c>
      <c r="I3477" s="334">
        <f>ROUND((H3477-SUMIF(Anlagenbewegungsdaten!$B:$B,A3477,Anlagenbewegungsdaten!D:D)),3)</f>
        <v>0</v>
      </c>
      <c r="J3477" s="335" t="s">
        <v>5179</v>
      </c>
      <c r="K3477" s="335" t="s">
        <v>5193</v>
      </c>
      <c r="L3477" s="516">
        <v>12.98</v>
      </c>
      <c r="M3477" s="332">
        <f>ROUND(SUMIF(Anlagenbewegungsdaten_AV!B:B,A3477,Anlagenbewegungsdaten_AV!C:C),3)</f>
        <v>0</v>
      </c>
      <c r="N3477" s="330">
        <f>IF(ISBLANK(L3477),ROUND(SUMIF(Anlagenbewegungsdaten_AV!B:B,A3477,Anlagenbewegungsdaten_AV!D:D),2),ROUND(M3477*L3477%,2))</f>
        <v>0</v>
      </c>
      <c r="O3477" s="330">
        <f>ROUND(N3477-SUMIF(Anlagenbewegungsdaten_AV!B:B,A3477,Anlagenbewegungsdaten_AV!D:D),3)</f>
        <v>0</v>
      </c>
    </row>
    <row r="3478" spans="1:15" ht="15" customHeight="1" x14ac:dyDescent="0.25">
      <c r="A3478" s="268" t="s">
        <v>5331</v>
      </c>
      <c r="B3478" s="236" t="s">
        <v>2108</v>
      </c>
      <c r="C3478" s="237" t="s">
        <v>5247</v>
      </c>
      <c r="D3478" s="236" t="s">
        <v>4644</v>
      </c>
      <c r="E3478" s="236"/>
      <c r="F3478" s="292">
        <v>21.72</v>
      </c>
      <c r="G3478" s="333">
        <f>ROUND(SUMIF(Anlagenbewegungsdaten!B:B,A3478,Anlagenbewegungsdaten!C:C),3)</f>
        <v>0</v>
      </c>
      <c r="H3478" s="334">
        <f>IF(ISBLANK(F3478),ROUND(SUMIF(Anlagenbewegungsdaten!B:B,A3478,Anlagenbewegungsdaten!D:D),2),ROUND(G3478*F3478%,2))</f>
        <v>0</v>
      </c>
      <c r="I3478" s="334">
        <f>ROUND((H3478-SUMIF(Anlagenbewegungsdaten!$B:$B,A3478,Anlagenbewegungsdaten!D:D)),3)</f>
        <v>0</v>
      </c>
      <c r="J3478" s="335" t="s">
        <v>5179</v>
      </c>
      <c r="K3478" s="335" t="s">
        <v>5193</v>
      </c>
      <c r="L3478" s="516">
        <v>17.38</v>
      </c>
      <c r="M3478" s="332">
        <f>ROUND(SUMIF(Anlagenbewegungsdaten_AV!B:B,A3478,Anlagenbewegungsdaten_AV!C:C),3)</f>
        <v>0</v>
      </c>
      <c r="N3478" s="330">
        <f>IF(ISBLANK(L3478),ROUND(SUMIF(Anlagenbewegungsdaten_AV!B:B,A3478,Anlagenbewegungsdaten_AV!D:D),2),ROUND(M3478*L3478%,2))</f>
        <v>0</v>
      </c>
      <c r="O3478" s="330">
        <f>ROUND(N3478-SUMIF(Anlagenbewegungsdaten_AV!B:B,A3478,Anlagenbewegungsdaten_AV!D:D),3)</f>
        <v>0</v>
      </c>
    </row>
    <row r="3479" spans="1:15" ht="15" customHeight="1" x14ac:dyDescent="0.25">
      <c r="A3479" s="268" t="s">
        <v>5332</v>
      </c>
      <c r="B3479" s="236" t="s">
        <v>2108</v>
      </c>
      <c r="C3479" s="237" t="s">
        <v>5247</v>
      </c>
      <c r="D3479" s="236" t="s">
        <v>4646</v>
      </c>
      <c r="E3479" s="236"/>
      <c r="F3479" s="292">
        <v>19.72</v>
      </c>
      <c r="G3479" s="333">
        <f>ROUND(SUMIF(Anlagenbewegungsdaten!B:B,A3479,Anlagenbewegungsdaten!C:C),3)</f>
        <v>0</v>
      </c>
      <c r="H3479" s="334">
        <f>IF(ISBLANK(F3479),ROUND(SUMIF(Anlagenbewegungsdaten!B:B,A3479,Anlagenbewegungsdaten!D:D),2),ROUND(G3479*F3479%,2))</f>
        <v>0</v>
      </c>
      <c r="I3479" s="334">
        <f>ROUND((H3479-SUMIF(Anlagenbewegungsdaten!$B:$B,A3479,Anlagenbewegungsdaten!D:D)),3)</f>
        <v>0</v>
      </c>
      <c r="J3479" s="335" t="s">
        <v>5179</v>
      </c>
      <c r="K3479" s="335" t="s">
        <v>5193</v>
      </c>
      <c r="L3479" s="516">
        <v>15.78</v>
      </c>
      <c r="M3479" s="332">
        <f>ROUND(SUMIF(Anlagenbewegungsdaten_AV!B:B,A3479,Anlagenbewegungsdaten_AV!C:C),3)</f>
        <v>0</v>
      </c>
      <c r="N3479" s="330">
        <f>IF(ISBLANK(L3479),ROUND(SUMIF(Anlagenbewegungsdaten_AV!B:B,A3479,Anlagenbewegungsdaten_AV!D:D),2),ROUND(M3479*L3479%,2))</f>
        <v>0</v>
      </c>
      <c r="O3479" s="330">
        <f>ROUND(N3479-SUMIF(Anlagenbewegungsdaten_AV!B:B,A3479,Anlagenbewegungsdaten_AV!D:D),3)</f>
        <v>0</v>
      </c>
    </row>
    <row r="3480" spans="1:15" ht="15" customHeight="1" x14ac:dyDescent="0.25">
      <c r="A3480" s="268" t="s">
        <v>5333</v>
      </c>
      <c r="B3480" s="236" t="s">
        <v>2108</v>
      </c>
      <c r="C3480" s="237" t="s">
        <v>5247</v>
      </c>
      <c r="D3480" s="236" t="s">
        <v>4648</v>
      </c>
      <c r="E3480" s="236"/>
      <c r="F3480" s="292">
        <v>12.739999999999998</v>
      </c>
      <c r="G3480" s="333">
        <f>ROUND(SUMIF(Anlagenbewegungsdaten!B:B,A3480,Anlagenbewegungsdaten!C:C),3)</f>
        <v>0</v>
      </c>
      <c r="H3480" s="334">
        <f>IF(ISBLANK(F3480),ROUND(SUMIF(Anlagenbewegungsdaten!B:B,A3480,Anlagenbewegungsdaten!D:D),2),ROUND(G3480*F3480%,2))</f>
        <v>0</v>
      </c>
      <c r="I3480" s="334">
        <f>ROUND((H3480-SUMIF(Anlagenbewegungsdaten!$B:$B,A3480,Anlagenbewegungsdaten!D:D)),3)</f>
        <v>0</v>
      </c>
      <c r="J3480" s="335" t="s">
        <v>5179</v>
      </c>
      <c r="K3480" s="335" t="s">
        <v>5193</v>
      </c>
      <c r="L3480" s="516">
        <v>10.19</v>
      </c>
      <c r="M3480" s="332">
        <f>ROUND(SUMIF(Anlagenbewegungsdaten_AV!B:B,A3480,Anlagenbewegungsdaten_AV!C:C),3)</f>
        <v>0</v>
      </c>
      <c r="N3480" s="330">
        <f>IF(ISBLANK(L3480),ROUND(SUMIF(Anlagenbewegungsdaten_AV!B:B,A3480,Anlagenbewegungsdaten_AV!D:D),2),ROUND(M3480*L3480%,2))</f>
        <v>0</v>
      </c>
      <c r="O3480" s="330">
        <f>ROUND(N3480-SUMIF(Anlagenbewegungsdaten_AV!B:B,A3480,Anlagenbewegungsdaten_AV!D:D),3)</f>
        <v>0</v>
      </c>
    </row>
    <row r="3481" spans="1:15" ht="15" customHeight="1" x14ac:dyDescent="0.25">
      <c r="A3481" s="268" t="s">
        <v>5334</v>
      </c>
      <c r="B3481" s="236" t="s">
        <v>2108</v>
      </c>
      <c r="C3481" s="237" t="s">
        <v>5247</v>
      </c>
      <c r="D3481" s="236" t="s">
        <v>4650</v>
      </c>
      <c r="E3481" s="236"/>
      <c r="F3481" s="292">
        <v>17.739999999999998</v>
      </c>
      <c r="G3481" s="333">
        <f>ROUND(SUMIF(Anlagenbewegungsdaten!B:B,A3481,Anlagenbewegungsdaten!C:C),3)</f>
        <v>0</v>
      </c>
      <c r="H3481" s="334">
        <f>IF(ISBLANK(F3481),ROUND(SUMIF(Anlagenbewegungsdaten!B:B,A3481,Anlagenbewegungsdaten!D:D),2),ROUND(G3481*F3481%,2))</f>
        <v>0</v>
      </c>
      <c r="I3481" s="334">
        <f>ROUND((H3481-SUMIF(Anlagenbewegungsdaten!$B:$B,A3481,Anlagenbewegungsdaten!D:D)),3)</f>
        <v>0</v>
      </c>
      <c r="J3481" s="335" t="s">
        <v>5179</v>
      </c>
      <c r="K3481" s="335" t="s">
        <v>5193</v>
      </c>
      <c r="L3481" s="516">
        <v>14.19</v>
      </c>
      <c r="M3481" s="332">
        <f>ROUND(SUMIF(Anlagenbewegungsdaten_AV!B:B,A3481,Anlagenbewegungsdaten_AV!C:C),3)</f>
        <v>0</v>
      </c>
      <c r="N3481" s="330">
        <f>IF(ISBLANK(L3481),ROUND(SUMIF(Anlagenbewegungsdaten_AV!B:B,A3481,Anlagenbewegungsdaten_AV!D:D),2),ROUND(M3481*L3481%,2))</f>
        <v>0</v>
      </c>
      <c r="O3481" s="330">
        <f>ROUND(N3481-SUMIF(Anlagenbewegungsdaten_AV!B:B,A3481,Anlagenbewegungsdaten_AV!D:D),3)</f>
        <v>0</v>
      </c>
    </row>
    <row r="3482" spans="1:15" ht="15" customHeight="1" x14ac:dyDescent="0.25">
      <c r="A3482" s="268" t="s">
        <v>5335</v>
      </c>
      <c r="B3482" s="236" t="s">
        <v>2108</v>
      </c>
      <c r="C3482" s="237" t="s">
        <v>5247</v>
      </c>
      <c r="D3482" s="236" t="s">
        <v>4652</v>
      </c>
      <c r="E3482" s="236"/>
      <c r="F3482" s="292">
        <v>15.239999999999998</v>
      </c>
      <c r="G3482" s="333">
        <f>ROUND(SUMIF(Anlagenbewegungsdaten!B:B,A3482,Anlagenbewegungsdaten!C:C),3)</f>
        <v>0</v>
      </c>
      <c r="H3482" s="334">
        <f>IF(ISBLANK(F3482),ROUND(SUMIF(Anlagenbewegungsdaten!B:B,A3482,Anlagenbewegungsdaten!D:D),2),ROUND(G3482*F3482%,2))</f>
        <v>0</v>
      </c>
      <c r="I3482" s="334">
        <f>ROUND((H3482-SUMIF(Anlagenbewegungsdaten!$B:$B,A3482,Anlagenbewegungsdaten!D:D)),3)</f>
        <v>0</v>
      </c>
      <c r="J3482" s="335" t="s">
        <v>5179</v>
      </c>
      <c r="K3482" s="335" t="s">
        <v>5193</v>
      </c>
      <c r="L3482" s="516">
        <v>12.19</v>
      </c>
      <c r="M3482" s="332">
        <f>ROUND(SUMIF(Anlagenbewegungsdaten_AV!B:B,A3482,Anlagenbewegungsdaten_AV!C:C),3)</f>
        <v>0</v>
      </c>
      <c r="N3482" s="330">
        <f>IF(ISBLANK(L3482),ROUND(SUMIF(Anlagenbewegungsdaten_AV!B:B,A3482,Anlagenbewegungsdaten_AV!D:D),2),ROUND(M3482*L3482%,2))</f>
        <v>0</v>
      </c>
      <c r="O3482" s="330">
        <f>ROUND(N3482-SUMIF(Anlagenbewegungsdaten_AV!B:B,A3482,Anlagenbewegungsdaten_AV!D:D),3)</f>
        <v>0</v>
      </c>
    </row>
    <row r="3483" spans="1:15" ht="15" customHeight="1" x14ac:dyDescent="0.25">
      <c r="A3483" s="268" t="s">
        <v>5336</v>
      </c>
      <c r="B3483" s="236" t="s">
        <v>2108</v>
      </c>
      <c r="C3483" s="237" t="s">
        <v>5247</v>
      </c>
      <c r="D3483" s="236" t="s">
        <v>4654</v>
      </c>
      <c r="E3483" s="236"/>
      <c r="F3483" s="292">
        <v>20.740000000000002</v>
      </c>
      <c r="G3483" s="333">
        <f>ROUND(SUMIF(Anlagenbewegungsdaten!B:B,A3483,Anlagenbewegungsdaten!C:C),3)</f>
        <v>0</v>
      </c>
      <c r="H3483" s="334">
        <f>IF(ISBLANK(F3483),ROUND(SUMIF(Anlagenbewegungsdaten!B:B,A3483,Anlagenbewegungsdaten!D:D),2),ROUND(G3483*F3483%,2))</f>
        <v>0</v>
      </c>
      <c r="I3483" s="334">
        <f>ROUND((H3483-SUMIF(Anlagenbewegungsdaten!$B:$B,A3483,Anlagenbewegungsdaten!D:D)),3)</f>
        <v>0</v>
      </c>
      <c r="J3483" s="335" t="s">
        <v>5179</v>
      </c>
      <c r="K3483" s="335" t="s">
        <v>5193</v>
      </c>
      <c r="L3483" s="516">
        <v>16.59</v>
      </c>
      <c r="M3483" s="332">
        <f>ROUND(SUMIF(Anlagenbewegungsdaten_AV!B:B,A3483,Anlagenbewegungsdaten_AV!C:C),3)</f>
        <v>0</v>
      </c>
      <c r="N3483" s="330">
        <f>IF(ISBLANK(L3483),ROUND(SUMIF(Anlagenbewegungsdaten_AV!B:B,A3483,Anlagenbewegungsdaten_AV!D:D),2),ROUND(M3483*L3483%,2))</f>
        <v>0</v>
      </c>
      <c r="O3483" s="330">
        <f>ROUND(N3483-SUMIF(Anlagenbewegungsdaten_AV!B:B,A3483,Anlagenbewegungsdaten_AV!D:D),3)</f>
        <v>0</v>
      </c>
    </row>
    <row r="3484" spans="1:15" ht="15" customHeight="1" x14ac:dyDescent="0.25">
      <c r="A3484" s="268" t="s">
        <v>5337</v>
      </c>
      <c r="B3484" s="236" t="s">
        <v>2108</v>
      </c>
      <c r="C3484" s="237" t="s">
        <v>5247</v>
      </c>
      <c r="D3484" s="236" t="s">
        <v>4656</v>
      </c>
      <c r="E3484" s="236"/>
      <c r="F3484" s="292">
        <v>18.739999999999998</v>
      </c>
      <c r="G3484" s="333">
        <f>ROUND(SUMIF(Anlagenbewegungsdaten!B:B,A3484,Anlagenbewegungsdaten!C:C),3)</f>
        <v>0</v>
      </c>
      <c r="H3484" s="334">
        <f>IF(ISBLANK(F3484),ROUND(SUMIF(Anlagenbewegungsdaten!B:B,A3484,Anlagenbewegungsdaten!D:D),2),ROUND(G3484*F3484%,2))</f>
        <v>0</v>
      </c>
      <c r="I3484" s="334">
        <f>ROUND((H3484-SUMIF(Anlagenbewegungsdaten!$B:$B,A3484,Anlagenbewegungsdaten!D:D)),3)</f>
        <v>0</v>
      </c>
      <c r="J3484" s="335" t="s">
        <v>5179</v>
      </c>
      <c r="K3484" s="335" t="s">
        <v>5193</v>
      </c>
      <c r="L3484" s="516">
        <v>14.99</v>
      </c>
      <c r="M3484" s="332">
        <f>ROUND(SUMIF(Anlagenbewegungsdaten_AV!B:B,A3484,Anlagenbewegungsdaten_AV!C:C),3)</f>
        <v>0</v>
      </c>
      <c r="N3484" s="330">
        <f>IF(ISBLANK(L3484),ROUND(SUMIF(Anlagenbewegungsdaten_AV!B:B,A3484,Anlagenbewegungsdaten_AV!D:D),2),ROUND(M3484*L3484%,2))</f>
        <v>0</v>
      </c>
      <c r="O3484" s="330">
        <f>ROUND(N3484-SUMIF(Anlagenbewegungsdaten_AV!B:B,A3484,Anlagenbewegungsdaten_AV!D:D),3)</f>
        <v>0</v>
      </c>
    </row>
    <row r="3485" spans="1:15" ht="15" customHeight="1" x14ac:dyDescent="0.25">
      <c r="A3485" s="268" t="s">
        <v>5338</v>
      </c>
      <c r="B3485" s="236" t="s">
        <v>2108</v>
      </c>
      <c r="C3485" s="237" t="s">
        <v>5247</v>
      </c>
      <c r="D3485" s="236" t="s">
        <v>4658</v>
      </c>
      <c r="E3485" s="236"/>
      <c r="F3485" s="292">
        <v>11.76</v>
      </c>
      <c r="G3485" s="333">
        <f>ROUND(SUMIF(Anlagenbewegungsdaten!B:B,A3485,Anlagenbewegungsdaten!C:C),3)</f>
        <v>0</v>
      </c>
      <c r="H3485" s="334">
        <f>IF(ISBLANK(F3485),ROUND(SUMIF(Anlagenbewegungsdaten!B:B,A3485,Anlagenbewegungsdaten!D:D),2),ROUND(G3485*F3485%,2))</f>
        <v>0</v>
      </c>
      <c r="I3485" s="334">
        <f>ROUND((H3485-SUMIF(Anlagenbewegungsdaten!$B:$B,A3485,Anlagenbewegungsdaten!D:D)),3)</f>
        <v>0</v>
      </c>
      <c r="J3485" s="335" t="s">
        <v>5179</v>
      </c>
      <c r="K3485" s="335" t="s">
        <v>5193</v>
      </c>
      <c r="L3485" s="516">
        <v>9.41</v>
      </c>
      <c r="M3485" s="332">
        <f>ROUND(SUMIF(Anlagenbewegungsdaten_AV!B:B,A3485,Anlagenbewegungsdaten_AV!C:C),3)</f>
        <v>0</v>
      </c>
      <c r="N3485" s="330">
        <f>IF(ISBLANK(L3485),ROUND(SUMIF(Anlagenbewegungsdaten_AV!B:B,A3485,Anlagenbewegungsdaten_AV!D:D),2),ROUND(M3485*L3485%,2))</f>
        <v>0</v>
      </c>
      <c r="O3485" s="330">
        <f>ROUND(N3485-SUMIF(Anlagenbewegungsdaten_AV!B:B,A3485,Anlagenbewegungsdaten_AV!D:D),3)</f>
        <v>0</v>
      </c>
    </row>
    <row r="3486" spans="1:15" ht="15" customHeight="1" x14ac:dyDescent="0.25">
      <c r="A3486" s="268" t="s">
        <v>5339</v>
      </c>
      <c r="B3486" s="236" t="s">
        <v>2108</v>
      </c>
      <c r="C3486" s="237" t="s">
        <v>5247</v>
      </c>
      <c r="D3486" s="236" t="s">
        <v>4660</v>
      </c>
      <c r="E3486" s="236"/>
      <c r="F3486" s="292">
        <v>16.759999999999998</v>
      </c>
      <c r="G3486" s="333">
        <f>ROUND(SUMIF(Anlagenbewegungsdaten!B:B,A3486,Anlagenbewegungsdaten!C:C),3)</f>
        <v>0</v>
      </c>
      <c r="H3486" s="334">
        <f>IF(ISBLANK(F3486),ROUND(SUMIF(Anlagenbewegungsdaten!B:B,A3486,Anlagenbewegungsdaten!D:D),2),ROUND(G3486*F3486%,2))</f>
        <v>0</v>
      </c>
      <c r="I3486" s="334">
        <f>ROUND((H3486-SUMIF(Anlagenbewegungsdaten!$B:$B,A3486,Anlagenbewegungsdaten!D:D)),3)</f>
        <v>0</v>
      </c>
      <c r="J3486" s="335" t="s">
        <v>5179</v>
      </c>
      <c r="K3486" s="335" t="s">
        <v>5193</v>
      </c>
      <c r="L3486" s="516">
        <v>13.41</v>
      </c>
      <c r="M3486" s="332">
        <f>ROUND(SUMIF(Anlagenbewegungsdaten_AV!B:B,A3486,Anlagenbewegungsdaten_AV!C:C),3)</f>
        <v>0</v>
      </c>
      <c r="N3486" s="330">
        <f>IF(ISBLANK(L3486),ROUND(SUMIF(Anlagenbewegungsdaten_AV!B:B,A3486,Anlagenbewegungsdaten_AV!D:D),2),ROUND(M3486*L3486%,2))</f>
        <v>0</v>
      </c>
      <c r="O3486" s="330">
        <f>ROUND(N3486-SUMIF(Anlagenbewegungsdaten_AV!B:B,A3486,Anlagenbewegungsdaten_AV!D:D),3)</f>
        <v>0</v>
      </c>
    </row>
    <row r="3487" spans="1:15" ht="15" customHeight="1" x14ac:dyDescent="0.25">
      <c r="A3487" s="268" t="s">
        <v>5340</v>
      </c>
      <c r="B3487" s="236" t="s">
        <v>2108</v>
      </c>
      <c r="C3487" s="237" t="s">
        <v>5247</v>
      </c>
      <c r="D3487" s="236" t="s">
        <v>4662</v>
      </c>
      <c r="E3487" s="236"/>
      <c r="F3487" s="292">
        <v>14.26</v>
      </c>
      <c r="G3487" s="333">
        <f>ROUND(SUMIF(Anlagenbewegungsdaten!B:B,A3487,Anlagenbewegungsdaten!C:C),3)</f>
        <v>0</v>
      </c>
      <c r="H3487" s="334">
        <f>IF(ISBLANK(F3487),ROUND(SUMIF(Anlagenbewegungsdaten!B:B,A3487,Anlagenbewegungsdaten!D:D),2),ROUND(G3487*F3487%,2))</f>
        <v>0</v>
      </c>
      <c r="I3487" s="334">
        <f>ROUND((H3487-SUMIF(Anlagenbewegungsdaten!$B:$B,A3487,Anlagenbewegungsdaten!D:D)),3)</f>
        <v>0</v>
      </c>
      <c r="J3487" s="335" t="s">
        <v>5179</v>
      </c>
      <c r="K3487" s="335" t="s">
        <v>5193</v>
      </c>
      <c r="L3487" s="516">
        <v>11.41</v>
      </c>
      <c r="M3487" s="332">
        <f>ROUND(SUMIF(Anlagenbewegungsdaten_AV!B:B,A3487,Anlagenbewegungsdaten_AV!C:C),3)</f>
        <v>0</v>
      </c>
      <c r="N3487" s="330">
        <f>IF(ISBLANK(L3487),ROUND(SUMIF(Anlagenbewegungsdaten_AV!B:B,A3487,Anlagenbewegungsdaten_AV!D:D),2),ROUND(M3487*L3487%,2))</f>
        <v>0</v>
      </c>
      <c r="O3487" s="330">
        <f>ROUND(N3487-SUMIF(Anlagenbewegungsdaten_AV!B:B,A3487,Anlagenbewegungsdaten_AV!D:D),3)</f>
        <v>0</v>
      </c>
    </row>
    <row r="3488" spans="1:15" ht="15" customHeight="1" x14ac:dyDescent="0.25">
      <c r="A3488" s="268" t="s">
        <v>5341</v>
      </c>
      <c r="B3488" s="236" t="s">
        <v>2108</v>
      </c>
      <c r="C3488" s="237" t="s">
        <v>5247</v>
      </c>
      <c r="D3488" s="236" t="s">
        <v>4664</v>
      </c>
      <c r="E3488" s="236"/>
      <c r="F3488" s="292">
        <v>19.759999999999998</v>
      </c>
      <c r="G3488" s="333">
        <f>ROUND(SUMIF(Anlagenbewegungsdaten!B:B,A3488,Anlagenbewegungsdaten!C:C),3)</f>
        <v>0</v>
      </c>
      <c r="H3488" s="334">
        <f>IF(ISBLANK(F3488),ROUND(SUMIF(Anlagenbewegungsdaten!B:B,A3488,Anlagenbewegungsdaten!D:D),2),ROUND(G3488*F3488%,2))</f>
        <v>0</v>
      </c>
      <c r="I3488" s="334">
        <f>ROUND((H3488-SUMIF(Anlagenbewegungsdaten!$B:$B,A3488,Anlagenbewegungsdaten!D:D)),3)</f>
        <v>0</v>
      </c>
      <c r="J3488" s="335" t="s">
        <v>5179</v>
      </c>
      <c r="K3488" s="335" t="s">
        <v>5193</v>
      </c>
      <c r="L3488" s="516">
        <v>15.81</v>
      </c>
      <c r="M3488" s="332">
        <f>ROUND(SUMIF(Anlagenbewegungsdaten_AV!B:B,A3488,Anlagenbewegungsdaten_AV!C:C),3)</f>
        <v>0</v>
      </c>
      <c r="N3488" s="330">
        <f>IF(ISBLANK(L3488),ROUND(SUMIF(Anlagenbewegungsdaten_AV!B:B,A3488,Anlagenbewegungsdaten_AV!D:D),2),ROUND(M3488*L3488%,2))</f>
        <v>0</v>
      </c>
      <c r="O3488" s="330">
        <f>ROUND(N3488-SUMIF(Anlagenbewegungsdaten_AV!B:B,A3488,Anlagenbewegungsdaten_AV!D:D),3)</f>
        <v>0</v>
      </c>
    </row>
    <row r="3489" spans="1:15" ht="15" customHeight="1" x14ac:dyDescent="0.25">
      <c r="A3489" s="268" t="s">
        <v>5342</v>
      </c>
      <c r="B3489" s="236" t="s">
        <v>2108</v>
      </c>
      <c r="C3489" s="237" t="s">
        <v>5247</v>
      </c>
      <c r="D3489" s="236" t="s">
        <v>4666</v>
      </c>
      <c r="E3489" s="236"/>
      <c r="F3489" s="292">
        <v>17.759999999999998</v>
      </c>
      <c r="G3489" s="333">
        <f>ROUND(SUMIF(Anlagenbewegungsdaten!B:B,A3489,Anlagenbewegungsdaten!C:C),3)</f>
        <v>0</v>
      </c>
      <c r="H3489" s="334">
        <f>IF(ISBLANK(F3489),ROUND(SUMIF(Anlagenbewegungsdaten!B:B,A3489,Anlagenbewegungsdaten!D:D),2),ROUND(G3489*F3489%,2))</f>
        <v>0</v>
      </c>
      <c r="I3489" s="334">
        <f>ROUND((H3489-SUMIF(Anlagenbewegungsdaten!$B:$B,A3489,Anlagenbewegungsdaten!D:D)),3)</f>
        <v>0</v>
      </c>
      <c r="J3489" s="335" t="s">
        <v>5179</v>
      </c>
      <c r="K3489" s="335" t="s">
        <v>5193</v>
      </c>
      <c r="L3489" s="516">
        <v>14.21</v>
      </c>
      <c r="M3489" s="332">
        <f>ROUND(SUMIF(Anlagenbewegungsdaten_AV!B:B,A3489,Anlagenbewegungsdaten_AV!C:C),3)</f>
        <v>0</v>
      </c>
      <c r="N3489" s="330">
        <f>IF(ISBLANK(L3489),ROUND(SUMIF(Anlagenbewegungsdaten_AV!B:B,A3489,Anlagenbewegungsdaten_AV!D:D),2),ROUND(M3489*L3489%,2))</f>
        <v>0</v>
      </c>
      <c r="O3489" s="330">
        <f>ROUND(N3489-SUMIF(Anlagenbewegungsdaten_AV!B:B,A3489,Anlagenbewegungsdaten_AV!D:D),3)</f>
        <v>0</v>
      </c>
    </row>
    <row r="3490" spans="1:15" ht="15" customHeight="1" x14ac:dyDescent="0.25">
      <c r="A3490" s="268" t="s">
        <v>5343</v>
      </c>
      <c r="B3490" s="236" t="s">
        <v>2108</v>
      </c>
      <c r="C3490" s="237" t="s">
        <v>5247</v>
      </c>
      <c r="D3490" s="236" t="s">
        <v>4668</v>
      </c>
      <c r="E3490" s="236"/>
      <c r="F3490" s="292">
        <v>10.78</v>
      </c>
      <c r="G3490" s="333">
        <f>ROUND(SUMIF(Anlagenbewegungsdaten!B:B,A3490,Anlagenbewegungsdaten!C:C),3)</f>
        <v>0</v>
      </c>
      <c r="H3490" s="334">
        <f>IF(ISBLANK(F3490),ROUND(SUMIF(Anlagenbewegungsdaten!B:B,A3490,Anlagenbewegungsdaten!D:D),2),ROUND(G3490*F3490%,2))</f>
        <v>0</v>
      </c>
      <c r="I3490" s="334">
        <f>ROUND((H3490-SUMIF(Anlagenbewegungsdaten!$B:$B,A3490,Anlagenbewegungsdaten!D:D)),3)</f>
        <v>0</v>
      </c>
      <c r="J3490" s="335" t="s">
        <v>5179</v>
      </c>
      <c r="K3490" s="335" t="s">
        <v>5193</v>
      </c>
      <c r="L3490" s="516">
        <v>8.6199999999999992</v>
      </c>
      <c r="M3490" s="332">
        <f>ROUND(SUMIF(Anlagenbewegungsdaten_AV!B:B,A3490,Anlagenbewegungsdaten_AV!C:C),3)</f>
        <v>0</v>
      </c>
      <c r="N3490" s="330">
        <f>IF(ISBLANK(L3490),ROUND(SUMIF(Anlagenbewegungsdaten_AV!B:B,A3490,Anlagenbewegungsdaten_AV!D:D),2),ROUND(M3490*L3490%,2))</f>
        <v>0</v>
      </c>
      <c r="O3490" s="330">
        <f>ROUND(N3490-SUMIF(Anlagenbewegungsdaten_AV!B:B,A3490,Anlagenbewegungsdaten_AV!D:D),3)</f>
        <v>0</v>
      </c>
    </row>
    <row r="3491" spans="1:15" ht="15" customHeight="1" x14ac:dyDescent="0.25">
      <c r="A3491" s="268" t="s">
        <v>5344</v>
      </c>
      <c r="B3491" s="236" t="s">
        <v>2108</v>
      </c>
      <c r="C3491" s="237" t="s">
        <v>5247</v>
      </c>
      <c r="D3491" s="236" t="s">
        <v>4670</v>
      </c>
      <c r="E3491" s="236"/>
      <c r="F3491" s="292">
        <v>14.78</v>
      </c>
      <c r="G3491" s="333">
        <f>ROUND(SUMIF(Anlagenbewegungsdaten!B:B,A3491,Anlagenbewegungsdaten!C:C),3)</f>
        <v>0</v>
      </c>
      <c r="H3491" s="334">
        <f>IF(ISBLANK(F3491),ROUND(SUMIF(Anlagenbewegungsdaten!B:B,A3491,Anlagenbewegungsdaten!D:D),2),ROUND(G3491*F3491%,2))</f>
        <v>0</v>
      </c>
      <c r="I3491" s="334">
        <f>ROUND((H3491-SUMIF(Anlagenbewegungsdaten!$B:$B,A3491,Anlagenbewegungsdaten!D:D)),3)</f>
        <v>0</v>
      </c>
      <c r="J3491" s="335" t="s">
        <v>5179</v>
      </c>
      <c r="K3491" s="335" t="s">
        <v>5193</v>
      </c>
      <c r="L3491" s="516">
        <v>11.82</v>
      </c>
      <c r="M3491" s="332">
        <f>ROUND(SUMIF(Anlagenbewegungsdaten_AV!B:B,A3491,Anlagenbewegungsdaten_AV!C:C),3)</f>
        <v>0</v>
      </c>
      <c r="N3491" s="330">
        <f>IF(ISBLANK(L3491),ROUND(SUMIF(Anlagenbewegungsdaten_AV!B:B,A3491,Anlagenbewegungsdaten_AV!D:D),2),ROUND(M3491*L3491%,2))</f>
        <v>0</v>
      </c>
      <c r="O3491" s="330">
        <f>ROUND(N3491-SUMIF(Anlagenbewegungsdaten_AV!B:B,A3491,Anlagenbewegungsdaten_AV!D:D),3)</f>
        <v>0</v>
      </c>
    </row>
    <row r="3492" spans="1:15" ht="15" customHeight="1" x14ac:dyDescent="0.25">
      <c r="A3492" s="268" t="s">
        <v>5345</v>
      </c>
      <c r="B3492" s="236" t="s">
        <v>2108</v>
      </c>
      <c r="C3492" s="237" t="s">
        <v>5247</v>
      </c>
      <c r="D3492" s="236" t="s">
        <v>4672</v>
      </c>
      <c r="E3492" s="236"/>
      <c r="F3492" s="292">
        <v>13.28</v>
      </c>
      <c r="G3492" s="333">
        <f>ROUND(SUMIF(Anlagenbewegungsdaten!B:B,A3492,Anlagenbewegungsdaten!C:C),3)</f>
        <v>0</v>
      </c>
      <c r="H3492" s="334">
        <f>IF(ISBLANK(F3492),ROUND(SUMIF(Anlagenbewegungsdaten!B:B,A3492,Anlagenbewegungsdaten!D:D),2),ROUND(G3492*F3492%,2))</f>
        <v>0</v>
      </c>
      <c r="I3492" s="334">
        <f>ROUND((H3492-SUMIF(Anlagenbewegungsdaten!$B:$B,A3492,Anlagenbewegungsdaten!D:D)),3)</f>
        <v>0</v>
      </c>
      <c r="J3492" s="335" t="s">
        <v>5179</v>
      </c>
      <c r="K3492" s="335" t="s">
        <v>5193</v>
      </c>
      <c r="L3492" s="516">
        <v>10.62</v>
      </c>
      <c r="M3492" s="332">
        <f>ROUND(SUMIF(Anlagenbewegungsdaten_AV!B:B,A3492,Anlagenbewegungsdaten_AV!C:C),3)</f>
        <v>0</v>
      </c>
      <c r="N3492" s="330">
        <f>IF(ISBLANK(L3492),ROUND(SUMIF(Anlagenbewegungsdaten_AV!B:B,A3492,Anlagenbewegungsdaten_AV!D:D),2),ROUND(M3492*L3492%,2))</f>
        <v>0</v>
      </c>
      <c r="O3492" s="330">
        <f>ROUND(N3492-SUMIF(Anlagenbewegungsdaten_AV!B:B,A3492,Anlagenbewegungsdaten_AV!D:D),3)</f>
        <v>0</v>
      </c>
    </row>
    <row r="3493" spans="1:15" ht="15" customHeight="1" x14ac:dyDescent="0.25">
      <c r="A3493" s="268" t="s">
        <v>5346</v>
      </c>
      <c r="B3493" s="236" t="s">
        <v>2108</v>
      </c>
      <c r="C3493" s="237" t="s">
        <v>5247</v>
      </c>
      <c r="D3493" s="236" t="s">
        <v>4674</v>
      </c>
      <c r="E3493" s="236"/>
      <c r="F3493" s="292">
        <v>18.78</v>
      </c>
      <c r="G3493" s="333">
        <f>ROUND(SUMIF(Anlagenbewegungsdaten!B:B,A3493,Anlagenbewegungsdaten!C:C),3)</f>
        <v>0</v>
      </c>
      <c r="H3493" s="334">
        <f>IF(ISBLANK(F3493),ROUND(SUMIF(Anlagenbewegungsdaten!B:B,A3493,Anlagenbewegungsdaten!D:D),2),ROUND(G3493*F3493%,2))</f>
        <v>0</v>
      </c>
      <c r="I3493" s="334">
        <f>ROUND((H3493-SUMIF(Anlagenbewegungsdaten!$B:$B,A3493,Anlagenbewegungsdaten!D:D)),3)</f>
        <v>0</v>
      </c>
      <c r="J3493" s="335" t="s">
        <v>5179</v>
      </c>
      <c r="K3493" s="335" t="s">
        <v>5193</v>
      </c>
      <c r="L3493" s="516">
        <v>15.02</v>
      </c>
      <c r="M3493" s="332">
        <f>ROUND(SUMIF(Anlagenbewegungsdaten_AV!B:B,A3493,Anlagenbewegungsdaten_AV!C:C),3)</f>
        <v>0</v>
      </c>
      <c r="N3493" s="330">
        <f>IF(ISBLANK(L3493),ROUND(SUMIF(Anlagenbewegungsdaten_AV!B:B,A3493,Anlagenbewegungsdaten_AV!D:D),2),ROUND(M3493*L3493%,2))</f>
        <v>0</v>
      </c>
      <c r="O3493" s="330">
        <f>ROUND(N3493-SUMIF(Anlagenbewegungsdaten_AV!B:B,A3493,Anlagenbewegungsdaten_AV!D:D),3)</f>
        <v>0</v>
      </c>
    </row>
    <row r="3494" spans="1:15" ht="15" customHeight="1" x14ac:dyDescent="0.25">
      <c r="A3494" s="268" t="s">
        <v>5347</v>
      </c>
      <c r="B3494" s="236" t="s">
        <v>2108</v>
      </c>
      <c r="C3494" s="237" t="s">
        <v>5247</v>
      </c>
      <c r="D3494" s="236" t="s">
        <v>4676</v>
      </c>
      <c r="E3494" s="236"/>
      <c r="F3494" s="292">
        <v>16.78</v>
      </c>
      <c r="G3494" s="333">
        <f>ROUND(SUMIF(Anlagenbewegungsdaten!B:B,A3494,Anlagenbewegungsdaten!C:C),3)</f>
        <v>0</v>
      </c>
      <c r="H3494" s="334">
        <f>IF(ISBLANK(F3494),ROUND(SUMIF(Anlagenbewegungsdaten!B:B,A3494,Anlagenbewegungsdaten!D:D),2),ROUND(G3494*F3494%,2))</f>
        <v>0</v>
      </c>
      <c r="I3494" s="334">
        <f>ROUND((H3494-SUMIF(Anlagenbewegungsdaten!$B:$B,A3494,Anlagenbewegungsdaten!D:D)),3)</f>
        <v>0</v>
      </c>
      <c r="J3494" s="335" t="s">
        <v>5179</v>
      </c>
      <c r="K3494" s="335" t="s">
        <v>5193</v>
      </c>
      <c r="L3494" s="516">
        <v>13.42</v>
      </c>
      <c r="M3494" s="332">
        <f>ROUND(SUMIF(Anlagenbewegungsdaten_AV!B:B,A3494,Anlagenbewegungsdaten_AV!C:C),3)</f>
        <v>0</v>
      </c>
      <c r="N3494" s="330">
        <f>IF(ISBLANK(L3494),ROUND(SUMIF(Anlagenbewegungsdaten_AV!B:B,A3494,Anlagenbewegungsdaten_AV!D:D),2),ROUND(M3494*L3494%,2))</f>
        <v>0</v>
      </c>
      <c r="O3494" s="330">
        <f>ROUND(N3494-SUMIF(Anlagenbewegungsdaten_AV!B:B,A3494,Anlagenbewegungsdaten_AV!D:D),3)</f>
        <v>0</v>
      </c>
    </row>
    <row r="3495" spans="1:15" ht="15" customHeight="1" x14ac:dyDescent="0.25">
      <c r="A3495" s="268" t="s">
        <v>5348</v>
      </c>
      <c r="B3495" s="236" t="s">
        <v>2108</v>
      </c>
      <c r="C3495" s="237" t="s">
        <v>5247</v>
      </c>
      <c r="D3495" s="236" t="s">
        <v>4678</v>
      </c>
      <c r="E3495" s="236"/>
      <c r="F3495" s="292">
        <v>13.719999999999999</v>
      </c>
      <c r="G3495" s="333">
        <f>ROUND(SUMIF(Anlagenbewegungsdaten!B:B,A3495,Anlagenbewegungsdaten!C:C),3)</f>
        <v>0</v>
      </c>
      <c r="H3495" s="334">
        <f>IF(ISBLANK(F3495),ROUND(SUMIF(Anlagenbewegungsdaten!B:B,A3495,Anlagenbewegungsdaten!D:D),2),ROUND(G3495*F3495%,2))</f>
        <v>0</v>
      </c>
      <c r="I3495" s="334">
        <f>ROUND((H3495-SUMIF(Anlagenbewegungsdaten!$B:$B,A3495,Anlagenbewegungsdaten!D:D)),3)</f>
        <v>0</v>
      </c>
      <c r="J3495" s="335" t="s">
        <v>5179</v>
      </c>
      <c r="K3495" s="335" t="s">
        <v>5193</v>
      </c>
      <c r="L3495" s="516">
        <v>10.98</v>
      </c>
      <c r="M3495" s="332">
        <f>ROUND(SUMIF(Anlagenbewegungsdaten_AV!B:B,A3495,Anlagenbewegungsdaten_AV!C:C),3)</f>
        <v>0</v>
      </c>
      <c r="N3495" s="330">
        <f>IF(ISBLANK(L3495),ROUND(SUMIF(Anlagenbewegungsdaten_AV!B:B,A3495,Anlagenbewegungsdaten_AV!D:D),2),ROUND(M3495*L3495%,2))</f>
        <v>0</v>
      </c>
      <c r="O3495" s="330">
        <f>ROUND(N3495-SUMIF(Anlagenbewegungsdaten_AV!B:B,A3495,Anlagenbewegungsdaten_AV!D:D),3)</f>
        <v>0</v>
      </c>
    </row>
    <row r="3496" spans="1:15" ht="15" customHeight="1" x14ac:dyDescent="0.25">
      <c r="A3496" s="268" t="s">
        <v>5349</v>
      </c>
      <c r="B3496" s="236" t="s">
        <v>2108</v>
      </c>
      <c r="C3496" s="237" t="s">
        <v>5247</v>
      </c>
      <c r="D3496" s="236" t="s">
        <v>4680</v>
      </c>
      <c r="E3496" s="236"/>
      <c r="F3496" s="292">
        <v>17.72</v>
      </c>
      <c r="G3496" s="333">
        <f>ROUND(SUMIF(Anlagenbewegungsdaten!B:B,A3496,Anlagenbewegungsdaten!C:C),3)</f>
        <v>0</v>
      </c>
      <c r="H3496" s="334">
        <f>IF(ISBLANK(F3496),ROUND(SUMIF(Anlagenbewegungsdaten!B:B,A3496,Anlagenbewegungsdaten!D:D),2),ROUND(G3496*F3496%,2))</f>
        <v>0</v>
      </c>
      <c r="I3496" s="334">
        <f>ROUND((H3496-SUMIF(Anlagenbewegungsdaten!$B:$B,A3496,Anlagenbewegungsdaten!D:D)),3)</f>
        <v>0</v>
      </c>
      <c r="J3496" s="335" t="s">
        <v>5179</v>
      </c>
      <c r="K3496" s="335" t="s">
        <v>5193</v>
      </c>
      <c r="L3496" s="516">
        <v>14.18</v>
      </c>
      <c r="M3496" s="332">
        <f>ROUND(SUMIF(Anlagenbewegungsdaten_AV!B:B,A3496,Anlagenbewegungsdaten_AV!C:C),3)</f>
        <v>0</v>
      </c>
      <c r="N3496" s="330">
        <f>IF(ISBLANK(L3496),ROUND(SUMIF(Anlagenbewegungsdaten_AV!B:B,A3496,Anlagenbewegungsdaten_AV!D:D),2),ROUND(M3496*L3496%,2))</f>
        <v>0</v>
      </c>
      <c r="O3496" s="330">
        <f>ROUND(N3496-SUMIF(Anlagenbewegungsdaten_AV!B:B,A3496,Anlagenbewegungsdaten_AV!D:D),3)</f>
        <v>0</v>
      </c>
    </row>
    <row r="3497" spans="1:15" ht="15" customHeight="1" x14ac:dyDescent="0.25">
      <c r="A3497" s="268" t="s">
        <v>5350</v>
      </c>
      <c r="B3497" s="236" t="s">
        <v>2108</v>
      </c>
      <c r="C3497" s="237" t="s">
        <v>5247</v>
      </c>
      <c r="D3497" s="236" t="s">
        <v>4682</v>
      </c>
      <c r="E3497" s="236"/>
      <c r="F3497" s="292">
        <v>16.22</v>
      </c>
      <c r="G3497" s="333">
        <f>ROUND(SUMIF(Anlagenbewegungsdaten!B:B,A3497,Anlagenbewegungsdaten!C:C),3)</f>
        <v>0</v>
      </c>
      <c r="H3497" s="334">
        <f>IF(ISBLANK(F3497),ROUND(SUMIF(Anlagenbewegungsdaten!B:B,A3497,Anlagenbewegungsdaten!D:D),2),ROUND(G3497*F3497%,2))</f>
        <v>0</v>
      </c>
      <c r="I3497" s="334">
        <f>ROUND((H3497-SUMIF(Anlagenbewegungsdaten!$B:$B,A3497,Anlagenbewegungsdaten!D:D)),3)</f>
        <v>0</v>
      </c>
      <c r="J3497" s="335" t="s">
        <v>5179</v>
      </c>
      <c r="K3497" s="335" t="s">
        <v>5193</v>
      </c>
      <c r="L3497" s="516">
        <v>12.98</v>
      </c>
      <c r="M3497" s="332">
        <f>ROUND(SUMIF(Anlagenbewegungsdaten_AV!B:B,A3497,Anlagenbewegungsdaten_AV!C:C),3)</f>
        <v>0</v>
      </c>
      <c r="N3497" s="330">
        <f>IF(ISBLANK(L3497),ROUND(SUMIF(Anlagenbewegungsdaten_AV!B:B,A3497,Anlagenbewegungsdaten_AV!D:D),2),ROUND(M3497*L3497%,2))</f>
        <v>0</v>
      </c>
      <c r="O3497" s="330">
        <f>ROUND(N3497-SUMIF(Anlagenbewegungsdaten_AV!B:B,A3497,Anlagenbewegungsdaten_AV!D:D),3)</f>
        <v>0</v>
      </c>
    </row>
    <row r="3498" spans="1:15" ht="15" customHeight="1" x14ac:dyDescent="0.25">
      <c r="A3498" s="268" t="s">
        <v>5351</v>
      </c>
      <c r="B3498" s="236" t="s">
        <v>2108</v>
      </c>
      <c r="C3498" s="237" t="s">
        <v>5247</v>
      </c>
      <c r="D3498" s="236" t="s">
        <v>4684</v>
      </c>
      <c r="E3498" s="236"/>
      <c r="F3498" s="292">
        <v>21.72</v>
      </c>
      <c r="G3498" s="333">
        <f>ROUND(SUMIF(Anlagenbewegungsdaten!B:B,A3498,Anlagenbewegungsdaten!C:C),3)</f>
        <v>0</v>
      </c>
      <c r="H3498" s="334">
        <f>IF(ISBLANK(F3498),ROUND(SUMIF(Anlagenbewegungsdaten!B:B,A3498,Anlagenbewegungsdaten!D:D),2),ROUND(G3498*F3498%,2))</f>
        <v>0</v>
      </c>
      <c r="I3498" s="334">
        <f>ROUND((H3498-SUMIF(Anlagenbewegungsdaten!$B:$B,A3498,Anlagenbewegungsdaten!D:D)),3)</f>
        <v>0</v>
      </c>
      <c r="J3498" s="335" t="s">
        <v>5179</v>
      </c>
      <c r="K3498" s="335" t="s">
        <v>5193</v>
      </c>
      <c r="L3498" s="516">
        <v>17.38</v>
      </c>
      <c r="M3498" s="332">
        <f>ROUND(SUMIF(Anlagenbewegungsdaten_AV!B:B,A3498,Anlagenbewegungsdaten_AV!C:C),3)</f>
        <v>0</v>
      </c>
      <c r="N3498" s="330">
        <f>IF(ISBLANK(L3498),ROUND(SUMIF(Anlagenbewegungsdaten_AV!B:B,A3498,Anlagenbewegungsdaten_AV!D:D),2),ROUND(M3498*L3498%,2))</f>
        <v>0</v>
      </c>
      <c r="O3498" s="330">
        <f>ROUND(N3498-SUMIF(Anlagenbewegungsdaten_AV!B:B,A3498,Anlagenbewegungsdaten_AV!D:D),3)</f>
        <v>0</v>
      </c>
    </row>
    <row r="3499" spans="1:15" ht="15" customHeight="1" x14ac:dyDescent="0.25">
      <c r="A3499" s="268" t="s">
        <v>5352</v>
      </c>
      <c r="B3499" s="236" t="s">
        <v>2108</v>
      </c>
      <c r="C3499" s="237" t="s">
        <v>5247</v>
      </c>
      <c r="D3499" s="236" t="s">
        <v>4686</v>
      </c>
      <c r="E3499" s="236"/>
      <c r="F3499" s="292">
        <v>19.72</v>
      </c>
      <c r="G3499" s="333">
        <f>ROUND(SUMIF(Anlagenbewegungsdaten!B:B,A3499,Anlagenbewegungsdaten!C:C),3)</f>
        <v>0</v>
      </c>
      <c r="H3499" s="334">
        <f>IF(ISBLANK(F3499),ROUND(SUMIF(Anlagenbewegungsdaten!B:B,A3499,Anlagenbewegungsdaten!D:D),2),ROUND(G3499*F3499%,2))</f>
        <v>0</v>
      </c>
      <c r="I3499" s="334">
        <f>ROUND((H3499-SUMIF(Anlagenbewegungsdaten!$B:$B,A3499,Anlagenbewegungsdaten!D:D)),3)</f>
        <v>0</v>
      </c>
      <c r="J3499" s="335" t="s">
        <v>5179</v>
      </c>
      <c r="K3499" s="335" t="s">
        <v>5193</v>
      </c>
      <c r="L3499" s="516">
        <v>15.78</v>
      </c>
      <c r="M3499" s="332">
        <f>ROUND(SUMIF(Anlagenbewegungsdaten_AV!B:B,A3499,Anlagenbewegungsdaten_AV!C:C),3)</f>
        <v>0</v>
      </c>
      <c r="N3499" s="330">
        <f>IF(ISBLANK(L3499),ROUND(SUMIF(Anlagenbewegungsdaten_AV!B:B,A3499,Anlagenbewegungsdaten_AV!D:D),2),ROUND(M3499*L3499%,2))</f>
        <v>0</v>
      </c>
      <c r="O3499" s="330">
        <f>ROUND(N3499-SUMIF(Anlagenbewegungsdaten_AV!B:B,A3499,Anlagenbewegungsdaten_AV!D:D),3)</f>
        <v>0</v>
      </c>
    </row>
    <row r="3500" spans="1:15" ht="15" customHeight="1" x14ac:dyDescent="0.25">
      <c r="A3500" s="268" t="s">
        <v>5353</v>
      </c>
      <c r="B3500" s="236" t="s">
        <v>2108</v>
      </c>
      <c r="C3500" s="237" t="s">
        <v>5247</v>
      </c>
      <c r="D3500" s="236" t="s">
        <v>4688</v>
      </c>
      <c r="E3500" s="236"/>
      <c r="F3500" s="292">
        <v>12.739999999999998</v>
      </c>
      <c r="G3500" s="333">
        <f>ROUND(SUMIF(Anlagenbewegungsdaten!B:B,A3500,Anlagenbewegungsdaten!C:C),3)</f>
        <v>0</v>
      </c>
      <c r="H3500" s="334">
        <f>IF(ISBLANK(F3500),ROUND(SUMIF(Anlagenbewegungsdaten!B:B,A3500,Anlagenbewegungsdaten!D:D),2),ROUND(G3500*F3500%,2))</f>
        <v>0</v>
      </c>
      <c r="I3500" s="334">
        <f>ROUND((H3500-SUMIF(Anlagenbewegungsdaten!$B:$B,A3500,Anlagenbewegungsdaten!D:D)),3)</f>
        <v>0</v>
      </c>
      <c r="J3500" s="335" t="s">
        <v>5179</v>
      </c>
      <c r="K3500" s="335" t="s">
        <v>5193</v>
      </c>
      <c r="L3500" s="516">
        <v>10.19</v>
      </c>
      <c r="M3500" s="332">
        <f>ROUND(SUMIF(Anlagenbewegungsdaten_AV!B:B,A3500,Anlagenbewegungsdaten_AV!C:C),3)</f>
        <v>0</v>
      </c>
      <c r="N3500" s="330">
        <f>IF(ISBLANK(L3500),ROUND(SUMIF(Anlagenbewegungsdaten_AV!B:B,A3500,Anlagenbewegungsdaten_AV!D:D),2),ROUND(M3500*L3500%,2))</f>
        <v>0</v>
      </c>
      <c r="O3500" s="330">
        <f>ROUND(N3500-SUMIF(Anlagenbewegungsdaten_AV!B:B,A3500,Anlagenbewegungsdaten_AV!D:D),3)</f>
        <v>0</v>
      </c>
    </row>
    <row r="3501" spans="1:15" ht="15" customHeight="1" x14ac:dyDescent="0.25">
      <c r="A3501" s="268" t="s">
        <v>5354</v>
      </c>
      <c r="B3501" s="236" t="s">
        <v>2108</v>
      </c>
      <c r="C3501" s="237" t="s">
        <v>5247</v>
      </c>
      <c r="D3501" s="236" t="s">
        <v>4690</v>
      </c>
      <c r="E3501" s="236"/>
      <c r="F3501" s="292">
        <v>16.739999999999998</v>
      </c>
      <c r="G3501" s="333">
        <f>ROUND(SUMIF(Anlagenbewegungsdaten!B:B,A3501,Anlagenbewegungsdaten!C:C),3)</f>
        <v>0</v>
      </c>
      <c r="H3501" s="334">
        <f>IF(ISBLANK(F3501),ROUND(SUMIF(Anlagenbewegungsdaten!B:B,A3501,Anlagenbewegungsdaten!D:D),2),ROUND(G3501*F3501%,2))</f>
        <v>0</v>
      </c>
      <c r="I3501" s="334">
        <f>ROUND((H3501-SUMIF(Anlagenbewegungsdaten!$B:$B,A3501,Anlagenbewegungsdaten!D:D)),3)</f>
        <v>0</v>
      </c>
      <c r="J3501" s="335" t="s">
        <v>5179</v>
      </c>
      <c r="K3501" s="335" t="s">
        <v>5193</v>
      </c>
      <c r="L3501" s="516">
        <v>13.39</v>
      </c>
      <c r="M3501" s="332">
        <f>ROUND(SUMIF(Anlagenbewegungsdaten_AV!B:B,A3501,Anlagenbewegungsdaten_AV!C:C),3)</f>
        <v>0</v>
      </c>
      <c r="N3501" s="330">
        <f>IF(ISBLANK(L3501),ROUND(SUMIF(Anlagenbewegungsdaten_AV!B:B,A3501,Anlagenbewegungsdaten_AV!D:D),2),ROUND(M3501*L3501%,2))</f>
        <v>0</v>
      </c>
      <c r="O3501" s="330">
        <f>ROUND(N3501-SUMIF(Anlagenbewegungsdaten_AV!B:B,A3501,Anlagenbewegungsdaten_AV!D:D),3)</f>
        <v>0</v>
      </c>
    </row>
    <row r="3502" spans="1:15" ht="15" customHeight="1" x14ac:dyDescent="0.25">
      <c r="A3502" s="268" t="s">
        <v>5355</v>
      </c>
      <c r="B3502" s="236" t="s">
        <v>2108</v>
      </c>
      <c r="C3502" s="237" t="s">
        <v>5247</v>
      </c>
      <c r="D3502" s="236" t="s">
        <v>4692</v>
      </c>
      <c r="E3502" s="236"/>
      <c r="F3502" s="292">
        <v>15.239999999999998</v>
      </c>
      <c r="G3502" s="333">
        <f>ROUND(SUMIF(Anlagenbewegungsdaten!B:B,A3502,Anlagenbewegungsdaten!C:C),3)</f>
        <v>0</v>
      </c>
      <c r="H3502" s="334">
        <f>IF(ISBLANK(F3502),ROUND(SUMIF(Anlagenbewegungsdaten!B:B,A3502,Anlagenbewegungsdaten!D:D),2),ROUND(G3502*F3502%,2))</f>
        <v>0</v>
      </c>
      <c r="I3502" s="334">
        <f>ROUND((H3502-SUMIF(Anlagenbewegungsdaten!$B:$B,A3502,Anlagenbewegungsdaten!D:D)),3)</f>
        <v>0</v>
      </c>
      <c r="J3502" s="335" t="s">
        <v>5179</v>
      </c>
      <c r="K3502" s="335" t="s">
        <v>5193</v>
      </c>
      <c r="L3502" s="516">
        <v>12.19</v>
      </c>
      <c r="M3502" s="332">
        <f>ROUND(SUMIF(Anlagenbewegungsdaten_AV!B:B,A3502,Anlagenbewegungsdaten_AV!C:C),3)</f>
        <v>0</v>
      </c>
      <c r="N3502" s="330">
        <f>IF(ISBLANK(L3502),ROUND(SUMIF(Anlagenbewegungsdaten_AV!B:B,A3502,Anlagenbewegungsdaten_AV!D:D),2),ROUND(M3502*L3502%,2))</f>
        <v>0</v>
      </c>
      <c r="O3502" s="330">
        <f>ROUND(N3502-SUMIF(Anlagenbewegungsdaten_AV!B:B,A3502,Anlagenbewegungsdaten_AV!D:D),3)</f>
        <v>0</v>
      </c>
    </row>
    <row r="3503" spans="1:15" ht="15" customHeight="1" x14ac:dyDescent="0.25">
      <c r="A3503" s="268" t="s">
        <v>5356</v>
      </c>
      <c r="B3503" s="236" t="s">
        <v>2108</v>
      </c>
      <c r="C3503" s="237" t="s">
        <v>5247</v>
      </c>
      <c r="D3503" s="236" t="s">
        <v>4694</v>
      </c>
      <c r="E3503" s="236"/>
      <c r="F3503" s="292">
        <v>20.740000000000002</v>
      </c>
      <c r="G3503" s="333">
        <f>ROUND(SUMIF(Anlagenbewegungsdaten!B:B,A3503,Anlagenbewegungsdaten!C:C),3)</f>
        <v>0</v>
      </c>
      <c r="H3503" s="334">
        <f>IF(ISBLANK(F3503),ROUND(SUMIF(Anlagenbewegungsdaten!B:B,A3503,Anlagenbewegungsdaten!D:D),2),ROUND(G3503*F3503%,2))</f>
        <v>0</v>
      </c>
      <c r="I3503" s="334">
        <f>ROUND((H3503-SUMIF(Anlagenbewegungsdaten!$B:$B,A3503,Anlagenbewegungsdaten!D:D)),3)</f>
        <v>0</v>
      </c>
      <c r="J3503" s="335" t="s">
        <v>5179</v>
      </c>
      <c r="K3503" s="335" t="s">
        <v>5193</v>
      </c>
      <c r="L3503" s="516">
        <v>16.59</v>
      </c>
      <c r="M3503" s="332">
        <f>ROUND(SUMIF(Anlagenbewegungsdaten_AV!B:B,A3503,Anlagenbewegungsdaten_AV!C:C),3)</f>
        <v>0</v>
      </c>
      <c r="N3503" s="330">
        <f>IF(ISBLANK(L3503),ROUND(SUMIF(Anlagenbewegungsdaten_AV!B:B,A3503,Anlagenbewegungsdaten_AV!D:D),2),ROUND(M3503*L3503%,2))</f>
        <v>0</v>
      </c>
      <c r="O3503" s="330">
        <f>ROUND(N3503-SUMIF(Anlagenbewegungsdaten_AV!B:B,A3503,Anlagenbewegungsdaten_AV!D:D),3)</f>
        <v>0</v>
      </c>
    </row>
    <row r="3504" spans="1:15" ht="15" customHeight="1" x14ac:dyDescent="0.25">
      <c r="A3504" s="268" t="s">
        <v>5357</v>
      </c>
      <c r="B3504" s="236" t="s">
        <v>2108</v>
      </c>
      <c r="C3504" s="237" t="s">
        <v>5247</v>
      </c>
      <c r="D3504" s="236" t="s">
        <v>4696</v>
      </c>
      <c r="E3504" s="236"/>
      <c r="F3504" s="292">
        <v>18.739999999999998</v>
      </c>
      <c r="G3504" s="333">
        <f>ROUND(SUMIF(Anlagenbewegungsdaten!B:B,A3504,Anlagenbewegungsdaten!C:C),3)</f>
        <v>0</v>
      </c>
      <c r="H3504" s="334">
        <f>IF(ISBLANK(F3504),ROUND(SUMIF(Anlagenbewegungsdaten!B:B,A3504,Anlagenbewegungsdaten!D:D),2),ROUND(G3504*F3504%,2))</f>
        <v>0</v>
      </c>
      <c r="I3504" s="334">
        <f>ROUND((H3504-SUMIF(Anlagenbewegungsdaten!$B:$B,A3504,Anlagenbewegungsdaten!D:D)),3)</f>
        <v>0</v>
      </c>
      <c r="J3504" s="335" t="s">
        <v>5179</v>
      </c>
      <c r="K3504" s="335" t="s">
        <v>5193</v>
      </c>
      <c r="L3504" s="516">
        <v>14.99</v>
      </c>
      <c r="M3504" s="332">
        <f>ROUND(SUMIF(Anlagenbewegungsdaten_AV!B:B,A3504,Anlagenbewegungsdaten_AV!C:C),3)</f>
        <v>0</v>
      </c>
      <c r="N3504" s="330">
        <f>IF(ISBLANK(L3504),ROUND(SUMIF(Anlagenbewegungsdaten_AV!B:B,A3504,Anlagenbewegungsdaten_AV!D:D),2),ROUND(M3504*L3504%,2))</f>
        <v>0</v>
      </c>
      <c r="O3504" s="330">
        <f>ROUND(N3504-SUMIF(Anlagenbewegungsdaten_AV!B:B,A3504,Anlagenbewegungsdaten_AV!D:D),3)</f>
        <v>0</v>
      </c>
    </row>
    <row r="3505" spans="1:15" ht="15" customHeight="1" x14ac:dyDescent="0.25">
      <c r="A3505" s="268" t="s">
        <v>5358</v>
      </c>
      <c r="B3505" s="236" t="s">
        <v>2108</v>
      </c>
      <c r="C3505" s="237" t="s">
        <v>5247</v>
      </c>
      <c r="D3505" s="236" t="s">
        <v>4698</v>
      </c>
      <c r="E3505" s="236"/>
      <c r="F3505" s="292">
        <v>11.76</v>
      </c>
      <c r="G3505" s="333">
        <f>ROUND(SUMIF(Anlagenbewegungsdaten!B:B,A3505,Anlagenbewegungsdaten!C:C),3)</f>
        <v>0</v>
      </c>
      <c r="H3505" s="334">
        <f>IF(ISBLANK(F3505),ROUND(SUMIF(Anlagenbewegungsdaten!B:B,A3505,Anlagenbewegungsdaten!D:D),2),ROUND(G3505*F3505%,2))</f>
        <v>0</v>
      </c>
      <c r="I3505" s="334">
        <f>ROUND((H3505-SUMIF(Anlagenbewegungsdaten!$B:$B,A3505,Anlagenbewegungsdaten!D:D)),3)</f>
        <v>0</v>
      </c>
      <c r="J3505" s="335" t="s">
        <v>5179</v>
      </c>
      <c r="K3505" s="335" t="s">
        <v>5193</v>
      </c>
      <c r="L3505" s="516">
        <v>9.41</v>
      </c>
      <c r="M3505" s="332">
        <f>ROUND(SUMIF(Anlagenbewegungsdaten_AV!B:B,A3505,Anlagenbewegungsdaten_AV!C:C),3)</f>
        <v>0</v>
      </c>
      <c r="N3505" s="330">
        <f>IF(ISBLANK(L3505),ROUND(SUMIF(Anlagenbewegungsdaten_AV!B:B,A3505,Anlagenbewegungsdaten_AV!D:D),2),ROUND(M3505*L3505%,2))</f>
        <v>0</v>
      </c>
      <c r="O3505" s="330">
        <f>ROUND(N3505-SUMIF(Anlagenbewegungsdaten_AV!B:B,A3505,Anlagenbewegungsdaten_AV!D:D),3)</f>
        <v>0</v>
      </c>
    </row>
    <row r="3506" spans="1:15" ht="15" customHeight="1" x14ac:dyDescent="0.25">
      <c r="A3506" s="268" t="s">
        <v>5359</v>
      </c>
      <c r="B3506" s="236" t="s">
        <v>2108</v>
      </c>
      <c r="C3506" s="237" t="s">
        <v>5247</v>
      </c>
      <c r="D3506" s="236" t="s">
        <v>4700</v>
      </c>
      <c r="E3506" s="236"/>
      <c r="F3506" s="292">
        <v>15.76</v>
      </c>
      <c r="G3506" s="333">
        <f>ROUND(SUMIF(Anlagenbewegungsdaten!B:B,A3506,Anlagenbewegungsdaten!C:C),3)</f>
        <v>0</v>
      </c>
      <c r="H3506" s="334">
        <f>IF(ISBLANK(F3506),ROUND(SUMIF(Anlagenbewegungsdaten!B:B,A3506,Anlagenbewegungsdaten!D:D),2),ROUND(G3506*F3506%,2))</f>
        <v>0</v>
      </c>
      <c r="I3506" s="334">
        <f>ROUND((H3506-SUMIF(Anlagenbewegungsdaten!$B:$B,A3506,Anlagenbewegungsdaten!D:D)),3)</f>
        <v>0</v>
      </c>
      <c r="J3506" s="335" t="s">
        <v>5179</v>
      </c>
      <c r="K3506" s="335" t="s">
        <v>5193</v>
      </c>
      <c r="L3506" s="516">
        <v>12.61</v>
      </c>
      <c r="M3506" s="332">
        <f>ROUND(SUMIF(Anlagenbewegungsdaten_AV!B:B,A3506,Anlagenbewegungsdaten_AV!C:C),3)</f>
        <v>0</v>
      </c>
      <c r="N3506" s="330">
        <f>IF(ISBLANK(L3506),ROUND(SUMIF(Anlagenbewegungsdaten_AV!B:B,A3506,Anlagenbewegungsdaten_AV!D:D),2),ROUND(M3506*L3506%,2))</f>
        <v>0</v>
      </c>
      <c r="O3506" s="330">
        <f>ROUND(N3506-SUMIF(Anlagenbewegungsdaten_AV!B:B,A3506,Anlagenbewegungsdaten_AV!D:D),3)</f>
        <v>0</v>
      </c>
    </row>
    <row r="3507" spans="1:15" ht="15" customHeight="1" x14ac:dyDescent="0.25">
      <c r="A3507" s="268" t="s">
        <v>5360</v>
      </c>
      <c r="B3507" s="236" t="s">
        <v>2108</v>
      </c>
      <c r="C3507" s="237" t="s">
        <v>5247</v>
      </c>
      <c r="D3507" s="236" t="s">
        <v>4702</v>
      </c>
      <c r="E3507" s="236"/>
      <c r="F3507" s="292">
        <v>14.26</v>
      </c>
      <c r="G3507" s="333">
        <f>ROUND(SUMIF(Anlagenbewegungsdaten!B:B,A3507,Anlagenbewegungsdaten!C:C),3)</f>
        <v>0</v>
      </c>
      <c r="H3507" s="334">
        <f>IF(ISBLANK(F3507),ROUND(SUMIF(Anlagenbewegungsdaten!B:B,A3507,Anlagenbewegungsdaten!D:D),2),ROUND(G3507*F3507%,2))</f>
        <v>0</v>
      </c>
      <c r="I3507" s="334">
        <f>ROUND((H3507-SUMIF(Anlagenbewegungsdaten!$B:$B,A3507,Anlagenbewegungsdaten!D:D)),3)</f>
        <v>0</v>
      </c>
      <c r="J3507" s="335" t="s">
        <v>5179</v>
      </c>
      <c r="K3507" s="335" t="s">
        <v>5193</v>
      </c>
      <c r="L3507" s="516">
        <v>11.41</v>
      </c>
      <c r="M3507" s="332">
        <f>ROUND(SUMIF(Anlagenbewegungsdaten_AV!B:B,A3507,Anlagenbewegungsdaten_AV!C:C),3)</f>
        <v>0</v>
      </c>
      <c r="N3507" s="330">
        <f>IF(ISBLANK(L3507),ROUND(SUMIF(Anlagenbewegungsdaten_AV!B:B,A3507,Anlagenbewegungsdaten_AV!D:D),2),ROUND(M3507*L3507%,2))</f>
        <v>0</v>
      </c>
      <c r="O3507" s="330">
        <f>ROUND(N3507-SUMIF(Anlagenbewegungsdaten_AV!B:B,A3507,Anlagenbewegungsdaten_AV!D:D),3)</f>
        <v>0</v>
      </c>
    </row>
    <row r="3508" spans="1:15" ht="15" customHeight="1" x14ac:dyDescent="0.25">
      <c r="A3508" s="268" t="s">
        <v>5361</v>
      </c>
      <c r="B3508" s="236" t="s">
        <v>2108</v>
      </c>
      <c r="C3508" s="237" t="s">
        <v>5247</v>
      </c>
      <c r="D3508" s="236" t="s">
        <v>4704</v>
      </c>
      <c r="E3508" s="236"/>
      <c r="F3508" s="292">
        <v>19.759999999999998</v>
      </c>
      <c r="G3508" s="333">
        <f>ROUND(SUMIF(Anlagenbewegungsdaten!B:B,A3508,Anlagenbewegungsdaten!C:C),3)</f>
        <v>0</v>
      </c>
      <c r="H3508" s="334">
        <f>IF(ISBLANK(F3508),ROUND(SUMIF(Anlagenbewegungsdaten!B:B,A3508,Anlagenbewegungsdaten!D:D),2),ROUND(G3508*F3508%,2))</f>
        <v>0</v>
      </c>
      <c r="I3508" s="334">
        <f>ROUND((H3508-SUMIF(Anlagenbewegungsdaten!$B:$B,A3508,Anlagenbewegungsdaten!D:D)),3)</f>
        <v>0</v>
      </c>
      <c r="J3508" s="335" t="s">
        <v>5179</v>
      </c>
      <c r="K3508" s="335" t="s">
        <v>5193</v>
      </c>
      <c r="L3508" s="516">
        <v>15.81</v>
      </c>
      <c r="M3508" s="332">
        <f>ROUND(SUMIF(Anlagenbewegungsdaten_AV!B:B,A3508,Anlagenbewegungsdaten_AV!C:C),3)</f>
        <v>0</v>
      </c>
      <c r="N3508" s="330">
        <f>IF(ISBLANK(L3508),ROUND(SUMIF(Anlagenbewegungsdaten_AV!B:B,A3508,Anlagenbewegungsdaten_AV!D:D),2),ROUND(M3508*L3508%,2))</f>
        <v>0</v>
      </c>
      <c r="O3508" s="330">
        <f>ROUND(N3508-SUMIF(Anlagenbewegungsdaten_AV!B:B,A3508,Anlagenbewegungsdaten_AV!D:D),3)</f>
        <v>0</v>
      </c>
    </row>
    <row r="3509" spans="1:15" ht="15" customHeight="1" x14ac:dyDescent="0.25">
      <c r="A3509" s="268" t="s">
        <v>5362</v>
      </c>
      <c r="B3509" s="236" t="s">
        <v>2108</v>
      </c>
      <c r="C3509" s="237" t="s">
        <v>5247</v>
      </c>
      <c r="D3509" s="236" t="s">
        <v>4706</v>
      </c>
      <c r="E3509" s="236"/>
      <c r="F3509" s="292">
        <v>17.759999999999998</v>
      </c>
      <c r="G3509" s="333">
        <f>ROUND(SUMIF(Anlagenbewegungsdaten!B:B,A3509,Anlagenbewegungsdaten!C:C),3)</f>
        <v>0</v>
      </c>
      <c r="H3509" s="334">
        <f>IF(ISBLANK(F3509),ROUND(SUMIF(Anlagenbewegungsdaten!B:B,A3509,Anlagenbewegungsdaten!D:D),2),ROUND(G3509*F3509%,2))</f>
        <v>0</v>
      </c>
      <c r="I3509" s="334">
        <f>ROUND((H3509-SUMIF(Anlagenbewegungsdaten!$B:$B,A3509,Anlagenbewegungsdaten!D:D)),3)</f>
        <v>0</v>
      </c>
      <c r="J3509" s="335" t="s">
        <v>5179</v>
      </c>
      <c r="K3509" s="335" t="s">
        <v>5193</v>
      </c>
      <c r="L3509" s="516">
        <v>14.21</v>
      </c>
      <c r="M3509" s="332">
        <f>ROUND(SUMIF(Anlagenbewegungsdaten_AV!B:B,A3509,Anlagenbewegungsdaten_AV!C:C),3)</f>
        <v>0</v>
      </c>
      <c r="N3509" s="330">
        <f>IF(ISBLANK(L3509),ROUND(SUMIF(Anlagenbewegungsdaten_AV!B:B,A3509,Anlagenbewegungsdaten_AV!D:D),2),ROUND(M3509*L3509%,2))</f>
        <v>0</v>
      </c>
      <c r="O3509" s="330">
        <f>ROUND(N3509-SUMIF(Anlagenbewegungsdaten_AV!B:B,A3509,Anlagenbewegungsdaten_AV!D:D),3)</f>
        <v>0</v>
      </c>
    </row>
    <row r="3510" spans="1:15" ht="15" customHeight="1" x14ac:dyDescent="0.25">
      <c r="A3510" s="268" t="s">
        <v>5363</v>
      </c>
      <c r="B3510" s="236" t="s">
        <v>2108</v>
      </c>
      <c r="C3510" s="237" t="s">
        <v>5247</v>
      </c>
      <c r="D3510" s="236" t="s">
        <v>4708</v>
      </c>
      <c r="E3510" s="236"/>
      <c r="F3510" s="292">
        <v>5.88</v>
      </c>
      <c r="G3510" s="333">
        <f>ROUND(SUMIF(Anlagenbewegungsdaten!B:B,A3510,Anlagenbewegungsdaten!C:C),3)</f>
        <v>0</v>
      </c>
      <c r="H3510" s="334">
        <f>IF(ISBLANK(F3510),ROUND(SUMIF(Anlagenbewegungsdaten!B:B,A3510,Anlagenbewegungsdaten!D:D),2),ROUND(G3510*F3510%,2))</f>
        <v>0</v>
      </c>
      <c r="I3510" s="334">
        <f>ROUND((H3510-SUMIF(Anlagenbewegungsdaten!$B:$B,A3510,Anlagenbewegungsdaten!D:D)),3)</f>
        <v>0</v>
      </c>
      <c r="J3510" s="335" t="s">
        <v>5179</v>
      </c>
      <c r="K3510" s="335" t="s">
        <v>5193</v>
      </c>
      <c r="L3510" s="516">
        <v>4.7</v>
      </c>
      <c r="M3510" s="332">
        <f>ROUND(SUMIF(Anlagenbewegungsdaten_AV!B:B,A3510,Anlagenbewegungsdaten_AV!C:C),3)</f>
        <v>0</v>
      </c>
      <c r="N3510" s="330">
        <f>IF(ISBLANK(L3510),ROUND(SUMIF(Anlagenbewegungsdaten_AV!B:B,A3510,Anlagenbewegungsdaten_AV!D:D),2),ROUND(M3510*L3510%,2))</f>
        <v>0</v>
      </c>
      <c r="O3510" s="330">
        <f>ROUND(N3510-SUMIF(Anlagenbewegungsdaten_AV!B:B,A3510,Anlagenbewegungsdaten_AV!D:D),3)</f>
        <v>0</v>
      </c>
    </row>
    <row r="3511" spans="1:15" ht="15" customHeight="1" x14ac:dyDescent="0.25">
      <c r="A3511" s="268" t="s">
        <v>5690</v>
      </c>
      <c r="B3511" s="236" t="s">
        <v>2108</v>
      </c>
      <c r="C3511" s="237" t="s">
        <v>5593</v>
      </c>
      <c r="D3511" s="236" t="s">
        <v>4564</v>
      </c>
      <c r="E3511" s="236"/>
      <c r="F3511" s="292">
        <v>13.73</v>
      </c>
      <c r="G3511" s="333">
        <f>ROUND(SUMIF(Anlagenbewegungsdaten!B:B,A3511,Anlagenbewegungsdaten!C:C),3)</f>
        <v>0</v>
      </c>
      <c r="H3511" s="334">
        <f>IF(ISBLANK(F3511),ROUND(SUMIF(Anlagenbewegungsdaten!B:B,A3511,Anlagenbewegungsdaten!D:D),2),ROUND(G3511*F3511%,2))</f>
        <v>0</v>
      </c>
      <c r="I3511" s="334">
        <f>ROUND((H3511-SUMIF(Anlagenbewegungsdaten!$B:$B,A3511,Anlagenbewegungsdaten!D:D)),3)</f>
        <v>0</v>
      </c>
      <c r="J3511" s="335" t="s">
        <v>5179</v>
      </c>
      <c r="K3511" s="335" t="s">
        <v>5193</v>
      </c>
      <c r="L3511" s="516">
        <v>10.98</v>
      </c>
      <c r="M3511" s="332">
        <f>ROUND(SUMIF(Anlagenbewegungsdaten_AV!B:B,A3511,Anlagenbewegungsdaten_AV!C:C),3)</f>
        <v>0</v>
      </c>
      <c r="N3511" s="330">
        <f>IF(ISBLANK(L3511),ROUND(SUMIF(Anlagenbewegungsdaten_AV!B:B,A3511,Anlagenbewegungsdaten_AV!D:D),2),ROUND(M3511*L3511%,2))</f>
        <v>0</v>
      </c>
      <c r="O3511" s="330">
        <f>ROUND(N3511-SUMIF(Anlagenbewegungsdaten_AV!B:B,A3511,Anlagenbewegungsdaten_AV!D:D),3)</f>
        <v>0</v>
      </c>
    </row>
    <row r="3512" spans="1:15" ht="15" customHeight="1" x14ac:dyDescent="0.25">
      <c r="A3512" s="268" t="s">
        <v>5691</v>
      </c>
      <c r="B3512" s="236" t="s">
        <v>2108</v>
      </c>
      <c r="C3512" s="237" t="s">
        <v>5593</v>
      </c>
      <c r="D3512" s="236" t="s">
        <v>4566</v>
      </c>
      <c r="E3512" s="236"/>
      <c r="F3512" s="292">
        <v>19.73</v>
      </c>
      <c r="G3512" s="333">
        <f>ROUND(SUMIF(Anlagenbewegungsdaten!B:B,A3512,Anlagenbewegungsdaten!C:C),3)</f>
        <v>0</v>
      </c>
      <c r="H3512" s="334">
        <f>IF(ISBLANK(F3512),ROUND(SUMIF(Anlagenbewegungsdaten!B:B,A3512,Anlagenbewegungsdaten!D:D),2),ROUND(G3512*F3512%,2))</f>
        <v>0</v>
      </c>
      <c r="I3512" s="334">
        <f>ROUND((H3512-SUMIF(Anlagenbewegungsdaten!$B:$B,A3512,Anlagenbewegungsdaten!D:D)),3)</f>
        <v>0</v>
      </c>
      <c r="J3512" s="335" t="s">
        <v>5179</v>
      </c>
      <c r="K3512" s="335" t="s">
        <v>5193</v>
      </c>
      <c r="L3512" s="516">
        <v>15.78</v>
      </c>
      <c r="M3512" s="332">
        <f>ROUND(SUMIF(Anlagenbewegungsdaten_AV!B:B,A3512,Anlagenbewegungsdaten_AV!C:C),3)</f>
        <v>0</v>
      </c>
      <c r="N3512" s="330">
        <f>IF(ISBLANK(L3512),ROUND(SUMIF(Anlagenbewegungsdaten_AV!B:B,A3512,Anlagenbewegungsdaten_AV!D:D),2),ROUND(M3512*L3512%,2))</f>
        <v>0</v>
      </c>
      <c r="O3512" s="330">
        <f>ROUND(N3512-SUMIF(Anlagenbewegungsdaten_AV!B:B,A3512,Anlagenbewegungsdaten_AV!D:D),3)</f>
        <v>0</v>
      </c>
    </row>
    <row r="3513" spans="1:15" ht="15" customHeight="1" x14ac:dyDescent="0.25">
      <c r="A3513" s="268" t="s">
        <v>5692</v>
      </c>
      <c r="B3513" s="236" t="s">
        <v>2108</v>
      </c>
      <c r="C3513" s="237" t="s">
        <v>5593</v>
      </c>
      <c r="D3513" s="236" t="s">
        <v>4568</v>
      </c>
      <c r="E3513" s="236"/>
      <c r="F3513" s="292">
        <v>21.73</v>
      </c>
      <c r="G3513" s="333">
        <f>ROUND(SUMIF(Anlagenbewegungsdaten!B:B,A3513,Anlagenbewegungsdaten!C:C),3)</f>
        <v>0</v>
      </c>
      <c r="H3513" s="334">
        <f>IF(ISBLANK(F3513),ROUND(SUMIF(Anlagenbewegungsdaten!B:B,A3513,Anlagenbewegungsdaten!D:D),2),ROUND(G3513*F3513%,2))</f>
        <v>0</v>
      </c>
      <c r="I3513" s="334">
        <f>ROUND((H3513-SUMIF(Anlagenbewegungsdaten!$B:$B,A3513,Anlagenbewegungsdaten!D:D)),3)</f>
        <v>0</v>
      </c>
      <c r="J3513" s="335" t="s">
        <v>5179</v>
      </c>
      <c r="K3513" s="335" t="s">
        <v>5193</v>
      </c>
      <c r="L3513" s="516">
        <v>17.38</v>
      </c>
      <c r="M3513" s="332">
        <f>ROUND(SUMIF(Anlagenbewegungsdaten_AV!B:B,A3513,Anlagenbewegungsdaten_AV!C:C),3)</f>
        <v>0</v>
      </c>
      <c r="N3513" s="330">
        <f>IF(ISBLANK(L3513),ROUND(SUMIF(Anlagenbewegungsdaten_AV!B:B,A3513,Anlagenbewegungsdaten_AV!D:D),2),ROUND(M3513*L3513%,2))</f>
        <v>0</v>
      </c>
      <c r="O3513" s="330">
        <f>ROUND(N3513-SUMIF(Anlagenbewegungsdaten_AV!B:B,A3513,Anlagenbewegungsdaten_AV!D:D),3)</f>
        <v>0</v>
      </c>
    </row>
    <row r="3514" spans="1:15" ht="15" customHeight="1" x14ac:dyDescent="0.25">
      <c r="A3514" s="268" t="s">
        <v>5693</v>
      </c>
      <c r="B3514" s="236" t="s">
        <v>2108</v>
      </c>
      <c r="C3514" s="237" t="s">
        <v>5593</v>
      </c>
      <c r="D3514" s="236" t="s">
        <v>4570</v>
      </c>
      <c r="E3514" s="236"/>
      <c r="F3514" s="292">
        <v>21.73</v>
      </c>
      <c r="G3514" s="333">
        <f>ROUND(SUMIF(Anlagenbewegungsdaten!B:B,A3514,Anlagenbewegungsdaten!C:C),3)</f>
        <v>0</v>
      </c>
      <c r="H3514" s="334">
        <f>IF(ISBLANK(F3514),ROUND(SUMIF(Anlagenbewegungsdaten!B:B,A3514,Anlagenbewegungsdaten!D:D),2),ROUND(G3514*F3514%,2))</f>
        <v>0</v>
      </c>
      <c r="I3514" s="334">
        <f>ROUND((H3514-SUMIF(Anlagenbewegungsdaten!$B:$B,A3514,Anlagenbewegungsdaten!D:D)),3)</f>
        <v>0</v>
      </c>
      <c r="J3514" s="335" t="s">
        <v>5179</v>
      </c>
      <c r="K3514" s="335" t="s">
        <v>5193</v>
      </c>
      <c r="L3514" s="516">
        <v>17.38</v>
      </c>
      <c r="M3514" s="332">
        <f>ROUND(SUMIF(Anlagenbewegungsdaten_AV!B:B,A3514,Anlagenbewegungsdaten_AV!C:C),3)</f>
        <v>0</v>
      </c>
      <c r="N3514" s="330">
        <f>IF(ISBLANK(L3514),ROUND(SUMIF(Anlagenbewegungsdaten_AV!B:B,A3514,Anlagenbewegungsdaten_AV!D:D),2),ROUND(M3514*L3514%,2))</f>
        <v>0</v>
      </c>
      <c r="O3514" s="330">
        <f>ROUND(N3514-SUMIF(Anlagenbewegungsdaten_AV!B:B,A3514,Anlagenbewegungsdaten_AV!D:D),3)</f>
        <v>0</v>
      </c>
    </row>
    <row r="3515" spans="1:15" ht="15" customHeight="1" x14ac:dyDescent="0.25">
      <c r="A3515" s="268" t="s">
        <v>5694</v>
      </c>
      <c r="B3515" s="236" t="s">
        <v>2108</v>
      </c>
      <c r="C3515" s="237" t="s">
        <v>5593</v>
      </c>
      <c r="D3515" s="236" t="s">
        <v>4572</v>
      </c>
      <c r="E3515" s="236"/>
      <c r="F3515" s="292">
        <v>16.61</v>
      </c>
      <c r="G3515" s="333">
        <f>ROUND(SUMIF(Anlagenbewegungsdaten!B:B,A3515,Anlagenbewegungsdaten!C:C),3)</f>
        <v>0</v>
      </c>
      <c r="H3515" s="334">
        <f>IF(ISBLANK(F3515),ROUND(SUMIF(Anlagenbewegungsdaten!B:B,A3515,Anlagenbewegungsdaten!D:D),2),ROUND(G3515*F3515%,2))</f>
        <v>0</v>
      </c>
      <c r="I3515" s="334">
        <f>ROUND((H3515-SUMIF(Anlagenbewegungsdaten!$B:$B,A3515,Anlagenbewegungsdaten!D:D)),3)</f>
        <v>0</v>
      </c>
      <c r="J3515" s="335" t="s">
        <v>5179</v>
      </c>
      <c r="K3515" s="335" t="s">
        <v>5193</v>
      </c>
      <c r="L3515" s="516">
        <v>13.29</v>
      </c>
      <c r="M3515" s="332">
        <f>ROUND(SUMIF(Anlagenbewegungsdaten_AV!B:B,A3515,Anlagenbewegungsdaten_AV!C:C),3)</f>
        <v>0</v>
      </c>
      <c r="N3515" s="330">
        <f>IF(ISBLANK(L3515),ROUND(SUMIF(Anlagenbewegungsdaten_AV!B:B,A3515,Anlagenbewegungsdaten_AV!D:D),2),ROUND(M3515*L3515%,2))</f>
        <v>0</v>
      </c>
      <c r="O3515" s="330">
        <f>ROUND(N3515-SUMIF(Anlagenbewegungsdaten_AV!B:B,A3515,Anlagenbewegungsdaten_AV!D:D),3)</f>
        <v>0</v>
      </c>
    </row>
    <row r="3516" spans="1:15" ht="15" customHeight="1" x14ac:dyDescent="0.25">
      <c r="A3516" s="268" t="s">
        <v>5695</v>
      </c>
      <c r="B3516" s="236" t="s">
        <v>2108</v>
      </c>
      <c r="C3516" s="237" t="s">
        <v>5593</v>
      </c>
      <c r="D3516" s="236" t="s">
        <v>4574</v>
      </c>
      <c r="E3516" s="236"/>
      <c r="F3516" s="292">
        <v>22.61</v>
      </c>
      <c r="G3516" s="333">
        <f>ROUND(SUMIF(Anlagenbewegungsdaten!B:B,A3516,Anlagenbewegungsdaten!C:C),3)</f>
        <v>297740.40000000002</v>
      </c>
      <c r="H3516" s="334">
        <f>IF(ISBLANK(F3516),ROUND(SUMIF(Anlagenbewegungsdaten!B:B,A3516,Anlagenbewegungsdaten!D:D),2),ROUND(G3516*F3516%,2))</f>
        <v>67319.100000000006</v>
      </c>
      <c r="I3516" s="334">
        <f>ROUND((H3516-SUMIF(Anlagenbewegungsdaten!$B:$B,A3516,Anlagenbewegungsdaten!D:D)),3)</f>
        <v>-4.0000000000000001E-3</v>
      </c>
      <c r="J3516" s="335" t="s">
        <v>5179</v>
      </c>
      <c r="K3516" s="335" t="s">
        <v>5193</v>
      </c>
      <c r="L3516" s="516">
        <v>18.09</v>
      </c>
      <c r="M3516" s="332">
        <f>ROUND(SUMIF(Anlagenbewegungsdaten_AV!B:B,A3516,Anlagenbewegungsdaten_AV!C:C),3)</f>
        <v>0</v>
      </c>
      <c r="N3516" s="330">
        <f>IF(ISBLANK(L3516),ROUND(SUMIF(Anlagenbewegungsdaten_AV!B:B,A3516,Anlagenbewegungsdaten_AV!D:D),2),ROUND(M3516*L3516%,2))</f>
        <v>0</v>
      </c>
      <c r="O3516" s="330">
        <f>ROUND(N3516-SUMIF(Anlagenbewegungsdaten_AV!B:B,A3516,Anlagenbewegungsdaten_AV!D:D),3)</f>
        <v>0</v>
      </c>
    </row>
    <row r="3517" spans="1:15" ht="15" customHeight="1" x14ac:dyDescent="0.25">
      <c r="A3517" s="268" t="s">
        <v>5696</v>
      </c>
      <c r="B3517" s="236" t="s">
        <v>2108</v>
      </c>
      <c r="C3517" s="237" t="s">
        <v>5593</v>
      </c>
      <c r="D3517" s="236" t="s">
        <v>4576</v>
      </c>
      <c r="E3517" s="236"/>
      <c r="F3517" s="292">
        <v>24.61</v>
      </c>
      <c r="G3517" s="333">
        <f>ROUND(SUMIF(Anlagenbewegungsdaten!B:B,A3517,Anlagenbewegungsdaten!C:C),3)</f>
        <v>0</v>
      </c>
      <c r="H3517" s="334">
        <f>IF(ISBLANK(F3517),ROUND(SUMIF(Anlagenbewegungsdaten!B:B,A3517,Anlagenbewegungsdaten!D:D),2),ROUND(G3517*F3517%,2))</f>
        <v>0</v>
      </c>
      <c r="I3517" s="334">
        <f>ROUND((H3517-SUMIF(Anlagenbewegungsdaten!$B:$B,A3517,Anlagenbewegungsdaten!D:D)),3)</f>
        <v>0</v>
      </c>
      <c r="J3517" s="335" t="s">
        <v>5179</v>
      </c>
      <c r="K3517" s="335" t="s">
        <v>5193</v>
      </c>
      <c r="L3517" s="516">
        <v>19.690000000000001</v>
      </c>
      <c r="M3517" s="332">
        <f>ROUND(SUMIF(Anlagenbewegungsdaten_AV!B:B,A3517,Anlagenbewegungsdaten_AV!C:C),3)</f>
        <v>0</v>
      </c>
      <c r="N3517" s="330">
        <f>IF(ISBLANK(L3517),ROUND(SUMIF(Anlagenbewegungsdaten_AV!B:B,A3517,Anlagenbewegungsdaten_AV!D:D),2),ROUND(M3517*L3517%,2))</f>
        <v>0</v>
      </c>
      <c r="O3517" s="330">
        <f>ROUND(N3517-SUMIF(Anlagenbewegungsdaten_AV!B:B,A3517,Anlagenbewegungsdaten_AV!D:D),3)</f>
        <v>0</v>
      </c>
    </row>
    <row r="3518" spans="1:15" ht="15" customHeight="1" x14ac:dyDescent="0.25">
      <c r="A3518" s="268" t="s">
        <v>5697</v>
      </c>
      <c r="B3518" s="236" t="s">
        <v>2108</v>
      </c>
      <c r="C3518" s="237" t="s">
        <v>5593</v>
      </c>
      <c r="D3518" s="236" t="s">
        <v>4578</v>
      </c>
      <c r="E3518" s="236"/>
      <c r="F3518" s="292">
        <v>24.61</v>
      </c>
      <c r="G3518" s="333">
        <f>ROUND(SUMIF(Anlagenbewegungsdaten!B:B,A3518,Anlagenbewegungsdaten!C:C),3)</f>
        <v>0</v>
      </c>
      <c r="H3518" s="334">
        <f>IF(ISBLANK(F3518),ROUND(SUMIF(Anlagenbewegungsdaten!B:B,A3518,Anlagenbewegungsdaten!D:D),2),ROUND(G3518*F3518%,2))</f>
        <v>0</v>
      </c>
      <c r="I3518" s="334">
        <f>ROUND((H3518-SUMIF(Anlagenbewegungsdaten!$B:$B,A3518,Anlagenbewegungsdaten!D:D)),3)</f>
        <v>0</v>
      </c>
      <c r="J3518" s="335" t="s">
        <v>5179</v>
      </c>
      <c r="K3518" s="335" t="s">
        <v>5193</v>
      </c>
      <c r="L3518" s="516">
        <v>19.690000000000001</v>
      </c>
      <c r="M3518" s="332">
        <f>ROUND(SUMIF(Anlagenbewegungsdaten_AV!B:B,A3518,Anlagenbewegungsdaten_AV!C:C),3)</f>
        <v>0</v>
      </c>
      <c r="N3518" s="330">
        <f>IF(ISBLANK(L3518),ROUND(SUMIF(Anlagenbewegungsdaten_AV!B:B,A3518,Anlagenbewegungsdaten_AV!D:D),2),ROUND(M3518*L3518%,2))</f>
        <v>0</v>
      </c>
      <c r="O3518" s="330">
        <f>ROUND(N3518-SUMIF(Anlagenbewegungsdaten_AV!B:B,A3518,Anlagenbewegungsdaten_AV!D:D),3)</f>
        <v>0</v>
      </c>
    </row>
    <row r="3519" spans="1:15" ht="15" customHeight="1" x14ac:dyDescent="0.25">
      <c r="A3519" s="268" t="s">
        <v>5698</v>
      </c>
      <c r="B3519" s="236" t="s">
        <v>2108</v>
      </c>
      <c r="C3519" s="237" t="s">
        <v>5593</v>
      </c>
      <c r="D3519" s="236" t="s">
        <v>4580</v>
      </c>
      <c r="E3519" s="236"/>
      <c r="F3519" s="292">
        <v>15.65</v>
      </c>
      <c r="G3519" s="333">
        <f>ROUND(SUMIF(Anlagenbewegungsdaten!B:B,A3519,Anlagenbewegungsdaten!C:C),3)</f>
        <v>0</v>
      </c>
      <c r="H3519" s="334">
        <f>IF(ISBLANK(F3519),ROUND(SUMIF(Anlagenbewegungsdaten!B:B,A3519,Anlagenbewegungsdaten!D:D),2),ROUND(G3519*F3519%,2))</f>
        <v>0</v>
      </c>
      <c r="I3519" s="334">
        <f>ROUND((H3519-SUMIF(Anlagenbewegungsdaten!$B:$B,A3519,Anlagenbewegungsdaten!D:D)),3)</f>
        <v>0</v>
      </c>
      <c r="J3519" s="335" t="s">
        <v>5179</v>
      </c>
      <c r="K3519" s="335" t="s">
        <v>5193</v>
      </c>
      <c r="L3519" s="516">
        <v>12.52</v>
      </c>
      <c r="M3519" s="332">
        <f>ROUND(SUMIF(Anlagenbewegungsdaten_AV!B:B,A3519,Anlagenbewegungsdaten_AV!C:C),3)</f>
        <v>0</v>
      </c>
      <c r="N3519" s="330">
        <f>IF(ISBLANK(L3519),ROUND(SUMIF(Anlagenbewegungsdaten_AV!B:B,A3519,Anlagenbewegungsdaten_AV!D:D),2),ROUND(M3519*L3519%,2))</f>
        <v>0</v>
      </c>
      <c r="O3519" s="330">
        <f>ROUND(N3519-SUMIF(Anlagenbewegungsdaten_AV!B:B,A3519,Anlagenbewegungsdaten_AV!D:D),3)</f>
        <v>0</v>
      </c>
    </row>
    <row r="3520" spans="1:15" ht="15" customHeight="1" x14ac:dyDescent="0.25">
      <c r="A3520" s="268" t="s">
        <v>5699</v>
      </c>
      <c r="B3520" s="236" t="s">
        <v>2108</v>
      </c>
      <c r="C3520" s="237" t="s">
        <v>5593</v>
      </c>
      <c r="D3520" s="236" t="s">
        <v>4582</v>
      </c>
      <c r="E3520" s="236"/>
      <c r="F3520" s="292">
        <v>21.65</v>
      </c>
      <c r="G3520" s="333">
        <f>ROUND(SUMIF(Anlagenbewegungsdaten!B:B,A3520,Anlagenbewegungsdaten!C:C),3)</f>
        <v>0</v>
      </c>
      <c r="H3520" s="334">
        <f>IF(ISBLANK(F3520),ROUND(SUMIF(Anlagenbewegungsdaten!B:B,A3520,Anlagenbewegungsdaten!D:D),2),ROUND(G3520*F3520%,2))</f>
        <v>0</v>
      </c>
      <c r="I3520" s="334">
        <f>ROUND((H3520-SUMIF(Anlagenbewegungsdaten!$B:$B,A3520,Anlagenbewegungsdaten!D:D)),3)</f>
        <v>0</v>
      </c>
      <c r="J3520" s="335" t="s">
        <v>5179</v>
      </c>
      <c r="K3520" s="335" t="s">
        <v>5193</v>
      </c>
      <c r="L3520" s="516">
        <v>17.32</v>
      </c>
      <c r="M3520" s="332">
        <f>ROUND(SUMIF(Anlagenbewegungsdaten_AV!B:B,A3520,Anlagenbewegungsdaten_AV!C:C),3)</f>
        <v>0</v>
      </c>
      <c r="N3520" s="330">
        <f>IF(ISBLANK(L3520),ROUND(SUMIF(Anlagenbewegungsdaten_AV!B:B,A3520,Anlagenbewegungsdaten_AV!D:D),2),ROUND(M3520*L3520%,2))</f>
        <v>0</v>
      </c>
      <c r="O3520" s="330">
        <f>ROUND(N3520-SUMIF(Anlagenbewegungsdaten_AV!B:B,A3520,Anlagenbewegungsdaten_AV!D:D),3)</f>
        <v>0</v>
      </c>
    </row>
    <row r="3521" spans="1:15" ht="15" customHeight="1" x14ac:dyDescent="0.25">
      <c r="A3521" s="268" t="s">
        <v>5700</v>
      </c>
      <c r="B3521" s="236" t="s">
        <v>2108</v>
      </c>
      <c r="C3521" s="237" t="s">
        <v>5593</v>
      </c>
      <c r="D3521" s="236" t="s">
        <v>4584</v>
      </c>
      <c r="E3521" s="236"/>
      <c r="F3521" s="292">
        <v>23.65</v>
      </c>
      <c r="G3521" s="333">
        <f>ROUND(SUMIF(Anlagenbewegungsdaten!B:B,A3521,Anlagenbewegungsdaten!C:C),3)</f>
        <v>0</v>
      </c>
      <c r="H3521" s="334">
        <f>IF(ISBLANK(F3521),ROUND(SUMIF(Anlagenbewegungsdaten!B:B,A3521,Anlagenbewegungsdaten!D:D),2),ROUND(G3521*F3521%,2))</f>
        <v>0</v>
      </c>
      <c r="I3521" s="334">
        <f>ROUND((H3521-SUMIF(Anlagenbewegungsdaten!$B:$B,A3521,Anlagenbewegungsdaten!D:D)),3)</f>
        <v>0</v>
      </c>
      <c r="J3521" s="335" t="s">
        <v>5179</v>
      </c>
      <c r="K3521" s="335" t="s">
        <v>5193</v>
      </c>
      <c r="L3521" s="516">
        <v>18.920000000000002</v>
      </c>
      <c r="M3521" s="332">
        <f>ROUND(SUMIF(Anlagenbewegungsdaten_AV!B:B,A3521,Anlagenbewegungsdaten_AV!C:C),3)</f>
        <v>0</v>
      </c>
      <c r="N3521" s="330">
        <f>IF(ISBLANK(L3521),ROUND(SUMIF(Anlagenbewegungsdaten_AV!B:B,A3521,Anlagenbewegungsdaten_AV!D:D),2),ROUND(M3521*L3521%,2))</f>
        <v>0</v>
      </c>
      <c r="O3521" s="330">
        <f>ROUND(N3521-SUMIF(Anlagenbewegungsdaten_AV!B:B,A3521,Anlagenbewegungsdaten_AV!D:D),3)</f>
        <v>0</v>
      </c>
    </row>
    <row r="3522" spans="1:15" ht="15" customHeight="1" x14ac:dyDescent="0.25">
      <c r="A3522" s="268" t="s">
        <v>5701</v>
      </c>
      <c r="B3522" s="236" t="s">
        <v>2108</v>
      </c>
      <c r="C3522" s="237" t="s">
        <v>5593</v>
      </c>
      <c r="D3522" s="236" t="s">
        <v>4586</v>
      </c>
      <c r="E3522" s="236"/>
      <c r="F3522" s="292">
        <v>23.65</v>
      </c>
      <c r="G3522" s="333">
        <f>ROUND(SUMIF(Anlagenbewegungsdaten!B:B,A3522,Anlagenbewegungsdaten!C:C),3)</f>
        <v>0</v>
      </c>
      <c r="H3522" s="334">
        <f>IF(ISBLANK(F3522),ROUND(SUMIF(Anlagenbewegungsdaten!B:B,A3522,Anlagenbewegungsdaten!D:D),2),ROUND(G3522*F3522%,2))</f>
        <v>0</v>
      </c>
      <c r="I3522" s="334">
        <f>ROUND((H3522-SUMIF(Anlagenbewegungsdaten!$B:$B,A3522,Anlagenbewegungsdaten!D:D)),3)</f>
        <v>0</v>
      </c>
      <c r="J3522" s="335" t="s">
        <v>5179</v>
      </c>
      <c r="K3522" s="335" t="s">
        <v>5193</v>
      </c>
      <c r="L3522" s="516">
        <v>18.920000000000002</v>
      </c>
      <c r="M3522" s="332">
        <f>ROUND(SUMIF(Anlagenbewegungsdaten_AV!B:B,A3522,Anlagenbewegungsdaten_AV!C:C),3)</f>
        <v>0</v>
      </c>
      <c r="N3522" s="330">
        <f>IF(ISBLANK(L3522),ROUND(SUMIF(Anlagenbewegungsdaten_AV!B:B,A3522,Anlagenbewegungsdaten_AV!D:D),2),ROUND(M3522*L3522%,2))</f>
        <v>0</v>
      </c>
      <c r="O3522" s="330">
        <f>ROUND(N3522-SUMIF(Anlagenbewegungsdaten_AV!B:B,A3522,Anlagenbewegungsdaten_AV!D:D),3)</f>
        <v>0</v>
      </c>
    </row>
    <row r="3523" spans="1:15" ht="15" customHeight="1" x14ac:dyDescent="0.25">
      <c r="A3523" s="268" t="s">
        <v>5702</v>
      </c>
      <c r="B3523" s="236" t="s">
        <v>2108</v>
      </c>
      <c r="C3523" s="237" t="s">
        <v>5593</v>
      </c>
      <c r="D3523" s="236" t="s">
        <v>4588</v>
      </c>
      <c r="E3523" s="236"/>
      <c r="F3523" s="292">
        <v>14.690000000000001</v>
      </c>
      <c r="G3523" s="333">
        <f>ROUND(SUMIF(Anlagenbewegungsdaten!B:B,A3523,Anlagenbewegungsdaten!C:C),3)</f>
        <v>0</v>
      </c>
      <c r="H3523" s="334">
        <f>IF(ISBLANK(F3523),ROUND(SUMIF(Anlagenbewegungsdaten!B:B,A3523,Anlagenbewegungsdaten!D:D),2),ROUND(G3523*F3523%,2))</f>
        <v>0</v>
      </c>
      <c r="I3523" s="334">
        <f>ROUND((H3523-SUMIF(Anlagenbewegungsdaten!$B:$B,A3523,Anlagenbewegungsdaten!D:D)),3)</f>
        <v>0</v>
      </c>
      <c r="J3523" s="335" t="s">
        <v>5179</v>
      </c>
      <c r="K3523" s="335" t="s">
        <v>5193</v>
      </c>
      <c r="L3523" s="516">
        <v>11.75</v>
      </c>
      <c r="M3523" s="332">
        <f>ROUND(SUMIF(Anlagenbewegungsdaten_AV!B:B,A3523,Anlagenbewegungsdaten_AV!C:C),3)</f>
        <v>0</v>
      </c>
      <c r="N3523" s="330">
        <f>IF(ISBLANK(L3523),ROUND(SUMIF(Anlagenbewegungsdaten_AV!B:B,A3523,Anlagenbewegungsdaten_AV!D:D),2),ROUND(M3523*L3523%,2))</f>
        <v>0</v>
      </c>
      <c r="O3523" s="330">
        <f>ROUND(N3523-SUMIF(Anlagenbewegungsdaten_AV!B:B,A3523,Anlagenbewegungsdaten_AV!D:D),3)</f>
        <v>0</v>
      </c>
    </row>
    <row r="3524" spans="1:15" ht="15" customHeight="1" x14ac:dyDescent="0.25">
      <c r="A3524" s="268" t="s">
        <v>5703</v>
      </c>
      <c r="B3524" s="236" t="s">
        <v>2108</v>
      </c>
      <c r="C3524" s="237" t="s">
        <v>5593</v>
      </c>
      <c r="D3524" s="236" t="s">
        <v>4590</v>
      </c>
      <c r="E3524" s="236"/>
      <c r="F3524" s="292">
        <v>20.69</v>
      </c>
      <c r="G3524" s="333">
        <f>ROUND(SUMIF(Anlagenbewegungsdaten!B:B,A3524,Anlagenbewegungsdaten!C:C),3)</f>
        <v>0</v>
      </c>
      <c r="H3524" s="334">
        <f>IF(ISBLANK(F3524),ROUND(SUMIF(Anlagenbewegungsdaten!B:B,A3524,Anlagenbewegungsdaten!D:D),2),ROUND(G3524*F3524%,2))</f>
        <v>0</v>
      </c>
      <c r="I3524" s="334">
        <f>ROUND((H3524-SUMIF(Anlagenbewegungsdaten!$B:$B,A3524,Anlagenbewegungsdaten!D:D)),3)</f>
        <v>0</v>
      </c>
      <c r="J3524" s="335" t="s">
        <v>5179</v>
      </c>
      <c r="K3524" s="335" t="s">
        <v>5193</v>
      </c>
      <c r="L3524" s="516">
        <v>16.55</v>
      </c>
      <c r="M3524" s="332">
        <f>ROUND(SUMIF(Anlagenbewegungsdaten_AV!B:B,A3524,Anlagenbewegungsdaten_AV!C:C),3)</f>
        <v>0</v>
      </c>
      <c r="N3524" s="330">
        <f>IF(ISBLANK(L3524),ROUND(SUMIF(Anlagenbewegungsdaten_AV!B:B,A3524,Anlagenbewegungsdaten_AV!D:D),2),ROUND(M3524*L3524%,2))</f>
        <v>0</v>
      </c>
      <c r="O3524" s="330">
        <f>ROUND(N3524-SUMIF(Anlagenbewegungsdaten_AV!B:B,A3524,Anlagenbewegungsdaten_AV!D:D),3)</f>
        <v>0</v>
      </c>
    </row>
    <row r="3525" spans="1:15" ht="15" customHeight="1" x14ac:dyDescent="0.25">
      <c r="A3525" s="268" t="s">
        <v>5704</v>
      </c>
      <c r="B3525" s="236" t="s">
        <v>2108</v>
      </c>
      <c r="C3525" s="237" t="s">
        <v>5593</v>
      </c>
      <c r="D3525" s="236" t="s">
        <v>4592</v>
      </c>
      <c r="E3525" s="236"/>
      <c r="F3525" s="292">
        <v>22.69</v>
      </c>
      <c r="G3525" s="333">
        <f>ROUND(SUMIF(Anlagenbewegungsdaten!B:B,A3525,Anlagenbewegungsdaten!C:C),3)</f>
        <v>0</v>
      </c>
      <c r="H3525" s="334">
        <f>IF(ISBLANK(F3525),ROUND(SUMIF(Anlagenbewegungsdaten!B:B,A3525,Anlagenbewegungsdaten!D:D),2),ROUND(G3525*F3525%,2))</f>
        <v>0</v>
      </c>
      <c r="I3525" s="334">
        <f>ROUND((H3525-SUMIF(Anlagenbewegungsdaten!$B:$B,A3525,Anlagenbewegungsdaten!D:D)),3)</f>
        <v>0</v>
      </c>
      <c r="J3525" s="335" t="s">
        <v>5179</v>
      </c>
      <c r="K3525" s="335" t="s">
        <v>5193</v>
      </c>
      <c r="L3525" s="516">
        <v>18.149999999999999</v>
      </c>
      <c r="M3525" s="332">
        <f>ROUND(SUMIF(Anlagenbewegungsdaten_AV!B:B,A3525,Anlagenbewegungsdaten_AV!C:C),3)</f>
        <v>0</v>
      </c>
      <c r="N3525" s="330">
        <f>IF(ISBLANK(L3525),ROUND(SUMIF(Anlagenbewegungsdaten_AV!B:B,A3525,Anlagenbewegungsdaten_AV!D:D),2),ROUND(M3525*L3525%,2))</f>
        <v>0</v>
      </c>
      <c r="O3525" s="330">
        <f>ROUND(N3525-SUMIF(Anlagenbewegungsdaten_AV!B:B,A3525,Anlagenbewegungsdaten_AV!D:D),3)</f>
        <v>0</v>
      </c>
    </row>
    <row r="3526" spans="1:15" ht="15" customHeight="1" x14ac:dyDescent="0.25">
      <c r="A3526" s="268" t="s">
        <v>5705</v>
      </c>
      <c r="B3526" s="236" t="s">
        <v>2108</v>
      </c>
      <c r="C3526" s="237" t="s">
        <v>5593</v>
      </c>
      <c r="D3526" s="236" t="s">
        <v>4594</v>
      </c>
      <c r="E3526" s="236"/>
      <c r="F3526" s="292">
        <v>22.69</v>
      </c>
      <c r="G3526" s="333">
        <f>ROUND(SUMIF(Anlagenbewegungsdaten!B:B,A3526,Anlagenbewegungsdaten!C:C),3)</f>
        <v>0</v>
      </c>
      <c r="H3526" s="334">
        <f>IF(ISBLANK(F3526),ROUND(SUMIF(Anlagenbewegungsdaten!B:B,A3526,Anlagenbewegungsdaten!D:D),2),ROUND(G3526*F3526%,2))</f>
        <v>0</v>
      </c>
      <c r="I3526" s="334">
        <f>ROUND((H3526-SUMIF(Anlagenbewegungsdaten!$B:$B,A3526,Anlagenbewegungsdaten!D:D)),3)</f>
        <v>0</v>
      </c>
      <c r="J3526" s="335" t="s">
        <v>5179</v>
      </c>
      <c r="K3526" s="335" t="s">
        <v>5193</v>
      </c>
      <c r="L3526" s="516">
        <v>18.149999999999999</v>
      </c>
      <c r="M3526" s="332">
        <f>ROUND(SUMIF(Anlagenbewegungsdaten_AV!B:B,A3526,Anlagenbewegungsdaten_AV!C:C),3)</f>
        <v>0</v>
      </c>
      <c r="N3526" s="330">
        <f>IF(ISBLANK(L3526),ROUND(SUMIF(Anlagenbewegungsdaten_AV!B:B,A3526,Anlagenbewegungsdaten_AV!D:D),2),ROUND(M3526*L3526%,2))</f>
        <v>0</v>
      </c>
      <c r="O3526" s="330">
        <f>ROUND(N3526-SUMIF(Anlagenbewegungsdaten_AV!B:B,A3526,Anlagenbewegungsdaten_AV!D:D),3)</f>
        <v>0</v>
      </c>
    </row>
    <row r="3527" spans="1:15" ht="15" customHeight="1" x14ac:dyDescent="0.25">
      <c r="A3527" s="268" t="s">
        <v>5706</v>
      </c>
      <c r="B3527" s="236" t="s">
        <v>2108</v>
      </c>
      <c r="C3527" s="237" t="s">
        <v>5593</v>
      </c>
      <c r="D3527" s="236" t="s">
        <v>4596</v>
      </c>
      <c r="E3527" s="236"/>
      <c r="F3527" s="292">
        <v>11.81</v>
      </c>
      <c r="G3527" s="333">
        <f>ROUND(SUMIF(Anlagenbewegungsdaten!B:B,A3527,Anlagenbewegungsdaten!C:C),3)</f>
        <v>0</v>
      </c>
      <c r="H3527" s="334">
        <f>IF(ISBLANK(F3527),ROUND(SUMIF(Anlagenbewegungsdaten!B:B,A3527,Anlagenbewegungsdaten!D:D),2),ROUND(G3527*F3527%,2))</f>
        <v>0</v>
      </c>
      <c r="I3527" s="334">
        <f>ROUND((H3527-SUMIF(Anlagenbewegungsdaten!$B:$B,A3527,Anlagenbewegungsdaten!D:D)),3)</f>
        <v>0</v>
      </c>
      <c r="J3527" s="335" t="s">
        <v>5179</v>
      </c>
      <c r="K3527" s="335" t="s">
        <v>5193</v>
      </c>
      <c r="L3527" s="516">
        <v>9.4499999999999993</v>
      </c>
      <c r="M3527" s="332">
        <f>ROUND(SUMIF(Anlagenbewegungsdaten_AV!B:B,A3527,Anlagenbewegungsdaten_AV!C:C),3)</f>
        <v>0</v>
      </c>
      <c r="N3527" s="330">
        <f>IF(ISBLANK(L3527),ROUND(SUMIF(Anlagenbewegungsdaten_AV!B:B,A3527,Anlagenbewegungsdaten_AV!D:D),2),ROUND(M3527*L3527%,2))</f>
        <v>0</v>
      </c>
      <c r="O3527" s="330">
        <f>ROUND(N3527-SUMIF(Anlagenbewegungsdaten_AV!B:B,A3527,Anlagenbewegungsdaten_AV!D:D),3)</f>
        <v>0</v>
      </c>
    </row>
    <row r="3528" spans="1:15" ht="15" customHeight="1" x14ac:dyDescent="0.25">
      <c r="A3528" s="268" t="s">
        <v>5707</v>
      </c>
      <c r="B3528" s="236" t="s">
        <v>2108</v>
      </c>
      <c r="C3528" s="237" t="s">
        <v>5593</v>
      </c>
      <c r="D3528" s="236" t="s">
        <v>4598</v>
      </c>
      <c r="E3528" s="236"/>
      <c r="F3528" s="292">
        <v>17.810000000000002</v>
      </c>
      <c r="G3528" s="333">
        <f>ROUND(SUMIF(Anlagenbewegungsdaten!B:B,A3528,Anlagenbewegungsdaten!C:C),3)</f>
        <v>0</v>
      </c>
      <c r="H3528" s="334">
        <f>IF(ISBLANK(F3528),ROUND(SUMIF(Anlagenbewegungsdaten!B:B,A3528,Anlagenbewegungsdaten!D:D),2),ROUND(G3528*F3528%,2))</f>
        <v>0</v>
      </c>
      <c r="I3528" s="334">
        <f>ROUND((H3528-SUMIF(Anlagenbewegungsdaten!$B:$B,A3528,Anlagenbewegungsdaten!D:D)),3)</f>
        <v>0</v>
      </c>
      <c r="J3528" s="335" t="s">
        <v>5179</v>
      </c>
      <c r="K3528" s="335" t="s">
        <v>5193</v>
      </c>
      <c r="L3528" s="516">
        <v>14.25</v>
      </c>
      <c r="M3528" s="332">
        <f>ROUND(SUMIF(Anlagenbewegungsdaten_AV!B:B,A3528,Anlagenbewegungsdaten_AV!C:C),3)</f>
        <v>0</v>
      </c>
      <c r="N3528" s="330">
        <f>IF(ISBLANK(L3528),ROUND(SUMIF(Anlagenbewegungsdaten_AV!B:B,A3528,Anlagenbewegungsdaten_AV!D:D),2),ROUND(M3528*L3528%,2))</f>
        <v>0</v>
      </c>
      <c r="O3528" s="330">
        <f>ROUND(N3528-SUMIF(Anlagenbewegungsdaten_AV!B:B,A3528,Anlagenbewegungsdaten_AV!D:D),3)</f>
        <v>0</v>
      </c>
    </row>
    <row r="3529" spans="1:15" ht="15" customHeight="1" x14ac:dyDescent="0.25">
      <c r="A3529" s="268" t="s">
        <v>5708</v>
      </c>
      <c r="B3529" s="236" t="s">
        <v>2108</v>
      </c>
      <c r="C3529" s="237" t="s">
        <v>5593</v>
      </c>
      <c r="D3529" s="236" t="s">
        <v>4600</v>
      </c>
      <c r="E3529" s="236"/>
      <c r="F3529" s="292">
        <v>19.810000000000002</v>
      </c>
      <c r="G3529" s="333">
        <f>ROUND(SUMIF(Anlagenbewegungsdaten!B:B,A3529,Anlagenbewegungsdaten!C:C),3)</f>
        <v>0</v>
      </c>
      <c r="H3529" s="334">
        <f>IF(ISBLANK(F3529),ROUND(SUMIF(Anlagenbewegungsdaten!B:B,A3529,Anlagenbewegungsdaten!D:D),2),ROUND(G3529*F3529%,2))</f>
        <v>0</v>
      </c>
      <c r="I3529" s="334">
        <f>ROUND((H3529-SUMIF(Anlagenbewegungsdaten!$B:$B,A3529,Anlagenbewegungsdaten!D:D)),3)</f>
        <v>0</v>
      </c>
      <c r="J3529" s="335" t="s">
        <v>5179</v>
      </c>
      <c r="K3529" s="335" t="s">
        <v>5193</v>
      </c>
      <c r="L3529" s="516">
        <v>15.85</v>
      </c>
      <c r="M3529" s="332">
        <f>ROUND(SUMIF(Anlagenbewegungsdaten_AV!B:B,A3529,Anlagenbewegungsdaten_AV!C:C),3)</f>
        <v>0</v>
      </c>
      <c r="N3529" s="330">
        <f>IF(ISBLANK(L3529),ROUND(SUMIF(Anlagenbewegungsdaten_AV!B:B,A3529,Anlagenbewegungsdaten_AV!D:D),2),ROUND(M3529*L3529%,2))</f>
        <v>0</v>
      </c>
      <c r="O3529" s="330">
        <f>ROUND(N3529-SUMIF(Anlagenbewegungsdaten_AV!B:B,A3529,Anlagenbewegungsdaten_AV!D:D),3)</f>
        <v>0</v>
      </c>
    </row>
    <row r="3530" spans="1:15" ht="15" customHeight="1" x14ac:dyDescent="0.25">
      <c r="A3530" s="268" t="s">
        <v>5709</v>
      </c>
      <c r="B3530" s="236" t="s">
        <v>2108</v>
      </c>
      <c r="C3530" s="237" t="s">
        <v>5593</v>
      </c>
      <c r="D3530" s="236" t="s">
        <v>4602</v>
      </c>
      <c r="E3530" s="236"/>
      <c r="F3530" s="292">
        <v>19.810000000000002</v>
      </c>
      <c r="G3530" s="333">
        <f>ROUND(SUMIF(Anlagenbewegungsdaten!B:B,A3530,Anlagenbewegungsdaten!C:C),3)</f>
        <v>0</v>
      </c>
      <c r="H3530" s="334">
        <f>IF(ISBLANK(F3530),ROUND(SUMIF(Anlagenbewegungsdaten!B:B,A3530,Anlagenbewegungsdaten!D:D),2),ROUND(G3530*F3530%,2))</f>
        <v>0</v>
      </c>
      <c r="I3530" s="334">
        <f>ROUND((H3530-SUMIF(Anlagenbewegungsdaten!$B:$B,A3530,Anlagenbewegungsdaten!D:D)),3)</f>
        <v>0</v>
      </c>
      <c r="J3530" s="335" t="s">
        <v>5179</v>
      </c>
      <c r="K3530" s="335" t="s">
        <v>5193</v>
      </c>
      <c r="L3530" s="516">
        <v>15.85</v>
      </c>
      <c r="M3530" s="332">
        <f>ROUND(SUMIF(Anlagenbewegungsdaten_AV!B:B,A3530,Anlagenbewegungsdaten_AV!C:C),3)</f>
        <v>0</v>
      </c>
      <c r="N3530" s="330">
        <f>IF(ISBLANK(L3530),ROUND(SUMIF(Anlagenbewegungsdaten_AV!B:B,A3530,Anlagenbewegungsdaten_AV!D:D),2),ROUND(M3530*L3530%,2))</f>
        <v>0</v>
      </c>
      <c r="O3530" s="330">
        <f>ROUND(N3530-SUMIF(Anlagenbewegungsdaten_AV!B:B,A3530,Anlagenbewegungsdaten_AV!D:D),3)</f>
        <v>0</v>
      </c>
    </row>
    <row r="3531" spans="1:15" ht="15" customHeight="1" x14ac:dyDescent="0.25">
      <c r="A3531" s="268" t="s">
        <v>5710</v>
      </c>
      <c r="B3531" s="236" t="s">
        <v>2108</v>
      </c>
      <c r="C3531" s="237" t="s">
        <v>5593</v>
      </c>
      <c r="D3531" s="236" t="s">
        <v>4604</v>
      </c>
      <c r="E3531" s="236"/>
      <c r="F3531" s="292">
        <v>14.690000000000001</v>
      </c>
      <c r="G3531" s="333">
        <f>ROUND(SUMIF(Anlagenbewegungsdaten!B:B,A3531,Anlagenbewegungsdaten!C:C),3)</f>
        <v>0</v>
      </c>
      <c r="H3531" s="334">
        <f>IF(ISBLANK(F3531),ROUND(SUMIF(Anlagenbewegungsdaten!B:B,A3531,Anlagenbewegungsdaten!D:D),2),ROUND(G3531*F3531%,2))</f>
        <v>0</v>
      </c>
      <c r="I3531" s="334">
        <f>ROUND((H3531-SUMIF(Anlagenbewegungsdaten!$B:$B,A3531,Anlagenbewegungsdaten!D:D)),3)</f>
        <v>0</v>
      </c>
      <c r="J3531" s="335" t="s">
        <v>5179</v>
      </c>
      <c r="K3531" s="335" t="s">
        <v>5193</v>
      </c>
      <c r="L3531" s="516">
        <v>11.75</v>
      </c>
      <c r="M3531" s="332">
        <f>ROUND(SUMIF(Anlagenbewegungsdaten_AV!B:B,A3531,Anlagenbewegungsdaten_AV!C:C),3)</f>
        <v>0</v>
      </c>
      <c r="N3531" s="330">
        <f>IF(ISBLANK(L3531),ROUND(SUMIF(Anlagenbewegungsdaten_AV!B:B,A3531,Anlagenbewegungsdaten_AV!D:D),2),ROUND(M3531*L3531%,2))</f>
        <v>0</v>
      </c>
      <c r="O3531" s="330">
        <f>ROUND(N3531-SUMIF(Anlagenbewegungsdaten_AV!B:B,A3531,Anlagenbewegungsdaten_AV!D:D),3)</f>
        <v>0</v>
      </c>
    </row>
    <row r="3532" spans="1:15" ht="15" customHeight="1" x14ac:dyDescent="0.25">
      <c r="A3532" s="268" t="s">
        <v>5711</v>
      </c>
      <c r="B3532" s="236" t="s">
        <v>2108</v>
      </c>
      <c r="C3532" s="237" t="s">
        <v>5593</v>
      </c>
      <c r="D3532" s="236" t="s">
        <v>4606</v>
      </c>
      <c r="E3532" s="236"/>
      <c r="F3532" s="292">
        <v>20.689999999999998</v>
      </c>
      <c r="G3532" s="333">
        <f>ROUND(SUMIF(Anlagenbewegungsdaten!B:B,A3532,Anlagenbewegungsdaten!C:C),3)</f>
        <v>0</v>
      </c>
      <c r="H3532" s="334">
        <f>IF(ISBLANK(F3532),ROUND(SUMIF(Anlagenbewegungsdaten!B:B,A3532,Anlagenbewegungsdaten!D:D),2),ROUND(G3532*F3532%,2))</f>
        <v>0</v>
      </c>
      <c r="I3532" s="334">
        <f>ROUND((H3532-SUMIF(Anlagenbewegungsdaten!$B:$B,A3532,Anlagenbewegungsdaten!D:D)),3)</f>
        <v>0</v>
      </c>
      <c r="J3532" s="335" t="s">
        <v>5179</v>
      </c>
      <c r="K3532" s="335" t="s">
        <v>5193</v>
      </c>
      <c r="L3532" s="516">
        <v>16.55</v>
      </c>
      <c r="M3532" s="332">
        <f>ROUND(SUMIF(Anlagenbewegungsdaten_AV!B:B,A3532,Anlagenbewegungsdaten_AV!C:C),3)</f>
        <v>0</v>
      </c>
      <c r="N3532" s="330">
        <f>IF(ISBLANK(L3532),ROUND(SUMIF(Anlagenbewegungsdaten_AV!B:B,A3532,Anlagenbewegungsdaten_AV!D:D),2),ROUND(M3532*L3532%,2))</f>
        <v>0</v>
      </c>
      <c r="O3532" s="330">
        <f>ROUND(N3532-SUMIF(Anlagenbewegungsdaten_AV!B:B,A3532,Anlagenbewegungsdaten_AV!D:D),3)</f>
        <v>0</v>
      </c>
    </row>
    <row r="3533" spans="1:15" ht="15" customHeight="1" x14ac:dyDescent="0.25">
      <c r="A3533" s="268" t="s">
        <v>5712</v>
      </c>
      <c r="B3533" s="236" t="s">
        <v>2108</v>
      </c>
      <c r="C3533" s="237" t="s">
        <v>5593</v>
      </c>
      <c r="D3533" s="236" t="s">
        <v>4608</v>
      </c>
      <c r="E3533" s="236"/>
      <c r="F3533" s="292">
        <v>22.689999999999998</v>
      </c>
      <c r="G3533" s="333">
        <f>ROUND(SUMIF(Anlagenbewegungsdaten!B:B,A3533,Anlagenbewegungsdaten!C:C),3)</f>
        <v>0</v>
      </c>
      <c r="H3533" s="334">
        <f>IF(ISBLANK(F3533),ROUND(SUMIF(Anlagenbewegungsdaten!B:B,A3533,Anlagenbewegungsdaten!D:D),2),ROUND(G3533*F3533%,2))</f>
        <v>0</v>
      </c>
      <c r="I3533" s="334">
        <f>ROUND((H3533-SUMIF(Anlagenbewegungsdaten!$B:$B,A3533,Anlagenbewegungsdaten!D:D)),3)</f>
        <v>0</v>
      </c>
      <c r="J3533" s="335" t="s">
        <v>5179</v>
      </c>
      <c r="K3533" s="335" t="s">
        <v>5193</v>
      </c>
      <c r="L3533" s="516">
        <v>18.149999999999999</v>
      </c>
      <c r="M3533" s="332">
        <f>ROUND(SUMIF(Anlagenbewegungsdaten_AV!B:B,A3533,Anlagenbewegungsdaten_AV!C:C),3)</f>
        <v>0</v>
      </c>
      <c r="N3533" s="330">
        <f>IF(ISBLANK(L3533),ROUND(SUMIF(Anlagenbewegungsdaten_AV!B:B,A3533,Anlagenbewegungsdaten_AV!D:D),2),ROUND(M3533*L3533%,2))</f>
        <v>0</v>
      </c>
      <c r="O3533" s="330">
        <f>ROUND(N3533-SUMIF(Anlagenbewegungsdaten_AV!B:B,A3533,Anlagenbewegungsdaten_AV!D:D),3)</f>
        <v>0</v>
      </c>
    </row>
    <row r="3534" spans="1:15" ht="15" customHeight="1" x14ac:dyDescent="0.25">
      <c r="A3534" s="268" t="s">
        <v>5713</v>
      </c>
      <c r="B3534" s="236" t="s">
        <v>2108</v>
      </c>
      <c r="C3534" s="237" t="s">
        <v>5593</v>
      </c>
      <c r="D3534" s="236" t="s">
        <v>4610</v>
      </c>
      <c r="E3534" s="236"/>
      <c r="F3534" s="292">
        <v>22.689999999999998</v>
      </c>
      <c r="G3534" s="333">
        <f>ROUND(SUMIF(Anlagenbewegungsdaten!B:B,A3534,Anlagenbewegungsdaten!C:C),3)</f>
        <v>0</v>
      </c>
      <c r="H3534" s="334">
        <f>IF(ISBLANK(F3534),ROUND(SUMIF(Anlagenbewegungsdaten!B:B,A3534,Anlagenbewegungsdaten!D:D),2),ROUND(G3534*F3534%,2))</f>
        <v>0</v>
      </c>
      <c r="I3534" s="334">
        <f>ROUND((H3534-SUMIF(Anlagenbewegungsdaten!$B:$B,A3534,Anlagenbewegungsdaten!D:D)),3)</f>
        <v>0</v>
      </c>
      <c r="J3534" s="335" t="s">
        <v>5179</v>
      </c>
      <c r="K3534" s="335" t="s">
        <v>5193</v>
      </c>
      <c r="L3534" s="516">
        <v>18.149999999999999</v>
      </c>
      <c r="M3534" s="332">
        <f>ROUND(SUMIF(Anlagenbewegungsdaten_AV!B:B,A3534,Anlagenbewegungsdaten_AV!C:C),3)</f>
        <v>0</v>
      </c>
      <c r="N3534" s="330">
        <f>IF(ISBLANK(L3534),ROUND(SUMIF(Anlagenbewegungsdaten_AV!B:B,A3534,Anlagenbewegungsdaten_AV!D:D),2),ROUND(M3534*L3534%,2))</f>
        <v>0</v>
      </c>
      <c r="O3534" s="330">
        <f>ROUND(N3534-SUMIF(Anlagenbewegungsdaten_AV!B:B,A3534,Anlagenbewegungsdaten_AV!D:D),3)</f>
        <v>0</v>
      </c>
    </row>
    <row r="3535" spans="1:15" ht="15" customHeight="1" x14ac:dyDescent="0.25">
      <c r="A3535" s="268" t="s">
        <v>5714</v>
      </c>
      <c r="B3535" s="236" t="s">
        <v>2108</v>
      </c>
      <c r="C3535" s="237" t="s">
        <v>5593</v>
      </c>
      <c r="D3535" s="236" t="s">
        <v>4612</v>
      </c>
      <c r="E3535" s="236"/>
      <c r="F3535" s="292">
        <v>13.73</v>
      </c>
      <c r="G3535" s="333">
        <f>ROUND(SUMIF(Anlagenbewegungsdaten!B:B,A3535,Anlagenbewegungsdaten!C:C),3)</f>
        <v>0</v>
      </c>
      <c r="H3535" s="334">
        <f>IF(ISBLANK(F3535),ROUND(SUMIF(Anlagenbewegungsdaten!B:B,A3535,Anlagenbewegungsdaten!D:D),2),ROUND(G3535*F3535%,2))</f>
        <v>0</v>
      </c>
      <c r="I3535" s="334">
        <f>ROUND((H3535-SUMIF(Anlagenbewegungsdaten!$B:$B,A3535,Anlagenbewegungsdaten!D:D)),3)</f>
        <v>0</v>
      </c>
      <c r="J3535" s="335" t="s">
        <v>5179</v>
      </c>
      <c r="K3535" s="335" t="s">
        <v>5193</v>
      </c>
      <c r="L3535" s="516">
        <v>10.98</v>
      </c>
      <c r="M3535" s="332">
        <f>ROUND(SUMIF(Anlagenbewegungsdaten_AV!B:B,A3535,Anlagenbewegungsdaten_AV!C:C),3)</f>
        <v>0</v>
      </c>
      <c r="N3535" s="330">
        <f>IF(ISBLANK(L3535),ROUND(SUMIF(Anlagenbewegungsdaten_AV!B:B,A3535,Anlagenbewegungsdaten_AV!D:D),2),ROUND(M3535*L3535%,2))</f>
        <v>0</v>
      </c>
      <c r="O3535" s="330">
        <f>ROUND(N3535-SUMIF(Anlagenbewegungsdaten_AV!B:B,A3535,Anlagenbewegungsdaten_AV!D:D),3)</f>
        <v>0</v>
      </c>
    </row>
    <row r="3536" spans="1:15" ht="15" customHeight="1" x14ac:dyDescent="0.25">
      <c r="A3536" s="268" t="s">
        <v>5715</v>
      </c>
      <c r="B3536" s="236" t="s">
        <v>2108</v>
      </c>
      <c r="C3536" s="237" t="s">
        <v>5593</v>
      </c>
      <c r="D3536" s="236" t="s">
        <v>4614</v>
      </c>
      <c r="E3536" s="236"/>
      <c r="F3536" s="292">
        <v>19.73</v>
      </c>
      <c r="G3536" s="333">
        <f>ROUND(SUMIF(Anlagenbewegungsdaten!B:B,A3536,Anlagenbewegungsdaten!C:C),3)</f>
        <v>0</v>
      </c>
      <c r="H3536" s="334">
        <f>IF(ISBLANK(F3536),ROUND(SUMIF(Anlagenbewegungsdaten!B:B,A3536,Anlagenbewegungsdaten!D:D),2),ROUND(G3536*F3536%,2))</f>
        <v>0</v>
      </c>
      <c r="I3536" s="334">
        <f>ROUND((H3536-SUMIF(Anlagenbewegungsdaten!$B:$B,A3536,Anlagenbewegungsdaten!D:D)),3)</f>
        <v>0</v>
      </c>
      <c r="J3536" s="335" t="s">
        <v>5179</v>
      </c>
      <c r="K3536" s="335" t="s">
        <v>5193</v>
      </c>
      <c r="L3536" s="516">
        <v>15.78</v>
      </c>
      <c r="M3536" s="332">
        <f>ROUND(SUMIF(Anlagenbewegungsdaten_AV!B:B,A3536,Anlagenbewegungsdaten_AV!C:C),3)</f>
        <v>0</v>
      </c>
      <c r="N3536" s="330">
        <f>IF(ISBLANK(L3536),ROUND(SUMIF(Anlagenbewegungsdaten_AV!B:B,A3536,Anlagenbewegungsdaten_AV!D:D),2),ROUND(M3536*L3536%,2))</f>
        <v>0</v>
      </c>
      <c r="O3536" s="330">
        <f>ROUND(N3536-SUMIF(Anlagenbewegungsdaten_AV!B:B,A3536,Anlagenbewegungsdaten_AV!D:D),3)</f>
        <v>0</v>
      </c>
    </row>
    <row r="3537" spans="1:15" ht="15" customHeight="1" x14ac:dyDescent="0.25">
      <c r="A3537" s="268" t="s">
        <v>5716</v>
      </c>
      <c r="B3537" s="236" t="s">
        <v>2108</v>
      </c>
      <c r="C3537" s="237" t="s">
        <v>5593</v>
      </c>
      <c r="D3537" s="236" t="s">
        <v>4616</v>
      </c>
      <c r="E3537" s="236"/>
      <c r="F3537" s="292">
        <v>21.73</v>
      </c>
      <c r="G3537" s="333">
        <f>ROUND(SUMIF(Anlagenbewegungsdaten!B:B,A3537,Anlagenbewegungsdaten!C:C),3)</f>
        <v>0</v>
      </c>
      <c r="H3537" s="334">
        <f>IF(ISBLANK(F3537),ROUND(SUMIF(Anlagenbewegungsdaten!B:B,A3537,Anlagenbewegungsdaten!D:D),2),ROUND(G3537*F3537%,2))</f>
        <v>0</v>
      </c>
      <c r="I3537" s="334">
        <f>ROUND((H3537-SUMIF(Anlagenbewegungsdaten!$B:$B,A3537,Anlagenbewegungsdaten!D:D)),3)</f>
        <v>0</v>
      </c>
      <c r="J3537" s="335" t="s">
        <v>5179</v>
      </c>
      <c r="K3537" s="335" t="s">
        <v>5193</v>
      </c>
      <c r="L3537" s="516">
        <v>17.38</v>
      </c>
      <c r="M3537" s="332">
        <f>ROUND(SUMIF(Anlagenbewegungsdaten_AV!B:B,A3537,Anlagenbewegungsdaten_AV!C:C),3)</f>
        <v>0</v>
      </c>
      <c r="N3537" s="330">
        <f>IF(ISBLANK(L3537),ROUND(SUMIF(Anlagenbewegungsdaten_AV!B:B,A3537,Anlagenbewegungsdaten_AV!D:D),2),ROUND(M3537*L3537%,2))</f>
        <v>0</v>
      </c>
      <c r="O3537" s="330">
        <f>ROUND(N3537-SUMIF(Anlagenbewegungsdaten_AV!B:B,A3537,Anlagenbewegungsdaten_AV!D:D),3)</f>
        <v>0</v>
      </c>
    </row>
    <row r="3538" spans="1:15" ht="15" customHeight="1" x14ac:dyDescent="0.25">
      <c r="A3538" s="268" t="s">
        <v>5717</v>
      </c>
      <c r="B3538" s="236" t="s">
        <v>2108</v>
      </c>
      <c r="C3538" s="237" t="s">
        <v>5593</v>
      </c>
      <c r="D3538" s="236" t="s">
        <v>4618</v>
      </c>
      <c r="E3538" s="236"/>
      <c r="F3538" s="292">
        <v>21.73</v>
      </c>
      <c r="G3538" s="333">
        <f>ROUND(SUMIF(Anlagenbewegungsdaten!B:B,A3538,Anlagenbewegungsdaten!C:C),3)</f>
        <v>0</v>
      </c>
      <c r="H3538" s="334">
        <f>IF(ISBLANK(F3538),ROUND(SUMIF(Anlagenbewegungsdaten!B:B,A3538,Anlagenbewegungsdaten!D:D),2),ROUND(G3538*F3538%,2))</f>
        <v>0</v>
      </c>
      <c r="I3538" s="334">
        <f>ROUND((H3538-SUMIF(Anlagenbewegungsdaten!$B:$B,A3538,Anlagenbewegungsdaten!D:D)),3)</f>
        <v>0</v>
      </c>
      <c r="J3538" s="335" t="s">
        <v>5179</v>
      </c>
      <c r="K3538" s="335" t="s">
        <v>5193</v>
      </c>
      <c r="L3538" s="516">
        <v>17.38</v>
      </c>
      <c r="M3538" s="332">
        <f>ROUND(SUMIF(Anlagenbewegungsdaten_AV!B:B,A3538,Anlagenbewegungsdaten_AV!C:C),3)</f>
        <v>0</v>
      </c>
      <c r="N3538" s="330">
        <f>IF(ISBLANK(L3538),ROUND(SUMIF(Anlagenbewegungsdaten_AV!B:B,A3538,Anlagenbewegungsdaten_AV!D:D),2),ROUND(M3538*L3538%,2))</f>
        <v>0</v>
      </c>
      <c r="O3538" s="330">
        <f>ROUND(N3538-SUMIF(Anlagenbewegungsdaten_AV!B:B,A3538,Anlagenbewegungsdaten_AV!D:D),3)</f>
        <v>0</v>
      </c>
    </row>
    <row r="3539" spans="1:15" ht="15" customHeight="1" x14ac:dyDescent="0.25">
      <c r="A3539" s="268" t="s">
        <v>5718</v>
      </c>
      <c r="B3539" s="236" t="s">
        <v>2108</v>
      </c>
      <c r="C3539" s="237" t="s">
        <v>5593</v>
      </c>
      <c r="D3539" s="236" t="s">
        <v>4620</v>
      </c>
      <c r="E3539" s="236"/>
      <c r="F3539" s="292">
        <v>12.77</v>
      </c>
      <c r="G3539" s="333">
        <f>ROUND(SUMIF(Anlagenbewegungsdaten!B:B,A3539,Anlagenbewegungsdaten!C:C),3)</f>
        <v>0</v>
      </c>
      <c r="H3539" s="334">
        <f>IF(ISBLANK(F3539),ROUND(SUMIF(Anlagenbewegungsdaten!B:B,A3539,Anlagenbewegungsdaten!D:D),2),ROUND(G3539*F3539%,2))</f>
        <v>0</v>
      </c>
      <c r="I3539" s="334">
        <f>ROUND((H3539-SUMIF(Anlagenbewegungsdaten!$B:$B,A3539,Anlagenbewegungsdaten!D:D)),3)</f>
        <v>0</v>
      </c>
      <c r="J3539" s="335" t="s">
        <v>5179</v>
      </c>
      <c r="K3539" s="335" t="s">
        <v>5193</v>
      </c>
      <c r="L3539" s="516">
        <v>10.220000000000001</v>
      </c>
      <c r="M3539" s="332">
        <f>ROUND(SUMIF(Anlagenbewegungsdaten_AV!B:B,A3539,Anlagenbewegungsdaten_AV!C:C),3)</f>
        <v>0</v>
      </c>
      <c r="N3539" s="330">
        <f>IF(ISBLANK(L3539),ROUND(SUMIF(Anlagenbewegungsdaten_AV!B:B,A3539,Anlagenbewegungsdaten_AV!D:D),2),ROUND(M3539*L3539%,2))</f>
        <v>0</v>
      </c>
      <c r="O3539" s="330">
        <f>ROUND(N3539-SUMIF(Anlagenbewegungsdaten_AV!B:B,A3539,Anlagenbewegungsdaten_AV!D:D),3)</f>
        <v>0</v>
      </c>
    </row>
    <row r="3540" spans="1:15" ht="15" customHeight="1" x14ac:dyDescent="0.25">
      <c r="A3540" s="268" t="s">
        <v>5719</v>
      </c>
      <c r="B3540" s="236" t="s">
        <v>2108</v>
      </c>
      <c r="C3540" s="237" t="s">
        <v>5593</v>
      </c>
      <c r="D3540" s="236" t="s">
        <v>4622</v>
      </c>
      <c r="E3540" s="236"/>
      <c r="F3540" s="292">
        <v>18.77</v>
      </c>
      <c r="G3540" s="333">
        <f>ROUND(SUMIF(Anlagenbewegungsdaten!B:B,A3540,Anlagenbewegungsdaten!C:C),3)</f>
        <v>0</v>
      </c>
      <c r="H3540" s="334">
        <f>IF(ISBLANK(F3540),ROUND(SUMIF(Anlagenbewegungsdaten!B:B,A3540,Anlagenbewegungsdaten!D:D),2),ROUND(G3540*F3540%,2))</f>
        <v>0</v>
      </c>
      <c r="I3540" s="334">
        <f>ROUND((H3540-SUMIF(Anlagenbewegungsdaten!$B:$B,A3540,Anlagenbewegungsdaten!D:D)),3)</f>
        <v>0</v>
      </c>
      <c r="J3540" s="335" t="s">
        <v>5179</v>
      </c>
      <c r="K3540" s="335" t="s">
        <v>5193</v>
      </c>
      <c r="L3540" s="516">
        <v>15.02</v>
      </c>
      <c r="M3540" s="332">
        <f>ROUND(SUMIF(Anlagenbewegungsdaten_AV!B:B,A3540,Anlagenbewegungsdaten_AV!C:C),3)</f>
        <v>0</v>
      </c>
      <c r="N3540" s="330">
        <f>IF(ISBLANK(L3540),ROUND(SUMIF(Anlagenbewegungsdaten_AV!B:B,A3540,Anlagenbewegungsdaten_AV!D:D),2),ROUND(M3540*L3540%,2))</f>
        <v>0</v>
      </c>
      <c r="O3540" s="330">
        <f>ROUND(N3540-SUMIF(Anlagenbewegungsdaten_AV!B:B,A3540,Anlagenbewegungsdaten_AV!D:D),3)</f>
        <v>0</v>
      </c>
    </row>
    <row r="3541" spans="1:15" ht="15" customHeight="1" x14ac:dyDescent="0.25">
      <c r="A3541" s="268" t="s">
        <v>5720</v>
      </c>
      <c r="B3541" s="236" t="s">
        <v>2108</v>
      </c>
      <c r="C3541" s="237" t="s">
        <v>5593</v>
      </c>
      <c r="D3541" s="236" t="s">
        <v>4624</v>
      </c>
      <c r="E3541" s="236"/>
      <c r="F3541" s="292">
        <v>20.770000000000003</v>
      </c>
      <c r="G3541" s="333">
        <f>ROUND(SUMIF(Anlagenbewegungsdaten!B:B,A3541,Anlagenbewegungsdaten!C:C),3)</f>
        <v>0</v>
      </c>
      <c r="H3541" s="334">
        <f>IF(ISBLANK(F3541),ROUND(SUMIF(Anlagenbewegungsdaten!B:B,A3541,Anlagenbewegungsdaten!D:D),2),ROUND(G3541*F3541%,2))</f>
        <v>0</v>
      </c>
      <c r="I3541" s="334">
        <f>ROUND((H3541-SUMIF(Anlagenbewegungsdaten!$B:$B,A3541,Anlagenbewegungsdaten!D:D)),3)</f>
        <v>0</v>
      </c>
      <c r="J3541" s="335" t="s">
        <v>5179</v>
      </c>
      <c r="K3541" s="335" t="s">
        <v>5193</v>
      </c>
      <c r="L3541" s="516">
        <v>16.62</v>
      </c>
      <c r="M3541" s="332">
        <f>ROUND(SUMIF(Anlagenbewegungsdaten_AV!B:B,A3541,Anlagenbewegungsdaten_AV!C:C),3)</f>
        <v>0</v>
      </c>
      <c r="N3541" s="330">
        <f>IF(ISBLANK(L3541),ROUND(SUMIF(Anlagenbewegungsdaten_AV!B:B,A3541,Anlagenbewegungsdaten_AV!D:D),2),ROUND(M3541*L3541%,2))</f>
        <v>0</v>
      </c>
      <c r="O3541" s="330">
        <f>ROUND(N3541-SUMIF(Anlagenbewegungsdaten_AV!B:B,A3541,Anlagenbewegungsdaten_AV!D:D),3)</f>
        <v>0</v>
      </c>
    </row>
    <row r="3542" spans="1:15" ht="15" customHeight="1" x14ac:dyDescent="0.25">
      <c r="A3542" s="268" t="s">
        <v>5721</v>
      </c>
      <c r="B3542" s="236" t="s">
        <v>2108</v>
      </c>
      <c r="C3542" s="237" t="s">
        <v>5593</v>
      </c>
      <c r="D3542" s="236" t="s">
        <v>4626</v>
      </c>
      <c r="E3542" s="236"/>
      <c r="F3542" s="292">
        <v>20.770000000000003</v>
      </c>
      <c r="G3542" s="333">
        <f>ROUND(SUMIF(Anlagenbewegungsdaten!B:B,A3542,Anlagenbewegungsdaten!C:C),3)</f>
        <v>0</v>
      </c>
      <c r="H3542" s="334">
        <f>IF(ISBLANK(F3542),ROUND(SUMIF(Anlagenbewegungsdaten!B:B,A3542,Anlagenbewegungsdaten!D:D),2),ROUND(G3542*F3542%,2))</f>
        <v>0</v>
      </c>
      <c r="I3542" s="334">
        <f>ROUND((H3542-SUMIF(Anlagenbewegungsdaten!$B:$B,A3542,Anlagenbewegungsdaten!D:D)),3)</f>
        <v>0</v>
      </c>
      <c r="J3542" s="335" t="s">
        <v>5179</v>
      </c>
      <c r="K3542" s="335" t="s">
        <v>5193</v>
      </c>
      <c r="L3542" s="516">
        <v>16.62</v>
      </c>
      <c r="M3542" s="332">
        <f>ROUND(SUMIF(Anlagenbewegungsdaten_AV!B:B,A3542,Anlagenbewegungsdaten_AV!C:C),3)</f>
        <v>0</v>
      </c>
      <c r="N3542" s="330">
        <f>IF(ISBLANK(L3542),ROUND(SUMIF(Anlagenbewegungsdaten_AV!B:B,A3542,Anlagenbewegungsdaten_AV!D:D),2),ROUND(M3542*L3542%,2))</f>
        <v>0</v>
      </c>
      <c r="O3542" s="330">
        <f>ROUND(N3542-SUMIF(Anlagenbewegungsdaten_AV!B:B,A3542,Anlagenbewegungsdaten_AV!D:D),3)</f>
        <v>0</v>
      </c>
    </row>
    <row r="3543" spans="1:15" ht="15" customHeight="1" x14ac:dyDescent="0.25">
      <c r="A3543" s="268" t="s">
        <v>5722</v>
      </c>
      <c r="B3543" s="236" t="s">
        <v>2108</v>
      </c>
      <c r="C3543" s="237" t="s">
        <v>5593</v>
      </c>
      <c r="D3543" s="236" t="s">
        <v>4628</v>
      </c>
      <c r="E3543" s="236"/>
      <c r="F3543" s="292">
        <v>10.56</v>
      </c>
      <c r="G3543" s="333">
        <f>ROUND(SUMIF(Anlagenbewegungsdaten!B:B,A3543,Anlagenbewegungsdaten!C:C),3)</f>
        <v>0</v>
      </c>
      <c r="H3543" s="334">
        <f>IF(ISBLANK(F3543),ROUND(SUMIF(Anlagenbewegungsdaten!B:B,A3543,Anlagenbewegungsdaten!D:D),2),ROUND(G3543*F3543%,2))</f>
        <v>0</v>
      </c>
      <c r="I3543" s="334">
        <f>ROUND((H3543-SUMIF(Anlagenbewegungsdaten!$B:$B,A3543,Anlagenbewegungsdaten!D:D)),3)</f>
        <v>0</v>
      </c>
      <c r="J3543" s="335" t="s">
        <v>5179</v>
      </c>
      <c r="K3543" s="335" t="s">
        <v>5193</v>
      </c>
      <c r="L3543" s="516">
        <v>8.4499999999999993</v>
      </c>
      <c r="M3543" s="332">
        <f>ROUND(SUMIF(Anlagenbewegungsdaten_AV!B:B,A3543,Anlagenbewegungsdaten_AV!C:C),3)</f>
        <v>0</v>
      </c>
      <c r="N3543" s="330">
        <f>IF(ISBLANK(L3543),ROUND(SUMIF(Anlagenbewegungsdaten_AV!B:B,A3543,Anlagenbewegungsdaten_AV!D:D),2),ROUND(M3543*L3543%,2))</f>
        <v>0</v>
      </c>
      <c r="O3543" s="330">
        <f>ROUND(N3543-SUMIF(Anlagenbewegungsdaten_AV!B:B,A3543,Anlagenbewegungsdaten_AV!D:D),3)</f>
        <v>0</v>
      </c>
    </row>
    <row r="3544" spans="1:15" ht="15" customHeight="1" x14ac:dyDescent="0.25">
      <c r="A3544" s="268" t="s">
        <v>5723</v>
      </c>
      <c r="B3544" s="236" t="s">
        <v>2108</v>
      </c>
      <c r="C3544" s="237" t="s">
        <v>5593</v>
      </c>
      <c r="D3544" s="236" t="s">
        <v>4630</v>
      </c>
      <c r="E3544" s="236"/>
      <c r="F3544" s="292">
        <v>15.56</v>
      </c>
      <c r="G3544" s="333">
        <f>ROUND(SUMIF(Anlagenbewegungsdaten!B:B,A3544,Anlagenbewegungsdaten!C:C),3)</f>
        <v>0</v>
      </c>
      <c r="H3544" s="334">
        <f>IF(ISBLANK(F3544),ROUND(SUMIF(Anlagenbewegungsdaten!B:B,A3544,Anlagenbewegungsdaten!D:D),2),ROUND(G3544*F3544%,2))</f>
        <v>0</v>
      </c>
      <c r="I3544" s="334">
        <f>ROUND((H3544-SUMIF(Anlagenbewegungsdaten!$B:$B,A3544,Anlagenbewegungsdaten!D:D)),3)</f>
        <v>0</v>
      </c>
      <c r="J3544" s="335" t="s">
        <v>5179</v>
      </c>
      <c r="K3544" s="335" t="s">
        <v>5193</v>
      </c>
      <c r="L3544" s="516">
        <v>12.45</v>
      </c>
      <c r="M3544" s="332">
        <f>ROUND(SUMIF(Anlagenbewegungsdaten_AV!B:B,A3544,Anlagenbewegungsdaten_AV!C:C),3)</f>
        <v>0</v>
      </c>
      <c r="N3544" s="330">
        <f>IF(ISBLANK(L3544),ROUND(SUMIF(Anlagenbewegungsdaten_AV!B:B,A3544,Anlagenbewegungsdaten_AV!D:D),2),ROUND(M3544*L3544%,2))</f>
        <v>0</v>
      </c>
      <c r="O3544" s="330">
        <f>ROUND(N3544-SUMIF(Anlagenbewegungsdaten_AV!B:B,A3544,Anlagenbewegungsdaten_AV!D:D),3)</f>
        <v>0</v>
      </c>
    </row>
    <row r="3545" spans="1:15" ht="15" customHeight="1" x14ac:dyDescent="0.25">
      <c r="A3545" s="268" t="s">
        <v>5724</v>
      </c>
      <c r="B3545" s="236" t="s">
        <v>2108</v>
      </c>
      <c r="C3545" s="237" t="s">
        <v>5593</v>
      </c>
      <c r="D3545" s="236" t="s">
        <v>4632</v>
      </c>
      <c r="E3545" s="236"/>
      <c r="F3545" s="292">
        <v>13.06</v>
      </c>
      <c r="G3545" s="333">
        <f>ROUND(SUMIF(Anlagenbewegungsdaten!B:B,A3545,Anlagenbewegungsdaten!C:C),3)</f>
        <v>0</v>
      </c>
      <c r="H3545" s="334">
        <f>IF(ISBLANK(F3545),ROUND(SUMIF(Anlagenbewegungsdaten!B:B,A3545,Anlagenbewegungsdaten!D:D),2),ROUND(G3545*F3545%,2))</f>
        <v>0</v>
      </c>
      <c r="I3545" s="334">
        <f>ROUND((H3545-SUMIF(Anlagenbewegungsdaten!$B:$B,A3545,Anlagenbewegungsdaten!D:D)),3)</f>
        <v>0</v>
      </c>
      <c r="J3545" s="335" t="s">
        <v>5179</v>
      </c>
      <c r="K3545" s="335" t="s">
        <v>5193</v>
      </c>
      <c r="L3545" s="516">
        <v>10.45</v>
      </c>
      <c r="M3545" s="332">
        <f>ROUND(SUMIF(Anlagenbewegungsdaten_AV!B:B,A3545,Anlagenbewegungsdaten_AV!C:C),3)</f>
        <v>0</v>
      </c>
      <c r="N3545" s="330">
        <f>IF(ISBLANK(L3545),ROUND(SUMIF(Anlagenbewegungsdaten_AV!B:B,A3545,Anlagenbewegungsdaten_AV!D:D),2),ROUND(M3545*L3545%,2))</f>
        <v>0</v>
      </c>
      <c r="O3545" s="330">
        <f>ROUND(N3545-SUMIF(Anlagenbewegungsdaten_AV!B:B,A3545,Anlagenbewegungsdaten_AV!D:D),3)</f>
        <v>0</v>
      </c>
    </row>
    <row r="3546" spans="1:15" ht="15" customHeight="1" x14ac:dyDescent="0.25">
      <c r="A3546" s="268" t="s">
        <v>5725</v>
      </c>
      <c r="B3546" s="236" t="s">
        <v>2108</v>
      </c>
      <c r="C3546" s="237" t="s">
        <v>5593</v>
      </c>
      <c r="D3546" s="236" t="s">
        <v>4634</v>
      </c>
      <c r="E3546" s="236"/>
      <c r="F3546" s="292">
        <v>18.560000000000002</v>
      </c>
      <c r="G3546" s="333">
        <f>ROUND(SUMIF(Anlagenbewegungsdaten!B:B,A3546,Anlagenbewegungsdaten!C:C),3)</f>
        <v>0</v>
      </c>
      <c r="H3546" s="334">
        <f>IF(ISBLANK(F3546),ROUND(SUMIF(Anlagenbewegungsdaten!B:B,A3546,Anlagenbewegungsdaten!D:D),2),ROUND(G3546*F3546%,2))</f>
        <v>0</v>
      </c>
      <c r="I3546" s="334">
        <f>ROUND((H3546-SUMIF(Anlagenbewegungsdaten!$B:$B,A3546,Anlagenbewegungsdaten!D:D)),3)</f>
        <v>0</v>
      </c>
      <c r="J3546" s="335" t="s">
        <v>5179</v>
      </c>
      <c r="K3546" s="335" t="s">
        <v>5193</v>
      </c>
      <c r="L3546" s="516">
        <v>14.85</v>
      </c>
      <c r="M3546" s="332">
        <f>ROUND(SUMIF(Anlagenbewegungsdaten_AV!B:B,A3546,Anlagenbewegungsdaten_AV!C:C),3)</f>
        <v>0</v>
      </c>
      <c r="N3546" s="330">
        <f>IF(ISBLANK(L3546),ROUND(SUMIF(Anlagenbewegungsdaten_AV!B:B,A3546,Anlagenbewegungsdaten_AV!D:D),2),ROUND(M3546*L3546%,2))</f>
        <v>0</v>
      </c>
      <c r="O3546" s="330">
        <f>ROUND(N3546-SUMIF(Anlagenbewegungsdaten_AV!B:B,A3546,Anlagenbewegungsdaten_AV!D:D),3)</f>
        <v>0</v>
      </c>
    </row>
    <row r="3547" spans="1:15" ht="15" customHeight="1" x14ac:dyDescent="0.25">
      <c r="A3547" s="268" t="s">
        <v>5726</v>
      </c>
      <c r="B3547" s="236" t="s">
        <v>2108</v>
      </c>
      <c r="C3547" s="237" t="s">
        <v>5593</v>
      </c>
      <c r="D3547" s="236" t="s">
        <v>4636</v>
      </c>
      <c r="E3547" s="236"/>
      <c r="F3547" s="292">
        <v>16.560000000000002</v>
      </c>
      <c r="G3547" s="333">
        <f>ROUND(SUMIF(Anlagenbewegungsdaten!B:B,A3547,Anlagenbewegungsdaten!C:C),3)</f>
        <v>0</v>
      </c>
      <c r="H3547" s="334">
        <f>IF(ISBLANK(F3547),ROUND(SUMIF(Anlagenbewegungsdaten!B:B,A3547,Anlagenbewegungsdaten!D:D),2),ROUND(G3547*F3547%,2))</f>
        <v>0</v>
      </c>
      <c r="I3547" s="334">
        <f>ROUND((H3547-SUMIF(Anlagenbewegungsdaten!$B:$B,A3547,Anlagenbewegungsdaten!D:D)),3)</f>
        <v>0</v>
      </c>
      <c r="J3547" s="335" t="s">
        <v>5179</v>
      </c>
      <c r="K3547" s="335" t="s">
        <v>5193</v>
      </c>
      <c r="L3547" s="516">
        <v>13.25</v>
      </c>
      <c r="M3547" s="332">
        <f>ROUND(SUMIF(Anlagenbewegungsdaten_AV!B:B,A3547,Anlagenbewegungsdaten_AV!C:C),3)</f>
        <v>0</v>
      </c>
      <c r="N3547" s="330">
        <f>IF(ISBLANK(L3547),ROUND(SUMIF(Anlagenbewegungsdaten_AV!B:B,A3547,Anlagenbewegungsdaten_AV!D:D),2),ROUND(M3547*L3547%,2))</f>
        <v>0</v>
      </c>
      <c r="O3547" s="330">
        <f>ROUND(N3547-SUMIF(Anlagenbewegungsdaten_AV!B:B,A3547,Anlagenbewegungsdaten_AV!D:D),3)</f>
        <v>0</v>
      </c>
    </row>
    <row r="3548" spans="1:15" ht="15" customHeight="1" x14ac:dyDescent="0.25">
      <c r="A3548" s="268" t="s">
        <v>5727</v>
      </c>
      <c r="B3548" s="236" t="s">
        <v>2108</v>
      </c>
      <c r="C3548" s="237" t="s">
        <v>5593</v>
      </c>
      <c r="D3548" s="236" t="s">
        <v>4638</v>
      </c>
      <c r="E3548" s="236"/>
      <c r="F3548" s="292">
        <v>13.440000000000001</v>
      </c>
      <c r="G3548" s="333">
        <f>ROUND(SUMIF(Anlagenbewegungsdaten!B:B,A3548,Anlagenbewegungsdaten!C:C),3)</f>
        <v>0</v>
      </c>
      <c r="H3548" s="334">
        <f>IF(ISBLANK(F3548),ROUND(SUMIF(Anlagenbewegungsdaten!B:B,A3548,Anlagenbewegungsdaten!D:D),2),ROUND(G3548*F3548%,2))</f>
        <v>0</v>
      </c>
      <c r="I3548" s="334">
        <f>ROUND((H3548-SUMIF(Anlagenbewegungsdaten!$B:$B,A3548,Anlagenbewegungsdaten!D:D)),3)</f>
        <v>0</v>
      </c>
      <c r="J3548" s="335" t="s">
        <v>5179</v>
      </c>
      <c r="K3548" s="335" t="s">
        <v>5193</v>
      </c>
      <c r="L3548" s="516">
        <v>10.75</v>
      </c>
      <c r="M3548" s="332">
        <f>ROUND(SUMIF(Anlagenbewegungsdaten_AV!B:B,A3548,Anlagenbewegungsdaten_AV!C:C),3)</f>
        <v>0</v>
      </c>
      <c r="N3548" s="330">
        <f>IF(ISBLANK(L3548),ROUND(SUMIF(Anlagenbewegungsdaten_AV!B:B,A3548,Anlagenbewegungsdaten_AV!D:D),2),ROUND(M3548*L3548%,2))</f>
        <v>0</v>
      </c>
      <c r="O3548" s="330">
        <f>ROUND(N3548-SUMIF(Anlagenbewegungsdaten_AV!B:B,A3548,Anlagenbewegungsdaten_AV!D:D),3)</f>
        <v>0</v>
      </c>
    </row>
    <row r="3549" spans="1:15" ht="15" customHeight="1" x14ac:dyDescent="0.25">
      <c r="A3549" s="268" t="s">
        <v>5728</v>
      </c>
      <c r="B3549" s="236" t="s">
        <v>2108</v>
      </c>
      <c r="C3549" s="237" t="s">
        <v>5593</v>
      </c>
      <c r="D3549" s="236" t="s">
        <v>4640</v>
      </c>
      <c r="E3549" s="236"/>
      <c r="F3549" s="292">
        <v>18.440000000000001</v>
      </c>
      <c r="G3549" s="333">
        <f>ROUND(SUMIF(Anlagenbewegungsdaten!B:B,A3549,Anlagenbewegungsdaten!C:C),3)</f>
        <v>0</v>
      </c>
      <c r="H3549" s="334">
        <f>IF(ISBLANK(F3549),ROUND(SUMIF(Anlagenbewegungsdaten!B:B,A3549,Anlagenbewegungsdaten!D:D),2),ROUND(G3549*F3549%,2))</f>
        <v>0</v>
      </c>
      <c r="I3549" s="334">
        <f>ROUND((H3549-SUMIF(Anlagenbewegungsdaten!$B:$B,A3549,Anlagenbewegungsdaten!D:D)),3)</f>
        <v>0</v>
      </c>
      <c r="J3549" s="335" t="s">
        <v>5179</v>
      </c>
      <c r="K3549" s="335" t="s">
        <v>5193</v>
      </c>
      <c r="L3549" s="516">
        <v>14.75</v>
      </c>
      <c r="M3549" s="332">
        <f>ROUND(SUMIF(Anlagenbewegungsdaten_AV!B:B,A3549,Anlagenbewegungsdaten_AV!C:C),3)</f>
        <v>0</v>
      </c>
      <c r="N3549" s="330">
        <f>IF(ISBLANK(L3549),ROUND(SUMIF(Anlagenbewegungsdaten_AV!B:B,A3549,Anlagenbewegungsdaten_AV!D:D),2),ROUND(M3549*L3549%,2))</f>
        <v>0</v>
      </c>
      <c r="O3549" s="330">
        <f>ROUND(N3549-SUMIF(Anlagenbewegungsdaten_AV!B:B,A3549,Anlagenbewegungsdaten_AV!D:D),3)</f>
        <v>0</v>
      </c>
    </row>
    <row r="3550" spans="1:15" ht="15" customHeight="1" x14ac:dyDescent="0.25">
      <c r="A3550" s="268" t="s">
        <v>5729</v>
      </c>
      <c r="B3550" s="236" t="s">
        <v>2108</v>
      </c>
      <c r="C3550" s="237" t="s">
        <v>5593</v>
      </c>
      <c r="D3550" s="236" t="s">
        <v>4642</v>
      </c>
      <c r="E3550" s="241"/>
      <c r="F3550" s="292">
        <v>15.940000000000001</v>
      </c>
      <c r="G3550" s="333">
        <f>ROUND(SUMIF(Anlagenbewegungsdaten!B:B,A3550,Anlagenbewegungsdaten!C:C),3)</f>
        <v>0</v>
      </c>
      <c r="H3550" s="334">
        <f>IF(ISBLANK(F3550),ROUND(SUMIF(Anlagenbewegungsdaten!B:B,A3550,Anlagenbewegungsdaten!D:D),2),ROUND(G3550*F3550%,2))</f>
        <v>0</v>
      </c>
      <c r="I3550" s="334">
        <f>ROUND((H3550-SUMIF(Anlagenbewegungsdaten!$B:$B,A3550,Anlagenbewegungsdaten!D:D)),3)</f>
        <v>0</v>
      </c>
      <c r="J3550" s="335" t="s">
        <v>5179</v>
      </c>
      <c r="K3550" s="335" t="s">
        <v>5193</v>
      </c>
      <c r="L3550" s="516">
        <v>12.75</v>
      </c>
      <c r="M3550" s="332">
        <f>ROUND(SUMIF(Anlagenbewegungsdaten_AV!B:B,A3550,Anlagenbewegungsdaten_AV!C:C),3)</f>
        <v>0</v>
      </c>
      <c r="N3550" s="330">
        <f>IF(ISBLANK(L3550),ROUND(SUMIF(Anlagenbewegungsdaten_AV!B:B,A3550,Anlagenbewegungsdaten_AV!D:D),2),ROUND(M3550*L3550%,2))</f>
        <v>0</v>
      </c>
      <c r="O3550" s="330">
        <f>ROUND(N3550-SUMIF(Anlagenbewegungsdaten_AV!B:B,A3550,Anlagenbewegungsdaten_AV!D:D),3)</f>
        <v>0</v>
      </c>
    </row>
    <row r="3551" spans="1:15" ht="15" customHeight="1" x14ac:dyDescent="0.25">
      <c r="A3551" s="268" t="s">
        <v>5730</v>
      </c>
      <c r="B3551" s="236" t="s">
        <v>2108</v>
      </c>
      <c r="C3551" s="237" t="s">
        <v>5593</v>
      </c>
      <c r="D3551" s="236" t="s">
        <v>4644</v>
      </c>
      <c r="E3551" s="236"/>
      <c r="F3551" s="292">
        <v>21.439999999999998</v>
      </c>
      <c r="G3551" s="333">
        <f>ROUND(SUMIF(Anlagenbewegungsdaten!B:B,A3551,Anlagenbewegungsdaten!C:C),3)</f>
        <v>0</v>
      </c>
      <c r="H3551" s="334">
        <f>IF(ISBLANK(F3551),ROUND(SUMIF(Anlagenbewegungsdaten!B:B,A3551,Anlagenbewegungsdaten!D:D),2),ROUND(G3551*F3551%,2))</f>
        <v>0</v>
      </c>
      <c r="I3551" s="334">
        <f>ROUND((H3551-SUMIF(Anlagenbewegungsdaten!$B:$B,A3551,Anlagenbewegungsdaten!D:D)),3)</f>
        <v>0</v>
      </c>
      <c r="J3551" s="335" t="s">
        <v>5179</v>
      </c>
      <c r="K3551" s="335" t="s">
        <v>5193</v>
      </c>
      <c r="L3551" s="516">
        <v>17.149999999999999</v>
      </c>
      <c r="M3551" s="332">
        <f>ROUND(SUMIF(Anlagenbewegungsdaten_AV!B:B,A3551,Anlagenbewegungsdaten_AV!C:C),3)</f>
        <v>0</v>
      </c>
      <c r="N3551" s="330">
        <f>IF(ISBLANK(L3551),ROUND(SUMIF(Anlagenbewegungsdaten_AV!B:B,A3551,Anlagenbewegungsdaten_AV!D:D),2),ROUND(M3551*L3551%,2))</f>
        <v>0</v>
      </c>
      <c r="O3551" s="330">
        <f>ROUND(N3551-SUMIF(Anlagenbewegungsdaten_AV!B:B,A3551,Anlagenbewegungsdaten_AV!D:D),3)</f>
        <v>0</v>
      </c>
    </row>
    <row r="3552" spans="1:15" ht="15" customHeight="1" x14ac:dyDescent="0.25">
      <c r="A3552" s="268" t="s">
        <v>5731</v>
      </c>
      <c r="B3552" s="236" t="s">
        <v>2108</v>
      </c>
      <c r="C3552" s="237" t="s">
        <v>5593</v>
      </c>
      <c r="D3552" s="236" t="s">
        <v>4646</v>
      </c>
      <c r="E3552" s="236"/>
      <c r="F3552" s="292">
        <v>19.439999999999998</v>
      </c>
      <c r="G3552" s="333">
        <f>ROUND(SUMIF(Anlagenbewegungsdaten!B:B,A3552,Anlagenbewegungsdaten!C:C),3)</f>
        <v>0</v>
      </c>
      <c r="H3552" s="334">
        <f>IF(ISBLANK(F3552),ROUND(SUMIF(Anlagenbewegungsdaten!B:B,A3552,Anlagenbewegungsdaten!D:D),2),ROUND(G3552*F3552%,2))</f>
        <v>0</v>
      </c>
      <c r="I3552" s="334">
        <f>ROUND((H3552-SUMIF(Anlagenbewegungsdaten!$B:$B,A3552,Anlagenbewegungsdaten!D:D)),3)</f>
        <v>0</v>
      </c>
      <c r="J3552" s="335" t="s">
        <v>5179</v>
      </c>
      <c r="K3552" s="335" t="s">
        <v>5193</v>
      </c>
      <c r="L3552" s="516">
        <v>15.55</v>
      </c>
      <c r="M3552" s="332">
        <f>ROUND(SUMIF(Anlagenbewegungsdaten_AV!B:B,A3552,Anlagenbewegungsdaten_AV!C:C),3)</f>
        <v>0</v>
      </c>
      <c r="N3552" s="330">
        <f>IF(ISBLANK(L3552),ROUND(SUMIF(Anlagenbewegungsdaten_AV!B:B,A3552,Anlagenbewegungsdaten_AV!D:D),2),ROUND(M3552*L3552%,2))</f>
        <v>0</v>
      </c>
      <c r="O3552" s="330">
        <f>ROUND(N3552-SUMIF(Anlagenbewegungsdaten_AV!B:B,A3552,Anlagenbewegungsdaten_AV!D:D),3)</f>
        <v>0</v>
      </c>
    </row>
    <row r="3553" spans="1:15" ht="15" customHeight="1" x14ac:dyDescent="0.25">
      <c r="A3553" s="268" t="s">
        <v>5732</v>
      </c>
      <c r="B3553" s="236" t="s">
        <v>2108</v>
      </c>
      <c r="C3553" s="237" t="s">
        <v>5593</v>
      </c>
      <c r="D3553" s="236" t="s">
        <v>4648</v>
      </c>
      <c r="E3553" s="236"/>
      <c r="F3553" s="292">
        <v>12.48</v>
      </c>
      <c r="G3553" s="333">
        <f>ROUND(SUMIF(Anlagenbewegungsdaten!B:B,A3553,Anlagenbewegungsdaten!C:C),3)</f>
        <v>0</v>
      </c>
      <c r="H3553" s="334">
        <f>IF(ISBLANK(F3553),ROUND(SUMIF(Anlagenbewegungsdaten!B:B,A3553,Anlagenbewegungsdaten!D:D),2),ROUND(G3553*F3553%,2))</f>
        <v>0</v>
      </c>
      <c r="I3553" s="334">
        <f>ROUND((H3553-SUMIF(Anlagenbewegungsdaten!$B:$B,A3553,Anlagenbewegungsdaten!D:D)),3)</f>
        <v>0</v>
      </c>
      <c r="J3553" s="335" t="s">
        <v>5179</v>
      </c>
      <c r="K3553" s="335" t="s">
        <v>5193</v>
      </c>
      <c r="L3553" s="516">
        <v>9.98</v>
      </c>
      <c r="M3553" s="332">
        <f>ROUND(SUMIF(Anlagenbewegungsdaten_AV!B:B,A3553,Anlagenbewegungsdaten_AV!C:C),3)</f>
        <v>0</v>
      </c>
      <c r="N3553" s="330">
        <f>IF(ISBLANK(L3553),ROUND(SUMIF(Anlagenbewegungsdaten_AV!B:B,A3553,Anlagenbewegungsdaten_AV!D:D),2),ROUND(M3553*L3553%,2))</f>
        <v>0</v>
      </c>
      <c r="O3553" s="330">
        <f>ROUND(N3553-SUMIF(Anlagenbewegungsdaten_AV!B:B,A3553,Anlagenbewegungsdaten_AV!D:D),3)</f>
        <v>0</v>
      </c>
    </row>
    <row r="3554" spans="1:15" ht="15" customHeight="1" x14ac:dyDescent="0.25">
      <c r="A3554" s="268" t="s">
        <v>5733</v>
      </c>
      <c r="B3554" s="236" t="s">
        <v>2108</v>
      </c>
      <c r="C3554" s="237" t="s">
        <v>5593</v>
      </c>
      <c r="D3554" s="236" t="s">
        <v>4650</v>
      </c>
      <c r="E3554" s="236"/>
      <c r="F3554" s="292">
        <v>17.48</v>
      </c>
      <c r="G3554" s="333">
        <f>ROUND(SUMIF(Anlagenbewegungsdaten!B:B,A3554,Anlagenbewegungsdaten!C:C),3)</f>
        <v>0</v>
      </c>
      <c r="H3554" s="334">
        <f>IF(ISBLANK(F3554),ROUND(SUMIF(Anlagenbewegungsdaten!B:B,A3554,Anlagenbewegungsdaten!D:D),2),ROUND(G3554*F3554%,2))</f>
        <v>0</v>
      </c>
      <c r="I3554" s="334">
        <f>ROUND((H3554-SUMIF(Anlagenbewegungsdaten!$B:$B,A3554,Anlagenbewegungsdaten!D:D)),3)</f>
        <v>0</v>
      </c>
      <c r="J3554" s="335" t="s">
        <v>5179</v>
      </c>
      <c r="K3554" s="335" t="s">
        <v>5193</v>
      </c>
      <c r="L3554" s="516">
        <v>13.98</v>
      </c>
      <c r="M3554" s="332">
        <f>ROUND(SUMIF(Anlagenbewegungsdaten_AV!B:B,A3554,Anlagenbewegungsdaten_AV!C:C),3)</f>
        <v>0</v>
      </c>
      <c r="N3554" s="330">
        <f>IF(ISBLANK(L3554),ROUND(SUMIF(Anlagenbewegungsdaten_AV!B:B,A3554,Anlagenbewegungsdaten_AV!D:D),2),ROUND(M3554*L3554%,2))</f>
        <v>0</v>
      </c>
      <c r="O3554" s="330">
        <f>ROUND(N3554-SUMIF(Anlagenbewegungsdaten_AV!B:B,A3554,Anlagenbewegungsdaten_AV!D:D),3)</f>
        <v>0</v>
      </c>
    </row>
    <row r="3555" spans="1:15" ht="15" customHeight="1" x14ac:dyDescent="0.25">
      <c r="A3555" s="268" t="s">
        <v>5734</v>
      </c>
      <c r="B3555" s="236" t="s">
        <v>2108</v>
      </c>
      <c r="C3555" s="237" t="s">
        <v>5593</v>
      </c>
      <c r="D3555" s="236" t="s">
        <v>4652</v>
      </c>
      <c r="E3555" s="236"/>
      <c r="F3555" s="292">
        <v>14.98</v>
      </c>
      <c r="G3555" s="333">
        <f>ROUND(SUMIF(Anlagenbewegungsdaten!B:B,A3555,Anlagenbewegungsdaten!C:C),3)</f>
        <v>0</v>
      </c>
      <c r="H3555" s="334">
        <f>IF(ISBLANK(F3555),ROUND(SUMIF(Anlagenbewegungsdaten!B:B,A3555,Anlagenbewegungsdaten!D:D),2),ROUND(G3555*F3555%,2))</f>
        <v>0</v>
      </c>
      <c r="I3555" s="334">
        <f>ROUND((H3555-SUMIF(Anlagenbewegungsdaten!$B:$B,A3555,Anlagenbewegungsdaten!D:D)),3)</f>
        <v>0</v>
      </c>
      <c r="J3555" s="335" t="s">
        <v>5179</v>
      </c>
      <c r="K3555" s="335" t="s">
        <v>5193</v>
      </c>
      <c r="L3555" s="516">
        <v>11.98</v>
      </c>
      <c r="M3555" s="332">
        <f>ROUND(SUMIF(Anlagenbewegungsdaten_AV!B:B,A3555,Anlagenbewegungsdaten_AV!C:C),3)</f>
        <v>0</v>
      </c>
      <c r="N3555" s="330">
        <f>IF(ISBLANK(L3555),ROUND(SUMIF(Anlagenbewegungsdaten_AV!B:B,A3555,Anlagenbewegungsdaten_AV!D:D),2),ROUND(M3555*L3555%,2))</f>
        <v>0</v>
      </c>
      <c r="O3555" s="330">
        <f>ROUND(N3555-SUMIF(Anlagenbewegungsdaten_AV!B:B,A3555,Anlagenbewegungsdaten_AV!D:D),3)</f>
        <v>0</v>
      </c>
    </row>
    <row r="3556" spans="1:15" ht="15" customHeight="1" x14ac:dyDescent="0.25">
      <c r="A3556" s="268" t="s">
        <v>5735</v>
      </c>
      <c r="B3556" s="236" t="s">
        <v>2108</v>
      </c>
      <c r="C3556" s="237" t="s">
        <v>5593</v>
      </c>
      <c r="D3556" s="236" t="s">
        <v>4654</v>
      </c>
      <c r="E3556" s="236"/>
      <c r="F3556" s="292">
        <v>20.48</v>
      </c>
      <c r="G3556" s="333">
        <f>ROUND(SUMIF(Anlagenbewegungsdaten!B:B,A3556,Anlagenbewegungsdaten!C:C),3)</f>
        <v>0</v>
      </c>
      <c r="H3556" s="334">
        <f>IF(ISBLANK(F3556),ROUND(SUMIF(Anlagenbewegungsdaten!B:B,A3556,Anlagenbewegungsdaten!D:D),2),ROUND(G3556*F3556%,2))</f>
        <v>0</v>
      </c>
      <c r="I3556" s="334">
        <f>ROUND((H3556-SUMIF(Anlagenbewegungsdaten!$B:$B,A3556,Anlagenbewegungsdaten!D:D)),3)</f>
        <v>0</v>
      </c>
      <c r="J3556" s="335" t="s">
        <v>5179</v>
      </c>
      <c r="K3556" s="335" t="s">
        <v>5193</v>
      </c>
      <c r="L3556" s="516">
        <v>16.38</v>
      </c>
      <c r="M3556" s="332">
        <f>ROUND(SUMIF(Anlagenbewegungsdaten_AV!B:B,A3556,Anlagenbewegungsdaten_AV!C:C),3)</f>
        <v>0</v>
      </c>
      <c r="N3556" s="330">
        <f>IF(ISBLANK(L3556),ROUND(SUMIF(Anlagenbewegungsdaten_AV!B:B,A3556,Anlagenbewegungsdaten_AV!D:D),2),ROUND(M3556*L3556%,2))</f>
        <v>0</v>
      </c>
      <c r="O3556" s="330">
        <f>ROUND(N3556-SUMIF(Anlagenbewegungsdaten_AV!B:B,A3556,Anlagenbewegungsdaten_AV!D:D),3)</f>
        <v>0</v>
      </c>
    </row>
    <row r="3557" spans="1:15" ht="15" customHeight="1" x14ac:dyDescent="0.25">
      <c r="A3557" s="268" t="s">
        <v>5736</v>
      </c>
      <c r="B3557" s="236" t="s">
        <v>2108</v>
      </c>
      <c r="C3557" s="237" t="s">
        <v>5593</v>
      </c>
      <c r="D3557" s="236" t="s">
        <v>4656</v>
      </c>
      <c r="E3557" s="236"/>
      <c r="F3557" s="292">
        <v>18.48</v>
      </c>
      <c r="G3557" s="333">
        <f>ROUND(SUMIF(Anlagenbewegungsdaten!B:B,A3557,Anlagenbewegungsdaten!C:C),3)</f>
        <v>0</v>
      </c>
      <c r="H3557" s="334">
        <f>IF(ISBLANK(F3557),ROUND(SUMIF(Anlagenbewegungsdaten!B:B,A3557,Anlagenbewegungsdaten!D:D),2),ROUND(G3557*F3557%,2))</f>
        <v>0</v>
      </c>
      <c r="I3557" s="334">
        <f>ROUND((H3557-SUMIF(Anlagenbewegungsdaten!$B:$B,A3557,Anlagenbewegungsdaten!D:D)),3)</f>
        <v>0</v>
      </c>
      <c r="J3557" s="335" t="s">
        <v>5179</v>
      </c>
      <c r="K3557" s="335" t="s">
        <v>5193</v>
      </c>
      <c r="L3557" s="516">
        <v>14.78</v>
      </c>
      <c r="M3557" s="332">
        <f>ROUND(SUMIF(Anlagenbewegungsdaten_AV!B:B,A3557,Anlagenbewegungsdaten_AV!C:C),3)</f>
        <v>0</v>
      </c>
      <c r="N3557" s="330">
        <f>IF(ISBLANK(L3557),ROUND(SUMIF(Anlagenbewegungsdaten_AV!B:B,A3557,Anlagenbewegungsdaten_AV!D:D),2),ROUND(M3557*L3557%,2))</f>
        <v>0</v>
      </c>
      <c r="O3557" s="330">
        <f>ROUND(N3557-SUMIF(Anlagenbewegungsdaten_AV!B:B,A3557,Anlagenbewegungsdaten_AV!D:D),3)</f>
        <v>0</v>
      </c>
    </row>
    <row r="3558" spans="1:15" ht="15" customHeight="1" x14ac:dyDescent="0.25">
      <c r="A3558" s="268" t="s">
        <v>5737</v>
      </c>
      <c r="B3558" s="236" t="s">
        <v>2108</v>
      </c>
      <c r="C3558" s="237" t="s">
        <v>5593</v>
      </c>
      <c r="D3558" s="236" t="s">
        <v>4658</v>
      </c>
      <c r="E3558" s="236"/>
      <c r="F3558" s="292">
        <v>11.52</v>
      </c>
      <c r="G3558" s="333">
        <f>ROUND(SUMIF(Anlagenbewegungsdaten!B:B,A3558,Anlagenbewegungsdaten!C:C),3)</f>
        <v>0</v>
      </c>
      <c r="H3558" s="334">
        <f>IF(ISBLANK(F3558),ROUND(SUMIF(Anlagenbewegungsdaten!B:B,A3558,Anlagenbewegungsdaten!D:D),2),ROUND(G3558*F3558%,2))</f>
        <v>0</v>
      </c>
      <c r="I3558" s="334">
        <f>ROUND((H3558-SUMIF(Anlagenbewegungsdaten!$B:$B,A3558,Anlagenbewegungsdaten!D:D)),3)</f>
        <v>0</v>
      </c>
      <c r="J3558" s="335" t="s">
        <v>5179</v>
      </c>
      <c r="K3558" s="335" t="s">
        <v>5193</v>
      </c>
      <c r="L3558" s="516">
        <v>9.2200000000000006</v>
      </c>
      <c r="M3558" s="332">
        <f>ROUND(SUMIF(Anlagenbewegungsdaten_AV!B:B,A3558,Anlagenbewegungsdaten_AV!C:C),3)</f>
        <v>0</v>
      </c>
      <c r="N3558" s="330">
        <f>IF(ISBLANK(L3558),ROUND(SUMIF(Anlagenbewegungsdaten_AV!B:B,A3558,Anlagenbewegungsdaten_AV!D:D),2),ROUND(M3558*L3558%,2))</f>
        <v>0</v>
      </c>
      <c r="O3558" s="330">
        <f>ROUND(N3558-SUMIF(Anlagenbewegungsdaten_AV!B:B,A3558,Anlagenbewegungsdaten_AV!D:D),3)</f>
        <v>0</v>
      </c>
    </row>
    <row r="3559" spans="1:15" ht="15" customHeight="1" x14ac:dyDescent="0.25">
      <c r="A3559" s="268" t="s">
        <v>5738</v>
      </c>
      <c r="B3559" s="236" t="s">
        <v>2108</v>
      </c>
      <c r="C3559" s="237" t="s">
        <v>5593</v>
      </c>
      <c r="D3559" s="236" t="s">
        <v>4660</v>
      </c>
      <c r="E3559" s="236"/>
      <c r="F3559" s="292">
        <v>16.52</v>
      </c>
      <c r="G3559" s="333">
        <f>ROUND(SUMIF(Anlagenbewegungsdaten!B:B,A3559,Anlagenbewegungsdaten!C:C),3)</f>
        <v>0</v>
      </c>
      <c r="H3559" s="334">
        <f>IF(ISBLANK(F3559),ROUND(SUMIF(Anlagenbewegungsdaten!B:B,A3559,Anlagenbewegungsdaten!D:D),2),ROUND(G3559*F3559%,2))</f>
        <v>0</v>
      </c>
      <c r="I3559" s="334">
        <f>ROUND((H3559-SUMIF(Anlagenbewegungsdaten!$B:$B,A3559,Anlagenbewegungsdaten!D:D)),3)</f>
        <v>0</v>
      </c>
      <c r="J3559" s="335" t="s">
        <v>5179</v>
      </c>
      <c r="K3559" s="335" t="s">
        <v>5193</v>
      </c>
      <c r="L3559" s="516">
        <v>13.22</v>
      </c>
      <c r="M3559" s="332">
        <f>ROUND(SUMIF(Anlagenbewegungsdaten_AV!B:B,A3559,Anlagenbewegungsdaten_AV!C:C),3)</f>
        <v>0</v>
      </c>
      <c r="N3559" s="330">
        <f>IF(ISBLANK(L3559),ROUND(SUMIF(Anlagenbewegungsdaten_AV!B:B,A3559,Anlagenbewegungsdaten_AV!D:D),2),ROUND(M3559*L3559%,2))</f>
        <v>0</v>
      </c>
      <c r="O3559" s="330">
        <f>ROUND(N3559-SUMIF(Anlagenbewegungsdaten_AV!B:B,A3559,Anlagenbewegungsdaten_AV!D:D),3)</f>
        <v>0</v>
      </c>
    </row>
    <row r="3560" spans="1:15" ht="15" customHeight="1" x14ac:dyDescent="0.25">
      <c r="A3560" s="268" t="s">
        <v>5739</v>
      </c>
      <c r="B3560" s="236" t="s">
        <v>2108</v>
      </c>
      <c r="C3560" s="237" t="s">
        <v>5593</v>
      </c>
      <c r="D3560" s="236" t="s">
        <v>4662</v>
      </c>
      <c r="E3560" s="236"/>
      <c r="F3560" s="292">
        <v>14.02</v>
      </c>
      <c r="G3560" s="333">
        <f>ROUND(SUMIF(Anlagenbewegungsdaten!B:B,A3560,Anlagenbewegungsdaten!C:C),3)</f>
        <v>0</v>
      </c>
      <c r="H3560" s="334">
        <f>IF(ISBLANK(F3560),ROUND(SUMIF(Anlagenbewegungsdaten!B:B,A3560,Anlagenbewegungsdaten!D:D),2),ROUND(G3560*F3560%,2))</f>
        <v>0</v>
      </c>
      <c r="I3560" s="334">
        <f>ROUND((H3560-SUMIF(Anlagenbewegungsdaten!$B:$B,A3560,Anlagenbewegungsdaten!D:D)),3)</f>
        <v>0</v>
      </c>
      <c r="J3560" s="335" t="s">
        <v>5179</v>
      </c>
      <c r="K3560" s="335" t="s">
        <v>5193</v>
      </c>
      <c r="L3560" s="516">
        <v>11.22</v>
      </c>
      <c r="M3560" s="332">
        <f>ROUND(SUMIF(Anlagenbewegungsdaten_AV!B:B,A3560,Anlagenbewegungsdaten_AV!C:C),3)</f>
        <v>0</v>
      </c>
      <c r="N3560" s="330">
        <f>IF(ISBLANK(L3560),ROUND(SUMIF(Anlagenbewegungsdaten_AV!B:B,A3560,Anlagenbewegungsdaten_AV!D:D),2),ROUND(M3560*L3560%,2))</f>
        <v>0</v>
      </c>
      <c r="O3560" s="330">
        <f>ROUND(N3560-SUMIF(Anlagenbewegungsdaten_AV!B:B,A3560,Anlagenbewegungsdaten_AV!D:D),3)</f>
        <v>0</v>
      </c>
    </row>
    <row r="3561" spans="1:15" ht="15" customHeight="1" x14ac:dyDescent="0.25">
      <c r="A3561" s="268" t="s">
        <v>5740</v>
      </c>
      <c r="B3561" s="236" t="s">
        <v>2108</v>
      </c>
      <c r="C3561" s="237" t="s">
        <v>5593</v>
      </c>
      <c r="D3561" s="236" t="s">
        <v>4664</v>
      </c>
      <c r="E3561" s="236"/>
      <c r="F3561" s="292">
        <v>19.520000000000003</v>
      </c>
      <c r="G3561" s="333">
        <f>ROUND(SUMIF(Anlagenbewegungsdaten!B:B,A3561,Anlagenbewegungsdaten!C:C),3)</f>
        <v>0</v>
      </c>
      <c r="H3561" s="334">
        <f>IF(ISBLANK(F3561),ROUND(SUMIF(Anlagenbewegungsdaten!B:B,A3561,Anlagenbewegungsdaten!D:D),2),ROUND(G3561*F3561%,2))</f>
        <v>0</v>
      </c>
      <c r="I3561" s="334">
        <f>ROUND((H3561-SUMIF(Anlagenbewegungsdaten!$B:$B,A3561,Anlagenbewegungsdaten!D:D)),3)</f>
        <v>0</v>
      </c>
      <c r="J3561" s="335" t="s">
        <v>5179</v>
      </c>
      <c r="K3561" s="335" t="s">
        <v>5193</v>
      </c>
      <c r="L3561" s="516">
        <v>15.62</v>
      </c>
      <c r="M3561" s="332">
        <f>ROUND(SUMIF(Anlagenbewegungsdaten_AV!B:B,A3561,Anlagenbewegungsdaten_AV!C:C),3)</f>
        <v>0</v>
      </c>
      <c r="N3561" s="330">
        <f>IF(ISBLANK(L3561),ROUND(SUMIF(Anlagenbewegungsdaten_AV!B:B,A3561,Anlagenbewegungsdaten_AV!D:D),2),ROUND(M3561*L3561%,2))</f>
        <v>0</v>
      </c>
      <c r="O3561" s="330">
        <f>ROUND(N3561-SUMIF(Anlagenbewegungsdaten_AV!B:B,A3561,Anlagenbewegungsdaten_AV!D:D),3)</f>
        <v>0</v>
      </c>
    </row>
    <row r="3562" spans="1:15" ht="15" customHeight="1" x14ac:dyDescent="0.25">
      <c r="A3562" s="268" t="s">
        <v>5741</v>
      </c>
      <c r="B3562" s="236" t="s">
        <v>2108</v>
      </c>
      <c r="C3562" s="237" t="s">
        <v>5593</v>
      </c>
      <c r="D3562" s="236" t="s">
        <v>4666</v>
      </c>
      <c r="E3562" s="236"/>
      <c r="F3562" s="292">
        <v>17.52</v>
      </c>
      <c r="G3562" s="333">
        <f>ROUND(SUMIF(Anlagenbewegungsdaten!B:B,A3562,Anlagenbewegungsdaten!C:C),3)</f>
        <v>0</v>
      </c>
      <c r="H3562" s="334">
        <f>IF(ISBLANK(F3562),ROUND(SUMIF(Anlagenbewegungsdaten!B:B,A3562,Anlagenbewegungsdaten!D:D),2),ROUND(G3562*F3562%,2))</f>
        <v>0</v>
      </c>
      <c r="I3562" s="334">
        <f>ROUND((H3562-SUMIF(Anlagenbewegungsdaten!$B:$B,A3562,Anlagenbewegungsdaten!D:D)),3)</f>
        <v>0</v>
      </c>
      <c r="J3562" s="335" t="s">
        <v>5179</v>
      </c>
      <c r="K3562" s="335" t="s">
        <v>5193</v>
      </c>
      <c r="L3562" s="516">
        <v>14.02</v>
      </c>
      <c r="M3562" s="332">
        <f>ROUND(SUMIF(Anlagenbewegungsdaten_AV!B:B,A3562,Anlagenbewegungsdaten_AV!C:C),3)</f>
        <v>0</v>
      </c>
      <c r="N3562" s="330">
        <f>IF(ISBLANK(L3562),ROUND(SUMIF(Anlagenbewegungsdaten_AV!B:B,A3562,Anlagenbewegungsdaten_AV!D:D),2),ROUND(M3562*L3562%,2))</f>
        <v>0</v>
      </c>
      <c r="O3562" s="330">
        <f>ROUND(N3562-SUMIF(Anlagenbewegungsdaten_AV!B:B,A3562,Anlagenbewegungsdaten_AV!D:D),3)</f>
        <v>0</v>
      </c>
    </row>
    <row r="3563" spans="1:15" ht="15" customHeight="1" x14ac:dyDescent="0.25">
      <c r="A3563" s="268" t="s">
        <v>5742</v>
      </c>
      <c r="B3563" s="236" t="s">
        <v>2108</v>
      </c>
      <c r="C3563" s="237" t="s">
        <v>5593</v>
      </c>
      <c r="D3563" s="236" t="s">
        <v>4668</v>
      </c>
      <c r="E3563" s="236"/>
      <c r="F3563" s="292">
        <v>10.56</v>
      </c>
      <c r="G3563" s="333">
        <f>ROUND(SUMIF(Anlagenbewegungsdaten!B:B,A3563,Anlagenbewegungsdaten!C:C),3)</f>
        <v>0</v>
      </c>
      <c r="H3563" s="334">
        <f>IF(ISBLANK(F3563),ROUND(SUMIF(Anlagenbewegungsdaten!B:B,A3563,Anlagenbewegungsdaten!D:D),2),ROUND(G3563*F3563%,2))</f>
        <v>0</v>
      </c>
      <c r="I3563" s="334">
        <f>ROUND((H3563-SUMIF(Anlagenbewegungsdaten!$B:$B,A3563,Anlagenbewegungsdaten!D:D)),3)</f>
        <v>0</v>
      </c>
      <c r="J3563" s="335" t="s">
        <v>5179</v>
      </c>
      <c r="K3563" s="335" t="s">
        <v>5193</v>
      </c>
      <c r="L3563" s="516">
        <v>8.4499999999999993</v>
      </c>
      <c r="M3563" s="332">
        <f>ROUND(SUMIF(Anlagenbewegungsdaten_AV!B:B,A3563,Anlagenbewegungsdaten_AV!C:C),3)</f>
        <v>0</v>
      </c>
      <c r="N3563" s="330">
        <f>IF(ISBLANK(L3563),ROUND(SUMIF(Anlagenbewegungsdaten_AV!B:B,A3563,Anlagenbewegungsdaten_AV!D:D),2),ROUND(M3563*L3563%,2))</f>
        <v>0</v>
      </c>
      <c r="O3563" s="330">
        <f>ROUND(N3563-SUMIF(Anlagenbewegungsdaten_AV!B:B,A3563,Anlagenbewegungsdaten_AV!D:D),3)</f>
        <v>0</v>
      </c>
    </row>
    <row r="3564" spans="1:15" ht="15" customHeight="1" x14ac:dyDescent="0.25">
      <c r="A3564" s="268" t="s">
        <v>5743</v>
      </c>
      <c r="B3564" s="236" t="s">
        <v>2108</v>
      </c>
      <c r="C3564" s="237" t="s">
        <v>5593</v>
      </c>
      <c r="D3564" s="236" t="s">
        <v>4670</v>
      </c>
      <c r="E3564" s="236"/>
      <c r="F3564" s="292">
        <v>14.56</v>
      </c>
      <c r="G3564" s="333">
        <f>ROUND(SUMIF(Anlagenbewegungsdaten!B:B,A3564,Anlagenbewegungsdaten!C:C),3)</f>
        <v>0</v>
      </c>
      <c r="H3564" s="334">
        <f>IF(ISBLANK(F3564),ROUND(SUMIF(Anlagenbewegungsdaten!B:B,A3564,Anlagenbewegungsdaten!D:D),2),ROUND(G3564*F3564%,2))</f>
        <v>0</v>
      </c>
      <c r="I3564" s="334">
        <f>ROUND((H3564-SUMIF(Anlagenbewegungsdaten!$B:$B,A3564,Anlagenbewegungsdaten!D:D)),3)</f>
        <v>0</v>
      </c>
      <c r="J3564" s="335" t="s">
        <v>5179</v>
      </c>
      <c r="K3564" s="335" t="s">
        <v>5193</v>
      </c>
      <c r="L3564" s="516">
        <v>11.65</v>
      </c>
      <c r="M3564" s="332">
        <f>ROUND(SUMIF(Anlagenbewegungsdaten_AV!B:B,A3564,Anlagenbewegungsdaten_AV!C:C),3)</f>
        <v>0</v>
      </c>
      <c r="N3564" s="330">
        <f>IF(ISBLANK(L3564),ROUND(SUMIF(Anlagenbewegungsdaten_AV!B:B,A3564,Anlagenbewegungsdaten_AV!D:D),2),ROUND(M3564*L3564%,2))</f>
        <v>0</v>
      </c>
      <c r="O3564" s="330">
        <f>ROUND(N3564-SUMIF(Anlagenbewegungsdaten_AV!B:B,A3564,Anlagenbewegungsdaten_AV!D:D),3)</f>
        <v>0</v>
      </c>
    </row>
    <row r="3565" spans="1:15" ht="15" customHeight="1" x14ac:dyDescent="0.25">
      <c r="A3565" s="268" t="s">
        <v>5744</v>
      </c>
      <c r="B3565" s="236" t="s">
        <v>2108</v>
      </c>
      <c r="C3565" s="237" t="s">
        <v>5593</v>
      </c>
      <c r="D3565" s="236" t="s">
        <v>4672</v>
      </c>
      <c r="E3565" s="236"/>
      <c r="F3565" s="292">
        <v>13.06</v>
      </c>
      <c r="G3565" s="333">
        <f>ROUND(SUMIF(Anlagenbewegungsdaten!B:B,A3565,Anlagenbewegungsdaten!C:C),3)</f>
        <v>0</v>
      </c>
      <c r="H3565" s="334">
        <f>IF(ISBLANK(F3565),ROUND(SUMIF(Anlagenbewegungsdaten!B:B,A3565,Anlagenbewegungsdaten!D:D),2),ROUND(G3565*F3565%,2))</f>
        <v>0</v>
      </c>
      <c r="I3565" s="334">
        <f>ROUND((H3565-SUMIF(Anlagenbewegungsdaten!$B:$B,A3565,Anlagenbewegungsdaten!D:D)),3)</f>
        <v>0</v>
      </c>
      <c r="J3565" s="335" t="s">
        <v>5179</v>
      </c>
      <c r="K3565" s="335" t="s">
        <v>5193</v>
      </c>
      <c r="L3565" s="516">
        <v>10.45</v>
      </c>
      <c r="M3565" s="332">
        <f>ROUND(SUMIF(Anlagenbewegungsdaten_AV!B:B,A3565,Anlagenbewegungsdaten_AV!C:C),3)</f>
        <v>0</v>
      </c>
      <c r="N3565" s="330">
        <f>IF(ISBLANK(L3565),ROUND(SUMIF(Anlagenbewegungsdaten_AV!B:B,A3565,Anlagenbewegungsdaten_AV!D:D),2),ROUND(M3565*L3565%,2))</f>
        <v>0</v>
      </c>
      <c r="O3565" s="330">
        <f>ROUND(N3565-SUMIF(Anlagenbewegungsdaten_AV!B:B,A3565,Anlagenbewegungsdaten_AV!D:D),3)</f>
        <v>0</v>
      </c>
    </row>
    <row r="3566" spans="1:15" ht="15" customHeight="1" x14ac:dyDescent="0.25">
      <c r="A3566" s="268" t="s">
        <v>5745</v>
      </c>
      <c r="B3566" s="236" t="s">
        <v>2108</v>
      </c>
      <c r="C3566" s="237" t="s">
        <v>5593</v>
      </c>
      <c r="D3566" s="236" t="s">
        <v>4674</v>
      </c>
      <c r="E3566" s="236"/>
      <c r="F3566" s="292">
        <v>18.560000000000002</v>
      </c>
      <c r="G3566" s="333">
        <f>ROUND(SUMIF(Anlagenbewegungsdaten!B:B,A3566,Anlagenbewegungsdaten!C:C),3)</f>
        <v>0</v>
      </c>
      <c r="H3566" s="334">
        <f>IF(ISBLANK(F3566),ROUND(SUMIF(Anlagenbewegungsdaten!B:B,A3566,Anlagenbewegungsdaten!D:D),2),ROUND(G3566*F3566%,2))</f>
        <v>0</v>
      </c>
      <c r="I3566" s="334">
        <f>ROUND((H3566-SUMIF(Anlagenbewegungsdaten!$B:$B,A3566,Anlagenbewegungsdaten!D:D)),3)</f>
        <v>0</v>
      </c>
      <c r="J3566" s="335" t="s">
        <v>5179</v>
      </c>
      <c r="K3566" s="335" t="s">
        <v>5193</v>
      </c>
      <c r="L3566" s="516">
        <v>14.85</v>
      </c>
      <c r="M3566" s="332">
        <f>ROUND(SUMIF(Anlagenbewegungsdaten_AV!B:B,A3566,Anlagenbewegungsdaten_AV!C:C),3)</f>
        <v>0</v>
      </c>
      <c r="N3566" s="330">
        <f>IF(ISBLANK(L3566),ROUND(SUMIF(Anlagenbewegungsdaten_AV!B:B,A3566,Anlagenbewegungsdaten_AV!D:D),2),ROUND(M3566*L3566%,2))</f>
        <v>0</v>
      </c>
      <c r="O3566" s="330">
        <f>ROUND(N3566-SUMIF(Anlagenbewegungsdaten_AV!B:B,A3566,Anlagenbewegungsdaten_AV!D:D),3)</f>
        <v>0</v>
      </c>
    </row>
    <row r="3567" spans="1:15" ht="15" customHeight="1" x14ac:dyDescent="0.25">
      <c r="A3567" s="268" t="s">
        <v>5746</v>
      </c>
      <c r="B3567" s="236" t="s">
        <v>2108</v>
      </c>
      <c r="C3567" s="237" t="s">
        <v>5593</v>
      </c>
      <c r="D3567" s="236" t="s">
        <v>4676</v>
      </c>
      <c r="E3567" s="236"/>
      <c r="F3567" s="292">
        <v>16.560000000000002</v>
      </c>
      <c r="G3567" s="333">
        <f>ROUND(SUMIF(Anlagenbewegungsdaten!B:B,A3567,Anlagenbewegungsdaten!C:C),3)</f>
        <v>0</v>
      </c>
      <c r="H3567" s="334">
        <f>IF(ISBLANK(F3567),ROUND(SUMIF(Anlagenbewegungsdaten!B:B,A3567,Anlagenbewegungsdaten!D:D),2),ROUND(G3567*F3567%,2))</f>
        <v>0</v>
      </c>
      <c r="I3567" s="334">
        <f>ROUND((H3567-SUMIF(Anlagenbewegungsdaten!$B:$B,A3567,Anlagenbewegungsdaten!D:D)),3)</f>
        <v>0</v>
      </c>
      <c r="J3567" s="335" t="s">
        <v>5179</v>
      </c>
      <c r="K3567" s="335" t="s">
        <v>5193</v>
      </c>
      <c r="L3567" s="516">
        <v>13.25</v>
      </c>
      <c r="M3567" s="332">
        <f>ROUND(SUMIF(Anlagenbewegungsdaten_AV!B:B,A3567,Anlagenbewegungsdaten_AV!C:C),3)</f>
        <v>0</v>
      </c>
      <c r="N3567" s="330">
        <f>IF(ISBLANK(L3567),ROUND(SUMIF(Anlagenbewegungsdaten_AV!B:B,A3567,Anlagenbewegungsdaten_AV!D:D),2),ROUND(M3567*L3567%,2))</f>
        <v>0</v>
      </c>
      <c r="O3567" s="330">
        <f>ROUND(N3567-SUMIF(Anlagenbewegungsdaten_AV!B:B,A3567,Anlagenbewegungsdaten_AV!D:D),3)</f>
        <v>0</v>
      </c>
    </row>
    <row r="3568" spans="1:15" ht="15" customHeight="1" x14ac:dyDescent="0.25">
      <c r="A3568" s="268" t="s">
        <v>5747</v>
      </c>
      <c r="B3568" s="236" t="s">
        <v>2108</v>
      </c>
      <c r="C3568" s="237" t="s">
        <v>5593</v>
      </c>
      <c r="D3568" s="236" t="s">
        <v>4678</v>
      </c>
      <c r="E3568" s="236"/>
      <c r="F3568" s="292">
        <v>13.440000000000001</v>
      </c>
      <c r="G3568" s="333">
        <f>ROUND(SUMIF(Anlagenbewegungsdaten!B:B,A3568,Anlagenbewegungsdaten!C:C),3)</f>
        <v>0</v>
      </c>
      <c r="H3568" s="334">
        <f>IF(ISBLANK(F3568),ROUND(SUMIF(Anlagenbewegungsdaten!B:B,A3568,Anlagenbewegungsdaten!D:D),2),ROUND(G3568*F3568%,2))</f>
        <v>0</v>
      </c>
      <c r="I3568" s="334">
        <f>ROUND((H3568-SUMIF(Anlagenbewegungsdaten!$B:$B,A3568,Anlagenbewegungsdaten!D:D)),3)</f>
        <v>0</v>
      </c>
      <c r="J3568" s="335" t="s">
        <v>5179</v>
      </c>
      <c r="K3568" s="335" t="s">
        <v>5193</v>
      </c>
      <c r="L3568" s="516">
        <v>10.75</v>
      </c>
      <c r="M3568" s="332">
        <f>ROUND(SUMIF(Anlagenbewegungsdaten_AV!B:B,A3568,Anlagenbewegungsdaten_AV!C:C),3)</f>
        <v>0</v>
      </c>
      <c r="N3568" s="330">
        <f>IF(ISBLANK(L3568),ROUND(SUMIF(Anlagenbewegungsdaten_AV!B:B,A3568,Anlagenbewegungsdaten_AV!D:D),2),ROUND(M3568*L3568%,2))</f>
        <v>0</v>
      </c>
      <c r="O3568" s="330">
        <f>ROUND(N3568-SUMIF(Anlagenbewegungsdaten_AV!B:B,A3568,Anlagenbewegungsdaten_AV!D:D),3)</f>
        <v>0</v>
      </c>
    </row>
    <row r="3569" spans="1:15" ht="15" customHeight="1" x14ac:dyDescent="0.25">
      <c r="A3569" s="268" t="s">
        <v>5748</v>
      </c>
      <c r="B3569" s="236" t="s">
        <v>2108</v>
      </c>
      <c r="C3569" s="237" t="s">
        <v>5593</v>
      </c>
      <c r="D3569" s="236" t="s">
        <v>4680</v>
      </c>
      <c r="E3569" s="236"/>
      <c r="F3569" s="292">
        <v>17.440000000000001</v>
      </c>
      <c r="G3569" s="333">
        <f>ROUND(SUMIF(Anlagenbewegungsdaten!B:B,A3569,Anlagenbewegungsdaten!C:C),3)</f>
        <v>0</v>
      </c>
      <c r="H3569" s="334">
        <f>IF(ISBLANK(F3569),ROUND(SUMIF(Anlagenbewegungsdaten!B:B,A3569,Anlagenbewegungsdaten!D:D),2),ROUND(G3569*F3569%,2))</f>
        <v>0</v>
      </c>
      <c r="I3569" s="334">
        <f>ROUND((H3569-SUMIF(Anlagenbewegungsdaten!$B:$B,A3569,Anlagenbewegungsdaten!D:D)),3)</f>
        <v>0</v>
      </c>
      <c r="J3569" s="335" t="s">
        <v>5179</v>
      </c>
      <c r="K3569" s="335" t="s">
        <v>5193</v>
      </c>
      <c r="L3569" s="516">
        <v>13.95</v>
      </c>
      <c r="M3569" s="332">
        <f>ROUND(SUMIF(Anlagenbewegungsdaten_AV!B:B,A3569,Anlagenbewegungsdaten_AV!C:C),3)</f>
        <v>0</v>
      </c>
      <c r="N3569" s="330">
        <f>IF(ISBLANK(L3569),ROUND(SUMIF(Anlagenbewegungsdaten_AV!B:B,A3569,Anlagenbewegungsdaten_AV!D:D),2),ROUND(M3569*L3569%,2))</f>
        <v>0</v>
      </c>
      <c r="O3569" s="330">
        <f>ROUND(N3569-SUMIF(Anlagenbewegungsdaten_AV!B:B,A3569,Anlagenbewegungsdaten_AV!D:D),3)</f>
        <v>0</v>
      </c>
    </row>
    <row r="3570" spans="1:15" ht="15" customHeight="1" x14ac:dyDescent="0.25">
      <c r="A3570" s="268" t="s">
        <v>5749</v>
      </c>
      <c r="B3570" s="236" t="s">
        <v>2108</v>
      </c>
      <c r="C3570" s="237" t="s">
        <v>5593</v>
      </c>
      <c r="D3570" s="236" t="s">
        <v>4682</v>
      </c>
      <c r="E3570" s="236"/>
      <c r="F3570" s="292">
        <v>15.940000000000001</v>
      </c>
      <c r="G3570" s="333">
        <f>ROUND(SUMIF(Anlagenbewegungsdaten!B:B,A3570,Anlagenbewegungsdaten!C:C),3)</f>
        <v>0</v>
      </c>
      <c r="H3570" s="334">
        <f>IF(ISBLANK(F3570),ROUND(SUMIF(Anlagenbewegungsdaten!B:B,A3570,Anlagenbewegungsdaten!D:D),2),ROUND(G3570*F3570%,2))</f>
        <v>0</v>
      </c>
      <c r="I3570" s="334">
        <f>ROUND((H3570-SUMIF(Anlagenbewegungsdaten!$B:$B,A3570,Anlagenbewegungsdaten!D:D)),3)</f>
        <v>0</v>
      </c>
      <c r="J3570" s="335" t="s">
        <v>5179</v>
      </c>
      <c r="K3570" s="335" t="s">
        <v>5193</v>
      </c>
      <c r="L3570" s="516">
        <v>12.75</v>
      </c>
      <c r="M3570" s="332">
        <f>ROUND(SUMIF(Anlagenbewegungsdaten_AV!B:B,A3570,Anlagenbewegungsdaten_AV!C:C),3)</f>
        <v>0</v>
      </c>
      <c r="N3570" s="330">
        <f>IF(ISBLANK(L3570),ROUND(SUMIF(Anlagenbewegungsdaten_AV!B:B,A3570,Anlagenbewegungsdaten_AV!D:D),2),ROUND(M3570*L3570%,2))</f>
        <v>0</v>
      </c>
      <c r="O3570" s="330">
        <f>ROUND(N3570-SUMIF(Anlagenbewegungsdaten_AV!B:B,A3570,Anlagenbewegungsdaten_AV!D:D),3)</f>
        <v>0</v>
      </c>
    </row>
    <row r="3571" spans="1:15" ht="15" customHeight="1" x14ac:dyDescent="0.25">
      <c r="A3571" s="268" t="s">
        <v>5750</v>
      </c>
      <c r="B3571" s="236" t="s">
        <v>2108</v>
      </c>
      <c r="C3571" s="237" t="s">
        <v>5593</v>
      </c>
      <c r="D3571" s="236" t="s">
        <v>4684</v>
      </c>
      <c r="E3571" s="236"/>
      <c r="F3571" s="292">
        <v>21.439999999999998</v>
      </c>
      <c r="G3571" s="333">
        <f>ROUND(SUMIF(Anlagenbewegungsdaten!B:B,A3571,Anlagenbewegungsdaten!C:C),3)</f>
        <v>0</v>
      </c>
      <c r="H3571" s="334">
        <f>IF(ISBLANK(F3571),ROUND(SUMIF(Anlagenbewegungsdaten!B:B,A3571,Anlagenbewegungsdaten!D:D),2),ROUND(G3571*F3571%,2))</f>
        <v>0</v>
      </c>
      <c r="I3571" s="334">
        <f>ROUND((H3571-SUMIF(Anlagenbewegungsdaten!$B:$B,A3571,Anlagenbewegungsdaten!D:D)),3)</f>
        <v>0</v>
      </c>
      <c r="J3571" s="335" t="s">
        <v>5179</v>
      </c>
      <c r="K3571" s="335" t="s">
        <v>5193</v>
      </c>
      <c r="L3571" s="516">
        <v>17.149999999999999</v>
      </c>
      <c r="M3571" s="332">
        <f>ROUND(SUMIF(Anlagenbewegungsdaten_AV!B:B,A3571,Anlagenbewegungsdaten_AV!C:C),3)</f>
        <v>0</v>
      </c>
      <c r="N3571" s="330">
        <f>IF(ISBLANK(L3571),ROUND(SUMIF(Anlagenbewegungsdaten_AV!B:B,A3571,Anlagenbewegungsdaten_AV!D:D),2),ROUND(M3571*L3571%,2))</f>
        <v>0</v>
      </c>
      <c r="O3571" s="330">
        <f>ROUND(N3571-SUMIF(Anlagenbewegungsdaten_AV!B:B,A3571,Anlagenbewegungsdaten_AV!D:D),3)</f>
        <v>0</v>
      </c>
    </row>
    <row r="3572" spans="1:15" ht="15" customHeight="1" x14ac:dyDescent="0.25">
      <c r="A3572" s="268" t="s">
        <v>5751</v>
      </c>
      <c r="B3572" s="236" t="s">
        <v>2108</v>
      </c>
      <c r="C3572" s="237" t="s">
        <v>5593</v>
      </c>
      <c r="D3572" s="236" t="s">
        <v>4686</v>
      </c>
      <c r="E3572" s="236"/>
      <c r="F3572" s="292">
        <v>19.439999999999998</v>
      </c>
      <c r="G3572" s="333">
        <f>ROUND(SUMIF(Anlagenbewegungsdaten!B:B,A3572,Anlagenbewegungsdaten!C:C),3)</f>
        <v>0</v>
      </c>
      <c r="H3572" s="334">
        <f>IF(ISBLANK(F3572),ROUND(SUMIF(Anlagenbewegungsdaten!B:B,A3572,Anlagenbewegungsdaten!D:D),2),ROUND(G3572*F3572%,2))</f>
        <v>0</v>
      </c>
      <c r="I3572" s="334">
        <f>ROUND((H3572-SUMIF(Anlagenbewegungsdaten!$B:$B,A3572,Anlagenbewegungsdaten!D:D)),3)</f>
        <v>0</v>
      </c>
      <c r="J3572" s="335" t="s">
        <v>5179</v>
      </c>
      <c r="K3572" s="335" t="s">
        <v>5193</v>
      </c>
      <c r="L3572" s="516">
        <v>15.55</v>
      </c>
      <c r="M3572" s="332">
        <f>ROUND(SUMIF(Anlagenbewegungsdaten_AV!B:B,A3572,Anlagenbewegungsdaten_AV!C:C),3)</f>
        <v>0</v>
      </c>
      <c r="N3572" s="330">
        <f>IF(ISBLANK(L3572),ROUND(SUMIF(Anlagenbewegungsdaten_AV!B:B,A3572,Anlagenbewegungsdaten_AV!D:D),2),ROUND(M3572*L3572%,2))</f>
        <v>0</v>
      </c>
      <c r="O3572" s="330">
        <f>ROUND(N3572-SUMIF(Anlagenbewegungsdaten_AV!B:B,A3572,Anlagenbewegungsdaten_AV!D:D),3)</f>
        <v>0</v>
      </c>
    </row>
    <row r="3573" spans="1:15" ht="15" customHeight="1" x14ac:dyDescent="0.25">
      <c r="A3573" s="268" t="s">
        <v>5752</v>
      </c>
      <c r="B3573" s="236" t="s">
        <v>2108</v>
      </c>
      <c r="C3573" s="237" t="s">
        <v>5593</v>
      </c>
      <c r="D3573" s="236" t="s">
        <v>4688</v>
      </c>
      <c r="E3573" s="236"/>
      <c r="F3573" s="292">
        <v>12.48</v>
      </c>
      <c r="G3573" s="333">
        <f>ROUND(SUMIF(Anlagenbewegungsdaten!B:B,A3573,Anlagenbewegungsdaten!C:C),3)</f>
        <v>0</v>
      </c>
      <c r="H3573" s="334">
        <f>IF(ISBLANK(F3573),ROUND(SUMIF(Anlagenbewegungsdaten!B:B,A3573,Anlagenbewegungsdaten!D:D),2),ROUND(G3573*F3573%,2))</f>
        <v>0</v>
      </c>
      <c r="I3573" s="334">
        <f>ROUND((H3573-SUMIF(Anlagenbewegungsdaten!$B:$B,A3573,Anlagenbewegungsdaten!D:D)),3)</f>
        <v>0</v>
      </c>
      <c r="J3573" s="335" t="s">
        <v>5179</v>
      </c>
      <c r="K3573" s="335" t="s">
        <v>5193</v>
      </c>
      <c r="L3573" s="516">
        <v>9.98</v>
      </c>
      <c r="M3573" s="332">
        <f>ROUND(SUMIF(Anlagenbewegungsdaten_AV!B:B,A3573,Anlagenbewegungsdaten_AV!C:C),3)</f>
        <v>0</v>
      </c>
      <c r="N3573" s="330">
        <f>IF(ISBLANK(L3573),ROUND(SUMIF(Anlagenbewegungsdaten_AV!B:B,A3573,Anlagenbewegungsdaten_AV!D:D),2),ROUND(M3573*L3573%,2))</f>
        <v>0</v>
      </c>
      <c r="O3573" s="330">
        <f>ROUND(N3573-SUMIF(Anlagenbewegungsdaten_AV!B:B,A3573,Anlagenbewegungsdaten_AV!D:D),3)</f>
        <v>0</v>
      </c>
    </row>
    <row r="3574" spans="1:15" ht="15" customHeight="1" x14ac:dyDescent="0.25">
      <c r="A3574" s="268" t="s">
        <v>5753</v>
      </c>
      <c r="B3574" s="236" t="s">
        <v>2108</v>
      </c>
      <c r="C3574" s="237" t="s">
        <v>5593</v>
      </c>
      <c r="D3574" s="236" t="s">
        <v>4690</v>
      </c>
      <c r="E3574" s="236"/>
      <c r="F3574" s="292">
        <v>16.48</v>
      </c>
      <c r="G3574" s="333">
        <f>ROUND(SUMIF(Anlagenbewegungsdaten!B:B,A3574,Anlagenbewegungsdaten!C:C),3)</f>
        <v>0</v>
      </c>
      <c r="H3574" s="334">
        <f>IF(ISBLANK(F3574),ROUND(SUMIF(Anlagenbewegungsdaten!B:B,A3574,Anlagenbewegungsdaten!D:D),2),ROUND(G3574*F3574%,2))</f>
        <v>0</v>
      </c>
      <c r="I3574" s="334">
        <f>ROUND((H3574-SUMIF(Anlagenbewegungsdaten!$B:$B,A3574,Anlagenbewegungsdaten!D:D)),3)</f>
        <v>0</v>
      </c>
      <c r="J3574" s="335" t="s">
        <v>5179</v>
      </c>
      <c r="K3574" s="335" t="s">
        <v>5193</v>
      </c>
      <c r="L3574" s="516">
        <v>13.18</v>
      </c>
      <c r="M3574" s="332">
        <f>ROUND(SUMIF(Anlagenbewegungsdaten_AV!B:B,A3574,Anlagenbewegungsdaten_AV!C:C),3)</f>
        <v>0</v>
      </c>
      <c r="N3574" s="330">
        <f>IF(ISBLANK(L3574),ROUND(SUMIF(Anlagenbewegungsdaten_AV!B:B,A3574,Anlagenbewegungsdaten_AV!D:D),2),ROUND(M3574*L3574%,2))</f>
        <v>0</v>
      </c>
      <c r="O3574" s="330">
        <f>ROUND(N3574-SUMIF(Anlagenbewegungsdaten_AV!B:B,A3574,Anlagenbewegungsdaten_AV!D:D),3)</f>
        <v>0</v>
      </c>
    </row>
    <row r="3575" spans="1:15" ht="15" customHeight="1" x14ac:dyDescent="0.25">
      <c r="A3575" s="268" t="s">
        <v>5754</v>
      </c>
      <c r="B3575" s="236" t="s">
        <v>2108</v>
      </c>
      <c r="C3575" s="237" t="s">
        <v>5593</v>
      </c>
      <c r="D3575" s="236" t="s">
        <v>4692</v>
      </c>
      <c r="E3575" s="236"/>
      <c r="F3575" s="292">
        <v>14.98</v>
      </c>
      <c r="G3575" s="333">
        <f>ROUND(SUMIF(Anlagenbewegungsdaten!B:B,A3575,Anlagenbewegungsdaten!C:C),3)</f>
        <v>0</v>
      </c>
      <c r="H3575" s="334">
        <f>IF(ISBLANK(F3575),ROUND(SUMIF(Anlagenbewegungsdaten!B:B,A3575,Anlagenbewegungsdaten!D:D),2),ROUND(G3575*F3575%,2))</f>
        <v>0</v>
      </c>
      <c r="I3575" s="334">
        <f>ROUND((H3575-SUMIF(Anlagenbewegungsdaten!$B:$B,A3575,Anlagenbewegungsdaten!D:D)),3)</f>
        <v>0</v>
      </c>
      <c r="J3575" s="335" t="s">
        <v>5179</v>
      </c>
      <c r="K3575" s="335" t="s">
        <v>5193</v>
      </c>
      <c r="L3575" s="516">
        <v>11.98</v>
      </c>
      <c r="M3575" s="332">
        <f>ROUND(SUMIF(Anlagenbewegungsdaten_AV!B:B,A3575,Anlagenbewegungsdaten_AV!C:C),3)</f>
        <v>0</v>
      </c>
      <c r="N3575" s="330">
        <f>IF(ISBLANK(L3575),ROUND(SUMIF(Anlagenbewegungsdaten_AV!B:B,A3575,Anlagenbewegungsdaten_AV!D:D),2),ROUND(M3575*L3575%,2))</f>
        <v>0</v>
      </c>
      <c r="O3575" s="330">
        <f>ROUND(N3575-SUMIF(Anlagenbewegungsdaten_AV!B:B,A3575,Anlagenbewegungsdaten_AV!D:D),3)</f>
        <v>0</v>
      </c>
    </row>
    <row r="3576" spans="1:15" ht="15" customHeight="1" x14ac:dyDescent="0.25">
      <c r="A3576" s="268" t="s">
        <v>5755</v>
      </c>
      <c r="B3576" s="236" t="s">
        <v>2108</v>
      </c>
      <c r="C3576" s="237" t="s">
        <v>5593</v>
      </c>
      <c r="D3576" s="236" t="s">
        <v>4694</v>
      </c>
      <c r="E3576" s="236"/>
      <c r="F3576" s="292">
        <v>20.48</v>
      </c>
      <c r="G3576" s="333">
        <f>ROUND(SUMIF(Anlagenbewegungsdaten!B:B,A3576,Anlagenbewegungsdaten!C:C),3)</f>
        <v>0</v>
      </c>
      <c r="H3576" s="334">
        <f>IF(ISBLANK(F3576),ROUND(SUMIF(Anlagenbewegungsdaten!B:B,A3576,Anlagenbewegungsdaten!D:D),2),ROUND(G3576*F3576%,2))</f>
        <v>0</v>
      </c>
      <c r="I3576" s="334">
        <f>ROUND((H3576-SUMIF(Anlagenbewegungsdaten!$B:$B,A3576,Anlagenbewegungsdaten!D:D)),3)</f>
        <v>0</v>
      </c>
      <c r="J3576" s="335" t="s">
        <v>5179</v>
      </c>
      <c r="K3576" s="335" t="s">
        <v>5193</v>
      </c>
      <c r="L3576" s="516">
        <v>16.38</v>
      </c>
      <c r="M3576" s="332">
        <f>ROUND(SUMIF(Anlagenbewegungsdaten_AV!B:B,A3576,Anlagenbewegungsdaten_AV!C:C),3)</f>
        <v>0</v>
      </c>
      <c r="N3576" s="330">
        <f>IF(ISBLANK(L3576),ROUND(SUMIF(Anlagenbewegungsdaten_AV!B:B,A3576,Anlagenbewegungsdaten_AV!D:D),2),ROUND(M3576*L3576%,2))</f>
        <v>0</v>
      </c>
      <c r="O3576" s="330">
        <f>ROUND(N3576-SUMIF(Anlagenbewegungsdaten_AV!B:B,A3576,Anlagenbewegungsdaten_AV!D:D),3)</f>
        <v>0</v>
      </c>
    </row>
    <row r="3577" spans="1:15" ht="15" customHeight="1" x14ac:dyDescent="0.25">
      <c r="A3577" s="268" t="s">
        <v>5756</v>
      </c>
      <c r="B3577" s="236" t="s">
        <v>2108</v>
      </c>
      <c r="C3577" s="237" t="s">
        <v>5593</v>
      </c>
      <c r="D3577" s="236" t="s">
        <v>4696</v>
      </c>
      <c r="E3577" s="236"/>
      <c r="F3577" s="292">
        <v>18.48</v>
      </c>
      <c r="G3577" s="333">
        <f>ROUND(SUMIF(Anlagenbewegungsdaten!B:B,A3577,Anlagenbewegungsdaten!C:C),3)</f>
        <v>0</v>
      </c>
      <c r="H3577" s="334">
        <f>IF(ISBLANK(F3577),ROUND(SUMIF(Anlagenbewegungsdaten!B:B,A3577,Anlagenbewegungsdaten!D:D),2),ROUND(G3577*F3577%,2))</f>
        <v>0</v>
      </c>
      <c r="I3577" s="334">
        <f>ROUND((H3577-SUMIF(Anlagenbewegungsdaten!$B:$B,A3577,Anlagenbewegungsdaten!D:D)),3)</f>
        <v>0</v>
      </c>
      <c r="J3577" s="335" t="s">
        <v>5179</v>
      </c>
      <c r="K3577" s="335" t="s">
        <v>5193</v>
      </c>
      <c r="L3577" s="516">
        <v>14.78</v>
      </c>
      <c r="M3577" s="332">
        <f>ROUND(SUMIF(Anlagenbewegungsdaten_AV!B:B,A3577,Anlagenbewegungsdaten_AV!C:C),3)</f>
        <v>0</v>
      </c>
      <c r="N3577" s="330">
        <f>IF(ISBLANK(L3577),ROUND(SUMIF(Anlagenbewegungsdaten_AV!B:B,A3577,Anlagenbewegungsdaten_AV!D:D),2),ROUND(M3577*L3577%,2))</f>
        <v>0</v>
      </c>
      <c r="O3577" s="330">
        <f>ROUND(N3577-SUMIF(Anlagenbewegungsdaten_AV!B:B,A3577,Anlagenbewegungsdaten_AV!D:D),3)</f>
        <v>0</v>
      </c>
    </row>
    <row r="3578" spans="1:15" ht="15" customHeight="1" x14ac:dyDescent="0.25">
      <c r="A3578" s="268" t="s">
        <v>5757</v>
      </c>
      <c r="B3578" s="236" t="s">
        <v>2108</v>
      </c>
      <c r="C3578" s="237" t="s">
        <v>5593</v>
      </c>
      <c r="D3578" s="236" t="s">
        <v>4698</v>
      </c>
      <c r="E3578" s="236"/>
      <c r="F3578" s="292">
        <v>11.52</v>
      </c>
      <c r="G3578" s="333">
        <f>ROUND(SUMIF(Anlagenbewegungsdaten!B:B,A3578,Anlagenbewegungsdaten!C:C),3)</f>
        <v>0</v>
      </c>
      <c r="H3578" s="334">
        <f>IF(ISBLANK(F3578),ROUND(SUMIF(Anlagenbewegungsdaten!B:B,A3578,Anlagenbewegungsdaten!D:D),2),ROUND(G3578*F3578%,2))</f>
        <v>0</v>
      </c>
      <c r="I3578" s="334">
        <f>ROUND((H3578-SUMIF(Anlagenbewegungsdaten!$B:$B,A3578,Anlagenbewegungsdaten!D:D)),3)</f>
        <v>0</v>
      </c>
      <c r="J3578" s="335" t="s">
        <v>5179</v>
      </c>
      <c r="K3578" s="335" t="s">
        <v>5193</v>
      </c>
      <c r="L3578" s="516">
        <v>9.2200000000000006</v>
      </c>
      <c r="M3578" s="332">
        <f>ROUND(SUMIF(Anlagenbewegungsdaten_AV!B:B,A3578,Anlagenbewegungsdaten_AV!C:C),3)</f>
        <v>0</v>
      </c>
      <c r="N3578" s="330">
        <f>IF(ISBLANK(L3578),ROUND(SUMIF(Anlagenbewegungsdaten_AV!B:B,A3578,Anlagenbewegungsdaten_AV!D:D),2),ROUND(M3578*L3578%,2))</f>
        <v>0</v>
      </c>
      <c r="O3578" s="330">
        <f>ROUND(N3578-SUMIF(Anlagenbewegungsdaten_AV!B:B,A3578,Anlagenbewegungsdaten_AV!D:D),3)</f>
        <v>0</v>
      </c>
    </row>
    <row r="3579" spans="1:15" ht="15" customHeight="1" x14ac:dyDescent="0.25">
      <c r="A3579" s="268" t="s">
        <v>5758</v>
      </c>
      <c r="B3579" s="236" t="s">
        <v>2108</v>
      </c>
      <c r="C3579" s="237" t="s">
        <v>5593</v>
      </c>
      <c r="D3579" s="236" t="s">
        <v>4700</v>
      </c>
      <c r="E3579" s="236"/>
      <c r="F3579" s="292">
        <v>15.52</v>
      </c>
      <c r="G3579" s="333">
        <f>ROUND(SUMIF(Anlagenbewegungsdaten!B:B,A3579,Anlagenbewegungsdaten!C:C),3)</f>
        <v>0</v>
      </c>
      <c r="H3579" s="334">
        <f>IF(ISBLANK(F3579),ROUND(SUMIF(Anlagenbewegungsdaten!B:B,A3579,Anlagenbewegungsdaten!D:D),2),ROUND(G3579*F3579%,2))</f>
        <v>0</v>
      </c>
      <c r="I3579" s="334">
        <f>ROUND((H3579-SUMIF(Anlagenbewegungsdaten!$B:$B,A3579,Anlagenbewegungsdaten!D:D)),3)</f>
        <v>0</v>
      </c>
      <c r="J3579" s="335" t="s">
        <v>5179</v>
      </c>
      <c r="K3579" s="335" t="s">
        <v>5193</v>
      </c>
      <c r="L3579" s="516">
        <v>12.42</v>
      </c>
      <c r="M3579" s="332">
        <f>ROUND(SUMIF(Anlagenbewegungsdaten_AV!B:B,A3579,Anlagenbewegungsdaten_AV!C:C),3)</f>
        <v>0</v>
      </c>
      <c r="N3579" s="330">
        <f>IF(ISBLANK(L3579),ROUND(SUMIF(Anlagenbewegungsdaten_AV!B:B,A3579,Anlagenbewegungsdaten_AV!D:D),2),ROUND(M3579*L3579%,2))</f>
        <v>0</v>
      </c>
      <c r="O3579" s="330">
        <f>ROUND(N3579-SUMIF(Anlagenbewegungsdaten_AV!B:B,A3579,Anlagenbewegungsdaten_AV!D:D),3)</f>
        <v>0</v>
      </c>
    </row>
    <row r="3580" spans="1:15" ht="15" customHeight="1" x14ac:dyDescent="0.25">
      <c r="A3580" s="268" t="s">
        <v>5759</v>
      </c>
      <c r="B3580" s="236" t="s">
        <v>2108</v>
      </c>
      <c r="C3580" s="237" t="s">
        <v>5593</v>
      </c>
      <c r="D3580" s="236" t="s">
        <v>4702</v>
      </c>
      <c r="E3580" s="236"/>
      <c r="F3580" s="292">
        <v>14.02</v>
      </c>
      <c r="G3580" s="333">
        <f>ROUND(SUMIF(Anlagenbewegungsdaten!B:B,A3580,Anlagenbewegungsdaten!C:C),3)</f>
        <v>0</v>
      </c>
      <c r="H3580" s="334">
        <f>IF(ISBLANK(F3580),ROUND(SUMIF(Anlagenbewegungsdaten!B:B,A3580,Anlagenbewegungsdaten!D:D),2),ROUND(G3580*F3580%,2))</f>
        <v>0</v>
      </c>
      <c r="I3580" s="334">
        <f>ROUND((H3580-SUMIF(Anlagenbewegungsdaten!$B:$B,A3580,Anlagenbewegungsdaten!D:D)),3)</f>
        <v>0</v>
      </c>
      <c r="J3580" s="335" t="s">
        <v>5179</v>
      </c>
      <c r="K3580" s="335" t="s">
        <v>5193</v>
      </c>
      <c r="L3580" s="516">
        <v>11.22</v>
      </c>
      <c r="M3580" s="332">
        <f>ROUND(SUMIF(Anlagenbewegungsdaten_AV!B:B,A3580,Anlagenbewegungsdaten_AV!C:C),3)</f>
        <v>0</v>
      </c>
      <c r="N3580" s="330">
        <f>IF(ISBLANK(L3580),ROUND(SUMIF(Anlagenbewegungsdaten_AV!B:B,A3580,Anlagenbewegungsdaten_AV!D:D),2),ROUND(M3580*L3580%,2))</f>
        <v>0</v>
      </c>
      <c r="O3580" s="330">
        <f>ROUND(N3580-SUMIF(Anlagenbewegungsdaten_AV!B:B,A3580,Anlagenbewegungsdaten_AV!D:D),3)</f>
        <v>0</v>
      </c>
    </row>
    <row r="3581" spans="1:15" ht="15" customHeight="1" x14ac:dyDescent="0.25">
      <c r="A3581" s="268" t="s">
        <v>5760</v>
      </c>
      <c r="B3581" s="236" t="s">
        <v>2108</v>
      </c>
      <c r="C3581" s="237" t="s">
        <v>5593</v>
      </c>
      <c r="D3581" s="236" t="s">
        <v>4704</v>
      </c>
      <c r="E3581" s="236"/>
      <c r="F3581" s="292">
        <v>19.520000000000003</v>
      </c>
      <c r="G3581" s="333">
        <f>ROUND(SUMIF(Anlagenbewegungsdaten!B:B,A3581,Anlagenbewegungsdaten!C:C),3)</f>
        <v>0</v>
      </c>
      <c r="H3581" s="334">
        <f>IF(ISBLANK(F3581),ROUND(SUMIF(Anlagenbewegungsdaten!B:B,A3581,Anlagenbewegungsdaten!D:D),2),ROUND(G3581*F3581%,2))</f>
        <v>0</v>
      </c>
      <c r="I3581" s="334">
        <f>ROUND((H3581-SUMIF(Anlagenbewegungsdaten!$B:$B,A3581,Anlagenbewegungsdaten!D:D)),3)</f>
        <v>0</v>
      </c>
      <c r="J3581" s="335" t="s">
        <v>5179</v>
      </c>
      <c r="K3581" s="335" t="s">
        <v>5193</v>
      </c>
      <c r="L3581" s="516">
        <v>15.62</v>
      </c>
      <c r="M3581" s="332">
        <f>ROUND(SUMIF(Anlagenbewegungsdaten_AV!B:B,A3581,Anlagenbewegungsdaten_AV!C:C),3)</f>
        <v>0</v>
      </c>
      <c r="N3581" s="330">
        <f>IF(ISBLANK(L3581),ROUND(SUMIF(Anlagenbewegungsdaten_AV!B:B,A3581,Anlagenbewegungsdaten_AV!D:D),2),ROUND(M3581*L3581%,2))</f>
        <v>0</v>
      </c>
      <c r="O3581" s="330">
        <f>ROUND(N3581-SUMIF(Anlagenbewegungsdaten_AV!B:B,A3581,Anlagenbewegungsdaten_AV!D:D),3)</f>
        <v>0</v>
      </c>
    </row>
    <row r="3582" spans="1:15" ht="15" customHeight="1" x14ac:dyDescent="0.25">
      <c r="A3582" s="268" t="s">
        <v>5761</v>
      </c>
      <c r="B3582" s="236" t="s">
        <v>2108</v>
      </c>
      <c r="C3582" s="237" t="s">
        <v>5593</v>
      </c>
      <c r="D3582" s="236" t="s">
        <v>4706</v>
      </c>
      <c r="E3582" s="236"/>
      <c r="F3582" s="292">
        <v>17.52</v>
      </c>
      <c r="G3582" s="333">
        <f>ROUND(SUMIF(Anlagenbewegungsdaten!B:B,A3582,Anlagenbewegungsdaten!C:C),3)</f>
        <v>0</v>
      </c>
      <c r="H3582" s="334">
        <f>IF(ISBLANK(F3582),ROUND(SUMIF(Anlagenbewegungsdaten!B:B,A3582,Anlagenbewegungsdaten!D:D),2),ROUND(G3582*F3582%,2))</f>
        <v>0</v>
      </c>
      <c r="I3582" s="334">
        <f>ROUND((H3582-SUMIF(Anlagenbewegungsdaten!$B:$B,A3582,Anlagenbewegungsdaten!D:D)),3)</f>
        <v>0</v>
      </c>
      <c r="J3582" s="335" t="s">
        <v>5179</v>
      </c>
      <c r="K3582" s="335" t="s">
        <v>5193</v>
      </c>
      <c r="L3582" s="516">
        <v>14.02</v>
      </c>
      <c r="M3582" s="332">
        <f>ROUND(SUMIF(Anlagenbewegungsdaten_AV!B:B,A3582,Anlagenbewegungsdaten_AV!C:C),3)</f>
        <v>0</v>
      </c>
      <c r="N3582" s="330">
        <f>IF(ISBLANK(L3582),ROUND(SUMIF(Anlagenbewegungsdaten_AV!B:B,A3582,Anlagenbewegungsdaten_AV!D:D),2),ROUND(M3582*L3582%,2))</f>
        <v>0</v>
      </c>
      <c r="O3582" s="330">
        <f>ROUND(N3582-SUMIF(Anlagenbewegungsdaten_AV!B:B,A3582,Anlagenbewegungsdaten_AV!D:D),3)</f>
        <v>0</v>
      </c>
    </row>
    <row r="3583" spans="1:15" ht="15" customHeight="1" x14ac:dyDescent="0.25">
      <c r="A3583" s="268" t="s">
        <v>5762</v>
      </c>
      <c r="B3583" s="236" t="s">
        <v>2108</v>
      </c>
      <c r="C3583" s="237" t="s">
        <v>5593</v>
      </c>
      <c r="D3583" s="236" t="s">
        <v>4708</v>
      </c>
      <c r="E3583" s="236"/>
      <c r="F3583" s="292">
        <v>5.76</v>
      </c>
      <c r="G3583" s="333">
        <f>ROUND(SUMIF(Anlagenbewegungsdaten!B:B,A3583,Anlagenbewegungsdaten!C:C),3)</f>
        <v>0</v>
      </c>
      <c r="H3583" s="334">
        <f>IF(ISBLANK(F3583),ROUND(SUMIF(Anlagenbewegungsdaten!B:B,A3583,Anlagenbewegungsdaten!D:D),2),ROUND(G3583*F3583%,2))</f>
        <v>0</v>
      </c>
      <c r="I3583" s="334">
        <f>ROUND((H3583-SUMIF(Anlagenbewegungsdaten!$B:$B,A3583,Anlagenbewegungsdaten!D:D)),3)</f>
        <v>0</v>
      </c>
      <c r="J3583" s="335" t="s">
        <v>5179</v>
      </c>
      <c r="K3583" s="335" t="s">
        <v>5193</v>
      </c>
      <c r="L3583" s="516">
        <v>4.6100000000000003</v>
      </c>
      <c r="M3583" s="332">
        <f>ROUND(SUMIF(Anlagenbewegungsdaten_AV!B:B,A3583,Anlagenbewegungsdaten_AV!C:C),3)</f>
        <v>0</v>
      </c>
      <c r="N3583" s="330">
        <f>IF(ISBLANK(L3583),ROUND(SUMIF(Anlagenbewegungsdaten_AV!B:B,A3583,Anlagenbewegungsdaten_AV!D:D),2),ROUND(M3583*L3583%,2))</f>
        <v>0</v>
      </c>
      <c r="O3583" s="330">
        <f>ROUND(N3583-SUMIF(Anlagenbewegungsdaten_AV!B:B,A3583,Anlagenbewegungsdaten_AV!D:D),3)</f>
        <v>0</v>
      </c>
    </row>
    <row r="3584" spans="1:15" ht="15" customHeight="1" x14ac:dyDescent="0.25">
      <c r="A3584" s="170"/>
      <c r="B3584" s="168"/>
      <c r="C3584" s="167"/>
      <c r="D3584" s="168"/>
      <c r="E3584" s="167"/>
      <c r="F3584" s="251"/>
    </row>
    <row r="3585" spans="1:15" ht="15.75" customHeight="1" x14ac:dyDescent="0.25">
      <c r="A3585" s="204" t="s">
        <v>5763</v>
      </c>
      <c r="B3585" s="202"/>
      <c r="C3585" s="203"/>
      <c r="D3585" s="202"/>
      <c r="E3585" s="203"/>
      <c r="F3585" s="298"/>
    </row>
    <row r="3586" spans="1:15" ht="15" customHeight="1" x14ac:dyDescent="0.25">
      <c r="A3586" s="170"/>
      <c r="B3586" s="168"/>
      <c r="C3586" s="175"/>
      <c r="D3586" s="175"/>
      <c r="E3586" s="168"/>
      <c r="F3586" s="250"/>
    </row>
    <row r="3587" spans="1:15" ht="15" customHeight="1" x14ac:dyDescent="0.25">
      <c r="A3587" s="260" t="s">
        <v>5764</v>
      </c>
      <c r="B3587" s="245" t="s">
        <v>2108</v>
      </c>
      <c r="C3587" s="246" t="s">
        <v>5616</v>
      </c>
      <c r="D3587" s="246" t="s">
        <v>4564</v>
      </c>
      <c r="E3587" s="245"/>
      <c r="F3587" s="162">
        <v>13.46</v>
      </c>
      <c r="G3587" s="333">
        <f>ROUND(SUMIF(Anlagenbewegungsdaten!B:B,A3587,Anlagenbewegungsdaten!C:C),3)</f>
        <v>0</v>
      </c>
      <c r="H3587" s="334">
        <f>IF(ISBLANK(F3587),ROUND(SUMIF(Anlagenbewegungsdaten!B:B,A3587,Anlagenbewegungsdaten!D:D),2),ROUND(G3587*F3587%,2))</f>
        <v>0</v>
      </c>
      <c r="I3587" s="334">
        <f>ROUND((H3587-SUMIF(Anlagenbewegungsdaten!$B:$B,A3587,Anlagenbewegungsdaten!D:D)),3)</f>
        <v>0</v>
      </c>
      <c r="J3587" s="335" t="s">
        <v>5179</v>
      </c>
      <c r="K3587" s="335" t="s">
        <v>5193</v>
      </c>
      <c r="L3587" s="516">
        <v>10.93</v>
      </c>
      <c r="M3587" s="332">
        <f>ROUND(SUMIF(Anlagenbewegungsdaten_AV!B:B,A3587,Anlagenbewegungsdaten_AV!C:C),3)</f>
        <v>0</v>
      </c>
      <c r="N3587" s="330">
        <f>IF(ISBLANK(L3587),ROUND(SUMIF(Anlagenbewegungsdaten_AV!B:B,A3587,Anlagenbewegungsdaten_AV!D:D),2),ROUND(M3587*L3587%,2))</f>
        <v>0</v>
      </c>
      <c r="O3587" s="330">
        <f>ROUND(N3587-SUMIF(Anlagenbewegungsdaten_AV!B:B,A3587,Anlagenbewegungsdaten_AV!D:D),3)</f>
        <v>0</v>
      </c>
    </row>
    <row r="3588" spans="1:15" ht="15" customHeight="1" x14ac:dyDescent="0.25">
      <c r="A3588" s="260" t="s">
        <v>5765</v>
      </c>
      <c r="B3588" s="245" t="s">
        <v>2108</v>
      </c>
      <c r="C3588" s="246" t="s">
        <v>5616</v>
      </c>
      <c r="D3588" s="246" t="s">
        <v>4596</v>
      </c>
      <c r="E3588" s="245"/>
      <c r="F3588" s="162">
        <v>11.58</v>
      </c>
      <c r="G3588" s="333">
        <f>ROUND(SUMIF(Anlagenbewegungsdaten!B:B,A3588,Anlagenbewegungsdaten!C:C),3)</f>
        <v>0</v>
      </c>
      <c r="H3588" s="334">
        <f>IF(ISBLANK(F3588),ROUND(SUMIF(Anlagenbewegungsdaten!B:B,A3588,Anlagenbewegungsdaten!D:D),2),ROUND(G3588*F3588%,2))</f>
        <v>0</v>
      </c>
      <c r="I3588" s="334">
        <f>ROUND((H3588-SUMIF(Anlagenbewegungsdaten!$B:$B,A3588,Anlagenbewegungsdaten!D:D)),3)</f>
        <v>0</v>
      </c>
      <c r="J3588" s="335" t="s">
        <v>5179</v>
      </c>
      <c r="K3588" s="335" t="s">
        <v>5193</v>
      </c>
      <c r="L3588" s="516">
        <v>9.42</v>
      </c>
      <c r="M3588" s="332">
        <f>ROUND(SUMIF(Anlagenbewegungsdaten_AV!B:B,A3588,Anlagenbewegungsdaten_AV!C:C),3)</f>
        <v>0</v>
      </c>
      <c r="N3588" s="330">
        <f>IF(ISBLANK(L3588),ROUND(SUMIF(Anlagenbewegungsdaten_AV!B:B,A3588,Anlagenbewegungsdaten_AV!D:D),2),ROUND(M3588*L3588%,2))</f>
        <v>0</v>
      </c>
      <c r="O3588" s="330">
        <f>ROUND(N3588-SUMIF(Anlagenbewegungsdaten_AV!B:B,A3588,Anlagenbewegungsdaten_AV!D:D),3)</f>
        <v>0</v>
      </c>
    </row>
    <row r="3589" spans="1:15" ht="15" customHeight="1" x14ac:dyDescent="0.25">
      <c r="A3589" s="260" t="s">
        <v>5766</v>
      </c>
      <c r="B3589" s="245" t="s">
        <v>2108</v>
      </c>
      <c r="C3589" s="246" t="s">
        <v>5616</v>
      </c>
      <c r="D3589" s="246" t="s">
        <v>1438</v>
      </c>
      <c r="E3589" s="245"/>
      <c r="F3589" s="162">
        <v>10.35</v>
      </c>
      <c r="G3589" s="333">
        <f>ROUND(SUMIF(Anlagenbewegungsdaten!B:B,A3589,Anlagenbewegungsdaten!C:C),3)</f>
        <v>0</v>
      </c>
      <c r="H3589" s="334">
        <f>IF(ISBLANK(F3589),ROUND(SUMIF(Anlagenbewegungsdaten!B:B,A3589,Anlagenbewegungsdaten!D:D),2),ROUND(G3589*F3589%,2))</f>
        <v>0</v>
      </c>
      <c r="I3589" s="334">
        <f>ROUND((H3589-SUMIF(Anlagenbewegungsdaten!$B:$B,A3589,Anlagenbewegungsdaten!D:D)),3)</f>
        <v>0</v>
      </c>
      <c r="J3589" s="335" t="s">
        <v>5179</v>
      </c>
      <c r="K3589" s="335" t="s">
        <v>5193</v>
      </c>
      <c r="L3589" s="516">
        <v>8.44</v>
      </c>
      <c r="M3589" s="332">
        <f>ROUND(SUMIF(Anlagenbewegungsdaten_AV!B:B,A3589,Anlagenbewegungsdaten_AV!C:C),3)</f>
        <v>0</v>
      </c>
      <c r="N3589" s="330">
        <f>IF(ISBLANK(L3589),ROUND(SUMIF(Anlagenbewegungsdaten_AV!B:B,A3589,Anlagenbewegungsdaten_AV!D:D),2),ROUND(M3589*L3589%,2))</f>
        <v>0</v>
      </c>
      <c r="O3589" s="330">
        <f>ROUND(N3589-SUMIF(Anlagenbewegungsdaten_AV!B:B,A3589,Anlagenbewegungsdaten_AV!D:D),3)</f>
        <v>0</v>
      </c>
    </row>
    <row r="3590" spans="1:15" ht="15" customHeight="1" x14ac:dyDescent="0.25">
      <c r="A3590" s="260" t="s">
        <v>5767</v>
      </c>
      <c r="B3590" s="245" t="s">
        <v>2108</v>
      </c>
      <c r="C3590" s="246" t="s">
        <v>5616</v>
      </c>
      <c r="D3590" s="246" t="s">
        <v>4708</v>
      </c>
      <c r="E3590" s="245"/>
      <c r="F3590" s="162">
        <v>5.65</v>
      </c>
      <c r="G3590" s="333">
        <f>ROUND(SUMIF(Anlagenbewegungsdaten!B:B,A3590,Anlagenbewegungsdaten!C:C),3)</f>
        <v>0</v>
      </c>
      <c r="H3590" s="334">
        <f>IF(ISBLANK(F3590),ROUND(SUMIF(Anlagenbewegungsdaten!B:B,A3590,Anlagenbewegungsdaten!D:D),2),ROUND(G3590*F3590%,2))</f>
        <v>0</v>
      </c>
      <c r="I3590" s="334">
        <f>ROUND((H3590-SUMIF(Anlagenbewegungsdaten!$B:$B,A3590,Anlagenbewegungsdaten!D:D)),3)</f>
        <v>0</v>
      </c>
      <c r="J3590" s="335" t="s">
        <v>5179</v>
      </c>
      <c r="K3590" s="335" t="s">
        <v>5193</v>
      </c>
      <c r="L3590" s="516">
        <v>4.68</v>
      </c>
      <c r="M3590" s="332">
        <f>ROUND(SUMIF(Anlagenbewegungsdaten_AV!B:B,A3590,Anlagenbewegungsdaten_AV!C:C),3)</f>
        <v>0</v>
      </c>
      <c r="N3590" s="330">
        <f>IF(ISBLANK(L3590),ROUND(SUMIF(Anlagenbewegungsdaten_AV!B:B,A3590,Anlagenbewegungsdaten_AV!D:D),2),ROUND(M3590*L3590%,2))</f>
        <v>0</v>
      </c>
      <c r="O3590" s="330">
        <f>ROUND(N3590-SUMIF(Anlagenbewegungsdaten_AV!B:B,A3590,Anlagenbewegungsdaten_AV!D:D),3)</f>
        <v>0</v>
      </c>
    </row>
    <row r="3591" spans="1:15" ht="15" customHeight="1" x14ac:dyDescent="0.25">
      <c r="A3591" s="261"/>
      <c r="B3591" s="168"/>
      <c r="C3591" s="175"/>
      <c r="D3591" s="175"/>
      <c r="E3591" s="168"/>
      <c r="F3591" s="250"/>
    </row>
    <row r="3592" spans="1:15" ht="15" customHeight="1" x14ac:dyDescent="0.25">
      <c r="A3592" s="260" t="s">
        <v>6224</v>
      </c>
      <c r="B3592" s="245" t="s">
        <v>2108</v>
      </c>
      <c r="C3592" s="246" t="s">
        <v>6210</v>
      </c>
      <c r="D3592" s="246" t="s">
        <v>4564</v>
      </c>
      <c r="E3592" s="245"/>
      <c r="F3592" s="162">
        <v>13.46</v>
      </c>
      <c r="G3592" s="333">
        <f>ROUND(SUMIF(Anlagenbewegungsdaten!B:B,A3592,Anlagenbewegungsdaten!C:C),3)</f>
        <v>0</v>
      </c>
      <c r="H3592" s="334">
        <f>IF(ISBLANK(F3592),ROUND(SUMIF(Anlagenbewegungsdaten!B:B,A3592,Anlagenbewegungsdaten!D:D),2),ROUND(G3592*F3592%,2))</f>
        <v>0</v>
      </c>
      <c r="I3592" s="334">
        <f>ROUND((H3592-SUMIF(Anlagenbewegungsdaten!$B:$B,A3592,Anlagenbewegungsdaten!D:D)),3)</f>
        <v>0</v>
      </c>
      <c r="J3592" s="335" t="s">
        <v>5179</v>
      </c>
      <c r="K3592" s="335" t="s">
        <v>5193</v>
      </c>
      <c r="L3592" s="516">
        <v>10.93</v>
      </c>
      <c r="M3592" s="332">
        <f>ROUND(SUMIF(Anlagenbewegungsdaten_AV!B:B,A3592,Anlagenbewegungsdaten_AV!C:C),3)</f>
        <v>0</v>
      </c>
      <c r="N3592" s="330">
        <f>IF(ISBLANK(L3592),ROUND(SUMIF(Anlagenbewegungsdaten_AV!B:B,A3592,Anlagenbewegungsdaten_AV!D:D),2),ROUND(M3592*L3592%,2))</f>
        <v>0</v>
      </c>
      <c r="O3592" s="330">
        <f>ROUND(N3592-SUMIF(Anlagenbewegungsdaten_AV!B:B,A3592,Anlagenbewegungsdaten_AV!D:D),3)</f>
        <v>0</v>
      </c>
    </row>
    <row r="3593" spans="1:15" ht="15" customHeight="1" x14ac:dyDescent="0.25">
      <c r="A3593" s="260" t="s">
        <v>6225</v>
      </c>
      <c r="B3593" s="245" t="s">
        <v>2108</v>
      </c>
      <c r="C3593" s="246" t="s">
        <v>6210</v>
      </c>
      <c r="D3593" s="246" t="s">
        <v>4596</v>
      </c>
      <c r="E3593" s="245"/>
      <c r="F3593" s="162">
        <v>11.58</v>
      </c>
      <c r="G3593" s="333">
        <f>ROUND(SUMIF(Anlagenbewegungsdaten!B:B,A3593,Anlagenbewegungsdaten!C:C),3)</f>
        <v>0</v>
      </c>
      <c r="H3593" s="334">
        <f>IF(ISBLANK(F3593),ROUND(SUMIF(Anlagenbewegungsdaten!B:B,A3593,Anlagenbewegungsdaten!D:D),2),ROUND(G3593*F3593%,2))</f>
        <v>0</v>
      </c>
      <c r="I3593" s="334">
        <f>ROUND((H3593-SUMIF(Anlagenbewegungsdaten!$B:$B,A3593,Anlagenbewegungsdaten!D:D)),3)</f>
        <v>0</v>
      </c>
      <c r="J3593" s="335" t="s">
        <v>5179</v>
      </c>
      <c r="K3593" s="335" t="s">
        <v>5193</v>
      </c>
      <c r="L3593" s="516">
        <v>9.42</v>
      </c>
      <c r="M3593" s="332">
        <f>ROUND(SUMIF(Anlagenbewegungsdaten_AV!B:B,A3593,Anlagenbewegungsdaten_AV!C:C),3)</f>
        <v>0</v>
      </c>
      <c r="N3593" s="330">
        <f>IF(ISBLANK(L3593),ROUND(SUMIF(Anlagenbewegungsdaten_AV!B:B,A3593,Anlagenbewegungsdaten_AV!D:D),2),ROUND(M3593*L3593%,2))</f>
        <v>0</v>
      </c>
      <c r="O3593" s="330">
        <f>ROUND(N3593-SUMIF(Anlagenbewegungsdaten_AV!B:B,A3593,Anlagenbewegungsdaten_AV!D:D),3)</f>
        <v>0</v>
      </c>
    </row>
    <row r="3594" spans="1:15" ht="15" customHeight="1" x14ac:dyDescent="0.25">
      <c r="A3594" s="260" t="s">
        <v>6226</v>
      </c>
      <c r="B3594" s="245" t="s">
        <v>2108</v>
      </c>
      <c r="C3594" s="246" t="s">
        <v>6210</v>
      </c>
      <c r="D3594" s="246" t="s">
        <v>1438</v>
      </c>
      <c r="E3594" s="245"/>
      <c r="F3594" s="162">
        <v>10.35</v>
      </c>
      <c r="G3594" s="333">
        <f>ROUND(SUMIF(Anlagenbewegungsdaten!B:B,A3594,Anlagenbewegungsdaten!C:C),3)</f>
        <v>0</v>
      </c>
      <c r="H3594" s="334">
        <f>IF(ISBLANK(F3594),ROUND(SUMIF(Anlagenbewegungsdaten!B:B,A3594,Anlagenbewegungsdaten!D:D),2),ROUND(G3594*F3594%,2))</f>
        <v>0</v>
      </c>
      <c r="I3594" s="334">
        <f>ROUND((H3594-SUMIF(Anlagenbewegungsdaten!$B:$B,A3594,Anlagenbewegungsdaten!D:D)),3)</f>
        <v>0</v>
      </c>
      <c r="J3594" s="335" t="s">
        <v>5179</v>
      </c>
      <c r="K3594" s="335" t="s">
        <v>5193</v>
      </c>
      <c r="L3594" s="516">
        <v>8.44</v>
      </c>
      <c r="M3594" s="332">
        <f>ROUND(SUMIF(Anlagenbewegungsdaten_AV!B:B,A3594,Anlagenbewegungsdaten_AV!C:C),3)</f>
        <v>0</v>
      </c>
      <c r="N3594" s="330">
        <f>IF(ISBLANK(L3594),ROUND(SUMIF(Anlagenbewegungsdaten_AV!B:B,A3594,Anlagenbewegungsdaten_AV!D:D),2),ROUND(M3594*L3594%,2))</f>
        <v>0</v>
      </c>
      <c r="O3594" s="330">
        <f>ROUND(N3594-SUMIF(Anlagenbewegungsdaten_AV!B:B,A3594,Anlagenbewegungsdaten_AV!D:D),3)</f>
        <v>0</v>
      </c>
    </row>
    <row r="3595" spans="1:15" ht="15" customHeight="1" x14ac:dyDescent="0.25">
      <c r="A3595" s="260" t="s">
        <v>6227</v>
      </c>
      <c r="B3595" s="245" t="s">
        <v>2108</v>
      </c>
      <c r="C3595" s="246" t="s">
        <v>6210</v>
      </c>
      <c r="D3595" s="246" t="s">
        <v>4708</v>
      </c>
      <c r="E3595" s="245"/>
      <c r="F3595" s="162">
        <v>5.65</v>
      </c>
      <c r="G3595" s="333">
        <f>ROUND(SUMIF(Anlagenbewegungsdaten!B:B,A3595,Anlagenbewegungsdaten!C:C),3)</f>
        <v>0</v>
      </c>
      <c r="H3595" s="334">
        <f>IF(ISBLANK(F3595),ROUND(SUMIF(Anlagenbewegungsdaten!B:B,A3595,Anlagenbewegungsdaten!D:D),2),ROUND(G3595*F3595%,2))</f>
        <v>0</v>
      </c>
      <c r="I3595" s="334">
        <f>ROUND((H3595-SUMIF(Anlagenbewegungsdaten!$B:$B,A3595,Anlagenbewegungsdaten!D:D)),3)</f>
        <v>0</v>
      </c>
      <c r="J3595" s="335" t="s">
        <v>5179</v>
      </c>
      <c r="K3595" s="335" t="s">
        <v>5193</v>
      </c>
      <c r="L3595" s="516">
        <v>4.68</v>
      </c>
      <c r="M3595" s="332">
        <f>ROUND(SUMIF(Anlagenbewegungsdaten_AV!B:B,A3595,Anlagenbewegungsdaten_AV!C:C),3)</f>
        <v>0</v>
      </c>
      <c r="N3595" s="330">
        <f>IF(ISBLANK(L3595),ROUND(SUMIF(Anlagenbewegungsdaten_AV!B:B,A3595,Anlagenbewegungsdaten_AV!D:D),2),ROUND(M3595*L3595%,2))</f>
        <v>0</v>
      </c>
      <c r="O3595" s="330">
        <f>ROUND(N3595-SUMIF(Anlagenbewegungsdaten_AV!B:B,A3595,Anlagenbewegungsdaten_AV!D:D),3)</f>
        <v>0</v>
      </c>
    </row>
    <row r="3596" spans="1:15" ht="15" customHeight="1" x14ac:dyDescent="0.25">
      <c r="A3596" s="170"/>
      <c r="B3596" s="168"/>
      <c r="C3596" s="167"/>
      <c r="D3596" s="168"/>
      <c r="E3596" s="167"/>
      <c r="F3596" s="251"/>
    </row>
    <row r="3597" spans="1:15" ht="15.75" customHeight="1" x14ac:dyDescent="0.25">
      <c r="A3597" s="204" t="s">
        <v>4709</v>
      </c>
      <c r="B3597" s="202"/>
      <c r="C3597" s="203"/>
      <c r="D3597" s="202"/>
      <c r="E3597" s="203"/>
      <c r="F3597" s="298"/>
    </row>
    <row r="3598" spans="1:15" ht="15" customHeight="1" x14ac:dyDescent="0.25">
      <c r="A3598" s="220"/>
      <c r="B3598" s="199"/>
      <c r="C3598" s="199"/>
      <c r="D3598" s="199"/>
      <c r="E3598" s="199"/>
      <c r="F3598" s="200"/>
    </row>
    <row r="3599" spans="1:15" ht="15" customHeight="1" x14ac:dyDescent="0.25">
      <c r="A3599" s="216" t="s">
        <v>4710</v>
      </c>
      <c r="B3599" s="217"/>
      <c r="C3599" s="218"/>
      <c r="D3599" s="218"/>
      <c r="E3599" s="218"/>
      <c r="F3599" s="219"/>
    </row>
    <row r="3600" spans="1:15" ht="15" customHeight="1" x14ac:dyDescent="0.25">
      <c r="A3600" s="169"/>
      <c r="B3600" s="167"/>
      <c r="C3600" s="167"/>
      <c r="D3600" s="168"/>
      <c r="E3600" s="167"/>
      <c r="F3600" s="183"/>
    </row>
    <row r="3601" spans="1:15" ht="15" customHeight="1" x14ac:dyDescent="0.25">
      <c r="A3601" s="274" t="s">
        <v>4711</v>
      </c>
      <c r="B3601" s="211" t="s">
        <v>2108</v>
      </c>
      <c r="C3601" s="212" t="s">
        <v>4712</v>
      </c>
      <c r="D3601" s="211" t="s">
        <v>4713</v>
      </c>
      <c r="E3601" s="211"/>
      <c r="F3601" s="300">
        <v>16</v>
      </c>
      <c r="G3601" s="333">
        <f>ROUND(SUMIF(Anlagenbewegungsdaten!B:B,A3601,Anlagenbewegungsdaten!C:C),3)</f>
        <v>2476558.0219999999</v>
      </c>
      <c r="H3601" s="334">
        <f>IF(ISBLANK(F3601),ROUND(SUMIF(Anlagenbewegungsdaten!B:B,A3601,Anlagenbewegungsdaten!D:D),2),ROUND(G3601*F3601%,2))</f>
        <v>396249.28</v>
      </c>
      <c r="I3601" s="334">
        <f>ROUND((H3601-SUMIF(Anlagenbewegungsdaten!$B:$B,A3601,Anlagenbewegungsdaten!D:D)),3)</f>
        <v>-4.0000000000000001E-3</v>
      </c>
      <c r="J3601" s="335" t="s">
        <v>5179</v>
      </c>
      <c r="K3601" s="335" t="s">
        <v>5193</v>
      </c>
      <c r="L3601" s="516">
        <v>12.8</v>
      </c>
      <c r="M3601" s="332">
        <f>ROUND(SUMIF(Anlagenbewegungsdaten_AV!B:B,A3601,Anlagenbewegungsdaten_AV!C:C),3)</f>
        <v>0</v>
      </c>
      <c r="N3601" s="330">
        <f>IF(ISBLANK(L3601),ROUND(SUMIF(Anlagenbewegungsdaten_AV!B:B,A3601,Anlagenbewegungsdaten_AV!D:D),2),ROUND(M3601*L3601%,2))</f>
        <v>0</v>
      </c>
      <c r="O3601" s="330">
        <f>ROUND(N3601-SUMIF(Anlagenbewegungsdaten_AV!B:B,A3601,Anlagenbewegungsdaten_AV!D:D),3)</f>
        <v>0</v>
      </c>
    </row>
    <row r="3602" spans="1:15" ht="15" customHeight="1" x14ac:dyDescent="0.25">
      <c r="A3602" s="274" t="s">
        <v>4714</v>
      </c>
      <c r="B3602" s="211" t="s">
        <v>2108</v>
      </c>
      <c r="C3602" s="212" t="s">
        <v>4712</v>
      </c>
      <c r="D3602" s="211" t="s">
        <v>4715</v>
      </c>
      <c r="E3602" s="211"/>
      <c r="F3602" s="300">
        <v>19</v>
      </c>
      <c r="G3602" s="333">
        <f>ROUND(SUMIF(Anlagenbewegungsdaten!B:B,A3602,Anlagenbewegungsdaten!C:C),3)</f>
        <v>0</v>
      </c>
      <c r="H3602" s="334">
        <f>IF(ISBLANK(F3602),ROUND(SUMIF(Anlagenbewegungsdaten!B:B,A3602,Anlagenbewegungsdaten!D:D),2),ROUND(G3602*F3602%,2))</f>
        <v>0</v>
      </c>
      <c r="I3602" s="334">
        <f>ROUND((H3602-SUMIF(Anlagenbewegungsdaten!$B:$B,A3602,Anlagenbewegungsdaten!D:D)),3)</f>
        <v>0</v>
      </c>
      <c r="J3602" s="335" t="s">
        <v>5179</v>
      </c>
      <c r="K3602" s="335" t="s">
        <v>5193</v>
      </c>
      <c r="L3602" s="516">
        <v>15.2</v>
      </c>
      <c r="M3602" s="332">
        <f>ROUND(SUMIF(Anlagenbewegungsdaten_AV!B:B,A3602,Anlagenbewegungsdaten_AV!C:C),3)</f>
        <v>0</v>
      </c>
      <c r="N3602" s="330">
        <f>IF(ISBLANK(L3602),ROUND(SUMIF(Anlagenbewegungsdaten_AV!B:B,A3602,Anlagenbewegungsdaten_AV!D:D),2),ROUND(M3602*L3602%,2))</f>
        <v>0</v>
      </c>
      <c r="O3602" s="330">
        <f>ROUND(N3602-SUMIF(Anlagenbewegungsdaten_AV!B:B,A3602,Anlagenbewegungsdaten_AV!D:D),3)</f>
        <v>0</v>
      </c>
    </row>
    <row r="3603" spans="1:15" ht="15" customHeight="1" x14ac:dyDescent="0.25">
      <c r="A3603" s="274" t="s">
        <v>4716</v>
      </c>
      <c r="B3603" s="211" t="s">
        <v>2108</v>
      </c>
      <c r="C3603" s="212" t="s">
        <v>4712</v>
      </c>
      <c r="D3603" s="211" t="s">
        <v>4717</v>
      </c>
      <c r="E3603" s="211"/>
      <c r="F3603" s="300">
        <v>18</v>
      </c>
      <c r="G3603" s="333">
        <f>ROUND(SUMIF(Anlagenbewegungsdaten!B:B,A3603,Anlagenbewegungsdaten!C:C),3)</f>
        <v>0</v>
      </c>
      <c r="H3603" s="334">
        <f>IF(ISBLANK(F3603),ROUND(SUMIF(Anlagenbewegungsdaten!B:B,A3603,Anlagenbewegungsdaten!D:D),2),ROUND(G3603*F3603%,2))</f>
        <v>0</v>
      </c>
      <c r="I3603" s="334">
        <f>ROUND((H3603-SUMIF(Anlagenbewegungsdaten!$B:$B,A3603,Anlagenbewegungsdaten!D:D)),3)</f>
        <v>0</v>
      </c>
      <c r="J3603" s="335" t="s">
        <v>5179</v>
      </c>
      <c r="K3603" s="335" t="s">
        <v>5193</v>
      </c>
      <c r="L3603" s="516">
        <v>14.4</v>
      </c>
      <c r="M3603" s="332">
        <f>ROUND(SUMIF(Anlagenbewegungsdaten_AV!B:B,A3603,Anlagenbewegungsdaten_AV!C:C),3)</f>
        <v>0</v>
      </c>
      <c r="N3603" s="330">
        <f>IF(ISBLANK(L3603),ROUND(SUMIF(Anlagenbewegungsdaten_AV!B:B,A3603,Anlagenbewegungsdaten_AV!D:D),2),ROUND(M3603*L3603%,2))</f>
        <v>0</v>
      </c>
      <c r="O3603" s="330">
        <f>ROUND(N3603-SUMIF(Anlagenbewegungsdaten_AV!B:B,A3603,Anlagenbewegungsdaten_AV!D:D),3)</f>
        <v>0</v>
      </c>
    </row>
    <row r="3604" spans="1:15" ht="15" customHeight="1" x14ac:dyDescent="0.25">
      <c r="A3604" s="274" t="s">
        <v>4718</v>
      </c>
      <c r="B3604" s="211" t="s">
        <v>2108</v>
      </c>
      <c r="C3604" s="212" t="s">
        <v>4712</v>
      </c>
      <c r="D3604" s="211" t="s">
        <v>4719</v>
      </c>
      <c r="E3604" s="211"/>
      <c r="F3604" s="300">
        <v>17</v>
      </c>
      <c r="G3604" s="333">
        <f>ROUND(SUMIF(Anlagenbewegungsdaten!B:B,A3604,Anlagenbewegungsdaten!C:C),3)</f>
        <v>0</v>
      </c>
      <c r="H3604" s="334">
        <f>IF(ISBLANK(F3604),ROUND(SUMIF(Anlagenbewegungsdaten!B:B,A3604,Anlagenbewegungsdaten!D:D),2),ROUND(G3604*F3604%,2))</f>
        <v>0</v>
      </c>
      <c r="I3604" s="334">
        <f>ROUND((H3604-SUMIF(Anlagenbewegungsdaten!$B:$B,A3604,Anlagenbewegungsdaten!D:D)),3)</f>
        <v>0</v>
      </c>
      <c r="J3604" s="335" t="s">
        <v>5179</v>
      </c>
      <c r="K3604" s="335" t="s">
        <v>5193</v>
      </c>
      <c r="L3604" s="516">
        <v>13.6</v>
      </c>
      <c r="M3604" s="332">
        <f>ROUND(SUMIF(Anlagenbewegungsdaten_AV!B:B,A3604,Anlagenbewegungsdaten_AV!C:C),3)</f>
        <v>0</v>
      </c>
      <c r="N3604" s="330">
        <f>IF(ISBLANK(L3604),ROUND(SUMIF(Anlagenbewegungsdaten_AV!B:B,A3604,Anlagenbewegungsdaten_AV!D:D),2),ROUND(M3604*L3604%,2))</f>
        <v>0</v>
      </c>
      <c r="O3604" s="330">
        <f>ROUND(N3604-SUMIF(Anlagenbewegungsdaten_AV!B:B,A3604,Anlagenbewegungsdaten_AV!D:D),3)</f>
        <v>0</v>
      </c>
    </row>
    <row r="3605" spans="1:15" ht="15" customHeight="1" x14ac:dyDescent="0.25">
      <c r="A3605" s="274" t="s">
        <v>4720</v>
      </c>
      <c r="B3605" s="211" t="s">
        <v>2108</v>
      </c>
      <c r="C3605" s="212" t="s">
        <v>4712</v>
      </c>
      <c r="D3605" s="211" t="s">
        <v>4721</v>
      </c>
      <c r="E3605" s="211"/>
      <c r="F3605" s="300">
        <v>14</v>
      </c>
      <c r="G3605" s="333">
        <f>ROUND(SUMIF(Anlagenbewegungsdaten!B:B,A3605,Anlagenbewegungsdaten!C:C),3)</f>
        <v>0</v>
      </c>
      <c r="H3605" s="334">
        <f>IF(ISBLANK(F3605),ROUND(SUMIF(Anlagenbewegungsdaten!B:B,A3605,Anlagenbewegungsdaten!D:D),2),ROUND(G3605*F3605%,2))</f>
        <v>0</v>
      </c>
      <c r="I3605" s="334">
        <f>ROUND((H3605-SUMIF(Anlagenbewegungsdaten!$B:$B,A3605,Anlagenbewegungsdaten!D:D)),3)</f>
        <v>0</v>
      </c>
      <c r="J3605" s="335" t="s">
        <v>5179</v>
      </c>
      <c r="K3605" s="335" t="s">
        <v>5193</v>
      </c>
      <c r="L3605" s="516">
        <v>11.2</v>
      </c>
      <c r="M3605" s="332">
        <f>ROUND(SUMIF(Anlagenbewegungsdaten_AV!B:B,A3605,Anlagenbewegungsdaten_AV!C:C),3)</f>
        <v>0</v>
      </c>
      <c r="N3605" s="330">
        <f>IF(ISBLANK(L3605),ROUND(SUMIF(Anlagenbewegungsdaten_AV!B:B,A3605,Anlagenbewegungsdaten_AV!D:D),2),ROUND(M3605*L3605%,2))</f>
        <v>0</v>
      </c>
      <c r="O3605" s="330">
        <f>ROUND(N3605-SUMIF(Anlagenbewegungsdaten_AV!B:B,A3605,Anlagenbewegungsdaten_AV!D:D),3)</f>
        <v>0</v>
      </c>
    </row>
    <row r="3606" spans="1:15" ht="15" customHeight="1" x14ac:dyDescent="0.25">
      <c r="A3606" s="274" t="s">
        <v>4722</v>
      </c>
      <c r="B3606" s="211" t="s">
        <v>2108</v>
      </c>
      <c r="C3606" s="212" t="s">
        <v>4712</v>
      </c>
      <c r="D3606" s="211" t="s">
        <v>4723</v>
      </c>
      <c r="E3606" s="211"/>
      <c r="F3606" s="300">
        <v>17</v>
      </c>
      <c r="G3606" s="333">
        <f>ROUND(SUMIF(Anlagenbewegungsdaten!B:B,A3606,Anlagenbewegungsdaten!C:C),3)</f>
        <v>0</v>
      </c>
      <c r="H3606" s="334">
        <f>IF(ISBLANK(F3606),ROUND(SUMIF(Anlagenbewegungsdaten!B:B,A3606,Anlagenbewegungsdaten!D:D),2),ROUND(G3606*F3606%,2))</f>
        <v>0</v>
      </c>
      <c r="I3606" s="334">
        <f>ROUND((H3606-SUMIF(Anlagenbewegungsdaten!$B:$B,A3606,Anlagenbewegungsdaten!D:D)),3)</f>
        <v>0</v>
      </c>
      <c r="J3606" s="335" t="s">
        <v>5179</v>
      </c>
      <c r="K3606" s="335" t="s">
        <v>5193</v>
      </c>
      <c r="L3606" s="516">
        <v>13.6</v>
      </c>
      <c r="M3606" s="332">
        <f>ROUND(SUMIF(Anlagenbewegungsdaten_AV!B:B,A3606,Anlagenbewegungsdaten_AV!C:C),3)</f>
        <v>0</v>
      </c>
      <c r="N3606" s="330">
        <f>IF(ISBLANK(L3606),ROUND(SUMIF(Anlagenbewegungsdaten_AV!B:B,A3606,Anlagenbewegungsdaten_AV!D:D),2),ROUND(M3606*L3606%,2))</f>
        <v>0</v>
      </c>
      <c r="O3606" s="330">
        <f>ROUND(N3606-SUMIF(Anlagenbewegungsdaten_AV!B:B,A3606,Anlagenbewegungsdaten_AV!D:D),3)</f>
        <v>0</v>
      </c>
    </row>
    <row r="3607" spans="1:15" ht="15" customHeight="1" x14ac:dyDescent="0.25">
      <c r="A3607" s="274" t="s">
        <v>4724</v>
      </c>
      <c r="B3607" s="211" t="s">
        <v>2108</v>
      </c>
      <c r="C3607" s="212" t="s">
        <v>4712</v>
      </c>
      <c r="D3607" s="211" t="s">
        <v>4725</v>
      </c>
      <c r="E3607" s="211"/>
      <c r="F3607" s="300">
        <v>16</v>
      </c>
      <c r="G3607" s="333">
        <f>ROUND(SUMIF(Anlagenbewegungsdaten!B:B,A3607,Anlagenbewegungsdaten!C:C),3)</f>
        <v>0</v>
      </c>
      <c r="H3607" s="334">
        <f>IF(ISBLANK(F3607),ROUND(SUMIF(Anlagenbewegungsdaten!B:B,A3607,Anlagenbewegungsdaten!D:D),2),ROUND(G3607*F3607%,2))</f>
        <v>0</v>
      </c>
      <c r="I3607" s="334">
        <f>ROUND((H3607-SUMIF(Anlagenbewegungsdaten!$B:$B,A3607,Anlagenbewegungsdaten!D:D)),3)</f>
        <v>0</v>
      </c>
      <c r="J3607" s="335" t="s">
        <v>5179</v>
      </c>
      <c r="K3607" s="335" t="s">
        <v>5193</v>
      </c>
      <c r="L3607" s="516">
        <v>12.8</v>
      </c>
      <c r="M3607" s="332">
        <f>ROUND(SUMIF(Anlagenbewegungsdaten_AV!B:B,A3607,Anlagenbewegungsdaten_AV!C:C),3)</f>
        <v>0</v>
      </c>
      <c r="N3607" s="330">
        <f>IF(ISBLANK(L3607),ROUND(SUMIF(Anlagenbewegungsdaten_AV!B:B,A3607,Anlagenbewegungsdaten_AV!D:D),2),ROUND(M3607*L3607%,2))</f>
        <v>0</v>
      </c>
      <c r="O3607" s="330">
        <f>ROUND(N3607-SUMIF(Anlagenbewegungsdaten_AV!B:B,A3607,Anlagenbewegungsdaten_AV!D:D),3)</f>
        <v>0</v>
      </c>
    </row>
    <row r="3608" spans="1:15" ht="15" customHeight="1" x14ac:dyDescent="0.25">
      <c r="A3608" s="274" t="s">
        <v>4726</v>
      </c>
      <c r="B3608" s="211" t="s">
        <v>2108</v>
      </c>
      <c r="C3608" s="212" t="s">
        <v>4712</v>
      </c>
      <c r="D3608" s="211" t="s">
        <v>4727</v>
      </c>
      <c r="E3608" s="211"/>
      <c r="F3608" s="300">
        <v>15</v>
      </c>
      <c r="G3608" s="333">
        <f>ROUND(SUMIF(Anlagenbewegungsdaten!B:B,A3608,Anlagenbewegungsdaten!C:C),3)</f>
        <v>0</v>
      </c>
      <c r="H3608" s="334">
        <f>IF(ISBLANK(F3608),ROUND(SUMIF(Anlagenbewegungsdaten!B:B,A3608,Anlagenbewegungsdaten!D:D),2),ROUND(G3608*F3608%,2))</f>
        <v>0</v>
      </c>
      <c r="I3608" s="334">
        <f>ROUND((H3608-SUMIF(Anlagenbewegungsdaten!$B:$B,A3608,Anlagenbewegungsdaten!D:D)),3)</f>
        <v>0</v>
      </c>
      <c r="J3608" s="335" t="s">
        <v>5179</v>
      </c>
      <c r="K3608" s="335" t="s">
        <v>5193</v>
      </c>
      <c r="L3608" s="516">
        <v>12</v>
      </c>
      <c r="M3608" s="332">
        <f>ROUND(SUMIF(Anlagenbewegungsdaten_AV!B:B,A3608,Anlagenbewegungsdaten_AV!C:C),3)</f>
        <v>0</v>
      </c>
      <c r="N3608" s="330">
        <f>IF(ISBLANK(L3608),ROUND(SUMIF(Anlagenbewegungsdaten_AV!B:B,A3608,Anlagenbewegungsdaten_AV!D:D),2),ROUND(M3608*L3608%,2))</f>
        <v>0</v>
      </c>
      <c r="O3608" s="330">
        <f>ROUND(N3608-SUMIF(Anlagenbewegungsdaten_AV!B:B,A3608,Anlagenbewegungsdaten_AV!D:D),3)</f>
        <v>0</v>
      </c>
    </row>
    <row r="3609" spans="1:15" ht="15" customHeight="1" x14ac:dyDescent="0.25">
      <c r="A3609" s="274" t="s">
        <v>4728</v>
      </c>
      <c r="B3609" s="211" t="s">
        <v>2108</v>
      </c>
      <c r="C3609" s="212" t="s">
        <v>4712</v>
      </c>
      <c r="D3609" s="211" t="s">
        <v>4729</v>
      </c>
      <c r="E3609" s="211"/>
      <c r="F3609" s="300">
        <v>14</v>
      </c>
      <c r="G3609" s="333">
        <f>ROUND(SUMIF(Anlagenbewegungsdaten!B:B,A3609,Anlagenbewegungsdaten!C:C),3)</f>
        <v>0</v>
      </c>
      <c r="H3609" s="334">
        <f>IF(ISBLANK(F3609),ROUND(SUMIF(Anlagenbewegungsdaten!B:B,A3609,Anlagenbewegungsdaten!D:D),2),ROUND(G3609*F3609%,2))</f>
        <v>0</v>
      </c>
      <c r="I3609" s="334">
        <f>ROUND((H3609-SUMIF(Anlagenbewegungsdaten!$B:$B,A3609,Anlagenbewegungsdaten!D:D)),3)</f>
        <v>0</v>
      </c>
      <c r="J3609" s="335" t="s">
        <v>5179</v>
      </c>
      <c r="K3609" s="335" t="s">
        <v>5193</v>
      </c>
      <c r="L3609" s="516">
        <v>11.2</v>
      </c>
      <c r="M3609" s="332">
        <f>ROUND(SUMIF(Anlagenbewegungsdaten_AV!B:B,A3609,Anlagenbewegungsdaten_AV!C:C),3)</f>
        <v>0</v>
      </c>
      <c r="N3609" s="330">
        <f>IF(ISBLANK(L3609),ROUND(SUMIF(Anlagenbewegungsdaten_AV!B:B,A3609,Anlagenbewegungsdaten_AV!D:D),2),ROUND(M3609*L3609%,2))</f>
        <v>0</v>
      </c>
      <c r="O3609" s="330">
        <f>ROUND(N3609-SUMIF(Anlagenbewegungsdaten_AV!B:B,A3609,Anlagenbewegungsdaten_AV!D:D),3)</f>
        <v>0</v>
      </c>
    </row>
    <row r="3610" spans="1:15" ht="15" customHeight="1" x14ac:dyDescent="0.25">
      <c r="A3610" s="262"/>
      <c r="B3610" s="167"/>
      <c r="C3610" s="167"/>
      <c r="D3610" s="168"/>
      <c r="E3610" s="167"/>
      <c r="F3610" s="183"/>
    </row>
    <row r="3611" spans="1:15" ht="15" customHeight="1" x14ac:dyDescent="0.25">
      <c r="A3611" s="268" t="s">
        <v>5364</v>
      </c>
      <c r="B3611" s="236" t="s">
        <v>2108</v>
      </c>
      <c r="C3611" s="237" t="s">
        <v>5247</v>
      </c>
      <c r="D3611" s="236" t="s">
        <v>4713</v>
      </c>
      <c r="E3611" s="236"/>
      <c r="F3611" s="292">
        <v>15.68</v>
      </c>
      <c r="G3611" s="333">
        <f>ROUND(SUMIF(Anlagenbewegungsdaten!B:B,A3611,Anlagenbewegungsdaten!C:C),3)</f>
        <v>0</v>
      </c>
      <c r="H3611" s="334">
        <f>IF(ISBLANK(F3611),ROUND(SUMIF(Anlagenbewegungsdaten!B:B,A3611,Anlagenbewegungsdaten!D:D),2),ROUND(G3611*F3611%,2))</f>
        <v>0</v>
      </c>
      <c r="I3611" s="334">
        <f>ROUND((H3611-SUMIF(Anlagenbewegungsdaten!$B:$B,A3611,Anlagenbewegungsdaten!D:D)),3)</f>
        <v>0</v>
      </c>
      <c r="J3611" s="335" t="s">
        <v>5179</v>
      </c>
      <c r="K3611" s="335" t="s">
        <v>5193</v>
      </c>
      <c r="L3611" s="516">
        <v>12.54</v>
      </c>
      <c r="M3611" s="332">
        <f>ROUND(SUMIF(Anlagenbewegungsdaten_AV!B:B,A3611,Anlagenbewegungsdaten_AV!C:C),3)</f>
        <v>0</v>
      </c>
      <c r="N3611" s="330">
        <f>IF(ISBLANK(L3611),ROUND(SUMIF(Anlagenbewegungsdaten_AV!B:B,A3611,Anlagenbewegungsdaten_AV!D:D),2),ROUND(M3611*L3611%,2))</f>
        <v>0</v>
      </c>
      <c r="O3611" s="330">
        <f>ROUND(N3611-SUMIF(Anlagenbewegungsdaten_AV!B:B,A3611,Anlagenbewegungsdaten_AV!D:D),3)</f>
        <v>0</v>
      </c>
    </row>
    <row r="3612" spans="1:15" ht="15" customHeight="1" x14ac:dyDescent="0.25">
      <c r="A3612" s="268" t="s">
        <v>5365</v>
      </c>
      <c r="B3612" s="236" t="s">
        <v>2108</v>
      </c>
      <c r="C3612" s="237" t="s">
        <v>5247</v>
      </c>
      <c r="D3612" s="236" t="s">
        <v>4715</v>
      </c>
      <c r="E3612" s="236"/>
      <c r="F3612" s="292">
        <v>18.62</v>
      </c>
      <c r="G3612" s="333">
        <f>ROUND(SUMIF(Anlagenbewegungsdaten!B:B,A3612,Anlagenbewegungsdaten!C:C),3)</f>
        <v>0</v>
      </c>
      <c r="H3612" s="334">
        <f>IF(ISBLANK(F3612),ROUND(SUMIF(Anlagenbewegungsdaten!B:B,A3612,Anlagenbewegungsdaten!D:D),2),ROUND(G3612*F3612%,2))</f>
        <v>0</v>
      </c>
      <c r="I3612" s="334">
        <f>ROUND((H3612-SUMIF(Anlagenbewegungsdaten!$B:$B,A3612,Anlagenbewegungsdaten!D:D)),3)</f>
        <v>0</v>
      </c>
      <c r="J3612" s="335" t="s">
        <v>5179</v>
      </c>
      <c r="K3612" s="335" t="s">
        <v>5193</v>
      </c>
      <c r="L3612" s="516">
        <v>14.9</v>
      </c>
      <c r="M3612" s="332">
        <f>ROUND(SUMIF(Anlagenbewegungsdaten_AV!B:B,A3612,Anlagenbewegungsdaten_AV!C:C),3)</f>
        <v>0</v>
      </c>
      <c r="N3612" s="330">
        <f>IF(ISBLANK(L3612),ROUND(SUMIF(Anlagenbewegungsdaten_AV!B:B,A3612,Anlagenbewegungsdaten_AV!D:D),2),ROUND(M3612*L3612%,2))</f>
        <v>0</v>
      </c>
      <c r="O3612" s="330">
        <f>ROUND(N3612-SUMIF(Anlagenbewegungsdaten_AV!B:B,A3612,Anlagenbewegungsdaten_AV!D:D),3)</f>
        <v>0</v>
      </c>
    </row>
    <row r="3613" spans="1:15" ht="15" customHeight="1" x14ac:dyDescent="0.25">
      <c r="A3613" s="268" t="s">
        <v>5366</v>
      </c>
      <c r="B3613" s="236" t="s">
        <v>2108</v>
      </c>
      <c r="C3613" s="237" t="s">
        <v>5247</v>
      </c>
      <c r="D3613" s="236" t="s">
        <v>4717</v>
      </c>
      <c r="E3613" s="236"/>
      <c r="F3613" s="292">
        <v>17.64</v>
      </c>
      <c r="G3613" s="333">
        <f>ROUND(SUMIF(Anlagenbewegungsdaten!B:B,A3613,Anlagenbewegungsdaten!C:C),3)</f>
        <v>0</v>
      </c>
      <c r="H3613" s="334">
        <f>IF(ISBLANK(F3613),ROUND(SUMIF(Anlagenbewegungsdaten!B:B,A3613,Anlagenbewegungsdaten!D:D),2),ROUND(G3613*F3613%,2))</f>
        <v>0</v>
      </c>
      <c r="I3613" s="334">
        <f>ROUND((H3613-SUMIF(Anlagenbewegungsdaten!$B:$B,A3613,Anlagenbewegungsdaten!D:D)),3)</f>
        <v>0</v>
      </c>
      <c r="J3613" s="335" t="s">
        <v>5179</v>
      </c>
      <c r="K3613" s="335" t="s">
        <v>5193</v>
      </c>
      <c r="L3613" s="516">
        <v>14.11</v>
      </c>
      <c r="M3613" s="332">
        <f>ROUND(SUMIF(Anlagenbewegungsdaten_AV!B:B,A3613,Anlagenbewegungsdaten_AV!C:C),3)</f>
        <v>0</v>
      </c>
      <c r="N3613" s="330">
        <f>IF(ISBLANK(L3613),ROUND(SUMIF(Anlagenbewegungsdaten_AV!B:B,A3613,Anlagenbewegungsdaten_AV!D:D),2),ROUND(M3613*L3613%,2))</f>
        <v>0</v>
      </c>
      <c r="O3613" s="330">
        <f>ROUND(N3613-SUMIF(Anlagenbewegungsdaten_AV!B:B,A3613,Anlagenbewegungsdaten_AV!D:D),3)</f>
        <v>0</v>
      </c>
    </row>
    <row r="3614" spans="1:15" ht="15" customHeight="1" x14ac:dyDescent="0.25">
      <c r="A3614" s="268" t="s">
        <v>5367</v>
      </c>
      <c r="B3614" s="236" t="s">
        <v>2108</v>
      </c>
      <c r="C3614" s="237" t="s">
        <v>5247</v>
      </c>
      <c r="D3614" s="236" t="s">
        <v>4719</v>
      </c>
      <c r="E3614" s="236"/>
      <c r="F3614" s="292">
        <v>16.66</v>
      </c>
      <c r="G3614" s="333">
        <f>ROUND(SUMIF(Anlagenbewegungsdaten!B:B,A3614,Anlagenbewegungsdaten!C:C),3)</f>
        <v>0</v>
      </c>
      <c r="H3614" s="334">
        <f>IF(ISBLANK(F3614),ROUND(SUMIF(Anlagenbewegungsdaten!B:B,A3614,Anlagenbewegungsdaten!D:D),2),ROUND(G3614*F3614%,2))</f>
        <v>0</v>
      </c>
      <c r="I3614" s="334">
        <f>ROUND((H3614-SUMIF(Anlagenbewegungsdaten!$B:$B,A3614,Anlagenbewegungsdaten!D:D)),3)</f>
        <v>0</v>
      </c>
      <c r="J3614" s="335" t="s">
        <v>5179</v>
      </c>
      <c r="K3614" s="335" t="s">
        <v>5193</v>
      </c>
      <c r="L3614" s="516">
        <v>13.33</v>
      </c>
      <c r="M3614" s="332">
        <f>ROUND(SUMIF(Anlagenbewegungsdaten_AV!B:B,A3614,Anlagenbewegungsdaten_AV!C:C),3)</f>
        <v>0</v>
      </c>
      <c r="N3614" s="330">
        <f>IF(ISBLANK(L3614),ROUND(SUMIF(Anlagenbewegungsdaten_AV!B:B,A3614,Anlagenbewegungsdaten_AV!D:D),2),ROUND(M3614*L3614%,2))</f>
        <v>0</v>
      </c>
      <c r="O3614" s="330">
        <f>ROUND(N3614-SUMIF(Anlagenbewegungsdaten_AV!B:B,A3614,Anlagenbewegungsdaten_AV!D:D),3)</f>
        <v>0</v>
      </c>
    </row>
    <row r="3615" spans="1:15" ht="15" customHeight="1" x14ac:dyDescent="0.25">
      <c r="A3615" s="268" t="s">
        <v>5368</v>
      </c>
      <c r="B3615" s="236" t="s">
        <v>2108</v>
      </c>
      <c r="C3615" s="237" t="s">
        <v>5247</v>
      </c>
      <c r="D3615" s="236" t="s">
        <v>4721</v>
      </c>
      <c r="E3615" s="236"/>
      <c r="F3615" s="292">
        <v>13.72</v>
      </c>
      <c r="G3615" s="333">
        <f>ROUND(SUMIF(Anlagenbewegungsdaten!B:B,A3615,Anlagenbewegungsdaten!C:C),3)</f>
        <v>0</v>
      </c>
      <c r="H3615" s="334">
        <f>IF(ISBLANK(F3615),ROUND(SUMIF(Anlagenbewegungsdaten!B:B,A3615,Anlagenbewegungsdaten!D:D),2),ROUND(G3615*F3615%,2))</f>
        <v>0</v>
      </c>
      <c r="I3615" s="334">
        <f>ROUND((H3615-SUMIF(Anlagenbewegungsdaten!$B:$B,A3615,Anlagenbewegungsdaten!D:D)),3)</f>
        <v>0</v>
      </c>
      <c r="J3615" s="335" t="s">
        <v>5179</v>
      </c>
      <c r="K3615" s="335" t="s">
        <v>5193</v>
      </c>
      <c r="L3615" s="516">
        <v>10.98</v>
      </c>
      <c r="M3615" s="332">
        <f>ROUND(SUMIF(Anlagenbewegungsdaten_AV!B:B,A3615,Anlagenbewegungsdaten_AV!C:C),3)</f>
        <v>0</v>
      </c>
      <c r="N3615" s="330">
        <f>IF(ISBLANK(L3615),ROUND(SUMIF(Anlagenbewegungsdaten_AV!B:B,A3615,Anlagenbewegungsdaten_AV!D:D),2),ROUND(M3615*L3615%,2))</f>
        <v>0</v>
      </c>
      <c r="O3615" s="330">
        <f>ROUND(N3615-SUMIF(Anlagenbewegungsdaten_AV!B:B,A3615,Anlagenbewegungsdaten_AV!D:D),3)</f>
        <v>0</v>
      </c>
    </row>
    <row r="3616" spans="1:15" ht="15" customHeight="1" x14ac:dyDescent="0.25">
      <c r="A3616" s="268" t="s">
        <v>5369</v>
      </c>
      <c r="B3616" s="236" t="s">
        <v>2108</v>
      </c>
      <c r="C3616" s="237" t="s">
        <v>5247</v>
      </c>
      <c r="D3616" s="236" t="s">
        <v>4723</v>
      </c>
      <c r="E3616" s="236"/>
      <c r="F3616" s="292">
        <v>16.66</v>
      </c>
      <c r="G3616" s="333">
        <f>ROUND(SUMIF(Anlagenbewegungsdaten!B:B,A3616,Anlagenbewegungsdaten!C:C),3)</f>
        <v>0</v>
      </c>
      <c r="H3616" s="334">
        <f>IF(ISBLANK(F3616),ROUND(SUMIF(Anlagenbewegungsdaten!B:B,A3616,Anlagenbewegungsdaten!D:D),2),ROUND(G3616*F3616%,2))</f>
        <v>0</v>
      </c>
      <c r="I3616" s="334">
        <f>ROUND((H3616-SUMIF(Anlagenbewegungsdaten!$B:$B,A3616,Anlagenbewegungsdaten!D:D)),3)</f>
        <v>0</v>
      </c>
      <c r="J3616" s="335" t="s">
        <v>5179</v>
      </c>
      <c r="K3616" s="335" t="s">
        <v>5193</v>
      </c>
      <c r="L3616" s="516">
        <v>13.33</v>
      </c>
      <c r="M3616" s="332">
        <f>ROUND(SUMIF(Anlagenbewegungsdaten_AV!B:B,A3616,Anlagenbewegungsdaten_AV!C:C),3)</f>
        <v>0</v>
      </c>
      <c r="N3616" s="330">
        <f>IF(ISBLANK(L3616),ROUND(SUMIF(Anlagenbewegungsdaten_AV!B:B,A3616,Anlagenbewegungsdaten_AV!D:D),2),ROUND(M3616*L3616%,2))</f>
        <v>0</v>
      </c>
      <c r="O3616" s="330">
        <f>ROUND(N3616-SUMIF(Anlagenbewegungsdaten_AV!B:B,A3616,Anlagenbewegungsdaten_AV!D:D),3)</f>
        <v>0</v>
      </c>
    </row>
    <row r="3617" spans="1:15" ht="15" customHeight="1" x14ac:dyDescent="0.25">
      <c r="A3617" s="268" t="s">
        <v>5370</v>
      </c>
      <c r="B3617" s="236" t="s">
        <v>2108</v>
      </c>
      <c r="C3617" s="237" t="s">
        <v>5247</v>
      </c>
      <c r="D3617" s="236" t="s">
        <v>4725</v>
      </c>
      <c r="E3617" s="236"/>
      <c r="F3617" s="292">
        <v>15.68</v>
      </c>
      <c r="G3617" s="333">
        <f>ROUND(SUMIF(Anlagenbewegungsdaten!B:B,A3617,Anlagenbewegungsdaten!C:C),3)</f>
        <v>0</v>
      </c>
      <c r="H3617" s="334">
        <f>IF(ISBLANK(F3617),ROUND(SUMIF(Anlagenbewegungsdaten!B:B,A3617,Anlagenbewegungsdaten!D:D),2),ROUND(G3617*F3617%,2))</f>
        <v>0</v>
      </c>
      <c r="I3617" s="334">
        <f>ROUND((H3617-SUMIF(Anlagenbewegungsdaten!$B:$B,A3617,Anlagenbewegungsdaten!D:D)),3)</f>
        <v>0</v>
      </c>
      <c r="J3617" s="335" t="s">
        <v>5179</v>
      </c>
      <c r="K3617" s="335" t="s">
        <v>5193</v>
      </c>
      <c r="L3617" s="516">
        <v>12.54</v>
      </c>
      <c r="M3617" s="332">
        <f>ROUND(SUMIF(Anlagenbewegungsdaten_AV!B:B,A3617,Anlagenbewegungsdaten_AV!C:C),3)</f>
        <v>0</v>
      </c>
      <c r="N3617" s="330">
        <f>IF(ISBLANK(L3617),ROUND(SUMIF(Anlagenbewegungsdaten_AV!B:B,A3617,Anlagenbewegungsdaten_AV!D:D),2),ROUND(M3617*L3617%,2))</f>
        <v>0</v>
      </c>
      <c r="O3617" s="330">
        <f>ROUND(N3617-SUMIF(Anlagenbewegungsdaten_AV!B:B,A3617,Anlagenbewegungsdaten_AV!D:D),3)</f>
        <v>0</v>
      </c>
    </row>
    <row r="3618" spans="1:15" ht="15" customHeight="1" x14ac:dyDescent="0.25">
      <c r="A3618" s="268" t="s">
        <v>5371</v>
      </c>
      <c r="B3618" s="236" t="s">
        <v>2108</v>
      </c>
      <c r="C3618" s="237" t="s">
        <v>5247</v>
      </c>
      <c r="D3618" s="236" t="s">
        <v>4727</v>
      </c>
      <c r="E3618" s="236"/>
      <c r="F3618" s="292">
        <v>14.700000000000001</v>
      </c>
      <c r="G3618" s="333">
        <f>ROUND(SUMIF(Anlagenbewegungsdaten!B:B,A3618,Anlagenbewegungsdaten!C:C),3)</f>
        <v>0</v>
      </c>
      <c r="H3618" s="334">
        <f>IF(ISBLANK(F3618),ROUND(SUMIF(Anlagenbewegungsdaten!B:B,A3618,Anlagenbewegungsdaten!D:D),2),ROUND(G3618*F3618%,2))</f>
        <v>0</v>
      </c>
      <c r="I3618" s="334">
        <f>ROUND((H3618-SUMIF(Anlagenbewegungsdaten!$B:$B,A3618,Anlagenbewegungsdaten!D:D)),3)</f>
        <v>0</v>
      </c>
      <c r="J3618" s="335" t="s">
        <v>5179</v>
      </c>
      <c r="K3618" s="335" t="s">
        <v>5193</v>
      </c>
      <c r="L3618" s="516">
        <v>11.76</v>
      </c>
      <c r="M3618" s="332">
        <f>ROUND(SUMIF(Anlagenbewegungsdaten_AV!B:B,A3618,Anlagenbewegungsdaten_AV!C:C),3)</f>
        <v>0</v>
      </c>
      <c r="N3618" s="330">
        <f>IF(ISBLANK(L3618),ROUND(SUMIF(Anlagenbewegungsdaten_AV!B:B,A3618,Anlagenbewegungsdaten_AV!D:D),2),ROUND(M3618*L3618%,2))</f>
        <v>0</v>
      </c>
      <c r="O3618" s="330">
        <f>ROUND(N3618-SUMIF(Anlagenbewegungsdaten_AV!B:B,A3618,Anlagenbewegungsdaten_AV!D:D),3)</f>
        <v>0</v>
      </c>
    </row>
    <row r="3619" spans="1:15" ht="15" customHeight="1" x14ac:dyDescent="0.25">
      <c r="A3619" s="268" t="s">
        <v>5372</v>
      </c>
      <c r="B3619" s="236" t="s">
        <v>2108</v>
      </c>
      <c r="C3619" s="237" t="s">
        <v>5247</v>
      </c>
      <c r="D3619" s="236" t="s">
        <v>4729</v>
      </c>
      <c r="E3619" s="236"/>
      <c r="F3619" s="292">
        <v>13.72</v>
      </c>
      <c r="G3619" s="333">
        <f>ROUND(SUMIF(Anlagenbewegungsdaten!B:B,A3619,Anlagenbewegungsdaten!C:C),3)</f>
        <v>0</v>
      </c>
      <c r="H3619" s="334">
        <f>IF(ISBLANK(F3619),ROUND(SUMIF(Anlagenbewegungsdaten!B:B,A3619,Anlagenbewegungsdaten!D:D),2),ROUND(G3619*F3619%,2))</f>
        <v>0</v>
      </c>
      <c r="I3619" s="334">
        <f>ROUND((H3619-SUMIF(Anlagenbewegungsdaten!$B:$B,A3619,Anlagenbewegungsdaten!D:D)),3)</f>
        <v>0</v>
      </c>
      <c r="J3619" s="335" t="s">
        <v>5179</v>
      </c>
      <c r="K3619" s="335" t="s">
        <v>5193</v>
      </c>
      <c r="L3619" s="516">
        <v>10.98</v>
      </c>
      <c r="M3619" s="332">
        <f>ROUND(SUMIF(Anlagenbewegungsdaten_AV!B:B,A3619,Anlagenbewegungsdaten_AV!C:C),3)</f>
        <v>0</v>
      </c>
      <c r="N3619" s="330">
        <f>IF(ISBLANK(L3619),ROUND(SUMIF(Anlagenbewegungsdaten_AV!B:B,A3619,Anlagenbewegungsdaten_AV!D:D),2),ROUND(M3619*L3619%,2))</f>
        <v>0</v>
      </c>
      <c r="O3619" s="330">
        <f>ROUND(N3619-SUMIF(Anlagenbewegungsdaten_AV!B:B,A3619,Anlagenbewegungsdaten_AV!D:D),3)</f>
        <v>0</v>
      </c>
    </row>
    <row r="3620" spans="1:15" ht="15" customHeight="1" x14ac:dyDescent="0.25">
      <c r="A3620" s="262"/>
      <c r="B3620" s="167"/>
      <c r="C3620" s="167"/>
      <c r="D3620" s="168"/>
      <c r="E3620" s="167"/>
      <c r="F3620" s="183"/>
    </row>
    <row r="3621" spans="1:15" ht="15" customHeight="1" x14ac:dyDescent="0.25">
      <c r="A3621" s="268" t="s">
        <v>5768</v>
      </c>
      <c r="B3621" s="236" t="s">
        <v>2108</v>
      </c>
      <c r="C3621" s="237" t="s">
        <v>5593</v>
      </c>
      <c r="D3621" s="236" t="s">
        <v>4713</v>
      </c>
      <c r="E3621" s="236"/>
      <c r="F3621" s="292">
        <v>15.37</v>
      </c>
      <c r="G3621" s="333">
        <f>ROUND(SUMIF(Anlagenbewegungsdaten!B:B,A3621,Anlagenbewegungsdaten!C:C),3)</f>
        <v>0</v>
      </c>
      <c r="H3621" s="334">
        <f>IF(ISBLANK(F3621),ROUND(SUMIF(Anlagenbewegungsdaten!B:B,A3621,Anlagenbewegungsdaten!D:D),2),ROUND(G3621*F3621%,2))</f>
        <v>0</v>
      </c>
      <c r="I3621" s="334">
        <f>ROUND((H3621-SUMIF(Anlagenbewegungsdaten!$B:$B,A3621,Anlagenbewegungsdaten!D:D)),3)</f>
        <v>0</v>
      </c>
      <c r="J3621" s="335" t="s">
        <v>5179</v>
      </c>
      <c r="K3621" s="335" t="s">
        <v>5193</v>
      </c>
      <c r="L3621" s="516">
        <v>12.3</v>
      </c>
      <c r="M3621" s="332">
        <f>ROUND(SUMIF(Anlagenbewegungsdaten_AV!B:B,A3621,Anlagenbewegungsdaten_AV!C:C),3)</f>
        <v>0</v>
      </c>
      <c r="N3621" s="330">
        <f>IF(ISBLANK(L3621),ROUND(SUMIF(Anlagenbewegungsdaten_AV!B:B,A3621,Anlagenbewegungsdaten_AV!D:D),2),ROUND(M3621*L3621%,2))</f>
        <v>0</v>
      </c>
      <c r="O3621" s="330">
        <f>ROUND(N3621-SUMIF(Anlagenbewegungsdaten_AV!B:B,A3621,Anlagenbewegungsdaten_AV!D:D),3)</f>
        <v>0</v>
      </c>
    </row>
    <row r="3622" spans="1:15" ht="15" customHeight="1" x14ac:dyDescent="0.25">
      <c r="A3622" s="268" t="s">
        <v>5769</v>
      </c>
      <c r="B3622" s="236" t="s">
        <v>2108</v>
      </c>
      <c r="C3622" s="237" t="s">
        <v>5593</v>
      </c>
      <c r="D3622" s="236" t="s">
        <v>4715</v>
      </c>
      <c r="E3622" s="236"/>
      <c r="F3622" s="292">
        <v>18.25</v>
      </c>
      <c r="G3622" s="333">
        <f>ROUND(SUMIF(Anlagenbewegungsdaten!B:B,A3622,Anlagenbewegungsdaten!C:C),3)</f>
        <v>0</v>
      </c>
      <c r="H3622" s="334">
        <f>IF(ISBLANK(F3622),ROUND(SUMIF(Anlagenbewegungsdaten!B:B,A3622,Anlagenbewegungsdaten!D:D),2),ROUND(G3622*F3622%,2))</f>
        <v>0</v>
      </c>
      <c r="I3622" s="334">
        <f>ROUND((H3622-SUMIF(Anlagenbewegungsdaten!$B:$B,A3622,Anlagenbewegungsdaten!D:D)),3)</f>
        <v>0</v>
      </c>
      <c r="J3622" s="335" t="s">
        <v>5179</v>
      </c>
      <c r="K3622" s="335" t="s">
        <v>5193</v>
      </c>
      <c r="L3622" s="516">
        <v>14.6</v>
      </c>
      <c r="M3622" s="332">
        <f>ROUND(SUMIF(Anlagenbewegungsdaten_AV!B:B,A3622,Anlagenbewegungsdaten_AV!C:C),3)</f>
        <v>0</v>
      </c>
      <c r="N3622" s="330">
        <f>IF(ISBLANK(L3622),ROUND(SUMIF(Anlagenbewegungsdaten_AV!B:B,A3622,Anlagenbewegungsdaten_AV!D:D),2),ROUND(M3622*L3622%,2))</f>
        <v>0</v>
      </c>
      <c r="O3622" s="330">
        <f>ROUND(N3622-SUMIF(Anlagenbewegungsdaten_AV!B:B,A3622,Anlagenbewegungsdaten_AV!D:D),3)</f>
        <v>0</v>
      </c>
    </row>
    <row r="3623" spans="1:15" ht="15" customHeight="1" x14ac:dyDescent="0.25">
      <c r="A3623" s="268" t="s">
        <v>5770</v>
      </c>
      <c r="B3623" s="236" t="s">
        <v>2108</v>
      </c>
      <c r="C3623" s="237" t="s">
        <v>5593</v>
      </c>
      <c r="D3623" s="236" t="s">
        <v>4717</v>
      </c>
      <c r="E3623" s="236"/>
      <c r="F3623" s="292">
        <v>17.29</v>
      </c>
      <c r="G3623" s="333">
        <f>ROUND(SUMIF(Anlagenbewegungsdaten!B:B,A3623,Anlagenbewegungsdaten!C:C),3)</f>
        <v>0</v>
      </c>
      <c r="H3623" s="334">
        <f>IF(ISBLANK(F3623),ROUND(SUMIF(Anlagenbewegungsdaten!B:B,A3623,Anlagenbewegungsdaten!D:D),2),ROUND(G3623*F3623%,2))</f>
        <v>0</v>
      </c>
      <c r="I3623" s="334">
        <f>ROUND((H3623-SUMIF(Anlagenbewegungsdaten!$B:$B,A3623,Anlagenbewegungsdaten!D:D)),3)</f>
        <v>0</v>
      </c>
      <c r="J3623" s="335" t="s">
        <v>5179</v>
      </c>
      <c r="K3623" s="335" t="s">
        <v>5193</v>
      </c>
      <c r="L3623" s="516">
        <v>13.83</v>
      </c>
      <c r="M3623" s="332">
        <f>ROUND(SUMIF(Anlagenbewegungsdaten_AV!B:B,A3623,Anlagenbewegungsdaten_AV!C:C),3)</f>
        <v>0</v>
      </c>
      <c r="N3623" s="330">
        <f>IF(ISBLANK(L3623),ROUND(SUMIF(Anlagenbewegungsdaten_AV!B:B,A3623,Anlagenbewegungsdaten_AV!D:D),2),ROUND(M3623*L3623%,2))</f>
        <v>0</v>
      </c>
      <c r="O3623" s="330">
        <f>ROUND(N3623-SUMIF(Anlagenbewegungsdaten_AV!B:B,A3623,Anlagenbewegungsdaten_AV!D:D),3)</f>
        <v>0</v>
      </c>
    </row>
    <row r="3624" spans="1:15" ht="15" customHeight="1" x14ac:dyDescent="0.25">
      <c r="A3624" s="268" t="s">
        <v>5771</v>
      </c>
      <c r="B3624" s="236" t="s">
        <v>2108</v>
      </c>
      <c r="C3624" s="237" t="s">
        <v>5593</v>
      </c>
      <c r="D3624" s="236" t="s">
        <v>4719</v>
      </c>
      <c r="E3624" s="236"/>
      <c r="F3624" s="292">
        <v>16.329999999999998</v>
      </c>
      <c r="G3624" s="333">
        <f>ROUND(SUMIF(Anlagenbewegungsdaten!B:B,A3624,Anlagenbewegungsdaten!C:C),3)</f>
        <v>0</v>
      </c>
      <c r="H3624" s="334">
        <f>IF(ISBLANK(F3624),ROUND(SUMIF(Anlagenbewegungsdaten!B:B,A3624,Anlagenbewegungsdaten!D:D),2),ROUND(G3624*F3624%,2))</f>
        <v>0</v>
      </c>
      <c r="I3624" s="334">
        <f>ROUND((H3624-SUMIF(Anlagenbewegungsdaten!$B:$B,A3624,Anlagenbewegungsdaten!D:D)),3)</f>
        <v>0</v>
      </c>
      <c r="J3624" s="335" t="s">
        <v>5179</v>
      </c>
      <c r="K3624" s="335" t="s">
        <v>5193</v>
      </c>
      <c r="L3624" s="516">
        <v>13.06</v>
      </c>
      <c r="M3624" s="332">
        <f>ROUND(SUMIF(Anlagenbewegungsdaten_AV!B:B,A3624,Anlagenbewegungsdaten_AV!C:C),3)</f>
        <v>0</v>
      </c>
      <c r="N3624" s="330">
        <f>IF(ISBLANK(L3624),ROUND(SUMIF(Anlagenbewegungsdaten_AV!B:B,A3624,Anlagenbewegungsdaten_AV!D:D),2),ROUND(M3624*L3624%,2))</f>
        <v>0</v>
      </c>
      <c r="O3624" s="330">
        <f>ROUND(N3624-SUMIF(Anlagenbewegungsdaten_AV!B:B,A3624,Anlagenbewegungsdaten_AV!D:D),3)</f>
        <v>0</v>
      </c>
    </row>
    <row r="3625" spans="1:15" ht="15" customHeight="1" x14ac:dyDescent="0.25">
      <c r="A3625" s="268" t="s">
        <v>5772</v>
      </c>
      <c r="B3625" s="236" t="s">
        <v>2108</v>
      </c>
      <c r="C3625" s="237" t="s">
        <v>5593</v>
      </c>
      <c r="D3625" s="236" t="s">
        <v>4721</v>
      </c>
      <c r="E3625" s="236"/>
      <c r="F3625" s="292">
        <v>13.45</v>
      </c>
      <c r="G3625" s="333">
        <f>ROUND(SUMIF(Anlagenbewegungsdaten!B:B,A3625,Anlagenbewegungsdaten!C:C),3)</f>
        <v>0</v>
      </c>
      <c r="H3625" s="334">
        <f>IF(ISBLANK(F3625),ROUND(SUMIF(Anlagenbewegungsdaten!B:B,A3625,Anlagenbewegungsdaten!D:D),2),ROUND(G3625*F3625%,2))</f>
        <v>0</v>
      </c>
      <c r="I3625" s="334">
        <f>ROUND((H3625-SUMIF(Anlagenbewegungsdaten!$B:$B,A3625,Anlagenbewegungsdaten!D:D)),3)</f>
        <v>0</v>
      </c>
      <c r="J3625" s="335" t="s">
        <v>5179</v>
      </c>
      <c r="K3625" s="335" t="s">
        <v>5193</v>
      </c>
      <c r="L3625" s="516">
        <v>10.76</v>
      </c>
      <c r="M3625" s="332">
        <f>ROUND(SUMIF(Anlagenbewegungsdaten_AV!B:B,A3625,Anlagenbewegungsdaten_AV!C:C),3)</f>
        <v>0</v>
      </c>
      <c r="N3625" s="330">
        <f>IF(ISBLANK(L3625),ROUND(SUMIF(Anlagenbewegungsdaten_AV!B:B,A3625,Anlagenbewegungsdaten_AV!D:D),2),ROUND(M3625*L3625%,2))</f>
        <v>0</v>
      </c>
      <c r="O3625" s="330">
        <f>ROUND(N3625-SUMIF(Anlagenbewegungsdaten_AV!B:B,A3625,Anlagenbewegungsdaten_AV!D:D),3)</f>
        <v>0</v>
      </c>
    </row>
    <row r="3626" spans="1:15" ht="15" customHeight="1" x14ac:dyDescent="0.25">
      <c r="A3626" s="268" t="s">
        <v>5773</v>
      </c>
      <c r="B3626" s="236" t="s">
        <v>2108</v>
      </c>
      <c r="C3626" s="237" t="s">
        <v>5593</v>
      </c>
      <c r="D3626" s="236" t="s">
        <v>4723</v>
      </c>
      <c r="E3626" s="236"/>
      <c r="F3626" s="292">
        <v>16.329999999999998</v>
      </c>
      <c r="G3626" s="333">
        <f>ROUND(SUMIF(Anlagenbewegungsdaten!B:B,A3626,Anlagenbewegungsdaten!C:C),3)</f>
        <v>0</v>
      </c>
      <c r="H3626" s="334">
        <f>IF(ISBLANK(F3626),ROUND(SUMIF(Anlagenbewegungsdaten!B:B,A3626,Anlagenbewegungsdaten!D:D),2),ROUND(G3626*F3626%,2))</f>
        <v>0</v>
      </c>
      <c r="I3626" s="334">
        <f>ROUND((H3626-SUMIF(Anlagenbewegungsdaten!$B:$B,A3626,Anlagenbewegungsdaten!D:D)),3)</f>
        <v>0</v>
      </c>
      <c r="J3626" s="335" t="s">
        <v>5179</v>
      </c>
      <c r="K3626" s="335" t="s">
        <v>5193</v>
      </c>
      <c r="L3626" s="516">
        <v>13.06</v>
      </c>
      <c r="M3626" s="332">
        <f>ROUND(SUMIF(Anlagenbewegungsdaten_AV!B:B,A3626,Anlagenbewegungsdaten_AV!C:C),3)</f>
        <v>0</v>
      </c>
      <c r="N3626" s="330">
        <f>IF(ISBLANK(L3626),ROUND(SUMIF(Anlagenbewegungsdaten_AV!B:B,A3626,Anlagenbewegungsdaten_AV!D:D),2),ROUND(M3626*L3626%,2))</f>
        <v>0</v>
      </c>
      <c r="O3626" s="330">
        <f>ROUND(N3626-SUMIF(Anlagenbewegungsdaten_AV!B:B,A3626,Anlagenbewegungsdaten_AV!D:D),3)</f>
        <v>0</v>
      </c>
    </row>
    <row r="3627" spans="1:15" ht="15" customHeight="1" x14ac:dyDescent="0.25">
      <c r="A3627" s="268" t="s">
        <v>5774</v>
      </c>
      <c r="B3627" s="236" t="s">
        <v>2108</v>
      </c>
      <c r="C3627" s="237" t="s">
        <v>5593</v>
      </c>
      <c r="D3627" s="236" t="s">
        <v>4725</v>
      </c>
      <c r="E3627" s="236"/>
      <c r="F3627" s="292">
        <v>15.37</v>
      </c>
      <c r="G3627" s="333">
        <f>ROUND(SUMIF(Anlagenbewegungsdaten!B:B,A3627,Anlagenbewegungsdaten!C:C),3)</f>
        <v>0</v>
      </c>
      <c r="H3627" s="334">
        <f>IF(ISBLANK(F3627),ROUND(SUMIF(Anlagenbewegungsdaten!B:B,A3627,Anlagenbewegungsdaten!D:D),2),ROUND(G3627*F3627%,2))</f>
        <v>0</v>
      </c>
      <c r="I3627" s="334">
        <f>ROUND((H3627-SUMIF(Anlagenbewegungsdaten!$B:$B,A3627,Anlagenbewegungsdaten!D:D)),3)</f>
        <v>0</v>
      </c>
      <c r="J3627" s="335" t="s">
        <v>5179</v>
      </c>
      <c r="K3627" s="335" t="s">
        <v>5193</v>
      </c>
      <c r="L3627" s="516">
        <v>12.3</v>
      </c>
      <c r="M3627" s="332">
        <f>ROUND(SUMIF(Anlagenbewegungsdaten_AV!B:B,A3627,Anlagenbewegungsdaten_AV!C:C),3)</f>
        <v>0</v>
      </c>
      <c r="N3627" s="330">
        <f>IF(ISBLANK(L3627),ROUND(SUMIF(Anlagenbewegungsdaten_AV!B:B,A3627,Anlagenbewegungsdaten_AV!D:D),2),ROUND(M3627*L3627%,2))</f>
        <v>0</v>
      </c>
      <c r="O3627" s="330">
        <f>ROUND(N3627-SUMIF(Anlagenbewegungsdaten_AV!B:B,A3627,Anlagenbewegungsdaten_AV!D:D),3)</f>
        <v>0</v>
      </c>
    </row>
    <row r="3628" spans="1:15" ht="15" customHeight="1" x14ac:dyDescent="0.25">
      <c r="A3628" s="268" t="s">
        <v>5775</v>
      </c>
      <c r="B3628" s="236" t="s">
        <v>2108</v>
      </c>
      <c r="C3628" s="237" t="s">
        <v>5593</v>
      </c>
      <c r="D3628" s="236" t="s">
        <v>4727</v>
      </c>
      <c r="E3628" s="236"/>
      <c r="F3628" s="292">
        <v>14.41</v>
      </c>
      <c r="G3628" s="333">
        <f>ROUND(SUMIF(Anlagenbewegungsdaten!B:B,A3628,Anlagenbewegungsdaten!C:C),3)</f>
        <v>0</v>
      </c>
      <c r="H3628" s="334">
        <f>IF(ISBLANK(F3628),ROUND(SUMIF(Anlagenbewegungsdaten!B:B,A3628,Anlagenbewegungsdaten!D:D),2),ROUND(G3628*F3628%,2))</f>
        <v>0</v>
      </c>
      <c r="I3628" s="334">
        <f>ROUND((H3628-SUMIF(Anlagenbewegungsdaten!$B:$B,A3628,Anlagenbewegungsdaten!D:D)),3)</f>
        <v>0</v>
      </c>
      <c r="J3628" s="335" t="s">
        <v>5179</v>
      </c>
      <c r="K3628" s="335" t="s">
        <v>5193</v>
      </c>
      <c r="L3628" s="516">
        <v>11.53</v>
      </c>
      <c r="M3628" s="332">
        <f>ROUND(SUMIF(Anlagenbewegungsdaten_AV!B:B,A3628,Anlagenbewegungsdaten_AV!C:C),3)</f>
        <v>0</v>
      </c>
      <c r="N3628" s="330">
        <f>IF(ISBLANK(L3628),ROUND(SUMIF(Anlagenbewegungsdaten_AV!B:B,A3628,Anlagenbewegungsdaten_AV!D:D),2),ROUND(M3628*L3628%,2))</f>
        <v>0</v>
      </c>
      <c r="O3628" s="330">
        <f>ROUND(N3628-SUMIF(Anlagenbewegungsdaten_AV!B:B,A3628,Anlagenbewegungsdaten_AV!D:D),3)</f>
        <v>0</v>
      </c>
    </row>
    <row r="3629" spans="1:15" ht="15" customHeight="1" x14ac:dyDescent="0.25">
      <c r="A3629" s="268" t="s">
        <v>5776</v>
      </c>
      <c r="B3629" s="236" t="s">
        <v>2108</v>
      </c>
      <c r="C3629" s="237" t="s">
        <v>5593</v>
      </c>
      <c r="D3629" s="236" t="s">
        <v>4729</v>
      </c>
      <c r="E3629" s="236"/>
      <c r="F3629" s="292">
        <v>13.45</v>
      </c>
      <c r="G3629" s="333">
        <f>ROUND(SUMIF(Anlagenbewegungsdaten!B:B,A3629,Anlagenbewegungsdaten!C:C),3)</f>
        <v>0</v>
      </c>
      <c r="H3629" s="334">
        <f>IF(ISBLANK(F3629),ROUND(SUMIF(Anlagenbewegungsdaten!B:B,A3629,Anlagenbewegungsdaten!D:D),2),ROUND(G3629*F3629%,2))</f>
        <v>0</v>
      </c>
      <c r="I3629" s="334">
        <f>ROUND((H3629-SUMIF(Anlagenbewegungsdaten!$B:$B,A3629,Anlagenbewegungsdaten!D:D)),3)</f>
        <v>0</v>
      </c>
      <c r="J3629" s="335" t="s">
        <v>5179</v>
      </c>
      <c r="K3629" s="335" t="s">
        <v>5193</v>
      </c>
      <c r="L3629" s="516">
        <v>10.76</v>
      </c>
      <c r="M3629" s="332">
        <f>ROUND(SUMIF(Anlagenbewegungsdaten_AV!B:B,A3629,Anlagenbewegungsdaten_AV!C:C),3)</f>
        <v>0</v>
      </c>
      <c r="N3629" s="330">
        <f>IF(ISBLANK(L3629),ROUND(SUMIF(Anlagenbewegungsdaten_AV!B:B,A3629,Anlagenbewegungsdaten_AV!D:D),2),ROUND(M3629*L3629%,2))</f>
        <v>0</v>
      </c>
      <c r="O3629" s="330">
        <f>ROUND(N3629-SUMIF(Anlagenbewegungsdaten_AV!B:B,A3629,Anlagenbewegungsdaten_AV!D:D),3)</f>
        <v>0</v>
      </c>
    </row>
    <row r="3630" spans="1:15" ht="15" customHeight="1" x14ac:dyDescent="0.25">
      <c r="A3630" s="170"/>
      <c r="B3630" s="168"/>
      <c r="C3630" s="167"/>
      <c r="D3630" s="168"/>
      <c r="E3630" s="167"/>
      <c r="F3630" s="251"/>
    </row>
    <row r="3631" spans="1:15" ht="15.75" customHeight="1" x14ac:dyDescent="0.25">
      <c r="A3631" s="204" t="s">
        <v>5777</v>
      </c>
      <c r="B3631" s="202"/>
      <c r="C3631" s="203"/>
      <c r="D3631" s="202"/>
      <c r="E3631" s="203"/>
      <c r="F3631" s="298"/>
    </row>
    <row r="3632" spans="1:15" ht="15" customHeight="1" x14ac:dyDescent="0.25">
      <c r="A3632" s="170"/>
      <c r="B3632" s="168"/>
      <c r="C3632" s="175"/>
      <c r="D3632" s="175"/>
      <c r="E3632" s="168"/>
      <c r="F3632" s="250"/>
    </row>
    <row r="3633" spans="1:15" ht="15" customHeight="1" x14ac:dyDescent="0.25">
      <c r="A3633" s="260" t="s">
        <v>5778</v>
      </c>
      <c r="B3633" s="245" t="s">
        <v>2108</v>
      </c>
      <c r="C3633" s="246" t="s">
        <v>5616</v>
      </c>
      <c r="D3633" s="246" t="s">
        <v>4713</v>
      </c>
      <c r="E3633" s="245"/>
      <c r="F3633" s="162">
        <v>15.06</v>
      </c>
      <c r="G3633" s="333">
        <f>ROUND(SUMIF(Anlagenbewegungsdaten!B:B,A3633,Anlagenbewegungsdaten!C:C),3)</f>
        <v>0</v>
      </c>
      <c r="H3633" s="334">
        <f>IF(ISBLANK(F3633),ROUND(SUMIF(Anlagenbewegungsdaten!B:B,A3633,Anlagenbewegungsdaten!D:D),2),ROUND(G3633*F3633%,2))</f>
        <v>0</v>
      </c>
      <c r="I3633" s="334">
        <f>ROUND((H3633-SUMIF(Anlagenbewegungsdaten!$B:$B,A3633,Anlagenbewegungsdaten!D:D)),3)</f>
        <v>0</v>
      </c>
      <c r="J3633" s="335" t="s">
        <v>5179</v>
      </c>
      <c r="K3633" s="335" t="s">
        <v>5193</v>
      </c>
      <c r="L3633" s="516">
        <v>12.21</v>
      </c>
      <c r="M3633" s="332">
        <f>ROUND(SUMIF(Anlagenbewegungsdaten_AV!B:B,A3633,Anlagenbewegungsdaten_AV!C:C),3)</f>
        <v>0</v>
      </c>
      <c r="N3633" s="330">
        <f>IF(ISBLANK(L3633),ROUND(SUMIF(Anlagenbewegungsdaten_AV!B:B,A3633,Anlagenbewegungsdaten_AV!D:D),2),ROUND(M3633*L3633%,2))</f>
        <v>0</v>
      </c>
      <c r="O3633" s="330">
        <f>ROUND(N3633-SUMIF(Anlagenbewegungsdaten_AV!B:B,A3633,Anlagenbewegungsdaten_AV!D:D),3)</f>
        <v>0</v>
      </c>
    </row>
    <row r="3634" spans="1:15" ht="15" customHeight="1" x14ac:dyDescent="0.25">
      <c r="A3634" s="260" t="s">
        <v>5779</v>
      </c>
      <c r="B3634" s="245" t="s">
        <v>2108</v>
      </c>
      <c r="C3634" s="246" t="s">
        <v>5616</v>
      </c>
      <c r="D3634" s="246" t="s">
        <v>5780</v>
      </c>
      <c r="E3634" s="245"/>
      <c r="F3634" s="162">
        <v>13.18</v>
      </c>
      <c r="G3634" s="333">
        <f>ROUND(SUMIF(Anlagenbewegungsdaten!B:B,A3634,Anlagenbewegungsdaten!C:C),3)</f>
        <v>0</v>
      </c>
      <c r="H3634" s="334">
        <f>IF(ISBLANK(F3634),ROUND(SUMIF(Anlagenbewegungsdaten!B:B,A3634,Anlagenbewegungsdaten!D:D),2),ROUND(G3634*F3634%,2))</f>
        <v>0</v>
      </c>
      <c r="I3634" s="334">
        <f>ROUND((H3634-SUMIF(Anlagenbewegungsdaten!$B:$B,A3634,Anlagenbewegungsdaten!D:D)),3)</f>
        <v>0</v>
      </c>
      <c r="J3634" s="335" t="s">
        <v>5179</v>
      </c>
      <c r="K3634" s="335" t="s">
        <v>5193</v>
      </c>
      <c r="L3634" s="516">
        <v>10.7</v>
      </c>
      <c r="M3634" s="332">
        <f>ROUND(SUMIF(Anlagenbewegungsdaten_AV!B:B,A3634,Anlagenbewegungsdaten_AV!C:C),3)</f>
        <v>0</v>
      </c>
      <c r="N3634" s="330">
        <f>IF(ISBLANK(L3634),ROUND(SUMIF(Anlagenbewegungsdaten_AV!B:B,A3634,Anlagenbewegungsdaten_AV!D:D),2),ROUND(M3634*L3634%,2))</f>
        <v>0</v>
      </c>
      <c r="O3634" s="330">
        <f>ROUND(N3634-SUMIF(Anlagenbewegungsdaten_AV!B:B,A3634,Anlagenbewegungsdaten_AV!D:D),3)</f>
        <v>0</v>
      </c>
    </row>
    <row r="3635" spans="1:15" ht="15" customHeight="1" x14ac:dyDescent="0.25">
      <c r="A3635" s="261"/>
      <c r="B3635" s="168"/>
      <c r="C3635" s="175"/>
      <c r="D3635" s="175"/>
      <c r="E3635" s="168"/>
      <c r="F3635" s="250"/>
    </row>
    <row r="3636" spans="1:15" ht="15" customHeight="1" x14ac:dyDescent="0.25">
      <c r="A3636" s="260" t="s">
        <v>6228</v>
      </c>
      <c r="B3636" s="245" t="s">
        <v>2108</v>
      </c>
      <c r="C3636" s="246" t="s">
        <v>6210</v>
      </c>
      <c r="D3636" s="246" t="s">
        <v>4713</v>
      </c>
      <c r="E3636" s="245"/>
      <c r="F3636" s="162">
        <v>15.06</v>
      </c>
      <c r="G3636" s="333">
        <f>ROUND(SUMIF(Anlagenbewegungsdaten!B:B,A3636,Anlagenbewegungsdaten!C:C),3)</f>
        <v>0</v>
      </c>
      <c r="H3636" s="334">
        <f>IF(ISBLANK(F3636),ROUND(SUMIF(Anlagenbewegungsdaten!B:B,A3636,Anlagenbewegungsdaten!D:D),2),ROUND(G3636*F3636%,2))</f>
        <v>0</v>
      </c>
      <c r="I3636" s="334">
        <f>ROUND((H3636-SUMIF(Anlagenbewegungsdaten!$B:$B,A3636,Anlagenbewegungsdaten!D:D)),3)</f>
        <v>0</v>
      </c>
      <c r="J3636" s="335" t="s">
        <v>5179</v>
      </c>
      <c r="K3636" s="335" t="s">
        <v>5193</v>
      </c>
      <c r="L3636" s="516">
        <v>12.21</v>
      </c>
      <c r="M3636" s="332">
        <f>ROUND(SUMIF(Anlagenbewegungsdaten_AV!B:B,A3636,Anlagenbewegungsdaten_AV!C:C),3)</f>
        <v>0</v>
      </c>
      <c r="N3636" s="330">
        <f>IF(ISBLANK(L3636),ROUND(SUMIF(Anlagenbewegungsdaten_AV!B:B,A3636,Anlagenbewegungsdaten_AV!D:D),2),ROUND(M3636*L3636%,2))</f>
        <v>0</v>
      </c>
      <c r="O3636" s="330">
        <f>ROUND(N3636-SUMIF(Anlagenbewegungsdaten_AV!B:B,A3636,Anlagenbewegungsdaten_AV!D:D),3)</f>
        <v>0</v>
      </c>
    </row>
    <row r="3637" spans="1:15" ht="15" customHeight="1" x14ac:dyDescent="0.25">
      <c r="A3637" s="260" t="s">
        <v>6229</v>
      </c>
      <c r="B3637" s="245" t="s">
        <v>2108</v>
      </c>
      <c r="C3637" s="246" t="s">
        <v>6210</v>
      </c>
      <c r="D3637" s="246" t="s">
        <v>5780</v>
      </c>
      <c r="E3637" s="245"/>
      <c r="F3637" s="162">
        <v>13.18</v>
      </c>
      <c r="G3637" s="333">
        <f>ROUND(SUMIF(Anlagenbewegungsdaten!B:B,A3637,Anlagenbewegungsdaten!C:C),3)</f>
        <v>0</v>
      </c>
      <c r="H3637" s="334">
        <f>IF(ISBLANK(F3637),ROUND(SUMIF(Anlagenbewegungsdaten!B:B,A3637,Anlagenbewegungsdaten!D:D),2),ROUND(G3637*F3637%,2))</f>
        <v>0</v>
      </c>
      <c r="I3637" s="334">
        <f>ROUND((H3637-SUMIF(Anlagenbewegungsdaten!$B:$B,A3637,Anlagenbewegungsdaten!D:D)),3)</f>
        <v>0</v>
      </c>
      <c r="J3637" s="335" t="s">
        <v>5179</v>
      </c>
      <c r="K3637" s="335" t="s">
        <v>5193</v>
      </c>
      <c r="L3637" s="516">
        <v>10.7</v>
      </c>
      <c r="M3637" s="332">
        <f>ROUND(SUMIF(Anlagenbewegungsdaten_AV!B:B,A3637,Anlagenbewegungsdaten_AV!C:C),3)</f>
        <v>0</v>
      </c>
      <c r="N3637" s="330">
        <f>IF(ISBLANK(L3637),ROUND(SUMIF(Anlagenbewegungsdaten_AV!B:B,A3637,Anlagenbewegungsdaten_AV!D:D),2),ROUND(M3637*L3637%,2))</f>
        <v>0</v>
      </c>
      <c r="O3637" s="330">
        <f>ROUND(N3637-SUMIF(Anlagenbewegungsdaten_AV!B:B,A3637,Anlagenbewegungsdaten_AV!D:D),3)</f>
        <v>0</v>
      </c>
    </row>
    <row r="3638" spans="1:15" ht="15" customHeight="1" x14ac:dyDescent="0.25">
      <c r="A3638" s="170"/>
      <c r="B3638" s="170"/>
      <c r="C3638" s="170"/>
      <c r="D3638" s="170"/>
      <c r="E3638" s="170"/>
      <c r="F3638" s="170"/>
    </row>
    <row r="3639" spans="1:15" ht="15.75" customHeight="1" x14ac:dyDescent="0.25">
      <c r="A3639" s="204" t="s">
        <v>4730</v>
      </c>
      <c r="B3639" s="168"/>
      <c r="C3639" s="167"/>
      <c r="D3639" s="168"/>
      <c r="E3639" s="167"/>
      <c r="F3639" s="251"/>
    </row>
    <row r="3640" spans="1:15" ht="15" customHeight="1" x14ac:dyDescent="0.25">
      <c r="A3640" s="197"/>
      <c r="B3640" s="198"/>
      <c r="C3640" s="199"/>
      <c r="D3640" s="199"/>
      <c r="E3640" s="199"/>
      <c r="F3640" s="200"/>
    </row>
    <row r="3641" spans="1:15" ht="15" customHeight="1" x14ac:dyDescent="0.25">
      <c r="A3641" s="266" t="s">
        <v>4731</v>
      </c>
      <c r="B3641" s="206" t="s">
        <v>2108</v>
      </c>
      <c r="C3641" s="207" t="s">
        <v>4052</v>
      </c>
      <c r="D3641" s="206" t="s">
        <v>4732</v>
      </c>
      <c r="E3641" s="206"/>
      <c r="F3641" s="299">
        <v>25</v>
      </c>
      <c r="G3641" s="333">
        <f>ROUND(SUMIF(Anlagenbewegungsdaten!B:B,A3641,Anlagenbewegungsdaten!C:C),3)</f>
        <v>0</v>
      </c>
      <c r="H3641" s="334">
        <f>IF(ISBLANK(F3641),ROUND(SUMIF(Anlagenbewegungsdaten!B:B,A3641,Anlagenbewegungsdaten!D:D),2),ROUND(G3641*F3641%,2))</f>
        <v>0</v>
      </c>
      <c r="I3641" s="334">
        <f>ROUND((H3641-SUMIF(Anlagenbewegungsdaten!$B:$B,A3641,Anlagenbewegungsdaten!D:D)),3)</f>
        <v>0</v>
      </c>
      <c r="J3641" s="335" t="s">
        <v>5179</v>
      </c>
      <c r="K3641" s="335" t="s">
        <v>5193</v>
      </c>
      <c r="L3641" s="516">
        <v>20</v>
      </c>
      <c r="M3641" s="332">
        <f>ROUND(SUMIF(Anlagenbewegungsdaten_AV!B:B,A3641,Anlagenbewegungsdaten_AV!C:C),3)</f>
        <v>0</v>
      </c>
      <c r="N3641" s="330">
        <f>IF(ISBLANK(L3641),ROUND(SUMIF(Anlagenbewegungsdaten_AV!B:B,A3641,Anlagenbewegungsdaten_AV!D:D),2),ROUND(M3641*L3641%,2))</f>
        <v>0</v>
      </c>
      <c r="O3641" s="330">
        <f>ROUND(N3641-SUMIF(Anlagenbewegungsdaten_AV!B:B,A3641,Anlagenbewegungsdaten_AV!D:D),3)</f>
        <v>0</v>
      </c>
    </row>
    <row r="3642" spans="1:15" ht="15" customHeight="1" x14ac:dyDescent="0.25">
      <c r="A3642" s="273"/>
      <c r="B3642" s="198"/>
      <c r="C3642" s="199"/>
      <c r="D3642" s="199"/>
      <c r="E3642" s="199"/>
      <c r="F3642" s="200"/>
    </row>
    <row r="3643" spans="1:15" ht="15" customHeight="1" x14ac:dyDescent="0.25">
      <c r="A3643" s="268" t="s">
        <v>5373</v>
      </c>
      <c r="B3643" s="236" t="s">
        <v>2108</v>
      </c>
      <c r="C3643" s="237" t="s">
        <v>5247</v>
      </c>
      <c r="D3643" s="236" t="s">
        <v>4732</v>
      </c>
      <c r="E3643" s="236"/>
      <c r="F3643" s="292">
        <v>24.5</v>
      </c>
      <c r="G3643" s="333">
        <f>ROUND(SUMIF(Anlagenbewegungsdaten!B:B,A3643,Anlagenbewegungsdaten!C:C),3)</f>
        <v>0</v>
      </c>
      <c r="H3643" s="334">
        <f>IF(ISBLANK(F3643),ROUND(SUMIF(Anlagenbewegungsdaten!B:B,A3643,Anlagenbewegungsdaten!D:D),2),ROUND(G3643*F3643%,2))</f>
        <v>0</v>
      </c>
      <c r="I3643" s="334">
        <f>ROUND((H3643-SUMIF(Anlagenbewegungsdaten!$B:$B,A3643,Anlagenbewegungsdaten!D:D)),3)</f>
        <v>0</v>
      </c>
      <c r="J3643" s="335" t="s">
        <v>5179</v>
      </c>
      <c r="K3643" s="335" t="s">
        <v>5193</v>
      </c>
      <c r="L3643" s="516">
        <v>19.600000000000001</v>
      </c>
      <c r="M3643" s="332">
        <f>ROUND(SUMIF(Anlagenbewegungsdaten_AV!B:B,A3643,Anlagenbewegungsdaten_AV!C:C),3)</f>
        <v>0</v>
      </c>
      <c r="N3643" s="330">
        <f>IF(ISBLANK(L3643),ROUND(SUMIF(Anlagenbewegungsdaten_AV!B:B,A3643,Anlagenbewegungsdaten_AV!D:D),2),ROUND(M3643*L3643%,2))</f>
        <v>0</v>
      </c>
      <c r="O3643" s="330">
        <f>ROUND(N3643-SUMIF(Anlagenbewegungsdaten_AV!B:B,A3643,Anlagenbewegungsdaten_AV!D:D),3)</f>
        <v>0</v>
      </c>
    </row>
    <row r="3644" spans="1:15" ht="15" customHeight="1" x14ac:dyDescent="0.25">
      <c r="A3644" s="273"/>
      <c r="B3644" s="198"/>
      <c r="C3644" s="199"/>
      <c r="D3644" s="199"/>
      <c r="E3644" s="199"/>
      <c r="F3644" s="200"/>
    </row>
    <row r="3645" spans="1:15" ht="15" customHeight="1" x14ac:dyDescent="0.25">
      <c r="A3645" s="268" t="s">
        <v>5781</v>
      </c>
      <c r="B3645" s="236" t="s">
        <v>2108</v>
      </c>
      <c r="C3645" s="237" t="s">
        <v>5593</v>
      </c>
      <c r="D3645" s="236" t="s">
        <v>4732</v>
      </c>
      <c r="E3645" s="236"/>
      <c r="F3645" s="292">
        <v>24.01</v>
      </c>
      <c r="G3645" s="333">
        <f>ROUND(SUMIF(Anlagenbewegungsdaten!B:B,A3645,Anlagenbewegungsdaten!C:C),3)</f>
        <v>0</v>
      </c>
      <c r="H3645" s="334">
        <f>IF(ISBLANK(F3645),ROUND(SUMIF(Anlagenbewegungsdaten!B:B,A3645,Anlagenbewegungsdaten!D:D),2),ROUND(G3645*F3645%,2))</f>
        <v>0</v>
      </c>
      <c r="I3645" s="334">
        <f>ROUND((H3645-SUMIF(Anlagenbewegungsdaten!$B:$B,A3645,Anlagenbewegungsdaten!D:D)),3)</f>
        <v>0</v>
      </c>
      <c r="J3645" s="335" t="s">
        <v>5179</v>
      </c>
      <c r="K3645" s="335" t="s">
        <v>5193</v>
      </c>
      <c r="L3645" s="516">
        <v>19.21</v>
      </c>
      <c r="M3645" s="332">
        <f>ROUND(SUMIF(Anlagenbewegungsdaten_AV!B:B,A3645,Anlagenbewegungsdaten_AV!C:C),3)</f>
        <v>0</v>
      </c>
      <c r="N3645" s="330">
        <f>IF(ISBLANK(L3645),ROUND(SUMIF(Anlagenbewegungsdaten_AV!B:B,A3645,Anlagenbewegungsdaten_AV!D:D),2),ROUND(M3645*L3645%,2))</f>
        <v>0</v>
      </c>
      <c r="O3645" s="330">
        <f>ROUND(N3645-SUMIF(Anlagenbewegungsdaten_AV!B:B,A3645,Anlagenbewegungsdaten_AV!D:D),3)</f>
        <v>0</v>
      </c>
    </row>
    <row r="3646" spans="1:15" ht="15" customHeight="1" x14ac:dyDescent="0.25">
      <c r="A3646" s="170"/>
      <c r="B3646" s="168"/>
      <c r="C3646" s="167"/>
      <c r="D3646" s="168"/>
      <c r="E3646" s="167"/>
      <c r="F3646" s="251"/>
    </row>
    <row r="3647" spans="1:15" ht="15.75" customHeight="1" x14ac:dyDescent="0.25">
      <c r="A3647" s="204" t="s">
        <v>5782</v>
      </c>
      <c r="B3647" s="202"/>
      <c r="C3647" s="203"/>
      <c r="D3647" s="202"/>
      <c r="E3647" s="203"/>
      <c r="F3647" s="298"/>
    </row>
    <row r="3648" spans="1:15" ht="15" customHeight="1" x14ac:dyDescent="0.25">
      <c r="A3648" s="170"/>
      <c r="B3648" s="168"/>
      <c r="C3648" s="175"/>
      <c r="D3648" s="175"/>
      <c r="E3648" s="168"/>
      <c r="F3648" s="250"/>
    </row>
    <row r="3649" spans="1:15" ht="15" customHeight="1" x14ac:dyDescent="0.25">
      <c r="A3649" s="260" t="s">
        <v>5783</v>
      </c>
      <c r="B3649" s="245" t="s">
        <v>2108</v>
      </c>
      <c r="C3649" s="246" t="s">
        <v>5616</v>
      </c>
      <c r="D3649" s="246" t="s">
        <v>4732</v>
      </c>
      <c r="E3649" s="245"/>
      <c r="F3649" s="162">
        <v>23.53</v>
      </c>
      <c r="G3649" s="333">
        <f>ROUND(SUMIF(Anlagenbewegungsdaten!B:B,A3649,Anlagenbewegungsdaten!C:C),3)</f>
        <v>0</v>
      </c>
      <c r="H3649" s="334">
        <f>IF(ISBLANK(F3649),ROUND(SUMIF(Anlagenbewegungsdaten!B:B,A3649,Anlagenbewegungsdaten!D:D),2),ROUND(G3649*F3649%,2))</f>
        <v>0</v>
      </c>
      <c r="I3649" s="334">
        <f>ROUND((H3649-SUMIF(Anlagenbewegungsdaten!$B:$B,A3649,Anlagenbewegungsdaten!D:D)),3)</f>
        <v>0</v>
      </c>
      <c r="J3649" s="335" t="s">
        <v>5179</v>
      </c>
      <c r="K3649" s="335" t="s">
        <v>5193</v>
      </c>
      <c r="L3649" s="516">
        <v>18.98</v>
      </c>
      <c r="M3649" s="332">
        <f>ROUND(SUMIF(Anlagenbewegungsdaten_AV!B:B,A3649,Anlagenbewegungsdaten_AV!C:C),3)</f>
        <v>0</v>
      </c>
      <c r="N3649" s="330">
        <f>IF(ISBLANK(L3649),ROUND(SUMIF(Anlagenbewegungsdaten_AV!B:B,A3649,Anlagenbewegungsdaten_AV!D:D),2),ROUND(M3649*L3649%,2))</f>
        <v>0</v>
      </c>
      <c r="O3649" s="330">
        <f>ROUND(N3649-SUMIF(Anlagenbewegungsdaten_AV!B:B,A3649,Anlagenbewegungsdaten_AV!D:D),3)</f>
        <v>0</v>
      </c>
    </row>
    <row r="3650" spans="1:15" ht="15" customHeight="1" x14ac:dyDescent="0.25">
      <c r="A3650" s="261"/>
      <c r="B3650" s="168"/>
      <c r="C3650" s="167"/>
      <c r="D3650" s="168"/>
      <c r="E3650" s="167"/>
      <c r="F3650" s="251"/>
    </row>
    <row r="3651" spans="1:15" ht="15" customHeight="1" x14ac:dyDescent="0.25">
      <c r="A3651" s="260" t="s">
        <v>6230</v>
      </c>
      <c r="B3651" s="245" t="s">
        <v>2108</v>
      </c>
      <c r="C3651" s="246" t="s">
        <v>6210</v>
      </c>
      <c r="D3651" s="246" t="s">
        <v>4732</v>
      </c>
      <c r="E3651" s="245"/>
      <c r="F3651" s="162">
        <v>23.53</v>
      </c>
      <c r="G3651" s="333">
        <f>ROUND(SUMIF(Anlagenbewegungsdaten!B:B,A3651,Anlagenbewegungsdaten!C:C),3)</f>
        <v>0</v>
      </c>
      <c r="H3651" s="334">
        <f>IF(ISBLANK(F3651),ROUND(SUMIF(Anlagenbewegungsdaten!B:B,A3651,Anlagenbewegungsdaten!D:D),2),ROUND(G3651*F3651%,2))</f>
        <v>0</v>
      </c>
      <c r="I3651" s="334">
        <f>ROUND((H3651-SUMIF(Anlagenbewegungsdaten!$B:$B,A3651,Anlagenbewegungsdaten!D:D)),3)</f>
        <v>0</v>
      </c>
      <c r="J3651" s="335" t="s">
        <v>5179</v>
      </c>
      <c r="K3651" s="335" t="s">
        <v>5193</v>
      </c>
      <c r="L3651" s="516">
        <v>18.98</v>
      </c>
      <c r="M3651" s="332">
        <f>ROUND(SUMIF(Anlagenbewegungsdaten_AV!B:B,A3651,Anlagenbewegungsdaten_AV!C:C),3)</f>
        <v>0</v>
      </c>
      <c r="N3651" s="330">
        <f>IF(ISBLANK(L3651),ROUND(SUMIF(Anlagenbewegungsdaten_AV!B:B,A3651,Anlagenbewegungsdaten_AV!D:D),2),ROUND(M3651*L3651%,2))</f>
        <v>0</v>
      </c>
      <c r="O3651" s="330">
        <f>ROUND(N3651-SUMIF(Anlagenbewegungsdaten_AV!B:B,A3651,Anlagenbewegungsdaten_AV!D:D),3)</f>
        <v>0</v>
      </c>
    </row>
    <row r="3652" spans="1:15" ht="15" customHeight="1" x14ac:dyDescent="0.25">
      <c r="A3652" s="170"/>
      <c r="B3652" s="168"/>
      <c r="C3652" s="167"/>
      <c r="D3652" s="168"/>
      <c r="E3652" s="167"/>
      <c r="F3652" s="251"/>
    </row>
    <row r="3653" spans="1:15" ht="23.25" customHeight="1" x14ac:dyDescent="0.35">
      <c r="A3653" s="185" t="s">
        <v>1487</v>
      </c>
      <c r="B3653" s="180"/>
      <c r="C3653" s="180"/>
      <c r="D3653" s="180"/>
      <c r="E3653" s="180"/>
      <c r="F3653" s="187"/>
    </row>
    <row r="3654" spans="1:15" ht="15" customHeight="1" x14ac:dyDescent="0.25">
      <c r="A3654" s="262" t="s">
        <v>1001</v>
      </c>
      <c r="B3654" s="167" t="s">
        <v>1002</v>
      </c>
      <c r="C3654" s="167" t="s">
        <v>4039</v>
      </c>
      <c r="D3654" s="167" t="s">
        <v>2409</v>
      </c>
      <c r="E3654" s="167"/>
      <c r="F3654" s="251">
        <v>7.67</v>
      </c>
      <c r="G3654" s="333">
        <f>ROUND(SUMIF(Anlagenbewegungsdaten!B:B,A3654,Anlagenbewegungsdaten!C:C),3)</f>
        <v>0</v>
      </c>
      <c r="H3654" s="334">
        <f>IF(ISBLANK(F3654),ROUND(SUMIF(Anlagenbewegungsdaten!B:B,A3654,Anlagenbewegungsdaten!D:D),2),ROUND(G3654*F3654%,2))</f>
        <v>0</v>
      </c>
      <c r="I3654" s="334">
        <f>ROUND((H3654-SUMIF(Anlagenbewegungsdaten!$B:$B,A3654,Anlagenbewegungsdaten!D:D)),3)</f>
        <v>0</v>
      </c>
      <c r="J3654" s="335" t="s">
        <v>5179</v>
      </c>
      <c r="K3654" s="335" t="s">
        <v>5194</v>
      </c>
      <c r="L3654" s="516">
        <v>6.14</v>
      </c>
      <c r="M3654" s="332">
        <f>ROUND(SUMIF(Anlagenbewegungsdaten_AV!B:B,A3654,Anlagenbewegungsdaten_AV!C:C),3)</f>
        <v>0</v>
      </c>
      <c r="N3654" s="330">
        <f>IF(ISBLANK(L3654),ROUND(SUMIF(Anlagenbewegungsdaten_AV!B:B,A3654,Anlagenbewegungsdaten_AV!D:D),2),ROUND(M3654*L3654%,2))</f>
        <v>0</v>
      </c>
      <c r="O3654" s="330">
        <f>ROUND(N3654-SUMIF(Anlagenbewegungsdaten_AV!B:B,A3654,Anlagenbewegungsdaten_AV!D:D),3)</f>
        <v>0</v>
      </c>
    </row>
    <row r="3655" spans="1:15" ht="15" customHeight="1" x14ac:dyDescent="0.25">
      <c r="A3655" s="262" t="s">
        <v>1003</v>
      </c>
      <c r="B3655" s="167" t="s">
        <v>1002</v>
      </c>
      <c r="C3655" s="167" t="s">
        <v>4039</v>
      </c>
      <c r="D3655" s="167" t="s">
        <v>2411</v>
      </c>
      <c r="E3655" s="167"/>
      <c r="F3655" s="251">
        <v>6.65</v>
      </c>
      <c r="G3655" s="333">
        <f>ROUND(SUMIF(Anlagenbewegungsdaten!B:B,A3655,Anlagenbewegungsdaten!C:C),3)</f>
        <v>0</v>
      </c>
      <c r="H3655" s="334">
        <f>IF(ISBLANK(F3655),ROUND(SUMIF(Anlagenbewegungsdaten!B:B,A3655,Anlagenbewegungsdaten!D:D),2),ROUND(G3655*F3655%,2))</f>
        <v>0</v>
      </c>
      <c r="I3655" s="334">
        <f>ROUND((H3655-SUMIF(Anlagenbewegungsdaten!$B:$B,A3655,Anlagenbewegungsdaten!D:D)),3)</f>
        <v>0</v>
      </c>
      <c r="J3655" s="335" t="s">
        <v>5179</v>
      </c>
      <c r="K3655" s="335" t="s">
        <v>5194</v>
      </c>
      <c r="L3655" s="516">
        <v>5.32</v>
      </c>
      <c r="M3655" s="332">
        <f>ROUND(SUMIF(Anlagenbewegungsdaten_AV!B:B,A3655,Anlagenbewegungsdaten_AV!C:C),3)</f>
        <v>0</v>
      </c>
      <c r="N3655" s="330">
        <f>IF(ISBLANK(L3655),ROUND(SUMIF(Anlagenbewegungsdaten_AV!B:B,A3655,Anlagenbewegungsdaten_AV!D:D),2),ROUND(M3655*L3655%,2))</f>
        <v>0</v>
      </c>
      <c r="O3655" s="330">
        <f>ROUND(N3655-SUMIF(Anlagenbewegungsdaten_AV!B:B,A3655,Anlagenbewegungsdaten_AV!D:D),3)</f>
        <v>0</v>
      </c>
    </row>
    <row r="3656" spans="1:15" ht="15" customHeight="1" x14ac:dyDescent="0.25">
      <c r="A3656" s="262"/>
      <c r="B3656" s="167"/>
      <c r="C3656" s="167"/>
      <c r="D3656" s="167"/>
      <c r="E3656" s="167"/>
      <c r="F3656" s="251"/>
    </row>
    <row r="3657" spans="1:15" ht="15" customHeight="1" x14ac:dyDescent="0.25">
      <c r="A3657" s="262" t="s">
        <v>1004</v>
      </c>
      <c r="B3657" s="167" t="s">
        <v>1002</v>
      </c>
      <c r="C3657" s="167" t="s">
        <v>4040</v>
      </c>
      <c r="D3657" s="167" t="s">
        <v>2409</v>
      </c>
      <c r="E3657" s="167"/>
      <c r="F3657" s="251">
        <v>7.67</v>
      </c>
      <c r="G3657" s="333">
        <f>ROUND(SUMIF(Anlagenbewegungsdaten!B:B,A3657,Anlagenbewegungsdaten!C:C),3)</f>
        <v>0</v>
      </c>
      <c r="H3657" s="334">
        <f>IF(ISBLANK(F3657),ROUND(SUMIF(Anlagenbewegungsdaten!B:B,A3657,Anlagenbewegungsdaten!D:D),2),ROUND(G3657*F3657%,2))</f>
        <v>0</v>
      </c>
      <c r="I3657" s="334">
        <f>ROUND((H3657-SUMIF(Anlagenbewegungsdaten!$B:$B,A3657,Anlagenbewegungsdaten!D:D)),3)</f>
        <v>0</v>
      </c>
      <c r="J3657" s="335" t="s">
        <v>5179</v>
      </c>
      <c r="K3657" s="335" t="s">
        <v>5194</v>
      </c>
      <c r="L3657" s="516">
        <v>6.14</v>
      </c>
      <c r="M3657" s="332">
        <f>ROUND(SUMIF(Anlagenbewegungsdaten_AV!B:B,A3657,Anlagenbewegungsdaten_AV!C:C),3)</f>
        <v>0</v>
      </c>
      <c r="N3657" s="330">
        <f>IF(ISBLANK(L3657),ROUND(SUMIF(Anlagenbewegungsdaten_AV!B:B,A3657,Anlagenbewegungsdaten_AV!D:D),2),ROUND(M3657*L3657%,2))</f>
        <v>0</v>
      </c>
      <c r="O3657" s="330">
        <f>ROUND(N3657-SUMIF(Anlagenbewegungsdaten_AV!B:B,A3657,Anlagenbewegungsdaten_AV!D:D),3)</f>
        <v>0</v>
      </c>
    </row>
    <row r="3658" spans="1:15" ht="15" customHeight="1" x14ac:dyDescent="0.25">
      <c r="A3658" s="262" t="s">
        <v>1005</v>
      </c>
      <c r="B3658" s="167" t="s">
        <v>1002</v>
      </c>
      <c r="C3658" s="167" t="s">
        <v>4040</v>
      </c>
      <c r="D3658" s="167" t="s">
        <v>2411</v>
      </c>
      <c r="E3658" s="167"/>
      <c r="F3658" s="251">
        <v>6.65</v>
      </c>
      <c r="G3658" s="333">
        <f>ROUND(SUMIF(Anlagenbewegungsdaten!B:B,A3658,Anlagenbewegungsdaten!C:C),3)</f>
        <v>0</v>
      </c>
      <c r="H3658" s="334">
        <f>IF(ISBLANK(F3658),ROUND(SUMIF(Anlagenbewegungsdaten!B:B,A3658,Anlagenbewegungsdaten!D:D),2),ROUND(G3658*F3658%,2))</f>
        <v>0</v>
      </c>
      <c r="I3658" s="334">
        <f>ROUND((H3658-SUMIF(Anlagenbewegungsdaten!$B:$B,A3658,Anlagenbewegungsdaten!D:D)),3)</f>
        <v>0</v>
      </c>
      <c r="J3658" s="335" t="s">
        <v>5179</v>
      </c>
      <c r="K3658" s="335" t="s">
        <v>5194</v>
      </c>
      <c r="L3658" s="516">
        <v>5.32</v>
      </c>
      <c r="M3658" s="332">
        <f>ROUND(SUMIF(Anlagenbewegungsdaten_AV!B:B,A3658,Anlagenbewegungsdaten_AV!C:C),3)</f>
        <v>0</v>
      </c>
      <c r="N3658" s="330">
        <f>IF(ISBLANK(L3658),ROUND(SUMIF(Anlagenbewegungsdaten_AV!B:B,A3658,Anlagenbewegungsdaten_AV!D:D),2),ROUND(M3658*L3658%,2))</f>
        <v>0</v>
      </c>
      <c r="O3658" s="330">
        <f>ROUND(N3658-SUMIF(Anlagenbewegungsdaten_AV!B:B,A3658,Anlagenbewegungsdaten_AV!D:D),3)</f>
        <v>0</v>
      </c>
    </row>
    <row r="3659" spans="1:15" ht="15" customHeight="1" x14ac:dyDescent="0.25">
      <c r="A3659" s="262"/>
      <c r="B3659" s="167"/>
      <c r="C3659" s="167"/>
      <c r="D3659" s="167"/>
      <c r="E3659" s="167"/>
      <c r="F3659" s="251"/>
    </row>
    <row r="3660" spans="1:15" ht="15" customHeight="1" x14ac:dyDescent="0.25">
      <c r="A3660" s="262" t="s">
        <v>1006</v>
      </c>
      <c r="B3660" s="167" t="s">
        <v>1002</v>
      </c>
      <c r="C3660" s="167" t="s">
        <v>4041</v>
      </c>
      <c r="D3660" s="167" t="s">
        <v>2409</v>
      </c>
      <c r="E3660" s="167"/>
      <c r="F3660" s="251">
        <v>7.67</v>
      </c>
      <c r="G3660" s="333">
        <f>ROUND(SUMIF(Anlagenbewegungsdaten!B:B,A3660,Anlagenbewegungsdaten!C:C),3)</f>
        <v>0</v>
      </c>
      <c r="H3660" s="334">
        <f>IF(ISBLANK(F3660),ROUND(SUMIF(Anlagenbewegungsdaten!B:B,A3660,Anlagenbewegungsdaten!D:D),2),ROUND(G3660*F3660%,2))</f>
        <v>0</v>
      </c>
      <c r="I3660" s="334">
        <f>ROUND((H3660-SUMIF(Anlagenbewegungsdaten!$B:$B,A3660,Anlagenbewegungsdaten!D:D)),3)</f>
        <v>0</v>
      </c>
      <c r="J3660" s="335" t="s">
        <v>5179</v>
      </c>
      <c r="K3660" s="335" t="s">
        <v>5194</v>
      </c>
      <c r="L3660" s="516">
        <v>6.14</v>
      </c>
      <c r="M3660" s="332">
        <f>ROUND(SUMIF(Anlagenbewegungsdaten_AV!B:B,A3660,Anlagenbewegungsdaten_AV!C:C),3)</f>
        <v>0</v>
      </c>
      <c r="N3660" s="330">
        <f>IF(ISBLANK(L3660),ROUND(SUMIF(Anlagenbewegungsdaten_AV!B:B,A3660,Anlagenbewegungsdaten_AV!D:D),2),ROUND(M3660*L3660%,2))</f>
        <v>0</v>
      </c>
      <c r="O3660" s="330">
        <f>ROUND(N3660-SUMIF(Anlagenbewegungsdaten_AV!B:B,A3660,Anlagenbewegungsdaten_AV!D:D),3)</f>
        <v>0</v>
      </c>
    </row>
    <row r="3661" spans="1:15" ht="15" customHeight="1" x14ac:dyDescent="0.25">
      <c r="A3661" s="262" t="s">
        <v>1007</v>
      </c>
      <c r="B3661" s="167" t="s">
        <v>1002</v>
      </c>
      <c r="C3661" s="167" t="s">
        <v>4041</v>
      </c>
      <c r="D3661" s="167" t="s">
        <v>2411</v>
      </c>
      <c r="E3661" s="167"/>
      <c r="F3661" s="251">
        <v>6.65</v>
      </c>
      <c r="G3661" s="333">
        <f>ROUND(SUMIF(Anlagenbewegungsdaten!B:B,A3661,Anlagenbewegungsdaten!C:C),3)</f>
        <v>0</v>
      </c>
      <c r="H3661" s="334">
        <f>IF(ISBLANK(F3661),ROUND(SUMIF(Anlagenbewegungsdaten!B:B,A3661,Anlagenbewegungsdaten!D:D),2),ROUND(G3661*F3661%,2))</f>
        <v>0</v>
      </c>
      <c r="I3661" s="334">
        <f>ROUND((H3661-SUMIF(Anlagenbewegungsdaten!$B:$B,A3661,Anlagenbewegungsdaten!D:D)),3)</f>
        <v>0</v>
      </c>
      <c r="J3661" s="335" t="s">
        <v>5179</v>
      </c>
      <c r="K3661" s="335" t="s">
        <v>5194</v>
      </c>
      <c r="L3661" s="516">
        <v>5.32</v>
      </c>
      <c r="M3661" s="332">
        <f>ROUND(SUMIF(Anlagenbewegungsdaten_AV!B:B,A3661,Anlagenbewegungsdaten_AV!C:C),3)</f>
        <v>0</v>
      </c>
      <c r="N3661" s="330">
        <f>IF(ISBLANK(L3661),ROUND(SUMIF(Anlagenbewegungsdaten_AV!B:B,A3661,Anlagenbewegungsdaten_AV!D:D),2),ROUND(M3661*L3661%,2))</f>
        <v>0</v>
      </c>
      <c r="O3661" s="330">
        <f>ROUND(N3661-SUMIF(Anlagenbewegungsdaten_AV!B:B,A3661,Anlagenbewegungsdaten_AV!D:D),3)</f>
        <v>0</v>
      </c>
    </row>
    <row r="3662" spans="1:15" ht="15" customHeight="1" x14ac:dyDescent="0.25">
      <c r="A3662" s="262"/>
      <c r="B3662" s="167"/>
      <c r="C3662" s="167"/>
      <c r="D3662" s="167"/>
      <c r="E3662" s="167"/>
      <c r="F3662" s="251"/>
    </row>
    <row r="3663" spans="1:15" ht="15" customHeight="1" x14ac:dyDescent="0.25">
      <c r="A3663" s="262" t="s">
        <v>1008</v>
      </c>
      <c r="B3663" s="167" t="s">
        <v>1002</v>
      </c>
      <c r="C3663" s="167" t="s">
        <v>4042</v>
      </c>
      <c r="D3663" s="167" t="s">
        <v>2409</v>
      </c>
      <c r="E3663" s="167"/>
      <c r="F3663" s="251">
        <v>7.67</v>
      </c>
      <c r="G3663" s="333">
        <f>ROUND(SUMIF(Anlagenbewegungsdaten!B:B,A3663,Anlagenbewegungsdaten!C:C),3)</f>
        <v>0</v>
      </c>
      <c r="H3663" s="334">
        <f>IF(ISBLANK(F3663),ROUND(SUMIF(Anlagenbewegungsdaten!B:B,A3663,Anlagenbewegungsdaten!D:D),2),ROUND(G3663*F3663%,2))</f>
        <v>0</v>
      </c>
      <c r="I3663" s="334">
        <f>ROUND((H3663-SUMIF(Anlagenbewegungsdaten!$B:$B,A3663,Anlagenbewegungsdaten!D:D)),3)</f>
        <v>0</v>
      </c>
      <c r="J3663" s="335" t="s">
        <v>5179</v>
      </c>
      <c r="K3663" s="335" t="s">
        <v>5194</v>
      </c>
      <c r="L3663" s="516">
        <v>6.14</v>
      </c>
      <c r="M3663" s="332">
        <f>ROUND(SUMIF(Anlagenbewegungsdaten_AV!B:B,A3663,Anlagenbewegungsdaten_AV!C:C),3)</f>
        <v>0</v>
      </c>
      <c r="N3663" s="330">
        <f>IF(ISBLANK(L3663),ROUND(SUMIF(Anlagenbewegungsdaten_AV!B:B,A3663,Anlagenbewegungsdaten_AV!D:D),2),ROUND(M3663*L3663%,2))</f>
        <v>0</v>
      </c>
      <c r="O3663" s="330">
        <f>ROUND(N3663-SUMIF(Anlagenbewegungsdaten_AV!B:B,A3663,Anlagenbewegungsdaten_AV!D:D),3)</f>
        <v>0</v>
      </c>
    </row>
    <row r="3664" spans="1:15" ht="15" customHeight="1" x14ac:dyDescent="0.25">
      <c r="A3664" s="262" t="s">
        <v>1009</v>
      </c>
      <c r="B3664" s="167" t="s">
        <v>1002</v>
      </c>
      <c r="C3664" s="167" t="s">
        <v>4042</v>
      </c>
      <c r="D3664" s="167" t="s">
        <v>2411</v>
      </c>
      <c r="E3664" s="167"/>
      <c r="F3664" s="251">
        <v>6.65</v>
      </c>
      <c r="G3664" s="333">
        <f>ROUND(SUMIF(Anlagenbewegungsdaten!B:B,A3664,Anlagenbewegungsdaten!C:C),3)</f>
        <v>0</v>
      </c>
      <c r="H3664" s="334">
        <f>IF(ISBLANK(F3664),ROUND(SUMIF(Anlagenbewegungsdaten!B:B,A3664,Anlagenbewegungsdaten!D:D),2),ROUND(G3664*F3664%,2))</f>
        <v>0</v>
      </c>
      <c r="I3664" s="334">
        <f>ROUND((H3664-SUMIF(Anlagenbewegungsdaten!$B:$B,A3664,Anlagenbewegungsdaten!D:D)),3)</f>
        <v>0</v>
      </c>
      <c r="J3664" s="335" t="s">
        <v>5179</v>
      </c>
      <c r="K3664" s="335" t="s">
        <v>5194</v>
      </c>
      <c r="L3664" s="516">
        <v>5.32</v>
      </c>
      <c r="M3664" s="332">
        <f>ROUND(SUMIF(Anlagenbewegungsdaten_AV!B:B,A3664,Anlagenbewegungsdaten_AV!C:C),3)</f>
        <v>0</v>
      </c>
      <c r="N3664" s="330">
        <f>IF(ISBLANK(L3664),ROUND(SUMIF(Anlagenbewegungsdaten_AV!B:B,A3664,Anlagenbewegungsdaten_AV!D:D),2),ROUND(M3664*L3664%,2))</f>
        <v>0</v>
      </c>
      <c r="O3664" s="330">
        <f>ROUND(N3664-SUMIF(Anlagenbewegungsdaten_AV!B:B,A3664,Anlagenbewegungsdaten_AV!D:D),3)</f>
        <v>0</v>
      </c>
    </row>
    <row r="3665" spans="1:15" ht="15" customHeight="1" x14ac:dyDescent="0.25">
      <c r="A3665" s="262"/>
      <c r="B3665" s="167"/>
      <c r="C3665" s="167"/>
      <c r="D3665" s="167"/>
      <c r="E3665" s="167"/>
      <c r="F3665" s="251"/>
    </row>
    <row r="3666" spans="1:15" ht="15" customHeight="1" x14ac:dyDescent="0.25">
      <c r="A3666" s="262" t="s">
        <v>1010</v>
      </c>
      <c r="B3666" s="167" t="s">
        <v>1002</v>
      </c>
      <c r="C3666" s="167" t="s">
        <v>4043</v>
      </c>
      <c r="D3666" s="167" t="s">
        <v>2409</v>
      </c>
      <c r="E3666" s="167"/>
      <c r="F3666" s="251">
        <v>7.67</v>
      </c>
      <c r="G3666" s="333">
        <f>ROUND(SUMIF(Anlagenbewegungsdaten!B:B,A3666,Anlagenbewegungsdaten!C:C),3)</f>
        <v>0</v>
      </c>
      <c r="H3666" s="334">
        <f>IF(ISBLANK(F3666),ROUND(SUMIF(Anlagenbewegungsdaten!B:B,A3666,Anlagenbewegungsdaten!D:D),2),ROUND(G3666*F3666%,2))</f>
        <v>0</v>
      </c>
      <c r="I3666" s="334">
        <f>ROUND((H3666-SUMIF(Anlagenbewegungsdaten!$B:$B,A3666,Anlagenbewegungsdaten!D:D)),3)</f>
        <v>0</v>
      </c>
      <c r="J3666" s="335" t="s">
        <v>5179</v>
      </c>
      <c r="K3666" s="335" t="s">
        <v>5194</v>
      </c>
      <c r="L3666" s="516">
        <v>6.14</v>
      </c>
      <c r="M3666" s="332">
        <f>ROUND(SUMIF(Anlagenbewegungsdaten_AV!B:B,A3666,Anlagenbewegungsdaten_AV!C:C),3)</f>
        <v>0</v>
      </c>
      <c r="N3666" s="330">
        <f>IF(ISBLANK(L3666),ROUND(SUMIF(Anlagenbewegungsdaten_AV!B:B,A3666,Anlagenbewegungsdaten_AV!D:D),2),ROUND(M3666*L3666%,2))</f>
        <v>0</v>
      </c>
      <c r="O3666" s="330">
        <f>ROUND(N3666-SUMIF(Anlagenbewegungsdaten_AV!B:B,A3666,Anlagenbewegungsdaten_AV!D:D),3)</f>
        <v>0</v>
      </c>
    </row>
    <row r="3667" spans="1:15" ht="15" customHeight="1" x14ac:dyDescent="0.25">
      <c r="A3667" s="262" t="s">
        <v>1011</v>
      </c>
      <c r="B3667" s="167" t="s">
        <v>1002</v>
      </c>
      <c r="C3667" s="167" t="s">
        <v>4043</v>
      </c>
      <c r="D3667" s="167" t="s">
        <v>2411</v>
      </c>
      <c r="E3667" s="167"/>
      <c r="F3667" s="251">
        <v>6.65</v>
      </c>
      <c r="G3667" s="333">
        <f>ROUND(SUMIF(Anlagenbewegungsdaten!B:B,A3667,Anlagenbewegungsdaten!C:C),3)</f>
        <v>0</v>
      </c>
      <c r="H3667" s="334">
        <f>IF(ISBLANK(F3667),ROUND(SUMIF(Anlagenbewegungsdaten!B:B,A3667,Anlagenbewegungsdaten!D:D),2),ROUND(G3667*F3667%,2))</f>
        <v>0</v>
      </c>
      <c r="I3667" s="334">
        <f>ROUND((H3667-SUMIF(Anlagenbewegungsdaten!$B:$B,A3667,Anlagenbewegungsdaten!D:D)),3)</f>
        <v>0</v>
      </c>
      <c r="J3667" s="335" t="s">
        <v>5179</v>
      </c>
      <c r="K3667" s="335" t="s">
        <v>5194</v>
      </c>
      <c r="L3667" s="516">
        <v>5.32</v>
      </c>
      <c r="M3667" s="332">
        <f>ROUND(SUMIF(Anlagenbewegungsdaten_AV!B:B,A3667,Anlagenbewegungsdaten_AV!C:C),3)</f>
        <v>0</v>
      </c>
      <c r="N3667" s="330">
        <f>IF(ISBLANK(L3667),ROUND(SUMIF(Anlagenbewegungsdaten_AV!B:B,A3667,Anlagenbewegungsdaten_AV!D:D),2),ROUND(M3667*L3667%,2))</f>
        <v>0</v>
      </c>
      <c r="O3667" s="330">
        <f>ROUND(N3667-SUMIF(Anlagenbewegungsdaten_AV!B:B,A3667,Anlagenbewegungsdaten_AV!D:D),3)</f>
        <v>0</v>
      </c>
    </row>
    <row r="3668" spans="1:15" ht="15" customHeight="1" x14ac:dyDescent="0.25">
      <c r="A3668" s="262" t="s">
        <v>1012</v>
      </c>
      <c r="B3668" s="167" t="s">
        <v>1002</v>
      </c>
      <c r="C3668" s="167" t="s">
        <v>4043</v>
      </c>
      <c r="D3668" s="168" t="s">
        <v>1013</v>
      </c>
      <c r="E3668" s="167"/>
      <c r="F3668" s="251">
        <v>6.65</v>
      </c>
      <c r="G3668" s="333">
        <f>ROUND(SUMIF(Anlagenbewegungsdaten!B:B,A3668,Anlagenbewegungsdaten!C:C),3)</f>
        <v>0</v>
      </c>
      <c r="H3668" s="334">
        <f>IF(ISBLANK(F3668),ROUND(SUMIF(Anlagenbewegungsdaten!B:B,A3668,Anlagenbewegungsdaten!D:D),2),ROUND(G3668*F3668%,2))</f>
        <v>0</v>
      </c>
      <c r="I3668" s="334">
        <f>ROUND((H3668-SUMIF(Anlagenbewegungsdaten!$B:$B,A3668,Anlagenbewegungsdaten!D:D)),3)</f>
        <v>0</v>
      </c>
      <c r="J3668" s="335" t="s">
        <v>5179</v>
      </c>
      <c r="K3668" s="335" t="s">
        <v>5194</v>
      </c>
      <c r="L3668" s="516">
        <v>5.32</v>
      </c>
      <c r="M3668" s="332">
        <f>ROUND(SUMIF(Anlagenbewegungsdaten_AV!B:B,A3668,Anlagenbewegungsdaten_AV!C:C),3)</f>
        <v>0</v>
      </c>
      <c r="N3668" s="330">
        <f>IF(ISBLANK(L3668),ROUND(SUMIF(Anlagenbewegungsdaten_AV!B:B,A3668,Anlagenbewegungsdaten_AV!D:D),2),ROUND(M3668*L3668%,2))</f>
        <v>0</v>
      </c>
      <c r="O3668" s="330">
        <f>ROUND(N3668-SUMIF(Anlagenbewegungsdaten_AV!B:B,A3668,Anlagenbewegungsdaten_AV!D:D),3)</f>
        <v>0</v>
      </c>
    </row>
    <row r="3669" spans="1:15" ht="15" customHeight="1" x14ac:dyDescent="0.25">
      <c r="A3669" s="262" t="s">
        <v>1014</v>
      </c>
      <c r="B3669" s="167" t="s">
        <v>1002</v>
      </c>
      <c r="C3669" s="167" t="s">
        <v>4043</v>
      </c>
      <c r="D3669" s="168" t="s">
        <v>1015</v>
      </c>
      <c r="E3669" s="167"/>
      <c r="F3669" s="251">
        <v>9.67</v>
      </c>
      <c r="G3669" s="333">
        <f>ROUND(SUMIF(Anlagenbewegungsdaten!B:B,A3669,Anlagenbewegungsdaten!C:C),3)</f>
        <v>0</v>
      </c>
      <c r="H3669" s="334">
        <f>IF(ISBLANK(F3669),ROUND(SUMIF(Anlagenbewegungsdaten!B:B,A3669,Anlagenbewegungsdaten!D:D),2),ROUND(G3669*F3669%,2))</f>
        <v>0</v>
      </c>
      <c r="I3669" s="334">
        <f>ROUND((H3669-SUMIF(Anlagenbewegungsdaten!$B:$B,A3669,Anlagenbewegungsdaten!D:D)),3)</f>
        <v>0</v>
      </c>
      <c r="J3669" s="335" t="s">
        <v>5179</v>
      </c>
      <c r="K3669" s="335" t="s">
        <v>5194</v>
      </c>
      <c r="L3669" s="516">
        <v>7.74</v>
      </c>
      <c r="M3669" s="332">
        <f>ROUND(SUMIF(Anlagenbewegungsdaten_AV!B:B,A3669,Anlagenbewegungsdaten_AV!C:C),3)</f>
        <v>0</v>
      </c>
      <c r="N3669" s="330">
        <f>IF(ISBLANK(L3669),ROUND(SUMIF(Anlagenbewegungsdaten_AV!B:B,A3669,Anlagenbewegungsdaten_AV!D:D),2),ROUND(M3669*L3669%,2))</f>
        <v>0</v>
      </c>
      <c r="O3669" s="330">
        <f>ROUND(N3669-SUMIF(Anlagenbewegungsdaten_AV!B:B,A3669,Anlagenbewegungsdaten_AV!D:D),3)</f>
        <v>0</v>
      </c>
    </row>
    <row r="3670" spans="1:15" ht="15" customHeight="1" x14ac:dyDescent="0.25">
      <c r="A3670" s="262" t="s">
        <v>1016</v>
      </c>
      <c r="B3670" s="167" t="s">
        <v>1002</v>
      </c>
      <c r="C3670" s="167" t="s">
        <v>4043</v>
      </c>
      <c r="D3670" s="168" t="s">
        <v>1017</v>
      </c>
      <c r="E3670" s="167"/>
      <c r="F3670" s="251">
        <v>8.65</v>
      </c>
      <c r="G3670" s="333">
        <f>ROUND(SUMIF(Anlagenbewegungsdaten!B:B,A3670,Anlagenbewegungsdaten!C:C),3)</f>
        <v>0</v>
      </c>
      <c r="H3670" s="334">
        <f>IF(ISBLANK(F3670),ROUND(SUMIF(Anlagenbewegungsdaten!B:B,A3670,Anlagenbewegungsdaten!D:D),2),ROUND(G3670*F3670%,2))</f>
        <v>0</v>
      </c>
      <c r="I3670" s="334">
        <f>ROUND((H3670-SUMIF(Anlagenbewegungsdaten!$B:$B,A3670,Anlagenbewegungsdaten!D:D)),3)</f>
        <v>0</v>
      </c>
      <c r="J3670" s="335" t="s">
        <v>5179</v>
      </c>
      <c r="K3670" s="335" t="s">
        <v>5194</v>
      </c>
      <c r="L3670" s="516">
        <v>6.92</v>
      </c>
      <c r="M3670" s="332">
        <f>ROUND(SUMIF(Anlagenbewegungsdaten_AV!B:B,A3670,Anlagenbewegungsdaten_AV!C:C),3)</f>
        <v>0</v>
      </c>
      <c r="N3670" s="330">
        <f>IF(ISBLANK(L3670),ROUND(SUMIF(Anlagenbewegungsdaten_AV!B:B,A3670,Anlagenbewegungsdaten_AV!D:D),2),ROUND(M3670*L3670%,2))</f>
        <v>0</v>
      </c>
      <c r="O3670" s="330">
        <f>ROUND(N3670-SUMIF(Anlagenbewegungsdaten_AV!B:B,A3670,Anlagenbewegungsdaten_AV!D:D),3)</f>
        <v>0</v>
      </c>
    </row>
    <row r="3671" spans="1:15" ht="15" customHeight="1" x14ac:dyDescent="0.25">
      <c r="A3671" s="262" t="s">
        <v>1018</v>
      </c>
      <c r="B3671" s="167" t="s">
        <v>1002</v>
      </c>
      <c r="C3671" s="167" t="s">
        <v>4043</v>
      </c>
      <c r="D3671" s="168" t="s">
        <v>1019</v>
      </c>
      <c r="E3671" s="167"/>
      <c r="F3671" s="251">
        <v>8.65</v>
      </c>
      <c r="G3671" s="333">
        <f>ROUND(SUMIF(Anlagenbewegungsdaten!B:B,A3671,Anlagenbewegungsdaten!C:C),3)</f>
        <v>0</v>
      </c>
      <c r="H3671" s="334">
        <f>IF(ISBLANK(F3671),ROUND(SUMIF(Anlagenbewegungsdaten!B:B,A3671,Anlagenbewegungsdaten!D:D),2),ROUND(G3671*F3671%,2))</f>
        <v>0</v>
      </c>
      <c r="I3671" s="334">
        <f>ROUND((H3671-SUMIF(Anlagenbewegungsdaten!$B:$B,A3671,Anlagenbewegungsdaten!D:D)),3)</f>
        <v>0</v>
      </c>
      <c r="J3671" s="335" t="s">
        <v>5179</v>
      </c>
      <c r="K3671" s="335" t="s">
        <v>5194</v>
      </c>
      <c r="L3671" s="516">
        <v>6.92</v>
      </c>
      <c r="M3671" s="332">
        <f>ROUND(SUMIF(Anlagenbewegungsdaten_AV!B:B,A3671,Anlagenbewegungsdaten_AV!C:C),3)</f>
        <v>0</v>
      </c>
      <c r="N3671" s="330">
        <f>IF(ISBLANK(L3671),ROUND(SUMIF(Anlagenbewegungsdaten_AV!B:B,A3671,Anlagenbewegungsdaten_AV!D:D),2),ROUND(M3671*L3671%,2))</f>
        <v>0</v>
      </c>
      <c r="O3671" s="330">
        <f>ROUND(N3671-SUMIF(Anlagenbewegungsdaten_AV!B:B,A3671,Anlagenbewegungsdaten_AV!D:D),3)</f>
        <v>0</v>
      </c>
    </row>
    <row r="3672" spans="1:15" ht="15" customHeight="1" x14ac:dyDescent="0.25">
      <c r="A3672" s="262"/>
      <c r="B3672" s="167"/>
      <c r="C3672" s="167"/>
      <c r="D3672" s="168"/>
      <c r="E3672" s="167"/>
      <c r="F3672" s="251"/>
    </row>
    <row r="3673" spans="1:15" ht="15" customHeight="1" x14ac:dyDescent="0.25">
      <c r="A3673" s="262" t="s">
        <v>1020</v>
      </c>
      <c r="B3673" s="167" t="s">
        <v>1002</v>
      </c>
      <c r="C3673" s="167" t="s">
        <v>4044</v>
      </c>
      <c r="D3673" s="168" t="s">
        <v>2409</v>
      </c>
      <c r="E3673" s="167"/>
      <c r="F3673" s="251">
        <v>7.55</v>
      </c>
      <c r="G3673" s="333">
        <f>ROUND(SUMIF(Anlagenbewegungsdaten!B:B,A3673,Anlagenbewegungsdaten!C:C),3)</f>
        <v>0</v>
      </c>
      <c r="H3673" s="334">
        <f>IF(ISBLANK(F3673),ROUND(SUMIF(Anlagenbewegungsdaten!B:B,A3673,Anlagenbewegungsdaten!D:D),2),ROUND(G3673*F3673%,2))</f>
        <v>0</v>
      </c>
      <c r="I3673" s="334">
        <f>ROUND((H3673-SUMIF(Anlagenbewegungsdaten!$B:$B,A3673,Anlagenbewegungsdaten!D:D)),3)</f>
        <v>0</v>
      </c>
      <c r="J3673" s="335" t="s">
        <v>5179</v>
      </c>
      <c r="K3673" s="335" t="s">
        <v>5194</v>
      </c>
      <c r="L3673" s="516">
        <v>6.04</v>
      </c>
      <c r="M3673" s="332">
        <f>ROUND(SUMIF(Anlagenbewegungsdaten_AV!B:B,A3673,Anlagenbewegungsdaten_AV!C:C),3)</f>
        <v>0</v>
      </c>
      <c r="N3673" s="330">
        <f>IF(ISBLANK(L3673),ROUND(SUMIF(Anlagenbewegungsdaten_AV!B:B,A3673,Anlagenbewegungsdaten_AV!D:D),2),ROUND(M3673*L3673%,2))</f>
        <v>0</v>
      </c>
      <c r="O3673" s="330">
        <f>ROUND(N3673-SUMIF(Anlagenbewegungsdaten_AV!B:B,A3673,Anlagenbewegungsdaten_AV!D:D),3)</f>
        <v>0</v>
      </c>
    </row>
    <row r="3674" spans="1:15" ht="15" customHeight="1" x14ac:dyDescent="0.25">
      <c r="A3674" s="262" t="s">
        <v>1021</v>
      </c>
      <c r="B3674" s="167" t="s">
        <v>1002</v>
      </c>
      <c r="C3674" s="167" t="s">
        <v>4044</v>
      </c>
      <c r="D3674" s="168" t="s">
        <v>2411</v>
      </c>
      <c r="E3674" s="167"/>
      <c r="F3674" s="251">
        <v>6.55</v>
      </c>
      <c r="G3674" s="333">
        <f>ROUND(SUMIF(Anlagenbewegungsdaten!B:B,A3674,Anlagenbewegungsdaten!C:C),3)</f>
        <v>0</v>
      </c>
      <c r="H3674" s="334">
        <f>IF(ISBLANK(F3674),ROUND(SUMIF(Anlagenbewegungsdaten!B:B,A3674,Anlagenbewegungsdaten!D:D),2),ROUND(G3674*F3674%,2))</f>
        <v>0</v>
      </c>
      <c r="I3674" s="334">
        <f>ROUND((H3674-SUMIF(Anlagenbewegungsdaten!$B:$B,A3674,Anlagenbewegungsdaten!D:D)),3)</f>
        <v>0</v>
      </c>
      <c r="J3674" s="335" t="s">
        <v>5179</v>
      </c>
      <c r="K3674" s="335" t="s">
        <v>5194</v>
      </c>
      <c r="L3674" s="516">
        <v>5.24</v>
      </c>
      <c r="M3674" s="332">
        <f>ROUND(SUMIF(Anlagenbewegungsdaten_AV!B:B,A3674,Anlagenbewegungsdaten_AV!C:C),3)</f>
        <v>0</v>
      </c>
      <c r="N3674" s="330">
        <f>IF(ISBLANK(L3674),ROUND(SUMIF(Anlagenbewegungsdaten_AV!B:B,A3674,Anlagenbewegungsdaten_AV!D:D),2),ROUND(M3674*L3674%,2))</f>
        <v>0</v>
      </c>
      <c r="O3674" s="330">
        <f>ROUND(N3674-SUMIF(Anlagenbewegungsdaten_AV!B:B,A3674,Anlagenbewegungsdaten_AV!D:D),3)</f>
        <v>0</v>
      </c>
    </row>
    <row r="3675" spans="1:15" ht="15" customHeight="1" x14ac:dyDescent="0.25">
      <c r="A3675" s="262" t="s">
        <v>1022</v>
      </c>
      <c r="B3675" s="167" t="s">
        <v>1002</v>
      </c>
      <c r="C3675" s="167" t="s">
        <v>4044</v>
      </c>
      <c r="D3675" s="168" t="s">
        <v>1013</v>
      </c>
      <c r="E3675" s="167"/>
      <c r="F3675" s="251">
        <v>6.55</v>
      </c>
      <c r="G3675" s="333">
        <f>ROUND(SUMIF(Anlagenbewegungsdaten!B:B,A3675,Anlagenbewegungsdaten!C:C),3)</f>
        <v>0</v>
      </c>
      <c r="H3675" s="334">
        <f>IF(ISBLANK(F3675),ROUND(SUMIF(Anlagenbewegungsdaten!B:B,A3675,Anlagenbewegungsdaten!D:D),2),ROUND(G3675*F3675%,2))</f>
        <v>0</v>
      </c>
      <c r="I3675" s="334">
        <f>ROUND((H3675-SUMIF(Anlagenbewegungsdaten!$B:$B,A3675,Anlagenbewegungsdaten!D:D)),3)</f>
        <v>0</v>
      </c>
      <c r="J3675" s="335" t="s">
        <v>5179</v>
      </c>
      <c r="K3675" s="335" t="s">
        <v>5194</v>
      </c>
      <c r="L3675" s="516">
        <v>5.24</v>
      </c>
      <c r="M3675" s="332">
        <f>ROUND(SUMIF(Anlagenbewegungsdaten_AV!B:B,A3675,Anlagenbewegungsdaten_AV!C:C),3)</f>
        <v>0</v>
      </c>
      <c r="N3675" s="330">
        <f>IF(ISBLANK(L3675),ROUND(SUMIF(Anlagenbewegungsdaten_AV!B:B,A3675,Anlagenbewegungsdaten_AV!D:D),2),ROUND(M3675*L3675%,2))</f>
        <v>0</v>
      </c>
      <c r="O3675" s="330">
        <f>ROUND(N3675-SUMIF(Anlagenbewegungsdaten_AV!B:B,A3675,Anlagenbewegungsdaten_AV!D:D),3)</f>
        <v>0</v>
      </c>
    </row>
    <row r="3676" spans="1:15" ht="15" customHeight="1" x14ac:dyDescent="0.25">
      <c r="A3676" s="262" t="s">
        <v>1023</v>
      </c>
      <c r="B3676" s="167" t="s">
        <v>1002</v>
      </c>
      <c r="C3676" s="167" t="s">
        <v>4044</v>
      </c>
      <c r="D3676" s="168" t="s">
        <v>1015</v>
      </c>
      <c r="E3676" s="167"/>
      <c r="F3676" s="251">
        <v>9.5500000000000007</v>
      </c>
      <c r="G3676" s="333">
        <f>ROUND(SUMIF(Anlagenbewegungsdaten!B:B,A3676,Anlagenbewegungsdaten!C:C),3)</f>
        <v>0</v>
      </c>
      <c r="H3676" s="334">
        <f>IF(ISBLANK(F3676),ROUND(SUMIF(Anlagenbewegungsdaten!B:B,A3676,Anlagenbewegungsdaten!D:D),2),ROUND(G3676*F3676%,2))</f>
        <v>0</v>
      </c>
      <c r="I3676" s="334">
        <f>ROUND((H3676-SUMIF(Anlagenbewegungsdaten!$B:$B,A3676,Anlagenbewegungsdaten!D:D)),3)</f>
        <v>0</v>
      </c>
      <c r="J3676" s="335" t="s">
        <v>5179</v>
      </c>
      <c r="K3676" s="335" t="s">
        <v>5194</v>
      </c>
      <c r="L3676" s="516">
        <v>7.64</v>
      </c>
      <c r="M3676" s="332">
        <f>ROUND(SUMIF(Anlagenbewegungsdaten_AV!B:B,A3676,Anlagenbewegungsdaten_AV!C:C),3)</f>
        <v>0</v>
      </c>
      <c r="N3676" s="330">
        <f>IF(ISBLANK(L3676),ROUND(SUMIF(Anlagenbewegungsdaten_AV!B:B,A3676,Anlagenbewegungsdaten_AV!D:D),2),ROUND(M3676*L3676%,2))</f>
        <v>0</v>
      </c>
      <c r="O3676" s="330">
        <f>ROUND(N3676-SUMIF(Anlagenbewegungsdaten_AV!B:B,A3676,Anlagenbewegungsdaten_AV!D:D),3)</f>
        <v>0</v>
      </c>
    </row>
    <row r="3677" spans="1:15" ht="15" customHeight="1" x14ac:dyDescent="0.25">
      <c r="A3677" s="262" t="s">
        <v>1024</v>
      </c>
      <c r="B3677" s="167" t="s">
        <v>1002</v>
      </c>
      <c r="C3677" s="167" t="s">
        <v>4044</v>
      </c>
      <c r="D3677" s="168" t="s">
        <v>1017</v>
      </c>
      <c r="E3677" s="167"/>
      <c r="F3677" s="251">
        <v>8.5500000000000007</v>
      </c>
      <c r="G3677" s="333">
        <f>ROUND(SUMIF(Anlagenbewegungsdaten!B:B,A3677,Anlagenbewegungsdaten!C:C),3)</f>
        <v>0</v>
      </c>
      <c r="H3677" s="334">
        <f>IF(ISBLANK(F3677),ROUND(SUMIF(Anlagenbewegungsdaten!B:B,A3677,Anlagenbewegungsdaten!D:D),2),ROUND(G3677*F3677%,2))</f>
        <v>0</v>
      </c>
      <c r="I3677" s="334">
        <f>ROUND((H3677-SUMIF(Anlagenbewegungsdaten!$B:$B,A3677,Anlagenbewegungsdaten!D:D)),3)</f>
        <v>0</v>
      </c>
      <c r="J3677" s="335" t="s">
        <v>5179</v>
      </c>
      <c r="K3677" s="335" t="s">
        <v>5194</v>
      </c>
      <c r="L3677" s="516">
        <v>6.84</v>
      </c>
      <c r="M3677" s="332">
        <f>ROUND(SUMIF(Anlagenbewegungsdaten_AV!B:B,A3677,Anlagenbewegungsdaten_AV!C:C),3)</f>
        <v>0</v>
      </c>
      <c r="N3677" s="330">
        <f>IF(ISBLANK(L3677),ROUND(SUMIF(Anlagenbewegungsdaten_AV!B:B,A3677,Anlagenbewegungsdaten_AV!D:D),2),ROUND(M3677*L3677%,2))</f>
        <v>0</v>
      </c>
      <c r="O3677" s="330">
        <f>ROUND(N3677-SUMIF(Anlagenbewegungsdaten_AV!B:B,A3677,Anlagenbewegungsdaten_AV!D:D),3)</f>
        <v>0</v>
      </c>
    </row>
    <row r="3678" spans="1:15" ht="15" customHeight="1" x14ac:dyDescent="0.25">
      <c r="A3678" s="262" t="s">
        <v>1025</v>
      </c>
      <c r="B3678" s="167" t="s">
        <v>1002</v>
      </c>
      <c r="C3678" s="167" t="s">
        <v>4044</v>
      </c>
      <c r="D3678" s="168" t="s">
        <v>1019</v>
      </c>
      <c r="E3678" s="167"/>
      <c r="F3678" s="251">
        <v>8.5500000000000007</v>
      </c>
      <c r="G3678" s="333">
        <f>ROUND(SUMIF(Anlagenbewegungsdaten!B:B,A3678,Anlagenbewegungsdaten!C:C),3)</f>
        <v>0</v>
      </c>
      <c r="H3678" s="334">
        <f>IF(ISBLANK(F3678),ROUND(SUMIF(Anlagenbewegungsdaten!B:B,A3678,Anlagenbewegungsdaten!D:D),2),ROUND(G3678*F3678%,2))</f>
        <v>0</v>
      </c>
      <c r="I3678" s="334">
        <f>ROUND((H3678-SUMIF(Anlagenbewegungsdaten!$B:$B,A3678,Anlagenbewegungsdaten!D:D)),3)</f>
        <v>0</v>
      </c>
      <c r="J3678" s="335" t="s">
        <v>5179</v>
      </c>
      <c r="K3678" s="335" t="s">
        <v>5194</v>
      </c>
      <c r="L3678" s="516">
        <v>6.84</v>
      </c>
      <c r="M3678" s="332">
        <f>ROUND(SUMIF(Anlagenbewegungsdaten_AV!B:B,A3678,Anlagenbewegungsdaten_AV!C:C),3)</f>
        <v>0</v>
      </c>
      <c r="N3678" s="330">
        <f>IF(ISBLANK(L3678),ROUND(SUMIF(Anlagenbewegungsdaten_AV!B:B,A3678,Anlagenbewegungsdaten_AV!D:D),2),ROUND(M3678*L3678%,2))</f>
        <v>0</v>
      </c>
      <c r="O3678" s="330">
        <f>ROUND(N3678-SUMIF(Anlagenbewegungsdaten_AV!B:B,A3678,Anlagenbewegungsdaten_AV!D:D),3)</f>
        <v>0</v>
      </c>
    </row>
    <row r="3679" spans="1:15" ht="15" customHeight="1" x14ac:dyDescent="0.25">
      <c r="A3679" s="262"/>
      <c r="B3679" s="167"/>
      <c r="C3679" s="167"/>
      <c r="D3679" s="168"/>
      <c r="E3679" s="167"/>
      <c r="F3679" s="251"/>
    </row>
    <row r="3680" spans="1:15" ht="15" customHeight="1" x14ac:dyDescent="0.25">
      <c r="A3680" s="262" t="s">
        <v>1026</v>
      </c>
      <c r="B3680" s="167" t="s">
        <v>1002</v>
      </c>
      <c r="C3680" s="167" t="s">
        <v>4045</v>
      </c>
      <c r="D3680" s="168" t="s">
        <v>2409</v>
      </c>
      <c r="E3680" s="167"/>
      <c r="F3680" s="251">
        <v>7.44</v>
      </c>
      <c r="G3680" s="333">
        <f>ROUND(SUMIF(Anlagenbewegungsdaten!B:B,A3680,Anlagenbewegungsdaten!C:C),3)</f>
        <v>0</v>
      </c>
      <c r="H3680" s="334">
        <f>IF(ISBLANK(F3680),ROUND(SUMIF(Anlagenbewegungsdaten!B:B,A3680,Anlagenbewegungsdaten!D:D),2),ROUND(G3680*F3680%,2))</f>
        <v>0</v>
      </c>
      <c r="I3680" s="334">
        <f>ROUND((H3680-SUMIF(Anlagenbewegungsdaten!$B:$B,A3680,Anlagenbewegungsdaten!D:D)),3)</f>
        <v>0</v>
      </c>
      <c r="J3680" s="335" t="s">
        <v>5179</v>
      </c>
      <c r="K3680" s="335" t="s">
        <v>5194</v>
      </c>
      <c r="L3680" s="516">
        <v>5.95</v>
      </c>
      <c r="M3680" s="332">
        <f>ROUND(SUMIF(Anlagenbewegungsdaten_AV!B:B,A3680,Anlagenbewegungsdaten_AV!C:C),3)</f>
        <v>0</v>
      </c>
      <c r="N3680" s="330">
        <f>IF(ISBLANK(L3680),ROUND(SUMIF(Anlagenbewegungsdaten_AV!B:B,A3680,Anlagenbewegungsdaten_AV!D:D),2),ROUND(M3680*L3680%,2))</f>
        <v>0</v>
      </c>
      <c r="O3680" s="330">
        <f>ROUND(N3680-SUMIF(Anlagenbewegungsdaten_AV!B:B,A3680,Anlagenbewegungsdaten_AV!D:D),3)</f>
        <v>0</v>
      </c>
    </row>
    <row r="3681" spans="1:15" ht="15" customHeight="1" x14ac:dyDescent="0.25">
      <c r="A3681" s="262" t="s">
        <v>1027</v>
      </c>
      <c r="B3681" s="167" t="s">
        <v>1002</v>
      </c>
      <c r="C3681" s="167" t="s">
        <v>4045</v>
      </c>
      <c r="D3681" s="168" t="s">
        <v>2411</v>
      </c>
      <c r="E3681" s="167"/>
      <c r="F3681" s="251">
        <v>6.45</v>
      </c>
      <c r="G3681" s="333">
        <f>ROUND(SUMIF(Anlagenbewegungsdaten!B:B,A3681,Anlagenbewegungsdaten!C:C),3)</f>
        <v>0</v>
      </c>
      <c r="H3681" s="334">
        <f>IF(ISBLANK(F3681),ROUND(SUMIF(Anlagenbewegungsdaten!B:B,A3681,Anlagenbewegungsdaten!D:D),2),ROUND(G3681*F3681%,2))</f>
        <v>0</v>
      </c>
      <c r="I3681" s="334">
        <f>ROUND((H3681-SUMIF(Anlagenbewegungsdaten!$B:$B,A3681,Anlagenbewegungsdaten!D:D)),3)</f>
        <v>0</v>
      </c>
      <c r="J3681" s="335" t="s">
        <v>5179</v>
      </c>
      <c r="K3681" s="335" t="s">
        <v>5194</v>
      </c>
      <c r="L3681" s="516">
        <v>5.16</v>
      </c>
      <c r="M3681" s="332">
        <f>ROUND(SUMIF(Anlagenbewegungsdaten_AV!B:B,A3681,Anlagenbewegungsdaten_AV!C:C),3)</f>
        <v>0</v>
      </c>
      <c r="N3681" s="330">
        <f>IF(ISBLANK(L3681),ROUND(SUMIF(Anlagenbewegungsdaten_AV!B:B,A3681,Anlagenbewegungsdaten_AV!D:D),2),ROUND(M3681*L3681%,2))</f>
        <v>0</v>
      </c>
      <c r="O3681" s="330">
        <f>ROUND(N3681-SUMIF(Anlagenbewegungsdaten_AV!B:B,A3681,Anlagenbewegungsdaten_AV!D:D),3)</f>
        <v>0</v>
      </c>
    </row>
    <row r="3682" spans="1:15" ht="15" customHeight="1" x14ac:dyDescent="0.25">
      <c r="A3682" s="262" t="s">
        <v>1028</v>
      </c>
      <c r="B3682" s="167" t="s">
        <v>1002</v>
      </c>
      <c r="C3682" s="167" t="s">
        <v>4045</v>
      </c>
      <c r="D3682" s="168" t="s">
        <v>1013</v>
      </c>
      <c r="E3682" s="167"/>
      <c r="F3682" s="251">
        <v>6.45</v>
      </c>
      <c r="G3682" s="333">
        <f>ROUND(SUMIF(Anlagenbewegungsdaten!B:B,A3682,Anlagenbewegungsdaten!C:C),3)</f>
        <v>0</v>
      </c>
      <c r="H3682" s="334">
        <f>IF(ISBLANK(F3682),ROUND(SUMIF(Anlagenbewegungsdaten!B:B,A3682,Anlagenbewegungsdaten!D:D),2),ROUND(G3682*F3682%,2))</f>
        <v>0</v>
      </c>
      <c r="I3682" s="334">
        <f>ROUND((H3682-SUMIF(Anlagenbewegungsdaten!$B:$B,A3682,Anlagenbewegungsdaten!D:D)),3)</f>
        <v>0</v>
      </c>
      <c r="J3682" s="335" t="s">
        <v>5179</v>
      </c>
      <c r="K3682" s="335" t="s">
        <v>5194</v>
      </c>
      <c r="L3682" s="516">
        <v>5.16</v>
      </c>
      <c r="M3682" s="332">
        <f>ROUND(SUMIF(Anlagenbewegungsdaten_AV!B:B,A3682,Anlagenbewegungsdaten_AV!C:C),3)</f>
        <v>0</v>
      </c>
      <c r="N3682" s="330">
        <f>IF(ISBLANK(L3682),ROUND(SUMIF(Anlagenbewegungsdaten_AV!B:B,A3682,Anlagenbewegungsdaten_AV!D:D),2),ROUND(M3682*L3682%,2))</f>
        <v>0</v>
      </c>
      <c r="O3682" s="330">
        <f>ROUND(N3682-SUMIF(Anlagenbewegungsdaten_AV!B:B,A3682,Anlagenbewegungsdaten_AV!D:D),3)</f>
        <v>0</v>
      </c>
    </row>
    <row r="3683" spans="1:15" ht="15" customHeight="1" x14ac:dyDescent="0.25">
      <c r="A3683" s="262" t="s">
        <v>1029</v>
      </c>
      <c r="B3683" s="167" t="s">
        <v>1002</v>
      </c>
      <c r="C3683" s="167" t="s">
        <v>4045</v>
      </c>
      <c r="D3683" s="168" t="s">
        <v>1015</v>
      </c>
      <c r="E3683" s="167"/>
      <c r="F3683" s="250">
        <v>9.44</v>
      </c>
      <c r="G3683" s="333">
        <f>ROUND(SUMIF(Anlagenbewegungsdaten!B:B,A3683,Anlagenbewegungsdaten!C:C),3)</f>
        <v>0</v>
      </c>
      <c r="H3683" s="334">
        <f>IF(ISBLANK(F3683),ROUND(SUMIF(Anlagenbewegungsdaten!B:B,A3683,Anlagenbewegungsdaten!D:D),2),ROUND(G3683*F3683%,2))</f>
        <v>0</v>
      </c>
      <c r="I3683" s="334">
        <f>ROUND((H3683-SUMIF(Anlagenbewegungsdaten!$B:$B,A3683,Anlagenbewegungsdaten!D:D)),3)</f>
        <v>0</v>
      </c>
      <c r="J3683" s="335" t="s">
        <v>5179</v>
      </c>
      <c r="K3683" s="335" t="s">
        <v>5194</v>
      </c>
      <c r="L3683" s="516">
        <v>7.55</v>
      </c>
      <c r="M3683" s="332">
        <f>ROUND(SUMIF(Anlagenbewegungsdaten_AV!B:B,A3683,Anlagenbewegungsdaten_AV!C:C),3)</f>
        <v>0</v>
      </c>
      <c r="N3683" s="330">
        <f>IF(ISBLANK(L3683),ROUND(SUMIF(Anlagenbewegungsdaten_AV!B:B,A3683,Anlagenbewegungsdaten_AV!D:D),2),ROUND(M3683*L3683%,2))</f>
        <v>0</v>
      </c>
      <c r="O3683" s="330">
        <f>ROUND(N3683-SUMIF(Anlagenbewegungsdaten_AV!B:B,A3683,Anlagenbewegungsdaten_AV!D:D),3)</f>
        <v>0</v>
      </c>
    </row>
    <row r="3684" spans="1:15" ht="15" customHeight="1" x14ac:dyDescent="0.25">
      <c r="A3684" s="262" t="s">
        <v>1030</v>
      </c>
      <c r="B3684" s="167" t="s">
        <v>1002</v>
      </c>
      <c r="C3684" s="167" t="s">
        <v>4045</v>
      </c>
      <c r="D3684" s="168" t="s">
        <v>1017</v>
      </c>
      <c r="E3684" s="167"/>
      <c r="F3684" s="250">
        <v>8.4499999999999993</v>
      </c>
      <c r="G3684" s="333">
        <f>ROUND(SUMIF(Anlagenbewegungsdaten!B:B,A3684,Anlagenbewegungsdaten!C:C),3)</f>
        <v>0</v>
      </c>
      <c r="H3684" s="334">
        <f>IF(ISBLANK(F3684),ROUND(SUMIF(Anlagenbewegungsdaten!B:B,A3684,Anlagenbewegungsdaten!D:D),2),ROUND(G3684*F3684%,2))</f>
        <v>0</v>
      </c>
      <c r="I3684" s="334">
        <f>ROUND((H3684-SUMIF(Anlagenbewegungsdaten!$B:$B,A3684,Anlagenbewegungsdaten!D:D)),3)</f>
        <v>0</v>
      </c>
      <c r="J3684" s="335" t="s">
        <v>5179</v>
      </c>
      <c r="K3684" s="335" t="s">
        <v>5194</v>
      </c>
      <c r="L3684" s="516">
        <v>6.76</v>
      </c>
      <c r="M3684" s="332">
        <f>ROUND(SUMIF(Anlagenbewegungsdaten_AV!B:B,A3684,Anlagenbewegungsdaten_AV!C:C),3)</f>
        <v>0</v>
      </c>
      <c r="N3684" s="330">
        <f>IF(ISBLANK(L3684),ROUND(SUMIF(Anlagenbewegungsdaten_AV!B:B,A3684,Anlagenbewegungsdaten_AV!D:D),2),ROUND(M3684*L3684%,2))</f>
        <v>0</v>
      </c>
      <c r="O3684" s="330">
        <f>ROUND(N3684-SUMIF(Anlagenbewegungsdaten_AV!B:B,A3684,Anlagenbewegungsdaten_AV!D:D),3)</f>
        <v>0</v>
      </c>
    </row>
    <row r="3685" spans="1:15" ht="15" customHeight="1" x14ac:dyDescent="0.25">
      <c r="A3685" s="262" t="s">
        <v>1031</v>
      </c>
      <c r="B3685" s="167" t="s">
        <v>1002</v>
      </c>
      <c r="C3685" s="167" t="s">
        <v>4045</v>
      </c>
      <c r="D3685" s="168" t="s">
        <v>1019</v>
      </c>
      <c r="E3685" s="167"/>
      <c r="F3685" s="250">
        <v>8.4499999999999993</v>
      </c>
      <c r="G3685" s="333">
        <f>ROUND(SUMIF(Anlagenbewegungsdaten!B:B,A3685,Anlagenbewegungsdaten!C:C),3)</f>
        <v>0</v>
      </c>
      <c r="H3685" s="334">
        <f>IF(ISBLANK(F3685),ROUND(SUMIF(Anlagenbewegungsdaten!B:B,A3685,Anlagenbewegungsdaten!D:D),2),ROUND(G3685*F3685%,2))</f>
        <v>0</v>
      </c>
      <c r="I3685" s="334">
        <f>ROUND((H3685-SUMIF(Anlagenbewegungsdaten!$B:$B,A3685,Anlagenbewegungsdaten!D:D)),3)</f>
        <v>0</v>
      </c>
      <c r="J3685" s="335" t="s">
        <v>5179</v>
      </c>
      <c r="K3685" s="335" t="s">
        <v>5194</v>
      </c>
      <c r="L3685" s="516">
        <v>6.76</v>
      </c>
      <c r="M3685" s="332">
        <f>ROUND(SUMIF(Anlagenbewegungsdaten_AV!B:B,A3685,Anlagenbewegungsdaten_AV!C:C),3)</f>
        <v>0</v>
      </c>
      <c r="N3685" s="330">
        <f>IF(ISBLANK(L3685),ROUND(SUMIF(Anlagenbewegungsdaten_AV!B:B,A3685,Anlagenbewegungsdaten_AV!D:D),2),ROUND(M3685*L3685%,2))</f>
        <v>0</v>
      </c>
      <c r="O3685" s="330">
        <f>ROUND(N3685-SUMIF(Anlagenbewegungsdaten_AV!B:B,A3685,Anlagenbewegungsdaten_AV!D:D),3)</f>
        <v>0</v>
      </c>
    </row>
    <row r="3686" spans="1:15" ht="15" customHeight="1" x14ac:dyDescent="0.25">
      <c r="A3686" s="262"/>
      <c r="B3686" s="167"/>
      <c r="C3686" s="167"/>
      <c r="D3686" s="168"/>
      <c r="E3686" s="167"/>
      <c r="F3686" s="251"/>
    </row>
    <row r="3687" spans="1:15" ht="15" customHeight="1" x14ac:dyDescent="0.25">
      <c r="A3687" s="262" t="s">
        <v>1032</v>
      </c>
      <c r="B3687" s="167" t="s">
        <v>1002</v>
      </c>
      <c r="C3687" s="167" t="s">
        <v>4046</v>
      </c>
      <c r="D3687" s="168" t="s">
        <v>2409</v>
      </c>
      <c r="E3687" s="167"/>
      <c r="F3687" s="251">
        <v>7.33</v>
      </c>
      <c r="G3687" s="333">
        <f>ROUND(SUMIF(Anlagenbewegungsdaten!B:B,A3687,Anlagenbewegungsdaten!C:C),3)</f>
        <v>0</v>
      </c>
      <c r="H3687" s="334">
        <f>IF(ISBLANK(F3687),ROUND(SUMIF(Anlagenbewegungsdaten!B:B,A3687,Anlagenbewegungsdaten!D:D),2),ROUND(G3687*F3687%,2))</f>
        <v>0</v>
      </c>
      <c r="I3687" s="334">
        <f>ROUND((H3687-SUMIF(Anlagenbewegungsdaten!$B:$B,A3687,Anlagenbewegungsdaten!D:D)),3)</f>
        <v>0</v>
      </c>
      <c r="J3687" s="335" t="s">
        <v>5179</v>
      </c>
      <c r="K3687" s="335" t="s">
        <v>5194</v>
      </c>
      <c r="L3687" s="516">
        <v>5.86</v>
      </c>
      <c r="M3687" s="332">
        <f>ROUND(SUMIF(Anlagenbewegungsdaten_AV!B:B,A3687,Anlagenbewegungsdaten_AV!C:C),3)</f>
        <v>0</v>
      </c>
      <c r="N3687" s="330">
        <f>IF(ISBLANK(L3687),ROUND(SUMIF(Anlagenbewegungsdaten_AV!B:B,A3687,Anlagenbewegungsdaten_AV!D:D),2),ROUND(M3687*L3687%,2))</f>
        <v>0</v>
      </c>
      <c r="O3687" s="330">
        <f>ROUND(N3687-SUMIF(Anlagenbewegungsdaten_AV!B:B,A3687,Anlagenbewegungsdaten_AV!D:D),3)</f>
        <v>0</v>
      </c>
    </row>
    <row r="3688" spans="1:15" ht="15" customHeight="1" x14ac:dyDescent="0.25">
      <c r="A3688" s="262" t="s">
        <v>1033</v>
      </c>
      <c r="B3688" s="167" t="s">
        <v>1002</v>
      </c>
      <c r="C3688" s="167" t="s">
        <v>4046</v>
      </c>
      <c r="D3688" s="168" t="s">
        <v>2411</v>
      </c>
      <c r="E3688" s="167"/>
      <c r="F3688" s="251">
        <v>6.35</v>
      </c>
      <c r="G3688" s="333">
        <f>ROUND(SUMIF(Anlagenbewegungsdaten!B:B,A3688,Anlagenbewegungsdaten!C:C),3)</f>
        <v>0</v>
      </c>
      <c r="H3688" s="334">
        <f>IF(ISBLANK(F3688),ROUND(SUMIF(Anlagenbewegungsdaten!B:B,A3688,Anlagenbewegungsdaten!D:D),2),ROUND(G3688*F3688%,2))</f>
        <v>0</v>
      </c>
      <c r="I3688" s="334">
        <f>ROUND((H3688-SUMIF(Anlagenbewegungsdaten!$B:$B,A3688,Anlagenbewegungsdaten!D:D)),3)</f>
        <v>0</v>
      </c>
      <c r="J3688" s="335" t="s">
        <v>5179</v>
      </c>
      <c r="K3688" s="335" t="s">
        <v>5194</v>
      </c>
      <c r="L3688" s="516">
        <v>5.08</v>
      </c>
      <c r="M3688" s="332">
        <f>ROUND(SUMIF(Anlagenbewegungsdaten_AV!B:B,A3688,Anlagenbewegungsdaten_AV!C:C),3)</f>
        <v>0</v>
      </c>
      <c r="N3688" s="330">
        <f>IF(ISBLANK(L3688),ROUND(SUMIF(Anlagenbewegungsdaten_AV!B:B,A3688,Anlagenbewegungsdaten_AV!D:D),2),ROUND(M3688*L3688%,2))</f>
        <v>0</v>
      </c>
      <c r="O3688" s="330">
        <f>ROUND(N3688-SUMIF(Anlagenbewegungsdaten_AV!B:B,A3688,Anlagenbewegungsdaten_AV!D:D),3)</f>
        <v>0</v>
      </c>
    </row>
    <row r="3689" spans="1:15" ht="15" customHeight="1" x14ac:dyDescent="0.25">
      <c r="A3689" s="262" t="s">
        <v>1034</v>
      </c>
      <c r="B3689" s="167" t="s">
        <v>1002</v>
      </c>
      <c r="C3689" s="167" t="s">
        <v>4046</v>
      </c>
      <c r="D3689" s="168" t="s">
        <v>1013</v>
      </c>
      <c r="E3689" s="167"/>
      <c r="F3689" s="251">
        <v>6.35</v>
      </c>
      <c r="G3689" s="333">
        <f>ROUND(SUMIF(Anlagenbewegungsdaten!B:B,A3689,Anlagenbewegungsdaten!C:C),3)</f>
        <v>0</v>
      </c>
      <c r="H3689" s="334">
        <f>IF(ISBLANK(F3689),ROUND(SUMIF(Anlagenbewegungsdaten!B:B,A3689,Anlagenbewegungsdaten!D:D),2),ROUND(G3689*F3689%,2))</f>
        <v>0</v>
      </c>
      <c r="I3689" s="334">
        <f>ROUND((H3689-SUMIF(Anlagenbewegungsdaten!$B:$B,A3689,Anlagenbewegungsdaten!D:D)),3)</f>
        <v>0</v>
      </c>
      <c r="J3689" s="335" t="s">
        <v>5179</v>
      </c>
      <c r="K3689" s="335" t="s">
        <v>5194</v>
      </c>
      <c r="L3689" s="516">
        <v>5.08</v>
      </c>
      <c r="M3689" s="332">
        <f>ROUND(SUMIF(Anlagenbewegungsdaten_AV!B:B,A3689,Anlagenbewegungsdaten_AV!C:C),3)</f>
        <v>0</v>
      </c>
      <c r="N3689" s="330">
        <f>IF(ISBLANK(L3689),ROUND(SUMIF(Anlagenbewegungsdaten_AV!B:B,A3689,Anlagenbewegungsdaten_AV!D:D),2),ROUND(M3689*L3689%,2))</f>
        <v>0</v>
      </c>
      <c r="O3689" s="330">
        <f>ROUND(N3689-SUMIF(Anlagenbewegungsdaten_AV!B:B,A3689,Anlagenbewegungsdaten_AV!D:D),3)</f>
        <v>0</v>
      </c>
    </row>
    <row r="3690" spans="1:15" ht="15" customHeight="1" x14ac:dyDescent="0.25">
      <c r="A3690" s="262" t="s">
        <v>1035</v>
      </c>
      <c r="B3690" s="167" t="s">
        <v>1002</v>
      </c>
      <c r="C3690" s="167" t="s">
        <v>4046</v>
      </c>
      <c r="D3690" s="168" t="s">
        <v>1015</v>
      </c>
      <c r="E3690" s="167"/>
      <c r="F3690" s="251">
        <v>9.33</v>
      </c>
      <c r="G3690" s="333">
        <f>ROUND(SUMIF(Anlagenbewegungsdaten!B:B,A3690,Anlagenbewegungsdaten!C:C),3)</f>
        <v>0</v>
      </c>
      <c r="H3690" s="334">
        <f>IF(ISBLANK(F3690),ROUND(SUMIF(Anlagenbewegungsdaten!B:B,A3690,Anlagenbewegungsdaten!D:D),2),ROUND(G3690*F3690%,2))</f>
        <v>0</v>
      </c>
      <c r="I3690" s="334">
        <f>ROUND((H3690-SUMIF(Anlagenbewegungsdaten!$B:$B,A3690,Anlagenbewegungsdaten!D:D)),3)</f>
        <v>0</v>
      </c>
      <c r="J3690" s="335" t="s">
        <v>5179</v>
      </c>
      <c r="K3690" s="335" t="s">
        <v>5194</v>
      </c>
      <c r="L3690" s="516">
        <v>7.46</v>
      </c>
      <c r="M3690" s="332">
        <f>ROUND(SUMIF(Anlagenbewegungsdaten_AV!B:B,A3690,Anlagenbewegungsdaten_AV!C:C),3)</f>
        <v>0</v>
      </c>
      <c r="N3690" s="330">
        <f>IF(ISBLANK(L3690),ROUND(SUMIF(Anlagenbewegungsdaten_AV!B:B,A3690,Anlagenbewegungsdaten_AV!D:D),2),ROUND(M3690*L3690%,2))</f>
        <v>0</v>
      </c>
      <c r="O3690" s="330">
        <f>ROUND(N3690-SUMIF(Anlagenbewegungsdaten_AV!B:B,A3690,Anlagenbewegungsdaten_AV!D:D),3)</f>
        <v>0</v>
      </c>
    </row>
    <row r="3691" spans="1:15" ht="15" customHeight="1" x14ac:dyDescent="0.25">
      <c r="A3691" s="262" t="s">
        <v>1036</v>
      </c>
      <c r="B3691" s="167" t="s">
        <v>1002</v>
      </c>
      <c r="C3691" s="167" t="s">
        <v>4046</v>
      </c>
      <c r="D3691" s="168" t="s">
        <v>1017</v>
      </c>
      <c r="E3691" s="167"/>
      <c r="F3691" s="251">
        <v>8.35</v>
      </c>
      <c r="G3691" s="333">
        <f>ROUND(SUMIF(Anlagenbewegungsdaten!B:B,A3691,Anlagenbewegungsdaten!C:C),3)</f>
        <v>0</v>
      </c>
      <c r="H3691" s="334">
        <f>IF(ISBLANK(F3691),ROUND(SUMIF(Anlagenbewegungsdaten!B:B,A3691,Anlagenbewegungsdaten!D:D),2),ROUND(G3691*F3691%,2))</f>
        <v>0</v>
      </c>
      <c r="I3691" s="334">
        <f>ROUND((H3691-SUMIF(Anlagenbewegungsdaten!$B:$B,A3691,Anlagenbewegungsdaten!D:D)),3)</f>
        <v>0</v>
      </c>
      <c r="J3691" s="335" t="s">
        <v>5179</v>
      </c>
      <c r="K3691" s="335" t="s">
        <v>5194</v>
      </c>
      <c r="L3691" s="516">
        <v>6.68</v>
      </c>
      <c r="M3691" s="332">
        <f>ROUND(SUMIF(Anlagenbewegungsdaten_AV!B:B,A3691,Anlagenbewegungsdaten_AV!C:C),3)</f>
        <v>0</v>
      </c>
      <c r="N3691" s="330">
        <f>IF(ISBLANK(L3691),ROUND(SUMIF(Anlagenbewegungsdaten_AV!B:B,A3691,Anlagenbewegungsdaten_AV!D:D),2),ROUND(M3691*L3691%,2))</f>
        <v>0</v>
      </c>
      <c r="O3691" s="330">
        <f>ROUND(N3691-SUMIF(Anlagenbewegungsdaten_AV!B:B,A3691,Anlagenbewegungsdaten_AV!D:D),3)</f>
        <v>0</v>
      </c>
    </row>
    <row r="3692" spans="1:15" ht="15" customHeight="1" x14ac:dyDescent="0.25">
      <c r="A3692" s="262" t="s">
        <v>1037</v>
      </c>
      <c r="B3692" s="167" t="s">
        <v>1002</v>
      </c>
      <c r="C3692" s="167" t="s">
        <v>4046</v>
      </c>
      <c r="D3692" s="168" t="s">
        <v>1019</v>
      </c>
      <c r="E3692" s="167"/>
      <c r="F3692" s="251">
        <v>8.35</v>
      </c>
      <c r="G3692" s="333">
        <f>ROUND(SUMIF(Anlagenbewegungsdaten!B:B,A3692,Anlagenbewegungsdaten!C:C),3)</f>
        <v>0</v>
      </c>
      <c r="H3692" s="334">
        <f>IF(ISBLANK(F3692),ROUND(SUMIF(Anlagenbewegungsdaten!B:B,A3692,Anlagenbewegungsdaten!D:D),2),ROUND(G3692*F3692%,2))</f>
        <v>0</v>
      </c>
      <c r="I3692" s="334">
        <f>ROUND((H3692-SUMIF(Anlagenbewegungsdaten!$B:$B,A3692,Anlagenbewegungsdaten!D:D)),3)</f>
        <v>0</v>
      </c>
      <c r="J3692" s="335" t="s">
        <v>5179</v>
      </c>
      <c r="K3692" s="335" t="s">
        <v>5194</v>
      </c>
      <c r="L3692" s="516">
        <v>6.68</v>
      </c>
      <c r="M3692" s="332">
        <f>ROUND(SUMIF(Anlagenbewegungsdaten_AV!B:B,A3692,Anlagenbewegungsdaten_AV!C:C),3)</f>
        <v>0</v>
      </c>
      <c r="N3692" s="330">
        <f>IF(ISBLANK(L3692),ROUND(SUMIF(Anlagenbewegungsdaten_AV!B:B,A3692,Anlagenbewegungsdaten_AV!D:D),2),ROUND(M3692*L3692%,2))</f>
        <v>0</v>
      </c>
      <c r="O3692" s="330">
        <f>ROUND(N3692-SUMIF(Anlagenbewegungsdaten_AV!B:B,A3692,Anlagenbewegungsdaten_AV!D:D),3)</f>
        <v>0</v>
      </c>
    </row>
    <row r="3693" spans="1:15" ht="15" customHeight="1" x14ac:dyDescent="0.25">
      <c r="A3693" s="262"/>
      <c r="B3693" s="167"/>
      <c r="C3693" s="167"/>
      <c r="D3693" s="168"/>
      <c r="E3693" s="167"/>
      <c r="F3693" s="251"/>
    </row>
    <row r="3694" spans="1:15" ht="15" customHeight="1" x14ac:dyDescent="0.25">
      <c r="A3694" s="262" t="s">
        <v>1038</v>
      </c>
      <c r="B3694" s="167" t="s">
        <v>1002</v>
      </c>
      <c r="C3694" s="167" t="s">
        <v>4047</v>
      </c>
      <c r="D3694" s="168" t="s">
        <v>2409</v>
      </c>
      <c r="E3694" s="167"/>
      <c r="F3694" s="251">
        <v>7.22</v>
      </c>
      <c r="G3694" s="333">
        <f>ROUND(SUMIF(Anlagenbewegungsdaten!B:B,A3694,Anlagenbewegungsdaten!C:C),3)</f>
        <v>0</v>
      </c>
      <c r="H3694" s="334">
        <f>IF(ISBLANK(F3694),ROUND(SUMIF(Anlagenbewegungsdaten!B:B,A3694,Anlagenbewegungsdaten!D:D),2),ROUND(G3694*F3694%,2))</f>
        <v>0</v>
      </c>
      <c r="I3694" s="334">
        <f>ROUND((H3694-SUMIF(Anlagenbewegungsdaten!$B:$B,A3694,Anlagenbewegungsdaten!D:D)),3)</f>
        <v>0</v>
      </c>
      <c r="J3694" s="335" t="s">
        <v>5179</v>
      </c>
      <c r="K3694" s="335" t="s">
        <v>5194</v>
      </c>
      <c r="L3694" s="516">
        <v>5.78</v>
      </c>
      <c r="M3694" s="332">
        <f>ROUND(SUMIF(Anlagenbewegungsdaten_AV!B:B,A3694,Anlagenbewegungsdaten_AV!C:C),3)</f>
        <v>0</v>
      </c>
      <c r="N3694" s="330">
        <f>IF(ISBLANK(L3694),ROUND(SUMIF(Anlagenbewegungsdaten_AV!B:B,A3694,Anlagenbewegungsdaten_AV!D:D),2),ROUND(M3694*L3694%,2))</f>
        <v>0</v>
      </c>
      <c r="O3694" s="330">
        <f>ROUND(N3694-SUMIF(Anlagenbewegungsdaten_AV!B:B,A3694,Anlagenbewegungsdaten_AV!D:D),3)</f>
        <v>0</v>
      </c>
    </row>
    <row r="3695" spans="1:15" ht="15" customHeight="1" x14ac:dyDescent="0.25">
      <c r="A3695" s="262" t="s">
        <v>1039</v>
      </c>
      <c r="B3695" s="167" t="s">
        <v>1002</v>
      </c>
      <c r="C3695" s="167" t="s">
        <v>4047</v>
      </c>
      <c r="D3695" s="168" t="s">
        <v>2411</v>
      </c>
      <c r="E3695" s="167"/>
      <c r="F3695" s="251">
        <v>6.25</v>
      </c>
      <c r="G3695" s="333">
        <f>ROUND(SUMIF(Anlagenbewegungsdaten!B:B,A3695,Anlagenbewegungsdaten!C:C),3)</f>
        <v>0</v>
      </c>
      <c r="H3695" s="334">
        <f>IF(ISBLANK(F3695),ROUND(SUMIF(Anlagenbewegungsdaten!B:B,A3695,Anlagenbewegungsdaten!D:D),2),ROUND(G3695*F3695%,2))</f>
        <v>0</v>
      </c>
      <c r="I3695" s="334">
        <f>ROUND((H3695-SUMIF(Anlagenbewegungsdaten!$B:$B,A3695,Anlagenbewegungsdaten!D:D)),3)</f>
        <v>0</v>
      </c>
      <c r="J3695" s="335" t="s">
        <v>5179</v>
      </c>
      <c r="K3695" s="335" t="s">
        <v>5194</v>
      </c>
      <c r="L3695" s="516">
        <v>5</v>
      </c>
      <c r="M3695" s="332">
        <f>ROUND(SUMIF(Anlagenbewegungsdaten_AV!B:B,A3695,Anlagenbewegungsdaten_AV!C:C),3)</f>
        <v>0</v>
      </c>
      <c r="N3695" s="330">
        <f>IF(ISBLANK(L3695),ROUND(SUMIF(Anlagenbewegungsdaten_AV!B:B,A3695,Anlagenbewegungsdaten_AV!D:D),2),ROUND(M3695*L3695%,2))</f>
        <v>0</v>
      </c>
      <c r="O3695" s="330">
        <f>ROUND(N3695-SUMIF(Anlagenbewegungsdaten_AV!B:B,A3695,Anlagenbewegungsdaten_AV!D:D),3)</f>
        <v>0</v>
      </c>
    </row>
    <row r="3696" spans="1:15" ht="15" customHeight="1" x14ac:dyDescent="0.25">
      <c r="A3696" s="262" t="s">
        <v>1040</v>
      </c>
      <c r="B3696" s="167" t="s">
        <v>1002</v>
      </c>
      <c r="C3696" s="167" t="s">
        <v>4047</v>
      </c>
      <c r="D3696" s="168" t="s">
        <v>1013</v>
      </c>
      <c r="E3696" s="167"/>
      <c r="F3696" s="251">
        <v>6.25</v>
      </c>
      <c r="G3696" s="333">
        <f>ROUND(SUMIF(Anlagenbewegungsdaten!B:B,A3696,Anlagenbewegungsdaten!C:C),3)</f>
        <v>0</v>
      </c>
      <c r="H3696" s="334">
        <f>IF(ISBLANK(F3696),ROUND(SUMIF(Anlagenbewegungsdaten!B:B,A3696,Anlagenbewegungsdaten!D:D),2),ROUND(G3696*F3696%,2))</f>
        <v>0</v>
      </c>
      <c r="I3696" s="334">
        <f>ROUND((H3696-SUMIF(Anlagenbewegungsdaten!$B:$B,A3696,Anlagenbewegungsdaten!D:D)),3)</f>
        <v>0</v>
      </c>
      <c r="J3696" s="335" t="s">
        <v>5179</v>
      </c>
      <c r="K3696" s="335" t="s">
        <v>5194</v>
      </c>
      <c r="L3696" s="516">
        <v>5</v>
      </c>
      <c r="M3696" s="332">
        <f>ROUND(SUMIF(Anlagenbewegungsdaten_AV!B:B,A3696,Anlagenbewegungsdaten_AV!C:C),3)</f>
        <v>0</v>
      </c>
      <c r="N3696" s="330">
        <f>IF(ISBLANK(L3696),ROUND(SUMIF(Anlagenbewegungsdaten_AV!B:B,A3696,Anlagenbewegungsdaten_AV!D:D),2),ROUND(M3696*L3696%,2))</f>
        <v>0</v>
      </c>
      <c r="O3696" s="330">
        <f>ROUND(N3696-SUMIF(Anlagenbewegungsdaten_AV!B:B,A3696,Anlagenbewegungsdaten_AV!D:D),3)</f>
        <v>0</v>
      </c>
    </row>
    <row r="3697" spans="1:15" ht="15" customHeight="1" x14ac:dyDescent="0.25">
      <c r="A3697" s="262" t="s">
        <v>1041</v>
      </c>
      <c r="B3697" s="167" t="s">
        <v>1002</v>
      </c>
      <c r="C3697" s="167" t="s">
        <v>4047</v>
      </c>
      <c r="D3697" s="168" t="s">
        <v>1015</v>
      </c>
      <c r="E3697" s="167"/>
      <c r="F3697" s="251">
        <v>9.2200000000000006</v>
      </c>
      <c r="G3697" s="333">
        <f>ROUND(SUMIF(Anlagenbewegungsdaten!B:B,A3697,Anlagenbewegungsdaten!C:C),3)</f>
        <v>0</v>
      </c>
      <c r="H3697" s="334">
        <f>IF(ISBLANK(F3697),ROUND(SUMIF(Anlagenbewegungsdaten!B:B,A3697,Anlagenbewegungsdaten!D:D),2),ROUND(G3697*F3697%,2))</f>
        <v>0</v>
      </c>
      <c r="I3697" s="334">
        <f>ROUND((H3697-SUMIF(Anlagenbewegungsdaten!$B:$B,A3697,Anlagenbewegungsdaten!D:D)),3)</f>
        <v>0</v>
      </c>
      <c r="J3697" s="335" t="s">
        <v>5179</v>
      </c>
      <c r="K3697" s="335" t="s">
        <v>5194</v>
      </c>
      <c r="L3697" s="516">
        <v>7.38</v>
      </c>
      <c r="M3697" s="332">
        <f>ROUND(SUMIF(Anlagenbewegungsdaten_AV!B:B,A3697,Anlagenbewegungsdaten_AV!C:C),3)</f>
        <v>0</v>
      </c>
      <c r="N3697" s="330">
        <f>IF(ISBLANK(L3697),ROUND(SUMIF(Anlagenbewegungsdaten_AV!B:B,A3697,Anlagenbewegungsdaten_AV!D:D),2),ROUND(M3697*L3697%,2))</f>
        <v>0</v>
      </c>
      <c r="O3697" s="330">
        <f>ROUND(N3697-SUMIF(Anlagenbewegungsdaten_AV!B:B,A3697,Anlagenbewegungsdaten_AV!D:D),3)</f>
        <v>0</v>
      </c>
    </row>
    <row r="3698" spans="1:15" ht="15" customHeight="1" x14ac:dyDescent="0.25">
      <c r="A3698" s="262" t="s">
        <v>1042</v>
      </c>
      <c r="B3698" s="167" t="s">
        <v>1002</v>
      </c>
      <c r="C3698" s="167" t="s">
        <v>4047</v>
      </c>
      <c r="D3698" s="168" t="s">
        <v>1017</v>
      </c>
      <c r="E3698" s="167"/>
      <c r="F3698" s="251">
        <v>8.25</v>
      </c>
      <c r="G3698" s="333">
        <f>ROUND(SUMIF(Anlagenbewegungsdaten!B:B,A3698,Anlagenbewegungsdaten!C:C),3)</f>
        <v>0</v>
      </c>
      <c r="H3698" s="334">
        <f>IF(ISBLANK(F3698),ROUND(SUMIF(Anlagenbewegungsdaten!B:B,A3698,Anlagenbewegungsdaten!D:D),2),ROUND(G3698*F3698%,2))</f>
        <v>0</v>
      </c>
      <c r="I3698" s="334">
        <f>ROUND((H3698-SUMIF(Anlagenbewegungsdaten!$B:$B,A3698,Anlagenbewegungsdaten!D:D)),3)</f>
        <v>0</v>
      </c>
      <c r="J3698" s="335" t="s">
        <v>5179</v>
      </c>
      <c r="K3698" s="335" t="s">
        <v>5194</v>
      </c>
      <c r="L3698" s="516">
        <v>6.6</v>
      </c>
      <c r="M3698" s="332">
        <f>ROUND(SUMIF(Anlagenbewegungsdaten_AV!B:B,A3698,Anlagenbewegungsdaten_AV!C:C),3)</f>
        <v>0</v>
      </c>
      <c r="N3698" s="330">
        <f>IF(ISBLANK(L3698),ROUND(SUMIF(Anlagenbewegungsdaten_AV!B:B,A3698,Anlagenbewegungsdaten_AV!D:D),2),ROUND(M3698*L3698%,2))</f>
        <v>0</v>
      </c>
      <c r="O3698" s="330">
        <f>ROUND(N3698-SUMIF(Anlagenbewegungsdaten_AV!B:B,A3698,Anlagenbewegungsdaten_AV!D:D),3)</f>
        <v>0</v>
      </c>
    </row>
    <row r="3699" spans="1:15" ht="15" customHeight="1" x14ac:dyDescent="0.25">
      <c r="A3699" s="262" t="s">
        <v>1043</v>
      </c>
      <c r="B3699" s="167" t="s">
        <v>1002</v>
      </c>
      <c r="C3699" s="167" t="s">
        <v>4047</v>
      </c>
      <c r="D3699" s="168" t="s">
        <v>1019</v>
      </c>
      <c r="E3699" s="167"/>
      <c r="F3699" s="251">
        <v>8.25</v>
      </c>
      <c r="G3699" s="333">
        <f>ROUND(SUMIF(Anlagenbewegungsdaten!B:B,A3699,Anlagenbewegungsdaten!C:C),3)</f>
        <v>0</v>
      </c>
      <c r="H3699" s="334">
        <f>IF(ISBLANK(F3699),ROUND(SUMIF(Anlagenbewegungsdaten!B:B,A3699,Anlagenbewegungsdaten!D:D),2),ROUND(G3699*F3699%,2))</f>
        <v>0</v>
      </c>
      <c r="I3699" s="334">
        <f>ROUND((H3699-SUMIF(Anlagenbewegungsdaten!$B:$B,A3699,Anlagenbewegungsdaten!D:D)),3)</f>
        <v>0</v>
      </c>
      <c r="J3699" s="335" t="s">
        <v>5179</v>
      </c>
      <c r="K3699" s="335" t="s">
        <v>5194</v>
      </c>
      <c r="L3699" s="516">
        <v>6.6</v>
      </c>
      <c r="M3699" s="332">
        <f>ROUND(SUMIF(Anlagenbewegungsdaten_AV!B:B,A3699,Anlagenbewegungsdaten_AV!C:C),3)</f>
        <v>0</v>
      </c>
      <c r="N3699" s="330">
        <f>IF(ISBLANK(L3699),ROUND(SUMIF(Anlagenbewegungsdaten_AV!B:B,A3699,Anlagenbewegungsdaten_AV!D:D),2),ROUND(M3699*L3699%,2))</f>
        <v>0</v>
      </c>
      <c r="O3699" s="330">
        <f>ROUND(N3699-SUMIF(Anlagenbewegungsdaten_AV!B:B,A3699,Anlagenbewegungsdaten_AV!D:D),3)</f>
        <v>0</v>
      </c>
    </row>
    <row r="3700" spans="1:15" ht="15" customHeight="1" x14ac:dyDescent="0.25">
      <c r="A3700" s="262"/>
      <c r="B3700" s="167"/>
      <c r="C3700" s="167"/>
      <c r="D3700" s="167"/>
      <c r="E3700" s="167"/>
      <c r="F3700" s="251"/>
    </row>
    <row r="3701" spans="1:15" ht="15" customHeight="1" x14ac:dyDescent="0.25">
      <c r="A3701" s="263" t="s">
        <v>1488</v>
      </c>
      <c r="B3701" s="173" t="s">
        <v>1489</v>
      </c>
      <c r="C3701" s="173" t="s">
        <v>4048</v>
      </c>
      <c r="D3701" s="173" t="s">
        <v>1490</v>
      </c>
      <c r="E3701" s="173"/>
      <c r="F3701" s="248">
        <v>9</v>
      </c>
      <c r="G3701" s="333">
        <f>ROUND(SUMIF(Anlagenbewegungsdaten!B:B,A3701,Anlagenbewegungsdaten!C:C),3)</f>
        <v>0</v>
      </c>
      <c r="H3701" s="334">
        <f>IF(ISBLANK(F3701),ROUND(SUMIF(Anlagenbewegungsdaten!B:B,A3701,Anlagenbewegungsdaten!D:D),2),ROUND(G3701*F3701%,2))</f>
        <v>0</v>
      </c>
      <c r="I3701" s="334">
        <f>ROUND((H3701-SUMIF(Anlagenbewegungsdaten!$B:$B,A3701,Anlagenbewegungsdaten!D:D)),3)</f>
        <v>0</v>
      </c>
      <c r="J3701" s="335" t="s">
        <v>5179</v>
      </c>
      <c r="K3701" s="335" t="s">
        <v>5195</v>
      </c>
      <c r="L3701" s="516">
        <v>7.2</v>
      </c>
      <c r="M3701" s="332">
        <f>ROUND(SUMIF(Anlagenbewegungsdaten_AV!B:B,A3701,Anlagenbewegungsdaten_AV!C:C),3)</f>
        <v>0</v>
      </c>
      <c r="N3701" s="330">
        <f>IF(ISBLANK(L3701),ROUND(SUMIF(Anlagenbewegungsdaten_AV!B:B,A3701,Anlagenbewegungsdaten_AV!D:D),2),ROUND(M3701*L3701%,2))</f>
        <v>0</v>
      </c>
      <c r="O3701" s="330">
        <f>ROUND(N3701-SUMIF(Anlagenbewegungsdaten_AV!B:B,A3701,Anlagenbewegungsdaten_AV!D:D),3)</f>
        <v>0</v>
      </c>
    </row>
    <row r="3702" spans="1:15" ht="15" customHeight="1" x14ac:dyDescent="0.25">
      <c r="A3702" s="263" t="s">
        <v>1491</v>
      </c>
      <c r="B3702" s="173" t="s">
        <v>1489</v>
      </c>
      <c r="C3702" s="173" t="s">
        <v>4048</v>
      </c>
      <c r="D3702" s="173" t="s">
        <v>1492</v>
      </c>
      <c r="E3702" s="173"/>
      <c r="F3702" s="248">
        <v>11</v>
      </c>
      <c r="G3702" s="333">
        <f>ROUND(SUMIF(Anlagenbewegungsdaten!B:B,A3702,Anlagenbewegungsdaten!C:C),3)</f>
        <v>0</v>
      </c>
      <c r="H3702" s="334">
        <f>IF(ISBLANK(F3702),ROUND(SUMIF(Anlagenbewegungsdaten!B:B,A3702,Anlagenbewegungsdaten!D:D),2),ROUND(G3702*F3702%,2))</f>
        <v>0</v>
      </c>
      <c r="I3702" s="334">
        <f>ROUND((H3702-SUMIF(Anlagenbewegungsdaten!$B:$B,A3702,Anlagenbewegungsdaten!D:D)),3)</f>
        <v>0</v>
      </c>
      <c r="J3702" s="335" t="s">
        <v>5179</v>
      </c>
      <c r="K3702" s="335" t="s">
        <v>5195</v>
      </c>
      <c r="L3702" s="516">
        <v>8.8000000000000007</v>
      </c>
      <c r="M3702" s="332">
        <f>ROUND(SUMIF(Anlagenbewegungsdaten_AV!B:B,A3702,Anlagenbewegungsdaten_AV!C:C),3)</f>
        <v>0</v>
      </c>
      <c r="N3702" s="330">
        <f>IF(ISBLANK(L3702),ROUND(SUMIF(Anlagenbewegungsdaten_AV!B:B,A3702,Anlagenbewegungsdaten_AV!D:D),2),ROUND(M3702*L3702%,2))</f>
        <v>0</v>
      </c>
      <c r="O3702" s="330">
        <f>ROUND(N3702-SUMIF(Anlagenbewegungsdaten_AV!B:B,A3702,Anlagenbewegungsdaten_AV!D:D),3)</f>
        <v>0</v>
      </c>
    </row>
    <row r="3703" spans="1:15" ht="15" customHeight="1" x14ac:dyDescent="0.25">
      <c r="A3703" s="263" t="s">
        <v>1493</v>
      </c>
      <c r="B3703" s="173" t="s">
        <v>1489</v>
      </c>
      <c r="C3703" s="173" t="s">
        <v>4048</v>
      </c>
      <c r="D3703" s="173" t="s">
        <v>1494</v>
      </c>
      <c r="E3703" s="173"/>
      <c r="F3703" s="248">
        <v>10</v>
      </c>
      <c r="G3703" s="333">
        <f>ROUND(SUMIF(Anlagenbewegungsdaten!B:B,A3703,Anlagenbewegungsdaten!C:C),3)</f>
        <v>0</v>
      </c>
      <c r="H3703" s="334">
        <f>IF(ISBLANK(F3703),ROUND(SUMIF(Anlagenbewegungsdaten!B:B,A3703,Anlagenbewegungsdaten!D:D),2),ROUND(G3703*F3703%,2))</f>
        <v>0</v>
      </c>
      <c r="I3703" s="334">
        <f>ROUND((H3703-SUMIF(Anlagenbewegungsdaten!$B:$B,A3703,Anlagenbewegungsdaten!D:D)),3)</f>
        <v>0</v>
      </c>
      <c r="J3703" s="335" t="s">
        <v>5179</v>
      </c>
      <c r="K3703" s="335" t="s">
        <v>5195</v>
      </c>
      <c r="L3703" s="516">
        <v>8</v>
      </c>
      <c r="M3703" s="332">
        <f>ROUND(SUMIF(Anlagenbewegungsdaten_AV!B:B,A3703,Anlagenbewegungsdaten_AV!C:C),3)</f>
        <v>0</v>
      </c>
      <c r="N3703" s="330">
        <f>IF(ISBLANK(L3703),ROUND(SUMIF(Anlagenbewegungsdaten_AV!B:B,A3703,Anlagenbewegungsdaten_AV!D:D),2),ROUND(M3703*L3703%,2))</f>
        <v>0</v>
      </c>
      <c r="O3703" s="330">
        <f>ROUND(N3703-SUMIF(Anlagenbewegungsdaten_AV!B:B,A3703,Anlagenbewegungsdaten_AV!D:D),3)</f>
        <v>0</v>
      </c>
    </row>
    <row r="3704" spans="1:15" ht="15" customHeight="1" x14ac:dyDescent="0.25">
      <c r="A3704" s="263" t="s">
        <v>1495</v>
      </c>
      <c r="B3704" s="173" t="s">
        <v>1489</v>
      </c>
      <c r="C3704" s="173" t="s">
        <v>4048</v>
      </c>
      <c r="D3704" s="174" t="s">
        <v>1496</v>
      </c>
      <c r="E3704" s="173"/>
      <c r="F3704" s="248">
        <v>11</v>
      </c>
      <c r="G3704" s="333">
        <f>ROUND(SUMIF(Anlagenbewegungsdaten!B:B,A3704,Anlagenbewegungsdaten!C:C),3)</f>
        <v>0</v>
      </c>
      <c r="H3704" s="334">
        <f>IF(ISBLANK(F3704),ROUND(SUMIF(Anlagenbewegungsdaten!B:B,A3704,Anlagenbewegungsdaten!D:D),2),ROUND(G3704*F3704%,2))</f>
        <v>0</v>
      </c>
      <c r="I3704" s="334">
        <f>ROUND((H3704-SUMIF(Anlagenbewegungsdaten!$B:$B,A3704,Anlagenbewegungsdaten!D:D)),3)</f>
        <v>0</v>
      </c>
      <c r="J3704" s="335" t="s">
        <v>5179</v>
      </c>
      <c r="K3704" s="335" t="s">
        <v>5195</v>
      </c>
      <c r="L3704" s="516">
        <v>8.8000000000000007</v>
      </c>
      <c r="M3704" s="332">
        <f>ROUND(SUMIF(Anlagenbewegungsdaten_AV!B:B,A3704,Anlagenbewegungsdaten_AV!C:C),3)</f>
        <v>0</v>
      </c>
      <c r="N3704" s="330">
        <f>IF(ISBLANK(L3704),ROUND(SUMIF(Anlagenbewegungsdaten_AV!B:B,A3704,Anlagenbewegungsdaten_AV!D:D),2),ROUND(M3704*L3704%,2))</f>
        <v>0</v>
      </c>
      <c r="O3704" s="330">
        <f>ROUND(N3704-SUMIF(Anlagenbewegungsdaten_AV!B:B,A3704,Anlagenbewegungsdaten_AV!D:D),3)</f>
        <v>0</v>
      </c>
    </row>
    <row r="3705" spans="1:15" ht="15" customHeight="1" x14ac:dyDescent="0.25">
      <c r="A3705" s="263" t="s">
        <v>1497</v>
      </c>
      <c r="B3705" s="173" t="s">
        <v>1489</v>
      </c>
      <c r="C3705" s="173" t="s">
        <v>4048</v>
      </c>
      <c r="D3705" s="173" t="s">
        <v>1438</v>
      </c>
      <c r="E3705" s="173"/>
      <c r="F3705" s="248">
        <v>6.16</v>
      </c>
      <c r="G3705" s="333">
        <f>ROUND(SUMIF(Anlagenbewegungsdaten!B:B,A3705,Anlagenbewegungsdaten!C:C),3)</f>
        <v>0</v>
      </c>
      <c r="H3705" s="334">
        <f>IF(ISBLANK(F3705),ROUND(SUMIF(Anlagenbewegungsdaten!B:B,A3705,Anlagenbewegungsdaten!D:D),2),ROUND(G3705*F3705%,2))</f>
        <v>0</v>
      </c>
      <c r="I3705" s="334">
        <f>ROUND((H3705-SUMIF(Anlagenbewegungsdaten!$B:$B,A3705,Anlagenbewegungsdaten!D:D)),3)</f>
        <v>0</v>
      </c>
      <c r="J3705" s="335" t="s">
        <v>5179</v>
      </c>
      <c r="K3705" s="335" t="s">
        <v>5195</v>
      </c>
      <c r="L3705" s="516">
        <v>4.93</v>
      </c>
      <c r="M3705" s="332">
        <f>ROUND(SUMIF(Anlagenbewegungsdaten_AV!B:B,A3705,Anlagenbewegungsdaten_AV!C:C),3)</f>
        <v>0</v>
      </c>
      <c r="N3705" s="330">
        <f>IF(ISBLANK(L3705),ROUND(SUMIF(Anlagenbewegungsdaten_AV!B:B,A3705,Anlagenbewegungsdaten_AV!D:D),2),ROUND(M3705*L3705%,2))</f>
        <v>0</v>
      </c>
      <c r="O3705" s="330">
        <f>ROUND(N3705-SUMIF(Anlagenbewegungsdaten_AV!B:B,A3705,Anlagenbewegungsdaten_AV!D:D),3)</f>
        <v>0</v>
      </c>
    </row>
    <row r="3706" spans="1:15" ht="15" customHeight="1" x14ac:dyDescent="0.25">
      <c r="A3706" s="263" t="s">
        <v>1498</v>
      </c>
      <c r="B3706" s="173" t="s">
        <v>1489</v>
      </c>
      <c r="C3706" s="173" t="s">
        <v>4048</v>
      </c>
      <c r="D3706" s="173" t="s">
        <v>1450</v>
      </c>
      <c r="E3706" s="173"/>
      <c r="F3706" s="248">
        <v>8.16</v>
      </c>
      <c r="G3706" s="333">
        <f>ROUND(SUMIF(Anlagenbewegungsdaten!B:B,A3706,Anlagenbewegungsdaten!C:C),3)</f>
        <v>0</v>
      </c>
      <c r="H3706" s="334">
        <f>IF(ISBLANK(F3706),ROUND(SUMIF(Anlagenbewegungsdaten!B:B,A3706,Anlagenbewegungsdaten!D:D),2),ROUND(G3706*F3706%,2))</f>
        <v>0</v>
      </c>
      <c r="I3706" s="334">
        <f>ROUND((H3706-SUMIF(Anlagenbewegungsdaten!$B:$B,A3706,Anlagenbewegungsdaten!D:D)),3)</f>
        <v>0</v>
      </c>
      <c r="J3706" s="335" t="s">
        <v>5179</v>
      </c>
      <c r="K3706" s="335" t="s">
        <v>5195</v>
      </c>
      <c r="L3706" s="516">
        <v>6.53</v>
      </c>
      <c r="M3706" s="332">
        <f>ROUND(SUMIF(Anlagenbewegungsdaten_AV!B:B,A3706,Anlagenbewegungsdaten_AV!C:C),3)</f>
        <v>0</v>
      </c>
      <c r="N3706" s="330">
        <f>IF(ISBLANK(L3706),ROUND(SUMIF(Anlagenbewegungsdaten_AV!B:B,A3706,Anlagenbewegungsdaten_AV!D:D),2),ROUND(M3706*L3706%,2))</f>
        <v>0</v>
      </c>
      <c r="O3706" s="330">
        <f>ROUND(N3706-SUMIF(Anlagenbewegungsdaten_AV!B:B,A3706,Anlagenbewegungsdaten_AV!D:D),3)</f>
        <v>0</v>
      </c>
    </row>
    <row r="3707" spans="1:15" ht="15" customHeight="1" x14ac:dyDescent="0.25">
      <c r="A3707" s="263" t="s">
        <v>1499</v>
      </c>
      <c r="B3707" s="173" t="s">
        <v>1489</v>
      </c>
      <c r="C3707" s="173" t="s">
        <v>4048</v>
      </c>
      <c r="D3707" s="173" t="s">
        <v>1462</v>
      </c>
      <c r="E3707" s="173"/>
      <c r="F3707" s="248">
        <v>7.16</v>
      </c>
      <c r="G3707" s="333">
        <f>ROUND(SUMIF(Anlagenbewegungsdaten!B:B,A3707,Anlagenbewegungsdaten!C:C),3)</f>
        <v>0</v>
      </c>
      <c r="H3707" s="334">
        <f>IF(ISBLANK(F3707),ROUND(SUMIF(Anlagenbewegungsdaten!B:B,A3707,Anlagenbewegungsdaten!D:D),2),ROUND(G3707*F3707%,2))</f>
        <v>0</v>
      </c>
      <c r="I3707" s="334">
        <f>ROUND((H3707-SUMIF(Anlagenbewegungsdaten!$B:$B,A3707,Anlagenbewegungsdaten!D:D)),3)</f>
        <v>0</v>
      </c>
      <c r="J3707" s="335" t="s">
        <v>5179</v>
      </c>
      <c r="K3707" s="335" t="s">
        <v>5195</v>
      </c>
      <c r="L3707" s="516">
        <v>5.73</v>
      </c>
      <c r="M3707" s="332">
        <f>ROUND(SUMIF(Anlagenbewegungsdaten_AV!B:B,A3707,Anlagenbewegungsdaten_AV!C:C),3)</f>
        <v>0</v>
      </c>
      <c r="N3707" s="330">
        <f>IF(ISBLANK(L3707),ROUND(SUMIF(Anlagenbewegungsdaten_AV!B:B,A3707,Anlagenbewegungsdaten_AV!D:D),2),ROUND(M3707*L3707%,2))</f>
        <v>0</v>
      </c>
      <c r="O3707" s="330">
        <f>ROUND(N3707-SUMIF(Anlagenbewegungsdaten_AV!B:B,A3707,Anlagenbewegungsdaten_AV!D:D),3)</f>
        <v>0</v>
      </c>
    </row>
    <row r="3708" spans="1:15" ht="15" customHeight="1" x14ac:dyDescent="0.25">
      <c r="A3708" s="263" t="s">
        <v>1500</v>
      </c>
      <c r="B3708" s="173" t="s">
        <v>1489</v>
      </c>
      <c r="C3708" s="173" t="s">
        <v>4048</v>
      </c>
      <c r="D3708" s="174" t="s">
        <v>1474</v>
      </c>
      <c r="E3708" s="173"/>
      <c r="F3708" s="248">
        <v>8.16</v>
      </c>
      <c r="G3708" s="333">
        <f>ROUND(SUMIF(Anlagenbewegungsdaten!B:B,A3708,Anlagenbewegungsdaten!C:C),3)</f>
        <v>0</v>
      </c>
      <c r="H3708" s="334">
        <f>IF(ISBLANK(F3708),ROUND(SUMIF(Anlagenbewegungsdaten!B:B,A3708,Anlagenbewegungsdaten!D:D),2),ROUND(G3708*F3708%,2))</f>
        <v>0</v>
      </c>
      <c r="I3708" s="334">
        <f>ROUND((H3708-SUMIF(Anlagenbewegungsdaten!$B:$B,A3708,Anlagenbewegungsdaten!D:D)),3)</f>
        <v>0</v>
      </c>
      <c r="J3708" s="335" t="s">
        <v>5179</v>
      </c>
      <c r="K3708" s="335" t="s">
        <v>5195</v>
      </c>
      <c r="L3708" s="516">
        <v>6.53</v>
      </c>
      <c r="M3708" s="332">
        <f>ROUND(SUMIF(Anlagenbewegungsdaten_AV!B:B,A3708,Anlagenbewegungsdaten_AV!C:C),3)</f>
        <v>0</v>
      </c>
      <c r="N3708" s="330">
        <f>IF(ISBLANK(L3708),ROUND(SUMIF(Anlagenbewegungsdaten_AV!B:B,A3708,Anlagenbewegungsdaten_AV!D:D),2),ROUND(M3708*L3708%,2))</f>
        <v>0</v>
      </c>
      <c r="O3708" s="330">
        <f>ROUND(N3708-SUMIF(Anlagenbewegungsdaten_AV!B:B,A3708,Anlagenbewegungsdaten_AV!D:D),3)</f>
        <v>0</v>
      </c>
    </row>
    <row r="3709" spans="1:15" ht="15" customHeight="1" x14ac:dyDescent="0.25">
      <c r="A3709" s="262"/>
      <c r="B3709" s="167"/>
      <c r="C3709" s="167"/>
      <c r="D3709" s="167"/>
      <c r="E3709" s="167"/>
      <c r="F3709" s="251"/>
    </row>
    <row r="3710" spans="1:15" ht="15" customHeight="1" x14ac:dyDescent="0.25">
      <c r="A3710" s="263" t="s">
        <v>3229</v>
      </c>
      <c r="B3710" s="173" t="s">
        <v>1489</v>
      </c>
      <c r="C3710" s="174" t="s">
        <v>4049</v>
      </c>
      <c r="D3710" s="173" t="s">
        <v>1490</v>
      </c>
      <c r="E3710" s="173"/>
      <c r="F3710" s="248">
        <v>8.8699999999999992</v>
      </c>
      <c r="G3710" s="333">
        <f>ROUND(SUMIF(Anlagenbewegungsdaten!B:B,A3710,Anlagenbewegungsdaten!C:C),3)</f>
        <v>0</v>
      </c>
      <c r="H3710" s="334">
        <f>IF(ISBLANK(F3710),ROUND(SUMIF(Anlagenbewegungsdaten!B:B,A3710,Anlagenbewegungsdaten!D:D),2),ROUND(G3710*F3710%,2))</f>
        <v>0</v>
      </c>
      <c r="I3710" s="334">
        <f>ROUND((H3710-SUMIF(Anlagenbewegungsdaten!$B:$B,A3710,Anlagenbewegungsdaten!D:D)),3)</f>
        <v>0</v>
      </c>
      <c r="J3710" s="335" t="s">
        <v>5179</v>
      </c>
      <c r="K3710" s="335" t="s">
        <v>5195</v>
      </c>
      <c r="L3710" s="516">
        <v>7.1</v>
      </c>
      <c r="M3710" s="332">
        <f>ROUND(SUMIF(Anlagenbewegungsdaten_AV!B:B,A3710,Anlagenbewegungsdaten_AV!C:C),3)</f>
        <v>0</v>
      </c>
      <c r="N3710" s="330">
        <f>IF(ISBLANK(L3710),ROUND(SUMIF(Anlagenbewegungsdaten_AV!B:B,A3710,Anlagenbewegungsdaten_AV!D:D),2),ROUND(M3710*L3710%,2))</f>
        <v>0</v>
      </c>
      <c r="O3710" s="330">
        <f>ROUND(N3710-SUMIF(Anlagenbewegungsdaten_AV!B:B,A3710,Anlagenbewegungsdaten_AV!D:D),3)</f>
        <v>0</v>
      </c>
    </row>
    <row r="3711" spans="1:15" ht="15" customHeight="1" x14ac:dyDescent="0.25">
      <c r="A3711" s="263" t="s">
        <v>3230</v>
      </c>
      <c r="B3711" s="173" t="s">
        <v>1489</v>
      </c>
      <c r="C3711" s="174" t="s">
        <v>4049</v>
      </c>
      <c r="D3711" s="173" t="s">
        <v>1492</v>
      </c>
      <c r="E3711" s="173"/>
      <c r="F3711" s="248">
        <v>10.84</v>
      </c>
      <c r="G3711" s="333">
        <f>ROUND(SUMIF(Anlagenbewegungsdaten!B:B,A3711,Anlagenbewegungsdaten!C:C),3)</f>
        <v>0</v>
      </c>
      <c r="H3711" s="334">
        <f>IF(ISBLANK(F3711),ROUND(SUMIF(Anlagenbewegungsdaten!B:B,A3711,Anlagenbewegungsdaten!D:D),2),ROUND(G3711*F3711%,2))</f>
        <v>0</v>
      </c>
      <c r="I3711" s="334">
        <f>ROUND((H3711-SUMIF(Anlagenbewegungsdaten!$B:$B,A3711,Anlagenbewegungsdaten!D:D)),3)</f>
        <v>0</v>
      </c>
      <c r="J3711" s="335" t="s">
        <v>5179</v>
      </c>
      <c r="K3711" s="335" t="s">
        <v>5195</v>
      </c>
      <c r="L3711" s="516">
        <v>8.67</v>
      </c>
      <c r="M3711" s="332">
        <f>ROUND(SUMIF(Anlagenbewegungsdaten_AV!B:B,A3711,Anlagenbewegungsdaten_AV!C:C),3)</f>
        <v>0</v>
      </c>
      <c r="N3711" s="330">
        <f>IF(ISBLANK(L3711),ROUND(SUMIF(Anlagenbewegungsdaten_AV!B:B,A3711,Anlagenbewegungsdaten_AV!D:D),2),ROUND(M3711*L3711%,2))</f>
        <v>0</v>
      </c>
      <c r="O3711" s="330">
        <f>ROUND(N3711-SUMIF(Anlagenbewegungsdaten_AV!B:B,A3711,Anlagenbewegungsdaten_AV!D:D),3)</f>
        <v>0</v>
      </c>
    </row>
    <row r="3712" spans="1:15" ht="15" customHeight="1" x14ac:dyDescent="0.25">
      <c r="A3712" s="263" t="s">
        <v>3231</v>
      </c>
      <c r="B3712" s="173" t="s">
        <v>1489</v>
      </c>
      <c r="C3712" s="174" t="s">
        <v>4049</v>
      </c>
      <c r="D3712" s="173" t="s">
        <v>1494</v>
      </c>
      <c r="E3712" s="173"/>
      <c r="F3712" s="248">
        <v>9.86</v>
      </c>
      <c r="G3712" s="333">
        <f>ROUND(SUMIF(Anlagenbewegungsdaten!B:B,A3712,Anlagenbewegungsdaten!C:C),3)</f>
        <v>0</v>
      </c>
      <c r="H3712" s="334">
        <f>IF(ISBLANK(F3712),ROUND(SUMIF(Anlagenbewegungsdaten!B:B,A3712,Anlagenbewegungsdaten!D:D),2),ROUND(G3712*F3712%,2))</f>
        <v>0</v>
      </c>
      <c r="I3712" s="334">
        <f>ROUND((H3712-SUMIF(Anlagenbewegungsdaten!$B:$B,A3712,Anlagenbewegungsdaten!D:D)),3)</f>
        <v>0</v>
      </c>
      <c r="J3712" s="335" t="s">
        <v>5179</v>
      </c>
      <c r="K3712" s="335" t="s">
        <v>5195</v>
      </c>
      <c r="L3712" s="516">
        <v>7.89</v>
      </c>
      <c r="M3712" s="332">
        <f>ROUND(SUMIF(Anlagenbewegungsdaten_AV!B:B,A3712,Anlagenbewegungsdaten_AV!C:C),3)</f>
        <v>0</v>
      </c>
      <c r="N3712" s="330">
        <f>IF(ISBLANK(L3712),ROUND(SUMIF(Anlagenbewegungsdaten_AV!B:B,A3712,Anlagenbewegungsdaten_AV!D:D),2),ROUND(M3712*L3712%,2))</f>
        <v>0</v>
      </c>
      <c r="O3712" s="330">
        <f>ROUND(N3712-SUMIF(Anlagenbewegungsdaten_AV!B:B,A3712,Anlagenbewegungsdaten_AV!D:D),3)</f>
        <v>0</v>
      </c>
    </row>
    <row r="3713" spans="1:15" ht="15" customHeight="1" x14ac:dyDescent="0.25">
      <c r="A3713" s="263" t="s">
        <v>3232</v>
      </c>
      <c r="B3713" s="173" t="s">
        <v>1489</v>
      </c>
      <c r="C3713" s="174" t="s">
        <v>4049</v>
      </c>
      <c r="D3713" s="174" t="s">
        <v>1496</v>
      </c>
      <c r="E3713" s="173"/>
      <c r="F3713" s="248">
        <v>10.84</v>
      </c>
      <c r="G3713" s="333">
        <f>ROUND(SUMIF(Anlagenbewegungsdaten!B:B,A3713,Anlagenbewegungsdaten!C:C),3)</f>
        <v>0</v>
      </c>
      <c r="H3713" s="334">
        <f>IF(ISBLANK(F3713),ROUND(SUMIF(Anlagenbewegungsdaten!B:B,A3713,Anlagenbewegungsdaten!D:D),2),ROUND(G3713*F3713%,2))</f>
        <v>0</v>
      </c>
      <c r="I3713" s="334">
        <f>ROUND((H3713-SUMIF(Anlagenbewegungsdaten!$B:$B,A3713,Anlagenbewegungsdaten!D:D)),3)</f>
        <v>0</v>
      </c>
      <c r="J3713" s="335" t="s">
        <v>5179</v>
      </c>
      <c r="K3713" s="335" t="s">
        <v>5195</v>
      </c>
      <c r="L3713" s="516">
        <v>8.67</v>
      </c>
      <c r="M3713" s="332">
        <f>ROUND(SUMIF(Anlagenbewegungsdaten_AV!B:B,A3713,Anlagenbewegungsdaten_AV!C:C),3)</f>
        <v>0</v>
      </c>
      <c r="N3713" s="330">
        <f>IF(ISBLANK(L3713),ROUND(SUMIF(Anlagenbewegungsdaten_AV!B:B,A3713,Anlagenbewegungsdaten_AV!D:D),2),ROUND(M3713*L3713%,2))</f>
        <v>0</v>
      </c>
      <c r="O3713" s="330">
        <f>ROUND(N3713-SUMIF(Anlagenbewegungsdaten_AV!B:B,A3713,Anlagenbewegungsdaten_AV!D:D),3)</f>
        <v>0</v>
      </c>
    </row>
    <row r="3714" spans="1:15" ht="15" customHeight="1" x14ac:dyDescent="0.25">
      <c r="A3714" s="263" t="s">
        <v>3233</v>
      </c>
      <c r="B3714" s="173" t="s">
        <v>1489</v>
      </c>
      <c r="C3714" s="174" t="s">
        <v>4049</v>
      </c>
      <c r="D3714" s="173" t="s">
        <v>1438</v>
      </c>
      <c r="E3714" s="173"/>
      <c r="F3714" s="248">
        <v>6.07</v>
      </c>
      <c r="G3714" s="333">
        <f>ROUND(SUMIF(Anlagenbewegungsdaten!B:B,A3714,Anlagenbewegungsdaten!C:C),3)</f>
        <v>0</v>
      </c>
      <c r="H3714" s="334">
        <f>IF(ISBLANK(F3714),ROUND(SUMIF(Anlagenbewegungsdaten!B:B,A3714,Anlagenbewegungsdaten!D:D),2),ROUND(G3714*F3714%,2))</f>
        <v>0</v>
      </c>
      <c r="I3714" s="334">
        <f>ROUND((H3714-SUMIF(Anlagenbewegungsdaten!$B:$B,A3714,Anlagenbewegungsdaten!D:D)),3)</f>
        <v>0</v>
      </c>
      <c r="J3714" s="335" t="s">
        <v>5179</v>
      </c>
      <c r="K3714" s="335" t="s">
        <v>5195</v>
      </c>
      <c r="L3714" s="516">
        <v>4.8600000000000003</v>
      </c>
      <c r="M3714" s="332">
        <f>ROUND(SUMIF(Anlagenbewegungsdaten_AV!B:B,A3714,Anlagenbewegungsdaten_AV!C:C),3)</f>
        <v>0</v>
      </c>
      <c r="N3714" s="330">
        <f>IF(ISBLANK(L3714),ROUND(SUMIF(Anlagenbewegungsdaten_AV!B:B,A3714,Anlagenbewegungsdaten_AV!D:D),2),ROUND(M3714*L3714%,2))</f>
        <v>0</v>
      </c>
      <c r="O3714" s="330">
        <f>ROUND(N3714-SUMIF(Anlagenbewegungsdaten_AV!B:B,A3714,Anlagenbewegungsdaten_AV!D:D),3)</f>
        <v>0</v>
      </c>
    </row>
    <row r="3715" spans="1:15" ht="15" customHeight="1" x14ac:dyDescent="0.25">
      <c r="A3715" s="263" t="s">
        <v>3234</v>
      </c>
      <c r="B3715" s="173" t="s">
        <v>1489</v>
      </c>
      <c r="C3715" s="174" t="s">
        <v>4049</v>
      </c>
      <c r="D3715" s="173" t="s">
        <v>1450</v>
      </c>
      <c r="E3715" s="173"/>
      <c r="F3715" s="248">
        <v>8.0399999999999991</v>
      </c>
      <c r="G3715" s="333">
        <f>ROUND(SUMIF(Anlagenbewegungsdaten!B:B,A3715,Anlagenbewegungsdaten!C:C),3)</f>
        <v>0</v>
      </c>
      <c r="H3715" s="334">
        <f>IF(ISBLANK(F3715),ROUND(SUMIF(Anlagenbewegungsdaten!B:B,A3715,Anlagenbewegungsdaten!D:D),2),ROUND(G3715*F3715%,2))</f>
        <v>0</v>
      </c>
      <c r="I3715" s="334">
        <f>ROUND((H3715-SUMIF(Anlagenbewegungsdaten!$B:$B,A3715,Anlagenbewegungsdaten!D:D)),3)</f>
        <v>0</v>
      </c>
      <c r="J3715" s="335" t="s">
        <v>5179</v>
      </c>
      <c r="K3715" s="335" t="s">
        <v>5195</v>
      </c>
      <c r="L3715" s="516">
        <v>6.43</v>
      </c>
      <c r="M3715" s="332">
        <f>ROUND(SUMIF(Anlagenbewegungsdaten_AV!B:B,A3715,Anlagenbewegungsdaten_AV!C:C),3)</f>
        <v>0</v>
      </c>
      <c r="N3715" s="330">
        <f>IF(ISBLANK(L3715),ROUND(SUMIF(Anlagenbewegungsdaten_AV!B:B,A3715,Anlagenbewegungsdaten_AV!D:D),2),ROUND(M3715*L3715%,2))</f>
        <v>0</v>
      </c>
      <c r="O3715" s="330">
        <f>ROUND(N3715-SUMIF(Anlagenbewegungsdaten_AV!B:B,A3715,Anlagenbewegungsdaten_AV!D:D),3)</f>
        <v>0</v>
      </c>
    </row>
    <row r="3716" spans="1:15" ht="15" customHeight="1" x14ac:dyDescent="0.25">
      <c r="A3716" s="263" t="s">
        <v>3235</v>
      </c>
      <c r="B3716" s="173" t="s">
        <v>1489</v>
      </c>
      <c r="C3716" s="174" t="s">
        <v>4049</v>
      </c>
      <c r="D3716" s="173" t="s">
        <v>1462</v>
      </c>
      <c r="E3716" s="173"/>
      <c r="F3716" s="248">
        <v>7.06</v>
      </c>
      <c r="G3716" s="333">
        <f>ROUND(SUMIF(Anlagenbewegungsdaten!B:B,A3716,Anlagenbewegungsdaten!C:C),3)</f>
        <v>0</v>
      </c>
      <c r="H3716" s="334">
        <f>IF(ISBLANK(F3716),ROUND(SUMIF(Anlagenbewegungsdaten!B:B,A3716,Anlagenbewegungsdaten!D:D),2),ROUND(G3716*F3716%,2))</f>
        <v>0</v>
      </c>
      <c r="I3716" s="334">
        <f>ROUND((H3716-SUMIF(Anlagenbewegungsdaten!$B:$B,A3716,Anlagenbewegungsdaten!D:D)),3)</f>
        <v>0</v>
      </c>
      <c r="J3716" s="335" t="s">
        <v>5179</v>
      </c>
      <c r="K3716" s="335" t="s">
        <v>5195</v>
      </c>
      <c r="L3716" s="516">
        <v>5.65</v>
      </c>
      <c r="M3716" s="332">
        <f>ROUND(SUMIF(Anlagenbewegungsdaten_AV!B:B,A3716,Anlagenbewegungsdaten_AV!C:C),3)</f>
        <v>0</v>
      </c>
      <c r="N3716" s="330">
        <f>IF(ISBLANK(L3716),ROUND(SUMIF(Anlagenbewegungsdaten_AV!B:B,A3716,Anlagenbewegungsdaten_AV!D:D),2),ROUND(M3716*L3716%,2))</f>
        <v>0</v>
      </c>
      <c r="O3716" s="330">
        <f>ROUND(N3716-SUMIF(Anlagenbewegungsdaten_AV!B:B,A3716,Anlagenbewegungsdaten_AV!D:D),3)</f>
        <v>0</v>
      </c>
    </row>
    <row r="3717" spans="1:15" ht="15" customHeight="1" x14ac:dyDescent="0.25">
      <c r="A3717" s="263" t="s">
        <v>3236</v>
      </c>
      <c r="B3717" s="173" t="s">
        <v>1489</v>
      </c>
      <c r="C3717" s="174" t="s">
        <v>4049</v>
      </c>
      <c r="D3717" s="174" t="s">
        <v>1474</v>
      </c>
      <c r="E3717" s="173"/>
      <c r="F3717" s="248">
        <v>8.0399999999999991</v>
      </c>
      <c r="G3717" s="333">
        <f>ROUND(SUMIF(Anlagenbewegungsdaten!B:B,A3717,Anlagenbewegungsdaten!C:C),3)</f>
        <v>0</v>
      </c>
      <c r="H3717" s="334">
        <f>IF(ISBLANK(F3717),ROUND(SUMIF(Anlagenbewegungsdaten!B:B,A3717,Anlagenbewegungsdaten!D:D),2),ROUND(G3717*F3717%,2))</f>
        <v>0</v>
      </c>
      <c r="I3717" s="334">
        <f>ROUND((H3717-SUMIF(Anlagenbewegungsdaten!$B:$B,A3717,Anlagenbewegungsdaten!D:D)),3)</f>
        <v>0</v>
      </c>
      <c r="J3717" s="335" t="s">
        <v>5179</v>
      </c>
      <c r="K3717" s="335" t="s">
        <v>5195</v>
      </c>
      <c r="L3717" s="516">
        <v>6.43</v>
      </c>
      <c r="M3717" s="332">
        <f>ROUND(SUMIF(Anlagenbewegungsdaten_AV!B:B,A3717,Anlagenbewegungsdaten_AV!C:C),3)</f>
        <v>0</v>
      </c>
      <c r="N3717" s="330">
        <f>IF(ISBLANK(L3717),ROUND(SUMIF(Anlagenbewegungsdaten_AV!B:B,A3717,Anlagenbewegungsdaten_AV!D:D),2),ROUND(M3717*L3717%,2))</f>
        <v>0</v>
      </c>
      <c r="O3717" s="330">
        <f>ROUND(N3717-SUMIF(Anlagenbewegungsdaten_AV!B:B,A3717,Anlagenbewegungsdaten_AV!D:D),3)</f>
        <v>0</v>
      </c>
    </row>
    <row r="3718" spans="1:15" ht="15" customHeight="1" x14ac:dyDescent="0.25">
      <c r="A3718" s="261"/>
      <c r="B3718" s="168"/>
      <c r="C3718" s="167"/>
      <c r="D3718" s="168"/>
      <c r="E3718" s="167"/>
      <c r="F3718" s="251"/>
    </row>
    <row r="3719" spans="1:15" ht="15" customHeight="1" x14ac:dyDescent="0.25">
      <c r="A3719" s="263" t="s">
        <v>3973</v>
      </c>
      <c r="B3719" s="173" t="s">
        <v>1489</v>
      </c>
      <c r="C3719" s="174" t="s">
        <v>4050</v>
      </c>
      <c r="D3719" s="173" t="s">
        <v>1490</v>
      </c>
      <c r="E3719" s="173"/>
      <c r="F3719" s="248">
        <v>8.73</v>
      </c>
      <c r="G3719" s="333">
        <f>ROUND(SUMIF(Anlagenbewegungsdaten!B:B,A3719,Anlagenbewegungsdaten!C:C),3)</f>
        <v>0</v>
      </c>
      <c r="H3719" s="334">
        <f>IF(ISBLANK(F3719),ROUND(SUMIF(Anlagenbewegungsdaten!B:B,A3719,Anlagenbewegungsdaten!D:D),2),ROUND(G3719*F3719%,2))</f>
        <v>0</v>
      </c>
      <c r="I3719" s="334">
        <f>ROUND((H3719-SUMIF(Anlagenbewegungsdaten!$B:$B,A3719,Anlagenbewegungsdaten!D:D)),3)</f>
        <v>0</v>
      </c>
      <c r="J3719" s="335" t="s">
        <v>5179</v>
      </c>
      <c r="K3719" s="335" t="s">
        <v>5195</v>
      </c>
      <c r="L3719" s="516">
        <v>6.98</v>
      </c>
      <c r="M3719" s="332">
        <f>ROUND(SUMIF(Anlagenbewegungsdaten_AV!B:B,A3719,Anlagenbewegungsdaten_AV!C:C),3)</f>
        <v>0</v>
      </c>
      <c r="N3719" s="330">
        <f>IF(ISBLANK(L3719),ROUND(SUMIF(Anlagenbewegungsdaten_AV!B:B,A3719,Anlagenbewegungsdaten_AV!D:D),2),ROUND(M3719*L3719%,2))</f>
        <v>0</v>
      </c>
      <c r="O3719" s="330">
        <f>ROUND(N3719-SUMIF(Anlagenbewegungsdaten_AV!B:B,A3719,Anlagenbewegungsdaten_AV!D:D),3)</f>
        <v>0</v>
      </c>
    </row>
    <row r="3720" spans="1:15" ht="15" customHeight="1" x14ac:dyDescent="0.25">
      <c r="A3720" s="263" t="s">
        <v>3974</v>
      </c>
      <c r="B3720" s="173" t="s">
        <v>1489</v>
      </c>
      <c r="C3720" s="174" t="s">
        <v>4050</v>
      </c>
      <c r="D3720" s="173" t="s">
        <v>1492</v>
      </c>
      <c r="E3720" s="173"/>
      <c r="F3720" s="248">
        <v>10.67</v>
      </c>
      <c r="G3720" s="333">
        <f>ROUND(SUMIF(Anlagenbewegungsdaten!B:B,A3720,Anlagenbewegungsdaten!C:C),3)</f>
        <v>0</v>
      </c>
      <c r="H3720" s="334">
        <f>IF(ISBLANK(F3720),ROUND(SUMIF(Anlagenbewegungsdaten!B:B,A3720,Anlagenbewegungsdaten!D:D),2),ROUND(G3720*F3720%,2))</f>
        <v>0</v>
      </c>
      <c r="I3720" s="334">
        <f>ROUND((H3720-SUMIF(Anlagenbewegungsdaten!$B:$B,A3720,Anlagenbewegungsdaten!D:D)),3)</f>
        <v>0</v>
      </c>
      <c r="J3720" s="335" t="s">
        <v>5179</v>
      </c>
      <c r="K3720" s="335" t="s">
        <v>5195</v>
      </c>
      <c r="L3720" s="516">
        <v>8.5399999999999991</v>
      </c>
      <c r="M3720" s="332">
        <f>ROUND(SUMIF(Anlagenbewegungsdaten_AV!B:B,A3720,Anlagenbewegungsdaten_AV!C:C),3)</f>
        <v>0</v>
      </c>
      <c r="N3720" s="330">
        <f>IF(ISBLANK(L3720),ROUND(SUMIF(Anlagenbewegungsdaten_AV!B:B,A3720,Anlagenbewegungsdaten_AV!D:D),2),ROUND(M3720*L3720%,2))</f>
        <v>0</v>
      </c>
      <c r="O3720" s="330">
        <f>ROUND(N3720-SUMIF(Anlagenbewegungsdaten_AV!B:B,A3720,Anlagenbewegungsdaten_AV!D:D),3)</f>
        <v>0</v>
      </c>
    </row>
    <row r="3721" spans="1:15" ht="15" customHeight="1" x14ac:dyDescent="0.25">
      <c r="A3721" s="263" t="s">
        <v>3975</v>
      </c>
      <c r="B3721" s="173" t="s">
        <v>1489</v>
      </c>
      <c r="C3721" s="174" t="s">
        <v>4050</v>
      </c>
      <c r="D3721" s="173" t="s">
        <v>1494</v>
      </c>
      <c r="E3721" s="173"/>
      <c r="F3721" s="248">
        <v>9.7000000000000011</v>
      </c>
      <c r="G3721" s="333">
        <f>ROUND(SUMIF(Anlagenbewegungsdaten!B:B,A3721,Anlagenbewegungsdaten!C:C),3)</f>
        <v>0</v>
      </c>
      <c r="H3721" s="334">
        <f>IF(ISBLANK(F3721),ROUND(SUMIF(Anlagenbewegungsdaten!B:B,A3721,Anlagenbewegungsdaten!D:D),2),ROUND(G3721*F3721%,2))</f>
        <v>0</v>
      </c>
      <c r="I3721" s="334">
        <f>ROUND((H3721-SUMIF(Anlagenbewegungsdaten!$B:$B,A3721,Anlagenbewegungsdaten!D:D)),3)</f>
        <v>0</v>
      </c>
      <c r="J3721" s="335" t="s">
        <v>5179</v>
      </c>
      <c r="K3721" s="335" t="s">
        <v>5195</v>
      </c>
      <c r="L3721" s="516">
        <v>7.76</v>
      </c>
      <c r="M3721" s="332">
        <f>ROUND(SUMIF(Anlagenbewegungsdaten_AV!B:B,A3721,Anlagenbewegungsdaten_AV!C:C),3)</f>
        <v>0</v>
      </c>
      <c r="N3721" s="330">
        <f>IF(ISBLANK(L3721),ROUND(SUMIF(Anlagenbewegungsdaten_AV!B:B,A3721,Anlagenbewegungsdaten_AV!D:D),2),ROUND(M3721*L3721%,2))</f>
        <v>0</v>
      </c>
      <c r="O3721" s="330">
        <f>ROUND(N3721-SUMIF(Anlagenbewegungsdaten_AV!B:B,A3721,Anlagenbewegungsdaten_AV!D:D),3)</f>
        <v>0</v>
      </c>
    </row>
    <row r="3722" spans="1:15" ht="15" customHeight="1" x14ac:dyDescent="0.25">
      <c r="A3722" s="263" t="s">
        <v>3976</v>
      </c>
      <c r="B3722" s="173" t="s">
        <v>1489</v>
      </c>
      <c r="C3722" s="174" t="s">
        <v>4050</v>
      </c>
      <c r="D3722" s="174" t="s">
        <v>1496</v>
      </c>
      <c r="E3722" s="173"/>
      <c r="F3722" s="248">
        <v>10.67</v>
      </c>
      <c r="G3722" s="333">
        <f>ROUND(SUMIF(Anlagenbewegungsdaten!B:B,A3722,Anlagenbewegungsdaten!C:C),3)</f>
        <v>0</v>
      </c>
      <c r="H3722" s="334">
        <f>IF(ISBLANK(F3722),ROUND(SUMIF(Anlagenbewegungsdaten!B:B,A3722,Anlagenbewegungsdaten!D:D),2),ROUND(G3722*F3722%,2))</f>
        <v>0</v>
      </c>
      <c r="I3722" s="334">
        <f>ROUND((H3722-SUMIF(Anlagenbewegungsdaten!$B:$B,A3722,Anlagenbewegungsdaten!D:D)),3)</f>
        <v>0</v>
      </c>
      <c r="J3722" s="335" t="s">
        <v>5179</v>
      </c>
      <c r="K3722" s="335" t="s">
        <v>5195</v>
      </c>
      <c r="L3722" s="516">
        <v>8.5399999999999991</v>
      </c>
      <c r="M3722" s="332">
        <f>ROUND(SUMIF(Anlagenbewegungsdaten_AV!B:B,A3722,Anlagenbewegungsdaten_AV!C:C),3)</f>
        <v>0</v>
      </c>
      <c r="N3722" s="330">
        <f>IF(ISBLANK(L3722),ROUND(SUMIF(Anlagenbewegungsdaten_AV!B:B,A3722,Anlagenbewegungsdaten_AV!D:D),2),ROUND(M3722*L3722%,2))</f>
        <v>0</v>
      </c>
      <c r="O3722" s="330">
        <f>ROUND(N3722-SUMIF(Anlagenbewegungsdaten_AV!B:B,A3722,Anlagenbewegungsdaten_AV!D:D),3)</f>
        <v>0</v>
      </c>
    </row>
    <row r="3723" spans="1:15" ht="15" customHeight="1" x14ac:dyDescent="0.25">
      <c r="A3723" s="263" t="s">
        <v>3977</v>
      </c>
      <c r="B3723" s="173" t="s">
        <v>1489</v>
      </c>
      <c r="C3723" s="174" t="s">
        <v>4050</v>
      </c>
      <c r="D3723" s="173" t="s">
        <v>1438</v>
      </c>
      <c r="E3723" s="173"/>
      <c r="F3723" s="248">
        <v>5.98</v>
      </c>
      <c r="G3723" s="333">
        <f>ROUND(SUMIF(Anlagenbewegungsdaten!B:B,A3723,Anlagenbewegungsdaten!C:C),3)</f>
        <v>0</v>
      </c>
      <c r="H3723" s="334">
        <f>IF(ISBLANK(F3723),ROUND(SUMIF(Anlagenbewegungsdaten!B:B,A3723,Anlagenbewegungsdaten!D:D),2),ROUND(G3723*F3723%,2))</f>
        <v>0</v>
      </c>
      <c r="I3723" s="334">
        <f>ROUND((H3723-SUMIF(Anlagenbewegungsdaten!$B:$B,A3723,Anlagenbewegungsdaten!D:D)),3)</f>
        <v>0</v>
      </c>
      <c r="J3723" s="335" t="s">
        <v>5179</v>
      </c>
      <c r="K3723" s="335" t="s">
        <v>5195</v>
      </c>
      <c r="L3723" s="516">
        <v>4.78</v>
      </c>
      <c r="M3723" s="332">
        <f>ROUND(SUMIF(Anlagenbewegungsdaten_AV!B:B,A3723,Anlagenbewegungsdaten_AV!C:C),3)</f>
        <v>0</v>
      </c>
      <c r="N3723" s="330">
        <f>IF(ISBLANK(L3723),ROUND(SUMIF(Anlagenbewegungsdaten_AV!B:B,A3723,Anlagenbewegungsdaten_AV!D:D),2),ROUND(M3723*L3723%,2))</f>
        <v>0</v>
      </c>
      <c r="O3723" s="330">
        <f>ROUND(N3723-SUMIF(Anlagenbewegungsdaten_AV!B:B,A3723,Anlagenbewegungsdaten_AV!D:D),3)</f>
        <v>0</v>
      </c>
    </row>
    <row r="3724" spans="1:15" ht="15" customHeight="1" x14ac:dyDescent="0.25">
      <c r="A3724" s="263" t="s">
        <v>3978</v>
      </c>
      <c r="B3724" s="173" t="s">
        <v>1489</v>
      </c>
      <c r="C3724" s="174" t="s">
        <v>4050</v>
      </c>
      <c r="D3724" s="173" t="s">
        <v>1450</v>
      </c>
      <c r="E3724" s="173"/>
      <c r="F3724" s="248">
        <v>7.92</v>
      </c>
      <c r="G3724" s="333">
        <f>ROUND(SUMIF(Anlagenbewegungsdaten!B:B,A3724,Anlagenbewegungsdaten!C:C),3)</f>
        <v>0</v>
      </c>
      <c r="H3724" s="334">
        <f>IF(ISBLANK(F3724),ROUND(SUMIF(Anlagenbewegungsdaten!B:B,A3724,Anlagenbewegungsdaten!D:D),2),ROUND(G3724*F3724%,2))</f>
        <v>0</v>
      </c>
      <c r="I3724" s="334">
        <f>ROUND((H3724-SUMIF(Anlagenbewegungsdaten!$B:$B,A3724,Anlagenbewegungsdaten!D:D)),3)</f>
        <v>0</v>
      </c>
      <c r="J3724" s="335" t="s">
        <v>5179</v>
      </c>
      <c r="K3724" s="335" t="s">
        <v>5195</v>
      </c>
      <c r="L3724" s="516">
        <v>6.34</v>
      </c>
      <c r="M3724" s="332">
        <f>ROUND(SUMIF(Anlagenbewegungsdaten_AV!B:B,A3724,Anlagenbewegungsdaten_AV!C:C),3)</f>
        <v>0</v>
      </c>
      <c r="N3724" s="330">
        <f>IF(ISBLANK(L3724),ROUND(SUMIF(Anlagenbewegungsdaten_AV!B:B,A3724,Anlagenbewegungsdaten_AV!D:D),2),ROUND(M3724*L3724%,2))</f>
        <v>0</v>
      </c>
      <c r="O3724" s="330">
        <f>ROUND(N3724-SUMIF(Anlagenbewegungsdaten_AV!B:B,A3724,Anlagenbewegungsdaten_AV!D:D),3)</f>
        <v>0</v>
      </c>
    </row>
    <row r="3725" spans="1:15" ht="15" customHeight="1" x14ac:dyDescent="0.25">
      <c r="A3725" s="263" t="s">
        <v>3979</v>
      </c>
      <c r="B3725" s="173" t="s">
        <v>1489</v>
      </c>
      <c r="C3725" s="174" t="s">
        <v>4050</v>
      </c>
      <c r="D3725" s="173" t="s">
        <v>1462</v>
      </c>
      <c r="E3725" s="173"/>
      <c r="F3725" s="248">
        <v>6.95</v>
      </c>
      <c r="G3725" s="333">
        <f>ROUND(SUMIF(Anlagenbewegungsdaten!B:B,A3725,Anlagenbewegungsdaten!C:C),3)</f>
        <v>0</v>
      </c>
      <c r="H3725" s="334">
        <f>IF(ISBLANK(F3725),ROUND(SUMIF(Anlagenbewegungsdaten!B:B,A3725,Anlagenbewegungsdaten!D:D),2),ROUND(G3725*F3725%,2))</f>
        <v>0</v>
      </c>
      <c r="I3725" s="334">
        <f>ROUND((H3725-SUMIF(Anlagenbewegungsdaten!$B:$B,A3725,Anlagenbewegungsdaten!D:D)),3)</f>
        <v>0</v>
      </c>
      <c r="J3725" s="335" t="s">
        <v>5179</v>
      </c>
      <c r="K3725" s="335" t="s">
        <v>5195</v>
      </c>
      <c r="L3725" s="516">
        <v>5.56</v>
      </c>
      <c r="M3725" s="332">
        <f>ROUND(SUMIF(Anlagenbewegungsdaten_AV!B:B,A3725,Anlagenbewegungsdaten_AV!C:C),3)</f>
        <v>0</v>
      </c>
      <c r="N3725" s="330">
        <f>IF(ISBLANK(L3725),ROUND(SUMIF(Anlagenbewegungsdaten_AV!B:B,A3725,Anlagenbewegungsdaten_AV!D:D),2),ROUND(M3725*L3725%,2))</f>
        <v>0</v>
      </c>
      <c r="O3725" s="330">
        <f>ROUND(N3725-SUMIF(Anlagenbewegungsdaten_AV!B:B,A3725,Anlagenbewegungsdaten_AV!D:D),3)</f>
        <v>0</v>
      </c>
    </row>
    <row r="3726" spans="1:15" ht="15" customHeight="1" x14ac:dyDescent="0.25">
      <c r="A3726" s="263" t="s">
        <v>3980</v>
      </c>
      <c r="B3726" s="173" t="s">
        <v>1489</v>
      </c>
      <c r="C3726" s="174" t="s">
        <v>4050</v>
      </c>
      <c r="D3726" s="174" t="s">
        <v>1474</v>
      </c>
      <c r="E3726" s="173"/>
      <c r="F3726" s="248">
        <v>7.92</v>
      </c>
      <c r="G3726" s="333">
        <f>ROUND(SUMIF(Anlagenbewegungsdaten!B:B,A3726,Anlagenbewegungsdaten!C:C),3)</f>
        <v>0</v>
      </c>
      <c r="H3726" s="334">
        <f>IF(ISBLANK(F3726),ROUND(SUMIF(Anlagenbewegungsdaten!B:B,A3726,Anlagenbewegungsdaten!D:D),2),ROUND(G3726*F3726%,2))</f>
        <v>0</v>
      </c>
      <c r="I3726" s="334">
        <f>ROUND((H3726-SUMIF(Anlagenbewegungsdaten!$B:$B,A3726,Anlagenbewegungsdaten!D:D)),3)</f>
        <v>0</v>
      </c>
      <c r="J3726" s="335" t="s">
        <v>5179</v>
      </c>
      <c r="K3726" s="335" t="s">
        <v>5195</v>
      </c>
      <c r="L3726" s="516">
        <v>6.34</v>
      </c>
      <c r="M3726" s="332">
        <f>ROUND(SUMIF(Anlagenbewegungsdaten_AV!B:B,A3726,Anlagenbewegungsdaten_AV!C:C),3)</f>
        <v>0</v>
      </c>
      <c r="N3726" s="330">
        <f>IF(ISBLANK(L3726),ROUND(SUMIF(Anlagenbewegungsdaten_AV!B:B,A3726,Anlagenbewegungsdaten_AV!D:D),2),ROUND(M3726*L3726%,2))</f>
        <v>0</v>
      </c>
      <c r="O3726" s="330">
        <f>ROUND(N3726-SUMIF(Anlagenbewegungsdaten_AV!B:B,A3726,Anlagenbewegungsdaten_AV!D:D),3)</f>
        <v>0</v>
      </c>
    </row>
    <row r="3727" spans="1:15" ht="15" customHeight="1" x14ac:dyDescent="0.25">
      <c r="A3727" s="261"/>
      <c r="B3727" s="168"/>
      <c r="C3727" s="175"/>
      <c r="D3727" s="175"/>
      <c r="E3727" s="168"/>
      <c r="F3727" s="250"/>
    </row>
    <row r="3728" spans="1:15" ht="15" customHeight="1" x14ac:dyDescent="0.25">
      <c r="A3728" s="266" t="s">
        <v>4733</v>
      </c>
      <c r="B3728" s="206" t="s">
        <v>1489</v>
      </c>
      <c r="C3728" s="207" t="s">
        <v>4052</v>
      </c>
      <c r="D3728" s="206" t="s">
        <v>1490</v>
      </c>
      <c r="E3728" s="206"/>
      <c r="F3728" s="299">
        <v>8.6</v>
      </c>
      <c r="G3728" s="333">
        <f>ROUND(SUMIF(Anlagenbewegungsdaten!B:B,A3728,Anlagenbewegungsdaten!C:C),3)</f>
        <v>0</v>
      </c>
      <c r="H3728" s="334">
        <f>IF(ISBLANK(F3728),ROUND(SUMIF(Anlagenbewegungsdaten!B:B,A3728,Anlagenbewegungsdaten!D:D),2),ROUND(G3728*F3728%,2))</f>
        <v>0</v>
      </c>
      <c r="I3728" s="334">
        <f>ROUND((H3728-SUMIF(Anlagenbewegungsdaten!$B:$B,A3728,Anlagenbewegungsdaten!D:D)),3)</f>
        <v>0</v>
      </c>
      <c r="J3728" s="335" t="s">
        <v>5179</v>
      </c>
      <c r="K3728" s="335" t="s">
        <v>5195</v>
      </c>
      <c r="L3728" s="516">
        <v>6.88</v>
      </c>
      <c r="M3728" s="332">
        <f>ROUND(SUMIF(Anlagenbewegungsdaten_AV!B:B,A3728,Anlagenbewegungsdaten_AV!C:C),3)</f>
        <v>0</v>
      </c>
      <c r="N3728" s="330">
        <f>IF(ISBLANK(L3728),ROUND(SUMIF(Anlagenbewegungsdaten_AV!B:B,A3728,Anlagenbewegungsdaten_AV!D:D),2),ROUND(M3728*L3728%,2))</f>
        <v>0</v>
      </c>
      <c r="O3728" s="330">
        <f>ROUND(N3728-SUMIF(Anlagenbewegungsdaten_AV!B:B,A3728,Anlagenbewegungsdaten_AV!D:D),3)</f>
        <v>0</v>
      </c>
    </row>
    <row r="3729" spans="1:15" ht="15" customHeight="1" x14ac:dyDescent="0.25">
      <c r="A3729" s="266" t="s">
        <v>4734</v>
      </c>
      <c r="B3729" s="206" t="s">
        <v>1489</v>
      </c>
      <c r="C3729" s="207" t="s">
        <v>4052</v>
      </c>
      <c r="D3729" s="206" t="s">
        <v>4735</v>
      </c>
      <c r="E3729" s="206"/>
      <c r="F3729" s="299">
        <v>11.6</v>
      </c>
      <c r="G3729" s="333">
        <f>ROUND(SUMIF(Anlagenbewegungsdaten!B:B,A3729,Anlagenbewegungsdaten!C:C),3)</f>
        <v>0</v>
      </c>
      <c r="H3729" s="334">
        <f>IF(ISBLANK(F3729),ROUND(SUMIF(Anlagenbewegungsdaten!B:B,A3729,Anlagenbewegungsdaten!D:D),2),ROUND(G3729*F3729%,2))</f>
        <v>0</v>
      </c>
      <c r="I3729" s="334">
        <f>ROUND((H3729-SUMIF(Anlagenbewegungsdaten!$B:$B,A3729,Anlagenbewegungsdaten!D:D)),3)</f>
        <v>0</v>
      </c>
      <c r="J3729" s="335" t="s">
        <v>5179</v>
      </c>
      <c r="K3729" s="335" t="s">
        <v>5195</v>
      </c>
      <c r="L3729" s="516">
        <v>9.2799999999999994</v>
      </c>
      <c r="M3729" s="332">
        <f>ROUND(SUMIF(Anlagenbewegungsdaten_AV!B:B,A3729,Anlagenbewegungsdaten_AV!C:C),3)</f>
        <v>0</v>
      </c>
      <c r="N3729" s="330">
        <f>IF(ISBLANK(L3729),ROUND(SUMIF(Anlagenbewegungsdaten_AV!B:B,A3729,Anlagenbewegungsdaten_AV!D:D),2),ROUND(M3729*L3729%,2))</f>
        <v>0</v>
      </c>
      <c r="O3729" s="330">
        <f>ROUND(N3729-SUMIF(Anlagenbewegungsdaten_AV!B:B,A3729,Anlagenbewegungsdaten_AV!D:D),3)</f>
        <v>0</v>
      </c>
    </row>
    <row r="3730" spans="1:15" ht="15" customHeight="1" x14ac:dyDescent="0.25">
      <c r="A3730" s="266" t="s">
        <v>4736</v>
      </c>
      <c r="B3730" s="206" t="s">
        <v>1489</v>
      </c>
      <c r="C3730" s="207" t="s">
        <v>4052</v>
      </c>
      <c r="D3730" s="206" t="s">
        <v>4737</v>
      </c>
      <c r="E3730" s="206"/>
      <c r="F3730" s="299">
        <v>10.6</v>
      </c>
      <c r="G3730" s="333">
        <f>ROUND(SUMIF(Anlagenbewegungsdaten!B:B,A3730,Anlagenbewegungsdaten!C:C),3)</f>
        <v>0</v>
      </c>
      <c r="H3730" s="334">
        <f>IF(ISBLANK(F3730),ROUND(SUMIF(Anlagenbewegungsdaten!B:B,A3730,Anlagenbewegungsdaten!D:D),2),ROUND(G3730*F3730%,2))</f>
        <v>0</v>
      </c>
      <c r="I3730" s="334">
        <f>ROUND((H3730-SUMIF(Anlagenbewegungsdaten!$B:$B,A3730,Anlagenbewegungsdaten!D:D)),3)</f>
        <v>0</v>
      </c>
      <c r="J3730" s="335" t="s">
        <v>5179</v>
      </c>
      <c r="K3730" s="335" t="s">
        <v>5195</v>
      </c>
      <c r="L3730" s="516">
        <v>8.48</v>
      </c>
      <c r="M3730" s="332">
        <f>ROUND(SUMIF(Anlagenbewegungsdaten_AV!B:B,A3730,Anlagenbewegungsdaten_AV!C:C),3)</f>
        <v>0</v>
      </c>
      <c r="N3730" s="330">
        <f>IF(ISBLANK(L3730),ROUND(SUMIF(Anlagenbewegungsdaten_AV!B:B,A3730,Anlagenbewegungsdaten_AV!D:D),2),ROUND(M3730*L3730%,2))</f>
        <v>0</v>
      </c>
      <c r="O3730" s="330">
        <f>ROUND(N3730-SUMIF(Anlagenbewegungsdaten_AV!B:B,A3730,Anlagenbewegungsdaten_AV!D:D),3)</f>
        <v>0</v>
      </c>
    </row>
    <row r="3731" spans="1:15" ht="15" customHeight="1" x14ac:dyDescent="0.25">
      <c r="A3731" s="266" t="s">
        <v>4738</v>
      </c>
      <c r="B3731" s="206" t="s">
        <v>1489</v>
      </c>
      <c r="C3731" s="207" t="s">
        <v>4052</v>
      </c>
      <c r="D3731" s="206" t="s">
        <v>4739</v>
      </c>
      <c r="E3731" s="206"/>
      <c r="F3731" s="299">
        <v>9.6</v>
      </c>
      <c r="G3731" s="333">
        <f>ROUND(SUMIF(Anlagenbewegungsdaten!B:B,A3731,Anlagenbewegungsdaten!C:C),3)</f>
        <v>0</v>
      </c>
      <c r="H3731" s="334">
        <f>IF(ISBLANK(F3731),ROUND(SUMIF(Anlagenbewegungsdaten!B:B,A3731,Anlagenbewegungsdaten!D:D),2),ROUND(G3731*F3731%,2))</f>
        <v>0</v>
      </c>
      <c r="I3731" s="334">
        <f>ROUND((H3731-SUMIF(Anlagenbewegungsdaten!$B:$B,A3731,Anlagenbewegungsdaten!D:D)),3)</f>
        <v>0</v>
      </c>
      <c r="J3731" s="335" t="s">
        <v>5179</v>
      </c>
      <c r="K3731" s="335" t="s">
        <v>5195</v>
      </c>
      <c r="L3731" s="516">
        <v>7.68</v>
      </c>
      <c r="M3731" s="332">
        <f>ROUND(SUMIF(Anlagenbewegungsdaten_AV!B:B,A3731,Anlagenbewegungsdaten_AV!C:C),3)</f>
        <v>0</v>
      </c>
      <c r="N3731" s="330">
        <f>IF(ISBLANK(L3731),ROUND(SUMIF(Anlagenbewegungsdaten_AV!B:B,A3731,Anlagenbewegungsdaten_AV!D:D),2),ROUND(M3731*L3731%,2))</f>
        <v>0</v>
      </c>
      <c r="O3731" s="330">
        <f>ROUND(N3731-SUMIF(Anlagenbewegungsdaten_AV!B:B,A3731,Anlagenbewegungsdaten_AV!D:D),3)</f>
        <v>0</v>
      </c>
    </row>
    <row r="3732" spans="1:15" ht="15" customHeight="1" x14ac:dyDescent="0.25">
      <c r="A3732" s="266" t="s">
        <v>4740</v>
      </c>
      <c r="B3732" s="206" t="s">
        <v>1489</v>
      </c>
      <c r="C3732" s="207" t="s">
        <v>4052</v>
      </c>
      <c r="D3732" s="206" t="s">
        <v>1438</v>
      </c>
      <c r="E3732" s="206"/>
      <c r="F3732" s="299">
        <v>5.89</v>
      </c>
      <c r="G3732" s="333">
        <f>ROUND(SUMIF(Anlagenbewegungsdaten!B:B,A3732,Anlagenbewegungsdaten!C:C),3)</f>
        <v>0</v>
      </c>
      <c r="H3732" s="334">
        <f>IF(ISBLANK(F3732),ROUND(SUMIF(Anlagenbewegungsdaten!B:B,A3732,Anlagenbewegungsdaten!D:D),2),ROUND(G3732*F3732%,2))</f>
        <v>0</v>
      </c>
      <c r="I3732" s="334">
        <f>ROUND((H3732-SUMIF(Anlagenbewegungsdaten!$B:$B,A3732,Anlagenbewegungsdaten!D:D)),3)</f>
        <v>0</v>
      </c>
      <c r="J3732" s="335" t="s">
        <v>5179</v>
      </c>
      <c r="K3732" s="335" t="s">
        <v>5195</v>
      </c>
      <c r="L3732" s="516">
        <v>4.71</v>
      </c>
      <c r="M3732" s="332">
        <f>ROUND(SUMIF(Anlagenbewegungsdaten_AV!B:B,A3732,Anlagenbewegungsdaten_AV!C:C),3)</f>
        <v>0</v>
      </c>
      <c r="N3732" s="330">
        <f>IF(ISBLANK(L3732),ROUND(SUMIF(Anlagenbewegungsdaten_AV!B:B,A3732,Anlagenbewegungsdaten_AV!D:D),2),ROUND(M3732*L3732%,2))</f>
        <v>0</v>
      </c>
      <c r="O3732" s="330">
        <f>ROUND(N3732-SUMIF(Anlagenbewegungsdaten_AV!B:B,A3732,Anlagenbewegungsdaten_AV!D:D),3)</f>
        <v>0</v>
      </c>
    </row>
    <row r="3733" spans="1:15" ht="15" customHeight="1" x14ac:dyDescent="0.25">
      <c r="A3733" s="266" t="s">
        <v>4741</v>
      </c>
      <c r="B3733" s="206" t="s">
        <v>1489</v>
      </c>
      <c r="C3733" s="207" t="s">
        <v>4052</v>
      </c>
      <c r="D3733" s="206" t="s">
        <v>4742</v>
      </c>
      <c r="E3733" s="206"/>
      <c r="F3733" s="299">
        <v>8.89</v>
      </c>
      <c r="G3733" s="333">
        <f>ROUND(SUMIF(Anlagenbewegungsdaten!B:B,A3733,Anlagenbewegungsdaten!C:C),3)</f>
        <v>0</v>
      </c>
      <c r="H3733" s="334">
        <f>IF(ISBLANK(F3733),ROUND(SUMIF(Anlagenbewegungsdaten!B:B,A3733,Anlagenbewegungsdaten!D:D),2),ROUND(G3733*F3733%,2))</f>
        <v>0</v>
      </c>
      <c r="I3733" s="334">
        <f>ROUND((H3733-SUMIF(Anlagenbewegungsdaten!$B:$B,A3733,Anlagenbewegungsdaten!D:D)),3)</f>
        <v>0</v>
      </c>
      <c r="J3733" s="335" t="s">
        <v>5179</v>
      </c>
      <c r="K3733" s="335" t="s">
        <v>5195</v>
      </c>
      <c r="L3733" s="516">
        <v>7.11</v>
      </c>
      <c r="M3733" s="332">
        <f>ROUND(SUMIF(Anlagenbewegungsdaten_AV!B:B,A3733,Anlagenbewegungsdaten_AV!C:C),3)</f>
        <v>0</v>
      </c>
      <c r="N3733" s="330">
        <f>IF(ISBLANK(L3733),ROUND(SUMIF(Anlagenbewegungsdaten_AV!B:B,A3733,Anlagenbewegungsdaten_AV!D:D),2),ROUND(M3733*L3733%,2))</f>
        <v>0</v>
      </c>
      <c r="O3733" s="330">
        <f>ROUND(N3733-SUMIF(Anlagenbewegungsdaten_AV!B:B,A3733,Anlagenbewegungsdaten_AV!D:D),3)</f>
        <v>0</v>
      </c>
    </row>
    <row r="3734" spans="1:15" ht="15" customHeight="1" x14ac:dyDescent="0.25">
      <c r="A3734" s="266" t="s">
        <v>4743</v>
      </c>
      <c r="B3734" s="206" t="s">
        <v>1489</v>
      </c>
      <c r="C3734" s="207" t="s">
        <v>4052</v>
      </c>
      <c r="D3734" s="206" t="s">
        <v>4744</v>
      </c>
      <c r="E3734" s="206"/>
      <c r="F3734" s="299">
        <v>7.89</v>
      </c>
      <c r="G3734" s="333">
        <f>ROUND(SUMIF(Anlagenbewegungsdaten!B:B,A3734,Anlagenbewegungsdaten!C:C),3)</f>
        <v>0</v>
      </c>
      <c r="H3734" s="334">
        <f>IF(ISBLANK(F3734),ROUND(SUMIF(Anlagenbewegungsdaten!B:B,A3734,Anlagenbewegungsdaten!D:D),2),ROUND(G3734*F3734%,2))</f>
        <v>0</v>
      </c>
      <c r="I3734" s="334">
        <f>ROUND((H3734-SUMIF(Anlagenbewegungsdaten!$B:$B,A3734,Anlagenbewegungsdaten!D:D)),3)</f>
        <v>0</v>
      </c>
      <c r="J3734" s="335" t="s">
        <v>5179</v>
      </c>
      <c r="K3734" s="335" t="s">
        <v>5195</v>
      </c>
      <c r="L3734" s="516">
        <v>6.31</v>
      </c>
      <c r="M3734" s="332">
        <f>ROUND(SUMIF(Anlagenbewegungsdaten_AV!B:B,A3734,Anlagenbewegungsdaten_AV!C:C),3)</f>
        <v>0</v>
      </c>
      <c r="N3734" s="330">
        <f>IF(ISBLANK(L3734),ROUND(SUMIF(Anlagenbewegungsdaten_AV!B:B,A3734,Anlagenbewegungsdaten_AV!D:D),2),ROUND(M3734*L3734%,2))</f>
        <v>0</v>
      </c>
      <c r="O3734" s="330">
        <f>ROUND(N3734-SUMIF(Anlagenbewegungsdaten_AV!B:B,A3734,Anlagenbewegungsdaten_AV!D:D),3)</f>
        <v>0</v>
      </c>
    </row>
    <row r="3735" spans="1:15" ht="15" customHeight="1" x14ac:dyDescent="0.25">
      <c r="A3735" s="266" t="s">
        <v>4745</v>
      </c>
      <c r="B3735" s="206" t="s">
        <v>1489</v>
      </c>
      <c r="C3735" s="207" t="s">
        <v>4052</v>
      </c>
      <c r="D3735" s="206" t="s">
        <v>4746</v>
      </c>
      <c r="E3735" s="206"/>
      <c r="F3735" s="299">
        <v>6.89</v>
      </c>
      <c r="G3735" s="333">
        <f>ROUND(SUMIF(Anlagenbewegungsdaten!B:B,A3735,Anlagenbewegungsdaten!C:C),3)</f>
        <v>0</v>
      </c>
      <c r="H3735" s="334">
        <f>IF(ISBLANK(F3735),ROUND(SUMIF(Anlagenbewegungsdaten!B:B,A3735,Anlagenbewegungsdaten!D:D),2),ROUND(G3735*F3735%,2))</f>
        <v>0</v>
      </c>
      <c r="I3735" s="334">
        <f>ROUND((H3735-SUMIF(Anlagenbewegungsdaten!$B:$B,A3735,Anlagenbewegungsdaten!D:D)),3)</f>
        <v>0</v>
      </c>
      <c r="J3735" s="335" t="s">
        <v>5179</v>
      </c>
      <c r="K3735" s="335" t="s">
        <v>5195</v>
      </c>
      <c r="L3735" s="516">
        <v>5.51</v>
      </c>
      <c r="M3735" s="332">
        <f>ROUND(SUMIF(Anlagenbewegungsdaten_AV!B:B,A3735,Anlagenbewegungsdaten_AV!C:C),3)</f>
        <v>0</v>
      </c>
      <c r="N3735" s="330">
        <f>IF(ISBLANK(L3735),ROUND(SUMIF(Anlagenbewegungsdaten_AV!B:B,A3735,Anlagenbewegungsdaten_AV!D:D),2),ROUND(M3735*L3735%,2))</f>
        <v>0</v>
      </c>
      <c r="O3735" s="330">
        <f>ROUND(N3735-SUMIF(Anlagenbewegungsdaten_AV!B:B,A3735,Anlagenbewegungsdaten_AV!D:D),3)</f>
        <v>0</v>
      </c>
    </row>
    <row r="3736" spans="1:15" ht="15" customHeight="1" x14ac:dyDescent="0.25">
      <c r="A3736" s="262"/>
      <c r="B3736" s="167"/>
      <c r="C3736" s="167"/>
      <c r="D3736" s="168"/>
      <c r="E3736" s="167"/>
      <c r="F3736" s="183"/>
    </row>
    <row r="3737" spans="1:15" ht="15" customHeight="1" x14ac:dyDescent="0.25">
      <c r="A3737" s="268" t="s">
        <v>5374</v>
      </c>
      <c r="B3737" s="236" t="s">
        <v>1489</v>
      </c>
      <c r="C3737" s="237" t="s">
        <v>5247</v>
      </c>
      <c r="D3737" s="236" t="s">
        <v>1490</v>
      </c>
      <c r="E3737" s="236"/>
      <c r="F3737" s="292">
        <v>8.4700000000000006</v>
      </c>
      <c r="G3737" s="333">
        <f>ROUND(SUMIF(Anlagenbewegungsdaten!B:B,A3737,Anlagenbewegungsdaten!C:C),3)</f>
        <v>0</v>
      </c>
      <c r="H3737" s="334">
        <f>IF(ISBLANK(F3737),ROUND(SUMIF(Anlagenbewegungsdaten!B:B,A3737,Anlagenbewegungsdaten!D:D),2),ROUND(G3737*F3737%,2))</f>
        <v>0</v>
      </c>
      <c r="I3737" s="334">
        <f>ROUND((H3737-SUMIF(Anlagenbewegungsdaten!$B:$B,A3737,Anlagenbewegungsdaten!D:D)),3)</f>
        <v>0</v>
      </c>
      <c r="J3737" s="335" t="s">
        <v>5179</v>
      </c>
      <c r="K3737" s="335" t="s">
        <v>5195</v>
      </c>
      <c r="L3737" s="516">
        <v>6.78</v>
      </c>
      <c r="M3737" s="332">
        <f>ROUND(SUMIF(Anlagenbewegungsdaten_AV!B:B,A3737,Anlagenbewegungsdaten_AV!C:C),3)</f>
        <v>0</v>
      </c>
      <c r="N3737" s="330">
        <f>IF(ISBLANK(L3737),ROUND(SUMIF(Anlagenbewegungsdaten_AV!B:B,A3737,Anlagenbewegungsdaten_AV!D:D),2),ROUND(M3737*L3737%,2))</f>
        <v>0</v>
      </c>
      <c r="O3737" s="330">
        <f>ROUND(N3737-SUMIF(Anlagenbewegungsdaten_AV!B:B,A3737,Anlagenbewegungsdaten_AV!D:D),3)</f>
        <v>0</v>
      </c>
    </row>
    <row r="3738" spans="1:15" ht="15" customHeight="1" x14ac:dyDescent="0.25">
      <c r="A3738" s="268" t="s">
        <v>5375</v>
      </c>
      <c r="B3738" s="236" t="s">
        <v>1489</v>
      </c>
      <c r="C3738" s="237" t="s">
        <v>5247</v>
      </c>
      <c r="D3738" s="236" t="s">
        <v>4735</v>
      </c>
      <c r="E3738" s="236"/>
      <c r="F3738" s="292">
        <v>11.43</v>
      </c>
      <c r="G3738" s="333">
        <f>ROUND(SUMIF(Anlagenbewegungsdaten!B:B,A3738,Anlagenbewegungsdaten!C:C),3)</f>
        <v>0</v>
      </c>
      <c r="H3738" s="334">
        <f>IF(ISBLANK(F3738),ROUND(SUMIF(Anlagenbewegungsdaten!B:B,A3738,Anlagenbewegungsdaten!D:D),2),ROUND(G3738*F3738%,2))</f>
        <v>0</v>
      </c>
      <c r="I3738" s="334">
        <f>ROUND((H3738-SUMIF(Anlagenbewegungsdaten!$B:$B,A3738,Anlagenbewegungsdaten!D:D)),3)</f>
        <v>0</v>
      </c>
      <c r="J3738" s="335" t="s">
        <v>5179</v>
      </c>
      <c r="K3738" s="335" t="s">
        <v>5195</v>
      </c>
      <c r="L3738" s="516">
        <v>9.14</v>
      </c>
      <c r="M3738" s="332">
        <f>ROUND(SUMIF(Anlagenbewegungsdaten_AV!B:B,A3738,Anlagenbewegungsdaten_AV!C:C),3)</f>
        <v>0</v>
      </c>
      <c r="N3738" s="330">
        <f>IF(ISBLANK(L3738),ROUND(SUMIF(Anlagenbewegungsdaten_AV!B:B,A3738,Anlagenbewegungsdaten_AV!D:D),2),ROUND(M3738*L3738%,2))</f>
        <v>0</v>
      </c>
      <c r="O3738" s="330">
        <f>ROUND(N3738-SUMIF(Anlagenbewegungsdaten_AV!B:B,A3738,Anlagenbewegungsdaten_AV!D:D),3)</f>
        <v>0</v>
      </c>
    </row>
    <row r="3739" spans="1:15" ht="15" customHeight="1" x14ac:dyDescent="0.25">
      <c r="A3739" s="268" t="s">
        <v>5376</v>
      </c>
      <c r="B3739" s="236" t="s">
        <v>1489</v>
      </c>
      <c r="C3739" s="237" t="s">
        <v>5247</v>
      </c>
      <c r="D3739" s="236" t="s">
        <v>4737</v>
      </c>
      <c r="E3739" s="236"/>
      <c r="F3739" s="292">
        <v>10.440000000000001</v>
      </c>
      <c r="G3739" s="333">
        <f>ROUND(SUMIF(Anlagenbewegungsdaten!B:B,A3739,Anlagenbewegungsdaten!C:C),3)</f>
        <v>0</v>
      </c>
      <c r="H3739" s="334">
        <f>IF(ISBLANK(F3739),ROUND(SUMIF(Anlagenbewegungsdaten!B:B,A3739,Anlagenbewegungsdaten!D:D),2),ROUND(G3739*F3739%,2))</f>
        <v>0</v>
      </c>
      <c r="I3739" s="334">
        <f>ROUND((H3739-SUMIF(Anlagenbewegungsdaten!$B:$B,A3739,Anlagenbewegungsdaten!D:D)),3)</f>
        <v>0</v>
      </c>
      <c r="J3739" s="335" t="s">
        <v>5179</v>
      </c>
      <c r="K3739" s="335" t="s">
        <v>5195</v>
      </c>
      <c r="L3739" s="516">
        <v>8.35</v>
      </c>
      <c r="M3739" s="332">
        <f>ROUND(SUMIF(Anlagenbewegungsdaten_AV!B:B,A3739,Anlagenbewegungsdaten_AV!C:C),3)</f>
        <v>0</v>
      </c>
      <c r="N3739" s="330">
        <f>IF(ISBLANK(L3739),ROUND(SUMIF(Anlagenbewegungsdaten_AV!B:B,A3739,Anlagenbewegungsdaten_AV!D:D),2),ROUND(M3739*L3739%,2))</f>
        <v>0</v>
      </c>
      <c r="O3739" s="330">
        <f>ROUND(N3739-SUMIF(Anlagenbewegungsdaten_AV!B:B,A3739,Anlagenbewegungsdaten_AV!D:D),3)</f>
        <v>0</v>
      </c>
    </row>
    <row r="3740" spans="1:15" ht="15" customHeight="1" x14ac:dyDescent="0.25">
      <c r="A3740" s="268" t="s">
        <v>5377</v>
      </c>
      <c r="B3740" s="236" t="s">
        <v>1489</v>
      </c>
      <c r="C3740" s="237" t="s">
        <v>5247</v>
      </c>
      <c r="D3740" s="236" t="s">
        <v>4739</v>
      </c>
      <c r="E3740" s="236"/>
      <c r="F3740" s="292">
        <v>9.4600000000000009</v>
      </c>
      <c r="G3740" s="333">
        <f>ROUND(SUMIF(Anlagenbewegungsdaten!B:B,A3740,Anlagenbewegungsdaten!C:C),3)</f>
        <v>0</v>
      </c>
      <c r="H3740" s="334">
        <f>IF(ISBLANK(F3740),ROUND(SUMIF(Anlagenbewegungsdaten!B:B,A3740,Anlagenbewegungsdaten!D:D),2),ROUND(G3740*F3740%,2))</f>
        <v>0</v>
      </c>
      <c r="I3740" s="334">
        <f>ROUND((H3740-SUMIF(Anlagenbewegungsdaten!$B:$B,A3740,Anlagenbewegungsdaten!D:D)),3)</f>
        <v>0</v>
      </c>
      <c r="J3740" s="335" t="s">
        <v>5179</v>
      </c>
      <c r="K3740" s="335" t="s">
        <v>5195</v>
      </c>
      <c r="L3740" s="516">
        <v>7.57</v>
      </c>
      <c r="M3740" s="332">
        <f>ROUND(SUMIF(Anlagenbewegungsdaten_AV!B:B,A3740,Anlagenbewegungsdaten_AV!C:C),3)</f>
        <v>0</v>
      </c>
      <c r="N3740" s="330">
        <f>IF(ISBLANK(L3740),ROUND(SUMIF(Anlagenbewegungsdaten_AV!B:B,A3740,Anlagenbewegungsdaten_AV!D:D),2),ROUND(M3740*L3740%,2))</f>
        <v>0</v>
      </c>
      <c r="O3740" s="330">
        <f>ROUND(N3740-SUMIF(Anlagenbewegungsdaten_AV!B:B,A3740,Anlagenbewegungsdaten_AV!D:D),3)</f>
        <v>0</v>
      </c>
    </row>
    <row r="3741" spans="1:15" ht="15" customHeight="1" x14ac:dyDescent="0.25">
      <c r="A3741" s="268" t="s">
        <v>5378</v>
      </c>
      <c r="B3741" s="236" t="s">
        <v>1489</v>
      </c>
      <c r="C3741" s="237" t="s">
        <v>5247</v>
      </c>
      <c r="D3741" s="236" t="s">
        <v>1438</v>
      </c>
      <c r="E3741" s="236"/>
      <c r="F3741" s="292">
        <v>5.8</v>
      </c>
      <c r="G3741" s="333">
        <f>ROUND(SUMIF(Anlagenbewegungsdaten!B:B,A3741,Anlagenbewegungsdaten!C:C),3)</f>
        <v>0</v>
      </c>
      <c r="H3741" s="334">
        <f>IF(ISBLANK(F3741),ROUND(SUMIF(Anlagenbewegungsdaten!B:B,A3741,Anlagenbewegungsdaten!D:D),2),ROUND(G3741*F3741%,2))</f>
        <v>0</v>
      </c>
      <c r="I3741" s="334">
        <f>ROUND((H3741-SUMIF(Anlagenbewegungsdaten!$B:$B,A3741,Anlagenbewegungsdaten!D:D)),3)</f>
        <v>0</v>
      </c>
      <c r="J3741" s="335" t="s">
        <v>5179</v>
      </c>
      <c r="K3741" s="335" t="s">
        <v>5195</v>
      </c>
      <c r="L3741" s="516">
        <v>4.6399999999999997</v>
      </c>
      <c r="M3741" s="332">
        <f>ROUND(SUMIF(Anlagenbewegungsdaten_AV!B:B,A3741,Anlagenbewegungsdaten_AV!C:C),3)</f>
        <v>0</v>
      </c>
      <c r="N3741" s="330">
        <f>IF(ISBLANK(L3741),ROUND(SUMIF(Anlagenbewegungsdaten_AV!B:B,A3741,Anlagenbewegungsdaten_AV!D:D),2),ROUND(M3741*L3741%,2))</f>
        <v>0</v>
      </c>
      <c r="O3741" s="330">
        <f>ROUND(N3741-SUMIF(Anlagenbewegungsdaten_AV!B:B,A3741,Anlagenbewegungsdaten_AV!D:D),3)</f>
        <v>0</v>
      </c>
    </row>
    <row r="3742" spans="1:15" ht="15" customHeight="1" x14ac:dyDescent="0.25">
      <c r="A3742" s="268" t="s">
        <v>5379</v>
      </c>
      <c r="B3742" s="236" t="s">
        <v>1489</v>
      </c>
      <c r="C3742" s="237" t="s">
        <v>5247</v>
      </c>
      <c r="D3742" s="236" t="s">
        <v>4742</v>
      </c>
      <c r="E3742" s="236"/>
      <c r="F3742" s="292">
        <v>8.76</v>
      </c>
      <c r="G3742" s="333">
        <f>ROUND(SUMIF(Anlagenbewegungsdaten!B:B,A3742,Anlagenbewegungsdaten!C:C),3)</f>
        <v>0</v>
      </c>
      <c r="H3742" s="334">
        <f>IF(ISBLANK(F3742),ROUND(SUMIF(Anlagenbewegungsdaten!B:B,A3742,Anlagenbewegungsdaten!D:D),2),ROUND(G3742*F3742%,2))</f>
        <v>0</v>
      </c>
      <c r="I3742" s="334">
        <f>ROUND((H3742-SUMIF(Anlagenbewegungsdaten!$B:$B,A3742,Anlagenbewegungsdaten!D:D)),3)</f>
        <v>0</v>
      </c>
      <c r="J3742" s="335" t="s">
        <v>5179</v>
      </c>
      <c r="K3742" s="335" t="s">
        <v>5195</v>
      </c>
      <c r="L3742" s="516">
        <v>7.01</v>
      </c>
      <c r="M3742" s="332">
        <f>ROUND(SUMIF(Anlagenbewegungsdaten_AV!B:B,A3742,Anlagenbewegungsdaten_AV!C:C),3)</f>
        <v>0</v>
      </c>
      <c r="N3742" s="330">
        <f>IF(ISBLANK(L3742),ROUND(SUMIF(Anlagenbewegungsdaten_AV!B:B,A3742,Anlagenbewegungsdaten_AV!D:D),2),ROUND(M3742*L3742%,2))</f>
        <v>0</v>
      </c>
      <c r="O3742" s="330">
        <f>ROUND(N3742-SUMIF(Anlagenbewegungsdaten_AV!B:B,A3742,Anlagenbewegungsdaten_AV!D:D),3)</f>
        <v>0</v>
      </c>
    </row>
    <row r="3743" spans="1:15" ht="15" customHeight="1" x14ac:dyDescent="0.25">
      <c r="A3743" s="268" t="s">
        <v>5380</v>
      </c>
      <c r="B3743" s="236" t="s">
        <v>1489</v>
      </c>
      <c r="C3743" s="237" t="s">
        <v>5247</v>
      </c>
      <c r="D3743" s="236" t="s">
        <v>4744</v>
      </c>
      <c r="E3743" s="236"/>
      <c r="F3743" s="292">
        <v>7.77</v>
      </c>
      <c r="G3743" s="333">
        <f>ROUND(SUMIF(Anlagenbewegungsdaten!B:B,A3743,Anlagenbewegungsdaten!C:C),3)</f>
        <v>0</v>
      </c>
      <c r="H3743" s="334">
        <f>IF(ISBLANK(F3743),ROUND(SUMIF(Anlagenbewegungsdaten!B:B,A3743,Anlagenbewegungsdaten!D:D),2),ROUND(G3743*F3743%,2))</f>
        <v>0</v>
      </c>
      <c r="I3743" s="334">
        <f>ROUND((H3743-SUMIF(Anlagenbewegungsdaten!$B:$B,A3743,Anlagenbewegungsdaten!D:D)),3)</f>
        <v>0</v>
      </c>
      <c r="J3743" s="335" t="s">
        <v>5179</v>
      </c>
      <c r="K3743" s="335" t="s">
        <v>5195</v>
      </c>
      <c r="L3743" s="516">
        <v>6.22</v>
      </c>
      <c r="M3743" s="332">
        <f>ROUND(SUMIF(Anlagenbewegungsdaten_AV!B:B,A3743,Anlagenbewegungsdaten_AV!C:C),3)</f>
        <v>0</v>
      </c>
      <c r="N3743" s="330">
        <f>IF(ISBLANK(L3743),ROUND(SUMIF(Anlagenbewegungsdaten_AV!B:B,A3743,Anlagenbewegungsdaten_AV!D:D),2),ROUND(M3743*L3743%,2))</f>
        <v>0</v>
      </c>
      <c r="O3743" s="330">
        <f>ROUND(N3743-SUMIF(Anlagenbewegungsdaten_AV!B:B,A3743,Anlagenbewegungsdaten_AV!D:D),3)</f>
        <v>0</v>
      </c>
    </row>
    <row r="3744" spans="1:15" ht="15" customHeight="1" x14ac:dyDescent="0.25">
      <c r="A3744" s="268" t="s">
        <v>5381</v>
      </c>
      <c r="B3744" s="236" t="s">
        <v>1489</v>
      </c>
      <c r="C3744" s="237" t="s">
        <v>5247</v>
      </c>
      <c r="D3744" s="236" t="s">
        <v>4746</v>
      </c>
      <c r="E3744" s="236"/>
      <c r="F3744" s="292">
        <v>6.79</v>
      </c>
      <c r="G3744" s="333">
        <f>ROUND(SUMIF(Anlagenbewegungsdaten!B:B,A3744,Anlagenbewegungsdaten!C:C),3)</f>
        <v>0</v>
      </c>
      <c r="H3744" s="334">
        <f>IF(ISBLANK(F3744),ROUND(SUMIF(Anlagenbewegungsdaten!B:B,A3744,Anlagenbewegungsdaten!D:D),2),ROUND(G3744*F3744%,2))</f>
        <v>0</v>
      </c>
      <c r="I3744" s="334">
        <f>ROUND((H3744-SUMIF(Anlagenbewegungsdaten!$B:$B,A3744,Anlagenbewegungsdaten!D:D)),3)</f>
        <v>0</v>
      </c>
      <c r="J3744" s="335" t="s">
        <v>5179</v>
      </c>
      <c r="K3744" s="335" t="s">
        <v>5195</v>
      </c>
      <c r="L3744" s="516">
        <v>5.43</v>
      </c>
      <c r="M3744" s="332">
        <f>ROUND(SUMIF(Anlagenbewegungsdaten_AV!B:B,A3744,Anlagenbewegungsdaten_AV!C:C),3)</f>
        <v>0</v>
      </c>
      <c r="N3744" s="330">
        <f>IF(ISBLANK(L3744),ROUND(SUMIF(Anlagenbewegungsdaten_AV!B:B,A3744,Anlagenbewegungsdaten_AV!D:D),2),ROUND(M3744*L3744%,2))</f>
        <v>0</v>
      </c>
      <c r="O3744" s="330">
        <f>ROUND(N3744-SUMIF(Anlagenbewegungsdaten_AV!B:B,A3744,Anlagenbewegungsdaten_AV!D:D),3)</f>
        <v>0</v>
      </c>
    </row>
    <row r="3745" spans="1:15" ht="15" customHeight="1" x14ac:dyDescent="0.25">
      <c r="A3745" s="262"/>
      <c r="B3745" s="167"/>
      <c r="C3745" s="167"/>
      <c r="D3745" s="168"/>
      <c r="E3745" s="167"/>
      <c r="F3745" s="183"/>
    </row>
    <row r="3746" spans="1:15" ht="15" customHeight="1" x14ac:dyDescent="0.25">
      <c r="A3746" s="268" t="s">
        <v>5784</v>
      </c>
      <c r="B3746" s="236" t="s">
        <v>1489</v>
      </c>
      <c r="C3746" s="237" t="s">
        <v>5593</v>
      </c>
      <c r="D3746" s="236" t="s">
        <v>1490</v>
      </c>
      <c r="E3746" s="236"/>
      <c r="F3746" s="292">
        <v>8.34</v>
      </c>
      <c r="G3746" s="333">
        <f>ROUND(SUMIF(Anlagenbewegungsdaten!B:B,A3746,Anlagenbewegungsdaten!C:C),3)</f>
        <v>0</v>
      </c>
      <c r="H3746" s="334">
        <f>IF(ISBLANK(F3746),ROUND(SUMIF(Anlagenbewegungsdaten!B:B,A3746,Anlagenbewegungsdaten!D:D),2),ROUND(G3746*F3746%,2))</f>
        <v>0</v>
      </c>
      <c r="I3746" s="334">
        <f>ROUND((H3746-SUMIF(Anlagenbewegungsdaten!$B:$B,A3746,Anlagenbewegungsdaten!D:D)),3)</f>
        <v>0</v>
      </c>
      <c r="J3746" s="335" t="s">
        <v>5179</v>
      </c>
      <c r="K3746" s="335" t="s">
        <v>5195</v>
      </c>
      <c r="L3746" s="516">
        <v>6.67</v>
      </c>
      <c r="M3746" s="332">
        <f>ROUND(SUMIF(Anlagenbewegungsdaten_AV!B:B,A3746,Anlagenbewegungsdaten_AV!C:C),3)</f>
        <v>0</v>
      </c>
      <c r="N3746" s="330">
        <f>IF(ISBLANK(L3746),ROUND(SUMIF(Anlagenbewegungsdaten_AV!B:B,A3746,Anlagenbewegungsdaten_AV!D:D),2),ROUND(M3746*L3746%,2))</f>
        <v>0</v>
      </c>
      <c r="O3746" s="330">
        <f>ROUND(N3746-SUMIF(Anlagenbewegungsdaten_AV!B:B,A3746,Anlagenbewegungsdaten_AV!D:D),3)</f>
        <v>0</v>
      </c>
    </row>
    <row r="3747" spans="1:15" ht="15" customHeight="1" x14ac:dyDescent="0.25">
      <c r="A3747" s="268" t="s">
        <v>5785</v>
      </c>
      <c r="B3747" s="236" t="s">
        <v>1489</v>
      </c>
      <c r="C3747" s="237" t="s">
        <v>5593</v>
      </c>
      <c r="D3747" s="236" t="s">
        <v>4735</v>
      </c>
      <c r="E3747" s="236"/>
      <c r="F3747" s="292">
        <v>11.25</v>
      </c>
      <c r="G3747" s="333">
        <f>ROUND(SUMIF(Anlagenbewegungsdaten!B:B,A3747,Anlagenbewegungsdaten!C:C),3)</f>
        <v>0</v>
      </c>
      <c r="H3747" s="334">
        <f>IF(ISBLANK(F3747),ROUND(SUMIF(Anlagenbewegungsdaten!B:B,A3747,Anlagenbewegungsdaten!D:D),2),ROUND(G3747*F3747%,2))</f>
        <v>0</v>
      </c>
      <c r="I3747" s="334">
        <f>ROUND((H3747-SUMIF(Anlagenbewegungsdaten!$B:$B,A3747,Anlagenbewegungsdaten!D:D)),3)</f>
        <v>0</v>
      </c>
      <c r="J3747" s="335" t="s">
        <v>5179</v>
      </c>
      <c r="K3747" s="335" t="s">
        <v>5195</v>
      </c>
      <c r="L3747" s="516">
        <v>9</v>
      </c>
      <c r="M3747" s="332">
        <f>ROUND(SUMIF(Anlagenbewegungsdaten_AV!B:B,A3747,Anlagenbewegungsdaten_AV!C:C),3)</f>
        <v>0</v>
      </c>
      <c r="N3747" s="330">
        <f>IF(ISBLANK(L3747),ROUND(SUMIF(Anlagenbewegungsdaten_AV!B:B,A3747,Anlagenbewegungsdaten_AV!D:D),2),ROUND(M3747*L3747%,2))</f>
        <v>0</v>
      </c>
      <c r="O3747" s="330">
        <f>ROUND(N3747-SUMIF(Anlagenbewegungsdaten_AV!B:B,A3747,Anlagenbewegungsdaten_AV!D:D),3)</f>
        <v>0</v>
      </c>
    </row>
    <row r="3748" spans="1:15" ht="15" customHeight="1" x14ac:dyDescent="0.25">
      <c r="A3748" s="268" t="s">
        <v>5786</v>
      </c>
      <c r="B3748" s="236" t="s">
        <v>1489</v>
      </c>
      <c r="C3748" s="237" t="s">
        <v>5593</v>
      </c>
      <c r="D3748" s="236" t="s">
        <v>4737</v>
      </c>
      <c r="E3748" s="236"/>
      <c r="F3748" s="292">
        <v>10.28</v>
      </c>
      <c r="G3748" s="333">
        <f>ROUND(SUMIF(Anlagenbewegungsdaten!B:B,A3748,Anlagenbewegungsdaten!C:C),3)</f>
        <v>0</v>
      </c>
      <c r="H3748" s="334">
        <f>IF(ISBLANK(F3748),ROUND(SUMIF(Anlagenbewegungsdaten!B:B,A3748,Anlagenbewegungsdaten!D:D),2),ROUND(G3748*F3748%,2))</f>
        <v>0</v>
      </c>
      <c r="I3748" s="334">
        <f>ROUND((H3748-SUMIF(Anlagenbewegungsdaten!$B:$B,A3748,Anlagenbewegungsdaten!D:D)),3)</f>
        <v>0</v>
      </c>
      <c r="J3748" s="335" t="s">
        <v>5179</v>
      </c>
      <c r="K3748" s="335" t="s">
        <v>5195</v>
      </c>
      <c r="L3748" s="516">
        <v>8.2200000000000006</v>
      </c>
      <c r="M3748" s="332">
        <f>ROUND(SUMIF(Anlagenbewegungsdaten_AV!B:B,A3748,Anlagenbewegungsdaten_AV!C:C),3)</f>
        <v>0</v>
      </c>
      <c r="N3748" s="330">
        <f>IF(ISBLANK(L3748),ROUND(SUMIF(Anlagenbewegungsdaten_AV!B:B,A3748,Anlagenbewegungsdaten_AV!D:D),2),ROUND(M3748*L3748%,2))</f>
        <v>0</v>
      </c>
      <c r="O3748" s="330">
        <f>ROUND(N3748-SUMIF(Anlagenbewegungsdaten_AV!B:B,A3748,Anlagenbewegungsdaten_AV!D:D),3)</f>
        <v>0</v>
      </c>
    </row>
    <row r="3749" spans="1:15" ht="15" customHeight="1" x14ac:dyDescent="0.25">
      <c r="A3749" s="268" t="s">
        <v>5787</v>
      </c>
      <c r="B3749" s="236" t="s">
        <v>1489</v>
      </c>
      <c r="C3749" s="237" t="s">
        <v>5593</v>
      </c>
      <c r="D3749" s="236" t="s">
        <v>4739</v>
      </c>
      <c r="E3749" s="236"/>
      <c r="F3749" s="292">
        <v>9.31</v>
      </c>
      <c r="G3749" s="333">
        <f>ROUND(SUMIF(Anlagenbewegungsdaten!B:B,A3749,Anlagenbewegungsdaten!C:C),3)</f>
        <v>0</v>
      </c>
      <c r="H3749" s="334">
        <f>IF(ISBLANK(F3749),ROUND(SUMIF(Anlagenbewegungsdaten!B:B,A3749,Anlagenbewegungsdaten!D:D),2),ROUND(G3749*F3749%,2))</f>
        <v>0</v>
      </c>
      <c r="I3749" s="334">
        <f>ROUND((H3749-SUMIF(Anlagenbewegungsdaten!$B:$B,A3749,Anlagenbewegungsdaten!D:D)),3)</f>
        <v>0</v>
      </c>
      <c r="J3749" s="335" t="s">
        <v>5179</v>
      </c>
      <c r="K3749" s="335" t="s">
        <v>5195</v>
      </c>
      <c r="L3749" s="516">
        <v>7.45</v>
      </c>
      <c r="M3749" s="332">
        <f>ROUND(SUMIF(Anlagenbewegungsdaten_AV!B:B,A3749,Anlagenbewegungsdaten_AV!C:C),3)</f>
        <v>0</v>
      </c>
      <c r="N3749" s="330">
        <f>IF(ISBLANK(L3749),ROUND(SUMIF(Anlagenbewegungsdaten_AV!B:B,A3749,Anlagenbewegungsdaten_AV!D:D),2),ROUND(M3749*L3749%,2))</f>
        <v>0</v>
      </c>
      <c r="O3749" s="330">
        <f>ROUND(N3749-SUMIF(Anlagenbewegungsdaten_AV!B:B,A3749,Anlagenbewegungsdaten_AV!D:D),3)</f>
        <v>0</v>
      </c>
    </row>
    <row r="3750" spans="1:15" ht="15" customHeight="1" x14ac:dyDescent="0.25">
      <c r="A3750" s="268" t="s">
        <v>5788</v>
      </c>
      <c r="B3750" s="236" t="s">
        <v>1489</v>
      </c>
      <c r="C3750" s="237" t="s">
        <v>5593</v>
      </c>
      <c r="D3750" s="236" t="s">
        <v>1438</v>
      </c>
      <c r="E3750" s="236"/>
      <c r="F3750" s="292">
        <v>5.71</v>
      </c>
      <c r="G3750" s="333">
        <f>ROUND(SUMIF(Anlagenbewegungsdaten!B:B,A3750,Anlagenbewegungsdaten!C:C),3)</f>
        <v>0</v>
      </c>
      <c r="H3750" s="334">
        <f>IF(ISBLANK(F3750),ROUND(SUMIF(Anlagenbewegungsdaten!B:B,A3750,Anlagenbewegungsdaten!D:D),2),ROUND(G3750*F3750%,2))</f>
        <v>0</v>
      </c>
      <c r="I3750" s="334">
        <f>ROUND((H3750-SUMIF(Anlagenbewegungsdaten!$B:$B,A3750,Anlagenbewegungsdaten!D:D)),3)</f>
        <v>0</v>
      </c>
      <c r="J3750" s="335" t="s">
        <v>5179</v>
      </c>
      <c r="K3750" s="335" t="s">
        <v>5195</v>
      </c>
      <c r="L3750" s="516">
        <v>4.57</v>
      </c>
      <c r="M3750" s="332">
        <f>ROUND(SUMIF(Anlagenbewegungsdaten_AV!B:B,A3750,Anlagenbewegungsdaten_AV!C:C),3)</f>
        <v>0</v>
      </c>
      <c r="N3750" s="330">
        <f>IF(ISBLANK(L3750),ROUND(SUMIF(Anlagenbewegungsdaten_AV!B:B,A3750,Anlagenbewegungsdaten_AV!D:D),2),ROUND(M3750*L3750%,2))</f>
        <v>0</v>
      </c>
      <c r="O3750" s="330">
        <f>ROUND(N3750-SUMIF(Anlagenbewegungsdaten_AV!B:B,A3750,Anlagenbewegungsdaten_AV!D:D),3)</f>
        <v>0</v>
      </c>
    </row>
    <row r="3751" spans="1:15" ht="15" customHeight="1" x14ac:dyDescent="0.25">
      <c r="A3751" s="268" t="s">
        <v>5789</v>
      </c>
      <c r="B3751" s="236" t="s">
        <v>1489</v>
      </c>
      <c r="C3751" s="237" t="s">
        <v>5593</v>
      </c>
      <c r="D3751" s="236" t="s">
        <v>4742</v>
      </c>
      <c r="E3751" s="236"/>
      <c r="F3751" s="292">
        <v>8.620000000000001</v>
      </c>
      <c r="G3751" s="333">
        <f>ROUND(SUMIF(Anlagenbewegungsdaten!B:B,A3751,Anlagenbewegungsdaten!C:C),3)</f>
        <v>0</v>
      </c>
      <c r="H3751" s="334">
        <f>IF(ISBLANK(F3751),ROUND(SUMIF(Anlagenbewegungsdaten!B:B,A3751,Anlagenbewegungsdaten!D:D),2),ROUND(G3751*F3751%,2))</f>
        <v>0</v>
      </c>
      <c r="I3751" s="334">
        <f>ROUND((H3751-SUMIF(Anlagenbewegungsdaten!$B:$B,A3751,Anlagenbewegungsdaten!D:D)),3)</f>
        <v>0</v>
      </c>
      <c r="J3751" s="335" t="s">
        <v>5179</v>
      </c>
      <c r="K3751" s="335" t="s">
        <v>5195</v>
      </c>
      <c r="L3751" s="516">
        <v>6.9</v>
      </c>
      <c r="M3751" s="332">
        <f>ROUND(SUMIF(Anlagenbewegungsdaten_AV!B:B,A3751,Anlagenbewegungsdaten_AV!C:C),3)</f>
        <v>0</v>
      </c>
      <c r="N3751" s="330">
        <f>IF(ISBLANK(L3751),ROUND(SUMIF(Anlagenbewegungsdaten_AV!B:B,A3751,Anlagenbewegungsdaten_AV!D:D),2),ROUND(M3751*L3751%,2))</f>
        <v>0</v>
      </c>
      <c r="O3751" s="330">
        <f>ROUND(N3751-SUMIF(Anlagenbewegungsdaten_AV!B:B,A3751,Anlagenbewegungsdaten_AV!D:D),3)</f>
        <v>0</v>
      </c>
    </row>
    <row r="3752" spans="1:15" ht="15" customHeight="1" x14ac:dyDescent="0.25">
      <c r="A3752" s="268" t="s">
        <v>5790</v>
      </c>
      <c r="B3752" s="236" t="s">
        <v>1489</v>
      </c>
      <c r="C3752" s="237" t="s">
        <v>5593</v>
      </c>
      <c r="D3752" s="236" t="s">
        <v>4744</v>
      </c>
      <c r="E3752" s="236"/>
      <c r="F3752" s="292">
        <v>7.65</v>
      </c>
      <c r="G3752" s="333">
        <f>ROUND(SUMIF(Anlagenbewegungsdaten!B:B,A3752,Anlagenbewegungsdaten!C:C),3)</f>
        <v>0</v>
      </c>
      <c r="H3752" s="334">
        <f>IF(ISBLANK(F3752),ROUND(SUMIF(Anlagenbewegungsdaten!B:B,A3752,Anlagenbewegungsdaten!D:D),2),ROUND(G3752*F3752%,2))</f>
        <v>0</v>
      </c>
      <c r="I3752" s="334">
        <f>ROUND((H3752-SUMIF(Anlagenbewegungsdaten!$B:$B,A3752,Anlagenbewegungsdaten!D:D)),3)</f>
        <v>0</v>
      </c>
      <c r="J3752" s="335" t="s">
        <v>5179</v>
      </c>
      <c r="K3752" s="335" t="s">
        <v>5195</v>
      </c>
      <c r="L3752" s="516">
        <v>6.12</v>
      </c>
      <c r="M3752" s="332">
        <f>ROUND(SUMIF(Anlagenbewegungsdaten_AV!B:B,A3752,Anlagenbewegungsdaten_AV!C:C),3)</f>
        <v>0</v>
      </c>
      <c r="N3752" s="330">
        <f>IF(ISBLANK(L3752),ROUND(SUMIF(Anlagenbewegungsdaten_AV!B:B,A3752,Anlagenbewegungsdaten_AV!D:D),2),ROUND(M3752*L3752%,2))</f>
        <v>0</v>
      </c>
      <c r="O3752" s="330">
        <f>ROUND(N3752-SUMIF(Anlagenbewegungsdaten_AV!B:B,A3752,Anlagenbewegungsdaten_AV!D:D),3)</f>
        <v>0</v>
      </c>
    </row>
    <row r="3753" spans="1:15" ht="15" customHeight="1" x14ac:dyDescent="0.25">
      <c r="A3753" s="268" t="s">
        <v>5791</v>
      </c>
      <c r="B3753" s="236" t="s">
        <v>1489</v>
      </c>
      <c r="C3753" s="237" t="s">
        <v>5593</v>
      </c>
      <c r="D3753" s="236" t="s">
        <v>4746</v>
      </c>
      <c r="E3753" s="236"/>
      <c r="F3753" s="292">
        <v>6.68</v>
      </c>
      <c r="G3753" s="333">
        <f>ROUND(SUMIF(Anlagenbewegungsdaten!B:B,A3753,Anlagenbewegungsdaten!C:C),3)</f>
        <v>0</v>
      </c>
      <c r="H3753" s="334">
        <f>IF(ISBLANK(F3753),ROUND(SUMIF(Anlagenbewegungsdaten!B:B,A3753,Anlagenbewegungsdaten!D:D),2),ROUND(G3753*F3753%,2))</f>
        <v>0</v>
      </c>
      <c r="I3753" s="334">
        <f>ROUND((H3753-SUMIF(Anlagenbewegungsdaten!$B:$B,A3753,Anlagenbewegungsdaten!D:D)),3)</f>
        <v>0</v>
      </c>
      <c r="J3753" s="335" t="s">
        <v>5179</v>
      </c>
      <c r="K3753" s="335" t="s">
        <v>5195</v>
      </c>
      <c r="L3753" s="516">
        <v>5.34</v>
      </c>
      <c r="M3753" s="332">
        <f>ROUND(SUMIF(Anlagenbewegungsdaten_AV!B:B,A3753,Anlagenbewegungsdaten_AV!C:C),3)</f>
        <v>0</v>
      </c>
      <c r="N3753" s="330">
        <f>IF(ISBLANK(L3753),ROUND(SUMIF(Anlagenbewegungsdaten_AV!B:B,A3753,Anlagenbewegungsdaten_AV!D:D),2),ROUND(M3753*L3753%,2))</f>
        <v>0</v>
      </c>
      <c r="O3753" s="330">
        <f>ROUND(N3753-SUMIF(Anlagenbewegungsdaten_AV!B:B,A3753,Anlagenbewegungsdaten_AV!D:D),3)</f>
        <v>0</v>
      </c>
    </row>
    <row r="3754" spans="1:15" ht="15" customHeight="1" x14ac:dyDescent="0.25">
      <c r="A3754" s="261"/>
      <c r="B3754" s="168"/>
      <c r="C3754" s="175"/>
      <c r="D3754" s="168"/>
      <c r="E3754" s="168"/>
      <c r="F3754" s="182"/>
    </row>
    <row r="3755" spans="1:15" ht="15" customHeight="1" x14ac:dyDescent="0.25">
      <c r="A3755" s="260" t="s">
        <v>5792</v>
      </c>
      <c r="B3755" s="245" t="s">
        <v>1489</v>
      </c>
      <c r="C3755" s="246" t="s">
        <v>5616</v>
      </c>
      <c r="D3755" s="246" t="s">
        <v>1490</v>
      </c>
      <c r="E3755" s="245"/>
      <c r="F3755" s="162">
        <v>8.2200000000000006</v>
      </c>
      <c r="G3755" s="333">
        <f>ROUND(SUMIF(Anlagenbewegungsdaten!B:B,A3755,Anlagenbewegungsdaten!C:C),3)</f>
        <v>0</v>
      </c>
      <c r="H3755" s="334">
        <f>IF(ISBLANK(F3755),ROUND(SUMIF(Anlagenbewegungsdaten!B:B,A3755,Anlagenbewegungsdaten!D:D),2),ROUND(G3755*F3755%,2))</f>
        <v>0</v>
      </c>
      <c r="I3755" s="334">
        <f>ROUND((H3755-SUMIF(Anlagenbewegungsdaten!$B:$B,A3755,Anlagenbewegungsdaten!D:D)),3)</f>
        <v>0</v>
      </c>
      <c r="J3755" s="335" t="s">
        <v>5179</v>
      </c>
      <c r="K3755" s="335" t="s">
        <v>5195</v>
      </c>
      <c r="L3755" s="516">
        <v>6.74</v>
      </c>
      <c r="M3755" s="332">
        <f>ROUND(SUMIF(Anlagenbewegungsdaten_AV!B:B,A3755,Anlagenbewegungsdaten_AV!C:C),3)</f>
        <v>0</v>
      </c>
      <c r="N3755" s="330">
        <f>IF(ISBLANK(L3755),ROUND(SUMIF(Anlagenbewegungsdaten_AV!B:B,A3755,Anlagenbewegungsdaten_AV!D:D),2),ROUND(M3755*L3755%,2))</f>
        <v>0</v>
      </c>
      <c r="O3755" s="330">
        <f>ROUND(N3755-SUMIF(Anlagenbewegungsdaten_AV!B:B,A3755,Anlagenbewegungsdaten_AV!D:D),3)</f>
        <v>0</v>
      </c>
    </row>
    <row r="3756" spans="1:15" ht="15" customHeight="1" x14ac:dyDescent="0.25">
      <c r="A3756" s="260" t="s">
        <v>5793</v>
      </c>
      <c r="B3756" s="245" t="s">
        <v>1489</v>
      </c>
      <c r="C3756" s="246" t="s">
        <v>5616</v>
      </c>
      <c r="D3756" s="246" t="s">
        <v>1438</v>
      </c>
      <c r="E3756" s="245"/>
      <c r="F3756" s="162">
        <v>5.63</v>
      </c>
      <c r="G3756" s="333">
        <f>ROUND(SUMIF(Anlagenbewegungsdaten!B:B,A3756,Anlagenbewegungsdaten!C:C),3)</f>
        <v>0</v>
      </c>
      <c r="H3756" s="334">
        <f>IF(ISBLANK(F3756),ROUND(SUMIF(Anlagenbewegungsdaten!B:B,A3756,Anlagenbewegungsdaten!D:D),2),ROUND(G3756*F3756%,2))</f>
        <v>0</v>
      </c>
      <c r="I3756" s="334">
        <f>ROUND((H3756-SUMIF(Anlagenbewegungsdaten!$B:$B,A3756,Anlagenbewegungsdaten!D:D)),3)</f>
        <v>0</v>
      </c>
      <c r="J3756" s="335" t="s">
        <v>5179</v>
      </c>
      <c r="K3756" s="335" t="s">
        <v>5195</v>
      </c>
      <c r="L3756" s="516">
        <v>4.66</v>
      </c>
      <c r="M3756" s="332">
        <f>ROUND(SUMIF(Anlagenbewegungsdaten_AV!B:B,A3756,Anlagenbewegungsdaten_AV!C:C),3)</f>
        <v>0</v>
      </c>
      <c r="N3756" s="330">
        <f>IF(ISBLANK(L3756),ROUND(SUMIF(Anlagenbewegungsdaten_AV!B:B,A3756,Anlagenbewegungsdaten_AV!D:D),2),ROUND(M3756*L3756%,2))</f>
        <v>0</v>
      </c>
      <c r="O3756" s="330">
        <f>ROUND(N3756-SUMIF(Anlagenbewegungsdaten_AV!B:B,A3756,Anlagenbewegungsdaten_AV!D:D),3)</f>
        <v>0</v>
      </c>
    </row>
    <row r="3757" spans="1:15" ht="15" customHeight="1" x14ac:dyDescent="0.25">
      <c r="A3757" s="261"/>
      <c r="B3757" s="168"/>
      <c r="C3757" s="175"/>
      <c r="D3757" s="175"/>
      <c r="E3757" s="168"/>
      <c r="F3757" s="250"/>
    </row>
    <row r="3758" spans="1:15" ht="15" customHeight="1" x14ac:dyDescent="0.25">
      <c r="A3758" s="260" t="s">
        <v>6231</v>
      </c>
      <c r="B3758" s="245" t="s">
        <v>1489</v>
      </c>
      <c r="C3758" s="246" t="s">
        <v>6210</v>
      </c>
      <c r="D3758" s="246" t="s">
        <v>1490</v>
      </c>
      <c r="E3758" s="245"/>
      <c r="F3758" s="162">
        <v>8.2200000000000006</v>
      </c>
      <c r="G3758" s="333">
        <f>ROUND(SUMIF(Anlagenbewegungsdaten!B:B,A3758,Anlagenbewegungsdaten!C:C),3)</f>
        <v>0</v>
      </c>
      <c r="H3758" s="334">
        <f>IF(ISBLANK(F3758),ROUND(SUMIF(Anlagenbewegungsdaten!B:B,A3758,Anlagenbewegungsdaten!D:D),2),ROUND(G3758*F3758%,2))</f>
        <v>0</v>
      </c>
      <c r="I3758" s="334">
        <f>ROUND((H3758-SUMIF(Anlagenbewegungsdaten!$B:$B,A3758,Anlagenbewegungsdaten!D:D)),3)</f>
        <v>0</v>
      </c>
      <c r="J3758" s="335" t="s">
        <v>5179</v>
      </c>
      <c r="K3758" s="335" t="s">
        <v>5195</v>
      </c>
      <c r="L3758" s="516">
        <v>6.74</v>
      </c>
      <c r="M3758" s="332">
        <f>ROUND(SUMIF(Anlagenbewegungsdaten_AV!B:B,A3758,Anlagenbewegungsdaten_AV!C:C),3)</f>
        <v>0</v>
      </c>
      <c r="N3758" s="330">
        <f>IF(ISBLANK(L3758),ROUND(SUMIF(Anlagenbewegungsdaten_AV!B:B,A3758,Anlagenbewegungsdaten_AV!D:D),2),ROUND(M3758*L3758%,2))</f>
        <v>0</v>
      </c>
      <c r="O3758" s="330">
        <f>ROUND(N3758-SUMIF(Anlagenbewegungsdaten_AV!B:B,A3758,Anlagenbewegungsdaten_AV!D:D),3)</f>
        <v>0</v>
      </c>
    </row>
    <row r="3759" spans="1:15" ht="15" customHeight="1" x14ac:dyDescent="0.25">
      <c r="A3759" s="260" t="s">
        <v>6232</v>
      </c>
      <c r="B3759" s="245" t="s">
        <v>1489</v>
      </c>
      <c r="C3759" s="246" t="s">
        <v>6210</v>
      </c>
      <c r="D3759" s="246" t="s">
        <v>1438</v>
      </c>
      <c r="E3759" s="245"/>
      <c r="F3759" s="162">
        <v>5.63</v>
      </c>
      <c r="G3759" s="333">
        <f>ROUND(SUMIF(Anlagenbewegungsdaten!B:B,A3759,Anlagenbewegungsdaten!C:C),3)</f>
        <v>0</v>
      </c>
      <c r="H3759" s="334">
        <f>IF(ISBLANK(F3759),ROUND(SUMIF(Anlagenbewegungsdaten!B:B,A3759,Anlagenbewegungsdaten!D:D),2),ROUND(G3759*F3759%,2))</f>
        <v>0</v>
      </c>
      <c r="I3759" s="334">
        <f>ROUND((H3759-SUMIF(Anlagenbewegungsdaten!$B:$B,A3759,Anlagenbewegungsdaten!D:D)),3)</f>
        <v>0</v>
      </c>
      <c r="J3759" s="335" t="s">
        <v>5179</v>
      </c>
      <c r="K3759" s="335" t="s">
        <v>5195</v>
      </c>
      <c r="L3759" s="516">
        <v>4.66</v>
      </c>
      <c r="M3759" s="332">
        <f>ROUND(SUMIF(Anlagenbewegungsdaten_AV!B:B,A3759,Anlagenbewegungsdaten_AV!C:C),3)</f>
        <v>0</v>
      </c>
      <c r="N3759" s="330">
        <f>IF(ISBLANK(L3759),ROUND(SUMIF(Anlagenbewegungsdaten_AV!B:B,A3759,Anlagenbewegungsdaten_AV!D:D),2),ROUND(M3759*L3759%,2))</f>
        <v>0</v>
      </c>
      <c r="O3759" s="330">
        <f>ROUND(N3759-SUMIF(Anlagenbewegungsdaten_AV!B:B,A3759,Anlagenbewegungsdaten_AV!D:D),3)</f>
        <v>0</v>
      </c>
    </row>
    <row r="3760" spans="1:15" ht="15" customHeight="1" x14ac:dyDescent="0.25">
      <c r="A3760" s="261"/>
      <c r="B3760" s="168"/>
      <c r="C3760" s="175"/>
      <c r="D3760" s="168"/>
      <c r="E3760" s="168"/>
      <c r="F3760" s="182"/>
    </row>
    <row r="3761" spans="1:15" ht="15" customHeight="1" x14ac:dyDescent="0.25">
      <c r="A3761" s="263" t="s">
        <v>1501</v>
      </c>
      <c r="B3761" s="173" t="s">
        <v>1502</v>
      </c>
      <c r="C3761" s="173" t="s">
        <v>4048</v>
      </c>
      <c r="D3761" s="173" t="s">
        <v>1490</v>
      </c>
      <c r="E3761" s="173"/>
      <c r="F3761" s="248">
        <v>7.11</v>
      </c>
      <c r="G3761" s="333">
        <f>ROUND(SUMIF(Anlagenbewegungsdaten!B:B,A3761,Anlagenbewegungsdaten!C:C),3)</f>
        <v>0</v>
      </c>
      <c r="H3761" s="334">
        <f>IF(ISBLANK(F3761),ROUND(SUMIF(Anlagenbewegungsdaten!B:B,A3761,Anlagenbewegungsdaten!D:D),2),ROUND(G3761*F3761%,2))</f>
        <v>0</v>
      </c>
      <c r="I3761" s="334">
        <f>ROUND((H3761-SUMIF(Anlagenbewegungsdaten!$B:$B,A3761,Anlagenbewegungsdaten!D:D)),3)</f>
        <v>0</v>
      </c>
      <c r="J3761" s="335" t="s">
        <v>5179</v>
      </c>
      <c r="K3761" s="335" t="s">
        <v>5196</v>
      </c>
      <c r="L3761" s="516">
        <v>5.69</v>
      </c>
      <c r="M3761" s="332">
        <f>ROUND(SUMIF(Anlagenbewegungsdaten_AV!B:B,A3761,Anlagenbewegungsdaten_AV!C:C),3)</f>
        <v>0</v>
      </c>
      <c r="N3761" s="330">
        <f>IF(ISBLANK(L3761),ROUND(SUMIF(Anlagenbewegungsdaten_AV!B:B,A3761,Anlagenbewegungsdaten_AV!D:D),2),ROUND(M3761*L3761%,2))</f>
        <v>0</v>
      </c>
      <c r="O3761" s="330">
        <f>ROUND(N3761-SUMIF(Anlagenbewegungsdaten_AV!B:B,A3761,Anlagenbewegungsdaten_AV!D:D),3)</f>
        <v>0</v>
      </c>
    </row>
    <row r="3762" spans="1:15" ht="15" customHeight="1" x14ac:dyDescent="0.25">
      <c r="A3762" s="263" t="s">
        <v>1503</v>
      </c>
      <c r="B3762" s="173" t="s">
        <v>1502</v>
      </c>
      <c r="C3762" s="173" t="s">
        <v>4048</v>
      </c>
      <c r="D3762" s="173" t="s">
        <v>1492</v>
      </c>
      <c r="E3762" s="173"/>
      <c r="F3762" s="248">
        <v>9.11</v>
      </c>
      <c r="G3762" s="333">
        <f>ROUND(SUMIF(Anlagenbewegungsdaten!B:B,A3762,Anlagenbewegungsdaten!C:C),3)</f>
        <v>0</v>
      </c>
      <c r="H3762" s="334">
        <f>IF(ISBLANK(F3762),ROUND(SUMIF(Anlagenbewegungsdaten!B:B,A3762,Anlagenbewegungsdaten!D:D),2),ROUND(G3762*F3762%,2))</f>
        <v>0</v>
      </c>
      <c r="I3762" s="334">
        <f>ROUND((H3762-SUMIF(Anlagenbewegungsdaten!$B:$B,A3762,Anlagenbewegungsdaten!D:D)),3)</f>
        <v>0</v>
      </c>
      <c r="J3762" s="335" t="s">
        <v>5179</v>
      </c>
      <c r="K3762" s="335" t="s">
        <v>5196</v>
      </c>
      <c r="L3762" s="516">
        <v>7.29</v>
      </c>
      <c r="M3762" s="332">
        <f>ROUND(SUMIF(Anlagenbewegungsdaten_AV!B:B,A3762,Anlagenbewegungsdaten_AV!C:C),3)</f>
        <v>0</v>
      </c>
      <c r="N3762" s="330">
        <f>IF(ISBLANK(L3762),ROUND(SUMIF(Anlagenbewegungsdaten_AV!B:B,A3762,Anlagenbewegungsdaten_AV!D:D),2),ROUND(M3762*L3762%,2))</f>
        <v>0</v>
      </c>
      <c r="O3762" s="330">
        <f>ROUND(N3762-SUMIF(Anlagenbewegungsdaten_AV!B:B,A3762,Anlagenbewegungsdaten_AV!D:D),3)</f>
        <v>0</v>
      </c>
    </row>
    <row r="3763" spans="1:15" ht="15" customHeight="1" x14ac:dyDescent="0.25">
      <c r="A3763" s="263" t="s">
        <v>1534</v>
      </c>
      <c r="B3763" s="173" t="s">
        <v>1502</v>
      </c>
      <c r="C3763" s="173" t="s">
        <v>4048</v>
      </c>
      <c r="D3763" s="173" t="s">
        <v>1494</v>
      </c>
      <c r="E3763" s="173"/>
      <c r="F3763" s="248">
        <v>8.11</v>
      </c>
      <c r="G3763" s="333">
        <f>ROUND(SUMIF(Anlagenbewegungsdaten!B:B,A3763,Anlagenbewegungsdaten!C:C),3)</f>
        <v>0</v>
      </c>
      <c r="H3763" s="334">
        <f>IF(ISBLANK(F3763),ROUND(SUMIF(Anlagenbewegungsdaten!B:B,A3763,Anlagenbewegungsdaten!D:D),2),ROUND(G3763*F3763%,2))</f>
        <v>0</v>
      </c>
      <c r="I3763" s="334">
        <f>ROUND((H3763-SUMIF(Anlagenbewegungsdaten!$B:$B,A3763,Anlagenbewegungsdaten!D:D)),3)</f>
        <v>0</v>
      </c>
      <c r="J3763" s="335" t="s">
        <v>5179</v>
      </c>
      <c r="K3763" s="335" t="s">
        <v>5196</v>
      </c>
      <c r="L3763" s="516">
        <v>6.49</v>
      </c>
      <c r="M3763" s="332">
        <f>ROUND(SUMIF(Anlagenbewegungsdaten_AV!B:B,A3763,Anlagenbewegungsdaten_AV!C:C),3)</f>
        <v>0</v>
      </c>
      <c r="N3763" s="330">
        <f>IF(ISBLANK(L3763),ROUND(SUMIF(Anlagenbewegungsdaten_AV!B:B,A3763,Anlagenbewegungsdaten_AV!D:D),2),ROUND(M3763*L3763%,2))</f>
        <v>0</v>
      </c>
      <c r="O3763" s="330">
        <f>ROUND(N3763-SUMIF(Anlagenbewegungsdaten_AV!B:B,A3763,Anlagenbewegungsdaten_AV!D:D),3)</f>
        <v>0</v>
      </c>
    </row>
    <row r="3764" spans="1:15" ht="15" customHeight="1" x14ac:dyDescent="0.25">
      <c r="A3764" s="263" t="s">
        <v>1535</v>
      </c>
      <c r="B3764" s="173" t="s">
        <v>1502</v>
      </c>
      <c r="C3764" s="173" t="s">
        <v>4048</v>
      </c>
      <c r="D3764" s="174" t="s">
        <v>1496</v>
      </c>
      <c r="E3764" s="173"/>
      <c r="F3764" s="248">
        <v>9.11</v>
      </c>
      <c r="G3764" s="333">
        <f>ROUND(SUMIF(Anlagenbewegungsdaten!B:B,A3764,Anlagenbewegungsdaten!C:C),3)</f>
        <v>0</v>
      </c>
      <c r="H3764" s="334">
        <f>IF(ISBLANK(F3764),ROUND(SUMIF(Anlagenbewegungsdaten!B:B,A3764,Anlagenbewegungsdaten!D:D),2),ROUND(G3764*F3764%,2))</f>
        <v>0</v>
      </c>
      <c r="I3764" s="334">
        <f>ROUND((H3764-SUMIF(Anlagenbewegungsdaten!$B:$B,A3764,Anlagenbewegungsdaten!D:D)),3)</f>
        <v>0</v>
      </c>
      <c r="J3764" s="335" t="s">
        <v>5179</v>
      </c>
      <c r="K3764" s="335" t="s">
        <v>5196</v>
      </c>
      <c r="L3764" s="516">
        <v>7.29</v>
      </c>
      <c r="M3764" s="332">
        <f>ROUND(SUMIF(Anlagenbewegungsdaten_AV!B:B,A3764,Anlagenbewegungsdaten_AV!C:C),3)</f>
        <v>0</v>
      </c>
      <c r="N3764" s="330">
        <f>IF(ISBLANK(L3764),ROUND(SUMIF(Anlagenbewegungsdaten_AV!B:B,A3764,Anlagenbewegungsdaten_AV!D:D),2),ROUND(M3764*L3764%,2))</f>
        <v>0</v>
      </c>
      <c r="O3764" s="330">
        <f>ROUND(N3764-SUMIF(Anlagenbewegungsdaten_AV!B:B,A3764,Anlagenbewegungsdaten_AV!D:D),3)</f>
        <v>0</v>
      </c>
    </row>
    <row r="3765" spans="1:15" ht="15" customHeight="1" x14ac:dyDescent="0.25">
      <c r="A3765" s="263" t="s">
        <v>72</v>
      </c>
      <c r="B3765" s="173" t="s">
        <v>1502</v>
      </c>
      <c r="C3765" s="173" t="s">
        <v>4048</v>
      </c>
      <c r="D3765" s="173" t="s">
        <v>1438</v>
      </c>
      <c r="E3765" s="173"/>
      <c r="F3765" s="248">
        <v>6.16</v>
      </c>
      <c r="G3765" s="333">
        <f>ROUND(SUMIF(Anlagenbewegungsdaten!B:B,A3765,Anlagenbewegungsdaten!C:C),3)</f>
        <v>0</v>
      </c>
      <c r="H3765" s="334">
        <f>IF(ISBLANK(F3765),ROUND(SUMIF(Anlagenbewegungsdaten!B:B,A3765,Anlagenbewegungsdaten!D:D),2),ROUND(G3765*F3765%,2))</f>
        <v>0</v>
      </c>
      <c r="I3765" s="334">
        <f>ROUND((H3765-SUMIF(Anlagenbewegungsdaten!$B:$B,A3765,Anlagenbewegungsdaten!D:D)),3)</f>
        <v>0</v>
      </c>
      <c r="J3765" s="335" t="s">
        <v>5179</v>
      </c>
      <c r="K3765" s="335" t="s">
        <v>5196</v>
      </c>
      <c r="L3765" s="516">
        <v>4.93</v>
      </c>
      <c r="M3765" s="332">
        <f>ROUND(SUMIF(Anlagenbewegungsdaten_AV!B:B,A3765,Anlagenbewegungsdaten_AV!C:C),3)</f>
        <v>0</v>
      </c>
      <c r="N3765" s="330">
        <f>IF(ISBLANK(L3765),ROUND(SUMIF(Anlagenbewegungsdaten_AV!B:B,A3765,Anlagenbewegungsdaten_AV!D:D),2),ROUND(M3765*L3765%,2))</f>
        <v>0</v>
      </c>
      <c r="O3765" s="330">
        <f>ROUND(N3765-SUMIF(Anlagenbewegungsdaten_AV!B:B,A3765,Anlagenbewegungsdaten_AV!D:D),3)</f>
        <v>0</v>
      </c>
    </row>
    <row r="3766" spans="1:15" ht="15" customHeight="1" x14ac:dyDescent="0.25">
      <c r="A3766" s="263" t="s">
        <v>73</v>
      </c>
      <c r="B3766" s="173" t="s">
        <v>1502</v>
      </c>
      <c r="C3766" s="173" t="s">
        <v>4048</v>
      </c>
      <c r="D3766" s="173" t="s">
        <v>1450</v>
      </c>
      <c r="E3766" s="173"/>
      <c r="F3766" s="248">
        <v>8.16</v>
      </c>
      <c r="G3766" s="333">
        <f>ROUND(SUMIF(Anlagenbewegungsdaten!B:B,A3766,Anlagenbewegungsdaten!C:C),3)</f>
        <v>0</v>
      </c>
      <c r="H3766" s="334">
        <f>IF(ISBLANK(F3766),ROUND(SUMIF(Anlagenbewegungsdaten!B:B,A3766,Anlagenbewegungsdaten!D:D),2),ROUND(G3766*F3766%,2))</f>
        <v>0</v>
      </c>
      <c r="I3766" s="334">
        <f>ROUND((H3766-SUMIF(Anlagenbewegungsdaten!$B:$B,A3766,Anlagenbewegungsdaten!D:D)),3)</f>
        <v>0</v>
      </c>
      <c r="J3766" s="335" t="s">
        <v>5179</v>
      </c>
      <c r="K3766" s="335" t="s">
        <v>5196</v>
      </c>
      <c r="L3766" s="516">
        <v>6.53</v>
      </c>
      <c r="M3766" s="332">
        <f>ROUND(SUMIF(Anlagenbewegungsdaten_AV!B:B,A3766,Anlagenbewegungsdaten_AV!C:C),3)</f>
        <v>0</v>
      </c>
      <c r="N3766" s="330">
        <f>IF(ISBLANK(L3766),ROUND(SUMIF(Anlagenbewegungsdaten_AV!B:B,A3766,Anlagenbewegungsdaten_AV!D:D),2),ROUND(M3766*L3766%,2))</f>
        <v>0</v>
      </c>
      <c r="O3766" s="330">
        <f>ROUND(N3766-SUMIF(Anlagenbewegungsdaten_AV!B:B,A3766,Anlagenbewegungsdaten_AV!D:D),3)</f>
        <v>0</v>
      </c>
    </row>
    <row r="3767" spans="1:15" ht="15" customHeight="1" x14ac:dyDescent="0.25">
      <c r="A3767" s="263" t="s">
        <v>74</v>
      </c>
      <c r="B3767" s="173" t="s">
        <v>1502</v>
      </c>
      <c r="C3767" s="173" t="s">
        <v>4048</v>
      </c>
      <c r="D3767" s="173" t="s">
        <v>1462</v>
      </c>
      <c r="E3767" s="173"/>
      <c r="F3767" s="248">
        <v>7.16</v>
      </c>
      <c r="G3767" s="333">
        <f>ROUND(SUMIF(Anlagenbewegungsdaten!B:B,A3767,Anlagenbewegungsdaten!C:C),3)</f>
        <v>0</v>
      </c>
      <c r="H3767" s="334">
        <f>IF(ISBLANK(F3767),ROUND(SUMIF(Anlagenbewegungsdaten!B:B,A3767,Anlagenbewegungsdaten!D:D),2),ROUND(G3767*F3767%,2))</f>
        <v>0</v>
      </c>
      <c r="I3767" s="334">
        <f>ROUND((H3767-SUMIF(Anlagenbewegungsdaten!$B:$B,A3767,Anlagenbewegungsdaten!D:D)),3)</f>
        <v>0</v>
      </c>
      <c r="J3767" s="335" t="s">
        <v>5179</v>
      </c>
      <c r="K3767" s="335" t="s">
        <v>5196</v>
      </c>
      <c r="L3767" s="516">
        <v>5.73</v>
      </c>
      <c r="M3767" s="332">
        <f>ROUND(SUMIF(Anlagenbewegungsdaten_AV!B:B,A3767,Anlagenbewegungsdaten_AV!C:C),3)</f>
        <v>0</v>
      </c>
      <c r="N3767" s="330">
        <f>IF(ISBLANK(L3767),ROUND(SUMIF(Anlagenbewegungsdaten_AV!B:B,A3767,Anlagenbewegungsdaten_AV!D:D),2),ROUND(M3767*L3767%,2))</f>
        <v>0</v>
      </c>
      <c r="O3767" s="330">
        <f>ROUND(N3767-SUMIF(Anlagenbewegungsdaten_AV!B:B,A3767,Anlagenbewegungsdaten_AV!D:D),3)</f>
        <v>0</v>
      </c>
    </row>
    <row r="3768" spans="1:15" ht="15" customHeight="1" x14ac:dyDescent="0.25">
      <c r="A3768" s="263" t="s">
        <v>75</v>
      </c>
      <c r="B3768" s="173" t="s">
        <v>1502</v>
      </c>
      <c r="C3768" s="174" t="s">
        <v>4048</v>
      </c>
      <c r="D3768" s="174" t="s">
        <v>1474</v>
      </c>
      <c r="E3768" s="173"/>
      <c r="F3768" s="248">
        <v>8.16</v>
      </c>
      <c r="G3768" s="333">
        <f>ROUND(SUMIF(Anlagenbewegungsdaten!B:B,A3768,Anlagenbewegungsdaten!C:C),3)</f>
        <v>0</v>
      </c>
      <c r="H3768" s="334">
        <f>IF(ISBLANK(F3768),ROUND(SUMIF(Anlagenbewegungsdaten!B:B,A3768,Anlagenbewegungsdaten!D:D),2),ROUND(G3768*F3768%,2))</f>
        <v>0</v>
      </c>
      <c r="I3768" s="334">
        <f>ROUND((H3768-SUMIF(Anlagenbewegungsdaten!$B:$B,A3768,Anlagenbewegungsdaten!D:D)),3)</f>
        <v>0</v>
      </c>
      <c r="J3768" s="335" t="s">
        <v>5179</v>
      </c>
      <c r="K3768" s="335" t="s">
        <v>5196</v>
      </c>
      <c r="L3768" s="516">
        <v>6.53</v>
      </c>
      <c r="M3768" s="332">
        <f>ROUND(SUMIF(Anlagenbewegungsdaten_AV!B:B,A3768,Anlagenbewegungsdaten_AV!C:C),3)</f>
        <v>0</v>
      </c>
      <c r="N3768" s="330">
        <f>IF(ISBLANK(L3768),ROUND(SUMIF(Anlagenbewegungsdaten_AV!B:B,A3768,Anlagenbewegungsdaten_AV!D:D),2),ROUND(M3768*L3768%,2))</f>
        <v>0</v>
      </c>
      <c r="O3768" s="330">
        <f>ROUND(N3768-SUMIF(Anlagenbewegungsdaten_AV!B:B,A3768,Anlagenbewegungsdaten_AV!D:D),3)</f>
        <v>0</v>
      </c>
    </row>
    <row r="3769" spans="1:15" ht="15" customHeight="1" x14ac:dyDescent="0.25">
      <c r="A3769" s="261"/>
      <c r="B3769" s="168"/>
      <c r="C3769" s="167"/>
      <c r="D3769" s="168"/>
      <c r="E3769" s="167"/>
      <c r="F3769" s="251"/>
    </row>
    <row r="3770" spans="1:15" ht="15" customHeight="1" x14ac:dyDescent="0.25">
      <c r="A3770" s="263" t="s">
        <v>3237</v>
      </c>
      <c r="B3770" s="173" t="s">
        <v>1502</v>
      </c>
      <c r="C3770" s="174" t="s">
        <v>4049</v>
      </c>
      <c r="D3770" s="173" t="s">
        <v>1490</v>
      </c>
      <c r="E3770" s="173"/>
      <c r="F3770" s="248">
        <v>7</v>
      </c>
      <c r="G3770" s="333">
        <f>ROUND(SUMIF(Anlagenbewegungsdaten!B:B,A3770,Anlagenbewegungsdaten!C:C),3)</f>
        <v>0</v>
      </c>
      <c r="H3770" s="334">
        <f>IF(ISBLANK(F3770),ROUND(SUMIF(Anlagenbewegungsdaten!B:B,A3770,Anlagenbewegungsdaten!D:D),2),ROUND(G3770*F3770%,2))</f>
        <v>0</v>
      </c>
      <c r="I3770" s="334">
        <f>ROUND((H3770-SUMIF(Anlagenbewegungsdaten!$B:$B,A3770,Anlagenbewegungsdaten!D:D)),3)</f>
        <v>0</v>
      </c>
      <c r="J3770" s="335" t="s">
        <v>5179</v>
      </c>
      <c r="K3770" s="335" t="s">
        <v>5196</v>
      </c>
      <c r="L3770" s="516">
        <v>5.6</v>
      </c>
      <c r="M3770" s="332">
        <f>ROUND(SUMIF(Anlagenbewegungsdaten_AV!B:B,A3770,Anlagenbewegungsdaten_AV!C:C),3)</f>
        <v>0</v>
      </c>
      <c r="N3770" s="330">
        <f>IF(ISBLANK(L3770),ROUND(SUMIF(Anlagenbewegungsdaten_AV!B:B,A3770,Anlagenbewegungsdaten_AV!D:D),2),ROUND(M3770*L3770%,2))</f>
        <v>0</v>
      </c>
      <c r="O3770" s="330">
        <f>ROUND(N3770-SUMIF(Anlagenbewegungsdaten_AV!B:B,A3770,Anlagenbewegungsdaten_AV!D:D),3)</f>
        <v>0</v>
      </c>
    </row>
    <row r="3771" spans="1:15" ht="15" customHeight="1" x14ac:dyDescent="0.25">
      <c r="A3771" s="263" t="s">
        <v>3238</v>
      </c>
      <c r="B3771" s="173" t="s">
        <v>1502</v>
      </c>
      <c r="C3771" s="174" t="s">
        <v>4049</v>
      </c>
      <c r="D3771" s="173" t="s">
        <v>1492</v>
      </c>
      <c r="E3771" s="173"/>
      <c r="F3771" s="248">
        <v>8.9700000000000006</v>
      </c>
      <c r="G3771" s="333">
        <f>ROUND(SUMIF(Anlagenbewegungsdaten!B:B,A3771,Anlagenbewegungsdaten!C:C),3)</f>
        <v>0</v>
      </c>
      <c r="H3771" s="334">
        <f>IF(ISBLANK(F3771),ROUND(SUMIF(Anlagenbewegungsdaten!B:B,A3771,Anlagenbewegungsdaten!D:D),2),ROUND(G3771*F3771%,2))</f>
        <v>0</v>
      </c>
      <c r="I3771" s="334">
        <f>ROUND((H3771-SUMIF(Anlagenbewegungsdaten!$B:$B,A3771,Anlagenbewegungsdaten!D:D)),3)</f>
        <v>0</v>
      </c>
      <c r="J3771" s="335" t="s">
        <v>5179</v>
      </c>
      <c r="K3771" s="335" t="s">
        <v>5196</v>
      </c>
      <c r="L3771" s="516">
        <v>7.18</v>
      </c>
      <c r="M3771" s="332">
        <f>ROUND(SUMIF(Anlagenbewegungsdaten_AV!B:B,A3771,Anlagenbewegungsdaten_AV!C:C),3)</f>
        <v>0</v>
      </c>
      <c r="N3771" s="330">
        <f>IF(ISBLANK(L3771),ROUND(SUMIF(Anlagenbewegungsdaten_AV!B:B,A3771,Anlagenbewegungsdaten_AV!D:D),2),ROUND(M3771*L3771%,2))</f>
        <v>0</v>
      </c>
      <c r="O3771" s="330">
        <f>ROUND(N3771-SUMIF(Anlagenbewegungsdaten_AV!B:B,A3771,Anlagenbewegungsdaten_AV!D:D),3)</f>
        <v>0</v>
      </c>
    </row>
    <row r="3772" spans="1:15" ht="15" customHeight="1" x14ac:dyDescent="0.25">
      <c r="A3772" s="263" t="s">
        <v>3239</v>
      </c>
      <c r="B3772" s="173" t="s">
        <v>1502</v>
      </c>
      <c r="C3772" s="174" t="s">
        <v>4049</v>
      </c>
      <c r="D3772" s="173" t="s">
        <v>1494</v>
      </c>
      <c r="E3772" s="173"/>
      <c r="F3772" s="248">
        <v>7.99</v>
      </c>
      <c r="G3772" s="333">
        <f>ROUND(SUMIF(Anlagenbewegungsdaten!B:B,A3772,Anlagenbewegungsdaten!C:C),3)</f>
        <v>0</v>
      </c>
      <c r="H3772" s="334">
        <f>IF(ISBLANK(F3772),ROUND(SUMIF(Anlagenbewegungsdaten!B:B,A3772,Anlagenbewegungsdaten!D:D),2),ROUND(G3772*F3772%,2))</f>
        <v>0</v>
      </c>
      <c r="I3772" s="334">
        <f>ROUND((H3772-SUMIF(Anlagenbewegungsdaten!$B:$B,A3772,Anlagenbewegungsdaten!D:D)),3)</f>
        <v>0</v>
      </c>
      <c r="J3772" s="335" t="s">
        <v>5179</v>
      </c>
      <c r="K3772" s="335" t="s">
        <v>5196</v>
      </c>
      <c r="L3772" s="516">
        <v>6.39</v>
      </c>
      <c r="M3772" s="332">
        <f>ROUND(SUMIF(Anlagenbewegungsdaten_AV!B:B,A3772,Anlagenbewegungsdaten_AV!C:C),3)</f>
        <v>0</v>
      </c>
      <c r="N3772" s="330">
        <f>IF(ISBLANK(L3772),ROUND(SUMIF(Anlagenbewegungsdaten_AV!B:B,A3772,Anlagenbewegungsdaten_AV!D:D),2),ROUND(M3772*L3772%,2))</f>
        <v>0</v>
      </c>
      <c r="O3772" s="330">
        <f>ROUND(N3772-SUMIF(Anlagenbewegungsdaten_AV!B:B,A3772,Anlagenbewegungsdaten_AV!D:D),3)</f>
        <v>0</v>
      </c>
    </row>
    <row r="3773" spans="1:15" ht="15" customHeight="1" x14ac:dyDescent="0.25">
      <c r="A3773" s="263" t="s">
        <v>3240</v>
      </c>
      <c r="B3773" s="173" t="s">
        <v>1502</v>
      </c>
      <c r="C3773" s="174" t="s">
        <v>4049</v>
      </c>
      <c r="D3773" s="174" t="s">
        <v>1496</v>
      </c>
      <c r="E3773" s="173"/>
      <c r="F3773" s="248">
        <v>8.9700000000000006</v>
      </c>
      <c r="G3773" s="333">
        <f>ROUND(SUMIF(Anlagenbewegungsdaten!B:B,A3773,Anlagenbewegungsdaten!C:C),3)</f>
        <v>0</v>
      </c>
      <c r="H3773" s="334">
        <f>IF(ISBLANK(F3773),ROUND(SUMIF(Anlagenbewegungsdaten!B:B,A3773,Anlagenbewegungsdaten!D:D),2),ROUND(G3773*F3773%,2))</f>
        <v>0</v>
      </c>
      <c r="I3773" s="334">
        <f>ROUND((H3773-SUMIF(Anlagenbewegungsdaten!$B:$B,A3773,Anlagenbewegungsdaten!D:D)),3)</f>
        <v>0</v>
      </c>
      <c r="J3773" s="335" t="s">
        <v>5179</v>
      </c>
      <c r="K3773" s="335" t="s">
        <v>5196</v>
      </c>
      <c r="L3773" s="516">
        <v>7.18</v>
      </c>
      <c r="M3773" s="332">
        <f>ROUND(SUMIF(Anlagenbewegungsdaten_AV!B:B,A3773,Anlagenbewegungsdaten_AV!C:C),3)</f>
        <v>0</v>
      </c>
      <c r="N3773" s="330">
        <f>IF(ISBLANK(L3773),ROUND(SUMIF(Anlagenbewegungsdaten_AV!B:B,A3773,Anlagenbewegungsdaten_AV!D:D),2),ROUND(M3773*L3773%,2))</f>
        <v>0</v>
      </c>
      <c r="O3773" s="330">
        <f>ROUND(N3773-SUMIF(Anlagenbewegungsdaten_AV!B:B,A3773,Anlagenbewegungsdaten_AV!D:D),3)</f>
        <v>0</v>
      </c>
    </row>
    <row r="3774" spans="1:15" ht="15" customHeight="1" x14ac:dyDescent="0.25">
      <c r="A3774" s="263" t="s">
        <v>3241</v>
      </c>
      <c r="B3774" s="173" t="s">
        <v>1502</v>
      </c>
      <c r="C3774" s="174" t="s">
        <v>4049</v>
      </c>
      <c r="D3774" s="173" t="s">
        <v>1438</v>
      </c>
      <c r="E3774" s="173"/>
      <c r="F3774" s="248">
        <v>6.07</v>
      </c>
      <c r="G3774" s="333">
        <f>ROUND(SUMIF(Anlagenbewegungsdaten!B:B,A3774,Anlagenbewegungsdaten!C:C),3)</f>
        <v>0</v>
      </c>
      <c r="H3774" s="334">
        <f>IF(ISBLANK(F3774),ROUND(SUMIF(Anlagenbewegungsdaten!B:B,A3774,Anlagenbewegungsdaten!D:D),2),ROUND(G3774*F3774%,2))</f>
        <v>0</v>
      </c>
      <c r="I3774" s="334">
        <f>ROUND((H3774-SUMIF(Anlagenbewegungsdaten!$B:$B,A3774,Anlagenbewegungsdaten!D:D)),3)</f>
        <v>0</v>
      </c>
      <c r="J3774" s="335" t="s">
        <v>5179</v>
      </c>
      <c r="K3774" s="335" t="s">
        <v>5196</v>
      </c>
      <c r="L3774" s="516">
        <v>4.8600000000000003</v>
      </c>
      <c r="M3774" s="332">
        <f>ROUND(SUMIF(Anlagenbewegungsdaten_AV!B:B,A3774,Anlagenbewegungsdaten_AV!C:C),3)</f>
        <v>0</v>
      </c>
      <c r="N3774" s="330">
        <f>IF(ISBLANK(L3774),ROUND(SUMIF(Anlagenbewegungsdaten_AV!B:B,A3774,Anlagenbewegungsdaten_AV!D:D),2),ROUND(M3774*L3774%,2))</f>
        <v>0</v>
      </c>
      <c r="O3774" s="330">
        <f>ROUND(N3774-SUMIF(Anlagenbewegungsdaten_AV!B:B,A3774,Anlagenbewegungsdaten_AV!D:D),3)</f>
        <v>0</v>
      </c>
    </row>
    <row r="3775" spans="1:15" ht="15" customHeight="1" x14ac:dyDescent="0.25">
      <c r="A3775" s="263" t="s">
        <v>3242</v>
      </c>
      <c r="B3775" s="173" t="s">
        <v>1502</v>
      </c>
      <c r="C3775" s="174" t="s">
        <v>4049</v>
      </c>
      <c r="D3775" s="173" t="s">
        <v>1450</v>
      </c>
      <c r="E3775" s="173"/>
      <c r="F3775" s="248">
        <v>8.0399999999999991</v>
      </c>
      <c r="G3775" s="333">
        <f>ROUND(SUMIF(Anlagenbewegungsdaten!B:B,A3775,Anlagenbewegungsdaten!C:C),3)</f>
        <v>0</v>
      </c>
      <c r="H3775" s="334">
        <f>IF(ISBLANK(F3775),ROUND(SUMIF(Anlagenbewegungsdaten!B:B,A3775,Anlagenbewegungsdaten!D:D),2),ROUND(G3775*F3775%,2))</f>
        <v>0</v>
      </c>
      <c r="I3775" s="334">
        <f>ROUND((H3775-SUMIF(Anlagenbewegungsdaten!$B:$B,A3775,Anlagenbewegungsdaten!D:D)),3)</f>
        <v>0</v>
      </c>
      <c r="J3775" s="335" t="s">
        <v>5179</v>
      </c>
      <c r="K3775" s="335" t="s">
        <v>5196</v>
      </c>
      <c r="L3775" s="516">
        <v>6.43</v>
      </c>
      <c r="M3775" s="332">
        <f>ROUND(SUMIF(Anlagenbewegungsdaten_AV!B:B,A3775,Anlagenbewegungsdaten_AV!C:C),3)</f>
        <v>0</v>
      </c>
      <c r="N3775" s="330">
        <f>IF(ISBLANK(L3775),ROUND(SUMIF(Anlagenbewegungsdaten_AV!B:B,A3775,Anlagenbewegungsdaten_AV!D:D),2),ROUND(M3775*L3775%,2))</f>
        <v>0</v>
      </c>
      <c r="O3775" s="330">
        <f>ROUND(N3775-SUMIF(Anlagenbewegungsdaten_AV!B:B,A3775,Anlagenbewegungsdaten_AV!D:D),3)</f>
        <v>0</v>
      </c>
    </row>
    <row r="3776" spans="1:15" ht="15" customHeight="1" x14ac:dyDescent="0.25">
      <c r="A3776" s="263" t="s">
        <v>3243</v>
      </c>
      <c r="B3776" s="173" t="s">
        <v>1502</v>
      </c>
      <c r="C3776" s="174" t="s">
        <v>4049</v>
      </c>
      <c r="D3776" s="173" t="s">
        <v>1462</v>
      </c>
      <c r="E3776" s="173"/>
      <c r="F3776" s="248">
        <v>7.06</v>
      </c>
      <c r="G3776" s="333">
        <f>ROUND(SUMIF(Anlagenbewegungsdaten!B:B,A3776,Anlagenbewegungsdaten!C:C),3)</f>
        <v>0</v>
      </c>
      <c r="H3776" s="334">
        <f>IF(ISBLANK(F3776),ROUND(SUMIF(Anlagenbewegungsdaten!B:B,A3776,Anlagenbewegungsdaten!D:D),2),ROUND(G3776*F3776%,2))</f>
        <v>0</v>
      </c>
      <c r="I3776" s="334">
        <f>ROUND((H3776-SUMIF(Anlagenbewegungsdaten!$B:$B,A3776,Anlagenbewegungsdaten!D:D)),3)</f>
        <v>0</v>
      </c>
      <c r="J3776" s="335" t="s">
        <v>5179</v>
      </c>
      <c r="K3776" s="335" t="s">
        <v>5196</v>
      </c>
      <c r="L3776" s="516">
        <v>5.65</v>
      </c>
      <c r="M3776" s="332">
        <f>ROUND(SUMIF(Anlagenbewegungsdaten_AV!B:B,A3776,Anlagenbewegungsdaten_AV!C:C),3)</f>
        <v>0</v>
      </c>
      <c r="N3776" s="330">
        <f>IF(ISBLANK(L3776),ROUND(SUMIF(Anlagenbewegungsdaten_AV!B:B,A3776,Anlagenbewegungsdaten_AV!D:D),2),ROUND(M3776*L3776%,2))</f>
        <v>0</v>
      </c>
      <c r="O3776" s="330">
        <f>ROUND(N3776-SUMIF(Anlagenbewegungsdaten_AV!B:B,A3776,Anlagenbewegungsdaten_AV!D:D),3)</f>
        <v>0</v>
      </c>
    </row>
    <row r="3777" spans="1:15" ht="15" customHeight="1" x14ac:dyDescent="0.25">
      <c r="A3777" s="263" t="s">
        <v>3244</v>
      </c>
      <c r="B3777" s="173" t="s">
        <v>1502</v>
      </c>
      <c r="C3777" s="174" t="s">
        <v>4049</v>
      </c>
      <c r="D3777" s="174" t="s">
        <v>1474</v>
      </c>
      <c r="E3777" s="173"/>
      <c r="F3777" s="248">
        <v>8.0399999999999991</v>
      </c>
      <c r="G3777" s="333">
        <f>ROUND(SUMIF(Anlagenbewegungsdaten!B:B,A3777,Anlagenbewegungsdaten!C:C),3)</f>
        <v>0</v>
      </c>
      <c r="H3777" s="334">
        <f>IF(ISBLANK(F3777),ROUND(SUMIF(Anlagenbewegungsdaten!B:B,A3777,Anlagenbewegungsdaten!D:D),2),ROUND(G3777*F3777%,2))</f>
        <v>0</v>
      </c>
      <c r="I3777" s="334">
        <f>ROUND((H3777-SUMIF(Anlagenbewegungsdaten!$B:$B,A3777,Anlagenbewegungsdaten!D:D)),3)</f>
        <v>0</v>
      </c>
      <c r="J3777" s="335" t="s">
        <v>5179</v>
      </c>
      <c r="K3777" s="335" t="s">
        <v>5196</v>
      </c>
      <c r="L3777" s="516">
        <v>6.43</v>
      </c>
      <c r="M3777" s="332">
        <f>ROUND(SUMIF(Anlagenbewegungsdaten_AV!B:B,A3777,Anlagenbewegungsdaten_AV!C:C),3)</f>
        <v>0</v>
      </c>
      <c r="N3777" s="330">
        <f>IF(ISBLANK(L3777),ROUND(SUMIF(Anlagenbewegungsdaten_AV!B:B,A3777,Anlagenbewegungsdaten_AV!D:D),2),ROUND(M3777*L3777%,2))</f>
        <v>0</v>
      </c>
      <c r="O3777" s="330">
        <f>ROUND(N3777-SUMIF(Anlagenbewegungsdaten_AV!B:B,A3777,Anlagenbewegungsdaten_AV!D:D),3)</f>
        <v>0</v>
      </c>
    </row>
    <row r="3778" spans="1:15" ht="15" customHeight="1" x14ac:dyDescent="0.25">
      <c r="A3778" s="261"/>
      <c r="B3778" s="168"/>
      <c r="C3778" s="167"/>
      <c r="D3778" s="168"/>
      <c r="E3778" s="167"/>
      <c r="F3778" s="251"/>
    </row>
    <row r="3779" spans="1:15" ht="15" customHeight="1" x14ac:dyDescent="0.25">
      <c r="A3779" s="263" t="s">
        <v>3981</v>
      </c>
      <c r="B3779" s="173" t="s">
        <v>1502</v>
      </c>
      <c r="C3779" s="174" t="s">
        <v>4050</v>
      </c>
      <c r="D3779" s="173" t="s">
        <v>1490</v>
      </c>
      <c r="E3779" s="173"/>
      <c r="F3779" s="248">
        <v>6.9</v>
      </c>
      <c r="G3779" s="333">
        <f>ROUND(SUMIF(Anlagenbewegungsdaten!B:B,A3779,Anlagenbewegungsdaten!C:C),3)</f>
        <v>0</v>
      </c>
      <c r="H3779" s="334">
        <f>IF(ISBLANK(F3779),ROUND(SUMIF(Anlagenbewegungsdaten!B:B,A3779,Anlagenbewegungsdaten!D:D),2),ROUND(G3779*F3779%,2))</f>
        <v>0</v>
      </c>
      <c r="I3779" s="334">
        <f>ROUND((H3779-SUMIF(Anlagenbewegungsdaten!$B:$B,A3779,Anlagenbewegungsdaten!D:D)),3)</f>
        <v>0</v>
      </c>
      <c r="J3779" s="335" t="s">
        <v>5179</v>
      </c>
      <c r="K3779" s="335" t="s">
        <v>5196</v>
      </c>
      <c r="L3779" s="516">
        <v>5.52</v>
      </c>
      <c r="M3779" s="332">
        <f>ROUND(SUMIF(Anlagenbewegungsdaten_AV!B:B,A3779,Anlagenbewegungsdaten_AV!C:C),3)</f>
        <v>0</v>
      </c>
      <c r="N3779" s="330">
        <f>IF(ISBLANK(L3779),ROUND(SUMIF(Anlagenbewegungsdaten_AV!B:B,A3779,Anlagenbewegungsdaten_AV!D:D),2),ROUND(M3779*L3779%,2))</f>
        <v>0</v>
      </c>
      <c r="O3779" s="330">
        <f>ROUND(N3779-SUMIF(Anlagenbewegungsdaten_AV!B:B,A3779,Anlagenbewegungsdaten_AV!D:D),3)</f>
        <v>0</v>
      </c>
    </row>
    <row r="3780" spans="1:15" ht="15" customHeight="1" x14ac:dyDescent="0.25">
      <c r="A3780" s="263" t="s">
        <v>3982</v>
      </c>
      <c r="B3780" s="173" t="s">
        <v>1502</v>
      </c>
      <c r="C3780" s="174" t="s">
        <v>4050</v>
      </c>
      <c r="D3780" s="173" t="s">
        <v>1492</v>
      </c>
      <c r="E3780" s="173"/>
      <c r="F3780" s="248">
        <v>8.84</v>
      </c>
      <c r="G3780" s="333">
        <f>ROUND(SUMIF(Anlagenbewegungsdaten!B:B,A3780,Anlagenbewegungsdaten!C:C),3)</f>
        <v>0</v>
      </c>
      <c r="H3780" s="334">
        <f>IF(ISBLANK(F3780),ROUND(SUMIF(Anlagenbewegungsdaten!B:B,A3780,Anlagenbewegungsdaten!D:D),2),ROUND(G3780*F3780%,2))</f>
        <v>0</v>
      </c>
      <c r="I3780" s="334">
        <f>ROUND((H3780-SUMIF(Anlagenbewegungsdaten!$B:$B,A3780,Anlagenbewegungsdaten!D:D)),3)</f>
        <v>0</v>
      </c>
      <c r="J3780" s="335" t="s">
        <v>5179</v>
      </c>
      <c r="K3780" s="335" t="s">
        <v>5196</v>
      </c>
      <c r="L3780" s="516">
        <v>7.07</v>
      </c>
      <c r="M3780" s="332">
        <f>ROUND(SUMIF(Anlagenbewegungsdaten_AV!B:B,A3780,Anlagenbewegungsdaten_AV!C:C),3)</f>
        <v>0</v>
      </c>
      <c r="N3780" s="330">
        <f>IF(ISBLANK(L3780),ROUND(SUMIF(Anlagenbewegungsdaten_AV!B:B,A3780,Anlagenbewegungsdaten_AV!D:D),2),ROUND(M3780*L3780%,2))</f>
        <v>0</v>
      </c>
      <c r="O3780" s="330">
        <f>ROUND(N3780-SUMIF(Anlagenbewegungsdaten_AV!B:B,A3780,Anlagenbewegungsdaten_AV!D:D),3)</f>
        <v>0</v>
      </c>
    </row>
    <row r="3781" spans="1:15" ht="15" customHeight="1" x14ac:dyDescent="0.25">
      <c r="A3781" s="263" t="s">
        <v>3983</v>
      </c>
      <c r="B3781" s="173" t="s">
        <v>1502</v>
      </c>
      <c r="C3781" s="174" t="s">
        <v>4050</v>
      </c>
      <c r="D3781" s="173" t="s">
        <v>1494</v>
      </c>
      <c r="E3781" s="173"/>
      <c r="F3781" s="248">
        <v>7.87</v>
      </c>
      <c r="G3781" s="333">
        <f>ROUND(SUMIF(Anlagenbewegungsdaten!B:B,A3781,Anlagenbewegungsdaten!C:C),3)</f>
        <v>0</v>
      </c>
      <c r="H3781" s="334">
        <f>IF(ISBLANK(F3781),ROUND(SUMIF(Anlagenbewegungsdaten!B:B,A3781,Anlagenbewegungsdaten!D:D),2),ROUND(G3781*F3781%,2))</f>
        <v>0</v>
      </c>
      <c r="I3781" s="334">
        <f>ROUND((H3781-SUMIF(Anlagenbewegungsdaten!$B:$B,A3781,Anlagenbewegungsdaten!D:D)),3)</f>
        <v>0</v>
      </c>
      <c r="J3781" s="335" t="s">
        <v>5179</v>
      </c>
      <c r="K3781" s="335" t="s">
        <v>5196</v>
      </c>
      <c r="L3781" s="516">
        <v>6.3</v>
      </c>
      <c r="M3781" s="332">
        <f>ROUND(SUMIF(Anlagenbewegungsdaten_AV!B:B,A3781,Anlagenbewegungsdaten_AV!C:C),3)</f>
        <v>0</v>
      </c>
      <c r="N3781" s="330">
        <f>IF(ISBLANK(L3781),ROUND(SUMIF(Anlagenbewegungsdaten_AV!B:B,A3781,Anlagenbewegungsdaten_AV!D:D),2),ROUND(M3781*L3781%,2))</f>
        <v>0</v>
      </c>
      <c r="O3781" s="330">
        <f>ROUND(N3781-SUMIF(Anlagenbewegungsdaten_AV!B:B,A3781,Anlagenbewegungsdaten_AV!D:D),3)</f>
        <v>0</v>
      </c>
    </row>
    <row r="3782" spans="1:15" ht="15" customHeight="1" x14ac:dyDescent="0.25">
      <c r="A3782" s="263" t="s">
        <v>3984</v>
      </c>
      <c r="B3782" s="173" t="s">
        <v>1502</v>
      </c>
      <c r="C3782" s="174" t="s">
        <v>4050</v>
      </c>
      <c r="D3782" s="174" t="s">
        <v>1496</v>
      </c>
      <c r="E3782" s="173"/>
      <c r="F3782" s="248">
        <v>8.84</v>
      </c>
      <c r="G3782" s="333">
        <f>ROUND(SUMIF(Anlagenbewegungsdaten!B:B,A3782,Anlagenbewegungsdaten!C:C),3)</f>
        <v>0</v>
      </c>
      <c r="H3782" s="334">
        <f>IF(ISBLANK(F3782),ROUND(SUMIF(Anlagenbewegungsdaten!B:B,A3782,Anlagenbewegungsdaten!D:D),2),ROUND(G3782*F3782%,2))</f>
        <v>0</v>
      </c>
      <c r="I3782" s="334">
        <f>ROUND((H3782-SUMIF(Anlagenbewegungsdaten!$B:$B,A3782,Anlagenbewegungsdaten!D:D)),3)</f>
        <v>0</v>
      </c>
      <c r="J3782" s="335" t="s">
        <v>5179</v>
      </c>
      <c r="K3782" s="335" t="s">
        <v>5196</v>
      </c>
      <c r="L3782" s="516">
        <v>7.07</v>
      </c>
      <c r="M3782" s="332">
        <f>ROUND(SUMIF(Anlagenbewegungsdaten_AV!B:B,A3782,Anlagenbewegungsdaten_AV!C:C),3)</f>
        <v>0</v>
      </c>
      <c r="N3782" s="330">
        <f>IF(ISBLANK(L3782),ROUND(SUMIF(Anlagenbewegungsdaten_AV!B:B,A3782,Anlagenbewegungsdaten_AV!D:D),2),ROUND(M3782*L3782%,2))</f>
        <v>0</v>
      </c>
      <c r="O3782" s="330">
        <f>ROUND(N3782-SUMIF(Anlagenbewegungsdaten_AV!B:B,A3782,Anlagenbewegungsdaten_AV!D:D),3)</f>
        <v>0</v>
      </c>
    </row>
    <row r="3783" spans="1:15" ht="15" customHeight="1" x14ac:dyDescent="0.25">
      <c r="A3783" s="263" t="s">
        <v>3985</v>
      </c>
      <c r="B3783" s="173" t="s">
        <v>1502</v>
      </c>
      <c r="C3783" s="174" t="s">
        <v>4050</v>
      </c>
      <c r="D3783" s="173" t="s">
        <v>1438</v>
      </c>
      <c r="E3783" s="173"/>
      <c r="F3783" s="248">
        <v>5.98</v>
      </c>
      <c r="G3783" s="333">
        <f>ROUND(SUMIF(Anlagenbewegungsdaten!B:B,A3783,Anlagenbewegungsdaten!C:C),3)</f>
        <v>0</v>
      </c>
      <c r="H3783" s="334">
        <f>IF(ISBLANK(F3783),ROUND(SUMIF(Anlagenbewegungsdaten!B:B,A3783,Anlagenbewegungsdaten!D:D),2),ROUND(G3783*F3783%,2))</f>
        <v>0</v>
      </c>
      <c r="I3783" s="334">
        <f>ROUND((H3783-SUMIF(Anlagenbewegungsdaten!$B:$B,A3783,Anlagenbewegungsdaten!D:D)),3)</f>
        <v>0</v>
      </c>
      <c r="J3783" s="335" t="s">
        <v>5179</v>
      </c>
      <c r="K3783" s="335" t="s">
        <v>5196</v>
      </c>
      <c r="L3783" s="516">
        <v>4.78</v>
      </c>
      <c r="M3783" s="332">
        <f>ROUND(SUMIF(Anlagenbewegungsdaten_AV!B:B,A3783,Anlagenbewegungsdaten_AV!C:C),3)</f>
        <v>0</v>
      </c>
      <c r="N3783" s="330">
        <f>IF(ISBLANK(L3783),ROUND(SUMIF(Anlagenbewegungsdaten_AV!B:B,A3783,Anlagenbewegungsdaten_AV!D:D),2),ROUND(M3783*L3783%,2))</f>
        <v>0</v>
      </c>
      <c r="O3783" s="330">
        <f>ROUND(N3783-SUMIF(Anlagenbewegungsdaten_AV!B:B,A3783,Anlagenbewegungsdaten_AV!D:D),3)</f>
        <v>0</v>
      </c>
    </row>
    <row r="3784" spans="1:15" ht="15" customHeight="1" x14ac:dyDescent="0.25">
      <c r="A3784" s="263" t="s">
        <v>3986</v>
      </c>
      <c r="B3784" s="173" t="s">
        <v>1502</v>
      </c>
      <c r="C3784" s="174" t="s">
        <v>4050</v>
      </c>
      <c r="D3784" s="173" t="s">
        <v>1450</v>
      </c>
      <c r="E3784" s="173"/>
      <c r="F3784" s="248">
        <v>7.92</v>
      </c>
      <c r="G3784" s="333">
        <f>ROUND(SUMIF(Anlagenbewegungsdaten!B:B,A3784,Anlagenbewegungsdaten!C:C),3)</f>
        <v>0</v>
      </c>
      <c r="H3784" s="334">
        <f>IF(ISBLANK(F3784),ROUND(SUMIF(Anlagenbewegungsdaten!B:B,A3784,Anlagenbewegungsdaten!D:D),2),ROUND(G3784*F3784%,2))</f>
        <v>0</v>
      </c>
      <c r="I3784" s="334">
        <f>ROUND((H3784-SUMIF(Anlagenbewegungsdaten!$B:$B,A3784,Anlagenbewegungsdaten!D:D)),3)</f>
        <v>0</v>
      </c>
      <c r="J3784" s="335" t="s">
        <v>5179</v>
      </c>
      <c r="K3784" s="335" t="s">
        <v>5196</v>
      </c>
      <c r="L3784" s="516">
        <v>6.34</v>
      </c>
      <c r="M3784" s="332">
        <f>ROUND(SUMIF(Anlagenbewegungsdaten_AV!B:B,A3784,Anlagenbewegungsdaten_AV!C:C),3)</f>
        <v>0</v>
      </c>
      <c r="N3784" s="330">
        <f>IF(ISBLANK(L3784),ROUND(SUMIF(Anlagenbewegungsdaten_AV!B:B,A3784,Anlagenbewegungsdaten_AV!D:D),2),ROUND(M3784*L3784%,2))</f>
        <v>0</v>
      </c>
      <c r="O3784" s="330">
        <f>ROUND(N3784-SUMIF(Anlagenbewegungsdaten_AV!B:B,A3784,Anlagenbewegungsdaten_AV!D:D),3)</f>
        <v>0</v>
      </c>
    </row>
    <row r="3785" spans="1:15" ht="15" customHeight="1" x14ac:dyDescent="0.25">
      <c r="A3785" s="263" t="s">
        <v>3987</v>
      </c>
      <c r="B3785" s="173" t="s">
        <v>1502</v>
      </c>
      <c r="C3785" s="174" t="s">
        <v>4050</v>
      </c>
      <c r="D3785" s="173" t="s">
        <v>1462</v>
      </c>
      <c r="E3785" s="173"/>
      <c r="F3785" s="248">
        <v>6.95</v>
      </c>
      <c r="G3785" s="333">
        <f>ROUND(SUMIF(Anlagenbewegungsdaten!B:B,A3785,Anlagenbewegungsdaten!C:C),3)</f>
        <v>0</v>
      </c>
      <c r="H3785" s="334">
        <f>IF(ISBLANK(F3785),ROUND(SUMIF(Anlagenbewegungsdaten!B:B,A3785,Anlagenbewegungsdaten!D:D),2),ROUND(G3785*F3785%,2))</f>
        <v>0</v>
      </c>
      <c r="I3785" s="334">
        <f>ROUND((H3785-SUMIF(Anlagenbewegungsdaten!$B:$B,A3785,Anlagenbewegungsdaten!D:D)),3)</f>
        <v>0</v>
      </c>
      <c r="J3785" s="335" t="s">
        <v>5179</v>
      </c>
      <c r="K3785" s="335" t="s">
        <v>5196</v>
      </c>
      <c r="L3785" s="516">
        <v>5.56</v>
      </c>
      <c r="M3785" s="332">
        <f>ROUND(SUMIF(Anlagenbewegungsdaten_AV!B:B,A3785,Anlagenbewegungsdaten_AV!C:C),3)</f>
        <v>0</v>
      </c>
      <c r="N3785" s="330">
        <f>IF(ISBLANK(L3785),ROUND(SUMIF(Anlagenbewegungsdaten_AV!B:B,A3785,Anlagenbewegungsdaten_AV!D:D),2),ROUND(M3785*L3785%,2))</f>
        <v>0</v>
      </c>
      <c r="O3785" s="330">
        <f>ROUND(N3785-SUMIF(Anlagenbewegungsdaten_AV!B:B,A3785,Anlagenbewegungsdaten_AV!D:D),3)</f>
        <v>0</v>
      </c>
    </row>
    <row r="3786" spans="1:15" ht="15" customHeight="1" x14ac:dyDescent="0.25">
      <c r="A3786" s="263" t="s">
        <v>3988</v>
      </c>
      <c r="B3786" s="173" t="s">
        <v>1502</v>
      </c>
      <c r="C3786" s="174" t="s">
        <v>4050</v>
      </c>
      <c r="D3786" s="174" t="s">
        <v>1474</v>
      </c>
      <c r="E3786" s="173"/>
      <c r="F3786" s="248">
        <v>7.92</v>
      </c>
      <c r="G3786" s="333">
        <f>ROUND(SUMIF(Anlagenbewegungsdaten!B:B,A3786,Anlagenbewegungsdaten!C:C),3)</f>
        <v>0</v>
      </c>
      <c r="H3786" s="334">
        <f>IF(ISBLANK(F3786),ROUND(SUMIF(Anlagenbewegungsdaten!B:B,A3786,Anlagenbewegungsdaten!D:D),2),ROUND(G3786*F3786%,2))</f>
        <v>0</v>
      </c>
      <c r="I3786" s="334">
        <f>ROUND((H3786-SUMIF(Anlagenbewegungsdaten!$B:$B,A3786,Anlagenbewegungsdaten!D:D)),3)</f>
        <v>0</v>
      </c>
      <c r="J3786" s="335" t="s">
        <v>5179</v>
      </c>
      <c r="K3786" s="335" t="s">
        <v>5196</v>
      </c>
      <c r="L3786" s="516">
        <v>6.34</v>
      </c>
      <c r="M3786" s="332">
        <f>ROUND(SUMIF(Anlagenbewegungsdaten_AV!B:B,A3786,Anlagenbewegungsdaten_AV!C:C),3)</f>
        <v>0</v>
      </c>
      <c r="N3786" s="330">
        <f>IF(ISBLANK(L3786),ROUND(SUMIF(Anlagenbewegungsdaten_AV!B:B,A3786,Anlagenbewegungsdaten_AV!D:D),2),ROUND(M3786*L3786%,2))</f>
        <v>0</v>
      </c>
      <c r="O3786" s="330">
        <f>ROUND(N3786-SUMIF(Anlagenbewegungsdaten_AV!B:B,A3786,Anlagenbewegungsdaten_AV!D:D),3)</f>
        <v>0</v>
      </c>
    </row>
    <row r="3787" spans="1:15" ht="15" customHeight="1" x14ac:dyDescent="0.25">
      <c r="A3787" s="261"/>
      <c r="B3787" s="168"/>
      <c r="C3787" s="167"/>
      <c r="D3787" s="168"/>
      <c r="E3787" s="167"/>
      <c r="F3787" s="251"/>
    </row>
    <row r="3788" spans="1:15" ht="15" customHeight="1" x14ac:dyDescent="0.25">
      <c r="A3788" s="266" t="s">
        <v>4747</v>
      </c>
      <c r="B3788" s="206" t="s">
        <v>1502</v>
      </c>
      <c r="C3788" s="207" t="s">
        <v>4052</v>
      </c>
      <c r="D3788" s="206" t="s">
        <v>1490</v>
      </c>
      <c r="E3788" s="206"/>
      <c r="F3788" s="299">
        <v>6.79</v>
      </c>
      <c r="G3788" s="333">
        <f>ROUND(SUMIF(Anlagenbewegungsdaten!B:B,A3788,Anlagenbewegungsdaten!C:C),3)</f>
        <v>0</v>
      </c>
      <c r="H3788" s="334">
        <f>IF(ISBLANK(F3788),ROUND(SUMIF(Anlagenbewegungsdaten!B:B,A3788,Anlagenbewegungsdaten!D:D),2),ROUND(G3788*F3788%,2))</f>
        <v>0</v>
      </c>
      <c r="I3788" s="334">
        <f>ROUND((H3788-SUMIF(Anlagenbewegungsdaten!$B:$B,A3788,Anlagenbewegungsdaten!D:D)),3)</f>
        <v>0</v>
      </c>
      <c r="J3788" s="335" t="s">
        <v>5179</v>
      </c>
      <c r="K3788" s="335" t="s">
        <v>5196</v>
      </c>
      <c r="L3788" s="516">
        <v>5.43</v>
      </c>
      <c r="M3788" s="332">
        <f>ROUND(SUMIF(Anlagenbewegungsdaten_AV!B:B,A3788,Anlagenbewegungsdaten_AV!C:C),3)</f>
        <v>0</v>
      </c>
      <c r="N3788" s="330">
        <f>IF(ISBLANK(L3788),ROUND(SUMIF(Anlagenbewegungsdaten_AV!B:B,A3788,Anlagenbewegungsdaten_AV!D:D),2),ROUND(M3788*L3788%,2))</f>
        <v>0</v>
      </c>
      <c r="O3788" s="330">
        <f>ROUND(N3788-SUMIF(Anlagenbewegungsdaten_AV!B:B,A3788,Anlagenbewegungsdaten_AV!D:D),3)</f>
        <v>0</v>
      </c>
    </row>
    <row r="3789" spans="1:15" ht="15" customHeight="1" x14ac:dyDescent="0.25">
      <c r="A3789" s="266" t="s">
        <v>4748</v>
      </c>
      <c r="B3789" s="206" t="s">
        <v>1502</v>
      </c>
      <c r="C3789" s="207" t="s">
        <v>4052</v>
      </c>
      <c r="D3789" s="206" t="s">
        <v>4735</v>
      </c>
      <c r="E3789" s="206"/>
      <c r="F3789" s="299">
        <v>9.7899999999999991</v>
      </c>
      <c r="G3789" s="333">
        <f>ROUND(SUMIF(Anlagenbewegungsdaten!B:B,A3789,Anlagenbewegungsdaten!C:C),3)</f>
        <v>0</v>
      </c>
      <c r="H3789" s="334">
        <f>IF(ISBLANK(F3789),ROUND(SUMIF(Anlagenbewegungsdaten!B:B,A3789,Anlagenbewegungsdaten!D:D),2),ROUND(G3789*F3789%,2))</f>
        <v>0</v>
      </c>
      <c r="I3789" s="334">
        <f>ROUND((H3789-SUMIF(Anlagenbewegungsdaten!$B:$B,A3789,Anlagenbewegungsdaten!D:D)),3)</f>
        <v>0</v>
      </c>
      <c r="J3789" s="335" t="s">
        <v>5179</v>
      </c>
      <c r="K3789" s="335" t="s">
        <v>5196</v>
      </c>
      <c r="L3789" s="516">
        <v>7.83</v>
      </c>
      <c r="M3789" s="332">
        <f>ROUND(SUMIF(Anlagenbewegungsdaten_AV!B:B,A3789,Anlagenbewegungsdaten_AV!C:C),3)</f>
        <v>0</v>
      </c>
      <c r="N3789" s="330">
        <f>IF(ISBLANK(L3789),ROUND(SUMIF(Anlagenbewegungsdaten_AV!B:B,A3789,Anlagenbewegungsdaten_AV!D:D),2),ROUND(M3789*L3789%,2))</f>
        <v>0</v>
      </c>
      <c r="O3789" s="330">
        <f>ROUND(N3789-SUMIF(Anlagenbewegungsdaten_AV!B:B,A3789,Anlagenbewegungsdaten_AV!D:D),3)</f>
        <v>0</v>
      </c>
    </row>
    <row r="3790" spans="1:15" ht="15" customHeight="1" x14ac:dyDescent="0.25">
      <c r="A3790" s="266" t="s">
        <v>4749</v>
      </c>
      <c r="B3790" s="206" t="s">
        <v>1502</v>
      </c>
      <c r="C3790" s="207" t="s">
        <v>4052</v>
      </c>
      <c r="D3790" s="206" t="s">
        <v>4737</v>
      </c>
      <c r="E3790" s="206"/>
      <c r="F3790" s="299">
        <v>8.7899999999999991</v>
      </c>
      <c r="G3790" s="333">
        <f>ROUND(SUMIF(Anlagenbewegungsdaten!B:B,A3790,Anlagenbewegungsdaten!C:C),3)</f>
        <v>0</v>
      </c>
      <c r="H3790" s="334">
        <f>IF(ISBLANK(F3790),ROUND(SUMIF(Anlagenbewegungsdaten!B:B,A3790,Anlagenbewegungsdaten!D:D),2),ROUND(G3790*F3790%,2))</f>
        <v>0</v>
      </c>
      <c r="I3790" s="334">
        <f>ROUND((H3790-SUMIF(Anlagenbewegungsdaten!$B:$B,A3790,Anlagenbewegungsdaten!D:D)),3)</f>
        <v>0</v>
      </c>
      <c r="J3790" s="335" t="s">
        <v>5179</v>
      </c>
      <c r="K3790" s="335" t="s">
        <v>5196</v>
      </c>
      <c r="L3790" s="516">
        <v>7.03</v>
      </c>
      <c r="M3790" s="332">
        <f>ROUND(SUMIF(Anlagenbewegungsdaten_AV!B:B,A3790,Anlagenbewegungsdaten_AV!C:C),3)</f>
        <v>0</v>
      </c>
      <c r="N3790" s="330">
        <f>IF(ISBLANK(L3790),ROUND(SUMIF(Anlagenbewegungsdaten_AV!B:B,A3790,Anlagenbewegungsdaten_AV!D:D),2),ROUND(M3790*L3790%,2))</f>
        <v>0</v>
      </c>
      <c r="O3790" s="330">
        <f>ROUND(N3790-SUMIF(Anlagenbewegungsdaten_AV!B:B,A3790,Anlagenbewegungsdaten_AV!D:D),3)</f>
        <v>0</v>
      </c>
    </row>
    <row r="3791" spans="1:15" ht="15" customHeight="1" x14ac:dyDescent="0.25">
      <c r="A3791" s="266" t="s">
        <v>4750</v>
      </c>
      <c r="B3791" s="206" t="s">
        <v>1502</v>
      </c>
      <c r="C3791" s="207" t="s">
        <v>4052</v>
      </c>
      <c r="D3791" s="206" t="s">
        <v>4739</v>
      </c>
      <c r="E3791" s="206"/>
      <c r="F3791" s="299">
        <v>7.79</v>
      </c>
      <c r="G3791" s="333">
        <f>ROUND(SUMIF(Anlagenbewegungsdaten!B:B,A3791,Anlagenbewegungsdaten!C:C),3)</f>
        <v>0</v>
      </c>
      <c r="H3791" s="334">
        <f>IF(ISBLANK(F3791),ROUND(SUMIF(Anlagenbewegungsdaten!B:B,A3791,Anlagenbewegungsdaten!D:D),2),ROUND(G3791*F3791%,2))</f>
        <v>0</v>
      </c>
      <c r="I3791" s="334">
        <f>ROUND((H3791-SUMIF(Anlagenbewegungsdaten!$B:$B,A3791,Anlagenbewegungsdaten!D:D)),3)</f>
        <v>0</v>
      </c>
      <c r="J3791" s="335" t="s">
        <v>5179</v>
      </c>
      <c r="K3791" s="335" t="s">
        <v>5196</v>
      </c>
      <c r="L3791" s="516">
        <v>6.23</v>
      </c>
      <c r="M3791" s="332">
        <f>ROUND(SUMIF(Anlagenbewegungsdaten_AV!B:B,A3791,Anlagenbewegungsdaten_AV!C:C),3)</f>
        <v>0</v>
      </c>
      <c r="N3791" s="330">
        <f>IF(ISBLANK(L3791),ROUND(SUMIF(Anlagenbewegungsdaten_AV!B:B,A3791,Anlagenbewegungsdaten_AV!D:D),2),ROUND(M3791*L3791%,2))</f>
        <v>0</v>
      </c>
      <c r="O3791" s="330">
        <f>ROUND(N3791-SUMIF(Anlagenbewegungsdaten_AV!B:B,A3791,Anlagenbewegungsdaten_AV!D:D),3)</f>
        <v>0</v>
      </c>
    </row>
    <row r="3792" spans="1:15" ht="15" customHeight="1" x14ac:dyDescent="0.25">
      <c r="A3792" s="266" t="s">
        <v>4751</v>
      </c>
      <c r="B3792" s="206" t="s">
        <v>1502</v>
      </c>
      <c r="C3792" s="207" t="s">
        <v>4052</v>
      </c>
      <c r="D3792" s="206" t="s">
        <v>1438</v>
      </c>
      <c r="E3792" s="206"/>
      <c r="F3792" s="299">
        <v>5.89</v>
      </c>
      <c r="G3792" s="333">
        <f>ROUND(SUMIF(Anlagenbewegungsdaten!B:B,A3792,Anlagenbewegungsdaten!C:C),3)</f>
        <v>0</v>
      </c>
      <c r="H3792" s="334">
        <f>IF(ISBLANK(F3792),ROUND(SUMIF(Anlagenbewegungsdaten!B:B,A3792,Anlagenbewegungsdaten!D:D),2),ROUND(G3792*F3792%,2))</f>
        <v>0</v>
      </c>
      <c r="I3792" s="334">
        <f>ROUND((H3792-SUMIF(Anlagenbewegungsdaten!$B:$B,A3792,Anlagenbewegungsdaten!D:D)),3)</f>
        <v>0</v>
      </c>
      <c r="J3792" s="335" t="s">
        <v>5179</v>
      </c>
      <c r="K3792" s="335" t="s">
        <v>5196</v>
      </c>
      <c r="L3792" s="516">
        <v>4.71</v>
      </c>
      <c r="M3792" s="332">
        <f>ROUND(SUMIF(Anlagenbewegungsdaten_AV!B:B,A3792,Anlagenbewegungsdaten_AV!C:C),3)</f>
        <v>0</v>
      </c>
      <c r="N3792" s="330">
        <f>IF(ISBLANK(L3792),ROUND(SUMIF(Anlagenbewegungsdaten_AV!B:B,A3792,Anlagenbewegungsdaten_AV!D:D),2),ROUND(M3792*L3792%,2))</f>
        <v>0</v>
      </c>
      <c r="O3792" s="330">
        <f>ROUND(N3792-SUMIF(Anlagenbewegungsdaten_AV!B:B,A3792,Anlagenbewegungsdaten_AV!D:D),3)</f>
        <v>0</v>
      </c>
    </row>
    <row r="3793" spans="1:15" ht="15" customHeight="1" x14ac:dyDescent="0.25">
      <c r="A3793" s="266" t="s">
        <v>4752</v>
      </c>
      <c r="B3793" s="206" t="s">
        <v>1502</v>
      </c>
      <c r="C3793" s="207" t="s">
        <v>4052</v>
      </c>
      <c r="D3793" s="206" t="s">
        <v>4742</v>
      </c>
      <c r="E3793" s="206"/>
      <c r="F3793" s="299">
        <v>8.89</v>
      </c>
      <c r="G3793" s="333">
        <f>ROUND(SUMIF(Anlagenbewegungsdaten!B:B,A3793,Anlagenbewegungsdaten!C:C),3)</f>
        <v>0</v>
      </c>
      <c r="H3793" s="334">
        <f>IF(ISBLANK(F3793),ROUND(SUMIF(Anlagenbewegungsdaten!B:B,A3793,Anlagenbewegungsdaten!D:D),2),ROUND(G3793*F3793%,2))</f>
        <v>0</v>
      </c>
      <c r="I3793" s="334">
        <f>ROUND((H3793-SUMIF(Anlagenbewegungsdaten!$B:$B,A3793,Anlagenbewegungsdaten!D:D)),3)</f>
        <v>0</v>
      </c>
      <c r="J3793" s="335" t="s">
        <v>5179</v>
      </c>
      <c r="K3793" s="335" t="s">
        <v>5196</v>
      </c>
      <c r="L3793" s="516">
        <v>7.11</v>
      </c>
      <c r="M3793" s="332">
        <f>ROUND(SUMIF(Anlagenbewegungsdaten_AV!B:B,A3793,Anlagenbewegungsdaten_AV!C:C),3)</f>
        <v>0</v>
      </c>
      <c r="N3793" s="330">
        <f>IF(ISBLANK(L3793),ROUND(SUMIF(Anlagenbewegungsdaten_AV!B:B,A3793,Anlagenbewegungsdaten_AV!D:D),2),ROUND(M3793*L3793%,2))</f>
        <v>0</v>
      </c>
      <c r="O3793" s="330">
        <f>ROUND(N3793-SUMIF(Anlagenbewegungsdaten_AV!B:B,A3793,Anlagenbewegungsdaten_AV!D:D),3)</f>
        <v>0</v>
      </c>
    </row>
    <row r="3794" spans="1:15" ht="15" customHeight="1" x14ac:dyDescent="0.25">
      <c r="A3794" s="266" t="s">
        <v>4753</v>
      </c>
      <c r="B3794" s="206" t="s">
        <v>1502</v>
      </c>
      <c r="C3794" s="207" t="s">
        <v>4052</v>
      </c>
      <c r="D3794" s="206" t="s">
        <v>4744</v>
      </c>
      <c r="E3794" s="206"/>
      <c r="F3794" s="299">
        <v>7.89</v>
      </c>
      <c r="G3794" s="333">
        <f>ROUND(SUMIF(Anlagenbewegungsdaten!B:B,A3794,Anlagenbewegungsdaten!C:C),3)</f>
        <v>0</v>
      </c>
      <c r="H3794" s="334">
        <f>IF(ISBLANK(F3794),ROUND(SUMIF(Anlagenbewegungsdaten!B:B,A3794,Anlagenbewegungsdaten!D:D),2),ROUND(G3794*F3794%,2))</f>
        <v>0</v>
      </c>
      <c r="I3794" s="334">
        <f>ROUND((H3794-SUMIF(Anlagenbewegungsdaten!$B:$B,A3794,Anlagenbewegungsdaten!D:D)),3)</f>
        <v>0</v>
      </c>
      <c r="J3794" s="335" t="s">
        <v>5179</v>
      </c>
      <c r="K3794" s="335" t="s">
        <v>5196</v>
      </c>
      <c r="L3794" s="516">
        <v>6.31</v>
      </c>
      <c r="M3794" s="332">
        <f>ROUND(SUMIF(Anlagenbewegungsdaten_AV!B:B,A3794,Anlagenbewegungsdaten_AV!C:C),3)</f>
        <v>0</v>
      </c>
      <c r="N3794" s="330">
        <f>IF(ISBLANK(L3794),ROUND(SUMIF(Anlagenbewegungsdaten_AV!B:B,A3794,Anlagenbewegungsdaten_AV!D:D),2),ROUND(M3794*L3794%,2))</f>
        <v>0</v>
      </c>
      <c r="O3794" s="330">
        <f>ROUND(N3794-SUMIF(Anlagenbewegungsdaten_AV!B:B,A3794,Anlagenbewegungsdaten_AV!D:D),3)</f>
        <v>0</v>
      </c>
    </row>
    <row r="3795" spans="1:15" ht="15" customHeight="1" x14ac:dyDescent="0.25">
      <c r="A3795" s="266" t="s">
        <v>4754</v>
      </c>
      <c r="B3795" s="206" t="s">
        <v>1502</v>
      </c>
      <c r="C3795" s="207" t="s">
        <v>4052</v>
      </c>
      <c r="D3795" s="206" t="s">
        <v>4746</v>
      </c>
      <c r="E3795" s="206"/>
      <c r="F3795" s="299">
        <v>6.89</v>
      </c>
      <c r="G3795" s="333">
        <f>ROUND(SUMIF(Anlagenbewegungsdaten!B:B,A3795,Anlagenbewegungsdaten!C:C),3)</f>
        <v>0</v>
      </c>
      <c r="H3795" s="334">
        <f>IF(ISBLANK(F3795),ROUND(SUMIF(Anlagenbewegungsdaten!B:B,A3795,Anlagenbewegungsdaten!D:D),2),ROUND(G3795*F3795%,2))</f>
        <v>0</v>
      </c>
      <c r="I3795" s="334">
        <f>ROUND((H3795-SUMIF(Anlagenbewegungsdaten!$B:$B,A3795,Anlagenbewegungsdaten!D:D)),3)</f>
        <v>0</v>
      </c>
      <c r="J3795" s="335" t="s">
        <v>5179</v>
      </c>
      <c r="K3795" s="335" t="s">
        <v>5196</v>
      </c>
      <c r="L3795" s="516">
        <v>5.51</v>
      </c>
      <c r="M3795" s="332">
        <f>ROUND(SUMIF(Anlagenbewegungsdaten_AV!B:B,A3795,Anlagenbewegungsdaten_AV!C:C),3)</f>
        <v>0</v>
      </c>
      <c r="N3795" s="330">
        <f>IF(ISBLANK(L3795),ROUND(SUMIF(Anlagenbewegungsdaten_AV!B:B,A3795,Anlagenbewegungsdaten_AV!D:D),2),ROUND(M3795*L3795%,2))</f>
        <v>0</v>
      </c>
      <c r="O3795" s="330">
        <f>ROUND(N3795-SUMIF(Anlagenbewegungsdaten_AV!B:B,A3795,Anlagenbewegungsdaten_AV!D:D),3)</f>
        <v>0</v>
      </c>
    </row>
    <row r="3796" spans="1:15" ht="15" customHeight="1" x14ac:dyDescent="0.25">
      <c r="A3796" s="262"/>
      <c r="B3796" s="167"/>
      <c r="C3796" s="167"/>
      <c r="D3796" s="168"/>
      <c r="E3796" s="167"/>
      <c r="F3796" s="183"/>
    </row>
    <row r="3797" spans="1:15" ht="15" customHeight="1" x14ac:dyDescent="0.25">
      <c r="A3797" s="268" t="s">
        <v>5382</v>
      </c>
      <c r="B3797" s="236" t="s">
        <v>1502</v>
      </c>
      <c r="C3797" s="237" t="s">
        <v>5247</v>
      </c>
      <c r="D3797" s="236" t="s">
        <v>1490</v>
      </c>
      <c r="E3797" s="236"/>
      <c r="F3797" s="292">
        <v>6.69</v>
      </c>
      <c r="G3797" s="333">
        <f>ROUND(SUMIF(Anlagenbewegungsdaten!B:B,A3797,Anlagenbewegungsdaten!C:C),3)</f>
        <v>0</v>
      </c>
      <c r="H3797" s="334">
        <f>IF(ISBLANK(F3797),ROUND(SUMIF(Anlagenbewegungsdaten!B:B,A3797,Anlagenbewegungsdaten!D:D),2),ROUND(G3797*F3797%,2))</f>
        <v>0</v>
      </c>
      <c r="I3797" s="334">
        <f>ROUND((H3797-SUMIF(Anlagenbewegungsdaten!$B:$B,A3797,Anlagenbewegungsdaten!D:D)),3)</f>
        <v>0</v>
      </c>
      <c r="J3797" s="335" t="s">
        <v>5179</v>
      </c>
      <c r="K3797" s="335" t="s">
        <v>5196</v>
      </c>
      <c r="L3797" s="516">
        <v>5.35</v>
      </c>
      <c r="M3797" s="332">
        <f>ROUND(SUMIF(Anlagenbewegungsdaten_AV!B:B,A3797,Anlagenbewegungsdaten_AV!C:C),3)</f>
        <v>0</v>
      </c>
      <c r="N3797" s="330">
        <f>IF(ISBLANK(L3797),ROUND(SUMIF(Anlagenbewegungsdaten_AV!B:B,A3797,Anlagenbewegungsdaten_AV!D:D),2),ROUND(M3797*L3797%,2))</f>
        <v>0</v>
      </c>
      <c r="O3797" s="330">
        <f>ROUND(N3797-SUMIF(Anlagenbewegungsdaten_AV!B:B,A3797,Anlagenbewegungsdaten_AV!D:D),3)</f>
        <v>0</v>
      </c>
    </row>
    <row r="3798" spans="1:15" ht="15" customHeight="1" x14ac:dyDescent="0.25">
      <c r="A3798" s="268" t="s">
        <v>5383</v>
      </c>
      <c r="B3798" s="236" t="s">
        <v>1502</v>
      </c>
      <c r="C3798" s="237" t="s">
        <v>5247</v>
      </c>
      <c r="D3798" s="236" t="s">
        <v>4735</v>
      </c>
      <c r="E3798" s="236"/>
      <c r="F3798" s="292">
        <v>9.65</v>
      </c>
      <c r="G3798" s="333">
        <f>ROUND(SUMIF(Anlagenbewegungsdaten!B:B,A3798,Anlagenbewegungsdaten!C:C),3)</f>
        <v>0</v>
      </c>
      <c r="H3798" s="334">
        <f>IF(ISBLANK(F3798),ROUND(SUMIF(Anlagenbewegungsdaten!B:B,A3798,Anlagenbewegungsdaten!D:D),2),ROUND(G3798*F3798%,2))</f>
        <v>0</v>
      </c>
      <c r="I3798" s="334">
        <f>ROUND((H3798-SUMIF(Anlagenbewegungsdaten!$B:$B,A3798,Anlagenbewegungsdaten!D:D)),3)</f>
        <v>0</v>
      </c>
      <c r="J3798" s="335" t="s">
        <v>5179</v>
      </c>
      <c r="K3798" s="335" t="s">
        <v>5196</v>
      </c>
      <c r="L3798" s="516">
        <v>7.72</v>
      </c>
      <c r="M3798" s="332">
        <f>ROUND(SUMIF(Anlagenbewegungsdaten_AV!B:B,A3798,Anlagenbewegungsdaten_AV!C:C),3)</f>
        <v>0</v>
      </c>
      <c r="N3798" s="330">
        <f>IF(ISBLANK(L3798),ROUND(SUMIF(Anlagenbewegungsdaten_AV!B:B,A3798,Anlagenbewegungsdaten_AV!D:D),2),ROUND(M3798*L3798%,2))</f>
        <v>0</v>
      </c>
      <c r="O3798" s="330">
        <f>ROUND(N3798-SUMIF(Anlagenbewegungsdaten_AV!B:B,A3798,Anlagenbewegungsdaten_AV!D:D),3)</f>
        <v>0</v>
      </c>
    </row>
    <row r="3799" spans="1:15" ht="15" customHeight="1" x14ac:dyDescent="0.25">
      <c r="A3799" s="268" t="s">
        <v>5384</v>
      </c>
      <c r="B3799" s="236" t="s">
        <v>1502</v>
      </c>
      <c r="C3799" s="237" t="s">
        <v>5247</v>
      </c>
      <c r="D3799" s="236" t="s">
        <v>4737</v>
      </c>
      <c r="E3799" s="236"/>
      <c r="F3799" s="292">
        <v>8.66</v>
      </c>
      <c r="G3799" s="333">
        <f>ROUND(SUMIF(Anlagenbewegungsdaten!B:B,A3799,Anlagenbewegungsdaten!C:C),3)</f>
        <v>0</v>
      </c>
      <c r="H3799" s="334">
        <f>IF(ISBLANK(F3799),ROUND(SUMIF(Anlagenbewegungsdaten!B:B,A3799,Anlagenbewegungsdaten!D:D),2),ROUND(G3799*F3799%,2))</f>
        <v>0</v>
      </c>
      <c r="I3799" s="334">
        <f>ROUND((H3799-SUMIF(Anlagenbewegungsdaten!$B:$B,A3799,Anlagenbewegungsdaten!D:D)),3)</f>
        <v>0</v>
      </c>
      <c r="J3799" s="335" t="s">
        <v>5179</v>
      </c>
      <c r="K3799" s="335" t="s">
        <v>5196</v>
      </c>
      <c r="L3799" s="516">
        <v>6.93</v>
      </c>
      <c r="M3799" s="332">
        <f>ROUND(SUMIF(Anlagenbewegungsdaten_AV!B:B,A3799,Anlagenbewegungsdaten_AV!C:C),3)</f>
        <v>0</v>
      </c>
      <c r="N3799" s="330">
        <f>IF(ISBLANK(L3799),ROUND(SUMIF(Anlagenbewegungsdaten_AV!B:B,A3799,Anlagenbewegungsdaten_AV!D:D),2),ROUND(M3799*L3799%,2))</f>
        <v>0</v>
      </c>
      <c r="O3799" s="330">
        <f>ROUND(N3799-SUMIF(Anlagenbewegungsdaten_AV!B:B,A3799,Anlagenbewegungsdaten_AV!D:D),3)</f>
        <v>0</v>
      </c>
    </row>
    <row r="3800" spans="1:15" ht="15" customHeight="1" x14ac:dyDescent="0.25">
      <c r="A3800" s="268" t="s">
        <v>5385</v>
      </c>
      <c r="B3800" s="236" t="s">
        <v>1502</v>
      </c>
      <c r="C3800" s="237" t="s">
        <v>5247</v>
      </c>
      <c r="D3800" s="236" t="s">
        <v>4739</v>
      </c>
      <c r="E3800" s="236"/>
      <c r="F3800" s="292">
        <v>7.6800000000000006</v>
      </c>
      <c r="G3800" s="333">
        <f>ROUND(SUMIF(Anlagenbewegungsdaten!B:B,A3800,Anlagenbewegungsdaten!C:C),3)</f>
        <v>0</v>
      </c>
      <c r="H3800" s="334">
        <f>IF(ISBLANK(F3800),ROUND(SUMIF(Anlagenbewegungsdaten!B:B,A3800,Anlagenbewegungsdaten!D:D),2),ROUND(G3800*F3800%,2))</f>
        <v>0</v>
      </c>
      <c r="I3800" s="334">
        <f>ROUND((H3800-SUMIF(Anlagenbewegungsdaten!$B:$B,A3800,Anlagenbewegungsdaten!D:D)),3)</f>
        <v>0</v>
      </c>
      <c r="J3800" s="335" t="s">
        <v>5179</v>
      </c>
      <c r="K3800" s="335" t="s">
        <v>5196</v>
      </c>
      <c r="L3800" s="516">
        <v>6.14</v>
      </c>
      <c r="M3800" s="332">
        <f>ROUND(SUMIF(Anlagenbewegungsdaten_AV!B:B,A3800,Anlagenbewegungsdaten_AV!C:C),3)</f>
        <v>0</v>
      </c>
      <c r="N3800" s="330">
        <f>IF(ISBLANK(L3800),ROUND(SUMIF(Anlagenbewegungsdaten_AV!B:B,A3800,Anlagenbewegungsdaten_AV!D:D),2),ROUND(M3800*L3800%,2))</f>
        <v>0</v>
      </c>
      <c r="O3800" s="330">
        <f>ROUND(N3800-SUMIF(Anlagenbewegungsdaten_AV!B:B,A3800,Anlagenbewegungsdaten_AV!D:D),3)</f>
        <v>0</v>
      </c>
    </row>
    <row r="3801" spans="1:15" ht="15" customHeight="1" x14ac:dyDescent="0.25">
      <c r="A3801" s="268" t="s">
        <v>5386</v>
      </c>
      <c r="B3801" s="236" t="s">
        <v>1502</v>
      </c>
      <c r="C3801" s="237" t="s">
        <v>5247</v>
      </c>
      <c r="D3801" s="236" t="s">
        <v>1438</v>
      </c>
      <c r="E3801" s="236"/>
      <c r="F3801" s="292">
        <v>5.8</v>
      </c>
      <c r="G3801" s="333">
        <f>ROUND(SUMIF(Anlagenbewegungsdaten!B:B,A3801,Anlagenbewegungsdaten!C:C),3)</f>
        <v>0</v>
      </c>
      <c r="H3801" s="334">
        <f>IF(ISBLANK(F3801),ROUND(SUMIF(Anlagenbewegungsdaten!B:B,A3801,Anlagenbewegungsdaten!D:D),2),ROUND(G3801*F3801%,2))</f>
        <v>0</v>
      </c>
      <c r="I3801" s="334">
        <f>ROUND((H3801-SUMIF(Anlagenbewegungsdaten!$B:$B,A3801,Anlagenbewegungsdaten!D:D)),3)</f>
        <v>0</v>
      </c>
      <c r="J3801" s="335" t="s">
        <v>5179</v>
      </c>
      <c r="K3801" s="335" t="s">
        <v>5196</v>
      </c>
      <c r="L3801" s="516">
        <v>4.6399999999999997</v>
      </c>
      <c r="M3801" s="332">
        <f>ROUND(SUMIF(Anlagenbewegungsdaten_AV!B:B,A3801,Anlagenbewegungsdaten_AV!C:C),3)</f>
        <v>0</v>
      </c>
      <c r="N3801" s="330">
        <f>IF(ISBLANK(L3801),ROUND(SUMIF(Anlagenbewegungsdaten_AV!B:B,A3801,Anlagenbewegungsdaten_AV!D:D),2),ROUND(M3801*L3801%,2))</f>
        <v>0</v>
      </c>
      <c r="O3801" s="330">
        <f>ROUND(N3801-SUMIF(Anlagenbewegungsdaten_AV!B:B,A3801,Anlagenbewegungsdaten_AV!D:D),3)</f>
        <v>0</v>
      </c>
    </row>
    <row r="3802" spans="1:15" ht="15" customHeight="1" x14ac:dyDescent="0.25">
      <c r="A3802" s="268" t="s">
        <v>5387</v>
      </c>
      <c r="B3802" s="236" t="s">
        <v>1502</v>
      </c>
      <c r="C3802" s="237" t="s">
        <v>5247</v>
      </c>
      <c r="D3802" s="236" t="s">
        <v>4742</v>
      </c>
      <c r="E3802" s="236"/>
      <c r="F3802" s="292">
        <v>8.76</v>
      </c>
      <c r="G3802" s="333">
        <f>ROUND(SUMIF(Anlagenbewegungsdaten!B:B,A3802,Anlagenbewegungsdaten!C:C),3)</f>
        <v>0</v>
      </c>
      <c r="H3802" s="334">
        <f>IF(ISBLANK(F3802),ROUND(SUMIF(Anlagenbewegungsdaten!B:B,A3802,Anlagenbewegungsdaten!D:D),2),ROUND(G3802*F3802%,2))</f>
        <v>0</v>
      </c>
      <c r="I3802" s="334">
        <f>ROUND((H3802-SUMIF(Anlagenbewegungsdaten!$B:$B,A3802,Anlagenbewegungsdaten!D:D)),3)</f>
        <v>0</v>
      </c>
      <c r="J3802" s="335" t="s">
        <v>5179</v>
      </c>
      <c r="K3802" s="335" t="s">
        <v>5196</v>
      </c>
      <c r="L3802" s="516">
        <v>7.01</v>
      </c>
      <c r="M3802" s="332">
        <f>ROUND(SUMIF(Anlagenbewegungsdaten_AV!B:B,A3802,Anlagenbewegungsdaten_AV!C:C),3)</f>
        <v>0</v>
      </c>
      <c r="N3802" s="330">
        <f>IF(ISBLANK(L3802),ROUND(SUMIF(Anlagenbewegungsdaten_AV!B:B,A3802,Anlagenbewegungsdaten_AV!D:D),2),ROUND(M3802*L3802%,2))</f>
        <v>0</v>
      </c>
      <c r="O3802" s="330">
        <f>ROUND(N3802-SUMIF(Anlagenbewegungsdaten_AV!B:B,A3802,Anlagenbewegungsdaten_AV!D:D),3)</f>
        <v>0</v>
      </c>
    </row>
    <row r="3803" spans="1:15" ht="15" customHeight="1" x14ac:dyDescent="0.25">
      <c r="A3803" s="268" t="s">
        <v>5388</v>
      </c>
      <c r="B3803" s="236" t="s">
        <v>1502</v>
      </c>
      <c r="C3803" s="237" t="s">
        <v>5247</v>
      </c>
      <c r="D3803" s="236" t="s">
        <v>4744</v>
      </c>
      <c r="E3803" s="236"/>
      <c r="F3803" s="292">
        <v>7.77</v>
      </c>
      <c r="G3803" s="333">
        <f>ROUND(SUMIF(Anlagenbewegungsdaten!B:B,A3803,Anlagenbewegungsdaten!C:C),3)</f>
        <v>0</v>
      </c>
      <c r="H3803" s="334">
        <f>IF(ISBLANK(F3803),ROUND(SUMIF(Anlagenbewegungsdaten!B:B,A3803,Anlagenbewegungsdaten!D:D),2),ROUND(G3803*F3803%,2))</f>
        <v>0</v>
      </c>
      <c r="I3803" s="334">
        <f>ROUND((H3803-SUMIF(Anlagenbewegungsdaten!$B:$B,A3803,Anlagenbewegungsdaten!D:D)),3)</f>
        <v>0</v>
      </c>
      <c r="J3803" s="335" t="s">
        <v>5179</v>
      </c>
      <c r="K3803" s="335" t="s">
        <v>5196</v>
      </c>
      <c r="L3803" s="516">
        <v>6.22</v>
      </c>
      <c r="M3803" s="332">
        <f>ROUND(SUMIF(Anlagenbewegungsdaten_AV!B:B,A3803,Anlagenbewegungsdaten_AV!C:C),3)</f>
        <v>0</v>
      </c>
      <c r="N3803" s="330">
        <f>IF(ISBLANK(L3803),ROUND(SUMIF(Anlagenbewegungsdaten_AV!B:B,A3803,Anlagenbewegungsdaten_AV!D:D),2),ROUND(M3803*L3803%,2))</f>
        <v>0</v>
      </c>
      <c r="O3803" s="330">
        <f>ROUND(N3803-SUMIF(Anlagenbewegungsdaten_AV!B:B,A3803,Anlagenbewegungsdaten_AV!D:D),3)</f>
        <v>0</v>
      </c>
    </row>
    <row r="3804" spans="1:15" ht="15" customHeight="1" x14ac:dyDescent="0.25">
      <c r="A3804" s="268" t="s">
        <v>5389</v>
      </c>
      <c r="B3804" s="236" t="s">
        <v>1502</v>
      </c>
      <c r="C3804" s="237" t="s">
        <v>5247</v>
      </c>
      <c r="D3804" s="236" t="s">
        <v>4746</v>
      </c>
      <c r="E3804" s="236"/>
      <c r="F3804" s="292">
        <v>6.79</v>
      </c>
      <c r="G3804" s="333">
        <f>ROUND(SUMIF(Anlagenbewegungsdaten!B:B,A3804,Anlagenbewegungsdaten!C:C),3)</f>
        <v>0</v>
      </c>
      <c r="H3804" s="334">
        <f>IF(ISBLANK(F3804),ROUND(SUMIF(Anlagenbewegungsdaten!B:B,A3804,Anlagenbewegungsdaten!D:D),2),ROUND(G3804*F3804%,2))</f>
        <v>0</v>
      </c>
      <c r="I3804" s="334">
        <f>ROUND((H3804-SUMIF(Anlagenbewegungsdaten!$B:$B,A3804,Anlagenbewegungsdaten!D:D)),3)</f>
        <v>0</v>
      </c>
      <c r="J3804" s="335" t="s">
        <v>5179</v>
      </c>
      <c r="K3804" s="335" t="s">
        <v>5196</v>
      </c>
      <c r="L3804" s="516">
        <v>5.43</v>
      </c>
      <c r="M3804" s="332">
        <f>ROUND(SUMIF(Anlagenbewegungsdaten_AV!B:B,A3804,Anlagenbewegungsdaten_AV!C:C),3)</f>
        <v>0</v>
      </c>
      <c r="N3804" s="330">
        <f>IF(ISBLANK(L3804),ROUND(SUMIF(Anlagenbewegungsdaten_AV!B:B,A3804,Anlagenbewegungsdaten_AV!D:D),2),ROUND(M3804*L3804%,2))</f>
        <v>0</v>
      </c>
      <c r="O3804" s="330">
        <f>ROUND(N3804-SUMIF(Anlagenbewegungsdaten_AV!B:B,A3804,Anlagenbewegungsdaten_AV!D:D),3)</f>
        <v>0</v>
      </c>
    </row>
    <row r="3805" spans="1:15" ht="15" customHeight="1" x14ac:dyDescent="0.25">
      <c r="A3805" s="262"/>
      <c r="B3805" s="167"/>
      <c r="C3805" s="167"/>
      <c r="D3805" s="168"/>
      <c r="E3805" s="167"/>
      <c r="F3805" s="183"/>
    </row>
    <row r="3806" spans="1:15" ht="15" customHeight="1" x14ac:dyDescent="0.25">
      <c r="A3806" s="268" t="s">
        <v>5794</v>
      </c>
      <c r="B3806" s="236" t="s">
        <v>1502</v>
      </c>
      <c r="C3806" s="237" t="s">
        <v>5593</v>
      </c>
      <c r="D3806" s="236" t="s">
        <v>1490</v>
      </c>
      <c r="E3806" s="236"/>
      <c r="F3806" s="292">
        <v>6.59</v>
      </c>
      <c r="G3806" s="333">
        <f>ROUND(SUMIF(Anlagenbewegungsdaten!B:B,A3806,Anlagenbewegungsdaten!C:C),3)</f>
        <v>0</v>
      </c>
      <c r="H3806" s="334">
        <f>IF(ISBLANK(F3806),ROUND(SUMIF(Anlagenbewegungsdaten!B:B,A3806,Anlagenbewegungsdaten!D:D),2),ROUND(G3806*F3806%,2))</f>
        <v>0</v>
      </c>
      <c r="I3806" s="334">
        <f>ROUND((H3806-SUMIF(Anlagenbewegungsdaten!$B:$B,A3806,Anlagenbewegungsdaten!D:D)),3)</f>
        <v>0</v>
      </c>
      <c r="J3806" s="335" t="s">
        <v>5179</v>
      </c>
      <c r="K3806" s="335" t="s">
        <v>5196</v>
      </c>
      <c r="L3806" s="516">
        <v>5.27</v>
      </c>
      <c r="M3806" s="332">
        <f>ROUND(SUMIF(Anlagenbewegungsdaten_AV!B:B,A3806,Anlagenbewegungsdaten_AV!C:C),3)</f>
        <v>0</v>
      </c>
      <c r="N3806" s="330">
        <f>IF(ISBLANK(L3806),ROUND(SUMIF(Anlagenbewegungsdaten_AV!B:B,A3806,Anlagenbewegungsdaten_AV!D:D),2),ROUND(M3806*L3806%,2))</f>
        <v>0</v>
      </c>
      <c r="O3806" s="330">
        <f>ROUND(N3806-SUMIF(Anlagenbewegungsdaten_AV!B:B,A3806,Anlagenbewegungsdaten_AV!D:D),3)</f>
        <v>0</v>
      </c>
    </row>
    <row r="3807" spans="1:15" ht="15" customHeight="1" x14ac:dyDescent="0.25">
      <c r="A3807" s="268" t="s">
        <v>5795</v>
      </c>
      <c r="B3807" s="236" t="s">
        <v>1502</v>
      </c>
      <c r="C3807" s="237" t="s">
        <v>5593</v>
      </c>
      <c r="D3807" s="236" t="s">
        <v>4735</v>
      </c>
      <c r="E3807" s="236"/>
      <c r="F3807" s="292">
        <v>9.5</v>
      </c>
      <c r="G3807" s="333">
        <f>ROUND(SUMIF(Anlagenbewegungsdaten!B:B,A3807,Anlagenbewegungsdaten!C:C),3)</f>
        <v>0</v>
      </c>
      <c r="H3807" s="334">
        <f>IF(ISBLANK(F3807),ROUND(SUMIF(Anlagenbewegungsdaten!B:B,A3807,Anlagenbewegungsdaten!D:D),2),ROUND(G3807*F3807%,2))</f>
        <v>0</v>
      </c>
      <c r="I3807" s="334">
        <f>ROUND((H3807-SUMIF(Anlagenbewegungsdaten!$B:$B,A3807,Anlagenbewegungsdaten!D:D)),3)</f>
        <v>0</v>
      </c>
      <c r="J3807" s="335" t="s">
        <v>5179</v>
      </c>
      <c r="K3807" s="335" t="s">
        <v>5196</v>
      </c>
      <c r="L3807" s="516">
        <v>7.6</v>
      </c>
      <c r="M3807" s="332">
        <f>ROUND(SUMIF(Anlagenbewegungsdaten_AV!B:B,A3807,Anlagenbewegungsdaten_AV!C:C),3)</f>
        <v>0</v>
      </c>
      <c r="N3807" s="330">
        <f>IF(ISBLANK(L3807),ROUND(SUMIF(Anlagenbewegungsdaten_AV!B:B,A3807,Anlagenbewegungsdaten_AV!D:D),2),ROUND(M3807*L3807%,2))</f>
        <v>0</v>
      </c>
      <c r="O3807" s="330">
        <f>ROUND(N3807-SUMIF(Anlagenbewegungsdaten_AV!B:B,A3807,Anlagenbewegungsdaten_AV!D:D),3)</f>
        <v>0</v>
      </c>
    </row>
    <row r="3808" spans="1:15" ht="15" customHeight="1" x14ac:dyDescent="0.25">
      <c r="A3808" s="268" t="s">
        <v>5796</v>
      </c>
      <c r="B3808" s="236" t="s">
        <v>1502</v>
      </c>
      <c r="C3808" s="237" t="s">
        <v>5593</v>
      </c>
      <c r="D3808" s="236" t="s">
        <v>4737</v>
      </c>
      <c r="E3808" s="236"/>
      <c r="F3808" s="292">
        <v>8.5299999999999994</v>
      </c>
      <c r="G3808" s="333">
        <f>ROUND(SUMIF(Anlagenbewegungsdaten!B:B,A3808,Anlagenbewegungsdaten!C:C),3)</f>
        <v>0</v>
      </c>
      <c r="H3808" s="334">
        <f>IF(ISBLANK(F3808),ROUND(SUMIF(Anlagenbewegungsdaten!B:B,A3808,Anlagenbewegungsdaten!D:D),2),ROUND(G3808*F3808%,2))</f>
        <v>0</v>
      </c>
      <c r="I3808" s="334">
        <f>ROUND((H3808-SUMIF(Anlagenbewegungsdaten!$B:$B,A3808,Anlagenbewegungsdaten!D:D)),3)</f>
        <v>0</v>
      </c>
      <c r="J3808" s="335" t="s">
        <v>5179</v>
      </c>
      <c r="K3808" s="335" t="s">
        <v>5196</v>
      </c>
      <c r="L3808" s="516">
        <v>6.82</v>
      </c>
      <c r="M3808" s="332">
        <f>ROUND(SUMIF(Anlagenbewegungsdaten_AV!B:B,A3808,Anlagenbewegungsdaten_AV!C:C),3)</f>
        <v>0</v>
      </c>
      <c r="N3808" s="330">
        <f>IF(ISBLANK(L3808),ROUND(SUMIF(Anlagenbewegungsdaten_AV!B:B,A3808,Anlagenbewegungsdaten_AV!D:D),2),ROUND(M3808*L3808%,2))</f>
        <v>0</v>
      </c>
      <c r="O3808" s="330">
        <f>ROUND(N3808-SUMIF(Anlagenbewegungsdaten_AV!B:B,A3808,Anlagenbewegungsdaten_AV!D:D),3)</f>
        <v>0</v>
      </c>
    </row>
    <row r="3809" spans="1:15" ht="15" customHeight="1" x14ac:dyDescent="0.25">
      <c r="A3809" s="268" t="s">
        <v>5797</v>
      </c>
      <c r="B3809" s="236" t="s">
        <v>1502</v>
      </c>
      <c r="C3809" s="237" t="s">
        <v>5593</v>
      </c>
      <c r="D3809" s="236" t="s">
        <v>4739</v>
      </c>
      <c r="E3809" s="236"/>
      <c r="F3809" s="292">
        <v>7.56</v>
      </c>
      <c r="G3809" s="333">
        <f>ROUND(SUMIF(Anlagenbewegungsdaten!B:B,A3809,Anlagenbewegungsdaten!C:C),3)</f>
        <v>0</v>
      </c>
      <c r="H3809" s="334">
        <f>IF(ISBLANK(F3809),ROUND(SUMIF(Anlagenbewegungsdaten!B:B,A3809,Anlagenbewegungsdaten!D:D),2),ROUND(G3809*F3809%,2))</f>
        <v>0</v>
      </c>
      <c r="I3809" s="334">
        <f>ROUND((H3809-SUMIF(Anlagenbewegungsdaten!$B:$B,A3809,Anlagenbewegungsdaten!D:D)),3)</f>
        <v>0</v>
      </c>
      <c r="J3809" s="335" t="s">
        <v>5179</v>
      </c>
      <c r="K3809" s="335" t="s">
        <v>5196</v>
      </c>
      <c r="L3809" s="516">
        <v>6.05</v>
      </c>
      <c r="M3809" s="332">
        <f>ROUND(SUMIF(Anlagenbewegungsdaten_AV!B:B,A3809,Anlagenbewegungsdaten_AV!C:C),3)</f>
        <v>0</v>
      </c>
      <c r="N3809" s="330">
        <f>IF(ISBLANK(L3809),ROUND(SUMIF(Anlagenbewegungsdaten_AV!B:B,A3809,Anlagenbewegungsdaten_AV!D:D),2),ROUND(M3809*L3809%,2))</f>
        <v>0</v>
      </c>
      <c r="O3809" s="330">
        <f>ROUND(N3809-SUMIF(Anlagenbewegungsdaten_AV!B:B,A3809,Anlagenbewegungsdaten_AV!D:D),3)</f>
        <v>0</v>
      </c>
    </row>
    <row r="3810" spans="1:15" ht="15" customHeight="1" x14ac:dyDescent="0.25">
      <c r="A3810" s="268" t="s">
        <v>5798</v>
      </c>
      <c r="B3810" s="236" t="s">
        <v>1502</v>
      </c>
      <c r="C3810" s="237" t="s">
        <v>5593</v>
      </c>
      <c r="D3810" s="236" t="s">
        <v>1438</v>
      </c>
      <c r="E3810" s="236"/>
      <c r="F3810" s="292">
        <v>5.71</v>
      </c>
      <c r="G3810" s="333">
        <f>ROUND(SUMIF(Anlagenbewegungsdaten!B:B,A3810,Anlagenbewegungsdaten!C:C),3)</f>
        <v>0</v>
      </c>
      <c r="H3810" s="334">
        <f>IF(ISBLANK(F3810),ROUND(SUMIF(Anlagenbewegungsdaten!B:B,A3810,Anlagenbewegungsdaten!D:D),2),ROUND(G3810*F3810%,2))</f>
        <v>0</v>
      </c>
      <c r="I3810" s="334">
        <f>ROUND((H3810-SUMIF(Anlagenbewegungsdaten!$B:$B,A3810,Anlagenbewegungsdaten!D:D)),3)</f>
        <v>0</v>
      </c>
      <c r="J3810" s="335" t="s">
        <v>5179</v>
      </c>
      <c r="K3810" s="335" t="s">
        <v>5196</v>
      </c>
      <c r="L3810" s="516">
        <v>4.57</v>
      </c>
      <c r="M3810" s="332">
        <f>ROUND(SUMIF(Anlagenbewegungsdaten_AV!B:B,A3810,Anlagenbewegungsdaten_AV!C:C),3)</f>
        <v>0</v>
      </c>
      <c r="N3810" s="330">
        <f>IF(ISBLANK(L3810),ROUND(SUMIF(Anlagenbewegungsdaten_AV!B:B,A3810,Anlagenbewegungsdaten_AV!D:D),2),ROUND(M3810*L3810%,2))</f>
        <v>0</v>
      </c>
      <c r="O3810" s="330">
        <f>ROUND(N3810-SUMIF(Anlagenbewegungsdaten_AV!B:B,A3810,Anlagenbewegungsdaten_AV!D:D),3)</f>
        <v>0</v>
      </c>
    </row>
    <row r="3811" spans="1:15" ht="15" customHeight="1" x14ac:dyDescent="0.25">
      <c r="A3811" s="268" t="s">
        <v>5799</v>
      </c>
      <c r="B3811" s="236" t="s">
        <v>1502</v>
      </c>
      <c r="C3811" s="237" t="s">
        <v>5593</v>
      </c>
      <c r="D3811" s="236" t="s">
        <v>4742</v>
      </c>
      <c r="E3811" s="236"/>
      <c r="F3811" s="292">
        <v>8.620000000000001</v>
      </c>
      <c r="G3811" s="333">
        <f>ROUND(SUMIF(Anlagenbewegungsdaten!B:B,A3811,Anlagenbewegungsdaten!C:C),3)</f>
        <v>0</v>
      </c>
      <c r="H3811" s="334">
        <f>IF(ISBLANK(F3811),ROUND(SUMIF(Anlagenbewegungsdaten!B:B,A3811,Anlagenbewegungsdaten!D:D),2),ROUND(G3811*F3811%,2))</f>
        <v>0</v>
      </c>
      <c r="I3811" s="334">
        <f>ROUND((H3811-SUMIF(Anlagenbewegungsdaten!$B:$B,A3811,Anlagenbewegungsdaten!D:D)),3)</f>
        <v>0</v>
      </c>
      <c r="J3811" s="335" t="s">
        <v>5179</v>
      </c>
      <c r="K3811" s="335" t="s">
        <v>5196</v>
      </c>
      <c r="L3811" s="516">
        <v>6.9</v>
      </c>
      <c r="M3811" s="332">
        <f>ROUND(SUMIF(Anlagenbewegungsdaten_AV!B:B,A3811,Anlagenbewegungsdaten_AV!C:C),3)</f>
        <v>0</v>
      </c>
      <c r="N3811" s="330">
        <f>IF(ISBLANK(L3811),ROUND(SUMIF(Anlagenbewegungsdaten_AV!B:B,A3811,Anlagenbewegungsdaten_AV!D:D),2),ROUND(M3811*L3811%,2))</f>
        <v>0</v>
      </c>
      <c r="O3811" s="330">
        <f>ROUND(N3811-SUMIF(Anlagenbewegungsdaten_AV!B:B,A3811,Anlagenbewegungsdaten_AV!D:D),3)</f>
        <v>0</v>
      </c>
    </row>
    <row r="3812" spans="1:15" ht="15" customHeight="1" x14ac:dyDescent="0.25">
      <c r="A3812" s="268" t="s">
        <v>5800</v>
      </c>
      <c r="B3812" s="236" t="s">
        <v>1502</v>
      </c>
      <c r="C3812" s="237" t="s">
        <v>5593</v>
      </c>
      <c r="D3812" s="236" t="s">
        <v>4744</v>
      </c>
      <c r="E3812" s="236"/>
      <c r="F3812" s="292">
        <v>7.65</v>
      </c>
      <c r="G3812" s="333">
        <f>ROUND(SUMIF(Anlagenbewegungsdaten!B:B,A3812,Anlagenbewegungsdaten!C:C),3)</f>
        <v>0</v>
      </c>
      <c r="H3812" s="334">
        <f>IF(ISBLANK(F3812),ROUND(SUMIF(Anlagenbewegungsdaten!B:B,A3812,Anlagenbewegungsdaten!D:D),2),ROUND(G3812*F3812%,2))</f>
        <v>0</v>
      </c>
      <c r="I3812" s="334">
        <f>ROUND((H3812-SUMIF(Anlagenbewegungsdaten!$B:$B,A3812,Anlagenbewegungsdaten!D:D)),3)</f>
        <v>0</v>
      </c>
      <c r="J3812" s="335" t="s">
        <v>5179</v>
      </c>
      <c r="K3812" s="335" t="s">
        <v>5196</v>
      </c>
      <c r="L3812" s="516">
        <v>6.12</v>
      </c>
      <c r="M3812" s="332">
        <f>ROUND(SUMIF(Anlagenbewegungsdaten_AV!B:B,A3812,Anlagenbewegungsdaten_AV!C:C),3)</f>
        <v>0</v>
      </c>
      <c r="N3812" s="330">
        <f>IF(ISBLANK(L3812),ROUND(SUMIF(Anlagenbewegungsdaten_AV!B:B,A3812,Anlagenbewegungsdaten_AV!D:D),2),ROUND(M3812*L3812%,2))</f>
        <v>0</v>
      </c>
      <c r="O3812" s="330">
        <f>ROUND(N3812-SUMIF(Anlagenbewegungsdaten_AV!B:B,A3812,Anlagenbewegungsdaten_AV!D:D),3)</f>
        <v>0</v>
      </c>
    </row>
    <row r="3813" spans="1:15" ht="15" customHeight="1" x14ac:dyDescent="0.25">
      <c r="A3813" s="268" t="s">
        <v>5801</v>
      </c>
      <c r="B3813" s="236" t="s">
        <v>1502</v>
      </c>
      <c r="C3813" s="237" t="s">
        <v>5593</v>
      </c>
      <c r="D3813" s="236" t="s">
        <v>4746</v>
      </c>
      <c r="E3813" s="236"/>
      <c r="F3813" s="292">
        <v>6.68</v>
      </c>
      <c r="G3813" s="333">
        <f>ROUND(SUMIF(Anlagenbewegungsdaten!B:B,A3813,Anlagenbewegungsdaten!C:C),3)</f>
        <v>0</v>
      </c>
      <c r="H3813" s="334">
        <f>IF(ISBLANK(F3813),ROUND(SUMIF(Anlagenbewegungsdaten!B:B,A3813,Anlagenbewegungsdaten!D:D),2),ROUND(G3813*F3813%,2))</f>
        <v>0</v>
      </c>
      <c r="I3813" s="334">
        <f>ROUND((H3813-SUMIF(Anlagenbewegungsdaten!$B:$B,A3813,Anlagenbewegungsdaten!D:D)),3)</f>
        <v>0</v>
      </c>
      <c r="J3813" s="335" t="s">
        <v>5179</v>
      </c>
      <c r="K3813" s="335" t="s">
        <v>5196</v>
      </c>
      <c r="L3813" s="516">
        <v>5.34</v>
      </c>
      <c r="M3813" s="332">
        <f>ROUND(SUMIF(Anlagenbewegungsdaten_AV!B:B,A3813,Anlagenbewegungsdaten_AV!C:C),3)</f>
        <v>0</v>
      </c>
      <c r="N3813" s="330">
        <f>IF(ISBLANK(L3813),ROUND(SUMIF(Anlagenbewegungsdaten_AV!B:B,A3813,Anlagenbewegungsdaten_AV!D:D),2),ROUND(M3813*L3813%,2))</f>
        <v>0</v>
      </c>
      <c r="O3813" s="330">
        <f>ROUND(N3813-SUMIF(Anlagenbewegungsdaten_AV!B:B,A3813,Anlagenbewegungsdaten_AV!D:D),3)</f>
        <v>0</v>
      </c>
    </row>
    <row r="3814" spans="1:15" ht="15" customHeight="1" x14ac:dyDescent="0.25">
      <c r="A3814" s="261"/>
      <c r="B3814" s="168"/>
      <c r="C3814" s="175"/>
      <c r="D3814" s="168"/>
      <c r="E3814" s="168"/>
      <c r="F3814" s="182"/>
    </row>
    <row r="3815" spans="1:15" ht="15" customHeight="1" x14ac:dyDescent="0.25">
      <c r="A3815" s="260" t="s">
        <v>5802</v>
      </c>
      <c r="B3815" s="245" t="s">
        <v>1502</v>
      </c>
      <c r="C3815" s="246" t="s">
        <v>5616</v>
      </c>
      <c r="D3815" s="246" t="s">
        <v>1490</v>
      </c>
      <c r="E3815" s="245"/>
      <c r="F3815" s="162">
        <v>6.49</v>
      </c>
      <c r="G3815" s="333">
        <f>ROUND(SUMIF(Anlagenbewegungsdaten!B:B,A3815,Anlagenbewegungsdaten!C:C),3)</f>
        <v>0</v>
      </c>
      <c r="H3815" s="334">
        <f>IF(ISBLANK(F3815),ROUND(SUMIF(Anlagenbewegungsdaten!B:B,A3815,Anlagenbewegungsdaten!D:D),2),ROUND(G3815*F3815%,2))</f>
        <v>0</v>
      </c>
      <c r="I3815" s="334">
        <f>ROUND((H3815-SUMIF(Anlagenbewegungsdaten!$B:$B,A3815,Anlagenbewegungsdaten!D:D)),3)</f>
        <v>0</v>
      </c>
      <c r="J3815" s="335" t="s">
        <v>5179</v>
      </c>
      <c r="K3815" s="335" t="s">
        <v>5196</v>
      </c>
      <c r="L3815" s="516">
        <v>5.35</v>
      </c>
      <c r="M3815" s="332">
        <f>ROUND(SUMIF(Anlagenbewegungsdaten_AV!B:B,A3815,Anlagenbewegungsdaten_AV!C:C),3)</f>
        <v>0</v>
      </c>
      <c r="N3815" s="330">
        <f>IF(ISBLANK(L3815),ROUND(SUMIF(Anlagenbewegungsdaten_AV!B:B,A3815,Anlagenbewegungsdaten_AV!D:D),2),ROUND(M3815*L3815%,2))</f>
        <v>0</v>
      </c>
      <c r="O3815" s="330">
        <f>ROUND(N3815-SUMIF(Anlagenbewegungsdaten_AV!B:B,A3815,Anlagenbewegungsdaten_AV!D:D),3)</f>
        <v>0</v>
      </c>
    </row>
    <row r="3816" spans="1:15" ht="15" customHeight="1" x14ac:dyDescent="0.25">
      <c r="A3816" s="260" t="s">
        <v>5803</v>
      </c>
      <c r="B3816" s="245" t="s">
        <v>1502</v>
      </c>
      <c r="C3816" s="246" t="s">
        <v>5616</v>
      </c>
      <c r="D3816" s="246" t="s">
        <v>1438</v>
      </c>
      <c r="E3816" s="245"/>
      <c r="F3816" s="162">
        <v>5.63</v>
      </c>
      <c r="G3816" s="333">
        <f>ROUND(SUMIF(Anlagenbewegungsdaten!B:B,A3816,Anlagenbewegungsdaten!C:C),3)</f>
        <v>0</v>
      </c>
      <c r="H3816" s="334">
        <f>IF(ISBLANK(F3816),ROUND(SUMIF(Anlagenbewegungsdaten!B:B,A3816,Anlagenbewegungsdaten!D:D),2),ROUND(G3816*F3816%,2))</f>
        <v>0</v>
      </c>
      <c r="I3816" s="334">
        <f>ROUND((H3816-SUMIF(Anlagenbewegungsdaten!$B:$B,A3816,Anlagenbewegungsdaten!D:D)),3)</f>
        <v>0</v>
      </c>
      <c r="J3816" s="335" t="s">
        <v>5179</v>
      </c>
      <c r="K3816" s="335" t="s">
        <v>5196</v>
      </c>
      <c r="L3816" s="516">
        <v>4.66</v>
      </c>
      <c r="M3816" s="332">
        <f>ROUND(SUMIF(Anlagenbewegungsdaten_AV!B:B,A3816,Anlagenbewegungsdaten_AV!C:C),3)</f>
        <v>0</v>
      </c>
      <c r="N3816" s="330">
        <f>IF(ISBLANK(L3816),ROUND(SUMIF(Anlagenbewegungsdaten_AV!B:B,A3816,Anlagenbewegungsdaten_AV!D:D),2),ROUND(M3816*L3816%,2))</f>
        <v>0</v>
      </c>
      <c r="O3816" s="330">
        <f>ROUND(N3816-SUMIF(Anlagenbewegungsdaten_AV!B:B,A3816,Anlagenbewegungsdaten_AV!D:D),3)</f>
        <v>0</v>
      </c>
    </row>
    <row r="3817" spans="1:15" ht="15" customHeight="1" x14ac:dyDescent="0.25">
      <c r="A3817" s="261"/>
      <c r="B3817" s="168"/>
      <c r="C3817" s="175"/>
      <c r="D3817" s="175"/>
      <c r="E3817" s="168"/>
      <c r="F3817" s="250"/>
    </row>
    <row r="3818" spans="1:15" ht="15" customHeight="1" x14ac:dyDescent="0.25">
      <c r="A3818" s="260" t="s">
        <v>6233</v>
      </c>
      <c r="B3818" s="245" t="s">
        <v>1502</v>
      </c>
      <c r="C3818" s="246" t="s">
        <v>6210</v>
      </c>
      <c r="D3818" s="246" t="s">
        <v>1490</v>
      </c>
      <c r="E3818" s="245"/>
      <c r="F3818" s="162">
        <v>6.49</v>
      </c>
      <c r="G3818" s="333">
        <f>ROUND(SUMIF(Anlagenbewegungsdaten!B:B,A3818,Anlagenbewegungsdaten!C:C),3)</f>
        <v>0</v>
      </c>
      <c r="H3818" s="334">
        <f>IF(ISBLANK(F3818),ROUND(SUMIF(Anlagenbewegungsdaten!B:B,A3818,Anlagenbewegungsdaten!D:D),2),ROUND(G3818*F3818%,2))</f>
        <v>0</v>
      </c>
      <c r="I3818" s="334">
        <f>ROUND((H3818-SUMIF(Anlagenbewegungsdaten!$B:$B,A3818,Anlagenbewegungsdaten!D:D)),3)</f>
        <v>0</v>
      </c>
      <c r="J3818" s="335" t="s">
        <v>5179</v>
      </c>
      <c r="K3818" s="335" t="s">
        <v>5196</v>
      </c>
      <c r="L3818" s="516">
        <v>5.35</v>
      </c>
      <c r="M3818" s="332">
        <f>ROUND(SUMIF(Anlagenbewegungsdaten_AV!B:B,A3818,Anlagenbewegungsdaten_AV!C:C),3)</f>
        <v>0</v>
      </c>
      <c r="N3818" s="330">
        <f>IF(ISBLANK(L3818),ROUND(SUMIF(Anlagenbewegungsdaten_AV!B:B,A3818,Anlagenbewegungsdaten_AV!D:D),2),ROUND(M3818*L3818%,2))</f>
        <v>0</v>
      </c>
      <c r="O3818" s="330">
        <f>ROUND(N3818-SUMIF(Anlagenbewegungsdaten_AV!B:B,A3818,Anlagenbewegungsdaten_AV!D:D),3)</f>
        <v>0</v>
      </c>
    </row>
    <row r="3819" spans="1:15" ht="15" customHeight="1" x14ac:dyDescent="0.25">
      <c r="A3819" s="260" t="s">
        <v>6234</v>
      </c>
      <c r="B3819" s="245" t="s">
        <v>1502</v>
      </c>
      <c r="C3819" s="246" t="s">
        <v>6210</v>
      </c>
      <c r="D3819" s="246" t="s">
        <v>1438</v>
      </c>
      <c r="E3819" s="245"/>
      <c r="F3819" s="162">
        <v>5.63</v>
      </c>
      <c r="G3819" s="333">
        <f>ROUND(SUMIF(Anlagenbewegungsdaten!B:B,A3819,Anlagenbewegungsdaten!C:C),3)</f>
        <v>0</v>
      </c>
      <c r="H3819" s="334">
        <f>IF(ISBLANK(F3819),ROUND(SUMIF(Anlagenbewegungsdaten!B:B,A3819,Anlagenbewegungsdaten!D:D),2),ROUND(G3819*F3819%,2))</f>
        <v>0</v>
      </c>
      <c r="I3819" s="334">
        <f>ROUND((H3819-SUMIF(Anlagenbewegungsdaten!$B:$B,A3819,Anlagenbewegungsdaten!D:D)),3)</f>
        <v>0</v>
      </c>
      <c r="J3819" s="335" t="s">
        <v>5179</v>
      </c>
      <c r="K3819" s="335" t="s">
        <v>5196</v>
      </c>
      <c r="L3819" s="516">
        <v>4.66</v>
      </c>
      <c r="M3819" s="332">
        <f>ROUND(SUMIF(Anlagenbewegungsdaten_AV!B:B,A3819,Anlagenbewegungsdaten_AV!C:C),3)</f>
        <v>0</v>
      </c>
      <c r="N3819" s="330">
        <f>IF(ISBLANK(L3819),ROUND(SUMIF(Anlagenbewegungsdaten_AV!B:B,A3819,Anlagenbewegungsdaten_AV!D:D),2),ROUND(M3819*L3819%,2))</f>
        <v>0</v>
      </c>
      <c r="O3819" s="330">
        <f>ROUND(N3819-SUMIF(Anlagenbewegungsdaten_AV!B:B,A3819,Anlagenbewegungsdaten_AV!D:D),3)</f>
        <v>0</v>
      </c>
    </row>
    <row r="3820" spans="1:15" ht="15" customHeight="1" x14ac:dyDescent="0.25">
      <c r="A3820" s="261"/>
      <c r="B3820" s="168"/>
      <c r="C3820" s="175"/>
      <c r="D3820" s="168"/>
      <c r="E3820" s="168"/>
      <c r="F3820" s="182"/>
    </row>
    <row r="3821" spans="1:15" ht="15" customHeight="1" x14ac:dyDescent="0.25">
      <c r="A3821" s="263" t="s">
        <v>76</v>
      </c>
      <c r="B3821" s="173" t="s">
        <v>77</v>
      </c>
      <c r="C3821" s="173" t="s">
        <v>4048</v>
      </c>
      <c r="D3821" s="173" t="s">
        <v>78</v>
      </c>
      <c r="E3821" s="173"/>
      <c r="F3821" s="248">
        <v>7.16</v>
      </c>
      <c r="G3821" s="333">
        <f>ROUND(SUMIF(Anlagenbewegungsdaten!B:B,A3821,Anlagenbewegungsdaten!C:C),3)</f>
        <v>0</v>
      </c>
      <c r="H3821" s="334">
        <f>IF(ISBLANK(F3821),ROUND(SUMIF(Anlagenbewegungsdaten!B:B,A3821,Anlagenbewegungsdaten!D:D),2),ROUND(G3821*F3821%,2))</f>
        <v>0</v>
      </c>
      <c r="I3821" s="334">
        <f>ROUND((H3821-SUMIF(Anlagenbewegungsdaten!$B:$B,A3821,Anlagenbewegungsdaten!D:D)),3)</f>
        <v>0</v>
      </c>
      <c r="J3821" s="335" t="s">
        <v>5179</v>
      </c>
      <c r="K3821" s="335" t="s">
        <v>5197</v>
      </c>
      <c r="L3821" s="516">
        <v>5.73</v>
      </c>
      <c r="M3821" s="332">
        <f>ROUND(SUMIF(Anlagenbewegungsdaten_AV!B:B,A3821,Anlagenbewegungsdaten_AV!C:C),3)</f>
        <v>0</v>
      </c>
      <c r="N3821" s="330">
        <f>IF(ISBLANK(L3821),ROUND(SUMIF(Anlagenbewegungsdaten_AV!B:B,A3821,Anlagenbewegungsdaten_AV!D:D),2),ROUND(M3821*L3821%,2))</f>
        <v>0</v>
      </c>
      <c r="O3821" s="330">
        <f>ROUND(N3821-SUMIF(Anlagenbewegungsdaten_AV!B:B,A3821,Anlagenbewegungsdaten_AV!D:D),3)</f>
        <v>0</v>
      </c>
    </row>
    <row r="3822" spans="1:15" ht="15" customHeight="1" x14ac:dyDescent="0.25">
      <c r="A3822" s="263" t="s">
        <v>79</v>
      </c>
      <c r="B3822" s="173" t="s">
        <v>77</v>
      </c>
      <c r="C3822" s="173" t="s">
        <v>4048</v>
      </c>
      <c r="D3822" s="174" t="s">
        <v>80</v>
      </c>
      <c r="E3822" s="173"/>
      <c r="F3822" s="248">
        <v>9.16</v>
      </c>
      <c r="G3822" s="333">
        <f>ROUND(SUMIF(Anlagenbewegungsdaten!B:B,A3822,Anlagenbewegungsdaten!C:C),3)</f>
        <v>0</v>
      </c>
      <c r="H3822" s="334">
        <f>IF(ISBLANK(F3822),ROUND(SUMIF(Anlagenbewegungsdaten!B:B,A3822,Anlagenbewegungsdaten!D:D),2),ROUND(G3822*F3822%,2))</f>
        <v>0</v>
      </c>
      <c r="I3822" s="334">
        <f>ROUND((H3822-SUMIF(Anlagenbewegungsdaten!$B:$B,A3822,Anlagenbewegungsdaten!D:D)),3)</f>
        <v>0</v>
      </c>
      <c r="J3822" s="335" t="s">
        <v>5179</v>
      </c>
      <c r="K3822" s="335" t="s">
        <v>5197</v>
      </c>
      <c r="L3822" s="516">
        <v>7.33</v>
      </c>
      <c r="M3822" s="332">
        <f>ROUND(SUMIF(Anlagenbewegungsdaten_AV!B:B,A3822,Anlagenbewegungsdaten_AV!C:C),3)</f>
        <v>0</v>
      </c>
      <c r="N3822" s="330">
        <f>IF(ISBLANK(L3822),ROUND(SUMIF(Anlagenbewegungsdaten_AV!B:B,A3822,Anlagenbewegungsdaten_AV!D:D),2),ROUND(M3822*L3822%,2))</f>
        <v>0</v>
      </c>
      <c r="O3822" s="330">
        <f>ROUND(N3822-SUMIF(Anlagenbewegungsdaten_AV!B:B,A3822,Anlagenbewegungsdaten_AV!D:D),3)</f>
        <v>0</v>
      </c>
    </row>
    <row r="3823" spans="1:15" ht="15" customHeight="1" x14ac:dyDescent="0.25">
      <c r="A3823" s="263" t="s">
        <v>81</v>
      </c>
      <c r="B3823" s="173" t="s">
        <v>77</v>
      </c>
      <c r="C3823" s="173" t="s">
        <v>4048</v>
      </c>
      <c r="D3823" s="173" t="s">
        <v>82</v>
      </c>
      <c r="E3823" s="173"/>
      <c r="F3823" s="248">
        <v>5.16</v>
      </c>
      <c r="G3823" s="333">
        <f>ROUND(SUMIF(Anlagenbewegungsdaten!B:B,A3823,Anlagenbewegungsdaten!C:C),3)</f>
        <v>0</v>
      </c>
      <c r="H3823" s="334">
        <f>IF(ISBLANK(F3823),ROUND(SUMIF(Anlagenbewegungsdaten!B:B,A3823,Anlagenbewegungsdaten!D:D),2),ROUND(G3823*F3823%,2))</f>
        <v>0</v>
      </c>
      <c r="I3823" s="334">
        <f>ROUND((H3823-SUMIF(Anlagenbewegungsdaten!$B:$B,A3823,Anlagenbewegungsdaten!D:D)),3)</f>
        <v>0</v>
      </c>
      <c r="J3823" s="335" t="s">
        <v>5179</v>
      </c>
      <c r="K3823" s="335" t="s">
        <v>5197</v>
      </c>
      <c r="L3823" s="516">
        <v>4.13</v>
      </c>
      <c r="M3823" s="332">
        <f>ROUND(SUMIF(Anlagenbewegungsdaten_AV!B:B,A3823,Anlagenbewegungsdaten_AV!C:C),3)</f>
        <v>0</v>
      </c>
      <c r="N3823" s="330">
        <f>IF(ISBLANK(L3823),ROUND(SUMIF(Anlagenbewegungsdaten_AV!B:B,A3823,Anlagenbewegungsdaten_AV!D:D),2),ROUND(M3823*L3823%,2))</f>
        <v>0</v>
      </c>
      <c r="O3823" s="330">
        <f>ROUND(N3823-SUMIF(Anlagenbewegungsdaten_AV!B:B,A3823,Anlagenbewegungsdaten_AV!D:D),3)</f>
        <v>0</v>
      </c>
    </row>
    <row r="3824" spans="1:15" ht="15" customHeight="1" x14ac:dyDescent="0.25">
      <c r="A3824" s="263" t="s">
        <v>83</v>
      </c>
      <c r="B3824" s="173" t="s">
        <v>77</v>
      </c>
      <c r="C3824" s="173" t="s">
        <v>4048</v>
      </c>
      <c r="D3824" s="174" t="s">
        <v>84</v>
      </c>
      <c r="E3824" s="173"/>
      <c r="F3824" s="248">
        <v>7.16</v>
      </c>
      <c r="G3824" s="333">
        <f>ROUND(SUMIF(Anlagenbewegungsdaten!B:B,A3824,Anlagenbewegungsdaten!C:C),3)</f>
        <v>0</v>
      </c>
      <c r="H3824" s="334">
        <f>IF(ISBLANK(F3824),ROUND(SUMIF(Anlagenbewegungsdaten!B:B,A3824,Anlagenbewegungsdaten!D:D),2),ROUND(G3824*F3824%,2))</f>
        <v>0</v>
      </c>
      <c r="I3824" s="334">
        <f>ROUND((H3824-SUMIF(Anlagenbewegungsdaten!$B:$B,A3824,Anlagenbewegungsdaten!D:D)),3)</f>
        <v>0</v>
      </c>
      <c r="J3824" s="335" t="s">
        <v>5179</v>
      </c>
      <c r="K3824" s="335" t="s">
        <v>5197</v>
      </c>
      <c r="L3824" s="516">
        <v>5.73</v>
      </c>
      <c r="M3824" s="332">
        <f>ROUND(SUMIF(Anlagenbewegungsdaten_AV!B:B,A3824,Anlagenbewegungsdaten_AV!C:C),3)</f>
        <v>0</v>
      </c>
      <c r="N3824" s="330">
        <f>IF(ISBLANK(L3824),ROUND(SUMIF(Anlagenbewegungsdaten_AV!B:B,A3824,Anlagenbewegungsdaten_AV!D:D),2),ROUND(M3824*L3824%,2))</f>
        <v>0</v>
      </c>
      <c r="O3824" s="330">
        <f>ROUND(N3824-SUMIF(Anlagenbewegungsdaten_AV!B:B,A3824,Anlagenbewegungsdaten_AV!D:D),3)</f>
        <v>0</v>
      </c>
    </row>
    <row r="3825" spans="1:15" ht="15" customHeight="1" x14ac:dyDescent="0.25">
      <c r="A3825" s="263" t="s">
        <v>85</v>
      </c>
      <c r="B3825" s="173" t="s">
        <v>77</v>
      </c>
      <c r="C3825" s="173" t="s">
        <v>4048</v>
      </c>
      <c r="D3825" s="173" t="s">
        <v>86</v>
      </c>
      <c r="E3825" s="173"/>
      <c r="F3825" s="248">
        <v>4.16</v>
      </c>
      <c r="G3825" s="333">
        <f>ROUND(SUMIF(Anlagenbewegungsdaten!B:B,A3825,Anlagenbewegungsdaten!C:C),3)</f>
        <v>0</v>
      </c>
      <c r="H3825" s="334">
        <f>IF(ISBLANK(F3825),ROUND(SUMIF(Anlagenbewegungsdaten!B:B,A3825,Anlagenbewegungsdaten!D:D),2),ROUND(G3825*F3825%,2))</f>
        <v>0</v>
      </c>
      <c r="I3825" s="334">
        <f>ROUND((H3825-SUMIF(Anlagenbewegungsdaten!$B:$B,A3825,Anlagenbewegungsdaten!D:D)),3)</f>
        <v>0</v>
      </c>
      <c r="J3825" s="335" t="s">
        <v>5179</v>
      </c>
      <c r="K3825" s="335" t="s">
        <v>5197</v>
      </c>
      <c r="L3825" s="516">
        <v>3.33</v>
      </c>
      <c r="M3825" s="332">
        <f>ROUND(SUMIF(Anlagenbewegungsdaten_AV!B:B,A3825,Anlagenbewegungsdaten_AV!C:C),3)</f>
        <v>0</v>
      </c>
      <c r="N3825" s="330">
        <f>IF(ISBLANK(L3825),ROUND(SUMIF(Anlagenbewegungsdaten_AV!B:B,A3825,Anlagenbewegungsdaten_AV!D:D),2),ROUND(M3825*L3825%,2))</f>
        <v>0</v>
      </c>
      <c r="O3825" s="330">
        <f>ROUND(N3825-SUMIF(Anlagenbewegungsdaten_AV!B:B,A3825,Anlagenbewegungsdaten_AV!D:D),3)</f>
        <v>0</v>
      </c>
    </row>
    <row r="3826" spans="1:15" ht="15" customHeight="1" x14ac:dyDescent="0.25">
      <c r="A3826" s="261"/>
      <c r="B3826" s="168"/>
      <c r="C3826" s="167"/>
      <c r="D3826" s="168"/>
      <c r="E3826" s="167"/>
      <c r="F3826" s="251"/>
    </row>
    <row r="3827" spans="1:15" ht="15" customHeight="1" x14ac:dyDescent="0.25">
      <c r="A3827" s="263" t="s">
        <v>3245</v>
      </c>
      <c r="B3827" s="173" t="s">
        <v>77</v>
      </c>
      <c r="C3827" s="174" t="s">
        <v>4049</v>
      </c>
      <c r="D3827" s="173" t="s">
        <v>78</v>
      </c>
      <c r="E3827" s="173"/>
      <c r="F3827" s="248">
        <v>7.05</v>
      </c>
      <c r="G3827" s="333">
        <f>ROUND(SUMIF(Anlagenbewegungsdaten!B:B,A3827,Anlagenbewegungsdaten!C:C),3)</f>
        <v>0</v>
      </c>
      <c r="H3827" s="334">
        <f>IF(ISBLANK(F3827),ROUND(SUMIF(Anlagenbewegungsdaten!B:B,A3827,Anlagenbewegungsdaten!D:D),2),ROUND(G3827*F3827%,2))</f>
        <v>0</v>
      </c>
      <c r="I3827" s="334">
        <f>ROUND((H3827-SUMIF(Anlagenbewegungsdaten!$B:$B,A3827,Anlagenbewegungsdaten!D:D)),3)</f>
        <v>0</v>
      </c>
      <c r="J3827" s="335" t="s">
        <v>5179</v>
      </c>
      <c r="K3827" s="335" t="s">
        <v>5197</v>
      </c>
      <c r="L3827" s="516">
        <v>5.64</v>
      </c>
      <c r="M3827" s="332">
        <f>ROUND(SUMIF(Anlagenbewegungsdaten_AV!B:B,A3827,Anlagenbewegungsdaten_AV!C:C),3)</f>
        <v>0</v>
      </c>
      <c r="N3827" s="330">
        <f>IF(ISBLANK(L3827),ROUND(SUMIF(Anlagenbewegungsdaten_AV!B:B,A3827,Anlagenbewegungsdaten_AV!D:D),2),ROUND(M3827*L3827%,2))</f>
        <v>0</v>
      </c>
      <c r="O3827" s="330">
        <f>ROUND(N3827-SUMIF(Anlagenbewegungsdaten_AV!B:B,A3827,Anlagenbewegungsdaten_AV!D:D),3)</f>
        <v>0</v>
      </c>
    </row>
    <row r="3828" spans="1:15" ht="15" customHeight="1" x14ac:dyDescent="0.25">
      <c r="A3828" s="263" t="s">
        <v>3246</v>
      </c>
      <c r="B3828" s="173" t="s">
        <v>77</v>
      </c>
      <c r="C3828" s="174" t="s">
        <v>4049</v>
      </c>
      <c r="D3828" s="174" t="s">
        <v>80</v>
      </c>
      <c r="E3828" s="173"/>
      <c r="F3828" s="248">
        <v>9.02</v>
      </c>
      <c r="G3828" s="333">
        <f>ROUND(SUMIF(Anlagenbewegungsdaten!B:B,A3828,Anlagenbewegungsdaten!C:C),3)</f>
        <v>0</v>
      </c>
      <c r="H3828" s="334">
        <f>IF(ISBLANK(F3828),ROUND(SUMIF(Anlagenbewegungsdaten!B:B,A3828,Anlagenbewegungsdaten!D:D),2),ROUND(G3828*F3828%,2))</f>
        <v>0</v>
      </c>
      <c r="I3828" s="334">
        <f>ROUND((H3828-SUMIF(Anlagenbewegungsdaten!$B:$B,A3828,Anlagenbewegungsdaten!D:D)),3)</f>
        <v>0</v>
      </c>
      <c r="J3828" s="335" t="s">
        <v>5179</v>
      </c>
      <c r="K3828" s="335" t="s">
        <v>5197</v>
      </c>
      <c r="L3828" s="516">
        <v>7.22</v>
      </c>
      <c r="M3828" s="332">
        <f>ROUND(SUMIF(Anlagenbewegungsdaten_AV!B:B,A3828,Anlagenbewegungsdaten_AV!C:C),3)</f>
        <v>0</v>
      </c>
      <c r="N3828" s="330">
        <f>IF(ISBLANK(L3828),ROUND(SUMIF(Anlagenbewegungsdaten_AV!B:B,A3828,Anlagenbewegungsdaten_AV!D:D),2),ROUND(M3828*L3828%,2))</f>
        <v>0</v>
      </c>
      <c r="O3828" s="330">
        <f>ROUND(N3828-SUMIF(Anlagenbewegungsdaten_AV!B:B,A3828,Anlagenbewegungsdaten_AV!D:D),3)</f>
        <v>0</v>
      </c>
    </row>
    <row r="3829" spans="1:15" ht="15" customHeight="1" x14ac:dyDescent="0.25">
      <c r="A3829" s="263" t="s">
        <v>3247</v>
      </c>
      <c r="B3829" s="173" t="s">
        <v>77</v>
      </c>
      <c r="C3829" s="174" t="s">
        <v>4049</v>
      </c>
      <c r="D3829" s="173" t="s">
        <v>82</v>
      </c>
      <c r="E3829" s="173"/>
      <c r="F3829" s="248">
        <v>5.08</v>
      </c>
      <c r="G3829" s="333">
        <f>ROUND(SUMIF(Anlagenbewegungsdaten!B:B,A3829,Anlagenbewegungsdaten!C:C),3)</f>
        <v>0</v>
      </c>
      <c r="H3829" s="334">
        <f>IF(ISBLANK(F3829),ROUND(SUMIF(Anlagenbewegungsdaten!B:B,A3829,Anlagenbewegungsdaten!D:D),2),ROUND(G3829*F3829%,2))</f>
        <v>0</v>
      </c>
      <c r="I3829" s="334">
        <f>ROUND((H3829-SUMIF(Anlagenbewegungsdaten!$B:$B,A3829,Anlagenbewegungsdaten!D:D)),3)</f>
        <v>0</v>
      </c>
      <c r="J3829" s="335" t="s">
        <v>5179</v>
      </c>
      <c r="K3829" s="335" t="s">
        <v>5197</v>
      </c>
      <c r="L3829" s="516">
        <v>4.0599999999999996</v>
      </c>
      <c r="M3829" s="332">
        <f>ROUND(SUMIF(Anlagenbewegungsdaten_AV!B:B,A3829,Anlagenbewegungsdaten_AV!C:C),3)</f>
        <v>0</v>
      </c>
      <c r="N3829" s="330">
        <f>IF(ISBLANK(L3829),ROUND(SUMIF(Anlagenbewegungsdaten_AV!B:B,A3829,Anlagenbewegungsdaten_AV!D:D),2),ROUND(M3829*L3829%,2))</f>
        <v>0</v>
      </c>
      <c r="O3829" s="330">
        <f>ROUND(N3829-SUMIF(Anlagenbewegungsdaten_AV!B:B,A3829,Anlagenbewegungsdaten_AV!D:D),3)</f>
        <v>0</v>
      </c>
    </row>
    <row r="3830" spans="1:15" ht="15" customHeight="1" x14ac:dyDescent="0.25">
      <c r="A3830" s="263" t="s">
        <v>3248</v>
      </c>
      <c r="B3830" s="173" t="s">
        <v>77</v>
      </c>
      <c r="C3830" s="174" t="s">
        <v>4049</v>
      </c>
      <c r="D3830" s="174" t="s">
        <v>84</v>
      </c>
      <c r="E3830" s="173"/>
      <c r="F3830" s="248">
        <v>7.05</v>
      </c>
      <c r="G3830" s="333">
        <f>ROUND(SUMIF(Anlagenbewegungsdaten!B:B,A3830,Anlagenbewegungsdaten!C:C),3)</f>
        <v>0</v>
      </c>
      <c r="H3830" s="334">
        <f>IF(ISBLANK(F3830),ROUND(SUMIF(Anlagenbewegungsdaten!B:B,A3830,Anlagenbewegungsdaten!D:D),2),ROUND(G3830*F3830%,2))</f>
        <v>0</v>
      </c>
      <c r="I3830" s="334">
        <f>ROUND((H3830-SUMIF(Anlagenbewegungsdaten!$B:$B,A3830,Anlagenbewegungsdaten!D:D)),3)</f>
        <v>0</v>
      </c>
      <c r="J3830" s="335" t="s">
        <v>5179</v>
      </c>
      <c r="K3830" s="335" t="s">
        <v>5197</v>
      </c>
      <c r="L3830" s="516">
        <v>5.64</v>
      </c>
      <c r="M3830" s="332">
        <f>ROUND(SUMIF(Anlagenbewegungsdaten_AV!B:B,A3830,Anlagenbewegungsdaten_AV!C:C),3)</f>
        <v>0</v>
      </c>
      <c r="N3830" s="330">
        <f>IF(ISBLANK(L3830),ROUND(SUMIF(Anlagenbewegungsdaten_AV!B:B,A3830,Anlagenbewegungsdaten_AV!D:D),2),ROUND(M3830*L3830%,2))</f>
        <v>0</v>
      </c>
      <c r="O3830" s="330">
        <f>ROUND(N3830-SUMIF(Anlagenbewegungsdaten_AV!B:B,A3830,Anlagenbewegungsdaten_AV!D:D),3)</f>
        <v>0</v>
      </c>
    </row>
    <row r="3831" spans="1:15" ht="15" customHeight="1" x14ac:dyDescent="0.25">
      <c r="A3831" s="263" t="s">
        <v>3249</v>
      </c>
      <c r="B3831" s="173" t="s">
        <v>77</v>
      </c>
      <c r="C3831" s="174" t="s">
        <v>4049</v>
      </c>
      <c r="D3831" s="173" t="s">
        <v>86</v>
      </c>
      <c r="E3831" s="173"/>
      <c r="F3831" s="248">
        <v>4.0999999999999996</v>
      </c>
      <c r="G3831" s="333">
        <f>ROUND(SUMIF(Anlagenbewegungsdaten!B:B,A3831,Anlagenbewegungsdaten!C:C),3)</f>
        <v>0</v>
      </c>
      <c r="H3831" s="334">
        <f>IF(ISBLANK(F3831),ROUND(SUMIF(Anlagenbewegungsdaten!B:B,A3831,Anlagenbewegungsdaten!D:D),2),ROUND(G3831*F3831%,2))</f>
        <v>0</v>
      </c>
      <c r="I3831" s="334">
        <f>ROUND((H3831-SUMIF(Anlagenbewegungsdaten!$B:$B,A3831,Anlagenbewegungsdaten!D:D)),3)</f>
        <v>0</v>
      </c>
      <c r="J3831" s="335" t="s">
        <v>5179</v>
      </c>
      <c r="K3831" s="335" t="s">
        <v>5197</v>
      </c>
      <c r="L3831" s="516">
        <v>3.28</v>
      </c>
      <c r="M3831" s="332">
        <f>ROUND(SUMIF(Anlagenbewegungsdaten_AV!B:B,A3831,Anlagenbewegungsdaten_AV!C:C),3)</f>
        <v>0</v>
      </c>
      <c r="N3831" s="330">
        <f>IF(ISBLANK(L3831),ROUND(SUMIF(Anlagenbewegungsdaten_AV!B:B,A3831,Anlagenbewegungsdaten_AV!D:D),2),ROUND(M3831*L3831%,2))</f>
        <v>0</v>
      </c>
      <c r="O3831" s="330">
        <f>ROUND(N3831-SUMIF(Anlagenbewegungsdaten_AV!B:B,A3831,Anlagenbewegungsdaten_AV!D:D),3)</f>
        <v>0</v>
      </c>
    </row>
    <row r="3832" spans="1:15" ht="15" customHeight="1" x14ac:dyDescent="0.25">
      <c r="A3832" s="261"/>
      <c r="B3832" s="168"/>
      <c r="C3832" s="168"/>
      <c r="D3832" s="168"/>
      <c r="E3832" s="168"/>
      <c r="F3832" s="250"/>
    </row>
    <row r="3833" spans="1:15" ht="15" customHeight="1" x14ac:dyDescent="0.25">
      <c r="A3833" s="263" t="s">
        <v>3989</v>
      </c>
      <c r="B3833" s="173" t="s">
        <v>77</v>
      </c>
      <c r="C3833" s="174" t="s">
        <v>4050</v>
      </c>
      <c r="D3833" s="173" t="s">
        <v>78</v>
      </c>
      <c r="E3833" s="173"/>
      <c r="F3833" s="248">
        <v>6.95</v>
      </c>
      <c r="G3833" s="333">
        <f>ROUND(SUMIF(Anlagenbewegungsdaten!B:B,A3833,Anlagenbewegungsdaten!C:C),3)</f>
        <v>0</v>
      </c>
      <c r="H3833" s="334">
        <f>IF(ISBLANK(F3833),ROUND(SUMIF(Anlagenbewegungsdaten!B:B,A3833,Anlagenbewegungsdaten!D:D),2),ROUND(G3833*F3833%,2))</f>
        <v>0</v>
      </c>
      <c r="I3833" s="334">
        <f>ROUND((H3833-SUMIF(Anlagenbewegungsdaten!$B:$B,A3833,Anlagenbewegungsdaten!D:D)),3)</f>
        <v>0</v>
      </c>
      <c r="J3833" s="335" t="s">
        <v>5179</v>
      </c>
      <c r="K3833" s="335" t="s">
        <v>5197</v>
      </c>
      <c r="L3833" s="516">
        <v>5.56</v>
      </c>
      <c r="M3833" s="332">
        <f>ROUND(SUMIF(Anlagenbewegungsdaten_AV!B:B,A3833,Anlagenbewegungsdaten_AV!C:C),3)</f>
        <v>0</v>
      </c>
      <c r="N3833" s="330">
        <f>IF(ISBLANK(L3833),ROUND(SUMIF(Anlagenbewegungsdaten_AV!B:B,A3833,Anlagenbewegungsdaten_AV!D:D),2),ROUND(M3833*L3833%,2))</f>
        <v>0</v>
      </c>
      <c r="O3833" s="330">
        <f>ROUND(N3833-SUMIF(Anlagenbewegungsdaten_AV!B:B,A3833,Anlagenbewegungsdaten_AV!D:D),3)</f>
        <v>0</v>
      </c>
    </row>
    <row r="3834" spans="1:15" ht="15" customHeight="1" x14ac:dyDescent="0.25">
      <c r="A3834" s="263" t="s">
        <v>3990</v>
      </c>
      <c r="B3834" s="173" t="s">
        <v>77</v>
      </c>
      <c r="C3834" s="174" t="s">
        <v>4050</v>
      </c>
      <c r="D3834" s="174" t="s">
        <v>80</v>
      </c>
      <c r="E3834" s="173"/>
      <c r="F3834" s="248">
        <v>8.89</v>
      </c>
      <c r="G3834" s="333">
        <f>ROUND(SUMIF(Anlagenbewegungsdaten!B:B,A3834,Anlagenbewegungsdaten!C:C),3)</f>
        <v>0</v>
      </c>
      <c r="H3834" s="334">
        <f>IF(ISBLANK(F3834),ROUND(SUMIF(Anlagenbewegungsdaten!B:B,A3834,Anlagenbewegungsdaten!D:D),2),ROUND(G3834*F3834%,2))</f>
        <v>0</v>
      </c>
      <c r="I3834" s="334">
        <f>ROUND((H3834-SUMIF(Anlagenbewegungsdaten!$B:$B,A3834,Anlagenbewegungsdaten!D:D)),3)</f>
        <v>0</v>
      </c>
      <c r="J3834" s="335" t="s">
        <v>5179</v>
      </c>
      <c r="K3834" s="335" t="s">
        <v>5197</v>
      </c>
      <c r="L3834" s="516">
        <v>7.11</v>
      </c>
      <c r="M3834" s="332">
        <f>ROUND(SUMIF(Anlagenbewegungsdaten_AV!B:B,A3834,Anlagenbewegungsdaten_AV!C:C),3)</f>
        <v>0</v>
      </c>
      <c r="N3834" s="330">
        <f>IF(ISBLANK(L3834),ROUND(SUMIF(Anlagenbewegungsdaten_AV!B:B,A3834,Anlagenbewegungsdaten_AV!D:D),2),ROUND(M3834*L3834%,2))</f>
        <v>0</v>
      </c>
      <c r="O3834" s="330">
        <f>ROUND(N3834-SUMIF(Anlagenbewegungsdaten_AV!B:B,A3834,Anlagenbewegungsdaten_AV!D:D),3)</f>
        <v>0</v>
      </c>
    </row>
    <row r="3835" spans="1:15" ht="15" customHeight="1" x14ac:dyDescent="0.25">
      <c r="A3835" s="263" t="s">
        <v>3991</v>
      </c>
      <c r="B3835" s="173" t="s">
        <v>77</v>
      </c>
      <c r="C3835" s="174" t="s">
        <v>4050</v>
      </c>
      <c r="D3835" s="173" t="s">
        <v>82</v>
      </c>
      <c r="E3835" s="173"/>
      <c r="F3835" s="248">
        <v>5.01</v>
      </c>
      <c r="G3835" s="333">
        <f>ROUND(SUMIF(Anlagenbewegungsdaten!B:B,A3835,Anlagenbewegungsdaten!C:C),3)</f>
        <v>0</v>
      </c>
      <c r="H3835" s="334">
        <f>IF(ISBLANK(F3835),ROUND(SUMIF(Anlagenbewegungsdaten!B:B,A3835,Anlagenbewegungsdaten!D:D),2),ROUND(G3835*F3835%,2))</f>
        <v>0</v>
      </c>
      <c r="I3835" s="334">
        <f>ROUND((H3835-SUMIF(Anlagenbewegungsdaten!$B:$B,A3835,Anlagenbewegungsdaten!D:D)),3)</f>
        <v>0</v>
      </c>
      <c r="J3835" s="335" t="s">
        <v>5179</v>
      </c>
      <c r="K3835" s="335" t="s">
        <v>5197</v>
      </c>
      <c r="L3835" s="516">
        <v>4.01</v>
      </c>
      <c r="M3835" s="332">
        <f>ROUND(SUMIF(Anlagenbewegungsdaten_AV!B:B,A3835,Anlagenbewegungsdaten_AV!C:C),3)</f>
        <v>0</v>
      </c>
      <c r="N3835" s="330">
        <f>IF(ISBLANK(L3835),ROUND(SUMIF(Anlagenbewegungsdaten_AV!B:B,A3835,Anlagenbewegungsdaten_AV!D:D),2),ROUND(M3835*L3835%,2))</f>
        <v>0</v>
      </c>
      <c r="O3835" s="330">
        <f>ROUND(N3835-SUMIF(Anlagenbewegungsdaten_AV!B:B,A3835,Anlagenbewegungsdaten_AV!D:D),3)</f>
        <v>0</v>
      </c>
    </row>
    <row r="3836" spans="1:15" ht="15" customHeight="1" x14ac:dyDescent="0.25">
      <c r="A3836" s="263" t="s">
        <v>3992</v>
      </c>
      <c r="B3836" s="173" t="s">
        <v>77</v>
      </c>
      <c r="C3836" s="174" t="s">
        <v>4050</v>
      </c>
      <c r="D3836" s="174" t="s">
        <v>84</v>
      </c>
      <c r="E3836" s="173"/>
      <c r="F3836" s="248">
        <v>6.9499999999999993</v>
      </c>
      <c r="G3836" s="333">
        <f>ROUND(SUMIF(Anlagenbewegungsdaten!B:B,A3836,Anlagenbewegungsdaten!C:C),3)</f>
        <v>0</v>
      </c>
      <c r="H3836" s="334">
        <f>IF(ISBLANK(F3836),ROUND(SUMIF(Anlagenbewegungsdaten!B:B,A3836,Anlagenbewegungsdaten!D:D),2),ROUND(G3836*F3836%,2))</f>
        <v>0</v>
      </c>
      <c r="I3836" s="334">
        <f>ROUND((H3836-SUMIF(Anlagenbewegungsdaten!$B:$B,A3836,Anlagenbewegungsdaten!D:D)),3)</f>
        <v>0</v>
      </c>
      <c r="J3836" s="335" t="s">
        <v>5179</v>
      </c>
      <c r="K3836" s="335" t="s">
        <v>5197</v>
      </c>
      <c r="L3836" s="516">
        <v>5.56</v>
      </c>
      <c r="M3836" s="332">
        <f>ROUND(SUMIF(Anlagenbewegungsdaten_AV!B:B,A3836,Anlagenbewegungsdaten_AV!C:C),3)</f>
        <v>0</v>
      </c>
      <c r="N3836" s="330">
        <f>IF(ISBLANK(L3836),ROUND(SUMIF(Anlagenbewegungsdaten_AV!B:B,A3836,Anlagenbewegungsdaten_AV!D:D),2),ROUND(M3836*L3836%,2))</f>
        <v>0</v>
      </c>
      <c r="O3836" s="330">
        <f>ROUND(N3836-SUMIF(Anlagenbewegungsdaten_AV!B:B,A3836,Anlagenbewegungsdaten_AV!D:D),3)</f>
        <v>0</v>
      </c>
    </row>
    <row r="3837" spans="1:15" ht="15" customHeight="1" x14ac:dyDescent="0.25">
      <c r="A3837" s="263" t="s">
        <v>3993</v>
      </c>
      <c r="B3837" s="173" t="s">
        <v>77</v>
      </c>
      <c r="C3837" s="174" t="s">
        <v>4050</v>
      </c>
      <c r="D3837" s="173" t="s">
        <v>86</v>
      </c>
      <c r="E3837" s="173"/>
      <c r="F3837" s="248">
        <v>4.04</v>
      </c>
      <c r="G3837" s="333">
        <f>ROUND(SUMIF(Anlagenbewegungsdaten!B:B,A3837,Anlagenbewegungsdaten!C:C),3)</f>
        <v>0</v>
      </c>
      <c r="H3837" s="334">
        <f>IF(ISBLANK(F3837),ROUND(SUMIF(Anlagenbewegungsdaten!B:B,A3837,Anlagenbewegungsdaten!D:D),2),ROUND(G3837*F3837%,2))</f>
        <v>0</v>
      </c>
      <c r="I3837" s="334">
        <f>ROUND((H3837-SUMIF(Anlagenbewegungsdaten!$B:$B,A3837,Anlagenbewegungsdaten!D:D)),3)</f>
        <v>0</v>
      </c>
      <c r="J3837" s="335" t="s">
        <v>5179</v>
      </c>
      <c r="K3837" s="335" t="s">
        <v>5197</v>
      </c>
      <c r="L3837" s="516">
        <v>3.23</v>
      </c>
      <c r="M3837" s="332">
        <f>ROUND(SUMIF(Anlagenbewegungsdaten_AV!B:B,A3837,Anlagenbewegungsdaten_AV!C:C),3)</f>
        <v>0</v>
      </c>
      <c r="N3837" s="330">
        <f>IF(ISBLANK(L3837),ROUND(SUMIF(Anlagenbewegungsdaten_AV!B:B,A3837,Anlagenbewegungsdaten_AV!D:D),2),ROUND(M3837*L3837%,2))</f>
        <v>0</v>
      </c>
      <c r="O3837" s="330">
        <f>ROUND(N3837-SUMIF(Anlagenbewegungsdaten_AV!B:B,A3837,Anlagenbewegungsdaten_AV!D:D),3)</f>
        <v>0</v>
      </c>
    </row>
    <row r="3838" spans="1:15" ht="15" customHeight="1" x14ac:dyDescent="0.25">
      <c r="A3838" s="261"/>
      <c r="B3838" s="168"/>
      <c r="C3838" s="167"/>
      <c r="D3838" s="168"/>
      <c r="E3838" s="167"/>
      <c r="F3838" s="251"/>
    </row>
    <row r="3839" spans="1:15" ht="15" customHeight="1" x14ac:dyDescent="0.25">
      <c r="A3839" s="266" t="s">
        <v>4755</v>
      </c>
      <c r="B3839" s="206" t="s">
        <v>77</v>
      </c>
      <c r="C3839" s="207" t="s">
        <v>4052</v>
      </c>
      <c r="D3839" s="206" t="s">
        <v>78</v>
      </c>
      <c r="E3839" s="206"/>
      <c r="F3839" s="254">
        <v>6.84</v>
      </c>
      <c r="G3839" s="333">
        <f>ROUND(SUMIF(Anlagenbewegungsdaten!B:B,A3839,Anlagenbewegungsdaten!C:C),3)</f>
        <v>0</v>
      </c>
      <c r="H3839" s="334">
        <f>IF(ISBLANK(F3839),ROUND(SUMIF(Anlagenbewegungsdaten!B:B,A3839,Anlagenbewegungsdaten!D:D),2),ROUND(G3839*F3839%,2))</f>
        <v>0</v>
      </c>
      <c r="I3839" s="334">
        <f>ROUND((H3839-SUMIF(Anlagenbewegungsdaten!$B:$B,A3839,Anlagenbewegungsdaten!D:D)),3)</f>
        <v>0</v>
      </c>
      <c r="J3839" s="335" t="s">
        <v>5179</v>
      </c>
      <c r="K3839" s="335" t="s">
        <v>5197</v>
      </c>
      <c r="L3839" s="516">
        <v>5.47</v>
      </c>
      <c r="M3839" s="332">
        <f>ROUND(SUMIF(Anlagenbewegungsdaten_AV!B:B,A3839,Anlagenbewegungsdaten_AV!C:C),3)</f>
        <v>0</v>
      </c>
      <c r="N3839" s="330">
        <f>IF(ISBLANK(L3839),ROUND(SUMIF(Anlagenbewegungsdaten_AV!B:B,A3839,Anlagenbewegungsdaten_AV!D:D),2),ROUND(M3839*L3839%,2))</f>
        <v>0</v>
      </c>
      <c r="O3839" s="330">
        <f>ROUND(N3839-SUMIF(Anlagenbewegungsdaten_AV!B:B,A3839,Anlagenbewegungsdaten_AV!D:D),3)</f>
        <v>0</v>
      </c>
    </row>
    <row r="3840" spans="1:15" ht="15" customHeight="1" x14ac:dyDescent="0.25">
      <c r="A3840" s="266" t="s">
        <v>4756</v>
      </c>
      <c r="B3840" s="206" t="s">
        <v>77</v>
      </c>
      <c r="C3840" s="207" t="s">
        <v>4052</v>
      </c>
      <c r="D3840" s="206" t="s">
        <v>82</v>
      </c>
      <c r="E3840" s="206"/>
      <c r="F3840" s="254">
        <v>4.93</v>
      </c>
      <c r="G3840" s="333">
        <f>ROUND(SUMIF(Anlagenbewegungsdaten!B:B,A3840,Anlagenbewegungsdaten!C:C),3)</f>
        <v>0</v>
      </c>
      <c r="H3840" s="334">
        <f>IF(ISBLANK(F3840),ROUND(SUMIF(Anlagenbewegungsdaten!B:B,A3840,Anlagenbewegungsdaten!D:D),2),ROUND(G3840*F3840%,2))</f>
        <v>0</v>
      </c>
      <c r="I3840" s="334">
        <f>ROUND((H3840-SUMIF(Anlagenbewegungsdaten!$B:$B,A3840,Anlagenbewegungsdaten!D:D)),3)</f>
        <v>0</v>
      </c>
      <c r="J3840" s="335" t="s">
        <v>5179</v>
      </c>
      <c r="K3840" s="335" t="s">
        <v>5197</v>
      </c>
      <c r="L3840" s="516">
        <v>3.94</v>
      </c>
      <c r="M3840" s="332">
        <f>ROUND(SUMIF(Anlagenbewegungsdaten_AV!B:B,A3840,Anlagenbewegungsdaten_AV!C:C),3)</f>
        <v>0</v>
      </c>
      <c r="N3840" s="330">
        <f>IF(ISBLANK(L3840),ROUND(SUMIF(Anlagenbewegungsdaten_AV!B:B,A3840,Anlagenbewegungsdaten_AV!D:D),2),ROUND(M3840*L3840%,2))</f>
        <v>0</v>
      </c>
      <c r="O3840" s="330">
        <f>ROUND(N3840-SUMIF(Anlagenbewegungsdaten_AV!B:B,A3840,Anlagenbewegungsdaten_AV!D:D),3)</f>
        <v>0</v>
      </c>
    </row>
    <row r="3841" spans="1:15" ht="15" customHeight="1" x14ac:dyDescent="0.25">
      <c r="A3841" s="266" t="s">
        <v>4757</v>
      </c>
      <c r="B3841" s="206" t="s">
        <v>77</v>
      </c>
      <c r="C3841" s="207" t="s">
        <v>4052</v>
      </c>
      <c r="D3841" s="206" t="s">
        <v>4758</v>
      </c>
      <c r="E3841" s="206"/>
      <c r="F3841" s="254">
        <v>3.98</v>
      </c>
      <c r="G3841" s="333">
        <f>ROUND(SUMIF(Anlagenbewegungsdaten!B:B,A3841,Anlagenbewegungsdaten!C:C),3)</f>
        <v>0</v>
      </c>
      <c r="H3841" s="334">
        <f>IF(ISBLANK(F3841),ROUND(SUMIF(Anlagenbewegungsdaten!B:B,A3841,Anlagenbewegungsdaten!D:D),2),ROUND(G3841*F3841%,2))</f>
        <v>0</v>
      </c>
      <c r="I3841" s="334">
        <f>ROUND((H3841-SUMIF(Anlagenbewegungsdaten!$B:$B,A3841,Anlagenbewegungsdaten!D:D)),3)</f>
        <v>0</v>
      </c>
      <c r="J3841" s="335" t="s">
        <v>5179</v>
      </c>
      <c r="K3841" s="335" t="s">
        <v>5197</v>
      </c>
      <c r="L3841" s="516">
        <v>3.18</v>
      </c>
      <c r="M3841" s="332">
        <f>ROUND(SUMIF(Anlagenbewegungsdaten_AV!B:B,A3841,Anlagenbewegungsdaten_AV!C:C),3)</f>
        <v>0</v>
      </c>
      <c r="N3841" s="330">
        <f>IF(ISBLANK(L3841),ROUND(SUMIF(Anlagenbewegungsdaten_AV!B:B,A3841,Anlagenbewegungsdaten_AV!D:D),2),ROUND(M3841*L3841%,2))</f>
        <v>0</v>
      </c>
      <c r="O3841" s="330">
        <f>ROUND(N3841-SUMIF(Anlagenbewegungsdaten_AV!B:B,A3841,Anlagenbewegungsdaten_AV!D:D),3)</f>
        <v>0</v>
      </c>
    </row>
    <row r="3842" spans="1:15" ht="15" customHeight="1" x14ac:dyDescent="0.25">
      <c r="A3842" s="261"/>
      <c r="B3842" s="168"/>
      <c r="C3842" s="167"/>
      <c r="D3842" s="168"/>
      <c r="E3842" s="167"/>
      <c r="F3842" s="251"/>
    </row>
    <row r="3843" spans="1:15" ht="15" customHeight="1" x14ac:dyDescent="0.25">
      <c r="A3843" s="268" t="s">
        <v>5390</v>
      </c>
      <c r="B3843" s="236" t="s">
        <v>77</v>
      </c>
      <c r="C3843" s="237" t="s">
        <v>5247</v>
      </c>
      <c r="D3843" s="236" t="s">
        <v>78</v>
      </c>
      <c r="E3843" s="236"/>
      <c r="F3843" s="252">
        <v>6.74</v>
      </c>
      <c r="G3843" s="333">
        <f>ROUND(SUMIF(Anlagenbewegungsdaten!B:B,A3843,Anlagenbewegungsdaten!C:C),3)</f>
        <v>0</v>
      </c>
      <c r="H3843" s="334">
        <f>IF(ISBLANK(F3843),ROUND(SUMIF(Anlagenbewegungsdaten!B:B,A3843,Anlagenbewegungsdaten!D:D),2),ROUND(G3843*F3843%,2))</f>
        <v>0</v>
      </c>
      <c r="I3843" s="334">
        <f>ROUND((H3843-SUMIF(Anlagenbewegungsdaten!$B:$B,A3843,Anlagenbewegungsdaten!D:D)),3)</f>
        <v>0</v>
      </c>
      <c r="J3843" s="335" t="s">
        <v>5179</v>
      </c>
      <c r="K3843" s="335" t="s">
        <v>5197</v>
      </c>
      <c r="L3843" s="516">
        <v>5.39</v>
      </c>
      <c r="M3843" s="332">
        <f>ROUND(SUMIF(Anlagenbewegungsdaten_AV!B:B,A3843,Anlagenbewegungsdaten_AV!C:C),3)</f>
        <v>0</v>
      </c>
      <c r="N3843" s="330">
        <f>IF(ISBLANK(L3843),ROUND(SUMIF(Anlagenbewegungsdaten_AV!B:B,A3843,Anlagenbewegungsdaten_AV!D:D),2),ROUND(M3843*L3843%,2))</f>
        <v>0</v>
      </c>
      <c r="O3843" s="330">
        <f>ROUND(N3843-SUMIF(Anlagenbewegungsdaten_AV!B:B,A3843,Anlagenbewegungsdaten_AV!D:D),3)</f>
        <v>0</v>
      </c>
    </row>
    <row r="3844" spans="1:15" ht="15" customHeight="1" x14ac:dyDescent="0.25">
      <c r="A3844" s="268" t="s">
        <v>5391</v>
      </c>
      <c r="B3844" s="236" t="s">
        <v>77</v>
      </c>
      <c r="C3844" s="237" t="s">
        <v>5247</v>
      </c>
      <c r="D3844" s="236" t="s">
        <v>82</v>
      </c>
      <c r="E3844" s="236"/>
      <c r="F3844" s="252">
        <v>4.8600000000000003</v>
      </c>
      <c r="G3844" s="333">
        <f>ROUND(SUMIF(Anlagenbewegungsdaten!B:B,A3844,Anlagenbewegungsdaten!C:C),3)</f>
        <v>0</v>
      </c>
      <c r="H3844" s="334">
        <f>IF(ISBLANK(F3844),ROUND(SUMIF(Anlagenbewegungsdaten!B:B,A3844,Anlagenbewegungsdaten!D:D),2),ROUND(G3844*F3844%,2))</f>
        <v>0</v>
      </c>
      <c r="I3844" s="334">
        <f>ROUND((H3844-SUMIF(Anlagenbewegungsdaten!$B:$B,A3844,Anlagenbewegungsdaten!D:D)),3)</f>
        <v>0</v>
      </c>
      <c r="J3844" s="335" t="s">
        <v>5179</v>
      </c>
      <c r="K3844" s="335" t="s">
        <v>5197</v>
      </c>
      <c r="L3844" s="516">
        <v>3.89</v>
      </c>
      <c r="M3844" s="332">
        <f>ROUND(SUMIF(Anlagenbewegungsdaten_AV!B:B,A3844,Anlagenbewegungsdaten_AV!C:C),3)</f>
        <v>0</v>
      </c>
      <c r="N3844" s="330">
        <f>IF(ISBLANK(L3844),ROUND(SUMIF(Anlagenbewegungsdaten_AV!B:B,A3844,Anlagenbewegungsdaten_AV!D:D),2),ROUND(M3844*L3844%,2))</f>
        <v>0</v>
      </c>
      <c r="O3844" s="330">
        <f>ROUND(N3844-SUMIF(Anlagenbewegungsdaten_AV!B:B,A3844,Anlagenbewegungsdaten_AV!D:D),3)</f>
        <v>0</v>
      </c>
    </row>
    <row r="3845" spans="1:15" ht="15" customHeight="1" x14ac:dyDescent="0.25">
      <c r="A3845" s="268" t="s">
        <v>5392</v>
      </c>
      <c r="B3845" s="236" t="s">
        <v>77</v>
      </c>
      <c r="C3845" s="237" t="s">
        <v>5247</v>
      </c>
      <c r="D3845" s="236" t="s">
        <v>4758</v>
      </c>
      <c r="E3845" s="236"/>
      <c r="F3845" s="252">
        <v>3.92</v>
      </c>
      <c r="G3845" s="333">
        <f>ROUND(SUMIF(Anlagenbewegungsdaten!B:B,A3845,Anlagenbewegungsdaten!C:C),3)</f>
        <v>0</v>
      </c>
      <c r="H3845" s="334">
        <f>IF(ISBLANK(F3845),ROUND(SUMIF(Anlagenbewegungsdaten!B:B,A3845,Anlagenbewegungsdaten!D:D),2),ROUND(G3845*F3845%,2))</f>
        <v>0</v>
      </c>
      <c r="I3845" s="334">
        <f>ROUND((H3845-SUMIF(Anlagenbewegungsdaten!$B:$B,A3845,Anlagenbewegungsdaten!D:D)),3)</f>
        <v>0</v>
      </c>
      <c r="J3845" s="335" t="s">
        <v>5179</v>
      </c>
      <c r="K3845" s="335" t="s">
        <v>5197</v>
      </c>
      <c r="L3845" s="516">
        <v>3.14</v>
      </c>
      <c r="M3845" s="332">
        <f>ROUND(SUMIF(Anlagenbewegungsdaten_AV!B:B,A3845,Anlagenbewegungsdaten_AV!C:C),3)</f>
        <v>0</v>
      </c>
      <c r="N3845" s="330">
        <f>IF(ISBLANK(L3845),ROUND(SUMIF(Anlagenbewegungsdaten_AV!B:B,A3845,Anlagenbewegungsdaten_AV!D:D),2),ROUND(M3845*L3845%,2))</f>
        <v>0</v>
      </c>
      <c r="O3845" s="330">
        <f>ROUND(N3845-SUMIF(Anlagenbewegungsdaten_AV!B:B,A3845,Anlagenbewegungsdaten_AV!D:D),3)</f>
        <v>0</v>
      </c>
    </row>
    <row r="3846" spans="1:15" ht="15" customHeight="1" x14ac:dyDescent="0.25">
      <c r="A3846" s="261"/>
      <c r="B3846" s="168"/>
      <c r="C3846" s="167"/>
      <c r="D3846" s="168"/>
      <c r="E3846" s="167"/>
      <c r="F3846" s="251"/>
    </row>
    <row r="3847" spans="1:15" ht="15" customHeight="1" x14ac:dyDescent="0.25">
      <c r="A3847" s="268" t="s">
        <v>5804</v>
      </c>
      <c r="B3847" s="236" t="s">
        <v>77</v>
      </c>
      <c r="C3847" s="237" t="s">
        <v>5593</v>
      </c>
      <c r="D3847" s="236" t="s">
        <v>78</v>
      </c>
      <c r="E3847" s="236"/>
      <c r="F3847" s="252">
        <v>6.64</v>
      </c>
      <c r="G3847" s="333">
        <f>ROUND(SUMIF(Anlagenbewegungsdaten!B:B,A3847,Anlagenbewegungsdaten!C:C),3)</f>
        <v>0</v>
      </c>
      <c r="H3847" s="334">
        <f>IF(ISBLANK(F3847),ROUND(SUMIF(Anlagenbewegungsdaten!B:B,A3847,Anlagenbewegungsdaten!D:D),2),ROUND(G3847*F3847%,2))</f>
        <v>0</v>
      </c>
      <c r="I3847" s="334">
        <f>ROUND((H3847-SUMIF(Anlagenbewegungsdaten!$B:$B,A3847,Anlagenbewegungsdaten!D:D)),3)</f>
        <v>0</v>
      </c>
      <c r="J3847" s="335" t="s">
        <v>5179</v>
      </c>
      <c r="K3847" s="335" t="s">
        <v>5197</v>
      </c>
      <c r="L3847" s="516">
        <v>5.31</v>
      </c>
      <c r="M3847" s="332">
        <f>ROUND(SUMIF(Anlagenbewegungsdaten_AV!B:B,A3847,Anlagenbewegungsdaten_AV!C:C),3)</f>
        <v>0</v>
      </c>
      <c r="N3847" s="330">
        <f>IF(ISBLANK(L3847),ROUND(SUMIF(Anlagenbewegungsdaten_AV!B:B,A3847,Anlagenbewegungsdaten_AV!D:D),2),ROUND(M3847*L3847%,2))</f>
        <v>0</v>
      </c>
      <c r="O3847" s="330">
        <f>ROUND(N3847-SUMIF(Anlagenbewegungsdaten_AV!B:B,A3847,Anlagenbewegungsdaten_AV!D:D),3)</f>
        <v>0</v>
      </c>
    </row>
    <row r="3848" spans="1:15" ht="15" customHeight="1" x14ac:dyDescent="0.25">
      <c r="A3848" s="268" t="s">
        <v>5805</v>
      </c>
      <c r="B3848" s="236" t="s">
        <v>77</v>
      </c>
      <c r="C3848" s="237" t="s">
        <v>5593</v>
      </c>
      <c r="D3848" s="236" t="s">
        <v>82</v>
      </c>
      <c r="E3848" s="236"/>
      <c r="F3848" s="252">
        <v>4.78</v>
      </c>
      <c r="G3848" s="333">
        <f>ROUND(SUMIF(Anlagenbewegungsdaten!B:B,A3848,Anlagenbewegungsdaten!C:C),3)</f>
        <v>0</v>
      </c>
      <c r="H3848" s="334">
        <f>IF(ISBLANK(F3848),ROUND(SUMIF(Anlagenbewegungsdaten!B:B,A3848,Anlagenbewegungsdaten!D:D),2),ROUND(G3848*F3848%,2))</f>
        <v>0</v>
      </c>
      <c r="I3848" s="334">
        <f>ROUND((H3848-SUMIF(Anlagenbewegungsdaten!$B:$B,A3848,Anlagenbewegungsdaten!D:D)),3)</f>
        <v>0</v>
      </c>
      <c r="J3848" s="335" t="s">
        <v>5179</v>
      </c>
      <c r="K3848" s="335" t="s">
        <v>5197</v>
      </c>
      <c r="L3848" s="516">
        <v>3.82</v>
      </c>
      <c r="M3848" s="332">
        <f>ROUND(SUMIF(Anlagenbewegungsdaten_AV!B:B,A3848,Anlagenbewegungsdaten_AV!C:C),3)</f>
        <v>0</v>
      </c>
      <c r="N3848" s="330">
        <f>IF(ISBLANK(L3848),ROUND(SUMIF(Anlagenbewegungsdaten_AV!B:B,A3848,Anlagenbewegungsdaten_AV!D:D),2),ROUND(M3848*L3848%,2))</f>
        <v>0</v>
      </c>
      <c r="O3848" s="330">
        <f>ROUND(N3848-SUMIF(Anlagenbewegungsdaten_AV!B:B,A3848,Anlagenbewegungsdaten_AV!D:D),3)</f>
        <v>0</v>
      </c>
    </row>
    <row r="3849" spans="1:15" ht="15" customHeight="1" x14ac:dyDescent="0.25">
      <c r="A3849" s="268" t="s">
        <v>5806</v>
      </c>
      <c r="B3849" s="236" t="s">
        <v>77</v>
      </c>
      <c r="C3849" s="237" t="s">
        <v>5593</v>
      </c>
      <c r="D3849" s="236" t="s">
        <v>4758</v>
      </c>
      <c r="E3849" s="236"/>
      <c r="F3849" s="252">
        <v>3.86</v>
      </c>
      <c r="G3849" s="333">
        <f>ROUND(SUMIF(Anlagenbewegungsdaten!B:B,A3849,Anlagenbewegungsdaten!C:C),3)</f>
        <v>0</v>
      </c>
      <c r="H3849" s="334">
        <f>IF(ISBLANK(F3849),ROUND(SUMIF(Anlagenbewegungsdaten!B:B,A3849,Anlagenbewegungsdaten!D:D),2),ROUND(G3849*F3849%,2))</f>
        <v>0</v>
      </c>
      <c r="I3849" s="334">
        <f>ROUND((H3849-SUMIF(Anlagenbewegungsdaten!$B:$B,A3849,Anlagenbewegungsdaten!D:D)),3)</f>
        <v>0</v>
      </c>
      <c r="J3849" s="335" t="s">
        <v>5179</v>
      </c>
      <c r="K3849" s="335" t="s">
        <v>5197</v>
      </c>
      <c r="L3849" s="516">
        <v>3.09</v>
      </c>
      <c r="M3849" s="332">
        <f>ROUND(SUMIF(Anlagenbewegungsdaten_AV!B:B,A3849,Anlagenbewegungsdaten_AV!C:C),3)</f>
        <v>0</v>
      </c>
      <c r="N3849" s="330">
        <f>IF(ISBLANK(L3849),ROUND(SUMIF(Anlagenbewegungsdaten_AV!B:B,A3849,Anlagenbewegungsdaten_AV!D:D),2),ROUND(M3849*L3849%,2))</f>
        <v>0</v>
      </c>
      <c r="O3849" s="330">
        <f>ROUND(N3849-SUMIF(Anlagenbewegungsdaten_AV!B:B,A3849,Anlagenbewegungsdaten_AV!D:D),3)</f>
        <v>0</v>
      </c>
    </row>
    <row r="3850" spans="1:15" ht="15" customHeight="1" x14ac:dyDescent="0.25">
      <c r="A3850" s="269"/>
      <c r="B3850" s="168"/>
      <c r="C3850" s="167"/>
      <c r="D3850" s="168"/>
      <c r="E3850" s="167"/>
      <c r="F3850" s="251"/>
    </row>
    <row r="3851" spans="1:15" ht="15" customHeight="1" x14ac:dyDescent="0.25">
      <c r="A3851" s="260" t="s">
        <v>5807</v>
      </c>
      <c r="B3851" s="245" t="s">
        <v>77</v>
      </c>
      <c r="C3851" s="246" t="s">
        <v>5616</v>
      </c>
      <c r="D3851" s="246" t="s">
        <v>78</v>
      </c>
      <c r="E3851" s="245"/>
      <c r="F3851" s="162">
        <v>6.54</v>
      </c>
      <c r="G3851" s="333">
        <f>ROUND(SUMIF(Anlagenbewegungsdaten!B:B,A3851,Anlagenbewegungsdaten!C:C),3)</f>
        <v>0</v>
      </c>
      <c r="H3851" s="334">
        <f>IF(ISBLANK(F3851),ROUND(SUMIF(Anlagenbewegungsdaten!B:B,A3851,Anlagenbewegungsdaten!D:D),2),ROUND(G3851*F3851%,2))</f>
        <v>0</v>
      </c>
      <c r="I3851" s="334">
        <f>ROUND((H3851-SUMIF(Anlagenbewegungsdaten!$B:$B,A3851,Anlagenbewegungsdaten!D:D)),3)</f>
        <v>0</v>
      </c>
      <c r="J3851" s="335" t="s">
        <v>5179</v>
      </c>
      <c r="K3851" s="335" t="s">
        <v>5197</v>
      </c>
      <c r="L3851" s="516">
        <v>5.39</v>
      </c>
      <c r="M3851" s="332">
        <f>ROUND(SUMIF(Anlagenbewegungsdaten_AV!B:B,A3851,Anlagenbewegungsdaten_AV!C:C),3)</f>
        <v>0</v>
      </c>
      <c r="N3851" s="330">
        <f>IF(ISBLANK(L3851),ROUND(SUMIF(Anlagenbewegungsdaten_AV!B:B,A3851,Anlagenbewegungsdaten_AV!D:D),2),ROUND(M3851*L3851%,2))</f>
        <v>0</v>
      </c>
      <c r="O3851" s="330">
        <f>ROUND(N3851-SUMIF(Anlagenbewegungsdaten_AV!B:B,A3851,Anlagenbewegungsdaten_AV!D:D),3)</f>
        <v>0</v>
      </c>
    </row>
    <row r="3852" spans="1:15" ht="15" customHeight="1" x14ac:dyDescent="0.25">
      <c r="A3852" s="260" t="s">
        <v>5808</v>
      </c>
      <c r="B3852" s="245" t="s">
        <v>77</v>
      </c>
      <c r="C3852" s="246" t="s">
        <v>5616</v>
      </c>
      <c r="D3852" s="246" t="s">
        <v>82</v>
      </c>
      <c r="E3852" s="245"/>
      <c r="F3852" s="162">
        <v>4.0999999999999996</v>
      </c>
      <c r="G3852" s="333">
        <f>ROUND(SUMIF(Anlagenbewegungsdaten!B:B,A3852,Anlagenbewegungsdaten!C:C),3)</f>
        <v>0</v>
      </c>
      <c r="H3852" s="334">
        <f>IF(ISBLANK(F3852),ROUND(SUMIF(Anlagenbewegungsdaten!B:B,A3852,Anlagenbewegungsdaten!D:D),2),ROUND(G3852*F3852%,2))</f>
        <v>0</v>
      </c>
      <c r="I3852" s="334">
        <f>ROUND((H3852-SUMIF(Anlagenbewegungsdaten!$B:$B,A3852,Anlagenbewegungsdaten!D:D)),3)</f>
        <v>0</v>
      </c>
      <c r="J3852" s="335" t="s">
        <v>5179</v>
      </c>
      <c r="K3852" s="335" t="s">
        <v>5197</v>
      </c>
      <c r="L3852" s="516">
        <v>3.44</v>
      </c>
      <c r="M3852" s="332">
        <f>ROUND(SUMIF(Anlagenbewegungsdaten_AV!B:B,A3852,Anlagenbewegungsdaten_AV!C:C),3)</f>
        <v>0</v>
      </c>
      <c r="N3852" s="330">
        <f>IF(ISBLANK(L3852),ROUND(SUMIF(Anlagenbewegungsdaten_AV!B:B,A3852,Anlagenbewegungsdaten_AV!D:D),2),ROUND(M3852*L3852%,2))</f>
        <v>0</v>
      </c>
      <c r="O3852" s="330">
        <f>ROUND(N3852-SUMIF(Anlagenbewegungsdaten_AV!B:B,A3852,Anlagenbewegungsdaten_AV!D:D),3)</f>
        <v>0</v>
      </c>
    </row>
    <row r="3853" spans="1:15" ht="15" customHeight="1" x14ac:dyDescent="0.25">
      <c r="A3853" s="260" t="s">
        <v>5809</v>
      </c>
      <c r="B3853" s="245" t="s">
        <v>77</v>
      </c>
      <c r="C3853" s="246" t="s">
        <v>5616</v>
      </c>
      <c r="D3853" s="246" t="s">
        <v>86</v>
      </c>
      <c r="E3853" s="245"/>
      <c r="F3853" s="162">
        <v>3.6</v>
      </c>
      <c r="G3853" s="333">
        <f>ROUND(SUMIF(Anlagenbewegungsdaten!B:B,A3853,Anlagenbewegungsdaten!C:C),3)</f>
        <v>0</v>
      </c>
      <c r="H3853" s="334">
        <f>IF(ISBLANK(F3853),ROUND(SUMIF(Anlagenbewegungsdaten!B:B,A3853,Anlagenbewegungsdaten!D:D),2),ROUND(G3853*F3853%,2))</f>
        <v>0</v>
      </c>
      <c r="I3853" s="334">
        <f>ROUND((H3853-SUMIF(Anlagenbewegungsdaten!$B:$B,A3853,Anlagenbewegungsdaten!D:D)),3)</f>
        <v>0</v>
      </c>
      <c r="J3853" s="335" t="s">
        <v>5179</v>
      </c>
      <c r="K3853" s="335" t="s">
        <v>5197</v>
      </c>
      <c r="L3853" s="516">
        <v>3.04</v>
      </c>
      <c r="M3853" s="332">
        <f>ROUND(SUMIF(Anlagenbewegungsdaten_AV!B:B,A3853,Anlagenbewegungsdaten_AV!C:C),3)</f>
        <v>0</v>
      </c>
      <c r="N3853" s="330">
        <f>IF(ISBLANK(L3853),ROUND(SUMIF(Anlagenbewegungsdaten_AV!B:B,A3853,Anlagenbewegungsdaten_AV!D:D),2),ROUND(M3853*L3853%,2))</f>
        <v>0</v>
      </c>
      <c r="O3853" s="330">
        <f>ROUND(N3853-SUMIF(Anlagenbewegungsdaten_AV!B:B,A3853,Anlagenbewegungsdaten_AV!D:D),3)</f>
        <v>0</v>
      </c>
    </row>
    <row r="3854" spans="1:15" ht="15" customHeight="1" x14ac:dyDescent="0.25">
      <c r="A3854" s="261"/>
      <c r="B3854" s="168"/>
      <c r="C3854" s="175"/>
      <c r="D3854" s="175"/>
      <c r="E3854" s="168"/>
      <c r="F3854" s="250"/>
    </row>
    <row r="3855" spans="1:15" ht="15" customHeight="1" x14ac:dyDescent="0.25">
      <c r="A3855" s="260" t="s">
        <v>6235</v>
      </c>
      <c r="B3855" s="245" t="s">
        <v>77</v>
      </c>
      <c r="C3855" s="246" t="s">
        <v>6210</v>
      </c>
      <c r="D3855" s="246" t="s">
        <v>78</v>
      </c>
      <c r="E3855" s="245"/>
      <c r="F3855" s="162">
        <v>6.54</v>
      </c>
      <c r="G3855" s="333">
        <f>ROUND(SUMIF(Anlagenbewegungsdaten!B:B,A3855,Anlagenbewegungsdaten!C:C),3)</f>
        <v>0</v>
      </c>
      <c r="H3855" s="334">
        <f>IF(ISBLANK(F3855),ROUND(SUMIF(Anlagenbewegungsdaten!B:B,A3855,Anlagenbewegungsdaten!D:D),2),ROUND(G3855*F3855%,2))</f>
        <v>0</v>
      </c>
      <c r="I3855" s="334">
        <f>ROUND((H3855-SUMIF(Anlagenbewegungsdaten!$B:$B,A3855,Anlagenbewegungsdaten!D:D)),3)</f>
        <v>0</v>
      </c>
      <c r="J3855" s="335" t="s">
        <v>5179</v>
      </c>
      <c r="K3855" s="335" t="s">
        <v>5197</v>
      </c>
      <c r="L3855" s="516">
        <v>5.39</v>
      </c>
      <c r="M3855" s="332">
        <f>ROUND(SUMIF(Anlagenbewegungsdaten_AV!B:B,A3855,Anlagenbewegungsdaten_AV!C:C),3)</f>
        <v>0</v>
      </c>
      <c r="N3855" s="330">
        <f>IF(ISBLANK(L3855),ROUND(SUMIF(Anlagenbewegungsdaten_AV!B:B,A3855,Anlagenbewegungsdaten_AV!D:D),2),ROUND(M3855*L3855%,2))</f>
        <v>0</v>
      </c>
      <c r="O3855" s="330">
        <f>ROUND(N3855-SUMIF(Anlagenbewegungsdaten_AV!B:B,A3855,Anlagenbewegungsdaten_AV!D:D),3)</f>
        <v>0</v>
      </c>
    </row>
    <row r="3856" spans="1:15" ht="15" customHeight="1" x14ac:dyDescent="0.25">
      <c r="A3856" s="260" t="s">
        <v>6236</v>
      </c>
      <c r="B3856" s="245" t="s">
        <v>77</v>
      </c>
      <c r="C3856" s="246" t="s">
        <v>6210</v>
      </c>
      <c r="D3856" s="246" t="s">
        <v>82</v>
      </c>
      <c r="E3856" s="245"/>
      <c r="F3856" s="162">
        <v>4.0999999999999996</v>
      </c>
      <c r="G3856" s="333">
        <f>ROUND(SUMIF(Anlagenbewegungsdaten!B:B,A3856,Anlagenbewegungsdaten!C:C),3)</f>
        <v>0</v>
      </c>
      <c r="H3856" s="334">
        <f>IF(ISBLANK(F3856),ROUND(SUMIF(Anlagenbewegungsdaten!B:B,A3856,Anlagenbewegungsdaten!D:D),2),ROUND(G3856*F3856%,2))</f>
        <v>0</v>
      </c>
      <c r="I3856" s="334">
        <f>ROUND((H3856-SUMIF(Anlagenbewegungsdaten!$B:$B,A3856,Anlagenbewegungsdaten!D:D)),3)</f>
        <v>0</v>
      </c>
      <c r="J3856" s="335" t="s">
        <v>5179</v>
      </c>
      <c r="K3856" s="335" t="s">
        <v>5197</v>
      </c>
      <c r="L3856" s="516">
        <v>3.44</v>
      </c>
      <c r="M3856" s="332">
        <f>ROUND(SUMIF(Anlagenbewegungsdaten_AV!B:B,A3856,Anlagenbewegungsdaten_AV!C:C),3)</f>
        <v>0</v>
      </c>
      <c r="N3856" s="330">
        <f>IF(ISBLANK(L3856),ROUND(SUMIF(Anlagenbewegungsdaten_AV!B:B,A3856,Anlagenbewegungsdaten_AV!D:D),2),ROUND(M3856*L3856%,2))</f>
        <v>0</v>
      </c>
      <c r="O3856" s="330">
        <f>ROUND(N3856-SUMIF(Anlagenbewegungsdaten_AV!B:B,A3856,Anlagenbewegungsdaten_AV!D:D),3)</f>
        <v>0</v>
      </c>
    </row>
    <row r="3857" spans="1:15" ht="15" customHeight="1" x14ac:dyDescent="0.25">
      <c r="A3857" s="260" t="s">
        <v>6237</v>
      </c>
      <c r="B3857" s="245" t="s">
        <v>77</v>
      </c>
      <c r="C3857" s="246" t="s">
        <v>6210</v>
      </c>
      <c r="D3857" s="246" t="s">
        <v>86</v>
      </c>
      <c r="E3857" s="245"/>
      <c r="F3857" s="162">
        <v>3.6</v>
      </c>
      <c r="G3857" s="333">
        <f>ROUND(SUMIF(Anlagenbewegungsdaten!B:B,A3857,Anlagenbewegungsdaten!C:C),3)</f>
        <v>0</v>
      </c>
      <c r="H3857" s="334">
        <f>IF(ISBLANK(F3857),ROUND(SUMIF(Anlagenbewegungsdaten!B:B,A3857,Anlagenbewegungsdaten!D:D),2),ROUND(G3857*F3857%,2))</f>
        <v>0</v>
      </c>
      <c r="I3857" s="334">
        <f>ROUND((H3857-SUMIF(Anlagenbewegungsdaten!$B:$B,A3857,Anlagenbewegungsdaten!D:D)),3)</f>
        <v>0</v>
      </c>
      <c r="J3857" s="335" t="s">
        <v>5179</v>
      </c>
      <c r="K3857" s="335" t="s">
        <v>5197</v>
      </c>
      <c r="L3857" s="516">
        <v>3.04</v>
      </c>
      <c r="M3857" s="332">
        <f>ROUND(SUMIF(Anlagenbewegungsdaten_AV!B:B,A3857,Anlagenbewegungsdaten_AV!C:C),3)</f>
        <v>0</v>
      </c>
      <c r="N3857" s="330">
        <f>IF(ISBLANK(L3857),ROUND(SUMIF(Anlagenbewegungsdaten_AV!B:B,A3857,Anlagenbewegungsdaten_AV!D:D),2),ROUND(M3857*L3857%,2))</f>
        <v>0</v>
      </c>
      <c r="O3857" s="330">
        <f>ROUND(N3857-SUMIF(Anlagenbewegungsdaten_AV!B:B,A3857,Anlagenbewegungsdaten_AV!D:D),3)</f>
        <v>0</v>
      </c>
    </row>
    <row r="3858" spans="1:15" ht="15" customHeight="1" x14ac:dyDescent="0.25">
      <c r="A3858" s="170"/>
      <c r="B3858" s="256"/>
      <c r="C3858" s="257"/>
      <c r="D3858" s="258"/>
      <c r="E3858" s="258"/>
      <c r="F3858" s="259"/>
    </row>
    <row r="3859" spans="1:15" ht="23.25" customHeight="1" x14ac:dyDescent="0.35">
      <c r="A3859" s="185" t="s">
        <v>2109</v>
      </c>
      <c r="B3859" s="180"/>
      <c r="C3859" s="180"/>
      <c r="D3859" s="180"/>
      <c r="E3859" s="181"/>
      <c r="F3859" s="187"/>
    </row>
    <row r="3860" spans="1:15" ht="15" customHeight="1" x14ac:dyDescent="0.25">
      <c r="A3860" s="262" t="s">
        <v>1044</v>
      </c>
      <c r="B3860" s="167" t="s">
        <v>2109</v>
      </c>
      <c r="C3860" s="167" t="s">
        <v>4039</v>
      </c>
      <c r="D3860" s="167" t="s">
        <v>1045</v>
      </c>
      <c r="E3860" s="167"/>
      <c r="F3860" s="251">
        <v>8.9499999999999993</v>
      </c>
      <c r="G3860" s="333">
        <f>ROUND(SUMIF(Anlagenbewegungsdaten!B:B,A3860,Anlagenbewegungsdaten!C:C),3)</f>
        <v>0</v>
      </c>
      <c r="H3860" s="334">
        <f>IF(ISBLANK(F3860),ROUND(SUMIF(Anlagenbewegungsdaten!B:B,A3860,Anlagenbewegungsdaten!D:D),2),ROUND(G3860*F3860%,2))</f>
        <v>0</v>
      </c>
      <c r="I3860" s="334">
        <f>ROUND((H3860-SUMIF(Anlagenbewegungsdaten!$B:$B,A3860,Anlagenbewegungsdaten!D:D)),3)</f>
        <v>0</v>
      </c>
      <c r="J3860" s="335" t="s">
        <v>5179</v>
      </c>
      <c r="K3860" s="335" t="s">
        <v>5198</v>
      </c>
      <c r="L3860" s="516">
        <v>7.16</v>
      </c>
      <c r="M3860" s="332">
        <f>ROUND(SUMIF(Anlagenbewegungsdaten_AV!B:B,A3860,Anlagenbewegungsdaten_AV!C:C),3)</f>
        <v>0</v>
      </c>
      <c r="N3860" s="330">
        <f>IF(ISBLANK(L3860),ROUND(SUMIF(Anlagenbewegungsdaten_AV!B:B,A3860,Anlagenbewegungsdaten_AV!D:D),2),ROUND(M3860*L3860%,2))</f>
        <v>0</v>
      </c>
      <c r="O3860" s="330">
        <f>ROUND(N3860-SUMIF(Anlagenbewegungsdaten_AV!B:B,A3860,Anlagenbewegungsdaten_AV!D:D),3)</f>
        <v>0</v>
      </c>
    </row>
    <row r="3861" spans="1:15" ht="15" customHeight="1" x14ac:dyDescent="0.25">
      <c r="A3861" s="262" t="s">
        <v>1046</v>
      </c>
      <c r="B3861" s="167" t="s">
        <v>2109</v>
      </c>
      <c r="C3861" s="167" t="s">
        <v>4039</v>
      </c>
      <c r="D3861" s="167" t="s">
        <v>1047</v>
      </c>
      <c r="E3861" s="167"/>
      <c r="F3861" s="251">
        <v>7.16</v>
      </c>
      <c r="G3861" s="333">
        <f>ROUND(SUMIF(Anlagenbewegungsdaten!B:B,A3861,Anlagenbewegungsdaten!C:C),3)</f>
        <v>0</v>
      </c>
      <c r="H3861" s="334">
        <f>IF(ISBLANK(F3861),ROUND(SUMIF(Anlagenbewegungsdaten!B:B,A3861,Anlagenbewegungsdaten!D:D),2),ROUND(G3861*F3861%,2))</f>
        <v>0</v>
      </c>
      <c r="I3861" s="334">
        <f>ROUND((H3861-SUMIF(Anlagenbewegungsdaten!$B:$B,A3861,Anlagenbewegungsdaten!D:D)),3)</f>
        <v>0</v>
      </c>
      <c r="J3861" s="335" t="s">
        <v>5179</v>
      </c>
      <c r="K3861" s="335" t="s">
        <v>5198</v>
      </c>
      <c r="L3861" s="516">
        <v>5.73</v>
      </c>
      <c r="M3861" s="332">
        <f>ROUND(SUMIF(Anlagenbewegungsdaten_AV!B:B,A3861,Anlagenbewegungsdaten_AV!C:C),3)</f>
        <v>0</v>
      </c>
      <c r="N3861" s="330">
        <f>IF(ISBLANK(L3861),ROUND(SUMIF(Anlagenbewegungsdaten_AV!B:B,A3861,Anlagenbewegungsdaten_AV!D:D),2),ROUND(M3861*L3861%,2))</f>
        <v>0</v>
      </c>
      <c r="O3861" s="330">
        <f>ROUND(N3861-SUMIF(Anlagenbewegungsdaten_AV!B:B,A3861,Anlagenbewegungsdaten_AV!D:D),3)</f>
        <v>0</v>
      </c>
    </row>
    <row r="3862" spans="1:15" ht="15" customHeight="1" x14ac:dyDescent="0.25">
      <c r="A3862" s="262"/>
      <c r="B3862" s="167"/>
      <c r="C3862" s="167"/>
      <c r="D3862" s="167"/>
      <c r="E3862" s="167"/>
      <c r="F3862" s="251"/>
    </row>
    <row r="3863" spans="1:15" ht="15" customHeight="1" x14ac:dyDescent="0.25">
      <c r="A3863" s="262" t="s">
        <v>1048</v>
      </c>
      <c r="B3863" s="167" t="s">
        <v>2109</v>
      </c>
      <c r="C3863" s="167" t="s">
        <v>4040</v>
      </c>
      <c r="D3863" s="167" t="s">
        <v>1045</v>
      </c>
      <c r="E3863" s="167"/>
      <c r="F3863" s="251">
        <v>8.9499999999999993</v>
      </c>
      <c r="G3863" s="333">
        <f>ROUND(SUMIF(Anlagenbewegungsdaten!B:B,A3863,Anlagenbewegungsdaten!C:C),3)</f>
        <v>0</v>
      </c>
      <c r="H3863" s="334">
        <f>IF(ISBLANK(F3863),ROUND(SUMIF(Anlagenbewegungsdaten!B:B,A3863,Anlagenbewegungsdaten!D:D),2),ROUND(G3863*F3863%,2))</f>
        <v>0</v>
      </c>
      <c r="I3863" s="334">
        <f>ROUND((H3863-SUMIF(Anlagenbewegungsdaten!$B:$B,A3863,Anlagenbewegungsdaten!D:D)),3)</f>
        <v>0</v>
      </c>
      <c r="J3863" s="335" t="s">
        <v>5179</v>
      </c>
      <c r="K3863" s="335" t="s">
        <v>5198</v>
      </c>
      <c r="L3863" s="516">
        <v>7.16</v>
      </c>
      <c r="M3863" s="332">
        <f>ROUND(SUMIF(Anlagenbewegungsdaten_AV!B:B,A3863,Anlagenbewegungsdaten_AV!C:C),3)</f>
        <v>0</v>
      </c>
      <c r="N3863" s="330">
        <f>IF(ISBLANK(L3863),ROUND(SUMIF(Anlagenbewegungsdaten_AV!B:B,A3863,Anlagenbewegungsdaten_AV!D:D),2),ROUND(M3863*L3863%,2))</f>
        <v>0</v>
      </c>
      <c r="O3863" s="330">
        <f>ROUND(N3863-SUMIF(Anlagenbewegungsdaten_AV!B:B,A3863,Anlagenbewegungsdaten_AV!D:D),3)</f>
        <v>0</v>
      </c>
    </row>
    <row r="3864" spans="1:15" ht="15" customHeight="1" x14ac:dyDescent="0.25">
      <c r="A3864" s="262" t="s">
        <v>1049</v>
      </c>
      <c r="B3864" s="167" t="s">
        <v>2109</v>
      </c>
      <c r="C3864" s="167" t="s">
        <v>4040</v>
      </c>
      <c r="D3864" s="167" t="s">
        <v>1047</v>
      </c>
      <c r="E3864" s="167"/>
      <c r="F3864" s="251">
        <v>7.16</v>
      </c>
      <c r="G3864" s="333">
        <f>ROUND(SUMIF(Anlagenbewegungsdaten!B:B,A3864,Anlagenbewegungsdaten!C:C),3)</f>
        <v>0</v>
      </c>
      <c r="H3864" s="334">
        <f>IF(ISBLANK(F3864),ROUND(SUMIF(Anlagenbewegungsdaten!B:B,A3864,Anlagenbewegungsdaten!D:D),2),ROUND(G3864*F3864%,2))</f>
        <v>0</v>
      </c>
      <c r="I3864" s="334">
        <f>ROUND((H3864-SUMIF(Anlagenbewegungsdaten!$B:$B,A3864,Anlagenbewegungsdaten!D:D)),3)</f>
        <v>0</v>
      </c>
      <c r="J3864" s="335" t="s">
        <v>5179</v>
      </c>
      <c r="K3864" s="335" t="s">
        <v>5198</v>
      </c>
      <c r="L3864" s="516">
        <v>5.73</v>
      </c>
      <c r="M3864" s="332">
        <f>ROUND(SUMIF(Anlagenbewegungsdaten_AV!B:B,A3864,Anlagenbewegungsdaten_AV!C:C),3)</f>
        <v>0</v>
      </c>
      <c r="N3864" s="330">
        <f>IF(ISBLANK(L3864),ROUND(SUMIF(Anlagenbewegungsdaten_AV!B:B,A3864,Anlagenbewegungsdaten_AV!D:D),2),ROUND(M3864*L3864%,2))</f>
        <v>0</v>
      </c>
      <c r="O3864" s="330">
        <f>ROUND(N3864-SUMIF(Anlagenbewegungsdaten_AV!B:B,A3864,Anlagenbewegungsdaten_AV!D:D),3)</f>
        <v>0</v>
      </c>
    </row>
    <row r="3865" spans="1:15" ht="15" customHeight="1" x14ac:dyDescent="0.25">
      <c r="A3865" s="262"/>
      <c r="B3865" s="167"/>
      <c r="C3865" s="167"/>
      <c r="D3865" s="167"/>
      <c r="E3865" s="167"/>
      <c r="F3865" s="251"/>
    </row>
    <row r="3866" spans="1:15" ht="15" customHeight="1" x14ac:dyDescent="0.25">
      <c r="A3866" s="262" t="s">
        <v>1050</v>
      </c>
      <c r="B3866" s="167" t="s">
        <v>2109</v>
      </c>
      <c r="C3866" s="167" t="s">
        <v>4041</v>
      </c>
      <c r="D3866" s="167" t="s">
        <v>1045</v>
      </c>
      <c r="E3866" s="167"/>
      <c r="F3866" s="251">
        <v>8.9499999999999993</v>
      </c>
      <c r="G3866" s="333">
        <f>ROUND(SUMIF(Anlagenbewegungsdaten!B:B,A3866,Anlagenbewegungsdaten!C:C),3)</f>
        <v>0</v>
      </c>
      <c r="H3866" s="334">
        <f>IF(ISBLANK(F3866),ROUND(SUMIF(Anlagenbewegungsdaten!B:B,A3866,Anlagenbewegungsdaten!D:D),2),ROUND(G3866*F3866%,2))</f>
        <v>0</v>
      </c>
      <c r="I3866" s="334">
        <f>ROUND((H3866-SUMIF(Anlagenbewegungsdaten!$B:$B,A3866,Anlagenbewegungsdaten!D:D)),3)</f>
        <v>0</v>
      </c>
      <c r="J3866" s="335" t="s">
        <v>5179</v>
      </c>
      <c r="K3866" s="335" t="s">
        <v>5198</v>
      </c>
      <c r="L3866" s="516">
        <v>7.16</v>
      </c>
      <c r="M3866" s="332">
        <f>ROUND(SUMIF(Anlagenbewegungsdaten_AV!B:B,A3866,Anlagenbewegungsdaten_AV!C:C),3)</f>
        <v>0</v>
      </c>
      <c r="N3866" s="330">
        <f>IF(ISBLANK(L3866),ROUND(SUMIF(Anlagenbewegungsdaten_AV!B:B,A3866,Anlagenbewegungsdaten_AV!D:D),2),ROUND(M3866*L3866%,2))</f>
        <v>0</v>
      </c>
      <c r="O3866" s="330">
        <f>ROUND(N3866-SUMIF(Anlagenbewegungsdaten_AV!B:B,A3866,Anlagenbewegungsdaten_AV!D:D),3)</f>
        <v>0</v>
      </c>
    </row>
    <row r="3867" spans="1:15" ht="15" customHeight="1" x14ac:dyDescent="0.25">
      <c r="A3867" s="262" t="s">
        <v>1051</v>
      </c>
      <c r="B3867" s="167" t="s">
        <v>2109</v>
      </c>
      <c r="C3867" s="167" t="s">
        <v>4041</v>
      </c>
      <c r="D3867" s="167" t="s">
        <v>1047</v>
      </c>
      <c r="E3867" s="167"/>
      <c r="F3867" s="251">
        <v>7.16</v>
      </c>
      <c r="G3867" s="333">
        <f>ROUND(SUMIF(Anlagenbewegungsdaten!B:B,A3867,Anlagenbewegungsdaten!C:C),3)</f>
        <v>0</v>
      </c>
      <c r="H3867" s="334">
        <f>IF(ISBLANK(F3867),ROUND(SUMIF(Anlagenbewegungsdaten!B:B,A3867,Anlagenbewegungsdaten!D:D),2),ROUND(G3867*F3867%,2))</f>
        <v>0</v>
      </c>
      <c r="I3867" s="334">
        <f>ROUND((H3867-SUMIF(Anlagenbewegungsdaten!$B:$B,A3867,Anlagenbewegungsdaten!D:D)),3)</f>
        <v>0</v>
      </c>
      <c r="J3867" s="335" t="s">
        <v>5179</v>
      </c>
      <c r="K3867" s="335" t="s">
        <v>5198</v>
      </c>
      <c r="L3867" s="516">
        <v>5.73</v>
      </c>
      <c r="M3867" s="332">
        <f>ROUND(SUMIF(Anlagenbewegungsdaten_AV!B:B,A3867,Anlagenbewegungsdaten_AV!C:C),3)</f>
        <v>0</v>
      </c>
      <c r="N3867" s="330">
        <f>IF(ISBLANK(L3867),ROUND(SUMIF(Anlagenbewegungsdaten_AV!B:B,A3867,Anlagenbewegungsdaten_AV!D:D),2),ROUND(M3867*L3867%,2))</f>
        <v>0</v>
      </c>
      <c r="O3867" s="330">
        <f>ROUND(N3867-SUMIF(Anlagenbewegungsdaten_AV!B:B,A3867,Anlagenbewegungsdaten_AV!D:D),3)</f>
        <v>0</v>
      </c>
    </row>
    <row r="3868" spans="1:15" ht="15" customHeight="1" x14ac:dyDescent="0.25">
      <c r="A3868" s="262"/>
      <c r="B3868" s="167"/>
      <c r="C3868" s="167"/>
      <c r="D3868" s="167"/>
      <c r="E3868" s="167"/>
      <c r="F3868" s="251"/>
    </row>
    <row r="3869" spans="1:15" ht="15" customHeight="1" x14ac:dyDescent="0.25">
      <c r="A3869" s="262" t="s">
        <v>1052</v>
      </c>
      <c r="B3869" s="167" t="s">
        <v>2109</v>
      </c>
      <c r="C3869" s="167" t="s">
        <v>4042</v>
      </c>
      <c r="D3869" s="167" t="s">
        <v>1045</v>
      </c>
      <c r="E3869" s="167"/>
      <c r="F3869" s="251">
        <v>8.9499999999999993</v>
      </c>
      <c r="G3869" s="333">
        <f>ROUND(SUMIF(Anlagenbewegungsdaten!B:B,A3869,Anlagenbewegungsdaten!C:C),3)</f>
        <v>0</v>
      </c>
      <c r="H3869" s="334">
        <f>IF(ISBLANK(F3869),ROUND(SUMIF(Anlagenbewegungsdaten!B:B,A3869,Anlagenbewegungsdaten!D:D),2),ROUND(G3869*F3869%,2))</f>
        <v>0</v>
      </c>
      <c r="I3869" s="334">
        <f>ROUND((H3869-SUMIF(Anlagenbewegungsdaten!$B:$B,A3869,Anlagenbewegungsdaten!D:D)),3)</f>
        <v>0</v>
      </c>
      <c r="J3869" s="335" t="s">
        <v>5179</v>
      </c>
      <c r="K3869" s="335" t="s">
        <v>5198</v>
      </c>
      <c r="L3869" s="516">
        <v>7.16</v>
      </c>
      <c r="M3869" s="332">
        <f>ROUND(SUMIF(Anlagenbewegungsdaten_AV!B:B,A3869,Anlagenbewegungsdaten_AV!C:C),3)</f>
        <v>0</v>
      </c>
      <c r="N3869" s="330">
        <f>IF(ISBLANK(L3869),ROUND(SUMIF(Anlagenbewegungsdaten_AV!B:B,A3869,Anlagenbewegungsdaten_AV!D:D),2),ROUND(M3869*L3869%,2))</f>
        <v>0</v>
      </c>
      <c r="O3869" s="330">
        <f>ROUND(N3869-SUMIF(Anlagenbewegungsdaten_AV!B:B,A3869,Anlagenbewegungsdaten_AV!D:D),3)</f>
        <v>0</v>
      </c>
    </row>
    <row r="3870" spans="1:15" ht="15" customHeight="1" x14ac:dyDescent="0.25">
      <c r="A3870" s="262" t="s">
        <v>1053</v>
      </c>
      <c r="B3870" s="167" t="s">
        <v>2109</v>
      </c>
      <c r="C3870" s="167" t="s">
        <v>4042</v>
      </c>
      <c r="D3870" s="167" t="s">
        <v>1047</v>
      </c>
      <c r="E3870" s="167"/>
      <c r="F3870" s="251">
        <v>7.16</v>
      </c>
      <c r="G3870" s="333">
        <f>ROUND(SUMIF(Anlagenbewegungsdaten!B:B,A3870,Anlagenbewegungsdaten!C:C),3)</f>
        <v>0</v>
      </c>
      <c r="H3870" s="334">
        <f>IF(ISBLANK(F3870),ROUND(SUMIF(Anlagenbewegungsdaten!B:B,A3870,Anlagenbewegungsdaten!D:D),2),ROUND(G3870*F3870%,2))</f>
        <v>0</v>
      </c>
      <c r="I3870" s="334">
        <f>ROUND((H3870-SUMIF(Anlagenbewegungsdaten!$B:$B,A3870,Anlagenbewegungsdaten!D:D)),3)</f>
        <v>0</v>
      </c>
      <c r="J3870" s="335" t="s">
        <v>5179</v>
      </c>
      <c r="K3870" s="335" t="s">
        <v>5198</v>
      </c>
      <c r="L3870" s="516">
        <v>5.73</v>
      </c>
      <c r="M3870" s="332">
        <f>ROUND(SUMIF(Anlagenbewegungsdaten_AV!B:B,A3870,Anlagenbewegungsdaten_AV!C:C),3)</f>
        <v>0</v>
      </c>
      <c r="N3870" s="330">
        <f>IF(ISBLANK(L3870),ROUND(SUMIF(Anlagenbewegungsdaten_AV!B:B,A3870,Anlagenbewegungsdaten_AV!D:D),2),ROUND(M3870*L3870%,2))</f>
        <v>0</v>
      </c>
      <c r="O3870" s="330">
        <f>ROUND(N3870-SUMIF(Anlagenbewegungsdaten_AV!B:B,A3870,Anlagenbewegungsdaten_AV!D:D),3)</f>
        <v>0</v>
      </c>
    </row>
    <row r="3871" spans="1:15" ht="15" customHeight="1" x14ac:dyDescent="0.25">
      <c r="A3871" s="262"/>
      <c r="B3871" s="167"/>
      <c r="C3871" s="167"/>
      <c r="D3871" s="167"/>
      <c r="E3871" s="167"/>
      <c r="F3871" s="251"/>
    </row>
    <row r="3872" spans="1:15" ht="15" customHeight="1" x14ac:dyDescent="0.25">
      <c r="A3872" s="270" t="s">
        <v>1054</v>
      </c>
      <c r="B3872" s="177" t="s">
        <v>2109</v>
      </c>
      <c r="C3872" s="178" t="s">
        <v>4043</v>
      </c>
      <c r="D3872" s="177" t="s">
        <v>1055</v>
      </c>
      <c r="E3872" s="177"/>
      <c r="F3872" s="253">
        <v>19</v>
      </c>
      <c r="G3872" s="333">
        <f>ROUND(SUMIF(Anlagenbewegungsdaten!B:B,A3872,Anlagenbewegungsdaten!C:C),3)</f>
        <v>0</v>
      </c>
      <c r="H3872" s="334">
        <f>IF(ISBLANK(F3872),ROUND(SUMIF(Anlagenbewegungsdaten!B:B,A3872,Anlagenbewegungsdaten!D:D),2),ROUND(G3872*F3872%,2))</f>
        <v>0</v>
      </c>
      <c r="I3872" s="334">
        <f>ROUND((H3872-SUMIF(Anlagenbewegungsdaten!$B:$B,A3872,Anlagenbewegungsdaten!D:D)),3)</f>
        <v>0</v>
      </c>
      <c r="J3872" s="335" t="s">
        <v>5179</v>
      </c>
      <c r="K3872" s="335" t="s">
        <v>5198</v>
      </c>
      <c r="L3872" s="516">
        <v>15.2</v>
      </c>
      <c r="M3872" s="332">
        <f>ROUND(SUMIF(Anlagenbewegungsdaten_AV!B:B,A3872,Anlagenbewegungsdaten_AV!C:C),3)</f>
        <v>0</v>
      </c>
      <c r="N3872" s="330">
        <f>IF(ISBLANK(L3872),ROUND(SUMIF(Anlagenbewegungsdaten_AV!B:B,A3872,Anlagenbewegungsdaten_AV!D:D),2),ROUND(M3872*L3872%,2))</f>
        <v>0</v>
      </c>
      <c r="O3872" s="330">
        <f>ROUND(N3872-SUMIF(Anlagenbewegungsdaten_AV!B:B,A3872,Anlagenbewegungsdaten_AV!D:D),3)</f>
        <v>0</v>
      </c>
    </row>
    <row r="3873" spans="1:15" ht="15" customHeight="1" x14ac:dyDescent="0.25">
      <c r="A3873" s="263" t="s">
        <v>87</v>
      </c>
      <c r="B3873" s="173" t="s">
        <v>2109</v>
      </c>
      <c r="C3873" s="174" t="s">
        <v>4043</v>
      </c>
      <c r="D3873" s="174" t="s">
        <v>88</v>
      </c>
      <c r="E3873" s="173"/>
      <c r="F3873" s="248">
        <v>22</v>
      </c>
      <c r="G3873" s="333">
        <f>ROUND(SUMIF(Anlagenbewegungsdaten!B:B,A3873,Anlagenbewegungsdaten!C:C),3)</f>
        <v>0</v>
      </c>
      <c r="H3873" s="334">
        <f>IF(ISBLANK(F3873),ROUND(SUMIF(Anlagenbewegungsdaten!B:B,A3873,Anlagenbewegungsdaten!D:D),2),ROUND(G3873*F3873%,2))</f>
        <v>0</v>
      </c>
      <c r="I3873" s="334">
        <f>ROUND((H3873-SUMIF(Anlagenbewegungsdaten!$B:$B,A3873,Anlagenbewegungsdaten!D:D)),3)</f>
        <v>0</v>
      </c>
      <c r="J3873" s="335" t="s">
        <v>5179</v>
      </c>
      <c r="K3873" s="335" t="s">
        <v>5198</v>
      </c>
      <c r="L3873" s="516">
        <v>17.600000000000001</v>
      </c>
      <c r="M3873" s="332">
        <f>ROUND(SUMIF(Anlagenbewegungsdaten_AV!B:B,A3873,Anlagenbewegungsdaten_AV!C:C),3)</f>
        <v>0</v>
      </c>
      <c r="N3873" s="330">
        <f>IF(ISBLANK(L3873),ROUND(SUMIF(Anlagenbewegungsdaten_AV!B:B,A3873,Anlagenbewegungsdaten_AV!D:D),2),ROUND(M3873*L3873%,2))</f>
        <v>0</v>
      </c>
      <c r="O3873" s="330">
        <f>ROUND(N3873-SUMIF(Anlagenbewegungsdaten_AV!B:B,A3873,Anlagenbewegungsdaten_AV!D:D),3)</f>
        <v>0</v>
      </c>
    </row>
    <row r="3874" spans="1:15" ht="15" customHeight="1" x14ac:dyDescent="0.25">
      <c r="A3874" s="263" t="s">
        <v>89</v>
      </c>
      <c r="B3874" s="173" t="s">
        <v>2109</v>
      </c>
      <c r="C3874" s="174" t="s">
        <v>4043</v>
      </c>
      <c r="D3874" s="174" t="s">
        <v>90</v>
      </c>
      <c r="E3874" s="173"/>
      <c r="F3874" s="248">
        <v>23</v>
      </c>
      <c r="G3874" s="333">
        <f>ROUND(SUMIF(Anlagenbewegungsdaten!B:B,A3874,Anlagenbewegungsdaten!C:C),3)</f>
        <v>0</v>
      </c>
      <c r="H3874" s="334">
        <f>IF(ISBLANK(F3874),ROUND(SUMIF(Anlagenbewegungsdaten!B:B,A3874,Anlagenbewegungsdaten!D:D),2),ROUND(G3874*F3874%,2))</f>
        <v>0</v>
      </c>
      <c r="I3874" s="334">
        <f>ROUND((H3874-SUMIF(Anlagenbewegungsdaten!$B:$B,A3874,Anlagenbewegungsdaten!D:D)),3)</f>
        <v>0</v>
      </c>
      <c r="J3874" s="335" t="s">
        <v>5179</v>
      </c>
      <c r="K3874" s="335" t="s">
        <v>5198</v>
      </c>
      <c r="L3874" s="516">
        <v>18.399999999999999</v>
      </c>
      <c r="M3874" s="332">
        <f>ROUND(SUMIF(Anlagenbewegungsdaten_AV!B:B,A3874,Anlagenbewegungsdaten_AV!C:C),3)</f>
        <v>0</v>
      </c>
      <c r="N3874" s="330">
        <f>IF(ISBLANK(L3874),ROUND(SUMIF(Anlagenbewegungsdaten_AV!B:B,A3874,Anlagenbewegungsdaten_AV!D:D),2),ROUND(M3874*L3874%,2))</f>
        <v>0</v>
      </c>
      <c r="O3874" s="330">
        <f>ROUND(N3874-SUMIF(Anlagenbewegungsdaten_AV!B:B,A3874,Anlagenbewegungsdaten_AV!D:D),3)</f>
        <v>0</v>
      </c>
    </row>
    <row r="3875" spans="1:15" ht="15" customHeight="1" x14ac:dyDescent="0.25">
      <c r="A3875" s="263" t="s">
        <v>91</v>
      </c>
      <c r="B3875" s="173" t="s">
        <v>2109</v>
      </c>
      <c r="C3875" s="174" t="s">
        <v>4043</v>
      </c>
      <c r="D3875" s="174" t="s">
        <v>92</v>
      </c>
      <c r="E3875" s="173"/>
      <c r="F3875" s="248">
        <v>26</v>
      </c>
      <c r="G3875" s="333">
        <f>ROUND(SUMIF(Anlagenbewegungsdaten!B:B,A3875,Anlagenbewegungsdaten!C:C),3)</f>
        <v>0</v>
      </c>
      <c r="H3875" s="334">
        <f>IF(ISBLANK(F3875),ROUND(SUMIF(Anlagenbewegungsdaten!B:B,A3875,Anlagenbewegungsdaten!D:D),2),ROUND(G3875*F3875%,2))</f>
        <v>0</v>
      </c>
      <c r="I3875" s="334">
        <f>ROUND((H3875-SUMIF(Anlagenbewegungsdaten!$B:$B,A3875,Anlagenbewegungsdaten!D:D)),3)</f>
        <v>0</v>
      </c>
      <c r="J3875" s="335" t="s">
        <v>5179</v>
      </c>
      <c r="K3875" s="335" t="s">
        <v>5198</v>
      </c>
      <c r="L3875" s="516">
        <v>20.8</v>
      </c>
      <c r="M3875" s="332">
        <f>ROUND(SUMIF(Anlagenbewegungsdaten_AV!B:B,A3875,Anlagenbewegungsdaten_AV!C:C),3)</f>
        <v>0</v>
      </c>
      <c r="N3875" s="330">
        <f>IF(ISBLANK(L3875),ROUND(SUMIF(Anlagenbewegungsdaten_AV!B:B,A3875,Anlagenbewegungsdaten_AV!D:D),2),ROUND(M3875*L3875%,2))</f>
        <v>0</v>
      </c>
      <c r="O3875" s="330">
        <f>ROUND(N3875-SUMIF(Anlagenbewegungsdaten_AV!B:B,A3875,Anlagenbewegungsdaten_AV!D:D),3)</f>
        <v>0</v>
      </c>
    </row>
    <row r="3876" spans="1:15" ht="15" customHeight="1" x14ac:dyDescent="0.25">
      <c r="A3876" s="270" t="s">
        <v>1056</v>
      </c>
      <c r="B3876" s="177" t="s">
        <v>2109</v>
      </c>
      <c r="C3876" s="177" t="s">
        <v>4043</v>
      </c>
      <c r="D3876" s="177" t="s">
        <v>1057</v>
      </c>
      <c r="E3876" s="177"/>
      <c r="F3876" s="253">
        <v>18</v>
      </c>
      <c r="G3876" s="333">
        <f>ROUND(SUMIF(Anlagenbewegungsdaten!B:B,A3876,Anlagenbewegungsdaten!C:C),3)</f>
        <v>0</v>
      </c>
      <c r="H3876" s="334">
        <f>IF(ISBLANK(F3876),ROUND(SUMIF(Anlagenbewegungsdaten!B:B,A3876,Anlagenbewegungsdaten!D:D),2),ROUND(G3876*F3876%,2))</f>
        <v>0</v>
      </c>
      <c r="I3876" s="334">
        <f>ROUND((H3876-SUMIF(Anlagenbewegungsdaten!$B:$B,A3876,Anlagenbewegungsdaten!D:D)),3)</f>
        <v>0</v>
      </c>
      <c r="J3876" s="335" t="s">
        <v>5179</v>
      </c>
      <c r="K3876" s="335" t="s">
        <v>5198</v>
      </c>
      <c r="L3876" s="516">
        <v>14.4</v>
      </c>
      <c r="M3876" s="332">
        <f>ROUND(SUMIF(Anlagenbewegungsdaten_AV!B:B,A3876,Anlagenbewegungsdaten_AV!C:C),3)</f>
        <v>0</v>
      </c>
      <c r="N3876" s="330">
        <f>IF(ISBLANK(L3876),ROUND(SUMIF(Anlagenbewegungsdaten_AV!B:B,A3876,Anlagenbewegungsdaten_AV!D:D),2),ROUND(M3876*L3876%,2))</f>
        <v>0</v>
      </c>
      <c r="O3876" s="330">
        <f>ROUND(N3876-SUMIF(Anlagenbewegungsdaten_AV!B:B,A3876,Anlagenbewegungsdaten_AV!D:D),3)</f>
        <v>0</v>
      </c>
    </row>
    <row r="3877" spans="1:15" ht="15" customHeight="1" x14ac:dyDescent="0.25">
      <c r="A3877" s="263" t="s">
        <v>93</v>
      </c>
      <c r="B3877" s="173" t="s">
        <v>2109</v>
      </c>
      <c r="C3877" s="174" t="s">
        <v>4043</v>
      </c>
      <c r="D3877" s="174" t="s">
        <v>94</v>
      </c>
      <c r="E3877" s="173"/>
      <c r="F3877" s="248">
        <v>21</v>
      </c>
      <c r="G3877" s="333">
        <f>ROUND(SUMIF(Anlagenbewegungsdaten!B:B,A3877,Anlagenbewegungsdaten!C:C),3)</f>
        <v>0</v>
      </c>
      <c r="H3877" s="334">
        <f>IF(ISBLANK(F3877),ROUND(SUMIF(Anlagenbewegungsdaten!B:B,A3877,Anlagenbewegungsdaten!D:D),2),ROUND(G3877*F3877%,2))</f>
        <v>0</v>
      </c>
      <c r="I3877" s="334">
        <f>ROUND((H3877-SUMIF(Anlagenbewegungsdaten!$B:$B,A3877,Anlagenbewegungsdaten!D:D)),3)</f>
        <v>0</v>
      </c>
      <c r="J3877" s="335" t="s">
        <v>5179</v>
      </c>
      <c r="K3877" s="335" t="s">
        <v>5198</v>
      </c>
      <c r="L3877" s="516">
        <v>16.8</v>
      </c>
      <c r="M3877" s="332">
        <f>ROUND(SUMIF(Anlagenbewegungsdaten_AV!B:B,A3877,Anlagenbewegungsdaten_AV!C:C),3)</f>
        <v>0</v>
      </c>
      <c r="N3877" s="330">
        <f>IF(ISBLANK(L3877),ROUND(SUMIF(Anlagenbewegungsdaten_AV!B:B,A3877,Anlagenbewegungsdaten_AV!D:D),2),ROUND(M3877*L3877%,2))</f>
        <v>0</v>
      </c>
      <c r="O3877" s="330">
        <f>ROUND(N3877-SUMIF(Anlagenbewegungsdaten_AV!B:B,A3877,Anlagenbewegungsdaten_AV!D:D),3)</f>
        <v>0</v>
      </c>
    </row>
    <row r="3878" spans="1:15" ht="15" customHeight="1" x14ac:dyDescent="0.25">
      <c r="A3878" s="263" t="s">
        <v>95</v>
      </c>
      <c r="B3878" s="173" t="s">
        <v>2109</v>
      </c>
      <c r="C3878" s="174" t="s">
        <v>4043</v>
      </c>
      <c r="D3878" s="174" t="s">
        <v>96</v>
      </c>
      <c r="E3878" s="173"/>
      <c r="F3878" s="248">
        <v>22</v>
      </c>
      <c r="G3878" s="333">
        <f>ROUND(SUMIF(Anlagenbewegungsdaten!B:B,A3878,Anlagenbewegungsdaten!C:C),3)</f>
        <v>0</v>
      </c>
      <c r="H3878" s="334">
        <f>IF(ISBLANK(F3878),ROUND(SUMIF(Anlagenbewegungsdaten!B:B,A3878,Anlagenbewegungsdaten!D:D),2),ROUND(G3878*F3878%,2))</f>
        <v>0</v>
      </c>
      <c r="I3878" s="334">
        <f>ROUND((H3878-SUMIF(Anlagenbewegungsdaten!$B:$B,A3878,Anlagenbewegungsdaten!D:D)),3)</f>
        <v>0</v>
      </c>
      <c r="J3878" s="335" t="s">
        <v>5179</v>
      </c>
      <c r="K3878" s="335" t="s">
        <v>5198</v>
      </c>
      <c r="L3878" s="516">
        <v>17.600000000000001</v>
      </c>
      <c r="M3878" s="332">
        <f>ROUND(SUMIF(Anlagenbewegungsdaten_AV!B:B,A3878,Anlagenbewegungsdaten_AV!C:C),3)</f>
        <v>0</v>
      </c>
      <c r="N3878" s="330">
        <f>IF(ISBLANK(L3878),ROUND(SUMIF(Anlagenbewegungsdaten_AV!B:B,A3878,Anlagenbewegungsdaten_AV!D:D),2),ROUND(M3878*L3878%,2))</f>
        <v>0</v>
      </c>
      <c r="O3878" s="330">
        <f>ROUND(N3878-SUMIF(Anlagenbewegungsdaten_AV!B:B,A3878,Anlagenbewegungsdaten_AV!D:D),3)</f>
        <v>0</v>
      </c>
    </row>
    <row r="3879" spans="1:15" ht="15" customHeight="1" x14ac:dyDescent="0.25">
      <c r="A3879" s="263" t="s">
        <v>97</v>
      </c>
      <c r="B3879" s="173" t="s">
        <v>2109</v>
      </c>
      <c r="C3879" s="174" t="s">
        <v>4043</v>
      </c>
      <c r="D3879" s="174" t="s">
        <v>98</v>
      </c>
      <c r="E3879" s="173"/>
      <c r="F3879" s="248">
        <v>25</v>
      </c>
      <c r="G3879" s="333">
        <f>ROUND(SUMIF(Anlagenbewegungsdaten!B:B,A3879,Anlagenbewegungsdaten!C:C),3)</f>
        <v>0</v>
      </c>
      <c r="H3879" s="334">
        <f>IF(ISBLANK(F3879),ROUND(SUMIF(Anlagenbewegungsdaten!B:B,A3879,Anlagenbewegungsdaten!D:D),2),ROUND(G3879*F3879%,2))</f>
        <v>0</v>
      </c>
      <c r="I3879" s="334">
        <f>ROUND((H3879-SUMIF(Anlagenbewegungsdaten!$B:$B,A3879,Anlagenbewegungsdaten!D:D)),3)</f>
        <v>0</v>
      </c>
      <c r="J3879" s="335" t="s">
        <v>5179</v>
      </c>
      <c r="K3879" s="335" t="s">
        <v>5198</v>
      </c>
      <c r="L3879" s="516">
        <v>20</v>
      </c>
      <c r="M3879" s="332">
        <f>ROUND(SUMIF(Anlagenbewegungsdaten_AV!B:B,A3879,Anlagenbewegungsdaten_AV!C:C),3)</f>
        <v>0</v>
      </c>
      <c r="N3879" s="330">
        <f>IF(ISBLANK(L3879),ROUND(SUMIF(Anlagenbewegungsdaten_AV!B:B,A3879,Anlagenbewegungsdaten_AV!D:D),2),ROUND(M3879*L3879%,2))</f>
        <v>0</v>
      </c>
      <c r="O3879" s="330">
        <f>ROUND(N3879-SUMIF(Anlagenbewegungsdaten_AV!B:B,A3879,Anlagenbewegungsdaten_AV!D:D),3)</f>
        <v>0</v>
      </c>
    </row>
    <row r="3880" spans="1:15" ht="15" customHeight="1" x14ac:dyDescent="0.25">
      <c r="A3880" s="270" t="s">
        <v>1058</v>
      </c>
      <c r="B3880" s="177" t="s">
        <v>2109</v>
      </c>
      <c r="C3880" s="177" t="s">
        <v>4043</v>
      </c>
      <c r="D3880" s="177" t="s">
        <v>1059</v>
      </c>
      <c r="E3880" s="177"/>
      <c r="F3880" s="253">
        <v>12.95</v>
      </c>
      <c r="G3880" s="333">
        <f>ROUND(SUMIF(Anlagenbewegungsdaten!B:B,A3880,Anlagenbewegungsdaten!C:C),3)</f>
        <v>0</v>
      </c>
      <c r="H3880" s="334">
        <f>IF(ISBLANK(F3880),ROUND(SUMIF(Anlagenbewegungsdaten!B:B,A3880,Anlagenbewegungsdaten!D:D),2),ROUND(G3880*F3880%,2))</f>
        <v>0</v>
      </c>
      <c r="I3880" s="334">
        <f>ROUND((H3880-SUMIF(Anlagenbewegungsdaten!$B:$B,A3880,Anlagenbewegungsdaten!D:D)),3)</f>
        <v>0</v>
      </c>
      <c r="J3880" s="335" t="s">
        <v>5179</v>
      </c>
      <c r="K3880" s="335" t="s">
        <v>5198</v>
      </c>
      <c r="L3880" s="516">
        <v>10.36</v>
      </c>
      <c r="M3880" s="332">
        <f>ROUND(SUMIF(Anlagenbewegungsdaten_AV!B:B,A3880,Anlagenbewegungsdaten_AV!C:C),3)</f>
        <v>0</v>
      </c>
      <c r="N3880" s="330">
        <f>IF(ISBLANK(L3880),ROUND(SUMIF(Anlagenbewegungsdaten_AV!B:B,A3880,Anlagenbewegungsdaten_AV!D:D),2),ROUND(M3880*L3880%,2))</f>
        <v>0</v>
      </c>
      <c r="O3880" s="330">
        <f>ROUND(N3880-SUMIF(Anlagenbewegungsdaten_AV!B:B,A3880,Anlagenbewegungsdaten_AV!D:D),3)</f>
        <v>0</v>
      </c>
    </row>
    <row r="3881" spans="1:15" ht="15" customHeight="1" x14ac:dyDescent="0.25">
      <c r="A3881" s="270" t="s">
        <v>1060</v>
      </c>
      <c r="B3881" s="177" t="s">
        <v>2109</v>
      </c>
      <c r="C3881" s="177" t="s">
        <v>4043</v>
      </c>
      <c r="D3881" s="177" t="s">
        <v>1047</v>
      </c>
      <c r="E3881" s="177"/>
      <c r="F3881" s="253">
        <v>11.16</v>
      </c>
      <c r="G3881" s="333">
        <f>ROUND(SUMIF(Anlagenbewegungsdaten!B:B,A3881,Anlagenbewegungsdaten!C:C),3)</f>
        <v>0</v>
      </c>
      <c r="H3881" s="334">
        <f>IF(ISBLANK(F3881),ROUND(SUMIF(Anlagenbewegungsdaten!B:B,A3881,Anlagenbewegungsdaten!D:D),2),ROUND(G3881*F3881%,2))</f>
        <v>0</v>
      </c>
      <c r="I3881" s="334">
        <f>ROUND((H3881-SUMIF(Anlagenbewegungsdaten!$B:$B,A3881,Anlagenbewegungsdaten!D:D)),3)</f>
        <v>0</v>
      </c>
      <c r="J3881" s="335" t="s">
        <v>5179</v>
      </c>
      <c r="K3881" s="335" t="s">
        <v>5198</v>
      </c>
      <c r="L3881" s="516">
        <v>8.93</v>
      </c>
      <c r="M3881" s="332">
        <f>ROUND(SUMIF(Anlagenbewegungsdaten_AV!B:B,A3881,Anlagenbewegungsdaten_AV!C:C),3)</f>
        <v>0</v>
      </c>
      <c r="N3881" s="330">
        <f>IF(ISBLANK(L3881),ROUND(SUMIF(Anlagenbewegungsdaten_AV!B:B,A3881,Anlagenbewegungsdaten_AV!D:D),2),ROUND(M3881*L3881%,2))</f>
        <v>0</v>
      </c>
      <c r="O3881" s="330">
        <f>ROUND(N3881-SUMIF(Anlagenbewegungsdaten_AV!B:B,A3881,Anlagenbewegungsdaten_AV!D:D),3)</f>
        <v>0</v>
      </c>
    </row>
    <row r="3882" spans="1:15" ht="15" customHeight="1" x14ac:dyDescent="0.25">
      <c r="A3882" s="262"/>
      <c r="B3882" s="167"/>
      <c r="C3882" s="167"/>
      <c r="D3882" s="167"/>
      <c r="E3882" s="167"/>
      <c r="F3882" s="251"/>
    </row>
    <row r="3883" spans="1:15" ht="15" customHeight="1" x14ac:dyDescent="0.25">
      <c r="A3883" s="270" t="s">
        <v>1061</v>
      </c>
      <c r="B3883" s="177" t="s">
        <v>2109</v>
      </c>
      <c r="C3883" s="177" t="s">
        <v>4044</v>
      </c>
      <c r="D3883" s="177" t="s">
        <v>1055</v>
      </c>
      <c r="E3883" s="177"/>
      <c r="F3883" s="253">
        <v>19</v>
      </c>
      <c r="G3883" s="333">
        <f>ROUND(SUMIF(Anlagenbewegungsdaten!B:B,A3883,Anlagenbewegungsdaten!C:C),3)</f>
        <v>0</v>
      </c>
      <c r="H3883" s="334">
        <f>IF(ISBLANK(F3883),ROUND(SUMIF(Anlagenbewegungsdaten!B:B,A3883,Anlagenbewegungsdaten!D:D),2),ROUND(G3883*F3883%,2))</f>
        <v>0</v>
      </c>
      <c r="I3883" s="334">
        <f>ROUND((H3883-SUMIF(Anlagenbewegungsdaten!$B:$B,A3883,Anlagenbewegungsdaten!D:D)),3)</f>
        <v>0</v>
      </c>
      <c r="J3883" s="335" t="s">
        <v>5179</v>
      </c>
      <c r="K3883" s="335" t="s">
        <v>5198</v>
      </c>
      <c r="L3883" s="516">
        <v>15.2</v>
      </c>
      <c r="M3883" s="332">
        <f>ROUND(SUMIF(Anlagenbewegungsdaten_AV!B:B,A3883,Anlagenbewegungsdaten_AV!C:C),3)</f>
        <v>0</v>
      </c>
      <c r="N3883" s="330">
        <f>IF(ISBLANK(L3883),ROUND(SUMIF(Anlagenbewegungsdaten_AV!B:B,A3883,Anlagenbewegungsdaten_AV!D:D),2),ROUND(M3883*L3883%,2))</f>
        <v>0</v>
      </c>
      <c r="O3883" s="330">
        <f>ROUND(N3883-SUMIF(Anlagenbewegungsdaten_AV!B:B,A3883,Anlagenbewegungsdaten_AV!D:D),3)</f>
        <v>0</v>
      </c>
    </row>
    <row r="3884" spans="1:15" ht="15" customHeight="1" x14ac:dyDescent="0.25">
      <c r="A3884" s="263" t="s">
        <v>99</v>
      </c>
      <c r="B3884" s="173" t="s">
        <v>2109</v>
      </c>
      <c r="C3884" s="173" t="s">
        <v>4044</v>
      </c>
      <c r="D3884" s="174" t="s">
        <v>88</v>
      </c>
      <c r="E3884" s="173"/>
      <c r="F3884" s="248">
        <v>22</v>
      </c>
      <c r="G3884" s="333">
        <f>ROUND(SUMIF(Anlagenbewegungsdaten!B:B,A3884,Anlagenbewegungsdaten!C:C),3)</f>
        <v>0</v>
      </c>
      <c r="H3884" s="334">
        <f>IF(ISBLANK(F3884),ROUND(SUMIF(Anlagenbewegungsdaten!B:B,A3884,Anlagenbewegungsdaten!D:D),2),ROUND(G3884*F3884%,2))</f>
        <v>0</v>
      </c>
      <c r="I3884" s="334">
        <f>ROUND((H3884-SUMIF(Anlagenbewegungsdaten!$B:$B,A3884,Anlagenbewegungsdaten!D:D)),3)</f>
        <v>0</v>
      </c>
      <c r="J3884" s="335" t="s">
        <v>5179</v>
      </c>
      <c r="K3884" s="335" t="s">
        <v>5198</v>
      </c>
      <c r="L3884" s="516">
        <v>17.600000000000001</v>
      </c>
      <c r="M3884" s="332">
        <f>ROUND(SUMIF(Anlagenbewegungsdaten_AV!B:B,A3884,Anlagenbewegungsdaten_AV!C:C),3)</f>
        <v>0</v>
      </c>
      <c r="N3884" s="330">
        <f>IF(ISBLANK(L3884),ROUND(SUMIF(Anlagenbewegungsdaten_AV!B:B,A3884,Anlagenbewegungsdaten_AV!D:D),2),ROUND(M3884*L3884%,2))</f>
        <v>0</v>
      </c>
      <c r="O3884" s="330">
        <f>ROUND(N3884-SUMIF(Anlagenbewegungsdaten_AV!B:B,A3884,Anlagenbewegungsdaten_AV!D:D),3)</f>
        <v>0</v>
      </c>
    </row>
    <row r="3885" spans="1:15" ht="15" customHeight="1" x14ac:dyDescent="0.25">
      <c r="A3885" s="263" t="s">
        <v>100</v>
      </c>
      <c r="B3885" s="173" t="s">
        <v>2109</v>
      </c>
      <c r="C3885" s="173" t="s">
        <v>4044</v>
      </c>
      <c r="D3885" s="174" t="s">
        <v>90</v>
      </c>
      <c r="E3885" s="173"/>
      <c r="F3885" s="248">
        <v>23</v>
      </c>
      <c r="G3885" s="333">
        <f>ROUND(SUMIF(Anlagenbewegungsdaten!B:B,A3885,Anlagenbewegungsdaten!C:C),3)</f>
        <v>0</v>
      </c>
      <c r="H3885" s="334">
        <f>IF(ISBLANK(F3885),ROUND(SUMIF(Anlagenbewegungsdaten!B:B,A3885,Anlagenbewegungsdaten!D:D),2),ROUND(G3885*F3885%,2))</f>
        <v>0</v>
      </c>
      <c r="I3885" s="334">
        <f>ROUND((H3885-SUMIF(Anlagenbewegungsdaten!$B:$B,A3885,Anlagenbewegungsdaten!D:D)),3)</f>
        <v>0</v>
      </c>
      <c r="J3885" s="335" t="s">
        <v>5179</v>
      </c>
      <c r="K3885" s="335" t="s">
        <v>5198</v>
      </c>
      <c r="L3885" s="516">
        <v>18.399999999999999</v>
      </c>
      <c r="M3885" s="332">
        <f>ROUND(SUMIF(Anlagenbewegungsdaten_AV!B:B,A3885,Anlagenbewegungsdaten_AV!C:C),3)</f>
        <v>0</v>
      </c>
      <c r="N3885" s="330">
        <f>IF(ISBLANK(L3885),ROUND(SUMIF(Anlagenbewegungsdaten_AV!B:B,A3885,Anlagenbewegungsdaten_AV!D:D),2),ROUND(M3885*L3885%,2))</f>
        <v>0</v>
      </c>
      <c r="O3885" s="330">
        <f>ROUND(N3885-SUMIF(Anlagenbewegungsdaten_AV!B:B,A3885,Anlagenbewegungsdaten_AV!D:D),3)</f>
        <v>0</v>
      </c>
    </row>
    <row r="3886" spans="1:15" ht="15" customHeight="1" x14ac:dyDescent="0.25">
      <c r="A3886" s="263" t="s">
        <v>101</v>
      </c>
      <c r="B3886" s="173" t="s">
        <v>2109</v>
      </c>
      <c r="C3886" s="173" t="s">
        <v>4044</v>
      </c>
      <c r="D3886" s="174" t="s">
        <v>92</v>
      </c>
      <c r="E3886" s="173"/>
      <c r="F3886" s="248">
        <v>26</v>
      </c>
      <c r="G3886" s="333">
        <f>ROUND(SUMIF(Anlagenbewegungsdaten!B:B,A3886,Anlagenbewegungsdaten!C:C),3)</f>
        <v>0</v>
      </c>
      <c r="H3886" s="334">
        <f>IF(ISBLANK(F3886),ROUND(SUMIF(Anlagenbewegungsdaten!B:B,A3886,Anlagenbewegungsdaten!D:D),2),ROUND(G3886*F3886%,2))</f>
        <v>0</v>
      </c>
      <c r="I3886" s="334">
        <f>ROUND((H3886-SUMIF(Anlagenbewegungsdaten!$B:$B,A3886,Anlagenbewegungsdaten!D:D)),3)</f>
        <v>0</v>
      </c>
      <c r="J3886" s="335" t="s">
        <v>5179</v>
      </c>
      <c r="K3886" s="335" t="s">
        <v>5198</v>
      </c>
      <c r="L3886" s="516">
        <v>20.8</v>
      </c>
      <c r="M3886" s="332">
        <f>ROUND(SUMIF(Anlagenbewegungsdaten_AV!B:B,A3886,Anlagenbewegungsdaten_AV!C:C),3)</f>
        <v>0</v>
      </c>
      <c r="N3886" s="330">
        <f>IF(ISBLANK(L3886),ROUND(SUMIF(Anlagenbewegungsdaten_AV!B:B,A3886,Anlagenbewegungsdaten_AV!D:D),2),ROUND(M3886*L3886%,2))</f>
        <v>0</v>
      </c>
      <c r="O3886" s="330">
        <f>ROUND(N3886-SUMIF(Anlagenbewegungsdaten_AV!B:B,A3886,Anlagenbewegungsdaten_AV!D:D),3)</f>
        <v>0</v>
      </c>
    </row>
    <row r="3887" spans="1:15" ht="15" customHeight="1" x14ac:dyDescent="0.25">
      <c r="A3887" s="270" t="s">
        <v>1062</v>
      </c>
      <c r="B3887" s="177" t="s">
        <v>2109</v>
      </c>
      <c r="C3887" s="177" t="s">
        <v>4044</v>
      </c>
      <c r="D3887" s="177" t="s">
        <v>1057</v>
      </c>
      <c r="E3887" s="177"/>
      <c r="F3887" s="253">
        <v>18</v>
      </c>
      <c r="G3887" s="333">
        <f>ROUND(SUMIF(Anlagenbewegungsdaten!B:B,A3887,Anlagenbewegungsdaten!C:C),3)</f>
        <v>0</v>
      </c>
      <c r="H3887" s="334">
        <f>IF(ISBLANK(F3887),ROUND(SUMIF(Anlagenbewegungsdaten!B:B,A3887,Anlagenbewegungsdaten!D:D),2),ROUND(G3887*F3887%,2))</f>
        <v>0</v>
      </c>
      <c r="I3887" s="334">
        <f>ROUND((H3887-SUMIF(Anlagenbewegungsdaten!$B:$B,A3887,Anlagenbewegungsdaten!D:D)),3)</f>
        <v>0</v>
      </c>
      <c r="J3887" s="335" t="s">
        <v>5179</v>
      </c>
      <c r="K3887" s="335" t="s">
        <v>5198</v>
      </c>
      <c r="L3887" s="516">
        <v>14.4</v>
      </c>
      <c r="M3887" s="332">
        <f>ROUND(SUMIF(Anlagenbewegungsdaten_AV!B:B,A3887,Anlagenbewegungsdaten_AV!C:C),3)</f>
        <v>0</v>
      </c>
      <c r="N3887" s="330">
        <f>IF(ISBLANK(L3887),ROUND(SUMIF(Anlagenbewegungsdaten_AV!B:B,A3887,Anlagenbewegungsdaten_AV!D:D),2),ROUND(M3887*L3887%,2))</f>
        <v>0</v>
      </c>
      <c r="O3887" s="330">
        <f>ROUND(N3887-SUMIF(Anlagenbewegungsdaten_AV!B:B,A3887,Anlagenbewegungsdaten_AV!D:D),3)</f>
        <v>0</v>
      </c>
    </row>
    <row r="3888" spans="1:15" ht="15" customHeight="1" x14ac:dyDescent="0.25">
      <c r="A3888" s="263" t="s">
        <v>102</v>
      </c>
      <c r="B3888" s="173" t="s">
        <v>2109</v>
      </c>
      <c r="C3888" s="173" t="s">
        <v>4044</v>
      </c>
      <c r="D3888" s="174" t="s">
        <v>94</v>
      </c>
      <c r="E3888" s="173"/>
      <c r="F3888" s="248">
        <v>21</v>
      </c>
      <c r="G3888" s="333">
        <f>ROUND(SUMIF(Anlagenbewegungsdaten!B:B,A3888,Anlagenbewegungsdaten!C:C),3)</f>
        <v>0</v>
      </c>
      <c r="H3888" s="334">
        <f>IF(ISBLANK(F3888),ROUND(SUMIF(Anlagenbewegungsdaten!B:B,A3888,Anlagenbewegungsdaten!D:D),2),ROUND(G3888*F3888%,2))</f>
        <v>0</v>
      </c>
      <c r="I3888" s="334">
        <f>ROUND((H3888-SUMIF(Anlagenbewegungsdaten!$B:$B,A3888,Anlagenbewegungsdaten!D:D)),3)</f>
        <v>0</v>
      </c>
      <c r="J3888" s="335" t="s">
        <v>5179</v>
      </c>
      <c r="K3888" s="335" t="s">
        <v>5198</v>
      </c>
      <c r="L3888" s="516">
        <v>16.8</v>
      </c>
      <c r="M3888" s="332">
        <f>ROUND(SUMIF(Anlagenbewegungsdaten_AV!B:B,A3888,Anlagenbewegungsdaten_AV!C:C),3)</f>
        <v>0</v>
      </c>
      <c r="N3888" s="330">
        <f>IF(ISBLANK(L3888),ROUND(SUMIF(Anlagenbewegungsdaten_AV!B:B,A3888,Anlagenbewegungsdaten_AV!D:D),2),ROUND(M3888*L3888%,2))</f>
        <v>0</v>
      </c>
      <c r="O3888" s="330">
        <f>ROUND(N3888-SUMIF(Anlagenbewegungsdaten_AV!B:B,A3888,Anlagenbewegungsdaten_AV!D:D),3)</f>
        <v>0</v>
      </c>
    </row>
    <row r="3889" spans="1:15" ht="15" customHeight="1" x14ac:dyDescent="0.25">
      <c r="A3889" s="263" t="s">
        <v>103</v>
      </c>
      <c r="B3889" s="173" t="s">
        <v>2109</v>
      </c>
      <c r="C3889" s="173" t="s">
        <v>4044</v>
      </c>
      <c r="D3889" s="174" t="s">
        <v>96</v>
      </c>
      <c r="E3889" s="173"/>
      <c r="F3889" s="248">
        <v>22</v>
      </c>
      <c r="G3889" s="333">
        <f>ROUND(SUMIF(Anlagenbewegungsdaten!B:B,A3889,Anlagenbewegungsdaten!C:C),3)</f>
        <v>0</v>
      </c>
      <c r="H3889" s="334">
        <f>IF(ISBLANK(F3889),ROUND(SUMIF(Anlagenbewegungsdaten!B:B,A3889,Anlagenbewegungsdaten!D:D),2),ROUND(G3889*F3889%,2))</f>
        <v>0</v>
      </c>
      <c r="I3889" s="334">
        <f>ROUND((H3889-SUMIF(Anlagenbewegungsdaten!$B:$B,A3889,Anlagenbewegungsdaten!D:D)),3)</f>
        <v>0</v>
      </c>
      <c r="J3889" s="335" t="s">
        <v>5179</v>
      </c>
      <c r="K3889" s="335" t="s">
        <v>5198</v>
      </c>
      <c r="L3889" s="516">
        <v>17.600000000000001</v>
      </c>
      <c r="M3889" s="332">
        <f>ROUND(SUMIF(Anlagenbewegungsdaten_AV!B:B,A3889,Anlagenbewegungsdaten_AV!C:C),3)</f>
        <v>0</v>
      </c>
      <c r="N3889" s="330">
        <f>IF(ISBLANK(L3889),ROUND(SUMIF(Anlagenbewegungsdaten_AV!B:B,A3889,Anlagenbewegungsdaten_AV!D:D),2),ROUND(M3889*L3889%,2))</f>
        <v>0</v>
      </c>
      <c r="O3889" s="330">
        <f>ROUND(N3889-SUMIF(Anlagenbewegungsdaten_AV!B:B,A3889,Anlagenbewegungsdaten_AV!D:D),3)</f>
        <v>0</v>
      </c>
    </row>
    <row r="3890" spans="1:15" ht="15" customHeight="1" x14ac:dyDescent="0.25">
      <c r="A3890" s="263" t="s">
        <v>104</v>
      </c>
      <c r="B3890" s="173" t="s">
        <v>2109</v>
      </c>
      <c r="C3890" s="173" t="s">
        <v>4044</v>
      </c>
      <c r="D3890" s="174" t="s">
        <v>98</v>
      </c>
      <c r="E3890" s="173"/>
      <c r="F3890" s="248">
        <v>25</v>
      </c>
      <c r="G3890" s="333">
        <f>ROUND(SUMIF(Anlagenbewegungsdaten!B:B,A3890,Anlagenbewegungsdaten!C:C),3)</f>
        <v>0</v>
      </c>
      <c r="H3890" s="334">
        <f>IF(ISBLANK(F3890),ROUND(SUMIF(Anlagenbewegungsdaten!B:B,A3890,Anlagenbewegungsdaten!D:D),2),ROUND(G3890*F3890%,2))</f>
        <v>0</v>
      </c>
      <c r="I3890" s="334">
        <f>ROUND((H3890-SUMIF(Anlagenbewegungsdaten!$B:$B,A3890,Anlagenbewegungsdaten!D:D)),3)</f>
        <v>0</v>
      </c>
      <c r="J3890" s="335" t="s">
        <v>5179</v>
      </c>
      <c r="K3890" s="335" t="s">
        <v>5198</v>
      </c>
      <c r="L3890" s="516">
        <v>20</v>
      </c>
      <c r="M3890" s="332">
        <f>ROUND(SUMIF(Anlagenbewegungsdaten_AV!B:B,A3890,Anlagenbewegungsdaten_AV!C:C),3)</f>
        <v>0</v>
      </c>
      <c r="N3890" s="330">
        <f>IF(ISBLANK(L3890),ROUND(SUMIF(Anlagenbewegungsdaten_AV!B:B,A3890,Anlagenbewegungsdaten_AV!D:D),2),ROUND(M3890*L3890%,2))</f>
        <v>0</v>
      </c>
      <c r="O3890" s="330">
        <f>ROUND(N3890-SUMIF(Anlagenbewegungsdaten_AV!B:B,A3890,Anlagenbewegungsdaten_AV!D:D),3)</f>
        <v>0</v>
      </c>
    </row>
    <row r="3891" spans="1:15" ht="15" customHeight="1" x14ac:dyDescent="0.25">
      <c r="A3891" s="270" t="s">
        <v>1063</v>
      </c>
      <c r="B3891" s="177" t="s">
        <v>2109</v>
      </c>
      <c r="C3891" s="177" t="s">
        <v>4044</v>
      </c>
      <c r="D3891" s="177" t="s">
        <v>1059</v>
      </c>
      <c r="E3891" s="177"/>
      <c r="F3891" s="253">
        <v>12.95</v>
      </c>
      <c r="G3891" s="333">
        <f>ROUND(SUMIF(Anlagenbewegungsdaten!B:B,A3891,Anlagenbewegungsdaten!C:C),3)</f>
        <v>0</v>
      </c>
      <c r="H3891" s="334">
        <f>IF(ISBLANK(F3891),ROUND(SUMIF(Anlagenbewegungsdaten!B:B,A3891,Anlagenbewegungsdaten!D:D),2),ROUND(G3891*F3891%,2))</f>
        <v>0</v>
      </c>
      <c r="I3891" s="334">
        <f>ROUND((H3891-SUMIF(Anlagenbewegungsdaten!$B:$B,A3891,Anlagenbewegungsdaten!D:D)),3)</f>
        <v>0</v>
      </c>
      <c r="J3891" s="335" t="s">
        <v>5179</v>
      </c>
      <c r="K3891" s="335" t="s">
        <v>5198</v>
      </c>
      <c r="L3891" s="516">
        <v>10.36</v>
      </c>
      <c r="M3891" s="332">
        <f>ROUND(SUMIF(Anlagenbewegungsdaten_AV!B:B,A3891,Anlagenbewegungsdaten_AV!C:C),3)</f>
        <v>0</v>
      </c>
      <c r="N3891" s="330">
        <f>IF(ISBLANK(L3891),ROUND(SUMIF(Anlagenbewegungsdaten_AV!B:B,A3891,Anlagenbewegungsdaten_AV!D:D),2),ROUND(M3891*L3891%,2))</f>
        <v>0</v>
      </c>
      <c r="O3891" s="330">
        <f>ROUND(N3891-SUMIF(Anlagenbewegungsdaten_AV!B:B,A3891,Anlagenbewegungsdaten_AV!D:D),3)</f>
        <v>0</v>
      </c>
    </row>
    <row r="3892" spans="1:15" ht="15" customHeight="1" x14ac:dyDescent="0.25">
      <c r="A3892" s="270" t="s">
        <v>1064</v>
      </c>
      <c r="B3892" s="177" t="s">
        <v>2109</v>
      </c>
      <c r="C3892" s="177" t="s">
        <v>4044</v>
      </c>
      <c r="D3892" s="177" t="s">
        <v>1047</v>
      </c>
      <c r="E3892" s="177"/>
      <c r="F3892" s="253">
        <v>11.16</v>
      </c>
      <c r="G3892" s="333">
        <f>ROUND(SUMIF(Anlagenbewegungsdaten!B:B,A3892,Anlagenbewegungsdaten!C:C),3)</f>
        <v>0</v>
      </c>
      <c r="H3892" s="334">
        <f>IF(ISBLANK(F3892),ROUND(SUMIF(Anlagenbewegungsdaten!B:B,A3892,Anlagenbewegungsdaten!D:D),2),ROUND(G3892*F3892%,2))</f>
        <v>0</v>
      </c>
      <c r="I3892" s="334">
        <f>ROUND((H3892-SUMIF(Anlagenbewegungsdaten!$B:$B,A3892,Anlagenbewegungsdaten!D:D)),3)</f>
        <v>0</v>
      </c>
      <c r="J3892" s="335" t="s">
        <v>5179</v>
      </c>
      <c r="K3892" s="335" t="s">
        <v>5198</v>
      </c>
      <c r="L3892" s="516">
        <v>8.93</v>
      </c>
      <c r="M3892" s="332">
        <f>ROUND(SUMIF(Anlagenbewegungsdaten_AV!B:B,A3892,Anlagenbewegungsdaten_AV!C:C),3)</f>
        <v>0</v>
      </c>
      <c r="N3892" s="330">
        <f>IF(ISBLANK(L3892),ROUND(SUMIF(Anlagenbewegungsdaten_AV!B:B,A3892,Anlagenbewegungsdaten_AV!D:D),2),ROUND(M3892*L3892%,2))</f>
        <v>0</v>
      </c>
      <c r="O3892" s="330">
        <f>ROUND(N3892-SUMIF(Anlagenbewegungsdaten_AV!B:B,A3892,Anlagenbewegungsdaten_AV!D:D),3)</f>
        <v>0</v>
      </c>
    </row>
    <row r="3893" spans="1:15" ht="15" customHeight="1" x14ac:dyDescent="0.25">
      <c r="A3893" s="262"/>
      <c r="B3893" s="167"/>
      <c r="C3893" s="167"/>
      <c r="D3893" s="167"/>
      <c r="E3893" s="167"/>
      <c r="F3893" s="251"/>
    </row>
    <row r="3894" spans="1:15" ht="15" customHeight="1" x14ac:dyDescent="0.25">
      <c r="A3894" s="270" t="s">
        <v>1065</v>
      </c>
      <c r="B3894" s="177" t="s">
        <v>2109</v>
      </c>
      <c r="C3894" s="177" t="s">
        <v>4045</v>
      </c>
      <c r="D3894" s="177" t="s">
        <v>1055</v>
      </c>
      <c r="E3894" s="177"/>
      <c r="F3894" s="253">
        <v>19</v>
      </c>
      <c r="G3894" s="333">
        <f>ROUND(SUMIF(Anlagenbewegungsdaten!B:B,A3894,Anlagenbewegungsdaten!C:C),3)</f>
        <v>0</v>
      </c>
      <c r="H3894" s="334">
        <f>IF(ISBLANK(F3894),ROUND(SUMIF(Anlagenbewegungsdaten!B:B,A3894,Anlagenbewegungsdaten!D:D),2),ROUND(G3894*F3894%,2))</f>
        <v>0</v>
      </c>
      <c r="I3894" s="334">
        <f>ROUND((H3894-SUMIF(Anlagenbewegungsdaten!$B:$B,A3894,Anlagenbewegungsdaten!D:D)),3)</f>
        <v>0</v>
      </c>
      <c r="J3894" s="335" t="s">
        <v>5179</v>
      </c>
      <c r="K3894" s="335" t="s">
        <v>5198</v>
      </c>
      <c r="L3894" s="516">
        <v>15.2</v>
      </c>
      <c r="M3894" s="332">
        <f>ROUND(SUMIF(Anlagenbewegungsdaten_AV!B:B,A3894,Anlagenbewegungsdaten_AV!C:C),3)</f>
        <v>0</v>
      </c>
      <c r="N3894" s="330">
        <f>IF(ISBLANK(L3894),ROUND(SUMIF(Anlagenbewegungsdaten_AV!B:B,A3894,Anlagenbewegungsdaten_AV!D:D),2),ROUND(M3894*L3894%,2))</f>
        <v>0</v>
      </c>
      <c r="O3894" s="330">
        <f>ROUND(N3894-SUMIF(Anlagenbewegungsdaten_AV!B:B,A3894,Anlagenbewegungsdaten_AV!D:D),3)</f>
        <v>0</v>
      </c>
    </row>
    <row r="3895" spans="1:15" ht="15" customHeight="1" x14ac:dyDescent="0.25">
      <c r="A3895" s="263" t="s">
        <v>105</v>
      </c>
      <c r="B3895" s="173" t="s">
        <v>2109</v>
      </c>
      <c r="C3895" s="173" t="s">
        <v>4045</v>
      </c>
      <c r="D3895" s="174" t="s">
        <v>88</v>
      </c>
      <c r="E3895" s="173"/>
      <c r="F3895" s="248">
        <v>22</v>
      </c>
      <c r="G3895" s="333">
        <f>ROUND(SUMIF(Anlagenbewegungsdaten!B:B,A3895,Anlagenbewegungsdaten!C:C),3)</f>
        <v>0</v>
      </c>
      <c r="H3895" s="334">
        <f>IF(ISBLANK(F3895),ROUND(SUMIF(Anlagenbewegungsdaten!B:B,A3895,Anlagenbewegungsdaten!D:D),2),ROUND(G3895*F3895%,2))</f>
        <v>0</v>
      </c>
      <c r="I3895" s="334">
        <f>ROUND((H3895-SUMIF(Anlagenbewegungsdaten!$B:$B,A3895,Anlagenbewegungsdaten!D:D)),3)</f>
        <v>0</v>
      </c>
      <c r="J3895" s="335" t="s">
        <v>5179</v>
      </c>
      <c r="K3895" s="335" t="s">
        <v>5198</v>
      </c>
      <c r="L3895" s="516">
        <v>17.600000000000001</v>
      </c>
      <c r="M3895" s="332">
        <f>ROUND(SUMIF(Anlagenbewegungsdaten_AV!B:B,A3895,Anlagenbewegungsdaten_AV!C:C),3)</f>
        <v>0</v>
      </c>
      <c r="N3895" s="330">
        <f>IF(ISBLANK(L3895),ROUND(SUMIF(Anlagenbewegungsdaten_AV!B:B,A3895,Anlagenbewegungsdaten_AV!D:D),2),ROUND(M3895*L3895%,2))</f>
        <v>0</v>
      </c>
      <c r="O3895" s="330">
        <f>ROUND(N3895-SUMIF(Anlagenbewegungsdaten_AV!B:B,A3895,Anlagenbewegungsdaten_AV!D:D),3)</f>
        <v>0</v>
      </c>
    </row>
    <row r="3896" spans="1:15" ht="15" customHeight="1" x14ac:dyDescent="0.25">
      <c r="A3896" s="263" t="s">
        <v>106</v>
      </c>
      <c r="B3896" s="173" t="s">
        <v>2109</v>
      </c>
      <c r="C3896" s="173" t="s">
        <v>4045</v>
      </c>
      <c r="D3896" s="174" t="s">
        <v>90</v>
      </c>
      <c r="E3896" s="173"/>
      <c r="F3896" s="248">
        <v>23</v>
      </c>
      <c r="G3896" s="333">
        <f>ROUND(SUMIF(Anlagenbewegungsdaten!B:B,A3896,Anlagenbewegungsdaten!C:C),3)</f>
        <v>0</v>
      </c>
      <c r="H3896" s="334">
        <f>IF(ISBLANK(F3896),ROUND(SUMIF(Anlagenbewegungsdaten!B:B,A3896,Anlagenbewegungsdaten!D:D),2),ROUND(G3896*F3896%,2))</f>
        <v>0</v>
      </c>
      <c r="I3896" s="334">
        <f>ROUND((H3896-SUMIF(Anlagenbewegungsdaten!$B:$B,A3896,Anlagenbewegungsdaten!D:D)),3)</f>
        <v>0</v>
      </c>
      <c r="J3896" s="335" t="s">
        <v>5179</v>
      </c>
      <c r="K3896" s="335" t="s">
        <v>5198</v>
      </c>
      <c r="L3896" s="516">
        <v>18.399999999999999</v>
      </c>
      <c r="M3896" s="332">
        <f>ROUND(SUMIF(Anlagenbewegungsdaten_AV!B:B,A3896,Anlagenbewegungsdaten_AV!C:C),3)</f>
        <v>0</v>
      </c>
      <c r="N3896" s="330">
        <f>IF(ISBLANK(L3896),ROUND(SUMIF(Anlagenbewegungsdaten_AV!B:B,A3896,Anlagenbewegungsdaten_AV!D:D),2),ROUND(M3896*L3896%,2))</f>
        <v>0</v>
      </c>
      <c r="O3896" s="330">
        <f>ROUND(N3896-SUMIF(Anlagenbewegungsdaten_AV!B:B,A3896,Anlagenbewegungsdaten_AV!D:D),3)</f>
        <v>0</v>
      </c>
    </row>
    <row r="3897" spans="1:15" ht="15" customHeight="1" x14ac:dyDescent="0.25">
      <c r="A3897" s="263" t="s">
        <v>107</v>
      </c>
      <c r="B3897" s="173" t="s">
        <v>2109</v>
      </c>
      <c r="C3897" s="173" t="s">
        <v>4045</v>
      </c>
      <c r="D3897" s="174" t="s">
        <v>92</v>
      </c>
      <c r="E3897" s="173"/>
      <c r="F3897" s="248">
        <v>26</v>
      </c>
      <c r="G3897" s="333">
        <f>ROUND(SUMIF(Anlagenbewegungsdaten!B:B,A3897,Anlagenbewegungsdaten!C:C),3)</f>
        <v>0</v>
      </c>
      <c r="H3897" s="334">
        <f>IF(ISBLANK(F3897),ROUND(SUMIF(Anlagenbewegungsdaten!B:B,A3897,Anlagenbewegungsdaten!D:D),2),ROUND(G3897*F3897%,2))</f>
        <v>0</v>
      </c>
      <c r="I3897" s="334">
        <f>ROUND((H3897-SUMIF(Anlagenbewegungsdaten!$B:$B,A3897,Anlagenbewegungsdaten!D:D)),3)</f>
        <v>0</v>
      </c>
      <c r="J3897" s="335" t="s">
        <v>5179</v>
      </c>
      <c r="K3897" s="335" t="s">
        <v>5198</v>
      </c>
      <c r="L3897" s="516">
        <v>20.8</v>
      </c>
      <c r="M3897" s="332">
        <f>ROUND(SUMIF(Anlagenbewegungsdaten_AV!B:B,A3897,Anlagenbewegungsdaten_AV!C:C),3)</f>
        <v>0</v>
      </c>
      <c r="N3897" s="330">
        <f>IF(ISBLANK(L3897),ROUND(SUMIF(Anlagenbewegungsdaten_AV!B:B,A3897,Anlagenbewegungsdaten_AV!D:D),2),ROUND(M3897*L3897%,2))</f>
        <v>0</v>
      </c>
      <c r="O3897" s="330">
        <f>ROUND(N3897-SUMIF(Anlagenbewegungsdaten_AV!B:B,A3897,Anlagenbewegungsdaten_AV!D:D),3)</f>
        <v>0</v>
      </c>
    </row>
    <row r="3898" spans="1:15" ht="15" customHeight="1" x14ac:dyDescent="0.25">
      <c r="A3898" s="270" t="s">
        <v>1066</v>
      </c>
      <c r="B3898" s="177" t="s">
        <v>2109</v>
      </c>
      <c r="C3898" s="177" t="s">
        <v>4045</v>
      </c>
      <c r="D3898" s="177" t="s">
        <v>1057</v>
      </c>
      <c r="E3898" s="177"/>
      <c r="F3898" s="253">
        <v>18</v>
      </c>
      <c r="G3898" s="333">
        <f>ROUND(SUMIF(Anlagenbewegungsdaten!B:B,A3898,Anlagenbewegungsdaten!C:C),3)</f>
        <v>0</v>
      </c>
      <c r="H3898" s="334">
        <f>IF(ISBLANK(F3898),ROUND(SUMIF(Anlagenbewegungsdaten!B:B,A3898,Anlagenbewegungsdaten!D:D),2),ROUND(G3898*F3898%,2))</f>
        <v>0</v>
      </c>
      <c r="I3898" s="334">
        <f>ROUND((H3898-SUMIF(Anlagenbewegungsdaten!$B:$B,A3898,Anlagenbewegungsdaten!D:D)),3)</f>
        <v>0</v>
      </c>
      <c r="J3898" s="335" t="s">
        <v>5179</v>
      </c>
      <c r="K3898" s="335" t="s">
        <v>5198</v>
      </c>
      <c r="L3898" s="516">
        <v>14.4</v>
      </c>
      <c r="M3898" s="332">
        <f>ROUND(SUMIF(Anlagenbewegungsdaten_AV!B:B,A3898,Anlagenbewegungsdaten_AV!C:C),3)</f>
        <v>0</v>
      </c>
      <c r="N3898" s="330">
        <f>IF(ISBLANK(L3898),ROUND(SUMIF(Anlagenbewegungsdaten_AV!B:B,A3898,Anlagenbewegungsdaten_AV!D:D),2),ROUND(M3898*L3898%,2))</f>
        <v>0</v>
      </c>
      <c r="O3898" s="330">
        <f>ROUND(N3898-SUMIF(Anlagenbewegungsdaten_AV!B:B,A3898,Anlagenbewegungsdaten_AV!D:D),3)</f>
        <v>0</v>
      </c>
    </row>
    <row r="3899" spans="1:15" ht="15" customHeight="1" x14ac:dyDescent="0.25">
      <c r="A3899" s="263" t="s">
        <v>108</v>
      </c>
      <c r="B3899" s="173" t="s">
        <v>2109</v>
      </c>
      <c r="C3899" s="173" t="s">
        <v>4045</v>
      </c>
      <c r="D3899" s="174" t="s">
        <v>94</v>
      </c>
      <c r="E3899" s="173"/>
      <c r="F3899" s="248">
        <v>21</v>
      </c>
      <c r="G3899" s="333">
        <f>ROUND(SUMIF(Anlagenbewegungsdaten!B:B,A3899,Anlagenbewegungsdaten!C:C),3)</f>
        <v>0</v>
      </c>
      <c r="H3899" s="334">
        <f>IF(ISBLANK(F3899),ROUND(SUMIF(Anlagenbewegungsdaten!B:B,A3899,Anlagenbewegungsdaten!D:D),2),ROUND(G3899*F3899%,2))</f>
        <v>0</v>
      </c>
      <c r="I3899" s="334">
        <f>ROUND((H3899-SUMIF(Anlagenbewegungsdaten!$B:$B,A3899,Anlagenbewegungsdaten!D:D)),3)</f>
        <v>0</v>
      </c>
      <c r="J3899" s="335" t="s">
        <v>5179</v>
      </c>
      <c r="K3899" s="335" t="s">
        <v>5198</v>
      </c>
      <c r="L3899" s="516">
        <v>16.8</v>
      </c>
      <c r="M3899" s="332">
        <f>ROUND(SUMIF(Anlagenbewegungsdaten_AV!B:B,A3899,Anlagenbewegungsdaten_AV!C:C),3)</f>
        <v>0</v>
      </c>
      <c r="N3899" s="330">
        <f>IF(ISBLANK(L3899),ROUND(SUMIF(Anlagenbewegungsdaten_AV!B:B,A3899,Anlagenbewegungsdaten_AV!D:D),2),ROUND(M3899*L3899%,2))</f>
        <v>0</v>
      </c>
      <c r="O3899" s="330">
        <f>ROUND(N3899-SUMIF(Anlagenbewegungsdaten_AV!B:B,A3899,Anlagenbewegungsdaten_AV!D:D),3)</f>
        <v>0</v>
      </c>
    </row>
    <row r="3900" spans="1:15" ht="15" customHeight="1" x14ac:dyDescent="0.25">
      <c r="A3900" s="263" t="s">
        <v>109</v>
      </c>
      <c r="B3900" s="173" t="s">
        <v>2109</v>
      </c>
      <c r="C3900" s="173" t="s">
        <v>4045</v>
      </c>
      <c r="D3900" s="174" t="s">
        <v>96</v>
      </c>
      <c r="E3900" s="173"/>
      <c r="F3900" s="248">
        <v>22</v>
      </c>
      <c r="G3900" s="333">
        <f>ROUND(SUMIF(Anlagenbewegungsdaten!B:B,A3900,Anlagenbewegungsdaten!C:C),3)</f>
        <v>0</v>
      </c>
      <c r="H3900" s="334">
        <f>IF(ISBLANK(F3900),ROUND(SUMIF(Anlagenbewegungsdaten!B:B,A3900,Anlagenbewegungsdaten!D:D),2),ROUND(G3900*F3900%,2))</f>
        <v>0</v>
      </c>
      <c r="I3900" s="334">
        <f>ROUND((H3900-SUMIF(Anlagenbewegungsdaten!$B:$B,A3900,Anlagenbewegungsdaten!D:D)),3)</f>
        <v>0</v>
      </c>
      <c r="J3900" s="335" t="s">
        <v>5179</v>
      </c>
      <c r="K3900" s="335" t="s">
        <v>5198</v>
      </c>
      <c r="L3900" s="516">
        <v>17.600000000000001</v>
      </c>
      <c r="M3900" s="332">
        <f>ROUND(SUMIF(Anlagenbewegungsdaten_AV!B:B,A3900,Anlagenbewegungsdaten_AV!C:C),3)</f>
        <v>0</v>
      </c>
      <c r="N3900" s="330">
        <f>IF(ISBLANK(L3900),ROUND(SUMIF(Anlagenbewegungsdaten_AV!B:B,A3900,Anlagenbewegungsdaten_AV!D:D),2),ROUND(M3900*L3900%,2))</f>
        <v>0</v>
      </c>
      <c r="O3900" s="330">
        <f>ROUND(N3900-SUMIF(Anlagenbewegungsdaten_AV!B:B,A3900,Anlagenbewegungsdaten_AV!D:D),3)</f>
        <v>0</v>
      </c>
    </row>
    <row r="3901" spans="1:15" ht="15" customHeight="1" x14ac:dyDescent="0.25">
      <c r="A3901" s="263" t="s">
        <v>110</v>
      </c>
      <c r="B3901" s="173" t="s">
        <v>2109</v>
      </c>
      <c r="C3901" s="173" t="s">
        <v>4045</v>
      </c>
      <c r="D3901" s="174" t="s">
        <v>98</v>
      </c>
      <c r="E3901" s="173"/>
      <c r="F3901" s="248">
        <v>25</v>
      </c>
      <c r="G3901" s="333">
        <f>ROUND(SUMIF(Anlagenbewegungsdaten!B:B,A3901,Anlagenbewegungsdaten!C:C),3)</f>
        <v>0</v>
      </c>
      <c r="H3901" s="334">
        <f>IF(ISBLANK(F3901),ROUND(SUMIF(Anlagenbewegungsdaten!B:B,A3901,Anlagenbewegungsdaten!D:D),2),ROUND(G3901*F3901%,2))</f>
        <v>0</v>
      </c>
      <c r="I3901" s="334">
        <f>ROUND((H3901-SUMIF(Anlagenbewegungsdaten!$B:$B,A3901,Anlagenbewegungsdaten!D:D)),3)</f>
        <v>0</v>
      </c>
      <c r="J3901" s="335" t="s">
        <v>5179</v>
      </c>
      <c r="K3901" s="335" t="s">
        <v>5198</v>
      </c>
      <c r="L3901" s="516">
        <v>20</v>
      </c>
      <c r="M3901" s="332">
        <f>ROUND(SUMIF(Anlagenbewegungsdaten_AV!B:B,A3901,Anlagenbewegungsdaten_AV!C:C),3)</f>
        <v>0</v>
      </c>
      <c r="N3901" s="330">
        <f>IF(ISBLANK(L3901),ROUND(SUMIF(Anlagenbewegungsdaten_AV!B:B,A3901,Anlagenbewegungsdaten_AV!D:D),2),ROUND(M3901*L3901%,2))</f>
        <v>0</v>
      </c>
      <c r="O3901" s="330">
        <f>ROUND(N3901-SUMIF(Anlagenbewegungsdaten_AV!B:B,A3901,Anlagenbewegungsdaten_AV!D:D),3)</f>
        <v>0</v>
      </c>
    </row>
    <row r="3902" spans="1:15" ht="15" customHeight="1" x14ac:dyDescent="0.25">
      <c r="A3902" s="270" t="s">
        <v>1067</v>
      </c>
      <c r="B3902" s="177" t="s">
        <v>2109</v>
      </c>
      <c r="C3902" s="177" t="s">
        <v>4045</v>
      </c>
      <c r="D3902" s="177" t="s">
        <v>1059</v>
      </c>
      <c r="E3902" s="177"/>
      <c r="F3902" s="253">
        <v>12.95</v>
      </c>
      <c r="G3902" s="333">
        <f>ROUND(SUMIF(Anlagenbewegungsdaten!B:B,A3902,Anlagenbewegungsdaten!C:C),3)</f>
        <v>0</v>
      </c>
      <c r="H3902" s="334">
        <f>IF(ISBLANK(F3902),ROUND(SUMIF(Anlagenbewegungsdaten!B:B,A3902,Anlagenbewegungsdaten!D:D),2),ROUND(G3902*F3902%,2))</f>
        <v>0</v>
      </c>
      <c r="I3902" s="334">
        <f>ROUND((H3902-SUMIF(Anlagenbewegungsdaten!$B:$B,A3902,Anlagenbewegungsdaten!D:D)),3)</f>
        <v>0</v>
      </c>
      <c r="J3902" s="335" t="s">
        <v>5179</v>
      </c>
      <c r="K3902" s="335" t="s">
        <v>5198</v>
      </c>
      <c r="L3902" s="516">
        <v>10.36</v>
      </c>
      <c r="M3902" s="332">
        <f>ROUND(SUMIF(Anlagenbewegungsdaten_AV!B:B,A3902,Anlagenbewegungsdaten_AV!C:C),3)</f>
        <v>0</v>
      </c>
      <c r="N3902" s="330">
        <f>IF(ISBLANK(L3902),ROUND(SUMIF(Anlagenbewegungsdaten_AV!B:B,A3902,Anlagenbewegungsdaten_AV!D:D),2),ROUND(M3902*L3902%,2))</f>
        <v>0</v>
      </c>
      <c r="O3902" s="330">
        <f>ROUND(N3902-SUMIF(Anlagenbewegungsdaten_AV!B:B,A3902,Anlagenbewegungsdaten_AV!D:D),3)</f>
        <v>0</v>
      </c>
    </row>
    <row r="3903" spans="1:15" ht="15" customHeight="1" x14ac:dyDescent="0.25">
      <c r="A3903" s="270" t="s">
        <v>1068</v>
      </c>
      <c r="B3903" s="177" t="s">
        <v>2109</v>
      </c>
      <c r="C3903" s="177" t="s">
        <v>4045</v>
      </c>
      <c r="D3903" s="177" t="s">
        <v>1047</v>
      </c>
      <c r="E3903" s="177"/>
      <c r="F3903" s="253">
        <v>11.16</v>
      </c>
      <c r="G3903" s="333">
        <f>ROUND(SUMIF(Anlagenbewegungsdaten!B:B,A3903,Anlagenbewegungsdaten!C:C),3)</f>
        <v>0</v>
      </c>
      <c r="H3903" s="334">
        <f>IF(ISBLANK(F3903),ROUND(SUMIF(Anlagenbewegungsdaten!B:B,A3903,Anlagenbewegungsdaten!D:D),2),ROUND(G3903*F3903%,2))</f>
        <v>0</v>
      </c>
      <c r="I3903" s="334">
        <f>ROUND((H3903-SUMIF(Anlagenbewegungsdaten!$B:$B,A3903,Anlagenbewegungsdaten!D:D)),3)</f>
        <v>0</v>
      </c>
      <c r="J3903" s="335" t="s">
        <v>5179</v>
      </c>
      <c r="K3903" s="335" t="s">
        <v>5198</v>
      </c>
      <c r="L3903" s="516">
        <v>8.93</v>
      </c>
      <c r="M3903" s="332">
        <f>ROUND(SUMIF(Anlagenbewegungsdaten_AV!B:B,A3903,Anlagenbewegungsdaten_AV!C:C),3)</f>
        <v>0</v>
      </c>
      <c r="N3903" s="330">
        <f>IF(ISBLANK(L3903),ROUND(SUMIF(Anlagenbewegungsdaten_AV!B:B,A3903,Anlagenbewegungsdaten_AV!D:D),2),ROUND(M3903*L3903%,2))</f>
        <v>0</v>
      </c>
      <c r="O3903" s="330">
        <f>ROUND(N3903-SUMIF(Anlagenbewegungsdaten_AV!B:B,A3903,Anlagenbewegungsdaten_AV!D:D),3)</f>
        <v>0</v>
      </c>
    </row>
    <row r="3904" spans="1:15" ht="15" customHeight="1" x14ac:dyDescent="0.25">
      <c r="A3904" s="262"/>
      <c r="B3904" s="167"/>
      <c r="C3904" s="167"/>
      <c r="D3904" s="167"/>
      <c r="E3904" s="167"/>
      <c r="F3904" s="251"/>
    </row>
    <row r="3905" spans="1:15" ht="15" customHeight="1" x14ac:dyDescent="0.25">
      <c r="A3905" s="270" t="s">
        <v>1069</v>
      </c>
      <c r="B3905" s="177" t="s">
        <v>2109</v>
      </c>
      <c r="C3905" s="177" t="s">
        <v>4046</v>
      </c>
      <c r="D3905" s="177" t="s">
        <v>1055</v>
      </c>
      <c r="E3905" s="177"/>
      <c r="F3905" s="253">
        <v>19</v>
      </c>
      <c r="G3905" s="333">
        <f>ROUND(SUMIF(Anlagenbewegungsdaten!B:B,A3905,Anlagenbewegungsdaten!C:C),3)</f>
        <v>0</v>
      </c>
      <c r="H3905" s="334">
        <f>IF(ISBLANK(F3905),ROUND(SUMIF(Anlagenbewegungsdaten!B:B,A3905,Anlagenbewegungsdaten!D:D),2),ROUND(G3905*F3905%,2))</f>
        <v>0</v>
      </c>
      <c r="I3905" s="334">
        <f>ROUND((H3905-SUMIF(Anlagenbewegungsdaten!$B:$B,A3905,Anlagenbewegungsdaten!D:D)),3)</f>
        <v>0</v>
      </c>
      <c r="J3905" s="335" t="s">
        <v>5179</v>
      </c>
      <c r="K3905" s="335" t="s">
        <v>5198</v>
      </c>
      <c r="L3905" s="516">
        <v>15.2</v>
      </c>
      <c r="M3905" s="332">
        <f>ROUND(SUMIF(Anlagenbewegungsdaten_AV!B:B,A3905,Anlagenbewegungsdaten_AV!C:C),3)</f>
        <v>0</v>
      </c>
      <c r="N3905" s="330">
        <f>IF(ISBLANK(L3905),ROUND(SUMIF(Anlagenbewegungsdaten_AV!B:B,A3905,Anlagenbewegungsdaten_AV!D:D),2),ROUND(M3905*L3905%,2))</f>
        <v>0</v>
      </c>
      <c r="O3905" s="330">
        <f>ROUND(N3905-SUMIF(Anlagenbewegungsdaten_AV!B:B,A3905,Anlagenbewegungsdaten_AV!D:D),3)</f>
        <v>0</v>
      </c>
    </row>
    <row r="3906" spans="1:15" ht="15" customHeight="1" x14ac:dyDescent="0.25">
      <c r="A3906" s="263" t="s">
        <v>111</v>
      </c>
      <c r="B3906" s="173" t="s">
        <v>2109</v>
      </c>
      <c r="C3906" s="173" t="s">
        <v>4046</v>
      </c>
      <c r="D3906" s="174" t="s">
        <v>88</v>
      </c>
      <c r="E3906" s="173"/>
      <c r="F3906" s="248">
        <v>22</v>
      </c>
      <c r="G3906" s="333">
        <f>ROUND(SUMIF(Anlagenbewegungsdaten!B:B,A3906,Anlagenbewegungsdaten!C:C),3)</f>
        <v>0</v>
      </c>
      <c r="H3906" s="334">
        <f>IF(ISBLANK(F3906),ROUND(SUMIF(Anlagenbewegungsdaten!B:B,A3906,Anlagenbewegungsdaten!D:D),2),ROUND(G3906*F3906%,2))</f>
        <v>0</v>
      </c>
      <c r="I3906" s="334">
        <f>ROUND((H3906-SUMIF(Anlagenbewegungsdaten!$B:$B,A3906,Anlagenbewegungsdaten!D:D)),3)</f>
        <v>0</v>
      </c>
      <c r="J3906" s="335" t="s">
        <v>5179</v>
      </c>
      <c r="K3906" s="335" t="s">
        <v>5198</v>
      </c>
      <c r="L3906" s="516">
        <v>17.600000000000001</v>
      </c>
      <c r="M3906" s="332">
        <f>ROUND(SUMIF(Anlagenbewegungsdaten_AV!B:B,A3906,Anlagenbewegungsdaten_AV!C:C),3)</f>
        <v>0</v>
      </c>
      <c r="N3906" s="330">
        <f>IF(ISBLANK(L3906),ROUND(SUMIF(Anlagenbewegungsdaten_AV!B:B,A3906,Anlagenbewegungsdaten_AV!D:D),2),ROUND(M3906*L3906%,2))</f>
        <v>0</v>
      </c>
      <c r="O3906" s="330">
        <f>ROUND(N3906-SUMIF(Anlagenbewegungsdaten_AV!B:B,A3906,Anlagenbewegungsdaten_AV!D:D),3)</f>
        <v>0</v>
      </c>
    </row>
    <row r="3907" spans="1:15" ht="15" customHeight="1" x14ac:dyDescent="0.25">
      <c r="A3907" s="263" t="s">
        <v>112</v>
      </c>
      <c r="B3907" s="173" t="s">
        <v>2109</v>
      </c>
      <c r="C3907" s="173" t="s">
        <v>4046</v>
      </c>
      <c r="D3907" s="174" t="s">
        <v>90</v>
      </c>
      <c r="E3907" s="173"/>
      <c r="F3907" s="248">
        <v>23</v>
      </c>
      <c r="G3907" s="333">
        <f>ROUND(SUMIF(Anlagenbewegungsdaten!B:B,A3907,Anlagenbewegungsdaten!C:C),3)</f>
        <v>0</v>
      </c>
      <c r="H3907" s="334">
        <f>IF(ISBLANK(F3907),ROUND(SUMIF(Anlagenbewegungsdaten!B:B,A3907,Anlagenbewegungsdaten!D:D),2),ROUND(G3907*F3907%,2))</f>
        <v>0</v>
      </c>
      <c r="I3907" s="334">
        <f>ROUND((H3907-SUMIF(Anlagenbewegungsdaten!$B:$B,A3907,Anlagenbewegungsdaten!D:D)),3)</f>
        <v>0</v>
      </c>
      <c r="J3907" s="335" t="s">
        <v>5179</v>
      </c>
      <c r="K3907" s="335" t="s">
        <v>5198</v>
      </c>
      <c r="L3907" s="516">
        <v>18.399999999999999</v>
      </c>
      <c r="M3907" s="332">
        <f>ROUND(SUMIF(Anlagenbewegungsdaten_AV!B:B,A3907,Anlagenbewegungsdaten_AV!C:C),3)</f>
        <v>0</v>
      </c>
      <c r="N3907" s="330">
        <f>IF(ISBLANK(L3907),ROUND(SUMIF(Anlagenbewegungsdaten_AV!B:B,A3907,Anlagenbewegungsdaten_AV!D:D),2),ROUND(M3907*L3907%,2))</f>
        <v>0</v>
      </c>
      <c r="O3907" s="330">
        <f>ROUND(N3907-SUMIF(Anlagenbewegungsdaten_AV!B:B,A3907,Anlagenbewegungsdaten_AV!D:D),3)</f>
        <v>0</v>
      </c>
    </row>
    <row r="3908" spans="1:15" ht="15" customHeight="1" x14ac:dyDescent="0.25">
      <c r="A3908" s="263" t="s">
        <v>113</v>
      </c>
      <c r="B3908" s="173" t="s">
        <v>2109</v>
      </c>
      <c r="C3908" s="173" t="s">
        <v>4046</v>
      </c>
      <c r="D3908" s="174" t="s">
        <v>92</v>
      </c>
      <c r="E3908" s="173"/>
      <c r="F3908" s="248">
        <v>26</v>
      </c>
      <c r="G3908" s="333">
        <f>ROUND(SUMIF(Anlagenbewegungsdaten!B:B,A3908,Anlagenbewegungsdaten!C:C),3)</f>
        <v>0</v>
      </c>
      <c r="H3908" s="334">
        <f>IF(ISBLANK(F3908),ROUND(SUMIF(Anlagenbewegungsdaten!B:B,A3908,Anlagenbewegungsdaten!D:D),2),ROUND(G3908*F3908%,2))</f>
        <v>0</v>
      </c>
      <c r="I3908" s="334">
        <f>ROUND((H3908-SUMIF(Anlagenbewegungsdaten!$B:$B,A3908,Anlagenbewegungsdaten!D:D)),3)</f>
        <v>0</v>
      </c>
      <c r="J3908" s="335" t="s">
        <v>5179</v>
      </c>
      <c r="K3908" s="335" t="s">
        <v>5198</v>
      </c>
      <c r="L3908" s="516">
        <v>20.8</v>
      </c>
      <c r="M3908" s="332">
        <f>ROUND(SUMIF(Anlagenbewegungsdaten_AV!B:B,A3908,Anlagenbewegungsdaten_AV!C:C),3)</f>
        <v>0</v>
      </c>
      <c r="N3908" s="330">
        <f>IF(ISBLANK(L3908),ROUND(SUMIF(Anlagenbewegungsdaten_AV!B:B,A3908,Anlagenbewegungsdaten_AV!D:D),2),ROUND(M3908*L3908%,2))</f>
        <v>0</v>
      </c>
      <c r="O3908" s="330">
        <f>ROUND(N3908-SUMIF(Anlagenbewegungsdaten_AV!B:B,A3908,Anlagenbewegungsdaten_AV!D:D),3)</f>
        <v>0</v>
      </c>
    </row>
    <row r="3909" spans="1:15" ht="15" customHeight="1" x14ac:dyDescent="0.25">
      <c r="A3909" s="270" t="s">
        <v>1070</v>
      </c>
      <c r="B3909" s="177" t="s">
        <v>2109</v>
      </c>
      <c r="C3909" s="177" t="s">
        <v>4046</v>
      </c>
      <c r="D3909" s="177" t="s">
        <v>1057</v>
      </c>
      <c r="E3909" s="177"/>
      <c r="F3909" s="253">
        <v>18</v>
      </c>
      <c r="G3909" s="333">
        <f>ROUND(SUMIF(Anlagenbewegungsdaten!B:B,A3909,Anlagenbewegungsdaten!C:C),3)</f>
        <v>0</v>
      </c>
      <c r="H3909" s="334">
        <f>IF(ISBLANK(F3909),ROUND(SUMIF(Anlagenbewegungsdaten!B:B,A3909,Anlagenbewegungsdaten!D:D),2),ROUND(G3909*F3909%,2))</f>
        <v>0</v>
      </c>
      <c r="I3909" s="334">
        <f>ROUND((H3909-SUMIF(Anlagenbewegungsdaten!$B:$B,A3909,Anlagenbewegungsdaten!D:D)),3)</f>
        <v>0</v>
      </c>
      <c r="J3909" s="335" t="s">
        <v>5179</v>
      </c>
      <c r="K3909" s="335" t="s">
        <v>5198</v>
      </c>
      <c r="L3909" s="516">
        <v>14.4</v>
      </c>
      <c r="M3909" s="332">
        <f>ROUND(SUMIF(Anlagenbewegungsdaten_AV!B:B,A3909,Anlagenbewegungsdaten_AV!C:C),3)</f>
        <v>0</v>
      </c>
      <c r="N3909" s="330">
        <f>IF(ISBLANK(L3909),ROUND(SUMIF(Anlagenbewegungsdaten_AV!B:B,A3909,Anlagenbewegungsdaten_AV!D:D),2),ROUND(M3909*L3909%,2))</f>
        <v>0</v>
      </c>
      <c r="O3909" s="330">
        <f>ROUND(N3909-SUMIF(Anlagenbewegungsdaten_AV!B:B,A3909,Anlagenbewegungsdaten_AV!D:D),3)</f>
        <v>0</v>
      </c>
    </row>
    <row r="3910" spans="1:15" ht="15" customHeight="1" x14ac:dyDescent="0.25">
      <c r="A3910" s="263" t="s">
        <v>114</v>
      </c>
      <c r="B3910" s="173" t="s">
        <v>2109</v>
      </c>
      <c r="C3910" s="173" t="s">
        <v>4046</v>
      </c>
      <c r="D3910" s="174" t="s">
        <v>94</v>
      </c>
      <c r="E3910" s="173"/>
      <c r="F3910" s="248">
        <v>21</v>
      </c>
      <c r="G3910" s="333">
        <f>ROUND(SUMIF(Anlagenbewegungsdaten!B:B,A3910,Anlagenbewegungsdaten!C:C),3)</f>
        <v>0</v>
      </c>
      <c r="H3910" s="334">
        <f>IF(ISBLANK(F3910),ROUND(SUMIF(Anlagenbewegungsdaten!B:B,A3910,Anlagenbewegungsdaten!D:D),2),ROUND(G3910*F3910%,2))</f>
        <v>0</v>
      </c>
      <c r="I3910" s="334">
        <f>ROUND((H3910-SUMIF(Anlagenbewegungsdaten!$B:$B,A3910,Anlagenbewegungsdaten!D:D)),3)</f>
        <v>0</v>
      </c>
      <c r="J3910" s="335" t="s">
        <v>5179</v>
      </c>
      <c r="K3910" s="335" t="s">
        <v>5198</v>
      </c>
      <c r="L3910" s="516">
        <v>16.8</v>
      </c>
      <c r="M3910" s="332">
        <f>ROUND(SUMIF(Anlagenbewegungsdaten_AV!B:B,A3910,Anlagenbewegungsdaten_AV!C:C),3)</f>
        <v>0</v>
      </c>
      <c r="N3910" s="330">
        <f>IF(ISBLANK(L3910),ROUND(SUMIF(Anlagenbewegungsdaten_AV!B:B,A3910,Anlagenbewegungsdaten_AV!D:D),2),ROUND(M3910*L3910%,2))</f>
        <v>0</v>
      </c>
      <c r="O3910" s="330">
        <f>ROUND(N3910-SUMIF(Anlagenbewegungsdaten_AV!B:B,A3910,Anlagenbewegungsdaten_AV!D:D),3)</f>
        <v>0</v>
      </c>
    </row>
    <row r="3911" spans="1:15" ht="15" customHeight="1" x14ac:dyDescent="0.25">
      <c r="A3911" s="263" t="s">
        <v>115</v>
      </c>
      <c r="B3911" s="173" t="s">
        <v>2109</v>
      </c>
      <c r="C3911" s="173" t="s">
        <v>4046</v>
      </c>
      <c r="D3911" s="174" t="s">
        <v>96</v>
      </c>
      <c r="E3911" s="173"/>
      <c r="F3911" s="248">
        <v>22</v>
      </c>
      <c r="G3911" s="333">
        <f>ROUND(SUMIF(Anlagenbewegungsdaten!B:B,A3911,Anlagenbewegungsdaten!C:C),3)</f>
        <v>0</v>
      </c>
      <c r="H3911" s="334">
        <f>IF(ISBLANK(F3911),ROUND(SUMIF(Anlagenbewegungsdaten!B:B,A3911,Anlagenbewegungsdaten!D:D),2),ROUND(G3911*F3911%,2))</f>
        <v>0</v>
      </c>
      <c r="I3911" s="334">
        <f>ROUND((H3911-SUMIF(Anlagenbewegungsdaten!$B:$B,A3911,Anlagenbewegungsdaten!D:D)),3)</f>
        <v>0</v>
      </c>
      <c r="J3911" s="335" t="s">
        <v>5179</v>
      </c>
      <c r="K3911" s="335" t="s">
        <v>5198</v>
      </c>
      <c r="L3911" s="516">
        <v>17.600000000000001</v>
      </c>
      <c r="M3911" s="332">
        <f>ROUND(SUMIF(Anlagenbewegungsdaten_AV!B:B,A3911,Anlagenbewegungsdaten_AV!C:C),3)</f>
        <v>0</v>
      </c>
      <c r="N3911" s="330">
        <f>IF(ISBLANK(L3911),ROUND(SUMIF(Anlagenbewegungsdaten_AV!B:B,A3911,Anlagenbewegungsdaten_AV!D:D),2),ROUND(M3911*L3911%,2))</f>
        <v>0</v>
      </c>
      <c r="O3911" s="330">
        <f>ROUND(N3911-SUMIF(Anlagenbewegungsdaten_AV!B:B,A3911,Anlagenbewegungsdaten_AV!D:D),3)</f>
        <v>0</v>
      </c>
    </row>
    <row r="3912" spans="1:15" ht="15" customHeight="1" x14ac:dyDescent="0.25">
      <c r="A3912" s="263" t="s">
        <v>116</v>
      </c>
      <c r="B3912" s="173" t="s">
        <v>2109</v>
      </c>
      <c r="C3912" s="173" t="s">
        <v>4046</v>
      </c>
      <c r="D3912" s="174" t="s">
        <v>98</v>
      </c>
      <c r="E3912" s="173"/>
      <c r="F3912" s="248">
        <v>25</v>
      </c>
      <c r="G3912" s="333">
        <f>ROUND(SUMIF(Anlagenbewegungsdaten!B:B,A3912,Anlagenbewegungsdaten!C:C),3)</f>
        <v>0</v>
      </c>
      <c r="H3912" s="334">
        <f>IF(ISBLANK(F3912),ROUND(SUMIF(Anlagenbewegungsdaten!B:B,A3912,Anlagenbewegungsdaten!D:D),2),ROUND(G3912*F3912%,2))</f>
        <v>0</v>
      </c>
      <c r="I3912" s="334">
        <f>ROUND((H3912-SUMIF(Anlagenbewegungsdaten!$B:$B,A3912,Anlagenbewegungsdaten!D:D)),3)</f>
        <v>0</v>
      </c>
      <c r="J3912" s="335" t="s">
        <v>5179</v>
      </c>
      <c r="K3912" s="335" t="s">
        <v>5198</v>
      </c>
      <c r="L3912" s="516">
        <v>20</v>
      </c>
      <c r="M3912" s="332">
        <f>ROUND(SUMIF(Anlagenbewegungsdaten_AV!B:B,A3912,Anlagenbewegungsdaten_AV!C:C),3)</f>
        <v>0</v>
      </c>
      <c r="N3912" s="330">
        <f>IF(ISBLANK(L3912),ROUND(SUMIF(Anlagenbewegungsdaten_AV!B:B,A3912,Anlagenbewegungsdaten_AV!D:D),2),ROUND(M3912*L3912%,2))</f>
        <v>0</v>
      </c>
      <c r="O3912" s="330">
        <f>ROUND(N3912-SUMIF(Anlagenbewegungsdaten_AV!B:B,A3912,Anlagenbewegungsdaten_AV!D:D),3)</f>
        <v>0</v>
      </c>
    </row>
    <row r="3913" spans="1:15" ht="15" customHeight="1" x14ac:dyDescent="0.25">
      <c r="A3913" s="270" t="s">
        <v>1071</v>
      </c>
      <c r="B3913" s="177" t="s">
        <v>2109</v>
      </c>
      <c r="C3913" s="177" t="s">
        <v>4046</v>
      </c>
      <c r="D3913" s="177" t="s">
        <v>1059</v>
      </c>
      <c r="E3913" s="177"/>
      <c r="F3913" s="253">
        <v>12.95</v>
      </c>
      <c r="G3913" s="333">
        <f>ROUND(SUMIF(Anlagenbewegungsdaten!B:B,A3913,Anlagenbewegungsdaten!C:C),3)</f>
        <v>0</v>
      </c>
      <c r="H3913" s="334">
        <f>IF(ISBLANK(F3913),ROUND(SUMIF(Anlagenbewegungsdaten!B:B,A3913,Anlagenbewegungsdaten!D:D),2),ROUND(G3913*F3913%,2))</f>
        <v>0</v>
      </c>
      <c r="I3913" s="334">
        <f>ROUND((H3913-SUMIF(Anlagenbewegungsdaten!$B:$B,A3913,Anlagenbewegungsdaten!D:D)),3)</f>
        <v>0</v>
      </c>
      <c r="J3913" s="335" t="s">
        <v>5179</v>
      </c>
      <c r="K3913" s="335" t="s">
        <v>5198</v>
      </c>
      <c r="L3913" s="516">
        <v>10.36</v>
      </c>
      <c r="M3913" s="332">
        <f>ROUND(SUMIF(Anlagenbewegungsdaten_AV!B:B,A3913,Anlagenbewegungsdaten_AV!C:C),3)</f>
        <v>0</v>
      </c>
      <c r="N3913" s="330">
        <f>IF(ISBLANK(L3913),ROUND(SUMIF(Anlagenbewegungsdaten_AV!B:B,A3913,Anlagenbewegungsdaten_AV!D:D),2),ROUND(M3913*L3913%,2))</f>
        <v>0</v>
      </c>
      <c r="O3913" s="330">
        <f>ROUND(N3913-SUMIF(Anlagenbewegungsdaten_AV!B:B,A3913,Anlagenbewegungsdaten_AV!D:D),3)</f>
        <v>0</v>
      </c>
    </row>
    <row r="3914" spans="1:15" ht="15" customHeight="1" x14ac:dyDescent="0.25">
      <c r="A3914" s="270" t="s">
        <v>1072</v>
      </c>
      <c r="B3914" s="177" t="s">
        <v>2109</v>
      </c>
      <c r="C3914" s="177" t="s">
        <v>4046</v>
      </c>
      <c r="D3914" s="177" t="s">
        <v>1047</v>
      </c>
      <c r="E3914" s="177"/>
      <c r="F3914" s="253">
        <v>11.16</v>
      </c>
      <c r="G3914" s="333">
        <f>ROUND(SUMIF(Anlagenbewegungsdaten!B:B,A3914,Anlagenbewegungsdaten!C:C),3)</f>
        <v>0</v>
      </c>
      <c r="H3914" s="334">
        <f>IF(ISBLANK(F3914),ROUND(SUMIF(Anlagenbewegungsdaten!B:B,A3914,Anlagenbewegungsdaten!D:D),2),ROUND(G3914*F3914%,2))</f>
        <v>0</v>
      </c>
      <c r="I3914" s="334">
        <f>ROUND((H3914-SUMIF(Anlagenbewegungsdaten!$B:$B,A3914,Anlagenbewegungsdaten!D:D)),3)</f>
        <v>0</v>
      </c>
      <c r="J3914" s="335" t="s">
        <v>5179</v>
      </c>
      <c r="K3914" s="335" t="s">
        <v>5198</v>
      </c>
      <c r="L3914" s="516">
        <v>8.93</v>
      </c>
      <c r="M3914" s="332">
        <f>ROUND(SUMIF(Anlagenbewegungsdaten_AV!B:B,A3914,Anlagenbewegungsdaten_AV!C:C),3)</f>
        <v>0</v>
      </c>
      <c r="N3914" s="330">
        <f>IF(ISBLANK(L3914),ROUND(SUMIF(Anlagenbewegungsdaten_AV!B:B,A3914,Anlagenbewegungsdaten_AV!D:D),2),ROUND(M3914*L3914%,2))</f>
        <v>0</v>
      </c>
      <c r="O3914" s="330">
        <f>ROUND(N3914-SUMIF(Anlagenbewegungsdaten_AV!B:B,A3914,Anlagenbewegungsdaten_AV!D:D),3)</f>
        <v>0</v>
      </c>
    </row>
    <row r="3915" spans="1:15" ht="15" customHeight="1" x14ac:dyDescent="0.25">
      <c r="A3915" s="262"/>
      <c r="B3915" s="167"/>
      <c r="C3915" s="167"/>
      <c r="D3915" s="167"/>
      <c r="E3915" s="167"/>
      <c r="F3915" s="251"/>
    </row>
    <row r="3916" spans="1:15" ht="15" customHeight="1" x14ac:dyDescent="0.25">
      <c r="A3916" s="270" t="s">
        <v>1073</v>
      </c>
      <c r="B3916" s="177" t="s">
        <v>2109</v>
      </c>
      <c r="C3916" s="177" t="s">
        <v>4047</v>
      </c>
      <c r="D3916" s="177" t="s">
        <v>1055</v>
      </c>
      <c r="E3916" s="177"/>
      <c r="F3916" s="253">
        <v>19</v>
      </c>
      <c r="G3916" s="333">
        <f>ROUND(SUMIF(Anlagenbewegungsdaten!B:B,A3916,Anlagenbewegungsdaten!C:C),3)</f>
        <v>0</v>
      </c>
      <c r="H3916" s="334">
        <f>IF(ISBLANK(F3916),ROUND(SUMIF(Anlagenbewegungsdaten!B:B,A3916,Anlagenbewegungsdaten!D:D),2),ROUND(G3916*F3916%,2))</f>
        <v>0</v>
      </c>
      <c r="I3916" s="334">
        <f>ROUND((H3916-SUMIF(Anlagenbewegungsdaten!$B:$B,A3916,Anlagenbewegungsdaten!D:D)),3)</f>
        <v>0</v>
      </c>
      <c r="J3916" s="335" t="s">
        <v>5179</v>
      </c>
      <c r="K3916" s="335" t="s">
        <v>5198</v>
      </c>
      <c r="L3916" s="516">
        <v>15.2</v>
      </c>
      <c r="M3916" s="332">
        <f>ROUND(SUMIF(Anlagenbewegungsdaten_AV!B:B,A3916,Anlagenbewegungsdaten_AV!C:C),3)</f>
        <v>0</v>
      </c>
      <c r="N3916" s="330">
        <f>IF(ISBLANK(L3916),ROUND(SUMIF(Anlagenbewegungsdaten_AV!B:B,A3916,Anlagenbewegungsdaten_AV!D:D),2),ROUND(M3916*L3916%,2))</f>
        <v>0</v>
      </c>
      <c r="O3916" s="330">
        <f>ROUND(N3916-SUMIF(Anlagenbewegungsdaten_AV!B:B,A3916,Anlagenbewegungsdaten_AV!D:D),3)</f>
        <v>0</v>
      </c>
    </row>
    <row r="3917" spans="1:15" ht="15" customHeight="1" x14ac:dyDescent="0.25">
      <c r="A3917" s="263" t="s">
        <v>117</v>
      </c>
      <c r="B3917" s="173" t="s">
        <v>2109</v>
      </c>
      <c r="C3917" s="173" t="s">
        <v>4047</v>
      </c>
      <c r="D3917" s="174" t="s">
        <v>88</v>
      </c>
      <c r="E3917" s="173"/>
      <c r="F3917" s="248">
        <v>22</v>
      </c>
      <c r="G3917" s="333">
        <f>ROUND(SUMIF(Anlagenbewegungsdaten!B:B,A3917,Anlagenbewegungsdaten!C:C),3)</f>
        <v>0</v>
      </c>
      <c r="H3917" s="334">
        <f>IF(ISBLANK(F3917),ROUND(SUMIF(Anlagenbewegungsdaten!B:B,A3917,Anlagenbewegungsdaten!D:D),2),ROUND(G3917*F3917%,2))</f>
        <v>0</v>
      </c>
      <c r="I3917" s="334">
        <f>ROUND((H3917-SUMIF(Anlagenbewegungsdaten!$B:$B,A3917,Anlagenbewegungsdaten!D:D)),3)</f>
        <v>0</v>
      </c>
      <c r="J3917" s="335" t="s">
        <v>5179</v>
      </c>
      <c r="K3917" s="335" t="s">
        <v>5198</v>
      </c>
      <c r="L3917" s="516">
        <v>17.600000000000001</v>
      </c>
      <c r="M3917" s="332">
        <f>ROUND(SUMIF(Anlagenbewegungsdaten_AV!B:B,A3917,Anlagenbewegungsdaten_AV!C:C),3)</f>
        <v>0</v>
      </c>
      <c r="N3917" s="330">
        <f>IF(ISBLANK(L3917),ROUND(SUMIF(Anlagenbewegungsdaten_AV!B:B,A3917,Anlagenbewegungsdaten_AV!D:D),2),ROUND(M3917*L3917%,2))</f>
        <v>0</v>
      </c>
      <c r="O3917" s="330">
        <f>ROUND(N3917-SUMIF(Anlagenbewegungsdaten_AV!B:B,A3917,Anlagenbewegungsdaten_AV!D:D),3)</f>
        <v>0</v>
      </c>
    </row>
    <row r="3918" spans="1:15" ht="15" customHeight="1" x14ac:dyDescent="0.25">
      <c r="A3918" s="263" t="s">
        <v>118</v>
      </c>
      <c r="B3918" s="173" t="s">
        <v>2109</v>
      </c>
      <c r="C3918" s="173" t="s">
        <v>4047</v>
      </c>
      <c r="D3918" s="174" t="s">
        <v>90</v>
      </c>
      <c r="E3918" s="173"/>
      <c r="F3918" s="248">
        <v>23</v>
      </c>
      <c r="G3918" s="333">
        <f>ROUND(SUMIF(Anlagenbewegungsdaten!B:B,A3918,Anlagenbewegungsdaten!C:C),3)</f>
        <v>0</v>
      </c>
      <c r="H3918" s="334">
        <f>IF(ISBLANK(F3918),ROUND(SUMIF(Anlagenbewegungsdaten!B:B,A3918,Anlagenbewegungsdaten!D:D),2),ROUND(G3918*F3918%,2))</f>
        <v>0</v>
      </c>
      <c r="I3918" s="334">
        <f>ROUND((H3918-SUMIF(Anlagenbewegungsdaten!$B:$B,A3918,Anlagenbewegungsdaten!D:D)),3)</f>
        <v>0</v>
      </c>
      <c r="J3918" s="335" t="s">
        <v>5179</v>
      </c>
      <c r="K3918" s="335" t="s">
        <v>5198</v>
      </c>
      <c r="L3918" s="516">
        <v>18.399999999999999</v>
      </c>
      <c r="M3918" s="332">
        <f>ROUND(SUMIF(Anlagenbewegungsdaten_AV!B:B,A3918,Anlagenbewegungsdaten_AV!C:C),3)</f>
        <v>0</v>
      </c>
      <c r="N3918" s="330">
        <f>IF(ISBLANK(L3918),ROUND(SUMIF(Anlagenbewegungsdaten_AV!B:B,A3918,Anlagenbewegungsdaten_AV!D:D),2),ROUND(M3918*L3918%,2))</f>
        <v>0</v>
      </c>
      <c r="O3918" s="330">
        <f>ROUND(N3918-SUMIF(Anlagenbewegungsdaten_AV!B:B,A3918,Anlagenbewegungsdaten_AV!D:D),3)</f>
        <v>0</v>
      </c>
    </row>
    <row r="3919" spans="1:15" ht="15" customHeight="1" x14ac:dyDescent="0.25">
      <c r="A3919" s="263" t="s">
        <v>119</v>
      </c>
      <c r="B3919" s="173" t="s">
        <v>2109</v>
      </c>
      <c r="C3919" s="173" t="s">
        <v>4047</v>
      </c>
      <c r="D3919" s="174" t="s">
        <v>92</v>
      </c>
      <c r="E3919" s="173"/>
      <c r="F3919" s="248">
        <v>26</v>
      </c>
      <c r="G3919" s="333">
        <f>ROUND(SUMIF(Anlagenbewegungsdaten!B:B,A3919,Anlagenbewegungsdaten!C:C),3)</f>
        <v>0</v>
      </c>
      <c r="H3919" s="334">
        <f>IF(ISBLANK(F3919),ROUND(SUMIF(Anlagenbewegungsdaten!B:B,A3919,Anlagenbewegungsdaten!D:D),2),ROUND(G3919*F3919%,2))</f>
        <v>0</v>
      </c>
      <c r="I3919" s="334">
        <f>ROUND((H3919-SUMIF(Anlagenbewegungsdaten!$B:$B,A3919,Anlagenbewegungsdaten!D:D)),3)</f>
        <v>0</v>
      </c>
      <c r="J3919" s="335" t="s">
        <v>5179</v>
      </c>
      <c r="K3919" s="335" t="s">
        <v>5198</v>
      </c>
      <c r="L3919" s="516">
        <v>20.8</v>
      </c>
      <c r="M3919" s="332">
        <f>ROUND(SUMIF(Anlagenbewegungsdaten_AV!B:B,A3919,Anlagenbewegungsdaten_AV!C:C),3)</f>
        <v>0</v>
      </c>
      <c r="N3919" s="330">
        <f>IF(ISBLANK(L3919),ROUND(SUMIF(Anlagenbewegungsdaten_AV!B:B,A3919,Anlagenbewegungsdaten_AV!D:D),2),ROUND(M3919*L3919%,2))</f>
        <v>0</v>
      </c>
      <c r="O3919" s="330">
        <f>ROUND(N3919-SUMIF(Anlagenbewegungsdaten_AV!B:B,A3919,Anlagenbewegungsdaten_AV!D:D),3)</f>
        <v>0</v>
      </c>
    </row>
    <row r="3920" spans="1:15" ht="15" customHeight="1" x14ac:dyDescent="0.25">
      <c r="A3920" s="270" t="s">
        <v>1074</v>
      </c>
      <c r="B3920" s="177" t="s">
        <v>2109</v>
      </c>
      <c r="C3920" s="177" t="s">
        <v>4047</v>
      </c>
      <c r="D3920" s="177" t="s">
        <v>1057</v>
      </c>
      <c r="E3920" s="177"/>
      <c r="F3920" s="253">
        <v>18</v>
      </c>
      <c r="G3920" s="333">
        <f>ROUND(SUMIF(Anlagenbewegungsdaten!B:B,A3920,Anlagenbewegungsdaten!C:C),3)</f>
        <v>0</v>
      </c>
      <c r="H3920" s="334">
        <f>IF(ISBLANK(F3920),ROUND(SUMIF(Anlagenbewegungsdaten!B:B,A3920,Anlagenbewegungsdaten!D:D),2),ROUND(G3920*F3920%,2))</f>
        <v>0</v>
      </c>
      <c r="I3920" s="334">
        <f>ROUND((H3920-SUMIF(Anlagenbewegungsdaten!$B:$B,A3920,Anlagenbewegungsdaten!D:D)),3)</f>
        <v>0</v>
      </c>
      <c r="J3920" s="335" t="s">
        <v>5179</v>
      </c>
      <c r="K3920" s="335" t="s">
        <v>5198</v>
      </c>
      <c r="L3920" s="516">
        <v>14.4</v>
      </c>
      <c r="M3920" s="332">
        <f>ROUND(SUMIF(Anlagenbewegungsdaten_AV!B:B,A3920,Anlagenbewegungsdaten_AV!C:C),3)</f>
        <v>0</v>
      </c>
      <c r="N3920" s="330">
        <f>IF(ISBLANK(L3920),ROUND(SUMIF(Anlagenbewegungsdaten_AV!B:B,A3920,Anlagenbewegungsdaten_AV!D:D),2),ROUND(M3920*L3920%,2))</f>
        <v>0</v>
      </c>
      <c r="O3920" s="330">
        <f>ROUND(N3920-SUMIF(Anlagenbewegungsdaten_AV!B:B,A3920,Anlagenbewegungsdaten_AV!D:D),3)</f>
        <v>0</v>
      </c>
    </row>
    <row r="3921" spans="1:15" ht="15" customHeight="1" x14ac:dyDescent="0.25">
      <c r="A3921" s="263" t="s">
        <v>120</v>
      </c>
      <c r="B3921" s="173" t="s">
        <v>2109</v>
      </c>
      <c r="C3921" s="173" t="s">
        <v>4047</v>
      </c>
      <c r="D3921" s="174" t="s">
        <v>94</v>
      </c>
      <c r="E3921" s="173"/>
      <c r="F3921" s="248">
        <v>21</v>
      </c>
      <c r="G3921" s="333">
        <f>ROUND(SUMIF(Anlagenbewegungsdaten!B:B,A3921,Anlagenbewegungsdaten!C:C),3)</f>
        <v>0</v>
      </c>
      <c r="H3921" s="334">
        <f>IF(ISBLANK(F3921),ROUND(SUMIF(Anlagenbewegungsdaten!B:B,A3921,Anlagenbewegungsdaten!D:D),2),ROUND(G3921*F3921%,2))</f>
        <v>0</v>
      </c>
      <c r="I3921" s="334">
        <f>ROUND((H3921-SUMIF(Anlagenbewegungsdaten!$B:$B,A3921,Anlagenbewegungsdaten!D:D)),3)</f>
        <v>0</v>
      </c>
      <c r="J3921" s="335" t="s">
        <v>5179</v>
      </c>
      <c r="K3921" s="335" t="s">
        <v>5198</v>
      </c>
      <c r="L3921" s="516">
        <v>16.8</v>
      </c>
      <c r="M3921" s="332">
        <f>ROUND(SUMIF(Anlagenbewegungsdaten_AV!B:B,A3921,Anlagenbewegungsdaten_AV!C:C),3)</f>
        <v>0</v>
      </c>
      <c r="N3921" s="330">
        <f>IF(ISBLANK(L3921),ROUND(SUMIF(Anlagenbewegungsdaten_AV!B:B,A3921,Anlagenbewegungsdaten_AV!D:D),2),ROUND(M3921*L3921%,2))</f>
        <v>0</v>
      </c>
      <c r="O3921" s="330">
        <f>ROUND(N3921-SUMIF(Anlagenbewegungsdaten_AV!B:B,A3921,Anlagenbewegungsdaten_AV!D:D),3)</f>
        <v>0</v>
      </c>
    </row>
    <row r="3922" spans="1:15" ht="15" customHeight="1" x14ac:dyDescent="0.25">
      <c r="A3922" s="263" t="s">
        <v>121</v>
      </c>
      <c r="B3922" s="173" t="s">
        <v>2109</v>
      </c>
      <c r="C3922" s="173" t="s">
        <v>4047</v>
      </c>
      <c r="D3922" s="174" t="s">
        <v>96</v>
      </c>
      <c r="E3922" s="173"/>
      <c r="F3922" s="248">
        <v>22</v>
      </c>
      <c r="G3922" s="333">
        <f>ROUND(SUMIF(Anlagenbewegungsdaten!B:B,A3922,Anlagenbewegungsdaten!C:C),3)</f>
        <v>0</v>
      </c>
      <c r="H3922" s="334">
        <f>IF(ISBLANK(F3922),ROUND(SUMIF(Anlagenbewegungsdaten!B:B,A3922,Anlagenbewegungsdaten!D:D),2),ROUND(G3922*F3922%,2))</f>
        <v>0</v>
      </c>
      <c r="I3922" s="334">
        <f>ROUND((H3922-SUMIF(Anlagenbewegungsdaten!$B:$B,A3922,Anlagenbewegungsdaten!D:D)),3)</f>
        <v>0</v>
      </c>
      <c r="J3922" s="335" t="s">
        <v>5179</v>
      </c>
      <c r="K3922" s="335" t="s">
        <v>5198</v>
      </c>
      <c r="L3922" s="516">
        <v>17.600000000000001</v>
      </c>
      <c r="M3922" s="332">
        <f>ROUND(SUMIF(Anlagenbewegungsdaten_AV!B:B,A3922,Anlagenbewegungsdaten_AV!C:C),3)</f>
        <v>0</v>
      </c>
      <c r="N3922" s="330">
        <f>IF(ISBLANK(L3922),ROUND(SUMIF(Anlagenbewegungsdaten_AV!B:B,A3922,Anlagenbewegungsdaten_AV!D:D),2),ROUND(M3922*L3922%,2))</f>
        <v>0</v>
      </c>
      <c r="O3922" s="330">
        <f>ROUND(N3922-SUMIF(Anlagenbewegungsdaten_AV!B:B,A3922,Anlagenbewegungsdaten_AV!D:D),3)</f>
        <v>0</v>
      </c>
    </row>
    <row r="3923" spans="1:15" ht="15" customHeight="1" x14ac:dyDescent="0.25">
      <c r="A3923" s="263" t="s">
        <v>122</v>
      </c>
      <c r="B3923" s="173" t="s">
        <v>2109</v>
      </c>
      <c r="C3923" s="173" t="s">
        <v>4047</v>
      </c>
      <c r="D3923" s="174" t="s">
        <v>98</v>
      </c>
      <c r="E3923" s="173"/>
      <c r="F3923" s="248">
        <v>25</v>
      </c>
      <c r="G3923" s="333">
        <f>ROUND(SUMIF(Anlagenbewegungsdaten!B:B,A3923,Anlagenbewegungsdaten!C:C),3)</f>
        <v>0</v>
      </c>
      <c r="H3923" s="334">
        <f>IF(ISBLANK(F3923),ROUND(SUMIF(Anlagenbewegungsdaten!B:B,A3923,Anlagenbewegungsdaten!D:D),2),ROUND(G3923*F3923%,2))</f>
        <v>0</v>
      </c>
      <c r="I3923" s="334">
        <f>ROUND((H3923-SUMIF(Anlagenbewegungsdaten!$B:$B,A3923,Anlagenbewegungsdaten!D:D)),3)</f>
        <v>0</v>
      </c>
      <c r="J3923" s="335" t="s">
        <v>5179</v>
      </c>
      <c r="K3923" s="335" t="s">
        <v>5198</v>
      </c>
      <c r="L3923" s="516">
        <v>20</v>
      </c>
      <c r="M3923" s="332">
        <f>ROUND(SUMIF(Anlagenbewegungsdaten_AV!B:B,A3923,Anlagenbewegungsdaten_AV!C:C),3)</f>
        <v>0</v>
      </c>
      <c r="N3923" s="330">
        <f>IF(ISBLANK(L3923),ROUND(SUMIF(Anlagenbewegungsdaten_AV!B:B,A3923,Anlagenbewegungsdaten_AV!D:D),2),ROUND(M3923*L3923%,2))</f>
        <v>0</v>
      </c>
      <c r="O3923" s="330">
        <f>ROUND(N3923-SUMIF(Anlagenbewegungsdaten_AV!B:B,A3923,Anlagenbewegungsdaten_AV!D:D),3)</f>
        <v>0</v>
      </c>
    </row>
    <row r="3924" spans="1:15" ht="15" customHeight="1" x14ac:dyDescent="0.25">
      <c r="A3924" s="270" t="s">
        <v>1075</v>
      </c>
      <c r="B3924" s="177" t="s">
        <v>2109</v>
      </c>
      <c r="C3924" s="177" t="s">
        <v>4047</v>
      </c>
      <c r="D3924" s="177" t="s">
        <v>1059</v>
      </c>
      <c r="E3924" s="177"/>
      <c r="F3924" s="253">
        <v>12.95</v>
      </c>
      <c r="G3924" s="333">
        <f>ROUND(SUMIF(Anlagenbewegungsdaten!B:B,A3924,Anlagenbewegungsdaten!C:C),3)</f>
        <v>0</v>
      </c>
      <c r="H3924" s="334">
        <f>IF(ISBLANK(F3924),ROUND(SUMIF(Anlagenbewegungsdaten!B:B,A3924,Anlagenbewegungsdaten!D:D),2),ROUND(G3924*F3924%,2))</f>
        <v>0</v>
      </c>
      <c r="I3924" s="334">
        <f>ROUND((H3924-SUMIF(Anlagenbewegungsdaten!$B:$B,A3924,Anlagenbewegungsdaten!D:D)),3)</f>
        <v>0</v>
      </c>
      <c r="J3924" s="335" t="s">
        <v>5179</v>
      </c>
      <c r="K3924" s="335" t="s">
        <v>5198</v>
      </c>
      <c r="L3924" s="516">
        <v>10.36</v>
      </c>
      <c r="M3924" s="332">
        <f>ROUND(SUMIF(Anlagenbewegungsdaten_AV!B:B,A3924,Anlagenbewegungsdaten_AV!C:C),3)</f>
        <v>0</v>
      </c>
      <c r="N3924" s="330">
        <f>IF(ISBLANK(L3924),ROUND(SUMIF(Anlagenbewegungsdaten_AV!B:B,A3924,Anlagenbewegungsdaten_AV!D:D),2),ROUND(M3924*L3924%,2))</f>
        <v>0</v>
      </c>
      <c r="O3924" s="330">
        <f>ROUND(N3924-SUMIF(Anlagenbewegungsdaten_AV!B:B,A3924,Anlagenbewegungsdaten_AV!D:D),3)</f>
        <v>0</v>
      </c>
    </row>
    <row r="3925" spans="1:15" ht="15" customHeight="1" x14ac:dyDescent="0.25">
      <c r="A3925" s="270" t="s">
        <v>1076</v>
      </c>
      <c r="B3925" s="177" t="s">
        <v>2109</v>
      </c>
      <c r="C3925" s="177" t="s">
        <v>4047</v>
      </c>
      <c r="D3925" s="177" t="s">
        <v>1047</v>
      </c>
      <c r="E3925" s="177"/>
      <c r="F3925" s="253">
        <v>11.16</v>
      </c>
      <c r="G3925" s="333">
        <f>ROUND(SUMIF(Anlagenbewegungsdaten!B:B,A3925,Anlagenbewegungsdaten!C:C),3)</f>
        <v>0</v>
      </c>
      <c r="H3925" s="334">
        <f>IF(ISBLANK(F3925),ROUND(SUMIF(Anlagenbewegungsdaten!B:B,A3925,Anlagenbewegungsdaten!D:D),2),ROUND(G3925*F3925%,2))</f>
        <v>0</v>
      </c>
      <c r="I3925" s="334">
        <f>ROUND((H3925-SUMIF(Anlagenbewegungsdaten!$B:$B,A3925,Anlagenbewegungsdaten!D:D)),3)</f>
        <v>0</v>
      </c>
      <c r="J3925" s="335" t="s">
        <v>5179</v>
      </c>
      <c r="K3925" s="335" t="s">
        <v>5198</v>
      </c>
      <c r="L3925" s="516">
        <v>8.93</v>
      </c>
      <c r="M3925" s="332">
        <f>ROUND(SUMIF(Anlagenbewegungsdaten_AV!B:B,A3925,Anlagenbewegungsdaten_AV!C:C),3)</f>
        <v>0</v>
      </c>
      <c r="N3925" s="330">
        <f>IF(ISBLANK(L3925),ROUND(SUMIF(Anlagenbewegungsdaten_AV!B:B,A3925,Anlagenbewegungsdaten_AV!D:D),2),ROUND(M3925*L3925%,2))</f>
        <v>0</v>
      </c>
      <c r="O3925" s="330">
        <f>ROUND(N3925-SUMIF(Anlagenbewegungsdaten_AV!B:B,A3925,Anlagenbewegungsdaten_AV!D:D),3)</f>
        <v>0</v>
      </c>
    </row>
    <row r="3926" spans="1:15" ht="15" customHeight="1" x14ac:dyDescent="0.25">
      <c r="A3926" s="262"/>
      <c r="B3926" s="167"/>
      <c r="C3926" s="167"/>
      <c r="D3926" s="167"/>
      <c r="E3926" s="167"/>
      <c r="F3926" s="251"/>
    </row>
    <row r="3927" spans="1:15" ht="15" customHeight="1" x14ac:dyDescent="0.25">
      <c r="A3927" s="263" t="s">
        <v>123</v>
      </c>
      <c r="B3927" s="173" t="s">
        <v>2109</v>
      </c>
      <c r="C3927" s="173" t="s">
        <v>4048</v>
      </c>
      <c r="D3927" s="173" t="s">
        <v>124</v>
      </c>
      <c r="E3927" s="173"/>
      <c r="F3927" s="248">
        <v>20</v>
      </c>
      <c r="G3927" s="333">
        <f>ROUND(SUMIF(Anlagenbewegungsdaten!B:B,A3927,Anlagenbewegungsdaten!C:C),3)</f>
        <v>0</v>
      </c>
      <c r="H3927" s="334">
        <f>IF(ISBLANK(F3927),ROUND(SUMIF(Anlagenbewegungsdaten!B:B,A3927,Anlagenbewegungsdaten!D:D),2),ROUND(G3927*F3927%,2))</f>
        <v>0</v>
      </c>
      <c r="I3927" s="334">
        <f>ROUND((H3927-SUMIF(Anlagenbewegungsdaten!$B:$B,A3927,Anlagenbewegungsdaten!D:D)),3)</f>
        <v>0</v>
      </c>
      <c r="J3927" s="335" t="s">
        <v>5179</v>
      </c>
      <c r="K3927" s="335" t="s">
        <v>5198</v>
      </c>
      <c r="L3927" s="516">
        <v>16</v>
      </c>
      <c r="M3927" s="332">
        <f>ROUND(SUMIF(Anlagenbewegungsdaten_AV!B:B,A3927,Anlagenbewegungsdaten_AV!C:C),3)</f>
        <v>0</v>
      </c>
      <c r="N3927" s="330">
        <f>IF(ISBLANK(L3927),ROUND(SUMIF(Anlagenbewegungsdaten_AV!B:B,A3927,Anlagenbewegungsdaten_AV!D:D),2),ROUND(M3927*L3927%,2))</f>
        <v>0</v>
      </c>
      <c r="O3927" s="330">
        <f>ROUND(N3927-SUMIF(Anlagenbewegungsdaten_AV!B:B,A3927,Anlagenbewegungsdaten_AV!D:D),3)</f>
        <v>0</v>
      </c>
    </row>
    <row r="3928" spans="1:15" ht="15" customHeight="1" x14ac:dyDescent="0.25">
      <c r="A3928" s="263" t="s">
        <v>125</v>
      </c>
      <c r="B3928" s="173" t="s">
        <v>2109</v>
      </c>
      <c r="C3928" s="173" t="s">
        <v>4048</v>
      </c>
      <c r="D3928" s="173" t="s">
        <v>126</v>
      </c>
      <c r="E3928" s="173"/>
      <c r="F3928" s="248">
        <v>23</v>
      </c>
      <c r="G3928" s="333">
        <f>ROUND(SUMIF(Anlagenbewegungsdaten!B:B,A3928,Anlagenbewegungsdaten!C:C),3)</f>
        <v>0</v>
      </c>
      <c r="H3928" s="334">
        <f>IF(ISBLANK(F3928),ROUND(SUMIF(Anlagenbewegungsdaten!B:B,A3928,Anlagenbewegungsdaten!D:D),2),ROUND(G3928*F3928%,2))</f>
        <v>0</v>
      </c>
      <c r="I3928" s="334">
        <f>ROUND((H3928-SUMIF(Anlagenbewegungsdaten!$B:$B,A3928,Anlagenbewegungsdaten!D:D)),3)</f>
        <v>0</v>
      </c>
      <c r="J3928" s="335" t="s">
        <v>5179</v>
      </c>
      <c r="K3928" s="335" t="s">
        <v>5198</v>
      </c>
      <c r="L3928" s="516">
        <v>18.399999999999999</v>
      </c>
      <c r="M3928" s="332">
        <f>ROUND(SUMIF(Anlagenbewegungsdaten_AV!B:B,A3928,Anlagenbewegungsdaten_AV!C:C),3)</f>
        <v>0</v>
      </c>
      <c r="N3928" s="330">
        <f>IF(ISBLANK(L3928),ROUND(SUMIF(Anlagenbewegungsdaten_AV!B:B,A3928,Anlagenbewegungsdaten_AV!D:D),2),ROUND(M3928*L3928%,2))</f>
        <v>0</v>
      </c>
      <c r="O3928" s="330">
        <f>ROUND(N3928-SUMIF(Anlagenbewegungsdaten_AV!B:B,A3928,Anlagenbewegungsdaten_AV!D:D),3)</f>
        <v>0</v>
      </c>
    </row>
    <row r="3929" spans="1:15" ht="15" customHeight="1" x14ac:dyDescent="0.25">
      <c r="A3929" s="263" t="s">
        <v>127</v>
      </c>
      <c r="B3929" s="173" t="s">
        <v>2109</v>
      </c>
      <c r="C3929" s="173" t="s">
        <v>4048</v>
      </c>
      <c r="D3929" s="173" t="s">
        <v>128</v>
      </c>
      <c r="E3929" s="173"/>
      <c r="F3929" s="248">
        <v>24</v>
      </c>
      <c r="G3929" s="333">
        <f>ROUND(SUMIF(Anlagenbewegungsdaten!B:B,A3929,Anlagenbewegungsdaten!C:C),3)</f>
        <v>0</v>
      </c>
      <c r="H3929" s="334">
        <f>IF(ISBLANK(F3929),ROUND(SUMIF(Anlagenbewegungsdaten!B:B,A3929,Anlagenbewegungsdaten!D:D),2),ROUND(G3929*F3929%,2))</f>
        <v>0</v>
      </c>
      <c r="I3929" s="334">
        <f>ROUND((H3929-SUMIF(Anlagenbewegungsdaten!$B:$B,A3929,Anlagenbewegungsdaten!D:D)),3)</f>
        <v>0</v>
      </c>
      <c r="J3929" s="335" t="s">
        <v>5179</v>
      </c>
      <c r="K3929" s="335" t="s">
        <v>5198</v>
      </c>
      <c r="L3929" s="516">
        <v>19.2</v>
      </c>
      <c r="M3929" s="332">
        <f>ROUND(SUMIF(Anlagenbewegungsdaten_AV!B:B,A3929,Anlagenbewegungsdaten_AV!C:C),3)</f>
        <v>0</v>
      </c>
      <c r="N3929" s="330">
        <f>IF(ISBLANK(L3929),ROUND(SUMIF(Anlagenbewegungsdaten_AV!B:B,A3929,Anlagenbewegungsdaten_AV!D:D),2),ROUND(M3929*L3929%,2))</f>
        <v>0</v>
      </c>
      <c r="O3929" s="330">
        <f>ROUND(N3929-SUMIF(Anlagenbewegungsdaten_AV!B:B,A3929,Anlagenbewegungsdaten_AV!D:D),3)</f>
        <v>0</v>
      </c>
    </row>
    <row r="3930" spans="1:15" ht="15" customHeight="1" x14ac:dyDescent="0.25">
      <c r="A3930" s="263" t="s">
        <v>129</v>
      </c>
      <c r="B3930" s="173" t="s">
        <v>2109</v>
      </c>
      <c r="C3930" s="173" t="s">
        <v>4048</v>
      </c>
      <c r="D3930" s="173" t="s">
        <v>130</v>
      </c>
      <c r="E3930" s="173"/>
      <c r="F3930" s="248">
        <v>27</v>
      </c>
      <c r="G3930" s="333">
        <f>ROUND(SUMIF(Anlagenbewegungsdaten!B:B,A3930,Anlagenbewegungsdaten!C:C),3)</f>
        <v>0</v>
      </c>
      <c r="H3930" s="334">
        <f>IF(ISBLANK(F3930),ROUND(SUMIF(Anlagenbewegungsdaten!B:B,A3930,Anlagenbewegungsdaten!D:D),2),ROUND(G3930*F3930%,2))</f>
        <v>0</v>
      </c>
      <c r="I3930" s="334">
        <f>ROUND((H3930-SUMIF(Anlagenbewegungsdaten!$B:$B,A3930,Anlagenbewegungsdaten!D:D)),3)</f>
        <v>0</v>
      </c>
      <c r="J3930" s="335" t="s">
        <v>5179</v>
      </c>
      <c r="K3930" s="335" t="s">
        <v>5198</v>
      </c>
      <c r="L3930" s="516">
        <v>21.6</v>
      </c>
      <c r="M3930" s="332">
        <f>ROUND(SUMIF(Anlagenbewegungsdaten_AV!B:B,A3930,Anlagenbewegungsdaten_AV!C:C),3)</f>
        <v>0</v>
      </c>
      <c r="N3930" s="330">
        <f>IF(ISBLANK(L3930),ROUND(SUMIF(Anlagenbewegungsdaten_AV!B:B,A3930,Anlagenbewegungsdaten_AV!D:D),2),ROUND(M3930*L3930%,2))</f>
        <v>0</v>
      </c>
      <c r="O3930" s="330">
        <f>ROUND(N3930-SUMIF(Anlagenbewegungsdaten_AV!B:B,A3930,Anlagenbewegungsdaten_AV!D:D),3)</f>
        <v>0</v>
      </c>
    </row>
    <row r="3931" spans="1:15" ht="15" customHeight="1" x14ac:dyDescent="0.25">
      <c r="A3931" s="263" t="s">
        <v>131</v>
      </c>
      <c r="B3931" s="173" t="s">
        <v>2109</v>
      </c>
      <c r="C3931" s="173" t="s">
        <v>4048</v>
      </c>
      <c r="D3931" s="173" t="s">
        <v>132</v>
      </c>
      <c r="E3931" s="173"/>
      <c r="F3931" s="248">
        <v>14.5</v>
      </c>
      <c r="G3931" s="333">
        <f>ROUND(SUMIF(Anlagenbewegungsdaten!B:B,A3931,Anlagenbewegungsdaten!C:C),3)</f>
        <v>0</v>
      </c>
      <c r="H3931" s="334">
        <f>IF(ISBLANK(F3931),ROUND(SUMIF(Anlagenbewegungsdaten!B:B,A3931,Anlagenbewegungsdaten!D:D),2),ROUND(G3931*F3931%,2))</f>
        <v>0</v>
      </c>
      <c r="I3931" s="334">
        <f>ROUND((H3931-SUMIF(Anlagenbewegungsdaten!$B:$B,A3931,Anlagenbewegungsdaten!D:D)),3)</f>
        <v>0</v>
      </c>
      <c r="J3931" s="335" t="s">
        <v>5179</v>
      </c>
      <c r="K3931" s="335" t="s">
        <v>5198</v>
      </c>
      <c r="L3931" s="516">
        <v>11.6</v>
      </c>
      <c r="M3931" s="332">
        <f>ROUND(SUMIF(Anlagenbewegungsdaten_AV!B:B,A3931,Anlagenbewegungsdaten_AV!C:C),3)</f>
        <v>0</v>
      </c>
      <c r="N3931" s="330">
        <f>IF(ISBLANK(L3931),ROUND(SUMIF(Anlagenbewegungsdaten_AV!B:B,A3931,Anlagenbewegungsdaten_AV!D:D),2),ROUND(M3931*L3931%,2))</f>
        <v>0</v>
      </c>
      <c r="O3931" s="330">
        <f>ROUND(N3931-SUMIF(Anlagenbewegungsdaten_AV!B:B,A3931,Anlagenbewegungsdaten_AV!D:D),3)</f>
        <v>0</v>
      </c>
    </row>
    <row r="3932" spans="1:15" ht="15" customHeight="1" x14ac:dyDescent="0.25">
      <c r="A3932" s="262"/>
      <c r="B3932" s="167"/>
      <c r="C3932" s="167"/>
      <c r="D3932" s="167"/>
      <c r="E3932" s="167"/>
      <c r="F3932" s="251"/>
    </row>
    <row r="3933" spans="1:15" ht="15" customHeight="1" x14ac:dyDescent="0.25">
      <c r="A3933" s="263" t="s">
        <v>3250</v>
      </c>
      <c r="B3933" s="173" t="s">
        <v>2109</v>
      </c>
      <c r="C3933" s="174" t="s">
        <v>4049</v>
      </c>
      <c r="D3933" s="173" t="s">
        <v>124</v>
      </c>
      <c r="E3933" s="173"/>
      <c r="F3933" s="248">
        <v>19.8</v>
      </c>
      <c r="G3933" s="333">
        <f>ROUND(SUMIF(Anlagenbewegungsdaten!B:B,A3933,Anlagenbewegungsdaten!C:C),3)</f>
        <v>0</v>
      </c>
      <c r="H3933" s="334">
        <f>IF(ISBLANK(F3933),ROUND(SUMIF(Anlagenbewegungsdaten!B:B,A3933,Anlagenbewegungsdaten!D:D),2),ROUND(G3933*F3933%,2))</f>
        <v>0</v>
      </c>
      <c r="I3933" s="334">
        <f>ROUND((H3933-SUMIF(Anlagenbewegungsdaten!$B:$B,A3933,Anlagenbewegungsdaten!D:D)),3)</f>
        <v>0</v>
      </c>
      <c r="J3933" s="335" t="s">
        <v>5179</v>
      </c>
      <c r="K3933" s="335" t="s">
        <v>5198</v>
      </c>
      <c r="L3933" s="516">
        <v>15.84</v>
      </c>
      <c r="M3933" s="332">
        <f>ROUND(SUMIF(Anlagenbewegungsdaten_AV!B:B,A3933,Anlagenbewegungsdaten_AV!C:C),3)</f>
        <v>0</v>
      </c>
      <c r="N3933" s="330">
        <f>IF(ISBLANK(L3933),ROUND(SUMIF(Anlagenbewegungsdaten_AV!B:B,A3933,Anlagenbewegungsdaten_AV!D:D),2),ROUND(M3933*L3933%,2))</f>
        <v>0</v>
      </c>
      <c r="O3933" s="330">
        <f>ROUND(N3933-SUMIF(Anlagenbewegungsdaten_AV!B:B,A3933,Anlagenbewegungsdaten_AV!D:D),3)</f>
        <v>0</v>
      </c>
    </row>
    <row r="3934" spans="1:15" ht="15" customHeight="1" x14ac:dyDescent="0.25">
      <c r="A3934" s="263" t="s">
        <v>3251</v>
      </c>
      <c r="B3934" s="173" t="s">
        <v>2109</v>
      </c>
      <c r="C3934" s="174" t="s">
        <v>4049</v>
      </c>
      <c r="D3934" s="173" t="s">
        <v>126</v>
      </c>
      <c r="E3934" s="173"/>
      <c r="F3934" s="248">
        <v>22.77</v>
      </c>
      <c r="G3934" s="333">
        <f>ROUND(SUMIF(Anlagenbewegungsdaten!B:B,A3934,Anlagenbewegungsdaten!C:C),3)</f>
        <v>0</v>
      </c>
      <c r="H3934" s="334">
        <f>IF(ISBLANK(F3934),ROUND(SUMIF(Anlagenbewegungsdaten!B:B,A3934,Anlagenbewegungsdaten!D:D),2),ROUND(G3934*F3934%,2))</f>
        <v>0</v>
      </c>
      <c r="I3934" s="334">
        <f>ROUND((H3934-SUMIF(Anlagenbewegungsdaten!$B:$B,A3934,Anlagenbewegungsdaten!D:D)),3)</f>
        <v>0</v>
      </c>
      <c r="J3934" s="335" t="s">
        <v>5179</v>
      </c>
      <c r="K3934" s="335" t="s">
        <v>5198</v>
      </c>
      <c r="L3934" s="516">
        <v>18.22</v>
      </c>
      <c r="M3934" s="332">
        <f>ROUND(SUMIF(Anlagenbewegungsdaten_AV!B:B,A3934,Anlagenbewegungsdaten_AV!C:C),3)</f>
        <v>0</v>
      </c>
      <c r="N3934" s="330">
        <f>IF(ISBLANK(L3934),ROUND(SUMIF(Anlagenbewegungsdaten_AV!B:B,A3934,Anlagenbewegungsdaten_AV!D:D),2),ROUND(M3934*L3934%,2))</f>
        <v>0</v>
      </c>
      <c r="O3934" s="330">
        <f>ROUND(N3934-SUMIF(Anlagenbewegungsdaten_AV!B:B,A3934,Anlagenbewegungsdaten_AV!D:D),3)</f>
        <v>0</v>
      </c>
    </row>
    <row r="3935" spans="1:15" ht="15" customHeight="1" x14ac:dyDescent="0.25">
      <c r="A3935" s="263" t="s">
        <v>3252</v>
      </c>
      <c r="B3935" s="173" t="s">
        <v>2109</v>
      </c>
      <c r="C3935" s="174" t="s">
        <v>4049</v>
      </c>
      <c r="D3935" s="173" t="s">
        <v>128</v>
      </c>
      <c r="E3935" s="173"/>
      <c r="F3935" s="248">
        <v>23.759999999999998</v>
      </c>
      <c r="G3935" s="333">
        <f>ROUND(SUMIF(Anlagenbewegungsdaten!B:B,A3935,Anlagenbewegungsdaten!C:C),3)</f>
        <v>0</v>
      </c>
      <c r="H3935" s="334">
        <f>IF(ISBLANK(F3935),ROUND(SUMIF(Anlagenbewegungsdaten!B:B,A3935,Anlagenbewegungsdaten!D:D),2),ROUND(G3935*F3935%,2))</f>
        <v>0</v>
      </c>
      <c r="I3935" s="334">
        <f>ROUND((H3935-SUMIF(Anlagenbewegungsdaten!$B:$B,A3935,Anlagenbewegungsdaten!D:D)),3)</f>
        <v>0</v>
      </c>
      <c r="J3935" s="335" t="s">
        <v>5179</v>
      </c>
      <c r="K3935" s="335" t="s">
        <v>5198</v>
      </c>
      <c r="L3935" s="516">
        <v>19.010000000000002</v>
      </c>
      <c r="M3935" s="332">
        <f>ROUND(SUMIF(Anlagenbewegungsdaten_AV!B:B,A3935,Anlagenbewegungsdaten_AV!C:C),3)</f>
        <v>0</v>
      </c>
      <c r="N3935" s="330">
        <f>IF(ISBLANK(L3935),ROUND(SUMIF(Anlagenbewegungsdaten_AV!B:B,A3935,Anlagenbewegungsdaten_AV!D:D),2),ROUND(M3935*L3935%,2))</f>
        <v>0</v>
      </c>
      <c r="O3935" s="330">
        <f>ROUND(N3935-SUMIF(Anlagenbewegungsdaten_AV!B:B,A3935,Anlagenbewegungsdaten_AV!D:D),3)</f>
        <v>0</v>
      </c>
    </row>
    <row r="3936" spans="1:15" ht="15" customHeight="1" x14ac:dyDescent="0.25">
      <c r="A3936" s="263" t="s">
        <v>3253</v>
      </c>
      <c r="B3936" s="173" t="s">
        <v>2109</v>
      </c>
      <c r="C3936" s="174" t="s">
        <v>4049</v>
      </c>
      <c r="D3936" s="173" t="s">
        <v>130</v>
      </c>
      <c r="E3936" s="173"/>
      <c r="F3936" s="248">
        <v>26.73</v>
      </c>
      <c r="G3936" s="333">
        <f>ROUND(SUMIF(Anlagenbewegungsdaten!B:B,A3936,Anlagenbewegungsdaten!C:C),3)</f>
        <v>0</v>
      </c>
      <c r="H3936" s="334">
        <f>IF(ISBLANK(F3936),ROUND(SUMIF(Anlagenbewegungsdaten!B:B,A3936,Anlagenbewegungsdaten!D:D),2),ROUND(G3936*F3936%,2))</f>
        <v>0</v>
      </c>
      <c r="I3936" s="334">
        <f>ROUND((H3936-SUMIF(Anlagenbewegungsdaten!$B:$B,A3936,Anlagenbewegungsdaten!D:D)),3)</f>
        <v>0</v>
      </c>
      <c r="J3936" s="335" t="s">
        <v>5179</v>
      </c>
      <c r="K3936" s="335" t="s">
        <v>5198</v>
      </c>
      <c r="L3936" s="516">
        <v>21.38</v>
      </c>
      <c r="M3936" s="332">
        <f>ROUND(SUMIF(Anlagenbewegungsdaten_AV!B:B,A3936,Anlagenbewegungsdaten_AV!C:C),3)</f>
        <v>0</v>
      </c>
      <c r="N3936" s="330">
        <f>IF(ISBLANK(L3936),ROUND(SUMIF(Anlagenbewegungsdaten_AV!B:B,A3936,Anlagenbewegungsdaten_AV!D:D),2),ROUND(M3936*L3936%,2))</f>
        <v>0</v>
      </c>
      <c r="O3936" s="330">
        <f>ROUND(N3936-SUMIF(Anlagenbewegungsdaten_AV!B:B,A3936,Anlagenbewegungsdaten_AV!D:D),3)</f>
        <v>0</v>
      </c>
    </row>
    <row r="3937" spans="1:15" ht="15" customHeight="1" x14ac:dyDescent="0.25">
      <c r="A3937" s="263" t="s">
        <v>3254</v>
      </c>
      <c r="B3937" s="173" t="s">
        <v>2109</v>
      </c>
      <c r="C3937" s="174" t="s">
        <v>4049</v>
      </c>
      <c r="D3937" s="173" t="s">
        <v>132</v>
      </c>
      <c r="E3937" s="173"/>
      <c r="F3937" s="248">
        <v>14.36</v>
      </c>
      <c r="G3937" s="333">
        <f>ROUND(SUMIF(Anlagenbewegungsdaten!B:B,A3937,Anlagenbewegungsdaten!C:C),3)</f>
        <v>0</v>
      </c>
      <c r="H3937" s="334">
        <f>IF(ISBLANK(F3937),ROUND(SUMIF(Anlagenbewegungsdaten!B:B,A3937,Anlagenbewegungsdaten!D:D),2),ROUND(G3937*F3937%,2))</f>
        <v>0</v>
      </c>
      <c r="I3937" s="334">
        <f>ROUND((H3937-SUMIF(Anlagenbewegungsdaten!$B:$B,A3937,Anlagenbewegungsdaten!D:D)),3)</f>
        <v>0</v>
      </c>
      <c r="J3937" s="335" t="s">
        <v>5179</v>
      </c>
      <c r="K3937" s="335" t="s">
        <v>5198</v>
      </c>
      <c r="L3937" s="516">
        <v>11.49</v>
      </c>
      <c r="M3937" s="332">
        <f>ROUND(SUMIF(Anlagenbewegungsdaten_AV!B:B,A3937,Anlagenbewegungsdaten_AV!C:C),3)</f>
        <v>0</v>
      </c>
      <c r="N3937" s="330">
        <f>IF(ISBLANK(L3937),ROUND(SUMIF(Anlagenbewegungsdaten_AV!B:B,A3937,Anlagenbewegungsdaten_AV!D:D),2),ROUND(M3937*L3937%,2))</f>
        <v>0</v>
      </c>
      <c r="O3937" s="330">
        <f>ROUND(N3937-SUMIF(Anlagenbewegungsdaten_AV!B:B,A3937,Anlagenbewegungsdaten_AV!D:D),3)</f>
        <v>0</v>
      </c>
    </row>
    <row r="3938" spans="1:15" ht="15" customHeight="1" x14ac:dyDescent="0.25">
      <c r="A3938" s="261"/>
      <c r="B3938" s="168"/>
      <c r="C3938" s="175"/>
      <c r="D3938" s="168"/>
      <c r="E3938" s="168"/>
      <c r="F3938" s="250"/>
    </row>
    <row r="3939" spans="1:15" ht="15" customHeight="1" x14ac:dyDescent="0.25">
      <c r="A3939" s="263" t="s">
        <v>3994</v>
      </c>
      <c r="B3939" s="173" t="s">
        <v>2109</v>
      </c>
      <c r="C3939" s="174" t="s">
        <v>4050</v>
      </c>
      <c r="D3939" s="173" t="s">
        <v>124</v>
      </c>
      <c r="E3939" s="173"/>
      <c r="F3939" s="248">
        <v>19.600000000000001</v>
      </c>
      <c r="G3939" s="333">
        <f>ROUND(SUMIF(Anlagenbewegungsdaten!B:B,A3939,Anlagenbewegungsdaten!C:C),3)</f>
        <v>0</v>
      </c>
      <c r="H3939" s="334">
        <f>IF(ISBLANK(F3939),ROUND(SUMIF(Anlagenbewegungsdaten!B:B,A3939,Anlagenbewegungsdaten!D:D),2),ROUND(G3939*F3939%,2))</f>
        <v>0</v>
      </c>
      <c r="I3939" s="334">
        <f>ROUND((H3939-SUMIF(Anlagenbewegungsdaten!$B:$B,A3939,Anlagenbewegungsdaten!D:D)),3)</f>
        <v>0</v>
      </c>
      <c r="J3939" s="335" t="s">
        <v>5179</v>
      </c>
      <c r="K3939" s="335" t="s">
        <v>5198</v>
      </c>
      <c r="L3939" s="516">
        <v>15.68</v>
      </c>
      <c r="M3939" s="332">
        <f>ROUND(SUMIF(Anlagenbewegungsdaten_AV!B:B,A3939,Anlagenbewegungsdaten_AV!C:C),3)</f>
        <v>0</v>
      </c>
      <c r="N3939" s="330">
        <f>IF(ISBLANK(L3939),ROUND(SUMIF(Anlagenbewegungsdaten_AV!B:B,A3939,Anlagenbewegungsdaten_AV!D:D),2),ROUND(M3939*L3939%,2))</f>
        <v>0</v>
      </c>
      <c r="O3939" s="330">
        <f>ROUND(N3939-SUMIF(Anlagenbewegungsdaten_AV!B:B,A3939,Anlagenbewegungsdaten_AV!D:D),3)</f>
        <v>0</v>
      </c>
    </row>
    <row r="3940" spans="1:15" ht="15" customHeight="1" x14ac:dyDescent="0.25">
      <c r="A3940" s="263" t="s">
        <v>3995</v>
      </c>
      <c r="B3940" s="173" t="s">
        <v>2109</v>
      </c>
      <c r="C3940" s="174" t="s">
        <v>4050</v>
      </c>
      <c r="D3940" s="173" t="s">
        <v>126</v>
      </c>
      <c r="E3940" s="173"/>
      <c r="F3940" s="248">
        <v>22.54</v>
      </c>
      <c r="G3940" s="333">
        <f>ROUND(SUMIF(Anlagenbewegungsdaten!B:B,A3940,Anlagenbewegungsdaten!C:C),3)</f>
        <v>0</v>
      </c>
      <c r="H3940" s="334">
        <f>IF(ISBLANK(F3940),ROUND(SUMIF(Anlagenbewegungsdaten!B:B,A3940,Anlagenbewegungsdaten!D:D),2),ROUND(G3940*F3940%,2))</f>
        <v>0</v>
      </c>
      <c r="I3940" s="334">
        <f>ROUND((H3940-SUMIF(Anlagenbewegungsdaten!$B:$B,A3940,Anlagenbewegungsdaten!D:D)),3)</f>
        <v>0</v>
      </c>
      <c r="J3940" s="335" t="s">
        <v>5179</v>
      </c>
      <c r="K3940" s="335" t="s">
        <v>5198</v>
      </c>
      <c r="L3940" s="516">
        <v>18.03</v>
      </c>
      <c r="M3940" s="332">
        <f>ROUND(SUMIF(Anlagenbewegungsdaten_AV!B:B,A3940,Anlagenbewegungsdaten_AV!C:C),3)</f>
        <v>0</v>
      </c>
      <c r="N3940" s="330">
        <f>IF(ISBLANK(L3940),ROUND(SUMIF(Anlagenbewegungsdaten_AV!B:B,A3940,Anlagenbewegungsdaten_AV!D:D),2),ROUND(M3940*L3940%,2))</f>
        <v>0</v>
      </c>
      <c r="O3940" s="330">
        <f>ROUND(N3940-SUMIF(Anlagenbewegungsdaten_AV!B:B,A3940,Anlagenbewegungsdaten_AV!D:D),3)</f>
        <v>0</v>
      </c>
    </row>
    <row r="3941" spans="1:15" ht="15" customHeight="1" x14ac:dyDescent="0.25">
      <c r="A3941" s="263" t="s">
        <v>3996</v>
      </c>
      <c r="B3941" s="173" t="s">
        <v>2109</v>
      </c>
      <c r="C3941" s="174" t="s">
        <v>4050</v>
      </c>
      <c r="D3941" s="173" t="s">
        <v>128</v>
      </c>
      <c r="E3941" s="173"/>
      <c r="F3941" s="248">
        <v>23.52</v>
      </c>
      <c r="G3941" s="333">
        <f>ROUND(SUMIF(Anlagenbewegungsdaten!B:B,A3941,Anlagenbewegungsdaten!C:C),3)</f>
        <v>0</v>
      </c>
      <c r="H3941" s="334">
        <f>IF(ISBLANK(F3941),ROUND(SUMIF(Anlagenbewegungsdaten!B:B,A3941,Anlagenbewegungsdaten!D:D),2),ROUND(G3941*F3941%,2))</f>
        <v>0</v>
      </c>
      <c r="I3941" s="334">
        <f>ROUND((H3941-SUMIF(Anlagenbewegungsdaten!$B:$B,A3941,Anlagenbewegungsdaten!D:D)),3)</f>
        <v>0</v>
      </c>
      <c r="J3941" s="335" t="s">
        <v>5179</v>
      </c>
      <c r="K3941" s="335" t="s">
        <v>5198</v>
      </c>
      <c r="L3941" s="516">
        <v>18.82</v>
      </c>
      <c r="M3941" s="332">
        <f>ROUND(SUMIF(Anlagenbewegungsdaten_AV!B:B,A3941,Anlagenbewegungsdaten_AV!C:C),3)</f>
        <v>0</v>
      </c>
      <c r="N3941" s="330">
        <f>IF(ISBLANK(L3941),ROUND(SUMIF(Anlagenbewegungsdaten_AV!B:B,A3941,Anlagenbewegungsdaten_AV!D:D),2),ROUND(M3941*L3941%,2))</f>
        <v>0</v>
      </c>
      <c r="O3941" s="330">
        <f>ROUND(N3941-SUMIF(Anlagenbewegungsdaten_AV!B:B,A3941,Anlagenbewegungsdaten_AV!D:D),3)</f>
        <v>0</v>
      </c>
    </row>
    <row r="3942" spans="1:15" ht="15" customHeight="1" x14ac:dyDescent="0.25">
      <c r="A3942" s="263" t="s">
        <v>3997</v>
      </c>
      <c r="B3942" s="173" t="s">
        <v>2109</v>
      </c>
      <c r="C3942" s="174" t="s">
        <v>4050</v>
      </c>
      <c r="D3942" s="173" t="s">
        <v>130</v>
      </c>
      <c r="E3942" s="173"/>
      <c r="F3942" s="248">
        <v>26.46</v>
      </c>
      <c r="G3942" s="333">
        <f>ROUND(SUMIF(Anlagenbewegungsdaten!B:B,A3942,Anlagenbewegungsdaten!C:C),3)</f>
        <v>0</v>
      </c>
      <c r="H3942" s="334">
        <f>IF(ISBLANK(F3942),ROUND(SUMIF(Anlagenbewegungsdaten!B:B,A3942,Anlagenbewegungsdaten!D:D),2),ROUND(G3942*F3942%,2))</f>
        <v>0</v>
      </c>
      <c r="I3942" s="334">
        <f>ROUND((H3942-SUMIF(Anlagenbewegungsdaten!$B:$B,A3942,Anlagenbewegungsdaten!D:D)),3)</f>
        <v>0</v>
      </c>
      <c r="J3942" s="335" t="s">
        <v>5179</v>
      </c>
      <c r="K3942" s="335" t="s">
        <v>5198</v>
      </c>
      <c r="L3942" s="516">
        <v>21.17</v>
      </c>
      <c r="M3942" s="332">
        <f>ROUND(SUMIF(Anlagenbewegungsdaten_AV!B:B,A3942,Anlagenbewegungsdaten_AV!C:C),3)</f>
        <v>0</v>
      </c>
      <c r="N3942" s="330">
        <f>IF(ISBLANK(L3942),ROUND(SUMIF(Anlagenbewegungsdaten_AV!B:B,A3942,Anlagenbewegungsdaten_AV!D:D),2),ROUND(M3942*L3942%,2))</f>
        <v>0</v>
      </c>
      <c r="O3942" s="330">
        <f>ROUND(N3942-SUMIF(Anlagenbewegungsdaten_AV!B:B,A3942,Anlagenbewegungsdaten_AV!D:D),3)</f>
        <v>0</v>
      </c>
    </row>
    <row r="3943" spans="1:15" ht="15" customHeight="1" x14ac:dyDescent="0.25">
      <c r="A3943" s="263" t="s">
        <v>3998</v>
      </c>
      <c r="B3943" s="173" t="s">
        <v>2109</v>
      </c>
      <c r="C3943" s="174" t="s">
        <v>4050</v>
      </c>
      <c r="D3943" s="173" t="s">
        <v>132</v>
      </c>
      <c r="E3943" s="173"/>
      <c r="F3943" s="248">
        <v>14.209999999999999</v>
      </c>
      <c r="G3943" s="333">
        <f>ROUND(SUMIF(Anlagenbewegungsdaten!B:B,A3943,Anlagenbewegungsdaten!C:C),3)</f>
        <v>0</v>
      </c>
      <c r="H3943" s="334">
        <f>IF(ISBLANK(F3943),ROUND(SUMIF(Anlagenbewegungsdaten!B:B,A3943,Anlagenbewegungsdaten!D:D),2),ROUND(G3943*F3943%,2))</f>
        <v>0</v>
      </c>
      <c r="I3943" s="334">
        <f>ROUND((H3943-SUMIF(Anlagenbewegungsdaten!$B:$B,A3943,Anlagenbewegungsdaten!D:D)),3)</f>
        <v>0</v>
      </c>
      <c r="J3943" s="335" t="s">
        <v>5179</v>
      </c>
      <c r="K3943" s="335" t="s">
        <v>5198</v>
      </c>
      <c r="L3943" s="516">
        <v>11.37</v>
      </c>
      <c r="M3943" s="332">
        <f>ROUND(SUMIF(Anlagenbewegungsdaten_AV!B:B,A3943,Anlagenbewegungsdaten_AV!C:C),3)</f>
        <v>0</v>
      </c>
      <c r="N3943" s="330">
        <f>IF(ISBLANK(L3943),ROUND(SUMIF(Anlagenbewegungsdaten_AV!B:B,A3943,Anlagenbewegungsdaten_AV!D:D),2),ROUND(M3943*L3943%,2))</f>
        <v>0</v>
      </c>
      <c r="O3943" s="330">
        <f>ROUND(N3943-SUMIF(Anlagenbewegungsdaten_AV!B:B,A3943,Anlagenbewegungsdaten_AV!D:D),3)</f>
        <v>0</v>
      </c>
    </row>
    <row r="3944" spans="1:15" ht="15" customHeight="1" x14ac:dyDescent="0.25">
      <c r="A3944" s="262"/>
      <c r="B3944" s="167"/>
      <c r="C3944" s="167"/>
      <c r="D3944" s="167"/>
      <c r="E3944" s="167"/>
      <c r="F3944" s="251"/>
    </row>
    <row r="3945" spans="1:15" ht="15" customHeight="1" x14ac:dyDescent="0.25">
      <c r="A3945" s="266" t="s">
        <v>4759</v>
      </c>
      <c r="B3945" s="206" t="s">
        <v>2109</v>
      </c>
      <c r="C3945" s="206" t="s">
        <v>4052</v>
      </c>
      <c r="D3945" s="206" t="s">
        <v>4760</v>
      </c>
      <c r="E3945" s="206"/>
      <c r="F3945" s="254">
        <v>25</v>
      </c>
      <c r="G3945" s="333">
        <f>ROUND(SUMIF(Anlagenbewegungsdaten!B:B,A3945,Anlagenbewegungsdaten!C:C),3)</f>
        <v>0</v>
      </c>
      <c r="H3945" s="334">
        <f>IF(ISBLANK(F3945),ROUND(SUMIF(Anlagenbewegungsdaten!B:B,A3945,Anlagenbewegungsdaten!D:D),2),ROUND(G3945*F3945%,2))</f>
        <v>0</v>
      </c>
      <c r="I3945" s="334">
        <f>ROUND((H3945-SUMIF(Anlagenbewegungsdaten!$B:$B,A3945,Anlagenbewegungsdaten!D:D)),3)</f>
        <v>0</v>
      </c>
      <c r="J3945" s="335" t="s">
        <v>5179</v>
      </c>
      <c r="K3945" s="335" t="s">
        <v>5198</v>
      </c>
      <c r="L3945" s="516">
        <v>20</v>
      </c>
      <c r="M3945" s="332">
        <f>ROUND(SUMIF(Anlagenbewegungsdaten_AV!B:B,A3945,Anlagenbewegungsdaten_AV!C:C),3)</f>
        <v>0</v>
      </c>
      <c r="N3945" s="330">
        <f>IF(ISBLANK(L3945),ROUND(SUMIF(Anlagenbewegungsdaten_AV!B:B,A3945,Anlagenbewegungsdaten_AV!D:D),2),ROUND(M3945*L3945%,2))</f>
        <v>0</v>
      </c>
      <c r="O3945" s="330">
        <f>ROUND(N3945-SUMIF(Anlagenbewegungsdaten_AV!B:B,A3945,Anlagenbewegungsdaten_AV!D:D),3)</f>
        <v>0</v>
      </c>
    </row>
    <row r="3946" spans="1:15" ht="15" customHeight="1" x14ac:dyDescent="0.25">
      <c r="A3946" s="266" t="s">
        <v>4761</v>
      </c>
      <c r="B3946" s="206" t="s">
        <v>2109</v>
      </c>
      <c r="C3946" s="206" t="s">
        <v>4052</v>
      </c>
      <c r="D3946" s="206" t="s">
        <v>4762</v>
      </c>
      <c r="E3946" s="206"/>
      <c r="F3946" s="254">
        <v>30</v>
      </c>
      <c r="G3946" s="333">
        <f>ROUND(SUMIF(Anlagenbewegungsdaten!B:B,A3946,Anlagenbewegungsdaten!C:C),3)</f>
        <v>0</v>
      </c>
      <c r="H3946" s="334">
        <f>IF(ISBLANK(F3946),ROUND(SUMIF(Anlagenbewegungsdaten!B:B,A3946,Anlagenbewegungsdaten!D:D),2),ROUND(G3946*F3946%,2))</f>
        <v>0</v>
      </c>
      <c r="I3946" s="334">
        <f>ROUND((H3946-SUMIF(Anlagenbewegungsdaten!$B:$B,A3946,Anlagenbewegungsdaten!D:D)),3)</f>
        <v>0</v>
      </c>
      <c r="J3946" s="335" t="s">
        <v>5179</v>
      </c>
      <c r="K3946" s="335" t="s">
        <v>5198</v>
      </c>
      <c r="L3946" s="516">
        <v>24</v>
      </c>
      <c r="M3946" s="332">
        <f>ROUND(SUMIF(Anlagenbewegungsdaten_AV!B:B,A3946,Anlagenbewegungsdaten_AV!C:C),3)</f>
        <v>0</v>
      </c>
      <c r="N3946" s="330">
        <f>IF(ISBLANK(L3946),ROUND(SUMIF(Anlagenbewegungsdaten_AV!B:B,A3946,Anlagenbewegungsdaten_AV!D:D),2),ROUND(M3946*L3946%,2))</f>
        <v>0</v>
      </c>
      <c r="O3946" s="330">
        <f>ROUND(N3946-SUMIF(Anlagenbewegungsdaten_AV!B:B,A3946,Anlagenbewegungsdaten_AV!D:D),3)</f>
        <v>0</v>
      </c>
    </row>
    <row r="3947" spans="1:15" ht="15" customHeight="1" x14ac:dyDescent="0.25">
      <c r="A3947" s="262"/>
      <c r="B3947" s="167"/>
      <c r="C3947" s="167"/>
      <c r="D3947" s="168"/>
      <c r="E3947" s="167"/>
      <c r="F3947" s="251"/>
    </row>
    <row r="3948" spans="1:15" ht="15" customHeight="1" x14ac:dyDescent="0.25">
      <c r="A3948" s="268" t="s">
        <v>5393</v>
      </c>
      <c r="B3948" s="236" t="s">
        <v>2109</v>
      </c>
      <c r="C3948" s="236" t="s">
        <v>5247</v>
      </c>
      <c r="D3948" s="236" t="s">
        <v>4760</v>
      </c>
      <c r="E3948" s="236"/>
      <c r="F3948" s="252">
        <v>25</v>
      </c>
      <c r="G3948" s="333">
        <f>ROUND(SUMIF(Anlagenbewegungsdaten!B:B,A3948,Anlagenbewegungsdaten!C:C),3)</f>
        <v>0</v>
      </c>
      <c r="H3948" s="334">
        <f>IF(ISBLANK(F3948),ROUND(SUMIF(Anlagenbewegungsdaten!B:B,A3948,Anlagenbewegungsdaten!D:D),2),ROUND(G3948*F3948%,2))</f>
        <v>0</v>
      </c>
      <c r="I3948" s="334">
        <f>ROUND((H3948-SUMIF(Anlagenbewegungsdaten!$B:$B,A3948,Anlagenbewegungsdaten!D:D)),3)</f>
        <v>0</v>
      </c>
      <c r="J3948" s="335" t="s">
        <v>5179</v>
      </c>
      <c r="K3948" s="335" t="s">
        <v>5198</v>
      </c>
      <c r="L3948" s="516">
        <v>20</v>
      </c>
      <c r="M3948" s="332">
        <f>ROUND(SUMIF(Anlagenbewegungsdaten_AV!B:B,A3948,Anlagenbewegungsdaten_AV!C:C),3)</f>
        <v>0</v>
      </c>
      <c r="N3948" s="330">
        <f>IF(ISBLANK(L3948),ROUND(SUMIF(Anlagenbewegungsdaten_AV!B:B,A3948,Anlagenbewegungsdaten_AV!D:D),2),ROUND(M3948*L3948%,2))</f>
        <v>0</v>
      </c>
      <c r="O3948" s="330">
        <f>ROUND(N3948-SUMIF(Anlagenbewegungsdaten_AV!B:B,A3948,Anlagenbewegungsdaten_AV!D:D),3)</f>
        <v>0</v>
      </c>
    </row>
    <row r="3949" spans="1:15" ht="15" customHeight="1" x14ac:dyDescent="0.25">
      <c r="A3949" s="268" t="s">
        <v>5394</v>
      </c>
      <c r="B3949" s="236" t="s">
        <v>2109</v>
      </c>
      <c r="C3949" s="236" t="s">
        <v>5247</v>
      </c>
      <c r="D3949" s="236" t="s">
        <v>4762</v>
      </c>
      <c r="E3949" s="236"/>
      <c r="F3949" s="252">
        <v>30</v>
      </c>
      <c r="G3949" s="333">
        <f>ROUND(SUMIF(Anlagenbewegungsdaten!B:B,A3949,Anlagenbewegungsdaten!C:C),3)</f>
        <v>0</v>
      </c>
      <c r="H3949" s="334">
        <f>IF(ISBLANK(F3949),ROUND(SUMIF(Anlagenbewegungsdaten!B:B,A3949,Anlagenbewegungsdaten!D:D),2),ROUND(G3949*F3949%,2))</f>
        <v>0</v>
      </c>
      <c r="I3949" s="334">
        <f>ROUND((H3949-SUMIF(Anlagenbewegungsdaten!$B:$B,A3949,Anlagenbewegungsdaten!D:D)),3)</f>
        <v>0</v>
      </c>
      <c r="J3949" s="335" t="s">
        <v>5179</v>
      </c>
      <c r="K3949" s="335" t="s">
        <v>5198</v>
      </c>
      <c r="L3949" s="516">
        <v>24</v>
      </c>
      <c r="M3949" s="332">
        <f>ROUND(SUMIF(Anlagenbewegungsdaten_AV!B:B,A3949,Anlagenbewegungsdaten_AV!C:C),3)</f>
        <v>0</v>
      </c>
      <c r="N3949" s="330">
        <f>IF(ISBLANK(L3949),ROUND(SUMIF(Anlagenbewegungsdaten_AV!B:B,A3949,Anlagenbewegungsdaten_AV!D:D),2),ROUND(M3949*L3949%,2))</f>
        <v>0</v>
      </c>
      <c r="O3949" s="330">
        <f>ROUND(N3949-SUMIF(Anlagenbewegungsdaten_AV!B:B,A3949,Anlagenbewegungsdaten_AV!D:D),3)</f>
        <v>0</v>
      </c>
    </row>
    <row r="3950" spans="1:15" ht="15" customHeight="1" x14ac:dyDescent="0.25">
      <c r="A3950" s="262"/>
      <c r="B3950" s="167"/>
      <c r="C3950" s="167"/>
      <c r="D3950" s="168"/>
      <c r="E3950" s="167"/>
      <c r="F3950" s="251"/>
    </row>
    <row r="3951" spans="1:15" ht="15" customHeight="1" x14ac:dyDescent="0.25">
      <c r="A3951" s="268" t="s">
        <v>5810</v>
      </c>
      <c r="B3951" s="236" t="s">
        <v>2109</v>
      </c>
      <c r="C3951" s="236" t="s">
        <v>5593</v>
      </c>
      <c r="D3951" s="236" t="s">
        <v>4760</v>
      </c>
      <c r="E3951" s="236"/>
      <c r="F3951" s="252">
        <v>25</v>
      </c>
      <c r="G3951" s="333">
        <f>ROUND(SUMIF(Anlagenbewegungsdaten!B:B,A3951,Anlagenbewegungsdaten!C:C),3)</f>
        <v>0</v>
      </c>
      <c r="H3951" s="334">
        <f>IF(ISBLANK(F3951),ROUND(SUMIF(Anlagenbewegungsdaten!B:B,A3951,Anlagenbewegungsdaten!D:D),2),ROUND(G3951*F3951%,2))</f>
        <v>0</v>
      </c>
      <c r="I3951" s="334">
        <f>ROUND((H3951-SUMIF(Anlagenbewegungsdaten!$B:$B,A3951,Anlagenbewegungsdaten!D:D)),3)</f>
        <v>0</v>
      </c>
      <c r="J3951" s="335" t="s">
        <v>5179</v>
      </c>
      <c r="K3951" s="335" t="s">
        <v>5198</v>
      </c>
      <c r="L3951" s="516">
        <v>20</v>
      </c>
      <c r="M3951" s="332">
        <f>ROUND(SUMIF(Anlagenbewegungsdaten_AV!B:B,A3951,Anlagenbewegungsdaten_AV!C:C),3)</f>
        <v>0</v>
      </c>
      <c r="N3951" s="330">
        <f>IF(ISBLANK(L3951),ROUND(SUMIF(Anlagenbewegungsdaten_AV!B:B,A3951,Anlagenbewegungsdaten_AV!D:D),2),ROUND(M3951*L3951%,2))</f>
        <v>0</v>
      </c>
      <c r="O3951" s="330">
        <f>ROUND(N3951-SUMIF(Anlagenbewegungsdaten_AV!B:B,A3951,Anlagenbewegungsdaten_AV!D:D),3)</f>
        <v>0</v>
      </c>
    </row>
    <row r="3952" spans="1:15" ht="15" customHeight="1" x14ac:dyDescent="0.25">
      <c r="A3952" s="268" t="s">
        <v>5811</v>
      </c>
      <c r="B3952" s="236" t="s">
        <v>2109</v>
      </c>
      <c r="C3952" s="236" t="s">
        <v>5593</v>
      </c>
      <c r="D3952" s="236" t="s">
        <v>4762</v>
      </c>
      <c r="E3952" s="236"/>
      <c r="F3952" s="252">
        <v>30</v>
      </c>
      <c r="G3952" s="333">
        <f>ROUND(SUMIF(Anlagenbewegungsdaten!B:B,A3952,Anlagenbewegungsdaten!C:C),3)</f>
        <v>0</v>
      </c>
      <c r="H3952" s="334">
        <f>IF(ISBLANK(F3952),ROUND(SUMIF(Anlagenbewegungsdaten!B:B,A3952,Anlagenbewegungsdaten!D:D),2),ROUND(G3952*F3952%,2))</f>
        <v>0</v>
      </c>
      <c r="I3952" s="334">
        <f>ROUND((H3952-SUMIF(Anlagenbewegungsdaten!$B:$B,A3952,Anlagenbewegungsdaten!D:D)),3)</f>
        <v>0</v>
      </c>
      <c r="J3952" s="335" t="s">
        <v>5179</v>
      </c>
      <c r="K3952" s="335" t="s">
        <v>5198</v>
      </c>
      <c r="L3952" s="516">
        <v>24</v>
      </c>
      <c r="M3952" s="332">
        <f>ROUND(SUMIF(Anlagenbewegungsdaten_AV!B:B,A3952,Anlagenbewegungsdaten_AV!C:C),3)</f>
        <v>0</v>
      </c>
      <c r="N3952" s="330">
        <f>IF(ISBLANK(L3952),ROUND(SUMIF(Anlagenbewegungsdaten_AV!B:B,A3952,Anlagenbewegungsdaten_AV!D:D),2),ROUND(M3952*L3952%,2))</f>
        <v>0</v>
      </c>
      <c r="O3952" s="330">
        <f>ROUND(N3952-SUMIF(Anlagenbewegungsdaten_AV!B:B,A3952,Anlagenbewegungsdaten_AV!D:D),3)</f>
        <v>0</v>
      </c>
    </row>
    <row r="3953" spans="1:15" ht="15" customHeight="1" x14ac:dyDescent="0.25">
      <c r="A3953" s="269"/>
      <c r="B3953" s="168"/>
      <c r="C3953" s="167"/>
      <c r="D3953" s="168"/>
      <c r="E3953" s="167"/>
      <c r="F3953" s="251"/>
    </row>
    <row r="3954" spans="1:15" ht="15" customHeight="1" x14ac:dyDescent="0.25">
      <c r="A3954" s="260" t="s">
        <v>5812</v>
      </c>
      <c r="B3954" s="245" t="s">
        <v>2109</v>
      </c>
      <c r="C3954" s="246" t="s">
        <v>5616</v>
      </c>
      <c r="D3954" s="246" t="s">
        <v>4760</v>
      </c>
      <c r="E3954" s="245"/>
      <c r="F3954" s="162">
        <v>25</v>
      </c>
      <c r="G3954" s="333">
        <f>ROUND(SUMIF(Anlagenbewegungsdaten!B:B,A3954,Anlagenbewegungsdaten!C:C),3)</f>
        <v>0</v>
      </c>
      <c r="H3954" s="334">
        <f>IF(ISBLANK(F3954),ROUND(SUMIF(Anlagenbewegungsdaten!B:B,A3954,Anlagenbewegungsdaten!D:D),2),ROUND(G3954*F3954%,2))</f>
        <v>0</v>
      </c>
      <c r="I3954" s="334">
        <f>ROUND((H3954-SUMIF(Anlagenbewegungsdaten!$B:$B,A3954,Anlagenbewegungsdaten!D:D)),3)</f>
        <v>0</v>
      </c>
      <c r="J3954" s="335" t="s">
        <v>5179</v>
      </c>
      <c r="K3954" s="335" t="s">
        <v>5198</v>
      </c>
      <c r="L3954" s="516">
        <v>20.16</v>
      </c>
      <c r="M3954" s="332">
        <f>ROUND(SUMIF(Anlagenbewegungsdaten_AV!B:B,A3954,Anlagenbewegungsdaten_AV!C:C),3)</f>
        <v>0</v>
      </c>
      <c r="N3954" s="330">
        <f>IF(ISBLANK(L3954),ROUND(SUMIF(Anlagenbewegungsdaten_AV!B:B,A3954,Anlagenbewegungsdaten_AV!D:D),2),ROUND(M3954*L3954%,2))</f>
        <v>0</v>
      </c>
      <c r="O3954" s="330">
        <f>ROUND(N3954-SUMIF(Anlagenbewegungsdaten_AV!B:B,A3954,Anlagenbewegungsdaten_AV!D:D),3)</f>
        <v>0</v>
      </c>
    </row>
    <row r="3955" spans="1:15" ht="15" customHeight="1" x14ac:dyDescent="0.25">
      <c r="A3955" s="261"/>
      <c r="B3955" s="168"/>
      <c r="C3955" s="175"/>
      <c r="D3955" s="175"/>
      <c r="E3955" s="168"/>
      <c r="F3955" s="250"/>
    </row>
    <row r="3956" spans="1:15" ht="15" customHeight="1" x14ac:dyDescent="0.25">
      <c r="A3956" s="260" t="s">
        <v>6238</v>
      </c>
      <c r="B3956" s="245" t="s">
        <v>2109</v>
      </c>
      <c r="C3956" s="246" t="s">
        <v>6210</v>
      </c>
      <c r="D3956" s="246" t="s">
        <v>4760</v>
      </c>
      <c r="E3956" s="245"/>
      <c r="F3956" s="162">
        <v>25</v>
      </c>
      <c r="G3956" s="333">
        <f>ROUND(SUMIF(Anlagenbewegungsdaten!B:B,A3956,Anlagenbewegungsdaten!C:C),3)</f>
        <v>0</v>
      </c>
      <c r="H3956" s="334">
        <f>IF(ISBLANK(F3956),ROUND(SUMIF(Anlagenbewegungsdaten!B:B,A3956,Anlagenbewegungsdaten!D:D),2),ROUND(G3956*F3956%,2))</f>
        <v>0</v>
      </c>
      <c r="I3956" s="334">
        <f>ROUND((H3956-SUMIF(Anlagenbewegungsdaten!$B:$B,A3956,Anlagenbewegungsdaten!D:D)),3)</f>
        <v>0</v>
      </c>
      <c r="J3956" s="335" t="s">
        <v>5179</v>
      </c>
      <c r="K3956" s="335" t="s">
        <v>5198</v>
      </c>
      <c r="L3956" s="516">
        <v>20.16</v>
      </c>
      <c r="M3956" s="332">
        <f>ROUND(SUMIF(Anlagenbewegungsdaten_AV!B:B,A3956,Anlagenbewegungsdaten_AV!C:C),3)</f>
        <v>0</v>
      </c>
      <c r="N3956" s="330">
        <f>IF(ISBLANK(L3956),ROUND(SUMIF(Anlagenbewegungsdaten_AV!B:B,A3956,Anlagenbewegungsdaten_AV!D:D),2),ROUND(M3956*L3956%,2))</f>
        <v>0</v>
      </c>
      <c r="O3956" s="330">
        <f>ROUND(N3956-SUMIF(Anlagenbewegungsdaten_AV!B:B,A3956,Anlagenbewegungsdaten_AV!D:D),3)</f>
        <v>0</v>
      </c>
    </row>
    <row r="3957" spans="1:15" ht="23.25" customHeight="1" x14ac:dyDescent="0.35">
      <c r="A3957" s="185" t="s">
        <v>6370</v>
      </c>
      <c r="B3957" s="180"/>
      <c r="C3957" s="180"/>
      <c r="D3957" s="180"/>
      <c r="E3957" s="180"/>
      <c r="F3957" s="187"/>
    </row>
    <row r="3958" spans="1:15" ht="15" customHeight="1" x14ac:dyDescent="0.25">
      <c r="A3958" s="262" t="s">
        <v>1077</v>
      </c>
      <c r="B3958" s="167" t="s">
        <v>2110</v>
      </c>
      <c r="C3958" s="167" t="s">
        <v>4039</v>
      </c>
      <c r="D3958" s="168" t="s">
        <v>1078</v>
      </c>
      <c r="E3958" s="167"/>
      <c r="F3958" s="251">
        <v>9.1</v>
      </c>
      <c r="G3958" s="333">
        <f>ROUND(SUMIF(Anlagenbewegungsdaten!B:B,A3958,Anlagenbewegungsdaten!C:C),3)</f>
        <v>10677496.75</v>
      </c>
      <c r="H3958" s="334">
        <f>IF(ISBLANK(F3958),ROUND(SUMIF(Anlagenbewegungsdaten!B:B,A3958,Anlagenbewegungsdaten!D:D),2),ROUND(G3958*F3958%,2))</f>
        <v>971652.2</v>
      </c>
      <c r="I3958" s="334">
        <f>ROUND((H3958-SUMIF(Anlagenbewegungsdaten!$B:$B,A3958,Anlagenbewegungsdaten!D:D)),3)</f>
        <v>3.0000000000000001E-3</v>
      </c>
      <c r="J3958" s="335" t="s">
        <v>5179</v>
      </c>
      <c r="K3958" s="335" t="s">
        <v>5199</v>
      </c>
      <c r="L3958" s="516">
        <v>7.28</v>
      </c>
      <c r="M3958" s="332">
        <f>ROUND(SUMIF(Anlagenbewegungsdaten_AV!B:B,A3958,Anlagenbewegungsdaten_AV!C:C),3)</f>
        <v>0</v>
      </c>
      <c r="N3958" s="330">
        <f>IF(ISBLANK(L3958),ROUND(SUMIF(Anlagenbewegungsdaten_AV!B:B,A3958,Anlagenbewegungsdaten_AV!D:D),2),ROUND(M3958*L3958%,2))</f>
        <v>0</v>
      </c>
      <c r="O3958" s="330">
        <f>ROUND(N3958-SUMIF(Anlagenbewegungsdaten_AV!B:B,A3958,Anlagenbewegungsdaten_AV!D:D),3)</f>
        <v>0</v>
      </c>
    </row>
    <row r="3959" spans="1:15" ht="15" customHeight="1" x14ac:dyDescent="0.25">
      <c r="A3959" s="262" t="s">
        <v>1079</v>
      </c>
      <c r="B3959" s="167" t="s">
        <v>2110</v>
      </c>
      <c r="C3959" s="167" t="s">
        <v>4039</v>
      </c>
      <c r="D3959" s="168" t="s">
        <v>1080</v>
      </c>
      <c r="E3959" s="167"/>
      <c r="F3959" s="251">
        <v>6.19</v>
      </c>
      <c r="G3959" s="333">
        <f>ROUND(SUMIF(Anlagenbewegungsdaten!B:B,A3959,Anlagenbewegungsdaten!C:C),3)</f>
        <v>0</v>
      </c>
      <c r="H3959" s="334">
        <f>IF(ISBLANK(F3959),ROUND(SUMIF(Anlagenbewegungsdaten!B:B,A3959,Anlagenbewegungsdaten!D:D),2),ROUND(G3959*F3959%,2))</f>
        <v>0</v>
      </c>
      <c r="I3959" s="334">
        <f>ROUND((H3959-SUMIF(Anlagenbewegungsdaten!$B:$B,A3959,Anlagenbewegungsdaten!D:D)),3)</f>
        <v>0</v>
      </c>
      <c r="J3959" s="335" t="s">
        <v>5179</v>
      </c>
      <c r="K3959" s="335" t="s">
        <v>5199</v>
      </c>
      <c r="L3959" s="516">
        <v>4.95</v>
      </c>
      <c r="M3959" s="332">
        <f>ROUND(SUMIF(Anlagenbewegungsdaten_AV!B:B,A3959,Anlagenbewegungsdaten_AV!C:C),3)</f>
        <v>0</v>
      </c>
      <c r="N3959" s="330">
        <f>IF(ISBLANK(L3959),ROUND(SUMIF(Anlagenbewegungsdaten_AV!B:B,A3959,Anlagenbewegungsdaten_AV!D:D),2),ROUND(M3959*L3959%,2))</f>
        <v>0</v>
      </c>
      <c r="O3959" s="330">
        <f>ROUND(N3959-SUMIF(Anlagenbewegungsdaten_AV!B:B,A3959,Anlagenbewegungsdaten_AV!D:D),3)</f>
        <v>0</v>
      </c>
    </row>
    <row r="3960" spans="1:15" ht="15" customHeight="1" x14ac:dyDescent="0.25">
      <c r="A3960" s="262"/>
      <c r="B3960" s="167"/>
      <c r="C3960" s="167"/>
      <c r="D3960" s="168"/>
      <c r="E3960" s="167"/>
      <c r="F3960" s="251"/>
    </row>
    <row r="3961" spans="1:15" ht="15" customHeight="1" x14ac:dyDescent="0.25">
      <c r="A3961" s="262" t="s">
        <v>1081</v>
      </c>
      <c r="B3961" s="167" t="s">
        <v>2110</v>
      </c>
      <c r="C3961" s="167" t="s">
        <v>4040</v>
      </c>
      <c r="D3961" s="168" t="s">
        <v>1078</v>
      </c>
      <c r="E3961" s="167"/>
      <c r="F3961" s="251">
        <v>9</v>
      </c>
      <c r="G3961" s="333">
        <f>ROUND(SUMIF(Anlagenbewegungsdaten!B:B,A3961,Anlagenbewegungsdaten!C:C),3)</f>
        <v>627142</v>
      </c>
      <c r="H3961" s="334">
        <f>IF(ISBLANK(F3961),ROUND(SUMIF(Anlagenbewegungsdaten!B:B,A3961,Anlagenbewegungsdaten!D:D),2),ROUND(G3961*F3961%,2))</f>
        <v>56442.78</v>
      </c>
      <c r="I3961" s="334">
        <f>ROUND((H3961-SUMIF(Anlagenbewegungsdaten!$B:$B,A3961,Anlagenbewegungsdaten!D:D)),3)</f>
        <v>0</v>
      </c>
      <c r="J3961" s="335" t="s">
        <v>5179</v>
      </c>
      <c r="K3961" s="335" t="s">
        <v>5199</v>
      </c>
      <c r="L3961" s="516">
        <v>7.2</v>
      </c>
      <c r="M3961" s="332">
        <f>ROUND(SUMIF(Anlagenbewegungsdaten_AV!B:B,A3961,Anlagenbewegungsdaten_AV!C:C),3)</f>
        <v>0</v>
      </c>
      <c r="N3961" s="330">
        <f>IF(ISBLANK(L3961),ROUND(SUMIF(Anlagenbewegungsdaten_AV!B:B,A3961,Anlagenbewegungsdaten_AV!D:D),2),ROUND(M3961*L3961%,2))</f>
        <v>0</v>
      </c>
      <c r="O3961" s="330">
        <f>ROUND(N3961-SUMIF(Anlagenbewegungsdaten_AV!B:B,A3961,Anlagenbewegungsdaten_AV!D:D),3)</f>
        <v>0</v>
      </c>
    </row>
    <row r="3962" spans="1:15" ht="15" customHeight="1" x14ac:dyDescent="0.25">
      <c r="A3962" s="262" t="s">
        <v>1082</v>
      </c>
      <c r="B3962" s="167" t="s">
        <v>2110</v>
      </c>
      <c r="C3962" s="167" t="s">
        <v>4040</v>
      </c>
      <c r="D3962" s="168" t="s">
        <v>1080</v>
      </c>
      <c r="E3962" s="167"/>
      <c r="F3962" s="251">
        <v>6.1</v>
      </c>
      <c r="G3962" s="333">
        <f>ROUND(SUMIF(Anlagenbewegungsdaten!B:B,A3962,Anlagenbewegungsdaten!C:C),3)</f>
        <v>0</v>
      </c>
      <c r="H3962" s="334">
        <f>IF(ISBLANK(F3962),ROUND(SUMIF(Anlagenbewegungsdaten!B:B,A3962,Anlagenbewegungsdaten!D:D),2),ROUND(G3962*F3962%,2))</f>
        <v>0</v>
      </c>
      <c r="I3962" s="334">
        <f>ROUND((H3962-SUMIF(Anlagenbewegungsdaten!$B:$B,A3962,Anlagenbewegungsdaten!D:D)),3)</f>
        <v>0</v>
      </c>
      <c r="J3962" s="335" t="s">
        <v>5179</v>
      </c>
      <c r="K3962" s="335" t="s">
        <v>5199</v>
      </c>
      <c r="L3962" s="516">
        <v>4.88</v>
      </c>
      <c r="M3962" s="332">
        <f>ROUND(SUMIF(Anlagenbewegungsdaten_AV!B:B,A3962,Anlagenbewegungsdaten_AV!C:C),3)</f>
        <v>0</v>
      </c>
      <c r="N3962" s="330">
        <f>IF(ISBLANK(L3962),ROUND(SUMIF(Anlagenbewegungsdaten_AV!B:B,A3962,Anlagenbewegungsdaten_AV!D:D),2),ROUND(M3962*L3962%,2))</f>
        <v>0</v>
      </c>
      <c r="O3962" s="330">
        <f>ROUND(N3962-SUMIF(Anlagenbewegungsdaten_AV!B:B,A3962,Anlagenbewegungsdaten_AV!D:D),3)</f>
        <v>0</v>
      </c>
    </row>
    <row r="3963" spans="1:15" ht="15" customHeight="1" x14ac:dyDescent="0.25">
      <c r="A3963" s="263" t="s">
        <v>133</v>
      </c>
      <c r="B3963" s="173" t="s">
        <v>2110</v>
      </c>
      <c r="C3963" s="173" t="s">
        <v>4040</v>
      </c>
      <c r="D3963" s="174" t="s">
        <v>134</v>
      </c>
      <c r="E3963" s="173"/>
      <c r="F3963" s="248">
        <v>9.6999999999999993</v>
      </c>
      <c r="G3963" s="333">
        <f>ROUND(SUMIF(Anlagenbewegungsdaten!B:B,A3963,Anlagenbewegungsdaten!C:C),3)</f>
        <v>0</v>
      </c>
      <c r="H3963" s="334">
        <f>IF(ISBLANK(F3963),ROUND(SUMIF(Anlagenbewegungsdaten!B:B,A3963,Anlagenbewegungsdaten!D:D),2),ROUND(G3963*F3963%,2))</f>
        <v>0</v>
      </c>
      <c r="I3963" s="334">
        <f>ROUND((H3963-SUMIF(Anlagenbewegungsdaten!$B:$B,A3963,Anlagenbewegungsdaten!D:D)),3)</f>
        <v>0</v>
      </c>
      <c r="J3963" s="335" t="s">
        <v>5179</v>
      </c>
      <c r="K3963" s="335" t="s">
        <v>5199</v>
      </c>
      <c r="L3963" s="516">
        <v>7.76</v>
      </c>
      <c r="M3963" s="332">
        <f>ROUND(SUMIF(Anlagenbewegungsdaten_AV!B:B,A3963,Anlagenbewegungsdaten_AV!C:C),3)</f>
        <v>0</v>
      </c>
      <c r="N3963" s="330">
        <f>IF(ISBLANK(L3963),ROUND(SUMIF(Anlagenbewegungsdaten_AV!B:B,A3963,Anlagenbewegungsdaten_AV!D:D),2),ROUND(M3963*L3963%,2))</f>
        <v>0</v>
      </c>
      <c r="O3963" s="330">
        <f>ROUND(N3963-SUMIF(Anlagenbewegungsdaten_AV!B:B,A3963,Anlagenbewegungsdaten_AV!D:D),3)</f>
        <v>0</v>
      </c>
    </row>
    <row r="3964" spans="1:15" ht="15" customHeight="1" x14ac:dyDescent="0.25">
      <c r="A3964" s="263" t="s">
        <v>135</v>
      </c>
      <c r="B3964" s="173" t="s">
        <v>2110</v>
      </c>
      <c r="C3964" s="173" t="s">
        <v>4040</v>
      </c>
      <c r="D3964" s="174" t="s">
        <v>136</v>
      </c>
      <c r="E3964" s="173"/>
      <c r="F3964" s="248">
        <v>6.8</v>
      </c>
      <c r="G3964" s="333">
        <f>ROUND(SUMIF(Anlagenbewegungsdaten!B:B,A3964,Anlagenbewegungsdaten!C:C),3)</f>
        <v>0</v>
      </c>
      <c r="H3964" s="334">
        <f>IF(ISBLANK(F3964),ROUND(SUMIF(Anlagenbewegungsdaten!B:B,A3964,Anlagenbewegungsdaten!D:D),2),ROUND(G3964*F3964%,2))</f>
        <v>0</v>
      </c>
      <c r="I3964" s="334">
        <f>ROUND((H3964-SUMIF(Anlagenbewegungsdaten!$B:$B,A3964,Anlagenbewegungsdaten!D:D)),3)</f>
        <v>0</v>
      </c>
      <c r="J3964" s="335" t="s">
        <v>5179</v>
      </c>
      <c r="K3964" s="335" t="s">
        <v>5199</v>
      </c>
      <c r="L3964" s="516">
        <v>5.44</v>
      </c>
      <c r="M3964" s="332">
        <f>ROUND(SUMIF(Anlagenbewegungsdaten_AV!B:B,A3964,Anlagenbewegungsdaten_AV!C:C),3)</f>
        <v>0</v>
      </c>
      <c r="N3964" s="330">
        <f>IF(ISBLANK(L3964),ROUND(SUMIF(Anlagenbewegungsdaten_AV!B:B,A3964,Anlagenbewegungsdaten_AV!D:D),2),ROUND(M3964*L3964%,2))</f>
        <v>0</v>
      </c>
      <c r="O3964" s="330">
        <f>ROUND(N3964-SUMIF(Anlagenbewegungsdaten_AV!B:B,A3964,Anlagenbewegungsdaten_AV!D:D),3)</f>
        <v>0</v>
      </c>
    </row>
    <row r="3965" spans="1:15" ht="15" customHeight="1" x14ac:dyDescent="0.25">
      <c r="A3965" s="262"/>
      <c r="B3965" s="167"/>
      <c r="C3965" s="167"/>
      <c r="D3965" s="168"/>
      <c r="E3965" s="167"/>
      <c r="F3965" s="251"/>
    </row>
    <row r="3966" spans="1:15" ht="15" customHeight="1" x14ac:dyDescent="0.25">
      <c r="A3966" s="262" t="s">
        <v>1083</v>
      </c>
      <c r="B3966" s="167" t="s">
        <v>2110</v>
      </c>
      <c r="C3966" s="167" t="s">
        <v>4041</v>
      </c>
      <c r="D3966" s="168" t="s">
        <v>1078</v>
      </c>
      <c r="E3966" s="167"/>
      <c r="F3966" s="251">
        <v>8.9</v>
      </c>
      <c r="G3966" s="333">
        <f>ROUND(SUMIF(Anlagenbewegungsdaten!B:B,A3966,Anlagenbewegungsdaten!C:C),3)</f>
        <v>0</v>
      </c>
      <c r="H3966" s="334">
        <f>IF(ISBLANK(F3966),ROUND(SUMIF(Anlagenbewegungsdaten!B:B,A3966,Anlagenbewegungsdaten!D:D),2),ROUND(G3966*F3966%,2))</f>
        <v>0</v>
      </c>
      <c r="I3966" s="334">
        <f>ROUND((H3966-SUMIF(Anlagenbewegungsdaten!$B:$B,A3966,Anlagenbewegungsdaten!D:D)),3)</f>
        <v>0</v>
      </c>
      <c r="J3966" s="335" t="s">
        <v>5179</v>
      </c>
      <c r="K3966" s="335" t="s">
        <v>5199</v>
      </c>
      <c r="L3966" s="516">
        <v>7.12</v>
      </c>
      <c r="M3966" s="332">
        <f>ROUND(SUMIF(Anlagenbewegungsdaten_AV!B:B,A3966,Anlagenbewegungsdaten_AV!C:C),3)</f>
        <v>0</v>
      </c>
      <c r="N3966" s="330">
        <f>IF(ISBLANK(L3966),ROUND(SUMIF(Anlagenbewegungsdaten_AV!B:B,A3966,Anlagenbewegungsdaten_AV!D:D),2),ROUND(M3966*L3966%,2))</f>
        <v>0</v>
      </c>
      <c r="O3966" s="330">
        <f>ROUND(N3966-SUMIF(Anlagenbewegungsdaten_AV!B:B,A3966,Anlagenbewegungsdaten_AV!D:D),3)</f>
        <v>0</v>
      </c>
    </row>
    <row r="3967" spans="1:15" ht="15" customHeight="1" x14ac:dyDescent="0.25">
      <c r="A3967" s="262" t="s">
        <v>1084</v>
      </c>
      <c r="B3967" s="167" t="s">
        <v>2110</v>
      </c>
      <c r="C3967" s="167" t="s">
        <v>4041</v>
      </c>
      <c r="D3967" s="168" t="s">
        <v>1080</v>
      </c>
      <c r="E3967" s="167"/>
      <c r="F3967" s="251">
        <v>6</v>
      </c>
      <c r="G3967" s="333">
        <f>ROUND(SUMIF(Anlagenbewegungsdaten!B:B,A3967,Anlagenbewegungsdaten!C:C),3)</f>
        <v>0</v>
      </c>
      <c r="H3967" s="334">
        <f>IF(ISBLANK(F3967),ROUND(SUMIF(Anlagenbewegungsdaten!B:B,A3967,Anlagenbewegungsdaten!D:D),2),ROUND(G3967*F3967%,2))</f>
        <v>0</v>
      </c>
      <c r="I3967" s="334">
        <f>ROUND((H3967-SUMIF(Anlagenbewegungsdaten!$B:$B,A3967,Anlagenbewegungsdaten!D:D)),3)</f>
        <v>0</v>
      </c>
      <c r="J3967" s="335" t="s">
        <v>5179</v>
      </c>
      <c r="K3967" s="335" t="s">
        <v>5199</v>
      </c>
      <c r="L3967" s="516">
        <v>4.8</v>
      </c>
      <c r="M3967" s="332">
        <f>ROUND(SUMIF(Anlagenbewegungsdaten_AV!B:B,A3967,Anlagenbewegungsdaten_AV!C:C),3)</f>
        <v>0</v>
      </c>
      <c r="N3967" s="330">
        <f>IF(ISBLANK(L3967),ROUND(SUMIF(Anlagenbewegungsdaten_AV!B:B,A3967,Anlagenbewegungsdaten_AV!D:D),2),ROUND(M3967*L3967%,2))</f>
        <v>0</v>
      </c>
      <c r="O3967" s="330">
        <f>ROUND(N3967-SUMIF(Anlagenbewegungsdaten_AV!B:B,A3967,Anlagenbewegungsdaten_AV!D:D),3)</f>
        <v>0</v>
      </c>
    </row>
    <row r="3968" spans="1:15" ht="15" customHeight="1" x14ac:dyDescent="0.25">
      <c r="A3968" s="263" t="s">
        <v>137</v>
      </c>
      <c r="B3968" s="173" t="s">
        <v>2110</v>
      </c>
      <c r="C3968" s="173" t="s">
        <v>4041</v>
      </c>
      <c r="D3968" s="174" t="s">
        <v>134</v>
      </c>
      <c r="E3968" s="173"/>
      <c r="F3968" s="248">
        <v>9.6</v>
      </c>
      <c r="G3968" s="333">
        <f>ROUND(SUMIF(Anlagenbewegungsdaten!B:B,A3968,Anlagenbewegungsdaten!C:C),3)</f>
        <v>0</v>
      </c>
      <c r="H3968" s="334">
        <f>IF(ISBLANK(F3968),ROUND(SUMIF(Anlagenbewegungsdaten!B:B,A3968,Anlagenbewegungsdaten!D:D),2),ROUND(G3968*F3968%,2))</f>
        <v>0</v>
      </c>
      <c r="I3968" s="334">
        <f>ROUND((H3968-SUMIF(Anlagenbewegungsdaten!$B:$B,A3968,Anlagenbewegungsdaten!D:D)),3)</f>
        <v>0</v>
      </c>
      <c r="J3968" s="335" t="s">
        <v>5179</v>
      </c>
      <c r="K3968" s="335" t="s">
        <v>5199</v>
      </c>
      <c r="L3968" s="516">
        <v>7.68</v>
      </c>
      <c r="M3968" s="332">
        <f>ROUND(SUMIF(Anlagenbewegungsdaten_AV!B:B,A3968,Anlagenbewegungsdaten_AV!C:C),3)</f>
        <v>0</v>
      </c>
      <c r="N3968" s="330">
        <f>IF(ISBLANK(L3968),ROUND(SUMIF(Anlagenbewegungsdaten_AV!B:B,A3968,Anlagenbewegungsdaten_AV!D:D),2),ROUND(M3968*L3968%,2))</f>
        <v>0</v>
      </c>
      <c r="O3968" s="330">
        <f>ROUND(N3968-SUMIF(Anlagenbewegungsdaten_AV!B:B,A3968,Anlagenbewegungsdaten_AV!D:D),3)</f>
        <v>0</v>
      </c>
    </row>
    <row r="3969" spans="1:15" ht="15" customHeight="1" x14ac:dyDescent="0.25">
      <c r="A3969" s="263" t="s">
        <v>138</v>
      </c>
      <c r="B3969" s="173" t="s">
        <v>2110</v>
      </c>
      <c r="C3969" s="173" t="s">
        <v>4041</v>
      </c>
      <c r="D3969" s="174" t="s">
        <v>136</v>
      </c>
      <c r="E3969" s="173"/>
      <c r="F3969" s="248">
        <v>6.7</v>
      </c>
      <c r="G3969" s="333">
        <f>ROUND(SUMIF(Anlagenbewegungsdaten!B:B,A3969,Anlagenbewegungsdaten!C:C),3)</f>
        <v>0</v>
      </c>
      <c r="H3969" s="334">
        <f>IF(ISBLANK(F3969),ROUND(SUMIF(Anlagenbewegungsdaten!B:B,A3969,Anlagenbewegungsdaten!D:D),2),ROUND(G3969*F3969%,2))</f>
        <v>0</v>
      </c>
      <c r="I3969" s="334">
        <f>ROUND((H3969-SUMIF(Anlagenbewegungsdaten!$B:$B,A3969,Anlagenbewegungsdaten!D:D)),3)</f>
        <v>0</v>
      </c>
      <c r="J3969" s="335" t="s">
        <v>5179</v>
      </c>
      <c r="K3969" s="335" t="s">
        <v>5199</v>
      </c>
      <c r="L3969" s="516">
        <v>5.36</v>
      </c>
      <c r="M3969" s="332">
        <f>ROUND(SUMIF(Anlagenbewegungsdaten_AV!B:B,A3969,Anlagenbewegungsdaten_AV!C:C),3)</f>
        <v>0</v>
      </c>
      <c r="N3969" s="330">
        <f>IF(ISBLANK(L3969),ROUND(SUMIF(Anlagenbewegungsdaten_AV!B:B,A3969,Anlagenbewegungsdaten_AV!D:D),2),ROUND(M3969*L3969%,2))</f>
        <v>0</v>
      </c>
      <c r="O3969" s="330">
        <f>ROUND(N3969-SUMIF(Anlagenbewegungsdaten_AV!B:B,A3969,Anlagenbewegungsdaten_AV!D:D),3)</f>
        <v>0</v>
      </c>
    </row>
    <row r="3970" spans="1:15" ht="15" customHeight="1" x14ac:dyDescent="0.25">
      <c r="A3970" s="262"/>
      <c r="B3970" s="167"/>
      <c r="C3970" s="167"/>
      <c r="D3970" s="168"/>
      <c r="E3970" s="167"/>
      <c r="F3970" s="251"/>
    </row>
    <row r="3971" spans="1:15" ht="15" customHeight="1" x14ac:dyDescent="0.25">
      <c r="A3971" s="262" t="s">
        <v>1085</v>
      </c>
      <c r="B3971" s="167" t="s">
        <v>2110</v>
      </c>
      <c r="C3971" s="167" t="s">
        <v>4042</v>
      </c>
      <c r="D3971" s="168" t="s">
        <v>1078</v>
      </c>
      <c r="E3971" s="167"/>
      <c r="F3971" s="251">
        <v>8.8000000000000007</v>
      </c>
      <c r="G3971" s="333">
        <f>ROUND(SUMIF(Anlagenbewegungsdaten!B:B,A3971,Anlagenbewegungsdaten!C:C),3)</f>
        <v>0</v>
      </c>
      <c r="H3971" s="334">
        <f>IF(ISBLANK(F3971),ROUND(SUMIF(Anlagenbewegungsdaten!B:B,A3971,Anlagenbewegungsdaten!D:D),2),ROUND(G3971*F3971%,2))</f>
        <v>0</v>
      </c>
      <c r="I3971" s="334">
        <f>ROUND((H3971-SUMIF(Anlagenbewegungsdaten!$B:$B,A3971,Anlagenbewegungsdaten!D:D)),3)</f>
        <v>0</v>
      </c>
      <c r="J3971" s="335" t="s">
        <v>5179</v>
      </c>
      <c r="K3971" s="335" t="s">
        <v>5199</v>
      </c>
      <c r="L3971" s="516">
        <v>7.04</v>
      </c>
      <c r="M3971" s="332">
        <f>ROUND(SUMIF(Anlagenbewegungsdaten_AV!B:B,A3971,Anlagenbewegungsdaten_AV!C:C),3)</f>
        <v>0</v>
      </c>
      <c r="N3971" s="330">
        <f>IF(ISBLANK(L3971),ROUND(SUMIF(Anlagenbewegungsdaten_AV!B:B,A3971,Anlagenbewegungsdaten_AV!D:D),2),ROUND(M3971*L3971%,2))</f>
        <v>0</v>
      </c>
      <c r="O3971" s="330">
        <f>ROUND(N3971-SUMIF(Anlagenbewegungsdaten_AV!B:B,A3971,Anlagenbewegungsdaten_AV!D:D),3)</f>
        <v>0</v>
      </c>
    </row>
    <row r="3972" spans="1:15" ht="15" customHeight="1" x14ac:dyDescent="0.25">
      <c r="A3972" s="262" t="s">
        <v>1086</v>
      </c>
      <c r="B3972" s="167" t="s">
        <v>2110</v>
      </c>
      <c r="C3972" s="167" t="s">
        <v>4042</v>
      </c>
      <c r="D3972" s="168" t="s">
        <v>1080</v>
      </c>
      <c r="E3972" s="167"/>
      <c r="F3972" s="251">
        <v>5.9</v>
      </c>
      <c r="G3972" s="333">
        <f>ROUND(SUMIF(Anlagenbewegungsdaten!B:B,A3972,Anlagenbewegungsdaten!C:C),3)</f>
        <v>0</v>
      </c>
      <c r="H3972" s="334">
        <f>IF(ISBLANK(F3972),ROUND(SUMIF(Anlagenbewegungsdaten!B:B,A3972,Anlagenbewegungsdaten!D:D),2),ROUND(G3972*F3972%,2))</f>
        <v>0</v>
      </c>
      <c r="I3972" s="334">
        <f>ROUND((H3972-SUMIF(Anlagenbewegungsdaten!$B:$B,A3972,Anlagenbewegungsdaten!D:D)),3)</f>
        <v>0</v>
      </c>
      <c r="J3972" s="335" t="s">
        <v>5179</v>
      </c>
      <c r="K3972" s="335" t="s">
        <v>5199</v>
      </c>
      <c r="L3972" s="516">
        <v>4.72</v>
      </c>
      <c r="M3972" s="332">
        <f>ROUND(SUMIF(Anlagenbewegungsdaten_AV!B:B,A3972,Anlagenbewegungsdaten_AV!C:C),3)</f>
        <v>0</v>
      </c>
      <c r="N3972" s="330">
        <f>IF(ISBLANK(L3972),ROUND(SUMIF(Anlagenbewegungsdaten_AV!B:B,A3972,Anlagenbewegungsdaten_AV!D:D),2),ROUND(M3972*L3972%,2))</f>
        <v>0</v>
      </c>
      <c r="O3972" s="330">
        <f>ROUND(N3972-SUMIF(Anlagenbewegungsdaten_AV!B:B,A3972,Anlagenbewegungsdaten_AV!D:D),3)</f>
        <v>0</v>
      </c>
    </row>
    <row r="3973" spans="1:15" ht="15" customHeight="1" x14ac:dyDescent="0.25">
      <c r="A3973" s="263" t="s">
        <v>139</v>
      </c>
      <c r="B3973" s="173" t="s">
        <v>2110</v>
      </c>
      <c r="C3973" s="173" t="s">
        <v>4042</v>
      </c>
      <c r="D3973" s="174" t="s">
        <v>134</v>
      </c>
      <c r="E3973" s="173"/>
      <c r="F3973" s="248">
        <v>9.5</v>
      </c>
      <c r="G3973" s="333">
        <f>ROUND(SUMIF(Anlagenbewegungsdaten!B:B,A3973,Anlagenbewegungsdaten!C:C),3)</f>
        <v>0</v>
      </c>
      <c r="H3973" s="334">
        <f>IF(ISBLANK(F3973),ROUND(SUMIF(Anlagenbewegungsdaten!B:B,A3973,Anlagenbewegungsdaten!D:D),2),ROUND(G3973*F3973%,2))</f>
        <v>0</v>
      </c>
      <c r="I3973" s="334">
        <f>ROUND((H3973-SUMIF(Anlagenbewegungsdaten!$B:$B,A3973,Anlagenbewegungsdaten!D:D)),3)</f>
        <v>0</v>
      </c>
      <c r="J3973" s="335" t="s">
        <v>5179</v>
      </c>
      <c r="K3973" s="335" t="s">
        <v>5199</v>
      </c>
      <c r="L3973" s="516">
        <v>7.6</v>
      </c>
      <c r="M3973" s="332">
        <f>ROUND(SUMIF(Anlagenbewegungsdaten_AV!B:B,A3973,Anlagenbewegungsdaten_AV!C:C),3)</f>
        <v>0</v>
      </c>
      <c r="N3973" s="330">
        <f>IF(ISBLANK(L3973),ROUND(SUMIF(Anlagenbewegungsdaten_AV!B:B,A3973,Anlagenbewegungsdaten_AV!D:D),2),ROUND(M3973*L3973%,2))</f>
        <v>0</v>
      </c>
      <c r="O3973" s="330">
        <f>ROUND(N3973-SUMIF(Anlagenbewegungsdaten_AV!B:B,A3973,Anlagenbewegungsdaten_AV!D:D),3)</f>
        <v>0</v>
      </c>
    </row>
    <row r="3974" spans="1:15" ht="15" customHeight="1" x14ac:dyDescent="0.25">
      <c r="A3974" s="263" t="s">
        <v>140</v>
      </c>
      <c r="B3974" s="173" t="s">
        <v>2110</v>
      </c>
      <c r="C3974" s="173" t="s">
        <v>4042</v>
      </c>
      <c r="D3974" s="174" t="s">
        <v>136</v>
      </c>
      <c r="E3974" s="173"/>
      <c r="F3974" s="248">
        <v>6.6</v>
      </c>
      <c r="G3974" s="333">
        <f>ROUND(SUMIF(Anlagenbewegungsdaten!B:B,A3974,Anlagenbewegungsdaten!C:C),3)</f>
        <v>0</v>
      </c>
      <c r="H3974" s="334">
        <f>IF(ISBLANK(F3974),ROUND(SUMIF(Anlagenbewegungsdaten!B:B,A3974,Anlagenbewegungsdaten!D:D),2),ROUND(G3974*F3974%,2))</f>
        <v>0</v>
      </c>
      <c r="I3974" s="334">
        <f>ROUND((H3974-SUMIF(Anlagenbewegungsdaten!$B:$B,A3974,Anlagenbewegungsdaten!D:D)),3)</f>
        <v>0</v>
      </c>
      <c r="J3974" s="335" t="s">
        <v>5179</v>
      </c>
      <c r="K3974" s="335" t="s">
        <v>5199</v>
      </c>
      <c r="L3974" s="516">
        <v>5.28</v>
      </c>
      <c r="M3974" s="332">
        <f>ROUND(SUMIF(Anlagenbewegungsdaten_AV!B:B,A3974,Anlagenbewegungsdaten_AV!C:C),3)</f>
        <v>0</v>
      </c>
      <c r="N3974" s="330">
        <f>IF(ISBLANK(L3974),ROUND(SUMIF(Anlagenbewegungsdaten_AV!B:B,A3974,Anlagenbewegungsdaten_AV!D:D),2),ROUND(M3974*L3974%,2))</f>
        <v>0</v>
      </c>
      <c r="O3974" s="330">
        <f>ROUND(N3974-SUMIF(Anlagenbewegungsdaten_AV!B:B,A3974,Anlagenbewegungsdaten_AV!D:D),3)</f>
        <v>0</v>
      </c>
    </row>
    <row r="3975" spans="1:15" ht="15" customHeight="1" x14ac:dyDescent="0.25">
      <c r="A3975" s="262"/>
      <c r="B3975" s="167"/>
      <c r="C3975" s="167"/>
      <c r="D3975" s="167"/>
      <c r="E3975" s="167"/>
      <c r="F3975" s="251"/>
    </row>
    <row r="3976" spans="1:15" ht="15" customHeight="1" x14ac:dyDescent="0.25">
      <c r="A3976" s="262" t="s">
        <v>1087</v>
      </c>
      <c r="B3976" s="167" t="s">
        <v>2110</v>
      </c>
      <c r="C3976" s="167" t="s">
        <v>4043</v>
      </c>
      <c r="D3976" s="179" t="s">
        <v>153</v>
      </c>
      <c r="E3976" s="167"/>
      <c r="F3976" s="251">
        <v>8.6999999999999993</v>
      </c>
      <c r="G3976" s="333">
        <f>ROUND(SUMIF(Anlagenbewegungsdaten!B:B,A3976,Anlagenbewegungsdaten!C:C),3)</f>
        <v>0</v>
      </c>
      <c r="H3976" s="334">
        <f>IF(ISBLANK(F3976),ROUND(SUMIF(Anlagenbewegungsdaten!B:B,A3976,Anlagenbewegungsdaten!D:D),2),ROUND(G3976*F3976%,2))</f>
        <v>0</v>
      </c>
      <c r="I3976" s="334">
        <f>ROUND((H3976-SUMIF(Anlagenbewegungsdaten!$B:$B,A3976,Anlagenbewegungsdaten!D:D)),3)</f>
        <v>0</v>
      </c>
      <c r="J3976" s="335" t="s">
        <v>5179</v>
      </c>
      <c r="K3976" s="335" t="s">
        <v>5199</v>
      </c>
      <c r="L3976" s="516">
        <v>6.96</v>
      </c>
      <c r="M3976" s="332">
        <f>ROUND(SUMIF(Anlagenbewegungsdaten_AV!B:B,A3976,Anlagenbewegungsdaten_AV!C:C),3)</f>
        <v>0</v>
      </c>
      <c r="N3976" s="330">
        <f>IF(ISBLANK(L3976),ROUND(SUMIF(Anlagenbewegungsdaten_AV!B:B,A3976,Anlagenbewegungsdaten_AV!D:D),2),ROUND(M3976*L3976%,2))</f>
        <v>0</v>
      </c>
      <c r="O3976" s="330">
        <f>ROUND(N3976-SUMIF(Anlagenbewegungsdaten_AV!B:B,A3976,Anlagenbewegungsdaten_AV!D:D),3)</f>
        <v>0</v>
      </c>
    </row>
    <row r="3977" spans="1:15" ht="15" customHeight="1" x14ac:dyDescent="0.25">
      <c r="A3977" s="262" t="s">
        <v>1088</v>
      </c>
      <c r="B3977" s="167" t="s">
        <v>2110</v>
      </c>
      <c r="C3977" s="167" t="s">
        <v>4043</v>
      </c>
      <c r="D3977" s="179" t="s">
        <v>157</v>
      </c>
      <c r="E3977" s="167"/>
      <c r="F3977" s="251">
        <v>5.5</v>
      </c>
      <c r="G3977" s="333">
        <f>ROUND(SUMIF(Anlagenbewegungsdaten!B:B,A3977,Anlagenbewegungsdaten!C:C),3)</f>
        <v>0</v>
      </c>
      <c r="H3977" s="334">
        <f>IF(ISBLANK(F3977),ROUND(SUMIF(Anlagenbewegungsdaten!B:B,A3977,Anlagenbewegungsdaten!D:D),2),ROUND(G3977*F3977%,2))</f>
        <v>0</v>
      </c>
      <c r="I3977" s="334">
        <f>ROUND((H3977-SUMIF(Anlagenbewegungsdaten!$B:$B,A3977,Anlagenbewegungsdaten!D:D)),3)</f>
        <v>0</v>
      </c>
      <c r="J3977" s="335" t="s">
        <v>5179</v>
      </c>
      <c r="K3977" s="335" t="s">
        <v>5199</v>
      </c>
      <c r="L3977" s="516">
        <v>4.4000000000000004</v>
      </c>
      <c r="M3977" s="332">
        <f>ROUND(SUMIF(Anlagenbewegungsdaten_AV!B:B,A3977,Anlagenbewegungsdaten_AV!C:C),3)</f>
        <v>0</v>
      </c>
      <c r="N3977" s="330">
        <f>IF(ISBLANK(L3977),ROUND(SUMIF(Anlagenbewegungsdaten_AV!B:B,A3977,Anlagenbewegungsdaten_AV!D:D),2),ROUND(M3977*L3977%,2))</f>
        <v>0</v>
      </c>
      <c r="O3977" s="330">
        <f>ROUND(N3977-SUMIF(Anlagenbewegungsdaten_AV!B:B,A3977,Anlagenbewegungsdaten_AV!D:D),3)</f>
        <v>0</v>
      </c>
    </row>
    <row r="3978" spans="1:15" ht="15" customHeight="1" x14ac:dyDescent="0.25">
      <c r="A3978" s="263" t="s">
        <v>141</v>
      </c>
      <c r="B3978" s="173" t="s">
        <v>2110</v>
      </c>
      <c r="C3978" s="173" t="s">
        <v>4043</v>
      </c>
      <c r="D3978" s="174" t="s">
        <v>155</v>
      </c>
      <c r="E3978" s="173"/>
      <c r="F3978" s="248">
        <v>9.4</v>
      </c>
      <c r="G3978" s="333">
        <f>ROUND(SUMIF(Anlagenbewegungsdaten!B:B,A3978,Anlagenbewegungsdaten!C:C),3)</f>
        <v>0</v>
      </c>
      <c r="H3978" s="334">
        <f>IF(ISBLANK(F3978),ROUND(SUMIF(Anlagenbewegungsdaten!B:B,A3978,Anlagenbewegungsdaten!D:D),2),ROUND(G3978*F3978%,2))</f>
        <v>0</v>
      </c>
      <c r="I3978" s="334">
        <f>ROUND((H3978-SUMIF(Anlagenbewegungsdaten!$B:$B,A3978,Anlagenbewegungsdaten!D:D)),3)</f>
        <v>0</v>
      </c>
      <c r="J3978" s="335" t="s">
        <v>5179</v>
      </c>
      <c r="K3978" s="335" t="s">
        <v>5199</v>
      </c>
      <c r="L3978" s="516">
        <v>7.52</v>
      </c>
      <c r="M3978" s="332">
        <f>ROUND(SUMIF(Anlagenbewegungsdaten_AV!B:B,A3978,Anlagenbewegungsdaten_AV!C:C),3)</f>
        <v>0</v>
      </c>
      <c r="N3978" s="330">
        <f>IF(ISBLANK(L3978),ROUND(SUMIF(Anlagenbewegungsdaten_AV!B:B,A3978,Anlagenbewegungsdaten_AV!D:D),2),ROUND(M3978*L3978%,2))</f>
        <v>0</v>
      </c>
      <c r="O3978" s="330">
        <f>ROUND(N3978-SUMIF(Anlagenbewegungsdaten_AV!B:B,A3978,Anlagenbewegungsdaten_AV!D:D),3)</f>
        <v>0</v>
      </c>
    </row>
    <row r="3979" spans="1:15" ht="15" customHeight="1" x14ac:dyDescent="0.25">
      <c r="A3979" s="263" t="s">
        <v>142</v>
      </c>
      <c r="B3979" s="173" t="s">
        <v>2110</v>
      </c>
      <c r="C3979" s="173" t="s">
        <v>4043</v>
      </c>
      <c r="D3979" s="174" t="s">
        <v>4763</v>
      </c>
      <c r="E3979" s="173"/>
      <c r="F3979" s="248">
        <v>6.2</v>
      </c>
      <c r="G3979" s="333">
        <f>ROUND(SUMIF(Anlagenbewegungsdaten!B:B,A3979,Anlagenbewegungsdaten!C:C),3)</f>
        <v>0</v>
      </c>
      <c r="H3979" s="334">
        <f>IF(ISBLANK(F3979),ROUND(SUMIF(Anlagenbewegungsdaten!B:B,A3979,Anlagenbewegungsdaten!D:D),2),ROUND(G3979*F3979%,2))</f>
        <v>0</v>
      </c>
      <c r="I3979" s="334">
        <f>ROUND((H3979-SUMIF(Anlagenbewegungsdaten!$B:$B,A3979,Anlagenbewegungsdaten!D:D)),3)</f>
        <v>0</v>
      </c>
      <c r="J3979" s="335" t="s">
        <v>5179</v>
      </c>
      <c r="K3979" s="335" t="s">
        <v>5199</v>
      </c>
      <c r="L3979" s="516">
        <v>4.96</v>
      </c>
      <c r="M3979" s="332">
        <f>ROUND(SUMIF(Anlagenbewegungsdaten_AV!B:B,A3979,Anlagenbewegungsdaten_AV!C:C),3)</f>
        <v>0</v>
      </c>
      <c r="N3979" s="330">
        <f>IF(ISBLANK(L3979),ROUND(SUMIF(Anlagenbewegungsdaten_AV!B:B,A3979,Anlagenbewegungsdaten_AV!D:D),2),ROUND(M3979*L3979%,2))</f>
        <v>0</v>
      </c>
      <c r="O3979" s="330">
        <f>ROUND(N3979-SUMIF(Anlagenbewegungsdaten_AV!B:B,A3979,Anlagenbewegungsdaten_AV!D:D),3)</f>
        <v>0</v>
      </c>
    </row>
    <row r="3980" spans="1:15" ht="15" customHeight="1" x14ac:dyDescent="0.25">
      <c r="A3980" s="262"/>
      <c r="B3980" s="167"/>
      <c r="C3980" s="167"/>
      <c r="D3980" s="167"/>
      <c r="E3980" s="167"/>
      <c r="F3980" s="251"/>
    </row>
    <row r="3981" spans="1:15" ht="15" customHeight="1" x14ac:dyDescent="0.25">
      <c r="A3981" s="262" t="s">
        <v>1091</v>
      </c>
      <c r="B3981" s="167" t="s">
        <v>2110</v>
      </c>
      <c r="C3981" s="167" t="s">
        <v>4044</v>
      </c>
      <c r="D3981" s="179" t="s">
        <v>153</v>
      </c>
      <c r="E3981" s="167"/>
      <c r="F3981" s="251">
        <v>8.5299999999999994</v>
      </c>
      <c r="G3981" s="333">
        <f>ROUND(SUMIF(Anlagenbewegungsdaten!B:B,A3981,Anlagenbewegungsdaten!C:C),3)</f>
        <v>5206004.78</v>
      </c>
      <c r="H3981" s="334">
        <f>IF(ISBLANK(F3981),ROUND(SUMIF(Anlagenbewegungsdaten!B:B,A3981,Anlagenbewegungsdaten!D:D),2),ROUND(G3981*F3981%,2))</f>
        <v>444072.21</v>
      </c>
      <c r="I3981" s="334">
        <f>ROUND((H3981-SUMIF(Anlagenbewegungsdaten!$B:$B,A3981,Anlagenbewegungsdaten!D:D)),3)</f>
        <v>0</v>
      </c>
      <c r="J3981" s="335" t="s">
        <v>5179</v>
      </c>
      <c r="K3981" s="335" t="s">
        <v>5199</v>
      </c>
      <c r="L3981" s="516">
        <v>6.82</v>
      </c>
      <c r="M3981" s="332">
        <f>ROUND(SUMIF(Anlagenbewegungsdaten_AV!B:B,A3981,Anlagenbewegungsdaten_AV!C:C),3)</f>
        <v>0</v>
      </c>
      <c r="N3981" s="330">
        <f>IF(ISBLANK(L3981),ROUND(SUMIF(Anlagenbewegungsdaten_AV!B:B,A3981,Anlagenbewegungsdaten_AV!D:D),2),ROUND(M3981*L3981%,2))</f>
        <v>0</v>
      </c>
      <c r="O3981" s="330">
        <f>ROUND(N3981-SUMIF(Anlagenbewegungsdaten_AV!B:B,A3981,Anlagenbewegungsdaten_AV!D:D),3)</f>
        <v>0</v>
      </c>
    </row>
    <row r="3982" spans="1:15" ht="15" customHeight="1" x14ac:dyDescent="0.25">
      <c r="A3982" s="261" t="s">
        <v>1092</v>
      </c>
      <c r="B3982" s="167" t="s">
        <v>2110</v>
      </c>
      <c r="C3982" s="167" t="s">
        <v>4044</v>
      </c>
      <c r="D3982" s="179" t="s">
        <v>157</v>
      </c>
      <c r="E3982" s="167"/>
      <c r="F3982" s="251">
        <v>5.39</v>
      </c>
      <c r="G3982" s="333">
        <f>ROUND(SUMIF(Anlagenbewegungsdaten!B:B,A3982,Anlagenbewegungsdaten!C:C),3)</f>
        <v>0</v>
      </c>
      <c r="H3982" s="334">
        <f>IF(ISBLANK(F3982),ROUND(SUMIF(Anlagenbewegungsdaten!B:B,A3982,Anlagenbewegungsdaten!D:D),2),ROUND(G3982*F3982%,2))</f>
        <v>0</v>
      </c>
      <c r="I3982" s="334">
        <f>ROUND((H3982-SUMIF(Anlagenbewegungsdaten!$B:$B,A3982,Anlagenbewegungsdaten!D:D)),3)</f>
        <v>0</v>
      </c>
      <c r="J3982" s="335" t="s">
        <v>5179</v>
      </c>
      <c r="K3982" s="335" t="s">
        <v>5199</v>
      </c>
      <c r="L3982" s="516">
        <v>4.3099999999999996</v>
      </c>
      <c r="M3982" s="332">
        <f>ROUND(SUMIF(Anlagenbewegungsdaten_AV!B:B,A3982,Anlagenbewegungsdaten_AV!C:C),3)</f>
        <v>0</v>
      </c>
      <c r="N3982" s="330">
        <f>IF(ISBLANK(L3982),ROUND(SUMIF(Anlagenbewegungsdaten_AV!B:B,A3982,Anlagenbewegungsdaten_AV!D:D),2),ROUND(M3982*L3982%,2))</f>
        <v>0</v>
      </c>
      <c r="O3982" s="330">
        <f>ROUND(N3982-SUMIF(Anlagenbewegungsdaten_AV!B:B,A3982,Anlagenbewegungsdaten_AV!D:D),3)</f>
        <v>0</v>
      </c>
    </row>
    <row r="3983" spans="1:15" ht="15" customHeight="1" x14ac:dyDescent="0.25">
      <c r="A3983" s="263" t="s">
        <v>143</v>
      </c>
      <c r="B3983" s="173" t="s">
        <v>2110</v>
      </c>
      <c r="C3983" s="173" t="s">
        <v>4044</v>
      </c>
      <c r="D3983" s="174" t="s">
        <v>155</v>
      </c>
      <c r="E3983" s="173"/>
      <c r="F3983" s="248">
        <v>9.23</v>
      </c>
      <c r="G3983" s="333">
        <f>ROUND(SUMIF(Anlagenbewegungsdaten!B:B,A3983,Anlagenbewegungsdaten!C:C),3)</f>
        <v>0</v>
      </c>
      <c r="H3983" s="334">
        <f>IF(ISBLANK(F3983),ROUND(SUMIF(Anlagenbewegungsdaten!B:B,A3983,Anlagenbewegungsdaten!D:D),2),ROUND(G3983*F3983%,2))</f>
        <v>0</v>
      </c>
      <c r="I3983" s="334">
        <f>ROUND((H3983-SUMIF(Anlagenbewegungsdaten!$B:$B,A3983,Anlagenbewegungsdaten!D:D)),3)</f>
        <v>0</v>
      </c>
      <c r="J3983" s="335" t="s">
        <v>5179</v>
      </c>
      <c r="K3983" s="335" t="s">
        <v>5199</v>
      </c>
      <c r="L3983" s="516">
        <v>7.38</v>
      </c>
      <c r="M3983" s="332">
        <f>ROUND(SUMIF(Anlagenbewegungsdaten_AV!B:B,A3983,Anlagenbewegungsdaten_AV!C:C),3)</f>
        <v>0</v>
      </c>
      <c r="N3983" s="330">
        <f>IF(ISBLANK(L3983),ROUND(SUMIF(Anlagenbewegungsdaten_AV!B:B,A3983,Anlagenbewegungsdaten_AV!D:D),2),ROUND(M3983*L3983%,2))</f>
        <v>0</v>
      </c>
      <c r="O3983" s="330">
        <f>ROUND(N3983-SUMIF(Anlagenbewegungsdaten_AV!B:B,A3983,Anlagenbewegungsdaten_AV!D:D),3)</f>
        <v>0</v>
      </c>
    </row>
    <row r="3984" spans="1:15" ht="15" customHeight="1" x14ac:dyDescent="0.25">
      <c r="A3984" s="263" t="s">
        <v>144</v>
      </c>
      <c r="B3984" s="173" t="s">
        <v>2110</v>
      </c>
      <c r="C3984" s="173" t="s">
        <v>4044</v>
      </c>
      <c r="D3984" s="174" t="s">
        <v>4763</v>
      </c>
      <c r="E3984" s="173"/>
      <c r="F3984" s="248">
        <v>6.09</v>
      </c>
      <c r="G3984" s="333">
        <f>ROUND(SUMIF(Anlagenbewegungsdaten!B:B,A3984,Anlagenbewegungsdaten!C:C),3)</f>
        <v>0</v>
      </c>
      <c r="H3984" s="334">
        <f>IF(ISBLANK(F3984),ROUND(SUMIF(Anlagenbewegungsdaten!B:B,A3984,Anlagenbewegungsdaten!D:D),2),ROUND(G3984*F3984%,2))</f>
        <v>0</v>
      </c>
      <c r="I3984" s="334">
        <f>ROUND((H3984-SUMIF(Anlagenbewegungsdaten!$B:$B,A3984,Anlagenbewegungsdaten!D:D)),3)</f>
        <v>0</v>
      </c>
      <c r="J3984" s="335" t="s">
        <v>5179</v>
      </c>
      <c r="K3984" s="335" t="s">
        <v>5199</v>
      </c>
      <c r="L3984" s="516">
        <v>4.87</v>
      </c>
      <c r="M3984" s="332">
        <f>ROUND(SUMIF(Anlagenbewegungsdaten_AV!B:B,A3984,Anlagenbewegungsdaten_AV!C:C),3)</f>
        <v>0</v>
      </c>
      <c r="N3984" s="330">
        <f>IF(ISBLANK(L3984),ROUND(SUMIF(Anlagenbewegungsdaten_AV!B:B,A3984,Anlagenbewegungsdaten_AV!D:D),2),ROUND(M3984*L3984%,2))</f>
        <v>0</v>
      </c>
      <c r="O3984" s="330">
        <f>ROUND(N3984-SUMIF(Anlagenbewegungsdaten_AV!B:B,A3984,Anlagenbewegungsdaten_AV!D:D),3)</f>
        <v>0</v>
      </c>
    </row>
    <row r="3985" spans="1:15" ht="15" customHeight="1" x14ac:dyDescent="0.25">
      <c r="A3985" s="261"/>
      <c r="B3985" s="168"/>
      <c r="C3985" s="167"/>
      <c r="D3985" s="168"/>
      <c r="E3985" s="167"/>
      <c r="F3985" s="251"/>
    </row>
    <row r="3986" spans="1:15" ht="15" customHeight="1" x14ac:dyDescent="0.25">
      <c r="A3986" s="261" t="s">
        <v>1095</v>
      </c>
      <c r="B3986" s="168" t="s">
        <v>2110</v>
      </c>
      <c r="C3986" s="167" t="s">
        <v>4045</v>
      </c>
      <c r="D3986" s="175" t="s">
        <v>153</v>
      </c>
      <c r="E3986" s="167"/>
      <c r="F3986" s="251">
        <v>8.36</v>
      </c>
      <c r="G3986" s="333">
        <f>ROUND(SUMIF(Anlagenbewegungsdaten!B:B,A3986,Anlagenbewegungsdaten!C:C),3)</f>
        <v>2646356.25</v>
      </c>
      <c r="H3986" s="334">
        <f>IF(ISBLANK(F3986),ROUND(SUMIF(Anlagenbewegungsdaten!B:B,A3986,Anlagenbewegungsdaten!D:D),2),ROUND(G3986*F3986%,2))</f>
        <v>221235.38</v>
      </c>
      <c r="I3986" s="334">
        <f>ROUND((H3986-SUMIF(Anlagenbewegungsdaten!$B:$B,A3986,Anlagenbewegungsdaten!D:D)),3)</f>
        <v>-0.01</v>
      </c>
      <c r="J3986" s="335" t="s">
        <v>5179</v>
      </c>
      <c r="K3986" s="335" t="s">
        <v>5199</v>
      </c>
      <c r="L3986" s="516">
        <v>6.69</v>
      </c>
      <c r="M3986" s="332">
        <f>ROUND(SUMIF(Anlagenbewegungsdaten_AV!B:B,A3986,Anlagenbewegungsdaten_AV!C:C),3)</f>
        <v>0</v>
      </c>
      <c r="N3986" s="330">
        <f>IF(ISBLANK(L3986),ROUND(SUMIF(Anlagenbewegungsdaten_AV!B:B,A3986,Anlagenbewegungsdaten_AV!D:D),2),ROUND(M3986*L3986%,2))</f>
        <v>0</v>
      </c>
      <c r="O3986" s="330">
        <f>ROUND(N3986-SUMIF(Anlagenbewegungsdaten_AV!B:B,A3986,Anlagenbewegungsdaten_AV!D:D),3)</f>
        <v>0</v>
      </c>
    </row>
    <row r="3987" spans="1:15" ht="15" customHeight="1" x14ac:dyDescent="0.25">
      <c r="A3987" s="261" t="s">
        <v>1096</v>
      </c>
      <c r="B3987" s="168" t="s">
        <v>2110</v>
      </c>
      <c r="C3987" s="167" t="s">
        <v>4045</v>
      </c>
      <c r="D3987" s="175" t="s">
        <v>157</v>
      </c>
      <c r="E3987" s="167"/>
      <c r="F3987" s="251">
        <v>5.28</v>
      </c>
      <c r="G3987" s="333">
        <f>ROUND(SUMIF(Anlagenbewegungsdaten!B:B,A3987,Anlagenbewegungsdaten!C:C),3)</f>
        <v>0</v>
      </c>
      <c r="H3987" s="334">
        <f>IF(ISBLANK(F3987),ROUND(SUMIF(Anlagenbewegungsdaten!B:B,A3987,Anlagenbewegungsdaten!D:D),2),ROUND(G3987*F3987%,2))</f>
        <v>0</v>
      </c>
      <c r="I3987" s="334">
        <f>ROUND((H3987-SUMIF(Anlagenbewegungsdaten!$B:$B,A3987,Anlagenbewegungsdaten!D:D)),3)</f>
        <v>0</v>
      </c>
      <c r="J3987" s="335" t="s">
        <v>5179</v>
      </c>
      <c r="K3987" s="335" t="s">
        <v>5199</v>
      </c>
      <c r="L3987" s="516">
        <v>4.22</v>
      </c>
      <c r="M3987" s="332">
        <f>ROUND(SUMIF(Anlagenbewegungsdaten_AV!B:B,A3987,Anlagenbewegungsdaten_AV!C:C),3)</f>
        <v>0</v>
      </c>
      <c r="N3987" s="330">
        <f>IF(ISBLANK(L3987),ROUND(SUMIF(Anlagenbewegungsdaten_AV!B:B,A3987,Anlagenbewegungsdaten_AV!D:D),2),ROUND(M3987*L3987%,2))</f>
        <v>0</v>
      </c>
      <c r="O3987" s="330">
        <f>ROUND(N3987-SUMIF(Anlagenbewegungsdaten_AV!B:B,A3987,Anlagenbewegungsdaten_AV!D:D),3)</f>
        <v>0</v>
      </c>
    </row>
    <row r="3988" spans="1:15" ht="15" customHeight="1" x14ac:dyDescent="0.25">
      <c r="A3988" s="263" t="s">
        <v>145</v>
      </c>
      <c r="B3988" s="173" t="s">
        <v>2110</v>
      </c>
      <c r="C3988" s="173" t="s">
        <v>4045</v>
      </c>
      <c r="D3988" s="174" t="s">
        <v>155</v>
      </c>
      <c r="E3988" s="173"/>
      <c r="F3988" s="248">
        <v>9.06</v>
      </c>
      <c r="G3988" s="333">
        <f>ROUND(SUMIF(Anlagenbewegungsdaten!B:B,A3988,Anlagenbewegungsdaten!C:C),3)</f>
        <v>0</v>
      </c>
      <c r="H3988" s="334">
        <f>IF(ISBLANK(F3988),ROUND(SUMIF(Anlagenbewegungsdaten!B:B,A3988,Anlagenbewegungsdaten!D:D),2),ROUND(G3988*F3988%,2))</f>
        <v>0</v>
      </c>
      <c r="I3988" s="334">
        <f>ROUND((H3988-SUMIF(Anlagenbewegungsdaten!$B:$B,A3988,Anlagenbewegungsdaten!D:D)),3)</f>
        <v>0</v>
      </c>
      <c r="J3988" s="335" t="s">
        <v>5179</v>
      </c>
      <c r="K3988" s="335" t="s">
        <v>5199</v>
      </c>
      <c r="L3988" s="516">
        <v>7.25</v>
      </c>
      <c r="M3988" s="332">
        <f>ROUND(SUMIF(Anlagenbewegungsdaten_AV!B:B,A3988,Anlagenbewegungsdaten_AV!C:C),3)</f>
        <v>0</v>
      </c>
      <c r="N3988" s="330">
        <f>IF(ISBLANK(L3988),ROUND(SUMIF(Anlagenbewegungsdaten_AV!B:B,A3988,Anlagenbewegungsdaten_AV!D:D),2),ROUND(M3988*L3988%,2))</f>
        <v>0</v>
      </c>
      <c r="O3988" s="330">
        <f>ROUND(N3988-SUMIF(Anlagenbewegungsdaten_AV!B:B,A3988,Anlagenbewegungsdaten_AV!D:D),3)</f>
        <v>0</v>
      </c>
    </row>
    <row r="3989" spans="1:15" ht="15" customHeight="1" x14ac:dyDescent="0.25">
      <c r="A3989" s="263" t="s">
        <v>146</v>
      </c>
      <c r="B3989" s="173" t="s">
        <v>2110</v>
      </c>
      <c r="C3989" s="173" t="s">
        <v>4045</v>
      </c>
      <c r="D3989" s="174" t="s">
        <v>4763</v>
      </c>
      <c r="E3989" s="173"/>
      <c r="F3989" s="248">
        <v>5.98</v>
      </c>
      <c r="G3989" s="333">
        <f>ROUND(SUMIF(Anlagenbewegungsdaten!B:B,A3989,Anlagenbewegungsdaten!C:C),3)</f>
        <v>0</v>
      </c>
      <c r="H3989" s="334">
        <f>IF(ISBLANK(F3989),ROUND(SUMIF(Anlagenbewegungsdaten!B:B,A3989,Anlagenbewegungsdaten!D:D),2),ROUND(G3989*F3989%,2))</f>
        <v>0</v>
      </c>
      <c r="I3989" s="334">
        <f>ROUND((H3989-SUMIF(Anlagenbewegungsdaten!$B:$B,A3989,Anlagenbewegungsdaten!D:D)),3)</f>
        <v>0</v>
      </c>
      <c r="J3989" s="335" t="s">
        <v>5179</v>
      </c>
      <c r="K3989" s="335" t="s">
        <v>5199</v>
      </c>
      <c r="L3989" s="516">
        <v>4.78</v>
      </c>
      <c r="M3989" s="332">
        <f>ROUND(SUMIF(Anlagenbewegungsdaten_AV!B:B,A3989,Anlagenbewegungsdaten_AV!C:C),3)</f>
        <v>0</v>
      </c>
      <c r="N3989" s="330">
        <f>IF(ISBLANK(L3989),ROUND(SUMIF(Anlagenbewegungsdaten_AV!B:B,A3989,Anlagenbewegungsdaten_AV!D:D),2),ROUND(M3989*L3989%,2))</f>
        <v>0</v>
      </c>
      <c r="O3989" s="330">
        <f>ROUND(N3989-SUMIF(Anlagenbewegungsdaten_AV!B:B,A3989,Anlagenbewegungsdaten_AV!D:D),3)</f>
        <v>0</v>
      </c>
    </row>
    <row r="3990" spans="1:15" ht="15" customHeight="1" x14ac:dyDescent="0.25">
      <c r="A3990" s="261"/>
      <c r="B3990" s="168"/>
      <c r="C3990" s="167"/>
      <c r="D3990" s="168"/>
      <c r="E3990" s="167"/>
      <c r="F3990" s="251"/>
    </row>
    <row r="3991" spans="1:15" ht="15" customHeight="1" x14ac:dyDescent="0.25">
      <c r="A3991" s="261" t="s">
        <v>1099</v>
      </c>
      <c r="B3991" s="168" t="s">
        <v>2110</v>
      </c>
      <c r="C3991" s="167" t="s">
        <v>4046</v>
      </c>
      <c r="D3991" s="175" t="s">
        <v>153</v>
      </c>
      <c r="E3991" s="167"/>
      <c r="F3991" s="251">
        <v>8.19</v>
      </c>
      <c r="G3991" s="333">
        <f>ROUND(SUMIF(Anlagenbewegungsdaten!B:B,A3991,Anlagenbewegungsdaten!C:C),3)</f>
        <v>0</v>
      </c>
      <c r="H3991" s="334">
        <f>IF(ISBLANK(F3991),ROUND(SUMIF(Anlagenbewegungsdaten!B:B,A3991,Anlagenbewegungsdaten!D:D),2),ROUND(G3991*F3991%,2))</f>
        <v>0</v>
      </c>
      <c r="I3991" s="334">
        <f>ROUND((H3991-SUMIF(Anlagenbewegungsdaten!$B:$B,A3991,Anlagenbewegungsdaten!D:D)),3)</f>
        <v>0</v>
      </c>
      <c r="J3991" s="335" t="s">
        <v>5179</v>
      </c>
      <c r="K3991" s="335" t="s">
        <v>5199</v>
      </c>
      <c r="L3991" s="516">
        <v>6.55</v>
      </c>
      <c r="M3991" s="332">
        <f>ROUND(SUMIF(Anlagenbewegungsdaten_AV!B:B,A3991,Anlagenbewegungsdaten_AV!C:C),3)</f>
        <v>0</v>
      </c>
      <c r="N3991" s="330">
        <f>IF(ISBLANK(L3991),ROUND(SUMIF(Anlagenbewegungsdaten_AV!B:B,A3991,Anlagenbewegungsdaten_AV!D:D),2),ROUND(M3991*L3991%,2))</f>
        <v>0</v>
      </c>
      <c r="O3991" s="330">
        <f>ROUND(N3991-SUMIF(Anlagenbewegungsdaten_AV!B:B,A3991,Anlagenbewegungsdaten_AV!D:D),3)</f>
        <v>0</v>
      </c>
    </row>
    <row r="3992" spans="1:15" ht="15" customHeight="1" x14ac:dyDescent="0.25">
      <c r="A3992" s="261" t="s">
        <v>1100</v>
      </c>
      <c r="B3992" s="168" t="s">
        <v>2110</v>
      </c>
      <c r="C3992" s="167" t="s">
        <v>4046</v>
      </c>
      <c r="D3992" s="175" t="s">
        <v>157</v>
      </c>
      <c r="E3992" s="167"/>
      <c r="F3992" s="251">
        <v>5.17</v>
      </c>
      <c r="G3992" s="333">
        <f>ROUND(SUMIF(Anlagenbewegungsdaten!B:B,A3992,Anlagenbewegungsdaten!C:C),3)</f>
        <v>0</v>
      </c>
      <c r="H3992" s="334">
        <f>IF(ISBLANK(F3992),ROUND(SUMIF(Anlagenbewegungsdaten!B:B,A3992,Anlagenbewegungsdaten!D:D),2),ROUND(G3992*F3992%,2))</f>
        <v>0</v>
      </c>
      <c r="I3992" s="334">
        <f>ROUND((H3992-SUMIF(Anlagenbewegungsdaten!$B:$B,A3992,Anlagenbewegungsdaten!D:D)),3)</f>
        <v>0</v>
      </c>
      <c r="J3992" s="335" t="s">
        <v>5179</v>
      </c>
      <c r="K3992" s="335" t="s">
        <v>5199</v>
      </c>
      <c r="L3992" s="516">
        <v>4.1399999999999997</v>
      </c>
      <c r="M3992" s="332">
        <f>ROUND(SUMIF(Anlagenbewegungsdaten_AV!B:B,A3992,Anlagenbewegungsdaten_AV!C:C),3)</f>
        <v>0</v>
      </c>
      <c r="N3992" s="330">
        <f>IF(ISBLANK(L3992),ROUND(SUMIF(Anlagenbewegungsdaten_AV!B:B,A3992,Anlagenbewegungsdaten_AV!D:D),2),ROUND(M3992*L3992%,2))</f>
        <v>0</v>
      </c>
      <c r="O3992" s="330">
        <f>ROUND(N3992-SUMIF(Anlagenbewegungsdaten_AV!B:B,A3992,Anlagenbewegungsdaten_AV!D:D),3)</f>
        <v>0</v>
      </c>
    </row>
    <row r="3993" spans="1:15" ht="15" customHeight="1" x14ac:dyDescent="0.25">
      <c r="A3993" s="263" t="s">
        <v>147</v>
      </c>
      <c r="B3993" s="173" t="s">
        <v>2110</v>
      </c>
      <c r="C3993" s="173" t="s">
        <v>4046</v>
      </c>
      <c r="D3993" s="174" t="s">
        <v>155</v>
      </c>
      <c r="E3993" s="173"/>
      <c r="F3993" s="248">
        <v>8.89</v>
      </c>
      <c r="G3993" s="333">
        <f>ROUND(SUMIF(Anlagenbewegungsdaten!B:B,A3993,Anlagenbewegungsdaten!C:C),3)</f>
        <v>0</v>
      </c>
      <c r="H3993" s="334">
        <f>IF(ISBLANK(F3993),ROUND(SUMIF(Anlagenbewegungsdaten!B:B,A3993,Anlagenbewegungsdaten!D:D),2),ROUND(G3993*F3993%,2))</f>
        <v>0</v>
      </c>
      <c r="I3993" s="334">
        <f>ROUND((H3993-SUMIF(Anlagenbewegungsdaten!$B:$B,A3993,Anlagenbewegungsdaten!D:D)),3)</f>
        <v>0</v>
      </c>
      <c r="J3993" s="335" t="s">
        <v>5179</v>
      </c>
      <c r="K3993" s="335" t="s">
        <v>5199</v>
      </c>
      <c r="L3993" s="516">
        <v>7.11</v>
      </c>
      <c r="M3993" s="332">
        <f>ROUND(SUMIF(Anlagenbewegungsdaten_AV!B:B,A3993,Anlagenbewegungsdaten_AV!C:C),3)</f>
        <v>0</v>
      </c>
      <c r="N3993" s="330">
        <f>IF(ISBLANK(L3993),ROUND(SUMIF(Anlagenbewegungsdaten_AV!B:B,A3993,Anlagenbewegungsdaten_AV!D:D),2),ROUND(M3993*L3993%,2))</f>
        <v>0</v>
      </c>
      <c r="O3993" s="330">
        <f>ROUND(N3993-SUMIF(Anlagenbewegungsdaten_AV!B:B,A3993,Anlagenbewegungsdaten_AV!D:D),3)</f>
        <v>0</v>
      </c>
    </row>
    <row r="3994" spans="1:15" ht="15" customHeight="1" x14ac:dyDescent="0.25">
      <c r="A3994" s="263" t="s">
        <v>148</v>
      </c>
      <c r="B3994" s="173" t="s">
        <v>2110</v>
      </c>
      <c r="C3994" s="173" t="s">
        <v>4046</v>
      </c>
      <c r="D3994" s="174" t="s">
        <v>4763</v>
      </c>
      <c r="E3994" s="173"/>
      <c r="F3994" s="248">
        <v>5.87</v>
      </c>
      <c r="G3994" s="333">
        <f>ROUND(SUMIF(Anlagenbewegungsdaten!B:B,A3994,Anlagenbewegungsdaten!C:C),3)</f>
        <v>0</v>
      </c>
      <c r="H3994" s="334">
        <f>IF(ISBLANK(F3994),ROUND(SUMIF(Anlagenbewegungsdaten!B:B,A3994,Anlagenbewegungsdaten!D:D),2),ROUND(G3994*F3994%,2))</f>
        <v>0</v>
      </c>
      <c r="I3994" s="334">
        <f>ROUND((H3994-SUMIF(Anlagenbewegungsdaten!$B:$B,A3994,Anlagenbewegungsdaten!D:D)),3)</f>
        <v>0</v>
      </c>
      <c r="J3994" s="335" t="s">
        <v>5179</v>
      </c>
      <c r="K3994" s="335" t="s">
        <v>5199</v>
      </c>
      <c r="L3994" s="516">
        <v>4.7</v>
      </c>
      <c r="M3994" s="332">
        <f>ROUND(SUMIF(Anlagenbewegungsdaten_AV!B:B,A3994,Anlagenbewegungsdaten_AV!C:C),3)</f>
        <v>0</v>
      </c>
      <c r="N3994" s="330">
        <f>IF(ISBLANK(L3994),ROUND(SUMIF(Anlagenbewegungsdaten_AV!B:B,A3994,Anlagenbewegungsdaten_AV!D:D),2),ROUND(M3994*L3994%,2))</f>
        <v>0</v>
      </c>
      <c r="O3994" s="330">
        <f>ROUND(N3994-SUMIF(Anlagenbewegungsdaten_AV!B:B,A3994,Anlagenbewegungsdaten_AV!D:D),3)</f>
        <v>0</v>
      </c>
    </row>
    <row r="3995" spans="1:15" ht="15" customHeight="1" x14ac:dyDescent="0.25">
      <c r="A3995" s="261"/>
      <c r="B3995" s="168"/>
      <c r="C3995" s="167"/>
      <c r="D3995" s="168"/>
      <c r="E3995" s="167"/>
      <c r="F3995" s="251"/>
    </row>
    <row r="3996" spans="1:15" ht="15" customHeight="1" x14ac:dyDescent="0.25">
      <c r="A3996" s="261" t="s">
        <v>1102</v>
      </c>
      <c r="B3996" s="168" t="s">
        <v>2110</v>
      </c>
      <c r="C3996" s="167" t="s">
        <v>4047</v>
      </c>
      <c r="D3996" s="175" t="s">
        <v>153</v>
      </c>
      <c r="E3996" s="167"/>
      <c r="F3996" s="251">
        <v>8.0299999999999994</v>
      </c>
      <c r="G3996" s="333">
        <f>ROUND(SUMIF(Anlagenbewegungsdaten!B:B,A3996,Anlagenbewegungsdaten!C:C),3)</f>
        <v>0</v>
      </c>
      <c r="H3996" s="334">
        <f>IF(ISBLANK(F3996),ROUND(SUMIF(Anlagenbewegungsdaten!B:B,A3996,Anlagenbewegungsdaten!D:D),2),ROUND(G3996*F3996%,2))</f>
        <v>0</v>
      </c>
      <c r="I3996" s="334">
        <f>ROUND((H3996-SUMIF(Anlagenbewegungsdaten!$B:$B,A3996,Anlagenbewegungsdaten!D:D)),3)</f>
        <v>0</v>
      </c>
      <c r="J3996" s="335" t="s">
        <v>5179</v>
      </c>
      <c r="K3996" s="335" t="s">
        <v>5199</v>
      </c>
      <c r="L3996" s="516">
        <v>6.42</v>
      </c>
      <c r="M3996" s="332">
        <f>ROUND(SUMIF(Anlagenbewegungsdaten_AV!B:B,A3996,Anlagenbewegungsdaten_AV!C:C),3)</f>
        <v>0</v>
      </c>
      <c r="N3996" s="330">
        <f>IF(ISBLANK(L3996),ROUND(SUMIF(Anlagenbewegungsdaten_AV!B:B,A3996,Anlagenbewegungsdaten_AV!D:D),2),ROUND(M3996*L3996%,2))</f>
        <v>0</v>
      </c>
      <c r="O3996" s="330">
        <f>ROUND(N3996-SUMIF(Anlagenbewegungsdaten_AV!B:B,A3996,Anlagenbewegungsdaten_AV!D:D),3)</f>
        <v>0</v>
      </c>
    </row>
    <row r="3997" spans="1:15" ht="15" customHeight="1" x14ac:dyDescent="0.25">
      <c r="A3997" s="261" t="s">
        <v>1103</v>
      </c>
      <c r="B3997" s="168" t="s">
        <v>2110</v>
      </c>
      <c r="C3997" s="167" t="s">
        <v>4047</v>
      </c>
      <c r="D3997" s="175" t="s">
        <v>157</v>
      </c>
      <c r="E3997" s="167"/>
      <c r="F3997" s="251">
        <v>5.07</v>
      </c>
      <c r="G3997" s="333">
        <f>ROUND(SUMIF(Anlagenbewegungsdaten!B:B,A3997,Anlagenbewegungsdaten!C:C),3)</f>
        <v>0</v>
      </c>
      <c r="H3997" s="334">
        <f>IF(ISBLANK(F3997),ROUND(SUMIF(Anlagenbewegungsdaten!B:B,A3997,Anlagenbewegungsdaten!D:D),2),ROUND(G3997*F3997%,2))</f>
        <v>0</v>
      </c>
      <c r="I3997" s="334">
        <f>ROUND((H3997-SUMIF(Anlagenbewegungsdaten!$B:$B,A3997,Anlagenbewegungsdaten!D:D)),3)</f>
        <v>0</v>
      </c>
      <c r="J3997" s="335" t="s">
        <v>5179</v>
      </c>
      <c r="K3997" s="335" t="s">
        <v>5199</v>
      </c>
      <c r="L3997" s="516">
        <v>4.0599999999999996</v>
      </c>
      <c r="M3997" s="332">
        <f>ROUND(SUMIF(Anlagenbewegungsdaten_AV!B:B,A3997,Anlagenbewegungsdaten_AV!C:C),3)</f>
        <v>0</v>
      </c>
      <c r="N3997" s="330">
        <f>IF(ISBLANK(L3997),ROUND(SUMIF(Anlagenbewegungsdaten_AV!B:B,A3997,Anlagenbewegungsdaten_AV!D:D),2),ROUND(M3997*L3997%,2))</f>
        <v>0</v>
      </c>
      <c r="O3997" s="330">
        <f>ROUND(N3997-SUMIF(Anlagenbewegungsdaten_AV!B:B,A3997,Anlagenbewegungsdaten_AV!D:D),3)</f>
        <v>0</v>
      </c>
    </row>
    <row r="3998" spans="1:15" ht="15" customHeight="1" x14ac:dyDescent="0.25">
      <c r="A3998" s="263" t="s">
        <v>149</v>
      </c>
      <c r="B3998" s="173" t="s">
        <v>2110</v>
      </c>
      <c r="C3998" s="173" t="s">
        <v>4047</v>
      </c>
      <c r="D3998" s="174" t="s">
        <v>155</v>
      </c>
      <c r="E3998" s="173"/>
      <c r="F3998" s="248">
        <v>8.73</v>
      </c>
      <c r="G3998" s="333">
        <f>ROUND(SUMIF(Anlagenbewegungsdaten!B:B,A3998,Anlagenbewegungsdaten!C:C),3)</f>
        <v>0</v>
      </c>
      <c r="H3998" s="334">
        <f>IF(ISBLANK(F3998),ROUND(SUMIF(Anlagenbewegungsdaten!B:B,A3998,Anlagenbewegungsdaten!D:D),2),ROUND(G3998*F3998%,2))</f>
        <v>0</v>
      </c>
      <c r="I3998" s="334">
        <f>ROUND((H3998-SUMIF(Anlagenbewegungsdaten!$B:$B,A3998,Anlagenbewegungsdaten!D:D)),3)</f>
        <v>0</v>
      </c>
      <c r="J3998" s="335" t="s">
        <v>5179</v>
      </c>
      <c r="K3998" s="335" t="s">
        <v>5199</v>
      </c>
      <c r="L3998" s="516">
        <v>6.98</v>
      </c>
      <c r="M3998" s="332">
        <f>ROUND(SUMIF(Anlagenbewegungsdaten_AV!B:B,A3998,Anlagenbewegungsdaten_AV!C:C),3)</f>
        <v>0</v>
      </c>
      <c r="N3998" s="330">
        <f>IF(ISBLANK(L3998),ROUND(SUMIF(Anlagenbewegungsdaten_AV!B:B,A3998,Anlagenbewegungsdaten_AV!D:D),2),ROUND(M3998*L3998%,2))</f>
        <v>0</v>
      </c>
      <c r="O3998" s="330">
        <f>ROUND(N3998-SUMIF(Anlagenbewegungsdaten_AV!B:B,A3998,Anlagenbewegungsdaten_AV!D:D),3)</f>
        <v>0</v>
      </c>
    </row>
    <row r="3999" spans="1:15" ht="15" customHeight="1" x14ac:dyDescent="0.25">
      <c r="A3999" s="263" t="s">
        <v>150</v>
      </c>
      <c r="B3999" s="173" t="s">
        <v>2110</v>
      </c>
      <c r="C3999" s="173" t="s">
        <v>4047</v>
      </c>
      <c r="D3999" s="174" t="s">
        <v>4763</v>
      </c>
      <c r="E3999" s="173"/>
      <c r="F3999" s="248">
        <v>5.77</v>
      </c>
      <c r="G3999" s="333">
        <f>ROUND(SUMIF(Anlagenbewegungsdaten!B:B,A3999,Anlagenbewegungsdaten!C:C),3)</f>
        <v>0</v>
      </c>
      <c r="H3999" s="334">
        <f>IF(ISBLANK(F3999),ROUND(SUMIF(Anlagenbewegungsdaten!B:B,A3999,Anlagenbewegungsdaten!D:D),2),ROUND(G3999*F3999%,2))</f>
        <v>0</v>
      </c>
      <c r="I3999" s="334">
        <f>ROUND((H3999-SUMIF(Anlagenbewegungsdaten!$B:$B,A3999,Anlagenbewegungsdaten!D:D)),3)</f>
        <v>0</v>
      </c>
      <c r="J3999" s="335" t="s">
        <v>5179</v>
      </c>
      <c r="K3999" s="335" t="s">
        <v>5199</v>
      </c>
      <c r="L3999" s="516">
        <v>4.62</v>
      </c>
      <c r="M3999" s="332">
        <f>ROUND(SUMIF(Anlagenbewegungsdaten_AV!B:B,A3999,Anlagenbewegungsdaten_AV!C:C),3)</f>
        <v>0</v>
      </c>
      <c r="N3999" s="330">
        <f>IF(ISBLANK(L3999),ROUND(SUMIF(Anlagenbewegungsdaten_AV!B:B,A3999,Anlagenbewegungsdaten_AV!D:D),2),ROUND(M3999*L3999%,2))</f>
        <v>0</v>
      </c>
      <c r="O3999" s="330">
        <f>ROUND(N3999-SUMIF(Anlagenbewegungsdaten_AV!B:B,A3999,Anlagenbewegungsdaten_AV!D:D),3)</f>
        <v>0</v>
      </c>
    </row>
    <row r="4000" spans="1:15" ht="15" customHeight="1" x14ac:dyDescent="0.25">
      <c r="A4000" s="261"/>
      <c r="B4000" s="168"/>
      <c r="C4000" s="167"/>
      <c r="D4000" s="168"/>
      <c r="E4000" s="167"/>
      <c r="F4000" s="251"/>
    </row>
    <row r="4001" spans="1:15" ht="15" customHeight="1" x14ac:dyDescent="0.25">
      <c r="A4001" s="263" t="s">
        <v>151</v>
      </c>
      <c r="B4001" s="173" t="s">
        <v>152</v>
      </c>
      <c r="C4001" s="173" t="s">
        <v>4048</v>
      </c>
      <c r="D4001" s="173" t="s">
        <v>153</v>
      </c>
      <c r="E4001" s="173"/>
      <c r="F4001" s="248">
        <v>9.1999999999999993</v>
      </c>
      <c r="G4001" s="333">
        <f>ROUND(SUMIF(Anlagenbewegungsdaten!B:B,A4001,Anlagenbewegungsdaten!C:C),3)</f>
        <v>0</v>
      </c>
      <c r="H4001" s="334">
        <f>IF(ISBLANK(F4001),ROUND(SUMIF(Anlagenbewegungsdaten!B:B,A4001,Anlagenbewegungsdaten!D:D),2),ROUND(G4001*F4001%,2))</f>
        <v>0</v>
      </c>
      <c r="I4001" s="334">
        <f>ROUND((H4001-SUMIF(Anlagenbewegungsdaten!$B:$B,A4001,Anlagenbewegungsdaten!D:D)),3)</f>
        <v>0</v>
      </c>
      <c r="J4001" s="335" t="s">
        <v>5179</v>
      </c>
      <c r="K4001" s="335" t="s">
        <v>5199</v>
      </c>
      <c r="L4001" s="516">
        <v>7.36</v>
      </c>
      <c r="M4001" s="332">
        <f>ROUND(SUMIF(Anlagenbewegungsdaten_AV!B:B,A4001,Anlagenbewegungsdaten_AV!C:C),3)</f>
        <v>0</v>
      </c>
      <c r="N4001" s="330">
        <f>IF(ISBLANK(L4001),ROUND(SUMIF(Anlagenbewegungsdaten_AV!B:B,A4001,Anlagenbewegungsdaten_AV!D:D),2),ROUND(M4001*L4001%,2))</f>
        <v>0</v>
      </c>
      <c r="O4001" s="330">
        <f>ROUND(N4001-SUMIF(Anlagenbewegungsdaten_AV!B:B,A4001,Anlagenbewegungsdaten_AV!D:D),3)</f>
        <v>0</v>
      </c>
    </row>
    <row r="4002" spans="1:15" ht="15" customHeight="1" x14ac:dyDescent="0.25">
      <c r="A4002" s="263" t="s">
        <v>154</v>
      </c>
      <c r="B4002" s="173" t="s">
        <v>152</v>
      </c>
      <c r="C4002" s="173" t="s">
        <v>4048</v>
      </c>
      <c r="D4002" s="173" t="s">
        <v>155</v>
      </c>
      <c r="E4002" s="173"/>
      <c r="F4002" s="248">
        <v>9.6999999999999993</v>
      </c>
      <c r="G4002" s="333">
        <f>ROUND(SUMIF(Anlagenbewegungsdaten!B:B,A4002,Anlagenbewegungsdaten!C:C),3)</f>
        <v>2332520</v>
      </c>
      <c r="H4002" s="334">
        <f>IF(ISBLANK(F4002),ROUND(SUMIF(Anlagenbewegungsdaten!B:B,A4002,Anlagenbewegungsdaten!D:D),2),ROUND(G4002*F4002%,2))</f>
        <v>226254.44</v>
      </c>
      <c r="I4002" s="334">
        <f>ROUND((H4002-SUMIF(Anlagenbewegungsdaten!$B:$B,A4002,Anlagenbewegungsdaten!D:D)),3)</f>
        <v>0</v>
      </c>
      <c r="J4002" s="335" t="s">
        <v>5179</v>
      </c>
      <c r="K4002" s="335" t="s">
        <v>5199</v>
      </c>
      <c r="L4002" s="516">
        <v>7.76</v>
      </c>
      <c r="M4002" s="332">
        <f>ROUND(SUMIF(Anlagenbewegungsdaten_AV!B:B,A4002,Anlagenbewegungsdaten_AV!C:C),3)</f>
        <v>0</v>
      </c>
      <c r="N4002" s="330">
        <f>IF(ISBLANK(L4002),ROUND(SUMIF(Anlagenbewegungsdaten_AV!B:B,A4002,Anlagenbewegungsdaten_AV!D:D),2),ROUND(M4002*L4002%,2))</f>
        <v>0</v>
      </c>
      <c r="O4002" s="330">
        <f>ROUND(N4002-SUMIF(Anlagenbewegungsdaten_AV!B:B,A4002,Anlagenbewegungsdaten_AV!D:D),3)</f>
        <v>0</v>
      </c>
    </row>
    <row r="4003" spans="1:15" ht="15" customHeight="1" x14ac:dyDescent="0.25">
      <c r="A4003" s="263" t="s">
        <v>156</v>
      </c>
      <c r="B4003" s="173" t="s">
        <v>152</v>
      </c>
      <c r="C4003" s="173" t="s">
        <v>4048</v>
      </c>
      <c r="D4003" s="173" t="s">
        <v>157</v>
      </c>
      <c r="E4003" s="173"/>
      <c r="F4003" s="248">
        <v>5.0199999999999996</v>
      </c>
      <c r="G4003" s="333">
        <f>ROUND(SUMIF(Anlagenbewegungsdaten!B:B,A4003,Anlagenbewegungsdaten!C:C),3)</f>
        <v>0</v>
      </c>
      <c r="H4003" s="334">
        <f>IF(ISBLANK(F4003),ROUND(SUMIF(Anlagenbewegungsdaten!B:B,A4003,Anlagenbewegungsdaten!D:D),2),ROUND(G4003*F4003%,2))</f>
        <v>0</v>
      </c>
      <c r="I4003" s="334">
        <f>ROUND((H4003-SUMIF(Anlagenbewegungsdaten!$B:$B,A4003,Anlagenbewegungsdaten!D:D)),3)</f>
        <v>0</v>
      </c>
      <c r="J4003" s="335" t="s">
        <v>5179</v>
      </c>
      <c r="K4003" s="335" t="s">
        <v>5199</v>
      </c>
      <c r="L4003" s="516">
        <v>4.0199999999999996</v>
      </c>
      <c r="M4003" s="332">
        <f>ROUND(SUMIF(Anlagenbewegungsdaten_AV!B:B,A4003,Anlagenbewegungsdaten_AV!C:C),3)</f>
        <v>0</v>
      </c>
      <c r="N4003" s="330">
        <f>IF(ISBLANK(L4003),ROUND(SUMIF(Anlagenbewegungsdaten_AV!B:B,A4003,Anlagenbewegungsdaten_AV!D:D),2),ROUND(M4003*L4003%,2))</f>
        <v>0</v>
      </c>
      <c r="O4003" s="330">
        <f>ROUND(N4003-SUMIF(Anlagenbewegungsdaten_AV!B:B,A4003,Anlagenbewegungsdaten_AV!D:D),3)</f>
        <v>0</v>
      </c>
    </row>
    <row r="4004" spans="1:15" ht="15" customHeight="1" x14ac:dyDescent="0.25">
      <c r="A4004" s="262"/>
      <c r="B4004" s="167"/>
      <c r="C4004" s="167"/>
      <c r="D4004" s="168"/>
      <c r="E4004" s="167"/>
      <c r="F4004" s="251"/>
    </row>
    <row r="4005" spans="1:15" ht="15" customHeight="1" x14ac:dyDescent="0.25">
      <c r="A4005" s="263" t="s">
        <v>3255</v>
      </c>
      <c r="B4005" s="173" t="s">
        <v>152</v>
      </c>
      <c r="C4005" s="174" t="s">
        <v>4049</v>
      </c>
      <c r="D4005" s="173" t="s">
        <v>153</v>
      </c>
      <c r="E4005" s="173"/>
      <c r="F4005" s="248">
        <v>9.11</v>
      </c>
      <c r="G4005" s="333">
        <f>ROUND(SUMIF(Anlagenbewegungsdaten!B:B,A4005,Anlagenbewegungsdaten!C:C),3)</f>
        <v>0</v>
      </c>
      <c r="H4005" s="334">
        <f>IF(ISBLANK(F4005),ROUND(SUMIF(Anlagenbewegungsdaten!B:B,A4005,Anlagenbewegungsdaten!D:D),2),ROUND(G4005*F4005%,2))</f>
        <v>0</v>
      </c>
      <c r="I4005" s="334">
        <f>ROUND((H4005-SUMIF(Anlagenbewegungsdaten!$B:$B,A4005,Anlagenbewegungsdaten!D:D)),3)</f>
        <v>0</v>
      </c>
      <c r="J4005" s="335" t="s">
        <v>5179</v>
      </c>
      <c r="K4005" s="335" t="s">
        <v>5199</v>
      </c>
      <c r="L4005" s="516">
        <v>7.29</v>
      </c>
      <c r="M4005" s="332">
        <f>ROUND(SUMIF(Anlagenbewegungsdaten_AV!B:B,A4005,Anlagenbewegungsdaten_AV!C:C),3)</f>
        <v>0</v>
      </c>
      <c r="N4005" s="330">
        <f>IF(ISBLANK(L4005),ROUND(SUMIF(Anlagenbewegungsdaten_AV!B:B,A4005,Anlagenbewegungsdaten_AV!D:D),2),ROUND(M4005*L4005%,2))</f>
        <v>0</v>
      </c>
      <c r="O4005" s="330">
        <f>ROUND(N4005-SUMIF(Anlagenbewegungsdaten_AV!B:B,A4005,Anlagenbewegungsdaten_AV!D:D),3)</f>
        <v>0</v>
      </c>
    </row>
    <row r="4006" spans="1:15" ht="15" customHeight="1" x14ac:dyDescent="0.25">
      <c r="A4006" s="263" t="s">
        <v>3256</v>
      </c>
      <c r="B4006" s="173" t="s">
        <v>152</v>
      </c>
      <c r="C4006" s="174" t="s">
        <v>4049</v>
      </c>
      <c r="D4006" s="173" t="s">
        <v>155</v>
      </c>
      <c r="E4006" s="173"/>
      <c r="F4006" s="248">
        <v>9.61</v>
      </c>
      <c r="G4006" s="333">
        <f>ROUND(SUMIF(Anlagenbewegungsdaten!B:B,A4006,Anlagenbewegungsdaten!C:C),3)</f>
        <v>0</v>
      </c>
      <c r="H4006" s="334">
        <f>IF(ISBLANK(F4006),ROUND(SUMIF(Anlagenbewegungsdaten!B:B,A4006,Anlagenbewegungsdaten!D:D),2),ROUND(G4006*F4006%,2))</f>
        <v>0</v>
      </c>
      <c r="I4006" s="334">
        <f>ROUND((H4006-SUMIF(Anlagenbewegungsdaten!$B:$B,A4006,Anlagenbewegungsdaten!D:D)),3)</f>
        <v>0</v>
      </c>
      <c r="J4006" s="335" t="s">
        <v>5179</v>
      </c>
      <c r="K4006" s="335" t="s">
        <v>5199</v>
      </c>
      <c r="L4006" s="516">
        <v>7.69</v>
      </c>
      <c r="M4006" s="332">
        <f>ROUND(SUMIF(Anlagenbewegungsdaten_AV!B:B,A4006,Anlagenbewegungsdaten_AV!C:C),3)</f>
        <v>0</v>
      </c>
      <c r="N4006" s="330">
        <f>IF(ISBLANK(L4006),ROUND(SUMIF(Anlagenbewegungsdaten_AV!B:B,A4006,Anlagenbewegungsdaten_AV!D:D),2),ROUND(M4006*L4006%,2))</f>
        <v>0</v>
      </c>
      <c r="O4006" s="330">
        <f>ROUND(N4006-SUMIF(Anlagenbewegungsdaten_AV!B:B,A4006,Anlagenbewegungsdaten_AV!D:D),3)</f>
        <v>0</v>
      </c>
    </row>
    <row r="4007" spans="1:15" ht="15" customHeight="1" x14ac:dyDescent="0.25">
      <c r="A4007" s="263" t="s">
        <v>3257</v>
      </c>
      <c r="B4007" s="173" t="s">
        <v>152</v>
      </c>
      <c r="C4007" s="174" t="s">
        <v>4049</v>
      </c>
      <c r="D4007" s="173" t="s">
        <v>157</v>
      </c>
      <c r="E4007" s="173"/>
      <c r="F4007" s="248">
        <v>4.97</v>
      </c>
      <c r="G4007" s="333">
        <f>ROUND(SUMIF(Anlagenbewegungsdaten!B:B,A4007,Anlagenbewegungsdaten!C:C),3)</f>
        <v>0</v>
      </c>
      <c r="H4007" s="334">
        <f>IF(ISBLANK(F4007),ROUND(SUMIF(Anlagenbewegungsdaten!B:B,A4007,Anlagenbewegungsdaten!D:D),2),ROUND(G4007*F4007%,2))</f>
        <v>0</v>
      </c>
      <c r="I4007" s="334">
        <f>ROUND((H4007-SUMIF(Anlagenbewegungsdaten!$B:$B,A4007,Anlagenbewegungsdaten!D:D)),3)</f>
        <v>0</v>
      </c>
      <c r="J4007" s="335" t="s">
        <v>5179</v>
      </c>
      <c r="K4007" s="335" t="s">
        <v>5199</v>
      </c>
      <c r="L4007" s="516">
        <v>3.98</v>
      </c>
      <c r="M4007" s="332">
        <f>ROUND(SUMIF(Anlagenbewegungsdaten_AV!B:B,A4007,Anlagenbewegungsdaten_AV!C:C),3)</f>
        <v>0</v>
      </c>
      <c r="N4007" s="330">
        <f>IF(ISBLANK(L4007),ROUND(SUMIF(Anlagenbewegungsdaten_AV!B:B,A4007,Anlagenbewegungsdaten_AV!D:D),2),ROUND(M4007*L4007%,2))</f>
        <v>0</v>
      </c>
      <c r="O4007" s="330">
        <f>ROUND(N4007-SUMIF(Anlagenbewegungsdaten_AV!B:B,A4007,Anlagenbewegungsdaten_AV!D:D),3)</f>
        <v>0</v>
      </c>
    </row>
    <row r="4008" spans="1:15" ht="15" customHeight="1" x14ac:dyDescent="0.25">
      <c r="A4008" s="261"/>
      <c r="B4008" s="168"/>
      <c r="C4008" s="167"/>
      <c r="D4008" s="168"/>
      <c r="E4008" s="167"/>
      <c r="F4008" s="251"/>
    </row>
    <row r="4009" spans="1:15" ht="15" customHeight="1" x14ac:dyDescent="0.25">
      <c r="A4009" s="263" t="s">
        <v>3999</v>
      </c>
      <c r="B4009" s="173" t="s">
        <v>152</v>
      </c>
      <c r="C4009" s="174" t="s">
        <v>4050</v>
      </c>
      <c r="D4009" s="173" t="s">
        <v>153</v>
      </c>
      <c r="E4009" s="173"/>
      <c r="F4009" s="248">
        <v>9.02</v>
      </c>
      <c r="G4009" s="333">
        <f>ROUND(SUMIF(Anlagenbewegungsdaten!B:B,A4009,Anlagenbewegungsdaten!C:C),3)</f>
        <v>0</v>
      </c>
      <c r="H4009" s="334">
        <f>IF(ISBLANK(F4009),ROUND(SUMIF(Anlagenbewegungsdaten!B:B,A4009,Anlagenbewegungsdaten!D:D),2),ROUND(G4009*F4009%,2))</f>
        <v>0</v>
      </c>
      <c r="I4009" s="334">
        <f>ROUND((H4009-SUMIF(Anlagenbewegungsdaten!$B:$B,A4009,Anlagenbewegungsdaten!D:D)),3)</f>
        <v>0</v>
      </c>
      <c r="J4009" s="335" t="s">
        <v>5179</v>
      </c>
      <c r="K4009" s="335" t="s">
        <v>5199</v>
      </c>
      <c r="L4009" s="516">
        <v>7.22</v>
      </c>
      <c r="M4009" s="332">
        <f>ROUND(SUMIF(Anlagenbewegungsdaten_AV!B:B,A4009,Anlagenbewegungsdaten_AV!C:C),3)</f>
        <v>0</v>
      </c>
      <c r="N4009" s="330">
        <f>IF(ISBLANK(L4009),ROUND(SUMIF(Anlagenbewegungsdaten_AV!B:B,A4009,Anlagenbewegungsdaten_AV!D:D),2),ROUND(M4009*L4009%,2))</f>
        <v>0</v>
      </c>
      <c r="O4009" s="330">
        <f>ROUND(N4009-SUMIF(Anlagenbewegungsdaten_AV!B:B,A4009,Anlagenbewegungsdaten_AV!D:D),3)</f>
        <v>0</v>
      </c>
    </row>
    <row r="4010" spans="1:15" ht="15" customHeight="1" x14ac:dyDescent="0.25">
      <c r="A4010" s="263" t="s">
        <v>4000</v>
      </c>
      <c r="B4010" s="173" t="s">
        <v>152</v>
      </c>
      <c r="C4010" s="174" t="s">
        <v>4050</v>
      </c>
      <c r="D4010" s="173" t="s">
        <v>155</v>
      </c>
      <c r="E4010" s="173"/>
      <c r="F4010" s="248">
        <v>9.51</v>
      </c>
      <c r="G4010" s="333">
        <f>ROUND(SUMIF(Anlagenbewegungsdaten!B:B,A4010,Anlagenbewegungsdaten!C:C),3)</f>
        <v>0</v>
      </c>
      <c r="H4010" s="334">
        <f>IF(ISBLANK(F4010),ROUND(SUMIF(Anlagenbewegungsdaten!B:B,A4010,Anlagenbewegungsdaten!D:D),2),ROUND(G4010*F4010%,2))</f>
        <v>0</v>
      </c>
      <c r="I4010" s="334">
        <f>ROUND((H4010-SUMIF(Anlagenbewegungsdaten!$B:$B,A4010,Anlagenbewegungsdaten!D:D)),3)</f>
        <v>0</v>
      </c>
      <c r="J4010" s="335" t="s">
        <v>5179</v>
      </c>
      <c r="K4010" s="335" t="s">
        <v>5199</v>
      </c>
      <c r="L4010" s="516">
        <v>7.61</v>
      </c>
      <c r="M4010" s="332">
        <f>ROUND(SUMIF(Anlagenbewegungsdaten_AV!B:B,A4010,Anlagenbewegungsdaten_AV!C:C),3)</f>
        <v>0</v>
      </c>
      <c r="N4010" s="330">
        <f>IF(ISBLANK(L4010),ROUND(SUMIF(Anlagenbewegungsdaten_AV!B:B,A4010,Anlagenbewegungsdaten_AV!D:D),2),ROUND(M4010*L4010%,2))</f>
        <v>0</v>
      </c>
      <c r="O4010" s="330">
        <f>ROUND(N4010-SUMIF(Anlagenbewegungsdaten_AV!B:B,A4010,Anlagenbewegungsdaten_AV!D:D),3)</f>
        <v>0</v>
      </c>
    </row>
    <row r="4011" spans="1:15" ht="15" customHeight="1" x14ac:dyDescent="0.25">
      <c r="A4011" s="263" t="s">
        <v>4001</v>
      </c>
      <c r="B4011" s="173" t="s">
        <v>152</v>
      </c>
      <c r="C4011" s="174" t="s">
        <v>4050</v>
      </c>
      <c r="D4011" s="173" t="s">
        <v>157</v>
      </c>
      <c r="E4011" s="173"/>
      <c r="F4011" s="248">
        <v>4.92</v>
      </c>
      <c r="G4011" s="333">
        <f>ROUND(SUMIF(Anlagenbewegungsdaten!B:B,A4011,Anlagenbewegungsdaten!C:C),3)</f>
        <v>0</v>
      </c>
      <c r="H4011" s="334">
        <f>IF(ISBLANK(F4011),ROUND(SUMIF(Anlagenbewegungsdaten!B:B,A4011,Anlagenbewegungsdaten!D:D),2),ROUND(G4011*F4011%,2))</f>
        <v>0</v>
      </c>
      <c r="I4011" s="334">
        <f>ROUND((H4011-SUMIF(Anlagenbewegungsdaten!$B:$B,A4011,Anlagenbewegungsdaten!D:D)),3)</f>
        <v>0</v>
      </c>
      <c r="J4011" s="335" t="s">
        <v>5179</v>
      </c>
      <c r="K4011" s="335" t="s">
        <v>5199</v>
      </c>
      <c r="L4011" s="516">
        <v>3.94</v>
      </c>
      <c r="M4011" s="332">
        <f>ROUND(SUMIF(Anlagenbewegungsdaten_AV!B:B,A4011,Anlagenbewegungsdaten_AV!C:C),3)</f>
        <v>0</v>
      </c>
      <c r="N4011" s="330">
        <f>IF(ISBLANK(L4011),ROUND(SUMIF(Anlagenbewegungsdaten_AV!B:B,A4011,Anlagenbewegungsdaten_AV!D:D),2),ROUND(M4011*L4011%,2))</f>
        <v>0</v>
      </c>
      <c r="O4011" s="330">
        <f>ROUND(N4011-SUMIF(Anlagenbewegungsdaten_AV!B:B,A4011,Anlagenbewegungsdaten_AV!D:D),3)</f>
        <v>0</v>
      </c>
    </row>
    <row r="4012" spans="1:15" ht="15" customHeight="1" x14ac:dyDescent="0.25">
      <c r="A4012" s="261"/>
      <c r="B4012" s="168"/>
      <c r="C4012" s="167"/>
      <c r="D4012" s="168"/>
      <c r="E4012" s="167"/>
      <c r="F4012" s="251"/>
    </row>
    <row r="4013" spans="1:15" ht="15" customHeight="1" x14ac:dyDescent="0.25">
      <c r="A4013" s="266" t="s">
        <v>4764</v>
      </c>
      <c r="B4013" s="206" t="s">
        <v>152</v>
      </c>
      <c r="C4013" s="206" t="s">
        <v>4052</v>
      </c>
      <c r="D4013" s="206" t="s">
        <v>153</v>
      </c>
      <c r="E4013" s="206"/>
      <c r="F4013" s="254">
        <v>8.93</v>
      </c>
      <c r="G4013" s="333">
        <f>ROUND(SUMIF(Anlagenbewegungsdaten!B:B,A4013,Anlagenbewegungsdaten!C:C),3)</f>
        <v>0</v>
      </c>
      <c r="H4013" s="334">
        <f>IF(ISBLANK(F4013),ROUND(SUMIF(Anlagenbewegungsdaten!B:B,A4013,Anlagenbewegungsdaten!D:D),2),ROUND(G4013*F4013%,2))</f>
        <v>0</v>
      </c>
      <c r="I4013" s="334">
        <f>ROUND((H4013-SUMIF(Anlagenbewegungsdaten!$B:$B,A4013,Anlagenbewegungsdaten!D:D)),3)</f>
        <v>0</v>
      </c>
      <c r="J4013" s="335" t="s">
        <v>5179</v>
      </c>
      <c r="K4013" s="335" t="s">
        <v>5199</v>
      </c>
      <c r="L4013" s="516">
        <v>7.14</v>
      </c>
      <c r="M4013" s="332">
        <f>ROUND(SUMIF(Anlagenbewegungsdaten_AV!B:B,A4013,Anlagenbewegungsdaten_AV!C:C),3)</f>
        <v>0</v>
      </c>
      <c r="N4013" s="330">
        <f>IF(ISBLANK(L4013),ROUND(SUMIF(Anlagenbewegungsdaten_AV!B:B,A4013,Anlagenbewegungsdaten_AV!D:D),2),ROUND(M4013*L4013%,2))</f>
        <v>0</v>
      </c>
      <c r="O4013" s="330">
        <f>ROUND(N4013-SUMIF(Anlagenbewegungsdaten_AV!B:B,A4013,Anlagenbewegungsdaten_AV!D:D),3)</f>
        <v>0</v>
      </c>
    </row>
    <row r="4014" spans="1:15" ht="15" customHeight="1" x14ac:dyDescent="0.25">
      <c r="A4014" s="266" t="s">
        <v>4765</v>
      </c>
      <c r="B4014" s="206" t="s">
        <v>152</v>
      </c>
      <c r="C4014" s="206" t="s">
        <v>4052</v>
      </c>
      <c r="D4014" s="206" t="s">
        <v>155</v>
      </c>
      <c r="E4014" s="206"/>
      <c r="F4014" s="254">
        <v>9.41</v>
      </c>
      <c r="G4014" s="333">
        <f>ROUND(SUMIF(Anlagenbewegungsdaten!B:B,A4014,Anlagenbewegungsdaten!C:C),3)</f>
        <v>0</v>
      </c>
      <c r="H4014" s="334">
        <f>IF(ISBLANK(F4014),ROUND(SUMIF(Anlagenbewegungsdaten!B:B,A4014,Anlagenbewegungsdaten!D:D),2),ROUND(G4014*F4014%,2))</f>
        <v>0</v>
      </c>
      <c r="I4014" s="334">
        <f>ROUND((H4014-SUMIF(Anlagenbewegungsdaten!$B:$B,A4014,Anlagenbewegungsdaten!D:D)),3)</f>
        <v>0</v>
      </c>
      <c r="J4014" s="335" t="s">
        <v>5179</v>
      </c>
      <c r="K4014" s="335" t="s">
        <v>5199</v>
      </c>
      <c r="L4014" s="516">
        <v>7.53</v>
      </c>
      <c r="M4014" s="332">
        <f>ROUND(SUMIF(Anlagenbewegungsdaten_AV!B:B,A4014,Anlagenbewegungsdaten_AV!C:C),3)</f>
        <v>0</v>
      </c>
      <c r="N4014" s="330">
        <f>IF(ISBLANK(L4014),ROUND(SUMIF(Anlagenbewegungsdaten_AV!B:B,A4014,Anlagenbewegungsdaten_AV!D:D),2),ROUND(M4014*L4014%,2))</f>
        <v>0</v>
      </c>
      <c r="O4014" s="330">
        <f>ROUND(N4014-SUMIF(Anlagenbewegungsdaten_AV!B:B,A4014,Anlagenbewegungsdaten_AV!D:D),3)</f>
        <v>0</v>
      </c>
    </row>
    <row r="4015" spans="1:15" ht="15" customHeight="1" x14ac:dyDescent="0.25">
      <c r="A4015" s="266" t="s">
        <v>4766</v>
      </c>
      <c r="B4015" s="206" t="s">
        <v>152</v>
      </c>
      <c r="C4015" s="206" t="s">
        <v>4052</v>
      </c>
      <c r="D4015" s="206" t="s">
        <v>157</v>
      </c>
      <c r="E4015" s="206"/>
      <c r="F4015" s="254">
        <v>4.87</v>
      </c>
      <c r="G4015" s="333">
        <f>ROUND(SUMIF(Anlagenbewegungsdaten!B:B,A4015,Anlagenbewegungsdaten!C:C),3)</f>
        <v>0</v>
      </c>
      <c r="H4015" s="334">
        <f>IF(ISBLANK(F4015),ROUND(SUMIF(Anlagenbewegungsdaten!B:B,A4015,Anlagenbewegungsdaten!D:D),2),ROUND(G4015*F4015%,2))</f>
        <v>0</v>
      </c>
      <c r="I4015" s="334">
        <f>ROUND((H4015-SUMIF(Anlagenbewegungsdaten!$B:$B,A4015,Anlagenbewegungsdaten!D:D)),3)</f>
        <v>0</v>
      </c>
      <c r="J4015" s="335" t="s">
        <v>5179</v>
      </c>
      <c r="K4015" s="335" t="s">
        <v>5199</v>
      </c>
      <c r="L4015" s="516">
        <v>3.9</v>
      </c>
      <c r="M4015" s="332">
        <f>ROUND(SUMIF(Anlagenbewegungsdaten_AV!B:B,A4015,Anlagenbewegungsdaten_AV!C:C),3)</f>
        <v>0</v>
      </c>
      <c r="N4015" s="330">
        <f>IF(ISBLANK(L4015),ROUND(SUMIF(Anlagenbewegungsdaten_AV!B:B,A4015,Anlagenbewegungsdaten_AV!D:D),2),ROUND(M4015*L4015%,2))</f>
        <v>0</v>
      </c>
      <c r="O4015" s="330">
        <f>ROUND(N4015-SUMIF(Anlagenbewegungsdaten_AV!B:B,A4015,Anlagenbewegungsdaten_AV!D:D),3)</f>
        <v>0</v>
      </c>
    </row>
    <row r="4016" spans="1:15" ht="15" customHeight="1" x14ac:dyDescent="0.25">
      <c r="A4016" s="262"/>
      <c r="B4016" s="167"/>
      <c r="C4016" s="167"/>
      <c r="D4016" s="168"/>
      <c r="E4016" s="167"/>
      <c r="F4016" s="251"/>
    </row>
    <row r="4017" spans="1:15" ht="15" customHeight="1" x14ac:dyDescent="0.25">
      <c r="A4017" s="268" t="s">
        <v>5395</v>
      </c>
      <c r="B4017" s="236" t="s">
        <v>152</v>
      </c>
      <c r="C4017" s="236" t="s">
        <v>5247</v>
      </c>
      <c r="D4017" s="236" t="s">
        <v>153</v>
      </c>
      <c r="E4017" s="236"/>
      <c r="F4017" s="252">
        <v>8.8000000000000007</v>
      </c>
      <c r="G4017" s="333">
        <f>ROUND(SUMIF(Anlagenbewegungsdaten!B:B,A4017,Anlagenbewegungsdaten!C:C),3)</f>
        <v>144</v>
      </c>
      <c r="H4017" s="334">
        <f>IF(ISBLANK(F4017),ROUND(SUMIF(Anlagenbewegungsdaten!B:B,A4017,Anlagenbewegungsdaten!D:D),2),ROUND(G4017*F4017%,2))</f>
        <v>12.67</v>
      </c>
      <c r="I4017" s="334">
        <f>ROUND((H4017-SUMIF(Anlagenbewegungsdaten!$B:$B,A4017,Anlagenbewegungsdaten!D:D)),3)</f>
        <v>-2E-3</v>
      </c>
      <c r="J4017" s="335" t="s">
        <v>5179</v>
      </c>
      <c r="K4017" s="335" t="s">
        <v>5199</v>
      </c>
      <c r="L4017" s="516">
        <v>7.04</v>
      </c>
      <c r="M4017" s="332">
        <f>ROUND(SUMIF(Anlagenbewegungsdaten_AV!B:B,A4017,Anlagenbewegungsdaten_AV!C:C),3)</f>
        <v>0</v>
      </c>
      <c r="N4017" s="330">
        <f>IF(ISBLANK(L4017),ROUND(SUMIF(Anlagenbewegungsdaten_AV!B:B,A4017,Anlagenbewegungsdaten_AV!D:D),2),ROUND(M4017*L4017%,2))</f>
        <v>0</v>
      </c>
      <c r="O4017" s="330">
        <f>ROUND(N4017-SUMIF(Anlagenbewegungsdaten_AV!B:B,A4017,Anlagenbewegungsdaten_AV!D:D),3)</f>
        <v>0</v>
      </c>
    </row>
    <row r="4018" spans="1:15" ht="15" customHeight="1" x14ac:dyDescent="0.25">
      <c r="A4018" s="268" t="s">
        <v>5396</v>
      </c>
      <c r="B4018" s="236" t="s">
        <v>152</v>
      </c>
      <c r="C4018" s="236" t="s">
        <v>5247</v>
      </c>
      <c r="D4018" s="236" t="s">
        <v>155</v>
      </c>
      <c r="E4018" s="236"/>
      <c r="F4018" s="252">
        <v>9.2700000000000014</v>
      </c>
      <c r="G4018" s="333">
        <f>ROUND(SUMIF(Anlagenbewegungsdaten!B:B,A4018,Anlagenbewegungsdaten!C:C),3)</f>
        <v>0</v>
      </c>
      <c r="H4018" s="334">
        <f>IF(ISBLANK(F4018),ROUND(SUMIF(Anlagenbewegungsdaten!B:B,A4018,Anlagenbewegungsdaten!D:D),2),ROUND(G4018*F4018%,2))</f>
        <v>0</v>
      </c>
      <c r="I4018" s="334">
        <f>ROUND((H4018-SUMIF(Anlagenbewegungsdaten!$B:$B,A4018,Anlagenbewegungsdaten!D:D)),3)</f>
        <v>0</v>
      </c>
      <c r="J4018" s="335" t="s">
        <v>5179</v>
      </c>
      <c r="K4018" s="335" t="s">
        <v>5199</v>
      </c>
      <c r="L4018" s="516">
        <v>7.42</v>
      </c>
      <c r="M4018" s="332">
        <f>ROUND(SUMIF(Anlagenbewegungsdaten_AV!B:B,A4018,Anlagenbewegungsdaten_AV!C:C),3)</f>
        <v>0</v>
      </c>
      <c r="N4018" s="330">
        <f>IF(ISBLANK(L4018),ROUND(SUMIF(Anlagenbewegungsdaten_AV!B:B,A4018,Anlagenbewegungsdaten_AV!D:D),2),ROUND(M4018*L4018%,2))</f>
        <v>0</v>
      </c>
      <c r="O4018" s="330">
        <f>ROUND(N4018-SUMIF(Anlagenbewegungsdaten_AV!B:B,A4018,Anlagenbewegungsdaten_AV!D:D),3)</f>
        <v>0</v>
      </c>
    </row>
    <row r="4019" spans="1:15" ht="15" customHeight="1" x14ac:dyDescent="0.25">
      <c r="A4019" s="268" t="s">
        <v>5397</v>
      </c>
      <c r="B4019" s="236" t="s">
        <v>152</v>
      </c>
      <c r="C4019" s="236" t="s">
        <v>5247</v>
      </c>
      <c r="D4019" s="236" t="s">
        <v>157</v>
      </c>
      <c r="E4019" s="236"/>
      <c r="F4019" s="252">
        <v>4.8</v>
      </c>
      <c r="G4019" s="333">
        <f>ROUND(SUMIF(Anlagenbewegungsdaten!B:B,A4019,Anlagenbewegungsdaten!C:C),3)</f>
        <v>0</v>
      </c>
      <c r="H4019" s="334">
        <f>IF(ISBLANK(F4019),ROUND(SUMIF(Anlagenbewegungsdaten!B:B,A4019,Anlagenbewegungsdaten!D:D),2),ROUND(G4019*F4019%,2))</f>
        <v>0</v>
      </c>
      <c r="I4019" s="334">
        <f>ROUND((H4019-SUMIF(Anlagenbewegungsdaten!$B:$B,A4019,Anlagenbewegungsdaten!D:D)),3)</f>
        <v>0</v>
      </c>
      <c r="J4019" s="335" t="s">
        <v>5179</v>
      </c>
      <c r="K4019" s="335" t="s">
        <v>5199</v>
      </c>
      <c r="L4019" s="516">
        <v>3.84</v>
      </c>
      <c r="M4019" s="332">
        <f>ROUND(SUMIF(Anlagenbewegungsdaten_AV!B:B,A4019,Anlagenbewegungsdaten_AV!C:C),3)</f>
        <v>0</v>
      </c>
      <c r="N4019" s="330">
        <f>IF(ISBLANK(L4019),ROUND(SUMIF(Anlagenbewegungsdaten_AV!B:B,A4019,Anlagenbewegungsdaten_AV!D:D),2),ROUND(M4019*L4019%,2))</f>
        <v>0</v>
      </c>
      <c r="O4019" s="330">
        <f>ROUND(N4019-SUMIF(Anlagenbewegungsdaten_AV!B:B,A4019,Anlagenbewegungsdaten_AV!D:D),3)</f>
        <v>0</v>
      </c>
    </row>
    <row r="4020" spans="1:15" ht="15" customHeight="1" x14ac:dyDescent="0.25">
      <c r="A4020" s="262"/>
      <c r="B4020" s="167"/>
      <c r="C4020" s="167"/>
      <c r="D4020" s="168"/>
      <c r="E4020" s="167"/>
      <c r="F4020" s="251"/>
    </row>
    <row r="4021" spans="1:15" ht="15" customHeight="1" x14ac:dyDescent="0.25">
      <c r="A4021" s="268" t="s">
        <v>5813</v>
      </c>
      <c r="B4021" s="236" t="s">
        <v>152</v>
      </c>
      <c r="C4021" s="236" t="s">
        <v>5593</v>
      </c>
      <c r="D4021" s="236" t="s">
        <v>153</v>
      </c>
      <c r="E4021" s="236"/>
      <c r="F4021" s="252">
        <v>8.66</v>
      </c>
      <c r="G4021" s="333">
        <f>ROUND(SUMIF(Anlagenbewegungsdaten!B:B,A4021,Anlagenbewegungsdaten!C:C),3)</f>
        <v>0</v>
      </c>
      <c r="H4021" s="334">
        <f>IF(ISBLANK(F4021),ROUND(SUMIF(Anlagenbewegungsdaten!B:B,A4021,Anlagenbewegungsdaten!D:D),2),ROUND(G4021*F4021%,2))</f>
        <v>0</v>
      </c>
      <c r="I4021" s="334">
        <f>ROUND((H4021-SUMIF(Anlagenbewegungsdaten!$B:$B,A4021,Anlagenbewegungsdaten!D:D)),3)</f>
        <v>0</v>
      </c>
      <c r="J4021" s="335" t="s">
        <v>5179</v>
      </c>
      <c r="K4021" s="335" t="s">
        <v>5199</v>
      </c>
      <c r="L4021" s="516">
        <v>6.93</v>
      </c>
      <c r="M4021" s="332">
        <f>ROUND(SUMIF(Anlagenbewegungsdaten_AV!B:B,A4021,Anlagenbewegungsdaten_AV!C:C),3)</f>
        <v>0</v>
      </c>
      <c r="N4021" s="330">
        <f>IF(ISBLANK(L4021),ROUND(SUMIF(Anlagenbewegungsdaten_AV!B:B,A4021,Anlagenbewegungsdaten_AV!D:D),2),ROUND(M4021*L4021%,2))</f>
        <v>0</v>
      </c>
      <c r="O4021" s="330">
        <f>ROUND(N4021-SUMIF(Anlagenbewegungsdaten_AV!B:B,A4021,Anlagenbewegungsdaten_AV!D:D),3)</f>
        <v>0</v>
      </c>
    </row>
    <row r="4022" spans="1:15" ht="15" customHeight="1" x14ac:dyDescent="0.25">
      <c r="A4022" s="268" t="s">
        <v>5814</v>
      </c>
      <c r="B4022" s="236" t="s">
        <v>152</v>
      </c>
      <c r="C4022" s="236" t="s">
        <v>5593</v>
      </c>
      <c r="D4022" s="236" t="s">
        <v>155</v>
      </c>
      <c r="E4022" s="236"/>
      <c r="F4022" s="252">
        <v>9.1300000000000008</v>
      </c>
      <c r="G4022" s="333">
        <f>ROUND(SUMIF(Anlagenbewegungsdaten!B:B,A4022,Anlagenbewegungsdaten!C:C),3)</f>
        <v>0</v>
      </c>
      <c r="H4022" s="334">
        <f>IF(ISBLANK(F4022),ROUND(SUMIF(Anlagenbewegungsdaten!B:B,A4022,Anlagenbewegungsdaten!D:D),2),ROUND(G4022*F4022%,2))</f>
        <v>0</v>
      </c>
      <c r="I4022" s="334">
        <f>ROUND((H4022-SUMIF(Anlagenbewegungsdaten!$B:$B,A4022,Anlagenbewegungsdaten!D:D)),3)</f>
        <v>0</v>
      </c>
      <c r="J4022" s="335" t="s">
        <v>5179</v>
      </c>
      <c r="K4022" s="335" t="s">
        <v>5199</v>
      </c>
      <c r="L4022" s="516">
        <v>7.3</v>
      </c>
      <c r="M4022" s="332">
        <f>ROUND(SUMIF(Anlagenbewegungsdaten_AV!B:B,A4022,Anlagenbewegungsdaten_AV!C:C),3)</f>
        <v>0</v>
      </c>
      <c r="N4022" s="330">
        <f>IF(ISBLANK(L4022),ROUND(SUMIF(Anlagenbewegungsdaten_AV!B:B,A4022,Anlagenbewegungsdaten_AV!D:D),2),ROUND(M4022*L4022%,2))</f>
        <v>0</v>
      </c>
      <c r="O4022" s="330">
        <f>ROUND(N4022-SUMIF(Anlagenbewegungsdaten_AV!B:B,A4022,Anlagenbewegungsdaten_AV!D:D),3)</f>
        <v>0</v>
      </c>
    </row>
    <row r="4023" spans="1:15" ht="15" customHeight="1" x14ac:dyDescent="0.25">
      <c r="A4023" s="268" t="s">
        <v>5815</v>
      </c>
      <c r="B4023" s="236" t="s">
        <v>152</v>
      </c>
      <c r="C4023" s="236" t="s">
        <v>5593</v>
      </c>
      <c r="D4023" s="236" t="s">
        <v>157</v>
      </c>
      <c r="E4023" s="236"/>
      <c r="F4023" s="252">
        <v>4.72</v>
      </c>
      <c r="G4023" s="333">
        <f>ROUND(SUMIF(Anlagenbewegungsdaten!B:B,A4023,Anlagenbewegungsdaten!C:C),3)</f>
        <v>0</v>
      </c>
      <c r="H4023" s="334">
        <f>IF(ISBLANK(F4023),ROUND(SUMIF(Anlagenbewegungsdaten!B:B,A4023,Anlagenbewegungsdaten!D:D),2),ROUND(G4023*F4023%,2))</f>
        <v>0</v>
      </c>
      <c r="I4023" s="334">
        <f>ROUND((H4023-SUMIF(Anlagenbewegungsdaten!$B:$B,A4023,Anlagenbewegungsdaten!D:D)),3)</f>
        <v>0</v>
      </c>
      <c r="J4023" s="335" t="s">
        <v>5179</v>
      </c>
      <c r="K4023" s="335" t="s">
        <v>5199</v>
      </c>
      <c r="L4023" s="516">
        <v>3.78</v>
      </c>
      <c r="M4023" s="332">
        <f>ROUND(SUMIF(Anlagenbewegungsdaten_AV!B:B,A4023,Anlagenbewegungsdaten_AV!C:C),3)</f>
        <v>0</v>
      </c>
      <c r="N4023" s="330">
        <f>IF(ISBLANK(L4023),ROUND(SUMIF(Anlagenbewegungsdaten_AV!B:B,A4023,Anlagenbewegungsdaten_AV!D:D),2),ROUND(M4023*L4023%,2))</f>
        <v>0</v>
      </c>
      <c r="O4023" s="330">
        <f>ROUND(N4023-SUMIF(Anlagenbewegungsdaten_AV!B:B,A4023,Anlagenbewegungsdaten_AV!D:D),3)</f>
        <v>0</v>
      </c>
    </row>
    <row r="4024" spans="1:15" ht="15" customHeight="1" x14ac:dyDescent="0.25">
      <c r="A4024" s="269"/>
      <c r="B4024" s="168"/>
      <c r="C4024" s="167"/>
      <c r="D4024" s="168"/>
      <c r="E4024" s="167"/>
      <c r="F4024" s="251"/>
    </row>
    <row r="4025" spans="1:15" ht="15" customHeight="1" x14ac:dyDescent="0.25">
      <c r="A4025" s="260" t="s">
        <v>5816</v>
      </c>
      <c r="B4025" s="245" t="s">
        <v>152</v>
      </c>
      <c r="C4025" s="246" t="s">
        <v>5616</v>
      </c>
      <c r="D4025" s="246" t="s">
        <v>153</v>
      </c>
      <c r="E4025" s="245"/>
      <c r="F4025" s="162">
        <v>8.5</v>
      </c>
      <c r="G4025" s="333">
        <f>ROUND(SUMIF(Anlagenbewegungsdaten!B:B,A4025,Anlagenbewegungsdaten!C:C),3)</f>
        <v>0</v>
      </c>
      <c r="H4025" s="334">
        <f>IF(ISBLANK(F4025),ROUND(SUMIF(Anlagenbewegungsdaten!B:B,A4025,Anlagenbewegungsdaten!D:D),2),ROUND(G4025*F4025%,2))</f>
        <v>0</v>
      </c>
      <c r="I4025" s="334">
        <f>ROUND((H4025-SUMIF(Anlagenbewegungsdaten!$B:$B,A4025,Anlagenbewegungsdaten!D:D)),3)</f>
        <v>0</v>
      </c>
      <c r="J4025" s="335" t="s">
        <v>5179</v>
      </c>
      <c r="K4025" s="335" t="s">
        <v>5199</v>
      </c>
      <c r="L4025" s="516">
        <v>7.12</v>
      </c>
      <c r="M4025" s="332">
        <f>ROUND(SUMIF(Anlagenbewegungsdaten_AV!B:B,A4025,Anlagenbewegungsdaten_AV!C:C),3)</f>
        <v>0</v>
      </c>
      <c r="N4025" s="330">
        <f>IF(ISBLANK(L4025),ROUND(SUMIF(Anlagenbewegungsdaten_AV!B:B,A4025,Anlagenbewegungsdaten_AV!D:D),2),ROUND(M4025*L4025%,2))</f>
        <v>0</v>
      </c>
      <c r="O4025" s="330">
        <f>ROUND(N4025-SUMIF(Anlagenbewegungsdaten_AV!B:B,A4025,Anlagenbewegungsdaten_AV!D:D),3)</f>
        <v>0</v>
      </c>
    </row>
    <row r="4026" spans="1:15" ht="15" customHeight="1" x14ac:dyDescent="0.25">
      <c r="A4026" s="260" t="s">
        <v>5817</v>
      </c>
      <c r="B4026" s="245" t="s">
        <v>152</v>
      </c>
      <c r="C4026" s="246" t="s">
        <v>5616</v>
      </c>
      <c r="D4026" s="246" t="s">
        <v>157</v>
      </c>
      <c r="E4026" s="245"/>
      <c r="F4026" s="162">
        <v>4.55</v>
      </c>
      <c r="G4026" s="333">
        <f>ROUND(SUMIF(Anlagenbewegungsdaten!B:B,A4026,Anlagenbewegungsdaten!C:C),3)</f>
        <v>0</v>
      </c>
      <c r="H4026" s="334">
        <f>IF(ISBLANK(F4026),ROUND(SUMIF(Anlagenbewegungsdaten!B:B,A4026,Anlagenbewegungsdaten!D:D),2),ROUND(G4026*F4026%,2))</f>
        <v>0</v>
      </c>
      <c r="I4026" s="334">
        <f>ROUND((H4026-SUMIF(Anlagenbewegungsdaten!$B:$B,A4026,Anlagenbewegungsdaten!D:D)),3)</f>
        <v>0</v>
      </c>
      <c r="J4026" s="335" t="s">
        <v>5179</v>
      </c>
      <c r="K4026" s="335" t="s">
        <v>5199</v>
      </c>
      <c r="L4026" s="516">
        <v>3.96</v>
      </c>
      <c r="M4026" s="332">
        <f>ROUND(SUMIF(Anlagenbewegungsdaten_AV!B:B,A4026,Anlagenbewegungsdaten_AV!C:C),3)</f>
        <v>0</v>
      </c>
      <c r="N4026" s="330">
        <f>IF(ISBLANK(L4026),ROUND(SUMIF(Anlagenbewegungsdaten_AV!B:B,A4026,Anlagenbewegungsdaten_AV!D:D),2),ROUND(M4026*L4026%,2))</f>
        <v>0</v>
      </c>
      <c r="O4026" s="330">
        <f>ROUND(N4026-SUMIF(Anlagenbewegungsdaten_AV!B:B,A4026,Anlagenbewegungsdaten_AV!D:D),3)</f>
        <v>0</v>
      </c>
    </row>
    <row r="4027" spans="1:15" ht="15" customHeight="1" x14ac:dyDescent="0.25">
      <c r="A4027" s="261"/>
      <c r="B4027" s="168"/>
      <c r="C4027" s="175"/>
      <c r="D4027" s="175"/>
      <c r="E4027" s="168"/>
      <c r="F4027" s="250"/>
    </row>
    <row r="4028" spans="1:15" ht="15" customHeight="1" x14ac:dyDescent="0.25">
      <c r="A4028" s="260" t="s">
        <v>6239</v>
      </c>
      <c r="B4028" s="245" t="s">
        <v>152</v>
      </c>
      <c r="C4028" s="246" t="s">
        <v>6210</v>
      </c>
      <c r="D4028" s="246" t="s">
        <v>153</v>
      </c>
      <c r="E4028" s="245"/>
      <c r="F4028" s="162">
        <v>8.5</v>
      </c>
      <c r="G4028" s="333">
        <f>ROUND(SUMIF(Anlagenbewegungsdaten!B:B,A4028,Anlagenbewegungsdaten!C:C),3)</f>
        <v>0</v>
      </c>
      <c r="H4028" s="334">
        <f>IF(ISBLANK(F4028),ROUND(SUMIF(Anlagenbewegungsdaten!B:B,A4028,Anlagenbewegungsdaten!D:D),2),ROUND(G4028*F4028%,2))</f>
        <v>0</v>
      </c>
      <c r="I4028" s="334">
        <f>ROUND((H4028-SUMIF(Anlagenbewegungsdaten!$B:$B,A4028,Anlagenbewegungsdaten!D:D)),3)</f>
        <v>0</v>
      </c>
      <c r="J4028" s="335" t="s">
        <v>5179</v>
      </c>
      <c r="K4028" s="335" t="s">
        <v>5199</v>
      </c>
      <c r="L4028" s="516">
        <v>7.12</v>
      </c>
      <c r="M4028" s="332">
        <f>ROUND(SUMIF(Anlagenbewegungsdaten_AV!B:B,A4028,Anlagenbewegungsdaten_AV!C:C),3)</f>
        <v>0</v>
      </c>
      <c r="N4028" s="330">
        <f>IF(ISBLANK(L4028),ROUND(SUMIF(Anlagenbewegungsdaten_AV!B:B,A4028,Anlagenbewegungsdaten_AV!D:D),2),ROUND(M4028*L4028%,2))</f>
        <v>0</v>
      </c>
      <c r="O4028" s="330">
        <f>ROUND(N4028-SUMIF(Anlagenbewegungsdaten_AV!B:B,A4028,Anlagenbewegungsdaten_AV!D:D),3)</f>
        <v>0</v>
      </c>
    </row>
    <row r="4029" spans="1:15" ht="15" customHeight="1" x14ac:dyDescent="0.25">
      <c r="A4029" s="260" t="s">
        <v>6240</v>
      </c>
      <c r="B4029" s="245" t="s">
        <v>152</v>
      </c>
      <c r="C4029" s="246" t="s">
        <v>6210</v>
      </c>
      <c r="D4029" s="246" t="s">
        <v>157</v>
      </c>
      <c r="E4029" s="245"/>
      <c r="F4029" s="162">
        <v>4.55</v>
      </c>
      <c r="G4029" s="333">
        <f>ROUND(SUMIF(Anlagenbewegungsdaten!B:B,A4029,Anlagenbewegungsdaten!C:C),3)</f>
        <v>0</v>
      </c>
      <c r="H4029" s="334">
        <f>IF(ISBLANK(F4029),ROUND(SUMIF(Anlagenbewegungsdaten!B:B,A4029,Anlagenbewegungsdaten!D:D),2),ROUND(G4029*F4029%,2))</f>
        <v>0</v>
      </c>
      <c r="I4029" s="334">
        <f>ROUND((H4029-SUMIF(Anlagenbewegungsdaten!$B:$B,A4029,Anlagenbewegungsdaten!D:D)),3)</f>
        <v>0</v>
      </c>
      <c r="J4029" s="335" t="s">
        <v>5179</v>
      </c>
      <c r="K4029" s="335" t="s">
        <v>5199</v>
      </c>
      <c r="L4029" s="516">
        <v>3.96</v>
      </c>
      <c r="M4029" s="332">
        <f>ROUND(SUMIF(Anlagenbewegungsdaten_AV!B:B,A4029,Anlagenbewegungsdaten_AV!C:C),3)</f>
        <v>0</v>
      </c>
      <c r="N4029" s="330">
        <f>IF(ISBLANK(L4029),ROUND(SUMIF(Anlagenbewegungsdaten_AV!B:B,A4029,Anlagenbewegungsdaten_AV!D:D),2),ROUND(M4029*L4029%,2))</f>
        <v>0</v>
      </c>
      <c r="O4029" s="330">
        <f>ROUND(N4029-SUMIF(Anlagenbewegungsdaten_AV!B:B,A4029,Anlagenbewegungsdaten_AV!D:D),3)</f>
        <v>0</v>
      </c>
    </row>
    <row r="4030" spans="1:15" ht="15" customHeight="1" x14ac:dyDescent="0.25">
      <c r="A4030" s="172"/>
      <c r="B4030" s="176"/>
      <c r="C4030" s="171"/>
      <c r="D4030" s="176"/>
      <c r="E4030" s="171"/>
      <c r="F4030" s="301"/>
    </row>
    <row r="4031" spans="1:15" ht="23.25" customHeight="1" x14ac:dyDescent="0.35">
      <c r="A4031" s="185" t="s">
        <v>158</v>
      </c>
      <c r="B4031" s="180"/>
      <c r="C4031" s="180"/>
      <c r="D4031" s="180"/>
      <c r="E4031" s="180"/>
      <c r="F4031" s="187"/>
    </row>
    <row r="4032" spans="1:15" ht="15" customHeight="1" x14ac:dyDescent="0.25">
      <c r="A4032" s="263" t="s">
        <v>159</v>
      </c>
      <c r="B4032" s="173" t="s">
        <v>160</v>
      </c>
      <c r="C4032" s="173" t="s">
        <v>4048</v>
      </c>
      <c r="D4032" s="173" t="s">
        <v>161</v>
      </c>
      <c r="E4032" s="173"/>
      <c r="F4032" s="248">
        <v>9.6999999999999993</v>
      </c>
      <c r="G4032" s="333">
        <f>ROUND(SUMIF(Anlagenbewegungsdaten!B:B,A4032,Anlagenbewegungsdaten!C:C),3)</f>
        <v>0</v>
      </c>
      <c r="H4032" s="334">
        <f>IF(ISBLANK(F4032),ROUND(SUMIF(Anlagenbewegungsdaten!B:B,A4032,Anlagenbewegungsdaten!D:D),2),ROUND(G4032*F4032%,2))</f>
        <v>0</v>
      </c>
      <c r="I4032" s="334">
        <f>ROUND((H4032-SUMIF(Anlagenbewegungsdaten!$B:$B,A4032,Anlagenbewegungsdaten!D:D)),3)</f>
        <v>0</v>
      </c>
      <c r="J4032" s="335" t="s">
        <v>5179</v>
      </c>
      <c r="K4032" s="335" t="s">
        <v>5201</v>
      </c>
      <c r="L4032" s="516">
        <v>7.76</v>
      </c>
      <c r="M4032" s="332">
        <f>ROUND(SUMIF(Anlagenbewegungsdaten_AV!B:B,A4032,Anlagenbewegungsdaten_AV!C:C),3)</f>
        <v>0</v>
      </c>
      <c r="N4032" s="330">
        <f>IF(ISBLANK(L4032),ROUND(SUMIF(Anlagenbewegungsdaten_AV!B:B,A4032,Anlagenbewegungsdaten_AV!D:D),2),ROUND(M4032*L4032%,2))</f>
        <v>0</v>
      </c>
      <c r="O4032" s="330">
        <f>ROUND(N4032-SUMIF(Anlagenbewegungsdaten_AV!B:B,A4032,Anlagenbewegungsdaten_AV!D:D),3)</f>
        <v>0</v>
      </c>
    </row>
    <row r="4033" spans="1:15" ht="15" customHeight="1" x14ac:dyDescent="0.25">
      <c r="A4033" s="263" t="s">
        <v>162</v>
      </c>
      <c r="B4033" s="173" t="s">
        <v>160</v>
      </c>
      <c r="C4033" s="173" t="s">
        <v>4048</v>
      </c>
      <c r="D4033" s="173" t="s">
        <v>163</v>
      </c>
      <c r="E4033" s="173"/>
      <c r="F4033" s="248">
        <v>10.199999999999999</v>
      </c>
      <c r="G4033" s="333">
        <f>ROUND(SUMIF(Anlagenbewegungsdaten!B:B,A4033,Anlagenbewegungsdaten!C:C),3)</f>
        <v>0</v>
      </c>
      <c r="H4033" s="334">
        <f>IF(ISBLANK(F4033),ROUND(SUMIF(Anlagenbewegungsdaten!B:B,A4033,Anlagenbewegungsdaten!D:D),2),ROUND(G4033*F4033%,2))</f>
        <v>0</v>
      </c>
      <c r="I4033" s="334">
        <f>ROUND((H4033-SUMIF(Anlagenbewegungsdaten!$B:$B,A4033,Anlagenbewegungsdaten!D:D)),3)</f>
        <v>0</v>
      </c>
      <c r="J4033" s="335" t="s">
        <v>5179</v>
      </c>
      <c r="K4033" s="335" t="s">
        <v>5201</v>
      </c>
      <c r="L4033" s="516">
        <v>8.16</v>
      </c>
      <c r="M4033" s="332">
        <f>ROUND(SUMIF(Anlagenbewegungsdaten_AV!B:B,A4033,Anlagenbewegungsdaten_AV!C:C),3)</f>
        <v>0</v>
      </c>
      <c r="N4033" s="330">
        <f>IF(ISBLANK(L4033),ROUND(SUMIF(Anlagenbewegungsdaten_AV!B:B,A4033,Anlagenbewegungsdaten_AV!D:D),2),ROUND(M4033*L4033%,2))</f>
        <v>0</v>
      </c>
      <c r="O4033" s="330">
        <f>ROUND(N4033-SUMIF(Anlagenbewegungsdaten_AV!B:B,A4033,Anlagenbewegungsdaten_AV!D:D),3)</f>
        <v>0</v>
      </c>
    </row>
    <row r="4034" spans="1:15" ht="15" customHeight="1" x14ac:dyDescent="0.25">
      <c r="A4034" s="263" t="s">
        <v>164</v>
      </c>
      <c r="B4034" s="173" t="s">
        <v>160</v>
      </c>
      <c r="C4034" s="173" t="s">
        <v>4048</v>
      </c>
      <c r="D4034" s="173" t="s">
        <v>165</v>
      </c>
      <c r="E4034" s="173"/>
      <c r="F4034" s="248">
        <v>5.0199999999999996</v>
      </c>
      <c r="G4034" s="333">
        <f>ROUND(SUMIF(Anlagenbewegungsdaten!B:B,A4034,Anlagenbewegungsdaten!C:C),3)</f>
        <v>0</v>
      </c>
      <c r="H4034" s="334">
        <f>IF(ISBLANK(F4034),ROUND(SUMIF(Anlagenbewegungsdaten!B:B,A4034,Anlagenbewegungsdaten!D:D),2),ROUND(G4034*F4034%,2))</f>
        <v>0</v>
      </c>
      <c r="I4034" s="334">
        <f>ROUND((H4034-SUMIF(Anlagenbewegungsdaten!$B:$B,A4034,Anlagenbewegungsdaten!D:D)),3)</f>
        <v>0</v>
      </c>
      <c r="J4034" s="335" t="s">
        <v>5179</v>
      </c>
      <c r="K4034" s="335" t="s">
        <v>5201</v>
      </c>
      <c r="L4034" s="516">
        <v>4.0199999999999996</v>
      </c>
      <c r="M4034" s="332">
        <f>ROUND(SUMIF(Anlagenbewegungsdaten_AV!B:B,A4034,Anlagenbewegungsdaten_AV!C:C),3)</f>
        <v>0</v>
      </c>
      <c r="N4034" s="330">
        <f>IF(ISBLANK(L4034),ROUND(SUMIF(Anlagenbewegungsdaten_AV!B:B,A4034,Anlagenbewegungsdaten_AV!D:D),2),ROUND(M4034*L4034%,2))</f>
        <v>0</v>
      </c>
      <c r="O4034" s="330">
        <f>ROUND(N4034-SUMIF(Anlagenbewegungsdaten_AV!B:B,A4034,Anlagenbewegungsdaten_AV!D:D),3)</f>
        <v>0</v>
      </c>
    </row>
    <row r="4035" spans="1:15" ht="15" customHeight="1" x14ac:dyDescent="0.25">
      <c r="A4035" s="262"/>
      <c r="B4035" s="167"/>
      <c r="C4035" s="167"/>
      <c r="D4035" s="168"/>
      <c r="E4035" s="167"/>
      <c r="F4035" s="251"/>
    </row>
    <row r="4036" spans="1:15" ht="15" customHeight="1" x14ac:dyDescent="0.25">
      <c r="A4036" s="263" t="s">
        <v>3258</v>
      </c>
      <c r="B4036" s="173" t="s">
        <v>160</v>
      </c>
      <c r="C4036" s="174" t="s">
        <v>4049</v>
      </c>
      <c r="D4036" s="173" t="s">
        <v>161</v>
      </c>
      <c r="E4036" s="173"/>
      <c r="F4036" s="248">
        <v>9.61</v>
      </c>
      <c r="G4036" s="333">
        <f>ROUND(SUMIF(Anlagenbewegungsdaten!B:B,A4036,Anlagenbewegungsdaten!C:C),3)</f>
        <v>0</v>
      </c>
      <c r="H4036" s="334">
        <f>IF(ISBLANK(F4036),ROUND(SUMIF(Anlagenbewegungsdaten!B:B,A4036,Anlagenbewegungsdaten!D:D),2),ROUND(G4036*F4036%,2))</f>
        <v>0</v>
      </c>
      <c r="I4036" s="334">
        <f>ROUND((H4036-SUMIF(Anlagenbewegungsdaten!$B:$B,A4036,Anlagenbewegungsdaten!D:D)),3)</f>
        <v>0</v>
      </c>
      <c r="J4036" s="335" t="s">
        <v>5179</v>
      </c>
      <c r="K4036" s="335" t="s">
        <v>5201</v>
      </c>
      <c r="L4036" s="516">
        <v>7.69</v>
      </c>
      <c r="M4036" s="332">
        <f>ROUND(SUMIF(Anlagenbewegungsdaten_AV!B:B,A4036,Anlagenbewegungsdaten_AV!C:C),3)</f>
        <v>0</v>
      </c>
      <c r="N4036" s="330">
        <f>IF(ISBLANK(L4036),ROUND(SUMIF(Anlagenbewegungsdaten_AV!B:B,A4036,Anlagenbewegungsdaten_AV!D:D),2),ROUND(M4036*L4036%,2))</f>
        <v>0</v>
      </c>
      <c r="O4036" s="330">
        <f>ROUND(N4036-SUMIF(Anlagenbewegungsdaten_AV!B:B,A4036,Anlagenbewegungsdaten_AV!D:D),3)</f>
        <v>0</v>
      </c>
    </row>
    <row r="4037" spans="1:15" ht="15" customHeight="1" x14ac:dyDescent="0.25">
      <c r="A4037" s="263" t="s">
        <v>3259</v>
      </c>
      <c r="B4037" s="173" t="s">
        <v>160</v>
      </c>
      <c r="C4037" s="174" t="s">
        <v>4049</v>
      </c>
      <c r="D4037" s="173" t="s">
        <v>163</v>
      </c>
      <c r="E4037" s="173"/>
      <c r="F4037" s="248">
        <v>10.11</v>
      </c>
      <c r="G4037" s="333">
        <f>ROUND(SUMIF(Anlagenbewegungsdaten!B:B,A4037,Anlagenbewegungsdaten!C:C),3)</f>
        <v>0</v>
      </c>
      <c r="H4037" s="334">
        <f>IF(ISBLANK(F4037),ROUND(SUMIF(Anlagenbewegungsdaten!B:B,A4037,Anlagenbewegungsdaten!D:D),2),ROUND(G4037*F4037%,2))</f>
        <v>0</v>
      </c>
      <c r="I4037" s="334">
        <f>ROUND((H4037-SUMIF(Anlagenbewegungsdaten!$B:$B,A4037,Anlagenbewegungsdaten!D:D)),3)</f>
        <v>0</v>
      </c>
      <c r="J4037" s="335" t="s">
        <v>5179</v>
      </c>
      <c r="K4037" s="335" t="s">
        <v>5201</v>
      </c>
      <c r="L4037" s="516">
        <v>8.09</v>
      </c>
      <c r="M4037" s="332">
        <f>ROUND(SUMIF(Anlagenbewegungsdaten_AV!B:B,A4037,Anlagenbewegungsdaten_AV!C:C),3)</f>
        <v>0</v>
      </c>
      <c r="N4037" s="330">
        <f>IF(ISBLANK(L4037),ROUND(SUMIF(Anlagenbewegungsdaten_AV!B:B,A4037,Anlagenbewegungsdaten_AV!D:D),2),ROUND(M4037*L4037%,2))</f>
        <v>0</v>
      </c>
      <c r="O4037" s="330">
        <f>ROUND(N4037-SUMIF(Anlagenbewegungsdaten_AV!B:B,A4037,Anlagenbewegungsdaten_AV!D:D),3)</f>
        <v>0</v>
      </c>
    </row>
    <row r="4038" spans="1:15" ht="15" customHeight="1" x14ac:dyDescent="0.25">
      <c r="A4038" s="263" t="s">
        <v>3260</v>
      </c>
      <c r="B4038" s="173" t="s">
        <v>160</v>
      </c>
      <c r="C4038" s="174" t="s">
        <v>4049</v>
      </c>
      <c r="D4038" s="173" t="s">
        <v>165</v>
      </c>
      <c r="E4038" s="173"/>
      <c r="F4038" s="248">
        <v>4.97</v>
      </c>
      <c r="G4038" s="333">
        <f>ROUND(SUMIF(Anlagenbewegungsdaten!B:B,A4038,Anlagenbewegungsdaten!C:C),3)</f>
        <v>0</v>
      </c>
      <c r="H4038" s="334">
        <f>IF(ISBLANK(F4038),ROUND(SUMIF(Anlagenbewegungsdaten!B:B,A4038,Anlagenbewegungsdaten!D:D),2),ROUND(G4038*F4038%,2))</f>
        <v>0</v>
      </c>
      <c r="I4038" s="334">
        <f>ROUND((H4038-SUMIF(Anlagenbewegungsdaten!$B:$B,A4038,Anlagenbewegungsdaten!D:D)),3)</f>
        <v>0</v>
      </c>
      <c r="J4038" s="335" t="s">
        <v>5179</v>
      </c>
      <c r="K4038" s="335" t="s">
        <v>5201</v>
      </c>
      <c r="L4038" s="516">
        <v>3.98</v>
      </c>
      <c r="M4038" s="332">
        <f>ROUND(SUMIF(Anlagenbewegungsdaten_AV!B:B,A4038,Anlagenbewegungsdaten_AV!C:C),3)</f>
        <v>0</v>
      </c>
      <c r="N4038" s="330">
        <f>IF(ISBLANK(L4038),ROUND(SUMIF(Anlagenbewegungsdaten_AV!B:B,A4038,Anlagenbewegungsdaten_AV!D:D),2),ROUND(M4038*L4038%,2))</f>
        <v>0</v>
      </c>
      <c r="O4038" s="330">
        <f>ROUND(N4038-SUMIF(Anlagenbewegungsdaten_AV!B:B,A4038,Anlagenbewegungsdaten_AV!D:D),3)</f>
        <v>0</v>
      </c>
    </row>
    <row r="4039" spans="1:15" ht="15" customHeight="1" x14ac:dyDescent="0.25">
      <c r="A4039" s="261"/>
      <c r="B4039" s="168"/>
      <c r="C4039" s="167"/>
      <c r="D4039" s="168"/>
      <c r="E4039" s="167"/>
      <c r="F4039" s="251"/>
    </row>
    <row r="4040" spans="1:15" ht="15" customHeight="1" x14ac:dyDescent="0.25">
      <c r="A4040" s="263" t="s">
        <v>4002</v>
      </c>
      <c r="B4040" s="173" t="s">
        <v>160</v>
      </c>
      <c r="C4040" s="174" t="s">
        <v>4050</v>
      </c>
      <c r="D4040" s="173" t="s">
        <v>161</v>
      </c>
      <c r="E4040" s="173"/>
      <c r="F4040" s="248">
        <v>9.51</v>
      </c>
      <c r="G4040" s="333">
        <f>ROUND(SUMIF(Anlagenbewegungsdaten!B:B,A4040,Anlagenbewegungsdaten!C:C),3)</f>
        <v>0</v>
      </c>
      <c r="H4040" s="334">
        <f>IF(ISBLANK(F4040),ROUND(SUMIF(Anlagenbewegungsdaten!B:B,A4040,Anlagenbewegungsdaten!D:D),2),ROUND(G4040*F4040%,2))</f>
        <v>0</v>
      </c>
      <c r="I4040" s="334">
        <f>ROUND((H4040-SUMIF(Anlagenbewegungsdaten!$B:$B,A4040,Anlagenbewegungsdaten!D:D)),3)</f>
        <v>0</v>
      </c>
      <c r="J4040" s="335" t="s">
        <v>5179</v>
      </c>
      <c r="K4040" s="335" t="s">
        <v>5201</v>
      </c>
      <c r="L4040" s="516">
        <v>7.61</v>
      </c>
      <c r="M4040" s="332">
        <f>ROUND(SUMIF(Anlagenbewegungsdaten_AV!B:B,A4040,Anlagenbewegungsdaten_AV!C:C),3)</f>
        <v>0</v>
      </c>
      <c r="N4040" s="330">
        <f>IF(ISBLANK(L4040),ROUND(SUMIF(Anlagenbewegungsdaten_AV!B:B,A4040,Anlagenbewegungsdaten_AV!D:D),2),ROUND(M4040*L4040%,2))</f>
        <v>0</v>
      </c>
      <c r="O4040" s="330">
        <f>ROUND(N4040-SUMIF(Anlagenbewegungsdaten_AV!B:B,A4040,Anlagenbewegungsdaten_AV!D:D),3)</f>
        <v>0</v>
      </c>
    </row>
    <row r="4041" spans="1:15" ht="15" customHeight="1" x14ac:dyDescent="0.25">
      <c r="A4041" s="263" t="s">
        <v>4003</v>
      </c>
      <c r="B4041" s="173" t="s">
        <v>160</v>
      </c>
      <c r="C4041" s="174" t="s">
        <v>4050</v>
      </c>
      <c r="D4041" s="173" t="s">
        <v>163</v>
      </c>
      <c r="E4041" s="173"/>
      <c r="F4041" s="248">
        <v>10</v>
      </c>
      <c r="G4041" s="333">
        <f>ROUND(SUMIF(Anlagenbewegungsdaten!B:B,A4041,Anlagenbewegungsdaten!C:C),3)</f>
        <v>0</v>
      </c>
      <c r="H4041" s="334">
        <f>IF(ISBLANK(F4041),ROUND(SUMIF(Anlagenbewegungsdaten!B:B,A4041,Anlagenbewegungsdaten!D:D),2),ROUND(G4041*F4041%,2))</f>
        <v>0</v>
      </c>
      <c r="I4041" s="334">
        <f>ROUND((H4041-SUMIF(Anlagenbewegungsdaten!$B:$B,A4041,Anlagenbewegungsdaten!D:D)),3)</f>
        <v>0</v>
      </c>
      <c r="J4041" s="335" t="s">
        <v>5179</v>
      </c>
      <c r="K4041" s="335" t="s">
        <v>5201</v>
      </c>
      <c r="L4041" s="516">
        <v>8</v>
      </c>
      <c r="M4041" s="332">
        <f>ROUND(SUMIF(Anlagenbewegungsdaten_AV!B:B,A4041,Anlagenbewegungsdaten_AV!C:C),3)</f>
        <v>0</v>
      </c>
      <c r="N4041" s="330">
        <f>IF(ISBLANK(L4041),ROUND(SUMIF(Anlagenbewegungsdaten_AV!B:B,A4041,Anlagenbewegungsdaten_AV!D:D),2),ROUND(M4041*L4041%,2))</f>
        <v>0</v>
      </c>
      <c r="O4041" s="330">
        <f>ROUND(N4041-SUMIF(Anlagenbewegungsdaten_AV!B:B,A4041,Anlagenbewegungsdaten_AV!D:D),3)</f>
        <v>0</v>
      </c>
    </row>
    <row r="4042" spans="1:15" ht="15" customHeight="1" x14ac:dyDescent="0.25">
      <c r="A4042" s="263" t="s">
        <v>4004</v>
      </c>
      <c r="B4042" s="173" t="s">
        <v>160</v>
      </c>
      <c r="C4042" s="174" t="s">
        <v>4050</v>
      </c>
      <c r="D4042" s="173" t="s">
        <v>165</v>
      </c>
      <c r="E4042" s="173"/>
      <c r="F4042" s="248">
        <v>4.92</v>
      </c>
      <c r="G4042" s="333">
        <f>ROUND(SUMIF(Anlagenbewegungsdaten!B:B,A4042,Anlagenbewegungsdaten!C:C),3)</f>
        <v>0</v>
      </c>
      <c r="H4042" s="334">
        <f>IF(ISBLANK(F4042),ROUND(SUMIF(Anlagenbewegungsdaten!B:B,A4042,Anlagenbewegungsdaten!D:D),2),ROUND(G4042*F4042%,2))</f>
        <v>0</v>
      </c>
      <c r="I4042" s="334">
        <f>ROUND((H4042-SUMIF(Anlagenbewegungsdaten!$B:$B,A4042,Anlagenbewegungsdaten!D:D)),3)</f>
        <v>0</v>
      </c>
      <c r="J4042" s="335" t="s">
        <v>5179</v>
      </c>
      <c r="K4042" s="335" t="s">
        <v>5201</v>
      </c>
      <c r="L4042" s="516">
        <v>3.94</v>
      </c>
      <c r="M4042" s="332">
        <f>ROUND(SUMIF(Anlagenbewegungsdaten_AV!B:B,A4042,Anlagenbewegungsdaten_AV!C:C),3)</f>
        <v>0</v>
      </c>
      <c r="N4042" s="330">
        <f>IF(ISBLANK(L4042),ROUND(SUMIF(Anlagenbewegungsdaten_AV!B:B,A4042,Anlagenbewegungsdaten_AV!D:D),2),ROUND(M4042*L4042%,2))</f>
        <v>0</v>
      </c>
      <c r="O4042" s="330">
        <f>ROUND(N4042-SUMIF(Anlagenbewegungsdaten_AV!B:B,A4042,Anlagenbewegungsdaten_AV!D:D),3)</f>
        <v>0</v>
      </c>
    </row>
    <row r="4043" spans="1:15" ht="15" customHeight="1" x14ac:dyDescent="0.25">
      <c r="A4043" s="261"/>
      <c r="B4043" s="168"/>
      <c r="C4043" s="167"/>
      <c r="D4043" s="168"/>
      <c r="E4043" s="167"/>
      <c r="F4043" s="251"/>
    </row>
    <row r="4044" spans="1:15" ht="15" customHeight="1" x14ac:dyDescent="0.25">
      <c r="A4044" s="271" t="s">
        <v>4767</v>
      </c>
      <c r="B4044" s="206" t="s">
        <v>160</v>
      </c>
      <c r="C4044" s="206" t="s">
        <v>4052</v>
      </c>
      <c r="D4044" s="206" t="s">
        <v>161</v>
      </c>
      <c r="E4044" s="206"/>
      <c r="F4044" s="254">
        <v>9.43</v>
      </c>
      <c r="G4044" s="333">
        <f>ROUND(SUMIF(Anlagenbewegungsdaten!B:B,A4044,Anlagenbewegungsdaten!C:C),3)</f>
        <v>0</v>
      </c>
      <c r="H4044" s="334">
        <f>IF(ISBLANK(F4044),ROUND(SUMIF(Anlagenbewegungsdaten!B:B,A4044,Anlagenbewegungsdaten!D:D),2),ROUND(G4044*F4044%,2))</f>
        <v>0</v>
      </c>
      <c r="I4044" s="334">
        <f>ROUND((H4044-SUMIF(Anlagenbewegungsdaten!$B:$B,A4044,Anlagenbewegungsdaten!D:D)),3)</f>
        <v>0</v>
      </c>
      <c r="J4044" s="335" t="s">
        <v>5179</v>
      </c>
      <c r="K4044" s="335" t="s">
        <v>5201</v>
      </c>
      <c r="L4044" s="516">
        <v>7.54</v>
      </c>
      <c r="M4044" s="332">
        <f>ROUND(SUMIF(Anlagenbewegungsdaten_AV!B:B,A4044,Anlagenbewegungsdaten_AV!C:C),3)</f>
        <v>0</v>
      </c>
      <c r="N4044" s="330">
        <f>IF(ISBLANK(L4044),ROUND(SUMIF(Anlagenbewegungsdaten_AV!B:B,A4044,Anlagenbewegungsdaten_AV!D:D),2),ROUND(M4044*L4044%,2))</f>
        <v>0</v>
      </c>
      <c r="O4044" s="330">
        <f>ROUND(N4044-SUMIF(Anlagenbewegungsdaten_AV!B:B,A4044,Anlagenbewegungsdaten_AV!D:D),3)</f>
        <v>0</v>
      </c>
    </row>
    <row r="4045" spans="1:15" ht="15" customHeight="1" x14ac:dyDescent="0.25">
      <c r="A4045" s="271" t="s">
        <v>4768</v>
      </c>
      <c r="B4045" s="206" t="s">
        <v>160</v>
      </c>
      <c r="C4045" s="206" t="s">
        <v>4052</v>
      </c>
      <c r="D4045" s="206" t="s">
        <v>163</v>
      </c>
      <c r="E4045" s="206"/>
      <c r="F4045" s="254">
        <v>9.91</v>
      </c>
      <c r="G4045" s="333">
        <f>ROUND(SUMIF(Anlagenbewegungsdaten!B:B,A4045,Anlagenbewegungsdaten!C:C),3)</f>
        <v>0</v>
      </c>
      <c r="H4045" s="334">
        <f>IF(ISBLANK(F4045),ROUND(SUMIF(Anlagenbewegungsdaten!B:B,A4045,Anlagenbewegungsdaten!D:D),2),ROUND(G4045*F4045%,2))</f>
        <v>0</v>
      </c>
      <c r="I4045" s="334">
        <f>ROUND((H4045-SUMIF(Anlagenbewegungsdaten!$B:$B,A4045,Anlagenbewegungsdaten!D:D)),3)</f>
        <v>0</v>
      </c>
      <c r="J4045" s="335" t="s">
        <v>5179</v>
      </c>
      <c r="K4045" s="335" t="s">
        <v>5201</v>
      </c>
      <c r="L4045" s="516">
        <v>7.93</v>
      </c>
      <c r="M4045" s="332">
        <f>ROUND(SUMIF(Anlagenbewegungsdaten_AV!B:B,A4045,Anlagenbewegungsdaten_AV!C:C),3)</f>
        <v>0</v>
      </c>
      <c r="N4045" s="330">
        <f>IF(ISBLANK(L4045),ROUND(SUMIF(Anlagenbewegungsdaten_AV!B:B,A4045,Anlagenbewegungsdaten_AV!D:D),2),ROUND(M4045*L4045%,2))</f>
        <v>0</v>
      </c>
      <c r="O4045" s="330">
        <f>ROUND(N4045-SUMIF(Anlagenbewegungsdaten_AV!B:B,A4045,Anlagenbewegungsdaten_AV!D:D),3)</f>
        <v>0</v>
      </c>
    </row>
    <row r="4046" spans="1:15" ht="15" customHeight="1" x14ac:dyDescent="0.25">
      <c r="A4046" s="271" t="s">
        <v>4769</v>
      </c>
      <c r="B4046" s="206" t="s">
        <v>160</v>
      </c>
      <c r="C4046" s="206" t="s">
        <v>4052</v>
      </c>
      <c r="D4046" s="206" t="s">
        <v>165</v>
      </c>
      <c r="E4046" s="206"/>
      <c r="F4046" s="254">
        <v>4.87</v>
      </c>
      <c r="G4046" s="333">
        <f>ROUND(SUMIF(Anlagenbewegungsdaten!B:B,A4046,Anlagenbewegungsdaten!C:C),3)</f>
        <v>0</v>
      </c>
      <c r="H4046" s="334">
        <f>IF(ISBLANK(F4046),ROUND(SUMIF(Anlagenbewegungsdaten!B:B,A4046,Anlagenbewegungsdaten!D:D),2),ROUND(G4046*F4046%,2))</f>
        <v>0</v>
      </c>
      <c r="I4046" s="334">
        <f>ROUND((H4046-SUMIF(Anlagenbewegungsdaten!$B:$B,A4046,Anlagenbewegungsdaten!D:D)),3)</f>
        <v>0</v>
      </c>
      <c r="J4046" s="335" t="s">
        <v>5179</v>
      </c>
      <c r="K4046" s="335" t="s">
        <v>5201</v>
      </c>
      <c r="L4046" s="516">
        <v>3.9</v>
      </c>
      <c r="M4046" s="332">
        <f>ROUND(SUMIF(Anlagenbewegungsdaten_AV!B:B,A4046,Anlagenbewegungsdaten_AV!C:C),3)</f>
        <v>0</v>
      </c>
      <c r="N4046" s="330">
        <f>IF(ISBLANK(L4046),ROUND(SUMIF(Anlagenbewegungsdaten_AV!B:B,A4046,Anlagenbewegungsdaten_AV!D:D),2),ROUND(M4046*L4046%,2))</f>
        <v>0</v>
      </c>
      <c r="O4046" s="330">
        <f>ROUND(N4046-SUMIF(Anlagenbewegungsdaten_AV!B:B,A4046,Anlagenbewegungsdaten_AV!D:D),3)</f>
        <v>0</v>
      </c>
    </row>
    <row r="4047" spans="1:15" ht="15" customHeight="1" x14ac:dyDescent="0.25">
      <c r="A4047" s="262"/>
      <c r="B4047" s="167"/>
      <c r="C4047" s="167"/>
      <c r="D4047" s="168"/>
      <c r="E4047" s="167"/>
      <c r="F4047" s="251"/>
    </row>
    <row r="4048" spans="1:15" ht="15" customHeight="1" x14ac:dyDescent="0.25">
      <c r="A4048" s="272" t="s">
        <v>5398</v>
      </c>
      <c r="B4048" s="236" t="s">
        <v>160</v>
      </c>
      <c r="C4048" s="236" t="s">
        <v>5247</v>
      </c>
      <c r="D4048" s="236" t="s">
        <v>161</v>
      </c>
      <c r="E4048" s="236"/>
      <c r="F4048" s="252">
        <v>9.2900000000000009</v>
      </c>
      <c r="G4048" s="333">
        <f>ROUND(SUMIF(Anlagenbewegungsdaten!B:B,A4048,Anlagenbewegungsdaten!C:C),3)</f>
        <v>0</v>
      </c>
      <c r="H4048" s="334">
        <f>IF(ISBLANK(F4048),ROUND(SUMIF(Anlagenbewegungsdaten!B:B,A4048,Anlagenbewegungsdaten!D:D),2),ROUND(G4048*F4048%,2))</f>
        <v>0</v>
      </c>
      <c r="I4048" s="334">
        <f>ROUND((H4048-SUMIF(Anlagenbewegungsdaten!$B:$B,A4048,Anlagenbewegungsdaten!D:D)),3)</f>
        <v>0</v>
      </c>
      <c r="J4048" s="335" t="s">
        <v>5179</v>
      </c>
      <c r="K4048" s="335" t="s">
        <v>5201</v>
      </c>
      <c r="L4048" s="516">
        <v>7.43</v>
      </c>
      <c r="M4048" s="332">
        <f>ROUND(SUMIF(Anlagenbewegungsdaten_AV!B:B,A4048,Anlagenbewegungsdaten_AV!C:C),3)</f>
        <v>0</v>
      </c>
      <c r="N4048" s="330">
        <f>IF(ISBLANK(L4048),ROUND(SUMIF(Anlagenbewegungsdaten_AV!B:B,A4048,Anlagenbewegungsdaten_AV!D:D),2),ROUND(M4048*L4048%,2))</f>
        <v>0</v>
      </c>
      <c r="O4048" s="330">
        <f>ROUND(N4048-SUMIF(Anlagenbewegungsdaten_AV!B:B,A4048,Anlagenbewegungsdaten_AV!D:D),3)</f>
        <v>0</v>
      </c>
    </row>
    <row r="4049" spans="1:15" ht="15" customHeight="1" x14ac:dyDescent="0.25">
      <c r="A4049" s="272" t="s">
        <v>5399</v>
      </c>
      <c r="B4049" s="236" t="s">
        <v>160</v>
      </c>
      <c r="C4049" s="236" t="s">
        <v>5247</v>
      </c>
      <c r="D4049" s="236" t="s">
        <v>163</v>
      </c>
      <c r="E4049" s="236"/>
      <c r="F4049" s="252">
        <v>9.7600000000000016</v>
      </c>
      <c r="G4049" s="333">
        <f>ROUND(SUMIF(Anlagenbewegungsdaten!B:B,A4049,Anlagenbewegungsdaten!C:C),3)</f>
        <v>0</v>
      </c>
      <c r="H4049" s="334">
        <f>IF(ISBLANK(F4049),ROUND(SUMIF(Anlagenbewegungsdaten!B:B,A4049,Anlagenbewegungsdaten!D:D),2),ROUND(G4049*F4049%,2))</f>
        <v>0</v>
      </c>
      <c r="I4049" s="334">
        <f>ROUND((H4049-SUMIF(Anlagenbewegungsdaten!$B:$B,A4049,Anlagenbewegungsdaten!D:D)),3)</f>
        <v>0</v>
      </c>
      <c r="J4049" s="335" t="s">
        <v>5179</v>
      </c>
      <c r="K4049" s="335" t="s">
        <v>5201</v>
      </c>
      <c r="L4049" s="516">
        <v>7.81</v>
      </c>
      <c r="M4049" s="332">
        <f>ROUND(SUMIF(Anlagenbewegungsdaten_AV!B:B,A4049,Anlagenbewegungsdaten_AV!C:C),3)</f>
        <v>0</v>
      </c>
      <c r="N4049" s="330">
        <f>IF(ISBLANK(L4049),ROUND(SUMIF(Anlagenbewegungsdaten_AV!B:B,A4049,Anlagenbewegungsdaten_AV!D:D),2),ROUND(M4049*L4049%,2))</f>
        <v>0</v>
      </c>
      <c r="O4049" s="330">
        <f>ROUND(N4049-SUMIF(Anlagenbewegungsdaten_AV!B:B,A4049,Anlagenbewegungsdaten_AV!D:D),3)</f>
        <v>0</v>
      </c>
    </row>
    <row r="4050" spans="1:15" ht="15" customHeight="1" x14ac:dyDescent="0.25">
      <c r="A4050" s="272" t="s">
        <v>5400</v>
      </c>
      <c r="B4050" s="236" t="s">
        <v>160</v>
      </c>
      <c r="C4050" s="236" t="s">
        <v>5247</v>
      </c>
      <c r="D4050" s="236" t="s">
        <v>165</v>
      </c>
      <c r="E4050" s="236"/>
      <c r="F4050" s="252">
        <v>4.8</v>
      </c>
      <c r="G4050" s="333">
        <f>ROUND(SUMIF(Anlagenbewegungsdaten!B:B,A4050,Anlagenbewegungsdaten!C:C),3)</f>
        <v>0</v>
      </c>
      <c r="H4050" s="334">
        <f>IF(ISBLANK(F4050),ROUND(SUMIF(Anlagenbewegungsdaten!B:B,A4050,Anlagenbewegungsdaten!D:D),2),ROUND(G4050*F4050%,2))</f>
        <v>0</v>
      </c>
      <c r="I4050" s="334">
        <f>ROUND((H4050-SUMIF(Anlagenbewegungsdaten!$B:$B,A4050,Anlagenbewegungsdaten!D:D)),3)</f>
        <v>0</v>
      </c>
      <c r="J4050" s="335" t="s">
        <v>5179</v>
      </c>
      <c r="K4050" s="335" t="s">
        <v>5201</v>
      </c>
      <c r="L4050" s="516">
        <v>3.84</v>
      </c>
      <c r="M4050" s="332">
        <f>ROUND(SUMIF(Anlagenbewegungsdaten_AV!B:B,A4050,Anlagenbewegungsdaten_AV!C:C),3)</f>
        <v>0</v>
      </c>
      <c r="N4050" s="330">
        <f>IF(ISBLANK(L4050),ROUND(SUMIF(Anlagenbewegungsdaten_AV!B:B,A4050,Anlagenbewegungsdaten_AV!D:D),2),ROUND(M4050*L4050%,2))</f>
        <v>0</v>
      </c>
      <c r="O4050" s="330">
        <f>ROUND(N4050-SUMIF(Anlagenbewegungsdaten_AV!B:B,A4050,Anlagenbewegungsdaten_AV!D:D),3)</f>
        <v>0</v>
      </c>
    </row>
    <row r="4051" spans="1:15" ht="15" customHeight="1" x14ac:dyDescent="0.25">
      <c r="A4051" s="262"/>
      <c r="B4051" s="167"/>
      <c r="C4051" s="167"/>
      <c r="D4051" s="168"/>
      <c r="E4051" s="167"/>
      <c r="F4051" s="251"/>
    </row>
    <row r="4052" spans="1:15" ht="15" customHeight="1" x14ac:dyDescent="0.25">
      <c r="A4052" s="272" t="s">
        <v>5818</v>
      </c>
      <c r="B4052" s="236" t="s">
        <v>160</v>
      </c>
      <c r="C4052" s="236" t="s">
        <v>5593</v>
      </c>
      <c r="D4052" s="236" t="s">
        <v>161</v>
      </c>
      <c r="E4052" s="236"/>
      <c r="F4052" s="252">
        <v>9.15</v>
      </c>
      <c r="G4052" s="333">
        <f>ROUND(SUMIF(Anlagenbewegungsdaten!B:B,A4052,Anlagenbewegungsdaten!C:C),3)</f>
        <v>0</v>
      </c>
      <c r="H4052" s="334">
        <f>IF(ISBLANK(F4052),ROUND(SUMIF(Anlagenbewegungsdaten!B:B,A4052,Anlagenbewegungsdaten!D:D),2),ROUND(G4052*F4052%,2))</f>
        <v>0</v>
      </c>
      <c r="I4052" s="334">
        <f>ROUND((H4052-SUMIF(Anlagenbewegungsdaten!$B:$B,A4052,Anlagenbewegungsdaten!D:D)),3)</f>
        <v>0</v>
      </c>
      <c r="J4052" s="335" t="s">
        <v>5179</v>
      </c>
      <c r="K4052" s="335" t="s">
        <v>5201</v>
      </c>
      <c r="L4052" s="516">
        <v>7.32</v>
      </c>
      <c r="M4052" s="332">
        <f>ROUND(SUMIF(Anlagenbewegungsdaten_AV!B:B,A4052,Anlagenbewegungsdaten_AV!C:C),3)</f>
        <v>0</v>
      </c>
      <c r="N4052" s="330">
        <f>IF(ISBLANK(L4052),ROUND(SUMIF(Anlagenbewegungsdaten_AV!B:B,A4052,Anlagenbewegungsdaten_AV!D:D),2),ROUND(M4052*L4052%,2))</f>
        <v>0</v>
      </c>
      <c r="O4052" s="330">
        <f>ROUND(N4052-SUMIF(Anlagenbewegungsdaten_AV!B:B,A4052,Anlagenbewegungsdaten_AV!D:D),3)</f>
        <v>0</v>
      </c>
    </row>
    <row r="4053" spans="1:15" ht="15" customHeight="1" x14ac:dyDescent="0.25">
      <c r="A4053" s="272" t="s">
        <v>5819</v>
      </c>
      <c r="B4053" s="236" t="s">
        <v>160</v>
      </c>
      <c r="C4053" s="236" t="s">
        <v>5593</v>
      </c>
      <c r="D4053" s="236" t="s">
        <v>163</v>
      </c>
      <c r="E4053" s="236"/>
      <c r="F4053" s="252">
        <v>9.620000000000001</v>
      </c>
      <c r="G4053" s="333">
        <f>ROUND(SUMIF(Anlagenbewegungsdaten!B:B,A4053,Anlagenbewegungsdaten!C:C),3)</f>
        <v>0</v>
      </c>
      <c r="H4053" s="334">
        <f>IF(ISBLANK(F4053),ROUND(SUMIF(Anlagenbewegungsdaten!B:B,A4053,Anlagenbewegungsdaten!D:D),2),ROUND(G4053*F4053%,2))</f>
        <v>0</v>
      </c>
      <c r="I4053" s="334">
        <f>ROUND((H4053-SUMIF(Anlagenbewegungsdaten!$B:$B,A4053,Anlagenbewegungsdaten!D:D)),3)</f>
        <v>0</v>
      </c>
      <c r="J4053" s="335" t="s">
        <v>5179</v>
      </c>
      <c r="K4053" s="335" t="s">
        <v>5201</v>
      </c>
      <c r="L4053" s="516">
        <v>7.7</v>
      </c>
      <c r="M4053" s="332">
        <f>ROUND(SUMIF(Anlagenbewegungsdaten_AV!B:B,A4053,Anlagenbewegungsdaten_AV!C:C),3)</f>
        <v>0</v>
      </c>
      <c r="N4053" s="330">
        <f>IF(ISBLANK(L4053),ROUND(SUMIF(Anlagenbewegungsdaten_AV!B:B,A4053,Anlagenbewegungsdaten_AV!D:D),2),ROUND(M4053*L4053%,2))</f>
        <v>0</v>
      </c>
      <c r="O4053" s="330">
        <f>ROUND(N4053-SUMIF(Anlagenbewegungsdaten_AV!B:B,A4053,Anlagenbewegungsdaten_AV!D:D),3)</f>
        <v>0</v>
      </c>
    </row>
    <row r="4054" spans="1:15" ht="15" customHeight="1" x14ac:dyDescent="0.25">
      <c r="A4054" s="272" t="s">
        <v>5820</v>
      </c>
      <c r="B4054" s="236" t="s">
        <v>160</v>
      </c>
      <c r="C4054" s="236" t="s">
        <v>5593</v>
      </c>
      <c r="D4054" s="236" t="s">
        <v>165</v>
      </c>
      <c r="E4054" s="236"/>
      <c r="F4054" s="252">
        <v>4.72</v>
      </c>
      <c r="G4054" s="333">
        <f>ROUND(SUMIF(Anlagenbewegungsdaten!B:B,A4054,Anlagenbewegungsdaten!C:C),3)</f>
        <v>0</v>
      </c>
      <c r="H4054" s="334">
        <f>IF(ISBLANK(F4054),ROUND(SUMIF(Anlagenbewegungsdaten!B:B,A4054,Anlagenbewegungsdaten!D:D),2),ROUND(G4054*F4054%,2))</f>
        <v>0</v>
      </c>
      <c r="I4054" s="334">
        <f>ROUND((H4054-SUMIF(Anlagenbewegungsdaten!$B:$B,A4054,Anlagenbewegungsdaten!D:D)),3)</f>
        <v>0</v>
      </c>
      <c r="J4054" s="335" t="s">
        <v>5179</v>
      </c>
      <c r="K4054" s="335" t="s">
        <v>5201</v>
      </c>
      <c r="L4054" s="516">
        <v>3.78</v>
      </c>
      <c r="M4054" s="332">
        <f>ROUND(SUMIF(Anlagenbewegungsdaten_AV!B:B,A4054,Anlagenbewegungsdaten_AV!C:C),3)</f>
        <v>0</v>
      </c>
      <c r="N4054" s="330">
        <f>IF(ISBLANK(L4054),ROUND(SUMIF(Anlagenbewegungsdaten_AV!B:B,A4054,Anlagenbewegungsdaten_AV!D:D),2),ROUND(M4054*L4054%,2))</f>
        <v>0</v>
      </c>
      <c r="O4054" s="330">
        <f>ROUND(N4054-SUMIF(Anlagenbewegungsdaten_AV!B:B,A4054,Anlagenbewegungsdaten_AV!D:D),3)</f>
        <v>0</v>
      </c>
    </row>
    <row r="4055" spans="1:15" ht="15" customHeight="1" x14ac:dyDescent="0.25">
      <c r="A4055" s="172"/>
      <c r="B4055" s="176"/>
      <c r="C4055" s="171"/>
      <c r="D4055" s="176"/>
      <c r="E4055" s="171"/>
      <c r="F4055" s="301"/>
    </row>
    <row r="4056" spans="1:15" ht="23.25" customHeight="1" x14ac:dyDescent="0.35">
      <c r="A4056" s="185" t="s">
        <v>6371</v>
      </c>
      <c r="B4056" s="180"/>
      <c r="C4056" s="180"/>
      <c r="D4056" s="180"/>
      <c r="E4056" s="180"/>
      <c r="F4056" s="187"/>
    </row>
    <row r="4057" spans="1:15" ht="15" customHeight="1" x14ac:dyDescent="0.25">
      <c r="A4057" s="139" t="s">
        <v>1089</v>
      </c>
      <c r="B4057" s="139" t="s">
        <v>2110</v>
      </c>
      <c r="C4057" s="139" t="s">
        <v>4043</v>
      </c>
      <c r="D4057" s="139" t="s">
        <v>168</v>
      </c>
      <c r="E4057" s="139"/>
      <c r="F4057" s="139">
        <v>15</v>
      </c>
      <c r="G4057" s="333">
        <f>ROUND(SUMIF(Anlagenbewegungsdaten!B:B,A4057,Anlagenbewegungsdaten!C:C),3)</f>
        <v>0</v>
      </c>
      <c r="H4057" s="334">
        <f>IF(ISBLANK(F4057),ROUND(SUMIF(Anlagenbewegungsdaten!B:B,A4057,Anlagenbewegungsdaten!D:D),2),ROUND(G4057*F4057%,2))</f>
        <v>0</v>
      </c>
      <c r="I4057" s="334">
        <f>ROUND((H4057-SUMIF(Anlagenbewegungsdaten!$B:$B,A4057,Anlagenbewegungsdaten!D:D)),3)</f>
        <v>0</v>
      </c>
      <c r="L4057" s="516">
        <v>12</v>
      </c>
      <c r="M4057" s="332">
        <f>ROUND(SUMIF(Anlagenbewegungsdaten_AV!B:B,A4057,Anlagenbewegungsdaten_AV!C:C),3)</f>
        <v>0</v>
      </c>
      <c r="N4057" s="330">
        <f>IF(ISBLANK(L4057),ROUND(SUMIF(Anlagenbewegungsdaten_AV!B:B,A4057,Anlagenbewegungsdaten_AV!D:D),2),ROUND(M4057*L4057%,2))</f>
        <v>0</v>
      </c>
      <c r="O4057" s="330">
        <f>ROUND(N4057-SUMIF(Anlagenbewegungsdaten_AV!B:B,A4057,Anlagenbewegungsdaten_AV!D:D),3)</f>
        <v>0</v>
      </c>
    </row>
    <row r="4058" spans="1:15" ht="15" customHeight="1" x14ac:dyDescent="0.25">
      <c r="A4058" s="139" t="s">
        <v>1090</v>
      </c>
      <c r="B4058" s="139" t="s">
        <v>2110</v>
      </c>
      <c r="C4058" s="139" t="s">
        <v>4043</v>
      </c>
      <c r="D4058" s="139" t="s">
        <v>170</v>
      </c>
      <c r="E4058" s="139"/>
      <c r="F4058" s="139">
        <v>3.5</v>
      </c>
      <c r="G4058" s="333">
        <f>ROUND(SUMIF(Anlagenbewegungsdaten!B:B,A4058,Anlagenbewegungsdaten!C:C),3)</f>
        <v>0</v>
      </c>
      <c r="H4058" s="334">
        <f>IF(ISBLANK(F4058),ROUND(SUMIF(Anlagenbewegungsdaten!B:B,A4058,Anlagenbewegungsdaten!D:D),2),ROUND(G4058*F4058%,2))</f>
        <v>0</v>
      </c>
      <c r="I4058" s="334">
        <f>ROUND((H4058-SUMIF(Anlagenbewegungsdaten!$B:$B,A4058,Anlagenbewegungsdaten!D:D)),3)</f>
        <v>0</v>
      </c>
      <c r="L4058" s="516">
        <v>2.8</v>
      </c>
      <c r="M4058" s="332">
        <f>ROUND(SUMIF(Anlagenbewegungsdaten_AV!B:B,A4058,Anlagenbewegungsdaten_AV!C:C),3)</f>
        <v>0</v>
      </c>
      <c r="N4058" s="330">
        <f>IF(ISBLANK(L4058),ROUND(SUMIF(Anlagenbewegungsdaten_AV!B:B,A4058,Anlagenbewegungsdaten_AV!D:D),2),ROUND(M4058*L4058%,2))</f>
        <v>0</v>
      </c>
      <c r="O4058" s="330">
        <f>ROUND(N4058-SUMIF(Anlagenbewegungsdaten_AV!B:B,A4058,Anlagenbewegungsdaten_AV!D:D),3)</f>
        <v>0</v>
      </c>
    </row>
    <row r="4059" spans="1:15" ht="15" customHeight="1" x14ac:dyDescent="0.25">
      <c r="A4059" s="139"/>
      <c r="B4059" s="139"/>
      <c r="C4059" s="139"/>
      <c r="D4059" s="139"/>
      <c r="E4059" s="139"/>
      <c r="F4059" s="139"/>
    </row>
    <row r="4060" spans="1:15" ht="15" customHeight="1" x14ac:dyDescent="0.25">
      <c r="A4060" s="139" t="s">
        <v>1093</v>
      </c>
      <c r="B4060" s="139" t="s">
        <v>2110</v>
      </c>
      <c r="C4060" s="139" t="s">
        <v>4044</v>
      </c>
      <c r="D4060" s="139" t="s">
        <v>168</v>
      </c>
      <c r="E4060" s="139"/>
      <c r="F4060" s="139">
        <v>15</v>
      </c>
      <c r="G4060" s="333">
        <f>ROUND(SUMIF(Anlagenbewegungsdaten!B:B,A4060,Anlagenbewegungsdaten!C:C),3)</f>
        <v>0</v>
      </c>
      <c r="H4060" s="334">
        <f>IF(ISBLANK(F4060),ROUND(SUMIF(Anlagenbewegungsdaten!B:B,A4060,Anlagenbewegungsdaten!D:D),2),ROUND(G4060*F4060%,2))</f>
        <v>0</v>
      </c>
      <c r="I4060" s="334">
        <f>ROUND((H4060-SUMIF(Anlagenbewegungsdaten!$B:$B,A4060,Anlagenbewegungsdaten!D:D)),3)</f>
        <v>0</v>
      </c>
      <c r="L4060" s="516">
        <v>12</v>
      </c>
      <c r="M4060" s="332">
        <f>ROUND(SUMIF(Anlagenbewegungsdaten_AV!B:B,A4060,Anlagenbewegungsdaten_AV!C:C),3)</f>
        <v>0</v>
      </c>
      <c r="N4060" s="330">
        <f>IF(ISBLANK(L4060),ROUND(SUMIF(Anlagenbewegungsdaten_AV!B:B,A4060,Anlagenbewegungsdaten_AV!D:D),2),ROUND(M4060*L4060%,2))</f>
        <v>0</v>
      </c>
      <c r="O4060" s="330">
        <f>ROUND(N4060-SUMIF(Anlagenbewegungsdaten_AV!B:B,A4060,Anlagenbewegungsdaten_AV!D:D),3)</f>
        <v>0</v>
      </c>
    </row>
    <row r="4061" spans="1:15" ht="15" customHeight="1" x14ac:dyDescent="0.25">
      <c r="A4061" s="139" t="s">
        <v>1094</v>
      </c>
      <c r="B4061" s="139" t="s">
        <v>2110</v>
      </c>
      <c r="C4061" s="139" t="s">
        <v>4044</v>
      </c>
      <c r="D4061" s="139" t="s">
        <v>170</v>
      </c>
      <c r="E4061" s="139"/>
      <c r="F4061" s="139">
        <v>3.5</v>
      </c>
      <c r="G4061" s="333">
        <f>ROUND(SUMIF(Anlagenbewegungsdaten!B:B,A4061,Anlagenbewegungsdaten!C:C),3)</f>
        <v>0</v>
      </c>
      <c r="H4061" s="334">
        <f>IF(ISBLANK(F4061),ROUND(SUMIF(Anlagenbewegungsdaten!B:B,A4061,Anlagenbewegungsdaten!D:D),2),ROUND(G4061*F4061%,2))</f>
        <v>0</v>
      </c>
      <c r="I4061" s="334">
        <f>ROUND((H4061-SUMIF(Anlagenbewegungsdaten!$B:$B,A4061,Anlagenbewegungsdaten!D:D)),3)</f>
        <v>0</v>
      </c>
      <c r="L4061" s="516">
        <v>2.8</v>
      </c>
      <c r="M4061" s="332">
        <f>ROUND(SUMIF(Anlagenbewegungsdaten_AV!B:B,A4061,Anlagenbewegungsdaten_AV!C:C),3)</f>
        <v>0</v>
      </c>
      <c r="N4061" s="330">
        <f>IF(ISBLANK(L4061),ROUND(SUMIF(Anlagenbewegungsdaten_AV!B:B,A4061,Anlagenbewegungsdaten_AV!D:D),2),ROUND(M4061*L4061%,2))</f>
        <v>0</v>
      </c>
      <c r="O4061" s="330">
        <f>ROUND(N4061-SUMIF(Anlagenbewegungsdaten_AV!B:B,A4061,Anlagenbewegungsdaten_AV!D:D),3)</f>
        <v>0</v>
      </c>
    </row>
    <row r="4062" spans="1:15" ht="15" customHeight="1" x14ac:dyDescent="0.25">
      <c r="A4062" s="139"/>
      <c r="B4062" s="139"/>
      <c r="C4062" s="139"/>
      <c r="D4062" s="139"/>
      <c r="E4062" s="139"/>
      <c r="F4062" s="139"/>
    </row>
    <row r="4063" spans="1:15" ht="15" customHeight="1" x14ac:dyDescent="0.25">
      <c r="A4063" s="139" t="s">
        <v>1097</v>
      </c>
      <c r="B4063" s="139" t="s">
        <v>2110</v>
      </c>
      <c r="C4063" s="139" t="s">
        <v>4045</v>
      </c>
      <c r="D4063" s="139" t="s">
        <v>168</v>
      </c>
      <c r="E4063" s="139"/>
      <c r="F4063" s="139">
        <v>15</v>
      </c>
      <c r="G4063" s="333">
        <f>ROUND(SUMIF(Anlagenbewegungsdaten!B:B,A4063,Anlagenbewegungsdaten!C:C),3)</f>
        <v>0</v>
      </c>
      <c r="H4063" s="334">
        <f>IF(ISBLANK(F4063),ROUND(SUMIF(Anlagenbewegungsdaten!B:B,A4063,Anlagenbewegungsdaten!D:D),2),ROUND(G4063*F4063%,2))</f>
        <v>0</v>
      </c>
      <c r="I4063" s="334">
        <f>ROUND((H4063-SUMIF(Anlagenbewegungsdaten!$B:$B,A4063,Anlagenbewegungsdaten!D:D)),3)</f>
        <v>0</v>
      </c>
      <c r="L4063" s="516">
        <v>12</v>
      </c>
      <c r="M4063" s="332">
        <f>ROUND(SUMIF(Anlagenbewegungsdaten_AV!B:B,A4063,Anlagenbewegungsdaten_AV!C:C),3)</f>
        <v>0</v>
      </c>
      <c r="N4063" s="330">
        <f>IF(ISBLANK(L4063),ROUND(SUMIF(Anlagenbewegungsdaten_AV!B:B,A4063,Anlagenbewegungsdaten_AV!D:D),2),ROUND(M4063*L4063%,2))</f>
        <v>0</v>
      </c>
      <c r="O4063" s="330">
        <f>ROUND(N4063-SUMIF(Anlagenbewegungsdaten_AV!B:B,A4063,Anlagenbewegungsdaten_AV!D:D),3)</f>
        <v>0</v>
      </c>
    </row>
    <row r="4064" spans="1:15" ht="15" customHeight="1" x14ac:dyDescent="0.25">
      <c r="A4064" s="139" t="s">
        <v>1098</v>
      </c>
      <c r="B4064" s="139" t="s">
        <v>2110</v>
      </c>
      <c r="C4064" s="139" t="s">
        <v>4045</v>
      </c>
      <c r="D4064" s="139" t="s">
        <v>170</v>
      </c>
      <c r="E4064" s="139"/>
      <c r="F4064" s="139">
        <v>3.5</v>
      </c>
      <c r="G4064" s="333">
        <f>ROUND(SUMIF(Anlagenbewegungsdaten!B:B,A4064,Anlagenbewegungsdaten!C:C),3)</f>
        <v>0</v>
      </c>
      <c r="H4064" s="334">
        <f>IF(ISBLANK(F4064),ROUND(SUMIF(Anlagenbewegungsdaten!B:B,A4064,Anlagenbewegungsdaten!D:D),2),ROUND(G4064*F4064%,2))</f>
        <v>0</v>
      </c>
      <c r="I4064" s="334">
        <f>ROUND((H4064-SUMIF(Anlagenbewegungsdaten!$B:$B,A4064,Anlagenbewegungsdaten!D:D)),3)</f>
        <v>0</v>
      </c>
      <c r="L4064" s="516">
        <v>2.8</v>
      </c>
      <c r="M4064" s="332">
        <f>ROUND(SUMIF(Anlagenbewegungsdaten_AV!B:B,A4064,Anlagenbewegungsdaten_AV!C:C),3)</f>
        <v>0</v>
      </c>
      <c r="N4064" s="330">
        <f>IF(ISBLANK(L4064),ROUND(SUMIF(Anlagenbewegungsdaten_AV!B:B,A4064,Anlagenbewegungsdaten_AV!D:D),2),ROUND(M4064*L4064%,2))</f>
        <v>0</v>
      </c>
      <c r="O4064" s="330">
        <f>ROUND(N4064-SUMIF(Anlagenbewegungsdaten_AV!B:B,A4064,Anlagenbewegungsdaten_AV!D:D),3)</f>
        <v>0</v>
      </c>
    </row>
    <row r="4065" spans="1:15" ht="15" customHeight="1" x14ac:dyDescent="0.25">
      <c r="A4065" s="139"/>
      <c r="B4065" s="139"/>
      <c r="C4065" s="139"/>
      <c r="D4065" s="139"/>
      <c r="E4065" s="139"/>
      <c r="F4065" s="139"/>
    </row>
    <row r="4066" spans="1:15" ht="15" customHeight="1" x14ac:dyDescent="0.25">
      <c r="A4066" s="139" t="s">
        <v>1101</v>
      </c>
      <c r="B4066" s="139" t="s">
        <v>2110</v>
      </c>
      <c r="C4066" s="139" t="s">
        <v>4046</v>
      </c>
      <c r="D4066" s="139" t="s">
        <v>168</v>
      </c>
      <c r="E4066" s="139"/>
      <c r="F4066" s="139">
        <v>15</v>
      </c>
      <c r="G4066" s="333">
        <f>ROUND(SUMIF(Anlagenbewegungsdaten!B:B,A4066,Anlagenbewegungsdaten!C:C),3)</f>
        <v>0</v>
      </c>
      <c r="H4066" s="334">
        <f>IF(ISBLANK(F4066),ROUND(SUMIF(Anlagenbewegungsdaten!B:B,A4066,Anlagenbewegungsdaten!D:D),2),ROUND(G4066*F4066%,2))</f>
        <v>0</v>
      </c>
      <c r="I4066" s="334">
        <f>ROUND((H4066-SUMIF(Anlagenbewegungsdaten!$B:$B,A4066,Anlagenbewegungsdaten!D:D)),3)</f>
        <v>0</v>
      </c>
      <c r="L4066" s="516">
        <v>12</v>
      </c>
      <c r="M4066" s="332">
        <f>ROUND(SUMIF(Anlagenbewegungsdaten_AV!B:B,A4066,Anlagenbewegungsdaten_AV!C:C),3)</f>
        <v>0</v>
      </c>
      <c r="N4066" s="330">
        <f>IF(ISBLANK(L4066),ROUND(SUMIF(Anlagenbewegungsdaten_AV!B:B,A4066,Anlagenbewegungsdaten_AV!D:D),2),ROUND(M4066*L4066%,2))</f>
        <v>0</v>
      </c>
      <c r="O4066" s="330">
        <f>ROUND(N4066-SUMIF(Anlagenbewegungsdaten_AV!B:B,A4066,Anlagenbewegungsdaten_AV!D:D),3)</f>
        <v>0</v>
      </c>
    </row>
    <row r="4067" spans="1:15" ht="15" customHeight="1" x14ac:dyDescent="0.25">
      <c r="A4067" s="139" t="s">
        <v>1187</v>
      </c>
      <c r="B4067" s="139" t="s">
        <v>2110</v>
      </c>
      <c r="C4067" s="139" t="s">
        <v>4046</v>
      </c>
      <c r="D4067" s="139" t="s">
        <v>170</v>
      </c>
      <c r="E4067" s="139"/>
      <c r="F4067" s="139">
        <v>3.5</v>
      </c>
      <c r="G4067" s="333">
        <f>ROUND(SUMIF(Anlagenbewegungsdaten!B:B,A4067,Anlagenbewegungsdaten!C:C),3)</f>
        <v>0</v>
      </c>
      <c r="H4067" s="334">
        <f>IF(ISBLANK(F4067),ROUND(SUMIF(Anlagenbewegungsdaten!B:B,A4067,Anlagenbewegungsdaten!D:D),2),ROUND(G4067*F4067%,2))</f>
        <v>0</v>
      </c>
      <c r="I4067" s="334">
        <f>ROUND((H4067-SUMIF(Anlagenbewegungsdaten!$B:$B,A4067,Anlagenbewegungsdaten!D:D)),3)</f>
        <v>0</v>
      </c>
      <c r="L4067" s="516">
        <v>2.8</v>
      </c>
      <c r="M4067" s="332">
        <f>ROUND(SUMIF(Anlagenbewegungsdaten_AV!B:B,A4067,Anlagenbewegungsdaten_AV!C:C),3)</f>
        <v>0</v>
      </c>
      <c r="N4067" s="330">
        <f>IF(ISBLANK(L4067),ROUND(SUMIF(Anlagenbewegungsdaten_AV!B:B,A4067,Anlagenbewegungsdaten_AV!D:D),2),ROUND(M4067*L4067%,2))</f>
        <v>0</v>
      </c>
      <c r="O4067" s="330">
        <f>ROUND(N4067-SUMIF(Anlagenbewegungsdaten_AV!B:B,A4067,Anlagenbewegungsdaten_AV!D:D),3)</f>
        <v>0</v>
      </c>
    </row>
    <row r="4068" spans="1:15" ht="15" customHeight="1" x14ac:dyDescent="0.25">
      <c r="A4068" s="139"/>
      <c r="B4068" s="139"/>
      <c r="C4068" s="139"/>
      <c r="D4068" s="139"/>
      <c r="E4068" s="139"/>
      <c r="F4068" s="139"/>
    </row>
    <row r="4069" spans="1:15" ht="15" customHeight="1" x14ac:dyDescent="0.25">
      <c r="A4069" s="139" t="s">
        <v>1104</v>
      </c>
      <c r="B4069" s="139" t="s">
        <v>2110</v>
      </c>
      <c r="C4069" s="139" t="s">
        <v>4047</v>
      </c>
      <c r="D4069" s="139" t="s">
        <v>168</v>
      </c>
      <c r="E4069" s="139"/>
      <c r="F4069" s="139">
        <v>15</v>
      </c>
      <c r="G4069" s="333">
        <f>ROUND(SUMIF(Anlagenbewegungsdaten!B:B,A4069,Anlagenbewegungsdaten!C:C),3)</f>
        <v>0</v>
      </c>
      <c r="H4069" s="334">
        <f>IF(ISBLANK(F4069),ROUND(SUMIF(Anlagenbewegungsdaten!B:B,A4069,Anlagenbewegungsdaten!D:D),2),ROUND(G4069*F4069%,2))</f>
        <v>0</v>
      </c>
      <c r="I4069" s="334">
        <f>ROUND((H4069-SUMIF(Anlagenbewegungsdaten!$B:$B,A4069,Anlagenbewegungsdaten!D:D)),3)</f>
        <v>0</v>
      </c>
      <c r="L4069" s="516">
        <v>12</v>
      </c>
      <c r="M4069" s="332">
        <f>ROUND(SUMIF(Anlagenbewegungsdaten_AV!B:B,A4069,Anlagenbewegungsdaten_AV!C:C),3)</f>
        <v>0</v>
      </c>
      <c r="N4069" s="330">
        <f>IF(ISBLANK(L4069),ROUND(SUMIF(Anlagenbewegungsdaten_AV!B:B,A4069,Anlagenbewegungsdaten_AV!D:D),2),ROUND(M4069*L4069%,2))</f>
        <v>0</v>
      </c>
      <c r="O4069" s="330">
        <f>ROUND(N4069-SUMIF(Anlagenbewegungsdaten_AV!B:B,A4069,Anlagenbewegungsdaten_AV!D:D),3)</f>
        <v>0</v>
      </c>
    </row>
    <row r="4070" spans="1:15" ht="15" customHeight="1" x14ac:dyDescent="0.25">
      <c r="A4070" s="139" t="s">
        <v>1188</v>
      </c>
      <c r="B4070" s="139" t="s">
        <v>2110</v>
      </c>
      <c r="C4070" s="139" t="s">
        <v>4047</v>
      </c>
      <c r="D4070" s="139" t="s">
        <v>170</v>
      </c>
      <c r="E4070" s="139"/>
      <c r="F4070" s="139">
        <v>3.5</v>
      </c>
      <c r="G4070" s="333">
        <f>ROUND(SUMIF(Anlagenbewegungsdaten!B:B,A4070,Anlagenbewegungsdaten!C:C),3)</f>
        <v>0</v>
      </c>
      <c r="H4070" s="334">
        <f>IF(ISBLANK(F4070),ROUND(SUMIF(Anlagenbewegungsdaten!B:B,A4070,Anlagenbewegungsdaten!D:D),2),ROUND(G4070*F4070%,2))</f>
        <v>0</v>
      </c>
      <c r="I4070" s="334">
        <f>ROUND((H4070-SUMIF(Anlagenbewegungsdaten!$B:$B,A4070,Anlagenbewegungsdaten!D:D)),3)</f>
        <v>0</v>
      </c>
      <c r="L4070" s="516">
        <v>2.8</v>
      </c>
      <c r="M4070" s="332">
        <f>ROUND(SUMIF(Anlagenbewegungsdaten_AV!B:B,A4070,Anlagenbewegungsdaten_AV!C:C),3)</f>
        <v>0</v>
      </c>
      <c r="N4070" s="330">
        <f>IF(ISBLANK(L4070),ROUND(SUMIF(Anlagenbewegungsdaten_AV!B:B,A4070,Anlagenbewegungsdaten_AV!D:D),2),ROUND(M4070*L4070%,2))</f>
        <v>0</v>
      </c>
      <c r="O4070" s="330">
        <f>ROUND(N4070-SUMIF(Anlagenbewegungsdaten_AV!B:B,A4070,Anlagenbewegungsdaten_AV!D:D),3)</f>
        <v>0</v>
      </c>
    </row>
    <row r="4071" spans="1:15" ht="15" customHeight="1" x14ac:dyDescent="0.25">
      <c r="A4071" s="139"/>
      <c r="B4071" s="139"/>
      <c r="C4071" s="139"/>
      <c r="D4071" s="139"/>
      <c r="E4071" s="139"/>
      <c r="F4071" s="139"/>
    </row>
    <row r="4072" spans="1:15" ht="15" customHeight="1" x14ac:dyDescent="0.25">
      <c r="A4072" s="139" t="s">
        <v>166</v>
      </c>
      <c r="B4072" s="139" t="s">
        <v>167</v>
      </c>
      <c r="C4072" s="139" t="s">
        <v>4048</v>
      </c>
      <c r="D4072" s="139" t="s">
        <v>168</v>
      </c>
      <c r="E4072" s="139"/>
      <c r="F4072" s="139">
        <v>15</v>
      </c>
      <c r="G4072" s="333">
        <f>ROUND(SUMIF(Anlagenbewegungsdaten!B:B,A4072,Anlagenbewegungsdaten!C:C),3)</f>
        <v>0</v>
      </c>
      <c r="H4072" s="334">
        <f>IF(ISBLANK(F4072),ROUND(SUMIF(Anlagenbewegungsdaten!B:B,A4072,Anlagenbewegungsdaten!D:D),2),ROUND(G4072*F4072%,2))</f>
        <v>0</v>
      </c>
      <c r="I4072" s="334">
        <f>ROUND((H4072-SUMIF(Anlagenbewegungsdaten!$B:$B,A4072,Anlagenbewegungsdaten!D:D)),3)</f>
        <v>0</v>
      </c>
      <c r="L4072" s="516">
        <v>12</v>
      </c>
      <c r="M4072" s="332">
        <f>ROUND(SUMIF(Anlagenbewegungsdaten_AV!B:B,A4072,Anlagenbewegungsdaten_AV!C:C),3)</f>
        <v>0</v>
      </c>
      <c r="N4072" s="330">
        <f>IF(ISBLANK(L4072),ROUND(SUMIF(Anlagenbewegungsdaten_AV!B:B,A4072,Anlagenbewegungsdaten_AV!D:D),2),ROUND(M4072*L4072%,2))</f>
        <v>0</v>
      </c>
      <c r="O4072" s="330">
        <f>ROUND(N4072-SUMIF(Anlagenbewegungsdaten_AV!B:B,A4072,Anlagenbewegungsdaten_AV!D:D),3)</f>
        <v>0</v>
      </c>
    </row>
    <row r="4073" spans="1:15" ht="15" customHeight="1" x14ac:dyDescent="0.25">
      <c r="A4073" s="139" t="s">
        <v>169</v>
      </c>
      <c r="B4073" s="139" t="s">
        <v>167</v>
      </c>
      <c r="C4073" s="139" t="s">
        <v>4048</v>
      </c>
      <c r="D4073" s="139" t="s">
        <v>170</v>
      </c>
      <c r="E4073" s="139"/>
      <c r="F4073" s="139">
        <v>3.5</v>
      </c>
      <c r="G4073" s="333">
        <f>ROUND(SUMIF(Anlagenbewegungsdaten!B:B,A4073,Anlagenbewegungsdaten!C:C),3)</f>
        <v>0</v>
      </c>
      <c r="H4073" s="334">
        <f>IF(ISBLANK(F4073),ROUND(SUMIF(Anlagenbewegungsdaten!B:B,A4073,Anlagenbewegungsdaten!D:D),2),ROUND(G4073*F4073%,2))</f>
        <v>0</v>
      </c>
      <c r="I4073" s="334">
        <f>ROUND((H4073-SUMIF(Anlagenbewegungsdaten!$B:$B,A4073,Anlagenbewegungsdaten!D:D)),3)</f>
        <v>0</v>
      </c>
      <c r="L4073" s="516">
        <v>2.8</v>
      </c>
      <c r="M4073" s="332">
        <f>ROUND(SUMIF(Anlagenbewegungsdaten_AV!B:B,A4073,Anlagenbewegungsdaten_AV!C:C),3)</f>
        <v>0</v>
      </c>
      <c r="N4073" s="330">
        <f>IF(ISBLANK(L4073),ROUND(SUMIF(Anlagenbewegungsdaten_AV!B:B,A4073,Anlagenbewegungsdaten_AV!D:D),2),ROUND(M4073*L4073%,2))</f>
        <v>0</v>
      </c>
      <c r="O4073" s="330">
        <f>ROUND(N4073-SUMIF(Anlagenbewegungsdaten_AV!B:B,A4073,Anlagenbewegungsdaten_AV!D:D),3)</f>
        <v>0</v>
      </c>
    </row>
    <row r="4074" spans="1:15" ht="15" customHeight="1" x14ac:dyDescent="0.25">
      <c r="A4074" s="139"/>
      <c r="B4074" s="139"/>
      <c r="C4074" s="139"/>
      <c r="D4074" s="139"/>
      <c r="E4074" s="139"/>
      <c r="F4074" s="139"/>
    </row>
    <row r="4075" spans="1:15" ht="15" customHeight="1" x14ac:dyDescent="0.25">
      <c r="A4075" s="139" t="s">
        <v>3261</v>
      </c>
      <c r="B4075" s="139" t="s">
        <v>167</v>
      </c>
      <c r="C4075" s="139" t="s">
        <v>4049</v>
      </c>
      <c r="D4075" s="139" t="s">
        <v>168</v>
      </c>
      <c r="E4075" s="139"/>
      <c r="F4075" s="139">
        <v>15</v>
      </c>
      <c r="G4075" s="333">
        <f>ROUND(SUMIF(Anlagenbewegungsdaten!B:B,A4075,Anlagenbewegungsdaten!C:C),3)</f>
        <v>0</v>
      </c>
      <c r="H4075" s="334">
        <f>IF(ISBLANK(F4075),ROUND(SUMIF(Anlagenbewegungsdaten!B:B,A4075,Anlagenbewegungsdaten!D:D),2),ROUND(G4075*F4075%,2))</f>
        <v>0</v>
      </c>
      <c r="I4075" s="334">
        <f>ROUND((H4075-SUMIF(Anlagenbewegungsdaten!$B:$B,A4075,Anlagenbewegungsdaten!D:D)),3)</f>
        <v>0</v>
      </c>
      <c r="L4075" s="516">
        <v>12</v>
      </c>
      <c r="M4075" s="332">
        <f>ROUND(SUMIF(Anlagenbewegungsdaten_AV!B:B,A4075,Anlagenbewegungsdaten_AV!C:C),3)</f>
        <v>0</v>
      </c>
      <c r="N4075" s="330">
        <f>IF(ISBLANK(L4075),ROUND(SUMIF(Anlagenbewegungsdaten_AV!B:B,A4075,Anlagenbewegungsdaten_AV!D:D),2),ROUND(M4075*L4075%,2))</f>
        <v>0</v>
      </c>
      <c r="O4075" s="330">
        <f>ROUND(N4075-SUMIF(Anlagenbewegungsdaten_AV!B:B,A4075,Anlagenbewegungsdaten_AV!D:D),3)</f>
        <v>0</v>
      </c>
    </row>
    <row r="4076" spans="1:15" ht="15" customHeight="1" x14ac:dyDescent="0.25">
      <c r="A4076" s="139" t="s">
        <v>3262</v>
      </c>
      <c r="B4076" s="139" t="s">
        <v>167</v>
      </c>
      <c r="C4076" s="139" t="s">
        <v>4049</v>
      </c>
      <c r="D4076" s="139" t="s">
        <v>170</v>
      </c>
      <c r="E4076" s="139"/>
      <c r="F4076" s="139">
        <v>3.5</v>
      </c>
      <c r="G4076" s="333">
        <f>ROUND(SUMIF(Anlagenbewegungsdaten!B:B,A4076,Anlagenbewegungsdaten!C:C),3)</f>
        <v>0</v>
      </c>
      <c r="H4076" s="334">
        <f>IF(ISBLANK(F4076),ROUND(SUMIF(Anlagenbewegungsdaten!B:B,A4076,Anlagenbewegungsdaten!D:D),2),ROUND(G4076*F4076%,2))</f>
        <v>0</v>
      </c>
      <c r="I4076" s="334">
        <f>ROUND((H4076-SUMIF(Anlagenbewegungsdaten!$B:$B,A4076,Anlagenbewegungsdaten!D:D)),3)</f>
        <v>0</v>
      </c>
      <c r="L4076" s="516">
        <v>2.8</v>
      </c>
      <c r="M4076" s="332">
        <f>ROUND(SUMIF(Anlagenbewegungsdaten_AV!B:B,A4076,Anlagenbewegungsdaten_AV!C:C),3)</f>
        <v>0</v>
      </c>
      <c r="N4076" s="330">
        <f>IF(ISBLANK(L4076),ROUND(SUMIF(Anlagenbewegungsdaten_AV!B:B,A4076,Anlagenbewegungsdaten_AV!D:D),2),ROUND(M4076*L4076%,2))</f>
        <v>0</v>
      </c>
      <c r="O4076" s="330">
        <f>ROUND(N4076-SUMIF(Anlagenbewegungsdaten_AV!B:B,A4076,Anlagenbewegungsdaten_AV!D:D),3)</f>
        <v>0</v>
      </c>
    </row>
    <row r="4077" spans="1:15" ht="15" customHeight="1" x14ac:dyDescent="0.25">
      <c r="A4077" s="139"/>
      <c r="B4077" s="139"/>
      <c r="C4077" s="139"/>
      <c r="D4077" s="139"/>
      <c r="E4077" s="139"/>
      <c r="F4077" s="139"/>
    </row>
    <row r="4078" spans="1:15" ht="15" customHeight="1" x14ac:dyDescent="0.25">
      <c r="A4078" s="139" t="s">
        <v>4005</v>
      </c>
      <c r="B4078" s="139" t="s">
        <v>167</v>
      </c>
      <c r="C4078" s="139" t="s">
        <v>4050</v>
      </c>
      <c r="D4078" s="139" t="s">
        <v>168</v>
      </c>
      <c r="E4078" s="139"/>
      <c r="F4078" s="139">
        <v>15</v>
      </c>
      <c r="G4078" s="333">
        <f>ROUND(SUMIF(Anlagenbewegungsdaten!B:B,A4078,Anlagenbewegungsdaten!C:C),3)</f>
        <v>0</v>
      </c>
      <c r="H4078" s="334">
        <f>IF(ISBLANK(F4078),ROUND(SUMIF(Anlagenbewegungsdaten!B:B,A4078,Anlagenbewegungsdaten!D:D),2),ROUND(G4078*F4078%,2))</f>
        <v>0</v>
      </c>
      <c r="I4078" s="334">
        <f>ROUND((H4078-SUMIF(Anlagenbewegungsdaten!$B:$B,A4078,Anlagenbewegungsdaten!D:D)),3)</f>
        <v>0</v>
      </c>
      <c r="L4078" s="516">
        <v>12</v>
      </c>
      <c r="M4078" s="332">
        <f>ROUND(SUMIF(Anlagenbewegungsdaten_AV!B:B,A4078,Anlagenbewegungsdaten_AV!C:C),3)</f>
        <v>0</v>
      </c>
      <c r="N4078" s="330">
        <f>IF(ISBLANK(L4078),ROUND(SUMIF(Anlagenbewegungsdaten_AV!B:B,A4078,Anlagenbewegungsdaten_AV!D:D),2),ROUND(M4078*L4078%,2))</f>
        <v>0</v>
      </c>
      <c r="O4078" s="330">
        <f>ROUND(N4078-SUMIF(Anlagenbewegungsdaten_AV!B:B,A4078,Anlagenbewegungsdaten_AV!D:D),3)</f>
        <v>0</v>
      </c>
    </row>
    <row r="4079" spans="1:15" ht="15" customHeight="1" x14ac:dyDescent="0.25">
      <c r="A4079" s="139" t="s">
        <v>4006</v>
      </c>
      <c r="B4079" s="139" t="s">
        <v>167</v>
      </c>
      <c r="C4079" s="139" t="s">
        <v>4050</v>
      </c>
      <c r="D4079" s="139" t="s">
        <v>170</v>
      </c>
      <c r="E4079" s="139"/>
      <c r="F4079" s="139">
        <v>3.5</v>
      </c>
      <c r="G4079" s="333">
        <f>ROUND(SUMIF(Anlagenbewegungsdaten!B:B,A4079,Anlagenbewegungsdaten!C:C),3)</f>
        <v>0</v>
      </c>
      <c r="H4079" s="334">
        <f>IF(ISBLANK(F4079),ROUND(SUMIF(Anlagenbewegungsdaten!B:B,A4079,Anlagenbewegungsdaten!D:D),2),ROUND(G4079*F4079%,2))</f>
        <v>0</v>
      </c>
      <c r="I4079" s="334">
        <f>ROUND((H4079-SUMIF(Anlagenbewegungsdaten!$B:$B,A4079,Anlagenbewegungsdaten!D:D)),3)</f>
        <v>0</v>
      </c>
      <c r="L4079" s="516">
        <v>2.8</v>
      </c>
      <c r="M4079" s="332">
        <f>ROUND(SUMIF(Anlagenbewegungsdaten_AV!B:B,A4079,Anlagenbewegungsdaten_AV!C:C),3)</f>
        <v>0</v>
      </c>
      <c r="N4079" s="330">
        <f>IF(ISBLANK(L4079),ROUND(SUMIF(Anlagenbewegungsdaten_AV!B:B,A4079,Anlagenbewegungsdaten_AV!D:D),2),ROUND(M4079*L4079%,2))</f>
        <v>0</v>
      </c>
      <c r="O4079" s="330">
        <f>ROUND(N4079-SUMIF(Anlagenbewegungsdaten_AV!B:B,A4079,Anlagenbewegungsdaten_AV!D:D),3)</f>
        <v>0</v>
      </c>
    </row>
    <row r="4080" spans="1:15" ht="15" customHeight="1" x14ac:dyDescent="0.25">
      <c r="A4080" s="139"/>
      <c r="B4080" s="139"/>
      <c r="C4080" s="139"/>
      <c r="D4080" s="139"/>
      <c r="E4080" s="139"/>
      <c r="F4080" s="139"/>
    </row>
    <row r="4081" spans="1:15" ht="15" customHeight="1" x14ac:dyDescent="0.25">
      <c r="A4081" s="139" t="s">
        <v>4770</v>
      </c>
      <c r="B4081" s="139" t="s">
        <v>167</v>
      </c>
      <c r="C4081" s="139" t="s">
        <v>4052</v>
      </c>
      <c r="D4081" s="139" t="s">
        <v>168</v>
      </c>
      <c r="E4081" s="139"/>
      <c r="F4081" s="139">
        <v>15</v>
      </c>
      <c r="G4081" s="333">
        <f>ROUND(SUMIF(Anlagenbewegungsdaten!B:B,A4081,Anlagenbewegungsdaten!C:C),3)</f>
        <v>0</v>
      </c>
      <c r="H4081" s="334">
        <f>IF(ISBLANK(F4081),ROUND(SUMIF(Anlagenbewegungsdaten!B:B,A4081,Anlagenbewegungsdaten!D:D),2),ROUND(G4081*F4081%,2))</f>
        <v>0</v>
      </c>
      <c r="I4081" s="334">
        <f>ROUND((H4081-SUMIF(Anlagenbewegungsdaten!$B:$B,A4081,Anlagenbewegungsdaten!D:D)),3)</f>
        <v>0</v>
      </c>
      <c r="L4081" s="516">
        <v>12</v>
      </c>
      <c r="M4081" s="332">
        <f>ROUND(SUMIF(Anlagenbewegungsdaten_AV!B:B,A4081,Anlagenbewegungsdaten_AV!C:C),3)</f>
        <v>0</v>
      </c>
      <c r="N4081" s="330">
        <f>IF(ISBLANK(L4081),ROUND(SUMIF(Anlagenbewegungsdaten_AV!B:B,A4081,Anlagenbewegungsdaten_AV!D:D),2),ROUND(M4081*L4081%,2))</f>
        <v>0</v>
      </c>
      <c r="O4081" s="330">
        <f>ROUND(N4081-SUMIF(Anlagenbewegungsdaten_AV!B:B,A4081,Anlagenbewegungsdaten_AV!D:D),3)</f>
        <v>0</v>
      </c>
    </row>
    <row r="4082" spans="1:15" ht="15" customHeight="1" x14ac:dyDescent="0.25">
      <c r="A4082" s="139" t="s">
        <v>4771</v>
      </c>
      <c r="B4082" s="139" t="s">
        <v>167</v>
      </c>
      <c r="C4082" s="139" t="s">
        <v>4052</v>
      </c>
      <c r="D4082" s="139" t="s">
        <v>4772</v>
      </c>
      <c r="E4082" s="139"/>
      <c r="F4082" s="139">
        <v>19</v>
      </c>
      <c r="G4082" s="333">
        <f>ROUND(SUMIF(Anlagenbewegungsdaten!B:B,A4082,Anlagenbewegungsdaten!C:C),3)</f>
        <v>0</v>
      </c>
      <c r="H4082" s="334">
        <f>IF(ISBLANK(F4082),ROUND(SUMIF(Anlagenbewegungsdaten!B:B,A4082,Anlagenbewegungsdaten!D:D),2),ROUND(G4082*F4082%,2))</f>
        <v>0</v>
      </c>
      <c r="I4082" s="334">
        <f>ROUND((H4082-SUMIF(Anlagenbewegungsdaten!$B:$B,A4082,Anlagenbewegungsdaten!D:D)),3)</f>
        <v>0</v>
      </c>
      <c r="L4082" s="516">
        <v>15.2</v>
      </c>
      <c r="M4082" s="332">
        <f>ROUND(SUMIF(Anlagenbewegungsdaten_AV!B:B,A4082,Anlagenbewegungsdaten_AV!C:C),3)</f>
        <v>0</v>
      </c>
      <c r="N4082" s="330">
        <f>IF(ISBLANK(L4082),ROUND(SUMIF(Anlagenbewegungsdaten_AV!B:B,A4082,Anlagenbewegungsdaten_AV!D:D),2),ROUND(M4082*L4082%,2))</f>
        <v>0</v>
      </c>
      <c r="O4082" s="330">
        <f>ROUND(N4082-SUMIF(Anlagenbewegungsdaten_AV!B:B,A4082,Anlagenbewegungsdaten_AV!D:D),3)</f>
        <v>0</v>
      </c>
    </row>
    <row r="4083" spans="1:15" ht="15" customHeight="1" x14ac:dyDescent="0.25">
      <c r="A4083" s="139" t="s">
        <v>4773</v>
      </c>
      <c r="B4083" s="139" t="s">
        <v>167</v>
      </c>
      <c r="C4083" s="139" t="s">
        <v>4052</v>
      </c>
      <c r="D4083" s="139" t="s">
        <v>170</v>
      </c>
      <c r="E4083" s="139"/>
      <c r="F4083" s="139">
        <v>3.5</v>
      </c>
      <c r="G4083" s="333">
        <f>ROUND(SUMIF(Anlagenbewegungsdaten!B:B,A4083,Anlagenbewegungsdaten!C:C),3)</f>
        <v>0</v>
      </c>
      <c r="H4083" s="334">
        <f>IF(ISBLANK(F4083),ROUND(SUMIF(Anlagenbewegungsdaten!B:B,A4083,Anlagenbewegungsdaten!D:D),2),ROUND(G4083*F4083%,2))</f>
        <v>0</v>
      </c>
      <c r="I4083" s="334">
        <f>ROUND((H4083-SUMIF(Anlagenbewegungsdaten!$B:$B,A4083,Anlagenbewegungsdaten!D:D)),3)</f>
        <v>0</v>
      </c>
      <c r="L4083" s="516">
        <v>2.8</v>
      </c>
      <c r="M4083" s="332">
        <f>ROUND(SUMIF(Anlagenbewegungsdaten_AV!B:B,A4083,Anlagenbewegungsdaten_AV!C:C),3)</f>
        <v>0</v>
      </c>
      <c r="N4083" s="330">
        <f>IF(ISBLANK(L4083),ROUND(SUMIF(Anlagenbewegungsdaten_AV!B:B,A4083,Anlagenbewegungsdaten_AV!D:D),2),ROUND(M4083*L4083%,2))</f>
        <v>0</v>
      </c>
      <c r="O4083" s="330">
        <f>ROUND(N4083-SUMIF(Anlagenbewegungsdaten_AV!B:B,A4083,Anlagenbewegungsdaten_AV!D:D),3)</f>
        <v>0</v>
      </c>
    </row>
    <row r="4084" spans="1:15" ht="15" customHeight="1" x14ac:dyDescent="0.25">
      <c r="A4084" s="139"/>
      <c r="B4084" s="139"/>
      <c r="C4084" s="139"/>
      <c r="D4084" s="139"/>
      <c r="E4084" s="139"/>
      <c r="F4084" s="139"/>
    </row>
    <row r="4085" spans="1:15" ht="15" customHeight="1" x14ac:dyDescent="0.25">
      <c r="A4085" s="139" t="s">
        <v>5401</v>
      </c>
      <c r="B4085" s="139" t="s">
        <v>167</v>
      </c>
      <c r="C4085" s="139" t="s">
        <v>5247</v>
      </c>
      <c r="D4085" s="139" t="s">
        <v>168</v>
      </c>
      <c r="E4085" s="139"/>
      <c r="F4085" s="139">
        <v>15</v>
      </c>
      <c r="G4085" s="333">
        <f>ROUND(SUMIF(Anlagenbewegungsdaten!B:B,A4085,Anlagenbewegungsdaten!C:C),3)</f>
        <v>0</v>
      </c>
      <c r="H4085" s="334">
        <f>IF(ISBLANK(F4085),ROUND(SUMIF(Anlagenbewegungsdaten!B:B,A4085,Anlagenbewegungsdaten!D:D),2),ROUND(G4085*F4085%,2))</f>
        <v>0</v>
      </c>
      <c r="I4085" s="334">
        <f>ROUND((H4085-SUMIF(Anlagenbewegungsdaten!$B:$B,A4085,Anlagenbewegungsdaten!D:D)),3)</f>
        <v>0</v>
      </c>
      <c r="L4085" s="516">
        <v>12</v>
      </c>
      <c r="M4085" s="332">
        <f>ROUND(SUMIF(Anlagenbewegungsdaten_AV!B:B,A4085,Anlagenbewegungsdaten_AV!C:C),3)</f>
        <v>0</v>
      </c>
      <c r="N4085" s="330">
        <f>IF(ISBLANK(L4085),ROUND(SUMIF(Anlagenbewegungsdaten_AV!B:B,A4085,Anlagenbewegungsdaten_AV!D:D),2),ROUND(M4085*L4085%,2))</f>
        <v>0</v>
      </c>
      <c r="O4085" s="330">
        <f>ROUND(N4085-SUMIF(Anlagenbewegungsdaten_AV!B:B,A4085,Anlagenbewegungsdaten_AV!D:D),3)</f>
        <v>0</v>
      </c>
    </row>
    <row r="4086" spans="1:15" ht="15" customHeight="1" x14ac:dyDescent="0.25">
      <c r="A4086" s="139" t="s">
        <v>5402</v>
      </c>
      <c r="B4086" s="139" t="s">
        <v>167</v>
      </c>
      <c r="C4086" s="139" t="s">
        <v>5247</v>
      </c>
      <c r="D4086" s="139" t="s">
        <v>4772</v>
      </c>
      <c r="E4086" s="139"/>
      <c r="F4086" s="139">
        <v>19</v>
      </c>
      <c r="G4086" s="333">
        <f>ROUND(SUMIF(Anlagenbewegungsdaten!B:B,A4086,Anlagenbewegungsdaten!C:C),3)</f>
        <v>0</v>
      </c>
      <c r="H4086" s="334">
        <f>IF(ISBLANK(F4086),ROUND(SUMIF(Anlagenbewegungsdaten!B:B,A4086,Anlagenbewegungsdaten!D:D),2),ROUND(G4086*F4086%,2))</f>
        <v>0</v>
      </c>
      <c r="I4086" s="334">
        <f>ROUND((H4086-SUMIF(Anlagenbewegungsdaten!$B:$B,A4086,Anlagenbewegungsdaten!D:D)),3)</f>
        <v>0</v>
      </c>
      <c r="L4086" s="516">
        <v>15.2</v>
      </c>
      <c r="M4086" s="332">
        <f>ROUND(SUMIF(Anlagenbewegungsdaten_AV!B:B,A4086,Anlagenbewegungsdaten_AV!C:C),3)</f>
        <v>0</v>
      </c>
      <c r="N4086" s="330">
        <f>IF(ISBLANK(L4086),ROUND(SUMIF(Anlagenbewegungsdaten_AV!B:B,A4086,Anlagenbewegungsdaten_AV!D:D),2),ROUND(M4086*L4086%,2))</f>
        <v>0</v>
      </c>
      <c r="O4086" s="330">
        <f>ROUND(N4086-SUMIF(Anlagenbewegungsdaten_AV!B:B,A4086,Anlagenbewegungsdaten_AV!D:D),3)</f>
        <v>0</v>
      </c>
    </row>
    <row r="4087" spans="1:15" ht="15" customHeight="1" x14ac:dyDescent="0.25">
      <c r="A4087" s="139" t="s">
        <v>5403</v>
      </c>
      <c r="B4087" s="139" t="s">
        <v>167</v>
      </c>
      <c r="C4087" s="139" t="s">
        <v>5247</v>
      </c>
      <c r="D4087" s="139" t="s">
        <v>170</v>
      </c>
      <c r="E4087" s="139"/>
      <c r="F4087" s="139">
        <v>3.5</v>
      </c>
      <c r="G4087" s="333">
        <f>ROUND(SUMIF(Anlagenbewegungsdaten!B:B,A4087,Anlagenbewegungsdaten!C:C),3)</f>
        <v>0</v>
      </c>
      <c r="H4087" s="334">
        <f>IF(ISBLANK(F4087),ROUND(SUMIF(Anlagenbewegungsdaten!B:B,A4087,Anlagenbewegungsdaten!D:D),2),ROUND(G4087*F4087%,2))</f>
        <v>0</v>
      </c>
      <c r="I4087" s="334">
        <f>ROUND((H4087-SUMIF(Anlagenbewegungsdaten!$B:$B,A4087,Anlagenbewegungsdaten!D:D)),3)</f>
        <v>0</v>
      </c>
      <c r="L4087" s="516">
        <v>2.8</v>
      </c>
      <c r="M4087" s="332">
        <f>ROUND(SUMIF(Anlagenbewegungsdaten_AV!B:B,A4087,Anlagenbewegungsdaten_AV!C:C),3)</f>
        <v>0</v>
      </c>
      <c r="N4087" s="330">
        <f>IF(ISBLANK(L4087),ROUND(SUMIF(Anlagenbewegungsdaten_AV!B:B,A4087,Anlagenbewegungsdaten_AV!D:D),2),ROUND(M4087*L4087%,2))</f>
        <v>0</v>
      </c>
      <c r="O4087" s="330">
        <f>ROUND(N4087-SUMIF(Anlagenbewegungsdaten_AV!B:B,A4087,Anlagenbewegungsdaten_AV!D:D),3)</f>
        <v>0</v>
      </c>
    </row>
    <row r="4088" spans="1:15" ht="15" customHeight="1" x14ac:dyDescent="0.25">
      <c r="A4088" s="139"/>
      <c r="B4088" s="139"/>
      <c r="C4088" s="139"/>
      <c r="D4088" s="139"/>
      <c r="E4088" s="139"/>
      <c r="F4088" s="139"/>
    </row>
    <row r="4089" spans="1:15" ht="15" customHeight="1" x14ac:dyDescent="0.25">
      <c r="A4089" s="139" t="s">
        <v>5821</v>
      </c>
      <c r="B4089" s="139" t="s">
        <v>167</v>
      </c>
      <c r="C4089" s="139" t="s">
        <v>5593</v>
      </c>
      <c r="D4089" s="139" t="s">
        <v>168</v>
      </c>
      <c r="E4089" s="139"/>
      <c r="F4089" s="139">
        <v>15</v>
      </c>
      <c r="G4089" s="333">
        <f>ROUND(SUMIF(Anlagenbewegungsdaten!B:B,A4089,Anlagenbewegungsdaten!C:C),3)</f>
        <v>0</v>
      </c>
      <c r="H4089" s="334">
        <f>IF(ISBLANK(F4089),ROUND(SUMIF(Anlagenbewegungsdaten!B:B,A4089,Anlagenbewegungsdaten!D:D),2),ROUND(G4089*F4089%,2))</f>
        <v>0</v>
      </c>
      <c r="I4089" s="334">
        <f>ROUND((H4089-SUMIF(Anlagenbewegungsdaten!$B:$B,A4089,Anlagenbewegungsdaten!D:D)),3)</f>
        <v>0</v>
      </c>
      <c r="L4089" s="516">
        <v>12</v>
      </c>
      <c r="M4089" s="332">
        <f>ROUND(SUMIF(Anlagenbewegungsdaten_AV!B:B,A4089,Anlagenbewegungsdaten_AV!C:C),3)</f>
        <v>0</v>
      </c>
      <c r="N4089" s="330">
        <f>IF(ISBLANK(L4089),ROUND(SUMIF(Anlagenbewegungsdaten_AV!B:B,A4089,Anlagenbewegungsdaten_AV!D:D),2),ROUND(M4089*L4089%,2))</f>
        <v>0</v>
      </c>
      <c r="O4089" s="330">
        <f>ROUND(N4089-SUMIF(Anlagenbewegungsdaten_AV!B:B,A4089,Anlagenbewegungsdaten_AV!D:D),3)</f>
        <v>0</v>
      </c>
    </row>
    <row r="4090" spans="1:15" ht="15" customHeight="1" x14ac:dyDescent="0.25">
      <c r="A4090" s="139" t="s">
        <v>5822</v>
      </c>
      <c r="B4090" s="139" t="s">
        <v>167</v>
      </c>
      <c r="C4090" s="139" t="s">
        <v>5593</v>
      </c>
      <c r="D4090" s="139" t="s">
        <v>4772</v>
      </c>
      <c r="E4090" s="139"/>
      <c r="F4090" s="139">
        <v>19</v>
      </c>
      <c r="G4090" s="333">
        <f>ROUND(SUMIF(Anlagenbewegungsdaten!B:B,A4090,Anlagenbewegungsdaten!C:C),3)</f>
        <v>0</v>
      </c>
      <c r="H4090" s="334">
        <f>IF(ISBLANK(F4090),ROUND(SUMIF(Anlagenbewegungsdaten!B:B,A4090,Anlagenbewegungsdaten!D:D),2),ROUND(G4090*F4090%,2))</f>
        <v>0</v>
      </c>
      <c r="I4090" s="334">
        <f>ROUND((H4090-SUMIF(Anlagenbewegungsdaten!$B:$B,A4090,Anlagenbewegungsdaten!D:D)),3)</f>
        <v>0</v>
      </c>
      <c r="L4090" s="516">
        <v>15.2</v>
      </c>
      <c r="M4090" s="332">
        <f>ROUND(SUMIF(Anlagenbewegungsdaten_AV!B:B,A4090,Anlagenbewegungsdaten_AV!C:C),3)</f>
        <v>0</v>
      </c>
      <c r="N4090" s="330">
        <f>IF(ISBLANK(L4090),ROUND(SUMIF(Anlagenbewegungsdaten_AV!B:B,A4090,Anlagenbewegungsdaten_AV!D:D),2),ROUND(M4090*L4090%,2))</f>
        <v>0</v>
      </c>
      <c r="O4090" s="330">
        <f>ROUND(N4090-SUMIF(Anlagenbewegungsdaten_AV!B:B,A4090,Anlagenbewegungsdaten_AV!D:D),3)</f>
        <v>0</v>
      </c>
    </row>
    <row r="4091" spans="1:15" ht="15" customHeight="1" x14ac:dyDescent="0.25">
      <c r="A4091" s="139" t="s">
        <v>5823</v>
      </c>
      <c r="B4091" s="139" t="s">
        <v>167</v>
      </c>
      <c r="C4091" s="139" t="s">
        <v>5593</v>
      </c>
      <c r="D4091" s="139" t="s">
        <v>170</v>
      </c>
      <c r="E4091" s="139"/>
      <c r="F4091" s="139">
        <v>3.5</v>
      </c>
      <c r="G4091" s="333">
        <f>ROUND(SUMIF(Anlagenbewegungsdaten!B:B,A4091,Anlagenbewegungsdaten!C:C),3)</f>
        <v>0</v>
      </c>
      <c r="H4091" s="334">
        <f>IF(ISBLANK(F4091),ROUND(SUMIF(Anlagenbewegungsdaten!B:B,A4091,Anlagenbewegungsdaten!D:D),2),ROUND(G4091*F4091%,2))</f>
        <v>0</v>
      </c>
      <c r="I4091" s="334">
        <f>ROUND((H4091-SUMIF(Anlagenbewegungsdaten!$B:$B,A4091,Anlagenbewegungsdaten!D:D)),3)</f>
        <v>0</v>
      </c>
      <c r="L4091" s="516">
        <v>2.8</v>
      </c>
      <c r="M4091" s="332">
        <f>ROUND(SUMIF(Anlagenbewegungsdaten_AV!B:B,A4091,Anlagenbewegungsdaten_AV!C:C),3)</f>
        <v>0</v>
      </c>
      <c r="N4091" s="330">
        <f>IF(ISBLANK(L4091),ROUND(SUMIF(Anlagenbewegungsdaten_AV!B:B,A4091,Anlagenbewegungsdaten_AV!D:D),2),ROUND(M4091*L4091%,2))</f>
        <v>0</v>
      </c>
      <c r="O4091" s="330">
        <f>ROUND(N4091-SUMIF(Anlagenbewegungsdaten_AV!B:B,A4091,Anlagenbewegungsdaten_AV!D:D),3)</f>
        <v>0</v>
      </c>
    </row>
    <row r="4092" spans="1:15" ht="15" customHeight="1" x14ac:dyDescent="0.25">
      <c r="A4092" s="139"/>
      <c r="B4092" s="139"/>
      <c r="C4092" s="139"/>
      <c r="D4092" s="139"/>
      <c r="E4092" s="139"/>
      <c r="F4092" s="139"/>
    </row>
    <row r="4093" spans="1:15" ht="15" customHeight="1" x14ac:dyDescent="0.25">
      <c r="A4093" s="139" t="s">
        <v>5824</v>
      </c>
      <c r="B4093" s="139" t="s">
        <v>167</v>
      </c>
      <c r="C4093" s="139" t="s">
        <v>5616</v>
      </c>
      <c r="D4093" s="139" t="s">
        <v>168</v>
      </c>
      <c r="E4093" s="139"/>
      <c r="F4093" s="139">
        <v>15</v>
      </c>
      <c r="G4093" s="333">
        <f>ROUND(SUMIF(Anlagenbewegungsdaten!B:B,A4093,Anlagenbewegungsdaten!C:C),3)</f>
        <v>0</v>
      </c>
      <c r="H4093" s="334">
        <f>IF(ISBLANK(F4093),ROUND(SUMIF(Anlagenbewegungsdaten!B:B,A4093,Anlagenbewegungsdaten!D:D),2),ROUND(G4093*F4093%,2))</f>
        <v>0</v>
      </c>
      <c r="I4093" s="334">
        <f>ROUND((H4093-SUMIF(Anlagenbewegungsdaten!$B:$B,A4093,Anlagenbewegungsdaten!D:D)),3)</f>
        <v>0</v>
      </c>
      <c r="L4093" s="516">
        <v>12.32</v>
      </c>
      <c r="M4093" s="332">
        <f>ROUND(SUMIF(Anlagenbewegungsdaten_AV!B:B,A4093,Anlagenbewegungsdaten_AV!C:C),3)</f>
        <v>0</v>
      </c>
      <c r="N4093" s="330">
        <f>IF(ISBLANK(L4093),ROUND(SUMIF(Anlagenbewegungsdaten_AV!B:B,A4093,Anlagenbewegungsdaten_AV!D:D),2),ROUND(M4093*L4093%,2))</f>
        <v>0</v>
      </c>
      <c r="O4093" s="330">
        <f>ROUND(N4093-SUMIF(Anlagenbewegungsdaten_AV!B:B,A4093,Anlagenbewegungsdaten_AV!D:D),3)</f>
        <v>0</v>
      </c>
    </row>
    <row r="4094" spans="1:15" ht="15" customHeight="1" x14ac:dyDescent="0.25">
      <c r="A4094" s="139" t="s">
        <v>5825</v>
      </c>
      <c r="B4094" s="139" t="s">
        <v>167</v>
      </c>
      <c r="C4094" s="139" t="s">
        <v>5616</v>
      </c>
      <c r="D4094" s="139" t="s">
        <v>5826</v>
      </c>
      <c r="E4094" s="139"/>
      <c r="F4094" s="139">
        <v>19</v>
      </c>
      <c r="G4094" s="333">
        <f>ROUND(SUMIF(Anlagenbewegungsdaten!B:B,A4094,Anlagenbewegungsdaten!C:C),3)</f>
        <v>0</v>
      </c>
      <c r="H4094" s="334">
        <f>IF(ISBLANK(F4094),ROUND(SUMIF(Anlagenbewegungsdaten!B:B,A4094,Anlagenbewegungsdaten!D:D),2),ROUND(G4094*F4094%,2))</f>
        <v>0</v>
      </c>
      <c r="I4094" s="334">
        <f>ROUND((H4094-SUMIF(Anlagenbewegungsdaten!$B:$B,A4094,Anlagenbewegungsdaten!D:D)),3)</f>
        <v>0</v>
      </c>
      <c r="L4094" s="516">
        <v>15.52</v>
      </c>
      <c r="M4094" s="332">
        <f>ROUND(SUMIF(Anlagenbewegungsdaten_AV!B:B,A4094,Anlagenbewegungsdaten_AV!C:C),3)</f>
        <v>0</v>
      </c>
      <c r="N4094" s="330">
        <f>IF(ISBLANK(L4094),ROUND(SUMIF(Anlagenbewegungsdaten_AV!B:B,A4094,Anlagenbewegungsdaten_AV!D:D),2),ROUND(M4094*L4094%,2))</f>
        <v>0</v>
      </c>
      <c r="O4094" s="330">
        <f>ROUND(N4094-SUMIF(Anlagenbewegungsdaten_AV!B:B,A4094,Anlagenbewegungsdaten_AV!D:D),3)</f>
        <v>0</v>
      </c>
    </row>
    <row r="4095" spans="1:15" ht="15" customHeight="1" x14ac:dyDescent="0.25">
      <c r="A4095" s="139" t="s">
        <v>5827</v>
      </c>
      <c r="B4095" s="139" t="s">
        <v>167</v>
      </c>
      <c r="C4095" s="139" t="s">
        <v>5616</v>
      </c>
      <c r="D4095" s="139" t="s">
        <v>170</v>
      </c>
      <c r="E4095" s="139"/>
      <c r="F4095" s="139">
        <v>3.5</v>
      </c>
      <c r="G4095" s="333">
        <f>ROUND(SUMIF(Anlagenbewegungsdaten!B:B,A4095,Anlagenbewegungsdaten!C:C),3)</f>
        <v>0</v>
      </c>
      <c r="H4095" s="334">
        <f>IF(ISBLANK(F4095),ROUND(SUMIF(Anlagenbewegungsdaten!B:B,A4095,Anlagenbewegungsdaten!D:D),2),ROUND(G4095*F4095%,2))</f>
        <v>0</v>
      </c>
      <c r="I4095" s="334">
        <f>ROUND((H4095-SUMIF(Anlagenbewegungsdaten!$B:$B,A4095,Anlagenbewegungsdaten!D:D)),3)</f>
        <v>0</v>
      </c>
      <c r="L4095" s="516">
        <v>3.12</v>
      </c>
      <c r="M4095" s="332">
        <f>ROUND(SUMIF(Anlagenbewegungsdaten_AV!B:B,A4095,Anlagenbewegungsdaten_AV!C:C),3)</f>
        <v>0</v>
      </c>
      <c r="N4095" s="330">
        <f>IF(ISBLANK(L4095),ROUND(SUMIF(Anlagenbewegungsdaten_AV!B:B,A4095,Anlagenbewegungsdaten_AV!D:D),2),ROUND(M4095*L4095%,2))</f>
        <v>0</v>
      </c>
      <c r="O4095" s="330">
        <f>ROUND(N4095-SUMIF(Anlagenbewegungsdaten_AV!B:B,A4095,Anlagenbewegungsdaten_AV!D:D),3)</f>
        <v>0</v>
      </c>
    </row>
    <row r="4096" spans="1:15" ht="15" customHeight="1" x14ac:dyDescent="0.25">
      <c r="A4096" s="139"/>
      <c r="B4096" s="139"/>
      <c r="C4096" s="139"/>
      <c r="D4096" s="139"/>
      <c r="E4096" s="139"/>
      <c r="F4096" s="139"/>
    </row>
    <row r="4097" spans="1:15" ht="15" customHeight="1" x14ac:dyDescent="0.25">
      <c r="A4097" s="139" t="s">
        <v>6372</v>
      </c>
      <c r="B4097" s="139" t="s">
        <v>167</v>
      </c>
      <c r="C4097" s="139" t="s">
        <v>6210</v>
      </c>
      <c r="D4097" s="139" t="s">
        <v>168</v>
      </c>
      <c r="E4097" s="139"/>
      <c r="F4097" s="139">
        <v>15</v>
      </c>
      <c r="G4097" s="333">
        <f>ROUND(SUMIF(Anlagenbewegungsdaten!B:B,A4097,Anlagenbewegungsdaten!C:C),3)</f>
        <v>0</v>
      </c>
      <c r="H4097" s="334">
        <f>IF(ISBLANK(F4097),ROUND(SUMIF(Anlagenbewegungsdaten!B:B,A4097,Anlagenbewegungsdaten!D:D),2),ROUND(G4097*F4097%,2))</f>
        <v>0</v>
      </c>
      <c r="I4097" s="334">
        <f>ROUND((H4097-SUMIF(Anlagenbewegungsdaten!$B:$B,A4097,Anlagenbewegungsdaten!D:D)),3)</f>
        <v>0</v>
      </c>
      <c r="L4097" s="516">
        <v>12.32</v>
      </c>
      <c r="M4097" s="332">
        <f>ROUND(SUMIF(Anlagenbewegungsdaten_AV!B:B,A4097,Anlagenbewegungsdaten_AV!C:C),3)</f>
        <v>0</v>
      </c>
      <c r="N4097" s="330">
        <f>IF(ISBLANK(L4097),ROUND(SUMIF(Anlagenbewegungsdaten_AV!B:B,A4097,Anlagenbewegungsdaten_AV!D:D),2),ROUND(M4097*L4097%,2))</f>
        <v>0</v>
      </c>
      <c r="O4097" s="330">
        <f>ROUND(N4097-SUMIF(Anlagenbewegungsdaten_AV!B:B,A4097,Anlagenbewegungsdaten_AV!D:D),3)</f>
        <v>0</v>
      </c>
    </row>
    <row r="4098" spans="1:15" ht="15" customHeight="1" x14ac:dyDescent="0.25">
      <c r="A4098" s="139" t="s">
        <v>6373</v>
      </c>
      <c r="B4098" s="139" t="s">
        <v>167</v>
      </c>
      <c r="C4098" s="139" t="s">
        <v>6210</v>
      </c>
      <c r="D4098" s="139" t="s">
        <v>5826</v>
      </c>
      <c r="E4098" s="139"/>
      <c r="F4098" s="139">
        <v>19</v>
      </c>
      <c r="G4098" s="333">
        <f>ROUND(SUMIF(Anlagenbewegungsdaten!B:B,A4098,Anlagenbewegungsdaten!C:C),3)</f>
        <v>0</v>
      </c>
      <c r="H4098" s="334">
        <f>IF(ISBLANK(F4098),ROUND(SUMIF(Anlagenbewegungsdaten!B:B,A4098,Anlagenbewegungsdaten!D:D),2),ROUND(G4098*F4098%,2))</f>
        <v>0</v>
      </c>
      <c r="I4098" s="334">
        <f>ROUND((H4098-SUMIF(Anlagenbewegungsdaten!$B:$B,A4098,Anlagenbewegungsdaten!D:D)),3)</f>
        <v>0</v>
      </c>
      <c r="L4098" s="516">
        <v>15.52</v>
      </c>
      <c r="M4098" s="332">
        <f>ROUND(SUMIF(Anlagenbewegungsdaten_AV!B:B,A4098,Anlagenbewegungsdaten_AV!C:C),3)</f>
        <v>0</v>
      </c>
      <c r="N4098" s="330">
        <f>IF(ISBLANK(L4098),ROUND(SUMIF(Anlagenbewegungsdaten_AV!B:B,A4098,Anlagenbewegungsdaten_AV!D:D),2),ROUND(M4098*L4098%,2))</f>
        <v>0</v>
      </c>
      <c r="O4098" s="330">
        <f>ROUND(N4098-SUMIF(Anlagenbewegungsdaten_AV!B:B,A4098,Anlagenbewegungsdaten_AV!D:D),3)</f>
        <v>0</v>
      </c>
    </row>
    <row r="4099" spans="1:15" ht="15" customHeight="1" x14ac:dyDescent="0.25">
      <c r="A4099" s="139" t="s">
        <v>6374</v>
      </c>
      <c r="B4099" s="139" t="s">
        <v>167</v>
      </c>
      <c r="C4099" s="139" t="s">
        <v>6210</v>
      </c>
      <c r="D4099" s="139" t="s">
        <v>170</v>
      </c>
      <c r="E4099" s="139"/>
      <c r="F4099" s="139">
        <v>3.5</v>
      </c>
      <c r="G4099" s="333">
        <f>ROUND(SUMIF(Anlagenbewegungsdaten!B:B,A4099,Anlagenbewegungsdaten!C:C),3)</f>
        <v>0</v>
      </c>
      <c r="H4099" s="334">
        <f>IF(ISBLANK(F4099),ROUND(SUMIF(Anlagenbewegungsdaten!B:B,A4099,Anlagenbewegungsdaten!D:D),2),ROUND(G4099*F4099%,2))</f>
        <v>0</v>
      </c>
      <c r="I4099" s="334">
        <f>ROUND((H4099-SUMIF(Anlagenbewegungsdaten!$B:$B,A4099,Anlagenbewegungsdaten!D:D)),3)</f>
        <v>0</v>
      </c>
      <c r="L4099" s="516">
        <v>3.12</v>
      </c>
      <c r="M4099" s="332">
        <f>ROUND(SUMIF(Anlagenbewegungsdaten_AV!B:B,A4099,Anlagenbewegungsdaten_AV!C:C),3)</f>
        <v>0</v>
      </c>
      <c r="N4099" s="330">
        <f>IF(ISBLANK(L4099),ROUND(SUMIF(Anlagenbewegungsdaten_AV!B:B,A4099,Anlagenbewegungsdaten_AV!D:D),2),ROUND(M4099*L4099%,2))</f>
        <v>0</v>
      </c>
      <c r="O4099" s="330">
        <f>ROUND(N4099-SUMIF(Anlagenbewegungsdaten_AV!B:B,A4099,Anlagenbewegungsdaten_AV!D:D),3)</f>
        <v>0</v>
      </c>
    </row>
    <row r="4100" spans="1:15" ht="15" customHeight="1" x14ac:dyDescent="0.25">
      <c r="A4100" s="170"/>
      <c r="B4100" s="168"/>
      <c r="C4100" s="167"/>
      <c r="D4100" s="168"/>
      <c r="E4100" s="167"/>
      <c r="F4100" s="251"/>
    </row>
    <row r="4101" spans="1:15" ht="23.25" customHeight="1" x14ac:dyDescent="0.35">
      <c r="A4101" s="185" t="s">
        <v>171</v>
      </c>
      <c r="B4101" s="180"/>
      <c r="C4101" s="180"/>
      <c r="D4101" s="180"/>
      <c r="E4101" s="180"/>
      <c r="F4101" s="187"/>
    </row>
    <row r="4102" spans="1:15" ht="15" customHeight="1" x14ac:dyDescent="0.25">
      <c r="A4102" s="261" t="s">
        <v>1105</v>
      </c>
      <c r="B4102" s="168" t="s">
        <v>2111</v>
      </c>
      <c r="C4102" s="167" t="s">
        <v>4039</v>
      </c>
      <c r="D4102" s="168"/>
      <c r="E4102" s="167"/>
      <c r="F4102" s="251">
        <v>50.62</v>
      </c>
      <c r="G4102" s="333">
        <f>ROUND(SUMIF(Anlagenbewegungsdaten!B:B,A4102,Anlagenbewegungsdaten!C:C),3)</f>
        <v>208564.209</v>
      </c>
      <c r="H4102" s="334">
        <f>IF(ISBLANK(F4102),ROUND(SUMIF(Anlagenbewegungsdaten!B:B,A4102,Anlagenbewegungsdaten!D:D),2),ROUND(G4102*F4102%,2))</f>
        <v>105575.2</v>
      </c>
      <c r="I4102" s="334">
        <f>ROUND((H4102-SUMIF(Anlagenbewegungsdaten!$B:$B,A4102,Anlagenbewegungsdaten!D:D)),3)</f>
        <v>-3.0000000000000001E-3</v>
      </c>
      <c r="J4102" s="335" t="s">
        <v>5179</v>
      </c>
      <c r="K4102" s="335" t="s">
        <v>5203</v>
      </c>
      <c r="L4102" s="516">
        <v>40.5</v>
      </c>
      <c r="M4102" s="332">
        <f>ROUND(SUMIF(Anlagenbewegungsdaten_AV!B:B,A4102,Anlagenbewegungsdaten_AV!C:C),3)</f>
        <v>0</v>
      </c>
      <c r="N4102" s="330">
        <f>IF(ISBLANK(L4102),ROUND(SUMIF(Anlagenbewegungsdaten_AV!B:B,A4102,Anlagenbewegungsdaten_AV!D:D),2),ROUND(M4102*L4102%,2))</f>
        <v>0</v>
      </c>
      <c r="O4102" s="330">
        <f>ROUND(N4102-SUMIF(Anlagenbewegungsdaten_AV!B:B,A4102,Anlagenbewegungsdaten_AV!D:D),3)</f>
        <v>0</v>
      </c>
    </row>
    <row r="4103" spans="1:15" ht="15" customHeight="1" x14ac:dyDescent="0.25">
      <c r="A4103" s="261"/>
      <c r="B4103" s="168"/>
      <c r="C4103" s="167"/>
      <c r="D4103" s="168"/>
      <c r="E4103" s="167"/>
      <c r="F4103" s="251"/>
    </row>
    <row r="4104" spans="1:15" ht="15" customHeight="1" x14ac:dyDescent="0.25">
      <c r="A4104" s="261" t="s">
        <v>1106</v>
      </c>
      <c r="B4104" s="168" t="s">
        <v>2111</v>
      </c>
      <c r="C4104" s="167" t="s">
        <v>4040</v>
      </c>
      <c r="D4104" s="168"/>
      <c r="E4104" s="167"/>
      <c r="F4104" s="251">
        <v>48.1</v>
      </c>
      <c r="G4104" s="333">
        <f>ROUND(SUMIF(Anlagenbewegungsdaten!B:B,A4104,Anlagenbewegungsdaten!C:C),3)</f>
        <v>190824.41800000001</v>
      </c>
      <c r="H4104" s="334">
        <f>IF(ISBLANK(F4104),ROUND(SUMIF(Anlagenbewegungsdaten!B:B,A4104,Anlagenbewegungsdaten!D:D),2),ROUND(G4104*F4104%,2))</f>
        <v>91786.55</v>
      </c>
      <c r="I4104" s="334">
        <f>ROUND((H4104-SUMIF(Anlagenbewegungsdaten!$B:$B,A4104,Anlagenbewegungsdaten!D:D)),3)</f>
        <v>5.0000000000000001E-3</v>
      </c>
      <c r="J4104" s="335" t="s">
        <v>5179</v>
      </c>
      <c r="K4104" s="335" t="s">
        <v>5203</v>
      </c>
      <c r="L4104" s="516">
        <v>38.479999999999997</v>
      </c>
      <c r="M4104" s="332">
        <f>ROUND(SUMIF(Anlagenbewegungsdaten_AV!B:B,A4104,Anlagenbewegungsdaten_AV!C:C),3)</f>
        <v>0</v>
      </c>
      <c r="N4104" s="330">
        <f>IF(ISBLANK(L4104),ROUND(SUMIF(Anlagenbewegungsdaten_AV!B:B,A4104,Anlagenbewegungsdaten_AV!D:D),2),ROUND(M4104*L4104%,2))</f>
        <v>0</v>
      </c>
      <c r="O4104" s="330">
        <f>ROUND(N4104-SUMIF(Anlagenbewegungsdaten_AV!B:B,A4104,Anlagenbewegungsdaten_AV!D:D),3)</f>
        <v>0</v>
      </c>
    </row>
    <row r="4105" spans="1:15" ht="15" customHeight="1" x14ac:dyDescent="0.25">
      <c r="A4105" s="261"/>
      <c r="B4105" s="168"/>
      <c r="C4105" s="167"/>
      <c r="D4105" s="168"/>
      <c r="E4105" s="167"/>
      <c r="F4105" s="251"/>
    </row>
    <row r="4106" spans="1:15" ht="15" customHeight="1" x14ac:dyDescent="0.25">
      <c r="A4106" s="261" t="s">
        <v>1107</v>
      </c>
      <c r="B4106" s="168" t="s">
        <v>2111</v>
      </c>
      <c r="C4106" s="167" t="s">
        <v>4041</v>
      </c>
      <c r="D4106" s="168"/>
      <c r="E4106" s="167"/>
      <c r="F4106" s="251">
        <v>45.7</v>
      </c>
      <c r="G4106" s="333">
        <f>ROUND(SUMIF(Anlagenbewegungsdaten!B:B,A4106,Anlagenbewegungsdaten!C:C),3)</f>
        <v>255996.74600000001</v>
      </c>
      <c r="H4106" s="334">
        <f>IF(ISBLANK(F4106),ROUND(SUMIF(Anlagenbewegungsdaten!B:B,A4106,Anlagenbewegungsdaten!D:D),2),ROUND(G4106*F4106%,2))</f>
        <v>116990.51</v>
      </c>
      <c r="I4106" s="334">
        <f>ROUND((H4106-SUMIF(Anlagenbewegungsdaten!$B:$B,A4106,Anlagenbewegungsdaten!D:D)),3)</f>
        <v>-3.0000000000000001E-3</v>
      </c>
      <c r="J4106" s="335" t="s">
        <v>5179</v>
      </c>
      <c r="K4106" s="335" t="s">
        <v>5203</v>
      </c>
      <c r="L4106" s="516">
        <v>36.56</v>
      </c>
      <c r="M4106" s="332">
        <f>ROUND(SUMIF(Anlagenbewegungsdaten_AV!B:B,A4106,Anlagenbewegungsdaten_AV!C:C),3)</f>
        <v>0</v>
      </c>
      <c r="N4106" s="330">
        <f>IF(ISBLANK(L4106),ROUND(SUMIF(Anlagenbewegungsdaten_AV!B:B,A4106,Anlagenbewegungsdaten_AV!D:D),2),ROUND(M4106*L4106%,2))</f>
        <v>0</v>
      </c>
      <c r="O4106" s="330">
        <f>ROUND(N4106-SUMIF(Anlagenbewegungsdaten_AV!B:B,A4106,Anlagenbewegungsdaten_AV!D:D),3)</f>
        <v>0</v>
      </c>
    </row>
    <row r="4107" spans="1:15" ht="15" customHeight="1" x14ac:dyDescent="0.25">
      <c r="A4107" s="261"/>
      <c r="B4107" s="168"/>
      <c r="C4107" s="167"/>
      <c r="D4107" s="168"/>
      <c r="E4107" s="167"/>
      <c r="F4107" s="251"/>
    </row>
    <row r="4108" spans="1:15" ht="15" customHeight="1" x14ac:dyDescent="0.25">
      <c r="A4108" s="261" t="s">
        <v>1108</v>
      </c>
      <c r="B4108" s="168" t="s">
        <v>2111</v>
      </c>
      <c r="C4108" s="167" t="s">
        <v>4208</v>
      </c>
      <c r="D4108" s="168" t="s">
        <v>4774</v>
      </c>
      <c r="E4108" s="167"/>
      <c r="F4108" s="251">
        <v>57.4</v>
      </c>
      <c r="G4108" s="333">
        <f>ROUND(SUMIF(Anlagenbewegungsdaten!B:B,A4108,Anlagenbewegungsdaten!C:C),3)</f>
        <v>1165063.2649999999</v>
      </c>
      <c r="H4108" s="334">
        <f>IF(ISBLANK(F4108),ROUND(SUMIF(Anlagenbewegungsdaten!B:B,A4108,Anlagenbewegungsdaten!D:D),2),ROUND(G4108*F4108%,2))</f>
        <v>668746.31000000006</v>
      </c>
      <c r="I4108" s="334">
        <f>ROUND((H4108-SUMIF(Anlagenbewegungsdaten!$B:$B,A4108,Anlagenbewegungsdaten!D:D)),3)</f>
        <v>-4.0000000000000001E-3</v>
      </c>
      <c r="J4108" s="335" t="s">
        <v>5179</v>
      </c>
      <c r="K4108" s="335" t="s">
        <v>5203</v>
      </c>
      <c r="L4108" s="516">
        <v>45.92</v>
      </c>
      <c r="M4108" s="332">
        <f>ROUND(SUMIF(Anlagenbewegungsdaten_AV!B:B,A4108,Anlagenbewegungsdaten_AV!C:C),3)</f>
        <v>0</v>
      </c>
      <c r="N4108" s="330">
        <f>IF(ISBLANK(L4108),ROUND(SUMIF(Anlagenbewegungsdaten_AV!B:B,A4108,Anlagenbewegungsdaten_AV!D:D),2),ROUND(M4108*L4108%,2))</f>
        <v>0</v>
      </c>
      <c r="O4108" s="330">
        <f>ROUND(N4108-SUMIF(Anlagenbewegungsdaten_AV!B:B,A4108,Anlagenbewegungsdaten_AV!D:D),3)</f>
        <v>0</v>
      </c>
    </row>
    <row r="4109" spans="1:15" ht="15" customHeight="1" x14ac:dyDescent="0.25">
      <c r="A4109" s="261" t="s">
        <v>1109</v>
      </c>
      <c r="B4109" s="168" t="s">
        <v>2111</v>
      </c>
      <c r="C4109" s="167" t="s">
        <v>4208</v>
      </c>
      <c r="D4109" s="168" t="s">
        <v>4775</v>
      </c>
      <c r="E4109" s="167"/>
      <c r="F4109" s="251">
        <v>54.6</v>
      </c>
      <c r="G4109" s="333">
        <f>ROUND(SUMIF(Anlagenbewegungsdaten!B:B,A4109,Anlagenbewegungsdaten!C:C),3)</f>
        <v>175777.89799999999</v>
      </c>
      <c r="H4109" s="334">
        <f>IF(ISBLANK(F4109),ROUND(SUMIF(Anlagenbewegungsdaten!B:B,A4109,Anlagenbewegungsdaten!D:D),2),ROUND(G4109*F4109%,2))</f>
        <v>95974.73</v>
      </c>
      <c r="I4109" s="334">
        <f>ROUND((H4109-SUMIF(Anlagenbewegungsdaten!$B:$B,A4109,Anlagenbewegungsdaten!D:D)),3)</f>
        <v>-2E-3</v>
      </c>
      <c r="J4109" s="335" t="s">
        <v>5179</v>
      </c>
      <c r="K4109" s="335" t="s">
        <v>5203</v>
      </c>
      <c r="L4109" s="516">
        <v>43.68</v>
      </c>
      <c r="M4109" s="332">
        <f>ROUND(SUMIF(Anlagenbewegungsdaten_AV!B:B,A4109,Anlagenbewegungsdaten_AV!C:C),3)</f>
        <v>0</v>
      </c>
      <c r="N4109" s="330">
        <f>IF(ISBLANK(L4109),ROUND(SUMIF(Anlagenbewegungsdaten_AV!B:B,A4109,Anlagenbewegungsdaten_AV!D:D),2),ROUND(M4109*L4109%,2))</f>
        <v>0</v>
      </c>
      <c r="O4109" s="330">
        <f>ROUND(N4109-SUMIF(Anlagenbewegungsdaten_AV!B:B,A4109,Anlagenbewegungsdaten_AV!D:D),3)</f>
        <v>0</v>
      </c>
    </row>
    <row r="4110" spans="1:15" ht="15" customHeight="1" x14ac:dyDescent="0.25">
      <c r="A4110" s="261" t="s">
        <v>1110</v>
      </c>
      <c r="B4110" s="168" t="s">
        <v>2111</v>
      </c>
      <c r="C4110" s="167" t="s">
        <v>4208</v>
      </c>
      <c r="D4110" s="168" t="s">
        <v>4776</v>
      </c>
      <c r="E4110" s="167"/>
      <c r="F4110" s="251">
        <v>54</v>
      </c>
      <c r="G4110" s="333">
        <f>ROUND(SUMIF(Anlagenbewegungsdaten!B:B,A4110,Anlagenbewegungsdaten!C:C),3)</f>
        <v>4080776.9619999998</v>
      </c>
      <c r="H4110" s="334">
        <f>IF(ISBLANK(F4110),ROUND(SUMIF(Anlagenbewegungsdaten!B:B,A4110,Anlagenbewegungsdaten!D:D),2),ROUND(G4110*F4110%,2))</f>
        <v>2203619.56</v>
      </c>
      <c r="I4110" s="334">
        <f>ROUND((H4110-SUMIF(Anlagenbewegungsdaten!$B:$B,A4110,Anlagenbewegungsdaten!D:D)),3)</f>
        <v>1E-3</v>
      </c>
      <c r="J4110" s="335" t="s">
        <v>5179</v>
      </c>
      <c r="K4110" s="335" t="s">
        <v>5203</v>
      </c>
      <c r="L4110" s="516">
        <v>43.2</v>
      </c>
      <c r="M4110" s="332">
        <f>ROUND(SUMIF(Anlagenbewegungsdaten_AV!B:B,A4110,Anlagenbewegungsdaten_AV!C:C),3)</f>
        <v>0</v>
      </c>
      <c r="N4110" s="330">
        <f>IF(ISBLANK(L4110),ROUND(SUMIF(Anlagenbewegungsdaten_AV!B:B,A4110,Anlagenbewegungsdaten_AV!D:D),2),ROUND(M4110*L4110%,2))</f>
        <v>0</v>
      </c>
      <c r="O4110" s="330">
        <f>ROUND(N4110-SUMIF(Anlagenbewegungsdaten_AV!B:B,A4110,Anlagenbewegungsdaten_AV!D:D),3)</f>
        <v>0</v>
      </c>
    </row>
    <row r="4111" spans="1:15" ht="15" customHeight="1" x14ac:dyDescent="0.25">
      <c r="A4111" s="261" t="s">
        <v>1111</v>
      </c>
      <c r="B4111" s="168" t="s">
        <v>2111</v>
      </c>
      <c r="C4111" s="167" t="s">
        <v>4208</v>
      </c>
      <c r="D4111" s="168" t="s">
        <v>4777</v>
      </c>
      <c r="E4111" s="167"/>
      <c r="F4111" s="251">
        <v>62.4</v>
      </c>
      <c r="G4111" s="333">
        <f>ROUND(SUMIF(Anlagenbewegungsdaten!B:B,A4111,Anlagenbewegungsdaten!C:C),3)</f>
        <v>0</v>
      </c>
      <c r="H4111" s="334">
        <f>IF(ISBLANK(F4111),ROUND(SUMIF(Anlagenbewegungsdaten!B:B,A4111,Anlagenbewegungsdaten!D:D),2),ROUND(G4111*F4111%,2))</f>
        <v>0</v>
      </c>
      <c r="I4111" s="334">
        <f>ROUND((H4111-SUMIF(Anlagenbewegungsdaten!$B:$B,A4111,Anlagenbewegungsdaten!D:D)),3)</f>
        <v>0</v>
      </c>
      <c r="J4111" s="335" t="s">
        <v>5179</v>
      </c>
      <c r="K4111" s="335" t="s">
        <v>5203</v>
      </c>
      <c r="L4111" s="516">
        <v>49.92</v>
      </c>
      <c r="M4111" s="332">
        <f>ROUND(SUMIF(Anlagenbewegungsdaten_AV!B:B,A4111,Anlagenbewegungsdaten_AV!C:C),3)</f>
        <v>0</v>
      </c>
      <c r="N4111" s="330">
        <f>IF(ISBLANK(L4111),ROUND(SUMIF(Anlagenbewegungsdaten_AV!B:B,A4111,Anlagenbewegungsdaten_AV!D:D),2),ROUND(M4111*L4111%,2))</f>
        <v>0</v>
      </c>
      <c r="O4111" s="330">
        <f>ROUND(N4111-SUMIF(Anlagenbewegungsdaten_AV!B:B,A4111,Anlagenbewegungsdaten_AV!D:D),3)</f>
        <v>0</v>
      </c>
    </row>
    <row r="4112" spans="1:15" ht="15" customHeight="1" x14ac:dyDescent="0.25">
      <c r="A4112" s="261" t="s">
        <v>1112</v>
      </c>
      <c r="B4112" s="168" t="s">
        <v>2111</v>
      </c>
      <c r="C4112" s="167" t="s">
        <v>4208</v>
      </c>
      <c r="D4112" s="168" t="s">
        <v>4778</v>
      </c>
      <c r="E4112" s="167"/>
      <c r="F4112" s="251">
        <v>59.6</v>
      </c>
      <c r="G4112" s="333">
        <f>ROUND(SUMIF(Anlagenbewegungsdaten!B:B,A4112,Anlagenbewegungsdaten!C:C),3)</f>
        <v>0</v>
      </c>
      <c r="H4112" s="334">
        <f>IF(ISBLANK(F4112),ROUND(SUMIF(Anlagenbewegungsdaten!B:B,A4112,Anlagenbewegungsdaten!D:D),2),ROUND(G4112*F4112%,2))</f>
        <v>0</v>
      </c>
      <c r="I4112" s="334">
        <f>ROUND((H4112-SUMIF(Anlagenbewegungsdaten!$B:$B,A4112,Anlagenbewegungsdaten!D:D)),3)</f>
        <v>0</v>
      </c>
      <c r="J4112" s="335" t="s">
        <v>5179</v>
      </c>
      <c r="K4112" s="335" t="s">
        <v>5203</v>
      </c>
      <c r="L4112" s="516">
        <v>47.68</v>
      </c>
      <c r="M4112" s="332">
        <f>ROUND(SUMIF(Anlagenbewegungsdaten_AV!B:B,A4112,Anlagenbewegungsdaten_AV!C:C),3)</f>
        <v>0</v>
      </c>
      <c r="N4112" s="330">
        <f>IF(ISBLANK(L4112),ROUND(SUMIF(Anlagenbewegungsdaten_AV!B:B,A4112,Anlagenbewegungsdaten_AV!D:D),2),ROUND(M4112*L4112%,2))</f>
        <v>0</v>
      </c>
      <c r="O4112" s="330">
        <f>ROUND(N4112-SUMIF(Anlagenbewegungsdaten_AV!B:B,A4112,Anlagenbewegungsdaten_AV!D:D),3)</f>
        <v>0</v>
      </c>
    </row>
    <row r="4113" spans="1:15" ht="15" customHeight="1" x14ac:dyDescent="0.25">
      <c r="A4113" s="261" t="s">
        <v>1113</v>
      </c>
      <c r="B4113" s="168" t="s">
        <v>2111</v>
      </c>
      <c r="C4113" s="167" t="s">
        <v>4208</v>
      </c>
      <c r="D4113" s="168" t="s">
        <v>4779</v>
      </c>
      <c r="E4113" s="167"/>
      <c r="F4113" s="251">
        <v>59</v>
      </c>
      <c r="G4113" s="333">
        <f>ROUND(SUMIF(Anlagenbewegungsdaten!B:B,A4113,Anlagenbewegungsdaten!C:C),3)</f>
        <v>0</v>
      </c>
      <c r="H4113" s="334">
        <f>IF(ISBLANK(F4113),ROUND(SUMIF(Anlagenbewegungsdaten!B:B,A4113,Anlagenbewegungsdaten!D:D),2),ROUND(G4113*F4113%,2))</f>
        <v>0</v>
      </c>
      <c r="I4113" s="334">
        <f>ROUND((H4113-SUMIF(Anlagenbewegungsdaten!$B:$B,A4113,Anlagenbewegungsdaten!D:D)),3)</f>
        <v>0</v>
      </c>
      <c r="J4113" s="335" t="s">
        <v>5179</v>
      </c>
      <c r="K4113" s="335" t="s">
        <v>5203</v>
      </c>
      <c r="L4113" s="516">
        <v>47.2</v>
      </c>
      <c r="M4113" s="332">
        <f>ROUND(SUMIF(Anlagenbewegungsdaten_AV!B:B,A4113,Anlagenbewegungsdaten_AV!C:C),3)</f>
        <v>0</v>
      </c>
      <c r="N4113" s="330">
        <f>IF(ISBLANK(L4113),ROUND(SUMIF(Anlagenbewegungsdaten_AV!B:B,A4113,Anlagenbewegungsdaten_AV!D:D),2),ROUND(M4113*L4113%,2))</f>
        <v>0</v>
      </c>
      <c r="O4113" s="330">
        <f>ROUND(N4113-SUMIF(Anlagenbewegungsdaten_AV!B:B,A4113,Anlagenbewegungsdaten_AV!D:D),3)</f>
        <v>0</v>
      </c>
    </row>
    <row r="4114" spans="1:15" ht="15" customHeight="1" x14ac:dyDescent="0.25">
      <c r="A4114" s="261" t="s">
        <v>1114</v>
      </c>
      <c r="B4114" s="168" t="s">
        <v>2111</v>
      </c>
      <c r="C4114" s="167" t="s">
        <v>4208</v>
      </c>
      <c r="D4114" s="168" t="s">
        <v>4780</v>
      </c>
      <c r="E4114" s="167"/>
      <c r="F4114" s="251">
        <v>45.7</v>
      </c>
      <c r="G4114" s="333">
        <f>ROUND(SUMIF(Anlagenbewegungsdaten!B:B,A4114,Anlagenbewegungsdaten!C:C),3)</f>
        <v>0</v>
      </c>
      <c r="H4114" s="334">
        <f>IF(ISBLANK(F4114),ROUND(SUMIF(Anlagenbewegungsdaten!B:B,A4114,Anlagenbewegungsdaten!D:D),2),ROUND(G4114*F4114%,2))</f>
        <v>0</v>
      </c>
      <c r="I4114" s="334">
        <f>ROUND((H4114-SUMIF(Anlagenbewegungsdaten!$B:$B,A4114,Anlagenbewegungsdaten!D:D)),3)</f>
        <v>0</v>
      </c>
      <c r="J4114" s="335" t="s">
        <v>5179</v>
      </c>
      <c r="K4114" s="335" t="s">
        <v>5203</v>
      </c>
      <c r="L4114" s="516">
        <v>36.56</v>
      </c>
      <c r="M4114" s="332">
        <f>ROUND(SUMIF(Anlagenbewegungsdaten_AV!B:B,A4114,Anlagenbewegungsdaten_AV!C:C),3)</f>
        <v>0</v>
      </c>
      <c r="N4114" s="330">
        <f>IF(ISBLANK(L4114),ROUND(SUMIF(Anlagenbewegungsdaten_AV!B:B,A4114,Anlagenbewegungsdaten_AV!D:D),2),ROUND(M4114*L4114%,2))</f>
        <v>0</v>
      </c>
      <c r="O4114" s="330">
        <f>ROUND(N4114-SUMIF(Anlagenbewegungsdaten_AV!B:B,A4114,Anlagenbewegungsdaten_AV!D:D),3)</f>
        <v>0</v>
      </c>
    </row>
    <row r="4115" spans="1:15" ht="15" customHeight="1" x14ac:dyDescent="0.25">
      <c r="A4115" s="261"/>
      <c r="B4115" s="168"/>
      <c r="C4115" s="167"/>
      <c r="D4115" s="168"/>
      <c r="E4115" s="167"/>
      <c r="F4115" s="251"/>
    </row>
    <row r="4116" spans="1:15" ht="15" customHeight="1" x14ac:dyDescent="0.25">
      <c r="A4116" s="261" t="s">
        <v>1115</v>
      </c>
      <c r="B4116" s="168" t="s">
        <v>2111</v>
      </c>
      <c r="C4116" s="167" t="s">
        <v>4044</v>
      </c>
      <c r="D4116" s="168" t="s">
        <v>4774</v>
      </c>
      <c r="E4116" s="167"/>
      <c r="F4116" s="251">
        <v>54.53</v>
      </c>
      <c r="G4116" s="333">
        <f>ROUND(SUMIF(Anlagenbewegungsdaten!B:B,A4116,Anlagenbewegungsdaten!C:C),3)</f>
        <v>3507280.6329999999</v>
      </c>
      <c r="H4116" s="334">
        <f>IF(ISBLANK(F4116),ROUND(SUMIF(Anlagenbewegungsdaten!B:B,A4116,Anlagenbewegungsdaten!D:D),2),ROUND(G4116*F4116%,2))</f>
        <v>1912520.13</v>
      </c>
      <c r="I4116" s="334">
        <f>ROUND((H4116-SUMIF(Anlagenbewegungsdaten!$B:$B,A4116,Anlagenbewegungsdaten!D:D)),3)</f>
        <v>1E-3</v>
      </c>
      <c r="J4116" s="335" t="s">
        <v>5179</v>
      </c>
      <c r="K4116" s="335" t="s">
        <v>5203</v>
      </c>
      <c r="L4116" s="516">
        <v>43.62</v>
      </c>
      <c r="M4116" s="332">
        <f>ROUND(SUMIF(Anlagenbewegungsdaten_AV!B:B,A4116,Anlagenbewegungsdaten_AV!C:C),3)</f>
        <v>0</v>
      </c>
      <c r="N4116" s="330">
        <f>IF(ISBLANK(L4116),ROUND(SUMIF(Anlagenbewegungsdaten_AV!B:B,A4116,Anlagenbewegungsdaten_AV!D:D),2),ROUND(M4116*L4116%,2))</f>
        <v>0</v>
      </c>
      <c r="O4116" s="330">
        <f>ROUND(N4116-SUMIF(Anlagenbewegungsdaten_AV!B:B,A4116,Anlagenbewegungsdaten_AV!D:D),3)</f>
        <v>0</v>
      </c>
    </row>
    <row r="4117" spans="1:15" ht="15" customHeight="1" x14ac:dyDescent="0.25">
      <c r="A4117" s="261" t="s">
        <v>1116</v>
      </c>
      <c r="B4117" s="168" t="s">
        <v>2111</v>
      </c>
      <c r="C4117" s="167" t="s">
        <v>4044</v>
      </c>
      <c r="D4117" s="168" t="s">
        <v>4775</v>
      </c>
      <c r="E4117" s="167"/>
      <c r="F4117" s="251">
        <v>51.87</v>
      </c>
      <c r="G4117" s="333">
        <f>ROUND(SUMIF(Anlagenbewegungsdaten!B:B,A4117,Anlagenbewegungsdaten!C:C),3)</f>
        <v>332643.185</v>
      </c>
      <c r="H4117" s="334">
        <f>IF(ISBLANK(F4117),ROUND(SUMIF(Anlagenbewegungsdaten!B:B,A4117,Anlagenbewegungsdaten!D:D),2),ROUND(G4117*F4117%,2))</f>
        <v>172542.02</v>
      </c>
      <c r="I4117" s="334">
        <f>ROUND((H4117-SUMIF(Anlagenbewegungsdaten!$B:$B,A4117,Anlagenbewegungsdaten!D:D)),3)</f>
        <v>0</v>
      </c>
      <c r="J4117" s="335" t="s">
        <v>5179</v>
      </c>
      <c r="K4117" s="335" t="s">
        <v>5203</v>
      </c>
      <c r="L4117" s="516">
        <v>41.5</v>
      </c>
      <c r="M4117" s="332">
        <f>ROUND(SUMIF(Anlagenbewegungsdaten_AV!B:B,A4117,Anlagenbewegungsdaten_AV!C:C),3)</f>
        <v>0</v>
      </c>
      <c r="N4117" s="330">
        <f>IF(ISBLANK(L4117),ROUND(SUMIF(Anlagenbewegungsdaten_AV!B:B,A4117,Anlagenbewegungsdaten_AV!D:D),2),ROUND(M4117*L4117%,2))</f>
        <v>0</v>
      </c>
      <c r="O4117" s="330">
        <f>ROUND(N4117-SUMIF(Anlagenbewegungsdaten_AV!B:B,A4117,Anlagenbewegungsdaten_AV!D:D),3)</f>
        <v>0</v>
      </c>
    </row>
    <row r="4118" spans="1:15" ht="15" customHeight="1" x14ac:dyDescent="0.25">
      <c r="A4118" s="261" t="s">
        <v>1117</v>
      </c>
      <c r="B4118" s="168" t="s">
        <v>2111</v>
      </c>
      <c r="C4118" s="167" t="s">
        <v>4044</v>
      </c>
      <c r="D4118" s="168" t="s">
        <v>4776</v>
      </c>
      <c r="E4118" s="167"/>
      <c r="F4118" s="251">
        <v>51.3</v>
      </c>
      <c r="G4118" s="333">
        <f>ROUND(SUMIF(Anlagenbewegungsdaten!B:B,A4118,Anlagenbewegungsdaten!C:C),3)</f>
        <v>40038.411999999997</v>
      </c>
      <c r="H4118" s="334">
        <f>IF(ISBLANK(F4118),ROUND(SUMIF(Anlagenbewegungsdaten!B:B,A4118,Anlagenbewegungsdaten!D:D),2),ROUND(G4118*F4118%,2))</f>
        <v>20539.71</v>
      </c>
      <c r="I4118" s="334">
        <f>ROUND((H4118-SUMIF(Anlagenbewegungsdaten!$B:$B,A4118,Anlagenbewegungsdaten!D:D)),3)</f>
        <v>5.0000000000000001E-3</v>
      </c>
      <c r="J4118" s="335" t="s">
        <v>5179</v>
      </c>
      <c r="K4118" s="335" t="s">
        <v>5203</v>
      </c>
      <c r="L4118" s="516">
        <v>41.04</v>
      </c>
      <c r="M4118" s="332">
        <f>ROUND(SUMIF(Anlagenbewegungsdaten_AV!B:B,A4118,Anlagenbewegungsdaten_AV!C:C),3)</f>
        <v>0</v>
      </c>
      <c r="N4118" s="330">
        <f>IF(ISBLANK(L4118),ROUND(SUMIF(Anlagenbewegungsdaten_AV!B:B,A4118,Anlagenbewegungsdaten_AV!D:D),2),ROUND(M4118*L4118%,2))</f>
        <v>0</v>
      </c>
      <c r="O4118" s="330">
        <f>ROUND(N4118-SUMIF(Anlagenbewegungsdaten_AV!B:B,A4118,Anlagenbewegungsdaten_AV!D:D),3)</f>
        <v>0</v>
      </c>
    </row>
    <row r="4119" spans="1:15" ht="15" customHeight="1" x14ac:dyDescent="0.25">
      <c r="A4119" s="261" t="s">
        <v>1118</v>
      </c>
      <c r="B4119" s="168" t="s">
        <v>2111</v>
      </c>
      <c r="C4119" s="167" t="s">
        <v>4044</v>
      </c>
      <c r="D4119" s="168" t="s">
        <v>4777</v>
      </c>
      <c r="E4119" s="167"/>
      <c r="F4119" s="251">
        <v>59.53</v>
      </c>
      <c r="G4119" s="333">
        <f>ROUND(SUMIF(Anlagenbewegungsdaten!B:B,A4119,Anlagenbewegungsdaten!C:C),3)</f>
        <v>0</v>
      </c>
      <c r="H4119" s="334">
        <f>IF(ISBLANK(F4119),ROUND(SUMIF(Anlagenbewegungsdaten!B:B,A4119,Anlagenbewegungsdaten!D:D),2),ROUND(G4119*F4119%,2))</f>
        <v>0</v>
      </c>
      <c r="I4119" s="334">
        <f>ROUND((H4119-SUMIF(Anlagenbewegungsdaten!$B:$B,A4119,Anlagenbewegungsdaten!D:D)),3)</f>
        <v>0</v>
      </c>
      <c r="J4119" s="335" t="s">
        <v>5179</v>
      </c>
      <c r="K4119" s="335" t="s">
        <v>5203</v>
      </c>
      <c r="L4119" s="516">
        <v>47.62</v>
      </c>
      <c r="M4119" s="332">
        <f>ROUND(SUMIF(Anlagenbewegungsdaten_AV!B:B,A4119,Anlagenbewegungsdaten_AV!C:C),3)</f>
        <v>0</v>
      </c>
      <c r="N4119" s="330">
        <f>IF(ISBLANK(L4119),ROUND(SUMIF(Anlagenbewegungsdaten_AV!B:B,A4119,Anlagenbewegungsdaten_AV!D:D),2),ROUND(M4119*L4119%,2))</f>
        <v>0</v>
      </c>
      <c r="O4119" s="330">
        <f>ROUND(N4119-SUMIF(Anlagenbewegungsdaten_AV!B:B,A4119,Anlagenbewegungsdaten_AV!D:D),3)</f>
        <v>0</v>
      </c>
    </row>
    <row r="4120" spans="1:15" ht="15" customHeight="1" x14ac:dyDescent="0.25">
      <c r="A4120" s="261" t="s">
        <v>1119</v>
      </c>
      <c r="B4120" s="168" t="s">
        <v>2111</v>
      </c>
      <c r="C4120" s="167" t="s">
        <v>4044</v>
      </c>
      <c r="D4120" s="168" t="s">
        <v>4778</v>
      </c>
      <c r="E4120" s="167"/>
      <c r="F4120" s="251">
        <v>56.87</v>
      </c>
      <c r="G4120" s="333">
        <f>ROUND(SUMIF(Anlagenbewegungsdaten!B:B,A4120,Anlagenbewegungsdaten!C:C),3)</f>
        <v>0</v>
      </c>
      <c r="H4120" s="334">
        <f>IF(ISBLANK(F4120),ROUND(SUMIF(Anlagenbewegungsdaten!B:B,A4120,Anlagenbewegungsdaten!D:D),2),ROUND(G4120*F4120%,2))</f>
        <v>0</v>
      </c>
      <c r="I4120" s="334">
        <f>ROUND((H4120-SUMIF(Anlagenbewegungsdaten!$B:$B,A4120,Anlagenbewegungsdaten!D:D)),3)</f>
        <v>0</v>
      </c>
      <c r="J4120" s="335" t="s">
        <v>5179</v>
      </c>
      <c r="K4120" s="335" t="s">
        <v>5203</v>
      </c>
      <c r="L4120" s="516">
        <v>45.5</v>
      </c>
      <c r="M4120" s="332">
        <f>ROUND(SUMIF(Anlagenbewegungsdaten_AV!B:B,A4120,Anlagenbewegungsdaten_AV!C:C),3)</f>
        <v>0</v>
      </c>
      <c r="N4120" s="330">
        <f>IF(ISBLANK(L4120),ROUND(SUMIF(Anlagenbewegungsdaten_AV!B:B,A4120,Anlagenbewegungsdaten_AV!D:D),2),ROUND(M4120*L4120%,2))</f>
        <v>0</v>
      </c>
      <c r="O4120" s="330">
        <f>ROUND(N4120-SUMIF(Anlagenbewegungsdaten_AV!B:B,A4120,Anlagenbewegungsdaten_AV!D:D),3)</f>
        <v>0</v>
      </c>
    </row>
    <row r="4121" spans="1:15" ht="15" customHeight="1" x14ac:dyDescent="0.25">
      <c r="A4121" s="261" t="s">
        <v>1120</v>
      </c>
      <c r="B4121" s="168" t="s">
        <v>2111</v>
      </c>
      <c r="C4121" s="167" t="s">
        <v>4044</v>
      </c>
      <c r="D4121" s="168" t="s">
        <v>4779</v>
      </c>
      <c r="E4121" s="167"/>
      <c r="F4121" s="251">
        <v>56.3</v>
      </c>
      <c r="G4121" s="333">
        <f>ROUND(SUMIF(Anlagenbewegungsdaten!B:B,A4121,Anlagenbewegungsdaten!C:C),3)</f>
        <v>0</v>
      </c>
      <c r="H4121" s="334">
        <f>IF(ISBLANK(F4121),ROUND(SUMIF(Anlagenbewegungsdaten!B:B,A4121,Anlagenbewegungsdaten!D:D),2),ROUND(G4121*F4121%,2))</f>
        <v>0</v>
      </c>
      <c r="I4121" s="334">
        <f>ROUND((H4121-SUMIF(Anlagenbewegungsdaten!$B:$B,A4121,Anlagenbewegungsdaten!D:D)),3)</f>
        <v>0</v>
      </c>
      <c r="J4121" s="335" t="s">
        <v>5179</v>
      </c>
      <c r="K4121" s="335" t="s">
        <v>5203</v>
      </c>
      <c r="L4121" s="516">
        <v>45.04</v>
      </c>
      <c r="M4121" s="332">
        <f>ROUND(SUMIF(Anlagenbewegungsdaten_AV!B:B,A4121,Anlagenbewegungsdaten_AV!C:C),3)</f>
        <v>0</v>
      </c>
      <c r="N4121" s="330">
        <f>IF(ISBLANK(L4121),ROUND(SUMIF(Anlagenbewegungsdaten_AV!B:B,A4121,Anlagenbewegungsdaten_AV!D:D),2),ROUND(M4121*L4121%,2))</f>
        <v>0</v>
      </c>
      <c r="O4121" s="330">
        <f>ROUND(N4121-SUMIF(Anlagenbewegungsdaten_AV!B:B,A4121,Anlagenbewegungsdaten_AV!D:D),3)</f>
        <v>0</v>
      </c>
    </row>
    <row r="4122" spans="1:15" ht="15" customHeight="1" x14ac:dyDescent="0.25">
      <c r="A4122" s="261" t="s">
        <v>1121</v>
      </c>
      <c r="B4122" s="168" t="s">
        <v>2111</v>
      </c>
      <c r="C4122" s="167" t="s">
        <v>4044</v>
      </c>
      <c r="D4122" s="168" t="s">
        <v>4780</v>
      </c>
      <c r="E4122" s="167"/>
      <c r="F4122" s="251">
        <v>43.42</v>
      </c>
      <c r="G4122" s="333">
        <f>ROUND(SUMIF(Anlagenbewegungsdaten!B:B,A4122,Anlagenbewegungsdaten!C:C),3)</f>
        <v>0</v>
      </c>
      <c r="H4122" s="334">
        <f>IF(ISBLANK(F4122),ROUND(SUMIF(Anlagenbewegungsdaten!B:B,A4122,Anlagenbewegungsdaten!D:D),2),ROUND(G4122*F4122%,2))</f>
        <v>0</v>
      </c>
      <c r="I4122" s="334">
        <f>ROUND((H4122-SUMIF(Anlagenbewegungsdaten!$B:$B,A4122,Anlagenbewegungsdaten!D:D)),3)</f>
        <v>0</v>
      </c>
      <c r="J4122" s="335" t="s">
        <v>5179</v>
      </c>
      <c r="K4122" s="335" t="s">
        <v>5203</v>
      </c>
      <c r="L4122" s="516">
        <v>34.74</v>
      </c>
      <c r="M4122" s="332">
        <f>ROUND(SUMIF(Anlagenbewegungsdaten_AV!B:B,A4122,Anlagenbewegungsdaten_AV!C:C),3)</f>
        <v>0</v>
      </c>
      <c r="N4122" s="330">
        <f>IF(ISBLANK(L4122),ROUND(SUMIF(Anlagenbewegungsdaten_AV!B:B,A4122,Anlagenbewegungsdaten_AV!D:D),2),ROUND(M4122*L4122%,2))</f>
        <v>0</v>
      </c>
      <c r="O4122" s="330">
        <f>ROUND(N4122-SUMIF(Anlagenbewegungsdaten_AV!B:B,A4122,Anlagenbewegungsdaten_AV!D:D),3)</f>
        <v>0</v>
      </c>
    </row>
    <row r="4123" spans="1:15" ht="15" customHeight="1" x14ac:dyDescent="0.25">
      <c r="A4123" s="261"/>
      <c r="B4123" s="168"/>
      <c r="C4123" s="167"/>
      <c r="D4123" s="168"/>
      <c r="E4123" s="167"/>
      <c r="F4123" s="251"/>
    </row>
    <row r="4124" spans="1:15" ht="15" customHeight="1" x14ac:dyDescent="0.25">
      <c r="A4124" s="261" t="s">
        <v>1122</v>
      </c>
      <c r="B4124" s="168" t="s">
        <v>2111</v>
      </c>
      <c r="C4124" s="167" t="s">
        <v>4045</v>
      </c>
      <c r="D4124" s="168" t="s">
        <v>4774</v>
      </c>
      <c r="E4124" s="167"/>
      <c r="F4124" s="251">
        <v>51.8</v>
      </c>
      <c r="G4124" s="333">
        <f>ROUND(SUMIF(Anlagenbewegungsdaten!B:B,A4124,Anlagenbewegungsdaten!C:C),3)</f>
        <v>5385869.7130000005</v>
      </c>
      <c r="H4124" s="334">
        <f>IF(ISBLANK(F4124),ROUND(SUMIF(Anlagenbewegungsdaten!B:B,A4124,Anlagenbewegungsdaten!D:D),2),ROUND(G4124*F4124%,2))</f>
        <v>2789880.51</v>
      </c>
      <c r="I4124" s="334">
        <f>ROUND((H4124-SUMIF(Anlagenbewegungsdaten!$B:$B,A4124,Anlagenbewegungsdaten!D:D)),3)</f>
        <v>-2E-3</v>
      </c>
      <c r="J4124" s="335" t="s">
        <v>5179</v>
      </c>
      <c r="K4124" s="335" t="s">
        <v>5203</v>
      </c>
      <c r="L4124" s="516">
        <v>41.44</v>
      </c>
      <c r="M4124" s="332">
        <f>ROUND(SUMIF(Anlagenbewegungsdaten_AV!B:B,A4124,Anlagenbewegungsdaten_AV!C:C),3)</f>
        <v>0</v>
      </c>
      <c r="N4124" s="330">
        <f>IF(ISBLANK(L4124),ROUND(SUMIF(Anlagenbewegungsdaten_AV!B:B,A4124,Anlagenbewegungsdaten_AV!D:D),2),ROUND(M4124*L4124%,2))</f>
        <v>0</v>
      </c>
      <c r="O4124" s="330">
        <f>ROUND(N4124-SUMIF(Anlagenbewegungsdaten_AV!B:B,A4124,Anlagenbewegungsdaten_AV!D:D),3)</f>
        <v>0</v>
      </c>
    </row>
    <row r="4125" spans="1:15" ht="15" customHeight="1" x14ac:dyDescent="0.25">
      <c r="A4125" s="261" t="s">
        <v>1123</v>
      </c>
      <c r="B4125" s="168" t="s">
        <v>2111</v>
      </c>
      <c r="C4125" s="167" t="s">
        <v>4045</v>
      </c>
      <c r="D4125" s="168" t="s">
        <v>4775</v>
      </c>
      <c r="E4125" s="167"/>
      <c r="F4125" s="251">
        <v>49.28</v>
      </c>
      <c r="G4125" s="333">
        <f>ROUND(SUMIF(Anlagenbewegungsdaten!B:B,A4125,Anlagenbewegungsdaten!C:C),3)</f>
        <v>307135.01699999999</v>
      </c>
      <c r="H4125" s="334">
        <f>IF(ISBLANK(F4125),ROUND(SUMIF(Anlagenbewegungsdaten!B:B,A4125,Anlagenbewegungsdaten!D:D),2),ROUND(G4125*F4125%,2))</f>
        <v>151356.14000000001</v>
      </c>
      <c r="I4125" s="334">
        <f>ROUND((H4125-SUMIF(Anlagenbewegungsdaten!$B:$B,A4125,Anlagenbewegungsdaten!D:D)),3)</f>
        <v>4.0000000000000001E-3</v>
      </c>
      <c r="J4125" s="335" t="s">
        <v>5179</v>
      </c>
      <c r="K4125" s="335" t="s">
        <v>5203</v>
      </c>
      <c r="L4125" s="516">
        <v>39.42</v>
      </c>
      <c r="M4125" s="332">
        <f>ROUND(SUMIF(Anlagenbewegungsdaten_AV!B:B,A4125,Anlagenbewegungsdaten_AV!C:C),3)</f>
        <v>0</v>
      </c>
      <c r="N4125" s="330">
        <f>IF(ISBLANK(L4125),ROUND(SUMIF(Anlagenbewegungsdaten_AV!B:B,A4125,Anlagenbewegungsdaten_AV!D:D),2),ROUND(M4125*L4125%,2))</f>
        <v>0</v>
      </c>
      <c r="O4125" s="330">
        <f>ROUND(N4125-SUMIF(Anlagenbewegungsdaten_AV!B:B,A4125,Anlagenbewegungsdaten_AV!D:D),3)</f>
        <v>0</v>
      </c>
    </row>
    <row r="4126" spans="1:15" ht="15" customHeight="1" x14ac:dyDescent="0.25">
      <c r="A4126" s="261" t="s">
        <v>1124</v>
      </c>
      <c r="B4126" s="168" t="s">
        <v>2111</v>
      </c>
      <c r="C4126" s="167" t="s">
        <v>4045</v>
      </c>
      <c r="D4126" s="168" t="s">
        <v>4776</v>
      </c>
      <c r="E4126" s="167"/>
      <c r="F4126" s="251">
        <v>48.74</v>
      </c>
      <c r="G4126" s="333">
        <f>ROUND(SUMIF(Anlagenbewegungsdaten!B:B,A4126,Anlagenbewegungsdaten!C:C),3)</f>
        <v>31989.204000000002</v>
      </c>
      <c r="H4126" s="334">
        <f>IF(ISBLANK(F4126),ROUND(SUMIF(Anlagenbewegungsdaten!B:B,A4126,Anlagenbewegungsdaten!D:D),2),ROUND(G4126*F4126%,2))</f>
        <v>15591.54</v>
      </c>
      <c r="I4126" s="334">
        <f>ROUND((H4126-SUMIF(Anlagenbewegungsdaten!$B:$B,A4126,Anlagenbewegungsdaten!D:D)),3)</f>
        <v>2E-3</v>
      </c>
      <c r="J4126" s="335" t="s">
        <v>5179</v>
      </c>
      <c r="K4126" s="335" t="s">
        <v>5203</v>
      </c>
      <c r="L4126" s="516">
        <v>38.99</v>
      </c>
      <c r="M4126" s="332">
        <f>ROUND(SUMIF(Anlagenbewegungsdaten_AV!B:B,A4126,Anlagenbewegungsdaten_AV!C:C),3)</f>
        <v>0</v>
      </c>
      <c r="N4126" s="330">
        <f>IF(ISBLANK(L4126),ROUND(SUMIF(Anlagenbewegungsdaten_AV!B:B,A4126,Anlagenbewegungsdaten_AV!D:D),2),ROUND(M4126*L4126%,2))</f>
        <v>0</v>
      </c>
      <c r="O4126" s="330">
        <f>ROUND(N4126-SUMIF(Anlagenbewegungsdaten_AV!B:B,A4126,Anlagenbewegungsdaten_AV!D:D),3)</f>
        <v>0</v>
      </c>
    </row>
    <row r="4127" spans="1:15" ht="15" customHeight="1" x14ac:dyDescent="0.25">
      <c r="A4127" s="261" t="s">
        <v>1125</v>
      </c>
      <c r="B4127" s="168" t="s">
        <v>2111</v>
      </c>
      <c r="C4127" s="167" t="s">
        <v>4045</v>
      </c>
      <c r="D4127" s="168" t="s">
        <v>4777</v>
      </c>
      <c r="E4127" s="167"/>
      <c r="F4127" s="251">
        <v>56.8</v>
      </c>
      <c r="G4127" s="333">
        <f>ROUND(SUMIF(Anlagenbewegungsdaten!B:B,A4127,Anlagenbewegungsdaten!C:C),3)</f>
        <v>0</v>
      </c>
      <c r="H4127" s="334">
        <f>IF(ISBLANK(F4127),ROUND(SUMIF(Anlagenbewegungsdaten!B:B,A4127,Anlagenbewegungsdaten!D:D),2),ROUND(G4127*F4127%,2))</f>
        <v>0</v>
      </c>
      <c r="I4127" s="334">
        <f>ROUND((H4127-SUMIF(Anlagenbewegungsdaten!$B:$B,A4127,Anlagenbewegungsdaten!D:D)),3)</f>
        <v>0</v>
      </c>
      <c r="J4127" s="335" t="s">
        <v>5179</v>
      </c>
      <c r="K4127" s="335" t="s">
        <v>5203</v>
      </c>
      <c r="L4127" s="516">
        <v>45.44</v>
      </c>
      <c r="M4127" s="332">
        <f>ROUND(SUMIF(Anlagenbewegungsdaten_AV!B:B,A4127,Anlagenbewegungsdaten_AV!C:C),3)</f>
        <v>0</v>
      </c>
      <c r="N4127" s="330">
        <f>IF(ISBLANK(L4127),ROUND(SUMIF(Anlagenbewegungsdaten_AV!B:B,A4127,Anlagenbewegungsdaten_AV!D:D),2),ROUND(M4127*L4127%,2))</f>
        <v>0</v>
      </c>
      <c r="O4127" s="330">
        <f>ROUND(N4127-SUMIF(Anlagenbewegungsdaten_AV!B:B,A4127,Anlagenbewegungsdaten_AV!D:D),3)</f>
        <v>0</v>
      </c>
    </row>
    <row r="4128" spans="1:15" ht="15" customHeight="1" x14ac:dyDescent="0.25">
      <c r="A4128" s="261" t="s">
        <v>1126</v>
      </c>
      <c r="B4128" s="168" t="s">
        <v>2111</v>
      </c>
      <c r="C4128" s="167" t="s">
        <v>4045</v>
      </c>
      <c r="D4128" s="168" t="s">
        <v>4778</v>
      </c>
      <c r="E4128" s="167"/>
      <c r="F4128" s="251">
        <v>54.28</v>
      </c>
      <c r="G4128" s="333">
        <f>ROUND(SUMIF(Anlagenbewegungsdaten!B:B,A4128,Anlagenbewegungsdaten!C:C),3)</f>
        <v>0</v>
      </c>
      <c r="H4128" s="334">
        <f>IF(ISBLANK(F4128),ROUND(SUMIF(Anlagenbewegungsdaten!B:B,A4128,Anlagenbewegungsdaten!D:D),2),ROUND(G4128*F4128%,2))</f>
        <v>0</v>
      </c>
      <c r="I4128" s="334">
        <f>ROUND((H4128-SUMIF(Anlagenbewegungsdaten!$B:$B,A4128,Anlagenbewegungsdaten!D:D)),3)</f>
        <v>0</v>
      </c>
      <c r="J4128" s="335" t="s">
        <v>5179</v>
      </c>
      <c r="K4128" s="335" t="s">
        <v>5203</v>
      </c>
      <c r="L4128" s="516">
        <v>43.42</v>
      </c>
      <c r="M4128" s="332">
        <f>ROUND(SUMIF(Anlagenbewegungsdaten_AV!B:B,A4128,Anlagenbewegungsdaten_AV!C:C),3)</f>
        <v>0</v>
      </c>
      <c r="N4128" s="330">
        <f>IF(ISBLANK(L4128),ROUND(SUMIF(Anlagenbewegungsdaten_AV!B:B,A4128,Anlagenbewegungsdaten_AV!D:D),2),ROUND(M4128*L4128%,2))</f>
        <v>0</v>
      </c>
      <c r="O4128" s="330">
        <f>ROUND(N4128-SUMIF(Anlagenbewegungsdaten_AV!B:B,A4128,Anlagenbewegungsdaten_AV!D:D),3)</f>
        <v>0</v>
      </c>
    </row>
    <row r="4129" spans="1:15" ht="15" customHeight="1" x14ac:dyDescent="0.25">
      <c r="A4129" s="261" t="s">
        <v>1127</v>
      </c>
      <c r="B4129" s="168" t="s">
        <v>2111</v>
      </c>
      <c r="C4129" s="167" t="s">
        <v>4045</v>
      </c>
      <c r="D4129" s="168" t="s">
        <v>4779</v>
      </c>
      <c r="E4129" s="167"/>
      <c r="F4129" s="251">
        <v>53.74</v>
      </c>
      <c r="G4129" s="333">
        <f>ROUND(SUMIF(Anlagenbewegungsdaten!B:B,A4129,Anlagenbewegungsdaten!C:C),3)</f>
        <v>0</v>
      </c>
      <c r="H4129" s="334">
        <f>IF(ISBLANK(F4129),ROUND(SUMIF(Anlagenbewegungsdaten!B:B,A4129,Anlagenbewegungsdaten!D:D),2),ROUND(G4129*F4129%,2))</f>
        <v>0</v>
      </c>
      <c r="I4129" s="334">
        <f>ROUND((H4129-SUMIF(Anlagenbewegungsdaten!$B:$B,A4129,Anlagenbewegungsdaten!D:D)),3)</f>
        <v>0</v>
      </c>
      <c r="J4129" s="335" t="s">
        <v>5179</v>
      </c>
      <c r="K4129" s="335" t="s">
        <v>5203</v>
      </c>
      <c r="L4129" s="516">
        <v>42.99</v>
      </c>
      <c r="M4129" s="332">
        <f>ROUND(SUMIF(Anlagenbewegungsdaten_AV!B:B,A4129,Anlagenbewegungsdaten_AV!C:C),3)</f>
        <v>0</v>
      </c>
      <c r="N4129" s="330">
        <f>IF(ISBLANK(L4129),ROUND(SUMIF(Anlagenbewegungsdaten_AV!B:B,A4129,Anlagenbewegungsdaten_AV!D:D),2),ROUND(M4129*L4129%,2))</f>
        <v>0</v>
      </c>
      <c r="O4129" s="330">
        <f>ROUND(N4129-SUMIF(Anlagenbewegungsdaten_AV!B:B,A4129,Anlagenbewegungsdaten_AV!D:D),3)</f>
        <v>0</v>
      </c>
    </row>
    <row r="4130" spans="1:15" ht="15" customHeight="1" x14ac:dyDescent="0.25">
      <c r="A4130" s="261" t="s">
        <v>1128</v>
      </c>
      <c r="B4130" s="168" t="s">
        <v>2111</v>
      </c>
      <c r="C4130" s="167" t="s">
        <v>4045</v>
      </c>
      <c r="D4130" s="168" t="s">
        <v>4780</v>
      </c>
      <c r="E4130" s="167"/>
      <c r="F4130" s="251">
        <v>40.6</v>
      </c>
      <c r="G4130" s="333">
        <f>ROUND(SUMIF(Anlagenbewegungsdaten!B:B,A4130,Anlagenbewegungsdaten!C:C),3)</f>
        <v>1356</v>
      </c>
      <c r="H4130" s="334">
        <f>IF(ISBLANK(F4130),ROUND(SUMIF(Anlagenbewegungsdaten!B:B,A4130,Anlagenbewegungsdaten!D:D),2),ROUND(G4130*F4130%,2))</f>
        <v>550.54</v>
      </c>
      <c r="I4130" s="334">
        <f>ROUND((H4130-SUMIF(Anlagenbewegungsdaten!$B:$B,A4130,Anlagenbewegungsdaten!D:D)),3)</f>
        <v>4.0000000000000001E-3</v>
      </c>
      <c r="J4130" s="335" t="s">
        <v>5179</v>
      </c>
      <c r="K4130" s="335" t="s">
        <v>5203</v>
      </c>
      <c r="L4130" s="516">
        <v>32.479999999999997</v>
      </c>
      <c r="M4130" s="332">
        <f>ROUND(SUMIF(Anlagenbewegungsdaten_AV!B:B,A4130,Anlagenbewegungsdaten_AV!C:C),3)</f>
        <v>0</v>
      </c>
      <c r="N4130" s="330">
        <f>IF(ISBLANK(L4130),ROUND(SUMIF(Anlagenbewegungsdaten_AV!B:B,A4130,Anlagenbewegungsdaten_AV!D:D),2),ROUND(M4130*L4130%,2))</f>
        <v>0</v>
      </c>
      <c r="O4130" s="330">
        <f>ROUND(N4130-SUMIF(Anlagenbewegungsdaten_AV!B:B,A4130,Anlagenbewegungsdaten_AV!D:D),3)</f>
        <v>0</v>
      </c>
    </row>
    <row r="4131" spans="1:15" ht="15" customHeight="1" x14ac:dyDescent="0.25">
      <c r="A4131" s="261"/>
      <c r="B4131" s="168"/>
      <c r="C4131" s="167"/>
      <c r="D4131" s="168"/>
      <c r="E4131" s="167"/>
      <c r="F4131" s="251"/>
    </row>
    <row r="4132" spans="1:15" ht="15" customHeight="1" x14ac:dyDescent="0.25">
      <c r="A4132" s="261" t="s">
        <v>1129</v>
      </c>
      <c r="B4132" s="168" t="s">
        <v>2111</v>
      </c>
      <c r="C4132" s="167" t="s">
        <v>4046</v>
      </c>
      <c r="D4132" s="168" t="s">
        <v>4774</v>
      </c>
      <c r="E4132" s="167"/>
      <c r="F4132" s="251">
        <v>49.21</v>
      </c>
      <c r="G4132" s="333">
        <f>ROUND(SUMIF(Anlagenbewegungsdaten!B:B,A4132,Anlagenbewegungsdaten!C:C),3)</f>
        <v>7225329.0470000003</v>
      </c>
      <c r="H4132" s="334">
        <f>IF(ISBLANK(F4132),ROUND(SUMIF(Anlagenbewegungsdaten!B:B,A4132,Anlagenbewegungsdaten!D:D),2),ROUND(G4132*F4132%,2))</f>
        <v>3555584.42</v>
      </c>
      <c r="I4132" s="334">
        <f>ROUND((H4132-SUMIF(Anlagenbewegungsdaten!$B:$B,A4132,Anlagenbewegungsdaten!D:D)),3)</f>
        <v>-1E-3</v>
      </c>
      <c r="J4132" s="335" t="s">
        <v>5179</v>
      </c>
      <c r="K4132" s="335" t="s">
        <v>5203</v>
      </c>
      <c r="L4132" s="516">
        <v>39.369999999999997</v>
      </c>
      <c r="M4132" s="332">
        <f>ROUND(SUMIF(Anlagenbewegungsdaten_AV!B:B,A4132,Anlagenbewegungsdaten_AV!C:C),3)</f>
        <v>0</v>
      </c>
      <c r="N4132" s="330">
        <f>IF(ISBLANK(L4132),ROUND(SUMIF(Anlagenbewegungsdaten_AV!B:B,A4132,Anlagenbewegungsdaten_AV!D:D),2),ROUND(M4132*L4132%,2))</f>
        <v>0</v>
      </c>
      <c r="O4132" s="330">
        <f>ROUND(N4132-SUMIF(Anlagenbewegungsdaten_AV!B:B,A4132,Anlagenbewegungsdaten_AV!D:D),3)</f>
        <v>0</v>
      </c>
    </row>
    <row r="4133" spans="1:15" ht="15" customHeight="1" x14ac:dyDescent="0.25">
      <c r="A4133" s="261" t="s">
        <v>1130</v>
      </c>
      <c r="B4133" s="168" t="s">
        <v>2111</v>
      </c>
      <c r="C4133" s="167" t="s">
        <v>4046</v>
      </c>
      <c r="D4133" s="168" t="s">
        <v>4775</v>
      </c>
      <c r="E4133" s="167"/>
      <c r="F4133" s="251">
        <v>46.82</v>
      </c>
      <c r="G4133" s="333">
        <f>ROUND(SUMIF(Anlagenbewegungsdaten!B:B,A4133,Anlagenbewegungsdaten!C:C),3)</f>
        <v>1325231.7150000001</v>
      </c>
      <c r="H4133" s="334">
        <f>IF(ISBLANK(F4133),ROUND(SUMIF(Anlagenbewegungsdaten!B:B,A4133,Anlagenbewegungsdaten!D:D),2),ROUND(G4133*F4133%,2))</f>
        <v>620473.49</v>
      </c>
      <c r="I4133" s="334">
        <f>ROUND((H4133-SUMIF(Anlagenbewegungsdaten!$B:$B,A4133,Anlagenbewegungsdaten!D:D)),3)</f>
        <v>1E-3</v>
      </c>
      <c r="J4133" s="335" t="s">
        <v>5179</v>
      </c>
      <c r="K4133" s="335" t="s">
        <v>5203</v>
      </c>
      <c r="L4133" s="516">
        <v>37.46</v>
      </c>
      <c r="M4133" s="332">
        <f>ROUND(SUMIF(Anlagenbewegungsdaten_AV!B:B,A4133,Anlagenbewegungsdaten_AV!C:C),3)</f>
        <v>0</v>
      </c>
      <c r="N4133" s="330">
        <f>IF(ISBLANK(L4133),ROUND(SUMIF(Anlagenbewegungsdaten_AV!B:B,A4133,Anlagenbewegungsdaten_AV!D:D),2),ROUND(M4133*L4133%,2))</f>
        <v>0</v>
      </c>
      <c r="O4133" s="330">
        <f>ROUND(N4133-SUMIF(Anlagenbewegungsdaten_AV!B:B,A4133,Anlagenbewegungsdaten_AV!D:D),3)</f>
        <v>0</v>
      </c>
    </row>
    <row r="4134" spans="1:15" ht="15" customHeight="1" x14ac:dyDescent="0.25">
      <c r="A4134" s="261" t="s">
        <v>1131</v>
      </c>
      <c r="B4134" s="168" t="s">
        <v>2111</v>
      </c>
      <c r="C4134" s="167" t="s">
        <v>4046</v>
      </c>
      <c r="D4134" s="168" t="s">
        <v>4776</v>
      </c>
      <c r="E4134" s="167"/>
      <c r="F4134" s="251">
        <v>46.3</v>
      </c>
      <c r="G4134" s="333">
        <f>ROUND(SUMIF(Anlagenbewegungsdaten!B:B,A4134,Anlagenbewegungsdaten!C:C),3)</f>
        <v>1580296.39</v>
      </c>
      <c r="H4134" s="334">
        <f>IF(ISBLANK(F4134),ROUND(SUMIF(Anlagenbewegungsdaten!B:B,A4134,Anlagenbewegungsdaten!D:D),2),ROUND(G4134*F4134%,2))</f>
        <v>731677.23</v>
      </c>
      <c r="I4134" s="334">
        <f>ROUND((H4134-SUMIF(Anlagenbewegungsdaten!$B:$B,A4134,Anlagenbewegungsdaten!D:D)),3)</f>
        <v>1E-3</v>
      </c>
      <c r="J4134" s="335" t="s">
        <v>5179</v>
      </c>
      <c r="K4134" s="335" t="s">
        <v>5203</v>
      </c>
      <c r="L4134" s="516">
        <v>37.04</v>
      </c>
      <c r="M4134" s="332">
        <f>ROUND(SUMIF(Anlagenbewegungsdaten_AV!B:B,A4134,Anlagenbewegungsdaten_AV!C:C),3)</f>
        <v>0</v>
      </c>
      <c r="N4134" s="330">
        <f>IF(ISBLANK(L4134),ROUND(SUMIF(Anlagenbewegungsdaten_AV!B:B,A4134,Anlagenbewegungsdaten_AV!D:D),2),ROUND(M4134*L4134%,2))</f>
        <v>0</v>
      </c>
      <c r="O4134" s="330">
        <f>ROUND(N4134-SUMIF(Anlagenbewegungsdaten_AV!B:B,A4134,Anlagenbewegungsdaten_AV!D:D),3)</f>
        <v>0</v>
      </c>
    </row>
    <row r="4135" spans="1:15" ht="15" customHeight="1" x14ac:dyDescent="0.25">
      <c r="A4135" s="261" t="s">
        <v>1132</v>
      </c>
      <c r="B4135" s="168" t="s">
        <v>2111</v>
      </c>
      <c r="C4135" s="167" t="s">
        <v>4046</v>
      </c>
      <c r="D4135" s="168" t="s">
        <v>4777</v>
      </c>
      <c r="E4135" s="167"/>
      <c r="F4135" s="251">
        <v>54.21</v>
      </c>
      <c r="G4135" s="333">
        <f>ROUND(SUMIF(Anlagenbewegungsdaten!B:B,A4135,Anlagenbewegungsdaten!C:C),3)</f>
        <v>1870.5</v>
      </c>
      <c r="H4135" s="334">
        <f>IF(ISBLANK(F4135),ROUND(SUMIF(Anlagenbewegungsdaten!B:B,A4135,Anlagenbewegungsdaten!D:D),2),ROUND(G4135*F4135%,2))</f>
        <v>1014</v>
      </c>
      <c r="I4135" s="334">
        <f>ROUND((H4135-SUMIF(Anlagenbewegungsdaten!$B:$B,A4135,Anlagenbewegungsdaten!D:D)),3)</f>
        <v>2E-3</v>
      </c>
      <c r="J4135" s="335" t="s">
        <v>5179</v>
      </c>
      <c r="K4135" s="335" t="s">
        <v>5203</v>
      </c>
      <c r="L4135" s="516">
        <v>43.37</v>
      </c>
      <c r="M4135" s="332">
        <f>ROUND(SUMIF(Anlagenbewegungsdaten_AV!B:B,A4135,Anlagenbewegungsdaten_AV!C:C),3)</f>
        <v>0</v>
      </c>
      <c r="N4135" s="330">
        <f>IF(ISBLANK(L4135),ROUND(SUMIF(Anlagenbewegungsdaten_AV!B:B,A4135,Anlagenbewegungsdaten_AV!D:D),2),ROUND(M4135*L4135%,2))</f>
        <v>0</v>
      </c>
      <c r="O4135" s="330">
        <f>ROUND(N4135-SUMIF(Anlagenbewegungsdaten_AV!B:B,A4135,Anlagenbewegungsdaten_AV!D:D),3)</f>
        <v>0</v>
      </c>
    </row>
    <row r="4136" spans="1:15" ht="15" customHeight="1" x14ac:dyDescent="0.25">
      <c r="A4136" s="261" t="s">
        <v>1133</v>
      </c>
      <c r="B4136" s="168" t="s">
        <v>2111</v>
      </c>
      <c r="C4136" s="167" t="s">
        <v>4046</v>
      </c>
      <c r="D4136" s="168" t="s">
        <v>4778</v>
      </c>
      <c r="E4136" s="167"/>
      <c r="F4136" s="251">
        <v>51.82</v>
      </c>
      <c r="G4136" s="333">
        <f>ROUND(SUMIF(Anlagenbewegungsdaten!B:B,A4136,Anlagenbewegungsdaten!C:C),3)</f>
        <v>0</v>
      </c>
      <c r="H4136" s="334">
        <f>IF(ISBLANK(F4136),ROUND(SUMIF(Anlagenbewegungsdaten!B:B,A4136,Anlagenbewegungsdaten!D:D),2),ROUND(G4136*F4136%,2))</f>
        <v>0</v>
      </c>
      <c r="I4136" s="334">
        <f>ROUND((H4136-SUMIF(Anlagenbewegungsdaten!$B:$B,A4136,Anlagenbewegungsdaten!D:D)),3)</f>
        <v>0</v>
      </c>
      <c r="J4136" s="335" t="s">
        <v>5179</v>
      </c>
      <c r="K4136" s="335" t="s">
        <v>5203</v>
      </c>
      <c r="L4136" s="516">
        <v>41.46</v>
      </c>
      <c r="M4136" s="332">
        <f>ROUND(SUMIF(Anlagenbewegungsdaten_AV!B:B,A4136,Anlagenbewegungsdaten_AV!C:C),3)</f>
        <v>0</v>
      </c>
      <c r="N4136" s="330">
        <f>IF(ISBLANK(L4136),ROUND(SUMIF(Anlagenbewegungsdaten_AV!B:B,A4136,Anlagenbewegungsdaten_AV!D:D),2),ROUND(M4136*L4136%,2))</f>
        <v>0</v>
      </c>
      <c r="O4136" s="330">
        <f>ROUND(N4136-SUMIF(Anlagenbewegungsdaten_AV!B:B,A4136,Anlagenbewegungsdaten_AV!D:D),3)</f>
        <v>0</v>
      </c>
    </row>
    <row r="4137" spans="1:15" ht="15" customHeight="1" x14ac:dyDescent="0.25">
      <c r="A4137" s="261" t="s">
        <v>1134</v>
      </c>
      <c r="B4137" s="168" t="s">
        <v>2111</v>
      </c>
      <c r="C4137" s="167" t="s">
        <v>4046</v>
      </c>
      <c r="D4137" s="168" t="s">
        <v>4779</v>
      </c>
      <c r="E4137" s="167"/>
      <c r="F4137" s="251">
        <v>51.3</v>
      </c>
      <c r="G4137" s="333">
        <f>ROUND(SUMIF(Anlagenbewegungsdaten!B:B,A4137,Anlagenbewegungsdaten!C:C),3)</f>
        <v>0</v>
      </c>
      <c r="H4137" s="334">
        <f>IF(ISBLANK(F4137),ROUND(SUMIF(Anlagenbewegungsdaten!B:B,A4137,Anlagenbewegungsdaten!D:D),2),ROUND(G4137*F4137%,2))</f>
        <v>0</v>
      </c>
      <c r="I4137" s="334">
        <f>ROUND((H4137-SUMIF(Anlagenbewegungsdaten!$B:$B,A4137,Anlagenbewegungsdaten!D:D)),3)</f>
        <v>0</v>
      </c>
      <c r="J4137" s="335" t="s">
        <v>5179</v>
      </c>
      <c r="K4137" s="335" t="s">
        <v>5203</v>
      </c>
      <c r="L4137" s="516">
        <v>41.04</v>
      </c>
      <c r="M4137" s="332">
        <f>ROUND(SUMIF(Anlagenbewegungsdaten_AV!B:B,A4137,Anlagenbewegungsdaten_AV!C:C),3)</f>
        <v>0</v>
      </c>
      <c r="N4137" s="330">
        <f>IF(ISBLANK(L4137),ROUND(SUMIF(Anlagenbewegungsdaten_AV!B:B,A4137,Anlagenbewegungsdaten_AV!D:D),2),ROUND(M4137*L4137%,2))</f>
        <v>0</v>
      </c>
      <c r="O4137" s="330">
        <f>ROUND(N4137-SUMIF(Anlagenbewegungsdaten_AV!B:B,A4137,Anlagenbewegungsdaten_AV!D:D),3)</f>
        <v>0</v>
      </c>
    </row>
    <row r="4138" spans="1:15" ht="15" customHeight="1" x14ac:dyDescent="0.25">
      <c r="A4138" s="261" t="s">
        <v>1135</v>
      </c>
      <c r="B4138" s="168" t="s">
        <v>2111</v>
      </c>
      <c r="C4138" s="167" t="s">
        <v>4046</v>
      </c>
      <c r="D4138" s="168" t="s">
        <v>4780</v>
      </c>
      <c r="E4138" s="167"/>
      <c r="F4138" s="251">
        <v>37.96</v>
      </c>
      <c r="G4138" s="333">
        <f>ROUND(SUMIF(Anlagenbewegungsdaten!B:B,A4138,Anlagenbewegungsdaten!C:C),3)</f>
        <v>683340</v>
      </c>
      <c r="H4138" s="334">
        <f>IF(ISBLANK(F4138),ROUND(SUMIF(Anlagenbewegungsdaten!B:B,A4138,Anlagenbewegungsdaten!D:D),2),ROUND(G4138*F4138%,2))</f>
        <v>259395.86</v>
      </c>
      <c r="I4138" s="334">
        <f>ROUND((H4138-SUMIF(Anlagenbewegungsdaten!$B:$B,A4138,Anlagenbewegungsdaten!D:D)),3)</f>
        <v>-4.0000000000000001E-3</v>
      </c>
      <c r="J4138" s="335" t="s">
        <v>5179</v>
      </c>
      <c r="K4138" s="335" t="s">
        <v>5203</v>
      </c>
      <c r="L4138" s="516">
        <v>30.37</v>
      </c>
      <c r="M4138" s="332">
        <f>ROUND(SUMIF(Anlagenbewegungsdaten_AV!B:B,A4138,Anlagenbewegungsdaten_AV!C:C),3)</f>
        <v>0</v>
      </c>
      <c r="N4138" s="330">
        <f>IF(ISBLANK(L4138),ROUND(SUMIF(Anlagenbewegungsdaten_AV!B:B,A4138,Anlagenbewegungsdaten_AV!D:D),2),ROUND(M4138*L4138%,2))</f>
        <v>0</v>
      </c>
      <c r="O4138" s="330">
        <f>ROUND(N4138-SUMIF(Anlagenbewegungsdaten_AV!B:B,A4138,Anlagenbewegungsdaten_AV!D:D),3)</f>
        <v>0</v>
      </c>
    </row>
    <row r="4139" spans="1:15" ht="15" customHeight="1" x14ac:dyDescent="0.25">
      <c r="A4139" s="261"/>
      <c r="B4139" s="168"/>
      <c r="C4139" s="167"/>
      <c r="D4139" s="168"/>
      <c r="E4139" s="167"/>
      <c r="F4139" s="251"/>
    </row>
    <row r="4140" spans="1:15" ht="15" customHeight="1" x14ac:dyDescent="0.25">
      <c r="A4140" s="261" t="s">
        <v>1136</v>
      </c>
      <c r="B4140" s="168" t="s">
        <v>2111</v>
      </c>
      <c r="C4140" s="167" t="s">
        <v>4047</v>
      </c>
      <c r="D4140" s="168" t="s">
        <v>4774</v>
      </c>
      <c r="E4140" s="167"/>
      <c r="F4140" s="251">
        <v>46.75</v>
      </c>
      <c r="G4140" s="333">
        <f>ROUND(SUMIF(Anlagenbewegungsdaten!B:B,A4140,Anlagenbewegungsdaten!C:C),3)</f>
        <v>8549882.6309999991</v>
      </c>
      <c r="H4140" s="334">
        <f>IF(ISBLANK(F4140),ROUND(SUMIF(Anlagenbewegungsdaten!B:B,A4140,Anlagenbewegungsdaten!D:D),2),ROUND(G4140*F4140%,2))</f>
        <v>3997070.13</v>
      </c>
      <c r="I4140" s="334">
        <f>ROUND((H4140-SUMIF(Anlagenbewegungsdaten!$B:$B,A4140,Anlagenbewegungsdaten!D:D)),3)</f>
        <v>-1E-3</v>
      </c>
      <c r="J4140" s="335" t="s">
        <v>5179</v>
      </c>
      <c r="K4140" s="335" t="s">
        <v>5203</v>
      </c>
      <c r="L4140" s="516">
        <v>37.4</v>
      </c>
      <c r="M4140" s="332">
        <f>ROUND(SUMIF(Anlagenbewegungsdaten_AV!B:B,A4140,Anlagenbewegungsdaten_AV!C:C),3)</f>
        <v>0</v>
      </c>
      <c r="N4140" s="330">
        <f>IF(ISBLANK(L4140),ROUND(SUMIF(Anlagenbewegungsdaten_AV!B:B,A4140,Anlagenbewegungsdaten_AV!D:D),2),ROUND(M4140*L4140%,2))</f>
        <v>0</v>
      </c>
      <c r="O4140" s="330">
        <f>ROUND(N4140-SUMIF(Anlagenbewegungsdaten_AV!B:B,A4140,Anlagenbewegungsdaten_AV!D:D),3)</f>
        <v>0</v>
      </c>
    </row>
    <row r="4141" spans="1:15" ht="15" customHeight="1" x14ac:dyDescent="0.25">
      <c r="A4141" s="261" t="s">
        <v>1137</v>
      </c>
      <c r="B4141" s="168" t="s">
        <v>2111</v>
      </c>
      <c r="C4141" s="167" t="s">
        <v>4047</v>
      </c>
      <c r="D4141" s="168" t="s">
        <v>4775</v>
      </c>
      <c r="E4141" s="167"/>
      <c r="F4141" s="251">
        <v>44.48</v>
      </c>
      <c r="G4141" s="333">
        <f>ROUND(SUMIF(Anlagenbewegungsdaten!B:B,A4141,Anlagenbewegungsdaten!C:C),3)</f>
        <v>1526561.558</v>
      </c>
      <c r="H4141" s="334">
        <f>IF(ISBLANK(F4141),ROUND(SUMIF(Anlagenbewegungsdaten!B:B,A4141,Anlagenbewegungsdaten!D:D),2),ROUND(G4141*F4141%,2))</f>
        <v>679014.58</v>
      </c>
      <c r="I4141" s="334">
        <f>ROUND((H4141-SUMIF(Anlagenbewegungsdaten!$B:$B,A4141,Anlagenbewegungsdaten!D:D)),3)</f>
        <v>3.0000000000000001E-3</v>
      </c>
      <c r="J4141" s="335" t="s">
        <v>5179</v>
      </c>
      <c r="K4141" s="335" t="s">
        <v>5203</v>
      </c>
      <c r="L4141" s="516">
        <v>35.58</v>
      </c>
      <c r="M4141" s="332">
        <f>ROUND(SUMIF(Anlagenbewegungsdaten_AV!B:B,A4141,Anlagenbewegungsdaten_AV!C:C),3)</f>
        <v>0</v>
      </c>
      <c r="N4141" s="330">
        <f>IF(ISBLANK(L4141),ROUND(SUMIF(Anlagenbewegungsdaten_AV!B:B,A4141,Anlagenbewegungsdaten_AV!D:D),2),ROUND(M4141*L4141%,2))</f>
        <v>0</v>
      </c>
      <c r="O4141" s="330">
        <f>ROUND(N4141-SUMIF(Anlagenbewegungsdaten_AV!B:B,A4141,Anlagenbewegungsdaten_AV!D:D),3)</f>
        <v>0</v>
      </c>
    </row>
    <row r="4142" spans="1:15" ht="15" customHeight="1" x14ac:dyDescent="0.25">
      <c r="A4142" s="261" t="s">
        <v>1138</v>
      </c>
      <c r="B4142" s="168" t="s">
        <v>2111</v>
      </c>
      <c r="C4142" s="167" t="s">
        <v>4047</v>
      </c>
      <c r="D4142" s="168" t="s">
        <v>4776</v>
      </c>
      <c r="E4142" s="167"/>
      <c r="F4142" s="251">
        <v>43.99</v>
      </c>
      <c r="G4142" s="333">
        <f>ROUND(SUMIF(Anlagenbewegungsdaten!B:B,A4142,Anlagenbewegungsdaten!C:C),3)</f>
        <v>698878.12100000004</v>
      </c>
      <c r="H4142" s="334">
        <f>IF(ISBLANK(F4142),ROUND(SUMIF(Anlagenbewegungsdaten!B:B,A4142,Anlagenbewegungsdaten!D:D),2),ROUND(G4142*F4142%,2))</f>
        <v>307436.49</v>
      </c>
      <c r="I4142" s="334">
        <f>ROUND((H4142-SUMIF(Anlagenbewegungsdaten!$B:$B,A4142,Anlagenbewegungsdaten!D:D)),3)</f>
        <v>4.0000000000000001E-3</v>
      </c>
      <c r="J4142" s="335" t="s">
        <v>5179</v>
      </c>
      <c r="K4142" s="335" t="s">
        <v>5203</v>
      </c>
      <c r="L4142" s="516">
        <v>35.19</v>
      </c>
      <c r="M4142" s="332">
        <f>ROUND(SUMIF(Anlagenbewegungsdaten_AV!B:B,A4142,Anlagenbewegungsdaten_AV!C:C),3)</f>
        <v>0</v>
      </c>
      <c r="N4142" s="330">
        <f>IF(ISBLANK(L4142),ROUND(SUMIF(Anlagenbewegungsdaten_AV!B:B,A4142,Anlagenbewegungsdaten_AV!D:D),2),ROUND(M4142*L4142%,2))</f>
        <v>0</v>
      </c>
      <c r="O4142" s="330">
        <f>ROUND(N4142-SUMIF(Anlagenbewegungsdaten_AV!B:B,A4142,Anlagenbewegungsdaten_AV!D:D),3)</f>
        <v>0</v>
      </c>
    </row>
    <row r="4143" spans="1:15" ht="15" customHeight="1" x14ac:dyDescent="0.25">
      <c r="A4143" s="261" t="s">
        <v>1139</v>
      </c>
      <c r="B4143" s="168" t="s">
        <v>2111</v>
      </c>
      <c r="C4143" s="167" t="s">
        <v>4047</v>
      </c>
      <c r="D4143" s="168" t="s">
        <v>4777</v>
      </c>
      <c r="E4143" s="167"/>
      <c r="F4143" s="251">
        <v>51.75</v>
      </c>
      <c r="G4143" s="333">
        <f>ROUND(SUMIF(Anlagenbewegungsdaten!B:B,A4143,Anlagenbewegungsdaten!C:C),3)</f>
        <v>13739.419</v>
      </c>
      <c r="H4143" s="334">
        <f>IF(ISBLANK(F4143),ROUND(SUMIF(Anlagenbewegungsdaten!B:B,A4143,Anlagenbewegungsdaten!D:D),2),ROUND(G4143*F4143%,2))</f>
        <v>7110.15</v>
      </c>
      <c r="I4143" s="334">
        <f>ROUND((H4143-SUMIF(Anlagenbewegungsdaten!$B:$B,A4143,Anlagenbewegungsdaten!D:D)),3)</f>
        <v>1E-3</v>
      </c>
      <c r="J4143" s="335" t="s">
        <v>5179</v>
      </c>
      <c r="K4143" s="335" t="s">
        <v>5203</v>
      </c>
      <c r="L4143" s="516">
        <v>41.4</v>
      </c>
      <c r="M4143" s="332">
        <f>ROUND(SUMIF(Anlagenbewegungsdaten_AV!B:B,A4143,Anlagenbewegungsdaten_AV!C:C),3)</f>
        <v>0</v>
      </c>
      <c r="N4143" s="330">
        <f>IF(ISBLANK(L4143),ROUND(SUMIF(Anlagenbewegungsdaten_AV!B:B,A4143,Anlagenbewegungsdaten_AV!D:D),2),ROUND(M4143*L4143%,2))</f>
        <v>0</v>
      </c>
      <c r="O4143" s="330">
        <f>ROUND(N4143-SUMIF(Anlagenbewegungsdaten_AV!B:B,A4143,Anlagenbewegungsdaten_AV!D:D),3)</f>
        <v>0</v>
      </c>
    </row>
    <row r="4144" spans="1:15" ht="15" customHeight="1" x14ac:dyDescent="0.25">
      <c r="A4144" s="261" t="s">
        <v>1140</v>
      </c>
      <c r="B4144" s="168" t="s">
        <v>2111</v>
      </c>
      <c r="C4144" s="167" t="s">
        <v>4047</v>
      </c>
      <c r="D4144" s="168" t="s">
        <v>4778</v>
      </c>
      <c r="E4144" s="167"/>
      <c r="F4144" s="251">
        <v>49.48</v>
      </c>
      <c r="G4144" s="333">
        <f>ROUND(SUMIF(Anlagenbewegungsdaten!B:B,A4144,Anlagenbewegungsdaten!C:C),3)</f>
        <v>0</v>
      </c>
      <c r="H4144" s="334">
        <f>IF(ISBLANK(F4144),ROUND(SUMIF(Anlagenbewegungsdaten!B:B,A4144,Anlagenbewegungsdaten!D:D),2),ROUND(G4144*F4144%,2))</f>
        <v>0</v>
      </c>
      <c r="I4144" s="334">
        <f>ROUND((H4144-SUMIF(Anlagenbewegungsdaten!$B:$B,A4144,Anlagenbewegungsdaten!D:D)),3)</f>
        <v>0</v>
      </c>
      <c r="J4144" s="335" t="s">
        <v>5179</v>
      </c>
      <c r="K4144" s="335" t="s">
        <v>5203</v>
      </c>
      <c r="L4144" s="516">
        <v>39.58</v>
      </c>
      <c r="M4144" s="332">
        <f>ROUND(SUMIF(Anlagenbewegungsdaten_AV!B:B,A4144,Anlagenbewegungsdaten_AV!C:C),3)</f>
        <v>0</v>
      </c>
      <c r="N4144" s="330">
        <f>IF(ISBLANK(L4144),ROUND(SUMIF(Anlagenbewegungsdaten_AV!B:B,A4144,Anlagenbewegungsdaten_AV!D:D),2),ROUND(M4144*L4144%,2))</f>
        <v>0</v>
      </c>
      <c r="O4144" s="330">
        <f>ROUND(N4144-SUMIF(Anlagenbewegungsdaten_AV!B:B,A4144,Anlagenbewegungsdaten_AV!D:D),3)</f>
        <v>0</v>
      </c>
    </row>
    <row r="4145" spans="1:15" ht="15" customHeight="1" x14ac:dyDescent="0.25">
      <c r="A4145" s="261" t="s">
        <v>1141</v>
      </c>
      <c r="B4145" s="168" t="s">
        <v>2111</v>
      </c>
      <c r="C4145" s="167" t="s">
        <v>4047</v>
      </c>
      <c r="D4145" s="168" t="s">
        <v>4779</v>
      </c>
      <c r="E4145" s="167"/>
      <c r="F4145" s="251">
        <v>48.99</v>
      </c>
      <c r="G4145" s="333">
        <f>ROUND(SUMIF(Anlagenbewegungsdaten!B:B,A4145,Anlagenbewegungsdaten!C:C),3)</f>
        <v>0</v>
      </c>
      <c r="H4145" s="334">
        <f>IF(ISBLANK(F4145),ROUND(SUMIF(Anlagenbewegungsdaten!B:B,A4145,Anlagenbewegungsdaten!D:D),2),ROUND(G4145*F4145%,2))</f>
        <v>0</v>
      </c>
      <c r="I4145" s="334">
        <f>ROUND((H4145-SUMIF(Anlagenbewegungsdaten!$B:$B,A4145,Anlagenbewegungsdaten!D:D)),3)</f>
        <v>0</v>
      </c>
      <c r="J4145" s="335" t="s">
        <v>5179</v>
      </c>
      <c r="K4145" s="335" t="s">
        <v>5203</v>
      </c>
      <c r="L4145" s="516">
        <v>39.19</v>
      </c>
      <c r="M4145" s="332">
        <f>ROUND(SUMIF(Anlagenbewegungsdaten_AV!B:B,A4145,Anlagenbewegungsdaten_AV!C:C),3)</f>
        <v>0</v>
      </c>
      <c r="N4145" s="330">
        <f>IF(ISBLANK(L4145),ROUND(SUMIF(Anlagenbewegungsdaten_AV!B:B,A4145,Anlagenbewegungsdaten_AV!D:D),2),ROUND(M4145*L4145%,2))</f>
        <v>0</v>
      </c>
      <c r="O4145" s="330">
        <f>ROUND(N4145-SUMIF(Anlagenbewegungsdaten_AV!B:B,A4145,Anlagenbewegungsdaten_AV!D:D),3)</f>
        <v>0</v>
      </c>
    </row>
    <row r="4146" spans="1:15" ht="15" customHeight="1" x14ac:dyDescent="0.25">
      <c r="A4146" s="261" t="s">
        <v>1142</v>
      </c>
      <c r="B4146" s="168" t="s">
        <v>2111</v>
      </c>
      <c r="C4146" s="167" t="s">
        <v>4047</v>
      </c>
      <c r="D4146" s="168" t="s">
        <v>4780</v>
      </c>
      <c r="E4146" s="167"/>
      <c r="F4146" s="251">
        <v>35.49</v>
      </c>
      <c r="G4146" s="333">
        <f>ROUND(SUMIF(Anlagenbewegungsdaten!B:B,A4146,Anlagenbewegungsdaten!C:C),3)</f>
        <v>0</v>
      </c>
      <c r="H4146" s="334">
        <f>IF(ISBLANK(F4146),ROUND(SUMIF(Anlagenbewegungsdaten!B:B,A4146,Anlagenbewegungsdaten!D:D),2),ROUND(G4146*F4146%,2))</f>
        <v>0</v>
      </c>
      <c r="I4146" s="334">
        <f>ROUND((H4146-SUMIF(Anlagenbewegungsdaten!$B:$B,A4146,Anlagenbewegungsdaten!D:D)),3)</f>
        <v>0</v>
      </c>
      <c r="J4146" s="335" t="s">
        <v>5179</v>
      </c>
      <c r="K4146" s="335" t="s">
        <v>5203</v>
      </c>
      <c r="L4146" s="516">
        <v>28.39</v>
      </c>
      <c r="M4146" s="332">
        <f>ROUND(SUMIF(Anlagenbewegungsdaten_AV!B:B,A4146,Anlagenbewegungsdaten_AV!C:C),3)</f>
        <v>0</v>
      </c>
      <c r="N4146" s="330">
        <f>IF(ISBLANK(L4146),ROUND(SUMIF(Anlagenbewegungsdaten_AV!B:B,A4146,Anlagenbewegungsdaten_AV!D:D),2),ROUND(M4146*L4146%,2))</f>
        <v>0</v>
      </c>
      <c r="O4146" s="330">
        <f>ROUND(N4146-SUMIF(Anlagenbewegungsdaten_AV!B:B,A4146,Anlagenbewegungsdaten_AV!D:D),3)</f>
        <v>0</v>
      </c>
    </row>
    <row r="4147" spans="1:15" ht="15" customHeight="1" x14ac:dyDescent="0.25">
      <c r="A4147" s="261"/>
      <c r="B4147" s="168"/>
      <c r="C4147" s="167"/>
      <c r="D4147" s="168"/>
      <c r="E4147" s="167"/>
      <c r="F4147" s="251"/>
    </row>
    <row r="4148" spans="1:15" ht="15" customHeight="1" x14ac:dyDescent="0.25">
      <c r="A4148" s="263" t="s">
        <v>172</v>
      </c>
      <c r="B4148" s="173" t="s">
        <v>2111</v>
      </c>
      <c r="C4148" s="173" t="s">
        <v>4048</v>
      </c>
      <c r="D4148" s="173"/>
      <c r="E4148" s="173"/>
      <c r="F4148" s="248">
        <v>31.94</v>
      </c>
      <c r="G4148" s="333">
        <f>ROUND(SUMIF(Anlagenbewegungsdaten!B:B,A4148,Anlagenbewegungsdaten!C:C),3)</f>
        <v>0</v>
      </c>
      <c r="H4148" s="334">
        <f>IF(ISBLANK(F4148),ROUND(SUMIF(Anlagenbewegungsdaten!B:B,A4148,Anlagenbewegungsdaten!D:D),2),ROUND(G4148*F4148%,2))</f>
        <v>0</v>
      </c>
      <c r="I4148" s="334">
        <f>ROUND((H4148-SUMIF(Anlagenbewegungsdaten!$B:$B,A4148,Anlagenbewegungsdaten!D:D)),3)</f>
        <v>0</v>
      </c>
      <c r="J4148" s="335" t="s">
        <v>5179</v>
      </c>
      <c r="K4148" s="335" t="s">
        <v>5203</v>
      </c>
      <c r="L4148" s="516">
        <v>25.55</v>
      </c>
      <c r="M4148" s="332">
        <f>ROUND(SUMIF(Anlagenbewegungsdaten_AV!B:B,A4148,Anlagenbewegungsdaten_AV!C:C),3)</f>
        <v>0</v>
      </c>
      <c r="N4148" s="330">
        <f>IF(ISBLANK(L4148),ROUND(SUMIF(Anlagenbewegungsdaten_AV!B:B,A4148,Anlagenbewegungsdaten_AV!D:D),2),ROUND(M4148*L4148%,2))</f>
        <v>0</v>
      </c>
      <c r="O4148" s="330">
        <f>ROUND(N4148-SUMIF(Anlagenbewegungsdaten_AV!B:B,A4148,Anlagenbewegungsdaten_AV!D:D),3)</f>
        <v>0</v>
      </c>
    </row>
    <row r="4149" spans="1:15" ht="15" customHeight="1" x14ac:dyDescent="0.25">
      <c r="A4149" s="261"/>
      <c r="B4149" s="168"/>
      <c r="C4149" s="167"/>
      <c r="D4149" s="168"/>
      <c r="E4149" s="167"/>
      <c r="F4149" s="251"/>
    </row>
    <row r="4150" spans="1:15" ht="15" customHeight="1" x14ac:dyDescent="0.25">
      <c r="A4150" s="263" t="s">
        <v>3263</v>
      </c>
      <c r="B4150" s="173" t="s">
        <v>2111</v>
      </c>
      <c r="C4150" s="174" t="s">
        <v>4781</v>
      </c>
      <c r="D4150" s="173"/>
      <c r="E4150" s="173"/>
      <c r="F4150" s="248">
        <v>28.43</v>
      </c>
      <c r="G4150" s="333">
        <f>ROUND(SUMIF(Anlagenbewegungsdaten!B:B,A4150,Anlagenbewegungsdaten!C:C),3)</f>
        <v>2230483.3050000002</v>
      </c>
      <c r="H4150" s="334">
        <f>IF(ISBLANK(F4150),ROUND(SUMIF(Anlagenbewegungsdaten!B:B,A4150,Anlagenbewegungsdaten!D:D),2),ROUND(G4150*F4150%,2))</f>
        <v>634126.4</v>
      </c>
      <c r="I4150" s="334">
        <f>ROUND((H4150-SUMIF(Anlagenbewegungsdaten!$B:$B,A4150,Anlagenbewegungsdaten!D:D)),3)</f>
        <v>-4.0000000000000001E-3</v>
      </c>
      <c r="J4150" s="335" t="s">
        <v>5179</v>
      </c>
      <c r="K4150" s="335" t="s">
        <v>5203</v>
      </c>
      <c r="L4150" s="516">
        <v>22.74</v>
      </c>
      <c r="M4150" s="332">
        <f>ROUND(SUMIF(Anlagenbewegungsdaten_AV!B:B,A4150,Anlagenbewegungsdaten_AV!C:C),3)</f>
        <v>0</v>
      </c>
      <c r="N4150" s="330">
        <f>IF(ISBLANK(L4150),ROUND(SUMIF(Anlagenbewegungsdaten_AV!B:B,A4150,Anlagenbewegungsdaten_AV!D:D),2),ROUND(M4150*L4150%,2))</f>
        <v>0</v>
      </c>
      <c r="O4150" s="330">
        <f>ROUND(N4150-SUMIF(Anlagenbewegungsdaten_AV!B:B,A4150,Anlagenbewegungsdaten_AV!D:D),3)</f>
        <v>0</v>
      </c>
    </row>
    <row r="4151" spans="1:15" ht="15" customHeight="1" x14ac:dyDescent="0.25">
      <c r="A4151" s="261"/>
      <c r="B4151" s="168"/>
      <c r="C4151" s="167"/>
      <c r="D4151" s="168"/>
      <c r="E4151" s="167"/>
      <c r="F4151" s="251"/>
    </row>
    <row r="4152" spans="1:15" ht="15" customHeight="1" x14ac:dyDescent="0.25">
      <c r="A4152" s="263" t="s">
        <v>3270</v>
      </c>
      <c r="B4152" s="173" t="s">
        <v>2111</v>
      </c>
      <c r="C4152" s="174" t="s">
        <v>4782</v>
      </c>
      <c r="D4152" s="174" t="s">
        <v>3271</v>
      </c>
      <c r="E4152" s="173"/>
      <c r="F4152" s="248">
        <v>28.43</v>
      </c>
      <c r="G4152" s="333">
        <f>ROUND(SUMIF(Anlagenbewegungsdaten!B:B,A4152,Anlagenbewegungsdaten!C:C),3)</f>
        <v>0</v>
      </c>
      <c r="H4152" s="334">
        <f>IF(ISBLANK(F4152),ROUND(SUMIF(Anlagenbewegungsdaten!B:B,A4152,Anlagenbewegungsdaten!D:D),2),ROUND(G4152*F4152%,2))</f>
        <v>0</v>
      </c>
      <c r="I4152" s="334">
        <f>ROUND((H4152-SUMIF(Anlagenbewegungsdaten!$B:$B,A4152,Anlagenbewegungsdaten!D:D)),3)</f>
        <v>0</v>
      </c>
      <c r="J4152" s="335" t="s">
        <v>5179</v>
      </c>
      <c r="K4152" s="335" t="s">
        <v>5203</v>
      </c>
      <c r="L4152" s="516">
        <v>22.74</v>
      </c>
      <c r="M4152" s="332">
        <f>ROUND(SUMIF(Anlagenbewegungsdaten_AV!B:B,A4152,Anlagenbewegungsdaten_AV!C:C),3)</f>
        <v>0</v>
      </c>
      <c r="N4152" s="330">
        <f>IF(ISBLANK(L4152),ROUND(SUMIF(Anlagenbewegungsdaten_AV!B:B,A4152,Anlagenbewegungsdaten_AV!D:D),2),ROUND(M4152*L4152%,2))</f>
        <v>0</v>
      </c>
      <c r="O4152" s="330">
        <f>ROUND(N4152-SUMIF(Anlagenbewegungsdaten_AV!B:B,A4152,Anlagenbewegungsdaten_AV!D:D),3)</f>
        <v>0</v>
      </c>
    </row>
    <row r="4153" spans="1:15" ht="15" customHeight="1" x14ac:dyDescent="0.25">
      <c r="A4153" s="263" t="s">
        <v>3272</v>
      </c>
      <c r="B4153" s="173" t="s">
        <v>2111</v>
      </c>
      <c r="C4153" s="174" t="s">
        <v>4782</v>
      </c>
      <c r="D4153" s="174" t="s">
        <v>4783</v>
      </c>
      <c r="E4153" s="173"/>
      <c r="F4153" s="248">
        <v>25.02</v>
      </c>
      <c r="G4153" s="333">
        <f>ROUND(SUMIF(Anlagenbewegungsdaten!B:B,A4153,Anlagenbewegungsdaten!C:C),3)</f>
        <v>0</v>
      </c>
      <c r="H4153" s="334">
        <f>IF(ISBLANK(F4153),ROUND(SUMIF(Anlagenbewegungsdaten!B:B,A4153,Anlagenbewegungsdaten!D:D),2),ROUND(G4153*F4153%,2))</f>
        <v>0</v>
      </c>
      <c r="I4153" s="334">
        <f>ROUND((H4153-SUMIF(Anlagenbewegungsdaten!$B:$B,A4153,Anlagenbewegungsdaten!D:D)),3)</f>
        <v>0</v>
      </c>
      <c r="J4153" s="335" t="s">
        <v>5179</v>
      </c>
      <c r="K4153" s="335" t="s">
        <v>5203</v>
      </c>
      <c r="L4153" s="516">
        <v>20.02</v>
      </c>
      <c r="M4153" s="332">
        <f>ROUND(SUMIF(Anlagenbewegungsdaten_AV!B:B,A4153,Anlagenbewegungsdaten_AV!C:C),3)</f>
        <v>0</v>
      </c>
      <c r="N4153" s="330">
        <f>IF(ISBLANK(L4153),ROUND(SUMIF(Anlagenbewegungsdaten_AV!B:B,A4153,Anlagenbewegungsdaten_AV!D:D),2),ROUND(M4153*L4153%,2))</f>
        <v>0</v>
      </c>
      <c r="O4153" s="330">
        <f>ROUND(N4153-SUMIF(Anlagenbewegungsdaten_AV!B:B,A4153,Anlagenbewegungsdaten_AV!D:D),3)</f>
        <v>0</v>
      </c>
    </row>
    <row r="4154" spans="1:15" ht="15" customHeight="1" x14ac:dyDescent="0.25">
      <c r="A4154" s="263" t="s">
        <v>3273</v>
      </c>
      <c r="B4154" s="173" t="s">
        <v>2111</v>
      </c>
      <c r="C4154" s="174" t="s">
        <v>4782</v>
      </c>
      <c r="D4154" s="174" t="s">
        <v>3274</v>
      </c>
      <c r="E4154" s="173"/>
      <c r="F4154" s="248">
        <v>26.15</v>
      </c>
      <c r="G4154" s="333">
        <f>ROUND(SUMIF(Anlagenbewegungsdaten!B:B,A4154,Anlagenbewegungsdaten!C:C),3)</f>
        <v>0</v>
      </c>
      <c r="H4154" s="334">
        <f>IF(ISBLANK(F4154),ROUND(SUMIF(Anlagenbewegungsdaten!B:B,A4154,Anlagenbewegungsdaten!D:D),2),ROUND(G4154*F4154%,2))</f>
        <v>0</v>
      </c>
      <c r="I4154" s="334">
        <f>ROUND((H4154-SUMIF(Anlagenbewegungsdaten!$B:$B,A4154,Anlagenbewegungsdaten!D:D)),3)</f>
        <v>0</v>
      </c>
      <c r="J4154" s="335" t="s">
        <v>5179</v>
      </c>
      <c r="K4154" s="335" t="s">
        <v>5203</v>
      </c>
      <c r="L4154" s="516">
        <v>20.92</v>
      </c>
      <c r="M4154" s="332">
        <f>ROUND(SUMIF(Anlagenbewegungsdaten_AV!B:B,A4154,Anlagenbewegungsdaten_AV!C:C),3)</f>
        <v>0</v>
      </c>
      <c r="N4154" s="330">
        <f>IF(ISBLANK(L4154),ROUND(SUMIF(Anlagenbewegungsdaten_AV!B:B,A4154,Anlagenbewegungsdaten_AV!D:D),2),ROUND(M4154*L4154%,2))</f>
        <v>0</v>
      </c>
      <c r="O4154" s="330">
        <f>ROUND(N4154-SUMIF(Anlagenbewegungsdaten_AV!B:B,A4154,Anlagenbewegungsdaten_AV!D:D),3)</f>
        <v>0</v>
      </c>
    </row>
    <row r="4155" spans="1:15" ht="15" customHeight="1" x14ac:dyDescent="0.25">
      <c r="A4155" s="201"/>
      <c r="B4155" s="166"/>
      <c r="C4155" s="166"/>
      <c r="D4155" s="166"/>
      <c r="E4155" s="166"/>
      <c r="F4155" s="297"/>
    </row>
    <row r="4156" spans="1:15" ht="15" customHeight="1" x14ac:dyDescent="0.25">
      <c r="A4156" s="263" t="s">
        <v>3288</v>
      </c>
      <c r="B4156" s="173" t="s">
        <v>2111</v>
      </c>
      <c r="C4156" s="174" t="s">
        <v>4784</v>
      </c>
      <c r="D4156" s="174" t="s">
        <v>3271</v>
      </c>
      <c r="E4156" s="173"/>
      <c r="F4156" s="248">
        <v>28.43</v>
      </c>
      <c r="G4156" s="333">
        <f>ROUND(SUMIF(Anlagenbewegungsdaten!B:B,A4156,Anlagenbewegungsdaten!C:C),3)</f>
        <v>896028</v>
      </c>
      <c r="H4156" s="334">
        <f>IF(ISBLANK(F4156),ROUND(SUMIF(Anlagenbewegungsdaten!B:B,A4156,Anlagenbewegungsdaten!D:D),2),ROUND(G4156*F4156%,2))</f>
        <v>254740.76</v>
      </c>
      <c r="I4156" s="334">
        <f>ROUND((H4156-SUMIF(Anlagenbewegungsdaten!$B:$B,A4156,Anlagenbewegungsdaten!D:D)),3)</f>
        <v>0</v>
      </c>
      <c r="J4156" s="335" t="s">
        <v>5179</v>
      </c>
      <c r="K4156" s="335" t="s">
        <v>5203</v>
      </c>
      <c r="L4156" s="516">
        <v>22.74</v>
      </c>
      <c r="M4156" s="332">
        <f>ROUND(SUMIF(Anlagenbewegungsdaten_AV!B:B,A4156,Anlagenbewegungsdaten_AV!C:C),3)</f>
        <v>0</v>
      </c>
      <c r="N4156" s="330">
        <f>IF(ISBLANK(L4156),ROUND(SUMIF(Anlagenbewegungsdaten_AV!B:B,A4156,Anlagenbewegungsdaten_AV!D:D),2),ROUND(M4156*L4156%,2))</f>
        <v>0</v>
      </c>
      <c r="O4156" s="330">
        <f>ROUND(N4156-SUMIF(Anlagenbewegungsdaten_AV!B:B,A4156,Anlagenbewegungsdaten_AV!D:D),3)</f>
        <v>0</v>
      </c>
    </row>
    <row r="4157" spans="1:15" ht="15" customHeight="1" x14ac:dyDescent="0.25">
      <c r="A4157" s="263" t="s">
        <v>3289</v>
      </c>
      <c r="B4157" s="173" t="s">
        <v>2111</v>
      </c>
      <c r="C4157" s="174" t="s">
        <v>4784</v>
      </c>
      <c r="D4157" s="174" t="s">
        <v>4783</v>
      </c>
      <c r="E4157" s="173"/>
      <c r="F4157" s="248">
        <v>24.26</v>
      </c>
      <c r="G4157" s="333">
        <f>ROUND(SUMIF(Anlagenbewegungsdaten!B:B,A4157,Anlagenbewegungsdaten!C:C),3)</f>
        <v>0</v>
      </c>
      <c r="H4157" s="334">
        <f>IF(ISBLANK(F4157),ROUND(SUMIF(Anlagenbewegungsdaten!B:B,A4157,Anlagenbewegungsdaten!D:D),2),ROUND(G4157*F4157%,2))</f>
        <v>0</v>
      </c>
      <c r="I4157" s="334">
        <f>ROUND((H4157-SUMIF(Anlagenbewegungsdaten!$B:$B,A4157,Anlagenbewegungsdaten!D:D)),3)</f>
        <v>0</v>
      </c>
      <c r="J4157" s="335" t="s">
        <v>5179</v>
      </c>
      <c r="K4157" s="335" t="s">
        <v>5203</v>
      </c>
      <c r="L4157" s="516">
        <v>19.41</v>
      </c>
      <c r="M4157" s="332">
        <f>ROUND(SUMIF(Anlagenbewegungsdaten_AV!B:B,A4157,Anlagenbewegungsdaten_AV!C:C),3)</f>
        <v>0</v>
      </c>
      <c r="N4157" s="330">
        <f>IF(ISBLANK(L4157),ROUND(SUMIF(Anlagenbewegungsdaten_AV!B:B,A4157,Anlagenbewegungsdaten_AV!D:D),2),ROUND(M4157*L4157%,2))</f>
        <v>0</v>
      </c>
      <c r="O4157" s="330">
        <f>ROUND(N4157-SUMIF(Anlagenbewegungsdaten_AV!B:B,A4157,Anlagenbewegungsdaten_AV!D:D),3)</f>
        <v>0</v>
      </c>
    </row>
    <row r="4158" spans="1:15" ht="15" customHeight="1" x14ac:dyDescent="0.25">
      <c r="A4158" s="263" t="s">
        <v>3290</v>
      </c>
      <c r="B4158" s="173" t="s">
        <v>2111</v>
      </c>
      <c r="C4158" s="174" t="s">
        <v>4785</v>
      </c>
      <c r="D4158" s="174" t="s">
        <v>3274</v>
      </c>
      <c r="E4158" s="173"/>
      <c r="F4158" s="248">
        <v>25.37</v>
      </c>
      <c r="G4158" s="333">
        <f>ROUND(SUMIF(Anlagenbewegungsdaten!B:B,A4158,Anlagenbewegungsdaten!C:C),3)</f>
        <v>0</v>
      </c>
      <c r="H4158" s="334">
        <f>IF(ISBLANK(F4158),ROUND(SUMIF(Anlagenbewegungsdaten!B:B,A4158,Anlagenbewegungsdaten!D:D),2),ROUND(G4158*F4158%,2))</f>
        <v>0</v>
      </c>
      <c r="I4158" s="334">
        <f>ROUND((H4158-SUMIF(Anlagenbewegungsdaten!$B:$B,A4158,Anlagenbewegungsdaten!D:D)),3)</f>
        <v>0</v>
      </c>
      <c r="J4158" s="335" t="s">
        <v>5179</v>
      </c>
      <c r="K4158" s="335" t="s">
        <v>5203</v>
      </c>
      <c r="L4158" s="516">
        <v>20.3</v>
      </c>
      <c r="M4158" s="332">
        <f>ROUND(SUMIF(Anlagenbewegungsdaten_AV!B:B,A4158,Anlagenbewegungsdaten_AV!C:C),3)</f>
        <v>0</v>
      </c>
      <c r="N4158" s="330">
        <f>IF(ISBLANK(L4158),ROUND(SUMIF(Anlagenbewegungsdaten_AV!B:B,A4158,Anlagenbewegungsdaten_AV!D:D),2),ROUND(M4158*L4158%,2))</f>
        <v>0</v>
      </c>
      <c r="O4158" s="330">
        <f>ROUND(N4158-SUMIF(Anlagenbewegungsdaten_AV!B:B,A4158,Anlagenbewegungsdaten_AV!D:D),3)</f>
        <v>0</v>
      </c>
    </row>
    <row r="4159" spans="1:15" ht="15" customHeight="1" x14ac:dyDescent="0.25">
      <c r="A4159" s="201"/>
      <c r="B4159" s="166"/>
      <c r="C4159" s="166"/>
      <c r="D4159" s="166"/>
      <c r="E4159" s="166"/>
      <c r="F4159" s="297"/>
    </row>
    <row r="4160" spans="1:15" ht="15" customHeight="1" x14ac:dyDescent="0.25">
      <c r="A4160" s="263" t="s">
        <v>4007</v>
      </c>
      <c r="B4160" s="173" t="s">
        <v>2111</v>
      </c>
      <c r="C4160" s="174" t="s">
        <v>4050</v>
      </c>
      <c r="D4160" s="174" t="s">
        <v>4008</v>
      </c>
      <c r="E4160" s="173"/>
      <c r="F4160" s="248">
        <v>21.11</v>
      </c>
      <c r="G4160" s="333">
        <f>ROUND(SUMIF(Anlagenbewegungsdaten!B:B,A4160,Anlagenbewegungsdaten!C:C),3)</f>
        <v>0</v>
      </c>
      <c r="H4160" s="334">
        <f>IF(ISBLANK(F4160),ROUND(SUMIF(Anlagenbewegungsdaten!B:B,A4160,Anlagenbewegungsdaten!D:D),2),ROUND(G4160*F4160%,2))</f>
        <v>0</v>
      </c>
      <c r="I4160" s="334">
        <f>ROUND((H4160-SUMIF(Anlagenbewegungsdaten!$B:$B,A4160,Anlagenbewegungsdaten!D:D)),3)</f>
        <v>0</v>
      </c>
      <c r="J4160" s="335" t="s">
        <v>5179</v>
      </c>
      <c r="K4160" s="335" t="s">
        <v>5203</v>
      </c>
      <c r="L4160" s="516">
        <v>16.89</v>
      </c>
      <c r="M4160" s="332">
        <f>ROUND(SUMIF(Anlagenbewegungsdaten_AV!B:B,A4160,Anlagenbewegungsdaten_AV!C:C),3)</f>
        <v>0</v>
      </c>
      <c r="N4160" s="330">
        <f>IF(ISBLANK(L4160),ROUND(SUMIF(Anlagenbewegungsdaten_AV!B:B,A4160,Anlagenbewegungsdaten_AV!D:D),2),ROUND(M4160*L4160%,2))</f>
        <v>0</v>
      </c>
      <c r="O4160" s="330">
        <f>ROUND(N4160-SUMIF(Anlagenbewegungsdaten_AV!B:B,A4160,Anlagenbewegungsdaten_AV!D:D),3)</f>
        <v>0</v>
      </c>
    </row>
    <row r="4161" spans="1:15" ht="15" customHeight="1" x14ac:dyDescent="0.25">
      <c r="A4161" s="263" t="s">
        <v>4009</v>
      </c>
      <c r="B4161" s="173" t="s">
        <v>2111</v>
      </c>
      <c r="C4161" s="174" t="s">
        <v>4050</v>
      </c>
      <c r="D4161" s="174" t="s">
        <v>3274</v>
      </c>
      <c r="E4161" s="173"/>
      <c r="F4161" s="248">
        <v>22.07</v>
      </c>
      <c r="G4161" s="333">
        <f>ROUND(SUMIF(Anlagenbewegungsdaten!B:B,A4161,Anlagenbewegungsdaten!C:C),3)</f>
        <v>362448.94</v>
      </c>
      <c r="H4161" s="334">
        <f>IF(ISBLANK(F4161),ROUND(SUMIF(Anlagenbewegungsdaten!B:B,A4161,Anlagenbewegungsdaten!D:D),2),ROUND(G4161*F4161%,2))</f>
        <v>79992.479999999996</v>
      </c>
      <c r="I4161" s="334">
        <f>ROUND((H4161-SUMIF(Anlagenbewegungsdaten!$B:$B,A4161,Anlagenbewegungsdaten!D:D)),3)</f>
        <v>0</v>
      </c>
      <c r="J4161" s="335" t="s">
        <v>5179</v>
      </c>
      <c r="K4161" s="335" t="s">
        <v>5203</v>
      </c>
      <c r="L4161" s="516">
        <v>17.66</v>
      </c>
      <c r="M4161" s="332">
        <f>ROUND(SUMIF(Anlagenbewegungsdaten_AV!B:B,A4161,Anlagenbewegungsdaten_AV!C:C),3)</f>
        <v>0</v>
      </c>
      <c r="N4161" s="330">
        <f>IF(ISBLANK(L4161),ROUND(SUMIF(Anlagenbewegungsdaten_AV!B:B,A4161,Anlagenbewegungsdaten_AV!D:D),2),ROUND(M4161*L4161%,2))</f>
        <v>0</v>
      </c>
      <c r="O4161" s="330">
        <f>ROUND(N4161-SUMIF(Anlagenbewegungsdaten_AV!B:B,A4161,Anlagenbewegungsdaten_AV!D:D),3)</f>
        <v>0</v>
      </c>
    </row>
    <row r="4162" spans="1:15" ht="15" customHeight="1" x14ac:dyDescent="0.25">
      <c r="A4162" s="201"/>
      <c r="B4162" s="166"/>
      <c r="C4162" s="166"/>
      <c r="D4162" s="166"/>
      <c r="E4162" s="166"/>
      <c r="F4162" s="297"/>
    </row>
    <row r="4163" spans="1:15" ht="15" customHeight="1" x14ac:dyDescent="0.25">
      <c r="A4163" s="266" t="s">
        <v>4786</v>
      </c>
      <c r="B4163" s="206" t="s">
        <v>2111</v>
      </c>
      <c r="C4163" s="230" t="s">
        <v>4828</v>
      </c>
      <c r="D4163" s="230" t="s">
        <v>4787</v>
      </c>
      <c r="E4163" s="230"/>
      <c r="F4163" s="254">
        <v>17.940000000000001</v>
      </c>
      <c r="G4163" s="333">
        <f>ROUND(SUMIF(Anlagenbewegungsdaten!B:B,A4163,Anlagenbewegungsdaten!C:C),3)</f>
        <v>0</v>
      </c>
      <c r="H4163" s="334">
        <f>IF(ISBLANK(F4163),ROUND(SUMIF(Anlagenbewegungsdaten!B:B,A4163,Anlagenbewegungsdaten!D:D),2),ROUND(G4163*F4163%,2))</f>
        <v>0</v>
      </c>
      <c r="I4163" s="334">
        <f>ROUND((H4163-SUMIF(Anlagenbewegungsdaten!$B:$B,A4163,Anlagenbewegungsdaten!D:D)),3)</f>
        <v>0</v>
      </c>
      <c r="J4163" s="335" t="s">
        <v>5179</v>
      </c>
      <c r="K4163" s="335" t="s">
        <v>5203</v>
      </c>
      <c r="L4163" s="516">
        <v>14.35</v>
      </c>
      <c r="M4163" s="332">
        <f>ROUND(SUMIF(Anlagenbewegungsdaten_AV!B:B,A4163,Anlagenbewegungsdaten_AV!C:C),3)</f>
        <v>0</v>
      </c>
      <c r="N4163" s="330">
        <f>IF(ISBLANK(L4163),ROUND(SUMIF(Anlagenbewegungsdaten_AV!B:B,A4163,Anlagenbewegungsdaten_AV!D:D),2),ROUND(M4163*L4163%,2))</f>
        <v>0</v>
      </c>
      <c r="O4163" s="330">
        <f>ROUND(N4163-SUMIF(Anlagenbewegungsdaten_AV!B:B,A4163,Anlagenbewegungsdaten_AV!D:D),3)</f>
        <v>0</v>
      </c>
    </row>
    <row r="4164" spans="1:15" ht="15" customHeight="1" x14ac:dyDescent="0.25">
      <c r="A4164" s="266" t="s">
        <v>4788</v>
      </c>
      <c r="B4164" s="206" t="s">
        <v>2111</v>
      </c>
      <c r="C4164" s="230" t="s">
        <v>4828</v>
      </c>
      <c r="D4164" s="230" t="s">
        <v>4789</v>
      </c>
      <c r="E4164" s="230"/>
      <c r="F4164" s="254">
        <v>18.760000000000002</v>
      </c>
      <c r="G4164" s="333">
        <f>ROUND(SUMIF(Anlagenbewegungsdaten!B:B,A4164,Anlagenbewegungsdaten!C:C),3)</f>
        <v>0</v>
      </c>
      <c r="H4164" s="334">
        <f>IF(ISBLANK(F4164),ROUND(SUMIF(Anlagenbewegungsdaten!B:B,A4164,Anlagenbewegungsdaten!D:D),2),ROUND(G4164*F4164%,2))</f>
        <v>0</v>
      </c>
      <c r="I4164" s="334">
        <f>ROUND((H4164-SUMIF(Anlagenbewegungsdaten!$B:$B,A4164,Anlagenbewegungsdaten!D:D)),3)</f>
        <v>0</v>
      </c>
      <c r="J4164" s="335" t="s">
        <v>5179</v>
      </c>
      <c r="K4164" s="335" t="s">
        <v>5203</v>
      </c>
      <c r="L4164" s="516">
        <v>15.01</v>
      </c>
      <c r="M4164" s="332">
        <f>ROUND(SUMIF(Anlagenbewegungsdaten_AV!B:B,A4164,Anlagenbewegungsdaten_AV!C:C),3)</f>
        <v>0</v>
      </c>
      <c r="N4164" s="330">
        <f>IF(ISBLANK(L4164),ROUND(SUMIF(Anlagenbewegungsdaten_AV!B:B,A4164,Anlagenbewegungsdaten_AV!D:D),2),ROUND(M4164*L4164%,2))</f>
        <v>0</v>
      </c>
      <c r="O4164" s="330">
        <f>ROUND(N4164-SUMIF(Anlagenbewegungsdaten_AV!B:B,A4164,Anlagenbewegungsdaten_AV!D:D),3)</f>
        <v>0</v>
      </c>
    </row>
    <row r="4165" spans="1:15" ht="15" customHeight="1" x14ac:dyDescent="0.25">
      <c r="A4165" s="201"/>
      <c r="B4165" s="166"/>
      <c r="C4165" s="166"/>
      <c r="D4165" s="166"/>
      <c r="E4165" s="166"/>
      <c r="F4165" s="297"/>
    </row>
    <row r="4166" spans="1:15" ht="15" customHeight="1" x14ac:dyDescent="0.25">
      <c r="A4166" s="267" t="s">
        <v>4790</v>
      </c>
      <c r="B4166" s="229" t="s">
        <v>2111</v>
      </c>
      <c r="C4166" s="230" t="s">
        <v>4842</v>
      </c>
      <c r="D4166" s="230" t="s">
        <v>4791</v>
      </c>
      <c r="E4166" s="229"/>
      <c r="F4166" s="302">
        <v>17.940000000000001</v>
      </c>
      <c r="G4166" s="333">
        <f>ROUND(SUMIF(Anlagenbewegungsdaten!B:B,A4166,Anlagenbewegungsdaten!C:C),3)</f>
        <v>0</v>
      </c>
      <c r="H4166" s="334">
        <f>IF(ISBLANK(F4166),ROUND(SUMIF(Anlagenbewegungsdaten!B:B,A4166,Anlagenbewegungsdaten!D:D),2),ROUND(G4166*F4166%,2))</f>
        <v>0</v>
      </c>
      <c r="I4166" s="334">
        <f>ROUND((H4166-SUMIF(Anlagenbewegungsdaten!$B:$B,A4166,Anlagenbewegungsdaten!D:D)),3)</f>
        <v>0</v>
      </c>
      <c r="J4166" s="335" t="s">
        <v>5179</v>
      </c>
      <c r="K4166" s="335" t="s">
        <v>5203</v>
      </c>
      <c r="L4166" s="516">
        <v>14.35</v>
      </c>
      <c r="M4166" s="332">
        <f>ROUND(SUMIF(Anlagenbewegungsdaten_AV!B:B,A4166,Anlagenbewegungsdaten_AV!C:C),3)</f>
        <v>0</v>
      </c>
      <c r="N4166" s="330">
        <f>IF(ISBLANK(L4166),ROUND(SUMIF(Anlagenbewegungsdaten_AV!B:B,A4166,Anlagenbewegungsdaten_AV!D:D),2),ROUND(M4166*L4166%,2))</f>
        <v>0</v>
      </c>
      <c r="O4166" s="330">
        <f>ROUND(N4166-SUMIF(Anlagenbewegungsdaten_AV!B:B,A4166,Anlagenbewegungsdaten_AV!D:D),3)</f>
        <v>0</v>
      </c>
    </row>
    <row r="4167" spans="1:15" ht="15" customHeight="1" x14ac:dyDescent="0.25">
      <c r="A4167" s="267" t="s">
        <v>4792</v>
      </c>
      <c r="B4167" s="229" t="s">
        <v>2111</v>
      </c>
      <c r="C4167" s="230" t="s">
        <v>4842</v>
      </c>
      <c r="D4167" s="230" t="s">
        <v>4793</v>
      </c>
      <c r="E4167" s="229"/>
      <c r="F4167" s="302">
        <v>18.760000000000002</v>
      </c>
      <c r="G4167" s="333">
        <f>ROUND(SUMIF(Anlagenbewegungsdaten!B:B,A4167,Anlagenbewegungsdaten!C:C),3)</f>
        <v>0</v>
      </c>
      <c r="H4167" s="334">
        <f>IF(ISBLANK(F4167),ROUND(SUMIF(Anlagenbewegungsdaten!B:B,A4167,Anlagenbewegungsdaten!D:D),2),ROUND(G4167*F4167%,2))</f>
        <v>0</v>
      </c>
      <c r="I4167" s="334">
        <f>ROUND((H4167-SUMIF(Anlagenbewegungsdaten!$B:$B,A4167,Anlagenbewegungsdaten!D:D)),3)</f>
        <v>0</v>
      </c>
      <c r="J4167" s="335" t="s">
        <v>5179</v>
      </c>
      <c r="K4167" s="335" t="s">
        <v>5203</v>
      </c>
      <c r="L4167" s="516">
        <v>15.01</v>
      </c>
      <c r="M4167" s="332">
        <f>ROUND(SUMIF(Anlagenbewegungsdaten_AV!B:B,A4167,Anlagenbewegungsdaten_AV!C:C),3)</f>
        <v>0</v>
      </c>
      <c r="N4167" s="330">
        <f>IF(ISBLANK(L4167),ROUND(SUMIF(Anlagenbewegungsdaten_AV!B:B,A4167,Anlagenbewegungsdaten_AV!D:D),2),ROUND(M4167*L4167%,2))</f>
        <v>0</v>
      </c>
      <c r="O4167" s="330">
        <f>ROUND(N4167-SUMIF(Anlagenbewegungsdaten_AV!B:B,A4167,Anlagenbewegungsdaten_AV!D:D),3)</f>
        <v>0</v>
      </c>
    </row>
    <row r="4168" spans="1:15" ht="15" customHeight="1" x14ac:dyDescent="0.25">
      <c r="A4168" s="267" t="s">
        <v>4794</v>
      </c>
      <c r="B4168" s="229" t="s">
        <v>2111</v>
      </c>
      <c r="C4168" s="230" t="s">
        <v>5168</v>
      </c>
      <c r="D4168" s="230" t="s">
        <v>4795</v>
      </c>
      <c r="E4168" s="229"/>
      <c r="F4168" s="302">
        <v>15.95</v>
      </c>
      <c r="G4168" s="333">
        <f>ROUND(SUMIF(Anlagenbewegungsdaten!B:B,A4168,Anlagenbewegungsdaten!C:C),3)</f>
        <v>0</v>
      </c>
      <c r="H4168" s="334">
        <f>IF(ISBLANK(F4168),ROUND(SUMIF(Anlagenbewegungsdaten!B:B,A4168,Anlagenbewegungsdaten!D:D),2),ROUND(G4168*F4168%,2))</f>
        <v>0</v>
      </c>
      <c r="I4168" s="334">
        <f>ROUND((H4168-SUMIF(Anlagenbewegungsdaten!$B:$B,A4168,Anlagenbewegungsdaten!D:D)),3)</f>
        <v>0</v>
      </c>
      <c r="J4168" s="335" t="s">
        <v>5179</v>
      </c>
      <c r="K4168" s="335" t="s">
        <v>5203</v>
      </c>
      <c r="L4168" s="516">
        <v>12.76</v>
      </c>
      <c r="M4168" s="332">
        <f>ROUND(SUMIF(Anlagenbewegungsdaten_AV!B:B,A4168,Anlagenbewegungsdaten_AV!C:C),3)</f>
        <v>0</v>
      </c>
      <c r="N4168" s="330">
        <f>IF(ISBLANK(L4168),ROUND(SUMIF(Anlagenbewegungsdaten_AV!B:B,A4168,Anlagenbewegungsdaten_AV!D:D),2),ROUND(M4168*L4168%,2))</f>
        <v>0</v>
      </c>
      <c r="O4168" s="330">
        <f>ROUND(N4168-SUMIF(Anlagenbewegungsdaten_AV!B:B,A4168,Anlagenbewegungsdaten_AV!D:D),3)</f>
        <v>0</v>
      </c>
    </row>
    <row r="4169" spans="1:15" ht="15" customHeight="1" x14ac:dyDescent="0.25">
      <c r="A4169" s="201"/>
      <c r="B4169" s="166"/>
      <c r="C4169" s="166"/>
      <c r="D4169" s="166"/>
      <c r="E4169" s="166"/>
      <c r="F4169" s="297"/>
    </row>
    <row r="4170" spans="1:15" ht="15" customHeight="1" x14ac:dyDescent="0.25">
      <c r="A4170" s="267" t="s">
        <v>4797</v>
      </c>
      <c r="B4170" s="229" t="s">
        <v>2111</v>
      </c>
      <c r="C4170" s="230" t="s">
        <v>4798</v>
      </c>
      <c r="D4170" s="230" t="s">
        <v>4796</v>
      </c>
      <c r="E4170" s="229"/>
      <c r="F4170" s="302">
        <v>13.5</v>
      </c>
      <c r="G4170" s="333">
        <f>ROUND(SUMIF(Anlagenbewegungsdaten!B:B,A4170,Anlagenbewegungsdaten!C:C),3)</f>
        <v>0</v>
      </c>
      <c r="H4170" s="334">
        <f>IF(ISBLANK(F4170),ROUND(SUMIF(Anlagenbewegungsdaten!B:B,A4170,Anlagenbewegungsdaten!D:D),2),ROUND(G4170*F4170%,2))</f>
        <v>0</v>
      </c>
      <c r="I4170" s="334">
        <f>ROUND((H4170-SUMIF(Anlagenbewegungsdaten!$B:$B,A4170,Anlagenbewegungsdaten!D:D)),3)</f>
        <v>0</v>
      </c>
      <c r="J4170" s="335" t="s">
        <v>5179</v>
      </c>
      <c r="K4170" s="335" t="s">
        <v>5203</v>
      </c>
      <c r="L4170" s="516">
        <v>10.8</v>
      </c>
      <c r="M4170" s="332">
        <f>ROUND(SUMIF(Anlagenbewegungsdaten_AV!B:B,A4170,Anlagenbewegungsdaten_AV!C:C),3)</f>
        <v>0</v>
      </c>
      <c r="N4170" s="330">
        <f>IF(ISBLANK(L4170),ROUND(SUMIF(Anlagenbewegungsdaten_AV!B:B,A4170,Anlagenbewegungsdaten_AV!D:D),2),ROUND(M4170*L4170%,2))</f>
        <v>0</v>
      </c>
      <c r="O4170" s="330">
        <f>ROUND(N4170-SUMIF(Anlagenbewegungsdaten_AV!B:B,A4170,Anlagenbewegungsdaten_AV!D:D),3)</f>
        <v>0</v>
      </c>
    </row>
    <row r="4171" spans="1:15" ht="15" customHeight="1" x14ac:dyDescent="0.25">
      <c r="A4171" s="267" t="s">
        <v>4799</v>
      </c>
      <c r="B4171" s="229" t="s">
        <v>2111</v>
      </c>
      <c r="C4171" s="230" t="s">
        <v>4800</v>
      </c>
      <c r="D4171" s="229" t="s">
        <v>4796</v>
      </c>
      <c r="E4171" s="229"/>
      <c r="F4171" s="302">
        <v>13.37</v>
      </c>
      <c r="G4171" s="333">
        <f>ROUND(SUMIF(Anlagenbewegungsdaten!B:B,A4171,Anlagenbewegungsdaten!C:C),3)</f>
        <v>0</v>
      </c>
      <c r="H4171" s="334">
        <f>IF(ISBLANK(F4171),ROUND(SUMIF(Anlagenbewegungsdaten!B:B,A4171,Anlagenbewegungsdaten!D:D),2),ROUND(G4171*F4171%,2))</f>
        <v>0</v>
      </c>
      <c r="I4171" s="334">
        <f>ROUND((H4171-SUMIF(Anlagenbewegungsdaten!$B:$B,A4171,Anlagenbewegungsdaten!D:D)),3)</f>
        <v>0</v>
      </c>
      <c r="J4171" s="335" t="s">
        <v>5179</v>
      </c>
      <c r="K4171" s="335" t="s">
        <v>5203</v>
      </c>
      <c r="L4171" s="516">
        <v>10.7</v>
      </c>
      <c r="M4171" s="332">
        <f>ROUND(SUMIF(Anlagenbewegungsdaten_AV!B:B,A4171,Anlagenbewegungsdaten_AV!C:C),3)</f>
        <v>0</v>
      </c>
      <c r="N4171" s="330">
        <f>IF(ISBLANK(L4171),ROUND(SUMIF(Anlagenbewegungsdaten_AV!B:B,A4171,Anlagenbewegungsdaten_AV!D:D),2),ROUND(M4171*L4171%,2))</f>
        <v>0</v>
      </c>
      <c r="O4171" s="330">
        <f>ROUND(N4171-SUMIF(Anlagenbewegungsdaten_AV!B:B,A4171,Anlagenbewegungsdaten_AV!D:D),3)</f>
        <v>0</v>
      </c>
    </row>
    <row r="4172" spans="1:15" ht="15" customHeight="1" x14ac:dyDescent="0.25">
      <c r="A4172" s="267" t="s">
        <v>4801</v>
      </c>
      <c r="B4172" s="229" t="s">
        <v>2111</v>
      </c>
      <c r="C4172" s="230" t="s">
        <v>4802</v>
      </c>
      <c r="D4172" s="229" t="s">
        <v>4796</v>
      </c>
      <c r="E4172" s="229"/>
      <c r="F4172" s="302">
        <v>13.23</v>
      </c>
      <c r="G4172" s="333">
        <f>ROUND(SUMIF(Anlagenbewegungsdaten!B:B,A4172,Anlagenbewegungsdaten!C:C),3)</f>
        <v>0</v>
      </c>
      <c r="H4172" s="334">
        <f>IF(ISBLANK(F4172),ROUND(SUMIF(Anlagenbewegungsdaten!B:B,A4172,Anlagenbewegungsdaten!D:D),2),ROUND(G4172*F4172%,2))</f>
        <v>0</v>
      </c>
      <c r="I4172" s="334">
        <f>ROUND((H4172-SUMIF(Anlagenbewegungsdaten!$B:$B,A4172,Anlagenbewegungsdaten!D:D)),3)</f>
        <v>0</v>
      </c>
      <c r="J4172" s="335" t="s">
        <v>5179</v>
      </c>
      <c r="K4172" s="335" t="s">
        <v>5203</v>
      </c>
      <c r="L4172" s="516">
        <v>10.58</v>
      </c>
      <c r="M4172" s="332">
        <f>ROUND(SUMIF(Anlagenbewegungsdaten_AV!B:B,A4172,Anlagenbewegungsdaten_AV!C:C),3)</f>
        <v>0</v>
      </c>
      <c r="N4172" s="330">
        <f>IF(ISBLANK(L4172),ROUND(SUMIF(Anlagenbewegungsdaten_AV!B:B,A4172,Anlagenbewegungsdaten_AV!D:D),2),ROUND(M4172*L4172%,2))</f>
        <v>0</v>
      </c>
      <c r="O4172" s="330">
        <f>ROUND(N4172-SUMIF(Anlagenbewegungsdaten_AV!B:B,A4172,Anlagenbewegungsdaten_AV!D:D),3)</f>
        <v>0</v>
      </c>
    </row>
    <row r="4173" spans="1:15" ht="15" customHeight="1" x14ac:dyDescent="0.25">
      <c r="A4173" s="267" t="s">
        <v>4803</v>
      </c>
      <c r="B4173" s="229" t="s">
        <v>2111</v>
      </c>
      <c r="C4173" s="230" t="s">
        <v>4804</v>
      </c>
      <c r="D4173" s="229" t="s">
        <v>4796</v>
      </c>
      <c r="E4173" s="229"/>
      <c r="F4173" s="302">
        <v>13.1</v>
      </c>
      <c r="G4173" s="333">
        <f>ROUND(SUMIF(Anlagenbewegungsdaten!B:B,A4173,Anlagenbewegungsdaten!C:C),3)</f>
        <v>0</v>
      </c>
      <c r="H4173" s="334">
        <f>IF(ISBLANK(F4173),ROUND(SUMIF(Anlagenbewegungsdaten!B:B,A4173,Anlagenbewegungsdaten!D:D),2),ROUND(G4173*F4173%,2))</f>
        <v>0</v>
      </c>
      <c r="I4173" s="334">
        <f>ROUND((H4173-SUMIF(Anlagenbewegungsdaten!$B:$B,A4173,Anlagenbewegungsdaten!D:D)),3)</f>
        <v>0</v>
      </c>
      <c r="J4173" s="335" t="s">
        <v>5179</v>
      </c>
      <c r="K4173" s="335" t="s">
        <v>5203</v>
      </c>
      <c r="L4173" s="516">
        <v>10.48</v>
      </c>
      <c r="M4173" s="332">
        <f>ROUND(SUMIF(Anlagenbewegungsdaten_AV!B:B,A4173,Anlagenbewegungsdaten_AV!C:C),3)</f>
        <v>0</v>
      </c>
      <c r="N4173" s="330">
        <f>IF(ISBLANK(L4173),ROUND(SUMIF(Anlagenbewegungsdaten_AV!B:B,A4173,Anlagenbewegungsdaten_AV!D:D),2),ROUND(M4173*L4173%,2))</f>
        <v>0</v>
      </c>
      <c r="O4173" s="330">
        <f>ROUND(N4173-SUMIF(Anlagenbewegungsdaten_AV!B:B,A4173,Anlagenbewegungsdaten_AV!D:D),3)</f>
        <v>0</v>
      </c>
    </row>
    <row r="4174" spans="1:15" ht="15" customHeight="1" x14ac:dyDescent="0.25">
      <c r="A4174" s="267" t="s">
        <v>4805</v>
      </c>
      <c r="B4174" s="229" t="s">
        <v>2111</v>
      </c>
      <c r="C4174" s="230" t="s">
        <v>4806</v>
      </c>
      <c r="D4174" s="229" t="s">
        <v>4796</v>
      </c>
      <c r="E4174" s="229"/>
      <c r="F4174" s="302">
        <v>12.97</v>
      </c>
      <c r="G4174" s="333">
        <f>ROUND(SUMIF(Anlagenbewegungsdaten!B:B,A4174,Anlagenbewegungsdaten!C:C),3)</f>
        <v>0</v>
      </c>
      <c r="H4174" s="334">
        <f>IF(ISBLANK(F4174),ROUND(SUMIF(Anlagenbewegungsdaten!B:B,A4174,Anlagenbewegungsdaten!D:D),2),ROUND(G4174*F4174%,2))</f>
        <v>0</v>
      </c>
      <c r="I4174" s="334">
        <f>ROUND((H4174-SUMIF(Anlagenbewegungsdaten!$B:$B,A4174,Anlagenbewegungsdaten!D:D)),3)</f>
        <v>0</v>
      </c>
      <c r="J4174" s="335" t="s">
        <v>5179</v>
      </c>
      <c r="K4174" s="335" t="s">
        <v>5203</v>
      </c>
      <c r="L4174" s="516">
        <v>10.38</v>
      </c>
      <c r="M4174" s="332">
        <f>ROUND(SUMIF(Anlagenbewegungsdaten_AV!B:B,A4174,Anlagenbewegungsdaten_AV!C:C),3)</f>
        <v>0</v>
      </c>
      <c r="N4174" s="330">
        <f>IF(ISBLANK(L4174),ROUND(SUMIF(Anlagenbewegungsdaten_AV!B:B,A4174,Anlagenbewegungsdaten_AV!D:D),2),ROUND(M4174*L4174%,2))</f>
        <v>0</v>
      </c>
      <c r="O4174" s="330">
        <f>ROUND(N4174-SUMIF(Anlagenbewegungsdaten_AV!B:B,A4174,Anlagenbewegungsdaten_AV!D:D),3)</f>
        <v>0</v>
      </c>
    </row>
    <row r="4175" spans="1:15" ht="15" customHeight="1" x14ac:dyDescent="0.25">
      <c r="A4175" s="267" t="s">
        <v>4807</v>
      </c>
      <c r="B4175" s="229" t="s">
        <v>2111</v>
      </c>
      <c r="C4175" s="230" t="s">
        <v>4808</v>
      </c>
      <c r="D4175" s="229" t="s">
        <v>4796</v>
      </c>
      <c r="E4175" s="229"/>
      <c r="F4175" s="302">
        <v>12.84</v>
      </c>
      <c r="G4175" s="333">
        <f>ROUND(SUMIF(Anlagenbewegungsdaten!B:B,A4175,Anlagenbewegungsdaten!C:C),3)</f>
        <v>0</v>
      </c>
      <c r="H4175" s="334">
        <f>IF(ISBLANK(F4175),ROUND(SUMIF(Anlagenbewegungsdaten!B:B,A4175,Anlagenbewegungsdaten!D:D),2),ROUND(G4175*F4175%,2))</f>
        <v>0</v>
      </c>
      <c r="I4175" s="334">
        <f>ROUND((H4175-SUMIF(Anlagenbewegungsdaten!$B:$B,A4175,Anlagenbewegungsdaten!D:D)),3)</f>
        <v>0</v>
      </c>
      <c r="J4175" s="335" t="s">
        <v>5179</v>
      </c>
      <c r="K4175" s="335" t="s">
        <v>5203</v>
      </c>
      <c r="L4175" s="516">
        <v>10.27</v>
      </c>
      <c r="M4175" s="332">
        <f>ROUND(SUMIF(Anlagenbewegungsdaten_AV!B:B,A4175,Anlagenbewegungsdaten_AV!C:C),3)</f>
        <v>0</v>
      </c>
      <c r="N4175" s="330">
        <f>IF(ISBLANK(L4175),ROUND(SUMIF(Anlagenbewegungsdaten_AV!B:B,A4175,Anlagenbewegungsdaten_AV!D:D),2),ROUND(M4175*L4175%,2))</f>
        <v>0</v>
      </c>
      <c r="O4175" s="330">
        <f>ROUND(N4175-SUMIF(Anlagenbewegungsdaten_AV!B:B,A4175,Anlagenbewegungsdaten_AV!D:D),3)</f>
        <v>0</v>
      </c>
    </row>
    <row r="4176" spans="1:15" ht="15" customHeight="1" x14ac:dyDescent="0.25">
      <c r="A4176" s="267" t="s">
        <v>4809</v>
      </c>
      <c r="B4176" s="229" t="s">
        <v>2111</v>
      </c>
      <c r="C4176" s="230" t="s">
        <v>4810</v>
      </c>
      <c r="D4176" s="229" t="s">
        <v>4796</v>
      </c>
      <c r="E4176" s="229"/>
      <c r="F4176" s="302">
        <v>12.71</v>
      </c>
      <c r="G4176" s="333">
        <f>ROUND(SUMIF(Anlagenbewegungsdaten!B:B,A4176,Anlagenbewegungsdaten!C:C),3)</f>
        <v>0</v>
      </c>
      <c r="H4176" s="334">
        <f>IF(ISBLANK(F4176),ROUND(SUMIF(Anlagenbewegungsdaten!B:B,A4176,Anlagenbewegungsdaten!D:D),2),ROUND(G4176*F4176%,2))</f>
        <v>0</v>
      </c>
      <c r="I4176" s="334">
        <f>ROUND((H4176-SUMIF(Anlagenbewegungsdaten!$B:$B,A4176,Anlagenbewegungsdaten!D:D)),3)</f>
        <v>0</v>
      </c>
      <c r="J4176" s="335" t="s">
        <v>5179</v>
      </c>
      <c r="K4176" s="335" t="s">
        <v>5203</v>
      </c>
      <c r="L4176" s="516">
        <v>10.17</v>
      </c>
      <c r="M4176" s="332">
        <f>ROUND(SUMIF(Anlagenbewegungsdaten_AV!B:B,A4176,Anlagenbewegungsdaten_AV!C:C),3)</f>
        <v>0</v>
      </c>
      <c r="N4176" s="330">
        <f>IF(ISBLANK(L4176),ROUND(SUMIF(Anlagenbewegungsdaten_AV!B:B,A4176,Anlagenbewegungsdaten_AV!D:D),2),ROUND(M4176*L4176%,2))</f>
        <v>0</v>
      </c>
      <c r="O4176" s="330">
        <f>ROUND(N4176-SUMIF(Anlagenbewegungsdaten_AV!B:B,A4176,Anlagenbewegungsdaten_AV!D:D),3)</f>
        <v>0</v>
      </c>
    </row>
    <row r="4177" spans="1:15" ht="15" customHeight="1" x14ac:dyDescent="0.25">
      <c r="A4177" s="267" t="s">
        <v>4811</v>
      </c>
      <c r="B4177" s="229" t="s">
        <v>2111</v>
      </c>
      <c r="C4177" s="230" t="s">
        <v>4812</v>
      </c>
      <c r="D4177" s="229" t="s">
        <v>4796</v>
      </c>
      <c r="E4177" s="229"/>
      <c r="F4177" s="302">
        <v>12.39</v>
      </c>
      <c r="G4177" s="333">
        <f>ROUND(SUMIF(Anlagenbewegungsdaten!B:B,A4177,Anlagenbewegungsdaten!C:C),3)</f>
        <v>0</v>
      </c>
      <c r="H4177" s="334">
        <f>IF(ISBLANK(F4177),ROUND(SUMIF(Anlagenbewegungsdaten!B:B,A4177,Anlagenbewegungsdaten!D:D),2),ROUND(G4177*F4177%,2))</f>
        <v>0</v>
      </c>
      <c r="I4177" s="334">
        <f>ROUND((H4177-SUMIF(Anlagenbewegungsdaten!$B:$B,A4177,Anlagenbewegungsdaten!D:D)),3)</f>
        <v>0</v>
      </c>
      <c r="J4177" s="335" t="s">
        <v>5179</v>
      </c>
      <c r="K4177" s="335" t="s">
        <v>5203</v>
      </c>
      <c r="L4177" s="516">
        <v>9.91</v>
      </c>
      <c r="M4177" s="332">
        <f>ROUND(SUMIF(Anlagenbewegungsdaten_AV!B:B,A4177,Anlagenbewegungsdaten_AV!C:C),3)</f>
        <v>0</v>
      </c>
      <c r="N4177" s="330">
        <f>IF(ISBLANK(L4177),ROUND(SUMIF(Anlagenbewegungsdaten_AV!B:B,A4177,Anlagenbewegungsdaten_AV!D:D),2),ROUND(M4177*L4177%,2))</f>
        <v>0</v>
      </c>
      <c r="O4177" s="330">
        <f>ROUND(N4177-SUMIF(Anlagenbewegungsdaten_AV!B:B,A4177,Anlagenbewegungsdaten_AV!D:D),3)</f>
        <v>0</v>
      </c>
    </row>
    <row r="4178" spans="1:15" ht="15" customHeight="1" x14ac:dyDescent="0.25">
      <c r="A4178" s="267" t="s">
        <v>4813</v>
      </c>
      <c r="B4178" s="229" t="s">
        <v>2111</v>
      </c>
      <c r="C4178" s="230" t="s">
        <v>4814</v>
      </c>
      <c r="D4178" s="229" t="s">
        <v>4796</v>
      </c>
      <c r="E4178" s="229"/>
      <c r="F4178" s="302">
        <v>12.08</v>
      </c>
      <c r="G4178" s="333">
        <f>ROUND(SUMIF(Anlagenbewegungsdaten!B:B,A4178,Anlagenbewegungsdaten!C:C),3)</f>
        <v>0</v>
      </c>
      <c r="H4178" s="334">
        <f>IF(ISBLANK(F4178),ROUND(SUMIF(Anlagenbewegungsdaten!B:B,A4178,Anlagenbewegungsdaten!D:D),2),ROUND(G4178*F4178%,2))</f>
        <v>0</v>
      </c>
      <c r="I4178" s="334">
        <f>ROUND((H4178-SUMIF(Anlagenbewegungsdaten!$B:$B,A4178,Anlagenbewegungsdaten!D:D)),3)</f>
        <v>0</v>
      </c>
      <c r="J4178" s="335" t="s">
        <v>5179</v>
      </c>
      <c r="K4178" s="335" t="s">
        <v>5203</v>
      </c>
      <c r="L4178" s="516">
        <v>9.66</v>
      </c>
      <c r="M4178" s="332">
        <f>ROUND(SUMIF(Anlagenbewegungsdaten_AV!B:B,A4178,Anlagenbewegungsdaten_AV!C:C),3)</f>
        <v>0</v>
      </c>
      <c r="N4178" s="330">
        <f>IF(ISBLANK(L4178),ROUND(SUMIF(Anlagenbewegungsdaten_AV!B:B,A4178,Anlagenbewegungsdaten_AV!D:D),2),ROUND(M4178*L4178%,2))</f>
        <v>0</v>
      </c>
      <c r="O4178" s="330">
        <f>ROUND(N4178-SUMIF(Anlagenbewegungsdaten_AV!B:B,A4178,Anlagenbewegungsdaten_AV!D:D),3)</f>
        <v>0</v>
      </c>
    </row>
    <row r="4179" spans="1:15" ht="15" customHeight="1" x14ac:dyDescent="0.25">
      <c r="A4179" s="201"/>
      <c r="B4179" s="166"/>
      <c r="C4179" s="166"/>
      <c r="D4179" s="166"/>
      <c r="E4179" s="166"/>
      <c r="F4179" s="297"/>
    </row>
    <row r="4180" spans="1:15" ht="15" customHeight="1" x14ac:dyDescent="0.25">
      <c r="A4180" s="268" t="s">
        <v>5404</v>
      </c>
      <c r="B4180" s="236" t="s">
        <v>2111</v>
      </c>
      <c r="C4180" s="237" t="s">
        <v>5416</v>
      </c>
      <c r="D4180" s="237" t="s">
        <v>4796</v>
      </c>
      <c r="E4180" s="236"/>
      <c r="F4180" s="252">
        <v>11.78</v>
      </c>
      <c r="G4180" s="333">
        <f>ROUND(SUMIF(Anlagenbewegungsdaten!B:B,A4180,Anlagenbewegungsdaten!C:C),3)</f>
        <v>0</v>
      </c>
      <c r="H4180" s="334">
        <f>IF(ISBLANK(F4180),ROUND(SUMIF(Anlagenbewegungsdaten!B:B,A4180,Anlagenbewegungsdaten!D:D),2),ROUND(G4180*F4180%,2))</f>
        <v>0</v>
      </c>
      <c r="I4180" s="334">
        <f>ROUND((H4180-SUMIF(Anlagenbewegungsdaten!$B:$B,A4180,Anlagenbewegungsdaten!D:D)),3)</f>
        <v>0</v>
      </c>
      <c r="J4180" s="335" t="s">
        <v>5179</v>
      </c>
      <c r="K4180" s="335" t="s">
        <v>5203</v>
      </c>
      <c r="L4180" s="516">
        <v>9.42</v>
      </c>
      <c r="M4180" s="332">
        <f>ROUND(SUMIF(Anlagenbewegungsdaten_AV!B:B,A4180,Anlagenbewegungsdaten_AV!C:C),3)</f>
        <v>0</v>
      </c>
      <c r="N4180" s="330">
        <f>IF(ISBLANK(L4180),ROUND(SUMIF(Anlagenbewegungsdaten_AV!B:B,A4180,Anlagenbewegungsdaten_AV!D:D),2),ROUND(M4180*L4180%,2))</f>
        <v>0</v>
      </c>
      <c r="O4180" s="330">
        <f>ROUND(N4180-SUMIF(Anlagenbewegungsdaten_AV!B:B,A4180,Anlagenbewegungsdaten_AV!D:D),3)</f>
        <v>0</v>
      </c>
    </row>
    <row r="4181" spans="1:15" ht="15" customHeight="1" x14ac:dyDescent="0.25">
      <c r="A4181" s="268" t="s">
        <v>5405</v>
      </c>
      <c r="B4181" s="236" t="s">
        <v>2111</v>
      </c>
      <c r="C4181" s="237" t="s">
        <v>5417</v>
      </c>
      <c r="D4181" s="236" t="s">
        <v>4796</v>
      </c>
      <c r="E4181" s="236"/>
      <c r="F4181" s="252">
        <v>11.52</v>
      </c>
      <c r="G4181" s="333">
        <f>ROUND(SUMIF(Anlagenbewegungsdaten!B:B,A4181,Anlagenbewegungsdaten!C:C),3)</f>
        <v>0</v>
      </c>
      <c r="H4181" s="334">
        <f>IF(ISBLANK(F4181),ROUND(SUMIF(Anlagenbewegungsdaten!B:B,A4181,Anlagenbewegungsdaten!D:D),2),ROUND(G4181*F4181%,2))</f>
        <v>0</v>
      </c>
      <c r="I4181" s="334">
        <f>ROUND((H4181-SUMIF(Anlagenbewegungsdaten!$B:$B,A4181,Anlagenbewegungsdaten!D:D)),3)</f>
        <v>0</v>
      </c>
      <c r="J4181" s="335" t="s">
        <v>5179</v>
      </c>
      <c r="K4181" s="335" t="s">
        <v>5203</v>
      </c>
      <c r="L4181" s="516">
        <v>9.2200000000000006</v>
      </c>
      <c r="M4181" s="332">
        <f>ROUND(SUMIF(Anlagenbewegungsdaten_AV!B:B,A4181,Anlagenbewegungsdaten_AV!C:C),3)</f>
        <v>0</v>
      </c>
      <c r="N4181" s="330">
        <f>IF(ISBLANK(L4181),ROUND(SUMIF(Anlagenbewegungsdaten_AV!B:B,A4181,Anlagenbewegungsdaten_AV!D:D),2),ROUND(M4181*L4181%,2))</f>
        <v>0</v>
      </c>
      <c r="O4181" s="330">
        <f>ROUND(N4181-SUMIF(Anlagenbewegungsdaten_AV!B:B,A4181,Anlagenbewegungsdaten_AV!D:D),3)</f>
        <v>0</v>
      </c>
    </row>
    <row r="4182" spans="1:15" ht="15" customHeight="1" x14ac:dyDescent="0.25">
      <c r="A4182" s="268" t="s">
        <v>5406</v>
      </c>
      <c r="B4182" s="236" t="s">
        <v>2111</v>
      </c>
      <c r="C4182" s="237" t="s">
        <v>5418</v>
      </c>
      <c r="D4182" s="236" t="s">
        <v>4796</v>
      </c>
      <c r="E4182" s="236"/>
      <c r="F4182" s="252">
        <v>11.27</v>
      </c>
      <c r="G4182" s="333">
        <f>ROUND(SUMIF(Anlagenbewegungsdaten!B:B,A4182,Anlagenbewegungsdaten!C:C),3)</f>
        <v>0</v>
      </c>
      <c r="H4182" s="334">
        <f>IF(ISBLANK(F4182),ROUND(SUMIF(Anlagenbewegungsdaten!B:B,A4182,Anlagenbewegungsdaten!D:D),2),ROUND(G4182*F4182%,2))</f>
        <v>0</v>
      </c>
      <c r="I4182" s="334">
        <f>ROUND((H4182-SUMIF(Anlagenbewegungsdaten!$B:$B,A4182,Anlagenbewegungsdaten!D:D)),3)</f>
        <v>0</v>
      </c>
      <c r="J4182" s="335" t="s">
        <v>5179</v>
      </c>
      <c r="K4182" s="335" t="s">
        <v>5203</v>
      </c>
      <c r="L4182" s="516">
        <v>9.02</v>
      </c>
      <c r="M4182" s="332">
        <f>ROUND(SUMIF(Anlagenbewegungsdaten_AV!B:B,A4182,Anlagenbewegungsdaten_AV!C:C),3)</f>
        <v>0</v>
      </c>
      <c r="N4182" s="330">
        <f>IF(ISBLANK(L4182),ROUND(SUMIF(Anlagenbewegungsdaten_AV!B:B,A4182,Anlagenbewegungsdaten_AV!D:D),2),ROUND(M4182*L4182%,2))</f>
        <v>0</v>
      </c>
      <c r="O4182" s="330">
        <f>ROUND(N4182-SUMIF(Anlagenbewegungsdaten_AV!B:B,A4182,Anlagenbewegungsdaten_AV!D:D),3)</f>
        <v>0</v>
      </c>
    </row>
    <row r="4183" spans="1:15" ht="15" customHeight="1" x14ac:dyDescent="0.25">
      <c r="A4183" s="268" t="s">
        <v>5407</v>
      </c>
      <c r="B4183" s="236" t="s">
        <v>2111</v>
      </c>
      <c r="C4183" s="237" t="s">
        <v>5419</v>
      </c>
      <c r="D4183" s="237" t="s">
        <v>4796</v>
      </c>
      <c r="E4183" s="236"/>
      <c r="F4183" s="252">
        <v>11.02</v>
      </c>
      <c r="G4183" s="333">
        <f>ROUND(SUMIF(Anlagenbewegungsdaten!B:B,A4183,Anlagenbewegungsdaten!C:C),3)</f>
        <v>0</v>
      </c>
      <c r="H4183" s="334">
        <f>IF(ISBLANK(F4183),ROUND(SUMIF(Anlagenbewegungsdaten!B:B,A4183,Anlagenbewegungsdaten!D:D),2),ROUND(G4183*F4183%,2))</f>
        <v>0</v>
      </c>
      <c r="I4183" s="334">
        <f>ROUND((H4183-SUMIF(Anlagenbewegungsdaten!$B:$B,A4183,Anlagenbewegungsdaten!D:D)),3)</f>
        <v>0</v>
      </c>
      <c r="J4183" s="335" t="s">
        <v>5179</v>
      </c>
      <c r="K4183" s="335" t="s">
        <v>5203</v>
      </c>
      <c r="L4183" s="516">
        <v>8.82</v>
      </c>
      <c r="M4183" s="332">
        <f>ROUND(SUMIF(Anlagenbewegungsdaten_AV!B:B,A4183,Anlagenbewegungsdaten_AV!C:C),3)</f>
        <v>0</v>
      </c>
      <c r="N4183" s="330">
        <f>IF(ISBLANK(L4183),ROUND(SUMIF(Anlagenbewegungsdaten_AV!B:B,A4183,Anlagenbewegungsdaten_AV!D:D),2),ROUND(M4183*L4183%,2))</f>
        <v>0</v>
      </c>
      <c r="O4183" s="330">
        <f>ROUND(N4183-SUMIF(Anlagenbewegungsdaten_AV!B:B,A4183,Anlagenbewegungsdaten_AV!D:D),3)</f>
        <v>0</v>
      </c>
    </row>
    <row r="4184" spans="1:15" ht="15" customHeight="1" x14ac:dyDescent="0.25">
      <c r="A4184" s="268" t="s">
        <v>5408</v>
      </c>
      <c r="B4184" s="236" t="s">
        <v>2111</v>
      </c>
      <c r="C4184" s="237" t="s">
        <v>5420</v>
      </c>
      <c r="D4184" s="236" t="s">
        <v>4796</v>
      </c>
      <c r="E4184" s="236"/>
      <c r="F4184" s="252">
        <v>10.82</v>
      </c>
      <c r="G4184" s="333">
        <f>ROUND(SUMIF(Anlagenbewegungsdaten!B:B,A4184,Anlagenbewegungsdaten!C:C),3)</f>
        <v>0</v>
      </c>
      <c r="H4184" s="334">
        <f>IF(ISBLANK(F4184),ROUND(SUMIF(Anlagenbewegungsdaten!B:B,A4184,Anlagenbewegungsdaten!D:D),2),ROUND(G4184*F4184%,2))</f>
        <v>0</v>
      </c>
      <c r="I4184" s="334">
        <f>ROUND((H4184-SUMIF(Anlagenbewegungsdaten!$B:$B,A4184,Anlagenbewegungsdaten!D:D)),3)</f>
        <v>0</v>
      </c>
      <c r="J4184" s="335" t="s">
        <v>5179</v>
      </c>
      <c r="K4184" s="335" t="s">
        <v>5203</v>
      </c>
      <c r="L4184" s="516">
        <v>8.66</v>
      </c>
      <c r="M4184" s="332">
        <f>ROUND(SUMIF(Anlagenbewegungsdaten_AV!B:B,A4184,Anlagenbewegungsdaten_AV!C:C),3)</f>
        <v>0</v>
      </c>
      <c r="N4184" s="330">
        <f>IF(ISBLANK(L4184),ROUND(SUMIF(Anlagenbewegungsdaten_AV!B:B,A4184,Anlagenbewegungsdaten_AV!D:D),2),ROUND(M4184*L4184%,2))</f>
        <v>0</v>
      </c>
      <c r="O4184" s="330">
        <f>ROUND(N4184-SUMIF(Anlagenbewegungsdaten_AV!B:B,A4184,Anlagenbewegungsdaten_AV!D:D),3)</f>
        <v>0</v>
      </c>
    </row>
    <row r="4185" spans="1:15" ht="15" customHeight="1" x14ac:dyDescent="0.25">
      <c r="A4185" s="268" t="s">
        <v>5409</v>
      </c>
      <c r="B4185" s="236" t="s">
        <v>2111</v>
      </c>
      <c r="C4185" s="237" t="s">
        <v>5421</v>
      </c>
      <c r="D4185" s="236" t="s">
        <v>4796</v>
      </c>
      <c r="E4185" s="236"/>
      <c r="F4185" s="252">
        <v>10.63</v>
      </c>
      <c r="G4185" s="333">
        <f>ROUND(SUMIF(Anlagenbewegungsdaten!B:B,A4185,Anlagenbewegungsdaten!C:C),3)</f>
        <v>0</v>
      </c>
      <c r="H4185" s="334">
        <f>IF(ISBLANK(F4185),ROUND(SUMIF(Anlagenbewegungsdaten!B:B,A4185,Anlagenbewegungsdaten!D:D),2),ROUND(G4185*F4185%,2))</f>
        <v>0</v>
      </c>
      <c r="I4185" s="334">
        <f>ROUND((H4185-SUMIF(Anlagenbewegungsdaten!$B:$B,A4185,Anlagenbewegungsdaten!D:D)),3)</f>
        <v>0</v>
      </c>
      <c r="J4185" s="335" t="s">
        <v>5179</v>
      </c>
      <c r="K4185" s="335" t="s">
        <v>5203</v>
      </c>
      <c r="L4185" s="516">
        <v>8.5</v>
      </c>
      <c r="M4185" s="332">
        <f>ROUND(SUMIF(Anlagenbewegungsdaten_AV!B:B,A4185,Anlagenbewegungsdaten_AV!C:C),3)</f>
        <v>0</v>
      </c>
      <c r="N4185" s="330">
        <f>IF(ISBLANK(L4185),ROUND(SUMIF(Anlagenbewegungsdaten_AV!B:B,A4185,Anlagenbewegungsdaten_AV!D:D),2),ROUND(M4185*L4185%,2))</f>
        <v>0</v>
      </c>
      <c r="O4185" s="330">
        <f>ROUND(N4185-SUMIF(Anlagenbewegungsdaten_AV!B:B,A4185,Anlagenbewegungsdaten_AV!D:D),3)</f>
        <v>0</v>
      </c>
    </row>
    <row r="4186" spans="1:15" ht="15" customHeight="1" x14ac:dyDescent="0.25">
      <c r="A4186" s="268" t="s">
        <v>5410</v>
      </c>
      <c r="B4186" s="236" t="s">
        <v>2111</v>
      </c>
      <c r="C4186" s="237" t="s">
        <v>5422</v>
      </c>
      <c r="D4186" s="236" t="s">
        <v>4796</v>
      </c>
      <c r="E4186" s="236"/>
      <c r="F4186" s="252">
        <v>10.44</v>
      </c>
      <c r="G4186" s="333">
        <f>ROUND(SUMIF(Anlagenbewegungsdaten!B:B,A4186,Anlagenbewegungsdaten!C:C),3)</f>
        <v>0</v>
      </c>
      <c r="H4186" s="334">
        <f>IF(ISBLANK(F4186),ROUND(SUMIF(Anlagenbewegungsdaten!B:B,A4186,Anlagenbewegungsdaten!D:D),2),ROUND(G4186*F4186%,2))</f>
        <v>0</v>
      </c>
      <c r="I4186" s="334">
        <f>ROUND((H4186-SUMIF(Anlagenbewegungsdaten!$B:$B,A4186,Anlagenbewegungsdaten!D:D)),3)</f>
        <v>0</v>
      </c>
      <c r="J4186" s="335" t="s">
        <v>5179</v>
      </c>
      <c r="K4186" s="335" t="s">
        <v>5203</v>
      </c>
      <c r="L4186" s="516">
        <v>8.35</v>
      </c>
      <c r="M4186" s="332">
        <f>ROUND(SUMIF(Anlagenbewegungsdaten_AV!B:B,A4186,Anlagenbewegungsdaten_AV!C:C),3)</f>
        <v>0</v>
      </c>
      <c r="N4186" s="330">
        <f>IF(ISBLANK(L4186),ROUND(SUMIF(Anlagenbewegungsdaten_AV!B:B,A4186,Anlagenbewegungsdaten_AV!D:D),2),ROUND(M4186*L4186%,2))</f>
        <v>0</v>
      </c>
      <c r="O4186" s="330">
        <f>ROUND(N4186-SUMIF(Anlagenbewegungsdaten_AV!B:B,A4186,Anlagenbewegungsdaten_AV!D:D),3)</f>
        <v>0</v>
      </c>
    </row>
    <row r="4187" spans="1:15" ht="15" customHeight="1" x14ac:dyDescent="0.25">
      <c r="A4187" s="268" t="s">
        <v>5411</v>
      </c>
      <c r="B4187" s="236" t="s">
        <v>2111</v>
      </c>
      <c r="C4187" s="237" t="s">
        <v>5423</v>
      </c>
      <c r="D4187" s="236" t="s">
        <v>4796</v>
      </c>
      <c r="E4187" s="236"/>
      <c r="F4187" s="252">
        <v>10.25</v>
      </c>
      <c r="G4187" s="333">
        <f>ROUND(SUMIF(Anlagenbewegungsdaten!B:B,A4187,Anlagenbewegungsdaten!C:C),3)</f>
        <v>0</v>
      </c>
      <c r="H4187" s="334">
        <f>IF(ISBLANK(F4187),ROUND(SUMIF(Anlagenbewegungsdaten!B:B,A4187,Anlagenbewegungsdaten!D:D),2),ROUND(G4187*F4187%,2))</f>
        <v>0</v>
      </c>
      <c r="I4187" s="334">
        <f>ROUND((H4187-SUMIF(Anlagenbewegungsdaten!$B:$B,A4187,Anlagenbewegungsdaten!D:D)),3)</f>
        <v>0</v>
      </c>
      <c r="J4187" s="335" t="s">
        <v>5179</v>
      </c>
      <c r="K4187" s="335" t="s">
        <v>5203</v>
      </c>
      <c r="L4187" s="516">
        <v>8.1999999999999993</v>
      </c>
      <c r="M4187" s="332">
        <f>ROUND(SUMIF(Anlagenbewegungsdaten_AV!B:B,A4187,Anlagenbewegungsdaten_AV!C:C),3)</f>
        <v>0</v>
      </c>
      <c r="N4187" s="330">
        <f>IF(ISBLANK(L4187),ROUND(SUMIF(Anlagenbewegungsdaten_AV!B:B,A4187,Anlagenbewegungsdaten_AV!D:D),2),ROUND(M4187*L4187%,2))</f>
        <v>0</v>
      </c>
      <c r="O4187" s="330">
        <f>ROUND(N4187-SUMIF(Anlagenbewegungsdaten_AV!B:B,A4187,Anlagenbewegungsdaten_AV!D:D),3)</f>
        <v>0</v>
      </c>
    </row>
    <row r="4188" spans="1:15" ht="15" customHeight="1" x14ac:dyDescent="0.25">
      <c r="A4188" s="268" t="s">
        <v>5412</v>
      </c>
      <c r="B4188" s="236" t="s">
        <v>2111</v>
      </c>
      <c r="C4188" s="237" t="s">
        <v>5424</v>
      </c>
      <c r="D4188" s="236" t="s">
        <v>4796</v>
      </c>
      <c r="E4188" s="236"/>
      <c r="F4188" s="252">
        <v>10.06</v>
      </c>
      <c r="G4188" s="333">
        <f>ROUND(SUMIF(Anlagenbewegungsdaten!B:B,A4188,Anlagenbewegungsdaten!C:C),3)</f>
        <v>0</v>
      </c>
      <c r="H4188" s="334">
        <f>IF(ISBLANK(F4188),ROUND(SUMIF(Anlagenbewegungsdaten!B:B,A4188,Anlagenbewegungsdaten!D:D),2),ROUND(G4188*F4188%,2))</f>
        <v>0</v>
      </c>
      <c r="I4188" s="334">
        <f>ROUND((H4188-SUMIF(Anlagenbewegungsdaten!$B:$B,A4188,Anlagenbewegungsdaten!D:D)),3)</f>
        <v>0</v>
      </c>
      <c r="J4188" s="335" t="s">
        <v>5179</v>
      </c>
      <c r="K4188" s="335" t="s">
        <v>5203</v>
      </c>
      <c r="L4188" s="516">
        <v>8.0500000000000007</v>
      </c>
      <c r="M4188" s="332">
        <f>ROUND(SUMIF(Anlagenbewegungsdaten_AV!B:B,A4188,Anlagenbewegungsdaten_AV!C:C),3)</f>
        <v>0</v>
      </c>
      <c r="N4188" s="330">
        <f>IF(ISBLANK(L4188),ROUND(SUMIF(Anlagenbewegungsdaten_AV!B:B,A4188,Anlagenbewegungsdaten_AV!D:D),2),ROUND(M4188*L4188%,2))</f>
        <v>0</v>
      </c>
      <c r="O4188" s="330">
        <f>ROUND(N4188-SUMIF(Anlagenbewegungsdaten_AV!B:B,A4188,Anlagenbewegungsdaten_AV!D:D),3)</f>
        <v>0</v>
      </c>
    </row>
    <row r="4189" spans="1:15" ht="15" customHeight="1" x14ac:dyDescent="0.25">
      <c r="A4189" s="268" t="s">
        <v>5413</v>
      </c>
      <c r="B4189" s="236" t="s">
        <v>2111</v>
      </c>
      <c r="C4189" s="237" t="s">
        <v>5425</v>
      </c>
      <c r="D4189" s="236" t="s">
        <v>4796</v>
      </c>
      <c r="E4189" s="236"/>
      <c r="F4189" s="252">
        <v>9.8800000000000008</v>
      </c>
      <c r="G4189" s="333">
        <f>ROUND(SUMIF(Anlagenbewegungsdaten!B:B,A4189,Anlagenbewegungsdaten!C:C),3)</f>
        <v>0</v>
      </c>
      <c r="H4189" s="334">
        <f>IF(ISBLANK(F4189),ROUND(SUMIF(Anlagenbewegungsdaten!B:B,A4189,Anlagenbewegungsdaten!D:D),2),ROUND(G4189*F4189%,2))</f>
        <v>0</v>
      </c>
      <c r="I4189" s="334">
        <f>ROUND((H4189-SUMIF(Anlagenbewegungsdaten!$B:$B,A4189,Anlagenbewegungsdaten!D:D)),3)</f>
        <v>0</v>
      </c>
      <c r="J4189" s="335" t="s">
        <v>5179</v>
      </c>
      <c r="K4189" s="335" t="s">
        <v>5203</v>
      </c>
      <c r="L4189" s="516">
        <v>7.9</v>
      </c>
      <c r="M4189" s="332">
        <f>ROUND(SUMIF(Anlagenbewegungsdaten_AV!B:B,A4189,Anlagenbewegungsdaten_AV!C:C),3)</f>
        <v>0</v>
      </c>
      <c r="N4189" s="330">
        <f>IF(ISBLANK(L4189),ROUND(SUMIF(Anlagenbewegungsdaten_AV!B:B,A4189,Anlagenbewegungsdaten_AV!D:D),2),ROUND(M4189*L4189%,2))</f>
        <v>0</v>
      </c>
      <c r="O4189" s="330">
        <f>ROUND(N4189-SUMIF(Anlagenbewegungsdaten_AV!B:B,A4189,Anlagenbewegungsdaten_AV!D:D),3)</f>
        <v>0</v>
      </c>
    </row>
    <row r="4190" spans="1:15" ht="15" customHeight="1" x14ac:dyDescent="0.25">
      <c r="A4190" s="268" t="s">
        <v>5414</v>
      </c>
      <c r="B4190" s="236" t="s">
        <v>2111</v>
      </c>
      <c r="C4190" s="237" t="s">
        <v>5426</v>
      </c>
      <c r="D4190" s="236" t="s">
        <v>4796</v>
      </c>
      <c r="E4190" s="236"/>
      <c r="F4190" s="252">
        <v>9.74</v>
      </c>
      <c r="G4190" s="333">
        <f>ROUND(SUMIF(Anlagenbewegungsdaten!B:B,A4190,Anlagenbewegungsdaten!C:C),3)</f>
        <v>0</v>
      </c>
      <c r="H4190" s="334">
        <f>IF(ISBLANK(F4190),ROUND(SUMIF(Anlagenbewegungsdaten!B:B,A4190,Anlagenbewegungsdaten!D:D),2),ROUND(G4190*F4190%,2))</f>
        <v>0</v>
      </c>
      <c r="I4190" s="334">
        <f>ROUND((H4190-SUMIF(Anlagenbewegungsdaten!$B:$B,A4190,Anlagenbewegungsdaten!D:D)),3)</f>
        <v>0</v>
      </c>
      <c r="J4190" s="335" t="s">
        <v>5179</v>
      </c>
      <c r="K4190" s="335" t="s">
        <v>5203</v>
      </c>
      <c r="L4190" s="516">
        <v>7.79</v>
      </c>
      <c r="M4190" s="332">
        <f>ROUND(SUMIF(Anlagenbewegungsdaten_AV!B:B,A4190,Anlagenbewegungsdaten_AV!C:C),3)</f>
        <v>0</v>
      </c>
      <c r="N4190" s="330">
        <f>IF(ISBLANK(L4190),ROUND(SUMIF(Anlagenbewegungsdaten_AV!B:B,A4190,Anlagenbewegungsdaten_AV!D:D),2),ROUND(M4190*L4190%,2))</f>
        <v>0</v>
      </c>
      <c r="O4190" s="330">
        <f>ROUND(N4190-SUMIF(Anlagenbewegungsdaten_AV!B:B,A4190,Anlagenbewegungsdaten_AV!D:D),3)</f>
        <v>0</v>
      </c>
    </row>
    <row r="4191" spans="1:15" ht="15" customHeight="1" x14ac:dyDescent="0.25">
      <c r="A4191" s="268" t="s">
        <v>5415</v>
      </c>
      <c r="B4191" s="236" t="s">
        <v>2111</v>
      </c>
      <c r="C4191" s="237" t="s">
        <v>5427</v>
      </c>
      <c r="D4191" s="236" t="s">
        <v>4796</v>
      </c>
      <c r="E4191" s="236"/>
      <c r="F4191" s="252">
        <v>9.61</v>
      </c>
      <c r="G4191" s="333">
        <f>ROUND(SUMIF(Anlagenbewegungsdaten!B:B,A4191,Anlagenbewegungsdaten!C:C),3)</f>
        <v>0</v>
      </c>
      <c r="H4191" s="334">
        <f>IF(ISBLANK(F4191),ROUND(SUMIF(Anlagenbewegungsdaten!B:B,A4191,Anlagenbewegungsdaten!D:D),2),ROUND(G4191*F4191%,2))</f>
        <v>0</v>
      </c>
      <c r="I4191" s="334">
        <f>ROUND((H4191-SUMIF(Anlagenbewegungsdaten!$B:$B,A4191,Anlagenbewegungsdaten!D:D)),3)</f>
        <v>0</v>
      </c>
      <c r="J4191" s="335" t="s">
        <v>5179</v>
      </c>
      <c r="K4191" s="335" t="s">
        <v>5203</v>
      </c>
      <c r="L4191" s="516">
        <v>7.69</v>
      </c>
      <c r="M4191" s="332">
        <f>ROUND(SUMIF(Anlagenbewegungsdaten_AV!B:B,A4191,Anlagenbewegungsdaten_AV!C:C),3)</f>
        <v>0</v>
      </c>
      <c r="N4191" s="330">
        <f>IF(ISBLANK(L4191),ROUND(SUMIF(Anlagenbewegungsdaten_AV!B:B,A4191,Anlagenbewegungsdaten_AV!D:D),2),ROUND(M4191*L4191%,2))</f>
        <v>0</v>
      </c>
      <c r="O4191" s="330">
        <f>ROUND(N4191-SUMIF(Anlagenbewegungsdaten_AV!B:B,A4191,Anlagenbewegungsdaten_AV!D:D),3)</f>
        <v>0</v>
      </c>
    </row>
    <row r="4192" spans="1:15" ht="15" customHeight="1" x14ac:dyDescent="0.25">
      <c r="A4192" s="201"/>
      <c r="B4192" s="166"/>
      <c r="C4192" s="166"/>
      <c r="D4192" s="166"/>
      <c r="E4192" s="166"/>
      <c r="F4192" s="297"/>
    </row>
    <row r="4193" spans="1:15" ht="15" customHeight="1" x14ac:dyDescent="0.25">
      <c r="A4193" s="268" t="s">
        <v>5828</v>
      </c>
      <c r="B4193" s="236" t="s">
        <v>2111</v>
      </c>
      <c r="C4193" s="237" t="s">
        <v>5829</v>
      </c>
      <c r="D4193" s="236" t="s">
        <v>4796</v>
      </c>
      <c r="E4193" s="236"/>
      <c r="F4193" s="252">
        <v>9.4700000000000006</v>
      </c>
      <c r="G4193" s="333">
        <f>ROUND(SUMIF(Anlagenbewegungsdaten!B:B,A4193,Anlagenbewegungsdaten!C:C),3)</f>
        <v>0</v>
      </c>
      <c r="H4193" s="334">
        <f>IF(ISBLANK(F4193),ROUND(SUMIF(Anlagenbewegungsdaten!B:B,A4193,Anlagenbewegungsdaten!D:D),2),ROUND(G4193*F4193%,2))</f>
        <v>0</v>
      </c>
      <c r="I4193" s="334">
        <f>ROUND((H4193-SUMIF(Anlagenbewegungsdaten!$B:$B,A4193,Anlagenbewegungsdaten!D:D)),3)</f>
        <v>0</v>
      </c>
      <c r="J4193" s="335" t="s">
        <v>5179</v>
      </c>
      <c r="K4193" s="335" t="s">
        <v>5203</v>
      </c>
      <c r="L4193" s="516">
        <v>7.58</v>
      </c>
      <c r="M4193" s="332">
        <f>ROUND(SUMIF(Anlagenbewegungsdaten_AV!B:B,A4193,Anlagenbewegungsdaten_AV!C:C),3)</f>
        <v>0</v>
      </c>
      <c r="N4193" s="330">
        <f>IF(ISBLANK(L4193),ROUND(SUMIF(Anlagenbewegungsdaten_AV!B:B,A4193,Anlagenbewegungsdaten_AV!D:D),2),ROUND(M4193*L4193%,2))</f>
        <v>0</v>
      </c>
      <c r="O4193" s="330">
        <f>ROUND(N4193-SUMIF(Anlagenbewegungsdaten_AV!B:B,A4193,Anlagenbewegungsdaten_AV!D:D),3)</f>
        <v>0</v>
      </c>
    </row>
    <row r="4194" spans="1:15" ht="15" customHeight="1" x14ac:dyDescent="0.25">
      <c r="A4194" s="268" t="s">
        <v>5830</v>
      </c>
      <c r="B4194" s="236" t="s">
        <v>2111</v>
      </c>
      <c r="C4194" s="237" t="s">
        <v>5831</v>
      </c>
      <c r="D4194" s="236" t="s">
        <v>4796</v>
      </c>
      <c r="E4194" s="236"/>
      <c r="F4194" s="252">
        <v>9.3800000000000008</v>
      </c>
      <c r="G4194" s="333">
        <f>ROUND(SUMIF(Anlagenbewegungsdaten!B:B,A4194,Anlagenbewegungsdaten!C:C),3)</f>
        <v>0</v>
      </c>
      <c r="H4194" s="334">
        <f>IF(ISBLANK(F4194),ROUND(SUMIF(Anlagenbewegungsdaten!B:B,A4194,Anlagenbewegungsdaten!D:D),2),ROUND(G4194*F4194%,2))</f>
        <v>0</v>
      </c>
      <c r="I4194" s="334">
        <f>ROUND((H4194-SUMIF(Anlagenbewegungsdaten!$B:$B,A4194,Anlagenbewegungsdaten!D:D)),3)</f>
        <v>0</v>
      </c>
      <c r="J4194" s="335" t="s">
        <v>5179</v>
      </c>
      <c r="K4194" s="335" t="s">
        <v>5203</v>
      </c>
      <c r="L4194" s="516">
        <v>7.5</v>
      </c>
      <c r="M4194" s="332">
        <f>ROUND(SUMIF(Anlagenbewegungsdaten_AV!B:B,A4194,Anlagenbewegungsdaten_AV!C:C),3)</f>
        <v>0</v>
      </c>
      <c r="N4194" s="330">
        <f>IF(ISBLANK(L4194),ROUND(SUMIF(Anlagenbewegungsdaten_AV!B:B,A4194,Anlagenbewegungsdaten_AV!D:D),2),ROUND(M4194*L4194%,2))</f>
        <v>0</v>
      </c>
      <c r="O4194" s="330">
        <f>ROUND(N4194-SUMIF(Anlagenbewegungsdaten_AV!B:B,A4194,Anlagenbewegungsdaten_AV!D:D),3)</f>
        <v>0</v>
      </c>
    </row>
    <row r="4195" spans="1:15" ht="15" customHeight="1" x14ac:dyDescent="0.25">
      <c r="A4195" s="268" t="s">
        <v>5832</v>
      </c>
      <c r="B4195" s="236" t="s">
        <v>2111</v>
      </c>
      <c r="C4195" s="237" t="s">
        <v>5833</v>
      </c>
      <c r="D4195" s="236" t="s">
        <v>4796</v>
      </c>
      <c r="E4195" s="236"/>
      <c r="F4195" s="252">
        <v>9.2799999999999994</v>
      </c>
      <c r="G4195" s="333">
        <f>ROUND(SUMIF(Anlagenbewegungsdaten!B:B,A4195,Anlagenbewegungsdaten!C:C),3)</f>
        <v>0</v>
      </c>
      <c r="H4195" s="334">
        <f>IF(ISBLANK(F4195),ROUND(SUMIF(Anlagenbewegungsdaten!B:B,A4195,Anlagenbewegungsdaten!D:D),2),ROUND(G4195*F4195%,2))</f>
        <v>0</v>
      </c>
      <c r="I4195" s="334">
        <f>ROUND((H4195-SUMIF(Anlagenbewegungsdaten!$B:$B,A4195,Anlagenbewegungsdaten!D:D)),3)</f>
        <v>0</v>
      </c>
      <c r="J4195" s="335" t="s">
        <v>5179</v>
      </c>
      <c r="K4195" s="335" t="s">
        <v>5203</v>
      </c>
      <c r="L4195" s="516">
        <v>7.42</v>
      </c>
      <c r="M4195" s="332">
        <f>ROUND(SUMIF(Anlagenbewegungsdaten_AV!B:B,A4195,Anlagenbewegungsdaten_AV!C:C),3)</f>
        <v>0</v>
      </c>
      <c r="N4195" s="330">
        <f>IF(ISBLANK(L4195),ROUND(SUMIF(Anlagenbewegungsdaten_AV!B:B,A4195,Anlagenbewegungsdaten_AV!D:D),2),ROUND(M4195*L4195%,2))</f>
        <v>0</v>
      </c>
      <c r="O4195" s="330">
        <f>ROUND(N4195-SUMIF(Anlagenbewegungsdaten_AV!B:B,A4195,Anlagenbewegungsdaten_AV!D:D),3)</f>
        <v>0</v>
      </c>
    </row>
    <row r="4196" spans="1:15" ht="15" customHeight="1" x14ac:dyDescent="0.25">
      <c r="A4196" s="268" t="s">
        <v>5834</v>
      </c>
      <c r="B4196" s="236" t="s">
        <v>2111</v>
      </c>
      <c r="C4196" s="237" t="s">
        <v>5835</v>
      </c>
      <c r="D4196" s="236" t="s">
        <v>4796</v>
      </c>
      <c r="E4196" s="236"/>
      <c r="F4196" s="252">
        <v>9.19</v>
      </c>
      <c r="G4196" s="333">
        <f>ROUND(SUMIF(Anlagenbewegungsdaten!B:B,A4196,Anlagenbewegungsdaten!C:C),3)</f>
        <v>0</v>
      </c>
      <c r="H4196" s="334">
        <f>IF(ISBLANK(F4196),ROUND(SUMIF(Anlagenbewegungsdaten!B:B,A4196,Anlagenbewegungsdaten!D:D),2),ROUND(G4196*F4196%,2))</f>
        <v>0</v>
      </c>
      <c r="I4196" s="334">
        <f>ROUND((H4196-SUMIF(Anlagenbewegungsdaten!$B:$B,A4196,Anlagenbewegungsdaten!D:D)),3)</f>
        <v>0</v>
      </c>
      <c r="J4196" s="335" t="s">
        <v>5179</v>
      </c>
      <c r="K4196" s="335" t="s">
        <v>5203</v>
      </c>
      <c r="L4196" s="516">
        <v>7.35</v>
      </c>
      <c r="M4196" s="332">
        <f>ROUND(SUMIF(Anlagenbewegungsdaten_AV!B:B,A4196,Anlagenbewegungsdaten_AV!C:C),3)</f>
        <v>0</v>
      </c>
      <c r="N4196" s="330">
        <f>IF(ISBLANK(L4196),ROUND(SUMIF(Anlagenbewegungsdaten_AV!B:B,A4196,Anlagenbewegungsdaten_AV!D:D),2),ROUND(M4196*L4196%,2))</f>
        <v>0</v>
      </c>
      <c r="O4196" s="330">
        <f>ROUND(N4196-SUMIF(Anlagenbewegungsdaten_AV!B:B,A4196,Anlagenbewegungsdaten_AV!D:D),3)</f>
        <v>0</v>
      </c>
    </row>
    <row r="4197" spans="1:15" ht="15" customHeight="1" x14ac:dyDescent="0.25">
      <c r="A4197" s="268" t="s">
        <v>5836</v>
      </c>
      <c r="B4197" s="236" t="s">
        <v>2111</v>
      </c>
      <c r="C4197" s="237" t="s">
        <v>5837</v>
      </c>
      <c r="D4197" s="236" t="s">
        <v>4796</v>
      </c>
      <c r="E4197" s="236"/>
      <c r="F4197" s="252">
        <v>9.1</v>
      </c>
      <c r="G4197" s="333">
        <f>ROUND(SUMIF(Anlagenbewegungsdaten!B:B,A4197,Anlagenbewegungsdaten!C:C),3)</f>
        <v>0</v>
      </c>
      <c r="H4197" s="334">
        <f>IF(ISBLANK(F4197),ROUND(SUMIF(Anlagenbewegungsdaten!B:B,A4197,Anlagenbewegungsdaten!D:D),2),ROUND(G4197*F4197%,2))</f>
        <v>0</v>
      </c>
      <c r="I4197" s="334">
        <f>ROUND((H4197-SUMIF(Anlagenbewegungsdaten!$B:$B,A4197,Anlagenbewegungsdaten!D:D)),3)</f>
        <v>0</v>
      </c>
      <c r="J4197" s="335" t="s">
        <v>5179</v>
      </c>
      <c r="K4197" s="335" t="s">
        <v>5203</v>
      </c>
      <c r="L4197" s="516">
        <v>7.28</v>
      </c>
      <c r="M4197" s="332">
        <f>ROUND(SUMIF(Anlagenbewegungsdaten_AV!B:B,A4197,Anlagenbewegungsdaten_AV!C:C),3)</f>
        <v>0</v>
      </c>
      <c r="N4197" s="330">
        <f>IF(ISBLANK(L4197),ROUND(SUMIF(Anlagenbewegungsdaten_AV!B:B,A4197,Anlagenbewegungsdaten_AV!D:D),2),ROUND(M4197*L4197%,2))</f>
        <v>0</v>
      </c>
      <c r="O4197" s="330">
        <f>ROUND(N4197-SUMIF(Anlagenbewegungsdaten_AV!B:B,A4197,Anlagenbewegungsdaten_AV!D:D),3)</f>
        <v>0</v>
      </c>
    </row>
    <row r="4198" spans="1:15" ht="15" customHeight="1" x14ac:dyDescent="0.25">
      <c r="A4198" s="268" t="s">
        <v>5838</v>
      </c>
      <c r="B4198" s="236" t="s">
        <v>2111</v>
      </c>
      <c r="C4198" s="237" t="s">
        <v>5839</v>
      </c>
      <c r="D4198" s="236" t="s">
        <v>4796</v>
      </c>
      <c r="E4198" s="236"/>
      <c r="F4198" s="252">
        <v>9.01</v>
      </c>
      <c r="G4198" s="333">
        <f>ROUND(SUMIF(Anlagenbewegungsdaten!B:B,A4198,Anlagenbewegungsdaten!C:C),3)</f>
        <v>0</v>
      </c>
      <c r="H4198" s="334">
        <f>IF(ISBLANK(F4198),ROUND(SUMIF(Anlagenbewegungsdaten!B:B,A4198,Anlagenbewegungsdaten!D:D),2),ROUND(G4198*F4198%,2))</f>
        <v>0</v>
      </c>
      <c r="I4198" s="334">
        <f>ROUND((H4198-SUMIF(Anlagenbewegungsdaten!$B:$B,A4198,Anlagenbewegungsdaten!D:D)),3)</f>
        <v>0</v>
      </c>
      <c r="J4198" s="335" t="s">
        <v>5179</v>
      </c>
      <c r="K4198" s="335" t="s">
        <v>5203</v>
      </c>
      <c r="L4198" s="516">
        <v>7.21</v>
      </c>
      <c r="M4198" s="332">
        <f>ROUND(SUMIF(Anlagenbewegungsdaten_AV!B:B,A4198,Anlagenbewegungsdaten_AV!C:C),3)</f>
        <v>0</v>
      </c>
      <c r="N4198" s="330">
        <f>IF(ISBLANK(L4198),ROUND(SUMIF(Anlagenbewegungsdaten_AV!B:B,A4198,Anlagenbewegungsdaten_AV!D:D),2),ROUND(M4198*L4198%,2))</f>
        <v>0</v>
      </c>
      <c r="O4198" s="330">
        <f>ROUND(N4198-SUMIF(Anlagenbewegungsdaten_AV!B:B,A4198,Anlagenbewegungsdaten_AV!D:D),3)</f>
        <v>0</v>
      </c>
    </row>
    <row r="4199" spans="1:15" ht="15" customHeight="1" x14ac:dyDescent="0.25">
      <c r="A4199" s="268" t="s">
        <v>5840</v>
      </c>
      <c r="B4199" s="236" t="s">
        <v>2111</v>
      </c>
      <c r="C4199" s="237" t="s">
        <v>5841</v>
      </c>
      <c r="D4199" s="236" t="s">
        <v>4796</v>
      </c>
      <c r="E4199" s="236"/>
      <c r="F4199" s="252">
        <v>8.92</v>
      </c>
      <c r="G4199" s="333">
        <f>ROUND(SUMIF(Anlagenbewegungsdaten!B:B,A4199,Anlagenbewegungsdaten!C:C),3)</f>
        <v>0</v>
      </c>
      <c r="H4199" s="334">
        <f>IF(ISBLANK(F4199),ROUND(SUMIF(Anlagenbewegungsdaten!B:B,A4199,Anlagenbewegungsdaten!D:D),2),ROUND(G4199*F4199%,2))</f>
        <v>0</v>
      </c>
      <c r="I4199" s="334">
        <f>ROUND((H4199-SUMIF(Anlagenbewegungsdaten!$B:$B,A4199,Anlagenbewegungsdaten!D:D)),3)</f>
        <v>0</v>
      </c>
      <c r="J4199" s="335" t="s">
        <v>5179</v>
      </c>
      <c r="K4199" s="335" t="s">
        <v>5203</v>
      </c>
      <c r="L4199" s="516">
        <v>7.14</v>
      </c>
      <c r="M4199" s="332">
        <f>ROUND(SUMIF(Anlagenbewegungsdaten_AV!B:B,A4199,Anlagenbewegungsdaten_AV!C:C),3)</f>
        <v>0</v>
      </c>
      <c r="N4199" s="330">
        <f>IF(ISBLANK(L4199),ROUND(SUMIF(Anlagenbewegungsdaten_AV!B:B,A4199,Anlagenbewegungsdaten_AV!D:D),2),ROUND(M4199*L4199%,2))</f>
        <v>0</v>
      </c>
      <c r="O4199" s="330">
        <f>ROUND(N4199-SUMIF(Anlagenbewegungsdaten_AV!B:B,A4199,Anlagenbewegungsdaten_AV!D:D),3)</f>
        <v>0</v>
      </c>
    </row>
    <row r="4200" spans="1:15" ht="15" customHeight="1" x14ac:dyDescent="0.25">
      <c r="A4200" s="269"/>
      <c r="B4200" s="168"/>
      <c r="C4200" s="167"/>
      <c r="D4200" s="168"/>
      <c r="E4200" s="167"/>
      <c r="F4200" s="251"/>
    </row>
    <row r="4201" spans="1:15" ht="15" customHeight="1" x14ac:dyDescent="0.25">
      <c r="A4201" s="260" t="s">
        <v>5842</v>
      </c>
      <c r="B4201" s="245" t="s">
        <v>2111</v>
      </c>
      <c r="C4201" s="246" t="s">
        <v>5843</v>
      </c>
      <c r="D4201" s="246" t="s">
        <v>4796</v>
      </c>
      <c r="E4201" s="247"/>
      <c r="F4201" s="162">
        <v>8.83</v>
      </c>
      <c r="G4201" s="333">
        <f>ROUND(SUMIF(Anlagenbewegungsdaten!B:B,A4201,Anlagenbewegungsdaten!C:C),3)</f>
        <v>0</v>
      </c>
      <c r="H4201" s="334">
        <f>IF(ISBLANK(F4201),ROUND(SUMIF(Anlagenbewegungsdaten!B:B,A4201,Anlagenbewegungsdaten!D:D),2),ROUND(G4201*F4201%,2))</f>
        <v>0</v>
      </c>
      <c r="I4201" s="334">
        <f>ROUND((H4201-SUMIF(Anlagenbewegungsdaten!$B:$B,A4201,Anlagenbewegungsdaten!D:D)),3)</f>
        <v>0</v>
      </c>
      <c r="J4201" s="335" t="s">
        <v>5179</v>
      </c>
      <c r="K4201" s="335" t="s">
        <v>5203</v>
      </c>
      <c r="L4201" s="516">
        <v>7.38</v>
      </c>
      <c r="M4201" s="332">
        <f>ROUND(SUMIF(Anlagenbewegungsdaten_AV!B:B,A4201,Anlagenbewegungsdaten_AV!C:C),3)</f>
        <v>0</v>
      </c>
      <c r="N4201" s="330">
        <f>IF(ISBLANK(L4201),ROUND(SUMIF(Anlagenbewegungsdaten_AV!B:B,A4201,Anlagenbewegungsdaten_AV!D:D),2),ROUND(M4201*L4201%,2))</f>
        <v>0</v>
      </c>
      <c r="O4201" s="330">
        <f>ROUND(N4201-SUMIF(Anlagenbewegungsdaten_AV!B:B,A4201,Anlagenbewegungsdaten_AV!D:D),3)</f>
        <v>0</v>
      </c>
    </row>
    <row r="4202" spans="1:15" ht="15" customHeight="1" x14ac:dyDescent="0.25">
      <c r="A4202" s="260" t="s">
        <v>5844</v>
      </c>
      <c r="B4202" s="245" t="s">
        <v>2111</v>
      </c>
      <c r="C4202" s="246" t="s">
        <v>5845</v>
      </c>
      <c r="D4202" s="246" t="s">
        <v>4796</v>
      </c>
      <c r="E4202" s="247"/>
      <c r="F4202" s="162">
        <v>8.7899999999999991</v>
      </c>
      <c r="G4202" s="333">
        <f>ROUND(SUMIF(Anlagenbewegungsdaten!B:B,A4202,Anlagenbewegungsdaten!C:C),3)</f>
        <v>0</v>
      </c>
      <c r="H4202" s="334">
        <f>IF(ISBLANK(F4202),ROUND(SUMIF(Anlagenbewegungsdaten!B:B,A4202,Anlagenbewegungsdaten!D:D),2),ROUND(G4202*F4202%,2))</f>
        <v>0</v>
      </c>
      <c r="I4202" s="334">
        <f>ROUND((H4202-SUMIF(Anlagenbewegungsdaten!$B:$B,A4202,Anlagenbewegungsdaten!D:D)),3)</f>
        <v>0</v>
      </c>
      <c r="J4202" s="335" t="s">
        <v>5179</v>
      </c>
      <c r="K4202" s="335" t="s">
        <v>5203</v>
      </c>
      <c r="L4202" s="516">
        <v>7.34</v>
      </c>
      <c r="M4202" s="332">
        <f>ROUND(SUMIF(Anlagenbewegungsdaten_AV!B:B,A4202,Anlagenbewegungsdaten_AV!C:C),3)</f>
        <v>0</v>
      </c>
      <c r="N4202" s="330">
        <f>IF(ISBLANK(L4202),ROUND(SUMIF(Anlagenbewegungsdaten_AV!B:B,A4202,Anlagenbewegungsdaten_AV!D:D),2),ROUND(M4202*L4202%,2))</f>
        <v>0</v>
      </c>
      <c r="O4202" s="330">
        <f>ROUND(N4202-SUMIF(Anlagenbewegungsdaten_AV!B:B,A4202,Anlagenbewegungsdaten_AV!D:D),3)</f>
        <v>0</v>
      </c>
    </row>
    <row r="4203" spans="1:15" ht="15" customHeight="1" x14ac:dyDescent="0.25">
      <c r="A4203" s="260" t="s">
        <v>5846</v>
      </c>
      <c r="B4203" s="245" t="s">
        <v>2111</v>
      </c>
      <c r="C4203" s="246" t="s">
        <v>5847</v>
      </c>
      <c r="D4203" s="246" t="s">
        <v>4796</v>
      </c>
      <c r="E4203" s="247"/>
      <c r="F4203" s="162">
        <v>8.76</v>
      </c>
      <c r="G4203" s="333">
        <f>ROUND(SUMIF(Anlagenbewegungsdaten!B:B,A4203,Anlagenbewegungsdaten!C:C),3)</f>
        <v>0</v>
      </c>
      <c r="H4203" s="334">
        <f>IF(ISBLANK(F4203),ROUND(SUMIF(Anlagenbewegungsdaten!B:B,A4203,Anlagenbewegungsdaten!D:D),2),ROUND(G4203*F4203%,2))</f>
        <v>0</v>
      </c>
      <c r="I4203" s="334">
        <f>ROUND((H4203-SUMIF(Anlagenbewegungsdaten!$B:$B,A4203,Anlagenbewegungsdaten!D:D)),3)</f>
        <v>0</v>
      </c>
      <c r="J4203" s="335" t="s">
        <v>5179</v>
      </c>
      <c r="K4203" s="335" t="s">
        <v>5203</v>
      </c>
      <c r="L4203" s="516">
        <v>7.33</v>
      </c>
      <c r="M4203" s="332">
        <f>ROUND(SUMIF(Anlagenbewegungsdaten_AV!B:B,A4203,Anlagenbewegungsdaten_AV!C:C),3)</f>
        <v>0</v>
      </c>
      <c r="N4203" s="330">
        <f>IF(ISBLANK(L4203),ROUND(SUMIF(Anlagenbewegungsdaten_AV!B:B,A4203,Anlagenbewegungsdaten_AV!D:D),2),ROUND(M4203*L4203%,2))</f>
        <v>0</v>
      </c>
      <c r="O4203" s="330">
        <f>ROUND(N4203-SUMIF(Anlagenbewegungsdaten_AV!B:B,A4203,Anlagenbewegungsdaten_AV!D:D),3)</f>
        <v>0</v>
      </c>
    </row>
    <row r="4204" spans="1:15" ht="15" customHeight="1" x14ac:dyDescent="0.25">
      <c r="A4204" s="260" t="s">
        <v>5848</v>
      </c>
      <c r="B4204" s="245" t="s">
        <v>2111</v>
      </c>
      <c r="C4204" s="246" t="s">
        <v>5849</v>
      </c>
      <c r="D4204" s="246" t="s">
        <v>4796</v>
      </c>
      <c r="E4204" s="247"/>
      <c r="F4204" s="162">
        <v>8.74</v>
      </c>
      <c r="G4204" s="333">
        <f>ROUND(SUMIF(Anlagenbewegungsdaten!B:B,A4204,Anlagenbewegungsdaten!C:C),3)</f>
        <v>0</v>
      </c>
      <c r="H4204" s="334">
        <f>IF(ISBLANK(F4204),ROUND(SUMIF(Anlagenbewegungsdaten!B:B,A4204,Anlagenbewegungsdaten!D:D),2),ROUND(G4204*F4204%,2))</f>
        <v>0</v>
      </c>
      <c r="I4204" s="334">
        <f>ROUND((H4204-SUMIF(Anlagenbewegungsdaten!$B:$B,A4204,Anlagenbewegungsdaten!D:D)),3)</f>
        <v>0</v>
      </c>
      <c r="J4204" s="335" t="s">
        <v>5179</v>
      </c>
      <c r="K4204" s="335" t="s">
        <v>5203</v>
      </c>
      <c r="L4204" s="516">
        <v>7.31</v>
      </c>
      <c r="M4204" s="332">
        <f>ROUND(SUMIF(Anlagenbewegungsdaten_AV!B:B,A4204,Anlagenbewegungsdaten_AV!C:C),3)</f>
        <v>0</v>
      </c>
      <c r="N4204" s="330">
        <f>IF(ISBLANK(L4204),ROUND(SUMIF(Anlagenbewegungsdaten_AV!B:B,A4204,Anlagenbewegungsdaten_AV!D:D),2),ROUND(M4204*L4204%,2))</f>
        <v>0</v>
      </c>
      <c r="O4204" s="330">
        <f>ROUND(N4204-SUMIF(Anlagenbewegungsdaten_AV!B:B,A4204,Anlagenbewegungsdaten_AV!D:D),3)</f>
        <v>0</v>
      </c>
    </row>
    <row r="4205" spans="1:15" ht="15" customHeight="1" x14ac:dyDescent="0.25">
      <c r="A4205" s="260" t="s">
        <v>5850</v>
      </c>
      <c r="B4205" s="245" t="s">
        <v>2111</v>
      </c>
      <c r="C4205" s="246" t="s">
        <v>5851</v>
      </c>
      <c r="D4205" s="246" t="s">
        <v>4796</v>
      </c>
      <c r="E4205" s="247"/>
      <c r="F4205" s="162">
        <v>8.7200000000000006</v>
      </c>
      <c r="G4205" s="333">
        <f>ROUND(SUMIF(Anlagenbewegungsdaten!B:B,A4205,Anlagenbewegungsdaten!C:C),3)</f>
        <v>0</v>
      </c>
      <c r="H4205" s="334">
        <f>IF(ISBLANK(F4205),ROUND(SUMIF(Anlagenbewegungsdaten!B:B,A4205,Anlagenbewegungsdaten!D:D),2),ROUND(G4205*F4205%,2))</f>
        <v>0</v>
      </c>
      <c r="I4205" s="334">
        <f>ROUND((H4205-SUMIF(Anlagenbewegungsdaten!$B:$B,A4205,Anlagenbewegungsdaten!D:D)),3)</f>
        <v>0</v>
      </c>
      <c r="J4205" s="335" t="s">
        <v>5179</v>
      </c>
      <c r="K4205" s="335" t="s">
        <v>5203</v>
      </c>
      <c r="L4205" s="516">
        <v>7.3</v>
      </c>
      <c r="M4205" s="332">
        <f>ROUND(SUMIF(Anlagenbewegungsdaten_AV!B:B,A4205,Anlagenbewegungsdaten_AV!C:C),3)</f>
        <v>0</v>
      </c>
      <c r="N4205" s="330">
        <f>IF(ISBLANK(L4205),ROUND(SUMIF(Anlagenbewegungsdaten_AV!B:B,A4205,Anlagenbewegungsdaten_AV!D:D),2),ROUND(M4205*L4205%,2))</f>
        <v>0</v>
      </c>
      <c r="O4205" s="330">
        <f>ROUND(N4205-SUMIF(Anlagenbewegungsdaten_AV!B:B,A4205,Anlagenbewegungsdaten_AV!D:D),3)</f>
        <v>0</v>
      </c>
    </row>
    <row r="4206" spans="1:15" ht="15" customHeight="1" x14ac:dyDescent="0.25">
      <c r="A4206" s="261"/>
      <c r="B4206" s="168"/>
      <c r="C4206" s="175"/>
      <c r="D4206" s="175"/>
      <c r="E4206" s="168"/>
      <c r="F4206" s="250"/>
    </row>
    <row r="4207" spans="1:15" ht="15" customHeight="1" x14ac:dyDescent="0.25">
      <c r="A4207" s="260" t="s">
        <v>6241</v>
      </c>
      <c r="B4207" s="245" t="s">
        <v>2111</v>
      </c>
      <c r="C4207" s="246" t="s">
        <v>6242</v>
      </c>
      <c r="D4207" s="246" t="s">
        <v>4796</v>
      </c>
      <c r="E4207" s="247"/>
      <c r="F4207" s="162">
        <v>8.6999999999999993</v>
      </c>
      <c r="G4207" s="333">
        <f>ROUND(SUMIF(Anlagenbewegungsdaten!B:B,A4207,Anlagenbewegungsdaten!C:C),3)</f>
        <v>0</v>
      </c>
      <c r="H4207" s="334">
        <f>IF(ISBLANK(F4207),ROUND(SUMIF(Anlagenbewegungsdaten!B:B,A4207,Anlagenbewegungsdaten!D:D),2),ROUND(G4207*F4207%,2))</f>
        <v>0</v>
      </c>
      <c r="I4207" s="334">
        <f>ROUND((H4207-SUMIF(Anlagenbewegungsdaten!$B:$B,A4207,Anlagenbewegungsdaten!D:D)),3)</f>
        <v>0</v>
      </c>
      <c r="J4207" s="335" t="s">
        <v>5179</v>
      </c>
      <c r="K4207" s="335" t="s">
        <v>5203</v>
      </c>
      <c r="L4207" s="516">
        <v>7.27</v>
      </c>
      <c r="M4207" s="332">
        <f>ROUND(SUMIF(Anlagenbewegungsdaten_AV!B:B,A4207,Anlagenbewegungsdaten_AV!C:C),3)</f>
        <v>0</v>
      </c>
      <c r="N4207" s="330">
        <f>IF(ISBLANK(L4207),ROUND(SUMIF(Anlagenbewegungsdaten_AV!B:B,A4207,Anlagenbewegungsdaten_AV!D:D),2),ROUND(M4207*L4207%,2))</f>
        <v>0</v>
      </c>
      <c r="O4207" s="330">
        <f>ROUND(N4207-SUMIF(Anlagenbewegungsdaten_AV!B:B,A4207,Anlagenbewegungsdaten_AV!D:D),3)</f>
        <v>0</v>
      </c>
    </row>
    <row r="4208" spans="1:15" ht="15" customHeight="1" x14ac:dyDescent="0.25">
      <c r="A4208" s="260" t="s">
        <v>6243</v>
      </c>
      <c r="B4208" s="245" t="s">
        <v>2111</v>
      </c>
      <c r="C4208" s="246" t="s">
        <v>6244</v>
      </c>
      <c r="D4208" s="246" t="s">
        <v>4796</v>
      </c>
      <c r="E4208" s="247"/>
      <c r="F4208" s="162">
        <v>8.68</v>
      </c>
      <c r="G4208" s="333">
        <f>ROUND(SUMIF(Anlagenbewegungsdaten!B:B,A4208,Anlagenbewegungsdaten!C:C),3)</f>
        <v>0</v>
      </c>
      <c r="H4208" s="334">
        <f>IF(ISBLANK(F4208),ROUND(SUMIF(Anlagenbewegungsdaten!B:B,A4208,Anlagenbewegungsdaten!D:D),2),ROUND(G4208*F4208%,2))</f>
        <v>0</v>
      </c>
      <c r="I4208" s="334">
        <f>ROUND((H4208-SUMIF(Anlagenbewegungsdaten!$B:$B,A4208,Anlagenbewegungsdaten!D:D)),3)</f>
        <v>0</v>
      </c>
      <c r="J4208" s="335" t="s">
        <v>5179</v>
      </c>
      <c r="K4208" s="335" t="s">
        <v>5203</v>
      </c>
      <c r="L4208" s="516">
        <v>7.26</v>
      </c>
      <c r="M4208" s="332">
        <f>ROUND(SUMIF(Anlagenbewegungsdaten_AV!B:B,A4208,Anlagenbewegungsdaten_AV!C:C),3)</f>
        <v>0</v>
      </c>
      <c r="N4208" s="330">
        <f>IF(ISBLANK(L4208),ROUND(SUMIF(Anlagenbewegungsdaten_AV!B:B,A4208,Anlagenbewegungsdaten_AV!D:D),2),ROUND(M4208*L4208%,2))</f>
        <v>0</v>
      </c>
      <c r="O4208" s="330">
        <f>ROUND(N4208-SUMIF(Anlagenbewegungsdaten_AV!B:B,A4208,Anlagenbewegungsdaten_AV!D:D),3)</f>
        <v>0</v>
      </c>
    </row>
    <row r="4209" spans="1:15" ht="15" customHeight="1" x14ac:dyDescent="0.25">
      <c r="A4209" s="260" t="s">
        <v>6245</v>
      </c>
      <c r="B4209" s="245" t="s">
        <v>2111</v>
      </c>
      <c r="C4209" s="246" t="s">
        <v>6246</v>
      </c>
      <c r="D4209" s="246" t="s">
        <v>4796</v>
      </c>
      <c r="E4209" s="247"/>
      <c r="F4209" s="162">
        <v>8.65</v>
      </c>
      <c r="G4209" s="333">
        <f>ROUND(SUMIF(Anlagenbewegungsdaten!B:B,A4209,Anlagenbewegungsdaten!C:C),3)</f>
        <v>0</v>
      </c>
      <c r="H4209" s="334">
        <f>IF(ISBLANK(F4209),ROUND(SUMIF(Anlagenbewegungsdaten!B:B,A4209,Anlagenbewegungsdaten!D:D),2),ROUND(G4209*F4209%,2))</f>
        <v>0</v>
      </c>
      <c r="I4209" s="334">
        <f>ROUND((H4209-SUMIF(Anlagenbewegungsdaten!$B:$B,A4209,Anlagenbewegungsdaten!D:D)),3)</f>
        <v>0</v>
      </c>
      <c r="J4209" s="335" t="s">
        <v>5179</v>
      </c>
      <c r="K4209" s="335" t="s">
        <v>5203</v>
      </c>
      <c r="L4209" s="516">
        <v>7.24</v>
      </c>
      <c r="M4209" s="332">
        <f>ROUND(SUMIF(Anlagenbewegungsdaten_AV!B:B,A4209,Anlagenbewegungsdaten_AV!C:C),3)</f>
        <v>0</v>
      </c>
      <c r="N4209" s="330">
        <f>IF(ISBLANK(L4209),ROUND(SUMIF(Anlagenbewegungsdaten_AV!B:B,A4209,Anlagenbewegungsdaten_AV!D:D),2),ROUND(M4209*L4209%,2))</f>
        <v>0</v>
      </c>
      <c r="O4209" s="330">
        <f>ROUND(N4209-SUMIF(Anlagenbewegungsdaten_AV!B:B,A4209,Anlagenbewegungsdaten_AV!D:D),3)</f>
        <v>0</v>
      </c>
    </row>
    <row r="4210" spans="1:15" ht="15" customHeight="1" x14ac:dyDescent="0.25">
      <c r="A4210" s="260" t="s">
        <v>6247</v>
      </c>
      <c r="B4210" s="245" t="s">
        <v>2111</v>
      </c>
      <c r="C4210" s="246" t="s">
        <v>6248</v>
      </c>
      <c r="D4210" s="246" t="s">
        <v>4796</v>
      </c>
      <c r="E4210" s="247"/>
      <c r="F4210" s="162">
        <v>8.6300000000000008</v>
      </c>
      <c r="G4210" s="333">
        <f>ROUND(SUMIF(Anlagenbewegungsdaten!B:B,A4210,Anlagenbewegungsdaten!C:C),3)</f>
        <v>0</v>
      </c>
      <c r="H4210" s="334">
        <f>IF(ISBLANK(F4210),ROUND(SUMIF(Anlagenbewegungsdaten!B:B,A4210,Anlagenbewegungsdaten!D:D),2),ROUND(G4210*F4210%,2))</f>
        <v>0</v>
      </c>
      <c r="I4210" s="334">
        <f>ROUND((H4210-SUMIF(Anlagenbewegungsdaten!$B:$B,A4210,Anlagenbewegungsdaten!D:D)),3)</f>
        <v>0</v>
      </c>
      <c r="J4210" s="335" t="s">
        <v>5179</v>
      </c>
      <c r="K4210" s="335" t="s">
        <v>5203</v>
      </c>
      <c r="L4210" s="516">
        <v>7.22</v>
      </c>
      <c r="M4210" s="332">
        <f>ROUND(SUMIF(Anlagenbewegungsdaten_AV!B:B,A4210,Anlagenbewegungsdaten_AV!C:C),3)</f>
        <v>0</v>
      </c>
      <c r="N4210" s="330">
        <f>IF(ISBLANK(L4210),ROUND(SUMIF(Anlagenbewegungsdaten_AV!B:B,A4210,Anlagenbewegungsdaten_AV!D:D),2),ROUND(M4210*L4210%,2))</f>
        <v>0</v>
      </c>
      <c r="O4210" s="330">
        <f>ROUND(N4210-SUMIF(Anlagenbewegungsdaten_AV!B:B,A4210,Anlagenbewegungsdaten_AV!D:D),3)</f>
        <v>0</v>
      </c>
    </row>
    <row r="4211" spans="1:15" ht="15" customHeight="1" x14ac:dyDescent="0.25">
      <c r="A4211" s="260" t="s">
        <v>6249</v>
      </c>
      <c r="B4211" s="245" t="s">
        <v>2111</v>
      </c>
      <c r="C4211" s="246" t="s">
        <v>6250</v>
      </c>
      <c r="D4211" s="246" t="s">
        <v>4796</v>
      </c>
      <c r="E4211" s="247"/>
      <c r="F4211" s="162">
        <v>8.61</v>
      </c>
      <c r="G4211" s="333">
        <f>ROUND(SUMIF(Anlagenbewegungsdaten!B:B,A4211,Anlagenbewegungsdaten!C:C),3)</f>
        <v>0</v>
      </c>
      <c r="H4211" s="334">
        <f>IF(ISBLANK(F4211),ROUND(SUMIF(Anlagenbewegungsdaten!B:B,A4211,Anlagenbewegungsdaten!D:D),2),ROUND(G4211*F4211%,2))</f>
        <v>0</v>
      </c>
      <c r="I4211" s="334">
        <f>ROUND((H4211-SUMIF(Anlagenbewegungsdaten!$B:$B,A4211,Anlagenbewegungsdaten!D:D)),3)</f>
        <v>0</v>
      </c>
      <c r="J4211" s="335" t="s">
        <v>5179</v>
      </c>
      <c r="K4211" s="335" t="s">
        <v>5203</v>
      </c>
      <c r="L4211" s="516">
        <v>7.2</v>
      </c>
      <c r="M4211" s="332">
        <f>ROUND(SUMIF(Anlagenbewegungsdaten_AV!B:B,A4211,Anlagenbewegungsdaten_AV!C:C),3)</f>
        <v>0</v>
      </c>
      <c r="N4211" s="330">
        <f>IF(ISBLANK(L4211),ROUND(SUMIF(Anlagenbewegungsdaten_AV!B:B,A4211,Anlagenbewegungsdaten_AV!D:D),2),ROUND(M4211*L4211%,2))</f>
        <v>0</v>
      </c>
      <c r="O4211" s="330">
        <f>ROUND(N4211-SUMIF(Anlagenbewegungsdaten_AV!B:B,A4211,Anlagenbewegungsdaten_AV!D:D),3)</f>
        <v>0</v>
      </c>
    </row>
    <row r="4212" spans="1:15" ht="15" customHeight="1" x14ac:dyDescent="0.25">
      <c r="A4212" s="260" t="s">
        <v>6251</v>
      </c>
      <c r="B4212" s="245" t="s">
        <v>2111</v>
      </c>
      <c r="C4212" s="246" t="s">
        <v>6252</v>
      </c>
      <c r="D4212" s="246" t="s">
        <v>4796</v>
      </c>
      <c r="E4212" s="247"/>
      <c r="F4212" s="162">
        <v>8.59</v>
      </c>
      <c r="G4212" s="333">
        <f>ROUND(SUMIF(Anlagenbewegungsdaten!B:B,A4212,Anlagenbewegungsdaten!C:C),3)</f>
        <v>0</v>
      </c>
      <c r="H4212" s="334">
        <f>IF(ISBLANK(F4212),ROUND(SUMIF(Anlagenbewegungsdaten!B:B,A4212,Anlagenbewegungsdaten!D:D),2),ROUND(G4212*F4212%,2))</f>
        <v>0</v>
      </c>
      <c r="I4212" s="334">
        <f>ROUND((H4212-SUMIF(Anlagenbewegungsdaten!$B:$B,A4212,Anlagenbewegungsdaten!D:D)),3)</f>
        <v>0</v>
      </c>
      <c r="J4212" s="335" t="s">
        <v>5179</v>
      </c>
      <c r="K4212" s="335" t="s">
        <v>5203</v>
      </c>
      <c r="L4212" s="516">
        <v>7.18</v>
      </c>
      <c r="M4212" s="332">
        <f>ROUND(SUMIF(Anlagenbewegungsdaten_AV!B:B,A4212,Anlagenbewegungsdaten_AV!C:C),3)</f>
        <v>0</v>
      </c>
      <c r="N4212" s="330">
        <f>IF(ISBLANK(L4212),ROUND(SUMIF(Anlagenbewegungsdaten_AV!B:B,A4212,Anlagenbewegungsdaten_AV!D:D),2),ROUND(M4212*L4212%,2))</f>
        <v>0</v>
      </c>
      <c r="O4212" s="330">
        <f>ROUND(N4212-SUMIF(Anlagenbewegungsdaten_AV!B:B,A4212,Anlagenbewegungsdaten_AV!D:D),3)</f>
        <v>0</v>
      </c>
    </row>
    <row r="4213" spans="1:15" ht="15" customHeight="1" x14ac:dyDescent="0.25">
      <c r="A4213" s="260" t="s">
        <v>6253</v>
      </c>
      <c r="B4213" s="245" t="s">
        <v>2111</v>
      </c>
      <c r="C4213" s="246" t="s">
        <v>6254</v>
      </c>
      <c r="D4213" s="246" t="s">
        <v>4796</v>
      </c>
      <c r="E4213" s="247"/>
      <c r="F4213" s="162">
        <v>8.57</v>
      </c>
      <c r="G4213" s="333">
        <f>ROUND(SUMIF(Anlagenbewegungsdaten!B:B,A4213,Anlagenbewegungsdaten!C:C),3)</f>
        <v>0</v>
      </c>
      <c r="H4213" s="334">
        <f>IF(ISBLANK(F4213),ROUND(SUMIF(Anlagenbewegungsdaten!B:B,A4213,Anlagenbewegungsdaten!D:D),2),ROUND(G4213*F4213%,2))</f>
        <v>0</v>
      </c>
      <c r="I4213" s="334">
        <f>ROUND((H4213-SUMIF(Anlagenbewegungsdaten!$B:$B,A4213,Anlagenbewegungsdaten!D:D)),3)</f>
        <v>0</v>
      </c>
      <c r="J4213" s="335" t="s">
        <v>5179</v>
      </c>
      <c r="K4213" s="335" t="s">
        <v>5203</v>
      </c>
      <c r="L4213" s="516">
        <v>7.17</v>
      </c>
      <c r="M4213" s="332">
        <f>ROUND(SUMIF(Anlagenbewegungsdaten_AV!B:B,A4213,Anlagenbewegungsdaten_AV!C:C),3)</f>
        <v>0</v>
      </c>
      <c r="N4213" s="330">
        <f>IF(ISBLANK(L4213),ROUND(SUMIF(Anlagenbewegungsdaten_AV!B:B,A4213,Anlagenbewegungsdaten_AV!D:D),2),ROUND(M4213*L4213%,2))</f>
        <v>0</v>
      </c>
      <c r="O4213" s="330">
        <f>ROUND(N4213-SUMIF(Anlagenbewegungsdaten_AV!B:B,A4213,Anlagenbewegungsdaten_AV!D:D),3)</f>
        <v>0</v>
      </c>
    </row>
    <row r="4214" spans="1:15" ht="15" customHeight="1" x14ac:dyDescent="0.25">
      <c r="A4214" s="260" t="s">
        <v>6255</v>
      </c>
      <c r="B4214" s="245" t="s">
        <v>2111</v>
      </c>
      <c r="C4214" s="246" t="s">
        <v>6256</v>
      </c>
      <c r="D4214" s="246" t="s">
        <v>4796</v>
      </c>
      <c r="E4214" s="247"/>
      <c r="F4214" s="162">
        <v>8.5500000000000007</v>
      </c>
      <c r="G4214" s="333">
        <f>ROUND(SUMIF(Anlagenbewegungsdaten!B:B,A4214,Anlagenbewegungsdaten!C:C),3)</f>
        <v>0</v>
      </c>
      <c r="H4214" s="334">
        <f>IF(ISBLANK(F4214),ROUND(SUMIF(Anlagenbewegungsdaten!B:B,A4214,Anlagenbewegungsdaten!D:D),2),ROUND(G4214*F4214%,2))</f>
        <v>0</v>
      </c>
      <c r="I4214" s="334">
        <f>ROUND((H4214-SUMIF(Anlagenbewegungsdaten!$B:$B,A4214,Anlagenbewegungsdaten!D:D)),3)</f>
        <v>0</v>
      </c>
      <c r="J4214" s="335" t="s">
        <v>5179</v>
      </c>
      <c r="K4214" s="335" t="s">
        <v>5203</v>
      </c>
      <c r="L4214" s="516">
        <v>7.14</v>
      </c>
      <c r="M4214" s="332">
        <f>ROUND(SUMIF(Anlagenbewegungsdaten_AV!B:B,A4214,Anlagenbewegungsdaten_AV!C:C),3)</f>
        <v>0</v>
      </c>
      <c r="N4214" s="330">
        <f>IF(ISBLANK(L4214),ROUND(SUMIF(Anlagenbewegungsdaten_AV!B:B,A4214,Anlagenbewegungsdaten_AV!D:D),2),ROUND(M4214*L4214%,2))</f>
        <v>0</v>
      </c>
      <c r="O4214" s="330">
        <f>ROUND(N4214-SUMIF(Anlagenbewegungsdaten_AV!B:B,A4214,Anlagenbewegungsdaten_AV!D:D),3)</f>
        <v>0</v>
      </c>
    </row>
    <row r="4215" spans="1:15" ht="15" customHeight="1" x14ac:dyDescent="0.25">
      <c r="A4215" s="260" t="s">
        <v>6257</v>
      </c>
      <c r="B4215" s="245" t="s">
        <v>2111</v>
      </c>
      <c r="C4215" s="246" t="s">
        <v>6258</v>
      </c>
      <c r="D4215" s="246" t="s">
        <v>6259</v>
      </c>
      <c r="E4215" s="247"/>
      <c r="F4215" s="162">
        <v>8.5299999999999994</v>
      </c>
      <c r="G4215" s="333">
        <f>ROUND(SUMIF(Anlagenbewegungsdaten!B:B,A4215,Anlagenbewegungsdaten!C:C),3)</f>
        <v>0</v>
      </c>
      <c r="H4215" s="334">
        <f>IF(ISBLANK(F4215),ROUND(SUMIF(Anlagenbewegungsdaten!B:B,A4215,Anlagenbewegungsdaten!D:D),2),ROUND(G4215*F4215%,2))</f>
        <v>0</v>
      </c>
      <c r="I4215" s="334">
        <f>ROUND((H4215-SUMIF(Anlagenbewegungsdaten!$B:$B,A4215,Anlagenbewegungsdaten!D:D)),3)</f>
        <v>0</v>
      </c>
      <c r="J4215" s="335" t="s">
        <v>5179</v>
      </c>
      <c r="K4215" s="335" t="s">
        <v>5203</v>
      </c>
      <c r="L4215" s="516">
        <v>7.13</v>
      </c>
      <c r="M4215" s="332">
        <f>ROUND(SUMIF(Anlagenbewegungsdaten_AV!B:B,A4215,Anlagenbewegungsdaten_AV!C:C),3)</f>
        <v>0</v>
      </c>
      <c r="N4215" s="330">
        <f>IF(ISBLANK(L4215),ROUND(SUMIF(Anlagenbewegungsdaten_AV!B:B,A4215,Anlagenbewegungsdaten_AV!D:D),2),ROUND(M4215*L4215%,2))</f>
        <v>0</v>
      </c>
      <c r="O4215" s="330">
        <f>ROUND(N4215-SUMIF(Anlagenbewegungsdaten_AV!B:B,A4215,Anlagenbewegungsdaten_AV!D:D),3)</f>
        <v>0</v>
      </c>
    </row>
    <row r="4216" spans="1:15" ht="15" customHeight="1" x14ac:dyDescent="0.25">
      <c r="A4216" s="260" t="s">
        <v>6260</v>
      </c>
      <c r="B4216" s="245" t="s">
        <v>2111</v>
      </c>
      <c r="C4216" s="246" t="s">
        <v>6261</v>
      </c>
      <c r="D4216" s="246" t="s">
        <v>6259</v>
      </c>
      <c r="E4216" s="247"/>
      <c r="F4216" s="162">
        <v>8.5299999999999994</v>
      </c>
      <c r="G4216" s="333">
        <f>ROUND(SUMIF(Anlagenbewegungsdaten!B:B,A4216,Anlagenbewegungsdaten!C:C),3)</f>
        <v>0</v>
      </c>
      <c r="H4216" s="334">
        <f>IF(ISBLANK(F4216),ROUND(SUMIF(Anlagenbewegungsdaten!B:B,A4216,Anlagenbewegungsdaten!D:D),2),ROUND(G4216*F4216%,2))</f>
        <v>0</v>
      </c>
      <c r="I4216" s="334">
        <f>ROUND((H4216-SUMIF(Anlagenbewegungsdaten!$B:$B,A4216,Anlagenbewegungsdaten!D:D)),3)</f>
        <v>0</v>
      </c>
      <c r="J4216" s="335" t="s">
        <v>5179</v>
      </c>
      <c r="K4216" s="335" t="s">
        <v>5203</v>
      </c>
      <c r="L4216" s="516">
        <v>7.13</v>
      </c>
      <c r="M4216" s="332">
        <f>ROUND(SUMIF(Anlagenbewegungsdaten_AV!B:B,A4216,Anlagenbewegungsdaten_AV!C:C),3)</f>
        <v>0</v>
      </c>
      <c r="N4216" s="330">
        <f>IF(ISBLANK(L4216),ROUND(SUMIF(Anlagenbewegungsdaten_AV!B:B,A4216,Anlagenbewegungsdaten_AV!D:D),2),ROUND(M4216*L4216%,2))</f>
        <v>0</v>
      </c>
      <c r="O4216" s="330">
        <f>ROUND(N4216-SUMIF(Anlagenbewegungsdaten_AV!B:B,A4216,Anlagenbewegungsdaten_AV!D:D),3)</f>
        <v>0</v>
      </c>
    </row>
    <row r="4217" spans="1:15" ht="15" customHeight="1" x14ac:dyDescent="0.25">
      <c r="A4217" s="260" t="s">
        <v>6262</v>
      </c>
      <c r="B4217" s="245" t="s">
        <v>2111</v>
      </c>
      <c r="C4217" s="246" t="s">
        <v>6263</v>
      </c>
      <c r="D4217" s="246" t="s">
        <v>6259</v>
      </c>
      <c r="E4217" s="247"/>
      <c r="F4217" s="162">
        <v>8.5299999999999994</v>
      </c>
      <c r="G4217" s="333">
        <f>ROUND(SUMIF(Anlagenbewegungsdaten!B:B,A4217,Anlagenbewegungsdaten!C:C),3)</f>
        <v>0</v>
      </c>
      <c r="H4217" s="334">
        <f>IF(ISBLANK(F4217),ROUND(SUMIF(Anlagenbewegungsdaten!B:B,A4217,Anlagenbewegungsdaten!D:D),2),ROUND(G4217*F4217%,2))</f>
        <v>0</v>
      </c>
      <c r="I4217" s="334">
        <f>ROUND((H4217-SUMIF(Anlagenbewegungsdaten!$B:$B,A4217,Anlagenbewegungsdaten!D:D)),3)</f>
        <v>0</v>
      </c>
      <c r="J4217" s="335" t="s">
        <v>5179</v>
      </c>
      <c r="K4217" s="335" t="s">
        <v>5203</v>
      </c>
      <c r="L4217" s="516">
        <v>7.13</v>
      </c>
      <c r="M4217" s="332">
        <f>ROUND(SUMIF(Anlagenbewegungsdaten_AV!B:B,A4217,Anlagenbewegungsdaten_AV!C:C),3)</f>
        <v>0</v>
      </c>
      <c r="N4217" s="330">
        <f>IF(ISBLANK(L4217),ROUND(SUMIF(Anlagenbewegungsdaten_AV!B:B,A4217,Anlagenbewegungsdaten_AV!D:D),2),ROUND(M4217*L4217%,2))</f>
        <v>0</v>
      </c>
      <c r="O4217" s="330">
        <f>ROUND(N4217-SUMIF(Anlagenbewegungsdaten_AV!B:B,A4217,Anlagenbewegungsdaten_AV!D:D),3)</f>
        <v>0</v>
      </c>
    </row>
    <row r="4218" spans="1:15" ht="15" customHeight="1" x14ac:dyDescent="0.25">
      <c r="A4218" s="260" t="s">
        <v>6264</v>
      </c>
      <c r="B4218" s="245" t="s">
        <v>2111</v>
      </c>
      <c r="C4218" s="246" t="s">
        <v>6265</v>
      </c>
      <c r="D4218" s="246" t="s">
        <v>6259</v>
      </c>
      <c r="E4218" s="247"/>
      <c r="F4218" s="162">
        <v>8.5299999999999994</v>
      </c>
      <c r="G4218" s="333">
        <f>ROUND(SUMIF(Anlagenbewegungsdaten!B:B,A4218,Anlagenbewegungsdaten!C:C),3)</f>
        <v>0</v>
      </c>
      <c r="H4218" s="334">
        <f>IF(ISBLANK(F4218),ROUND(SUMIF(Anlagenbewegungsdaten!B:B,A4218,Anlagenbewegungsdaten!D:D),2),ROUND(G4218*F4218%,2))</f>
        <v>0</v>
      </c>
      <c r="I4218" s="334">
        <f>ROUND((H4218-SUMIF(Anlagenbewegungsdaten!$B:$B,A4218,Anlagenbewegungsdaten!D:D)),3)</f>
        <v>0</v>
      </c>
      <c r="J4218" s="335" t="s">
        <v>5179</v>
      </c>
      <c r="K4218" s="335" t="s">
        <v>5203</v>
      </c>
      <c r="L4218" s="516">
        <v>7.13</v>
      </c>
      <c r="M4218" s="332">
        <f>ROUND(SUMIF(Anlagenbewegungsdaten_AV!B:B,A4218,Anlagenbewegungsdaten_AV!C:C),3)</f>
        <v>0</v>
      </c>
      <c r="N4218" s="330">
        <f>IF(ISBLANK(L4218),ROUND(SUMIF(Anlagenbewegungsdaten_AV!B:B,A4218,Anlagenbewegungsdaten_AV!D:D),2),ROUND(M4218*L4218%,2))</f>
        <v>0</v>
      </c>
      <c r="O4218" s="330">
        <f>ROUND(N4218-SUMIF(Anlagenbewegungsdaten_AV!B:B,A4218,Anlagenbewegungsdaten_AV!D:D),3)</f>
        <v>0</v>
      </c>
    </row>
    <row r="4219" spans="1:15" ht="15" customHeight="1" x14ac:dyDescent="0.25">
      <c r="A4219" s="282"/>
      <c r="B4219" s="166"/>
      <c r="C4219" s="166"/>
      <c r="D4219" s="166"/>
      <c r="E4219" s="166"/>
      <c r="F4219" s="303"/>
    </row>
    <row r="4220" spans="1:15" ht="15" customHeight="1" x14ac:dyDescent="0.25">
      <c r="A4220" s="283" t="s">
        <v>6375</v>
      </c>
      <c r="B4220" s="284" t="s">
        <v>2111</v>
      </c>
      <c r="C4220" s="285" t="s">
        <v>6376</v>
      </c>
      <c r="D4220" s="285" t="s">
        <v>6377</v>
      </c>
      <c r="E4220" s="286"/>
      <c r="F4220" s="304"/>
      <c r="G4220" s="333">
        <f>ROUND(SUMIF(Anlagenbewegungsdaten!B:B,A4220,Anlagenbewegungsdaten!C:C),3)</f>
        <v>0</v>
      </c>
      <c r="H4220" s="334">
        <f>IF(ISBLANK(F4220),ROUND(SUMIF(Anlagenbewegungsdaten!B:B,A4220,Anlagenbewegungsdaten!D:D),2),ROUND(G4220*F4220%,2))</f>
        <v>0</v>
      </c>
      <c r="I4220" s="334">
        <f>ROUND((H4220-SUMIF(Anlagenbewegungsdaten!$B:$B,A4220,Anlagenbewegungsdaten!D:D)),3)</f>
        <v>0</v>
      </c>
      <c r="J4220" s="335" t="s">
        <v>5179</v>
      </c>
      <c r="K4220" s="335" t="s">
        <v>5203</v>
      </c>
      <c r="L4220" s="516">
        <v>0</v>
      </c>
      <c r="M4220" s="332">
        <f>ROUND(SUMIF(Anlagenbewegungsdaten_AV!B:B,A4220,Anlagenbewegungsdaten_AV!C:C),3)</f>
        <v>0</v>
      </c>
      <c r="N4220" s="330">
        <f>IF(ISBLANK(L4220),ROUND(SUMIF(Anlagenbewegungsdaten_AV!B:B,A4220,Anlagenbewegungsdaten_AV!D:D),2),ROUND(M4220*L4220%,2))</f>
        <v>0</v>
      </c>
      <c r="O4220" s="330">
        <f>ROUND(N4220-SUMIF(Anlagenbewegungsdaten_AV!B:B,A4220,Anlagenbewegungsdaten_AV!D:D),3)</f>
        <v>0</v>
      </c>
    </row>
    <row r="4221" spans="1:15" ht="15" customHeight="1" x14ac:dyDescent="0.25">
      <c r="A4221" s="201"/>
      <c r="B4221" s="166"/>
      <c r="C4221" s="166"/>
      <c r="D4221" s="166"/>
      <c r="E4221" s="166"/>
      <c r="F4221" s="297"/>
    </row>
    <row r="4222" spans="1:15" ht="15" customHeight="1" x14ac:dyDescent="0.25">
      <c r="A4222" s="263" t="s">
        <v>173</v>
      </c>
      <c r="B4222" s="173" t="s">
        <v>174</v>
      </c>
      <c r="C4222" s="173" t="s">
        <v>4048</v>
      </c>
      <c r="D4222" s="173" t="s">
        <v>4774</v>
      </c>
      <c r="E4222" s="173"/>
      <c r="F4222" s="248">
        <v>43.01</v>
      </c>
      <c r="G4222" s="333">
        <f>ROUND(SUMIF(Anlagenbewegungsdaten!B:B,A4222,Anlagenbewegungsdaten!C:C),3)</f>
        <v>10866391.853</v>
      </c>
      <c r="H4222" s="334">
        <f>IF(ISBLANK(F4222),ROUND(SUMIF(Anlagenbewegungsdaten!B:B,A4222,Anlagenbewegungsdaten!D:D),2),ROUND(G4222*F4222%,2))</f>
        <v>4673635.1399999997</v>
      </c>
      <c r="I4222" s="334">
        <f>ROUND((H4222-SUMIF(Anlagenbewegungsdaten!$B:$B,A4222,Anlagenbewegungsdaten!D:D)),3)</f>
        <v>4.0000000000000001E-3</v>
      </c>
      <c r="J4222" s="335" t="s">
        <v>5179</v>
      </c>
      <c r="K4222" s="335" t="s">
        <v>5204</v>
      </c>
      <c r="L4222" s="516">
        <v>34.409999999999997</v>
      </c>
      <c r="M4222" s="332">
        <f>ROUND(SUMIF(Anlagenbewegungsdaten_AV!B:B,A4222,Anlagenbewegungsdaten_AV!C:C),3)</f>
        <v>0</v>
      </c>
      <c r="N4222" s="330">
        <f>IF(ISBLANK(L4222),ROUND(SUMIF(Anlagenbewegungsdaten_AV!B:B,A4222,Anlagenbewegungsdaten_AV!D:D),2),ROUND(M4222*L4222%,2))</f>
        <v>0</v>
      </c>
      <c r="O4222" s="330">
        <f>ROUND(N4222-SUMIF(Anlagenbewegungsdaten_AV!B:B,A4222,Anlagenbewegungsdaten_AV!D:D),3)</f>
        <v>0</v>
      </c>
    </row>
    <row r="4223" spans="1:15" ht="15" customHeight="1" x14ac:dyDescent="0.25">
      <c r="A4223" s="263" t="s">
        <v>175</v>
      </c>
      <c r="B4223" s="173" t="s">
        <v>174</v>
      </c>
      <c r="C4223" s="173" t="s">
        <v>4048</v>
      </c>
      <c r="D4223" s="173" t="s">
        <v>4775</v>
      </c>
      <c r="E4223" s="173"/>
      <c r="F4223" s="248">
        <v>40.909999999999997</v>
      </c>
      <c r="G4223" s="333">
        <f>ROUND(SUMIF(Anlagenbewegungsdaten!B:B,A4223,Anlagenbewegungsdaten!C:C),3)</f>
        <v>3321960.7910000002</v>
      </c>
      <c r="H4223" s="334">
        <f>IF(ISBLANK(F4223),ROUND(SUMIF(Anlagenbewegungsdaten!B:B,A4223,Anlagenbewegungsdaten!D:D),2),ROUND(G4223*F4223%,2))</f>
        <v>1359014.16</v>
      </c>
      <c r="I4223" s="334">
        <f>ROUND((H4223-SUMIF(Anlagenbewegungsdaten!$B:$B,A4223,Anlagenbewegungsdaten!D:D)),3)</f>
        <v>-2E-3</v>
      </c>
      <c r="J4223" s="335" t="s">
        <v>5179</v>
      </c>
      <c r="K4223" s="335" t="s">
        <v>5204</v>
      </c>
      <c r="L4223" s="516">
        <v>32.729999999999997</v>
      </c>
      <c r="M4223" s="332">
        <f>ROUND(SUMIF(Anlagenbewegungsdaten_AV!B:B,A4223,Anlagenbewegungsdaten_AV!C:C),3)</f>
        <v>0</v>
      </c>
      <c r="N4223" s="330">
        <f>IF(ISBLANK(L4223),ROUND(SUMIF(Anlagenbewegungsdaten_AV!B:B,A4223,Anlagenbewegungsdaten_AV!D:D),2),ROUND(M4223*L4223%,2))</f>
        <v>0</v>
      </c>
      <c r="O4223" s="330">
        <f>ROUND(N4223-SUMIF(Anlagenbewegungsdaten_AV!B:B,A4223,Anlagenbewegungsdaten_AV!D:D),3)</f>
        <v>0</v>
      </c>
    </row>
    <row r="4224" spans="1:15" ht="15" customHeight="1" x14ac:dyDescent="0.25">
      <c r="A4224" s="263" t="s">
        <v>176</v>
      </c>
      <c r="B4224" s="173" t="s">
        <v>174</v>
      </c>
      <c r="C4224" s="173" t="s">
        <v>4048</v>
      </c>
      <c r="D4224" s="173" t="s">
        <v>4815</v>
      </c>
      <c r="E4224" s="173"/>
      <c r="F4224" s="248">
        <v>39.58</v>
      </c>
      <c r="G4224" s="333">
        <f>ROUND(SUMIF(Anlagenbewegungsdaten!B:B,A4224,Anlagenbewegungsdaten!C:C),3)</f>
        <v>2268420.12</v>
      </c>
      <c r="H4224" s="334">
        <f>IF(ISBLANK(F4224),ROUND(SUMIF(Anlagenbewegungsdaten!B:B,A4224,Anlagenbewegungsdaten!D:D),2),ROUND(G4224*F4224%,2))</f>
        <v>897840.68</v>
      </c>
      <c r="I4224" s="334">
        <f>ROUND((H4224-SUMIF(Anlagenbewegungsdaten!$B:$B,A4224,Anlagenbewegungsdaten!D:D)),3)</f>
        <v>-5.0000000000000001E-3</v>
      </c>
      <c r="J4224" s="335" t="s">
        <v>5179</v>
      </c>
      <c r="K4224" s="335" t="s">
        <v>5204</v>
      </c>
      <c r="L4224" s="516">
        <v>31.66</v>
      </c>
      <c r="M4224" s="332">
        <f>ROUND(SUMIF(Anlagenbewegungsdaten_AV!B:B,A4224,Anlagenbewegungsdaten_AV!C:C),3)</f>
        <v>0</v>
      </c>
      <c r="N4224" s="330">
        <f>IF(ISBLANK(L4224),ROUND(SUMIF(Anlagenbewegungsdaten_AV!B:B,A4224,Anlagenbewegungsdaten_AV!D:D),2),ROUND(M4224*L4224%,2))</f>
        <v>0</v>
      </c>
      <c r="O4224" s="330">
        <f>ROUND(N4224-SUMIF(Anlagenbewegungsdaten_AV!B:B,A4224,Anlagenbewegungsdaten_AV!D:D),3)</f>
        <v>0</v>
      </c>
    </row>
    <row r="4225" spans="1:15" ht="15" customHeight="1" x14ac:dyDescent="0.25">
      <c r="A4225" s="263" t="s">
        <v>177</v>
      </c>
      <c r="B4225" s="173" t="s">
        <v>174</v>
      </c>
      <c r="C4225" s="173" t="s">
        <v>4048</v>
      </c>
      <c r="D4225" s="173" t="s">
        <v>4816</v>
      </c>
      <c r="E4225" s="173"/>
      <c r="F4225" s="248">
        <v>33</v>
      </c>
      <c r="G4225" s="333">
        <f>ROUND(SUMIF(Anlagenbewegungsdaten!B:B,A4225,Anlagenbewegungsdaten!C:C),3)</f>
        <v>0</v>
      </c>
      <c r="H4225" s="334">
        <f>IF(ISBLANK(F4225),ROUND(SUMIF(Anlagenbewegungsdaten!B:B,A4225,Anlagenbewegungsdaten!D:D),2),ROUND(G4225*F4225%,2))</f>
        <v>0</v>
      </c>
      <c r="I4225" s="334">
        <f>ROUND((H4225-SUMIF(Anlagenbewegungsdaten!$B:$B,A4225,Anlagenbewegungsdaten!D:D)),3)</f>
        <v>0</v>
      </c>
      <c r="J4225" s="335" t="s">
        <v>5179</v>
      </c>
      <c r="K4225" s="335" t="s">
        <v>5204</v>
      </c>
      <c r="L4225" s="516">
        <v>26.4</v>
      </c>
      <c r="M4225" s="332">
        <f>ROUND(SUMIF(Anlagenbewegungsdaten_AV!B:B,A4225,Anlagenbewegungsdaten_AV!C:C),3)</f>
        <v>0</v>
      </c>
      <c r="N4225" s="330">
        <f>IF(ISBLANK(L4225),ROUND(SUMIF(Anlagenbewegungsdaten_AV!B:B,A4225,Anlagenbewegungsdaten_AV!D:D),2),ROUND(M4225*L4225%,2))</f>
        <v>0</v>
      </c>
      <c r="O4225" s="330">
        <f>ROUND(N4225-SUMIF(Anlagenbewegungsdaten_AV!B:B,A4225,Anlagenbewegungsdaten_AV!D:D),3)</f>
        <v>0</v>
      </c>
    </row>
    <row r="4226" spans="1:15" ht="15" customHeight="1" x14ac:dyDescent="0.25">
      <c r="A4226" s="263" t="s">
        <v>178</v>
      </c>
      <c r="B4226" s="173" t="s">
        <v>174</v>
      </c>
      <c r="C4226" s="173" t="s">
        <v>4048</v>
      </c>
      <c r="D4226" s="174" t="s">
        <v>4817</v>
      </c>
      <c r="E4226" s="173"/>
      <c r="F4226" s="248">
        <v>43.01</v>
      </c>
      <c r="G4226" s="333">
        <f>ROUND(SUMIF(Anlagenbewegungsdaten!B:B,A4226,Anlagenbewegungsdaten!C:C),3)</f>
        <v>83136.292000000001</v>
      </c>
      <c r="H4226" s="334">
        <f>IF(ISBLANK(F4226),ROUND(SUMIF(Anlagenbewegungsdaten!B:B,A4226,Anlagenbewegungsdaten!D:D),2),ROUND(G4226*F4226%,2))</f>
        <v>35756.92</v>
      </c>
      <c r="I4226" s="334">
        <f>ROUND((H4226-SUMIF(Anlagenbewegungsdaten!$B:$B,A4226,Anlagenbewegungsdaten!D:D)),3)</f>
        <v>1E-3</v>
      </c>
      <c r="J4226" s="335" t="s">
        <v>5185</v>
      </c>
      <c r="K4226" s="335" t="s">
        <v>5204</v>
      </c>
      <c r="L4226" s="516">
        <v>0</v>
      </c>
      <c r="M4226" s="332">
        <f>ROUND(SUMIF(Anlagenbewegungsdaten_AV!B:B,A4226,Anlagenbewegungsdaten_AV!C:C),3)</f>
        <v>0</v>
      </c>
      <c r="N4226" s="330">
        <f>IF(ISBLANK(L4226),ROUND(SUMIF(Anlagenbewegungsdaten_AV!B:B,A4226,Anlagenbewegungsdaten_AV!D:D),2),ROUND(M4226*L4226%,2))</f>
        <v>0</v>
      </c>
      <c r="O4226" s="330">
        <f>ROUND(N4226-SUMIF(Anlagenbewegungsdaten_AV!B:B,A4226,Anlagenbewegungsdaten_AV!D:D),3)</f>
        <v>0</v>
      </c>
    </row>
    <row r="4227" spans="1:15" ht="15" customHeight="1" x14ac:dyDescent="0.25">
      <c r="A4227" s="263" t="s">
        <v>179</v>
      </c>
      <c r="B4227" s="173" t="s">
        <v>174</v>
      </c>
      <c r="C4227" s="173" t="s">
        <v>4048</v>
      </c>
      <c r="D4227" s="174" t="s">
        <v>4818</v>
      </c>
      <c r="E4227" s="173"/>
      <c r="F4227" s="248">
        <v>17.999999999999996</v>
      </c>
      <c r="G4227" s="333">
        <f>ROUND(SUMIF(Anlagenbewegungsdaten!B:B,A4227,Anlagenbewegungsdaten!C:C),3)</f>
        <v>-83136.292000000001</v>
      </c>
      <c r="H4227" s="334">
        <f>IF(ISBLANK(F4227),ROUND(SUMIF(Anlagenbewegungsdaten!B:B,A4227,Anlagenbewegungsdaten!D:D),2),ROUND(G4227*F4227%,2))</f>
        <v>-14964.53</v>
      </c>
      <c r="I4227" s="334">
        <f>ROUND((H4227-SUMIF(Anlagenbewegungsdaten!$B:$B,A4227,Anlagenbewegungsdaten!D:D)),3)</f>
        <v>3.0000000000000001E-3</v>
      </c>
      <c r="J4227" s="335" t="s">
        <v>5185</v>
      </c>
      <c r="K4227" s="335" t="s">
        <v>5204</v>
      </c>
      <c r="L4227" s="516">
        <v>0</v>
      </c>
      <c r="M4227" s="332">
        <f>ROUND(SUMIF(Anlagenbewegungsdaten_AV!B:B,A4227,Anlagenbewegungsdaten_AV!C:C),3)</f>
        <v>0</v>
      </c>
      <c r="N4227" s="330">
        <f>IF(ISBLANK(L4227),ROUND(SUMIF(Anlagenbewegungsdaten_AV!B:B,A4227,Anlagenbewegungsdaten_AV!D:D),2),ROUND(M4227*L4227%,2))</f>
        <v>0</v>
      </c>
      <c r="O4227" s="330">
        <f>ROUND(N4227-SUMIF(Anlagenbewegungsdaten_AV!B:B,A4227,Anlagenbewegungsdaten_AV!D:D),3)</f>
        <v>0</v>
      </c>
    </row>
    <row r="4228" spans="1:15" ht="15" customHeight="1" x14ac:dyDescent="0.25">
      <c r="A4228" s="261"/>
      <c r="B4228" s="168"/>
      <c r="C4228" s="167"/>
      <c r="D4228" s="168"/>
      <c r="E4228" s="167"/>
      <c r="F4228" s="251"/>
    </row>
    <row r="4229" spans="1:15" ht="15" customHeight="1" x14ac:dyDescent="0.25">
      <c r="A4229" s="263" t="s">
        <v>3264</v>
      </c>
      <c r="B4229" s="173" t="s">
        <v>174</v>
      </c>
      <c r="C4229" s="174" t="s">
        <v>4781</v>
      </c>
      <c r="D4229" s="173" t="s">
        <v>4774</v>
      </c>
      <c r="E4229" s="173"/>
      <c r="F4229" s="248">
        <v>39.14</v>
      </c>
      <c r="G4229" s="333">
        <f>ROUND(SUMIF(Anlagenbewegungsdaten!B:B,A4229,Anlagenbewegungsdaten!C:C),3)</f>
        <v>10997315.035</v>
      </c>
      <c r="H4229" s="334">
        <f>IF(ISBLANK(F4229),ROUND(SUMIF(Anlagenbewegungsdaten!B:B,A4229,Anlagenbewegungsdaten!D:D),2),ROUND(G4229*F4229%,2))</f>
        <v>4304349.0999999996</v>
      </c>
      <c r="I4229" s="334">
        <f>ROUND((H4229-SUMIF(Anlagenbewegungsdaten!$B:$B,A4229,Anlagenbewegungsdaten!D:D)),3)</f>
        <v>-5.0000000000000001E-3</v>
      </c>
      <c r="J4229" s="335" t="s">
        <v>5179</v>
      </c>
      <c r="K4229" s="335" t="s">
        <v>5204</v>
      </c>
      <c r="L4229" s="516">
        <v>31.31</v>
      </c>
      <c r="M4229" s="332">
        <f>ROUND(SUMIF(Anlagenbewegungsdaten_AV!B:B,A4229,Anlagenbewegungsdaten_AV!C:C),3)</f>
        <v>0</v>
      </c>
      <c r="N4229" s="330">
        <f>IF(ISBLANK(L4229),ROUND(SUMIF(Anlagenbewegungsdaten_AV!B:B,A4229,Anlagenbewegungsdaten_AV!D:D),2),ROUND(M4229*L4229%,2))</f>
        <v>0</v>
      </c>
      <c r="O4229" s="330">
        <f>ROUND(N4229-SUMIF(Anlagenbewegungsdaten_AV!B:B,A4229,Anlagenbewegungsdaten_AV!D:D),3)</f>
        <v>0</v>
      </c>
    </row>
    <row r="4230" spans="1:15" ht="15" customHeight="1" x14ac:dyDescent="0.25">
      <c r="A4230" s="263" t="s">
        <v>3265</v>
      </c>
      <c r="B4230" s="173" t="s">
        <v>174</v>
      </c>
      <c r="C4230" s="174" t="s">
        <v>4781</v>
      </c>
      <c r="D4230" s="173" t="s">
        <v>4775</v>
      </c>
      <c r="E4230" s="173"/>
      <c r="F4230" s="248">
        <v>37.229999999999997</v>
      </c>
      <c r="G4230" s="333">
        <f>ROUND(SUMIF(Anlagenbewegungsdaten!B:B,A4230,Anlagenbewegungsdaten!C:C),3)</f>
        <v>3948333.7140000002</v>
      </c>
      <c r="H4230" s="334">
        <f>IF(ISBLANK(F4230),ROUND(SUMIF(Anlagenbewegungsdaten!B:B,A4230,Anlagenbewegungsdaten!D:D),2),ROUND(G4230*F4230%,2))</f>
        <v>1469964.64</v>
      </c>
      <c r="I4230" s="334">
        <f>ROUND((H4230-SUMIF(Anlagenbewegungsdaten!$B:$B,A4230,Anlagenbewegungsdaten!D:D)),3)</f>
        <v>-2E-3</v>
      </c>
      <c r="J4230" s="335" t="s">
        <v>5179</v>
      </c>
      <c r="K4230" s="335" t="s">
        <v>5204</v>
      </c>
      <c r="L4230" s="516">
        <v>29.78</v>
      </c>
      <c r="M4230" s="332">
        <f>ROUND(SUMIF(Anlagenbewegungsdaten_AV!B:B,A4230,Anlagenbewegungsdaten_AV!C:C),3)</f>
        <v>0</v>
      </c>
      <c r="N4230" s="330">
        <f>IF(ISBLANK(L4230),ROUND(SUMIF(Anlagenbewegungsdaten_AV!B:B,A4230,Anlagenbewegungsdaten_AV!D:D),2),ROUND(M4230*L4230%,2))</f>
        <v>0</v>
      </c>
      <c r="O4230" s="330">
        <f>ROUND(N4230-SUMIF(Anlagenbewegungsdaten_AV!B:B,A4230,Anlagenbewegungsdaten_AV!D:D),3)</f>
        <v>0</v>
      </c>
    </row>
    <row r="4231" spans="1:15" ht="15" customHeight="1" x14ac:dyDescent="0.25">
      <c r="A4231" s="263" t="s">
        <v>3266</v>
      </c>
      <c r="B4231" s="173" t="s">
        <v>174</v>
      </c>
      <c r="C4231" s="174" t="s">
        <v>4781</v>
      </c>
      <c r="D4231" s="173" t="s">
        <v>4815</v>
      </c>
      <c r="E4231" s="173"/>
      <c r="F4231" s="248">
        <v>35.229999999999997</v>
      </c>
      <c r="G4231" s="333">
        <f>ROUND(SUMIF(Anlagenbewegungsdaten!B:B,A4231,Anlagenbewegungsdaten!C:C),3)</f>
        <v>3003966.6269999999</v>
      </c>
      <c r="H4231" s="334">
        <f>IF(ISBLANK(F4231),ROUND(SUMIF(Anlagenbewegungsdaten!B:B,A4231,Anlagenbewegungsdaten!D:D),2),ROUND(G4231*F4231%,2))</f>
        <v>1058297.44</v>
      </c>
      <c r="I4231" s="334">
        <f>ROUND((H4231-SUMIF(Anlagenbewegungsdaten!$B:$B,A4231,Anlagenbewegungsdaten!D:D)),3)</f>
        <v>-3.0000000000000001E-3</v>
      </c>
      <c r="J4231" s="335" t="s">
        <v>5179</v>
      </c>
      <c r="K4231" s="335" t="s">
        <v>5204</v>
      </c>
      <c r="L4231" s="516">
        <v>28.18</v>
      </c>
      <c r="M4231" s="332">
        <f>ROUND(SUMIF(Anlagenbewegungsdaten_AV!B:B,A4231,Anlagenbewegungsdaten_AV!C:C),3)</f>
        <v>0</v>
      </c>
      <c r="N4231" s="330">
        <f>IF(ISBLANK(L4231),ROUND(SUMIF(Anlagenbewegungsdaten_AV!B:B,A4231,Anlagenbewegungsdaten_AV!D:D),2),ROUND(M4231*L4231%,2))</f>
        <v>0</v>
      </c>
      <c r="O4231" s="330">
        <f>ROUND(N4231-SUMIF(Anlagenbewegungsdaten_AV!B:B,A4231,Anlagenbewegungsdaten_AV!D:D),3)</f>
        <v>0</v>
      </c>
    </row>
    <row r="4232" spans="1:15" ht="15" customHeight="1" x14ac:dyDescent="0.25">
      <c r="A4232" s="263" t="s">
        <v>3267</v>
      </c>
      <c r="B4232" s="173" t="s">
        <v>174</v>
      </c>
      <c r="C4232" s="174" t="s">
        <v>4781</v>
      </c>
      <c r="D4232" s="173" t="s">
        <v>4816</v>
      </c>
      <c r="E4232" s="173"/>
      <c r="F4232" s="248">
        <v>29.37</v>
      </c>
      <c r="G4232" s="333">
        <f>ROUND(SUMIF(Anlagenbewegungsdaten!B:B,A4232,Anlagenbewegungsdaten!C:C),3)</f>
        <v>0</v>
      </c>
      <c r="H4232" s="334">
        <f>IF(ISBLANK(F4232),ROUND(SUMIF(Anlagenbewegungsdaten!B:B,A4232,Anlagenbewegungsdaten!D:D),2),ROUND(G4232*F4232%,2))</f>
        <v>0</v>
      </c>
      <c r="I4232" s="334">
        <f>ROUND((H4232-SUMIF(Anlagenbewegungsdaten!$B:$B,A4232,Anlagenbewegungsdaten!D:D)),3)</f>
        <v>0</v>
      </c>
      <c r="J4232" s="335" t="s">
        <v>5179</v>
      </c>
      <c r="K4232" s="335" t="s">
        <v>5204</v>
      </c>
      <c r="L4232" s="516">
        <v>23.5</v>
      </c>
      <c r="M4232" s="332">
        <f>ROUND(SUMIF(Anlagenbewegungsdaten_AV!B:B,A4232,Anlagenbewegungsdaten_AV!C:C),3)</f>
        <v>0</v>
      </c>
      <c r="N4232" s="330">
        <f>IF(ISBLANK(L4232),ROUND(SUMIF(Anlagenbewegungsdaten_AV!B:B,A4232,Anlagenbewegungsdaten_AV!D:D),2),ROUND(M4232*L4232%,2))</f>
        <v>0</v>
      </c>
      <c r="O4232" s="330">
        <f>ROUND(N4232-SUMIF(Anlagenbewegungsdaten_AV!B:B,A4232,Anlagenbewegungsdaten_AV!D:D),3)</f>
        <v>0</v>
      </c>
    </row>
    <row r="4233" spans="1:15" ht="15" customHeight="1" x14ac:dyDescent="0.25">
      <c r="A4233" s="263" t="s">
        <v>3268</v>
      </c>
      <c r="B4233" s="173" t="s">
        <v>174</v>
      </c>
      <c r="C4233" s="174" t="s">
        <v>4781</v>
      </c>
      <c r="D4233" s="174" t="s">
        <v>4817</v>
      </c>
      <c r="E4233" s="173"/>
      <c r="F4233" s="248">
        <v>39.14</v>
      </c>
      <c r="G4233" s="333">
        <f>ROUND(SUMIF(Anlagenbewegungsdaten!B:B,A4233,Anlagenbewegungsdaten!C:C),3)</f>
        <v>155628.54399999999</v>
      </c>
      <c r="H4233" s="334">
        <f>IF(ISBLANK(F4233),ROUND(SUMIF(Anlagenbewegungsdaten!B:B,A4233,Anlagenbewegungsdaten!D:D),2),ROUND(G4233*F4233%,2))</f>
        <v>60913.01</v>
      </c>
      <c r="I4233" s="334">
        <f>ROUND((H4233-SUMIF(Anlagenbewegungsdaten!$B:$B,A4233,Anlagenbewegungsdaten!D:D)),3)</f>
        <v>-2E-3</v>
      </c>
      <c r="J4233" s="335" t="s">
        <v>5185</v>
      </c>
      <c r="K4233" s="335" t="s">
        <v>5204</v>
      </c>
      <c r="L4233" s="516">
        <v>0</v>
      </c>
      <c r="M4233" s="332">
        <f>ROUND(SUMIF(Anlagenbewegungsdaten_AV!B:B,A4233,Anlagenbewegungsdaten_AV!C:C),3)</f>
        <v>0</v>
      </c>
      <c r="N4233" s="330">
        <f>IF(ISBLANK(L4233),ROUND(SUMIF(Anlagenbewegungsdaten_AV!B:B,A4233,Anlagenbewegungsdaten_AV!D:D),2),ROUND(M4233*L4233%,2))</f>
        <v>0</v>
      </c>
      <c r="O4233" s="330">
        <f>ROUND(N4233-SUMIF(Anlagenbewegungsdaten_AV!B:B,A4233,Anlagenbewegungsdaten_AV!D:D),3)</f>
        <v>0</v>
      </c>
    </row>
    <row r="4234" spans="1:15" ht="15" customHeight="1" x14ac:dyDescent="0.25">
      <c r="A4234" s="263" t="s">
        <v>3269</v>
      </c>
      <c r="B4234" s="173" t="s">
        <v>174</v>
      </c>
      <c r="C4234" s="174" t="s">
        <v>4781</v>
      </c>
      <c r="D4234" s="174" t="s">
        <v>4818</v>
      </c>
      <c r="E4234" s="173"/>
      <c r="F4234" s="248">
        <v>16.38</v>
      </c>
      <c r="G4234" s="333">
        <f>ROUND(SUMIF(Anlagenbewegungsdaten!B:B,A4234,Anlagenbewegungsdaten!C:C),3)</f>
        <v>-155628.54399999999</v>
      </c>
      <c r="H4234" s="334">
        <f>IF(ISBLANK(F4234),ROUND(SUMIF(Anlagenbewegungsdaten!B:B,A4234,Anlagenbewegungsdaten!D:D),2),ROUND(G4234*F4234%,2))</f>
        <v>-25491.96</v>
      </c>
      <c r="I4234" s="334">
        <f>ROUND((H4234-SUMIF(Anlagenbewegungsdaten!$B:$B,A4234,Anlagenbewegungsdaten!D:D)),3)</f>
        <v>-4.0000000000000001E-3</v>
      </c>
      <c r="J4234" s="335" t="s">
        <v>5185</v>
      </c>
      <c r="K4234" s="335" t="s">
        <v>5204</v>
      </c>
      <c r="L4234" s="516">
        <v>0</v>
      </c>
      <c r="M4234" s="332">
        <f>ROUND(SUMIF(Anlagenbewegungsdaten_AV!B:B,A4234,Anlagenbewegungsdaten_AV!C:C),3)</f>
        <v>0</v>
      </c>
      <c r="N4234" s="330">
        <f>IF(ISBLANK(L4234),ROUND(SUMIF(Anlagenbewegungsdaten_AV!B:B,A4234,Anlagenbewegungsdaten_AV!D:D),2),ROUND(M4234*L4234%,2))</f>
        <v>0</v>
      </c>
      <c r="O4234" s="330">
        <f>ROUND(N4234-SUMIF(Anlagenbewegungsdaten_AV!B:B,A4234,Anlagenbewegungsdaten_AV!D:D),3)</f>
        <v>0</v>
      </c>
    </row>
    <row r="4235" spans="1:15" ht="15" customHeight="1" x14ac:dyDescent="0.25">
      <c r="A4235" s="261"/>
      <c r="B4235" s="168"/>
      <c r="C4235" s="167"/>
      <c r="D4235" s="168"/>
      <c r="E4235" s="167"/>
      <c r="F4235" s="251"/>
    </row>
    <row r="4236" spans="1:15" ht="15" customHeight="1" x14ac:dyDescent="0.25">
      <c r="A4236" s="263" t="s">
        <v>3275</v>
      </c>
      <c r="B4236" s="173" t="s">
        <v>174</v>
      </c>
      <c r="C4236" s="174" t="s">
        <v>4782</v>
      </c>
      <c r="D4236" s="173" t="s">
        <v>4774</v>
      </c>
      <c r="E4236" s="173"/>
      <c r="F4236" s="248">
        <v>34.049999999999997</v>
      </c>
      <c r="G4236" s="333">
        <f>ROUND(SUMIF(Anlagenbewegungsdaten!B:B,A4236,Anlagenbewegungsdaten!C:C),3)</f>
        <v>2597661.804</v>
      </c>
      <c r="H4236" s="334">
        <f>IF(ISBLANK(F4236),ROUND(SUMIF(Anlagenbewegungsdaten!B:B,A4236,Anlagenbewegungsdaten!D:D),2),ROUND(G4236*F4236%,2))</f>
        <v>884503.84</v>
      </c>
      <c r="I4236" s="334">
        <f>ROUND((H4236-SUMIF(Anlagenbewegungsdaten!$B:$B,A4236,Anlagenbewegungsdaten!D:D)),3)</f>
        <v>-4.0000000000000001E-3</v>
      </c>
      <c r="J4236" s="335" t="s">
        <v>5179</v>
      </c>
      <c r="K4236" s="335" t="s">
        <v>5204</v>
      </c>
      <c r="L4236" s="516">
        <v>27.24</v>
      </c>
      <c r="M4236" s="332">
        <f>ROUND(SUMIF(Anlagenbewegungsdaten_AV!B:B,A4236,Anlagenbewegungsdaten_AV!C:C),3)</f>
        <v>0</v>
      </c>
      <c r="N4236" s="330">
        <f>IF(ISBLANK(L4236),ROUND(SUMIF(Anlagenbewegungsdaten_AV!B:B,A4236,Anlagenbewegungsdaten_AV!D:D),2),ROUND(M4236*L4236%,2))</f>
        <v>0</v>
      </c>
      <c r="O4236" s="330">
        <f>ROUND(N4236-SUMIF(Anlagenbewegungsdaten_AV!B:B,A4236,Anlagenbewegungsdaten_AV!D:D),3)</f>
        <v>0</v>
      </c>
    </row>
    <row r="4237" spans="1:15" ht="15" customHeight="1" x14ac:dyDescent="0.25">
      <c r="A4237" s="263" t="s">
        <v>3276</v>
      </c>
      <c r="B4237" s="173" t="s">
        <v>174</v>
      </c>
      <c r="C4237" s="174" t="s">
        <v>4782</v>
      </c>
      <c r="D4237" s="173" t="s">
        <v>4775</v>
      </c>
      <c r="E4237" s="173"/>
      <c r="F4237" s="248">
        <v>32.39</v>
      </c>
      <c r="G4237" s="333">
        <f>ROUND(SUMIF(Anlagenbewegungsdaten!B:B,A4237,Anlagenbewegungsdaten!C:C),3)</f>
        <v>624275.44999999995</v>
      </c>
      <c r="H4237" s="334">
        <f>IF(ISBLANK(F4237),ROUND(SUMIF(Anlagenbewegungsdaten!B:B,A4237,Anlagenbewegungsdaten!D:D),2),ROUND(G4237*F4237%,2))</f>
        <v>202202.82</v>
      </c>
      <c r="I4237" s="334">
        <f>ROUND((H4237-SUMIF(Anlagenbewegungsdaten!$B:$B,A4237,Anlagenbewegungsdaten!D:D)),3)</f>
        <v>2E-3</v>
      </c>
      <c r="J4237" s="335" t="s">
        <v>5179</v>
      </c>
      <c r="K4237" s="335" t="s">
        <v>5204</v>
      </c>
      <c r="L4237" s="516">
        <v>25.91</v>
      </c>
      <c r="M4237" s="332">
        <f>ROUND(SUMIF(Anlagenbewegungsdaten_AV!B:B,A4237,Anlagenbewegungsdaten_AV!C:C),3)</f>
        <v>0</v>
      </c>
      <c r="N4237" s="330">
        <f>IF(ISBLANK(L4237),ROUND(SUMIF(Anlagenbewegungsdaten_AV!B:B,A4237,Anlagenbewegungsdaten_AV!D:D),2),ROUND(M4237*L4237%,2))</f>
        <v>0</v>
      </c>
      <c r="O4237" s="330">
        <f>ROUND(N4237-SUMIF(Anlagenbewegungsdaten_AV!B:B,A4237,Anlagenbewegungsdaten_AV!D:D),3)</f>
        <v>0</v>
      </c>
    </row>
    <row r="4238" spans="1:15" ht="15" customHeight="1" x14ac:dyDescent="0.25">
      <c r="A4238" s="263" t="s">
        <v>3277</v>
      </c>
      <c r="B4238" s="173" t="s">
        <v>174</v>
      </c>
      <c r="C4238" s="174" t="s">
        <v>4782</v>
      </c>
      <c r="D4238" s="173" t="s">
        <v>4815</v>
      </c>
      <c r="E4238" s="173"/>
      <c r="F4238" s="248">
        <v>30.65</v>
      </c>
      <c r="G4238" s="333">
        <f>ROUND(SUMIF(Anlagenbewegungsdaten!B:B,A4238,Anlagenbewegungsdaten!C:C),3)</f>
        <v>275736.44500000001</v>
      </c>
      <c r="H4238" s="334">
        <f>IF(ISBLANK(F4238),ROUND(SUMIF(Anlagenbewegungsdaten!B:B,A4238,Anlagenbewegungsdaten!D:D),2),ROUND(G4238*F4238%,2))</f>
        <v>84513.22</v>
      </c>
      <c r="I4238" s="334">
        <f>ROUND((H4238-SUMIF(Anlagenbewegungsdaten!$B:$B,A4238,Anlagenbewegungsdaten!D:D)),3)</f>
        <v>-1E-3</v>
      </c>
      <c r="J4238" s="335" t="s">
        <v>5179</v>
      </c>
      <c r="K4238" s="335" t="s">
        <v>5204</v>
      </c>
      <c r="L4238" s="516">
        <v>24.52</v>
      </c>
      <c r="M4238" s="332">
        <f>ROUND(SUMIF(Anlagenbewegungsdaten_AV!B:B,A4238,Anlagenbewegungsdaten_AV!C:C),3)</f>
        <v>0</v>
      </c>
      <c r="N4238" s="330">
        <f>IF(ISBLANK(L4238),ROUND(SUMIF(Anlagenbewegungsdaten_AV!B:B,A4238,Anlagenbewegungsdaten_AV!D:D),2),ROUND(M4238*L4238%,2))</f>
        <v>0</v>
      </c>
      <c r="O4238" s="330">
        <f>ROUND(N4238-SUMIF(Anlagenbewegungsdaten_AV!B:B,A4238,Anlagenbewegungsdaten_AV!D:D),3)</f>
        <v>0</v>
      </c>
    </row>
    <row r="4239" spans="1:15" ht="15" customHeight="1" x14ac:dyDescent="0.25">
      <c r="A4239" s="263" t="s">
        <v>3278</v>
      </c>
      <c r="B4239" s="173" t="s">
        <v>174</v>
      </c>
      <c r="C4239" s="174" t="s">
        <v>4782</v>
      </c>
      <c r="D4239" s="173" t="s">
        <v>4816</v>
      </c>
      <c r="E4239" s="173"/>
      <c r="F4239" s="248">
        <v>25.55</v>
      </c>
      <c r="G4239" s="333">
        <f>ROUND(SUMIF(Anlagenbewegungsdaten!B:B,A4239,Anlagenbewegungsdaten!C:C),3)</f>
        <v>0</v>
      </c>
      <c r="H4239" s="334">
        <f>IF(ISBLANK(F4239),ROUND(SUMIF(Anlagenbewegungsdaten!B:B,A4239,Anlagenbewegungsdaten!D:D),2),ROUND(G4239*F4239%,2))</f>
        <v>0</v>
      </c>
      <c r="I4239" s="334">
        <f>ROUND((H4239-SUMIF(Anlagenbewegungsdaten!$B:$B,A4239,Anlagenbewegungsdaten!D:D)),3)</f>
        <v>0</v>
      </c>
      <c r="J4239" s="335" t="s">
        <v>5179</v>
      </c>
      <c r="K4239" s="335" t="s">
        <v>5204</v>
      </c>
      <c r="L4239" s="516">
        <v>20.440000000000001</v>
      </c>
      <c r="M4239" s="332">
        <f>ROUND(SUMIF(Anlagenbewegungsdaten_AV!B:B,A4239,Anlagenbewegungsdaten_AV!C:C),3)</f>
        <v>0</v>
      </c>
      <c r="N4239" s="330">
        <f>IF(ISBLANK(L4239),ROUND(SUMIF(Anlagenbewegungsdaten_AV!B:B,A4239,Anlagenbewegungsdaten_AV!D:D),2),ROUND(M4239*L4239%,2))</f>
        <v>0</v>
      </c>
      <c r="O4239" s="330">
        <f>ROUND(N4239-SUMIF(Anlagenbewegungsdaten_AV!B:B,A4239,Anlagenbewegungsdaten_AV!D:D),3)</f>
        <v>0</v>
      </c>
    </row>
    <row r="4240" spans="1:15" ht="15" customHeight="1" x14ac:dyDescent="0.25">
      <c r="A4240" s="263" t="s">
        <v>3279</v>
      </c>
      <c r="B4240" s="173" t="s">
        <v>174</v>
      </c>
      <c r="C4240" s="174" t="s">
        <v>4782</v>
      </c>
      <c r="D4240" s="174" t="s">
        <v>4817</v>
      </c>
      <c r="E4240" s="173"/>
      <c r="F4240" s="248">
        <v>34.049999999999997</v>
      </c>
      <c r="G4240" s="333">
        <f>ROUND(SUMIF(Anlagenbewegungsdaten!B:B,A4240,Anlagenbewegungsdaten!C:C),3)</f>
        <v>129752.37699999999</v>
      </c>
      <c r="H4240" s="334">
        <f>IF(ISBLANK(F4240),ROUND(SUMIF(Anlagenbewegungsdaten!B:B,A4240,Anlagenbewegungsdaten!D:D),2),ROUND(G4240*F4240%,2))</f>
        <v>44180.68</v>
      </c>
      <c r="I4240" s="334">
        <f>ROUND((H4240-SUMIF(Anlagenbewegungsdaten!$B:$B,A4240,Anlagenbewegungsdaten!D:D)),3)</f>
        <v>-4.0000000000000001E-3</v>
      </c>
      <c r="J4240" s="335" t="s">
        <v>5185</v>
      </c>
      <c r="K4240" s="335" t="s">
        <v>5204</v>
      </c>
      <c r="L4240" s="516">
        <v>0</v>
      </c>
      <c r="M4240" s="332">
        <f>ROUND(SUMIF(Anlagenbewegungsdaten_AV!B:B,A4240,Anlagenbewegungsdaten_AV!C:C),3)</f>
        <v>0</v>
      </c>
      <c r="N4240" s="330">
        <f>IF(ISBLANK(L4240),ROUND(SUMIF(Anlagenbewegungsdaten_AV!B:B,A4240,Anlagenbewegungsdaten_AV!D:D),2),ROUND(M4240*L4240%,2))</f>
        <v>0</v>
      </c>
      <c r="O4240" s="330">
        <f>ROUND(N4240-SUMIF(Anlagenbewegungsdaten_AV!B:B,A4240,Anlagenbewegungsdaten_AV!D:D),3)</f>
        <v>0</v>
      </c>
    </row>
    <row r="4241" spans="1:15" ht="15" customHeight="1" x14ac:dyDescent="0.25">
      <c r="A4241" s="263" t="s">
        <v>3280</v>
      </c>
      <c r="B4241" s="173" t="s">
        <v>174</v>
      </c>
      <c r="C4241" s="174" t="s">
        <v>4782</v>
      </c>
      <c r="D4241" s="174" t="s">
        <v>4819</v>
      </c>
      <c r="E4241" s="173"/>
      <c r="F4241" s="305">
        <v>16.38</v>
      </c>
      <c r="G4241" s="333">
        <f>ROUND(SUMIF(Anlagenbewegungsdaten!B:B,A4241,Anlagenbewegungsdaten!C:C),3)</f>
        <v>-113553.87699999999</v>
      </c>
      <c r="H4241" s="334">
        <f>IF(ISBLANK(F4241),ROUND(SUMIF(Anlagenbewegungsdaten!B:B,A4241,Anlagenbewegungsdaten!D:D),2),ROUND(G4241*F4241%,2))</f>
        <v>-18600.13</v>
      </c>
      <c r="I4241" s="334">
        <f>ROUND((H4241-SUMIF(Anlagenbewegungsdaten!$B:$B,A4241,Anlagenbewegungsdaten!D:D)),3)</f>
        <v>-5.0000000000000001E-3</v>
      </c>
      <c r="J4241" s="335" t="s">
        <v>5185</v>
      </c>
      <c r="K4241" s="335" t="s">
        <v>5204</v>
      </c>
      <c r="L4241" s="516">
        <v>0</v>
      </c>
      <c r="M4241" s="332">
        <f>ROUND(SUMIF(Anlagenbewegungsdaten_AV!B:B,A4241,Anlagenbewegungsdaten_AV!C:C),3)</f>
        <v>0</v>
      </c>
      <c r="N4241" s="330">
        <f>IF(ISBLANK(L4241),ROUND(SUMIF(Anlagenbewegungsdaten_AV!B:B,A4241,Anlagenbewegungsdaten_AV!D:D),2),ROUND(M4241*L4241%,2))</f>
        <v>0</v>
      </c>
      <c r="O4241" s="330">
        <f>ROUND(N4241-SUMIF(Anlagenbewegungsdaten_AV!B:B,A4241,Anlagenbewegungsdaten_AV!D:D),3)</f>
        <v>0</v>
      </c>
    </row>
    <row r="4242" spans="1:15" ht="15" customHeight="1" x14ac:dyDescent="0.25">
      <c r="A4242" s="263" t="s">
        <v>3281</v>
      </c>
      <c r="B4242" s="173" t="s">
        <v>174</v>
      </c>
      <c r="C4242" s="174" t="s">
        <v>4782</v>
      </c>
      <c r="D4242" s="174" t="s">
        <v>4820</v>
      </c>
      <c r="E4242" s="173"/>
      <c r="F4242" s="305">
        <v>12</v>
      </c>
      <c r="G4242" s="333">
        <f>ROUND(SUMIF(Anlagenbewegungsdaten!B:B,A4242,Anlagenbewegungsdaten!C:C),3)</f>
        <v>-16198.5</v>
      </c>
      <c r="H4242" s="334">
        <f>IF(ISBLANK(F4242),ROUND(SUMIF(Anlagenbewegungsdaten!B:B,A4242,Anlagenbewegungsdaten!D:D),2),ROUND(G4242*F4242%,2))</f>
        <v>-1943.82</v>
      </c>
      <c r="I4242" s="334">
        <f>ROUND((H4242-SUMIF(Anlagenbewegungsdaten!$B:$B,A4242,Anlagenbewegungsdaten!D:D)),3)</f>
        <v>0</v>
      </c>
      <c r="J4242" s="335" t="s">
        <v>5185</v>
      </c>
      <c r="K4242" s="335" t="s">
        <v>5204</v>
      </c>
      <c r="L4242" s="516">
        <v>0</v>
      </c>
      <c r="M4242" s="332">
        <f>ROUND(SUMIF(Anlagenbewegungsdaten_AV!B:B,A4242,Anlagenbewegungsdaten_AV!C:C),3)</f>
        <v>0</v>
      </c>
      <c r="N4242" s="330">
        <f>IF(ISBLANK(L4242),ROUND(SUMIF(Anlagenbewegungsdaten_AV!B:B,A4242,Anlagenbewegungsdaten_AV!D:D),2),ROUND(M4242*L4242%,2))</f>
        <v>0</v>
      </c>
      <c r="O4242" s="330">
        <f>ROUND(N4242-SUMIF(Anlagenbewegungsdaten_AV!B:B,A4242,Anlagenbewegungsdaten_AV!D:D),3)</f>
        <v>0</v>
      </c>
    </row>
    <row r="4243" spans="1:15" ht="15" customHeight="1" x14ac:dyDescent="0.25">
      <c r="A4243" s="263" t="s">
        <v>3282</v>
      </c>
      <c r="B4243" s="173" t="s">
        <v>174</v>
      </c>
      <c r="C4243" s="174" t="s">
        <v>4782</v>
      </c>
      <c r="D4243" s="174" t="s">
        <v>4821</v>
      </c>
      <c r="E4243" s="173"/>
      <c r="F4243" s="305">
        <v>32.39</v>
      </c>
      <c r="G4243" s="333">
        <f>ROUND(SUMIF(Anlagenbewegungsdaten!B:B,A4243,Anlagenbewegungsdaten!C:C),3)</f>
        <v>1176.6579999999999</v>
      </c>
      <c r="H4243" s="334">
        <f>IF(ISBLANK(F4243),ROUND(SUMIF(Anlagenbewegungsdaten!B:B,A4243,Anlagenbewegungsdaten!D:D),2),ROUND(G4243*F4243%,2))</f>
        <v>381.12</v>
      </c>
      <c r="I4243" s="334">
        <f>ROUND((H4243-SUMIF(Anlagenbewegungsdaten!$B:$B,A4243,Anlagenbewegungsdaten!D:D)),3)</f>
        <v>1E-3</v>
      </c>
      <c r="J4243" s="335" t="s">
        <v>5185</v>
      </c>
      <c r="K4243" s="335" t="s">
        <v>5204</v>
      </c>
      <c r="L4243" s="516">
        <v>0</v>
      </c>
      <c r="M4243" s="332">
        <f>ROUND(SUMIF(Anlagenbewegungsdaten_AV!B:B,A4243,Anlagenbewegungsdaten_AV!C:C),3)</f>
        <v>0</v>
      </c>
      <c r="N4243" s="330">
        <f>IF(ISBLANK(L4243),ROUND(SUMIF(Anlagenbewegungsdaten_AV!B:B,A4243,Anlagenbewegungsdaten_AV!D:D),2),ROUND(M4243*L4243%,2))</f>
        <v>0</v>
      </c>
      <c r="O4243" s="330">
        <f>ROUND(N4243-SUMIF(Anlagenbewegungsdaten_AV!B:B,A4243,Anlagenbewegungsdaten_AV!D:D),3)</f>
        <v>0</v>
      </c>
    </row>
    <row r="4244" spans="1:15" ht="15" customHeight="1" x14ac:dyDescent="0.25">
      <c r="A4244" s="263" t="s">
        <v>3283</v>
      </c>
      <c r="B4244" s="173" t="s">
        <v>174</v>
      </c>
      <c r="C4244" s="174" t="s">
        <v>4782</v>
      </c>
      <c r="D4244" s="174" t="s">
        <v>4822</v>
      </c>
      <c r="E4244" s="173"/>
      <c r="F4244" s="305">
        <v>16.38</v>
      </c>
      <c r="G4244" s="333">
        <f>ROUND(SUMIF(Anlagenbewegungsdaten!B:B,A4244,Anlagenbewegungsdaten!C:C),3)</f>
        <v>-1176.6579999999999</v>
      </c>
      <c r="H4244" s="334">
        <f>IF(ISBLANK(F4244),ROUND(SUMIF(Anlagenbewegungsdaten!B:B,A4244,Anlagenbewegungsdaten!D:D),2),ROUND(G4244*F4244%,2))</f>
        <v>-192.74</v>
      </c>
      <c r="I4244" s="334">
        <f>ROUND((H4244-SUMIF(Anlagenbewegungsdaten!$B:$B,A4244,Anlagenbewegungsdaten!D:D)),3)</f>
        <v>-3.0000000000000001E-3</v>
      </c>
      <c r="J4244" s="335" t="s">
        <v>5185</v>
      </c>
      <c r="K4244" s="335" t="s">
        <v>5204</v>
      </c>
      <c r="L4244" s="516">
        <v>0</v>
      </c>
      <c r="M4244" s="332">
        <f>ROUND(SUMIF(Anlagenbewegungsdaten_AV!B:B,A4244,Anlagenbewegungsdaten_AV!C:C),3)</f>
        <v>0</v>
      </c>
      <c r="N4244" s="330">
        <f>IF(ISBLANK(L4244),ROUND(SUMIF(Anlagenbewegungsdaten_AV!B:B,A4244,Anlagenbewegungsdaten_AV!D:D),2),ROUND(M4244*L4244%,2))</f>
        <v>0</v>
      </c>
      <c r="O4244" s="330">
        <f>ROUND(N4244-SUMIF(Anlagenbewegungsdaten_AV!B:B,A4244,Anlagenbewegungsdaten_AV!D:D),3)</f>
        <v>0</v>
      </c>
    </row>
    <row r="4245" spans="1:15" ht="15" customHeight="1" x14ac:dyDescent="0.25">
      <c r="A4245" s="263" t="s">
        <v>3284</v>
      </c>
      <c r="B4245" s="173" t="s">
        <v>174</v>
      </c>
      <c r="C4245" s="174" t="s">
        <v>4782</v>
      </c>
      <c r="D4245" s="174" t="s">
        <v>4823</v>
      </c>
      <c r="E4245" s="173"/>
      <c r="F4245" s="305">
        <v>12</v>
      </c>
      <c r="G4245" s="333">
        <f>ROUND(SUMIF(Anlagenbewegungsdaten!B:B,A4245,Anlagenbewegungsdaten!C:C),3)</f>
        <v>0</v>
      </c>
      <c r="H4245" s="334">
        <f>IF(ISBLANK(F4245),ROUND(SUMIF(Anlagenbewegungsdaten!B:B,A4245,Anlagenbewegungsdaten!D:D),2),ROUND(G4245*F4245%,2))</f>
        <v>0</v>
      </c>
      <c r="I4245" s="334">
        <f>ROUND((H4245-SUMIF(Anlagenbewegungsdaten!$B:$B,A4245,Anlagenbewegungsdaten!D:D)),3)</f>
        <v>0</v>
      </c>
      <c r="J4245" s="335" t="s">
        <v>5185</v>
      </c>
      <c r="K4245" s="335" t="s">
        <v>5204</v>
      </c>
      <c r="L4245" s="516">
        <v>0</v>
      </c>
      <c r="M4245" s="332">
        <f>ROUND(SUMIF(Anlagenbewegungsdaten_AV!B:B,A4245,Anlagenbewegungsdaten_AV!C:C),3)</f>
        <v>0</v>
      </c>
      <c r="N4245" s="330">
        <f>IF(ISBLANK(L4245),ROUND(SUMIF(Anlagenbewegungsdaten_AV!B:B,A4245,Anlagenbewegungsdaten_AV!D:D),2),ROUND(M4245*L4245%,2))</f>
        <v>0</v>
      </c>
      <c r="O4245" s="330">
        <f>ROUND(N4245-SUMIF(Anlagenbewegungsdaten_AV!B:B,A4245,Anlagenbewegungsdaten_AV!D:D),3)</f>
        <v>0</v>
      </c>
    </row>
    <row r="4246" spans="1:15" ht="15" customHeight="1" x14ac:dyDescent="0.25">
      <c r="A4246" s="263" t="s">
        <v>3285</v>
      </c>
      <c r="B4246" s="173" t="s">
        <v>174</v>
      </c>
      <c r="C4246" s="174" t="s">
        <v>4782</v>
      </c>
      <c r="D4246" s="174" t="s">
        <v>4824</v>
      </c>
      <c r="E4246" s="173"/>
      <c r="F4246" s="305">
        <v>30.65</v>
      </c>
      <c r="G4246" s="333">
        <f>ROUND(SUMIF(Anlagenbewegungsdaten!B:B,A4246,Anlagenbewegungsdaten!C:C),3)</f>
        <v>0</v>
      </c>
      <c r="H4246" s="334">
        <f>IF(ISBLANK(F4246),ROUND(SUMIF(Anlagenbewegungsdaten!B:B,A4246,Anlagenbewegungsdaten!D:D),2),ROUND(G4246*F4246%,2))</f>
        <v>0</v>
      </c>
      <c r="I4246" s="334">
        <f>ROUND((H4246-SUMIF(Anlagenbewegungsdaten!$B:$B,A4246,Anlagenbewegungsdaten!D:D)),3)</f>
        <v>0</v>
      </c>
      <c r="J4246" s="335" t="s">
        <v>5185</v>
      </c>
      <c r="K4246" s="335" t="s">
        <v>5204</v>
      </c>
      <c r="L4246" s="516">
        <v>0</v>
      </c>
      <c r="M4246" s="332">
        <f>ROUND(SUMIF(Anlagenbewegungsdaten_AV!B:B,A4246,Anlagenbewegungsdaten_AV!C:C),3)</f>
        <v>0</v>
      </c>
      <c r="N4246" s="330">
        <f>IF(ISBLANK(L4246),ROUND(SUMIF(Anlagenbewegungsdaten_AV!B:B,A4246,Anlagenbewegungsdaten_AV!D:D),2),ROUND(M4246*L4246%,2))</f>
        <v>0</v>
      </c>
      <c r="O4246" s="330">
        <f>ROUND(N4246-SUMIF(Anlagenbewegungsdaten_AV!B:B,A4246,Anlagenbewegungsdaten_AV!D:D),3)</f>
        <v>0</v>
      </c>
    </row>
    <row r="4247" spans="1:15" ht="15" customHeight="1" x14ac:dyDescent="0.25">
      <c r="A4247" s="263" t="s">
        <v>3286</v>
      </c>
      <c r="B4247" s="173" t="s">
        <v>174</v>
      </c>
      <c r="C4247" s="174" t="s">
        <v>4782</v>
      </c>
      <c r="D4247" s="174" t="s">
        <v>4825</v>
      </c>
      <c r="E4247" s="173"/>
      <c r="F4247" s="305">
        <v>16.38</v>
      </c>
      <c r="G4247" s="333">
        <f>ROUND(SUMIF(Anlagenbewegungsdaten!B:B,A4247,Anlagenbewegungsdaten!C:C),3)</f>
        <v>0</v>
      </c>
      <c r="H4247" s="334">
        <f>IF(ISBLANK(F4247),ROUND(SUMIF(Anlagenbewegungsdaten!B:B,A4247,Anlagenbewegungsdaten!D:D),2),ROUND(G4247*F4247%,2))</f>
        <v>0</v>
      </c>
      <c r="I4247" s="334">
        <f>ROUND((H4247-SUMIF(Anlagenbewegungsdaten!$B:$B,A4247,Anlagenbewegungsdaten!D:D)),3)</f>
        <v>0</v>
      </c>
      <c r="J4247" s="335" t="s">
        <v>5185</v>
      </c>
      <c r="K4247" s="335" t="s">
        <v>5204</v>
      </c>
      <c r="L4247" s="516">
        <v>0</v>
      </c>
      <c r="M4247" s="332">
        <f>ROUND(SUMIF(Anlagenbewegungsdaten_AV!B:B,A4247,Anlagenbewegungsdaten_AV!C:C),3)</f>
        <v>0</v>
      </c>
      <c r="N4247" s="330">
        <f>IF(ISBLANK(L4247),ROUND(SUMIF(Anlagenbewegungsdaten_AV!B:B,A4247,Anlagenbewegungsdaten_AV!D:D),2),ROUND(M4247*L4247%,2))</f>
        <v>0</v>
      </c>
      <c r="O4247" s="330">
        <f>ROUND(N4247-SUMIF(Anlagenbewegungsdaten_AV!B:B,A4247,Anlagenbewegungsdaten_AV!D:D),3)</f>
        <v>0</v>
      </c>
    </row>
    <row r="4248" spans="1:15" ht="15" customHeight="1" x14ac:dyDescent="0.25">
      <c r="A4248" s="263" t="s">
        <v>3287</v>
      </c>
      <c r="B4248" s="173" t="s">
        <v>174</v>
      </c>
      <c r="C4248" s="174" t="s">
        <v>4782</v>
      </c>
      <c r="D4248" s="174" t="s">
        <v>4826</v>
      </c>
      <c r="E4248" s="173"/>
      <c r="F4248" s="305">
        <v>12</v>
      </c>
      <c r="G4248" s="333">
        <f>ROUND(SUMIF(Anlagenbewegungsdaten!B:B,A4248,Anlagenbewegungsdaten!C:C),3)</f>
        <v>0</v>
      </c>
      <c r="H4248" s="334">
        <f>IF(ISBLANK(F4248),ROUND(SUMIF(Anlagenbewegungsdaten!B:B,A4248,Anlagenbewegungsdaten!D:D),2),ROUND(G4248*F4248%,2))</f>
        <v>0</v>
      </c>
      <c r="I4248" s="334">
        <f>ROUND((H4248-SUMIF(Anlagenbewegungsdaten!$B:$B,A4248,Anlagenbewegungsdaten!D:D)),3)</f>
        <v>0</v>
      </c>
      <c r="J4248" s="335" t="s">
        <v>5185</v>
      </c>
      <c r="K4248" s="335" t="s">
        <v>5204</v>
      </c>
      <c r="L4248" s="516">
        <v>0</v>
      </c>
      <c r="M4248" s="332">
        <f>ROUND(SUMIF(Anlagenbewegungsdaten_AV!B:B,A4248,Anlagenbewegungsdaten_AV!C:C),3)</f>
        <v>0</v>
      </c>
      <c r="N4248" s="330">
        <f>IF(ISBLANK(L4248),ROUND(SUMIF(Anlagenbewegungsdaten_AV!B:B,A4248,Anlagenbewegungsdaten_AV!D:D),2),ROUND(M4248*L4248%,2))</f>
        <v>0</v>
      </c>
      <c r="O4248" s="330">
        <f>ROUND(N4248-SUMIF(Anlagenbewegungsdaten_AV!B:B,A4248,Anlagenbewegungsdaten_AV!D:D),3)</f>
        <v>0</v>
      </c>
    </row>
    <row r="4249" spans="1:15" ht="15" customHeight="1" x14ac:dyDescent="0.25">
      <c r="A4249" s="201"/>
      <c r="B4249" s="166"/>
      <c r="C4249" s="166"/>
      <c r="D4249" s="166"/>
      <c r="E4249" s="166"/>
      <c r="F4249" s="297"/>
    </row>
    <row r="4250" spans="1:15" ht="15" customHeight="1" x14ac:dyDescent="0.25">
      <c r="A4250" s="263" t="s">
        <v>3291</v>
      </c>
      <c r="B4250" s="173" t="s">
        <v>174</v>
      </c>
      <c r="C4250" s="174" t="s">
        <v>4785</v>
      </c>
      <c r="D4250" s="173" t="s">
        <v>4774</v>
      </c>
      <c r="E4250" s="173"/>
      <c r="F4250" s="248">
        <v>33.03</v>
      </c>
      <c r="G4250" s="333">
        <f>ROUND(SUMIF(Anlagenbewegungsdaten!B:B,A4250,Anlagenbewegungsdaten!C:C),3)</f>
        <v>2716687.0610000002</v>
      </c>
      <c r="H4250" s="334">
        <f>IF(ISBLANK(F4250),ROUND(SUMIF(Anlagenbewegungsdaten!B:B,A4250,Anlagenbewegungsdaten!D:D),2),ROUND(G4250*F4250%,2))</f>
        <v>897321.74</v>
      </c>
      <c r="I4250" s="334">
        <f>ROUND((H4250-SUMIF(Anlagenbewegungsdaten!$B:$B,A4250,Anlagenbewegungsdaten!D:D)),3)</f>
        <v>4.0000000000000001E-3</v>
      </c>
      <c r="J4250" s="335" t="s">
        <v>5179</v>
      </c>
      <c r="K4250" s="335" t="s">
        <v>5204</v>
      </c>
      <c r="L4250" s="516">
        <v>26.42</v>
      </c>
      <c r="M4250" s="332">
        <f>ROUND(SUMIF(Anlagenbewegungsdaten_AV!B:B,A4250,Anlagenbewegungsdaten_AV!C:C),3)</f>
        <v>0</v>
      </c>
      <c r="N4250" s="330">
        <f>IF(ISBLANK(L4250),ROUND(SUMIF(Anlagenbewegungsdaten_AV!B:B,A4250,Anlagenbewegungsdaten_AV!D:D),2),ROUND(M4250*L4250%,2))</f>
        <v>0</v>
      </c>
      <c r="O4250" s="330">
        <f>ROUND(N4250-SUMIF(Anlagenbewegungsdaten_AV!B:B,A4250,Anlagenbewegungsdaten_AV!D:D),3)</f>
        <v>0</v>
      </c>
    </row>
    <row r="4251" spans="1:15" ht="15" customHeight="1" x14ac:dyDescent="0.25">
      <c r="A4251" s="263" t="s">
        <v>3292</v>
      </c>
      <c r="B4251" s="173" t="s">
        <v>174</v>
      </c>
      <c r="C4251" s="174" t="s">
        <v>4785</v>
      </c>
      <c r="D4251" s="173" t="s">
        <v>4775</v>
      </c>
      <c r="E4251" s="173"/>
      <c r="F4251" s="248">
        <v>31.42</v>
      </c>
      <c r="G4251" s="333">
        <f>ROUND(SUMIF(Anlagenbewegungsdaten!B:B,A4251,Anlagenbewegungsdaten!C:C),3)</f>
        <v>975862.99399999995</v>
      </c>
      <c r="H4251" s="334">
        <f>IF(ISBLANK(F4251),ROUND(SUMIF(Anlagenbewegungsdaten!B:B,A4251,Anlagenbewegungsdaten!D:D),2),ROUND(G4251*F4251%,2))</f>
        <v>306616.15000000002</v>
      </c>
      <c r="I4251" s="334">
        <f>ROUND((H4251-SUMIF(Anlagenbewegungsdaten!$B:$B,A4251,Anlagenbewegungsdaten!D:D)),3)</f>
        <v>-3.0000000000000001E-3</v>
      </c>
      <c r="J4251" s="335" t="s">
        <v>5179</v>
      </c>
      <c r="K4251" s="335" t="s">
        <v>5204</v>
      </c>
      <c r="L4251" s="516">
        <v>25.14</v>
      </c>
      <c r="M4251" s="332">
        <f>ROUND(SUMIF(Anlagenbewegungsdaten_AV!B:B,A4251,Anlagenbewegungsdaten_AV!C:C),3)</f>
        <v>0</v>
      </c>
      <c r="N4251" s="330">
        <f>IF(ISBLANK(L4251),ROUND(SUMIF(Anlagenbewegungsdaten_AV!B:B,A4251,Anlagenbewegungsdaten_AV!D:D),2),ROUND(M4251*L4251%,2))</f>
        <v>0</v>
      </c>
      <c r="O4251" s="330">
        <f>ROUND(N4251-SUMIF(Anlagenbewegungsdaten_AV!B:B,A4251,Anlagenbewegungsdaten_AV!D:D),3)</f>
        <v>0</v>
      </c>
    </row>
    <row r="4252" spans="1:15" ht="15" customHeight="1" x14ac:dyDescent="0.25">
      <c r="A4252" s="263" t="s">
        <v>3293</v>
      </c>
      <c r="B4252" s="173" t="s">
        <v>174</v>
      </c>
      <c r="C4252" s="174" t="s">
        <v>4785</v>
      </c>
      <c r="D4252" s="173" t="s">
        <v>4815</v>
      </c>
      <c r="E4252" s="173"/>
      <c r="F4252" s="248">
        <v>29.73</v>
      </c>
      <c r="G4252" s="333">
        <f>ROUND(SUMIF(Anlagenbewegungsdaten!B:B,A4252,Anlagenbewegungsdaten!C:C),3)</f>
        <v>1656436.183</v>
      </c>
      <c r="H4252" s="334">
        <f>IF(ISBLANK(F4252),ROUND(SUMIF(Anlagenbewegungsdaten!B:B,A4252,Anlagenbewegungsdaten!D:D),2),ROUND(G4252*F4252%,2))</f>
        <v>492458.48</v>
      </c>
      <c r="I4252" s="334">
        <f>ROUND((H4252-SUMIF(Anlagenbewegungsdaten!$B:$B,A4252,Anlagenbewegungsdaten!D:D)),3)</f>
        <v>3.0000000000000001E-3</v>
      </c>
      <c r="J4252" s="335" t="s">
        <v>5179</v>
      </c>
      <c r="K4252" s="335" t="s">
        <v>5204</v>
      </c>
      <c r="L4252" s="516">
        <v>23.78</v>
      </c>
      <c r="M4252" s="332">
        <f>ROUND(SUMIF(Anlagenbewegungsdaten_AV!B:B,A4252,Anlagenbewegungsdaten_AV!C:C),3)</f>
        <v>0</v>
      </c>
      <c r="N4252" s="330">
        <f>IF(ISBLANK(L4252),ROUND(SUMIF(Anlagenbewegungsdaten_AV!B:B,A4252,Anlagenbewegungsdaten_AV!D:D),2),ROUND(M4252*L4252%,2))</f>
        <v>0</v>
      </c>
      <c r="O4252" s="330">
        <f>ROUND(N4252-SUMIF(Anlagenbewegungsdaten_AV!B:B,A4252,Anlagenbewegungsdaten_AV!D:D),3)</f>
        <v>0</v>
      </c>
    </row>
    <row r="4253" spans="1:15" ht="15" customHeight="1" x14ac:dyDescent="0.25">
      <c r="A4253" s="263" t="s">
        <v>3294</v>
      </c>
      <c r="B4253" s="173" t="s">
        <v>174</v>
      </c>
      <c r="C4253" s="174" t="s">
        <v>4785</v>
      </c>
      <c r="D4253" s="173" t="s">
        <v>4816</v>
      </c>
      <c r="E4253" s="173"/>
      <c r="F4253" s="248">
        <v>24.79</v>
      </c>
      <c r="G4253" s="333">
        <f>ROUND(SUMIF(Anlagenbewegungsdaten!B:B,A4253,Anlagenbewegungsdaten!C:C),3)</f>
        <v>86315.129000000001</v>
      </c>
      <c r="H4253" s="334">
        <f>IF(ISBLANK(F4253),ROUND(SUMIF(Anlagenbewegungsdaten!B:B,A4253,Anlagenbewegungsdaten!D:D),2),ROUND(G4253*F4253%,2))</f>
        <v>21397.52</v>
      </c>
      <c r="I4253" s="334">
        <f>ROUND((H4253-SUMIF(Anlagenbewegungsdaten!$B:$B,A4253,Anlagenbewegungsdaten!D:D)),3)</f>
        <v>0</v>
      </c>
      <c r="J4253" s="335" t="s">
        <v>5179</v>
      </c>
      <c r="K4253" s="335" t="s">
        <v>5204</v>
      </c>
      <c r="L4253" s="516">
        <v>19.829999999999998</v>
      </c>
      <c r="M4253" s="332">
        <f>ROUND(SUMIF(Anlagenbewegungsdaten_AV!B:B,A4253,Anlagenbewegungsdaten_AV!C:C),3)</f>
        <v>0</v>
      </c>
      <c r="N4253" s="330">
        <f>IF(ISBLANK(L4253),ROUND(SUMIF(Anlagenbewegungsdaten_AV!B:B,A4253,Anlagenbewegungsdaten_AV!D:D),2),ROUND(M4253*L4253%,2))</f>
        <v>0</v>
      </c>
      <c r="O4253" s="330">
        <f>ROUND(N4253-SUMIF(Anlagenbewegungsdaten_AV!B:B,A4253,Anlagenbewegungsdaten_AV!D:D),3)</f>
        <v>0</v>
      </c>
    </row>
    <row r="4254" spans="1:15" ht="15" customHeight="1" x14ac:dyDescent="0.25">
      <c r="A4254" s="263" t="s">
        <v>3295</v>
      </c>
      <c r="B4254" s="173" t="s">
        <v>174</v>
      </c>
      <c r="C4254" s="174" t="s">
        <v>4785</v>
      </c>
      <c r="D4254" s="174" t="s">
        <v>4817</v>
      </c>
      <c r="E4254" s="173"/>
      <c r="F4254" s="305">
        <v>33.03</v>
      </c>
      <c r="G4254" s="333">
        <f>ROUND(SUMIF(Anlagenbewegungsdaten!B:B,A4254,Anlagenbewegungsdaten!C:C),3)</f>
        <v>181238.74400000001</v>
      </c>
      <c r="H4254" s="334">
        <f>IF(ISBLANK(F4254),ROUND(SUMIF(Anlagenbewegungsdaten!B:B,A4254,Anlagenbewegungsdaten!D:D),2),ROUND(G4254*F4254%,2))</f>
        <v>59863.16</v>
      </c>
      <c r="I4254" s="334">
        <f>ROUND((H4254-SUMIF(Anlagenbewegungsdaten!$B:$B,A4254,Anlagenbewegungsdaten!D:D)),3)</f>
        <v>3.0000000000000001E-3</v>
      </c>
      <c r="J4254" s="335" t="s">
        <v>5185</v>
      </c>
      <c r="K4254" s="335" t="s">
        <v>5204</v>
      </c>
      <c r="L4254" s="516">
        <v>0</v>
      </c>
      <c r="M4254" s="332">
        <f>ROUND(SUMIF(Anlagenbewegungsdaten_AV!B:B,A4254,Anlagenbewegungsdaten_AV!C:C),3)</f>
        <v>0</v>
      </c>
      <c r="N4254" s="330">
        <f>IF(ISBLANK(L4254),ROUND(SUMIF(Anlagenbewegungsdaten_AV!B:B,A4254,Anlagenbewegungsdaten_AV!D:D),2),ROUND(M4254*L4254%,2))</f>
        <v>0</v>
      </c>
      <c r="O4254" s="330">
        <f>ROUND(N4254-SUMIF(Anlagenbewegungsdaten_AV!B:B,A4254,Anlagenbewegungsdaten_AV!D:D),3)</f>
        <v>0</v>
      </c>
    </row>
    <row r="4255" spans="1:15" ht="15" customHeight="1" x14ac:dyDescent="0.25">
      <c r="A4255" s="263" t="s">
        <v>3296</v>
      </c>
      <c r="B4255" s="173" t="s">
        <v>174</v>
      </c>
      <c r="C4255" s="174" t="s">
        <v>4784</v>
      </c>
      <c r="D4255" s="174" t="s">
        <v>4819</v>
      </c>
      <c r="E4255" s="173"/>
      <c r="F4255" s="305">
        <v>16.38</v>
      </c>
      <c r="G4255" s="333">
        <f>ROUND(SUMIF(Anlagenbewegungsdaten!B:B,A4255,Anlagenbewegungsdaten!C:C),3)</f>
        <v>-157340.36300000001</v>
      </c>
      <c r="H4255" s="334">
        <f>IF(ISBLANK(F4255),ROUND(SUMIF(Anlagenbewegungsdaten!B:B,A4255,Anlagenbewegungsdaten!D:D),2),ROUND(G4255*F4255%,2))</f>
        <v>-25772.35</v>
      </c>
      <c r="I4255" s="334">
        <f>ROUND((H4255-SUMIF(Anlagenbewegungsdaten!$B:$B,A4255,Anlagenbewegungsdaten!D:D)),3)</f>
        <v>1E-3</v>
      </c>
      <c r="J4255" s="335" t="s">
        <v>5185</v>
      </c>
      <c r="K4255" s="335" t="s">
        <v>5204</v>
      </c>
      <c r="L4255" s="516">
        <v>0</v>
      </c>
      <c r="M4255" s="332">
        <f>ROUND(SUMIF(Anlagenbewegungsdaten_AV!B:B,A4255,Anlagenbewegungsdaten_AV!C:C),3)</f>
        <v>0</v>
      </c>
      <c r="N4255" s="330">
        <f>IF(ISBLANK(L4255),ROUND(SUMIF(Anlagenbewegungsdaten_AV!B:B,A4255,Anlagenbewegungsdaten_AV!D:D),2),ROUND(M4255*L4255%,2))</f>
        <v>0</v>
      </c>
      <c r="O4255" s="330">
        <f>ROUND(N4255-SUMIF(Anlagenbewegungsdaten_AV!B:B,A4255,Anlagenbewegungsdaten_AV!D:D),3)</f>
        <v>0</v>
      </c>
    </row>
    <row r="4256" spans="1:15" ht="15" customHeight="1" x14ac:dyDescent="0.25">
      <c r="A4256" s="263" t="s">
        <v>3297</v>
      </c>
      <c r="B4256" s="173" t="s">
        <v>174</v>
      </c>
      <c r="C4256" s="174" t="s">
        <v>4784</v>
      </c>
      <c r="D4256" s="174" t="s">
        <v>4820</v>
      </c>
      <c r="E4256" s="173"/>
      <c r="F4256" s="305">
        <v>12</v>
      </c>
      <c r="G4256" s="333">
        <f>ROUND(SUMIF(Anlagenbewegungsdaten!B:B,A4256,Anlagenbewegungsdaten!C:C),3)</f>
        <v>-23898.381000000001</v>
      </c>
      <c r="H4256" s="334">
        <f>IF(ISBLANK(F4256),ROUND(SUMIF(Anlagenbewegungsdaten!B:B,A4256,Anlagenbewegungsdaten!D:D),2),ROUND(G4256*F4256%,2))</f>
        <v>-2867.81</v>
      </c>
      <c r="I4256" s="334">
        <f>ROUND((H4256-SUMIF(Anlagenbewegungsdaten!$B:$B,A4256,Anlagenbewegungsdaten!D:D)),3)</f>
        <v>-4.0000000000000001E-3</v>
      </c>
      <c r="J4256" s="335" t="s">
        <v>5185</v>
      </c>
      <c r="K4256" s="335" t="s">
        <v>5204</v>
      </c>
      <c r="L4256" s="516">
        <v>0</v>
      </c>
      <c r="M4256" s="332">
        <f>ROUND(SUMIF(Anlagenbewegungsdaten_AV!B:B,A4256,Anlagenbewegungsdaten_AV!C:C),3)</f>
        <v>0</v>
      </c>
      <c r="N4256" s="330">
        <f>IF(ISBLANK(L4256),ROUND(SUMIF(Anlagenbewegungsdaten_AV!B:B,A4256,Anlagenbewegungsdaten_AV!D:D),2),ROUND(M4256*L4256%,2))</f>
        <v>0</v>
      </c>
      <c r="O4256" s="330">
        <f>ROUND(N4256-SUMIF(Anlagenbewegungsdaten_AV!B:B,A4256,Anlagenbewegungsdaten_AV!D:D),3)</f>
        <v>0</v>
      </c>
    </row>
    <row r="4257" spans="1:15" ht="15" customHeight="1" x14ac:dyDescent="0.25">
      <c r="A4257" s="263" t="s">
        <v>3298</v>
      </c>
      <c r="B4257" s="173" t="s">
        <v>174</v>
      </c>
      <c r="C4257" s="174" t="s">
        <v>4785</v>
      </c>
      <c r="D4257" s="174" t="s">
        <v>4821</v>
      </c>
      <c r="E4257" s="173"/>
      <c r="F4257" s="305">
        <v>31.42</v>
      </c>
      <c r="G4257" s="333">
        <f>ROUND(SUMIF(Anlagenbewegungsdaten!B:B,A4257,Anlagenbewegungsdaten!C:C),3)</f>
        <v>14270.621999999999</v>
      </c>
      <c r="H4257" s="334">
        <f>IF(ISBLANK(F4257),ROUND(SUMIF(Anlagenbewegungsdaten!B:B,A4257,Anlagenbewegungsdaten!D:D),2),ROUND(G4257*F4257%,2))</f>
        <v>4483.83</v>
      </c>
      <c r="I4257" s="334">
        <f>ROUND((H4257-SUMIF(Anlagenbewegungsdaten!$B:$B,A4257,Anlagenbewegungsdaten!D:D)),3)</f>
        <v>1E-3</v>
      </c>
      <c r="J4257" s="335" t="s">
        <v>5185</v>
      </c>
      <c r="K4257" s="335" t="s">
        <v>5204</v>
      </c>
      <c r="L4257" s="516">
        <v>0</v>
      </c>
      <c r="M4257" s="332">
        <f>ROUND(SUMIF(Anlagenbewegungsdaten_AV!B:B,A4257,Anlagenbewegungsdaten_AV!C:C),3)</f>
        <v>0</v>
      </c>
      <c r="N4257" s="330">
        <f>IF(ISBLANK(L4257),ROUND(SUMIF(Anlagenbewegungsdaten_AV!B:B,A4257,Anlagenbewegungsdaten_AV!D:D),2),ROUND(M4257*L4257%,2))</f>
        <v>0</v>
      </c>
      <c r="O4257" s="330">
        <f>ROUND(N4257-SUMIF(Anlagenbewegungsdaten_AV!B:B,A4257,Anlagenbewegungsdaten_AV!D:D),3)</f>
        <v>0</v>
      </c>
    </row>
    <row r="4258" spans="1:15" ht="15" customHeight="1" x14ac:dyDescent="0.25">
      <c r="A4258" s="263" t="s">
        <v>3299</v>
      </c>
      <c r="B4258" s="173" t="s">
        <v>174</v>
      </c>
      <c r="C4258" s="174" t="s">
        <v>4784</v>
      </c>
      <c r="D4258" s="174" t="s">
        <v>4822</v>
      </c>
      <c r="E4258" s="173"/>
      <c r="F4258" s="305">
        <v>16.38</v>
      </c>
      <c r="G4258" s="333">
        <f>ROUND(SUMIF(Anlagenbewegungsdaten!B:B,A4258,Anlagenbewegungsdaten!C:C),3)</f>
        <v>-9241.893</v>
      </c>
      <c r="H4258" s="334">
        <f>IF(ISBLANK(F4258),ROUND(SUMIF(Anlagenbewegungsdaten!B:B,A4258,Anlagenbewegungsdaten!D:D),2),ROUND(G4258*F4258%,2))</f>
        <v>-1513.82</v>
      </c>
      <c r="I4258" s="334">
        <f>ROUND((H4258-SUMIF(Anlagenbewegungsdaten!$B:$B,A4258,Anlagenbewegungsdaten!D:D)),3)</f>
        <v>2E-3</v>
      </c>
      <c r="J4258" s="335" t="s">
        <v>5185</v>
      </c>
      <c r="K4258" s="335" t="s">
        <v>5204</v>
      </c>
      <c r="L4258" s="516">
        <v>0</v>
      </c>
      <c r="M4258" s="332">
        <f>ROUND(SUMIF(Anlagenbewegungsdaten_AV!B:B,A4258,Anlagenbewegungsdaten_AV!C:C),3)</f>
        <v>0</v>
      </c>
      <c r="N4258" s="330">
        <f>IF(ISBLANK(L4258),ROUND(SUMIF(Anlagenbewegungsdaten_AV!B:B,A4258,Anlagenbewegungsdaten_AV!D:D),2),ROUND(M4258*L4258%,2))</f>
        <v>0</v>
      </c>
      <c r="O4258" s="330">
        <f>ROUND(N4258-SUMIF(Anlagenbewegungsdaten_AV!B:B,A4258,Anlagenbewegungsdaten_AV!D:D),3)</f>
        <v>0</v>
      </c>
    </row>
    <row r="4259" spans="1:15" ht="15" customHeight="1" x14ac:dyDescent="0.25">
      <c r="A4259" s="263" t="s">
        <v>3300</v>
      </c>
      <c r="B4259" s="173" t="s">
        <v>174</v>
      </c>
      <c r="C4259" s="174" t="s">
        <v>4784</v>
      </c>
      <c r="D4259" s="174" t="s">
        <v>4823</v>
      </c>
      <c r="E4259" s="173"/>
      <c r="F4259" s="305">
        <v>12</v>
      </c>
      <c r="G4259" s="333">
        <f>ROUND(SUMIF(Anlagenbewegungsdaten!B:B,A4259,Anlagenbewegungsdaten!C:C),3)</f>
        <v>-5028.7290000000003</v>
      </c>
      <c r="H4259" s="334">
        <f>IF(ISBLANK(F4259),ROUND(SUMIF(Anlagenbewegungsdaten!B:B,A4259,Anlagenbewegungsdaten!D:D),2),ROUND(G4259*F4259%,2))</f>
        <v>-603.45000000000005</v>
      </c>
      <c r="I4259" s="334">
        <f>ROUND((H4259-SUMIF(Anlagenbewegungsdaten!$B:$B,A4259,Anlagenbewegungsdaten!D:D)),3)</f>
        <v>-3.0000000000000001E-3</v>
      </c>
      <c r="J4259" s="335" t="s">
        <v>5185</v>
      </c>
      <c r="K4259" s="335" t="s">
        <v>5204</v>
      </c>
      <c r="L4259" s="516">
        <v>0</v>
      </c>
      <c r="M4259" s="332">
        <f>ROUND(SUMIF(Anlagenbewegungsdaten_AV!B:B,A4259,Anlagenbewegungsdaten_AV!C:C),3)</f>
        <v>0</v>
      </c>
      <c r="N4259" s="330">
        <f>IF(ISBLANK(L4259),ROUND(SUMIF(Anlagenbewegungsdaten_AV!B:B,A4259,Anlagenbewegungsdaten_AV!D:D),2),ROUND(M4259*L4259%,2))</f>
        <v>0</v>
      </c>
      <c r="O4259" s="330">
        <f>ROUND(N4259-SUMIF(Anlagenbewegungsdaten_AV!B:B,A4259,Anlagenbewegungsdaten_AV!D:D),3)</f>
        <v>0</v>
      </c>
    </row>
    <row r="4260" spans="1:15" ht="15" customHeight="1" x14ac:dyDescent="0.25">
      <c r="A4260" s="263" t="s">
        <v>3301</v>
      </c>
      <c r="B4260" s="173" t="s">
        <v>174</v>
      </c>
      <c r="C4260" s="174" t="s">
        <v>4785</v>
      </c>
      <c r="D4260" s="174" t="s">
        <v>4824</v>
      </c>
      <c r="E4260" s="173"/>
      <c r="F4260" s="305">
        <v>29.73</v>
      </c>
      <c r="G4260" s="333">
        <f>ROUND(SUMIF(Anlagenbewegungsdaten!B:B,A4260,Anlagenbewegungsdaten!C:C),3)</f>
        <v>0</v>
      </c>
      <c r="H4260" s="334">
        <f>IF(ISBLANK(F4260),ROUND(SUMIF(Anlagenbewegungsdaten!B:B,A4260,Anlagenbewegungsdaten!D:D),2),ROUND(G4260*F4260%,2))</f>
        <v>0</v>
      </c>
      <c r="I4260" s="334">
        <f>ROUND((H4260-SUMIF(Anlagenbewegungsdaten!$B:$B,A4260,Anlagenbewegungsdaten!D:D)),3)</f>
        <v>0</v>
      </c>
      <c r="J4260" s="335" t="s">
        <v>5185</v>
      </c>
      <c r="K4260" s="335" t="s">
        <v>5204</v>
      </c>
      <c r="L4260" s="516">
        <v>0</v>
      </c>
      <c r="M4260" s="332">
        <f>ROUND(SUMIF(Anlagenbewegungsdaten_AV!B:B,A4260,Anlagenbewegungsdaten_AV!C:C),3)</f>
        <v>0</v>
      </c>
      <c r="N4260" s="330">
        <f>IF(ISBLANK(L4260),ROUND(SUMIF(Anlagenbewegungsdaten_AV!B:B,A4260,Anlagenbewegungsdaten_AV!D:D),2),ROUND(M4260*L4260%,2))</f>
        <v>0</v>
      </c>
      <c r="O4260" s="330">
        <f>ROUND(N4260-SUMIF(Anlagenbewegungsdaten_AV!B:B,A4260,Anlagenbewegungsdaten_AV!D:D),3)</f>
        <v>0</v>
      </c>
    </row>
    <row r="4261" spans="1:15" ht="15" customHeight="1" x14ac:dyDescent="0.25">
      <c r="A4261" s="263" t="s">
        <v>3302</v>
      </c>
      <c r="B4261" s="173" t="s">
        <v>174</v>
      </c>
      <c r="C4261" s="174" t="s">
        <v>4784</v>
      </c>
      <c r="D4261" s="174" t="s">
        <v>4825</v>
      </c>
      <c r="E4261" s="173"/>
      <c r="F4261" s="305">
        <v>16.38</v>
      </c>
      <c r="G4261" s="333">
        <f>ROUND(SUMIF(Anlagenbewegungsdaten!B:B,A4261,Anlagenbewegungsdaten!C:C),3)</f>
        <v>0</v>
      </c>
      <c r="H4261" s="334">
        <f>IF(ISBLANK(F4261),ROUND(SUMIF(Anlagenbewegungsdaten!B:B,A4261,Anlagenbewegungsdaten!D:D),2),ROUND(G4261*F4261%,2))</f>
        <v>0</v>
      </c>
      <c r="I4261" s="334">
        <f>ROUND((H4261-SUMIF(Anlagenbewegungsdaten!$B:$B,A4261,Anlagenbewegungsdaten!D:D)),3)</f>
        <v>0</v>
      </c>
      <c r="J4261" s="335" t="s">
        <v>5185</v>
      </c>
      <c r="K4261" s="335" t="s">
        <v>5204</v>
      </c>
      <c r="L4261" s="516">
        <v>0</v>
      </c>
      <c r="M4261" s="332">
        <f>ROUND(SUMIF(Anlagenbewegungsdaten_AV!B:B,A4261,Anlagenbewegungsdaten_AV!C:C),3)</f>
        <v>0</v>
      </c>
      <c r="N4261" s="330">
        <f>IF(ISBLANK(L4261),ROUND(SUMIF(Anlagenbewegungsdaten_AV!B:B,A4261,Anlagenbewegungsdaten_AV!D:D),2),ROUND(M4261*L4261%,2))</f>
        <v>0</v>
      </c>
      <c r="O4261" s="330">
        <f>ROUND(N4261-SUMIF(Anlagenbewegungsdaten_AV!B:B,A4261,Anlagenbewegungsdaten_AV!D:D),3)</f>
        <v>0</v>
      </c>
    </row>
    <row r="4262" spans="1:15" ht="15" customHeight="1" x14ac:dyDescent="0.25">
      <c r="A4262" s="263" t="s">
        <v>3303</v>
      </c>
      <c r="B4262" s="173" t="s">
        <v>174</v>
      </c>
      <c r="C4262" s="174" t="s">
        <v>4784</v>
      </c>
      <c r="D4262" s="174" t="s">
        <v>4826</v>
      </c>
      <c r="E4262" s="173"/>
      <c r="F4262" s="305">
        <v>12</v>
      </c>
      <c r="G4262" s="333">
        <f>ROUND(SUMIF(Anlagenbewegungsdaten!B:B,A4262,Anlagenbewegungsdaten!C:C),3)</f>
        <v>0</v>
      </c>
      <c r="H4262" s="334">
        <f>IF(ISBLANK(F4262),ROUND(SUMIF(Anlagenbewegungsdaten!B:B,A4262,Anlagenbewegungsdaten!D:D),2),ROUND(G4262*F4262%,2))</f>
        <v>0</v>
      </c>
      <c r="I4262" s="334">
        <f>ROUND((H4262-SUMIF(Anlagenbewegungsdaten!$B:$B,A4262,Anlagenbewegungsdaten!D:D)),3)</f>
        <v>0</v>
      </c>
      <c r="J4262" s="335" t="s">
        <v>5185</v>
      </c>
      <c r="K4262" s="335" t="s">
        <v>5204</v>
      </c>
      <c r="L4262" s="516">
        <v>0</v>
      </c>
      <c r="M4262" s="332">
        <f>ROUND(SUMIF(Anlagenbewegungsdaten_AV!B:B,A4262,Anlagenbewegungsdaten_AV!C:C),3)</f>
        <v>0</v>
      </c>
      <c r="N4262" s="330">
        <f>IF(ISBLANK(L4262),ROUND(SUMIF(Anlagenbewegungsdaten_AV!B:B,A4262,Anlagenbewegungsdaten_AV!D:D),2),ROUND(M4262*L4262%,2))</f>
        <v>0</v>
      </c>
      <c r="O4262" s="330">
        <f>ROUND(N4262-SUMIF(Anlagenbewegungsdaten_AV!B:B,A4262,Anlagenbewegungsdaten_AV!D:D),3)</f>
        <v>0</v>
      </c>
    </row>
    <row r="4263" spans="1:15" ht="15" customHeight="1" x14ac:dyDescent="0.25">
      <c r="A4263" s="201"/>
      <c r="B4263" s="166"/>
      <c r="C4263" s="166"/>
      <c r="D4263" s="166"/>
      <c r="E4263" s="166"/>
      <c r="F4263" s="297"/>
      <c r="J4263" s="336"/>
      <c r="K4263" s="336"/>
    </row>
    <row r="4264" spans="1:15" ht="15" customHeight="1" x14ac:dyDescent="0.25">
      <c r="A4264" s="263" t="s">
        <v>4010</v>
      </c>
      <c r="B4264" s="173" t="s">
        <v>174</v>
      </c>
      <c r="C4264" s="174" t="s">
        <v>4050</v>
      </c>
      <c r="D4264" s="173" t="s">
        <v>4774</v>
      </c>
      <c r="E4264" s="173"/>
      <c r="F4264" s="248">
        <v>28.74</v>
      </c>
      <c r="G4264" s="333">
        <f>ROUND(SUMIF(Anlagenbewegungsdaten!B:B,A4264,Anlagenbewegungsdaten!C:C),3)</f>
        <v>12152735.767000001</v>
      </c>
      <c r="H4264" s="334">
        <f>IF(ISBLANK(F4264),ROUND(SUMIF(Anlagenbewegungsdaten!B:B,A4264,Anlagenbewegungsdaten!D:D),2),ROUND(G4264*F4264%,2))</f>
        <v>3492696.26</v>
      </c>
      <c r="I4264" s="334">
        <f>ROUND((H4264-SUMIF(Anlagenbewegungsdaten!$B:$B,A4264,Anlagenbewegungsdaten!D:D)),3)</f>
        <v>3.0000000000000001E-3</v>
      </c>
      <c r="J4264" s="335" t="s">
        <v>5179</v>
      </c>
      <c r="K4264" s="335" t="s">
        <v>5204</v>
      </c>
      <c r="L4264" s="516">
        <v>22.99</v>
      </c>
      <c r="M4264" s="332">
        <f>ROUND(SUMIF(Anlagenbewegungsdaten_AV!B:B,A4264,Anlagenbewegungsdaten_AV!C:C),3)</f>
        <v>0</v>
      </c>
      <c r="N4264" s="330">
        <f>IF(ISBLANK(L4264),ROUND(SUMIF(Anlagenbewegungsdaten_AV!B:B,A4264,Anlagenbewegungsdaten_AV!D:D),2),ROUND(M4264*L4264%,2))</f>
        <v>0</v>
      </c>
      <c r="O4264" s="330">
        <f>ROUND(N4264-SUMIF(Anlagenbewegungsdaten_AV!B:B,A4264,Anlagenbewegungsdaten_AV!D:D),3)</f>
        <v>0</v>
      </c>
    </row>
    <row r="4265" spans="1:15" ht="15" customHeight="1" x14ac:dyDescent="0.25">
      <c r="A4265" s="263" t="s">
        <v>4011</v>
      </c>
      <c r="B4265" s="173" t="s">
        <v>174</v>
      </c>
      <c r="C4265" s="174" t="s">
        <v>4050</v>
      </c>
      <c r="D4265" s="173" t="s">
        <v>4775</v>
      </c>
      <c r="E4265" s="173"/>
      <c r="F4265" s="248">
        <v>27.33</v>
      </c>
      <c r="G4265" s="333">
        <f>ROUND(SUMIF(Anlagenbewegungsdaten!B:B,A4265,Anlagenbewegungsdaten!C:C),3)</f>
        <v>3609442.6830000002</v>
      </c>
      <c r="H4265" s="334">
        <f>IF(ISBLANK(F4265),ROUND(SUMIF(Anlagenbewegungsdaten!B:B,A4265,Anlagenbewegungsdaten!D:D),2),ROUND(G4265*F4265%,2))</f>
        <v>986460.69</v>
      </c>
      <c r="I4265" s="334">
        <f>ROUND((H4265-SUMIF(Anlagenbewegungsdaten!$B:$B,A4265,Anlagenbewegungsdaten!D:D)),3)</f>
        <v>5.0000000000000001E-3</v>
      </c>
      <c r="J4265" s="335" t="s">
        <v>5179</v>
      </c>
      <c r="K4265" s="335" t="s">
        <v>5204</v>
      </c>
      <c r="L4265" s="516">
        <v>21.86</v>
      </c>
      <c r="M4265" s="332">
        <f>ROUND(SUMIF(Anlagenbewegungsdaten_AV!B:B,A4265,Anlagenbewegungsdaten_AV!C:C),3)</f>
        <v>0</v>
      </c>
      <c r="N4265" s="330">
        <f>IF(ISBLANK(L4265),ROUND(SUMIF(Anlagenbewegungsdaten_AV!B:B,A4265,Anlagenbewegungsdaten_AV!D:D),2),ROUND(M4265*L4265%,2))</f>
        <v>0</v>
      </c>
      <c r="O4265" s="330">
        <f>ROUND(N4265-SUMIF(Anlagenbewegungsdaten_AV!B:B,A4265,Anlagenbewegungsdaten_AV!D:D),3)</f>
        <v>0</v>
      </c>
    </row>
    <row r="4266" spans="1:15" ht="15" customHeight="1" x14ac:dyDescent="0.25">
      <c r="A4266" s="263" t="s">
        <v>4012</v>
      </c>
      <c r="B4266" s="173" t="s">
        <v>174</v>
      </c>
      <c r="C4266" s="174" t="s">
        <v>4050</v>
      </c>
      <c r="D4266" s="173" t="s">
        <v>4815</v>
      </c>
      <c r="E4266" s="173"/>
      <c r="F4266" s="248">
        <v>25.86</v>
      </c>
      <c r="G4266" s="333">
        <f>ROUND(SUMIF(Anlagenbewegungsdaten!B:B,A4266,Anlagenbewegungsdaten!C:C),3)</f>
        <v>4163264.1869999999</v>
      </c>
      <c r="H4266" s="334">
        <f>IF(ISBLANK(F4266),ROUND(SUMIF(Anlagenbewegungsdaten!B:B,A4266,Anlagenbewegungsdaten!D:D),2),ROUND(G4266*F4266%,2))</f>
        <v>1076620.1200000001</v>
      </c>
      <c r="I4266" s="334">
        <f>ROUND((H4266-SUMIF(Anlagenbewegungsdaten!$B:$B,A4266,Anlagenbewegungsdaten!D:D)),3)</f>
        <v>1E-3</v>
      </c>
      <c r="J4266" s="335" t="s">
        <v>5179</v>
      </c>
      <c r="K4266" s="335" t="s">
        <v>5204</v>
      </c>
      <c r="L4266" s="516">
        <v>20.69</v>
      </c>
      <c r="M4266" s="332">
        <f>ROUND(SUMIF(Anlagenbewegungsdaten_AV!B:B,A4266,Anlagenbewegungsdaten_AV!C:C),3)</f>
        <v>0</v>
      </c>
      <c r="N4266" s="330">
        <f>IF(ISBLANK(L4266),ROUND(SUMIF(Anlagenbewegungsdaten_AV!B:B,A4266,Anlagenbewegungsdaten_AV!D:D),2),ROUND(M4266*L4266%,2))</f>
        <v>0</v>
      </c>
      <c r="O4266" s="330">
        <f>ROUND(N4266-SUMIF(Anlagenbewegungsdaten_AV!B:B,A4266,Anlagenbewegungsdaten_AV!D:D),3)</f>
        <v>0</v>
      </c>
    </row>
    <row r="4267" spans="1:15" ht="15" customHeight="1" x14ac:dyDescent="0.25">
      <c r="A4267" s="263" t="s">
        <v>4013</v>
      </c>
      <c r="B4267" s="173" t="s">
        <v>174</v>
      </c>
      <c r="C4267" s="174" t="s">
        <v>4050</v>
      </c>
      <c r="D4267" s="173" t="s">
        <v>4816</v>
      </c>
      <c r="E4267" s="173"/>
      <c r="F4267" s="248">
        <v>21.56</v>
      </c>
      <c r="G4267" s="333">
        <f>ROUND(SUMIF(Anlagenbewegungsdaten!B:B,A4267,Anlagenbewegungsdaten!C:C),3)</f>
        <v>213229.40100000001</v>
      </c>
      <c r="H4267" s="334">
        <f>IF(ISBLANK(F4267),ROUND(SUMIF(Anlagenbewegungsdaten!B:B,A4267,Anlagenbewegungsdaten!D:D),2),ROUND(G4267*F4267%,2))</f>
        <v>45972.26</v>
      </c>
      <c r="I4267" s="334">
        <f>ROUND((H4267-SUMIF(Anlagenbewegungsdaten!$B:$B,A4267,Anlagenbewegungsdaten!D:D)),3)</f>
        <v>1E-3</v>
      </c>
      <c r="J4267" s="335" t="s">
        <v>5179</v>
      </c>
      <c r="K4267" s="335" t="s">
        <v>5204</v>
      </c>
      <c r="L4267" s="516">
        <v>17.25</v>
      </c>
      <c r="M4267" s="332">
        <f>ROUND(SUMIF(Anlagenbewegungsdaten_AV!B:B,A4267,Anlagenbewegungsdaten_AV!C:C),3)</f>
        <v>0</v>
      </c>
      <c r="N4267" s="330">
        <f>IF(ISBLANK(L4267),ROUND(SUMIF(Anlagenbewegungsdaten_AV!B:B,A4267,Anlagenbewegungsdaten_AV!D:D),2),ROUND(M4267*L4267%,2))</f>
        <v>0</v>
      </c>
      <c r="O4267" s="330">
        <f>ROUND(N4267-SUMIF(Anlagenbewegungsdaten_AV!B:B,A4267,Anlagenbewegungsdaten_AV!D:D),3)</f>
        <v>0</v>
      </c>
    </row>
    <row r="4268" spans="1:15" ht="15" customHeight="1" x14ac:dyDescent="0.25">
      <c r="A4268" s="263" t="s">
        <v>4014</v>
      </c>
      <c r="B4268" s="173" t="s">
        <v>174</v>
      </c>
      <c r="C4268" s="174" t="s">
        <v>4050</v>
      </c>
      <c r="D4268" s="174" t="s">
        <v>4817</v>
      </c>
      <c r="E4268" s="173"/>
      <c r="F4268" s="305">
        <v>28.74</v>
      </c>
      <c r="G4268" s="333">
        <f>ROUND(SUMIF(Anlagenbewegungsdaten!B:B,A4268,Anlagenbewegungsdaten!C:C),3)</f>
        <v>1543221.669</v>
      </c>
      <c r="H4268" s="334">
        <f>IF(ISBLANK(F4268),ROUND(SUMIF(Anlagenbewegungsdaten!B:B,A4268,Anlagenbewegungsdaten!D:D),2),ROUND(G4268*F4268%,2))</f>
        <v>443521.91</v>
      </c>
      <c r="I4268" s="334">
        <f>ROUND((H4268-SUMIF(Anlagenbewegungsdaten!$B:$B,A4268,Anlagenbewegungsdaten!D:D)),3)</f>
        <v>3.0000000000000001E-3</v>
      </c>
      <c r="J4268" s="335" t="s">
        <v>5185</v>
      </c>
      <c r="K4268" s="335" t="s">
        <v>5204</v>
      </c>
      <c r="L4268" s="516">
        <v>0</v>
      </c>
      <c r="M4268" s="332">
        <f>ROUND(SUMIF(Anlagenbewegungsdaten_AV!B:B,A4268,Anlagenbewegungsdaten_AV!C:C),3)</f>
        <v>0</v>
      </c>
      <c r="N4268" s="330">
        <f>IF(ISBLANK(L4268),ROUND(SUMIF(Anlagenbewegungsdaten_AV!B:B,A4268,Anlagenbewegungsdaten_AV!D:D),2),ROUND(M4268*L4268%,2))</f>
        <v>0</v>
      </c>
      <c r="O4268" s="330">
        <f>ROUND(N4268-SUMIF(Anlagenbewegungsdaten_AV!B:B,A4268,Anlagenbewegungsdaten_AV!D:D),3)</f>
        <v>0</v>
      </c>
    </row>
    <row r="4269" spans="1:15" ht="15" customHeight="1" x14ac:dyDescent="0.25">
      <c r="A4269" s="263" t="s">
        <v>4015</v>
      </c>
      <c r="B4269" s="173" t="s">
        <v>174</v>
      </c>
      <c r="C4269" s="174" t="s">
        <v>4050</v>
      </c>
      <c r="D4269" s="174" t="s">
        <v>4819</v>
      </c>
      <c r="E4269" s="173"/>
      <c r="F4269" s="305">
        <v>16.38</v>
      </c>
      <c r="G4269" s="333">
        <f>ROUND(SUMIF(Anlagenbewegungsdaten!B:B,A4269,Anlagenbewegungsdaten!C:C),3)</f>
        <v>-1305629.226</v>
      </c>
      <c r="H4269" s="334">
        <f>IF(ISBLANK(F4269),ROUND(SUMIF(Anlagenbewegungsdaten!B:B,A4269,Anlagenbewegungsdaten!D:D),2),ROUND(G4269*F4269%,2))</f>
        <v>-213862.07</v>
      </c>
      <c r="I4269" s="334">
        <f>ROUND((H4269-SUMIF(Anlagenbewegungsdaten!$B:$B,A4269,Anlagenbewegungsdaten!D:D)),3)</f>
        <v>-4.0000000000000001E-3</v>
      </c>
      <c r="J4269" s="335" t="s">
        <v>5185</v>
      </c>
      <c r="K4269" s="335" t="s">
        <v>5204</v>
      </c>
      <c r="L4269" s="516">
        <v>0</v>
      </c>
      <c r="M4269" s="332">
        <f>ROUND(SUMIF(Anlagenbewegungsdaten_AV!B:B,A4269,Anlagenbewegungsdaten_AV!C:C),3)</f>
        <v>0</v>
      </c>
      <c r="N4269" s="330">
        <f>IF(ISBLANK(L4269),ROUND(SUMIF(Anlagenbewegungsdaten_AV!B:B,A4269,Anlagenbewegungsdaten_AV!D:D),2),ROUND(M4269*L4269%,2))</f>
        <v>0</v>
      </c>
      <c r="O4269" s="330">
        <f>ROUND(N4269-SUMIF(Anlagenbewegungsdaten_AV!B:B,A4269,Anlagenbewegungsdaten_AV!D:D),3)</f>
        <v>0</v>
      </c>
    </row>
    <row r="4270" spans="1:15" ht="15" customHeight="1" x14ac:dyDescent="0.25">
      <c r="A4270" s="263" t="s">
        <v>4016</v>
      </c>
      <c r="B4270" s="173" t="s">
        <v>174</v>
      </c>
      <c r="C4270" s="174" t="s">
        <v>4050</v>
      </c>
      <c r="D4270" s="174" t="s">
        <v>4820</v>
      </c>
      <c r="E4270" s="173"/>
      <c r="F4270" s="305">
        <v>12</v>
      </c>
      <c r="G4270" s="333">
        <f>ROUND(SUMIF(Anlagenbewegungsdaten!B:B,A4270,Anlagenbewegungsdaten!C:C),3)</f>
        <v>-237592.44699999999</v>
      </c>
      <c r="H4270" s="334">
        <f>IF(ISBLANK(F4270),ROUND(SUMIF(Anlagenbewegungsdaten!B:B,A4270,Anlagenbewegungsdaten!D:D),2),ROUND(G4270*F4270%,2))</f>
        <v>-28511.09</v>
      </c>
      <c r="I4270" s="334">
        <f>ROUND((H4270-SUMIF(Anlagenbewegungsdaten!$B:$B,A4270,Anlagenbewegungsdaten!D:D)),3)</f>
        <v>4.0000000000000001E-3</v>
      </c>
      <c r="J4270" s="335" t="s">
        <v>5185</v>
      </c>
      <c r="K4270" s="335" t="s">
        <v>5204</v>
      </c>
      <c r="L4270" s="516">
        <v>0</v>
      </c>
      <c r="M4270" s="332">
        <f>ROUND(SUMIF(Anlagenbewegungsdaten_AV!B:B,A4270,Anlagenbewegungsdaten_AV!C:C),3)</f>
        <v>0</v>
      </c>
      <c r="N4270" s="330">
        <f>IF(ISBLANK(L4270),ROUND(SUMIF(Anlagenbewegungsdaten_AV!B:B,A4270,Anlagenbewegungsdaten_AV!D:D),2),ROUND(M4270*L4270%,2))</f>
        <v>0</v>
      </c>
      <c r="O4270" s="330">
        <f>ROUND(N4270-SUMIF(Anlagenbewegungsdaten_AV!B:B,A4270,Anlagenbewegungsdaten_AV!D:D),3)</f>
        <v>0</v>
      </c>
    </row>
    <row r="4271" spans="1:15" ht="15" customHeight="1" x14ac:dyDescent="0.25">
      <c r="A4271" s="263" t="s">
        <v>4017</v>
      </c>
      <c r="B4271" s="173" t="s">
        <v>174</v>
      </c>
      <c r="C4271" s="174" t="s">
        <v>4050</v>
      </c>
      <c r="D4271" s="174" t="s">
        <v>4821</v>
      </c>
      <c r="E4271" s="173"/>
      <c r="F4271" s="305">
        <v>27.33</v>
      </c>
      <c r="G4271" s="333">
        <f>ROUND(SUMIF(Anlagenbewegungsdaten!B:B,A4271,Anlagenbewegungsdaten!C:C),3)</f>
        <v>157148.58600000001</v>
      </c>
      <c r="H4271" s="334">
        <f>IF(ISBLANK(F4271),ROUND(SUMIF(Anlagenbewegungsdaten!B:B,A4271,Anlagenbewegungsdaten!D:D),2),ROUND(G4271*F4271%,2))</f>
        <v>42948.71</v>
      </c>
      <c r="I4271" s="334">
        <f>ROUND((H4271-SUMIF(Anlagenbewegungsdaten!$B:$B,A4271,Anlagenbewegungsdaten!D:D)),3)</f>
        <v>-3.1E-2</v>
      </c>
      <c r="J4271" s="335" t="s">
        <v>5185</v>
      </c>
      <c r="K4271" s="335" t="s">
        <v>5204</v>
      </c>
      <c r="L4271" s="516">
        <v>0</v>
      </c>
      <c r="M4271" s="332">
        <f>ROUND(SUMIF(Anlagenbewegungsdaten_AV!B:B,A4271,Anlagenbewegungsdaten_AV!C:C),3)</f>
        <v>0</v>
      </c>
      <c r="N4271" s="330">
        <f>IF(ISBLANK(L4271),ROUND(SUMIF(Anlagenbewegungsdaten_AV!B:B,A4271,Anlagenbewegungsdaten_AV!D:D),2),ROUND(M4271*L4271%,2))</f>
        <v>0</v>
      </c>
      <c r="O4271" s="330">
        <f>ROUND(N4271-SUMIF(Anlagenbewegungsdaten_AV!B:B,A4271,Anlagenbewegungsdaten_AV!D:D),3)</f>
        <v>0</v>
      </c>
    </row>
    <row r="4272" spans="1:15" ht="15" customHeight="1" x14ac:dyDescent="0.25">
      <c r="A4272" s="263" t="s">
        <v>4018</v>
      </c>
      <c r="B4272" s="173" t="s">
        <v>174</v>
      </c>
      <c r="C4272" s="174" t="s">
        <v>4050</v>
      </c>
      <c r="D4272" s="174" t="s">
        <v>4822</v>
      </c>
      <c r="E4272" s="173"/>
      <c r="F4272" s="305">
        <v>16.38</v>
      </c>
      <c r="G4272" s="333">
        <f>ROUND(SUMIF(Anlagenbewegungsdaten!B:B,A4272,Anlagenbewegungsdaten!C:C),3)</f>
        <v>-88234.66</v>
      </c>
      <c r="H4272" s="334">
        <f>IF(ISBLANK(F4272),ROUND(SUMIF(Anlagenbewegungsdaten!B:B,A4272,Anlagenbewegungsdaten!D:D),2),ROUND(G4272*F4272%,2))</f>
        <v>-14452.84</v>
      </c>
      <c r="I4272" s="334">
        <f>ROUND((H4272-SUMIF(Anlagenbewegungsdaten!$B:$B,A4272,Anlagenbewegungsdaten!D:D)),3)</f>
        <v>-2E-3</v>
      </c>
      <c r="J4272" s="335" t="s">
        <v>5185</v>
      </c>
      <c r="K4272" s="335" t="s">
        <v>5204</v>
      </c>
      <c r="L4272" s="516">
        <v>0</v>
      </c>
      <c r="M4272" s="332">
        <f>ROUND(SUMIF(Anlagenbewegungsdaten_AV!B:B,A4272,Anlagenbewegungsdaten_AV!C:C),3)</f>
        <v>0</v>
      </c>
      <c r="N4272" s="330">
        <f>IF(ISBLANK(L4272),ROUND(SUMIF(Anlagenbewegungsdaten_AV!B:B,A4272,Anlagenbewegungsdaten_AV!D:D),2),ROUND(M4272*L4272%,2))</f>
        <v>0</v>
      </c>
      <c r="O4272" s="330">
        <f>ROUND(N4272-SUMIF(Anlagenbewegungsdaten_AV!B:B,A4272,Anlagenbewegungsdaten_AV!D:D),3)</f>
        <v>0</v>
      </c>
    </row>
    <row r="4273" spans="1:15" ht="15" customHeight="1" x14ac:dyDescent="0.25">
      <c r="A4273" s="263" t="s">
        <v>4019</v>
      </c>
      <c r="B4273" s="173" t="s">
        <v>174</v>
      </c>
      <c r="C4273" s="174" t="s">
        <v>4050</v>
      </c>
      <c r="D4273" s="174" t="s">
        <v>4823</v>
      </c>
      <c r="E4273" s="173"/>
      <c r="F4273" s="305">
        <v>12</v>
      </c>
      <c r="G4273" s="333">
        <f>ROUND(SUMIF(Anlagenbewegungsdaten!B:B,A4273,Anlagenbewegungsdaten!C:C),3)</f>
        <v>-68913.926000000007</v>
      </c>
      <c r="H4273" s="334">
        <f>IF(ISBLANK(F4273),ROUND(SUMIF(Anlagenbewegungsdaten!B:B,A4273,Anlagenbewegungsdaten!D:D),2),ROUND(G4273*F4273%,2))</f>
        <v>-8269.67</v>
      </c>
      <c r="I4273" s="334">
        <f>ROUND((H4273-SUMIF(Anlagenbewegungsdaten!$B:$B,A4273,Anlagenbewegungsdaten!D:D)),3)</f>
        <v>1E-3</v>
      </c>
      <c r="J4273" s="335" t="s">
        <v>5185</v>
      </c>
      <c r="K4273" s="335" t="s">
        <v>5204</v>
      </c>
      <c r="L4273" s="516">
        <v>0</v>
      </c>
      <c r="M4273" s="332">
        <f>ROUND(SUMIF(Anlagenbewegungsdaten_AV!B:B,A4273,Anlagenbewegungsdaten_AV!C:C),3)</f>
        <v>0</v>
      </c>
      <c r="N4273" s="330">
        <f>IF(ISBLANK(L4273),ROUND(SUMIF(Anlagenbewegungsdaten_AV!B:B,A4273,Anlagenbewegungsdaten_AV!D:D),2),ROUND(M4273*L4273%,2))</f>
        <v>0</v>
      </c>
      <c r="O4273" s="330">
        <f>ROUND(N4273-SUMIF(Anlagenbewegungsdaten_AV!B:B,A4273,Anlagenbewegungsdaten_AV!D:D),3)</f>
        <v>0</v>
      </c>
    </row>
    <row r="4274" spans="1:15" ht="15" customHeight="1" x14ac:dyDescent="0.25">
      <c r="A4274" s="263" t="s">
        <v>4020</v>
      </c>
      <c r="B4274" s="173" t="s">
        <v>174</v>
      </c>
      <c r="C4274" s="174" t="s">
        <v>4050</v>
      </c>
      <c r="D4274" s="174" t="s">
        <v>4824</v>
      </c>
      <c r="E4274" s="173"/>
      <c r="F4274" s="305">
        <v>25.86</v>
      </c>
      <c r="G4274" s="333">
        <f>ROUND(SUMIF(Anlagenbewegungsdaten!B:B,A4274,Anlagenbewegungsdaten!C:C),3)</f>
        <v>20924.066999999999</v>
      </c>
      <c r="H4274" s="334">
        <f>IF(ISBLANK(F4274),ROUND(SUMIF(Anlagenbewegungsdaten!B:B,A4274,Anlagenbewegungsdaten!D:D),2),ROUND(G4274*F4274%,2))</f>
        <v>5410.96</v>
      </c>
      <c r="I4274" s="334">
        <f>ROUND((H4274-SUMIF(Anlagenbewegungsdaten!$B:$B,A4274,Anlagenbewegungsdaten!D:D)),3)</f>
        <v>-4.0000000000000001E-3</v>
      </c>
      <c r="J4274" s="335" t="s">
        <v>5185</v>
      </c>
      <c r="K4274" s="335" t="s">
        <v>5204</v>
      </c>
      <c r="L4274" s="516">
        <v>0</v>
      </c>
      <c r="M4274" s="332">
        <f>ROUND(SUMIF(Anlagenbewegungsdaten_AV!B:B,A4274,Anlagenbewegungsdaten_AV!C:C),3)</f>
        <v>0</v>
      </c>
      <c r="N4274" s="330">
        <f>IF(ISBLANK(L4274),ROUND(SUMIF(Anlagenbewegungsdaten_AV!B:B,A4274,Anlagenbewegungsdaten_AV!D:D),2),ROUND(M4274*L4274%,2))</f>
        <v>0</v>
      </c>
      <c r="O4274" s="330">
        <f>ROUND(N4274-SUMIF(Anlagenbewegungsdaten_AV!B:B,A4274,Anlagenbewegungsdaten_AV!D:D),3)</f>
        <v>0</v>
      </c>
    </row>
    <row r="4275" spans="1:15" ht="15" customHeight="1" x14ac:dyDescent="0.25">
      <c r="A4275" s="263" t="s">
        <v>4021</v>
      </c>
      <c r="B4275" s="173" t="s">
        <v>174</v>
      </c>
      <c r="C4275" s="174" t="s">
        <v>4050</v>
      </c>
      <c r="D4275" s="174" t="s">
        <v>4825</v>
      </c>
      <c r="E4275" s="173"/>
      <c r="F4275" s="305">
        <v>16.38</v>
      </c>
      <c r="G4275" s="333">
        <f>ROUND(SUMIF(Anlagenbewegungsdaten!B:B,A4275,Anlagenbewegungsdaten!C:C),3)</f>
        <v>-9792.7530000000006</v>
      </c>
      <c r="H4275" s="334">
        <f>IF(ISBLANK(F4275),ROUND(SUMIF(Anlagenbewegungsdaten!B:B,A4275,Anlagenbewegungsdaten!D:D),2),ROUND(G4275*F4275%,2))</f>
        <v>-1604.05</v>
      </c>
      <c r="I4275" s="334">
        <f>ROUND((H4275-SUMIF(Anlagenbewegungsdaten!$B:$B,A4275,Anlagenbewegungsdaten!D:D)),3)</f>
        <v>3.0000000000000001E-3</v>
      </c>
      <c r="J4275" s="335" t="s">
        <v>5185</v>
      </c>
      <c r="K4275" s="335" t="s">
        <v>5204</v>
      </c>
      <c r="L4275" s="516">
        <v>0</v>
      </c>
      <c r="M4275" s="332">
        <f>ROUND(SUMIF(Anlagenbewegungsdaten_AV!B:B,A4275,Anlagenbewegungsdaten_AV!C:C),3)</f>
        <v>0</v>
      </c>
      <c r="N4275" s="330">
        <f>IF(ISBLANK(L4275),ROUND(SUMIF(Anlagenbewegungsdaten_AV!B:B,A4275,Anlagenbewegungsdaten_AV!D:D),2),ROUND(M4275*L4275%,2))</f>
        <v>0</v>
      </c>
      <c r="O4275" s="330">
        <f>ROUND(N4275-SUMIF(Anlagenbewegungsdaten_AV!B:B,A4275,Anlagenbewegungsdaten_AV!D:D),3)</f>
        <v>0</v>
      </c>
    </row>
    <row r="4276" spans="1:15" ht="15" customHeight="1" x14ac:dyDescent="0.25">
      <c r="A4276" s="263" t="s">
        <v>4022</v>
      </c>
      <c r="B4276" s="173" t="s">
        <v>174</v>
      </c>
      <c r="C4276" s="174" t="s">
        <v>4050</v>
      </c>
      <c r="D4276" s="174" t="s">
        <v>4826</v>
      </c>
      <c r="E4276" s="173"/>
      <c r="F4276" s="305">
        <v>12</v>
      </c>
      <c r="G4276" s="333">
        <f>ROUND(SUMIF(Anlagenbewegungsdaten!B:B,A4276,Anlagenbewegungsdaten!C:C),3)</f>
        <v>-11131.314</v>
      </c>
      <c r="H4276" s="334">
        <f>IF(ISBLANK(F4276),ROUND(SUMIF(Anlagenbewegungsdaten!B:B,A4276,Anlagenbewegungsdaten!D:D),2),ROUND(G4276*F4276%,2))</f>
        <v>-1335.76</v>
      </c>
      <c r="I4276" s="334">
        <f>ROUND((H4276-SUMIF(Anlagenbewegungsdaten!$B:$B,A4276,Anlagenbewegungsdaten!D:D)),3)</f>
        <v>-2E-3</v>
      </c>
      <c r="J4276" s="335" t="s">
        <v>5185</v>
      </c>
      <c r="K4276" s="335" t="s">
        <v>5204</v>
      </c>
      <c r="L4276" s="516">
        <v>0</v>
      </c>
      <c r="M4276" s="332">
        <f>ROUND(SUMIF(Anlagenbewegungsdaten_AV!B:B,A4276,Anlagenbewegungsdaten_AV!C:C),3)</f>
        <v>0</v>
      </c>
      <c r="N4276" s="330">
        <f>IF(ISBLANK(L4276),ROUND(SUMIF(Anlagenbewegungsdaten_AV!B:B,A4276,Anlagenbewegungsdaten_AV!D:D),2),ROUND(M4276*L4276%,2))</f>
        <v>0</v>
      </c>
      <c r="O4276" s="330">
        <f>ROUND(N4276-SUMIF(Anlagenbewegungsdaten_AV!B:B,A4276,Anlagenbewegungsdaten_AV!D:D),3)</f>
        <v>0</v>
      </c>
    </row>
    <row r="4277" spans="1:15" ht="15" customHeight="1" x14ac:dyDescent="0.25">
      <c r="A4277" s="201"/>
      <c r="B4277" s="166"/>
      <c r="C4277" s="166"/>
      <c r="D4277" s="186"/>
      <c r="E4277" s="166"/>
      <c r="F4277" s="297"/>
      <c r="J4277" s="336"/>
      <c r="K4277" s="336"/>
    </row>
    <row r="4278" spans="1:15" ht="15" customHeight="1" x14ac:dyDescent="0.25">
      <c r="A4278" s="266" t="s">
        <v>4827</v>
      </c>
      <c r="B4278" s="206" t="s">
        <v>174</v>
      </c>
      <c r="C4278" s="206" t="s">
        <v>4828</v>
      </c>
      <c r="D4278" s="206" t="s">
        <v>4774</v>
      </c>
      <c r="E4278" s="206"/>
      <c r="F4278" s="254">
        <v>24.43</v>
      </c>
      <c r="G4278" s="333">
        <f>ROUND(SUMIF(Anlagenbewegungsdaten!B:B,A4278,Anlagenbewegungsdaten!C:C),3)</f>
        <v>3651525.7560000001</v>
      </c>
      <c r="H4278" s="334">
        <f>IF(ISBLANK(F4278),ROUND(SUMIF(Anlagenbewegungsdaten!B:B,A4278,Anlagenbewegungsdaten!D:D),2),ROUND(G4278*F4278%,2))</f>
        <v>892067.74</v>
      </c>
      <c r="I4278" s="334">
        <f>ROUND((H4278-SUMIF(Anlagenbewegungsdaten!$B:$B,A4278,Anlagenbewegungsdaten!D:D)),3)</f>
        <v>-2E-3</v>
      </c>
      <c r="J4278" s="335" t="s">
        <v>5179</v>
      </c>
      <c r="K4278" s="335" t="s">
        <v>5204</v>
      </c>
      <c r="L4278" s="516">
        <v>19.54</v>
      </c>
      <c r="M4278" s="332">
        <f>ROUND(SUMIF(Anlagenbewegungsdaten_AV!B:B,A4278,Anlagenbewegungsdaten_AV!C:C),3)</f>
        <v>4294.6909999999998</v>
      </c>
      <c r="N4278" s="330">
        <f>IF(ISBLANK(L4278),ROUND(SUMIF(Anlagenbewegungsdaten_AV!B:B,A4278,Anlagenbewegungsdaten_AV!D:D),2),ROUND(M4278*L4278%,2))</f>
        <v>839.18</v>
      </c>
      <c r="O4278" s="330">
        <f>ROUND(N4278-SUMIF(Anlagenbewegungsdaten_AV!B:B,A4278,Anlagenbewegungsdaten_AV!D:D),3)</f>
        <v>3.7999999999999999E-2</v>
      </c>
    </row>
    <row r="4279" spans="1:15" ht="15" customHeight="1" x14ac:dyDescent="0.25">
      <c r="A4279" s="266" t="s">
        <v>4829</v>
      </c>
      <c r="B4279" s="206" t="s">
        <v>174</v>
      </c>
      <c r="C4279" s="206" t="s">
        <v>4828</v>
      </c>
      <c r="D4279" s="206" t="s">
        <v>4775</v>
      </c>
      <c r="E4279" s="206"/>
      <c r="F4279" s="254">
        <v>23.23</v>
      </c>
      <c r="G4279" s="333">
        <f>ROUND(SUMIF(Anlagenbewegungsdaten!B:B,A4279,Anlagenbewegungsdaten!C:C),3)</f>
        <v>1329472.061</v>
      </c>
      <c r="H4279" s="334">
        <f>IF(ISBLANK(F4279),ROUND(SUMIF(Anlagenbewegungsdaten!B:B,A4279,Anlagenbewegungsdaten!D:D),2),ROUND(G4279*F4279%,2))</f>
        <v>308836.36</v>
      </c>
      <c r="I4279" s="334">
        <f>ROUND((H4279-SUMIF(Anlagenbewegungsdaten!$B:$B,A4279,Anlagenbewegungsdaten!D:D)),3)</f>
        <v>0</v>
      </c>
      <c r="J4279" s="335" t="s">
        <v>5179</v>
      </c>
      <c r="K4279" s="335" t="s">
        <v>5204</v>
      </c>
      <c r="L4279" s="516">
        <v>18.579999999999998</v>
      </c>
      <c r="M4279" s="332">
        <f>ROUND(SUMIF(Anlagenbewegungsdaten_AV!B:B,A4279,Anlagenbewegungsdaten_AV!C:C),3)</f>
        <v>10020.946</v>
      </c>
      <c r="N4279" s="330">
        <f>IF(ISBLANK(L4279),ROUND(SUMIF(Anlagenbewegungsdaten_AV!B:B,A4279,Anlagenbewegungsdaten_AV!D:D),2),ROUND(M4279*L4279%,2))</f>
        <v>1861.89</v>
      </c>
      <c r="O4279" s="330">
        <f>ROUND(N4279-SUMIF(Anlagenbewegungsdaten_AV!B:B,A4279,Anlagenbewegungsdaten_AV!D:D),3)</f>
        <v>0.06</v>
      </c>
    </row>
    <row r="4280" spans="1:15" ht="15" customHeight="1" x14ac:dyDescent="0.25">
      <c r="A4280" s="266" t="s">
        <v>4830</v>
      </c>
      <c r="B4280" s="206" t="s">
        <v>174</v>
      </c>
      <c r="C4280" s="206" t="s">
        <v>4828</v>
      </c>
      <c r="D4280" s="206" t="s">
        <v>4815</v>
      </c>
      <c r="E4280" s="206"/>
      <c r="F4280" s="254">
        <v>21.98</v>
      </c>
      <c r="G4280" s="333">
        <f>ROUND(SUMIF(Anlagenbewegungsdaten!B:B,A4280,Anlagenbewegungsdaten!C:C),3)</f>
        <v>848835.76</v>
      </c>
      <c r="H4280" s="334">
        <f>IF(ISBLANK(F4280),ROUND(SUMIF(Anlagenbewegungsdaten!B:B,A4280,Anlagenbewegungsdaten!D:D),2),ROUND(G4280*F4280%,2))</f>
        <v>186574.1</v>
      </c>
      <c r="I4280" s="334">
        <f>ROUND((H4280-SUMIF(Anlagenbewegungsdaten!$B:$B,A4280,Anlagenbewegungsdaten!D:D)),3)</f>
        <v>0</v>
      </c>
      <c r="J4280" s="335" t="s">
        <v>5179</v>
      </c>
      <c r="K4280" s="335" t="s">
        <v>5204</v>
      </c>
      <c r="L4280" s="516">
        <v>17.579999999999998</v>
      </c>
      <c r="M4280" s="332">
        <f>ROUND(SUMIF(Anlagenbewegungsdaten_AV!B:B,A4280,Anlagenbewegungsdaten_AV!C:C),3)</f>
        <v>128840.739</v>
      </c>
      <c r="N4280" s="330">
        <f>IF(ISBLANK(L4280),ROUND(SUMIF(Anlagenbewegungsdaten_AV!B:B,A4280,Anlagenbewegungsdaten_AV!D:D),2),ROUND(M4280*L4280%,2))</f>
        <v>22650.2</v>
      </c>
      <c r="O4280" s="330">
        <f>ROUND(N4280-SUMIF(Anlagenbewegungsdaten_AV!B:B,A4280,Anlagenbewegungsdaten_AV!D:D),3)</f>
        <v>0.51200000000000001</v>
      </c>
    </row>
    <row r="4281" spans="1:15" ht="15" customHeight="1" x14ac:dyDescent="0.25">
      <c r="A4281" s="266" t="s">
        <v>4831</v>
      </c>
      <c r="B4281" s="206" t="s">
        <v>174</v>
      </c>
      <c r="C4281" s="206" t="s">
        <v>4828</v>
      </c>
      <c r="D4281" s="206" t="s">
        <v>4816</v>
      </c>
      <c r="E4281" s="206"/>
      <c r="F4281" s="254">
        <v>18.329999999999998</v>
      </c>
      <c r="G4281" s="333">
        <f>ROUND(SUMIF(Anlagenbewegungsdaten!B:B,A4281,Anlagenbewegungsdaten!C:C),3)</f>
        <v>0</v>
      </c>
      <c r="H4281" s="334">
        <f>IF(ISBLANK(F4281),ROUND(SUMIF(Anlagenbewegungsdaten!B:B,A4281,Anlagenbewegungsdaten!D:D),2),ROUND(G4281*F4281%,2))</f>
        <v>0</v>
      </c>
      <c r="I4281" s="334">
        <f>ROUND((H4281-SUMIF(Anlagenbewegungsdaten!$B:$B,A4281,Anlagenbewegungsdaten!D:D)),3)</f>
        <v>0</v>
      </c>
      <c r="J4281" s="335" t="s">
        <v>5179</v>
      </c>
      <c r="K4281" s="335" t="s">
        <v>5204</v>
      </c>
      <c r="L4281" s="516">
        <v>14.66</v>
      </c>
      <c r="M4281" s="332">
        <f>ROUND(SUMIF(Anlagenbewegungsdaten_AV!B:B,A4281,Anlagenbewegungsdaten_AV!C:C),3)</f>
        <v>98256.81</v>
      </c>
      <c r="N4281" s="330">
        <f>IF(ISBLANK(L4281),ROUND(SUMIF(Anlagenbewegungsdaten_AV!B:B,A4281,Anlagenbewegungsdaten_AV!D:D),2),ROUND(M4281*L4281%,2))</f>
        <v>14404.45</v>
      </c>
      <c r="O4281" s="330">
        <f>ROUND(N4281-SUMIF(Anlagenbewegungsdaten_AV!B:B,A4281,Anlagenbewegungsdaten_AV!D:D),3)</f>
        <v>-0.33200000000000002</v>
      </c>
    </row>
    <row r="4282" spans="1:15" ht="15" customHeight="1" x14ac:dyDescent="0.25">
      <c r="A4282" s="266" t="s">
        <v>4832</v>
      </c>
      <c r="B4282" s="206" t="s">
        <v>174</v>
      </c>
      <c r="C4282" s="206" t="s">
        <v>4828</v>
      </c>
      <c r="D4282" s="207" t="s">
        <v>4817</v>
      </c>
      <c r="E4282" s="206"/>
      <c r="F4282" s="208">
        <v>24.43</v>
      </c>
      <c r="G4282" s="333">
        <f>ROUND(SUMIF(Anlagenbewegungsdaten!B:B,A4282,Anlagenbewegungsdaten!C:C),3)</f>
        <v>432616.25400000002</v>
      </c>
      <c r="H4282" s="334">
        <f>IF(ISBLANK(F4282),ROUND(SUMIF(Anlagenbewegungsdaten!B:B,A4282,Anlagenbewegungsdaten!D:D),2),ROUND(G4282*F4282%,2))</f>
        <v>105688.15</v>
      </c>
      <c r="I4282" s="334">
        <f>ROUND((H4282-SUMIF(Anlagenbewegungsdaten!$B:$B,A4282,Anlagenbewegungsdaten!D:D)),3)</f>
        <v>-1E-3</v>
      </c>
      <c r="J4282" s="335" t="s">
        <v>5185</v>
      </c>
      <c r="K4282" s="335" t="s">
        <v>5204</v>
      </c>
      <c r="L4282" s="516">
        <v>0</v>
      </c>
      <c r="M4282" s="332">
        <f>ROUND(SUMIF(Anlagenbewegungsdaten_AV!B:B,A4282,Anlagenbewegungsdaten_AV!C:C),3)</f>
        <v>0</v>
      </c>
      <c r="N4282" s="330">
        <f>IF(ISBLANK(L4282),ROUND(SUMIF(Anlagenbewegungsdaten_AV!B:B,A4282,Anlagenbewegungsdaten_AV!D:D),2),ROUND(M4282*L4282%,2))</f>
        <v>0</v>
      </c>
      <c r="O4282" s="330">
        <f>ROUND(N4282-SUMIF(Anlagenbewegungsdaten_AV!B:B,A4282,Anlagenbewegungsdaten_AV!D:D),3)</f>
        <v>0</v>
      </c>
    </row>
    <row r="4283" spans="1:15" ht="15" customHeight="1" x14ac:dyDescent="0.25">
      <c r="A4283" s="266" t="s">
        <v>4833</v>
      </c>
      <c r="B4283" s="206" t="s">
        <v>174</v>
      </c>
      <c r="C4283" s="206" t="s">
        <v>4828</v>
      </c>
      <c r="D4283" s="207" t="s">
        <v>4819</v>
      </c>
      <c r="E4283" s="206"/>
      <c r="F4283" s="208">
        <v>16.38</v>
      </c>
      <c r="G4283" s="333">
        <f>ROUND(SUMIF(Anlagenbewegungsdaten!B:B,A4283,Anlagenbewegungsdaten!C:C),3)</f>
        <v>-402489.07799999998</v>
      </c>
      <c r="H4283" s="334">
        <f>IF(ISBLANK(F4283),ROUND(SUMIF(Anlagenbewegungsdaten!B:B,A4283,Anlagenbewegungsdaten!D:D),2),ROUND(G4283*F4283%,2))</f>
        <v>-65927.710000000006</v>
      </c>
      <c r="I4283" s="334">
        <f>ROUND((H4283-SUMIF(Anlagenbewegungsdaten!$B:$B,A4283,Anlagenbewegungsdaten!D:D)),3)</f>
        <v>1E-3</v>
      </c>
      <c r="J4283" s="335" t="s">
        <v>5185</v>
      </c>
      <c r="K4283" s="335" t="s">
        <v>5204</v>
      </c>
      <c r="L4283" s="516">
        <v>0</v>
      </c>
      <c r="M4283" s="332">
        <f>ROUND(SUMIF(Anlagenbewegungsdaten_AV!B:B,A4283,Anlagenbewegungsdaten_AV!C:C),3)</f>
        <v>0</v>
      </c>
      <c r="N4283" s="330">
        <f>IF(ISBLANK(L4283),ROUND(SUMIF(Anlagenbewegungsdaten_AV!B:B,A4283,Anlagenbewegungsdaten_AV!D:D),2),ROUND(M4283*L4283%,2))</f>
        <v>0</v>
      </c>
      <c r="O4283" s="330">
        <f>ROUND(N4283-SUMIF(Anlagenbewegungsdaten_AV!B:B,A4283,Anlagenbewegungsdaten_AV!D:D),3)</f>
        <v>0</v>
      </c>
    </row>
    <row r="4284" spans="1:15" ht="15" customHeight="1" x14ac:dyDescent="0.25">
      <c r="A4284" s="266" t="s">
        <v>4834</v>
      </c>
      <c r="B4284" s="206" t="s">
        <v>174</v>
      </c>
      <c r="C4284" s="206" t="s">
        <v>4828</v>
      </c>
      <c r="D4284" s="207" t="s">
        <v>4820</v>
      </c>
      <c r="E4284" s="206"/>
      <c r="F4284" s="208">
        <v>12</v>
      </c>
      <c r="G4284" s="333">
        <f>ROUND(SUMIF(Anlagenbewegungsdaten!B:B,A4284,Anlagenbewegungsdaten!C:C),3)</f>
        <v>-30127.175999999999</v>
      </c>
      <c r="H4284" s="334">
        <f>IF(ISBLANK(F4284),ROUND(SUMIF(Anlagenbewegungsdaten!B:B,A4284,Anlagenbewegungsdaten!D:D),2),ROUND(G4284*F4284%,2))</f>
        <v>-3615.26</v>
      </c>
      <c r="I4284" s="334">
        <f>ROUND((H4284-SUMIF(Anlagenbewegungsdaten!$B:$B,A4284,Anlagenbewegungsdaten!D:D)),3)</f>
        <v>1E-3</v>
      </c>
      <c r="J4284" s="335" t="s">
        <v>5185</v>
      </c>
      <c r="K4284" s="335" t="s">
        <v>5204</v>
      </c>
      <c r="L4284" s="516">
        <v>0</v>
      </c>
      <c r="M4284" s="332">
        <f>ROUND(SUMIF(Anlagenbewegungsdaten_AV!B:B,A4284,Anlagenbewegungsdaten_AV!C:C),3)</f>
        <v>0</v>
      </c>
      <c r="N4284" s="330">
        <f>IF(ISBLANK(L4284),ROUND(SUMIF(Anlagenbewegungsdaten_AV!B:B,A4284,Anlagenbewegungsdaten_AV!D:D),2),ROUND(M4284*L4284%,2))</f>
        <v>0</v>
      </c>
      <c r="O4284" s="330">
        <f>ROUND(N4284-SUMIF(Anlagenbewegungsdaten_AV!B:B,A4284,Anlagenbewegungsdaten_AV!D:D),3)</f>
        <v>0</v>
      </c>
    </row>
    <row r="4285" spans="1:15" ht="15" customHeight="1" x14ac:dyDescent="0.25">
      <c r="A4285" s="266" t="s">
        <v>4835</v>
      </c>
      <c r="B4285" s="206" t="s">
        <v>174</v>
      </c>
      <c r="C4285" s="206" t="s">
        <v>4828</v>
      </c>
      <c r="D4285" s="207" t="s">
        <v>4821</v>
      </c>
      <c r="E4285" s="206"/>
      <c r="F4285" s="208">
        <v>23.23</v>
      </c>
      <c r="G4285" s="333">
        <f>ROUND(SUMIF(Anlagenbewegungsdaten!B:B,A4285,Anlagenbewegungsdaten!C:C),3)</f>
        <v>42997.716999999997</v>
      </c>
      <c r="H4285" s="334">
        <f>IF(ISBLANK(F4285),ROUND(SUMIF(Anlagenbewegungsdaten!B:B,A4285,Anlagenbewegungsdaten!D:D),2),ROUND(G4285*F4285%,2))</f>
        <v>9988.3700000000008</v>
      </c>
      <c r="I4285" s="334">
        <f>ROUND((H4285-SUMIF(Anlagenbewegungsdaten!$B:$B,A4285,Anlagenbewegungsdaten!D:D)),3)</f>
        <v>0</v>
      </c>
      <c r="J4285" s="335" t="s">
        <v>5185</v>
      </c>
      <c r="K4285" s="335" t="s">
        <v>5204</v>
      </c>
      <c r="L4285" s="516">
        <v>0</v>
      </c>
      <c r="M4285" s="332">
        <f>ROUND(SUMIF(Anlagenbewegungsdaten_AV!B:B,A4285,Anlagenbewegungsdaten_AV!C:C),3)</f>
        <v>0</v>
      </c>
      <c r="N4285" s="330">
        <f>IF(ISBLANK(L4285),ROUND(SUMIF(Anlagenbewegungsdaten_AV!B:B,A4285,Anlagenbewegungsdaten_AV!D:D),2),ROUND(M4285*L4285%,2))</f>
        <v>0</v>
      </c>
      <c r="O4285" s="330">
        <f>ROUND(N4285-SUMIF(Anlagenbewegungsdaten_AV!B:B,A4285,Anlagenbewegungsdaten_AV!D:D),3)</f>
        <v>0</v>
      </c>
    </row>
    <row r="4286" spans="1:15" ht="15" customHeight="1" x14ac:dyDescent="0.25">
      <c r="A4286" s="266" t="s">
        <v>4836</v>
      </c>
      <c r="B4286" s="206" t="s">
        <v>174</v>
      </c>
      <c r="C4286" s="206" t="s">
        <v>4828</v>
      </c>
      <c r="D4286" s="207" t="s">
        <v>4822</v>
      </c>
      <c r="E4286" s="206"/>
      <c r="F4286" s="208">
        <v>16.38</v>
      </c>
      <c r="G4286" s="333">
        <f>ROUND(SUMIF(Anlagenbewegungsdaten!B:B,A4286,Anlagenbewegungsdaten!C:C),3)</f>
        <v>-37441.705999999998</v>
      </c>
      <c r="H4286" s="334">
        <f>IF(ISBLANK(F4286),ROUND(SUMIF(Anlagenbewegungsdaten!B:B,A4286,Anlagenbewegungsdaten!D:D),2),ROUND(G4286*F4286%,2))</f>
        <v>-6132.95</v>
      </c>
      <c r="I4286" s="334">
        <f>ROUND((H4286-SUMIF(Anlagenbewegungsdaten!$B:$B,A4286,Anlagenbewegungsdaten!D:D)),3)</f>
        <v>1E-3</v>
      </c>
      <c r="J4286" s="335" t="s">
        <v>5185</v>
      </c>
      <c r="K4286" s="335" t="s">
        <v>5204</v>
      </c>
      <c r="L4286" s="516">
        <v>0</v>
      </c>
      <c r="M4286" s="332">
        <f>ROUND(SUMIF(Anlagenbewegungsdaten_AV!B:B,A4286,Anlagenbewegungsdaten_AV!C:C),3)</f>
        <v>0</v>
      </c>
      <c r="N4286" s="330">
        <f>IF(ISBLANK(L4286),ROUND(SUMIF(Anlagenbewegungsdaten_AV!B:B,A4286,Anlagenbewegungsdaten_AV!D:D),2),ROUND(M4286*L4286%,2))</f>
        <v>0</v>
      </c>
      <c r="O4286" s="330">
        <f>ROUND(N4286-SUMIF(Anlagenbewegungsdaten_AV!B:B,A4286,Anlagenbewegungsdaten_AV!D:D),3)</f>
        <v>0</v>
      </c>
    </row>
    <row r="4287" spans="1:15" ht="15" customHeight="1" x14ac:dyDescent="0.25">
      <c r="A4287" s="266" t="s">
        <v>4837</v>
      </c>
      <c r="B4287" s="206" t="s">
        <v>174</v>
      </c>
      <c r="C4287" s="206" t="s">
        <v>4828</v>
      </c>
      <c r="D4287" s="207" t="s">
        <v>4823</v>
      </c>
      <c r="E4287" s="206"/>
      <c r="F4287" s="208">
        <v>12</v>
      </c>
      <c r="G4287" s="333">
        <f>ROUND(SUMIF(Anlagenbewegungsdaten!B:B,A4287,Anlagenbewegungsdaten!C:C),3)</f>
        <v>-5556.0110000000004</v>
      </c>
      <c r="H4287" s="334">
        <f>IF(ISBLANK(F4287),ROUND(SUMIF(Anlagenbewegungsdaten!B:B,A4287,Anlagenbewegungsdaten!D:D),2),ROUND(G4287*F4287%,2))</f>
        <v>-666.72</v>
      </c>
      <c r="I4287" s="334">
        <f>ROUND((H4287-SUMIF(Anlagenbewegungsdaten!$B:$B,A4287,Anlagenbewegungsdaten!D:D)),3)</f>
        <v>1E-3</v>
      </c>
      <c r="J4287" s="335" t="s">
        <v>5185</v>
      </c>
      <c r="K4287" s="335" t="s">
        <v>5204</v>
      </c>
      <c r="L4287" s="516">
        <v>0</v>
      </c>
      <c r="M4287" s="332">
        <f>ROUND(SUMIF(Anlagenbewegungsdaten_AV!B:B,A4287,Anlagenbewegungsdaten_AV!C:C),3)</f>
        <v>0</v>
      </c>
      <c r="N4287" s="330">
        <f>IF(ISBLANK(L4287),ROUND(SUMIF(Anlagenbewegungsdaten_AV!B:B,A4287,Anlagenbewegungsdaten_AV!D:D),2),ROUND(M4287*L4287%,2))</f>
        <v>0</v>
      </c>
      <c r="O4287" s="330">
        <f>ROUND(N4287-SUMIF(Anlagenbewegungsdaten_AV!B:B,A4287,Anlagenbewegungsdaten_AV!D:D),3)</f>
        <v>0</v>
      </c>
    </row>
    <row r="4288" spans="1:15" ht="15" customHeight="1" x14ac:dyDescent="0.25">
      <c r="A4288" s="266" t="s">
        <v>4838</v>
      </c>
      <c r="B4288" s="206" t="s">
        <v>174</v>
      </c>
      <c r="C4288" s="206" t="s">
        <v>4828</v>
      </c>
      <c r="D4288" s="207" t="s">
        <v>4824</v>
      </c>
      <c r="E4288" s="206"/>
      <c r="F4288" s="208">
        <v>21.98</v>
      </c>
      <c r="G4288" s="333">
        <f>ROUND(SUMIF(Anlagenbewegungsdaten!B:B,A4288,Anlagenbewegungsdaten!C:C),3)</f>
        <v>5560.1570000000002</v>
      </c>
      <c r="H4288" s="334">
        <f>IF(ISBLANK(F4288),ROUND(SUMIF(Anlagenbewegungsdaten!B:B,A4288,Anlagenbewegungsdaten!D:D),2),ROUND(G4288*F4288%,2))</f>
        <v>1222.1199999999999</v>
      </c>
      <c r="I4288" s="334">
        <f>ROUND((H4288-SUMIF(Anlagenbewegungsdaten!$B:$B,A4288,Anlagenbewegungsdaten!D:D)),3)</f>
        <v>-3.0000000000000001E-3</v>
      </c>
      <c r="J4288" s="335" t="s">
        <v>5185</v>
      </c>
      <c r="K4288" s="335" t="s">
        <v>5204</v>
      </c>
      <c r="L4288" s="516">
        <v>0</v>
      </c>
      <c r="M4288" s="332">
        <f>ROUND(SUMIF(Anlagenbewegungsdaten_AV!B:B,A4288,Anlagenbewegungsdaten_AV!C:C),3)</f>
        <v>0</v>
      </c>
      <c r="N4288" s="330">
        <f>IF(ISBLANK(L4288),ROUND(SUMIF(Anlagenbewegungsdaten_AV!B:B,A4288,Anlagenbewegungsdaten_AV!D:D),2),ROUND(M4288*L4288%,2))</f>
        <v>0</v>
      </c>
      <c r="O4288" s="330">
        <f>ROUND(N4288-SUMIF(Anlagenbewegungsdaten_AV!B:B,A4288,Anlagenbewegungsdaten_AV!D:D),3)</f>
        <v>0</v>
      </c>
    </row>
    <row r="4289" spans="1:15" ht="15" customHeight="1" x14ac:dyDescent="0.25">
      <c r="A4289" s="266" t="s">
        <v>4839</v>
      </c>
      <c r="B4289" s="206" t="s">
        <v>174</v>
      </c>
      <c r="C4289" s="206" t="s">
        <v>4828</v>
      </c>
      <c r="D4289" s="207" t="s">
        <v>4825</v>
      </c>
      <c r="E4289" s="206"/>
      <c r="F4289" s="208">
        <v>16.38</v>
      </c>
      <c r="G4289" s="333">
        <f>ROUND(SUMIF(Anlagenbewegungsdaten!B:B,A4289,Anlagenbewegungsdaten!C:C),3)</f>
        <v>-5560.1570000000002</v>
      </c>
      <c r="H4289" s="334">
        <f>IF(ISBLANK(F4289),ROUND(SUMIF(Anlagenbewegungsdaten!B:B,A4289,Anlagenbewegungsdaten!D:D),2),ROUND(G4289*F4289%,2))</f>
        <v>-910.75</v>
      </c>
      <c r="I4289" s="334">
        <f>ROUND((H4289-SUMIF(Anlagenbewegungsdaten!$B:$B,A4289,Anlagenbewegungsdaten!D:D)),3)</f>
        <v>4.0000000000000001E-3</v>
      </c>
      <c r="J4289" s="335" t="s">
        <v>5185</v>
      </c>
      <c r="K4289" s="335" t="s">
        <v>5204</v>
      </c>
      <c r="L4289" s="516">
        <v>0</v>
      </c>
      <c r="M4289" s="332">
        <f>ROUND(SUMIF(Anlagenbewegungsdaten_AV!B:B,A4289,Anlagenbewegungsdaten_AV!C:C),3)</f>
        <v>0</v>
      </c>
      <c r="N4289" s="330">
        <f>IF(ISBLANK(L4289),ROUND(SUMIF(Anlagenbewegungsdaten_AV!B:B,A4289,Anlagenbewegungsdaten_AV!D:D),2),ROUND(M4289*L4289%,2))</f>
        <v>0</v>
      </c>
      <c r="O4289" s="330">
        <f>ROUND(N4289-SUMIF(Anlagenbewegungsdaten_AV!B:B,A4289,Anlagenbewegungsdaten_AV!D:D),3)</f>
        <v>0</v>
      </c>
    </row>
    <row r="4290" spans="1:15" ht="15" customHeight="1" x14ac:dyDescent="0.25">
      <c r="A4290" s="266" t="s">
        <v>4840</v>
      </c>
      <c r="B4290" s="206" t="s">
        <v>174</v>
      </c>
      <c r="C4290" s="206" t="s">
        <v>4828</v>
      </c>
      <c r="D4290" s="207" t="s">
        <v>4826</v>
      </c>
      <c r="E4290" s="206"/>
      <c r="F4290" s="208">
        <v>12</v>
      </c>
      <c r="G4290" s="333">
        <f>ROUND(SUMIF(Anlagenbewegungsdaten!B:B,A4290,Anlagenbewegungsdaten!C:C),3)</f>
        <v>0</v>
      </c>
      <c r="H4290" s="334">
        <f>IF(ISBLANK(F4290),ROUND(SUMIF(Anlagenbewegungsdaten!B:B,A4290,Anlagenbewegungsdaten!D:D),2),ROUND(G4290*F4290%,2))</f>
        <v>0</v>
      </c>
      <c r="I4290" s="334">
        <f>ROUND((H4290-SUMIF(Anlagenbewegungsdaten!$B:$B,A4290,Anlagenbewegungsdaten!D:D)),3)</f>
        <v>0</v>
      </c>
      <c r="J4290" s="335" t="s">
        <v>5185</v>
      </c>
      <c r="K4290" s="335" t="s">
        <v>5204</v>
      </c>
      <c r="L4290" s="516">
        <v>0</v>
      </c>
      <c r="M4290" s="332">
        <f>ROUND(SUMIF(Anlagenbewegungsdaten_AV!B:B,A4290,Anlagenbewegungsdaten_AV!C:C),3)</f>
        <v>0</v>
      </c>
      <c r="N4290" s="330">
        <f>IF(ISBLANK(L4290),ROUND(SUMIF(Anlagenbewegungsdaten_AV!B:B,A4290,Anlagenbewegungsdaten_AV!D:D),2),ROUND(M4290*L4290%,2))</f>
        <v>0</v>
      </c>
      <c r="O4290" s="330">
        <f>ROUND(N4290-SUMIF(Anlagenbewegungsdaten_AV!B:B,A4290,Anlagenbewegungsdaten_AV!D:D),3)</f>
        <v>0</v>
      </c>
    </row>
    <row r="4291" spans="1:15" ht="15" customHeight="1" x14ac:dyDescent="0.25">
      <c r="A4291" s="201"/>
      <c r="B4291" s="166"/>
      <c r="C4291" s="166"/>
      <c r="D4291" s="186"/>
      <c r="E4291" s="166"/>
      <c r="F4291" s="297"/>
      <c r="J4291" s="336"/>
      <c r="K4291" s="336"/>
    </row>
    <row r="4292" spans="1:15" ht="15" customHeight="1" x14ac:dyDescent="0.25">
      <c r="A4292" s="267" t="s">
        <v>4841</v>
      </c>
      <c r="B4292" s="229" t="s">
        <v>174</v>
      </c>
      <c r="C4292" s="230" t="s">
        <v>4842</v>
      </c>
      <c r="D4292" s="229" t="s">
        <v>4843</v>
      </c>
      <c r="E4292" s="229"/>
      <c r="F4292" s="302">
        <v>24.43</v>
      </c>
      <c r="G4292" s="333">
        <f>ROUND(SUMIF(Anlagenbewegungsdaten!B:B,A4292,Anlagenbewegungsdaten!C:C),3)</f>
        <v>471305.913</v>
      </c>
      <c r="H4292" s="334">
        <f>IF(ISBLANK(F4292),ROUND(SUMIF(Anlagenbewegungsdaten!B:B,A4292,Anlagenbewegungsdaten!D:D),2),ROUND(G4292*F4292%,2))</f>
        <v>115140.03</v>
      </c>
      <c r="I4292" s="334">
        <f>ROUND((H4292-SUMIF(Anlagenbewegungsdaten!$B:$B,A4292,Anlagenbewegungsdaten!D:D)),3)</f>
        <v>-5.0000000000000001E-3</v>
      </c>
      <c r="J4292" s="335" t="s">
        <v>5179</v>
      </c>
      <c r="K4292" s="335" t="s">
        <v>5204</v>
      </c>
      <c r="L4292" s="516">
        <v>19.54</v>
      </c>
      <c r="M4292" s="332">
        <f>ROUND(SUMIF(Anlagenbewegungsdaten_AV!B:B,A4292,Anlagenbewegungsdaten_AV!C:C),3)</f>
        <v>0</v>
      </c>
      <c r="N4292" s="330">
        <f>IF(ISBLANK(L4292),ROUND(SUMIF(Anlagenbewegungsdaten_AV!B:B,A4292,Anlagenbewegungsdaten_AV!D:D),2),ROUND(M4292*L4292%,2))</f>
        <v>0</v>
      </c>
      <c r="O4292" s="330">
        <f>ROUND(N4292-SUMIF(Anlagenbewegungsdaten_AV!B:B,A4292,Anlagenbewegungsdaten_AV!D:D),3)</f>
        <v>0</v>
      </c>
    </row>
    <row r="4293" spans="1:15" ht="15" customHeight="1" x14ac:dyDescent="0.25">
      <c r="A4293" s="267" t="s">
        <v>4844</v>
      </c>
      <c r="B4293" s="229" t="s">
        <v>174</v>
      </c>
      <c r="C4293" s="230" t="s">
        <v>4842</v>
      </c>
      <c r="D4293" s="229" t="s">
        <v>4845</v>
      </c>
      <c r="E4293" s="229"/>
      <c r="F4293" s="302">
        <v>23.23</v>
      </c>
      <c r="G4293" s="333">
        <f>ROUND(SUMIF(Anlagenbewegungsdaten!B:B,A4293,Anlagenbewegungsdaten!C:C),3)</f>
        <v>550671.86100000003</v>
      </c>
      <c r="H4293" s="334">
        <f>IF(ISBLANK(F4293),ROUND(SUMIF(Anlagenbewegungsdaten!B:B,A4293,Anlagenbewegungsdaten!D:D),2),ROUND(G4293*F4293%,2))</f>
        <v>127921.07</v>
      </c>
      <c r="I4293" s="334">
        <f>ROUND((H4293-SUMIF(Anlagenbewegungsdaten!$B:$B,A4293,Anlagenbewegungsdaten!D:D)),3)</f>
        <v>-3.0000000000000001E-3</v>
      </c>
      <c r="J4293" s="335" t="s">
        <v>5179</v>
      </c>
      <c r="K4293" s="335" t="s">
        <v>5204</v>
      </c>
      <c r="L4293" s="516">
        <v>18.579999999999998</v>
      </c>
      <c r="M4293" s="332">
        <f>ROUND(SUMIF(Anlagenbewegungsdaten_AV!B:B,A4293,Anlagenbewegungsdaten_AV!C:C),3)</f>
        <v>0</v>
      </c>
      <c r="N4293" s="330">
        <f>IF(ISBLANK(L4293),ROUND(SUMIF(Anlagenbewegungsdaten_AV!B:B,A4293,Anlagenbewegungsdaten_AV!D:D),2),ROUND(M4293*L4293%,2))</f>
        <v>0</v>
      </c>
      <c r="O4293" s="330">
        <f>ROUND(N4293-SUMIF(Anlagenbewegungsdaten_AV!B:B,A4293,Anlagenbewegungsdaten_AV!D:D),3)</f>
        <v>0</v>
      </c>
    </row>
    <row r="4294" spans="1:15" ht="15" customHeight="1" x14ac:dyDescent="0.25">
      <c r="A4294" s="267" t="s">
        <v>4846</v>
      </c>
      <c r="B4294" s="229" t="s">
        <v>174</v>
      </c>
      <c r="C4294" s="230" t="s">
        <v>4842</v>
      </c>
      <c r="D4294" s="229" t="s">
        <v>4847</v>
      </c>
      <c r="E4294" s="229"/>
      <c r="F4294" s="302">
        <v>21.98</v>
      </c>
      <c r="G4294" s="333">
        <f>ROUND(SUMIF(Anlagenbewegungsdaten!B:B,A4294,Anlagenbewegungsdaten!C:C),3)</f>
        <v>766561.46799999999</v>
      </c>
      <c r="H4294" s="334">
        <f>IF(ISBLANK(F4294),ROUND(SUMIF(Anlagenbewegungsdaten!B:B,A4294,Anlagenbewegungsdaten!D:D),2),ROUND(G4294*F4294%,2))</f>
        <v>168490.21</v>
      </c>
      <c r="I4294" s="334">
        <f>ROUND((H4294-SUMIF(Anlagenbewegungsdaten!$B:$B,A4294,Anlagenbewegungsdaten!D:D)),3)</f>
        <v>-1E-3</v>
      </c>
      <c r="J4294" s="335" t="s">
        <v>5179</v>
      </c>
      <c r="K4294" s="335" t="s">
        <v>5204</v>
      </c>
      <c r="L4294" s="516">
        <v>17.579999999999998</v>
      </c>
      <c r="M4294" s="332">
        <f>ROUND(SUMIF(Anlagenbewegungsdaten_AV!B:B,A4294,Anlagenbewegungsdaten_AV!C:C),3)</f>
        <v>0</v>
      </c>
      <c r="N4294" s="330">
        <f>IF(ISBLANK(L4294),ROUND(SUMIF(Anlagenbewegungsdaten_AV!B:B,A4294,Anlagenbewegungsdaten_AV!D:D),2),ROUND(M4294*L4294%,2))</f>
        <v>0</v>
      </c>
      <c r="O4294" s="330">
        <f>ROUND(N4294-SUMIF(Anlagenbewegungsdaten_AV!B:B,A4294,Anlagenbewegungsdaten_AV!D:D),3)</f>
        <v>0</v>
      </c>
    </row>
    <row r="4295" spans="1:15" ht="15" customHeight="1" x14ac:dyDescent="0.25">
      <c r="A4295" s="267" t="s">
        <v>4848</v>
      </c>
      <c r="B4295" s="229" t="s">
        <v>174</v>
      </c>
      <c r="C4295" s="230" t="s">
        <v>4842</v>
      </c>
      <c r="D4295" s="229" t="s">
        <v>4849</v>
      </c>
      <c r="E4295" s="229"/>
      <c r="F4295" s="302">
        <v>18.329999999999998</v>
      </c>
      <c r="G4295" s="333">
        <f>ROUND(SUMIF(Anlagenbewegungsdaten!B:B,A4295,Anlagenbewegungsdaten!C:C),3)</f>
        <v>0</v>
      </c>
      <c r="H4295" s="334">
        <f>IF(ISBLANK(F4295),ROUND(SUMIF(Anlagenbewegungsdaten!B:B,A4295,Anlagenbewegungsdaten!D:D),2),ROUND(G4295*F4295%,2))</f>
        <v>0</v>
      </c>
      <c r="I4295" s="334">
        <f>ROUND((H4295-SUMIF(Anlagenbewegungsdaten!$B:$B,A4295,Anlagenbewegungsdaten!D:D)),3)</f>
        <v>0</v>
      </c>
      <c r="J4295" s="335" t="s">
        <v>5179</v>
      </c>
      <c r="K4295" s="335" t="s">
        <v>5204</v>
      </c>
      <c r="L4295" s="516">
        <v>14.66</v>
      </c>
      <c r="M4295" s="332">
        <f>ROUND(SUMIF(Anlagenbewegungsdaten_AV!B:B,A4295,Anlagenbewegungsdaten_AV!C:C),3)</f>
        <v>80471.062000000005</v>
      </c>
      <c r="N4295" s="330">
        <f>IF(ISBLANK(L4295),ROUND(SUMIF(Anlagenbewegungsdaten_AV!B:B,A4295,Anlagenbewegungsdaten_AV!D:D),2),ROUND(M4295*L4295%,2))</f>
        <v>11797.06</v>
      </c>
      <c r="O4295" s="330">
        <f>ROUND(N4295-SUMIF(Anlagenbewegungsdaten_AV!B:B,A4295,Anlagenbewegungsdaten_AV!D:D),3)</f>
        <v>-0.27</v>
      </c>
    </row>
    <row r="4296" spans="1:15" ht="15" customHeight="1" x14ac:dyDescent="0.25">
      <c r="A4296" s="267" t="s">
        <v>4850</v>
      </c>
      <c r="B4296" s="229" t="s">
        <v>174</v>
      </c>
      <c r="C4296" s="230" t="s">
        <v>4842</v>
      </c>
      <c r="D4296" s="229" t="s">
        <v>4851</v>
      </c>
      <c r="E4296" s="229"/>
      <c r="F4296" s="302">
        <v>24.43</v>
      </c>
      <c r="G4296" s="333">
        <f>ROUND(SUMIF(Anlagenbewegungsdaten!B:B,A4296,Anlagenbewegungsdaten!C:C),3)</f>
        <v>16212.486999999999</v>
      </c>
      <c r="H4296" s="334">
        <f>IF(ISBLANK(F4296),ROUND(SUMIF(Anlagenbewegungsdaten!B:B,A4296,Anlagenbewegungsdaten!D:D),2),ROUND(G4296*F4296%,2))</f>
        <v>3960.71</v>
      </c>
      <c r="I4296" s="334">
        <f>ROUND((H4296-SUMIF(Anlagenbewegungsdaten!$B:$B,A4296,Anlagenbewegungsdaten!D:D)),3)</f>
        <v>-1E-3</v>
      </c>
      <c r="J4296" s="335" t="s">
        <v>5185</v>
      </c>
      <c r="K4296" s="335" t="s">
        <v>5204</v>
      </c>
      <c r="L4296" s="516">
        <v>0</v>
      </c>
      <c r="M4296" s="332">
        <f>ROUND(SUMIF(Anlagenbewegungsdaten_AV!B:B,A4296,Anlagenbewegungsdaten_AV!C:C),3)</f>
        <v>0</v>
      </c>
      <c r="N4296" s="330">
        <f>IF(ISBLANK(L4296),ROUND(SUMIF(Anlagenbewegungsdaten_AV!B:B,A4296,Anlagenbewegungsdaten_AV!D:D),2),ROUND(M4296*L4296%,2))</f>
        <v>0</v>
      </c>
      <c r="O4296" s="330">
        <f>ROUND(N4296-SUMIF(Anlagenbewegungsdaten_AV!B:B,A4296,Anlagenbewegungsdaten_AV!D:D),3)</f>
        <v>0</v>
      </c>
    </row>
    <row r="4297" spans="1:15" ht="15" customHeight="1" x14ac:dyDescent="0.25">
      <c r="A4297" s="267" t="s">
        <v>4852</v>
      </c>
      <c r="B4297" s="229" t="s">
        <v>174</v>
      </c>
      <c r="C4297" s="230" t="s">
        <v>4842</v>
      </c>
      <c r="D4297" s="229" t="s">
        <v>4853</v>
      </c>
      <c r="E4297" s="229"/>
      <c r="F4297" s="302">
        <v>16.38</v>
      </c>
      <c r="G4297" s="333">
        <f>ROUND(SUMIF(Anlagenbewegungsdaten!B:B,A4297,Anlagenbewegungsdaten!C:C),3)</f>
        <v>-13129.708000000001</v>
      </c>
      <c r="H4297" s="334">
        <f>IF(ISBLANK(F4297),ROUND(SUMIF(Anlagenbewegungsdaten!B:B,A4297,Anlagenbewegungsdaten!D:D),2),ROUND(G4297*F4297%,2))</f>
        <v>-2150.65</v>
      </c>
      <c r="I4297" s="334">
        <f>ROUND((H4297-SUMIF(Anlagenbewegungsdaten!$B:$B,A4297,Anlagenbewegungsdaten!D:D)),3)</f>
        <v>-4.0000000000000001E-3</v>
      </c>
      <c r="J4297" s="335" t="s">
        <v>5185</v>
      </c>
      <c r="K4297" s="335" t="s">
        <v>5204</v>
      </c>
      <c r="L4297" s="516">
        <v>0</v>
      </c>
      <c r="M4297" s="332">
        <f>ROUND(SUMIF(Anlagenbewegungsdaten_AV!B:B,A4297,Anlagenbewegungsdaten_AV!C:C),3)</f>
        <v>0</v>
      </c>
      <c r="N4297" s="330">
        <f>IF(ISBLANK(L4297),ROUND(SUMIF(Anlagenbewegungsdaten_AV!B:B,A4297,Anlagenbewegungsdaten_AV!D:D),2),ROUND(M4297*L4297%,2))</f>
        <v>0</v>
      </c>
      <c r="O4297" s="330">
        <f>ROUND(N4297-SUMIF(Anlagenbewegungsdaten_AV!B:B,A4297,Anlagenbewegungsdaten_AV!D:D),3)</f>
        <v>0</v>
      </c>
    </row>
    <row r="4298" spans="1:15" ht="15" customHeight="1" x14ac:dyDescent="0.25">
      <c r="A4298" s="267" t="s">
        <v>4854</v>
      </c>
      <c r="B4298" s="229" t="s">
        <v>174</v>
      </c>
      <c r="C4298" s="230" t="s">
        <v>4842</v>
      </c>
      <c r="D4298" s="229" t="s">
        <v>4855</v>
      </c>
      <c r="E4298" s="229"/>
      <c r="F4298" s="302">
        <v>12</v>
      </c>
      <c r="G4298" s="333">
        <f>ROUND(SUMIF(Anlagenbewegungsdaten!B:B,A4298,Anlagenbewegungsdaten!C:C),3)</f>
        <v>-3082.779</v>
      </c>
      <c r="H4298" s="334">
        <f>IF(ISBLANK(F4298),ROUND(SUMIF(Anlagenbewegungsdaten!B:B,A4298,Anlagenbewegungsdaten!D:D),2),ROUND(G4298*F4298%,2))</f>
        <v>-369.93</v>
      </c>
      <c r="I4298" s="334">
        <f>ROUND((H4298-SUMIF(Anlagenbewegungsdaten!$B:$B,A4298,Anlagenbewegungsdaten!D:D)),3)</f>
        <v>4.0000000000000001E-3</v>
      </c>
      <c r="J4298" s="335" t="s">
        <v>5185</v>
      </c>
      <c r="K4298" s="335" t="s">
        <v>5204</v>
      </c>
      <c r="L4298" s="516">
        <v>0</v>
      </c>
      <c r="M4298" s="332">
        <f>ROUND(SUMIF(Anlagenbewegungsdaten_AV!B:B,A4298,Anlagenbewegungsdaten_AV!C:C),3)</f>
        <v>0</v>
      </c>
      <c r="N4298" s="330">
        <f>IF(ISBLANK(L4298),ROUND(SUMIF(Anlagenbewegungsdaten_AV!B:B,A4298,Anlagenbewegungsdaten_AV!D:D),2),ROUND(M4298*L4298%,2))</f>
        <v>0</v>
      </c>
      <c r="O4298" s="330">
        <f>ROUND(N4298-SUMIF(Anlagenbewegungsdaten_AV!B:B,A4298,Anlagenbewegungsdaten_AV!D:D),3)</f>
        <v>0</v>
      </c>
    </row>
    <row r="4299" spans="1:15" ht="15" customHeight="1" x14ac:dyDescent="0.25">
      <c r="A4299" s="267" t="s">
        <v>4856</v>
      </c>
      <c r="B4299" s="229" t="s">
        <v>174</v>
      </c>
      <c r="C4299" s="230" t="s">
        <v>4842</v>
      </c>
      <c r="D4299" s="229" t="s">
        <v>4857</v>
      </c>
      <c r="E4299" s="229"/>
      <c r="F4299" s="302">
        <v>23.23</v>
      </c>
      <c r="G4299" s="333">
        <f>ROUND(SUMIF(Anlagenbewegungsdaten!B:B,A4299,Anlagenbewegungsdaten!C:C),3)</f>
        <v>3447.6439999999998</v>
      </c>
      <c r="H4299" s="334">
        <f>IF(ISBLANK(F4299),ROUND(SUMIF(Anlagenbewegungsdaten!B:B,A4299,Anlagenbewegungsdaten!D:D),2),ROUND(G4299*F4299%,2))</f>
        <v>800.89</v>
      </c>
      <c r="I4299" s="334">
        <f>ROUND((H4299-SUMIF(Anlagenbewegungsdaten!$B:$B,A4299,Anlagenbewegungsdaten!D:D)),3)</f>
        <v>2E-3</v>
      </c>
      <c r="J4299" s="335" t="s">
        <v>5185</v>
      </c>
      <c r="K4299" s="335" t="s">
        <v>5204</v>
      </c>
      <c r="L4299" s="516">
        <v>0</v>
      </c>
      <c r="M4299" s="332">
        <f>ROUND(SUMIF(Anlagenbewegungsdaten_AV!B:B,A4299,Anlagenbewegungsdaten_AV!C:C),3)</f>
        <v>0</v>
      </c>
      <c r="N4299" s="330">
        <f>IF(ISBLANK(L4299),ROUND(SUMIF(Anlagenbewegungsdaten_AV!B:B,A4299,Anlagenbewegungsdaten_AV!D:D),2),ROUND(M4299*L4299%,2))</f>
        <v>0</v>
      </c>
      <c r="O4299" s="330">
        <f>ROUND(N4299-SUMIF(Anlagenbewegungsdaten_AV!B:B,A4299,Anlagenbewegungsdaten_AV!D:D),3)</f>
        <v>0</v>
      </c>
    </row>
    <row r="4300" spans="1:15" ht="15" customHeight="1" x14ac:dyDescent="0.25">
      <c r="A4300" s="267" t="s">
        <v>4858</v>
      </c>
      <c r="B4300" s="229" t="s">
        <v>174</v>
      </c>
      <c r="C4300" s="230" t="s">
        <v>4842</v>
      </c>
      <c r="D4300" s="229" t="s">
        <v>4859</v>
      </c>
      <c r="E4300" s="229"/>
      <c r="F4300" s="302">
        <v>16.38</v>
      </c>
      <c r="G4300" s="333">
        <f>ROUND(SUMIF(Anlagenbewegungsdaten!B:B,A4300,Anlagenbewegungsdaten!C:C),3)</f>
        <v>-3447.6439999999998</v>
      </c>
      <c r="H4300" s="334">
        <f>IF(ISBLANK(F4300),ROUND(SUMIF(Anlagenbewegungsdaten!B:B,A4300,Anlagenbewegungsdaten!D:D),2),ROUND(G4300*F4300%,2))</f>
        <v>-564.72</v>
      </c>
      <c r="I4300" s="334">
        <f>ROUND((H4300-SUMIF(Anlagenbewegungsdaten!$B:$B,A4300,Anlagenbewegungsdaten!D:D)),3)</f>
        <v>4.0000000000000001E-3</v>
      </c>
      <c r="J4300" s="335" t="s">
        <v>5185</v>
      </c>
      <c r="K4300" s="335" t="s">
        <v>5204</v>
      </c>
      <c r="L4300" s="516">
        <v>0</v>
      </c>
      <c r="M4300" s="332">
        <f>ROUND(SUMIF(Anlagenbewegungsdaten_AV!B:B,A4300,Anlagenbewegungsdaten_AV!C:C),3)</f>
        <v>0</v>
      </c>
      <c r="N4300" s="330">
        <f>IF(ISBLANK(L4300),ROUND(SUMIF(Anlagenbewegungsdaten_AV!B:B,A4300,Anlagenbewegungsdaten_AV!D:D),2),ROUND(M4300*L4300%,2))</f>
        <v>0</v>
      </c>
      <c r="O4300" s="330">
        <f>ROUND(N4300-SUMIF(Anlagenbewegungsdaten_AV!B:B,A4300,Anlagenbewegungsdaten_AV!D:D),3)</f>
        <v>0</v>
      </c>
    </row>
    <row r="4301" spans="1:15" ht="15" customHeight="1" x14ac:dyDescent="0.25">
      <c r="A4301" s="267" t="s">
        <v>4860</v>
      </c>
      <c r="B4301" s="229" t="s">
        <v>174</v>
      </c>
      <c r="C4301" s="230" t="s">
        <v>4842</v>
      </c>
      <c r="D4301" s="229" t="s">
        <v>4861</v>
      </c>
      <c r="E4301" s="229"/>
      <c r="F4301" s="302">
        <v>12</v>
      </c>
      <c r="G4301" s="333">
        <f>ROUND(SUMIF(Anlagenbewegungsdaten!B:B,A4301,Anlagenbewegungsdaten!C:C),3)</f>
        <v>0</v>
      </c>
      <c r="H4301" s="334">
        <f>IF(ISBLANK(F4301),ROUND(SUMIF(Anlagenbewegungsdaten!B:B,A4301,Anlagenbewegungsdaten!D:D),2),ROUND(G4301*F4301%,2))</f>
        <v>0</v>
      </c>
      <c r="I4301" s="334">
        <f>ROUND((H4301-SUMIF(Anlagenbewegungsdaten!$B:$B,A4301,Anlagenbewegungsdaten!D:D)),3)</f>
        <v>0</v>
      </c>
      <c r="J4301" s="335" t="s">
        <v>5185</v>
      </c>
      <c r="K4301" s="335" t="s">
        <v>5204</v>
      </c>
      <c r="L4301" s="516">
        <v>0</v>
      </c>
      <c r="M4301" s="332">
        <f>ROUND(SUMIF(Anlagenbewegungsdaten_AV!B:B,A4301,Anlagenbewegungsdaten_AV!C:C),3)</f>
        <v>0</v>
      </c>
      <c r="N4301" s="330">
        <f>IF(ISBLANK(L4301),ROUND(SUMIF(Anlagenbewegungsdaten_AV!B:B,A4301,Anlagenbewegungsdaten_AV!D:D),2),ROUND(M4301*L4301%,2))</f>
        <v>0</v>
      </c>
      <c r="O4301" s="330">
        <f>ROUND(N4301-SUMIF(Anlagenbewegungsdaten_AV!B:B,A4301,Anlagenbewegungsdaten_AV!D:D),3)</f>
        <v>0</v>
      </c>
    </row>
    <row r="4302" spans="1:15" ht="15" customHeight="1" x14ac:dyDescent="0.25">
      <c r="A4302" s="267" t="s">
        <v>4862</v>
      </c>
      <c r="B4302" s="229" t="s">
        <v>174</v>
      </c>
      <c r="C4302" s="230" t="s">
        <v>4842</v>
      </c>
      <c r="D4302" s="229" t="s">
        <v>4863</v>
      </c>
      <c r="E4302" s="229"/>
      <c r="F4302" s="302">
        <v>21.98</v>
      </c>
      <c r="G4302" s="333">
        <f>ROUND(SUMIF(Anlagenbewegungsdaten!B:B,A4302,Anlagenbewegungsdaten!C:C),3)</f>
        <v>0</v>
      </c>
      <c r="H4302" s="334">
        <f>IF(ISBLANK(F4302),ROUND(SUMIF(Anlagenbewegungsdaten!B:B,A4302,Anlagenbewegungsdaten!D:D),2),ROUND(G4302*F4302%,2))</f>
        <v>0</v>
      </c>
      <c r="I4302" s="334">
        <f>ROUND((H4302-SUMIF(Anlagenbewegungsdaten!$B:$B,A4302,Anlagenbewegungsdaten!D:D)),3)</f>
        <v>0</v>
      </c>
      <c r="J4302" s="335" t="s">
        <v>5185</v>
      </c>
      <c r="K4302" s="335" t="s">
        <v>5204</v>
      </c>
      <c r="L4302" s="516">
        <v>0</v>
      </c>
      <c r="M4302" s="332">
        <f>ROUND(SUMIF(Anlagenbewegungsdaten_AV!B:B,A4302,Anlagenbewegungsdaten_AV!C:C),3)</f>
        <v>0</v>
      </c>
      <c r="N4302" s="330">
        <f>IF(ISBLANK(L4302),ROUND(SUMIF(Anlagenbewegungsdaten_AV!B:B,A4302,Anlagenbewegungsdaten_AV!D:D),2),ROUND(M4302*L4302%,2))</f>
        <v>0</v>
      </c>
      <c r="O4302" s="330">
        <f>ROUND(N4302-SUMIF(Anlagenbewegungsdaten_AV!B:B,A4302,Anlagenbewegungsdaten_AV!D:D),3)</f>
        <v>0</v>
      </c>
    </row>
    <row r="4303" spans="1:15" ht="15" customHeight="1" x14ac:dyDescent="0.25">
      <c r="A4303" s="267" t="s">
        <v>4864</v>
      </c>
      <c r="B4303" s="229" t="s">
        <v>174</v>
      </c>
      <c r="C4303" s="230" t="s">
        <v>4842</v>
      </c>
      <c r="D4303" s="229" t="s">
        <v>4865</v>
      </c>
      <c r="E4303" s="229"/>
      <c r="F4303" s="302">
        <v>16.38</v>
      </c>
      <c r="G4303" s="333">
        <f>ROUND(SUMIF(Anlagenbewegungsdaten!B:B,A4303,Anlagenbewegungsdaten!C:C),3)</f>
        <v>0</v>
      </c>
      <c r="H4303" s="334">
        <f>IF(ISBLANK(F4303),ROUND(SUMIF(Anlagenbewegungsdaten!B:B,A4303,Anlagenbewegungsdaten!D:D),2),ROUND(G4303*F4303%,2))</f>
        <v>0</v>
      </c>
      <c r="I4303" s="334">
        <f>ROUND((H4303-SUMIF(Anlagenbewegungsdaten!$B:$B,A4303,Anlagenbewegungsdaten!D:D)),3)</f>
        <v>0</v>
      </c>
      <c r="J4303" s="335" t="s">
        <v>5185</v>
      </c>
      <c r="K4303" s="335" t="s">
        <v>5204</v>
      </c>
      <c r="L4303" s="516">
        <v>0</v>
      </c>
      <c r="M4303" s="332">
        <f>ROUND(SUMIF(Anlagenbewegungsdaten_AV!B:B,A4303,Anlagenbewegungsdaten_AV!C:C),3)</f>
        <v>0</v>
      </c>
      <c r="N4303" s="330">
        <f>IF(ISBLANK(L4303),ROUND(SUMIF(Anlagenbewegungsdaten_AV!B:B,A4303,Anlagenbewegungsdaten_AV!D:D),2),ROUND(M4303*L4303%,2))</f>
        <v>0</v>
      </c>
      <c r="O4303" s="330">
        <f>ROUND(N4303-SUMIF(Anlagenbewegungsdaten_AV!B:B,A4303,Anlagenbewegungsdaten_AV!D:D),3)</f>
        <v>0</v>
      </c>
    </row>
    <row r="4304" spans="1:15" ht="15" customHeight="1" x14ac:dyDescent="0.25">
      <c r="A4304" s="267" t="s">
        <v>4866</v>
      </c>
      <c r="B4304" s="229" t="s">
        <v>174</v>
      </c>
      <c r="C4304" s="230" t="s">
        <v>4842</v>
      </c>
      <c r="D4304" s="229" t="s">
        <v>4867</v>
      </c>
      <c r="E4304" s="229"/>
      <c r="F4304" s="302">
        <v>12</v>
      </c>
      <c r="G4304" s="333">
        <f>ROUND(SUMIF(Anlagenbewegungsdaten!B:B,A4304,Anlagenbewegungsdaten!C:C),3)</f>
        <v>0</v>
      </c>
      <c r="H4304" s="334">
        <f>IF(ISBLANK(F4304),ROUND(SUMIF(Anlagenbewegungsdaten!B:B,A4304,Anlagenbewegungsdaten!D:D),2),ROUND(G4304*F4304%,2))</f>
        <v>0</v>
      </c>
      <c r="I4304" s="334">
        <f>ROUND((H4304-SUMIF(Anlagenbewegungsdaten!$B:$B,A4304,Anlagenbewegungsdaten!D:D)),3)</f>
        <v>0</v>
      </c>
      <c r="J4304" s="335" t="s">
        <v>5185</v>
      </c>
      <c r="K4304" s="335" t="s">
        <v>5204</v>
      </c>
      <c r="L4304" s="516">
        <v>0</v>
      </c>
      <c r="M4304" s="332">
        <f>ROUND(SUMIF(Anlagenbewegungsdaten_AV!B:B,A4304,Anlagenbewegungsdaten_AV!C:C),3)</f>
        <v>0</v>
      </c>
      <c r="N4304" s="330">
        <f>IF(ISBLANK(L4304),ROUND(SUMIF(Anlagenbewegungsdaten_AV!B:B,A4304,Anlagenbewegungsdaten_AV!D:D),2),ROUND(M4304*L4304%,2))</f>
        <v>0</v>
      </c>
      <c r="O4304" s="330">
        <f>ROUND(N4304-SUMIF(Anlagenbewegungsdaten_AV!B:B,A4304,Anlagenbewegungsdaten_AV!D:D),3)</f>
        <v>0</v>
      </c>
    </row>
    <row r="4305" spans="1:15" ht="15" customHeight="1" x14ac:dyDescent="0.25">
      <c r="A4305" s="201"/>
      <c r="B4305" s="166"/>
      <c r="C4305" s="166"/>
      <c r="D4305" s="186"/>
      <c r="E4305" s="166"/>
      <c r="F4305" s="297"/>
      <c r="J4305" s="336"/>
      <c r="K4305" s="336"/>
    </row>
    <row r="4306" spans="1:15" ht="15" customHeight="1" x14ac:dyDescent="0.25">
      <c r="A4306" s="267" t="s">
        <v>4872</v>
      </c>
      <c r="B4306" s="229" t="s">
        <v>174</v>
      </c>
      <c r="C4306" s="230" t="s">
        <v>4798</v>
      </c>
      <c r="D4306" s="229" t="s">
        <v>4868</v>
      </c>
      <c r="E4306" s="229"/>
      <c r="F4306" s="302">
        <v>19.5</v>
      </c>
      <c r="G4306" s="333">
        <f>ROUND(SUMIF(Anlagenbewegungsdaten!B:B,A4306,Anlagenbewegungsdaten!C:C),3)</f>
        <v>84869.100999999995</v>
      </c>
      <c r="H4306" s="334">
        <f>IF(ISBLANK(F4306),ROUND(SUMIF(Anlagenbewegungsdaten!B:B,A4306,Anlagenbewegungsdaten!D:D),2),ROUND(G4306*F4306%,2))</f>
        <v>16549.47</v>
      </c>
      <c r="I4306" s="334">
        <f>ROUND((H4306-SUMIF(Anlagenbewegungsdaten!$B:$B,A4306,Anlagenbewegungsdaten!D:D)),3)</f>
        <v>-5.0000000000000001E-3</v>
      </c>
      <c r="J4306" s="335" t="s">
        <v>5179</v>
      </c>
      <c r="K4306" s="335" t="s">
        <v>5204</v>
      </c>
      <c r="L4306" s="516">
        <v>15.6</v>
      </c>
      <c r="M4306" s="332">
        <f>ROUND(SUMIF(Anlagenbewegungsdaten_AV!B:B,A4306,Anlagenbewegungsdaten_AV!C:C),3)</f>
        <v>0</v>
      </c>
      <c r="N4306" s="330">
        <f>IF(ISBLANK(L4306),ROUND(SUMIF(Anlagenbewegungsdaten_AV!B:B,A4306,Anlagenbewegungsdaten_AV!D:D),2),ROUND(M4306*L4306%,2))</f>
        <v>0</v>
      </c>
      <c r="O4306" s="330">
        <f>ROUND(N4306-SUMIF(Anlagenbewegungsdaten_AV!B:B,A4306,Anlagenbewegungsdaten_AV!D:D),3)</f>
        <v>0</v>
      </c>
    </row>
    <row r="4307" spans="1:15" ht="15" customHeight="1" x14ac:dyDescent="0.25">
      <c r="A4307" s="267" t="s">
        <v>4873</v>
      </c>
      <c r="B4307" s="229" t="s">
        <v>174</v>
      </c>
      <c r="C4307" s="230" t="s">
        <v>4798</v>
      </c>
      <c r="D4307" s="229" t="s">
        <v>4869</v>
      </c>
      <c r="E4307" s="229"/>
      <c r="F4307" s="302">
        <v>18.5</v>
      </c>
      <c r="G4307" s="333">
        <f>ROUND(SUMIF(Anlagenbewegungsdaten!B:B,A4307,Anlagenbewegungsdaten!C:C),3)</f>
        <v>13293.499</v>
      </c>
      <c r="H4307" s="334">
        <f>IF(ISBLANK(F4307),ROUND(SUMIF(Anlagenbewegungsdaten!B:B,A4307,Anlagenbewegungsdaten!D:D),2),ROUND(G4307*F4307%,2))</f>
        <v>2459.3000000000002</v>
      </c>
      <c r="I4307" s="334">
        <f>ROUND((H4307-SUMIF(Anlagenbewegungsdaten!$B:$B,A4307,Anlagenbewegungsdaten!D:D)),3)</f>
        <v>3.0000000000000001E-3</v>
      </c>
      <c r="J4307" s="335" t="s">
        <v>5179</v>
      </c>
      <c r="K4307" s="335" t="s">
        <v>5204</v>
      </c>
      <c r="L4307" s="516">
        <v>14.8</v>
      </c>
      <c r="M4307" s="332">
        <f>ROUND(SUMIF(Anlagenbewegungsdaten_AV!B:B,A4307,Anlagenbewegungsdaten_AV!C:C),3)</f>
        <v>0</v>
      </c>
      <c r="N4307" s="330">
        <f>IF(ISBLANK(L4307),ROUND(SUMIF(Anlagenbewegungsdaten_AV!B:B,A4307,Anlagenbewegungsdaten_AV!D:D),2),ROUND(M4307*L4307%,2))</f>
        <v>0</v>
      </c>
      <c r="O4307" s="330">
        <f>ROUND(N4307-SUMIF(Anlagenbewegungsdaten_AV!B:B,A4307,Anlagenbewegungsdaten_AV!D:D),3)</f>
        <v>0</v>
      </c>
    </row>
    <row r="4308" spans="1:15" ht="15" customHeight="1" x14ac:dyDescent="0.25">
      <c r="A4308" s="267" t="s">
        <v>4874</v>
      </c>
      <c r="B4308" s="229" t="s">
        <v>174</v>
      </c>
      <c r="C4308" s="230" t="s">
        <v>4798</v>
      </c>
      <c r="D4308" s="229" t="s">
        <v>4870</v>
      </c>
      <c r="E4308" s="229"/>
      <c r="F4308" s="302">
        <v>16.5</v>
      </c>
      <c r="G4308" s="333">
        <f>ROUND(SUMIF(Anlagenbewegungsdaten!B:B,A4308,Anlagenbewegungsdaten!C:C),3)</f>
        <v>5403</v>
      </c>
      <c r="H4308" s="334">
        <f>IF(ISBLANK(F4308),ROUND(SUMIF(Anlagenbewegungsdaten!B:B,A4308,Anlagenbewegungsdaten!D:D),2),ROUND(G4308*F4308%,2))</f>
        <v>891.5</v>
      </c>
      <c r="I4308" s="334">
        <f>ROUND((H4308-SUMIF(Anlagenbewegungsdaten!$B:$B,A4308,Anlagenbewegungsdaten!D:D)),3)</f>
        <v>5.0000000000000001E-3</v>
      </c>
      <c r="J4308" s="335" t="s">
        <v>5179</v>
      </c>
      <c r="K4308" s="335" t="s">
        <v>5204</v>
      </c>
      <c r="L4308" s="516">
        <v>13.2</v>
      </c>
      <c r="M4308" s="332">
        <f>ROUND(SUMIF(Anlagenbewegungsdaten_AV!B:B,A4308,Anlagenbewegungsdaten_AV!C:C),3)</f>
        <v>0</v>
      </c>
      <c r="N4308" s="330">
        <f>IF(ISBLANK(L4308),ROUND(SUMIF(Anlagenbewegungsdaten_AV!B:B,A4308,Anlagenbewegungsdaten_AV!D:D),2),ROUND(M4308*L4308%,2))</f>
        <v>0</v>
      </c>
      <c r="O4308" s="330">
        <f>ROUND(N4308-SUMIF(Anlagenbewegungsdaten_AV!B:B,A4308,Anlagenbewegungsdaten_AV!D:D),3)</f>
        <v>0</v>
      </c>
    </row>
    <row r="4309" spans="1:15" ht="15" customHeight="1" x14ac:dyDescent="0.25">
      <c r="A4309" s="267" t="s">
        <v>4875</v>
      </c>
      <c r="B4309" s="229" t="s">
        <v>174</v>
      </c>
      <c r="C4309" s="230" t="s">
        <v>4798</v>
      </c>
      <c r="D4309" s="229" t="s">
        <v>4871</v>
      </c>
      <c r="E4309" s="229"/>
      <c r="F4309" s="302">
        <v>13.5</v>
      </c>
      <c r="G4309" s="333">
        <f>ROUND(SUMIF(Anlagenbewegungsdaten!B:B,A4309,Anlagenbewegungsdaten!C:C),3)</f>
        <v>0</v>
      </c>
      <c r="H4309" s="334">
        <f>IF(ISBLANK(F4309),ROUND(SUMIF(Anlagenbewegungsdaten!B:B,A4309,Anlagenbewegungsdaten!D:D),2),ROUND(G4309*F4309%,2))</f>
        <v>0</v>
      </c>
      <c r="I4309" s="334">
        <f>ROUND((H4309-SUMIF(Anlagenbewegungsdaten!$B:$B,A4309,Anlagenbewegungsdaten!D:D)),3)</f>
        <v>0</v>
      </c>
      <c r="J4309" s="335" t="s">
        <v>5179</v>
      </c>
      <c r="K4309" s="335" t="s">
        <v>5204</v>
      </c>
      <c r="L4309" s="516">
        <v>10.8</v>
      </c>
      <c r="M4309" s="332">
        <f>ROUND(SUMIF(Anlagenbewegungsdaten_AV!B:B,A4309,Anlagenbewegungsdaten_AV!C:C),3)</f>
        <v>0</v>
      </c>
      <c r="N4309" s="330">
        <f>IF(ISBLANK(L4309),ROUND(SUMIF(Anlagenbewegungsdaten_AV!B:B,A4309,Anlagenbewegungsdaten_AV!D:D),2),ROUND(M4309*L4309%,2))</f>
        <v>0</v>
      </c>
      <c r="O4309" s="330">
        <f>ROUND(N4309-SUMIF(Anlagenbewegungsdaten_AV!B:B,A4309,Anlagenbewegungsdaten_AV!D:D),3)</f>
        <v>0</v>
      </c>
    </row>
    <row r="4310" spans="1:15" ht="15" customHeight="1" x14ac:dyDescent="0.25">
      <c r="A4310" s="267" t="s">
        <v>4876</v>
      </c>
      <c r="B4310" s="229" t="s">
        <v>174</v>
      </c>
      <c r="C4310" s="230" t="s">
        <v>4800</v>
      </c>
      <c r="D4310" s="229" t="s">
        <v>4868</v>
      </c>
      <c r="E4310" s="229"/>
      <c r="F4310" s="302">
        <v>19.309999999999999</v>
      </c>
      <c r="G4310" s="333">
        <f>ROUND(SUMIF(Anlagenbewegungsdaten!B:B,A4310,Anlagenbewegungsdaten!C:C),3)</f>
        <v>165293.05499999999</v>
      </c>
      <c r="H4310" s="334">
        <f>IF(ISBLANK(F4310),ROUND(SUMIF(Anlagenbewegungsdaten!B:B,A4310,Anlagenbewegungsdaten!D:D),2),ROUND(G4310*F4310%,2))</f>
        <v>31918.09</v>
      </c>
      <c r="I4310" s="334">
        <f>ROUND((H4310-SUMIF(Anlagenbewegungsdaten!$B:$B,A4310,Anlagenbewegungsdaten!D:D)),3)</f>
        <v>1E-3</v>
      </c>
      <c r="J4310" s="335" t="s">
        <v>5179</v>
      </c>
      <c r="K4310" s="335" t="s">
        <v>5204</v>
      </c>
      <c r="L4310" s="516">
        <v>15.45</v>
      </c>
      <c r="M4310" s="332">
        <f>ROUND(SUMIF(Anlagenbewegungsdaten_AV!B:B,A4310,Anlagenbewegungsdaten_AV!C:C),3)</f>
        <v>0</v>
      </c>
      <c r="N4310" s="330">
        <f>IF(ISBLANK(L4310),ROUND(SUMIF(Anlagenbewegungsdaten_AV!B:B,A4310,Anlagenbewegungsdaten_AV!D:D),2),ROUND(M4310*L4310%,2))</f>
        <v>0</v>
      </c>
      <c r="O4310" s="330">
        <f>ROUND(N4310-SUMIF(Anlagenbewegungsdaten_AV!B:B,A4310,Anlagenbewegungsdaten_AV!D:D),3)</f>
        <v>0</v>
      </c>
    </row>
    <row r="4311" spans="1:15" ht="15" customHeight="1" x14ac:dyDescent="0.25">
      <c r="A4311" s="267" t="s">
        <v>4877</v>
      </c>
      <c r="B4311" s="229" t="s">
        <v>174</v>
      </c>
      <c r="C4311" s="230" t="s">
        <v>4800</v>
      </c>
      <c r="D4311" s="229" t="s">
        <v>4869</v>
      </c>
      <c r="E4311" s="229"/>
      <c r="F4311" s="302">
        <v>18.32</v>
      </c>
      <c r="G4311" s="333">
        <f>ROUND(SUMIF(Anlagenbewegungsdaten!B:B,A4311,Anlagenbewegungsdaten!C:C),3)</f>
        <v>30621.75</v>
      </c>
      <c r="H4311" s="334">
        <f>IF(ISBLANK(F4311),ROUND(SUMIF(Anlagenbewegungsdaten!B:B,A4311,Anlagenbewegungsdaten!D:D),2),ROUND(G4311*F4311%,2))</f>
        <v>5609.9</v>
      </c>
      <c r="I4311" s="334">
        <f>ROUND((H4311-SUMIF(Anlagenbewegungsdaten!$B:$B,A4311,Anlagenbewegungsdaten!D:D)),3)</f>
        <v>-5.0000000000000001E-3</v>
      </c>
      <c r="J4311" s="335" t="s">
        <v>5179</v>
      </c>
      <c r="K4311" s="335" t="s">
        <v>5204</v>
      </c>
      <c r="L4311" s="516">
        <v>14.66</v>
      </c>
      <c r="M4311" s="332">
        <f>ROUND(SUMIF(Anlagenbewegungsdaten_AV!B:B,A4311,Anlagenbewegungsdaten_AV!C:C),3)</f>
        <v>0</v>
      </c>
      <c r="N4311" s="330">
        <f>IF(ISBLANK(L4311),ROUND(SUMIF(Anlagenbewegungsdaten_AV!B:B,A4311,Anlagenbewegungsdaten_AV!D:D),2),ROUND(M4311*L4311%,2))</f>
        <v>0</v>
      </c>
      <c r="O4311" s="330">
        <f>ROUND(N4311-SUMIF(Anlagenbewegungsdaten_AV!B:B,A4311,Anlagenbewegungsdaten_AV!D:D),3)</f>
        <v>0</v>
      </c>
    </row>
    <row r="4312" spans="1:15" ht="15" customHeight="1" x14ac:dyDescent="0.25">
      <c r="A4312" s="267" t="s">
        <v>4878</v>
      </c>
      <c r="B4312" s="229" t="s">
        <v>174</v>
      </c>
      <c r="C4312" s="230" t="s">
        <v>4800</v>
      </c>
      <c r="D4312" s="229" t="s">
        <v>4870</v>
      </c>
      <c r="E4312" s="229"/>
      <c r="F4312" s="302">
        <v>16.34</v>
      </c>
      <c r="G4312" s="333">
        <f>ROUND(SUMIF(Anlagenbewegungsdaten!B:B,A4312,Anlagenbewegungsdaten!C:C),3)</f>
        <v>0</v>
      </c>
      <c r="H4312" s="334">
        <f>IF(ISBLANK(F4312),ROUND(SUMIF(Anlagenbewegungsdaten!B:B,A4312,Anlagenbewegungsdaten!D:D),2),ROUND(G4312*F4312%,2))</f>
        <v>0</v>
      </c>
      <c r="I4312" s="334">
        <f>ROUND((H4312-SUMIF(Anlagenbewegungsdaten!$B:$B,A4312,Anlagenbewegungsdaten!D:D)),3)</f>
        <v>0</v>
      </c>
      <c r="J4312" s="335" t="s">
        <v>5179</v>
      </c>
      <c r="K4312" s="335" t="s">
        <v>5204</v>
      </c>
      <c r="L4312" s="516">
        <v>13.07</v>
      </c>
      <c r="M4312" s="332">
        <f>ROUND(SUMIF(Anlagenbewegungsdaten_AV!B:B,A4312,Anlagenbewegungsdaten_AV!C:C),3)</f>
        <v>0</v>
      </c>
      <c r="N4312" s="330">
        <f>IF(ISBLANK(L4312),ROUND(SUMIF(Anlagenbewegungsdaten_AV!B:B,A4312,Anlagenbewegungsdaten_AV!D:D),2),ROUND(M4312*L4312%,2))</f>
        <v>0</v>
      </c>
      <c r="O4312" s="330">
        <f>ROUND(N4312-SUMIF(Anlagenbewegungsdaten_AV!B:B,A4312,Anlagenbewegungsdaten_AV!D:D),3)</f>
        <v>0</v>
      </c>
    </row>
    <row r="4313" spans="1:15" ht="15" customHeight="1" x14ac:dyDescent="0.25">
      <c r="A4313" s="267" t="s">
        <v>4879</v>
      </c>
      <c r="B4313" s="229" t="s">
        <v>174</v>
      </c>
      <c r="C4313" s="230" t="s">
        <v>4800</v>
      </c>
      <c r="D4313" s="229" t="s">
        <v>4871</v>
      </c>
      <c r="E4313" s="229"/>
      <c r="F4313" s="302">
        <v>13.37</v>
      </c>
      <c r="G4313" s="333">
        <f>ROUND(SUMIF(Anlagenbewegungsdaten!B:B,A4313,Anlagenbewegungsdaten!C:C),3)</f>
        <v>0</v>
      </c>
      <c r="H4313" s="334">
        <f>IF(ISBLANK(F4313),ROUND(SUMIF(Anlagenbewegungsdaten!B:B,A4313,Anlagenbewegungsdaten!D:D),2),ROUND(G4313*F4313%,2))</f>
        <v>0</v>
      </c>
      <c r="I4313" s="334">
        <f>ROUND((H4313-SUMIF(Anlagenbewegungsdaten!$B:$B,A4313,Anlagenbewegungsdaten!D:D)),3)</f>
        <v>0</v>
      </c>
      <c r="J4313" s="335" t="s">
        <v>5179</v>
      </c>
      <c r="K4313" s="335" t="s">
        <v>5204</v>
      </c>
      <c r="L4313" s="516">
        <v>10.7</v>
      </c>
      <c r="M4313" s="332">
        <f>ROUND(SUMIF(Anlagenbewegungsdaten_AV!B:B,A4313,Anlagenbewegungsdaten_AV!C:C),3)</f>
        <v>0</v>
      </c>
      <c r="N4313" s="330">
        <f>IF(ISBLANK(L4313),ROUND(SUMIF(Anlagenbewegungsdaten_AV!B:B,A4313,Anlagenbewegungsdaten_AV!D:D),2),ROUND(M4313*L4313%,2))</f>
        <v>0</v>
      </c>
      <c r="O4313" s="330">
        <f>ROUND(N4313-SUMIF(Anlagenbewegungsdaten_AV!B:B,A4313,Anlagenbewegungsdaten_AV!D:D),3)</f>
        <v>0</v>
      </c>
    </row>
    <row r="4314" spans="1:15" ht="15" customHeight="1" x14ac:dyDescent="0.25">
      <c r="A4314" s="267" t="s">
        <v>4880</v>
      </c>
      <c r="B4314" s="229" t="s">
        <v>174</v>
      </c>
      <c r="C4314" s="230" t="s">
        <v>4802</v>
      </c>
      <c r="D4314" s="229" t="s">
        <v>4868</v>
      </c>
      <c r="E4314" s="229"/>
      <c r="F4314" s="302">
        <v>19.11</v>
      </c>
      <c r="G4314" s="333">
        <f>ROUND(SUMIF(Anlagenbewegungsdaten!B:B,A4314,Anlagenbewegungsdaten!C:C),3)</f>
        <v>277571.30499999999</v>
      </c>
      <c r="H4314" s="334">
        <f>IF(ISBLANK(F4314),ROUND(SUMIF(Anlagenbewegungsdaten!B:B,A4314,Anlagenbewegungsdaten!D:D),2),ROUND(G4314*F4314%,2))</f>
        <v>53043.88</v>
      </c>
      <c r="I4314" s="334">
        <f>ROUND((H4314-SUMIF(Anlagenbewegungsdaten!$B:$B,A4314,Anlagenbewegungsdaten!D:D)),3)</f>
        <v>4.0000000000000001E-3</v>
      </c>
      <c r="J4314" s="335" t="s">
        <v>5179</v>
      </c>
      <c r="K4314" s="335" t="s">
        <v>5204</v>
      </c>
      <c r="L4314" s="516">
        <v>15.29</v>
      </c>
      <c r="M4314" s="332">
        <f>ROUND(SUMIF(Anlagenbewegungsdaten_AV!B:B,A4314,Anlagenbewegungsdaten_AV!C:C),3)</f>
        <v>0</v>
      </c>
      <c r="N4314" s="330">
        <f>IF(ISBLANK(L4314),ROUND(SUMIF(Anlagenbewegungsdaten_AV!B:B,A4314,Anlagenbewegungsdaten_AV!D:D),2),ROUND(M4314*L4314%,2))</f>
        <v>0</v>
      </c>
      <c r="O4314" s="330">
        <f>ROUND(N4314-SUMIF(Anlagenbewegungsdaten_AV!B:B,A4314,Anlagenbewegungsdaten_AV!D:D),3)</f>
        <v>0</v>
      </c>
    </row>
    <row r="4315" spans="1:15" ht="15" customHeight="1" x14ac:dyDescent="0.25">
      <c r="A4315" s="267" t="s">
        <v>4881</v>
      </c>
      <c r="B4315" s="229" t="s">
        <v>174</v>
      </c>
      <c r="C4315" s="230" t="s">
        <v>4802</v>
      </c>
      <c r="D4315" s="229" t="s">
        <v>4869</v>
      </c>
      <c r="E4315" s="229"/>
      <c r="F4315" s="302">
        <v>18.13</v>
      </c>
      <c r="G4315" s="333">
        <f>ROUND(SUMIF(Anlagenbewegungsdaten!B:B,A4315,Anlagenbewegungsdaten!C:C),3)</f>
        <v>142258.592</v>
      </c>
      <c r="H4315" s="334">
        <f>IF(ISBLANK(F4315),ROUND(SUMIF(Anlagenbewegungsdaten!B:B,A4315,Anlagenbewegungsdaten!D:D),2),ROUND(G4315*F4315%,2))</f>
        <v>25791.48</v>
      </c>
      <c r="I4315" s="334">
        <f>ROUND((H4315-SUMIF(Anlagenbewegungsdaten!$B:$B,A4315,Anlagenbewegungsdaten!D:D)),3)</f>
        <v>-3.0000000000000001E-3</v>
      </c>
      <c r="J4315" s="335" t="s">
        <v>5179</v>
      </c>
      <c r="K4315" s="335" t="s">
        <v>5204</v>
      </c>
      <c r="L4315" s="516">
        <v>14.5</v>
      </c>
      <c r="M4315" s="332">
        <f>ROUND(SUMIF(Anlagenbewegungsdaten_AV!B:B,A4315,Anlagenbewegungsdaten_AV!C:C),3)</f>
        <v>0</v>
      </c>
      <c r="N4315" s="330">
        <f>IF(ISBLANK(L4315),ROUND(SUMIF(Anlagenbewegungsdaten_AV!B:B,A4315,Anlagenbewegungsdaten_AV!D:D),2),ROUND(M4315*L4315%,2))</f>
        <v>0</v>
      </c>
      <c r="O4315" s="330">
        <f>ROUND(N4315-SUMIF(Anlagenbewegungsdaten_AV!B:B,A4315,Anlagenbewegungsdaten_AV!D:D),3)</f>
        <v>0</v>
      </c>
    </row>
    <row r="4316" spans="1:15" ht="15" customHeight="1" x14ac:dyDescent="0.25">
      <c r="A4316" s="267" t="s">
        <v>4882</v>
      </c>
      <c r="B4316" s="229" t="s">
        <v>174</v>
      </c>
      <c r="C4316" s="230" t="s">
        <v>4802</v>
      </c>
      <c r="D4316" s="229" t="s">
        <v>4870</v>
      </c>
      <c r="E4316" s="229"/>
      <c r="F4316" s="302">
        <v>16.170000000000002</v>
      </c>
      <c r="G4316" s="333">
        <f>ROUND(SUMIF(Anlagenbewegungsdaten!B:B,A4316,Anlagenbewegungsdaten!C:C),3)</f>
        <v>141903.37700000001</v>
      </c>
      <c r="H4316" s="334">
        <f>IF(ISBLANK(F4316),ROUND(SUMIF(Anlagenbewegungsdaten!B:B,A4316,Anlagenbewegungsdaten!D:D),2),ROUND(G4316*F4316%,2))</f>
        <v>22945.78</v>
      </c>
      <c r="I4316" s="334">
        <f>ROUND((H4316-SUMIF(Anlagenbewegungsdaten!$B:$B,A4316,Anlagenbewegungsdaten!D:D)),3)</f>
        <v>4.0000000000000001E-3</v>
      </c>
      <c r="J4316" s="335" t="s">
        <v>5179</v>
      </c>
      <c r="K4316" s="335" t="s">
        <v>5204</v>
      </c>
      <c r="L4316" s="516">
        <v>12.94</v>
      </c>
      <c r="M4316" s="332">
        <f>ROUND(SUMIF(Anlagenbewegungsdaten_AV!B:B,A4316,Anlagenbewegungsdaten_AV!C:C),3)</f>
        <v>0</v>
      </c>
      <c r="N4316" s="330">
        <f>IF(ISBLANK(L4316),ROUND(SUMIF(Anlagenbewegungsdaten_AV!B:B,A4316,Anlagenbewegungsdaten_AV!D:D),2),ROUND(M4316*L4316%,2))</f>
        <v>0</v>
      </c>
      <c r="O4316" s="330">
        <f>ROUND(N4316-SUMIF(Anlagenbewegungsdaten_AV!B:B,A4316,Anlagenbewegungsdaten_AV!D:D),3)</f>
        <v>0</v>
      </c>
    </row>
    <row r="4317" spans="1:15" ht="15" customHeight="1" x14ac:dyDescent="0.25">
      <c r="A4317" s="267" t="s">
        <v>4883</v>
      </c>
      <c r="B4317" s="229" t="s">
        <v>174</v>
      </c>
      <c r="C4317" s="230" t="s">
        <v>4802</v>
      </c>
      <c r="D4317" s="229" t="s">
        <v>4871</v>
      </c>
      <c r="E4317" s="229"/>
      <c r="F4317" s="302">
        <v>13.23</v>
      </c>
      <c r="G4317" s="333">
        <f>ROUND(SUMIF(Anlagenbewegungsdaten!B:B,A4317,Anlagenbewegungsdaten!C:C),3)</f>
        <v>0</v>
      </c>
      <c r="H4317" s="334">
        <f>IF(ISBLANK(F4317),ROUND(SUMIF(Anlagenbewegungsdaten!B:B,A4317,Anlagenbewegungsdaten!D:D),2),ROUND(G4317*F4317%,2))</f>
        <v>0</v>
      </c>
      <c r="I4317" s="334">
        <f>ROUND((H4317-SUMIF(Anlagenbewegungsdaten!$B:$B,A4317,Anlagenbewegungsdaten!D:D)),3)</f>
        <v>0</v>
      </c>
      <c r="J4317" s="335" t="s">
        <v>5179</v>
      </c>
      <c r="K4317" s="335" t="s">
        <v>5204</v>
      </c>
      <c r="L4317" s="516">
        <v>10.58</v>
      </c>
      <c r="M4317" s="332">
        <f>ROUND(SUMIF(Anlagenbewegungsdaten_AV!B:B,A4317,Anlagenbewegungsdaten_AV!C:C),3)</f>
        <v>0</v>
      </c>
      <c r="N4317" s="330">
        <f>IF(ISBLANK(L4317),ROUND(SUMIF(Anlagenbewegungsdaten_AV!B:B,A4317,Anlagenbewegungsdaten_AV!D:D),2),ROUND(M4317*L4317%,2))</f>
        <v>0</v>
      </c>
      <c r="O4317" s="330">
        <f>ROUND(N4317-SUMIF(Anlagenbewegungsdaten_AV!B:B,A4317,Anlagenbewegungsdaten_AV!D:D),3)</f>
        <v>0</v>
      </c>
    </row>
    <row r="4318" spans="1:15" ht="15" customHeight="1" x14ac:dyDescent="0.25">
      <c r="A4318" s="267" t="s">
        <v>4884</v>
      </c>
      <c r="B4318" s="229" t="s">
        <v>174</v>
      </c>
      <c r="C4318" s="230" t="s">
        <v>4804</v>
      </c>
      <c r="D4318" s="229" t="s">
        <v>4868</v>
      </c>
      <c r="E4318" s="229"/>
      <c r="F4318" s="302">
        <v>18.920000000000002</v>
      </c>
      <c r="G4318" s="333">
        <f>ROUND(SUMIF(Anlagenbewegungsdaten!B:B,A4318,Anlagenbewegungsdaten!C:C),3)</f>
        <v>365995.82500000001</v>
      </c>
      <c r="H4318" s="334">
        <f>IF(ISBLANK(F4318),ROUND(SUMIF(Anlagenbewegungsdaten!B:B,A4318,Anlagenbewegungsdaten!D:D),2),ROUND(G4318*F4318%,2))</f>
        <v>69246.41</v>
      </c>
      <c r="I4318" s="334">
        <f>ROUND((H4318-SUMIF(Anlagenbewegungsdaten!$B:$B,A4318,Anlagenbewegungsdaten!D:D)),3)</f>
        <v>-2E-3</v>
      </c>
      <c r="J4318" s="335" t="s">
        <v>5179</v>
      </c>
      <c r="K4318" s="335" t="s">
        <v>5204</v>
      </c>
      <c r="L4318" s="516">
        <v>15.14</v>
      </c>
      <c r="M4318" s="332">
        <f>ROUND(SUMIF(Anlagenbewegungsdaten_AV!B:B,A4318,Anlagenbewegungsdaten_AV!C:C),3)</f>
        <v>0</v>
      </c>
      <c r="N4318" s="330">
        <f>IF(ISBLANK(L4318),ROUND(SUMIF(Anlagenbewegungsdaten_AV!B:B,A4318,Anlagenbewegungsdaten_AV!D:D),2),ROUND(M4318*L4318%,2))</f>
        <v>0</v>
      </c>
      <c r="O4318" s="330">
        <f>ROUND(N4318-SUMIF(Anlagenbewegungsdaten_AV!B:B,A4318,Anlagenbewegungsdaten_AV!D:D),3)</f>
        <v>0</v>
      </c>
    </row>
    <row r="4319" spans="1:15" ht="15" customHeight="1" x14ac:dyDescent="0.25">
      <c r="A4319" s="267" t="s">
        <v>4885</v>
      </c>
      <c r="B4319" s="229" t="s">
        <v>174</v>
      </c>
      <c r="C4319" s="230" t="s">
        <v>4804</v>
      </c>
      <c r="D4319" s="229" t="s">
        <v>4869</v>
      </c>
      <c r="E4319" s="229"/>
      <c r="F4319" s="302">
        <v>17.95</v>
      </c>
      <c r="G4319" s="333">
        <f>ROUND(SUMIF(Anlagenbewegungsdaten!B:B,A4319,Anlagenbewegungsdaten!C:C),3)</f>
        <v>123704.66099999999</v>
      </c>
      <c r="H4319" s="334">
        <f>IF(ISBLANK(F4319),ROUND(SUMIF(Anlagenbewegungsdaten!B:B,A4319,Anlagenbewegungsdaten!D:D),2),ROUND(G4319*F4319%,2))</f>
        <v>22204.99</v>
      </c>
      <c r="I4319" s="334">
        <f>ROUND((H4319-SUMIF(Anlagenbewegungsdaten!$B:$B,A4319,Anlagenbewegungsdaten!D:D)),3)</f>
        <v>-1E-3</v>
      </c>
      <c r="J4319" s="335" t="s">
        <v>5179</v>
      </c>
      <c r="K4319" s="335" t="s">
        <v>5204</v>
      </c>
      <c r="L4319" s="516">
        <v>14.36</v>
      </c>
      <c r="M4319" s="332">
        <f>ROUND(SUMIF(Anlagenbewegungsdaten_AV!B:B,A4319,Anlagenbewegungsdaten_AV!C:C),3)</f>
        <v>0</v>
      </c>
      <c r="N4319" s="330">
        <f>IF(ISBLANK(L4319),ROUND(SUMIF(Anlagenbewegungsdaten_AV!B:B,A4319,Anlagenbewegungsdaten_AV!D:D),2),ROUND(M4319*L4319%,2))</f>
        <v>0</v>
      </c>
      <c r="O4319" s="330">
        <f>ROUND(N4319-SUMIF(Anlagenbewegungsdaten_AV!B:B,A4319,Anlagenbewegungsdaten_AV!D:D),3)</f>
        <v>0</v>
      </c>
    </row>
    <row r="4320" spans="1:15" ht="15" customHeight="1" x14ac:dyDescent="0.25">
      <c r="A4320" s="267" t="s">
        <v>4886</v>
      </c>
      <c r="B4320" s="229" t="s">
        <v>174</v>
      </c>
      <c r="C4320" s="230" t="s">
        <v>4804</v>
      </c>
      <c r="D4320" s="229" t="s">
        <v>4870</v>
      </c>
      <c r="E4320" s="229"/>
      <c r="F4320" s="302">
        <v>16.010000000000002</v>
      </c>
      <c r="G4320" s="333">
        <f>ROUND(SUMIF(Anlagenbewegungsdaten!B:B,A4320,Anlagenbewegungsdaten!C:C),3)</f>
        <v>27480.113000000001</v>
      </c>
      <c r="H4320" s="334">
        <f>IF(ISBLANK(F4320),ROUND(SUMIF(Anlagenbewegungsdaten!B:B,A4320,Anlagenbewegungsdaten!D:D),2),ROUND(G4320*F4320%,2))</f>
        <v>4399.57</v>
      </c>
      <c r="I4320" s="334">
        <f>ROUND((H4320-SUMIF(Anlagenbewegungsdaten!$B:$B,A4320,Anlagenbewegungsdaten!D:D)),3)</f>
        <v>4.0000000000000001E-3</v>
      </c>
      <c r="J4320" s="335" t="s">
        <v>5179</v>
      </c>
      <c r="K4320" s="335" t="s">
        <v>5204</v>
      </c>
      <c r="L4320" s="516">
        <v>12.81</v>
      </c>
      <c r="M4320" s="332">
        <f>ROUND(SUMIF(Anlagenbewegungsdaten_AV!B:B,A4320,Anlagenbewegungsdaten_AV!C:C),3)</f>
        <v>0</v>
      </c>
      <c r="N4320" s="330">
        <f>IF(ISBLANK(L4320),ROUND(SUMIF(Anlagenbewegungsdaten_AV!B:B,A4320,Anlagenbewegungsdaten_AV!D:D),2),ROUND(M4320*L4320%,2))</f>
        <v>0</v>
      </c>
      <c r="O4320" s="330">
        <f>ROUND(N4320-SUMIF(Anlagenbewegungsdaten_AV!B:B,A4320,Anlagenbewegungsdaten_AV!D:D),3)</f>
        <v>0</v>
      </c>
    </row>
    <row r="4321" spans="1:15" ht="15" customHeight="1" x14ac:dyDescent="0.25">
      <c r="A4321" s="267" t="s">
        <v>4887</v>
      </c>
      <c r="B4321" s="229" t="s">
        <v>174</v>
      </c>
      <c r="C4321" s="230" t="s">
        <v>4804</v>
      </c>
      <c r="D4321" s="229" t="s">
        <v>4871</v>
      </c>
      <c r="E4321" s="229"/>
      <c r="F4321" s="302">
        <v>13.1</v>
      </c>
      <c r="G4321" s="333">
        <f>ROUND(SUMIF(Anlagenbewegungsdaten!B:B,A4321,Anlagenbewegungsdaten!C:C),3)</f>
        <v>0</v>
      </c>
      <c r="H4321" s="334">
        <f>IF(ISBLANK(F4321),ROUND(SUMIF(Anlagenbewegungsdaten!B:B,A4321,Anlagenbewegungsdaten!D:D),2),ROUND(G4321*F4321%,2))</f>
        <v>0</v>
      </c>
      <c r="I4321" s="334">
        <f>ROUND((H4321-SUMIF(Anlagenbewegungsdaten!$B:$B,A4321,Anlagenbewegungsdaten!D:D)),3)</f>
        <v>0</v>
      </c>
      <c r="J4321" s="335" t="s">
        <v>5179</v>
      </c>
      <c r="K4321" s="335" t="s">
        <v>5204</v>
      </c>
      <c r="L4321" s="516">
        <v>10.48</v>
      </c>
      <c r="M4321" s="332">
        <f>ROUND(SUMIF(Anlagenbewegungsdaten_AV!B:B,A4321,Anlagenbewegungsdaten_AV!C:C),3)</f>
        <v>0</v>
      </c>
      <c r="N4321" s="330">
        <f>IF(ISBLANK(L4321),ROUND(SUMIF(Anlagenbewegungsdaten_AV!B:B,A4321,Anlagenbewegungsdaten_AV!D:D),2),ROUND(M4321*L4321%,2))</f>
        <v>0</v>
      </c>
      <c r="O4321" s="330">
        <f>ROUND(N4321-SUMIF(Anlagenbewegungsdaten_AV!B:B,A4321,Anlagenbewegungsdaten_AV!D:D),3)</f>
        <v>0</v>
      </c>
    </row>
    <row r="4322" spans="1:15" ht="15" customHeight="1" x14ac:dyDescent="0.25">
      <c r="A4322" s="267" t="s">
        <v>4888</v>
      </c>
      <c r="B4322" s="229" t="s">
        <v>174</v>
      </c>
      <c r="C4322" s="230" t="s">
        <v>4806</v>
      </c>
      <c r="D4322" s="229" t="s">
        <v>4868</v>
      </c>
      <c r="E4322" s="229"/>
      <c r="F4322" s="302">
        <v>18.73</v>
      </c>
      <c r="G4322" s="333">
        <f>ROUND(SUMIF(Anlagenbewegungsdaten!B:B,A4322,Anlagenbewegungsdaten!C:C),3)</f>
        <v>417139.40100000001</v>
      </c>
      <c r="H4322" s="334">
        <f>IF(ISBLANK(F4322),ROUND(SUMIF(Anlagenbewegungsdaten!B:B,A4322,Anlagenbewegungsdaten!D:D),2),ROUND(G4322*F4322%,2))</f>
        <v>78130.210000000006</v>
      </c>
      <c r="I4322" s="334">
        <f>ROUND((H4322-SUMIF(Anlagenbewegungsdaten!$B:$B,A4322,Anlagenbewegungsdaten!D:D)),3)</f>
        <v>0</v>
      </c>
      <c r="J4322" s="335" t="s">
        <v>5179</v>
      </c>
      <c r="K4322" s="335" t="s">
        <v>5204</v>
      </c>
      <c r="L4322" s="516">
        <v>14.98</v>
      </c>
      <c r="M4322" s="332">
        <f>ROUND(SUMIF(Anlagenbewegungsdaten_AV!B:B,A4322,Anlagenbewegungsdaten_AV!C:C),3)</f>
        <v>0</v>
      </c>
      <c r="N4322" s="330">
        <f>IF(ISBLANK(L4322),ROUND(SUMIF(Anlagenbewegungsdaten_AV!B:B,A4322,Anlagenbewegungsdaten_AV!D:D),2),ROUND(M4322*L4322%,2))</f>
        <v>0</v>
      </c>
      <c r="O4322" s="330">
        <f>ROUND(N4322-SUMIF(Anlagenbewegungsdaten_AV!B:B,A4322,Anlagenbewegungsdaten_AV!D:D),3)</f>
        <v>0</v>
      </c>
    </row>
    <row r="4323" spans="1:15" ht="15" customHeight="1" x14ac:dyDescent="0.25">
      <c r="A4323" s="267" t="s">
        <v>4889</v>
      </c>
      <c r="B4323" s="229" t="s">
        <v>174</v>
      </c>
      <c r="C4323" s="230" t="s">
        <v>4806</v>
      </c>
      <c r="D4323" s="229" t="s">
        <v>4869</v>
      </c>
      <c r="E4323" s="229"/>
      <c r="F4323" s="302">
        <v>17.77</v>
      </c>
      <c r="G4323" s="333">
        <f>ROUND(SUMIF(Anlagenbewegungsdaten!B:B,A4323,Anlagenbewegungsdaten!C:C),3)</f>
        <v>122923.575</v>
      </c>
      <c r="H4323" s="334">
        <f>IF(ISBLANK(F4323),ROUND(SUMIF(Anlagenbewegungsdaten!B:B,A4323,Anlagenbewegungsdaten!D:D),2),ROUND(G4323*F4323%,2))</f>
        <v>21843.52</v>
      </c>
      <c r="I4323" s="334">
        <f>ROUND((H4323-SUMIF(Anlagenbewegungsdaten!$B:$B,A4323,Anlagenbewegungsdaten!D:D)),3)</f>
        <v>1E-3</v>
      </c>
      <c r="J4323" s="335" t="s">
        <v>5179</v>
      </c>
      <c r="K4323" s="335" t="s">
        <v>5204</v>
      </c>
      <c r="L4323" s="516">
        <v>14.22</v>
      </c>
      <c r="M4323" s="332">
        <f>ROUND(SUMIF(Anlagenbewegungsdaten_AV!B:B,A4323,Anlagenbewegungsdaten_AV!C:C),3)</f>
        <v>0</v>
      </c>
      <c r="N4323" s="330">
        <f>IF(ISBLANK(L4323),ROUND(SUMIF(Anlagenbewegungsdaten_AV!B:B,A4323,Anlagenbewegungsdaten_AV!D:D),2),ROUND(M4323*L4323%,2))</f>
        <v>0</v>
      </c>
      <c r="O4323" s="330">
        <f>ROUND(N4323-SUMIF(Anlagenbewegungsdaten_AV!B:B,A4323,Anlagenbewegungsdaten_AV!D:D),3)</f>
        <v>0</v>
      </c>
    </row>
    <row r="4324" spans="1:15" ht="15" customHeight="1" x14ac:dyDescent="0.25">
      <c r="A4324" s="267" t="s">
        <v>4890</v>
      </c>
      <c r="B4324" s="229" t="s">
        <v>174</v>
      </c>
      <c r="C4324" s="230" t="s">
        <v>4806</v>
      </c>
      <c r="D4324" s="229" t="s">
        <v>4870</v>
      </c>
      <c r="E4324" s="229"/>
      <c r="F4324" s="302">
        <v>15.85</v>
      </c>
      <c r="G4324" s="333">
        <f>ROUND(SUMIF(Anlagenbewegungsdaten!B:B,A4324,Anlagenbewegungsdaten!C:C),3)</f>
        <v>25839.446</v>
      </c>
      <c r="H4324" s="334">
        <f>IF(ISBLANK(F4324),ROUND(SUMIF(Anlagenbewegungsdaten!B:B,A4324,Anlagenbewegungsdaten!D:D),2),ROUND(G4324*F4324%,2))</f>
        <v>4095.55</v>
      </c>
      <c r="I4324" s="334">
        <f>ROUND((H4324-SUMIF(Anlagenbewegungsdaten!$B:$B,A4324,Anlagenbewegungsdaten!D:D)),3)</f>
        <v>-2E-3</v>
      </c>
      <c r="J4324" s="335" t="s">
        <v>5179</v>
      </c>
      <c r="K4324" s="335" t="s">
        <v>5204</v>
      </c>
      <c r="L4324" s="516">
        <v>12.68</v>
      </c>
      <c r="M4324" s="332">
        <f>ROUND(SUMIF(Anlagenbewegungsdaten_AV!B:B,A4324,Anlagenbewegungsdaten_AV!C:C),3)</f>
        <v>0</v>
      </c>
      <c r="N4324" s="330">
        <f>IF(ISBLANK(L4324),ROUND(SUMIF(Anlagenbewegungsdaten_AV!B:B,A4324,Anlagenbewegungsdaten_AV!D:D),2),ROUND(M4324*L4324%,2))</f>
        <v>0</v>
      </c>
      <c r="O4324" s="330">
        <f>ROUND(N4324-SUMIF(Anlagenbewegungsdaten_AV!B:B,A4324,Anlagenbewegungsdaten_AV!D:D),3)</f>
        <v>0</v>
      </c>
    </row>
    <row r="4325" spans="1:15" ht="15" customHeight="1" x14ac:dyDescent="0.25">
      <c r="A4325" s="267" t="s">
        <v>4891</v>
      </c>
      <c r="B4325" s="229" t="s">
        <v>174</v>
      </c>
      <c r="C4325" s="230" t="s">
        <v>4806</v>
      </c>
      <c r="D4325" s="229" t="s">
        <v>4871</v>
      </c>
      <c r="E4325" s="229"/>
      <c r="F4325" s="302">
        <v>12.97</v>
      </c>
      <c r="G4325" s="333">
        <f>ROUND(SUMIF(Anlagenbewegungsdaten!B:B,A4325,Anlagenbewegungsdaten!C:C),3)</f>
        <v>0</v>
      </c>
      <c r="H4325" s="334">
        <f>IF(ISBLANK(F4325),ROUND(SUMIF(Anlagenbewegungsdaten!B:B,A4325,Anlagenbewegungsdaten!D:D),2),ROUND(G4325*F4325%,2))</f>
        <v>0</v>
      </c>
      <c r="I4325" s="334">
        <f>ROUND((H4325-SUMIF(Anlagenbewegungsdaten!$B:$B,A4325,Anlagenbewegungsdaten!D:D)),3)</f>
        <v>0</v>
      </c>
      <c r="J4325" s="335" t="s">
        <v>5179</v>
      </c>
      <c r="K4325" s="335" t="s">
        <v>5204</v>
      </c>
      <c r="L4325" s="516">
        <v>10.38</v>
      </c>
      <c r="M4325" s="332">
        <f>ROUND(SUMIF(Anlagenbewegungsdaten_AV!B:B,A4325,Anlagenbewegungsdaten_AV!C:C),3)</f>
        <v>0</v>
      </c>
      <c r="N4325" s="330">
        <f>IF(ISBLANK(L4325),ROUND(SUMIF(Anlagenbewegungsdaten_AV!B:B,A4325,Anlagenbewegungsdaten_AV!D:D),2),ROUND(M4325*L4325%,2))</f>
        <v>0</v>
      </c>
      <c r="O4325" s="330">
        <f>ROUND(N4325-SUMIF(Anlagenbewegungsdaten_AV!B:B,A4325,Anlagenbewegungsdaten_AV!D:D),3)</f>
        <v>0</v>
      </c>
    </row>
    <row r="4326" spans="1:15" ht="15" customHeight="1" x14ac:dyDescent="0.25">
      <c r="A4326" s="267" t="s">
        <v>4892</v>
      </c>
      <c r="B4326" s="229" t="s">
        <v>174</v>
      </c>
      <c r="C4326" s="230" t="s">
        <v>4808</v>
      </c>
      <c r="D4326" s="229" t="s">
        <v>4868</v>
      </c>
      <c r="E4326" s="229"/>
      <c r="F4326" s="302">
        <v>18.54</v>
      </c>
      <c r="G4326" s="333">
        <f>ROUND(SUMIF(Anlagenbewegungsdaten!B:B,A4326,Anlagenbewegungsdaten!C:C),3)</f>
        <v>520026.37699999998</v>
      </c>
      <c r="H4326" s="334">
        <f>IF(ISBLANK(F4326),ROUND(SUMIF(Anlagenbewegungsdaten!B:B,A4326,Anlagenbewegungsdaten!D:D),2),ROUND(G4326*F4326%,2))</f>
        <v>96412.89</v>
      </c>
      <c r="I4326" s="334">
        <f>ROUND((H4326-SUMIF(Anlagenbewegungsdaten!$B:$B,A4326,Anlagenbewegungsdaten!D:D)),3)</f>
        <v>0</v>
      </c>
      <c r="J4326" s="335" t="s">
        <v>5179</v>
      </c>
      <c r="K4326" s="335" t="s">
        <v>5204</v>
      </c>
      <c r="L4326" s="516">
        <v>14.83</v>
      </c>
      <c r="M4326" s="332">
        <f>ROUND(SUMIF(Anlagenbewegungsdaten_AV!B:B,A4326,Anlagenbewegungsdaten_AV!C:C),3)</f>
        <v>0</v>
      </c>
      <c r="N4326" s="330">
        <f>IF(ISBLANK(L4326),ROUND(SUMIF(Anlagenbewegungsdaten_AV!B:B,A4326,Anlagenbewegungsdaten_AV!D:D),2),ROUND(M4326*L4326%,2))</f>
        <v>0</v>
      </c>
      <c r="O4326" s="330">
        <f>ROUND(N4326-SUMIF(Anlagenbewegungsdaten_AV!B:B,A4326,Anlagenbewegungsdaten_AV!D:D),3)</f>
        <v>0</v>
      </c>
    </row>
    <row r="4327" spans="1:15" ht="15" customHeight="1" x14ac:dyDescent="0.25">
      <c r="A4327" s="267" t="s">
        <v>4893</v>
      </c>
      <c r="B4327" s="229" t="s">
        <v>174</v>
      </c>
      <c r="C4327" s="230" t="s">
        <v>4808</v>
      </c>
      <c r="D4327" s="229" t="s">
        <v>4869</v>
      </c>
      <c r="E4327" s="229"/>
      <c r="F4327" s="302">
        <v>17.59</v>
      </c>
      <c r="G4327" s="333">
        <f>ROUND(SUMIF(Anlagenbewegungsdaten!B:B,A4327,Anlagenbewegungsdaten!C:C),3)</f>
        <v>193751.264</v>
      </c>
      <c r="H4327" s="334">
        <f>IF(ISBLANK(F4327),ROUND(SUMIF(Anlagenbewegungsdaten!B:B,A4327,Anlagenbewegungsdaten!D:D),2),ROUND(G4327*F4327%,2))</f>
        <v>34080.85</v>
      </c>
      <c r="I4327" s="334">
        <f>ROUND((H4327-SUMIF(Anlagenbewegungsdaten!$B:$B,A4327,Anlagenbewegungsdaten!D:D)),3)</f>
        <v>3.0000000000000001E-3</v>
      </c>
      <c r="J4327" s="335" t="s">
        <v>5179</v>
      </c>
      <c r="K4327" s="335" t="s">
        <v>5204</v>
      </c>
      <c r="L4327" s="516">
        <v>14.07</v>
      </c>
      <c r="M4327" s="332">
        <f>ROUND(SUMIF(Anlagenbewegungsdaten_AV!B:B,A4327,Anlagenbewegungsdaten_AV!C:C),3)</f>
        <v>0</v>
      </c>
      <c r="N4327" s="330">
        <f>IF(ISBLANK(L4327),ROUND(SUMIF(Anlagenbewegungsdaten_AV!B:B,A4327,Anlagenbewegungsdaten_AV!D:D),2),ROUND(M4327*L4327%,2))</f>
        <v>0</v>
      </c>
      <c r="O4327" s="330">
        <f>ROUND(N4327-SUMIF(Anlagenbewegungsdaten_AV!B:B,A4327,Anlagenbewegungsdaten_AV!D:D),3)</f>
        <v>0</v>
      </c>
    </row>
    <row r="4328" spans="1:15" ht="15" customHeight="1" x14ac:dyDescent="0.25">
      <c r="A4328" s="267" t="s">
        <v>4894</v>
      </c>
      <c r="B4328" s="229" t="s">
        <v>174</v>
      </c>
      <c r="C4328" s="230" t="s">
        <v>4808</v>
      </c>
      <c r="D4328" s="229" t="s">
        <v>4870</v>
      </c>
      <c r="E4328" s="229"/>
      <c r="F4328" s="302">
        <v>15.69</v>
      </c>
      <c r="G4328" s="333">
        <f>ROUND(SUMIF(Anlagenbewegungsdaten!B:B,A4328,Anlagenbewegungsdaten!C:C),3)</f>
        <v>119443.43799999999</v>
      </c>
      <c r="H4328" s="334">
        <f>IF(ISBLANK(F4328),ROUND(SUMIF(Anlagenbewegungsdaten!B:B,A4328,Anlagenbewegungsdaten!D:D),2),ROUND(G4328*F4328%,2))</f>
        <v>18740.68</v>
      </c>
      <c r="I4328" s="334">
        <f>ROUND((H4328-SUMIF(Anlagenbewegungsdaten!$B:$B,A4328,Anlagenbewegungsdaten!D:D)),3)</f>
        <v>5.0000000000000001E-3</v>
      </c>
      <c r="J4328" s="335" t="s">
        <v>5179</v>
      </c>
      <c r="K4328" s="335" t="s">
        <v>5204</v>
      </c>
      <c r="L4328" s="516">
        <v>12.55</v>
      </c>
      <c r="M4328" s="332">
        <f>ROUND(SUMIF(Anlagenbewegungsdaten_AV!B:B,A4328,Anlagenbewegungsdaten_AV!C:C),3)</f>
        <v>0</v>
      </c>
      <c r="N4328" s="330">
        <f>IF(ISBLANK(L4328),ROUND(SUMIF(Anlagenbewegungsdaten_AV!B:B,A4328,Anlagenbewegungsdaten_AV!D:D),2),ROUND(M4328*L4328%,2))</f>
        <v>0</v>
      </c>
      <c r="O4328" s="330">
        <f>ROUND(N4328-SUMIF(Anlagenbewegungsdaten_AV!B:B,A4328,Anlagenbewegungsdaten_AV!D:D),3)</f>
        <v>0</v>
      </c>
    </row>
    <row r="4329" spans="1:15" ht="15" customHeight="1" x14ac:dyDescent="0.25">
      <c r="A4329" s="267" t="s">
        <v>4895</v>
      </c>
      <c r="B4329" s="229" t="s">
        <v>174</v>
      </c>
      <c r="C4329" s="230" t="s">
        <v>4808</v>
      </c>
      <c r="D4329" s="229" t="s">
        <v>4871</v>
      </c>
      <c r="E4329" s="229"/>
      <c r="F4329" s="302">
        <v>12.84</v>
      </c>
      <c r="G4329" s="333">
        <f>ROUND(SUMIF(Anlagenbewegungsdaten!B:B,A4329,Anlagenbewegungsdaten!C:C),3)</f>
        <v>0</v>
      </c>
      <c r="H4329" s="334">
        <f>IF(ISBLANK(F4329),ROUND(SUMIF(Anlagenbewegungsdaten!B:B,A4329,Anlagenbewegungsdaten!D:D),2),ROUND(G4329*F4329%,2))</f>
        <v>0</v>
      </c>
      <c r="I4329" s="334">
        <f>ROUND((H4329-SUMIF(Anlagenbewegungsdaten!$B:$B,A4329,Anlagenbewegungsdaten!D:D)),3)</f>
        <v>0</v>
      </c>
      <c r="J4329" s="335" t="s">
        <v>5179</v>
      </c>
      <c r="K4329" s="335" t="s">
        <v>5204</v>
      </c>
      <c r="L4329" s="516">
        <v>10.27</v>
      </c>
      <c r="M4329" s="332">
        <f>ROUND(SUMIF(Anlagenbewegungsdaten_AV!B:B,A4329,Anlagenbewegungsdaten_AV!C:C),3)</f>
        <v>0</v>
      </c>
      <c r="N4329" s="330">
        <f>IF(ISBLANK(L4329),ROUND(SUMIF(Anlagenbewegungsdaten_AV!B:B,A4329,Anlagenbewegungsdaten_AV!D:D),2),ROUND(M4329*L4329%,2))</f>
        <v>0</v>
      </c>
      <c r="O4329" s="330">
        <f>ROUND(N4329-SUMIF(Anlagenbewegungsdaten_AV!B:B,A4329,Anlagenbewegungsdaten_AV!D:D),3)</f>
        <v>0</v>
      </c>
    </row>
    <row r="4330" spans="1:15" ht="15" customHeight="1" x14ac:dyDescent="0.25">
      <c r="A4330" s="267" t="s">
        <v>4896</v>
      </c>
      <c r="B4330" s="229" t="s">
        <v>174</v>
      </c>
      <c r="C4330" s="230" t="s">
        <v>4810</v>
      </c>
      <c r="D4330" s="229" t="s">
        <v>4868</v>
      </c>
      <c r="E4330" s="229"/>
      <c r="F4330" s="302">
        <v>18.36</v>
      </c>
      <c r="G4330" s="333">
        <f>ROUND(SUMIF(Anlagenbewegungsdaten!B:B,A4330,Anlagenbewegungsdaten!C:C),3)</f>
        <v>616272.48499999999</v>
      </c>
      <c r="H4330" s="334">
        <f>IF(ISBLANK(F4330),ROUND(SUMIF(Anlagenbewegungsdaten!B:B,A4330,Anlagenbewegungsdaten!D:D),2),ROUND(G4330*F4330%,2))</f>
        <v>113147.63</v>
      </c>
      <c r="I4330" s="334">
        <f>ROUND((H4330-SUMIF(Anlagenbewegungsdaten!$B:$B,A4330,Anlagenbewegungsdaten!D:D)),3)</f>
        <v>2E-3</v>
      </c>
      <c r="J4330" s="335" t="s">
        <v>5179</v>
      </c>
      <c r="K4330" s="335" t="s">
        <v>5204</v>
      </c>
      <c r="L4330" s="516">
        <v>14.69</v>
      </c>
      <c r="M4330" s="332">
        <f>ROUND(SUMIF(Anlagenbewegungsdaten_AV!B:B,A4330,Anlagenbewegungsdaten_AV!C:C),3)</f>
        <v>0</v>
      </c>
      <c r="N4330" s="330">
        <f>IF(ISBLANK(L4330),ROUND(SUMIF(Anlagenbewegungsdaten_AV!B:B,A4330,Anlagenbewegungsdaten_AV!D:D),2),ROUND(M4330*L4330%,2))</f>
        <v>0</v>
      </c>
      <c r="O4330" s="330">
        <f>ROUND(N4330-SUMIF(Anlagenbewegungsdaten_AV!B:B,A4330,Anlagenbewegungsdaten_AV!D:D),3)</f>
        <v>0</v>
      </c>
    </row>
    <row r="4331" spans="1:15" ht="15" customHeight="1" x14ac:dyDescent="0.25">
      <c r="A4331" s="267" t="s">
        <v>4897</v>
      </c>
      <c r="B4331" s="229" t="s">
        <v>174</v>
      </c>
      <c r="C4331" s="230" t="s">
        <v>4810</v>
      </c>
      <c r="D4331" s="229" t="s">
        <v>4869</v>
      </c>
      <c r="E4331" s="229"/>
      <c r="F4331" s="302">
        <v>17.420000000000002</v>
      </c>
      <c r="G4331" s="333">
        <f>ROUND(SUMIF(Anlagenbewegungsdaten!B:B,A4331,Anlagenbewegungsdaten!C:C),3)</f>
        <v>251897.64</v>
      </c>
      <c r="H4331" s="334">
        <f>IF(ISBLANK(F4331),ROUND(SUMIF(Anlagenbewegungsdaten!B:B,A4331,Anlagenbewegungsdaten!D:D),2),ROUND(G4331*F4331%,2))</f>
        <v>43880.57</v>
      </c>
      <c r="I4331" s="334">
        <f>ROUND((H4331-SUMIF(Anlagenbewegungsdaten!$B:$B,A4331,Anlagenbewegungsdaten!D:D)),3)</f>
        <v>1E-3</v>
      </c>
      <c r="J4331" s="335" t="s">
        <v>5179</v>
      </c>
      <c r="K4331" s="335" t="s">
        <v>5204</v>
      </c>
      <c r="L4331" s="516">
        <v>13.94</v>
      </c>
      <c r="M4331" s="332">
        <f>ROUND(SUMIF(Anlagenbewegungsdaten_AV!B:B,A4331,Anlagenbewegungsdaten_AV!C:C),3)</f>
        <v>0</v>
      </c>
      <c r="N4331" s="330">
        <f>IF(ISBLANK(L4331),ROUND(SUMIF(Anlagenbewegungsdaten_AV!B:B,A4331,Anlagenbewegungsdaten_AV!D:D),2),ROUND(M4331*L4331%,2))</f>
        <v>0</v>
      </c>
      <c r="O4331" s="330">
        <f>ROUND(N4331-SUMIF(Anlagenbewegungsdaten_AV!B:B,A4331,Anlagenbewegungsdaten_AV!D:D),3)</f>
        <v>0</v>
      </c>
    </row>
    <row r="4332" spans="1:15" ht="15" customHeight="1" x14ac:dyDescent="0.25">
      <c r="A4332" s="267" t="s">
        <v>4898</v>
      </c>
      <c r="B4332" s="229" t="s">
        <v>174</v>
      </c>
      <c r="C4332" s="230" t="s">
        <v>4810</v>
      </c>
      <c r="D4332" s="229" t="s">
        <v>4870</v>
      </c>
      <c r="E4332" s="229"/>
      <c r="F4332" s="302">
        <v>15.53</v>
      </c>
      <c r="G4332" s="333">
        <f>ROUND(SUMIF(Anlagenbewegungsdaten!B:B,A4332,Anlagenbewegungsdaten!C:C),3)</f>
        <v>345987.29</v>
      </c>
      <c r="H4332" s="334">
        <f>IF(ISBLANK(F4332),ROUND(SUMIF(Anlagenbewegungsdaten!B:B,A4332,Anlagenbewegungsdaten!D:D),2),ROUND(G4332*F4332%,2))</f>
        <v>53731.83</v>
      </c>
      <c r="I4332" s="334">
        <f>ROUND((H4332-SUMIF(Anlagenbewegungsdaten!$B:$B,A4332,Anlagenbewegungsdaten!D:D)),3)</f>
        <v>4.0000000000000001E-3</v>
      </c>
      <c r="J4332" s="335" t="s">
        <v>5179</v>
      </c>
      <c r="K4332" s="335" t="s">
        <v>5204</v>
      </c>
      <c r="L4332" s="516">
        <v>12.42</v>
      </c>
      <c r="M4332" s="332">
        <f>ROUND(SUMIF(Anlagenbewegungsdaten_AV!B:B,A4332,Anlagenbewegungsdaten_AV!C:C),3)</f>
        <v>0</v>
      </c>
      <c r="N4332" s="330">
        <f>IF(ISBLANK(L4332),ROUND(SUMIF(Anlagenbewegungsdaten_AV!B:B,A4332,Anlagenbewegungsdaten_AV!D:D),2),ROUND(M4332*L4332%,2))</f>
        <v>0</v>
      </c>
      <c r="O4332" s="330">
        <f>ROUND(N4332-SUMIF(Anlagenbewegungsdaten_AV!B:B,A4332,Anlagenbewegungsdaten_AV!D:D),3)</f>
        <v>0</v>
      </c>
    </row>
    <row r="4333" spans="1:15" ht="15" customHeight="1" x14ac:dyDescent="0.25">
      <c r="A4333" s="267" t="s">
        <v>4899</v>
      </c>
      <c r="B4333" s="229" t="s">
        <v>174</v>
      </c>
      <c r="C4333" s="230" t="s">
        <v>4810</v>
      </c>
      <c r="D4333" s="229" t="s">
        <v>4871</v>
      </c>
      <c r="E4333" s="229"/>
      <c r="F4333" s="302">
        <v>12.71</v>
      </c>
      <c r="G4333" s="333">
        <f>ROUND(SUMIF(Anlagenbewegungsdaten!B:B,A4333,Anlagenbewegungsdaten!C:C),3)</f>
        <v>0</v>
      </c>
      <c r="H4333" s="334">
        <f>IF(ISBLANK(F4333),ROUND(SUMIF(Anlagenbewegungsdaten!B:B,A4333,Anlagenbewegungsdaten!D:D),2),ROUND(G4333*F4333%,2))</f>
        <v>0</v>
      </c>
      <c r="I4333" s="334">
        <f>ROUND((H4333-SUMIF(Anlagenbewegungsdaten!$B:$B,A4333,Anlagenbewegungsdaten!D:D)),3)</f>
        <v>0</v>
      </c>
      <c r="J4333" s="335" t="s">
        <v>5179</v>
      </c>
      <c r="K4333" s="335" t="s">
        <v>5204</v>
      </c>
      <c r="L4333" s="516">
        <v>10.17</v>
      </c>
      <c r="M4333" s="332">
        <f>ROUND(SUMIF(Anlagenbewegungsdaten_AV!B:B,A4333,Anlagenbewegungsdaten_AV!C:C),3)</f>
        <v>0</v>
      </c>
      <c r="N4333" s="330">
        <f>IF(ISBLANK(L4333),ROUND(SUMIF(Anlagenbewegungsdaten_AV!B:B,A4333,Anlagenbewegungsdaten_AV!D:D),2),ROUND(M4333*L4333%,2))</f>
        <v>0</v>
      </c>
      <c r="O4333" s="330">
        <f>ROUND(N4333-SUMIF(Anlagenbewegungsdaten_AV!B:B,A4333,Anlagenbewegungsdaten_AV!D:D),3)</f>
        <v>0</v>
      </c>
    </row>
    <row r="4334" spans="1:15" ht="15" customHeight="1" x14ac:dyDescent="0.25">
      <c r="A4334" s="267" t="s">
        <v>4900</v>
      </c>
      <c r="B4334" s="229" t="s">
        <v>174</v>
      </c>
      <c r="C4334" s="230" t="s">
        <v>4812</v>
      </c>
      <c r="D4334" s="229" t="s">
        <v>4868</v>
      </c>
      <c r="E4334" s="229"/>
      <c r="F4334" s="302">
        <v>17.899999999999999</v>
      </c>
      <c r="G4334" s="333">
        <f>ROUND(SUMIF(Anlagenbewegungsdaten!B:B,A4334,Anlagenbewegungsdaten!C:C),3)</f>
        <v>537084.04299999995</v>
      </c>
      <c r="H4334" s="334">
        <f>IF(ISBLANK(F4334),ROUND(SUMIF(Anlagenbewegungsdaten!B:B,A4334,Anlagenbewegungsdaten!D:D),2),ROUND(G4334*F4334%,2))</f>
        <v>96138.04</v>
      </c>
      <c r="I4334" s="334">
        <f>ROUND((H4334-SUMIF(Anlagenbewegungsdaten!$B:$B,A4334,Anlagenbewegungsdaten!D:D)),3)</f>
        <v>-4.0000000000000001E-3</v>
      </c>
      <c r="J4334" s="335" t="s">
        <v>5179</v>
      </c>
      <c r="K4334" s="335" t="s">
        <v>5204</v>
      </c>
      <c r="L4334" s="516">
        <v>14.32</v>
      </c>
      <c r="M4334" s="332">
        <f>ROUND(SUMIF(Anlagenbewegungsdaten_AV!B:B,A4334,Anlagenbewegungsdaten_AV!C:C),3)</f>
        <v>0</v>
      </c>
      <c r="N4334" s="330">
        <f>IF(ISBLANK(L4334),ROUND(SUMIF(Anlagenbewegungsdaten_AV!B:B,A4334,Anlagenbewegungsdaten_AV!D:D),2),ROUND(M4334*L4334%,2))</f>
        <v>0</v>
      </c>
      <c r="O4334" s="330">
        <f>ROUND(N4334-SUMIF(Anlagenbewegungsdaten_AV!B:B,A4334,Anlagenbewegungsdaten_AV!D:D),3)</f>
        <v>0</v>
      </c>
    </row>
    <row r="4335" spans="1:15" ht="15" customHeight="1" x14ac:dyDescent="0.25">
      <c r="A4335" s="267" t="s">
        <v>4901</v>
      </c>
      <c r="B4335" s="229" t="s">
        <v>174</v>
      </c>
      <c r="C4335" s="230" t="s">
        <v>4812</v>
      </c>
      <c r="D4335" s="229" t="s">
        <v>4869</v>
      </c>
      <c r="E4335" s="229"/>
      <c r="F4335" s="302">
        <v>16.98</v>
      </c>
      <c r="G4335" s="333">
        <f>ROUND(SUMIF(Anlagenbewegungsdaten!B:B,A4335,Anlagenbewegungsdaten!C:C),3)</f>
        <v>179113.39300000001</v>
      </c>
      <c r="H4335" s="334">
        <f>IF(ISBLANK(F4335),ROUND(SUMIF(Anlagenbewegungsdaten!B:B,A4335,Anlagenbewegungsdaten!D:D),2),ROUND(G4335*F4335%,2))</f>
        <v>30413.45</v>
      </c>
      <c r="I4335" s="334">
        <f>ROUND((H4335-SUMIF(Anlagenbewegungsdaten!$B:$B,A4335,Anlagenbewegungsdaten!D:D)),3)</f>
        <v>-4.0000000000000001E-3</v>
      </c>
      <c r="J4335" s="335" t="s">
        <v>5179</v>
      </c>
      <c r="K4335" s="335" t="s">
        <v>5204</v>
      </c>
      <c r="L4335" s="516">
        <v>13.58</v>
      </c>
      <c r="M4335" s="332">
        <f>ROUND(SUMIF(Anlagenbewegungsdaten_AV!B:B,A4335,Anlagenbewegungsdaten_AV!C:C),3)</f>
        <v>0</v>
      </c>
      <c r="N4335" s="330">
        <f>IF(ISBLANK(L4335),ROUND(SUMIF(Anlagenbewegungsdaten_AV!B:B,A4335,Anlagenbewegungsdaten_AV!D:D),2),ROUND(M4335*L4335%,2))</f>
        <v>0</v>
      </c>
      <c r="O4335" s="330">
        <f>ROUND(N4335-SUMIF(Anlagenbewegungsdaten_AV!B:B,A4335,Anlagenbewegungsdaten_AV!D:D),3)</f>
        <v>0</v>
      </c>
    </row>
    <row r="4336" spans="1:15" ht="15" customHeight="1" x14ac:dyDescent="0.25">
      <c r="A4336" s="267" t="s">
        <v>4902</v>
      </c>
      <c r="B4336" s="229" t="s">
        <v>174</v>
      </c>
      <c r="C4336" s="230" t="s">
        <v>4812</v>
      </c>
      <c r="D4336" s="229" t="s">
        <v>4870</v>
      </c>
      <c r="E4336" s="229"/>
      <c r="F4336" s="302">
        <v>15.15</v>
      </c>
      <c r="G4336" s="333">
        <f>ROUND(SUMIF(Anlagenbewegungsdaten!B:B,A4336,Anlagenbewegungsdaten!C:C),3)</f>
        <v>69836.585999999996</v>
      </c>
      <c r="H4336" s="334">
        <f>IF(ISBLANK(F4336),ROUND(SUMIF(Anlagenbewegungsdaten!B:B,A4336,Anlagenbewegungsdaten!D:D),2),ROUND(G4336*F4336%,2))</f>
        <v>10580.24</v>
      </c>
      <c r="I4336" s="334">
        <f>ROUND((H4336-SUMIF(Anlagenbewegungsdaten!$B:$B,A4336,Anlagenbewegungsdaten!D:D)),3)</f>
        <v>-3.0000000000000001E-3</v>
      </c>
      <c r="J4336" s="335" t="s">
        <v>5179</v>
      </c>
      <c r="K4336" s="335" t="s">
        <v>5204</v>
      </c>
      <c r="L4336" s="516">
        <v>12.12</v>
      </c>
      <c r="M4336" s="332">
        <f>ROUND(SUMIF(Anlagenbewegungsdaten_AV!B:B,A4336,Anlagenbewegungsdaten_AV!C:C),3)</f>
        <v>0</v>
      </c>
      <c r="N4336" s="330">
        <f>IF(ISBLANK(L4336),ROUND(SUMIF(Anlagenbewegungsdaten_AV!B:B,A4336,Anlagenbewegungsdaten_AV!D:D),2),ROUND(M4336*L4336%,2))</f>
        <v>0</v>
      </c>
      <c r="O4336" s="330">
        <f>ROUND(N4336-SUMIF(Anlagenbewegungsdaten_AV!B:B,A4336,Anlagenbewegungsdaten_AV!D:D),3)</f>
        <v>0</v>
      </c>
    </row>
    <row r="4337" spans="1:15" ht="15" customHeight="1" x14ac:dyDescent="0.25">
      <c r="A4337" s="267" t="s">
        <v>4903</v>
      </c>
      <c r="B4337" s="229" t="s">
        <v>174</v>
      </c>
      <c r="C4337" s="230" t="s">
        <v>4812</v>
      </c>
      <c r="D4337" s="229" t="s">
        <v>4871</v>
      </c>
      <c r="E4337" s="229"/>
      <c r="F4337" s="302">
        <v>12.39</v>
      </c>
      <c r="G4337" s="333">
        <f>ROUND(SUMIF(Anlagenbewegungsdaten!B:B,A4337,Anlagenbewegungsdaten!C:C),3)</f>
        <v>0</v>
      </c>
      <c r="H4337" s="334">
        <f>IF(ISBLANK(F4337),ROUND(SUMIF(Anlagenbewegungsdaten!B:B,A4337,Anlagenbewegungsdaten!D:D),2),ROUND(G4337*F4337%,2))</f>
        <v>0</v>
      </c>
      <c r="I4337" s="334">
        <f>ROUND((H4337-SUMIF(Anlagenbewegungsdaten!$B:$B,A4337,Anlagenbewegungsdaten!D:D)),3)</f>
        <v>0</v>
      </c>
      <c r="J4337" s="335" t="s">
        <v>5179</v>
      </c>
      <c r="K4337" s="335" t="s">
        <v>5204</v>
      </c>
      <c r="L4337" s="516">
        <v>9.91</v>
      </c>
      <c r="M4337" s="332">
        <f>ROUND(SUMIF(Anlagenbewegungsdaten_AV!B:B,A4337,Anlagenbewegungsdaten_AV!C:C),3)</f>
        <v>0</v>
      </c>
      <c r="N4337" s="330">
        <f>IF(ISBLANK(L4337),ROUND(SUMIF(Anlagenbewegungsdaten_AV!B:B,A4337,Anlagenbewegungsdaten_AV!D:D),2),ROUND(M4337*L4337%,2))</f>
        <v>0</v>
      </c>
      <c r="O4337" s="330">
        <f>ROUND(N4337-SUMIF(Anlagenbewegungsdaten_AV!B:B,A4337,Anlagenbewegungsdaten_AV!D:D),3)</f>
        <v>0</v>
      </c>
    </row>
    <row r="4338" spans="1:15" ht="15" customHeight="1" x14ac:dyDescent="0.25">
      <c r="A4338" s="267" t="s">
        <v>4904</v>
      </c>
      <c r="B4338" s="229" t="s">
        <v>174</v>
      </c>
      <c r="C4338" s="230" t="s">
        <v>4814</v>
      </c>
      <c r="D4338" s="229" t="s">
        <v>4868</v>
      </c>
      <c r="E4338" s="229"/>
      <c r="F4338" s="302">
        <v>17.45</v>
      </c>
      <c r="G4338" s="333">
        <f>ROUND(SUMIF(Anlagenbewegungsdaten!B:B,A4338,Anlagenbewegungsdaten!C:C),3)</f>
        <v>296044.16100000002</v>
      </c>
      <c r="H4338" s="334">
        <f>IF(ISBLANK(F4338),ROUND(SUMIF(Anlagenbewegungsdaten!B:B,A4338,Anlagenbewegungsdaten!D:D),2),ROUND(G4338*F4338%,2))</f>
        <v>51659.71</v>
      </c>
      <c r="I4338" s="334">
        <f>ROUND((H4338-SUMIF(Anlagenbewegungsdaten!$B:$B,A4338,Anlagenbewegungsdaten!D:D)),3)</f>
        <v>4.0000000000000001E-3</v>
      </c>
      <c r="J4338" s="335" t="s">
        <v>5179</v>
      </c>
      <c r="K4338" s="335" t="s">
        <v>5204</v>
      </c>
      <c r="L4338" s="516">
        <v>13.96</v>
      </c>
      <c r="M4338" s="332">
        <f>ROUND(SUMIF(Anlagenbewegungsdaten_AV!B:B,A4338,Anlagenbewegungsdaten_AV!C:C),3)</f>
        <v>0</v>
      </c>
      <c r="N4338" s="330">
        <f>IF(ISBLANK(L4338),ROUND(SUMIF(Anlagenbewegungsdaten_AV!B:B,A4338,Anlagenbewegungsdaten_AV!D:D),2),ROUND(M4338*L4338%,2))</f>
        <v>0</v>
      </c>
      <c r="O4338" s="330">
        <f>ROUND(N4338-SUMIF(Anlagenbewegungsdaten_AV!B:B,A4338,Anlagenbewegungsdaten_AV!D:D),3)</f>
        <v>0</v>
      </c>
    </row>
    <row r="4339" spans="1:15" ht="15" customHeight="1" x14ac:dyDescent="0.25">
      <c r="A4339" s="267" t="s">
        <v>4905</v>
      </c>
      <c r="B4339" s="229" t="s">
        <v>174</v>
      </c>
      <c r="C4339" s="230" t="s">
        <v>4814</v>
      </c>
      <c r="D4339" s="229" t="s">
        <v>4869</v>
      </c>
      <c r="E4339" s="229"/>
      <c r="F4339" s="302">
        <v>16.559999999999999</v>
      </c>
      <c r="G4339" s="333">
        <f>ROUND(SUMIF(Anlagenbewegungsdaten!B:B,A4339,Anlagenbewegungsdaten!C:C),3)</f>
        <v>141964.11900000001</v>
      </c>
      <c r="H4339" s="334">
        <f>IF(ISBLANK(F4339),ROUND(SUMIF(Anlagenbewegungsdaten!B:B,A4339,Anlagenbewegungsdaten!D:D),2),ROUND(G4339*F4339%,2))</f>
        <v>23509.26</v>
      </c>
      <c r="I4339" s="334">
        <f>ROUND((H4339-SUMIF(Anlagenbewegungsdaten!$B:$B,A4339,Anlagenbewegungsdaten!D:D)),3)</f>
        <v>2E-3</v>
      </c>
      <c r="J4339" s="335" t="s">
        <v>5179</v>
      </c>
      <c r="K4339" s="335" t="s">
        <v>5204</v>
      </c>
      <c r="L4339" s="516">
        <v>13.25</v>
      </c>
      <c r="M4339" s="332">
        <f>ROUND(SUMIF(Anlagenbewegungsdaten_AV!B:B,A4339,Anlagenbewegungsdaten_AV!C:C),3)</f>
        <v>0</v>
      </c>
      <c r="N4339" s="330">
        <f>IF(ISBLANK(L4339),ROUND(SUMIF(Anlagenbewegungsdaten_AV!B:B,A4339,Anlagenbewegungsdaten_AV!D:D),2),ROUND(M4339*L4339%,2))</f>
        <v>0</v>
      </c>
      <c r="O4339" s="330">
        <f>ROUND(N4339-SUMIF(Anlagenbewegungsdaten_AV!B:B,A4339,Anlagenbewegungsdaten_AV!D:D),3)</f>
        <v>0</v>
      </c>
    </row>
    <row r="4340" spans="1:15" ht="15" customHeight="1" x14ac:dyDescent="0.25">
      <c r="A4340" s="267" t="s">
        <v>4906</v>
      </c>
      <c r="B4340" s="229" t="s">
        <v>174</v>
      </c>
      <c r="C4340" s="230" t="s">
        <v>4814</v>
      </c>
      <c r="D4340" s="229" t="s">
        <v>4870</v>
      </c>
      <c r="E4340" s="229"/>
      <c r="F4340" s="302">
        <v>14.77</v>
      </c>
      <c r="G4340" s="333">
        <f>ROUND(SUMIF(Anlagenbewegungsdaten!B:B,A4340,Anlagenbewegungsdaten!C:C),3)</f>
        <v>70410.047000000006</v>
      </c>
      <c r="H4340" s="334">
        <f>IF(ISBLANK(F4340),ROUND(SUMIF(Anlagenbewegungsdaten!B:B,A4340,Anlagenbewegungsdaten!D:D),2),ROUND(G4340*F4340%,2))</f>
        <v>10399.56</v>
      </c>
      <c r="I4340" s="334">
        <f>ROUND((H4340-SUMIF(Anlagenbewegungsdaten!$B:$B,A4340,Anlagenbewegungsdaten!D:D)),3)</f>
        <v>-4.0000000000000001E-3</v>
      </c>
      <c r="J4340" s="335" t="s">
        <v>5179</v>
      </c>
      <c r="K4340" s="335" t="s">
        <v>5204</v>
      </c>
      <c r="L4340" s="516">
        <v>11.82</v>
      </c>
      <c r="M4340" s="332">
        <f>ROUND(SUMIF(Anlagenbewegungsdaten_AV!B:B,A4340,Anlagenbewegungsdaten_AV!C:C),3)</f>
        <v>0</v>
      </c>
      <c r="N4340" s="330">
        <f>IF(ISBLANK(L4340),ROUND(SUMIF(Anlagenbewegungsdaten_AV!B:B,A4340,Anlagenbewegungsdaten_AV!D:D),2),ROUND(M4340*L4340%,2))</f>
        <v>0</v>
      </c>
      <c r="O4340" s="330">
        <f>ROUND(N4340-SUMIF(Anlagenbewegungsdaten_AV!B:B,A4340,Anlagenbewegungsdaten_AV!D:D),3)</f>
        <v>0</v>
      </c>
    </row>
    <row r="4341" spans="1:15" ht="15" customHeight="1" x14ac:dyDescent="0.25">
      <c r="A4341" s="267" t="s">
        <v>4907</v>
      </c>
      <c r="B4341" s="229" t="s">
        <v>174</v>
      </c>
      <c r="C4341" s="230" t="s">
        <v>4814</v>
      </c>
      <c r="D4341" s="229" t="s">
        <v>4871</v>
      </c>
      <c r="E4341" s="229"/>
      <c r="F4341" s="302">
        <v>12.08</v>
      </c>
      <c r="G4341" s="333">
        <f>ROUND(SUMIF(Anlagenbewegungsdaten!B:B,A4341,Anlagenbewegungsdaten!C:C),3)</f>
        <v>0</v>
      </c>
      <c r="H4341" s="334">
        <f>IF(ISBLANK(F4341),ROUND(SUMIF(Anlagenbewegungsdaten!B:B,A4341,Anlagenbewegungsdaten!D:D),2),ROUND(G4341*F4341%,2))</f>
        <v>0</v>
      </c>
      <c r="I4341" s="334">
        <f>ROUND((H4341-SUMIF(Anlagenbewegungsdaten!$B:$B,A4341,Anlagenbewegungsdaten!D:D)),3)</f>
        <v>0</v>
      </c>
      <c r="J4341" s="335" t="s">
        <v>5179</v>
      </c>
      <c r="K4341" s="335" t="s">
        <v>5204</v>
      </c>
      <c r="L4341" s="516">
        <v>9.66</v>
      </c>
      <c r="M4341" s="332">
        <f>ROUND(SUMIF(Anlagenbewegungsdaten_AV!B:B,A4341,Anlagenbewegungsdaten_AV!C:C),3)</f>
        <v>0</v>
      </c>
      <c r="N4341" s="330">
        <f>IF(ISBLANK(L4341),ROUND(SUMIF(Anlagenbewegungsdaten_AV!B:B,A4341,Anlagenbewegungsdaten_AV!D:D),2),ROUND(M4341*L4341%,2))</f>
        <v>0</v>
      </c>
      <c r="O4341" s="330">
        <f>ROUND(N4341-SUMIF(Anlagenbewegungsdaten_AV!B:B,A4341,Anlagenbewegungsdaten_AV!D:D),3)</f>
        <v>0</v>
      </c>
    </row>
    <row r="4342" spans="1:15" ht="15" customHeight="1" x14ac:dyDescent="0.25">
      <c r="A4342" s="201"/>
      <c r="B4342" s="166"/>
      <c r="C4342" s="166"/>
      <c r="D4342" s="186"/>
      <c r="E4342" s="166"/>
      <c r="F4342" s="297"/>
      <c r="J4342" s="140"/>
      <c r="K4342" s="141"/>
    </row>
    <row r="4343" spans="1:15" ht="15" customHeight="1" x14ac:dyDescent="0.25">
      <c r="A4343" s="268" t="s">
        <v>5428</v>
      </c>
      <c r="B4343" s="236" t="s">
        <v>174</v>
      </c>
      <c r="C4343" s="237" t="s">
        <v>5416</v>
      </c>
      <c r="D4343" s="236" t="s">
        <v>4868</v>
      </c>
      <c r="E4343" s="236"/>
      <c r="F4343" s="252">
        <v>17.02</v>
      </c>
      <c r="G4343" s="333">
        <f>ROUND(SUMIF(Anlagenbewegungsdaten!B:B,A4343,Anlagenbewegungsdaten!C:C),3)</f>
        <v>302610.99300000002</v>
      </c>
      <c r="H4343" s="334">
        <f>IF(ISBLANK(F4343),ROUND(SUMIF(Anlagenbewegungsdaten!B:B,A4343,Anlagenbewegungsdaten!D:D),2),ROUND(G4343*F4343%,2))</f>
        <v>51504.39</v>
      </c>
      <c r="I4343" s="334">
        <f>ROUND((H4343-SUMIF(Anlagenbewegungsdaten!$B:$B,A4343,Anlagenbewegungsdaten!D:D)),3)</f>
        <v>-1E-3</v>
      </c>
      <c r="J4343" s="335" t="s">
        <v>5179</v>
      </c>
      <c r="K4343" s="335" t="s">
        <v>5204</v>
      </c>
      <c r="L4343" s="516">
        <v>13.62</v>
      </c>
      <c r="M4343" s="332">
        <f>ROUND(SUMIF(Anlagenbewegungsdaten_AV!B:B,A4343,Anlagenbewegungsdaten_AV!C:C),3)</f>
        <v>0</v>
      </c>
      <c r="N4343" s="330">
        <f>IF(ISBLANK(L4343),ROUND(SUMIF(Anlagenbewegungsdaten_AV!B:B,A4343,Anlagenbewegungsdaten_AV!D:D),2),ROUND(M4343*L4343%,2))</f>
        <v>0</v>
      </c>
      <c r="O4343" s="330">
        <f>ROUND(N4343-SUMIF(Anlagenbewegungsdaten_AV!B:B,A4343,Anlagenbewegungsdaten_AV!D:D),3)</f>
        <v>0</v>
      </c>
    </row>
    <row r="4344" spans="1:15" ht="15" customHeight="1" x14ac:dyDescent="0.25">
      <c r="A4344" s="268" t="s">
        <v>5440</v>
      </c>
      <c r="B4344" s="236" t="s">
        <v>174</v>
      </c>
      <c r="C4344" s="237" t="s">
        <v>5416</v>
      </c>
      <c r="D4344" s="236" t="s">
        <v>4869</v>
      </c>
      <c r="E4344" s="236"/>
      <c r="F4344" s="252">
        <v>16.14</v>
      </c>
      <c r="G4344" s="333">
        <f>ROUND(SUMIF(Anlagenbewegungsdaten!B:B,A4344,Anlagenbewegungsdaten!C:C),3)</f>
        <v>104649.637</v>
      </c>
      <c r="H4344" s="334">
        <f>IF(ISBLANK(F4344),ROUND(SUMIF(Anlagenbewegungsdaten!B:B,A4344,Anlagenbewegungsdaten!D:D),2),ROUND(G4344*F4344%,2))</f>
        <v>16890.45</v>
      </c>
      <c r="I4344" s="334">
        <f>ROUND((H4344-SUMIF(Anlagenbewegungsdaten!$B:$B,A4344,Anlagenbewegungsdaten!D:D)),3)</f>
        <v>-1E-3</v>
      </c>
      <c r="J4344" s="335" t="s">
        <v>5179</v>
      </c>
      <c r="K4344" s="335" t="s">
        <v>5204</v>
      </c>
      <c r="L4344" s="516">
        <v>12.91</v>
      </c>
      <c r="M4344" s="332">
        <f>ROUND(SUMIF(Anlagenbewegungsdaten_AV!B:B,A4344,Anlagenbewegungsdaten_AV!C:C),3)</f>
        <v>0</v>
      </c>
      <c r="N4344" s="330">
        <f>IF(ISBLANK(L4344),ROUND(SUMIF(Anlagenbewegungsdaten_AV!B:B,A4344,Anlagenbewegungsdaten_AV!D:D),2),ROUND(M4344*L4344%,2))</f>
        <v>0</v>
      </c>
      <c r="O4344" s="330">
        <f>ROUND(N4344-SUMIF(Anlagenbewegungsdaten_AV!B:B,A4344,Anlagenbewegungsdaten_AV!D:D),3)</f>
        <v>0</v>
      </c>
    </row>
    <row r="4345" spans="1:15" ht="15" customHeight="1" x14ac:dyDescent="0.25">
      <c r="A4345" s="268" t="s">
        <v>5441</v>
      </c>
      <c r="B4345" s="236" t="s">
        <v>174</v>
      </c>
      <c r="C4345" s="237" t="s">
        <v>5416</v>
      </c>
      <c r="D4345" s="236" t="s">
        <v>4870</v>
      </c>
      <c r="E4345" s="236"/>
      <c r="F4345" s="252">
        <v>14.4</v>
      </c>
      <c r="G4345" s="333">
        <f>ROUND(SUMIF(Anlagenbewegungsdaten!B:B,A4345,Anlagenbewegungsdaten!C:C),3)</f>
        <v>51665.925000000003</v>
      </c>
      <c r="H4345" s="334">
        <f>IF(ISBLANK(F4345),ROUND(SUMIF(Anlagenbewegungsdaten!B:B,A4345,Anlagenbewegungsdaten!D:D),2),ROUND(G4345*F4345%,2))</f>
        <v>7439.89</v>
      </c>
      <c r="I4345" s="334">
        <f>ROUND((H4345-SUMIF(Anlagenbewegungsdaten!$B:$B,A4345,Anlagenbewegungsdaten!D:D)),3)</f>
        <v>-3.0000000000000001E-3</v>
      </c>
      <c r="J4345" s="335" t="s">
        <v>5179</v>
      </c>
      <c r="K4345" s="335" t="s">
        <v>5204</v>
      </c>
      <c r="L4345" s="516">
        <v>11.52</v>
      </c>
      <c r="M4345" s="332">
        <f>ROUND(SUMIF(Anlagenbewegungsdaten_AV!B:B,A4345,Anlagenbewegungsdaten_AV!C:C),3)</f>
        <v>0</v>
      </c>
      <c r="N4345" s="330">
        <f>IF(ISBLANK(L4345),ROUND(SUMIF(Anlagenbewegungsdaten_AV!B:B,A4345,Anlagenbewegungsdaten_AV!D:D),2),ROUND(M4345*L4345%,2))</f>
        <v>0</v>
      </c>
      <c r="O4345" s="330">
        <f>ROUND(N4345-SUMIF(Anlagenbewegungsdaten_AV!B:B,A4345,Anlagenbewegungsdaten_AV!D:D),3)</f>
        <v>0</v>
      </c>
    </row>
    <row r="4346" spans="1:15" ht="15" customHeight="1" x14ac:dyDescent="0.25">
      <c r="A4346" s="268" t="s">
        <v>5442</v>
      </c>
      <c r="B4346" s="236" t="s">
        <v>174</v>
      </c>
      <c r="C4346" s="237" t="s">
        <v>5416</v>
      </c>
      <c r="D4346" s="236" t="s">
        <v>4871</v>
      </c>
      <c r="E4346" s="236"/>
      <c r="F4346" s="252">
        <v>11.78</v>
      </c>
      <c r="G4346" s="333">
        <f>ROUND(SUMIF(Anlagenbewegungsdaten!B:B,A4346,Anlagenbewegungsdaten!C:C),3)</f>
        <v>0</v>
      </c>
      <c r="H4346" s="334">
        <f>IF(ISBLANK(F4346),ROUND(SUMIF(Anlagenbewegungsdaten!B:B,A4346,Anlagenbewegungsdaten!D:D),2),ROUND(G4346*F4346%,2))</f>
        <v>0</v>
      </c>
      <c r="I4346" s="334">
        <f>ROUND((H4346-SUMIF(Anlagenbewegungsdaten!$B:$B,A4346,Anlagenbewegungsdaten!D:D)),3)</f>
        <v>0</v>
      </c>
      <c r="J4346" s="335" t="s">
        <v>5179</v>
      </c>
      <c r="K4346" s="335" t="s">
        <v>5204</v>
      </c>
      <c r="L4346" s="516">
        <v>9.42</v>
      </c>
      <c r="M4346" s="332">
        <f>ROUND(SUMIF(Anlagenbewegungsdaten_AV!B:B,A4346,Anlagenbewegungsdaten_AV!C:C),3)</f>
        <v>0</v>
      </c>
      <c r="N4346" s="330">
        <f>IF(ISBLANK(L4346),ROUND(SUMIF(Anlagenbewegungsdaten_AV!B:B,A4346,Anlagenbewegungsdaten_AV!D:D),2),ROUND(M4346*L4346%,2))</f>
        <v>0</v>
      </c>
      <c r="O4346" s="330">
        <f>ROUND(N4346-SUMIF(Anlagenbewegungsdaten_AV!B:B,A4346,Anlagenbewegungsdaten_AV!D:D),3)</f>
        <v>0</v>
      </c>
    </row>
    <row r="4347" spans="1:15" ht="15" customHeight="1" x14ac:dyDescent="0.25">
      <c r="A4347" s="268" t="s">
        <v>5429</v>
      </c>
      <c r="B4347" s="236" t="s">
        <v>174</v>
      </c>
      <c r="C4347" s="237" t="s">
        <v>5417</v>
      </c>
      <c r="D4347" s="236" t="s">
        <v>4868</v>
      </c>
      <c r="E4347" s="236"/>
      <c r="F4347" s="252">
        <v>16.64</v>
      </c>
      <c r="G4347" s="333">
        <f>ROUND(SUMIF(Anlagenbewegungsdaten!B:B,A4347,Anlagenbewegungsdaten!C:C),3)</f>
        <v>343741.33299999998</v>
      </c>
      <c r="H4347" s="334">
        <f>IF(ISBLANK(F4347),ROUND(SUMIF(Anlagenbewegungsdaten!B:B,A4347,Anlagenbewegungsdaten!D:D),2),ROUND(G4347*F4347%,2))</f>
        <v>57198.559999999998</v>
      </c>
      <c r="I4347" s="334">
        <f>ROUND((H4347-SUMIF(Anlagenbewegungsdaten!$B:$B,A4347,Anlagenbewegungsdaten!D:D)),3)</f>
        <v>2E-3</v>
      </c>
      <c r="J4347" s="335" t="s">
        <v>5179</v>
      </c>
      <c r="K4347" s="335" t="s">
        <v>5204</v>
      </c>
      <c r="L4347" s="516">
        <v>13.31</v>
      </c>
      <c r="M4347" s="332">
        <f>ROUND(SUMIF(Anlagenbewegungsdaten_AV!B:B,A4347,Anlagenbewegungsdaten_AV!C:C),3)</f>
        <v>0</v>
      </c>
      <c r="N4347" s="330">
        <f>IF(ISBLANK(L4347),ROUND(SUMIF(Anlagenbewegungsdaten_AV!B:B,A4347,Anlagenbewegungsdaten_AV!D:D),2),ROUND(M4347*L4347%,2))</f>
        <v>0</v>
      </c>
      <c r="O4347" s="330">
        <f>ROUND(N4347-SUMIF(Anlagenbewegungsdaten_AV!B:B,A4347,Anlagenbewegungsdaten_AV!D:D),3)</f>
        <v>0</v>
      </c>
    </row>
    <row r="4348" spans="1:15" ht="15" customHeight="1" x14ac:dyDescent="0.25">
      <c r="A4348" s="268" t="s">
        <v>5443</v>
      </c>
      <c r="B4348" s="236" t="s">
        <v>174</v>
      </c>
      <c r="C4348" s="237" t="s">
        <v>5417</v>
      </c>
      <c r="D4348" s="236" t="s">
        <v>4869</v>
      </c>
      <c r="E4348" s="236"/>
      <c r="F4348" s="252">
        <v>15.79</v>
      </c>
      <c r="G4348" s="333">
        <f>ROUND(SUMIF(Anlagenbewegungsdaten!B:B,A4348,Anlagenbewegungsdaten!C:C),3)</f>
        <v>159930.21400000001</v>
      </c>
      <c r="H4348" s="334">
        <f>IF(ISBLANK(F4348),ROUND(SUMIF(Anlagenbewegungsdaten!B:B,A4348,Anlagenbewegungsdaten!D:D),2),ROUND(G4348*F4348%,2))</f>
        <v>25252.98</v>
      </c>
      <c r="I4348" s="334">
        <f>ROUND((H4348-SUMIF(Anlagenbewegungsdaten!$B:$B,A4348,Anlagenbewegungsdaten!D:D)),3)</f>
        <v>-1E-3</v>
      </c>
      <c r="J4348" s="335" t="s">
        <v>5179</v>
      </c>
      <c r="K4348" s="335" t="s">
        <v>5204</v>
      </c>
      <c r="L4348" s="516">
        <v>12.63</v>
      </c>
      <c r="M4348" s="332">
        <f>ROUND(SUMIF(Anlagenbewegungsdaten_AV!B:B,A4348,Anlagenbewegungsdaten_AV!C:C),3)</f>
        <v>0</v>
      </c>
      <c r="N4348" s="330">
        <f>IF(ISBLANK(L4348),ROUND(SUMIF(Anlagenbewegungsdaten_AV!B:B,A4348,Anlagenbewegungsdaten_AV!D:D),2),ROUND(M4348*L4348%,2))</f>
        <v>0</v>
      </c>
      <c r="O4348" s="330">
        <f>ROUND(N4348-SUMIF(Anlagenbewegungsdaten_AV!B:B,A4348,Anlagenbewegungsdaten_AV!D:D),3)</f>
        <v>0</v>
      </c>
    </row>
    <row r="4349" spans="1:15" ht="15" customHeight="1" x14ac:dyDescent="0.25">
      <c r="A4349" s="268" t="s">
        <v>5444</v>
      </c>
      <c r="B4349" s="236" t="s">
        <v>174</v>
      </c>
      <c r="C4349" s="237" t="s">
        <v>5417</v>
      </c>
      <c r="D4349" s="236" t="s">
        <v>4870</v>
      </c>
      <c r="E4349" s="236"/>
      <c r="F4349" s="252">
        <v>14.08</v>
      </c>
      <c r="G4349" s="333">
        <f>ROUND(SUMIF(Anlagenbewegungsdaten!B:B,A4349,Anlagenbewegungsdaten!C:C),3)</f>
        <v>209289.476</v>
      </c>
      <c r="H4349" s="334">
        <f>IF(ISBLANK(F4349),ROUND(SUMIF(Anlagenbewegungsdaten!B:B,A4349,Anlagenbewegungsdaten!D:D),2),ROUND(G4349*F4349%,2))</f>
        <v>29467.96</v>
      </c>
      <c r="I4349" s="334">
        <f>ROUND((H4349-SUMIF(Anlagenbewegungsdaten!$B:$B,A4349,Anlagenbewegungsdaten!D:D)),3)</f>
        <v>2E-3</v>
      </c>
      <c r="J4349" s="335" t="s">
        <v>5179</v>
      </c>
      <c r="K4349" s="335" t="s">
        <v>5204</v>
      </c>
      <c r="L4349" s="516">
        <v>11.26</v>
      </c>
      <c r="M4349" s="332">
        <f>ROUND(SUMIF(Anlagenbewegungsdaten_AV!B:B,A4349,Anlagenbewegungsdaten_AV!C:C),3)</f>
        <v>0</v>
      </c>
      <c r="N4349" s="330">
        <f>IF(ISBLANK(L4349),ROUND(SUMIF(Anlagenbewegungsdaten_AV!B:B,A4349,Anlagenbewegungsdaten_AV!D:D),2),ROUND(M4349*L4349%,2))</f>
        <v>0</v>
      </c>
      <c r="O4349" s="330">
        <f>ROUND(N4349-SUMIF(Anlagenbewegungsdaten_AV!B:B,A4349,Anlagenbewegungsdaten_AV!D:D),3)</f>
        <v>0</v>
      </c>
    </row>
    <row r="4350" spans="1:15" ht="15" customHeight="1" x14ac:dyDescent="0.25">
      <c r="A4350" s="268" t="s">
        <v>5445</v>
      </c>
      <c r="B4350" s="236" t="s">
        <v>174</v>
      </c>
      <c r="C4350" s="237" t="s">
        <v>5417</v>
      </c>
      <c r="D4350" s="236" t="s">
        <v>4871</v>
      </c>
      <c r="E4350" s="236"/>
      <c r="F4350" s="252">
        <v>11.52</v>
      </c>
      <c r="G4350" s="333">
        <f>ROUND(SUMIF(Anlagenbewegungsdaten!B:B,A4350,Anlagenbewegungsdaten!C:C),3)</f>
        <v>0</v>
      </c>
      <c r="H4350" s="334">
        <f>IF(ISBLANK(F4350),ROUND(SUMIF(Anlagenbewegungsdaten!B:B,A4350,Anlagenbewegungsdaten!D:D),2),ROUND(G4350*F4350%,2))</f>
        <v>0</v>
      </c>
      <c r="I4350" s="334">
        <f>ROUND((H4350-SUMIF(Anlagenbewegungsdaten!$B:$B,A4350,Anlagenbewegungsdaten!D:D)),3)</f>
        <v>0</v>
      </c>
      <c r="J4350" s="335" t="s">
        <v>5179</v>
      </c>
      <c r="K4350" s="335" t="s">
        <v>5204</v>
      </c>
      <c r="L4350" s="516">
        <v>9.2200000000000006</v>
      </c>
      <c r="M4350" s="332">
        <f>ROUND(SUMIF(Anlagenbewegungsdaten_AV!B:B,A4350,Anlagenbewegungsdaten_AV!C:C),3)</f>
        <v>0</v>
      </c>
      <c r="N4350" s="330">
        <f>IF(ISBLANK(L4350),ROUND(SUMIF(Anlagenbewegungsdaten_AV!B:B,A4350,Anlagenbewegungsdaten_AV!D:D),2),ROUND(M4350*L4350%,2))</f>
        <v>0</v>
      </c>
      <c r="O4350" s="330">
        <f>ROUND(N4350-SUMIF(Anlagenbewegungsdaten_AV!B:B,A4350,Anlagenbewegungsdaten_AV!D:D),3)</f>
        <v>0</v>
      </c>
    </row>
    <row r="4351" spans="1:15" ht="15" customHeight="1" x14ac:dyDescent="0.25">
      <c r="A4351" s="268" t="s">
        <v>5430</v>
      </c>
      <c r="B4351" s="236" t="s">
        <v>174</v>
      </c>
      <c r="C4351" s="237" t="s">
        <v>5418</v>
      </c>
      <c r="D4351" s="236" t="s">
        <v>4868</v>
      </c>
      <c r="E4351" s="236"/>
      <c r="F4351" s="252">
        <v>16.28</v>
      </c>
      <c r="G4351" s="333">
        <f>ROUND(SUMIF(Anlagenbewegungsdaten!B:B,A4351,Anlagenbewegungsdaten!C:C),3)</f>
        <v>400311.59399999998</v>
      </c>
      <c r="H4351" s="334">
        <f>IF(ISBLANK(F4351),ROUND(SUMIF(Anlagenbewegungsdaten!B:B,A4351,Anlagenbewegungsdaten!D:D),2),ROUND(G4351*F4351%,2))</f>
        <v>65170.73</v>
      </c>
      <c r="I4351" s="334">
        <f>ROUND((H4351-SUMIF(Anlagenbewegungsdaten!$B:$B,A4351,Anlagenbewegungsdaten!D:D)),3)</f>
        <v>2E-3</v>
      </c>
      <c r="J4351" s="335" t="s">
        <v>5179</v>
      </c>
      <c r="K4351" s="335" t="s">
        <v>5204</v>
      </c>
      <c r="L4351" s="516">
        <v>13.02</v>
      </c>
      <c r="M4351" s="332">
        <f>ROUND(SUMIF(Anlagenbewegungsdaten_AV!B:B,A4351,Anlagenbewegungsdaten_AV!C:C),3)</f>
        <v>0</v>
      </c>
      <c r="N4351" s="330">
        <f>IF(ISBLANK(L4351),ROUND(SUMIF(Anlagenbewegungsdaten_AV!B:B,A4351,Anlagenbewegungsdaten_AV!D:D),2),ROUND(M4351*L4351%,2))</f>
        <v>0</v>
      </c>
      <c r="O4351" s="330">
        <f>ROUND(N4351-SUMIF(Anlagenbewegungsdaten_AV!B:B,A4351,Anlagenbewegungsdaten_AV!D:D),3)</f>
        <v>0</v>
      </c>
    </row>
    <row r="4352" spans="1:15" ht="15" customHeight="1" x14ac:dyDescent="0.25">
      <c r="A4352" s="268" t="s">
        <v>5446</v>
      </c>
      <c r="B4352" s="236" t="s">
        <v>174</v>
      </c>
      <c r="C4352" s="237" t="s">
        <v>5418</v>
      </c>
      <c r="D4352" s="236" t="s">
        <v>4869</v>
      </c>
      <c r="E4352" s="236"/>
      <c r="F4352" s="252">
        <v>15.44</v>
      </c>
      <c r="G4352" s="333">
        <f>ROUND(SUMIF(Anlagenbewegungsdaten!B:B,A4352,Anlagenbewegungsdaten!C:C),3)</f>
        <v>311747.35499999998</v>
      </c>
      <c r="H4352" s="334">
        <f>IF(ISBLANK(F4352),ROUND(SUMIF(Anlagenbewegungsdaten!B:B,A4352,Anlagenbewegungsdaten!D:D),2),ROUND(G4352*F4352%,2))</f>
        <v>48133.79</v>
      </c>
      <c r="I4352" s="334">
        <f>ROUND((H4352-SUMIF(Anlagenbewegungsdaten!$B:$B,A4352,Anlagenbewegungsdaten!D:D)),3)</f>
        <v>-2E-3</v>
      </c>
      <c r="J4352" s="335" t="s">
        <v>5179</v>
      </c>
      <c r="K4352" s="335" t="s">
        <v>5204</v>
      </c>
      <c r="L4352" s="516">
        <v>12.35</v>
      </c>
      <c r="M4352" s="332">
        <f>ROUND(SUMIF(Anlagenbewegungsdaten_AV!B:B,A4352,Anlagenbewegungsdaten_AV!C:C),3)</f>
        <v>0</v>
      </c>
      <c r="N4352" s="330">
        <f>IF(ISBLANK(L4352),ROUND(SUMIF(Anlagenbewegungsdaten_AV!B:B,A4352,Anlagenbewegungsdaten_AV!D:D),2),ROUND(M4352*L4352%,2))</f>
        <v>0</v>
      </c>
      <c r="O4352" s="330">
        <f>ROUND(N4352-SUMIF(Anlagenbewegungsdaten_AV!B:B,A4352,Anlagenbewegungsdaten_AV!D:D),3)</f>
        <v>0</v>
      </c>
    </row>
    <row r="4353" spans="1:15" ht="15" customHeight="1" x14ac:dyDescent="0.25">
      <c r="A4353" s="268" t="s">
        <v>5447</v>
      </c>
      <c r="B4353" s="236" t="s">
        <v>174</v>
      </c>
      <c r="C4353" s="237" t="s">
        <v>5418</v>
      </c>
      <c r="D4353" s="236" t="s">
        <v>4870</v>
      </c>
      <c r="E4353" s="236"/>
      <c r="F4353" s="252">
        <v>13.77</v>
      </c>
      <c r="G4353" s="333">
        <f>ROUND(SUMIF(Anlagenbewegungsdaten!B:B,A4353,Anlagenbewegungsdaten!C:C),3)</f>
        <v>700530.30700000003</v>
      </c>
      <c r="H4353" s="334">
        <f>IF(ISBLANK(F4353),ROUND(SUMIF(Anlagenbewegungsdaten!B:B,A4353,Anlagenbewegungsdaten!D:D),2),ROUND(G4353*F4353%,2))</f>
        <v>96463.02</v>
      </c>
      <c r="I4353" s="334">
        <f>ROUND((H4353-SUMIF(Anlagenbewegungsdaten!$B:$B,A4353,Anlagenbewegungsdaten!D:D)),3)</f>
        <v>-3.0000000000000001E-3</v>
      </c>
      <c r="J4353" s="335" t="s">
        <v>5179</v>
      </c>
      <c r="K4353" s="335" t="s">
        <v>5204</v>
      </c>
      <c r="L4353" s="516">
        <v>11.02</v>
      </c>
      <c r="M4353" s="332">
        <f>ROUND(SUMIF(Anlagenbewegungsdaten_AV!B:B,A4353,Anlagenbewegungsdaten_AV!C:C),3)</f>
        <v>0</v>
      </c>
      <c r="N4353" s="330">
        <f>IF(ISBLANK(L4353),ROUND(SUMIF(Anlagenbewegungsdaten_AV!B:B,A4353,Anlagenbewegungsdaten_AV!D:D),2),ROUND(M4353*L4353%,2))</f>
        <v>0</v>
      </c>
      <c r="O4353" s="330">
        <f>ROUND(N4353-SUMIF(Anlagenbewegungsdaten_AV!B:B,A4353,Anlagenbewegungsdaten_AV!D:D),3)</f>
        <v>0</v>
      </c>
    </row>
    <row r="4354" spans="1:15" ht="15" customHeight="1" x14ac:dyDescent="0.25">
      <c r="A4354" s="268" t="s">
        <v>5448</v>
      </c>
      <c r="B4354" s="236" t="s">
        <v>174</v>
      </c>
      <c r="C4354" s="237" t="s">
        <v>5418</v>
      </c>
      <c r="D4354" s="236" t="s">
        <v>4871</v>
      </c>
      <c r="E4354" s="236"/>
      <c r="F4354" s="252">
        <v>11.27</v>
      </c>
      <c r="G4354" s="333">
        <f>ROUND(SUMIF(Anlagenbewegungsdaten!B:B,A4354,Anlagenbewegungsdaten!C:C),3)</f>
        <v>0</v>
      </c>
      <c r="H4354" s="334">
        <f>IF(ISBLANK(F4354),ROUND(SUMIF(Anlagenbewegungsdaten!B:B,A4354,Anlagenbewegungsdaten!D:D),2),ROUND(G4354*F4354%,2))</f>
        <v>0</v>
      </c>
      <c r="I4354" s="334">
        <f>ROUND((H4354-SUMIF(Anlagenbewegungsdaten!$B:$B,A4354,Anlagenbewegungsdaten!D:D)),3)</f>
        <v>0</v>
      </c>
      <c r="J4354" s="335" t="s">
        <v>5179</v>
      </c>
      <c r="K4354" s="335" t="s">
        <v>5204</v>
      </c>
      <c r="L4354" s="516">
        <v>9.02</v>
      </c>
      <c r="M4354" s="332">
        <f>ROUND(SUMIF(Anlagenbewegungsdaten_AV!B:B,A4354,Anlagenbewegungsdaten_AV!C:C),3)</f>
        <v>0</v>
      </c>
      <c r="N4354" s="330">
        <f>IF(ISBLANK(L4354),ROUND(SUMIF(Anlagenbewegungsdaten_AV!B:B,A4354,Anlagenbewegungsdaten_AV!D:D),2),ROUND(M4354*L4354%,2))</f>
        <v>0</v>
      </c>
      <c r="O4354" s="330">
        <f>ROUND(N4354-SUMIF(Anlagenbewegungsdaten_AV!B:B,A4354,Anlagenbewegungsdaten_AV!D:D),3)</f>
        <v>0</v>
      </c>
    </row>
    <row r="4355" spans="1:15" ht="15" customHeight="1" x14ac:dyDescent="0.25">
      <c r="A4355" s="268" t="s">
        <v>5431</v>
      </c>
      <c r="B4355" s="236" t="s">
        <v>174</v>
      </c>
      <c r="C4355" s="237" t="s">
        <v>5419</v>
      </c>
      <c r="D4355" s="236" t="s">
        <v>4868</v>
      </c>
      <c r="E4355" s="236"/>
      <c r="F4355" s="252">
        <v>15.92</v>
      </c>
      <c r="G4355" s="333">
        <f>ROUND(SUMIF(Anlagenbewegungsdaten!B:B,A4355,Anlagenbewegungsdaten!C:C),3)</f>
        <v>444161.815</v>
      </c>
      <c r="H4355" s="334">
        <f>IF(ISBLANK(F4355),ROUND(SUMIF(Anlagenbewegungsdaten!B:B,A4355,Anlagenbewegungsdaten!D:D),2),ROUND(G4355*F4355%,2))</f>
        <v>70710.559999999998</v>
      </c>
      <c r="I4355" s="334">
        <f>ROUND((H4355-SUMIF(Anlagenbewegungsdaten!$B:$B,A4355,Anlagenbewegungsdaten!D:D)),3)</f>
        <v>-1E-3</v>
      </c>
      <c r="J4355" s="335" t="s">
        <v>5179</v>
      </c>
      <c r="K4355" s="335" t="s">
        <v>5204</v>
      </c>
      <c r="L4355" s="516">
        <v>12.74</v>
      </c>
      <c r="M4355" s="332">
        <f>ROUND(SUMIF(Anlagenbewegungsdaten_AV!B:B,A4355,Anlagenbewegungsdaten_AV!C:C),3)</f>
        <v>0</v>
      </c>
      <c r="N4355" s="330">
        <f>IF(ISBLANK(L4355),ROUND(SUMIF(Anlagenbewegungsdaten_AV!B:B,A4355,Anlagenbewegungsdaten_AV!D:D),2),ROUND(M4355*L4355%,2))</f>
        <v>0</v>
      </c>
      <c r="O4355" s="330">
        <f>ROUND(N4355-SUMIF(Anlagenbewegungsdaten_AV!B:B,A4355,Anlagenbewegungsdaten_AV!D:D),3)</f>
        <v>0</v>
      </c>
    </row>
    <row r="4356" spans="1:15" ht="15" customHeight="1" x14ac:dyDescent="0.25">
      <c r="A4356" s="268" t="s">
        <v>5449</v>
      </c>
      <c r="B4356" s="236" t="s">
        <v>174</v>
      </c>
      <c r="C4356" s="237" t="s">
        <v>5419</v>
      </c>
      <c r="D4356" s="236" t="s">
        <v>4869</v>
      </c>
      <c r="E4356" s="236"/>
      <c r="F4356" s="252">
        <v>15.1</v>
      </c>
      <c r="G4356" s="333">
        <f>ROUND(SUMIF(Anlagenbewegungsdaten!B:B,A4356,Anlagenbewegungsdaten!C:C),3)</f>
        <v>241174.54699999999</v>
      </c>
      <c r="H4356" s="334">
        <f>IF(ISBLANK(F4356),ROUND(SUMIF(Anlagenbewegungsdaten!B:B,A4356,Anlagenbewegungsdaten!D:D),2),ROUND(G4356*F4356%,2))</f>
        <v>36417.360000000001</v>
      </c>
      <c r="I4356" s="334">
        <f>ROUND((H4356-SUMIF(Anlagenbewegungsdaten!$B:$B,A4356,Anlagenbewegungsdaten!D:D)),3)</f>
        <v>3.0000000000000001E-3</v>
      </c>
      <c r="J4356" s="335" t="s">
        <v>5179</v>
      </c>
      <c r="K4356" s="335" t="s">
        <v>5204</v>
      </c>
      <c r="L4356" s="516">
        <v>12.08</v>
      </c>
      <c r="M4356" s="332">
        <f>ROUND(SUMIF(Anlagenbewegungsdaten_AV!B:B,A4356,Anlagenbewegungsdaten_AV!C:C),3)</f>
        <v>0</v>
      </c>
      <c r="N4356" s="330">
        <f>IF(ISBLANK(L4356),ROUND(SUMIF(Anlagenbewegungsdaten_AV!B:B,A4356,Anlagenbewegungsdaten_AV!D:D),2),ROUND(M4356*L4356%,2))</f>
        <v>0</v>
      </c>
      <c r="O4356" s="330">
        <f>ROUND(N4356-SUMIF(Anlagenbewegungsdaten_AV!B:B,A4356,Anlagenbewegungsdaten_AV!D:D),3)</f>
        <v>0</v>
      </c>
    </row>
    <row r="4357" spans="1:15" ht="15" customHeight="1" x14ac:dyDescent="0.25">
      <c r="A4357" s="268" t="s">
        <v>5450</v>
      </c>
      <c r="B4357" s="236" t="s">
        <v>174</v>
      </c>
      <c r="C4357" s="237" t="s">
        <v>5419</v>
      </c>
      <c r="D4357" s="236" t="s">
        <v>4870</v>
      </c>
      <c r="E4357" s="236"/>
      <c r="F4357" s="252">
        <v>13.47</v>
      </c>
      <c r="G4357" s="333">
        <f>ROUND(SUMIF(Anlagenbewegungsdaten!B:B,A4357,Anlagenbewegungsdaten!C:C),3)</f>
        <v>348091.98499999999</v>
      </c>
      <c r="H4357" s="334">
        <f>IF(ISBLANK(F4357),ROUND(SUMIF(Anlagenbewegungsdaten!B:B,A4357,Anlagenbewegungsdaten!D:D),2),ROUND(G4357*F4357%,2))</f>
        <v>46887.99</v>
      </c>
      <c r="I4357" s="334">
        <f>ROUND((H4357-SUMIF(Anlagenbewegungsdaten!$B:$B,A4357,Anlagenbewegungsdaten!D:D)),3)</f>
        <v>0</v>
      </c>
      <c r="J4357" s="335" t="s">
        <v>5179</v>
      </c>
      <c r="K4357" s="335" t="s">
        <v>5204</v>
      </c>
      <c r="L4357" s="516">
        <v>10.78</v>
      </c>
      <c r="M4357" s="332">
        <f>ROUND(SUMIF(Anlagenbewegungsdaten_AV!B:B,A4357,Anlagenbewegungsdaten_AV!C:C),3)</f>
        <v>0</v>
      </c>
      <c r="N4357" s="330">
        <f>IF(ISBLANK(L4357),ROUND(SUMIF(Anlagenbewegungsdaten_AV!B:B,A4357,Anlagenbewegungsdaten_AV!D:D),2),ROUND(M4357*L4357%,2))</f>
        <v>0</v>
      </c>
      <c r="O4357" s="330">
        <f>ROUND(N4357-SUMIF(Anlagenbewegungsdaten_AV!B:B,A4357,Anlagenbewegungsdaten_AV!D:D),3)</f>
        <v>0</v>
      </c>
    </row>
    <row r="4358" spans="1:15" ht="15" customHeight="1" x14ac:dyDescent="0.25">
      <c r="A4358" s="268" t="s">
        <v>5451</v>
      </c>
      <c r="B4358" s="236" t="s">
        <v>174</v>
      </c>
      <c r="C4358" s="237" t="s">
        <v>5419</v>
      </c>
      <c r="D4358" s="236" t="s">
        <v>4871</v>
      </c>
      <c r="E4358" s="236"/>
      <c r="F4358" s="252">
        <v>11.02</v>
      </c>
      <c r="G4358" s="333">
        <f>ROUND(SUMIF(Anlagenbewegungsdaten!B:B,A4358,Anlagenbewegungsdaten!C:C),3)</f>
        <v>0</v>
      </c>
      <c r="H4358" s="334">
        <f>IF(ISBLANK(F4358),ROUND(SUMIF(Anlagenbewegungsdaten!B:B,A4358,Anlagenbewegungsdaten!D:D),2),ROUND(G4358*F4358%,2))</f>
        <v>0</v>
      </c>
      <c r="I4358" s="334">
        <f>ROUND((H4358-SUMIF(Anlagenbewegungsdaten!$B:$B,A4358,Anlagenbewegungsdaten!D:D)),3)</f>
        <v>0</v>
      </c>
      <c r="J4358" s="335" t="s">
        <v>5179</v>
      </c>
      <c r="K4358" s="335" t="s">
        <v>5204</v>
      </c>
      <c r="L4358" s="516">
        <v>8.82</v>
      </c>
      <c r="M4358" s="332">
        <f>ROUND(SUMIF(Anlagenbewegungsdaten_AV!B:B,A4358,Anlagenbewegungsdaten_AV!C:C),3)</f>
        <v>0</v>
      </c>
      <c r="N4358" s="330">
        <f>IF(ISBLANK(L4358),ROUND(SUMIF(Anlagenbewegungsdaten_AV!B:B,A4358,Anlagenbewegungsdaten_AV!D:D),2),ROUND(M4358*L4358%,2))</f>
        <v>0</v>
      </c>
      <c r="O4358" s="330">
        <f>ROUND(N4358-SUMIF(Anlagenbewegungsdaten_AV!B:B,A4358,Anlagenbewegungsdaten_AV!D:D),3)</f>
        <v>0</v>
      </c>
    </row>
    <row r="4359" spans="1:15" ht="15" customHeight="1" x14ac:dyDescent="0.25">
      <c r="A4359" s="268" t="s">
        <v>5432</v>
      </c>
      <c r="B4359" s="236" t="s">
        <v>174</v>
      </c>
      <c r="C4359" s="237" t="s">
        <v>5420</v>
      </c>
      <c r="D4359" s="236" t="s">
        <v>4868</v>
      </c>
      <c r="E4359" s="236"/>
      <c r="F4359" s="252">
        <v>15.63</v>
      </c>
      <c r="G4359" s="333">
        <f>ROUND(SUMIF(Anlagenbewegungsdaten!B:B,A4359,Anlagenbewegungsdaten!C:C),3)</f>
        <v>393868.65600000002</v>
      </c>
      <c r="H4359" s="334">
        <f>IF(ISBLANK(F4359),ROUND(SUMIF(Anlagenbewegungsdaten!B:B,A4359,Anlagenbewegungsdaten!D:D),2),ROUND(G4359*F4359%,2))</f>
        <v>61561.67</v>
      </c>
      <c r="I4359" s="334">
        <f>ROUND((H4359-SUMIF(Anlagenbewegungsdaten!$B:$B,A4359,Anlagenbewegungsdaten!D:D)),3)</f>
        <v>-1E-3</v>
      </c>
      <c r="J4359" s="335" t="s">
        <v>5179</v>
      </c>
      <c r="K4359" s="335" t="s">
        <v>5204</v>
      </c>
      <c r="L4359" s="516">
        <v>12.5</v>
      </c>
      <c r="M4359" s="332">
        <f>ROUND(SUMIF(Anlagenbewegungsdaten_AV!B:B,A4359,Anlagenbewegungsdaten_AV!C:C),3)</f>
        <v>0</v>
      </c>
      <c r="N4359" s="330">
        <f>IF(ISBLANK(L4359),ROUND(SUMIF(Anlagenbewegungsdaten_AV!B:B,A4359,Anlagenbewegungsdaten_AV!D:D),2),ROUND(M4359*L4359%,2))</f>
        <v>0</v>
      </c>
      <c r="O4359" s="330">
        <f>ROUND(N4359-SUMIF(Anlagenbewegungsdaten_AV!B:B,A4359,Anlagenbewegungsdaten_AV!D:D),3)</f>
        <v>0</v>
      </c>
    </row>
    <row r="4360" spans="1:15" ht="15" customHeight="1" x14ac:dyDescent="0.25">
      <c r="A4360" s="268" t="s">
        <v>5452</v>
      </c>
      <c r="B4360" s="236" t="s">
        <v>174</v>
      </c>
      <c r="C4360" s="237" t="s">
        <v>5420</v>
      </c>
      <c r="D4360" s="236" t="s">
        <v>4869</v>
      </c>
      <c r="E4360" s="236"/>
      <c r="F4360" s="252">
        <v>14.83</v>
      </c>
      <c r="G4360" s="333">
        <f>ROUND(SUMIF(Anlagenbewegungsdaten!B:B,A4360,Anlagenbewegungsdaten!C:C),3)</f>
        <v>250075.92300000001</v>
      </c>
      <c r="H4360" s="334">
        <f>IF(ISBLANK(F4360),ROUND(SUMIF(Anlagenbewegungsdaten!B:B,A4360,Anlagenbewegungsdaten!D:D),2),ROUND(G4360*F4360%,2))</f>
        <v>37086.26</v>
      </c>
      <c r="I4360" s="334">
        <f>ROUND((H4360-SUMIF(Anlagenbewegungsdaten!$B:$B,A4360,Anlagenbewegungsdaten!D:D)),3)</f>
        <v>1E-3</v>
      </c>
      <c r="J4360" s="335" t="s">
        <v>5179</v>
      </c>
      <c r="K4360" s="335" t="s">
        <v>5204</v>
      </c>
      <c r="L4360" s="516">
        <v>11.86</v>
      </c>
      <c r="M4360" s="332">
        <f>ROUND(SUMIF(Anlagenbewegungsdaten_AV!B:B,A4360,Anlagenbewegungsdaten_AV!C:C),3)</f>
        <v>0</v>
      </c>
      <c r="N4360" s="330">
        <f>IF(ISBLANK(L4360),ROUND(SUMIF(Anlagenbewegungsdaten_AV!B:B,A4360,Anlagenbewegungsdaten_AV!D:D),2),ROUND(M4360*L4360%,2))</f>
        <v>0</v>
      </c>
      <c r="O4360" s="330">
        <f>ROUND(N4360-SUMIF(Anlagenbewegungsdaten_AV!B:B,A4360,Anlagenbewegungsdaten_AV!D:D),3)</f>
        <v>0</v>
      </c>
    </row>
    <row r="4361" spans="1:15" ht="15" customHeight="1" x14ac:dyDescent="0.25">
      <c r="A4361" s="268" t="s">
        <v>5453</v>
      </c>
      <c r="B4361" s="236" t="s">
        <v>174</v>
      </c>
      <c r="C4361" s="237" t="s">
        <v>5420</v>
      </c>
      <c r="D4361" s="236" t="s">
        <v>4870</v>
      </c>
      <c r="E4361" s="236"/>
      <c r="F4361" s="252">
        <v>13.23</v>
      </c>
      <c r="G4361" s="333">
        <f>ROUND(SUMIF(Anlagenbewegungsdaten!B:B,A4361,Anlagenbewegungsdaten!C:C),3)</f>
        <v>666890.09</v>
      </c>
      <c r="H4361" s="334">
        <f>IF(ISBLANK(F4361),ROUND(SUMIF(Anlagenbewegungsdaten!B:B,A4361,Anlagenbewegungsdaten!D:D),2),ROUND(G4361*F4361%,2))</f>
        <v>88229.56</v>
      </c>
      <c r="I4361" s="334">
        <f>ROUND((H4361-SUMIF(Anlagenbewegungsdaten!$B:$B,A4361,Anlagenbewegungsdaten!D:D)),3)</f>
        <v>1E-3</v>
      </c>
      <c r="J4361" s="335" t="s">
        <v>5179</v>
      </c>
      <c r="K4361" s="335" t="s">
        <v>5204</v>
      </c>
      <c r="L4361" s="516">
        <v>10.58</v>
      </c>
      <c r="M4361" s="332">
        <f>ROUND(SUMIF(Anlagenbewegungsdaten_AV!B:B,A4361,Anlagenbewegungsdaten_AV!C:C),3)</f>
        <v>0</v>
      </c>
      <c r="N4361" s="330">
        <f>IF(ISBLANK(L4361),ROUND(SUMIF(Anlagenbewegungsdaten_AV!B:B,A4361,Anlagenbewegungsdaten_AV!D:D),2),ROUND(M4361*L4361%,2))</f>
        <v>0</v>
      </c>
      <c r="O4361" s="330">
        <f>ROUND(N4361-SUMIF(Anlagenbewegungsdaten_AV!B:B,A4361,Anlagenbewegungsdaten_AV!D:D),3)</f>
        <v>0</v>
      </c>
    </row>
    <row r="4362" spans="1:15" ht="15" customHeight="1" x14ac:dyDescent="0.25">
      <c r="A4362" s="268" t="s">
        <v>5454</v>
      </c>
      <c r="B4362" s="236" t="s">
        <v>174</v>
      </c>
      <c r="C4362" s="237" t="s">
        <v>5420</v>
      </c>
      <c r="D4362" s="236" t="s">
        <v>4871</v>
      </c>
      <c r="E4362" s="236"/>
      <c r="F4362" s="252">
        <v>10.82</v>
      </c>
      <c r="G4362" s="333">
        <f>ROUND(SUMIF(Anlagenbewegungsdaten!B:B,A4362,Anlagenbewegungsdaten!C:C),3)</f>
        <v>0</v>
      </c>
      <c r="H4362" s="334">
        <f>IF(ISBLANK(F4362),ROUND(SUMIF(Anlagenbewegungsdaten!B:B,A4362,Anlagenbewegungsdaten!D:D),2),ROUND(G4362*F4362%,2))</f>
        <v>0</v>
      </c>
      <c r="I4362" s="334">
        <f>ROUND((H4362-SUMIF(Anlagenbewegungsdaten!$B:$B,A4362,Anlagenbewegungsdaten!D:D)),3)</f>
        <v>0</v>
      </c>
      <c r="J4362" s="335" t="s">
        <v>5179</v>
      </c>
      <c r="K4362" s="335" t="s">
        <v>5204</v>
      </c>
      <c r="L4362" s="516">
        <v>8.66</v>
      </c>
      <c r="M4362" s="332">
        <f>ROUND(SUMIF(Anlagenbewegungsdaten_AV!B:B,A4362,Anlagenbewegungsdaten_AV!C:C),3)</f>
        <v>0</v>
      </c>
      <c r="N4362" s="330">
        <f>IF(ISBLANK(L4362),ROUND(SUMIF(Anlagenbewegungsdaten_AV!B:B,A4362,Anlagenbewegungsdaten_AV!D:D),2),ROUND(M4362*L4362%,2))</f>
        <v>0</v>
      </c>
      <c r="O4362" s="330">
        <f>ROUND(N4362-SUMIF(Anlagenbewegungsdaten_AV!B:B,A4362,Anlagenbewegungsdaten_AV!D:D),3)</f>
        <v>0</v>
      </c>
    </row>
    <row r="4363" spans="1:15" ht="15" customHeight="1" x14ac:dyDescent="0.25">
      <c r="A4363" s="268" t="s">
        <v>5433</v>
      </c>
      <c r="B4363" s="236" t="s">
        <v>174</v>
      </c>
      <c r="C4363" s="237" t="s">
        <v>5421</v>
      </c>
      <c r="D4363" s="236" t="s">
        <v>4868</v>
      </c>
      <c r="E4363" s="236"/>
      <c r="F4363" s="252">
        <v>15.35</v>
      </c>
      <c r="G4363" s="333">
        <f>ROUND(SUMIF(Anlagenbewegungsdaten!B:B,A4363,Anlagenbewegungsdaten!C:C),3)</f>
        <v>386527.95799999998</v>
      </c>
      <c r="H4363" s="334">
        <f>IF(ISBLANK(F4363),ROUND(SUMIF(Anlagenbewegungsdaten!B:B,A4363,Anlagenbewegungsdaten!D:D),2),ROUND(G4363*F4363%,2))</f>
        <v>59332.04</v>
      </c>
      <c r="I4363" s="334">
        <f>ROUND((H4363-SUMIF(Anlagenbewegungsdaten!$B:$B,A4363,Anlagenbewegungsdaten!D:D)),3)</f>
        <v>-2E-3</v>
      </c>
      <c r="J4363" s="335" t="s">
        <v>5179</v>
      </c>
      <c r="K4363" s="335" t="s">
        <v>5204</v>
      </c>
      <c r="L4363" s="516">
        <v>12.28</v>
      </c>
      <c r="M4363" s="332">
        <f>ROUND(SUMIF(Anlagenbewegungsdaten_AV!B:B,A4363,Anlagenbewegungsdaten_AV!C:C),3)</f>
        <v>0</v>
      </c>
      <c r="N4363" s="330">
        <f>IF(ISBLANK(L4363),ROUND(SUMIF(Anlagenbewegungsdaten_AV!B:B,A4363,Anlagenbewegungsdaten_AV!D:D),2),ROUND(M4363*L4363%,2))</f>
        <v>0</v>
      </c>
      <c r="O4363" s="330">
        <f>ROUND(N4363-SUMIF(Anlagenbewegungsdaten_AV!B:B,A4363,Anlagenbewegungsdaten_AV!D:D),3)</f>
        <v>0</v>
      </c>
    </row>
    <row r="4364" spans="1:15" ht="15" customHeight="1" x14ac:dyDescent="0.25">
      <c r="A4364" s="268" t="s">
        <v>5455</v>
      </c>
      <c r="B4364" s="236" t="s">
        <v>174</v>
      </c>
      <c r="C4364" s="237" t="s">
        <v>5421</v>
      </c>
      <c r="D4364" s="236" t="s">
        <v>4869</v>
      </c>
      <c r="E4364" s="236"/>
      <c r="F4364" s="252">
        <v>14.56</v>
      </c>
      <c r="G4364" s="333">
        <f>ROUND(SUMIF(Anlagenbewegungsdaten!B:B,A4364,Anlagenbewegungsdaten!C:C),3)</f>
        <v>117911.211</v>
      </c>
      <c r="H4364" s="334">
        <f>IF(ISBLANK(F4364),ROUND(SUMIF(Anlagenbewegungsdaten!B:B,A4364,Anlagenbewegungsdaten!D:D),2),ROUND(G4364*F4364%,2))</f>
        <v>17167.87</v>
      </c>
      <c r="I4364" s="334">
        <f>ROUND((H4364-SUMIF(Anlagenbewegungsdaten!$B:$B,A4364,Anlagenbewegungsdaten!D:D)),3)</f>
        <v>-2E-3</v>
      </c>
      <c r="J4364" s="335" t="s">
        <v>5179</v>
      </c>
      <c r="K4364" s="335" t="s">
        <v>5204</v>
      </c>
      <c r="L4364" s="516">
        <v>11.65</v>
      </c>
      <c r="M4364" s="332">
        <f>ROUND(SUMIF(Anlagenbewegungsdaten_AV!B:B,A4364,Anlagenbewegungsdaten_AV!C:C),3)</f>
        <v>0</v>
      </c>
      <c r="N4364" s="330">
        <f>IF(ISBLANK(L4364),ROUND(SUMIF(Anlagenbewegungsdaten_AV!B:B,A4364,Anlagenbewegungsdaten_AV!D:D),2),ROUND(M4364*L4364%,2))</f>
        <v>0</v>
      </c>
      <c r="O4364" s="330">
        <f>ROUND(N4364-SUMIF(Anlagenbewegungsdaten_AV!B:B,A4364,Anlagenbewegungsdaten_AV!D:D),3)</f>
        <v>0</v>
      </c>
    </row>
    <row r="4365" spans="1:15" ht="15" customHeight="1" x14ac:dyDescent="0.25">
      <c r="A4365" s="268" t="s">
        <v>5456</v>
      </c>
      <c r="B4365" s="236" t="s">
        <v>174</v>
      </c>
      <c r="C4365" s="237" t="s">
        <v>5421</v>
      </c>
      <c r="D4365" s="236" t="s">
        <v>4870</v>
      </c>
      <c r="E4365" s="236"/>
      <c r="F4365" s="252">
        <v>12.99</v>
      </c>
      <c r="G4365" s="333">
        <f>ROUND(SUMIF(Anlagenbewegungsdaten!B:B,A4365,Anlagenbewegungsdaten!C:C),3)</f>
        <v>470368.81300000002</v>
      </c>
      <c r="H4365" s="334">
        <f>IF(ISBLANK(F4365),ROUND(SUMIF(Anlagenbewegungsdaten!B:B,A4365,Anlagenbewegungsdaten!D:D),2),ROUND(G4365*F4365%,2))</f>
        <v>61100.91</v>
      </c>
      <c r="I4365" s="334">
        <f>ROUND((H4365-SUMIF(Anlagenbewegungsdaten!$B:$B,A4365,Anlagenbewegungsdaten!D:D)),3)</f>
        <v>1E-3</v>
      </c>
      <c r="J4365" s="335" t="s">
        <v>5179</v>
      </c>
      <c r="K4365" s="335" t="s">
        <v>5204</v>
      </c>
      <c r="L4365" s="516">
        <v>10.39</v>
      </c>
      <c r="M4365" s="332">
        <f>ROUND(SUMIF(Anlagenbewegungsdaten_AV!B:B,A4365,Anlagenbewegungsdaten_AV!C:C),3)</f>
        <v>0</v>
      </c>
      <c r="N4365" s="330">
        <f>IF(ISBLANK(L4365),ROUND(SUMIF(Anlagenbewegungsdaten_AV!B:B,A4365,Anlagenbewegungsdaten_AV!D:D),2),ROUND(M4365*L4365%,2))</f>
        <v>0</v>
      </c>
      <c r="O4365" s="330">
        <f>ROUND(N4365-SUMIF(Anlagenbewegungsdaten_AV!B:B,A4365,Anlagenbewegungsdaten_AV!D:D),3)</f>
        <v>0</v>
      </c>
    </row>
    <row r="4366" spans="1:15" ht="15" customHeight="1" x14ac:dyDescent="0.25">
      <c r="A4366" s="268" t="s">
        <v>5457</v>
      </c>
      <c r="B4366" s="236" t="s">
        <v>174</v>
      </c>
      <c r="C4366" s="237" t="s">
        <v>5421</v>
      </c>
      <c r="D4366" s="236" t="s">
        <v>4871</v>
      </c>
      <c r="E4366" s="236"/>
      <c r="F4366" s="252">
        <v>10.63</v>
      </c>
      <c r="G4366" s="333">
        <f>ROUND(SUMIF(Anlagenbewegungsdaten!B:B,A4366,Anlagenbewegungsdaten!C:C),3)</f>
        <v>1423.127</v>
      </c>
      <c r="H4366" s="334">
        <f>IF(ISBLANK(F4366),ROUND(SUMIF(Anlagenbewegungsdaten!B:B,A4366,Anlagenbewegungsdaten!D:D),2),ROUND(G4366*F4366%,2))</f>
        <v>151.28</v>
      </c>
      <c r="I4366" s="334">
        <f>ROUND((H4366-SUMIF(Anlagenbewegungsdaten!$B:$B,A4366,Anlagenbewegungsdaten!D:D)),3)</f>
        <v>2E-3</v>
      </c>
      <c r="J4366" s="335" t="s">
        <v>5179</v>
      </c>
      <c r="K4366" s="335" t="s">
        <v>5204</v>
      </c>
      <c r="L4366" s="516">
        <v>8.5</v>
      </c>
      <c r="M4366" s="332">
        <f>ROUND(SUMIF(Anlagenbewegungsdaten_AV!B:B,A4366,Anlagenbewegungsdaten_AV!C:C),3)</f>
        <v>0</v>
      </c>
      <c r="N4366" s="330">
        <f>IF(ISBLANK(L4366),ROUND(SUMIF(Anlagenbewegungsdaten_AV!B:B,A4366,Anlagenbewegungsdaten_AV!D:D),2),ROUND(M4366*L4366%,2))</f>
        <v>0</v>
      </c>
      <c r="O4366" s="330">
        <f>ROUND(N4366-SUMIF(Anlagenbewegungsdaten_AV!B:B,A4366,Anlagenbewegungsdaten_AV!D:D),3)</f>
        <v>0</v>
      </c>
    </row>
    <row r="4367" spans="1:15" ht="15" customHeight="1" x14ac:dyDescent="0.25">
      <c r="A4367" s="268" t="s">
        <v>5434</v>
      </c>
      <c r="B4367" s="236" t="s">
        <v>174</v>
      </c>
      <c r="C4367" s="237" t="s">
        <v>5422</v>
      </c>
      <c r="D4367" s="236" t="s">
        <v>4868</v>
      </c>
      <c r="E4367" s="236"/>
      <c r="F4367" s="252">
        <v>15.07</v>
      </c>
      <c r="G4367" s="333">
        <f>ROUND(SUMIF(Anlagenbewegungsdaten!B:B,A4367,Anlagenbewegungsdaten!C:C),3)</f>
        <v>329554.48700000002</v>
      </c>
      <c r="H4367" s="334">
        <f>IF(ISBLANK(F4367),ROUND(SUMIF(Anlagenbewegungsdaten!B:B,A4367,Anlagenbewegungsdaten!D:D),2),ROUND(G4367*F4367%,2))</f>
        <v>49663.86</v>
      </c>
      <c r="I4367" s="334">
        <f>ROUND((H4367-SUMIF(Anlagenbewegungsdaten!$B:$B,A4367,Anlagenbewegungsdaten!D:D)),3)</f>
        <v>-1E-3</v>
      </c>
      <c r="J4367" s="335" t="s">
        <v>5179</v>
      </c>
      <c r="K4367" s="335" t="s">
        <v>5204</v>
      </c>
      <c r="L4367" s="516">
        <v>12.06</v>
      </c>
      <c r="M4367" s="332">
        <f>ROUND(SUMIF(Anlagenbewegungsdaten_AV!B:B,A4367,Anlagenbewegungsdaten_AV!C:C),3)</f>
        <v>0</v>
      </c>
      <c r="N4367" s="330">
        <f>IF(ISBLANK(L4367),ROUND(SUMIF(Anlagenbewegungsdaten_AV!B:B,A4367,Anlagenbewegungsdaten_AV!D:D),2),ROUND(M4367*L4367%,2))</f>
        <v>0</v>
      </c>
      <c r="O4367" s="330">
        <f>ROUND(N4367-SUMIF(Anlagenbewegungsdaten_AV!B:B,A4367,Anlagenbewegungsdaten_AV!D:D),3)</f>
        <v>0</v>
      </c>
    </row>
    <row r="4368" spans="1:15" ht="15" customHeight="1" x14ac:dyDescent="0.25">
      <c r="A4368" s="268" t="s">
        <v>5458</v>
      </c>
      <c r="B4368" s="236" t="s">
        <v>174</v>
      </c>
      <c r="C4368" s="237" t="s">
        <v>5422</v>
      </c>
      <c r="D4368" s="236" t="s">
        <v>4869</v>
      </c>
      <c r="E4368" s="236"/>
      <c r="F4368" s="252">
        <v>14.3</v>
      </c>
      <c r="G4368" s="333">
        <f>ROUND(SUMIF(Anlagenbewegungsdaten!B:B,A4368,Anlagenbewegungsdaten!C:C),3)</f>
        <v>173954.05900000001</v>
      </c>
      <c r="H4368" s="334">
        <f>IF(ISBLANK(F4368),ROUND(SUMIF(Anlagenbewegungsdaten!B:B,A4368,Anlagenbewegungsdaten!D:D),2),ROUND(G4368*F4368%,2))</f>
        <v>24875.43</v>
      </c>
      <c r="I4368" s="334">
        <f>ROUND((H4368-SUMIF(Anlagenbewegungsdaten!$B:$B,A4368,Anlagenbewegungsdaten!D:D)),3)</f>
        <v>-1E-3</v>
      </c>
      <c r="J4368" s="335" t="s">
        <v>5179</v>
      </c>
      <c r="K4368" s="335" t="s">
        <v>5204</v>
      </c>
      <c r="L4368" s="516">
        <v>11.44</v>
      </c>
      <c r="M4368" s="332">
        <f>ROUND(SUMIF(Anlagenbewegungsdaten_AV!B:B,A4368,Anlagenbewegungsdaten_AV!C:C),3)</f>
        <v>0</v>
      </c>
      <c r="N4368" s="330">
        <f>IF(ISBLANK(L4368),ROUND(SUMIF(Anlagenbewegungsdaten_AV!B:B,A4368,Anlagenbewegungsdaten_AV!D:D),2),ROUND(M4368*L4368%,2))</f>
        <v>0</v>
      </c>
      <c r="O4368" s="330">
        <f>ROUND(N4368-SUMIF(Anlagenbewegungsdaten_AV!B:B,A4368,Anlagenbewegungsdaten_AV!D:D),3)</f>
        <v>0</v>
      </c>
    </row>
    <row r="4369" spans="1:15" ht="15" customHeight="1" x14ac:dyDescent="0.25">
      <c r="A4369" s="268" t="s">
        <v>5459</v>
      </c>
      <c r="B4369" s="236" t="s">
        <v>174</v>
      </c>
      <c r="C4369" s="237" t="s">
        <v>5422</v>
      </c>
      <c r="D4369" s="236" t="s">
        <v>4870</v>
      </c>
      <c r="E4369" s="236"/>
      <c r="F4369" s="252">
        <v>12.75</v>
      </c>
      <c r="G4369" s="333">
        <f>ROUND(SUMIF(Anlagenbewegungsdaten!B:B,A4369,Anlagenbewegungsdaten!C:C),3)</f>
        <v>80080.629000000001</v>
      </c>
      <c r="H4369" s="334">
        <f>IF(ISBLANK(F4369),ROUND(SUMIF(Anlagenbewegungsdaten!B:B,A4369,Anlagenbewegungsdaten!D:D),2),ROUND(G4369*F4369%,2))</f>
        <v>10210.280000000001</v>
      </c>
      <c r="I4369" s="334">
        <f>ROUND((H4369-SUMIF(Anlagenbewegungsdaten!$B:$B,A4369,Anlagenbewegungsdaten!D:D)),3)</f>
        <v>0</v>
      </c>
      <c r="J4369" s="335" t="s">
        <v>5179</v>
      </c>
      <c r="K4369" s="335" t="s">
        <v>5204</v>
      </c>
      <c r="L4369" s="516">
        <v>10.199999999999999</v>
      </c>
      <c r="M4369" s="332">
        <f>ROUND(SUMIF(Anlagenbewegungsdaten_AV!B:B,A4369,Anlagenbewegungsdaten_AV!C:C),3)</f>
        <v>0</v>
      </c>
      <c r="N4369" s="330">
        <f>IF(ISBLANK(L4369),ROUND(SUMIF(Anlagenbewegungsdaten_AV!B:B,A4369,Anlagenbewegungsdaten_AV!D:D),2),ROUND(M4369*L4369%,2))</f>
        <v>0</v>
      </c>
      <c r="O4369" s="330">
        <f>ROUND(N4369-SUMIF(Anlagenbewegungsdaten_AV!B:B,A4369,Anlagenbewegungsdaten_AV!D:D),3)</f>
        <v>0</v>
      </c>
    </row>
    <row r="4370" spans="1:15" ht="15" customHeight="1" x14ac:dyDescent="0.25">
      <c r="A4370" s="268" t="s">
        <v>5460</v>
      </c>
      <c r="B4370" s="236" t="s">
        <v>174</v>
      </c>
      <c r="C4370" s="237" t="s">
        <v>5422</v>
      </c>
      <c r="D4370" s="236" t="s">
        <v>4871</v>
      </c>
      <c r="E4370" s="236"/>
      <c r="F4370" s="252">
        <v>10.44</v>
      </c>
      <c r="G4370" s="333">
        <f>ROUND(SUMIF(Anlagenbewegungsdaten!B:B,A4370,Anlagenbewegungsdaten!C:C),3)</f>
        <v>0</v>
      </c>
      <c r="H4370" s="334">
        <f>IF(ISBLANK(F4370),ROUND(SUMIF(Anlagenbewegungsdaten!B:B,A4370,Anlagenbewegungsdaten!D:D),2),ROUND(G4370*F4370%,2))</f>
        <v>0</v>
      </c>
      <c r="I4370" s="334">
        <f>ROUND((H4370-SUMIF(Anlagenbewegungsdaten!$B:$B,A4370,Anlagenbewegungsdaten!D:D)),3)</f>
        <v>0</v>
      </c>
      <c r="J4370" s="335" t="s">
        <v>5179</v>
      </c>
      <c r="K4370" s="335" t="s">
        <v>5204</v>
      </c>
      <c r="L4370" s="516">
        <v>8.35</v>
      </c>
      <c r="M4370" s="332">
        <f>ROUND(SUMIF(Anlagenbewegungsdaten_AV!B:B,A4370,Anlagenbewegungsdaten_AV!C:C),3)</f>
        <v>0</v>
      </c>
      <c r="N4370" s="330">
        <f>IF(ISBLANK(L4370),ROUND(SUMIF(Anlagenbewegungsdaten_AV!B:B,A4370,Anlagenbewegungsdaten_AV!D:D),2),ROUND(M4370*L4370%,2))</f>
        <v>0</v>
      </c>
      <c r="O4370" s="330">
        <f>ROUND(N4370-SUMIF(Anlagenbewegungsdaten_AV!B:B,A4370,Anlagenbewegungsdaten_AV!D:D),3)</f>
        <v>0</v>
      </c>
    </row>
    <row r="4371" spans="1:15" ht="15" customHeight="1" x14ac:dyDescent="0.25">
      <c r="A4371" s="268" t="s">
        <v>5435</v>
      </c>
      <c r="B4371" s="236" t="s">
        <v>174</v>
      </c>
      <c r="C4371" s="237" t="s">
        <v>5423</v>
      </c>
      <c r="D4371" s="236" t="s">
        <v>4868</v>
      </c>
      <c r="E4371" s="236"/>
      <c r="F4371" s="252">
        <v>14.8</v>
      </c>
      <c r="G4371" s="333">
        <f>ROUND(SUMIF(Anlagenbewegungsdaten!B:B,A4371,Anlagenbewegungsdaten!C:C),3)</f>
        <v>356637.67099999997</v>
      </c>
      <c r="H4371" s="334">
        <f>IF(ISBLANK(F4371),ROUND(SUMIF(Anlagenbewegungsdaten!B:B,A4371,Anlagenbewegungsdaten!D:D),2),ROUND(G4371*F4371%,2))</f>
        <v>52782.38</v>
      </c>
      <c r="I4371" s="334">
        <f>ROUND((H4371-SUMIF(Anlagenbewegungsdaten!$B:$B,A4371,Anlagenbewegungsdaten!D:D)),3)</f>
        <v>5.0000000000000001E-3</v>
      </c>
      <c r="J4371" s="335" t="s">
        <v>5179</v>
      </c>
      <c r="K4371" s="335" t="s">
        <v>5204</v>
      </c>
      <c r="L4371" s="516">
        <v>11.84</v>
      </c>
      <c r="M4371" s="332">
        <f>ROUND(SUMIF(Anlagenbewegungsdaten_AV!B:B,A4371,Anlagenbewegungsdaten_AV!C:C),3)</f>
        <v>0</v>
      </c>
      <c r="N4371" s="330">
        <f>IF(ISBLANK(L4371),ROUND(SUMIF(Anlagenbewegungsdaten_AV!B:B,A4371,Anlagenbewegungsdaten_AV!D:D),2),ROUND(M4371*L4371%,2))</f>
        <v>0</v>
      </c>
      <c r="O4371" s="330">
        <f>ROUND(N4371-SUMIF(Anlagenbewegungsdaten_AV!B:B,A4371,Anlagenbewegungsdaten_AV!D:D),3)</f>
        <v>0</v>
      </c>
    </row>
    <row r="4372" spans="1:15" ht="15" customHeight="1" x14ac:dyDescent="0.25">
      <c r="A4372" s="268" t="s">
        <v>5461</v>
      </c>
      <c r="B4372" s="236" t="s">
        <v>174</v>
      </c>
      <c r="C4372" s="237" t="s">
        <v>5423</v>
      </c>
      <c r="D4372" s="236" t="s">
        <v>4869</v>
      </c>
      <c r="E4372" s="236"/>
      <c r="F4372" s="252">
        <v>14.04</v>
      </c>
      <c r="G4372" s="333">
        <f>ROUND(SUMIF(Anlagenbewegungsdaten!B:B,A4372,Anlagenbewegungsdaten!C:C),3)</f>
        <v>151094.29300000001</v>
      </c>
      <c r="H4372" s="334">
        <f>IF(ISBLANK(F4372),ROUND(SUMIF(Anlagenbewegungsdaten!B:B,A4372,Anlagenbewegungsdaten!D:D),2),ROUND(G4372*F4372%,2))</f>
        <v>21213.64</v>
      </c>
      <c r="I4372" s="334">
        <f>ROUND((H4372-SUMIF(Anlagenbewegungsdaten!$B:$B,A4372,Anlagenbewegungsdaten!D:D)),3)</f>
        <v>1E-3</v>
      </c>
      <c r="J4372" s="335" t="s">
        <v>5179</v>
      </c>
      <c r="K4372" s="335" t="s">
        <v>5204</v>
      </c>
      <c r="L4372" s="516">
        <v>11.23</v>
      </c>
      <c r="M4372" s="332">
        <f>ROUND(SUMIF(Anlagenbewegungsdaten_AV!B:B,A4372,Anlagenbewegungsdaten_AV!C:C),3)</f>
        <v>0</v>
      </c>
      <c r="N4372" s="330">
        <f>IF(ISBLANK(L4372),ROUND(SUMIF(Anlagenbewegungsdaten_AV!B:B,A4372,Anlagenbewegungsdaten_AV!D:D),2),ROUND(M4372*L4372%,2))</f>
        <v>0</v>
      </c>
      <c r="O4372" s="330">
        <f>ROUND(N4372-SUMIF(Anlagenbewegungsdaten_AV!B:B,A4372,Anlagenbewegungsdaten_AV!D:D),3)</f>
        <v>0</v>
      </c>
    </row>
    <row r="4373" spans="1:15" ht="15" customHeight="1" x14ac:dyDescent="0.25">
      <c r="A4373" s="268" t="s">
        <v>5462</v>
      </c>
      <c r="B4373" s="236" t="s">
        <v>174</v>
      </c>
      <c r="C4373" s="237" t="s">
        <v>5423</v>
      </c>
      <c r="D4373" s="236" t="s">
        <v>4870</v>
      </c>
      <c r="E4373" s="236"/>
      <c r="F4373" s="252">
        <v>12.52</v>
      </c>
      <c r="G4373" s="333">
        <f>ROUND(SUMIF(Anlagenbewegungsdaten!B:B,A4373,Anlagenbewegungsdaten!C:C),3)</f>
        <v>33937.616999999998</v>
      </c>
      <c r="H4373" s="334">
        <f>IF(ISBLANK(F4373),ROUND(SUMIF(Anlagenbewegungsdaten!B:B,A4373,Anlagenbewegungsdaten!D:D),2),ROUND(G4373*F4373%,2))</f>
        <v>4248.99</v>
      </c>
      <c r="I4373" s="334">
        <f>ROUND((H4373-SUMIF(Anlagenbewegungsdaten!$B:$B,A4373,Anlagenbewegungsdaten!D:D)),3)</f>
        <v>0</v>
      </c>
      <c r="J4373" s="335" t="s">
        <v>5179</v>
      </c>
      <c r="K4373" s="335" t="s">
        <v>5204</v>
      </c>
      <c r="L4373" s="516">
        <v>10.02</v>
      </c>
      <c r="M4373" s="332">
        <f>ROUND(SUMIF(Anlagenbewegungsdaten_AV!B:B,A4373,Anlagenbewegungsdaten_AV!C:C),3)</f>
        <v>0</v>
      </c>
      <c r="N4373" s="330">
        <f>IF(ISBLANK(L4373),ROUND(SUMIF(Anlagenbewegungsdaten_AV!B:B,A4373,Anlagenbewegungsdaten_AV!D:D),2),ROUND(M4373*L4373%,2))</f>
        <v>0</v>
      </c>
      <c r="O4373" s="330">
        <f>ROUND(N4373-SUMIF(Anlagenbewegungsdaten_AV!B:B,A4373,Anlagenbewegungsdaten_AV!D:D),3)</f>
        <v>0</v>
      </c>
    </row>
    <row r="4374" spans="1:15" ht="15" customHeight="1" x14ac:dyDescent="0.25">
      <c r="A4374" s="268" t="s">
        <v>5463</v>
      </c>
      <c r="B4374" s="236" t="s">
        <v>174</v>
      </c>
      <c r="C4374" s="237" t="s">
        <v>5423</v>
      </c>
      <c r="D4374" s="236" t="s">
        <v>4871</v>
      </c>
      <c r="E4374" s="236"/>
      <c r="F4374" s="252">
        <v>10.25</v>
      </c>
      <c r="G4374" s="333">
        <f>ROUND(SUMIF(Anlagenbewegungsdaten!B:B,A4374,Anlagenbewegungsdaten!C:C),3)</f>
        <v>0</v>
      </c>
      <c r="H4374" s="334">
        <f>IF(ISBLANK(F4374),ROUND(SUMIF(Anlagenbewegungsdaten!B:B,A4374,Anlagenbewegungsdaten!D:D),2),ROUND(G4374*F4374%,2))</f>
        <v>0</v>
      </c>
      <c r="I4374" s="334">
        <f>ROUND((H4374-SUMIF(Anlagenbewegungsdaten!$B:$B,A4374,Anlagenbewegungsdaten!D:D)),3)</f>
        <v>0</v>
      </c>
      <c r="J4374" s="335" t="s">
        <v>5179</v>
      </c>
      <c r="K4374" s="335" t="s">
        <v>5204</v>
      </c>
      <c r="L4374" s="516">
        <v>8.1999999999999993</v>
      </c>
      <c r="M4374" s="332">
        <f>ROUND(SUMIF(Anlagenbewegungsdaten_AV!B:B,A4374,Anlagenbewegungsdaten_AV!C:C),3)</f>
        <v>0</v>
      </c>
      <c r="N4374" s="330">
        <f>IF(ISBLANK(L4374),ROUND(SUMIF(Anlagenbewegungsdaten_AV!B:B,A4374,Anlagenbewegungsdaten_AV!D:D),2),ROUND(M4374*L4374%,2))</f>
        <v>0</v>
      </c>
      <c r="O4374" s="330">
        <f>ROUND(N4374-SUMIF(Anlagenbewegungsdaten_AV!B:B,A4374,Anlagenbewegungsdaten_AV!D:D),3)</f>
        <v>0</v>
      </c>
    </row>
    <row r="4375" spans="1:15" ht="15" customHeight="1" x14ac:dyDescent="0.25">
      <c r="A4375" s="268" t="s">
        <v>5436</v>
      </c>
      <c r="B4375" s="236" t="s">
        <v>174</v>
      </c>
      <c r="C4375" s="237" t="s">
        <v>5424</v>
      </c>
      <c r="D4375" s="236" t="s">
        <v>4868</v>
      </c>
      <c r="E4375" s="236"/>
      <c r="F4375" s="252">
        <v>14.54</v>
      </c>
      <c r="G4375" s="333">
        <f>ROUND(SUMIF(Anlagenbewegungsdaten!B:B,A4375,Anlagenbewegungsdaten!C:C),3)</f>
        <v>254029.81099999999</v>
      </c>
      <c r="H4375" s="334">
        <f>IF(ISBLANK(F4375),ROUND(SUMIF(Anlagenbewegungsdaten!B:B,A4375,Anlagenbewegungsdaten!D:D),2),ROUND(G4375*F4375%,2))</f>
        <v>36935.93</v>
      </c>
      <c r="I4375" s="334">
        <f>ROUND((H4375-SUMIF(Anlagenbewegungsdaten!$B:$B,A4375,Anlagenbewegungsdaten!D:D)),3)</f>
        <v>0</v>
      </c>
      <c r="J4375" s="335" t="s">
        <v>5179</v>
      </c>
      <c r="K4375" s="335" t="s">
        <v>5204</v>
      </c>
      <c r="L4375" s="516">
        <v>11.63</v>
      </c>
      <c r="M4375" s="332">
        <f>ROUND(SUMIF(Anlagenbewegungsdaten_AV!B:B,A4375,Anlagenbewegungsdaten_AV!C:C),3)</f>
        <v>0</v>
      </c>
      <c r="N4375" s="330">
        <f>IF(ISBLANK(L4375),ROUND(SUMIF(Anlagenbewegungsdaten_AV!B:B,A4375,Anlagenbewegungsdaten_AV!D:D),2),ROUND(M4375*L4375%,2))</f>
        <v>0</v>
      </c>
      <c r="O4375" s="330">
        <f>ROUND(N4375-SUMIF(Anlagenbewegungsdaten_AV!B:B,A4375,Anlagenbewegungsdaten_AV!D:D),3)</f>
        <v>0</v>
      </c>
    </row>
    <row r="4376" spans="1:15" ht="15" customHeight="1" x14ac:dyDescent="0.25">
      <c r="A4376" s="268" t="s">
        <v>5464</v>
      </c>
      <c r="B4376" s="236" t="s">
        <v>174</v>
      </c>
      <c r="C4376" s="237" t="s">
        <v>5424</v>
      </c>
      <c r="D4376" s="236" t="s">
        <v>4869</v>
      </c>
      <c r="E4376" s="236"/>
      <c r="F4376" s="252">
        <v>13.79</v>
      </c>
      <c r="G4376" s="333">
        <f>ROUND(SUMIF(Anlagenbewegungsdaten!B:B,A4376,Anlagenbewegungsdaten!C:C),3)</f>
        <v>38125.423000000003</v>
      </c>
      <c r="H4376" s="334">
        <f>IF(ISBLANK(F4376),ROUND(SUMIF(Anlagenbewegungsdaten!B:B,A4376,Anlagenbewegungsdaten!D:D),2),ROUND(G4376*F4376%,2))</f>
        <v>5257.5</v>
      </c>
      <c r="I4376" s="334">
        <f>ROUND((H4376-SUMIF(Anlagenbewegungsdaten!$B:$B,A4376,Anlagenbewegungsdaten!D:D)),3)</f>
        <v>4.0000000000000001E-3</v>
      </c>
      <c r="J4376" s="335" t="s">
        <v>5179</v>
      </c>
      <c r="K4376" s="335" t="s">
        <v>5204</v>
      </c>
      <c r="L4376" s="516">
        <v>11.03</v>
      </c>
      <c r="M4376" s="332">
        <f>ROUND(SUMIF(Anlagenbewegungsdaten_AV!B:B,A4376,Anlagenbewegungsdaten_AV!C:C),3)</f>
        <v>0</v>
      </c>
      <c r="N4376" s="330">
        <f>IF(ISBLANK(L4376),ROUND(SUMIF(Anlagenbewegungsdaten_AV!B:B,A4376,Anlagenbewegungsdaten_AV!D:D),2),ROUND(M4376*L4376%,2))</f>
        <v>0</v>
      </c>
      <c r="O4376" s="330">
        <f>ROUND(N4376-SUMIF(Anlagenbewegungsdaten_AV!B:B,A4376,Anlagenbewegungsdaten_AV!D:D),3)</f>
        <v>0</v>
      </c>
    </row>
    <row r="4377" spans="1:15" ht="15" customHeight="1" x14ac:dyDescent="0.25">
      <c r="A4377" s="268" t="s">
        <v>5465</v>
      </c>
      <c r="B4377" s="236" t="s">
        <v>174</v>
      </c>
      <c r="C4377" s="237" t="s">
        <v>5424</v>
      </c>
      <c r="D4377" s="236" t="s">
        <v>4870</v>
      </c>
      <c r="E4377" s="236"/>
      <c r="F4377" s="252">
        <v>12.3</v>
      </c>
      <c r="G4377" s="333">
        <f>ROUND(SUMIF(Anlagenbewegungsdaten!B:B,A4377,Anlagenbewegungsdaten!C:C),3)</f>
        <v>41734.586000000003</v>
      </c>
      <c r="H4377" s="334">
        <f>IF(ISBLANK(F4377),ROUND(SUMIF(Anlagenbewegungsdaten!B:B,A4377,Anlagenbewegungsdaten!D:D),2),ROUND(G4377*F4377%,2))</f>
        <v>5133.3500000000004</v>
      </c>
      <c r="I4377" s="334">
        <f>ROUND((H4377-SUMIF(Anlagenbewegungsdaten!$B:$B,A4377,Anlagenbewegungsdaten!D:D)),3)</f>
        <v>-4.0000000000000001E-3</v>
      </c>
      <c r="J4377" s="335" t="s">
        <v>5179</v>
      </c>
      <c r="K4377" s="335" t="s">
        <v>5204</v>
      </c>
      <c r="L4377" s="516">
        <v>9.84</v>
      </c>
      <c r="M4377" s="332">
        <f>ROUND(SUMIF(Anlagenbewegungsdaten_AV!B:B,A4377,Anlagenbewegungsdaten_AV!C:C),3)</f>
        <v>0</v>
      </c>
      <c r="N4377" s="330">
        <f>IF(ISBLANK(L4377),ROUND(SUMIF(Anlagenbewegungsdaten_AV!B:B,A4377,Anlagenbewegungsdaten_AV!D:D),2),ROUND(M4377*L4377%,2))</f>
        <v>0</v>
      </c>
      <c r="O4377" s="330">
        <f>ROUND(N4377-SUMIF(Anlagenbewegungsdaten_AV!B:B,A4377,Anlagenbewegungsdaten_AV!D:D),3)</f>
        <v>0</v>
      </c>
    </row>
    <row r="4378" spans="1:15" ht="15" customHeight="1" x14ac:dyDescent="0.25">
      <c r="A4378" s="268" t="s">
        <v>5466</v>
      </c>
      <c r="B4378" s="236" t="s">
        <v>174</v>
      </c>
      <c r="C4378" s="237" t="s">
        <v>5424</v>
      </c>
      <c r="D4378" s="236" t="s">
        <v>4871</v>
      </c>
      <c r="E4378" s="236"/>
      <c r="F4378" s="252">
        <v>10.06</v>
      </c>
      <c r="G4378" s="333">
        <f>ROUND(SUMIF(Anlagenbewegungsdaten!B:B,A4378,Anlagenbewegungsdaten!C:C),3)</f>
        <v>0</v>
      </c>
      <c r="H4378" s="334">
        <f>IF(ISBLANK(F4378),ROUND(SUMIF(Anlagenbewegungsdaten!B:B,A4378,Anlagenbewegungsdaten!D:D),2),ROUND(G4378*F4378%,2))</f>
        <v>0</v>
      </c>
      <c r="I4378" s="334">
        <f>ROUND((H4378-SUMIF(Anlagenbewegungsdaten!$B:$B,A4378,Anlagenbewegungsdaten!D:D)),3)</f>
        <v>0</v>
      </c>
      <c r="J4378" s="335" t="s">
        <v>5179</v>
      </c>
      <c r="K4378" s="335" t="s">
        <v>5204</v>
      </c>
      <c r="L4378" s="516">
        <v>8.0500000000000007</v>
      </c>
      <c r="M4378" s="332">
        <f>ROUND(SUMIF(Anlagenbewegungsdaten_AV!B:B,A4378,Anlagenbewegungsdaten_AV!C:C),3)</f>
        <v>0</v>
      </c>
      <c r="N4378" s="330">
        <f>IF(ISBLANK(L4378),ROUND(SUMIF(Anlagenbewegungsdaten_AV!B:B,A4378,Anlagenbewegungsdaten_AV!D:D),2),ROUND(M4378*L4378%,2))</f>
        <v>0</v>
      </c>
      <c r="O4378" s="330">
        <f>ROUND(N4378-SUMIF(Anlagenbewegungsdaten_AV!B:B,A4378,Anlagenbewegungsdaten_AV!D:D),3)</f>
        <v>0</v>
      </c>
    </row>
    <row r="4379" spans="1:15" ht="15" customHeight="1" x14ac:dyDescent="0.25">
      <c r="A4379" s="268" t="s">
        <v>5437</v>
      </c>
      <c r="B4379" s="236" t="s">
        <v>174</v>
      </c>
      <c r="C4379" s="237" t="s">
        <v>5425</v>
      </c>
      <c r="D4379" s="236" t="s">
        <v>4868</v>
      </c>
      <c r="E4379" s="236"/>
      <c r="F4379" s="252">
        <v>14.27</v>
      </c>
      <c r="G4379" s="333">
        <f>ROUND(SUMIF(Anlagenbewegungsdaten!B:B,A4379,Anlagenbewegungsdaten!C:C),3)</f>
        <v>242646.22200000001</v>
      </c>
      <c r="H4379" s="334">
        <f>IF(ISBLANK(F4379),ROUND(SUMIF(Anlagenbewegungsdaten!B:B,A4379,Anlagenbewegungsdaten!D:D),2),ROUND(G4379*F4379%,2))</f>
        <v>34625.620000000003</v>
      </c>
      <c r="I4379" s="334">
        <f>ROUND((H4379-SUMIF(Anlagenbewegungsdaten!$B:$B,A4379,Anlagenbewegungsdaten!D:D)),3)</f>
        <v>4.0000000000000001E-3</v>
      </c>
      <c r="J4379" s="335" t="s">
        <v>5179</v>
      </c>
      <c r="K4379" s="335" t="s">
        <v>5204</v>
      </c>
      <c r="L4379" s="516">
        <v>11.42</v>
      </c>
      <c r="M4379" s="332">
        <f>ROUND(SUMIF(Anlagenbewegungsdaten_AV!B:B,A4379,Anlagenbewegungsdaten_AV!C:C),3)</f>
        <v>0</v>
      </c>
      <c r="N4379" s="330">
        <f>IF(ISBLANK(L4379),ROUND(SUMIF(Anlagenbewegungsdaten_AV!B:B,A4379,Anlagenbewegungsdaten_AV!D:D),2),ROUND(M4379*L4379%,2))</f>
        <v>0</v>
      </c>
      <c r="O4379" s="330">
        <f>ROUND(N4379-SUMIF(Anlagenbewegungsdaten_AV!B:B,A4379,Anlagenbewegungsdaten_AV!D:D),3)</f>
        <v>0</v>
      </c>
    </row>
    <row r="4380" spans="1:15" ht="15" customHeight="1" x14ac:dyDescent="0.25">
      <c r="A4380" s="268" t="s">
        <v>5467</v>
      </c>
      <c r="B4380" s="236" t="s">
        <v>174</v>
      </c>
      <c r="C4380" s="237" t="s">
        <v>5425</v>
      </c>
      <c r="D4380" s="236" t="s">
        <v>4869</v>
      </c>
      <c r="E4380" s="236"/>
      <c r="F4380" s="252">
        <v>13.54</v>
      </c>
      <c r="G4380" s="333">
        <f>ROUND(SUMIF(Anlagenbewegungsdaten!B:B,A4380,Anlagenbewegungsdaten!C:C),3)</f>
        <v>148205.913</v>
      </c>
      <c r="H4380" s="334">
        <f>IF(ISBLANK(F4380),ROUND(SUMIF(Anlagenbewegungsdaten!B:B,A4380,Anlagenbewegungsdaten!D:D),2),ROUND(G4380*F4380%,2))</f>
        <v>20067.080000000002</v>
      </c>
      <c r="I4380" s="334">
        <f>ROUND((H4380-SUMIF(Anlagenbewegungsdaten!$B:$B,A4380,Anlagenbewegungsdaten!D:D)),3)</f>
        <v>-1E-3</v>
      </c>
      <c r="J4380" s="335" t="s">
        <v>5179</v>
      </c>
      <c r="K4380" s="335" t="s">
        <v>5204</v>
      </c>
      <c r="L4380" s="516">
        <v>10.83</v>
      </c>
      <c r="M4380" s="332">
        <f>ROUND(SUMIF(Anlagenbewegungsdaten_AV!B:B,A4380,Anlagenbewegungsdaten_AV!C:C),3)</f>
        <v>0</v>
      </c>
      <c r="N4380" s="330">
        <f>IF(ISBLANK(L4380),ROUND(SUMIF(Anlagenbewegungsdaten_AV!B:B,A4380,Anlagenbewegungsdaten_AV!D:D),2),ROUND(M4380*L4380%,2))</f>
        <v>0</v>
      </c>
      <c r="O4380" s="330">
        <f>ROUND(N4380-SUMIF(Anlagenbewegungsdaten_AV!B:B,A4380,Anlagenbewegungsdaten_AV!D:D),3)</f>
        <v>0</v>
      </c>
    </row>
    <row r="4381" spans="1:15" ht="15" customHeight="1" x14ac:dyDescent="0.25">
      <c r="A4381" s="268" t="s">
        <v>5468</v>
      </c>
      <c r="B4381" s="236" t="s">
        <v>174</v>
      </c>
      <c r="C4381" s="237" t="s">
        <v>5425</v>
      </c>
      <c r="D4381" s="236" t="s">
        <v>4870</v>
      </c>
      <c r="E4381" s="236"/>
      <c r="F4381" s="252">
        <v>12.08</v>
      </c>
      <c r="G4381" s="333">
        <f>ROUND(SUMIF(Anlagenbewegungsdaten!B:B,A4381,Anlagenbewegungsdaten!C:C),3)</f>
        <v>608481.429</v>
      </c>
      <c r="H4381" s="334">
        <f>IF(ISBLANK(F4381),ROUND(SUMIF(Anlagenbewegungsdaten!B:B,A4381,Anlagenbewegungsdaten!D:D),2),ROUND(G4381*F4381%,2))</f>
        <v>73504.56</v>
      </c>
      <c r="I4381" s="334">
        <f>ROUND((H4381-SUMIF(Anlagenbewegungsdaten!$B:$B,A4381,Anlagenbewegungsdaten!D:D)),3)</f>
        <v>3.0000000000000001E-3</v>
      </c>
      <c r="J4381" s="335" t="s">
        <v>5179</v>
      </c>
      <c r="K4381" s="335" t="s">
        <v>5204</v>
      </c>
      <c r="L4381" s="516">
        <v>9.66</v>
      </c>
      <c r="M4381" s="332">
        <f>ROUND(SUMIF(Anlagenbewegungsdaten_AV!B:B,A4381,Anlagenbewegungsdaten_AV!C:C),3)</f>
        <v>0</v>
      </c>
      <c r="N4381" s="330">
        <f>IF(ISBLANK(L4381),ROUND(SUMIF(Anlagenbewegungsdaten_AV!B:B,A4381,Anlagenbewegungsdaten_AV!D:D),2),ROUND(M4381*L4381%,2))</f>
        <v>0</v>
      </c>
      <c r="O4381" s="330">
        <f>ROUND(N4381-SUMIF(Anlagenbewegungsdaten_AV!B:B,A4381,Anlagenbewegungsdaten_AV!D:D),3)</f>
        <v>0</v>
      </c>
    </row>
    <row r="4382" spans="1:15" ht="15" customHeight="1" x14ac:dyDescent="0.25">
      <c r="A4382" s="268" t="s">
        <v>5469</v>
      </c>
      <c r="B4382" s="236" t="s">
        <v>174</v>
      </c>
      <c r="C4382" s="237" t="s">
        <v>5425</v>
      </c>
      <c r="D4382" s="236" t="s">
        <v>4871</v>
      </c>
      <c r="E4382" s="236"/>
      <c r="F4382" s="252">
        <v>9.8800000000000008</v>
      </c>
      <c r="G4382" s="333">
        <f>ROUND(SUMIF(Anlagenbewegungsdaten!B:B,A4382,Anlagenbewegungsdaten!C:C),3)</f>
        <v>0</v>
      </c>
      <c r="H4382" s="334">
        <f>IF(ISBLANK(F4382),ROUND(SUMIF(Anlagenbewegungsdaten!B:B,A4382,Anlagenbewegungsdaten!D:D),2),ROUND(G4382*F4382%,2))</f>
        <v>0</v>
      </c>
      <c r="I4382" s="334">
        <f>ROUND((H4382-SUMIF(Anlagenbewegungsdaten!$B:$B,A4382,Anlagenbewegungsdaten!D:D)),3)</f>
        <v>0</v>
      </c>
      <c r="J4382" s="335" t="s">
        <v>5179</v>
      </c>
      <c r="K4382" s="335" t="s">
        <v>5204</v>
      </c>
      <c r="L4382" s="516">
        <v>7.9</v>
      </c>
      <c r="M4382" s="332">
        <f>ROUND(SUMIF(Anlagenbewegungsdaten_AV!B:B,A4382,Anlagenbewegungsdaten_AV!C:C),3)</f>
        <v>0</v>
      </c>
      <c r="N4382" s="330">
        <f>IF(ISBLANK(L4382),ROUND(SUMIF(Anlagenbewegungsdaten_AV!B:B,A4382,Anlagenbewegungsdaten_AV!D:D),2),ROUND(M4382*L4382%,2))</f>
        <v>0</v>
      </c>
      <c r="O4382" s="330">
        <f>ROUND(N4382-SUMIF(Anlagenbewegungsdaten_AV!B:B,A4382,Anlagenbewegungsdaten_AV!D:D),3)</f>
        <v>0</v>
      </c>
    </row>
    <row r="4383" spans="1:15" ht="15" customHeight="1" x14ac:dyDescent="0.25">
      <c r="A4383" s="268" t="s">
        <v>5438</v>
      </c>
      <c r="B4383" s="236" t="s">
        <v>174</v>
      </c>
      <c r="C4383" s="237" t="s">
        <v>5426</v>
      </c>
      <c r="D4383" s="236" t="s">
        <v>4868</v>
      </c>
      <c r="E4383" s="236"/>
      <c r="F4383" s="252">
        <v>14.07</v>
      </c>
      <c r="G4383" s="333">
        <f>ROUND(SUMIF(Anlagenbewegungsdaten!B:B,A4383,Anlagenbewegungsdaten!C:C),3)</f>
        <v>175062.85200000001</v>
      </c>
      <c r="H4383" s="334">
        <f>IF(ISBLANK(F4383),ROUND(SUMIF(Anlagenbewegungsdaten!B:B,A4383,Anlagenbewegungsdaten!D:D),2),ROUND(G4383*F4383%,2))</f>
        <v>24631.34</v>
      </c>
      <c r="I4383" s="334">
        <f>ROUND((H4383-SUMIF(Anlagenbewegungsdaten!$B:$B,A4383,Anlagenbewegungsdaten!D:D)),3)</f>
        <v>-3.0000000000000001E-3</v>
      </c>
      <c r="J4383" s="335" t="s">
        <v>5179</v>
      </c>
      <c r="K4383" s="335" t="s">
        <v>5204</v>
      </c>
      <c r="L4383" s="516">
        <v>11.26</v>
      </c>
      <c r="M4383" s="332">
        <f>ROUND(SUMIF(Anlagenbewegungsdaten_AV!B:B,A4383,Anlagenbewegungsdaten_AV!C:C),3)</f>
        <v>0</v>
      </c>
      <c r="N4383" s="330">
        <f>IF(ISBLANK(L4383),ROUND(SUMIF(Anlagenbewegungsdaten_AV!B:B,A4383,Anlagenbewegungsdaten_AV!D:D),2),ROUND(M4383*L4383%,2))</f>
        <v>0</v>
      </c>
      <c r="O4383" s="330">
        <f>ROUND(N4383-SUMIF(Anlagenbewegungsdaten_AV!B:B,A4383,Anlagenbewegungsdaten_AV!D:D),3)</f>
        <v>0</v>
      </c>
    </row>
    <row r="4384" spans="1:15" ht="15" customHeight="1" x14ac:dyDescent="0.25">
      <c r="A4384" s="268" t="s">
        <v>5470</v>
      </c>
      <c r="B4384" s="236" t="s">
        <v>174</v>
      </c>
      <c r="C4384" s="237" t="s">
        <v>5426</v>
      </c>
      <c r="D4384" s="236" t="s">
        <v>4869</v>
      </c>
      <c r="E4384" s="236"/>
      <c r="F4384" s="252">
        <v>13.35</v>
      </c>
      <c r="G4384" s="333">
        <f>ROUND(SUMIF(Anlagenbewegungsdaten!B:B,A4384,Anlagenbewegungsdaten!C:C),3)</f>
        <v>47873.349000000002</v>
      </c>
      <c r="H4384" s="334">
        <f>IF(ISBLANK(F4384),ROUND(SUMIF(Anlagenbewegungsdaten!B:B,A4384,Anlagenbewegungsdaten!D:D),2),ROUND(G4384*F4384%,2))</f>
        <v>6391.09</v>
      </c>
      <c r="I4384" s="334">
        <f>ROUND((H4384-SUMIF(Anlagenbewegungsdaten!$B:$B,A4384,Anlagenbewegungsdaten!D:D)),3)</f>
        <v>-2E-3</v>
      </c>
      <c r="J4384" s="335" t="s">
        <v>5179</v>
      </c>
      <c r="K4384" s="335" t="s">
        <v>5204</v>
      </c>
      <c r="L4384" s="516">
        <v>10.68</v>
      </c>
      <c r="M4384" s="332">
        <f>ROUND(SUMIF(Anlagenbewegungsdaten_AV!B:B,A4384,Anlagenbewegungsdaten_AV!C:C),3)</f>
        <v>0</v>
      </c>
      <c r="N4384" s="330">
        <f>IF(ISBLANK(L4384),ROUND(SUMIF(Anlagenbewegungsdaten_AV!B:B,A4384,Anlagenbewegungsdaten_AV!D:D),2),ROUND(M4384*L4384%,2))</f>
        <v>0</v>
      </c>
      <c r="O4384" s="330">
        <f>ROUND(N4384-SUMIF(Anlagenbewegungsdaten_AV!B:B,A4384,Anlagenbewegungsdaten_AV!D:D),3)</f>
        <v>0</v>
      </c>
    </row>
    <row r="4385" spans="1:15" ht="15" customHeight="1" x14ac:dyDescent="0.25">
      <c r="A4385" s="268" t="s">
        <v>5471</v>
      </c>
      <c r="B4385" s="236" t="s">
        <v>174</v>
      </c>
      <c r="C4385" s="237" t="s">
        <v>5426</v>
      </c>
      <c r="D4385" s="236" t="s">
        <v>4870</v>
      </c>
      <c r="E4385" s="236"/>
      <c r="F4385" s="252">
        <v>11.91</v>
      </c>
      <c r="G4385" s="333">
        <f>ROUND(SUMIF(Anlagenbewegungsdaten!B:B,A4385,Anlagenbewegungsdaten!C:C),3)</f>
        <v>100338.03</v>
      </c>
      <c r="H4385" s="334">
        <f>IF(ISBLANK(F4385),ROUND(SUMIF(Anlagenbewegungsdaten!B:B,A4385,Anlagenbewegungsdaten!D:D),2),ROUND(G4385*F4385%,2))</f>
        <v>11950.26</v>
      </c>
      <c r="I4385" s="334">
        <f>ROUND((H4385-SUMIF(Anlagenbewegungsdaten!$B:$B,A4385,Anlagenbewegungsdaten!D:D)),3)</f>
        <v>1E-3</v>
      </c>
      <c r="J4385" s="335" t="s">
        <v>5179</v>
      </c>
      <c r="K4385" s="335" t="s">
        <v>5204</v>
      </c>
      <c r="L4385" s="516">
        <v>9.5299999999999994</v>
      </c>
      <c r="M4385" s="332">
        <f>ROUND(SUMIF(Anlagenbewegungsdaten_AV!B:B,A4385,Anlagenbewegungsdaten_AV!C:C),3)</f>
        <v>0</v>
      </c>
      <c r="N4385" s="330">
        <f>IF(ISBLANK(L4385),ROUND(SUMIF(Anlagenbewegungsdaten_AV!B:B,A4385,Anlagenbewegungsdaten_AV!D:D),2),ROUND(M4385*L4385%,2))</f>
        <v>0</v>
      </c>
      <c r="O4385" s="330">
        <f>ROUND(N4385-SUMIF(Anlagenbewegungsdaten_AV!B:B,A4385,Anlagenbewegungsdaten_AV!D:D),3)</f>
        <v>0</v>
      </c>
    </row>
    <row r="4386" spans="1:15" ht="15" customHeight="1" x14ac:dyDescent="0.25">
      <c r="A4386" s="268" t="s">
        <v>5472</v>
      </c>
      <c r="B4386" s="236" t="s">
        <v>174</v>
      </c>
      <c r="C4386" s="237" t="s">
        <v>5426</v>
      </c>
      <c r="D4386" s="236" t="s">
        <v>4871</v>
      </c>
      <c r="E4386" s="236"/>
      <c r="F4386" s="252">
        <v>9.74</v>
      </c>
      <c r="G4386" s="333">
        <f>ROUND(SUMIF(Anlagenbewegungsdaten!B:B,A4386,Anlagenbewegungsdaten!C:C),3)</f>
        <v>0</v>
      </c>
      <c r="H4386" s="334">
        <f>IF(ISBLANK(F4386),ROUND(SUMIF(Anlagenbewegungsdaten!B:B,A4386,Anlagenbewegungsdaten!D:D),2),ROUND(G4386*F4386%,2))</f>
        <v>0</v>
      </c>
      <c r="I4386" s="334">
        <f>ROUND((H4386-SUMIF(Anlagenbewegungsdaten!$B:$B,A4386,Anlagenbewegungsdaten!D:D)),3)</f>
        <v>0</v>
      </c>
      <c r="J4386" s="335" t="s">
        <v>5179</v>
      </c>
      <c r="K4386" s="335" t="s">
        <v>5204</v>
      </c>
      <c r="L4386" s="516">
        <v>7.79</v>
      </c>
      <c r="M4386" s="332">
        <f>ROUND(SUMIF(Anlagenbewegungsdaten_AV!B:B,A4386,Anlagenbewegungsdaten_AV!C:C),3)</f>
        <v>0</v>
      </c>
      <c r="N4386" s="330">
        <f>IF(ISBLANK(L4386),ROUND(SUMIF(Anlagenbewegungsdaten_AV!B:B,A4386,Anlagenbewegungsdaten_AV!D:D),2),ROUND(M4386*L4386%,2))</f>
        <v>0</v>
      </c>
      <c r="O4386" s="330">
        <f>ROUND(N4386-SUMIF(Anlagenbewegungsdaten_AV!B:B,A4386,Anlagenbewegungsdaten_AV!D:D),3)</f>
        <v>0</v>
      </c>
    </row>
    <row r="4387" spans="1:15" ht="15" customHeight="1" x14ac:dyDescent="0.25">
      <c r="A4387" s="268" t="s">
        <v>5439</v>
      </c>
      <c r="B4387" s="236" t="s">
        <v>174</v>
      </c>
      <c r="C4387" s="237" t="s">
        <v>5427</v>
      </c>
      <c r="D4387" s="236" t="s">
        <v>4868</v>
      </c>
      <c r="E4387" s="236"/>
      <c r="F4387" s="252">
        <v>13.88</v>
      </c>
      <c r="G4387" s="333">
        <f>ROUND(SUMIF(Anlagenbewegungsdaten!B:B,A4387,Anlagenbewegungsdaten!C:C),3)</f>
        <v>122008.859</v>
      </c>
      <c r="H4387" s="334">
        <f>IF(ISBLANK(F4387),ROUND(SUMIF(Anlagenbewegungsdaten!B:B,A4387,Anlagenbewegungsdaten!D:D),2),ROUND(G4387*F4387%,2))</f>
        <v>16934.830000000002</v>
      </c>
      <c r="I4387" s="334">
        <f>ROUND((H4387-SUMIF(Anlagenbewegungsdaten!$B:$B,A4387,Anlagenbewegungsdaten!D:D)),3)</f>
        <v>0</v>
      </c>
      <c r="J4387" s="335" t="s">
        <v>5179</v>
      </c>
      <c r="K4387" s="335" t="s">
        <v>5204</v>
      </c>
      <c r="L4387" s="516">
        <v>11.1</v>
      </c>
      <c r="M4387" s="332">
        <f>ROUND(SUMIF(Anlagenbewegungsdaten_AV!B:B,A4387,Anlagenbewegungsdaten_AV!C:C),3)</f>
        <v>0</v>
      </c>
      <c r="N4387" s="330">
        <f>IF(ISBLANK(L4387),ROUND(SUMIF(Anlagenbewegungsdaten_AV!B:B,A4387,Anlagenbewegungsdaten_AV!D:D),2),ROUND(M4387*L4387%,2))</f>
        <v>0</v>
      </c>
      <c r="O4387" s="330">
        <f>ROUND(N4387-SUMIF(Anlagenbewegungsdaten_AV!B:B,A4387,Anlagenbewegungsdaten_AV!D:D),3)</f>
        <v>0</v>
      </c>
    </row>
    <row r="4388" spans="1:15" ht="15" customHeight="1" x14ac:dyDescent="0.25">
      <c r="A4388" s="268" t="s">
        <v>5473</v>
      </c>
      <c r="B4388" s="236" t="s">
        <v>174</v>
      </c>
      <c r="C4388" s="237" t="s">
        <v>5427</v>
      </c>
      <c r="D4388" s="236" t="s">
        <v>4869</v>
      </c>
      <c r="E4388" s="236"/>
      <c r="F4388" s="252">
        <v>13.17</v>
      </c>
      <c r="G4388" s="333">
        <f>ROUND(SUMIF(Anlagenbewegungsdaten!B:B,A4388,Anlagenbewegungsdaten!C:C),3)</f>
        <v>12049.741</v>
      </c>
      <c r="H4388" s="334">
        <f>IF(ISBLANK(F4388),ROUND(SUMIF(Anlagenbewegungsdaten!B:B,A4388,Anlagenbewegungsdaten!D:D),2),ROUND(G4388*F4388%,2))</f>
        <v>1586.95</v>
      </c>
      <c r="I4388" s="334">
        <f>ROUND((H4388-SUMIF(Anlagenbewegungsdaten!$B:$B,A4388,Anlagenbewegungsdaten!D:D)),3)</f>
        <v>-1E-3</v>
      </c>
      <c r="J4388" s="335" t="s">
        <v>5179</v>
      </c>
      <c r="K4388" s="335" t="s">
        <v>5204</v>
      </c>
      <c r="L4388" s="516">
        <v>10.54</v>
      </c>
      <c r="M4388" s="332">
        <f>ROUND(SUMIF(Anlagenbewegungsdaten_AV!B:B,A4388,Anlagenbewegungsdaten_AV!C:C),3)</f>
        <v>0</v>
      </c>
      <c r="N4388" s="330">
        <f>IF(ISBLANK(L4388),ROUND(SUMIF(Anlagenbewegungsdaten_AV!B:B,A4388,Anlagenbewegungsdaten_AV!D:D),2),ROUND(M4388*L4388%,2))</f>
        <v>0</v>
      </c>
      <c r="O4388" s="330">
        <f>ROUND(N4388-SUMIF(Anlagenbewegungsdaten_AV!B:B,A4388,Anlagenbewegungsdaten_AV!D:D),3)</f>
        <v>0</v>
      </c>
    </row>
    <row r="4389" spans="1:15" ht="15" customHeight="1" x14ac:dyDescent="0.25">
      <c r="A4389" s="268" t="s">
        <v>5474</v>
      </c>
      <c r="B4389" s="236" t="s">
        <v>174</v>
      </c>
      <c r="C4389" s="237" t="s">
        <v>5427</v>
      </c>
      <c r="D4389" s="236" t="s">
        <v>4870</v>
      </c>
      <c r="E4389" s="236"/>
      <c r="F4389" s="252">
        <v>11.74</v>
      </c>
      <c r="G4389" s="333">
        <f>ROUND(SUMIF(Anlagenbewegungsdaten!B:B,A4389,Anlagenbewegungsdaten!C:C),3)</f>
        <v>0</v>
      </c>
      <c r="H4389" s="334">
        <f>IF(ISBLANK(F4389),ROUND(SUMIF(Anlagenbewegungsdaten!B:B,A4389,Anlagenbewegungsdaten!D:D),2),ROUND(G4389*F4389%,2))</f>
        <v>0</v>
      </c>
      <c r="I4389" s="334">
        <f>ROUND((H4389-SUMIF(Anlagenbewegungsdaten!$B:$B,A4389,Anlagenbewegungsdaten!D:D)),3)</f>
        <v>0</v>
      </c>
      <c r="J4389" s="335" t="s">
        <v>5179</v>
      </c>
      <c r="K4389" s="335" t="s">
        <v>5204</v>
      </c>
      <c r="L4389" s="516">
        <v>9.39</v>
      </c>
      <c r="M4389" s="332">
        <f>ROUND(SUMIF(Anlagenbewegungsdaten_AV!B:B,A4389,Anlagenbewegungsdaten_AV!C:C),3)</f>
        <v>0</v>
      </c>
      <c r="N4389" s="330">
        <f>IF(ISBLANK(L4389),ROUND(SUMIF(Anlagenbewegungsdaten_AV!B:B,A4389,Anlagenbewegungsdaten_AV!D:D),2),ROUND(M4389*L4389%,2))</f>
        <v>0</v>
      </c>
      <c r="O4389" s="330">
        <f>ROUND(N4389-SUMIF(Anlagenbewegungsdaten_AV!B:B,A4389,Anlagenbewegungsdaten_AV!D:D),3)</f>
        <v>0</v>
      </c>
    </row>
    <row r="4390" spans="1:15" ht="15" customHeight="1" x14ac:dyDescent="0.25">
      <c r="A4390" s="268" t="s">
        <v>5475</v>
      </c>
      <c r="B4390" s="236" t="s">
        <v>174</v>
      </c>
      <c r="C4390" s="237" t="s">
        <v>5427</v>
      </c>
      <c r="D4390" s="236" t="s">
        <v>4871</v>
      </c>
      <c r="E4390" s="236"/>
      <c r="F4390" s="252">
        <v>9.61</v>
      </c>
      <c r="G4390" s="333">
        <f>ROUND(SUMIF(Anlagenbewegungsdaten!B:B,A4390,Anlagenbewegungsdaten!C:C),3)</f>
        <v>0</v>
      </c>
      <c r="H4390" s="334">
        <f>IF(ISBLANK(F4390),ROUND(SUMIF(Anlagenbewegungsdaten!B:B,A4390,Anlagenbewegungsdaten!D:D),2),ROUND(G4390*F4390%,2))</f>
        <v>0</v>
      </c>
      <c r="I4390" s="334">
        <f>ROUND((H4390-SUMIF(Anlagenbewegungsdaten!$B:$B,A4390,Anlagenbewegungsdaten!D:D)),3)</f>
        <v>0</v>
      </c>
      <c r="J4390" s="335" t="s">
        <v>5179</v>
      </c>
      <c r="K4390" s="335" t="s">
        <v>5204</v>
      </c>
      <c r="L4390" s="516">
        <v>7.69</v>
      </c>
      <c r="M4390" s="332">
        <f>ROUND(SUMIF(Anlagenbewegungsdaten_AV!B:B,A4390,Anlagenbewegungsdaten_AV!C:C),3)</f>
        <v>0</v>
      </c>
      <c r="N4390" s="330">
        <f>IF(ISBLANK(L4390),ROUND(SUMIF(Anlagenbewegungsdaten_AV!B:B,A4390,Anlagenbewegungsdaten_AV!D:D),2),ROUND(M4390*L4390%,2))</f>
        <v>0</v>
      </c>
      <c r="O4390" s="330">
        <f>ROUND(N4390-SUMIF(Anlagenbewegungsdaten_AV!B:B,A4390,Anlagenbewegungsdaten_AV!D:D),3)</f>
        <v>0</v>
      </c>
    </row>
    <row r="4391" spans="1:15" ht="15" customHeight="1" x14ac:dyDescent="0.25">
      <c r="A4391" s="201"/>
      <c r="B4391" s="166"/>
      <c r="C4391" s="166"/>
      <c r="D4391" s="186"/>
      <c r="E4391" s="166"/>
      <c r="F4391" s="297"/>
      <c r="J4391" s="140"/>
      <c r="K4391" s="141"/>
    </row>
    <row r="4392" spans="1:15" ht="15" customHeight="1" x14ac:dyDescent="0.25">
      <c r="A4392" s="268" t="s">
        <v>5852</v>
      </c>
      <c r="B4392" s="236" t="s">
        <v>174</v>
      </c>
      <c r="C4392" s="237" t="s">
        <v>5829</v>
      </c>
      <c r="D4392" s="236" t="s">
        <v>4868</v>
      </c>
      <c r="E4392" s="236"/>
      <c r="F4392" s="252">
        <v>13.68</v>
      </c>
      <c r="G4392" s="333">
        <f>ROUND(SUMIF(Anlagenbewegungsdaten!B:B,A4392,Anlagenbewegungsdaten!C:C),3)</f>
        <v>174039.54800000001</v>
      </c>
      <c r="H4392" s="334">
        <f>IF(ISBLANK(F4392),ROUND(SUMIF(Anlagenbewegungsdaten!B:B,A4392,Anlagenbewegungsdaten!D:D),2),ROUND(G4392*F4392%,2))</f>
        <v>23808.61</v>
      </c>
      <c r="I4392" s="334">
        <f>ROUND((H4392-SUMIF(Anlagenbewegungsdaten!$B:$B,A4392,Anlagenbewegungsdaten!D:D)),3)</f>
        <v>0</v>
      </c>
      <c r="J4392" s="335" t="s">
        <v>5179</v>
      </c>
      <c r="K4392" s="335" t="s">
        <v>5204</v>
      </c>
      <c r="L4392" s="516">
        <v>10.94</v>
      </c>
      <c r="M4392" s="332">
        <f>ROUND(SUMIF(Anlagenbewegungsdaten_AV!B:B,A4392,Anlagenbewegungsdaten_AV!C:C),3)</f>
        <v>0</v>
      </c>
      <c r="N4392" s="330">
        <f>IF(ISBLANK(L4392),ROUND(SUMIF(Anlagenbewegungsdaten_AV!B:B,A4392,Anlagenbewegungsdaten_AV!D:D),2),ROUND(M4392*L4392%,2))</f>
        <v>0</v>
      </c>
      <c r="O4392" s="330">
        <f>ROUND(N4392-SUMIF(Anlagenbewegungsdaten_AV!B:B,A4392,Anlagenbewegungsdaten_AV!D:D),3)</f>
        <v>0</v>
      </c>
    </row>
    <row r="4393" spans="1:15" ht="15" customHeight="1" x14ac:dyDescent="0.25">
      <c r="A4393" s="268" t="s">
        <v>5853</v>
      </c>
      <c r="B4393" s="236" t="s">
        <v>174</v>
      </c>
      <c r="C4393" s="237" t="s">
        <v>5829</v>
      </c>
      <c r="D4393" s="236" t="s">
        <v>4869</v>
      </c>
      <c r="E4393" s="236"/>
      <c r="F4393" s="252">
        <v>12.98</v>
      </c>
      <c r="G4393" s="333">
        <f>ROUND(SUMIF(Anlagenbewegungsdaten!B:B,A4393,Anlagenbewegungsdaten!C:C),3)</f>
        <v>95804.365000000005</v>
      </c>
      <c r="H4393" s="334">
        <f>IF(ISBLANK(F4393),ROUND(SUMIF(Anlagenbewegungsdaten!B:B,A4393,Anlagenbewegungsdaten!D:D),2),ROUND(G4393*F4393%,2))</f>
        <v>12435.41</v>
      </c>
      <c r="I4393" s="334">
        <f>ROUND((H4393-SUMIF(Anlagenbewegungsdaten!$B:$B,A4393,Anlagenbewegungsdaten!D:D)),3)</f>
        <v>3.0000000000000001E-3</v>
      </c>
      <c r="J4393" s="335" t="s">
        <v>5179</v>
      </c>
      <c r="K4393" s="335" t="s">
        <v>5204</v>
      </c>
      <c r="L4393" s="516">
        <v>10.38</v>
      </c>
      <c r="M4393" s="332">
        <f>ROUND(SUMIF(Anlagenbewegungsdaten_AV!B:B,A4393,Anlagenbewegungsdaten_AV!C:C),3)</f>
        <v>0</v>
      </c>
      <c r="N4393" s="330">
        <f>IF(ISBLANK(L4393),ROUND(SUMIF(Anlagenbewegungsdaten_AV!B:B,A4393,Anlagenbewegungsdaten_AV!D:D),2),ROUND(M4393*L4393%,2))</f>
        <v>0</v>
      </c>
      <c r="O4393" s="330">
        <f>ROUND(N4393-SUMIF(Anlagenbewegungsdaten_AV!B:B,A4393,Anlagenbewegungsdaten_AV!D:D),3)</f>
        <v>0</v>
      </c>
    </row>
    <row r="4394" spans="1:15" ht="15" customHeight="1" x14ac:dyDescent="0.25">
      <c r="A4394" s="268" t="s">
        <v>5854</v>
      </c>
      <c r="B4394" s="236" t="s">
        <v>174</v>
      </c>
      <c r="C4394" s="237" t="s">
        <v>5829</v>
      </c>
      <c r="D4394" s="236" t="s">
        <v>4870</v>
      </c>
      <c r="E4394" s="236"/>
      <c r="F4394" s="252">
        <v>11.58</v>
      </c>
      <c r="G4394" s="333">
        <f>ROUND(SUMIF(Anlagenbewegungsdaten!B:B,A4394,Anlagenbewegungsdaten!C:C),3)</f>
        <v>217650.94200000001</v>
      </c>
      <c r="H4394" s="334">
        <f>IF(ISBLANK(F4394),ROUND(SUMIF(Anlagenbewegungsdaten!B:B,A4394,Anlagenbewegungsdaten!D:D),2),ROUND(G4394*F4394%,2))</f>
        <v>25203.98</v>
      </c>
      <c r="I4394" s="334">
        <f>ROUND((H4394-SUMIF(Anlagenbewegungsdaten!$B:$B,A4394,Anlagenbewegungsdaten!D:D)),3)</f>
        <v>1E-3</v>
      </c>
      <c r="J4394" s="335" t="s">
        <v>5179</v>
      </c>
      <c r="K4394" s="335" t="s">
        <v>5204</v>
      </c>
      <c r="L4394" s="516">
        <v>9.26</v>
      </c>
      <c r="M4394" s="332">
        <f>ROUND(SUMIF(Anlagenbewegungsdaten_AV!B:B,A4394,Anlagenbewegungsdaten_AV!C:C),3)</f>
        <v>0</v>
      </c>
      <c r="N4394" s="330">
        <f>IF(ISBLANK(L4394),ROUND(SUMIF(Anlagenbewegungsdaten_AV!B:B,A4394,Anlagenbewegungsdaten_AV!D:D),2),ROUND(M4394*L4394%,2))</f>
        <v>0</v>
      </c>
      <c r="O4394" s="330">
        <f>ROUND(N4394-SUMIF(Anlagenbewegungsdaten_AV!B:B,A4394,Anlagenbewegungsdaten_AV!D:D),3)</f>
        <v>0</v>
      </c>
    </row>
    <row r="4395" spans="1:15" ht="15" customHeight="1" x14ac:dyDescent="0.25">
      <c r="A4395" s="268" t="s">
        <v>5855</v>
      </c>
      <c r="B4395" s="236" t="s">
        <v>174</v>
      </c>
      <c r="C4395" s="237" t="s">
        <v>5829</v>
      </c>
      <c r="D4395" s="236" t="s">
        <v>4871</v>
      </c>
      <c r="E4395" s="236"/>
      <c r="F4395" s="252">
        <v>9.4700000000000006</v>
      </c>
      <c r="G4395" s="333">
        <f>ROUND(SUMIF(Anlagenbewegungsdaten!B:B,A4395,Anlagenbewegungsdaten!C:C),3)</f>
        <v>0</v>
      </c>
      <c r="H4395" s="334">
        <f>IF(ISBLANK(F4395),ROUND(SUMIF(Anlagenbewegungsdaten!B:B,A4395,Anlagenbewegungsdaten!D:D),2),ROUND(G4395*F4395%,2))</f>
        <v>0</v>
      </c>
      <c r="I4395" s="334">
        <f>ROUND((H4395-SUMIF(Anlagenbewegungsdaten!$B:$B,A4395,Anlagenbewegungsdaten!D:D)),3)</f>
        <v>0</v>
      </c>
      <c r="J4395" s="335" t="s">
        <v>5179</v>
      </c>
      <c r="K4395" s="335" t="s">
        <v>5204</v>
      </c>
      <c r="L4395" s="516">
        <v>7.58</v>
      </c>
      <c r="M4395" s="332">
        <f>ROUND(SUMIF(Anlagenbewegungsdaten_AV!B:B,A4395,Anlagenbewegungsdaten_AV!C:C),3)</f>
        <v>0</v>
      </c>
      <c r="N4395" s="330">
        <f>IF(ISBLANK(L4395),ROUND(SUMIF(Anlagenbewegungsdaten_AV!B:B,A4395,Anlagenbewegungsdaten_AV!D:D),2),ROUND(M4395*L4395%,2))</f>
        <v>0</v>
      </c>
      <c r="O4395" s="330">
        <f>ROUND(N4395-SUMIF(Anlagenbewegungsdaten_AV!B:B,A4395,Anlagenbewegungsdaten_AV!D:D),3)</f>
        <v>0</v>
      </c>
    </row>
    <row r="4396" spans="1:15" ht="15" customHeight="1" x14ac:dyDescent="0.25">
      <c r="A4396" s="268" t="s">
        <v>5856</v>
      </c>
      <c r="B4396" s="236" t="s">
        <v>174</v>
      </c>
      <c r="C4396" s="237" t="s">
        <v>5831</v>
      </c>
      <c r="D4396" s="236" t="s">
        <v>4868</v>
      </c>
      <c r="E4396" s="236"/>
      <c r="F4396" s="252">
        <v>13.55</v>
      </c>
      <c r="G4396" s="333">
        <f>ROUND(SUMIF(Anlagenbewegungsdaten!B:B,A4396,Anlagenbewegungsdaten!C:C),3)</f>
        <v>149895.38800000001</v>
      </c>
      <c r="H4396" s="334">
        <f>IF(ISBLANK(F4396),ROUND(SUMIF(Anlagenbewegungsdaten!B:B,A4396,Anlagenbewegungsdaten!D:D),2),ROUND(G4396*F4396%,2))</f>
        <v>20310.830000000002</v>
      </c>
      <c r="I4396" s="334">
        <f>ROUND((H4396-SUMIF(Anlagenbewegungsdaten!$B:$B,A4396,Anlagenbewegungsdaten!D:D)),3)</f>
        <v>5.0000000000000001E-3</v>
      </c>
      <c r="J4396" s="335" t="s">
        <v>5179</v>
      </c>
      <c r="K4396" s="335" t="s">
        <v>5204</v>
      </c>
      <c r="L4396" s="516">
        <v>10.84</v>
      </c>
      <c r="M4396" s="332">
        <f>ROUND(SUMIF(Anlagenbewegungsdaten_AV!B:B,A4396,Anlagenbewegungsdaten_AV!C:C),3)</f>
        <v>0</v>
      </c>
      <c r="N4396" s="330">
        <f>IF(ISBLANK(L4396),ROUND(SUMIF(Anlagenbewegungsdaten_AV!B:B,A4396,Anlagenbewegungsdaten_AV!D:D),2),ROUND(M4396*L4396%,2))</f>
        <v>0</v>
      </c>
      <c r="O4396" s="330">
        <f>ROUND(N4396-SUMIF(Anlagenbewegungsdaten_AV!B:B,A4396,Anlagenbewegungsdaten_AV!D:D),3)</f>
        <v>0</v>
      </c>
    </row>
    <row r="4397" spans="1:15" ht="15" customHeight="1" x14ac:dyDescent="0.25">
      <c r="A4397" s="268" t="s">
        <v>5857</v>
      </c>
      <c r="B4397" s="236" t="s">
        <v>174</v>
      </c>
      <c r="C4397" s="237" t="s">
        <v>5831</v>
      </c>
      <c r="D4397" s="236" t="s">
        <v>4869</v>
      </c>
      <c r="E4397" s="236"/>
      <c r="F4397" s="252">
        <v>12.85</v>
      </c>
      <c r="G4397" s="333">
        <f>ROUND(SUMIF(Anlagenbewegungsdaten!B:B,A4397,Anlagenbewegungsdaten!C:C),3)</f>
        <v>62854.262999999999</v>
      </c>
      <c r="H4397" s="334">
        <f>IF(ISBLANK(F4397),ROUND(SUMIF(Anlagenbewegungsdaten!B:B,A4397,Anlagenbewegungsdaten!D:D),2),ROUND(G4397*F4397%,2))</f>
        <v>8076.77</v>
      </c>
      <c r="I4397" s="334">
        <f>ROUND((H4397-SUMIF(Anlagenbewegungsdaten!$B:$B,A4397,Anlagenbewegungsdaten!D:D)),3)</f>
        <v>-3.0000000000000001E-3</v>
      </c>
      <c r="J4397" s="335" t="s">
        <v>5179</v>
      </c>
      <c r="K4397" s="335" t="s">
        <v>5204</v>
      </c>
      <c r="L4397" s="516">
        <v>10.28</v>
      </c>
      <c r="M4397" s="332">
        <f>ROUND(SUMIF(Anlagenbewegungsdaten_AV!B:B,A4397,Anlagenbewegungsdaten_AV!C:C),3)</f>
        <v>0</v>
      </c>
      <c r="N4397" s="330">
        <f>IF(ISBLANK(L4397),ROUND(SUMIF(Anlagenbewegungsdaten_AV!B:B,A4397,Anlagenbewegungsdaten_AV!D:D),2),ROUND(M4397*L4397%,2))</f>
        <v>0</v>
      </c>
      <c r="O4397" s="330">
        <f>ROUND(N4397-SUMIF(Anlagenbewegungsdaten_AV!B:B,A4397,Anlagenbewegungsdaten_AV!D:D),3)</f>
        <v>0</v>
      </c>
    </row>
    <row r="4398" spans="1:15" ht="15" customHeight="1" x14ac:dyDescent="0.25">
      <c r="A4398" s="268" t="s">
        <v>5858</v>
      </c>
      <c r="B4398" s="236" t="s">
        <v>174</v>
      </c>
      <c r="C4398" s="237" t="s">
        <v>5831</v>
      </c>
      <c r="D4398" s="236" t="s">
        <v>4870</v>
      </c>
      <c r="E4398" s="236"/>
      <c r="F4398" s="252">
        <v>11.46</v>
      </c>
      <c r="G4398" s="333">
        <f>ROUND(SUMIF(Anlagenbewegungsdaten!B:B,A4398,Anlagenbewegungsdaten!C:C),3)</f>
        <v>16878.263999999999</v>
      </c>
      <c r="H4398" s="334">
        <f>IF(ISBLANK(F4398),ROUND(SUMIF(Anlagenbewegungsdaten!B:B,A4398,Anlagenbewegungsdaten!D:D),2),ROUND(G4398*F4398%,2))</f>
        <v>1934.25</v>
      </c>
      <c r="I4398" s="334">
        <f>ROUND((H4398-SUMIF(Anlagenbewegungsdaten!$B:$B,A4398,Anlagenbewegungsdaten!D:D)),3)</f>
        <v>1E-3</v>
      </c>
      <c r="J4398" s="335" t="s">
        <v>5179</v>
      </c>
      <c r="K4398" s="335" t="s">
        <v>5204</v>
      </c>
      <c r="L4398" s="516">
        <v>9.17</v>
      </c>
      <c r="M4398" s="332">
        <f>ROUND(SUMIF(Anlagenbewegungsdaten_AV!B:B,A4398,Anlagenbewegungsdaten_AV!C:C),3)</f>
        <v>0</v>
      </c>
      <c r="N4398" s="330">
        <f>IF(ISBLANK(L4398),ROUND(SUMIF(Anlagenbewegungsdaten_AV!B:B,A4398,Anlagenbewegungsdaten_AV!D:D),2),ROUND(M4398*L4398%,2))</f>
        <v>0</v>
      </c>
      <c r="O4398" s="330">
        <f>ROUND(N4398-SUMIF(Anlagenbewegungsdaten_AV!B:B,A4398,Anlagenbewegungsdaten_AV!D:D),3)</f>
        <v>0</v>
      </c>
    </row>
    <row r="4399" spans="1:15" ht="15" customHeight="1" x14ac:dyDescent="0.25">
      <c r="A4399" s="268" t="s">
        <v>5859</v>
      </c>
      <c r="B4399" s="236" t="s">
        <v>174</v>
      </c>
      <c r="C4399" s="237" t="s">
        <v>5831</v>
      </c>
      <c r="D4399" s="236" t="s">
        <v>4871</v>
      </c>
      <c r="E4399" s="236"/>
      <c r="F4399" s="252">
        <v>9.3800000000000008</v>
      </c>
      <c r="G4399" s="333">
        <f>ROUND(SUMIF(Anlagenbewegungsdaten!B:B,A4399,Anlagenbewegungsdaten!C:C),3)</f>
        <v>0</v>
      </c>
      <c r="H4399" s="334">
        <f>IF(ISBLANK(F4399),ROUND(SUMIF(Anlagenbewegungsdaten!B:B,A4399,Anlagenbewegungsdaten!D:D),2),ROUND(G4399*F4399%,2))</f>
        <v>0</v>
      </c>
      <c r="I4399" s="334">
        <f>ROUND((H4399-SUMIF(Anlagenbewegungsdaten!$B:$B,A4399,Anlagenbewegungsdaten!D:D)),3)</f>
        <v>0</v>
      </c>
      <c r="J4399" s="335" t="s">
        <v>5179</v>
      </c>
      <c r="K4399" s="335" t="s">
        <v>5204</v>
      </c>
      <c r="L4399" s="516">
        <v>7.5</v>
      </c>
      <c r="M4399" s="332">
        <f>ROUND(SUMIF(Anlagenbewegungsdaten_AV!B:B,A4399,Anlagenbewegungsdaten_AV!C:C),3)</f>
        <v>0</v>
      </c>
      <c r="N4399" s="330">
        <f>IF(ISBLANK(L4399),ROUND(SUMIF(Anlagenbewegungsdaten_AV!B:B,A4399,Anlagenbewegungsdaten_AV!D:D),2),ROUND(M4399*L4399%,2))</f>
        <v>0</v>
      </c>
      <c r="O4399" s="330">
        <f>ROUND(N4399-SUMIF(Anlagenbewegungsdaten_AV!B:B,A4399,Anlagenbewegungsdaten_AV!D:D),3)</f>
        <v>0</v>
      </c>
    </row>
    <row r="4400" spans="1:15" ht="15" customHeight="1" x14ac:dyDescent="0.25">
      <c r="A4400" s="268" t="s">
        <v>5860</v>
      </c>
      <c r="B4400" s="236" t="s">
        <v>174</v>
      </c>
      <c r="C4400" s="237" t="s">
        <v>5833</v>
      </c>
      <c r="D4400" s="236" t="s">
        <v>4868</v>
      </c>
      <c r="E4400" s="236"/>
      <c r="F4400" s="252">
        <v>13.41</v>
      </c>
      <c r="G4400" s="333">
        <f>ROUND(SUMIF(Anlagenbewegungsdaten!B:B,A4400,Anlagenbewegungsdaten!C:C),3)</f>
        <v>196819.49799999999</v>
      </c>
      <c r="H4400" s="334">
        <f>IF(ISBLANK(F4400),ROUND(SUMIF(Anlagenbewegungsdaten!B:B,A4400,Anlagenbewegungsdaten!D:D),2),ROUND(G4400*F4400%,2))</f>
        <v>26393.49</v>
      </c>
      <c r="I4400" s="334">
        <f>ROUND((H4400-SUMIF(Anlagenbewegungsdaten!$B:$B,A4400,Anlagenbewegungsdaten!D:D)),3)</f>
        <v>-5.0000000000000001E-3</v>
      </c>
      <c r="J4400" s="335" t="s">
        <v>5179</v>
      </c>
      <c r="K4400" s="335" t="s">
        <v>5204</v>
      </c>
      <c r="L4400" s="516">
        <v>10.73</v>
      </c>
      <c r="M4400" s="332">
        <f>ROUND(SUMIF(Anlagenbewegungsdaten_AV!B:B,A4400,Anlagenbewegungsdaten_AV!C:C),3)</f>
        <v>0</v>
      </c>
      <c r="N4400" s="330">
        <f>IF(ISBLANK(L4400),ROUND(SUMIF(Anlagenbewegungsdaten_AV!B:B,A4400,Anlagenbewegungsdaten_AV!D:D),2),ROUND(M4400*L4400%,2))</f>
        <v>0</v>
      </c>
      <c r="O4400" s="330">
        <f>ROUND(N4400-SUMIF(Anlagenbewegungsdaten_AV!B:B,A4400,Anlagenbewegungsdaten_AV!D:D),3)</f>
        <v>0</v>
      </c>
    </row>
    <row r="4401" spans="1:15" ht="15" customHeight="1" x14ac:dyDescent="0.25">
      <c r="A4401" s="268" t="s">
        <v>5861</v>
      </c>
      <c r="B4401" s="236" t="s">
        <v>174</v>
      </c>
      <c r="C4401" s="237" t="s">
        <v>5833</v>
      </c>
      <c r="D4401" s="236" t="s">
        <v>4869</v>
      </c>
      <c r="E4401" s="236"/>
      <c r="F4401" s="252">
        <v>12.72</v>
      </c>
      <c r="G4401" s="333">
        <f>ROUND(SUMIF(Anlagenbewegungsdaten!B:B,A4401,Anlagenbewegungsdaten!C:C),3)</f>
        <v>33750.938000000002</v>
      </c>
      <c r="H4401" s="334">
        <f>IF(ISBLANK(F4401),ROUND(SUMIF(Anlagenbewegungsdaten!B:B,A4401,Anlagenbewegungsdaten!D:D),2),ROUND(G4401*F4401%,2))</f>
        <v>4293.12</v>
      </c>
      <c r="I4401" s="334">
        <f>ROUND((H4401-SUMIF(Anlagenbewegungsdaten!$B:$B,A4401,Anlagenbewegungsdaten!D:D)),3)</f>
        <v>1E-3</v>
      </c>
      <c r="J4401" s="335" t="s">
        <v>5179</v>
      </c>
      <c r="K4401" s="335" t="s">
        <v>5204</v>
      </c>
      <c r="L4401" s="516">
        <v>10.18</v>
      </c>
      <c r="M4401" s="332">
        <f>ROUND(SUMIF(Anlagenbewegungsdaten_AV!B:B,A4401,Anlagenbewegungsdaten_AV!C:C),3)</f>
        <v>0</v>
      </c>
      <c r="N4401" s="330">
        <f>IF(ISBLANK(L4401),ROUND(SUMIF(Anlagenbewegungsdaten_AV!B:B,A4401,Anlagenbewegungsdaten_AV!D:D),2),ROUND(M4401*L4401%,2))</f>
        <v>0</v>
      </c>
      <c r="O4401" s="330">
        <f>ROUND(N4401-SUMIF(Anlagenbewegungsdaten_AV!B:B,A4401,Anlagenbewegungsdaten_AV!D:D),3)</f>
        <v>0</v>
      </c>
    </row>
    <row r="4402" spans="1:15" ht="15" customHeight="1" x14ac:dyDescent="0.25">
      <c r="A4402" s="268" t="s">
        <v>5862</v>
      </c>
      <c r="B4402" s="236" t="s">
        <v>174</v>
      </c>
      <c r="C4402" s="237" t="s">
        <v>5833</v>
      </c>
      <c r="D4402" s="236" t="s">
        <v>4870</v>
      </c>
      <c r="E4402" s="236"/>
      <c r="F4402" s="252">
        <v>11.35</v>
      </c>
      <c r="G4402" s="333">
        <f>ROUND(SUMIF(Anlagenbewegungsdaten!B:B,A4402,Anlagenbewegungsdaten!C:C),3)</f>
        <v>11704.843999999999</v>
      </c>
      <c r="H4402" s="334">
        <f>IF(ISBLANK(F4402),ROUND(SUMIF(Anlagenbewegungsdaten!B:B,A4402,Anlagenbewegungsdaten!D:D),2),ROUND(G4402*F4402%,2))</f>
        <v>1328.5</v>
      </c>
      <c r="I4402" s="334">
        <f>ROUND((H4402-SUMIF(Anlagenbewegungsdaten!$B:$B,A4402,Anlagenbewegungsdaten!D:D)),3)</f>
        <v>0</v>
      </c>
      <c r="J4402" s="335" t="s">
        <v>5179</v>
      </c>
      <c r="K4402" s="335" t="s">
        <v>5204</v>
      </c>
      <c r="L4402" s="516">
        <v>9.08</v>
      </c>
      <c r="M4402" s="332">
        <f>ROUND(SUMIF(Anlagenbewegungsdaten_AV!B:B,A4402,Anlagenbewegungsdaten_AV!C:C),3)</f>
        <v>0</v>
      </c>
      <c r="N4402" s="330">
        <f>IF(ISBLANK(L4402),ROUND(SUMIF(Anlagenbewegungsdaten_AV!B:B,A4402,Anlagenbewegungsdaten_AV!D:D),2),ROUND(M4402*L4402%,2))</f>
        <v>0</v>
      </c>
      <c r="O4402" s="330">
        <f>ROUND(N4402-SUMIF(Anlagenbewegungsdaten_AV!B:B,A4402,Anlagenbewegungsdaten_AV!D:D),3)</f>
        <v>0</v>
      </c>
    </row>
    <row r="4403" spans="1:15" ht="15" customHeight="1" x14ac:dyDescent="0.25">
      <c r="A4403" s="268" t="s">
        <v>5863</v>
      </c>
      <c r="B4403" s="236" t="s">
        <v>174</v>
      </c>
      <c r="C4403" s="237" t="s">
        <v>5833</v>
      </c>
      <c r="D4403" s="236" t="s">
        <v>4871</v>
      </c>
      <c r="E4403" s="236"/>
      <c r="F4403" s="252">
        <v>9.2799999999999994</v>
      </c>
      <c r="G4403" s="333">
        <f>ROUND(SUMIF(Anlagenbewegungsdaten!B:B,A4403,Anlagenbewegungsdaten!C:C),3)</f>
        <v>0</v>
      </c>
      <c r="H4403" s="334">
        <f>IF(ISBLANK(F4403),ROUND(SUMIF(Anlagenbewegungsdaten!B:B,A4403,Anlagenbewegungsdaten!D:D),2),ROUND(G4403*F4403%,2))</f>
        <v>0</v>
      </c>
      <c r="I4403" s="334">
        <f>ROUND((H4403-SUMIF(Anlagenbewegungsdaten!$B:$B,A4403,Anlagenbewegungsdaten!D:D)),3)</f>
        <v>0</v>
      </c>
      <c r="J4403" s="335" t="s">
        <v>5179</v>
      </c>
      <c r="K4403" s="335" t="s">
        <v>5204</v>
      </c>
      <c r="L4403" s="516">
        <v>7.42</v>
      </c>
      <c r="M4403" s="332">
        <f>ROUND(SUMIF(Anlagenbewegungsdaten_AV!B:B,A4403,Anlagenbewegungsdaten_AV!C:C),3)</f>
        <v>0</v>
      </c>
      <c r="N4403" s="330">
        <f>IF(ISBLANK(L4403),ROUND(SUMIF(Anlagenbewegungsdaten_AV!B:B,A4403,Anlagenbewegungsdaten_AV!D:D),2),ROUND(M4403*L4403%,2))</f>
        <v>0</v>
      </c>
      <c r="O4403" s="330">
        <f>ROUND(N4403-SUMIF(Anlagenbewegungsdaten_AV!B:B,A4403,Anlagenbewegungsdaten_AV!D:D),3)</f>
        <v>0</v>
      </c>
    </row>
    <row r="4404" spans="1:15" ht="15" customHeight="1" x14ac:dyDescent="0.25">
      <c r="A4404" s="268" t="s">
        <v>5864</v>
      </c>
      <c r="B4404" s="236" t="s">
        <v>174</v>
      </c>
      <c r="C4404" s="237" t="s">
        <v>5835</v>
      </c>
      <c r="D4404" s="236" t="s">
        <v>4868</v>
      </c>
      <c r="E4404" s="236"/>
      <c r="F4404" s="252">
        <v>13.28</v>
      </c>
      <c r="G4404" s="333">
        <f>ROUND(SUMIF(Anlagenbewegungsdaten!B:B,A4404,Anlagenbewegungsdaten!C:C),3)</f>
        <v>154892.66200000001</v>
      </c>
      <c r="H4404" s="334">
        <f>IF(ISBLANK(F4404),ROUND(SUMIF(Anlagenbewegungsdaten!B:B,A4404,Anlagenbewegungsdaten!D:D),2),ROUND(G4404*F4404%,2))</f>
        <v>20569.75</v>
      </c>
      <c r="I4404" s="334">
        <f>ROUND((H4404-SUMIF(Anlagenbewegungsdaten!$B:$B,A4404,Anlagenbewegungsdaten!D:D)),3)</f>
        <v>5.0000000000000001E-3</v>
      </c>
      <c r="J4404" s="335" t="s">
        <v>5179</v>
      </c>
      <c r="K4404" s="335" t="s">
        <v>5204</v>
      </c>
      <c r="L4404" s="516">
        <v>10.62</v>
      </c>
      <c r="M4404" s="332">
        <f>ROUND(SUMIF(Anlagenbewegungsdaten_AV!B:B,A4404,Anlagenbewegungsdaten_AV!C:C),3)</f>
        <v>0</v>
      </c>
      <c r="N4404" s="330">
        <f>IF(ISBLANK(L4404),ROUND(SUMIF(Anlagenbewegungsdaten_AV!B:B,A4404,Anlagenbewegungsdaten_AV!D:D),2),ROUND(M4404*L4404%,2))</f>
        <v>0</v>
      </c>
      <c r="O4404" s="330">
        <f>ROUND(N4404-SUMIF(Anlagenbewegungsdaten_AV!B:B,A4404,Anlagenbewegungsdaten_AV!D:D),3)</f>
        <v>0</v>
      </c>
    </row>
    <row r="4405" spans="1:15" ht="15" customHeight="1" x14ac:dyDescent="0.25">
      <c r="A4405" s="268" t="s">
        <v>5865</v>
      </c>
      <c r="B4405" s="236" t="s">
        <v>174</v>
      </c>
      <c r="C4405" s="237" t="s">
        <v>5835</v>
      </c>
      <c r="D4405" s="236" t="s">
        <v>4869</v>
      </c>
      <c r="E4405" s="236"/>
      <c r="F4405" s="252">
        <v>12.6</v>
      </c>
      <c r="G4405" s="333">
        <f>ROUND(SUMIF(Anlagenbewegungsdaten!B:B,A4405,Anlagenbewegungsdaten!C:C),3)</f>
        <v>42328.26</v>
      </c>
      <c r="H4405" s="334">
        <f>IF(ISBLANK(F4405),ROUND(SUMIF(Anlagenbewegungsdaten!B:B,A4405,Anlagenbewegungsdaten!D:D),2),ROUND(G4405*F4405%,2))</f>
        <v>5333.36</v>
      </c>
      <c r="I4405" s="334">
        <f>ROUND((H4405-SUMIF(Anlagenbewegungsdaten!$B:$B,A4405,Anlagenbewegungsdaten!D:D)),3)</f>
        <v>-1E-3</v>
      </c>
      <c r="J4405" s="335" t="s">
        <v>5179</v>
      </c>
      <c r="K4405" s="335" t="s">
        <v>5204</v>
      </c>
      <c r="L4405" s="516">
        <v>10.08</v>
      </c>
      <c r="M4405" s="332">
        <f>ROUND(SUMIF(Anlagenbewegungsdaten_AV!B:B,A4405,Anlagenbewegungsdaten_AV!C:C),3)</f>
        <v>0</v>
      </c>
      <c r="N4405" s="330">
        <f>IF(ISBLANK(L4405),ROUND(SUMIF(Anlagenbewegungsdaten_AV!B:B,A4405,Anlagenbewegungsdaten_AV!D:D),2),ROUND(M4405*L4405%,2))</f>
        <v>0</v>
      </c>
      <c r="O4405" s="330">
        <f>ROUND(N4405-SUMIF(Anlagenbewegungsdaten_AV!B:B,A4405,Anlagenbewegungsdaten_AV!D:D),3)</f>
        <v>0</v>
      </c>
    </row>
    <row r="4406" spans="1:15" ht="15" customHeight="1" x14ac:dyDescent="0.25">
      <c r="A4406" s="268" t="s">
        <v>5866</v>
      </c>
      <c r="B4406" s="236" t="s">
        <v>174</v>
      </c>
      <c r="C4406" s="237" t="s">
        <v>5835</v>
      </c>
      <c r="D4406" s="236" t="s">
        <v>4870</v>
      </c>
      <c r="E4406" s="236"/>
      <c r="F4406" s="252">
        <v>11.23</v>
      </c>
      <c r="G4406" s="333">
        <f>ROUND(SUMIF(Anlagenbewegungsdaten!B:B,A4406,Anlagenbewegungsdaten!C:C),3)</f>
        <v>7014.076</v>
      </c>
      <c r="H4406" s="334">
        <f>IF(ISBLANK(F4406),ROUND(SUMIF(Anlagenbewegungsdaten!B:B,A4406,Anlagenbewegungsdaten!D:D),2),ROUND(G4406*F4406%,2))</f>
        <v>787.68</v>
      </c>
      <c r="I4406" s="334">
        <f>ROUND((H4406-SUMIF(Anlagenbewegungsdaten!$B:$B,A4406,Anlagenbewegungsdaten!D:D)),3)</f>
        <v>-1E-3</v>
      </c>
      <c r="J4406" s="335" t="s">
        <v>5179</v>
      </c>
      <c r="K4406" s="335" t="s">
        <v>5204</v>
      </c>
      <c r="L4406" s="516">
        <v>8.98</v>
      </c>
      <c r="M4406" s="332">
        <f>ROUND(SUMIF(Anlagenbewegungsdaten_AV!B:B,A4406,Anlagenbewegungsdaten_AV!C:C),3)</f>
        <v>0</v>
      </c>
      <c r="N4406" s="330">
        <f>IF(ISBLANK(L4406),ROUND(SUMIF(Anlagenbewegungsdaten_AV!B:B,A4406,Anlagenbewegungsdaten_AV!D:D),2),ROUND(M4406*L4406%,2))</f>
        <v>0</v>
      </c>
      <c r="O4406" s="330">
        <f>ROUND(N4406-SUMIF(Anlagenbewegungsdaten_AV!B:B,A4406,Anlagenbewegungsdaten_AV!D:D),3)</f>
        <v>0</v>
      </c>
    </row>
    <row r="4407" spans="1:15" ht="15" customHeight="1" x14ac:dyDescent="0.25">
      <c r="A4407" s="268" t="s">
        <v>5867</v>
      </c>
      <c r="B4407" s="236" t="s">
        <v>174</v>
      </c>
      <c r="C4407" s="237" t="s">
        <v>5835</v>
      </c>
      <c r="D4407" s="236" t="s">
        <v>4871</v>
      </c>
      <c r="E4407" s="236"/>
      <c r="F4407" s="252">
        <v>9.19</v>
      </c>
      <c r="G4407" s="333">
        <f>ROUND(SUMIF(Anlagenbewegungsdaten!B:B,A4407,Anlagenbewegungsdaten!C:C),3)</f>
        <v>0</v>
      </c>
      <c r="H4407" s="334">
        <f>IF(ISBLANK(F4407),ROUND(SUMIF(Anlagenbewegungsdaten!B:B,A4407,Anlagenbewegungsdaten!D:D),2),ROUND(G4407*F4407%,2))</f>
        <v>0</v>
      </c>
      <c r="I4407" s="334">
        <f>ROUND((H4407-SUMIF(Anlagenbewegungsdaten!$B:$B,A4407,Anlagenbewegungsdaten!D:D)),3)</f>
        <v>0</v>
      </c>
      <c r="J4407" s="335" t="s">
        <v>5179</v>
      </c>
      <c r="K4407" s="335" t="s">
        <v>5204</v>
      </c>
      <c r="L4407" s="516">
        <v>7.35</v>
      </c>
      <c r="M4407" s="332">
        <f>ROUND(SUMIF(Anlagenbewegungsdaten_AV!B:B,A4407,Anlagenbewegungsdaten_AV!C:C),3)</f>
        <v>0</v>
      </c>
      <c r="N4407" s="330">
        <f>IF(ISBLANK(L4407),ROUND(SUMIF(Anlagenbewegungsdaten_AV!B:B,A4407,Anlagenbewegungsdaten_AV!D:D),2),ROUND(M4407*L4407%,2))</f>
        <v>0</v>
      </c>
      <c r="O4407" s="330">
        <f>ROUND(N4407-SUMIF(Anlagenbewegungsdaten_AV!B:B,A4407,Anlagenbewegungsdaten_AV!D:D),3)</f>
        <v>0</v>
      </c>
    </row>
    <row r="4408" spans="1:15" ht="15" customHeight="1" x14ac:dyDescent="0.25">
      <c r="A4408" s="268" t="s">
        <v>5868</v>
      </c>
      <c r="B4408" s="236" t="s">
        <v>174</v>
      </c>
      <c r="C4408" s="237" t="s">
        <v>5837</v>
      </c>
      <c r="D4408" s="236" t="s">
        <v>4868</v>
      </c>
      <c r="E4408" s="236"/>
      <c r="F4408" s="252">
        <v>13.14</v>
      </c>
      <c r="G4408" s="333">
        <f>ROUND(SUMIF(Anlagenbewegungsdaten!B:B,A4408,Anlagenbewegungsdaten!C:C),3)</f>
        <v>137886.628</v>
      </c>
      <c r="H4408" s="334">
        <f>IF(ISBLANK(F4408),ROUND(SUMIF(Anlagenbewegungsdaten!B:B,A4408,Anlagenbewegungsdaten!D:D),2),ROUND(G4408*F4408%,2))</f>
        <v>18118.3</v>
      </c>
      <c r="I4408" s="334">
        <f>ROUND((H4408-SUMIF(Anlagenbewegungsdaten!$B:$B,A4408,Anlagenbewegungsdaten!D:D)),3)</f>
        <v>-3.0000000000000001E-3</v>
      </c>
      <c r="J4408" s="335" t="s">
        <v>5179</v>
      </c>
      <c r="K4408" s="335" t="s">
        <v>5204</v>
      </c>
      <c r="L4408" s="516">
        <v>10.51</v>
      </c>
      <c r="M4408" s="332">
        <f>ROUND(SUMIF(Anlagenbewegungsdaten_AV!B:B,A4408,Anlagenbewegungsdaten_AV!C:C),3)</f>
        <v>0</v>
      </c>
      <c r="N4408" s="330">
        <f>IF(ISBLANK(L4408),ROUND(SUMIF(Anlagenbewegungsdaten_AV!B:B,A4408,Anlagenbewegungsdaten_AV!D:D),2),ROUND(M4408*L4408%,2))</f>
        <v>0</v>
      </c>
      <c r="O4408" s="330">
        <f>ROUND(N4408-SUMIF(Anlagenbewegungsdaten_AV!B:B,A4408,Anlagenbewegungsdaten_AV!D:D),3)</f>
        <v>0</v>
      </c>
    </row>
    <row r="4409" spans="1:15" ht="15" customHeight="1" x14ac:dyDescent="0.25">
      <c r="A4409" s="268" t="s">
        <v>5869</v>
      </c>
      <c r="B4409" s="236" t="s">
        <v>174</v>
      </c>
      <c r="C4409" s="237" t="s">
        <v>5837</v>
      </c>
      <c r="D4409" s="236" t="s">
        <v>4869</v>
      </c>
      <c r="E4409" s="236"/>
      <c r="F4409" s="252">
        <v>12.47</v>
      </c>
      <c r="G4409" s="333">
        <f>ROUND(SUMIF(Anlagenbewegungsdaten!B:B,A4409,Anlagenbewegungsdaten!C:C),3)</f>
        <v>28969.371999999999</v>
      </c>
      <c r="H4409" s="334">
        <f>IF(ISBLANK(F4409),ROUND(SUMIF(Anlagenbewegungsdaten!B:B,A4409,Anlagenbewegungsdaten!D:D),2),ROUND(G4409*F4409%,2))</f>
        <v>3612.48</v>
      </c>
      <c r="I4409" s="334">
        <f>ROUND((H4409-SUMIF(Anlagenbewegungsdaten!$B:$B,A4409,Anlagenbewegungsdaten!D:D)),3)</f>
        <v>-1E-3</v>
      </c>
      <c r="J4409" s="335" t="s">
        <v>5179</v>
      </c>
      <c r="K4409" s="335" t="s">
        <v>5204</v>
      </c>
      <c r="L4409" s="516">
        <v>9.98</v>
      </c>
      <c r="M4409" s="332">
        <f>ROUND(SUMIF(Anlagenbewegungsdaten_AV!B:B,A4409,Anlagenbewegungsdaten_AV!C:C),3)</f>
        <v>0</v>
      </c>
      <c r="N4409" s="330">
        <f>IF(ISBLANK(L4409),ROUND(SUMIF(Anlagenbewegungsdaten_AV!B:B,A4409,Anlagenbewegungsdaten_AV!D:D),2),ROUND(M4409*L4409%,2))</f>
        <v>0</v>
      </c>
      <c r="O4409" s="330">
        <f>ROUND(N4409-SUMIF(Anlagenbewegungsdaten_AV!B:B,A4409,Anlagenbewegungsdaten_AV!D:D),3)</f>
        <v>0</v>
      </c>
    </row>
    <row r="4410" spans="1:15" ht="15" customHeight="1" x14ac:dyDescent="0.25">
      <c r="A4410" s="268" t="s">
        <v>5870</v>
      </c>
      <c r="B4410" s="236" t="s">
        <v>174</v>
      </c>
      <c r="C4410" s="237" t="s">
        <v>5837</v>
      </c>
      <c r="D4410" s="236" t="s">
        <v>4870</v>
      </c>
      <c r="E4410" s="236"/>
      <c r="F4410" s="252">
        <v>11.12</v>
      </c>
      <c r="G4410" s="333">
        <f>ROUND(SUMIF(Anlagenbewegungsdaten!B:B,A4410,Anlagenbewegungsdaten!C:C),3)</f>
        <v>0</v>
      </c>
      <c r="H4410" s="334">
        <f>IF(ISBLANK(F4410),ROUND(SUMIF(Anlagenbewegungsdaten!B:B,A4410,Anlagenbewegungsdaten!D:D),2),ROUND(G4410*F4410%,2))</f>
        <v>0</v>
      </c>
      <c r="I4410" s="334">
        <f>ROUND((H4410-SUMIF(Anlagenbewegungsdaten!$B:$B,A4410,Anlagenbewegungsdaten!D:D)),3)</f>
        <v>0</v>
      </c>
      <c r="J4410" s="335" t="s">
        <v>5179</v>
      </c>
      <c r="K4410" s="335" t="s">
        <v>5204</v>
      </c>
      <c r="L4410" s="516">
        <v>8.9</v>
      </c>
      <c r="M4410" s="332">
        <f>ROUND(SUMIF(Anlagenbewegungsdaten_AV!B:B,A4410,Anlagenbewegungsdaten_AV!C:C),3)</f>
        <v>0</v>
      </c>
      <c r="N4410" s="330">
        <f>IF(ISBLANK(L4410),ROUND(SUMIF(Anlagenbewegungsdaten_AV!B:B,A4410,Anlagenbewegungsdaten_AV!D:D),2),ROUND(M4410*L4410%,2))</f>
        <v>0</v>
      </c>
      <c r="O4410" s="330">
        <f>ROUND(N4410-SUMIF(Anlagenbewegungsdaten_AV!B:B,A4410,Anlagenbewegungsdaten_AV!D:D),3)</f>
        <v>0</v>
      </c>
    </row>
    <row r="4411" spans="1:15" ht="15" customHeight="1" x14ac:dyDescent="0.25">
      <c r="A4411" s="268" t="s">
        <v>5871</v>
      </c>
      <c r="B4411" s="236" t="s">
        <v>174</v>
      </c>
      <c r="C4411" s="237" t="s">
        <v>5837</v>
      </c>
      <c r="D4411" s="236" t="s">
        <v>4871</v>
      </c>
      <c r="E4411" s="236"/>
      <c r="F4411" s="252">
        <v>9.1</v>
      </c>
      <c r="G4411" s="333">
        <f>ROUND(SUMIF(Anlagenbewegungsdaten!B:B,A4411,Anlagenbewegungsdaten!C:C),3)</f>
        <v>0</v>
      </c>
      <c r="H4411" s="334">
        <f>IF(ISBLANK(F4411),ROUND(SUMIF(Anlagenbewegungsdaten!B:B,A4411,Anlagenbewegungsdaten!D:D),2),ROUND(G4411*F4411%,2))</f>
        <v>0</v>
      </c>
      <c r="I4411" s="334">
        <f>ROUND((H4411-SUMIF(Anlagenbewegungsdaten!$B:$B,A4411,Anlagenbewegungsdaten!D:D)),3)</f>
        <v>0</v>
      </c>
      <c r="J4411" s="335" t="s">
        <v>5179</v>
      </c>
      <c r="K4411" s="335" t="s">
        <v>5204</v>
      </c>
      <c r="L4411" s="516">
        <v>7.28</v>
      </c>
      <c r="M4411" s="332">
        <f>ROUND(SUMIF(Anlagenbewegungsdaten_AV!B:B,A4411,Anlagenbewegungsdaten_AV!C:C),3)</f>
        <v>0</v>
      </c>
      <c r="N4411" s="330">
        <f>IF(ISBLANK(L4411),ROUND(SUMIF(Anlagenbewegungsdaten_AV!B:B,A4411,Anlagenbewegungsdaten_AV!D:D),2),ROUND(M4411*L4411%,2))</f>
        <v>0</v>
      </c>
      <c r="O4411" s="330">
        <f>ROUND(N4411-SUMIF(Anlagenbewegungsdaten_AV!B:B,A4411,Anlagenbewegungsdaten_AV!D:D),3)</f>
        <v>0</v>
      </c>
    </row>
    <row r="4412" spans="1:15" ht="15" customHeight="1" x14ac:dyDescent="0.25">
      <c r="A4412" s="268" t="s">
        <v>5872</v>
      </c>
      <c r="B4412" s="236" t="s">
        <v>174</v>
      </c>
      <c r="C4412" s="237" t="s">
        <v>5839</v>
      </c>
      <c r="D4412" s="236" t="s">
        <v>4868</v>
      </c>
      <c r="E4412" s="236"/>
      <c r="F4412" s="252">
        <v>13.01</v>
      </c>
      <c r="G4412" s="333">
        <f>ROUND(SUMIF(Anlagenbewegungsdaten!B:B,A4412,Anlagenbewegungsdaten!C:C),3)</f>
        <v>128906.28599999999</v>
      </c>
      <c r="H4412" s="334">
        <f>IF(ISBLANK(F4412),ROUND(SUMIF(Anlagenbewegungsdaten!B:B,A4412,Anlagenbewegungsdaten!D:D),2),ROUND(G4412*F4412%,2))</f>
        <v>16770.71</v>
      </c>
      <c r="I4412" s="334">
        <f>ROUND((H4412-SUMIF(Anlagenbewegungsdaten!$B:$B,A4412,Anlagenbewegungsdaten!D:D)),3)</f>
        <v>2E-3</v>
      </c>
      <c r="J4412" s="335" t="s">
        <v>5179</v>
      </c>
      <c r="K4412" s="335" t="s">
        <v>5204</v>
      </c>
      <c r="L4412" s="516">
        <v>10.41</v>
      </c>
      <c r="M4412" s="332">
        <f>ROUND(SUMIF(Anlagenbewegungsdaten_AV!B:B,A4412,Anlagenbewegungsdaten_AV!C:C),3)</f>
        <v>0</v>
      </c>
      <c r="N4412" s="330">
        <f>IF(ISBLANK(L4412),ROUND(SUMIF(Anlagenbewegungsdaten_AV!B:B,A4412,Anlagenbewegungsdaten_AV!D:D),2),ROUND(M4412*L4412%,2))</f>
        <v>0</v>
      </c>
      <c r="O4412" s="330">
        <f>ROUND(N4412-SUMIF(Anlagenbewegungsdaten_AV!B:B,A4412,Anlagenbewegungsdaten_AV!D:D),3)</f>
        <v>0</v>
      </c>
    </row>
    <row r="4413" spans="1:15" ht="15" customHeight="1" x14ac:dyDescent="0.25">
      <c r="A4413" s="268" t="s">
        <v>5873</v>
      </c>
      <c r="B4413" s="236" t="s">
        <v>174</v>
      </c>
      <c r="C4413" s="237" t="s">
        <v>5839</v>
      </c>
      <c r="D4413" s="236" t="s">
        <v>4869</v>
      </c>
      <c r="E4413" s="236"/>
      <c r="F4413" s="252">
        <v>12.34</v>
      </c>
      <c r="G4413" s="333">
        <f>ROUND(SUMIF(Anlagenbewegungsdaten!B:B,A4413,Anlagenbewegungsdaten!C:C),3)</f>
        <v>70816.574999999997</v>
      </c>
      <c r="H4413" s="334">
        <f>IF(ISBLANK(F4413),ROUND(SUMIF(Anlagenbewegungsdaten!B:B,A4413,Anlagenbewegungsdaten!D:D),2),ROUND(G4413*F4413%,2))</f>
        <v>8738.77</v>
      </c>
      <c r="I4413" s="334">
        <f>ROUND((H4413-SUMIF(Anlagenbewegungsdaten!$B:$B,A4413,Anlagenbewegungsdaten!D:D)),3)</f>
        <v>5.0000000000000001E-3</v>
      </c>
      <c r="J4413" s="335" t="s">
        <v>5179</v>
      </c>
      <c r="K4413" s="335" t="s">
        <v>5204</v>
      </c>
      <c r="L4413" s="516">
        <v>9.8699999999999992</v>
      </c>
      <c r="M4413" s="332">
        <f>ROUND(SUMIF(Anlagenbewegungsdaten_AV!B:B,A4413,Anlagenbewegungsdaten_AV!C:C),3)</f>
        <v>0</v>
      </c>
      <c r="N4413" s="330">
        <f>IF(ISBLANK(L4413),ROUND(SUMIF(Anlagenbewegungsdaten_AV!B:B,A4413,Anlagenbewegungsdaten_AV!D:D),2),ROUND(M4413*L4413%,2))</f>
        <v>0</v>
      </c>
      <c r="O4413" s="330">
        <f>ROUND(N4413-SUMIF(Anlagenbewegungsdaten_AV!B:B,A4413,Anlagenbewegungsdaten_AV!D:D),3)</f>
        <v>0</v>
      </c>
    </row>
    <row r="4414" spans="1:15" ht="15" customHeight="1" x14ac:dyDescent="0.25">
      <c r="A4414" s="268" t="s">
        <v>5874</v>
      </c>
      <c r="B4414" s="236" t="s">
        <v>174</v>
      </c>
      <c r="C4414" s="237" t="s">
        <v>5839</v>
      </c>
      <c r="D4414" s="236" t="s">
        <v>4870</v>
      </c>
      <c r="E4414" s="236"/>
      <c r="F4414" s="252">
        <v>11.01</v>
      </c>
      <c r="G4414" s="333">
        <f>ROUND(SUMIF(Anlagenbewegungsdaten!B:B,A4414,Anlagenbewegungsdaten!C:C),3)</f>
        <v>13504.66</v>
      </c>
      <c r="H4414" s="334">
        <f>IF(ISBLANK(F4414),ROUND(SUMIF(Anlagenbewegungsdaten!B:B,A4414,Anlagenbewegungsdaten!D:D),2),ROUND(G4414*F4414%,2))</f>
        <v>1486.86</v>
      </c>
      <c r="I4414" s="334">
        <f>ROUND((H4414-SUMIF(Anlagenbewegungsdaten!$B:$B,A4414,Anlagenbewegungsdaten!D:D)),3)</f>
        <v>-3.0000000000000001E-3</v>
      </c>
      <c r="J4414" s="335" t="s">
        <v>5179</v>
      </c>
      <c r="K4414" s="335" t="s">
        <v>5204</v>
      </c>
      <c r="L4414" s="516">
        <v>8.81</v>
      </c>
      <c r="M4414" s="332">
        <f>ROUND(SUMIF(Anlagenbewegungsdaten_AV!B:B,A4414,Anlagenbewegungsdaten_AV!C:C),3)</f>
        <v>0</v>
      </c>
      <c r="N4414" s="330">
        <f>IF(ISBLANK(L4414),ROUND(SUMIF(Anlagenbewegungsdaten_AV!B:B,A4414,Anlagenbewegungsdaten_AV!D:D),2),ROUND(M4414*L4414%,2))</f>
        <v>0</v>
      </c>
      <c r="O4414" s="330">
        <f>ROUND(N4414-SUMIF(Anlagenbewegungsdaten_AV!B:B,A4414,Anlagenbewegungsdaten_AV!D:D),3)</f>
        <v>0</v>
      </c>
    </row>
    <row r="4415" spans="1:15" ht="15" customHeight="1" x14ac:dyDescent="0.25">
      <c r="A4415" s="268" t="s">
        <v>5875</v>
      </c>
      <c r="B4415" s="236" t="s">
        <v>174</v>
      </c>
      <c r="C4415" s="237" t="s">
        <v>5839</v>
      </c>
      <c r="D4415" s="236" t="s">
        <v>4871</v>
      </c>
      <c r="E4415" s="236"/>
      <c r="F4415" s="252">
        <v>9.01</v>
      </c>
      <c r="G4415" s="333">
        <f>ROUND(SUMIF(Anlagenbewegungsdaten!B:B,A4415,Anlagenbewegungsdaten!C:C),3)</f>
        <v>0</v>
      </c>
      <c r="H4415" s="334">
        <f>IF(ISBLANK(F4415),ROUND(SUMIF(Anlagenbewegungsdaten!B:B,A4415,Anlagenbewegungsdaten!D:D),2),ROUND(G4415*F4415%,2))</f>
        <v>0</v>
      </c>
      <c r="I4415" s="334">
        <f>ROUND((H4415-SUMIF(Anlagenbewegungsdaten!$B:$B,A4415,Anlagenbewegungsdaten!D:D)),3)</f>
        <v>0</v>
      </c>
      <c r="J4415" s="335" t="s">
        <v>5179</v>
      </c>
      <c r="K4415" s="335" t="s">
        <v>5204</v>
      </c>
      <c r="L4415" s="516">
        <v>7.21</v>
      </c>
      <c r="M4415" s="332">
        <f>ROUND(SUMIF(Anlagenbewegungsdaten_AV!B:B,A4415,Anlagenbewegungsdaten_AV!C:C),3)</f>
        <v>0</v>
      </c>
      <c r="N4415" s="330">
        <f>IF(ISBLANK(L4415),ROUND(SUMIF(Anlagenbewegungsdaten_AV!B:B,A4415,Anlagenbewegungsdaten_AV!D:D),2),ROUND(M4415*L4415%,2))</f>
        <v>0</v>
      </c>
      <c r="O4415" s="330">
        <f>ROUND(N4415-SUMIF(Anlagenbewegungsdaten_AV!B:B,A4415,Anlagenbewegungsdaten_AV!D:D),3)</f>
        <v>0</v>
      </c>
    </row>
    <row r="4416" spans="1:15" ht="15" customHeight="1" x14ac:dyDescent="0.25">
      <c r="A4416" s="268" t="s">
        <v>5876</v>
      </c>
      <c r="B4416" s="236" t="s">
        <v>174</v>
      </c>
      <c r="C4416" s="237" t="s">
        <v>5841</v>
      </c>
      <c r="D4416" s="236" t="s">
        <v>4868</v>
      </c>
      <c r="E4416" s="236"/>
      <c r="F4416" s="252">
        <v>12.88</v>
      </c>
      <c r="G4416" s="333">
        <f>ROUND(SUMIF(Anlagenbewegungsdaten!B:B,A4416,Anlagenbewegungsdaten!C:C),3)</f>
        <v>262713.98200000002</v>
      </c>
      <c r="H4416" s="334">
        <f>IF(ISBLANK(F4416),ROUND(SUMIF(Anlagenbewegungsdaten!B:B,A4416,Anlagenbewegungsdaten!D:D),2),ROUND(G4416*F4416%,2))</f>
        <v>33837.56</v>
      </c>
      <c r="I4416" s="334">
        <f>ROUND((H4416-SUMIF(Anlagenbewegungsdaten!$B:$B,A4416,Anlagenbewegungsdaten!D:D)),3)</f>
        <v>-2E-3</v>
      </c>
      <c r="J4416" s="335" t="s">
        <v>5179</v>
      </c>
      <c r="K4416" s="335" t="s">
        <v>5204</v>
      </c>
      <c r="L4416" s="516">
        <v>10.3</v>
      </c>
      <c r="M4416" s="332">
        <f>ROUND(SUMIF(Anlagenbewegungsdaten_AV!B:B,A4416,Anlagenbewegungsdaten_AV!C:C),3)</f>
        <v>0</v>
      </c>
      <c r="N4416" s="330">
        <f>IF(ISBLANK(L4416),ROUND(SUMIF(Anlagenbewegungsdaten_AV!B:B,A4416,Anlagenbewegungsdaten_AV!D:D),2),ROUND(M4416*L4416%,2))</f>
        <v>0</v>
      </c>
      <c r="O4416" s="330">
        <f>ROUND(N4416-SUMIF(Anlagenbewegungsdaten_AV!B:B,A4416,Anlagenbewegungsdaten_AV!D:D),3)</f>
        <v>0</v>
      </c>
    </row>
    <row r="4417" spans="1:15" ht="15" customHeight="1" x14ac:dyDescent="0.25">
      <c r="A4417" s="268" t="s">
        <v>5877</v>
      </c>
      <c r="B4417" s="236" t="s">
        <v>174</v>
      </c>
      <c r="C4417" s="237" t="s">
        <v>5841</v>
      </c>
      <c r="D4417" s="236" t="s">
        <v>4869</v>
      </c>
      <c r="E4417" s="236"/>
      <c r="F4417" s="252">
        <v>12.22</v>
      </c>
      <c r="G4417" s="333">
        <f>ROUND(SUMIF(Anlagenbewegungsdaten!B:B,A4417,Anlagenbewegungsdaten!C:C),3)</f>
        <v>199446.42199999999</v>
      </c>
      <c r="H4417" s="334">
        <f>IF(ISBLANK(F4417),ROUND(SUMIF(Anlagenbewegungsdaten!B:B,A4417,Anlagenbewegungsdaten!D:D),2),ROUND(G4417*F4417%,2))</f>
        <v>24372.35</v>
      </c>
      <c r="I4417" s="334">
        <f>ROUND((H4417-SUMIF(Anlagenbewegungsdaten!$B:$B,A4417,Anlagenbewegungsdaten!D:D)),3)</f>
        <v>-3.0000000000000001E-3</v>
      </c>
      <c r="J4417" s="335" t="s">
        <v>5179</v>
      </c>
      <c r="K4417" s="335" t="s">
        <v>5204</v>
      </c>
      <c r="L4417" s="516">
        <v>9.7799999999999994</v>
      </c>
      <c r="M4417" s="332">
        <f>ROUND(SUMIF(Anlagenbewegungsdaten_AV!B:B,A4417,Anlagenbewegungsdaten_AV!C:C),3)</f>
        <v>0</v>
      </c>
      <c r="N4417" s="330">
        <f>IF(ISBLANK(L4417),ROUND(SUMIF(Anlagenbewegungsdaten_AV!B:B,A4417,Anlagenbewegungsdaten_AV!D:D),2),ROUND(M4417*L4417%,2))</f>
        <v>0</v>
      </c>
      <c r="O4417" s="330">
        <f>ROUND(N4417-SUMIF(Anlagenbewegungsdaten_AV!B:B,A4417,Anlagenbewegungsdaten_AV!D:D),3)</f>
        <v>0</v>
      </c>
    </row>
    <row r="4418" spans="1:15" ht="15" customHeight="1" x14ac:dyDescent="0.25">
      <c r="A4418" s="268" t="s">
        <v>5878</v>
      </c>
      <c r="B4418" s="236" t="s">
        <v>174</v>
      </c>
      <c r="C4418" s="237" t="s">
        <v>5841</v>
      </c>
      <c r="D4418" s="236" t="s">
        <v>4870</v>
      </c>
      <c r="E4418" s="236"/>
      <c r="F4418" s="252">
        <v>10.9</v>
      </c>
      <c r="G4418" s="333">
        <f>ROUND(SUMIF(Anlagenbewegungsdaten!B:B,A4418,Anlagenbewegungsdaten!C:C),3)</f>
        <v>168636.85800000001</v>
      </c>
      <c r="H4418" s="334">
        <f>IF(ISBLANK(F4418),ROUND(SUMIF(Anlagenbewegungsdaten!B:B,A4418,Anlagenbewegungsdaten!D:D),2),ROUND(G4418*F4418%,2))</f>
        <v>18381.419999999998</v>
      </c>
      <c r="I4418" s="334">
        <f>ROUND((H4418-SUMIF(Anlagenbewegungsdaten!$B:$B,A4418,Anlagenbewegungsdaten!D:D)),3)</f>
        <v>2E-3</v>
      </c>
      <c r="J4418" s="335" t="s">
        <v>5179</v>
      </c>
      <c r="K4418" s="335" t="s">
        <v>5204</v>
      </c>
      <c r="L4418" s="516">
        <v>8.7200000000000006</v>
      </c>
      <c r="M4418" s="332">
        <f>ROUND(SUMIF(Anlagenbewegungsdaten_AV!B:B,A4418,Anlagenbewegungsdaten_AV!C:C),3)</f>
        <v>0</v>
      </c>
      <c r="N4418" s="330">
        <f>IF(ISBLANK(L4418),ROUND(SUMIF(Anlagenbewegungsdaten_AV!B:B,A4418,Anlagenbewegungsdaten_AV!D:D),2),ROUND(M4418*L4418%,2))</f>
        <v>0</v>
      </c>
      <c r="O4418" s="330">
        <f>ROUND(N4418-SUMIF(Anlagenbewegungsdaten_AV!B:B,A4418,Anlagenbewegungsdaten_AV!D:D),3)</f>
        <v>0</v>
      </c>
    </row>
    <row r="4419" spans="1:15" ht="15" customHeight="1" x14ac:dyDescent="0.25">
      <c r="A4419" s="268" t="s">
        <v>5879</v>
      </c>
      <c r="B4419" s="236" t="s">
        <v>174</v>
      </c>
      <c r="C4419" s="237" t="s">
        <v>5841</v>
      </c>
      <c r="D4419" s="236" t="s">
        <v>4871</v>
      </c>
      <c r="E4419" s="236"/>
      <c r="F4419" s="252">
        <v>8.92</v>
      </c>
      <c r="G4419" s="333">
        <f>ROUND(SUMIF(Anlagenbewegungsdaten!B:B,A4419,Anlagenbewegungsdaten!C:C),3)</f>
        <v>0</v>
      </c>
      <c r="H4419" s="334">
        <f>IF(ISBLANK(F4419),ROUND(SUMIF(Anlagenbewegungsdaten!B:B,A4419,Anlagenbewegungsdaten!D:D),2),ROUND(G4419*F4419%,2))</f>
        <v>0</v>
      </c>
      <c r="I4419" s="334">
        <f>ROUND((H4419-SUMIF(Anlagenbewegungsdaten!$B:$B,A4419,Anlagenbewegungsdaten!D:D)),3)</f>
        <v>0</v>
      </c>
      <c r="J4419" s="335" t="s">
        <v>5179</v>
      </c>
      <c r="K4419" s="335" t="s">
        <v>5204</v>
      </c>
      <c r="L4419" s="516">
        <v>7.14</v>
      </c>
      <c r="M4419" s="332">
        <f>ROUND(SUMIF(Anlagenbewegungsdaten_AV!B:B,A4419,Anlagenbewegungsdaten_AV!C:C),3)</f>
        <v>0</v>
      </c>
      <c r="N4419" s="330">
        <f>IF(ISBLANK(L4419),ROUND(SUMIF(Anlagenbewegungsdaten_AV!B:B,A4419,Anlagenbewegungsdaten_AV!D:D),2),ROUND(M4419*L4419%,2))</f>
        <v>0</v>
      </c>
      <c r="O4419" s="330">
        <f>ROUND(N4419-SUMIF(Anlagenbewegungsdaten_AV!B:B,A4419,Anlagenbewegungsdaten_AV!D:D),3)</f>
        <v>0</v>
      </c>
    </row>
    <row r="4420" spans="1:15" ht="15" customHeight="1" x14ac:dyDescent="0.25">
      <c r="A4420" s="269"/>
      <c r="B4420" s="168"/>
      <c r="C4420" s="167"/>
      <c r="D4420" s="168"/>
      <c r="E4420" s="167"/>
      <c r="F4420" s="251"/>
    </row>
    <row r="4421" spans="1:15" ht="15" customHeight="1" x14ac:dyDescent="0.25">
      <c r="A4421" s="260" t="s">
        <v>5880</v>
      </c>
      <c r="B4421" s="245" t="s">
        <v>174</v>
      </c>
      <c r="C4421" s="246" t="s">
        <v>5843</v>
      </c>
      <c r="D4421" s="246" t="s">
        <v>4868</v>
      </c>
      <c r="E4421" s="245"/>
      <c r="F4421" s="162">
        <v>12.75</v>
      </c>
      <c r="G4421" s="333">
        <f>ROUND(SUMIF(Anlagenbewegungsdaten!B:B,A4421,Anlagenbewegungsdaten!C:C),3)</f>
        <v>86576.171000000002</v>
      </c>
      <c r="H4421" s="334">
        <f>IF(ISBLANK(F4421),ROUND(SUMIF(Anlagenbewegungsdaten!B:B,A4421,Anlagenbewegungsdaten!D:D),2),ROUND(G4421*F4421%,2))</f>
        <v>11038.46</v>
      </c>
      <c r="I4421" s="334">
        <f>ROUND((H4421-SUMIF(Anlagenbewegungsdaten!$B:$B,A4421,Anlagenbewegungsdaten!D:D)),3)</f>
        <v>-2E-3</v>
      </c>
      <c r="J4421" s="335" t="s">
        <v>5179</v>
      </c>
      <c r="K4421" s="335" t="s">
        <v>5204</v>
      </c>
      <c r="L4421" s="516">
        <v>10.52</v>
      </c>
      <c r="M4421" s="332">
        <f>ROUND(SUMIF(Anlagenbewegungsdaten_AV!B:B,A4421,Anlagenbewegungsdaten_AV!C:C),3)</f>
        <v>0</v>
      </c>
      <c r="N4421" s="330">
        <f>IF(ISBLANK(L4421),ROUND(SUMIF(Anlagenbewegungsdaten_AV!B:B,A4421,Anlagenbewegungsdaten_AV!D:D),2),ROUND(M4421*L4421%,2))</f>
        <v>0</v>
      </c>
      <c r="O4421" s="330">
        <f>ROUND(N4421-SUMIF(Anlagenbewegungsdaten_AV!B:B,A4421,Anlagenbewegungsdaten_AV!D:D),3)</f>
        <v>0</v>
      </c>
    </row>
    <row r="4422" spans="1:15" ht="15" customHeight="1" x14ac:dyDescent="0.25">
      <c r="A4422" s="260" t="s">
        <v>5881</v>
      </c>
      <c r="B4422" s="245" t="s">
        <v>174</v>
      </c>
      <c r="C4422" s="246" t="s">
        <v>5843</v>
      </c>
      <c r="D4422" s="246" t="s">
        <v>4869</v>
      </c>
      <c r="E4422" s="245"/>
      <c r="F4422" s="162">
        <v>12.4</v>
      </c>
      <c r="G4422" s="333">
        <f>ROUND(SUMIF(Anlagenbewegungsdaten!B:B,A4422,Anlagenbewegungsdaten!C:C),3)</f>
        <v>9814.4089999999997</v>
      </c>
      <c r="H4422" s="334">
        <f>IF(ISBLANK(F4422),ROUND(SUMIF(Anlagenbewegungsdaten!B:B,A4422,Anlagenbewegungsdaten!D:D),2),ROUND(G4422*F4422%,2))</f>
        <v>1216.99</v>
      </c>
      <c r="I4422" s="334">
        <f>ROUND((H4422-SUMIF(Anlagenbewegungsdaten!$B:$B,A4422,Anlagenbewegungsdaten!D:D)),3)</f>
        <v>3.0000000000000001E-3</v>
      </c>
      <c r="J4422" s="335" t="s">
        <v>5179</v>
      </c>
      <c r="K4422" s="335" t="s">
        <v>5204</v>
      </c>
      <c r="L4422" s="516">
        <v>10.24</v>
      </c>
      <c r="M4422" s="332">
        <f>ROUND(SUMIF(Anlagenbewegungsdaten_AV!B:B,A4422,Anlagenbewegungsdaten_AV!C:C),3)</f>
        <v>0</v>
      </c>
      <c r="N4422" s="330">
        <f>IF(ISBLANK(L4422),ROUND(SUMIF(Anlagenbewegungsdaten_AV!B:B,A4422,Anlagenbewegungsdaten_AV!D:D),2),ROUND(M4422*L4422%,2))</f>
        <v>0</v>
      </c>
      <c r="O4422" s="330">
        <f>ROUND(N4422-SUMIF(Anlagenbewegungsdaten_AV!B:B,A4422,Anlagenbewegungsdaten_AV!D:D),3)</f>
        <v>0</v>
      </c>
    </row>
    <row r="4423" spans="1:15" ht="15" customHeight="1" x14ac:dyDescent="0.25">
      <c r="A4423" s="260" t="s">
        <v>5882</v>
      </c>
      <c r="B4423" s="245" t="s">
        <v>174</v>
      </c>
      <c r="C4423" s="246" t="s">
        <v>5843</v>
      </c>
      <c r="D4423" s="246" t="s">
        <v>4870</v>
      </c>
      <c r="E4423" s="245"/>
      <c r="F4423" s="162">
        <v>11.09</v>
      </c>
      <c r="G4423" s="333">
        <f>ROUND(SUMIF(Anlagenbewegungsdaten!B:B,A4423,Anlagenbewegungsdaten!C:C),3)</f>
        <v>38714.572</v>
      </c>
      <c r="H4423" s="334">
        <f>IF(ISBLANK(F4423),ROUND(SUMIF(Anlagenbewegungsdaten!B:B,A4423,Anlagenbewegungsdaten!D:D),2),ROUND(G4423*F4423%,2))</f>
        <v>4293.45</v>
      </c>
      <c r="I4423" s="334">
        <f>ROUND((H4423-SUMIF(Anlagenbewegungsdaten!$B:$B,A4423,Anlagenbewegungsdaten!D:D)),3)</f>
        <v>4.0000000000000001E-3</v>
      </c>
      <c r="J4423" s="335" t="s">
        <v>5179</v>
      </c>
      <c r="K4423" s="335" t="s">
        <v>5204</v>
      </c>
      <c r="L4423" s="516">
        <v>9.19</v>
      </c>
      <c r="M4423" s="332">
        <f>ROUND(SUMIF(Anlagenbewegungsdaten_AV!B:B,A4423,Anlagenbewegungsdaten_AV!C:C),3)</f>
        <v>0</v>
      </c>
      <c r="N4423" s="330">
        <f>IF(ISBLANK(L4423),ROUND(SUMIF(Anlagenbewegungsdaten_AV!B:B,A4423,Anlagenbewegungsdaten_AV!D:D),2),ROUND(M4423*L4423%,2))</f>
        <v>0</v>
      </c>
      <c r="O4423" s="330">
        <f>ROUND(N4423-SUMIF(Anlagenbewegungsdaten_AV!B:B,A4423,Anlagenbewegungsdaten_AV!D:D),3)</f>
        <v>0</v>
      </c>
    </row>
    <row r="4424" spans="1:15" ht="15" customHeight="1" x14ac:dyDescent="0.25">
      <c r="A4424" s="260" t="s">
        <v>5883</v>
      </c>
      <c r="B4424" s="245" t="s">
        <v>174</v>
      </c>
      <c r="C4424" s="246" t="s">
        <v>5843</v>
      </c>
      <c r="D4424" s="246" t="s">
        <v>4871</v>
      </c>
      <c r="E4424" s="245"/>
      <c r="F4424" s="162">
        <v>8.83</v>
      </c>
      <c r="G4424" s="333">
        <f>ROUND(SUMIF(Anlagenbewegungsdaten!B:B,A4424,Anlagenbewegungsdaten!C:C),3)</f>
        <v>0</v>
      </c>
      <c r="H4424" s="334">
        <f>IF(ISBLANK(F4424),ROUND(SUMIF(Anlagenbewegungsdaten!B:B,A4424,Anlagenbewegungsdaten!D:D),2),ROUND(G4424*F4424%,2))</f>
        <v>0</v>
      </c>
      <c r="I4424" s="334">
        <f>ROUND((H4424-SUMIF(Anlagenbewegungsdaten!$B:$B,A4424,Anlagenbewegungsdaten!D:D)),3)</f>
        <v>0</v>
      </c>
      <c r="J4424" s="335" t="s">
        <v>5179</v>
      </c>
      <c r="K4424" s="335" t="s">
        <v>5204</v>
      </c>
      <c r="L4424" s="516">
        <v>7.38</v>
      </c>
      <c r="M4424" s="332">
        <f>ROUND(SUMIF(Anlagenbewegungsdaten_AV!B:B,A4424,Anlagenbewegungsdaten_AV!C:C),3)</f>
        <v>0</v>
      </c>
      <c r="N4424" s="330">
        <f>IF(ISBLANK(L4424),ROUND(SUMIF(Anlagenbewegungsdaten_AV!B:B,A4424,Anlagenbewegungsdaten_AV!D:D),2),ROUND(M4424*L4424%,2))</f>
        <v>0</v>
      </c>
      <c r="O4424" s="330">
        <f>ROUND(N4424-SUMIF(Anlagenbewegungsdaten_AV!B:B,A4424,Anlagenbewegungsdaten_AV!D:D),3)</f>
        <v>0</v>
      </c>
    </row>
    <row r="4425" spans="1:15" ht="15" customHeight="1" x14ac:dyDescent="0.25">
      <c r="A4425" s="260" t="s">
        <v>5884</v>
      </c>
      <c r="B4425" s="245" t="s">
        <v>174</v>
      </c>
      <c r="C4425" s="246" t="s">
        <v>5845</v>
      </c>
      <c r="D4425" s="246" t="s">
        <v>4868</v>
      </c>
      <c r="E4425" s="245"/>
      <c r="F4425" s="162">
        <v>12.69</v>
      </c>
      <c r="G4425" s="333">
        <f>ROUND(SUMIF(Anlagenbewegungsdaten!B:B,A4425,Anlagenbewegungsdaten!C:C),3)</f>
        <v>107367.36599999999</v>
      </c>
      <c r="H4425" s="334">
        <f>IF(ISBLANK(F4425),ROUND(SUMIF(Anlagenbewegungsdaten!B:B,A4425,Anlagenbewegungsdaten!D:D),2),ROUND(G4425*F4425%,2))</f>
        <v>13624.92</v>
      </c>
      <c r="I4425" s="334">
        <f>ROUND((H4425-SUMIF(Anlagenbewegungsdaten!$B:$B,A4425,Anlagenbewegungsdaten!D:D)),3)</f>
        <v>1E-3</v>
      </c>
      <c r="J4425" s="335" t="s">
        <v>5179</v>
      </c>
      <c r="K4425" s="335" t="s">
        <v>5204</v>
      </c>
      <c r="L4425" s="516">
        <v>10.46</v>
      </c>
      <c r="M4425" s="332">
        <f>ROUND(SUMIF(Anlagenbewegungsdaten_AV!B:B,A4425,Anlagenbewegungsdaten_AV!C:C),3)</f>
        <v>0</v>
      </c>
      <c r="N4425" s="330">
        <f>IF(ISBLANK(L4425),ROUND(SUMIF(Anlagenbewegungsdaten_AV!B:B,A4425,Anlagenbewegungsdaten_AV!D:D),2),ROUND(M4425*L4425%,2))</f>
        <v>0</v>
      </c>
      <c r="O4425" s="330">
        <f>ROUND(N4425-SUMIF(Anlagenbewegungsdaten_AV!B:B,A4425,Anlagenbewegungsdaten_AV!D:D),3)</f>
        <v>0</v>
      </c>
    </row>
    <row r="4426" spans="1:15" ht="15" customHeight="1" x14ac:dyDescent="0.25">
      <c r="A4426" s="260" t="s">
        <v>5885</v>
      </c>
      <c r="B4426" s="245" t="s">
        <v>174</v>
      </c>
      <c r="C4426" s="246" t="s">
        <v>5845</v>
      </c>
      <c r="D4426" s="246" t="s">
        <v>4869</v>
      </c>
      <c r="E4426" s="245"/>
      <c r="F4426" s="162">
        <v>12.34</v>
      </c>
      <c r="G4426" s="333">
        <f>ROUND(SUMIF(Anlagenbewegungsdaten!B:B,A4426,Anlagenbewegungsdaten!C:C),3)</f>
        <v>3770.4340000000002</v>
      </c>
      <c r="H4426" s="334">
        <f>IF(ISBLANK(F4426),ROUND(SUMIF(Anlagenbewegungsdaten!B:B,A4426,Anlagenbewegungsdaten!D:D),2),ROUND(G4426*F4426%,2))</f>
        <v>465.27</v>
      </c>
      <c r="I4426" s="334">
        <f>ROUND((H4426-SUMIF(Anlagenbewegungsdaten!$B:$B,A4426,Anlagenbewegungsdaten!D:D)),3)</f>
        <v>-2E-3</v>
      </c>
      <c r="J4426" s="335" t="s">
        <v>5179</v>
      </c>
      <c r="K4426" s="335" t="s">
        <v>5204</v>
      </c>
      <c r="L4426" s="516">
        <v>10.19</v>
      </c>
      <c r="M4426" s="332">
        <f>ROUND(SUMIF(Anlagenbewegungsdaten_AV!B:B,A4426,Anlagenbewegungsdaten_AV!C:C),3)</f>
        <v>0</v>
      </c>
      <c r="N4426" s="330">
        <f>IF(ISBLANK(L4426),ROUND(SUMIF(Anlagenbewegungsdaten_AV!B:B,A4426,Anlagenbewegungsdaten_AV!D:D),2),ROUND(M4426*L4426%,2))</f>
        <v>0</v>
      </c>
      <c r="O4426" s="330">
        <f>ROUND(N4426-SUMIF(Anlagenbewegungsdaten_AV!B:B,A4426,Anlagenbewegungsdaten_AV!D:D),3)</f>
        <v>0</v>
      </c>
    </row>
    <row r="4427" spans="1:15" ht="15" customHeight="1" x14ac:dyDescent="0.25">
      <c r="A4427" s="260" t="s">
        <v>5886</v>
      </c>
      <c r="B4427" s="245" t="s">
        <v>174</v>
      </c>
      <c r="C4427" s="246" t="s">
        <v>5845</v>
      </c>
      <c r="D4427" s="246" t="s">
        <v>4870</v>
      </c>
      <c r="E4427" s="245"/>
      <c r="F4427" s="162">
        <v>11.03</v>
      </c>
      <c r="G4427" s="333">
        <f>ROUND(SUMIF(Anlagenbewegungsdaten!B:B,A4427,Anlagenbewegungsdaten!C:C),3)</f>
        <v>0</v>
      </c>
      <c r="H4427" s="334">
        <f>IF(ISBLANK(F4427),ROUND(SUMIF(Anlagenbewegungsdaten!B:B,A4427,Anlagenbewegungsdaten!D:D),2),ROUND(G4427*F4427%,2))</f>
        <v>0</v>
      </c>
      <c r="I4427" s="334">
        <f>ROUND((H4427-SUMIF(Anlagenbewegungsdaten!$B:$B,A4427,Anlagenbewegungsdaten!D:D)),3)</f>
        <v>0</v>
      </c>
      <c r="J4427" s="335" t="s">
        <v>5179</v>
      </c>
      <c r="K4427" s="335" t="s">
        <v>5204</v>
      </c>
      <c r="L4427" s="516">
        <v>9.14</v>
      </c>
      <c r="M4427" s="332">
        <f>ROUND(SUMIF(Anlagenbewegungsdaten_AV!B:B,A4427,Anlagenbewegungsdaten_AV!C:C),3)</f>
        <v>0</v>
      </c>
      <c r="N4427" s="330">
        <f>IF(ISBLANK(L4427),ROUND(SUMIF(Anlagenbewegungsdaten_AV!B:B,A4427,Anlagenbewegungsdaten_AV!D:D),2),ROUND(M4427*L4427%,2))</f>
        <v>0</v>
      </c>
      <c r="O4427" s="330">
        <f>ROUND(N4427-SUMIF(Anlagenbewegungsdaten_AV!B:B,A4427,Anlagenbewegungsdaten_AV!D:D),3)</f>
        <v>0</v>
      </c>
    </row>
    <row r="4428" spans="1:15" ht="15" customHeight="1" x14ac:dyDescent="0.25">
      <c r="A4428" s="260" t="s">
        <v>5887</v>
      </c>
      <c r="B4428" s="245" t="s">
        <v>174</v>
      </c>
      <c r="C4428" s="246" t="s">
        <v>5845</v>
      </c>
      <c r="D4428" s="246" t="s">
        <v>4871</v>
      </c>
      <c r="E4428" s="245"/>
      <c r="F4428" s="162">
        <v>8.7899999999999991</v>
      </c>
      <c r="G4428" s="333">
        <f>ROUND(SUMIF(Anlagenbewegungsdaten!B:B,A4428,Anlagenbewegungsdaten!C:C),3)</f>
        <v>0</v>
      </c>
      <c r="H4428" s="334">
        <f>IF(ISBLANK(F4428),ROUND(SUMIF(Anlagenbewegungsdaten!B:B,A4428,Anlagenbewegungsdaten!D:D),2),ROUND(G4428*F4428%,2))</f>
        <v>0</v>
      </c>
      <c r="I4428" s="334">
        <f>ROUND((H4428-SUMIF(Anlagenbewegungsdaten!$B:$B,A4428,Anlagenbewegungsdaten!D:D)),3)</f>
        <v>0</v>
      </c>
      <c r="J4428" s="335" t="s">
        <v>5179</v>
      </c>
      <c r="K4428" s="335" t="s">
        <v>5204</v>
      </c>
      <c r="L4428" s="516">
        <v>7.34</v>
      </c>
      <c r="M4428" s="332">
        <f>ROUND(SUMIF(Anlagenbewegungsdaten_AV!B:B,A4428,Anlagenbewegungsdaten_AV!C:C),3)</f>
        <v>0</v>
      </c>
      <c r="N4428" s="330">
        <f>IF(ISBLANK(L4428),ROUND(SUMIF(Anlagenbewegungsdaten_AV!B:B,A4428,Anlagenbewegungsdaten_AV!D:D),2),ROUND(M4428*L4428%,2))</f>
        <v>0</v>
      </c>
      <c r="O4428" s="330">
        <f>ROUND(N4428-SUMIF(Anlagenbewegungsdaten_AV!B:B,A4428,Anlagenbewegungsdaten_AV!D:D),3)</f>
        <v>0</v>
      </c>
    </row>
    <row r="4429" spans="1:15" ht="15" customHeight="1" x14ac:dyDescent="0.25">
      <c r="A4429" s="260" t="s">
        <v>5888</v>
      </c>
      <c r="B4429" s="245" t="s">
        <v>174</v>
      </c>
      <c r="C4429" s="246" t="s">
        <v>5847</v>
      </c>
      <c r="D4429" s="246" t="s">
        <v>4868</v>
      </c>
      <c r="E4429" s="245"/>
      <c r="F4429" s="162">
        <v>12.65</v>
      </c>
      <c r="G4429" s="333">
        <f>ROUND(SUMIF(Anlagenbewegungsdaten!B:B,A4429,Anlagenbewegungsdaten!C:C),3)</f>
        <v>89336.801000000007</v>
      </c>
      <c r="H4429" s="334">
        <f>IF(ISBLANK(F4429),ROUND(SUMIF(Anlagenbewegungsdaten!B:B,A4429,Anlagenbewegungsdaten!D:D),2),ROUND(G4429*F4429%,2))</f>
        <v>11301.11</v>
      </c>
      <c r="I4429" s="334">
        <f>ROUND((H4429-SUMIF(Anlagenbewegungsdaten!$B:$B,A4429,Anlagenbewegungsdaten!D:D)),3)</f>
        <v>5.0000000000000001E-3</v>
      </c>
      <c r="J4429" s="335" t="s">
        <v>5179</v>
      </c>
      <c r="K4429" s="335" t="s">
        <v>5204</v>
      </c>
      <c r="L4429" s="516">
        <v>10.44</v>
      </c>
      <c r="M4429" s="332">
        <f>ROUND(SUMIF(Anlagenbewegungsdaten_AV!B:B,A4429,Anlagenbewegungsdaten_AV!C:C),3)</f>
        <v>0</v>
      </c>
      <c r="N4429" s="330">
        <f>IF(ISBLANK(L4429),ROUND(SUMIF(Anlagenbewegungsdaten_AV!B:B,A4429,Anlagenbewegungsdaten_AV!D:D),2),ROUND(M4429*L4429%,2))</f>
        <v>0</v>
      </c>
      <c r="O4429" s="330">
        <f>ROUND(N4429-SUMIF(Anlagenbewegungsdaten_AV!B:B,A4429,Anlagenbewegungsdaten_AV!D:D),3)</f>
        <v>0</v>
      </c>
    </row>
    <row r="4430" spans="1:15" ht="15" customHeight="1" x14ac:dyDescent="0.25">
      <c r="A4430" s="260" t="s">
        <v>5889</v>
      </c>
      <c r="B4430" s="245" t="s">
        <v>174</v>
      </c>
      <c r="C4430" s="246" t="s">
        <v>5847</v>
      </c>
      <c r="D4430" s="246" t="s">
        <v>4869</v>
      </c>
      <c r="E4430" s="245"/>
      <c r="F4430" s="162">
        <v>12.31</v>
      </c>
      <c r="G4430" s="333">
        <f>ROUND(SUMIF(Anlagenbewegungsdaten!B:B,A4430,Anlagenbewegungsdaten!C:C),3)</f>
        <v>9904.893</v>
      </c>
      <c r="H4430" s="334">
        <f>IF(ISBLANK(F4430),ROUND(SUMIF(Anlagenbewegungsdaten!B:B,A4430,Anlagenbewegungsdaten!D:D),2),ROUND(G4430*F4430%,2))</f>
        <v>1219.29</v>
      </c>
      <c r="I4430" s="334">
        <f>ROUND((H4430-SUMIF(Anlagenbewegungsdaten!$B:$B,A4430,Anlagenbewegungsdaten!D:D)),3)</f>
        <v>-2E-3</v>
      </c>
      <c r="J4430" s="335" t="s">
        <v>5179</v>
      </c>
      <c r="K4430" s="335" t="s">
        <v>5204</v>
      </c>
      <c r="L4430" s="516">
        <v>10.16</v>
      </c>
      <c r="M4430" s="332">
        <f>ROUND(SUMIF(Anlagenbewegungsdaten_AV!B:B,A4430,Anlagenbewegungsdaten_AV!C:C),3)</f>
        <v>0</v>
      </c>
      <c r="N4430" s="330">
        <f>IF(ISBLANK(L4430),ROUND(SUMIF(Anlagenbewegungsdaten_AV!B:B,A4430,Anlagenbewegungsdaten_AV!D:D),2),ROUND(M4430*L4430%,2))</f>
        <v>0</v>
      </c>
      <c r="O4430" s="330">
        <f>ROUND(N4430-SUMIF(Anlagenbewegungsdaten_AV!B:B,A4430,Anlagenbewegungsdaten_AV!D:D),3)</f>
        <v>0</v>
      </c>
    </row>
    <row r="4431" spans="1:15" ht="15" customHeight="1" x14ac:dyDescent="0.25">
      <c r="A4431" s="260" t="s">
        <v>5890</v>
      </c>
      <c r="B4431" s="245" t="s">
        <v>174</v>
      </c>
      <c r="C4431" s="246" t="s">
        <v>5847</v>
      </c>
      <c r="D4431" s="246" t="s">
        <v>4870</v>
      </c>
      <c r="E4431" s="245"/>
      <c r="F4431" s="162">
        <v>11.01</v>
      </c>
      <c r="G4431" s="333">
        <f>ROUND(SUMIF(Anlagenbewegungsdaten!B:B,A4431,Anlagenbewegungsdaten!C:C),3)</f>
        <v>0</v>
      </c>
      <c r="H4431" s="334">
        <f>IF(ISBLANK(F4431),ROUND(SUMIF(Anlagenbewegungsdaten!B:B,A4431,Anlagenbewegungsdaten!D:D),2),ROUND(G4431*F4431%,2))</f>
        <v>0</v>
      </c>
      <c r="I4431" s="334">
        <f>ROUND((H4431-SUMIF(Anlagenbewegungsdaten!$B:$B,A4431,Anlagenbewegungsdaten!D:D)),3)</f>
        <v>0</v>
      </c>
      <c r="J4431" s="335" t="s">
        <v>5179</v>
      </c>
      <c r="K4431" s="335" t="s">
        <v>5204</v>
      </c>
      <c r="L4431" s="516">
        <v>9.1199999999999992</v>
      </c>
      <c r="M4431" s="332">
        <f>ROUND(SUMIF(Anlagenbewegungsdaten_AV!B:B,A4431,Anlagenbewegungsdaten_AV!C:C),3)</f>
        <v>0</v>
      </c>
      <c r="N4431" s="330">
        <f>IF(ISBLANK(L4431),ROUND(SUMIF(Anlagenbewegungsdaten_AV!B:B,A4431,Anlagenbewegungsdaten_AV!D:D),2),ROUND(M4431*L4431%,2))</f>
        <v>0</v>
      </c>
      <c r="O4431" s="330">
        <f>ROUND(N4431-SUMIF(Anlagenbewegungsdaten_AV!B:B,A4431,Anlagenbewegungsdaten_AV!D:D),3)</f>
        <v>0</v>
      </c>
    </row>
    <row r="4432" spans="1:15" ht="15" customHeight="1" x14ac:dyDescent="0.25">
      <c r="A4432" s="260" t="s">
        <v>5891</v>
      </c>
      <c r="B4432" s="245" t="s">
        <v>174</v>
      </c>
      <c r="C4432" s="246" t="s">
        <v>5847</v>
      </c>
      <c r="D4432" s="246" t="s">
        <v>4871</v>
      </c>
      <c r="E4432" s="245"/>
      <c r="F4432" s="162">
        <v>8.76</v>
      </c>
      <c r="G4432" s="333">
        <f>ROUND(SUMIF(Anlagenbewegungsdaten!B:B,A4432,Anlagenbewegungsdaten!C:C),3)</f>
        <v>0</v>
      </c>
      <c r="H4432" s="334">
        <f>IF(ISBLANK(F4432),ROUND(SUMIF(Anlagenbewegungsdaten!B:B,A4432,Anlagenbewegungsdaten!D:D),2),ROUND(G4432*F4432%,2))</f>
        <v>0</v>
      </c>
      <c r="I4432" s="334">
        <f>ROUND((H4432-SUMIF(Anlagenbewegungsdaten!$B:$B,A4432,Anlagenbewegungsdaten!D:D)),3)</f>
        <v>0</v>
      </c>
      <c r="J4432" s="335" t="s">
        <v>5179</v>
      </c>
      <c r="K4432" s="335" t="s">
        <v>5204</v>
      </c>
      <c r="L4432" s="516">
        <v>7.33</v>
      </c>
      <c r="M4432" s="332">
        <f>ROUND(SUMIF(Anlagenbewegungsdaten_AV!B:B,A4432,Anlagenbewegungsdaten_AV!C:C),3)</f>
        <v>0</v>
      </c>
      <c r="N4432" s="330">
        <f>IF(ISBLANK(L4432),ROUND(SUMIF(Anlagenbewegungsdaten_AV!B:B,A4432,Anlagenbewegungsdaten_AV!D:D),2),ROUND(M4432*L4432%,2))</f>
        <v>0</v>
      </c>
      <c r="O4432" s="330">
        <f>ROUND(N4432-SUMIF(Anlagenbewegungsdaten_AV!B:B,A4432,Anlagenbewegungsdaten_AV!D:D),3)</f>
        <v>0</v>
      </c>
    </row>
    <row r="4433" spans="1:15" ht="15" customHeight="1" x14ac:dyDescent="0.25">
      <c r="A4433" s="260" t="s">
        <v>5892</v>
      </c>
      <c r="B4433" s="245" t="s">
        <v>174</v>
      </c>
      <c r="C4433" s="246" t="s">
        <v>5849</v>
      </c>
      <c r="D4433" s="246" t="s">
        <v>4868</v>
      </c>
      <c r="E4433" s="245"/>
      <c r="F4433" s="162">
        <v>12.62</v>
      </c>
      <c r="G4433" s="333">
        <f>ROUND(SUMIF(Anlagenbewegungsdaten!B:B,A4433,Anlagenbewegungsdaten!C:C),3)</f>
        <v>87620.942999999999</v>
      </c>
      <c r="H4433" s="334">
        <f>IF(ISBLANK(F4433),ROUND(SUMIF(Anlagenbewegungsdaten!B:B,A4433,Anlagenbewegungsdaten!D:D),2),ROUND(G4433*F4433%,2))</f>
        <v>11057.76</v>
      </c>
      <c r="I4433" s="334">
        <f>ROUND((H4433-SUMIF(Anlagenbewegungsdaten!$B:$B,A4433,Anlagenbewegungsdaten!D:D)),3)</f>
        <v>-3.0000000000000001E-3</v>
      </c>
      <c r="J4433" s="335" t="s">
        <v>5179</v>
      </c>
      <c r="K4433" s="335" t="s">
        <v>5204</v>
      </c>
      <c r="L4433" s="516">
        <v>10.42</v>
      </c>
      <c r="M4433" s="332">
        <f>ROUND(SUMIF(Anlagenbewegungsdaten_AV!B:B,A4433,Anlagenbewegungsdaten_AV!C:C),3)</f>
        <v>0</v>
      </c>
      <c r="N4433" s="330">
        <f>IF(ISBLANK(L4433),ROUND(SUMIF(Anlagenbewegungsdaten_AV!B:B,A4433,Anlagenbewegungsdaten_AV!D:D),2),ROUND(M4433*L4433%,2))</f>
        <v>0</v>
      </c>
      <c r="O4433" s="330">
        <f>ROUND(N4433-SUMIF(Anlagenbewegungsdaten_AV!B:B,A4433,Anlagenbewegungsdaten_AV!D:D),3)</f>
        <v>0</v>
      </c>
    </row>
    <row r="4434" spans="1:15" ht="15" customHeight="1" x14ac:dyDescent="0.25">
      <c r="A4434" s="260" t="s">
        <v>5893</v>
      </c>
      <c r="B4434" s="245" t="s">
        <v>174</v>
      </c>
      <c r="C4434" s="246" t="s">
        <v>5849</v>
      </c>
      <c r="D4434" s="246" t="s">
        <v>4869</v>
      </c>
      <c r="E4434" s="245"/>
      <c r="F4434" s="162">
        <v>12.28</v>
      </c>
      <c r="G4434" s="333">
        <f>ROUND(SUMIF(Anlagenbewegungsdaten!B:B,A4434,Anlagenbewegungsdaten!C:C),3)</f>
        <v>26090.83</v>
      </c>
      <c r="H4434" s="334">
        <f>IF(ISBLANK(F4434),ROUND(SUMIF(Anlagenbewegungsdaten!B:B,A4434,Anlagenbewegungsdaten!D:D),2),ROUND(G4434*F4434%,2))</f>
        <v>3203.95</v>
      </c>
      <c r="I4434" s="334">
        <f>ROUND((H4434-SUMIF(Anlagenbewegungsdaten!$B:$B,A4434,Anlagenbewegungsdaten!D:D)),3)</f>
        <v>-4.0000000000000001E-3</v>
      </c>
      <c r="J4434" s="335" t="s">
        <v>5179</v>
      </c>
      <c r="K4434" s="335" t="s">
        <v>5204</v>
      </c>
      <c r="L4434" s="516">
        <v>10.14</v>
      </c>
      <c r="M4434" s="332">
        <f>ROUND(SUMIF(Anlagenbewegungsdaten_AV!B:B,A4434,Anlagenbewegungsdaten_AV!C:C),3)</f>
        <v>0</v>
      </c>
      <c r="N4434" s="330">
        <f>IF(ISBLANK(L4434),ROUND(SUMIF(Anlagenbewegungsdaten_AV!B:B,A4434,Anlagenbewegungsdaten_AV!D:D),2),ROUND(M4434*L4434%,2))</f>
        <v>0</v>
      </c>
      <c r="O4434" s="330">
        <f>ROUND(N4434-SUMIF(Anlagenbewegungsdaten_AV!B:B,A4434,Anlagenbewegungsdaten_AV!D:D),3)</f>
        <v>0</v>
      </c>
    </row>
    <row r="4435" spans="1:15" ht="15" customHeight="1" x14ac:dyDescent="0.25">
      <c r="A4435" s="260" t="s">
        <v>5894</v>
      </c>
      <c r="B4435" s="245" t="s">
        <v>174</v>
      </c>
      <c r="C4435" s="246" t="s">
        <v>5849</v>
      </c>
      <c r="D4435" s="246" t="s">
        <v>4870</v>
      </c>
      <c r="E4435" s="245"/>
      <c r="F4435" s="162">
        <v>10.98</v>
      </c>
      <c r="G4435" s="333">
        <f>ROUND(SUMIF(Anlagenbewegungsdaten!B:B,A4435,Anlagenbewegungsdaten!C:C),3)</f>
        <v>262830.32900000003</v>
      </c>
      <c r="H4435" s="334">
        <f>IF(ISBLANK(F4435),ROUND(SUMIF(Anlagenbewegungsdaten!B:B,A4435,Anlagenbewegungsdaten!D:D),2),ROUND(G4435*F4435%,2))</f>
        <v>28858.77</v>
      </c>
      <c r="I4435" s="334">
        <f>ROUND((H4435-SUMIF(Anlagenbewegungsdaten!$B:$B,A4435,Anlagenbewegungsdaten!D:D)),3)</f>
        <v>0</v>
      </c>
      <c r="J4435" s="335" t="s">
        <v>5179</v>
      </c>
      <c r="K4435" s="335" t="s">
        <v>5204</v>
      </c>
      <c r="L4435" s="516">
        <v>9.1</v>
      </c>
      <c r="M4435" s="332">
        <f>ROUND(SUMIF(Anlagenbewegungsdaten_AV!B:B,A4435,Anlagenbewegungsdaten_AV!C:C),3)</f>
        <v>0</v>
      </c>
      <c r="N4435" s="330">
        <f>IF(ISBLANK(L4435),ROUND(SUMIF(Anlagenbewegungsdaten_AV!B:B,A4435,Anlagenbewegungsdaten_AV!D:D),2),ROUND(M4435*L4435%,2))</f>
        <v>0</v>
      </c>
      <c r="O4435" s="330">
        <f>ROUND(N4435-SUMIF(Anlagenbewegungsdaten_AV!B:B,A4435,Anlagenbewegungsdaten_AV!D:D),3)</f>
        <v>0</v>
      </c>
    </row>
    <row r="4436" spans="1:15" ht="15" customHeight="1" x14ac:dyDescent="0.25">
      <c r="A4436" s="260" t="s">
        <v>5895</v>
      </c>
      <c r="B4436" s="245" t="s">
        <v>174</v>
      </c>
      <c r="C4436" s="246" t="s">
        <v>5849</v>
      </c>
      <c r="D4436" s="246" t="s">
        <v>4871</v>
      </c>
      <c r="E4436" s="245"/>
      <c r="F4436" s="162">
        <v>8.74</v>
      </c>
      <c r="G4436" s="333">
        <f>ROUND(SUMIF(Anlagenbewegungsdaten!B:B,A4436,Anlagenbewegungsdaten!C:C),3)</f>
        <v>0</v>
      </c>
      <c r="H4436" s="334">
        <f>IF(ISBLANK(F4436),ROUND(SUMIF(Anlagenbewegungsdaten!B:B,A4436,Anlagenbewegungsdaten!D:D),2),ROUND(G4436*F4436%,2))</f>
        <v>0</v>
      </c>
      <c r="I4436" s="334">
        <f>ROUND((H4436-SUMIF(Anlagenbewegungsdaten!$B:$B,A4436,Anlagenbewegungsdaten!D:D)),3)</f>
        <v>0</v>
      </c>
      <c r="J4436" s="335" t="s">
        <v>5179</v>
      </c>
      <c r="K4436" s="335" t="s">
        <v>5204</v>
      </c>
      <c r="L4436" s="516">
        <v>7.31</v>
      </c>
      <c r="M4436" s="332">
        <f>ROUND(SUMIF(Anlagenbewegungsdaten_AV!B:B,A4436,Anlagenbewegungsdaten_AV!C:C),3)</f>
        <v>0</v>
      </c>
      <c r="N4436" s="330">
        <f>IF(ISBLANK(L4436),ROUND(SUMIF(Anlagenbewegungsdaten_AV!B:B,A4436,Anlagenbewegungsdaten_AV!D:D),2),ROUND(M4436*L4436%,2))</f>
        <v>0</v>
      </c>
      <c r="O4436" s="330">
        <f>ROUND(N4436-SUMIF(Anlagenbewegungsdaten_AV!B:B,A4436,Anlagenbewegungsdaten_AV!D:D),3)</f>
        <v>0</v>
      </c>
    </row>
    <row r="4437" spans="1:15" ht="15" customHeight="1" x14ac:dyDescent="0.25">
      <c r="A4437" s="260" t="s">
        <v>5896</v>
      </c>
      <c r="B4437" s="245" t="s">
        <v>174</v>
      </c>
      <c r="C4437" s="246" t="s">
        <v>5851</v>
      </c>
      <c r="D4437" s="246" t="s">
        <v>4868</v>
      </c>
      <c r="E4437" s="245"/>
      <c r="F4437" s="162">
        <v>12.59</v>
      </c>
      <c r="G4437" s="333">
        <f>ROUND(SUMIF(Anlagenbewegungsdaten!B:B,A4437,Anlagenbewegungsdaten!C:C),3)</f>
        <v>96293.392000000007</v>
      </c>
      <c r="H4437" s="334">
        <f>IF(ISBLANK(F4437),ROUND(SUMIF(Anlagenbewegungsdaten!B:B,A4437,Anlagenbewegungsdaten!D:D),2),ROUND(G4437*F4437%,2))</f>
        <v>12123.34</v>
      </c>
      <c r="I4437" s="334">
        <f>ROUND((H4437-SUMIF(Anlagenbewegungsdaten!$B:$B,A4437,Anlagenbewegungsdaten!D:D)),3)</f>
        <v>2E-3</v>
      </c>
      <c r="J4437" s="335" t="s">
        <v>5179</v>
      </c>
      <c r="K4437" s="335" t="s">
        <v>5204</v>
      </c>
      <c r="L4437" s="516">
        <v>10.39</v>
      </c>
      <c r="M4437" s="332">
        <f>ROUND(SUMIF(Anlagenbewegungsdaten_AV!B:B,A4437,Anlagenbewegungsdaten_AV!C:C),3)</f>
        <v>0</v>
      </c>
      <c r="N4437" s="330">
        <f>IF(ISBLANK(L4437),ROUND(SUMIF(Anlagenbewegungsdaten_AV!B:B,A4437,Anlagenbewegungsdaten_AV!D:D),2),ROUND(M4437*L4437%,2))</f>
        <v>0</v>
      </c>
      <c r="O4437" s="330">
        <f>ROUND(N4437-SUMIF(Anlagenbewegungsdaten_AV!B:B,A4437,Anlagenbewegungsdaten_AV!D:D),3)</f>
        <v>0</v>
      </c>
    </row>
    <row r="4438" spans="1:15" ht="15" customHeight="1" x14ac:dyDescent="0.25">
      <c r="A4438" s="260" t="s">
        <v>5897</v>
      </c>
      <c r="B4438" s="245" t="s">
        <v>174</v>
      </c>
      <c r="C4438" s="246" t="s">
        <v>5851</v>
      </c>
      <c r="D4438" s="246" t="s">
        <v>4869</v>
      </c>
      <c r="E4438" s="245"/>
      <c r="F4438" s="162">
        <v>12.25</v>
      </c>
      <c r="G4438" s="333">
        <f>ROUND(SUMIF(Anlagenbewegungsdaten!B:B,A4438,Anlagenbewegungsdaten!C:C),3)</f>
        <v>20205.608</v>
      </c>
      <c r="H4438" s="334">
        <f>IF(ISBLANK(F4438),ROUND(SUMIF(Anlagenbewegungsdaten!B:B,A4438,Anlagenbewegungsdaten!D:D),2),ROUND(G4438*F4438%,2))</f>
        <v>2475.19</v>
      </c>
      <c r="I4438" s="334">
        <f>ROUND((H4438-SUMIF(Anlagenbewegungsdaten!$B:$B,A4438,Anlagenbewegungsdaten!D:D)),3)</f>
        <v>3.0000000000000001E-3</v>
      </c>
      <c r="J4438" s="335" t="s">
        <v>5179</v>
      </c>
      <c r="K4438" s="335" t="s">
        <v>5204</v>
      </c>
      <c r="L4438" s="516">
        <v>10.11</v>
      </c>
      <c r="M4438" s="332">
        <f>ROUND(SUMIF(Anlagenbewegungsdaten_AV!B:B,A4438,Anlagenbewegungsdaten_AV!C:C),3)</f>
        <v>0</v>
      </c>
      <c r="N4438" s="330">
        <f>IF(ISBLANK(L4438),ROUND(SUMIF(Anlagenbewegungsdaten_AV!B:B,A4438,Anlagenbewegungsdaten_AV!D:D),2),ROUND(M4438*L4438%,2))</f>
        <v>0</v>
      </c>
      <c r="O4438" s="330">
        <f>ROUND(N4438-SUMIF(Anlagenbewegungsdaten_AV!B:B,A4438,Anlagenbewegungsdaten_AV!D:D),3)</f>
        <v>0</v>
      </c>
    </row>
    <row r="4439" spans="1:15" ht="15" customHeight="1" x14ac:dyDescent="0.25">
      <c r="A4439" s="260" t="s">
        <v>5898</v>
      </c>
      <c r="B4439" s="245" t="s">
        <v>174</v>
      </c>
      <c r="C4439" s="246" t="s">
        <v>5851</v>
      </c>
      <c r="D4439" s="246" t="s">
        <v>4870</v>
      </c>
      <c r="E4439" s="245"/>
      <c r="F4439" s="162">
        <v>10.95</v>
      </c>
      <c r="G4439" s="333">
        <f>ROUND(SUMIF(Anlagenbewegungsdaten!B:B,A4439,Anlagenbewegungsdaten!C:C),3)</f>
        <v>0</v>
      </c>
      <c r="H4439" s="334">
        <f>IF(ISBLANK(F4439),ROUND(SUMIF(Anlagenbewegungsdaten!B:B,A4439,Anlagenbewegungsdaten!D:D),2),ROUND(G4439*F4439%,2))</f>
        <v>0</v>
      </c>
      <c r="I4439" s="334">
        <f>ROUND((H4439-SUMIF(Anlagenbewegungsdaten!$B:$B,A4439,Anlagenbewegungsdaten!D:D)),3)</f>
        <v>0</v>
      </c>
      <c r="J4439" s="335" t="s">
        <v>5179</v>
      </c>
      <c r="K4439" s="335" t="s">
        <v>5204</v>
      </c>
      <c r="L4439" s="516">
        <v>9.08</v>
      </c>
      <c r="M4439" s="332">
        <f>ROUND(SUMIF(Anlagenbewegungsdaten_AV!B:B,A4439,Anlagenbewegungsdaten_AV!C:C),3)</f>
        <v>0</v>
      </c>
      <c r="N4439" s="330">
        <f>IF(ISBLANK(L4439),ROUND(SUMIF(Anlagenbewegungsdaten_AV!B:B,A4439,Anlagenbewegungsdaten_AV!D:D),2),ROUND(M4439*L4439%,2))</f>
        <v>0</v>
      </c>
      <c r="O4439" s="330">
        <f>ROUND(N4439-SUMIF(Anlagenbewegungsdaten_AV!B:B,A4439,Anlagenbewegungsdaten_AV!D:D),3)</f>
        <v>0</v>
      </c>
    </row>
    <row r="4440" spans="1:15" ht="15" customHeight="1" x14ac:dyDescent="0.25">
      <c r="A4440" s="260" t="s">
        <v>5899</v>
      </c>
      <c r="B4440" s="245" t="s">
        <v>174</v>
      </c>
      <c r="C4440" s="246" t="s">
        <v>5851</v>
      </c>
      <c r="D4440" s="246" t="s">
        <v>4871</v>
      </c>
      <c r="E4440" s="245"/>
      <c r="F4440" s="162">
        <v>8.7200000000000006</v>
      </c>
      <c r="G4440" s="333">
        <f>ROUND(SUMIF(Anlagenbewegungsdaten!B:B,A4440,Anlagenbewegungsdaten!C:C),3)</f>
        <v>0</v>
      </c>
      <c r="H4440" s="334">
        <f>IF(ISBLANK(F4440),ROUND(SUMIF(Anlagenbewegungsdaten!B:B,A4440,Anlagenbewegungsdaten!D:D),2),ROUND(G4440*F4440%,2))</f>
        <v>0</v>
      </c>
      <c r="I4440" s="334">
        <f>ROUND((H4440-SUMIF(Anlagenbewegungsdaten!$B:$B,A4440,Anlagenbewegungsdaten!D:D)),3)</f>
        <v>0</v>
      </c>
      <c r="J4440" s="335" t="s">
        <v>5179</v>
      </c>
      <c r="K4440" s="335" t="s">
        <v>5204</v>
      </c>
      <c r="L4440" s="516">
        <v>7.3</v>
      </c>
      <c r="M4440" s="332">
        <f>ROUND(SUMIF(Anlagenbewegungsdaten_AV!B:B,A4440,Anlagenbewegungsdaten_AV!C:C),3)</f>
        <v>0</v>
      </c>
      <c r="N4440" s="330">
        <f>IF(ISBLANK(L4440),ROUND(SUMIF(Anlagenbewegungsdaten_AV!B:B,A4440,Anlagenbewegungsdaten_AV!D:D),2),ROUND(M4440*L4440%,2))</f>
        <v>0</v>
      </c>
      <c r="O4440" s="330">
        <f>ROUND(N4440-SUMIF(Anlagenbewegungsdaten_AV!B:B,A4440,Anlagenbewegungsdaten_AV!D:D),3)</f>
        <v>0</v>
      </c>
    </row>
    <row r="4441" spans="1:15" ht="15" customHeight="1" x14ac:dyDescent="0.25">
      <c r="A4441" s="261"/>
      <c r="B4441" s="168"/>
      <c r="C4441" s="175"/>
      <c r="D4441" s="175"/>
      <c r="E4441" s="168"/>
      <c r="F4441" s="250"/>
      <c r="J4441" s="336"/>
      <c r="K4441" s="336"/>
    </row>
    <row r="4442" spans="1:15" ht="15" customHeight="1" x14ac:dyDescent="0.25">
      <c r="A4442" s="260" t="s">
        <v>6266</v>
      </c>
      <c r="B4442" s="245" t="s">
        <v>174</v>
      </c>
      <c r="C4442" s="246" t="s">
        <v>6242</v>
      </c>
      <c r="D4442" s="246" t="s">
        <v>4868</v>
      </c>
      <c r="E4442" s="245"/>
      <c r="F4442" s="162">
        <v>12.56</v>
      </c>
      <c r="G4442" s="333">
        <f>ROUND(SUMIF(Anlagenbewegungsdaten!B:B,A4442,Anlagenbewegungsdaten!C:C),3)</f>
        <v>68683.910999999993</v>
      </c>
      <c r="H4442" s="334">
        <f>IF(ISBLANK(F4442),ROUND(SUMIF(Anlagenbewegungsdaten!B:B,A4442,Anlagenbewegungsdaten!D:D),2),ROUND(G4442*F4442%,2))</f>
        <v>8626.7000000000007</v>
      </c>
      <c r="I4442" s="334">
        <f>ROUND((H4442-SUMIF(Anlagenbewegungsdaten!$B:$B,A4442,Anlagenbewegungsdaten!D:D)),3)</f>
        <v>1E-3</v>
      </c>
      <c r="J4442" s="335" t="s">
        <v>5179</v>
      </c>
      <c r="K4442" s="335" t="s">
        <v>5204</v>
      </c>
      <c r="L4442" s="516">
        <v>10.36</v>
      </c>
      <c r="M4442" s="332">
        <f>ROUND(SUMIF(Anlagenbewegungsdaten_AV!B:B,A4442,Anlagenbewegungsdaten_AV!C:C),3)</f>
        <v>0</v>
      </c>
      <c r="N4442" s="330">
        <f>IF(ISBLANK(L4442),ROUND(SUMIF(Anlagenbewegungsdaten_AV!B:B,A4442,Anlagenbewegungsdaten_AV!D:D),2),ROUND(M4442*L4442%,2))</f>
        <v>0</v>
      </c>
      <c r="O4442" s="330">
        <f>ROUND(N4442-SUMIF(Anlagenbewegungsdaten_AV!B:B,A4442,Anlagenbewegungsdaten_AV!D:D),3)</f>
        <v>0</v>
      </c>
    </row>
    <row r="4443" spans="1:15" ht="15" customHeight="1" x14ac:dyDescent="0.25">
      <c r="A4443" s="260" t="s">
        <v>6267</v>
      </c>
      <c r="B4443" s="245" t="s">
        <v>174</v>
      </c>
      <c r="C4443" s="246" t="s">
        <v>6242</v>
      </c>
      <c r="D4443" s="246" t="s">
        <v>4869</v>
      </c>
      <c r="E4443" s="245"/>
      <c r="F4443" s="162">
        <v>12.22</v>
      </c>
      <c r="G4443" s="333">
        <f>ROUND(SUMIF(Anlagenbewegungsdaten!B:B,A4443,Anlagenbewegungsdaten!C:C),3)</f>
        <v>28218.841</v>
      </c>
      <c r="H4443" s="334">
        <f>IF(ISBLANK(F4443),ROUND(SUMIF(Anlagenbewegungsdaten!B:B,A4443,Anlagenbewegungsdaten!D:D),2),ROUND(G4443*F4443%,2))</f>
        <v>3448.34</v>
      </c>
      <c r="I4443" s="334">
        <f>ROUND((H4443-SUMIF(Anlagenbewegungsdaten!$B:$B,A4443,Anlagenbewegungsdaten!D:D)),3)</f>
        <v>-2E-3</v>
      </c>
      <c r="J4443" s="335" t="s">
        <v>5179</v>
      </c>
      <c r="K4443" s="335" t="s">
        <v>5204</v>
      </c>
      <c r="L4443" s="516">
        <v>10.09</v>
      </c>
      <c r="M4443" s="332">
        <f>ROUND(SUMIF(Anlagenbewegungsdaten_AV!B:B,A4443,Anlagenbewegungsdaten_AV!C:C),3)</f>
        <v>0</v>
      </c>
      <c r="N4443" s="330">
        <f>IF(ISBLANK(L4443),ROUND(SUMIF(Anlagenbewegungsdaten_AV!B:B,A4443,Anlagenbewegungsdaten_AV!D:D),2),ROUND(M4443*L4443%,2))</f>
        <v>0</v>
      </c>
      <c r="O4443" s="330">
        <f>ROUND(N4443-SUMIF(Anlagenbewegungsdaten_AV!B:B,A4443,Anlagenbewegungsdaten_AV!D:D),3)</f>
        <v>0</v>
      </c>
    </row>
    <row r="4444" spans="1:15" ht="15" customHeight="1" x14ac:dyDescent="0.25">
      <c r="A4444" s="260" t="s">
        <v>6268</v>
      </c>
      <c r="B4444" s="245" t="s">
        <v>174</v>
      </c>
      <c r="C4444" s="246" t="s">
        <v>6242</v>
      </c>
      <c r="D4444" s="246" t="s">
        <v>4870</v>
      </c>
      <c r="E4444" s="245"/>
      <c r="F4444" s="162">
        <v>10.92</v>
      </c>
      <c r="G4444" s="333">
        <f>ROUND(SUMIF(Anlagenbewegungsdaten!B:B,A4444,Anlagenbewegungsdaten!C:C),3)</f>
        <v>7731.0469999999996</v>
      </c>
      <c r="H4444" s="334">
        <f>IF(ISBLANK(F4444),ROUND(SUMIF(Anlagenbewegungsdaten!B:B,A4444,Anlagenbewegungsdaten!D:D),2),ROUND(G4444*F4444%,2))</f>
        <v>844.23</v>
      </c>
      <c r="I4444" s="334">
        <f>ROUND((H4444-SUMIF(Anlagenbewegungsdaten!$B:$B,A4444,Anlagenbewegungsdaten!D:D)),3)</f>
        <v>0</v>
      </c>
      <c r="J4444" s="335" t="s">
        <v>5179</v>
      </c>
      <c r="K4444" s="335" t="s">
        <v>5204</v>
      </c>
      <c r="L4444" s="516">
        <v>9.06</v>
      </c>
      <c r="M4444" s="332">
        <f>ROUND(SUMIF(Anlagenbewegungsdaten_AV!B:B,A4444,Anlagenbewegungsdaten_AV!C:C),3)</f>
        <v>0</v>
      </c>
      <c r="N4444" s="330">
        <f>IF(ISBLANK(L4444),ROUND(SUMIF(Anlagenbewegungsdaten_AV!B:B,A4444,Anlagenbewegungsdaten_AV!D:D),2),ROUND(M4444*L4444%,2))</f>
        <v>0</v>
      </c>
      <c r="O4444" s="330">
        <f>ROUND(N4444-SUMIF(Anlagenbewegungsdaten_AV!B:B,A4444,Anlagenbewegungsdaten_AV!D:D),3)</f>
        <v>0</v>
      </c>
    </row>
    <row r="4445" spans="1:15" ht="15" customHeight="1" x14ac:dyDescent="0.25">
      <c r="A4445" s="260" t="s">
        <v>6269</v>
      </c>
      <c r="B4445" s="245" t="s">
        <v>174</v>
      </c>
      <c r="C4445" s="246" t="s">
        <v>6242</v>
      </c>
      <c r="D4445" s="246" t="s">
        <v>4871</v>
      </c>
      <c r="E4445" s="245"/>
      <c r="F4445" s="162">
        <v>8.6999999999999993</v>
      </c>
      <c r="G4445" s="333">
        <f>ROUND(SUMIF(Anlagenbewegungsdaten!B:B,A4445,Anlagenbewegungsdaten!C:C),3)</f>
        <v>0</v>
      </c>
      <c r="H4445" s="334">
        <f>IF(ISBLANK(F4445),ROUND(SUMIF(Anlagenbewegungsdaten!B:B,A4445,Anlagenbewegungsdaten!D:D),2),ROUND(G4445*F4445%,2))</f>
        <v>0</v>
      </c>
      <c r="I4445" s="334">
        <f>ROUND((H4445-SUMIF(Anlagenbewegungsdaten!$B:$B,A4445,Anlagenbewegungsdaten!D:D)),3)</f>
        <v>0</v>
      </c>
      <c r="J4445" s="335" t="s">
        <v>5179</v>
      </c>
      <c r="K4445" s="335" t="s">
        <v>5204</v>
      </c>
      <c r="L4445" s="516">
        <v>7.27</v>
      </c>
      <c r="M4445" s="332">
        <f>ROUND(SUMIF(Anlagenbewegungsdaten_AV!B:B,A4445,Anlagenbewegungsdaten_AV!C:C),3)</f>
        <v>0</v>
      </c>
      <c r="N4445" s="330">
        <f>IF(ISBLANK(L4445),ROUND(SUMIF(Anlagenbewegungsdaten_AV!B:B,A4445,Anlagenbewegungsdaten_AV!D:D),2),ROUND(M4445*L4445%,2))</f>
        <v>0</v>
      </c>
      <c r="O4445" s="330">
        <f>ROUND(N4445-SUMIF(Anlagenbewegungsdaten_AV!B:B,A4445,Anlagenbewegungsdaten_AV!D:D),3)</f>
        <v>0</v>
      </c>
    </row>
    <row r="4446" spans="1:15" ht="15" customHeight="1" x14ac:dyDescent="0.25">
      <c r="A4446" s="260" t="s">
        <v>6270</v>
      </c>
      <c r="B4446" s="245" t="s">
        <v>174</v>
      </c>
      <c r="C4446" s="246" t="s">
        <v>6244</v>
      </c>
      <c r="D4446" s="246" t="s">
        <v>4868</v>
      </c>
      <c r="E4446" s="245"/>
      <c r="F4446" s="162">
        <v>12.53</v>
      </c>
      <c r="G4446" s="333">
        <f>ROUND(SUMIF(Anlagenbewegungsdaten!B:B,A4446,Anlagenbewegungsdaten!C:C),3)</f>
        <v>56126.548999999999</v>
      </c>
      <c r="H4446" s="334">
        <f>IF(ISBLANK(F4446),ROUND(SUMIF(Anlagenbewegungsdaten!B:B,A4446,Anlagenbewegungsdaten!D:D),2),ROUND(G4446*F4446%,2))</f>
        <v>7032.66</v>
      </c>
      <c r="I4446" s="334">
        <f>ROUND((H4446-SUMIF(Anlagenbewegungsdaten!$B:$B,A4446,Anlagenbewegungsdaten!D:D)),3)</f>
        <v>2E-3</v>
      </c>
      <c r="J4446" s="335" t="s">
        <v>5179</v>
      </c>
      <c r="K4446" s="335" t="s">
        <v>5204</v>
      </c>
      <c r="L4446" s="516">
        <v>10.34</v>
      </c>
      <c r="M4446" s="332">
        <f>ROUND(SUMIF(Anlagenbewegungsdaten_AV!B:B,A4446,Anlagenbewegungsdaten_AV!C:C),3)</f>
        <v>0</v>
      </c>
      <c r="N4446" s="330">
        <f>IF(ISBLANK(L4446),ROUND(SUMIF(Anlagenbewegungsdaten_AV!B:B,A4446,Anlagenbewegungsdaten_AV!D:D),2),ROUND(M4446*L4446%,2))</f>
        <v>0</v>
      </c>
      <c r="O4446" s="330">
        <f>ROUND(N4446-SUMIF(Anlagenbewegungsdaten_AV!B:B,A4446,Anlagenbewegungsdaten_AV!D:D),3)</f>
        <v>0</v>
      </c>
    </row>
    <row r="4447" spans="1:15" ht="15" customHeight="1" x14ac:dyDescent="0.25">
      <c r="A4447" s="260" t="s">
        <v>6271</v>
      </c>
      <c r="B4447" s="245" t="s">
        <v>174</v>
      </c>
      <c r="C4447" s="246" t="s">
        <v>6244</v>
      </c>
      <c r="D4447" s="246" t="s">
        <v>4869</v>
      </c>
      <c r="E4447" s="245"/>
      <c r="F4447" s="162">
        <v>12.18</v>
      </c>
      <c r="G4447" s="333">
        <f>ROUND(SUMIF(Anlagenbewegungsdaten!B:B,A4447,Anlagenbewegungsdaten!C:C),3)</f>
        <v>874.45100000000002</v>
      </c>
      <c r="H4447" s="334">
        <f>IF(ISBLANK(F4447),ROUND(SUMIF(Anlagenbewegungsdaten!B:B,A4447,Anlagenbewegungsdaten!D:D),2),ROUND(G4447*F4447%,2))</f>
        <v>106.51</v>
      </c>
      <c r="I4447" s="334">
        <f>ROUND((H4447-SUMIF(Anlagenbewegungsdaten!$B:$B,A4447,Anlagenbewegungsdaten!D:D)),3)</f>
        <v>2E-3</v>
      </c>
      <c r="J4447" s="335" t="s">
        <v>5179</v>
      </c>
      <c r="K4447" s="335" t="s">
        <v>5204</v>
      </c>
      <c r="L4447" s="516">
        <v>10.06</v>
      </c>
      <c r="M4447" s="332">
        <f>ROUND(SUMIF(Anlagenbewegungsdaten_AV!B:B,A4447,Anlagenbewegungsdaten_AV!C:C),3)</f>
        <v>0</v>
      </c>
      <c r="N4447" s="330">
        <f>IF(ISBLANK(L4447),ROUND(SUMIF(Anlagenbewegungsdaten_AV!B:B,A4447,Anlagenbewegungsdaten_AV!D:D),2),ROUND(M4447*L4447%,2))</f>
        <v>0</v>
      </c>
      <c r="O4447" s="330">
        <f>ROUND(N4447-SUMIF(Anlagenbewegungsdaten_AV!B:B,A4447,Anlagenbewegungsdaten_AV!D:D),3)</f>
        <v>0</v>
      </c>
    </row>
    <row r="4448" spans="1:15" ht="15" customHeight="1" x14ac:dyDescent="0.25">
      <c r="A4448" s="260" t="s">
        <v>6272</v>
      </c>
      <c r="B4448" s="245" t="s">
        <v>174</v>
      </c>
      <c r="C4448" s="246" t="s">
        <v>6244</v>
      </c>
      <c r="D4448" s="246" t="s">
        <v>4870</v>
      </c>
      <c r="E4448" s="245"/>
      <c r="F4448" s="162">
        <v>10.9</v>
      </c>
      <c r="G4448" s="333">
        <f>ROUND(SUMIF(Anlagenbewegungsdaten!B:B,A4448,Anlagenbewegungsdaten!C:C),3)</f>
        <v>0</v>
      </c>
      <c r="H4448" s="334">
        <f>IF(ISBLANK(F4448),ROUND(SUMIF(Anlagenbewegungsdaten!B:B,A4448,Anlagenbewegungsdaten!D:D),2),ROUND(G4448*F4448%,2))</f>
        <v>0</v>
      </c>
      <c r="I4448" s="334">
        <f>ROUND((H4448-SUMIF(Anlagenbewegungsdaten!$B:$B,A4448,Anlagenbewegungsdaten!D:D)),3)</f>
        <v>0</v>
      </c>
      <c r="J4448" s="335" t="s">
        <v>5179</v>
      </c>
      <c r="K4448" s="335" t="s">
        <v>5204</v>
      </c>
      <c r="L4448" s="516">
        <v>9.0299999999999994</v>
      </c>
      <c r="M4448" s="332">
        <f>ROUND(SUMIF(Anlagenbewegungsdaten_AV!B:B,A4448,Anlagenbewegungsdaten_AV!C:C),3)</f>
        <v>0</v>
      </c>
      <c r="N4448" s="330">
        <f>IF(ISBLANK(L4448),ROUND(SUMIF(Anlagenbewegungsdaten_AV!B:B,A4448,Anlagenbewegungsdaten_AV!D:D),2),ROUND(M4448*L4448%,2))</f>
        <v>0</v>
      </c>
      <c r="O4448" s="330">
        <f>ROUND(N4448-SUMIF(Anlagenbewegungsdaten_AV!B:B,A4448,Anlagenbewegungsdaten_AV!D:D),3)</f>
        <v>0</v>
      </c>
    </row>
    <row r="4449" spans="1:15" ht="15" customHeight="1" x14ac:dyDescent="0.25">
      <c r="A4449" s="260" t="s">
        <v>6273</v>
      </c>
      <c r="B4449" s="245" t="s">
        <v>174</v>
      </c>
      <c r="C4449" s="246" t="s">
        <v>6244</v>
      </c>
      <c r="D4449" s="246" t="s">
        <v>4871</v>
      </c>
      <c r="E4449" s="245"/>
      <c r="F4449" s="162">
        <v>8.68</v>
      </c>
      <c r="G4449" s="333">
        <f>ROUND(SUMIF(Anlagenbewegungsdaten!B:B,A4449,Anlagenbewegungsdaten!C:C),3)</f>
        <v>0</v>
      </c>
      <c r="H4449" s="334">
        <f>IF(ISBLANK(F4449),ROUND(SUMIF(Anlagenbewegungsdaten!B:B,A4449,Anlagenbewegungsdaten!D:D),2),ROUND(G4449*F4449%,2))</f>
        <v>0</v>
      </c>
      <c r="I4449" s="334">
        <f>ROUND((H4449-SUMIF(Anlagenbewegungsdaten!$B:$B,A4449,Anlagenbewegungsdaten!D:D)),3)</f>
        <v>0</v>
      </c>
      <c r="J4449" s="335" t="s">
        <v>5179</v>
      </c>
      <c r="K4449" s="335" t="s">
        <v>5204</v>
      </c>
      <c r="L4449" s="516">
        <v>7.26</v>
      </c>
      <c r="M4449" s="332">
        <f>ROUND(SUMIF(Anlagenbewegungsdaten_AV!B:B,A4449,Anlagenbewegungsdaten_AV!C:C),3)</f>
        <v>0</v>
      </c>
      <c r="N4449" s="330">
        <f>IF(ISBLANK(L4449),ROUND(SUMIF(Anlagenbewegungsdaten_AV!B:B,A4449,Anlagenbewegungsdaten_AV!D:D),2),ROUND(M4449*L4449%,2))</f>
        <v>0</v>
      </c>
      <c r="O4449" s="330">
        <f>ROUND(N4449-SUMIF(Anlagenbewegungsdaten_AV!B:B,A4449,Anlagenbewegungsdaten_AV!D:D),3)</f>
        <v>0</v>
      </c>
    </row>
    <row r="4450" spans="1:15" ht="15" customHeight="1" x14ac:dyDescent="0.25">
      <c r="A4450" s="260" t="s">
        <v>6274</v>
      </c>
      <c r="B4450" s="245" t="s">
        <v>174</v>
      </c>
      <c r="C4450" s="246" t="s">
        <v>6246</v>
      </c>
      <c r="D4450" s="246" t="s">
        <v>4868</v>
      </c>
      <c r="E4450" s="245"/>
      <c r="F4450" s="162">
        <v>12.5</v>
      </c>
      <c r="G4450" s="333">
        <f>ROUND(SUMIF(Anlagenbewegungsdaten!B:B,A4450,Anlagenbewegungsdaten!C:C),3)</f>
        <v>81022.638999999996</v>
      </c>
      <c r="H4450" s="334">
        <f>IF(ISBLANK(F4450),ROUND(SUMIF(Anlagenbewegungsdaten!B:B,A4450,Anlagenbewegungsdaten!D:D),2),ROUND(G4450*F4450%,2))</f>
        <v>10127.83</v>
      </c>
      <c r="I4450" s="334">
        <f>ROUND((H4450-SUMIF(Anlagenbewegungsdaten!$B:$B,A4450,Anlagenbewegungsdaten!D:D)),3)</f>
        <v>0</v>
      </c>
      <c r="J4450" s="335" t="s">
        <v>5179</v>
      </c>
      <c r="K4450" s="335" t="s">
        <v>5204</v>
      </c>
      <c r="L4450" s="516">
        <v>10.31</v>
      </c>
      <c r="M4450" s="332">
        <f>ROUND(SUMIF(Anlagenbewegungsdaten_AV!B:B,A4450,Anlagenbewegungsdaten_AV!C:C),3)</f>
        <v>0</v>
      </c>
      <c r="N4450" s="330">
        <f>IF(ISBLANK(L4450),ROUND(SUMIF(Anlagenbewegungsdaten_AV!B:B,A4450,Anlagenbewegungsdaten_AV!D:D),2),ROUND(M4450*L4450%,2))</f>
        <v>0</v>
      </c>
      <c r="O4450" s="330">
        <f>ROUND(N4450-SUMIF(Anlagenbewegungsdaten_AV!B:B,A4450,Anlagenbewegungsdaten_AV!D:D),3)</f>
        <v>0</v>
      </c>
    </row>
    <row r="4451" spans="1:15" ht="15" customHeight="1" x14ac:dyDescent="0.25">
      <c r="A4451" s="260" t="s">
        <v>6275</v>
      </c>
      <c r="B4451" s="245" t="s">
        <v>174</v>
      </c>
      <c r="C4451" s="246" t="s">
        <v>6246</v>
      </c>
      <c r="D4451" s="246" t="s">
        <v>4869</v>
      </c>
      <c r="E4451" s="245"/>
      <c r="F4451" s="162">
        <v>12.15</v>
      </c>
      <c r="G4451" s="333">
        <f>ROUND(SUMIF(Anlagenbewegungsdaten!B:B,A4451,Anlagenbewegungsdaten!C:C),3)</f>
        <v>12191.861000000001</v>
      </c>
      <c r="H4451" s="334">
        <f>IF(ISBLANK(F4451),ROUND(SUMIF(Anlagenbewegungsdaten!B:B,A4451,Anlagenbewegungsdaten!D:D),2),ROUND(G4451*F4451%,2))</f>
        <v>1481.31</v>
      </c>
      <c r="I4451" s="334">
        <f>ROUND((H4451-SUMIF(Anlagenbewegungsdaten!$B:$B,A4451,Anlagenbewegungsdaten!D:D)),3)</f>
        <v>-1E-3</v>
      </c>
      <c r="J4451" s="335" t="s">
        <v>5179</v>
      </c>
      <c r="K4451" s="335" t="s">
        <v>5204</v>
      </c>
      <c r="L4451" s="516">
        <v>10.039999999999999</v>
      </c>
      <c r="M4451" s="332">
        <f>ROUND(SUMIF(Anlagenbewegungsdaten_AV!B:B,A4451,Anlagenbewegungsdaten_AV!C:C),3)</f>
        <v>0</v>
      </c>
      <c r="N4451" s="330">
        <f>IF(ISBLANK(L4451),ROUND(SUMIF(Anlagenbewegungsdaten_AV!B:B,A4451,Anlagenbewegungsdaten_AV!D:D),2),ROUND(M4451*L4451%,2))</f>
        <v>0</v>
      </c>
      <c r="O4451" s="330">
        <f>ROUND(N4451-SUMIF(Anlagenbewegungsdaten_AV!B:B,A4451,Anlagenbewegungsdaten_AV!D:D),3)</f>
        <v>0</v>
      </c>
    </row>
    <row r="4452" spans="1:15" ht="15" customHeight="1" x14ac:dyDescent="0.25">
      <c r="A4452" s="260" t="s">
        <v>6276</v>
      </c>
      <c r="B4452" s="245" t="s">
        <v>174</v>
      </c>
      <c r="C4452" s="246" t="s">
        <v>6246</v>
      </c>
      <c r="D4452" s="246" t="s">
        <v>4870</v>
      </c>
      <c r="E4452" s="245"/>
      <c r="F4452" s="162">
        <v>10.87</v>
      </c>
      <c r="G4452" s="333">
        <f>ROUND(SUMIF(Anlagenbewegungsdaten!B:B,A4452,Anlagenbewegungsdaten!C:C),3)</f>
        <v>0</v>
      </c>
      <c r="H4452" s="334">
        <f>IF(ISBLANK(F4452),ROUND(SUMIF(Anlagenbewegungsdaten!B:B,A4452,Anlagenbewegungsdaten!D:D),2),ROUND(G4452*F4452%,2))</f>
        <v>0</v>
      </c>
      <c r="I4452" s="334">
        <f>ROUND((H4452-SUMIF(Anlagenbewegungsdaten!$B:$B,A4452,Anlagenbewegungsdaten!D:D)),3)</f>
        <v>0</v>
      </c>
      <c r="J4452" s="335" t="s">
        <v>5179</v>
      </c>
      <c r="K4452" s="335" t="s">
        <v>5204</v>
      </c>
      <c r="L4452" s="516">
        <v>9.01</v>
      </c>
      <c r="M4452" s="332">
        <f>ROUND(SUMIF(Anlagenbewegungsdaten_AV!B:B,A4452,Anlagenbewegungsdaten_AV!C:C),3)</f>
        <v>0</v>
      </c>
      <c r="N4452" s="330">
        <f>IF(ISBLANK(L4452),ROUND(SUMIF(Anlagenbewegungsdaten_AV!B:B,A4452,Anlagenbewegungsdaten_AV!D:D),2),ROUND(M4452*L4452%,2))</f>
        <v>0</v>
      </c>
      <c r="O4452" s="330">
        <f>ROUND(N4452-SUMIF(Anlagenbewegungsdaten_AV!B:B,A4452,Anlagenbewegungsdaten_AV!D:D),3)</f>
        <v>0</v>
      </c>
    </row>
    <row r="4453" spans="1:15" ht="15" customHeight="1" x14ac:dyDescent="0.25">
      <c r="A4453" s="260" t="s">
        <v>6277</v>
      </c>
      <c r="B4453" s="245" t="s">
        <v>174</v>
      </c>
      <c r="C4453" s="246" t="s">
        <v>6246</v>
      </c>
      <c r="D4453" s="246" t="s">
        <v>4871</v>
      </c>
      <c r="E4453" s="245"/>
      <c r="F4453" s="162">
        <v>8.65</v>
      </c>
      <c r="G4453" s="333">
        <f>ROUND(SUMIF(Anlagenbewegungsdaten!B:B,A4453,Anlagenbewegungsdaten!C:C),3)</f>
        <v>0</v>
      </c>
      <c r="H4453" s="334">
        <f>IF(ISBLANK(F4453),ROUND(SUMIF(Anlagenbewegungsdaten!B:B,A4453,Anlagenbewegungsdaten!D:D),2),ROUND(G4453*F4453%,2))</f>
        <v>0</v>
      </c>
      <c r="I4453" s="334">
        <f>ROUND((H4453-SUMIF(Anlagenbewegungsdaten!$B:$B,A4453,Anlagenbewegungsdaten!D:D)),3)</f>
        <v>0</v>
      </c>
      <c r="J4453" s="335" t="s">
        <v>5179</v>
      </c>
      <c r="K4453" s="335" t="s">
        <v>5204</v>
      </c>
      <c r="L4453" s="516">
        <v>7.24</v>
      </c>
      <c r="M4453" s="332">
        <f>ROUND(SUMIF(Anlagenbewegungsdaten_AV!B:B,A4453,Anlagenbewegungsdaten_AV!C:C),3)</f>
        <v>0</v>
      </c>
      <c r="N4453" s="330">
        <f>IF(ISBLANK(L4453),ROUND(SUMIF(Anlagenbewegungsdaten_AV!B:B,A4453,Anlagenbewegungsdaten_AV!D:D),2),ROUND(M4453*L4453%,2))</f>
        <v>0</v>
      </c>
      <c r="O4453" s="330">
        <f>ROUND(N4453-SUMIF(Anlagenbewegungsdaten_AV!B:B,A4453,Anlagenbewegungsdaten_AV!D:D),3)</f>
        <v>0</v>
      </c>
    </row>
    <row r="4454" spans="1:15" ht="15" customHeight="1" x14ac:dyDescent="0.25">
      <c r="A4454" s="260" t="s">
        <v>6278</v>
      </c>
      <c r="B4454" s="245" t="s">
        <v>174</v>
      </c>
      <c r="C4454" s="246" t="s">
        <v>6248</v>
      </c>
      <c r="D4454" s="246" t="s">
        <v>4868</v>
      </c>
      <c r="E4454" s="245"/>
      <c r="F4454" s="162">
        <v>12.47</v>
      </c>
      <c r="G4454" s="333">
        <f>ROUND(SUMIF(Anlagenbewegungsdaten!B:B,A4454,Anlagenbewegungsdaten!C:C),3)</f>
        <v>84573.349000000002</v>
      </c>
      <c r="H4454" s="334">
        <f>IF(ISBLANK(F4454),ROUND(SUMIF(Anlagenbewegungsdaten!B:B,A4454,Anlagenbewegungsdaten!D:D),2),ROUND(G4454*F4454%,2))</f>
        <v>10546.3</v>
      </c>
      <c r="I4454" s="334">
        <f>ROUND((H4454-SUMIF(Anlagenbewegungsdaten!$B:$B,A4454,Anlagenbewegungsdaten!D:D)),3)</f>
        <v>3.0000000000000001E-3</v>
      </c>
      <c r="J4454" s="335" t="s">
        <v>5179</v>
      </c>
      <c r="K4454" s="335" t="s">
        <v>5204</v>
      </c>
      <c r="L4454" s="516">
        <v>10.29</v>
      </c>
      <c r="M4454" s="332">
        <f>ROUND(SUMIF(Anlagenbewegungsdaten_AV!B:B,A4454,Anlagenbewegungsdaten_AV!C:C),3)</f>
        <v>0</v>
      </c>
      <c r="N4454" s="330">
        <f>IF(ISBLANK(L4454),ROUND(SUMIF(Anlagenbewegungsdaten_AV!B:B,A4454,Anlagenbewegungsdaten_AV!D:D),2),ROUND(M4454*L4454%,2))</f>
        <v>0</v>
      </c>
      <c r="O4454" s="330">
        <f>ROUND(N4454-SUMIF(Anlagenbewegungsdaten_AV!B:B,A4454,Anlagenbewegungsdaten_AV!D:D),3)</f>
        <v>0</v>
      </c>
    </row>
    <row r="4455" spans="1:15" ht="15" customHeight="1" x14ac:dyDescent="0.25">
      <c r="A4455" s="260" t="s">
        <v>6279</v>
      </c>
      <c r="B4455" s="245" t="s">
        <v>174</v>
      </c>
      <c r="C4455" s="246" t="s">
        <v>6248</v>
      </c>
      <c r="D4455" s="246" t="s">
        <v>4869</v>
      </c>
      <c r="E4455" s="245"/>
      <c r="F4455" s="162">
        <v>12.12</v>
      </c>
      <c r="G4455" s="333">
        <f>ROUND(SUMIF(Anlagenbewegungsdaten!B:B,A4455,Anlagenbewegungsdaten!C:C),3)</f>
        <v>28523.675999999999</v>
      </c>
      <c r="H4455" s="334">
        <f>IF(ISBLANK(F4455),ROUND(SUMIF(Anlagenbewegungsdaten!B:B,A4455,Anlagenbewegungsdaten!D:D),2),ROUND(G4455*F4455%,2))</f>
        <v>3457.07</v>
      </c>
      <c r="I4455" s="334">
        <f>ROUND((H4455-SUMIF(Anlagenbewegungsdaten!$B:$B,A4455,Anlagenbewegungsdaten!D:D)),3)</f>
        <v>0</v>
      </c>
      <c r="J4455" s="335" t="s">
        <v>5179</v>
      </c>
      <c r="K4455" s="335" t="s">
        <v>5204</v>
      </c>
      <c r="L4455" s="516">
        <v>10.01</v>
      </c>
      <c r="M4455" s="332">
        <f>ROUND(SUMIF(Anlagenbewegungsdaten_AV!B:B,A4455,Anlagenbewegungsdaten_AV!C:C),3)</f>
        <v>0</v>
      </c>
      <c r="N4455" s="330">
        <f>IF(ISBLANK(L4455),ROUND(SUMIF(Anlagenbewegungsdaten_AV!B:B,A4455,Anlagenbewegungsdaten_AV!D:D),2),ROUND(M4455*L4455%,2))</f>
        <v>0</v>
      </c>
      <c r="O4455" s="330">
        <f>ROUND(N4455-SUMIF(Anlagenbewegungsdaten_AV!B:B,A4455,Anlagenbewegungsdaten_AV!D:D),3)</f>
        <v>0</v>
      </c>
    </row>
    <row r="4456" spans="1:15" ht="15" customHeight="1" x14ac:dyDescent="0.25">
      <c r="A4456" s="260" t="s">
        <v>6280</v>
      </c>
      <c r="B4456" s="245" t="s">
        <v>174</v>
      </c>
      <c r="C4456" s="246" t="s">
        <v>6248</v>
      </c>
      <c r="D4456" s="246" t="s">
        <v>4870</v>
      </c>
      <c r="E4456" s="245"/>
      <c r="F4456" s="162">
        <v>10.84</v>
      </c>
      <c r="G4456" s="333">
        <f>ROUND(SUMIF(Anlagenbewegungsdaten!B:B,A4456,Anlagenbewegungsdaten!C:C),3)</f>
        <v>14106.825000000001</v>
      </c>
      <c r="H4456" s="334">
        <f>IF(ISBLANK(F4456),ROUND(SUMIF(Anlagenbewegungsdaten!B:B,A4456,Anlagenbewegungsdaten!D:D),2),ROUND(G4456*F4456%,2))</f>
        <v>1529.18</v>
      </c>
      <c r="I4456" s="334">
        <f>ROUND((H4456-SUMIF(Anlagenbewegungsdaten!$B:$B,A4456,Anlagenbewegungsdaten!D:D)),3)</f>
        <v>0</v>
      </c>
      <c r="J4456" s="335" t="s">
        <v>5179</v>
      </c>
      <c r="K4456" s="335" t="s">
        <v>5204</v>
      </c>
      <c r="L4456" s="516">
        <v>8.98</v>
      </c>
      <c r="M4456" s="332">
        <f>ROUND(SUMIF(Anlagenbewegungsdaten_AV!B:B,A4456,Anlagenbewegungsdaten_AV!C:C),3)</f>
        <v>0</v>
      </c>
      <c r="N4456" s="330">
        <f>IF(ISBLANK(L4456),ROUND(SUMIF(Anlagenbewegungsdaten_AV!B:B,A4456,Anlagenbewegungsdaten_AV!D:D),2),ROUND(M4456*L4456%,2))</f>
        <v>0</v>
      </c>
      <c r="O4456" s="330">
        <f>ROUND(N4456-SUMIF(Anlagenbewegungsdaten_AV!B:B,A4456,Anlagenbewegungsdaten_AV!D:D),3)</f>
        <v>0</v>
      </c>
    </row>
    <row r="4457" spans="1:15" ht="15" customHeight="1" x14ac:dyDescent="0.25">
      <c r="A4457" s="260" t="s">
        <v>6281</v>
      </c>
      <c r="B4457" s="245" t="s">
        <v>174</v>
      </c>
      <c r="C4457" s="246" t="s">
        <v>6248</v>
      </c>
      <c r="D4457" s="246" t="s">
        <v>4871</v>
      </c>
      <c r="E4457" s="245"/>
      <c r="F4457" s="162">
        <v>8.6300000000000008</v>
      </c>
      <c r="G4457" s="333">
        <f>ROUND(SUMIF(Anlagenbewegungsdaten!B:B,A4457,Anlagenbewegungsdaten!C:C),3)</f>
        <v>0</v>
      </c>
      <c r="H4457" s="334">
        <f>IF(ISBLANK(F4457),ROUND(SUMIF(Anlagenbewegungsdaten!B:B,A4457,Anlagenbewegungsdaten!D:D),2),ROUND(G4457*F4457%,2))</f>
        <v>0</v>
      </c>
      <c r="I4457" s="334">
        <f>ROUND((H4457-SUMIF(Anlagenbewegungsdaten!$B:$B,A4457,Anlagenbewegungsdaten!D:D)),3)</f>
        <v>0</v>
      </c>
      <c r="J4457" s="335" t="s">
        <v>5179</v>
      </c>
      <c r="K4457" s="335" t="s">
        <v>5204</v>
      </c>
      <c r="L4457" s="516">
        <v>7.22</v>
      </c>
      <c r="M4457" s="332">
        <f>ROUND(SUMIF(Anlagenbewegungsdaten_AV!B:B,A4457,Anlagenbewegungsdaten_AV!C:C),3)</f>
        <v>0</v>
      </c>
      <c r="N4457" s="330">
        <f>IF(ISBLANK(L4457),ROUND(SUMIF(Anlagenbewegungsdaten_AV!B:B,A4457,Anlagenbewegungsdaten_AV!D:D),2),ROUND(M4457*L4457%,2))</f>
        <v>0</v>
      </c>
      <c r="O4457" s="330">
        <f>ROUND(N4457-SUMIF(Anlagenbewegungsdaten_AV!B:B,A4457,Anlagenbewegungsdaten_AV!D:D),3)</f>
        <v>0</v>
      </c>
    </row>
    <row r="4458" spans="1:15" ht="15" customHeight="1" x14ac:dyDescent="0.25">
      <c r="A4458" s="260" t="s">
        <v>6282</v>
      </c>
      <c r="B4458" s="245" t="s">
        <v>174</v>
      </c>
      <c r="C4458" s="246" t="s">
        <v>6250</v>
      </c>
      <c r="D4458" s="246" t="s">
        <v>4868</v>
      </c>
      <c r="E4458" s="245"/>
      <c r="F4458" s="162">
        <v>12.43</v>
      </c>
      <c r="G4458" s="333">
        <f>ROUND(SUMIF(Anlagenbewegungsdaten!B:B,A4458,Anlagenbewegungsdaten!C:C),3)</f>
        <v>65903.194000000003</v>
      </c>
      <c r="H4458" s="334">
        <f>IF(ISBLANK(F4458),ROUND(SUMIF(Anlagenbewegungsdaten!B:B,A4458,Anlagenbewegungsdaten!D:D),2),ROUND(G4458*F4458%,2))</f>
        <v>8191.77</v>
      </c>
      <c r="I4458" s="334">
        <f>ROUND((H4458-SUMIF(Anlagenbewegungsdaten!$B:$B,A4458,Anlagenbewegungsdaten!D:D)),3)</f>
        <v>3.0000000000000001E-3</v>
      </c>
      <c r="J4458" s="335" t="s">
        <v>5179</v>
      </c>
      <c r="K4458" s="335" t="s">
        <v>5204</v>
      </c>
      <c r="L4458" s="516">
        <v>10.26</v>
      </c>
      <c r="M4458" s="332">
        <f>ROUND(SUMIF(Anlagenbewegungsdaten_AV!B:B,A4458,Anlagenbewegungsdaten_AV!C:C),3)</f>
        <v>0</v>
      </c>
      <c r="N4458" s="330">
        <f>IF(ISBLANK(L4458),ROUND(SUMIF(Anlagenbewegungsdaten_AV!B:B,A4458,Anlagenbewegungsdaten_AV!D:D),2),ROUND(M4458*L4458%,2))</f>
        <v>0</v>
      </c>
      <c r="O4458" s="330">
        <f>ROUND(N4458-SUMIF(Anlagenbewegungsdaten_AV!B:B,A4458,Anlagenbewegungsdaten_AV!D:D),3)</f>
        <v>0</v>
      </c>
    </row>
    <row r="4459" spans="1:15" ht="15" customHeight="1" x14ac:dyDescent="0.25">
      <c r="A4459" s="260" t="s">
        <v>6283</v>
      </c>
      <c r="B4459" s="245" t="s">
        <v>174</v>
      </c>
      <c r="C4459" s="246" t="s">
        <v>6250</v>
      </c>
      <c r="D4459" s="246" t="s">
        <v>4869</v>
      </c>
      <c r="E4459" s="245"/>
      <c r="F4459" s="162">
        <v>12.09</v>
      </c>
      <c r="G4459" s="333">
        <f>ROUND(SUMIF(Anlagenbewegungsdaten!B:B,A4459,Anlagenbewegungsdaten!C:C),3)</f>
        <v>1014.3049999999999</v>
      </c>
      <c r="H4459" s="334">
        <f>IF(ISBLANK(F4459),ROUND(SUMIF(Anlagenbewegungsdaten!B:B,A4459,Anlagenbewegungsdaten!D:D),2),ROUND(G4459*F4459%,2))</f>
        <v>122.63</v>
      </c>
      <c r="I4459" s="334">
        <f>ROUND((H4459-SUMIF(Anlagenbewegungsdaten!$B:$B,A4459,Anlagenbewegungsdaten!D:D)),3)</f>
        <v>1E-3</v>
      </c>
      <c r="J4459" s="335" t="s">
        <v>5179</v>
      </c>
      <c r="K4459" s="335" t="s">
        <v>5204</v>
      </c>
      <c r="L4459" s="516">
        <v>9.98</v>
      </c>
      <c r="M4459" s="332">
        <f>ROUND(SUMIF(Anlagenbewegungsdaten_AV!B:B,A4459,Anlagenbewegungsdaten_AV!C:C),3)</f>
        <v>0</v>
      </c>
      <c r="N4459" s="330">
        <f>IF(ISBLANK(L4459),ROUND(SUMIF(Anlagenbewegungsdaten_AV!B:B,A4459,Anlagenbewegungsdaten_AV!D:D),2),ROUND(M4459*L4459%,2))</f>
        <v>0</v>
      </c>
      <c r="O4459" s="330">
        <f>ROUND(N4459-SUMIF(Anlagenbewegungsdaten_AV!B:B,A4459,Anlagenbewegungsdaten_AV!D:D),3)</f>
        <v>0</v>
      </c>
    </row>
    <row r="4460" spans="1:15" ht="15" customHeight="1" x14ac:dyDescent="0.25">
      <c r="A4460" s="260" t="s">
        <v>6284</v>
      </c>
      <c r="B4460" s="245" t="s">
        <v>174</v>
      </c>
      <c r="C4460" s="246" t="s">
        <v>6250</v>
      </c>
      <c r="D4460" s="246" t="s">
        <v>4870</v>
      </c>
      <c r="E4460" s="245"/>
      <c r="F4460" s="162">
        <v>10.82</v>
      </c>
      <c r="G4460" s="333">
        <f>ROUND(SUMIF(Anlagenbewegungsdaten!B:B,A4460,Anlagenbewegungsdaten!C:C),3)</f>
        <v>0</v>
      </c>
      <c r="H4460" s="334">
        <f>IF(ISBLANK(F4460),ROUND(SUMIF(Anlagenbewegungsdaten!B:B,A4460,Anlagenbewegungsdaten!D:D),2),ROUND(G4460*F4460%,2))</f>
        <v>0</v>
      </c>
      <c r="I4460" s="334">
        <f>ROUND((H4460-SUMIF(Anlagenbewegungsdaten!$B:$B,A4460,Anlagenbewegungsdaten!D:D)),3)</f>
        <v>0</v>
      </c>
      <c r="J4460" s="335" t="s">
        <v>5179</v>
      </c>
      <c r="K4460" s="335" t="s">
        <v>5204</v>
      </c>
      <c r="L4460" s="516">
        <v>8.9700000000000006</v>
      </c>
      <c r="M4460" s="332">
        <f>ROUND(SUMIF(Anlagenbewegungsdaten_AV!B:B,A4460,Anlagenbewegungsdaten_AV!C:C),3)</f>
        <v>0</v>
      </c>
      <c r="N4460" s="330">
        <f>IF(ISBLANK(L4460),ROUND(SUMIF(Anlagenbewegungsdaten_AV!B:B,A4460,Anlagenbewegungsdaten_AV!D:D),2),ROUND(M4460*L4460%,2))</f>
        <v>0</v>
      </c>
      <c r="O4460" s="330">
        <f>ROUND(N4460-SUMIF(Anlagenbewegungsdaten_AV!B:B,A4460,Anlagenbewegungsdaten_AV!D:D),3)</f>
        <v>0</v>
      </c>
    </row>
    <row r="4461" spans="1:15" ht="15" customHeight="1" x14ac:dyDescent="0.25">
      <c r="A4461" s="260" t="s">
        <v>6285</v>
      </c>
      <c r="B4461" s="245" t="s">
        <v>174</v>
      </c>
      <c r="C4461" s="246" t="s">
        <v>6250</v>
      </c>
      <c r="D4461" s="246" t="s">
        <v>4871</v>
      </c>
      <c r="E4461" s="245"/>
      <c r="F4461" s="162">
        <v>8.61</v>
      </c>
      <c r="G4461" s="333">
        <f>ROUND(SUMIF(Anlagenbewegungsdaten!B:B,A4461,Anlagenbewegungsdaten!C:C),3)</f>
        <v>0</v>
      </c>
      <c r="H4461" s="334">
        <f>IF(ISBLANK(F4461),ROUND(SUMIF(Anlagenbewegungsdaten!B:B,A4461,Anlagenbewegungsdaten!D:D),2),ROUND(G4461*F4461%,2))</f>
        <v>0</v>
      </c>
      <c r="I4461" s="334">
        <f>ROUND((H4461-SUMIF(Anlagenbewegungsdaten!$B:$B,A4461,Anlagenbewegungsdaten!D:D)),3)</f>
        <v>0</v>
      </c>
      <c r="J4461" s="335" t="s">
        <v>5179</v>
      </c>
      <c r="K4461" s="335" t="s">
        <v>5204</v>
      </c>
      <c r="L4461" s="516">
        <v>7.2</v>
      </c>
      <c r="M4461" s="332">
        <f>ROUND(SUMIF(Anlagenbewegungsdaten_AV!B:B,A4461,Anlagenbewegungsdaten_AV!C:C),3)</f>
        <v>0</v>
      </c>
      <c r="N4461" s="330">
        <f>IF(ISBLANK(L4461),ROUND(SUMIF(Anlagenbewegungsdaten_AV!B:B,A4461,Anlagenbewegungsdaten_AV!D:D),2),ROUND(M4461*L4461%,2))</f>
        <v>0</v>
      </c>
      <c r="O4461" s="330">
        <f>ROUND(N4461-SUMIF(Anlagenbewegungsdaten_AV!B:B,A4461,Anlagenbewegungsdaten_AV!D:D),3)</f>
        <v>0</v>
      </c>
    </row>
    <row r="4462" spans="1:15" ht="15" customHeight="1" x14ac:dyDescent="0.25">
      <c r="A4462" s="260" t="s">
        <v>6286</v>
      </c>
      <c r="B4462" s="245" t="s">
        <v>174</v>
      </c>
      <c r="C4462" s="246" t="s">
        <v>6252</v>
      </c>
      <c r="D4462" s="246" t="s">
        <v>4868</v>
      </c>
      <c r="E4462" s="245"/>
      <c r="F4462" s="162">
        <v>12.4</v>
      </c>
      <c r="G4462" s="333">
        <f>ROUND(SUMIF(Anlagenbewegungsdaten!B:B,A4462,Anlagenbewegungsdaten!C:C),3)</f>
        <v>49154.601999999999</v>
      </c>
      <c r="H4462" s="334">
        <f>IF(ISBLANK(F4462),ROUND(SUMIF(Anlagenbewegungsdaten!B:B,A4462,Anlagenbewegungsdaten!D:D),2),ROUND(G4462*F4462%,2))</f>
        <v>6095.17</v>
      </c>
      <c r="I4462" s="334">
        <f>ROUND((H4462-SUMIF(Anlagenbewegungsdaten!$B:$B,A4462,Anlagenbewegungsdaten!D:D)),3)</f>
        <v>3.0000000000000001E-3</v>
      </c>
      <c r="J4462" s="335" t="s">
        <v>5179</v>
      </c>
      <c r="K4462" s="335" t="s">
        <v>5204</v>
      </c>
      <c r="L4462" s="516">
        <v>10.23</v>
      </c>
      <c r="M4462" s="332">
        <f>ROUND(SUMIF(Anlagenbewegungsdaten_AV!B:B,A4462,Anlagenbewegungsdaten_AV!C:C),3)</f>
        <v>0</v>
      </c>
      <c r="N4462" s="330">
        <f>IF(ISBLANK(L4462),ROUND(SUMIF(Anlagenbewegungsdaten_AV!B:B,A4462,Anlagenbewegungsdaten_AV!D:D),2),ROUND(M4462*L4462%,2))</f>
        <v>0</v>
      </c>
      <c r="O4462" s="330">
        <f>ROUND(N4462-SUMIF(Anlagenbewegungsdaten_AV!B:B,A4462,Anlagenbewegungsdaten_AV!D:D),3)</f>
        <v>0</v>
      </c>
    </row>
    <row r="4463" spans="1:15" ht="15" customHeight="1" x14ac:dyDescent="0.25">
      <c r="A4463" s="260" t="s">
        <v>6287</v>
      </c>
      <c r="B4463" s="245" t="s">
        <v>174</v>
      </c>
      <c r="C4463" s="246" t="s">
        <v>6252</v>
      </c>
      <c r="D4463" s="246" t="s">
        <v>4869</v>
      </c>
      <c r="E4463" s="245"/>
      <c r="F4463" s="162">
        <v>12.06</v>
      </c>
      <c r="G4463" s="333">
        <f>ROUND(SUMIF(Anlagenbewegungsdaten!B:B,A4463,Anlagenbewegungsdaten!C:C),3)</f>
        <v>16007.335999999999</v>
      </c>
      <c r="H4463" s="334">
        <f>IF(ISBLANK(F4463),ROUND(SUMIF(Anlagenbewegungsdaten!B:B,A4463,Anlagenbewegungsdaten!D:D),2),ROUND(G4463*F4463%,2))</f>
        <v>1930.48</v>
      </c>
      <c r="I4463" s="334">
        <f>ROUND((H4463-SUMIF(Anlagenbewegungsdaten!$B:$B,A4463,Anlagenbewegungsdaten!D:D)),3)</f>
        <v>-5.0000000000000001E-3</v>
      </c>
      <c r="J4463" s="335" t="s">
        <v>5179</v>
      </c>
      <c r="K4463" s="335" t="s">
        <v>5204</v>
      </c>
      <c r="L4463" s="516">
        <v>9.9600000000000009</v>
      </c>
      <c r="M4463" s="332">
        <f>ROUND(SUMIF(Anlagenbewegungsdaten_AV!B:B,A4463,Anlagenbewegungsdaten_AV!C:C),3)</f>
        <v>0</v>
      </c>
      <c r="N4463" s="330">
        <f>IF(ISBLANK(L4463),ROUND(SUMIF(Anlagenbewegungsdaten_AV!B:B,A4463,Anlagenbewegungsdaten_AV!D:D),2),ROUND(M4463*L4463%,2))</f>
        <v>0</v>
      </c>
      <c r="O4463" s="330">
        <f>ROUND(N4463-SUMIF(Anlagenbewegungsdaten_AV!B:B,A4463,Anlagenbewegungsdaten_AV!D:D),3)</f>
        <v>0</v>
      </c>
    </row>
    <row r="4464" spans="1:15" ht="15" customHeight="1" x14ac:dyDescent="0.25">
      <c r="A4464" s="260" t="s">
        <v>6288</v>
      </c>
      <c r="B4464" s="245" t="s">
        <v>174</v>
      </c>
      <c r="C4464" s="246" t="s">
        <v>6252</v>
      </c>
      <c r="D4464" s="246" t="s">
        <v>4870</v>
      </c>
      <c r="E4464" s="245"/>
      <c r="F4464" s="162">
        <v>10.79</v>
      </c>
      <c r="G4464" s="333">
        <f>ROUND(SUMIF(Anlagenbewegungsdaten!B:B,A4464,Anlagenbewegungsdaten!C:C),3)</f>
        <v>3296.0619999999999</v>
      </c>
      <c r="H4464" s="334">
        <f>IF(ISBLANK(F4464),ROUND(SUMIF(Anlagenbewegungsdaten!B:B,A4464,Anlagenbewegungsdaten!D:D),2),ROUND(G4464*F4464%,2))</f>
        <v>355.65</v>
      </c>
      <c r="I4464" s="334">
        <f>ROUND((H4464-SUMIF(Anlagenbewegungsdaten!$B:$B,A4464,Anlagenbewegungsdaten!D:D)),3)</f>
        <v>5.0000000000000001E-3</v>
      </c>
      <c r="J4464" s="335" t="s">
        <v>5179</v>
      </c>
      <c r="K4464" s="335" t="s">
        <v>5204</v>
      </c>
      <c r="L4464" s="516">
        <v>8.94</v>
      </c>
      <c r="M4464" s="332">
        <f>ROUND(SUMIF(Anlagenbewegungsdaten_AV!B:B,A4464,Anlagenbewegungsdaten_AV!C:C),3)</f>
        <v>0</v>
      </c>
      <c r="N4464" s="330">
        <f>IF(ISBLANK(L4464),ROUND(SUMIF(Anlagenbewegungsdaten_AV!B:B,A4464,Anlagenbewegungsdaten_AV!D:D),2),ROUND(M4464*L4464%,2))</f>
        <v>0</v>
      </c>
      <c r="O4464" s="330">
        <f>ROUND(N4464-SUMIF(Anlagenbewegungsdaten_AV!B:B,A4464,Anlagenbewegungsdaten_AV!D:D),3)</f>
        <v>0</v>
      </c>
    </row>
    <row r="4465" spans="1:15" ht="15" customHeight="1" x14ac:dyDescent="0.25">
      <c r="A4465" s="260" t="s">
        <v>6289</v>
      </c>
      <c r="B4465" s="245" t="s">
        <v>174</v>
      </c>
      <c r="C4465" s="246" t="s">
        <v>6252</v>
      </c>
      <c r="D4465" s="246" t="s">
        <v>4871</v>
      </c>
      <c r="E4465" s="245"/>
      <c r="F4465" s="162">
        <v>8.59</v>
      </c>
      <c r="G4465" s="333">
        <f>ROUND(SUMIF(Anlagenbewegungsdaten!B:B,A4465,Anlagenbewegungsdaten!C:C),3)</f>
        <v>0</v>
      </c>
      <c r="H4465" s="334">
        <f>IF(ISBLANK(F4465),ROUND(SUMIF(Anlagenbewegungsdaten!B:B,A4465,Anlagenbewegungsdaten!D:D),2),ROUND(G4465*F4465%,2))</f>
        <v>0</v>
      </c>
      <c r="I4465" s="334">
        <f>ROUND((H4465-SUMIF(Anlagenbewegungsdaten!$B:$B,A4465,Anlagenbewegungsdaten!D:D)),3)</f>
        <v>0</v>
      </c>
      <c r="J4465" s="335" t="s">
        <v>5179</v>
      </c>
      <c r="K4465" s="335" t="s">
        <v>5204</v>
      </c>
      <c r="L4465" s="516">
        <v>7.18</v>
      </c>
      <c r="M4465" s="332">
        <f>ROUND(SUMIF(Anlagenbewegungsdaten_AV!B:B,A4465,Anlagenbewegungsdaten_AV!C:C),3)</f>
        <v>0</v>
      </c>
      <c r="N4465" s="330">
        <f>IF(ISBLANK(L4465),ROUND(SUMIF(Anlagenbewegungsdaten_AV!B:B,A4465,Anlagenbewegungsdaten_AV!D:D),2),ROUND(M4465*L4465%,2))</f>
        <v>0</v>
      </c>
      <c r="O4465" s="330">
        <f>ROUND(N4465-SUMIF(Anlagenbewegungsdaten_AV!B:B,A4465,Anlagenbewegungsdaten_AV!D:D),3)</f>
        <v>0</v>
      </c>
    </row>
    <row r="4466" spans="1:15" ht="15" customHeight="1" x14ac:dyDescent="0.25">
      <c r="A4466" s="260" t="s">
        <v>6290</v>
      </c>
      <c r="B4466" s="245" t="s">
        <v>174</v>
      </c>
      <c r="C4466" s="246" t="s">
        <v>6254</v>
      </c>
      <c r="D4466" s="246" t="s">
        <v>4868</v>
      </c>
      <c r="E4466" s="245"/>
      <c r="F4466" s="162">
        <v>12.37</v>
      </c>
      <c r="G4466" s="333">
        <f>ROUND(SUMIF(Anlagenbewegungsdaten!B:B,A4466,Anlagenbewegungsdaten!C:C),3)</f>
        <v>37691.351999999999</v>
      </c>
      <c r="H4466" s="334">
        <f>IF(ISBLANK(F4466),ROUND(SUMIF(Anlagenbewegungsdaten!B:B,A4466,Anlagenbewegungsdaten!D:D),2),ROUND(G4466*F4466%,2))</f>
        <v>4662.42</v>
      </c>
      <c r="I4466" s="334">
        <f>ROUND((H4466-SUMIF(Anlagenbewegungsdaten!$B:$B,A4466,Anlagenbewegungsdaten!D:D)),3)</f>
        <v>-2E-3</v>
      </c>
      <c r="J4466" s="335" t="s">
        <v>5179</v>
      </c>
      <c r="K4466" s="335" t="s">
        <v>5204</v>
      </c>
      <c r="L4466" s="516">
        <v>10.210000000000001</v>
      </c>
      <c r="M4466" s="332">
        <f>ROUND(SUMIF(Anlagenbewegungsdaten_AV!B:B,A4466,Anlagenbewegungsdaten_AV!C:C),3)</f>
        <v>0</v>
      </c>
      <c r="N4466" s="330">
        <f>IF(ISBLANK(L4466),ROUND(SUMIF(Anlagenbewegungsdaten_AV!B:B,A4466,Anlagenbewegungsdaten_AV!D:D),2),ROUND(M4466*L4466%,2))</f>
        <v>0</v>
      </c>
      <c r="O4466" s="330">
        <f>ROUND(N4466-SUMIF(Anlagenbewegungsdaten_AV!B:B,A4466,Anlagenbewegungsdaten_AV!D:D),3)</f>
        <v>0</v>
      </c>
    </row>
    <row r="4467" spans="1:15" ht="15" customHeight="1" x14ac:dyDescent="0.25">
      <c r="A4467" s="260" t="s">
        <v>6291</v>
      </c>
      <c r="B4467" s="245" t="s">
        <v>174</v>
      </c>
      <c r="C4467" s="246" t="s">
        <v>6254</v>
      </c>
      <c r="D4467" s="246" t="s">
        <v>4869</v>
      </c>
      <c r="E4467" s="245"/>
      <c r="F4467" s="162">
        <v>12.03</v>
      </c>
      <c r="G4467" s="333">
        <f>ROUND(SUMIF(Anlagenbewegungsdaten!B:B,A4467,Anlagenbewegungsdaten!C:C),3)</f>
        <v>10708.647999999999</v>
      </c>
      <c r="H4467" s="334">
        <f>IF(ISBLANK(F4467),ROUND(SUMIF(Anlagenbewegungsdaten!B:B,A4467,Anlagenbewegungsdaten!D:D),2),ROUND(G4467*F4467%,2))</f>
        <v>1288.25</v>
      </c>
      <c r="I4467" s="334">
        <f>ROUND((H4467-SUMIF(Anlagenbewegungsdaten!$B:$B,A4467,Anlagenbewegungsdaten!D:D)),3)</f>
        <v>3.0000000000000001E-3</v>
      </c>
      <c r="J4467" s="335" t="s">
        <v>5179</v>
      </c>
      <c r="K4467" s="335" t="s">
        <v>5204</v>
      </c>
      <c r="L4467" s="516">
        <v>9.94</v>
      </c>
      <c r="M4467" s="332">
        <f>ROUND(SUMIF(Anlagenbewegungsdaten_AV!B:B,A4467,Anlagenbewegungsdaten_AV!C:C),3)</f>
        <v>0</v>
      </c>
      <c r="N4467" s="330">
        <f>IF(ISBLANK(L4467),ROUND(SUMIF(Anlagenbewegungsdaten_AV!B:B,A4467,Anlagenbewegungsdaten_AV!D:D),2),ROUND(M4467*L4467%,2))</f>
        <v>0</v>
      </c>
      <c r="O4467" s="330">
        <f>ROUND(N4467-SUMIF(Anlagenbewegungsdaten_AV!B:B,A4467,Anlagenbewegungsdaten_AV!D:D),3)</f>
        <v>0</v>
      </c>
    </row>
    <row r="4468" spans="1:15" ht="15" customHeight="1" x14ac:dyDescent="0.25">
      <c r="A4468" s="260" t="s">
        <v>6292</v>
      </c>
      <c r="B4468" s="245" t="s">
        <v>174</v>
      </c>
      <c r="C4468" s="246" t="s">
        <v>6254</v>
      </c>
      <c r="D4468" s="246" t="s">
        <v>4870</v>
      </c>
      <c r="E4468" s="245"/>
      <c r="F4468" s="162">
        <v>10.76</v>
      </c>
      <c r="G4468" s="333">
        <f>ROUND(SUMIF(Anlagenbewegungsdaten!B:B,A4468,Anlagenbewegungsdaten!C:C),3)</f>
        <v>0</v>
      </c>
      <c r="H4468" s="334">
        <f>IF(ISBLANK(F4468),ROUND(SUMIF(Anlagenbewegungsdaten!B:B,A4468,Anlagenbewegungsdaten!D:D),2),ROUND(G4468*F4468%,2))</f>
        <v>0</v>
      </c>
      <c r="I4468" s="334">
        <f>ROUND((H4468-SUMIF(Anlagenbewegungsdaten!$B:$B,A4468,Anlagenbewegungsdaten!D:D)),3)</f>
        <v>0</v>
      </c>
      <c r="J4468" s="335" t="s">
        <v>5179</v>
      </c>
      <c r="K4468" s="335" t="s">
        <v>5204</v>
      </c>
      <c r="L4468" s="516">
        <v>8.92</v>
      </c>
      <c r="M4468" s="332">
        <f>ROUND(SUMIF(Anlagenbewegungsdaten_AV!B:B,A4468,Anlagenbewegungsdaten_AV!C:C),3)</f>
        <v>0</v>
      </c>
      <c r="N4468" s="330">
        <f>IF(ISBLANK(L4468),ROUND(SUMIF(Anlagenbewegungsdaten_AV!B:B,A4468,Anlagenbewegungsdaten_AV!D:D),2),ROUND(M4468*L4468%,2))</f>
        <v>0</v>
      </c>
      <c r="O4468" s="330">
        <f>ROUND(N4468-SUMIF(Anlagenbewegungsdaten_AV!B:B,A4468,Anlagenbewegungsdaten_AV!D:D),3)</f>
        <v>0</v>
      </c>
    </row>
    <row r="4469" spans="1:15" ht="15" customHeight="1" x14ac:dyDescent="0.25">
      <c r="A4469" s="260" t="s">
        <v>6293</v>
      </c>
      <c r="B4469" s="245" t="s">
        <v>174</v>
      </c>
      <c r="C4469" s="246" t="s">
        <v>6254</v>
      </c>
      <c r="D4469" s="246" t="s">
        <v>4871</v>
      </c>
      <c r="E4469" s="245"/>
      <c r="F4469" s="162">
        <v>8.57</v>
      </c>
      <c r="G4469" s="333">
        <f>ROUND(SUMIF(Anlagenbewegungsdaten!B:B,A4469,Anlagenbewegungsdaten!C:C),3)</f>
        <v>0</v>
      </c>
      <c r="H4469" s="334">
        <f>IF(ISBLANK(F4469),ROUND(SUMIF(Anlagenbewegungsdaten!B:B,A4469,Anlagenbewegungsdaten!D:D),2),ROUND(G4469*F4469%,2))</f>
        <v>0</v>
      </c>
      <c r="I4469" s="334">
        <f>ROUND((H4469-SUMIF(Anlagenbewegungsdaten!$B:$B,A4469,Anlagenbewegungsdaten!D:D)),3)</f>
        <v>0</v>
      </c>
      <c r="J4469" s="335" t="s">
        <v>5179</v>
      </c>
      <c r="K4469" s="335" t="s">
        <v>5204</v>
      </c>
      <c r="L4469" s="516">
        <v>7.17</v>
      </c>
      <c r="M4469" s="332">
        <f>ROUND(SUMIF(Anlagenbewegungsdaten_AV!B:B,A4469,Anlagenbewegungsdaten_AV!C:C),3)</f>
        <v>0</v>
      </c>
      <c r="N4469" s="330">
        <f>IF(ISBLANK(L4469),ROUND(SUMIF(Anlagenbewegungsdaten_AV!B:B,A4469,Anlagenbewegungsdaten_AV!D:D),2),ROUND(M4469*L4469%,2))</f>
        <v>0</v>
      </c>
      <c r="O4469" s="330">
        <f>ROUND(N4469-SUMIF(Anlagenbewegungsdaten_AV!B:B,A4469,Anlagenbewegungsdaten_AV!D:D),3)</f>
        <v>0</v>
      </c>
    </row>
    <row r="4470" spans="1:15" ht="15" customHeight="1" x14ac:dyDescent="0.25">
      <c r="A4470" s="260" t="s">
        <v>6294</v>
      </c>
      <c r="B4470" s="245" t="s">
        <v>174</v>
      </c>
      <c r="C4470" s="246" t="s">
        <v>6256</v>
      </c>
      <c r="D4470" s="246" t="s">
        <v>4868</v>
      </c>
      <c r="E4470" s="245"/>
      <c r="F4470" s="162">
        <v>12.34</v>
      </c>
      <c r="G4470" s="333">
        <f>ROUND(SUMIF(Anlagenbewegungsdaten!B:B,A4470,Anlagenbewegungsdaten!C:C),3)</f>
        <v>15235.844999999999</v>
      </c>
      <c r="H4470" s="334">
        <f>IF(ISBLANK(F4470),ROUND(SUMIF(Anlagenbewegungsdaten!B:B,A4470,Anlagenbewegungsdaten!D:D),2),ROUND(G4470*F4470%,2))</f>
        <v>1880.1</v>
      </c>
      <c r="I4470" s="334">
        <f>ROUND((H4470-SUMIF(Anlagenbewegungsdaten!$B:$B,A4470,Anlagenbewegungsdaten!D:D)),3)</f>
        <v>-3.0000000000000001E-3</v>
      </c>
      <c r="J4470" s="335" t="s">
        <v>5179</v>
      </c>
      <c r="K4470" s="335" t="s">
        <v>5204</v>
      </c>
      <c r="L4470" s="516">
        <v>10.18</v>
      </c>
      <c r="M4470" s="332">
        <f>ROUND(SUMIF(Anlagenbewegungsdaten_AV!B:B,A4470,Anlagenbewegungsdaten_AV!C:C),3)</f>
        <v>0</v>
      </c>
      <c r="N4470" s="330">
        <f>IF(ISBLANK(L4470),ROUND(SUMIF(Anlagenbewegungsdaten_AV!B:B,A4470,Anlagenbewegungsdaten_AV!D:D),2),ROUND(M4470*L4470%,2))</f>
        <v>0</v>
      </c>
      <c r="O4470" s="330">
        <f>ROUND(N4470-SUMIF(Anlagenbewegungsdaten_AV!B:B,A4470,Anlagenbewegungsdaten_AV!D:D),3)</f>
        <v>0</v>
      </c>
    </row>
    <row r="4471" spans="1:15" ht="15" customHeight="1" x14ac:dyDescent="0.25">
      <c r="A4471" s="260" t="s">
        <v>6295</v>
      </c>
      <c r="B4471" s="245" t="s">
        <v>174</v>
      </c>
      <c r="C4471" s="246" t="s">
        <v>6256</v>
      </c>
      <c r="D4471" s="246" t="s">
        <v>4869</v>
      </c>
      <c r="E4471" s="245"/>
      <c r="F4471" s="162">
        <v>12</v>
      </c>
      <c r="G4471" s="333">
        <f>ROUND(SUMIF(Anlagenbewegungsdaten!B:B,A4471,Anlagenbewegungsdaten!C:C),3)</f>
        <v>117.684</v>
      </c>
      <c r="H4471" s="334">
        <f>IF(ISBLANK(F4471),ROUND(SUMIF(Anlagenbewegungsdaten!B:B,A4471,Anlagenbewegungsdaten!D:D),2),ROUND(G4471*F4471%,2))</f>
        <v>14.12</v>
      </c>
      <c r="I4471" s="334">
        <f>ROUND((H4471-SUMIF(Anlagenbewegungsdaten!$B:$B,A4471,Anlagenbewegungsdaten!D:D)),3)</f>
        <v>-2E-3</v>
      </c>
      <c r="J4471" s="335" t="s">
        <v>5179</v>
      </c>
      <c r="K4471" s="335" t="s">
        <v>5204</v>
      </c>
      <c r="L4471" s="516">
        <v>9.91</v>
      </c>
      <c r="M4471" s="332">
        <f>ROUND(SUMIF(Anlagenbewegungsdaten_AV!B:B,A4471,Anlagenbewegungsdaten_AV!C:C),3)</f>
        <v>0</v>
      </c>
      <c r="N4471" s="330">
        <f>IF(ISBLANK(L4471),ROUND(SUMIF(Anlagenbewegungsdaten_AV!B:B,A4471,Anlagenbewegungsdaten_AV!D:D),2),ROUND(M4471*L4471%,2))</f>
        <v>0</v>
      </c>
      <c r="O4471" s="330">
        <f>ROUND(N4471-SUMIF(Anlagenbewegungsdaten_AV!B:B,A4471,Anlagenbewegungsdaten_AV!D:D),3)</f>
        <v>0</v>
      </c>
    </row>
    <row r="4472" spans="1:15" ht="15" customHeight="1" x14ac:dyDescent="0.25">
      <c r="A4472" s="260" t="s">
        <v>6296</v>
      </c>
      <c r="B4472" s="245" t="s">
        <v>174</v>
      </c>
      <c r="C4472" s="246" t="s">
        <v>6256</v>
      </c>
      <c r="D4472" s="246" t="s">
        <v>4870</v>
      </c>
      <c r="E4472" s="245"/>
      <c r="F4472" s="162">
        <v>10.73</v>
      </c>
      <c r="G4472" s="333">
        <f>ROUND(SUMIF(Anlagenbewegungsdaten!B:B,A4472,Anlagenbewegungsdaten!C:C),3)</f>
        <v>0</v>
      </c>
      <c r="H4472" s="334">
        <f>IF(ISBLANK(F4472),ROUND(SUMIF(Anlagenbewegungsdaten!B:B,A4472,Anlagenbewegungsdaten!D:D),2),ROUND(G4472*F4472%,2))</f>
        <v>0</v>
      </c>
      <c r="I4472" s="334">
        <f>ROUND((H4472-SUMIF(Anlagenbewegungsdaten!$B:$B,A4472,Anlagenbewegungsdaten!D:D)),3)</f>
        <v>0</v>
      </c>
      <c r="J4472" s="335" t="s">
        <v>5179</v>
      </c>
      <c r="K4472" s="335" t="s">
        <v>5204</v>
      </c>
      <c r="L4472" s="516">
        <v>8.9</v>
      </c>
      <c r="M4472" s="332">
        <f>ROUND(SUMIF(Anlagenbewegungsdaten_AV!B:B,A4472,Anlagenbewegungsdaten_AV!C:C),3)</f>
        <v>0</v>
      </c>
      <c r="N4472" s="330">
        <f>IF(ISBLANK(L4472),ROUND(SUMIF(Anlagenbewegungsdaten_AV!B:B,A4472,Anlagenbewegungsdaten_AV!D:D),2),ROUND(M4472*L4472%,2))</f>
        <v>0</v>
      </c>
      <c r="O4472" s="330">
        <f>ROUND(N4472-SUMIF(Anlagenbewegungsdaten_AV!B:B,A4472,Anlagenbewegungsdaten_AV!D:D),3)</f>
        <v>0</v>
      </c>
    </row>
    <row r="4473" spans="1:15" ht="15" customHeight="1" x14ac:dyDescent="0.25">
      <c r="A4473" s="260" t="s">
        <v>6297</v>
      </c>
      <c r="B4473" s="245" t="s">
        <v>174</v>
      </c>
      <c r="C4473" s="246" t="s">
        <v>6256</v>
      </c>
      <c r="D4473" s="246" t="s">
        <v>4871</v>
      </c>
      <c r="E4473" s="245"/>
      <c r="F4473" s="162">
        <v>8.5500000000000007</v>
      </c>
      <c r="G4473" s="333">
        <f>ROUND(SUMIF(Anlagenbewegungsdaten!B:B,A4473,Anlagenbewegungsdaten!C:C),3)</f>
        <v>0</v>
      </c>
      <c r="H4473" s="334">
        <f>IF(ISBLANK(F4473),ROUND(SUMIF(Anlagenbewegungsdaten!B:B,A4473,Anlagenbewegungsdaten!D:D),2),ROUND(G4473*F4473%,2))</f>
        <v>0</v>
      </c>
      <c r="I4473" s="334">
        <f>ROUND((H4473-SUMIF(Anlagenbewegungsdaten!$B:$B,A4473,Anlagenbewegungsdaten!D:D)),3)</f>
        <v>0</v>
      </c>
      <c r="J4473" s="335" t="s">
        <v>5179</v>
      </c>
      <c r="K4473" s="335" t="s">
        <v>5204</v>
      </c>
      <c r="L4473" s="516">
        <v>7.14</v>
      </c>
      <c r="M4473" s="332">
        <f>ROUND(SUMIF(Anlagenbewegungsdaten_AV!B:B,A4473,Anlagenbewegungsdaten_AV!C:C),3)</f>
        <v>0</v>
      </c>
      <c r="N4473" s="330">
        <f>IF(ISBLANK(L4473),ROUND(SUMIF(Anlagenbewegungsdaten_AV!B:B,A4473,Anlagenbewegungsdaten_AV!D:D),2),ROUND(M4473*L4473%,2))</f>
        <v>0</v>
      </c>
      <c r="O4473" s="330">
        <f>ROUND(N4473-SUMIF(Anlagenbewegungsdaten_AV!B:B,A4473,Anlagenbewegungsdaten_AV!D:D),3)</f>
        <v>0</v>
      </c>
    </row>
    <row r="4474" spans="1:15" ht="15" customHeight="1" x14ac:dyDescent="0.25">
      <c r="A4474" s="260" t="s">
        <v>6298</v>
      </c>
      <c r="B4474" s="245" t="s">
        <v>174</v>
      </c>
      <c r="C4474" s="246" t="s">
        <v>6258</v>
      </c>
      <c r="D4474" s="246" t="s">
        <v>4868</v>
      </c>
      <c r="E4474" s="245"/>
      <c r="F4474" s="162">
        <v>12.31</v>
      </c>
      <c r="G4474" s="333">
        <f>ROUND(SUMIF(Anlagenbewegungsdaten!B:B,A4474,Anlagenbewegungsdaten!C:C),3)</f>
        <v>7399.8140000000003</v>
      </c>
      <c r="H4474" s="334">
        <f>IF(ISBLANK(F4474),ROUND(SUMIF(Anlagenbewegungsdaten!B:B,A4474,Anlagenbewegungsdaten!D:D),2),ROUND(G4474*F4474%,2))</f>
        <v>910.92</v>
      </c>
      <c r="I4474" s="334">
        <f>ROUND((H4474-SUMIF(Anlagenbewegungsdaten!$B:$B,A4474,Anlagenbewegungsdaten!D:D)),3)</f>
        <v>3.0000000000000001E-3</v>
      </c>
      <c r="J4474" s="335" t="s">
        <v>5179</v>
      </c>
      <c r="K4474" s="335" t="s">
        <v>5204</v>
      </c>
      <c r="L4474" s="516">
        <v>10.16</v>
      </c>
      <c r="M4474" s="332">
        <f>ROUND(SUMIF(Anlagenbewegungsdaten_AV!B:B,A4474,Anlagenbewegungsdaten_AV!C:C),3)</f>
        <v>0</v>
      </c>
      <c r="N4474" s="330">
        <f>IF(ISBLANK(L4474),ROUND(SUMIF(Anlagenbewegungsdaten_AV!B:B,A4474,Anlagenbewegungsdaten_AV!D:D),2),ROUND(M4474*L4474%,2))</f>
        <v>0</v>
      </c>
      <c r="O4474" s="330">
        <f>ROUND(N4474-SUMIF(Anlagenbewegungsdaten_AV!B:B,A4474,Anlagenbewegungsdaten_AV!D:D),3)</f>
        <v>0</v>
      </c>
    </row>
    <row r="4475" spans="1:15" ht="15" customHeight="1" x14ac:dyDescent="0.25">
      <c r="A4475" s="260" t="s">
        <v>6299</v>
      </c>
      <c r="B4475" s="245" t="s">
        <v>174</v>
      </c>
      <c r="C4475" s="246" t="s">
        <v>6258</v>
      </c>
      <c r="D4475" s="246" t="s">
        <v>4869</v>
      </c>
      <c r="E4475" s="245"/>
      <c r="F4475" s="162">
        <v>11.97</v>
      </c>
      <c r="G4475" s="333">
        <f>ROUND(SUMIF(Anlagenbewegungsdaten!B:B,A4475,Anlagenbewegungsdaten!C:C),3)</f>
        <v>2176.0630000000001</v>
      </c>
      <c r="H4475" s="334">
        <f>IF(ISBLANK(F4475),ROUND(SUMIF(Anlagenbewegungsdaten!B:B,A4475,Anlagenbewegungsdaten!D:D),2),ROUND(G4475*F4475%,2))</f>
        <v>260.47000000000003</v>
      </c>
      <c r="I4475" s="334">
        <f>ROUND((H4475-SUMIF(Anlagenbewegungsdaten!$B:$B,A4475,Anlagenbewegungsdaten!D:D)),3)</f>
        <v>-5.0000000000000001E-3</v>
      </c>
      <c r="J4475" s="335" t="s">
        <v>5179</v>
      </c>
      <c r="K4475" s="335" t="s">
        <v>5204</v>
      </c>
      <c r="L4475" s="516">
        <v>9.89</v>
      </c>
      <c r="M4475" s="332">
        <f>ROUND(SUMIF(Anlagenbewegungsdaten_AV!B:B,A4475,Anlagenbewegungsdaten_AV!C:C),3)</f>
        <v>0</v>
      </c>
      <c r="N4475" s="330">
        <f>IF(ISBLANK(L4475),ROUND(SUMIF(Anlagenbewegungsdaten_AV!B:B,A4475,Anlagenbewegungsdaten_AV!D:D),2),ROUND(M4475*L4475%,2))</f>
        <v>0</v>
      </c>
      <c r="O4475" s="330">
        <f>ROUND(N4475-SUMIF(Anlagenbewegungsdaten_AV!B:B,A4475,Anlagenbewegungsdaten_AV!D:D),3)</f>
        <v>0</v>
      </c>
    </row>
    <row r="4476" spans="1:15" ht="15" customHeight="1" x14ac:dyDescent="0.25">
      <c r="A4476" s="260" t="s">
        <v>6300</v>
      </c>
      <c r="B4476" s="245" t="s">
        <v>174</v>
      </c>
      <c r="C4476" s="246" t="s">
        <v>6258</v>
      </c>
      <c r="D4476" s="246" t="s">
        <v>4870</v>
      </c>
      <c r="E4476" s="245"/>
      <c r="F4476" s="162">
        <v>10.71</v>
      </c>
      <c r="G4476" s="333">
        <f>ROUND(SUMIF(Anlagenbewegungsdaten!B:B,A4476,Anlagenbewegungsdaten!C:C),3)</f>
        <v>3340.982</v>
      </c>
      <c r="H4476" s="334">
        <f>IF(ISBLANK(F4476),ROUND(SUMIF(Anlagenbewegungsdaten!B:B,A4476,Anlagenbewegungsdaten!D:D),2),ROUND(G4476*F4476%,2))</f>
        <v>357.82</v>
      </c>
      <c r="I4476" s="334">
        <f>ROUND((H4476-SUMIF(Anlagenbewegungsdaten!$B:$B,A4476,Anlagenbewegungsdaten!D:D)),3)</f>
        <v>1E-3</v>
      </c>
      <c r="J4476" s="335" t="s">
        <v>5179</v>
      </c>
      <c r="K4476" s="335" t="s">
        <v>5204</v>
      </c>
      <c r="L4476" s="516">
        <v>8.8699999999999992</v>
      </c>
      <c r="M4476" s="332">
        <f>ROUND(SUMIF(Anlagenbewegungsdaten_AV!B:B,A4476,Anlagenbewegungsdaten_AV!C:C),3)</f>
        <v>0</v>
      </c>
      <c r="N4476" s="330">
        <f>IF(ISBLANK(L4476),ROUND(SUMIF(Anlagenbewegungsdaten_AV!B:B,A4476,Anlagenbewegungsdaten_AV!D:D),2),ROUND(M4476*L4476%,2))</f>
        <v>0</v>
      </c>
      <c r="O4476" s="330">
        <f>ROUND(N4476-SUMIF(Anlagenbewegungsdaten_AV!B:B,A4476,Anlagenbewegungsdaten_AV!D:D),3)</f>
        <v>0</v>
      </c>
    </row>
    <row r="4477" spans="1:15" ht="15" customHeight="1" x14ac:dyDescent="0.25">
      <c r="A4477" s="260" t="s">
        <v>6301</v>
      </c>
      <c r="B4477" s="245" t="s">
        <v>174</v>
      </c>
      <c r="C4477" s="246" t="s">
        <v>6258</v>
      </c>
      <c r="D4477" s="246" t="s">
        <v>4871</v>
      </c>
      <c r="E4477" s="245"/>
      <c r="F4477" s="162">
        <v>8.5299999999999994</v>
      </c>
      <c r="G4477" s="333">
        <f>ROUND(SUMIF(Anlagenbewegungsdaten!B:B,A4477,Anlagenbewegungsdaten!C:C),3)</f>
        <v>0</v>
      </c>
      <c r="H4477" s="334">
        <f>IF(ISBLANK(F4477),ROUND(SUMIF(Anlagenbewegungsdaten!B:B,A4477,Anlagenbewegungsdaten!D:D),2),ROUND(G4477*F4477%,2))</f>
        <v>0</v>
      </c>
      <c r="I4477" s="334">
        <f>ROUND((H4477-SUMIF(Anlagenbewegungsdaten!$B:$B,A4477,Anlagenbewegungsdaten!D:D)),3)</f>
        <v>0</v>
      </c>
      <c r="J4477" s="335" t="s">
        <v>5179</v>
      </c>
      <c r="K4477" s="335" t="s">
        <v>5204</v>
      </c>
      <c r="L4477" s="516">
        <v>7.13</v>
      </c>
      <c r="M4477" s="332">
        <f>ROUND(SUMIF(Anlagenbewegungsdaten_AV!B:B,A4477,Anlagenbewegungsdaten_AV!C:C),3)</f>
        <v>0</v>
      </c>
      <c r="N4477" s="330">
        <f>IF(ISBLANK(L4477),ROUND(SUMIF(Anlagenbewegungsdaten_AV!B:B,A4477,Anlagenbewegungsdaten_AV!D:D),2),ROUND(M4477*L4477%,2))</f>
        <v>0</v>
      </c>
      <c r="O4477" s="330">
        <f>ROUND(N4477-SUMIF(Anlagenbewegungsdaten_AV!B:B,A4477,Anlagenbewegungsdaten_AV!D:D),3)</f>
        <v>0</v>
      </c>
    </row>
    <row r="4478" spans="1:15" ht="15" customHeight="1" x14ac:dyDescent="0.25">
      <c r="A4478" s="260" t="s">
        <v>6302</v>
      </c>
      <c r="B4478" s="245" t="s">
        <v>174</v>
      </c>
      <c r="C4478" s="246" t="s">
        <v>6261</v>
      </c>
      <c r="D4478" s="246" t="s">
        <v>4868</v>
      </c>
      <c r="E4478" s="245"/>
      <c r="F4478" s="162">
        <v>12.31</v>
      </c>
      <c r="G4478" s="333">
        <f>ROUND(SUMIF(Anlagenbewegungsdaten!B:B,A4478,Anlagenbewegungsdaten!C:C),3)</f>
        <v>2919.547</v>
      </c>
      <c r="H4478" s="334">
        <f>IF(ISBLANK(F4478),ROUND(SUMIF(Anlagenbewegungsdaten!B:B,A4478,Anlagenbewegungsdaten!D:D),2),ROUND(G4478*F4478%,2))</f>
        <v>359.4</v>
      </c>
      <c r="I4478" s="334">
        <f>ROUND((H4478-SUMIF(Anlagenbewegungsdaten!$B:$B,A4478,Anlagenbewegungsdaten!D:D)),3)</f>
        <v>4.0000000000000001E-3</v>
      </c>
      <c r="J4478" s="335" t="s">
        <v>5179</v>
      </c>
      <c r="K4478" s="335" t="s">
        <v>5204</v>
      </c>
      <c r="L4478" s="516">
        <v>10.16</v>
      </c>
      <c r="M4478" s="332">
        <f>ROUND(SUMIF(Anlagenbewegungsdaten_AV!B:B,A4478,Anlagenbewegungsdaten_AV!C:C),3)</f>
        <v>0</v>
      </c>
      <c r="N4478" s="330">
        <f>IF(ISBLANK(L4478),ROUND(SUMIF(Anlagenbewegungsdaten_AV!B:B,A4478,Anlagenbewegungsdaten_AV!D:D),2),ROUND(M4478*L4478%,2))</f>
        <v>0</v>
      </c>
      <c r="O4478" s="330">
        <f>ROUND(N4478-SUMIF(Anlagenbewegungsdaten_AV!B:B,A4478,Anlagenbewegungsdaten_AV!D:D),3)</f>
        <v>0</v>
      </c>
    </row>
    <row r="4479" spans="1:15" ht="15" customHeight="1" x14ac:dyDescent="0.25">
      <c r="A4479" s="260" t="s">
        <v>6303</v>
      </c>
      <c r="B4479" s="245" t="s">
        <v>174</v>
      </c>
      <c r="C4479" s="246" t="s">
        <v>6261</v>
      </c>
      <c r="D4479" s="246" t="s">
        <v>4869</v>
      </c>
      <c r="E4479" s="245"/>
      <c r="F4479" s="162">
        <v>11.97</v>
      </c>
      <c r="G4479" s="333">
        <f>ROUND(SUMIF(Anlagenbewegungsdaten!B:B,A4479,Anlagenbewegungsdaten!C:C),3)</f>
        <v>16.859000000000002</v>
      </c>
      <c r="H4479" s="334">
        <f>IF(ISBLANK(F4479),ROUND(SUMIF(Anlagenbewegungsdaten!B:B,A4479,Anlagenbewegungsdaten!D:D),2),ROUND(G4479*F4479%,2))</f>
        <v>2.02</v>
      </c>
      <c r="I4479" s="334">
        <f>ROUND((H4479-SUMIF(Anlagenbewegungsdaten!$B:$B,A4479,Anlagenbewegungsdaten!D:D)),3)</f>
        <v>2E-3</v>
      </c>
      <c r="J4479" s="335" t="s">
        <v>5179</v>
      </c>
      <c r="K4479" s="335" t="s">
        <v>5204</v>
      </c>
      <c r="L4479" s="516">
        <v>9.89</v>
      </c>
      <c r="M4479" s="332">
        <f>ROUND(SUMIF(Anlagenbewegungsdaten_AV!B:B,A4479,Anlagenbewegungsdaten_AV!C:C),3)</f>
        <v>0</v>
      </c>
      <c r="N4479" s="330">
        <f>IF(ISBLANK(L4479),ROUND(SUMIF(Anlagenbewegungsdaten_AV!B:B,A4479,Anlagenbewegungsdaten_AV!D:D),2),ROUND(M4479*L4479%,2))</f>
        <v>0</v>
      </c>
      <c r="O4479" s="330">
        <f>ROUND(N4479-SUMIF(Anlagenbewegungsdaten_AV!B:B,A4479,Anlagenbewegungsdaten_AV!D:D),3)</f>
        <v>0</v>
      </c>
    </row>
    <row r="4480" spans="1:15" ht="15" customHeight="1" x14ac:dyDescent="0.25">
      <c r="A4480" s="260" t="s">
        <v>6304</v>
      </c>
      <c r="B4480" s="245" t="s">
        <v>174</v>
      </c>
      <c r="C4480" s="246" t="s">
        <v>6261</v>
      </c>
      <c r="D4480" s="246" t="s">
        <v>4870</v>
      </c>
      <c r="E4480" s="245"/>
      <c r="F4480" s="162">
        <v>10.71</v>
      </c>
      <c r="G4480" s="333">
        <f>ROUND(SUMIF(Anlagenbewegungsdaten!B:B,A4480,Anlagenbewegungsdaten!C:C),3)</f>
        <v>0</v>
      </c>
      <c r="H4480" s="334">
        <f>IF(ISBLANK(F4480),ROUND(SUMIF(Anlagenbewegungsdaten!B:B,A4480,Anlagenbewegungsdaten!D:D),2),ROUND(G4480*F4480%,2))</f>
        <v>0</v>
      </c>
      <c r="I4480" s="334">
        <f>ROUND((H4480-SUMIF(Anlagenbewegungsdaten!$B:$B,A4480,Anlagenbewegungsdaten!D:D)),3)</f>
        <v>0</v>
      </c>
      <c r="J4480" s="335" t="s">
        <v>5179</v>
      </c>
      <c r="K4480" s="335" t="s">
        <v>5204</v>
      </c>
      <c r="L4480" s="516">
        <v>8.8699999999999992</v>
      </c>
      <c r="M4480" s="332">
        <f>ROUND(SUMIF(Anlagenbewegungsdaten_AV!B:B,A4480,Anlagenbewegungsdaten_AV!C:C),3)</f>
        <v>0</v>
      </c>
      <c r="N4480" s="330">
        <f>IF(ISBLANK(L4480),ROUND(SUMIF(Anlagenbewegungsdaten_AV!B:B,A4480,Anlagenbewegungsdaten_AV!D:D),2),ROUND(M4480*L4480%,2))</f>
        <v>0</v>
      </c>
      <c r="O4480" s="330">
        <f>ROUND(N4480-SUMIF(Anlagenbewegungsdaten_AV!B:B,A4480,Anlagenbewegungsdaten_AV!D:D),3)</f>
        <v>0</v>
      </c>
    </row>
    <row r="4481" spans="1:15" ht="15" customHeight="1" x14ac:dyDescent="0.25">
      <c r="A4481" s="260" t="s">
        <v>6305</v>
      </c>
      <c r="B4481" s="245" t="s">
        <v>174</v>
      </c>
      <c r="C4481" s="246" t="s">
        <v>6261</v>
      </c>
      <c r="D4481" s="246" t="s">
        <v>4871</v>
      </c>
      <c r="E4481" s="245"/>
      <c r="F4481" s="162">
        <v>8.5299999999999994</v>
      </c>
      <c r="G4481" s="333">
        <f>ROUND(SUMIF(Anlagenbewegungsdaten!B:B,A4481,Anlagenbewegungsdaten!C:C),3)</f>
        <v>0</v>
      </c>
      <c r="H4481" s="334">
        <f>IF(ISBLANK(F4481),ROUND(SUMIF(Anlagenbewegungsdaten!B:B,A4481,Anlagenbewegungsdaten!D:D),2),ROUND(G4481*F4481%,2))</f>
        <v>0</v>
      </c>
      <c r="I4481" s="334">
        <f>ROUND((H4481-SUMIF(Anlagenbewegungsdaten!$B:$B,A4481,Anlagenbewegungsdaten!D:D)),3)</f>
        <v>0</v>
      </c>
      <c r="J4481" s="335" t="s">
        <v>5179</v>
      </c>
      <c r="K4481" s="335" t="s">
        <v>5204</v>
      </c>
      <c r="L4481" s="516">
        <v>7.13</v>
      </c>
      <c r="M4481" s="332">
        <f>ROUND(SUMIF(Anlagenbewegungsdaten_AV!B:B,A4481,Anlagenbewegungsdaten_AV!C:C),3)</f>
        <v>0</v>
      </c>
      <c r="N4481" s="330">
        <f>IF(ISBLANK(L4481),ROUND(SUMIF(Anlagenbewegungsdaten_AV!B:B,A4481,Anlagenbewegungsdaten_AV!D:D),2),ROUND(M4481*L4481%,2))</f>
        <v>0</v>
      </c>
      <c r="O4481" s="330">
        <f>ROUND(N4481-SUMIF(Anlagenbewegungsdaten_AV!B:B,A4481,Anlagenbewegungsdaten_AV!D:D),3)</f>
        <v>0</v>
      </c>
    </row>
    <row r="4482" spans="1:15" ht="15" customHeight="1" x14ac:dyDescent="0.25">
      <c r="A4482" s="260" t="s">
        <v>6306</v>
      </c>
      <c r="B4482" s="245" t="s">
        <v>174</v>
      </c>
      <c r="C4482" s="246" t="s">
        <v>6263</v>
      </c>
      <c r="D4482" s="246" t="s">
        <v>4868</v>
      </c>
      <c r="E4482" s="245"/>
      <c r="F4482" s="162">
        <v>12.31</v>
      </c>
      <c r="G4482" s="333">
        <f>ROUND(SUMIF(Anlagenbewegungsdaten!B:B,A4482,Anlagenbewegungsdaten!C:C),3)</f>
        <v>1320.4880000000001</v>
      </c>
      <c r="H4482" s="334">
        <f>IF(ISBLANK(F4482),ROUND(SUMIF(Anlagenbewegungsdaten!B:B,A4482,Anlagenbewegungsdaten!D:D),2),ROUND(G4482*F4482%,2))</f>
        <v>162.55000000000001</v>
      </c>
      <c r="I4482" s="334">
        <f>ROUND((H4482-SUMIF(Anlagenbewegungsdaten!$B:$B,A4482,Anlagenbewegungsdaten!D:D)),3)</f>
        <v>-2E-3</v>
      </c>
      <c r="J4482" s="335" t="s">
        <v>5179</v>
      </c>
      <c r="K4482" s="335" t="s">
        <v>5204</v>
      </c>
      <c r="L4482" s="516">
        <v>10.16</v>
      </c>
      <c r="M4482" s="332">
        <f>ROUND(SUMIF(Anlagenbewegungsdaten_AV!B:B,A4482,Anlagenbewegungsdaten_AV!C:C),3)</f>
        <v>0</v>
      </c>
      <c r="N4482" s="330">
        <f>IF(ISBLANK(L4482),ROUND(SUMIF(Anlagenbewegungsdaten_AV!B:B,A4482,Anlagenbewegungsdaten_AV!D:D),2),ROUND(M4482*L4482%,2))</f>
        <v>0</v>
      </c>
      <c r="O4482" s="330">
        <f>ROUND(N4482-SUMIF(Anlagenbewegungsdaten_AV!B:B,A4482,Anlagenbewegungsdaten_AV!D:D),3)</f>
        <v>0</v>
      </c>
    </row>
    <row r="4483" spans="1:15" ht="15" customHeight="1" x14ac:dyDescent="0.25">
      <c r="A4483" s="260" t="s">
        <v>6307</v>
      </c>
      <c r="B4483" s="245" t="s">
        <v>174</v>
      </c>
      <c r="C4483" s="246" t="s">
        <v>6263</v>
      </c>
      <c r="D4483" s="246" t="s">
        <v>4869</v>
      </c>
      <c r="E4483" s="245"/>
      <c r="F4483" s="162">
        <v>11.97</v>
      </c>
      <c r="G4483" s="333">
        <f>ROUND(SUMIF(Anlagenbewegungsdaten!B:B,A4483,Anlagenbewegungsdaten!C:C),3)</f>
        <v>6.8680000000000003</v>
      </c>
      <c r="H4483" s="334">
        <f>IF(ISBLANK(F4483),ROUND(SUMIF(Anlagenbewegungsdaten!B:B,A4483,Anlagenbewegungsdaten!D:D),2),ROUND(G4483*F4483%,2))</f>
        <v>0.82</v>
      </c>
      <c r="I4483" s="334">
        <f>ROUND((H4483-SUMIF(Anlagenbewegungsdaten!$B:$B,A4483,Anlagenbewegungsdaten!D:D)),3)</f>
        <v>-2E-3</v>
      </c>
      <c r="J4483" s="335" t="s">
        <v>5179</v>
      </c>
      <c r="K4483" s="335" t="s">
        <v>5204</v>
      </c>
      <c r="L4483" s="516">
        <v>9.89</v>
      </c>
      <c r="M4483" s="332">
        <f>ROUND(SUMIF(Anlagenbewegungsdaten_AV!B:B,A4483,Anlagenbewegungsdaten_AV!C:C),3)</f>
        <v>0</v>
      </c>
      <c r="N4483" s="330">
        <f>IF(ISBLANK(L4483),ROUND(SUMIF(Anlagenbewegungsdaten_AV!B:B,A4483,Anlagenbewegungsdaten_AV!D:D),2),ROUND(M4483*L4483%,2))</f>
        <v>0</v>
      </c>
      <c r="O4483" s="330">
        <f>ROUND(N4483-SUMIF(Anlagenbewegungsdaten_AV!B:B,A4483,Anlagenbewegungsdaten_AV!D:D),3)</f>
        <v>0</v>
      </c>
    </row>
    <row r="4484" spans="1:15" ht="15" customHeight="1" x14ac:dyDescent="0.25">
      <c r="A4484" s="260" t="s">
        <v>6308</v>
      </c>
      <c r="B4484" s="245" t="s">
        <v>174</v>
      </c>
      <c r="C4484" s="246" t="s">
        <v>6263</v>
      </c>
      <c r="D4484" s="246" t="s">
        <v>4870</v>
      </c>
      <c r="E4484" s="245"/>
      <c r="F4484" s="162">
        <v>10.71</v>
      </c>
      <c r="G4484" s="333">
        <f>ROUND(SUMIF(Anlagenbewegungsdaten!B:B,A4484,Anlagenbewegungsdaten!C:C),3)</f>
        <v>0</v>
      </c>
      <c r="H4484" s="334">
        <f>IF(ISBLANK(F4484),ROUND(SUMIF(Anlagenbewegungsdaten!B:B,A4484,Anlagenbewegungsdaten!D:D),2),ROUND(G4484*F4484%,2))</f>
        <v>0</v>
      </c>
      <c r="I4484" s="334">
        <f>ROUND((H4484-SUMIF(Anlagenbewegungsdaten!$B:$B,A4484,Anlagenbewegungsdaten!D:D)),3)</f>
        <v>0</v>
      </c>
      <c r="J4484" s="335" t="s">
        <v>5179</v>
      </c>
      <c r="K4484" s="335" t="s">
        <v>5204</v>
      </c>
      <c r="L4484" s="516">
        <v>8.8699999999999992</v>
      </c>
      <c r="M4484" s="332">
        <f>ROUND(SUMIF(Anlagenbewegungsdaten_AV!B:B,A4484,Anlagenbewegungsdaten_AV!C:C),3)</f>
        <v>0</v>
      </c>
      <c r="N4484" s="330">
        <f>IF(ISBLANK(L4484),ROUND(SUMIF(Anlagenbewegungsdaten_AV!B:B,A4484,Anlagenbewegungsdaten_AV!D:D),2),ROUND(M4484*L4484%,2))</f>
        <v>0</v>
      </c>
      <c r="O4484" s="330">
        <f>ROUND(N4484-SUMIF(Anlagenbewegungsdaten_AV!B:B,A4484,Anlagenbewegungsdaten_AV!D:D),3)</f>
        <v>0</v>
      </c>
    </row>
    <row r="4485" spans="1:15" ht="15" customHeight="1" x14ac:dyDescent="0.25">
      <c r="A4485" s="260" t="s">
        <v>6309</v>
      </c>
      <c r="B4485" s="245" t="s">
        <v>174</v>
      </c>
      <c r="C4485" s="246" t="s">
        <v>6263</v>
      </c>
      <c r="D4485" s="246" t="s">
        <v>4871</v>
      </c>
      <c r="E4485" s="245"/>
      <c r="F4485" s="162">
        <v>8.5299999999999994</v>
      </c>
      <c r="G4485" s="333">
        <f>ROUND(SUMIF(Anlagenbewegungsdaten!B:B,A4485,Anlagenbewegungsdaten!C:C),3)</f>
        <v>0</v>
      </c>
      <c r="H4485" s="334">
        <f>IF(ISBLANK(F4485),ROUND(SUMIF(Anlagenbewegungsdaten!B:B,A4485,Anlagenbewegungsdaten!D:D),2),ROUND(G4485*F4485%,2))</f>
        <v>0</v>
      </c>
      <c r="I4485" s="334">
        <f>ROUND((H4485-SUMIF(Anlagenbewegungsdaten!$B:$B,A4485,Anlagenbewegungsdaten!D:D)),3)</f>
        <v>0</v>
      </c>
      <c r="J4485" s="335" t="s">
        <v>5179</v>
      </c>
      <c r="K4485" s="335" t="s">
        <v>5204</v>
      </c>
      <c r="L4485" s="516">
        <v>7.13</v>
      </c>
      <c r="M4485" s="332">
        <f>ROUND(SUMIF(Anlagenbewegungsdaten_AV!B:B,A4485,Anlagenbewegungsdaten_AV!C:C),3)</f>
        <v>0</v>
      </c>
      <c r="N4485" s="330">
        <f>IF(ISBLANK(L4485),ROUND(SUMIF(Anlagenbewegungsdaten_AV!B:B,A4485,Anlagenbewegungsdaten_AV!D:D),2),ROUND(M4485*L4485%,2))</f>
        <v>0</v>
      </c>
      <c r="O4485" s="330">
        <f>ROUND(N4485-SUMIF(Anlagenbewegungsdaten_AV!B:B,A4485,Anlagenbewegungsdaten_AV!D:D),3)</f>
        <v>0</v>
      </c>
    </row>
    <row r="4486" spans="1:15" ht="15" customHeight="1" x14ac:dyDescent="0.25">
      <c r="A4486" s="260" t="s">
        <v>6310</v>
      </c>
      <c r="B4486" s="245" t="s">
        <v>174</v>
      </c>
      <c r="C4486" s="246" t="s">
        <v>6265</v>
      </c>
      <c r="D4486" s="246" t="s">
        <v>4868</v>
      </c>
      <c r="E4486" s="245"/>
      <c r="F4486" s="162">
        <v>12.31</v>
      </c>
      <c r="G4486" s="333">
        <f>ROUND(SUMIF(Anlagenbewegungsdaten!B:B,A4486,Anlagenbewegungsdaten!C:C),3)</f>
        <v>620.94000000000005</v>
      </c>
      <c r="H4486" s="334">
        <f>IF(ISBLANK(F4486),ROUND(SUMIF(Anlagenbewegungsdaten!B:B,A4486,Anlagenbewegungsdaten!D:D),2),ROUND(G4486*F4486%,2))</f>
        <v>76.44</v>
      </c>
      <c r="I4486" s="334">
        <f>ROUND((H4486-SUMIF(Anlagenbewegungsdaten!$B:$B,A4486,Anlagenbewegungsdaten!D:D)),3)</f>
        <v>2E-3</v>
      </c>
      <c r="J4486" s="335" t="s">
        <v>5179</v>
      </c>
      <c r="K4486" s="335" t="s">
        <v>5204</v>
      </c>
      <c r="L4486" s="516">
        <v>10.16</v>
      </c>
      <c r="M4486" s="332">
        <f>ROUND(SUMIF(Anlagenbewegungsdaten_AV!B:B,A4486,Anlagenbewegungsdaten_AV!C:C),3)</f>
        <v>0</v>
      </c>
      <c r="N4486" s="330">
        <f>IF(ISBLANK(L4486),ROUND(SUMIF(Anlagenbewegungsdaten_AV!B:B,A4486,Anlagenbewegungsdaten_AV!D:D),2),ROUND(M4486*L4486%,2))</f>
        <v>0</v>
      </c>
      <c r="O4486" s="330">
        <f>ROUND(N4486-SUMIF(Anlagenbewegungsdaten_AV!B:B,A4486,Anlagenbewegungsdaten_AV!D:D),3)</f>
        <v>0</v>
      </c>
    </row>
    <row r="4487" spans="1:15" ht="15" customHeight="1" x14ac:dyDescent="0.25">
      <c r="A4487" s="260" t="s">
        <v>6311</v>
      </c>
      <c r="B4487" s="245" t="s">
        <v>174</v>
      </c>
      <c r="C4487" s="246" t="s">
        <v>6265</v>
      </c>
      <c r="D4487" s="246" t="s">
        <v>4869</v>
      </c>
      <c r="E4487" s="245"/>
      <c r="F4487" s="162">
        <v>11.97</v>
      </c>
      <c r="G4487" s="333">
        <f>ROUND(SUMIF(Anlagenbewegungsdaten!B:B,A4487,Anlagenbewegungsdaten!C:C),3)</f>
        <v>310.60599999999999</v>
      </c>
      <c r="H4487" s="334">
        <f>IF(ISBLANK(F4487),ROUND(SUMIF(Anlagenbewegungsdaten!B:B,A4487,Anlagenbewegungsdaten!D:D),2),ROUND(G4487*F4487%,2))</f>
        <v>37.18</v>
      </c>
      <c r="I4487" s="334">
        <f>ROUND((H4487-SUMIF(Anlagenbewegungsdaten!$B:$B,A4487,Anlagenbewegungsdaten!D:D)),3)</f>
        <v>0</v>
      </c>
      <c r="J4487" s="335" t="s">
        <v>5179</v>
      </c>
      <c r="K4487" s="335" t="s">
        <v>5204</v>
      </c>
      <c r="L4487" s="516">
        <v>9.89</v>
      </c>
      <c r="M4487" s="332">
        <f>ROUND(SUMIF(Anlagenbewegungsdaten_AV!B:B,A4487,Anlagenbewegungsdaten_AV!C:C),3)</f>
        <v>0</v>
      </c>
      <c r="N4487" s="330">
        <f>IF(ISBLANK(L4487),ROUND(SUMIF(Anlagenbewegungsdaten_AV!B:B,A4487,Anlagenbewegungsdaten_AV!D:D),2),ROUND(M4487*L4487%,2))</f>
        <v>0</v>
      </c>
      <c r="O4487" s="330">
        <f>ROUND(N4487-SUMIF(Anlagenbewegungsdaten_AV!B:B,A4487,Anlagenbewegungsdaten_AV!D:D),3)</f>
        <v>0</v>
      </c>
    </row>
    <row r="4488" spans="1:15" ht="15" customHeight="1" x14ac:dyDescent="0.25">
      <c r="A4488" s="260" t="s">
        <v>6312</v>
      </c>
      <c r="B4488" s="245" t="s">
        <v>174</v>
      </c>
      <c r="C4488" s="246" t="s">
        <v>6265</v>
      </c>
      <c r="D4488" s="246" t="s">
        <v>4870</v>
      </c>
      <c r="E4488" s="245"/>
      <c r="F4488" s="162">
        <v>10.71</v>
      </c>
      <c r="G4488" s="333">
        <f>ROUND(SUMIF(Anlagenbewegungsdaten!B:B,A4488,Anlagenbewegungsdaten!C:C),3)</f>
        <v>193.404</v>
      </c>
      <c r="H4488" s="334">
        <f>IF(ISBLANK(F4488),ROUND(SUMIF(Anlagenbewegungsdaten!B:B,A4488,Anlagenbewegungsdaten!D:D),2),ROUND(G4488*F4488%,2))</f>
        <v>20.71</v>
      </c>
      <c r="I4488" s="334">
        <f>ROUND((H4488-SUMIF(Anlagenbewegungsdaten!$B:$B,A4488,Anlagenbewegungsdaten!D:D)),3)</f>
        <v>-4.0000000000000001E-3</v>
      </c>
      <c r="J4488" s="335" t="s">
        <v>5179</v>
      </c>
      <c r="K4488" s="335" t="s">
        <v>5204</v>
      </c>
      <c r="L4488" s="516">
        <v>8.8699999999999992</v>
      </c>
      <c r="M4488" s="332">
        <f>ROUND(SUMIF(Anlagenbewegungsdaten_AV!B:B,A4488,Anlagenbewegungsdaten_AV!C:C),3)</f>
        <v>0</v>
      </c>
      <c r="N4488" s="330">
        <f>IF(ISBLANK(L4488),ROUND(SUMIF(Anlagenbewegungsdaten_AV!B:B,A4488,Anlagenbewegungsdaten_AV!D:D),2),ROUND(M4488*L4488%,2))</f>
        <v>0</v>
      </c>
      <c r="O4488" s="330">
        <f>ROUND(N4488-SUMIF(Anlagenbewegungsdaten_AV!B:B,A4488,Anlagenbewegungsdaten_AV!D:D),3)</f>
        <v>0</v>
      </c>
    </row>
    <row r="4489" spans="1:15" ht="15" customHeight="1" x14ac:dyDescent="0.25">
      <c r="A4489" s="260" t="s">
        <v>6313</v>
      </c>
      <c r="B4489" s="245" t="s">
        <v>174</v>
      </c>
      <c r="C4489" s="246" t="s">
        <v>6265</v>
      </c>
      <c r="D4489" s="246" t="s">
        <v>4871</v>
      </c>
      <c r="E4489" s="245"/>
      <c r="F4489" s="162">
        <v>8.5299999999999994</v>
      </c>
      <c r="G4489" s="333">
        <f>ROUND(SUMIF(Anlagenbewegungsdaten!B:B,A4489,Anlagenbewegungsdaten!C:C),3)</f>
        <v>0</v>
      </c>
      <c r="H4489" s="334">
        <f>IF(ISBLANK(F4489),ROUND(SUMIF(Anlagenbewegungsdaten!B:B,A4489,Anlagenbewegungsdaten!D:D),2),ROUND(G4489*F4489%,2))</f>
        <v>0</v>
      </c>
      <c r="I4489" s="334">
        <f>ROUND((H4489-SUMIF(Anlagenbewegungsdaten!$B:$B,A4489,Anlagenbewegungsdaten!D:D)),3)</f>
        <v>0</v>
      </c>
      <c r="J4489" s="335" t="s">
        <v>5179</v>
      </c>
      <c r="K4489" s="335" t="s">
        <v>5204</v>
      </c>
      <c r="L4489" s="516">
        <v>7.13</v>
      </c>
      <c r="M4489" s="332">
        <f>ROUND(SUMIF(Anlagenbewegungsdaten_AV!B:B,A4489,Anlagenbewegungsdaten_AV!C:C),3)</f>
        <v>0</v>
      </c>
      <c r="N4489" s="330">
        <f>IF(ISBLANK(L4489),ROUND(SUMIF(Anlagenbewegungsdaten_AV!B:B,A4489,Anlagenbewegungsdaten_AV!D:D),2),ROUND(M4489*L4489%,2))</f>
        <v>0</v>
      </c>
      <c r="O4489" s="330">
        <f>ROUND(N4489-SUMIF(Anlagenbewegungsdaten_AV!B:B,A4489,Anlagenbewegungsdaten_AV!D:D),3)</f>
        <v>0</v>
      </c>
    </row>
    <row r="4490" spans="1:15" ht="15" customHeight="1" x14ac:dyDescent="0.25">
      <c r="A4490" s="166"/>
      <c r="B4490" s="166"/>
      <c r="C4490" s="166"/>
      <c r="D4490" s="186"/>
      <c r="E4490" s="166"/>
      <c r="F4490" s="297"/>
    </row>
    <row r="4491" spans="1:15" ht="23.25" customHeight="1" x14ac:dyDescent="0.35">
      <c r="A4491" s="185" t="s">
        <v>4908</v>
      </c>
      <c r="B4491" s="180"/>
      <c r="C4491" s="180"/>
      <c r="D4491" s="180"/>
      <c r="E4491" s="180"/>
      <c r="F4491" s="187"/>
    </row>
    <row r="4492" spans="1:15" ht="15" customHeight="1" x14ac:dyDescent="0.25">
      <c r="A4492" s="261" t="s">
        <v>1143</v>
      </c>
      <c r="B4492" s="168" t="s">
        <v>2107</v>
      </c>
      <c r="C4492" s="167"/>
      <c r="D4492" s="168" t="s">
        <v>4909</v>
      </c>
      <c r="E4492" s="167"/>
      <c r="F4492" s="251"/>
      <c r="G4492" s="333"/>
      <c r="H4492" s="334">
        <f>SUMIF(Anlagenangaben!$B:$B,A4492,Anlagenangaben!C:C)</f>
        <v>0</v>
      </c>
      <c r="I4492" s="334"/>
      <c r="J4492" s="335" t="s">
        <v>6106</v>
      </c>
      <c r="M4492" s="332"/>
      <c r="N4492" s="330"/>
      <c r="O4492" s="330"/>
    </row>
    <row r="4493" spans="1:15" ht="15" customHeight="1" x14ac:dyDescent="0.25">
      <c r="A4493" s="261" t="s">
        <v>1144</v>
      </c>
      <c r="B4493" s="168" t="s">
        <v>2107</v>
      </c>
      <c r="C4493" s="167"/>
      <c r="D4493" s="168" t="s">
        <v>4910</v>
      </c>
      <c r="E4493" s="167"/>
      <c r="F4493" s="251"/>
      <c r="G4493" s="333"/>
      <c r="H4493" s="334">
        <f>SUMIF(Anlagenangaben!$B:$B,A4493,Anlagenangaben!C:C)</f>
        <v>0</v>
      </c>
      <c r="I4493" s="334"/>
      <c r="J4493" s="335" t="s">
        <v>6106</v>
      </c>
      <c r="M4493" s="332"/>
      <c r="N4493" s="330"/>
      <c r="O4493" s="330"/>
    </row>
    <row r="4494" spans="1:15" ht="15" customHeight="1" x14ac:dyDescent="0.25">
      <c r="A4494" s="261" t="s">
        <v>1145</v>
      </c>
      <c r="B4494" s="168" t="s">
        <v>2107</v>
      </c>
      <c r="C4494" s="167"/>
      <c r="D4494" s="168" t="s">
        <v>4911</v>
      </c>
      <c r="E4494" s="167"/>
      <c r="F4494" s="251"/>
      <c r="G4494" s="333"/>
      <c r="H4494" s="334">
        <f>SUMIF(Anlagenangaben!$B:$B,A4494,Anlagenangaben!C:C)</f>
        <v>0</v>
      </c>
      <c r="I4494" s="334"/>
      <c r="J4494" s="335" t="s">
        <v>6106</v>
      </c>
      <c r="M4494" s="332"/>
      <c r="N4494" s="330"/>
      <c r="O4494" s="330"/>
    </row>
    <row r="4495" spans="1:15" ht="15" customHeight="1" x14ac:dyDescent="0.25">
      <c r="A4495" s="261" t="s">
        <v>1146</v>
      </c>
      <c r="B4495" s="168" t="s">
        <v>2107</v>
      </c>
      <c r="C4495" s="167"/>
      <c r="D4495" s="168" t="s">
        <v>4912</v>
      </c>
      <c r="E4495" s="167"/>
      <c r="F4495" s="251"/>
      <c r="G4495" s="333"/>
      <c r="H4495" s="334">
        <f>SUMIF(Anlagenangaben!$B:$B,A4495,Anlagenangaben!C:C)</f>
        <v>0</v>
      </c>
      <c r="I4495" s="334"/>
      <c r="J4495" s="335" t="s">
        <v>6106</v>
      </c>
      <c r="M4495" s="332"/>
      <c r="N4495" s="330"/>
      <c r="O4495" s="330"/>
    </row>
    <row r="4496" spans="1:15" ht="15" customHeight="1" x14ac:dyDescent="0.25">
      <c r="A4496" s="261" t="s">
        <v>1147</v>
      </c>
      <c r="B4496" s="168" t="s">
        <v>2107</v>
      </c>
      <c r="C4496" s="167"/>
      <c r="D4496" s="168" t="s">
        <v>4913</v>
      </c>
      <c r="E4496" s="167"/>
      <c r="F4496" s="251"/>
      <c r="G4496" s="333"/>
      <c r="H4496" s="334">
        <f>SUMIF(Anlagenangaben!$B:$B,A4496,Anlagenangaben!C:C)</f>
        <v>2969.83</v>
      </c>
      <c r="I4496" s="334"/>
      <c r="J4496" s="335" t="s">
        <v>6106</v>
      </c>
      <c r="M4496" s="332"/>
      <c r="N4496" s="330"/>
      <c r="O4496" s="330"/>
    </row>
    <row r="4497" spans="1:15" ht="15" customHeight="1" x14ac:dyDescent="0.25">
      <c r="A4497" s="261" t="s">
        <v>1148</v>
      </c>
      <c r="B4497" s="168" t="s">
        <v>2107</v>
      </c>
      <c r="C4497" s="167"/>
      <c r="D4497" s="168" t="s">
        <v>4914</v>
      </c>
      <c r="E4497" s="167"/>
      <c r="F4497" s="251"/>
      <c r="G4497" s="333"/>
      <c r="H4497" s="334">
        <f>SUMIF(Anlagenangaben!$B:$B,A4497,Anlagenangaben!C:C)</f>
        <v>5922.8500000000013</v>
      </c>
      <c r="I4497" s="334"/>
      <c r="J4497" s="335" t="s">
        <v>6106</v>
      </c>
      <c r="M4497" s="332"/>
      <c r="N4497" s="330"/>
      <c r="O4497" s="330"/>
    </row>
    <row r="4498" spans="1:15" ht="15" customHeight="1" x14ac:dyDescent="0.25">
      <c r="A4498" s="261" t="s">
        <v>1149</v>
      </c>
      <c r="B4498" s="168" t="s">
        <v>2107</v>
      </c>
      <c r="C4498" s="167"/>
      <c r="D4498" s="168" t="s">
        <v>4915</v>
      </c>
      <c r="E4498" s="167"/>
      <c r="F4498" s="251"/>
      <c r="G4498" s="333"/>
      <c r="H4498" s="334">
        <f>SUMIF(Anlagenangaben!$B:$B,A4498,Anlagenangaben!C:C)</f>
        <v>43.79</v>
      </c>
      <c r="I4498" s="334"/>
      <c r="J4498" s="335" t="s">
        <v>6106</v>
      </c>
      <c r="M4498" s="332"/>
      <c r="N4498" s="330"/>
      <c r="O4498" s="330"/>
    </row>
    <row r="4499" spans="1:15" ht="15" customHeight="1" x14ac:dyDescent="0.25">
      <c r="A4499" s="262"/>
      <c r="B4499" s="167"/>
      <c r="C4499" s="167"/>
      <c r="D4499" s="167"/>
      <c r="E4499" s="167"/>
      <c r="F4499" s="251"/>
    </row>
    <row r="4500" spans="1:15" ht="15" customHeight="1" x14ac:dyDescent="0.25">
      <c r="A4500" s="261" t="s">
        <v>1157</v>
      </c>
      <c r="B4500" s="168" t="s">
        <v>2108</v>
      </c>
      <c r="C4500" s="167"/>
      <c r="D4500" s="168" t="s">
        <v>4909</v>
      </c>
      <c r="E4500" s="167"/>
      <c r="F4500" s="251"/>
      <c r="G4500" s="333"/>
      <c r="H4500" s="334">
        <f>SUMIF(Anlagenangaben!$B:$B,A4500,Anlagenangaben!C:C)</f>
        <v>0</v>
      </c>
      <c r="I4500" s="334"/>
      <c r="J4500" s="335" t="s">
        <v>6107</v>
      </c>
      <c r="M4500" s="332"/>
      <c r="N4500" s="330"/>
      <c r="O4500" s="330"/>
    </row>
    <row r="4501" spans="1:15" ht="15" customHeight="1" x14ac:dyDescent="0.25">
      <c r="A4501" s="261" t="s">
        <v>1158</v>
      </c>
      <c r="B4501" s="168" t="s">
        <v>2108</v>
      </c>
      <c r="C4501" s="167"/>
      <c r="D4501" s="168" t="s">
        <v>4910</v>
      </c>
      <c r="E4501" s="167"/>
      <c r="F4501" s="251"/>
      <c r="G4501" s="333"/>
      <c r="H4501" s="334">
        <f>SUMIF(Anlagenangaben!$B:$B,A4501,Anlagenangaben!C:C)</f>
        <v>0</v>
      </c>
      <c r="I4501" s="334"/>
      <c r="J4501" s="335" t="s">
        <v>6107</v>
      </c>
      <c r="M4501" s="332"/>
      <c r="N4501" s="330"/>
      <c r="O4501" s="330"/>
    </row>
    <row r="4502" spans="1:15" ht="15" customHeight="1" x14ac:dyDescent="0.25">
      <c r="A4502" s="261" t="s">
        <v>1159</v>
      </c>
      <c r="B4502" s="168" t="s">
        <v>2108</v>
      </c>
      <c r="C4502" s="167"/>
      <c r="D4502" s="168" t="s">
        <v>4911</v>
      </c>
      <c r="E4502" s="167"/>
      <c r="F4502" s="251"/>
      <c r="G4502" s="333"/>
      <c r="H4502" s="334">
        <f>SUMIF(Anlagenangaben!$B:$B,A4502,Anlagenangaben!C:C)</f>
        <v>0</v>
      </c>
      <c r="I4502" s="334"/>
      <c r="J4502" s="335" t="s">
        <v>6107</v>
      </c>
      <c r="M4502" s="332"/>
      <c r="N4502" s="330"/>
      <c r="O4502" s="330"/>
    </row>
    <row r="4503" spans="1:15" ht="15" customHeight="1" x14ac:dyDescent="0.25">
      <c r="A4503" s="261" t="s">
        <v>1160</v>
      </c>
      <c r="B4503" s="168" t="s">
        <v>2108</v>
      </c>
      <c r="C4503" s="167"/>
      <c r="D4503" s="168" t="s">
        <v>4912</v>
      </c>
      <c r="E4503" s="167"/>
      <c r="F4503" s="251"/>
      <c r="G4503" s="333"/>
      <c r="H4503" s="334">
        <f>SUMIF(Anlagenangaben!$B:$B,A4503,Anlagenangaben!C:C)</f>
        <v>0</v>
      </c>
      <c r="I4503" s="334"/>
      <c r="J4503" s="335" t="s">
        <v>6107</v>
      </c>
      <c r="M4503" s="332"/>
      <c r="N4503" s="330"/>
      <c r="O4503" s="330"/>
    </row>
    <row r="4504" spans="1:15" ht="15" customHeight="1" x14ac:dyDescent="0.25">
      <c r="A4504" s="261" t="s">
        <v>1161</v>
      </c>
      <c r="B4504" s="168" t="s">
        <v>2108</v>
      </c>
      <c r="C4504" s="167"/>
      <c r="D4504" s="168" t="s">
        <v>4913</v>
      </c>
      <c r="E4504" s="167"/>
      <c r="F4504" s="251"/>
      <c r="G4504" s="333"/>
      <c r="H4504" s="334">
        <f>SUMIF(Anlagenangaben!$B:$B,A4504,Anlagenangaben!C:C)</f>
        <v>43491.729999999996</v>
      </c>
      <c r="I4504" s="334"/>
      <c r="J4504" s="335" t="s">
        <v>6107</v>
      </c>
      <c r="M4504" s="332"/>
      <c r="N4504" s="330"/>
      <c r="O4504" s="330"/>
    </row>
    <row r="4505" spans="1:15" ht="15" customHeight="1" x14ac:dyDescent="0.25">
      <c r="A4505" s="261" t="s">
        <v>1162</v>
      </c>
      <c r="B4505" s="168" t="s">
        <v>2108</v>
      </c>
      <c r="C4505" s="167"/>
      <c r="D4505" s="168" t="s">
        <v>4914</v>
      </c>
      <c r="E4505" s="167"/>
      <c r="F4505" s="251"/>
      <c r="G4505" s="333"/>
      <c r="H4505" s="334">
        <f>SUMIF(Anlagenangaben!$B:$B,A4505,Anlagenangaben!C:C)</f>
        <v>0</v>
      </c>
      <c r="I4505" s="334"/>
      <c r="J4505" s="335" t="s">
        <v>6107</v>
      </c>
      <c r="M4505" s="332"/>
      <c r="N4505" s="330"/>
      <c r="O4505" s="330"/>
    </row>
    <row r="4506" spans="1:15" ht="15" customHeight="1" x14ac:dyDescent="0.25">
      <c r="A4506" s="261" t="s">
        <v>1163</v>
      </c>
      <c r="B4506" s="168" t="s">
        <v>2108</v>
      </c>
      <c r="C4506" s="167"/>
      <c r="D4506" s="168" t="s">
        <v>4915</v>
      </c>
      <c r="E4506" s="167"/>
      <c r="F4506" s="251"/>
      <c r="G4506" s="333"/>
      <c r="H4506" s="334">
        <f>SUMIF(Anlagenangaben!$B:$B,A4506,Anlagenangaben!C:C)</f>
        <v>17381.22</v>
      </c>
      <c r="I4506" s="334"/>
      <c r="J4506" s="335" t="s">
        <v>6107</v>
      </c>
      <c r="M4506" s="332"/>
      <c r="N4506" s="330"/>
      <c r="O4506" s="330"/>
    </row>
    <row r="4507" spans="1:15" ht="15" customHeight="1" x14ac:dyDescent="0.25">
      <c r="A4507" s="262"/>
      <c r="B4507" s="167"/>
      <c r="C4507" s="167"/>
      <c r="D4507" s="167"/>
      <c r="E4507" s="167"/>
      <c r="F4507" s="251"/>
    </row>
    <row r="4508" spans="1:15" ht="15" customHeight="1" x14ac:dyDescent="0.25">
      <c r="A4508" s="263" t="s">
        <v>1150</v>
      </c>
      <c r="B4508" s="173" t="s">
        <v>1002</v>
      </c>
      <c r="C4508" s="173"/>
      <c r="D4508" s="173" t="s">
        <v>4916</v>
      </c>
      <c r="E4508" s="173"/>
      <c r="F4508" s="248"/>
      <c r="G4508" s="333"/>
      <c r="H4508" s="334">
        <f>SUMIF(Anlagenangaben!$B:$B,A4508,Anlagenangaben!C:C)</f>
        <v>0</v>
      </c>
      <c r="I4508" s="334"/>
      <c r="J4508" s="335" t="s">
        <v>6108</v>
      </c>
      <c r="M4508" s="332"/>
      <c r="N4508" s="330"/>
      <c r="O4508" s="330"/>
    </row>
    <row r="4509" spans="1:15" ht="15" customHeight="1" x14ac:dyDescent="0.25">
      <c r="A4509" s="263" t="s">
        <v>1151</v>
      </c>
      <c r="B4509" s="173" t="s">
        <v>1002</v>
      </c>
      <c r="C4509" s="173"/>
      <c r="D4509" s="173" t="s">
        <v>4917</v>
      </c>
      <c r="E4509" s="173"/>
      <c r="F4509" s="248"/>
      <c r="G4509" s="333"/>
      <c r="H4509" s="334">
        <f>SUMIF(Anlagenangaben!$B:$B,A4509,Anlagenangaben!C:C)</f>
        <v>0</v>
      </c>
      <c r="I4509" s="334"/>
      <c r="J4509" s="335" t="s">
        <v>6108</v>
      </c>
      <c r="M4509" s="332"/>
      <c r="N4509" s="330"/>
      <c r="O4509" s="330"/>
    </row>
    <row r="4510" spans="1:15" ht="15" customHeight="1" x14ac:dyDescent="0.25">
      <c r="A4510" s="263" t="s">
        <v>1152</v>
      </c>
      <c r="B4510" s="173" t="s">
        <v>1002</v>
      </c>
      <c r="C4510" s="173"/>
      <c r="D4510" s="173" t="s">
        <v>4918</v>
      </c>
      <c r="E4510" s="173"/>
      <c r="F4510" s="248"/>
      <c r="G4510" s="333"/>
      <c r="H4510" s="334">
        <f>SUMIF(Anlagenangaben!$B:$B,A4510,Anlagenangaben!C:C)</f>
        <v>0</v>
      </c>
      <c r="I4510" s="334"/>
      <c r="J4510" s="335" t="s">
        <v>6108</v>
      </c>
      <c r="M4510" s="332"/>
      <c r="N4510" s="330"/>
      <c r="O4510" s="330"/>
    </row>
    <row r="4511" spans="1:15" ht="15" customHeight="1" x14ac:dyDescent="0.25">
      <c r="A4511" s="263" t="s">
        <v>1153</v>
      </c>
      <c r="B4511" s="173" t="s">
        <v>1002</v>
      </c>
      <c r="C4511" s="173"/>
      <c r="D4511" s="173" t="s">
        <v>4919</v>
      </c>
      <c r="E4511" s="173"/>
      <c r="F4511" s="248"/>
      <c r="G4511" s="333"/>
      <c r="H4511" s="334">
        <f>SUMIF(Anlagenangaben!$B:$B,A4511,Anlagenangaben!C:C)</f>
        <v>0</v>
      </c>
      <c r="I4511" s="334"/>
      <c r="J4511" s="335" t="s">
        <v>6108</v>
      </c>
      <c r="M4511" s="332"/>
      <c r="N4511" s="330"/>
      <c r="O4511" s="330"/>
    </row>
    <row r="4512" spans="1:15" ht="15" customHeight="1" x14ac:dyDescent="0.25">
      <c r="A4512" s="263" t="s">
        <v>1154</v>
      </c>
      <c r="B4512" s="173" t="s">
        <v>1002</v>
      </c>
      <c r="C4512" s="173"/>
      <c r="D4512" s="173" t="s">
        <v>4920</v>
      </c>
      <c r="E4512" s="173"/>
      <c r="F4512" s="248"/>
      <c r="G4512" s="333"/>
      <c r="H4512" s="334">
        <f>SUMIF(Anlagenangaben!$B:$B,A4512,Anlagenangaben!C:C)</f>
        <v>7325.3399999999992</v>
      </c>
      <c r="I4512" s="334"/>
      <c r="J4512" s="335" t="s">
        <v>6108</v>
      </c>
      <c r="M4512" s="332"/>
      <c r="N4512" s="330"/>
      <c r="O4512" s="330"/>
    </row>
    <row r="4513" spans="1:15" ht="15" customHeight="1" x14ac:dyDescent="0.25">
      <c r="A4513" s="263" t="s">
        <v>1155</v>
      </c>
      <c r="B4513" s="173" t="s">
        <v>1002</v>
      </c>
      <c r="C4513" s="173"/>
      <c r="D4513" s="173" t="s">
        <v>4921</v>
      </c>
      <c r="E4513" s="173"/>
      <c r="F4513" s="248"/>
      <c r="G4513" s="333"/>
      <c r="H4513" s="334">
        <f>SUMIF(Anlagenangaben!$B:$B,A4513,Anlagenangaben!C:C)</f>
        <v>0</v>
      </c>
      <c r="I4513" s="334"/>
      <c r="J4513" s="335" t="s">
        <v>6108</v>
      </c>
      <c r="M4513" s="332"/>
      <c r="N4513" s="330"/>
      <c r="O4513" s="330"/>
    </row>
    <row r="4514" spans="1:15" ht="15" customHeight="1" x14ac:dyDescent="0.25">
      <c r="A4514" s="263" t="s">
        <v>1156</v>
      </c>
      <c r="B4514" s="173" t="s">
        <v>1002</v>
      </c>
      <c r="C4514" s="173"/>
      <c r="D4514" s="173" t="s">
        <v>4922</v>
      </c>
      <c r="E4514" s="173"/>
      <c r="F4514" s="248"/>
      <c r="G4514" s="333"/>
      <c r="H4514" s="334">
        <f>SUMIF(Anlagenangaben!$B:$B,A4514,Anlagenangaben!C:C)</f>
        <v>0</v>
      </c>
      <c r="I4514" s="334"/>
      <c r="J4514" s="335" t="s">
        <v>6108</v>
      </c>
      <c r="M4514" s="332"/>
      <c r="N4514" s="330"/>
      <c r="O4514" s="330"/>
    </row>
    <row r="4515" spans="1:15" ht="15" customHeight="1" x14ac:dyDescent="0.25">
      <c r="A4515" s="262"/>
      <c r="B4515" s="167"/>
      <c r="C4515" s="167"/>
      <c r="D4515" s="167"/>
      <c r="E4515" s="167"/>
      <c r="F4515" s="251"/>
    </row>
    <row r="4516" spans="1:15" ht="15" customHeight="1" x14ac:dyDescent="0.25">
      <c r="A4516" s="263" t="s">
        <v>181</v>
      </c>
      <c r="B4516" s="174" t="s">
        <v>1489</v>
      </c>
      <c r="C4516" s="173"/>
      <c r="D4516" s="173" t="s">
        <v>4923</v>
      </c>
      <c r="E4516" s="173"/>
      <c r="F4516" s="248"/>
      <c r="G4516" s="333"/>
      <c r="H4516" s="334">
        <f>SUMIF(Anlagenangaben!$B:$B,A4516,Anlagenangaben!C:C)</f>
        <v>0</v>
      </c>
      <c r="I4516" s="334"/>
      <c r="J4516" s="335" t="s">
        <v>6109</v>
      </c>
      <c r="M4516" s="332"/>
      <c r="N4516" s="330"/>
      <c r="O4516" s="330"/>
    </row>
    <row r="4517" spans="1:15" ht="15" customHeight="1" x14ac:dyDescent="0.25">
      <c r="A4517" s="263" t="s">
        <v>182</v>
      </c>
      <c r="B4517" s="174" t="s">
        <v>1489</v>
      </c>
      <c r="C4517" s="173"/>
      <c r="D4517" s="173" t="s">
        <v>4924</v>
      </c>
      <c r="E4517" s="173"/>
      <c r="F4517" s="248"/>
      <c r="G4517" s="333"/>
      <c r="H4517" s="334">
        <f>SUMIF(Anlagenangaben!$B:$B,A4517,Anlagenangaben!C:C)</f>
        <v>0</v>
      </c>
      <c r="I4517" s="334"/>
      <c r="J4517" s="335" t="s">
        <v>6109</v>
      </c>
      <c r="M4517" s="332"/>
      <c r="N4517" s="330"/>
      <c r="O4517" s="330"/>
    </row>
    <row r="4518" spans="1:15" ht="15" customHeight="1" x14ac:dyDescent="0.25">
      <c r="A4518" s="263" t="s">
        <v>183</v>
      </c>
      <c r="B4518" s="174" t="s">
        <v>1489</v>
      </c>
      <c r="C4518" s="173"/>
      <c r="D4518" s="173" t="s">
        <v>4925</v>
      </c>
      <c r="E4518" s="173"/>
      <c r="F4518" s="248"/>
      <c r="G4518" s="333"/>
      <c r="H4518" s="334">
        <f>SUMIF(Anlagenangaben!$B:$B,A4518,Anlagenangaben!C:C)</f>
        <v>0</v>
      </c>
      <c r="I4518" s="334"/>
      <c r="J4518" s="335" t="s">
        <v>6109</v>
      </c>
      <c r="M4518" s="332"/>
      <c r="N4518" s="330"/>
      <c r="O4518" s="330"/>
    </row>
    <row r="4519" spans="1:15" ht="15" customHeight="1" x14ac:dyDescent="0.25">
      <c r="A4519" s="263" t="s">
        <v>184</v>
      </c>
      <c r="B4519" s="174" t="s">
        <v>1489</v>
      </c>
      <c r="C4519" s="173"/>
      <c r="D4519" s="173" t="s">
        <v>4926</v>
      </c>
      <c r="E4519" s="173"/>
      <c r="F4519" s="248"/>
      <c r="G4519" s="333"/>
      <c r="H4519" s="334">
        <f>SUMIF(Anlagenangaben!$B:$B,A4519,Anlagenangaben!C:C)</f>
        <v>0</v>
      </c>
      <c r="I4519" s="334"/>
      <c r="J4519" s="335" t="s">
        <v>6109</v>
      </c>
      <c r="M4519" s="332"/>
      <c r="N4519" s="330"/>
      <c r="O4519" s="330"/>
    </row>
    <row r="4520" spans="1:15" ht="15" customHeight="1" x14ac:dyDescent="0.25">
      <c r="A4520" s="263" t="s">
        <v>185</v>
      </c>
      <c r="B4520" s="174" t="s">
        <v>1489</v>
      </c>
      <c r="C4520" s="173"/>
      <c r="D4520" s="173" t="s">
        <v>4927</v>
      </c>
      <c r="E4520" s="173"/>
      <c r="F4520" s="248"/>
      <c r="G4520" s="333"/>
      <c r="H4520" s="334">
        <f>SUMIF(Anlagenangaben!$B:$B,A4520,Anlagenangaben!C:C)</f>
        <v>0</v>
      </c>
      <c r="I4520" s="334"/>
      <c r="J4520" s="335" t="s">
        <v>6109</v>
      </c>
      <c r="M4520" s="332"/>
      <c r="N4520" s="330"/>
      <c r="O4520" s="330"/>
    </row>
    <row r="4521" spans="1:15" ht="15" customHeight="1" x14ac:dyDescent="0.25">
      <c r="A4521" s="263" t="s">
        <v>186</v>
      </c>
      <c r="B4521" s="174" t="s">
        <v>1489</v>
      </c>
      <c r="C4521" s="173"/>
      <c r="D4521" s="173" t="s">
        <v>4928</v>
      </c>
      <c r="E4521" s="173"/>
      <c r="F4521" s="248"/>
      <c r="G4521" s="333"/>
      <c r="H4521" s="334">
        <f>SUMIF(Anlagenangaben!$B:$B,A4521,Anlagenangaben!C:C)</f>
        <v>0</v>
      </c>
      <c r="I4521" s="334"/>
      <c r="J4521" s="335" t="s">
        <v>6109</v>
      </c>
      <c r="M4521" s="332"/>
      <c r="N4521" s="330"/>
      <c r="O4521" s="330"/>
    </row>
    <row r="4522" spans="1:15" ht="15" customHeight="1" x14ac:dyDescent="0.25">
      <c r="A4522" s="263" t="s">
        <v>187</v>
      </c>
      <c r="B4522" s="174" t="s">
        <v>1489</v>
      </c>
      <c r="C4522" s="173"/>
      <c r="D4522" s="173" t="s">
        <v>4929</v>
      </c>
      <c r="E4522" s="173"/>
      <c r="F4522" s="248"/>
      <c r="G4522" s="333"/>
      <c r="H4522" s="334">
        <f>SUMIF(Anlagenangaben!$B:$B,A4522,Anlagenangaben!C:C)</f>
        <v>0</v>
      </c>
      <c r="I4522" s="334"/>
      <c r="J4522" s="335" t="s">
        <v>6109</v>
      </c>
      <c r="M4522" s="332"/>
      <c r="N4522" s="330"/>
      <c r="O4522" s="330"/>
    </row>
    <row r="4523" spans="1:15" ht="15" customHeight="1" x14ac:dyDescent="0.25">
      <c r="A4523" s="261"/>
      <c r="B4523" s="167"/>
      <c r="C4523" s="167"/>
      <c r="D4523" s="168"/>
      <c r="E4523" s="167"/>
      <c r="F4523" s="251"/>
    </row>
    <row r="4524" spans="1:15" ht="15" customHeight="1" x14ac:dyDescent="0.25">
      <c r="A4524" s="263" t="s">
        <v>188</v>
      </c>
      <c r="B4524" s="173" t="s">
        <v>1502</v>
      </c>
      <c r="C4524" s="173"/>
      <c r="D4524" s="173" t="s">
        <v>4923</v>
      </c>
      <c r="E4524" s="173"/>
      <c r="F4524" s="248"/>
      <c r="G4524" s="333"/>
      <c r="H4524" s="334">
        <f>SUMIF(Anlagenangaben!$B:$B,A4524,Anlagenangaben!C:C)</f>
        <v>0</v>
      </c>
      <c r="I4524" s="334"/>
      <c r="J4524" s="335" t="s">
        <v>6110</v>
      </c>
      <c r="M4524" s="332"/>
      <c r="N4524" s="330"/>
      <c r="O4524" s="330"/>
    </row>
    <row r="4525" spans="1:15" ht="15" customHeight="1" x14ac:dyDescent="0.25">
      <c r="A4525" s="263" t="s">
        <v>189</v>
      </c>
      <c r="B4525" s="173" t="s">
        <v>1502</v>
      </c>
      <c r="C4525" s="173"/>
      <c r="D4525" s="173" t="s">
        <v>4924</v>
      </c>
      <c r="E4525" s="173"/>
      <c r="F4525" s="248"/>
      <c r="G4525" s="333"/>
      <c r="H4525" s="334">
        <f>SUMIF(Anlagenangaben!$B:$B,A4525,Anlagenangaben!C:C)</f>
        <v>0</v>
      </c>
      <c r="I4525" s="334"/>
      <c r="J4525" s="335" t="s">
        <v>6110</v>
      </c>
      <c r="M4525" s="332"/>
      <c r="N4525" s="330"/>
      <c r="O4525" s="330"/>
    </row>
    <row r="4526" spans="1:15" ht="15" customHeight="1" x14ac:dyDescent="0.25">
      <c r="A4526" s="263" t="s">
        <v>190</v>
      </c>
      <c r="B4526" s="173" t="s">
        <v>1502</v>
      </c>
      <c r="C4526" s="173"/>
      <c r="D4526" s="173" t="s">
        <v>4925</v>
      </c>
      <c r="E4526" s="173"/>
      <c r="F4526" s="248"/>
      <c r="G4526" s="333"/>
      <c r="H4526" s="334">
        <f>SUMIF(Anlagenangaben!$B:$B,A4526,Anlagenangaben!C:C)</f>
        <v>0</v>
      </c>
      <c r="I4526" s="334"/>
      <c r="J4526" s="335" t="s">
        <v>6110</v>
      </c>
      <c r="M4526" s="332"/>
      <c r="N4526" s="330"/>
      <c r="O4526" s="330"/>
    </row>
    <row r="4527" spans="1:15" ht="15" customHeight="1" x14ac:dyDescent="0.25">
      <c r="A4527" s="263" t="s">
        <v>191</v>
      </c>
      <c r="B4527" s="173" t="s">
        <v>1502</v>
      </c>
      <c r="C4527" s="173"/>
      <c r="D4527" s="173" t="s">
        <v>4926</v>
      </c>
      <c r="E4527" s="173"/>
      <c r="F4527" s="248"/>
      <c r="G4527" s="333"/>
      <c r="H4527" s="334">
        <f>SUMIF(Anlagenangaben!$B:$B,A4527,Anlagenangaben!C:C)</f>
        <v>0</v>
      </c>
      <c r="I4527" s="334"/>
      <c r="J4527" s="335" t="s">
        <v>6110</v>
      </c>
      <c r="M4527" s="332"/>
      <c r="N4527" s="330"/>
      <c r="O4527" s="330"/>
    </row>
    <row r="4528" spans="1:15" ht="15" customHeight="1" x14ac:dyDescent="0.25">
      <c r="A4528" s="263" t="s">
        <v>192</v>
      </c>
      <c r="B4528" s="173" t="s">
        <v>1502</v>
      </c>
      <c r="C4528" s="173"/>
      <c r="D4528" s="173" t="s">
        <v>4927</v>
      </c>
      <c r="E4528" s="173"/>
      <c r="F4528" s="248"/>
      <c r="G4528" s="333"/>
      <c r="H4528" s="334">
        <f>SUMIF(Anlagenangaben!$B:$B,A4528,Anlagenangaben!C:C)</f>
        <v>0</v>
      </c>
      <c r="I4528" s="334"/>
      <c r="J4528" s="335" t="s">
        <v>6110</v>
      </c>
      <c r="M4528" s="332"/>
      <c r="N4528" s="330"/>
      <c r="O4528" s="330"/>
    </row>
    <row r="4529" spans="1:15" ht="15" customHeight="1" x14ac:dyDescent="0.25">
      <c r="A4529" s="263" t="s">
        <v>193</v>
      </c>
      <c r="B4529" s="173" t="s">
        <v>1502</v>
      </c>
      <c r="C4529" s="173"/>
      <c r="D4529" s="173" t="s">
        <v>4928</v>
      </c>
      <c r="E4529" s="173"/>
      <c r="F4529" s="248"/>
      <c r="G4529" s="333"/>
      <c r="H4529" s="334">
        <f>SUMIF(Anlagenangaben!$B:$B,A4529,Anlagenangaben!C:C)</f>
        <v>0</v>
      </c>
      <c r="I4529" s="334"/>
      <c r="J4529" s="335" t="s">
        <v>6110</v>
      </c>
      <c r="M4529" s="332"/>
      <c r="N4529" s="330"/>
      <c r="O4529" s="330"/>
    </row>
    <row r="4530" spans="1:15" ht="15" customHeight="1" x14ac:dyDescent="0.25">
      <c r="A4530" s="263" t="s">
        <v>194</v>
      </c>
      <c r="B4530" s="173" t="s">
        <v>1502</v>
      </c>
      <c r="C4530" s="173"/>
      <c r="D4530" s="173" t="s">
        <v>4929</v>
      </c>
      <c r="E4530" s="173"/>
      <c r="F4530" s="248"/>
      <c r="G4530" s="333"/>
      <c r="H4530" s="334">
        <f>SUMIF(Anlagenangaben!$B:$B,A4530,Anlagenangaben!C:C)</f>
        <v>0</v>
      </c>
      <c r="I4530" s="334"/>
      <c r="J4530" s="335" t="s">
        <v>6110</v>
      </c>
      <c r="M4530" s="332"/>
      <c r="N4530" s="330"/>
      <c r="O4530" s="330"/>
    </row>
    <row r="4531" spans="1:15" ht="15" customHeight="1" x14ac:dyDescent="0.25">
      <c r="A4531" s="261"/>
      <c r="B4531" s="167"/>
      <c r="C4531" s="167"/>
      <c r="D4531" s="168"/>
      <c r="E4531" s="167"/>
      <c r="F4531" s="251"/>
    </row>
    <row r="4532" spans="1:15" ht="15" customHeight="1" x14ac:dyDescent="0.25">
      <c r="A4532" s="263" t="s">
        <v>195</v>
      </c>
      <c r="B4532" s="173" t="s">
        <v>77</v>
      </c>
      <c r="C4532" s="173"/>
      <c r="D4532" s="173" t="s">
        <v>4923</v>
      </c>
      <c r="E4532" s="173"/>
      <c r="F4532" s="248"/>
      <c r="G4532" s="333"/>
      <c r="H4532" s="334">
        <f>SUMIF(Anlagenangaben!$B:$B,A4532,Anlagenangaben!C:C)</f>
        <v>0</v>
      </c>
      <c r="I4532" s="334"/>
      <c r="J4532" s="335" t="s">
        <v>6111</v>
      </c>
      <c r="M4532" s="332"/>
      <c r="N4532" s="330"/>
      <c r="O4532" s="330"/>
    </row>
    <row r="4533" spans="1:15" ht="15" customHeight="1" x14ac:dyDescent="0.25">
      <c r="A4533" s="263" t="s">
        <v>196</v>
      </c>
      <c r="B4533" s="173" t="s">
        <v>77</v>
      </c>
      <c r="C4533" s="173"/>
      <c r="D4533" s="173" t="s">
        <v>4924</v>
      </c>
      <c r="E4533" s="173"/>
      <c r="F4533" s="248"/>
      <c r="G4533" s="333"/>
      <c r="H4533" s="334">
        <f>SUMIF(Anlagenangaben!$B:$B,A4533,Anlagenangaben!C:C)</f>
        <v>0</v>
      </c>
      <c r="I4533" s="334"/>
      <c r="J4533" s="335" t="s">
        <v>6111</v>
      </c>
      <c r="M4533" s="332"/>
      <c r="N4533" s="330"/>
      <c r="O4533" s="330"/>
    </row>
    <row r="4534" spans="1:15" ht="15" customHeight="1" x14ac:dyDescent="0.25">
      <c r="A4534" s="263" t="s">
        <v>197</v>
      </c>
      <c r="B4534" s="173" t="s">
        <v>77</v>
      </c>
      <c r="C4534" s="173"/>
      <c r="D4534" s="173" t="s">
        <v>4925</v>
      </c>
      <c r="E4534" s="173"/>
      <c r="F4534" s="248"/>
      <c r="G4534" s="333"/>
      <c r="H4534" s="334">
        <f>SUMIF(Anlagenangaben!$B:$B,A4534,Anlagenangaben!C:C)</f>
        <v>0</v>
      </c>
      <c r="I4534" s="334"/>
      <c r="J4534" s="335" t="s">
        <v>6111</v>
      </c>
      <c r="M4534" s="332"/>
      <c r="N4534" s="330"/>
      <c r="O4534" s="330"/>
    </row>
    <row r="4535" spans="1:15" ht="15" customHeight="1" x14ac:dyDescent="0.25">
      <c r="A4535" s="263" t="s">
        <v>198</v>
      </c>
      <c r="B4535" s="173" t="s">
        <v>77</v>
      </c>
      <c r="C4535" s="173"/>
      <c r="D4535" s="173" t="s">
        <v>4926</v>
      </c>
      <c r="E4535" s="173"/>
      <c r="F4535" s="248"/>
      <c r="G4535" s="333"/>
      <c r="H4535" s="334">
        <f>SUMIF(Anlagenangaben!$B:$B,A4535,Anlagenangaben!C:C)</f>
        <v>0</v>
      </c>
      <c r="I4535" s="334"/>
      <c r="J4535" s="335" t="s">
        <v>6111</v>
      </c>
      <c r="M4535" s="332"/>
      <c r="N4535" s="330"/>
      <c r="O4535" s="330"/>
    </row>
    <row r="4536" spans="1:15" ht="15" customHeight="1" x14ac:dyDescent="0.25">
      <c r="A4536" s="263" t="s">
        <v>199</v>
      </c>
      <c r="B4536" s="173" t="s">
        <v>77</v>
      </c>
      <c r="C4536" s="173"/>
      <c r="D4536" s="173" t="s">
        <v>4927</v>
      </c>
      <c r="E4536" s="173"/>
      <c r="F4536" s="248"/>
      <c r="G4536" s="333"/>
      <c r="H4536" s="334">
        <f>SUMIF(Anlagenangaben!$B:$B,A4536,Anlagenangaben!C:C)</f>
        <v>0</v>
      </c>
      <c r="I4536" s="334"/>
      <c r="J4536" s="335" t="s">
        <v>6111</v>
      </c>
      <c r="M4536" s="332"/>
      <c r="N4536" s="330"/>
      <c r="O4536" s="330"/>
    </row>
    <row r="4537" spans="1:15" ht="15" customHeight="1" x14ac:dyDescent="0.25">
      <c r="A4537" s="263" t="s">
        <v>200</v>
      </c>
      <c r="B4537" s="173" t="s">
        <v>77</v>
      </c>
      <c r="C4537" s="173"/>
      <c r="D4537" s="173" t="s">
        <v>4928</v>
      </c>
      <c r="E4537" s="173"/>
      <c r="F4537" s="248"/>
      <c r="G4537" s="333"/>
      <c r="H4537" s="334">
        <f>SUMIF(Anlagenangaben!$B:$B,A4537,Anlagenangaben!C:C)</f>
        <v>0</v>
      </c>
      <c r="I4537" s="334"/>
      <c r="J4537" s="335" t="s">
        <v>6111</v>
      </c>
      <c r="M4537" s="332"/>
      <c r="N4537" s="330"/>
      <c r="O4537" s="330"/>
    </row>
    <row r="4538" spans="1:15" ht="15" customHeight="1" x14ac:dyDescent="0.25">
      <c r="A4538" s="263" t="s">
        <v>201</v>
      </c>
      <c r="B4538" s="173" t="s">
        <v>77</v>
      </c>
      <c r="C4538" s="173"/>
      <c r="D4538" s="173" t="s">
        <v>4929</v>
      </c>
      <c r="E4538" s="173"/>
      <c r="F4538" s="248"/>
      <c r="G4538" s="333"/>
      <c r="H4538" s="334">
        <f>SUMIF(Anlagenangaben!$B:$B,A4538,Anlagenangaben!C:C)</f>
        <v>0</v>
      </c>
      <c r="I4538" s="334"/>
      <c r="J4538" s="335" t="s">
        <v>6111</v>
      </c>
      <c r="M4538" s="332"/>
      <c r="N4538" s="330"/>
      <c r="O4538" s="330"/>
    </row>
    <row r="4539" spans="1:15" ht="15" customHeight="1" x14ac:dyDescent="0.25">
      <c r="A4539" s="262"/>
      <c r="B4539" s="167"/>
      <c r="C4539" s="167"/>
      <c r="D4539" s="167"/>
      <c r="E4539" s="167"/>
      <c r="F4539" s="251"/>
    </row>
    <row r="4540" spans="1:15" ht="15" customHeight="1" x14ac:dyDescent="0.25">
      <c r="A4540" s="261" t="s">
        <v>1164</v>
      </c>
      <c r="B4540" s="168" t="s">
        <v>2109</v>
      </c>
      <c r="C4540" s="167"/>
      <c r="D4540" s="168" t="s">
        <v>4909</v>
      </c>
      <c r="E4540" s="167"/>
      <c r="F4540" s="251"/>
      <c r="G4540" s="333"/>
      <c r="H4540" s="334">
        <f>SUMIF(Anlagenangaben!$B:$B,A4540,Anlagenangaben!C:C)</f>
        <v>0</v>
      </c>
      <c r="I4540" s="334"/>
      <c r="J4540" s="335" t="s">
        <v>6112</v>
      </c>
      <c r="M4540" s="332"/>
      <c r="N4540" s="330"/>
      <c r="O4540" s="330"/>
    </row>
    <row r="4541" spans="1:15" ht="15" customHeight="1" x14ac:dyDescent="0.25">
      <c r="A4541" s="261" t="s">
        <v>1165</v>
      </c>
      <c r="B4541" s="168" t="s">
        <v>2109</v>
      </c>
      <c r="C4541" s="167"/>
      <c r="D4541" s="168" t="s">
        <v>4910</v>
      </c>
      <c r="E4541" s="167"/>
      <c r="F4541" s="251"/>
      <c r="G4541" s="333"/>
      <c r="H4541" s="334">
        <f>SUMIF(Anlagenangaben!$B:$B,A4541,Anlagenangaben!C:C)</f>
        <v>0</v>
      </c>
      <c r="I4541" s="334"/>
      <c r="J4541" s="335" t="s">
        <v>6112</v>
      </c>
      <c r="M4541" s="332"/>
      <c r="N4541" s="330"/>
      <c r="O4541" s="330"/>
    </row>
    <row r="4542" spans="1:15" ht="15" customHeight="1" x14ac:dyDescent="0.25">
      <c r="A4542" s="261" t="s">
        <v>1166</v>
      </c>
      <c r="B4542" s="168" t="s">
        <v>2109</v>
      </c>
      <c r="C4542" s="167"/>
      <c r="D4542" s="168" t="s">
        <v>4911</v>
      </c>
      <c r="E4542" s="167"/>
      <c r="F4542" s="251"/>
      <c r="G4542" s="333"/>
      <c r="H4542" s="334">
        <f>SUMIF(Anlagenangaben!$B:$B,A4542,Anlagenangaben!C:C)</f>
        <v>0</v>
      </c>
      <c r="I4542" s="334"/>
      <c r="J4542" s="335" t="s">
        <v>6112</v>
      </c>
      <c r="M4542" s="332"/>
      <c r="N4542" s="330"/>
      <c r="O4542" s="330"/>
    </row>
    <row r="4543" spans="1:15" ht="15" customHeight="1" x14ac:dyDescent="0.25">
      <c r="A4543" s="261" t="s">
        <v>1167</v>
      </c>
      <c r="B4543" s="168" t="s">
        <v>2109</v>
      </c>
      <c r="C4543" s="167"/>
      <c r="D4543" s="168" t="s">
        <v>4912</v>
      </c>
      <c r="E4543" s="167"/>
      <c r="F4543" s="251"/>
      <c r="G4543" s="333"/>
      <c r="H4543" s="334">
        <f>SUMIF(Anlagenangaben!$B:$B,A4543,Anlagenangaben!C:C)</f>
        <v>0</v>
      </c>
      <c r="I4543" s="334"/>
      <c r="J4543" s="335" t="s">
        <v>6112</v>
      </c>
      <c r="M4543" s="332"/>
      <c r="N4543" s="330"/>
      <c r="O4543" s="330"/>
    </row>
    <row r="4544" spans="1:15" ht="15" customHeight="1" x14ac:dyDescent="0.25">
      <c r="A4544" s="261" t="s">
        <v>1168</v>
      </c>
      <c r="B4544" s="168" t="s">
        <v>2109</v>
      </c>
      <c r="C4544" s="167"/>
      <c r="D4544" s="168" t="s">
        <v>4913</v>
      </c>
      <c r="E4544" s="167"/>
      <c r="F4544" s="251"/>
      <c r="G4544" s="333"/>
      <c r="H4544" s="334">
        <f>SUMIF(Anlagenangaben!$B:$B,A4544,Anlagenangaben!C:C)</f>
        <v>0</v>
      </c>
      <c r="I4544" s="334"/>
      <c r="J4544" s="335" t="s">
        <v>6112</v>
      </c>
      <c r="M4544" s="332"/>
      <c r="N4544" s="330"/>
      <c r="O4544" s="330"/>
    </row>
    <row r="4545" spans="1:15" ht="15" customHeight="1" x14ac:dyDescent="0.25">
      <c r="A4545" s="261" t="s">
        <v>1169</v>
      </c>
      <c r="B4545" s="168" t="s">
        <v>2109</v>
      </c>
      <c r="C4545" s="167"/>
      <c r="D4545" s="168" t="s">
        <v>4914</v>
      </c>
      <c r="E4545" s="167"/>
      <c r="F4545" s="251"/>
      <c r="G4545" s="333"/>
      <c r="H4545" s="334">
        <f>SUMIF(Anlagenangaben!$B:$B,A4545,Anlagenangaben!C:C)</f>
        <v>0</v>
      </c>
      <c r="I4545" s="334"/>
      <c r="J4545" s="335" t="s">
        <v>6112</v>
      </c>
      <c r="M4545" s="332"/>
      <c r="N4545" s="330"/>
      <c r="O4545" s="330"/>
    </row>
    <row r="4546" spans="1:15" ht="15" customHeight="1" x14ac:dyDescent="0.25">
      <c r="A4546" s="261" t="s">
        <v>1170</v>
      </c>
      <c r="B4546" s="168" t="s">
        <v>2109</v>
      </c>
      <c r="C4546" s="167"/>
      <c r="D4546" s="168" t="s">
        <v>4915</v>
      </c>
      <c r="E4546" s="167"/>
      <c r="F4546" s="251"/>
      <c r="G4546" s="333"/>
      <c r="H4546" s="334">
        <f>SUMIF(Anlagenangaben!$B:$B,A4546,Anlagenangaben!C:C)</f>
        <v>0</v>
      </c>
      <c r="I4546" s="334"/>
      <c r="J4546" s="335" t="s">
        <v>6112</v>
      </c>
      <c r="M4546" s="332"/>
      <c r="N4546" s="330"/>
      <c r="O4546" s="330"/>
    </row>
    <row r="4547" spans="1:15" ht="15" customHeight="1" x14ac:dyDescent="0.25">
      <c r="A4547" s="262"/>
      <c r="B4547" s="167"/>
      <c r="C4547" s="167"/>
      <c r="D4547" s="167"/>
      <c r="E4547" s="167"/>
      <c r="F4547" s="251"/>
    </row>
    <row r="4548" spans="1:15" ht="15" customHeight="1" x14ac:dyDescent="0.25">
      <c r="A4548" s="263" t="s">
        <v>1171</v>
      </c>
      <c r="B4548" s="173" t="s">
        <v>2110</v>
      </c>
      <c r="C4548" s="173"/>
      <c r="D4548" s="173" t="s">
        <v>4916</v>
      </c>
      <c r="E4548" s="173"/>
      <c r="F4548" s="248"/>
      <c r="G4548" s="333"/>
      <c r="H4548" s="334">
        <f>SUMIF(Anlagenangaben!$B:$B,A4548,Anlagenangaben!C:C)</f>
        <v>0</v>
      </c>
      <c r="I4548" s="334"/>
      <c r="J4548" s="335" t="s">
        <v>6113</v>
      </c>
      <c r="M4548" s="332"/>
      <c r="N4548" s="330"/>
      <c r="O4548" s="330"/>
    </row>
    <row r="4549" spans="1:15" ht="15" customHeight="1" x14ac:dyDescent="0.25">
      <c r="A4549" s="263" t="s">
        <v>1172</v>
      </c>
      <c r="B4549" s="173" t="s">
        <v>2110</v>
      </c>
      <c r="C4549" s="173"/>
      <c r="D4549" s="173" t="s">
        <v>4917</v>
      </c>
      <c r="E4549" s="173"/>
      <c r="F4549" s="248"/>
      <c r="G4549" s="333"/>
      <c r="H4549" s="334">
        <f>SUMIF(Anlagenangaben!$B:$B,A4549,Anlagenangaben!C:C)</f>
        <v>0</v>
      </c>
      <c r="I4549" s="334"/>
      <c r="J4549" s="335" t="s">
        <v>6113</v>
      </c>
      <c r="M4549" s="332"/>
      <c r="N4549" s="330"/>
      <c r="O4549" s="330"/>
    </row>
    <row r="4550" spans="1:15" ht="15" customHeight="1" x14ac:dyDescent="0.25">
      <c r="A4550" s="263" t="s">
        <v>1173</v>
      </c>
      <c r="B4550" s="173" t="s">
        <v>2110</v>
      </c>
      <c r="C4550" s="173"/>
      <c r="D4550" s="173" t="s">
        <v>4918</v>
      </c>
      <c r="E4550" s="173"/>
      <c r="F4550" s="248"/>
      <c r="G4550" s="333"/>
      <c r="H4550" s="334">
        <f>SUMIF(Anlagenangaben!$B:$B,A4550,Anlagenangaben!C:C)</f>
        <v>0</v>
      </c>
      <c r="I4550" s="334"/>
      <c r="J4550" s="335" t="s">
        <v>6113</v>
      </c>
      <c r="M4550" s="332"/>
      <c r="N4550" s="330"/>
      <c r="O4550" s="330"/>
    </row>
    <row r="4551" spans="1:15" ht="15" customHeight="1" x14ac:dyDescent="0.25">
      <c r="A4551" s="263" t="s">
        <v>1174</v>
      </c>
      <c r="B4551" s="173" t="s">
        <v>2110</v>
      </c>
      <c r="C4551" s="173"/>
      <c r="D4551" s="173" t="s">
        <v>4919</v>
      </c>
      <c r="E4551" s="173"/>
      <c r="F4551" s="248"/>
      <c r="G4551" s="333"/>
      <c r="H4551" s="334">
        <f>SUMIF(Anlagenangaben!$B:$B,A4551,Anlagenangaben!C:C)</f>
        <v>0</v>
      </c>
      <c r="I4551" s="334"/>
      <c r="J4551" s="335" t="s">
        <v>6113</v>
      </c>
      <c r="M4551" s="332"/>
      <c r="N4551" s="330"/>
      <c r="O4551" s="330"/>
    </row>
    <row r="4552" spans="1:15" ht="15" customHeight="1" x14ac:dyDescent="0.25">
      <c r="A4552" s="263" t="s">
        <v>1175</v>
      </c>
      <c r="B4552" s="173" t="s">
        <v>2110</v>
      </c>
      <c r="C4552" s="173"/>
      <c r="D4552" s="173" t="s">
        <v>4920</v>
      </c>
      <c r="E4552" s="173"/>
      <c r="F4552" s="248"/>
      <c r="G4552" s="333"/>
      <c r="H4552" s="334">
        <f>SUMIF(Anlagenangaben!$B:$B,A4552,Anlagenangaben!C:C)</f>
        <v>290115.30000000005</v>
      </c>
      <c r="I4552" s="334"/>
      <c r="J4552" s="335" t="s">
        <v>6113</v>
      </c>
      <c r="M4552" s="332"/>
      <c r="N4552" s="330"/>
      <c r="O4552" s="330"/>
    </row>
    <row r="4553" spans="1:15" ht="15" customHeight="1" x14ac:dyDescent="0.25">
      <c r="A4553" s="263" t="s">
        <v>1176</v>
      </c>
      <c r="B4553" s="173" t="s">
        <v>2110</v>
      </c>
      <c r="C4553" s="173"/>
      <c r="D4553" s="173" t="s">
        <v>4921</v>
      </c>
      <c r="E4553" s="173"/>
      <c r="F4553" s="248"/>
      <c r="G4553" s="333"/>
      <c r="H4553" s="334">
        <f>SUMIF(Anlagenangaben!$B:$B,A4553,Anlagenangaben!C:C)</f>
        <v>0</v>
      </c>
      <c r="I4553" s="334"/>
      <c r="J4553" s="335" t="s">
        <v>6113</v>
      </c>
      <c r="M4553" s="332"/>
      <c r="N4553" s="330"/>
      <c r="O4553" s="330"/>
    </row>
    <row r="4554" spans="1:15" ht="15" customHeight="1" x14ac:dyDescent="0.25">
      <c r="A4554" s="263" t="s">
        <v>1177</v>
      </c>
      <c r="B4554" s="173" t="s">
        <v>2110</v>
      </c>
      <c r="C4554" s="173"/>
      <c r="D4554" s="173" t="s">
        <v>4922</v>
      </c>
      <c r="E4554" s="173"/>
      <c r="F4554" s="248"/>
      <c r="G4554" s="333"/>
      <c r="H4554" s="334">
        <f>SUMIF(Anlagenangaben!$B:$B,A4554,Anlagenangaben!C:C)</f>
        <v>0</v>
      </c>
      <c r="I4554" s="334"/>
      <c r="J4554" s="335" t="s">
        <v>6113</v>
      </c>
      <c r="M4554" s="332"/>
      <c r="N4554" s="330"/>
      <c r="O4554" s="330"/>
    </row>
    <row r="4555" spans="1:15" ht="15" customHeight="1" x14ac:dyDescent="0.25">
      <c r="A4555" s="261"/>
      <c r="B4555" s="168"/>
      <c r="C4555" s="167"/>
      <c r="D4555" s="168"/>
      <c r="E4555" s="167"/>
      <c r="F4555" s="251"/>
    </row>
    <row r="4556" spans="1:15" ht="15" customHeight="1" x14ac:dyDescent="0.25">
      <c r="A4556" s="263" t="s">
        <v>202</v>
      </c>
      <c r="B4556" s="173" t="s">
        <v>152</v>
      </c>
      <c r="C4556" s="173"/>
      <c r="D4556" s="173" t="s">
        <v>4923</v>
      </c>
      <c r="E4556" s="173"/>
      <c r="F4556" s="248"/>
      <c r="G4556" s="333"/>
      <c r="H4556" s="334">
        <f>SUMIF(Anlagenangaben!$B:$B,A4556,Anlagenangaben!C:C)</f>
        <v>0</v>
      </c>
      <c r="I4556" s="334"/>
      <c r="J4556" s="335" t="s">
        <v>6114</v>
      </c>
      <c r="M4556" s="332"/>
      <c r="N4556" s="330"/>
      <c r="O4556" s="330"/>
    </row>
    <row r="4557" spans="1:15" ht="15" customHeight="1" x14ac:dyDescent="0.25">
      <c r="A4557" s="263" t="s">
        <v>203</v>
      </c>
      <c r="B4557" s="173" t="s">
        <v>152</v>
      </c>
      <c r="C4557" s="173"/>
      <c r="D4557" s="173" t="s">
        <v>4924</v>
      </c>
      <c r="E4557" s="173"/>
      <c r="F4557" s="248"/>
      <c r="G4557" s="333"/>
      <c r="H4557" s="334">
        <f>SUMIF(Anlagenangaben!$B:$B,A4557,Anlagenangaben!C:C)</f>
        <v>0</v>
      </c>
      <c r="I4557" s="334"/>
      <c r="J4557" s="335" t="s">
        <v>6114</v>
      </c>
      <c r="M4557" s="332"/>
      <c r="N4557" s="330"/>
      <c r="O4557" s="330"/>
    </row>
    <row r="4558" spans="1:15" ht="15" customHeight="1" x14ac:dyDescent="0.25">
      <c r="A4558" s="263" t="s">
        <v>204</v>
      </c>
      <c r="B4558" s="173" t="s">
        <v>152</v>
      </c>
      <c r="C4558" s="173"/>
      <c r="D4558" s="173" t="s">
        <v>4925</v>
      </c>
      <c r="E4558" s="173"/>
      <c r="F4558" s="248"/>
      <c r="G4558" s="333"/>
      <c r="H4558" s="334">
        <f>SUMIF(Anlagenangaben!$B:$B,A4558,Anlagenangaben!C:C)</f>
        <v>0</v>
      </c>
      <c r="I4558" s="334"/>
      <c r="J4558" s="335" t="s">
        <v>6114</v>
      </c>
      <c r="M4558" s="332"/>
      <c r="N4558" s="330"/>
      <c r="O4558" s="330"/>
    </row>
    <row r="4559" spans="1:15" ht="15" customHeight="1" x14ac:dyDescent="0.25">
      <c r="A4559" s="263" t="s">
        <v>205</v>
      </c>
      <c r="B4559" s="173" t="s">
        <v>152</v>
      </c>
      <c r="C4559" s="173"/>
      <c r="D4559" s="173" t="s">
        <v>4926</v>
      </c>
      <c r="E4559" s="173"/>
      <c r="F4559" s="248"/>
      <c r="G4559" s="333"/>
      <c r="H4559" s="334">
        <f>SUMIF(Anlagenangaben!$B:$B,A4559,Anlagenangaben!C:C)</f>
        <v>0</v>
      </c>
      <c r="I4559" s="334"/>
      <c r="J4559" s="335" t="s">
        <v>6114</v>
      </c>
      <c r="M4559" s="332"/>
      <c r="N4559" s="330"/>
      <c r="O4559" s="330"/>
    </row>
    <row r="4560" spans="1:15" ht="15" customHeight="1" x14ac:dyDescent="0.25">
      <c r="A4560" s="263" t="s">
        <v>206</v>
      </c>
      <c r="B4560" s="173" t="s">
        <v>152</v>
      </c>
      <c r="C4560" s="173"/>
      <c r="D4560" s="173" t="s">
        <v>4927</v>
      </c>
      <c r="E4560" s="173"/>
      <c r="F4560" s="248"/>
      <c r="G4560" s="333"/>
      <c r="H4560" s="334">
        <f>SUMIF(Anlagenangaben!$B:$B,A4560,Anlagenangaben!C:C)</f>
        <v>835085.36000000045</v>
      </c>
      <c r="I4560" s="334"/>
      <c r="J4560" s="335" t="s">
        <v>6114</v>
      </c>
      <c r="M4560" s="332"/>
      <c r="N4560" s="330"/>
      <c r="O4560" s="330"/>
    </row>
    <row r="4561" spans="1:15" ht="15" customHeight="1" x14ac:dyDescent="0.25">
      <c r="A4561" s="263" t="s">
        <v>207</v>
      </c>
      <c r="B4561" s="173" t="s">
        <v>152</v>
      </c>
      <c r="C4561" s="173"/>
      <c r="D4561" s="173" t="s">
        <v>4928</v>
      </c>
      <c r="E4561" s="173"/>
      <c r="F4561" s="248"/>
      <c r="G4561" s="333"/>
      <c r="H4561" s="334">
        <f>SUMIF(Anlagenangaben!$B:$B,A4561,Anlagenangaben!C:C)</f>
        <v>0</v>
      </c>
      <c r="I4561" s="334"/>
      <c r="J4561" s="335" t="s">
        <v>6114</v>
      </c>
      <c r="M4561" s="332"/>
      <c r="N4561" s="330"/>
      <c r="O4561" s="330"/>
    </row>
    <row r="4562" spans="1:15" ht="15" customHeight="1" x14ac:dyDescent="0.25">
      <c r="A4562" s="263" t="s">
        <v>208</v>
      </c>
      <c r="B4562" s="173" t="s">
        <v>152</v>
      </c>
      <c r="C4562" s="173"/>
      <c r="D4562" s="173" t="s">
        <v>4929</v>
      </c>
      <c r="E4562" s="173"/>
      <c r="F4562" s="248"/>
      <c r="G4562" s="333"/>
      <c r="H4562" s="334">
        <f>SUMIF(Anlagenangaben!$B:$B,A4562,Anlagenangaben!C:C)</f>
        <v>0.3600000000000001</v>
      </c>
      <c r="I4562" s="334"/>
      <c r="J4562" s="335" t="s">
        <v>6114</v>
      </c>
      <c r="M4562" s="332"/>
      <c r="N4562" s="330"/>
      <c r="O4562" s="330"/>
    </row>
    <row r="4563" spans="1:15" ht="15" customHeight="1" x14ac:dyDescent="0.25">
      <c r="A4563" s="261"/>
      <c r="B4563" s="168"/>
      <c r="C4563" s="167"/>
      <c r="D4563" s="168"/>
      <c r="E4563" s="167"/>
      <c r="F4563" s="251"/>
    </row>
    <row r="4564" spans="1:15" ht="15" customHeight="1" x14ac:dyDescent="0.25">
      <c r="A4564" s="263" t="s">
        <v>209</v>
      </c>
      <c r="B4564" s="174" t="s">
        <v>160</v>
      </c>
      <c r="C4564" s="173"/>
      <c r="D4564" s="173" t="s">
        <v>4923</v>
      </c>
      <c r="E4564" s="173"/>
      <c r="F4564" s="248"/>
      <c r="G4564" s="333"/>
      <c r="H4564" s="334">
        <f>SUMIF(Anlagenangaben!$B:$B,A4564,Anlagenangaben!C:C)</f>
        <v>0</v>
      </c>
      <c r="I4564" s="334"/>
      <c r="J4564" s="335" t="s">
        <v>6115</v>
      </c>
      <c r="M4564" s="332"/>
      <c r="N4564" s="330"/>
      <c r="O4564" s="330"/>
    </row>
    <row r="4565" spans="1:15" ht="15" customHeight="1" x14ac:dyDescent="0.25">
      <c r="A4565" s="263" t="s">
        <v>210</v>
      </c>
      <c r="B4565" s="173" t="s">
        <v>160</v>
      </c>
      <c r="C4565" s="173"/>
      <c r="D4565" s="173" t="s">
        <v>4924</v>
      </c>
      <c r="E4565" s="173"/>
      <c r="F4565" s="248"/>
      <c r="G4565" s="333"/>
      <c r="H4565" s="334">
        <f>SUMIF(Anlagenangaben!$B:$B,A4565,Anlagenangaben!C:C)</f>
        <v>0</v>
      </c>
      <c r="I4565" s="334"/>
      <c r="J4565" s="335" t="s">
        <v>6115</v>
      </c>
      <c r="M4565" s="332"/>
      <c r="N4565" s="330"/>
      <c r="O4565" s="330"/>
    </row>
    <row r="4566" spans="1:15" ht="15" customHeight="1" x14ac:dyDescent="0.25">
      <c r="A4566" s="263" t="s">
        <v>211</v>
      </c>
      <c r="B4566" s="173" t="s">
        <v>160</v>
      </c>
      <c r="C4566" s="173"/>
      <c r="D4566" s="173" t="s">
        <v>4925</v>
      </c>
      <c r="E4566" s="173"/>
      <c r="F4566" s="248"/>
      <c r="G4566" s="333"/>
      <c r="H4566" s="334">
        <f>SUMIF(Anlagenangaben!$B:$B,A4566,Anlagenangaben!C:C)</f>
        <v>0</v>
      </c>
      <c r="I4566" s="334"/>
      <c r="J4566" s="335" t="s">
        <v>6115</v>
      </c>
      <c r="M4566" s="332"/>
      <c r="N4566" s="330"/>
      <c r="O4566" s="330"/>
    </row>
    <row r="4567" spans="1:15" ht="15" customHeight="1" x14ac:dyDescent="0.25">
      <c r="A4567" s="263" t="s">
        <v>212</v>
      </c>
      <c r="B4567" s="173" t="s">
        <v>160</v>
      </c>
      <c r="C4567" s="173"/>
      <c r="D4567" s="173" t="s">
        <v>4926</v>
      </c>
      <c r="E4567" s="173"/>
      <c r="F4567" s="248"/>
      <c r="G4567" s="333"/>
      <c r="H4567" s="334">
        <f>SUMIF(Anlagenangaben!$B:$B,A4567,Anlagenangaben!C:C)</f>
        <v>0</v>
      </c>
      <c r="I4567" s="334"/>
      <c r="J4567" s="335" t="s">
        <v>6115</v>
      </c>
      <c r="M4567" s="332"/>
      <c r="N4567" s="330"/>
      <c r="O4567" s="330"/>
    </row>
    <row r="4568" spans="1:15" ht="15" customHeight="1" x14ac:dyDescent="0.25">
      <c r="A4568" s="263" t="s">
        <v>213</v>
      </c>
      <c r="B4568" s="173" t="s">
        <v>160</v>
      </c>
      <c r="C4568" s="173"/>
      <c r="D4568" s="173" t="s">
        <v>4927</v>
      </c>
      <c r="E4568" s="173"/>
      <c r="F4568" s="248"/>
      <c r="G4568" s="333"/>
      <c r="H4568" s="334">
        <f>SUMIF(Anlagenangaben!$B:$B,A4568,Anlagenangaben!C:C)</f>
        <v>405239.49000000005</v>
      </c>
      <c r="I4568" s="334"/>
      <c r="J4568" s="335" t="s">
        <v>6115</v>
      </c>
      <c r="M4568" s="332"/>
      <c r="N4568" s="330"/>
      <c r="O4568" s="330"/>
    </row>
    <row r="4569" spans="1:15" ht="15" customHeight="1" x14ac:dyDescent="0.25">
      <c r="A4569" s="263" t="s">
        <v>214</v>
      </c>
      <c r="B4569" s="173" t="s">
        <v>160</v>
      </c>
      <c r="C4569" s="173"/>
      <c r="D4569" s="173" t="s">
        <v>4928</v>
      </c>
      <c r="E4569" s="173"/>
      <c r="F4569" s="248"/>
      <c r="G4569" s="333"/>
      <c r="H4569" s="334">
        <f>SUMIF(Anlagenangaben!$B:$B,A4569,Anlagenangaben!C:C)</f>
        <v>0</v>
      </c>
      <c r="I4569" s="334"/>
      <c r="J4569" s="335" t="s">
        <v>6115</v>
      </c>
      <c r="M4569" s="332"/>
      <c r="N4569" s="330"/>
      <c r="O4569" s="330"/>
    </row>
    <row r="4570" spans="1:15" ht="15" customHeight="1" x14ac:dyDescent="0.25">
      <c r="A4570" s="263" t="s">
        <v>215</v>
      </c>
      <c r="B4570" s="173" t="s">
        <v>160</v>
      </c>
      <c r="C4570" s="173"/>
      <c r="D4570" s="173" t="s">
        <v>4929</v>
      </c>
      <c r="E4570" s="173"/>
      <c r="F4570" s="248"/>
      <c r="G4570" s="333"/>
      <c r="H4570" s="334">
        <f>SUMIF(Anlagenangaben!$B:$B,A4570,Anlagenangaben!C:C)</f>
        <v>0</v>
      </c>
      <c r="I4570" s="334"/>
      <c r="J4570" s="335" t="s">
        <v>6115</v>
      </c>
      <c r="M4570" s="332"/>
      <c r="N4570" s="330"/>
      <c r="O4570" s="330"/>
    </row>
    <row r="4571" spans="1:15" ht="15" customHeight="1" x14ac:dyDescent="0.25">
      <c r="A4571" s="261"/>
      <c r="B4571" s="168"/>
      <c r="C4571" s="167"/>
      <c r="D4571" s="168"/>
      <c r="E4571" s="167"/>
      <c r="F4571" s="251"/>
    </row>
    <row r="4572" spans="1:15" ht="15" customHeight="1" x14ac:dyDescent="0.25">
      <c r="A4572" s="263" t="s">
        <v>216</v>
      </c>
      <c r="B4572" s="173" t="s">
        <v>167</v>
      </c>
      <c r="C4572" s="173"/>
      <c r="D4572" s="173" t="s">
        <v>4923</v>
      </c>
      <c r="E4572" s="173"/>
      <c r="F4572" s="248"/>
      <c r="G4572" s="333"/>
      <c r="H4572" s="334">
        <f>SUMIF(Anlagenangaben!$B:$B,A4572,Anlagenangaben!C:C)</f>
        <v>0</v>
      </c>
      <c r="I4572" s="334"/>
      <c r="J4572" s="335" t="s">
        <v>6426</v>
      </c>
      <c r="M4572" s="332"/>
      <c r="N4572" s="330"/>
      <c r="O4572" s="330"/>
    </row>
    <row r="4573" spans="1:15" ht="15" customHeight="1" x14ac:dyDescent="0.25">
      <c r="A4573" s="263" t="s">
        <v>217</v>
      </c>
      <c r="B4573" s="173" t="s">
        <v>167</v>
      </c>
      <c r="C4573" s="173"/>
      <c r="D4573" s="173" t="s">
        <v>4924</v>
      </c>
      <c r="E4573" s="173"/>
      <c r="F4573" s="248"/>
      <c r="G4573" s="333"/>
      <c r="H4573" s="334">
        <f>SUMIF(Anlagenangaben!$B:$B,A4573,Anlagenangaben!C:C)</f>
        <v>0</v>
      </c>
      <c r="I4573" s="334"/>
      <c r="J4573" s="335" t="s">
        <v>6116</v>
      </c>
      <c r="M4573" s="332"/>
      <c r="N4573" s="330"/>
      <c r="O4573" s="330"/>
    </row>
    <row r="4574" spans="1:15" ht="15" customHeight="1" x14ac:dyDescent="0.25">
      <c r="A4574" s="263" t="s">
        <v>218</v>
      </c>
      <c r="B4574" s="173" t="s">
        <v>167</v>
      </c>
      <c r="C4574" s="173"/>
      <c r="D4574" s="173" t="s">
        <v>4925</v>
      </c>
      <c r="E4574" s="173"/>
      <c r="F4574" s="248"/>
      <c r="G4574" s="333"/>
      <c r="H4574" s="334">
        <f>SUMIF(Anlagenangaben!$B:$B,A4574,Anlagenangaben!C:C)</f>
        <v>0</v>
      </c>
      <c r="I4574" s="334"/>
      <c r="J4574" s="335" t="s">
        <v>6116</v>
      </c>
      <c r="M4574" s="332"/>
      <c r="N4574" s="330"/>
      <c r="O4574" s="330"/>
    </row>
    <row r="4575" spans="1:15" ht="15" customHeight="1" x14ac:dyDescent="0.25">
      <c r="A4575" s="263" t="s">
        <v>219</v>
      </c>
      <c r="B4575" s="173" t="s">
        <v>167</v>
      </c>
      <c r="C4575" s="173"/>
      <c r="D4575" s="173" t="s">
        <v>4926</v>
      </c>
      <c r="E4575" s="173"/>
      <c r="F4575" s="248"/>
      <c r="G4575" s="333"/>
      <c r="H4575" s="334">
        <f>SUMIF(Anlagenangaben!$B:$B,A4575,Anlagenangaben!C:C)</f>
        <v>0</v>
      </c>
      <c r="I4575" s="334"/>
      <c r="J4575" s="335" t="s">
        <v>6116</v>
      </c>
      <c r="M4575" s="332"/>
      <c r="N4575" s="330"/>
      <c r="O4575" s="330"/>
    </row>
    <row r="4576" spans="1:15" ht="15" customHeight="1" x14ac:dyDescent="0.25">
      <c r="A4576" s="263" t="s">
        <v>220</v>
      </c>
      <c r="B4576" s="173" t="s">
        <v>167</v>
      </c>
      <c r="C4576" s="173"/>
      <c r="D4576" s="173" t="s">
        <v>4927</v>
      </c>
      <c r="E4576" s="173"/>
      <c r="F4576" s="248"/>
      <c r="G4576" s="333"/>
      <c r="H4576" s="334">
        <f>SUMIF(Anlagenangaben!$B:$B,A4576,Anlagenangaben!C:C)</f>
        <v>0</v>
      </c>
      <c r="I4576" s="334"/>
      <c r="J4576" s="335" t="s">
        <v>6116</v>
      </c>
      <c r="M4576" s="332"/>
      <c r="N4576" s="330"/>
      <c r="O4576" s="330"/>
    </row>
    <row r="4577" spans="1:15" ht="15" customHeight="1" x14ac:dyDescent="0.25">
      <c r="A4577" s="263" t="s">
        <v>221</v>
      </c>
      <c r="B4577" s="173" t="s">
        <v>167</v>
      </c>
      <c r="C4577" s="173"/>
      <c r="D4577" s="173" t="s">
        <v>4928</v>
      </c>
      <c r="E4577" s="173"/>
      <c r="F4577" s="248"/>
      <c r="G4577" s="333"/>
      <c r="H4577" s="334">
        <f>SUMIF(Anlagenangaben!$B:$B,A4577,Anlagenangaben!C:C)</f>
        <v>0</v>
      </c>
      <c r="I4577" s="334"/>
      <c r="J4577" s="335" t="s">
        <v>6116</v>
      </c>
      <c r="M4577" s="332"/>
      <c r="N4577" s="330"/>
      <c r="O4577" s="330"/>
    </row>
    <row r="4578" spans="1:15" ht="15" customHeight="1" x14ac:dyDescent="0.25">
      <c r="A4578" s="263" t="s">
        <v>222</v>
      </c>
      <c r="B4578" s="173" t="s">
        <v>167</v>
      </c>
      <c r="C4578" s="173"/>
      <c r="D4578" s="173" t="s">
        <v>4929</v>
      </c>
      <c r="E4578" s="173"/>
      <c r="F4578" s="248"/>
      <c r="G4578" s="333"/>
      <c r="H4578" s="334">
        <f>SUMIF(Anlagenangaben!$B:$B,A4578,Anlagenangaben!C:C)</f>
        <v>0</v>
      </c>
      <c r="I4578" s="334"/>
      <c r="J4578" s="335" t="s">
        <v>6116</v>
      </c>
      <c r="M4578" s="332"/>
      <c r="N4578" s="330"/>
      <c r="O4578" s="330"/>
    </row>
    <row r="4579" spans="1:15" ht="15" customHeight="1" x14ac:dyDescent="0.25">
      <c r="A4579" s="261"/>
      <c r="B4579" s="168"/>
      <c r="C4579" s="167"/>
      <c r="D4579" s="168"/>
      <c r="E4579" s="167"/>
      <c r="F4579" s="251"/>
    </row>
    <row r="4580" spans="1:15" ht="15" customHeight="1" x14ac:dyDescent="0.25">
      <c r="A4580" s="261" t="s">
        <v>1178</v>
      </c>
      <c r="B4580" s="168" t="s">
        <v>2111</v>
      </c>
      <c r="C4580" s="167"/>
      <c r="D4580" s="168" t="s">
        <v>4909</v>
      </c>
      <c r="E4580" s="167"/>
      <c r="F4580" s="251"/>
      <c r="G4580" s="333"/>
      <c r="H4580" s="334">
        <f>SUMIF(Anlagenangaben!$B:$B,A4580,Anlagenangaben!C:C)</f>
        <v>0</v>
      </c>
      <c r="I4580" s="334"/>
      <c r="J4580" s="335" t="s">
        <v>6117</v>
      </c>
      <c r="M4580" s="332"/>
      <c r="N4580" s="330"/>
      <c r="O4580" s="330"/>
    </row>
    <row r="4581" spans="1:15" ht="15" customHeight="1" x14ac:dyDescent="0.25">
      <c r="A4581" s="261" t="s">
        <v>1179</v>
      </c>
      <c r="B4581" s="168" t="s">
        <v>2111</v>
      </c>
      <c r="C4581" s="167"/>
      <c r="D4581" s="168" t="s">
        <v>4910</v>
      </c>
      <c r="E4581" s="167"/>
      <c r="F4581" s="251"/>
      <c r="G4581" s="333"/>
      <c r="H4581" s="334">
        <f>SUMIF(Anlagenangaben!$B:$B,A4581,Anlagenangaben!C:C)</f>
        <v>0</v>
      </c>
      <c r="I4581" s="334"/>
      <c r="J4581" s="335" t="s">
        <v>6117</v>
      </c>
      <c r="M4581" s="332"/>
      <c r="N4581" s="330"/>
      <c r="O4581" s="330"/>
    </row>
    <row r="4582" spans="1:15" ht="15" customHeight="1" x14ac:dyDescent="0.25">
      <c r="A4582" s="261" t="s">
        <v>1180</v>
      </c>
      <c r="B4582" s="168" t="s">
        <v>2111</v>
      </c>
      <c r="C4582" s="167"/>
      <c r="D4582" s="168" t="s">
        <v>4911</v>
      </c>
      <c r="E4582" s="167"/>
      <c r="F4582" s="251"/>
      <c r="G4582" s="333"/>
      <c r="H4582" s="334">
        <f>SUMIF(Anlagenangaben!$B:$B,A4582,Anlagenangaben!C:C)</f>
        <v>0</v>
      </c>
      <c r="I4582" s="334"/>
      <c r="J4582" s="335" t="s">
        <v>6117</v>
      </c>
      <c r="M4582" s="332"/>
      <c r="N4582" s="330"/>
      <c r="O4582" s="330"/>
    </row>
    <row r="4583" spans="1:15" ht="15" customHeight="1" x14ac:dyDescent="0.25">
      <c r="A4583" s="261" t="s">
        <v>1181</v>
      </c>
      <c r="B4583" s="168" t="s">
        <v>2111</v>
      </c>
      <c r="C4583" s="167"/>
      <c r="D4583" s="168" t="s">
        <v>4912</v>
      </c>
      <c r="E4583" s="167"/>
      <c r="F4583" s="251"/>
      <c r="G4583" s="333"/>
      <c r="H4583" s="334">
        <f>SUMIF(Anlagenangaben!$B:$B,A4583,Anlagenangaben!C:C)</f>
        <v>0</v>
      </c>
      <c r="I4583" s="334"/>
      <c r="J4583" s="335" t="s">
        <v>6117</v>
      </c>
      <c r="M4583" s="332"/>
      <c r="N4583" s="330"/>
      <c r="O4583" s="330"/>
    </row>
    <row r="4584" spans="1:15" ht="15" customHeight="1" x14ac:dyDescent="0.25">
      <c r="A4584" s="261" t="s">
        <v>1182</v>
      </c>
      <c r="B4584" s="168" t="s">
        <v>2111</v>
      </c>
      <c r="C4584" s="167"/>
      <c r="D4584" s="168" t="s">
        <v>4913</v>
      </c>
      <c r="E4584" s="167"/>
      <c r="F4584" s="251"/>
      <c r="G4584" s="333"/>
      <c r="H4584" s="334">
        <f>SUMIF(Anlagenangaben!$B:$B,A4584,Anlagenangaben!C:C)</f>
        <v>65097.629999999961</v>
      </c>
      <c r="I4584" s="334"/>
      <c r="J4584" s="335" t="s">
        <v>6117</v>
      </c>
      <c r="M4584" s="332"/>
      <c r="N4584" s="330"/>
      <c r="O4584" s="330"/>
    </row>
    <row r="4585" spans="1:15" ht="15" customHeight="1" x14ac:dyDescent="0.25">
      <c r="A4585" s="261" t="s">
        <v>1183</v>
      </c>
      <c r="B4585" s="168" t="s">
        <v>2111</v>
      </c>
      <c r="C4585" s="167"/>
      <c r="D4585" s="168" t="s">
        <v>4914</v>
      </c>
      <c r="E4585" s="167"/>
      <c r="F4585" s="251"/>
      <c r="G4585" s="333"/>
      <c r="H4585" s="334">
        <f>SUMIF(Anlagenangaben!$B:$B,A4585,Anlagenangaben!C:C)</f>
        <v>1591.8200000000002</v>
      </c>
      <c r="I4585" s="334"/>
      <c r="J4585" s="335" t="s">
        <v>6117</v>
      </c>
      <c r="M4585" s="332"/>
      <c r="N4585" s="330"/>
      <c r="O4585" s="330"/>
    </row>
    <row r="4586" spans="1:15" ht="15" customHeight="1" x14ac:dyDescent="0.25">
      <c r="A4586" s="264" t="s">
        <v>1184</v>
      </c>
      <c r="B4586" s="168" t="s">
        <v>2111</v>
      </c>
      <c r="C4586" s="167"/>
      <c r="D4586" s="168" t="s">
        <v>4915</v>
      </c>
      <c r="E4586" s="167"/>
      <c r="F4586" s="251"/>
      <c r="G4586" s="333"/>
      <c r="H4586" s="334">
        <f>SUMIF(Anlagenangaben!$B:$B,A4586,Anlagenangaben!C:C)</f>
        <v>66482.08000000006</v>
      </c>
      <c r="I4586" s="334"/>
      <c r="J4586" s="335" t="s">
        <v>6117</v>
      </c>
      <c r="M4586" s="332"/>
      <c r="N4586" s="330"/>
      <c r="O4586" s="330"/>
    </row>
    <row r="4587" spans="1:15" ht="15" customHeight="1" x14ac:dyDescent="0.25">
      <c r="A4587" s="261"/>
      <c r="B4587" s="168"/>
      <c r="C4587" s="167"/>
      <c r="D4587" s="168"/>
      <c r="E4587" s="167"/>
      <c r="F4587" s="251"/>
    </row>
    <row r="4588" spans="1:15" ht="15" customHeight="1" x14ac:dyDescent="0.25">
      <c r="A4588" s="263" t="s">
        <v>223</v>
      </c>
      <c r="B4588" s="173" t="s">
        <v>174</v>
      </c>
      <c r="C4588" s="173"/>
      <c r="D4588" s="173" t="s">
        <v>4923</v>
      </c>
      <c r="E4588" s="173"/>
      <c r="F4588" s="248"/>
      <c r="G4588" s="333"/>
      <c r="H4588" s="334">
        <f>SUMIF(Anlagenangaben!$B:$B,A4588,Anlagenangaben!C:C)</f>
        <v>0</v>
      </c>
      <c r="I4588" s="334"/>
      <c r="J4588" s="335" t="s">
        <v>6118</v>
      </c>
      <c r="M4588" s="332"/>
      <c r="N4588" s="330"/>
      <c r="O4588" s="330"/>
    </row>
    <row r="4589" spans="1:15" ht="15" customHeight="1" x14ac:dyDescent="0.25">
      <c r="A4589" s="263" t="s">
        <v>224</v>
      </c>
      <c r="B4589" s="173" t="s">
        <v>174</v>
      </c>
      <c r="C4589" s="173"/>
      <c r="D4589" s="173" t="s">
        <v>4924</v>
      </c>
      <c r="E4589" s="173"/>
      <c r="F4589" s="248"/>
      <c r="G4589" s="333"/>
      <c r="H4589" s="334">
        <f>SUMIF(Anlagenangaben!$B:$B,A4589,Anlagenangaben!C:C)</f>
        <v>0</v>
      </c>
      <c r="I4589" s="334"/>
      <c r="J4589" s="335" t="s">
        <v>6118</v>
      </c>
      <c r="M4589" s="332"/>
      <c r="N4589" s="330"/>
      <c r="O4589" s="330"/>
    </row>
    <row r="4590" spans="1:15" ht="15" customHeight="1" x14ac:dyDescent="0.25">
      <c r="A4590" s="263" t="s">
        <v>225</v>
      </c>
      <c r="B4590" s="173" t="s">
        <v>174</v>
      </c>
      <c r="C4590" s="173"/>
      <c r="D4590" s="173" t="s">
        <v>4925</v>
      </c>
      <c r="E4590" s="173"/>
      <c r="F4590" s="248"/>
      <c r="G4590" s="333"/>
      <c r="H4590" s="334">
        <f>SUMIF(Anlagenangaben!$B:$B,A4590,Anlagenangaben!C:C)</f>
        <v>0</v>
      </c>
      <c r="I4590" s="334"/>
      <c r="J4590" s="335" t="s">
        <v>6118</v>
      </c>
      <c r="M4590" s="332"/>
      <c r="N4590" s="330"/>
      <c r="O4590" s="330"/>
    </row>
    <row r="4591" spans="1:15" ht="15" customHeight="1" x14ac:dyDescent="0.25">
      <c r="A4591" s="263" t="s">
        <v>226</v>
      </c>
      <c r="B4591" s="173" t="s">
        <v>174</v>
      </c>
      <c r="C4591" s="173"/>
      <c r="D4591" s="173" t="s">
        <v>4926</v>
      </c>
      <c r="E4591" s="173"/>
      <c r="F4591" s="248"/>
      <c r="G4591" s="333"/>
      <c r="H4591" s="334">
        <f>SUMIF(Anlagenangaben!$B:$B,A4591,Anlagenangaben!C:C)</f>
        <v>0</v>
      </c>
      <c r="I4591" s="334"/>
      <c r="J4591" s="335" t="s">
        <v>6118</v>
      </c>
      <c r="M4591" s="332"/>
      <c r="N4591" s="330"/>
      <c r="O4591" s="330"/>
    </row>
    <row r="4592" spans="1:15" ht="15" customHeight="1" x14ac:dyDescent="0.25">
      <c r="A4592" s="263" t="s">
        <v>227</v>
      </c>
      <c r="B4592" s="173" t="s">
        <v>174</v>
      </c>
      <c r="C4592" s="173"/>
      <c r="D4592" s="173" t="s">
        <v>4927</v>
      </c>
      <c r="E4592" s="173"/>
      <c r="F4592" s="248"/>
      <c r="G4592" s="333"/>
      <c r="H4592" s="334">
        <f>SUMIF(Anlagenangaben!$B:$B,A4592,Anlagenangaben!C:C)</f>
        <v>42401.369999999974</v>
      </c>
      <c r="I4592" s="334"/>
      <c r="J4592" s="335" t="s">
        <v>6118</v>
      </c>
      <c r="M4592" s="332"/>
      <c r="N4592" s="330"/>
      <c r="O4592" s="330"/>
    </row>
    <row r="4593" spans="1:15" ht="15" customHeight="1" x14ac:dyDescent="0.25">
      <c r="A4593" s="263" t="s">
        <v>228</v>
      </c>
      <c r="B4593" s="173" t="s">
        <v>174</v>
      </c>
      <c r="C4593" s="173"/>
      <c r="D4593" s="173" t="s">
        <v>4928</v>
      </c>
      <c r="E4593" s="173"/>
      <c r="F4593" s="248"/>
      <c r="G4593" s="333"/>
      <c r="H4593" s="334">
        <f>SUMIF(Anlagenangaben!$B:$B,A4593,Anlagenangaben!C:C)</f>
        <v>9796.5499999999993</v>
      </c>
      <c r="I4593" s="334"/>
      <c r="J4593" s="335" t="s">
        <v>6118</v>
      </c>
      <c r="M4593" s="332"/>
      <c r="N4593" s="330"/>
      <c r="O4593" s="330"/>
    </row>
    <row r="4594" spans="1:15" ht="15" customHeight="1" x14ac:dyDescent="0.25">
      <c r="A4594" s="265" t="s">
        <v>229</v>
      </c>
      <c r="B4594" s="173" t="s">
        <v>174</v>
      </c>
      <c r="C4594" s="173"/>
      <c r="D4594" s="173" t="s">
        <v>4929</v>
      </c>
      <c r="E4594" s="173"/>
      <c r="F4594" s="248"/>
      <c r="G4594" s="333"/>
      <c r="H4594" s="334">
        <f>SUMIF(Anlagenangaben!$B:$B,A4594,Anlagenangaben!C:C)</f>
        <v>157295.56999999986</v>
      </c>
      <c r="I4594" s="334"/>
      <c r="J4594" s="335" t="s">
        <v>6118</v>
      </c>
      <c r="M4594" s="332"/>
      <c r="N4594" s="330"/>
      <c r="O4594" s="330"/>
    </row>
    <row r="4595" spans="1:15" ht="15" customHeight="1" x14ac:dyDescent="0.25">
      <c r="A4595" s="166"/>
      <c r="B4595" s="166"/>
      <c r="C4595" s="166"/>
      <c r="D4595" s="166"/>
      <c r="E4595" s="166"/>
      <c r="F4595" s="297"/>
    </row>
    <row r="4596" spans="1:15" ht="23.25" customHeight="1" x14ac:dyDescent="0.35">
      <c r="A4596" s="185" t="s">
        <v>6378</v>
      </c>
      <c r="B4596" s="180"/>
      <c r="C4596" s="180"/>
      <c r="D4596" s="180"/>
      <c r="E4596" s="180"/>
      <c r="F4596" s="187"/>
    </row>
    <row r="4597" spans="1:15" ht="15" customHeight="1" x14ac:dyDescent="0.25">
      <c r="A4597" s="629" t="s">
        <v>6379</v>
      </c>
      <c r="B4597" s="629"/>
      <c r="C4597" s="629"/>
      <c r="D4597" s="629"/>
      <c r="E4597" s="629"/>
      <c r="F4597" s="629"/>
    </row>
    <row r="4598" spans="1:15" ht="15" customHeight="1" x14ac:dyDescent="0.25">
      <c r="A4598" s="628" t="s">
        <v>6380</v>
      </c>
      <c r="B4598" s="628"/>
      <c r="C4598" s="628"/>
      <c r="D4598" s="628"/>
      <c r="E4598" s="628"/>
      <c r="F4598" s="628"/>
    </row>
    <row r="4599" spans="1:15" ht="15" customHeight="1" x14ac:dyDescent="0.25">
      <c r="A4599" s="628" t="s">
        <v>5167</v>
      </c>
      <c r="B4599" s="628"/>
      <c r="C4599" s="628"/>
      <c r="D4599" s="628"/>
      <c r="E4599" s="628"/>
      <c r="F4599" s="628"/>
    </row>
    <row r="4600" spans="1:15" ht="15" customHeight="1" x14ac:dyDescent="0.25">
      <c r="A4600" s="628" t="s">
        <v>5166</v>
      </c>
      <c r="B4600" s="628"/>
      <c r="C4600" s="628"/>
      <c r="D4600" s="628"/>
      <c r="E4600" s="628"/>
      <c r="F4600" s="628"/>
    </row>
    <row r="4601" spans="1:15" ht="15" customHeight="1" x14ac:dyDescent="0.25">
      <c r="A4601" s="166"/>
      <c r="B4601" s="166"/>
      <c r="C4601" s="166"/>
      <c r="D4601" s="166"/>
      <c r="E4601" s="166"/>
      <c r="F4601" s="297"/>
    </row>
    <row r="4602" spans="1:15" ht="15" customHeight="1" x14ac:dyDescent="0.25">
      <c r="A4602" s="213" t="s">
        <v>5165</v>
      </c>
      <c r="B4602" s="214" t="s">
        <v>2107</v>
      </c>
      <c r="C4602" s="214"/>
      <c r="D4602" s="214" t="s">
        <v>5152</v>
      </c>
      <c r="E4602" s="214"/>
      <c r="F4602" s="215">
        <v>0</v>
      </c>
      <c r="G4602" s="333">
        <f>ROUND(SUMIF(Anlagenbewegungsdaten!B:B,A4602,Anlagenbewegungsdaten!C:C),3)</f>
        <v>0</v>
      </c>
      <c r="H4602" s="334">
        <f>IF(ISBLANK(F4602),ROUND(SUMIF(Anlagenbewegungsdaten!B:B,A4602,Anlagenbewegungsdaten!D:D),2),ROUND(G4602*F4602%,2))</f>
        <v>0</v>
      </c>
      <c r="I4602" s="334">
        <f>ROUND((H4602-SUMIF(Anlagenbewegungsdaten!$B:$B,A4602,Anlagenbewegungsdaten!D:D)),3)</f>
        <v>0</v>
      </c>
      <c r="J4602" s="335" t="s">
        <v>5178</v>
      </c>
      <c r="K4602" s="335" t="s">
        <v>5205</v>
      </c>
      <c r="M4602" s="332"/>
      <c r="N4602" s="330"/>
      <c r="O4602" s="330"/>
    </row>
    <row r="4603" spans="1:15" ht="15" customHeight="1" x14ac:dyDescent="0.25">
      <c r="A4603" s="213" t="s">
        <v>5164</v>
      </c>
      <c r="B4603" s="214" t="s">
        <v>2108</v>
      </c>
      <c r="C4603" s="214"/>
      <c r="D4603" s="214" t="s">
        <v>5152</v>
      </c>
      <c r="E4603" s="214"/>
      <c r="F4603" s="215">
        <v>0</v>
      </c>
      <c r="G4603" s="333">
        <f>ROUND(SUMIF(Anlagenbewegungsdaten!B:B,A4603,Anlagenbewegungsdaten!C:C),3)</f>
        <v>0</v>
      </c>
      <c r="H4603" s="334">
        <f>IF(ISBLANK(F4603),ROUND(SUMIF(Anlagenbewegungsdaten!B:B,A4603,Anlagenbewegungsdaten!D:D),2),ROUND(G4603*F4603%,2))</f>
        <v>0</v>
      </c>
      <c r="I4603" s="334">
        <f>ROUND((H4603-SUMIF(Anlagenbewegungsdaten!$B:$B,A4603,Anlagenbewegungsdaten!D:D)),3)</f>
        <v>0</v>
      </c>
      <c r="J4603" s="335" t="s">
        <v>5178</v>
      </c>
      <c r="K4603" s="335" t="s">
        <v>5206</v>
      </c>
      <c r="M4603" s="332"/>
      <c r="N4603" s="330"/>
      <c r="O4603" s="330"/>
    </row>
    <row r="4604" spans="1:15" ht="15" customHeight="1" x14ac:dyDescent="0.25">
      <c r="A4604" s="213" t="s">
        <v>5163</v>
      </c>
      <c r="B4604" s="214" t="s">
        <v>1002</v>
      </c>
      <c r="C4604" s="214"/>
      <c r="D4604" s="214" t="s">
        <v>5152</v>
      </c>
      <c r="E4604" s="214"/>
      <c r="F4604" s="215">
        <v>0</v>
      </c>
      <c r="G4604" s="333">
        <f>ROUND(SUMIF(Anlagenbewegungsdaten!B:B,A4604,Anlagenbewegungsdaten!C:C),3)</f>
        <v>0</v>
      </c>
      <c r="H4604" s="334">
        <f>IF(ISBLANK(F4604),ROUND(SUMIF(Anlagenbewegungsdaten!B:B,A4604,Anlagenbewegungsdaten!D:D),2),ROUND(G4604*F4604%,2))</f>
        <v>0</v>
      </c>
      <c r="I4604" s="334">
        <f>ROUND((H4604-SUMIF(Anlagenbewegungsdaten!$B:$B,A4604,Anlagenbewegungsdaten!D:D)),3)</f>
        <v>0</v>
      </c>
      <c r="J4604" s="335" t="s">
        <v>5178</v>
      </c>
      <c r="K4604" s="335" t="s">
        <v>5207</v>
      </c>
      <c r="M4604" s="332"/>
      <c r="N4604" s="330"/>
      <c r="O4604" s="330"/>
    </row>
    <row r="4605" spans="1:15" ht="15" customHeight="1" x14ac:dyDescent="0.25">
      <c r="A4605" s="213" t="s">
        <v>5162</v>
      </c>
      <c r="B4605" s="214" t="s">
        <v>1489</v>
      </c>
      <c r="C4605" s="214"/>
      <c r="D4605" s="214" t="s">
        <v>5152</v>
      </c>
      <c r="E4605" s="214"/>
      <c r="F4605" s="215">
        <v>0</v>
      </c>
      <c r="G4605" s="333">
        <f>ROUND(SUMIF(Anlagenbewegungsdaten!B:B,A4605,Anlagenbewegungsdaten!C:C),3)</f>
        <v>0</v>
      </c>
      <c r="H4605" s="334">
        <f>IF(ISBLANK(F4605),ROUND(SUMIF(Anlagenbewegungsdaten!B:B,A4605,Anlagenbewegungsdaten!D:D),2),ROUND(G4605*F4605%,2))</f>
        <v>0</v>
      </c>
      <c r="I4605" s="334">
        <f>ROUND((H4605-SUMIF(Anlagenbewegungsdaten!$B:$B,A4605,Anlagenbewegungsdaten!D:D)),3)</f>
        <v>0</v>
      </c>
      <c r="J4605" s="335" t="s">
        <v>5178</v>
      </c>
      <c r="K4605" s="335" t="s">
        <v>5208</v>
      </c>
      <c r="M4605" s="332"/>
      <c r="N4605" s="330"/>
      <c r="O4605" s="330"/>
    </row>
    <row r="4606" spans="1:15" ht="15" customHeight="1" x14ac:dyDescent="0.25">
      <c r="A4606" s="213" t="s">
        <v>5161</v>
      </c>
      <c r="B4606" s="214" t="s">
        <v>1502</v>
      </c>
      <c r="C4606" s="214"/>
      <c r="D4606" s="214" t="s">
        <v>5152</v>
      </c>
      <c r="E4606" s="214"/>
      <c r="F4606" s="215">
        <v>0</v>
      </c>
      <c r="G4606" s="333">
        <f>ROUND(SUMIF(Anlagenbewegungsdaten!B:B,A4606,Anlagenbewegungsdaten!C:C),3)</f>
        <v>0</v>
      </c>
      <c r="H4606" s="334">
        <f>IF(ISBLANK(F4606),ROUND(SUMIF(Anlagenbewegungsdaten!B:B,A4606,Anlagenbewegungsdaten!D:D),2),ROUND(G4606*F4606%,2))</f>
        <v>0</v>
      </c>
      <c r="I4606" s="334">
        <f>ROUND((H4606-SUMIF(Anlagenbewegungsdaten!$B:$B,A4606,Anlagenbewegungsdaten!D:D)),3)</f>
        <v>0</v>
      </c>
      <c r="J4606" s="335" t="s">
        <v>5178</v>
      </c>
      <c r="K4606" s="335" t="s">
        <v>5209</v>
      </c>
      <c r="M4606" s="332"/>
      <c r="N4606" s="330"/>
      <c r="O4606" s="330"/>
    </row>
    <row r="4607" spans="1:15" ht="15" customHeight="1" x14ac:dyDescent="0.25">
      <c r="A4607" s="213" t="s">
        <v>5160</v>
      </c>
      <c r="B4607" s="214" t="s">
        <v>77</v>
      </c>
      <c r="C4607" s="214"/>
      <c r="D4607" s="214" t="s">
        <v>5152</v>
      </c>
      <c r="E4607" s="214"/>
      <c r="F4607" s="215">
        <v>0</v>
      </c>
      <c r="G4607" s="333">
        <f>ROUND(SUMIF(Anlagenbewegungsdaten!B:B,A4607,Anlagenbewegungsdaten!C:C),3)</f>
        <v>0</v>
      </c>
      <c r="H4607" s="334">
        <f>IF(ISBLANK(F4607),ROUND(SUMIF(Anlagenbewegungsdaten!B:B,A4607,Anlagenbewegungsdaten!D:D),2),ROUND(G4607*F4607%,2))</f>
        <v>0</v>
      </c>
      <c r="I4607" s="334">
        <f>ROUND((H4607-SUMIF(Anlagenbewegungsdaten!$B:$B,A4607,Anlagenbewegungsdaten!D:D)),3)</f>
        <v>0</v>
      </c>
      <c r="J4607" s="335" t="s">
        <v>5178</v>
      </c>
      <c r="K4607" s="335" t="s">
        <v>5210</v>
      </c>
      <c r="M4607" s="332"/>
      <c r="N4607" s="330"/>
      <c r="O4607" s="330"/>
    </row>
    <row r="4608" spans="1:15" ht="15" customHeight="1" x14ac:dyDescent="0.25">
      <c r="A4608" s="213" t="s">
        <v>5159</v>
      </c>
      <c r="B4608" s="214" t="s">
        <v>2109</v>
      </c>
      <c r="C4608" s="214"/>
      <c r="D4608" s="214" t="s">
        <v>5152</v>
      </c>
      <c r="E4608" s="214"/>
      <c r="F4608" s="215">
        <v>0</v>
      </c>
      <c r="G4608" s="333">
        <f>ROUND(SUMIF(Anlagenbewegungsdaten!B:B,A4608,Anlagenbewegungsdaten!C:C),3)</f>
        <v>0</v>
      </c>
      <c r="H4608" s="334">
        <f>IF(ISBLANK(F4608),ROUND(SUMIF(Anlagenbewegungsdaten!B:B,A4608,Anlagenbewegungsdaten!D:D),2),ROUND(G4608*F4608%,2))</f>
        <v>0</v>
      </c>
      <c r="I4608" s="334">
        <f>ROUND((H4608-SUMIF(Anlagenbewegungsdaten!$B:$B,A4608,Anlagenbewegungsdaten!D:D)),3)</f>
        <v>0</v>
      </c>
      <c r="J4608" s="335" t="s">
        <v>5178</v>
      </c>
      <c r="K4608" s="335" t="s">
        <v>5211</v>
      </c>
      <c r="M4608" s="332"/>
      <c r="N4608" s="330"/>
      <c r="O4608" s="330"/>
    </row>
    <row r="4609" spans="1:15" ht="15" customHeight="1" x14ac:dyDescent="0.25">
      <c r="A4609" s="213" t="s">
        <v>5158</v>
      </c>
      <c r="B4609" s="214" t="s">
        <v>2110</v>
      </c>
      <c r="C4609" s="214"/>
      <c r="D4609" s="214" t="s">
        <v>5152</v>
      </c>
      <c r="E4609" s="214"/>
      <c r="F4609" s="215">
        <v>0</v>
      </c>
      <c r="G4609" s="333">
        <f>ROUND(SUMIF(Anlagenbewegungsdaten!B:B,A4609,Anlagenbewegungsdaten!C:C),3)</f>
        <v>0</v>
      </c>
      <c r="H4609" s="334">
        <f>IF(ISBLANK(F4609),ROUND(SUMIF(Anlagenbewegungsdaten!B:B,A4609,Anlagenbewegungsdaten!D:D),2),ROUND(G4609*F4609%,2))</f>
        <v>0</v>
      </c>
      <c r="I4609" s="334">
        <f>ROUND((H4609-SUMIF(Anlagenbewegungsdaten!$B:$B,A4609,Anlagenbewegungsdaten!D:D)),3)</f>
        <v>0</v>
      </c>
      <c r="J4609" s="335" t="s">
        <v>5178</v>
      </c>
      <c r="K4609" s="335" t="s">
        <v>5212</v>
      </c>
      <c r="M4609" s="332"/>
      <c r="N4609" s="330"/>
      <c r="O4609" s="330"/>
    </row>
    <row r="4610" spans="1:15" ht="15" customHeight="1" x14ac:dyDescent="0.25">
      <c r="A4610" s="213" t="s">
        <v>5157</v>
      </c>
      <c r="B4610" s="214" t="s">
        <v>152</v>
      </c>
      <c r="C4610" s="214"/>
      <c r="D4610" s="214" t="s">
        <v>5152</v>
      </c>
      <c r="E4610" s="214"/>
      <c r="F4610" s="215">
        <v>0</v>
      </c>
      <c r="G4610" s="333">
        <f>ROUND(SUMIF(Anlagenbewegungsdaten!B:B,A4610,Anlagenbewegungsdaten!C:C),3)</f>
        <v>61.622</v>
      </c>
      <c r="H4610" s="334">
        <f>IF(ISBLANK(F4610),ROUND(SUMIF(Anlagenbewegungsdaten!B:B,A4610,Anlagenbewegungsdaten!D:D),2),ROUND(G4610*F4610%,2))</f>
        <v>0</v>
      </c>
      <c r="I4610" s="334">
        <f>ROUND((H4610-SUMIF(Anlagenbewegungsdaten!$B:$B,A4610,Anlagenbewegungsdaten!D:D)),3)</f>
        <v>0</v>
      </c>
      <c r="J4610" s="335" t="s">
        <v>5178</v>
      </c>
      <c r="K4610" s="335" t="s">
        <v>5213</v>
      </c>
      <c r="M4610" s="332"/>
      <c r="N4610" s="330"/>
      <c r="O4610" s="330"/>
    </row>
    <row r="4611" spans="1:15" ht="15" customHeight="1" x14ac:dyDescent="0.25">
      <c r="A4611" s="213" t="s">
        <v>5156</v>
      </c>
      <c r="B4611" s="214" t="s">
        <v>160</v>
      </c>
      <c r="C4611" s="214"/>
      <c r="D4611" s="214" t="s">
        <v>5152</v>
      </c>
      <c r="E4611" s="214"/>
      <c r="F4611" s="215">
        <v>0</v>
      </c>
      <c r="G4611" s="333">
        <f>ROUND(SUMIF(Anlagenbewegungsdaten!B:B,A4611,Anlagenbewegungsdaten!C:C),3)</f>
        <v>0</v>
      </c>
      <c r="H4611" s="334">
        <f>IF(ISBLANK(F4611),ROUND(SUMIF(Anlagenbewegungsdaten!B:B,A4611,Anlagenbewegungsdaten!D:D),2),ROUND(G4611*F4611%,2))</f>
        <v>0</v>
      </c>
      <c r="I4611" s="334">
        <f>ROUND((H4611-SUMIF(Anlagenbewegungsdaten!$B:$B,A4611,Anlagenbewegungsdaten!D:D)),3)</f>
        <v>0</v>
      </c>
      <c r="J4611" s="335" t="s">
        <v>5178</v>
      </c>
      <c r="K4611" s="335" t="s">
        <v>5214</v>
      </c>
      <c r="M4611" s="332"/>
      <c r="N4611" s="330"/>
      <c r="O4611" s="330"/>
    </row>
    <row r="4612" spans="1:15" ht="15" customHeight="1" x14ac:dyDescent="0.25">
      <c r="A4612" s="213" t="s">
        <v>5155</v>
      </c>
      <c r="B4612" s="214" t="s">
        <v>167</v>
      </c>
      <c r="C4612" s="214"/>
      <c r="D4612" s="214" t="s">
        <v>5152</v>
      </c>
      <c r="E4612" s="214"/>
      <c r="F4612" s="215">
        <v>0</v>
      </c>
      <c r="G4612" s="333">
        <f>ROUND(SUMIF(Anlagenbewegungsdaten!B:B,A4612,Anlagenbewegungsdaten!C:C),3)</f>
        <v>0</v>
      </c>
      <c r="H4612" s="334">
        <f>IF(ISBLANK(F4612),ROUND(SUMIF(Anlagenbewegungsdaten!B:B,A4612,Anlagenbewegungsdaten!D:D),2),ROUND(G4612*F4612%,2))</f>
        <v>0</v>
      </c>
      <c r="I4612" s="334">
        <f>ROUND((H4612-SUMIF(Anlagenbewegungsdaten!$B:$B,A4612,Anlagenbewegungsdaten!D:D)),3)</f>
        <v>0</v>
      </c>
      <c r="J4612" s="335" t="s">
        <v>5178</v>
      </c>
      <c r="K4612" s="335" t="s">
        <v>5215</v>
      </c>
      <c r="M4612" s="332"/>
      <c r="N4612" s="330"/>
      <c r="O4612" s="330"/>
    </row>
    <row r="4613" spans="1:15" ht="15" customHeight="1" x14ac:dyDescent="0.25">
      <c r="A4613" s="213" t="s">
        <v>5154</v>
      </c>
      <c r="B4613" s="214" t="s">
        <v>2111</v>
      </c>
      <c r="C4613" s="214"/>
      <c r="D4613" s="214" t="s">
        <v>5152</v>
      </c>
      <c r="E4613" s="214"/>
      <c r="F4613" s="215">
        <v>0</v>
      </c>
      <c r="G4613" s="333">
        <f>ROUND(SUMIF(Anlagenbewegungsdaten!B:B,A4613,Anlagenbewegungsdaten!C:C),3)</f>
        <v>0</v>
      </c>
      <c r="H4613" s="334">
        <f>IF(ISBLANK(F4613),ROUND(SUMIF(Anlagenbewegungsdaten!B:B,A4613,Anlagenbewegungsdaten!D:D),2),ROUND(G4613*F4613%,2))</f>
        <v>0</v>
      </c>
      <c r="I4613" s="334">
        <f>ROUND((H4613-SUMIF(Anlagenbewegungsdaten!$B:$B,A4613,Anlagenbewegungsdaten!D:D)),3)</f>
        <v>0</v>
      </c>
      <c r="J4613" s="335" t="s">
        <v>5178</v>
      </c>
      <c r="K4613" s="335" t="s">
        <v>5216</v>
      </c>
      <c r="M4613" s="332"/>
      <c r="N4613" s="330"/>
      <c r="O4613" s="330"/>
    </row>
    <row r="4614" spans="1:15" ht="15" customHeight="1" x14ac:dyDescent="0.25">
      <c r="A4614" s="213" t="s">
        <v>5153</v>
      </c>
      <c r="B4614" s="214" t="s">
        <v>174</v>
      </c>
      <c r="C4614" s="214"/>
      <c r="D4614" s="214" t="s">
        <v>5152</v>
      </c>
      <c r="E4614" s="214"/>
      <c r="F4614" s="215">
        <v>0</v>
      </c>
      <c r="G4614" s="333">
        <f>ROUND(SUMIF(Anlagenbewegungsdaten!B:B,A4614,Anlagenbewegungsdaten!C:C),3)</f>
        <v>5212050.5140000004</v>
      </c>
      <c r="H4614" s="334">
        <f>IF(ISBLANK(F4614),ROUND(SUMIF(Anlagenbewegungsdaten!B:B,A4614,Anlagenbewegungsdaten!D:D),2),ROUND(G4614*F4614%,2))</f>
        <v>0</v>
      </c>
      <c r="I4614" s="334">
        <f>ROUND((H4614-SUMIF(Anlagenbewegungsdaten!$B:$B,A4614,Anlagenbewegungsdaten!D:D)),3)</f>
        <v>0</v>
      </c>
      <c r="J4614" s="335" t="s">
        <v>5178</v>
      </c>
      <c r="K4614" s="335" t="s">
        <v>5217</v>
      </c>
      <c r="M4614" s="332"/>
      <c r="N4614" s="330"/>
      <c r="O4614" s="330"/>
    </row>
    <row r="4615" spans="1:15" ht="15" customHeight="1" x14ac:dyDescent="0.25">
      <c r="A4615" s="166"/>
      <c r="B4615" s="166"/>
      <c r="C4615" s="166"/>
      <c r="D4615" s="166"/>
      <c r="E4615" s="166"/>
      <c r="F4615" s="297"/>
    </row>
    <row r="4616" spans="1:15" ht="23.25" customHeight="1" x14ac:dyDescent="0.35">
      <c r="A4616" s="185" t="s">
        <v>6381</v>
      </c>
      <c r="B4616" s="180"/>
      <c r="C4616" s="180"/>
      <c r="D4616" s="180"/>
      <c r="E4616" s="180"/>
      <c r="F4616" s="187"/>
    </row>
    <row r="4617" spans="1:15" ht="15" customHeight="1" x14ac:dyDescent="0.25">
      <c r="A4617" s="565" t="s">
        <v>5151</v>
      </c>
      <c r="B4617" s="565"/>
      <c r="C4617" s="565"/>
      <c r="D4617" s="565"/>
      <c r="E4617" s="565"/>
      <c r="F4617" s="565"/>
    </row>
    <row r="4618" spans="1:15" ht="15" customHeight="1" x14ac:dyDescent="0.25">
      <c r="A4618" s="563" t="s">
        <v>5150</v>
      </c>
      <c r="B4618" s="563"/>
      <c r="C4618" s="563"/>
      <c r="D4618" s="563"/>
      <c r="E4618" s="563"/>
      <c r="F4618" s="563"/>
    </row>
    <row r="4619" spans="1:15" ht="15" customHeight="1" x14ac:dyDescent="0.25">
      <c r="A4619" s="564" t="s">
        <v>6547</v>
      </c>
      <c r="B4619" s="562"/>
      <c r="C4619" s="562"/>
      <c r="D4619" s="562"/>
      <c r="E4619" s="562"/>
      <c r="F4619" s="562"/>
    </row>
    <row r="4620" spans="1:15" s="512" customFormat="1" ht="15" customHeight="1" x14ac:dyDescent="0.25">
      <c r="A4620" s="564" t="s">
        <v>6546</v>
      </c>
      <c r="B4620" s="562"/>
      <c r="C4620" s="562"/>
      <c r="D4620" s="562"/>
      <c r="E4620" s="562"/>
      <c r="F4620" s="562"/>
      <c r="G4620" s="513"/>
      <c r="H4620" s="513"/>
      <c r="I4620" s="513"/>
      <c r="J4620" s="513"/>
      <c r="K4620" s="513"/>
      <c r="L4620" s="516"/>
      <c r="M4620" s="514"/>
      <c r="N4620" s="514"/>
      <c r="O4620" s="514"/>
    </row>
    <row r="4621" spans="1:15" s="512" customFormat="1" ht="15" customHeight="1" x14ac:dyDescent="0.25">
      <c r="A4621" s="563" t="s">
        <v>6548</v>
      </c>
      <c r="B4621" s="562"/>
      <c r="C4621" s="562"/>
      <c r="D4621" s="562"/>
      <c r="E4621" s="562"/>
      <c r="F4621" s="562"/>
      <c r="G4621" s="513"/>
      <c r="H4621" s="513"/>
      <c r="I4621" s="513"/>
      <c r="J4621" s="513"/>
      <c r="K4621" s="513"/>
      <c r="L4621" s="516"/>
      <c r="M4621" s="514"/>
      <c r="N4621" s="514"/>
      <c r="O4621" s="514"/>
    </row>
    <row r="4622" spans="1:15" s="512" customFormat="1" ht="15" customHeight="1" x14ac:dyDescent="0.25">
      <c r="A4622" s="564" t="s">
        <v>6549</v>
      </c>
      <c r="B4622" s="562"/>
      <c r="C4622" s="562"/>
      <c r="D4622" s="562"/>
      <c r="E4622" s="562"/>
      <c r="F4622" s="562"/>
      <c r="G4622" s="513"/>
      <c r="H4622" s="513"/>
      <c r="I4622" s="513"/>
      <c r="J4622" s="513"/>
      <c r="K4622" s="513"/>
      <c r="L4622" s="516"/>
      <c r="M4622" s="514"/>
      <c r="N4622" s="514"/>
      <c r="O4622" s="514"/>
    </row>
    <row r="4623" spans="1:15" s="512" customFormat="1" ht="15" customHeight="1" x14ac:dyDescent="0.25">
      <c r="A4623" s="563" t="s">
        <v>6550</v>
      </c>
      <c r="B4623" s="562"/>
      <c r="C4623" s="562"/>
      <c r="D4623" s="562"/>
      <c r="E4623" s="562"/>
      <c r="F4623" s="562"/>
      <c r="G4623" s="513"/>
      <c r="H4623" s="513"/>
      <c r="I4623" s="513"/>
      <c r="J4623" s="513"/>
      <c r="K4623" s="513"/>
      <c r="L4623" s="516"/>
      <c r="M4623" s="514"/>
      <c r="N4623" s="514"/>
      <c r="O4623" s="514"/>
    </row>
    <row r="4624" spans="1:15" s="512" customFormat="1" ht="15" customHeight="1" x14ac:dyDescent="0.25">
      <c r="A4624" s="564" t="s">
        <v>6551</v>
      </c>
      <c r="B4624" s="562"/>
      <c r="C4624" s="562"/>
      <c r="D4624" s="562"/>
      <c r="E4624" s="562"/>
      <c r="F4624" s="562"/>
      <c r="G4624" s="513"/>
      <c r="H4624" s="513"/>
      <c r="I4624" s="513"/>
      <c r="J4624" s="513"/>
      <c r="K4624" s="513"/>
      <c r="L4624" s="516"/>
      <c r="M4624" s="514"/>
      <c r="N4624" s="514"/>
      <c r="O4624" s="514"/>
    </row>
    <row r="4625" spans="1:15" ht="15" customHeight="1" x14ac:dyDescent="0.25">
      <c r="A4625" s="563" t="s">
        <v>6552</v>
      </c>
      <c r="B4625" s="561"/>
      <c r="C4625" s="561"/>
      <c r="D4625" s="561"/>
      <c r="E4625" s="561"/>
      <c r="F4625" s="561"/>
    </row>
    <row r="4626" spans="1:15" ht="15" customHeight="1" x14ac:dyDescent="0.25">
      <c r="A4626" s="563" t="s">
        <v>6553</v>
      </c>
      <c r="B4626" s="561"/>
      <c r="C4626" s="561"/>
      <c r="D4626" s="561"/>
      <c r="E4626" s="561"/>
      <c r="F4626" s="561"/>
    </row>
    <row r="4627" spans="1:15" s="512" customFormat="1" ht="15" customHeight="1" x14ac:dyDescent="0.25">
      <c r="A4627" s="563" t="s">
        <v>6554</v>
      </c>
      <c r="B4627" s="561"/>
      <c r="C4627" s="561"/>
      <c r="D4627" s="561"/>
      <c r="E4627" s="561"/>
      <c r="F4627" s="561"/>
      <c r="G4627" s="513"/>
      <c r="H4627" s="513"/>
      <c r="I4627" s="513"/>
      <c r="J4627" s="513"/>
      <c r="K4627" s="513"/>
      <c r="L4627" s="516"/>
      <c r="M4627" s="514"/>
      <c r="N4627" s="514"/>
      <c r="O4627" s="514"/>
    </row>
    <row r="4628" spans="1:15" s="512" customFormat="1" ht="15" customHeight="1" x14ac:dyDescent="0.25">
      <c r="A4628" s="563" t="s">
        <v>6555</v>
      </c>
      <c r="B4628" s="561"/>
      <c r="C4628" s="561"/>
      <c r="D4628" s="561"/>
      <c r="E4628" s="561"/>
      <c r="F4628" s="561"/>
      <c r="G4628" s="513"/>
      <c r="H4628" s="513"/>
      <c r="I4628" s="513"/>
      <c r="J4628" s="513"/>
      <c r="K4628" s="513"/>
      <c r="L4628" s="516"/>
      <c r="M4628" s="514"/>
      <c r="N4628" s="514"/>
      <c r="O4628" s="514"/>
    </row>
    <row r="4629" spans="1:15" ht="15" customHeight="1" x14ac:dyDescent="0.25">
      <c r="A4629" s="563" t="s">
        <v>6556</v>
      </c>
      <c r="B4629" s="561"/>
      <c r="C4629" s="561"/>
      <c r="D4629" s="561"/>
      <c r="E4629" s="561"/>
      <c r="F4629" s="561"/>
    </row>
    <row r="4630" spans="1:15" ht="15" customHeight="1" x14ac:dyDescent="0.25">
      <c r="A4630" s="563" t="s">
        <v>4969</v>
      </c>
      <c r="B4630" s="561"/>
      <c r="C4630" s="561"/>
      <c r="D4630" s="561"/>
      <c r="E4630" s="561"/>
      <c r="F4630" s="561"/>
    </row>
    <row r="4631" spans="1:15" ht="15" customHeight="1" x14ac:dyDescent="0.25">
      <c r="A4631" s="563" t="s">
        <v>4931</v>
      </c>
      <c r="B4631" s="561"/>
      <c r="C4631" s="561"/>
      <c r="D4631" s="561"/>
      <c r="E4631" s="561"/>
      <c r="F4631" s="561"/>
    </row>
    <row r="4632" spans="1:15" ht="15" customHeight="1" x14ac:dyDescent="0.25">
      <c r="A4632" s="166"/>
      <c r="B4632" s="166"/>
      <c r="C4632" s="166"/>
      <c r="D4632" s="166"/>
      <c r="E4632" s="166"/>
      <c r="F4632" s="297"/>
    </row>
    <row r="4633" spans="1:15" ht="15" customHeight="1" x14ac:dyDescent="0.25">
      <c r="A4633" s="213" t="s">
        <v>5149</v>
      </c>
      <c r="B4633" s="214" t="s">
        <v>2107</v>
      </c>
      <c r="C4633" s="214"/>
      <c r="D4633" s="214" t="s">
        <v>5076</v>
      </c>
      <c r="E4633" s="214"/>
      <c r="F4633" s="215"/>
      <c r="G4633" s="333">
        <f>ROUND(SUMIF(Anlagenbewegungsdaten!B:B,A4633,Anlagenbewegungsdaten!C:C),3)</f>
        <v>0</v>
      </c>
      <c r="H4633" s="334">
        <f>IF(ISBLANK(F4633),ROUND(SUMIF(Anlagenbewegungsdaten!B:B,A4633,Anlagenbewegungsdaten!D:D),2),ROUND(G4633*F4633%,2))</f>
        <v>0</v>
      </c>
      <c r="I4633" s="334">
        <f>ROUND((H4633-SUMIF(Anlagenbewegungsdaten!$B:$B,A4633,Anlagenbewegungsdaten!D:D)),3)</f>
        <v>0</v>
      </c>
      <c r="J4633" s="335" t="s">
        <v>5181</v>
      </c>
      <c r="K4633" s="335" t="s">
        <v>5218</v>
      </c>
      <c r="L4633" s="516"/>
      <c r="M4633" s="332"/>
      <c r="N4633" s="330"/>
      <c r="O4633" s="330"/>
    </row>
    <row r="4634" spans="1:15" ht="15" customHeight="1" x14ac:dyDescent="0.25">
      <c r="A4634" s="213" t="s">
        <v>5148</v>
      </c>
      <c r="B4634" s="214" t="s">
        <v>2107</v>
      </c>
      <c r="C4634" s="214"/>
      <c r="D4634" s="214" t="s">
        <v>5074</v>
      </c>
      <c r="E4634" s="214"/>
      <c r="F4634" s="215"/>
      <c r="G4634" s="333">
        <f>ROUND(SUMIF(Anlagenbewegungsdaten!B:B,A4634,Anlagenbewegungsdaten!C:C),3)</f>
        <v>0</v>
      </c>
      <c r="H4634" s="334">
        <f>IF(ISBLANK(F4634),ROUND(SUMIF(Anlagenbewegungsdaten!B:B,A4634,Anlagenbewegungsdaten!D:D),2),ROUND(G4634*F4634%,2))</f>
        <v>0</v>
      </c>
      <c r="I4634" s="334">
        <f>ROUND((H4634-SUMIF(Anlagenbewegungsdaten!$B:$B,A4634,Anlagenbewegungsdaten!D:D)),3)</f>
        <v>0</v>
      </c>
      <c r="J4634" s="335" t="s">
        <v>5181</v>
      </c>
      <c r="K4634" s="335" t="s">
        <v>5218</v>
      </c>
      <c r="L4634" s="516"/>
      <c r="M4634" s="332"/>
      <c r="N4634" s="330"/>
      <c r="O4634" s="330"/>
    </row>
    <row r="4635" spans="1:15" ht="15" customHeight="1" x14ac:dyDescent="0.25">
      <c r="A4635" s="213" t="s">
        <v>5147</v>
      </c>
      <c r="B4635" s="214" t="s">
        <v>2107</v>
      </c>
      <c r="C4635" s="214"/>
      <c r="D4635" s="214" t="s">
        <v>5072</v>
      </c>
      <c r="E4635" s="214"/>
      <c r="F4635" s="215"/>
      <c r="G4635" s="333">
        <f>ROUND(SUMIF(Anlagenbewegungsdaten!B:B,A4635,Anlagenbewegungsdaten!C:C),3)</f>
        <v>0</v>
      </c>
      <c r="H4635" s="334">
        <f>IF(ISBLANK(F4635),ROUND(SUMIF(Anlagenbewegungsdaten!B:B,A4635,Anlagenbewegungsdaten!D:D),2),ROUND(G4635*F4635%,2))</f>
        <v>0</v>
      </c>
      <c r="I4635" s="334">
        <f>ROUND((H4635-SUMIF(Anlagenbewegungsdaten!$B:$B,A4635,Anlagenbewegungsdaten!D:D)),3)</f>
        <v>0</v>
      </c>
      <c r="J4635" s="335" t="s">
        <v>5181</v>
      </c>
      <c r="K4635" s="335" t="s">
        <v>5218</v>
      </c>
      <c r="L4635" s="516"/>
      <c r="M4635" s="332"/>
      <c r="N4635" s="330"/>
      <c r="O4635" s="330"/>
    </row>
    <row r="4636" spans="1:15" ht="15" customHeight="1" x14ac:dyDescent="0.25">
      <c r="A4636" s="213" t="s">
        <v>5146</v>
      </c>
      <c r="B4636" s="214" t="s">
        <v>2107</v>
      </c>
      <c r="C4636" s="214"/>
      <c r="D4636" s="214" t="s">
        <v>5070</v>
      </c>
      <c r="E4636" s="214"/>
      <c r="F4636" s="215"/>
      <c r="G4636" s="333">
        <f>ROUND(SUMIF(Anlagenbewegungsdaten!B:B,A4636,Anlagenbewegungsdaten!C:C),3)</f>
        <v>0</v>
      </c>
      <c r="H4636" s="334">
        <f>IF(ISBLANK(F4636),ROUND(SUMIF(Anlagenbewegungsdaten!B:B,A4636,Anlagenbewegungsdaten!D:D),2),ROUND(G4636*F4636%,2))</f>
        <v>0</v>
      </c>
      <c r="I4636" s="334">
        <f>ROUND((H4636-SUMIF(Anlagenbewegungsdaten!$B:$B,A4636,Anlagenbewegungsdaten!D:D)),3)</f>
        <v>0</v>
      </c>
      <c r="J4636" s="335" t="s">
        <v>5181</v>
      </c>
      <c r="K4636" s="335" t="s">
        <v>5218</v>
      </c>
      <c r="L4636" s="516"/>
      <c r="M4636" s="332"/>
      <c r="N4636" s="330"/>
      <c r="O4636" s="330"/>
    </row>
    <row r="4637" spans="1:15" ht="15" customHeight="1" x14ac:dyDescent="0.25">
      <c r="A4637" s="213" t="s">
        <v>5145</v>
      </c>
      <c r="B4637" s="214" t="s">
        <v>2107</v>
      </c>
      <c r="C4637" s="214"/>
      <c r="D4637" s="214" t="s">
        <v>5068</v>
      </c>
      <c r="E4637" s="214"/>
      <c r="F4637" s="215"/>
      <c r="G4637" s="333">
        <f>ROUND(SUMIF(Anlagenbewegungsdaten!B:B,A4637,Anlagenbewegungsdaten!C:C),3)</f>
        <v>0</v>
      </c>
      <c r="H4637" s="334">
        <f>IF(ISBLANK(F4637),ROUND(SUMIF(Anlagenbewegungsdaten!B:B,A4637,Anlagenbewegungsdaten!D:D),2),ROUND(G4637*F4637%,2))</f>
        <v>0</v>
      </c>
      <c r="I4637" s="334">
        <f>ROUND((H4637-SUMIF(Anlagenbewegungsdaten!$B:$B,A4637,Anlagenbewegungsdaten!D:D)),3)</f>
        <v>0</v>
      </c>
      <c r="J4637" s="335" t="s">
        <v>5181</v>
      </c>
      <c r="K4637" s="335" t="s">
        <v>5218</v>
      </c>
      <c r="L4637" s="516"/>
      <c r="M4637" s="332"/>
      <c r="N4637" s="330"/>
      <c r="O4637" s="330"/>
    </row>
    <row r="4638" spans="1:15" ht="15" customHeight="1" x14ac:dyDescent="0.25">
      <c r="A4638" s="213" t="s">
        <v>5144</v>
      </c>
      <c r="B4638" s="214" t="s">
        <v>2107</v>
      </c>
      <c r="C4638" s="214"/>
      <c r="D4638" s="214" t="s">
        <v>5066</v>
      </c>
      <c r="E4638" s="214"/>
      <c r="F4638" s="215"/>
      <c r="G4638" s="333">
        <f>ROUND(SUMIF(Anlagenbewegungsdaten!B:B,A4638,Anlagenbewegungsdaten!C:C),3)</f>
        <v>0</v>
      </c>
      <c r="H4638" s="334">
        <f>IF(ISBLANK(F4638),ROUND(SUMIF(Anlagenbewegungsdaten!B:B,A4638,Anlagenbewegungsdaten!D:D),2),ROUND(G4638*F4638%,2))</f>
        <v>0</v>
      </c>
      <c r="I4638" s="334">
        <f>ROUND((H4638-SUMIF(Anlagenbewegungsdaten!$B:$B,A4638,Anlagenbewegungsdaten!D:D)),3)</f>
        <v>0</v>
      </c>
      <c r="J4638" s="335" t="s">
        <v>5181</v>
      </c>
      <c r="K4638" s="335" t="s">
        <v>5218</v>
      </c>
      <c r="L4638" s="516"/>
      <c r="M4638" s="332"/>
      <c r="N4638" s="330"/>
      <c r="O4638" s="330"/>
    </row>
    <row r="4639" spans="1:15" ht="15" customHeight="1" x14ac:dyDescent="0.25">
      <c r="A4639" s="213" t="s">
        <v>5143</v>
      </c>
      <c r="B4639" s="214" t="s">
        <v>2107</v>
      </c>
      <c r="C4639" s="214"/>
      <c r="D4639" s="214" t="s">
        <v>5064</v>
      </c>
      <c r="E4639" s="214"/>
      <c r="F4639" s="215"/>
      <c r="G4639" s="333">
        <f>ROUND(SUMIF(Anlagenbewegungsdaten!B:B,A4639,Anlagenbewegungsdaten!C:C),3)</f>
        <v>0</v>
      </c>
      <c r="H4639" s="334">
        <f>IF(ISBLANK(F4639),ROUND(SUMIF(Anlagenbewegungsdaten!B:B,A4639,Anlagenbewegungsdaten!D:D),2),ROUND(G4639*F4639%,2))</f>
        <v>0</v>
      </c>
      <c r="I4639" s="334">
        <f>ROUND((H4639-SUMIF(Anlagenbewegungsdaten!$B:$B,A4639,Anlagenbewegungsdaten!D:D)),3)</f>
        <v>0</v>
      </c>
      <c r="J4639" s="335" t="s">
        <v>5181</v>
      </c>
      <c r="K4639" s="335" t="s">
        <v>5218</v>
      </c>
      <c r="L4639" s="516"/>
      <c r="M4639" s="332"/>
      <c r="N4639" s="330"/>
      <c r="O4639" s="330"/>
    </row>
    <row r="4640" spans="1:15" ht="15" customHeight="1" x14ac:dyDescent="0.25">
      <c r="A4640" s="213" t="s">
        <v>5142</v>
      </c>
      <c r="B4640" s="214" t="s">
        <v>2107</v>
      </c>
      <c r="C4640" s="214"/>
      <c r="D4640" s="214" t="s">
        <v>5062</v>
      </c>
      <c r="E4640" s="214"/>
      <c r="F4640" s="215"/>
      <c r="G4640" s="333">
        <f>ROUND(SUMIF(Anlagenbewegungsdaten!B:B,A4640,Anlagenbewegungsdaten!C:C),3)</f>
        <v>0</v>
      </c>
      <c r="H4640" s="334">
        <f>IF(ISBLANK(F4640),ROUND(SUMIF(Anlagenbewegungsdaten!B:B,A4640,Anlagenbewegungsdaten!D:D),2),ROUND(G4640*F4640%,2))</f>
        <v>0</v>
      </c>
      <c r="I4640" s="334">
        <f>ROUND((H4640-SUMIF(Anlagenbewegungsdaten!$B:$B,A4640,Anlagenbewegungsdaten!D:D)),3)</f>
        <v>0</v>
      </c>
      <c r="J4640" s="335" t="s">
        <v>5181</v>
      </c>
      <c r="K4640" s="335" t="s">
        <v>5218</v>
      </c>
      <c r="L4640" s="516"/>
      <c r="M4640" s="332"/>
      <c r="N4640" s="330"/>
      <c r="O4640" s="330"/>
    </row>
    <row r="4641" spans="1:15" ht="15" customHeight="1" x14ac:dyDescent="0.25">
      <c r="A4641" s="213" t="s">
        <v>5141</v>
      </c>
      <c r="B4641" s="214" t="s">
        <v>2107</v>
      </c>
      <c r="C4641" s="214"/>
      <c r="D4641" s="214" t="s">
        <v>5060</v>
      </c>
      <c r="E4641" s="214"/>
      <c r="F4641" s="215"/>
      <c r="G4641" s="333">
        <f>ROUND(SUMIF(Anlagenbewegungsdaten!B:B,A4641,Anlagenbewegungsdaten!C:C),3)</f>
        <v>0</v>
      </c>
      <c r="H4641" s="334">
        <f>IF(ISBLANK(F4641),ROUND(SUMIF(Anlagenbewegungsdaten!B:B,A4641,Anlagenbewegungsdaten!D:D),2),ROUND(G4641*F4641%,2))</f>
        <v>0</v>
      </c>
      <c r="I4641" s="334">
        <f>ROUND((H4641-SUMIF(Anlagenbewegungsdaten!$B:$B,A4641,Anlagenbewegungsdaten!D:D)),3)</f>
        <v>0</v>
      </c>
      <c r="J4641" s="335" t="s">
        <v>5181</v>
      </c>
      <c r="K4641" s="335" t="s">
        <v>5218</v>
      </c>
      <c r="L4641" s="516"/>
      <c r="M4641" s="332"/>
      <c r="N4641" s="330"/>
      <c r="O4641" s="330"/>
    </row>
    <row r="4642" spans="1:15" ht="15" customHeight="1" x14ac:dyDescent="0.25">
      <c r="A4642" s="213" t="s">
        <v>5140</v>
      </c>
      <c r="B4642" s="214" t="s">
        <v>2107</v>
      </c>
      <c r="C4642" s="214"/>
      <c r="D4642" s="214" t="s">
        <v>5058</v>
      </c>
      <c r="E4642" s="214"/>
      <c r="F4642" s="215"/>
      <c r="G4642" s="333">
        <f>ROUND(SUMIF(Anlagenbewegungsdaten!B:B,A4642,Anlagenbewegungsdaten!C:C),3)</f>
        <v>0</v>
      </c>
      <c r="H4642" s="334">
        <f>IF(ISBLANK(F4642),ROUND(SUMIF(Anlagenbewegungsdaten!B:B,A4642,Anlagenbewegungsdaten!D:D),2),ROUND(G4642*F4642%,2))</f>
        <v>0</v>
      </c>
      <c r="I4642" s="334">
        <f>ROUND((H4642-SUMIF(Anlagenbewegungsdaten!$B:$B,A4642,Anlagenbewegungsdaten!D:D)),3)</f>
        <v>0</v>
      </c>
      <c r="J4642" s="335" t="s">
        <v>5181</v>
      </c>
      <c r="K4642" s="335" t="s">
        <v>5218</v>
      </c>
      <c r="L4642" s="516"/>
      <c r="M4642" s="332"/>
      <c r="N4642" s="330"/>
      <c r="O4642" s="330"/>
    </row>
    <row r="4643" spans="1:15" ht="15" customHeight="1" x14ac:dyDescent="0.25">
      <c r="A4643" s="213" t="s">
        <v>5139</v>
      </c>
      <c r="B4643" s="214" t="s">
        <v>2107</v>
      </c>
      <c r="C4643" s="214"/>
      <c r="D4643" s="214" t="s">
        <v>5056</v>
      </c>
      <c r="E4643" s="214"/>
      <c r="F4643" s="215"/>
      <c r="G4643" s="333">
        <f>ROUND(SUMIF(Anlagenbewegungsdaten!B:B,A4643,Anlagenbewegungsdaten!C:C),3)</f>
        <v>0</v>
      </c>
      <c r="H4643" s="334">
        <f>IF(ISBLANK(F4643),ROUND(SUMIF(Anlagenbewegungsdaten!B:B,A4643,Anlagenbewegungsdaten!D:D),2),ROUND(G4643*F4643%,2))</f>
        <v>0</v>
      </c>
      <c r="I4643" s="334">
        <f>ROUND((H4643-SUMIF(Anlagenbewegungsdaten!$B:$B,A4643,Anlagenbewegungsdaten!D:D)),3)</f>
        <v>0</v>
      </c>
      <c r="J4643" s="335" t="s">
        <v>5181</v>
      </c>
      <c r="K4643" s="335" t="s">
        <v>5218</v>
      </c>
      <c r="L4643" s="516"/>
      <c r="M4643" s="332"/>
      <c r="N4643" s="330"/>
      <c r="O4643" s="330"/>
    </row>
    <row r="4644" spans="1:15" ht="15" customHeight="1" x14ac:dyDescent="0.25">
      <c r="A4644" s="213" t="s">
        <v>5138</v>
      </c>
      <c r="B4644" s="214" t="s">
        <v>2107</v>
      </c>
      <c r="C4644" s="214"/>
      <c r="D4644" s="214" t="s">
        <v>5054</v>
      </c>
      <c r="E4644" s="214"/>
      <c r="F4644" s="215"/>
      <c r="G4644" s="333">
        <f>ROUND(SUMIF(Anlagenbewegungsdaten!B:B,A4644,Anlagenbewegungsdaten!C:C),3)</f>
        <v>0</v>
      </c>
      <c r="H4644" s="334">
        <f>IF(ISBLANK(F4644),ROUND(SUMIF(Anlagenbewegungsdaten!B:B,A4644,Anlagenbewegungsdaten!D:D),2),ROUND(G4644*F4644%,2))</f>
        <v>0</v>
      </c>
      <c r="I4644" s="334">
        <f>ROUND((H4644-SUMIF(Anlagenbewegungsdaten!$B:$B,A4644,Anlagenbewegungsdaten!D:D)),3)</f>
        <v>0</v>
      </c>
      <c r="J4644" s="335" t="s">
        <v>5181</v>
      </c>
      <c r="K4644" s="335" t="s">
        <v>5218</v>
      </c>
      <c r="L4644" s="516"/>
      <c r="M4644" s="332"/>
      <c r="N4644" s="330"/>
      <c r="O4644" s="330"/>
    </row>
    <row r="4645" spans="1:15" ht="15" customHeight="1" x14ac:dyDescent="0.25">
      <c r="A4645" s="201"/>
      <c r="B4645" s="221"/>
      <c r="C4645" s="221"/>
      <c r="D4645" s="221"/>
      <c r="E4645" s="221"/>
      <c r="F4645" s="222"/>
    </row>
    <row r="4646" spans="1:15" ht="15" customHeight="1" x14ac:dyDescent="0.25">
      <c r="A4646" s="213" t="s">
        <v>5137</v>
      </c>
      <c r="B4646" s="214" t="s">
        <v>2108</v>
      </c>
      <c r="C4646" s="214"/>
      <c r="D4646" s="214" t="s">
        <v>5076</v>
      </c>
      <c r="E4646" s="214"/>
      <c r="F4646" s="215"/>
      <c r="G4646" s="333">
        <f>ROUND(SUMIF(Anlagenbewegungsdaten!B:B,A4646,Anlagenbewegungsdaten!C:C),3)</f>
        <v>936907.397</v>
      </c>
      <c r="H4646" s="334">
        <f>IF(ISBLANK(F4646),ROUND(SUMIF(Anlagenbewegungsdaten!B:B,A4646,Anlagenbewegungsdaten!D:D),2),ROUND(G4646*F4646%,2))</f>
        <v>150509.21</v>
      </c>
      <c r="I4646" s="334">
        <f>ROUND((H4646-SUMIF(Anlagenbewegungsdaten!$B:$B,A4646,Anlagenbewegungsdaten!D:D)),3)</f>
        <v>-1E-3</v>
      </c>
      <c r="J4646" s="335" t="s">
        <v>5181</v>
      </c>
      <c r="K4646" s="335" t="s">
        <v>5219</v>
      </c>
      <c r="L4646" s="516"/>
      <c r="M4646" s="332"/>
      <c r="N4646" s="330"/>
      <c r="O4646" s="330"/>
    </row>
    <row r="4647" spans="1:15" ht="15" customHeight="1" x14ac:dyDescent="0.25">
      <c r="A4647" s="213" t="s">
        <v>5136</v>
      </c>
      <c r="B4647" s="214" t="s">
        <v>2108</v>
      </c>
      <c r="C4647" s="214"/>
      <c r="D4647" s="214" t="s">
        <v>5074</v>
      </c>
      <c r="E4647" s="214"/>
      <c r="F4647" s="215"/>
      <c r="G4647" s="333">
        <f>ROUND(SUMIF(Anlagenbewegungsdaten!B:B,A4647,Anlagenbewegungsdaten!C:C),3)</f>
        <v>733774.49199999997</v>
      </c>
      <c r="H4647" s="334">
        <f>IF(ISBLANK(F4647),ROUND(SUMIF(Anlagenbewegungsdaten!B:B,A4647,Anlagenbewegungsdaten!D:D),2),ROUND(G4647*F4647%,2))</f>
        <v>115506.65</v>
      </c>
      <c r="I4647" s="334">
        <f>ROUND((H4647-SUMIF(Anlagenbewegungsdaten!$B:$B,A4647,Anlagenbewegungsdaten!D:D)),3)</f>
        <v>0</v>
      </c>
      <c r="J4647" s="335" t="s">
        <v>5181</v>
      </c>
      <c r="K4647" s="335" t="s">
        <v>5219</v>
      </c>
      <c r="L4647" s="516"/>
      <c r="M4647" s="332"/>
      <c r="N4647" s="330"/>
      <c r="O4647" s="330"/>
    </row>
    <row r="4648" spans="1:15" ht="15" customHeight="1" x14ac:dyDescent="0.25">
      <c r="A4648" s="213" t="s">
        <v>5135</v>
      </c>
      <c r="B4648" s="214" t="s">
        <v>2108</v>
      </c>
      <c r="C4648" s="214"/>
      <c r="D4648" s="214" t="s">
        <v>5072</v>
      </c>
      <c r="E4648" s="214"/>
      <c r="F4648" s="215"/>
      <c r="G4648" s="333">
        <f>ROUND(SUMIF(Anlagenbewegungsdaten!B:B,A4648,Anlagenbewegungsdaten!C:C),3)</f>
        <v>1063844.2420000001</v>
      </c>
      <c r="H4648" s="334">
        <f>IF(ISBLANK(F4648),ROUND(SUMIF(Anlagenbewegungsdaten!B:B,A4648,Anlagenbewegungsdaten!D:D),2),ROUND(G4648*F4648%,2))</f>
        <v>163378.94</v>
      </c>
      <c r="I4648" s="334">
        <f>ROUND((H4648-SUMIF(Anlagenbewegungsdaten!$B:$B,A4648,Anlagenbewegungsdaten!D:D)),3)</f>
        <v>3.0000000000000001E-3</v>
      </c>
      <c r="J4648" s="335" t="s">
        <v>5181</v>
      </c>
      <c r="K4648" s="335" t="s">
        <v>5219</v>
      </c>
      <c r="L4648" s="516"/>
      <c r="M4648" s="332"/>
      <c r="N4648" s="330"/>
      <c r="O4648" s="330"/>
    </row>
    <row r="4649" spans="1:15" ht="15" customHeight="1" x14ac:dyDescent="0.25">
      <c r="A4649" s="213" t="s">
        <v>5134</v>
      </c>
      <c r="B4649" s="214" t="s">
        <v>2108</v>
      </c>
      <c r="C4649" s="214"/>
      <c r="D4649" s="214" t="s">
        <v>5070</v>
      </c>
      <c r="E4649" s="214"/>
      <c r="F4649" s="215"/>
      <c r="G4649" s="333">
        <f>ROUND(SUMIF(Anlagenbewegungsdaten!B:B,A4649,Anlagenbewegungsdaten!C:C),3)</f>
        <v>779873.35100000002</v>
      </c>
      <c r="H4649" s="334">
        <f>IF(ISBLANK(F4649),ROUND(SUMIF(Anlagenbewegungsdaten!B:B,A4649,Anlagenbewegungsdaten!D:D),2),ROUND(G4649*F4649%,2))</f>
        <v>128159.58</v>
      </c>
      <c r="I4649" s="334">
        <f>ROUND((H4649-SUMIF(Anlagenbewegungsdaten!$B:$B,A4649,Anlagenbewegungsdaten!D:D)),3)</f>
        <v>-3.0000000000000001E-3</v>
      </c>
      <c r="J4649" s="335" t="s">
        <v>5181</v>
      </c>
      <c r="K4649" s="335" t="s">
        <v>5219</v>
      </c>
      <c r="L4649" s="516"/>
      <c r="M4649" s="332"/>
      <c r="N4649" s="330"/>
      <c r="O4649" s="330"/>
    </row>
    <row r="4650" spans="1:15" ht="15" customHeight="1" x14ac:dyDescent="0.25">
      <c r="A4650" s="213" t="s">
        <v>5133</v>
      </c>
      <c r="B4650" s="214" t="s">
        <v>2108</v>
      </c>
      <c r="C4650" s="214"/>
      <c r="D4650" s="214" t="s">
        <v>5068</v>
      </c>
      <c r="E4650" s="214"/>
      <c r="F4650" s="215"/>
      <c r="G4650" s="333">
        <f>ROUND(SUMIF(Anlagenbewegungsdaten!B:B,A4650,Anlagenbewegungsdaten!C:C),3)</f>
        <v>242368.122</v>
      </c>
      <c r="H4650" s="334">
        <f>IF(ISBLANK(F4650),ROUND(SUMIF(Anlagenbewegungsdaten!B:B,A4650,Anlagenbewegungsdaten!D:D),2),ROUND(G4650*F4650%,2))</f>
        <v>46641.57</v>
      </c>
      <c r="I4650" s="334">
        <f>ROUND((H4650-SUMIF(Anlagenbewegungsdaten!$B:$B,A4650,Anlagenbewegungsdaten!D:D)),3)</f>
        <v>2E-3</v>
      </c>
      <c r="J4650" s="335" t="s">
        <v>5181</v>
      </c>
      <c r="K4650" s="335" t="s">
        <v>5219</v>
      </c>
      <c r="L4650" s="516"/>
      <c r="M4650" s="332"/>
      <c r="N4650" s="330"/>
      <c r="O4650" s="330"/>
    </row>
    <row r="4651" spans="1:15" ht="15" customHeight="1" x14ac:dyDescent="0.25">
      <c r="A4651" s="213" t="s">
        <v>5132</v>
      </c>
      <c r="B4651" s="214" t="s">
        <v>2108</v>
      </c>
      <c r="C4651" s="214"/>
      <c r="D4651" s="214" t="s">
        <v>5066</v>
      </c>
      <c r="E4651" s="214"/>
      <c r="F4651" s="215"/>
      <c r="G4651" s="333">
        <f>ROUND(SUMIF(Anlagenbewegungsdaten!B:B,A4651,Anlagenbewegungsdaten!C:C),3)</f>
        <v>324681.391</v>
      </c>
      <c r="H4651" s="334">
        <f>IF(ISBLANK(F4651),ROUND(SUMIF(Anlagenbewegungsdaten!B:B,A4651,Anlagenbewegungsdaten!D:D),2),ROUND(G4651*F4651%,2))</f>
        <v>61547.040000000001</v>
      </c>
      <c r="I4651" s="334">
        <f>ROUND((H4651-SUMIF(Anlagenbewegungsdaten!$B:$B,A4651,Anlagenbewegungsdaten!D:D)),3)</f>
        <v>-4.0000000000000001E-3</v>
      </c>
      <c r="J4651" s="335" t="s">
        <v>5181</v>
      </c>
      <c r="K4651" s="335" t="s">
        <v>5219</v>
      </c>
      <c r="L4651" s="516"/>
      <c r="M4651" s="332"/>
      <c r="N4651" s="330"/>
      <c r="O4651" s="330"/>
    </row>
    <row r="4652" spans="1:15" ht="15" customHeight="1" x14ac:dyDescent="0.25">
      <c r="A4652" s="213" t="s">
        <v>5131</v>
      </c>
      <c r="B4652" s="214" t="s">
        <v>2108</v>
      </c>
      <c r="C4652" s="214"/>
      <c r="D4652" s="214" t="s">
        <v>5064</v>
      </c>
      <c r="E4652" s="214"/>
      <c r="F4652" s="215"/>
      <c r="G4652" s="333">
        <f>ROUND(SUMIF(Anlagenbewegungsdaten!B:B,A4652,Anlagenbewegungsdaten!C:C),3)</f>
        <v>388765.02100000001</v>
      </c>
      <c r="H4652" s="334">
        <f>IF(ISBLANK(F4652),ROUND(SUMIF(Anlagenbewegungsdaten!B:B,A4652,Anlagenbewegungsdaten!D:D),2),ROUND(G4652*F4652%,2))</f>
        <v>72048.14</v>
      </c>
      <c r="I4652" s="334">
        <f>ROUND((H4652-SUMIF(Anlagenbewegungsdaten!$B:$B,A4652,Anlagenbewegungsdaten!D:D)),3)</f>
        <v>3.0000000000000001E-3</v>
      </c>
      <c r="J4652" s="335" t="s">
        <v>5181</v>
      </c>
      <c r="K4652" s="335" t="s">
        <v>5219</v>
      </c>
      <c r="L4652" s="516"/>
      <c r="M4652" s="332"/>
      <c r="N4652" s="330"/>
      <c r="O4652" s="330"/>
    </row>
    <row r="4653" spans="1:15" ht="15" customHeight="1" x14ac:dyDescent="0.25">
      <c r="A4653" s="213" t="s">
        <v>5130</v>
      </c>
      <c r="B4653" s="214" t="s">
        <v>2108</v>
      </c>
      <c r="C4653" s="214"/>
      <c r="D4653" s="214" t="s">
        <v>5062</v>
      </c>
      <c r="E4653" s="214"/>
      <c r="F4653" s="215"/>
      <c r="G4653" s="333">
        <f>ROUND(SUMIF(Anlagenbewegungsdaten!B:B,A4653,Anlagenbewegungsdaten!C:C),3)</f>
        <v>374056.46799999999</v>
      </c>
      <c r="H4653" s="334">
        <f>IF(ISBLANK(F4653),ROUND(SUMIF(Anlagenbewegungsdaten!B:B,A4653,Anlagenbewegungsdaten!D:D),2),ROUND(G4653*F4653%,2))</f>
        <v>70589.97</v>
      </c>
      <c r="I4653" s="334">
        <f>ROUND((H4653-SUMIF(Anlagenbewegungsdaten!$B:$B,A4653,Anlagenbewegungsdaten!D:D)),3)</f>
        <v>-4.0000000000000001E-3</v>
      </c>
      <c r="J4653" s="335" t="s">
        <v>5181</v>
      </c>
      <c r="K4653" s="335" t="s">
        <v>5219</v>
      </c>
      <c r="L4653" s="516"/>
      <c r="M4653" s="332"/>
      <c r="N4653" s="330"/>
      <c r="O4653" s="330"/>
    </row>
    <row r="4654" spans="1:15" ht="15" customHeight="1" x14ac:dyDescent="0.25">
      <c r="A4654" s="213" t="s">
        <v>5129</v>
      </c>
      <c r="B4654" s="214" t="s">
        <v>2108</v>
      </c>
      <c r="C4654" s="214"/>
      <c r="D4654" s="214" t="s">
        <v>5060</v>
      </c>
      <c r="E4654" s="214"/>
      <c r="F4654" s="215"/>
      <c r="G4654" s="333">
        <f>ROUND(SUMIF(Anlagenbewegungsdaten!B:B,A4654,Anlagenbewegungsdaten!C:C),3)</f>
        <v>429002.554</v>
      </c>
      <c r="H4654" s="334">
        <f>IF(ISBLANK(F4654),ROUND(SUMIF(Anlagenbewegungsdaten!B:B,A4654,Anlagenbewegungsdaten!D:D),2),ROUND(G4654*F4654%,2))</f>
        <v>81020.37</v>
      </c>
      <c r="I4654" s="334">
        <f>ROUND((H4654-SUMIF(Anlagenbewegungsdaten!$B:$B,A4654,Anlagenbewegungsdaten!D:D)),3)</f>
        <v>0</v>
      </c>
      <c r="J4654" s="335" t="s">
        <v>5181</v>
      </c>
      <c r="K4654" s="335" t="s">
        <v>5219</v>
      </c>
      <c r="L4654" s="516"/>
      <c r="M4654" s="332"/>
      <c r="N4654" s="330"/>
      <c r="O4654" s="330"/>
    </row>
    <row r="4655" spans="1:15" ht="15" customHeight="1" x14ac:dyDescent="0.25">
      <c r="A4655" s="213" t="s">
        <v>5128</v>
      </c>
      <c r="B4655" s="214" t="s">
        <v>2108</v>
      </c>
      <c r="C4655" s="214"/>
      <c r="D4655" s="214" t="s">
        <v>5058</v>
      </c>
      <c r="E4655" s="214"/>
      <c r="F4655" s="215"/>
      <c r="G4655" s="333">
        <f>ROUND(SUMIF(Anlagenbewegungsdaten!B:B,A4655,Anlagenbewegungsdaten!C:C),3)</f>
        <v>414650.51299999998</v>
      </c>
      <c r="H4655" s="334">
        <f>IF(ISBLANK(F4655),ROUND(SUMIF(Anlagenbewegungsdaten!B:B,A4655,Anlagenbewegungsdaten!D:D),2),ROUND(G4655*F4655%,2))</f>
        <v>75143.67</v>
      </c>
      <c r="I4655" s="334">
        <f>ROUND((H4655-SUMIF(Anlagenbewegungsdaten!$B:$B,A4655,Anlagenbewegungsdaten!D:D)),3)</f>
        <v>-3.0000000000000001E-3</v>
      </c>
      <c r="J4655" s="335" t="s">
        <v>5181</v>
      </c>
      <c r="K4655" s="335" t="s">
        <v>5219</v>
      </c>
      <c r="L4655" s="516"/>
      <c r="M4655" s="332"/>
      <c r="N4655" s="330"/>
      <c r="O4655" s="330"/>
    </row>
    <row r="4656" spans="1:15" ht="15" customHeight="1" x14ac:dyDescent="0.25">
      <c r="A4656" s="213" t="s">
        <v>5127</v>
      </c>
      <c r="B4656" s="214" t="s">
        <v>2108</v>
      </c>
      <c r="C4656" s="214"/>
      <c r="D4656" s="214" t="s">
        <v>5056</v>
      </c>
      <c r="E4656" s="214"/>
      <c r="F4656" s="215"/>
      <c r="G4656" s="333">
        <f>ROUND(SUMIF(Anlagenbewegungsdaten!B:B,A4656,Anlagenbewegungsdaten!C:C),3)</f>
        <v>367878.10600000003</v>
      </c>
      <c r="H4656" s="334">
        <f>IF(ISBLANK(F4656),ROUND(SUMIF(Anlagenbewegungsdaten!B:B,A4656,Anlagenbewegungsdaten!D:D),2),ROUND(G4656*F4656%,2))</f>
        <v>69101.77</v>
      </c>
      <c r="I4656" s="334">
        <f>ROUND((H4656-SUMIF(Anlagenbewegungsdaten!$B:$B,A4656,Anlagenbewegungsdaten!D:D)),3)</f>
        <v>3.0000000000000001E-3</v>
      </c>
      <c r="J4656" s="335" t="s">
        <v>5181</v>
      </c>
      <c r="K4656" s="335" t="s">
        <v>5219</v>
      </c>
      <c r="L4656" s="516"/>
      <c r="M4656" s="332"/>
      <c r="N4656" s="330"/>
      <c r="O4656" s="330"/>
    </row>
    <row r="4657" spans="1:15" ht="15" customHeight="1" x14ac:dyDescent="0.25">
      <c r="A4657" s="213" t="s">
        <v>5126</v>
      </c>
      <c r="B4657" s="214" t="s">
        <v>2108</v>
      </c>
      <c r="C4657" s="214"/>
      <c r="D4657" s="214" t="s">
        <v>5054</v>
      </c>
      <c r="E4657" s="214"/>
      <c r="F4657" s="215"/>
      <c r="G4657" s="333">
        <f>ROUND(SUMIF(Anlagenbewegungsdaten!B:B,A4657,Anlagenbewegungsdaten!C:C),3)</f>
        <v>376295.51500000001</v>
      </c>
      <c r="H4657" s="334">
        <f>IF(ISBLANK(F4657),ROUND(SUMIF(Anlagenbewegungsdaten!B:B,A4657,Anlagenbewegungsdaten!D:D),2),ROUND(G4657*F4657%,2))</f>
        <v>72404.41</v>
      </c>
      <c r="I4657" s="334">
        <f>ROUND((H4657-SUMIF(Anlagenbewegungsdaten!$B:$B,A4657,Anlagenbewegungsdaten!D:D)),3)</f>
        <v>-3.0000000000000001E-3</v>
      </c>
      <c r="J4657" s="335" t="s">
        <v>5181</v>
      </c>
      <c r="K4657" s="335" t="s">
        <v>5219</v>
      </c>
      <c r="L4657" s="516"/>
      <c r="M4657" s="332"/>
      <c r="N4657" s="330"/>
      <c r="O4657" s="330"/>
    </row>
    <row r="4658" spans="1:15" ht="15" customHeight="1" x14ac:dyDescent="0.25">
      <c r="A4658" s="201"/>
      <c r="B4658" s="221"/>
      <c r="C4658" s="221"/>
      <c r="D4658" s="221"/>
      <c r="E4658" s="221"/>
      <c r="F4658" s="222"/>
    </row>
    <row r="4659" spans="1:15" ht="15" customHeight="1" x14ac:dyDescent="0.25">
      <c r="A4659" s="213" t="s">
        <v>5125</v>
      </c>
      <c r="B4659" s="214" t="s">
        <v>1002</v>
      </c>
      <c r="C4659" s="214"/>
      <c r="D4659" s="214" t="s">
        <v>5076</v>
      </c>
      <c r="E4659" s="214"/>
      <c r="F4659" s="215"/>
      <c r="G4659" s="333">
        <f>ROUND(SUMIF(Anlagenbewegungsdaten!B:B,A4659,Anlagenbewegungsdaten!C:C),3)</f>
        <v>0</v>
      </c>
      <c r="H4659" s="334">
        <f>IF(ISBLANK(F4659),ROUND(SUMIF(Anlagenbewegungsdaten!B:B,A4659,Anlagenbewegungsdaten!D:D),2),ROUND(G4659*F4659%,2))</f>
        <v>0</v>
      </c>
      <c r="I4659" s="334">
        <f>ROUND((H4659-SUMIF(Anlagenbewegungsdaten!$B:$B,A4659,Anlagenbewegungsdaten!D:D)),3)</f>
        <v>0</v>
      </c>
      <c r="J4659" s="335" t="s">
        <v>5181</v>
      </c>
      <c r="K4659" s="335" t="s">
        <v>5220</v>
      </c>
      <c r="L4659" s="516"/>
      <c r="M4659" s="332"/>
      <c r="N4659" s="330"/>
      <c r="O4659" s="330"/>
    </row>
    <row r="4660" spans="1:15" ht="15" customHeight="1" x14ac:dyDescent="0.25">
      <c r="A4660" s="213" t="s">
        <v>5124</v>
      </c>
      <c r="B4660" s="214" t="s">
        <v>1002</v>
      </c>
      <c r="C4660" s="214"/>
      <c r="D4660" s="214" t="s">
        <v>5074</v>
      </c>
      <c r="E4660" s="214"/>
      <c r="F4660" s="215"/>
      <c r="G4660" s="333">
        <f>ROUND(SUMIF(Anlagenbewegungsdaten!B:B,A4660,Anlagenbewegungsdaten!C:C),3)</f>
        <v>0</v>
      </c>
      <c r="H4660" s="334">
        <f>IF(ISBLANK(F4660),ROUND(SUMIF(Anlagenbewegungsdaten!B:B,A4660,Anlagenbewegungsdaten!D:D),2),ROUND(G4660*F4660%,2))</f>
        <v>0</v>
      </c>
      <c r="I4660" s="334">
        <f>ROUND((H4660-SUMIF(Anlagenbewegungsdaten!$B:$B,A4660,Anlagenbewegungsdaten!D:D)),3)</f>
        <v>0</v>
      </c>
      <c r="J4660" s="335" t="s">
        <v>5181</v>
      </c>
      <c r="K4660" s="335" t="s">
        <v>5220</v>
      </c>
      <c r="L4660" s="516"/>
      <c r="M4660" s="332"/>
      <c r="N4660" s="330"/>
      <c r="O4660" s="330"/>
    </row>
    <row r="4661" spans="1:15" ht="15" customHeight="1" x14ac:dyDescent="0.25">
      <c r="A4661" s="213" t="s">
        <v>5123</v>
      </c>
      <c r="B4661" s="214" t="s">
        <v>1002</v>
      </c>
      <c r="C4661" s="214"/>
      <c r="D4661" s="214" t="s">
        <v>5072</v>
      </c>
      <c r="E4661" s="214"/>
      <c r="F4661" s="215"/>
      <c r="G4661" s="333">
        <f>ROUND(SUMIF(Anlagenbewegungsdaten!B:B,A4661,Anlagenbewegungsdaten!C:C),3)</f>
        <v>0</v>
      </c>
      <c r="H4661" s="334">
        <f>IF(ISBLANK(F4661),ROUND(SUMIF(Anlagenbewegungsdaten!B:B,A4661,Anlagenbewegungsdaten!D:D),2),ROUND(G4661*F4661%,2))</f>
        <v>0</v>
      </c>
      <c r="I4661" s="334">
        <f>ROUND((H4661-SUMIF(Anlagenbewegungsdaten!$B:$B,A4661,Anlagenbewegungsdaten!D:D)),3)</f>
        <v>0</v>
      </c>
      <c r="J4661" s="335" t="s">
        <v>5181</v>
      </c>
      <c r="K4661" s="335" t="s">
        <v>5220</v>
      </c>
      <c r="L4661" s="516"/>
      <c r="M4661" s="332"/>
      <c r="N4661" s="330"/>
      <c r="O4661" s="330"/>
    </row>
    <row r="4662" spans="1:15" ht="15" customHeight="1" x14ac:dyDescent="0.25">
      <c r="A4662" s="213" t="s">
        <v>5122</v>
      </c>
      <c r="B4662" s="214" t="s">
        <v>1002</v>
      </c>
      <c r="C4662" s="214"/>
      <c r="D4662" s="214" t="s">
        <v>5070</v>
      </c>
      <c r="E4662" s="214"/>
      <c r="F4662" s="215"/>
      <c r="G4662" s="333">
        <f>ROUND(SUMIF(Anlagenbewegungsdaten!B:B,A4662,Anlagenbewegungsdaten!C:C),3)</f>
        <v>0</v>
      </c>
      <c r="H4662" s="334">
        <f>IF(ISBLANK(F4662),ROUND(SUMIF(Anlagenbewegungsdaten!B:B,A4662,Anlagenbewegungsdaten!D:D),2),ROUND(G4662*F4662%,2))</f>
        <v>0</v>
      </c>
      <c r="I4662" s="334">
        <f>ROUND((H4662-SUMIF(Anlagenbewegungsdaten!$B:$B,A4662,Anlagenbewegungsdaten!D:D)),3)</f>
        <v>0</v>
      </c>
      <c r="J4662" s="335" t="s">
        <v>5181</v>
      </c>
      <c r="K4662" s="335" t="s">
        <v>5220</v>
      </c>
      <c r="L4662" s="516"/>
      <c r="M4662" s="332"/>
      <c r="N4662" s="330"/>
      <c r="O4662" s="330"/>
    </row>
    <row r="4663" spans="1:15" ht="15" customHeight="1" x14ac:dyDescent="0.25">
      <c r="A4663" s="213" t="s">
        <v>5121</v>
      </c>
      <c r="B4663" s="214" t="s">
        <v>1002</v>
      </c>
      <c r="C4663" s="214"/>
      <c r="D4663" s="214" t="s">
        <v>5068</v>
      </c>
      <c r="E4663" s="214"/>
      <c r="F4663" s="215"/>
      <c r="G4663" s="333">
        <f>ROUND(SUMIF(Anlagenbewegungsdaten!B:B,A4663,Anlagenbewegungsdaten!C:C),3)</f>
        <v>0</v>
      </c>
      <c r="H4663" s="334">
        <f>IF(ISBLANK(F4663),ROUND(SUMIF(Anlagenbewegungsdaten!B:B,A4663,Anlagenbewegungsdaten!D:D),2),ROUND(G4663*F4663%,2))</f>
        <v>0</v>
      </c>
      <c r="I4663" s="334">
        <f>ROUND((H4663-SUMIF(Anlagenbewegungsdaten!$B:$B,A4663,Anlagenbewegungsdaten!D:D)),3)</f>
        <v>0</v>
      </c>
      <c r="J4663" s="335" t="s">
        <v>5181</v>
      </c>
      <c r="K4663" s="335" t="s">
        <v>5220</v>
      </c>
      <c r="L4663" s="516"/>
      <c r="M4663" s="332"/>
      <c r="N4663" s="330"/>
      <c r="O4663" s="330"/>
    </row>
    <row r="4664" spans="1:15" ht="15" customHeight="1" x14ac:dyDescent="0.25">
      <c r="A4664" s="213" t="s">
        <v>5120</v>
      </c>
      <c r="B4664" s="214" t="s">
        <v>1002</v>
      </c>
      <c r="C4664" s="214"/>
      <c r="D4664" s="214" t="s">
        <v>5066</v>
      </c>
      <c r="E4664" s="214"/>
      <c r="F4664" s="215"/>
      <c r="G4664" s="333">
        <f>ROUND(SUMIF(Anlagenbewegungsdaten!B:B,A4664,Anlagenbewegungsdaten!C:C),3)</f>
        <v>0</v>
      </c>
      <c r="H4664" s="334">
        <f>IF(ISBLANK(F4664),ROUND(SUMIF(Anlagenbewegungsdaten!B:B,A4664,Anlagenbewegungsdaten!D:D),2),ROUND(G4664*F4664%,2))</f>
        <v>0</v>
      </c>
      <c r="I4664" s="334">
        <f>ROUND((H4664-SUMIF(Anlagenbewegungsdaten!$B:$B,A4664,Anlagenbewegungsdaten!D:D)),3)</f>
        <v>0</v>
      </c>
      <c r="J4664" s="335" t="s">
        <v>5181</v>
      </c>
      <c r="K4664" s="335" t="s">
        <v>5220</v>
      </c>
      <c r="L4664" s="516"/>
      <c r="M4664" s="332"/>
      <c r="N4664" s="330"/>
      <c r="O4664" s="330"/>
    </row>
    <row r="4665" spans="1:15" ht="15" customHeight="1" x14ac:dyDescent="0.25">
      <c r="A4665" s="213" t="s">
        <v>5119</v>
      </c>
      <c r="B4665" s="214" t="s">
        <v>1002</v>
      </c>
      <c r="C4665" s="214"/>
      <c r="D4665" s="214" t="s">
        <v>5064</v>
      </c>
      <c r="E4665" s="214"/>
      <c r="F4665" s="215"/>
      <c r="G4665" s="333">
        <f>ROUND(SUMIF(Anlagenbewegungsdaten!B:B,A4665,Anlagenbewegungsdaten!C:C),3)</f>
        <v>0</v>
      </c>
      <c r="H4665" s="334">
        <f>IF(ISBLANK(F4665),ROUND(SUMIF(Anlagenbewegungsdaten!B:B,A4665,Anlagenbewegungsdaten!D:D),2),ROUND(G4665*F4665%,2))</f>
        <v>0</v>
      </c>
      <c r="I4665" s="334">
        <f>ROUND((H4665-SUMIF(Anlagenbewegungsdaten!$B:$B,A4665,Anlagenbewegungsdaten!D:D)),3)</f>
        <v>0</v>
      </c>
      <c r="J4665" s="335" t="s">
        <v>5181</v>
      </c>
      <c r="K4665" s="335" t="s">
        <v>5220</v>
      </c>
      <c r="L4665" s="516"/>
      <c r="M4665" s="332"/>
      <c r="N4665" s="330"/>
      <c r="O4665" s="330"/>
    </row>
    <row r="4666" spans="1:15" ht="15" customHeight="1" x14ac:dyDescent="0.25">
      <c r="A4666" s="213" t="s">
        <v>5118</v>
      </c>
      <c r="B4666" s="214" t="s">
        <v>1002</v>
      </c>
      <c r="C4666" s="214"/>
      <c r="D4666" s="214" t="s">
        <v>5062</v>
      </c>
      <c r="E4666" s="214"/>
      <c r="F4666" s="215"/>
      <c r="G4666" s="333">
        <f>ROUND(SUMIF(Anlagenbewegungsdaten!B:B,A4666,Anlagenbewegungsdaten!C:C),3)</f>
        <v>0</v>
      </c>
      <c r="H4666" s="334">
        <f>IF(ISBLANK(F4666),ROUND(SUMIF(Anlagenbewegungsdaten!B:B,A4666,Anlagenbewegungsdaten!D:D),2),ROUND(G4666*F4666%,2))</f>
        <v>0</v>
      </c>
      <c r="I4666" s="334">
        <f>ROUND((H4666-SUMIF(Anlagenbewegungsdaten!$B:$B,A4666,Anlagenbewegungsdaten!D:D)),3)</f>
        <v>0</v>
      </c>
      <c r="J4666" s="335" t="s">
        <v>5181</v>
      </c>
      <c r="K4666" s="335" t="s">
        <v>5220</v>
      </c>
      <c r="L4666" s="516"/>
      <c r="M4666" s="332"/>
      <c r="N4666" s="330"/>
      <c r="O4666" s="330"/>
    </row>
    <row r="4667" spans="1:15" ht="15" customHeight="1" x14ac:dyDescent="0.25">
      <c r="A4667" s="213" t="s">
        <v>5117</v>
      </c>
      <c r="B4667" s="214" t="s">
        <v>1002</v>
      </c>
      <c r="C4667" s="214"/>
      <c r="D4667" s="214" t="s">
        <v>5060</v>
      </c>
      <c r="E4667" s="214"/>
      <c r="F4667" s="215"/>
      <c r="G4667" s="333">
        <f>ROUND(SUMIF(Anlagenbewegungsdaten!B:B,A4667,Anlagenbewegungsdaten!C:C),3)</f>
        <v>0</v>
      </c>
      <c r="H4667" s="334">
        <f>IF(ISBLANK(F4667),ROUND(SUMIF(Anlagenbewegungsdaten!B:B,A4667,Anlagenbewegungsdaten!D:D),2),ROUND(G4667*F4667%,2))</f>
        <v>0</v>
      </c>
      <c r="I4667" s="334">
        <f>ROUND((H4667-SUMIF(Anlagenbewegungsdaten!$B:$B,A4667,Anlagenbewegungsdaten!D:D)),3)</f>
        <v>0</v>
      </c>
      <c r="J4667" s="335" t="s">
        <v>5181</v>
      </c>
      <c r="K4667" s="335" t="s">
        <v>5220</v>
      </c>
      <c r="L4667" s="516"/>
      <c r="M4667" s="332"/>
      <c r="N4667" s="330"/>
      <c r="O4667" s="330"/>
    </row>
    <row r="4668" spans="1:15" ht="15" customHeight="1" x14ac:dyDescent="0.25">
      <c r="A4668" s="213" t="s">
        <v>5116</v>
      </c>
      <c r="B4668" s="214" t="s">
        <v>1002</v>
      </c>
      <c r="C4668" s="214"/>
      <c r="D4668" s="214" t="s">
        <v>5058</v>
      </c>
      <c r="E4668" s="214"/>
      <c r="F4668" s="215"/>
      <c r="G4668" s="333">
        <f>ROUND(SUMIF(Anlagenbewegungsdaten!B:B,A4668,Anlagenbewegungsdaten!C:C),3)</f>
        <v>0</v>
      </c>
      <c r="H4668" s="334">
        <f>IF(ISBLANK(F4668),ROUND(SUMIF(Anlagenbewegungsdaten!B:B,A4668,Anlagenbewegungsdaten!D:D),2),ROUND(G4668*F4668%,2))</f>
        <v>0</v>
      </c>
      <c r="I4668" s="334">
        <f>ROUND((H4668-SUMIF(Anlagenbewegungsdaten!$B:$B,A4668,Anlagenbewegungsdaten!D:D)),3)</f>
        <v>0</v>
      </c>
      <c r="J4668" s="335" t="s">
        <v>5181</v>
      </c>
      <c r="K4668" s="335" t="s">
        <v>5220</v>
      </c>
      <c r="L4668" s="516"/>
      <c r="M4668" s="332"/>
      <c r="N4668" s="330"/>
      <c r="O4668" s="330"/>
    </row>
    <row r="4669" spans="1:15" ht="15" customHeight="1" x14ac:dyDescent="0.25">
      <c r="A4669" s="213" t="s">
        <v>5115</v>
      </c>
      <c r="B4669" s="214" t="s">
        <v>1002</v>
      </c>
      <c r="C4669" s="214"/>
      <c r="D4669" s="214" t="s">
        <v>5056</v>
      </c>
      <c r="E4669" s="214"/>
      <c r="F4669" s="215"/>
      <c r="G4669" s="333">
        <f>ROUND(SUMIF(Anlagenbewegungsdaten!B:B,A4669,Anlagenbewegungsdaten!C:C),3)</f>
        <v>0</v>
      </c>
      <c r="H4669" s="334">
        <f>IF(ISBLANK(F4669),ROUND(SUMIF(Anlagenbewegungsdaten!B:B,A4669,Anlagenbewegungsdaten!D:D),2),ROUND(G4669*F4669%,2))</f>
        <v>0</v>
      </c>
      <c r="I4669" s="334">
        <f>ROUND((H4669-SUMIF(Anlagenbewegungsdaten!$B:$B,A4669,Anlagenbewegungsdaten!D:D)),3)</f>
        <v>0</v>
      </c>
      <c r="J4669" s="335" t="s">
        <v>5181</v>
      </c>
      <c r="K4669" s="335" t="s">
        <v>5220</v>
      </c>
      <c r="L4669" s="516"/>
      <c r="M4669" s="332"/>
      <c r="N4669" s="330"/>
      <c r="O4669" s="330"/>
    </row>
    <row r="4670" spans="1:15" ht="15" customHeight="1" x14ac:dyDescent="0.25">
      <c r="A4670" s="213" t="s">
        <v>5114</v>
      </c>
      <c r="B4670" s="214" t="s">
        <v>1002</v>
      </c>
      <c r="C4670" s="214"/>
      <c r="D4670" s="214" t="s">
        <v>5054</v>
      </c>
      <c r="E4670" s="214"/>
      <c r="F4670" s="215"/>
      <c r="G4670" s="333">
        <f>ROUND(SUMIF(Anlagenbewegungsdaten!B:B,A4670,Anlagenbewegungsdaten!C:C),3)</f>
        <v>0</v>
      </c>
      <c r="H4670" s="334">
        <f>IF(ISBLANK(F4670),ROUND(SUMIF(Anlagenbewegungsdaten!B:B,A4670,Anlagenbewegungsdaten!D:D),2),ROUND(G4670*F4670%,2))</f>
        <v>0</v>
      </c>
      <c r="I4670" s="334">
        <f>ROUND((H4670-SUMIF(Anlagenbewegungsdaten!$B:$B,A4670,Anlagenbewegungsdaten!D:D)),3)</f>
        <v>0</v>
      </c>
      <c r="J4670" s="335" t="s">
        <v>5181</v>
      </c>
      <c r="K4670" s="335" t="s">
        <v>5220</v>
      </c>
      <c r="L4670" s="516"/>
      <c r="M4670" s="332"/>
      <c r="N4670" s="330"/>
      <c r="O4670" s="330"/>
    </row>
    <row r="4671" spans="1:15" ht="15" customHeight="1" x14ac:dyDescent="0.25">
      <c r="A4671" s="201"/>
      <c r="B4671" s="221"/>
      <c r="C4671" s="221"/>
      <c r="D4671" s="221"/>
      <c r="E4671" s="221"/>
      <c r="F4671" s="222"/>
    </row>
    <row r="4672" spans="1:15" ht="15" customHeight="1" x14ac:dyDescent="0.25">
      <c r="A4672" s="213" t="s">
        <v>5113</v>
      </c>
      <c r="B4672" s="214" t="s">
        <v>1489</v>
      </c>
      <c r="C4672" s="214"/>
      <c r="D4672" s="214" t="s">
        <v>5076</v>
      </c>
      <c r="E4672" s="214"/>
      <c r="F4672" s="215"/>
      <c r="G4672" s="333">
        <f>ROUND(SUMIF(Anlagenbewegungsdaten!B:B,A4672,Anlagenbewegungsdaten!C:C),3)</f>
        <v>0</v>
      </c>
      <c r="H4672" s="334">
        <f>IF(ISBLANK(F4672),ROUND(SUMIF(Anlagenbewegungsdaten!B:B,A4672,Anlagenbewegungsdaten!D:D),2),ROUND(G4672*F4672%,2))</f>
        <v>0</v>
      </c>
      <c r="I4672" s="334">
        <f>ROUND((H4672-SUMIF(Anlagenbewegungsdaten!$B:$B,A4672,Anlagenbewegungsdaten!D:D)),3)</f>
        <v>0</v>
      </c>
      <c r="J4672" s="335" t="s">
        <v>5181</v>
      </c>
      <c r="K4672" s="335" t="s">
        <v>5221</v>
      </c>
      <c r="L4672" s="516"/>
      <c r="M4672" s="332"/>
      <c r="N4672" s="330"/>
      <c r="O4672" s="330"/>
    </row>
    <row r="4673" spans="1:15" ht="15" customHeight="1" x14ac:dyDescent="0.25">
      <c r="A4673" s="213" t="s">
        <v>5112</v>
      </c>
      <c r="B4673" s="214" t="s">
        <v>1489</v>
      </c>
      <c r="C4673" s="214"/>
      <c r="D4673" s="214" t="s">
        <v>5074</v>
      </c>
      <c r="E4673" s="214"/>
      <c r="F4673" s="215"/>
      <c r="G4673" s="333">
        <f>ROUND(SUMIF(Anlagenbewegungsdaten!B:B,A4673,Anlagenbewegungsdaten!C:C),3)</f>
        <v>0</v>
      </c>
      <c r="H4673" s="334">
        <f>IF(ISBLANK(F4673),ROUND(SUMIF(Anlagenbewegungsdaten!B:B,A4673,Anlagenbewegungsdaten!D:D),2),ROUND(G4673*F4673%,2))</f>
        <v>0</v>
      </c>
      <c r="I4673" s="334">
        <f>ROUND((H4673-SUMIF(Anlagenbewegungsdaten!$B:$B,A4673,Anlagenbewegungsdaten!D:D)),3)</f>
        <v>0</v>
      </c>
      <c r="J4673" s="335" t="s">
        <v>5181</v>
      </c>
      <c r="K4673" s="335" t="s">
        <v>5221</v>
      </c>
      <c r="L4673" s="516"/>
      <c r="M4673" s="332"/>
      <c r="N4673" s="330"/>
      <c r="O4673" s="330"/>
    </row>
    <row r="4674" spans="1:15" ht="15" customHeight="1" x14ac:dyDescent="0.25">
      <c r="A4674" s="213" t="s">
        <v>5111</v>
      </c>
      <c r="B4674" s="214" t="s">
        <v>1489</v>
      </c>
      <c r="C4674" s="214"/>
      <c r="D4674" s="214" t="s">
        <v>5072</v>
      </c>
      <c r="E4674" s="214"/>
      <c r="F4674" s="215"/>
      <c r="G4674" s="333">
        <f>ROUND(SUMIF(Anlagenbewegungsdaten!B:B,A4674,Anlagenbewegungsdaten!C:C),3)</f>
        <v>0</v>
      </c>
      <c r="H4674" s="334">
        <f>IF(ISBLANK(F4674),ROUND(SUMIF(Anlagenbewegungsdaten!B:B,A4674,Anlagenbewegungsdaten!D:D),2),ROUND(G4674*F4674%,2))</f>
        <v>0</v>
      </c>
      <c r="I4674" s="334">
        <f>ROUND((H4674-SUMIF(Anlagenbewegungsdaten!$B:$B,A4674,Anlagenbewegungsdaten!D:D)),3)</f>
        <v>0</v>
      </c>
      <c r="J4674" s="335" t="s">
        <v>5181</v>
      </c>
      <c r="K4674" s="335" t="s">
        <v>5221</v>
      </c>
      <c r="L4674" s="516"/>
      <c r="M4674" s="332"/>
      <c r="N4674" s="330"/>
      <c r="O4674" s="330"/>
    </row>
    <row r="4675" spans="1:15" ht="15" customHeight="1" x14ac:dyDescent="0.25">
      <c r="A4675" s="213" t="s">
        <v>5110</v>
      </c>
      <c r="B4675" s="214" t="s">
        <v>1489</v>
      </c>
      <c r="C4675" s="214"/>
      <c r="D4675" s="214" t="s">
        <v>5070</v>
      </c>
      <c r="E4675" s="214"/>
      <c r="F4675" s="215"/>
      <c r="G4675" s="333">
        <f>ROUND(SUMIF(Anlagenbewegungsdaten!B:B,A4675,Anlagenbewegungsdaten!C:C),3)</f>
        <v>0</v>
      </c>
      <c r="H4675" s="334">
        <f>IF(ISBLANK(F4675),ROUND(SUMIF(Anlagenbewegungsdaten!B:B,A4675,Anlagenbewegungsdaten!D:D),2),ROUND(G4675*F4675%,2))</f>
        <v>0</v>
      </c>
      <c r="I4675" s="334">
        <f>ROUND((H4675-SUMIF(Anlagenbewegungsdaten!$B:$B,A4675,Anlagenbewegungsdaten!D:D)),3)</f>
        <v>0</v>
      </c>
      <c r="J4675" s="335" t="s">
        <v>5181</v>
      </c>
      <c r="K4675" s="335" t="s">
        <v>5221</v>
      </c>
      <c r="L4675" s="516"/>
      <c r="M4675" s="332"/>
      <c r="N4675" s="330"/>
      <c r="O4675" s="330"/>
    </row>
    <row r="4676" spans="1:15" ht="15" customHeight="1" x14ac:dyDescent="0.25">
      <c r="A4676" s="213" t="s">
        <v>5109</v>
      </c>
      <c r="B4676" s="214" t="s">
        <v>1489</v>
      </c>
      <c r="C4676" s="214"/>
      <c r="D4676" s="214" t="s">
        <v>5068</v>
      </c>
      <c r="E4676" s="214"/>
      <c r="F4676" s="215"/>
      <c r="G4676" s="333">
        <f>ROUND(SUMIF(Anlagenbewegungsdaten!B:B,A4676,Anlagenbewegungsdaten!C:C),3)</f>
        <v>0</v>
      </c>
      <c r="H4676" s="334">
        <f>IF(ISBLANK(F4676),ROUND(SUMIF(Anlagenbewegungsdaten!B:B,A4676,Anlagenbewegungsdaten!D:D),2),ROUND(G4676*F4676%,2))</f>
        <v>0</v>
      </c>
      <c r="I4676" s="334">
        <f>ROUND((H4676-SUMIF(Anlagenbewegungsdaten!$B:$B,A4676,Anlagenbewegungsdaten!D:D)),3)</f>
        <v>0</v>
      </c>
      <c r="J4676" s="335" t="s">
        <v>5181</v>
      </c>
      <c r="K4676" s="335" t="s">
        <v>5221</v>
      </c>
      <c r="L4676" s="516"/>
      <c r="M4676" s="332"/>
      <c r="N4676" s="330"/>
      <c r="O4676" s="330"/>
    </row>
    <row r="4677" spans="1:15" ht="15" customHeight="1" x14ac:dyDescent="0.25">
      <c r="A4677" s="213" t="s">
        <v>5108</v>
      </c>
      <c r="B4677" s="214" t="s">
        <v>1489</v>
      </c>
      <c r="C4677" s="214"/>
      <c r="D4677" s="214" t="s">
        <v>5066</v>
      </c>
      <c r="E4677" s="214"/>
      <c r="F4677" s="215"/>
      <c r="G4677" s="333">
        <f>ROUND(SUMIF(Anlagenbewegungsdaten!B:B,A4677,Anlagenbewegungsdaten!C:C),3)</f>
        <v>0</v>
      </c>
      <c r="H4677" s="334">
        <f>IF(ISBLANK(F4677),ROUND(SUMIF(Anlagenbewegungsdaten!B:B,A4677,Anlagenbewegungsdaten!D:D),2),ROUND(G4677*F4677%,2))</f>
        <v>0</v>
      </c>
      <c r="I4677" s="334">
        <f>ROUND((H4677-SUMIF(Anlagenbewegungsdaten!$B:$B,A4677,Anlagenbewegungsdaten!D:D)),3)</f>
        <v>0</v>
      </c>
      <c r="J4677" s="335" t="s">
        <v>5181</v>
      </c>
      <c r="K4677" s="335" t="s">
        <v>5221</v>
      </c>
      <c r="L4677" s="516"/>
      <c r="M4677" s="332"/>
      <c r="N4677" s="330"/>
      <c r="O4677" s="330"/>
    </row>
    <row r="4678" spans="1:15" ht="15" customHeight="1" x14ac:dyDescent="0.25">
      <c r="A4678" s="213" t="s">
        <v>5107</v>
      </c>
      <c r="B4678" s="214" t="s">
        <v>1489</v>
      </c>
      <c r="C4678" s="214"/>
      <c r="D4678" s="214" t="s">
        <v>5064</v>
      </c>
      <c r="E4678" s="214"/>
      <c r="F4678" s="215"/>
      <c r="G4678" s="333">
        <f>ROUND(SUMIF(Anlagenbewegungsdaten!B:B,A4678,Anlagenbewegungsdaten!C:C),3)</f>
        <v>0</v>
      </c>
      <c r="H4678" s="334">
        <f>IF(ISBLANK(F4678),ROUND(SUMIF(Anlagenbewegungsdaten!B:B,A4678,Anlagenbewegungsdaten!D:D),2),ROUND(G4678*F4678%,2))</f>
        <v>0</v>
      </c>
      <c r="I4678" s="334">
        <f>ROUND((H4678-SUMIF(Anlagenbewegungsdaten!$B:$B,A4678,Anlagenbewegungsdaten!D:D)),3)</f>
        <v>0</v>
      </c>
      <c r="J4678" s="335" t="s">
        <v>5181</v>
      </c>
      <c r="K4678" s="335" t="s">
        <v>5221</v>
      </c>
      <c r="L4678" s="516"/>
      <c r="M4678" s="332"/>
      <c r="N4678" s="330"/>
      <c r="O4678" s="330"/>
    </row>
    <row r="4679" spans="1:15" ht="15" customHeight="1" x14ac:dyDescent="0.25">
      <c r="A4679" s="213" t="s">
        <v>5106</v>
      </c>
      <c r="B4679" s="214" t="s">
        <v>1489</v>
      </c>
      <c r="C4679" s="214"/>
      <c r="D4679" s="214" t="s">
        <v>5062</v>
      </c>
      <c r="E4679" s="214"/>
      <c r="F4679" s="215"/>
      <c r="G4679" s="333">
        <f>ROUND(SUMIF(Anlagenbewegungsdaten!B:B,A4679,Anlagenbewegungsdaten!C:C),3)</f>
        <v>0</v>
      </c>
      <c r="H4679" s="334">
        <f>IF(ISBLANK(F4679),ROUND(SUMIF(Anlagenbewegungsdaten!B:B,A4679,Anlagenbewegungsdaten!D:D),2),ROUND(G4679*F4679%,2))</f>
        <v>0</v>
      </c>
      <c r="I4679" s="334">
        <f>ROUND((H4679-SUMIF(Anlagenbewegungsdaten!$B:$B,A4679,Anlagenbewegungsdaten!D:D)),3)</f>
        <v>0</v>
      </c>
      <c r="J4679" s="335" t="s">
        <v>5181</v>
      </c>
      <c r="K4679" s="335" t="s">
        <v>5221</v>
      </c>
      <c r="L4679" s="516"/>
      <c r="M4679" s="332"/>
      <c r="N4679" s="330"/>
      <c r="O4679" s="330"/>
    </row>
    <row r="4680" spans="1:15" ht="15" customHeight="1" x14ac:dyDescent="0.25">
      <c r="A4680" s="213" t="s">
        <v>5105</v>
      </c>
      <c r="B4680" s="214" t="s">
        <v>1489</v>
      </c>
      <c r="C4680" s="214"/>
      <c r="D4680" s="214" t="s">
        <v>5060</v>
      </c>
      <c r="E4680" s="214"/>
      <c r="F4680" s="215"/>
      <c r="G4680" s="333">
        <f>ROUND(SUMIF(Anlagenbewegungsdaten!B:B,A4680,Anlagenbewegungsdaten!C:C),3)</f>
        <v>0</v>
      </c>
      <c r="H4680" s="334">
        <f>IF(ISBLANK(F4680),ROUND(SUMIF(Anlagenbewegungsdaten!B:B,A4680,Anlagenbewegungsdaten!D:D),2),ROUND(G4680*F4680%,2))</f>
        <v>0</v>
      </c>
      <c r="I4680" s="334">
        <f>ROUND((H4680-SUMIF(Anlagenbewegungsdaten!$B:$B,A4680,Anlagenbewegungsdaten!D:D)),3)</f>
        <v>0</v>
      </c>
      <c r="J4680" s="335" t="s">
        <v>5181</v>
      </c>
      <c r="K4680" s="335" t="s">
        <v>5221</v>
      </c>
      <c r="L4680" s="516"/>
      <c r="M4680" s="332"/>
      <c r="N4680" s="330"/>
      <c r="O4680" s="330"/>
    </row>
    <row r="4681" spans="1:15" ht="15" customHeight="1" x14ac:dyDescent="0.25">
      <c r="A4681" s="213" t="s">
        <v>5104</v>
      </c>
      <c r="B4681" s="214" t="s">
        <v>1489</v>
      </c>
      <c r="C4681" s="214"/>
      <c r="D4681" s="214" t="s">
        <v>5058</v>
      </c>
      <c r="E4681" s="214"/>
      <c r="F4681" s="215"/>
      <c r="G4681" s="333">
        <f>ROUND(SUMIF(Anlagenbewegungsdaten!B:B,A4681,Anlagenbewegungsdaten!C:C),3)</f>
        <v>0</v>
      </c>
      <c r="H4681" s="334">
        <f>IF(ISBLANK(F4681),ROUND(SUMIF(Anlagenbewegungsdaten!B:B,A4681,Anlagenbewegungsdaten!D:D),2),ROUND(G4681*F4681%,2))</f>
        <v>0</v>
      </c>
      <c r="I4681" s="334">
        <f>ROUND((H4681-SUMIF(Anlagenbewegungsdaten!$B:$B,A4681,Anlagenbewegungsdaten!D:D)),3)</f>
        <v>0</v>
      </c>
      <c r="J4681" s="335" t="s">
        <v>5181</v>
      </c>
      <c r="K4681" s="335" t="s">
        <v>5221</v>
      </c>
      <c r="L4681" s="516"/>
      <c r="M4681" s="332"/>
      <c r="N4681" s="330"/>
      <c r="O4681" s="330"/>
    </row>
    <row r="4682" spans="1:15" ht="15" customHeight="1" x14ac:dyDescent="0.25">
      <c r="A4682" s="213" t="s">
        <v>5103</v>
      </c>
      <c r="B4682" s="214" t="s">
        <v>1489</v>
      </c>
      <c r="C4682" s="214"/>
      <c r="D4682" s="214" t="s">
        <v>5056</v>
      </c>
      <c r="E4682" s="214"/>
      <c r="F4682" s="215"/>
      <c r="G4682" s="333">
        <f>ROUND(SUMIF(Anlagenbewegungsdaten!B:B,A4682,Anlagenbewegungsdaten!C:C),3)</f>
        <v>0</v>
      </c>
      <c r="H4682" s="334">
        <f>IF(ISBLANK(F4682),ROUND(SUMIF(Anlagenbewegungsdaten!B:B,A4682,Anlagenbewegungsdaten!D:D),2),ROUND(G4682*F4682%,2))</f>
        <v>0</v>
      </c>
      <c r="I4682" s="334">
        <f>ROUND((H4682-SUMIF(Anlagenbewegungsdaten!$B:$B,A4682,Anlagenbewegungsdaten!D:D)),3)</f>
        <v>0</v>
      </c>
      <c r="J4682" s="335" t="s">
        <v>5181</v>
      </c>
      <c r="K4682" s="335" t="s">
        <v>5221</v>
      </c>
      <c r="L4682" s="516"/>
      <c r="M4682" s="332"/>
      <c r="N4682" s="330"/>
      <c r="O4682" s="330"/>
    </row>
    <row r="4683" spans="1:15" ht="15" customHeight="1" x14ac:dyDescent="0.25">
      <c r="A4683" s="213" t="s">
        <v>5102</v>
      </c>
      <c r="B4683" s="214" t="s">
        <v>1489</v>
      </c>
      <c r="C4683" s="214"/>
      <c r="D4683" s="214" t="s">
        <v>5054</v>
      </c>
      <c r="E4683" s="214"/>
      <c r="F4683" s="215"/>
      <c r="G4683" s="333">
        <f>ROUND(SUMIF(Anlagenbewegungsdaten!B:B,A4683,Anlagenbewegungsdaten!C:C),3)</f>
        <v>0</v>
      </c>
      <c r="H4683" s="334">
        <f>IF(ISBLANK(F4683),ROUND(SUMIF(Anlagenbewegungsdaten!B:B,A4683,Anlagenbewegungsdaten!D:D),2),ROUND(G4683*F4683%,2))</f>
        <v>0</v>
      </c>
      <c r="I4683" s="334">
        <f>ROUND((H4683-SUMIF(Anlagenbewegungsdaten!$B:$B,A4683,Anlagenbewegungsdaten!D:D)),3)</f>
        <v>0</v>
      </c>
      <c r="J4683" s="335" t="s">
        <v>5181</v>
      </c>
      <c r="K4683" s="335" t="s">
        <v>5221</v>
      </c>
      <c r="L4683" s="516"/>
      <c r="M4683" s="332"/>
      <c r="N4683" s="330"/>
      <c r="O4683" s="330"/>
    </row>
    <row r="4684" spans="1:15" ht="15" customHeight="1" x14ac:dyDescent="0.25">
      <c r="A4684" s="201"/>
      <c r="B4684" s="221"/>
      <c r="C4684" s="221"/>
      <c r="D4684" s="221"/>
      <c r="E4684" s="221"/>
      <c r="F4684" s="222"/>
    </row>
    <row r="4685" spans="1:15" ht="15" customHeight="1" x14ac:dyDescent="0.25">
      <c r="A4685" s="213" t="s">
        <v>5101</v>
      </c>
      <c r="B4685" s="214" t="s">
        <v>1502</v>
      </c>
      <c r="C4685" s="214"/>
      <c r="D4685" s="214" t="s">
        <v>5076</v>
      </c>
      <c r="E4685" s="214"/>
      <c r="F4685" s="215"/>
      <c r="G4685" s="333">
        <f>ROUND(SUMIF(Anlagenbewegungsdaten!B:B,A4685,Anlagenbewegungsdaten!C:C),3)</f>
        <v>0</v>
      </c>
      <c r="H4685" s="334">
        <f>IF(ISBLANK(F4685),ROUND(SUMIF(Anlagenbewegungsdaten!B:B,A4685,Anlagenbewegungsdaten!D:D),2),ROUND(G4685*F4685%,2))</f>
        <v>0</v>
      </c>
      <c r="I4685" s="334">
        <f>ROUND((H4685-SUMIF(Anlagenbewegungsdaten!$B:$B,A4685,Anlagenbewegungsdaten!D:D)),3)</f>
        <v>0</v>
      </c>
      <c r="J4685" s="335" t="s">
        <v>5181</v>
      </c>
      <c r="K4685" s="335" t="s">
        <v>5222</v>
      </c>
      <c r="L4685" s="516"/>
      <c r="M4685" s="332"/>
      <c r="N4685" s="330"/>
      <c r="O4685" s="330"/>
    </row>
    <row r="4686" spans="1:15" ht="15" customHeight="1" x14ac:dyDescent="0.25">
      <c r="A4686" s="213" t="s">
        <v>5100</v>
      </c>
      <c r="B4686" s="214" t="s">
        <v>1502</v>
      </c>
      <c r="C4686" s="214"/>
      <c r="D4686" s="214" t="s">
        <v>5074</v>
      </c>
      <c r="E4686" s="214"/>
      <c r="F4686" s="215"/>
      <c r="G4686" s="333">
        <f>ROUND(SUMIF(Anlagenbewegungsdaten!B:B,A4686,Anlagenbewegungsdaten!C:C),3)</f>
        <v>0</v>
      </c>
      <c r="H4686" s="334">
        <f>IF(ISBLANK(F4686),ROUND(SUMIF(Anlagenbewegungsdaten!B:B,A4686,Anlagenbewegungsdaten!D:D),2),ROUND(G4686*F4686%,2))</f>
        <v>0</v>
      </c>
      <c r="I4686" s="334">
        <f>ROUND((H4686-SUMIF(Anlagenbewegungsdaten!$B:$B,A4686,Anlagenbewegungsdaten!D:D)),3)</f>
        <v>0</v>
      </c>
      <c r="J4686" s="335" t="s">
        <v>5181</v>
      </c>
      <c r="K4686" s="335" t="s">
        <v>5222</v>
      </c>
      <c r="L4686" s="516"/>
      <c r="M4686" s="332"/>
      <c r="N4686" s="330"/>
      <c r="O4686" s="330"/>
    </row>
    <row r="4687" spans="1:15" ht="15" customHeight="1" x14ac:dyDescent="0.25">
      <c r="A4687" s="213" t="s">
        <v>5099</v>
      </c>
      <c r="B4687" s="214" t="s">
        <v>1502</v>
      </c>
      <c r="C4687" s="214"/>
      <c r="D4687" s="214" t="s">
        <v>5072</v>
      </c>
      <c r="E4687" s="214"/>
      <c r="F4687" s="215"/>
      <c r="G4687" s="333">
        <f>ROUND(SUMIF(Anlagenbewegungsdaten!B:B,A4687,Anlagenbewegungsdaten!C:C),3)</f>
        <v>0</v>
      </c>
      <c r="H4687" s="334">
        <f>IF(ISBLANK(F4687),ROUND(SUMIF(Anlagenbewegungsdaten!B:B,A4687,Anlagenbewegungsdaten!D:D),2),ROUND(G4687*F4687%,2))</f>
        <v>0</v>
      </c>
      <c r="I4687" s="334">
        <f>ROUND((H4687-SUMIF(Anlagenbewegungsdaten!$B:$B,A4687,Anlagenbewegungsdaten!D:D)),3)</f>
        <v>0</v>
      </c>
      <c r="J4687" s="335" t="s">
        <v>5181</v>
      </c>
      <c r="K4687" s="335" t="s">
        <v>5222</v>
      </c>
      <c r="L4687" s="516"/>
      <c r="M4687" s="332"/>
      <c r="N4687" s="330"/>
      <c r="O4687" s="330"/>
    </row>
    <row r="4688" spans="1:15" ht="15" customHeight="1" x14ac:dyDescent="0.25">
      <c r="A4688" s="213" t="s">
        <v>5098</v>
      </c>
      <c r="B4688" s="214" t="s">
        <v>1502</v>
      </c>
      <c r="C4688" s="214"/>
      <c r="D4688" s="214" t="s">
        <v>5070</v>
      </c>
      <c r="E4688" s="214"/>
      <c r="F4688" s="215"/>
      <c r="G4688" s="333">
        <f>ROUND(SUMIF(Anlagenbewegungsdaten!B:B,A4688,Anlagenbewegungsdaten!C:C),3)</f>
        <v>0</v>
      </c>
      <c r="H4688" s="334">
        <f>IF(ISBLANK(F4688),ROUND(SUMIF(Anlagenbewegungsdaten!B:B,A4688,Anlagenbewegungsdaten!D:D),2),ROUND(G4688*F4688%,2))</f>
        <v>0</v>
      </c>
      <c r="I4688" s="334">
        <f>ROUND((H4688-SUMIF(Anlagenbewegungsdaten!$B:$B,A4688,Anlagenbewegungsdaten!D:D)),3)</f>
        <v>0</v>
      </c>
      <c r="J4688" s="335" t="s">
        <v>5181</v>
      </c>
      <c r="K4688" s="335" t="s">
        <v>5222</v>
      </c>
      <c r="L4688" s="516"/>
      <c r="M4688" s="332"/>
      <c r="N4688" s="330"/>
      <c r="O4688" s="330"/>
    </row>
    <row r="4689" spans="1:15" ht="15" customHeight="1" x14ac:dyDescent="0.25">
      <c r="A4689" s="213" t="s">
        <v>5097</v>
      </c>
      <c r="B4689" s="214" t="s">
        <v>1502</v>
      </c>
      <c r="C4689" s="214"/>
      <c r="D4689" s="214" t="s">
        <v>5068</v>
      </c>
      <c r="E4689" s="214"/>
      <c r="F4689" s="215"/>
      <c r="G4689" s="333">
        <f>ROUND(SUMIF(Anlagenbewegungsdaten!B:B,A4689,Anlagenbewegungsdaten!C:C),3)</f>
        <v>0</v>
      </c>
      <c r="H4689" s="334">
        <f>IF(ISBLANK(F4689),ROUND(SUMIF(Anlagenbewegungsdaten!B:B,A4689,Anlagenbewegungsdaten!D:D),2),ROUND(G4689*F4689%,2))</f>
        <v>0</v>
      </c>
      <c r="I4689" s="334">
        <f>ROUND((H4689-SUMIF(Anlagenbewegungsdaten!$B:$B,A4689,Anlagenbewegungsdaten!D:D)),3)</f>
        <v>0</v>
      </c>
      <c r="J4689" s="335" t="s">
        <v>5181</v>
      </c>
      <c r="K4689" s="335" t="s">
        <v>5222</v>
      </c>
      <c r="L4689" s="516"/>
      <c r="M4689" s="332"/>
      <c r="N4689" s="330"/>
      <c r="O4689" s="330"/>
    </row>
    <row r="4690" spans="1:15" ht="15" customHeight="1" x14ac:dyDescent="0.25">
      <c r="A4690" s="213" t="s">
        <v>5096</v>
      </c>
      <c r="B4690" s="214" t="s">
        <v>1502</v>
      </c>
      <c r="C4690" s="214"/>
      <c r="D4690" s="214" t="s">
        <v>5066</v>
      </c>
      <c r="E4690" s="214"/>
      <c r="F4690" s="215"/>
      <c r="G4690" s="333">
        <f>ROUND(SUMIF(Anlagenbewegungsdaten!B:B,A4690,Anlagenbewegungsdaten!C:C),3)</f>
        <v>0</v>
      </c>
      <c r="H4690" s="334">
        <f>IF(ISBLANK(F4690),ROUND(SUMIF(Anlagenbewegungsdaten!B:B,A4690,Anlagenbewegungsdaten!D:D),2),ROUND(G4690*F4690%,2))</f>
        <v>0</v>
      </c>
      <c r="I4690" s="334">
        <f>ROUND((H4690-SUMIF(Anlagenbewegungsdaten!$B:$B,A4690,Anlagenbewegungsdaten!D:D)),3)</f>
        <v>0</v>
      </c>
      <c r="J4690" s="335" t="s">
        <v>5181</v>
      </c>
      <c r="K4690" s="335" t="s">
        <v>5222</v>
      </c>
      <c r="L4690" s="516"/>
      <c r="M4690" s="332"/>
      <c r="N4690" s="330"/>
      <c r="O4690" s="330"/>
    </row>
    <row r="4691" spans="1:15" ht="15" customHeight="1" x14ac:dyDescent="0.25">
      <c r="A4691" s="213" t="s">
        <v>5095</v>
      </c>
      <c r="B4691" s="214" t="s">
        <v>1502</v>
      </c>
      <c r="C4691" s="214"/>
      <c r="D4691" s="214" t="s">
        <v>5064</v>
      </c>
      <c r="E4691" s="214"/>
      <c r="F4691" s="215"/>
      <c r="G4691" s="333">
        <f>ROUND(SUMIF(Anlagenbewegungsdaten!B:B,A4691,Anlagenbewegungsdaten!C:C),3)</f>
        <v>0</v>
      </c>
      <c r="H4691" s="334">
        <f>IF(ISBLANK(F4691),ROUND(SUMIF(Anlagenbewegungsdaten!B:B,A4691,Anlagenbewegungsdaten!D:D),2),ROUND(G4691*F4691%,2))</f>
        <v>0</v>
      </c>
      <c r="I4691" s="334">
        <f>ROUND((H4691-SUMIF(Anlagenbewegungsdaten!$B:$B,A4691,Anlagenbewegungsdaten!D:D)),3)</f>
        <v>0</v>
      </c>
      <c r="J4691" s="335" t="s">
        <v>5181</v>
      </c>
      <c r="K4691" s="335" t="s">
        <v>5222</v>
      </c>
      <c r="L4691" s="516"/>
      <c r="M4691" s="332"/>
      <c r="N4691" s="330"/>
      <c r="O4691" s="330"/>
    </row>
    <row r="4692" spans="1:15" ht="15" customHeight="1" x14ac:dyDescent="0.25">
      <c r="A4692" s="213" t="s">
        <v>5094</v>
      </c>
      <c r="B4692" s="214" t="s">
        <v>1502</v>
      </c>
      <c r="C4692" s="214"/>
      <c r="D4692" s="214" t="s">
        <v>5062</v>
      </c>
      <c r="E4692" s="214"/>
      <c r="F4692" s="215"/>
      <c r="G4692" s="333">
        <f>ROUND(SUMIF(Anlagenbewegungsdaten!B:B,A4692,Anlagenbewegungsdaten!C:C),3)</f>
        <v>0</v>
      </c>
      <c r="H4692" s="334">
        <f>IF(ISBLANK(F4692),ROUND(SUMIF(Anlagenbewegungsdaten!B:B,A4692,Anlagenbewegungsdaten!D:D),2),ROUND(G4692*F4692%,2))</f>
        <v>0</v>
      </c>
      <c r="I4692" s="334">
        <f>ROUND((H4692-SUMIF(Anlagenbewegungsdaten!$B:$B,A4692,Anlagenbewegungsdaten!D:D)),3)</f>
        <v>0</v>
      </c>
      <c r="J4692" s="335" t="s">
        <v>5181</v>
      </c>
      <c r="K4692" s="335" t="s">
        <v>5222</v>
      </c>
      <c r="L4692" s="516"/>
      <c r="M4692" s="332"/>
      <c r="N4692" s="330"/>
      <c r="O4692" s="330"/>
    </row>
    <row r="4693" spans="1:15" ht="15" customHeight="1" x14ac:dyDescent="0.25">
      <c r="A4693" s="213" t="s">
        <v>5093</v>
      </c>
      <c r="B4693" s="214" t="s">
        <v>1502</v>
      </c>
      <c r="C4693" s="214"/>
      <c r="D4693" s="214" t="s">
        <v>5060</v>
      </c>
      <c r="E4693" s="214"/>
      <c r="F4693" s="215"/>
      <c r="G4693" s="333">
        <f>ROUND(SUMIF(Anlagenbewegungsdaten!B:B,A4693,Anlagenbewegungsdaten!C:C),3)</f>
        <v>0</v>
      </c>
      <c r="H4693" s="334">
        <f>IF(ISBLANK(F4693),ROUND(SUMIF(Anlagenbewegungsdaten!B:B,A4693,Anlagenbewegungsdaten!D:D),2),ROUND(G4693*F4693%,2))</f>
        <v>0</v>
      </c>
      <c r="I4693" s="334">
        <f>ROUND((H4693-SUMIF(Anlagenbewegungsdaten!$B:$B,A4693,Anlagenbewegungsdaten!D:D)),3)</f>
        <v>0</v>
      </c>
      <c r="J4693" s="335" t="s">
        <v>5181</v>
      </c>
      <c r="K4693" s="335" t="s">
        <v>5222</v>
      </c>
      <c r="L4693" s="516"/>
      <c r="M4693" s="332"/>
      <c r="N4693" s="330"/>
      <c r="O4693" s="330"/>
    </row>
    <row r="4694" spans="1:15" ht="15" customHeight="1" x14ac:dyDescent="0.25">
      <c r="A4694" s="213" t="s">
        <v>5092</v>
      </c>
      <c r="B4694" s="214" t="s">
        <v>1502</v>
      </c>
      <c r="C4694" s="214"/>
      <c r="D4694" s="214" t="s">
        <v>5058</v>
      </c>
      <c r="E4694" s="214"/>
      <c r="F4694" s="215"/>
      <c r="G4694" s="333">
        <f>ROUND(SUMIF(Anlagenbewegungsdaten!B:B,A4694,Anlagenbewegungsdaten!C:C),3)</f>
        <v>0</v>
      </c>
      <c r="H4694" s="334">
        <f>IF(ISBLANK(F4694),ROUND(SUMIF(Anlagenbewegungsdaten!B:B,A4694,Anlagenbewegungsdaten!D:D),2),ROUND(G4694*F4694%,2))</f>
        <v>0</v>
      </c>
      <c r="I4694" s="334">
        <f>ROUND((H4694-SUMIF(Anlagenbewegungsdaten!$B:$B,A4694,Anlagenbewegungsdaten!D:D)),3)</f>
        <v>0</v>
      </c>
      <c r="J4694" s="335" t="s">
        <v>5181</v>
      </c>
      <c r="K4694" s="335" t="s">
        <v>5222</v>
      </c>
      <c r="L4694" s="516"/>
      <c r="M4694" s="332"/>
      <c r="N4694" s="330"/>
      <c r="O4694" s="330"/>
    </row>
    <row r="4695" spans="1:15" ht="15" customHeight="1" x14ac:dyDescent="0.25">
      <c r="A4695" s="213" t="s">
        <v>5091</v>
      </c>
      <c r="B4695" s="214" t="s">
        <v>1502</v>
      </c>
      <c r="C4695" s="214"/>
      <c r="D4695" s="214" t="s">
        <v>5056</v>
      </c>
      <c r="E4695" s="214"/>
      <c r="F4695" s="215"/>
      <c r="G4695" s="333">
        <f>ROUND(SUMIF(Anlagenbewegungsdaten!B:B,A4695,Anlagenbewegungsdaten!C:C),3)</f>
        <v>0</v>
      </c>
      <c r="H4695" s="334">
        <f>IF(ISBLANK(F4695),ROUND(SUMIF(Anlagenbewegungsdaten!B:B,A4695,Anlagenbewegungsdaten!D:D),2),ROUND(G4695*F4695%,2))</f>
        <v>0</v>
      </c>
      <c r="I4695" s="334">
        <f>ROUND((H4695-SUMIF(Anlagenbewegungsdaten!$B:$B,A4695,Anlagenbewegungsdaten!D:D)),3)</f>
        <v>0</v>
      </c>
      <c r="J4695" s="335" t="s">
        <v>5181</v>
      </c>
      <c r="K4695" s="335" t="s">
        <v>5222</v>
      </c>
      <c r="L4695" s="516"/>
      <c r="M4695" s="332"/>
      <c r="N4695" s="330"/>
      <c r="O4695" s="330"/>
    </row>
    <row r="4696" spans="1:15" ht="15" customHeight="1" x14ac:dyDescent="0.25">
      <c r="A4696" s="213" t="s">
        <v>5090</v>
      </c>
      <c r="B4696" s="214" t="s">
        <v>1502</v>
      </c>
      <c r="C4696" s="214"/>
      <c r="D4696" s="214" t="s">
        <v>5054</v>
      </c>
      <c r="E4696" s="214"/>
      <c r="F4696" s="215"/>
      <c r="G4696" s="333">
        <f>ROUND(SUMIF(Anlagenbewegungsdaten!B:B,A4696,Anlagenbewegungsdaten!C:C),3)</f>
        <v>0</v>
      </c>
      <c r="H4696" s="334">
        <f>IF(ISBLANK(F4696),ROUND(SUMIF(Anlagenbewegungsdaten!B:B,A4696,Anlagenbewegungsdaten!D:D),2),ROUND(G4696*F4696%,2))</f>
        <v>0</v>
      </c>
      <c r="I4696" s="334">
        <f>ROUND((H4696-SUMIF(Anlagenbewegungsdaten!$B:$B,A4696,Anlagenbewegungsdaten!D:D)),3)</f>
        <v>0</v>
      </c>
      <c r="J4696" s="335" t="s">
        <v>5181</v>
      </c>
      <c r="K4696" s="335" t="s">
        <v>5222</v>
      </c>
      <c r="L4696" s="516"/>
      <c r="M4696" s="332"/>
      <c r="N4696" s="330"/>
      <c r="O4696" s="330"/>
    </row>
    <row r="4697" spans="1:15" ht="15" customHeight="1" x14ac:dyDescent="0.25">
      <c r="A4697" s="201"/>
      <c r="B4697" s="221"/>
      <c r="C4697" s="221"/>
      <c r="D4697" s="221"/>
      <c r="E4697" s="221"/>
      <c r="F4697" s="222"/>
    </row>
    <row r="4698" spans="1:15" ht="15" customHeight="1" x14ac:dyDescent="0.25">
      <c r="A4698" s="213" t="s">
        <v>5089</v>
      </c>
      <c r="B4698" s="214" t="s">
        <v>77</v>
      </c>
      <c r="C4698" s="214"/>
      <c r="D4698" s="214" t="s">
        <v>5076</v>
      </c>
      <c r="E4698" s="214"/>
      <c r="F4698" s="215"/>
      <c r="G4698" s="333">
        <f>ROUND(SUMIF(Anlagenbewegungsdaten!B:B,A4698,Anlagenbewegungsdaten!C:C),3)</f>
        <v>0</v>
      </c>
      <c r="H4698" s="334">
        <f>IF(ISBLANK(F4698),ROUND(SUMIF(Anlagenbewegungsdaten!B:B,A4698,Anlagenbewegungsdaten!D:D),2),ROUND(G4698*F4698%,2))</f>
        <v>0</v>
      </c>
      <c r="I4698" s="334">
        <f>ROUND((H4698-SUMIF(Anlagenbewegungsdaten!$B:$B,A4698,Anlagenbewegungsdaten!D:D)),3)</f>
        <v>0</v>
      </c>
      <c r="J4698" s="335" t="s">
        <v>5181</v>
      </c>
      <c r="K4698" s="335" t="s">
        <v>5223</v>
      </c>
      <c r="L4698" s="516"/>
      <c r="M4698" s="332"/>
      <c r="N4698" s="330"/>
      <c r="O4698" s="330"/>
    </row>
    <row r="4699" spans="1:15" ht="15" customHeight="1" x14ac:dyDescent="0.25">
      <c r="A4699" s="213" t="s">
        <v>5088</v>
      </c>
      <c r="B4699" s="214" t="s">
        <v>77</v>
      </c>
      <c r="C4699" s="214"/>
      <c r="D4699" s="214" t="s">
        <v>5074</v>
      </c>
      <c r="E4699" s="214"/>
      <c r="F4699" s="215"/>
      <c r="G4699" s="333">
        <f>ROUND(SUMIF(Anlagenbewegungsdaten!B:B,A4699,Anlagenbewegungsdaten!C:C),3)</f>
        <v>0</v>
      </c>
      <c r="H4699" s="334">
        <f>IF(ISBLANK(F4699),ROUND(SUMIF(Anlagenbewegungsdaten!B:B,A4699,Anlagenbewegungsdaten!D:D),2),ROUND(G4699*F4699%,2))</f>
        <v>0</v>
      </c>
      <c r="I4699" s="334">
        <f>ROUND((H4699-SUMIF(Anlagenbewegungsdaten!$B:$B,A4699,Anlagenbewegungsdaten!D:D)),3)</f>
        <v>0</v>
      </c>
      <c r="J4699" s="335" t="s">
        <v>5181</v>
      </c>
      <c r="K4699" s="335" t="s">
        <v>5223</v>
      </c>
      <c r="L4699" s="516"/>
      <c r="M4699" s="332"/>
      <c r="N4699" s="330"/>
      <c r="O4699" s="330"/>
    </row>
    <row r="4700" spans="1:15" ht="15" customHeight="1" x14ac:dyDescent="0.25">
      <c r="A4700" s="213" t="s">
        <v>5087</v>
      </c>
      <c r="B4700" s="214" t="s">
        <v>77</v>
      </c>
      <c r="C4700" s="214"/>
      <c r="D4700" s="214" t="s">
        <v>5072</v>
      </c>
      <c r="E4700" s="214"/>
      <c r="F4700" s="215"/>
      <c r="G4700" s="333">
        <f>ROUND(SUMIF(Anlagenbewegungsdaten!B:B,A4700,Anlagenbewegungsdaten!C:C),3)</f>
        <v>0</v>
      </c>
      <c r="H4700" s="334">
        <f>IF(ISBLANK(F4700),ROUND(SUMIF(Anlagenbewegungsdaten!B:B,A4700,Anlagenbewegungsdaten!D:D),2),ROUND(G4700*F4700%,2))</f>
        <v>0</v>
      </c>
      <c r="I4700" s="334">
        <f>ROUND((H4700-SUMIF(Anlagenbewegungsdaten!$B:$B,A4700,Anlagenbewegungsdaten!D:D)),3)</f>
        <v>0</v>
      </c>
      <c r="J4700" s="335" t="s">
        <v>5181</v>
      </c>
      <c r="K4700" s="335" t="s">
        <v>5223</v>
      </c>
      <c r="L4700" s="516"/>
      <c r="M4700" s="332"/>
      <c r="N4700" s="330"/>
      <c r="O4700" s="330"/>
    </row>
    <row r="4701" spans="1:15" ht="15" customHeight="1" x14ac:dyDescent="0.25">
      <c r="A4701" s="213" t="s">
        <v>5086</v>
      </c>
      <c r="B4701" s="214" t="s">
        <v>77</v>
      </c>
      <c r="C4701" s="214"/>
      <c r="D4701" s="214" t="s">
        <v>5070</v>
      </c>
      <c r="E4701" s="214"/>
      <c r="F4701" s="215"/>
      <c r="G4701" s="333">
        <f>ROUND(SUMIF(Anlagenbewegungsdaten!B:B,A4701,Anlagenbewegungsdaten!C:C),3)</f>
        <v>0</v>
      </c>
      <c r="H4701" s="334">
        <f>IF(ISBLANK(F4701),ROUND(SUMIF(Anlagenbewegungsdaten!B:B,A4701,Anlagenbewegungsdaten!D:D),2),ROUND(G4701*F4701%,2))</f>
        <v>0</v>
      </c>
      <c r="I4701" s="334">
        <f>ROUND((H4701-SUMIF(Anlagenbewegungsdaten!$B:$B,A4701,Anlagenbewegungsdaten!D:D)),3)</f>
        <v>0</v>
      </c>
      <c r="J4701" s="335" t="s">
        <v>5181</v>
      </c>
      <c r="K4701" s="335" t="s">
        <v>5223</v>
      </c>
      <c r="L4701" s="516"/>
      <c r="M4701" s="332"/>
      <c r="N4701" s="330"/>
      <c r="O4701" s="330"/>
    </row>
    <row r="4702" spans="1:15" ht="15" customHeight="1" x14ac:dyDescent="0.25">
      <c r="A4702" s="213" t="s">
        <v>5085</v>
      </c>
      <c r="B4702" s="214" t="s">
        <v>77</v>
      </c>
      <c r="C4702" s="214"/>
      <c r="D4702" s="214" t="s">
        <v>5068</v>
      </c>
      <c r="E4702" s="214"/>
      <c r="F4702" s="215"/>
      <c r="G4702" s="333">
        <f>ROUND(SUMIF(Anlagenbewegungsdaten!B:B,A4702,Anlagenbewegungsdaten!C:C),3)</f>
        <v>0</v>
      </c>
      <c r="H4702" s="334">
        <f>IF(ISBLANK(F4702),ROUND(SUMIF(Anlagenbewegungsdaten!B:B,A4702,Anlagenbewegungsdaten!D:D),2),ROUND(G4702*F4702%,2))</f>
        <v>0</v>
      </c>
      <c r="I4702" s="334">
        <f>ROUND((H4702-SUMIF(Anlagenbewegungsdaten!$B:$B,A4702,Anlagenbewegungsdaten!D:D)),3)</f>
        <v>0</v>
      </c>
      <c r="J4702" s="335" t="s">
        <v>5181</v>
      </c>
      <c r="K4702" s="335" t="s">
        <v>5223</v>
      </c>
      <c r="L4702" s="516"/>
      <c r="M4702" s="332"/>
      <c r="N4702" s="330"/>
      <c r="O4702" s="330"/>
    </row>
    <row r="4703" spans="1:15" ht="15" customHeight="1" x14ac:dyDescent="0.25">
      <c r="A4703" s="213" t="s">
        <v>5084</v>
      </c>
      <c r="B4703" s="214" t="s">
        <v>77</v>
      </c>
      <c r="C4703" s="214"/>
      <c r="D4703" s="214" t="s">
        <v>5066</v>
      </c>
      <c r="E4703" s="214"/>
      <c r="F4703" s="215"/>
      <c r="G4703" s="333">
        <f>ROUND(SUMIF(Anlagenbewegungsdaten!B:B,A4703,Anlagenbewegungsdaten!C:C),3)</f>
        <v>0</v>
      </c>
      <c r="H4703" s="334">
        <f>IF(ISBLANK(F4703),ROUND(SUMIF(Anlagenbewegungsdaten!B:B,A4703,Anlagenbewegungsdaten!D:D),2),ROUND(G4703*F4703%,2))</f>
        <v>0</v>
      </c>
      <c r="I4703" s="334">
        <f>ROUND((H4703-SUMIF(Anlagenbewegungsdaten!$B:$B,A4703,Anlagenbewegungsdaten!D:D)),3)</f>
        <v>0</v>
      </c>
      <c r="J4703" s="335" t="s">
        <v>5181</v>
      </c>
      <c r="K4703" s="335" t="s">
        <v>5223</v>
      </c>
      <c r="L4703" s="516"/>
      <c r="M4703" s="332"/>
      <c r="N4703" s="330"/>
      <c r="O4703" s="330"/>
    </row>
    <row r="4704" spans="1:15" ht="15" customHeight="1" x14ac:dyDescent="0.25">
      <c r="A4704" s="213" t="s">
        <v>5083</v>
      </c>
      <c r="B4704" s="214" t="s">
        <v>77</v>
      </c>
      <c r="C4704" s="214"/>
      <c r="D4704" s="214" t="s">
        <v>5064</v>
      </c>
      <c r="E4704" s="214"/>
      <c r="F4704" s="215"/>
      <c r="G4704" s="333">
        <f>ROUND(SUMIF(Anlagenbewegungsdaten!B:B,A4704,Anlagenbewegungsdaten!C:C),3)</f>
        <v>0</v>
      </c>
      <c r="H4704" s="334">
        <f>IF(ISBLANK(F4704),ROUND(SUMIF(Anlagenbewegungsdaten!B:B,A4704,Anlagenbewegungsdaten!D:D),2),ROUND(G4704*F4704%,2))</f>
        <v>0</v>
      </c>
      <c r="I4704" s="334">
        <f>ROUND((H4704-SUMIF(Anlagenbewegungsdaten!$B:$B,A4704,Anlagenbewegungsdaten!D:D)),3)</f>
        <v>0</v>
      </c>
      <c r="J4704" s="335" t="s">
        <v>5181</v>
      </c>
      <c r="K4704" s="335" t="s">
        <v>5223</v>
      </c>
      <c r="L4704" s="516"/>
      <c r="M4704" s="332"/>
      <c r="N4704" s="330"/>
      <c r="O4704" s="330"/>
    </row>
    <row r="4705" spans="1:15" ht="15" customHeight="1" x14ac:dyDescent="0.25">
      <c r="A4705" s="213" t="s">
        <v>5082</v>
      </c>
      <c r="B4705" s="214" t="s">
        <v>77</v>
      </c>
      <c r="C4705" s="214"/>
      <c r="D4705" s="214" t="s">
        <v>5062</v>
      </c>
      <c r="E4705" s="214"/>
      <c r="F4705" s="215"/>
      <c r="G4705" s="333">
        <f>ROUND(SUMIF(Anlagenbewegungsdaten!B:B,A4705,Anlagenbewegungsdaten!C:C),3)</f>
        <v>0</v>
      </c>
      <c r="H4705" s="334">
        <f>IF(ISBLANK(F4705),ROUND(SUMIF(Anlagenbewegungsdaten!B:B,A4705,Anlagenbewegungsdaten!D:D),2),ROUND(G4705*F4705%,2))</f>
        <v>0</v>
      </c>
      <c r="I4705" s="334">
        <f>ROUND((H4705-SUMIF(Anlagenbewegungsdaten!$B:$B,A4705,Anlagenbewegungsdaten!D:D)),3)</f>
        <v>0</v>
      </c>
      <c r="J4705" s="335" t="s">
        <v>5181</v>
      </c>
      <c r="K4705" s="335" t="s">
        <v>5223</v>
      </c>
      <c r="L4705" s="516"/>
      <c r="M4705" s="332"/>
      <c r="N4705" s="330"/>
      <c r="O4705" s="330"/>
    </row>
    <row r="4706" spans="1:15" ht="15" customHeight="1" x14ac:dyDescent="0.25">
      <c r="A4706" s="213" t="s">
        <v>5081</v>
      </c>
      <c r="B4706" s="214" t="s">
        <v>77</v>
      </c>
      <c r="C4706" s="214"/>
      <c r="D4706" s="214" t="s">
        <v>5060</v>
      </c>
      <c r="E4706" s="214"/>
      <c r="F4706" s="215"/>
      <c r="G4706" s="333">
        <f>ROUND(SUMIF(Anlagenbewegungsdaten!B:B,A4706,Anlagenbewegungsdaten!C:C),3)</f>
        <v>0</v>
      </c>
      <c r="H4706" s="334">
        <f>IF(ISBLANK(F4706),ROUND(SUMIF(Anlagenbewegungsdaten!B:B,A4706,Anlagenbewegungsdaten!D:D),2),ROUND(G4706*F4706%,2))</f>
        <v>0</v>
      </c>
      <c r="I4706" s="334">
        <f>ROUND((H4706-SUMIF(Anlagenbewegungsdaten!$B:$B,A4706,Anlagenbewegungsdaten!D:D)),3)</f>
        <v>0</v>
      </c>
      <c r="J4706" s="335" t="s">
        <v>5181</v>
      </c>
      <c r="K4706" s="335" t="s">
        <v>5223</v>
      </c>
      <c r="L4706" s="516"/>
      <c r="M4706" s="332"/>
      <c r="N4706" s="330"/>
      <c r="O4706" s="330"/>
    </row>
    <row r="4707" spans="1:15" ht="15" customHeight="1" x14ac:dyDescent="0.25">
      <c r="A4707" s="213" t="s">
        <v>5080</v>
      </c>
      <c r="B4707" s="214" t="s">
        <v>77</v>
      </c>
      <c r="C4707" s="214"/>
      <c r="D4707" s="214" t="s">
        <v>5058</v>
      </c>
      <c r="E4707" s="214"/>
      <c r="F4707" s="215"/>
      <c r="G4707" s="333">
        <f>ROUND(SUMIF(Anlagenbewegungsdaten!B:B,A4707,Anlagenbewegungsdaten!C:C),3)</f>
        <v>0</v>
      </c>
      <c r="H4707" s="334">
        <f>IF(ISBLANK(F4707),ROUND(SUMIF(Anlagenbewegungsdaten!B:B,A4707,Anlagenbewegungsdaten!D:D),2),ROUND(G4707*F4707%,2))</f>
        <v>0</v>
      </c>
      <c r="I4707" s="334">
        <f>ROUND((H4707-SUMIF(Anlagenbewegungsdaten!$B:$B,A4707,Anlagenbewegungsdaten!D:D)),3)</f>
        <v>0</v>
      </c>
      <c r="J4707" s="335" t="s">
        <v>5181</v>
      </c>
      <c r="K4707" s="335" t="s">
        <v>5223</v>
      </c>
      <c r="L4707" s="516"/>
      <c r="M4707" s="332"/>
      <c r="N4707" s="330"/>
      <c r="O4707" s="330"/>
    </row>
    <row r="4708" spans="1:15" ht="15" customHeight="1" x14ac:dyDescent="0.25">
      <c r="A4708" s="213" t="s">
        <v>5079</v>
      </c>
      <c r="B4708" s="214" t="s">
        <v>77</v>
      </c>
      <c r="C4708" s="214"/>
      <c r="D4708" s="214" t="s">
        <v>5056</v>
      </c>
      <c r="E4708" s="214"/>
      <c r="F4708" s="215"/>
      <c r="G4708" s="333">
        <f>ROUND(SUMIF(Anlagenbewegungsdaten!B:B,A4708,Anlagenbewegungsdaten!C:C),3)</f>
        <v>0</v>
      </c>
      <c r="H4708" s="334">
        <f>IF(ISBLANK(F4708),ROUND(SUMIF(Anlagenbewegungsdaten!B:B,A4708,Anlagenbewegungsdaten!D:D),2),ROUND(G4708*F4708%,2))</f>
        <v>0</v>
      </c>
      <c r="I4708" s="334">
        <f>ROUND((H4708-SUMIF(Anlagenbewegungsdaten!$B:$B,A4708,Anlagenbewegungsdaten!D:D)),3)</f>
        <v>0</v>
      </c>
      <c r="J4708" s="335" t="s">
        <v>5181</v>
      </c>
      <c r="K4708" s="335" t="s">
        <v>5223</v>
      </c>
      <c r="L4708" s="516"/>
      <c r="M4708" s="332"/>
      <c r="N4708" s="330"/>
      <c r="O4708" s="330"/>
    </row>
    <row r="4709" spans="1:15" ht="15" customHeight="1" x14ac:dyDescent="0.25">
      <c r="A4709" s="213" t="s">
        <v>5078</v>
      </c>
      <c r="B4709" s="214" t="s">
        <v>77</v>
      </c>
      <c r="C4709" s="214"/>
      <c r="D4709" s="214" t="s">
        <v>5054</v>
      </c>
      <c r="E4709" s="214"/>
      <c r="F4709" s="215"/>
      <c r="G4709" s="333">
        <f>ROUND(SUMIF(Anlagenbewegungsdaten!B:B,A4709,Anlagenbewegungsdaten!C:C),3)</f>
        <v>0</v>
      </c>
      <c r="H4709" s="334">
        <f>IF(ISBLANK(F4709),ROUND(SUMIF(Anlagenbewegungsdaten!B:B,A4709,Anlagenbewegungsdaten!D:D),2),ROUND(G4709*F4709%,2))</f>
        <v>0</v>
      </c>
      <c r="I4709" s="334">
        <f>ROUND((H4709-SUMIF(Anlagenbewegungsdaten!$B:$B,A4709,Anlagenbewegungsdaten!D:D)),3)</f>
        <v>0</v>
      </c>
      <c r="J4709" s="335" t="s">
        <v>5181</v>
      </c>
      <c r="K4709" s="335" t="s">
        <v>5223</v>
      </c>
      <c r="L4709" s="516"/>
      <c r="M4709" s="332"/>
      <c r="N4709" s="330"/>
      <c r="O4709" s="330"/>
    </row>
    <row r="4710" spans="1:15" ht="15" customHeight="1" x14ac:dyDescent="0.25">
      <c r="A4710" s="201"/>
      <c r="B4710" s="221"/>
      <c r="C4710" s="221"/>
      <c r="D4710" s="221"/>
      <c r="E4710" s="221"/>
      <c r="F4710" s="222"/>
    </row>
    <row r="4711" spans="1:15" ht="15" customHeight="1" x14ac:dyDescent="0.25">
      <c r="A4711" s="213" t="s">
        <v>5077</v>
      </c>
      <c r="B4711" s="214" t="s">
        <v>2109</v>
      </c>
      <c r="C4711" s="214"/>
      <c r="D4711" s="214" t="s">
        <v>5076</v>
      </c>
      <c r="E4711" s="214"/>
      <c r="F4711" s="215"/>
      <c r="G4711" s="333">
        <f>ROUND(SUMIF(Anlagenbewegungsdaten!B:B,A4711,Anlagenbewegungsdaten!C:C),3)</f>
        <v>0</v>
      </c>
      <c r="H4711" s="334">
        <f>IF(ISBLANK(F4711),ROUND(SUMIF(Anlagenbewegungsdaten!B:B,A4711,Anlagenbewegungsdaten!D:D),2),ROUND(G4711*F4711%,2))</f>
        <v>0</v>
      </c>
      <c r="I4711" s="334">
        <f>ROUND((H4711-SUMIF(Anlagenbewegungsdaten!$B:$B,A4711,Anlagenbewegungsdaten!D:D)),3)</f>
        <v>0</v>
      </c>
      <c r="J4711" s="335" t="s">
        <v>5181</v>
      </c>
      <c r="K4711" s="335" t="s">
        <v>5224</v>
      </c>
      <c r="L4711" s="516"/>
      <c r="M4711" s="332"/>
      <c r="N4711" s="330"/>
      <c r="O4711" s="330"/>
    </row>
    <row r="4712" spans="1:15" ht="15" customHeight="1" x14ac:dyDescent="0.25">
      <c r="A4712" s="213" t="s">
        <v>5075</v>
      </c>
      <c r="B4712" s="214" t="s">
        <v>2109</v>
      </c>
      <c r="C4712" s="214"/>
      <c r="D4712" s="214" t="s">
        <v>5074</v>
      </c>
      <c r="E4712" s="214"/>
      <c r="F4712" s="215"/>
      <c r="G4712" s="333">
        <f>ROUND(SUMIF(Anlagenbewegungsdaten!B:B,A4712,Anlagenbewegungsdaten!C:C),3)</f>
        <v>0</v>
      </c>
      <c r="H4712" s="334">
        <f>IF(ISBLANK(F4712),ROUND(SUMIF(Anlagenbewegungsdaten!B:B,A4712,Anlagenbewegungsdaten!D:D),2),ROUND(G4712*F4712%,2))</f>
        <v>0</v>
      </c>
      <c r="I4712" s="334">
        <f>ROUND((H4712-SUMIF(Anlagenbewegungsdaten!$B:$B,A4712,Anlagenbewegungsdaten!D:D)),3)</f>
        <v>0</v>
      </c>
      <c r="J4712" s="335" t="s">
        <v>5181</v>
      </c>
      <c r="K4712" s="335" t="s">
        <v>5224</v>
      </c>
      <c r="L4712" s="516"/>
      <c r="M4712" s="332"/>
      <c r="N4712" s="330"/>
      <c r="O4712" s="330"/>
    </row>
    <row r="4713" spans="1:15" ht="15" customHeight="1" x14ac:dyDescent="0.25">
      <c r="A4713" s="213" t="s">
        <v>5073</v>
      </c>
      <c r="B4713" s="214" t="s">
        <v>2109</v>
      </c>
      <c r="C4713" s="214"/>
      <c r="D4713" s="214" t="s">
        <v>5072</v>
      </c>
      <c r="E4713" s="214"/>
      <c r="F4713" s="215"/>
      <c r="G4713" s="333">
        <f>ROUND(SUMIF(Anlagenbewegungsdaten!B:B,A4713,Anlagenbewegungsdaten!C:C),3)</f>
        <v>0</v>
      </c>
      <c r="H4713" s="334">
        <f>IF(ISBLANK(F4713),ROUND(SUMIF(Anlagenbewegungsdaten!B:B,A4713,Anlagenbewegungsdaten!D:D),2),ROUND(G4713*F4713%,2))</f>
        <v>0</v>
      </c>
      <c r="I4713" s="334">
        <f>ROUND((H4713-SUMIF(Anlagenbewegungsdaten!$B:$B,A4713,Anlagenbewegungsdaten!D:D)),3)</f>
        <v>0</v>
      </c>
      <c r="J4713" s="335" t="s">
        <v>5181</v>
      </c>
      <c r="K4713" s="335" t="s">
        <v>5224</v>
      </c>
      <c r="L4713" s="516"/>
      <c r="M4713" s="332"/>
      <c r="N4713" s="330"/>
      <c r="O4713" s="330"/>
    </row>
    <row r="4714" spans="1:15" ht="15" customHeight="1" x14ac:dyDescent="0.25">
      <c r="A4714" s="213" t="s">
        <v>5071</v>
      </c>
      <c r="B4714" s="214" t="s">
        <v>2109</v>
      </c>
      <c r="C4714" s="214"/>
      <c r="D4714" s="214" t="s">
        <v>5070</v>
      </c>
      <c r="E4714" s="214"/>
      <c r="F4714" s="215"/>
      <c r="G4714" s="333">
        <f>ROUND(SUMIF(Anlagenbewegungsdaten!B:B,A4714,Anlagenbewegungsdaten!C:C),3)</f>
        <v>0</v>
      </c>
      <c r="H4714" s="334">
        <f>IF(ISBLANK(F4714),ROUND(SUMIF(Anlagenbewegungsdaten!B:B,A4714,Anlagenbewegungsdaten!D:D),2),ROUND(G4714*F4714%,2))</f>
        <v>0</v>
      </c>
      <c r="I4714" s="334">
        <f>ROUND((H4714-SUMIF(Anlagenbewegungsdaten!$B:$B,A4714,Anlagenbewegungsdaten!D:D)),3)</f>
        <v>0</v>
      </c>
      <c r="J4714" s="335" t="s">
        <v>5181</v>
      </c>
      <c r="K4714" s="335" t="s">
        <v>5224</v>
      </c>
      <c r="L4714" s="516"/>
      <c r="M4714" s="332"/>
      <c r="N4714" s="330"/>
      <c r="O4714" s="330"/>
    </row>
    <row r="4715" spans="1:15" ht="15" customHeight="1" x14ac:dyDescent="0.25">
      <c r="A4715" s="213" t="s">
        <v>5069</v>
      </c>
      <c r="B4715" s="214" t="s">
        <v>2109</v>
      </c>
      <c r="C4715" s="214"/>
      <c r="D4715" s="214" t="s">
        <v>5068</v>
      </c>
      <c r="E4715" s="214"/>
      <c r="F4715" s="215"/>
      <c r="G4715" s="333">
        <f>ROUND(SUMIF(Anlagenbewegungsdaten!B:B,A4715,Anlagenbewegungsdaten!C:C),3)</f>
        <v>0</v>
      </c>
      <c r="H4715" s="334">
        <f>IF(ISBLANK(F4715),ROUND(SUMIF(Anlagenbewegungsdaten!B:B,A4715,Anlagenbewegungsdaten!D:D),2),ROUND(G4715*F4715%,2))</f>
        <v>0</v>
      </c>
      <c r="I4715" s="334">
        <f>ROUND((H4715-SUMIF(Anlagenbewegungsdaten!$B:$B,A4715,Anlagenbewegungsdaten!D:D)),3)</f>
        <v>0</v>
      </c>
      <c r="J4715" s="335" t="s">
        <v>5181</v>
      </c>
      <c r="K4715" s="335" t="s">
        <v>5224</v>
      </c>
      <c r="L4715" s="516"/>
      <c r="M4715" s="332"/>
      <c r="N4715" s="330"/>
      <c r="O4715" s="330"/>
    </row>
    <row r="4716" spans="1:15" ht="15" customHeight="1" x14ac:dyDescent="0.25">
      <c r="A4716" s="213" t="s">
        <v>5067</v>
      </c>
      <c r="B4716" s="214" t="s">
        <v>2109</v>
      </c>
      <c r="C4716" s="214"/>
      <c r="D4716" s="214" t="s">
        <v>5066</v>
      </c>
      <c r="E4716" s="214"/>
      <c r="F4716" s="215"/>
      <c r="G4716" s="333">
        <f>ROUND(SUMIF(Anlagenbewegungsdaten!B:B,A4716,Anlagenbewegungsdaten!C:C),3)</f>
        <v>0</v>
      </c>
      <c r="H4716" s="334">
        <f>IF(ISBLANK(F4716),ROUND(SUMIF(Anlagenbewegungsdaten!B:B,A4716,Anlagenbewegungsdaten!D:D),2),ROUND(G4716*F4716%,2))</f>
        <v>0</v>
      </c>
      <c r="I4716" s="334">
        <f>ROUND((H4716-SUMIF(Anlagenbewegungsdaten!$B:$B,A4716,Anlagenbewegungsdaten!D:D)),3)</f>
        <v>0</v>
      </c>
      <c r="J4716" s="335" t="s">
        <v>5181</v>
      </c>
      <c r="K4716" s="335" t="s">
        <v>5224</v>
      </c>
      <c r="L4716" s="516"/>
      <c r="M4716" s="332"/>
      <c r="N4716" s="330"/>
      <c r="O4716" s="330"/>
    </row>
    <row r="4717" spans="1:15" ht="15" customHeight="1" x14ac:dyDescent="0.25">
      <c r="A4717" s="213" t="s">
        <v>5065</v>
      </c>
      <c r="B4717" s="214" t="s">
        <v>2109</v>
      </c>
      <c r="C4717" s="214"/>
      <c r="D4717" s="214" t="s">
        <v>5064</v>
      </c>
      <c r="E4717" s="214"/>
      <c r="F4717" s="215"/>
      <c r="G4717" s="333">
        <f>ROUND(SUMIF(Anlagenbewegungsdaten!B:B,A4717,Anlagenbewegungsdaten!C:C),3)</f>
        <v>0</v>
      </c>
      <c r="H4717" s="334">
        <f>IF(ISBLANK(F4717),ROUND(SUMIF(Anlagenbewegungsdaten!B:B,A4717,Anlagenbewegungsdaten!D:D),2),ROUND(G4717*F4717%,2))</f>
        <v>0</v>
      </c>
      <c r="I4717" s="334">
        <f>ROUND((H4717-SUMIF(Anlagenbewegungsdaten!$B:$B,A4717,Anlagenbewegungsdaten!D:D)),3)</f>
        <v>0</v>
      </c>
      <c r="J4717" s="335" t="s">
        <v>5181</v>
      </c>
      <c r="K4717" s="335" t="s">
        <v>5224</v>
      </c>
      <c r="L4717" s="516"/>
      <c r="M4717" s="332"/>
      <c r="N4717" s="330"/>
      <c r="O4717" s="330"/>
    </row>
    <row r="4718" spans="1:15" ht="15" customHeight="1" x14ac:dyDescent="0.25">
      <c r="A4718" s="213" t="s">
        <v>5063</v>
      </c>
      <c r="B4718" s="214" t="s">
        <v>2109</v>
      </c>
      <c r="C4718" s="214"/>
      <c r="D4718" s="214" t="s">
        <v>5062</v>
      </c>
      <c r="E4718" s="214"/>
      <c r="F4718" s="215"/>
      <c r="G4718" s="333">
        <f>ROUND(SUMIF(Anlagenbewegungsdaten!B:B,A4718,Anlagenbewegungsdaten!C:C),3)</f>
        <v>0</v>
      </c>
      <c r="H4718" s="334">
        <f>IF(ISBLANK(F4718),ROUND(SUMIF(Anlagenbewegungsdaten!B:B,A4718,Anlagenbewegungsdaten!D:D),2),ROUND(G4718*F4718%,2))</f>
        <v>0</v>
      </c>
      <c r="I4718" s="334">
        <f>ROUND((H4718-SUMIF(Anlagenbewegungsdaten!$B:$B,A4718,Anlagenbewegungsdaten!D:D)),3)</f>
        <v>0</v>
      </c>
      <c r="J4718" s="335" t="s">
        <v>5181</v>
      </c>
      <c r="K4718" s="335" t="s">
        <v>5224</v>
      </c>
      <c r="L4718" s="516"/>
      <c r="M4718" s="332"/>
      <c r="N4718" s="330"/>
      <c r="O4718" s="330"/>
    </row>
    <row r="4719" spans="1:15" ht="15" customHeight="1" x14ac:dyDescent="0.25">
      <c r="A4719" s="213" t="s">
        <v>5061</v>
      </c>
      <c r="B4719" s="214" t="s">
        <v>2109</v>
      </c>
      <c r="C4719" s="214"/>
      <c r="D4719" s="214" t="s">
        <v>5060</v>
      </c>
      <c r="E4719" s="214"/>
      <c r="F4719" s="215"/>
      <c r="G4719" s="333">
        <f>ROUND(SUMIF(Anlagenbewegungsdaten!B:B,A4719,Anlagenbewegungsdaten!C:C),3)</f>
        <v>0</v>
      </c>
      <c r="H4719" s="334">
        <f>IF(ISBLANK(F4719),ROUND(SUMIF(Anlagenbewegungsdaten!B:B,A4719,Anlagenbewegungsdaten!D:D),2),ROUND(G4719*F4719%,2))</f>
        <v>0</v>
      </c>
      <c r="I4719" s="334">
        <f>ROUND((H4719-SUMIF(Anlagenbewegungsdaten!$B:$B,A4719,Anlagenbewegungsdaten!D:D)),3)</f>
        <v>0</v>
      </c>
      <c r="J4719" s="335" t="s">
        <v>5181</v>
      </c>
      <c r="K4719" s="335" t="s">
        <v>5224</v>
      </c>
      <c r="L4719" s="516"/>
      <c r="M4719" s="332"/>
      <c r="N4719" s="330"/>
      <c r="O4719" s="330"/>
    </row>
    <row r="4720" spans="1:15" ht="15" customHeight="1" x14ac:dyDescent="0.25">
      <c r="A4720" s="213" t="s">
        <v>5059</v>
      </c>
      <c r="B4720" s="214" t="s">
        <v>2109</v>
      </c>
      <c r="C4720" s="214"/>
      <c r="D4720" s="214" t="s">
        <v>5058</v>
      </c>
      <c r="E4720" s="214"/>
      <c r="F4720" s="215"/>
      <c r="G4720" s="333">
        <f>ROUND(SUMIF(Anlagenbewegungsdaten!B:B,A4720,Anlagenbewegungsdaten!C:C),3)</f>
        <v>0</v>
      </c>
      <c r="H4720" s="334">
        <f>IF(ISBLANK(F4720),ROUND(SUMIF(Anlagenbewegungsdaten!B:B,A4720,Anlagenbewegungsdaten!D:D),2),ROUND(G4720*F4720%,2))</f>
        <v>0</v>
      </c>
      <c r="I4720" s="334">
        <f>ROUND((H4720-SUMIF(Anlagenbewegungsdaten!$B:$B,A4720,Anlagenbewegungsdaten!D:D)),3)</f>
        <v>0</v>
      </c>
      <c r="J4720" s="335" t="s">
        <v>5181</v>
      </c>
      <c r="K4720" s="335" t="s">
        <v>5224</v>
      </c>
      <c r="L4720" s="516"/>
      <c r="M4720" s="332"/>
      <c r="N4720" s="330"/>
      <c r="O4720" s="330"/>
    </row>
    <row r="4721" spans="1:15" ht="15" customHeight="1" x14ac:dyDescent="0.25">
      <c r="A4721" s="213" t="s">
        <v>5057</v>
      </c>
      <c r="B4721" s="214" t="s">
        <v>2109</v>
      </c>
      <c r="C4721" s="214"/>
      <c r="D4721" s="214" t="s">
        <v>5056</v>
      </c>
      <c r="E4721" s="214"/>
      <c r="F4721" s="215"/>
      <c r="G4721" s="333">
        <f>ROUND(SUMIF(Anlagenbewegungsdaten!B:B,A4721,Anlagenbewegungsdaten!C:C),3)</f>
        <v>0</v>
      </c>
      <c r="H4721" s="334">
        <f>IF(ISBLANK(F4721),ROUND(SUMIF(Anlagenbewegungsdaten!B:B,A4721,Anlagenbewegungsdaten!D:D),2),ROUND(G4721*F4721%,2))</f>
        <v>0</v>
      </c>
      <c r="I4721" s="334">
        <f>ROUND((H4721-SUMIF(Anlagenbewegungsdaten!$B:$B,A4721,Anlagenbewegungsdaten!D:D)),3)</f>
        <v>0</v>
      </c>
      <c r="J4721" s="335" t="s">
        <v>5181</v>
      </c>
      <c r="K4721" s="335" t="s">
        <v>5224</v>
      </c>
      <c r="L4721" s="516"/>
      <c r="M4721" s="332"/>
      <c r="N4721" s="330"/>
      <c r="O4721" s="330"/>
    </row>
    <row r="4722" spans="1:15" ht="15" customHeight="1" x14ac:dyDescent="0.25">
      <c r="A4722" s="213" t="s">
        <v>5055</v>
      </c>
      <c r="B4722" s="214" t="s">
        <v>2109</v>
      </c>
      <c r="C4722" s="214"/>
      <c r="D4722" s="214" t="s">
        <v>5054</v>
      </c>
      <c r="E4722" s="214"/>
      <c r="F4722" s="215"/>
      <c r="G4722" s="333">
        <f>ROUND(SUMIF(Anlagenbewegungsdaten!B:B,A4722,Anlagenbewegungsdaten!C:C),3)</f>
        <v>0</v>
      </c>
      <c r="H4722" s="334">
        <f>IF(ISBLANK(F4722),ROUND(SUMIF(Anlagenbewegungsdaten!B:B,A4722,Anlagenbewegungsdaten!D:D),2),ROUND(G4722*F4722%,2))</f>
        <v>0</v>
      </c>
      <c r="I4722" s="334">
        <f>ROUND((H4722-SUMIF(Anlagenbewegungsdaten!$B:$B,A4722,Anlagenbewegungsdaten!D:D)),3)</f>
        <v>0</v>
      </c>
      <c r="J4722" s="335" t="s">
        <v>5181</v>
      </c>
      <c r="K4722" s="335" t="s">
        <v>5224</v>
      </c>
      <c r="L4722" s="516"/>
      <c r="M4722" s="332"/>
      <c r="N4722" s="330"/>
      <c r="O4722" s="330"/>
    </row>
    <row r="4723" spans="1:15" ht="15" customHeight="1" x14ac:dyDescent="0.25">
      <c r="A4723" s="201"/>
      <c r="B4723" s="221"/>
      <c r="C4723" s="221"/>
      <c r="D4723" s="221"/>
      <c r="E4723" s="221"/>
      <c r="F4723" s="222"/>
    </row>
    <row r="4724" spans="1:15" ht="15" customHeight="1" x14ac:dyDescent="0.25">
      <c r="A4724" s="213" t="s">
        <v>5053</v>
      </c>
      <c r="B4724" s="214" t="s">
        <v>2110</v>
      </c>
      <c r="C4724" s="214"/>
      <c r="D4724" s="233" t="s">
        <v>4992</v>
      </c>
      <c r="E4724" s="214"/>
      <c r="F4724" s="215"/>
      <c r="G4724" s="333">
        <f>ROUND(SUMIF(Anlagenbewegungsdaten!B:B,A4724,Anlagenbewegungsdaten!C:C),3)</f>
        <v>8005008.04</v>
      </c>
      <c r="H4724" s="334">
        <f>IF(ISBLANK(F4724),ROUND(SUMIF(Anlagenbewegungsdaten!B:B,A4724,Anlagenbewegungsdaten!D:D),2),ROUND(G4724*F4724%,2))</f>
        <v>584066.44999999995</v>
      </c>
      <c r="I4724" s="334">
        <f>ROUND((H4724-SUMIF(Anlagenbewegungsdaten!$B:$B,A4724,Anlagenbewegungsdaten!D:D)),3)</f>
        <v>-1E-3</v>
      </c>
      <c r="J4724" s="335" t="s">
        <v>5181</v>
      </c>
      <c r="K4724" s="335" t="s">
        <v>5225</v>
      </c>
      <c r="L4724" s="516"/>
      <c r="M4724" s="332"/>
      <c r="N4724" s="330"/>
      <c r="O4724" s="330"/>
    </row>
    <row r="4725" spans="1:15" ht="15" customHeight="1" x14ac:dyDescent="0.25">
      <c r="A4725" s="213" t="s">
        <v>5052</v>
      </c>
      <c r="B4725" s="214" t="s">
        <v>2110</v>
      </c>
      <c r="C4725" s="214"/>
      <c r="D4725" s="233" t="s">
        <v>4990</v>
      </c>
      <c r="E4725" s="214"/>
      <c r="F4725" s="215"/>
      <c r="G4725" s="333">
        <f>ROUND(SUMIF(Anlagenbewegungsdaten!B:B,A4725,Anlagenbewegungsdaten!C:C),3)</f>
        <v>2597973.7620000001</v>
      </c>
      <c r="H4725" s="334">
        <f>IF(ISBLANK(F4725),ROUND(SUMIF(Anlagenbewegungsdaten!B:B,A4725,Anlagenbewegungsdaten!D:D),2),ROUND(G4725*F4725%,2))</f>
        <v>156138.04999999999</v>
      </c>
      <c r="I4725" s="334">
        <f>ROUND((H4725-SUMIF(Anlagenbewegungsdaten!$B:$B,A4725,Anlagenbewegungsdaten!D:D)),3)</f>
        <v>3.0000000000000001E-3</v>
      </c>
      <c r="J4725" s="335" t="s">
        <v>5181</v>
      </c>
      <c r="K4725" s="335" t="s">
        <v>5225</v>
      </c>
      <c r="L4725" s="516"/>
      <c r="M4725" s="332"/>
      <c r="N4725" s="330"/>
      <c r="O4725" s="330"/>
    </row>
    <row r="4726" spans="1:15" ht="15" customHeight="1" x14ac:dyDescent="0.25">
      <c r="A4726" s="213" t="s">
        <v>5051</v>
      </c>
      <c r="B4726" s="214" t="s">
        <v>2110</v>
      </c>
      <c r="C4726" s="214"/>
      <c r="D4726" s="233" t="s">
        <v>4988</v>
      </c>
      <c r="E4726" s="214"/>
      <c r="F4726" s="215"/>
      <c r="G4726" s="333">
        <f>ROUND(SUMIF(Anlagenbewegungsdaten!B:B,A4726,Anlagenbewegungsdaten!C:C),3)</f>
        <v>3057902.83</v>
      </c>
      <c r="H4726" s="334">
        <f>IF(ISBLANK(F4726),ROUND(SUMIF(Anlagenbewegungsdaten!B:B,A4726,Anlagenbewegungsdaten!D:D),2),ROUND(G4726*F4726%,2))</f>
        <v>203432.22</v>
      </c>
      <c r="I4726" s="334">
        <f>ROUND((H4726-SUMIF(Anlagenbewegungsdaten!$B:$B,A4726,Anlagenbewegungsdaten!D:D)),3)</f>
        <v>-3.0000000000000001E-3</v>
      </c>
      <c r="J4726" s="335" t="s">
        <v>5181</v>
      </c>
      <c r="K4726" s="335" t="s">
        <v>5225</v>
      </c>
      <c r="L4726" s="516"/>
      <c r="M4726" s="332"/>
      <c r="N4726" s="330"/>
      <c r="O4726" s="330"/>
    </row>
    <row r="4727" spans="1:15" ht="15" customHeight="1" x14ac:dyDescent="0.25">
      <c r="A4727" s="213" t="s">
        <v>5050</v>
      </c>
      <c r="B4727" s="214" t="s">
        <v>2110</v>
      </c>
      <c r="C4727" s="214"/>
      <c r="D4727" s="233" t="s">
        <v>4986</v>
      </c>
      <c r="E4727" s="214"/>
      <c r="F4727" s="215"/>
      <c r="G4727" s="333">
        <f>ROUND(SUMIF(Anlagenbewegungsdaten!B:B,A4727,Anlagenbewegungsdaten!C:C),3)</f>
        <v>2585689.5219999999</v>
      </c>
      <c r="H4727" s="334">
        <f>IF(ISBLANK(F4727),ROUND(SUMIF(Anlagenbewegungsdaten!B:B,A4727,Anlagenbewegungsdaten!D:D),2),ROUND(G4727*F4727%,2))</f>
        <v>183678.35</v>
      </c>
      <c r="I4727" s="334">
        <f>ROUND((H4727-SUMIF(Anlagenbewegungsdaten!$B:$B,A4727,Anlagenbewegungsdaten!D:D)),3)</f>
        <v>-3.0000000000000001E-3</v>
      </c>
      <c r="J4727" s="335" t="s">
        <v>5181</v>
      </c>
      <c r="K4727" s="335" t="s">
        <v>5225</v>
      </c>
      <c r="L4727" s="516"/>
      <c r="M4727" s="332"/>
      <c r="N4727" s="330"/>
      <c r="O4727" s="330"/>
    </row>
    <row r="4728" spans="1:15" ht="15" customHeight="1" x14ac:dyDescent="0.25">
      <c r="A4728" s="213" t="s">
        <v>5049</v>
      </c>
      <c r="B4728" s="214" t="s">
        <v>2110</v>
      </c>
      <c r="C4728" s="214"/>
      <c r="D4728" s="233" t="s">
        <v>4984</v>
      </c>
      <c r="E4728" s="214"/>
      <c r="F4728" s="215"/>
      <c r="G4728" s="333">
        <f>ROUND(SUMIF(Anlagenbewegungsdaten!B:B,A4728,Anlagenbewegungsdaten!C:C),3)</f>
        <v>3329185.5269999998</v>
      </c>
      <c r="H4728" s="334">
        <f>IF(ISBLANK(F4728),ROUND(SUMIF(Anlagenbewegungsdaten!B:B,A4728,Anlagenbewegungsdaten!D:D),2),ROUND(G4728*F4728%,2))</f>
        <v>240688.26</v>
      </c>
      <c r="I4728" s="334">
        <f>ROUND((H4728-SUMIF(Anlagenbewegungsdaten!$B:$B,A4728,Anlagenbewegungsdaten!D:D)),3)</f>
        <v>4.0000000000000001E-3</v>
      </c>
      <c r="J4728" s="335" t="s">
        <v>5181</v>
      </c>
      <c r="K4728" s="335" t="s">
        <v>5225</v>
      </c>
      <c r="L4728" s="516"/>
      <c r="M4728" s="332"/>
      <c r="N4728" s="330"/>
      <c r="O4728" s="330"/>
    </row>
    <row r="4729" spans="1:15" ht="15" customHeight="1" x14ac:dyDescent="0.25">
      <c r="A4729" s="213" t="s">
        <v>5048</v>
      </c>
      <c r="B4729" s="214" t="s">
        <v>2110</v>
      </c>
      <c r="C4729" s="214"/>
      <c r="D4729" s="233" t="s">
        <v>4982</v>
      </c>
      <c r="E4729" s="214"/>
      <c r="F4729" s="215"/>
      <c r="G4729" s="333">
        <f>ROUND(SUMIF(Anlagenbewegungsdaten!B:B,A4729,Anlagenbewegungsdaten!C:C),3)</f>
        <v>3121002.784</v>
      </c>
      <c r="H4729" s="334">
        <f>IF(ISBLANK(F4729),ROUND(SUMIF(Anlagenbewegungsdaten!B:B,A4729,Anlagenbewegungsdaten!D:D),2),ROUND(G4729*F4729%,2))</f>
        <v>209441.96</v>
      </c>
      <c r="I4729" s="334">
        <f>ROUND((H4729-SUMIF(Anlagenbewegungsdaten!$B:$B,A4729,Anlagenbewegungsdaten!D:D)),3)</f>
        <v>1E-3</v>
      </c>
      <c r="J4729" s="335" t="s">
        <v>5181</v>
      </c>
      <c r="K4729" s="335" t="s">
        <v>5225</v>
      </c>
      <c r="L4729" s="516"/>
      <c r="M4729" s="332"/>
      <c r="N4729" s="330"/>
      <c r="O4729" s="330"/>
    </row>
    <row r="4730" spans="1:15" ht="15" customHeight="1" x14ac:dyDescent="0.25">
      <c r="A4730" s="213" t="s">
        <v>5047</v>
      </c>
      <c r="B4730" s="214" t="s">
        <v>2110</v>
      </c>
      <c r="C4730" s="214"/>
      <c r="D4730" s="233" t="s">
        <v>4980</v>
      </c>
      <c r="E4730" s="214"/>
      <c r="F4730" s="215"/>
      <c r="G4730" s="333">
        <f>ROUND(SUMIF(Anlagenbewegungsdaten!B:B,A4730,Anlagenbewegungsdaten!C:C),3)</f>
        <v>4909911.6380000003</v>
      </c>
      <c r="H4730" s="334">
        <f>IF(ISBLANK(F4730),ROUND(SUMIF(Anlagenbewegungsdaten!B:B,A4730,Anlagenbewegungsdaten!D:D),2),ROUND(G4730*F4730%,2))</f>
        <v>322026.05</v>
      </c>
      <c r="I4730" s="334">
        <f>ROUND((H4730-SUMIF(Anlagenbewegungsdaten!$B:$B,A4730,Anlagenbewegungsdaten!D:D)),3)</f>
        <v>-5.0000000000000001E-3</v>
      </c>
      <c r="J4730" s="335" t="s">
        <v>5181</v>
      </c>
      <c r="K4730" s="335" t="s">
        <v>5225</v>
      </c>
      <c r="L4730" s="516"/>
      <c r="M4730" s="332"/>
      <c r="N4730" s="330"/>
      <c r="O4730" s="330"/>
    </row>
    <row r="4731" spans="1:15" ht="15" customHeight="1" x14ac:dyDescent="0.25">
      <c r="A4731" s="213" t="s">
        <v>5046</v>
      </c>
      <c r="B4731" s="214" t="s">
        <v>2110</v>
      </c>
      <c r="C4731" s="214"/>
      <c r="D4731" s="233" t="s">
        <v>4978</v>
      </c>
      <c r="E4731" s="214"/>
      <c r="F4731" s="215"/>
      <c r="G4731" s="333">
        <f>ROUND(SUMIF(Anlagenbewegungsdaten!B:B,A4731,Anlagenbewegungsdaten!C:C),3)</f>
        <v>2993680.3769999999</v>
      </c>
      <c r="H4731" s="334">
        <f>IF(ISBLANK(F4731),ROUND(SUMIF(Anlagenbewegungsdaten!B:B,A4731,Anlagenbewegungsdaten!D:D),2),ROUND(G4731*F4731%,2))</f>
        <v>195624.82</v>
      </c>
      <c r="I4731" s="334">
        <f>ROUND((H4731-SUMIF(Anlagenbewegungsdaten!$B:$B,A4731,Anlagenbewegungsdaten!D:D)),3)</f>
        <v>4.0000000000000001E-3</v>
      </c>
      <c r="J4731" s="335" t="s">
        <v>5181</v>
      </c>
      <c r="K4731" s="335" t="s">
        <v>5225</v>
      </c>
      <c r="L4731" s="516"/>
      <c r="M4731" s="332"/>
      <c r="N4731" s="330"/>
      <c r="O4731" s="330"/>
    </row>
    <row r="4732" spans="1:15" ht="15" customHeight="1" x14ac:dyDescent="0.25">
      <c r="A4732" s="213" t="s">
        <v>5045</v>
      </c>
      <c r="B4732" s="214" t="s">
        <v>2110</v>
      </c>
      <c r="C4732" s="214"/>
      <c r="D4732" s="233" t="s">
        <v>4976</v>
      </c>
      <c r="E4732" s="214"/>
      <c r="F4732" s="215"/>
      <c r="G4732" s="333">
        <f>ROUND(SUMIF(Anlagenbewegungsdaten!B:B,A4732,Anlagenbewegungsdaten!C:C),3)</f>
        <v>4714325.41</v>
      </c>
      <c r="H4732" s="334">
        <f>IF(ISBLANK(F4732),ROUND(SUMIF(Anlagenbewegungsdaten!B:B,A4732,Anlagenbewegungsdaten!D:D),2),ROUND(G4732*F4732%,2))</f>
        <v>312864.65999999997</v>
      </c>
      <c r="I4732" s="334">
        <f>ROUND((H4732-SUMIF(Anlagenbewegungsdaten!$B:$B,A4732,Anlagenbewegungsdaten!D:D)),3)</f>
        <v>3.0000000000000001E-3</v>
      </c>
      <c r="J4732" s="335" t="s">
        <v>5181</v>
      </c>
      <c r="K4732" s="335" t="s">
        <v>5225</v>
      </c>
      <c r="L4732" s="516"/>
      <c r="M4732" s="332"/>
      <c r="N4732" s="330"/>
      <c r="O4732" s="330"/>
    </row>
    <row r="4733" spans="1:15" ht="15" customHeight="1" x14ac:dyDescent="0.25">
      <c r="A4733" s="213" t="s">
        <v>5044</v>
      </c>
      <c r="B4733" s="214" t="s">
        <v>2110</v>
      </c>
      <c r="C4733" s="214"/>
      <c r="D4733" s="233" t="s">
        <v>4974</v>
      </c>
      <c r="E4733" s="214"/>
      <c r="F4733" s="215"/>
      <c r="G4733" s="333">
        <f>ROUND(SUMIF(Anlagenbewegungsdaten!B:B,A4733,Anlagenbewegungsdaten!C:C),3)</f>
        <v>2053717.79</v>
      </c>
      <c r="H4733" s="334">
        <f>IF(ISBLANK(F4733),ROUND(SUMIF(Anlagenbewegungsdaten!B:B,A4733,Anlagenbewegungsdaten!D:D),2),ROUND(G4733*F4733%,2))</f>
        <v>115679.75</v>
      </c>
      <c r="I4733" s="334">
        <f>ROUND((H4733-SUMIF(Anlagenbewegungsdaten!$B:$B,A4733,Anlagenbewegungsdaten!D:D)),3)</f>
        <v>-4.0000000000000001E-3</v>
      </c>
      <c r="J4733" s="335" t="s">
        <v>5181</v>
      </c>
      <c r="K4733" s="335" t="s">
        <v>5225</v>
      </c>
      <c r="L4733" s="516"/>
      <c r="M4733" s="332"/>
      <c r="N4733" s="330"/>
      <c r="O4733" s="330"/>
    </row>
    <row r="4734" spans="1:15" ht="15" customHeight="1" x14ac:dyDescent="0.25">
      <c r="A4734" s="213" t="s">
        <v>5043</v>
      </c>
      <c r="B4734" s="214" t="s">
        <v>2110</v>
      </c>
      <c r="C4734" s="214"/>
      <c r="D4734" s="233" t="s">
        <v>4972</v>
      </c>
      <c r="E4734" s="214"/>
      <c r="F4734" s="215"/>
      <c r="G4734" s="333">
        <f>ROUND(SUMIF(Anlagenbewegungsdaten!B:B,A4734,Anlagenbewegungsdaten!C:C),3)</f>
        <v>9583385.3059999999</v>
      </c>
      <c r="H4734" s="334">
        <f>IF(ISBLANK(F4734),ROUND(SUMIF(Anlagenbewegungsdaten!B:B,A4734,Anlagenbewegungsdaten!D:D),2),ROUND(G4734*F4734%,2))</f>
        <v>633793.27</v>
      </c>
      <c r="I4734" s="334">
        <f>ROUND((H4734-SUMIF(Anlagenbewegungsdaten!$B:$B,A4734,Anlagenbewegungsdaten!D:D)),3)</f>
        <v>0</v>
      </c>
      <c r="J4734" s="335" t="s">
        <v>5181</v>
      </c>
      <c r="K4734" s="335" t="s">
        <v>5225</v>
      </c>
      <c r="L4734" s="516"/>
      <c r="M4734" s="332"/>
      <c r="N4734" s="330"/>
      <c r="O4734" s="330"/>
    </row>
    <row r="4735" spans="1:15" ht="15" customHeight="1" x14ac:dyDescent="0.25">
      <c r="A4735" s="213" t="s">
        <v>5042</v>
      </c>
      <c r="B4735" s="214" t="s">
        <v>2110</v>
      </c>
      <c r="C4735" s="214"/>
      <c r="D4735" s="233" t="s">
        <v>4970</v>
      </c>
      <c r="E4735" s="214"/>
      <c r="F4735" s="215"/>
      <c r="G4735" s="333">
        <f>ROUND(SUMIF(Anlagenbewegungsdaten!B:B,A4735,Anlagenbewegungsdaten!C:C),3)</f>
        <v>6922861.1310000001</v>
      </c>
      <c r="H4735" s="334">
        <f>IF(ISBLANK(F4735),ROUND(SUMIF(Anlagenbewegungsdaten!B:B,A4735,Anlagenbewegungsdaten!D:D),2),ROUND(G4735*F4735%,2))</f>
        <v>480660.12</v>
      </c>
      <c r="I4735" s="334">
        <f>ROUND((H4735-SUMIF(Anlagenbewegungsdaten!$B:$B,A4735,Anlagenbewegungsdaten!D:D)),3)</f>
        <v>-4.0000000000000001E-3</v>
      </c>
      <c r="J4735" s="335" t="s">
        <v>5181</v>
      </c>
      <c r="K4735" s="335" t="s">
        <v>5225</v>
      </c>
      <c r="L4735" s="516"/>
      <c r="M4735" s="332"/>
      <c r="N4735" s="330"/>
      <c r="O4735" s="330"/>
    </row>
    <row r="4736" spans="1:15" ht="15" customHeight="1" x14ac:dyDescent="0.25">
      <c r="A4736" s="201"/>
      <c r="B4736" s="221"/>
      <c r="C4736" s="221"/>
      <c r="D4736" s="221"/>
      <c r="E4736" s="221"/>
      <c r="F4736" s="222"/>
    </row>
    <row r="4737" spans="1:15" ht="15" customHeight="1" x14ac:dyDescent="0.25">
      <c r="A4737" s="234" t="s">
        <v>5476</v>
      </c>
      <c r="B4737" s="233" t="s">
        <v>2110</v>
      </c>
      <c r="C4737" s="233"/>
      <c r="D4737" s="233" t="s">
        <v>5477</v>
      </c>
      <c r="E4737" s="233"/>
      <c r="F4737" s="235"/>
      <c r="G4737" s="333">
        <f>ROUND(SUMIF(Anlagenbewegungsdaten!B:B,A4737,Anlagenbewegungsdaten!C:C),3)</f>
        <v>1038094.923</v>
      </c>
      <c r="H4737" s="334">
        <f>IF(ISBLANK(F4737),ROUND(SUMIF(Anlagenbewegungsdaten!B:B,A4737,Anlagenbewegungsdaten!D:D),2),ROUND(G4737*F4737%,2))</f>
        <v>72171.210000000006</v>
      </c>
      <c r="I4737" s="334">
        <f>ROUND((H4737-SUMIF(Anlagenbewegungsdaten!$B:$B,A4737,Anlagenbewegungsdaten!D:D)),3)</f>
        <v>0</v>
      </c>
      <c r="J4737" s="335" t="s">
        <v>5181</v>
      </c>
      <c r="K4737" s="335" t="s">
        <v>5225</v>
      </c>
      <c r="L4737" s="516"/>
      <c r="M4737" s="332"/>
      <c r="N4737" s="330"/>
      <c r="O4737" s="330"/>
    </row>
    <row r="4738" spans="1:15" ht="15" customHeight="1" x14ac:dyDescent="0.25">
      <c r="A4738" s="234" t="s">
        <v>5478</v>
      </c>
      <c r="B4738" s="233" t="s">
        <v>2110</v>
      </c>
      <c r="C4738" s="233"/>
      <c r="D4738" s="233" t="s">
        <v>5479</v>
      </c>
      <c r="E4738" s="233"/>
      <c r="F4738" s="235"/>
      <c r="G4738" s="333">
        <f>ROUND(SUMIF(Anlagenbewegungsdaten!B:B,A4738,Anlagenbewegungsdaten!C:C),3)</f>
        <v>1900130.5220000001</v>
      </c>
      <c r="H4738" s="334">
        <f>IF(ISBLANK(F4738),ROUND(SUMIF(Anlagenbewegungsdaten!B:B,A4738,Anlagenbewegungsdaten!D:D),2),ROUND(G4738*F4738%,2))</f>
        <v>126704.35</v>
      </c>
      <c r="I4738" s="334">
        <f>ROUND((H4738-SUMIF(Anlagenbewegungsdaten!$B:$B,A4738,Anlagenbewegungsdaten!D:D)),3)</f>
        <v>4.0000000000000001E-3</v>
      </c>
      <c r="J4738" s="335" t="s">
        <v>5181</v>
      </c>
      <c r="K4738" s="335" t="s">
        <v>5225</v>
      </c>
      <c r="L4738" s="516"/>
      <c r="M4738" s="332"/>
      <c r="N4738" s="330"/>
      <c r="O4738" s="330"/>
    </row>
    <row r="4739" spans="1:15" ht="15" customHeight="1" x14ac:dyDescent="0.25">
      <c r="A4739" s="234" t="s">
        <v>5480</v>
      </c>
      <c r="B4739" s="233" t="s">
        <v>2110</v>
      </c>
      <c r="C4739" s="233"/>
      <c r="D4739" s="233" t="s">
        <v>5481</v>
      </c>
      <c r="E4739" s="233"/>
      <c r="F4739" s="235"/>
      <c r="G4739" s="333">
        <f>ROUND(SUMIF(Anlagenbewegungsdaten!B:B,A4739,Anlagenbewegungsdaten!C:C),3)</f>
        <v>4141788.1430000002</v>
      </c>
      <c r="H4739" s="334">
        <f>IF(ISBLANK(F4739),ROUND(SUMIF(Anlagenbewegungsdaten!B:B,A4739,Anlagenbewegungsdaten!D:D),2),ROUND(G4739*F4739%,2))</f>
        <v>294864.63</v>
      </c>
      <c r="I4739" s="334">
        <f>ROUND((H4739-SUMIF(Anlagenbewegungsdaten!$B:$B,A4739,Anlagenbewegungsdaten!D:D)),3)</f>
        <v>5.0000000000000001E-3</v>
      </c>
      <c r="J4739" s="335" t="s">
        <v>5181</v>
      </c>
      <c r="K4739" s="335" t="s">
        <v>5225</v>
      </c>
      <c r="L4739" s="516"/>
      <c r="M4739" s="332"/>
      <c r="N4739" s="330"/>
      <c r="O4739" s="330"/>
    </row>
    <row r="4740" spans="1:15" ht="15" customHeight="1" x14ac:dyDescent="0.25">
      <c r="A4740" s="566" t="s">
        <v>5482</v>
      </c>
      <c r="B4740" s="567" t="s">
        <v>2110</v>
      </c>
      <c r="C4740" s="567"/>
      <c r="D4740" s="567" t="s">
        <v>5483</v>
      </c>
      <c r="E4740" s="567"/>
      <c r="F4740" s="568"/>
      <c r="G4740" s="333"/>
      <c r="H4740" s="334"/>
      <c r="I4740" s="334"/>
      <c r="J4740" s="335" t="s">
        <v>5181</v>
      </c>
      <c r="K4740" s="335" t="s">
        <v>5225</v>
      </c>
      <c r="L4740" s="516"/>
      <c r="M4740" s="332"/>
      <c r="N4740" s="330"/>
      <c r="O4740" s="330"/>
    </row>
    <row r="4741" spans="1:15" ht="15" customHeight="1" x14ac:dyDescent="0.25">
      <c r="A4741" s="566" t="s">
        <v>5484</v>
      </c>
      <c r="B4741" s="567" t="s">
        <v>2110</v>
      </c>
      <c r="C4741" s="567"/>
      <c r="D4741" s="567" t="s">
        <v>5485</v>
      </c>
      <c r="E4741" s="567"/>
      <c r="F4741" s="568"/>
      <c r="G4741" s="333"/>
      <c r="H4741" s="334"/>
      <c r="I4741" s="334"/>
      <c r="J4741" s="335" t="s">
        <v>5181</v>
      </c>
      <c r="K4741" s="335" t="s">
        <v>5225</v>
      </c>
      <c r="L4741" s="516"/>
      <c r="M4741" s="332"/>
      <c r="N4741" s="330"/>
      <c r="O4741" s="330"/>
    </row>
    <row r="4742" spans="1:15" ht="15" customHeight="1" x14ac:dyDescent="0.25">
      <c r="A4742" s="566" t="s">
        <v>5486</v>
      </c>
      <c r="B4742" s="567" t="s">
        <v>2110</v>
      </c>
      <c r="C4742" s="567"/>
      <c r="D4742" s="567" t="s">
        <v>5487</v>
      </c>
      <c r="E4742" s="567"/>
      <c r="F4742" s="568"/>
      <c r="G4742" s="333"/>
      <c r="H4742" s="334"/>
      <c r="I4742" s="334"/>
      <c r="J4742" s="335" t="s">
        <v>5181</v>
      </c>
      <c r="K4742" s="335" t="s">
        <v>5225</v>
      </c>
      <c r="L4742" s="516"/>
      <c r="M4742" s="332"/>
      <c r="N4742" s="330"/>
      <c r="O4742" s="330"/>
    </row>
    <row r="4743" spans="1:15" ht="15" customHeight="1" x14ac:dyDescent="0.25">
      <c r="A4743" s="566" t="s">
        <v>5488</v>
      </c>
      <c r="B4743" s="567" t="s">
        <v>2110</v>
      </c>
      <c r="C4743" s="567"/>
      <c r="D4743" s="567" t="s">
        <v>5489</v>
      </c>
      <c r="E4743" s="567"/>
      <c r="F4743" s="568"/>
      <c r="G4743" s="333"/>
      <c r="H4743" s="334"/>
      <c r="I4743" s="334"/>
      <c r="J4743" s="335" t="s">
        <v>5181</v>
      </c>
      <c r="K4743" s="335" t="s">
        <v>5225</v>
      </c>
      <c r="L4743" s="516"/>
      <c r="M4743" s="332"/>
      <c r="N4743" s="330"/>
      <c r="O4743" s="330"/>
    </row>
    <row r="4744" spans="1:15" ht="15" customHeight="1" x14ac:dyDescent="0.25">
      <c r="A4744" s="566" t="s">
        <v>5490</v>
      </c>
      <c r="B4744" s="567" t="s">
        <v>2110</v>
      </c>
      <c r="C4744" s="567"/>
      <c r="D4744" s="567" t="s">
        <v>5491</v>
      </c>
      <c r="E4744" s="567"/>
      <c r="F4744" s="568"/>
      <c r="G4744" s="333"/>
      <c r="H4744" s="334"/>
      <c r="I4744" s="334"/>
      <c r="J4744" s="335" t="s">
        <v>5181</v>
      </c>
      <c r="K4744" s="335" t="s">
        <v>5225</v>
      </c>
      <c r="L4744" s="516"/>
      <c r="M4744" s="332"/>
      <c r="N4744" s="330"/>
      <c r="O4744" s="330"/>
    </row>
    <row r="4745" spans="1:15" ht="15" customHeight="1" x14ac:dyDescent="0.25">
      <c r="A4745" s="566" t="s">
        <v>5492</v>
      </c>
      <c r="B4745" s="567" t="s">
        <v>2110</v>
      </c>
      <c r="C4745" s="567"/>
      <c r="D4745" s="567" t="s">
        <v>5493</v>
      </c>
      <c r="E4745" s="567"/>
      <c r="F4745" s="568"/>
      <c r="G4745" s="333"/>
      <c r="H4745" s="334"/>
      <c r="I4745" s="334"/>
      <c r="J4745" s="335" t="s">
        <v>5181</v>
      </c>
      <c r="K4745" s="335" t="s">
        <v>5225</v>
      </c>
      <c r="L4745" s="516"/>
      <c r="M4745" s="332"/>
      <c r="N4745" s="330"/>
      <c r="O4745" s="330"/>
    </row>
    <row r="4746" spans="1:15" ht="15" customHeight="1" x14ac:dyDescent="0.25">
      <c r="A4746" s="566" t="s">
        <v>5494</v>
      </c>
      <c r="B4746" s="567" t="s">
        <v>2110</v>
      </c>
      <c r="C4746" s="567"/>
      <c r="D4746" s="567" t="s">
        <v>5495</v>
      </c>
      <c r="E4746" s="567"/>
      <c r="F4746" s="568"/>
      <c r="G4746" s="333"/>
      <c r="H4746" s="334"/>
      <c r="I4746" s="334"/>
      <c r="J4746" s="335" t="s">
        <v>5181</v>
      </c>
      <c r="K4746" s="335" t="s">
        <v>5225</v>
      </c>
      <c r="L4746" s="516"/>
      <c r="M4746" s="332"/>
      <c r="N4746" s="330"/>
      <c r="O4746" s="330"/>
    </row>
    <row r="4747" spans="1:15" ht="15" customHeight="1" x14ac:dyDescent="0.25">
      <c r="A4747" s="566" t="s">
        <v>5496</v>
      </c>
      <c r="B4747" s="567" t="s">
        <v>2110</v>
      </c>
      <c r="C4747" s="567"/>
      <c r="D4747" s="567" t="s">
        <v>5497</v>
      </c>
      <c r="E4747" s="567"/>
      <c r="F4747" s="568"/>
      <c r="G4747" s="333"/>
      <c r="H4747" s="334"/>
      <c r="I4747" s="334"/>
      <c r="J4747" s="335" t="s">
        <v>5181</v>
      </c>
      <c r="K4747" s="335" t="s">
        <v>5225</v>
      </c>
      <c r="L4747" s="516"/>
      <c r="M4747" s="332"/>
      <c r="N4747" s="330"/>
      <c r="O4747" s="330"/>
    </row>
    <row r="4748" spans="1:15" ht="15" customHeight="1" x14ac:dyDescent="0.25">
      <c r="A4748" s="566" t="s">
        <v>5498</v>
      </c>
      <c r="B4748" s="567" t="s">
        <v>2110</v>
      </c>
      <c r="C4748" s="567"/>
      <c r="D4748" s="567" t="s">
        <v>5499</v>
      </c>
      <c r="E4748" s="567"/>
      <c r="F4748" s="568"/>
      <c r="G4748" s="333"/>
      <c r="H4748" s="334"/>
      <c r="I4748" s="334"/>
      <c r="J4748" s="335" t="s">
        <v>5181</v>
      </c>
      <c r="K4748" s="335" t="s">
        <v>5225</v>
      </c>
      <c r="L4748" s="516"/>
      <c r="M4748" s="332"/>
      <c r="N4748" s="330"/>
      <c r="O4748" s="330"/>
    </row>
    <row r="4749" spans="1:15" ht="15" customHeight="1" x14ac:dyDescent="0.25">
      <c r="A4749" s="201"/>
      <c r="B4749" s="221"/>
      <c r="C4749" s="221"/>
      <c r="D4749" s="221"/>
      <c r="E4749" s="221"/>
      <c r="F4749" s="222"/>
    </row>
    <row r="4750" spans="1:15" ht="15" customHeight="1" x14ac:dyDescent="0.25">
      <c r="A4750" s="213" t="s">
        <v>5041</v>
      </c>
      <c r="B4750" s="214" t="s">
        <v>152</v>
      </c>
      <c r="C4750" s="214"/>
      <c r="D4750" s="233" t="s">
        <v>4992</v>
      </c>
      <c r="E4750" s="214"/>
      <c r="F4750" s="215"/>
      <c r="G4750" s="333">
        <f>ROUND(SUMIF(Anlagenbewegungsdaten!B:B,A4750,Anlagenbewegungsdaten!C:C),3)</f>
        <v>2886363</v>
      </c>
      <c r="H4750" s="334">
        <f>IF(ISBLANK(F4750),ROUND(SUMIF(Anlagenbewegungsdaten!B:B,A4750,Anlagenbewegungsdaten!D:D),2),ROUND(G4750*F4750%,2))</f>
        <v>210809.64</v>
      </c>
      <c r="I4750" s="334">
        <f>ROUND((H4750-SUMIF(Anlagenbewegungsdaten!$B:$B,A4750,Anlagenbewegungsdaten!D:D)),3)</f>
        <v>1E-3</v>
      </c>
      <c r="J4750" s="335" t="s">
        <v>5181</v>
      </c>
      <c r="K4750" s="335" t="s">
        <v>5226</v>
      </c>
      <c r="L4750" s="516"/>
      <c r="M4750" s="332"/>
      <c r="N4750" s="330"/>
      <c r="O4750" s="330"/>
    </row>
    <row r="4751" spans="1:15" ht="15" customHeight="1" x14ac:dyDescent="0.25">
      <c r="A4751" s="213" t="s">
        <v>5040</v>
      </c>
      <c r="B4751" s="214" t="s">
        <v>152</v>
      </c>
      <c r="C4751" s="214"/>
      <c r="D4751" s="233" t="s">
        <v>4990</v>
      </c>
      <c r="E4751" s="214"/>
      <c r="F4751" s="215"/>
      <c r="G4751" s="333">
        <f>ROUND(SUMIF(Anlagenbewegungsdaten!B:B,A4751,Anlagenbewegungsdaten!C:C),3)</f>
        <v>1793802</v>
      </c>
      <c r="H4751" s="334">
        <f>IF(ISBLANK(F4751),ROUND(SUMIF(Anlagenbewegungsdaten!B:B,A4751,Anlagenbewegungsdaten!D:D),2),ROUND(G4751*F4751%,2))</f>
        <v>113641.03</v>
      </c>
      <c r="I4751" s="334">
        <f>ROUND((H4751-SUMIF(Anlagenbewegungsdaten!$B:$B,A4751,Anlagenbewegungsdaten!D:D)),3)</f>
        <v>-5.0000000000000001E-3</v>
      </c>
      <c r="J4751" s="335" t="s">
        <v>5181</v>
      </c>
      <c r="K4751" s="335" t="s">
        <v>5226</v>
      </c>
      <c r="L4751" s="516"/>
      <c r="M4751" s="332"/>
      <c r="N4751" s="330"/>
      <c r="O4751" s="330"/>
    </row>
    <row r="4752" spans="1:15" ht="15" customHeight="1" x14ac:dyDescent="0.25">
      <c r="A4752" s="213" t="s">
        <v>5039</v>
      </c>
      <c r="B4752" s="214" t="s">
        <v>152</v>
      </c>
      <c r="C4752" s="214"/>
      <c r="D4752" s="233" t="s">
        <v>4988</v>
      </c>
      <c r="E4752" s="214"/>
      <c r="F4752" s="215"/>
      <c r="G4752" s="333">
        <f>ROUND(SUMIF(Anlagenbewegungsdaten!B:B,A4752,Anlagenbewegungsdaten!C:C),3)</f>
        <v>153183</v>
      </c>
      <c r="H4752" s="334">
        <f>IF(ISBLANK(F4752),ROUND(SUMIF(Anlagenbewegungsdaten!B:B,A4752,Anlagenbewegungsdaten!D:D),2),ROUND(G4752*F4752%,2))</f>
        <v>11003.13</v>
      </c>
      <c r="I4752" s="334">
        <f>ROUND((H4752-SUMIF(Anlagenbewegungsdaten!$B:$B,A4752,Anlagenbewegungsdaten!D:D)),3)</f>
        <v>-5.0000000000000001E-3</v>
      </c>
      <c r="J4752" s="335" t="s">
        <v>5181</v>
      </c>
      <c r="K4752" s="335" t="s">
        <v>5226</v>
      </c>
      <c r="L4752" s="516"/>
      <c r="M4752" s="332"/>
      <c r="N4752" s="330"/>
      <c r="O4752" s="330"/>
    </row>
    <row r="4753" spans="1:15" ht="15" customHeight="1" x14ac:dyDescent="0.25">
      <c r="A4753" s="213" t="s">
        <v>5038</v>
      </c>
      <c r="B4753" s="214" t="s">
        <v>152</v>
      </c>
      <c r="C4753" s="214"/>
      <c r="D4753" s="233" t="s">
        <v>4986</v>
      </c>
      <c r="E4753" s="214"/>
      <c r="F4753" s="215"/>
      <c r="G4753" s="333">
        <f>ROUND(SUMIF(Anlagenbewegungsdaten!B:B,A4753,Anlagenbewegungsdaten!C:C),3)</f>
        <v>18878768.905999999</v>
      </c>
      <c r="H4753" s="334">
        <f>IF(ISBLANK(F4753),ROUND(SUMIF(Anlagenbewegungsdaten!B:B,A4753,Anlagenbewegungsdaten!D:D),2),ROUND(G4753*F4753%,2))</f>
        <v>1367635.33</v>
      </c>
      <c r="I4753" s="334">
        <f>ROUND((H4753-SUMIF(Anlagenbewegungsdaten!$B:$B,A4753,Anlagenbewegungsdaten!D:D)),3)</f>
        <v>0</v>
      </c>
      <c r="J4753" s="335" t="s">
        <v>5181</v>
      </c>
      <c r="K4753" s="335" t="s">
        <v>5226</v>
      </c>
      <c r="L4753" s="516"/>
      <c r="M4753" s="332"/>
      <c r="N4753" s="330"/>
      <c r="O4753" s="330"/>
    </row>
    <row r="4754" spans="1:15" ht="15" customHeight="1" x14ac:dyDescent="0.25">
      <c r="A4754" s="213" t="s">
        <v>5037</v>
      </c>
      <c r="B4754" s="214" t="s">
        <v>152</v>
      </c>
      <c r="C4754" s="214"/>
      <c r="D4754" s="233" t="s">
        <v>4984</v>
      </c>
      <c r="E4754" s="214"/>
      <c r="F4754" s="215"/>
      <c r="G4754" s="333">
        <f>ROUND(SUMIF(Anlagenbewegungsdaten!B:B,A4754,Anlagenbewegungsdaten!C:C),3)</f>
        <v>16865127.191</v>
      </c>
      <c r="H4754" s="334">
        <f>IF(ISBLANK(F4754),ROUND(SUMIF(Anlagenbewegungsdaten!B:B,A4754,Anlagenbewegungsdaten!D:D),2),ROUND(G4754*F4754%,2))</f>
        <v>1266374.92</v>
      </c>
      <c r="I4754" s="334">
        <f>ROUND((H4754-SUMIF(Anlagenbewegungsdaten!$B:$B,A4754,Anlagenbewegungsdaten!D:D)),3)</f>
        <v>-3.0000000000000001E-3</v>
      </c>
      <c r="J4754" s="335" t="s">
        <v>5181</v>
      </c>
      <c r="K4754" s="335" t="s">
        <v>5226</v>
      </c>
      <c r="L4754" s="516"/>
      <c r="M4754" s="332"/>
      <c r="N4754" s="330"/>
      <c r="O4754" s="330"/>
    </row>
    <row r="4755" spans="1:15" ht="15" customHeight="1" x14ac:dyDescent="0.25">
      <c r="A4755" s="213" t="s">
        <v>5036</v>
      </c>
      <c r="B4755" s="214" t="s">
        <v>152</v>
      </c>
      <c r="C4755" s="214"/>
      <c r="D4755" s="233" t="s">
        <v>4982</v>
      </c>
      <c r="E4755" s="214"/>
      <c r="F4755" s="215"/>
      <c r="G4755" s="333">
        <f>ROUND(SUMIF(Anlagenbewegungsdaten!B:B,A4755,Anlagenbewegungsdaten!C:C),3)</f>
        <v>16314218.706</v>
      </c>
      <c r="H4755" s="334">
        <f>IF(ISBLANK(F4755),ROUND(SUMIF(Anlagenbewegungsdaten!B:B,A4755,Anlagenbewegungsdaten!D:D),2),ROUND(G4755*F4755%,2))</f>
        <v>1140125.75</v>
      </c>
      <c r="I4755" s="334">
        <f>ROUND((H4755-SUMIF(Anlagenbewegungsdaten!$B:$B,A4755,Anlagenbewegungsdaten!D:D)),3)</f>
        <v>-5.0000000000000001E-3</v>
      </c>
      <c r="J4755" s="335" t="s">
        <v>5181</v>
      </c>
      <c r="K4755" s="335" t="s">
        <v>5226</v>
      </c>
      <c r="L4755" s="516"/>
      <c r="M4755" s="332"/>
      <c r="N4755" s="330"/>
      <c r="O4755" s="330"/>
    </row>
    <row r="4756" spans="1:15" ht="15" customHeight="1" x14ac:dyDescent="0.25">
      <c r="A4756" s="213" t="s">
        <v>5035</v>
      </c>
      <c r="B4756" s="214" t="s">
        <v>152</v>
      </c>
      <c r="C4756" s="214"/>
      <c r="D4756" s="233" t="s">
        <v>4980</v>
      </c>
      <c r="E4756" s="214"/>
      <c r="F4756" s="215"/>
      <c r="G4756" s="333">
        <f>ROUND(SUMIF(Anlagenbewegungsdaten!B:B,A4756,Anlagenbewegungsdaten!C:C),3)</f>
        <v>18808771.616999999</v>
      </c>
      <c r="H4756" s="334">
        <f>IF(ISBLANK(F4756),ROUND(SUMIF(Anlagenbewegungsdaten!B:B,A4756,Anlagenbewegungsdaten!D:D),2),ROUND(G4756*F4756%,2))</f>
        <v>1290087.01</v>
      </c>
      <c r="I4756" s="334">
        <f>ROUND((H4756-SUMIF(Anlagenbewegungsdaten!$B:$B,A4756,Anlagenbewegungsdaten!D:D)),3)</f>
        <v>3.0000000000000001E-3</v>
      </c>
      <c r="J4756" s="335" t="s">
        <v>5181</v>
      </c>
      <c r="K4756" s="335" t="s">
        <v>5226</v>
      </c>
      <c r="L4756" s="516"/>
      <c r="M4756" s="332"/>
      <c r="N4756" s="330"/>
      <c r="O4756" s="330"/>
    </row>
    <row r="4757" spans="1:15" ht="15" customHeight="1" x14ac:dyDescent="0.25">
      <c r="A4757" s="213" t="s">
        <v>5034</v>
      </c>
      <c r="B4757" s="214" t="s">
        <v>152</v>
      </c>
      <c r="C4757" s="214"/>
      <c r="D4757" s="233" t="s">
        <v>4978</v>
      </c>
      <c r="E4757" s="214"/>
      <c r="F4757" s="215"/>
      <c r="G4757" s="333">
        <f>ROUND(SUMIF(Anlagenbewegungsdaten!B:B,A4757,Anlagenbewegungsdaten!C:C),3)</f>
        <v>12384163.055</v>
      </c>
      <c r="H4757" s="334">
        <f>IF(ISBLANK(F4757),ROUND(SUMIF(Anlagenbewegungsdaten!B:B,A4757,Anlagenbewegungsdaten!D:D),2),ROUND(G4757*F4757%,2))</f>
        <v>844084.05</v>
      </c>
      <c r="I4757" s="334">
        <f>ROUND((H4757-SUMIF(Anlagenbewegungsdaten!$B:$B,A4757,Anlagenbewegungsdaten!D:D)),3)</f>
        <v>-3.0000000000000001E-3</v>
      </c>
      <c r="J4757" s="335" t="s">
        <v>5181</v>
      </c>
      <c r="K4757" s="335" t="s">
        <v>5226</v>
      </c>
      <c r="L4757" s="516"/>
      <c r="M4757" s="332"/>
      <c r="N4757" s="330"/>
      <c r="O4757" s="330"/>
    </row>
    <row r="4758" spans="1:15" ht="15" customHeight="1" x14ac:dyDescent="0.25">
      <c r="A4758" s="213" t="s">
        <v>5033</v>
      </c>
      <c r="B4758" s="214" t="s">
        <v>152</v>
      </c>
      <c r="C4758" s="214"/>
      <c r="D4758" s="233" t="s">
        <v>4976</v>
      </c>
      <c r="E4758" s="214"/>
      <c r="F4758" s="215"/>
      <c r="G4758" s="333">
        <f>ROUND(SUMIF(Anlagenbewegungsdaten!B:B,A4758,Anlagenbewegungsdaten!C:C),3)</f>
        <v>21223154.491</v>
      </c>
      <c r="H4758" s="334">
        <f>IF(ISBLANK(F4758),ROUND(SUMIF(Anlagenbewegungsdaten!B:B,A4758,Anlagenbewegungsdaten!D:D),2),ROUND(G4758*F4758%,2))</f>
        <v>1487076.82</v>
      </c>
      <c r="I4758" s="334">
        <f>ROUND((H4758-SUMIF(Anlagenbewegungsdaten!$B:$B,A4758,Anlagenbewegungsdaten!D:D)),3)</f>
        <v>4.0000000000000001E-3</v>
      </c>
      <c r="J4758" s="335" t="s">
        <v>5181</v>
      </c>
      <c r="K4758" s="335" t="s">
        <v>5226</v>
      </c>
      <c r="L4758" s="516"/>
      <c r="M4758" s="332"/>
      <c r="N4758" s="330"/>
      <c r="O4758" s="330"/>
    </row>
    <row r="4759" spans="1:15" ht="15" customHeight="1" x14ac:dyDescent="0.25">
      <c r="A4759" s="213" t="s">
        <v>5032</v>
      </c>
      <c r="B4759" s="214" t="s">
        <v>152</v>
      </c>
      <c r="C4759" s="214"/>
      <c r="D4759" s="233" t="s">
        <v>4974</v>
      </c>
      <c r="E4759" s="214"/>
      <c r="F4759" s="215"/>
      <c r="G4759" s="333">
        <f>ROUND(SUMIF(Anlagenbewegungsdaten!B:B,A4759,Anlagenbewegungsdaten!C:C),3)</f>
        <v>10865537.120999999</v>
      </c>
      <c r="H4759" s="334">
        <f>IF(ISBLANK(F4759),ROUND(SUMIF(Anlagenbewegungsdaten!B:B,A4759,Anlagenbewegungsdaten!D:D),2),ROUND(G4759*F4759%,2))</f>
        <v>659089.57999999996</v>
      </c>
      <c r="I4759" s="334">
        <f>ROUND((H4759-SUMIF(Anlagenbewegungsdaten!$B:$B,A4759,Anlagenbewegungsdaten!D:D)),3)</f>
        <v>-1E-3</v>
      </c>
      <c r="J4759" s="335" t="s">
        <v>5181</v>
      </c>
      <c r="K4759" s="335" t="s">
        <v>5226</v>
      </c>
      <c r="L4759" s="516"/>
      <c r="M4759" s="332"/>
      <c r="N4759" s="330"/>
      <c r="O4759" s="330"/>
    </row>
    <row r="4760" spans="1:15" ht="15" customHeight="1" x14ac:dyDescent="0.25">
      <c r="A4760" s="213" t="s">
        <v>5031</v>
      </c>
      <c r="B4760" s="214" t="s">
        <v>152</v>
      </c>
      <c r="C4760" s="214"/>
      <c r="D4760" s="233" t="s">
        <v>4972</v>
      </c>
      <c r="E4760" s="214"/>
      <c r="F4760" s="215"/>
      <c r="G4760" s="333">
        <f>ROUND(SUMIF(Anlagenbewegungsdaten!B:B,A4760,Anlagenbewegungsdaten!C:C),3)</f>
        <v>37404870.961999997</v>
      </c>
      <c r="H4760" s="334">
        <f>IF(ISBLANK(F4760),ROUND(SUMIF(Anlagenbewegungsdaten!B:B,A4760,Anlagenbewegungsdaten!D:D),2),ROUND(G4760*F4760%,2))</f>
        <v>2623320.34</v>
      </c>
      <c r="I4760" s="334">
        <f>ROUND((H4760-SUMIF(Anlagenbewegungsdaten!$B:$B,A4760,Anlagenbewegungsdaten!D:D)),3)</f>
        <v>5.0000000000000001E-3</v>
      </c>
      <c r="J4760" s="335" t="s">
        <v>5181</v>
      </c>
      <c r="K4760" s="335" t="s">
        <v>5226</v>
      </c>
      <c r="L4760" s="516"/>
      <c r="M4760" s="332"/>
      <c r="N4760" s="330"/>
      <c r="O4760" s="330"/>
    </row>
    <row r="4761" spans="1:15" ht="15" customHeight="1" x14ac:dyDescent="0.25">
      <c r="A4761" s="213" t="s">
        <v>5030</v>
      </c>
      <c r="B4761" s="214" t="s">
        <v>152</v>
      </c>
      <c r="C4761" s="214"/>
      <c r="D4761" s="233" t="s">
        <v>4970</v>
      </c>
      <c r="E4761" s="214"/>
      <c r="F4761" s="215"/>
      <c r="G4761" s="333">
        <f>ROUND(SUMIF(Anlagenbewegungsdaten!B:B,A4761,Anlagenbewegungsdaten!C:C),3)</f>
        <v>30639333.989</v>
      </c>
      <c r="H4761" s="334">
        <f>IF(ISBLANK(F4761),ROUND(SUMIF(Anlagenbewegungsdaten!B:B,A4761,Anlagenbewegungsdaten!D:D),2),ROUND(G4761*F4761%,2))</f>
        <v>2233047.44</v>
      </c>
      <c r="I4761" s="334">
        <f>ROUND((H4761-SUMIF(Anlagenbewegungsdaten!$B:$B,A4761,Anlagenbewegungsdaten!D:D)),3)</f>
        <v>0</v>
      </c>
      <c r="J4761" s="335" t="s">
        <v>5181</v>
      </c>
      <c r="K4761" s="335" t="s">
        <v>5226</v>
      </c>
      <c r="L4761" s="516"/>
      <c r="M4761" s="332"/>
      <c r="N4761" s="330"/>
      <c r="O4761" s="330"/>
    </row>
    <row r="4762" spans="1:15" ht="15" customHeight="1" x14ac:dyDescent="0.25">
      <c r="A4762" s="201"/>
      <c r="B4762" s="221"/>
      <c r="C4762" s="221"/>
      <c r="D4762" s="221"/>
      <c r="E4762" s="221"/>
      <c r="F4762" s="222"/>
    </row>
    <row r="4763" spans="1:15" ht="15" customHeight="1" x14ac:dyDescent="0.25">
      <c r="A4763" s="234" t="s">
        <v>5500</v>
      </c>
      <c r="B4763" s="233" t="s">
        <v>152</v>
      </c>
      <c r="C4763" s="233"/>
      <c r="D4763" s="233" t="s">
        <v>5477</v>
      </c>
      <c r="E4763" s="233"/>
      <c r="F4763" s="235"/>
      <c r="G4763" s="333">
        <f>ROUND(SUMIF(Anlagenbewegungsdaten!B:B,A4763,Anlagenbewegungsdaten!C:C),3)</f>
        <v>29957894.350000001</v>
      </c>
      <c r="H4763" s="334">
        <f>IF(ISBLANK(F4763),ROUND(SUMIF(Anlagenbewegungsdaten!B:B,A4763,Anlagenbewegungsdaten!D:D),2),ROUND(G4763*F4763%,2))</f>
        <v>2274495.81</v>
      </c>
      <c r="I4763" s="334">
        <f>ROUND((H4763-SUMIF(Anlagenbewegungsdaten!$B:$B,A4763,Anlagenbewegungsdaten!D:D)),3)</f>
        <v>4.0000000000000001E-3</v>
      </c>
      <c r="J4763" s="335" t="s">
        <v>5181</v>
      </c>
      <c r="K4763" s="335" t="s">
        <v>5226</v>
      </c>
      <c r="L4763" s="516"/>
      <c r="M4763" s="332"/>
      <c r="N4763" s="330"/>
      <c r="O4763" s="330"/>
    </row>
    <row r="4764" spans="1:15" ht="15" customHeight="1" x14ac:dyDescent="0.25">
      <c r="A4764" s="234" t="s">
        <v>5501</v>
      </c>
      <c r="B4764" s="233" t="s">
        <v>152</v>
      </c>
      <c r="C4764" s="233"/>
      <c r="D4764" s="233" t="s">
        <v>5479</v>
      </c>
      <c r="E4764" s="233"/>
      <c r="F4764" s="235"/>
      <c r="G4764" s="333">
        <f>ROUND(SUMIF(Anlagenbewegungsdaten!B:B,A4764,Anlagenbewegungsdaten!C:C),3)</f>
        <v>15861084.704</v>
      </c>
      <c r="H4764" s="334">
        <f>IF(ISBLANK(F4764),ROUND(SUMIF(Anlagenbewegungsdaten!B:B,A4764,Anlagenbewegungsdaten!D:D),2),ROUND(G4764*F4764%,2))</f>
        <v>1050308.33</v>
      </c>
      <c r="I4764" s="334">
        <f>ROUND((H4764-SUMIF(Anlagenbewegungsdaten!$B:$B,A4764,Anlagenbewegungsdaten!D:D)),3)</f>
        <v>-3.0000000000000001E-3</v>
      </c>
      <c r="J4764" s="335" t="s">
        <v>5181</v>
      </c>
      <c r="K4764" s="335" t="s">
        <v>5226</v>
      </c>
      <c r="L4764" s="516"/>
      <c r="M4764" s="332"/>
      <c r="N4764" s="330"/>
      <c r="O4764" s="330"/>
    </row>
    <row r="4765" spans="1:15" ht="15" customHeight="1" x14ac:dyDescent="0.25">
      <c r="A4765" s="234" t="s">
        <v>5502</v>
      </c>
      <c r="B4765" s="233" t="s">
        <v>152</v>
      </c>
      <c r="C4765" s="233"/>
      <c r="D4765" s="233" t="s">
        <v>5481</v>
      </c>
      <c r="E4765" s="233"/>
      <c r="F4765" s="235"/>
      <c r="G4765" s="333">
        <f>ROUND(SUMIF(Anlagenbewegungsdaten!B:B,A4765,Anlagenbewegungsdaten!C:C),3)</f>
        <v>26743324.721999999</v>
      </c>
      <c r="H4765" s="334">
        <f>IF(ISBLANK(F4765),ROUND(SUMIF(Anlagenbewegungsdaten!B:B,A4765,Anlagenbewegungsdaten!D:D),2),ROUND(G4765*F4765%,2))</f>
        <v>1940928.66</v>
      </c>
      <c r="I4765" s="334">
        <f>ROUND((H4765-SUMIF(Anlagenbewegungsdaten!$B:$B,A4765,Anlagenbewegungsdaten!D:D)),3)</f>
        <v>2E-3</v>
      </c>
      <c r="J4765" s="335" t="s">
        <v>5181</v>
      </c>
      <c r="K4765" s="335" t="s">
        <v>5226</v>
      </c>
      <c r="L4765" s="516"/>
      <c r="M4765" s="332"/>
      <c r="N4765" s="330"/>
      <c r="O4765" s="330"/>
    </row>
    <row r="4766" spans="1:15" ht="15" customHeight="1" x14ac:dyDescent="0.25">
      <c r="A4766" s="566" t="s">
        <v>5503</v>
      </c>
      <c r="B4766" s="567" t="s">
        <v>152</v>
      </c>
      <c r="C4766" s="567"/>
      <c r="D4766" s="567" t="s">
        <v>5483</v>
      </c>
      <c r="E4766" s="567"/>
      <c r="F4766" s="568"/>
      <c r="G4766" s="333"/>
      <c r="H4766" s="334"/>
      <c r="I4766" s="334"/>
      <c r="J4766" s="335" t="s">
        <v>5181</v>
      </c>
      <c r="K4766" s="335" t="s">
        <v>5226</v>
      </c>
      <c r="L4766" s="516"/>
      <c r="M4766" s="332"/>
      <c r="N4766" s="330"/>
      <c r="O4766" s="330"/>
    </row>
    <row r="4767" spans="1:15" ht="15" customHeight="1" x14ac:dyDescent="0.25">
      <c r="A4767" s="566" t="s">
        <v>5504</v>
      </c>
      <c r="B4767" s="567" t="s">
        <v>152</v>
      </c>
      <c r="C4767" s="567"/>
      <c r="D4767" s="567" t="s">
        <v>5485</v>
      </c>
      <c r="E4767" s="567"/>
      <c r="F4767" s="568"/>
      <c r="G4767" s="333"/>
      <c r="H4767" s="334"/>
      <c r="I4767" s="334"/>
      <c r="J4767" s="335" t="s">
        <v>5181</v>
      </c>
      <c r="K4767" s="335" t="s">
        <v>5226</v>
      </c>
      <c r="L4767" s="516"/>
      <c r="M4767" s="332"/>
      <c r="N4767" s="330"/>
      <c r="O4767" s="330"/>
    </row>
    <row r="4768" spans="1:15" ht="15" customHeight="1" x14ac:dyDescent="0.25">
      <c r="A4768" s="566" t="s">
        <v>5505</v>
      </c>
      <c r="B4768" s="567" t="s">
        <v>152</v>
      </c>
      <c r="C4768" s="567"/>
      <c r="D4768" s="567" t="s">
        <v>5487</v>
      </c>
      <c r="E4768" s="567"/>
      <c r="F4768" s="568"/>
      <c r="G4768" s="333"/>
      <c r="H4768" s="334"/>
      <c r="I4768" s="334"/>
      <c r="J4768" s="335" t="s">
        <v>5181</v>
      </c>
      <c r="K4768" s="335" t="s">
        <v>5226</v>
      </c>
      <c r="L4768" s="516"/>
      <c r="M4768" s="332"/>
      <c r="N4768" s="330"/>
      <c r="O4768" s="330"/>
    </row>
    <row r="4769" spans="1:15" ht="15" customHeight="1" x14ac:dyDescent="0.25">
      <c r="A4769" s="566" t="s">
        <v>5506</v>
      </c>
      <c r="B4769" s="567" t="s">
        <v>152</v>
      </c>
      <c r="C4769" s="567"/>
      <c r="D4769" s="567" t="s">
        <v>5489</v>
      </c>
      <c r="E4769" s="567"/>
      <c r="F4769" s="568"/>
      <c r="G4769" s="333"/>
      <c r="H4769" s="334"/>
      <c r="I4769" s="334"/>
      <c r="J4769" s="335" t="s">
        <v>5181</v>
      </c>
      <c r="K4769" s="335" t="s">
        <v>5226</v>
      </c>
      <c r="L4769" s="516"/>
      <c r="M4769" s="332"/>
      <c r="N4769" s="330"/>
      <c r="O4769" s="330"/>
    </row>
    <row r="4770" spans="1:15" ht="15" customHeight="1" x14ac:dyDescent="0.25">
      <c r="A4770" s="566" t="s">
        <v>5507</v>
      </c>
      <c r="B4770" s="567" t="s">
        <v>152</v>
      </c>
      <c r="C4770" s="567"/>
      <c r="D4770" s="567" t="s">
        <v>5491</v>
      </c>
      <c r="E4770" s="567"/>
      <c r="F4770" s="568"/>
      <c r="G4770" s="333"/>
      <c r="H4770" s="334"/>
      <c r="I4770" s="334"/>
      <c r="J4770" s="335" t="s">
        <v>5181</v>
      </c>
      <c r="K4770" s="335" t="s">
        <v>5226</v>
      </c>
      <c r="L4770" s="516"/>
      <c r="M4770" s="332"/>
      <c r="N4770" s="330"/>
      <c r="O4770" s="330"/>
    </row>
    <row r="4771" spans="1:15" ht="15" customHeight="1" x14ac:dyDescent="0.25">
      <c r="A4771" s="566" t="s">
        <v>5508</v>
      </c>
      <c r="B4771" s="567" t="s">
        <v>152</v>
      </c>
      <c r="C4771" s="567"/>
      <c r="D4771" s="567" t="s">
        <v>5493</v>
      </c>
      <c r="E4771" s="567"/>
      <c r="F4771" s="568"/>
      <c r="G4771" s="333"/>
      <c r="H4771" s="334"/>
      <c r="I4771" s="334"/>
      <c r="J4771" s="335" t="s">
        <v>5181</v>
      </c>
      <c r="K4771" s="335" t="s">
        <v>5226</v>
      </c>
      <c r="L4771" s="516"/>
      <c r="M4771" s="332"/>
      <c r="N4771" s="330"/>
      <c r="O4771" s="330"/>
    </row>
    <row r="4772" spans="1:15" ht="15" customHeight="1" x14ac:dyDescent="0.25">
      <c r="A4772" s="566" t="s">
        <v>5509</v>
      </c>
      <c r="B4772" s="567" t="s">
        <v>152</v>
      </c>
      <c r="C4772" s="567"/>
      <c r="D4772" s="567" t="s">
        <v>5495</v>
      </c>
      <c r="E4772" s="567"/>
      <c r="F4772" s="568"/>
      <c r="G4772" s="333"/>
      <c r="H4772" s="334"/>
      <c r="I4772" s="334"/>
      <c r="J4772" s="335" t="s">
        <v>5181</v>
      </c>
      <c r="K4772" s="335" t="s">
        <v>5226</v>
      </c>
      <c r="L4772" s="516"/>
      <c r="M4772" s="332"/>
      <c r="N4772" s="330"/>
      <c r="O4772" s="330"/>
    </row>
    <row r="4773" spans="1:15" ht="15" customHeight="1" x14ac:dyDescent="0.25">
      <c r="A4773" s="566" t="s">
        <v>5510</v>
      </c>
      <c r="B4773" s="567" t="s">
        <v>152</v>
      </c>
      <c r="C4773" s="567"/>
      <c r="D4773" s="567" t="s">
        <v>5497</v>
      </c>
      <c r="E4773" s="567"/>
      <c r="F4773" s="568"/>
      <c r="G4773" s="333"/>
      <c r="H4773" s="334"/>
      <c r="I4773" s="334"/>
      <c r="J4773" s="335" t="s">
        <v>5181</v>
      </c>
      <c r="K4773" s="335" t="s">
        <v>5226</v>
      </c>
      <c r="L4773" s="516"/>
      <c r="M4773" s="332"/>
      <c r="N4773" s="330"/>
      <c r="O4773" s="330"/>
    </row>
    <row r="4774" spans="1:15" ht="15" customHeight="1" x14ac:dyDescent="0.25">
      <c r="A4774" s="566" t="s">
        <v>5511</v>
      </c>
      <c r="B4774" s="567" t="s">
        <v>152</v>
      </c>
      <c r="C4774" s="567"/>
      <c r="D4774" s="567" t="s">
        <v>5499</v>
      </c>
      <c r="E4774" s="567"/>
      <c r="F4774" s="568"/>
      <c r="G4774" s="333"/>
      <c r="H4774" s="334"/>
      <c r="I4774" s="334"/>
      <c r="J4774" s="335" t="s">
        <v>5181</v>
      </c>
      <c r="K4774" s="335" t="s">
        <v>5226</v>
      </c>
      <c r="L4774" s="516"/>
      <c r="M4774" s="332"/>
      <c r="N4774" s="330"/>
      <c r="O4774" s="330"/>
    </row>
    <row r="4775" spans="1:15" ht="15" customHeight="1" x14ac:dyDescent="0.25">
      <c r="A4775" s="201"/>
      <c r="B4775" s="221"/>
      <c r="C4775" s="221"/>
      <c r="D4775" s="221"/>
      <c r="E4775" s="221"/>
      <c r="F4775" s="222"/>
    </row>
    <row r="4776" spans="1:15" ht="15" customHeight="1" x14ac:dyDescent="0.25">
      <c r="A4776" s="213" t="s">
        <v>5029</v>
      </c>
      <c r="B4776" s="214" t="s">
        <v>160</v>
      </c>
      <c r="C4776" s="214"/>
      <c r="D4776" s="233" t="s">
        <v>4992</v>
      </c>
      <c r="E4776" s="214"/>
      <c r="F4776" s="215"/>
      <c r="G4776" s="333">
        <f>ROUND(SUMIF(Anlagenbewegungsdaten!B:B,A4776,Anlagenbewegungsdaten!C:C),3)</f>
        <v>4814742</v>
      </c>
      <c r="H4776" s="334">
        <f>IF(ISBLANK(F4776),ROUND(SUMIF(Anlagenbewegungsdaten!B:B,A4776,Anlagenbewegungsdaten!D:D),2),ROUND(G4776*F4776%,2))</f>
        <v>378438.72</v>
      </c>
      <c r="I4776" s="334">
        <f>ROUND((H4776-SUMIF(Anlagenbewegungsdaten!$B:$B,A4776,Anlagenbewegungsdaten!D:D)),3)</f>
        <v>-1E-3</v>
      </c>
      <c r="J4776" s="335" t="s">
        <v>5181</v>
      </c>
      <c r="K4776" s="335" t="s">
        <v>5227</v>
      </c>
      <c r="L4776" s="516"/>
      <c r="M4776" s="332"/>
      <c r="N4776" s="330"/>
      <c r="O4776" s="330"/>
    </row>
    <row r="4777" spans="1:15" ht="15" customHeight="1" x14ac:dyDescent="0.25">
      <c r="A4777" s="213" t="s">
        <v>5028</v>
      </c>
      <c r="B4777" s="214" t="s">
        <v>160</v>
      </c>
      <c r="C4777" s="214"/>
      <c r="D4777" s="233" t="s">
        <v>4990</v>
      </c>
      <c r="E4777" s="214"/>
      <c r="F4777" s="215"/>
      <c r="G4777" s="333">
        <f>ROUND(SUMIF(Anlagenbewegungsdaten!B:B,A4777,Anlagenbewegungsdaten!C:C),3)</f>
        <v>2598216</v>
      </c>
      <c r="H4777" s="334">
        <f>IF(ISBLANK(F4777),ROUND(SUMIF(Anlagenbewegungsdaten!B:B,A4777,Anlagenbewegungsdaten!D:D),2),ROUND(G4777*F4777%,2))</f>
        <v>179198.96</v>
      </c>
      <c r="I4777" s="334">
        <f>ROUND((H4777-SUMIF(Anlagenbewegungsdaten!$B:$B,A4777,Anlagenbewegungsdaten!D:D)),3)</f>
        <v>2E-3</v>
      </c>
      <c r="J4777" s="335" t="s">
        <v>5181</v>
      </c>
      <c r="K4777" s="335" t="s">
        <v>5227</v>
      </c>
      <c r="L4777" s="516"/>
      <c r="M4777" s="332"/>
      <c r="N4777" s="330"/>
      <c r="O4777" s="330"/>
    </row>
    <row r="4778" spans="1:15" ht="15" customHeight="1" x14ac:dyDescent="0.25">
      <c r="A4778" s="213" t="s">
        <v>5027</v>
      </c>
      <c r="B4778" s="214" t="s">
        <v>160</v>
      </c>
      <c r="C4778" s="214"/>
      <c r="D4778" s="233" t="s">
        <v>4988</v>
      </c>
      <c r="E4778" s="214"/>
      <c r="F4778" s="215"/>
      <c r="G4778" s="333">
        <f>ROUND(SUMIF(Anlagenbewegungsdaten!B:B,A4778,Anlagenbewegungsdaten!C:C),3)</f>
        <v>0</v>
      </c>
      <c r="H4778" s="334">
        <f>IF(ISBLANK(F4778),ROUND(SUMIF(Anlagenbewegungsdaten!B:B,A4778,Anlagenbewegungsdaten!D:D),2),ROUND(G4778*F4778%,2))</f>
        <v>0</v>
      </c>
      <c r="I4778" s="334">
        <f>ROUND((H4778-SUMIF(Anlagenbewegungsdaten!$B:$B,A4778,Anlagenbewegungsdaten!D:D)),3)</f>
        <v>0</v>
      </c>
      <c r="J4778" s="335" t="s">
        <v>5181</v>
      </c>
      <c r="K4778" s="335" t="s">
        <v>5227</v>
      </c>
      <c r="L4778" s="516"/>
      <c r="M4778" s="332"/>
      <c r="N4778" s="330"/>
      <c r="O4778" s="330"/>
    </row>
    <row r="4779" spans="1:15" ht="15" customHeight="1" x14ac:dyDescent="0.25">
      <c r="A4779" s="213" t="s">
        <v>5026</v>
      </c>
      <c r="B4779" s="214" t="s">
        <v>160</v>
      </c>
      <c r="C4779" s="214"/>
      <c r="D4779" s="233" t="s">
        <v>4986</v>
      </c>
      <c r="E4779" s="214"/>
      <c r="F4779" s="215"/>
      <c r="G4779" s="333">
        <f>ROUND(SUMIF(Anlagenbewegungsdaten!B:B,A4779,Anlagenbewegungsdaten!C:C),3)</f>
        <v>8289593.6330000004</v>
      </c>
      <c r="H4779" s="334">
        <f>IF(ISBLANK(F4779),ROUND(SUMIF(Anlagenbewegungsdaten!B:B,A4779,Anlagenbewegungsdaten!D:D),2),ROUND(G4779*F4779%,2))</f>
        <v>634311.67000000004</v>
      </c>
      <c r="I4779" s="334">
        <f>ROUND((H4779-SUMIF(Anlagenbewegungsdaten!$B:$B,A4779,Anlagenbewegungsdaten!D:D)),3)</f>
        <v>1E-3</v>
      </c>
      <c r="J4779" s="335" t="s">
        <v>5181</v>
      </c>
      <c r="K4779" s="335" t="s">
        <v>5227</v>
      </c>
      <c r="L4779" s="516"/>
      <c r="M4779" s="332"/>
      <c r="N4779" s="330"/>
      <c r="O4779" s="330"/>
    </row>
    <row r="4780" spans="1:15" ht="15" customHeight="1" x14ac:dyDescent="0.25">
      <c r="A4780" s="213" t="s">
        <v>5025</v>
      </c>
      <c r="B4780" s="214" t="s">
        <v>160</v>
      </c>
      <c r="C4780" s="214"/>
      <c r="D4780" s="233" t="s">
        <v>4984</v>
      </c>
      <c r="E4780" s="214"/>
      <c r="F4780" s="215"/>
      <c r="G4780" s="333">
        <f>ROUND(SUMIF(Anlagenbewegungsdaten!B:B,A4780,Anlagenbewegungsdaten!C:C),3)</f>
        <v>7278364.5020000003</v>
      </c>
      <c r="H4780" s="334">
        <f>IF(ISBLANK(F4780),ROUND(SUMIF(Anlagenbewegungsdaten!B:B,A4780,Anlagenbewegungsdaten!D:D),2),ROUND(G4780*F4780%,2))</f>
        <v>576411.32999999996</v>
      </c>
      <c r="I4780" s="334">
        <f>ROUND((H4780-SUMIF(Anlagenbewegungsdaten!$B:$B,A4780,Anlagenbewegungsdaten!D:D)),3)</f>
        <v>-3.0000000000000001E-3</v>
      </c>
      <c r="J4780" s="335" t="s">
        <v>5181</v>
      </c>
      <c r="K4780" s="335" t="s">
        <v>5227</v>
      </c>
      <c r="L4780" s="516"/>
      <c r="M4780" s="332"/>
      <c r="N4780" s="330"/>
      <c r="O4780" s="330"/>
    </row>
    <row r="4781" spans="1:15" ht="15" customHeight="1" x14ac:dyDescent="0.25">
      <c r="A4781" s="213" t="s">
        <v>5024</v>
      </c>
      <c r="B4781" s="214" t="s">
        <v>160</v>
      </c>
      <c r="C4781" s="214"/>
      <c r="D4781" s="233" t="s">
        <v>4982</v>
      </c>
      <c r="E4781" s="214"/>
      <c r="F4781" s="215"/>
      <c r="G4781" s="333">
        <f>ROUND(SUMIF(Anlagenbewegungsdaten!B:B,A4781,Anlagenbewegungsdaten!C:C),3)</f>
        <v>7198264.3099999996</v>
      </c>
      <c r="H4781" s="334">
        <f>IF(ISBLANK(F4781),ROUND(SUMIF(Anlagenbewegungsdaten!B:B,A4781,Anlagenbewegungsdaten!D:D),2),ROUND(G4781*F4781%,2))</f>
        <v>532360</v>
      </c>
      <c r="I4781" s="334">
        <f>ROUND((H4781-SUMIF(Anlagenbewegungsdaten!$B:$B,A4781,Anlagenbewegungsdaten!D:D)),3)</f>
        <v>1E-3</v>
      </c>
      <c r="J4781" s="335" t="s">
        <v>5181</v>
      </c>
      <c r="K4781" s="335" t="s">
        <v>5227</v>
      </c>
      <c r="L4781" s="516"/>
      <c r="M4781" s="332"/>
      <c r="N4781" s="330"/>
      <c r="O4781" s="330"/>
    </row>
    <row r="4782" spans="1:15" ht="15" customHeight="1" x14ac:dyDescent="0.25">
      <c r="A4782" s="213" t="s">
        <v>5023</v>
      </c>
      <c r="B4782" s="214" t="s">
        <v>160</v>
      </c>
      <c r="C4782" s="214"/>
      <c r="D4782" s="233" t="s">
        <v>4980</v>
      </c>
      <c r="E4782" s="214"/>
      <c r="F4782" s="215"/>
      <c r="G4782" s="333">
        <f>ROUND(SUMIF(Anlagenbewegungsdaten!B:B,A4782,Anlagenbewegungsdaten!C:C),3)</f>
        <v>8828223.2650000006</v>
      </c>
      <c r="H4782" s="334">
        <f>IF(ISBLANK(F4782),ROUND(SUMIF(Anlagenbewegungsdaten!B:B,A4782,Anlagenbewegungsdaten!D:D),2),ROUND(G4782*F4782%,2))</f>
        <v>641140.87</v>
      </c>
      <c r="I4782" s="334">
        <f>ROUND((H4782-SUMIF(Anlagenbewegungsdaten!$B:$B,A4782,Anlagenbewegungsdaten!D:D)),3)</f>
        <v>-1E-3</v>
      </c>
      <c r="J4782" s="335" t="s">
        <v>5181</v>
      </c>
      <c r="K4782" s="335" t="s">
        <v>5227</v>
      </c>
      <c r="L4782" s="516"/>
      <c r="M4782" s="332"/>
      <c r="N4782" s="330"/>
      <c r="O4782" s="330"/>
    </row>
    <row r="4783" spans="1:15" ht="15" customHeight="1" x14ac:dyDescent="0.25">
      <c r="A4783" s="213" t="s">
        <v>5022</v>
      </c>
      <c r="B4783" s="214" t="s">
        <v>160</v>
      </c>
      <c r="C4783" s="214"/>
      <c r="D4783" s="233" t="s">
        <v>4978</v>
      </c>
      <c r="E4783" s="214"/>
      <c r="F4783" s="215"/>
      <c r="G4783" s="333">
        <f>ROUND(SUMIF(Anlagenbewegungsdaten!B:B,A4783,Anlagenbewegungsdaten!C:C),3)</f>
        <v>5640695.9069999997</v>
      </c>
      <c r="H4783" s="334">
        <f>IF(ISBLANK(F4783),ROUND(SUMIF(Anlagenbewegungsdaten!B:B,A4783,Anlagenbewegungsdaten!D:D),2),ROUND(G4783*F4783%,2))</f>
        <v>407770.09</v>
      </c>
      <c r="I4783" s="334">
        <f>ROUND((H4783-SUMIF(Anlagenbewegungsdaten!$B:$B,A4783,Anlagenbewegungsdaten!D:D)),3)</f>
        <v>5.0000000000000001E-3</v>
      </c>
      <c r="J4783" s="335" t="s">
        <v>5181</v>
      </c>
      <c r="K4783" s="335" t="s">
        <v>5227</v>
      </c>
      <c r="L4783" s="516"/>
      <c r="M4783" s="332"/>
      <c r="N4783" s="330"/>
      <c r="O4783" s="330"/>
    </row>
    <row r="4784" spans="1:15" ht="15" customHeight="1" x14ac:dyDescent="0.25">
      <c r="A4784" s="213" t="s">
        <v>5021</v>
      </c>
      <c r="B4784" s="214" t="s">
        <v>160</v>
      </c>
      <c r="C4784" s="214"/>
      <c r="D4784" s="233" t="s">
        <v>4976</v>
      </c>
      <c r="E4784" s="214"/>
      <c r="F4784" s="215"/>
      <c r="G4784" s="333">
        <f>ROUND(SUMIF(Anlagenbewegungsdaten!B:B,A4784,Anlagenbewegungsdaten!C:C),3)</f>
        <v>9653853.7090000007</v>
      </c>
      <c r="H4784" s="334">
        <f>IF(ISBLANK(F4784),ROUND(SUMIF(Anlagenbewegungsdaten!B:B,A4784,Anlagenbewegungsdaten!D:D),2),ROUND(G4784*F4784%,2))</f>
        <v>716511.43</v>
      </c>
      <c r="I4784" s="334">
        <f>ROUND((H4784-SUMIF(Anlagenbewegungsdaten!$B:$B,A4784,Anlagenbewegungsdaten!D:D)),3)</f>
        <v>2E-3</v>
      </c>
      <c r="J4784" s="335" t="s">
        <v>5181</v>
      </c>
      <c r="K4784" s="335" t="s">
        <v>5227</v>
      </c>
      <c r="L4784" s="516"/>
      <c r="M4784" s="332"/>
      <c r="N4784" s="330"/>
      <c r="O4784" s="330"/>
    </row>
    <row r="4785" spans="1:15" ht="15" customHeight="1" x14ac:dyDescent="0.25">
      <c r="A4785" s="213" t="s">
        <v>5020</v>
      </c>
      <c r="B4785" s="214" t="s">
        <v>160</v>
      </c>
      <c r="C4785" s="214"/>
      <c r="D4785" s="233" t="s">
        <v>4974</v>
      </c>
      <c r="E4785" s="214"/>
      <c r="F4785" s="215"/>
      <c r="G4785" s="333">
        <f>ROUND(SUMIF(Anlagenbewegungsdaten!B:B,A4785,Anlagenbewegungsdaten!C:C),3)</f>
        <v>3918452.7820000001</v>
      </c>
      <c r="H4785" s="334">
        <f>IF(ISBLANK(F4785),ROUND(SUMIF(Anlagenbewegungsdaten!B:B,A4785,Anlagenbewegungsdaten!D:D),2),ROUND(G4785*F4785%,2))</f>
        <v>256142.45</v>
      </c>
      <c r="I4785" s="334">
        <f>ROUND((H4785-SUMIF(Anlagenbewegungsdaten!$B:$B,A4785,Anlagenbewegungsdaten!D:D)),3)</f>
        <v>-3.0000000000000001E-3</v>
      </c>
      <c r="J4785" s="335" t="s">
        <v>5181</v>
      </c>
      <c r="K4785" s="335" t="s">
        <v>5227</v>
      </c>
      <c r="L4785" s="516"/>
      <c r="M4785" s="332"/>
      <c r="N4785" s="330"/>
      <c r="O4785" s="330"/>
    </row>
    <row r="4786" spans="1:15" ht="15" customHeight="1" x14ac:dyDescent="0.25">
      <c r="A4786" s="213" t="s">
        <v>5019</v>
      </c>
      <c r="B4786" s="214" t="s">
        <v>160</v>
      </c>
      <c r="C4786" s="214"/>
      <c r="D4786" s="233" t="s">
        <v>4972</v>
      </c>
      <c r="E4786" s="214"/>
      <c r="F4786" s="215"/>
      <c r="G4786" s="333">
        <f>ROUND(SUMIF(Anlagenbewegungsdaten!B:B,A4786,Anlagenbewegungsdaten!C:C),3)</f>
        <v>14726731.051999999</v>
      </c>
      <c r="H4786" s="334">
        <f>IF(ISBLANK(F4786),ROUND(SUMIF(Anlagenbewegungsdaten!B:B,A4786,Anlagenbewegungsdaten!D:D),2),ROUND(G4786*F4786%,2))</f>
        <v>1107163.08</v>
      </c>
      <c r="I4786" s="334">
        <f>ROUND((H4786-SUMIF(Anlagenbewegungsdaten!$B:$B,A4786,Anlagenbewegungsdaten!D:D)),3)</f>
        <v>-1E-3</v>
      </c>
      <c r="J4786" s="335" t="s">
        <v>5181</v>
      </c>
      <c r="K4786" s="335" t="s">
        <v>5227</v>
      </c>
      <c r="L4786" s="516"/>
      <c r="M4786" s="332"/>
      <c r="N4786" s="330"/>
      <c r="O4786" s="330"/>
    </row>
    <row r="4787" spans="1:15" ht="15" customHeight="1" x14ac:dyDescent="0.25">
      <c r="A4787" s="213" t="s">
        <v>5018</v>
      </c>
      <c r="B4787" s="214" t="s">
        <v>160</v>
      </c>
      <c r="C4787" s="214"/>
      <c r="D4787" s="233" t="s">
        <v>4970</v>
      </c>
      <c r="E4787" s="214"/>
      <c r="F4787" s="215"/>
      <c r="G4787" s="333">
        <f>ROUND(SUMIF(Anlagenbewegungsdaten!B:B,A4787,Anlagenbewegungsdaten!C:C),3)</f>
        <v>12464684.140000001</v>
      </c>
      <c r="H4787" s="334">
        <f>IF(ISBLANK(F4787),ROUND(SUMIF(Anlagenbewegungsdaten!B:B,A4787,Anlagenbewegungsdaten!D:D),2),ROUND(G4787*F4787%,2))</f>
        <v>975670.72</v>
      </c>
      <c r="I4787" s="334">
        <f>ROUND((H4787-SUMIF(Anlagenbewegungsdaten!$B:$B,A4787,Anlagenbewegungsdaten!D:D)),3)</f>
        <v>-5.0000000000000001E-3</v>
      </c>
      <c r="J4787" s="335" t="s">
        <v>5181</v>
      </c>
      <c r="K4787" s="335" t="s">
        <v>5227</v>
      </c>
      <c r="L4787" s="516"/>
      <c r="M4787" s="332"/>
      <c r="N4787" s="330"/>
      <c r="O4787" s="330"/>
    </row>
    <row r="4788" spans="1:15" ht="15" customHeight="1" x14ac:dyDescent="0.25">
      <c r="A4788" s="201"/>
      <c r="B4788" s="221"/>
      <c r="C4788" s="221"/>
      <c r="D4788" s="221"/>
      <c r="E4788" s="221"/>
      <c r="F4788" s="222"/>
    </row>
    <row r="4789" spans="1:15" ht="15" customHeight="1" x14ac:dyDescent="0.25">
      <c r="A4789" s="234" t="s">
        <v>5512</v>
      </c>
      <c r="B4789" s="233" t="s">
        <v>160</v>
      </c>
      <c r="C4789" s="233"/>
      <c r="D4789" s="233" t="s">
        <v>5477</v>
      </c>
      <c r="E4789" s="233"/>
      <c r="F4789" s="235"/>
      <c r="G4789" s="333">
        <f>ROUND(SUMIF(Anlagenbewegungsdaten!B:B,A4789,Anlagenbewegungsdaten!C:C),3)</f>
        <v>10404818.977</v>
      </c>
      <c r="H4789" s="334">
        <f>IF(ISBLANK(F4789),ROUND(SUMIF(Anlagenbewegungsdaten!B:B,A4789,Anlagenbewegungsdaten!D:D),2),ROUND(G4789*F4789%,2))</f>
        <v>832823.71</v>
      </c>
      <c r="I4789" s="334">
        <f>ROUND((H4789-SUMIF(Anlagenbewegungsdaten!$B:$B,A4789,Anlagenbewegungsdaten!D:D)),3)</f>
        <v>4.0000000000000001E-3</v>
      </c>
      <c r="J4789" s="335" t="s">
        <v>5181</v>
      </c>
      <c r="K4789" s="335" t="s">
        <v>5227</v>
      </c>
      <c r="L4789" s="516"/>
      <c r="M4789" s="332"/>
      <c r="N4789" s="330"/>
      <c r="O4789" s="330"/>
    </row>
    <row r="4790" spans="1:15" ht="15" customHeight="1" x14ac:dyDescent="0.25">
      <c r="A4790" s="234" t="s">
        <v>5513</v>
      </c>
      <c r="B4790" s="233" t="s">
        <v>160</v>
      </c>
      <c r="C4790" s="233"/>
      <c r="D4790" s="233" t="s">
        <v>5479</v>
      </c>
      <c r="E4790" s="233"/>
      <c r="F4790" s="235"/>
      <c r="G4790" s="333">
        <f>ROUND(SUMIF(Anlagenbewegungsdaten!B:B,A4790,Anlagenbewegungsdaten!C:C),3)</f>
        <v>5488828.5250000004</v>
      </c>
      <c r="H4790" s="334">
        <f>IF(ISBLANK(F4790),ROUND(SUMIF(Anlagenbewegungsdaten!B:B,A4790,Anlagenbewegungsdaten!D:D),2),ROUND(G4790*F4790%,2))</f>
        <v>386334.66</v>
      </c>
      <c r="I4790" s="334">
        <f>ROUND((H4790-SUMIF(Anlagenbewegungsdaten!$B:$B,A4790,Anlagenbewegungsdaten!D:D)),3)</f>
        <v>4.0000000000000001E-3</v>
      </c>
      <c r="J4790" s="335" t="s">
        <v>5181</v>
      </c>
      <c r="K4790" s="335" t="s">
        <v>5227</v>
      </c>
      <c r="L4790" s="516"/>
      <c r="M4790" s="332"/>
      <c r="N4790" s="330"/>
      <c r="O4790" s="330"/>
    </row>
    <row r="4791" spans="1:15" ht="15" customHeight="1" x14ac:dyDescent="0.25">
      <c r="A4791" s="234" t="s">
        <v>5514</v>
      </c>
      <c r="B4791" s="233" t="s">
        <v>160</v>
      </c>
      <c r="C4791" s="233"/>
      <c r="D4791" s="233" t="s">
        <v>5481</v>
      </c>
      <c r="E4791" s="233"/>
      <c r="F4791" s="235"/>
      <c r="G4791" s="333">
        <f>ROUND(SUMIF(Anlagenbewegungsdaten!B:B,A4791,Anlagenbewegungsdaten!C:C),3)</f>
        <v>11291439.695</v>
      </c>
      <c r="H4791" s="334">
        <f>IF(ISBLANK(F4791),ROUND(SUMIF(Anlagenbewegungsdaten!B:B,A4791,Anlagenbewegungsdaten!D:D),2),ROUND(G4791*F4791%,2))</f>
        <v>865344.29</v>
      </c>
      <c r="I4791" s="334">
        <f>ROUND((H4791-SUMIF(Anlagenbewegungsdaten!$B:$B,A4791,Anlagenbewegungsdaten!D:D)),3)</f>
        <v>-3.0000000000000001E-3</v>
      </c>
      <c r="J4791" s="335" t="s">
        <v>5181</v>
      </c>
      <c r="K4791" s="335" t="s">
        <v>5227</v>
      </c>
      <c r="L4791" s="516"/>
      <c r="M4791" s="332"/>
      <c r="N4791" s="330"/>
      <c r="O4791" s="330"/>
    </row>
    <row r="4792" spans="1:15" ht="15" customHeight="1" x14ac:dyDescent="0.25">
      <c r="A4792" s="566" t="s">
        <v>5515</v>
      </c>
      <c r="B4792" s="567" t="s">
        <v>160</v>
      </c>
      <c r="C4792" s="567"/>
      <c r="D4792" s="567" t="s">
        <v>5483</v>
      </c>
      <c r="E4792" s="567"/>
      <c r="F4792" s="568"/>
      <c r="G4792" s="333"/>
      <c r="H4792" s="334"/>
      <c r="I4792" s="334"/>
      <c r="J4792" s="335" t="s">
        <v>5181</v>
      </c>
      <c r="K4792" s="335" t="s">
        <v>5227</v>
      </c>
      <c r="L4792" s="516"/>
      <c r="M4792" s="332"/>
      <c r="N4792" s="330"/>
      <c r="O4792" s="330"/>
    </row>
    <row r="4793" spans="1:15" ht="15" customHeight="1" x14ac:dyDescent="0.25">
      <c r="A4793" s="566" t="s">
        <v>5516</v>
      </c>
      <c r="B4793" s="567" t="s">
        <v>160</v>
      </c>
      <c r="C4793" s="567"/>
      <c r="D4793" s="567" t="s">
        <v>5485</v>
      </c>
      <c r="E4793" s="567"/>
      <c r="F4793" s="568"/>
      <c r="G4793" s="333"/>
      <c r="H4793" s="334"/>
      <c r="I4793" s="334"/>
      <c r="J4793" s="335" t="s">
        <v>5181</v>
      </c>
      <c r="K4793" s="335" t="s">
        <v>5227</v>
      </c>
      <c r="L4793" s="516"/>
      <c r="M4793" s="332"/>
      <c r="N4793" s="330"/>
      <c r="O4793" s="330"/>
    </row>
    <row r="4794" spans="1:15" ht="15" customHeight="1" x14ac:dyDescent="0.25">
      <c r="A4794" s="566" t="s">
        <v>5517</v>
      </c>
      <c r="B4794" s="567" t="s">
        <v>160</v>
      </c>
      <c r="C4794" s="567"/>
      <c r="D4794" s="567" t="s">
        <v>5487</v>
      </c>
      <c r="E4794" s="567"/>
      <c r="F4794" s="568"/>
      <c r="G4794" s="333"/>
      <c r="H4794" s="334"/>
      <c r="I4794" s="334"/>
      <c r="J4794" s="335" t="s">
        <v>5181</v>
      </c>
      <c r="K4794" s="335" t="s">
        <v>5227</v>
      </c>
      <c r="L4794" s="516"/>
      <c r="M4794" s="332"/>
      <c r="N4794" s="330"/>
      <c r="O4794" s="330"/>
    </row>
    <row r="4795" spans="1:15" ht="15" customHeight="1" x14ac:dyDescent="0.25">
      <c r="A4795" s="566" t="s">
        <v>5518</v>
      </c>
      <c r="B4795" s="567" t="s">
        <v>160</v>
      </c>
      <c r="C4795" s="567"/>
      <c r="D4795" s="567" t="s">
        <v>5489</v>
      </c>
      <c r="E4795" s="567"/>
      <c r="F4795" s="568"/>
      <c r="G4795" s="333"/>
      <c r="H4795" s="334"/>
      <c r="I4795" s="334"/>
      <c r="J4795" s="335" t="s">
        <v>5181</v>
      </c>
      <c r="K4795" s="335" t="s">
        <v>5227</v>
      </c>
      <c r="L4795" s="516"/>
      <c r="M4795" s="332"/>
      <c r="N4795" s="330"/>
      <c r="O4795" s="330"/>
    </row>
    <row r="4796" spans="1:15" ht="15" customHeight="1" x14ac:dyDescent="0.25">
      <c r="A4796" s="566" t="s">
        <v>5519</v>
      </c>
      <c r="B4796" s="567" t="s">
        <v>160</v>
      </c>
      <c r="C4796" s="567"/>
      <c r="D4796" s="567" t="s">
        <v>5491</v>
      </c>
      <c r="E4796" s="567"/>
      <c r="F4796" s="568"/>
      <c r="G4796" s="333"/>
      <c r="H4796" s="334"/>
      <c r="I4796" s="334"/>
      <c r="J4796" s="335" t="s">
        <v>5181</v>
      </c>
      <c r="K4796" s="335" t="s">
        <v>5227</v>
      </c>
      <c r="L4796" s="516"/>
      <c r="M4796" s="332"/>
      <c r="N4796" s="330"/>
      <c r="O4796" s="330"/>
    </row>
    <row r="4797" spans="1:15" ht="15" customHeight="1" x14ac:dyDescent="0.25">
      <c r="A4797" s="566" t="s">
        <v>5520</v>
      </c>
      <c r="B4797" s="567" t="s">
        <v>160</v>
      </c>
      <c r="C4797" s="567"/>
      <c r="D4797" s="567" t="s">
        <v>5493</v>
      </c>
      <c r="E4797" s="567"/>
      <c r="F4797" s="568"/>
      <c r="G4797" s="333"/>
      <c r="H4797" s="334"/>
      <c r="I4797" s="334"/>
      <c r="J4797" s="335" t="s">
        <v>5181</v>
      </c>
      <c r="K4797" s="335" t="s">
        <v>5227</v>
      </c>
      <c r="L4797" s="516"/>
      <c r="M4797" s="332"/>
      <c r="N4797" s="330"/>
      <c r="O4797" s="330"/>
    </row>
    <row r="4798" spans="1:15" ht="15" customHeight="1" x14ac:dyDescent="0.25">
      <c r="A4798" s="566" t="s">
        <v>5521</v>
      </c>
      <c r="B4798" s="567" t="s">
        <v>160</v>
      </c>
      <c r="C4798" s="567"/>
      <c r="D4798" s="567" t="s">
        <v>5495</v>
      </c>
      <c r="E4798" s="567"/>
      <c r="F4798" s="568"/>
      <c r="G4798" s="333"/>
      <c r="H4798" s="334"/>
      <c r="I4798" s="334"/>
      <c r="J4798" s="335" t="s">
        <v>5181</v>
      </c>
      <c r="K4798" s="335" t="s">
        <v>5227</v>
      </c>
      <c r="L4798" s="516"/>
      <c r="M4798" s="332"/>
      <c r="N4798" s="330"/>
      <c r="O4798" s="330"/>
    </row>
    <row r="4799" spans="1:15" ht="15" customHeight="1" x14ac:dyDescent="0.25">
      <c r="A4799" s="566" t="s">
        <v>5522</v>
      </c>
      <c r="B4799" s="567" t="s">
        <v>160</v>
      </c>
      <c r="C4799" s="567"/>
      <c r="D4799" s="567" t="s">
        <v>5497</v>
      </c>
      <c r="E4799" s="567"/>
      <c r="F4799" s="568"/>
      <c r="G4799" s="333"/>
      <c r="H4799" s="334"/>
      <c r="I4799" s="334"/>
      <c r="J4799" s="335" t="s">
        <v>5181</v>
      </c>
      <c r="K4799" s="335" t="s">
        <v>5227</v>
      </c>
      <c r="L4799" s="516"/>
      <c r="M4799" s="332"/>
      <c r="N4799" s="330"/>
      <c r="O4799" s="330"/>
    </row>
    <row r="4800" spans="1:15" ht="15" customHeight="1" x14ac:dyDescent="0.25">
      <c r="A4800" s="566" t="s">
        <v>5523</v>
      </c>
      <c r="B4800" s="567" t="s">
        <v>160</v>
      </c>
      <c r="C4800" s="567"/>
      <c r="D4800" s="567" t="s">
        <v>5499</v>
      </c>
      <c r="E4800" s="567"/>
      <c r="F4800" s="568"/>
      <c r="G4800" s="333"/>
      <c r="H4800" s="334"/>
      <c r="I4800" s="334"/>
      <c r="J4800" s="335" t="s">
        <v>5181</v>
      </c>
      <c r="K4800" s="335" t="s">
        <v>5227</v>
      </c>
      <c r="L4800" s="516"/>
      <c r="M4800" s="332"/>
      <c r="N4800" s="330"/>
      <c r="O4800" s="330"/>
    </row>
    <row r="4801" spans="1:15" ht="15" customHeight="1" x14ac:dyDescent="0.25">
      <c r="A4801" s="201"/>
      <c r="B4801" s="221"/>
      <c r="C4801" s="221"/>
      <c r="D4801" s="221"/>
      <c r="E4801" s="221"/>
      <c r="F4801" s="222"/>
    </row>
    <row r="4802" spans="1:15" ht="15" customHeight="1" x14ac:dyDescent="0.25">
      <c r="A4802" s="213" t="s">
        <v>5017</v>
      </c>
      <c r="B4802" s="214" t="s">
        <v>167</v>
      </c>
      <c r="C4802" s="214"/>
      <c r="D4802" s="233" t="s">
        <v>4992</v>
      </c>
      <c r="E4802" s="214"/>
      <c r="F4802" s="215"/>
      <c r="G4802" s="333">
        <f>ROUND(SUMIF(Anlagenbewegungsdaten!B:B,A4802,Anlagenbewegungsdaten!C:C),3)</f>
        <v>0</v>
      </c>
      <c r="H4802" s="334">
        <f>IF(ISBLANK(F4802),ROUND(SUMIF(Anlagenbewegungsdaten!B:B,A4802,Anlagenbewegungsdaten!D:D),2),ROUND(G4802*F4802%,2))</f>
        <v>0</v>
      </c>
      <c r="I4802" s="334">
        <f>ROUND((H4802-SUMIF(Anlagenbewegungsdaten!$B:$B,A4802,Anlagenbewegungsdaten!D:D)),3)</f>
        <v>0</v>
      </c>
      <c r="J4802" s="335" t="s">
        <v>5181</v>
      </c>
      <c r="K4802" s="335" t="s">
        <v>5228</v>
      </c>
      <c r="L4802" s="516"/>
      <c r="M4802" s="332"/>
      <c r="N4802" s="330"/>
      <c r="O4802" s="330"/>
    </row>
    <row r="4803" spans="1:15" ht="15" customHeight="1" x14ac:dyDescent="0.25">
      <c r="A4803" s="213" t="s">
        <v>5016</v>
      </c>
      <c r="B4803" s="214" t="s">
        <v>167</v>
      </c>
      <c r="C4803" s="214"/>
      <c r="D4803" s="233" t="s">
        <v>4990</v>
      </c>
      <c r="E4803" s="214"/>
      <c r="F4803" s="215"/>
      <c r="G4803" s="333">
        <f>ROUND(SUMIF(Anlagenbewegungsdaten!B:B,A4803,Anlagenbewegungsdaten!C:C),3)</f>
        <v>0</v>
      </c>
      <c r="H4803" s="334">
        <f>IF(ISBLANK(F4803),ROUND(SUMIF(Anlagenbewegungsdaten!B:B,A4803,Anlagenbewegungsdaten!D:D),2),ROUND(G4803*F4803%,2))</f>
        <v>0</v>
      </c>
      <c r="I4803" s="334">
        <f>ROUND((H4803-SUMIF(Anlagenbewegungsdaten!$B:$B,A4803,Anlagenbewegungsdaten!D:D)),3)</f>
        <v>0</v>
      </c>
      <c r="J4803" s="335" t="s">
        <v>5181</v>
      </c>
      <c r="K4803" s="335" t="s">
        <v>5228</v>
      </c>
      <c r="L4803" s="516"/>
      <c r="M4803" s="332"/>
      <c r="N4803" s="330"/>
      <c r="O4803" s="330"/>
    </row>
    <row r="4804" spans="1:15" ht="15" customHeight="1" x14ac:dyDescent="0.25">
      <c r="A4804" s="213" t="s">
        <v>5015</v>
      </c>
      <c r="B4804" s="214" t="s">
        <v>167</v>
      </c>
      <c r="C4804" s="214"/>
      <c r="D4804" s="233" t="s">
        <v>4988</v>
      </c>
      <c r="E4804" s="214"/>
      <c r="F4804" s="215"/>
      <c r="G4804" s="333">
        <f>ROUND(SUMIF(Anlagenbewegungsdaten!B:B,A4804,Anlagenbewegungsdaten!C:C),3)</f>
        <v>0</v>
      </c>
      <c r="H4804" s="334">
        <f>IF(ISBLANK(F4804),ROUND(SUMIF(Anlagenbewegungsdaten!B:B,A4804,Anlagenbewegungsdaten!D:D),2),ROUND(G4804*F4804%,2))</f>
        <v>0</v>
      </c>
      <c r="I4804" s="334">
        <f>ROUND((H4804-SUMIF(Anlagenbewegungsdaten!$B:$B,A4804,Anlagenbewegungsdaten!D:D)),3)</f>
        <v>0</v>
      </c>
      <c r="J4804" s="335" t="s">
        <v>5181</v>
      </c>
      <c r="K4804" s="335" t="s">
        <v>5228</v>
      </c>
      <c r="L4804" s="516"/>
      <c r="M4804" s="332"/>
      <c r="N4804" s="330"/>
      <c r="O4804" s="330"/>
    </row>
    <row r="4805" spans="1:15" ht="15" customHeight="1" x14ac:dyDescent="0.25">
      <c r="A4805" s="213" t="s">
        <v>5014</v>
      </c>
      <c r="B4805" s="214" t="s">
        <v>167</v>
      </c>
      <c r="C4805" s="214"/>
      <c r="D4805" s="233" t="s">
        <v>4986</v>
      </c>
      <c r="E4805" s="214"/>
      <c r="F4805" s="215"/>
      <c r="G4805" s="333">
        <f>ROUND(SUMIF(Anlagenbewegungsdaten!B:B,A4805,Anlagenbewegungsdaten!C:C),3)</f>
        <v>0</v>
      </c>
      <c r="H4805" s="334">
        <f>IF(ISBLANK(F4805),ROUND(SUMIF(Anlagenbewegungsdaten!B:B,A4805,Anlagenbewegungsdaten!D:D),2),ROUND(G4805*F4805%,2))</f>
        <v>0</v>
      </c>
      <c r="I4805" s="334">
        <f>ROUND((H4805-SUMIF(Anlagenbewegungsdaten!$B:$B,A4805,Anlagenbewegungsdaten!D:D)),3)</f>
        <v>0</v>
      </c>
      <c r="J4805" s="335" t="s">
        <v>5181</v>
      </c>
      <c r="K4805" s="335" t="s">
        <v>5228</v>
      </c>
      <c r="L4805" s="516"/>
      <c r="M4805" s="332"/>
      <c r="N4805" s="330"/>
      <c r="O4805" s="330"/>
    </row>
    <row r="4806" spans="1:15" ht="15" customHeight="1" x14ac:dyDescent="0.25">
      <c r="A4806" s="213" t="s">
        <v>5013</v>
      </c>
      <c r="B4806" s="214" t="s">
        <v>167</v>
      </c>
      <c r="C4806" s="214"/>
      <c r="D4806" s="233" t="s">
        <v>4984</v>
      </c>
      <c r="E4806" s="214"/>
      <c r="F4806" s="215"/>
      <c r="G4806" s="333">
        <f>ROUND(SUMIF(Anlagenbewegungsdaten!B:B,A4806,Anlagenbewegungsdaten!C:C),3)</f>
        <v>0</v>
      </c>
      <c r="H4806" s="334">
        <f>IF(ISBLANK(F4806),ROUND(SUMIF(Anlagenbewegungsdaten!B:B,A4806,Anlagenbewegungsdaten!D:D),2),ROUND(G4806*F4806%,2))</f>
        <v>0</v>
      </c>
      <c r="I4806" s="334">
        <f>ROUND((H4806-SUMIF(Anlagenbewegungsdaten!$B:$B,A4806,Anlagenbewegungsdaten!D:D)),3)</f>
        <v>0</v>
      </c>
      <c r="J4806" s="335" t="s">
        <v>5181</v>
      </c>
      <c r="K4806" s="335" t="s">
        <v>5228</v>
      </c>
      <c r="L4806" s="516"/>
      <c r="M4806" s="332"/>
      <c r="N4806" s="330"/>
      <c r="O4806" s="330"/>
    </row>
    <row r="4807" spans="1:15" ht="15" customHeight="1" x14ac:dyDescent="0.25">
      <c r="A4807" s="213" t="s">
        <v>5012</v>
      </c>
      <c r="B4807" s="214" t="s">
        <v>167</v>
      </c>
      <c r="C4807" s="214"/>
      <c r="D4807" s="233" t="s">
        <v>4982</v>
      </c>
      <c r="E4807" s="214"/>
      <c r="F4807" s="215"/>
      <c r="G4807" s="333">
        <f>ROUND(SUMIF(Anlagenbewegungsdaten!B:B,A4807,Anlagenbewegungsdaten!C:C),3)</f>
        <v>0</v>
      </c>
      <c r="H4807" s="334">
        <f>IF(ISBLANK(F4807),ROUND(SUMIF(Anlagenbewegungsdaten!B:B,A4807,Anlagenbewegungsdaten!D:D),2),ROUND(G4807*F4807%,2))</f>
        <v>0</v>
      </c>
      <c r="I4807" s="334">
        <f>ROUND((H4807-SUMIF(Anlagenbewegungsdaten!$B:$B,A4807,Anlagenbewegungsdaten!D:D)),3)</f>
        <v>0</v>
      </c>
      <c r="J4807" s="335" t="s">
        <v>5181</v>
      </c>
      <c r="K4807" s="335" t="s">
        <v>5228</v>
      </c>
      <c r="L4807" s="516"/>
      <c r="M4807" s="332"/>
      <c r="N4807" s="330"/>
      <c r="O4807" s="330"/>
    </row>
    <row r="4808" spans="1:15" ht="15" customHeight="1" x14ac:dyDescent="0.25">
      <c r="A4808" s="213" t="s">
        <v>5011</v>
      </c>
      <c r="B4808" s="214" t="s">
        <v>167</v>
      </c>
      <c r="C4808" s="214"/>
      <c r="D4808" s="233" t="s">
        <v>4980</v>
      </c>
      <c r="E4808" s="214"/>
      <c r="F4808" s="215"/>
      <c r="G4808" s="333">
        <f>ROUND(SUMIF(Anlagenbewegungsdaten!B:B,A4808,Anlagenbewegungsdaten!C:C),3)</f>
        <v>0</v>
      </c>
      <c r="H4808" s="334">
        <f>IF(ISBLANK(F4808),ROUND(SUMIF(Anlagenbewegungsdaten!B:B,A4808,Anlagenbewegungsdaten!D:D),2),ROUND(G4808*F4808%,2))</f>
        <v>0</v>
      </c>
      <c r="I4808" s="334">
        <f>ROUND((H4808-SUMIF(Anlagenbewegungsdaten!$B:$B,A4808,Anlagenbewegungsdaten!D:D)),3)</f>
        <v>0</v>
      </c>
      <c r="J4808" s="335" t="s">
        <v>5181</v>
      </c>
      <c r="K4808" s="335" t="s">
        <v>5228</v>
      </c>
      <c r="L4808" s="516"/>
      <c r="M4808" s="332"/>
      <c r="N4808" s="330"/>
      <c r="O4808" s="330"/>
    </row>
    <row r="4809" spans="1:15" ht="15" customHeight="1" x14ac:dyDescent="0.25">
      <c r="A4809" s="213" t="s">
        <v>5010</v>
      </c>
      <c r="B4809" s="214" t="s">
        <v>167</v>
      </c>
      <c r="C4809" s="214"/>
      <c r="D4809" s="233" t="s">
        <v>4978</v>
      </c>
      <c r="E4809" s="214"/>
      <c r="F4809" s="215"/>
      <c r="G4809" s="333">
        <f>ROUND(SUMIF(Anlagenbewegungsdaten!B:B,A4809,Anlagenbewegungsdaten!C:C),3)</f>
        <v>0</v>
      </c>
      <c r="H4809" s="334">
        <f>IF(ISBLANK(F4809),ROUND(SUMIF(Anlagenbewegungsdaten!B:B,A4809,Anlagenbewegungsdaten!D:D),2),ROUND(G4809*F4809%,2))</f>
        <v>0</v>
      </c>
      <c r="I4809" s="334">
        <f>ROUND((H4809-SUMIF(Anlagenbewegungsdaten!$B:$B,A4809,Anlagenbewegungsdaten!D:D)),3)</f>
        <v>0</v>
      </c>
      <c r="J4809" s="335" t="s">
        <v>5181</v>
      </c>
      <c r="K4809" s="335" t="s">
        <v>5228</v>
      </c>
      <c r="L4809" s="516"/>
      <c r="M4809" s="332"/>
      <c r="N4809" s="330"/>
      <c r="O4809" s="330"/>
    </row>
    <row r="4810" spans="1:15" ht="15" customHeight="1" x14ac:dyDescent="0.25">
      <c r="A4810" s="213" t="s">
        <v>5009</v>
      </c>
      <c r="B4810" s="214" t="s">
        <v>167</v>
      </c>
      <c r="C4810" s="214"/>
      <c r="D4810" s="233" t="s">
        <v>4976</v>
      </c>
      <c r="E4810" s="214"/>
      <c r="F4810" s="215"/>
      <c r="G4810" s="333">
        <f>ROUND(SUMIF(Anlagenbewegungsdaten!B:B,A4810,Anlagenbewegungsdaten!C:C),3)</f>
        <v>0</v>
      </c>
      <c r="H4810" s="334">
        <f>IF(ISBLANK(F4810),ROUND(SUMIF(Anlagenbewegungsdaten!B:B,A4810,Anlagenbewegungsdaten!D:D),2),ROUND(G4810*F4810%,2))</f>
        <v>0</v>
      </c>
      <c r="I4810" s="334">
        <f>ROUND((H4810-SUMIF(Anlagenbewegungsdaten!$B:$B,A4810,Anlagenbewegungsdaten!D:D)),3)</f>
        <v>0</v>
      </c>
      <c r="J4810" s="335" t="s">
        <v>5181</v>
      </c>
      <c r="K4810" s="335" t="s">
        <v>5228</v>
      </c>
      <c r="L4810" s="516"/>
      <c r="M4810" s="332"/>
      <c r="N4810" s="330"/>
      <c r="O4810" s="330"/>
    </row>
    <row r="4811" spans="1:15" ht="15" customHeight="1" x14ac:dyDescent="0.25">
      <c r="A4811" s="213" t="s">
        <v>5008</v>
      </c>
      <c r="B4811" s="214" t="s">
        <v>167</v>
      </c>
      <c r="C4811" s="214"/>
      <c r="D4811" s="233" t="s">
        <v>4974</v>
      </c>
      <c r="E4811" s="214"/>
      <c r="F4811" s="215"/>
      <c r="G4811" s="333">
        <f>ROUND(SUMIF(Anlagenbewegungsdaten!B:B,A4811,Anlagenbewegungsdaten!C:C),3)</f>
        <v>0</v>
      </c>
      <c r="H4811" s="334">
        <f>IF(ISBLANK(F4811),ROUND(SUMIF(Anlagenbewegungsdaten!B:B,A4811,Anlagenbewegungsdaten!D:D),2),ROUND(G4811*F4811%,2))</f>
        <v>0</v>
      </c>
      <c r="I4811" s="334">
        <f>ROUND((H4811-SUMIF(Anlagenbewegungsdaten!$B:$B,A4811,Anlagenbewegungsdaten!D:D)),3)</f>
        <v>0</v>
      </c>
      <c r="J4811" s="335" t="s">
        <v>5181</v>
      </c>
      <c r="K4811" s="335" t="s">
        <v>5228</v>
      </c>
      <c r="L4811" s="516"/>
      <c r="M4811" s="332"/>
      <c r="N4811" s="330"/>
      <c r="O4811" s="330"/>
    </row>
    <row r="4812" spans="1:15" ht="15" customHeight="1" x14ac:dyDescent="0.25">
      <c r="A4812" s="213" t="s">
        <v>5007</v>
      </c>
      <c r="B4812" s="214" t="s">
        <v>167</v>
      </c>
      <c r="C4812" s="214"/>
      <c r="D4812" s="233" t="s">
        <v>4972</v>
      </c>
      <c r="E4812" s="214"/>
      <c r="F4812" s="215"/>
      <c r="G4812" s="333">
        <f>ROUND(SUMIF(Anlagenbewegungsdaten!B:B,A4812,Anlagenbewegungsdaten!C:C),3)</f>
        <v>0</v>
      </c>
      <c r="H4812" s="334">
        <f>IF(ISBLANK(F4812),ROUND(SUMIF(Anlagenbewegungsdaten!B:B,A4812,Anlagenbewegungsdaten!D:D),2),ROUND(G4812*F4812%,2))</f>
        <v>0</v>
      </c>
      <c r="I4812" s="334">
        <f>ROUND((H4812-SUMIF(Anlagenbewegungsdaten!$B:$B,A4812,Anlagenbewegungsdaten!D:D)),3)</f>
        <v>0</v>
      </c>
      <c r="J4812" s="335" t="s">
        <v>5181</v>
      </c>
      <c r="K4812" s="335" t="s">
        <v>5228</v>
      </c>
      <c r="L4812" s="516"/>
      <c r="M4812" s="332"/>
      <c r="N4812" s="330"/>
      <c r="O4812" s="330"/>
    </row>
    <row r="4813" spans="1:15" ht="15" customHeight="1" x14ac:dyDescent="0.25">
      <c r="A4813" s="213" t="s">
        <v>5006</v>
      </c>
      <c r="B4813" s="214" t="s">
        <v>167</v>
      </c>
      <c r="C4813" s="214"/>
      <c r="D4813" s="233" t="s">
        <v>4970</v>
      </c>
      <c r="E4813" s="214"/>
      <c r="F4813" s="215"/>
      <c r="G4813" s="333">
        <f>ROUND(SUMIF(Anlagenbewegungsdaten!B:B,A4813,Anlagenbewegungsdaten!C:C),3)</f>
        <v>0</v>
      </c>
      <c r="H4813" s="334">
        <f>IF(ISBLANK(F4813),ROUND(SUMIF(Anlagenbewegungsdaten!B:B,A4813,Anlagenbewegungsdaten!D:D),2),ROUND(G4813*F4813%,2))</f>
        <v>0</v>
      </c>
      <c r="I4813" s="334">
        <f>ROUND((H4813-SUMIF(Anlagenbewegungsdaten!$B:$B,A4813,Anlagenbewegungsdaten!D:D)),3)</f>
        <v>0</v>
      </c>
      <c r="J4813" s="335" t="s">
        <v>5181</v>
      </c>
      <c r="K4813" s="335" t="s">
        <v>5228</v>
      </c>
      <c r="L4813" s="516"/>
      <c r="M4813" s="332"/>
      <c r="N4813" s="330"/>
      <c r="O4813" s="330"/>
    </row>
    <row r="4814" spans="1:15" ht="15" customHeight="1" x14ac:dyDescent="0.25">
      <c r="A4814" s="201"/>
      <c r="B4814" s="221"/>
      <c r="C4814" s="221"/>
      <c r="D4814" s="221"/>
      <c r="E4814" s="221"/>
      <c r="F4814" s="222"/>
    </row>
    <row r="4815" spans="1:15" ht="15" customHeight="1" x14ac:dyDescent="0.25">
      <c r="A4815" s="234" t="s">
        <v>5524</v>
      </c>
      <c r="B4815" s="233" t="s">
        <v>167</v>
      </c>
      <c r="C4815" s="233"/>
      <c r="D4815" s="233" t="s">
        <v>5477</v>
      </c>
      <c r="E4815" s="233"/>
      <c r="F4815" s="235"/>
      <c r="G4815" s="333">
        <f>ROUND(SUMIF(Anlagenbewegungsdaten!B:B,A4815,Anlagenbewegungsdaten!C:C),3)</f>
        <v>0</v>
      </c>
      <c r="H4815" s="334">
        <f>IF(ISBLANK(F4815),ROUND(SUMIF(Anlagenbewegungsdaten!B:B,A4815,Anlagenbewegungsdaten!D:D),2),ROUND(G4815*F4815%,2))</f>
        <v>0</v>
      </c>
      <c r="I4815" s="334">
        <f>ROUND((H4815-SUMIF(Anlagenbewegungsdaten!$B:$B,A4815,Anlagenbewegungsdaten!D:D)),3)</f>
        <v>0</v>
      </c>
      <c r="J4815" s="335" t="s">
        <v>5181</v>
      </c>
      <c r="K4815" s="335" t="s">
        <v>5228</v>
      </c>
      <c r="L4815" s="516"/>
      <c r="M4815" s="332"/>
      <c r="N4815" s="330"/>
      <c r="O4815" s="330"/>
    </row>
    <row r="4816" spans="1:15" ht="15" customHeight="1" x14ac:dyDescent="0.25">
      <c r="A4816" s="234" t="s">
        <v>5525</v>
      </c>
      <c r="B4816" s="233" t="s">
        <v>167</v>
      </c>
      <c r="C4816" s="233"/>
      <c r="D4816" s="233" t="s">
        <v>5479</v>
      </c>
      <c r="E4816" s="233"/>
      <c r="F4816" s="235"/>
      <c r="G4816" s="333">
        <f>ROUND(SUMIF(Anlagenbewegungsdaten!B:B,A4816,Anlagenbewegungsdaten!C:C),3)</f>
        <v>0</v>
      </c>
      <c r="H4816" s="334">
        <f>IF(ISBLANK(F4816),ROUND(SUMIF(Anlagenbewegungsdaten!B:B,A4816,Anlagenbewegungsdaten!D:D),2),ROUND(G4816*F4816%,2))</f>
        <v>0</v>
      </c>
      <c r="I4816" s="334">
        <f>ROUND((H4816-SUMIF(Anlagenbewegungsdaten!$B:$B,A4816,Anlagenbewegungsdaten!D:D)),3)</f>
        <v>0</v>
      </c>
      <c r="J4816" s="335" t="s">
        <v>5181</v>
      </c>
      <c r="K4816" s="335" t="s">
        <v>5228</v>
      </c>
      <c r="L4816" s="516"/>
      <c r="M4816" s="332"/>
      <c r="N4816" s="330"/>
      <c r="O4816" s="330"/>
    </row>
    <row r="4817" spans="1:15" ht="15" customHeight="1" x14ac:dyDescent="0.25">
      <c r="A4817" s="234" t="s">
        <v>5526</v>
      </c>
      <c r="B4817" s="233" t="s">
        <v>167</v>
      </c>
      <c r="C4817" s="233"/>
      <c r="D4817" s="233" t="s">
        <v>5481</v>
      </c>
      <c r="E4817" s="233"/>
      <c r="F4817" s="235"/>
      <c r="G4817" s="333">
        <f>ROUND(SUMIF(Anlagenbewegungsdaten!B:B,A4817,Anlagenbewegungsdaten!C:C),3)</f>
        <v>0</v>
      </c>
      <c r="H4817" s="334">
        <f>IF(ISBLANK(F4817),ROUND(SUMIF(Anlagenbewegungsdaten!B:B,A4817,Anlagenbewegungsdaten!D:D),2),ROUND(G4817*F4817%,2))</f>
        <v>0</v>
      </c>
      <c r="I4817" s="334">
        <f>ROUND((H4817-SUMIF(Anlagenbewegungsdaten!$B:$B,A4817,Anlagenbewegungsdaten!D:D)),3)</f>
        <v>0</v>
      </c>
      <c r="J4817" s="335" t="s">
        <v>5181</v>
      </c>
      <c r="K4817" s="335" t="s">
        <v>5228</v>
      </c>
      <c r="L4817" s="516"/>
      <c r="M4817" s="332"/>
      <c r="N4817" s="330"/>
      <c r="O4817" s="330"/>
    </row>
    <row r="4818" spans="1:15" ht="15" customHeight="1" x14ac:dyDescent="0.25">
      <c r="A4818" s="566" t="s">
        <v>5527</v>
      </c>
      <c r="B4818" s="567" t="s">
        <v>167</v>
      </c>
      <c r="C4818" s="567"/>
      <c r="D4818" s="567" t="s">
        <v>5483</v>
      </c>
      <c r="E4818" s="567"/>
      <c r="F4818" s="568"/>
      <c r="G4818" s="333"/>
      <c r="H4818" s="334"/>
      <c r="I4818" s="334"/>
      <c r="J4818" s="335" t="s">
        <v>5181</v>
      </c>
      <c r="K4818" s="335" t="s">
        <v>5228</v>
      </c>
      <c r="L4818" s="516"/>
      <c r="M4818" s="332"/>
      <c r="N4818" s="330"/>
      <c r="O4818" s="330"/>
    </row>
    <row r="4819" spans="1:15" ht="15" customHeight="1" x14ac:dyDescent="0.25">
      <c r="A4819" s="566" t="s">
        <v>5528</v>
      </c>
      <c r="B4819" s="567" t="s">
        <v>167</v>
      </c>
      <c r="C4819" s="567"/>
      <c r="D4819" s="567" t="s">
        <v>5485</v>
      </c>
      <c r="E4819" s="567"/>
      <c r="F4819" s="568"/>
      <c r="G4819" s="333"/>
      <c r="H4819" s="334"/>
      <c r="I4819" s="334"/>
      <c r="J4819" s="335" t="s">
        <v>5181</v>
      </c>
      <c r="K4819" s="335" t="s">
        <v>5228</v>
      </c>
      <c r="L4819" s="516"/>
      <c r="M4819" s="332"/>
      <c r="N4819" s="330"/>
      <c r="O4819" s="330"/>
    </row>
    <row r="4820" spans="1:15" ht="15" customHeight="1" x14ac:dyDescent="0.25">
      <c r="A4820" s="566" t="s">
        <v>5529</v>
      </c>
      <c r="B4820" s="567" t="s">
        <v>167</v>
      </c>
      <c r="C4820" s="567"/>
      <c r="D4820" s="567" t="s">
        <v>5487</v>
      </c>
      <c r="E4820" s="567"/>
      <c r="F4820" s="568"/>
      <c r="G4820" s="333"/>
      <c r="H4820" s="334"/>
      <c r="I4820" s="334"/>
      <c r="J4820" s="335" t="s">
        <v>5181</v>
      </c>
      <c r="K4820" s="335" t="s">
        <v>5228</v>
      </c>
      <c r="L4820" s="516"/>
      <c r="M4820" s="332"/>
      <c r="N4820" s="330"/>
      <c r="O4820" s="330"/>
    </row>
    <row r="4821" spans="1:15" ht="15" customHeight="1" x14ac:dyDescent="0.25">
      <c r="A4821" s="566" t="s">
        <v>5530</v>
      </c>
      <c r="B4821" s="567" t="s">
        <v>167</v>
      </c>
      <c r="C4821" s="567"/>
      <c r="D4821" s="567" t="s">
        <v>5489</v>
      </c>
      <c r="E4821" s="567"/>
      <c r="F4821" s="568"/>
      <c r="G4821" s="333"/>
      <c r="H4821" s="334"/>
      <c r="I4821" s="334"/>
      <c r="J4821" s="335" t="s">
        <v>5181</v>
      </c>
      <c r="K4821" s="335" t="s">
        <v>5228</v>
      </c>
      <c r="L4821" s="516"/>
      <c r="M4821" s="332"/>
      <c r="N4821" s="330"/>
      <c r="O4821" s="330"/>
    </row>
    <row r="4822" spans="1:15" ht="15" customHeight="1" x14ac:dyDescent="0.25">
      <c r="A4822" s="566" t="s">
        <v>5531</v>
      </c>
      <c r="B4822" s="567" t="s">
        <v>167</v>
      </c>
      <c r="C4822" s="567"/>
      <c r="D4822" s="567" t="s">
        <v>5491</v>
      </c>
      <c r="E4822" s="567"/>
      <c r="F4822" s="568"/>
      <c r="G4822" s="333"/>
      <c r="H4822" s="334"/>
      <c r="I4822" s="334"/>
      <c r="J4822" s="335" t="s">
        <v>5181</v>
      </c>
      <c r="K4822" s="335" t="s">
        <v>5228</v>
      </c>
      <c r="L4822" s="516"/>
      <c r="M4822" s="332"/>
      <c r="N4822" s="330"/>
      <c r="O4822" s="330"/>
    </row>
    <row r="4823" spans="1:15" ht="15" customHeight="1" x14ac:dyDescent="0.25">
      <c r="A4823" s="566" t="s">
        <v>5532</v>
      </c>
      <c r="B4823" s="567" t="s">
        <v>167</v>
      </c>
      <c r="C4823" s="567"/>
      <c r="D4823" s="567" t="s">
        <v>5493</v>
      </c>
      <c r="E4823" s="567"/>
      <c r="F4823" s="568"/>
      <c r="G4823" s="333"/>
      <c r="H4823" s="334"/>
      <c r="I4823" s="334"/>
      <c r="J4823" s="335" t="s">
        <v>5181</v>
      </c>
      <c r="K4823" s="335" t="s">
        <v>5228</v>
      </c>
      <c r="L4823" s="516"/>
      <c r="M4823" s="332"/>
      <c r="N4823" s="330"/>
      <c r="O4823" s="330"/>
    </row>
    <row r="4824" spans="1:15" ht="15" customHeight="1" x14ac:dyDescent="0.25">
      <c r="A4824" s="566" t="s">
        <v>5533</v>
      </c>
      <c r="B4824" s="567" t="s">
        <v>167</v>
      </c>
      <c r="C4824" s="567"/>
      <c r="D4824" s="567" t="s">
        <v>5495</v>
      </c>
      <c r="E4824" s="567"/>
      <c r="F4824" s="568"/>
      <c r="G4824" s="333"/>
      <c r="H4824" s="334"/>
      <c r="I4824" s="334"/>
      <c r="J4824" s="335" t="s">
        <v>5181</v>
      </c>
      <c r="K4824" s="335" t="s">
        <v>5228</v>
      </c>
      <c r="L4824" s="516"/>
      <c r="M4824" s="332"/>
      <c r="N4824" s="330"/>
      <c r="O4824" s="330"/>
    </row>
    <row r="4825" spans="1:15" ht="15" customHeight="1" x14ac:dyDescent="0.25">
      <c r="A4825" s="566" t="s">
        <v>5534</v>
      </c>
      <c r="B4825" s="567" t="s">
        <v>167</v>
      </c>
      <c r="C4825" s="567"/>
      <c r="D4825" s="567" t="s">
        <v>5497</v>
      </c>
      <c r="E4825" s="567"/>
      <c r="F4825" s="568"/>
      <c r="G4825" s="333"/>
      <c r="H4825" s="334"/>
      <c r="I4825" s="334"/>
      <c r="J4825" s="335" t="s">
        <v>5181</v>
      </c>
      <c r="K4825" s="335" t="s">
        <v>5228</v>
      </c>
      <c r="L4825" s="516"/>
      <c r="M4825" s="332"/>
      <c r="N4825" s="330"/>
      <c r="O4825" s="330"/>
    </row>
    <row r="4826" spans="1:15" ht="15" customHeight="1" x14ac:dyDescent="0.25">
      <c r="A4826" s="566" t="s">
        <v>5535</v>
      </c>
      <c r="B4826" s="567" t="s">
        <v>167</v>
      </c>
      <c r="C4826" s="567"/>
      <c r="D4826" s="567" t="s">
        <v>5499</v>
      </c>
      <c r="E4826" s="567"/>
      <c r="F4826" s="568"/>
      <c r="G4826" s="333"/>
      <c r="H4826" s="334"/>
      <c r="I4826" s="334"/>
      <c r="J4826" s="335" t="s">
        <v>5181</v>
      </c>
      <c r="K4826" s="335" t="s">
        <v>5228</v>
      </c>
      <c r="L4826" s="516"/>
      <c r="M4826" s="332"/>
      <c r="N4826" s="330"/>
      <c r="O4826" s="330"/>
    </row>
    <row r="4827" spans="1:15" ht="15" customHeight="1" x14ac:dyDescent="0.25">
      <c r="A4827" s="201"/>
      <c r="B4827" s="221"/>
      <c r="C4827" s="221"/>
      <c r="D4827" s="221"/>
      <c r="E4827" s="221"/>
      <c r="F4827" s="222"/>
    </row>
    <row r="4828" spans="1:15" ht="15" customHeight="1" x14ac:dyDescent="0.25">
      <c r="A4828" s="213" t="s">
        <v>5005</v>
      </c>
      <c r="B4828" s="214" t="s">
        <v>2111</v>
      </c>
      <c r="C4828" s="214"/>
      <c r="D4828" s="233" t="s">
        <v>4992</v>
      </c>
      <c r="E4828" s="214"/>
      <c r="F4828" s="215"/>
      <c r="G4828" s="333">
        <f>ROUND(SUMIF(Anlagenbewegungsdaten!B:B,A4828,Anlagenbewegungsdaten!C:C),3)</f>
        <v>126557.913</v>
      </c>
      <c r="H4828" s="334">
        <f>IF(ISBLANK(F4828),ROUND(SUMIF(Anlagenbewegungsdaten!B:B,A4828,Anlagenbewegungsdaten!D:D),2),ROUND(G4828*F4828%,2))</f>
        <v>39974.74</v>
      </c>
      <c r="I4828" s="334">
        <f>ROUND((H4828-SUMIF(Anlagenbewegungsdaten!$B:$B,A4828,Anlagenbewegungsdaten!D:D)),3)</f>
        <v>4.0000000000000001E-3</v>
      </c>
      <c r="J4828" s="335" t="s">
        <v>5181</v>
      </c>
      <c r="K4828" s="335" t="s">
        <v>5229</v>
      </c>
      <c r="L4828" s="516"/>
      <c r="M4828" s="332"/>
      <c r="N4828" s="330"/>
      <c r="O4828" s="330"/>
    </row>
    <row r="4829" spans="1:15" ht="15" customHeight="1" x14ac:dyDescent="0.25">
      <c r="A4829" s="213" t="s">
        <v>5004</v>
      </c>
      <c r="B4829" s="214" t="s">
        <v>2111</v>
      </c>
      <c r="C4829" s="214"/>
      <c r="D4829" s="233" t="s">
        <v>4990</v>
      </c>
      <c r="E4829" s="214"/>
      <c r="F4829" s="215"/>
      <c r="G4829" s="333">
        <f>ROUND(SUMIF(Anlagenbewegungsdaten!B:B,A4829,Anlagenbewegungsdaten!C:C),3)</f>
        <v>228213.55499999999</v>
      </c>
      <c r="H4829" s="334">
        <f>IF(ISBLANK(F4829),ROUND(SUMIF(Anlagenbewegungsdaten!B:B,A4829,Anlagenbewegungsdaten!D:D),2),ROUND(G4829*F4829%,2))</f>
        <v>70489.41</v>
      </c>
      <c r="I4829" s="334">
        <f>ROUND((H4829-SUMIF(Anlagenbewegungsdaten!$B:$B,A4829,Anlagenbewegungsdaten!D:D)),3)</f>
        <v>2E-3</v>
      </c>
      <c r="J4829" s="335" t="s">
        <v>5181</v>
      </c>
      <c r="K4829" s="335" t="s">
        <v>5229</v>
      </c>
      <c r="L4829" s="516"/>
      <c r="M4829" s="332"/>
      <c r="N4829" s="330"/>
      <c r="O4829" s="330"/>
    </row>
    <row r="4830" spans="1:15" ht="15" customHeight="1" x14ac:dyDescent="0.25">
      <c r="A4830" s="213" t="s">
        <v>5003</v>
      </c>
      <c r="B4830" s="214" t="s">
        <v>2111</v>
      </c>
      <c r="C4830" s="214"/>
      <c r="D4830" s="233" t="s">
        <v>4988</v>
      </c>
      <c r="E4830" s="214"/>
      <c r="F4830" s="215"/>
      <c r="G4830" s="333">
        <f>ROUND(SUMIF(Anlagenbewegungsdaten!B:B,A4830,Anlagenbewegungsdaten!C:C),3)</f>
        <v>606122.53200000001</v>
      </c>
      <c r="H4830" s="334">
        <f>IF(ISBLANK(F4830),ROUND(SUMIF(Anlagenbewegungsdaten!B:B,A4830,Anlagenbewegungsdaten!D:D),2),ROUND(G4830*F4830%,2))</f>
        <v>191689.07</v>
      </c>
      <c r="I4830" s="334">
        <f>ROUND((H4830-SUMIF(Anlagenbewegungsdaten!$B:$B,A4830,Anlagenbewegungsdaten!D:D)),3)</f>
        <v>-1E-3</v>
      </c>
      <c r="J4830" s="335" t="s">
        <v>5181</v>
      </c>
      <c r="K4830" s="335" t="s">
        <v>5229</v>
      </c>
      <c r="L4830" s="516"/>
      <c r="M4830" s="332"/>
      <c r="N4830" s="330"/>
      <c r="O4830" s="330"/>
    </row>
    <row r="4831" spans="1:15" ht="15" customHeight="1" x14ac:dyDescent="0.25">
      <c r="A4831" s="213" t="s">
        <v>5002</v>
      </c>
      <c r="B4831" s="214" t="s">
        <v>2111</v>
      </c>
      <c r="C4831" s="214"/>
      <c r="D4831" s="233" t="s">
        <v>4986</v>
      </c>
      <c r="E4831" s="214"/>
      <c r="F4831" s="215"/>
      <c r="G4831" s="333">
        <f>ROUND(SUMIF(Anlagenbewegungsdaten!B:B,A4831,Anlagenbewegungsdaten!C:C),3)</f>
        <v>3043539</v>
      </c>
      <c r="H4831" s="334">
        <f>IF(ISBLANK(F4831),ROUND(SUMIF(Anlagenbewegungsdaten!B:B,A4831,Anlagenbewegungsdaten!D:D),2),ROUND(G4831*F4831%,2))</f>
        <v>440491.75</v>
      </c>
      <c r="I4831" s="334">
        <f>ROUND((H4831-SUMIF(Anlagenbewegungsdaten!$B:$B,A4831,Anlagenbewegungsdaten!D:D)),3)</f>
        <v>5.0000000000000001E-3</v>
      </c>
      <c r="J4831" s="335" t="s">
        <v>5181</v>
      </c>
      <c r="K4831" s="335" t="s">
        <v>5229</v>
      </c>
      <c r="L4831" s="516"/>
      <c r="M4831" s="332"/>
      <c r="N4831" s="330"/>
      <c r="O4831" s="330"/>
    </row>
    <row r="4832" spans="1:15" ht="15" customHeight="1" x14ac:dyDescent="0.25">
      <c r="A4832" s="213" t="s">
        <v>5001</v>
      </c>
      <c r="B4832" s="214" t="s">
        <v>2111</v>
      </c>
      <c r="C4832" s="214"/>
      <c r="D4832" s="233" t="s">
        <v>4984</v>
      </c>
      <c r="E4832" s="214"/>
      <c r="F4832" s="215"/>
      <c r="G4832" s="333">
        <f>ROUND(SUMIF(Anlagenbewegungsdaten!B:B,A4832,Anlagenbewegungsdaten!C:C),3)</f>
        <v>3238338</v>
      </c>
      <c r="H4832" s="334">
        <f>IF(ISBLANK(F4832),ROUND(SUMIF(Anlagenbewegungsdaten!B:B,A4832,Anlagenbewegungsdaten!D:D),2),ROUND(G4832*F4832%,2))</f>
        <v>462335.66</v>
      </c>
      <c r="I4832" s="334">
        <f>ROUND((H4832-SUMIF(Anlagenbewegungsdaten!$B:$B,A4832,Anlagenbewegungsdaten!D:D)),3)</f>
        <v>4.0000000000000001E-3</v>
      </c>
      <c r="J4832" s="335" t="s">
        <v>5181</v>
      </c>
      <c r="K4832" s="335" t="s">
        <v>5229</v>
      </c>
      <c r="L4832" s="516"/>
      <c r="M4832" s="332"/>
      <c r="N4832" s="330"/>
      <c r="O4832" s="330"/>
    </row>
    <row r="4833" spans="1:15" ht="15" customHeight="1" x14ac:dyDescent="0.25">
      <c r="A4833" s="213" t="s">
        <v>5000</v>
      </c>
      <c r="B4833" s="214" t="s">
        <v>2111</v>
      </c>
      <c r="C4833" s="214"/>
      <c r="D4833" s="233" t="s">
        <v>4982</v>
      </c>
      <c r="E4833" s="214"/>
      <c r="F4833" s="215"/>
      <c r="G4833" s="333">
        <f>ROUND(SUMIF(Anlagenbewegungsdaten!B:B,A4833,Anlagenbewegungsdaten!C:C),3)</f>
        <v>3226806</v>
      </c>
      <c r="H4833" s="334">
        <f>IF(ISBLANK(F4833),ROUND(SUMIF(Anlagenbewegungsdaten!B:B,A4833,Anlagenbewegungsdaten!D:D),2),ROUND(G4833*F4833%,2))</f>
        <v>439429.18</v>
      </c>
      <c r="I4833" s="334">
        <f>ROUND((H4833-SUMIF(Anlagenbewegungsdaten!$B:$B,A4833,Anlagenbewegungsdaten!D:D)),3)</f>
        <v>-5.0000000000000001E-3</v>
      </c>
      <c r="J4833" s="335" t="s">
        <v>5181</v>
      </c>
      <c r="K4833" s="335" t="s">
        <v>5229</v>
      </c>
      <c r="L4833" s="516"/>
      <c r="M4833" s="332"/>
      <c r="N4833" s="330"/>
      <c r="O4833" s="330"/>
    </row>
    <row r="4834" spans="1:15" ht="15" customHeight="1" x14ac:dyDescent="0.25">
      <c r="A4834" s="213" t="s">
        <v>4999</v>
      </c>
      <c r="B4834" s="214" t="s">
        <v>2111</v>
      </c>
      <c r="C4834" s="214"/>
      <c r="D4834" s="233" t="s">
        <v>4980</v>
      </c>
      <c r="E4834" s="214"/>
      <c r="F4834" s="215"/>
      <c r="G4834" s="333">
        <f>ROUND(SUMIF(Anlagenbewegungsdaten!B:B,A4834,Anlagenbewegungsdaten!C:C),3)</f>
        <v>3366402</v>
      </c>
      <c r="H4834" s="334">
        <f>IF(ISBLANK(F4834),ROUND(SUMIF(Anlagenbewegungsdaten!B:B,A4834,Anlagenbewegungsdaten!D:D),2),ROUND(G4834*F4834%,2))</f>
        <v>454535.78</v>
      </c>
      <c r="I4834" s="334">
        <f>ROUND((H4834-SUMIF(Anlagenbewegungsdaten!$B:$B,A4834,Anlagenbewegungsdaten!D:D)),3)</f>
        <v>-2E-3</v>
      </c>
      <c r="J4834" s="335" t="s">
        <v>5181</v>
      </c>
      <c r="K4834" s="335" t="s">
        <v>5229</v>
      </c>
      <c r="L4834" s="516"/>
      <c r="M4834" s="332"/>
      <c r="N4834" s="330"/>
      <c r="O4834" s="330"/>
    </row>
    <row r="4835" spans="1:15" ht="15" customHeight="1" x14ac:dyDescent="0.25">
      <c r="A4835" s="213" t="s">
        <v>4998</v>
      </c>
      <c r="B4835" s="214" t="s">
        <v>2111</v>
      </c>
      <c r="C4835" s="214"/>
      <c r="D4835" s="233" t="s">
        <v>4978</v>
      </c>
      <c r="E4835" s="214"/>
      <c r="F4835" s="215"/>
      <c r="G4835" s="333">
        <f>ROUND(SUMIF(Anlagenbewegungsdaten!B:B,A4835,Anlagenbewegungsdaten!C:C),3)</f>
        <v>2973768</v>
      </c>
      <c r="H4835" s="334">
        <f>IF(ISBLANK(F4835),ROUND(SUMIF(Anlagenbewegungsdaten!B:B,A4835,Anlagenbewegungsdaten!D:D),2),ROUND(G4835*F4835%,2))</f>
        <v>420562.36</v>
      </c>
      <c r="I4835" s="334">
        <f>ROUND((H4835-SUMIF(Anlagenbewegungsdaten!$B:$B,A4835,Anlagenbewegungsdaten!D:D)),3)</f>
        <v>-5.0000000000000001E-3</v>
      </c>
      <c r="J4835" s="335" t="s">
        <v>5181</v>
      </c>
      <c r="K4835" s="335" t="s">
        <v>5229</v>
      </c>
      <c r="L4835" s="516"/>
      <c r="M4835" s="332"/>
      <c r="N4835" s="330"/>
      <c r="O4835" s="330"/>
    </row>
    <row r="4836" spans="1:15" ht="15" customHeight="1" x14ac:dyDescent="0.25">
      <c r="A4836" s="213" t="s">
        <v>4997</v>
      </c>
      <c r="B4836" s="214" t="s">
        <v>2111</v>
      </c>
      <c r="C4836" s="214"/>
      <c r="D4836" s="233" t="s">
        <v>4976</v>
      </c>
      <c r="E4836" s="214"/>
      <c r="F4836" s="215"/>
      <c r="G4836" s="333">
        <f>ROUND(SUMIF(Anlagenbewegungsdaten!B:B,A4836,Anlagenbewegungsdaten!C:C),3)</f>
        <v>1997568</v>
      </c>
      <c r="H4836" s="334">
        <f>IF(ISBLANK(F4836),ROUND(SUMIF(Anlagenbewegungsdaten!B:B,A4836,Anlagenbewegungsdaten!D:D),2),ROUND(G4836*F4836%,2))</f>
        <v>280262.93</v>
      </c>
      <c r="I4836" s="334">
        <f>ROUND((H4836-SUMIF(Anlagenbewegungsdaten!$B:$B,A4836,Anlagenbewegungsdaten!D:D)),3)</f>
        <v>-1E-3</v>
      </c>
      <c r="J4836" s="335" t="s">
        <v>5181</v>
      </c>
      <c r="K4836" s="335" t="s">
        <v>5229</v>
      </c>
      <c r="L4836" s="516"/>
      <c r="M4836" s="332"/>
      <c r="N4836" s="330"/>
      <c r="O4836" s="330"/>
    </row>
    <row r="4837" spans="1:15" ht="15" customHeight="1" x14ac:dyDescent="0.25">
      <c r="A4837" s="213" t="s">
        <v>4996</v>
      </c>
      <c r="B4837" s="214" t="s">
        <v>2111</v>
      </c>
      <c r="C4837" s="214"/>
      <c r="D4837" s="233" t="s">
        <v>4974</v>
      </c>
      <c r="E4837" s="214"/>
      <c r="F4837" s="215"/>
      <c r="G4837" s="333">
        <f>ROUND(SUMIF(Anlagenbewegungsdaten!B:B,A4837,Anlagenbewegungsdaten!C:C),3)</f>
        <v>1192566</v>
      </c>
      <c r="H4837" s="334">
        <f>IF(ISBLANK(F4837),ROUND(SUMIF(Anlagenbewegungsdaten!B:B,A4837,Anlagenbewegungsdaten!D:D),2),ROUND(G4837*F4837%,2))</f>
        <v>159407.69</v>
      </c>
      <c r="I4837" s="334">
        <f>ROUND((H4837-SUMIF(Anlagenbewegungsdaten!$B:$B,A4837,Anlagenbewegungsdaten!D:D)),3)</f>
        <v>3.0000000000000001E-3</v>
      </c>
      <c r="J4837" s="335" t="s">
        <v>5181</v>
      </c>
      <c r="K4837" s="335" t="s">
        <v>5229</v>
      </c>
      <c r="L4837" s="516"/>
      <c r="M4837" s="332"/>
      <c r="N4837" s="330"/>
      <c r="O4837" s="330"/>
    </row>
    <row r="4838" spans="1:15" ht="15" customHeight="1" x14ac:dyDescent="0.25">
      <c r="A4838" s="213" t="s">
        <v>4995</v>
      </c>
      <c r="B4838" s="214" t="s">
        <v>2111</v>
      </c>
      <c r="C4838" s="214"/>
      <c r="D4838" s="233" t="s">
        <v>4972</v>
      </c>
      <c r="E4838" s="214"/>
      <c r="F4838" s="215"/>
      <c r="G4838" s="333">
        <f>ROUND(SUMIF(Anlagenbewegungsdaten!B:B,A4838,Anlagenbewegungsdaten!C:C),3)</f>
        <v>579585</v>
      </c>
      <c r="H4838" s="334">
        <f>IF(ISBLANK(F4838),ROUND(SUMIF(Anlagenbewegungsdaten!B:B,A4838,Anlagenbewegungsdaten!D:D),2),ROUND(G4838*F4838%,2))</f>
        <v>80518.02</v>
      </c>
      <c r="I4838" s="334">
        <f>ROUND((H4838-SUMIF(Anlagenbewegungsdaten!$B:$B,A4838,Anlagenbewegungsdaten!D:D)),3)</f>
        <v>4.0000000000000001E-3</v>
      </c>
      <c r="J4838" s="335" t="s">
        <v>5181</v>
      </c>
      <c r="K4838" s="335" t="s">
        <v>5229</v>
      </c>
      <c r="L4838" s="516"/>
      <c r="M4838" s="332"/>
      <c r="N4838" s="330"/>
      <c r="O4838" s="330"/>
    </row>
    <row r="4839" spans="1:15" ht="15" customHeight="1" x14ac:dyDescent="0.25">
      <c r="A4839" s="213" t="s">
        <v>4994</v>
      </c>
      <c r="B4839" s="214" t="s">
        <v>2111</v>
      </c>
      <c r="C4839" s="214"/>
      <c r="D4839" s="233" t="s">
        <v>4970</v>
      </c>
      <c r="E4839" s="214"/>
      <c r="F4839" s="215"/>
      <c r="G4839" s="333">
        <f>ROUND(SUMIF(Anlagenbewegungsdaten!B:B,A4839,Anlagenbewegungsdaten!C:C),3)</f>
        <v>506658</v>
      </c>
      <c r="H4839" s="334">
        <f>IF(ISBLANK(F4839),ROUND(SUMIF(Anlagenbewegungsdaten!B:B,A4839,Anlagenbewegungsdaten!D:D),2),ROUND(G4839*F4839%,2))</f>
        <v>73960.66</v>
      </c>
      <c r="I4839" s="334">
        <f>ROUND((H4839-SUMIF(Anlagenbewegungsdaten!$B:$B,A4839,Anlagenbewegungsdaten!D:D)),3)</f>
        <v>2E-3</v>
      </c>
      <c r="J4839" s="335" t="s">
        <v>5181</v>
      </c>
      <c r="K4839" s="335" t="s">
        <v>5229</v>
      </c>
      <c r="L4839" s="516"/>
      <c r="M4839" s="332"/>
      <c r="N4839" s="330"/>
      <c r="O4839" s="330"/>
    </row>
    <row r="4840" spans="1:15" ht="15" customHeight="1" x14ac:dyDescent="0.25">
      <c r="A4840" s="201"/>
      <c r="B4840" s="221"/>
      <c r="C4840" s="221"/>
      <c r="D4840" s="221"/>
      <c r="E4840" s="221"/>
      <c r="F4840" s="222"/>
    </row>
    <row r="4841" spans="1:15" ht="15" customHeight="1" x14ac:dyDescent="0.25">
      <c r="A4841" s="234" t="s">
        <v>5536</v>
      </c>
      <c r="B4841" s="233" t="s">
        <v>2111</v>
      </c>
      <c r="C4841" s="233"/>
      <c r="D4841" s="233" t="s">
        <v>5477</v>
      </c>
      <c r="E4841" s="233"/>
      <c r="F4841" s="235"/>
      <c r="G4841" s="333">
        <f>ROUND(SUMIF(Anlagenbewegungsdaten!B:B,A4841,Anlagenbewegungsdaten!C:C),3)</f>
        <v>307983</v>
      </c>
      <c r="H4841" s="334">
        <f>IF(ISBLANK(F4841),ROUND(SUMIF(Anlagenbewegungsdaten!B:B,A4841,Anlagenbewegungsdaten!D:D),2),ROUND(G4841*F4841%,2))</f>
        <v>24028.77</v>
      </c>
      <c r="I4841" s="334">
        <f>ROUND((H4841-SUMIF(Anlagenbewegungsdaten!$B:$B,A4841,Anlagenbewegungsdaten!D:D)),3)</f>
        <v>-4.0000000000000001E-3</v>
      </c>
      <c r="J4841" s="335" t="s">
        <v>5181</v>
      </c>
      <c r="K4841" s="335" t="s">
        <v>5229</v>
      </c>
      <c r="L4841" s="516"/>
      <c r="M4841" s="332"/>
      <c r="N4841" s="330"/>
      <c r="O4841" s="330"/>
    </row>
    <row r="4842" spans="1:15" ht="15" customHeight="1" x14ac:dyDescent="0.25">
      <c r="A4842" s="234" t="s">
        <v>5537</v>
      </c>
      <c r="B4842" s="233" t="s">
        <v>2111</v>
      </c>
      <c r="C4842" s="233"/>
      <c r="D4842" s="233" t="s">
        <v>5479</v>
      </c>
      <c r="E4842" s="233"/>
      <c r="F4842" s="235"/>
      <c r="G4842" s="333">
        <f>ROUND(SUMIF(Anlagenbewegungsdaten!B:B,A4842,Anlagenbewegungsdaten!C:C),3)</f>
        <v>628434</v>
      </c>
      <c r="H4842" s="334">
        <f>IF(ISBLANK(F4842),ROUND(SUMIF(Anlagenbewegungsdaten!B:B,A4842,Anlagenbewegungsdaten!D:D),2),ROUND(G4842*F4842%,2))</f>
        <v>46216.06</v>
      </c>
      <c r="I4842" s="334">
        <f>ROUND((H4842-SUMIF(Anlagenbewegungsdaten!$B:$B,A4842,Anlagenbewegungsdaten!D:D)),3)</f>
        <v>-3.0000000000000001E-3</v>
      </c>
      <c r="J4842" s="335" t="s">
        <v>5181</v>
      </c>
      <c r="K4842" s="335" t="s">
        <v>5229</v>
      </c>
      <c r="L4842" s="516"/>
      <c r="M4842" s="332"/>
      <c r="N4842" s="330"/>
      <c r="O4842" s="330"/>
    </row>
    <row r="4843" spans="1:15" ht="15" customHeight="1" x14ac:dyDescent="0.25">
      <c r="A4843" s="234" t="s">
        <v>5538</v>
      </c>
      <c r="B4843" s="233" t="s">
        <v>2111</v>
      </c>
      <c r="C4843" s="233"/>
      <c r="D4843" s="233" t="s">
        <v>5481</v>
      </c>
      <c r="E4843" s="233"/>
      <c r="F4843" s="235"/>
      <c r="G4843" s="333">
        <f>ROUND(SUMIF(Anlagenbewegungsdaten!B:B,A4843,Anlagenbewegungsdaten!C:C),3)</f>
        <v>1511010</v>
      </c>
      <c r="H4843" s="334">
        <f>IF(ISBLANK(F4843),ROUND(SUMIF(Anlagenbewegungsdaten!B:B,A4843,Anlagenbewegungsdaten!D:D),2),ROUND(G4843*F4843%,2))</f>
        <v>120520.44</v>
      </c>
      <c r="I4843" s="334">
        <f>ROUND((H4843-SUMIF(Anlagenbewegungsdaten!$B:$B,A4843,Anlagenbewegungsdaten!D:D)),3)</f>
        <v>-4.0000000000000001E-3</v>
      </c>
      <c r="J4843" s="335" t="s">
        <v>5181</v>
      </c>
      <c r="K4843" s="335" t="s">
        <v>5229</v>
      </c>
      <c r="L4843" s="516"/>
      <c r="M4843" s="332"/>
      <c r="N4843" s="330"/>
      <c r="O4843" s="330"/>
    </row>
    <row r="4844" spans="1:15" ht="15" customHeight="1" x14ac:dyDescent="0.25">
      <c r="A4844" s="566" t="s">
        <v>5539</v>
      </c>
      <c r="B4844" s="567" t="s">
        <v>2111</v>
      </c>
      <c r="C4844" s="567"/>
      <c r="D4844" s="567" t="s">
        <v>5483</v>
      </c>
      <c r="E4844" s="567"/>
      <c r="F4844" s="568"/>
      <c r="G4844" s="333"/>
      <c r="H4844" s="334"/>
      <c r="I4844" s="334"/>
      <c r="J4844" s="335" t="s">
        <v>5181</v>
      </c>
      <c r="K4844" s="335" t="s">
        <v>5229</v>
      </c>
      <c r="L4844" s="516"/>
      <c r="M4844" s="332"/>
      <c r="N4844" s="330"/>
      <c r="O4844" s="330"/>
    </row>
    <row r="4845" spans="1:15" ht="15" customHeight="1" x14ac:dyDescent="0.25">
      <c r="A4845" s="566" t="s">
        <v>5540</v>
      </c>
      <c r="B4845" s="567" t="s">
        <v>2111</v>
      </c>
      <c r="C4845" s="567"/>
      <c r="D4845" s="567" t="s">
        <v>5485</v>
      </c>
      <c r="E4845" s="567"/>
      <c r="F4845" s="568"/>
      <c r="G4845" s="333"/>
      <c r="H4845" s="334"/>
      <c r="I4845" s="334"/>
      <c r="J4845" s="335" t="s">
        <v>5181</v>
      </c>
      <c r="K4845" s="335" t="s">
        <v>5229</v>
      </c>
      <c r="L4845" s="516"/>
      <c r="M4845" s="332"/>
      <c r="N4845" s="330"/>
      <c r="O4845" s="330"/>
    </row>
    <row r="4846" spans="1:15" ht="15" customHeight="1" x14ac:dyDescent="0.25">
      <c r="A4846" s="566" t="s">
        <v>5541</v>
      </c>
      <c r="B4846" s="567" t="s">
        <v>2111</v>
      </c>
      <c r="C4846" s="567"/>
      <c r="D4846" s="567" t="s">
        <v>5487</v>
      </c>
      <c r="E4846" s="567"/>
      <c r="F4846" s="568"/>
      <c r="G4846" s="333"/>
      <c r="H4846" s="334"/>
      <c r="I4846" s="334"/>
      <c r="J4846" s="335" t="s">
        <v>5181</v>
      </c>
      <c r="K4846" s="335" t="s">
        <v>5229</v>
      </c>
      <c r="L4846" s="516"/>
      <c r="M4846" s="332"/>
      <c r="N4846" s="330"/>
      <c r="O4846" s="330"/>
    </row>
    <row r="4847" spans="1:15" ht="15" customHeight="1" x14ac:dyDescent="0.25">
      <c r="A4847" s="566" t="s">
        <v>5542</v>
      </c>
      <c r="B4847" s="567" t="s">
        <v>2111</v>
      </c>
      <c r="C4847" s="567"/>
      <c r="D4847" s="567" t="s">
        <v>5489</v>
      </c>
      <c r="E4847" s="567"/>
      <c r="F4847" s="568"/>
      <c r="G4847" s="333"/>
      <c r="H4847" s="334"/>
      <c r="I4847" s="334"/>
      <c r="J4847" s="335" t="s">
        <v>5181</v>
      </c>
      <c r="K4847" s="335" t="s">
        <v>5229</v>
      </c>
      <c r="L4847" s="516"/>
      <c r="M4847" s="332"/>
      <c r="N4847" s="330"/>
      <c r="O4847" s="330"/>
    </row>
    <row r="4848" spans="1:15" ht="15" customHeight="1" x14ac:dyDescent="0.25">
      <c r="A4848" s="566" t="s">
        <v>5543</v>
      </c>
      <c r="B4848" s="567" t="s">
        <v>2111</v>
      </c>
      <c r="C4848" s="567"/>
      <c r="D4848" s="567" t="s">
        <v>5491</v>
      </c>
      <c r="E4848" s="567"/>
      <c r="F4848" s="568"/>
      <c r="G4848" s="333"/>
      <c r="H4848" s="334"/>
      <c r="I4848" s="334"/>
      <c r="J4848" s="335" t="s">
        <v>5181</v>
      </c>
      <c r="K4848" s="335" t="s">
        <v>5229</v>
      </c>
      <c r="L4848" s="516"/>
      <c r="M4848" s="332"/>
      <c r="N4848" s="330"/>
      <c r="O4848" s="330"/>
    </row>
    <row r="4849" spans="1:15" ht="15" customHeight="1" x14ac:dyDescent="0.25">
      <c r="A4849" s="566" t="s">
        <v>5544</v>
      </c>
      <c r="B4849" s="567" t="s">
        <v>2111</v>
      </c>
      <c r="C4849" s="567"/>
      <c r="D4849" s="567" t="s">
        <v>5493</v>
      </c>
      <c r="E4849" s="567"/>
      <c r="F4849" s="568"/>
      <c r="G4849" s="333"/>
      <c r="H4849" s="334"/>
      <c r="I4849" s="334"/>
      <c r="J4849" s="335" t="s">
        <v>5181</v>
      </c>
      <c r="K4849" s="335" t="s">
        <v>5229</v>
      </c>
      <c r="L4849" s="516"/>
      <c r="M4849" s="332"/>
      <c r="N4849" s="330"/>
      <c r="O4849" s="330"/>
    </row>
    <row r="4850" spans="1:15" ht="15" customHeight="1" x14ac:dyDescent="0.25">
      <c r="A4850" s="566" t="s">
        <v>5545</v>
      </c>
      <c r="B4850" s="567" t="s">
        <v>2111</v>
      </c>
      <c r="C4850" s="567"/>
      <c r="D4850" s="567" t="s">
        <v>5495</v>
      </c>
      <c r="E4850" s="567"/>
      <c r="F4850" s="568"/>
      <c r="G4850" s="333"/>
      <c r="H4850" s="334"/>
      <c r="I4850" s="334"/>
      <c r="J4850" s="335" t="s">
        <v>5181</v>
      </c>
      <c r="K4850" s="335" t="s">
        <v>5229</v>
      </c>
      <c r="L4850" s="516"/>
      <c r="M4850" s="332"/>
      <c r="N4850" s="330"/>
      <c r="O4850" s="330"/>
    </row>
    <row r="4851" spans="1:15" ht="15" customHeight="1" x14ac:dyDescent="0.25">
      <c r="A4851" s="566" t="s">
        <v>5546</v>
      </c>
      <c r="B4851" s="567" t="s">
        <v>2111</v>
      </c>
      <c r="C4851" s="567"/>
      <c r="D4851" s="567" t="s">
        <v>5497</v>
      </c>
      <c r="E4851" s="567"/>
      <c r="F4851" s="568"/>
      <c r="G4851" s="333"/>
      <c r="H4851" s="334"/>
      <c r="I4851" s="334"/>
      <c r="J4851" s="335" t="s">
        <v>5181</v>
      </c>
      <c r="K4851" s="335" t="s">
        <v>5229</v>
      </c>
      <c r="L4851" s="516"/>
      <c r="M4851" s="332"/>
      <c r="N4851" s="330"/>
      <c r="O4851" s="330"/>
    </row>
    <row r="4852" spans="1:15" ht="15" customHeight="1" x14ac:dyDescent="0.25">
      <c r="A4852" s="566" t="s">
        <v>5547</v>
      </c>
      <c r="B4852" s="567" t="s">
        <v>2111</v>
      </c>
      <c r="C4852" s="567"/>
      <c r="D4852" s="567" t="s">
        <v>5499</v>
      </c>
      <c r="E4852" s="567"/>
      <c r="F4852" s="568"/>
      <c r="G4852" s="333"/>
      <c r="H4852" s="334"/>
      <c r="I4852" s="334"/>
      <c r="J4852" s="335" t="s">
        <v>5181</v>
      </c>
      <c r="K4852" s="335" t="s">
        <v>5229</v>
      </c>
      <c r="L4852" s="516"/>
      <c r="M4852" s="332"/>
      <c r="N4852" s="330"/>
      <c r="O4852" s="330"/>
    </row>
    <row r="4853" spans="1:15" ht="15" customHeight="1" x14ac:dyDescent="0.25">
      <c r="A4853" s="201"/>
      <c r="B4853" s="221"/>
      <c r="C4853" s="221"/>
      <c r="D4853" s="221"/>
      <c r="E4853" s="221"/>
      <c r="F4853" s="222"/>
    </row>
    <row r="4854" spans="1:15" ht="15" customHeight="1" x14ac:dyDescent="0.25">
      <c r="A4854" s="223" t="s">
        <v>4993</v>
      </c>
      <c r="B4854" s="224" t="s">
        <v>174</v>
      </c>
      <c r="C4854" s="224"/>
      <c r="D4854" s="233" t="s">
        <v>4992</v>
      </c>
      <c r="E4854" s="214"/>
      <c r="F4854" s="215"/>
      <c r="G4854" s="333">
        <f>ROUND(SUMIF(Anlagenbewegungsdaten!B:B,A4854,Anlagenbewegungsdaten!C:C),3)</f>
        <v>112109.285</v>
      </c>
      <c r="H4854" s="334">
        <f>IF(ISBLANK(F4854),ROUND(SUMIF(Anlagenbewegungsdaten!B:B,A4854,Anlagenbewegungsdaten!D:D),2),ROUND(G4854*F4854%,2))</f>
        <v>23105.3</v>
      </c>
      <c r="I4854" s="334">
        <f>ROUND((H4854-SUMIF(Anlagenbewegungsdaten!$B:$B,A4854,Anlagenbewegungsdaten!D:D)),3)</f>
        <v>-1E-3</v>
      </c>
      <c r="J4854" s="335" t="s">
        <v>5181</v>
      </c>
      <c r="K4854" s="335" t="s">
        <v>5230</v>
      </c>
      <c r="L4854" s="516"/>
      <c r="M4854" s="332"/>
      <c r="N4854" s="330"/>
      <c r="O4854" s="330"/>
    </row>
    <row r="4855" spans="1:15" ht="15" customHeight="1" x14ac:dyDescent="0.25">
      <c r="A4855" s="223" t="s">
        <v>4991</v>
      </c>
      <c r="B4855" s="224" t="s">
        <v>174</v>
      </c>
      <c r="C4855" s="224"/>
      <c r="D4855" s="233" t="s">
        <v>4990</v>
      </c>
      <c r="E4855" s="214"/>
      <c r="F4855" s="215"/>
      <c r="G4855" s="333">
        <f>ROUND(SUMIF(Anlagenbewegungsdaten!B:B,A4855,Anlagenbewegungsdaten!C:C),3)</f>
        <v>227206.49799999999</v>
      </c>
      <c r="H4855" s="334">
        <f>IF(ISBLANK(F4855),ROUND(SUMIF(Anlagenbewegungsdaten!B:B,A4855,Anlagenbewegungsdaten!D:D),2),ROUND(G4855*F4855%,2))</f>
        <v>46266.25</v>
      </c>
      <c r="I4855" s="334">
        <f>ROUND((H4855-SUMIF(Anlagenbewegungsdaten!$B:$B,A4855,Anlagenbewegungsdaten!D:D)),3)</f>
        <v>-1E-3</v>
      </c>
      <c r="J4855" s="335" t="s">
        <v>5181</v>
      </c>
      <c r="K4855" s="335" t="s">
        <v>5230</v>
      </c>
      <c r="L4855" s="516"/>
      <c r="M4855" s="332"/>
      <c r="N4855" s="330"/>
      <c r="O4855" s="330"/>
    </row>
    <row r="4856" spans="1:15" ht="15" customHeight="1" x14ac:dyDescent="0.25">
      <c r="A4856" s="223" t="s">
        <v>4989</v>
      </c>
      <c r="B4856" s="224" t="s">
        <v>174</v>
      </c>
      <c r="C4856" s="224"/>
      <c r="D4856" s="233" t="s">
        <v>4988</v>
      </c>
      <c r="E4856" s="214"/>
      <c r="F4856" s="215"/>
      <c r="G4856" s="333">
        <f>ROUND(SUMIF(Anlagenbewegungsdaten!B:B,A4856,Anlagenbewegungsdaten!C:C),3)</f>
        <v>562408.46699999995</v>
      </c>
      <c r="H4856" s="334">
        <f>IF(ISBLANK(F4856),ROUND(SUMIF(Anlagenbewegungsdaten!B:B,A4856,Anlagenbewegungsdaten!D:D),2),ROUND(G4856*F4856%,2))</f>
        <v>117921.03</v>
      </c>
      <c r="I4856" s="334">
        <f>ROUND((H4856-SUMIF(Anlagenbewegungsdaten!$B:$B,A4856,Anlagenbewegungsdaten!D:D)),3)</f>
        <v>1E-3</v>
      </c>
      <c r="J4856" s="335" t="s">
        <v>5181</v>
      </c>
      <c r="K4856" s="335" t="s">
        <v>5230</v>
      </c>
      <c r="L4856" s="516"/>
      <c r="M4856" s="332"/>
      <c r="N4856" s="330"/>
      <c r="O4856" s="330"/>
    </row>
    <row r="4857" spans="1:15" ht="15" customHeight="1" x14ac:dyDescent="0.25">
      <c r="A4857" s="223" t="s">
        <v>4987</v>
      </c>
      <c r="B4857" s="224" t="s">
        <v>174</v>
      </c>
      <c r="C4857" s="224"/>
      <c r="D4857" s="233" t="s">
        <v>4986</v>
      </c>
      <c r="E4857" s="214"/>
      <c r="F4857" s="215"/>
      <c r="G4857" s="333">
        <f>ROUND(SUMIF(Anlagenbewegungsdaten!B:B,A4857,Anlagenbewegungsdaten!C:C),3)</f>
        <v>200871.75</v>
      </c>
      <c r="H4857" s="334">
        <f>IF(ISBLANK(F4857),ROUND(SUMIF(Anlagenbewegungsdaten!B:B,A4857,Anlagenbewegungsdaten!D:D),2),ROUND(G4857*F4857%,2))</f>
        <v>51502.68</v>
      </c>
      <c r="I4857" s="334">
        <f>ROUND((H4857-SUMIF(Anlagenbewegungsdaten!$B:$B,A4857,Anlagenbewegungsdaten!D:D)),3)</f>
        <v>3.0000000000000001E-3</v>
      </c>
      <c r="J4857" s="335" t="s">
        <v>5181</v>
      </c>
      <c r="K4857" s="335" t="s">
        <v>5230</v>
      </c>
      <c r="L4857" s="516"/>
      <c r="M4857" s="332"/>
      <c r="N4857" s="330"/>
      <c r="O4857" s="330"/>
    </row>
    <row r="4858" spans="1:15" ht="15" customHeight="1" x14ac:dyDescent="0.25">
      <c r="A4858" s="223" t="s">
        <v>4985</v>
      </c>
      <c r="B4858" s="224" t="s">
        <v>174</v>
      </c>
      <c r="C4858" s="224"/>
      <c r="D4858" s="233" t="s">
        <v>4984</v>
      </c>
      <c r="E4858" s="214"/>
      <c r="F4858" s="215"/>
      <c r="G4858" s="333">
        <f>ROUND(SUMIF(Anlagenbewegungsdaten!B:B,A4858,Anlagenbewegungsdaten!C:C),3)</f>
        <v>546205.5</v>
      </c>
      <c r="H4858" s="334">
        <f>IF(ISBLANK(F4858),ROUND(SUMIF(Anlagenbewegungsdaten!B:B,A4858,Anlagenbewegungsdaten!D:D),2),ROUND(G4858*F4858%,2))</f>
        <v>114001.76</v>
      </c>
      <c r="I4858" s="334">
        <f>ROUND((H4858-SUMIF(Anlagenbewegungsdaten!$B:$B,A4858,Anlagenbewegungsdaten!D:D)),3)</f>
        <v>-4.0000000000000001E-3</v>
      </c>
      <c r="J4858" s="335" t="s">
        <v>5181</v>
      </c>
      <c r="K4858" s="335" t="s">
        <v>5230</v>
      </c>
      <c r="L4858" s="516"/>
      <c r="M4858" s="332"/>
      <c r="N4858" s="330"/>
      <c r="O4858" s="330"/>
    </row>
    <row r="4859" spans="1:15" ht="15" customHeight="1" x14ac:dyDescent="0.25">
      <c r="A4859" s="223" t="s">
        <v>4983</v>
      </c>
      <c r="B4859" s="224" t="s">
        <v>174</v>
      </c>
      <c r="C4859" s="224"/>
      <c r="D4859" s="233" t="s">
        <v>4982</v>
      </c>
      <c r="E4859" s="214"/>
      <c r="F4859" s="215"/>
      <c r="G4859" s="333">
        <f>ROUND(SUMIF(Anlagenbewegungsdaten!B:B,A4859,Anlagenbewegungsdaten!C:C),3)</f>
        <v>771783</v>
      </c>
      <c r="H4859" s="334">
        <f>IF(ISBLANK(F4859),ROUND(SUMIF(Anlagenbewegungsdaten!B:B,A4859,Anlagenbewegungsdaten!D:D),2),ROUND(G4859*F4859%,2))</f>
        <v>160079.82999999999</v>
      </c>
      <c r="I4859" s="334">
        <f>ROUND((H4859-SUMIF(Anlagenbewegungsdaten!$B:$B,A4859,Anlagenbewegungsdaten!D:D)),3)</f>
        <v>-1E-3</v>
      </c>
      <c r="J4859" s="335" t="s">
        <v>5181</v>
      </c>
      <c r="K4859" s="335" t="s">
        <v>5230</v>
      </c>
      <c r="L4859" s="516"/>
      <c r="M4859" s="332"/>
      <c r="N4859" s="330"/>
      <c r="O4859" s="330"/>
    </row>
    <row r="4860" spans="1:15" ht="15" customHeight="1" x14ac:dyDescent="0.25">
      <c r="A4860" s="223" t="s">
        <v>4981</v>
      </c>
      <c r="B4860" s="224" t="s">
        <v>174</v>
      </c>
      <c r="C4860" s="224"/>
      <c r="D4860" s="233" t="s">
        <v>4980</v>
      </c>
      <c r="E4860" s="214"/>
      <c r="F4860" s="215"/>
      <c r="G4860" s="333">
        <f>ROUND(SUMIF(Anlagenbewegungsdaten!B:B,A4860,Anlagenbewegungsdaten!C:C),3)</f>
        <v>833952</v>
      </c>
      <c r="H4860" s="334">
        <f>IF(ISBLANK(F4860),ROUND(SUMIF(Anlagenbewegungsdaten!B:B,A4860,Anlagenbewegungsdaten!D:D),2),ROUND(G4860*F4860%,2))</f>
        <v>168469.69</v>
      </c>
      <c r="I4860" s="334">
        <f>ROUND((H4860-SUMIF(Anlagenbewegungsdaten!$B:$B,A4860,Anlagenbewegungsdaten!D:D)),3)</f>
        <v>0</v>
      </c>
      <c r="J4860" s="335" t="s">
        <v>5181</v>
      </c>
      <c r="K4860" s="335" t="s">
        <v>5230</v>
      </c>
      <c r="L4860" s="516"/>
      <c r="M4860" s="332"/>
      <c r="N4860" s="330"/>
      <c r="O4860" s="330"/>
    </row>
    <row r="4861" spans="1:15" ht="15" customHeight="1" x14ac:dyDescent="0.25">
      <c r="A4861" s="223" t="s">
        <v>4979</v>
      </c>
      <c r="B4861" s="224" t="s">
        <v>174</v>
      </c>
      <c r="C4861" s="224"/>
      <c r="D4861" s="233" t="s">
        <v>4978</v>
      </c>
      <c r="E4861" s="214"/>
      <c r="F4861" s="215"/>
      <c r="G4861" s="333">
        <f>ROUND(SUMIF(Anlagenbewegungsdaten!B:B,A4861,Anlagenbewegungsdaten!C:C),3)</f>
        <v>720755.25</v>
      </c>
      <c r="H4861" s="334">
        <f>IF(ISBLANK(F4861),ROUND(SUMIF(Anlagenbewegungsdaten!B:B,A4861,Anlagenbewegungsdaten!D:D),2),ROUND(G4861*F4861%,2))</f>
        <v>148924.12</v>
      </c>
      <c r="I4861" s="334">
        <f>ROUND((H4861-SUMIF(Anlagenbewegungsdaten!$B:$B,A4861,Anlagenbewegungsdaten!D:D)),3)</f>
        <v>-5.0000000000000001E-3</v>
      </c>
      <c r="J4861" s="335" t="s">
        <v>5181</v>
      </c>
      <c r="K4861" s="335" t="s">
        <v>5230</v>
      </c>
      <c r="L4861" s="516"/>
      <c r="M4861" s="332"/>
      <c r="N4861" s="330"/>
      <c r="O4861" s="330"/>
    </row>
    <row r="4862" spans="1:15" ht="15" customHeight="1" x14ac:dyDescent="0.25">
      <c r="A4862" s="223" t="s">
        <v>4977</v>
      </c>
      <c r="B4862" s="224" t="s">
        <v>174</v>
      </c>
      <c r="C4862" s="224"/>
      <c r="D4862" s="233" t="s">
        <v>4976</v>
      </c>
      <c r="E4862" s="214"/>
      <c r="F4862" s="215"/>
      <c r="G4862" s="333">
        <f>ROUND(SUMIF(Anlagenbewegungsdaten!B:B,A4862,Anlagenbewegungsdaten!C:C),3)</f>
        <v>508105.5</v>
      </c>
      <c r="H4862" s="334">
        <f>IF(ISBLANK(F4862),ROUND(SUMIF(Anlagenbewegungsdaten!B:B,A4862,Anlagenbewegungsdaten!D:D),2),ROUND(G4862*F4862%,2))</f>
        <v>104664.34</v>
      </c>
      <c r="I4862" s="334">
        <f>ROUND((H4862-SUMIF(Anlagenbewegungsdaten!$B:$B,A4862,Anlagenbewegungsdaten!D:D)),3)</f>
        <v>1E-3</v>
      </c>
      <c r="J4862" s="335" t="s">
        <v>5181</v>
      </c>
      <c r="K4862" s="335" t="s">
        <v>5230</v>
      </c>
      <c r="L4862" s="516"/>
      <c r="M4862" s="332"/>
      <c r="N4862" s="330"/>
      <c r="O4862" s="330"/>
    </row>
    <row r="4863" spans="1:15" ht="15" customHeight="1" x14ac:dyDescent="0.25">
      <c r="A4863" s="223" t="s">
        <v>4975</v>
      </c>
      <c r="B4863" s="224" t="s">
        <v>174</v>
      </c>
      <c r="C4863" s="224"/>
      <c r="D4863" s="233" t="s">
        <v>4974</v>
      </c>
      <c r="E4863" s="214"/>
      <c r="F4863" s="215"/>
      <c r="G4863" s="333">
        <f>ROUND(SUMIF(Anlagenbewegungsdaten!B:B,A4863,Anlagenbewegungsdaten!C:C),3)</f>
        <v>303782.25</v>
      </c>
      <c r="H4863" s="334">
        <f>IF(ISBLANK(F4863),ROUND(SUMIF(Anlagenbewegungsdaten!B:B,A4863,Anlagenbewegungsdaten!D:D),2),ROUND(G4863*F4863%,2))</f>
        <v>60707.46</v>
      </c>
      <c r="I4863" s="334">
        <f>ROUND((H4863-SUMIF(Anlagenbewegungsdaten!$B:$B,A4863,Anlagenbewegungsdaten!D:D)),3)</f>
        <v>-4.0000000000000001E-3</v>
      </c>
      <c r="J4863" s="335" t="s">
        <v>5181</v>
      </c>
      <c r="K4863" s="335" t="s">
        <v>5230</v>
      </c>
      <c r="L4863" s="516"/>
      <c r="M4863" s="332"/>
      <c r="N4863" s="330"/>
      <c r="O4863" s="330"/>
    </row>
    <row r="4864" spans="1:15" ht="15" customHeight="1" x14ac:dyDescent="0.25">
      <c r="A4864" s="223" t="s">
        <v>4973</v>
      </c>
      <c r="B4864" s="224" t="s">
        <v>174</v>
      </c>
      <c r="C4864" s="224"/>
      <c r="D4864" s="233" t="s">
        <v>4972</v>
      </c>
      <c r="E4864" s="214"/>
      <c r="F4864" s="215"/>
      <c r="G4864" s="333">
        <f>ROUND(SUMIF(Anlagenbewegungsdaten!B:B,A4864,Anlagenbewegungsdaten!C:C),3)</f>
        <v>138400.5</v>
      </c>
      <c r="H4864" s="334">
        <f>IF(ISBLANK(F4864),ROUND(SUMIF(Anlagenbewegungsdaten!B:B,A4864,Anlagenbewegungsdaten!D:D),2),ROUND(G4864*F4864%,2))</f>
        <v>27856.65</v>
      </c>
      <c r="I4864" s="334">
        <f>ROUND((H4864-SUMIF(Anlagenbewegungsdaten!$B:$B,A4864,Anlagenbewegungsdaten!D:D)),3)</f>
        <v>-2E-3</v>
      </c>
      <c r="J4864" s="335" t="s">
        <v>5181</v>
      </c>
      <c r="K4864" s="335" t="s">
        <v>5230</v>
      </c>
      <c r="L4864" s="516"/>
      <c r="M4864" s="332"/>
      <c r="N4864" s="330"/>
      <c r="O4864" s="330"/>
    </row>
    <row r="4865" spans="1:15" ht="15" customHeight="1" x14ac:dyDescent="0.25">
      <c r="A4865" s="223" t="s">
        <v>4971</v>
      </c>
      <c r="B4865" s="224" t="s">
        <v>174</v>
      </c>
      <c r="C4865" s="224"/>
      <c r="D4865" s="233" t="s">
        <v>4970</v>
      </c>
      <c r="E4865" s="214"/>
      <c r="F4865" s="215"/>
      <c r="G4865" s="333">
        <f>ROUND(SUMIF(Anlagenbewegungsdaten!B:B,A4865,Anlagenbewegungsdaten!C:C),3)</f>
        <v>115844.88</v>
      </c>
      <c r="H4865" s="334">
        <f>IF(ISBLANK(F4865),ROUND(SUMIF(Anlagenbewegungsdaten!B:B,A4865,Anlagenbewegungsdaten!D:D),2),ROUND(G4865*F4865%,2))</f>
        <v>24474.400000000001</v>
      </c>
      <c r="I4865" s="334">
        <f>ROUND((H4865-SUMIF(Anlagenbewegungsdaten!$B:$B,A4865,Anlagenbewegungsdaten!D:D)),3)</f>
        <v>-2E-3</v>
      </c>
      <c r="J4865" s="335" t="s">
        <v>5181</v>
      </c>
      <c r="K4865" s="335" t="s">
        <v>5230</v>
      </c>
      <c r="L4865" s="516"/>
      <c r="M4865" s="332"/>
      <c r="N4865" s="330"/>
      <c r="O4865" s="330"/>
    </row>
    <row r="4866" spans="1:15" ht="15" customHeight="1" x14ac:dyDescent="0.25">
      <c r="A4866" s="201"/>
      <c r="B4866" s="221"/>
      <c r="C4866" s="221"/>
      <c r="D4866" s="221"/>
      <c r="E4866" s="221"/>
      <c r="F4866" s="222"/>
    </row>
    <row r="4867" spans="1:15" ht="15" customHeight="1" x14ac:dyDescent="0.25">
      <c r="A4867" s="234" t="s">
        <v>5548</v>
      </c>
      <c r="B4867" s="233" t="s">
        <v>174</v>
      </c>
      <c r="C4867" s="233"/>
      <c r="D4867" s="233" t="s">
        <v>5477</v>
      </c>
      <c r="E4867" s="233"/>
      <c r="F4867" s="235"/>
      <c r="G4867" s="333">
        <f>ROUND(SUMIF(Anlagenbewegungsdaten!B:B,A4867,Anlagenbewegungsdaten!C:C),3)</f>
        <v>0</v>
      </c>
      <c r="H4867" s="334">
        <f>IF(ISBLANK(F4867),ROUND(SUMIF(Anlagenbewegungsdaten!B:B,A4867,Anlagenbewegungsdaten!D:D),2),ROUND(G4867*F4867%,2))</f>
        <v>0</v>
      </c>
      <c r="I4867" s="334">
        <f>ROUND((H4867-SUMIF(Anlagenbewegungsdaten!$B:$B,A4867,Anlagenbewegungsdaten!D:D)),3)</f>
        <v>0</v>
      </c>
      <c r="J4867" s="335" t="s">
        <v>5181</v>
      </c>
      <c r="K4867" s="335" t="s">
        <v>5230</v>
      </c>
      <c r="L4867" s="516"/>
      <c r="M4867" s="332"/>
      <c r="N4867" s="330"/>
      <c r="O4867" s="330"/>
    </row>
    <row r="4868" spans="1:15" ht="15" customHeight="1" x14ac:dyDescent="0.25">
      <c r="A4868" s="234" t="s">
        <v>5549</v>
      </c>
      <c r="B4868" s="233" t="s">
        <v>174</v>
      </c>
      <c r="C4868" s="233"/>
      <c r="D4868" s="233" t="s">
        <v>5479</v>
      </c>
      <c r="E4868" s="233"/>
      <c r="F4868" s="235"/>
      <c r="G4868" s="333">
        <f>ROUND(SUMIF(Anlagenbewegungsdaten!B:B,A4868,Anlagenbewegungsdaten!C:C),3)</f>
        <v>0</v>
      </c>
      <c r="H4868" s="334">
        <f>IF(ISBLANK(F4868),ROUND(SUMIF(Anlagenbewegungsdaten!B:B,A4868,Anlagenbewegungsdaten!D:D),2),ROUND(G4868*F4868%,2))</f>
        <v>0</v>
      </c>
      <c r="I4868" s="334">
        <f>ROUND((H4868-SUMIF(Anlagenbewegungsdaten!$B:$B,A4868,Anlagenbewegungsdaten!D:D)),3)</f>
        <v>0</v>
      </c>
      <c r="J4868" s="335" t="s">
        <v>5181</v>
      </c>
      <c r="K4868" s="335" t="s">
        <v>5230</v>
      </c>
      <c r="L4868" s="516"/>
      <c r="M4868" s="332"/>
      <c r="N4868" s="330"/>
      <c r="O4868" s="330"/>
    </row>
    <row r="4869" spans="1:15" ht="15" customHeight="1" x14ac:dyDescent="0.25">
      <c r="A4869" s="234" t="s">
        <v>5550</v>
      </c>
      <c r="B4869" s="233" t="s">
        <v>174</v>
      </c>
      <c r="C4869" s="233"/>
      <c r="D4869" s="233" t="s">
        <v>5481</v>
      </c>
      <c r="E4869" s="233"/>
      <c r="F4869" s="235"/>
      <c r="G4869" s="333">
        <f>ROUND(SUMIF(Anlagenbewegungsdaten!B:B,A4869,Anlagenbewegungsdaten!C:C),3)</f>
        <v>0</v>
      </c>
      <c r="H4869" s="334">
        <f>IF(ISBLANK(F4869),ROUND(SUMIF(Anlagenbewegungsdaten!B:B,A4869,Anlagenbewegungsdaten!D:D),2),ROUND(G4869*F4869%,2))</f>
        <v>0</v>
      </c>
      <c r="I4869" s="334">
        <f>ROUND((H4869-SUMIF(Anlagenbewegungsdaten!$B:$B,A4869,Anlagenbewegungsdaten!D:D)),3)</f>
        <v>0</v>
      </c>
      <c r="J4869" s="335" t="s">
        <v>5181</v>
      </c>
      <c r="K4869" s="335" t="s">
        <v>5230</v>
      </c>
      <c r="L4869" s="516"/>
      <c r="M4869" s="332"/>
      <c r="N4869" s="330"/>
      <c r="O4869" s="330"/>
    </row>
    <row r="4870" spans="1:15" ht="15" customHeight="1" x14ac:dyDescent="0.25">
      <c r="A4870" s="566" t="s">
        <v>5551</v>
      </c>
      <c r="B4870" s="567" t="s">
        <v>174</v>
      </c>
      <c r="C4870" s="567"/>
      <c r="D4870" s="567" t="s">
        <v>5483</v>
      </c>
      <c r="E4870" s="567"/>
      <c r="F4870" s="568"/>
      <c r="G4870" s="333"/>
      <c r="H4870" s="334"/>
      <c r="I4870" s="334"/>
      <c r="J4870" s="335" t="s">
        <v>5181</v>
      </c>
      <c r="K4870" s="335" t="s">
        <v>5230</v>
      </c>
      <c r="L4870" s="516"/>
      <c r="M4870" s="332"/>
      <c r="N4870" s="330"/>
      <c r="O4870" s="330"/>
    </row>
    <row r="4871" spans="1:15" ht="15" customHeight="1" x14ac:dyDescent="0.25">
      <c r="A4871" s="566" t="s">
        <v>5552</v>
      </c>
      <c r="B4871" s="567" t="s">
        <v>174</v>
      </c>
      <c r="C4871" s="567"/>
      <c r="D4871" s="567" t="s">
        <v>5485</v>
      </c>
      <c r="E4871" s="567"/>
      <c r="F4871" s="568"/>
      <c r="G4871" s="333"/>
      <c r="H4871" s="334"/>
      <c r="I4871" s="334"/>
      <c r="J4871" s="335" t="s">
        <v>5181</v>
      </c>
      <c r="K4871" s="335" t="s">
        <v>5230</v>
      </c>
      <c r="L4871" s="516"/>
      <c r="M4871" s="332"/>
      <c r="N4871" s="330"/>
      <c r="O4871" s="330"/>
    </row>
    <row r="4872" spans="1:15" ht="15" customHeight="1" x14ac:dyDescent="0.25">
      <c r="A4872" s="566" t="s">
        <v>5553</v>
      </c>
      <c r="B4872" s="567" t="s">
        <v>174</v>
      </c>
      <c r="C4872" s="567"/>
      <c r="D4872" s="567" t="s">
        <v>5487</v>
      </c>
      <c r="E4872" s="567"/>
      <c r="F4872" s="568"/>
      <c r="G4872" s="333"/>
      <c r="H4872" s="334"/>
      <c r="I4872" s="334"/>
      <c r="J4872" s="335" t="s">
        <v>5181</v>
      </c>
      <c r="K4872" s="335" t="s">
        <v>5230</v>
      </c>
      <c r="L4872" s="516"/>
      <c r="M4872" s="332"/>
      <c r="N4872" s="330"/>
      <c r="O4872" s="330"/>
    </row>
    <row r="4873" spans="1:15" ht="15" customHeight="1" x14ac:dyDescent="0.25">
      <c r="A4873" s="566" t="s">
        <v>5554</v>
      </c>
      <c r="B4873" s="567" t="s">
        <v>174</v>
      </c>
      <c r="C4873" s="567"/>
      <c r="D4873" s="567" t="s">
        <v>5489</v>
      </c>
      <c r="E4873" s="567"/>
      <c r="F4873" s="568"/>
      <c r="G4873" s="333"/>
      <c r="H4873" s="334"/>
      <c r="I4873" s="334"/>
      <c r="J4873" s="335" t="s">
        <v>5181</v>
      </c>
      <c r="K4873" s="335" t="s">
        <v>5230</v>
      </c>
      <c r="L4873" s="516"/>
      <c r="M4873" s="332"/>
      <c r="N4873" s="330"/>
      <c r="O4873" s="330"/>
    </row>
    <row r="4874" spans="1:15" ht="15" customHeight="1" x14ac:dyDescent="0.25">
      <c r="A4874" s="566" t="s">
        <v>5555</v>
      </c>
      <c r="B4874" s="567" t="s">
        <v>174</v>
      </c>
      <c r="C4874" s="567"/>
      <c r="D4874" s="567" t="s">
        <v>5491</v>
      </c>
      <c r="E4874" s="567"/>
      <c r="F4874" s="568"/>
      <c r="G4874" s="333"/>
      <c r="H4874" s="334"/>
      <c r="I4874" s="334"/>
      <c r="J4874" s="335" t="s">
        <v>5181</v>
      </c>
      <c r="K4874" s="335" t="s">
        <v>5230</v>
      </c>
      <c r="L4874" s="516"/>
      <c r="M4874" s="332"/>
      <c r="N4874" s="330"/>
      <c r="O4874" s="330"/>
    </row>
    <row r="4875" spans="1:15" ht="15" customHeight="1" x14ac:dyDescent="0.25">
      <c r="A4875" s="566" t="s">
        <v>5556</v>
      </c>
      <c r="B4875" s="567" t="s">
        <v>174</v>
      </c>
      <c r="C4875" s="567"/>
      <c r="D4875" s="567" t="s">
        <v>5493</v>
      </c>
      <c r="E4875" s="567"/>
      <c r="F4875" s="568"/>
      <c r="G4875" s="333"/>
      <c r="H4875" s="334"/>
      <c r="I4875" s="334"/>
      <c r="J4875" s="335" t="s">
        <v>5181</v>
      </c>
      <c r="K4875" s="335" t="s">
        <v>5230</v>
      </c>
      <c r="L4875" s="516"/>
      <c r="M4875" s="332"/>
      <c r="N4875" s="330"/>
      <c r="O4875" s="330"/>
    </row>
    <row r="4876" spans="1:15" ht="15" customHeight="1" x14ac:dyDescent="0.25">
      <c r="A4876" s="566" t="s">
        <v>5557</v>
      </c>
      <c r="B4876" s="567" t="s">
        <v>174</v>
      </c>
      <c r="C4876" s="567"/>
      <c r="D4876" s="567" t="s">
        <v>5495</v>
      </c>
      <c r="E4876" s="567"/>
      <c r="F4876" s="568"/>
      <c r="G4876" s="333"/>
      <c r="H4876" s="334"/>
      <c r="I4876" s="334"/>
      <c r="J4876" s="335" t="s">
        <v>5181</v>
      </c>
      <c r="K4876" s="335" t="s">
        <v>5230</v>
      </c>
      <c r="L4876" s="516"/>
      <c r="M4876" s="332"/>
      <c r="N4876" s="330"/>
      <c r="O4876" s="330"/>
    </row>
    <row r="4877" spans="1:15" ht="15" customHeight="1" x14ac:dyDescent="0.25">
      <c r="A4877" s="566" t="s">
        <v>5558</v>
      </c>
      <c r="B4877" s="567" t="s">
        <v>174</v>
      </c>
      <c r="C4877" s="567"/>
      <c r="D4877" s="567" t="s">
        <v>5497</v>
      </c>
      <c r="E4877" s="567"/>
      <c r="F4877" s="568"/>
      <c r="G4877" s="333"/>
      <c r="H4877" s="334"/>
      <c r="I4877" s="334"/>
      <c r="J4877" s="335" t="s">
        <v>5181</v>
      </c>
      <c r="K4877" s="335" t="s">
        <v>5230</v>
      </c>
      <c r="L4877" s="516"/>
      <c r="M4877" s="332"/>
      <c r="N4877" s="330"/>
      <c r="O4877" s="330"/>
    </row>
    <row r="4878" spans="1:15" ht="15" customHeight="1" x14ac:dyDescent="0.25">
      <c r="A4878" s="566" t="s">
        <v>5559</v>
      </c>
      <c r="B4878" s="567" t="s">
        <v>174</v>
      </c>
      <c r="C4878" s="567"/>
      <c r="D4878" s="567" t="s">
        <v>5499</v>
      </c>
      <c r="E4878" s="567"/>
      <c r="F4878" s="568"/>
      <c r="G4878" s="333"/>
      <c r="H4878" s="334"/>
      <c r="I4878" s="334"/>
      <c r="J4878" s="335" t="s">
        <v>5181</v>
      </c>
      <c r="K4878" s="335" t="s">
        <v>5230</v>
      </c>
      <c r="L4878" s="516"/>
      <c r="M4878" s="332"/>
      <c r="N4878" s="330"/>
      <c r="O4878" s="330"/>
    </row>
    <row r="4879" spans="1:15" ht="15" customHeight="1" x14ac:dyDescent="0.25">
      <c r="A4879" s="166"/>
      <c r="B4879" s="166"/>
      <c r="C4879" s="166"/>
      <c r="D4879" s="166"/>
      <c r="E4879" s="166"/>
      <c r="F4879" s="297"/>
    </row>
    <row r="4880" spans="1:15" ht="23.25" customHeight="1" x14ac:dyDescent="0.35">
      <c r="A4880" s="185" t="s">
        <v>6382</v>
      </c>
      <c r="B4880" s="180"/>
      <c r="C4880" s="180"/>
      <c r="D4880" s="180"/>
      <c r="E4880" s="180"/>
      <c r="F4880" s="187"/>
    </row>
    <row r="4881" spans="1:15" ht="15" customHeight="1" x14ac:dyDescent="0.25">
      <c r="A4881" s="629" t="s">
        <v>6383</v>
      </c>
      <c r="B4881" s="629"/>
      <c r="C4881" s="629"/>
      <c r="D4881" s="629"/>
      <c r="E4881" s="629"/>
      <c r="F4881" s="629"/>
    </row>
    <row r="4882" spans="1:15" ht="15" customHeight="1" x14ac:dyDescent="0.25">
      <c r="A4882" s="628" t="s">
        <v>4969</v>
      </c>
      <c r="B4882" s="628"/>
      <c r="C4882" s="628"/>
      <c r="D4882" s="628"/>
      <c r="E4882" s="628"/>
      <c r="F4882" s="628"/>
    </row>
    <row r="4883" spans="1:15" ht="15" customHeight="1" x14ac:dyDescent="0.25">
      <c r="A4883" s="628" t="s">
        <v>4968</v>
      </c>
      <c r="B4883" s="628"/>
      <c r="C4883" s="628"/>
      <c r="D4883" s="628"/>
      <c r="E4883" s="628"/>
      <c r="F4883" s="628"/>
    </row>
    <row r="4884" spans="1:15" ht="15" customHeight="1" x14ac:dyDescent="0.25">
      <c r="A4884" s="166"/>
      <c r="B4884" s="166"/>
      <c r="C4884" s="166"/>
      <c r="D4884" s="166"/>
      <c r="E4884" s="166"/>
      <c r="F4884" s="297"/>
    </row>
    <row r="4885" spans="1:15" ht="15" customHeight="1" x14ac:dyDescent="0.25">
      <c r="A4885" s="225" t="s">
        <v>4967</v>
      </c>
      <c r="B4885" s="214" t="s">
        <v>2107</v>
      </c>
      <c r="C4885" s="214"/>
      <c r="D4885" s="214" t="s">
        <v>4954</v>
      </c>
      <c r="E4885" s="214"/>
      <c r="F4885" s="215"/>
      <c r="G4885" s="333">
        <f>ROUND(SUMIF(Anlagenbewegungsdaten!B:B,A4885,Anlagenbewegungsdaten!C:C),3)</f>
        <v>0</v>
      </c>
      <c r="H4885" s="334">
        <f>IF(ISBLANK(F4885),ROUND(SUMIF(Anlagenbewegungsdaten!B:B,A4885,Anlagenbewegungsdaten!D:D),2),ROUND(G4885*F4885%,2))</f>
        <v>0</v>
      </c>
      <c r="I4885" s="334">
        <f>ROUND((H4885-SUMIF(Anlagenbewegungsdaten!$B:$B,A4885,Anlagenbewegungsdaten!D:D)),3)</f>
        <v>0</v>
      </c>
      <c r="J4885" s="335" t="s">
        <v>5182</v>
      </c>
      <c r="K4885" s="335" t="s">
        <v>5231</v>
      </c>
      <c r="L4885" s="516"/>
      <c r="M4885" s="332"/>
      <c r="N4885" s="330"/>
      <c r="O4885" s="330"/>
    </row>
    <row r="4886" spans="1:15" ht="15" customHeight="1" x14ac:dyDescent="0.25">
      <c r="A4886" s="225" t="s">
        <v>4966</v>
      </c>
      <c r="B4886" s="214" t="s">
        <v>2108</v>
      </c>
      <c r="C4886" s="214"/>
      <c r="D4886" s="214" t="s">
        <v>4954</v>
      </c>
      <c r="E4886" s="214"/>
      <c r="F4886" s="215"/>
      <c r="G4886" s="333">
        <f>ROUND(SUMIF(Anlagenbewegungsdaten!B:B,A4886,Anlagenbewegungsdaten!C:C),3)</f>
        <v>0</v>
      </c>
      <c r="H4886" s="334">
        <f>IF(ISBLANK(F4886),ROUND(SUMIF(Anlagenbewegungsdaten!B:B,A4886,Anlagenbewegungsdaten!D:D),2),ROUND(G4886*F4886%,2))</f>
        <v>0</v>
      </c>
      <c r="I4886" s="334">
        <f>ROUND((H4886-SUMIF(Anlagenbewegungsdaten!$B:$B,A4886,Anlagenbewegungsdaten!D:D)),3)</f>
        <v>0</v>
      </c>
      <c r="J4886" s="335" t="s">
        <v>5182</v>
      </c>
      <c r="K4886" s="335" t="s">
        <v>5232</v>
      </c>
      <c r="L4886" s="516"/>
      <c r="M4886" s="332"/>
      <c r="N4886" s="330"/>
      <c r="O4886" s="330"/>
    </row>
    <row r="4887" spans="1:15" ht="15" customHeight="1" x14ac:dyDescent="0.25">
      <c r="A4887" s="225" t="s">
        <v>4965</v>
      </c>
      <c r="B4887" s="214" t="s">
        <v>1002</v>
      </c>
      <c r="C4887" s="214"/>
      <c r="D4887" s="214" t="s">
        <v>4954</v>
      </c>
      <c r="E4887" s="214"/>
      <c r="F4887" s="215"/>
      <c r="G4887" s="333">
        <f>ROUND(SUMIF(Anlagenbewegungsdaten!B:B,A4887,Anlagenbewegungsdaten!C:C),3)</f>
        <v>0</v>
      </c>
      <c r="H4887" s="334">
        <f>IF(ISBLANK(F4887),ROUND(SUMIF(Anlagenbewegungsdaten!B:B,A4887,Anlagenbewegungsdaten!D:D),2),ROUND(G4887*F4887%,2))</f>
        <v>0</v>
      </c>
      <c r="I4887" s="334">
        <f>ROUND((H4887-SUMIF(Anlagenbewegungsdaten!$B:$B,A4887,Anlagenbewegungsdaten!D:D)),3)</f>
        <v>0</v>
      </c>
      <c r="J4887" s="335" t="s">
        <v>5182</v>
      </c>
      <c r="K4887" s="335" t="s">
        <v>5233</v>
      </c>
      <c r="L4887" s="516"/>
      <c r="M4887" s="332"/>
      <c r="N4887" s="330"/>
      <c r="O4887" s="330"/>
    </row>
    <row r="4888" spans="1:15" ht="15" customHeight="1" x14ac:dyDescent="0.25">
      <c r="A4888" s="225" t="s">
        <v>4964</v>
      </c>
      <c r="B4888" s="214" t="s">
        <v>1489</v>
      </c>
      <c r="C4888" s="214"/>
      <c r="D4888" s="214" t="s">
        <v>4954</v>
      </c>
      <c r="E4888" s="214"/>
      <c r="F4888" s="215"/>
      <c r="G4888" s="333">
        <f>ROUND(SUMIF(Anlagenbewegungsdaten!B:B,A4888,Anlagenbewegungsdaten!C:C),3)</f>
        <v>0</v>
      </c>
      <c r="H4888" s="334">
        <f>IF(ISBLANK(F4888),ROUND(SUMIF(Anlagenbewegungsdaten!B:B,A4888,Anlagenbewegungsdaten!D:D),2),ROUND(G4888*F4888%,2))</f>
        <v>0</v>
      </c>
      <c r="I4888" s="334">
        <f>ROUND((H4888-SUMIF(Anlagenbewegungsdaten!$B:$B,A4888,Anlagenbewegungsdaten!D:D)),3)</f>
        <v>0</v>
      </c>
      <c r="J4888" s="335" t="s">
        <v>5182</v>
      </c>
      <c r="K4888" s="335" t="s">
        <v>5234</v>
      </c>
      <c r="L4888" s="516"/>
      <c r="M4888" s="332"/>
      <c r="N4888" s="330"/>
      <c r="O4888" s="330"/>
    </row>
    <row r="4889" spans="1:15" ht="15" customHeight="1" x14ac:dyDescent="0.25">
      <c r="A4889" s="225" t="s">
        <v>4963</v>
      </c>
      <c r="B4889" s="214" t="s">
        <v>1502</v>
      </c>
      <c r="C4889" s="214"/>
      <c r="D4889" s="214" t="s">
        <v>4954</v>
      </c>
      <c r="E4889" s="214"/>
      <c r="F4889" s="215"/>
      <c r="G4889" s="333">
        <f>ROUND(SUMIF(Anlagenbewegungsdaten!B:B,A4889,Anlagenbewegungsdaten!C:C),3)</f>
        <v>0</v>
      </c>
      <c r="H4889" s="334">
        <f>IF(ISBLANK(F4889),ROUND(SUMIF(Anlagenbewegungsdaten!B:B,A4889,Anlagenbewegungsdaten!D:D),2),ROUND(G4889*F4889%,2))</f>
        <v>0</v>
      </c>
      <c r="I4889" s="334">
        <f>ROUND((H4889-SUMIF(Anlagenbewegungsdaten!$B:$B,A4889,Anlagenbewegungsdaten!D:D)),3)</f>
        <v>0</v>
      </c>
      <c r="J4889" s="335" t="s">
        <v>5182</v>
      </c>
      <c r="K4889" s="335" t="s">
        <v>5235</v>
      </c>
      <c r="L4889" s="516"/>
      <c r="M4889" s="332"/>
      <c r="N4889" s="330"/>
      <c r="O4889" s="330"/>
    </row>
    <row r="4890" spans="1:15" ht="15" customHeight="1" x14ac:dyDescent="0.25">
      <c r="A4890" s="225" t="s">
        <v>4962</v>
      </c>
      <c r="B4890" s="214" t="s">
        <v>77</v>
      </c>
      <c r="C4890" s="214"/>
      <c r="D4890" s="214" t="s">
        <v>4954</v>
      </c>
      <c r="E4890" s="214"/>
      <c r="F4890" s="215"/>
      <c r="G4890" s="333">
        <f>ROUND(SUMIF(Anlagenbewegungsdaten!B:B,A4890,Anlagenbewegungsdaten!C:C),3)</f>
        <v>0</v>
      </c>
      <c r="H4890" s="334">
        <f>IF(ISBLANK(F4890),ROUND(SUMIF(Anlagenbewegungsdaten!B:B,A4890,Anlagenbewegungsdaten!D:D),2),ROUND(G4890*F4890%,2))</f>
        <v>0</v>
      </c>
      <c r="I4890" s="334">
        <f>ROUND((H4890-SUMIF(Anlagenbewegungsdaten!$B:$B,A4890,Anlagenbewegungsdaten!D:D)),3)</f>
        <v>0</v>
      </c>
      <c r="J4890" s="335" t="s">
        <v>5182</v>
      </c>
      <c r="K4890" s="335" t="s">
        <v>5236</v>
      </c>
      <c r="L4890" s="516"/>
      <c r="M4890" s="332"/>
      <c r="N4890" s="330"/>
      <c r="O4890" s="330"/>
    </row>
    <row r="4891" spans="1:15" ht="15" customHeight="1" x14ac:dyDescent="0.25">
      <c r="A4891" s="225" t="s">
        <v>4961</v>
      </c>
      <c r="B4891" s="214" t="s">
        <v>2109</v>
      </c>
      <c r="C4891" s="214"/>
      <c r="D4891" s="214" t="s">
        <v>4954</v>
      </c>
      <c r="E4891" s="214"/>
      <c r="F4891" s="215"/>
      <c r="G4891" s="333">
        <f>ROUND(SUMIF(Anlagenbewegungsdaten!B:B,A4891,Anlagenbewegungsdaten!C:C),3)</f>
        <v>0</v>
      </c>
      <c r="H4891" s="334">
        <f>IF(ISBLANK(F4891),ROUND(SUMIF(Anlagenbewegungsdaten!B:B,A4891,Anlagenbewegungsdaten!D:D),2),ROUND(G4891*F4891%,2))</f>
        <v>0</v>
      </c>
      <c r="I4891" s="334">
        <f>ROUND((H4891-SUMIF(Anlagenbewegungsdaten!$B:$B,A4891,Anlagenbewegungsdaten!D:D)),3)</f>
        <v>0</v>
      </c>
      <c r="J4891" s="335" t="s">
        <v>5182</v>
      </c>
      <c r="K4891" s="335" t="s">
        <v>5237</v>
      </c>
      <c r="L4891" s="516"/>
      <c r="M4891" s="332"/>
      <c r="N4891" s="330"/>
      <c r="O4891" s="330"/>
    </row>
    <row r="4892" spans="1:15" ht="15" customHeight="1" x14ac:dyDescent="0.25">
      <c r="A4892" s="225" t="s">
        <v>4960</v>
      </c>
      <c r="B4892" s="214" t="s">
        <v>2110</v>
      </c>
      <c r="C4892" s="214"/>
      <c r="D4892" s="214" t="s">
        <v>4954</v>
      </c>
      <c r="E4892" s="214"/>
      <c r="F4892" s="215"/>
      <c r="G4892" s="333">
        <f>ROUND(SUMIF(Anlagenbewegungsdaten!B:B,A4892,Anlagenbewegungsdaten!C:C),3)</f>
        <v>0</v>
      </c>
      <c r="H4892" s="334">
        <f>IF(ISBLANK(F4892),ROUND(SUMIF(Anlagenbewegungsdaten!B:B,A4892,Anlagenbewegungsdaten!D:D),2),ROUND(G4892*F4892%,2))</f>
        <v>0</v>
      </c>
      <c r="I4892" s="334">
        <f>ROUND((H4892-SUMIF(Anlagenbewegungsdaten!$B:$B,A4892,Anlagenbewegungsdaten!D:D)),3)</f>
        <v>0</v>
      </c>
      <c r="J4892" s="335" t="s">
        <v>5182</v>
      </c>
      <c r="K4892" s="335" t="s">
        <v>5238</v>
      </c>
      <c r="L4892" s="516"/>
      <c r="M4892" s="332"/>
      <c r="N4892" s="330"/>
      <c r="O4892" s="330"/>
    </row>
    <row r="4893" spans="1:15" ht="15" customHeight="1" x14ac:dyDescent="0.25">
      <c r="A4893" s="225" t="s">
        <v>4959</v>
      </c>
      <c r="B4893" s="214" t="s">
        <v>152</v>
      </c>
      <c r="C4893" s="214"/>
      <c r="D4893" s="214" t="s">
        <v>4954</v>
      </c>
      <c r="E4893" s="214"/>
      <c r="F4893" s="215"/>
      <c r="G4893" s="333">
        <f>ROUND(SUMIF(Anlagenbewegungsdaten!B:B,A4893,Anlagenbewegungsdaten!C:C),3)</f>
        <v>0</v>
      </c>
      <c r="H4893" s="334">
        <f>IF(ISBLANK(F4893),ROUND(SUMIF(Anlagenbewegungsdaten!B:B,A4893,Anlagenbewegungsdaten!D:D),2),ROUND(G4893*F4893%,2))</f>
        <v>0</v>
      </c>
      <c r="I4893" s="334">
        <f>ROUND((H4893-SUMIF(Anlagenbewegungsdaten!$B:$B,A4893,Anlagenbewegungsdaten!D:D)),3)</f>
        <v>0</v>
      </c>
      <c r="J4893" s="335" t="s">
        <v>5182</v>
      </c>
      <c r="K4893" s="335" t="s">
        <v>5239</v>
      </c>
      <c r="L4893" s="516"/>
      <c r="M4893" s="332"/>
      <c r="N4893" s="330"/>
      <c r="O4893" s="330"/>
    </row>
    <row r="4894" spans="1:15" ht="15" customHeight="1" x14ac:dyDescent="0.25">
      <c r="A4894" s="225" t="s">
        <v>4958</v>
      </c>
      <c r="B4894" s="214" t="s">
        <v>160</v>
      </c>
      <c r="C4894" s="214"/>
      <c r="D4894" s="214" t="s">
        <v>4954</v>
      </c>
      <c r="E4894" s="214"/>
      <c r="F4894" s="215"/>
      <c r="G4894" s="333">
        <f>ROUND(SUMIF(Anlagenbewegungsdaten!B:B,A4894,Anlagenbewegungsdaten!C:C),3)</f>
        <v>0</v>
      </c>
      <c r="H4894" s="334">
        <f>IF(ISBLANK(F4894),ROUND(SUMIF(Anlagenbewegungsdaten!B:B,A4894,Anlagenbewegungsdaten!D:D),2),ROUND(G4894*F4894%,2))</f>
        <v>0</v>
      </c>
      <c r="I4894" s="334">
        <f>ROUND((H4894-SUMIF(Anlagenbewegungsdaten!$B:$B,A4894,Anlagenbewegungsdaten!D:D)),3)</f>
        <v>0</v>
      </c>
      <c r="J4894" s="335" t="s">
        <v>5182</v>
      </c>
      <c r="K4894" s="335" t="s">
        <v>5240</v>
      </c>
      <c r="L4894" s="516"/>
      <c r="M4894" s="332"/>
      <c r="N4894" s="330"/>
      <c r="O4894" s="330"/>
    </row>
    <row r="4895" spans="1:15" ht="15" customHeight="1" x14ac:dyDescent="0.25">
      <c r="A4895" s="225" t="s">
        <v>4957</v>
      </c>
      <c r="B4895" s="214" t="s">
        <v>167</v>
      </c>
      <c r="C4895" s="214"/>
      <c r="D4895" s="214" t="s">
        <v>4954</v>
      </c>
      <c r="E4895" s="214"/>
      <c r="F4895" s="215"/>
      <c r="G4895" s="333">
        <f>ROUND(SUMIF(Anlagenbewegungsdaten!B:B,A4895,Anlagenbewegungsdaten!C:C),3)</f>
        <v>0</v>
      </c>
      <c r="H4895" s="334">
        <f>IF(ISBLANK(F4895),ROUND(SUMIF(Anlagenbewegungsdaten!B:B,A4895,Anlagenbewegungsdaten!D:D),2),ROUND(G4895*F4895%,2))</f>
        <v>0</v>
      </c>
      <c r="I4895" s="334">
        <f>ROUND((H4895-SUMIF(Anlagenbewegungsdaten!$B:$B,A4895,Anlagenbewegungsdaten!D:D)),3)</f>
        <v>0</v>
      </c>
      <c r="J4895" s="335" t="s">
        <v>5182</v>
      </c>
      <c r="K4895" s="335" t="s">
        <v>5241</v>
      </c>
      <c r="L4895" s="516"/>
      <c r="M4895" s="332"/>
      <c r="N4895" s="330"/>
      <c r="O4895" s="330"/>
    </row>
    <row r="4896" spans="1:15" ht="15" customHeight="1" x14ac:dyDescent="0.25">
      <c r="A4896" s="225" t="s">
        <v>4956</v>
      </c>
      <c r="B4896" s="214" t="s">
        <v>2111</v>
      </c>
      <c r="C4896" s="214"/>
      <c r="D4896" s="214" t="s">
        <v>4954</v>
      </c>
      <c r="E4896" s="214"/>
      <c r="F4896" s="215"/>
      <c r="G4896" s="333">
        <f>ROUND(SUMIF(Anlagenbewegungsdaten!B:B,A4896,Anlagenbewegungsdaten!C:C),3)</f>
        <v>0</v>
      </c>
      <c r="H4896" s="334">
        <f>IF(ISBLANK(F4896),ROUND(SUMIF(Anlagenbewegungsdaten!B:B,A4896,Anlagenbewegungsdaten!D:D),2),ROUND(G4896*F4896%,2))</f>
        <v>0</v>
      </c>
      <c r="I4896" s="334">
        <f>ROUND((H4896-SUMIF(Anlagenbewegungsdaten!$B:$B,A4896,Anlagenbewegungsdaten!D:D)),3)</f>
        <v>0</v>
      </c>
      <c r="J4896" s="335" t="s">
        <v>5182</v>
      </c>
      <c r="K4896" s="335" t="s">
        <v>5242</v>
      </c>
      <c r="L4896" s="516"/>
      <c r="M4896" s="332"/>
      <c r="N4896" s="330"/>
      <c r="O4896" s="330"/>
    </row>
    <row r="4897" spans="1:15" ht="15" customHeight="1" x14ac:dyDescent="0.25">
      <c r="A4897" s="225" t="s">
        <v>4955</v>
      </c>
      <c r="B4897" s="214" t="s">
        <v>174</v>
      </c>
      <c r="C4897" s="214"/>
      <c r="D4897" s="214" t="s">
        <v>4954</v>
      </c>
      <c r="E4897" s="214"/>
      <c r="F4897" s="215"/>
      <c r="G4897" s="333">
        <f>ROUND(SUMIF(Anlagenbewegungsdaten!B:B,A4897,Anlagenbewegungsdaten!C:C),3)</f>
        <v>0</v>
      </c>
      <c r="H4897" s="334">
        <f>IF(ISBLANK(F4897),ROUND(SUMIF(Anlagenbewegungsdaten!B:B,A4897,Anlagenbewegungsdaten!D:D),2),ROUND(G4897*F4897%,2))</f>
        <v>0</v>
      </c>
      <c r="I4897" s="334">
        <f>ROUND((H4897-SUMIF(Anlagenbewegungsdaten!$B:$B,A4897,Anlagenbewegungsdaten!D:D)),3)</f>
        <v>0</v>
      </c>
      <c r="J4897" s="335" t="s">
        <v>5182</v>
      </c>
      <c r="K4897" s="335" t="s">
        <v>5243</v>
      </c>
      <c r="L4897" s="516"/>
      <c r="M4897" s="332"/>
      <c r="N4897" s="330"/>
      <c r="O4897" s="330"/>
    </row>
    <row r="4898" spans="1:15" ht="15" customHeight="1" x14ac:dyDescent="0.25">
      <c r="A4898" s="226"/>
      <c r="B4898" s="227"/>
      <c r="C4898" s="227"/>
      <c r="D4898" s="227"/>
      <c r="E4898" s="227"/>
      <c r="F4898" s="228"/>
    </row>
    <row r="4899" spans="1:15" ht="23.25" customHeight="1" x14ac:dyDescent="0.35">
      <c r="A4899" s="185" t="s">
        <v>6128</v>
      </c>
      <c r="B4899" s="180"/>
      <c r="C4899" s="180"/>
      <c r="D4899" s="180"/>
      <c r="E4899" s="180"/>
      <c r="F4899" s="187"/>
    </row>
    <row r="4900" spans="1:15" ht="15" customHeight="1" x14ac:dyDescent="0.25">
      <c r="A4900" s="629" t="s">
        <v>6129</v>
      </c>
      <c r="B4900" s="629"/>
      <c r="C4900" s="629"/>
      <c r="D4900" s="629"/>
      <c r="E4900" s="629"/>
      <c r="F4900" s="629"/>
    </row>
    <row r="4901" spans="1:15" ht="15" customHeight="1" x14ac:dyDescent="0.25">
      <c r="A4901" s="629" t="s">
        <v>6119</v>
      </c>
      <c r="B4901" s="629"/>
      <c r="C4901" s="629"/>
      <c r="D4901" s="629"/>
      <c r="E4901" s="629"/>
      <c r="F4901" s="629"/>
    </row>
    <row r="4902" spans="1:15" x14ac:dyDescent="0.25">
      <c r="A4902" s="515" t="s">
        <v>6530</v>
      </c>
      <c r="B4902" s="515"/>
      <c r="C4902" s="515"/>
      <c r="D4902" s="515"/>
      <c r="E4902" s="515"/>
      <c r="F4902" s="515"/>
    </row>
    <row r="4903" spans="1:15" s="512" customFormat="1" x14ac:dyDescent="0.25">
      <c r="A4903" s="515" t="s">
        <v>6531</v>
      </c>
      <c r="B4903" s="515"/>
      <c r="C4903" s="515"/>
      <c r="D4903" s="515"/>
      <c r="E4903" s="515"/>
      <c r="F4903" s="515"/>
      <c r="G4903" s="513"/>
      <c r="H4903" s="513"/>
      <c r="I4903" s="513"/>
      <c r="J4903" s="513"/>
      <c r="K4903" s="513"/>
      <c r="L4903" s="516"/>
      <c r="M4903" s="514"/>
      <c r="N4903" s="514"/>
      <c r="O4903" s="514"/>
    </row>
    <row r="4904" spans="1:15" ht="15" customHeight="1" x14ac:dyDescent="0.25">
      <c r="A4904" s="166"/>
      <c r="B4904" s="166"/>
      <c r="C4904" s="166"/>
      <c r="D4904" s="166"/>
      <c r="E4904" s="166"/>
      <c r="F4904" s="297"/>
    </row>
    <row r="4905" spans="1:15" ht="15" customHeight="1" x14ac:dyDescent="0.25">
      <c r="A4905" s="260" t="s">
        <v>6120</v>
      </c>
      <c r="B4905" s="245" t="s">
        <v>2108</v>
      </c>
      <c r="C4905" s="246"/>
      <c r="D4905" s="246" t="s">
        <v>5589</v>
      </c>
      <c r="E4905" s="245"/>
      <c r="F4905" s="162"/>
      <c r="G4905" s="333">
        <f>ROUND(SUMIF(Anlagenbewegungsdaten!B:B,A4905,Anlagenbewegungsdaten!C:C),3)</f>
        <v>0</v>
      </c>
      <c r="H4905" s="334">
        <f>IF(ISBLANK(F4905),ROUND(SUMIF(Anlagenbewegungsdaten!B:B,A4905,Anlagenbewegungsdaten!D:D),2),ROUND(G4905*F4905%,2))</f>
        <v>0</v>
      </c>
      <c r="I4905" s="334">
        <f>ROUND((H4905-SUMIF(Anlagenbewegungsdaten!$B:$B,A4905,Anlagenbewegungsdaten!D:D)),3)</f>
        <v>0</v>
      </c>
      <c r="J4905" s="335" t="s">
        <v>6318</v>
      </c>
      <c r="K4905" s="339" t="s">
        <v>6131</v>
      </c>
      <c r="L4905" s="516"/>
      <c r="M4905" s="332"/>
      <c r="N4905" s="330"/>
      <c r="O4905" s="330"/>
    </row>
    <row r="4906" spans="1:15" ht="15" customHeight="1" x14ac:dyDescent="0.25">
      <c r="A4906" s="166"/>
      <c r="B4906" s="166"/>
      <c r="C4906" s="166"/>
      <c r="D4906" s="166"/>
      <c r="E4906" s="166"/>
      <c r="F4906" s="297"/>
    </row>
    <row r="4907" spans="1:15" ht="23.25" customHeight="1" x14ac:dyDescent="0.35">
      <c r="A4907" s="185" t="s">
        <v>6121</v>
      </c>
      <c r="B4907" s="180"/>
      <c r="C4907" s="180"/>
      <c r="D4907" s="180"/>
      <c r="E4907" s="180"/>
      <c r="F4907" s="187"/>
    </row>
    <row r="4908" spans="1:15" ht="15" customHeight="1" x14ac:dyDescent="0.25">
      <c r="A4908" s="629" t="s">
        <v>6122</v>
      </c>
      <c r="B4908" s="629"/>
      <c r="C4908" s="629"/>
      <c r="D4908" s="629"/>
      <c r="E4908" s="629"/>
      <c r="F4908" s="629"/>
    </row>
    <row r="4909" spans="1:15" ht="15" customHeight="1" x14ac:dyDescent="0.25">
      <c r="A4909" s="629" t="s">
        <v>6123</v>
      </c>
      <c r="B4909" s="629"/>
      <c r="C4909" s="629"/>
      <c r="D4909" s="629"/>
      <c r="E4909" s="629"/>
      <c r="F4909" s="629"/>
    </row>
    <row r="4910" spans="1:15" x14ac:dyDescent="0.25">
      <c r="A4910" s="631" t="s">
        <v>6532</v>
      </c>
      <c r="B4910" s="631"/>
      <c r="C4910" s="631"/>
      <c r="D4910" s="631"/>
      <c r="E4910" s="631"/>
      <c r="F4910" s="631"/>
    </row>
    <row r="4911" spans="1:15" s="512" customFormat="1" x14ac:dyDescent="0.25">
      <c r="A4911" s="515" t="s">
        <v>6533</v>
      </c>
      <c r="B4911" s="349"/>
      <c r="C4911" s="349"/>
      <c r="D4911" s="349"/>
      <c r="E4911" s="349"/>
      <c r="F4911" s="349"/>
      <c r="G4911" s="513"/>
      <c r="H4911" s="513"/>
      <c r="I4911" s="513"/>
      <c r="J4911" s="513"/>
      <c r="K4911" s="513"/>
      <c r="L4911" s="516"/>
      <c r="M4911" s="514"/>
      <c r="N4911" s="514"/>
      <c r="O4911" s="514"/>
    </row>
    <row r="4912" spans="1:15" ht="15" customHeight="1" x14ac:dyDescent="0.25">
      <c r="A4912" s="166"/>
      <c r="B4912" s="166"/>
      <c r="C4912" s="166"/>
      <c r="D4912" s="166"/>
      <c r="E4912" s="166"/>
      <c r="F4912" s="297"/>
    </row>
    <row r="4913" spans="1:15" ht="15" customHeight="1" x14ac:dyDescent="0.25">
      <c r="A4913" s="260" t="s">
        <v>6124</v>
      </c>
      <c r="B4913" s="245" t="s">
        <v>2108</v>
      </c>
      <c r="C4913" s="246"/>
      <c r="D4913" s="246" t="s">
        <v>6125</v>
      </c>
      <c r="E4913" s="245"/>
      <c r="F4913" s="162"/>
      <c r="G4913" s="333">
        <f>ROUND(SUMIF(Anlagenbewegungsdaten!B:B,A4913,Anlagenbewegungsdaten!C:C),3)</f>
        <v>0</v>
      </c>
      <c r="H4913" s="334">
        <f>IF(ISBLANK(F4913),ROUND(SUMIF(Anlagenbewegungsdaten!B:B,A4913,Anlagenbewegungsdaten!D:D),2),ROUND(G4913*F4913%,2))</f>
        <v>0</v>
      </c>
      <c r="I4913" s="334">
        <f>ROUND((H4913-SUMIF(Anlagenbewegungsdaten!$B:$B,A4913,Anlagenbewegungsdaten!D:D)),3)</f>
        <v>0</v>
      </c>
      <c r="J4913" s="476" t="s">
        <v>6319</v>
      </c>
      <c r="K4913" s="476" t="s">
        <v>6320</v>
      </c>
      <c r="M4913" s="332"/>
      <c r="N4913" s="330"/>
      <c r="O4913" s="330"/>
    </row>
    <row r="4914" spans="1:15" ht="15" customHeight="1" x14ac:dyDescent="0.25">
      <c r="A4914" s="260" t="s">
        <v>6126</v>
      </c>
      <c r="B4914" s="245" t="s">
        <v>2108</v>
      </c>
      <c r="C4914" s="246"/>
      <c r="D4914" s="246" t="s">
        <v>6127</v>
      </c>
      <c r="E4914" s="245"/>
      <c r="F4914" s="162"/>
      <c r="G4914" s="333">
        <f>ROUND(SUMIF(Anlagenbewegungsdaten!B:B,A4914,Anlagenbewegungsdaten!C:C),3)</f>
        <v>0</v>
      </c>
      <c r="H4914" s="334">
        <f>IF(ISBLANK(F4914),ROUND(SUMIF(Anlagenbewegungsdaten!B:B,A4914,Anlagenbewegungsdaten!D:D),2),ROUND(G4914*F4914%,2))</f>
        <v>0</v>
      </c>
      <c r="I4914" s="334">
        <f>ROUND((H4914-SUMIF(Anlagenbewegungsdaten!$B:$B,A4914,Anlagenbewegungsdaten!D:D)),3)</f>
        <v>0</v>
      </c>
      <c r="J4914" s="476" t="s">
        <v>6319</v>
      </c>
      <c r="K4914" s="476" t="s">
        <v>6320</v>
      </c>
      <c r="M4914" s="332"/>
      <c r="N4914" s="330"/>
      <c r="O4914" s="330"/>
    </row>
    <row r="4915" spans="1:15" ht="15" customHeight="1" x14ac:dyDescent="0.25">
      <c r="A4915" s="166"/>
      <c r="B4915" s="166"/>
      <c r="C4915" s="166"/>
      <c r="D4915" s="166"/>
      <c r="E4915" s="166"/>
      <c r="F4915" s="297"/>
    </row>
    <row r="4916" spans="1:15" ht="23.25" customHeight="1" x14ac:dyDescent="0.35">
      <c r="A4916" s="185" t="s">
        <v>4930</v>
      </c>
      <c r="B4916" s="180"/>
      <c r="C4916" s="180"/>
      <c r="D4916" s="180"/>
      <c r="E4916" s="180"/>
      <c r="F4916" s="187"/>
    </row>
    <row r="4917" spans="1:15" ht="15" customHeight="1" x14ac:dyDescent="0.25">
      <c r="A4917" s="629" t="s">
        <v>6384</v>
      </c>
      <c r="B4917" s="629"/>
      <c r="C4917" s="629"/>
      <c r="D4917" s="629"/>
      <c r="E4917" s="629"/>
      <c r="F4917" s="629"/>
    </row>
    <row r="4918" spans="1:15" ht="15" customHeight="1" x14ac:dyDescent="0.25">
      <c r="A4918" s="629" t="s">
        <v>6385</v>
      </c>
      <c r="B4918" s="629"/>
      <c r="C4918" s="629"/>
      <c r="D4918" s="629"/>
      <c r="E4918" s="629"/>
      <c r="F4918" s="629"/>
    </row>
    <row r="4919" spans="1:15" ht="15" customHeight="1" x14ac:dyDescent="0.25">
      <c r="A4919" s="629" t="s">
        <v>6386</v>
      </c>
      <c r="B4919" s="629"/>
      <c r="C4919" s="629"/>
      <c r="D4919" s="629"/>
      <c r="E4919" s="629"/>
      <c r="F4919" s="629"/>
    </row>
    <row r="4920" spans="1:15" ht="15" customHeight="1" x14ac:dyDescent="0.25">
      <c r="A4920" s="629" t="s">
        <v>4931</v>
      </c>
      <c r="B4920" s="629"/>
      <c r="C4920" s="629"/>
      <c r="D4920" s="629"/>
      <c r="E4920" s="629"/>
      <c r="F4920" s="629"/>
    </row>
    <row r="4921" spans="1:15" ht="15" customHeight="1" x14ac:dyDescent="0.25">
      <c r="A4921" s="629" t="s">
        <v>4953</v>
      </c>
      <c r="B4921" s="629"/>
      <c r="C4921" s="629"/>
      <c r="D4921" s="629"/>
      <c r="E4921" s="629"/>
      <c r="F4921" s="629"/>
    </row>
    <row r="4922" spans="1:15" ht="15" customHeight="1" x14ac:dyDescent="0.25">
      <c r="A4922" s="629" t="s">
        <v>6387</v>
      </c>
      <c r="B4922" s="629"/>
      <c r="C4922" s="629"/>
      <c r="D4922" s="629"/>
      <c r="E4922" s="629"/>
      <c r="F4922" s="629"/>
    </row>
    <row r="4923" spans="1:15" ht="15" customHeight="1" x14ac:dyDescent="0.25">
      <c r="A4923" s="629" t="s">
        <v>6388</v>
      </c>
      <c r="B4923" s="629"/>
      <c r="C4923" s="629"/>
      <c r="D4923" s="629"/>
      <c r="E4923" s="629"/>
      <c r="F4923" s="629"/>
    </row>
    <row r="4924" spans="1:15" ht="15" customHeight="1" x14ac:dyDescent="0.25">
      <c r="A4924" s="166"/>
      <c r="B4924" s="166"/>
      <c r="C4924" s="166"/>
      <c r="D4924" s="166"/>
      <c r="E4924" s="166"/>
      <c r="F4924" s="297"/>
    </row>
    <row r="4925" spans="1:15" ht="27" customHeight="1" x14ac:dyDescent="0.25">
      <c r="A4925" s="630" t="s">
        <v>6389</v>
      </c>
      <c r="B4925" s="630"/>
      <c r="C4925" s="630"/>
      <c r="D4925" s="630"/>
      <c r="E4925" s="630"/>
      <c r="F4925" s="630"/>
    </row>
    <row r="4926" spans="1:15" ht="15" customHeight="1" x14ac:dyDescent="0.25">
      <c r="A4926" s="166"/>
      <c r="B4926" s="166"/>
      <c r="C4926" s="166"/>
      <c r="D4926" s="166"/>
      <c r="E4926" s="166"/>
      <c r="F4926" s="297"/>
    </row>
    <row r="4927" spans="1:15" ht="15" customHeight="1" x14ac:dyDescent="0.25">
      <c r="A4927" s="213" t="s">
        <v>4932</v>
      </c>
      <c r="B4927" s="214" t="s">
        <v>2107</v>
      </c>
      <c r="C4927" s="214"/>
      <c r="D4927" s="214" t="s">
        <v>4933</v>
      </c>
      <c r="E4927" s="214"/>
      <c r="F4927" s="215">
        <v>0</v>
      </c>
      <c r="G4927" s="333">
        <f>ROUND(SUMIF(Anlagenbewegungsdaten!B:B,A4927,Anlagenbewegungsdaten!C:C),3)</f>
        <v>0</v>
      </c>
      <c r="H4927" s="334">
        <f>IF(ISBLANK(F4927),ROUND(SUMIF(Anlagenbewegungsdaten!B:B,A4927,Anlagenbewegungsdaten!D:D),2),ROUND(G4927*F4927%,2))</f>
        <v>0</v>
      </c>
      <c r="I4927" s="334">
        <f>ROUND((H4927-SUMIF(Anlagenbewegungsdaten!$B:$B,A4927,Anlagenbewegungsdaten!D:D)),3)</f>
        <v>0</v>
      </c>
      <c r="J4927" s="335" t="s">
        <v>5180</v>
      </c>
      <c r="K4927" s="335" t="s">
        <v>5192</v>
      </c>
      <c r="L4927" s="516">
        <v>0</v>
      </c>
      <c r="M4927" s="332">
        <f>ROUND(SUMIF(Anlagenbewegungsdaten_AV!B:B,A4927,Anlagenbewegungsdaten_AV!C:C),3)</f>
        <v>0</v>
      </c>
      <c r="N4927" s="330">
        <f>IF(ISBLANK(L4927),ROUND(SUMIF(Anlagenbewegungsdaten_AV!B:B,A4927,Anlagenbewegungsdaten_AV!D:D),2),ROUND(M4927*L4927%,2))</f>
        <v>0</v>
      </c>
      <c r="O4927" s="330">
        <f>ROUND(N4927-SUMIF(Anlagenbewegungsdaten_AV!B:B,A4927,Anlagenbewegungsdaten_AV!D:D),3)</f>
        <v>0</v>
      </c>
    </row>
    <row r="4928" spans="1:15" ht="15" customHeight="1" x14ac:dyDescent="0.25">
      <c r="A4928" s="213" t="s">
        <v>4934</v>
      </c>
      <c r="B4928" s="214" t="s">
        <v>2108</v>
      </c>
      <c r="C4928" s="214"/>
      <c r="D4928" s="214" t="s">
        <v>4933</v>
      </c>
      <c r="E4928" s="214"/>
      <c r="F4928" s="215">
        <v>0</v>
      </c>
      <c r="G4928" s="333">
        <f>ROUND(SUMIF(Anlagenbewegungsdaten!B:B,A4928,Anlagenbewegungsdaten!C:C),3)</f>
        <v>0</v>
      </c>
      <c r="H4928" s="334">
        <f>IF(ISBLANK(F4928),ROUND(SUMIF(Anlagenbewegungsdaten!B:B,A4928,Anlagenbewegungsdaten!D:D),2),ROUND(G4928*F4928%,2))</f>
        <v>0</v>
      </c>
      <c r="I4928" s="334">
        <f>ROUND((H4928-SUMIF(Anlagenbewegungsdaten!$B:$B,A4928,Anlagenbewegungsdaten!D:D)),3)</f>
        <v>0</v>
      </c>
      <c r="J4928" s="335" t="s">
        <v>5180</v>
      </c>
      <c r="K4928" s="335" t="s">
        <v>5193</v>
      </c>
      <c r="L4928" s="516">
        <v>0</v>
      </c>
      <c r="M4928" s="332">
        <f>ROUND(SUMIF(Anlagenbewegungsdaten_AV!B:B,A4928,Anlagenbewegungsdaten_AV!C:C),3)</f>
        <v>0</v>
      </c>
      <c r="N4928" s="330">
        <f>IF(ISBLANK(L4928),ROUND(SUMIF(Anlagenbewegungsdaten_AV!B:B,A4928,Anlagenbewegungsdaten_AV!D:D),2),ROUND(M4928*L4928%,2))</f>
        <v>0</v>
      </c>
      <c r="O4928" s="330">
        <f>ROUND(N4928-SUMIF(Anlagenbewegungsdaten_AV!B:B,A4928,Anlagenbewegungsdaten_AV!D:D),3)</f>
        <v>0</v>
      </c>
    </row>
    <row r="4929" spans="1:15" ht="15" customHeight="1" x14ac:dyDescent="0.25">
      <c r="A4929" s="213" t="s">
        <v>4935</v>
      </c>
      <c r="B4929" s="214" t="s">
        <v>1002</v>
      </c>
      <c r="C4929" s="214"/>
      <c r="D4929" s="214" t="s">
        <v>4933</v>
      </c>
      <c r="E4929" s="214"/>
      <c r="F4929" s="215">
        <v>0</v>
      </c>
      <c r="G4929" s="333">
        <f>ROUND(SUMIF(Anlagenbewegungsdaten!B:B,A4929,Anlagenbewegungsdaten!C:C),3)</f>
        <v>0</v>
      </c>
      <c r="H4929" s="334">
        <f>IF(ISBLANK(F4929),ROUND(SUMIF(Anlagenbewegungsdaten!B:B,A4929,Anlagenbewegungsdaten!D:D),2),ROUND(G4929*F4929%,2))</f>
        <v>0</v>
      </c>
      <c r="I4929" s="334">
        <f>ROUND((H4929-SUMIF(Anlagenbewegungsdaten!$B:$B,A4929,Anlagenbewegungsdaten!D:D)),3)</f>
        <v>0</v>
      </c>
      <c r="J4929" s="335" t="s">
        <v>5180</v>
      </c>
      <c r="K4929" s="335" t="s">
        <v>5194</v>
      </c>
      <c r="L4929" s="516">
        <v>0</v>
      </c>
      <c r="M4929" s="332">
        <f>ROUND(SUMIF(Anlagenbewegungsdaten_AV!B:B,A4929,Anlagenbewegungsdaten_AV!C:C),3)</f>
        <v>0</v>
      </c>
      <c r="N4929" s="330">
        <f>IF(ISBLANK(L4929),ROUND(SUMIF(Anlagenbewegungsdaten_AV!B:B,A4929,Anlagenbewegungsdaten_AV!D:D),2),ROUND(M4929*L4929%,2))</f>
        <v>0</v>
      </c>
      <c r="O4929" s="330">
        <f>ROUND(N4929-SUMIF(Anlagenbewegungsdaten_AV!B:B,A4929,Anlagenbewegungsdaten_AV!D:D),3)</f>
        <v>0</v>
      </c>
    </row>
    <row r="4930" spans="1:15" ht="15" customHeight="1" x14ac:dyDescent="0.25">
      <c r="A4930" s="213" t="s">
        <v>4936</v>
      </c>
      <c r="B4930" s="214" t="s">
        <v>1489</v>
      </c>
      <c r="C4930" s="214"/>
      <c r="D4930" s="214" t="s">
        <v>4933</v>
      </c>
      <c r="E4930" s="214"/>
      <c r="F4930" s="215">
        <v>0</v>
      </c>
      <c r="G4930" s="333">
        <f>ROUND(SUMIF(Anlagenbewegungsdaten!B:B,A4930,Anlagenbewegungsdaten!C:C),3)</f>
        <v>0</v>
      </c>
      <c r="H4930" s="334">
        <f>IF(ISBLANK(F4930),ROUND(SUMIF(Anlagenbewegungsdaten!B:B,A4930,Anlagenbewegungsdaten!D:D),2),ROUND(G4930*F4930%,2))</f>
        <v>0</v>
      </c>
      <c r="I4930" s="334">
        <f>ROUND((H4930-SUMIF(Anlagenbewegungsdaten!$B:$B,A4930,Anlagenbewegungsdaten!D:D)),3)</f>
        <v>0</v>
      </c>
      <c r="J4930" s="335" t="s">
        <v>5180</v>
      </c>
      <c r="K4930" s="335" t="s">
        <v>5195</v>
      </c>
      <c r="L4930" s="516">
        <v>0</v>
      </c>
      <c r="M4930" s="332">
        <f>ROUND(SUMIF(Anlagenbewegungsdaten_AV!B:B,A4930,Anlagenbewegungsdaten_AV!C:C),3)</f>
        <v>0</v>
      </c>
      <c r="N4930" s="330">
        <f>IF(ISBLANK(L4930),ROUND(SUMIF(Anlagenbewegungsdaten_AV!B:B,A4930,Anlagenbewegungsdaten_AV!D:D),2),ROUND(M4930*L4930%,2))</f>
        <v>0</v>
      </c>
      <c r="O4930" s="330">
        <f>ROUND(N4930-SUMIF(Anlagenbewegungsdaten_AV!B:B,A4930,Anlagenbewegungsdaten_AV!D:D),3)</f>
        <v>0</v>
      </c>
    </row>
    <row r="4931" spans="1:15" ht="15" customHeight="1" x14ac:dyDescent="0.25">
      <c r="A4931" s="213" t="s">
        <v>4937</v>
      </c>
      <c r="B4931" s="214" t="s">
        <v>1502</v>
      </c>
      <c r="C4931" s="214"/>
      <c r="D4931" s="214" t="s">
        <v>4933</v>
      </c>
      <c r="E4931" s="214"/>
      <c r="F4931" s="215">
        <v>0</v>
      </c>
      <c r="G4931" s="333">
        <f>ROUND(SUMIF(Anlagenbewegungsdaten!B:B,A4931,Anlagenbewegungsdaten!C:C),3)</f>
        <v>0</v>
      </c>
      <c r="H4931" s="334">
        <f>IF(ISBLANK(F4931),ROUND(SUMIF(Anlagenbewegungsdaten!B:B,A4931,Anlagenbewegungsdaten!D:D),2),ROUND(G4931*F4931%,2))</f>
        <v>0</v>
      </c>
      <c r="I4931" s="334">
        <f>ROUND((H4931-SUMIF(Anlagenbewegungsdaten!$B:$B,A4931,Anlagenbewegungsdaten!D:D)),3)</f>
        <v>0</v>
      </c>
      <c r="J4931" s="335" t="s">
        <v>5180</v>
      </c>
      <c r="K4931" s="335" t="s">
        <v>5196</v>
      </c>
      <c r="L4931" s="516">
        <v>0</v>
      </c>
      <c r="M4931" s="332">
        <f>ROUND(SUMIF(Anlagenbewegungsdaten_AV!B:B,A4931,Anlagenbewegungsdaten_AV!C:C),3)</f>
        <v>0</v>
      </c>
      <c r="N4931" s="330">
        <f>IF(ISBLANK(L4931),ROUND(SUMIF(Anlagenbewegungsdaten_AV!B:B,A4931,Anlagenbewegungsdaten_AV!D:D),2),ROUND(M4931*L4931%,2))</f>
        <v>0</v>
      </c>
      <c r="O4931" s="330">
        <f>ROUND(N4931-SUMIF(Anlagenbewegungsdaten_AV!B:B,A4931,Anlagenbewegungsdaten_AV!D:D),3)</f>
        <v>0</v>
      </c>
    </row>
    <row r="4932" spans="1:15" ht="15" customHeight="1" x14ac:dyDescent="0.25">
      <c r="A4932" s="213" t="s">
        <v>4938</v>
      </c>
      <c r="B4932" s="214" t="s">
        <v>77</v>
      </c>
      <c r="C4932" s="214"/>
      <c r="D4932" s="214" t="s">
        <v>4933</v>
      </c>
      <c r="E4932" s="214"/>
      <c r="F4932" s="215">
        <v>0</v>
      </c>
      <c r="G4932" s="333">
        <f>ROUND(SUMIF(Anlagenbewegungsdaten!B:B,A4932,Anlagenbewegungsdaten!C:C),3)</f>
        <v>0</v>
      </c>
      <c r="H4932" s="334">
        <f>IF(ISBLANK(F4932),ROUND(SUMIF(Anlagenbewegungsdaten!B:B,A4932,Anlagenbewegungsdaten!D:D),2),ROUND(G4932*F4932%,2))</f>
        <v>0</v>
      </c>
      <c r="I4932" s="334">
        <f>ROUND((H4932-SUMIF(Anlagenbewegungsdaten!$B:$B,A4932,Anlagenbewegungsdaten!D:D)),3)</f>
        <v>0</v>
      </c>
      <c r="J4932" s="335" t="s">
        <v>5180</v>
      </c>
      <c r="K4932" s="335" t="s">
        <v>5197</v>
      </c>
      <c r="L4932" s="516">
        <v>0</v>
      </c>
      <c r="M4932" s="332">
        <f>ROUND(SUMIF(Anlagenbewegungsdaten_AV!B:B,A4932,Anlagenbewegungsdaten_AV!C:C),3)</f>
        <v>0</v>
      </c>
      <c r="N4932" s="330">
        <f>IF(ISBLANK(L4932),ROUND(SUMIF(Anlagenbewegungsdaten_AV!B:B,A4932,Anlagenbewegungsdaten_AV!D:D),2),ROUND(M4932*L4932%,2))</f>
        <v>0</v>
      </c>
      <c r="O4932" s="330">
        <f>ROUND(N4932-SUMIF(Anlagenbewegungsdaten_AV!B:B,A4932,Anlagenbewegungsdaten_AV!D:D),3)</f>
        <v>0</v>
      </c>
    </row>
    <row r="4933" spans="1:15" ht="15" customHeight="1" x14ac:dyDescent="0.25">
      <c r="A4933" s="213" t="s">
        <v>4939</v>
      </c>
      <c r="B4933" s="214" t="s">
        <v>2109</v>
      </c>
      <c r="C4933" s="214"/>
      <c r="D4933" s="214" t="s">
        <v>4933</v>
      </c>
      <c r="E4933" s="214"/>
      <c r="F4933" s="215">
        <v>0</v>
      </c>
      <c r="G4933" s="333">
        <f>ROUND(SUMIF(Anlagenbewegungsdaten!B:B,A4933,Anlagenbewegungsdaten!C:C),3)</f>
        <v>0</v>
      </c>
      <c r="H4933" s="334">
        <f>IF(ISBLANK(F4933),ROUND(SUMIF(Anlagenbewegungsdaten!B:B,A4933,Anlagenbewegungsdaten!D:D),2),ROUND(G4933*F4933%,2))</f>
        <v>0</v>
      </c>
      <c r="I4933" s="334">
        <f>ROUND((H4933-SUMIF(Anlagenbewegungsdaten!$B:$B,A4933,Anlagenbewegungsdaten!D:D)),3)</f>
        <v>0</v>
      </c>
      <c r="J4933" s="335" t="s">
        <v>5180</v>
      </c>
      <c r="K4933" s="335" t="s">
        <v>5198</v>
      </c>
      <c r="L4933" s="516">
        <v>0</v>
      </c>
      <c r="M4933" s="332">
        <f>ROUND(SUMIF(Anlagenbewegungsdaten_AV!B:B,A4933,Anlagenbewegungsdaten_AV!C:C),3)</f>
        <v>0</v>
      </c>
      <c r="N4933" s="330">
        <f>IF(ISBLANK(L4933),ROUND(SUMIF(Anlagenbewegungsdaten_AV!B:B,A4933,Anlagenbewegungsdaten_AV!D:D),2),ROUND(M4933*L4933%,2))</f>
        <v>0</v>
      </c>
      <c r="O4933" s="330">
        <f>ROUND(N4933-SUMIF(Anlagenbewegungsdaten_AV!B:B,A4933,Anlagenbewegungsdaten_AV!D:D),3)</f>
        <v>0</v>
      </c>
    </row>
    <row r="4934" spans="1:15" ht="15" customHeight="1" x14ac:dyDescent="0.25">
      <c r="A4934" s="213" t="s">
        <v>4940</v>
      </c>
      <c r="B4934" s="214" t="s">
        <v>2110</v>
      </c>
      <c r="C4934" s="214"/>
      <c r="D4934" s="214" t="s">
        <v>4933</v>
      </c>
      <c r="E4934" s="214"/>
      <c r="F4934" s="215">
        <v>0</v>
      </c>
      <c r="G4934" s="333">
        <f>ROUND(SUMIF(Anlagenbewegungsdaten!B:B,A4934,Anlagenbewegungsdaten!C:C),3)</f>
        <v>0</v>
      </c>
      <c r="H4934" s="334">
        <f>IF(ISBLANK(F4934),ROUND(SUMIF(Anlagenbewegungsdaten!B:B,A4934,Anlagenbewegungsdaten!D:D),2),ROUND(G4934*F4934%,2))</f>
        <v>0</v>
      </c>
      <c r="I4934" s="334">
        <f>ROUND((H4934-SUMIF(Anlagenbewegungsdaten!$B:$B,A4934,Anlagenbewegungsdaten!D:D)),3)</f>
        <v>0</v>
      </c>
      <c r="J4934" s="335" t="s">
        <v>5180</v>
      </c>
      <c r="K4934" s="335" t="s">
        <v>5199</v>
      </c>
      <c r="L4934" s="516">
        <v>0</v>
      </c>
      <c r="M4934" s="332">
        <f>ROUND(SUMIF(Anlagenbewegungsdaten_AV!B:B,A4934,Anlagenbewegungsdaten_AV!C:C),3)</f>
        <v>0</v>
      </c>
      <c r="N4934" s="330">
        <f>IF(ISBLANK(L4934),ROUND(SUMIF(Anlagenbewegungsdaten_AV!B:B,A4934,Anlagenbewegungsdaten_AV!D:D),2),ROUND(M4934*L4934%,2))</f>
        <v>0</v>
      </c>
      <c r="O4934" s="330">
        <f>ROUND(N4934-SUMIF(Anlagenbewegungsdaten_AV!B:B,A4934,Anlagenbewegungsdaten_AV!D:D),3)</f>
        <v>0</v>
      </c>
    </row>
    <row r="4935" spans="1:15" ht="15" customHeight="1" x14ac:dyDescent="0.25">
      <c r="A4935" s="213" t="s">
        <v>4941</v>
      </c>
      <c r="B4935" s="214" t="s">
        <v>152</v>
      </c>
      <c r="C4935" s="214"/>
      <c r="D4935" s="214" t="s">
        <v>4933</v>
      </c>
      <c r="E4935" s="214"/>
      <c r="F4935" s="215">
        <v>0</v>
      </c>
      <c r="G4935" s="333">
        <f>ROUND(SUMIF(Anlagenbewegungsdaten!B:B,A4935,Anlagenbewegungsdaten!C:C),3)</f>
        <v>0</v>
      </c>
      <c r="H4935" s="334">
        <f>IF(ISBLANK(F4935),ROUND(SUMIF(Anlagenbewegungsdaten!B:B,A4935,Anlagenbewegungsdaten!D:D),2),ROUND(G4935*F4935%,2))</f>
        <v>0</v>
      </c>
      <c r="I4935" s="334">
        <f>ROUND((H4935-SUMIF(Anlagenbewegungsdaten!$B:$B,A4935,Anlagenbewegungsdaten!D:D)),3)</f>
        <v>0</v>
      </c>
      <c r="J4935" s="335" t="s">
        <v>5180</v>
      </c>
      <c r="K4935" s="335" t="s">
        <v>5200</v>
      </c>
      <c r="L4935" s="516">
        <v>0</v>
      </c>
      <c r="M4935" s="332">
        <f>ROUND(SUMIF(Anlagenbewegungsdaten_AV!B:B,A4935,Anlagenbewegungsdaten_AV!C:C),3)</f>
        <v>0</v>
      </c>
      <c r="N4935" s="330">
        <f>IF(ISBLANK(L4935),ROUND(SUMIF(Anlagenbewegungsdaten_AV!B:B,A4935,Anlagenbewegungsdaten_AV!D:D),2),ROUND(M4935*L4935%,2))</f>
        <v>0</v>
      </c>
      <c r="O4935" s="330">
        <f>ROUND(N4935-SUMIF(Anlagenbewegungsdaten_AV!B:B,A4935,Anlagenbewegungsdaten_AV!D:D),3)</f>
        <v>0</v>
      </c>
    </row>
    <row r="4936" spans="1:15" ht="15" customHeight="1" x14ac:dyDescent="0.25">
      <c r="A4936" s="213" t="s">
        <v>4942</v>
      </c>
      <c r="B4936" s="214" t="s">
        <v>160</v>
      </c>
      <c r="C4936" s="214"/>
      <c r="D4936" s="214" t="s">
        <v>4933</v>
      </c>
      <c r="E4936" s="214"/>
      <c r="F4936" s="215">
        <v>0</v>
      </c>
      <c r="G4936" s="333">
        <f>ROUND(SUMIF(Anlagenbewegungsdaten!B:B,A4936,Anlagenbewegungsdaten!C:C),3)</f>
        <v>0</v>
      </c>
      <c r="H4936" s="334">
        <f>IF(ISBLANK(F4936),ROUND(SUMIF(Anlagenbewegungsdaten!B:B,A4936,Anlagenbewegungsdaten!D:D),2),ROUND(G4936*F4936%,2))</f>
        <v>0</v>
      </c>
      <c r="I4936" s="334">
        <f>ROUND((H4936-SUMIF(Anlagenbewegungsdaten!$B:$B,A4936,Anlagenbewegungsdaten!D:D)),3)</f>
        <v>0</v>
      </c>
      <c r="J4936" s="335" t="s">
        <v>5180</v>
      </c>
      <c r="K4936" s="335" t="s">
        <v>5201</v>
      </c>
      <c r="L4936" s="516">
        <v>0</v>
      </c>
      <c r="M4936" s="332">
        <f>ROUND(SUMIF(Anlagenbewegungsdaten_AV!B:B,A4936,Anlagenbewegungsdaten_AV!C:C),3)</f>
        <v>0</v>
      </c>
      <c r="N4936" s="330">
        <f>IF(ISBLANK(L4936),ROUND(SUMIF(Anlagenbewegungsdaten_AV!B:B,A4936,Anlagenbewegungsdaten_AV!D:D),2),ROUND(M4936*L4936%,2))</f>
        <v>0</v>
      </c>
      <c r="O4936" s="330">
        <f>ROUND(N4936-SUMIF(Anlagenbewegungsdaten_AV!B:B,A4936,Anlagenbewegungsdaten_AV!D:D),3)</f>
        <v>0</v>
      </c>
    </row>
    <row r="4937" spans="1:15" ht="15" customHeight="1" x14ac:dyDescent="0.25">
      <c r="A4937" s="213" t="s">
        <v>4943</v>
      </c>
      <c r="B4937" s="214" t="s">
        <v>167</v>
      </c>
      <c r="C4937" s="214"/>
      <c r="D4937" s="214" t="s">
        <v>4933</v>
      </c>
      <c r="E4937" s="214"/>
      <c r="F4937" s="215">
        <v>0</v>
      </c>
      <c r="G4937" s="333">
        <f>ROUND(SUMIF(Anlagenbewegungsdaten!B:B,A4937,Anlagenbewegungsdaten!C:C),3)</f>
        <v>0</v>
      </c>
      <c r="H4937" s="334">
        <f>IF(ISBLANK(F4937),ROUND(SUMIF(Anlagenbewegungsdaten!B:B,A4937,Anlagenbewegungsdaten!D:D),2),ROUND(G4937*F4937%,2))</f>
        <v>0</v>
      </c>
      <c r="I4937" s="334">
        <f>ROUND((H4937-SUMIF(Anlagenbewegungsdaten!$B:$B,A4937,Anlagenbewegungsdaten!D:D)),3)</f>
        <v>0</v>
      </c>
      <c r="J4937" s="335" t="s">
        <v>5180</v>
      </c>
      <c r="K4937" s="335" t="s">
        <v>5202</v>
      </c>
      <c r="L4937" s="516">
        <v>0</v>
      </c>
      <c r="M4937" s="332">
        <f>ROUND(SUMIF(Anlagenbewegungsdaten_AV!B:B,A4937,Anlagenbewegungsdaten_AV!C:C),3)</f>
        <v>0</v>
      </c>
      <c r="N4937" s="330">
        <f>IF(ISBLANK(L4937),ROUND(SUMIF(Anlagenbewegungsdaten_AV!B:B,A4937,Anlagenbewegungsdaten_AV!D:D),2),ROUND(M4937*L4937%,2))</f>
        <v>0</v>
      </c>
      <c r="O4937" s="330">
        <f>ROUND(N4937-SUMIF(Anlagenbewegungsdaten_AV!B:B,A4937,Anlagenbewegungsdaten_AV!D:D),3)</f>
        <v>0</v>
      </c>
    </row>
    <row r="4938" spans="1:15" ht="15" customHeight="1" x14ac:dyDescent="0.25">
      <c r="A4938" s="213" t="s">
        <v>4944</v>
      </c>
      <c r="B4938" s="214" t="s">
        <v>2111</v>
      </c>
      <c r="C4938" s="214"/>
      <c r="D4938" s="214" t="s">
        <v>4933</v>
      </c>
      <c r="E4938" s="214"/>
      <c r="F4938" s="215">
        <v>0</v>
      </c>
      <c r="G4938" s="333">
        <f>ROUND(SUMIF(Anlagenbewegungsdaten!B:B,A4938,Anlagenbewegungsdaten!C:C),3)</f>
        <v>0</v>
      </c>
      <c r="H4938" s="334">
        <f>IF(ISBLANK(F4938),ROUND(SUMIF(Anlagenbewegungsdaten!B:B,A4938,Anlagenbewegungsdaten!D:D),2),ROUND(G4938*F4938%,2))</f>
        <v>0</v>
      </c>
      <c r="I4938" s="334">
        <f>ROUND((H4938-SUMIF(Anlagenbewegungsdaten!$B:$B,A4938,Anlagenbewegungsdaten!D:D)),3)</f>
        <v>0</v>
      </c>
      <c r="J4938" s="335" t="s">
        <v>5180</v>
      </c>
      <c r="K4938" s="335" t="s">
        <v>5203</v>
      </c>
      <c r="L4938" s="516">
        <v>0</v>
      </c>
      <c r="M4938" s="332">
        <f>ROUND(SUMIF(Anlagenbewegungsdaten_AV!B:B,A4938,Anlagenbewegungsdaten_AV!C:C),3)</f>
        <v>0</v>
      </c>
      <c r="N4938" s="330">
        <f>IF(ISBLANK(L4938),ROUND(SUMIF(Anlagenbewegungsdaten_AV!B:B,A4938,Anlagenbewegungsdaten_AV!D:D),2),ROUND(M4938*L4938%,2))</f>
        <v>0</v>
      </c>
      <c r="O4938" s="330">
        <f>ROUND(N4938-SUMIF(Anlagenbewegungsdaten_AV!B:B,A4938,Anlagenbewegungsdaten_AV!D:D),3)</f>
        <v>0</v>
      </c>
    </row>
    <row r="4939" spans="1:15" ht="15" customHeight="1" x14ac:dyDescent="0.25">
      <c r="A4939" s="213" t="s">
        <v>4945</v>
      </c>
      <c r="B4939" s="214" t="s">
        <v>174</v>
      </c>
      <c r="C4939" s="214"/>
      <c r="D4939" s="214" t="s">
        <v>4933</v>
      </c>
      <c r="E4939" s="214"/>
      <c r="F4939" s="215">
        <v>0</v>
      </c>
      <c r="G4939" s="333">
        <f>ROUND(SUMIF(Anlagenbewegungsdaten!B:B,A4939,Anlagenbewegungsdaten!C:C),3)</f>
        <v>3977.7629999999999</v>
      </c>
      <c r="H4939" s="334">
        <f>IF(ISBLANK(F4939),ROUND(SUMIF(Anlagenbewegungsdaten!B:B,A4939,Anlagenbewegungsdaten!D:D),2),ROUND(G4939*F4939%,2))</f>
        <v>0</v>
      </c>
      <c r="I4939" s="334">
        <f>ROUND((H4939-SUMIF(Anlagenbewegungsdaten!$B:$B,A4939,Anlagenbewegungsdaten!D:D)),3)</f>
        <v>0</v>
      </c>
      <c r="J4939" s="335" t="s">
        <v>5180</v>
      </c>
      <c r="K4939" s="335" t="s">
        <v>5204</v>
      </c>
      <c r="L4939" s="516">
        <v>0</v>
      </c>
      <c r="M4939" s="332">
        <f>ROUND(SUMIF(Anlagenbewegungsdaten_AV!B:B,A4939,Anlagenbewegungsdaten_AV!C:C),3)</f>
        <v>0</v>
      </c>
      <c r="N4939" s="330">
        <f>IF(ISBLANK(L4939),ROUND(SUMIF(Anlagenbewegungsdaten_AV!B:B,A4939,Anlagenbewegungsdaten_AV!D:D),2),ROUND(M4939*L4939%,2))</f>
        <v>0</v>
      </c>
      <c r="O4939" s="330">
        <f>ROUND(N4939-SUMIF(Anlagenbewegungsdaten_AV!B:B,A4939,Anlagenbewegungsdaten_AV!D:D),3)</f>
        <v>0</v>
      </c>
    </row>
    <row r="4940" spans="1:15" ht="15" customHeight="1" x14ac:dyDescent="0.25">
      <c r="A4940" s="238" t="s">
        <v>4952</v>
      </c>
      <c r="B4940" s="239" t="s">
        <v>174</v>
      </c>
      <c r="C4940" s="239"/>
      <c r="D4940" s="239" t="s">
        <v>4933</v>
      </c>
      <c r="E4940" s="239" t="s">
        <v>4951</v>
      </c>
      <c r="F4940" s="240">
        <v>0</v>
      </c>
      <c r="G4940" s="333">
        <f>ROUND(SUMIF(Anlagenbewegungsdaten!B:B,A4940,Anlagenbewegungsdaten!C:C),3)</f>
        <v>0</v>
      </c>
      <c r="H4940" s="334">
        <f>IF(ISBLANK(F4940),ROUND(SUMIF(Anlagenbewegungsdaten!B:B,A4940,Anlagenbewegungsdaten!D:D),2),ROUND(G4940*F4940%,2))</f>
        <v>0</v>
      </c>
      <c r="I4940" s="334">
        <f>ROUND((H4940-SUMIF(Anlagenbewegungsdaten!$B:$B,A4940,Anlagenbewegungsdaten!D:D)),3)</f>
        <v>0</v>
      </c>
      <c r="J4940" s="335" t="s">
        <v>5178</v>
      </c>
      <c r="K4940" s="335" t="s">
        <v>5217</v>
      </c>
      <c r="L4940" s="516">
        <v>0</v>
      </c>
      <c r="M4940" s="332">
        <f>ROUND(SUMIF(Anlagenbewegungsdaten_AV!B:B,A4940,Anlagenbewegungsdaten_AV!C:C),3)</f>
        <v>0</v>
      </c>
      <c r="N4940" s="330">
        <f>IF(ISBLANK(L4940),ROUND(SUMIF(Anlagenbewegungsdaten_AV!B:B,A4940,Anlagenbewegungsdaten_AV!D:D),2),ROUND(M4940*L4940%,2))</f>
        <v>0</v>
      </c>
      <c r="O4940" s="330">
        <f>ROUND(N4940-SUMIF(Anlagenbewegungsdaten_AV!B:B,A4940,Anlagenbewegungsdaten_AV!D:D),3)</f>
        <v>0</v>
      </c>
    </row>
    <row r="4941" spans="1:15" ht="15" customHeight="1" x14ac:dyDescent="0.25">
      <c r="A4941" s="166"/>
      <c r="B4941" s="166"/>
      <c r="C4941" s="166"/>
      <c r="D4941" s="166"/>
      <c r="E4941" s="166"/>
      <c r="F4941" s="297"/>
    </row>
    <row r="4942" spans="1:15" s="494" customFormat="1" ht="15" customHeight="1" x14ac:dyDescent="0.25">
      <c r="A4942" s="495" t="s">
        <v>6526</v>
      </c>
      <c r="B4942" s="504"/>
      <c r="C4942" s="504"/>
      <c r="D4942" s="504"/>
      <c r="E4942" s="504"/>
      <c r="F4942" s="504"/>
      <c r="G4942" s="498"/>
      <c r="H4942" s="498"/>
      <c r="I4942" s="498"/>
      <c r="J4942" s="498"/>
      <c r="K4942" s="498"/>
      <c r="L4942" s="511"/>
      <c r="M4942" s="503"/>
      <c r="N4942" s="503"/>
      <c r="O4942" s="503"/>
    </row>
    <row r="4943" spans="1:15" s="471" customFormat="1" ht="15" customHeight="1" x14ac:dyDescent="0.25">
      <c r="A4943" s="495" t="s">
        <v>6527</v>
      </c>
      <c r="B4943" s="504"/>
      <c r="C4943" s="504"/>
      <c r="D4943" s="504"/>
      <c r="E4943" s="504"/>
      <c r="F4943" s="504"/>
      <c r="G4943" s="501"/>
      <c r="H4943" s="497"/>
      <c r="I4943" s="502"/>
      <c r="J4943" s="476"/>
      <c r="K4943" s="476"/>
      <c r="L4943" s="482"/>
      <c r="M4943" s="477"/>
      <c r="N4943" s="477"/>
      <c r="O4943" s="477"/>
    </row>
    <row r="4944" spans="1:15" s="494" customFormat="1" ht="15" customHeight="1" x14ac:dyDescent="0.25">
      <c r="A4944" s="495" t="s">
        <v>6528</v>
      </c>
      <c r="B4944" s="504"/>
      <c r="C4944" s="504"/>
      <c r="D4944" s="504"/>
      <c r="E4944" s="504"/>
      <c r="F4944" s="504"/>
      <c r="G4944" s="501"/>
      <c r="H4944" s="497"/>
      <c r="I4944" s="502"/>
      <c r="J4944" s="498"/>
      <c r="K4944" s="498"/>
      <c r="L4944" s="511"/>
      <c r="M4944" s="503"/>
      <c r="N4944" s="503"/>
      <c r="O4944" s="503"/>
    </row>
    <row r="4945" spans="1:15" s="471" customFormat="1" ht="15" customHeight="1" x14ac:dyDescent="0.25">
      <c r="A4945" s="493"/>
      <c r="B4945" s="499"/>
      <c r="C4945" s="499"/>
      <c r="D4945" s="499"/>
      <c r="E4945" s="499"/>
      <c r="F4945" s="500"/>
      <c r="G4945" s="496"/>
      <c r="H4945" s="497"/>
      <c r="I4945" s="497"/>
      <c r="J4945" s="476"/>
      <c r="K4945" s="476"/>
      <c r="L4945" s="482"/>
      <c r="M4945" s="477"/>
      <c r="N4945" s="477"/>
      <c r="O4945" s="477"/>
    </row>
    <row r="4946" spans="1:15" s="471" customFormat="1" ht="15" customHeight="1" x14ac:dyDescent="0.25">
      <c r="A4946" s="510" t="s">
        <v>6522</v>
      </c>
      <c r="B4946" s="507" t="s">
        <v>2111</v>
      </c>
      <c r="C4946" s="507"/>
      <c r="D4946" s="507" t="s">
        <v>6523</v>
      </c>
      <c r="E4946" s="507"/>
      <c r="F4946" s="508"/>
      <c r="G4946" s="496">
        <f>ROUND(SUMIF(Anlagenbewegungsdaten!B:B,A4946,Anlagenbewegungsdaten!C:C),3)</f>
        <v>0</v>
      </c>
      <c r="H4946" s="497">
        <f>IF(ISBLANK(F4946),ROUND(SUMIF(Anlagenbewegungsdaten!B:B,A4946,Anlagenbewegungsdaten!D:D),2),ROUND(G4946*F4946%,2))</f>
        <v>0</v>
      </c>
      <c r="I4946" s="497">
        <f>ROUND((H4946-SUMIF(Anlagenbewegungsdaten!$B:$B,A4946,Anlagenbewegungsdaten!D:D)),3)</f>
        <v>0</v>
      </c>
      <c r="J4946" s="513" t="s">
        <v>5180</v>
      </c>
      <c r="K4946" s="513" t="s">
        <v>5203</v>
      </c>
      <c r="L4946" s="516">
        <v>0</v>
      </c>
      <c r="M4946" s="332">
        <f>ROUND(SUMIF(Anlagenbewegungsdaten_AV!B:B,A4946,Anlagenbewegungsdaten_AV!C:C),3)</f>
        <v>0</v>
      </c>
      <c r="N4946" s="330">
        <f>IF(ISBLANK(L4946),ROUND(SUMIF(Anlagenbewegungsdaten_AV!B:B,A4946,Anlagenbewegungsdaten_AV!D:D),2),ROUND(M4946*L4946%,2))</f>
        <v>0</v>
      </c>
      <c r="O4946" s="330">
        <f>ROUND(N4946-SUMIF(Anlagenbewegungsdaten_AV!B:B,A4946,Anlagenbewegungsdaten_AV!D:D),3)</f>
        <v>0</v>
      </c>
    </row>
    <row r="4947" spans="1:15" s="471" customFormat="1" ht="15" customHeight="1" x14ac:dyDescent="0.25">
      <c r="A4947" s="510" t="s">
        <v>6521</v>
      </c>
      <c r="B4947" s="507" t="s">
        <v>174</v>
      </c>
      <c r="C4947" s="507"/>
      <c r="D4947" s="507" t="s">
        <v>6523</v>
      </c>
      <c r="E4947" s="507"/>
      <c r="F4947" s="508"/>
      <c r="G4947" s="496">
        <f>ROUND(SUMIF(Anlagenbewegungsdaten!B:B,A4947,Anlagenbewegungsdaten!C:C),3)</f>
        <v>41.83</v>
      </c>
      <c r="H4947" s="497">
        <f>IF(ISBLANK(F4947),ROUND(SUMIF(Anlagenbewegungsdaten!B:B,A4947,Anlagenbewegungsdaten!D:D),2),ROUND(G4947*F4947%,2))</f>
        <v>1.35</v>
      </c>
      <c r="I4947" s="497">
        <f>ROUND((H4947-SUMIF(Anlagenbewegungsdaten!$B:$B,A4947,Anlagenbewegungsdaten!D:D)),3)</f>
        <v>4.0000000000000001E-3</v>
      </c>
      <c r="J4947" s="513" t="s">
        <v>5180</v>
      </c>
      <c r="K4947" s="513" t="s">
        <v>5204</v>
      </c>
      <c r="L4947" s="516">
        <v>0</v>
      </c>
      <c r="M4947" s="332">
        <f>ROUND(SUMIF(Anlagenbewegungsdaten_AV!B:B,A4947,Anlagenbewegungsdaten_AV!C:C),3)</f>
        <v>0</v>
      </c>
      <c r="N4947" s="330">
        <f>IF(ISBLANK(L4947),ROUND(SUMIF(Anlagenbewegungsdaten_AV!B:B,A4947,Anlagenbewegungsdaten_AV!D:D),2),ROUND(M4947*L4947%,2))</f>
        <v>0</v>
      </c>
      <c r="O4947" s="330">
        <f>ROUND(N4947-SUMIF(Anlagenbewegungsdaten_AV!B:B,A4947,Anlagenbewegungsdaten_AV!D:D),3)</f>
        <v>0</v>
      </c>
    </row>
    <row r="4948" spans="1:15" s="471" customFormat="1" ht="15" customHeight="1" x14ac:dyDescent="0.25">
      <c r="A4948" s="509" t="s">
        <v>6524</v>
      </c>
      <c r="B4948" s="505" t="s">
        <v>174</v>
      </c>
      <c r="C4948" s="505"/>
      <c r="D4948" s="505" t="s">
        <v>6525</v>
      </c>
      <c r="E4948" s="505" t="s">
        <v>4951</v>
      </c>
      <c r="F4948" s="506"/>
      <c r="G4948" s="496">
        <f>ROUND(SUMIF(Anlagenbewegungsdaten!B:B,A4948,Anlagenbewegungsdaten!C:C),3)</f>
        <v>0</v>
      </c>
      <c r="H4948" s="497">
        <f>IF(ISBLANK(F4948),ROUND(SUMIF(Anlagenbewegungsdaten!B:B,A4948,Anlagenbewegungsdaten!D:D),2),ROUND(G4948*F4948%,2))</f>
        <v>0</v>
      </c>
      <c r="I4948" s="497">
        <f>ROUND((H4948-SUMIF(Anlagenbewegungsdaten!$B:$B,A4948,Anlagenbewegungsdaten!D:D)),3)</f>
        <v>0</v>
      </c>
      <c r="J4948" s="513" t="s">
        <v>5178</v>
      </c>
      <c r="K4948" s="513" t="s">
        <v>5217</v>
      </c>
      <c r="L4948" s="516">
        <v>0</v>
      </c>
      <c r="M4948" s="332">
        <f>ROUND(SUMIF(Anlagenbewegungsdaten_AV!B:B,A4948,Anlagenbewegungsdaten_AV!C:C),3)</f>
        <v>0</v>
      </c>
      <c r="N4948" s="330">
        <f>IF(ISBLANK(L4948),ROUND(SUMIF(Anlagenbewegungsdaten_AV!B:B,A4948,Anlagenbewegungsdaten_AV!D:D),2),ROUND(M4948*L4948%,2))</f>
        <v>0</v>
      </c>
      <c r="O4948" s="330">
        <f>ROUND(N4948-SUMIF(Anlagenbewegungsdaten_AV!B:B,A4948,Anlagenbewegungsdaten_AV!D:D),3)</f>
        <v>0</v>
      </c>
    </row>
    <row r="4949" spans="1:15" s="471" customFormat="1" ht="15" customHeight="1" x14ac:dyDescent="0.25">
      <c r="A4949" s="166"/>
      <c r="B4949" s="166"/>
      <c r="C4949" s="166"/>
      <c r="D4949" s="166"/>
      <c r="E4949" s="166"/>
      <c r="F4949" s="297"/>
      <c r="G4949" s="476"/>
      <c r="H4949" s="476"/>
      <c r="I4949" s="476"/>
      <c r="J4949" s="476"/>
      <c r="K4949" s="476"/>
      <c r="L4949" s="482"/>
      <c r="M4949" s="477"/>
      <c r="N4949" s="477"/>
      <c r="O4949" s="477"/>
    </row>
    <row r="4950" spans="1:15" ht="28.5" customHeight="1" x14ac:dyDescent="0.25">
      <c r="A4950" s="630" t="s">
        <v>6390</v>
      </c>
      <c r="B4950" s="630"/>
      <c r="C4950" s="630"/>
      <c r="D4950" s="630"/>
      <c r="E4950" s="630"/>
      <c r="F4950" s="630"/>
    </row>
    <row r="4951" spans="1:15" ht="15" customHeight="1" x14ac:dyDescent="0.25">
      <c r="A4951" s="166"/>
      <c r="B4951" s="166"/>
      <c r="C4951" s="166"/>
      <c r="D4951" s="166"/>
      <c r="E4951" s="166"/>
      <c r="F4951" s="297"/>
    </row>
    <row r="4952" spans="1:15" ht="15" customHeight="1" x14ac:dyDescent="0.25">
      <c r="A4952" s="260" t="s">
        <v>5900</v>
      </c>
      <c r="B4952" s="245" t="s">
        <v>2107</v>
      </c>
      <c r="C4952" s="246"/>
      <c r="D4952" s="246" t="s">
        <v>5901</v>
      </c>
      <c r="E4952" s="245"/>
      <c r="F4952" s="162">
        <v>0</v>
      </c>
      <c r="G4952" s="333">
        <f>ROUND(SUMIF(Anlagenbewegungsdaten!B:B,A4952,Anlagenbewegungsdaten!C:C),3)</f>
        <v>0</v>
      </c>
      <c r="H4952" s="334">
        <f>IF(ISBLANK(F4952),ROUND(SUMIF(Anlagenbewegungsdaten!B:B,A4952,Anlagenbewegungsdaten!D:D),2),ROUND(G4952*F4952%,2))</f>
        <v>0</v>
      </c>
      <c r="I4952" s="334">
        <f>ROUND((H4952-SUMIF(Anlagenbewegungsdaten!$B:$B,A4952,Anlagenbewegungsdaten!D:D)),3)</f>
        <v>0</v>
      </c>
      <c r="J4952" s="335" t="s">
        <v>5180</v>
      </c>
      <c r="K4952" s="335" t="s">
        <v>5192</v>
      </c>
      <c r="L4952" s="516">
        <v>0</v>
      </c>
      <c r="M4952" s="332">
        <f>ROUND(SUMIF(Anlagenbewegungsdaten_AV!B:B,A4952,Anlagenbewegungsdaten_AV!C:C),3)</f>
        <v>0</v>
      </c>
      <c r="N4952" s="330">
        <f>IF(ISBLANK(L4952),ROUND(SUMIF(Anlagenbewegungsdaten_AV!B:B,A4952,Anlagenbewegungsdaten_AV!D:D),2),ROUND(M4952*L4952%,2))</f>
        <v>0</v>
      </c>
      <c r="O4952" s="330">
        <f>ROUND(N4952-SUMIF(Anlagenbewegungsdaten_AV!B:B,A4952,Anlagenbewegungsdaten_AV!D:D),3)</f>
        <v>0</v>
      </c>
    </row>
    <row r="4953" spans="1:15" ht="15" customHeight="1" x14ac:dyDescent="0.25">
      <c r="A4953" s="260" t="s">
        <v>5902</v>
      </c>
      <c r="B4953" s="245" t="s">
        <v>2108</v>
      </c>
      <c r="C4953" s="246"/>
      <c r="D4953" s="246" t="s">
        <v>5901</v>
      </c>
      <c r="E4953" s="245"/>
      <c r="F4953" s="162">
        <v>0</v>
      </c>
      <c r="G4953" s="333">
        <f>ROUND(SUMIF(Anlagenbewegungsdaten!B:B,A4953,Anlagenbewegungsdaten!C:C),3)</f>
        <v>0</v>
      </c>
      <c r="H4953" s="334">
        <f>IF(ISBLANK(F4953),ROUND(SUMIF(Anlagenbewegungsdaten!B:B,A4953,Anlagenbewegungsdaten!D:D),2),ROUND(G4953*F4953%,2))</f>
        <v>0</v>
      </c>
      <c r="I4953" s="334">
        <f>ROUND((H4953-SUMIF(Anlagenbewegungsdaten!$B:$B,A4953,Anlagenbewegungsdaten!D:D)),3)</f>
        <v>0</v>
      </c>
      <c r="J4953" s="335" t="s">
        <v>5180</v>
      </c>
      <c r="K4953" s="335" t="s">
        <v>5193</v>
      </c>
      <c r="L4953" s="516">
        <v>0</v>
      </c>
      <c r="M4953" s="332">
        <f>ROUND(SUMIF(Anlagenbewegungsdaten_AV!B:B,A4953,Anlagenbewegungsdaten_AV!C:C),3)</f>
        <v>0</v>
      </c>
      <c r="N4953" s="330">
        <f>IF(ISBLANK(L4953),ROUND(SUMIF(Anlagenbewegungsdaten_AV!B:B,A4953,Anlagenbewegungsdaten_AV!D:D),2),ROUND(M4953*L4953%,2))</f>
        <v>0</v>
      </c>
      <c r="O4953" s="330">
        <f>ROUND(N4953-SUMIF(Anlagenbewegungsdaten_AV!B:B,A4953,Anlagenbewegungsdaten_AV!D:D),3)</f>
        <v>0</v>
      </c>
    </row>
    <row r="4954" spans="1:15" ht="15" customHeight="1" x14ac:dyDescent="0.25">
      <c r="A4954" s="260" t="s">
        <v>5903</v>
      </c>
      <c r="B4954" s="245" t="s">
        <v>1002</v>
      </c>
      <c r="C4954" s="246"/>
      <c r="D4954" s="246" t="s">
        <v>5901</v>
      </c>
      <c r="E4954" s="245"/>
      <c r="F4954" s="162">
        <v>0</v>
      </c>
      <c r="G4954" s="333">
        <f>ROUND(SUMIF(Anlagenbewegungsdaten!B:B,A4954,Anlagenbewegungsdaten!C:C),3)</f>
        <v>0</v>
      </c>
      <c r="H4954" s="334">
        <f>IF(ISBLANK(F4954),ROUND(SUMIF(Anlagenbewegungsdaten!B:B,A4954,Anlagenbewegungsdaten!D:D),2),ROUND(G4954*F4954%,2))</f>
        <v>0</v>
      </c>
      <c r="I4954" s="334">
        <f>ROUND((H4954-SUMIF(Anlagenbewegungsdaten!$B:$B,A4954,Anlagenbewegungsdaten!D:D)),3)</f>
        <v>0</v>
      </c>
      <c r="J4954" s="335" t="s">
        <v>5180</v>
      </c>
      <c r="K4954" s="335" t="s">
        <v>5194</v>
      </c>
      <c r="L4954" s="516">
        <v>0</v>
      </c>
      <c r="M4954" s="332">
        <f>ROUND(SUMIF(Anlagenbewegungsdaten_AV!B:B,A4954,Anlagenbewegungsdaten_AV!C:C),3)</f>
        <v>0</v>
      </c>
      <c r="N4954" s="330">
        <f>IF(ISBLANK(L4954),ROUND(SUMIF(Anlagenbewegungsdaten_AV!B:B,A4954,Anlagenbewegungsdaten_AV!D:D),2),ROUND(M4954*L4954%,2))</f>
        <v>0</v>
      </c>
      <c r="O4954" s="330">
        <f>ROUND(N4954-SUMIF(Anlagenbewegungsdaten_AV!B:B,A4954,Anlagenbewegungsdaten_AV!D:D),3)</f>
        <v>0</v>
      </c>
    </row>
    <row r="4955" spans="1:15" ht="15" customHeight="1" x14ac:dyDescent="0.25">
      <c r="A4955" s="260" t="s">
        <v>5904</v>
      </c>
      <c r="B4955" s="245" t="s">
        <v>1489</v>
      </c>
      <c r="C4955" s="246"/>
      <c r="D4955" s="246" t="s">
        <v>5901</v>
      </c>
      <c r="E4955" s="245"/>
      <c r="F4955" s="162">
        <v>0</v>
      </c>
      <c r="G4955" s="333">
        <f>ROUND(SUMIF(Anlagenbewegungsdaten!B:B,A4955,Anlagenbewegungsdaten!C:C),3)</f>
        <v>0</v>
      </c>
      <c r="H4955" s="334">
        <f>IF(ISBLANK(F4955),ROUND(SUMIF(Anlagenbewegungsdaten!B:B,A4955,Anlagenbewegungsdaten!D:D),2),ROUND(G4955*F4955%,2))</f>
        <v>0</v>
      </c>
      <c r="I4955" s="334">
        <f>ROUND((H4955-SUMIF(Anlagenbewegungsdaten!$B:$B,A4955,Anlagenbewegungsdaten!D:D)),3)</f>
        <v>0</v>
      </c>
      <c r="J4955" s="335" t="s">
        <v>5180</v>
      </c>
      <c r="K4955" s="335" t="s">
        <v>5195</v>
      </c>
      <c r="L4955" s="516">
        <v>0</v>
      </c>
      <c r="M4955" s="332">
        <f>ROUND(SUMIF(Anlagenbewegungsdaten_AV!B:B,A4955,Anlagenbewegungsdaten_AV!C:C),3)</f>
        <v>0</v>
      </c>
      <c r="N4955" s="330">
        <f>IF(ISBLANK(L4955),ROUND(SUMIF(Anlagenbewegungsdaten_AV!B:B,A4955,Anlagenbewegungsdaten_AV!D:D),2),ROUND(M4955*L4955%,2))</f>
        <v>0</v>
      </c>
      <c r="O4955" s="330">
        <f>ROUND(N4955-SUMIF(Anlagenbewegungsdaten_AV!B:B,A4955,Anlagenbewegungsdaten_AV!D:D),3)</f>
        <v>0</v>
      </c>
    </row>
    <row r="4956" spans="1:15" ht="15" customHeight="1" x14ac:dyDescent="0.25">
      <c r="A4956" s="260" t="s">
        <v>5905</v>
      </c>
      <c r="B4956" s="245" t="s">
        <v>1502</v>
      </c>
      <c r="C4956" s="246"/>
      <c r="D4956" s="246" t="s">
        <v>5901</v>
      </c>
      <c r="E4956" s="245"/>
      <c r="F4956" s="162">
        <v>0</v>
      </c>
      <c r="G4956" s="333">
        <f>ROUND(SUMIF(Anlagenbewegungsdaten!B:B,A4956,Anlagenbewegungsdaten!C:C),3)</f>
        <v>0</v>
      </c>
      <c r="H4956" s="334">
        <f>IF(ISBLANK(F4956),ROUND(SUMIF(Anlagenbewegungsdaten!B:B,A4956,Anlagenbewegungsdaten!D:D),2),ROUND(G4956*F4956%,2))</f>
        <v>0</v>
      </c>
      <c r="I4956" s="334">
        <f>ROUND((H4956-SUMIF(Anlagenbewegungsdaten!$B:$B,A4956,Anlagenbewegungsdaten!D:D)),3)</f>
        <v>0</v>
      </c>
      <c r="J4956" s="335" t="s">
        <v>5180</v>
      </c>
      <c r="K4956" s="335" t="s">
        <v>5196</v>
      </c>
      <c r="L4956" s="516">
        <v>0</v>
      </c>
      <c r="M4956" s="332">
        <f>ROUND(SUMIF(Anlagenbewegungsdaten_AV!B:B,A4956,Anlagenbewegungsdaten_AV!C:C),3)</f>
        <v>0</v>
      </c>
      <c r="N4956" s="330">
        <f>IF(ISBLANK(L4956),ROUND(SUMIF(Anlagenbewegungsdaten_AV!B:B,A4956,Anlagenbewegungsdaten_AV!D:D),2),ROUND(M4956*L4956%,2))</f>
        <v>0</v>
      </c>
      <c r="O4956" s="330">
        <f>ROUND(N4956-SUMIF(Anlagenbewegungsdaten_AV!B:B,A4956,Anlagenbewegungsdaten_AV!D:D),3)</f>
        <v>0</v>
      </c>
    </row>
    <row r="4957" spans="1:15" ht="15" customHeight="1" x14ac:dyDescent="0.25">
      <c r="A4957" s="260" t="s">
        <v>5906</v>
      </c>
      <c r="B4957" s="245" t="s">
        <v>77</v>
      </c>
      <c r="C4957" s="246"/>
      <c r="D4957" s="246" t="s">
        <v>5901</v>
      </c>
      <c r="E4957" s="245"/>
      <c r="F4957" s="162">
        <v>0</v>
      </c>
      <c r="G4957" s="333">
        <f>ROUND(SUMIF(Anlagenbewegungsdaten!B:B,A4957,Anlagenbewegungsdaten!C:C),3)</f>
        <v>0</v>
      </c>
      <c r="H4957" s="334">
        <f>IF(ISBLANK(F4957),ROUND(SUMIF(Anlagenbewegungsdaten!B:B,A4957,Anlagenbewegungsdaten!D:D),2),ROUND(G4957*F4957%,2))</f>
        <v>0</v>
      </c>
      <c r="I4957" s="334">
        <f>ROUND((H4957-SUMIF(Anlagenbewegungsdaten!$B:$B,A4957,Anlagenbewegungsdaten!D:D)),3)</f>
        <v>0</v>
      </c>
      <c r="J4957" s="335" t="s">
        <v>5180</v>
      </c>
      <c r="K4957" s="335" t="s">
        <v>5197</v>
      </c>
      <c r="L4957" s="516">
        <v>0</v>
      </c>
      <c r="M4957" s="332">
        <f>ROUND(SUMIF(Anlagenbewegungsdaten_AV!B:B,A4957,Anlagenbewegungsdaten_AV!C:C),3)</f>
        <v>0</v>
      </c>
      <c r="N4957" s="330">
        <f>IF(ISBLANK(L4957),ROUND(SUMIF(Anlagenbewegungsdaten_AV!B:B,A4957,Anlagenbewegungsdaten_AV!D:D),2),ROUND(M4957*L4957%,2))</f>
        <v>0</v>
      </c>
      <c r="O4957" s="330">
        <f>ROUND(N4957-SUMIF(Anlagenbewegungsdaten_AV!B:B,A4957,Anlagenbewegungsdaten_AV!D:D),3)</f>
        <v>0</v>
      </c>
    </row>
    <row r="4958" spans="1:15" ht="15" customHeight="1" x14ac:dyDescent="0.25">
      <c r="A4958" s="260" t="s">
        <v>5907</v>
      </c>
      <c r="B4958" s="245" t="s">
        <v>2109</v>
      </c>
      <c r="C4958" s="246"/>
      <c r="D4958" s="246" t="s">
        <v>5901</v>
      </c>
      <c r="E4958" s="245"/>
      <c r="F4958" s="162">
        <v>0</v>
      </c>
      <c r="G4958" s="333">
        <f>ROUND(SUMIF(Anlagenbewegungsdaten!B:B,A4958,Anlagenbewegungsdaten!C:C),3)</f>
        <v>0</v>
      </c>
      <c r="H4958" s="334">
        <f>IF(ISBLANK(F4958),ROUND(SUMIF(Anlagenbewegungsdaten!B:B,A4958,Anlagenbewegungsdaten!D:D),2),ROUND(G4958*F4958%,2))</f>
        <v>0</v>
      </c>
      <c r="I4958" s="334">
        <f>ROUND((H4958-SUMIF(Anlagenbewegungsdaten!$B:$B,A4958,Anlagenbewegungsdaten!D:D)),3)</f>
        <v>0</v>
      </c>
      <c r="J4958" s="335" t="s">
        <v>5180</v>
      </c>
      <c r="K4958" s="335" t="s">
        <v>5198</v>
      </c>
      <c r="L4958" s="516">
        <v>0</v>
      </c>
      <c r="M4958" s="332">
        <f>ROUND(SUMIF(Anlagenbewegungsdaten_AV!B:B,A4958,Anlagenbewegungsdaten_AV!C:C),3)</f>
        <v>0</v>
      </c>
      <c r="N4958" s="330">
        <f>IF(ISBLANK(L4958),ROUND(SUMIF(Anlagenbewegungsdaten_AV!B:B,A4958,Anlagenbewegungsdaten_AV!D:D),2),ROUND(M4958*L4958%,2))</f>
        <v>0</v>
      </c>
      <c r="O4958" s="330">
        <f>ROUND(N4958-SUMIF(Anlagenbewegungsdaten_AV!B:B,A4958,Anlagenbewegungsdaten_AV!D:D),3)</f>
        <v>0</v>
      </c>
    </row>
    <row r="4959" spans="1:15" ht="15" customHeight="1" x14ac:dyDescent="0.25">
      <c r="A4959" s="260" t="s">
        <v>5908</v>
      </c>
      <c r="B4959" s="245" t="s">
        <v>2110</v>
      </c>
      <c r="C4959" s="246"/>
      <c r="D4959" s="246" t="s">
        <v>5901</v>
      </c>
      <c r="E4959" s="245"/>
      <c r="F4959" s="162">
        <v>0</v>
      </c>
      <c r="G4959" s="333">
        <f>ROUND(SUMIF(Anlagenbewegungsdaten!B:B,A4959,Anlagenbewegungsdaten!C:C),3)</f>
        <v>0</v>
      </c>
      <c r="H4959" s="334">
        <f>IF(ISBLANK(F4959),ROUND(SUMIF(Anlagenbewegungsdaten!B:B,A4959,Anlagenbewegungsdaten!D:D),2),ROUND(G4959*F4959%,2))</f>
        <v>0</v>
      </c>
      <c r="I4959" s="334">
        <f>ROUND((H4959-SUMIF(Anlagenbewegungsdaten!$B:$B,A4959,Anlagenbewegungsdaten!D:D)),3)</f>
        <v>0</v>
      </c>
      <c r="J4959" s="335" t="s">
        <v>5180</v>
      </c>
      <c r="K4959" s="335" t="s">
        <v>5199</v>
      </c>
      <c r="L4959" s="516">
        <v>0</v>
      </c>
      <c r="M4959" s="332">
        <f>ROUND(SUMIF(Anlagenbewegungsdaten_AV!B:B,A4959,Anlagenbewegungsdaten_AV!C:C),3)</f>
        <v>0</v>
      </c>
      <c r="N4959" s="330">
        <f>IF(ISBLANK(L4959),ROUND(SUMIF(Anlagenbewegungsdaten_AV!B:B,A4959,Anlagenbewegungsdaten_AV!D:D),2),ROUND(M4959*L4959%,2))</f>
        <v>0</v>
      </c>
      <c r="O4959" s="330">
        <f>ROUND(N4959-SUMIF(Anlagenbewegungsdaten_AV!B:B,A4959,Anlagenbewegungsdaten_AV!D:D),3)</f>
        <v>0</v>
      </c>
    </row>
    <row r="4960" spans="1:15" ht="15" customHeight="1" x14ac:dyDescent="0.25">
      <c r="A4960" s="260" t="s">
        <v>5909</v>
      </c>
      <c r="B4960" s="245" t="s">
        <v>152</v>
      </c>
      <c r="C4960" s="246"/>
      <c r="D4960" s="246" t="s">
        <v>5901</v>
      </c>
      <c r="E4960" s="245"/>
      <c r="F4960" s="162">
        <v>0</v>
      </c>
      <c r="G4960" s="333">
        <f>ROUND(SUMIF(Anlagenbewegungsdaten!B:B,A4960,Anlagenbewegungsdaten!C:C),3)</f>
        <v>0</v>
      </c>
      <c r="H4960" s="334">
        <f>IF(ISBLANK(F4960),ROUND(SUMIF(Anlagenbewegungsdaten!B:B,A4960,Anlagenbewegungsdaten!D:D),2),ROUND(G4960*F4960%,2))</f>
        <v>0</v>
      </c>
      <c r="I4960" s="334">
        <f>ROUND((H4960-SUMIF(Anlagenbewegungsdaten!$B:$B,A4960,Anlagenbewegungsdaten!D:D)),3)</f>
        <v>0</v>
      </c>
      <c r="J4960" s="335" t="s">
        <v>5180</v>
      </c>
      <c r="K4960" s="335" t="s">
        <v>5200</v>
      </c>
      <c r="L4960" s="516">
        <v>0</v>
      </c>
      <c r="M4960" s="332">
        <f>ROUND(SUMIF(Anlagenbewegungsdaten_AV!B:B,A4960,Anlagenbewegungsdaten_AV!C:C),3)</f>
        <v>0</v>
      </c>
      <c r="N4960" s="330">
        <f>IF(ISBLANK(L4960),ROUND(SUMIF(Anlagenbewegungsdaten_AV!B:B,A4960,Anlagenbewegungsdaten_AV!D:D),2),ROUND(M4960*L4960%,2))</f>
        <v>0</v>
      </c>
      <c r="O4960" s="330">
        <f>ROUND(N4960-SUMIF(Anlagenbewegungsdaten_AV!B:B,A4960,Anlagenbewegungsdaten_AV!D:D),3)</f>
        <v>0</v>
      </c>
    </row>
    <row r="4961" spans="1:15" ht="15" customHeight="1" x14ac:dyDescent="0.25">
      <c r="A4961" s="260" t="s">
        <v>5910</v>
      </c>
      <c r="B4961" s="245" t="s">
        <v>160</v>
      </c>
      <c r="C4961" s="246"/>
      <c r="D4961" s="246" t="s">
        <v>5901</v>
      </c>
      <c r="E4961" s="245"/>
      <c r="F4961" s="162">
        <v>0</v>
      </c>
      <c r="G4961" s="333">
        <f>ROUND(SUMIF(Anlagenbewegungsdaten!B:B,A4961,Anlagenbewegungsdaten!C:C),3)</f>
        <v>0</v>
      </c>
      <c r="H4961" s="334">
        <f>IF(ISBLANK(F4961),ROUND(SUMIF(Anlagenbewegungsdaten!B:B,A4961,Anlagenbewegungsdaten!D:D),2),ROUND(G4961*F4961%,2))</f>
        <v>0</v>
      </c>
      <c r="I4961" s="334">
        <f>ROUND((H4961-SUMIF(Anlagenbewegungsdaten!$B:$B,A4961,Anlagenbewegungsdaten!D:D)),3)</f>
        <v>0</v>
      </c>
      <c r="J4961" s="335" t="s">
        <v>5180</v>
      </c>
      <c r="K4961" s="335" t="s">
        <v>5201</v>
      </c>
      <c r="L4961" s="516">
        <v>0</v>
      </c>
      <c r="M4961" s="332">
        <f>ROUND(SUMIF(Anlagenbewegungsdaten_AV!B:B,A4961,Anlagenbewegungsdaten_AV!C:C),3)</f>
        <v>0</v>
      </c>
      <c r="N4961" s="330">
        <f>IF(ISBLANK(L4961),ROUND(SUMIF(Anlagenbewegungsdaten_AV!B:B,A4961,Anlagenbewegungsdaten_AV!D:D),2),ROUND(M4961*L4961%,2))</f>
        <v>0</v>
      </c>
      <c r="O4961" s="330">
        <f>ROUND(N4961-SUMIF(Anlagenbewegungsdaten_AV!B:B,A4961,Anlagenbewegungsdaten_AV!D:D),3)</f>
        <v>0</v>
      </c>
    </row>
    <row r="4962" spans="1:15" ht="15" customHeight="1" x14ac:dyDescent="0.25">
      <c r="A4962" s="142" t="s">
        <v>5911</v>
      </c>
      <c r="B4962" s="142" t="s">
        <v>167</v>
      </c>
      <c r="C4962" s="142"/>
      <c r="D4962" s="142" t="s">
        <v>5901</v>
      </c>
      <c r="E4962" s="142"/>
      <c r="F4962" s="142">
        <v>0</v>
      </c>
      <c r="G4962" s="333">
        <f>ROUND(SUMIF(Anlagenbewegungsdaten!B:B,A4962,Anlagenbewegungsdaten!C:C),3)</f>
        <v>0</v>
      </c>
      <c r="H4962" s="334">
        <f>IF(ISBLANK(F4962),ROUND(SUMIF(Anlagenbewegungsdaten!B:B,A4962,Anlagenbewegungsdaten!D:D),2),ROUND(G4962*F4962%,2))</f>
        <v>0</v>
      </c>
      <c r="I4962" s="334">
        <f>ROUND((H4962-SUMIF(Anlagenbewegungsdaten!$B:$B,A4962,Anlagenbewegungsdaten!D:D)),3)</f>
        <v>0</v>
      </c>
      <c r="J4962" s="335" t="s">
        <v>5180</v>
      </c>
      <c r="K4962" s="335" t="s">
        <v>5202</v>
      </c>
      <c r="L4962" s="516">
        <v>0</v>
      </c>
      <c r="M4962" s="332">
        <f>ROUND(SUMIF(Anlagenbewegungsdaten_AV!B:B,A4962,Anlagenbewegungsdaten_AV!C:C),3)</f>
        <v>0</v>
      </c>
      <c r="N4962" s="330">
        <f>IF(ISBLANK(L4962),ROUND(SUMIF(Anlagenbewegungsdaten_AV!B:B,A4962,Anlagenbewegungsdaten_AV!D:D),2),ROUND(M4962*L4962%,2))</f>
        <v>0</v>
      </c>
      <c r="O4962" s="330">
        <f>ROUND(N4962-SUMIF(Anlagenbewegungsdaten_AV!B:B,A4962,Anlagenbewegungsdaten_AV!D:D),3)</f>
        <v>0</v>
      </c>
    </row>
    <row r="4963" spans="1:15" ht="15" customHeight="1" x14ac:dyDescent="0.25">
      <c r="A4963" s="260" t="s">
        <v>5912</v>
      </c>
      <c r="B4963" s="245" t="s">
        <v>2111</v>
      </c>
      <c r="C4963" s="246"/>
      <c r="D4963" s="246" t="s">
        <v>5901</v>
      </c>
      <c r="E4963" s="245"/>
      <c r="F4963" s="162">
        <v>0</v>
      </c>
      <c r="G4963" s="333">
        <f>ROUND(SUMIF(Anlagenbewegungsdaten!B:B,A4963,Anlagenbewegungsdaten!C:C),3)</f>
        <v>0</v>
      </c>
      <c r="H4963" s="334">
        <f>IF(ISBLANK(F4963),ROUND(SUMIF(Anlagenbewegungsdaten!B:B,A4963,Anlagenbewegungsdaten!D:D),2),ROUND(G4963*F4963%,2))</f>
        <v>0</v>
      </c>
      <c r="I4963" s="334">
        <f>ROUND((H4963-SUMIF(Anlagenbewegungsdaten!$B:$B,A4963,Anlagenbewegungsdaten!D:D)),3)</f>
        <v>0</v>
      </c>
      <c r="J4963" s="335" t="s">
        <v>5180</v>
      </c>
      <c r="K4963" s="335" t="s">
        <v>5203</v>
      </c>
      <c r="L4963" s="516">
        <v>0</v>
      </c>
      <c r="M4963" s="332">
        <f>ROUND(SUMIF(Anlagenbewegungsdaten_AV!B:B,A4963,Anlagenbewegungsdaten_AV!C:C),3)</f>
        <v>0</v>
      </c>
      <c r="N4963" s="330">
        <f>IF(ISBLANK(L4963),ROUND(SUMIF(Anlagenbewegungsdaten_AV!B:B,A4963,Anlagenbewegungsdaten_AV!D:D),2),ROUND(M4963*L4963%,2))</f>
        <v>0</v>
      </c>
      <c r="O4963" s="330">
        <f>ROUND(N4963-SUMIF(Anlagenbewegungsdaten_AV!B:B,A4963,Anlagenbewegungsdaten_AV!D:D),3)</f>
        <v>0</v>
      </c>
    </row>
    <row r="4964" spans="1:15" ht="15" customHeight="1" x14ac:dyDescent="0.25">
      <c r="A4964" s="260" t="s">
        <v>5913</v>
      </c>
      <c r="B4964" s="245" t="s">
        <v>174</v>
      </c>
      <c r="C4964" s="246"/>
      <c r="D4964" s="246" t="s">
        <v>5901</v>
      </c>
      <c r="E4964" s="245"/>
      <c r="F4964" s="162">
        <v>0</v>
      </c>
      <c r="G4964" s="333">
        <f>ROUND(SUMIF(Anlagenbewegungsdaten!B:B,A4964,Anlagenbewegungsdaten!C:C),3)</f>
        <v>11964.001</v>
      </c>
      <c r="H4964" s="334">
        <f>IF(ISBLANK(F4964),ROUND(SUMIF(Anlagenbewegungsdaten!B:B,A4964,Anlagenbewegungsdaten!D:D),2),ROUND(G4964*F4964%,2))</f>
        <v>0</v>
      </c>
      <c r="I4964" s="334">
        <f>ROUND((H4964-SUMIF(Anlagenbewegungsdaten!$B:$B,A4964,Anlagenbewegungsdaten!D:D)),3)</f>
        <v>0</v>
      </c>
      <c r="J4964" s="335" t="s">
        <v>5180</v>
      </c>
      <c r="K4964" s="335" t="s">
        <v>5204</v>
      </c>
      <c r="L4964" s="516">
        <v>0</v>
      </c>
      <c r="M4964" s="332">
        <f>ROUND(SUMIF(Anlagenbewegungsdaten_AV!B:B,A4964,Anlagenbewegungsdaten_AV!C:C),3)</f>
        <v>0</v>
      </c>
      <c r="N4964" s="330">
        <f>IF(ISBLANK(L4964),ROUND(SUMIF(Anlagenbewegungsdaten_AV!B:B,A4964,Anlagenbewegungsdaten_AV!D:D),2),ROUND(M4964*L4964%,2))</f>
        <v>0</v>
      </c>
      <c r="O4964" s="330">
        <f>ROUND(N4964-SUMIF(Anlagenbewegungsdaten_AV!B:B,A4964,Anlagenbewegungsdaten_AV!D:D),3)</f>
        <v>0</v>
      </c>
    </row>
    <row r="4965" spans="1:15" ht="15" customHeight="1" x14ac:dyDescent="0.25">
      <c r="A4965" s="260" t="s">
        <v>5914</v>
      </c>
      <c r="B4965" s="245" t="s">
        <v>174</v>
      </c>
      <c r="C4965" s="246"/>
      <c r="D4965" s="246" t="s">
        <v>5901</v>
      </c>
      <c r="E4965" s="245" t="s">
        <v>4951</v>
      </c>
      <c r="F4965" s="162">
        <v>0</v>
      </c>
      <c r="G4965" s="333">
        <f>ROUND(SUMIF(Anlagenbewegungsdaten!B:B,A4965,Anlagenbewegungsdaten!C:C),3)</f>
        <v>0</v>
      </c>
      <c r="H4965" s="334">
        <f>IF(ISBLANK(F4965),ROUND(SUMIF(Anlagenbewegungsdaten!B:B,A4965,Anlagenbewegungsdaten!D:D),2),ROUND(G4965*F4965%,2))</f>
        <v>0</v>
      </c>
      <c r="I4965" s="334">
        <f>ROUND((H4965-SUMIF(Anlagenbewegungsdaten!$B:$B,A4965,Anlagenbewegungsdaten!D:D)),3)</f>
        <v>0</v>
      </c>
      <c r="J4965" s="335" t="s">
        <v>5178</v>
      </c>
      <c r="K4965" s="335" t="s">
        <v>5217</v>
      </c>
      <c r="L4965" s="516">
        <v>0</v>
      </c>
      <c r="M4965" s="332">
        <f>ROUND(SUMIF(Anlagenbewegungsdaten_AV!B:B,A4965,Anlagenbewegungsdaten_AV!C:C),3)</f>
        <v>0</v>
      </c>
      <c r="N4965" s="330">
        <f>IF(ISBLANK(L4965),ROUND(SUMIF(Anlagenbewegungsdaten_AV!B:B,A4965,Anlagenbewegungsdaten_AV!D:D),2),ROUND(M4965*L4965%,2))</f>
        <v>0</v>
      </c>
      <c r="O4965" s="330">
        <f>ROUND(N4965-SUMIF(Anlagenbewegungsdaten_AV!B:B,A4965,Anlagenbewegungsdaten_AV!D:D),3)</f>
        <v>0</v>
      </c>
    </row>
    <row r="4966" spans="1:15" ht="15" customHeight="1" x14ac:dyDescent="0.25"/>
    <row r="4967" spans="1:15" ht="28.5" customHeight="1" x14ac:dyDescent="0.25">
      <c r="A4967" s="630" t="s">
        <v>6391</v>
      </c>
      <c r="B4967" s="630"/>
      <c r="C4967" s="630"/>
      <c r="D4967" s="630"/>
      <c r="E4967" s="630"/>
      <c r="F4967" s="630"/>
    </row>
    <row r="4968" spans="1:15" ht="15" customHeight="1" x14ac:dyDescent="0.25">
      <c r="A4968" s="166"/>
      <c r="B4968" s="166"/>
      <c r="C4968" s="166"/>
      <c r="D4968" s="166"/>
      <c r="E4968" s="166"/>
      <c r="F4968" s="297"/>
    </row>
    <row r="4969" spans="1:15" ht="15" customHeight="1" x14ac:dyDescent="0.25">
      <c r="A4969" s="260" t="s">
        <v>5915</v>
      </c>
      <c r="B4969" s="245" t="s">
        <v>2107</v>
      </c>
      <c r="C4969" s="246"/>
      <c r="D4969" s="246" t="s">
        <v>5916</v>
      </c>
      <c r="E4969" s="245"/>
      <c r="F4969" s="162">
        <v>0</v>
      </c>
      <c r="G4969" s="333">
        <f>ROUND(SUMIF(Anlagenbewegungsdaten!B:B,A4969,Anlagenbewegungsdaten!C:C),3)</f>
        <v>0</v>
      </c>
      <c r="H4969" s="334">
        <f>IF(ISBLANK(F4969),ROUND(SUMIF(Anlagenbewegungsdaten!B:B,A4969,Anlagenbewegungsdaten!D:D),2),ROUND(G4969*F4969%,2))</f>
        <v>0</v>
      </c>
      <c r="I4969" s="334">
        <f>ROUND((H4969-SUMIF(Anlagenbewegungsdaten!$B:$B,A4969,Anlagenbewegungsdaten!D:D)),3)</f>
        <v>0</v>
      </c>
      <c r="J4969" s="335" t="s">
        <v>5180</v>
      </c>
      <c r="K4969" s="335" t="s">
        <v>5192</v>
      </c>
      <c r="L4969" s="516">
        <v>0</v>
      </c>
      <c r="M4969" s="332">
        <f>ROUND(SUMIF(Anlagenbewegungsdaten_AV!B:B,A4969,Anlagenbewegungsdaten_AV!C:C),3)</f>
        <v>0</v>
      </c>
      <c r="N4969" s="330">
        <f>IF(ISBLANK(L4969),ROUND(SUMIF(Anlagenbewegungsdaten_AV!B:B,A4969,Anlagenbewegungsdaten_AV!D:D),2),ROUND(M4969*L4969%,2))</f>
        <v>0</v>
      </c>
      <c r="O4969" s="330">
        <f>ROUND(N4969-SUMIF(Anlagenbewegungsdaten_AV!B:B,A4969,Anlagenbewegungsdaten_AV!D:D),3)</f>
        <v>0</v>
      </c>
    </row>
    <row r="4970" spans="1:15" ht="15" customHeight="1" x14ac:dyDescent="0.25">
      <c r="A4970" s="260" t="s">
        <v>5917</v>
      </c>
      <c r="B4970" s="245" t="s">
        <v>2108</v>
      </c>
      <c r="C4970" s="246"/>
      <c r="D4970" s="246" t="s">
        <v>5916</v>
      </c>
      <c r="E4970" s="245"/>
      <c r="F4970" s="162">
        <v>0</v>
      </c>
      <c r="G4970" s="333">
        <f>ROUND(SUMIF(Anlagenbewegungsdaten!B:B,A4970,Anlagenbewegungsdaten!C:C),3)</f>
        <v>0</v>
      </c>
      <c r="H4970" s="334">
        <f>IF(ISBLANK(F4970),ROUND(SUMIF(Anlagenbewegungsdaten!B:B,A4970,Anlagenbewegungsdaten!D:D),2),ROUND(G4970*F4970%,2))</f>
        <v>0</v>
      </c>
      <c r="I4970" s="334">
        <f>ROUND((H4970-SUMIF(Anlagenbewegungsdaten!$B:$B,A4970,Anlagenbewegungsdaten!D:D)),3)</f>
        <v>0</v>
      </c>
      <c r="J4970" s="335" t="s">
        <v>5180</v>
      </c>
      <c r="K4970" s="335" t="s">
        <v>5193</v>
      </c>
      <c r="L4970" s="516">
        <v>0</v>
      </c>
      <c r="M4970" s="332">
        <f>ROUND(SUMIF(Anlagenbewegungsdaten_AV!B:B,A4970,Anlagenbewegungsdaten_AV!C:C),3)</f>
        <v>0</v>
      </c>
      <c r="N4970" s="330">
        <f>IF(ISBLANK(L4970),ROUND(SUMIF(Anlagenbewegungsdaten_AV!B:B,A4970,Anlagenbewegungsdaten_AV!D:D),2),ROUND(M4970*L4970%,2))</f>
        <v>0</v>
      </c>
      <c r="O4970" s="330">
        <f>ROUND(N4970-SUMIF(Anlagenbewegungsdaten_AV!B:B,A4970,Anlagenbewegungsdaten_AV!D:D),3)</f>
        <v>0</v>
      </c>
    </row>
    <row r="4971" spans="1:15" ht="15" customHeight="1" x14ac:dyDescent="0.25">
      <c r="A4971" s="260" t="s">
        <v>5918</v>
      </c>
      <c r="B4971" s="245" t="s">
        <v>1002</v>
      </c>
      <c r="C4971" s="246"/>
      <c r="D4971" s="246" t="s">
        <v>5916</v>
      </c>
      <c r="E4971" s="245"/>
      <c r="F4971" s="162">
        <v>0</v>
      </c>
      <c r="G4971" s="333">
        <f>ROUND(SUMIF(Anlagenbewegungsdaten!B:B,A4971,Anlagenbewegungsdaten!C:C),3)</f>
        <v>0</v>
      </c>
      <c r="H4971" s="334">
        <f>IF(ISBLANK(F4971),ROUND(SUMIF(Anlagenbewegungsdaten!B:B,A4971,Anlagenbewegungsdaten!D:D),2),ROUND(G4971*F4971%,2))</f>
        <v>0</v>
      </c>
      <c r="I4971" s="334">
        <f>ROUND((H4971-SUMIF(Anlagenbewegungsdaten!$B:$B,A4971,Anlagenbewegungsdaten!D:D)),3)</f>
        <v>0</v>
      </c>
      <c r="J4971" s="335" t="s">
        <v>5180</v>
      </c>
      <c r="K4971" s="335" t="s">
        <v>5194</v>
      </c>
      <c r="L4971" s="516">
        <v>0</v>
      </c>
      <c r="M4971" s="332">
        <f>ROUND(SUMIF(Anlagenbewegungsdaten_AV!B:B,A4971,Anlagenbewegungsdaten_AV!C:C),3)</f>
        <v>0</v>
      </c>
      <c r="N4971" s="330">
        <f>IF(ISBLANK(L4971),ROUND(SUMIF(Anlagenbewegungsdaten_AV!B:B,A4971,Anlagenbewegungsdaten_AV!D:D),2),ROUND(M4971*L4971%,2))</f>
        <v>0</v>
      </c>
      <c r="O4971" s="330">
        <f>ROUND(N4971-SUMIF(Anlagenbewegungsdaten_AV!B:B,A4971,Anlagenbewegungsdaten_AV!D:D),3)</f>
        <v>0</v>
      </c>
    </row>
    <row r="4972" spans="1:15" ht="15" customHeight="1" x14ac:dyDescent="0.25">
      <c r="A4972" s="260" t="s">
        <v>5919</v>
      </c>
      <c r="B4972" s="245" t="s">
        <v>1489</v>
      </c>
      <c r="C4972" s="246"/>
      <c r="D4972" s="246" t="s">
        <v>5916</v>
      </c>
      <c r="E4972" s="245"/>
      <c r="F4972" s="162">
        <v>0</v>
      </c>
      <c r="G4972" s="333">
        <f>ROUND(SUMIF(Anlagenbewegungsdaten!B:B,A4972,Anlagenbewegungsdaten!C:C),3)</f>
        <v>0</v>
      </c>
      <c r="H4972" s="334">
        <f>IF(ISBLANK(F4972),ROUND(SUMIF(Anlagenbewegungsdaten!B:B,A4972,Anlagenbewegungsdaten!D:D),2),ROUND(G4972*F4972%,2))</f>
        <v>0</v>
      </c>
      <c r="I4972" s="334">
        <f>ROUND((H4972-SUMIF(Anlagenbewegungsdaten!$B:$B,A4972,Anlagenbewegungsdaten!D:D)),3)</f>
        <v>0</v>
      </c>
      <c r="J4972" s="335" t="s">
        <v>5180</v>
      </c>
      <c r="K4972" s="335" t="s">
        <v>5195</v>
      </c>
      <c r="L4972" s="516">
        <v>0</v>
      </c>
      <c r="M4972" s="332">
        <f>ROUND(SUMIF(Anlagenbewegungsdaten_AV!B:B,A4972,Anlagenbewegungsdaten_AV!C:C),3)</f>
        <v>0</v>
      </c>
      <c r="N4972" s="330">
        <f>IF(ISBLANK(L4972),ROUND(SUMIF(Anlagenbewegungsdaten_AV!B:B,A4972,Anlagenbewegungsdaten_AV!D:D),2),ROUND(M4972*L4972%,2))</f>
        <v>0</v>
      </c>
      <c r="O4972" s="330">
        <f>ROUND(N4972-SUMIF(Anlagenbewegungsdaten_AV!B:B,A4972,Anlagenbewegungsdaten_AV!D:D),3)</f>
        <v>0</v>
      </c>
    </row>
    <row r="4973" spans="1:15" ht="15" customHeight="1" x14ac:dyDescent="0.25">
      <c r="A4973" s="260" t="s">
        <v>5920</v>
      </c>
      <c r="B4973" s="245" t="s">
        <v>1502</v>
      </c>
      <c r="C4973" s="246"/>
      <c r="D4973" s="246" t="s">
        <v>5916</v>
      </c>
      <c r="E4973" s="245"/>
      <c r="F4973" s="162">
        <v>0</v>
      </c>
      <c r="G4973" s="333">
        <f>ROUND(SUMIF(Anlagenbewegungsdaten!B:B,A4973,Anlagenbewegungsdaten!C:C),3)</f>
        <v>0</v>
      </c>
      <c r="H4973" s="334">
        <f>IF(ISBLANK(F4973),ROUND(SUMIF(Anlagenbewegungsdaten!B:B,A4973,Anlagenbewegungsdaten!D:D),2),ROUND(G4973*F4973%,2))</f>
        <v>0</v>
      </c>
      <c r="I4973" s="334">
        <f>ROUND((H4973-SUMIF(Anlagenbewegungsdaten!$B:$B,A4973,Anlagenbewegungsdaten!D:D)),3)</f>
        <v>0</v>
      </c>
      <c r="J4973" s="335" t="s">
        <v>5180</v>
      </c>
      <c r="K4973" s="335" t="s">
        <v>5196</v>
      </c>
      <c r="L4973" s="516">
        <v>0</v>
      </c>
      <c r="M4973" s="332">
        <f>ROUND(SUMIF(Anlagenbewegungsdaten_AV!B:B,A4973,Anlagenbewegungsdaten_AV!C:C),3)</f>
        <v>0</v>
      </c>
      <c r="N4973" s="330">
        <f>IF(ISBLANK(L4973),ROUND(SUMIF(Anlagenbewegungsdaten_AV!B:B,A4973,Anlagenbewegungsdaten_AV!D:D),2),ROUND(M4973*L4973%,2))</f>
        <v>0</v>
      </c>
      <c r="O4973" s="330">
        <f>ROUND(N4973-SUMIF(Anlagenbewegungsdaten_AV!B:B,A4973,Anlagenbewegungsdaten_AV!D:D),3)</f>
        <v>0</v>
      </c>
    </row>
    <row r="4974" spans="1:15" ht="15" customHeight="1" x14ac:dyDescent="0.25">
      <c r="A4974" s="260" t="s">
        <v>5921</v>
      </c>
      <c r="B4974" s="245" t="s">
        <v>77</v>
      </c>
      <c r="C4974" s="246"/>
      <c r="D4974" s="246" t="s">
        <v>5916</v>
      </c>
      <c r="E4974" s="245"/>
      <c r="F4974" s="162">
        <v>0</v>
      </c>
      <c r="G4974" s="333">
        <f>ROUND(SUMIF(Anlagenbewegungsdaten!B:B,A4974,Anlagenbewegungsdaten!C:C),3)</f>
        <v>0</v>
      </c>
      <c r="H4974" s="334">
        <f>IF(ISBLANK(F4974),ROUND(SUMIF(Anlagenbewegungsdaten!B:B,A4974,Anlagenbewegungsdaten!D:D),2),ROUND(G4974*F4974%,2))</f>
        <v>0</v>
      </c>
      <c r="I4974" s="334">
        <f>ROUND((H4974-SUMIF(Anlagenbewegungsdaten!$B:$B,A4974,Anlagenbewegungsdaten!D:D)),3)</f>
        <v>0</v>
      </c>
      <c r="J4974" s="335" t="s">
        <v>5180</v>
      </c>
      <c r="K4974" s="335" t="s">
        <v>5197</v>
      </c>
      <c r="L4974" s="516">
        <v>0</v>
      </c>
      <c r="M4974" s="332">
        <f>ROUND(SUMIF(Anlagenbewegungsdaten_AV!B:B,A4974,Anlagenbewegungsdaten_AV!C:C),3)</f>
        <v>0</v>
      </c>
      <c r="N4974" s="330">
        <f>IF(ISBLANK(L4974),ROUND(SUMIF(Anlagenbewegungsdaten_AV!B:B,A4974,Anlagenbewegungsdaten_AV!D:D),2),ROUND(M4974*L4974%,2))</f>
        <v>0</v>
      </c>
      <c r="O4974" s="330">
        <f>ROUND(N4974-SUMIF(Anlagenbewegungsdaten_AV!B:B,A4974,Anlagenbewegungsdaten_AV!D:D),3)</f>
        <v>0</v>
      </c>
    </row>
    <row r="4975" spans="1:15" ht="15" customHeight="1" x14ac:dyDescent="0.25">
      <c r="A4975" s="260" t="s">
        <v>5922</v>
      </c>
      <c r="B4975" s="245" t="s">
        <v>2109</v>
      </c>
      <c r="C4975" s="246"/>
      <c r="D4975" s="246" t="s">
        <v>5916</v>
      </c>
      <c r="E4975" s="245"/>
      <c r="F4975" s="162">
        <v>0</v>
      </c>
      <c r="G4975" s="333">
        <f>ROUND(SUMIF(Anlagenbewegungsdaten!B:B,A4975,Anlagenbewegungsdaten!C:C),3)</f>
        <v>0</v>
      </c>
      <c r="H4975" s="334">
        <f>IF(ISBLANK(F4975),ROUND(SUMIF(Anlagenbewegungsdaten!B:B,A4975,Anlagenbewegungsdaten!D:D),2),ROUND(G4975*F4975%,2))</f>
        <v>0</v>
      </c>
      <c r="I4975" s="334">
        <f>ROUND((H4975-SUMIF(Anlagenbewegungsdaten!$B:$B,A4975,Anlagenbewegungsdaten!D:D)),3)</f>
        <v>0</v>
      </c>
      <c r="J4975" s="335" t="s">
        <v>5180</v>
      </c>
      <c r="K4975" s="335" t="s">
        <v>5198</v>
      </c>
      <c r="L4975" s="516">
        <v>0</v>
      </c>
      <c r="M4975" s="332">
        <f>ROUND(SUMIF(Anlagenbewegungsdaten_AV!B:B,A4975,Anlagenbewegungsdaten_AV!C:C),3)</f>
        <v>0</v>
      </c>
      <c r="N4975" s="330">
        <f>IF(ISBLANK(L4975),ROUND(SUMIF(Anlagenbewegungsdaten_AV!B:B,A4975,Anlagenbewegungsdaten_AV!D:D),2),ROUND(M4975*L4975%,2))</f>
        <v>0</v>
      </c>
      <c r="O4975" s="330">
        <f>ROUND(N4975-SUMIF(Anlagenbewegungsdaten_AV!B:B,A4975,Anlagenbewegungsdaten_AV!D:D),3)</f>
        <v>0</v>
      </c>
    </row>
    <row r="4976" spans="1:15" ht="15" customHeight="1" x14ac:dyDescent="0.25">
      <c r="A4976" s="260" t="s">
        <v>5923</v>
      </c>
      <c r="B4976" s="245" t="s">
        <v>2110</v>
      </c>
      <c r="C4976" s="246"/>
      <c r="D4976" s="246" t="s">
        <v>5916</v>
      </c>
      <c r="E4976" s="245"/>
      <c r="F4976" s="162">
        <v>0</v>
      </c>
      <c r="G4976" s="333">
        <f>ROUND(SUMIF(Anlagenbewegungsdaten!B:B,A4976,Anlagenbewegungsdaten!C:C),3)</f>
        <v>0</v>
      </c>
      <c r="H4976" s="334">
        <f>IF(ISBLANK(F4976),ROUND(SUMIF(Anlagenbewegungsdaten!B:B,A4976,Anlagenbewegungsdaten!D:D),2),ROUND(G4976*F4976%,2))</f>
        <v>0</v>
      </c>
      <c r="I4976" s="334">
        <f>ROUND((H4976-SUMIF(Anlagenbewegungsdaten!$B:$B,A4976,Anlagenbewegungsdaten!D:D)),3)</f>
        <v>0</v>
      </c>
      <c r="J4976" s="335" t="s">
        <v>5180</v>
      </c>
      <c r="K4976" s="335" t="s">
        <v>5199</v>
      </c>
      <c r="L4976" s="516">
        <v>0</v>
      </c>
      <c r="M4976" s="332">
        <f>ROUND(SUMIF(Anlagenbewegungsdaten_AV!B:B,A4976,Anlagenbewegungsdaten_AV!C:C),3)</f>
        <v>0</v>
      </c>
      <c r="N4976" s="330">
        <f>IF(ISBLANK(L4976),ROUND(SUMIF(Anlagenbewegungsdaten_AV!B:B,A4976,Anlagenbewegungsdaten_AV!D:D),2),ROUND(M4976*L4976%,2))</f>
        <v>0</v>
      </c>
      <c r="O4976" s="330">
        <f>ROUND(N4976-SUMIF(Anlagenbewegungsdaten_AV!B:B,A4976,Anlagenbewegungsdaten_AV!D:D),3)</f>
        <v>0</v>
      </c>
    </row>
    <row r="4977" spans="1:15" ht="15" customHeight="1" x14ac:dyDescent="0.25">
      <c r="A4977" s="260" t="s">
        <v>5924</v>
      </c>
      <c r="B4977" s="245" t="s">
        <v>152</v>
      </c>
      <c r="C4977" s="246"/>
      <c r="D4977" s="246" t="s">
        <v>5916</v>
      </c>
      <c r="E4977" s="245"/>
      <c r="F4977" s="162">
        <v>0</v>
      </c>
      <c r="G4977" s="333">
        <f>ROUND(SUMIF(Anlagenbewegungsdaten!B:B,A4977,Anlagenbewegungsdaten!C:C),3)</f>
        <v>0</v>
      </c>
      <c r="H4977" s="334">
        <f>IF(ISBLANK(F4977),ROUND(SUMIF(Anlagenbewegungsdaten!B:B,A4977,Anlagenbewegungsdaten!D:D),2),ROUND(G4977*F4977%,2))</f>
        <v>0</v>
      </c>
      <c r="I4977" s="334">
        <f>ROUND((H4977-SUMIF(Anlagenbewegungsdaten!$B:$B,A4977,Anlagenbewegungsdaten!D:D)),3)</f>
        <v>0</v>
      </c>
      <c r="J4977" s="335" t="s">
        <v>5180</v>
      </c>
      <c r="K4977" s="335" t="s">
        <v>5200</v>
      </c>
      <c r="L4977" s="516">
        <v>0</v>
      </c>
      <c r="M4977" s="332">
        <f>ROUND(SUMIF(Anlagenbewegungsdaten_AV!B:B,A4977,Anlagenbewegungsdaten_AV!C:C),3)</f>
        <v>0</v>
      </c>
      <c r="N4977" s="330">
        <f>IF(ISBLANK(L4977),ROUND(SUMIF(Anlagenbewegungsdaten_AV!B:B,A4977,Anlagenbewegungsdaten_AV!D:D),2),ROUND(M4977*L4977%,2))</f>
        <v>0</v>
      </c>
      <c r="O4977" s="330">
        <f>ROUND(N4977-SUMIF(Anlagenbewegungsdaten_AV!B:B,A4977,Anlagenbewegungsdaten_AV!D:D),3)</f>
        <v>0</v>
      </c>
    </row>
    <row r="4978" spans="1:15" ht="15" customHeight="1" x14ac:dyDescent="0.25">
      <c r="A4978" s="260" t="s">
        <v>5925</v>
      </c>
      <c r="B4978" s="245" t="s">
        <v>160</v>
      </c>
      <c r="C4978" s="246"/>
      <c r="D4978" s="246" t="s">
        <v>5916</v>
      </c>
      <c r="E4978" s="245"/>
      <c r="F4978" s="162">
        <v>0</v>
      </c>
      <c r="G4978" s="333">
        <f>ROUND(SUMIF(Anlagenbewegungsdaten!B:B,A4978,Anlagenbewegungsdaten!C:C),3)</f>
        <v>0</v>
      </c>
      <c r="H4978" s="334">
        <f>IF(ISBLANK(F4978),ROUND(SUMIF(Anlagenbewegungsdaten!B:B,A4978,Anlagenbewegungsdaten!D:D),2),ROUND(G4978*F4978%,2))</f>
        <v>0</v>
      </c>
      <c r="I4978" s="334">
        <f>ROUND((H4978-SUMIF(Anlagenbewegungsdaten!$B:$B,A4978,Anlagenbewegungsdaten!D:D)),3)</f>
        <v>0</v>
      </c>
      <c r="J4978" s="335" t="s">
        <v>5180</v>
      </c>
      <c r="K4978" s="335" t="s">
        <v>5201</v>
      </c>
      <c r="L4978" s="516">
        <v>0</v>
      </c>
      <c r="M4978" s="332">
        <f>ROUND(SUMIF(Anlagenbewegungsdaten_AV!B:B,A4978,Anlagenbewegungsdaten_AV!C:C),3)</f>
        <v>0</v>
      </c>
      <c r="N4978" s="330">
        <f>IF(ISBLANK(L4978),ROUND(SUMIF(Anlagenbewegungsdaten_AV!B:B,A4978,Anlagenbewegungsdaten_AV!D:D),2),ROUND(M4978*L4978%,2))</f>
        <v>0</v>
      </c>
      <c r="O4978" s="330">
        <f>ROUND(N4978-SUMIF(Anlagenbewegungsdaten_AV!B:B,A4978,Anlagenbewegungsdaten_AV!D:D),3)</f>
        <v>0</v>
      </c>
    </row>
    <row r="4979" spans="1:15" ht="15" customHeight="1" x14ac:dyDescent="0.25">
      <c r="A4979" s="142" t="s">
        <v>5926</v>
      </c>
      <c r="B4979" s="142" t="s">
        <v>167</v>
      </c>
      <c r="C4979" s="142"/>
      <c r="D4979" s="142" t="s">
        <v>5916</v>
      </c>
      <c r="E4979" s="142"/>
      <c r="F4979" s="142">
        <v>0</v>
      </c>
      <c r="G4979" s="333">
        <f>ROUND(SUMIF(Anlagenbewegungsdaten!B:B,A4979,Anlagenbewegungsdaten!C:C),3)</f>
        <v>0</v>
      </c>
      <c r="H4979" s="334">
        <f>IF(ISBLANK(F4979),ROUND(SUMIF(Anlagenbewegungsdaten!B:B,A4979,Anlagenbewegungsdaten!D:D),2),ROUND(G4979*F4979%,2))</f>
        <v>0</v>
      </c>
      <c r="I4979" s="334">
        <f>ROUND((H4979-SUMIF(Anlagenbewegungsdaten!$B:$B,A4979,Anlagenbewegungsdaten!D:D)),3)</f>
        <v>0</v>
      </c>
      <c r="J4979" s="335" t="s">
        <v>5180</v>
      </c>
      <c r="K4979" s="335" t="s">
        <v>5202</v>
      </c>
      <c r="L4979" s="516">
        <v>0</v>
      </c>
      <c r="M4979" s="332">
        <f>ROUND(SUMIF(Anlagenbewegungsdaten_AV!B:B,A4979,Anlagenbewegungsdaten_AV!C:C),3)</f>
        <v>0</v>
      </c>
      <c r="N4979" s="330">
        <f>IF(ISBLANK(L4979),ROUND(SUMIF(Anlagenbewegungsdaten_AV!B:B,A4979,Anlagenbewegungsdaten_AV!D:D),2),ROUND(M4979*L4979%,2))</f>
        <v>0</v>
      </c>
      <c r="O4979" s="330">
        <f>ROUND(N4979-SUMIF(Anlagenbewegungsdaten_AV!B:B,A4979,Anlagenbewegungsdaten_AV!D:D),3)</f>
        <v>0</v>
      </c>
    </row>
    <row r="4980" spans="1:15" ht="15" customHeight="1" x14ac:dyDescent="0.25">
      <c r="A4980" s="260" t="s">
        <v>5927</v>
      </c>
      <c r="B4980" s="245" t="s">
        <v>2111</v>
      </c>
      <c r="C4980" s="246"/>
      <c r="D4980" s="246" t="s">
        <v>5916</v>
      </c>
      <c r="E4980" s="245"/>
      <c r="F4980" s="162">
        <v>0</v>
      </c>
      <c r="G4980" s="333">
        <f>ROUND(SUMIF(Anlagenbewegungsdaten!B:B,A4980,Anlagenbewegungsdaten!C:C),3)</f>
        <v>0</v>
      </c>
      <c r="H4980" s="334">
        <f>IF(ISBLANK(F4980),ROUND(SUMIF(Anlagenbewegungsdaten!B:B,A4980,Anlagenbewegungsdaten!D:D),2),ROUND(G4980*F4980%,2))</f>
        <v>0</v>
      </c>
      <c r="I4980" s="334">
        <f>ROUND((H4980-SUMIF(Anlagenbewegungsdaten!$B:$B,A4980,Anlagenbewegungsdaten!D:D)),3)</f>
        <v>0</v>
      </c>
      <c r="J4980" s="335" t="s">
        <v>5180</v>
      </c>
      <c r="K4980" s="335" t="s">
        <v>5203</v>
      </c>
      <c r="L4980" s="516">
        <v>0</v>
      </c>
      <c r="M4980" s="332">
        <f>ROUND(SUMIF(Anlagenbewegungsdaten_AV!B:B,A4980,Anlagenbewegungsdaten_AV!C:C),3)</f>
        <v>0</v>
      </c>
      <c r="N4980" s="330">
        <f>IF(ISBLANK(L4980),ROUND(SUMIF(Anlagenbewegungsdaten_AV!B:B,A4980,Anlagenbewegungsdaten_AV!D:D),2),ROUND(M4980*L4980%,2))</f>
        <v>0</v>
      </c>
      <c r="O4980" s="330">
        <f>ROUND(N4980-SUMIF(Anlagenbewegungsdaten_AV!B:B,A4980,Anlagenbewegungsdaten_AV!D:D),3)</f>
        <v>0</v>
      </c>
    </row>
    <row r="4981" spans="1:15" ht="15" customHeight="1" x14ac:dyDescent="0.25">
      <c r="A4981" s="260" t="s">
        <v>5928</v>
      </c>
      <c r="B4981" s="245" t="s">
        <v>174</v>
      </c>
      <c r="C4981" s="246"/>
      <c r="D4981" s="246" t="s">
        <v>5916</v>
      </c>
      <c r="E4981" s="245"/>
      <c r="F4981" s="162">
        <v>0</v>
      </c>
      <c r="G4981" s="333">
        <f>ROUND(SUMIF(Anlagenbewegungsdaten!B:B,A4981,Anlagenbewegungsdaten!C:C),3)</f>
        <v>327.57400000000001</v>
      </c>
      <c r="H4981" s="334">
        <f>IF(ISBLANK(F4981),ROUND(SUMIF(Anlagenbewegungsdaten!B:B,A4981,Anlagenbewegungsdaten!D:D),2),ROUND(G4981*F4981%,2))</f>
        <v>0</v>
      </c>
      <c r="I4981" s="334">
        <f>ROUND((H4981-SUMIF(Anlagenbewegungsdaten!$B:$B,A4981,Anlagenbewegungsdaten!D:D)),3)</f>
        <v>0</v>
      </c>
      <c r="J4981" s="335" t="s">
        <v>5180</v>
      </c>
      <c r="K4981" s="335" t="s">
        <v>5204</v>
      </c>
      <c r="L4981" s="516">
        <v>0</v>
      </c>
      <c r="M4981" s="332">
        <f>ROUND(SUMIF(Anlagenbewegungsdaten_AV!B:B,A4981,Anlagenbewegungsdaten_AV!C:C),3)</f>
        <v>0</v>
      </c>
      <c r="N4981" s="330">
        <f>IF(ISBLANK(L4981),ROUND(SUMIF(Anlagenbewegungsdaten_AV!B:B,A4981,Anlagenbewegungsdaten_AV!D:D),2),ROUND(M4981*L4981%,2))</f>
        <v>0</v>
      </c>
      <c r="O4981" s="330">
        <f>ROUND(N4981-SUMIF(Anlagenbewegungsdaten_AV!B:B,A4981,Anlagenbewegungsdaten_AV!D:D),3)</f>
        <v>0</v>
      </c>
    </row>
    <row r="4982" spans="1:15" ht="15" customHeight="1" x14ac:dyDescent="0.25">
      <c r="A4982" s="260" t="s">
        <v>5929</v>
      </c>
      <c r="B4982" s="245" t="s">
        <v>174</v>
      </c>
      <c r="C4982" s="246"/>
      <c r="D4982" s="246" t="s">
        <v>5916</v>
      </c>
      <c r="E4982" s="245" t="s">
        <v>4951</v>
      </c>
      <c r="F4982" s="162">
        <v>0</v>
      </c>
      <c r="G4982" s="333">
        <f>ROUND(SUMIF(Anlagenbewegungsdaten!B:B,A4982,Anlagenbewegungsdaten!C:C),3)</f>
        <v>0</v>
      </c>
      <c r="H4982" s="334">
        <f>IF(ISBLANK(F4982),ROUND(SUMIF(Anlagenbewegungsdaten!B:B,A4982,Anlagenbewegungsdaten!D:D),2),ROUND(G4982*F4982%,2))</f>
        <v>0</v>
      </c>
      <c r="I4982" s="334">
        <f>ROUND((H4982-SUMIF(Anlagenbewegungsdaten!$B:$B,A4982,Anlagenbewegungsdaten!D:D)),3)</f>
        <v>0</v>
      </c>
      <c r="J4982" s="335" t="s">
        <v>5178</v>
      </c>
      <c r="K4982" s="335" t="s">
        <v>5217</v>
      </c>
      <c r="L4982" s="516">
        <v>0</v>
      </c>
      <c r="M4982" s="332">
        <f>ROUND(SUMIF(Anlagenbewegungsdaten_AV!B:B,A4982,Anlagenbewegungsdaten_AV!C:C),3)</f>
        <v>0</v>
      </c>
      <c r="N4982" s="330">
        <f>IF(ISBLANK(L4982),ROUND(SUMIF(Anlagenbewegungsdaten_AV!B:B,A4982,Anlagenbewegungsdaten_AV!D:D),2),ROUND(M4982*L4982%,2))</f>
        <v>0</v>
      </c>
      <c r="O4982" s="330">
        <f>ROUND(N4982-SUMIF(Anlagenbewegungsdaten_AV!B:B,A4982,Anlagenbewegungsdaten_AV!D:D),3)</f>
        <v>0</v>
      </c>
    </row>
    <row r="4983" spans="1:15" ht="15" customHeight="1" x14ac:dyDescent="0.25"/>
    <row r="4984" spans="1:15" ht="25.5" customHeight="1" x14ac:dyDescent="0.25">
      <c r="A4984" s="630" t="s">
        <v>6392</v>
      </c>
      <c r="B4984" s="630"/>
      <c r="C4984" s="630"/>
      <c r="D4984" s="630"/>
      <c r="E4984" s="630"/>
      <c r="F4984" s="630"/>
    </row>
    <row r="4985" spans="1:15" ht="15" customHeight="1" x14ac:dyDescent="0.25">
      <c r="A4985" s="166"/>
      <c r="B4985" s="166"/>
      <c r="C4985" s="166"/>
      <c r="D4985" s="166"/>
      <c r="E4985" s="166"/>
      <c r="F4985" s="297"/>
    </row>
    <row r="4986" spans="1:15" ht="15" customHeight="1" x14ac:dyDescent="0.25">
      <c r="A4986" s="260" t="s">
        <v>5930</v>
      </c>
      <c r="B4986" s="245" t="s">
        <v>2107</v>
      </c>
      <c r="C4986" s="246"/>
      <c r="D4986" s="246" t="s">
        <v>5931</v>
      </c>
      <c r="E4986" s="245"/>
      <c r="F4986" s="162">
        <v>0</v>
      </c>
      <c r="G4986" s="333">
        <f>ROUND(SUMIF(Anlagenbewegungsdaten!B:B,A4986,Anlagenbewegungsdaten!C:C),3)</f>
        <v>0</v>
      </c>
      <c r="H4986" s="334">
        <f>IF(ISBLANK(F4986),ROUND(SUMIF(Anlagenbewegungsdaten!B:B,A4986,Anlagenbewegungsdaten!D:D),2),ROUND(G4986*F4986%,2))</f>
        <v>0</v>
      </c>
      <c r="I4986" s="334">
        <f>ROUND((H4986-SUMIF(Anlagenbewegungsdaten!$B:$B,A4986,Anlagenbewegungsdaten!D:D)),3)</f>
        <v>0</v>
      </c>
      <c r="J4986" s="335" t="s">
        <v>5180</v>
      </c>
      <c r="K4986" s="335" t="s">
        <v>5192</v>
      </c>
      <c r="L4986" s="516">
        <v>0</v>
      </c>
      <c r="M4986" s="332">
        <f>ROUND(SUMIF(Anlagenbewegungsdaten_AV!B:B,A4986,Anlagenbewegungsdaten_AV!C:C),3)</f>
        <v>0</v>
      </c>
      <c r="N4986" s="330">
        <f>IF(ISBLANK(L4986),ROUND(SUMIF(Anlagenbewegungsdaten_AV!B:B,A4986,Anlagenbewegungsdaten_AV!D:D),2),ROUND(M4986*L4986%,2))</f>
        <v>0</v>
      </c>
      <c r="O4986" s="330">
        <f>ROUND(N4986-SUMIF(Anlagenbewegungsdaten_AV!B:B,A4986,Anlagenbewegungsdaten_AV!D:D),3)</f>
        <v>0</v>
      </c>
    </row>
    <row r="4987" spans="1:15" ht="15" customHeight="1" x14ac:dyDescent="0.25">
      <c r="A4987" s="260" t="s">
        <v>5932</v>
      </c>
      <c r="B4987" s="245" t="s">
        <v>2108</v>
      </c>
      <c r="C4987" s="246"/>
      <c r="D4987" s="246" t="s">
        <v>5931</v>
      </c>
      <c r="E4987" s="245"/>
      <c r="F4987" s="162">
        <v>0</v>
      </c>
      <c r="G4987" s="333">
        <f>ROUND(SUMIF(Anlagenbewegungsdaten!B:B,A4987,Anlagenbewegungsdaten!C:C),3)</f>
        <v>0</v>
      </c>
      <c r="H4987" s="334">
        <f>IF(ISBLANK(F4987),ROUND(SUMIF(Anlagenbewegungsdaten!B:B,A4987,Anlagenbewegungsdaten!D:D),2),ROUND(G4987*F4987%,2))</f>
        <v>0</v>
      </c>
      <c r="I4987" s="334">
        <f>ROUND((H4987-SUMIF(Anlagenbewegungsdaten!$B:$B,A4987,Anlagenbewegungsdaten!D:D)),3)</f>
        <v>0</v>
      </c>
      <c r="J4987" s="335" t="s">
        <v>5180</v>
      </c>
      <c r="K4987" s="335" t="s">
        <v>5193</v>
      </c>
      <c r="L4987" s="516">
        <v>0</v>
      </c>
      <c r="M4987" s="332">
        <f>ROUND(SUMIF(Anlagenbewegungsdaten_AV!B:B,A4987,Anlagenbewegungsdaten_AV!C:C),3)</f>
        <v>0</v>
      </c>
      <c r="N4987" s="330">
        <f>IF(ISBLANK(L4987),ROUND(SUMIF(Anlagenbewegungsdaten_AV!B:B,A4987,Anlagenbewegungsdaten_AV!D:D),2),ROUND(M4987*L4987%,2))</f>
        <v>0</v>
      </c>
      <c r="O4987" s="330">
        <f>ROUND(N4987-SUMIF(Anlagenbewegungsdaten_AV!B:B,A4987,Anlagenbewegungsdaten_AV!D:D),3)</f>
        <v>0</v>
      </c>
    </row>
    <row r="4988" spans="1:15" ht="15" customHeight="1" x14ac:dyDescent="0.25">
      <c r="A4988" s="260" t="s">
        <v>5933</v>
      </c>
      <c r="B4988" s="245" t="s">
        <v>1002</v>
      </c>
      <c r="C4988" s="246"/>
      <c r="D4988" s="246" t="s">
        <v>5931</v>
      </c>
      <c r="E4988" s="245"/>
      <c r="F4988" s="162">
        <v>0</v>
      </c>
      <c r="G4988" s="333">
        <f>ROUND(SUMIF(Anlagenbewegungsdaten!B:B,A4988,Anlagenbewegungsdaten!C:C),3)</f>
        <v>0</v>
      </c>
      <c r="H4988" s="334">
        <f>IF(ISBLANK(F4988),ROUND(SUMIF(Anlagenbewegungsdaten!B:B,A4988,Anlagenbewegungsdaten!D:D),2),ROUND(G4988*F4988%,2))</f>
        <v>0</v>
      </c>
      <c r="I4988" s="334">
        <f>ROUND((H4988-SUMIF(Anlagenbewegungsdaten!$B:$B,A4988,Anlagenbewegungsdaten!D:D)),3)</f>
        <v>0</v>
      </c>
      <c r="J4988" s="335" t="s">
        <v>5180</v>
      </c>
      <c r="K4988" s="335" t="s">
        <v>5194</v>
      </c>
      <c r="L4988" s="516">
        <v>0</v>
      </c>
      <c r="M4988" s="332">
        <f>ROUND(SUMIF(Anlagenbewegungsdaten_AV!B:B,A4988,Anlagenbewegungsdaten_AV!C:C),3)</f>
        <v>0</v>
      </c>
      <c r="N4988" s="330">
        <f>IF(ISBLANK(L4988),ROUND(SUMIF(Anlagenbewegungsdaten_AV!B:B,A4988,Anlagenbewegungsdaten_AV!D:D),2),ROUND(M4988*L4988%,2))</f>
        <v>0</v>
      </c>
      <c r="O4988" s="330">
        <f>ROUND(N4988-SUMIF(Anlagenbewegungsdaten_AV!B:B,A4988,Anlagenbewegungsdaten_AV!D:D),3)</f>
        <v>0</v>
      </c>
    </row>
    <row r="4989" spans="1:15" ht="15" customHeight="1" x14ac:dyDescent="0.25">
      <c r="A4989" s="260" t="s">
        <v>5934</v>
      </c>
      <c r="B4989" s="245" t="s">
        <v>1489</v>
      </c>
      <c r="C4989" s="246"/>
      <c r="D4989" s="246" t="s">
        <v>5931</v>
      </c>
      <c r="E4989" s="245"/>
      <c r="F4989" s="162">
        <v>0</v>
      </c>
      <c r="G4989" s="333">
        <f>ROUND(SUMIF(Anlagenbewegungsdaten!B:B,A4989,Anlagenbewegungsdaten!C:C),3)</f>
        <v>0</v>
      </c>
      <c r="H4989" s="334">
        <f>IF(ISBLANK(F4989),ROUND(SUMIF(Anlagenbewegungsdaten!B:B,A4989,Anlagenbewegungsdaten!D:D),2),ROUND(G4989*F4989%,2))</f>
        <v>0</v>
      </c>
      <c r="I4989" s="334">
        <f>ROUND((H4989-SUMIF(Anlagenbewegungsdaten!$B:$B,A4989,Anlagenbewegungsdaten!D:D)),3)</f>
        <v>0</v>
      </c>
      <c r="J4989" s="335" t="s">
        <v>5180</v>
      </c>
      <c r="K4989" s="335" t="s">
        <v>5195</v>
      </c>
      <c r="L4989" s="516">
        <v>0</v>
      </c>
      <c r="M4989" s="332">
        <f>ROUND(SUMIF(Anlagenbewegungsdaten_AV!B:B,A4989,Anlagenbewegungsdaten_AV!C:C),3)</f>
        <v>0</v>
      </c>
      <c r="N4989" s="330">
        <f>IF(ISBLANK(L4989),ROUND(SUMIF(Anlagenbewegungsdaten_AV!B:B,A4989,Anlagenbewegungsdaten_AV!D:D),2),ROUND(M4989*L4989%,2))</f>
        <v>0</v>
      </c>
      <c r="O4989" s="330">
        <f>ROUND(N4989-SUMIF(Anlagenbewegungsdaten_AV!B:B,A4989,Anlagenbewegungsdaten_AV!D:D),3)</f>
        <v>0</v>
      </c>
    </row>
    <row r="4990" spans="1:15" ht="15" customHeight="1" x14ac:dyDescent="0.25">
      <c r="A4990" s="260" t="s">
        <v>5935</v>
      </c>
      <c r="B4990" s="245" t="s">
        <v>1502</v>
      </c>
      <c r="C4990" s="246"/>
      <c r="D4990" s="246" t="s">
        <v>5931</v>
      </c>
      <c r="E4990" s="245"/>
      <c r="F4990" s="162">
        <v>0</v>
      </c>
      <c r="G4990" s="333">
        <f>ROUND(SUMIF(Anlagenbewegungsdaten!B:B,A4990,Anlagenbewegungsdaten!C:C),3)</f>
        <v>0</v>
      </c>
      <c r="H4990" s="334">
        <f>IF(ISBLANK(F4990),ROUND(SUMIF(Anlagenbewegungsdaten!B:B,A4990,Anlagenbewegungsdaten!D:D),2),ROUND(G4990*F4990%,2))</f>
        <v>0</v>
      </c>
      <c r="I4990" s="334">
        <f>ROUND((H4990-SUMIF(Anlagenbewegungsdaten!$B:$B,A4990,Anlagenbewegungsdaten!D:D)),3)</f>
        <v>0</v>
      </c>
      <c r="J4990" s="335" t="s">
        <v>5180</v>
      </c>
      <c r="K4990" s="335" t="s">
        <v>5196</v>
      </c>
      <c r="L4990" s="516">
        <v>0</v>
      </c>
      <c r="M4990" s="332">
        <f>ROUND(SUMIF(Anlagenbewegungsdaten_AV!B:B,A4990,Anlagenbewegungsdaten_AV!C:C),3)</f>
        <v>0</v>
      </c>
      <c r="N4990" s="330">
        <f>IF(ISBLANK(L4990),ROUND(SUMIF(Anlagenbewegungsdaten_AV!B:B,A4990,Anlagenbewegungsdaten_AV!D:D),2),ROUND(M4990*L4990%,2))</f>
        <v>0</v>
      </c>
      <c r="O4990" s="330">
        <f>ROUND(N4990-SUMIF(Anlagenbewegungsdaten_AV!B:B,A4990,Anlagenbewegungsdaten_AV!D:D),3)</f>
        <v>0</v>
      </c>
    </row>
    <row r="4991" spans="1:15" ht="15" customHeight="1" x14ac:dyDescent="0.25">
      <c r="A4991" s="260" t="s">
        <v>5936</v>
      </c>
      <c r="B4991" s="245" t="s">
        <v>77</v>
      </c>
      <c r="C4991" s="246"/>
      <c r="D4991" s="246" t="s">
        <v>5931</v>
      </c>
      <c r="E4991" s="245"/>
      <c r="F4991" s="162">
        <v>0</v>
      </c>
      <c r="G4991" s="333">
        <f>ROUND(SUMIF(Anlagenbewegungsdaten!B:B,A4991,Anlagenbewegungsdaten!C:C),3)</f>
        <v>0</v>
      </c>
      <c r="H4991" s="334">
        <f>IF(ISBLANK(F4991),ROUND(SUMIF(Anlagenbewegungsdaten!B:B,A4991,Anlagenbewegungsdaten!D:D),2),ROUND(G4991*F4991%,2))</f>
        <v>0</v>
      </c>
      <c r="I4991" s="334">
        <f>ROUND((H4991-SUMIF(Anlagenbewegungsdaten!$B:$B,A4991,Anlagenbewegungsdaten!D:D)),3)</f>
        <v>0</v>
      </c>
      <c r="J4991" s="335" t="s">
        <v>5180</v>
      </c>
      <c r="K4991" s="335" t="s">
        <v>5197</v>
      </c>
      <c r="L4991" s="516">
        <v>0</v>
      </c>
      <c r="M4991" s="332">
        <f>ROUND(SUMIF(Anlagenbewegungsdaten_AV!B:B,A4991,Anlagenbewegungsdaten_AV!C:C),3)</f>
        <v>0</v>
      </c>
      <c r="N4991" s="330">
        <f>IF(ISBLANK(L4991),ROUND(SUMIF(Anlagenbewegungsdaten_AV!B:B,A4991,Anlagenbewegungsdaten_AV!D:D),2),ROUND(M4991*L4991%,2))</f>
        <v>0</v>
      </c>
      <c r="O4991" s="330">
        <f>ROUND(N4991-SUMIF(Anlagenbewegungsdaten_AV!B:B,A4991,Anlagenbewegungsdaten_AV!D:D),3)</f>
        <v>0</v>
      </c>
    </row>
    <row r="4992" spans="1:15" ht="15" customHeight="1" x14ac:dyDescent="0.25">
      <c r="A4992" s="260" t="s">
        <v>5937</v>
      </c>
      <c r="B4992" s="245" t="s">
        <v>2109</v>
      </c>
      <c r="C4992" s="246"/>
      <c r="D4992" s="246" t="s">
        <v>5931</v>
      </c>
      <c r="E4992" s="245"/>
      <c r="F4992" s="162">
        <v>0</v>
      </c>
      <c r="G4992" s="333">
        <f>ROUND(SUMIF(Anlagenbewegungsdaten!B:B,A4992,Anlagenbewegungsdaten!C:C),3)</f>
        <v>0</v>
      </c>
      <c r="H4992" s="334">
        <f>IF(ISBLANK(F4992),ROUND(SUMIF(Anlagenbewegungsdaten!B:B,A4992,Anlagenbewegungsdaten!D:D),2),ROUND(G4992*F4992%,2))</f>
        <v>0</v>
      </c>
      <c r="I4992" s="334">
        <f>ROUND((H4992-SUMIF(Anlagenbewegungsdaten!$B:$B,A4992,Anlagenbewegungsdaten!D:D)),3)</f>
        <v>0</v>
      </c>
      <c r="J4992" s="335" t="s">
        <v>5180</v>
      </c>
      <c r="K4992" s="335" t="s">
        <v>5198</v>
      </c>
      <c r="L4992" s="516">
        <v>0</v>
      </c>
      <c r="M4992" s="332">
        <f>ROUND(SUMIF(Anlagenbewegungsdaten_AV!B:B,A4992,Anlagenbewegungsdaten_AV!C:C),3)</f>
        <v>0</v>
      </c>
      <c r="N4992" s="330">
        <f>IF(ISBLANK(L4992),ROUND(SUMIF(Anlagenbewegungsdaten_AV!B:B,A4992,Anlagenbewegungsdaten_AV!D:D),2),ROUND(M4992*L4992%,2))</f>
        <v>0</v>
      </c>
      <c r="O4992" s="330">
        <f>ROUND(N4992-SUMIF(Anlagenbewegungsdaten_AV!B:B,A4992,Anlagenbewegungsdaten_AV!D:D),3)</f>
        <v>0</v>
      </c>
    </row>
    <row r="4993" spans="1:15" ht="15" customHeight="1" x14ac:dyDescent="0.25">
      <c r="A4993" s="260" t="s">
        <v>5938</v>
      </c>
      <c r="B4993" s="245" t="s">
        <v>2110</v>
      </c>
      <c r="C4993" s="246"/>
      <c r="D4993" s="246" t="s">
        <v>5931</v>
      </c>
      <c r="E4993" s="245"/>
      <c r="F4993" s="162">
        <v>0</v>
      </c>
      <c r="G4993" s="333">
        <f>ROUND(SUMIF(Anlagenbewegungsdaten!B:B,A4993,Anlagenbewegungsdaten!C:C),3)</f>
        <v>0</v>
      </c>
      <c r="H4993" s="334">
        <f>IF(ISBLANK(F4993),ROUND(SUMIF(Anlagenbewegungsdaten!B:B,A4993,Anlagenbewegungsdaten!D:D),2),ROUND(G4993*F4993%,2))</f>
        <v>0</v>
      </c>
      <c r="I4993" s="334">
        <f>ROUND((H4993-SUMIF(Anlagenbewegungsdaten!$B:$B,A4993,Anlagenbewegungsdaten!D:D)),3)</f>
        <v>0</v>
      </c>
      <c r="J4993" s="335" t="s">
        <v>5180</v>
      </c>
      <c r="K4993" s="335" t="s">
        <v>5199</v>
      </c>
      <c r="L4993" s="516">
        <v>0</v>
      </c>
      <c r="M4993" s="332">
        <f>ROUND(SUMIF(Anlagenbewegungsdaten_AV!B:B,A4993,Anlagenbewegungsdaten_AV!C:C),3)</f>
        <v>0</v>
      </c>
      <c r="N4993" s="330">
        <f>IF(ISBLANK(L4993),ROUND(SUMIF(Anlagenbewegungsdaten_AV!B:B,A4993,Anlagenbewegungsdaten_AV!D:D),2),ROUND(M4993*L4993%,2))</f>
        <v>0</v>
      </c>
      <c r="O4993" s="330">
        <f>ROUND(N4993-SUMIF(Anlagenbewegungsdaten_AV!B:B,A4993,Anlagenbewegungsdaten_AV!D:D),3)</f>
        <v>0</v>
      </c>
    </row>
    <row r="4994" spans="1:15" ht="15" customHeight="1" x14ac:dyDescent="0.25">
      <c r="A4994" s="260" t="s">
        <v>5939</v>
      </c>
      <c r="B4994" s="245" t="s">
        <v>152</v>
      </c>
      <c r="C4994" s="246"/>
      <c r="D4994" s="246" t="s">
        <v>5931</v>
      </c>
      <c r="E4994" s="245"/>
      <c r="F4994" s="162">
        <v>0</v>
      </c>
      <c r="G4994" s="333">
        <f>ROUND(SUMIF(Anlagenbewegungsdaten!B:B,A4994,Anlagenbewegungsdaten!C:C),3)</f>
        <v>0</v>
      </c>
      <c r="H4994" s="334">
        <f>IF(ISBLANK(F4994),ROUND(SUMIF(Anlagenbewegungsdaten!B:B,A4994,Anlagenbewegungsdaten!D:D),2),ROUND(G4994*F4994%,2))</f>
        <v>0</v>
      </c>
      <c r="I4994" s="334">
        <f>ROUND((H4994-SUMIF(Anlagenbewegungsdaten!$B:$B,A4994,Anlagenbewegungsdaten!D:D)),3)</f>
        <v>0</v>
      </c>
      <c r="J4994" s="335" t="s">
        <v>5180</v>
      </c>
      <c r="K4994" s="335" t="s">
        <v>5200</v>
      </c>
      <c r="L4994" s="516">
        <v>0</v>
      </c>
      <c r="M4994" s="332">
        <f>ROUND(SUMIF(Anlagenbewegungsdaten_AV!B:B,A4994,Anlagenbewegungsdaten_AV!C:C),3)</f>
        <v>0</v>
      </c>
      <c r="N4994" s="330">
        <f>IF(ISBLANK(L4994),ROUND(SUMIF(Anlagenbewegungsdaten_AV!B:B,A4994,Anlagenbewegungsdaten_AV!D:D),2),ROUND(M4994*L4994%,2))</f>
        <v>0</v>
      </c>
      <c r="O4994" s="330">
        <f>ROUND(N4994-SUMIF(Anlagenbewegungsdaten_AV!B:B,A4994,Anlagenbewegungsdaten_AV!D:D),3)</f>
        <v>0</v>
      </c>
    </row>
    <row r="4995" spans="1:15" ht="15" customHeight="1" x14ac:dyDescent="0.25">
      <c r="A4995" s="260" t="s">
        <v>5940</v>
      </c>
      <c r="B4995" s="245" t="s">
        <v>160</v>
      </c>
      <c r="C4995" s="246"/>
      <c r="D4995" s="246" t="s">
        <v>5931</v>
      </c>
      <c r="E4995" s="245"/>
      <c r="F4995" s="162">
        <v>0</v>
      </c>
      <c r="G4995" s="333">
        <f>ROUND(SUMIF(Anlagenbewegungsdaten!B:B,A4995,Anlagenbewegungsdaten!C:C),3)</f>
        <v>0</v>
      </c>
      <c r="H4995" s="334">
        <f>IF(ISBLANK(F4995),ROUND(SUMIF(Anlagenbewegungsdaten!B:B,A4995,Anlagenbewegungsdaten!D:D),2),ROUND(G4995*F4995%,2))</f>
        <v>0</v>
      </c>
      <c r="I4995" s="334">
        <f>ROUND((H4995-SUMIF(Anlagenbewegungsdaten!$B:$B,A4995,Anlagenbewegungsdaten!D:D)),3)</f>
        <v>0</v>
      </c>
      <c r="J4995" s="335" t="s">
        <v>5180</v>
      </c>
      <c r="K4995" s="335" t="s">
        <v>5201</v>
      </c>
      <c r="L4995" s="516">
        <v>0</v>
      </c>
      <c r="M4995" s="332">
        <f>ROUND(SUMIF(Anlagenbewegungsdaten_AV!B:B,A4995,Anlagenbewegungsdaten_AV!C:C),3)</f>
        <v>0</v>
      </c>
      <c r="N4995" s="330">
        <f>IF(ISBLANK(L4995),ROUND(SUMIF(Anlagenbewegungsdaten_AV!B:B,A4995,Anlagenbewegungsdaten_AV!D:D),2),ROUND(M4995*L4995%,2))</f>
        <v>0</v>
      </c>
      <c r="O4995" s="330">
        <f>ROUND(N4995-SUMIF(Anlagenbewegungsdaten_AV!B:B,A4995,Anlagenbewegungsdaten_AV!D:D),3)</f>
        <v>0</v>
      </c>
    </row>
    <row r="4996" spans="1:15" ht="15" customHeight="1" x14ac:dyDescent="0.25">
      <c r="A4996" s="260" t="s">
        <v>5941</v>
      </c>
      <c r="B4996" s="245" t="s">
        <v>167</v>
      </c>
      <c r="C4996" s="246"/>
      <c r="D4996" s="246" t="s">
        <v>5931</v>
      </c>
      <c r="E4996" s="245"/>
      <c r="F4996" s="162">
        <v>0</v>
      </c>
      <c r="G4996" s="333">
        <f>ROUND(SUMIF(Anlagenbewegungsdaten!B:B,A4996,Anlagenbewegungsdaten!C:C),3)</f>
        <v>0</v>
      </c>
      <c r="H4996" s="334">
        <f>IF(ISBLANK(F4996),ROUND(SUMIF(Anlagenbewegungsdaten!B:B,A4996,Anlagenbewegungsdaten!D:D),2),ROUND(G4996*F4996%,2))</f>
        <v>0</v>
      </c>
      <c r="I4996" s="334">
        <f>ROUND((H4996-SUMIF(Anlagenbewegungsdaten!$B:$B,A4996,Anlagenbewegungsdaten!D:D)),3)</f>
        <v>0</v>
      </c>
      <c r="J4996" s="335" t="s">
        <v>5180</v>
      </c>
      <c r="K4996" s="335" t="s">
        <v>5202</v>
      </c>
      <c r="L4996" s="516">
        <v>0</v>
      </c>
      <c r="M4996" s="332">
        <f>ROUND(SUMIF(Anlagenbewegungsdaten_AV!B:B,A4996,Anlagenbewegungsdaten_AV!C:C),3)</f>
        <v>0</v>
      </c>
      <c r="N4996" s="330">
        <f>IF(ISBLANK(L4996),ROUND(SUMIF(Anlagenbewegungsdaten_AV!B:B,A4996,Anlagenbewegungsdaten_AV!D:D),2),ROUND(M4996*L4996%,2))</f>
        <v>0</v>
      </c>
      <c r="O4996" s="330">
        <f>ROUND(N4996-SUMIF(Anlagenbewegungsdaten_AV!B:B,A4996,Anlagenbewegungsdaten_AV!D:D),3)</f>
        <v>0</v>
      </c>
    </row>
    <row r="4997" spans="1:15" ht="15" customHeight="1" x14ac:dyDescent="0.25">
      <c r="A4997" s="260" t="s">
        <v>5942</v>
      </c>
      <c r="B4997" s="245" t="s">
        <v>2111</v>
      </c>
      <c r="C4997" s="246"/>
      <c r="D4997" s="246" t="s">
        <v>5931</v>
      </c>
      <c r="E4997" s="245"/>
      <c r="F4997" s="162">
        <v>0</v>
      </c>
      <c r="G4997" s="333">
        <f>ROUND(SUMIF(Anlagenbewegungsdaten!B:B,A4997,Anlagenbewegungsdaten!C:C),3)</f>
        <v>0</v>
      </c>
      <c r="H4997" s="334">
        <f>IF(ISBLANK(F4997),ROUND(SUMIF(Anlagenbewegungsdaten!B:B,A4997,Anlagenbewegungsdaten!D:D),2),ROUND(G4997*F4997%,2))</f>
        <v>0</v>
      </c>
      <c r="I4997" s="334">
        <f>ROUND((H4997-SUMIF(Anlagenbewegungsdaten!$B:$B,A4997,Anlagenbewegungsdaten!D:D)),3)</f>
        <v>0</v>
      </c>
      <c r="J4997" s="335" t="s">
        <v>5180</v>
      </c>
      <c r="K4997" s="335" t="s">
        <v>5203</v>
      </c>
      <c r="L4997" s="516">
        <v>0</v>
      </c>
      <c r="M4997" s="332">
        <f>ROUND(SUMIF(Anlagenbewegungsdaten_AV!B:B,A4997,Anlagenbewegungsdaten_AV!C:C),3)</f>
        <v>0</v>
      </c>
      <c r="N4997" s="330">
        <f>IF(ISBLANK(L4997),ROUND(SUMIF(Anlagenbewegungsdaten_AV!B:B,A4997,Anlagenbewegungsdaten_AV!D:D),2),ROUND(M4997*L4997%,2))</f>
        <v>0</v>
      </c>
      <c r="O4997" s="330">
        <f>ROUND(N4997-SUMIF(Anlagenbewegungsdaten_AV!B:B,A4997,Anlagenbewegungsdaten_AV!D:D),3)</f>
        <v>0</v>
      </c>
    </row>
    <row r="4998" spans="1:15" ht="15" customHeight="1" x14ac:dyDescent="0.25">
      <c r="A4998" s="260" t="s">
        <v>5943</v>
      </c>
      <c r="B4998" s="245" t="s">
        <v>174</v>
      </c>
      <c r="C4998" s="246"/>
      <c r="D4998" s="246" t="s">
        <v>5931</v>
      </c>
      <c r="E4998" s="245"/>
      <c r="F4998" s="162">
        <v>0</v>
      </c>
      <c r="G4998" s="333">
        <f>ROUND(SUMIF(Anlagenbewegungsdaten!B:B,A4998,Anlagenbewegungsdaten!C:C),3)</f>
        <v>0</v>
      </c>
      <c r="H4998" s="334">
        <f>IF(ISBLANK(F4998),ROUND(SUMIF(Anlagenbewegungsdaten!B:B,A4998,Anlagenbewegungsdaten!D:D),2),ROUND(G4998*F4998%,2))</f>
        <v>0</v>
      </c>
      <c r="I4998" s="334">
        <f>ROUND((H4998-SUMIF(Anlagenbewegungsdaten!$B:$B,A4998,Anlagenbewegungsdaten!D:D)),3)</f>
        <v>0</v>
      </c>
      <c r="J4998" s="335" t="s">
        <v>5180</v>
      </c>
      <c r="K4998" s="335" t="s">
        <v>5204</v>
      </c>
      <c r="L4998" s="516">
        <v>0</v>
      </c>
      <c r="M4998" s="332">
        <f>ROUND(SUMIF(Anlagenbewegungsdaten_AV!B:B,A4998,Anlagenbewegungsdaten_AV!C:C),3)</f>
        <v>0</v>
      </c>
      <c r="N4998" s="330">
        <f>IF(ISBLANK(L4998),ROUND(SUMIF(Anlagenbewegungsdaten_AV!B:B,A4998,Anlagenbewegungsdaten_AV!D:D),2),ROUND(M4998*L4998%,2))</f>
        <v>0</v>
      </c>
      <c r="O4998" s="330">
        <f>ROUND(N4998-SUMIF(Anlagenbewegungsdaten_AV!B:B,A4998,Anlagenbewegungsdaten_AV!D:D),3)</f>
        <v>0</v>
      </c>
    </row>
    <row r="4999" spans="1:15" ht="15" customHeight="1" x14ac:dyDescent="0.25">
      <c r="A4999" s="260" t="s">
        <v>5944</v>
      </c>
      <c r="B4999" s="245" t="s">
        <v>174</v>
      </c>
      <c r="C4999" s="246"/>
      <c r="D4999" s="246" t="s">
        <v>5931</v>
      </c>
      <c r="E4999" s="245" t="s">
        <v>4951</v>
      </c>
      <c r="F4999" s="162">
        <v>0</v>
      </c>
      <c r="G4999" s="333">
        <f>ROUND(SUMIF(Anlagenbewegungsdaten!B:B,A4999,Anlagenbewegungsdaten!C:C),3)</f>
        <v>0</v>
      </c>
      <c r="H4999" s="334">
        <f>IF(ISBLANK(F4999),ROUND(SUMIF(Anlagenbewegungsdaten!B:B,A4999,Anlagenbewegungsdaten!D:D),2),ROUND(G4999*F4999%,2))</f>
        <v>0</v>
      </c>
      <c r="I4999" s="334">
        <f>ROUND((H4999-SUMIF(Anlagenbewegungsdaten!$B:$B,A4999,Anlagenbewegungsdaten!D:D)),3)</f>
        <v>0</v>
      </c>
      <c r="J4999" s="335" t="s">
        <v>5178</v>
      </c>
      <c r="K4999" s="335" t="s">
        <v>5217</v>
      </c>
      <c r="L4999" s="516">
        <v>0</v>
      </c>
      <c r="M4999" s="332">
        <f>ROUND(SUMIF(Anlagenbewegungsdaten_AV!B:B,A4999,Anlagenbewegungsdaten_AV!C:C),3)</f>
        <v>0</v>
      </c>
      <c r="N4999" s="330">
        <f>IF(ISBLANK(L4999),ROUND(SUMIF(Anlagenbewegungsdaten_AV!B:B,A4999,Anlagenbewegungsdaten_AV!D:D),2),ROUND(M4999*L4999%,2))</f>
        <v>0</v>
      </c>
      <c r="O4999" s="330">
        <f>ROUND(N4999-SUMIF(Anlagenbewegungsdaten_AV!B:B,A4999,Anlagenbewegungsdaten_AV!D:D),3)</f>
        <v>0</v>
      </c>
    </row>
    <row r="5000" spans="1:15" ht="15" customHeight="1" x14ac:dyDescent="0.25"/>
    <row r="5001" spans="1:15" ht="26.25" customHeight="1" x14ac:dyDescent="0.25">
      <c r="A5001" s="630" t="s">
        <v>6393</v>
      </c>
      <c r="B5001" s="630"/>
      <c r="C5001" s="630"/>
      <c r="D5001" s="630"/>
      <c r="E5001" s="630"/>
      <c r="F5001" s="630"/>
    </row>
    <row r="5002" spans="1:15" ht="15" customHeight="1" x14ac:dyDescent="0.25">
      <c r="A5002" s="166"/>
      <c r="B5002" s="166"/>
      <c r="C5002" s="166"/>
      <c r="D5002" s="166"/>
      <c r="E5002" s="166"/>
      <c r="F5002" s="297"/>
    </row>
    <row r="5003" spans="1:15" ht="15" customHeight="1" x14ac:dyDescent="0.25">
      <c r="A5003" s="260" t="s">
        <v>5945</v>
      </c>
      <c r="B5003" s="245" t="s">
        <v>2107</v>
      </c>
      <c r="C5003" s="246"/>
      <c r="D5003" s="246" t="s">
        <v>5946</v>
      </c>
      <c r="E5003" s="245"/>
      <c r="F5003" s="162">
        <v>0</v>
      </c>
      <c r="G5003" s="333">
        <f>ROUND(SUMIF(Anlagenbewegungsdaten!B:B,A5003,Anlagenbewegungsdaten!C:C),3)</f>
        <v>0</v>
      </c>
      <c r="H5003" s="334">
        <f>IF(ISBLANK(F5003),ROUND(SUMIF(Anlagenbewegungsdaten!B:B,A5003,Anlagenbewegungsdaten!D:D),2),ROUND(G5003*F5003%,2))</f>
        <v>0</v>
      </c>
      <c r="I5003" s="334">
        <f>ROUND((H5003-SUMIF(Anlagenbewegungsdaten!$B:$B,A5003,Anlagenbewegungsdaten!D:D)),3)</f>
        <v>0</v>
      </c>
      <c r="J5003" s="335" t="s">
        <v>5180</v>
      </c>
      <c r="K5003" s="335" t="s">
        <v>5192</v>
      </c>
      <c r="L5003" s="516">
        <v>0</v>
      </c>
      <c r="M5003" s="332">
        <f>ROUND(SUMIF(Anlagenbewegungsdaten_AV!B:B,A5003,Anlagenbewegungsdaten_AV!C:C),3)</f>
        <v>0</v>
      </c>
      <c r="N5003" s="330">
        <f>IF(ISBLANK(L5003),ROUND(SUMIF(Anlagenbewegungsdaten_AV!B:B,A5003,Anlagenbewegungsdaten_AV!D:D),2),ROUND(M5003*L5003%,2))</f>
        <v>0</v>
      </c>
      <c r="O5003" s="330">
        <f>ROUND(N5003-SUMIF(Anlagenbewegungsdaten_AV!B:B,A5003,Anlagenbewegungsdaten_AV!D:D),3)</f>
        <v>0</v>
      </c>
    </row>
    <row r="5004" spans="1:15" ht="15" customHeight="1" x14ac:dyDescent="0.25">
      <c r="A5004" s="260" t="s">
        <v>5947</v>
      </c>
      <c r="B5004" s="245" t="s">
        <v>2108</v>
      </c>
      <c r="C5004" s="246"/>
      <c r="D5004" s="246" t="s">
        <v>5946</v>
      </c>
      <c r="E5004" s="245"/>
      <c r="F5004" s="162">
        <v>0</v>
      </c>
      <c r="G5004" s="333">
        <f>ROUND(SUMIF(Anlagenbewegungsdaten!B:B,A5004,Anlagenbewegungsdaten!C:C),3)</f>
        <v>0</v>
      </c>
      <c r="H5004" s="334">
        <f>IF(ISBLANK(F5004),ROUND(SUMIF(Anlagenbewegungsdaten!B:B,A5004,Anlagenbewegungsdaten!D:D),2),ROUND(G5004*F5004%,2))</f>
        <v>0</v>
      </c>
      <c r="I5004" s="334">
        <f>ROUND((H5004-SUMIF(Anlagenbewegungsdaten!$B:$B,A5004,Anlagenbewegungsdaten!D:D)),3)</f>
        <v>0</v>
      </c>
      <c r="J5004" s="335" t="s">
        <v>5180</v>
      </c>
      <c r="K5004" s="335" t="s">
        <v>5193</v>
      </c>
      <c r="L5004" s="516">
        <v>0</v>
      </c>
      <c r="M5004" s="332">
        <f>ROUND(SUMIF(Anlagenbewegungsdaten_AV!B:B,A5004,Anlagenbewegungsdaten_AV!C:C),3)</f>
        <v>0</v>
      </c>
      <c r="N5004" s="330">
        <f>IF(ISBLANK(L5004),ROUND(SUMIF(Anlagenbewegungsdaten_AV!B:B,A5004,Anlagenbewegungsdaten_AV!D:D),2),ROUND(M5004*L5004%,2))</f>
        <v>0</v>
      </c>
      <c r="O5004" s="330">
        <f>ROUND(N5004-SUMIF(Anlagenbewegungsdaten_AV!B:B,A5004,Anlagenbewegungsdaten_AV!D:D),3)</f>
        <v>0</v>
      </c>
    </row>
    <row r="5005" spans="1:15" ht="15" customHeight="1" x14ac:dyDescent="0.25">
      <c r="A5005" s="260" t="s">
        <v>5948</v>
      </c>
      <c r="B5005" s="245" t="s">
        <v>1002</v>
      </c>
      <c r="C5005" s="246"/>
      <c r="D5005" s="246" t="s">
        <v>5946</v>
      </c>
      <c r="E5005" s="245"/>
      <c r="F5005" s="162">
        <v>0</v>
      </c>
      <c r="G5005" s="333">
        <f>ROUND(SUMIF(Anlagenbewegungsdaten!B:B,A5005,Anlagenbewegungsdaten!C:C),3)</f>
        <v>0</v>
      </c>
      <c r="H5005" s="334">
        <f>IF(ISBLANK(F5005),ROUND(SUMIF(Anlagenbewegungsdaten!B:B,A5005,Anlagenbewegungsdaten!D:D),2),ROUND(G5005*F5005%,2))</f>
        <v>0</v>
      </c>
      <c r="I5005" s="334">
        <f>ROUND((H5005-SUMIF(Anlagenbewegungsdaten!$B:$B,A5005,Anlagenbewegungsdaten!D:D)),3)</f>
        <v>0</v>
      </c>
      <c r="J5005" s="335" t="s">
        <v>5180</v>
      </c>
      <c r="K5005" s="335" t="s">
        <v>5194</v>
      </c>
      <c r="L5005" s="516">
        <v>0</v>
      </c>
      <c r="M5005" s="332">
        <f>ROUND(SUMIF(Anlagenbewegungsdaten_AV!B:B,A5005,Anlagenbewegungsdaten_AV!C:C),3)</f>
        <v>0</v>
      </c>
      <c r="N5005" s="330">
        <f>IF(ISBLANK(L5005),ROUND(SUMIF(Anlagenbewegungsdaten_AV!B:B,A5005,Anlagenbewegungsdaten_AV!D:D),2),ROUND(M5005*L5005%,2))</f>
        <v>0</v>
      </c>
      <c r="O5005" s="330">
        <f>ROUND(N5005-SUMIF(Anlagenbewegungsdaten_AV!B:B,A5005,Anlagenbewegungsdaten_AV!D:D),3)</f>
        <v>0</v>
      </c>
    </row>
    <row r="5006" spans="1:15" ht="15" customHeight="1" x14ac:dyDescent="0.25">
      <c r="A5006" s="260" t="s">
        <v>5949</v>
      </c>
      <c r="B5006" s="245" t="s">
        <v>1489</v>
      </c>
      <c r="C5006" s="246"/>
      <c r="D5006" s="246" t="s">
        <v>5946</v>
      </c>
      <c r="E5006" s="245"/>
      <c r="F5006" s="162">
        <v>0</v>
      </c>
      <c r="G5006" s="333">
        <f>ROUND(SUMIF(Anlagenbewegungsdaten!B:B,A5006,Anlagenbewegungsdaten!C:C),3)</f>
        <v>0</v>
      </c>
      <c r="H5006" s="334">
        <f>IF(ISBLANK(F5006),ROUND(SUMIF(Anlagenbewegungsdaten!B:B,A5006,Anlagenbewegungsdaten!D:D),2),ROUND(G5006*F5006%,2))</f>
        <v>0</v>
      </c>
      <c r="I5006" s="334">
        <f>ROUND((H5006-SUMIF(Anlagenbewegungsdaten!$B:$B,A5006,Anlagenbewegungsdaten!D:D)),3)</f>
        <v>0</v>
      </c>
      <c r="J5006" s="335" t="s">
        <v>5180</v>
      </c>
      <c r="K5006" s="335" t="s">
        <v>5195</v>
      </c>
      <c r="L5006" s="516">
        <v>0</v>
      </c>
      <c r="M5006" s="332">
        <f>ROUND(SUMIF(Anlagenbewegungsdaten_AV!B:B,A5006,Anlagenbewegungsdaten_AV!C:C),3)</f>
        <v>0</v>
      </c>
      <c r="N5006" s="330">
        <f>IF(ISBLANK(L5006),ROUND(SUMIF(Anlagenbewegungsdaten_AV!B:B,A5006,Anlagenbewegungsdaten_AV!D:D),2),ROUND(M5006*L5006%,2))</f>
        <v>0</v>
      </c>
      <c r="O5006" s="330">
        <f>ROUND(N5006-SUMIF(Anlagenbewegungsdaten_AV!B:B,A5006,Anlagenbewegungsdaten_AV!D:D),3)</f>
        <v>0</v>
      </c>
    </row>
    <row r="5007" spans="1:15" ht="15" customHeight="1" x14ac:dyDescent="0.25">
      <c r="A5007" s="260" t="s">
        <v>5950</v>
      </c>
      <c r="B5007" s="245" t="s">
        <v>1502</v>
      </c>
      <c r="C5007" s="246"/>
      <c r="D5007" s="246" t="s">
        <v>5946</v>
      </c>
      <c r="E5007" s="245"/>
      <c r="F5007" s="162">
        <v>0</v>
      </c>
      <c r="G5007" s="333">
        <f>ROUND(SUMIF(Anlagenbewegungsdaten!B:B,A5007,Anlagenbewegungsdaten!C:C),3)</f>
        <v>0</v>
      </c>
      <c r="H5007" s="334">
        <f>IF(ISBLANK(F5007),ROUND(SUMIF(Anlagenbewegungsdaten!B:B,A5007,Anlagenbewegungsdaten!D:D),2),ROUND(G5007*F5007%,2))</f>
        <v>0</v>
      </c>
      <c r="I5007" s="334">
        <f>ROUND((H5007-SUMIF(Anlagenbewegungsdaten!$B:$B,A5007,Anlagenbewegungsdaten!D:D)),3)</f>
        <v>0</v>
      </c>
      <c r="J5007" s="335" t="s">
        <v>5180</v>
      </c>
      <c r="K5007" s="335" t="s">
        <v>5196</v>
      </c>
      <c r="L5007" s="516">
        <v>0</v>
      </c>
      <c r="M5007" s="332">
        <f>ROUND(SUMIF(Anlagenbewegungsdaten_AV!B:B,A5007,Anlagenbewegungsdaten_AV!C:C),3)</f>
        <v>0</v>
      </c>
      <c r="N5007" s="330">
        <f>IF(ISBLANK(L5007),ROUND(SUMIF(Anlagenbewegungsdaten_AV!B:B,A5007,Anlagenbewegungsdaten_AV!D:D),2),ROUND(M5007*L5007%,2))</f>
        <v>0</v>
      </c>
      <c r="O5007" s="330">
        <f>ROUND(N5007-SUMIF(Anlagenbewegungsdaten_AV!B:B,A5007,Anlagenbewegungsdaten_AV!D:D),3)</f>
        <v>0</v>
      </c>
    </row>
    <row r="5008" spans="1:15" ht="15" customHeight="1" x14ac:dyDescent="0.25">
      <c r="A5008" s="260" t="s">
        <v>5951</v>
      </c>
      <c r="B5008" s="245" t="s">
        <v>77</v>
      </c>
      <c r="C5008" s="246"/>
      <c r="D5008" s="246" t="s">
        <v>5946</v>
      </c>
      <c r="E5008" s="245"/>
      <c r="F5008" s="162">
        <v>0</v>
      </c>
      <c r="G5008" s="333">
        <f>ROUND(SUMIF(Anlagenbewegungsdaten!B:B,A5008,Anlagenbewegungsdaten!C:C),3)</f>
        <v>0</v>
      </c>
      <c r="H5008" s="334">
        <f>IF(ISBLANK(F5008),ROUND(SUMIF(Anlagenbewegungsdaten!B:B,A5008,Anlagenbewegungsdaten!D:D),2),ROUND(G5008*F5008%,2))</f>
        <v>0</v>
      </c>
      <c r="I5008" s="334">
        <f>ROUND((H5008-SUMIF(Anlagenbewegungsdaten!$B:$B,A5008,Anlagenbewegungsdaten!D:D)),3)</f>
        <v>0</v>
      </c>
      <c r="J5008" s="335" t="s">
        <v>5180</v>
      </c>
      <c r="K5008" s="335" t="s">
        <v>5197</v>
      </c>
      <c r="L5008" s="516">
        <v>0</v>
      </c>
      <c r="M5008" s="332">
        <f>ROUND(SUMIF(Anlagenbewegungsdaten_AV!B:B,A5008,Anlagenbewegungsdaten_AV!C:C),3)</f>
        <v>0</v>
      </c>
      <c r="N5008" s="330">
        <f>IF(ISBLANK(L5008),ROUND(SUMIF(Anlagenbewegungsdaten_AV!B:B,A5008,Anlagenbewegungsdaten_AV!D:D),2),ROUND(M5008*L5008%,2))</f>
        <v>0</v>
      </c>
      <c r="O5008" s="330">
        <f>ROUND(N5008-SUMIF(Anlagenbewegungsdaten_AV!B:B,A5008,Anlagenbewegungsdaten_AV!D:D),3)</f>
        <v>0</v>
      </c>
    </row>
    <row r="5009" spans="1:15" ht="15" customHeight="1" x14ac:dyDescent="0.25">
      <c r="A5009" s="260" t="s">
        <v>5952</v>
      </c>
      <c r="B5009" s="245" t="s">
        <v>2109</v>
      </c>
      <c r="C5009" s="246"/>
      <c r="D5009" s="246" t="s">
        <v>5946</v>
      </c>
      <c r="E5009" s="245"/>
      <c r="F5009" s="162">
        <v>0</v>
      </c>
      <c r="G5009" s="333">
        <f>ROUND(SUMIF(Anlagenbewegungsdaten!B:B,A5009,Anlagenbewegungsdaten!C:C),3)</f>
        <v>0</v>
      </c>
      <c r="H5009" s="334">
        <f>IF(ISBLANK(F5009),ROUND(SUMIF(Anlagenbewegungsdaten!B:B,A5009,Anlagenbewegungsdaten!D:D),2),ROUND(G5009*F5009%,2))</f>
        <v>0</v>
      </c>
      <c r="I5009" s="334">
        <f>ROUND((H5009-SUMIF(Anlagenbewegungsdaten!$B:$B,A5009,Anlagenbewegungsdaten!D:D)),3)</f>
        <v>0</v>
      </c>
      <c r="J5009" s="335" t="s">
        <v>5180</v>
      </c>
      <c r="K5009" s="335" t="s">
        <v>5198</v>
      </c>
      <c r="L5009" s="516">
        <v>0</v>
      </c>
      <c r="M5009" s="332">
        <f>ROUND(SUMIF(Anlagenbewegungsdaten_AV!B:B,A5009,Anlagenbewegungsdaten_AV!C:C),3)</f>
        <v>0</v>
      </c>
      <c r="N5009" s="330">
        <f>IF(ISBLANK(L5009),ROUND(SUMIF(Anlagenbewegungsdaten_AV!B:B,A5009,Anlagenbewegungsdaten_AV!D:D),2),ROUND(M5009*L5009%,2))</f>
        <v>0</v>
      </c>
      <c r="O5009" s="330">
        <f>ROUND(N5009-SUMIF(Anlagenbewegungsdaten_AV!B:B,A5009,Anlagenbewegungsdaten_AV!D:D),3)</f>
        <v>0</v>
      </c>
    </row>
    <row r="5010" spans="1:15" ht="15" customHeight="1" x14ac:dyDescent="0.25">
      <c r="A5010" s="260" t="s">
        <v>5953</v>
      </c>
      <c r="B5010" s="245" t="s">
        <v>2110</v>
      </c>
      <c r="C5010" s="246"/>
      <c r="D5010" s="246" t="s">
        <v>5946</v>
      </c>
      <c r="E5010" s="245"/>
      <c r="F5010" s="162">
        <v>0</v>
      </c>
      <c r="G5010" s="333">
        <f>ROUND(SUMIF(Anlagenbewegungsdaten!B:B,A5010,Anlagenbewegungsdaten!C:C),3)</f>
        <v>0</v>
      </c>
      <c r="H5010" s="334">
        <f>IF(ISBLANK(F5010),ROUND(SUMIF(Anlagenbewegungsdaten!B:B,A5010,Anlagenbewegungsdaten!D:D),2),ROUND(G5010*F5010%,2))</f>
        <v>0</v>
      </c>
      <c r="I5010" s="334">
        <f>ROUND((H5010-SUMIF(Anlagenbewegungsdaten!$B:$B,A5010,Anlagenbewegungsdaten!D:D)),3)</f>
        <v>0</v>
      </c>
      <c r="J5010" s="335" t="s">
        <v>5180</v>
      </c>
      <c r="K5010" s="335" t="s">
        <v>5199</v>
      </c>
      <c r="L5010" s="516">
        <v>0</v>
      </c>
      <c r="M5010" s="332">
        <f>ROUND(SUMIF(Anlagenbewegungsdaten_AV!B:B,A5010,Anlagenbewegungsdaten_AV!C:C),3)</f>
        <v>0</v>
      </c>
      <c r="N5010" s="330">
        <f>IF(ISBLANK(L5010),ROUND(SUMIF(Anlagenbewegungsdaten_AV!B:B,A5010,Anlagenbewegungsdaten_AV!D:D),2),ROUND(M5010*L5010%,2))</f>
        <v>0</v>
      </c>
      <c r="O5010" s="330">
        <f>ROUND(N5010-SUMIF(Anlagenbewegungsdaten_AV!B:B,A5010,Anlagenbewegungsdaten_AV!D:D),3)</f>
        <v>0</v>
      </c>
    </row>
    <row r="5011" spans="1:15" ht="15" customHeight="1" x14ac:dyDescent="0.25">
      <c r="A5011" s="260" t="s">
        <v>5954</v>
      </c>
      <c r="B5011" s="245" t="s">
        <v>152</v>
      </c>
      <c r="C5011" s="246"/>
      <c r="D5011" s="246" t="s">
        <v>5946</v>
      </c>
      <c r="E5011" s="245"/>
      <c r="F5011" s="162">
        <v>0</v>
      </c>
      <c r="G5011" s="333">
        <f>ROUND(SUMIF(Anlagenbewegungsdaten!B:B,A5011,Anlagenbewegungsdaten!C:C),3)</f>
        <v>0</v>
      </c>
      <c r="H5011" s="334">
        <f>IF(ISBLANK(F5011),ROUND(SUMIF(Anlagenbewegungsdaten!B:B,A5011,Anlagenbewegungsdaten!D:D),2),ROUND(G5011*F5011%,2))</f>
        <v>0</v>
      </c>
      <c r="I5011" s="334">
        <f>ROUND((H5011-SUMIF(Anlagenbewegungsdaten!$B:$B,A5011,Anlagenbewegungsdaten!D:D)),3)</f>
        <v>0</v>
      </c>
      <c r="J5011" s="335" t="s">
        <v>5180</v>
      </c>
      <c r="K5011" s="335" t="s">
        <v>5200</v>
      </c>
      <c r="L5011" s="516">
        <v>0</v>
      </c>
      <c r="M5011" s="332">
        <f>ROUND(SUMIF(Anlagenbewegungsdaten_AV!B:B,A5011,Anlagenbewegungsdaten_AV!C:C),3)</f>
        <v>0</v>
      </c>
      <c r="N5011" s="330">
        <f>IF(ISBLANK(L5011),ROUND(SUMIF(Anlagenbewegungsdaten_AV!B:B,A5011,Anlagenbewegungsdaten_AV!D:D),2),ROUND(M5011*L5011%,2))</f>
        <v>0</v>
      </c>
      <c r="O5011" s="330">
        <f>ROUND(N5011-SUMIF(Anlagenbewegungsdaten_AV!B:B,A5011,Anlagenbewegungsdaten_AV!D:D),3)</f>
        <v>0</v>
      </c>
    </row>
    <row r="5012" spans="1:15" ht="15" customHeight="1" x14ac:dyDescent="0.25">
      <c r="A5012" s="260" t="s">
        <v>5955</v>
      </c>
      <c r="B5012" s="245" t="s">
        <v>160</v>
      </c>
      <c r="C5012" s="246"/>
      <c r="D5012" s="246" t="s">
        <v>5946</v>
      </c>
      <c r="E5012" s="245"/>
      <c r="F5012" s="162">
        <v>0</v>
      </c>
      <c r="G5012" s="333">
        <f>ROUND(SUMIF(Anlagenbewegungsdaten!B:B,A5012,Anlagenbewegungsdaten!C:C),3)</f>
        <v>0</v>
      </c>
      <c r="H5012" s="334">
        <f>IF(ISBLANK(F5012),ROUND(SUMIF(Anlagenbewegungsdaten!B:B,A5012,Anlagenbewegungsdaten!D:D),2),ROUND(G5012*F5012%,2))</f>
        <v>0</v>
      </c>
      <c r="I5012" s="334">
        <f>ROUND((H5012-SUMIF(Anlagenbewegungsdaten!$B:$B,A5012,Anlagenbewegungsdaten!D:D)),3)</f>
        <v>0</v>
      </c>
      <c r="J5012" s="335" t="s">
        <v>5180</v>
      </c>
      <c r="K5012" s="335" t="s">
        <v>5201</v>
      </c>
      <c r="L5012" s="516">
        <v>0</v>
      </c>
      <c r="M5012" s="332">
        <f>ROUND(SUMIF(Anlagenbewegungsdaten_AV!B:B,A5012,Anlagenbewegungsdaten_AV!C:C),3)</f>
        <v>0</v>
      </c>
      <c r="N5012" s="330">
        <f>IF(ISBLANK(L5012),ROUND(SUMIF(Anlagenbewegungsdaten_AV!B:B,A5012,Anlagenbewegungsdaten_AV!D:D),2),ROUND(M5012*L5012%,2))</f>
        <v>0</v>
      </c>
      <c r="O5012" s="330">
        <f>ROUND(N5012-SUMIF(Anlagenbewegungsdaten_AV!B:B,A5012,Anlagenbewegungsdaten_AV!D:D),3)</f>
        <v>0</v>
      </c>
    </row>
    <row r="5013" spans="1:15" ht="15" customHeight="1" x14ac:dyDescent="0.25">
      <c r="A5013" s="260" t="s">
        <v>5956</v>
      </c>
      <c r="B5013" s="245" t="s">
        <v>167</v>
      </c>
      <c r="C5013" s="246"/>
      <c r="D5013" s="246" t="s">
        <v>5946</v>
      </c>
      <c r="E5013" s="245"/>
      <c r="F5013" s="162">
        <v>0</v>
      </c>
      <c r="G5013" s="333">
        <f>ROUND(SUMIF(Anlagenbewegungsdaten!B:B,A5013,Anlagenbewegungsdaten!C:C),3)</f>
        <v>0</v>
      </c>
      <c r="H5013" s="334">
        <f>IF(ISBLANK(F5013),ROUND(SUMIF(Anlagenbewegungsdaten!B:B,A5013,Anlagenbewegungsdaten!D:D),2),ROUND(G5013*F5013%,2))</f>
        <v>0</v>
      </c>
      <c r="I5013" s="334">
        <f>ROUND((H5013-SUMIF(Anlagenbewegungsdaten!$B:$B,A5013,Anlagenbewegungsdaten!D:D)),3)</f>
        <v>0</v>
      </c>
      <c r="J5013" s="335" t="s">
        <v>5180</v>
      </c>
      <c r="K5013" s="335" t="s">
        <v>5202</v>
      </c>
      <c r="L5013" s="516">
        <v>0</v>
      </c>
      <c r="M5013" s="332">
        <f>ROUND(SUMIF(Anlagenbewegungsdaten_AV!B:B,A5013,Anlagenbewegungsdaten_AV!C:C),3)</f>
        <v>0</v>
      </c>
      <c r="N5013" s="330">
        <f>IF(ISBLANK(L5013),ROUND(SUMIF(Anlagenbewegungsdaten_AV!B:B,A5013,Anlagenbewegungsdaten_AV!D:D),2),ROUND(M5013*L5013%,2))</f>
        <v>0</v>
      </c>
      <c r="O5013" s="330">
        <f>ROUND(N5013-SUMIF(Anlagenbewegungsdaten_AV!B:B,A5013,Anlagenbewegungsdaten_AV!D:D),3)</f>
        <v>0</v>
      </c>
    </row>
    <row r="5014" spans="1:15" ht="15" customHeight="1" x14ac:dyDescent="0.25">
      <c r="A5014" s="260" t="s">
        <v>5957</v>
      </c>
      <c r="B5014" s="245" t="s">
        <v>2111</v>
      </c>
      <c r="C5014" s="246"/>
      <c r="D5014" s="246" t="s">
        <v>5946</v>
      </c>
      <c r="E5014" s="245"/>
      <c r="F5014" s="162">
        <v>0</v>
      </c>
      <c r="G5014" s="333">
        <f>ROUND(SUMIF(Anlagenbewegungsdaten!B:B,A5014,Anlagenbewegungsdaten!C:C),3)</f>
        <v>0</v>
      </c>
      <c r="H5014" s="334">
        <f>IF(ISBLANK(F5014),ROUND(SUMIF(Anlagenbewegungsdaten!B:B,A5014,Anlagenbewegungsdaten!D:D),2),ROUND(G5014*F5014%,2))</f>
        <v>0</v>
      </c>
      <c r="I5014" s="334">
        <f>ROUND((H5014-SUMIF(Anlagenbewegungsdaten!$B:$B,A5014,Anlagenbewegungsdaten!D:D)),3)</f>
        <v>0</v>
      </c>
      <c r="J5014" s="335" t="s">
        <v>5180</v>
      </c>
      <c r="K5014" s="335" t="s">
        <v>5203</v>
      </c>
      <c r="L5014" s="516">
        <v>0</v>
      </c>
      <c r="M5014" s="332">
        <f>ROUND(SUMIF(Anlagenbewegungsdaten_AV!B:B,A5014,Anlagenbewegungsdaten_AV!C:C),3)</f>
        <v>0</v>
      </c>
      <c r="N5014" s="330">
        <f>IF(ISBLANK(L5014),ROUND(SUMIF(Anlagenbewegungsdaten_AV!B:B,A5014,Anlagenbewegungsdaten_AV!D:D),2),ROUND(M5014*L5014%,2))</f>
        <v>0</v>
      </c>
      <c r="O5014" s="330">
        <f>ROUND(N5014-SUMIF(Anlagenbewegungsdaten_AV!B:B,A5014,Anlagenbewegungsdaten_AV!D:D),3)</f>
        <v>0</v>
      </c>
    </row>
    <row r="5015" spans="1:15" ht="15" customHeight="1" x14ac:dyDescent="0.25">
      <c r="A5015" s="260" t="s">
        <v>5958</v>
      </c>
      <c r="B5015" s="245" t="s">
        <v>174</v>
      </c>
      <c r="C5015" s="246"/>
      <c r="D5015" s="246" t="s">
        <v>5946</v>
      </c>
      <c r="E5015" s="245"/>
      <c r="F5015" s="162">
        <v>0</v>
      </c>
      <c r="G5015" s="333">
        <f>ROUND(SUMIF(Anlagenbewegungsdaten!B:B,A5015,Anlagenbewegungsdaten!C:C),3)</f>
        <v>0</v>
      </c>
      <c r="H5015" s="334">
        <f>IF(ISBLANK(F5015),ROUND(SUMIF(Anlagenbewegungsdaten!B:B,A5015,Anlagenbewegungsdaten!D:D),2),ROUND(G5015*F5015%,2))</f>
        <v>0</v>
      </c>
      <c r="I5015" s="334">
        <f>ROUND((H5015-SUMIF(Anlagenbewegungsdaten!$B:$B,A5015,Anlagenbewegungsdaten!D:D)),3)</f>
        <v>0</v>
      </c>
      <c r="J5015" s="335" t="s">
        <v>5180</v>
      </c>
      <c r="K5015" s="335" t="s">
        <v>5204</v>
      </c>
      <c r="L5015" s="516">
        <v>0</v>
      </c>
      <c r="M5015" s="332">
        <f>ROUND(SUMIF(Anlagenbewegungsdaten_AV!B:B,A5015,Anlagenbewegungsdaten_AV!C:C),3)</f>
        <v>0</v>
      </c>
      <c r="N5015" s="330">
        <f>IF(ISBLANK(L5015),ROUND(SUMIF(Anlagenbewegungsdaten_AV!B:B,A5015,Anlagenbewegungsdaten_AV!D:D),2),ROUND(M5015*L5015%,2))</f>
        <v>0</v>
      </c>
      <c r="O5015" s="330">
        <f>ROUND(N5015-SUMIF(Anlagenbewegungsdaten_AV!B:B,A5015,Anlagenbewegungsdaten_AV!D:D),3)</f>
        <v>0</v>
      </c>
    </row>
    <row r="5016" spans="1:15" ht="15" customHeight="1" x14ac:dyDescent="0.25">
      <c r="A5016" s="260" t="s">
        <v>5959</v>
      </c>
      <c r="B5016" s="245" t="s">
        <v>174</v>
      </c>
      <c r="C5016" s="246"/>
      <c r="D5016" s="246" t="s">
        <v>5946</v>
      </c>
      <c r="E5016" s="245" t="s">
        <v>4951</v>
      </c>
      <c r="F5016" s="162">
        <v>0</v>
      </c>
      <c r="G5016" s="333">
        <f>ROUND(SUMIF(Anlagenbewegungsdaten!B:B,A5016,Anlagenbewegungsdaten!C:C),3)</f>
        <v>0</v>
      </c>
      <c r="H5016" s="334">
        <f>IF(ISBLANK(F5016),ROUND(SUMIF(Anlagenbewegungsdaten!B:B,A5016,Anlagenbewegungsdaten!D:D),2),ROUND(G5016*F5016%,2))</f>
        <v>0</v>
      </c>
      <c r="I5016" s="334">
        <f>ROUND((H5016-SUMIF(Anlagenbewegungsdaten!$B:$B,A5016,Anlagenbewegungsdaten!D:D)),3)</f>
        <v>0</v>
      </c>
      <c r="J5016" s="335" t="s">
        <v>5178</v>
      </c>
      <c r="K5016" s="335" t="s">
        <v>5217</v>
      </c>
      <c r="L5016" s="516">
        <v>0</v>
      </c>
      <c r="M5016" s="332">
        <f>ROUND(SUMIF(Anlagenbewegungsdaten_AV!B:B,A5016,Anlagenbewegungsdaten_AV!C:C),3)</f>
        <v>0</v>
      </c>
      <c r="N5016" s="330">
        <f>IF(ISBLANK(L5016),ROUND(SUMIF(Anlagenbewegungsdaten_AV!B:B,A5016,Anlagenbewegungsdaten_AV!D:D),2),ROUND(M5016*L5016%,2))</f>
        <v>0</v>
      </c>
      <c r="O5016" s="330">
        <f>ROUND(N5016-SUMIF(Anlagenbewegungsdaten_AV!B:B,A5016,Anlagenbewegungsdaten_AV!D:D),3)</f>
        <v>0</v>
      </c>
    </row>
    <row r="5017" spans="1:15" ht="15" customHeight="1" x14ac:dyDescent="0.25"/>
    <row r="5018" spans="1:15" ht="24.75" customHeight="1" x14ac:dyDescent="0.25">
      <c r="A5018" s="630" t="s">
        <v>6394</v>
      </c>
      <c r="B5018" s="630"/>
      <c r="C5018" s="630"/>
      <c r="D5018" s="630"/>
      <c r="E5018" s="630"/>
      <c r="F5018" s="630"/>
    </row>
    <row r="5019" spans="1:15" ht="15" customHeight="1" x14ac:dyDescent="0.25">
      <c r="A5019" s="166"/>
      <c r="B5019" s="166"/>
      <c r="C5019" s="166"/>
      <c r="D5019" s="166"/>
      <c r="E5019" s="166"/>
      <c r="F5019" s="297"/>
    </row>
    <row r="5020" spans="1:15" ht="15" customHeight="1" x14ac:dyDescent="0.25">
      <c r="A5020" s="260" t="s">
        <v>5960</v>
      </c>
      <c r="B5020" s="245" t="s">
        <v>2107</v>
      </c>
      <c r="C5020" s="246"/>
      <c r="D5020" s="246" t="s">
        <v>5961</v>
      </c>
      <c r="E5020" s="245"/>
      <c r="F5020" s="162"/>
      <c r="G5020" s="333">
        <f>ROUND(SUMIF(Anlagenbewegungsdaten!B:B,A5020,Anlagenbewegungsdaten!C:C),3)</f>
        <v>0</v>
      </c>
      <c r="H5020" s="334">
        <f>IF(ISBLANK(F5020),ROUND(SUMIF(Anlagenbewegungsdaten!B:B,A5020,Anlagenbewegungsdaten!D:D),2),ROUND(G5020*F5020%,2))</f>
        <v>0</v>
      </c>
      <c r="I5020" s="334">
        <f>ROUND((H5020-SUMIF(Anlagenbewegungsdaten!$B:$B,A5020,Anlagenbewegungsdaten!D:D)),3)</f>
        <v>0</v>
      </c>
      <c r="J5020" s="335" t="s">
        <v>5180</v>
      </c>
      <c r="K5020" s="335" t="s">
        <v>5192</v>
      </c>
      <c r="L5020" s="516">
        <v>0</v>
      </c>
      <c r="M5020" s="332">
        <f>ROUND(SUMIF(Anlagenbewegungsdaten_AV!B:B,A5020,Anlagenbewegungsdaten_AV!C:C),3)</f>
        <v>0</v>
      </c>
      <c r="N5020" s="330">
        <f>IF(ISBLANK(L5020),ROUND(SUMIF(Anlagenbewegungsdaten_AV!B:B,A5020,Anlagenbewegungsdaten_AV!D:D),2),ROUND(M5020*L5020%,2))</f>
        <v>0</v>
      </c>
      <c r="O5020" s="330">
        <f>ROUND(N5020-SUMIF(Anlagenbewegungsdaten_AV!B:B,A5020,Anlagenbewegungsdaten_AV!D:D),3)</f>
        <v>0</v>
      </c>
    </row>
    <row r="5021" spans="1:15" ht="15" customHeight="1" x14ac:dyDescent="0.25">
      <c r="A5021" s="260" t="s">
        <v>5962</v>
      </c>
      <c r="B5021" s="245" t="s">
        <v>2108</v>
      </c>
      <c r="C5021" s="246"/>
      <c r="D5021" s="246" t="s">
        <v>5961</v>
      </c>
      <c r="E5021" s="245"/>
      <c r="F5021" s="162"/>
      <c r="G5021" s="333">
        <f>ROUND(SUMIF(Anlagenbewegungsdaten!B:B,A5021,Anlagenbewegungsdaten!C:C),3)</f>
        <v>0</v>
      </c>
      <c r="H5021" s="334">
        <f>IF(ISBLANK(F5021),ROUND(SUMIF(Anlagenbewegungsdaten!B:B,A5021,Anlagenbewegungsdaten!D:D),2),ROUND(G5021*F5021%,2))</f>
        <v>0</v>
      </c>
      <c r="I5021" s="334">
        <f>ROUND((H5021-SUMIF(Anlagenbewegungsdaten!$B:$B,A5021,Anlagenbewegungsdaten!D:D)),3)</f>
        <v>0</v>
      </c>
      <c r="J5021" s="335" t="s">
        <v>5180</v>
      </c>
      <c r="K5021" s="335" t="s">
        <v>5193</v>
      </c>
      <c r="L5021" s="516">
        <v>0</v>
      </c>
      <c r="M5021" s="332">
        <f>ROUND(SUMIF(Anlagenbewegungsdaten_AV!B:B,A5021,Anlagenbewegungsdaten_AV!C:C),3)</f>
        <v>0</v>
      </c>
      <c r="N5021" s="330">
        <f>IF(ISBLANK(L5021),ROUND(SUMIF(Anlagenbewegungsdaten_AV!B:B,A5021,Anlagenbewegungsdaten_AV!D:D),2),ROUND(M5021*L5021%,2))</f>
        <v>0</v>
      </c>
      <c r="O5021" s="330">
        <f>ROUND(N5021-SUMIF(Anlagenbewegungsdaten_AV!B:B,A5021,Anlagenbewegungsdaten_AV!D:D),3)</f>
        <v>0</v>
      </c>
    </row>
    <row r="5022" spans="1:15" ht="15" customHeight="1" x14ac:dyDescent="0.25">
      <c r="A5022" s="260" t="s">
        <v>5963</v>
      </c>
      <c r="B5022" s="245" t="s">
        <v>1002</v>
      </c>
      <c r="C5022" s="246"/>
      <c r="D5022" s="246" t="s">
        <v>5961</v>
      </c>
      <c r="E5022" s="245"/>
      <c r="F5022" s="162"/>
      <c r="G5022" s="333">
        <f>ROUND(SUMIF(Anlagenbewegungsdaten!B:B,A5022,Anlagenbewegungsdaten!C:C),3)</f>
        <v>0</v>
      </c>
      <c r="H5022" s="334">
        <f>IF(ISBLANK(F5022),ROUND(SUMIF(Anlagenbewegungsdaten!B:B,A5022,Anlagenbewegungsdaten!D:D),2),ROUND(G5022*F5022%,2))</f>
        <v>0</v>
      </c>
      <c r="I5022" s="334">
        <f>ROUND((H5022-SUMIF(Anlagenbewegungsdaten!$B:$B,A5022,Anlagenbewegungsdaten!D:D)),3)</f>
        <v>0</v>
      </c>
      <c r="J5022" s="335" t="s">
        <v>5180</v>
      </c>
      <c r="K5022" s="335" t="s">
        <v>5194</v>
      </c>
      <c r="L5022" s="516">
        <v>0</v>
      </c>
      <c r="M5022" s="332">
        <f>ROUND(SUMIF(Anlagenbewegungsdaten_AV!B:B,A5022,Anlagenbewegungsdaten_AV!C:C),3)</f>
        <v>0</v>
      </c>
      <c r="N5022" s="330">
        <f>IF(ISBLANK(L5022),ROUND(SUMIF(Anlagenbewegungsdaten_AV!B:B,A5022,Anlagenbewegungsdaten_AV!D:D),2),ROUND(M5022*L5022%,2))</f>
        <v>0</v>
      </c>
      <c r="O5022" s="330">
        <f>ROUND(N5022-SUMIF(Anlagenbewegungsdaten_AV!B:B,A5022,Anlagenbewegungsdaten_AV!D:D),3)</f>
        <v>0</v>
      </c>
    </row>
    <row r="5023" spans="1:15" ht="15" customHeight="1" x14ac:dyDescent="0.25">
      <c r="A5023" s="260" t="s">
        <v>5964</v>
      </c>
      <c r="B5023" s="245" t="s">
        <v>1489</v>
      </c>
      <c r="C5023" s="246"/>
      <c r="D5023" s="246" t="s">
        <v>5961</v>
      </c>
      <c r="E5023" s="245"/>
      <c r="F5023" s="162"/>
      <c r="G5023" s="333">
        <f>ROUND(SUMIF(Anlagenbewegungsdaten!B:B,A5023,Anlagenbewegungsdaten!C:C),3)</f>
        <v>0</v>
      </c>
      <c r="H5023" s="334">
        <f>IF(ISBLANK(F5023),ROUND(SUMIF(Anlagenbewegungsdaten!B:B,A5023,Anlagenbewegungsdaten!D:D),2),ROUND(G5023*F5023%,2))</f>
        <v>0</v>
      </c>
      <c r="I5023" s="334">
        <f>ROUND((H5023-SUMIF(Anlagenbewegungsdaten!$B:$B,A5023,Anlagenbewegungsdaten!D:D)),3)</f>
        <v>0</v>
      </c>
      <c r="J5023" s="335" t="s">
        <v>5180</v>
      </c>
      <c r="K5023" s="335" t="s">
        <v>5195</v>
      </c>
      <c r="L5023" s="516">
        <v>0</v>
      </c>
      <c r="M5023" s="332">
        <f>ROUND(SUMIF(Anlagenbewegungsdaten_AV!B:B,A5023,Anlagenbewegungsdaten_AV!C:C),3)</f>
        <v>0</v>
      </c>
      <c r="N5023" s="330">
        <f>IF(ISBLANK(L5023),ROUND(SUMIF(Anlagenbewegungsdaten_AV!B:B,A5023,Anlagenbewegungsdaten_AV!D:D),2),ROUND(M5023*L5023%,2))</f>
        <v>0</v>
      </c>
      <c r="O5023" s="330">
        <f>ROUND(N5023-SUMIF(Anlagenbewegungsdaten_AV!B:B,A5023,Anlagenbewegungsdaten_AV!D:D),3)</f>
        <v>0</v>
      </c>
    </row>
    <row r="5024" spans="1:15" ht="15" customHeight="1" x14ac:dyDescent="0.25">
      <c r="A5024" s="260" t="s">
        <v>5965</v>
      </c>
      <c r="B5024" s="245" t="s">
        <v>1502</v>
      </c>
      <c r="C5024" s="246"/>
      <c r="D5024" s="246" t="s">
        <v>5961</v>
      </c>
      <c r="E5024" s="245"/>
      <c r="F5024" s="162"/>
      <c r="G5024" s="333">
        <f>ROUND(SUMIF(Anlagenbewegungsdaten!B:B,A5024,Anlagenbewegungsdaten!C:C),3)</f>
        <v>0</v>
      </c>
      <c r="H5024" s="334">
        <f>IF(ISBLANK(F5024),ROUND(SUMIF(Anlagenbewegungsdaten!B:B,A5024,Anlagenbewegungsdaten!D:D),2),ROUND(G5024*F5024%,2))</f>
        <v>0</v>
      </c>
      <c r="I5024" s="334">
        <f>ROUND((H5024-SUMIF(Anlagenbewegungsdaten!$B:$B,A5024,Anlagenbewegungsdaten!D:D)),3)</f>
        <v>0</v>
      </c>
      <c r="J5024" s="335" t="s">
        <v>5180</v>
      </c>
      <c r="K5024" s="335" t="s">
        <v>5196</v>
      </c>
      <c r="L5024" s="516">
        <v>0</v>
      </c>
      <c r="M5024" s="332">
        <f>ROUND(SUMIF(Anlagenbewegungsdaten_AV!B:B,A5024,Anlagenbewegungsdaten_AV!C:C),3)</f>
        <v>0</v>
      </c>
      <c r="N5024" s="330">
        <f>IF(ISBLANK(L5024),ROUND(SUMIF(Anlagenbewegungsdaten_AV!B:B,A5024,Anlagenbewegungsdaten_AV!D:D),2),ROUND(M5024*L5024%,2))</f>
        <v>0</v>
      </c>
      <c r="O5024" s="330">
        <f>ROUND(N5024-SUMIF(Anlagenbewegungsdaten_AV!B:B,A5024,Anlagenbewegungsdaten_AV!D:D),3)</f>
        <v>0</v>
      </c>
    </row>
    <row r="5025" spans="1:15" ht="15" customHeight="1" x14ac:dyDescent="0.25">
      <c r="A5025" s="260" t="s">
        <v>5966</v>
      </c>
      <c r="B5025" s="245" t="s">
        <v>77</v>
      </c>
      <c r="C5025" s="246"/>
      <c r="D5025" s="246" t="s">
        <v>5961</v>
      </c>
      <c r="E5025" s="245"/>
      <c r="F5025" s="162"/>
      <c r="G5025" s="333">
        <f>ROUND(SUMIF(Anlagenbewegungsdaten!B:B,A5025,Anlagenbewegungsdaten!C:C),3)</f>
        <v>0</v>
      </c>
      <c r="H5025" s="334">
        <f>IF(ISBLANK(F5025),ROUND(SUMIF(Anlagenbewegungsdaten!B:B,A5025,Anlagenbewegungsdaten!D:D),2),ROUND(G5025*F5025%,2))</f>
        <v>0</v>
      </c>
      <c r="I5025" s="334">
        <f>ROUND((H5025-SUMIF(Anlagenbewegungsdaten!$B:$B,A5025,Anlagenbewegungsdaten!D:D)),3)</f>
        <v>0</v>
      </c>
      <c r="J5025" s="335" t="s">
        <v>5180</v>
      </c>
      <c r="K5025" s="335" t="s">
        <v>5197</v>
      </c>
      <c r="L5025" s="516">
        <v>0</v>
      </c>
      <c r="M5025" s="332">
        <f>ROUND(SUMIF(Anlagenbewegungsdaten_AV!B:B,A5025,Anlagenbewegungsdaten_AV!C:C),3)</f>
        <v>0</v>
      </c>
      <c r="N5025" s="330">
        <f>IF(ISBLANK(L5025),ROUND(SUMIF(Anlagenbewegungsdaten_AV!B:B,A5025,Anlagenbewegungsdaten_AV!D:D),2),ROUND(M5025*L5025%,2))</f>
        <v>0</v>
      </c>
      <c r="O5025" s="330">
        <f>ROUND(N5025-SUMIF(Anlagenbewegungsdaten_AV!B:B,A5025,Anlagenbewegungsdaten_AV!D:D),3)</f>
        <v>0</v>
      </c>
    </row>
    <row r="5026" spans="1:15" ht="15" customHeight="1" x14ac:dyDescent="0.25">
      <c r="A5026" s="260" t="s">
        <v>5967</v>
      </c>
      <c r="B5026" s="245" t="s">
        <v>2109</v>
      </c>
      <c r="C5026" s="246"/>
      <c r="D5026" s="246" t="s">
        <v>5961</v>
      </c>
      <c r="E5026" s="245"/>
      <c r="F5026" s="162"/>
      <c r="G5026" s="333">
        <f>ROUND(SUMIF(Anlagenbewegungsdaten!B:B,A5026,Anlagenbewegungsdaten!C:C),3)</f>
        <v>0</v>
      </c>
      <c r="H5026" s="334">
        <f>IF(ISBLANK(F5026),ROUND(SUMIF(Anlagenbewegungsdaten!B:B,A5026,Anlagenbewegungsdaten!D:D),2),ROUND(G5026*F5026%,2))</f>
        <v>0</v>
      </c>
      <c r="I5026" s="334">
        <f>ROUND((H5026-SUMIF(Anlagenbewegungsdaten!$B:$B,A5026,Anlagenbewegungsdaten!D:D)),3)</f>
        <v>0</v>
      </c>
      <c r="J5026" s="335" t="s">
        <v>5180</v>
      </c>
      <c r="K5026" s="335" t="s">
        <v>5198</v>
      </c>
      <c r="L5026" s="516">
        <v>0</v>
      </c>
      <c r="M5026" s="332">
        <f>ROUND(SUMIF(Anlagenbewegungsdaten_AV!B:B,A5026,Anlagenbewegungsdaten_AV!C:C),3)</f>
        <v>0</v>
      </c>
      <c r="N5026" s="330">
        <f>IF(ISBLANK(L5026),ROUND(SUMIF(Anlagenbewegungsdaten_AV!B:B,A5026,Anlagenbewegungsdaten_AV!D:D),2),ROUND(M5026*L5026%,2))</f>
        <v>0</v>
      </c>
      <c r="O5026" s="330">
        <f>ROUND(N5026-SUMIF(Anlagenbewegungsdaten_AV!B:B,A5026,Anlagenbewegungsdaten_AV!D:D),3)</f>
        <v>0</v>
      </c>
    </row>
    <row r="5027" spans="1:15" ht="15" customHeight="1" x14ac:dyDescent="0.25">
      <c r="A5027" s="260" t="s">
        <v>5968</v>
      </c>
      <c r="B5027" s="245" t="s">
        <v>2110</v>
      </c>
      <c r="C5027" s="246"/>
      <c r="D5027" s="246" t="s">
        <v>5961</v>
      </c>
      <c r="E5027" s="245"/>
      <c r="F5027" s="162"/>
      <c r="G5027" s="333">
        <f>ROUND(SUMIF(Anlagenbewegungsdaten!B:B,A5027,Anlagenbewegungsdaten!C:C),3)</f>
        <v>0</v>
      </c>
      <c r="H5027" s="334">
        <f>IF(ISBLANK(F5027),ROUND(SUMIF(Anlagenbewegungsdaten!B:B,A5027,Anlagenbewegungsdaten!D:D),2),ROUND(G5027*F5027%,2))</f>
        <v>0</v>
      </c>
      <c r="I5027" s="334">
        <f>ROUND((H5027-SUMIF(Anlagenbewegungsdaten!$B:$B,A5027,Anlagenbewegungsdaten!D:D)),3)</f>
        <v>0</v>
      </c>
      <c r="J5027" s="335" t="s">
        <v>5180</v>
      </c>
      <c r="K5027" s="335" t="s">
        <v>5199</v>
      </c>
      <c r="L5027" s="516">
        <v>0</v>
      </c>
      <c r="M5027" s="332">
        <f>ROUND(SUMIF(Anlagenbewegungsdaten_AV!B:B,A5027,Anlagenbewegungsdaten_AV!C:C),3)</f>
        <v>0</v>
      </c>
      <c r="N5027" s="330">
        <f>IF(ISBLANK(L5027),ROUND(SUMIF(Anlagenbewegungsdaten_AV!B:B,A5027,Anlagenbewegungsdaten_AV!D:D),2),ROUND(M5027*L5027%,2))</f>
        <v>0</v>
      </c>
      <c r="O5027" s="330">
        <f>ROUND(N5027-SUMIF(Anlagenbewegungsdaten_AV!B:B,A5027,Anlagenbewegungsdaten_AV!D:D),3)</f>
        <v>0</v>
      </c>
    </row>
    <row r="5028" spans="1:15" ht="15" customHeight="1" x14ac:dyDescent="0.25">
      <c r="A5028" s="260" t="s">
        <v>5969</v>
      </c>
      <c r="B5028" s="245" t="s">
        <v>152</v>
      </c>
      <c r="C5028" s="246"/>
      <c r="D5028" s="246" t="s">
        <v>5961</v>
      </c>
      <c r="E5028" s="245"/>
      <c r="F5028" s="162"/>
      <c r="G5028" s="333">
        <f>ROUND(SUMIF(Anlagenbewegungsdaten!B:B,A5028,Anlagenbewegungsdaten!C:C),3)</f>
        <v>0</v>
      </c>
      <c r="H5028" s="334">
        <f>IF(ISBLANK(F5028),ROUND(SUMIF(Anlagenbewegungsdaten!B:B,A5028,Anlagenbewegungsdaten!D:D),2),ROUND(G5028*F5028%,2))</f>
        <v>0</v>
      </c>
      <c r="I5028" s="334">
        <f>ROUND((H5028-SUMIF(Anlagenbewegungsdaten!$B:$B,A5028,Anlagenbewegungsdaten!D:D)),3)</f>
        <v>0</v>
      </c>
      <c r="J5028" s="335" t="s">
        <v>5180</v>
      </c>
      <c r="K5028" s="335" t="s">
        <v>5200</v>
      </c>
      <c r="L5028" s="516">
        <v>0</v>
      </c>
      <c r="M5028" s="332">
        <f>ROUND(SUMIF(Anlagenbewegungsdaten_AV!B:B,A5028,Anlagenbewegungsdaten_AV!C:C),3)</f>
        <v>0</v>
      </c>
      <c r="N5028" s="330">
        <f>IF(ISBLANK(L5028),ROUND(SUMIF(Anlagenbewegungsdaten_AV!B:B,A5028,Anlagenbewegungsdaten_AV!D:D),2),ROUND(M5028*L5028%,2))</f>
        <v>0</v>
      </c>
      <c r="O5028" s="330">
        <f>ROUND(N5028-SUMIF(Anlagenbewegungsdaten_AV!B:B,A5028,Anlagenbewegungsdaten_AV!D:D),3)</f>
        <v>0</v>
      </c>
    </row>
    <row r="5029" spans="1:15" ht="15" customHeight="1" x14ac:dyDescent="0.25">
      <c r="A5029" s="260" t="s">
        <v>5970</v>
      </c>
      <c r="B5029" s="245" t="s">
        <v>160</v>
      </c>
      <c r="C5029" s="246"/>
      <c r="D5029" s="246" t="s">
        <v>5961</v>
      </c>
      <c r="E5029" s="245"/>
      <c r="F5029" s="162"/>
      <c r="G5029" s="333">
        <f>ROUND(SUMIF(Anlagenbewegungsdaten!B:B,A5029,Anlagenbewegungsdaten!C:C),3)</f>
        <v>0</v>
      </c>
      <c r="H5029" s="334">
        <f>IF(ISBLANK(F5029),ROUND(SUMIF(Anlagenbewegungsdaten!B:B,A5029,Anlagenbewegungsdaten!D:D),2),ROUND(G5029*F5029%,2))</f>
        <v>0</v>
      </c>
      <c r="I5029" s="334">
        <f>ROUND((H5029-SUMIF(Anlagenbewegungsdaten!$B:$B,A5029,Anlagenbewegungsdaten!D:D)),3)</f>
        <v>0</v>
      </c>
      <c r="J5029" s="335" t="s">
        <v>5180</v>
      </c>
      <c r="K5029" s="335" t="s">
        <v>5201</v>
      </c>
      <c r="L5029" s="516">
        <v>0</v>
      </c>
      <c r="M5029" s="332">
        <f>ROUND(SUMIF(Anlagenbewegungsdaten_AV!B:B,A5029,Anlagenbewegungsdaten_AV!C:C),3)</f>
        <v>0</v>
      </c>
      <c r="N5029" s="330">
        <f>IF(ISBLANK(L5029),ROUND(SUMIF(Anlagenbewegungsdaten_AV!B:B,A5029,Anlagenbewegungsdaten_AV!D:D),2),ROUND(M5029*L5029%,2))</f>
        <v>0</v>
      </c>
      <c r="O5029" s="330">
        <f>ROUND(N5029-SUMIF(Anlagenbewegungsdaten_AV!B:B,A5029,Anlagenbewegungsdaten_AV!D:D),3)</f>
        <v>0</v>
      </c>
    </row>
    <row r="5030" spans="1:15" ht="15" customHeight="1" x14ac:dyDescent="0.25">
      <c r="A5030" s="260" t="s">
        <v>5971</v>
      </c>
      <c r="B5030" s="245" t="s">
        <v>167</v>
      </c>
      <c r="C5030" s="246"/>
      <c r="D5030" s="246" t="s">
        <v>5961</v>
      </c>
      <c r="E5030" s="245"/>
      <c r="F5030" s="162"/>
      <c r="G5030" s="333">
        <f>ROUND(SUMIF(Anlagenbewegungsdaten!B:B,A5030,Anlagenbewegungsdaten!C:C),3)</f>
        <v>0</v>
      </c>
      <c r="H5030" s="334">
        <f>IF(ISBLANK(F5030),ROUND(SUMIF(Anlagenbewegungsdaten!B:B,A5030,Anlagenbewegungsdaten!D:D),2),ROUND(G5030*F5030%,2))</f>
        <v>0</v>
      </c>
      <c r="I5030" s="334">
        <f>ROUND((H5030-SUMIF(Anlagenbewegungsdaten!$B:$B,A5030,Anlagenbewegungsdaten!D:D)),3)</f>
        <v>0</v>
      </c>
      <c r="J5030" s="335" t="s">
        <v>5180</v>
      </c>
      <c r="K5030" s="335" t="s">
        <v>5202</v>
      </c>
      <c r="L5030" s="516">
        <v>0</v>
      </c>
      <c r="M5030" s="332">
        <f>ROUND(SUMIF(Anlagenbewegungsdaten_AV!B:B,A5030,Anlagenbewegungsdaten_AV!C:C),3)</f>
        <v>0</v>
      </c>
      <c r="N5030" s="330">
        <f>IF(ISBLANK(L5030),ROUND(SUMIF(Anlagenbewegungsdaten_AV!B:B,A5030,Anlagenbewegungsdaten_AV!D:D),2),ROUND(M5030*L5030%,2))</f>
        <v>0</v>
      </c>
      <c r="O5030" s="330">
        <f>ROUND(N5030-SUMIF(Anlagenbewegungsdaten_AV!B:B,A5030,Anlagenbewegungsdaten_AV!D:D),3)</f>
        <v>0</v>
      </c>
    </row>
    <row r="5031" spans="1:15" ht="15" customHeight="1" x14ac:dyDescent="0.25">
      <c r="A5031" s="260" t="s">
        <v>5972</v>
      </c>
      <c r="B5031" s="245" t="s">
        <v>2111</v>
      </c>
      <c r="C5031" s="246"/>
      <c r="D5031" s="246" t="s">
        <v>5961</v>
      </c>
      <c r="E5031" s="245"/>
      <c r="F5031" s="162"/>
      <c r="G5031" s="333">
        <f>ROUND(SUMIF(Anlagenbewegungsdaten!B:B,A5031,Anlagenbewegungsdaten!C:C),3)</f>
        <v>0</v>
      </c>
      <c r="H5031" s="334">
        <f>IF(ISBLANK(F5031),ROUND(SUMIF(Anlagenbewegungsdaten!B:B,A5031,Anlagenbewegungsdaten!D:D),2),ROUND(G5031*F5031%,2))</f>
        <v>0</v>
      </c>
      <c r="I5031" s="334">
        <f>ROUND((H5031-SUMIF(Anlagenbewegungsdaten!$B:$B,A5031,Anlagenbewegungsdaten!D:D)),3)</f>
        <v>0</v>
      </c>
      <c r="J5031" s="335" t="s">
        <v>5180</v>
      </c>
      <c r="K5031" s="335" t="s">
        <v>5203</v>
      </c>
      <c r="L5031" s="516">
        <v>0</v>
      </c>
      <c r="M5031" s="332">
        <f>ROUND(SUMIF(Anlagenbewegungsdaten_AV!B:B,A5031,Anlagenbewegungsdaten_AV!C:C),3)</f>
        <v>0</v>
      </c>
      <c r="N5031" s="330">
        <f>IF(ISBLANK(L5031),ROUND(SUMIF(Anlagenbewegungsdaten_AV!B:B,A5031,Anlagenbewegungsdaten_AV!D:D),2),ROUND(M5031*L5031%,2))</f>
        <v>0</v>
      </c>
      <c r="O5031" s="330">
        <f>ROUND(N5031-SUMIF(Anlagenbewegungsdaten_AV!B:B,A5031,Anlagenbewegungsdaten_AV!D:D),3)</f>
        <v>0</v>
      </c>
    </row>
    <row r="5032" spans="1:15" ht="15" customHeight="1" x14ac:dyDescent="0.25">
      <c r="A5032" s="260" t="s">
        <v>5973</v>
      </c>
      <c r="B5032" s="245" t="s">
        <v>174</v>
      </c>
      <c r="C5032" s="246"/>
      <c r="D5032" s="246" t="s">
        <v>5961</v>
      </c>
      <c r="E5032" s="245"/>
      <c r="F5032" s="162"/>
      <c r="G5032" s="333">
        <f>ROUND(SUMIF(Anlagenbewegungsdaten!B:B,A5032,Anlagenbewegungsdaten!C:C),3)</f>
        <v>0</v>
      </c>
      <c r="H5032" s="334">
        <f>IF(ISBLANK(F5032),ROUND(SUMIF(Anlagenbewegungsdaten!B:B,A5032,Anlagenbewegungsdaten!D:D),2),ROUND(G5032*F5032%,2))</f>
        <v>0</v>
      </c>
      <c r="I5032" s="334">
        <f>ROUND((H5032-SUMIF(Anlagenbewegungsdaten!$B:$B,A5032,Anlagenbewegungsdaten!D:D)),3)</f>
        <v>0</v>
      </c>
      <c r="J5032" s="335" t="s">
        <v>5180</v>
      </c>
      <c r="K5032" s="335" t="s">
        <v>5204</v>
      </c>
      <c r="L5032" s="516">
        <v>0</v>
      </c>
      <c r="M5032" s="332">
        <f>ROUND(SUMIF(Anlagenbewegungsdaten_AV!B:B,A5032,Anlagenbewegungsdaten_AV!C:C),3)</f>
        <v>0</v>
      </c>
      <c r="N5032" s="330">
        <f>IF(ISBLANK(L5032),ROUND(SUMIF(Anlagenbewegungsdaten_AV!B:B,A5032,Anlagenbewegungsdaten_AV!D:D),2),ROUND(M5032*L5032%,2))</f>
        <v>0</v>
      </c>
      <c r="O5032" s="330">
        <f>ROUND(N5032-SUMIF(Anlagenbewegungsdaten_AV!B:B,A5032,Anlagenbewegungsdaten_AV!D:D),3)</f>
        <v>0</v>
      </c>
    </row>
    <row r="5033" spans="1:15" ht="15" customHeight="1" x14ac:dyDescent="0.25"/>
    <row r="5034" spans="1:15" ht="37.5" customHeight="1" x14ac:dyDescent="0.25">
      <c r="A5034" s="630" t="s">
        <v>6395</v>
      </c>
      <c r="B5034" s="630"/>
      <c r="C5034" s="630"/>
      <c r="D5034" s="630"/>
      <c r="E5034" s="630"/>
      <c r="F5034" s="630"/>
    </row>
    <row r="5035" spans="1:15" ht="15" customHeight="1" x14ac:dyDescent="0.25">
      <c r="A5035" s="166"/>
      <c r="B5035" s="166"/>
      <c r="C5035" s="166"/>
      <c r="D5035" s="166"/>
      <c r="E5035" s="166"/>
      <c r="F5035" s="297"/>
    </row>
    <row r="5036" spans="1:15" ht="15" customHeight="1" x14ac:dyDescent="0.25">
      <c r="A5036" s="260" t="s">
        <v>5974</v>
      </c>
      <c r="B5036" s="245" t="s">
        <v>2107</v>
      </c>
      <c r="C5036" s="246"/>
      <c r="D5036" s="246" t="s">
        <v>5975</v>
      </c>
      <c r="E5036" s="245"/>
      <c r="F5036" s="162"/>
      <c r="G5036" s="333">
        <f>ROUND(SUMIF(Anlagenbewegungsdaten!B:B,A5036,Anlagenbewegungsdaten!C:C),3)</f>
        <v>0</v>
      </c>
      <c r="H5036" s="334">
        <f>IF(ISBLANK(F5036),ROUND(SUMIF(Anlagenbewegungsdaten!B:B,A5036,Anlagenbewegungsdaten!D:D),2),ROUND(G5036*F5036%,2))</f>
        <v>0</v>
      </c>
      <c r="I5036" s="334">
        <f>ROUND((H5036-SUMIF(Anlagenbewegungsdaten!$B:$B,A5036,Anlagenbewegungsdaten!D:D)),3)</f>
        <v>0</v>
      </c>
      <c r="J5036" s="335" t="s">
        <v>5180</v>
      </c>
      <c r="K5036" s="335" t="s">
        <v>5192</v>
      </c>
      <c r="L5036" s="516">
        <v>0</v>
      </c>
      <c r="M5036" s="332">
        <f>ROUND(SUMIF(Anlagenbewegungsdaten_AV!B:B,A5036,Anlagenbewegungsdaten_AV!C:C),3)</f>
        <v>0</v>
      </c>
      <c r="N5036" s="330">
        <f>IF(ISBLANK(L5036),ROUND(SUMIF(Anlagenbewegungsdaten_AV!B:B,A5036,Anlagenbewegungsdaten_AV!D:D),2),ROUND(M5036*L5036%,2))</f>
        <v>0</v>
      </c>
      <c r="O5036" s="330">
        <f>ROUND(N5036-SUMIF(Anlagenbewegungsdaten_AV!B:B,A5036,Anlagenbewegungsdaten_AV!D:D),3)</f>
        <v>0</v>
      </c>
    </row>
    <row r="5037" spans="1:15" ht="15" customHeight="1" x14ac:dyDescent="0.25">
      <c r="A5037" s="260" t="s">
        <v>5976</v>
      </c>
      <c r="B5037" s="245" t="s">
        <v>2108</v>
      </c>
      <c r="C5037" s="246"/>
      <c r="D5037" s="246" t="s">
        <v>5975</v>
      </c>
      <c r="E5037" s="245"/>
      <c r="F5037" s="162"/>
      <c r="G5037" s="333">
        <f>ROUND(SUMIF(Anlagenbewegungsdaten!B:B,A5037,Anlagenbewegungsdaten!C:C),3)</f>
        <v>0</v>
      </c>
      <c r="H5037" s="334">
        <f>IF(ISBLANK(F5037),ROUND(SUMIF(Anlagenbewegungsdaten!B:B,A5037,Anlagenbewegungsdaten!D:D),2),ROUND(G5037*F5037%,2))</f>
        <v>0</v>
      </c>
      <c r="I5037" s="334">
        <f>ROUND((H5037-SUMIF(Anlagenbewegungsdaten!$B:$B,A5037,Anlagenbewegungsdaten!D:D)),3)</f>
        <v>0</v>
      </c>
      <c r="J5037" s="335" t="s">
        <v>5180</v>
      </c>
      <c r="K5037" s="335" t="s">
        <v>5193</v>
      </c>
      <c r="L5037" s="516">
        <v>0</v>
      </c>
      <c r="M5037" s="332">
        <f>ROUND(SUMIF(Anlagenbewegungsdaten_AV!B:B,A5037,Anlagenbewegungsdaten_AV!C:C),3)</f>
        <v>0</v>
      </c>
      <c r="N5037" s="330">
        <f>IF(ISBLANK(L5037),ROUND(SUMIF(Anlagenbewegungsdaten_AV!B:B,A5037,Anlagenbewegungsdaten_AV!D:D),2),ROUND(M5037*L5037%,2))</f>
        <v>0</v>
      </c>
      <c r="O5037" s="330">
        <f>ROUND(N5037-SUMIF(Anlagenbewegungsdaten_AV!B:B,A5037,Anlagenbewegungsdaten_AV!D:D),3)</f>
        <v>0</v>
      </c>
    </row>
    <row r="5038" spans="1:15" ht="15" customHeight="1" x14ac:dyDescent="0.25">
      <c r="A5038" s="260" t="s">
        <v>5977</v>
      </c>
      <c r="B5038" s="245" t="s">
        <v>1002</v>
      </c>
      <c r="C5038" s="246"/>
      <c r="D5038" s="246" t="s">
        <v>5975</v>
      </c>
      <c r="E5038" s="245"/>
      <c r="F5038" s="162"/>
      <c r="G5038" s="333">
        <f>ROUND(SUMIF(Anlagenbewegungsdaten!B:B,A5038,Anlagenbewegungsdaten!C:C),3)</f>
        <v>0</v>
      </c>
      <c r="H5038" s="334">
        <f>IF(ISBLANK(F5038),ROUND(SUMIF(Anlagenbewegungsdaten!B:B,A5038,Anlagenbewegungsdaten!D:D),2),ROUND(G5038*F5038%,2))</f>
        <v>0</v>
      </c>
      <c r="I5038" s="334">
        <f>ROUND((H5038-SUMIF(Anlagenbewegungsdaten!$B:$B,A5038,Anlagenbewegungsdaten!D:D)),3)</f>
        <v>0</v>
      </c>
      <c r="J5038" s="335" t="s">
        <v>5180</v>
      </c>
      <c r="K5038" s="335" t="s">
        <v>5194</v>
      </c>
      <c r="L5038" s="516">
        <v>0</v>
      </c>
      <c r="M5038" s="332">
        <f>ROUND(SUMIF(Anlagenbewegungsdaten_AV!B:B,A5038,Anlagenbewegungsdaten_AV!C:C),3)</f>
        <v>0</v>
      </c>
      <c r="N5038" s="330">
        <f>IF(ISBLANK(L5038),ROUND(SUMIF(Anlagenbewegungsdaten_AV!B:B,A5038,Anlagenbewegungsdaten_AV!D:D),2),ROUND(M5038*L5038%,2))</f>
        <v>0</v>
      </c>
      <c r="O5038" s="330">
        <f>ROUND(N5038-SUMIF(Anlagenbewegungsdaten_AV!B:B,A5038,Anlagenbewegungsdaten_AV!D:D),3)</f>
        <v>0</v>
      </c>
    </row>
    <row r="5039" spans="1:15" ht="15" customHeight="1" x14ac:dyDescent="0.25">
      <c r="A5039" s="260" t="s">
        <v>5978</v>
      </c>
      <c r="B5039" s="245" t="s">
        <v>1489</v>
      </c>
      <c r="C5039" s="246"/>
      <c r="D5039" s="246" t="s">
        <v>5975</v>
      </c>
      <c r="E5039" s="245"/>
      <c r="F5039" s="162"/>
      <c r="G5039" s="333">
        <f>ROUND(SUMIF(Anlagenbewegungsdaten!B:B,A5039,Anlagenbewegungsdaten!C:C),3)</f>
        <v>0</v>
      </c>
      <c r="H5039" s="334">
        <f>IF(ISBLANK(F5039),ROUND(SUMIF(Anlagenbewegungsdaten!B:B,A5039,Anlagenbewegungsdaten!D:D),2),ROUND(G5039*F5039%,2))</f>
        <v>0</v>
      </c>
      <c r="I5039" s="334">
        <f>ROUND((H5039-SUMIF(Anlagenbewegungsdaten!$B:$B,A5039,Anlagenbewegungsdaten!D:D)),3)</f>
        <v>0</v>
      </c>
      <c r="J5039" s="335" t="s">
        <v>5180</v>
      </c>
      <c r="K5039" s="335" t="s">
        <v>5195</v>
      </c>
      <c r="L5039" s="516">
        <v>0</v>
      </c>
      <c r="M5039" s="332">
        <f>ROUND(SUMIF(Anlagenbewegungsdaten_AV!B:B,A5039,Anlagenbewegungsdaten_AV!C:C),3)</f>
        <v>0</v>
      </c>
      <c r="N5039" s="330">
        <f>IF(ISBLANK(L5039),ROUND(SUMIF(Anlagenbewegungsdaten_AV!B:B,A5039,Anlagenbewegungsdaten_AV!D:D),2),ROUND(M5039*L5039%,2))</f>
        <v>0</v>
      </c>
      <c r="O5039" s="330">
        <f>ROUND(N5039-SUMIF(Anlagenbewegungsdaten_AV!B:B,A5039,Anlagenbewegungsdaten_AV!D:D),3)</f>
        <v>0</v>
      </c>
    </row>
    <row r="5040" spans="1:15" ht="15" customHeight="1" x14ac:dyDescent="0.25">
      <c r="A5040" s="260" t="s">
        <v>5979</v>
      </c>
      <c r="B5040" s="245" t="s">
        <v>1502</v>
      </c>
      <c r="C5040" s="246"/>
      <c r="D5040" s="246" t="s">
        <v>5975</v>
      </c>
      <c r="E5040" s="245"/>
      <c r="F5040" s="162"/>
      <c r="G5040" s="333">
        <f>ROUND(SUMIF(Anlagenbewegungsdaten!B:B,A5040,Anlagenbewegungsdaten!C:C),3)</f>
        <v>0</v>
      </c>
      <c r="H5040" s="334">
        <f>IF(ISBLANK(F5040),ROUND(SUMIF(Anlagenbewegungsdaten!B:B,A5040,Anlagenbewegungsdaten!D:D),2),ROUND(G5040*F5040%,2))</f>
        <v>0</v>
      </c>
      <c r="I5040" s="334">
        <f>ROUND((H5040-SUMIF(Anlagenbewegungsdaten!$B:$B,A5040,Anlagenbewegungsdaten!D:D)),3)</f>
        <v>0</v>
      </c>
      <c r="J5040" s="335" t="s">
        <v>5180</v>
      </c>
      <c r="K5040" s="335" t="s">
        <v>5196</v>
      </c>
      <c r="L5040" s="516">
        <v>0</v>
      </c>
      <c r="M5040" s="332">
        <f>ROUND(SUMIF(Anlagenbewegungsdaten_AV!B:B,A5040,Anlagenbewegungsdaten_AV!C:C),3)</f>
        <v>0</v>
      </c>
      <c r="N5040" s="330">
        <f>IF(ISBLANK(L5040),ROUND(SUMIF(Anlagenbewegungsdaten_AV!B:B,A5040,Anlagenbewegungsdaten_AV!D:D),2),ROUND(M5040*L5040%,2))</f>
        <v>0</v>
      </c>
      <c r="O5040" s="330">
        <f>ROUND(N5040-SUMIF(Anlagenbewegungsdaten_AV!B:B,A5040,Anlagenbewegungsdaten_AV!D:D),3)</f>
        <v>0</v>
      </c>
    </row>
    <row r="5041" spans="1:15" ht="15" customHeight="1" x14ac:dyDescent="0.25">
      <c r="A5041" s="260" t="s">
        <v>5980</v>
      </c>
      <c r="B5041" s="245" t="s">
        <v>77</v>
      </c>
      <c r="C5041" s="246"/>
      <c r="D5041" s="246" t="s">
        <v>5975</v>
      </c>
      <c r="E5041" s="245"/>
      <c r="F5041" s="162"/>
      <c r="G5041" s="333">
        <f>ROUND(SUMIF(Anlagenbewegungsdaten!B:B,A5041,Anlagenbewegungsdaten!C:C),3)</f>
        <v>0</v>
      </c>
      <c r="H5041" s="334">
        <f>IF(ISBLANK(F5041),ROUND(SUMIF(Anlagenbewegungsdaten!B:B,A5041,Anlagenbewegungsdaten!D:D),2),ROUND(G5041*F5041%,2))</f>
        <v>0</v>
      </c>
      <c r="I5041" s="334">
        <f>ROUND((H5041-SUMIF(Anlagenbewegungsdaten!$B:$B,A5041,Anlagenbewegungsdaten!D:D)),3)</f>
        <v>0</v>
      </c>
      <c r="J5041" s="335" t="s">
        <v>5180</v>
      </c>
      <c r="K5041" s="335" t="s">
        <v>5197</v>
      </c>
      <c r="L5041" s="516">
        <v>0</v>
      </c>
      <c r="M5041" s="332">
        <f>ROUND(SUMIF(Anlagenbewegungsdaten_AV!B:B,A5041,Anlagenbewegungsdaten_AV!C:C),3)</f>
        <v>0</v>
      </c>
      <c r="N5041" s="330">
        <f>IF(ISBLANK(L5041),ROUND(SUMIF(Anlagenbewegungsdaten_AV!B:B,A5041,Anlagenbewegungsdaten_AV!D:D),2),ROUND(M5041*L5041%,2))</f>
        <v>0</v>
      </c>
      <c r="O5041" s="330">
        <f>ROUND(N5041-SUMIF(Anlagenbewegungsdaten_AV!B:B,A5041,Anlagenbewegungsdaten_AV!D:D),3)</f>
        <v>0</v>
      </c>
    </row>
    <row r="5042" spans="1:15" ht="15" customHeight="1" x14ac:dyDescent="0.25">
      <c r="A5042" s="260" t="s">
        <v>5981</v>
      </c>
      <c r="B5042" s="245" t="s">
        <v>2109</v>
      </c>
      <c r="C5042" s="246"/>
      <c r="D5042" s="246" t="s">
        <v>5975</v>
      </c>
      <c r="E5042" s="245"/>
      <c r="F5042" s="162"/>
      <c r="G5042" s="333">
        <f>ROUND(SUMIF(Anlagenbewegungsdaten!B:B,A5042,Anlagenbewegungsdaten!C:C),3)</f>
        <v>0</v>
      </c>
      <c r="H5042" s="334">
        <f>IF(ISBLANK(F5042),ROUND(SUMIF(Anlagenbewegungsdaten!B:B,A5042,Anlagenbewegungsdaten!D:D),2),ROUND(G5042*F5042%,2))</f>
        <v>0</v>
      </c>
      <c r="I5042" s="334">
        <f>ROUND((H5042-SUMIF(Anlagenbewegungsdaten!$B:$B,A5042,Anlagenbewegungsdaten!D:D)),3)</f>
        <v>0</v>
      </c>
      <c r="J5042" s="335" t="s">
        <v>5180</v>
      </c>
      <c r="K5042" s="335" t="s">
        <v>5198</v>
      </c>
      <c r="L5042" s="516">
        <v>0</v>
      </c>
      <c r="M5042" s="332">
        <f>ROUND(SUMIF(Anlagenbewegungsdaten_AV!B:B,A5042,Anlagenbewegungsdaten_AV!C:C),3)</f>
        <v>0</v>
      </c>
      <c r="N5042" s="330">
        <f>IF(ISBLANK(L5042),ROUND(SUMIF(Anlagenbewegungsdaten_AV!B:B,A5042,Anlagenbewegungsdaten_AV!D:D),2),ROUND(M5042*L5042%,2))</f>
        <v>0</v>
      </c>
      <c r="O5042" s="330">
        <f>ROUND(N5042-SUMIF(Anlagenbewegungsdaten_AV!B:B,A5042,Anlagenbewegungsdaten_AV!D:D),3)</f>
        <v>0</v>
      </c>
    </row>
    <row r="5043" spans="1:15" ht="15" customHeight="1" x14ac:dyDescent="0.25">
      <c r="A5043" s="260" t="s">
        <v>5982</v>
      </c>
      <c r="B5043" s="245" t="s">
        <v>2110</v>
      </c>
      <c r="C5043" s="246"/>
      <c r="D5043" s="246" t="s">
        <v>5975</v>
      </c>
      <c r="E5043" s="245"/>
      <c r="F5043" s="162"/>
      <c r="G5043" s="333">
        <f>ROUND(SUMIF(Anlagenbewegungsdaten!B:B,A5043,Anlagenbewegungsdaten!C:C),3)</f>
        <v>0</v>
      </c>
      <c r="H5043" s="334">
        <f>IF(ISBLANK(F5043),ROUND(SUMIF(Anlagenbewegungsdaten!B:B,A5043,Anlagenbewegungsdaten!D:D),2),ROUND(G5043*F5043%,2))</f>
        <v>0</v>
      </c>
      <c r="I5043" s="334">
        <f>ROUND((H5043-SUMIF(Anlagenbewegungsdaten!$B:$B,A5043,Anlagenbewegungsdaten!D:D)),3)</f>
        <v>0</v>
      </c>
      <c r="J5043" s="335" t="s">
        <v>5180</v>
      </c>
      <c r="K5043" s="335" t="s">
        <v>5199</v>
      </c>
      <c r="L5043" s="516">
        <v>0</v>
      </c>
      <c r="M5043" s="332">
        <f>ROUND(SUMIF(Anlagenbewegungsdaten_AV!B:B,A5043,Anlagenbewegungsdaten_AV!C:C),3)</f>
        <v>0</v>
      </c>
      <c r="N5043" s="330">
        <f>IF(ISBLANK(L5043),ROUND(SUMIF(Anlagenbewegungsdaten_AV!B:B,A5043,Anlagenbewegungsdaten_AV!D:D),2),ROUND(M5043*L5043%,2))</f>
        <v>0</v>
      </c>
      <c r="O5043" s="330">
        <f>ROUND(N5043-SUMIF(Anlagenbewegungsdaten_AV!B:B,A5043,Anlagenbewegungsdaten_AV!D:D),3)</f>
        <v>0</v>
      </c>
    </row>
    <row r="5044" spans="1:15" ht="15" customHeight="1" x14ac:dyDescent="0.25">
      <c r="A5044" s="260" t="s">
        <v>5983</v>
      </c>
      <c r="B5044" s="245" t="s">
        <v>152</v>
      </c>
      <c r="C5044" s="246"/>
      <c r="D5044" s="246" t="s">
        <v>5975</v>
      </c>
      <c r="E5044" s="245"/>
      <c r="F5044" s="162"/>
      <c r="G5044" s="333">
        <f>ROUND(SUMIF(Anlagenbewegungsdaten!B:B,A5044,Anlagenbewegungsdaten!C:C),3)</f>
        <v>0</v>
      </c>
      <c r="H5044" s="334">
        <f>IF(ISBLANK(F5044),ROUND(SUMIF(Anlagenbewegungsdaten!B:B,A5044,Anlagenbewegungsdaten!D:D),2),ROUND(G5044*F5044%,2))</f>
        <v>0</v>
      </c>
      <c r="I5044" s="334">
        <f>ROUND((H5044-SUMIF(Anlagenbewegungsdaten!$B:$B,A5044,Anlagenbewegungsdaten!D:D)),3)</f>
        <v>0</v>
      </c>
      <c r="J5044" s="335" t="s">
        <v>5180</v>
      </c>
      <c r="K5044" s="335" t="s">
        <v>5200</v>
      </c>
      <c r="L5044" s="516">
        <v>0</v>
      </c>
      <c r="M5044" s="332">
        <f>ROUND(SUMIF(Anlagenbewegungsdaten_AV!B:B,A5044,Anlagenbewegungsdaten_AV!C:C),3)</f>
        <v>0</v>
      </c>
      <c r="N5044" s="330">
        <f>IF(ISBLANK(L5044),ROUND(SUMIF(Anlagenbewegungsdaten_AV!B:B,A5044,Anlagenbewegungsdaten_AV!D:D),2),ROUND(M5044*L5044%,2))</f>
        <v>0</v>
      </c>
      <c r="O5044" s="330">
        <f>ROUND(N5044-SUMIF(Anlagenbewegungsdaten_AV!B:B,A5044,Anlagenbewegungsdaten_AV!D:D),3)</f>
        <v>0</v>
      </c>
    </row>
    <row r="5045" spans="1:15" ht="15" customHeight="1" x14ac:dyDescent="0.25">
      <c r="A5045" s="260" t="s">
        <v>5984</v>
      </c>
      <c r="B5045" s="245" t="s">
        <v>160</v>
      </c>
      <c r="C5045" s="246"/>
      <c r="D5045" s="246" t="s">
        <v>5975</v>
      </c>
      <c r="E5045" s="245"/>
      <c r="F5045" s="162"/>
      <c r="G5045" s="333">
        <f>ROUND(SUMIF(Anlagenbewegungsdaten!B:B,A5045,Anlagenbewegungsdaten!C:C),3)</f>
        <v>0</v>
      </c>
      <c r="H5045" s="334">
        <f>IF(ISBLANK(F5045),ROUND(SUMIF(Anlagenbewegungsdaten!B:B,A5045,Anlagenbewegungsdaten!D:D),2),ROUND(G5045*F5045%,2))</f>
        <v>0</v>
      </c>
      <c r="I5045" s="334">
        <f>ROUND((H5045-SUMIF(Anlagenbewegungsdaten!$B:$B,A5045,Anlagenbewegungsdaten!D:D)),3)</f>
        <v>0</v>
      </c>
      <c r="J5045" s="335" t="s">
        <v>5180</v>
      </c>
      <c r="K5045" s="335" t="s">
        <v>5201</v>
      </c>
      <c r="L5045" s="516">
        <v>0</v>
      </c>
      <c r="M5045" s="332">
        <f>ROUND(SUMIF(Anlagenbewegungsdaten_AV!B:B,A5045,Anlagenbewegungsdaten_AV!C:C),3)</f>
        <v>0</v>
      </c>
      <c r="N5045" s="330">
        <f>IF(ISBLANK(L5045),ROUND(SUMIF(Anlagenbewegungsdaten_AV!B:B,A5045,Anlagenbewegungsdaten_AV!D:D),2),ROUND(M5045*L5045%,2))</f>
        <v>0</v>
      </c>
      <c r="O5045" s="330">
        <f>ROUND(N5045-SUMIF(Anlagenbewegungsdaten_AV!B:B,A5045,Anlagenbewegungsdaten_AV!D:D),3)</f>
        <v>0</v>
      </c>
    </row>
    <row r="5046" spans="1:15" ht="15" customHeight="1" x14ac:dyDescent="0.25">
      <c r="A5046" s="260" t="s">
        <v>5985</v>
      </c>
      <c r="B5046" s="245" t="s">
        <v>167</v>
      </c>
      <c r="C5046" s="246"/>
      <c r="D5046" s="246" t="s">
        <v>5975</v>
      </c>
      <c r="E5046" s="245"/>
      <c r="F5046" s="162"/>
      <c r="G5046" s="333">
        <f>ROUND(SUMIF(Anlagenbewegungsdaten!B:B,A5046,Anlagenbewegungsdaten!C:C),3)</f>
        <v>0</v>
      </c>
      <c r="H5046" s="334">
        <f>IF(ISBLANK(F5046),ROUND(SUMIF(Anlagenbewegungsdaten!B:B,A5046,Anlagenbewegungsdaten!D:D),2),ROUND(G5046*F5046%,2))</f>
        <v>0</v>
      </c>
      <c r="I5046" s="334">
        <f>ROUND((H5046-SUMIF(Anlagenbewegungsdaten!$B:$B,A5046,Anlagenbewegungsdaten!D:D)),3)</f>
        <v>0</v>
      </c>
      <c r="J5046" s="335" t="s">
        <v>5180</v>
      </c>
      <c r="K5046" s="335" t="s">
        <v>5202</v>
      </c>
      <c r="L5046" s="516">
        <v>0</v>
      </c>
      <c r="M5046" s="332">
        <f>ROUND(SUMIF(Anlagenbewegungsdaten_AV!B:B,A5046,Anlagenbewegungsdaten_AV!C:C),3)</f>
        <v>0</v>
      </c>
      <c r="N5046" s="330">
        <f>IF(ISBLANK(L5046),ROUND(SUMIF(Anlagenbewegungsdaten_AV!B:B,A5046,Anlagenbewegungsdaten_AV!D:D),2),ROUND(M5046*L5046%,2))</f>
        <v>0</v>
      </c>
      <c r="O5046" s="330">
        <f>ROUND(N5046-SUMIF(Anlagenbewegungsdaten_AV!B:B,A5046,Anlagenbewegungsdaten_AV!D:D),3)</f>
        <v>0</v>
      </c>
    </row>
    <row r="5047" spans="1:15" ht="15" customHeight="1" x14ac:dyDescent="0.25">
      <c r="A5047" s="260" t="s">
        <v>5986</v>
      </c>
      <c r="B5047" s="245" t="s">
        <v>2111</v>
      </c>
      <c r="C5047" s="246"/>
      <c r="D5047" s="246" t="s">
        <v>5975</v>
      </c>
      <c r="E5047" s="245"/>
      <c r="F5047" s="162"/>
      <c r="G5047" s="333">
        <f>ROUND(SUMIF(Anlagenbewegungsdaten!B:B,A5047,Anlagenbewegungsdaten!C:C),3)</f>
        <v>0</v>
      </c>
      <c r="H5047" s="334">
        <f>IF(ISBLANK(F5047),ROUND(SUMIF(Anlagenbewegungsdaten!B:B,A5047,Anlagenbewegungsdaten!D:D),2),ROUND(G5047*F5047%,2))</f>
        <v>0</v>
      </c>
      <c r="I5047" s="334">
        <f>ROUND((H5047-SUMIF(Anlagenbewegungsdaten!$B:$B,A5047,Anlagenbewegungsdaten!D:D)),3)</f>
        <v>0</v>
      </c>
      <c r="J5047" s="335" t="s">
        <v>5180</v>
      </c>
      <c r="K5047" s="335" t="s">
        <v>5203</v>
      </c>
      <c r="L5047" s="516">
        <v>0</v>
      </c>
      <c r="M5047" s="332">
        <f>ROUND(SUMIF(Anlagenbewegungsdaten_AV!B:B,A5047,Anlagenbewegungsdaten_AV!C:C),3)</f>
        <v>0</v>
      </c>
      <c r="N5047" s="330">
        <f>IF(ISBLANK(L5047),ROUND(SUMIF(Anlagenbewegungsdaten_AV!B:B,A5047,Anlagenbewegungsdaten_AV!D:D),2),ROUND(M5047*L5047%,2))</f>
        <v>0</v>
      </c>
      <c r="O5047" s="330">
        <f>ROUND(N5047-SUMIF(Anlagenbewegungsdaten_AV!B:B,A5047,Anlagenbewegungsdaten_AV!D:D),3)</f>
        <v>0</v>
      </c>
    </row>
    <row r="5048" spans="1:15" ht="15" customHeight="1" x14ac:dyDescent="0.25">
      <c r="A5048" s="260" t="s">
        <v>5987</v>
      </c>
      <c r="B5048" s="245" t="s">
        <v>174</v>
      </c>
      <c r="C5048" s="246"/>
      <c r="D5048" s="246" t="s">
        <v>5975</v>
      </c>
      <c r="E5048" s="245"/>
      <c r="F5048" s="162"/>
      <c r="G5048" s="333">
        <f>ROUND(SUMIF(Anlagenbewegungsdaten!B:B,A5048,Anlagenbewegungsdaten!C:C),3)</f>
        <v>0</v>
      </c>
      <c r="H5048" s="334">
        <f>IF(ISBLANK(F5048),ROUND(SUMIF(Anlagenbewegungsdaten!B:B,A5048,Anlagenbewegungsdaten!D:D),2),ROUND(G5048*F5048%,2))</f>
        <v>0</v>
      </c>
      <c r="I5048" s="334">
        <f>ROUND((H5048-SUMIF(Anlagenbewegungsdaten!$B:$B,A5048,Anlagenbewegungsdaten!D:D)),3)</f>
        <v>0</v>
      </c>
      <c r="J5048" s="335" t="s">
        <v>5180</v>
      </c>
      <c r="K5048" s="335" t="s">
        <v>5204</v>
      </c>
      <c r="L5048" s="516">
        <v>0</v>
      </c>
      <c r="M5048" s="332">
        <f>ROUND(SUMIF(Anlagenbewegungsdaten_AV!B:B,A5048,Anlagenbewegungsdaten_AV!C:C),3)</f>
        <v>0</v>
      </c>
      <c r="N5048" s="330">
        <f>IF(ISBLANK(L5048),ROUND(SUMIF(Anlagenbewegungsdaten_AV!B:B,A5048,Anlagenbewegungsdaten_AV!D:D),2),ROUND(M5048*L5048%,2))</f>
        <v>0</v>
      </c>
      <c r="O5048" s="330">
        <f>ROUND(N5048-SUMIF(Anlagenbewegungsdaten_AV!B:B,A5048,Anlagenbewegungsdaten_AV!D:D),3)</f>
        <v>0</v>
      </c>
    </row>
    <row r="5049" spans="1:15" ht="15" customHeight="1" x14ac:dyDescent="0.25">
      <c r="A5049" s="260" t="s">
        <v>5988</v>
      </c>
      <c r="B5049" s="245" t="s">
        <v>174</v>
      </c>
      <c r="C5049" s="246"/>
      <c r="D5049" s="246" t="s">
        <v>5975</v>
      </c>
      <c r="E5049" s="245" t="s">
        <v>4951</v>
      </c>
      <c r="F5049" s="162">
        <v>0</v>
      </c>
      <c r="G5049" s="333">
        <f>ROUND(SUMIF(Anlagenbewegungsdaten!B:B,A5049,Anlagenbewegungsdaten!C:C),3)</f>
        <v>0</v>
      </c>
      <c r="H5049" s="334">
        <f>IF(ISBLANK(F5049),ROUND(SUMIF(Anlagenbewegungsdaten!B:B,A5049,Anlagenbewegungsdaten!D:D),2),ROUND(G5049*F5049%,2))</f>
        <v>0</v>
      </c>
      <c r="I5049" s="334">
        <f>ROUND((H5049-SUMIF(Anlagenbewegungsdaten!$B:$B,A5049,Anlagenbewegungsdaten!D:D)),3)</f>
        <v>0</v>
      </c>
      <c r="J5049" s="335" t="s">
        <v>5178</v>
      </c>
      <c r="K5049" s="335" t="s">
        <v>5217</v>
      </c>
      <c r="L5049" s="516">
        <v>0</v>
      </c>
      <c r="M5049" s="332">
        <f>ROUND(SUMIF(Anlagenbewegungsdaten_AV!B:B,A5049,Anlagenbewegungsdaten_AV!C:C),3)</f>
        <v>0</v>
      </c>
      <c r="N5049" s="330">
        <f>IF(ISBLANK(L5049),ROUND(SUMIF(Anlagenbewegungsdaten_AV!B:B,A5049,Anlagenbewegungsdaten_AV!D:D),2),ROUND(M5049*L5049%,2))</f>
        <v>0</v>
      </c>
      <c r="O5049" s="330">
        <f>ROUND(N5049-SUMIF(Anlagenbewegungsdaten_AV!B:B,A5049,Anlagenbewegungsdaten_AV!D:D),3)</f>
        <v>0</v>
      </c>
    </row>
    <row r="5050" spans="1:15" ht="15" customHeight="1" x14ac:dyDescent="0.25"/>
    <row r="5051" spans="1:15" ht="42.75" customHeight="1" x14ac:dyDescent="0.25">
      <c r="A5051" s="630" t="s">
        <v>6396</v>
      </c>
      <c r="B5051" s="630"/>
      <c r="C5051" s="630"/>
      <c r="D5051" s="630"/>
      <c r="E5051" s="630"/>
      <c r="F5051" s="630"/>
    </row>
    <row r="5052" spans="1:15" ht="15" customHeight="1" x14ac:dyDescent="0.25">
      <c r="A5052" s="166"/>
      <c r="B5052" s="166"/>
      <c r="C5052" s="166"/>
      <c r="D5052" s="166"/>
      <c r="E5052" s="166"/>
      <c r="F5052" s="297"/>
    </row>
    <row r="5053" spans="1:15" ht="15" customHeight="1" x14ac:dyDescent="0.25">
      <c r="A5053" s="260" t="s">
        <v>5989</v>
      </c>
      <c r="B5053" s="245" t="s">
        <v>2107</v>
      </c>
      <c r="C5053" s="246"/>
      <c r="D5053" s="246" t="s">
        <v>5990</v>
      </c>
      <c r="E5053" s="245"/>
      <c r="F5053" s="162"/>
      <c r="G5053" s="333">
        <f>ROUND(SUMIF(Anlagenbewegungsdaten!B:B,A5053,Anlagenbewegungsdaten!C:C),3)</f>
        <v>0</v>
      </c>
      <c r="H5053" s="334">
        <f>IF(ISBLANK(F5053),ROUND(SUMIF(Anlagenbewegungsdaten!B:B,A5053,Anlagenbewegungsdaten!D:D),2),ROUND(G5053*F5053%,2))</f>
        <v>0</v>
      </c>
      <c r="I5053" s="334">
        <f>ROUND((H5053-SUMIF(Anlagenbewegungsdaten!$B:$B,A5053,Anlagenbewegungsdaten!D:D)),3)</f>
        <v>0</v>
      </c>
      <c r="J5053" s="335" t="s">
        <v>5180</v>
      </c>
      <c r="K5053" s="335" t="s">
        <v>5192</v>
      </c>
      <c r="L5053" s="516">
        <v>0</v>
      </c>
      <c r="M5053" s="332">
        <f>ROUND(SUMIF(Anlagenbewegungsdaten_AV!B:B,A5053,Anlagenbewegungsdaten_AV!C:C),3)</f>
        <v>0</v>
      </c>
      <c r="N5053" s="330">
        <f>IF(ISBLANK(L5053),ROUND(SUMIF(Anlagenbewegungsdaten_AV!B:B,A5053,Anlagenbewegungsdaten_AV!D:D),2),ROUND(M5053*L5053%,2))</f>
        <v>0</v>
      </c>
      <c r="O5053" s="330">
        <f>ROUND(N5053-SUMIF(Anlagenbewegungsdaten_AV!B:B,A5053,Anlagenbewegungsdaten_AV!D:D),3)</f>
        <v>0</v>
      </c>
    </row>
    <row r="5054" spans="1:15" ht="15" customHeight="1" x14ac:dyDescent="0.25">
      <c r="A5054" s="260" t="s">
        <v>5991</v>
      </c>
      <c r="B5054" s="245" t="s">
        <v>2108</v>
      </c>
      <c r="C5054" s="246"/>
      <c r="D5054" s="246" t="s">
        <v>5990</v>
      </c>
      <c r="E5054" s="245"/>
      <c r="F5054" s="162"/>
      <c r="G5054" s="333">
        <f>ROUND(SUMIF(Anlagenbewegungsdaten!B:B,A5054,Anlagenbewegungsdaten!C:C),3)</f>
        <v>0</v>
      </c>
      <c r="H5054" s="334">
        <f>IF(ISBLANK(F5054),ROUND(SUMIF(Anlagenbewegungsdaten!B:B,A5054,Anlagenbewegungsdaten!D:D),2),ROUND(G5054*F5054%,2))</f>
        <v>0</v>
      </c>
      <c r="I5054" s="334">
        <f>ROUND((H5054-SUMIF(Anlagenbewegungsdaten!$B:$B,A5054,Anlagenbewegungsdaten!D:D)),3)</f>
        <v>0</v>
      </c>
      <c r="J5054" s="335" t="s">
        <v>5180</v>
      </c>
      <c r="K5054" s="335" t="s">
        <v>5193</v>
      </c>
      <c r="L5054" s="516">
        <v>0</v>
      </c>
      <c r="M5054" s="332">
        <f>ROUND(SUMIF(Anlagenbewegungsdaten_AV!B:B,A5054,Anlagenbewegungsdaten_AV!C:C),3)</f>
        <v>0</v>
      </c>
      <c r="N5054" s="330">
        <f>IF(ISBLANK(L5054),ROUND(SUMIF(Anlagenbewegungsdaten_AV!B:B,A5054,Anlagenbewegungsdaten_AV!D:D),2),ROUND(M5054*L5054%,2))</f>
        <v>0</v>
      </c>
      <c r="O5054" s="330">
        <f>ROUND(N5054-SUMIF(Anlagenbewegungsdaten_AV!B:B,A5054,Anlagenbewegungsdaten_AV!D:D),3)</f>
        <v>0</v>
      </c>
    </row>
    <row r="5055" spans="1:15" ht="15" customHeight="1" x14ac:dyDescent="0.25">
      <c r="A5055" s="260" t="s">
        <v>5992</v>
      </c>
      <c r="B5055" s="245" t="s">
        <v>1002</v>
      </c>
      <c r="C5055" s="246"/>
      <c r="D5055" s="246" t="s">
        <v>5990</v>
      </c>
      <c r="E5055" s="245"/>
      <c r="F5055" s="162"/>
      <c r="G5055" s="333">
        <f>ROUND(SUMIF(Anlagenbewegungsdaten!B:B,A5055,Anlagenbewegungsdaten!C:C),3)</f>
        <v>0</v>
      </c>
      <c r="H5055" s="334">
        <f>IF(ISBLANK(F5055),ROUND(SUMIF(Anlagenbewegungsdaten!B:B,A5055,Anlagenbewegungsdaten!D:D),2),ROUND(G5055*F5055%,2))</f>
        <v>0</v>
      </c>
      <c r="I5055" s="334">
        <f>ROUND((H5055-SUMIF(Anlagenbewegungsdaten!$B:$B,A5055,Anlagenbewegungsdaten!D:D)),3)</f>
        <v>0</v>
      </c>
      <c r="J5055" s="335" t="s">
        <v>5180</v>
      </c>
      <c r="K5055" s="335" t="s">
        <v>5194</v>
      </c>
      <c r="L5055" s="516">
        <v>0</v>
      </c>
      <c r="M5055" s="332">
        <f>ROUND(SUMIF(Anlagenbewegungsdaten_AV!B:B,A5055,Anlagenbewegungsdaten_AV!C:C),3)</f>
        <v>0</v>
      </c>
      <c r="N5055" s="330">
        <f>IF(ISBLANK(L5055),ROUND(SUMIF(Anlagenbewegungsdaten_AV!B:B,A5055,Anlagenbewegungsdaten_AV!D:D),2),ROUND(M5055*L5055%,2))</f>
        <v>0</v>
      </c>
      <c r="O5055" s="330">
        <f>ROUND(N5055-SUMIF(Anlagenbewegungsdaten_AV!B:B,A5055,Anlagenbewegungsdaten_AV!D:D),3)</f>
        <v>0</v>
      </c>
    </row>
    <row r="5056" spans="1:15" ht="15" customHeight="1" x14ac:dyDescent="0.25">
      <c r="A5056" s="260" t="s">
        <v>5993</v>
      </c>
      <c r="B5056" s="245" t="s">
        <v>1489</v>
      </c>
      <c r="C5056" s="246"/>
      <c r="D5056" s="246" t="s">
        <v>5990</v>
      </c>
      <c r="E5056" s="245"/>
      <c r="F5056" s="162"/>
      <c r="G5056" s="333">
        <f>ROUND(SUMIF(Anlagenbewegungsdaten!B:B,A5056,Anlagenbewegungsdaten!C:C),3)</f>
        <v>0</v>
      </c>
      <c r="H5056" s="334">
        <f>IF(ISBLANK(F5056),ROUND(SUMIF(Anlagenbewegungsdaten!B:B,A5056,Anlagenbewegungsdaten!D:D),2),ROUND(G5056*F5056%,2))</f>
        <v>0</v>
      </c>
      <c r="I5056" s="334">
        <f>ROUND((H5056-SUMIF(Anlagenbewegungsdaten!$B:$B,A5056,Anlagenbewegungsdaten!D:D)),3)</f>
        <v>0</v>
      </c>
      <c r="J5056" s="335" t="s">
        <v>5180</v>
      </c>
      <c r="K5056" s="335" t="s">
        <v>5195</v>
      </c>
      <c r="L5056" s="516">
        <v>0</v>
      </c>
      <c r="M5056" s="332">
        <f>ROUND(SUMIF(Anlagenbewegungsdaten_AV!B:B,A5056,Anlagenbewegungsdaten_AV!C:C),3)</f>
        <v>0</v>
      </c>
      <c r="N5056" s="330">
        <f>IF(ISBLANK(L5056),ROUND(SUMIF(Anlagenbewegungsdaten_AV!B:B,A5056,Anlagenbewegungsdaten_AV!D:D),2),ROUND(M5056*L5056%,2))</f>
        <v>0</v>
      </c>
      <c r="O5056" s="330">
        <f>ROUND(N5056-SUMIF(Anlagenbewegungsdaten_AV!B:B,A5056,Anlagenbewegungsdaten_AV!D:D),3)</f>
        <v>0</v>
      </c>
    </row>
    <row r="5057" spans="1:15" ht="15" customHeight="1" x14ac:dyDescent="0.25">
      <c r="A5057" s="260" t="s">
        <v>5994</v>
      </c>
      <c r="B5057" s="245" t="s">
        <v>1502</v>
      </c>
      <c r="C5057" s="246"/>
      <c r="D5057" s="246" t="s">
        <v>5990</v>
      </c>
      <c r="E5057" s="245"/>
      <c r="F5057" s="162"/>
      <c r="G5057" s="333">
        <f>ROUND(SUMIF(Anlagenbewegungsdaten!B:B,A5057,Anlagenbewegungsdaten!C:C),3)</f>
        <v>0</v>
      </c>
      <c r="H5057" s="334">
        <f>IF(ISBLANK(F5057),ROUND(SUMIF(Anlagenbewegungsdaten!B:B,A5057,Anlagenbewegungsdaten!D:D),2),ROUND(G5057*F5057%,2))</f>
        <v>0</v>
      </c>
      <c r="I5057" s="334">
        <f>ROUND((H5057-SUMIF(Anlagenbewegungsdaten!$B:$B,A5057,Anlagenbewegungsdaten!D:D)),3)</f>
        <v>0</v>
      </c>
      <c r="J5057" s="335" t="s">
        <v>5180</v>
      </c>
      <c r="K5057" s="335" t="s">
        <v>5196</v>
      </c>
      <c r="L5057" s="516">
        <v>0</v>
      </c>
      <c r="M5057" s="332">
        <f>ROUND(SUMIF(Anlagenbewegungsdaten_AV!B:B,A5057,Anlagenbewegungsdaten_AV!C:C),3)</f>
        <v>0</v>
      </c>
      <c r="N5057" s="330">
        <f>IF(ISBLANK(L5057),ROUND(SUMIF(Anlagenbewegungsdaten_AV!B:B,A5057,Anlagenbewegungsdaten_AV!D:D),2),ROUND(M5057*L5057%,2))</f>
        <v>0</v>
      </c>
      <c r="O5057" s="330">
        <f>ROUND(N5057-SUMIF(Anlagenbewegungsdaten_AV!B:B,A5057,Anlagenbewegungsdaten_AV!D:D),3)</f>
        <v>0</v>
      </c>
    </row>
    <row r="5058" spans="1:15" ht="15" customHeight="1" x14ac:dyDescent="0.25">
      <c r="A5058" s="260" t="s">
        <v>5995</v>
      </c>
      <c r="B5058" s="245" t="s">
        <v>77</v>
      </c>
      <c r="C5058" s="246"/>
      <c r="D5058" s="246" t="s">
        <v>5990</v>
      </c>
      <c r="E5058" s="245"/>
      <c r="F5058" s="162"/>
      <c r="G5058" s="333">
        <f>ROUND(SUMIF(Anlagenbewegungsdaten!B:B,A5058,Anlagenbewegungsdaten!C:C),3)</f>
        <v>0</v>
      </c>
      <c r="H5058" s="334">
        <f>IF(ISBLANK(F5058),ROUND(SUMIF(Anlagenbewegungsdaten!B:B,A5058,Anlagenbewegungsdaten!D:D),2),ROUND(G5058*F5058%,2))</f>
        <v>0</v>
      </c>
      <c r="I5058" s="334">
        <f>ROUND((H5058-SUMIF(Anlagenbewegungsdaten!$B:$B,A5058,Anlagenbewegungsdaten!D:D)),3)</f>
        <v>0</v>
      </c>
      <c r="J5058" s="335" t="s">
        <v>5180</v>
      </c>
      <c r="K5058" s="335" t="s">
        <v>5197</v>
      </c>
      <c r="L5058" s="516">
        <v>0</v>
      </c>
      <c r="M5058" s="332">
        <f>ROUND(SUMIF(Anlagenbewegungsdaten_AV!B:B,A5058,Anlagenbewegungsdaten_AV!C:C),3)</f>
        <v>0</v>
      </c>
      <c r="N5058" s="330">
        <f>IF(ISBLANK(L5058),ROUND(SUMIF(Anlagenbewegungsdaten_AV!B:B,A5058,Anlagenbewegungsdaten_AV!D:D),2),ROUND(M5058*L5058%,2))</f>
        <v>0</v>
      </c>
      <c r="O5058" s="330">
        <f>ROUND(N5058-SUMIF(Anlagenbewegungsdaten_AV!B:B,A5058,Anlagenbewegungsdaten_AV!D:D),3)</f>
        <v>0</v>
      </c>
    </row>
    <row r="5059" spans="1:15" ht="15" customHeight="1" x14ac:dyDescent="0.25">
      <c r="A5059" s="260" t="s">
        <v>5996</v>
      </c>
      <c r="B5059" s="245" t="s">
        <v>2109</v>
      </c>
      <c r="C5059" s="246"/>
      <c r="D5059" s="246" t="s">
        <v>5990</v>
      </c>
      <c r="E5059" s="245"/>
      <c r="F5059" s="162"/>
      <c r="G5059" s="333">
        <f>ROUND(SUMIF(Anlagenbewegungsdaten!B:B,A5059,Anlagenbewegungsdaten!C:C),3)</f>
        <v>0</v>
      </c>
      <c r="H5059" s="334">
        <f>IF(ISBLANK(F5059),ROUND(SUMIF(Anlagenbewegungsdaten!B:B,A5059,Anlagenbewegungsdaten!D:D),2),ROUND(G5059*F5059%,2))</f>
        <v>0</v>
      </c>
      <c r="I5059" s="334">
        <f>ROUND((H5059-SUMIF(Anlagenbewegungsdaten!$B:$B,A5059,Anlagenbewegungsdaten!D:D)),3)</f>
        <v>0</v>
      </c>
      <c r="J5059" s="335" t="s">
        <v>5180</v>
      </c>
      <c r="K5059" s="335" t="s">
        <v>5198</v>
      </c>
      <c r="L5059" s="516">
        <v>0</v>
      </c>
      <c r="M5059" s="332">
        <f>ROUND(SUMIF(Anlagenbewegungsdaten_AV!B:B,A5059,Anlagenbewegungsdaten_AV!C:C),3)</f>
        <v>0</v>
      </c>
      <c r="N5059" s="330">
        <f>IF(ISBLANK(L5059),ROUND(SUMIF(Anlagenbewegungsdaten_AV!B:B,A5059,Anlagenbewegungsdaten_AV!D:D),2),ROUND(M5059*L5059%,2))</f>
        <v>0</v>
      </c>
      <c r="O5059" s="330">
        <f>ROUND(N5059-SUMIF(Anlagenbewegungsdaten_AV!B:B,A5059,Anlagenbewegungsdaten_AV!D:D),3)</f>
        <v>0</v>
      </c>
    </row>
    <row r="5060" spans="1:15" ht="15" customHeight="1" x14ac:dyDescent="0.25">
      <c r="A5060" s="260" t="s">
        <v>5997</v>
      </c>
      <c r="B5060" s="245" t="s">
        <v>2110</v>
      </c>
      <c r="C5060" s="246"/>
      <c r="D5060" s="246" t="s">
        <v>5990</v>
      </c>
      <c r="E5060" s="245"/>
      <c r="F5060" s="162"/>
      <c r="G5060" s="333">
        <f>ROUND(SUMIF(Anlagenbewegungsdaten!B:B,A5060,Anlagenbewegungsdaten!C:C),3)</f>
        <v>0</v>
      </c>
      <c r="H5060" s="334">
        <f>IF(ISBLANK(F5060),ROUND(SUMIF(Anlagenbewegungsdaten!B:B,A5060,Anlagenbewegungsdaten!D:D),2),ROUND(G5060*F5060%,2))</f>
        <v>0</v>
      </c>
      <c r="I5060" s="334">
        <f>ROUND((H5060-SUMIF(Anlagenbewegungsdaten!$B:$B,A5060,Anlagenbewegungsdaten!D:D)),3)</f>
        <v>0</v>
      </c>
      <c r="J5060" s="335" t="s">
        <v>5180</v>
      </c>
      <c r="K5060" s="335" t="s">
        <v>5199</v>
      </c>
      <c r="L5060" s="516">
        <v>0</v>
      </c>
      <c r="M5060" s="332">
        <f>ROUND(SUMIF(Anlagenbewegungsdaten_AV!B:B,A5060,Anlagenbewegungsdaten_AV!C:C),3)</f>
        <v>0</v>
      </c>
      <c r="N5060" s="330">
        <f>IF(ISBLANK(L5060),ROUND(SUMIF(Anlagenbewegungsdaten_AV!B:B,A5060,Anlagenbewegungsdaten_AV!D:D),2),ROUND(M5060*L5060%,2))</f>
        <v>0</v>
      </c>
      <c r="O5060" s="330">
        <f>ROUND(N5060-SUMIF(Anlagenbewegungsdaten_AV!B:B,A5060,Anlagenbewegungsdaten_AV!D:D),3)</f>
        <v>0</v>
      </c>
    </row>
    <row r="5061" spans="1:15" ht="15" customHeight="1" x14ac:dyDescent="0.25">
      <c r="A5061" s="260" t="s">
        <v>5998</v>
      </c>
      <c r="B5061" s="245" t="s">
        <v>152</v>
      </c>
      <c r="C5061" s="246"/>
      <c r="D5061" s="246" t="s">
        <v>5990</v>
      </c>
      <c r="E5061" s="245"/>
      <c r="F5061" s="162"/>
      <c r="G5061" s="333">
        <f>ROUND(SUMIF(Anlagenbewegungsdaten!B:B,A5061,Anlagenbewegungsdaten!C:C),3)</f>
        <v>0</v>
      </c>
      <c r="H5061" s="334">
        <f>IF(ISBLANK(F5061),ROUND(SUMIF(Anlagenbewegungsdaten!B:B,A5061,Anlagenbewegungsdaten!D:D),2),ROUND(G5061*F5061%,2))</f>
        <v>0</v>
      </c>
      <c r="I5061" s="334">
        <f>ROUND((H5061-SUMIF(Anlagenbewegungsdaten!$B:$B,A5061,Anlagenbewegungsdaten!D:D)),3)</f>
        <v>0</v>
      </c>
      <c r="J5061" s="335" t="s">
        <v>5180</v>
      </c>
      <c r="K5061" s="335" t="s">
        <v>5200</v>
      </c>
      <c r="L5061" s="516">
        <v>0</v>
      </c>
      <c r="M5061" s="332">
        <f>ROUND(SUMIF(Anlagenbewegungsdaten_AV!B:B,A5061,Anlagenbewegungsdaten_AV!C:C),3)</f>
        <v>0</v>
      </c>
      <c r="N5061" s="330">
        <f>IF(ISBLANK(L5061),ROUND(SUMIF(Anlagenbewegungsdaten_AV!B:B,A5061,Anlagenbewegungsdaten_AV!D:D),2),ROUND(M5061*L5061%,2))</f>
        <v>0</v>
      </c>
      <c r="O5061" s="330">
        <f>ROUND(N5061-SUMIF(Anlagenbewegungsdaten_AV!B:B,A5061,Anlagenbewegungsdaten_AV!D:D),3)</f>
        <v>0</v>
      </c>
    </row>
    <row r="5062" spans="1:15" ht="15" customHeight="1" x14ac:dyDescent="0.25">
      <c r="A5062" s="260" t="s">
        <v>5999</v>
      </c>
      <c r="B5062" s="245" t="s">
        <v>160</v>
      </c>
      <c r="C5062" s="246"/>
      <c r="D5062" s="246" t="s">
        <v>5990</v>
      </c>
      <c r="E5062" s="245"/>
      <c r="F5062" s="162"/>
      <c r="G5062" s="333">
        <f>ROUND(SUMIF(Anlagenbewegungsdaten!B:B,A5062,Anlagenbewegungsdaten!C:C),3)</f>
        <v>0</v>
      </c>
      <c r="H5062" s="334">
        <f>IF(ISBLANK(F5062),ROUND(SUMIF(Anlagenbewegungsdaten!B:B,A5062,Anlagenbewegungsdaten!D:D),2),ROUND(G5062*F5062%,2))</f>
        <v>0</v>
      </c>
      <c r="I5062" s="334">
        <f>ROUND((H5062-SUMIF(Anlagenbewegungsdaten!$B:$B,A5062,Anlagenbewegungsdaten!D:D)),3)</f>
        <v>0</v>
      </c>
      <c r="J5062" s="335" t="s">
        <v>5180</v>
      </c>
      <c r="K5062" s="335" t="s">
        <v>5201</v>
      </c>
      <c r="L5062" s="516">
        <v>0</v>
      </c>
      <c r="M5062" s="332">
        <f>ROUND(SUMIF(Anlagenbewegungsdaten_AV!B:B,A5062,Anlagenbewegungsdaten_AV!C:C),3)</f>
        <v>0</v>
      </c>
      <c r="N5062" s="330">
        <f>IF(ISBLANK(L5062),ROUND(SUMIF(Anlagenbewegungsdaten_AV!B:B,A5062,Anlagenbewegungsdaten_AV!D:D),2),ROUND(M5062*L5062%,2))</f>
        <v>0</v>
      </c>
      <c r="O5062" s="330">
        <f>ROUND(N5062-SUMIF(Anlagenbewegungsdaten_AV!B:B,A5062,Anlagenbewegungsdaten_AV!D:D),3)</f>
        <v>0</v>
      </c>
    </row>
    <row r="5063" spans="1:15" ht="15" customHeight="1" x14ac:dyDescent="0.25">
      <c r="A5063" s="260" t="s">
        <v>6000</v>
      </c>
      <c r="B5063" s="245" t="s">
        <v>167</v>
      </c>
      <c r="C5063" s="246"/>
      <c r="D5063" s="246" t="s">
        <v>5990</v>
      </c>
      <c r="E5063" s="245"/>
      <c r="F5063" s="162"/>
      <c r="G5063" s="333">
        <f>ROUND(SUMIF(Anlagenbewegungsdaten!B:B,A5063,Anlagenbewegungsdaten!C:C),3)</f>
        <v>0</v>
      </c>
      <c r="H5063" s="334">
        <f>IF(ISBLANK(F5063),ROUND(SUMIF(Anlagenbewegungsdaten!B:B,A5063,Anlagenbewegungsdaten!D:D),2),ROUND(G5063*F5063%,2))</f>
        <v>0</v>
      </c>
      <c r="I5063" s="334">
        <f>ROUND((H5063-SUMIF(Anlagenbewegungsdaten!$B:$B,A5063,Anlagenbewegungsdaten!D:D)),3)</f>
        <v>0</v>
      </c>
      <c r="J5063" s="335" t="s">
        <v>5180</v>
      </c>
      <c r="K5063" s="335" t="s">
        <v>5202</v>
      </c>
      <c r="L5063" s="516">
        <v>0</v>
      </c>
      <c r="M5063" s="332">
        <f>ROUND(SUMIF(Anlagenbewegungsdaten_AV!B:B,A5063,Anlagenbewegungsdaten_AV!C:C),3)</f>
        <v>0</v>
      </c>
      <c r="N5063" s="330">
        <f>IF(ISBLANK(L5063),ROUND(SUMIF(Anlagenbewegungsdaten_AV!B:B,A5063,Anlagenbewegungsdaten_AV!D:D),2),ROUND(M5063*L5063%,2))</f>
        <v>0</v>
      </c>
      <c r="O5063" s="330">
        <f>ROUND(N5063-SUMIF(Anlagenbewegungsdaten_AV!B:B,A5063,Anlagenbewegungsdaten_AV!D:D),3)</f>
        <v>0</v>
      </c>
    </row>
    <row r="5064" spans="1:15" ht="15" customHeight="1" x14ac:dyDescent="0.25">
      <c r="A5064" s="260" t="s">
        <v>6001</v>
      </c>
      <c r="B5064" s="245" t="s">
        <v>2111</v>
      </c>
      <c r="C5064" s="246"/>
      <c r="D5064" s="246" t="s">
        <v>5990</v>
      </c>
      <c r="E5064" s="245"/>
      <c r="F5064" s="162"/>
      <c r="G5064" s="333">
        <f>ROUND(SUMIF(Anlagenbewegungsdaten!B:B,A5064,Anlagenbewegungsdaten!C:C),3)</f>
        <v>0</v>
      </c>
      <c r="H5064" s="334">
        <f>IF(ISBLANK(F5064),ROUND(SUMIF(Anlagenbewegungsdaten!B:B,A5064,Anlagenbewegungsdaten!D:D),2),ROUND(G5064*F5064%,2))</f>
        <v>0</v>
      </c>
      <c r="I5064" s="334">
        <f>ROUND((H5064-SUMIF(Anlagenbewegungsdaten!$B:$B,A5064,Anlagenbewegungsdaten!D:D)),3)</f>
        <v>0</v>
      </c>
      <c r="J5064" s="335" t="s">
        <v>5180</v>
      </c>
      <c r="K5064" s="335" t="s">
        <v>5203</v>
      </c>
      <c r="L5064" s="516">
        <v>0</v>
      </c>
      <c r="M5064" s="332">
        <f>ROUND(SUMIF(Anlagenbewegungsdaten_AV!B:B,A5064,Anlagenbewegungsdaten_AV!C:C),3)</f>
        <v>0</v>
      </c>
      <c r="N5064" s="330">
        <f>IF(ISBLANK(L5064),ROUND(SUMIF(Anlagenbewegungsdaten_AV!B:B,A5064,Anlagenbewegungsdaten_AV!D:D),2),ROUND(M5064*L5064%,2))</f>
        <v>0</v>
      </c>
      <c r="O5064" s="330">
        <f>ROUND(N5064-SUMIF(Anlagenbewegungsdaten_AV!B:B,A5064,Anlagenbewegungsdaten_AV!D:D),3)</f>
        <v>0</v>
      </c>
    </row>
    <row r="5065" spans="1:15" ht="15" customHeight="1" x14ac:dyDescent="0.25">
      <c r="A5065" s="260" t="s">
        <v>6002</v>
      </c>
      <c r="B5065" s="245" t="s">
        <v>174</v>
      </c>
      <c r="C5065" s="246"/>
      <c r="D5065" s="246" t="s">
        <v>5990</v>
      </c>
      <c r="E5065" s="245"/>
      <c r="F5065" s="162"/>
      <c r="G5065" s="333">
        <f>ROUND(SUMIF(Anlagenbewegungsdaten!B:B,A5065,Anlagenbewegungsdaten!C:C),3)</f>
        <v>0</v>
      </c>
      <c r="H5065" s="334">
        <f>IF(ISBLANK(F5065),ROUND(SUMIF(Anlagenbewegungsdaten!B:B,A5065,Anlagenbewegungsdaten!D:D),2),ROUND(G5065*F5065%,2))</f>
        <v>0</v>
      </c>
      <c r="I5065" s="334">
        <f>ROUND((H5065-SUMIF(Anlagenbewegungsdaten!$B:$B,A5065,Anlagenbewegungsdaten!D:D)),3)</f>
        <v>0</v>
      </c>
      <c r="J5065" s="335" t="s">
        <v>5180</v>
      </c>
      <c r="K5065" s="335" t="s">
        <v>5204</v>
      </c>
      <c r="L5065" s="516">
        <v>0</v>
      </c>
      <c r="M5065" s="332">
        <f>ROUND(SUMIF(Anlagenbewegungsdaten_AV!B:B,A5065,Anlagenbewegungsdaten_AV!C:C),3)</f>
        <v>0</v>
      </c>
      <c r="N5065" s="330">
        <f>IF(ISBLANK(L5065),ROUND(SUMIF(Anlagenbewegungsdaten_AV!B:B,A5065,Anlagenbewegungsdaten_AV!D:D),2),ROUND(M5065*L5065%,2))</f>
        <v>0</v>
      </c>
      <c r="O5065" s="330">
        <f>ROUND(N5065-SUMIF(Anlagenbewegungsdaten_AV!B:B,A5065,Anlagenbewegungsdaten_AV!D:D),3)</f>
        <v>0</v>
      </c>
    </row>
    <row r="5066" spans="1:15" ht="15" customHeight="1" x14ac:dyDescent="0.25">
      <c r="A5066" s="260" t="s">
        <v>6003</v>
      </c>
      <c r="B5066" s="245" t="s">
        <v>174</v>
      </c>
      <c r="C5066" s="246"/>
      <c r="D5066" s="246" t="s">
        <v>5990</v>
      </c>
      <c r="E5066" s="245" t="s">
        <v>4951</v>
      </c>
      <c r="F5066" s="162">
        <v>0</v>
      </c>
      <c r="G5066" s="333">
        <f>ROUND(SUMIF(Anlagenbewegungsdaten!B:B,A5066,Anlagenbewegungsdaten!C:C),3)</f>
        <v>0</v>
      </c>
      <c r="H5066" s="334">
        <f>IF(ISBLANK(F5066),ROUND(SUMIF(Anlagenbewegungsdaten!B:B,A5066,Anlagenbewegungsdaten!D:D),2),ROUND(G5066*F5066%,2))</f>
        <v>0</v>
      </c>
      <c r="I5066" s="334">
        <f>ROUND((H5066-SUMIF(Anlagenbewegungsdaten!$B:$B,A5066,Anlagenbewegungsdaten!D:D)),3)</f>
        <v>0</v>
      </c>
      <c r="J5066" s="335" t="s">
        <v>5178</v>
      </c>
      <c r="K5066" s="335" t="s">
        <v>5217</v>
      </c>
      <c r="L5066" s="516">
        <v>0</v>
      </c>
      <c r="M5066" s="332">
        <f>ROUND(SUMIF(Anlagenbewegungsdaten_AV!B:B,A5066,Anlagenbewegungsdaten_AV!C:C),3)</f>
        <v>0</v>
      </c>
      <c r="N5066" s="330">
        <f>IF(ISBLANK(L5066),ROUND(SUMIF(Anlagenbewegungsdaten_AV!B:B,A5066,Anlagenbewegungsdaten_AV!D:D),2),ROUND(M5066*L5066%,2))</f>
        <v>0</v>
      </c>
      <c r="O5066" s="330">
        <f>ROUND(N5066-SUMIF(Anlagenbewegungsdaten_AV!B:B,A5066,Anlagenbewegungsdaten_AV!D:D),3)</f>
        <v>0</v>
      </c>
    </row>
    <row r="5067" spans="1:15" ht="15" customHeight="1" x14ac:dyDescent="0.25"/>
    <row r="5068" spans="1:15" ht="70.5" customHeight="1" x14ac:dyDescent="0.25">
      <c r="A5068" s="630" t="s">
        <v>6397</v>
      </c>
      <c r="B5068" s="630"/>
      <c r="C5068" s="630"/>
      <c r="D5068" s="630"/>
      <c r="E5068" s="630"/>
      <c r="F5068" s="630"/>
    </row>
    <row r="5069" spans="1:15" ht="15" customHeight="1" x14ac:dyDescent="0.25">
      <c r="A5069" s="166"/>
      <c r="B5069" s="166"/>
      <c r="C5069" s="166"/>
      <c r="D5069" s="166"/>
      <c r="E5069" s="166"/>
      <c r="F5069" s="297"/>
    </row>
    <row r="5070" spans="1:15" ht="15" customHeight="1" x14ac:dyDescent="0.25">
      <c r="A5070" s="260" t="s">
        <v>6004</v>
      </c>
      <c r="B5070" s="245" t="s">
        <v>2107</v>
      </c>
      <c r="C5070" s="246"/>
      <c r="D5070" s="246" t="s">
        <v>6005</v>
      </c>
      <c r="E5070" s="245"/>
      <c r="F5070" s="162"/>
      <c r="G5070" s="333">
        <f>ROUND(SUMIF(Anlagenbewegungsdaten!B:B,A5070,Anlagenbewegungsdaten!C:C),3)</f>
        <v>0</v>
      </c>
      <c r="H5070" s="334">
        <f>IF(ISBLANK(F5070),ROUND(SUMIF(Anlagenbewegungsdaten!B:B,A5070,Anlagenbewegungsdaten!D:D),2),ROUND(G5070*F5070%,2))</f>
        <v>0</v>
      </c>
      <c r="I5070" s="334">
        <f>ROUND((H5070-SUMIF(Anlagenbewegungsdaten!$B:$B,A5070,Anlagenbewegungsdaten!D:D)),3)</f>
        <v>0</v>
      </c>
      <c r="J5070" s="335" t="s">
        <v>5180</v>
      </c>
      <c r="K5070" s="335" t="s">
        <v>5192</v>
      </c>
      <c r="L5070" s="516">
        <v>0</v>
      </c>
      <c r="M5070" s="332">
        <f>ROUND(SUMIF(Anlagenbewegungsdaten_AV!B:B,A5070,Anlagenbewegungsdaten_AV!C:C),3)</f>
        <v>0</v>
      </c>
      <c r="N5070" s="330">
        <f>IF(ISBLANK(L5070),ROUND(SUMIF(Anlagenbewegungsdaten_AV!B:B,A5070,Anlagenbewegungsdaten_AV!D:D),2),ROUND(M5070*L5070%,2))</f>
        <v>0</v>
      </c>
      <c r="O5070" s="330">
        <f>ROUND(N5070-SUMIF(Anlagenbewegungsdaten_AV!B:B,A5070,Anlagenbewegungsdaten_AV!D:D),3)</f>
        <v>0</v>
      </c>
    </row>
    <row r="5071" spans="1:15" ht="15" customHeight="1" x14ac:dyDescent="0.25">
      <c r="A5071" s="260" t="s">
        <v>6006</v>
      </c>
      <c r="B5071" s="245" t="s">
        <v>2108</v>
      </c>
      <c r="C5071" s="246"/>
      <c r="D5071" s="246" t="s">
        <v>6005</v>
      </c>
      <c r="E5071" s="245"/>
      <c r="F5071" s="162"/>
      <c r="G5071" s="333">
        <f>ROUND(SUMIF(Anlagenbewegungsdaten!B:B,A5071,Anlagenbewegungsdaten!C:C),3)</f>
        <v>0</v>
      </c>
      <c r="H5071" s="334">
        <f>IF(ISBLANK(F5071),ROUND(SUMIF(Anlagenbewegungsdaten!B:B,A5071,Anlagenbewegungsdaten!D:D),2),ROUND(G5071*F5071%,2))</f>
        <v>0</v>
      </c>
      <c r="I5071" s="334">
        <f>ROUND((H5071-SUMIF(Anlagenbewegungsdaten!$B:$B,A5071,Anlagenbewegungsdaten!D:D)),3)</f>
        <v>0</v>
      </c>
      <c r="J5071" s="335" t="s">
        <v>5180</v>
      </c>
      <c r="K5071" s="335" t="s">
        <v>5193</v>
      </c>
      <c r="L5071" s="516">
        <v>0</v>
      </c>
      <c r="M5071" s="332">
        <f>ROUND(SUMIF(Anlagenbewegungsdaten_AV!B:B,A5071,Anlagenbewegungsdaten_AV!C:C),3)</f>
        <v>0</v>
      </c>
      <c r="N5071" s="330">
        <f>IF(ISBLANK(L5071),ROUND(SUMIF(Anlagenbewegungsdaten_AV!B:B,A5071,Anlagenbewegungsdaten_AV!D:D),2),ROUND(M5071*L5071%,2))</f>
        <v>0</v>
      </c>
      <c r="O5071" s="330">
        <f>ROUND(N5071-SUMIF(Anlagenbewegungsdaten_AV!B:B,A5071,Anlagenbewegungsdaten_AV!D:D),3)</f>
        <v>0</v>
      </c>
    </row>
    <row r="5072" spans="1:15" ht="15" customHeight="1" x14ac:dyDescent="0.25">
      <c r="A5072" s="260" t="s">
        <v>6007</v>
      </c>
      <c r="B5072" s="245" t="s">
        <v>1002</v>
      </c>
      <c r="C5072" s="246"/>
      <c r="D5072" s="246" t="s">
        <v>6005</v>
      </c>
      <c r="E5072" s="245"/>
      <c r="F5072" s="162"/>
      <c r="G5072" s="333">
        <f>ROUND(SUMIF(Anlagenbewegungsdaten!B:B,A5072,Anlagenbewegungsdaten!C:C),3)</f>
        <v>0</v>
      </c>
      <c r="H5072" s="334">
        <f>IF(ISBLANK(F5072),ROUND(SUMIF(Anlagenbewegungsdaten!B:B,A5072,Anlagenbewegungsdaten!D:D),2),ROUND(G5072*F5072%,2))</f>
        <v>0</v>
      </c>
      <c r="I5072" s="334">
        <f>ROUND((H5072-SUMIF(Anlagenbewegungsdaten!$B:$B,A5072,Anlagenbewegungsdaten!D:D)),3)</f>
        <v>0</v>
      </c>
      <c r="J5072" s="335" t="s">
        <v>5180</v>
      </c>
      <c r="K5072" s="335" t="s">
        <v>5194</v>
      </c>
      <c r="L5072" s="516">
        <v>0</v>
      </c>
      <c r="M5072" s="332">
        <f>ROUND(SUMIF(Anlagenbewegungsdaten_AV!B:B,A5072,Anlagenbewegungsdaten_AV!C:C),3)</f>
        <v>0</v>
      </c>
      <c r="N5072" s="330">
        <f>IF(ISBLANK(L5072),ROUND(SUMIF(Anlagenbewegungsdaten_AV!B:B,A5072,Anlagenbewegungsdaten_AV!D:D),2),ROUND(M5072*L5072%,2))</f>
        <v>0</v>
      </c>
      <c r="O5072" s="330">
        <f>ROUND(N5072-SUMIF(Anlagenbewegungsdaten_AV!B:B,A5072,Anlagenbewegungsdaten_AV!D:D),3)</f>
        <v>0</v>
      </c>
    </row>
    <row r="5073" spans="1:15" ht="15" customHeight="1" x14ac:dyDescent="0.25">
      <c r="A5073" s="260" t="s">
        <v>6008</v>
      </c>
      <c r="B5073" s="245" t="s">
        <v>1489</v>
      </c>
      <c r="C5073" s="246"/>
      <c r="D5073" s="246" t="s">
        <v>6005</v>
      </c>
      <c r="E5073" s="245"/>
      <c r="F5073" s="162"/>
      <c r="G5073" s="333">
        <f>ROUND(SUMIF(Anlagenbewegungsdaten!B:B,A5073,Anlagenbewegungsdaten!C:C),3)</f>
        <v>0</v>
      </c>
      <c r="H5073" s="334">
        <f>IF(ISBLANK(F5073),ROUND(SUMIF(Anlagenbewegungsdaten!B:B,A5073,Anlagenbewegungsdaten!D:D),2),ROUND(G5073*F5073%,2))</f>
        <v>0</v>
      </c>
      <c r="I5073" s="334">
        <f>ROUND((H5073-SUMIF(Anlagenbewegungsdaten!$B:$B,A5073,Anlagenbewegungsdaten!D:D)),3)</f>
        <v>0</v>
      </c>
      <c r="J5073" s="335" t="s">
        <v>5180</v>
      </c>
      <c r="K5073" s="335" t="s">
        <v>5195</v>
      </c>
      <c r="L5073" s="516">
        <v>0</v>
      </c>
      <c r="M5073" s="332">
        <f>ROUND(SUMIF(Anlagenbewegungsdaten_AV!B:B,A5073,Anlagenbewegungsdaten_AV!C:C),3)</f>
        <v>0</v>
      </c>
      <c r="N5073" s="330">
        <f>IF(ISBLANK(L5073),ROUND(SUMIF(Anlagenbewegungsdaten_AV!B:B,A5073,Anlagenbewegungsdaten_AV!D:D),2),ROUND(M5073*L5073%,2))</f>
        <v>0</v>
      </c>
      <c r="O5073" s="330">
        <f>ROUND(N5073-SUMIF(Anlagenbewegungsdaten_AV!B:B,A5073,Anlagenbewegungsdaten_AV!D:D),3)</f>
        <v>0</v>
      </c>
    </row>
    <row r="5074" spans="1:15" ht="15" customHeight="1" x14ac:dyDescent="0.25">
      <c r="A5074" s="260" t="s">
        <v>6009</v>
      </c>
      <c r="B5074" s="245" t="s">
        <v>1502</v>
      </c>
      <c r="C5074" s="246"/>
      <c r="D5074" s="246" t="s">
        <v>6005</v>
      </c>
      <c r="E5074" s="245"/>
      <c r="F5074" s="162"/>
      <c r="G5074" s="333">
        <f>ROUND(SUMIF(Anlagenbewegungsdaten!B:B,A5074,Anlagenbewegungsdaten!C:C),3)</f>
        <v>0</v>
      </c>
      <c r="H5074" s="334">
        <f>IF(ISBLANK(F5074),ROUND(SUMIF(Anlagenbewegungsdaten!B:B,A5074,Anlagenbewegungsdaten!D:D),2),ROUND(G5074*F5074%,2))</f>
        <v>0</v>
      </c>
      <c r="I5074" s="334">
        <f>ROUND((H5074-SUMIF(Anlagenbewegungsdaten!$B:$B,A5074,Anlagenbewegungsdaten!D:D)),3)</f>
        <v>0</v>
      </c>
      <c r="J5074" s="335" t="s">
        <v>5180</v>
      </c>
      <c r="K5074" s="335" t="s">
        <v>5196</v>
      </c>
      <c r="L5074" s="516">
        <v>0</v>
      </c>
      <c r="M5074" s="332">
        <f>ROUND(SUMIF(Anlagenbewegungsdaten_AV!B:B,A5074,Anlagenbewegungsdaten_AV!C:C),3)</f>
        <v>0</v>
      </c>
      <c r="N5074" s="330">
        <f>IF(ISBLANK(L5074),ROUND(SUMIF(Anlagenbewegungsdaten_AV!B:B,A5074,Anlagenbewegungsdaten_AV!D:D),2),ROUND(M5074*L5074%,2))</f>
        <v>0</v>
      </c>
      <c r="O5074" s="330">
        <f>ROUND(N5074-SUMIF(Anlagenbewegungsdaten_AV!B:B,A5074,Anlagenbewegungsdaten_AV!D:D),3)</f>
        <v>0</v>
      </c>
    </row>
    <row r="5075" spans="1:15" ht="15" customHeight="1" x14ac:dyDescent="0.25">
      <c r="A5075" s="260" t="s">
        <v>6010</v>
      </c>
      <c r="B5075" s="245" t="s">
        <v>77</v>
      </c>
      <c r="C5075" s="246"/>
      <c r="D5075" s="246" t="s">
        <v>6005</v>
      </c>
      <c r="E5075" s="245"/>
      <c r="F5075" s="162"/>
      <c r="G5075" s="333">
        <f>ROUND(SUMIF(Anlagenbewegungsdaten!B:B,A5075,Anlagenbewegungsdaten!C:C),3)</f>
        <v>0</v>
      </c>
      <c r="H5075" s="334">
        <f>IF(ISBLANK(F5075),ROUND(SUMIF(Anlagenbewegungsdaten!B:B,A5075,Anlagenbewegungsdaten!D:D),2),ROUND(G5075*F5075%,2))</f>
        <v>0</v>
      </c>
      <c r="I5075" s="334">
        <f>ROUND((H5075-SUMIF(Anlagenbewegungsdaten!$B:$B,A5075,Anlagenbewegungsdaten!D:D)),3)</f>
        <v>0</v>
      </c>
      <c r="J5075" s="335" t="s">
        <v>5180</v>
      </c>
      <c r="K5075" s="335" t="s">
        <v>5197</v>
      </c>
      <c r="L5075" s="516">
        <v>0</v>
      </c>
      <c r="M5075" s="332">
        <f>ROUND(SUMIF(Anlagenbewegungsdaten_AV!B:B,A5075,Anlagenbewegungsdaten_AV!C:C),3)</f>
        <v>0</v>
      </c>
      <c r="N5075" s="330">
        <f>IF(ISBLANK(L5075),ROUND(SUMIF(Anlagenbewegungsdaten_AV!B:B,A5075,Anlagenbewegungsdaten_AV!D:D),2),ROUND(M5075*L5075%,2))</f>
        <v>0</v>
      </c>
      <c r="O5075" s="330">
        <f>ROUND(N5075-SUMIF(Anlagenbewegungsdaten_AV!B:B,A5075,Anlagenbewegungsdaten_AV!D:D),3)</f>
        <v>0</v>
      </c>
    </row>
    <row r="5076" spans="1:15" ht="15" customHeight="1" x14ac:dyDescent="0.25">
      <c r="A5076" s="260" t="s">
        <v>6011</v>
      </c>
      <c r="B5076" s="245" t="s">
        <v>2109</v>
      </c>
      <c r="C5076" s="246"/>
      <c r="D5076" s="246" t="s">
        <v>6005</v>
      </c>
      <c r="E5076" s="245"/>
      <c r="F5076" s="162"/>
      <c r="G5076" s="333">
        <f>ROUND(SUMIF(Anlagenbewegungsdaten!B:B,A5076,Anlagenbewegungsdaten!C:C),3)</f>
        <v>0</v>
      </c>
      <c r="H5076" s="334">
        <f>IF(ISBLANK(F5076),ROUND(SUMIF(Anlagenbewegungsdaten!B:B,A5076,Anlagenbewegungsdaten!D:D),2),ROUND(G5076*F5076%,2))</f>
        <v>0</v>
      </c>
      <c r="I5076" s="334">
        <f>ROUND((H5076-SUMIF(Anlagenbewegungsdaten!$B:$B,A5076,Anlagenbewegungsdaten!D:D)),3)</f>
        <v>0</v>
      </c>
      <c r="J5076" s="335" t="s">
        <v>5180</v>
      </c>
      <c r="K5076" s="335" t="s">
        <v>5198</v>
      </c>
      <c r="L5076" s="516">
        <v>0</v>
      </c>
      <c r="M5076" s="332">
        <f>ROUND(SUMIF(Anlagenbewegungsdaten_AV!B:B,A5076,Anlagenbewegungsdaten_AV!C:C),3)</f>
        <v>0</v>
      </c>
      <c r="N5076" s="330">
        <f>IF(ISBLANK(L5076),ROUND(SUMIF(Anlagenbewegungsdaten_AV!B:B,A5076,Anlagenbewegungsdaten_AV!D:D),2),ROUND(M5076*L5076%,2))</f>
        <v>0</v>
      </c>
      <c r="O5076" s="330">
        <f>ROUND(N5076-SUMIF(Anlagenbewegungsdaten_AV!B:B,A5076,Anlagenbewegungsdaten_AV!D:D),3)</f>
        <v>0</v>
      </c>
    </row>
    <row r="5077" spans="1:15" ht="15" customHeight="1" x14ac:dyDescent="0.25">
      <c r="A5077" s="260" t="s">
        <v>6012</v>
      </c>
      <c r="B5077" s="245" t="s">
        <v>2110</v>
      </c>
      <c r="C5077" s="246"/>
      <c r="D5077" s="246" t="s">
        <v>6005</v>
      </c>
      <c r="E5077" s="245"/>
      <c r="F5077" s="162"/>
      <c r="G5077" s="333">
        <f>ROUND(SUMIF(Anlagenbewegungsdaten!B:B,A5077,Anlagenbewegungsdaten!C:C),3)</f>
        <v>0</v>
      </c>
      <c r="H5077" s="334">
        <f>IF(ISBLANK(F5077),ROUND(SUMIF(Anlagenbewegungsdaten!B:B,A5077,Anlagenbewegungsdaten!D:D),2),ROUND(G5077*F5077%,2))</f>
        <v>0</v>
      </c>
      <c r="I5077" s="334">
        <f>ROUND((H5077-SUMIF(Anlagenbewegungsdaten!$B:$B,A5077,Anlagenbewegungsdaten!D:D)),3)</f>
        <v>0</v>
      </c>
      <c r="J5077" s="335" t="s">
        <v>5180</v>
      </c>
      <c r="K5077" s="335" t="s">
        <v>5199</v>
      </c>
      <c r="L5077" s="516">
        <v>0</v>
      </c>
      <c r="M5077" s="332">
        <f>ROUND(SUMIF(Anlagenbewegungsdaten_AV!B:B,A5077,Anlagenbewegungsdaten_AV!C:C),3)</f>
        <v>0</v>
      </c>
      <c r="N5077" s="330">
        <f>IF(ISBLANK(L5077),ROUND(SUMIF(Anlagenbewegungsdaten_AV!B:B,A5077,Anlagenbewegungsdaten_AV!D:D),2),ROUND(M5077*L5077%,2))</f>
        <v>0</v>
      </c>
      <c r="O5077" s="330">
        <f>ROUND(N5077-SUMIF(Anlagenbewegungsdaten_AV!B:B,A5077,Anlagenbewegungsdaten_AV!D:D),3)</f>
        <v>0</v>
      </c>
    </row>
    <row r="5078" spans="1:15" ht="15" customHeight="1" x14ac:dyDescent="0.25">
      <c r="A5078" s="260" t="s">
        <v>6013</v>
      </c>
      <c r="B5078" s="245" t="s">
        <v>152</v>
      </c>
      <c r="C5078" s="246"/>
      <c r="D5078" s="246" t="s">
        <v>6005</v>
      </c>
      <c r="E5078" s="245"/>
      <c r="F5078" s="162"/>
      <c r="G5078" s="333">
        <f>ROUND(SUMIF(Anlagenbewegungsdaten!B:B,A5078,Anlagenbewegungsdaten!C:C),3)</f>
        <v>0</v>
      </c>
      <c r="H5078" s="334">
        <f>IF(ISBLANK(F5078),ROUND(SUMIF(Anlagenbewegungsdaten!B:B,A5078,Anlagenbewegungsdaten!D:D),2),ROUND(G5078*F5078%,2))</f>
        <v>0</v>
      </c>
      <c r="I5078" s="334">
        <f>ROUND((H5078-SUMIF(Anlagenbewegungsdaten!$B:$B,A5078,Anlagenbewegungsdaten!D:D)),3)</f>
        <v>0</v>
      </c>
      <c r="J5078" s="335" t="s">
        <v>5180</v>
      </c>
      <c r="K5078" s="335" t="s">
        <v>5200</v>
      </c>
      <c r="L5078" s="516">
        <v>0</v>
      </c>
      <c r="M5078" s="332">
        <f>ROUND(SUMIF(Anlagenbewegungsdaten_AV!B:B,A5078,Anlagenbewegungsdaten_AV!C:C),3)</f>
        <v>0</v>
      </c>
      <c r="N5078" s="330">
        <f>IF(ISBLANK(L5078),ROUND(SUMIF(Anlagenbewegungsdaten_AV!B:B,A5078,Anlagenbewegungsdaten_AV!D:D),2),ROUND(M5078*L5078%,2))</f>
        <v>0</v>
      </c>
      <c r="O5078" s="330">
        <f>ROUND(N5078-SUMIF(Anlagenbewegungsdaten_AV!B:B,A5078,Anlagenbewegungsdaten_AV!D:D),3)</f>
        <v>0</v>
      </c>
    </row>
    <row r="5079" spans="1:15" ht="15" customHeight="1" x14ac:dyDescent="0.25">
      <c r="A5079" s="260" t="s">
        <v>6014</v>
      </c>
      <c r="B5079" s="245" t="s">
        <v>160</v>
      </c>
      <c r="C5079" s="246"/>
      <c r="D5079" s="246" t="s">
        <v>6005</v>
      </c>
      <c r="E5079" s="245"/>
      <c r="F5079" s="162"/>
      <c r="G5079" s="333">
        <f>ROUND(SUMIF(Anlagenbewegungsdaten!B:B,A5079,Anlagenbewegungsdaten!C:C),3)</f>
        <v>0</v>
      </c>
      <c r="H5079" s="334">
        <f>IF(ISBLANK(F5079),ROUND(SUMIF(Anlagenbewegungsdaten!B:B,A5079,Anlagenbewegungsdaten!D:D),2),ROUND(G5079*F5079%,2))</f>
        <v>0</v>
      </c>
      <c r="I5079" s="334">
        <f>ROUND((H5079-SUMIF(Anlagenbewegungsdaten!$B:$B,A5079,Anlagenbewegungsdaten!D:D)),3)</f>
        <v>0</v>
      </c>
      <c r="J5079" s="335" t="s">
        <v>5180</v>
      </c>
      <c r="K5079" s="335" t="s">
        <v>5201</v>
      </c>
      <c r="L5079" s="516">
        <v>0</v>
      </c>
      <c r="M5079" s="332">
        <f>ROUND(SUMIF(Anlagenbewegungsdaten_AV!B:B,A5079,Anlagenbewegungsdaten_AV!C:C),3)</f>
        <v>0</v>
      </c>
      <c r="N5079" s="330">
        <f>IF(ISBLANK(L5079),ROUND(SUMIF(Anlagenbewegungsdaten_AV!B:B,A5079,Anlagenbewegungsdaten_AV!D:D),2),ROUND(M5079*L5079%,2))</f>
        <v>0</v>
      </c>
      <c r="O5079" s="330">
        <f>ROUND(N5079-SUMIF(Anlagenbewegungsdaten_AV!B:B,A5079,Anlagenbewegungsdaten_AV!D:D),3)</f>
        <v>0</v>
      </c>
    </row>
    <row r="5080" spans="1:15" ht="15" customHeight="1" x14ac:dyDescent="0.25">
      <c r="A5080" s="260" t="s">
        <v>6015</v>
      </c>
      <c r="B5080" s="245" t="s">
        <v>167</v>
      </c>
      <c r="C5080" s="246"/>
      <c r="D5080" s="246" t="s">
        <v>6005</v>
      </c>
      <c r="E5080" s="245"/>
      <c r="F5080" s="162"/>
      <c r="G5080" s="333">
        <f>ROUND(SUMIF(Anlagenbewegungsdaten!B:B,A5080,Anlagenbewegungsdaten!C:C),3)</f>
        <v>0</v>
      </c>
      <c r="H5080" s="334">
        <f>IF(ISBLANK(F5080),ROUND(SUMIF(Anlagenbewegungsdaten!B:B,A5080,Anlagenbewegungsdaten!D:D),2),ROUND(G5080*F5080%,2))</f>
        <v>0</v>
      </c>
      <c r="I5080" s="334">
        <f>ROUND((H5080-SUMIF(Anlagenbewegungsdaten!$B:$B,A5080,Anlagenbewegungsdaten!D:D)),3)</f>
        <v>0</v>
      </c>
      <c r="J5080" s="335" t="s">
        <v>5180</v>
      </c>
      <c r="K5080" s="335" t="s">
        <v>5202</v>
      </c>
      <c r="L5080" s="516">
        <v>0</v>
      </c>
      <c r="M5080" s="332">
        <f>ROUND(SUMIF(Anlagenbewegungsdaten_AV!B:B,A5080,Anlagenbewegungsdaten_AV!C:C),3)</f>
        <v>0</v>
      </c>
      <c r="N5080" s="330">
        <f>IF(ISBLANK(L5080),ROUND(SUMIF(Anlagenbewegungsdaten_AV!B:B,A5080,Anlagenbewegungsdaten_AV!D:D),2),ROUND(M5080*L5080%,2))</f>
        <v>0</v>
      </c>
      <c r="O5080" s="330">
        <f>ROUND(N5080-SUMIF(Anlagenbewegungsdaten_AV!B:B,A5080,Anlagenbewegungsdaten_AV!D:D),3)</f>
        <v>0</v>
      </c>
    </row>
    <row r="5081" spans="1:15" ht="15" customHeight="1" x14ac:dyDescent="0.25">
      <c r="A5081" s="260" t="s">
        <v>6016</v>
      </c>
      <c r="B5081" s="245" t="s">
        <v>2111</v>
      </c>
      <c r="C5081" s="246"/>
      <c r="D5081" s="246" t="s">
        <v>6005</v>
      </c>
      <c r="E5081" s="245"/>
      <c r="F5081" s="162"/>
      <c r="G5081" s="333">
        <f>ROUND(SUMIF(Anlagenbewegungsdaten!B:B,A5081,Anlagenbewegungsdaten!C:C),3)</f>
        <v>0</v>
      </c>
      <c r="H5081" s="334">
        <f>IF(ISBLANK(F5081),ROUND(SUMIF(Anlagenbewegungsdaten!B:B,A5081,Anlagenbewegungsdaten!D:D),2),ROUND(G5081*F5081%,2))</f>
        <v>0</v>
      </c>
      <c r="I5081" s="334">
        <f>ROUND((H5081-SUMIF(Anlagenbewegungsdaten!$B:$B,A5081,Anlagenbewegungsdaten!D:D)),3)</f>
        <v>0</v>
      </c>
      <c r="J5081" s="335" t="s">
        <v>5180</v>
      </c>
      <c r="K5081" s="335" t="s">
        <v>5203</v>
      </c>
      <c r="L5081" s="516">
        <v>0</v>
      </c>
      <c r="M5081" s="332">
        <f>ROUND(SUMIF(Anlagenbewegungsdaten_AV!B:B,A5081,Anlagenbewegungsdaten_AV!C:C),3)</f>
        <v>0</v>
      </c>
      <c r="N5081" s="330">
        <f>IF(ISBLANK(L5081),ROUND(SUMIF(Anlagenbewegungsdaten_AV!B:B,A5081,Anlagenbewegungsdaten_AV!D:D),2),ROUND(M5081*L5081%,2))</f>
        <v>0</v>
      </c>
      <c r="O5081" s="330">
        <f>ROUND(N5081-SUMIF(Anlagenbewegungsdaten_AV!B:B,A5081,Anlagenbewegungsdaten_AV!D:D),3)</f>
        <v>0</v>
      </c>
    </row>
    <row r="5082" spans="1:15" ht="15" customHeight="1" x14ac:dyDescent="0.25">
      <c r="A5082" s="260" t="s">
        <v>6017</v>
      </c>
      <c r="B5082" s="245" t="s">
        <v>174</v>
      </c>
      <c r="C5082" s="246"/>
      <c r="D5082" s="246" t="s">
        <v>6005</v>
      </c>
      <c r="E5082" s="245"/>
      <c r="F5082" s="162"/>
      <c r="G5082" s="333">
        <f>ROUND(SUMIF(Anlagenbewegungsdaten!B:B,A5082,Anlagenbewegungsdaten!C:C),3)</f>
        <v>0</v>
      </c>
      <c r="H5082" s="334">
        <f>IF(ISBLANK(F5082),ROUND(SUMIF(Anlagenbewegungsdaten!B:B,A5082,Anlagenbewegungsdaten!D:D),2),ROUND(G5082*F5082%,2))</f>
        <v>0</v>
      </c>
      <c r="I5082" s="334">
        <f>ROUND((H5082-SUMIF(Anlagenbewegungsdaten!$B:$B,A5082,Anlagenbewegungsdaten!D:D)),3)</f>
        <v>0</v>
      </c>
      <c r="J5082" s="335" t="s">
        <v>5180</v>
      </c>
      <c r="K5082" s="335" t="s">
        <v>5204</v>
      </c>
      <c r="L5082" s="516">
        <v>0</v>
      </c>
      <c r="M5082" s="332">
        <f>ROUND(SUMIF(Anlagenbewegungsdaten_AV!B:B,A5082,Anlagenbewegungsdaten_AV!C:C),3)</f>
        <v>0</v>
      </c>
      <c r="N5082" s="330">
        <f>IF(ISBLANK(L5082),ROUND(SUMIF(Anlagenbewegungsdaten_AV!B:B,A5082,Anlagenbewegungsdaten_AV!D:D),2),ROUND(M5082*L5082%,2))</f>
        <v>0</v>
      </c>
      <c r="O5082" s="330">
        <f>ROUND(N5082-SUMIF(Anlagenbewegungsdaten_AV!B:B,A5082,Anlagenbewegungsdaten_AV!D:D),3)</f>
        <v>0</v>
      </c>
    </row>
    <row r="5083" spans="1:15" ht="15" customHeight="1" x14ac:dyDescent="0.25">
      <c r="A5083" s="260" t="s">
        <v>6018</v>
      </c>
      <c r="B5083" s="245" t="s">
        <v>174</v>
      </c>
      <c r="C5083" s="246"/>
      <c r="D5083" s="246" t="s">
        <v>6005</v>
      </c>
      <c r="E5083" s="245" t="s">
        <v>4951</v>
      </c>
      <c r="F5083" s="162">
        <v>0</v>
      </c>
      <c r="G5083" s="333">
        <f>ROUND(SUMIF(Anlagenbewegungsdaten!B:B,A5083,Anlagenbewegungsdaten!C:C),3)</f>
        <v>0</v>
      </c>
      <c r="H5083" s="334">
        <f>IF(ISBLANK(F5083),ROUND(SUMIF(Anlagenbewegungsdaten!B:B,A5083,Anlagenbewegungsdaten!D:D),2),ROUND(G5083*F5083%,2))</f>
        <v>0</v>
      </c>
      <c r="I5083" s="334">
        <f>ROUND((H5083-SUMIF(Anlagenbewegungsdaten!$B:$B,A5083,Anlagenbewegungsdaten!D:D)),3)</f>
        <v>0</v>
      </c>
      <c r="J5083" s="335" t="s">
        <v>5178</v>
      </c>
      <c r="K5083" s="335" t="s">
        <v>5217</v>
      </c>
      <c r="L5083" s="516">
        <v>0</v>
      </c>
      <c r="M5083" s="332">
        <f>ROUND(SUMIF(Anlagenbewegungsdaten_AV!B:B,A5083,Anlagenbewegungsdaten_AV!C:C),3)</f>
        <v>0</v>
      </c>
      <c r="N5083" s="330">
        <f>IF(ISBLANK(L5083),ROUND(SUMIF(Anlagenbewegungsdaten_AV!B:B,A5083,Anlagenbewegungsdaten_AV!D:D),2),ROUND(M5083*L5083%,2))</f>
        <v>0</v>
      </c>
      <c r="O5083" s="330">
        <f>ROUND(N5083-SUMIF(Anlagenbewegungsdaten_AV!B:B,A5083,Anlagenbewegungsdaten_AV!D:D),3)</f>
        <v>0</v>
      </c>
    </row>
    <row r="5084" spans="1:15" ht="15" customHeight="1" x14ac:dyDescent="0.25"/>
    <row r="5085" spans="1:15" ht="32.25" customHeight="1" x14ac:dyDescent="0.25">
      <c r="A5085" s="630" t="s">
        <v>6398</v>
      </c>
      <c r="B5085" s="630"/>
      <c r="C5085" s="630"/>
      <c r="D5085" s="630"/>
      <c r="E5085" s="630"/>
      <c r="F5085" s="630"/>
    </row>
    <row r="5086" spans="1:15" ht="15" customHeight="1" x14ac:dyDescent="0.25">
      <c r="A5086" s="166"/>
      <c r="B5086" s="166"/>
      <c r="C5086" s="166"/>
      <c r="D5086" s="166"/>
      <c r="E5086" s="166"/>
      <c r="F5086" s="297"/>
    </row>
    <row r="5087" spans="1:15" ht="15" customHeight="1" x14ac:dyDescent="0.25">
      <c r="A5087" s="260" t="s">
        <v>6019</v>
      </c>
      <c r="B5087" s="245" t="s">
        <v>2107</v>
      </c>
      <c r="C5087" s="246"/>
      <c r="D5087" s="246" t="s">
        <v>6020</v>
      </c>
      <c r="E5087" s="245"/>
      <c r="F5087" s="162"/>
      <c r="G5087" s="333">
        <f>ROUND(SUMIF(Anlagenbewegungsdaten!B:B,A5087,Anlagenbewegungsdaten!C:C),3)</f>
        <v>0</v>
      </c>
      <c r="H5087" s="334">
        <f>IF(ISBLANK(F5087),ROUND(SUMIF(Anlagenbewegungsdaten!B:B,A5087,Anlagenbewegungsdaten!D:D),2),ROUND(G5087*F5087%,2))</f>
        <v>0</v>
      </c>
      <c r="I5087" s="334">
        <f>ROUND((H5087-SUMIF(Anlagenbewegungsdaten!$B:$B,A5087,Anlagenbewegungsdaten!D:D)),3)</f>
        <v>0</v>
      </c>
      <c r="J5087" s="335" t="s">
        <v>5180</v>
      </c>
      <c r="K5087" s="335" t="s">
        <v>5192</v>
      </c>
      <c r="L5087" s="516">
        <v>0</v>
      </c>
      <c r="M5087" s="332">
        <f>ROUND(SUMIF(Anlagenbewegungsdaten_AV!B:B,A5087,Anlagenbewegungsdaten_AV!C:C),3)</f>
        <v>0</v>
      </c>
      <c r="N5087" s="330">
        <f>IF(ISBLANK(L5087),ROUND(SUMIF(Anlagenbewegungsdaten_AV!B:B,A5087,Anlagenbewegungsdaten_AV!D:D),2),ROUND(M5087*L5087%,2))</f>
        <v>0</v>
      </c>
      <c r="O5087" s="330">
        <f>ROUND(N5087-SUMIF(Anlagenbewegungsdaten_AV!B:B,A5087,Anlagenbewegungsdaten_AV!D:D),3)</f>
        <v>0</v>
      </c>
    </row>
    <row r="5088" spans="1:15" ht="15" customHeight="1" x14ac:dyDescent="0.25">
      <c r="A5088" s="260" t="s">
        <v>6021</v>
      </c>
      <c r="B5088" s="245" t="s">
        <v>2108</v>
      </c>
      <c r="C5088" s="246"/>
      <c r="D5088" s="246" t="s">
        <v>6020</v>
      </c>
      <c r="E5088" s="245"/>
      <c r="F5088" s="162"/>
      <c r="G5088" s="333">
        <f>ROUND(SUMIF(Anlagenbewegungsdaten!B:B,A5088,Anlagenbewegungsdaten!C:C),3)</f>
        <v>0</v>
      </c>
      <c r="H5088" s="334">
        <f>IF(ISBLANK(F5088),ROUND(SUMIF(Anlagenbewegungsdaten!B:B,A5088,Anlagenbewegungsdaten!D:D),2),ROUND(G5088*F5088%,2))</f>
        <v>0</v>
      </c>
      <c r="I5088" s="334">
        <f>ROUND((H5088-SUMIF(Anlagenbewegungsdaten!$B:$B,A5088,Anlagenbewegungsdaten!D:D)),3)</f>
        <v>0</v>
      </c>
      <c r="J5088" s="335" t="s">
        <v>5180</v>
      </c>
      <c r="K5088" s="335" t="s">
        <v>5193</v>
      </c>
      <c r="L5088" s="516">
        <v>0</v>
      </c>
      <c r="M5088" s="332">
        <f>ROUND(SUMIF(Anlagenbewegungsdaten_AV!B:B,A5088,Anlagenbewegungsdaten_AV!C:C),3)</f>
        <v>0</v>
      </c>
      <c r="N5088" s="330">
        <f>IF(ISBLANK(L5088),ROUND(SUMIF(Anlagenbewegungsdaten_AV!B:B,A5088,Anlagenbewegungsdaten_AV!D:D),2),ROUND(M5088*L5088%,2))</f>
        <v>0</v>
      </c>
      <c r="O5088" s="330">
        <f>ROUND(N5088-SUMIF(Anlagenbewegungsdaten_AV!B:B,A5088,Anlagenbewegungsdaten_AV!D:D),3)</f>
        <v>0</v>
      </c>
    </row>
    <row r="5089" spans="1:15" ht="15" customHeight="1" x14ac:dyDescent="0.25">
      <c r="A5089" s="260" t="s">
        <v>6022</v>
      </c>
      <c r="B5089" s="245" t="s">
        <v>1002</v>
      </c>
      <c r="C5089" s="246"/>
      <c r="D5089" s="246" t="s">
        <v>6020</v>
      </c>
      <c r="E5089" s="245"/>
      <c r="F5089" s="162"/>
      <c r="G5089" s="333">
        <f>ROUND(SUMIF(Anlagenbewegungsdaten!B:B,A5089,Anlagenbewegungsdaten!C:C),3)</f>
        <v>0</v>
      </c>
      <c r="H5089" s="334">
        <f>IF(ISBLANK(F5089),ROUND(SUMIF(Anlagenbewegungsdaten!B:B,A5089,Anlagenbewegungsdaten!D:D),2),ROUND(G5089*F5089%,2))</f>
        <v>0</v>
      </c>
      <c r="I5089" s="334">
        <f>ROUND((H5089-SUMIF(Anlagenbewegungsdaten!$B:$B,A5089,Anlagenbewegungsdaten!D:D)),3)</f>
        <v>0</v>
      </c>
      <c r="J5089" s="335" t="s">
        <v>5180</v>
      </c>
      <c r="K5089" s="335" t="s">
        <v>5194</v>
      </c>
      <c r="L5089" s="516">
        <v>0</v>
      </c>
      <c r="M5089" s="332">
        <f>ROUND(SUMIF(Anlagenbewegungsdaten_AV!B:B,A5089,Anlagenbewegungsdaten_AV!C:C),3)</f>
        <v>0</v>
      </c>
      <c r="N5089" s="330">
        <f>IF(ISBLANK(L5089),ROUND(SUMIF(Anlagenbewegungsdaten_AV!B:B,A5089,Anlagenbewegungsdaten_AV!D:D),2),ROUND(M5089*L5089%,2))</f>
        <v>0</v>
      </c>
      <c r="O5089" s="330">
        <f>ROUND(N5089-SUMIF(Anlagenbewegungsdaten_AV!B:B,A5089,Anlagenbewegungsdaten_AV!D:D),3)</f>
        <v>0</v>
      </c>
    </row>
    <row r="5090" spans="1:15" ht="15" customHeight="1" x14ac:dyDescent="0.25">
      <c r="A5090" s="260" t="s">
        <v>6023</v>
      </c>
      <c r="B5090" s="245" t="s">
        <v>1489</v>
      </c>
      <c r="C5090" s="246"/>
      <c r="D5090" s="246" t="s">
        <v>6020</v>
      </c>
      <c r="E5090" s="245"/>
      <c r="F5090" s="162"/>
      <c r="G5090" s="333">
        <f>ROUND(SUMIF(Anlagenbewegungsdaten!B:B,A5090,Anlagenbewegungsdaten!C:C),3)</f>
        <v>0</v>
      </c>
      <c r="H5090" s="334">
        <f>IF(ISBLANK(F5090),ROUND(SUMIF(Anlagenbewegungsdaten!B:B,A5090,Anlagenbewegungsdaten!D:D),2),ROUND(G5090*F5090%,2))</f>
        <v>0</v>
      </c>
      <c r="I5090" s="334">
        <f>ROUND((H5090-SUMIF(Anlagenbewegungsdaten!$B:$B,A5090,Anlagenbewegungsdaten!D:D)),3)</f>
        <v>0</v>
      </c>
      <c r="J5090" s="335" t="s">
        <v>5180</v>
      </c>
      <c r="K5090" s="335" t="s">
        <v>5195</v>
      </c>
      <c r="L5090" s="516">
        <v>0</v>
      </c>
      <c r="M5090" s="332">
        <f>ROUND(SUMIF(Anlagenbewegungsdaten_AV!B:B,A5090,Anlagenbewegungsdaten_AV!C:C),3)</f>
        <v>0</v>
      </c>
      <c r="N5090" s="330">
        <f>IF(ISBLANK(L5090),ROUND(SUMIF(Anlagenbewegungsdaten_AV!B:B,A5090,Anlagenbewegungsdaten_AV!D:D),2),ROUND(M5090*L5090%,2))</f>
        <v>0</v>
      </c>
      <c r="O5090" s="330">
        <f>ROUND(N5090-SUMIF(Anlagenbewegungsdaten_AV!B:B,A5090,Anlagenbewegungsdaten_AV!D:D),3)</f>
        <v>0</v>
      </c>
    </row>
    <row r="5091" spans="1:15" ht="15" customHeight="1" x14ac:dyDescent="0.25">
      <c r="A5091" s="260" t="s">
        <v>6024</v>
      </c>
      <c r="B5091" s="245" t="s">
        <v>1502</v>
      </c>
      <c r="C5091" s="246"/>
      <c r="D5091" s="246" t="s">
        <v>6020</v>
      </c>
      <c r="E5091" s="245"/>
      <c r="F5091" s="162"/>
      <c r="G5091" s="333">
        <f>ROUND(SUMIF(Anlagenbewegungsdaten!B:B,A5091,Anlagenbewegungsdaten!C:C),3)</f>
        <v>0</v>
      </c>
      <c r="H5091" s="334">
        <f>IF(ISBLANK(F5091),ROUND(SUMIF(Anlagenbewegungsdaten!B:B,A5091,Anlagenbewegungsdaten!D:D),2),ROUND(G5091*F5091%,2))</f>
        <v>0</v>
      </c>
      <c r="I5091" s="334">
        <f>ROUND((H5091-SUMIF(Anlagenbewegungsdaten!$B:$B,A5091,Anlagenbewegungsdaten!D:D)),3)</f>
        <v>0</v>
      </c>
      <c r="J5091" s="335" t="s">
        <v>5180</v>
      </c>
      <c r="K5091" s="335" t="s">
        <v>5196</v>
      </c>
      <c r="L5091" s="516">
        <v>0</v>
      </c>
      <c r="M5091" s="332">
        <f>ROUND(SUMIF(Anlagenbewegungsdaten_AV!B:B,A5091,Anlagenbewegungsdaten_AV!C:C),3)</f>
        <v>0</v>
      </c>
      <c r="N5091" s="330">
        <f>IF(ISBLANK(L5091),ROUND(SUMIF(Anlagenbewegungsdaten_AV!B:B,A5091,Anlagenbewegungsdaten_AV!D:D),2),ROUND(M5091*L5091%,2))</f>
        <v>0</v>
      </c>
      <c r="O5091" s="330">
        <f>ROUND(N5091-SUMIF(Anlagenbewegungsdaten_AV!B:B,A5091,Anlagenbewegungsdaten_AV!D:D),3)</f>
        <v>0</v>
      </c>
    </row>
    <row r="5092" spans="1:15" ht="15" customHeight="1" x14ac:dyDescent="0.25">
      <c r="A5092" s="260" t="s">
        <v>6025</v>
      </c>
      <c r="B5092" s="245" t="s">
        <v>77</v>
      </c>
      <c r="C5092" s="246"/>
      <c r="D5092" s="246" t="s">
        <v>6020</v>
      </c>
      <c r="E5092" s="245"/>
      <c r="F5092" s="162"/>
      <c r="G5092" s="333">
        <f>ROUND(SUMIF(Anlagenbewegungsdaten!B:B,A5092,Anlagenbewegungsdaten!C:C),3)</f>
        <v>0</v>
      </c>
      <c r="H5092" s="334">
        <f>IF(ISBLANK(F5092),ROUND(SUMIF(Anlagenbewegungsdaten!B:B,A5092,Anlagenbewegungsdaten!D:D),2),ROUND(G5092*F5092%,2))</f>
        <v>0</v>
      </c>
      <c r="I5092" s="334">
        <f>ROUND((H5092-SUMIF(Anlagenbewegungsdaten!$B:$B,A5092,Anlagenbewegungsdaten!D:D)),3)</f>
        <v>0</v>
      </c>
      <c r="J5092" s="335" t="s">
        <v>5180</v>
      </c>
      <c r="K5092" s="335" t="s">
        <v>5197</v>
      </c>
      <c r="L5092" s="516">
        <v>0</v>
      </c>
      <c r="M5092" s="332">
        <f>ROUND(SUMIF(Anlagenbewegungsdaten_AV!B:B,A5092,Anlagenbewegungsdaten_AV!C:C),3)</f>
        <v>0</v>
      </c>
      <c r="N5092" s="330">
        <f>IF(ISBLANK(L5092),ROUND(SUMIF(Anlagenbewegungsdaten_AV!B:B,A5092,Anlagenbewegungsdaten_AV!D:D),2),ROUND(M5092*L5092%,2))</f>
        <v>0</v>
      </c>
      <c r="O5092" s="330">
        <f>ROUND(N5092-SUMIF(Anlagenbewegungsdaten_AV!B:B,A5092,Anlagenbewegungsdaten_AV!D:D),3)</f>
        <v>0</v>
      </c>
    </row>
    <row r="5093" spans="1:15" ht="15" customHeight="1" x14ac:dyDescent="0.25">
      <c r="A5093" s="260" t="s">
        <v>6026</v>
      </c>
      <c r="B5093" s="245" t="s">
        <v>2109</v>
      </c>
      <c r="C5093" s="246"/>
      <c r="D5093" s="246" t="s">
        <v>6020</v>
      </c>
      <c r="E5093" s="245"/>
      <c r="F5093" s="162"/>
      <c r="G5093" s="333">
        <f>ROUND(SUMIF(Anlagenbewegungsdaten!B:B,A5093,Anlagenbewegungsdaten!C:C),3)</f>
        <v>0</v>
      </c>
      <c r="H5093" s="334">
        <f>IF(ISBLANK(F5093),ROUND(SUMIF(Anlagenbewegungsdaten!B:B,A5093,Anlagenbewegungsdaten!D:D),2),ROUND(G5093*F5093%,2))</f>
        <v>0</v>
      </c>
      <c r="I5093" s="334">
        <f>ROUND((H5093-SUMIF(Anlagenbewegungsdaten!$B:$B,A5093,Anlagenbewegungsdaten!D:D)),3)</f>
        <v>0</v>
      </c>
      <c r="J5093" s="335" t="s">
        <v>5180</v>
      </c>
      <c r="K5093" s="335" t="s">
        <v>5198</v>
      </c>
      <c r="L5093" s="516">
        <v>0</v>
      </c>
      <c r="M5093" s="332">
        <f>ROUND(SUMIF(Anlagenbewegungsdaten_AV!B:B,A5093,Anlagenbewegungsdaten_AV!C:C),3)</f>
        <v>0</v>
      </c>
      <c r="N5093" s="330">
        <f>IF(ISBLANK(L5093),ROUND(SUMIF(Anlagenbewegungsdaten_AV!B:B,A5093,Anlagenbewegungsdaten_AV!D:D),2),ROUND(M5093*L5093%,2))</f>
        <v>0</v>
      </c>
      <c r="O5093" s="330">
        <f>ROUND(N5093-SUMIF(Anlagenbewegungsdaten_AV!B:B,A5093,Anlagenbewegungsdaten_AV!D:D),3)</f>
        <v>0</v>
      </c>
    </row>
    <row r="5094" spans="1:15" ht="15" customHeight="1" x14ac:dyDescent="0.25">
      <c r="A5094" s="260" t="s">
        <v>6027</v>
      </c>
      <c r="B5094" s="245" t="s">
        <v>2110</v>
      </c>
      <c r="C5094" s="246"/>
      <c r="D5094" s="246" t="s">
        <v>6020</v>
      </c>
      <c r="E5094" s="245"/>
      <c r="F5094" s="162"/>
      <c r="G5094" s="333">
        <f>ROUND(SUMIF(Anlagenbewegungsdaten!B:B,A5094,Anlagenbewegungsdaten!C:C),3)</f>
        <v>0</v>
      </c>
      <c r="H5094" s="334">
        <f>IF(ISBLANK(F5094),ROUND(SUMIF(Anlagenbewegungsdaten!B:B,A5094,Anlagenbewegungsdaten!D:D),2),ROUND(G5094*F5094%,2))</f>
        <v>0</v>
      </c>
      <c r="I5094" s="334">
        <f>ROUND((H5094-SUMIF(Anlagenbewegungsdaten!$B:$B,A5094,Anlagenbewegungsdaten!D:D)),3)</f>
        <v>0</v>
      </c>
      <c r="J5094" s="335" t="s">
        <v>5180</v>
      </c>
      <c r="K5094" s="335" t="s">
        <v>5199</v>
      </c>
      <c r="L5094" s="516">
        <v>0</v>
      </c>
      <c r="M5094" s="332">
        <f>ROUND(SUMIF(Anlagenbewegungsdaten_AV!B:B,A5094,Anlagenbewegungsdaten_AV!C:C),3)</f>
        <v>0</v>
      </c>
      <c r="N5094" s="330">
        <f>IF(ISBLANK(L5094),ROUND(SUMIF(Anlagenbewegungsdaten_AV!B:B,A5094,Anlagenbewegungsdaten_AV!D:D),2),ROUND(M5094*L5094%,2))</f>
        <v>0</v>
      </c>
      <c r="O5094" s="330">
        <f>ROUND(N5094-SUMIF(Anlagenbewegungsdaten_AV!B:B,A5094,Anlagenbewegungsdaten_AV!D:D),3)</f>
        <v>0</v>
      </c>
    </row>
    <row r="5095" spans="1:15" ht="15" customHeight="1" x14ac:dyDescent="0.25">
      <c r="A5095" s="260" t="s">
        <v>6028</v>
      </c>
      <c r="B5095" s="245" t="s">
        <v>152</v>
      </c>
      <c r="C5095" s="246"/>
      <c r="D5095" s="246" t="s">
        <v>6020</v>
      </c>
      <c r="E5095" s="245"/>
      <c r="F5095" s="162"/>
      <c r="G5095" s="333">
        <f>ROUND(SUMIF(Anlagenbewegungsdaten!B:B,A5095,Anlagenbewegungsdaten!C:C),3)</f>
        <v>0</v>
      </c>
      <c r="H5095" s="334">
        <f>IF(ISBLANK(F5095),ROUND(SUMIF(Anlagenbewegungsdaten!B:B,A5095,Anlagenbewegungsdaten!D:D),2),ROUND(G5095*F5095%,2))</f>
        <v>0</v>
      </c>
      <c r="I5095" s="334">
        <f>ROUND((H5095-SUMIF(Anlagenbewegungsdaten!$B:$B,A5095,Anlagenbewegungsdaten!D:D)),3)</f>
        <v>0</v>
      </c>
      <c r="J5095" s="335" t="s">
        <v>5180</v>
      </c>
      <c r="K5095" s="335" t="s">
        <v>5200</v>
      </c>
      <c r="L5095" s="516">
        <v>0</v>
      </c>
      <c r="M5095" s="332">
        <f>ROUND(SUMIF(Anlagenbewegungsdaten_AV!B:B,A5095,Anlagenbewegungsdaten_AV!C:C),3)</f>
        <v>0</v>
      </c>
      <c r="N5095" s="330">
        <f>IF(ISBLANK(L5095),ROUND(SUMIF(Anlagenbewegungsdaten_AV!B:B,A5095,Anlagenbewegungsdaten_AV!D:D),2),ROUND(M5095*L5095%,2))</f>
        <v>0</v>
      </c>
      <c r="O5095" s="330">
        <f>ROUND(N5095-SUMIF(Anlagenbewegungsdaten_AV!B:B,A5095,Anlagenbewegungsdaten_AV!D:D),3)</f>
        <v>0</v>
      </c>
    </row>
    <row r="5096" spans="1:15" ht="15" customHeight="1" x14ac:dyDescent="0.25">
      <c r="A5096" s="260" t="s">
        <v>6029</v>
      </c>
      <c r="B5096" s="245" t="s">
        <v>160</v>
      </c>
      <c r="C5096" s="246"/>
      <c r="D5096" s="246" t="s">
        <v>6020</v>
      </c>
      <c r="E5096" s="245"/>
      <c r="F5096" s="162"/>
      <c r="G5096" s="333">
        <f>ROUND(SUMIF(Anlagenbewegungsdaten!B:B,A5096,Anlagenbewegungsdaten!C:C),3)</f>
        <v>0</v>
      </c>
      <c r="H5096" s="334">
        <f>IF(ISBLANK(F5096),ROUND(SUMIF(Anlagenbewegungsdaten!B:B,A5096,Anlagenbewegungsdaten!D:D),2),ROUND(G5096*F5096%,2))</f>
        <v>0</v>
      </c>
      <c r="I5096" s="334">
        <f>ROUND((H5096-SUMIF(Anlagenbewegungsdaten!$B:$B,A5096,Anlagenbewegungsdaten!D:D)),3)</f>
        <v>0</v>
      </c>
      <c r="J5096" s="335" t="s">
        <v>5180</v>
      </c>
      <c r="K5096" s="335" t="s">
        <v>5201</v>
      </c>
      <c r="L5096" s="516">
        <v>0</v>
      </c>
      <c r="M5096" s="332">
        <f>ROUND(SUMIF(Anlagenbewegungsdaten_AV!B:B,A5096,Anlagenbewegungsdaten_AV!C:C),3)</f>
        <v>0</v>
      </c>
      <c r="N5096" s="330">
        <f>IF(ISBLANK(L5096),ROUND(SUMIF(Anlagenbewegungsdaten_AV!B:B,A5096,Anlagenbewegungsdaten_AV!D:D),2),ROUND(M5096*L5096%,2))</f>
        <v>0</v>
      </c>
      <c r="O5096" s="330">
        <f>ROUND(N5096-SUMIF(Anlagenbewegungsdaten_AV!B:B,A5096,Anlagenbewegungsdaten_AV!D:D),3)</f>
        <v>0</v>
      </c>
    </row>
    <row r="5097" spans="1:15" ht="15" customHeight="1" x14ac:dyDescent="0.25">
      <c r="A5097" s="260" t="s">
        <v>6030</v>
      </c>
      <c r="B5097" s="245" t="s">
        <v>167</v>
      </c>
      <c r="C5097" s="246"/>
      <c r="D5097" s="246" t="s">
        <v>6020</v>
      </c>
      <c r="E5097" s="245"/>
      <c r="F5097" s="162"/>
      <c r="G5097" s="333">
        <f>ROUND(SUMIF(Anlagenbewegungsdaten!B:B,A5097,Anlagenbewegungsdaten!C:C),3)</f>
        <v>0</v>
      </c>
      <c r="H5097" s="334">
        <f>IF(ISBLANK(F5097),ROUND(SUMIF(Anlagenbewegungsdaten!B:B,A5097,Anlagenbewegungsdaten!D:D),2),ROUND(G5097*F5097%,2))</f>
        <v>0</v>
      </c>
      <c r="I5097" s="334">
        <f>ROUND((H5097-SUMIF(Anlagenbewegungsdaten!$B:$B,A5097,Anlagenbewegungsdaten!D:D)),3)</f>
        <v>0</v>
      </c>
      <c r="J5097" s="335" t="s">
        <v>5180</v>
      </c>
      <c r="K5097" s="335" t="s">
        <v>5202</v>
      </c>
      <c r="L5097" s="516">
        <v>0</v>
      </c>
      <c r="M5097" s="332">
        <f>ROUND(SUMIF(Anlagenbewegungsdaten_AV!B:B,A5097,Anlagenbewegungsdaten_AV!C:C),3)</f>
        <v>0</v>
      </c>
      <c r="N5097" s="330">
        <f>IF(ISBLANK(L5097),ROUND(SUMIF(Anlagenbewegungsdaten_AV!B:B,A5097,Anlagenbewegungsdaten_AV!D:D),2),ROUND(M5097*L5097%,2))</f>
        <v>0</v>
      </c>
      <c r="O5097" s="330">
        <f>ROUND(N5097-SUMIF(Anlagenbewegungsdaten_AV!B:B,A5097,Anlagenbewegungsdaten_AV!D:D),3)</f>
        <v>0</v>
      </c>
    </row>
    <row r="5098" spans="1:15" ht="15" customHeight="1" x14ac:dyDescent="0.25">
      <c r="A5098" s="260" t="s">
        <v>6031</v>
      </c>
      <c r="B5098" s="245" t="s">
        <v>2111</v>
      </c>
      <c r="C5098" s="246"/>
      <c r="D5098" s="246" t="s">
        <v>6020</v>
      </c>
      <c r="E5098" s="245"/>
      <c r="F5098" s="162"/>
      <c r="G5098" s="333">
        <f>ROUND(SUMIF(Anlagenbewegungsdaten!B:B,A5098,Anlagenbewegungsdaten!C:C),3)</f>
        <v>0</v>
      </c>
      <c r="H5098" s="334">
        <f>IF(ISBLANK(F5098),ROUND(SUMIF(Anlagenbewegungsdaten!B:B,A5098,Anlagenbewegungsdaten!D:D),2),ROUND(G5098*F5098%,2))</f>
        <v>0</v>
      </c>
      <c r="I5098" s="334">
        <f>ROUND((H5098-SUMIF(Anlagenbewegungsdaten!$B:$B,A5098,Anlagenbewegungsdaten!D:D)),3)</f>
        <v>0</v>
      </c>
      <c r="J5098" s="335" t="s">
        <v>5180</v>
      </c>
      <c r="K5098" s="335" t="s">
        <v>5203</v>
      </c>
      <c r="L5098" s="516">
        <v>0</v>
      </c>
      <c r="M5098" s="332">
        <f>ROUND(SUMIF(Anlagenbewegungsdaten_AV!B:B,A5098,Anlagenbewegungsdaten_AV!C:C),3)</f>
        <v>0</v>
      </c>
      <c r="N5098" s="330">
        <f>IF(ISBLANK(L5098),ROUND(SUMIF(Anlagenbewegungsdaten_AV!B:B,A5098,Anlagenbewegungsdaten_AV!D:D),2),ROUND(M5098*L5098%,2))</f>
        <v>0</v>
      </c>
      <c r="O5098" s="330">
        <f>ROUND(N5098-SUMIF(Anlagenbewegungsdaten_AV!B:B,A5098,Anlagenbewegungsdaten_AV!D:D),3)</f>
        <v>0</v>
      </c>
    </row>
    <row r="5099" spans="1:15" ht="15" customHeight="1" x14ac:dyDescent="0.25">
      <c r="A5099" s="260" t="s">
        <v>6032</v>
      </c>
      <c r="B5099" s="245" t="s">
        <v>174</v>
      </c>
      <c r="C5099" s="246"/>
      <c r="D5099" s="246" t="s">
        <v>6020</v>
      </c>
      <c r="E5099" s="245"/>
      <c r="F5099" s="162"/>
      <c r="G5099" s="333">
        <f>ROUND(SUMIF(Anlagenbewegungsdaten!B:B,A5099,Anlagenbewegungsdaten!C:C),3)</f>
        <v>0</v>
      </c>
      <c r="H5099" s="334">
        <f>IF(ISBLANK(F5099),ROUND(SUMIF(Anlagenbewegungsdaten!B:B,A5099,Anlagenbewegungsdaten!D:D),2),ROUND(G5099*F5099%,2))</f>
        <v>0</v>
      </c>
      <c r="I5099" s="334">
        <f>ROUND((H5099-SUMIF(Anlagenbewegungsdaten!$B:$B,A5099,Anlagenbewegungsdaten!D:D)),3)</f>
        <v>0</v>
      </c>
      <c r="J5099" s="335" t="s">
        <v>5180</v>
      </c>
      <c r="K5099" s="335" t="s">
        <v>5204</v>
      </c>
      <c r="L5099" s="516">
        <v>0</v>
      </c>
      <c r="M5099" s="332">
        <f>ROUND(SUMIF(Anlagenbewegungsdaten_AV!B:B,A5099,Anlagenbewegungsdaten_AV!C:C),3)</f>
        <v>0</v>
      </c>
      <c r="N5099" s="330">
        <f>IF(ISBLANK(L5099),ROUND(SUMIF(Anlagenbewegungsdaten_AV!B:B,A5099,Anlagenbewegungsdaten_AV!D:D),2),ROUND(M5099*L5099%,2))</f>
        <v>0</v>
      </c>
      <c r="O5099" s="330">
        <f>ROUND(N5099-SUMIF(Anlagenbewegungsdaten_AV!B:B,A5099,Anlagenbewegungsdaten_AV!D:D),3)</f>
        <v>0</v>
      </c>
    </row>
    <row r="5100" spans="1:15" ht="15" customHeight="1" x14ac:dyDescent="0.25">
      <c r="A5100" s="260" t="s">
        <v>6033</v>
      </c>
      <c r="B5100" s="245" t="s">
        <v>174</v>
      </c>
      <c r="C5100" s="246"/>
      <c r="D5100" s="246" t="s">
        <v>6020</v>
      </c>
      <c r="E5100" s="245" t="s">
        <v>4951</v>
      </c>
      <c r="F5100" s="162">
        <v>0</v>
      </c>
      <c r="G5100" s="333">
        <f>ROUND(SUMIF(Anlagenbewegungsdaten!B:B,A5100,Anlagenbewegungsdaten!C:C),3)</f>
        <v>0</v>
      </c>
      <c r="H5100" s="334">
        <f>IF(ISBLANK(F5100),ROUND(SUMIF(Anlagenbewegungsdaten!B:B,A5100,Anlagenbewegungsdaten!D:D),2),ROUND(G5100*F5100%,2))</f>
        <v>0</v>
      </c>
      <c r="I5100" s="334">
        <f>ROUND((H5100-SUMIF(Anlagenbewegungsdaten!$B:$B,A5100,Anlagenbewegungsdaten!D:D)),3)</f>
        <v>0</v>
      </c>
      <c r="J5100" s="335" t="s">
        <v>5178</v>
      </c>
      <c r="K5100" s="335" t="s">
        <v>5217</v>
      </c>
      <c r="L5100" s="516">
        <v>0</v>
      </c>
      <c r="M5100" s="332">
        <f>ROUND(SUMIF(Anlagenbewegungsdaten_AV!B:B,A5100,Anlagenbewegungsdaten_AV!C:C),3)</f>
        <v>0</v>
      </c>
      <c r="N5100" s="330">
        <f>IF(ISBLANK(L5100),ROUND(SUMIF(Anlagenbewegungsdaten_AV!B:B,A5100,Anlagenbewegungsdaten_AV!D:D),2),ROUND(M5100*L5100%,2))</f>
        <v>0</v>
      </c>
      <c r="O5100" s="330">
        <f>ROUND(N5100-SUMIF(Anlagenbewegungsdaten_AV!B:B,A5100,Anlagenbewegungsdaten_AV!D:D),3)</f>
        <v>0</v>
      </c>
    </row>
    <row r="5101" spans="1:15" ht="15" customHeight="1" x14ac:dyDescent="0.25"/>
    <row r="5102" spans="1:15" ht="33.75" customHeight="1" x14ac:dyDescent="0.25">
      <c r="A5102" s="630" t="s">
        <v>6399</v>
      </c>
      <c r="B5102" s="630"/>
      <c r="C5102" s="630"/>
      <c r="D5102" s="630"/>
      <c r="E5102" s="630"/>
      <c r="F5102" s="630"/>
    </row>
    <row r="5103" spans="1:15" ht="15" customHeight="1" x14ac:dyDescent="0.25">
      <c r="A5103" s="166"/>
      <c r="B5103" s="166"/>
      <c r="C5103" s="166"/>
      <c r="D5103" s="166"/>
      <c r="E5103" s="166"/>
      <c r="F5103" s="297"/>
    </row>
    <row r="5104" spans="1:15" ht="15" customHeight="1" x14ac:dyDescent="0.25">
      <c r="A5104" s="260" t="s">
        <v>6034</v>
      </c>
      <c r="B5104" s="245" t="s">
        <v>2107</v>
      </c>
      <c r="C5104" s="246"/>
      <c r="D5104" s="246" t="s">
        <v>6035</v>
      </c>
      <c r="E5104" s="245"/>
      <c r="F5104" s="162"/>
      <c r="G5104" s="333">
        <f>ROUND(SUMIF(Anlagenbewegungsdaten!B:B,A5104,Anlagenbewegungsdaten!C:C),3)</f>
        <v>0</v>
      </c>
      <c r="H5104" s="334">
        <f>IF(ISBLANK(F5104),ROUND(SUMIF(Anlagenbewegungsdaten!B:B,A5104,Anlagenbewegungsdaten!D:D),2),ROUND(G5104*F5104%,2))</f>
        <v>0</v>
      </c>
      <c r="I5104" s="334">
        <f>ROUND((H5104-SUMIF(Anlagenbewegungsdaten!$B:$B,A5104,Anlagenbewegungsdaten!D:D)),3)</f>
        <v>0</v>
      </c>
      <c r="J5104" s="335" t="s">
        <v>5180</v>
      </c>
      <c r="K5104" s="335" t="s">
        <v>5192</v>
      </c>
      <c r="L5104" s="516">
        <v>0</v>
      </c>
      <c r="M5104" s="332">
        <f>ROUND(SUMIF(Anlagenbewegungsdaten_AV!B:B,A5104,Anlagenbewegungsdaten_AV!C:C),3)</f>
        <v>0</v>
      </c>
      <c r="N5104" s="330">
        <f>IF(ISBLANK(L5104),ROUND(SUMIF(Anlagenbewegungsdaten_AV!B:B,A5104,Anlagenbewegungsdaten_AV!D:D),2),ROUND(M5104*L5104%,2))</f>
        <v>0</v>
      </c>
      <c r="O5104" s="330">
        <f>ROUND(N5104-SUMIF(Anlagenbewegungsdaten_AV!B:B,A5104,Anlagenbewegungsdaten_AV!D:D),3)</f>
        <v>0</v>
      </c>
    </row>
    <row r="5105" spans="1:15" ht="15" customHeight="1" x14ac:dyDescent="0.25">
      <c r="A5105" s="260" t="s">
        <v>6036</v>
      </c>
      <c r="B5105" s="245" t="s">
        <v>2108</v>
      </c>
      <c r="C5105" s="246"/>
      <c r="D5105" s="246" t="s">
        <v>6035</v>
      </c>
      <c r="E5105" s="245"/>
      <c r="F5105" s="162"/>
      <c r="G5105" s="333">
        <f>ROUND(SUMIF(Anlagenbewegungsdaten!B:B,A5105,Anlagenbewegungsdaten!C:C),3)</f>
        <v>0</v>
      </c>
      <c r="H5105" s="334">
        <f>IF(ISBLANK(F5105),ROUND(SUMIF(Anlagenbewegungsdaten!B:B,A5105,Anlagenbewegungsdaten!D:D),2),ROUND(G5105*F5105%,2))</f>
        <v>0</v>
      </c>
      <c r="I5105" s="334">
        <f>ROUND((H5105-SUMIF(Anlagenbewegungsdaten!$B:$B,A5105,Anlagenbewegungsdaten!D:D)),3)</f>
        <v>0</v>
      </c>
      <c r="J5105" s="335" t="s">
        <v>5180</v>
      </c>
      <c r="K5105" s="335" t="s">
        <v>5193</v>
      </c>
      <c r="L5105" s="516">
        <v>0</v>
      </c>
      <c r="M5105" s="332">
        <f>ROUND(SUMIF(Anlagenbewegungsdaten_AV!B:B,A5105,Anlagenbewegungsdaten_AV!C:C),3)</f>
        <v>0</v>
      </c>
      <c r="N5105" s="330">
        <f>IF(ISBLANK(L5105),ROUND(SUMIF(Anlagenbewegungsdaten_AV!B:B,A5105,Anlagenbewegungsdaten_AV!D:D),2),ROUND(M5105*L5105%,2))</f>
        <v>0</v>
      </c>
      <c r="O5105" s="330">
        <f>ROUND(N5105-SUMIF(Anlagenbewegungsdaten_AV!B:B,A5105,Anlagenbewegungsdaten_AV!D:D),3)</f>
        <v>0</v>
      </c>
    </row>
    <row r="5106" spans="1:15" ht="15" customHeight="1" x14ac:dyDescent="0.25">
      <c r="A5106" s="260" t="s">
        <v>6037</v>
      </c>
      <c r="B5106" s="245" t="s">
        <v>1002</v>
      </c>
      <c r="C5106" s="246"/>
      <c r="D5106" s="246" t="s">
        <v>6035</v>
      </c>
      <c r="E5106" s="245"/>
      <c r="F5106" s="162"/>
      <c r="G5106" s="333">
        <f>ROUND(SUMIF(Anlagenbewegungsdaten!B:B,A5106,Anlagenbewegungsdaten!C:C),3)</f>
        <v>0</v>
      </c>
      <c r="H5106" s="334">
        <f>IF(ISBLANK(F5106),ROUND(SUMIF(Anlagenbewegungsdaten!B:B,A5106,Anlagenbewegungsdaten!D:D),2),ROUND(G5106*F5106%,2))</f>
        <v>0</v>
      </c>
      <c r="I5106" s="334">
        <f>ROUND((H5106-SUMIF(Anlagenbewegungsdaten!$B:$B,A5106,Anlagenbewegungsdaten!D:D)),3)</f>
        <v>0</v>
      </c>
      <c r="J5106" s="335" t="s">
        <v>5180</v>
      </c>
      <c r="K5106" s="335" t="s">
        <v>5194</v>
      </c>
      <c r="L5106" s="516">
        <v>0</v>
      </c>
      <c r="M5106" s="332">
        <f>ROUND(SUMIF(Anlagenbewegungsdaten_AV!B:B,A5106,Anlagenbewegungsdaten_AV!C:C),3)</f>
        <v>0</v>
      </c>
      <c r="N5106" s="330">
        <f>IF(ISBLANK(L5106),ROUND(SUMIF(Anlagenbewegungsdaten_AV!B:B,A5106,Anlagenbewegungsdaten_AV!D:D),2),ROUND(M5106*L5106%,2))</f>
        <v>0</v>
      </c>
      <c r="O5106" s="330">
        <f>ROUND(N5106-SUMIF(Anlagenbewegungsdaten_AV!B:B,A5106,Anlagenbewegungsdaten_AV!D:D),3)</f>
        <v>0</v>
      </c>
    </row>
    <row r="5107" spans="1:15" ht="15" customHeight="1" x14ac:dyDescent="0.25">
      <c r="A5107" s="260" t="s">
        <v>6038</v>
      </c>
      <c r="B5107" s="245" t="s">
        <v>1489</v>
      </c>
      <c r="C5107" s="246"/>
      <c r="D5107" s="246" t="s">
        <v>6035</v>
      </c>
      <c r="E5107" s="245"/>
      <c r="F5107" s="162"/>
      <c r="G5107" s="333">
        <f>ROUND(SUMIF(Anlagenbewegungsdaten!B:B,A5107,Anlagenbewegungsdaten!C:C),3)</f>
        <v>0</v>
      </c>
      <c r="H5107" s="334">
        <f>IF(ISBLANK(F5107),ROUND(SUMIF(Anlagenbewegungsdaten!B:B,A5107,Anlagenbewegungsdaten!D:D),2),ROUND(G5107*F5107%,2))</f>
        <v>0</v>
      </c>
      <c r="I5107" s="334">
        <f>ROUND((H5107-SUMIF(Anlagenbewegungsdaten!$B:$B,A5107,Anlagenbewegungsdaten!D:D)),3)</f>
        <v>0</v>
      </c>
      <c r="J5107" s="335" t="s">
        <v>5180</v>
      </c>
      <c r="K5107" s="335" t="s">
        <v>5195</v>
      </c>
      <c r="L5107" s="516">
        <v>0</v>
      </c>
      <c r="M5107" s="332">
        <f>ROUND(SUMIF(Anlagenbewegungsdaten_AV!B:B,A5107,Anlagenbewegungsdaten_AV!C:C),3)</f>
        <v>0</v>
      </c>
      <c r="N5107" s="330">
        <f>IF(ISBLANK(L5107),ROUND(SUMIF(Anlagenbewegungsdaten_AV!B:B,A5107,Anlagenbewegungsdaten_AV!D:D),2),ROUND(M5107*L5107%,2))</f>
        <v>0</v>
      </c>
      <c r="O5107" s="330">
        <f>ROUND(N5107-SUMIF(Anlagenbewegungsdaten_AV!B:B,A5107,Anlagenbewegungsdaten_AV!D:D),3)</f>
        <v>0</v>
      </c>
    </row>
    <row r="5108" spans="1:15" ht="15" customHeight="1" x14ac:dyDescent="0.25">
      <c r="A5108" s="260" t="s">
        <v>6039</v>
      </c>
      <c r="B5108" s="245" t="s">
        <v>1502</v>
      </c>
      <c r="C5108" s="246"/>
      <c r="D5108" s="246" t="s">
        <v>6035</v>
      </c>
      <c r="E5108" s="245"/>
      <c r="F5108" s="162"/>
      <c r="G5108" s="333">
        <f>ROUND(SUMIF(Anlagenbewegungsdaten!B:B,A5108,Anlagenbewegungsdaten!C:C),3)</f>
        <v>0</v>
      </c>
      <c r="H5108" s="334">
        <f>IF(ISBLANK(F5108),ROUND(SUMIF(Anlagenbewegungsdaten!B:B,A5108,Anlagenbewegungsdaten!D:D),2),ROUND(G5108*F5108%,2))</f>
        <v>0</v>
      </c>
      <c r="I5108" s="334">
        <f>ROUND((H5108-SUMIF(Anlagenbewegungsdaten!$B:$B,A5108,Anlagenbewegungsdaten!D:D)),3)</f>
        <v>0</v>
      </c>
      <c r="J5108" s="335" t="s">
        <v>5180</v>
      </c>
      <c r="K5108" s="335" t="s">
        <v>5196</v>
      </c>
      <c r="L5108" s="516">
        <v>0</v>
      </c>
      <c r="M5108" s="332">
        <f>ROUND(SUMIF(Anlagenbewegungsdaten_AV!B:B,A5108,Anlagenbewegungsdaten_AV!C:C),3)</f>
        <v>0</v>
      </c>
      <c r="N5108" s="330">
        <f>IF(ISBLANK(L5108),ROUND(SUMIF(Anlagenbewegungsdaten_AV!B:B,A5108,Anlagenbewegungsdaten_AV!D:D),2),ROUND(M5108*L5108%,2))</f>
        <v>0</v>
      </c>
      <c r="O5108" s="330">
        <f>ROUND(N5108-SUMIF(Anlagenbewegungsdaten_AV!B:B,A5108,Anlagenbewegungsdaten_AV!D:D),3)</f>
        <v>0</v>
      </c>
    </row>
    <row r="5109" spans="1:15" ht="15" customHeight="1" x14ac:dyDescent="0.25">
      <c r="A5109" s="260" t="s">
        <v>6040</v>
      </c>
      <c r="B5109" s="245" t="s">
        <v>77</v>
      </c>
      <c r="C5109" s="246"/>
      <c r="D5109" s="246" t="s">
        <v>6035</v>
      </c>
      <c r="E5109" s="245"/>
      <c r="F5109" s="162"/>
      <c r="G5109" s="333">
        <f>ROUND(SUMIF(Anlagenbewegungsdaten!B:B,A5109,Anlagenbewegungsdaten!C:C),3)</f>
        <v>0</v>
      </c>
      <c r="H5109" s="334">
        <f>IF(ISBLANK(F5109),ROUND(SUMIF(Anlagenbewegungsdaten!B:B,A5109,Anlagenbewegungsdaten!D:D),2),ROUND(G5109*F5109%,2))</f>
        <v>0</v>
      </c>
      <c r="I5109" s="334">
        <f>ROUND((H5109-SUMIF(Anlagenbewegungsdaten!$B:$B,A5109,Anlagenbewegungsdaten!D:D)),3)</f>
        <v>0</v>
      </c>
      <c r="J5109" s="335" t="s">
        <v>5180</v>
      </c>
      <c r="K5109" s="335" t="s">
        <v>5197</v>
      </c>
      <c r="L5109" s="516">
        <v>0</v>
      </c>
      <c r="M5109" s="332">
        <f>ROUND(SUMIF(Anlagenbewegungsdaten_AV!B:B,A5109,Anlagenbewegungsdaten_AV!C:C),3)</f>
        <v>0</v>
      </c>
      <c r="N5109" s="330">
        <f>IF(ISBLANK(L5109),ROUND(SUMIF(Anlagenbewegungsdaten_AV!B:B,A5109,Anlagenbewegungsdaten_AV!D:D),2),ROUND(M5109*L5109%,2))</f>
        <v>0</v>
      </c>
      <c r="O5109" s="330">
        <f>ROUND(N5109-SUMIF(Anlagenbewegungsdaten_AV!B:B,A5109,Anlagenbewegungsdaten_AV!D:D),3)</f>
        <v>0</v>
      </c>
    </row>
    <row r="5110" spans="1:15" ht="15" customHeight="1" x14ac:dyDescent="0.25">
      <c r="A5110" s="260" t="s">
        <v>6041</v>
      </c>
      <c r="B5110" s="245" t="s">
        <v>2109</v>
      </c>
      <c r="C5110" s="246"/>
      <c r="D5110" s="246" t="s">
        <v>6035</v>
      </c>
      <c r="E5110" s="245"/>
      <c r="F5110" s="162"/>
      <c r="G5110" s="333">
        <f>ROUND(SUMIF(Anlagenbewegungsdaten!B:B,A5110,Anlagenbewegungsdaten!C:C),3)</f>
        <v>0</v>
      </c>
      <c r="H5110" s="334">
        <f>IF(ISBLANK(F5110),ROUND(SUMIF(Anlagenbewegungsdaten!B:B,A5110,Anlagenbewegungsdaten!D:D),2),ROUND(G5110*F5110%,2))</f>
        <v>0</v>
      </c>
      <c r="I5110" s="334">
        <f>ROUND((H5110-SUMIF(Anlagenbewegungsdaten!$B:$B,A5110,Anlagenbewegungsdaten!D:D)),3)</f>
        <v>0</v>
      </c>
      <c r="J5110" s="335" t="s">
        <v>5180</v>
      </c>
      <c r="K5110" s="335" t="s">
        <v>5198</v>
      </c>
      <c r="L5110" s="516">
        <v>0</v>
      </c>
      <c r="M5110" s="332">
        <f>ROUND(SUMIF(Anlagenbewegungsdaten_AV!B:B,A5110,Anlagenbewegungsdaten_AV!C:C),3)</f>
        <v>0</v>
      </c>
      <c r="N5110" s="330">
        <f>IF(ISBLANK(L5110),ROUND(SUMIF(Anlagenbewegungsdaten_AV!B:B,A5110,Anlagenbewegungsdaten_AV!D:D),2),ROUND(M5110*L5110%,2))</f>
        <v>0</v>
      </c>
      <c r="O5110" s="330">
        <f>ROUND(N5110-SUMIF(Anlagenbewegungsdaten_AV!B:B,A5110,Anlagenbewegungsdaten_AV!D:D),3)</f>
        <v>0</v>
      </c>
    </row>
    <row r="5111" spans="1:15" ht="15" customHeight="1" x14ac:dyDescent="0.25">
      <c r="A5111" s="260" t="s">
        <v>6042</v>
      </c>
      <c r="B5111" s="245" t="s">
        <v>2110</v>
      </c>
      <c r="C5111" s="246"/>
      <c r="D5111" s="246" t="s">
        <v>6035</v>
      </c>
      <c r="E5111" s="245"/>
      <c r="F5111" s="162"/>
      <c r="G5111" s="333">
        <f>ROUND(SUMIF(Anlagenbewegungsdaten!B:B,A5111,Anlagenbewegungsdaten!C:C),3)</f>
        <v>0</v>
      </c>
      <c r="H5111" s="334">
        <f>IF(ISBLANK(F5111),ROUND(SUMIF(Anlagenbewegungsdaten!B:B,A5111,Anlagenbewegungsdaten!D:D),2),ROUND(G5111*F5111%,2))</f>
        <v>0</v>
      </c>
      <c r="I5111" s="334">
        <f>ROUND((H5111-SUMIF(Anlagenbewegungsdaten!$B:$B,A5111,Anlagenbewegungsdaten!D:D)),3)</f>
        <v>0</v>
      </c>
      <c r="J5111" s="335" t="s">
        <v>5180</v>
      </c>
      <c r="K5111" s="335" t="s">
        <v>5199</v>
      </c>
      <c r="L5111" s="516">
        <v>0</v>
      </c>
      <c r="M5111" s="332">
        <f>ROUND(SUMIF(Anlagenbewegungsdaten_AV!B:B,A5111,Anlagenbewegungsdaten_AV!C:C),3)</f>
        <v>0</v>
      </c>
      <c r="N5111" s="330">
        <f>IF(ISBLANK(L5111),ROUND(SUMIF(Anlagenbewegungsdaten_AV!B:B,A5111,Anlagenbewegungsdaten_AV!D:D),2),ROUND(M5111*L5111%,2))</f>
        <v>0</v>
      </c>
      <c r="O5111" s="330">
        <f>ROUND(N5111-SUMIF(Anlagenbewegungsdaten_AV!B:B,A5111,Anlagenbewegungsdaten_AV!D:D),3)</f>
        <v>0</v>
      </c>
    </row>
    <row r="5112" spans="1:15" ht="15" customHeight="1" x14ac:dyDescent="0.25">
      <c r="A5112" s="260" t="s">
        <v>6043</v>
      </c>
      <c r="B5112" s="245" t="s">
        <v>152</v>
      </c>
      <c r="C5112" s="246"/>
      <c r="D5112" s="246" t="s">
        <v>6035</v>
      </c>
      <c r="E5112" s="245"/>
      <c r="F5112" s="162"/>
      <c r="G5112" s="333">
        <f>ROUND(SUMIF(Anlagenbewegungsdaten!B:B,A5112,Anlagenbewegungsdaten!C:C),3)</f>
        <v>0</v>
      </c>
      <c r="H5112" s="334">
        <f>IF(ISBLANK(F5112),ROUND(SUMIF(Anlagenbewegungsdaten!B:B,A5112,Anlagenbewegungsdaten!D:D),2),ROUND(G5112*F5112%,2))</f>
        <v>0</v>
      </c>
      <c r="I5112" s="334">
        <f>ROUND((H5112-SUMIF(Anlagenbewegungsdaten!$B:$B,A5112,Anlagenbewegungsdaten!D:D)),3)</f>
        <v>0</v>
      </c>
      <c r="J5112" s="335" t="s">
        <v>5180</v>
      </c>
      <c r="K5112" s="335" t="s">
        <v>5200</v>
      </c>
      <c r="L5112" s="516">
        <v>0</v>
      </c>
      <c r="M5112" s="332">
        <f>ROUND(SUMIF(Anlagenbewegungsdaten_AV!B:B,A5112,Anlagenbewegungsdaten_AV!C:C),3)</f>
        <v>0</v>
      </c>
      <c r="N5112" s="330">
        <f>IF(ISBLANK(L5112),ROUND(SUMIF(Anlagenbewegungsdaten_AV!B:B,A5112,Anlagenbewegungsdaten_AV!D:D),2),ROUND(M5112*L5112%,2))</f>
        <v>0</v>
      </c>
      <c r="O5112" s="330">
        <f>ROUND(N5112-SUMIF(Anlagenbewegungsdaten_AV!B:B,A5112,Anlagenbewegungsdaten_AV!D:D),3)</f>
        <v>0</v>
      </c>
    </row>
    <row r="5113" spans="1:15" ht="15" customHeight="1" x14ac:dyDescent="0.25">
      <c r="A5113" s="260" t="s">
        <v>6044</v>
      </c>
      <c r="B5113" s="245" t="s">
        <v>160</v>
      </c>
      <c r="C5113" s="246"/>
      <c r="D5113" s="246" t="s">
        <v>6035</v>
      </c>
      <c r="E5113" s="245"/>
      <c r="F5113" s="162"/>
      <c r="G5113" s="333">
        <f>ROUND(SUMIF(Anlagenbewegungsdaten!B:B,A5113,Anlagenbewegungsdaten!C:C),3)</f>
        <v>0</v>
      </c>
      <c r="H5113" s="334">
        <f>IF(ISBLANK(F5113),ROUND(SUMIF(Anlagenbewegungsdaten!B:B,A5113,Anlagenbewegungsdaten!D:D),2),ROUND(G5113*F5113%,2))</f>
        <v>0</v>
      </c>
      <c r="I5113" s="334">
        <f>ROUND((H5113-SUMIF(Anlagenbewegungsdaten!$B:$B,A5113,Anlagenbewegungsdaten!D:D)),3)</f>
        <v>0</v>
      </c>
      <c r="J5113" s="335" t="s">
        <v>5180</v>
      </c>
      <c r="K5113" s="335" t="s">
        <v>5201</v>
      </c>
      <c r="L5113" s="516">
        <v>0</v>
      </c>
      <c r="M5113" s="332">
        <f>ROUND(SUMIF(Anlagenbewegungsdaten_AV!B:B,A5113,Anlagenbewegungsdaten_AV!C:C),3)</f>
        <v>0</v>
      </c>
      <c r="N5113" s="330">
        <f>IF(ISBLANK(L5113),ROUND(SUMIF(Anlagenbewegungsdaten_AV!B:B,A5113,Anlagenbewegungsdaten_AV!D:D),2),ROUND(M5113*L5113%,2))</f>
        <v>0</v>
      </c>
      <c r="O5113" s="330">
        <f>ROUND(N5113-SUMIF(Anlagenbewegungsdaten_AV!B:B,A5113,Anlagenbewegungsdaten_AV!D:D),3)</f>
        <v>0</v>
      </c>
    </row>
    <row r="5114" spans="1:15" ht="15" customHeight="1" x14ac:dyDescent="0.25">
      <c r="A5114" s="260" t="s">
        <v>6045</v>
      </c>
      <c r="B5114" s="245" t="s">
        <v>167</v>
      </c>
      <c r="C5114" s="246"/>
      <c r="D5114" s="246" t="s">
        <v>6035</v>
      </c>
      <c r="E5114" s="245"/>
      <c r="F5114" s="162"/>
      <c r="G5114" s="333">
        <f>ROUND(SUMIF(Anlagenbewegungsdaten!B:B,A5114,Anlagenbewegungsdaten!C:C),3)</f>
        <v>0</v>
      </c>
      <c r="H5114" s="334">
        <f>IF(ISBLANK(F5114),ROUND(SUMIF(Anlagenbewegungsdaten!B:B,A5114,Anlagenbewegungsdaten!D:D),2),ROUND(G5114*F5114%,2))</f>
        <v>0</v>
      </c>
      <c r="I5114" s="334">
        <f>ROUND((H5114-SUMIF(Anlagenbewegungsdaten!$B:$B,A5114,Anlagenbewegungsdaten!D:D)),3)</f>
        <v>0</v>
      </c>
      <c r="J5114" s="335" t="s">
        <v>5180</v>
      </c>
      <c r="K5114" s="335" t="s">
        <v>5202</v>
      </c>
      <c r="L5114" s="516">
        <v>0</v>
      </c>
      <c r="M5114" s="332">
        <f>ROUND(SUMIF(Anlagenbewegungsdaten_AV!B:B,A5114,Anlagenbewegungsdaten_AV!C:C),3)</f>
        <v>0</v>
      </c>
      <c r="N5114" s="330">
        <f>IF(ISBLANK(L5114),ROUND(SUMIF(Anlagenbewegungsdaten_AV!B:B,A5114,Anlagenbewegungsdaten_AV!D:D),2),ROUND(M5114*L5114%,2))</f>
        <v>0</v>
      </c>
      <c r="O5114" s="330">
        <f>ROUND(N5114-SUMIF(Anlagenbewegungsdaten_AV!B:B,A5114,Anlagenbewegungsdaten_AV!D:D),3)</f>
        <v>0</v>
      </c>
    </row>
    <row r="5115" spans="1:15" ht="15" customHeight="1" x14ac:dyDescent="0.25">
      <c r="A5115" s="260" t="s">
        <v>6046</v>
      </c>
      <c r="B5115" s="245" t="s">
        <v>2111</v>
      </c>
      <c r="C5115" s="246"/>
      <c r="D5115" s="246" t="s">
        <v>6035</v>
      </c>
      <c r="E5115" s="245"/>
      <c r="F5115" s="162"/>
      <c r="G5115" s="333">
        <f>ROUND(SUMIF(Anlagenbewegungsdaten!B:B,A5115,Anlagenbewegungsdaten!C:C),3)</f>
        <v>0</v>
      </c>
      <c r="H5115" s="334">
        <f>IF(ISBLANK(F5115),ROUND(SUMIF(Anlagenbewegungsdaten!B:B,A5115,Anlagenbewegungsdaten!D:D),2),ROUND(G5115*F5115%,2))</f>
        <v>0</v>
      </c>
      <c r="I5115" s="334">
        <f>ROUND((H5115-SUMIF(Anlagenbewegungsdaten!$B:$B,A5115,Anlagenbewegungsdaten!D:D)),3)</f>
        <v>0</v>
      </c>
      <c r="J5115" s="335" t="s">
        <v>5180</v>
      </c>
      <c r="K5115" s="335" t="s">
        <v>5203</v>
      </c>
      <c r="L5115" s="516">
        <v>0</v>
      </c>
      <c r="M5115" s="332">
        <f>ROUND(SUMIF(Anlagenbewegungsdaten_AV!B:B,A5115,Anlagenbewegungsdaten_AV!C:C),3)</f>
        <v>0</v>
      </c>
      <c r="N5115" s="330">
        <f>IF(ISBLANK(L5115),ROUND(SUMIF(Anlagenbewegungsdaten_AV!B:B,A5115,Anlagenbewegungsdaten_AV!D:D),2),ROUND(M5115*L5115%,2))</f>
        <v>0</v>
      </c>
      <c r="O5115" s="330">
        <f>ROUND(N5115-SUMIF(Anlagenbewegungsdaten_AV!B:B,A5115,Anlagenbewegungsdaten_AV!D:D),3)</f>
        <v>0</v>
      </c>
    </row>
    <row r="5116" spans="1:15" ht="15" customHeight="1" x14ac:dyDescent="0.25">
      <c r="A5116" s="260" t="s">
        <v>6047</v>
      </c>
      <c r="B5116" s="245" t="s">
        <v>174</v>
      </c>
      <c r="C5116" s="246"/>
      <c r="D5116" s="246" t="s">
        <v>6035</v>
      </c>
      <c r="E5116" s="245"/>
      <c r="F5116" s="162"/>
      <c r="G5116" s="333">
        <f>ROUND(SUMIF(Anlagenbewegungsdaten!B:B,A5116,Anlagenbewegungsdaten!C:C),3)</f>
        <v>0</v>
      </c>
      <c r="H5116" s="334">
        <f>IF(ISBLANK(F5116),ROUND(SUMIF(Anlagenbewegungsdaten!B:B,A5116,Anlagenbewegungsdaten!D:D),2),ROUND(G5116*F5116%,2))</f>
        <v>0</v>
      </c>
      <c r="I5116" s="334">
        <f>ROUND((H5116-SUMIF(Anlagenbewegungsdaten!$B:$B,A5116,Anlagenbewegungsdaten!D:D)),3)</f>
        <v>0</v>
      </c>
      <c r="J5116" s="335" t="s">
        <v>5180</v>
      </c>
      <c r="K5116" s="335" t="s">
        <v>5204</v>
      </c>
      <c r="L5116" s="516">
        <v>0</v>
      </c>
      <c r="M5116" s="332">
        <f>ROUND(SUMIF(Anlagenbewegungsdaten_AV!B:B,A5116,Anlagenbewegungsdaten_AV!C:C),3)</f>
        <v>0</v>
      </c>
      <c r="N5116" s="330">
        <f>IF(ISBLANK(L5116),ROUND(SUMIF(Anlagenbewegungsdaten_AV!B:B,A5116,Anlagenbewegungsdaten_AV!D:D),2),ROUND(M5116*L5116%,2))</f>
        <v>0</v>
      </c>
      <c r="O5116" s="330">
        <f>ROUND(N5116-SUMIF(Anlagenbewegungsdaten_AV!B:B,A5116,Anlagenbewegungsdaten_AV!D:D),3)</f>
        <v>0</v>
      </c>
    </row>
    <row r="5117" spans="1:15" ht="15" customHeight="1" x14ac:dyDescent="0.25">
      <c r="A5117" s="260" t="s">
        <v>6048</v>
      </c>
      <c r="B5117" s="245" t="s">
        <v>174</v>
      </c>
      <c r="C5117" s="246"/>
      <c r="D5117" s="246" t="s">
        <v>6035</v>
      </c>
      <c r="E5117" s="245" t="s">
        <v>4951</v>
      </c>
      <c r="F5117" s="162">
        <v>0</v>
      </c>
      <c r="G5117" s="333">
        <f>ROUND(SUMIF(Anlagenbewegungsdaten!B:B,A5117,Anlagenbewegungsdaten!C:C),3)</f>
        <v>0</v>
      </c>
      <c r="H5117" s="334">
        <f>IF(ISBLANK(F5117),ROUND(SUMIF(Anlagenbewegungsdaten!B:B,A5117,Anlagenbewegungsdaten!D:D),2),ROUND(G5117*F5117%,2))</f>
        <v>0</v>
      </c>
      <c r="I5117" s="334">
        <f>ROUND((H5117-SUMIF(Anlagenbewegungsdaten!$B:$B,A5117,Anlagenbewegungsdaten!D:D)),3)</f>
        <v>0</v>
      </c>
      <c r="J5117" s="335" t="s">
        <v>5178</v>
      </c>
      <c r="K5117" s="335" t="s">
        <v>5217</v>
      </c>
      <c r="L5117" s="516">
        <v>0</v>
      </c>
      <c r="M5117" s="332">
        <f>ROUND(SUMIF(Anlagenbewegungsdaten_AV!B:B,A5117,Anlagenbewegungsdaten_AV!C:C),3)</f>
        <v>0</v>
      </c>
      <c r="N5117" s="330">
        <f>IF(ISBLANK(L5117),ROUND(SUMIF(Anlagenbewegungsdaten_AV!B:B,A5117,Anlagenbewegungsdaten_AV!D:D),2),ROUND(M5117*L5117%,2))</f>
        <v>0</v>
      </c>
      <c r="O5117" s="330">
        <f>ROUND(N5117-SUMIF(Anlagenbewegungsdaten_AV!B:B,A5117,Anlagenbewegungsdaten_AV!D:D),3)</f>
        <v>0</v>
      </c>
    </row>
    <row r="5118" spans="1:15" ht="15" customHeight="1" x14ac:dyDescent="0.25"/>
    <row r="5119" spans="1:15" ht="29.25" customHeight="1" x14ac:dyDescent="0.25">
      <c r="A5119" s="630" t="s">
        <v>6400</v>
      </c>
      <c r="B5119" s="630"/>
      <c r="C5119" s="630"/>
      <c r="D5119" s="630"/>
      <c r="E5119" s="630"/>
      <c r="F5119" s="630"/>
    </row>
    <row r="5120" spans="1:15" ht="15" customHeight="1" x14ac:dyDescent="0.25">
      <c r="A5120" s="166"/>
      <c r="B5120" s="166"/>
      <c r="C5120" s="166"/>
      <c r="D5120" s="166"/>
      <c r="E5120" s="166"/>
      <c r="F5120" s="297"/>
    </row>
    <row r="5121" spans="1:15" ht="15" customHeight="1" x14ac:dyDescent="0.25">
      <c r="A5121" s="210" t="s">
        <v>4946</v>
      </c>
      <c r="B5121" s="209" t="s">
        <v>2108</v>
      </c>
      <c r="C5121" s="209"/>
      <c r="D5121" s="209" t="s">
        <v>4947</v>
      </c>
      <c r="E5121" s="209"/>
      <c r="F5121" s="209"/>
      <c r="G5121" s="333">
        <f>ROUND(SUMIF(Anlagenbewegungsdaten!B:B,A5121,Anlagenbewegungsdaten!C:C),3)</f>
        <v>0</v>
      </c>
      <c r="H5121" s="334">
        <f>IF(ISBLANK(F5121),ROUND(SUMIF(Anlagenbewegungsdaten!B:B,A5121,Anlagenbewegungsdaten!D:D),2),ROUND(G5121*F5121%,2))</f>
        <v>0</v>
      </c>
      <c r="I5121" s="334">
        <f>ROUND((H5121-SUMIF(Anlagenbewegungsdaten!$B:$B,A5121,Anlagenbewegungsdaten!D:D)),3)</f>
        <v>0</v>
      </c>
      <c r="J5121" s="335" t="s">
        <v>5180</v>
      </c>
      <c r="K5121" s="335" t="s">
        <v>5193</v>
      </c>
      <c r="L5121" s="516">
        <v>0</v>
      </c>
      <c r="M5121" s="332">
        <f>ROUND(SUMIF(Anlagenbewegungsdaten_AV!B:B,A5121,Anlagenbewegungsdaten_AV!C:C),3)</f>
        <v>0</v>
      </c>
      <c r="N5121" s="330">
        <f>IF(ISBLANK(L5121),ROUND(SUMIF(Anlagenbewegungsdaten_AV!B:B,A5121,Anlagenbewegungsdaten_AV!D:D),2),ROUND(M5121*L5121%,2))</f>
        <v>0</v>
      </c>
      <c r="O5121" s="330">
        <f>ROUND(N5121-SUMIF(Anlagenbewegungsdaten_AV!B:B,A5121,Anlagenbewegungsdaten_AV!D:D),3)</f>
        <v>0</v>
      </c>
    </row>
    <row r="5122" spans="1:15" ht="15" customHeight="1" x14ac:dyDescent="0.25">
      <c r="A5122" s="210" t="s">
        <v>6132</v>
      </c>
      <c r="B5122" s="209" t="s">
        <v>2108</v>
      </c>
      <c r="C5122" s="209"/>
      <c r="D5122" s="209" t="s">
        <v>6133</v>
      </c>
      <c r="E5122" s="209"/>
      <c r="F5122" s="209"/>
      <c r="G5122" s="333">
        <f>ROUND(SUMIF(Anlagenbewegungsdaten!B:B,A5122,Anlagenbewegungsdaten!C:C),3)</f>
        <v>0</v>
      </c>
      <c r="H5122" s="334">
        <f>IF(ISBLANK(F5122),ROUND(SUMIF(Anlagenbewegungsdaten!B:B,A5122,Anlagenbewegungsdaten!D:D),2),ROUND(G5122*F5122%,2))</f>
        <v>0</v>
      </c>
      <c r="I5122" s="334">
        <f>ROUND((H5122-SUMIF(Anlagenbewegungsdaten!$B:$B,A5122,Anlagenbewegungsdaten!D:D)),3)</f>
        <v>0</v>
      </c>
      <c r="J5122" s="335" t="s">
        <v>5181</v>
      </c>
      <c r="K5122" s="335" t="s">
        <v>5219</v>
      </c>
      <c r="L5122" s="516"/>
      <c r="M5122" s="332"/>
      <c r="N5122" s="330"/>
      <c r="O5122" s="330"/>
    </row>
    <row r="5123" spans="1:15" ht="15" customHeight="1" x14ac:dyDescent="0.25">
      <c r="A5123" s="166"/>
      <c r="B5123" s="166"/>
      <c r="C5123" s="166"/>
      <c r="D5123" s="166"/>
      <c r="E5123" s="166"/>
      <c r="F5123" s="297"/>
    </row>
    <row r="5124" spans="1:15" ht="140.25" customHeight="1" x14ac:dyDescent="0.25">
      <c r="A5124" s="630" t="s">
        <v>6401</v>
      </c>
      <c r="B5124" s="630"/>
      <c r="C5124" s="630"/>
      <c r="D5124" s="630"/>
      <c r="E5124" s="630"/>
      <c r="F5124" s="630"/>
    </row>
    <row r="5125" spans="1:15" ht="15" customHeight="1" x14ac:dyDescent="0.25">
      <c r="A5125" s="166"/>
      <c r="B5125" s="166"/>
      <c r="C5125" s="166"/>
      <c r="D5125" s="166"/>
      <c r="E5125" s="166"/>
      <c r="F5125" s="297"/>
    </row>
    <row r="5126" spans="1:15" ht="15" customHeight="1" x14ac:dyDescent="0.25">
      <c r="A5126" s="242" t="s">
        <v>6049</v>
      </c>
      <c r="B5126" s="243" t="s">
        <v>174</v>
      </c>
      <c r="C5126" s="243"/>
      <c r="D5126" s="243" t="s">
        <v>6050</v>
      </c>
      <c r="E5126" s="243"/>
      <c r="F5126" s="243"/>
      <c r="G5126" s="333">
        <f>ROUND(SUMIF(Anlagenbewegungsdaten!B:B,A5126,Anlagenbewegungsdaten!C:C),3)</f>
        <v>90700.285000000003</v>
      </c>
      <c r="H5126" s="334">
        <f>IF(ISBLANK(F5126),ROUND(SUMIF(Anlagenbewegungsdaten!B:B,A5126,Anlagenbewegungsdaten!D:D),2),ROUND(G5126*F5126%,2))</f>
        <v>3157.17</v>
      </c>
      <c r="I5126" s="334">
        <f>ROUND((H5126-SUMIF(Anlagenbewegungsdaten!$B:$B,A5126,Anlagenbewegungsdaten!D:D)),3)</f>
        <v>-4.0000000000000001E-3</v>
      </c>
      <c r="J5126" s="338" t="s">
        <v>5179</v>
      </c>
      <c r="K5126" s="338" t="s">
        <v>5204</v>
      </c>
      <c r="L5126" s="516">
        <v>0</v>
      </c>
      <c r="M5126" s="332">
        <f>ROUND(SUMIF(Anlagenbewegungsdaten_AV!B:B,A5126,Anlagenbewegungsdaten_AV!C:C),3)</f>
        <v>0</v>
      </c>
      <c r="N5126" s="330">
        <f>IF(ISBLANK(L5126),ROUND(SUMIF(Anlagenbewegungsdaten_AV!B:B,A5126,Anlagenbewegungsdaten_AV!D:D),2),ROUND(M5126*L5126%,2))</f>
        <v>0</v>
      </c>
      <c r="O5126" s="330">
        <f>ROUND(N5126-SUMIF(Anlagenbewegungsdaten_AV!B:B,A5126,Anlagenbewegungsdaten_AV!D:D),3)</f>
        <v>0</v>
      </c>
    </row>
    <row r="5127" spans="1:15" ht="15" customHeight="1" x14ac:dyDescent="0.25">
      <c r="A5127" s="242" t="s">
        <v>6051</v>
      </c>
      <c r="B5127" s="243" t="s">
        <v>174</v>
      </c>
      <c r="C5127" s="243"/>
      <c r="D5127" s="243" t="s">
        <v>6052</v>
      </c>
      <c r="E5127" s="243"/>
      <c r="F5127" s="243"/>
      <c r="G5127" s="333">
        <f>ROUND(SUMIF(Anlagenbewegungsdaten!B:B,A5127,Anlagenbewegungsdaten!C:C),3)</f>
        <v>213398.82</v>
      </c>
      <c r="H5127" s="334">
        <f>IF(ISBLANK(F5127),ROUND(SUMIF(Anlagenbewegungsdaten!B:B,A5127,Anlagenbewegungsdaten!D:D),2),ROUND(G5127*F5127%,2))</f>
        <v>6766.88</v>
      </c>
      <c r="I5127" s="334">
        <f>ROUND((H5127-SUMIF(Anlagenbewegungsdaten!$B:$B,A5127,Anlagenbewegungsdaten!D:D)),3)</f>
        <v>3.0000000000000001E-3</v>
      </c>
      <c r="J5127" s="338" t="s">
        <v>5179</v>
      </c>
      <c r="K5127" s="338" t="s">
        <v>5204</v>
      </c>
      <c r="L5127" s="516">
        <v>0</v>
      </c>
      <c r="M5127" s="332">
        <f>ROUND(SUMIF(Anlagenbewegungsdaten_AV!B:B,A5127,Anlagenbewegungsdaten_AV!C:C),3)</f>
        <v>0</v>
      </c>
      <c r="N5127" s="330">
        <f>IF(ISBLANK(L5127),ROUND(SUMIF(Anlagenbewegungsdaten_AV!B:B,A5127,Anlagenbewegungsdaten_AV!D:D),2),ROUND(M5127*L5127%,2))</f>
        <v>0</v>
      </c>
      <c r="O5127" s="330">
        <f>ROUND(N5127-SUMIF(Anlagenbewegungsdaten_AV!B:B,A5127,Anlagenbewegungsdaten_AV!D:D),3)</f>
        <v>0</v>
      </c>
    </row>
    <row r="5128" spans="1:15" ht="15" customHeight="1" x14ac:dyDescent="0.25">
      <c r="A5128" s="242" t="s">
        <v>6134</v>
      </c>
      <c r="B5128" s="243" t="s">
        <v>174</v>
      </c>
      <c r="C5128" s="243"/>
      <c r="D5128" s="243" t="s">
        <v>6135</v>
      </c>
      <c r="E5128" s="243"/>
      <c r="F5128" s="243"/>
      <c r="G5128" s="333">
        <f>ROUND(SUMIF(Anlagenbewegungsdaten!B:B,A5128,Anlagenbewegungsdaten!C:C),3)</f>
        <v>0</v>
      </c>
      <c r="H5128" s="334">
        <f>IF(ISBLANK(F5128),ROUND(SUMIF(Anlagenbewegungsdaten!B:B,A5128,Anlagenbewegungsdaten!D:D),2),ROUND(G5128*F5128%,2))</f>
        <v>0</v>
      </c>
      <c r="I5128" s="334">
        <f>ROUND((H5128-SUMIF(Anlagenbewegungsdaten!$B:$B,A5128,Anlagenbewegungsdaten!D:D)),3)</f>
        <v>0</v>
      </c>
      <c r="J5128" s="335" t="s">
        <v>5181</v>
      </c>
      <c r="K5128" s="335" t="s">
        <v>5230</v>
      </c>
      <c r="L5128" s="516"/>
      <c r="M5128" s="332"/>
      <c r="N5128" s="330"/>
      <c r="O5128" s="330"/>
    </row>
    <row r="5129" spans="1:15" ht="15" customHeight="1" x14ac:dyDescent="0.25">
      <c r="A5129" s="242" t="s">
        <v>6136</v>
      </c>
      <c r="B5129" s="243" t="s">
        <v>174</v>
      </c>
      <c r="C5129" s="243"/>
      <c r="D5129" s="243" t="s">
        <v>6137</v>
      </c>
      <c r="E5129" s="243"/>
      <c r="F5129" s="243"/>
      <c r="G5129" s="333">
        <f>ROUND(SUMIF(Anlagenbewegungsdaten!B:B,A5129,Anlagenbewegungsdaten!C:C),3)</f>
        <v>0</v>
      </c>
      <c r="H5129" s="334">
        <f>IF(ISBLANK(F5129),ROUND(SUMIF(Anlagenbewegungsdaten!B:B,A5129,Anlagenbewegungsdaten!D:D),2),ROUND(G5129*F5129%,2))</f>
        <v>0</v>
      </c>
      <c r="I5129" s="334">
        <f>ROUND((H5129-SUMIF(Anlagenbewegungsdaten!$B:$B,A5129,Anlagenbewegungsdaten!D:D)),3)</f>
        <v>0</v>
      </c>
      <c r="J5129" s="335" t="s">
        <v>5181</v>
      </c>
      <c r="K5129" s="335" t="s">
        <v>5230</v>
      </c>
      <c r="L5129" s="516"/>
      <c r="M5129" s="332"/>
      <c r="N5129" s="330"/>
      <c r="O5129" s="330"/>
    </row>
    <row r="5130" spans="1:15" ht="15" customHeight="1" x14ac:dyDescent="0.25">
      <c r="A5130" s="166"/>
      <c r="B5130" s="166"/>
      <c r="C5130" s="166"/>
      <c r="D5130" s="166"/>
      <c r="E5130" s="166"/>
      <c r="F5130" s="297"/>
    </row>
    <row r="5131" spans="1:15" ht="123.75" customHeight="1" x14ac:dyDescent="0.25">
      <c r="A5131" s="630" t="s">
        <v>6402</v>
      </c>
      <c r="B5131" s="630"/>
      <c r="C5131" s="630"/>
      <c r="D5131" s="630"/>
      <c r="E5131" s="630"/>
      <c r="F5131" s="630"/>
    </row>
    <row r="5132" spans="1:15" ht="15" customHeight="1" x14ac:dyDescent="0.25">
      <c r="A5132" s="166"/>
      <c r="B5132" s="166"/>
      <c r="C5132" s="166"/>
      <c r="D5132" s="166"/>
      <c r="E5132" s="166"/>
      <c r="F5132" s="297"/>
    </row>
    <row r="5133" spans="1:15" ht="15" customHeight="1" x14ac:dyDescent="0.25">
      <c r="A5133" s="242" t="s">
        <v>6053</v>
      </c>
      <c r="B5133" s="243" t="s">
        <v>2111</v>
      </c>
      <c r="C5133" s="243"/>
      <c r="D5133" s="243" t="s">
        <v>6054</v>
      </c>
      <c r="E5133" s="243"/>
      <c r="F5133" s="243"/>
      <c r="G5133" s="333">
        <f>ROUND(SUMIF(Anlagenbewegungsdaten!B:B,A5133,Anlagenbewegungsdaten!C:C),3)</f>
        <v>0</v>
      </c>
      <c r="H5133" s="334">
        <f>IF(ISBLANK(F5133),ROUND(SUMIF(Anlagenbewegungsdaten!B:B,A5133,Anlagenbewegungsdaten!D:D),2),ROUND(G5133*F5133%,2))</f>
        <v>0</v>
      </c>
      <c r="I5133" s="334">
        <f>ROUND((H5133-SUMIF(Anlagenbewegungsdaten!$B:$B,A5133,Anlagenbewegungsdaten!D:D)),3)</f>
        <v>0</v>
      </c>
      <c r="J5133" s="335" t="s">
        <v>5180</v>
      </c>
      <c r="K5133" s="335" t="s">
        <v>5203</v>
      </c>
      <c r="L5133" s="516">
        <v>0</v>
      </c>
      <c r="M5133" s="332">
        <f>ROUND(SUMIF(Anlagenbewegungsdaten_AV!B:B,A5133,Anlagenbewegungsdaten_AV!C:C),3)</f>
        <v>0</v>
      </c>
      <c r="N5133" s="330">
        <f>IF(ISBLANK(L5133),ROUND(SUMIF(Anlagenbewegungsdaten_AV!B:B,A5133,Anlagenbewegungsdaten_AV!D:D),2),ROUND(M5133*L5133%,2))</f>
        <v>0</v>
      </c>
      <c r="O5133" s="330">
        <f>ROUND(N5133-SUMIF(Anlagenbewegungsdaten_AV!B:B,A5133,Anlagenbewegungsdaten_AV!D:D),3)</f>
        <v>0</v>
      </c>
    </row>
    <row r="5134" spans="1:15" ht="15" customHeight="1" x14ac:dyDescent="0.25">
      <c r="A5134" s="242" t="s">
        <v>6055</v>
      </c>
      <c r="B5134" s="243" t="s">
        <v>174</v>
      </c>
      <c r="C5134" s="243"/>
      <c r="D5134" s="243" t="s">
        <v>6054</v>
      </c>
      <c r="E5134" s="243"/>
      <c r="F5134" s="243"/>
      <c r="G5134" s="333">
        <f>ROUND(SUMIF(Anlagenbewegungsdaten!B:B,A5134,Anlagenbewegungsdaten!C:C),3)</f>
        <v>0</v>
      </c>
      <c r="H5134" s="334">
        <f>IF(ISBLANK(F5134),ROUND(SUMIF(Anlagenbewegungsdaten!B:B,A5134,Anlagenbewegungsdaten!D:D),2),ROUND(G5134*F5134%,2))</f>
        <v>0</v>
      </c>
      <c r="I5134" s="334">
        <f>ROUND((H5134-SUMIF(Anlagenbewegungsdaten!$B:$B,A5134,Anlagenbewegungsdaten!D:D)),3)</f>
        <v>0</v>
      </c>
      <c r="J5134" s="335" t="s">
        <v>5180</v>
      </c>
      <c r="K5134" s="335" t="s">
        <v>5204</v>
      </c>
      <c r="L5134" s="516">
        <v>0</v>
      </c>
      <c r="M5134" s="332">
        <f>ROUND(SUMIF(Anlagenbewegungsdaten_AV!B:B,A5134,Anlagenbewegungsdaten_AV!C:C),3)</f>
        <v>0</v>
      </c>
      <c r="N5134" s="330">
        <f>IF(ISBLANK(L5134),ROUND(SUMIF(Anlagenbewegungsdaten_AV!B:B,A5134,Anlagenbewegungsdaten_AV!D:D),2),ROUND(M5134*L5134%,2))</f>
        <v>0</v>
      </c>
      <c r="O5134" s="330">
        <f>ROUND(N5134-SUMIF(Anlagenbewegungsdaten_AV!B:B,A5134,Anlagenbewegungsdaten_AV!D:D),3)</f>
        <v>0</v>
      </c>
    </row>
    <row r="5135" spans="1:15" ht="15" customHeight="1" x14ac:dyDescent="0.25">
      <c r="A5135" s="242" t="s">
        <v>6056</v>
      </c>
      <c r="B5135" s="243" t="s">
        <v>174</v>
      </c>
      <c r="C5135" s="243"/>
      <c r="D5135" s="243" t="s">
        <v>6057</v>
      </c>
      <c r="E5135" s="243" t="s">
        <v>4951</v>
      </c>
      <c r="F5135" s="244">
        <v>0</v>
      </c>
      <c r="G5135" s="333">
        <f>ROUND(SUMIF(Anlagenbewegungsdaten!B:B,A5135,Anlagenbewegungsdaten!C:C),3)</f>
        <v>0</v>
      </c>
      <c r="H5135" s="334">
        <f>IF(ISBLANK(F5135),ROUND(SUMIF(Anlagenbewegungsdaten!B:B,A5135,Anlagenbewegungsdaten!D:D),2),ROUND(G5135*F5135%,2))</f>
        <v>0</v>
      </c>
      <c r="I5135" s="334">
        <f>ROUND((H5135-SUMIF(Anlagenbewegungsdaten!$B:$B,A5135,Anlagenbewegungsdaten!D:D)),3)</f>
        <v>0</v>
      </c>
      <c r="J5135" s="335" t="s">
        <v>5178</v>
      </c>
      <c r="K5135" s="335" t="s">
        <v>5217</v>
      </c>
      <c r="L5135" s="516">
        <v>0</v>
      </c>
      <c r="M5135" s="332">
        <f>ROUND(SUMIF(Anlagenbewegungsdaten_AV!B:B,A5135,Anlagenbewegungsdaten_AV!C:C),3)</f>
        <v>0</v>
      </c>
      <c r="N5135" s="330">
        <f>IF(ISBLANK(L5135),ROUND(SUMIF(Anlagenbewegungsdaten_AV!B:B,A5135,Anlagenbewegungsdaten_AV!D:D),2),ROUND(M5135*L5135%,2))</f>
        <v>0</v>
      </c>
      <c r="O5135" s="330">
        <f>ROUND(N5135-SUMIF(Anlagenbewegungsdaten_AV!B:B,A5135,Anlagenbewegungsdaten_AV!D:D),3)</f>
        <v>0</v>
      </c>
    </row>
    <row r="5136" spans="1:15" ht="15" customHeight="1" x14ac:dyDescent="0.25">
      <c r="A5136" s="242" t="s">
        <v>6138</v>
      </c>
      <c r="B5136" s="243" t="s">
        <v>2111</v>
      </c>
      <c r="C5136" s="243"/>
      <c r="D5136" s="243" t="s">
        <v>6139</v>
      </c>
      <c r="E5136" s="243"/>
      <c r="F5136" s="243"/>
      <c r="G5136" s="333">
        <f>ROUND(SUMIF(Anlagenbewegungsdaten!B:B,A5136,Anlagenbewegungsdaten!C:C),3)</f>
        <v>0</v>
      </c>
      <c r="H5136" s="334">
        <f>IF(ISBLANK(F5136),ROUND(SUMIF(Anlagenbewegungsdaten!B:B,A5136,Anlagenbewegungsdaten!D:D),2),ROUND(G5136*F5136%,2))</f>
        <v>0</v>
      </c>
      <c r="I5136" s="334">
        <f>ROUND((H5136-SUMIF(Anlagenbewegungsdaten!$B:$B,A5136,Anlagenbewegungsdaten!D:D)),3)</f>
        <v>0</v>
      </c>
      <c r="J5136" s="335" t="s">
        <v>5181</v>
      </c>
      <c r="K5136" s="335" t="s">
        <v>5229</v>
      </c>
      <c r="L5136" s="516"/>
      <c r="M5136" s="332"/>
      <c r="N5136" s="330"/>
      <c r="O5136" s="330"/>
    </row>
    <row r="5137" spans="1:15" ht="15" customHeight="1" x14ac:dyDescent="0.25">
      <c r="A5137" s="242" t="s">
        <v>6140</v>
      </c>
      <c r="B5137" s="243" t="s">
        <v>2111</v>
      </c>
      <c r="C5137" s="243"/>
      <c r="D5137" s="243" t="s">
        <v>6141</v>
      </c>
      <c r="E5137" s="243"/>
      <c r="F5137" s="243"/>
      <c r="G5137" s="333">
        <f>ROUND(SUMIF(Anlagenbewegungsdaten!B:B,A5137,Anlagenbewegungsdaten!C:C),3)</f>
        <v>0</v>
      </c>
      <c r="H5137" s="334">
        <f>IF(ISBLANK(F5137),ROUND(SUMIF(Anlagenbewegungsdaten!B:B,A5137,Anlagenbewegungsdaten!D:D),2),ROUND(G5137*F5137%,2))</f>
        <v>0</v>
      </c>
      <c r="I5137" s="334">
        <f>ROUND((H5137-SUMIF(Anlagenbewegungsdaten!$B:$B,A5137,Anlagenbewegungsdaten!D:D)),3)</f>
        <v>0</v>
      </c>
      <c r="J5137" s="335" t="s">
        <v>5181</v>
      </c>
      <c r="K5137" s="335" t="s">
        <v>5229</v>
      </c>
      <c r="L5137" s="516"/>
      <c r="M5137" s="332"/>
      <c r="N5137" s="330"/>
      <c r="O5137" s="330"/>
    </row>
    <row r="5138" spans="1:15" ht="15" customHeight="1" x14ac:dyDescent="0.25">
      <c r="A5138" s="242" t="s">
        <v>6142</v>
      </c>
      <c r="B5138" s="243" t="s">
        <v>174</v>
      </c>
      <c r="C5138" s="243"/>
      <c r="D5138" s="243" t="s">
        <v>6139</v>
      </c>
      <c r="E5138" s="243"/>
      <c r="F5138" s="243"/>
      <c r="G5138" s="333">
        <f>ROUND(SUMIF(Anlagenbewegungsdaten!B:B,A5138,Anlagenbewegungsdaten!C:C),3)</f>
        <v>0</v>
      </c>
      <c r="H5138" s="334">
        <f>IF(ISBLANK(F5138),ROUND(SUMIF(Anlagenbewegungsdaten!B:B,A5138,Anlagenbewegungsdaten!D:D),2),ROUND(G5138*F5138%,2))</f>
        <v>0</v>
      </c>
      <c r="I5138" s="334">
        <f>ROUND((H5138-SUMIF(Anlagenbewegungsdaten!$B:$B,A5138,Anlagenbewegungsdaten!D:D)),3)</f>
        <v>0</v>
      </c>
      <c r="J5138" s="335" t="s">
        <v>5181</v>
      </c>
      <c r="K5138" s="335" t="s">
        <v>5230</v>
      </c>
      <c r="L5138" s="516"/>
      <c r="M5138" s="332"/>
      <c r="N5138" s="330"/>
      <c r="O5138" s="330"/>
    </row>
    <row r="5139" spans="1:15" ht="15" customHeight="1" x14ac:dyDescent="0.25">
      <c r="A5139" s="242" t="s">
        <v>6143</v>
      </c>
      <c r="B5139" s="243" t="s">
        <v>174</v>
      </c>
      <c r="C5139" s="243"/>
      <c r="D5139" s="243" t="s">
        <v>6141</v>
      </c>
      <c r="E5139" s="243"/>
      <c r="F5139" s="243"/>
      <c r="G5139" s="333">
        <f>ROUND(SUMIF(Anlagenbewegungsdaten!B:B,A5139,Anlagenbewegungsdaten!C:C),3)</f>
        <v>0</v>
      </c>
      <c r="H5139" s="334">
        <f>IF(ISBLANK(F5139),ROUND(SUMIF(Anlagenbewegungsdaten!B:B,A5139,Anlagenbewegungsdaten!D:D),2),ROUND(G5139*F5139%,2))</f>
        <v>0</v>
      </c>
      <c r="I5139" s="334">
        <f>ROUND((H5139-SUMIF(Anlagenbewegungsdaten!$B:$B,A5139,Anlagenbewegungsdaten!D:D)),3)</f>
        <v>0</v>
      </c>
      <c r="J5139" s="335" t="s">
        <v>5181</v>
      </c>
      <c r="K5139" s="335" t="s">
        <v>5230</v>
      </c>
      <c r="L5139" s="516"/>
      <c r="M5139" s="332"/>
      <c r="N5139" s="330"/>
      <c r="O5139" s="330"/>
    </row>
    <row r="5140" spans="1:15" ht="15" customHeight="1" x14ac:dyDescent="0.25">
      <c r="A5140" s="166"/>
      <c r="B5140" s="166"/>
      <c r="C5140" s="166"/>
      <c r="D5140" s="166"/>
      <c r="E5140" s="166"/>
      <c r="F5140" s="297"/>
    </row>
    <row r="5141" spans="1:15" ht="121.5" customHeight="1" x14ac:dyDescent="0.25">
      <c r="A5141" s="630" t="s">
        <v>6403</v>
      </c>
      <c r="B5141" s="630"/>
      <c r="C5141" s="630"/>
      <c r="D5141" s="630"/>
      <c r="E5141" s="630"/>
      <c r="F5141" s="630"/>
    </row>
    <row r="5142" spans="1:15" ht="15" customHeight="1" x14ac:dyDescent="0.25">
      <c r="A5142" s="166"/>
      <c r="B5142" s="166"/>
      <c r="C5142" s="166"/>
      <c r="D5142" s="166"/>
      <c r="E5142" s="166"/>
      <c r="F5142" s="297"/>
    </row>
    <row r="5143" spans="1:15" ht="15" customHeight="1" x14ac:dyDescent="0.25">
      <c r="A5143" s="260" t="s">
        <v>6144</v>
      </c>
      <c r="B5143" s="245" t="s">
        <v>2107</v>
      </c>
      <c r="C5143" s="246"/>
      <c r="D5143" s="246" t="s">
        <v>6145</v>
      </c>
      <c r="E5143" s="245"/>
      <c r="F5143" s="162">
        <v>0</v>
      </c>
      <c r="G5143" s="333">
        <f>ROUND(SUMIF(Anlagenbewegungsdaten!B:B,A5143,Anlagenbewegungsdaten!C:C),3)</f>
        <v>0</v>
      </c>
      <c r="H5143" s="334">
        <f>IF(ISBLANK(F5143),ROUND(SUMIF(Anlagenbewegungsdaten!B:B,A5143,Anlagenbewegungsdaten!D:D),2),ROUND(G5143*F5143%,2))</f>
        <v>0</v>
      </c>
      <c r="I5143" s="334">
        <f>ROUND((H5143-SUMIF(Anlagenbewegungsdaten!$B:$B,A5143,Anlagenbewegungsdaten!D:D)),3)</f>
        <v>0</v>
      </c>
      <c r="J5143" s="335" t="s">
        <v>5181</v>
      </c>
      <c r="K5143" s="335" t="s">
        <v>5218</v>
      </c>
      <c r="L5143" s="516"/>
      <c r="M5143" s="332"/>
      <c r="N5143" s="330"/>
      <c r="O5143" s="330"/>
    </row>
    <row r="5144" spans="1:15" ht="15" customHeight="1" x14ac:dyDescent="0.25">
      <c r="A5144" s="260" t="s">
        <v>6146</v>
      </c>
      <c r="B5144" s="245" t="s">
        <v>2108</v>
      </c>
      <c r="C5144" s="246"/>
      <c r="D5144" s="246" t="s">
        <v>6145</v>
      </c>
      <c r="E5144" s="245"/>
      <c r="F5144" s="162">
        <v>0</v>
      </c>
      <c r="G5144" s="333">
        <f>ROUND(SUMIF(Anlagenbewegungsdaten!B:B,A5144,Anlagenbewegungsdaten!C:C),3)</f>
        <v>0</v>
      </c>
      <c r="H5144" s="334">
        <f>IF(ISBLANK(F5144),ROUND(SUMIF(Anlagenbewegungsdaten!B:B,A5144,Anlagenbewegungsdaten!D:D),2),ROUND(G5144*F5144%,2))</f>
        <v>0</v>
      </c>
      <c r="I5144" s="334">
        <f>ROUND((H5144-SUMIF(Anlagenbewegungsdaten!$B:$B,A5144,Anlagenbewegungsdaten!D:D)),3)</f>
        <v>0</v>
      </c>
      <c r="J5144" s="335" t="s">
        <v>5181</v>
      </c>
      <c r="K5144" s="335" t="s">
        <v>5219</v>
      </c>
      <c r="L5144" s="516"/>
      <c r="M5144" s="332"/>
      <c r="N5144" s="330"/>
      <c r="O5144" s="330"/>
    </row>
    <row r="5145" spans="1:15" ht="15" customHeight="1" x14ac:dyDescent="0.25">
      <c r="A5145" s="260" t="s">
        <v>6147</v>
      </c>
      <c r="B5145" s="245" t="s">
        <v>1002</v>
      </c>
      <c r="C5145" s="246"/>
      <c r="D5145" s="246" t="s">
        <v>6145</v>
      </c>
      <c r="E5145" s="245"/>
      <c r="F5145" s="162">
        <v>0</v>
      </c>
      <c r="G5145" s="333">
        <f>ROUND(SUMIF(Anlagenbewegungsdaten!B:B,A5145,Anlagenbewegungsdaten!C:C),3)</f>
        <v>0</v>
      </c>
      <c r="H5145" s="334">
        <f>IF(ISBLANK(F5145),ROUND(SUMIF(Anlagenbewegungsdaten!B:B,A5145,Anlagenbewegungsdaten!D:D),2),ROUND(G5145*F5145%,2))</f>
        <v>0</v>
      </c>
      <c r="I5145" s="334">
        <f>ROUND((H5145-SUMIF(Anlagenbewegungsdaten!$B:$B,A5145,Anlagenbewegungsdaten!D:D)),3)</f>
        <v>0</v>
      </c>
      <c r="J5145" s="335" t="s">
        <v>5181</v>
      </c>
      <c r="K5145" s="335" t="s">
        <v>5220</v>
      </c>
      <c r="L5145" s="516"/>
      <c r="M5145" s="332"/>
      <c r="N5145" s="330"/>
      <c r="O5145" s="330"/>
    </row>
    <row r="5146" spans="1:15" ht="15" customHeight="1" x14ac:dyDescent="0.25">
      <c r="A5146" s="260" t="s">
        <v>6148</v>
      </c>
      <c r="B5146" s="245" t="s">
        <v>1489</v>
      </c>
      <c r="C5146" s="246"/>
      <c r="D5146" s="246" t="s">
        <v>6145</v>
      </c>
      <c r="E5146" s="245"/>
      <c r="F5146" s="162">
        <v>0</v>
      </c>
      <c r="G5146" s="333">
        <f>ROUND(SUMIF(Anlagenbewegungsdaten!B:B,A5146,Anlagenbewegungsdaten!C:C),3)</f>
        <v>0</v>
      </c>
      <c r="H5146" s="334">
        <f>IF(ISBLANK(F5146),ROUND(SUMIF(Anlagenbewegungsdaten!B:B,A5146,Anlagenbewegungsdaten!D:D),2),ROUND(G5146*F5146%,2))</f>
        <v>0</v>
      </c>
      <c r="I5146" s="334">
        <f>ROUND((H5146-SUMIF(Anlagenbewegungsdaten!$B:$B,A5146,Anlagenbewegungsdaten!D:D)),3)</f>
        <v>0</v>
      </c>
      <c r="J5146" s="335" t="s">
        <v>5181</v>
      </c>
      <c r="K5146" s="335" t="s">
        <v>5221</v>
      </c>
      <c r="L5146" s="516"/>
      <c r="M5146" s="332"/>
      <c r="N5146" s="330"/>
      <c r="O5146" s="330"/>
    </row>
    <row r="5147" spans="1:15" ht="15" customHeight="1" x14ac:dyDescent="0.25">
      <c r="A5147" s="260" t="s">
        <v>6149</v>
      </c>
      <c r="B5147" s="245" t="s">
        <v>1502</v>
      </c>
      <c r="C5147" s="246"/>
      <c r="D5147" s="246" t="s">
        <v>6145</v>
      </c>
      <c r="E5147" s="245"/>
      <c r="F5147" s="162">
        <v>0</v>
      </c>
      <c r="G5147" s="333">
        <f>ROUND(SUMIF(Anlagenbewegungsdaten!B:B,A5147,Anlagenbewegungsdaten!C:C),3)</f>
        <v>0</v>
      </c>
      <c r="H5147" s="334">
        <f>IF(ISBLANK(F5147),ROUND(SUMIF(Anlagenbewegungsdaten!B:B,A5147,Anlagenbewegungsdaten!D:D),2),ROUND(G5147*F5147%,2))</f>
        <v>0</v>
      </c>
      <c r="I5147" s="334">
        <f>ROUND((H5147-SUMIF(Anlagenbewegungsdaten!$B:$B,A5147,Anlagenbewegungsdaten!D:D)),3)</f>
        <v>0</v>
      </c>
      <c r="J5147" s="335" t="s">
        <v>5181</v>
      </c>
      <c r="K5147" s="335" t="s">
        <v>5222</v>
      </c>
      <c r="L5147" s="516"/>
      <c r="M5147" s="332"/>
      <c r="N5147" s="330"/>
      <c r="O5147" s="330"/>
    </row>
    <row r="5148" spans="1:15" ht="15" customHeight="1" x14ac:dyDescent="0.25">
      <c r="A5148" s="260" t="s">
        <v>6150</v>
      </c>
      <c r="B5148" s="245" t="s">
        <v>77</v>
      </c>
      <c r="C5148" s="246"/>
      <c r="D5148" s="246" t="s">
        <v>6145</v>
      </c>
      <c r="E5148" s="245"/>
      <c r="F5148" s="162">
        <v>0</v>
      </c>
      <c r="G5148" s="333">
        <f>ROUND(SUMIF(Anlagenbewegungsdaten!B:B,A5148,Anlagenbewegungsdaten!C:C),3)</f>
        <v>0</v>
      </c>
      <c r="H5148" s="334">
        <f>IF(ISBLANK(F5148),ROUND(SUMIF(Anlagenbewegungsdaten!B:B,A5148,Anlagenbewegungsdaten!D:D),2),ROUND(G5148*F5148%,2))</f>
        <v>0</v>
      </c>
      <c r="I5148" s="334">
        <f>ROUND((H5148-SUMIF(Anlagenbewegungsdaten!$B:$B,A5148,Anlagenbewegungsdaten!D:D)),3)</f>
        <v>0</v>
      </c>
      <c r="J5148" s="335" t="s">
        <v>5181</v>
      </c>
      <c r="K5148" s="335" t="s">
        <v>5223</v>
      </c>
      <c r="L5148" s="516"/>
      <c r="M5148" s="332"/>
      <c r="N5148" s="330"/>
      <c r="O5148" s="330"/>
    </row>
    <row r="5149" spans="1:15" ht="15" customHeight="1" x14ac:dyDescent="0.25">
      <c r="A5149" s="260" t="s">
        <v>6151</v>
      </c>
      <c r="B5149" s="245" t="s">
        <v>2109</v>
      </c>
      <c r="C5149" s="246"/>
      <c r="D5149" s="246" t="s">
        <v>6145</v>
      </c>
      <c r="E5149" s="245"/>
      <c r="F5149" s="162">
        <v>0</v>
      </c>
      <c r="G5149" s="333">
        <f>ROUND(SUMIF(Anlagenbewegungsdaten!B:B,A5149,Anlagenbewegungsdaten!C:C),3)</f>
        <v>0</v>
      </c>
      <c r="H5149" s="334">
        <f>IF(ISBLANK(F5149),ROUND(SUMIF(Anlagenbewegungsdaten!B:B,A5149,Anlagenbewegungsdaten!D:D),2),ROUND(G5149*F5149%,2))</f>
        <v>0</v>
      </c>
      <c r="I5149" s="334">
        <f>ROUND((H5149-SUMIF(Anlagenbewegungsdaten!$B:$B,A5149,Anlagenbewegungsdaten!D:D)),3)</f>
        <v>0</v>
      </c>
      <c r="J5149" s="335" t="s">
        <v>5181</v>
      </c>
      <c r="K5149" s="335" t="s">
        <v>5224</v>
      </c>
      <c r="L5149" s="516"/>
      <c r="M5149" s="332"/>
      <c r="N5149" s="330"/>
      <c r="O5149" s="330"/>
    </row>
    <row r="5150" spans="1:15" ht="15" customHeight="1" x14ac:dyDescent="0.25">
      <c r="A5150" s="260" t="s">
        <v>6152</v>
      </c>
      <c r="B5150" s="245" t="s">
        <v>2110</v>
      </c>
      <c r="C5150" s="246"/>
      <c r="D5150" s="246" t="s">
        <v>6145</v>
      </c>
      <c r="E5150" s="245"/>
      <c r="F5150" s="162">
        <v>0</v>
      </c>
      <c r="G5150" s="333">
        <f>ROUND(SUMIF(Anlagenbewegungsdaten!B:B,A5150,Anlagenbewegungsdaten!C:C),3)</f>
        <v>0</v>
      </c>
      <c r="H5150" s="334">
        <f>IF(ISBLANK(F5150),ROUND(SUMIF(Anlagenbewegungsdaten!B:B,A5150,Anlagenbewegungsdaten!D:D),2),ROUND(G5150*F5150%,2))</f>
        <v>0</v>
      </c>
      <c r="I5150" s="334">
        <f>ROUND((H5150-SUMIF(Anlagenbewegungsdaten!$B:$B,A5150,Anlagenbewegungsdaten!D:D)),3)</f>
        <v>0</v>
      </c>
      <c r="J5150" s="335" t="s">
        <v>5181</v>
      </c>
      <c r="K5150" s="335" t="s">
        <v>5225</v>
      </c>
      <c r="L5150" s="516"/>
      <c r="M5150" s="332"/>
      <c r="N5150" s="330"/>
      <c r="O5150" s="330"/>
    </row>
    <row r="5151" spans="1:15" ht="15" customHeight="1" x14ac:dyDescent="0.25">
      <c r="A5151" s="260" t="s">
        <v>6153</v>
      </c>
      <c r="B5151" s="245" t="s">
        <v>152</v>
      </c>
      <c r="C5151" s="246"/>
      <c r="D5151" s="246" t="s">
        <v>6145</v>
      </c>
      <c r="E5151" s="245"/>
      <c r="F5151" s="162">
        <v>0</v>
      </c>
      <c r="G5151" s="333">
        <f>ROUND(SUMIF(Anlagenbewegungsdaten!B:B,A5151,Anlagenbewegungsdaten!C:C),3)</f>
        <v>1702968.84</v>
      </c>
      <c r="H5151" s="334">
        <f>IF(ISBLANK(F5151),ROUND(SUMIF(Anlagenbewegungsdaten!B:B,A5151,Anlagenbewegungsdaten!D:D),2),ROUND(G5151*F5151%,2))</f>
        <v>0</v>
      </c>
      <c r="I5151" s="334">
        <f>ROUND((H5151-SUMIF(Anlagenbewegungsdaten!$B:$B,A5151,Anlagenbewegungsdaten!D:D)),3)</f>
        <v>0</v>
      </c>
      <c r="J5151" s="335" t="s">
        <v>5181</v>
      </c>
      <c r="K5151" s="335" t="s">
        <v>5226</v>
      </c>
      <c r="L5151" s="516"/>
      <c r="M5151" s="332"/>
      <c r="N5151" s="330"/>
      <c r="O5151" s="330"/>
    </row>
    <row r="5152" spans="1:15" ht="15" customHeight="1" x14ac:dyDescent="0.25">
      <c r="A5152" s="260" t="s">
        <v>6154</v>
      </c>
      <c r="B5152" s="245" t="s">
        <v>160</v>
      </c>
      <c r="C5152" s="246"/>
      <c r="D5152" s="246" t="s">
        <v>6145</v>
      </c>
      <c r="E5152" s="245"/>
      <c r="F5152" s="162">
        <v>0</v>
      </c>
      <c r="G5152" s="333">
        <f>ROUND(SUMIF(Anlagenbewegungsdaten!B:B,A5152,Anlagenbewegungsdaten!C:C),3)</f>
        <v>0</v>
      </c>
      <c r="H5152" s="334">
        <f>IF(ISBLANK(F5152),ROUND(SUMIF(Anlagenbewegungsdaten!B:B,A5152,Anlagenbewegungsdaten!D:D),2),ROUND(G5152*F5152%,2))</f>
        <v>0</v>
      </c>
      <c r="I5152" s="334">
        <f>ROUND((H5152-SUMIF(Anlagenbewegungsdaten!$B:$B,A5152,Anlagenbewegungsdaten!D:D)),3)</f>
        <v>0</v>
      </c>
      <c r="J5152" s="335" t="s">
        <v>5181</v>
      </c>
      <c r="K5152" s="335" t="s">
        <v>5227</v>
      </c>
      <c r="L5152" s="516"/>
      <c r="M5152" s="332"/>
      <c r="N5152" s="330"/>
      <c r="O5152" s="330"/>
    </row>
    <row r="5153" spans="1:15" ht="15" customHeight="1" x14ac:dyDescent="0.25">
      <c r="A5153" s="260" t="s">
        <v>6155</v>
      </c>
      <c r="B5153" s="245" t="s">
        <v>167</v>
      </c>
      <c r="C5153" s="246"/>
      <c r="D5153" s="246" t="s">
        <v>6145</v>
      </c>
      <c r="E5153" s="245"/>
      <c r="F5153" s="162">
        <v>0</v>
      </c>
      <c r="G5153" s="333">
        <f>ROUND(SUMIF(Anlagenbewegungsdaten!B:B,A5153,Anlagenbewegungsdaten!C:C),3)</f>
        <v>0</v>
      </c>
      <c r="H5153" s="334">
        <f>IF(ISBLANK(F5153),ROUND(SUMIF(Anlagenbewegungsdaten!B:B,A5153,Anlagenbewegungsdaten!D:D),2),ROUND(G5153*F5153%,2))</f>
        <v>0</v>
      </c>
      <c r="I5153" s="334">
        <f>ROUND((H5153-SUMIF(Anlagenbewegungsdaten!$B:$B,A5153,Anlagenbewegungsdaten!D:D)),3)</f>
        <v>0</v>
      </c>
      <c r="J5153" s="335" t="s">
        <v>5181</v>
      </c>
      <c r="K5153" s="335" t="s">
        <v>5228</v>
      </c>
      <c r="L5153" s="516"/>
      <c r="M5153" s="332"/>
      <c r="N5153" s="330"/>
      <c r="O5153" s="330"/>
    </row>
    <row r="5154" spans="1:15" ht="15" customHeight="1" x14ac:dyDescent="0.25">
      <c r="A5154" s="260" t="s">
        <v>6156</v>
      </c>
      <c r="B5154" s="245" t="s">
        <v>2111</v>
      </c>
      <c r="C5154" s="246"/>
      <c r="D5154" s="246" t="s">
        <v>6145</v>
      </c>
      <c r="E5154" s="245"/>
      <c r="F5154" s="162">
        <v>0</v>
      </c>
      <c r="G5154" s="333">
        <f>ROUND(SUMIF(Anlagenbewegungsdaten!B:B,A5154,Anlagenbewegungsdaten!C:C),3)</f>
        <v>0</v>
      </c>
      <c r="H5154" s="334">
        <f>IF(ISBLANK(F5154),ROUND(SUMIF(Anlagenbewegungsdaten!B:B,A5154,Anlagenbewegungsdaten!D:D),2),ROUND(G5154*F5154%,2))</f>
        <v>0</v>
      </c>
      <c r="I5154" s="334">
        <f>ROUND((H5154-SUMIF(Anlagenbewegungsdaten!$B:$B,A5154,Anlagenbewegungsdaten!D:D)),3)</f>
        <v>0</v>
      </c>
      <c r="J5154" s="335" t="s">
        <v>5181</v>
      </c>
      <c r="K5154" s="335" t="s">
        <v>5229</v>
      </c>
      <c r="L5154" s="516"/>
      <c r="M5154" s="332"/>
      <c r="N5154" s="330"/>
      <c r="O5154" s="330"/>
    </row>
    <row r="5155" spans="1:15" ht="15" customHeight="1" x14ac:dyDescent="0.25">
      <c r="A5155" s="260" t="s">
        <v>6157</v>
      </c>
      <c r="B5155" s="245" t="s">
        <v>174</v>
      </c>
      <c r="C5155" s="246"/>
      <c r="D5155" s="246" t="s">
        <v>6145</v>
      </c>
      <c r="E5155" s="245"/>
      <c r="F5155" s="162">
        <v>0</v>
      </c>
      <c r="G5155" s="333">
        <f>ROUND(SUMIF(Anlagenbewegungsdaten!B:B,A5155,Anlagenbewegungsdaten!C:C),3)</f>
        <v>0</v>
      </c>
      <c r="H5155" s="334">
        <f>IF(ISBLANK(F5155),ROUND(SUMIF(Anlagenbewegungsdaten!B:B,A5155,Anlagenbewegungsdaten!D:D),2),ROUND(G5155*F5155%,2))</f>
        <v>0</v>
      </c>
      <c r="I5155" s="334">
        <f>ROUND((H5155-SUMIF(Anlagenbewegungsdaten!$B:$B,A5155,Anlagenbewegungsdaten!D:D)),3)</f>
        <v>0</v>
      </c>
      <c r="J5155" s="335" t="s">
        <v>5181</v>
      </c>
      <c r="K5155" s="335" t="s">
        <v>5230</v>
      </c>
      <c r="L5155" s="516"/>
      <c r="M5155" s="332"/>
      <c r="N5155" s="330"/>
      <c r="O5155" s="330"/>
    </row>
    <row r="5156" spans="1:15" ht="15" customHeight="1" x14ac:dyDescent="0.25"/>
    <row r="5157" spans="1:15" ht="45.75" customHeight="1" x14ac:dyDescent="0.25">
      <c r="A5157" s="630" t="s">
        <v>6404</v>
      </c>
      <c r="B5157" s="630"/>
      <c r="C5157" s="630"/>
      <c r="D5157" s="630"/>
      <c r="E5157" s="630"/>
      <c r="F5157" s="630"/>
    </row>
    <row r="5158" spans="1:15" ht="15" customHeight="1" x14ac:dyDescent="0.25">
      <c r="A5158" s="166"/>
      <c r="B5158" s="166"/>
      <c r="C5158" s="166"/>
      <c r="D5158" s="166"/>
      <c r="E5158" s="166"/>
      <c r="F5158" s="297"/>
    </row>
    <row r="5159" spans="1:15" ht="15" customHeight="1" x14ac:dyDescent="0.25">
      <c r="A5159" s="260" t="s">
        <v>6058</v>
      </c>
      <c r="B5159" s="245" t="s">
        <v>2108</v>
      </c>
      <c r="C5159" s="246"/>
      <c r="D5159" s="246" t="s">
        <v>6059</v>
      </c>
      <c r="E5159" s="245"/>
      <c r="F5159" s="162"/>
      <c r="G5159" s="333">
        <f>ROUND(SUMIF(Anlagenbewegungsdaten!B:B,A5159,Anlagenbewegungsdaten!C:C),3)</f>
        <v>0</v>
      </c>
      <c r="H5159" s="334">
        <f>IF(ISBLANK(F5159),ROUND(SUMIF(Anlagenbewegungsdaten!B:B,A5159,Anlagenbewegungsdaten!D:D),2),ROUND(G5159*F5159%,2))</f>
        <v>0</v>
      </c>
      <c r="I5159" s="334">
        <f>ROUND((H5159-SUMIF(Anlagenbewegungsdaten!$B:$B,A5159,Anlagenbewegungsdaten!D:D)),3)</f>
        <v>0</v>
      </c>
      <c r="J5159" s="335" t="s">
        <v>5180</v>
      </c>
      <c r="K5159" s="335" t="s">
        <v>5193</v>
      </c>
      <c r="L5159" s="516">
        <v>0</v>
      </c>
      <c r="M5159" s="332">
        <f>ROUND(SUMIF(Anlagenbewegungsdaten_AV!B:B,A5159,Anlagenbewegungsdaten_AV!C:C),3)</f>
        <v>0</v>
      </c>
      <c r="N5159" s="330">
        <f>IF(ISBLANK(L5159),ROUND(SUMIF(Anlagenbewegungsdaten_AV!B:B,A5159,Anlagenbewegungsdaten_AV!D:D),2),ROUND(M5159*L5159%,2))</f>
        <v>0</v>
      </c>
      <c r="O5159" s="330">
        <f>ROUND(N5159-SUMIF(Anlagenbewegungsdaten_AV!B:B,A5159,Anlagenbewegungsdaten_AV!D:D),3)</f>
        <v>0</v>
      </c>
    </row>
    <row r="5160" spans="1:15" ht="15" customHeight="1" x14ac:dyDescent="0.25">
      <c r="A5160" s="260" t="s">
        <v>6158</v>
      </c>
      <c r="B5160" s="245" t="s">
        <v>2108</v>
      </c>
      <c r="C5160" s="246"/>
      <c r="D5160" s="246" t="s">
        <v>6159</v>
      </c>
      <c r="E5160" s="245"/>
      <c r="F5160" s="162">
        <v>0</v>
      </c>
      <c r="G5160" s="333">
        <f>ROUND(SUMIF(Anlagenbewegungsdaten!B:B,A5160,Anlagenbewegungsdaten!C:C),3)</f>
        <v>0</v>
      </c>
      <c r="H5160" s="334">
        <f>IF(ISBLANK(F5160),ROUND(SUMIF(Anlagenbewegungsdaten!B:B,A5160,Anlagenbewegungsdaten!D:D),2),ROUND(G5160*F5160%,2))</f>
        <v>0</v>
      </c>
      <c r="I5160" s="334">
        <f>ROUND((H5160-SUMIF(Anlagenbewegungsdaten!$B:$B,A5160,Anlagenbewegungsdaten!D:D)),3)</f>
        <v>0</v>
      </c>
      <c r="J5160" s="335" t="s">
        <v>5181</v>
      </c>
      <c r="K5160" s="335" t="s">
        <v>5219</v>
      </c>
      <c r="L5160" s="516"/>
      <c r="M5160" s="332"/>
      <c r="N5160" s="330"/>
      <c r="O5160" s="330"/>
    </row>
    <row r="5161" spans="1:15" ht="15" customHeight="1" x14ac:dyDescent="0.25"/>
    <row r="5162" spans="1:15" ht="30" customHeight="1" x14ac:dyDescent="0.25">
      <c r="A5162" s="630" t="s">
        <v>6405</v>
      </c>
      <c r="B5162" s="630"/>
      <c r="C5162" s="630"/>
      <c r="D5162" s="630"/>
      <c r="E5162" s="630"/>
      <c r="F5162" s="630"/>
    </row>
    <row r="5163" spans="1:15" ht="15" customHeight="1" x14ac:dyDescent="0.25">
      <c r="A5163" s="166"/>
      <c r="B5163" s="166"/>
      <c r="C5163" s="166"/>
      <c r="D5163" s="166"/>
      <c r="E5163" s="166"/>
      <c r="F5163" s="297"/>
    </row>
    <row r="5164" spans="1:15" ht="15" customHeight="1" x14ac:dyDescent="0.25">
      <c r="A5164" s="260" t="s">
        <v>6060</v>
      </c>
      <c r="B5164" s="245" t="s">
        <v>2108</v>
      </c>
      <c r="C5164" s="246"/>
      <c r="D5164" s="246" t="s">
        <v>6061</v>
      </c>
      <c r="E5164" s="245"/>
      <c r="F5164" s="162">
        <v>0</v>
      </c>
      <c r="G5164" s="333">
        <f>ROUND(SUMIF(Anlagenbewegungsdaten!B:B,A5164,Anlagenbewegungsdaten!C:C),3)</f>
        <v>0</v>
      </c>
      <c r="H5164" s="334">
        <f>IF(ISBLANK(F5164),ROUND(SUMIF(Anlagenbewegungsdaten!B:B,A5164,Anlagenbewegungsdaten!D:D),2),ROUND(G5164*F5164%,2))</f>
        <v>0</v>
      </c>
      <c r="I5164" s="334">
        <f>ROUND((H5164-SUMIF(Anlagenbewegungsdaten!$B:$B,A5164,Anlagenbewegungsdaten!D:D)),3)</f>
        <v>0</v>
      </c>
      <c r="J5164" s="335" t="s">
        <v>5180</v>
      </c>
      <c r="K5164" s="335" t="s">
        <v>5193</v>
      </c>
      <c r="L5164" s="516">
        <v>0</v>
      </c>
      <c r="M5164" s="332">
        <f>ROUND(SUMIF(Anlagenbewegungsdaten_AV!B:B,A5164,Anlagenbewegungsdaten_AV!C:C),3)</f>
        <v>0</v>
      </c>
      <c r="N5164" s="330">
        <f>IF(ISBLANK(L5164),ROUND(SUMIF(Anlagenbewegungsdaten_AV!B:B,A5164,Anlagenbewegungsdaten_AV!D:D),2),ROUND(M5164*L5164%,2))</f>
        <v>0</v>
      </c>
      <c r="O5164" s="330">
        <f>ROUND(N5164-SUMIF(Anlagenbewegungsdaten_AV!B:B,A5164,Anlagenbewegungsdaten_AV!D:D),3)</f>
        <v>0</v>
      </c>
    </row>
    <row r="5165" spans="1:15" ht="15" customHeight="1" x14ac:dyDescent="0.25">
      <c r="A5165" s="260" t="s">
        <v>6160</v>
      </c>
      <c r="B5165" s="245" t="s">
        <v>2108</v>
      </c>
      <c r="C5165" s="246"/>
      <c r="D5165" s="246" t="s">
        <v>6161</v>
      </c>
      <c r="E5165" s="245"/>
      <c r="F5165" s="162">
        <v>0</v>
      </c>
      <c r="G5165" s="333">
        <f>ROUND(SUMIF(Anlagenbewegungsdaten!B:B,A5165,Anlagenbewegungsdaten!C:C),3)</f>
        <v>0</v>
      </c>
      <c r="H5165" s="334">
        <f>IF(ISBLANK(F5165),ROUND(SUMIF(Anlagenbewegungsdaten!B:B,A5165,Anlagenbewegungsdaten!D:D),2),ROUND(G5165*F5165%,2))</f>
        <v>0</v>
      </c>
      <c r="I5165" s="334">
        <f>ROUND((H5165-SUMIF(Anlagenbewegungsdaten!$B:$B,A5165,Anlagenbewegungsdaten!D:D)),3)</f>
        <v>0</v>
      </c>
      <c r="J5165" s="335" t="s">
        <v>5181</v>
      </c>
      <c r="K5165" s="335" t="s">
        <v>5219</v>
      </c>
      <c r="L5165" s="516"/>
      <c r="M5165" s="332"/>
      <c r="N5165" s="330"/>
      <c r="O5165" s="330"/>
    </row>
    <row r="5166" spans="1:15" ht="15" customHeight="1" x14ac:dyDescent="0.25"/>
    <row r="5167" spans="1:15" ht="41.25" customHeight="1" x14ac:dyDescent="0.25">
      <c r="A5167" s="630" t="s">
        <v>6406</v>
      </c>
      <c r="B5167" s="630"/>
      <c r="C5167" s="630"/>
      <c r="D5167" s="630"/>
      <c r="E5167" s="630"/>
      <c r="F5167" s="630"/>
    </row>
    <row r="5168" spans="1:15" ht="15" customHeight="1" x14ac:dyDescent="0.25">
      <c r="A5168" s="166"/>
      <c r="B5168" s="166"/>
      <c r="C5168" s="166"/>
      <c r="D5168" s="166"/>
      <c r="E5168" s="166"/>
      <c r="F5168" s="297"/>
    </row>
    <row r="5169" spans="1:15" ht="15" customHeight="1" x14ac:dyDescent="0.25">
      <c r="A5169" s="260" t="s">
        <v>6062</v>
      </c>
      <c r="B5169" s="245" t="s">
        <v>2108</v>
      </c>
      <c r="C5169" s="246"/>
      <c r="D5169" s="246" t="s">
        <v>6063</v>
      </c>
      <c r="E5169" s="245"/>
      <c r="F5169" s="162"/>
      <c r="G5169" s="333">
        <f>ROUND(SUMIF(Anlagenbewegungsdaten!B:B,A5169,Anlagenbewegungsdaten!C:C),3)</f>
        <v>0</v>
      </c>
      <c r="H5169" s="334">
        <f>IF(ISBLANK(F5169),ROUND(SUMIF(Anlagenbewegungsdaten!B:B,A5169,Anlagenbewegungsdaten!D:D),2),ROUND(G5169*F5169%,2))</f>
        <v>0</v>
      </c>
      <c r="I5169" s="334">
        <f>ROUND((H5169-SUMIF(Anlagenbewegungsdaten!$B:$B,A5169,Anlagenbewegungsdaten!D:D)),3)</f>
        <v>0</v>
      </c>
      <c r="J5169" s="335" t="s">
        <v>5180</v>
      </c>
      <c r="K5169" s="335" t="s">
        <v>5193</v>
      </c>
      <c r="L5169" s="516">
        <v>0</v>
      </c>
      <c r="M5169" s="332">
        <f>ROUND(SUMIF(Anlagenbewegungsdaten_AV!B:B,A5169,Anlagenbewegungsdaten_AV!C:C),3)</f>
        <v>0</v>
      </c>
      <c r="N5169" s="330">
        <f>IF(ISBLANK(L5169),ROUND(SUMIF(Anlagenbewegungsdaten_AV!B:B,A5169,Anlagenbewegungsdaten_AV!D:D),2),ROUND(M5169*L5169%,2))</f>
        <v>0</v>
      </c>
      <c r="O5169" s="330">
        <f>ROUND(N5169-SUMIF(Anlagenbewegungsdaten_AV!B:B,A5169,Anlagenbewegungsdaten_AV!D:D),3)</f>
        <v>0</v>
      </c>
    </row>
    <row r="5170" spans="1:15" ht="15" customHeight="1" x14ac:dyDescent="0.25">
      <c r="A5170" s="260" t="s">
        <v>6162</v>
      </c>
      <c r="B5170" s="245" t="s">
        <v>2108</v>
      </c>
      <c r="C5170" s="246"/>
      <c r="D5170" s="246" t="s">
        <v>6407</v>
      </c>
      <c r="E5170" s="245"/>
      <c r="F5170" s="162">
        <v>0</v>
      </c>
      <c r="G5170" s="333">
        <f>ROUND(SUMIF(Anlagenbewegungsdaten!B:B,A5170,Anlagenbewegungsdaten!C:C),3)</f>
        <v>0</v>
      </c>
      <c r="H5170" s="334">
        <f>IF(ISBLANK(F5170),ROUND(SUMIF(Anlagenbewegungsdaten!B:B,A5170,Anlagenbewegungsdaten!D:D),2),ROUND(G5170*F5170%,2))</f>
        <v>0</v>
      </c>
      <c r="I5170" s="334">
        <f>ROUND((H5170-SUMIF(Anlagenbewegungsdaten!$B:$B,A5170,Anlagenbewegungsdaten!D:D)),3)</f>
        <v>0</v>
      </c>
      <c r="J5170" s="335" t="s">
        <v>5181</v>
      </c>
      <c r="K5170" s="335" t="s">
        <v>5219</v>
      </c>
      <c r="L5170" s="516"/>
      <c r="M5170" s="332"/>
      <c r="N5170" s="330"/>
      <c r="O5170" s="330"/>
    </row>
    <row r="5171" spans="1:15" ht="15" customHeight="1" x14ac:dyDescent="0.25"/>
    <row r="5172" spans="1:15" ht="15" customHeight="1" x14ac:dyDescent="0.25">
      <c r="A5172" s="166"/>
      <c r="B5172" s="166"/>
      <c r="C5172" s="166"/>
      <c r="D5172" s="166"/>
      <c r="E5172" s="166"/>
      <c r="F5172" s="297"/>
    </row>
    <row r="5173" spans="1:15" ht="108.75" customHeight="1" x14ac:dyDescent="0.25">
      <c r="A5173" s="630" t="s">
        <v>6408</v>
      </c>
      <c r="B5173" s="630"/>
      <c r="C5173" s="630"/>
      <c r="D5173" s="630"/>
      <c r="E5173" s="630"/>
      <c r="F5173" s="630"/>
    </row>
    <row r="5174" spans="1:15" ht="15" customHeight="1" x14ac:dyDescent="0.25">
      <c r="A5174" s="166"/>
      <c r="B5174" s="166"/>
      <c r="C5174" s="166"/>
      <c r="D5174" s="166"/>
      <c r="E5174" s="166"/>
      <c r="F5174" s="297"/>
    </row>
    <row r="5175" spans="1:15" ht="15" customHeight="1" x14ac:dyDescent="0.25">
      <c r="A5175" s="260" t="s">
        <v>6064</v>
      </c>
      <c r="B5175" s="245" t="s">
        <v>2107</v>
      </c>
      <c r="C5175" s="246"/>
      <c r="D5175" s="246" t="s">
        <v>6065</v>
      </c>
      <c r="E5175" s="245"/>
      <c r="F5175" s="162">
        <v>0</v>
      </c>
      <c r="G5175" s="333">
        <f>ROUND(SUMIF(Anlagenbewegungsdaten!B:B,A5175,Anlagenbewegungsdaten!C:C),3)</f>
        <v>0</v>
      </c>
      <c r="H5175" s="334">
        <f>IF(ISBLANK(F5175),ROUND(SUMIF(Anlagenbewegungsdaten!B:B,A5175,Anlagenbewegungsdaten!D:D),2),ROUND(G5175*F5175%,2))</f>
        <v>0</v>
      </c>
      <c r="I5175" s="334">
        <f>ROUND((H5175-SUMIF(Anlagenbewegungsdaten!$B:$B,A5175,Anlagenbewegungsdaten!D:D)),3)</f>
        <v>0</v>
      </c>
      <c r="J5175" s="335" t="s">
        <v>5180</v>
      </c>
      <c r="K5175" s="335" t="s">
        <v>5192</v>
      </c>
      <c r="L5175" s="516">
        <v>0</v>
      </c>
      <c r="M5175" s="332">
        <f>ROUND(SUMIF(Anlagenbewegungsdaten_AV!B:B,A5175,Anlagenbewegungsdaten_AV!C:C),3)</f>
        <v>0</v>
      </c>
      <c r="N5175" s="330">
        <f>IF(ISBLANK(L5175),ROUND(SUMIF(Anlagenbewegungsdaten_AV!B:B,A5175,Anlagenbewegungsdaten_AV!D:D),2),ROUND(M5175*L5175%,2))</f>
        <v>0</v>
      </c>
      <c r="O5175" s="330">
        <f>ROUND(N5175-SUMIF(Anlagenbewegungsdaten_AV!B:B,A5175,Anlagenbewegungsdaten_AV!D:D),3)</f>
        <v>0</v>
      </c>
    </row>
    <row r="5176" spans="1:15" ht="15" customHeight="1" x14ac:dyDescent="0.25">
      <c r="A5176" s="260" t="s">
        <v>6066</v>
      </c>
      <c r="B5176" s="245" t="s">
        <v>2108</v>
      </c>
      <c r="C5176" s="246"/>
      <c r="D5176" s="246" t="s">
        <v>6065</v>
      </c>
      <c r="E5176" s="245"/>
      <c r="F5176" s="162">
        <v>0</v>
      </c>
      <c r="G5176" s="333">
        <f>ROUND(SUMIF(Anlagenbewegungsdaten!B:B,A5176,Anlagenbewegungsdaten!C:C),3)</f>
        <v>0</v>
      </c>
      <c r="H5176" s="334">
        <f>IF(ISBLANK(F5176),ROUND(SUMIF(Anlagenbewegungsdaten!B:B,A5176,Anlagenbewegungsdaten!D:D),2),ROUND(G5176*F5176%,2))</f>
        <v>0</v>
      </c>
      <c r="I5176" s="334">
        <f>ROUND((H5176-SUMIF(Anlagenbewegungsdaten!$B:$B,A5176,Anlagenbewegungsdaten!D:D)),3)</f>
        <v>0</v>
      </c>
      <c r="J5176" s="335" t="s">
        <v>5180</v>
      </c>
      <c r="K5176" s="335" t="s">
        <v>5193</v>
      </c>
      <c r="L5176" s="516">
        <v>0</v>
      </c>
      <c r="M5176" s="332">
        <f>ROUND(SUMIF(Anlagenbewegungsdaten_AV!B:B,A5176,Anlagenbewegungsdaten_AV!C:C),3)</f>
        <v>0</v>
      </c>
      <c r="N5176" s="330">
        <f>IF(ISBLANK(L5176),ROUND(SUMIF(Anlagenbewegungsdaten_AV!B:B,A5176,Anlagenbewegungsdaten_AV!D:D),2),ROUND(M5176*L5176%,2))</f>
        <v>0</v>
      </c>
      <c r="O5176" s="330">
        <f>ROUND(N5176-SUMIF(Anlagenbewegungsdaten_AV!B:B,A5176,Anlagenbewegungsdaten_AV!D:D),3)</f>
        <v>0</v>
      </c>
    </row>
    <row r="5177" spans="1:15" ht="15" customHeight="1" x14ac:dyDescent="0.25">
      <c r="A5177" s="260" t="s">
        <v>6067</v>
      </c>
      <c r="B5177" s="245" t="s">
        <v>1002</v>
      </c>
      <c r="C5177" s="246"/>
      <c r="D5177" s="246" t="s">
        <v>6065</v>
      </c>
      <c r="E5177" s="245"/>
      <c r="F5177" s="162">
        <v>0</v>
      </c>
      <c r="G5177" s="333">
        <f>ROUND(SUMIF(Anlagenbewegungsdaten!B:B,A5177,Anlagenbewegungsdaten!C:C),3)</f>
        <v>0</v>
      </c>
      <c r="H5177" s="334">
        <f>IF(ISBLANK(F5177),ROUND(SUMIF(Anlagenbewegungsdaten!B:B,A5177,Anlagenbewegungsdaten!D:D),2),ROUND(G5177*F5177%,2))</f>
        <v>0</v>
      </c>
      <c r="I5177" s="334">
        <f>ROUND((H5177-SUMIF(Anlagenbewegungsdaten!$B:$B,A5177,Anlagenbewegungsdaten!D:D)),3)</f>
        <v>0</v>
      </c>
      <c r="J5177" s="335" t="s">
        <v>5180</v>
      </c>
      <c r="K5177" s="335" t="s">
        <v>5194</v>
      </c>
      <c r="L5177" s="516">
        <v>0</v>
      </c>
      <c r="M5177" s="332">
        <f>ROUND(SUMIF(Anlagenbewegungsdaten_AV!B:B,A5177,Anlagenbewegungsdaten_AV!C:C),3)</f>
        <v>0</v>
      </c>
      <c r="N5177" s="330">
        <f>IF(ISBLANK(L5177),ROUND(SUMIF(Anlagenbewegungsdaten_AV!B:B,A5177,Anlagenbewegungsdaten_AV!D:D),2),ROUND(M5177*L5177%,2))</f>
        <v>0</v>
      </c>
      <c r="O5177" s="330">
        <f>ROUND(N5177-SUMIF(Anlagenbewegungsdaten_AV!B:B,A5177,Anlagenbewegungsdaten_AV!D:D),3)</f>
        <v>0</v>
      </c>
    </row>
    <row r="5178" spans="1:15" ht="15" customHeight="1" x14ac:dyDescent="0.25">
      <c r="A5178" s="260" t="s">
        <v>6068</v>
      </c>
      <c r="B5178" s="245" t="s">
        <v>1489</v>
      </c>
      <c r="C5178" s="246"/>
      <c r="D5178" s="246" t="s">
        <v>6065</v>
      </c>
      <c r="E5178" s="245"/>
      <c r="F5178" s="162">
        <v>0</v>
      </c>
      <c r="G5178" s="333">
        <f>ROUND(SUMIF(Anlagenbewegungsdaten!B:B,A5178,Anlagenbewegungsdaten!C:C),3)</f>
        <v>0</v>
      </c>
      <c r="H5178" s="334">
        <f>IF(ISBLANK(F5178),ROUND(SUMIF(Anlagenbewegungsdaten!B:B,A5178,Anlagenbewegungsdaten!D:D),2),ROUND(G5178*F5178%,2))</f>
        <v>0</v>
      </c>
      <c r="I5178" s="334">
        <f>ROUND((H5178-SUMIF(Anlagenbewegungsdaten!$B:$B,A5178,Anlagenbewegungsdaten!D:D)),3)</f>
        <v>0</v>
      </c>
      <c r="J5178" s="335" t="s">
        <v>5180</v>
      </c>
      <c r="K5178" s="335" t="s">
        <v>5195</v>
      </c>
      <c r="L5178" s="516">
        <v>0</v>
      </c>
      <c r="M5178" s="332">
        <f>ROUND(SUMIF(Anlagenbewegungsdaten_AV!B:B,A5178,Anlagenbewegungsdaten_AV!C:C),3)</f>
        <v>0</v>
      </c>
      <c r="N5178" s="330">
        <f>IF(ISBLANK(L5178),ROUND(SUMIF(Anlagenbewegungsdaten_AV!B:B,A5178,Anlagenbewegungsdaten_AV!D:D),2),ROUND(M5178*L5178%,2))</f>
        <v>0</v>
      </c>
      <c r="O5178" s="330">
        <f>ROUND(N5178-SUMIF(Anlagenbewegungsdaten_AV!B:B,A5178,Anlagenbewegungsdaten_AV!D:D),3)</f>
        <v>0</v>
      </c>
    </row>
    <row r="5179" spans="1:15" ht="15" customHeight="1" x14ac:dyDescent="0.25">
      <c r="A5179" s="260" t="s">
        <v>6069</v>
      </c>
      <c r="B5179" s="245" t="s">
        <v>1502</v>
      </c>
      <c r="C5179" s="246"/>
      <c r="D5179" s="246" t="s">
        <v>6065</v>
      </c>
      <c r="E5179" s="245"/>
      <c r="F5179" s="162">
        <v>0</v>
      </c>
      <c r="G5179" s="333">
        <f>ROUND(SUMIF(Anlagenbewegungsdaten!B:B,A5179,Anlagenbewegungsdaten!C:C),3)</f>
        <v>0</v>
      </c>
      <c r="H5179" s="334">
        <f>IF(ISBLANK(F5179),ROUND(SUMIF(Anlagenbewegungsdaten!B:B,A5179,Anlagenbewegungsdaten!D:D),2),ROUND(G5179*F5179%,2))</f>
        <v>0</v>
      </c>
      <c r="I5179" s="334">
        <f>ROUND((H5179-SUMIF(Anlagenbewegungsdaten!$B:$B,A5179,Anlagenbewegungsdaten!D:D)),3)</f>
        <v>0</v>
      </c>
      <c r="J5179" s="335" t="s">
        <v>5180</v>
      </c>
      <c r="K5179" s="335" t="s">
        <v>5196</v>
      </c>
      <c r="L5179" s="516">
        <v>0</v>
      </c>
      <c r="M5179" s="332">
        <f>ROUND(SUMIF(Anlagenbewegungsdaten_AV!B:B,A5179,Anlagenbewegungsdaten_AV!C:C),3)</f>
        <v>0</v>
      </c>
      <c r="N5179" s="330">
        <f>IF(ISBLANK(L5179),ROUND(SUMIF(Anlagenbewegungsdaten_AV!B:B,A5179,Anlagenbewegungsdaten_AV!D:D),2),ROUND(M5179*L5179%,2))</f>
        <v>0</v>
      </c>
      <c r="O5179" s="330">
        <f>ROUND(N5179-SUMIF(Anlagenbewegungsdaten_AV!B:B,A5179,Anlagenbewegungsdaten_AV!D:D),3)</f>
        <v>0</v>
      </c>
    </row>
    <row r="5180" spans="1:15" ht="15" customHeight="1" x14ac:dyDescent="0.25">
      <c r="A5180" s="260" t="s">
        <v>6070</v>
      </c>
      <c r="B5180" s="245" t="s">
        <v>77</v>
      </c>
      <c r="C5180" s="246"/>
      <c r="D5180" s="246" t="s">
        <v>6065</v>
      </c>
      <c r="E5180" s="245"/>
      <c r="F5180" s="162">
        <v>0</v>
      </c>
      <c r="G5180" s="333">
        <f>ROUND(SUMIF(Anlagenbewegungsdaten!B:B,A5180,Anlagenbewegungsdaten!C:C),3)</f>
        <v>0</v>
      </c>
      <c r="H5180" s="334">
        <f>IF(ISBLANK(F5180),ROUND(SUMIF(Anlagenbewegungsdaten!B:B,A5180,Anlagenbewegungsdaten!D:D),2),ROUND(G5180*F5180%,2))</f>
        <v>0</v>
      </c>
      <c r="I5180" s="334">
        <f>ROUND((H5180-SUMIF(Anlagenbewegungsdaten!$B:$B,A5180,Anlagenbewegungsdaten!D:D)),3)</f>
        <v>0</v>
      </c>
      <c r="J5180" s="335" t="s">
        <v>5180</v>
      </c>
      <c r="K5180" s="335" t="s">
        <v>5197</v>
      </c>
      <c r="L5180" s="516">
        <v>0</v>
      </c>
      <c r="M5180" s="332">
        <f>ROUND(SUMIF(Anlagenbewegungsdaten_AV!B:B,A5180,Anlagenbewegungsdaten_AV!C:C),3)</f>
        <v>0</v>
      </c>
      <c r="N5180" s="330">
        <f>IF(ISBLANK(L5180),ROUND(SUMIF(Anlagenbewegungsdaten_AV!B:B,A5180,Anlagenbewegungsdaten_AV!D:D),2),ROUND(M5180*L5180%,2))</f>
        <v>0</v>
      </c>
      <c r="O5180" s="330">
        <f>ROUND(N5180-SUMIF(Anlagenbewegungsdaten_AV!B:B,A5180,Anlagenbewegungsdaten_AV!D:D),3)</f>
        <v>0</v>
      </c>
    </row>
    <row r="5181" spans="1:15" ht="15" customHeight="1" x14ac:dyDescent="0.25">
      <c r="A5181" s="260" t="s">
        <v>6071</v>
      </c>
      <c r="B5181" s="245" t="s">
        <v>2109</v>
      </c>
      <c r="C5181" s="246"/>
      <c r="D5181" s="246" t="s">
        <v>6065</v>
      </c>
      <c r="E5181" s="245"/>
      <c r="F5181" s="162">
        <v>0</v>
      </c>
      <c r="G5181" s="333">
        <f>ROUND(SUMIF(Anlagenbewegungsdaten!B:B,A5181,Anlagenbewegungsdaten!C:C),3)</f>
        <v>0</v>
      </c>
      <c r="H5181" s="334">
        <f>IF(ISBLANK(F5181),ROUND(SUMIF(Anlagenbewegungsdaten!B:B,A5181,Anlagenbewegungsdaten!D:D),2),ROUND(G5181*F5181%,2))</f>
        <v>0</v>
      </c>
      <c r="I5181" s="334">
        <f>ROUND((H5181-SUMIF(Anlagenbewegungsdaten!$B:$B,A5181,Anlagenbewegungsdaten!D:D)),3)</f>
        <v>0</v>
      </c>
      <c r="J5181" s="335" t="s">
        <v>5180</v>
      </c>
      <c r="K5181" s="335" t="s">
        <v>5198</v>
      </c>
      <c r="L5181" s="516">
        <v>0</v>
      </c>
      <c r="M5181" s="332">
        <f>ROUND(SUMIF(Anlagenbewegungsdaten_AV!B:B,A5181,Anlagenbewegungsdaten_AV!C:C),3)</f>
        <v>0</v>
      </c>
      <c r="N5181" s="330">
        <f>IF(ISBLANK(L5181),ROUND(SUMIF(Anlagenbewegungsdaten_AV!B:B,A5181,Anlagenbewegungsdaten_AV!D:D),2),ROUND(M5181*L5181%,2))</f>
        <v>0</v>
      </c>
      <c r="O5181" s="330">
        <f>ROUND(N5181-SUMIF(Anlagenbewegungsdaten_AV!B:B,A5181,Anlagenbewegungsdaten_AV!D:D),3)</f>
        <v>0</v>
      </c>
    </row>
    <row r="5182" spans="1:15" ht="15" customHeight="1" x14ac:dyDescent="0.25">
      <c r="A5182" s="260" t="s">
        <v>6072</v>
      </c>
      <c r="B5182" s="245" t="s">
        <v>2110</v>
      </c>
      <c r="C5182" s="246"/>
      <c r="D5182" s="246" t="s">
        <v>6065</v>
      </c>
      <c r="E5182" s="245"/>
      <c r="F5182" s="162">
        <v>0</v>
      </c>
      <c r="G5182" s="333">
        <f>ROUND(SUMIF(Anlagenbewegungsdaten!B:B,A5182,Anlagenbewegungsdaten!C:C),3)</f>
        <v>0</v>
      </c>
      <c r="H5182" s="334">
        <f>IF(ISBLANK(F5182),ROUND(SUMIF(Anlagenbewegungsdaten!B:B,A5182,Anlagenbewegungsdaten!D:D),2),ROUND(G5182*F5182%,2))</f>
        <v>0</v>
      </c>
      <c r="I5182" s="334">
        <f>ROUND((H5182-SUMIF(Anlagenbewegungsdaten!$B:$B,A5182,Anlagenbewegungsdaten!D:D)),3)</f>
        <v>0</v>
      </c>
      <c r="J5182" s="335" t="s">
        <v>5180</v>
      </c>
      <c r="K5182" s="335" t="s">
        <v>5199</v>
      </c>
      <c r="L5182" s="516">
        <v>0</v>
      </c>
      <c r="M5182" s="332">
        <f>ROUND(SUMIF(Anlagenbewegungsdaten_AV!B:B,A5182,Anlagenbewegungsdaten_AV!C:C),3)</f>
        <v>0</v>
      </c>
      <c r="N5182" s="330">
        <f>IF(ISBLANK(L5182),ROUND(SUMIF(Anlagenbewegungsdaten_AV!B:B,A5182,Anlagenbewegungsdaten_AV!D:D),2),ROUND(M5182*L5182%,2))</f>
        <v>0</v>
      </c>
      <c r="O5182" s="330">
        <f>ROUND(N5182-SUMIF(Anlagenbewegungsdaten_AV!B:B,A5182,Anlagenbewegungsdaten_AV!D:D),3)</f>
        <v>0</v>
      </c>
    </row>
    <row r="5183" spans="1:15" ht="15" customHeight="1" x14ac:dyDescent="0.25">
      <c r="A5183" s="260" t="s">
        <v>6073</v>
      </c>
      <c r="B5183" s="245" t="s">
        <v>152</v>
      </c>
      <c r="C5183" s="246"/>
      <c r="D5183" s="246" t="s">
        <v>6065</v>
      </c>
      <c r="E5183" s="245"/>
      <c r="F5183" s="162">
        <v>0</v>
      </c>
      <c r="G5183" s="333">
        <f>ROUND(SUMIF(Anlagenbewegungsdaten!B:B,A5183,Anlagenbewegungsdaten!C:C),3)</f>
        <v>0</v>
      </c>
      <c r="H5183" s="334">
        <f>IF(ISBLANK(F5183),ROUND(SUMIF(Anlagenbewegungsdaten!B:B,A5183,Anlagenbewegungsdaten!D:D),2),ROUND(G5183*F5183%,2))</f>
        <v>0</v>
      </c>
      <c r="I5183" s="334">
        <f>ROUND((H5183-SUMIF(Anlagenbewegungsdaten!$B:$B,A5183,Anlagenbewegungsdaten!D:D)),3)</f>
        <v>0</v>
      </c>
      <c r="J5183" s="335" t="s">
        <v>5180</v>
      </c>
      <c r="K5183" s="335" t="s">
        <v>5200</v>
      </c>
      <c r="L5183" s="516">
        <v>0</v>
      </c>
      <c r="M5183" s="332">
        <f>ROUND(SUMIF(Anlagenbewegungsdaten_AV!B:B,A5183,Anlagenbewegungsdaten_AV!C:C),3)</f>
        <v>0</v>
      </c>
      <c r="N5183" s="330">
        <f>IF(ISBLANK(L5183),ROUND(SUMIF(Anlagenbewegungsdaten_AV!B:B,A5183,Anlagenbewegungsdaten_AV!D:D),2),ROUND(M5183*L5183%,2))</f>
        <v>0</v>
      </c>
      <c r="O5183" s="330">
        <f>ROUND(N5183-SUMIF(Anlagenbewegungsdaten_AV!B:B,A5183,Anlagenbewegungsdaten_AV!D:D),3)</f>
        <v>0</v>
      </c>
    </row>
    <row r="5184" spans="1:15" ht="15" customHeight="1" x14ac:dyDescent="0.25">
      <c r="A5184" s="260" t="s">
        <v>6074</v>
      </c>
      <c r="B5184" s="245" t="s">
        <v>160</v>
      </c>
      <c r="C5184" s="246"/>
      <c r="D5184" s="246" t="s">
        <v>6065</v>
      </c>
      <c r="E5184" s="245"/>
      <c r="F5184" s="162">
        <v>0</v>
      </c>
      <c r="G5184" s="333">
        <f>ROUND(SUMIF(Anlagenbewegungsdaten!B:B,A5184,Anlagenbewegungsdaten!C:C),3)</f>
        <v>0</v>
      </c>
      <c r="H5184" s="334">
        <f>IF(ISBLANK(F5184),ROUND(SUMIF(Anlagenbewegungsdaten!B:B,A5184,Anlagenbewegungsdaten!D:D),2),ROUND(G5184*F5184%,2))</f>
        <v>0</v>
      </c>
      <c r="I5184" s="334">
        <f>ROUND((H5184-SUMIF(Anlagenbewegungsdaten!$B:$B,A5184,Anlagenbewegungsdaten!D:D)),3)</f>
        <v>0</v>
      </c>
      <c r="J5184" s="335" t="s">
        <v>5180</v>
      </c>
      <c r="K5184" s="335" t="s">
        <v>5201</v>
      </c>
      <c r="L5184" s="516">
        <v>0</v>
      </c>
      <c r="M5184" s="332">
        <f>ROUND(SUMIF(Anlagenbewegungsdaten_AV!B:B,A5184,Anlagenbewegungsdaten_AV!C:C),3)</f>
        <v>0</v>
      </c>
      <c r="N5184" s="330">
        <f>IF(ISBLANK(L5184),ROUND(SUMIF(Anlagenbewegungsdaten_AV!B:B,A5184,Anlagenbewegungsdaten_AV!D:D),2),ROUND(M5184*L5184%,2))</f>
        <v>0</v>
      </c>
      <c r="O5184" s="330">
        <f>ROUND(N5184-SUMIF(Anlagenbewegungsdaten_AV!B:B,A5184,Anlagenbewegungsdaten_AV!D:D),3)</f>
        <v>0</v>
      </c>
    </row>
    <row r="5185" spans="1:15" ht="15" customHeight="1" x14ac:dyDescent="0.25">
      <c r="A5185" s="142" t="s">
        <v>6075</v>
      </c>
      <c r="B5185" s="142" t="s">
        <v>167</v>
      </c>
      <c r="C5185" s="142"/>
      <c r="D5185" s="142" t="s">
        <v>6065</v>
      </c>
      <c r="E5185" s="142"/>
      <c r="F5185" s="142">
        <v>0</v>
      </c>
      <c r="G5185" s="333">
        <f>ROUND(SUMIF(Anlagenbewegungsdaten!B:B,A5185,Anlagenbewegungsdaten!C:C),3)</f>
        <v>0</v>
      </c>
      <c r="H5185" s="334">
        <f>IF(ISBLANK(F5185),ROUND(SUMIF(Anlagenbewegungsdaten!B:B,A5185,Anlagenbewegungsdaten!D:D),2),ROUND(G5185*F5185%,2))</f>
        <v>0</v>
      </c>
      <c r="I5185" s="334">
        <f>ROUND((H5185-SUMIF(Anlagenbewegungsdaten!$B:$B,A5185,Anlagenbewegungsdaten!D:D)),3)</f>
        <v>0</v>
      </c>
      <c r="J5185" s="335" t="s">
        <v>5180</v>
      </c>
      <c r="K5185" s="335" t="s">
        <v>5202</v>
      </c>
      <c r="L5185" s="516">
        <v>0</v>
      </c>
      <c r="M5185" s="332">
        <f>ROUND(SUMIF(Anlagenbewegungsdaten_AV!B:B,A5185,Anlagenbewegungsdaten_AV!C:C),3)</f>
        <v>0</v>
      </c>
      <c r="N5185" s="330">
        <f>IF(ISBLANK(L5185),ROUND(SUMIF(Anlagenbewegungsdaten_AV!B:B,A5185,Anlagenbewegungsdaten_AV!D:D),2),ROUND(M5185*L5185%,2))</f>
        <v>0</v>
      </c>
      <c r="O5185" s="330">
        <f>ROUND(N5185-SUMIF(Anlagenbewegungsdaten_AV!B:B,A5185,Anlagenbewegungsdaten_AV!D:D),3)</f>
        <v>0</v>
      </c>
    </row>
    <row r="5186" spans="1:15" ht="15" customHeight="1" x14ac:dyDescent="0.25">
      <c r="A5186" s="260" t="s">
        <v>6076</v>
      </c>
      <c r="B5186" s="245" t="s">
        <v>2111</v>
      </c>
      <c r="C5186" s="246"/>
      <c r="D5186" s="246" t="s">
        <v>6065</v>
      </c>
      <c r="E5186" s="245"/>
      <c r="F5186" s="162">
        <v>0</v>
      </c>
      <c r="G5186" s="333">
        <f>ROUND(SUMIF(Anlagenbewegungsdaten!B:B,A5186,Anlagenbewegungsdaten!C:C),3)</f>
        <v>0</v>
      </c>
      <c r="H5186" s="334">
        <f>IF(ISBLANK(F5186),ROUND(SUMIF(Anlagenbewegungsdaten!B:B,A5186,Anlagenbewegungsdaten!D:D),2),ROUND(G5186*F5186%,2))</f>
        <v>0</v>
      </c>
      <c r="I5186" s="334">
        <f>ROUND((H5186-SUMIF(Anlagenbewegungsdaten!$B:$B,A5186,Anlagenbewegungsdaten!D:D)),3)</f>
        <v>0</v>
      </c>
      <c r="J5186" s="335" t="s">
        <v>5180</v>
      </c>
      <c r="K5186" s="335" t="s">
        <v>5203</v>
      </c>
      <c r="L5186" s="516">
        <v>0</v>
      </c>
      <c r="M5186" s="332">
        <f>ROUND(SUMIF(Anlagenbewegungsdaten_AV!B:B,A5186,Anlagenbewegungsdaten_AV!C:C),3)</f>
        <v>0</v>
      </c>
      <c r="N5186" s="330">
        <f>IF(ISBLANK(L5186),ROUND(SUMIF(Anlagenbewegungsdaten_AV!B:B,A5186,Anlagenbewegungsdaten_AV!D:D),2),ROUND(M5186*L5186%,2))</f>
        <v>0</v>
      </c>
      <c r="O5186" s="330">
        <f>ROUND(N5186-SUMIF(Anlagenbewegungsdaten_AV!B:B,A5186,Anlagenbewegungsdaten_AV!D:D),3)</f>
        <v>0</v>
      </c>
    </row>
    <row r="5187" spans="1:15" ht="15" customHeight="1" x14ac:dyDescent="0.25">
      <c r="A5187" s="260" t="s">
        <v>6077</v>
      </c>
      <c r="B5187" s="245" t="s">
        <v>174</v>
      </c>
      <c r="C5187" s="246"/>
      <c r="D5187" s="246" t="s">
        <v>6065</v>
      </c>
      <c r="E5187" s="245"/>
      <c r="F5187" s="162">
        <v>0</v>
      </c>
      <c r="G5187" s="333">
        <f>ROUND(SUMIF(Anlagenbewegungsdaten!B:B,A5187,Anlagenbewegungsdaten!C:C),3)</f>
        <v>0</v>
      </c>
      <c r="H5187" s="334">
        <f>IF(ISBLANK(F5187),ROUND(SUMIF(Anlagenbewegungsdaten!B:B,A5187,Anlagenbewegungsdaten!D:D),2),ROUND(G5187*F5187%,2))</f>
        <v>0</v>
      </c>
      <c r="I5187" s="334">
        <f>ROUND((H5187-SUMIF(Anlagenbewegungsdaten!$B:$B,A5187,Anlagenbewegungsdaten!D:D)),3)</f>
        <v>0</v>
      </c>
      <c r="J5187" s="335" t="s">
        <v>5180</v>
      </c>
      <c r="K5187" s="335" t="s">
        <v>5204</v>
      </c>
      <c r="L5187" s="516">
        <v>0</v>
      </c>
      <c r="M5187" s="332">
        <f>ROUND(SUMIF(Anlagenbewegungsdaten_AV!B:B,A5187,Anlagenbewegungsdaten_AV!C:C),3)</f>
        <v>0</v>
      </c>
      <c r="N5187" s="330">
        <f>IF(ISBLANK(L5187),ROUND(SUMIF(Anlagenbewegungsdaten_AV!B:B,A5187,Anlagenbewegungsdaten_AV!D:D),2),ROUND(M5187*L5187%,2))</f>
        <v>0</v>
      </c>
      <c r="O5187" s="330">
        <f>ROUND(N5187-SUMIF(Anlagenbewegungsdaten_AV!B:B,A5187,Anlagenbewegungsdaten_AV!D:D),3)</f>
        <v>0</v>
      </c>
    </row>
    <row r="5188" spans="1:15" ht="15" customHeight="1" x14ac:dyDescent="0.25">
      <c r="A5188" s="260" t="s">
        <v>6078</v>
      </c>
      <c r="B5188" s="245" t="s">
        <v>174</v>
      </c>
      <c r="C5188" s="246"/>
      <c r="D5188" s="246" t="s">
        <v>6065</v>
      </c>
      <c r="E5188" s="245" t="s">
        <v>4951</v>
      </c>
      <c r="F5188" s="162">
        <v>0</v>
      </c>
      <c r="G5188" s="333">
        <f>ROUND(SUMIF(Anlagenbewegungsdaten!B:B,A5188,Anlagenbewegungsdaten!C:C),3)</f>
        <v>0</v>
      </c>
      <c r="H5188" s="334">
        <f>IF(ISBLANK(F5188),ROUND(SUMIF(Anlagenbewegungsdaten!B:B,A5188,Anlagenbewegungsdaten!D:D),2),ROUND(G5188*F5188%,2))</f>
        <v>0</v>
      </c>
      <c r="I5188" s="334">
        <f>ROUND((H5188-SUMIF(Anlagenbewegungsdaten!$B:$B,A5188,Anlagenbewegungsdaten!D:D)),3)</f>
        <v>0</v>
      </c>
      <c r="J5188" s="338" t="s">
        <v>5178</v>
      </c>
      <c r="K5188" s="338" t="s">
        <v>5217</v>
      </c>
      <c r="L5188" s="516">
        <v>0</v>
      </c>
      <c r="M5188" s="332">
        <f>ROUND(SUMIF(Anlagenbewegungsdaten_AV!B:B,A5188,Anlagenbewegungsdaten_AV!C:C),3)</f>
        <v>0</v>
      </c>
      <c r="N5188" s="330">
        <f>IF(ISBLANK(L5188),ROUND(SUMIF(Anlagenbewegungsdaten_AV!B:B,A5188,Anlagenbewegungsdaten_AV!D:D),2),ROUND(M5188*L5188%,2))</f>
        <v>0</v>
      </c>
      <c r="O5188" s="330">
        <f>ROUND(N5188-SUMIF(Anlagenbewegungsdaten_AV!B:B,A5188,Anlagenbewegungsdaten_AV!D:D),3)</f>
        <v>0</v>
      </c>
    </row>
    <row r="5189" spans="1:15" ht="15" customHeight="1" x14ac:dyDescent="0.25">
      <c r="A5189" s="201"/>
      <c r="B5189" s="166"/>
      <c r="C5189" s="166"/>
      <c r="D5189" s="166"/>
      <c r="E5189" s="166"/>
      <c r="F5189" s="297"/>
    </row>
    <row r="5190" spans="1:15" x14ac:dyDescent="0.25">
      <c r="A5190" s="260" t="s">
        <v>6409</v>
      </c>
      <c r="B5190" s="245" t="s">
        <v>2107</v>
      </c>
      <c r="C5190" s="246"/>
      <c r="D5190" s="246" t="s">
        <v>6410</v>
      </c>
      <c r="E5190" s="245"/>
      <c r="F5190" s="162">
        <v>0</v>
      </c>
      <c r="G5190" s="333">
        <f>ROUND(SUMIF(Anlagenbewegungsdaten!B:B,A5190,Anlagenbewegungsdaten!C:C),3)</f>
        <v>0</v>
      </c>
      <c r="H5190" s="334">
        <f>IF(ISBLANK(F5190),ROUND(SUMIF(Anlagenbewegungsdaten!B:B,A5190,Anlagenbewegungsdaten!D:D),2),ROUND(G5190*F5190%,2))</f>
        <v>0</v>
      </c>
      <c r="I5190" s="334">
        <f>ROUND((H5190-SUMIF(Anlagenbewegungsdaten!$B:$B,A5190,Anlagenbewegungsdaten!D:D)),3)</f>
        <v>0</v>
      </c>
      <c r="J5190" s="335" t="s">
        <v>5181</v>
      </c>
      <c r="K5190" s="335" t="s">
        <v>5218</v>
      </c>
      <c r="L5190" s="516"/>
      <c r="M5190" s="332"/>
      <c r="N5190" s="330"/>
      <c r="O5190" s="330"/>
    </row>
    <row r="5191" spans="1:15" x14ac:dyDescent="0.25">
      <c r="A5191" s="260" t="s">
        <v>6411</v>
      </c>
      <c r="B5191" s="245" t="s">
        <v>2108</v>
      </c>
      <c r="C5191" s="246"/>
      <c r="D5191" s="246" t="s">
        <v>6410</v>
      </c>
      <c r="E5191" s="245"/>
      <c r="F5191" s="162">
        <v>0</v>
      </c>
      <c r="G5191" s="333">
        <f>ROUND(SUMIF(Anlagenbewegungsdaten!B:B,A5191,Anlagenbewegungsdaten!C:C),3)</f>
        <v>0</v>
      </c>
      <c r="H5191" s="334">
        <f>IF(ISBLANK(F5191),ROUND(SUMIF(Anlagenbewegungsdaten!B:B,A5191,Anlagenbewegungsdaten!D:D),2),ROUND(G5191*F5191%,2))</f>
        <v>0</v>
      </c>
      <c r="I5191" s="334">
        <f>ROUND((H5191-SUMIF(Anlagenbewegungsdaten!$B:$B,A5191,Anlagenbewegungsdaten!D:D)),3)</f>
        <v>0</v>
      </c>
      <c r="J5191" s="335" t="s">
        <v>5181</v>
      </c>
      <c r="K5191" s="335" t="s">
        <v>5219</v>
      </c>
      <c r="L5191" s="516"/>
      <c r="M5191" s="332"/>
      <c r="N5191" s="330"/>
      <c r="O5191" s="330"/>
    </row>
    <row r="5192" spans="1:15" x14ac:dyDescent="0.25">
      <c r="A5192" s="260" t="s">
        <v>6412</v>
      </c>
      <c r="B5192" s="245" t="s">
        <v>1002</v>
      </c>
      <c r="C5192" s="246"/>
      <c r="D5192" s="246" t="s">
        <v>6410</v>
      </c>
      <c r="E5192" s="245"/>
      <c r="F5192" s="162">
        <v>0</v>
      </c>
      <c r="G5192" s="333">
        <f>ROUND(SUMIF(Anlagenbewegungsdaten!B:B,A5192,Anlagenbewegungsdaten!C:C),3)</f>
        <v>0</v>
      </c>
      <c r="H5192" s="334">
        <f>IF(ISBLANK(F5192),ROUND(SUMIF(Anlagenbewegungsdaten!B:B,A5192,Anlagenbewegungsdaten!D:D),2),ROUND(G5192*F5192%,2))</f>
        <v>0</v>
      </c>
      <c r="I5192" s="334">
        <f>ROUND((H5192-SUMIF(Anlagenbewegungsdaten!$B:$B,A5192,Anlagenbewegungsdaten!D:D)),3)</f>
        <v>0</v>
      </c>
      <c r="J5192" s="335" t="s">
        <v>5181</v>
      </c>
      <c r="K5192" s="335" t="s">
        <v>5220</v>
      </c>
      <c r="L5192" s="516"/>
      <c r="M5192" s="332"/>
      <c r="N5192" s="330"/>
      <c r="O5192" s="330"/>
    </row>
    <row r="5193" spans="1:15" x14ac:dyDescent="0.25">
      <c r="A5193" s="260" t="s">
        <v>6413</v>
      </c>
      <c r="B5193" s="245" t="s">
        <v>1489</v>
      </c>
      <c r="C5193" s="246"/>
      <c r="D5193" s="246" t="s">
        <v>6410</v>
      </c>
      <c r="E5193" s="245"/>
      <c r="F5193" s="162">
        <v>0</v>
      </c>
      <c r="G5193" s="333">
        <f>ROUND(SUMIF(Anlagenbewegungsdaten!B:B,A5193,Anlagenbewegungsdaten!C:C),3)</f>
        <v>0</v>
      </c>
      <c r="H5193" s="334">
        <f>IF(ISBLANK(F5193),ROUND(SUMIF(Anlagenbewegungsdaten!B:B,A5193,Anlagenbewegungsdaten!D:D),2),ROUND(G5193*F5193%,2))</f>
        <v>0</v>
      </c>
      <c r="I5193" s="334">
        <f>ROUND((H5193-SUMIF(Anlagenbewegungsdaten!$B:$B,A5193,Anlagenbewegungsdaten!D:D)),3)</f>
        <v>0</v>
      </c>
      <c r="J5193" s="335" t="s">
        <v>5181</v>
      </c>
      <c r="K5193" s="335" t="s">
        <v>5221</v>
      </c>
      <c r="L5193" s="516"/>
      <c r="M5193" s="332"/>
      <c r="N5193" s="330"/>
      <c r="O5193" s="330"/>
    </row>
    <row r="5194" spans="1:15" x14ac:dyDescent="0.25">
      <c r="A5194" s="260" t="s">
        <v>6414</v>
      </c>
      <c r="B5194" s="245" t="s">
        <v>1502</v>
      </c>
      <c r="C5194" s="246"/>
      <c r="D5194" s="246" t="s">
        <v>6410</v>
      </c>
      <c r="E5194" s="245"/>
      <c r="F5194" s="162">
        <v>0</v>
      </c>
      <c r="G5194" s="333">
        <f>ROUND(SUMIF(Anlagenbewegungsdaten!B:B,A5194,Anlagenbewegungsdaten!C:C),3)</f>
        <v>0</v>
      </c>
      <c r="H5194" s="334">
        <f>IF(ISBLANK(F5194),ROUND(SUMIF(Anlagenbewegungsdaten!B:B,A5194,Anlagenbewegungsdaten!D:D),2),ROUND(G5194*F5194%,2))</f>
        <v>0</v>
      </c>
      <c r="I5194" s="334">
        <f>ROUND((H5194-SUMIF(Anlagenbewegungsdaten!$B:$B,A5194,Anlagenbewegungsdaten!D:D)),3)</f>
        <v>0</v>
      </c>
      <c r="J5194" s="335" t="s">
        <v>5181</v>
      </c>
      <c r="K5194" s="335" t="s">
        <v>5222</v>
      </c>
      <c r="L5194" s="516"/>
      <c r="M5194" s="332"/>
      <c r="N5194" s="330"/>
      <c r="O5194" s="330"/>
    </row>
    <row r="5195" spans="1:15" x14ac:dyDescent="0.25">
      <c r="A5195" s="260" t="s">
        <v>6415</v>
      </c>
      <c r="B5195" s="245" t="s">
        <v>77</v>
      </c>
      <c r="C5195" s="246"/>
      <c r="D5195" s="246" t="s">
        <v>6410</v>
      </c>
      <c r="E5195" s="245"/>
      <c r="F5195" s="162">
        <v>0</v>
      </c>
      <c r="G5195" s="333">
        <f>ROUND(SUMIF(Anlagenbewegungsdaten!B:B,A5195,Anlagenbewegungsdaten!C:C),3)</f>
        <v>0</v>
      </c>
      <c r="H5195" s="334">
        <f>IF(ISBLANK(F5195),ROUND(SUMIF(Anlagenbewegungsdaten!B:B,A5195,Anlagenbewegungsdaten!D:D),2),ROUND(G5195*F5195%,2))</f>
        <v>0</v>
      </c>
      <c r="I5195" s="334">
        <f>ROUND((H5195-SUMIF(Anlagenbewegungsdaten!$B:$B,A5195,Anlagenbewegungsdaten!D:D)),3)</f>
        <v>0</v>
      </c>
      <c r="J5195" s="335" t="s">
        <v>5181</v>
      </c>
      <c r="K5195" s="335" t="s">
        <v>5223</v>
      </c>
      <c r="L5195" s="516"/>
      <c r="M5195" s="332"/>
      <c r="N5195" s="330"/>
      <c r="O5195" s="330"/>
    </row>
    <row r="5196" spans="1:15" x14ac:dyDescent="0.25">
      <c r="A5196" s="260" t="s">
        <v>6416</v>
      </c>
      <c r="B5196" s="245" t="s">
        <v>2109</v>
      </c>
      <c r="C5196" s="246"/>
      <c r="D5196" s="246" t="s">
        <v>6410</v>
      </c>
      <c r="E5196" s="245"/>
      <c r="F5196" s="162">
        <v>0</v>
      </c>
      <c r="G5196" s="333">
        <f>ROUND(SUMIF(Anlagenbewegungsdaten!B:B,A5196,Anlagenbewegungsdaten!C:C),3)</f>
        <v>0</v>
      </c>
      <c r="H5196" s="334">
        <f>IF(ISBLANK(F5196),ROUND(SUMIF(Anlagenbewegungsdaten!B:B,A5196,Anlagenbewegungsdaten!D:D),2),ROUND(G5196*F5196%,2))</f>
        <v>0</v>
      </c>
      <c r="I5196" s="334">
        <f>ROUND((H5196-SUMIF(Anlagenbewegungsdaten!$B:$B,A5196,Anlagenbewegungsdaten!D:D)),3)</f>
        <v>0</v>
      </c>
      <c r="J5196" s="335" t="s">
        <v>5181</v>
      </c>
      <c r="K5196" s="335" t="s">
        <v>5224</v>
      </c>
      <c r="L5196" s="516"/>
      <c r="M5196" s="332"/>
      <c r="N5196" s="330"/>
      <c r="O5196" s="330"/>
    </row>
    <row r="5197" spans="1:15" x14ac:dyDescent="0.25">
      <c r="A5197" s="260" t="s">
        <v>6417</v>
      </c>
      <c r="B5197" s="245" t="s">
        <v>2110</v>
      </c>
      <c r="C5197" s="246"/>
      <c r="D5197" s="246" t="s">
        <v>6410</v>
      </c>
      <c r="E5197" s="245"/>
      <c r="F5197" s="162">
        <v>0</v>
      </c>
      <c r="G5197" s="333">
        <f>ROUND(SUMIF(Anlagenbewegungsdaten!B:B,A5197,Anlagenbewegungsdaten!C:C),3)</f>
        <v>0</v>
      </c>
      <c r="H5197" s="334">
        <f>IF(ISBLANK(F5197),ROUND(SUMIF(Anlagenbewegungsdaten!B:B,A5197,Anlagenbewegungsdaten!D:D),2),ROUND(G5197*F5197%,2))</f>
        <v>0</v>
      </c>
      <c r="I5197" s="334">
        <f>ROUND((H5197-SUMIF(Anlagenbewegungsdaten!$B:$B,A5197,Anlagenbewegungsdaten!D:D)),3)</f>
        <v>0</v>
      </c>
      <c r="J5197" s="335" t="s">
        <v>5181</v>
      </c>
      <c r="K5197" s="335" t="s">
        <v>5225</v>
      </c>
      <c r="L5197" s="516"/>
      <c r="M5197" s="332"/>
      <c r="N5197" s="330"/>
      <c r="O5197" s="330"/>
    </row>
    <row r="5198" spans="1:15" x14ac:dyDescent="0.25">
      <c r="A5198" s="260" t="s">
        <v>6418</v>
      </c>
      <c r="B5198" s="245" t="s">
        <v>152</v>
      </c>
      <c r="C5198" s="246"/>
      <c r="D5198" s="246" t="s">
        <v>6410</v>
      </c>
      <c r="E5198" s="245"/>
      <c r="F5198" s="162">
        <v>0</v>
      </c>
      <c r="G5198" s="333">
        <f>ROUND(SUMIF(Anlagenbewegungsdaten!B:B,A5198,Anlagenbewegungsdaten!C:C),3)</f>
        <v>0</v>
      </c>
      <c r="H5198" s="334">
        <f>IF(ISBLANK(F5198),ROUND(SUMIF(Anlagenbewegungsdaten!B:B,A5198,Anlagenbewegungsdaten!D:D),2),ROUND(G5198*F5198%,2))</f>
        <v>0</v>
      </c>
      <c r="I5198" s="334">
        <f>ROUND((H5198-SUMIF(Anlagenbewegungsdaten!$B:$B,A5198,Anlagenbewegungsdaten!D:D)),3)</f>
        <v>0</v>
      </c>
      <c r="J5198" s="335" t="s">
        <v>5181</v>
      </c>
      <c r="K5198" s="335" t="s">
        <v>5226</v>
      </c>
      <c r="L5198" s="516"/>
      <c r="M5198" s="332"/>
      <c r="N5198" s="330"/>
      <c r="O5198" s="330"/>
    </row>
    <row r="5199" spans="1:15" x14ac:dyDescent="0.25">
      <c r="A5199" s="260" t="s">
        <v>6419</v>
      </c>
      <c r="B5199" s="245" t="s">
        <v>160</v>
      </c>
      <c r="C5199" s="246"/>
      <c r="D5199" s="246" t="s">
        <v>6410</v>
      </c>
      <c r="E5199" s="245"/>
      <c r="F5199" s="162">
        <v>0</v>
      </c>
      <c r="G5199" s="333">
        <f>ROUND(SUMIF(Anlagenbewegungsdaten!B:B,A5199,Anlagenbewegungsdaten!C:C),3)</f>
        <v>0</v>
      </c>
      <c r="H5199" s="334">
        <f>IF(ISBLANK(F5199),ROUND(SUMIF(Anlagenbewegungsdaten!B:B,A5199,Anlagenbewegungsdaten!D:D),2),ROUND(G5199*F5199%,2))</f>
        <v>0</v>
      </c>
      <c r="I5199" s="334">
        <f>ROUND((H5199-SUMIF(Anlagenbewegungsdaten!$B:$B,A5199,Anlagenbewegungsdaten!D:D)),3)</f>
        <v>0</v>
      </c>
      <c r="J5199" s="335" t="s">
        <v>5181</v>
      </c>
      <c r="K5199" s="335" t="s">
        <v>5227</v>
      </c>
      <c r="L5199" s="516"/>
      <c r="M5199" s="332"/>
      <c r="N5199" s="330"/>
      <c r="O5199" s="330"/>
    </row>
    <row r="5200" spans="1:15" x14ac:dyDescent="0.25">
      <c r="A5200" s="260" t="s">
        <v>6420</v>
      </c>
      <c r="B5200" s="245" t="s">
        <v>167</v>
      </c>
      <c r="C5200" s="246"/>
      <c r="D5200" s="246" t="s">
        <v>6410</v>
      </c>
      <c r="E5200" s="245"/>
      <c r="F5200" s="162">
        <v>0</v>
      </c>
      <c r="G5200" s="333">
        <f>ROUND(SUMIF(Anlagenbewegungsdaten!B:B,A5200,Anlagenbewegungsdaten!C:C),3)</f>
        <v>0</v>
      </c>
      <c r="H5200" s="334">
        <f>IF(ISBLANK(F5200),ROUND(SUMIF(Anlagenbewegungsdaten!B:B,A5200,Anlagenbewegungsdaten!D:D),2),ROUND(G5200*F5200%,2))</f>
        <v>0</v>
      </c>
      <c r="I5200" s="334">
        <f>ROUND((H5200-SUMIF(Anlagenbewegungsdaten!$B:$B,A5200,Anlagenbewegungsdaten!D:D)),3)</f>
        <v>0</v>
      </c>
      <c r="J5200" s="335" t="s">
        <v>5181</v>
      </c>
      <c r="K5200" s="335" t="s">
        <v>6433</v>
      </c>
      <c r="L5200" s="516"/>
      <c r="M5200" s="332"/>
      <c r="N5200" s="330"/>
      <c r="O5200" s="330"/>
    </row>
    <row r="5201" spans="1:15" x14ac:dyDescent="0.25">
      <c r="A5201" s="260" t="s">
        <v>6421</v>
      </c>
      <c r="B5201" s="245" t="s">
        <v>2111</v>
      </c>
      <c r="C5201" s="246"/>
      <c r="D5201" s="246" t="s">
        <v>6410</v>
      </c>
      <c r="E5201" s="245"/>
      <c r="F5201" s="162">
        <v>0</v>
      </c>
      <c r="G5201" s="333">
        <f>ROUND(SUMIF(Anlagenbewegungsdaten!B:B,A5201,Anlagenbewegungsdaten!C:C),3)</f>
        <v>0</v>
      </c>
      <c r="H5201" s="334">
        <f>IF(ISBLANK(F5201),ROUND(SUMIF(Anlagenbewegungsdaten!B:B,A5201,Anlagenbewegungsdaten!D:D),2),ROUND(G5201*F5201%,2))</f>
        <v>0</v>
      </c>
      <c r="I5201" s="334">
        <f>ROUND((H5201-SUMIF(Anlagenbewegungsdaten!$B:$B,A5201,Anlagenbewegungsdaten!D:D)),3)</f>
        <v>0</v>
      </c>
      <c r="J5201" s="335" t="s">
        <v>5181</v>
      </c>
      <c r="K5201" s="335" t="s">
        <v>5229</v>
      </c>
      <c r="L5201" s="516"/>
      <c r="M5201" s="332"/>
      <c r="N5201" s="330"/>
      <c r="O5201" s="330"/>
    </row>
    <row r="5202" spans="1:15" x14ac:dyDescent="0.25">
      <c r="A5202" s="260" t="s">
        <v>6422</v>
      </c>
      <c r="B5202" s="245" t="s">
        <v>174</v>
      </c>
      <c r="C5202" s="246"/>
      <c r="D5202" s="246" t="s">
        <v>6410</v>
      </c>
      <c r="E5202" s="245"/>
      <c r="F5202" s="162">
        <v>0</v>
      </c>
      <c r="G5202" s="333">
        <f>ROUND(SUMIF(Anlagenbewegungsdaten!B:B,A5202,Anlagenbewegungsdaten!C:C),3)</f>
        <v>0</v>
      </c>
      <c r="H5202" s="334">
        <f>IF(ISBLANK(F5202),ROUND(SUMIF(Anlagenbewegungsdaten!B:B,A5202,Anlagenbewegungsdaten!D:D),2),ROUND(G5202*F5202%,2))</f>
        <v>0</v>
      </c>
      <c r="I5202" s="334">
        <f>ROUND((H5202-SUMIF(Anlagenbewegungsdaten!$B:$B,A5202,Anlagenbewegungsdaten!D:D)),3)</f>
        <v>0</v>
      </c>
      <c r="J5202" s="335" t="s">
        <v>5181</v>
      </c>
      <c r="K5202" s="335" t="s">
        <v>5230</v>
      </c>
      <c r="L5202" s="516"/>
      <c r="M5202" s="332"/>
      <c r="N5202" s="330"/>
      <c r="O5202" s="330"/>
    </row>
    <row r="5203" spans="1:15" ht="15" customHeight="1" x14ac:dyDescent="0.25">
      <c r="A5203" s="166"/>
      <c r="B5203" s="166"/>
      <c r="C5203" s="166"/>
      <c r="D5203" s="166"/>
      <c r="E5203" s="166"/>
      <c r="F5203" s="297"/>
    </row>
    <row r="5204" spans="1:15" ht="31.5" customHeight="1" x14ac:dyDescent="0.25">
      <c r="A5204" s="630" t="s">
        <v>6423</v>
      </c>
      <c r="B5204" s="630"/>
      <c r="C5204" s="630"/>
      <c r="D5204" s="630"/>
      <c r="E5204" s="630"/>
      <c r="F5204" s="630"/>
    </row>
    <row r="5205" spans="1:15" ht="15" customHeight="1" x14ac:dyDescent="0.25"/>
    <row r="5206" spans="1:15" ht="15" customHeight="1" x14ac:dyDescent="0.25">
      <c r="A5206" s="260" t="s">
        <v>6079</v>
      </c>
      <c r="B5206" s="245" t="s">
        <v>2108</v>
      </c>
      <c r="C5206" s="246"/>
      <c r="D5206" s="246" t="s">
        <v>6080</v>
      </c>
      <c r="E5206" s="245"/>
      <c r="F5206" s="162"/>
      <c r="G5206" s="333">
        <f>ROUND(SUMIF(Anlagenbewegungsdaten!B:B,A5206,Anlagenbewegungsdaten!C:C),3)</f>
        <v>0</v>
      </c>
      <c r="H5206" s="334">
        <f>IF(ISBLANK(F5206),ROUND(SUMIF(Anlagenbewegungsdaten!B:B,A5206,Anlagenbewegungsdaten!D:D),2),ROUND(G5206*F5206%,2))</f>
        <v>0</v>
      </c>
      <c r="I5206" s="334">
        <f>ROUND((H5206-SUMIF(Anlagenbewegungsdaten!$B:$B,A5206,Anlagenbewegungsdaten!D:D)),3)</f>
        <v>0</v>
      </c>
      <c r="J5206" s="338" t="s">
        <v>5180</v>
      </c>
      <c r="K5206" s="338" t="s">
        <v>5193</v>
      </c>
      <c r="L5206" s="516">
        <v>0</v>
      </c>
      <c r="M5206" s="332">
        <f>ROUND(SUMIF(Anlagenbewegungsdaten_AV!B:B,A5206,Anlagenbewegungsdaten_AV!C:C),3)</f>
        <v>0</v>
      </c>
      <c r="N5206" s="330">
        <f>IF(ISBLANK(L5206),ROUND(SUMIF(Anlagenbewegungsdaten_AV!B:B,A5206,Anlagenbewegungsdaten_AV!D:D),2),ROUND(M5206*L5206%,2))</f>
        <v>0</v>
      </c>
      <c r="O5206" s="330">
        <f>ROUND(N5206-SUMIF(Anlagenbewegungsdaten_AV!B:B,A5206,Anlagenbewegungsdaten_AV!D:D),3)</f>
        <v>0</v>
      </c>
    </row>
    <row r="5207" spans="1:15" ht="15" customHeight="1" x14ac:dyDescent="0.25">
      <c r="A5207" s="260" t="s">
        <v>6163</v>
      </c>
      <c r="B5207" s="245" t="s">
        <v>2108</v>
      </c>
      <c r="C5207" s="246"/>
      <c r="D5207" s="246" t="s">
        <v>6164</v>
      </c>
      <c r="E5207" s="245"/>
      <c r="F5207" s="162"/>
      <c r="G5207" s="333">
        <f>ROUND(SUMIF(Anlagenbewegungsdaten!B:B,A5207,Anlagenbewegungsdaten!C:C),3)</f>
        <v>0</v>
      </c>
      <c r="H5207" s="334">
        <f>IF(ISBLANK(F5207),ROUND(SUMIF(Anlagenbewegungsdaten!B:B,A5207,Anlagenbewegungsdaten!D:D),2),ROUND(G5207*F5207%,2))</f>
        <v>0</v>
      </c>
      <c r="I5207" s="334">
        <f>ROUND((H5207-SUMIF(Anlagenbewegungsdaten!$B:$B,A5207,Anlagenbewegungsdaten!D:D)),3)</f>
        <v>0</v>
      </c>
      <c r="J5207" s="338" t="s">
        <v>5181</v>
      </c>
      <c r="K5207" s="335" t="s">
        <v>5219</v>
      </c>
      <c r="L5207" s="516">
        <v>0</v>
      </c>
      <c r="M5207" s="332">
        <f>ROUND(SUMIF(Anlagenbewegungsdaten_AV!B:B,A5207,Anlagenbewegungsdaten_AV!C:C),3)</f>
        <v>0</v>
      </c>
      <c r="N5207" s="330">
        <f>IF(ISBLANK(L5207),ROUND(SUMIF(Anlagenbewegungsdaten_AV!B:B,A5207,Anlagenbewegungsdaten_AV!D:D),2),ROUND(M5207*L5207%,2))</f>
        <v>0</v>
      </c>
      <c r="O5207" s="330">
        <f>ROUND(N5207-SUMIF(Anlagenbewegungsdaten_AV!B:B,A5207,Anlagenbewegungsdaten_AV!D:D),3)</f>
        <v>0</v>
      </c>
    </row>
    <row r="5208" spans="1:15" ht="15" customHeight="1" x14ac:dyDescent="0.25"/>
    <row r="5209" spans="1:15" ht="152.25" customHeight="1" x14ac:dyDescent="0.25">
      <c r="A5209" s="630" t="s">
        <v>6424</v>
      </c>
      <c r="B5209" s="630"/>
      <c r="C5209" s="630"/>
      <c r="D5209" s="630"/>
      <c r="E5209" s="630"/>
      <c r="F5209" s="630"/>
    </row>
    <row r="5210" spans="1:15" ht="15" customHeight="1" x14ac:dyDescent="0.25">
      <c r="A5210" s="166"/>
      <c r="B5210" s="166"/>
      <c r="C5210" s="166"/>
      <c r="D5210" s="166"/>
      <c r="E5210" s="166"/>
      <c r="F5210" s="297"/>
    </row>
    <row r="5211" spans="1:15" ht="15" customHeight="1" x14ac:dyDescent="0.25">
      <c r="A5211" s="260" t="s">
        <v>6081</v>
      </c>
      <c r="B5211" s="245" t="s">
        <v>2107</v>
      </c>
      <c r="C5211" s="246"/>
      <c r="D5211" s="246" t="s">
        <v>6082</v>
      </c>
      <c r="E5211" s="245"/>
      <c r="F5211" s="162">
        <v>0</v>
      </c>
      <c r="G5211" s="333">
        <f>ROUND(SUMIF(Anlagenbewegungsdaten!B:B,A5211,Anlagenbewegungsdaten!C:C),3)</f>
        <v>0</v>
      </c>
      <c r="H5211" s="334">
        <f>IF(ISBLANK(F5211),ROUND(SUMIF(Anlagenbewegungsdaten!B:B,A5211,Anlagenbewegungsdaten!D:D),2),ROUND(G5211*F5211%,2))</f>
        <v>0</v>
      </c>
      <c r="I5211" s="334">
        <f>ROUND((H5211-SUMIF(Anlagenbewegungsdaten!$B:$B,A5211,Anlagenbewegungsdaten!D:D)),3)</f>
        <v>0</v>
      </c>
      <c r="J5211" s="335" t="s">
        <v>5180</v>
      </c>
      <c r="K5211" s="335" t="s">
        <v>5192</v>
      </c>
      <c r="L5211" s="516">
        <v>0</v>
      </c>
      <c r="M5211" s="332">
        <f>ROUND(SUMIF(Anlagenbewegungsdaten_AV!B:B,A5211,Anlagenbewegungsdaten_AV!C:C),3)</f>
        <v>0</v>
      </c>
      <c r="N5211" s="330">
        <f>IF(ISBLANK(L5211),ROUND(SUMIF(Anlagenbewegungsdaten_AV!B:B,A5211,Anlagenbewegungsdaten_AV!D:D),2),ROUND(M5211*L5211%,2))</f>
        <v>0</v>
      </c>
      <c r="O5211" s="330">
        <f>ROUND(N5211-SUMIF(Anlagenbewegungsdaten_AV!B:B,A5211,Anlagenbewegungsdaten_AV!D:D),3)</f>
        <v>0</v>
      </c>
    </row>
    <row r="5212" spans="1:15" ht="15" customHeight="1" x14ac:dyDescent="0.25">
      <c r="A5212" s="260" t="s">
        <v>6083</v>
      </c>
      <c r="B5212" s="245" t="s">
        <v>2108</v>
      </c>
      <c r="C5212" s="246"/>
      <c r="D5212" s="246" t="s">
        <v>6084</v>
      </c>
      <c r="E5212" s="245"/>
      <c r="F5212" s="162">
        <v>0</v>
      </c>
      <c r="G5212" s="333">
        <f>ROUND(SUMIF(Anlagenbewegungsdaten!B:B,A5212,Anlagenbewegungsdaten!C:C),3)</f>
        <v>0</v>
      </c>
      <c r="H5212" s="334">
        <f>IF(ISBLANK(F5212),ROUND(SUMIF(Anlagenbewegungsdaten!B:B,A5212,Anlagenbewegungsdaten!D:D),2),ROUND(G5212*F5212%,2))</f>
        <v>0</v>
      </c>
      <c r="I5212" s="334">
        <f>ROUND((H5212-SUMIF(Anlagenbewegungsdaten!$B:$B,A5212,Anlagenbewegungsdaten!D:D)),3)</f>
        <v>0</v>
      </c>
      <c r="J5212" s="335" t="s">
        <v>5180</v>
      </c>
      <c r="K5212" s="335" t="s">
        <v>5193</v>
      </c>
      <c r="L5212" s="516">
        <v>0</v>
      </c>
      <c r="M5212" s="332">
        <f>ROUND(SUMIF(Anlagenbewegungsdaten_AV!B:B,A5212,Anlagenbewegungsdaten_AV!C:C),3)</f>
        <v>0</v>
      </c>
      <c r="N5212" s="330">
        <f>IF(ISBLANK(L5212),ROUND(SUMIF(Anlagenbewegungsdaten_AV!B:B,A5212,Anlagenbewegungsdaten_AV!D:D),2),ROUND(M5212*L5212%,2))</f>
        <v>0</v>
      </c>
      <c r="O5212" s="330">
        <f>ROUND(N5212-SUMIF(Anlagenbewegungsdaten_AV!B:B,A5212,Anlagenbewegungsdaten_AV!D:D),3)</f>
        <v>0</v>
      </c>
    </row>
    <row r="5213" spans="1:15" ht="15" customHeight="1" x14ac:dyDescent="0.25">
      <c r="A5213" s="260" t="s">
        <v>6085</v>
      </c>
      <c r="B5213" s="245" t="s">
        <v>1002</v>
      </c>
      <c r="C5213" s="246"/>
      <c r="D5213" s="246" t="s">
        <v>6086</v>
      </c>
      <c r="E5213" s="245"/>
      <c r="F5213" s="162">
        <v>0</v>
      </c>
      <c r="G5213" s="333">
        <f>ROUND(SUMIF(Anlagenbewegungsdaten!B:B,A5213,Anlagenbewegungsdaten!C:C),3)</f>
        <v>0</v>
      </c>
      <c r="H5213" s="334">
        <f>IF(ISBLANK(F5213),ROUND(SUMIF(Anlagenbewegungsdaten!B:B,A5213,Anlagenbewegungsdaten!D:D),2),ROUND(G5213*F5213%,2))</f>
        <v>0</v>
      </c>
      <c r="I5213" s="334">
        <f>ROUND((H5213-SUMIF(Anlagenbewegungsdaten!$B:$B,A5213,Anlagenbewegungsdaten!D:D)),3)</f>
        <v>0</v>
      </c>
      <c r="J5213" s="335" t="s">
        <v>5180</v>
      </c>
      <c r="K5213" s="335" t="s">
        <v>5194</v>
      </c>
      <c r="L5213" s="516">
        <v>0</v>
      </c>
      <c r="M5213" s="332">
        <f>ROUND(SUMIF(Anlagenbewegungsdaten_AV!B:B,A5213,Anlagenbewegungsdaten_AV!C:C),3)</f>
        <v>0</v>
      </c>
      <c r="N5213" s="330">
        <f>IF(ISBLANK(L5213),ROUND(SUMIF(Anlagenbewegungsdaten_AV!B:B,A5213,Anlagenbewegungsdaten_AV!D:D),2),ROUND(M5213*L5213%,2))</f>
        <v>0</v>
      </c>
      <c r="O5213" s="330">
        <f>ROUND(N5213-SUMIF(Anlagenbewegungsdaten_AV!B:B,A5213,Anlagenbewegungsdaten_AV!D:D),3)</f>
        <v>0</v>
      </c>
    </row>
    <row r="5214" spans="1:15" ht="15" customHeight="1" x14ac:dyDescent="0.25">
      <c r="A5214" s="260" t="s">
        <v>6087</v>
      </c>
      <c r="B5214" s="245" t="s">
        <v>1489</v>
      </c>
      <c r="C5214" s="246"/>
      <c r="D5214" s="246" t="s">
        <v>6088</v>
      </c>
      <c r="E5214" s="245"/>
      <c r="F5214" s="162">
        <v>0</v>
      </c>
      <c r="G5214" s="333">
        <f>ROUND(SUMIF(Anlagenbewegungsdaten!B:B,A5214,Anlagenbewegungsdaten!C:C),3)</f>
        <v>0</v>
      </c>
      <c r="H5214" s="334">
        <f>IF(ISBLANK(F5214),ROUND(SUMIF(Anlagenbewegungsdaten!B:B,A5214,Anlagenbewegungsdaten!D:D),2),ROUND(G5214*F5214%,2))</f>
        <v>0</v>
      </c>
      <c r="I5214" s="334">
        <f>ROUND((H5214-SUMIF(Anlagenbewegungsdaten!$B:$B,A5214,Anlagenbewegungsdaten!D:D)),3)</f>
        <v>0</v>
      </c>
      <c r="J5214" s="335" t="s">
        <v>5180</v>
      </c>
      <c r="K5214" s="335" t="s">
        <v>5195</v>
      </c>
      <c r="L5214" s="516">
        <v>0</v>
      </c>
      <c r="M5214" s="332">
        <f>ROUND(SUMIF(Anlagenbewegungsdaten_AV!B:B,A5214,Anlagenbewegungsdaten_AV!C:C),3)</f>
        <v>0</v>
      </c>
      <c r="N5214" s="330">
        <f>IF(ISBLANK(L5214),ROUND(SUMIF(Anlagenbewegungsdaten_AV!B:B,A5214,Anlagenbewegungsdaten_AV!D:D),2),ROUND(M5214*L5214%,2))</f>
        <v>0</v>
      </c>
      <c r="O5214" s="330">
        <f>ROUND(N5214-SUMIF(Anlagenbewegungsdaten_AV!B:B,A5214,Anlagenbewegungsdaten_AV!D:D),3)</f>
        <v>0</v>
      </c>
    </row>
    <row r="5215" spans="1:15" ht="15" customHeight="1" x14ac:dyDescent="0.25">
      <c r="A5215" s="260" t="s">
        <v>6089</v>
      </c>
      <c r="B5215" s="245" t="s">
        <v>1502</v>
      </c>
      <c r="C5215" s="246"/>
      <c r="D5215" s="246" t="s">
        <v>6090</v>
      </c>
      <c r="E5215" s="245"/>
      <c r="F5215" s="162">
        <v>0</v>
      </c>
      <c r="G5215" s="333">
        <f>ROUND(SUMIF(Anlagenbewegungsdaten!B:B,A5215,Anlagenbewegungsdaten!C:C),3)</f>
        <v>0</v>
      </c>
      <c r="H5215" s="334">
        <f>IF(ISBLANK(F5215),ROUND(SUMIF(Anlagenbewegungsdaten!B:B,A5215,Anlagenbewegungsdaten!D:D),2),ROUND(G5215*F5215%,2))</f>
        <v>0</v>
      </c>
      <c r="I5215" s="334">
        <f>ROUND((H5215-SUMIF(Anlagenbewegungsdaten!$B:$B,A5215,Anlagenbewegungsdaten!D:D)),3)</f>
        <v>0</v>
      </c>
      <c r="J5215" s="335" t="s">
        <v>5180</v>
      </c>
      <c r="K5215" s="335" t="s">
        <v>5196</v>
      </c>
      <c r="L5215" s="516">
        <v>0</v>
      </c>
      <c r="M5215" s="332">
        <f>ROUND(SUMIF(Anlagenbewegungsdaten_AV!B:B,A5215,Anlagenbewegungsdaten_AV!C:C),3)</f>
        <v>0</v>
      </c>
      <c r="N5215" s="330">
        <f>IF(ISBLANK(L5215),ROUND(SUMIF(Anlagenbewegungsdaten_AV!B:B,A5215,Anlagenbewegungsdaten_AV!D:D),2),ROUND(M5215*L5215%,2))</f>
        <v>0</v>
      </c>
      <c r="O5215" s="330">
        <f>ROUND(N5215-SUMIF(Anlagenbewegungsdaten_AV!B:B,A5215,Anlagenbewegungsdaten_AV!D:D),3)</f>
        <v>0</v>
      </c>
    </row>
    <row r="5216" spans="1:15" ht="15" customHeight="1" x14ac:dyDescent="0.25">
      <c r="A5216" s="260" t="s">
        <v>6091</v>
      </c>
      <c r="B5216" s="245" t="s">
        <v>77</v>
      </c>
      <c r="C5216" s="246"/>
      <c r="D5216" s="246" t="s">
        <v>6092</v>
      </c>
      <c r="E5216" s="245"/>
      <c r="F5216" s="162">
        <v>0</v>
      </c>
      <c r="G5216" s="333">
        <f>ROUND(SUMIF(Anlagenbewegungsdaten!B:B,A5216,Anlagenbewegungsdaten!C:C),3)</f>
        <v>0</v>
      </c>
      <c r="H5216" s="334">
        <f>IF(ISBLANK(F5216),ROUND(SUMIF(Anlagenbewegungsdaten!B:B,A5216,Anlagenbewegungsdaten!D:D),2),ROUND(G5216*F5216%,2))</f>
        <v>0</v>
      </c>
      <c r="I5216" s="334">
        <f>ROUND((H5216-SUMIF(Anlagenbewegungsdaten!$B:$B,A5216,Anlagenbewegungsdaten!D:D)),3)</f>
        <v>0</v>
      </c>
      <c r="J5216" s="335" t="s">
        <v>5180</v>
      </c>
      <c r="K5216" s="335" t="s">
        <v>5197</v>
      </c>
      <c r="L5216" s="516">
        <v>0</v>
      </c>
      <c r="M5216" s="332">
        <f>ROUND(SUMIF(Anlagenbewegungsdaten_AV!B:B,A5216,Anlagenbewegungsdaten_AV!C:C),3)</f>
        <v>0</v>
      </c>
      <c r="N5216" s="330">
        <f>IF(ISBLANK(L5216),ROUND(SUMIF(Anlagenbewegungsdaten_AV!B:B,A5216,Anlagenbewegungsdaten_AV!D:D),2),ROUND(M5216*L5216%,2))</f>
        <v>0</v>
      </c>
      <c r="O5216" s="330">
        <f>ROUND(N5216-SUMIF(Anlagenbewegungsdaten_AV!B:B,A5216,Anlagenbewegungsdaten_AV!D:D),3)</f>
        <v>0</v>
      </c>
    </row>
    <row r="5217" spans="1:15" ht="15" customHeight="1" x14ac:dyDescent="0.25">
      <c r="A5217" s="260" t="s">
        <v>6093</v>
      </c>
      <c r="B5217" s="245" t="s">
        <v>2109</v>
      </c>
      <c r="C5217" s="246"/>
      <c r="D5217" s="246" t="s">
        <v>6094</v>
      </c>
      <c r="E5217" s="245"/>
      <c r="F5217" s="162">
        <v>0</v>
      </c>
      <c r="G5217" s="333">
        <f>ROUND(SUMIF(Anlagenbewegungsdaten!B:B,A5217,Anlagenbewegungsdaten!C:C),3)</f>
        <v>0</v>
      </c>
      <c r="H5217" s="334">
        <f>IF(ISBLANK(F5217),ROUND(SUMIF(Anlagenbewegungsdaten!B:B,A5217,Anlagenbewegungsdaten!D:D),2),ROUND(G5217*F5217%,2))</f>
        <v>0</v>
      </c>
      <c r="I5217" s="334">
        <f>ROUND((H5217-SUMIF(Anlagenbewegungsdaten!$B:$B,A5217,Anlagenbewegungsdaten!D:D)),3)</f>
        <v>0</v>
      </c>
      <c r="J5217" s="335" t="s">
        <v>5180</v>
      </c>
      <c r="K5217" s="335" t="s">
        <v>5198</v>
      </c>
      <c r="L5217" s="516">
        <v>0</v>
      </c>
      <c r="M5217" s="332">
        <f>ROUND(SUMIF(Anlagenbewegungsdaten_AV!B:B,A5217,Anlagenbewegungsdaten_AV!C:C),3)</f>
        <v>0</v>
      </c>
      <c r="N5217" s="330">
        <f>IF(ISBLANK(L5217),ROUND(SUMIF(Anlagenbewegungsdaten_AV!B:B,A5217,Anlagenbewegungsdaten_AV!D:D),2),ROUND(M5217*L5217%,2))</f>
        <v>0</v>
      </c>
      <c r="O5217" s="330">
        <f>ROUND(N5217-SUMIF(Anlagenbewegungsdaten_AV!B:B,A5217,Anlagenbewegungsdaten_AV!D:D),3)</f>
        <v>0</v>
      </c>
    </row>
    <row r="5218" spans="1:15" ht="15" customHeight="1" x14ac:dyDescent="0.25">
      <c r="A5218" s="260" t="s">
        <v>6095</v>
      </c>
      <c r="B5218" s="245" t="s">
        <v>2110</v>
      </c>
      <c r="C5218" s="246"/>
      <c r="D5218" s="246" t="s">
        <v>6096</v>
      </c>
      <c r="E5218" s="245"/>
      <c r="F5218" s="162">
        <v>0</v>
      </c>
      <c r="G5218" s="333">
        <f>ROUND(SUMIF(Anlagenbewegungsdaten!B:B,A5218,Anlagenbewegungsdaten!C:C),3)</f>
        <v>0</v>
      </c>
      <c r="H5218" s="334">
        <f>IF(ISBLANK(F5218),ROUND(SUMIF(Anlagenbewegungsdaten!B:B,A5218,Anlagenbewegungsdaten!D:D),2),ROUND(G5218*F5218%,2))</f>
        <v>0</v>
      </c>
      <c r="I5218" s="334">
        <f>ROUND((H5218-SUMIF(Anlagenbewegungsdaten!$B:$B,A5218,Anlagenbewegungsdaten!D:D)),3)</f>
        <v>0</v>
      </c>
      <c r="J5218" s="335" t="s">
        <v>5180</v>
      </c>
      <c r="K5218" s="335" t="s">
        <v>5199</v>
      </c>
      <c r="L5218" s="516">
        <v>0</v>
      </c>
      <c r="M5218" s="332">
        <f>ROUND(SUMIF(Anlagenbewegungsdaten_AV!B:B,A5218,Anlagenbewegungsdaten_AV!C:C),3)</f>
        <v>0</v>
      </c>
      <c r="N5218" s="330">
        <f>IF(ISBLANK(L5218),ROUND(SUMIF(Anlagenbewegungsdaten_AV!B:B,A5218,Anlagenbewegungsdaten_AV!D:D),2),ROUND(M5218*L5218%,2))</f>
        <v>0</v>
      </c>
      <c r="O5218" s="330">
        <f>ROUND(N5218-SUMIF(Anlagenbewegungsdaten_AV!B:B,A5218,Anlagenbewegungsdaten_AV!D:D),3)</f>
        <v>0</v>
      </c>
    </row>
    <row r="5219" spans="1:15" ht="15" customHeight="1" x14ac:dyDescent="0.25">
      <c r="A5219" s="260" t="s">
        <v>6097</v>
      </c>
      <c r="B5219" s="245" t="s">
        <v>152</v>
      </c>
      <c r="C5219" s="246"/>
      <c r="D5219" s="246" t="s">
        <v>6098</v>
      </c>
      <c r="E5219" s="245"/>
      <c r="F5219" s="162">
        <v>0</v>
      </c>
      <c r="G5219" s="333">
        <f>ROUND(SUMIF(Anlagenbewegungsdaten!B:B,A5219,Anlagenbewegungsdaten!C:C),3)</f>
        <v>0</v>
      </c>
      <c r="H5219" s="334">
        <f>IF(ISBLANK(F5219),ROUND(SUMIF(Anlagenbewegungsdaten!B:B,A5219,Anlagenbewegungsdaten!D:D),2),ROUND(G5219*F5219%,2))</f>
        <v>0</v>
      </c>
      <c r="I5219" s="334">
        <f>ROUND((H5219-SUMIF(Anlagenbewegungsdaten!$B:$B,A5219,Anlagenbewegungsdaten!D:D)),3)</f>
        <v>0</v>
      </c>
      <c r="J5219" s="335" t="s">
        <v>5180</v>
      </c>
      <c r="K5219" s="335" t="s">
        <v>5200</v>
      </c>
      <c r="L5219" s="516">
        <v>0</v>
      </c>
      <c r="M5219" s="332">
        <f>ROUND(SUMIF(Anlagenbewegungsdaten_AV!B:B,A5219,Anlagenbewegungsdaten_AV!C:C),3)</f>
        <v>0</v>
      </c>
      <c r="N5219" s="330">
        <f>IF(ISBLANK(L5219),ROUND(SUMIF(Anlagenbewegungsdaten_AV!B:B,A5219,Anlagenbewegungsdaten_AV!D:D),2),ROUND(M5219*L5219%,2))</f>
        <v>0</v>
      </c>
      <c r="O5219" s="330">
        <f>ROUND(N5219-SUMIF(Anlagenbewegungsdaten_AV!B:B,A5219,Anlagenbewegungsdaten_AV!D:D),3)</f>
        <v>0</v>
      </c>
    </row>
    <row r="5220" spans="1:15" ht="15" customHeight="1" x14ac:dyDescent="0.25">
      <c r="A5220" s="260" t="s">
        <v>6099</v>
      </c>
      <c r="B5220" s="245" t="s">
        <v>160</v>
      </c>
      <c r="C5220" s="246"/>
      <c r="D5220" s="246" t="s">
        <v>6100</v>
      </c>
      <c r="E5220" s="245"/>
      <c r="F5220" s="162">
        <v>0</v>
      </c>
      <c r="G5220" s="333">
        <f>ROUND(SUMIF(Anlagenbewegungsdaten!B:B,A5220,Anlagenbewegungsdaten!C:C),3)</f>
        <v>0</v>
      </c>
      <c r="H5220" s="334">
        <f>IF(ISBLANK(F5220),ROUND(SUMIF(Anlagenbewegungsdaten!B:B,A5220,Anlagenbewegungsdaten!D:D),2),ROUND(G5220*F5220%,2))</f>
        <v>0</v>
      </c>
      <c r="I5220" s="334">
        <f>ROUND((H5220-SUMIF(Anlagenbewegungsdaten!$B:$B,A5220,Anlagenbewegungsdaten!D:D)),3)</f>
        <v>0</v>
      </c>
      <c r="J5220" s="335" t="s">
        <v>5180</v>
      </c>
      <c r="K5220" s="335" t="s">
        <v>5201</v>
      </c>
      <c r="L5220" s="516">
        <v>0</v>
      </c>
      <c r="M5220" s="332">
        <f>ROUND(SUMIF(Anlagenbewegungsdaten_AV!B:B,A5220,Anlagenbewegungsdaten_AV!C:C),3)</f>
        <v>0</v>
      </c>
      <c r="N5220" s="330">
        <f>IF(ISBLANK(L5220),ROUND(SUMIF(Anlagenbewegungsdaten_AV!B:B,A5220,Anlagenbewegungsdaten_AV!D:D),2),ROUND(M5220*L5220%,2))</f>
        <v>0</v>
      </c>
      <c r="O5220" s="330">
        <f>ROUND(N5220-SUMIF(Anlagenbewegungsdaten_AV!B:B,A5220,Anlagenbewegungsdaten_AV!D:D),3)</f>
        <v>0</v>
      </c>
    </row>
    <row r="5221" spans="1:15" ht="15" customHeight="1" x14ac:dyDescent="0.25">
      <c r="A5221" s="307" t="s">
        <v>6101</v>
      </c>
      <c r="B5221" s="308" t="s">
        <v>167</v>
      </c>
      <c r="C5221" s="309"/>
      <c r="D5221" s="309" t="s">
        <v>6102</v>
      </c>
      <c r="E5221" s="308"/>
      <c r="F5221" s="310">
        <v>0</v>
      </c>
      <c r="G5221" s="333">
        <f>ROUND(SUMIF(Anlagenbewegungsdaten!B:B,A5221,Anlagenbewegungsdaten!C:C),3)</f>
        <v>0</v>
      </c>
      <c r="H5221" s="334">
        <f>IF(ISBLANK(F5221),ROUND(SUMIF(Anlagenbewegungsdaten!B:B,A5221,Anlagenbewegungsdaten!D:D),2),ROUND(G5221*F5221%,2))</f>
        <v>0</v>
      </c>
      <c r="I5221" s="334">
        <f>ROUND((H5221-SUMIF(Anlagenbewegungsdaten!$B:$B,A5221,Anlagenbewegungsdaten!D:D)),3)</f>
        <v>0</v>
      </c>
      <c r="J5221" s="335" t="s">
        <v>5180</v>
      </c>
      <c r="K5221" s="335" t="s">
        <v>5202</v>
      </c>
      <c r="L5221" s="516">
        <v>0</v>
      </c>
      <c r="M5221" s="332">
        <f>ROUND(SUMIF(Anlagenbewegungsdaten_AV!B:B,A5221,Anlagenbewegungsdaten_AV!C:C),3)</f>
        <v>0</v>
      </c>
      <c r="N5221" s="330">
        <f>IF(ISBLANK(L5221),ROUND(SUMIF(Anlagenbewegungsdaten_AV!B:B,A5221,Anlagenbewegungsdaten_AV!D:D),2),ROUND(M5221*L5221%,2))</f>
        <v>0</v>
      </c>
      <c r="O5221" s="330">
        <f>ROUND(N5221-SUMIF(Anlagenbewegungsdaten_AV!B:B,A5221,Anlagenbewegungsdaten_AV!D:D),3)</f>
        <v>0</v>
      </c>
    </row>
    <row r="5222" spans="1:15" ht="15" customHeight="1" x14ac:dyDescent="0.25">
      <c r="A5222" s="260" t="s">
        <v>6103</v>
      </c>
      <c r="B5222" s="245" t="s">
        <v>2111</v>
      </c>
      <c r="C5222" s="246"/>
      <c r="D5222" s="246" t="s">
        <v>6104</v>
      </c>
      <c r="E5222" s="245"/>
      <c r="F5222" s="162">
        <v>0</v>
      </c>
      <c r="G5222" s="333">
        <f>ROUND(SUMIF(Anlagenbewegungsdaten!B:B,A5222,Anlagenbewegungsdaten!C:C),3)</f>
        <v>0</v>
      </c>
      <c r="H5222" s="334">
        <f>IF(ISBLANK(F5222),ROUND(SUMIF(Anlagenbewegungsdaten!B:B,A5222,Anlagenbewegungsdaten!D:D),2),ROUND(G5222*F5222%,2))</f>
        <v>0</v>
      </c>
      <c r="I5222" s="334">
        <f>ROUND((H5222-SUMIF(Anlagenbewegungsdaten!$B:$B,A5222,Anlagenbewegungsdaten!D:D)),3)</f>
        <v>0</v>
      </c>
      <c r="J5222" s="335" t="s">
        <v>5180</v>
      </c>
      <c r="K5222" s="335" t="s">
        <v>5203</v>
      </c>
      <c r="L5222" s="516">
        <v>0</v>
      </c>
      <c r="M5222" s="332">
        <f>ROUND(SUMIF(Anlagenbewegungsdaten_AV!B:B,A5222,Anlagenbewegungsdaten_AV!C:C),3)</f>
        <v>0</v>
      </c>
      <c r="N5222" s="330">
        <f>IF(ISBLANK(L5222),ROUND(SUMIF(Anlagenbewegungsdaten_AV!B:B,A5222,Anlagenbewegungsdaten_AV!D:D),2),ROUND(M5222*L5222%,2))</f>
        <v>0</v>
      </c>
      <c r="O5222" s="330">
        <f>ROUND(N5222-SUMIF(Anlagenbewegungsdaten_AV!B:B,A5222,Anlagenbewegungsdaten_AV!D:D),3)</f>
        <v>0</v>
      </c>
    </row>
    <row r="5223" spans="1:15" ht="15" customHeight="1" x14ac:dyDescent="0.25">
      <c r="A5223" s="260" t="s">
        <v>6105</v>
      </c>
      <c r="B5223" s="245" t="s">
        <v>174</v>
      </c>
      <c r="C5223" s="246"/>
      <c r="D5223" s="246" t="s">
        <v>6104</v>
      </c>
      <c r="E5223" s="245"/>
      <c r="F5223" s="162">
        <v>0</v>
      </c>
      <c r="G5223" s="333">
        <f>ROUND(SUMIF(Anlagenbewegungsdaten!B:B,A5223,Anlagenbewegungsdaten!C:C),3)</f>
        <v>0</v>
      </c>
      <c r="H5223" s="334">
        <f>IF(ISBLANK(F5223),ROUND(SUMIF(Anlagenbewegungsdaten!B:B,A5223,Anlagenbewegungsdaten!D:D),2),ROUND(G5223*F5223%,2))</f>
        <v>0</v>
      </c>
      <c r="I5223" s="334">
        <f>ROUND((H5223-SUMIF(Anlagenbewegungsdaten!$B:$B,A5223,Anlagenbewegungsdaten!D:D)),3)</f>
        <v>0</v>
      </c>
      <c r="J5223" s="335" t="s">
        <v>5180</v>
      </c>
      <c r="K5223" s="335" t="s">
        <v>5204</v>
      </c>
      <c r="L5223" s="516">
        <v>0</v>
      </c>
      <c r="M5223" s="332">
        <f>ROUND(SUMIF(Anlagenbewegungsdaten_AV!B:B,A5223,Anlagenbewegungsdaten_AV!C:C),3)</f>
        <v>0</v>
      </c>
      <c r="N5223" s="330">
        <f>IF(ISBLANK(L5223),ROUND(SUMIF(Anlagenbewegungsdaten_AV!B:B,A5223,Anlagenbewegungsdaten_AV!D:D),2),ROUND(M5223*L5223%,2))</f>
        <v>0</v>
      </c>
      <c r="O5223" s="330">
        <f>ROUND(N5223-SUMIF(Anlagenbewegungsdaten_AV!B:B,A5223,Anlagenbewegungsdaten_AV!D:D),3)</f>
        <v>0</v>
      </c>
    </row>
    <row r="5224" spans="1:15" ht="15" customHeight="1" x14ac:dyDescent="0.25">
      <c r="A5224" s="201"/>
      <c r="B5224" s="166"/>
      <c r="C5224" s="166"/>
      <c r="D5224" s="166"/>
      <c r="E5224" s="166"/>
      <c r="F5224" s="297"/>
    </row>
    <row r="5225" spans="1:15" ht="15" customHeight="1" x14ac:dyDescent="0.25">
      <c r="A5225" s="260" t="s">
        <v>6165</v>
      </c>
      <c r="B5225" s="245" t="s">
        <v>2107</v>
      </c>
      <c r="C5225" s="246"/>
      <c r="D5225" s="246" t="s">
        <v>6166</v>
      </c>
      <c r="E5225" s="245"/>
      <c r="F5225" s="162">
        <v>0</v>
      </c>
      <c r="G5225" s="333">
        <f>ROUND(SUMIF(Anlagenbewegungsdaten!B:B,A5225,Anlagenbewegungsdaten!C:C),3)</f>
        <v>0</v>
      </c>
      <c r="H5225" s="334">
        <f>IF(ISBLANK(F5225),ROUND(SUMIF(Anlagenbewegungsdaten!B:B,A5225,Anlagenbewegungsdaten!D:D),2),ROUND(G5225*F5225%,2))</f>
        <v>0</v>
      </c>
      <c r="I5225" s="334">
        <f>ROUND((H5225-SUMIF(Anlagenbewegungsdaten!$B:$B,A5225,Anlagenbewegungsdaten!D:D)),3)</f>
        <v>0</v>
      </c>
      <c r="J5225" s="335" t="s">
        <v>5181</v>
      </c>
      <c r="K5225" s="335" t="s">
        <v>5218</v>
      </c>
      <c r="L5225" s="516"/>
      <c r="M5225" s="332"/>
      <c r="N5225" s="330"/>
      <c r="O5225" s="330"/>
    </row>
    <row r="5226" spans="1:15" ht="15" customHeight="1" x14ac:dyDescent="0.25">
      <c r="A5226" s="260" t="s">
        <v>6167</v>
      </c>
      <c r="B5226" s="245" t="s">
        <v>2108</v>
      </c>
      <c r="C5226" s="246"/>
      <c r="D5226" s="246" t="s">
        <v>6168</v>
      </c>
      <c r="E5226" s="245"/>
      <c r="F5226" s="162">
        <v>0</v>
      </c>
      <c r="G5226" s="333">
        <f>ROUND(SUMIF(Anlagenbewegungsdaten!B:B,A5226,Anlagenbewegungsdaten!C:C),3)</f>
        <v>0</v>
      </c>
      <c r="H5226" s="334">
        <f>IF(ISBLANK(F5226),ROUND(SUMIF(Anlagenbewegungsdaten!B:B,A5226,Anlagenbewegungsdaten!D:D),2),ROUND(G5226*F5226%,2))</f>
        <v>0</v>
      </c>
      <c r="I5226" s="334">
        <f>ROUND((H5226-SUMIF(Anlagenbewegungsdaten!$B:$B,A5226,Anlagenbewegungsdaten!D:D)),3)</f>
        <v>0</v>
      </c>
      <c r="J5226" s="335" t="s">
        <v>5181</v>
      </c>
      <c r="K5226" s="335" t="s">
        <v>5219</v>
      </c>
      <c r="L5226" s="516"/>
      <c r="M5226" s="332"/>
      <c r="N5226" s="330"/>
      <c r="O5226" s="330"/>
    </row>
    <row r="5227" spans="1:15" ht="15" customHeight="1" x14ac:dyDescent="0.25">
      <c r="A5227" s="260" t="s">
        <v>6169</v>
      </c>
      <c r="B5227" s="245" t="s">
        <v>1002</v>
      </c>
      <c r="C5227" s="246"/>
      <c r="D5227" s="246" t="s">
        <v>6170</v>
      </c>
      <c r="E5227" s="245"/>
      <c r="F5227" s="162">
        <v>0</v>
      </c>
      <c r="G5227" s="333">
        <f>ROUND(SUMIF(Anlagenbewegungsdaten!B:B,A5227,Anlagenbewegungsdaten!C:C),3)</f>
        <v>0</v>
      </c>
      <c r="H5227" s="334">
        <f>IF(ISBLANK(F5227),ROUND(SUMIF(Anlagenbewegungsdaten!B:B,A5227,Anlagenbewegungsdaten!D:D),2),ROUND(G5227*F5227%,2))</f>
        <v>0</v>
      </c>
      <c r="I5227" s="334">
        <f>ROUND((H5227-SUMIF(Anlagenbewegungsdaten!$B:$B,A5227,Anlagenbewegungsdaten!D:D)),3)</f>
        <v>0</v>
      </c>
      <c r="J5227" s="335" t="s">
        <v>5181</v>
      </c>
      <c r="K5227" s="335" t="s">
        <v>5220</v>
      </c>
      <c r="L5227" s="516"/>
      <c r="M5227" s="332"/>
      <c r="N5227" s="330"/>
      <c r="O5227" s="330"/>
    </row>
    <row r="5228" spans="1:15" ht="15" customHeight="1" x14ac:dyDescent="0.25">
      <c r="A5228" s="260" t="s">
        <v>6171</v>
      </c>
      <c r="B5228" s="245" t="s">
        <v>1489</v>
      </c>
      <c r="C5228" s="246"/>
      <c r="D5228" s="246" t="s">
        <v>6172</v>
      </c>
      <c r="E5228" s="245"/>
      <c r="F5228" s="162">
        <v>0</v>
      </c>
      <c r="G5228" s="333">
        <f>ROUND(SUMIF(Anlagenbewegungsdaten!B:B,A5228,Anlagenbewegungsdaten!C:C),3)</f>
        <v>0</v>
      </c>
      <c r="H5228" s="334">
        <f>IF(ISBLANK(F5228),ROUND(SUMIF(Anlagenbewegungsdaten!B:B,A5228,Anlagenbewegungsdaten!D:D),2),ROUND(G5228*F5228%,2))</f>
        <v>0</v>
      </c>
      <c r="I5228" s="334">
        <f>ROUND((H5228-SUMIF(Anlagenbewegungsdaten!$B:$B,A5228,Anlagenbewegungsdaten!D:D)),3)</f>
        <v>0</v>
      </c>
      <c r="J5228" s="335" t="s">
        <v>5181</v>
      </c>
      <c r="K5228" s="335" t="s">
        <v>5221</v>
      </c>
      <c r="L5228" s="516"/>
      <c r="M5228" s="332"/>
      <c r="N5228" s="330"/>
      <c r="O5228" s="330"/>
    </row>
    <row r="5229" spans="1:15" ht="15" customHeight="1" x14ac:dyDescent="0.25">
      <c r="A5229" s="260" t="s">
        <v>6173</v>
      </c>
      <c r="B5229" s="245" t="s">
        <v>1502</v>
      </c>
      <c r="C5229" s="246"/>
      <c r="D5229" s="246" t="s">
        <v>6174</v>
      </c>
      <c r="E5229" s="245"/>
      <c r="F5229" s="162">
        <v>0</v>
      </c>
      <c r="G5229" s="333">
        <f>ROUND(SUMIF(Anlagenbewegungsdaten!B:B,A5229,Anlagenbewegungsdaten!C:C),3)</f>
        <v>0</v>
      </c>
      <c r="H5229" s="334">
        <f>IF(ISBLANK(F5229),ROUND(SUMIF(Anlagenbewegungsdaten!B:B,A5229,Anlagenbewegungsdaten!D:D),2),ROUND(G5229*F5229%,2))</f>
        <v>0</v>
      </c>
      <c r="I5229" s="334">
        <f>ROUND((H5229-SUMIF(Anlagenbewegungsdaten!$B:$B,A5229,Anlagenbewegungsdaten!D:D)),3)</f>
        <v>0</v>
      </c>
      <c r="J5229" s="335" t="s">
        <v>5181</v>
      </c>
      <c r="K5229" s="335" t="s">
        <v>5222</v>
      </c>
      <c r="L5229" s="516"/>
      <c r="M5229" s="332"/>
      <c r="N5229" s="330"/>
      <c r="O5229" s="330"/>
    </row>
    <row r="5230" spans="1:15" ht="15" customHeight="1" x14ac:dyDescent="0.25">
      <c r="A5230" s="260" t="s">
        <v>6175</v>
      </c>
      <c r="B5230" s="245" t="s">
        <v>77</v>
      </c>
      <c r="C5230" s="246"/>
      <c r="D5230" s="246" t="s">
        <v>6176</v>
      </c>
      <c r="E5230" s="245"/>
      <c r="F5230" s="162">
        <v>0</v>
      </c>
      <c r="G5230" s="333">
        <f>ROUND(SUMIF(Anlagenbewegungsdaten!B:B,A5230,Anlagenbewegungsdaten!C:C),3)</f>
        <v>0</v>
      </c>
      <c r="H5230" s="334">
        <f>IF(ISBLANK(F5230),ROUND(SUMIF(Anlagenbewegungsdaten!B:B,A5230,Anlagenbewegungsdaten!D:D),2),ROUND(G5230*F5230%,2))</f>
        <v>0</v>
      </c>
      <c r="I5230" s="334">
        <f>ROUND((H5230-SUMIF(Anlagenbewegungsdaten!$B:$B,A5230,Anlagenbewegungsdaten!D:D)),3)</f>
        <v>0</v>
      </c>
      <c r="J5230" s="335" t="s">
        <v>5181</v>
      </c>
      <c r="K5230" s="335" t="s">
        <v>5223</v>
      </c>
      <c r="L5230" s="516"/>
      <c r="M5230" s="332"/>
      <c r="N5230" s="330"/>
      <c r="O5230" s="330"/>
    </row>
    <row r="5231" spans="1:15" ht="15" customHeight="1" x14ac:dyDescent="0.25">
      <c r="A5231" s="260" t="s">
        <v>6177</v>
      </c>
      <c r="B5231" s="245" t="s">
        <v>2109</v>
      </c>
      <c r="C5231" s="246"/>
      <c r="D5231" s="246" t="s">
        <v>6178</v>
      </c>
      <c r="E5231" s="245"/>
      <c r="F5231" s="162">
        <v>0</v>
      </c>
      <c r="G5231" s="333">
        <f>ROUND(SUMIF(Anlagenbewegungsdaten!B:B,A5231,Anlagenbewegungsdaten!C:C),3)</f>
        <v>0</v>
      </c>
      <c r="H5231" s="334">
        <f>IF(ISBLANK(F5231),ROUND(SUMIF(Anlagenbewegungsdaten!B:B,A5231,Anlagenbewegungsdaten!D:D),2),ROUND(G5231*F5231%,2))</f>
        <v>0</v>
      </c>
      <c r="I5231" s="334">
        <f>ROUND((H5231-SUMIF(Anlagenbewegungsdaten!$B:$B,A5231,Anlagenbewegungsdaten!D:D)),3)</f>
        <v>0</v>
      </c>
      <c r="J5231" s="335" t="s">
        <v>5181</v>
      </c>
      <c r="K5231" s="335" t="s">
        <v>5224</v>
      </c>
      <c r="L5231" s="516"/>
      <c r="M5231" s="332"/>
      <c r="N5231" s="330"/>
      <c r="O5231" s="330"/>
    </row>
    <row r="5232" spans="1:15" ht="15" customHeight="1" x14ac:dyDescent="0.25">
      <c r="A5232" s="260" t="s">
        <v>6179</v>
      </c>
      <c r="B5232" s="245" t="s">
        <v>2110</v>
      </c>
      <c r="C5232" s="246"/>
      <c r="D5232" s="246" t="s">
        <v>6180</v>
      </c>
      <c r="E5232" s="245"/>
      <c r="F5232" s="162">
        <v>0</v>
      </c>
      <c r="G5232" s="333">
        <f>ROUND(SUMIF(Anlagenbewegungsdaten!B:B,A5232,Anlagenbewegungsdaten!C:C),3)</f>
        <v>0</v>
      </c>
      <c r="H5232" s="334">
        <f>IF(ISBLANK(F5232),ROUND(SUMIF(Anlagenbewegungsdaten!B:B,A5232,Anlagenbewegungsdaten!D:D),2),ROUND(G5232*F5232%,2))</f>
        <v>0</v>
      </c>
      <c r="I5232" s="334">
        <f>ROUND((H5232-SUMIF(Anlagenbewegungsdaten!$B:$B,A5232,Anlagenbewegungsdaten!D:D)),3)</f>
        <v>0</v>
      </c>
      <c r="J5232" s="335" t="s">
        <v>5181</v>
      </c>
      <c r="K5232" s="335" t="s">
        <v>5225</v>
      </c>
      <c r="L5232" s="516"/>
      <c r="M5232" s="332"/>
      <c r="N5232" s="330"/>
      <c r="O5232" s="330"/>
    </row>
    <row r="5233" spans="1:15" ht="15" customHeight="1" x14ac:dyDescent="0.25">
      <c r="A5233" s="260" t="s">
        <v>6181</v>
      </c>
      <c r="B5233" s="245" t="s">
        <v>152</v>
      </c>
      <c r="C5233" s="246"/>
      <c r="D5233" s="246" t="s">
        <v>6182</v>
      </c>
      <c r="E5233" s="245"/>
      <c r="F5233" s="162">
        <v>0</v>
      </c>
      <c r="G5233" s="333">
        <f>ROUND(SUMIF(Anlagenbewegungsdaten!B:B,A5233,Anlagenbewegungsdaten!C:C),3)</f>
        <v>0</v>
      </c>
      <c r="H5233" s="334">
        <f>IF(ISBLANK(F5233),ROUND(SUMIF(Anlagenbewegungsdaten!B:B,A5233,Anlagenbewegungsdaten!D:D),2),ROUND(G5233*F5233%,2))</f>
        <v>0</v>
      </c>
      <c r="I5233" s="334">
        <f>ROUND((H5233-SUMIF(Anlagenbewegungsdaten!$B:$B,A5233,Anlagenbewegungsdaten!D:D)),3)</f>
        <v>0</v>
      </c>
      <c r="J5233" s="335" t="s">
        <v>5181</v>
      </c>
      <c r="K5233" s="335" t="s">
        <v>5226</v>
      </c>
      <c r="L5233" s="516"/>
      <c r="M5233" s="332"/>
      <c r="N5233" s="330"/>
      <c r="O5233" s="330"/>
    </row>
    <row r="5234" spans="1:15" ht="15" customHeight="1" x14ac:dyDescent="0.25">
      <c r="A5234" s="260" t="s">
        <v>6183</v>
      </c>
      <c r="B5234" s="245" t="s">
        <v>160</v>
      </c>
      <c r="C5234" s="246"/>
      <c r="D5234" s="246" t="s">
        <v>6184</v>
      </c>
      <c r="E5234" s="245"/>
      <c r="F5234" s="162">
        <v>0</v>
      </c>
      <c r="G5234" s="333">
        <f>ROUND(SUMIF(Anlagenbewegungsdaten!B:B,A5234,Anlagenbewegungsdaten!C:C),3)</f>
        <v>0</v>
      </c>
      <c r="H5234" s="334">
        <f>IF(ISBLANK(F5234),ROUND(SUMIF(Anlagenbewegungsdaten!B:B,A5234,Anlagenbewegungsdaten!D:D),2),ROUND(G5234*F5234%,2))</f>
        <v>0</v>
      </c>
      <c r="I5234" s="334">
        <f>ROUND((H5234-SUMIF(Anlagenbewegungsdaten!$B:$B,A5234,Anlagenbewegungsdaten!D:D)),3)</f>
        <v>0</v>
      </c>
      <c r="J5234" s="335" t="s">
        <v>5181</v>
      </c>
      <c r="K5234" s="335" t="s">
        <v>5227</v>
      </c>
      <c r="L5234" s="516"/>
      <c r="M5234" s="332"/>
      <c r="N5234" s="330"/>
      <c r="O5234" s="330"/>
    </row>
    <row r="5235" spans="1:15" ht="15" customHeight="1" x14ac:dyDescent="0.25">
      <c r="A5235" s="307" t="s">
        <v>6185</v>
      </c>
      <c r="B5235" s="308" t="s">
        <v>167</v>
      </c>
      <c r="C5235" s="309"/>
      <c r="D5235" s="309" t="s">
        <v>6186</v>
      </c>
      <c r="E5235" s="308"/>
      <c r="F5235" s="310">
        <v>0</v>
      </c>
      <c r="G5235" s="333">
        <f>ROUND(SUMIF(Anlagenbewegungsdaten!B:B,A5235,Anlagenbewegungsdaten!C:C),3)</f>
        <v>0</v>
      </c>
      <c r="H5235" s="334">
        <f>IF(ISBLANK(F5235),ROUND(SUMIF(Anlagenbewegungsdaten!B:B,A5235,Anlagenbewegungsdaten!D:D),2),ROUND(G5235*F5235%,2))</f>
        <v>0</v>
      </c>
      <c r="I5235" s="334">
        <f>ROUND((H5235-SUMIF(Anlagenbewegungsdaten!$B:$B,A5235,Anlagenbewegungsdaten!D:D)),3)</f>
        <v>0</v>
      </c>
      <c r="J5235" s="335" t="s">
        <v>5181</v>
      </c>
      <c r="K5235" s="335" t="s">
        <v>5228</v>
      </c>
      <c r="L5235" s="516"/>
      <c r="M5235" s="332"/>
      <c r="N5235" s="330"/>
      <c r="O5235" s="330"/>
    </row>
    <row r="5236" spans="1:15" ht="15" customHeight="1" x14ac:dyDescent="0.25">
      <c r="A5236" s="260" t="s">
        <v>6187</v>
      </c>
      <c r="B5236" s="245" t="s">
        <v>2111</v>
      </c>
      <c r="C5236" s="246"/>
      <c r="D5236" s="246" t="s">
        <v>6188</v>
      </c>
      <c r="E5236" s="245"/>
      <c r="F5236" s="162">
        <v>0</v>
      </c>
      <c r="G5236" s="333">
        <f>ROUND(SUMIF(Anlagenbewegungsdaten!B:B,A5236,Anlagenbewegungsdaten!C:C),3)</f>
        <v>0</v>
      </c>
      <c r="H5236" s="334">
        <f>IF(ISBLANK(F5236),ROUND(SUMIF(Anlagenbewegungsdaten!B:B,A5236,Anlagenbewegungsdaten!D:D),2),ROUND(G5236*F5236%,2))</f>
        <v>0</v>
      </c>
      <c r="I5236" s="334">
        <f>ROUND((H5236-SUMIF(Anlagenbewegungsdaten!$B:$B,A5236,Anlagenbewegungsdaten!D:D)),3)</f>
        <v>0</v>
      </c>
      <c r="J5236" s="335" t="s">
        <v>5181</v>
      </c>
      <c r="K5236" s="335" t="s">
        <v>5229</v>
      </c>
      <c r="L5236" s="516"/>
      <c r="M5236" s="332"/>
      <c r="N5236" s="330"/>
      <c r="O5236" s="330"/>
    </row>
    <row r="5237" spans="1:15" ht="15" customHeight="1" x14ac:dyDescent="0.25">
      <c r="A5237" s="260" t="s">
        <v>6189</v>
      </c>
      <c r="B5237" s="245" t="s">
        <v>174</v>
      </c>
      <c r="C5237" s="246"/>
      <c r="D5237" s="246" t="s">
        <v>6188</v>
      </c>
      <c r="E5237" s="245"/>
      <c r="F5237" s="162">
        <v>0</v>
      </c>
      <c r="G5237" s="333">
        <f>ROUND(SUMIF(Anlagenbewegungsdaten!B:B,A5237,Anlagenbewegungsdaten!C:C),3)</f>
        <v>0</v>
      </c>
      <c r="H5237" s="334">
        <f>IF(ISBLANK(F5237),ROUND(SUMIF(Anlagenbewegungsdaten!B:B,A5237,Anlagenbewegungsdaten!D:D),2),ROUND(G5237*F5237%,2))</f>
        <v>0</v>
      </c>
      <c r="I5237" s="334">
        <f>ROUND((H5237-SUMIF(Anlagenbewegungsdaten!$B:$B,A5237,Anlagenbewegungsdaten!D:D)),3)</f>
        <v>0</v>
      </c>
      <c r="J5237" s="335" t="s">
        <v>5181</v>
      </c>
      <c r="K5237" s="335" t="s">
        <v>5230</v>
      </c>
      <c r="L5237" s="516"/>
      <c r="M5237" s="332"/>
      <c r="N5237" s="330"/>
      <c r="O5237" s="330"/>
    </row>
    <row r="5238" spans="1:15" ht="15" customHeight="1" x14ac:dyDescent="0.25">
      <c r="A5238" s="166"/>
      <c r="B5238" s="166"/>
      <c r="C5238" s="166"/>
      <c r="D5238" s="166"/>
      <c r="E5238" s="166"/>
      <c r="F5238" s="297"/>
    </row>
    <row r="5239" spans="1:15" ht="23.25" customHeight="1" x14ac:dyDescent="0.35">
      <c r="A5239" s="185" t="s">
        <v>4948</v>
      </c>
      <c r="B5239" s="180"/>
      <c r="C5239" s="180"/>
      <c r="D5239" s="180"/>
      <c r="E5239" s="180"/>
      <c r="F5239" s="187"/>
    </row>
    <row r="5240" spans="1:15" ht="36" customHeight="1" x14ac:dyDescent="0.25">
      <c r="A5240" s="630" t="s">
        <v>6425</v>
      </c>
      <c r="B5240" s="630"/>
      <c r="C5240" s="630"/>
      <c r="D5240" s="630"/>
      <c r="E5240" s="630"/>
      <c r="F5240" s="630"/>
    </row>
    <row r="5241" spans="1:15" ht="15" customHeight="1" x14ac:dyDescent="0.25">
      <c r="A5241" s="166"/>
      <c r="B5241" s="166"/>
      <c r="C5241" s="166"/>
      <c r="D5241" s="166"/>
      <c r="E5241" s="166"/>
      <c r="F5241" s="297"/>
    </row>
    <row r="5242" spans="1:15" ht="15" customHeight="1" x14ac:dyDescent="0.25">
      <c r="A5242" s="231" t="s">
        <v>4949</v>
      </c>
      <c r="B5242" s="322" t="s">
        <v>2111</v>
      </c>
      <c r="C5242" s="322" t="s">
        <v>4046</v>
      </c>
      <c r="D5242" s="322" t="s">
        <v>4950</v>
      </c>
      <c r="E5242" s="232"/>
      <c r="F5242" s="323">
        <v>33.18</v>
      </c>
      <c r="G5242" s="333">
        <f>ROUND(SUMIF(Anlagenbewegungsdaten!B:B,A5242,Anlagenbewegungsdaten!C:C),3)</f>
        <v>0</v>
      </c>
      <c r="H5242" s="334">
        <f>IF(ISBLANK(F5242),ROUND(SUMIF(Anlagenbewegungsdaten!B:B,A5242,Anlagenbewegungsdaten!D:D),2),ROUND(G5242*F5242%,2))</f>
        <v>0</v>
      </c>
      <c r="I5242" s="334">
        <f>ROUND((H5242-SUMIF(Anlagenbewegungsdaten!$B:$B,A5242,Anlagenbewegungsdaten!D:D)),3)</f>
        <v>0</v>
      </c>
      <c r="J5242" s="335" t="s">
        <v>5179</v>
      </c>
      <c r="K5242" s="335" t="s">
        <v>5203</v>
      </c>
      <c r="L5242" s="340">
        <v>26.54</v>
      </c>
      <c r="M5242" s="332">
        <f>ROUND(SUMIF(Anlagenbewegungsdaten_AV!B:B,A5242,Anlagenbewegungsdaten_AV!C:C),3)</f>
        <v>0</v>
      </c>
      <c r="N5242" s="330">
        <f>IF(ISBLANK(L5242),ROUND(SUMIF(Anlagenbewegungsdaten_AV!B:B,A5242,Anlagenbewegungsdaten_AV!D:D),2),ROUND(M5242*L5242%,2))</f>
        <v>0</v>
      </c>
      <c r="O5242" s="330">
        <f>ROUND(N5242-SUMIF(Anlagenbewegungsdaten_AV!B:B,A5242,Anlagenbewegungsdaten_AV!D:D),3)</f>
        <v>0</v>
      </c>
    </row>
    <row r="5243" spans="1:15" ht="15" customHeight="1" x14ac:dyDescent="0.25">
      <c r="A5243" s="166"/>
      <c r="B5243" s="166"/>
      <c r="C5243" s="166"/>
      <c r="D5243" s="166"/>
      <c r="E5243" s="166"/>
      <c r="F5243" s="297"/>
    </row>
    <row r="5245" spans="1:15" ht="26.25" x14ac:dyDescent="0.4">
      <c r="A5245" s="76" t="s">
        <v>6434</v>
      </c>
      <c r="F5245" s="78"/>
    </row>
    <row r="5246" spans="1:15" x14ac:dyDescent="0.25">
      <c r="A5246" s="126" t="s">
        <v>6453</v>
      </c>
      <c r="B5246" s="126"/>
      <c r="C5246" s="126"/>
      <c r="D5246" s="126"/>
      <c r="E5246" s="126"/>
      <c r="F5246" s="126"/>
    </row>
    <row r="5247" spans="1:15" x14ac:dyDescent="0.25">
      <c r="A5247" s="260" t="s">
        <v>6435</v>
      </c>
      <c r="B5247" s="245"/>
      <c r="C5247" s="246"/>
      <c r="D5247" s="246" t="s">
        <v>6442</v>
      </c>
      <c r="E5247" s="245"/>
      <c r="F5247" s="162">
        <v>0</v>
      </c>
      <c r="G5247" s="333">
        <f>ROUND(SUM(SUMIF('Angaben EEG-Umlage EV 2014'!$B:$B,Kategorien!A5247,'Angaben EEG-Umlage EV 2014'!$C:$C),SUMIF('Angaben EEG-Umlage EV 2015'!$B:$B,Kategorien!A5247,'Angaben EEG-Umlage EV 2015'!$C:$C)),3)</f>
        <v>268714.59000000003</v>
      </c>
      <c r="H5247" s="334">
        <f>ROUND(SUM(SUMIF('Angaben EEG-Umlage EV 2014'!$B:$B,Kategorien!A5247,'Angaben EEG-Umlage EV 2014'!$D:$D),SUMIF('Angaben EEG-Umlage EV 2015'!$B:$B,Kategorien!A5247,'Angaben EEG-Umlage EV 2015'!$D:$D)),2)</f>
        <v>4979.82</v>
      </c>
    </row>
    <row r="5248" spans="1:15" x14ac:dyDescent="0.25">
      <c r="A5248" s="260" t="s">
        <v>6436</v>
      </c>
      <c r="B5248" s="245"/>
      <c r="C5248" s="246"/>
      <c r="D5248" s="246" t="s">
        <v>6443</v>
      </c>
      <c r="E5248" s="245"/>
      <c r="F5248" s="162">
        <v>0</v>
      </c>
      <c r="G5248" s="333">
        <f>ROUND(SUM(SUMIF('Angaben EEG-Umlage EV 2014'!$B:$B,Kategorien!A5248,'Angaben EEG-Umlage EV 2014'!$C:$C),SUMIF('Angaben EEG-Umlage EV 2015'!$B:$B,Kategorien!A5248,'Angaben EEG-Umlage EV 2015'!$C:$C)),3)</f>
        <v>1330264.56</v>
      </c>
      <c r="H5248" s="334">
        <f>ROUND(SUM(SUMIF('Angaben EEG-Umlage EV 2014'!$B:$B,Kategorien!A5248,'Angaben EEG-Umlage EV 2014'!$D:$D),SUMIF('Angaben EEG-Umlage EV 2015'!$B:$B,Kategorien!A5248,'Angaben EEG-Umlage EV 2015'!$D:$D)),2)</f>
        <v>24623.200000000001</v>
      </c>
    </row>
    <row r="5249" spans="1:8" x14ac:dyDescent="0.25">
      <c r="A5249" s="260" t="s">
        <v>6437</v>
      </c>
      <c r="B5249" s="245"/>
      <c r="C5249" s="246"/>
      <c r="D5249" s="246" t="s">
        <v>6444</v>
      </c>
      <c r="E5249" s="245"/>
      <c r="F5249" s="162">
        <v>0</v>
      </c>
      <c r="G5249" s="333">
        <f>ROUND(SUM(SUMIF('Angaben EEG-Umlage EV 2014'!$B:$B,Kategorien!A5249,'Angaben EEG-Umlage EV 2014'!$C:$C),SUMIF('Angaben EEG-Umlage EV 2015'!$B:$B,Kategorien!A5249,'Angaben EEG-Umlage EV 2015'!$C:$C)),3)</f>
        <v>92380.43</v>
      </c>
      <c r="H5249" s="334">
        <f>ROUND(SUM(SUMIF('Angaben EEG-Umlage EV 2014'!$B:$B,Kategorien!A5249,'Angaben EEG-Umlage EV 2014'!$D:$D),SUMIF('Angaben EEG-Umlage EV 2015'!$B:$B,Kategorien!A5249,'Angaben EEG-Umlage EV 2015'!$D:$D)),2)</f>
        <v>5699.87</v>
      </c>
    </row>
    <row r="5250" spans="1:8" x14ac:dyDescent="0.25">
      <c r="A5250" s="260" t="s">
        <v>6438</v>
      </c>
      <c r="B5250" s="245"/>
      <c r="C5250" s="246"/>
      <c r="D5250" s="246" t="s">
        <v>6445</v>
      </c>
      <c r="E5250" s="245"/>
      <c r="F5250" s="162">
        <v>0</v>
      </c>
      <c r="G5250" s="333">
        <f>ROUND(SUM(SUMIF('Angaben EEG-Umlage EV 2014'!$B:$B,Kategorien!A5250,'Angaben EEG-Umlage EV 2014'!$C:$C),SUMIF('Angaben EEG-Umlage EV 2015'!$B:$B,Kategorien!A5250,'Angaben EEG-Umlage EV 2015'!$C:$C)),3)</f>
        <v>0</v>
      </c>
      <c r="H5250" s="334">
        <f>ROUND(SUM(SUMIF('Angaben EEG-Umlage EV 2014'!$B:$B,Kategorien!A5250,'Angaben EEG-Umlage EV 2014'!$D:$D),SUMIF('Angaben EEG-Umlage EV 2015'!$B:$B,Kategorien!A5250,'Angaben EEG-Umlage EV 2015'!$D:$D)),2)</f>
        <v>0</v>
      </c>
    </row>
    <row r="5251" spans="1:8" x14ac:dyDescent="0.25">
      <c r="A5251" s="260" t="s">
        <v>6439</v>
      </c>
      <c r="B5251" s="245"/>
      <c r="C5251" s="246"/>
      <c r="D5251" s="246" t="s">
        <v>6446</v>
      </c>
      <c r="E5251" s="245"/>
      <c r="F5251" s="162">
        <v>0</v>
      </c>
      <c r="G5251" s="333">
        <f>ROUND(SUM(SUMIF('Angaben EEG-Umlage EV 2014'!$B:$B,Kategorien!A5251,'Angaben EEG-Umlage EV 2014'!$C:$C),SUMIF('Angaben EEG-Umlage EV 2015'!$B:$B,Kategorien!A5251,'Angaben EEG-Umlage EV 2015'!$C:$C)),3)</f>
        <v>0</v>
      </c>
      <c r="H5251" s="334">
        <f>ROUND(SUM(SUMIF('Angaben EEG-Umlage EV 2014'!$B:$B,Kategorien!A5251,'Angaben EEG-Umlage EV 2014'!$D:$D),SUMIF('Angaben EEG-Umlage EV 2015'!$B:$B,Kategorien!A5251,'Angaben EEG-Umlage EV 2015'!$D:$D)),2)</f>
        <v>0</v>
      </c>
    </row>
    <row r="5252" spans="1:8" x14ac:dyDescent="0.25">
      <c r="A5252" s="260" t="s">
        <v>6440</v>
      </c>
      <c r="B5252" s="245"/>
      <c r="C5252" s="246"/>
      <c r="D5252" s="246" t="s">
        <v>6447</v>
      </c>
      <c r="E5252" s="245"/>
      <c r="F5252" s="162">
        <v>0</v>
      </c>
      <c r="G5252" s="333">
        <f>ROUND(SUM(SUMIF('Angaben EEG-Umlage EV 2014'!$B:$B,Kategorien!A5252,'Angaben EEG-Umlage EV 2014'!$C:$C),SUMIF('Angaben EEG-Umlage EV 2015'!$B:$B,Kategorien!A5252,'Angaben EEG-Umlage EV 2015'!$C:$C)),3)</f>
        <v>0</v>
      </c>
      <c r="H5252" s="334">
        <f>ROUND(SUM(SUMIF('Angaben EEG-Umlage EV 2014'!$B:$B,Kategorien!A5252,'Angaben EEG-Umlage EV 2014'!$D:$D),SUMIF('Angaben EEG-Umlage EV 2015'!$B:$B,Kategorien!A5252,'Angaben EEG-Umlage EV 2015'!$D:$D)),2)</f>
        <v>0</v>
      </c>
    </row>
    <row r="5253" spans="1:8" x14ac:dyDescent="0.25">
      <c r="A5253" s="260" t="s">
        <v>6441</v>
      </c>
      <c r="B5253" s="245"/>
      <c r="C5253" s="246"/>
      <c r="D5253" s="246" t="s">
        <v>6448</v>
      </c>
      <c r="E5253" s="245"/>
      <c r="F5253" s="162">
        <v>0</v>
      </c>
      <c r="G5253" s="333">
        <f>ROUND(SUM(SUMIF('Angaben EEG-Umlage EV 2014'!$B:$B,Kategorien!A5253,'Angaben EEG-Umlage EV 2014'!$C:$C),SUMIF('Angaben EEG-Umlage EV 2015'!$B:$B,Kategorien!A5253,'Angaben EEG-Umlage EV 2015'!$C:$C)),3)</f>
        <v>0</v>
      </c>
      <c r="H5253" s="334">
        <f>ROUND(SUM(SUMIF('Angaben EEG-Umlage EV 2014'!$B:$B,Kategorien!A5253,'Angaben EEG-Umlage EV 2014'!$D:$D),SUMIF('Angaben EEG-Umlage EV 2015'!$B:$B,Kategorien!A5253,'Angaben EEG-Umlage EV 2015'!$D:$D)),2)</f>
        <v>0</v>
      </c>
    </row>
  </sheetData>
  <sheetProtection password="CAFD" sheet="1" objects="1" scenarios="1" autoFilter="0"/>
  <autoFilter ref="A2:O5243"/>
  <mergeCells count="42">
    <mergeCell ref="A176:F176"/>
    <mergeCell ref="A5157:F5157"/>
    <mergeCell ref="A4597:F4597"/>
    <mergeCell ref="A5102:F5102"/>
    <mergeCell ref="A5034:F5034"/>
    <mergeCell ref="A5051:F5051"/>
    <mergeCell ref="A4967:F4967"/>
    <mergeCell ref="A5141:F5141"/>
    <mergeCell ref="A5124:F5124"/>
    <mergeCell ref="A5068:F5068"/>
    <mergeCell ref="A5085:F5085"/>
    <mergeCell ref="A5119:F5119"/>
    <mergeCell ref="A4922:F4922"/>
    <mergeCell ref="A4920:F4920"/>
    <mergeCell ref="A4925:F4925"/>
    <mergeCell ref="A4908:F4908"/>
    <mergeCell ref="A4909:F4909"/>
    <mergeCell ref="A4918:F4918"/>
    <mergeCell ref="A4910:F4910"/>
    <mergeCell ref="A4919:F4919"/>
    <mergeCell ref="A4917:F4917"/>
    <mergeCell ref="A4883:F4883"/>
    <mergeCell ref="A5204:F5204"/>
    <mergeCell ref="A5209:F5209"/>
    <mergeCell ref="A5167:F5167"/>
    <mergeCell ref="A5240:F5240"/>
    <mergeCell ref="A5162:F5162"/>
    <mergeCell ref="A5131:F5131"/>
    <mergeCell ref="A4984:F4984"/>
    <mergeCell ref="A5001:F5001"/>
    <mergeCell ref="A5018:F5018"/>
    <mergeCell ref="A5173:F5173"/>
    <mergeCell ref="A4950:F4950"/>
    <mergeCell ref="A4921:F4921"/>
    <mergeCell ref="A4900:F4900"/>
    <mergeCell ref="A4901:F4901"/>
    <mergeCell ref="A4923:F4923"/>
    <mergeCell ref="A4882:F4882"/>
    <mergeCell ref="A4598:F4598"/>
    <mergeCell ref="A4881:F4881"/>
    <mergeCell ref="A4600:F4600"/>
    <mergeCell ref="A4599:F4599"/>
  </mergeCells>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8222"/>
  <sheetViews>
    <sheetView workbookViewId="0">
      <selection activeCell="E7" sqref="E7"/>
    </sheetView>
  </sheetViews>
  <sheetFormatPr baseColWidth="10" defaultRowHeight="12.75" x14ac:dyDescent="0.2"/>
  <cols>
    <col min="1" max="2" width="38.7109375" style="341" customWidth="1"/>
    <col min="3" max="3" width="22.7109375" style="342" customWidth="1"/>
    <col min="4" max="4" width="11.5703125" style="342" bestFit="1" customWidth="1"/>
    <col min="5" max="5" width="31.85546875" style="342" customWidth="1"/>
    <col min="6" max="6" width="10.5703125" style="342" customWidth="1"/>
    <col min="7" max="7" width="11.42578125" style="343"/>
    <col min="8" max="9" width="11.42578125" style="342"/>
    <col min="10" max="10" width="11.7109375" style="342" customWidth="1"/>
    <col min="11" max="11" width="13.42578125" style="345" customWidth="1"/>
    <col min="12" max="12" width="15.140625" style="344" customWidth="1"/>
    <col min="13" max="13" width="16.85546875" style="345" customWidth="1"/>
    <col min="14" max="14" width="17.7109375" style="344" customWidth="1"/>
    <col min="15" max="15" width="12.85546875" style="341" customWidth="1"/>
    <col min="16" max="16" width="16.85546875" style="341" customWidth="1"/>
    <col min="17" max="17" width="17.7109375" style="341" customWidth="1"/>
    <col min="18" max="18" width="11.42578125" style="341"/>
    <col min="19" max="16384" width="11.42578125" style="13"/>
  </cols>
  <sheetData>
    <row r="1" spans="1:18" s="4" customFormat="1" ht="22.5" customHeight="1" thickBot="1" x14ac:dyDescent="0.25">
      <c r="A1" s="464" t="s">
        <v>1512</v>
      </c>
      <c r="B1" s="465" t="str">
        <f>Deckblatt!B9</f>
        <v>XXXXXXXXXXXXXXXX</v>
      </c>
      <c r="C1" s="464" t="s">
        <v>4031</v>
      </c>
      <c r="D1" s="465" t="str">
        <f>Deckblatt!B10&amp;"-0"&amp;Deckblatt!B11</f>
        <v>10002954-01</v>
      </c>
      <c r="E1" s="466"/>
      <c r="F1" s="456"/>
      <c r="G1" s="456"/>
      <c r="H1" s="3"/>
      <c r="I1" s="457"/>
      <c r="J1" s="457"/>
      <c r="K1" s="457"/>
      <c r="L1" s="457"/>
      <c r="M1" s="457"/>
      <c r="N1" s="457"/>
      <c r="O1" s="457"/>
      <c r="P1" s="457"/>
      <c r="Q1" s="457"/>
      <c r="R1" s="467"/>
    </row>
    <row r="2" spans="1:18" s="7" customFormat="1" ht="34.5" customHeight="1" thickBot="1" x14ac:dyDescent="0.25">
      <c r="A2" s="458" t="s">
        <v>1185</v>
      </c>
      <c r="B2" s="5"/>
      <c r="C2" s="483" t="s">
        <v>1186</v>
      </c>
      <c r="D2" s="484"/>
      <c r="E2" s="484"/>
      <c r="F2" s="485"/>
      <c r="G2" s="466" t="s">
        <v>745</v>
      </c>
      <c r="H2" s="456"/>
      <c r="I2" s="456"/>
      <c r="J2" s="456"/>
      <c r="K2" s="456"/>
      <c r="L2" s="456"/>
      <c r="M2" s="456"/>
      <c r="N2" s="6"/>
      <c r="O2" s="472"/>
      <c r="P2" s="468" t="s">
        <v>4032</v>
      </c>
      <c r="Q2" s="456"/>
      <c r="R2" s="6"/>
    </row>
    <row r="3" spans="1:18" s="8" customFormat="1" ht="68.25" thickBot="1" x14ac:dyDescent="0.25">
      <c r="A3" s="449" t="s">
        <v>1190</v>
      </c>
      <c r="B3" s="449" t="s">
        <v>1191</v>
      </c>
      <c r="C3" s="449" t="s">
        <v>2106</v>
      </c>
      <c r="D3" s="450" t="s">
        <v>747</v>
      </c>
      <c r="E3" s="451" t="s">
        <v>748</v>
      </c>
      <c r="F3" s="452" t="s">
        <v>746</v>
      </c>
      <c r="G3" s="453" t="s">
        <v>230</v>
      </c>
      <c r="H3" s="453" t="s">
        <v>5245</v>
      </c>
      <c r="I3" s="451" t="s">
        <v>749</v>
      </c>
      <c r="J3" s="454" t="s">
        <v>2102</v>
      </c>
      <c r="K3" s="454" t="s">
        <v>4025</v>
      </c>
      <c r="L3" s="454" t="s">
        <v>4026</v>
      </c>
      <c r="M3" s="454" t="s">
        <v>4023</v>
      </c>
      <c r="N3" s="455" t="s">
        <v>4024</v>
      </c>
      <c r="O3" s="455" t="s">
        <v>6203</v>
      </c>
      <c r="P3" s="469" t="s">
        <v>4033</v>
      </c>
      <c r="Q3" s="454" t="s">
        <v>4034</v>
      </c>
      <c r="R3" s="455" t="s">
        <v>4035</v>
      </c>
    </row>
    <row r="4" spans="1:18" x14ac:dyDescent="0.2">
      <c r="A4" s="341" t="s">
        <v>9257</v>
      </c>
      <c r="B4" s="341" t="s">
        <v>9260</v>
      </c>
      <c r="C4" s="342" t="s">
        <v>6566</v>
      </c>
      <c r="D4" s="342" t="s">
        <v>6567</v>
      </c>
      <c r="E4" s="342" t="s">
        <v>9319</v>
      </c>
      <c r="F4" s="342" t="s">
        <v>6568</v>
      </c>
      <c r="G4" s="343">
        <v>738</v>
      </c>
      <c r="H4" s="342" t="s">
        <v>6569</v>
      </c>
      <c r="I4" s="342" t="s">
        <v>6570</v>
      </c>
      <c r="J4" s="342" t="s">
        <v>6571</v>
      </c>
      <c r="K4" s="581" t="s">
        <v>6618</v>
      </c>
      <c r="L4" s="344" t="s">
        <v>4090</v>
      </c>
      <c r="M4" s="581"/>
      <c r="N4" s="344" t="s">
        <v>4090</v>
      </c>
      <c r="O4" s="341" t="s">
        <v>6572</v>
      </c>
    </row>
    <row r="5" spans="1:18" x14ac:dyDescent="0.2">
      <c r="A5" s="341" t="s">
        <v>9257</v>
      </c>
      <c r="B5" s="341" t="s">
        <v>9261</v>
      </c>
      <c r="C5" s="342" t="s">
        <v>6573</v>
      </c>
      <c r="D5" s="342" t="s">
        <v>6574</v>
      </c>
      <c r="E5" s="342" t="s">
        <v>9320</v>
      </c>
      <c r="F5" s="342" t="s">
        <v>6568</v>
      </c>
      <c r="G5" s="343">
        <v>110</v>
      </c>
      <c r="H5" s="342" t="s">
        <v>6569</v>
      </c>
      <c r="I5" s="342" t="s">
        <v>6575</v>
      </c>
      <c r="J5" s="342" t="s">
        <v>6571</v>
      </c>
      <c r="K5" s="581" t="s">
        <v>6576</v>
      </c>
      <c r="L5" s="344" t="s">
        <v>4090</v>
      </c>
      <c r="N5" s="344" t="s">
        <v>4090</v>
      </c>
      <c r="O5" s="341" t="s">
        <v>6572</v>
      </c>
    </row>
    <row r="6" spans="1:18" x14ac:dyDescent="0.2">
      <c r="A6" s="341" t="s">
        <v>9257</v>
      </c>
      <c r="B6" s="341" t="s">
        <v>9261</v>
      </c>
      <c r="C6" s="342" t="s">
        <v>6573</v>
      </c>
      <c r="D6" s="342" t="s">
        <v>6574</v>
      </c>
      <c r="E6" s="342" t="s">
        <v>9320</v>
      </c>
      <c r="F6" s="342" t="s">
        <v>6568</v>
      </c>
      <c r="G6" s="343">
        <v>110</v>
      </c>
      <c r="H6" s="342" t="s">
        <v>6569</v>
      </c>
      <c r="I6" s="342" t="s">
        <v>6575</v>
      </c>
      <c r="J6" s="342" t="s">
        <v>6571</v>
      </c>
      <c r="K6" s="581" t="s">
        <v>6577</v>
      </c>
      <c r="L6" s="344" t="s">
        <v>4090</v>
      </c>
      <c r="N6" s="344" t="s">
        <v>4090</v>
      </c>
      <c r="O6" s="341" t="s">
        <v>6572</v>
      </c>
    </row>
    <row r="7" spans="1:18" x14ac:dyDescent="0.2">
      <c r="A7" s="341" t="s">
        <v>9257</v>
      </c>
      <c r="B7" s="341" t="s">
        <v>9262</v>
      </c>
      <c r="C7" s="342" t="s">
        <v>6578</v>
      </c>
      <c r="D7" s="342" t="s">
        <v>6579</v>
      </c>
      <c r="E7" s="342" t="s">
        <v>9321</v>
      </c>
      <c r="F7" s="342" t="s">
        <v>6568</v>
      </c>
      <c r="G7" s="343">
        <v>1200</v>
      </c>
      <c r="H7" s="342" t="s">
        <v>6569</v>
      </c>
      <c r="I7" s="342" t="s">
        <v>6570</v>
      </c>
      <c r="J7" s="342" t="s">
        <v>6571</v>
      </c>
      <c r="K7" s="581" t="s">
        <v>6580</v>
      </c>
      <c r="L7" s="344" t="s">
        <v>4090</v>
      </c>
      <c r="N7" s="344" t="s">
        <v>4090</v>
      </c>
      <c r="O7" s="341" t="s">
        <v>6572</v>
      </c>
    </row>
    <row r="8" spans="1:18" x14ac:dyDescent="0.2">
      <c r="A8" s="341" t="s">
        <v>9257</v>
      </c>
      <c r="B8" s="341" t="s">
        <v>9263</v>
      </c>
      <c r="C8" s="342" t="s">
        <v>6581</v>
      </c>
      <c r="D8" s="342" t="s">
        <v>6582</v>
      </c>
      <c r="E8" s="342" t="s">
        <v>9322</v>
      </c>
      <c r="F8" s="342" t="s">
        <v>6568</v>
      </c>
      <c r="G8" s="343">
        <v>238</v>
      </c>
      <c r="H8" s="342" t="s">
        <v>6569</v>
      </c>
      <c r="I8" s="342" t="s">
        <v>6570</v>
      </c>
      <c r="J8" s="342" t="s">
        <v>6571</v>
      </c>
      <c r="K8" s="581" t="s">
        <v>6583</v>
      </c>
      <c r="L8" s="344" t="s">
        <v>4090</v>
      </c>
      <c r="N8" s="344" t="s">
        <v>4090</v>
      </c>
      <c r="O8" s="341" t="s">
        <v>6572</v>
      </c>
    </row>
    <row r="9" spans="1:18" x14ac:dyDescent="0.2">
      <c r="A9" s="341" t="s">
        <v>9257</v>
      </c>
      <c r="B9" s="341" t="s">
        <v>9263</v>
      </c>
      <c r="C9" s="342" t="s">
        <v>6581</v>
      </c>
      <c r="D9" s="342" t="s">
        <v>6582</v>
      </c>
      <c r="E9" s="342" t="s">
        <v>9322</v>
      </c>
      <c r="F9" s="342" t="s">
        <v>6568</v>
      </c>
      <c r="G9" s="343">
        <v>400</v>
      </c>
      <c r="H9" s="342" t="s">
        <v>6569</v>
      </c>
      <c r="I9" s="342" t="s">
        <v>6570</v>
      </c>
      <c r="J9" s="342" t="s">
        <v>6571</v>
      </c>
      <c r="K9" s="581" t="s">
        <v>6584</v>
      </c>
      <c r="L9" s="344" t="s">
        <v>4090</v>
      </c>
      <c r="N9" s="344" t="s">
        <v>4090</v>
      </c>
      <c r="O9" s="341" t="s">
        <v>6572</v>
      </c>
    </row>
    <row r="10" spans="1:18" x14ac:dyDescent="0.2">
      <c r="A10" s="341" t="s">
        <v>9257</v>
      </c>
      <c r="B10" s="341" t="s">
        <v>9264</v>
      </c>
      <c r="C10" s="342" t="s">
        <v>6585</v>
      </c>
      <c r="D10" s="342" t="s">
        <v>6586</v>
      </c>
      <c r="E10" s="342" t="s">
        <v>9320</v>
      </c>
      <c r="F10" s="342" t="s">
        <v>6568</v>
      </c>
      <c r="G10" s="343">
        <v>360</v>
      </c>
      <c r="H10" s="342" t="s">
        <v>6569</v>
      </c>
      <c r="I10" s="342" t="s">
        <v>6570</v>
      </c>
      <c r="J10" s="342" t="s">
        <v>6571</v>
      </c>
      <c r="K10" s="581" t="s">
        <v>6587</v>
      </c>
      <c r="L10" s="344" t="s">
        <v>4090</v>
      </c>
      <c r="N10" s="344" t="s">
        <v>4090</v>
      </c>
      <c r="O10" s="341" t="s">
        <v>6572</v>
      </c>
    </row>
    <row r="11" spans="1:18" x14ac:dyDescent="0.2">
      <c r="A11" s="341" t="s">
        <v>9257</v>
      </c>
      <c r="B11" s="341" t="s">
        <v>9264</v>
      </c>
      <c r="C11" s="342" t="s">
        <v>6585</v>
      </c>
      <c r="D11" s="342" t="s">
        <v>6586</v>
      </c>
      <c r="E11" s="342" t="s">
        <v>9320</v>
      </c>
      <c r="F11" s="342" t="s">
        <v>6568</v>
      </c>
      <c r="G11" s="343">
        <v>50</v>
      </c>
      <c r="H11" s="342" t="s">
        <v>6569</v>
      </c>
      <c r="I11" s="342" t="s">
        <v>6570</v>
      </c>
      <c r="J11" s="342" t="s">
        <v>6571</v>
      </c>
      <c r="K11" s="581" t="s">
        <v>6587</v>
      </c>
      <c r="L11" s="344" t="s">
        <v>4090</v>
      </c>
      <c r="N11" s="344" t="s">
        <v>4090</v>
      </c>
      <c r="O11" s="341" t="s">
        <v>6572</v>
      </c>
    </row>
    <row r="12" spans="1:18" x14ac:dyDescent="0.2">
      <c r="A12" s="341" t="s">
        <v>9257</v>
      </c>
      <c r="B12" s="341" t="s">
        <v>9265</v>
      </c>
      <c r="C12" s="342" t="s">
        <v>6588</v>
      </c>
      <c r="D12" s="342" t="s">
        <v>6589</v>
      </c>
      <c r="E12" s="342" t="s">
        <v>9323</v>
      </c>
      <c r="F12" s="342" t="s">
        <v>6590</v>
      </c>
      <c r="G12" s="343">
        <v>508</v>
      </c>
      <c r="H12" s="342" t="s">
        <v>6569</v>
      </c>
      <c r="I12" s="342" t="s">
        <v>6570</v>
      </c>
      <c r="J12" s="342" t="s">
        <v>6571</v>
      </c>
      <c r="K12" s="581" t="s">
        <v>6591</v>
      </c>
      <c r="L12" s="344" t="s">
        <v>4090</v>
      </c>
      <c r="N12" s="344" t="s">
        <v>4090</v>
      </c>
      <c r="O12" s="341" t="s">
        <v>6572</v>
      </c>
    </row>
    <row r="13" spans="1:18" x14ac:dyDescent="0.2">
      <c r="A13" s="341" t="s">
        <v>9257</v>
      </c>
      <c r="B13" s="341" t="s">
        <v>9266</v>
      </c>
      <c r="C13" s="342" t="s">
        <v>6592</v>
      </c>
      <c r="D13" s="342" t="s">
        <v>6593</v>
      </c>
      <c r="E13" s="342" t="s">
        <v>9324</v>
      </c>
      <c r="F13" s="342" t="s">
        <v>6568</v>
      </c>
      <c r="G13" s="343">
        <v>5.5</v>
      </c>
      <c r="H13" s="342" t="s">
        <v>6594</v>
      </c>
      <c r="I13" s="342" t="s">
        <v>6575</v>
      </c>
      <c r="J13" s="342" t="s">
        <v>6571</v>
      </c>
      <c r="K13" s="581" t="s">
        <v>6595</v>
      </c>
      <c r="L13" s="344" t="s">
        <v>4090</v>
      </c>
      <c r="N13" s="344" t="s">
        <v>9231</v>
      </c>
      <c r="O13" s="341">
        <v>0</v>
      </c>
    </row>
    <row r="14" spans="1:18" x14ac:dyDescent="0.2">
      <c r="A14" s="341" t="s">
        <v>9257</v>
      </c>
      <c r="B14" s="341" t="s">
        <v>9267</v>
      </c>
      <c r="C14" s="342" t="s">
        <v>6596</v>
      </c>
      <c r="D14" s="342" t="s">
        <v>6597</v>
      </c>
      <c r="E14" s="342" t="s">
        <v>9320</v>
      </c>
      <c r="F14" s="342" t="s">
        <v>6568</v>
      </c>
      <c r="G14" s="343">
        <v>8</v>
      </c>
      <c r="H14" s="342" t="s">
        <v>6594</v>
      </c>
      <c r="I14" s="342" t="s">
        <v>6575</v>
      </c>
      <c r="J14" s="342" t="s">
        <v>6571</v>
      </c>
      <c r="K14" s="581" t="s">
        <v>6598</v>
      </c>
      <c r="L14" s="344" t="s">
        <v>4090</v>
      </c>
      <c r="N14" s="344" t="s">
        <v>4090</v>
      </c>
      <c r="O14" s="341">
        <v>0</v>
      </c>
    </row>
    <row r="15" spans="1:18" x14ac:dyDescent="0.2">
      <c r="A15" s="341" t="s">
        <v>9257</v>
      </c>
      <c r="B15" s="341" t="s">
        <v>9268</v>
      </c>
      <c r="C15" s="342" t="s">
        <v>6599</v>
      </c>
      <c r="D15" s="342" t="s">
        <v>6600</v>
      </c>
      <c r="E15" s="342" t="s">
        <v>9325</v>
      </c>
      <c r="F15" s="342" t="s">
        <v>6568</v>
      </c>
      <c r="G15" s="343">
        <v>5</v>
      </c>
      <c r="H15" s="342" t="s">
        <v>6594</v>
      </c>
      <c r="I15" s="342" t="s">
        <v>6575</v>
      </c>
      <c r="J15" s="342" t="s">
        <v>6571</v>
      </c>
      <c r="K15" s="581" t="s">
        <v>6601</v>
      </c>
      <c r="L15" s="344" t="s">
        <v>4090</v>
      </c>
      <c r="N15" s="344" t="s">
        <v>4090</v>
      </c>
      <c r="O15" s="341">
        <v>0</v>
      </c>
    </row>
    <row r="16" spans="1:18" x14ac:dyDescent="0.2">
      <c r="A16" s="341" t="s">
        <v>9257</v>
      </c>
      <c r="B16" s="341" t="s">
        <v>9269</v>
      </c>
      <c r="C16" s="342" t="s">
        <v>6602</v>
      </c>
      <c r="D16" s="342" t="s">
        <v>6603</v>
      </c>
      <c r="E16" s="342" t="s">
        <v>9319</v>
      </c>
      <c r="F16" s="342" t="s">
        <v>6568</v>
      </c>
      <c r="G16" s="343">
        <v>52</v>
      </c>
      <c r="H16" s="342" t="s">
        <v>6594</v>
      </c>
      <c r="I16" s="342" t="s">
        <v>6575</v>
      </c>
      <c r="J16" s="342" t="s">
        <v>6571</v>
      </c>
      <c r="K16" s="581" t="s">
        <v>6604</v>
      </c>
      <c r="L16" s="344" t="s">
        <v>4090</v>
      </c>
      <c r="N16" s="344" t="s">
        <v>4090</v>
      </c>
      <c r="O16" s="341">
        <v>0</v>
      </c>
    </row>
    <row r="17" spans="1:15" x14ac:dyDescent="0.2">
      <c r="A17" s="341" t="s">
        <v>9257</v>
      </c>
      <c r="B17" s="341" t="s">
        <v>9270</v>
      </c>
      <c r="C17" s="342" t="s">
        <v>6605</v>
      </c>
      <c r="D17" s="342" t="s">
        <v>6606</v>
      </c>
      <c r="E17" s="342" t="s">
        <v>9323</v>
      </c>
      <c r="F17" s="342" t="s">
        <v>6568</v>
      </c>
      <c r="G17" s="343">
        <v>70</v>
      </c>
      <c r="H17" s="342" t="s">
        <v>6594</v>
      </c>
      <c r="I17" s="342" t="s">
        <v>6570</v>
      </c>
      <c r="J17" s="342" t="s">
        <v>6571</v>
      </c>
      <c r="K17" s="581" t="s">
        <v>6607</v>
      </c>
      <c r="L17" s="344" t="s">
        <v>4090</v>
      </c>
      <c r="N17" s="344" t="s">
        <v>4090</v>
      </c>
      <c r="O17" s="341">
        <v>0</v>
      </c>
    </row>
    <row r="18" spans="1:15" x14ac:dyDescent="0.2">
      <c r="A18" s="341" t="s">
        <v>9257</v>
      </c>
      <c r="B18" s="341" t="s">
        <v>9271</v>
      </c>
      <c r="C18" s="342" t="s">
        <v>6608</v>
      </c>
      <c r="D18" s="342" t="s">
        <v>6609</v>
      </c>
      <c r="E18" s="342" t="s">
        <v>9323</v>
      </c>
      <c r="F18" s="342" t="s">
        <v>6568</v>
      </c>
      <c r="G18" s="343">
        <v>50</v>
      </c>
      <c r="H18" s="342" t="s">
        <v>6594</v>
      </c>
      <c r="I18" s="342" t="s">
        <v>6575</v>
      </c>
      <c r="J18" s="342" t="s">
        <v>6571</v>
      </c>
      <c r="K18" s="581" t="s">
        <v>6610</v>
      </c>
      <c r="L18" s="344" t="s">
        <v>4090</v>
      </c>
      <c r="N18" s="344" t="s">
        <v>4090</v>
      </c>
      <c r="O18" s="341">
        <v>0</v>
      </c>
    </row>
    <row r="19" spans="1:15" x14ac:dyDescent="0.2">
      <c r="A19" s="341" t="s">
        <v>9257</v>
      </c>
      <c r="B19" s="341" t="s">
        <v>9272</v>
      </c>
      <c r="C19" s="342" t="s">
        <v>6611</v>
      </c>
      <c r="D19" s="342" t="s">
        <v>6612</v>
      </c>
      <c r="E19" s="342" t="s">
        <v>9326</v>
      </c>
      <c r="F19" s="342" t="s">
        <v>6568</v>
      </c>
      <c r="G19" s="343">
        <v>7</v>
      </c>
      <c r="H19" s="342" t="s">
        <v>6594</v>
      </c>
      <c r="I19" s="342" t="s">
        <v>6575</v>
      </c>
      <c r="J19" s="342" t="s">
        <v>6571</v>
      </c>
      <c r="K19" s="581" t="s">
        <v>6613</v>
      </c>
      <c r="L19" s="344" t="s">
        <v>4090</v>
      </c>
      <c r="N19" s="344" t="s">
        <v>4090</v>
      </c>
      <c r="O19" s="341">
        <v>0</v>
      </c>
    </row>
    <row r="20" spans="1:15" x14ac:dyDescent="0.2">
      <c r="A20" s="341" t="s">
        <v>9257</v>
      </c>
      <c r="B20" s="341" t="s">
        <v>9273</v>
      </c>
      <c r="C20" s="342" t="s">
        <v>6614</v>
      </c>
      <c r="D20" s="342" t="s">
        <v>6615</v>
      </c>
      <c r="E20" s="342" t="s">
        <v>9319</v>
      </c>
      <c r="F20" s="342" t="s">
        <v>6568</v>
      </c>
      <c r="G20" s="343">
        <v>80</v>
      </c>
      <c r="H20" s="342" t="s">
        <v>6594</v>
      </c>
      <c r="I20" s="342" t="s">
        <v>6575</v>
      </c>
      <c r="J20" s="342" t="s">
        <v>6571</v>
      </c>
      <c r="K20" s="581" t="s">
        <v>6616</v>
      </c>
      <c r="L20" s="344" t="s">
        <v>4090</v>
      </c>
      <c r="N20" s="344" t="s">
        <v>4090</v>
      </c>
      <c r="O20" s="341">
        <v>0</v>
      </c>
    </row>
    <row r="21" spans="1:15" x14ac:dyDescent="0.2">
      <c r="A21" s="341" t="s">
        <v>9257</v>
      </c>
      <c r="B21" s="341" t="s">
        <v>9260</v>
      </c>
      <c r="C21" s="342" t="s">
        <v>6566</v>
      </c>
      <c r="D21" s="342" t="s">
        <v>6567</v>
      </c>
      <c r="E21" s="342" t="s">
        <v>9319</v>
      </c>
      <c r="F21" s="342" t="s">
        <v>6568</v>
      </c>
      <c r="G21" s="343">
        <v>499</v>
      </c>
      <c r="H21" s="342" t="s">
        <v>6569</v>
      </c>
      <c r="I21" s="342" t="s">
        <v>6570</v>
      </c>
      <c r="J21" s="342" t="s">
        <v>6617</v>
      </c>
      <c r="K21" s="581" t="s">
        <v>6618</v>
      </c>
      <c r="L21" s="344" t="s">
        <v>4090</v>
      </c>
      <c r="N21" s="344" t="s">
        <v>4090</v>
      </c>
      <c r="O21" s="341" t="s">
        <v>6572</v>
      </c>
    </row>
    <row r="22" spans="1:15" x14ac:dyDescent="0.2">
      <c r="A22" s="341" t="s">
        <v>9257</v>
      </c>
      <c r="B22" s="341" t="s">
        <v>9274</v>
      </c>
      <c r="C22" s="342" t="s">
        <v>6619</v>
      </c>
      <c r="D22" s="342" t="s">
        <v>6620</v>
      </c>
      <c r="E22" s="342" t="s">
        <v>9326</v>
      </c>
      <c r="F22" s="342" t="s">
        <v>6590</v>
      </c>
      <c r="G22" s="343">
        <v>300</v>
      </c>
      <c r="H22" s="342" t="s">
        <v>6569</v>
      </c>
      <c r="I22" s="342" t="s">
        <v>6575</v>
      </c>
      <c r="J22" s="342" t="s">
        <v>6621</v>
      </c>
      <c r="K22" s="581" t="s">
        <v>6622</v>
      </c>
      <c r="L22" s="344" t="s">
        <v>9232</v>
      </c>
      <c r="N22" s="344" t="s">
        <v>4090</v>
      </c>
      <c r="O22" s="341" t="s">
        <v>6572</v>
      </c>
    </row>
    <row r="23" spans="1:15" x14ac:dyDescent="0.2">
      <c r="A23" s="341" t="s">
        <v>9257</v>
      </c>
      <c r="B23" s="341" t="s">
        <v>9275</v>
      </c>
      <c r="C23" s="342" t="s">
        <v>6623</v>
      </c>
      <c r="D23" s="342" t="s">
        <v>6624</v>
      </c>
      <c r="E23" s="342" t="s">
        <v>9325</v>
      </c>
      <c r="F23" s="342" t="s">
        <v>6568</v>
      </c>
      <c r="G23" s="343">
        <v>5400</v>
      </c>
      <c r="H23" s="342" t="s">
        <v>6569</v>
      </c>
      <c r="I23" s="342" t="s">
        <v>6570</v>
      </c>
      <c r="J23" s="342" t="s">
        <v>6625</v>
      </c>
      <c r="K23" s="581" t="s">
        <v>6626</v>
      </c>
      <c r="L23" s="344" t="s">
        <v>4090</v>
      </c>
      <c r="N23" s="344" t="s">
        <v>4090</v>
      </c>
      <c r="O23" s="341" t="s">
        <v>6572</v>
      </c>
    </row>
    <row r="24" spans="1:15" x14ac:dyDescent="0.2">
      <c r="A24" s="341" t="s">
        <v>9257</v>
      </c>
      <c r="B24" s="341" t="s">
        <v>9275</v>
      </c>
      <c r="C24" s="342" t="s">
        <v>6623</v>
      </c>
      <c r="D24" s="342" t="s">
        <v>6624</v>
      </c>
      <c r="E24" s="342" t="s">
        <v>9327</v>
      </c>
      <c r="F24" s="342" t="s">
        <v>6568</v>
      </c>
      <c r="G24" s="343">
        <v>800</v>
      </c>
      <c r="H24" s="342" t="s">
        <v>6569</v>
      </c>
      <c r="I24" s="342" t="s">
        <v>6570</v>
      </c>
      <c r="J24" s="342" t="s">
        <v>6625</v>
      </c>
      <c r="K24" s="581" t="s">
        <v>6627</v>
      </c>
      <c r="L24" s="344" t="s">
        <v>4090</v>
      </c>
      <c r="N24" s="344" t="s">
        <v>4090</v>
      </c>
      <c r="O24" s="341" t="s">
        <v>6572</v>
      </c>
    </row>
    <row r="25" spans="1:15" x14ac:dyDescent="0.2">
      <c r="A25" s="341" t="s">
        <v>9257</v>
      </c>
      <c r="B25" s="341" t="s">
        <v>9275</v>
      </c>
      <c r="C25" s="342" t="s">
        <v>6623</v>
      </c>
      <c r="D25" s="342" t="s">
        <v>6624</v>
      </c>
      <c r="E25" s="342" t="s">
        <v>9327</v>
      </c>
      <c r="F25" s="342" t="s">
        <v>6568</v>
      </c>
      <c r="G25" s="343">
        <v>800</v>
      </c>
      <c r="H25" s="342" t="s">
        <v>6569</v>
      </c>
      <c r="I25" s="342" t="s">
        <v>6570</v>
      </c>
      <c r="J25" s="342" t="s">
        <v>6625</v>
      </c>
      <c r="K25" s="581" t="s">
        <v>6628</v>
      </c>
      <c r="L25" s="344" t="s">
        <v>4090</v>
      </c>
      <c r="N25" s="344" t="s">
        <v>4090</v>
      </c>
      <c r="O25" s="341" t="s">
        <v>6572</v>
      </c>
    </row>
    <row r="26" spans="1:15" x14ac:dyDescent="0.2">
      <c r="A26" s="341" t="s">
        <v>9257</v>
      </c>
      <c r="B26" s="341" t="s">
        <v>9260</v>
      </c>
      <c r="C26" s="342" t="s">
        <v>6566</v>
      </c>
      <c r="D26" s="342" t="s">
        <v>6567</v>
      </c>
      <c r="E26" s="342" t="s">
        <v>9326</v>
      </c>
      <c r="F26" s="342" t="s">
        <v>6568</v>
      </c>
      <c r="G26" s="343">
        <v>3370</v>
      </c>
      <c r="H26" s="342" t="s">
        <v>6569</v>
      </c>
      <c r="I26" s="342" t="s">
        <v>6570</v>
      </c>
      <c r="J26" s="342" t="s">
        <v>6625</v>
      </c>
      <c r="K26" s="581" t="s">
        <v>6629</v>
      </c>
      <c r="L26" s="344" t="s">
        <v>4090</v>
      </c>
      <c r="N26" s="344" t="s">
        <v>4090</v>
      </c>
      <c r="O26" s="341" t="s">
        <v>6572</v>
      </c>
    </row>
    <row r="27" spans="1:15" x14ac:dyDescent="0.2">
      <c r="A27" s="341" t="s">
        <v>9257</v>
      </c>
      <c r="B27" s="341" t="s">
        <v>9260</v>
      </c>
      <c r="C27" s="342" t="s">
        <v>6566</v>
      </c>
      <c r="D27" s="342" t="s">
        <v>6567</v>
      </c>
      <c r="E27" s="342" t="s">
        <v>9326</v>
      </c>
      <c r="F27" s="342" t="s">
        <v>6568</v>
      </c>
      <c r="G27" s="343">
        <v>3370</v>
      </c>
      <c r="H27" s="342" t="s">
        <v>6569</v>
      </c>
      <c r="I27" s="342" t="s">
        <v>6570</v>
      </c>
      <c r="J27" s="342" t="s">
        <v>6625</v>
      </c>
      <c r="K27" s="581" t="s">
        <v>6630</v>
      </c>
      <c r="L27" s="344" t="s">
        <v>4090</v>
      </c>
      <c r="N27" s="344" t="s">
        <v>4090</v>
      </c>
      <c r="O27" s="341" t="s">
        <v>6572</v>
      </c>
    </row>
    <row r="28" spans="1:15" x14ac:dyDescent="0.2">
      <c r="A28" s="341" t="s">
        <v>9257</v>
      </c>
      <c r="B28" s="341" t="s">
        <v>9260</v>
      </c>
      <c r="C28" s="342" t="s">
        <v>6566</v>
      </c>
      <c r="D28" s="342" t="s">
        <v>6567</v>
      </c>
      <c r="E28" s="342" t="s">
        <v>9326</v>
      </c>
      <c r="F28" s="342" t="s">
        <v>6568</v>
      </c>
      <c r="G28" s="343">
        <v>3370</v>
      </c>
      <c r="H28" s="342" t="s">
        <v>6569</v>
      </c>
      <c r="I28" s="342" t="s">
        <v>6570</v>
      </c>
      <c r="J28" s="342" t="s">
        <v>6625</v>
      </c>
      <c r="K28" s="581" t="s">
        <v>6631</v>
      </c>
      <c r="L28" s="344" t="s">
        <v>4090</v>
      </c>
      <c r="N28" s="344" t="s">
        <v>4090</v>
      </c>
      <c r="O28" s="341" t="s">
        <v>6572</v>
      </c>
    </row>
    <row r="29" spans="1:15" x14ac:dyDescent="0.2">
      <c r="A29" s="341" t="s">
        <v>9257</v>
      </c>
      <c r="B29" s="341" t="s">
        <v>9260</v>
      </c>
      <c r="C29" s="342" t="s">
        <v>6566</v>
      </c>
      <c r="D29" s="342" t="s">
        <v>6567</v>
      </c>
      <c r="E29" s="342" t="s">
        <v>9326</v>
      </c>
      <c r="F29" s="342" t="s">
        <v>6568</v>
      </c>
      <c r="G29" s="343">
        <v>3370</v>
      </c>
      <c r="H29" s="342" t="s">
        <v>6569</v>
      </c>
      <c r="I29" s="342" t="s">
        <v>6570</v>
      </c>
      <c r="J29" s="342" t="s">
        <v>6625</v>
      </c>
      <c r="K29" s="581" t="s">
        <v>6632</v>
      </c>
      <c r="L29" s="344" t="s">
        <v>4090</v>
      </c>
      <c r="N29" s="344" t="s">
        <v>4090</v>
      </c>
      <c r="O29" s="341" t="s">
        <v>6572</v>
      </c>
    </row>
    <row r="30" spans="1:15" x14ac:dyDescent="0.2">
      <c r="A30" s="341" t="s">
        <v>9257</v>
      </c>
      <c r="B30" s="341" t="s">
        <v>9260</v>
      </c>
      <c r="C30" s="342" t="s">
        <v>6633</v>
      </c>
      <c r="D30" s="342" t="s">
        <v>6624</v>
      </c>
      <c r="E30" s="342" t="s">
        <v>9328</v>
      </c>
      <c r="F30" s="342" t="s">
        <v>6568</v>
      </c>
      <c r="G30" s="343">
        <v>3050</v>
      </c>
      <c r="H30" s="342" t="s">
        <v>6569</v>
      </c>
      <c r="I30" s="342" t="s">
        <v>6570</v>
      </c>
      <c r="J30" s="342" t="s">
        <v>6625</v>
      </c>
      <c r="K30" s="581" t="s">
        <v>6634</v>
      </c>
      <c r="L30" s="344" t="s">
        <v>4090</v>
      </c>
      <c r="N30" s="344" t="s">
        <v>4090</v>
      </c>
      <c r="O30" s="341" t="s">
        <v>6572</v>
      </c>
    </row>
    <row r="31" spans="1:15" x14ac:dyDescent="0.2">
      <c r="A31" s="341" t="s">
        <v>9257</v>
      </c>
      <c r="B31" s="341" t="s">
        <v>9260</v>
      </c>
      <c r="C31" s="342" t="s">
        <v>6633</v>
      </c>
      <c r="D31" s="342" t="s">
        <v>6624</v>
      </c>
      <c r="E31" s="342" t="s">
        <v>9328</v>
      </c>
      <c r="F31" s="342" t="s">
        <v>6568</v>
      </c>
      <c r="G31" s="343">
        <v>3050</v>
      </c>
      <c r="H31" s="342" t="s">
        <v>6569</v>
      </c>
      <c r="I31" s="342" t="s">
        <v>6570</v>
      </c>
      <c r="J31" s="342" t="s">
        <v>6625</v>
      </c>
      <c r="K31" s="581" t="s">
        <v>6635</v>
      </c>
      <c r="L31" s="344" t="s">
        <v>4090</v>
      </c>
      <c r="N31" s="344" t="s">
        <v>4090</v>
      </c>
      <c r="O31" s="341" t="s">
        <v>6572</v>
      </c>
    </row>
    <row r="32" spans="1:15" x14ac:dyDescent="0.2">
      <c r="A32" s="341" t="s">
        <v>9257</v>
      </c>
      <c r="B32" s="341" t="s">
        <v>9260</v>
      </c>
      <c r="C32" s="342" t="s">
        <v>6566</v>
      </c>
      <c r="D32" s="342" t="s">
        <v>6567</v>
      </c>
      <c r="E32" s="342" t="s">
        <v>9326</v>
      </c>
      <c r="F32" s="342" t="s">
        <v>6568</v>
      </c>
      <c r="G32" s="343">
        <v>3370</v>
      </c>
      <c r="H32" s="342" t="s">
        <v>6569</v>
      </c>
      <c r="I32" s="342" t="s">
        <v>6570</v>
      </c>
      <c r="J32" s="342" t="s">
        <v>6625</v>
      </c>
      <c r="K32" s="581" t="s">
        <v>6636</v>
      </c>
      <c r="L32" s="344" t="s">
        <v>4090</v>
      </c>
      <c r="N32" s="344" t="s">
        <v>4090</v>
      </c>
      <c r="O32" s="341" t="s">
        <v>6572</v>
      </c>
    </row>
    <row r="33" spans="1:15" x14ac:dyDescent="0.2">
      <c r="A33" s="341" t="s">
        <v>9257</v>
      </c>
      <c r="B33" s="341" t="s">
        <v>9260</v>
      </c>
      <c r="C33" s="342" t="s">
        <v>6566</v>
      </c>
      <c r="D33" s="342" t="s">
        <v>6567</v>
      </c>
      <c r="E33" s="342" t="s">
        <v>9326</v>
      </c>
      <c r="F33" s="342" t="s">
        <v>6568</v>
      </c>
      <c r="G33" s="343">
        <v>3370</v>
      </c>
      <c r="H33" s="342" t="s">
        <v>6569</v>
      </c>
      <c r="I33" s="342" t="s">
        <v>6570</v>
      </c>
      <c r="J33" s="342" t="s">
        <v>6625</v>
      </c>
      <c r="K33" s="581" t="s">
        <v>6637</v>
      </c>
      <c r="L33" s="344" t="s">
        <v>4090</v>
      </c>
      <c r="N33" s="344" t="s">
        <v>4090</v>
      </c>
      <c r="O33" s="341" t="s">
        <v>6572</v>
      </c>
    </row>
    <row r="34" spans="1:15" x14ac:dyDescent="0.2">
      <c r="A34" s="341" t="s">
        <v>9257</v>
      </c>
      <c r="B34" s="341" t="s">
        <v>9260</v>
      </c>
      <c r="C34" s="342" t="s">
        <v>6638</v>
      </c>
      <c r="D34" s="342" t="s">
        <v>6567</v>
      </c>
      <c r="E34" s="342" t="s">
        <v>9327</v>
      </c>
      <c r="F34" s="342" t="s">
        <v>6568</v>
      </c>
      <c r="G34" s="343">
        <v>3200</v>
      </c>
      <c r="H34" s="342" t="s">
        <v>6569</v>
      </c>
      <c r="I34" s="342" t="s">
        <v>6570</v>
      </c>
      <c r="J34" s="342" t="s">
        <v>6625</v>
      </c>
      <c r="K34" s="581" t="s">
        <v>6639</v>
      </c>
      <c r="L34" s="344" t="s">
        <v>4090</v>
      </c>
      <c r="N34" s="344" t="s">
        <v>4090</v>
      </c>
      <c r="O34" s="341" t="s">
        <v>6572</v>
      </c>
    </row>
    <row r="35" spans="1:15" x14ac:dyDescent="0.2">
      <c r="A35" s="341" t="s">
        <v>9257</v>
      </c>
      <c r="B35" s="341" t="s">
        <v>9260</v>
      </c>
      <c r="C35" s="342" t="s">
        <v>6640</v>
      </c>
      <c r="D35" s="342" t="s">
        <v>6567</v>
      </c>
      <c r="E35" s="342" t="s">
        <v>9255</v>
      </c>
      <c r="F35" s="342" t="s">
        <v>6568</v>
      </c>
      <c r="G35" s="343">
        <v>3000</v>
      </c>
      <c r="H35" s="342" t="s">
        <v>6569</v>
      </c>
      <c r="I35" s="342" t="s">
        <v>6570</v>
      </c>
      <c r="J35" s="342" t="s">
        <v>6625</v>
      </c>
      <c r="K35" s="581" t="s">
        <v>6641</v>
      </c>
      <c r="L35" s="344" t="s">
        <v>4090</v>
      </c>
      <c r="N35" s="344" t="s">
        <v>4090</v>
      </c>
      <c r="O35" s="341" t="s">
        <v>6572</v>
      </c>
    </row>
    <row r="36" spans="1:15" x14ac:dyDescent="0.2">
      <c r="A36" s="341" t="s">
        <v>9257</v>
      </c>
      <c r="B36" s="341" t="s">
        <v>9260</v>
      </c>
      <c r="C36" s="342" t="s">
        <v>6642</v>
      </c>
      <c r="D36" s="342" t="s">
        <v>6643</v>
      </c>
      <c r="E36" s="342" t="s">
        <v>9329</v>
      </c>
      <c r="F36" s="342" t="s">
        <v>6568</v>
      </c>
      <c r="G36" s="343">
        <v>3075</v>
      </c>
      <c r="H36" s="342" t="s">
        <v>6569</v>
      </c>
      <c r="I36" s="342" t="s">
        <v>6570</v>
      </c>
      <c r="J36" s="342" t="s">
        <v>6625</v>
      </c>
      <c r="K36" s="581" t="s">
        <v>6644</v>
      </c>
      <c r="L36" s="344" t="s">
        <v>4090</v>
      </c>
      <c r="N36" s="344" t="s">
        <v>4090</v>
      </c>
      <c r="O36" s="341" t="s">
        <v>6572</v>
      </c>
    </row>
    <row r="37" spans="1:15" x14ac:dyDescent="0.2">
      <c r="A37" s="341" t="s">
        <v>9257</v>
      </c>
      <c r="B37" s="341" t="s">
        <v>9260</v>
      </c>
      <c r="C37" s="342" t="s">
        <v>6642</v>
      </c>
      <c r="D37" s="342" t="s">
        <v>6643</v>
      </c>
      <c r="E37" s="342" t="s">
        <v>9329</v>
      </c>
      <c r="F37" s="342" t="s">
        <v>6568</v>
      </c>
      <c r="G37" s="343">
        <v>3075</v>
      </c>
      <c r="H37" s="342" t="s">
        <v>6569</v>
      </c>
      <c r="I37" s="342" t="s">
        <v>6570</v>
      </c>
      <c r="J37" s="342" t="s">
        <v>6625</v>
      </c>
      <c r="K37" s="581" t="s">
        <v>8510</v>
      </c>
      <c r="L37" s="344" t="s">
        <v>4090</v>
      </c>
      <c r="M37" s="345" t="s">
        <v>6645</v>
      </c>
      <c r="N37" s="344" t="s">
        <v>4090</v>
      </c>
      <c r="O37" s="341" t="s">
        <v>6572</v>
      </c>
    </row>
    <row r="38" spans="1:15" x14ac:dyDescent="0.2">
      <c r="A38" s="341" t="s">
        <v>9257</v>
      </c>
      <c r="B38" s="341" t="s">
        <v>9260</v>
      </c>
      <c r="C38" s="342" t="s">
        <v>6642</v>
      </c>
      <c r="D38" s="342" t="s">
        <v>6643</v>
      </c>
      <c r="E38" s="342" t="s">
        <v>9329</v>
      </c>
      <c r="F38" s="342" t="s">
        <v>6568</v>
      </c>
      <c r="G38" s="343">
        <v>3075</v>
      </c>
      <c r="H38" s="342" t="s">
        <v>6569</v>
      </c>
      <c r="I38" s="342" t="s">
        <v>6570</v>
      </c>
      <c r="J38" s="342" t="s">
        <v>6625</v>
      </c>
      <c r="K38" s="581" t="s">
        <v>9233</v>
      </c>
      <c r="L38" s="344" t="s">
        <v>4090</v>
      </c>
      <c r="M38" s="345" t="s">
        <v>6645</v>
      </c>
      <c r="N38" s="344" t="s">
        <v>4090</v>
      </c>
      <c r="O38" s="341" t="s">
        <v>6572</v>
      </c>
    </row>
    <row r="39" spans="1:15" x14ac:dyDescent="0.2">
      <c r="A39" s="341" t="s">
        <v>9257</v>
      </c>
      <c r="B39" s="341" t="s">
        <v>9260</v>
      </c>
      <c r="C39" s="342" t="s">
        <v>6646</v>
      </c>
      <c r="D39" s="342" t="s">
        <v>6567</v>
      </c>
      <c r="E39" s="342" t="s">
        <v>9330</v>
      </c>
      <c r="F39" s="342" t="s">
        <v>6568</v>
      </c>
      <c r="G39" s="343">
        <v>12000</v>
      </c>
      <c r="H39" s="342" t="s">
        <v>6569</v>
      </c>
      <c r="I39" s="342" t="s">
        <v>6570</v>
      </c>
      <c r="J39" s="342" t="s">
        <v>6625</v>
      </c>
      <c r="K39" s="581" t="s">
        <v>6647</v>
      </c>
      <c r="L39" s="344" t="s">
        <v>4090</v>
      </c>
      <c r="N39" s="344" t="s">
        <v>4090</v>
      </c>
      <c r="O39" s="341" t="s">
        <v>6572</v>
      </c>
    </row>
    <row r="40" spans="1:15" x14ac:dyDescent="0.2">
      <c r="A40" s="341" t="s">
        <v>9257</v>
      </c>
      <c r="B40" s="341" t="s">
        <v>9260</v>
      </c>
      <c r="C40" s="342" t="s">
        <v>6646</v>
      </c>
      <c r="D40" s="342" t="s">
        <v>6567</v>
      </c>
      <c r="E40" s="342" t="s">
        <v>9327</v>
      </c>
      <c r="F40" s="342" t="s">
        <v>6568</v>
      </c>
      <c r="G40" s="343">
        <v>1800</v>
      </c>
      <c r="H40" s="342" t="s">
        <v>6569</v>
      </c>
      <c r="I40" s="342" t="s">
        <v>6570</v>
      </c>
      <c r="J40" s="342" t="s">
        <v>6625</v>
      </c>
      <c r="K40" s="581" t="s">
        <v>6648</v>
      </c>
      <c r="L40" s="344" t="s">
        <v>4090</v>
      </c>
      <c r="N40" s="344" t="s">
        <v>4090</v>
      </c>
      <c r="O40" s="341" t="s">
        <v>6572</v>
      </c>
    </row>
    <row r="41" spans="1:15" x14ac:dyDescent="0.2">
      <c r="A41" s="341" t="s">
        <v>9257</v>
      </c>
      <c r="B41" s="341" t="s">
        <v>9260</v>
      </c>
      <c r="C41" s="342" t="s">
        <v>6649</v>
      </c>
      <c r="D41" s="342" t="s">
        <v>6567</v>
      </c>
      <c r="E41" s="342" t="s">
        <v>9320</v>
      </c>
      <c r="F41" s="342" t="s">
        <v>6568</v>
      </c>
      <c r="G41" s="343">
        <v>1500</v>
      </c>
      <c r="H41" s="342" t="s">
        <v>6569</v>
      </c>
      <c r="I41" s="342" t="s">
        <v>6570</v>
      </c>
      <c r="J41" s="342" t="s">
        <v>6625</v>
      </c>
      <c r="K41" s="581" t="s">
        <v>6650</v>
      </c>
      <c r="L41" s="344" t="s">
        <v>4090</v>
      </c>
      <c r="N41" s="344" t="s">
        <v>4090</v>
      </c>
      <c r="O41" s="341" t="s">
        <v>6572</v>
      </c>
    </row>
    <row r="42" spans="1:15" x14ac:dyDescent="0.2">
      <c r="A42" s="341" t="s">
        <v>9257</v>
      </c>
      <c r="B42" s="341" t="s">
        <v>9260</v>
      </c>
      <c r="C42" s="342" t="s">
        <v>6638</v>
      </c>
      <c r="D42" s="342" t="s">
        <v>6567</v>
      </c>
      <c r="E42" s="342" t="s">
        <v>9327</v>
      </c>
      <c r="F42" s="342" t="s">
        <v>6568</v>
      </c>
      <c r="G42" s="343">
        <v>1000</v>
      </c>
      <c r="H42" s="342" t="s">
        <v>6569</v>
      </c>
      <c r="I42" s="342" t="s">
        <v>6570</v>
      </c>
      <c r="J42" s="342" t="s">
        <v>6625</v>
      </c>
      <c r="K42" s="581" t="s">
        <v>6651</v>
      </c>
      <c r="L42" s="344" t="s">
        <v>4090</v>
      </c>
      <c r="N42" s="344" t="s">
        <v>4090</v>
      </c>
      <c r="O42" s="341" t="s">
        <v>6572</v>
      </c>
    </row>
    <row r="43" spans="1:15" x14ac:dyDescent="0.2">
      <c r="A43" s="341" t="s">
        <v>9257</v>
      </c>
      <c r="B43" s="341" t="s">
        <v>9260</v>
      </c>
      <c r="C43" s="342" t="s">
        <v>6652</v>
      </c>
      <c r="D43" s="342" t="s">
        <v>6567</v>
      </c>
      <c r="E43" s="342" t="s">
        <v>9327</v>
      </c>
      <c r="F43" s="342" t="s">
        <v>6568</v>
      </c>
      <c r="G43" s="343">
        <v>800</v>
      </c>
      <c r="H43" s="342" t="s">
        <v>6569</v>
      </c>
      <c r="I43" s="342" t="s">
        <v>6570</v>
      </c>
      <c r="J43" s="342" t="s">
        <v>6625</v>
      </c>
      <c r="K43" s="581" t="s">
        <v>6653</v>
      </c>
      <c r="L43" s="344" t="s">
        <v>4090</v>
      </c>
      <c r="N43" s="344" t="s">
        <v>4090</v>
      </c>
      <c r="O43" s="341" t="s">
        <v>6572</v>
      </c>
    </row>
    <row r="44" spans="1:15" x14ac:dyDescent="0.2">
      <c r="A44" s="341" t="s">
        <v>9257</v>
      </c>
      <c r="B44" s="341" t="s">
        <v>9260</v>
      </c>
      <c r="C44" s="342" t="s">
        <v>6652</v>
      </c>
      <c r="D44" s="342" t="s">
        <v>6567</v>
      </c>
      <c r="E44" s="342" t="s">
        <v>9327</v>
      </c>
      <c r="F44" s="342" t="s">
        <v>6568</v>
      </c>
      <c r="G44" s="343">
        <v>800</v>
      </c>
      <c r="H44" s="342" t="s">
        <v>6569</v>
      </c>
      <c r="I44" s="342" t="s">
        <v>6570</v>
      </c>
      <c r="J44" s="342" t="s">
        <v>6625</v>
      </c>
      <c r="K44" s="581" t="s">
        <v>6653</v>
      </c>
      <c r="L44" s="344" t="s">
        <v>4090</v>
      </c>
      <c r="N44" s="344" t="s">
        <v>4090</v>
      </c>
      <c r="O44" s="341" t="s">
        <v>6572</v>
      </c>
    </row>
    <row r="45" spans="1:15" x14ac:dyDescent="0.2">
      <c r="A45" s="341" t="s">
        <v>9257</v>
      </c>
      <c r="B45" s="341" t="s">
        <v>9260</v>
      </c>
      <c r="C45" s="342" t="s">
        <v>6652</v>
      </c>
      <c r="D45" s="342" t="s">
        <v>6567</v>
      </c>
      <c r="E45" s="342" t="s">
        <v>9327</v>
      </c>
      <c r="F45" s="342" t="s">
        <v>6568</v>
      </c>
      <c r="G45" s="343">
        <v>800</v>
      </c>
      <c r="H45" s="342" t="s">
        <v>6569</v>
      </c>
      <c r="I45" s="342" t="s">
        <v>6570</v>
      </c>
      <c r="J45" s="342" t="s">
        <v>6625</v>
      </c>
      <c r="K45" s="581" t="s">
        <v>6653</v>
      </c>
      <c r="L45" s="344" t="s">
        <v>4090</v>
      </c>
      <c r="N45" s="344" t="s">
        <v>4090</v>
      </c>
      <c r="O45" s="341" t="s">
        <v>6572</v>
      </c>
    </row>
    <row r="46" spans="1:15" x14ac:dyDescent="0.2">
      <c r="A46" s="341" t="s">
        <v>9257</v>
      </c>
      <c r="B46" s="341" t="s">
        <v>9260</v>
      </c>
      <c r="C46" s="342" t="s">
        <v>6652</v>
      </c>
      <c r="D46" s="342" t="s">
        <v>6567</v>
      </c>
      <c r="E46" s="342" t="s">
        <v>9327</v>
      </c>
      <c r="F46" s="342" t="s">
        <v>6568</v>
      </c>
      <c r="G46" s="343">
        <v>800</v>
      </c>
      <c r="H46" s="342" t="s">
        <v>6569</v>
      </c>
      <c r="I46" s="342" t="s">
        <v>6570</v>
      </c>
      <c r="J46" s="342" t="s">
        <v>6625</v>
      </c>
      <c r="K46" s="581" t="s">
        <v>6653</v>
      </c>
      <c r="L46" s="344" t="s">
        <v>4090</v>
      </c>
      <c r="N46" s="344" t="s">
        <v>4090</v>
      </c>
      <c r="O46" s="341" t="s">
        <v>6572</v>
      </c>
    </row>
    <row r="47" spans="1:15" x14ac:dyDescent="0.2">
      <c r="A47" s="341" t="s">
        <v>9257</v>
      </c>
      <c r="B47" s="341" t="s">
        <v>9266</v>
      </c>
      <c r="C47" s="342" t="s">
        <v>6654</v>
      </c>
      <c r="D47" s="342" t="s">
        <v>6593</v>
      </c>
      <c r="E47" s="342" t="s">
        <v>9331</v>
      </c>
      <c r="F47" s="342" t="s">
        <v>6568</v>
      </c>
      <c r="G47" s="343">
        <v>3050</v>
      </c>
      <c r="H47" s="342" t="s">
        <v>6569</v>
      </c>
      <c r="I47" s="342" t="s">
        <v>6570</v>
      </c>
      <c r="J47" s="342" t="s">
        <v>6625</v>
      </c>
      <c r="K47" s="581" t="s">
        <v>6655</v>
      </c>
      <c r="L47" s="344" t="s">
        <v>4090</v>
      </c>
      <c r="N47" s="344" t="s">
        <v>4090</v>
      </c>
      <c r="O47" s="341" t="s">
        <v>6572</v>
      </c>
    </row>
    <row r="48" spans="1:15" x14ac:dyDescent="0.2">
      <c r="A48" s="341" t="s">
        <v>9257</v>
      </c>
      <c r="B48" s="341" t="s">
        <v>9261</v>
      </c>
      <c r="C48" s="342" t="s">
        <v>6573</v>
      </c>
      <c r="D48" s="342" t="s">
        <v>6574</v>
      </c>
      <c r="E48" s="342" t="s">
        <v>9256</v>
      </c>
      <c r="F48" s="342" t="s">
        <v>6568</v>
      </c>
      <c r="G48" s="343">
        <v>600</v>
      </c>
      <c r="H48" s="342" t="s">
        <v>6569</v>
      </c>
      <c r="I48" s="342" t="s">
        <v>6570</v>
      </c>
      <c r="J48" s="342" t="s">
        <v>6625</v>
      </c>
      <c r="K48" s="581" t="s">
        <v>6656</v>
      </c>
      <c r="L48" s="344" t="s">
        <v>4090</v>
      </c>
      <c r="N48" s="344" t="s">
        <v>4090</v>
      </c>
      <c r="O48" s="341" t="s">
        <v>6572</v>
      </c>
    </row>
    <row r="49" spans="1:15" x14ac:dyDescent="0.2">
      <c r="A49" s="341" t="s">
        <v>9257</v>
      </c>
      <c r="B49" s="341" t="s">
        <v>9276</v>
      </c>
      <c r="C49" s="342" t="s">
        <v>6657</v>
      </c>
      <c r="D49" s="342" t="s">
        <v>6658</v>
      </c>
      <c r="E49" s="342" t="s">
        <v>9256</v>
      </c>
      <c r="F49" s="342" t="s">
        <v>6568</v>
      </c>
      <c r="G49" s="343">
        <v>2400</v>
      </c>
      <c r="H49" s="342" t="s">
        <v>6569</v>
      </c>
      <c r="I49" s="342" t="s">
        <v>6570</v>
      </c>
      <c r="J49" s="342" t="s">
        <v>6625</v>
      </c>
      <c r="K49" s="581" t="s">
        <v>6659</v>
      </c>
      <c r="L49" s="344" t="s">
        <v>4090</v>
      </c>
      <c r="N49" s="344" t="s">
        <v>4090</v>
      </c>
      <c r="O49" s="341" t="s">
        <v>6572</v>
      </c>
    </row>
    <row r="50" spans="1:15" x14ac:dyDescent="0.2">
      <c r="A50" s="341" t="s">
        <v>9257</v>
      </c>
      <c r="B50" s="341" t="s">
        <v>9276</v>
      </c>
      <c r="C50" s="342" t="s">
        <v>6660</v>
      </c>
      <c r="D50" s="342" t="s">
        <v>6658</v>
      </c>
      <c r="E50" s="342" t="s">
        <v>9327</v>
      </c>
      <c r="F50" s="342" t="s">
        <v>6568</v>
      </c>
      <c r="G50" s="343">
        <v>800</v>
      </c>
      <c r="H50" s="342" t="s">
        <v>6569</v>
      </c>
      <c r="I50" s="342" t="s">
        <v>6570</v>
      </c>
      <c r="J50" s="342" t="s">
        <v>6625</v>
      </c>
      <c r="K50" s="581" t="s">
        <v>6661</v>
      </c>
      <c r="L50" s="344" t="s">
        <v>4090</v>
      </c>
      <c r="N50" s="344" t="s">
        <v>4090</v>
      </c>
      <c r="O50" s="341" t="s">
        <v>6572</v>
      </c>
    </row>
    <row r="51" spans="1:15" x14ac:dyDescent="0.2">
      <c r="A51" s="341" t="s">
        <v>9257</v>
      </c>
      <c r="B51" s="341" t="s">
        <v>9276</v>
      </c>
      <c r="C51" s="342" t="s">
        <v>6660</v>
      </c>
      <c r="D51" s="342" t="s">
        <v>6658</v>
      </c>
      <c r="E51" s="342" t="s">
        <v>9327</v>
      </c>
      <c r="F51" s="342" t="s">
        <v>6568</v>
      </c>
      <c r="G51" s="343">
        <v>800</v>
      </c>
      <c r="H51" s="342" t="s">
        <v>6569</v>
      </c>
      <c r="I51" s="342" t="s">
        <v>6570</v>
      </c>
      <c r="J51" s="342" t="s">
        <v>6625</v>
      </c>
      <c r="K51" s="581" t="s">
        <v>6662</v>
      </c>
      <c r="L51" s="344" t="s">
        <v>4090</v>
      </c>
      <c r="N51" s="344" t="s">
        <v>4090</v>
      </c>
      <c r="O51" s="341" t="s">
        <v>6572</v>
      </c>
    </row>
    <row r="52" spans="1:15" x14ac:dyDescent="0.2">
      <c r="A52" s="341" t="s">
        <v>9257</v>
      </c>
      <c r="B52" s="341" t="s">
        <v>9276</v>
      </c>
      <c r="C52" s="342" t="s">
        <v>6663</v>
      </c>
      <c r="D52" s="342" t="s">
        <v>6658</v>
      </c>
      <c r="E52" s="342" t="s">
        <v>9330</v>
      </c>
      <c r="F52" s="342" t="s">
        <v>6568</v>
      </c>
      <c r="G52" s="343">
        <v>5800</v>
      </c>
      <c r="H52" s="342" t="s">
        <v>6569</v>
      </c>
      <c r="I52" s="342" t="s">
        <v>6570</v>
      </c>
      <c r="J52" s="342" t="s">
        <v>6625</v>
      </c>
      <c r="K52" s="581" t="s">
        <v>6664</v>
      </c>
      <c r="L52" s="344" t="s">
        <v>4090</v>
      </c>
      <c r="N52" s="344" t="s">
        <v>4090</v>
      </c>
      <c r="O52" s="341" t="s">
        <v>6572</v>
      </c>
    </row>
    <row r="53" spans="1:15" x14ac:dyDescent="0.2">
      <c r="A53" s="341" t="s">
        <v>9257</v>
      </c>
      <c r="B53" s="341" t="s">
        <v>9276</v>
      </c>
      <c r="C53" s="342" t="s">
        <v>6665</v>
      </c>
      <c r="D53" s="342" t="s">
        <v>6579</v>
      </c>
      <c r="E53" s="342" t="s">
        <v>9327</v>
      </c>
      <c r="F53" s="342" t="s">
        <v>6568</v>
      </c>
      <c r="G53" s="343">
        <v>1000</v>
      </c>
      <c r="H53" s="342" t="s">
        <v>6569</v>
      </c>
      <c r="I53" s="342" t="s">
        <v>6570</v>
      </c>
      <c r="J53" s="342" t="s">
        <v>6625</v>
      </c>
      <c r="K53" s="581" t="s">
        <v>6666</v>
      </c>
      <c r="L53" s="344" t="s">
        <v>4090</v>
      </c>
      <c r="N53" s="344" t="s">
        <v>4090</v>
      </c>
      <c r="O53" s="341" t="s">
        <v>6572</v>
      </c>
    </row>
    <row r="54" spans="1:15" x14ac:dyDescent="0.2">
      <c r="A54" s="341" t="s">
        <v>9257</v>
      </c>
      <c r="B54" s="341" t="s">
        <v>9276</v>
      </c>
      <c r="C54" s="342" t="s">
        <v>6665</v>
      </c>
      <c r="D54" s="342" t="s">
        <v>6579</v>
      </c>
      <c r="E54" s="342" t="s">
        <v>9327</v>
      </c>
      <c r="F54" s="342" t="s">
        <v>6568</v>
      </c>
      <c r="G54" s="343">
        <v>600</v>
      </c>
      <c r="H54" s="342" t="s">
        <v>6569</v>
      </c>
      <c r="I54" s="342" t="s">
        <v>6570</v>
      </c>
      <c r="J54" s="342" t="s">
        <v>6625</v>
      </c>
      <c r="K54" s="581" t="s">
        <v>6667</v>
      </c>
      <c r="L54" s="344" t="s">
        <v>4090</v>
      </c>
      <c r="N54" s="344" t="s">
        <v>4090</v>
      </c>
      <c r="O54" s="341" t="s">
        <v>6572</v>
      </c>
    </row>
    <row r="55" spans="1:15" x14ac:dyDescent="0.2">
      <c r="A55" s="341" t="s">
        <v>9257</v>
      </c>
      <c r="B55" s="341" t="s">
        <v>9276</v>
      </c>
      <c r="C55" s="342" t="s">
        <v>6668</v>
      </c>
      <c r="D55" s="342" t="s">
        <v>6658</v>
      </c>
      <c r="E55" s="342" t="s">
        <v>9256</v>
      </c>
      <c r="F55" s="342" t="s">
        <v>6568</v>
      </c>
      <c r="G55" s="343">
        <v>3000</v>
      </c>
      <c r="H55" s="342" t="s">
        <v>6569</v>
      </c>
      <c r="I55" s="342" t="s">
        <v>6570</v>
      </c>
      <c r="J55" s="342" t="s">
        <v>6625</v>
      </c>
      <c r="K55" s="581" t="s">
        <v>6669</v>
      </c>
      <c r="L55" s="344" t="s">
        <v>4090</v>
      </c>
      <c r="N55" s="344" t="s">
        <v>4090</v>
      </c>
      <c r="O55" s="341" t="s">
        <v>6572</v>
      </c>
    </row>
    <row r="56" spans="1:15" x14ac:dyDescent="0.2">
      <c r="A56" s="341" t="s">
        <v>9257</v>
      </c>
      <c r="B56" s="341" t="s">
        <v>9270</v>
      </c>
      <c r="C56" s="342" t="s">
        <v>6670</v>
      </c>
      <c r="D56" s="342" t="s">
        <v>6671</v>
      </c>
      <c r="E56" s="342" t="s">
        <v>9327</v>
      </c>
      <c r="F56" s="342" t="s">
        <v>6568</v>
      </c>
      <c r="G56" s="343">
        <v>2300</v>
      </c>
      <c r="H56" s="342" t="s">
        <v>6569</v>
      </c>
      <c r="I56" s="342" t="s">
        <v>6570</v>
      </c>
      <c r="J56" s="342" t="s">
        <v>6625</v>
      </c>
      <c r="K56" s="581" t="s">
        <v>6672</v>
      </c>
      <c r="L56" s="344" t="s">
        <v>4090</v>
      </c>
      <c r="N56" s="344" t="s">
        <v>4090</v>
      </c>
      <c r="O56" s="341" t="s">
        <v>6572</v>
      </c>
    </row>
    <row r="57" spans="1:15" x14ac:dyDescent="0.2">
      <c r="A57" s="341" t="s">
        <v>9257</v>
      </c>
      <c r="B57" s="341" t="s">
        <v>9270</v>
      </c>
      <c r="C57" s="342" t="s">
        <v>6670</v>
      </c>
      <c r="D57" s="342" t="s">
        <v>6671</v>
      </c>
      <c r="E57" s="342" t="s">
        <v>9327</v>
      </c>
      <c r="F57" s="342" t="s">
        <v>6568</v>
      </c>
      <c r="G57" s="343">
        <v>2300</v>
      </c>
      <c r="H57" s="342" t="s">
        <v>6569</v>
      </c>
      <c r="I57" s="342" t="s">
        <v>6570</v>
      </c>
      <c r="J57" s="342" t="s">
        <v>6625</v>
      </c>
      <c r="K57" s="581" t="s">
        <v>6673</v>
      </c>
      <c r="L57" s="344" t="s">
        <v>4090</v>
      </c>
      <c r="N57" s="344" t="s">
        <v>4090</v>
      </c>
      <c r="O57" s="341" t="s">
        <v>6572</v>
      </c>
    </row>
    <row r="58" spans="1:15" x14ac:dyDescent="0.2">
      <c r="A58" s="341" t="s">
        <v>9257</v>
      </c>
      <c r="B58" s="341" t="s">
        <v>9270</v>
      </c>
      <c r="C58" s="342" t="s">
        <v>6605</v>
      </c>
      <c r="D58" s="342" t="s">
        <v>6606</v>
      </c>
      <c r="E58" s="342" t="s">
        <v>9256</v>
      </c>
      <c r="F58" s="342" t="s">
        <v>6568</v>
      </c>
      <c r="G58" s="343">
        <v>2300</v>
      </c>
      <c r="H58" s="342" t="s">
        <v>6569</v>
      </c>
      <c r="I58" s="342" t="s">
        <v>6570</v>
      </c>
      <c r="J58" s="342" t="s">
        <v>6625</v>
      </c>
      <c r="K58" s="581" t="s">
        <v>6674</v>
      </c>
      <c r="L58" s="344" t="s">
        <v>4090</v>
      </c>
      <c r="N58" s="344" t="s">
        <v>4090</v>
      </c>
      <c r="O58" s="341" t="s">
        <v>6572</v>
      </c>
    </row>
    <row r="59" spans="1:15" x14ac:dyDescent="0.2">
      <c r="A59" s="341" t="s">
        <v>9257</v>
      </c>
      <c r="B59" s="341" t="s">
        <v>9270</v>
      </c>
      <c r="C59" s="342" t="s">
        <v>6605</v>
      </c>
      <c r="D59" s="342" t="s">
        <v>6606</v>
      </c>
      <c r="E59" s="342" t="s">
        <v>9256</v>
      </c>
      <c r="F59" s="342" t="s">
        <v>6568</v>
      </c>
      <c r="G59" s="343">
        <v>2300</v>
      </c>
      <c r="H59" s="342" t="s">
        <v>6569</v>
      </c>
      <c r="I59" s="342" t="s">
        <v>6570</v>
      </c>
      <c r="J59" s="342" t="s">
        <v>6625</v>
      </c>
      <c r="K59" s="581" t="s">
        <v>6675</v>
      </c>
      <c r="L59" s="344" t="s">
        <v>4090</v>
      </c>
      <c r="N59" s="344" t="s">
        <v>4090</v>
      </c>
      <c r="O59" s="341" t="s">
        <v>6572</v>
      </c>
    </row>
    <row r="60" spans="1:15" x14ac:dyDescent="0.2">
      <c r="A60" s="341" t="s">
        <v>9257</v>
      </c>
      <c r="B60" s="341" t="s">
        <v>9270</v>
      </c>
      <c r="C60" s="342" t="s">
        <v>6676</v>
      </c>
      <c r="D60" s="342" t="s">
        <v>6671</v>
      </c>
      <c r="E60" s="342" t="s">
        <v>9327</v>
      </c>
      <c r="F60" s="342" t="s">
        <v>6568</v>
      </c>
      <c r="G60" s="343">
        <v>2300</v>
      </c>
      <c r="H60" s="342" t="s">
        <v>6569</v>
      </c>
      <c r="I60" s="342" t="s">
        <v>6570</v>
      </c>
      <c r="J60" s="342" t="s">
        <v>6625</v>
      </c>
      <c r="K60" s="581" t="s">
        <v>6675</v>
      </c>
      <c r="L60" s="344" t="s">
        <v>4090</v>
      </c>
      <c r="N60" s="344" t="s">
        <v>4090</v>
      </c>
      <c r="O60" s="341" t="s">
        <v>6572</v>
      </c>
    </row>
    <row r="61" spans="1:15" x14ac:dyDescent="0.2">
      <c r="A61" s="341" t="s">
        <v>9257</v>
      </c>
      <c r="B61" s="341" t="s">
        <v>9270</v>
      </c>
      <c r="C61" s="342" t="s">
        <v>6605</v>
      </c>
      <c r="D61" s="342" t="s">
        <v>6606</v>
      </c>
      <c r="E61" s="342" t="s">
        <v>9322</v>
      </c>
      <c r="F61" s="342" t="s">
        <v>6568</v>
      </c>
      <c r="G61" s="343">
        <v>3000</v>
      </c>
      <c r="H61" s="342" t="s">
        <v>6569</v>
      </c>
      <c r="I61" s="342" t="s">
        <v>6570</v>
      </c>
      <c r="J61" s="342" t="s">
        <v>6625</v>
      </c>
      <c r="K61" s="581" t="s">
        <v>6677</v>
      </c>
      <c r="L61" s="344" t="s">
        <v>4090</v>
      </c>
      <c r="N61" s="344" t="s">
        <v>4090</v>
      </c>
      <c r="O61" s="341" t="s">
        <v>6572</v>
      </c>
    </row>
    <row r="62" spans="1:15" x14ac:dyDescent="0.2">
      <c r="A62" s="341" t="s">
        <v>9257</v>
      </c>
      <c r="B62" s="341" t="s">
        <v>9270</v>
      </c>
      <c r="C62" s="342" t="s">
        <v>6605</v>
      </c>
      <c r="D62" s="342" t="s">
        <v>6606</v>
      </c>
      <c r="E62" s="342" t="s">
        <v>9322</v>
      </c>
      <c r="F62" s="342" t="s">
        <v>6568</v>
      </c>
      <c r="G62" s="343">
        <v>3000</v>
      </c>
      <c r="H62" s="342" t="s">
        <v>6569</v>
      </c>
      <c r="I62" s="342" t="s">
        <v>6570</v>
      </c>
      <c r="J62" s="342" t="s">
        <v>6625</v>
      </c>
      <c r="K62" s="581" t="s">
        <v>6678</v>
      </c>
      <c r="L62" s="344" t="s">
        <v>4090</v>
      </c>
      <c r="N62" s="344" t="s">
        <v>4090</v>
      </c>
      <c r="O62" s="341" t="s">
        <v>6572</v>
      </c>
    </row>
    <row r="63" spans="1:15" x14ac:dyDescent="0.2">
      <c r="A63" s="341" t="s">
        <v>9257</v>
      </c>
      <c r="B63" s="341" t="s">
        <v>9270</v>
      </c>
      <c r="C63" s="342" t="s">
        <v>6605</v>
      </c>
      <c r="D63" s="342" t="s">
        <v>6606</v>
      </c>
      <c r="E63" s="342" t="s">
        <v>9327</v>
      </c>
      <c r="F63" s="342" t="s">
        <v>6568</v>
      </c>
      <c r="G63" s="343">
        <v>2000</v>
      </c>
      <c r="H63" s="342" t="s">
        <v>6569</v>
      </c>
      <c r="I63" s="342" t="s">
        <v>6570</v>
      </c>
      <c r="J63" s="342" t="s">
        <v>6625</v>
      </c>
      <c r="K63" s="581" t="s">
        <v>6948</v>
      </c>
      <c r="L63" s="344" t="s">
        <v>4090</v>
      </c>
      <c r="N63" s="344" t="s">
        <v>4090</v>
      </c>
      <c r="O63" s="341" t="s">
        <v>6572</v>
      </c>
    </row>
    <row r="64" spans="1:15" x14ac:dyDescent="0.2">
      <c r="A64" s="341" t="s">
        <v>9257</v>
      </c>
      <c r="B64" s="341" t="s">
        <v>9270</v>
      </c>
      <c r="C64" s="342" t="s">
        <v>6605</v>
      </c>
      <c r="D64" s="342" t="s">
        <v>6606</v>
      </c>
      <c r="E64" s="342" t="s">
        <v>9327</v>
      </c>
      <c r="F64" s="342" t="s">
        <v>6568</v>
      </c>
      <c r="G64" s="343">
        <v>2000</v>
      </c>
      <c r="H64" s="342" t="s">
        <v>6569</v>
      </c>
      <c r="I64" s="342" t="s">
        <v>6570</v>
      </c>
      <c r="J64" s="342" t="s">
        <v>6625</v>
      </c>
      <c r="K64" s="581" t="s">
        <v>6971</v>
      </c>
      <c r="L64" s="344" t="s">
        <v>4090</v>
      </c>
      <c r="N64" s="344" t="s">
        <v>4090</v>
      </c>
      <c r="O64" s="341" t="s">
        <v>6572</v>
      </c>
    </row>
    <row r="65" spans="1:15" x14ac:dyDescent="0.2">
      <c r="A65" s="341" t="s">
        <v>9257</v>
      </c>
      <c r="B65" s="341" t="s">
        <v>9270</v>
      </c>
      <c r="C65" s="342" t="s">
        <v>6605</v>
      </c>
      <c r="D65" s="342" t="s">
        <v>6606</v>
      </c>
      <c r="E65" s="342" t="s">
        <v>9327</v>
      </c>
      <c r="F65" s="342" t="s">
        <v>6568</v>
      </c>
      <c r="G65" s="343">
        <v>2000</v>
      </c>
      <c r="H65" s="342" t="s">
        <v>6569</v>
      </c>
      <c r="I65" s="342" t="s">
        <v>6570</v>
      </c>
      <c r="J65" s="342" t="s">
        <v>6625</v>
      </c>
      <c r="K65" s="581" t="s">
        <v>6971</v>
      </c>
      <c r="L65" s="344" t="s">
        <v>4090</v>
      </c>
      <c r="N65" s="344" t="s">
        <v>4090</v>
      </c>
      <c r="O65" s="341" t="s">
        <v>6572</v>
      </c>
    </row>
    <row r="66" spans="1:15" x14ac:dyDescent="0.2">
      <c r="A66" s="341" t="s">
        <v>9257</v>
      </c>
      <c r="B66" s="341" t="s">
        <v>9270</v>
      </c>
      <c r="C66" s="342" t="s">
        <v>6605</v>
      </c>
      <c r="D66" s="342" t="s">
        <v>6606</v>
      </c>
      <c r="E66" s="342" t="s">
        <v>9327</v>
      </c>
      <c r="F66" s="342" t="s">
        <v>6568</v>
      </c>
      <c r="G66" s="343">
        <v>2000</v>
      </c>
      <c r="H66" s="342" t="s">
        <v>6569</v>
      </c>
      <c r="I66" s="342" t="s">
        <v>6570</v>
      </c>
      <c r="J66" s="342" t="s">
        <v>6625</v>
      </c>
      <c r="K66" s="581" t="s">
        <v>7884</v>
      </c>
      <c r="L66" s="344" t="s">
        <v>4090</v>
      </c>
      <c r="N66" s="344" t="s">
        <v>4090</v>
      </c>
      <c r="O66" s="341" t="s">
        <v>6572</v>
      </c>
    </row>
    <row r="67" spans="1:15" x14ac:dyDescent="0.2">
      <c r="A67" s="341" t="s">
        <v>9257</v>
      </c>
      <c r="B67" s="341" t="s">
        <v>9270</v>
      </c>
      <c r="C67" s="342" t="s">
        <v>6605</v>
      </c>
      <c r="D67" s="342" t="s">
        <v>6606</v>
      </c>
      <c r="E67" s="342" t="s">
        <v>9327</v>
      </c>
      <c r="F67" s="342" t="s">
        <v>6568</v>
      </c>
      <c r="G67" s="343">
        <v>2000</v>
      </c>
      <c r="H67" s="342" t="s">
        <v>6569</v>
      </c>
      <c r="I67" s="342" t="s">
        <v>6570</v>
      </c>
      <c r="J67" s="342" t="s">
        <v>6625</v>
      </c>
      <c r="K67" s="581" t="s">
        <v>7374</v>
      </c>
      <c r="L67" s="344" t="s">
        <v>4090</v>
      </c>
      <c r="N67" s="344" t="s">
        <v>4090</v>
      </c>
      <c r="O67" s="341" t="s">
        <v>6572</v>
      </c>
    </row>
    <row r="68" spans="1:15" x14ac:dyDescent="0.2">
      <c r="A68" s="341" t="s">
        <v>9257</v>
      </c>
      <c r="B68" s="341" t="s">
        <v>9277</v>
      </c>
      <c r="C68" s="342" t="s">
        <v>6670</v>
      </c>
      <c r="D68" s="342" t="s">
        <v>6671</v>
      </c>
      <c r="E68" s="342" t="s">
        <v>9326</v>
      </c>
      <c r="F68" s="342" t="s">
        <v>6568</v>
      </c>
      <c r="G68" s="343">
        <v>2500</v>
      </c>
      <c r="H68" s="342" t="s">
        <v>6569</v>
      </c>
      <c r="I68" s="342" t="s">
        <v>6570</v>
      </c>
      <c r="J68" s="342" t="s">
        <v>6625</v>
      </c>
      <c r="K68" s="581" t="s">
        <v>6679</v>
      </c>
      <c r="L68" s="344" t="s">
        <v>4090</v>
      </c>
      <c r="N68" s="344" t="s">
        <v>4090</v>
      </c>
      <c r="O68" s="341" t="s">
        <v>6572</v>
      </c>
    </row>
    <row r="69" spans="1:15" x14ac:dyDescent="0.2">
      <c r="A69" s="341" t="s">
        <v>9257</v>
      </c>
      <c r="B69" s="341" t="s">
        <v>9277</v>
      </c>
      <c r="C69" s="342" t="s">
        <v>6670</v>
      </c>
      <c r="D69" s="342" t="s">
        <v>6671</v>
      </c>
      <c r="E69" s="342" t="s">
        <v>9332</v>
      </c>
      <c r="F69" s="342" t="s">
        <v>6568</v>
      </c>
      <c r="G69" s="343">
        <v>2500</v>
      </c>
      <c r="H69" s="342" t="s">
        <v>6569</v>
      </c>
      <c r="I69" s="342" t="s">
        <v>6570</v>
      </c>
      <c r="J69" s="342" t="s">
        <v>6625</v>
      </c>
      <c r="K69" s="581" t="s">
        <v>6680</v>
      </c>
      <c r="L69" s="344" t="s">
        <v>4090</v>
      </c>
      <c r="N69" s="344" t="s">
        <v>4090</v>
      </c>
      <c r="O69" s="341" t="s">
        <v>6572</v>
      </c>
    </row>
    <row r="70" spans="1:15" x14ac:dyDescent="0.2">
      <c r="A70" s="341" t="s">
        <v>9257</v>
      </c>
      <c r="B70" s="341" t="s">
        <v>9277</v>
      </c>
      <c r="C70" s="342" t="s">
        <v>6670</v>
      </c>
      <c r="D70" s="342" t="s">
        <v>6671</v>
      </c>
      <c r="E70" s="342" t="s">
        <v>9319</v>
      </c>
      <c r="F70" s="342" t="s">
        <v>6568</v>
      </c>
      <c r="G70" s="343">
        <v>2500</v>
      </c>
      <c r="H70" s="342" t="s">
        <v>6569</v>
      </c>
      <c r="I70" s="342" t="s">
        <v>6570</v>
      </c>
      <c r="J70" s="342" t="s">
        <v>6625</v>
      </c>
      <c r="K70" s="581" t="s">
        <v>6681</v>
      </c>
      <c r="L70" s="344" t="s">
        <v>4090</v>
      </c>
      <c r="N70" s="344" t="s">
        <v>4090</v>
      </c>
      <c r="O70" s="341" t="s">
        <v>6572</v>
      </c>
    </row>
    <row r="71" spans="1:15" x14ac:dyDescent="0.2">
      <c r="A71" s="341" t="s">
        <v>9257</v>
      </c>
      <c r="B71" s="341" t="s">
        <v>9277</v>
      </c>
      <c r="C71" s="342" t="s">
        <v>6682</v>
      </c>
      <c r="D71" s="342" t="s">
        <v>6671</v>
      </c>
      <c r="E71" s="342" t="s">
        <v>9322</v>
      </c>
      <c r="F71" s="342" t="s">
        <v>6568</v>
      </c>
      <c r="G71" s="343">
        <v>2500</v>
      </c>
      <c r="H71" s="342" t="s">
        <v>6569</v>
      </c>
      <c r="I71" s="342" t="s">
        <v>6570</v>
      </c>
      <c r="J71" s="342" t="s">
        <v>6625</v>
      </c>
      <c r="K71" s="581" t="s">
        <v>6683</v>
      </c>
      <c r="L71" s="344" t="s">
        <v>4090</v>
      </c>
      <c r="N71" s="344" t="s">
        <v>4090</v>
      </c>
      <c r="O71" s="341" t="s">
        <v>6572</v>
      </c>
    </row>
    <row r="72" spans="1:15" x14ac:dyDescent="0.2">
      <c r="A72" s="341" t="s">
        <v>9257</v>
      </c>
      <c r="B72" s="341" t="s">
        <v>9277</v>
      </c>
      <c r="C72" s="342" t="s">
        <v>6682</v>
      </c>
      <c r="D72" s="342" t="s">
        <v>6671</v>
      </c>
      <c r="E72" s="342" t="s">
        <v>9326</v>
      </c>
      <c r="F72" s="342" t="s">
        <v>6568</v>
      </c>
      <c r="G72" s="343">
        <v>2500</v>
      </c>
      <c r="H72" s="342" t="s">
        <v>6569</v>
      </c>
      <c r="I72" s="342" t="s">
        <v>6570</v>
      </c>
      <c r="J72" s="342" t="s">
        <v>6625</v>
      </c>
      <c r="K72" s="581" t="s">
        <v>6684</v>
      </c>
      <c r="L72" s="344" t="s">
        <v>4090</v>
      </c>
      <c r="N72" s="344" t="s">
        <v>4090</v>
      </c>
      <c r="O72" s="341" t="s">
        <v>6572</v>
      </c>
    </row>
    <row r="73" spans="1:15" x14ac:dyDescent="0.2">
      <c r="A73" s="341" t="s">
        <v>9257</v>
      </c>
      <c r="B73" s="341" t="s">
        <v>9277</v>
      </c>
      <c r="C73" s="342" t="s">
        <v>6676</v>
      </c>
      <c r="D73" s="342" t="s">
        <v>6671</v>
      </c>
      <c r="E73" s="342" t="s">
        <v>9333</v>
      </c>
      <c r="F73" s="342" t="s">
        <v>6568</v>
      </c>
      <c r="G73" s="343">
        <v>3050</v>
      </c>
      <c r="H73" s="342" t="s">
        <v>6569</v>
      </c>
      <c r="I73" s="342" t="s">
        <v>6570</v>
      </c>
      <c r="J73" s="342" t="s">
        <v>6625</v>
      </c>
      <c r="K73" s="581" t="s">
        <v>6678</v>
      </c>
      <c r="L73" s="344" t="s">
        <v>4090</v>
      </c>
      <c r="N73" s="344" t="s">
        <v>4090</v>
      </c>
      <c r="O73" s="341" t="s">
        <v>6572</v>
      </c>
    </row>
    <row r="74" spans="1:15" x14ac:dyDescent="0.2">
      <c r="A74" s="341" t="s">
        <v>9257</v>
      </c>
      <c r="B74" s="341" t="s">
        <v>9277</v>
      </c>
      <c r="C74" s="342" t="s">
        <v>6676</v>
      </c>
      <c r="D74" s="342" t="s">
        <v>6671</v>
      </c>
      <c r="E74" s="342" t="s">
        <v>9328</v>
      </c>
      <c r="F74" s="342" t="s">
        <v>6568</v>
      </c>
      <c r="G74" s="343">
        <v>3050</v>
      </c>
      <c r="H74" s="342" t="s">
        <v>6569</v>
      </c>
      <c r="I74" s="342" t="s">
        <v>6570</v>
      </c>
      <c r="J74" s="342" t="s">
        <v>6625</v>
      </c>
      <c r="K74" s="581" t="s">
        <v>6685</v>
      </c>
      <c r="L74" s="344" t="s">
        <v>4090</v>
      </c>
      <c r="N74" s="344" t="s">
        <v>4090</v>
      </c>
      <c r="O74" s="341" t="s">
        <v>6572</v>
      </c>
    </row>
    <row r="75" spans="1:15" x14ac:dyDescent="0.2">
      <c r="A75" s="341" t="s">
        <v>9257</v>
      </c>
      <c r="B75" s="341" t="s">
        <v>9277</v>
      </c>
      <c r="C75" s="342" t="s">
        <v>6676</v>
      </c>
      <c r="D75" s="342" t="s">
        <v>6671</v>
      </c>
      <c r="E75" s="342" t="s">
        <v>9321</v>
      </c>
      <c r="F75" s="342" t="s">
        <v>6568</v>
      </c>
      <c r="G75" s="343">
        <v>3050</v>
      </c>
      <c r="H75" s="342" t="s">
        <v>6569</v>
      </c>
      <c r="I75" s="342" t="s">
        <v>6570</v>
      </c>
      <c r="J75" s="342" t="s">
        <v>6625</v>
      </c>
      <c r="K75" s="581" t="s">
        <v>6686</v>
      </c>
      <c r="L75" s="344" t="s">
        <v>4090</v>
      </c>
      <c r="N75" s="344" t="s">
        <v>4090</v>
      </c>
      <c r="O75" s="341" t="s">
        <v>6572</v>
      </c>
    </row>
    <row r="76" spans="1:15" x14ac:dyDescent="0.2">
      <c r="A76" s="341" t="s">
        <v>9257</v>
      </c>
      <c r="B76" s="341" t="s">
        <v>9277</v>
      </c>
      <c r="C76" s="342" t="s">
        <v>6676</v>
      </c>
      <c r="D76" s="342" t="s">
        <v>6671</v>
      </c>
      <c r="E76" s="342" t="s">
        <v>9321</v>
      </c>
      <c r="F76" s="342" t="s">
        <v>6568</v>
      </c>
      <c r="G76" s="343">
        <v>3050</v>
      </c>
      <c r="H76" s="342" t="s">
        <v>6569</v>
      </c>
      <c r="I76" s="342" t="s">
        <v>6570</v>
      </c>
      <c r="J76" s="342" t="s">
        <v>6625</v>
      </c>
      <c r="K76" s="581" t="s">
        <v>6687</v>
      </c>
      <c r="L76" s="344" t="s">
        <v>4090</v>
      </c>
      <c r="N76" s="344" t="s">
        <v>4090</v>
      </c>
      <c r="O76" s="341" t="s">
        <v>6572</v>
      </c>
    </row>
    <row r="77" spans="1:15" x14ac:dyDescent="0.2">
      <c r="A77" s="341" t="s">
        <v>9257</v>
      </c>
      <c r="B77" s="341" t="s">
        <v>9277</v>
      </c>
      <c r="C77" s="342" t="s">
        <v>6676</v>
      </c>
      <c r="D77" s="342" t="s">
        <v>6671</v>
      </c>
      <c r="E77" s="342" t="s">
        <v>9326</v>
      </c>
      <c r="F77" s="342" t="s">
        <v>6568</v>
      </c>
      <c r="G77" s="343">
        <v>3050</v>
      </c>
      <c r="H77" s="342" t="s">
        <v>6569</v>
      </c>
      <c r="I77" s="342" t="s">
        <v>6570</v>
      </c>
      <c r="J77" s="342" t="s">
        <v>6625</v>
      </c>
      <c r="K77" s="581" t="s">
        <v>6688</v>
      </c>
      <c r="L77" s="344" t="s">
        <v>4090</v>
      </c>
      <c r="N77" s="344" t="s">
        <v>4090</v>
      </c>
      <c r="O77" s="341" t="s">
        <v>6572</v>
      </c>
    </row>
    <row r="78" spans="1:15" x14ac:dyDescent="0.2">
      <c r="A78" s="341" t="s">
        <v>9257</v>
      </c>
      <c r="B78" s="341" t="s">
        <v>9277</v>
      </c>
      <c r="C78" s="342" t="s">
        <v>6689</v>
      </c>
      <c r="D78" s="342" t="s">
        <v>6671</v>
      </c>
      <c r="E78" s="342" t="s">
        <v>9334</v>
      </c>
      <c r="F78" s="342" t="s">
        <v>6568</v>
      </c>
      <c r="G78" s="343">
        <v>1500</v>
      </c>
      <c r="H78" s="342" t="s">
        <v>6569</v>
      </c>
      <c r="I78" s="342" t="s">
        <v>6570</v>
      </c>
      <c r="J78" s="342" t="s">
        <v>6625</v>
      </c>
      <c r="K78" s="581" t="s">
        <v>6690</v>
      </c>
      <c r="L78" s="344" t="s">
        <v>4090</v>
      </c>
      <c r="N78" s="344" t="s">
        <v>4090</v>
      </c>
      <c r="O78" s="341" t="s">
        <v>6572</v>
      </c>
    </row>
    <row r="79" spans="1:15" x14ac:dyDescent="0.2">
      <c r="A79" s="341" t="s">
        <v>9257</v>
      </c>
      <c r="B79" s="341" t="s">
        <v>9277</v>
      </c>
      <c r="C79" s="342" t="s">
        <v>6689</v>
      </c>
      <c r="D79" s="342" t="s">
        <v>6671</v>
      </c>
      <c r="E79" s="342" t="s">
        <v>9327</v>
      </c>
      <c r="F79" s="342" t="s">
        <v>6568</v>
      </c>
      <c r="G79" s="343">
        <v>500</v>
      </c>
      <c r="H79" s="342" t="s">
        <v>6569</v>
      </c>
      <c r="I79" s="342" t="s">
        <v>6570</v>
      </c>
      <c r="J79" s="342" t="s">
        <v>6625</v>
      </c>
      <c r="K79" s="581" t="s">
        <v>6691</v>
      </c>
      <c r="L79" s="344" t="s">
        <v>4090</v>
      </c>
      <c r="N79" s="344" t="s">
        <v>4090</v>
      </c>
      <c r="O79" s="341" t="s">
        <v>6572</v>
      </c>
    </row>
    <row r="80" spans="1:15" x14ac:dyDescent="0.2">
      <c r="A80" s="341" t="s">
        <v>9257</v>
      </c>
      <c r="B80" s="341" t="s">
        <v>9277</v>
      </c>
      <c r="C80" s="342" t="s">
        <v>6689</v>
      </c>
      <c r="D80" s="342" t="s">
        <v>6671</v>
      </c>
      <c r="E80" s="342" t="s">
        <v>9327</v>
      </c>
      <c r="F80" s="342" t="s">
        <v>6568</v>
      </c>
      <c r="G80" s="343">
        <v>500</v>
      </c>
      <c r="H80" s="342" t="s">
        <v>6569</v>
      </c>
      <c r="I80" s="342" t="s">
        <v>6570</v>
      </c>
      <c r="J80" s="342" t="s">
        <v>6625</v>
      </c>
      <c r="K80" s="581" t="s">
        <v>6692</v>
      </c>
      <c r="L80" s="344" t="s">
        <v>4090</v>
      </c>
      <c r="N80" s="344" t="s">
        <v>4090</v>
      </c>
      <c r="O80" s="341" t="s">
        <v>6572</v>
      </c>
    </row>
    <row r="81" spans="1:15" x14ac:dyDescent="0.2">
      <c r="A81" s="341" t="s">
        <v>9257</v>
      </c>
      <c r="B81" s="341" t="s">
        <v>9278</v>
      </c>
      <c r="C81" s="342" t="s">
        <v>6693</v>
      </c>
      <c r="D81" s="342" t="s">
        <v>6694</v>
      </c>
      <c r="E81" s="342" t="s">
        <v>9256</v>
      </c>
      <c r="F81" s="342" t="s">
        <v>6568</v>
      </c>
      <c r="G81" s="343">
        <v>800</v>
      </c>
      <c r="H81" s="342" t="s">
        <v>6569</v>
      </c>
      <c r="I81" s="342" t="s">
        <v>6570</v>
      </c>
      <c r="J81" s="342" t="s">
        <v>6625</v>
      </c>
      <c r="K81" s="581" t="s">
        <v>6695</v>
      </c>
      <c r="L81" s="344" t="s">
        <v>4090</v>
      </c>
      <c r="N81" s="344" t="s">
        <v>4090</v>
      </c>
      <c r="O81" s="341" t="s">
        <v>6572</v>
      </c>
    </row>
    <row r="82" spans="1:15" x14ac:dyDescent="0.2">
      <c r="A82" s="341" t="s">
        <v>9257</v>
      </c>
      <c r="B82" s="341" t="s">
        <v>9278</v>
      </c>
      <c r="C82" s="342" t="s">
        <v>6693</v>
      </c>
      <c r="D82" s="342" t="s">
        <v>6694</v>
      </c>
      <c r="E82" s="342" t="s">
        <v>9256</v>
      </c>
      <c r="F82" s="342" t="s">
        <v>6568</v>
      </c>
      <c r="G82" s="343">
        <v>800</v>
      </c>
      <c r="H82" s="342" t="s">
        <v>6569</v>
      </c>
      <c r="I82" s="342" t="s">
        <v>6570</v>
      </c>
      <c r="J82" s="342" t="s">
        <v>6625</v>
      </c>
      <c r="K82" s="581" t="s">
        <v>6695</v>
      </c>
      <c r="L82" s="344" t="s">
        <v>4090</v>
      </c>
      <c r="N82" s="344" t="s">
        <v>4090</v>
      </c>
      <c r="O82" s="341" t="s">
        <v>6572</v>
      </c>
    </row>
    <row r="83" spans="1:15" x14ac:dyDescent="0.2">
      <c r="A83" s="341" t="s">
        <v>9257</v>
      </c>
      <c r="B83" s="341" t="s">
        <v>9278</v>
      </c>
      <c r="C83" s="342" t="s">
        <v>6693</v>
      </c>
      <c r="D83" s="342" t="s">
        <v>6694</v>
      </c>
      <c r="E83" s="342" t="s">
        <v>9256</v>
      </c>
      <c r="F83" s="342" t="s">
        <v>6568</v>
      </c>
      <c r="G83" s="343">
        <v>800</v>
      </c>
      <c r="H83" s="342" t="s">
        <v>6569</v>
      </c>
      <c r="I83" s="342" t="s">
        <v>6570</v>
      </c>
      <c r="J83" s="342" t="s">
        <v>6625</v>
      </c>
      <c r="K83" s="581" t="s">
        <v>6695</v>
      </c>
      <c r="L83" s="344" t="s">
        <v>4090</v>
      </c>
      <c r="N83" s="344" t="s">
        <v>4090</v>
      </c>
      <c r="O83" s="341" t="s">
        <v>6572</v>
      </c>
    </row>
    <row r="84" spans="1:15" x14ac:dyDescent="0.2">
      <c r="A84" s="341" t="s">
        <v>9257</v>
      </c>
      <c r="B84" s="341" t="s">
        <v>9279</v>
      </c>
      <c r="C84" s="342" t="s">
        <v>6696</v>
      </c>
      <c r="D84" s="342" t="s">
        <v>6697</v>
      </c>
      <c r="E84" s="342" t="s">
        <v>9255</v>
      </c>
      <c r="F84" s="342" t="s">
        <v>6568</v>
      </c>
      <c r="G84" s="343">
        <v>800</v>
      </c>
      <c r="H84" s="342" t="s">
        <v>6569</v>
      </c>
      <c r="I84" s="342" t="s">
        <v>6570</v>
      </c>
      <c r="J84" s="342" t="s">
        <v>6625</v>
      </c>
      <c r="K84" s="581" t="s">
        <v>6698</v>
      </c>
      <c r="L84" s="344" t="s">
        <v>4090</v>
      </c>
      <c r="N84" s="344" t="s">
        <v>4090</v>
      </c>
      <c r="O84" s="341" t="s">
        <v>6572</v>
      </c>
    </row>
    <row r="85" spans="1:15" x14ac:dyDescent="0.2">
      <c r="A85" s="341" t="s">
        <v>9257</v>
      </c>
      <c r="B85" s="341" t="s">
        <v>9279</v>
      </c>
      <c r="C85" s="342" t="s">
        <v>6696</v>
      </c>
      <c r="D85" s="342" t="s">
        <v>6697</v>
      </c>
      <c r="E85" s="342" t="s">
        <v>9323</v>
      </c>
      <c r="F85" s="342" t="s">
        <v>6568</v>
      </c>
      <c r="G85" s="343">
        <v>800</v>
      </c>
      <c r="H85" s="342" t="s">
        <v>6569</v>
      </c>
      <c r="I85" s="342" t="s">
        <v>6570</v>
      </c>
      <c r="J85" s="342" t="s">
        <v>6625</v>
      </c>
      <c r="K85" s="581" t="s">
        <v>6698</v>
      </c>
      <c r="L85" s="344" t="s">
        <v>4090</v>
      </c>
      <c r="N85" s="344" t="s">
        <v>4090</v>
      </c>
      <c r="O85" s="341" t="s">
        <v>6572</v>
      </c>
    </row>
    <row r="86" spans="1:15" x14ac:dyDescent="0.2">
      <c r="A86" s="341" t="s">
        <v>9257</v>
      </c>
      <c r="B86" s="341" t="s">
        <v>9279</v>
      </c>
      <c r="C86" s="342" t="s">
        <v>6696</v>
      </c>
      <c r="D86" s="342" t="s">
        <v>6697</v>
      </c>
      <c r="E86" s="342" t="s">
        <v>9322</v>
      </c>
      <c r="F86" s="342" t="s">
        <v>6568</v>
      </c>
      <c r="G86" s="343">
        <v>800</v>
      </c>
      <c r="H86" s="342" t="s">
        <v>6569</v>
      </c>
      <c r="I86" s="342" t="s">
        <v>6570</v>
      </c>
      <c r="J86" s="342" t="s">
        <v>6625</v>
      </c>
      <c r="K86" s="581" t="s">
        <v>6699</v>
      </c>
      <c r="L86" s="344" t="s">
        <v>4090</v>
      </c>
      <c r="N86" s="344" t="s">
        <v>4090</v>
      </c>
      <c r="O86" s="341" t="s">
        <v>6572</v>
      </c>
    </row>
    <row r="87" spans="1:15" x14ac:dyDescent="0.2">
      <c r="A87" s="341" t="s">
        <v>9257</v>
      </c>
      <c r="B87" s="341" t="s">
        <v>9280</v>
      </c>
      <c r="C87" s="342" t="s">
        <v>6700</v>
      </c>
      <c r="D87" s="342" t="s">
        <v>6701</v>
      </c>
      <c r="E87" s="342" t="s">
        <v>9331</v>
      </c>
      <c r="F87" s="342" t="s">
        <v>6568</v>
      </c>
      <c r="G87" s="343">
        <v>2500</v>
      </c>
      <c r="H87" s="342" t="s">
        <v>6569</v>
      </c>
      <c r="I87" s="342" t="s">
        <v>6570</v>
      </c>
      <c r="J87" s="342" t="s">
        <v>6625</v>
      </c>
      <c r="K87" s="581" t="s">
        <v>6702</v>
      </c>
      <c r="L87" s="344" t="s">
        <v>4090</v>
      </c>
      <c r="N87" s="344" t="s">
        <v>9231</v>
      </c>
      <c r="O87" s="341" t="s">
        <v>6572</v>
      </c>
    </row>
    <row r="88" spans="1:15" x14ac:dyDescent="0.2">
      <c r="A88" s="341" t="s">
        <v>9257</v>
      </c>
      <c r="B88" s="341" t="s">
        <v>9280</v>
      </c>
      <c r="C88" s="342" t="s">
        <v>6703</v>
      </c>
      <c r="D88" s="342" t="s">
        <v>6704</v>
      </c>
      <c r="E88" s="342" t="s">
        <v>9256</v>
      </c>
      <c r="F88" s="342" t="s">
        <v>6568</v>
      </c>
      <c r="G88" s="343">
        <v>600</v>
      </c>
      <c r="H88" s="342" t="s">
        <v>6569</v>
      </c>
      <c r="I88" s="342" t="s">
        <v>6570</v>
      </c>
      <c r="J88" s="342" t="s">
        <v>6625</v>
      </c>
      <c r="K88" s="581" t="s">
        <v>6705</v>
      </c>
      <c r="L88" s="344" t="s">
        <v>4090</v>
      </c>
      <c r="N88" s="344" t="s">
        <v>9231</v>
      </c>
      <c r="O88" s="341" t="s">
        <v>6572</v>
      </c>
    </row>
    <row r="89" spans="1:15" x14ac:dyDescent="0.2">
      <c r="A89" s="341" t="s">
        <v>9257</v>
      </c>
      <c r="B89" s="341" t="s">
        <v>9280</v>
      </c>
      <c r="C89" s="342" t="s">
        <v>6703</v>
      </c>
      <c r="D89" s="342" t="s">
        <v>6704</v>
      </c>
      <c r="E89" s="342" t="s">
        <v>9256</v>
      </c>
      <c r="F89" s="342" t="s">
        <v>6568</v>
      </c>
      <c r="G89" s="343">
        <v>600</v>
      </c>
      <c r="H89" s="342" t="s">
        <v>6569</v>
      </c>
      <c r="I89" s="342" t="s">
        <v>6570</v>
      </c>
      <c r="J89" s="342" t="s">
        <v>6625</v>
      </c>
      <c r="K89" s="581" t="s">
        <v>6706</v>
      </c>
      <c r="L89" s="344" t="s">
        <v>4090</v>
      </c>
      <c r="N89" s="344" t="s">
        <v>9231</v>
      </c>
      <c r="O89" s="341" t="s">
        <v>6572</v>
      </c>
    </row>
    <row r="90" spans="1:15" x14ac:dyDescent="0.2">
      <c r="A90" s="341" t="s">
        <v>9257</v>
      </c>
      <c r="B90" s="341" t="s">
        <v>9280</v>
      </c>
      <c r="C90" s="342" t="s">
        <v>6703</v>
      </c>
      <c r="D90" s="342" t="s">
        <v>6704</v>
      </c>
      <c r="E90" s="342" t="s">
        <v>9256</v>
      </c>
      <c r="F90" s="342" t="s">
        <v>6568</v>
      </c>
      <c r="G90" s="343">
        <v>600</v>
      </c>
      <c r="H90" s="342" t="s">
        <v>6569</v>
      </c>
      <c r="I90" s="342" t="s">
        <v>6570</v>
      </c>
      <c r="J90" s="342" t="s">
        <v>6625</v>
      </c>
      <c r="K90" s="581" t="s">
        <v>6707</v>
      </c>
      <c r="L90" s="344" t="s">
        <v>4090</v>
      </c>
      <c r="N90" s="344" t="s">
        <v>9231</v>
      </c>
      <c r="O90" s="341" t="s">
        <v>6572</v>
      </c>
    </row>
    <row r="91" spans="1:15" x14ac:dyDescent="0.2">
      <c r="A91" s="341" t="s">
        <v>9257</v>
      </c>
      <c r="B91" s="341" t="s">
        <v>9281</v>
      </c>
      <c r="C91" s="342" t="s">
        <v>6708</v>
      </c>
      <c r="D91" s="342" t="s">
        <v>6709</v>
      </c>
      <c r="E91" s="342" t="s">
        <v>9322</v>
      </c>
      <c r="F91" s="342" t="s">
        <v>6568</v>
      </c>
      <c r="G91" s="343">
        <v>4000</v>
      </c>
      <c r="H91" s="342" t="s">
        <v>6569</v>
      </c>
      <c r="I91" s="342" t="s">
        <v>6570</v>
      </c>
      <c r="J91" s="342" t="s">
        <v>6625</v>
      </c>
      <c r="K91" s="581" t="s">
        <v>6710</v>
      </c>
      <c r="L91" s="344" t="s">
        <v>4090</v>
      </c>
      <c r="N91" s="344" t="s">
        <v>4090</v>
      </c>
      <c r="O91" s="341" t="s">
        <v>6572</v>
      </c>
    </row>
    <row r="92" spans="1:15" x14ac:dyDescent="0.2">
      <c r="A92" s="341" t="s">
        <v>9257</v>
      </c>
      <c r="B92" s="341" t="s">
        <v>9263</v>
      </c>
      <c r="C92" s="342" t="s">
        <v>6585</v>
      </c>
      <c r="D92" s="342" t="s">
        <v>6586</v>
      </c>
      <c r="E92" s="342" t="s">
        <v>9256</v>
      </c>
      <c r="F92" s="342" t="s">
        <v>6568</v>
      </c>
      <c r="G92" s="343">
        <v>1500</v>
      </c>
      <c r="H92" s="342" t="s">
        <v>6569</v>
      </c>
      <c r="I92" s="342" t="s">
        <v>6570</v>
      </c>
      <c r="J92" s="342" t="s">
        <v>6625</v>
      </c>
      <c r="K92" s="581" t="s">
        <v>6711</v>
      </c>
      <c r="L92" s="344" t="s">
        <v>4090</v>
      </c>
      <c r="N92" s="344" t="s">
        <v>4090</v>
      </c>
      <c r="O92" s="341" t="s">
        <v>6572</v>
      </c>
    </row>
    <row r="93" spans="1:15" x14ac:dyDescent="0.2">
      <c r="A93" s="341" t="s">
        <v>9257</v>
      </c>
      <c r="B93" s="341" t="s">
        <v>9263</v>
      </c>
      <c r="C93" s="342" t="s">
        <v>6585</v>
      </c>
      <c r="D93" s="342" t="s">
        <v>6586</v>
      </c>
      <c r="E93" s="342" t="s">
        <v>9256</v>
      </c>
      <c r="F93" s="342" t="s">
        <v>6568</v>
      </c>
      <c r="G93" s="343">
        <v>1500</v>
      </c>
      <c r="H93" s="342" t="s">
        <v>6569</v>
      </c>
      <c r="I93" s="342" t="s">
        <v>6570</v>
      </c>
      <c r="J93" s="342" t="s">
        <v>6625</v>
      </c>
      <c r="K93" s="581" t="s">
        <v>6712</v>
      </c>
      <c r="L93" s="344" t="s">
        <v>4090</v>
      </c>
      <c r="N93" s="344" t="s">
        <v>4090</v>
      </c>
      <c r="O93" s="341" t="s">
        <v>6572</v>
      </c>
    </row>
    <row r="94" spans="1:15" x14ac:dyDescent="0.2">
      <c r="A94" s="341" t="s">
        <v>9257</v>
      </c>
      <c r="B94" s="341" t="s">
        <v>9263</v>
      </c>
      <c r="C94" s="342" t="s">
        <v>6585</v>
      </c>
      <c r="D94" s="342" t="s">
        <v>6586</v>
      </c>
      <c r="E94" s="342" t="s">
        <v>9256</v>
      </c>
      <c r="F94" s="342" t="s">
        <v>6568</v>
      </c>
      <c r="G94" s="343">
        <v>1500</v>
      </c>
      <c r="H94" s="342" t="s">
        <v>6569</v>
      </c>
      <c r="I94" s="342" t="s">
        <v>6570</v>
      </c>
      <c r="J94" s="342" t="s">
        <v>6625</v>
      </c>
      <c r="K94" s="581" t="s">
        <v>6712</v>
      </c>
      <c r="L94" s="344" t="s">
        <v>4090</v>
      </c>
      <c r="N94" s="344" t="s">
        <v>4090</v>
      </c>
      <c r="O94" s="341" t="s">
        <v>6572</v>
      </c>
    </row>
    <row r="95" spans="1:15" x14ac:dyDescent="0.2">
      <c r="A95" s="341" t="s">
        <v>9257</v>
      </c>
      <c r="B95" s="341" t="s">
        <v>9263</v>
      </c>
      <c r="C95" s="342" t="s">
        <v>6585</v>
      </c>
      <c r="D95" s="342" t="s">
        <v>6586</v>
      </c>
      <c r="E95" s="342" t="s">
        <v>9256</v>
      </c>
      <c r="F95" s="342" t="s">
        <v>6568</v>
      </c>
      <c r="G95" s="343">
        <v>1500</v>
      </c>
      <c r="H95" s="342" t="s">
        <v>6569</v>
      </c>
      <c r="I95" s="342" t="s">
        <v>6570</v>
      </c>
      <c r="J95" s="342" t="s">
        <v>6625</v>
      </c>
      <c r="K95" s="581" t="s">
        <v>6713</v>
      </c>
      <c r="L95" s="344" t="s">
        <v>4090</v>
      </c>
      <c r="N95" s="344" t="s">
        <v>4090</v>
      </c>
      <c r="O95" s="341" t="s">
        <v>6572</v>
      </c>
    </row>
    <row r="96" spans="1:15" x14ac:dyDescent="0.2">
      <c r="A96" s="341" t="s">
        <v>9257</v>
      </c>
      <c r="B96" s="341" t="s">
        <v>9264</v>
      </c>
      <c r="C96" s="342" t="s">
        <v>6585</v>
      </c>
      <c r="D96" s="342" t="s">
        <v>6586</v>
      </c>
      <c r="E96" s="342" t="s">
        <v>9328</v>
      </c>
      <c r="F96" s="342" t="s">
        <v>6568</v>
      </c>
      <c r="G96" s="343">
        <v>3000</v>
      </c>
      <c r="H96" s="342" t="s">
        <v>6569</v>
      </c>
      <c r="I96" s="342" t="s">
        <v>6570</v>
      </c>
      <c r="J96" s="342" t="s">
        <v>6625</v>
      </c>
      <c r="K96" s="581" t="s">
        <v>6683</v>
      </c>
      <c r="L96" s="344" t="s">
        <v>4090</v>
      </c>
      <c r="N96" s="344" t="s">
        <v>4090</v>
      </c>
      <c r="O96" s="341" t="s">
        <v>6572</v>
      </c>
    </row>
    <row r="97" spans="1:15" x14ac:dyDescent="0.2">
      <c r="A97" s="341" t="s">
        <v>9257</v>
      </c>
      <c r="B97" s="341" t="s">
        <v>9264</v>
      </c>
      <c r="C97" s="342" t="s">
        <v>6714</v>
      </c>
      <c r="D97" s="342" t="s">
        <v>6715</v>
      </c>
      <c r="E97" s="342" t="s">
        <v>9319</v>
      </c>
      <c r="F97" s="342" t="s">
        <v>6568</v>
      </c>
      <c r="G97" s="343">
        <v>3000</v>
      </c>
      <c r="H97" s="342" t="s">
        <v>6569</v>
      </c>
      <c r="I97" s="342" t="s">
        <v>6570</v>
      </c>
      <c r="J97" s="342" t="s">
        <v>6625</v>
      </c>
      <c r="K97" s="581" t="s">
        <v>6716</v>
      </c>
      <c r="L97" s="344" t="s">
        <v>4090</v>
      </c>
      <c r="N97" s="344" t="s">
        <v>4090</v>
      </c>
      <c r="O97" s="341" t="s">
        <v>6572</v>
      </c>
    </row>
    <row r="98" spans="1:15" x14ac:dyDescent="0.2">
      <c r="A98" s="341" t="s">
        <v>9257</v>
      </c>
      <c r="B98" s="341" t="s">
        <v>9264</v>
      </c>
      <c r="C98" s="342" t="s">
        <v>6714</v>
      </c>
      <c r="D98" s="342" t="s">
        <v>6715</v>
      </c>
      <c r="E98" s="342" t="s">
        <v>9322</v>
      </c>
      <c r="F98" s="342" t="s">
        <v>6568</v>
      </c>
      <c r="G98" s="343">
        <v>3000</v>
      </c>
      <c r="H98" s="342" t="s">
        <v>6569</v>
      </c>
      <c r="I98" s="342" t="s">
        <v>6570</v>
      </c>
      <c r="J98" s="342" t="s">
        <v>6625</v>
      </c>
      <c r="K98" s="581" t="s">
        <v>6717</v>
      </c>
      <c r="L98" s="344" t="s">
        <v>4090</v>
      </c>
      <c r="N98" s="344" t="s">
        <v>4090</v>
      </c>
      <c r="O98" s="341" t="s">
        <v>6572</v>
      </c>
    </row>
    <row r="99" spans="1:15" x14ac:dyDescent="0.2">
      <c r="A99" s="341" t="s">
        <v>9257</v>
      </c>
      <c r="B99" s="341" t="s">
        <v>9264</v>
      </c>
      <c r="C99" s="342" t="s">
        <v>6718</v>
      </c>
      <c r="D99" s="342" t="s">
        <v>6586</v>
      </c>
      <c r="E99" s="342" t="s">
        <v>9328</v>
      </c>
      <c r="F99" s="342" t="s">
        <v>6568</v>
      </c>
      <c r="G99" s="343">
        <v>3000</v>
      </c>
      <c r="H99" s="342" t="s">
        <v>6569</v>
      </c>
      <c r="I99" s="342" t="s">
        <v>6570</v>
      </c>
      <c r="J99" s="342" t="s">
        <v>6625</v>
      </c>
      <c r="K99" s="581" t="s">
        <v>6719</v>
      </c>
      <c r="L99" s="344" t="s">
        <v>4090</v>
      </c>
      <c r="N99" s="344" t="s">
        <v>4090</v>
      </c>
      <c r="O99" s="341" t="s">
        <v>6572</v>
      </c>
    </row>
    <row r="100" spans="1:15" x14ac:dyDescent="0.2">
      <c r="A100" s="341" t="s">
        <v>9257</v>
      </c>
      <c r="B100" s="341" t="s">
        <v>9264</v>
      </c>
      <c r="C100" s="342" t="s">
        <v>6714</v>
      </c>
      <c r="D100" s="342" t="s">
        <v>6715</v>
      </c>
      <c r="E100" s="342" t="s">
        <v>9325</v>
      </c>
      <c r="F100" s="342" t="s">
        <v>6568</v>
      </c>
      <c r="G100" s="343">
        <v>3000</v>
      </c>
      <c r="H100" s="342" t="s">
        <v>6569</v>
      </c>
      <c r="I100" s="342" t="s">
        <v>6570</v>
      </c>
      <c r="J100" s="342" t="s">
        <v>6625</v>
      </c>
      <c r="K100" s="581" t="s">
        <v>6720</v>
      </c>
      <c r="L100" s="344" t="s">
        <v>4090</v>
      </c>
      <c r="N100" s="344" t="s">
        <v>4090</v>
      </c>
      <c r="O100" s="341" t="s">
        <v>6572</v>
      </c>
    </row>
    <row r="101" spans="1:15" x14ac:dyDescent="0.2">
      <c r="A101" s="341" t="s">
        <v>9257</v>
      </c>
      <c r="B101" s="341" t="s">
        <v>9264</v>
      </c>
      <c r="C101" s="342" t="s">
        <v>6718</v>
      </c>
      <c r="D101" s="342" t="s">
        <v>6586</v>
      </c>
      <c r="E101" s="342" t="s">
        <v>9321</v>
      </c>
      <c r="F101" s="342" t="s">
        <v>6568</v>
      </c>
      <c r="G101" s="343">
        <v>3000</v>
      </c>
      <c r="H101" s="342" t="s">
        <v>6569</v>
      </c>
      <c r="I101" s="342" t="s">
        <v>6570</v>
      </c>
      <c r="J101" s="342" t="s">
        <v>6625</v>
      </c>
      <c r="K101" s="581" t="s">
        <v>6720</v>
      </c>
      <c r="L101" s="344" t="s">
        <v>4090</v>
      </c>
      <c r="N101" s="344" t="s">
        <v>4090</v>
      </c>
      <c r="O101" s="341" t="s">
        <v>6572</v>
      </c>
    </row>
    <row r="102" spans="1:15" x14ac:dyDescent="0.2">
      <c r="A102" s="341" t="s">
        <v>9257</v>
      </c>
      <c r="B102" s="341" t="s">
        <v>9264</v>
      </c>
      <c r="C102" s="342" t="s">
        <v>6585</v>
      </c>
      <c r="D102" s="342" t="s">
        <v>6586</v>
      </c>
      <c r="E102" s="342" t="s">
        <v>9319</v>
      </c>
      <c r="F102" s="342" t="s">
        <v>6568</v>
      </c>
      <c r="G102" s="343">
        <v>3000</v>
      </c>
      <c r="H102" s="342" t="s">
        <v>6569</v>
      </c>
      <c r="I102" s="342" t="s">
        <v>6570</v>
      </c>
      <c r="J102" s="342" t="s">
        <v>6625</v>
      </c>
      <c r="K102" s="581" t="s">
        <v>6721</v>
      </c>
      <c r="L102" s="344" t="s">
        <v>4090</v>
      </c>
      <c r="N102" s="344" t="s">
        <v>4090</v>
      </c>
      <c r="O102" s="341" t="s">
        <v>6572</v>
      </c>
    </row>
    <row r="103" spans="1:15" x14ac:dyDescent="0.2">
      <c r="A103" s="341" t="s">
        <v>9257</v>
      </c>
      <c r="B103" s="341" t="s">
        <v>9282</v>
      </c>
      <c r="C103" s="342" t="s">
        <v>6722</v>
      </c>
      <c r="D103" s="342" t="s">
        <v>6723</v>
      </c>
      <c r="E103" s="342" t="s">
        <v>9335</v>
      </c>
      <c r="F103" s="342" t="s">
        <v>6568</v>
      </c>
      <c r="G103" s="343">
        <v>2300</v>
      </c>
      <c r="H103" s="342" t="s">
        <v>6569</v>
      </c>
      <c r="I103" s="342" t="s">
        <v>6570</v>
      </c>
      <c r="J103" s="342" t="s">
        <v>6625</v>
      </c>
      <c r="K103" s="581" t="s">
        <v>6724</v>
      </c>
      <c r="L103" s="344" t="s">
        <v>4090</v>
      </c>
      <c r="N103" s="344" t="s">
        <v>4090</v>
      </c>
      <c r="O103" s="341" t="s">
        <v>6572</v>
      </c>
    </row>
    <row r="104" spans="1:15" x14ac:dyDescent="0.2">
      <c r="A104" s="341" t="s">
        <v>9257</v>
      </c>
      <c r="B104" s="341" t="s">
        <v>9283</v>
      </c>
      <c r="C104" s="342" t="s">
        <v>6725</v>
      </c>
      <c r="D104" s="342" t="s">
        <v>6726</v>
      </c>
      <c r="E104" s="342" t="s">
        <v>9328</v>
      </c>
      <c r="F104" s="342" t="s">
        <v>6568</v>
      </c>
      <c r="G104" s="343">
        <v>2350</v>
      </c>
      <c r="H104" s="342" t="s">
        <v>6569</v>
      </c>
      <c r="I104" s="342" t="s">
        <v>6570</v>
      </c>
      <c r="J104" s="342" t="s">
        <v>6625</v>
      </c>
      <c r="K104" s="581" t="s">
        <v>6727</v>
      </c>
      <c r="L104" s="344" t="s">
        <v>4090</v>
      </c>
      <c r="N104" s="344" t="s">
        <v>4090</v>
      </c>
      <c r="O104" s="341" t="s">
        <v>6572</v>
      </c>
    </row>
    <row r="105" spans="1:15" x14ac:dyDescent="0.2">
      <c r="A105" s="341" t="s">
        <v>9257</v>
      </c>
      <c r="B105" s="341" t="s">
        <v>9284</v>
      </c>
      <c r="C105" s="342" t="s">
        <v>6728</v>
      </c>
      <c r="D105" s="342" t="s">
        <v>6729</v>
      </c>
      <c r="E105" s="342" t="s">
        <v>9328</v>
      </c>
      <c r="F105" s="342" t="s">
        <v>6568</v>
      </c>
      <c r="G105" s="343">
        <v>3050</v>
      </c>
      <c r="H105" s="342" t="s">
        <v>6569</v>
      </c>
      <c r="I105" s="342" t="s">
        <v>6570</v>
      </c>
      <c r="J105" s="342" t="s">
        <v>6625</v>
      </c>
      <c r="K105" s="581" t="s">
        <v>6730</v>
      </c>
      <c r="L105" s="344" t="s">
        <v>4090</v>
      </c>
      <c r="N105" s="344" t="s">
        <v>4090</v>
      </c>
      <c r="O105" s="341" t="s">
        <v>6572</v>
      </c>
    </row>
    <row r="106" spans="1:15" x14ac:dyDescent="0.2">
      <c r="A106" s="341" t="s">
        <v>9257</v>
      </c>
      <c r="B106" s="341" t="s">
        <v>9284</v>
      </c>
      <c r="C106" s="342" t="s">
        <v>6728</v>
      </c>
      <c r="D106" s="342" t="s">
        <v>6729</v>
      </c>
      <c r="E106" s="342" t="s">
        <v>9321</v>
      </c>
      <c r="F106" s="342" t="s">
        <v>6568</v>
      </c>
      <c r="G106" s="343">
        <v>3050</v>
      </c>
      <c r="H106" s="342" t="s">
        <v>6569</v>
      </c>
      <c r="I106" s="342" t="s">
        <v>6570</v>
      </c>
      <c r="J106" s="342" t="s">
        <v>6625</v>
      </c>
      <c r="K106" s="581" t="s">
        <v>6730</v>
      </c>
      <c r="L106" s="344" t="s">
        <v>4090</v>
      </c>
      <c r="N106" s="344" t="s">
        <v>4090</v>
      </c>
      <c r="O106" s="341" t="s">
        <v>6572</v>
      </c>
    </row>
    <row r="107" spans="1:15" x14ac:dyDescent="0.2">
      <c r="A107" s="341" t="s">
        <v>9257</v>
      </c>
      <c r="B107" s="341" t="s">
        <v>9284</v>
      </c>
      <c r="C107" s="342" t="s">
        <v>6728</v>
      </c>
      <c r="D107" s="342" t="s">
        <v>6729</v>
      </c>
      <c r="E107" s="342" t="s">
        <v>9328</v>
      </c>
      <c r="F107" s="342" t="s">
        <v>6568</v>
      </c>
      <c r="G107" s="343">
        <v>3050</v>
      </c>
      <c r="H107" s="342" t="s">
        <v>6569</v>
      </c>
      <c r="I107" s="342" t="s">
        <v>6570</v>
      </c>
      <c r="J107" s="342" t="s">
        <v>6625</v>
      </c>
      <c r="K107" s="581" t="s">
        <v>6730</v>
      </c>
      <c r="L107" s="344" t="s">
        <v>4090</v>
      </c>
      <c r="N107" s="344" t="s">
        <v>4090</v>
      </c>
      <c r="O107" s="341" t="s">
        <v>6572</v>
      </c>
    </row>
    <row r="108" spans="1:15" x14ac:dyDescent="0.2">
      <c r="A108" s="341" t="s">
        <v>9257</v>
      </c>
      <c r="B108" s="341" t="s">
        <v>9284</v>
      </c>
      <c r="C108" s="342" t="s">
        <v>6728</v>
      </c>
      <c r="D108" s="342" t="s">
        <v>6729</v>
      </c>
      <c r="E108" s="342" t="s">
        <v>9329</v>
      </c>
      <c r="F108" s="342" t="s">
        <v>6568</v>
      </c>
      <c r="G108" s="343">
        <v>3050</v>
      </c>
      <c r="H108" s="342" t="s">
        <v>6569</v>
      </c>
      <c r="I108" s="342" t="s">
        <v>6570</v>
      </c>
      <c r="J108" s="342" t="s">
        <v>6625</v>
      </c>
      <c r="K108" s="581" t="s">
        <v>6730</v>
      </c>
      <c r="L108" s="344" t="s">
        <v>4090</v>
      </c>
      <c r="N108" s="344" t="s">
        <v>4090</v>
      </c>
      <c r="O108" s="341" t="s">
        <v>6572</v>
      </c>
    </row>
    <row r="109" spans="1:15" x14ac:dyDescent="0.2">
      <c r="A109" s="341" t="s">
        <v>9257</v>
      </c>
      <c r="B109" s="341" t="s">
        <v>9284</v>
      </c>
      <c r="C109" s="342" t="s">
        <v>6728</v>
      </c>
      <c r="D109" s="342" t="s">
        <v>6729</v>
      </c>
      <c r="E109" s="342" t="s">
        <v>9329</v>
      </c>
      <c r="F109" s="342" t="s">
        <v>6568</v>
      </c>
      <c r="G109" s="343">
        <v>3050</v>
      </c>
      <c r="H109" s="342" t="s">
        <v>6569</v>
      </c>
      <c r="I109" s="342" t="s">
        <v>6570</v>
      </c>
      <c r="J109" s="342" t="s">
        <v>6625</v>
      </c>
      <c r="K109" s="581" t="s">
        <v>6731</v>
      </c>
      <c r="L109" s="344" t="s">
        <v>4090</v>
      </c>
      <c r="N109" s="344" t="s">
        <v>4090</v>
      </c>
      <c r="O109" s="341" t="s">
        <v>6572</v>
      </c>
    </row>
    <row r="110" spans="1:15" x14ac:dyDescent="0.2">
      <c r="A110" s="341" t="s">
        <v>9257</v>
      </c>
      <c r="B110" s="341" t="s">
        <v>9284</v>
      </c>
      <c r="C110" s="342" t="s">
        <v>6728</v>
      </c>
      <c r="D110" s="342" t="s">
        <v>6729</v>
      </c>
      <c r="E110" s="342" t="s">
        <v>9329</v>
      </c>
      <c r="F110" s="342" t="s">
        <v>6568</v>
      </c>
      <c r="G110" s="343">
        <v>3050</v>
      </c>
      <c r="H110" s="342" t="s">
        <v>6569</v>
      </c>
      <c r="I110" s="342" t="s">
        <v>6570</v>
      </c>
      <c r="J110" s="342" t="s">
        <v>6625</v>
      </c>
      <c r="K110" s="581" t="s">
        <v>6732</v>
      </c>
      <c r="L110" s="344" t="s">
        <v>4090</v>
      </c>
      <c r="N110" s="344" t="s">
        <v>4090</v>
      </c>
      <c r="O110" s="341" t="s">
        <v>6572</v>
      </c>
    </row>
    <row r="111" spans="1:15" x14ac:dyDescent="0.2">
      <c r="A111" s="341" t="s">
        <v>9257</v>
      </c>
      <c r="B111" s="341" t="s">
        <v>9284</v>
      </c>
      <c r="C111" s="342" t="s">
        <v>6728</v>
      </c>
      <c r="D111" s="342" t="s">
        <v>6729</v>
      </c>
      <c r="E111" s="342" t="s">
        <v>9319</v>
      </c>
      <c r="F111" s="342" t="s">
        <v>6568</v>
      </c>
      <c r="G111" s="343">
        <v>3050</v>
      </c>
      <c r="H111" s="342" t="s">
        <v>6569</v>
      </c>
      <c r="I111" s="342" t="s">
        <v>6570</v>
      </c>
      <c r="J111" s="342" t="s">
        <v>6625</v>
      </c>
      <c r="K111" s="581" t="s">
        <v>6733</v>
      </c>
      <c r="L111" s="344" t="s">
        <v>4090</v>
      </c>
      <c r="N111" s="344" t="s">
        <v>4090</v>
      </c>
      <c r="O111" s="341" t="s">
        <v>6572</v>
      </c>
    </row>
    <row r="112" spans="1:15" x14ac:dyDescent="0.2">
      <c r="A112" s="341" t="s">
        <v>9257</v>
      </c>
      <c r="B112" s="341" t="s">
        <v>9284</v>
      </c>
      <c r="C112" s="342" t="s">
        <v>6728</v>
      </c>
      <c r="D112" s="342" t="s">
        <v>6729</v>
      </c>
      <c r="E112" s="342" t="s">
        <v>9319</v>
      </c>
      <c r="F112" s="342" t="s">
        <v>6568</v>
      </c>
      <c r="G112" s="343">
        <v>3050</v>
      </c>
      <c r="H112" s="342" t="s">
        <v>6569</v>
      </c>
      <c r="I112" s="342" t="s">
        <v>6570</v>
      </c>
      <c r="J112" s="342" t="s">
        <v>6625</v>
      </c>
      <c r="K112" s="581" t="s">
        <v>6734</v>
      </c>
      <c r="L112" s="344" t="s">
        <v>4090</v>
      </c>
      <c r="N112" s="344" t="s">
        <v>4090</v>
      </c>
      <c r="O112" s="341" t="s">
        <v>6572</v>
      </c>
    </row>
    <row r="113" spans="1:15" x14ac:dyDescent="0.2">
      <c r="A113" s="341" t="s">
        <v>9257</v>
      </c>
      <c r="B113" s="341" t="s">
        <v>9284</v>
      </c>
      <c r="C113" s="342" t="s">
        <v>6728</v>
      </c>
      <c r="D113" s="342" t="s">
        <v>6729</v>
      </c>
      <c r="E113" s="342" t="s">
        <v>9319</v>
      </c>
      <c r="F113" s="342" t="s">
        <v>6568</v>
      </c>
      <c r="G113" s="343">
        <v>3050</v>
      </c>
      <c r="H113" s="342" t="s">
        <v>6569</v>
      </c>
      <c r="I113" s="342" t="s">
        <v>6570</v>
      </c>
      <c r="J113" s="342" t="s">
        <v>6625</v>
      </c>
      <c r="K113" s="581" t="s">
        <v>6735</v>
      </c>
      <c r="L113" s="344" t="s">
        <v>4090</v>
      </c>
      <c r="N113" s="344" t="s">
        <v>4090</v>
      </c>
      <c r="O113" s="341" t="s">
        <v>6572</v>
      </c>
    </row>
    <row r="114" spans="1:15" x14ac:dyDescent="0.2">
      <c r="A114" s="341" t="s">
        <v>9257</v>
      </c>
      <c r="B114" s="341" t="s">
        <v>9285</v>
      </c>
      <c r="C114" s="342" t="s">
        <v>6736</v>
      </c>
      <c r="D114" s="342" t="s">
        <v>6737</v>
      </c>
      <c r="E114" s="342" t="s">
        <v>9327</v>
      </c>
      <c r="F114" s="342" t="s">
        <v>6568</v>
      </c>
      <c r="G114" s="343">
        <v>6000</v>
      </c>
      <c r="H114" s="342" t="s">
        <v>6569</v>
      </c>
      <c r="I114" s="342" t="s">
        <v>6570</v>
      </c>
      <c r="J114" s="342" t="s">
        <v>6625</v>
      </c>
      <c r="K114" s="581" t="s">
        <v>6738</v>
      </c>
      <c r="L114" s="344" t="s">
        <v>4090</v>
      </c>
      <c r="N114" s="344" t="s">
        <v>4090</v>
      </c>
      <c r="O114" s="341" t="s">
        <v>6572</v>
      </c>
    </row>
    <row r="115" spans="1:15" x14ac:dyDescent="0.2">
      <c r="A115" s="341" t="s">
        <v>9257</v>
      </c>
      <c r="B115" s="341" t="s">
        <v>9285</v>
      </c>
      <c r="C115" s="342" t="s">
        <v>6739</v>
      </c>
      <c r="D115" s="342" t="s">
        <v>6737</v>
      </c>
      <c r="E115" s="342" t="s">
        <v>9328</v>
      </c>
      <c r="F115" s="342" t="s">
        <v>6568</v>
      </c>
      <c r="G115" s="343">
        <v>3170</v>
      </c>
      <c r="H115" s="342" t="s">
        <v>6569</v>
      </c>
      <c r="I115" s="342" t="s">
        <v>6570</v>
      </c>
      <c r="J115" s="342" t="s">
        <v>6625</v>
      </c>
      <c r="K115" s="581" t="s">
        <v>6740</v>
      </c>
      <c r="L115" s="344" t="s">
        <v>4090</v>
      </c>
      <c r="N115" s="344" t="s">
        <v>4090</v>
      </c>
      <c r="O115" s="341" t="s">
        <v>6572</v>
      </c>
    </row>
    <row r="116" spans="1:15" x14ac:dyDescent="0.2">
      <c r="A116" s="341" t="s">
        <v>9257</v>
      </c>
      <c r="B116" s="341" t="s">
        <v>9285</v>
      </c>
      <c r="C116" s="342" t="s">
        <v>6739</v>
      </c>
      <c r="D116" s="342" t="s">
        <v>6737</v>
      </c>
      <c r="E116" s="342" t="s">
        <v>9328</v>
      </c>
      <c r="F116" s="342" t="s">
        <v>6568</v>
      </c>
      <c r="G116" s="343">
        <v>3170</v>
      </c>
      <c r="H116" s="342" t="s">
        <v>6569</v>
      </c>
      <c r="I116" s="342" t="s">
        <v>6570</v>
      </c>
      <c r="J116" s="342" t="s">
        <v>6625</v>
      </c>
      <c r="K116" s="581" t="s">
        <v>6740</v>
      </c>
      <c r="L116" s="344" t="s">
        <v>4090</v>
      </c>
      <c r="N116" s="344" t="s">
        <v>4090</v>
      </c>
      <c r="O116" s="341" t="s">
        <v>6572</v>
      </c>
    </row>
    <row r="117" spans="1:15" x14ac:dyDescent="0.2">
      <c r="A117" s="341" t="s">
        <v>9257</v>
      </c>
      <c r="B117" s="341" t="s">
        <v>9285</v>
      </c>
      <c r="C117" s="342" t="s">
        <v>6739</v>
      </c>
      <c r="D117" s="342" t="s">
        <v>6737</v>
      </c>
      <c r="E117" s="342" t="s">
        <v>9328</v>
      </c>
      <c r="F117" s="342" t="s">
        <v>6568</v>
      </c>
      <c r="G117" s="343">
        <v>3170</v>
      </c>
      <c r="H117" s="342" t="s">
        <v>6569</v>
      </c>
      <c r="I117" s="342" t="s">
        <v>6570</v>
      </c>
      <c r="J117" s="342" t="s">
        <v>6625</v>
      </c>
      <c r="K117" s="581" t="s">
        <v>6741</v>
      </c>
      <c r="L117" s="344" t="s">
        <v>4090</v>
      </c>
      <c r="N117" s="344" t="s">
        <v>4090</v>
      </c>
      <c r="O117" s="341" t="s">
        <v>6572</v>
      </c>
    </row>
    <row r="118" spans="1:15" x14ac:dyDescent="0.2">
      <c r="A118" s="341" t="s">
        <v>9257</v>
      </c>
      <c r="B118" s="341" t="s">
        <v>9285</v>
      </c>
      <c r="C118" s="342" t="s">
        <v>6739</v>
      </c>
      <c r="D118" s="342" t="s">
        <v>6737</v>
      </c>
      <c r="E118" s="342" t="s">
        <v>9328</v>
      </c>
      <c r="F118" s="342" t="s">
        <v>6568</v>
      </c>
      <c r="G118" s="343">
        <v>3170</v>
      </c>
      <c r="H118" s="342" t="s">
        <v>6569</v>
      </c>
      <c r="I118" s="342" t="s">
        <v>6570</v>
      </c>
      <c r="J118" s="342" t="s">
        <v>6625</v>
      </c>
      <c r="K118" s="581" t="s">
        <v>6741</v>
      </c>
      <c r="L118" s="344" t="s">
        <v>4090</v>
      </c>
      <c r="N118" s="344" t="s">
        <v>4090</v>
      </c>
      <c r="O118" s="341" t="s">
        <v>6572</v>
      </c>
    </row>
    <row r="119" spans="1:15" x14ac:dyDescent="0.2">
      <c r="A119" s="341" t="s">
        <v>9257</v>
      </c>
      <c r="B119" s="341" t="s">
        <v>9285</v>
      </c>
      <c r="C119" s="342" t="s">
        <v>6739</v>
      </c>
      <c r="D119" s="342" t="s">
        <v>6737</v>
      </c>
      <c r="E119" s="342" t="s">
        <v>9328</v>
      </c>
      <c r="F119" s="342" t="s">
        <v>6568</v>
      </c>
      <c r="G119" s="343">
        <v>3170</v>
      </c>
      <c r="H119" s="342" t="s">
        <v>6569</v>
      </c>
      <c r="I119" s="342" t="s">
        <v>6570</v>
      </c>
      <c r="J119" s="342" t="s">
        <v>6625</v>
      </c>
      <c r="K119" s="581" t="s">
        <v>6741</v>
      </c>
      <c r="L119" s="344" t="s">
        <v>4090</v>
      </c>
      <c r="N119" s="344" t="s">
        <v>4090</v>
      </c>
      <c r="O119" s="341" t="s">
        <v>6572</v>
      </c>
    </row>
    <row r="120" spans="1:15" x14ac:dyDescent="0.2">
      <c r="A120" s="341" t="s">
        <v>9257</v>
      </c>
      <c r="B120" s="341" t="s">
        <v>9286</v>
      </c>
      <c r="C120" s="342" t="s">
        <v>6742</v>
      </c>
      <c r="D120" s="342" t="s">
        <v>6567</v>
      </c>
      <c r="E120" s="342" t="s">
        <v>9319</v>
      </c>
      <c r="F120" s="342" t="s">
        <v>6568</v>
      </c>
      <c r="G120" s="343">
        <v>3370</v>
      </c>
      <c r="H120" s="342" t="s">
        <v>6569</v>
      </c>
      <c r="I120" s="342" t="s">
        <v>6570</v>
      </c>
      <c r="J120" s="342" t="s">
        <v>6625</v>
      </c>
      <c r="K120" s="581" t="s">
        <v>6743</v>
      </c>
      <c r="L120" s="344" t="s">
        <v>4090</v>
      </c>
      <c r="N120" s="344" t="s">
        <v>4090</v>
      </c>
      <c r="O120" s="341" t="s">
        <v>6572</v>
      </c>
    </row>
    <row r="121" spans="1:15" x14ac:dyDescent="0.2">
      <c r="A121" s="341" t="s">
        <v>9257</v>
      </c>
      <c r="B121" s="341" t="s">
        <v>9286</v>
      </c>
      <c r="C121" s="342" t="s">
        <v>6640</v>
      </c>
      <c r="D121" s="342" t="s">
        <v>6567</v>
      </c>
      <c r="E121" s="342" t="s">
        <v>9328</v>
      </c>
      <c r="F121" s="342" t="s">
        <v>6568</v>
      </c>
      <c r="G121" s="343">
        <v>3370</v>
      </c>
      <c r="H121" s="342" t="s">
        <v>6569</v>
      </c>
      <c r="I121" s="342" t="s">
        <v>6570</v>
      </c>
      <c r="J121" s="342" t="s">
        <v>6625</v>
      </c>
      <c r="K121" s="581" t="s">
        <v>6744</v>
      </c>
      <c r="L121" s="344" t="s">
        <v>4090</v>
      </c>
      <c r="N121" s="344" t="s">
        <v>4090</v>
      </c>
      <c r="O121" s="341" t="s">
        <v>6572</v>
      </c>
    </row>
    <row r="122" spans="1:15" x14ac:dyDescent="0.2">
      <c r="A122" s="341" t="s">
        <v>9257</v>
      </c>
      <c r="B122" s="341" t="s">
        <v>9286</v>
      </c>
      <c r="C122" s="342" t="s">
        <v>6640</v>
      </c>
      <c r="D122" s="342" t="s">
        <v>6567</v>
      </c>
      <c r="E122" s="342" t="s">
        <v>9319</v>
      </c>
      <c r="F122" s="342" t="s">
        <v>6568</v>
      </c>
      <c r="G122" s="343">
        <v>3370</v>
      </c>
      <c r="H122" s="342" t="s">
        <v>6569</v>
      </c>
      <c r="I122" s="342" t="s">
        <v>6570</v>
      </c>
      <c r="J122" s="342" t="s">
        <v>6625</v>
      </c>
      <c r="K122" s="581" t="s">
        <v>6745</v>
      </c>
      <c r="L122" s="344" t="s">
        <v>4090</v>
      </c>
      <c r="N122" s="344" t="s">
        <v>4090</v>
      </c>
      <c r="O122" s="341" t="s">
        <v>6572</v>
      </c>
    </row>
    <row r="123" spans="1:15" x14ac:dyDescent="0.2">
      <c r="A123" s="341" t="s">
        <v>9257</v>
      </c>
      <c r="B123" s="341" t="s">
        <v>9286</v>
      </c>
      <c r="C123" s="342" t="s">
        <v>6649</v>
      </c>
      <c r="D123" s="342" t="s">
        <v>6567</v>
      </c>
      <c r="E123" s="342" t="s">
        <v>9321</v>
      </c>
      <c r="F123" s="342" t="s">
        <v>6568</v>
      </c>
      <c r="G123" s="343">
        <v>3075</v>
      </c>
      <c r="H123" s="342" t="s">
        <v>6569</v>
      </c>
      <c r="I123" s="342" t="s">
        <v>6570</v>
      </c>
      <c r="J123" s="342" t="s">
        <v>6625</v>
      </c>
      <c r="K123" s="581" t="s">
        <v>6746</v>
      </c>
      <c r="L123" s="344" t="s">
        <v>4090</v>
      </c>
      <c r="N123" s="344" t="s">
        <v>4090</v>
      </c>
      <c r="O123" s="341" t="s">
        <v>6572</v>
      </c>
    </row>
    <row r="124" spans="1:15" x14ac:dyDescent="0.2">
      <c r="A124" s="341" t="s">
        <v>9257</v>
      </c>
      <c r="B124" s="341" t="s">
        <v>9286</v>
      </c>
      <c r="C124" s="342" t="s">
        <v>6649</v>
      </c>
      <c r="D124" s="342" t="s">
        <v>6567</v>
      </c>
      <c r="E124" s="342" t="s">
        <v>9321</v>
      </c>
      <c r="F124" s="342" t="s">
        <v>6568</v>
      </c>
      <c r="G124" s="343">
        <v>3075</v>
      </c>
      <c r="H124" s="342" t="s">
        <v>6569</v>
      </c>
      <c r="I124" s="342" t="s">
        <v>6570</v>
      </c>
      <c r="J124" s="342" t="s">
        <v>6625</v>
      </c>
      <c r="K124" s="581" t="s">
        <v>6747</v>
      </c>
      <c r="L124" s="344" t="s">
        <v>4090</v>
      </c>
      <c r="N124" s="344" t="s">
        <v>4090</v>
      </c>
      <c r="O124" s="341" t="s">
        <v>6572</v>
      </c>
    </row>
    <row r="125" spans="1:15" x14ac:dyDescent="0.2">
      <c r="A125" s="341" t="s">
        <v>9257</v>
      </c>
      <c r="B125" s="341" t="s">
        <v>9286</v>
      </c>
      <c r="C125" s="342" t="s">
        <v>6649</v>
      </c>
      <c r="D125" s="342" t="s">
        <v>6567</v>
      </c>
      <c r="E125" s="342" t="s">
        <v>9328</v>
      </c>
      <c r="F125" s="342" t="s">
        <v>6568</v>
      </c>
      <c r="G125" s="343">
        <v>3075</v>
      </c>
      <c r="H125" s="342" t="s">
        <v>6569</v>
      </c>
      <c r="I125" s="342" t="s">
        <v>6570</v>
      </c>
      <c r="J125" s="342" t="s">
        <v>6625</v>
      </c>
      <c r="K125" s="581" t="s">
        <v>6747</v>
      </c>
      <c r="L125" s="344" t="s">
        <v>4090</v>
      </c>
      <c r="N125" s="344" t="s">
        <v>4090</v>
      </c>
      <c r="O125" s="341" t="s">
        <v>6572</v>
      </c>
    </row>
    <row r="126" spans="1:15" x14ac:dyDescent="0.2">
      <c r="A126" s="341" t="s">
        <v>9257</v>
      </c>
      <c r="B126" s="341" t="s">
        <v>9286</v>
      </c>
      <c r="C126" s="342" t="s">
        <v>6649</v>
      </c>
      <c r="D126" s="342" t="s">
        <v>6567</v>
      </c>
      <c r="E126" s="342" t="s">
        <v>9328</v>
      </c>
      <c r="F126" s="342" t="s">
        <v>6568</v>
      </c>
      <c r="G126" s="343">
        <v>3075</v>
      </c>
      <c r="H126" s="342" t="s">
        <v>6569</v>
      </c>
      <c r="I126" s="342" t="s">
        <v>6570</v>
      </c>
      <c r="J126" s="342" t="s">
        <v>6625</v>
      </c>
      <c r="K126" s="581" t="s">
        <v>6748</v>
      </c>
      <c r="L126" s="344" t="s">
        <v>4090</v>
      </c>
      <c r="N126" s="344" t="s">
        <v>4090</v>
      </c>
      <c r="O126" s="341" t="s">
        <v>6572</v>
      </c>
    </row>
    <row r="127" spans="1:15" x14ac:dyDescent="0.2">
      <c r="A127" s="341" t="s">
        <v>9257</v>
      </c>
      <c r="B127" s="341" t="s">
        <v>9286</v>
      </c>
      <c r="C127" s="342" t="s">
        <v>6649</v>
      </c>
      <c r="D127" s="342" t="s">
        <v>6567</v>
      </c>
      <c r="E127" s="342" t="s">
        <v>9326</v>
      </c>
      <c r="F127" s="342" t="s">
        <v>6568</v>
      </c>
      <c r="G127" s="343">
        <v>3075</v>
      </c>
      <c r="H127" s="342" t="s">
        <v>6569</v>
      </c>
      <c r="I127" s="342" t="s">
        <v>6570</v>
      </c>
      <c r="J127" s="342" t="s">
        <v>6625</v>
      </c>
      <c r="K127" s="581" t="s">
        <v>6748</v>
      </c>
      <c r="L127" s="344" t="s">
        <v>4090</v>
      </c>
      <c r="N127" s="344" t="s">
        <v>4090</v>
      </c>
      <c r="O127" s="341" t="s">
        <v>6572</v>
      </c>
    </row>
    <row r="128" spans="1:15" x14ac:dyDescent="0.2">
      <c r="A128" s="341" t="s">
        <v>9257</v>
      </c>
      <c r="B128" s="341" t="s">
        <v>9286</v>
      </c>
      <c r="C128" s="342" t="s">
        <v>6652</v>
      </c>
      <c r="D128" s="342" t="s">
        <v>6567</v>
      </c>
      <c r="E128" s="342" t="s">
        <v>9326</v>
      </c>
      <c r="F128" s="342" t="s">
        <v>6568</v>
      </c>
      <c r="G128" s="343">
        <v>8400</v>
      </c>
      <c r="H128" s="342" t="s">
        <v>6569</v>
      </c>
      <c r="I128" s="342" t="s">
        <v>6570</v>
      </c>
      <c r="J128" s="342" t="s">
        <v>6625</v>
      </c>
      <c r="K128" s="581" t="s">
        <v>6749</v>
      </c>
      <c r="L128" s="344" t="s">
        <v>4090</v>
      </c>
      <c r="N128" s="344" t="s">
        <v>4090</v>
      </c>
      <c r="O128" s="341" t="s">
        <v>6572</v>
      </c>
    </row>
    <row r="129" spans="1:15" x14ac:dyDescent="0.2">
      <c r="A129" s="341" t="s">
        <v>9257</v>
      </c>
      <c r="B129" s="341" t="s">
        <v>9281</v>
      </c>
      <c r="C129" s="342" t="s">
        <v>6750</v>
      </c>
      <c r="D129" s="342" t="s">
        <v>6709</v>
      </c>
      <c r="E129" s="342" t="s">
        <v>9319</v>
      </c>
      <c r="F129" s="342" t="s">
        <v>6568</v>
      </c>
      <c r="G129" s="343">
        <v>4.5</v>
      </c>
      <c r="H129" s="342" t="s">
        <v>6594</v>
      </c>
      <c r="I129" s="342" t="s">
        <v>6575</v>
      </c>
      <c r="J129" s="342" t="s">
        <v>6625</v>
      </c>
      <c r="K129" s="581" t="s">
        <v>6751</v>
      </c>
      <c r="L129" s="344" t="s">
        <v>4090</v>
      </c>
      <c r="N129" s="344" t="s">
        <v>4090</v>
      </c>
      <c r="O129" s="341" t="s">
        <v>6752</v>
      </c>
    </row>
    <row r="130" spans="1:15" x14ac:dyDescent="0.2">
      <c r="A130" s="341" t="s">
        <v>9257</v>
      </c>
      <c r="B130" s="341" t="s">
        <v>9260</v>
      </c>
      <c r="C130" s="342" t="s">
        <v>6753</v>
      </c>
      <c r="D130" s="342" t="s">
        <v>6567</v>
      </c>
      <c r="E130" s="342" t="s">
        <v>9320</v>
      </c>
      <c r="F130" s="342" t="s">
        <v>6568</v>
      </c>
      <c r="G130" s="343">
        <v>154.80000000000001</v>
      </c>
      <c r="H130" s="342" t="s">
        <v>6569</v>
      </c>
      <c r="I130" s="342" t="s">
        <v>6754</v>
      </c>
      <c r="J130" s="342" t="s">
        <v>6755</v>
      </c>
      <c r="K130" s="581" t="s">
        <v>6756</v>
      </c>
      <c r="L130" s="344" t="s">
        <v>4090</v>
      </c>
      <c r="N130" s="344" t="s">
        <v>4090</v>
      </c>
      <c r="O130" s="341" t="s">
        <v>6572</v>
      </c>
    </row>
    <row r="131" spans="1:15" x14ac:dyDescent="0.2">
      <c r="A131" s="341" t="s">
        <v>9257</v>
      </c>
      <c r="B131" s="341" t="s">
        <v>9260</v>
      </c>
      <c r="C131" s="342" t="s">
        <v>6757</v>
      </c>
      <c r="D131" s="342" t="s">
        <v>6567</v>
      </c>
      <c r="E131" s="342" t="s">
        <v>9329</v>
      </c>
      <c r="F131" s="342" t="s">
        <v>6568</v>
      </c>
      <c r="G131" s="343">
        <v>102.96000000000001</v>
      </c>
      <c r="H131" s="342" t="s">
        <v>6569</v>
      </c>
      <c r="I131" s="342" t="s">
        <v>6754</v>
      </c>
      <c r="J131" s="342" t="s">
        <v>6755</v>
      </c>
      <c r="K131" s="581" t="s">
        <v>6758</v>
      </c>
      <c r="L131" s="344" t="s">
        <v>4090</v>
      </c>
      <c r="N131" s="344" t="s">
        <v>4090</v>
      </c>
      <c r="O131" s="341" t="s">
        <v>6572</v>
      </c>
    </row>
    <row r="132" spans="1:15" x14ac:dyDescent="0.2">
      <c r="A132" s="341" t="s">
        <v>9257</v>
      </c>
      <c r="B132" s="341" t="s">
        <v>9260</v>
      </c>
      <c r="C132" s="342" t="s">
        <v>6566</v>
      </c>
      <c r="D132" s="342" t="s">
        <v>6567</v>
      </c>
      <c r="E132" s="342" t="s">
        <v>9323</v>
      </c>
      <c r="F132" s="342" t="s">
        <v>6568</v>
      </c>
      <c r="G132" s="343">
        <v>107.25</v>
      </c>
      <c r="H132" s="342" t="s">
        <v>6569</v>
      </c>
      <c r="I132" s="342" t="s">
        <v>6754</v>
      </c>
      <c r="J132" s="342" t="s">
        <v>6755</v>
      </c>
      <c r="K132" s="581" t="s">
        <v>6759</v>
      </c>
      <c r="L132" s="344" t="s">
        <v>4090</v>
      </c>
      <c r="N132" s="344" t="s">
        <v>4090</v>
      </c>
      <c r="O132" s="341" t="s">
        <v>6572</v>
      </c>
    </row>
    <row r="133" spans="1:15" x14ac:dyDescent="0.2">
      <c r="A133" s="341" t="s">
        <v>9257</v>
      </c>
      <c r="B133" s="341" t="s">
        <v>9260</v>
      </c>
      <c r="C133" s="342" t="s">
        <v>6760</v>
      </c>
      <c r="D133" s="342" t="s">
        <v>6567</v>
      </c>
      <c r="E133" s="342" t="s">
        <v>9336</v>
      </c>
      <c r="F133" s="342" t="s">
        <v>6568</v>
      </c>
      <c r="G133" s="343">
        <v>7302.96</v>
      </c>
      <c r="H133" s="342" t="s">
        <v>6569</v>
      </c>
      <c r="I133" s="342" t="s">
        <v>6570</v>
      </c>
      <c r="J133" s="342" t="s">
        <v>6755</v>
      </c>
      <c r="K133" s="581" t="s">
        <v>6761</v>
      </c>
      <c r="L133" s="344" t="s">
        <v>4090</v>
      </c>
      <c r="N133" s="344" t="s">
        <v>4090</v>
      </c>
      <c r="O133" s="341" t="s">
        <v>6572</v>
      </c>
    </row>
    <row r="134" spans="1:15" x14ac:dyDescent="0.2">
      <c r="A134" s="341" t="s">
        <v>9257</v>
      </c>
      <c r="B134" s="341" t="s">
        <v>9260</v>
      </c>
      <c r="C134" s="342" t="s">
        <v>6762</v>
      </c>
      <c r="D134" s="342" t="s">
        <v>6567</v>
      </c>
      <c r="E134" s="342" t="s">
        <v>9326</v>
      </c>
      <c r="F134" s="342" t="s">
        <v>6568</v>
      </c>
      <c r="G134" s="343">
        <v>112.8</v>
      </c>
      <c r="H134" s="342" t="s">
        <v>6569</v>
      </c>
      <c r="I134" s="342" t="s">
        <v>6754</v>
      </c>
      <c r="J134" s="342" t="s">
        <v>6755</v>
      </c>
      <c r="K134" s="581" t="s">
        <v>6763</v>
      </c>
      <c r="L134" s="344" t="s">
        <v>4090</v>
      </c>
      <c r="N134" s="344" t="s">
        <v>4090</v>
      </c>
      <c r="O134" s="341" t="s">
        <v>6572</v>
      </c>
    </row>
    <row r="135" spans="1:15" x14ac:dyDescent="0.2">
      <c r="A135" s="341" t="s">
        <v>9257</v>
      </c>
      <c r="B135" s="341" t="s">
        <v>9260</v>
      </c>
      <c r="C135" s="342" t="s">
        <v>6757</v>
      </c>
      <c r="D135" s="342" t="s">
        <v>6567</v>
      </c>
      <c r="E135" s="342" t="s">
        <v>9334</v>
      </c>
      <c r="F135" s="342" t="s">
        <v>6568</v>
      </c>
      <c r="G135" s="343">
        <v>216.67000000000002</v>
      </c>
      <c r="H135" s="342" t="s">
        <v>6569</v>
      </c>
      <c r="I135" s="342" t="s">
        <v>6754</v>
      </c>
      <c r="J135" s="342" t="s">
        <v>6755</v>
      </c>
      <c r="K135" s="581" t="s">
        <v>6764</v>
      </c>
      <c r="L135" s="344" t="s">
        <v>4090</v>
      </c>
      <c r="N135" s="344" t="s">
        <v>4090</v>
      </c>
      <c r="O135" s="341" t="s">
        <v>6572</v>
      </c>
    </row>
    <row r="136" spans="1:15" x14ac:dyDescent="0.2">
      <c r="A136" s="341" t="s">
        <v>9257</v>
      </c>
      <c r="B136" s="341" t="s">
        <v>9266</v>
      </c>
      <c r="C136" s="342" t="s">
        <v>6592</v>
      </c>
      <c r="D136" s="342" t="s">
        <v>6593</v>
      </c>
      <c r="E136" s="342" t="s">
        <v>9326</v>
      </c>
      <c r="F136" s="342" t="s">
        <v>6568</v>
      </c>
      <c r="G136" s="343">
        <v>124.545</v>
      </c>
      <c r="H136" s="342" t="s">
        <v>6569</v>
      </c>
      <c r="I136" s="342" t="s">
        <v>6754</v>
      </c>
      <c r="J136" s="342" t="s">
        <v>6755</v>
      </c>
      <c r="K136" s="581" t="s">
        <v>6765</v>
      </c>
      <c r="L136" s="344" t="s">
        <v>4090</v>
      </c>
      <c r="N136" s="344" t="s">
        <v>4090</v>
      </c>
      <c r="O136" s="341" t="s">
        <v>6572</v>
      </c>
    </row>
    <row r="137" spans="1:15" x14ac:dyDescent="0.2">
      <c r="A137" s="341" t="s">
        <v>9257</v>
      </c>
      <c r="B137" s="341" t="s">
        <v>9266</v>
      </c>
      <c r="C137" s="342" t="s">
        <v>6592</v>
      </c>
      <c r="D137" s="342" t="s">
        <v>6593</v>
      </c>
      <c r="E137" s="342" t="s">
        <v>9319</v>
      </c>
      <c r="F137" s="342" t="s">
        <v>6568</v>
      </c>
      <c r="G137" s="343">
        <v>30</v>
      </c>
      <c r="H137" s="342" t="s">
        <v>6569</v>
      </c>
      <c r="I137" s="342" t="s">
        <v>6570</v>
      </c>
      <c r="J137" s="342" t="s">
        <v>6755</v>
      </c>
      <c r="K137" s="581" t="s">
        <v>6756</v>
      </c>
      <c r="L137" s="344" t="s">
        <v>4090</v>
      </c>
      <c r="N137" s="344" t="s">
        <v>4090</v>
      </c>
      <c r="O137" s="341" t="s">
        <v>6766</v>
      </c>
    </row>
    <row r="138" spans="1:15" x14ac:dyDescent="0.2">
      <c r="A138" s="341" t="s">
        <v>9257</v>
      </c>
      <c r="B138" s="341" t="s">
        <v>9266</v>
      </c>
      <c r="C138" s="342" t="s">
        <v>6654</v>
      </c>
      <c r="D138" s="342" t="s">
        <v>6593</v>
      </c>
      <c r="E138" s="342" t="s">
        <v>9322</v>
      </c>
      <c r="F138" s="342" t="s">
        <v>6568</v>
      </c>
      <c r="G138" s="343">
        <v>143.6</v>
      </c>
      <c r="H138" s="342" t="s">
        <v>6569</v>
      </c>
      <c r="I138" s="342" t="s">
        <v>6570</v>
      </c>
      <c r="J138" s="342" t="s">
        <v>6755</v>
      </c>
      <c r="K138" s="581" t="s">
        <v>7178</v>
      </c>
      <c r="L138" s="344" t="s">
        <v>4090</v>
      </c>
      <c r="M138" s="345" t="s">
        <v>6767</v>
      </c>
      <c r="N138" s="344" t="s">
        <v>4090</v>
      </c>
      <c r="O138" s="341" t="s">
        <v>6572</v>
      </c>
    </row>
    <row r="139" spans="1:15" x14ac:dyDescent="0.2">
      <c r="A139" s="341" t="s">
        <v>9257</v>
      </c>
      <c r="B139" s="341" t="s">
        <v>9266</v>
      </c>
      <c r="C139" s="342" t="s">
        <v>6654</v>
      </c>
      <c r="D139" s="342" t="s">
        <v>6593</v>
      </c>
      <c r="E139" s="342" t="s">
        <v>9322</v>
      </c>
      <c r="F139" s="342" t="s">
        <v>6568</v>
      </c>
      <c r="G139" s="343">
        <v>98.4</v>
      </c>
      <c r="H139" s="342" t="s">
        <v>6569</v>
      </c>
      <c r="I139" s="342" t="s">
        <v>6570</v>
      </c>
      <c r="J139" s="342" t="s">
        <v>6755</v>
      </c>
      <c r="K139" s="581" t="s">
        <v>6768</v>
      </c>
      <c r="L139" s="344" t="s">
        <v>4090</v>
      </c>
      <c r="N139" s="344" t="s">
        <v>4090</v>
      </c>
      <c r="O139" s="341" t="s">
        <v>6572</v>
      </c>
    </row>
    <row r="140" spans="1:15" x14ac:dyDescent="0.2">
      <c r="A140" s="341" t="s">
        <v>9257</v>
      </c>
      <c r="B140" s="341" t="s">
        <v>9266</v>
      </c>
      <c r="C140" s="342" t="s">
        <v>6654</v>
      </c>
      <c r="D140" s="342" t="s">
        <v>6593</v>
      </c>
      <c r="E140" s="342" t="s">
        <v>9322</v>
      </c>
      <c r="F140" s="342" t="s">
        <v>6568</v>
      </c>
      <c r="G140" s="343">
        <v>232.65</v>
      </c>
      <c r="H140" s="342" t="s">
        <v>6569</v>
      </c>
      <c r="I140" s="342" t="s">
        <v>6570</v>
      </c>
      <c r="J140" s="342" t="s">
        <v>6755</v>
      </c>
      <c r="K140" s="581" t="s">
        <v>6683</v>
      </c>
      <c r="L140" s="344" t="s">
        <v>4090</v>
      </c>
      <c r="N140" s="344" t="s">
        <v>4090</v>
      </c>
      <c r="O140" s="341" t="s">
        <v>6572</v>
      </c>
    </row>
    <row r="141" spans="1:15" x14ac:dyDescent="0.2">
      <c r="A141" s="341" t="s">
        <v>9257</v>
      </c>
      <c r="B141" s="341" t="s">
        <v>9287</v>
      </c>
      <c r="C141" s="342" t="s">
        <v>6769</v>
      </c>
      <c r="D141" s="342" t="s">
        <v>6770</v>
      </c>
      <c r="E141" s="342" t="s">
        <v>9320</v>
      </c>
      <c r="F141" s="342" t="s">
        <v>6568</v>
      </c>
      <c r="G141" s="343">
        <v>106.74000000000001</v>
      </c>
      <c r="H141" s="342" t="s">
        <v>6569</v>
      </c>
      <c r="I141" s="342" t="s">
        <v>6575</v>
      </c>
      <c r="J141" s="342" t="s">
        <v>6755</v>
      </c>
      <c r="K141" s="581" t="s">
        <v>6771</v>
      </c>
      <c r="L141" s="344" t="s">
        <v>4090</v>
      </c>
      <c r="N141" s="344" t="s">
        <v>4090</v>
      </c>
      <c r="O141" s="341" t="s">
        <v>6572</v>
      </c>
    </row>
    <row r="142" spans="1:15" x14ac:dyDescent="0.2">
      <c r="A142" s="341" t="s">
        <v>9257</v>
      </c>
      <c r="B142" s="341" t="s">
        <v>9287</v>
      </c>
      <c r="C142" s="342" t="s">
        <v>6769</v>
      </c>
      <c r="D142" s="342" t="s">
        <v>6770</v>
      </c>
      <c r="E142" s="342" t="s">
        <v>9326</v>
      </c>
      <c r="F142" s="342" t="s">
        <v>6568</v>
      </c>
      <c r="G142" s="343">
        <v>124.10000000000001</v>
      </c>
      <c r="H142" s="342" t="s">
        <v>6569</v>
      </c>
      <c r="I142" s="342" t="s">
        <v>6754</v>
      </c>
      <c r="J142" s="342" t="s">
        <v>6755</v>
      </c>
      <c r="K142" s="581" t="s">
        <v>6772</v>
      </c>
      <c r="L142" s="344" t="s">
        <v>4090</v>
      </c>
      <c r="N142" s="344" t="s">
        <v>4090</v>
      </c>
      <c r="O142" s="341" t="s">
        <v>6572</v>
      </c>
    </row>
    <row r="143" spans="1:15" x14ac:dyDescent="0.2">
      <c r="A143" s="341" t="s">
        <v>9257</v>
      </c>
      <c r="B143" s="341" t="s">
        <v>9267</v>
      </c>
      <c r="C143" s="342" t="s">
        <v>6596</v>
      </c>
      <c r="D143" s="342" t="s">
        <v>6597</v>
      </c>
      <c r="E143" s="342" t="s">
        <v>9321</v>
      </c>
      <c r="F143" s="342" t="s">
        <v>6568</v>
      </c>
      <c r="G143" s="343">
        <v>145.62</v>
      </c>
      <c r="H143" s="342" t="s">
        <v>6569</v>
      </c>
      <c r="I143" s="342" t="s">
        <v>6754</v>
      </c>
      <c r="J143" s="342" t="s">
        <v>6755</v>
      </c>
      <c r="K143" s="581" t="s">
        <v>6773</v>
      </c>
      <c r="L143" s="344" t="s">
        <v>4090</v>
      </c>
      <c r="N143" s="344" t="s">
        <v>4090</v>
      </c>
      <c r="O143" s="341" t="s">
        <v>6572</v>
      </c>
    </row>
    <row r="144" spans="1:15" x14ac:dyDescent="0.2">
      <c r="A144" s="341" t="s">
        <v>9257</v>
      </c>
      <c r="B144" s="341" t="s">
        <v>9261</v>
      </c>
      <c r="C144" s="342" t="s">
        <v>6573</v>
      </c>
      <c r="D144" s="342" t="s">
        <v>6574</v>
      </c>
      <c r="E144" s="342" t="s">
        <v>9319</v>
      </c>
      <c r="F144" s="342" t="s">
        <v>6568</v>
      </c>
      <c r="G144" s="343">
        <v>115.5</v>
      </c>
      <c r="H144" s="342" t="s">
        <v>6569</v>
      </c>
      <c r="I144" s="342" t="s">
        <v>6575</v>
      </c>
      <c r="J144" s="342" t="s">
        <v>6755</v>
      </c>
      <c r="K144" s="581" t="s">
        <v>6774</v>
      </c>
      <c r="L144" s="344" t="s">
        <v>4090</v>
      </c>
      <c r="N144" s="344" t="s">
        <v>4090</v>
      </c>
      <c r="O144" s="341" t="s">
        <v>6572</v>
      </c>
    </row>
    <row r="145" spans="1:15" x14ac:dyDescent="0.2">
      <c r="A145" s="341" t="s">
        <v>9257</v>
      </c>
      <c r="B145" s="341" t="s">
        <v>9261</v>
      </c>
      <c r="C145" s="342" t="s">
        <v>6573</v>
      </c>
      <c r="D145" s="342" t="s">
        <v>6574</v>
      </c>
      <c r="E145" s="342" t="s">
        <v>9325</v>
      </c>
      <c r="F145" s="342" t="s">
        <v>6568</v>
      </c>
      <c r="G145" s="343">
        <v>120.54</v>
      </c>
      <c r="H145" s="342" t="s">
        <v>6569</v>
      </c>
      <c r="I145" s="342" t="s">
        <v>6570</v>
      </c>
      <c r="J145" s="342" t="s">
        <v>6755</v>
      </c>
      <c r="K145" s="581" t="s">
        <v>6775</v>
      </c>
      <c r="L145" s="344" t="s">
        <v>4090</v>
      </c>
      <c r="N145" s="344" t="s">
        <v>4090</v>
      </c>
      <c r="O145" s="341" t="s">
        <v>6572</v>
      </c>
    </row>
    <row r="146" spans="1:15" x14ac:dyDescent="0.2">
      <c r="A146" s="341" t="s">
        <v>9257</v>
      </c>
      <c r="B146" s="341" t="s">
        <v>9261</v>
      </c>
      <c r="C146" s="342" t="s">
        <v>6573</v>
      </c>
      <c r="D146" s="342" t="s">
        <v>6574</v>
      </c>
      <c r="E146" s="342" t="s">
        <v>9319</v>
      </c>
      <c r="F146" s="342" t="s">
        <v>6568</v>
      </c>
      <c r="G146" s="343">
        <v>113.10000000000001</v>
      </c>
      <c r="H146" s="342" t="s">
        <v>6569</v>
      </c>
      <c r="I146" s="342" t="s">
        <v>6575</v>
      </c>
      <c r="J146" s="342" t="s">
        <v>6755</v>
      </c>
      <c r="K146" s="581" t="s">
        <v>6776</v>
      </c>
      <c r="L146" s="344" t="s">
        <v>4090</v>
      </c>
      <c r="N146" s="344" t="s">
        <v>4090</v>
      </c>
      <c r="O146" s="341" t="s">
        <v>6572</v>
      </c>
    </row>
    <row r="147" spans="1:15" x14ac:dyDescent="0.2">
      <c r="A147" s="341" t="s">
        <v>9257</v>
      </c>
      <c r="B147" s="341" t="s">
        <v>9261</v>
      </c>
      <c r="C147" s="342" t="s">
        <v>6573</v>
      </c>
      <c r="D147" s="342" t="s">
        <v>6574</v>
      </c>
      <c r="E147" s="342" t="s">
        <v>9334</v>
      </c>
      <c r="F147" s="342" t="s">
        <v>6568</v>
      </c>
      <c r="G147" s="343">
        <v>188.94</v>
      </c>
      <c r="H147" s="342" t="s">
        <v>6569</v>
      </c>
      <c r="I147" s="342" t="s">
        <v>6570</v>
      </c>
      <c r="J147" s="342" t="s">
        <v>6755</v>
      </c>
      <c r="K147" s="581" t="s">
        <v>6777</v>
      </c>
      <c r="L147" s="344" t="s">
        <v>4090</v>
      </c>
      <c r="N147" s="344" t="s">
        <v>4090</v>
      </c>
      <c r="O147" s="341" t="s">
        <v>6572</v>
      </c>
    </row>
    <row r="148" spans="1:15" x14ac:dyDescent="0.2">
      <c r="A148" s="341" t="s">
        <v>9257</v>
      </c>
      <c r="B148" s="341" t="s">
        <v>9261</v>
      </c>
      <c r="C148" s="342" t="s">
        <v>6573</v>
      </c>
      <c r="D148" s="342" t="s">
        <v>6574</v>
      </c>
      <c r="E148" s="342" t="s">
        <v>9325</v>
      </c>
      <c r="F148" s="342" t="s">
        <v>6568</v>
      </c>
      <c r="G148" s="343">
        <v>193.14000000000001</v>
      </c>
      <c r="H148" s="342" t="s">
        <v>6569</v>
      </c>
      <c r="I148" s="342" t="s">
        <v>6570</v>
      </c>
      <c r="J148" s="342" t="s">
        <v>6755</v>
      </c>
      <c r="K148" s="581" t="s">
        <v>8189</v>
      </c>
      <c r="L148" s="344" t="s">
        <v>4090</v>
      </c>
      <c r="N148" s="344" t="s">
        <v>4090</v>
      </c>
      <c r="O148" s="341" t="s">
        <v>6572</v>
      </c>
    </row>
    <row r="149" spans="1:15" x14ac:dyDescent="0.2">
      <c r="A149" s="341" t="s">
        <v>9257</v>
      </c>
      <c r="B149" s="341" t="s">
        <v>9261</v>
      </c>
      <c r="C149" s="342" t="s">
        <v>6573</v>
      </c>
      <c r="D149" s="342" t="s">
        <v>6574</v>
      </c>
      <c r="E149" s="342" t="s">
        <v>9325</v>
      </c>
      <c r="F149" s="342" t="s">
        <v>6568</v>
      </c>
      <c r="G149" s="343">
        <v>193.14000000000001</v>
      </c>
      <c r="H149" s="342" t="s">
        <v>6569</v>
      </c>
      <c r="I149" s="342" t="s">
        <v>6570</v>
      </c>
      <c r="J149" s="342" t="s">
        <v>6755</v>
      </c>
      <c r="K149" s="581" t="s">
        <v>6758</v>
      </c>
      <c r="L149" s="344" t="s">
        <v>4090</v>
      </c>
      <c r="N149" s="344" t="s">
        <v>4090</v>
      </c>
      <c r="O149" s="341" t="s">
        <v>6572</v>
      </c>
    </row>
    <row r="150" spans="1:15" x14ac:dyDescent="0.2">
      <c r="A150" s="341" t="s">
        <v>9257</v>
      </c>
      <c r="B150" s="341" t="s">
        <v>9262</v>
      </c>
      <c r="C150" s="342" t="s">
        <v>6778</v>
      </c>
      <c r="D150" s="342" t="s">
        <v>6579</v>
      </c>
      <c r="E150" s="342" t="s">
        <v>9321</v>
      </c>
      <c r="F150" s="342" t="s">
        <v>6568</v>
      </c>
      <c r="G150" s="343">
        <v>192.47</v>
      </c>
      <c r="H150" s="342" t="s">
        <v>6569</v>
      </c>
      <c r="I150" s="342" t="s">
        <v>6570</v>
      </c>
      <c r="J150" s="342" t="s">
        <v>6755</v>
      </c>
      <c r="K150" s="581" t="s">
        <v>6779</v>
      </c>
      <c r="L150" s="344" t="s">
        <v>4090</v>
      </c>
      <c r="N150" s="344" t="s">
        <v>4090</v>
      </c>
      <c r="O150" s="341" t="s">
        <v>6572</v>
      </c>
    </row>
    <row r="151" spans="1:15" x14ac:dyDescent="0.2">
      <c r="A151" s="341" t="s">
        <v>9257</v>
      </c>
      <c r="B151" s="341" t="s">
        <v>9262</v>
      </c>
      <c r="C151" s="342" t="s">
        <v>6578</v>
      </c>
      <c r="D151" s="342" t="s">
        <v>6579</v>
      </c>
      <c r="E151" s="342" t="s">
        <v>9324</v>
      </c>
      <c r="F151" s="342" t="s">
        <v>6568</v>
      </c>
      <c r="G151" s="343">
        <v>434.52</v>
      </c>
      <c r="H151" s="342" t="s">
        <v>6569</v>
      </c>
      <c r="I151" s="342" t="s">
        <v>6570</v>
      </c>
      <c r="J151" s="342" t="s">
        <v>6755</v>
      </c>
      <c r="K151" s="581" t="s">
        <v>6780</v>
      </c>
      <c r="L151" s="344" t="s">
        <v>9234</v>
      </c>
      <c r="N151" s="344" t="s">
        <v>4090</v>
      </c>
      <c r="O151" s="341" t="s">
        <v>6572</v>
      </c>
    </row>
    <row r="152" spans="1:15" x14ac:dyDescent="0.2">
      <c r="A152" s="341" t="s">
        <v>9257</v>
      </c>
      <c r="B152" s="341" t="s">
        <v>9262</v>
      </c>
      <c r="C152" s="342" t="s">
        <v>6781</v>
      </c>
      <c r="D152" s="342" t="s">
        <v>6579</v>
      </c>
      <c r="E152" s="342" t="s">
        <v>9334</v>
      </c>
      <c r="F152" s="342" t="s">
        <v>6568</v>
      </c>
      <c r="G152" s="343">
        <v>163.20000000000002</v>
      </c>
      <c r="H152" s="342" t="s">
        <v>6569</v>
      </c>
      <c r="I152" s="342" t="s">
        <v>6754</v>
      </c>
      <c r="J152" s="342" t="s">
        <v>6755</v>
      </c>
      <c r="K152" s="581" t="s">
        <v>6782</v>
      </c>
      <c r="L152" s="344" t="s">
        <v>4090</v>
      </c>
      <c r="N152" s="344" t="s">
        <v>4090</v>
      </c>
      <c r="O152" s="341" t="s">
        <v>6572</v>
      </c>
    </row>
    <row r="153" spans="1:15" x14ac:dyDescent="0.2">
      <c r="A153" s="341" t="s">
        <v>9257</v>
      </c>
      <c r="B153" s="341" t="s">
        <v>9262</v>
      </c>
      <c r="C153" s="342" t="s">
        <v>6783</v>
      </c>
      <c r="D153" s="342" t="s">
        <v>6579</v>
      </c>
      <c r="E153" s="342" t="s">
        <v>9324</v>
      </c>
      <c r="F153" s="342" t="s">
        <v>6568</v>
      </c>
      <c r="G153" s="343">
        <v>99.84</v>
      </c>
      <c r="H153" s="342" t="s">
        <v>6569</v>
      </c>
      <c r="I153" s="342" t="s">
        <v>6570</v>
      </c>
      <c r="J153" s="342" t="s">
        <v>6755</v>
      </c>
      <c r="K153" s="581" t="s">
        <v>6679</v>
      </c>
      <c r="L153" s="344" t="s">
        <v>4090</v>
      </c>
      <c r="N153" s="344" t="s">
        <v>4090</v>
      </c>
      <c r="O153" s="341" t="s">
        <v>6752</v>
      </c>
    </row>
    <row r="154" spans="1:15" x14ac:dyDescent="0.2">
      <c r="A154" s="341" t="s">
        <v>9257</v>
      </c>
      <c r="B154" s="341" t="s">
        <v>9268</v>
      </c>
      <c r="C154" s="342" t="s">
        <v>6599</v>
      </c>
      <c r="D154" s="342" t="s">
        <v>6600</v>
      </c>
      <c r="E154" s="342" t="s">
        <v>9255</v>
      </c>
      <c r="F154" s="342" t="s">
        <v>6568</v>
      </c>
      <c r="G154" s="343">
        <v>115.5</v>
      </c>
      <c r="H154" s="342" t="s">
        <v>6569</v>
      </c>
      <c r="I154" s="342" t="s">
        <v>6575</v>
      </c>
      <c r="J154" s="342" t="s">
        <v>6755</v>
      </c>
      <c r="K154" s="581" t="s">
        <v>6784</v>
      </c>
      <c r="L154" s="344" t="s">
        <v>4090</v>
      </c>
      <c r="N154" s="344" t="s">
        <v>4090</v>
      </c>
      <c r="O154" s="341" t="s">
        <v>6572</v>
      </c>
    </row>
    <row r="155" spans="1:15" x14ac:dyDescent="0.2">
      <c r="A155" s="341" t="s">
        <v>9257</v>
      </c>
      <c r="B155" s="341" t="s">
        <v>9268</v>
      </c>
      <c r="C155" s="342" t="s">
        <v>6785</v>
      </c>
      <c r="D155" s="342" t="s">
        <v>6600</v>
      </c>
      <c r="E155" s="342" t="s">
        <v>9326</v>
      </c>
      <c r="F155" s="342" t="s">
        <v>6568</v>
      </c>
      <c r="G155" s="343">
        <v>91.889789999999991</v>
      </c>
      <c r="H155" s="342" t="s">
        <v>6569</v>
      </c>
      <c r="I155" s="342" t="s">
        <v>6570</v>
      </c>
      <c r="J155" s="342" t="s">
        <v>6755</v>
      </c>
      <c r="K155" s="581" t="s">
        <v>8092</v>
      </c>
      <c r="L155" s="344" t="s">
        <v>4090</v>
      </c>
      <c r="N155" s="344" t="s">
        <v>4090</v>
      </c>
      <c r="O155" s="341" t="s">
        <v>6752</v>
      </c>
    </row>
    <row r="156" spans="1:15" x14ac:dyDescent="0.2">
      <c r="A156" s="341" t="s">
        <v>9257</v>
      </c>
      <c r="B156" s="341" t="s">
        <v>9268</v>
      </c>
      <c r="C156" s="342" t="s">
        <v>6785</v>
      </c>
      <c r="D156" s="342" t="s">
        <v>6600</v>
      </c>
      <c r="E156" s="342" t="s">
        <v>9333</v>
      </c>
      <c r="F156" s="342" t="s">
        <v>6568</v>
      </c>
      <c r="G156" s="343">
        <v>1830</v>
      </c>
      <c r="H156" s="342" t="s">
        <v>6569</v>
      </c>
      <c r="I156" s="342" t="s">
        <v>6570</v>
      </c>
      <c r="J156" s="342" t="s">
        <v>6755</v>
      </c>
      <c r="K156" s="581" t="s">
        <v>6786</v>
      </c>
      <c r="L156" s="344" t="s">
        <v>4090</v>
      </c>
      <c r="N156" s="344" t="s">
        <v>4090</v>
      </c>
      <c r="O156" s="341" t="s">
        <v>6572</v>
      </c>
    </row>
    <row r="157" spans="1:15" x14ac:dyDescent="0.2">
      <c r="A157" s="341" t="s">
        <v>9257</v>
      </c>
      <c r="B157" s="341" t="s">
        <v>9268</v>
      </c>
      <c r="C157" s="342" t="s">
        <v>6785</v>
      </c>
      <c r="D157" s="342" t="s">
        <v>6600</v>
      </c>
      <c r="E157" s="342" t="s">
        <v>9319</v>
      </c>
      <c r="F157" s="342" t="s">
        <v>6568</v>
      </c>
      <c r="G157" s="343">
        <v>135.1</v>
      </c>
      <c r="H157" s="342" t="s">
        <v>6569</v>
      </c>
      <c r="I157" s="342" t="s">
        <v>6570</v>
      </c>
      <c r="J157" s="342" t="s">
        <v>6755</v>
      </c>
      <c r="K157" s="581" t="s">
        <v>6787</v>
      </c>
      <c r="L157" s="344" t="s">
        <v>4090</v>
      </c>
      <c r="N157" s="344" t="s">
        <v>4090</v>
      </c>
      <c r="O157" s="341" t="s">
        <v>6572</v>
      </c>
    </row>
    <row r="158" spans="1:15" x14ac:dyDescent="0.2">
      <c r="A158" s="341" t="s">
        <v>9257</v>
      </c>
      <c r="B158" s="341" t="s">
        <v>9268</v>
      </c>
      <c r="C158" s="342" t="s">
        <v>6599</v>
      </c>
      <c r="D158" s="342" t="s">
        <v>6600</v>
      </c>
      <c r="E158" s="342" t="s">
        <v>9320</v>
      </c>
      <c r="F158" s="342" t="s">
        <v>6568</v>
      </c>
      <c r="G158" s="343">
        <v>33</v>
      </c>
      <c r="H158" s="342" t="s">
        <v>6569</v>
      </c>
      <c r="I158" s="342" t="s">
        <v>6754</v>
      </c>
      <c r="J158" s="342" t="s">
        <v>6755</v>
      </c>
      <c r="K158" s="581" t="s">
        <v>7565</v>
      </c>
      <c r="L158" s="344" t="s">
        <v>4090</v>
      </c>
      <c r="M158" s="345" t="s">
        <v>6767</v>
      </c>
      <c r="N158" s="344" t="s">
        <v>4090</v>
      </c>
      <c r="O158" s="341">
        <v>0</v>
      </c>
    </row>
    <row r="159" spans="1:15" x14ac:dyDescent="0.2">
      <c r="A159" s="341" t="s">
        <v>9257</v>
      </c>
      <c r="B159" s="341" t="s">
        <v>9268</v>
      </c>
      <c r="C159" s="342" t="s">
        <v>6599</v>
      </c>
      <c r="D159" s="342" t="s">
        <v>6600</v>
      </c>
      <c r="E159" s="342" t="s">
        <v>9337</v>
      </c>
      <c r="F159" s="342" t="s">
        <v>6568</v>
      </c>
      <c r="G159" s="343">
        <v>213.12</v>
      </c>
      <c r="H159" s="342" t="s">
        <v>6569</v>
      </c>
      <c r="I159" s="342" t="s">
        <v>6570</v>
      </c>
      <c r="J159" s="342" t="s">
        <v>6755</v>
      </c>
      <c r="K159" s="581" t="s">
        <v>6788</v>
      </c>
      <c r="L159" s="344" t="s">
        <v>4090</v>
      </c>
      <c r="N159" s="344" t="s">
        <v>4090</v>
      </c>
      <c r="O159" s="341" t="s">
        <v>6572</v>
      </c>
    </row>
    <row r="160" spans="1:15" x14ac:dyDescent="0.2">
      <c r="A160" s="341" t="s">
        <v>9257</v>
      </c>
      <c r="B160" s="341" t="s">
        <v>9268</v>
      </c>
      <c r="C160" s="342" t="s">
        <v>6785</v>
      </c>
      <c r="D160" s="342" t="s">
        <v>6600</v>
      </c>
      <c r="E160" s="342" t="s">
        <v>9324</v>
      </c>
      <c r="F160" s="342" t="s">
        <v>6568</v>
      </c>
      <c r="G160" s="343">
        <v>114.38</v>
      </c>
      <c r="H160" s="342" t="s">
        <v>6569</v>
      </c>
      <c r="I160" s="342" t="s">
        <v>6754</v>
      </c>
      <c r="J160" s="342" t="s">
        <v>6755</v>
      </c>
      <c r="K160" s="581" t="s">
        <v>6789</v>
      </c>
      <c r="L160" s="344" t="s">
        <v>4090</v>
      </c>
      <c r="N160" s="344" t="s">
        <v>4090</v>
      </c>
      <c r="O160" s="341" t="s">
        <v>6572</v>
      </c>
    </row>
    <row r="161" spans="1:15" x14ac:dyDescent="0.2">
      <c r="A161" s="341" t="s">
        <v>9257</v>
      </c>
      <c r="B161" s="341" t="s">
        <v>9276</v>
      </c>
      <c r="C161" s="342" t="s">
        <v>6790</v>
      </c>
      <c r="D161" s="342" t="s">
        <v>6658</v>
      </c>
      <c r="E161" s="342" t="s">
        <v>9328</v>
      </c>
      <c r="F161" s="342" t="s">
        <v>6568</v>
      </c>
      <c r="G161" s="343">
        <v>315.15000000000003</v>
      </c>
      <c r="H161" s="342" t="s">
        <v>6569</v>
      </c>
      <c r="I161" s="342" t="s">
        <v>6754</v>
      </c>
      <c r="J161" s="342" t="s">
        <v>6755</v>
      </c>
      <c r="K161" s="581" t="s">
        <v>6791</v>
      </c>
      <c r="L161" s="344" t="s">
        <v>4090</v>
      </c>
      <c r="N161" s="344" t="s">
        <v>4090</v>
      </c>
      <c r="O161" s="341" t="s">
        <v>6572</v>
      </c>
    </row>
    <row r="162" spans="1:15" x14ac:dyDescent="0.2">
      <c r="A162" s="341" t="s">
        <v>9257</v>
      </c>
      <c r="B162" s="341" t="s">
        <v>9276</v>
      </c>
      <c r="C162" s="342" t="s">
        <v>6790</v>
      </c>
      <c r="D162" s="342" t="s">
        <v>6658</v>
      </c>
      <c r="E162" s="342" t="s">
        <v>9319</v>
      </c>
      <c r="F162" s="342" t="s">
        <v>6568</v>
      </c>
      <c r="G162" s="343">
        <v>239.94</v>
      </c>
      <c r="H162" s="342" t="s">
        <v>6569</v>
      </c>
      <c r="I162" s="342" t="s">
        <v>6754</v>
      </c>
      <c r="J162" s="342" t="s">
        <v>6755</v>
      </c>
      <c r="K162" s="581" t="s">
        <v>6792</v>
      </c>
      <c r="L162" s="344" t="s">
        <v>4090</v>
      </c>
      <c r="N162" s="344" t="s">
        <v>4090</v>
      </c>
      <c r="O162" s="341" t="s">
        <v>6572</v>
      </c>
    </row>
    <row r="163" spans="1:15" x14ac:dyDescent="0.2">
      <c r="A163" s="341" t="s">
        <v>9257</v>
      </c>
      <c r="B163" s="341" t="s">
        <v>9276</v>
      </c>
      <c r="C163" s="342" t="s">
        <v>6793</v>
      </c>
      <c r="D163" s="342" t="s">
        <v>6658</v>
      </c>
      <c r="E163" s="342" t="s">
        <v>9334</v>
      </c>
      <c r="F163" s="342" t="s">
        <v>6568</v>
      </c>
      <c r="G163" s="343">
        <v>163.68</v>
      </c>
      <c r="H163" s="342" t="s">
        <v>6569</v>
      </c>
      <c r="I163" s="342" t="s">
        <v>6754</v>
      </c>
      <c r="J163" s="342" t="s">
        <v>6755</v>
      </c>
      <c r="K163" s="581" t="s">
        <v>6773</v>
      </c>
      <c r="L163" s="344" t="s">
        <v>4090</v>
      </c>
      <c r="N163" s="344" t="s">
        <v>4090</v>
      </c>
      <c r="O163" s="341" t="s">
        <v>6572</v>
      </c>
    </row>
    <row r="164" spans="1:15" x14ac:dyDescent="0.2">
      <c r="A164" s="341" t="s">
        <v>9257</v>
      </c>
      <c r="B164" s="341" t="s">
        <v>9269</v>
      </c>
      <c r="C164" s="342" t="s">
        <v>6602</v>
      </c>
      <c r="D164" s="342" t="s">
        <v>6603</v>
      </c>
      <c r="E164" s="342" t="s">
        <v>9334</v>
      </c>
      <c r="F164" s="342" t="s">
        <v>6568</v>
      </c>
      <c r="G164" s="343">
        <v>99.75</v>
      </c>
      <c r="H164" s="342" t="s">
        <v>6569</v>
      </c>
      <c r="I164" s="342" t="s">
        <v>6575</v>
      </c>
      <c r="J164" s="342" t="s">
        <v>6755</v>
      </c>
      <c r="K164" s="581" t="s">
        <v>6794</v>
      </c>
      <c r="L164" s="344" t="s">
        <v>4090</v>
      </c>
      <c r="N164" s="344" t="s">
        <v>4090</v>
      </c>
      <c r="O164" s="341" t="s">
        <v>6752</v>
      </c>
    </row>
    <row r="165" spans="1:15" x14ac:dyDescent="0.2">
      <c r="A165" s="341" t="s">
        <v>9257</v>
      </c>
      <c r="B165" s="341" t="s">
        <v>9270</v>
      </c>
      <c r="C165" s="342" t="s">
        <v>6605</v>
      </c>
      <c r="D165" s="342" t="s">
        <v>6606</v>
      </c>
      <c r="E165" s="342" t="s">
        <v>9325</v>
      </c>
      <c r="F165" s="342" t="s">
        <v>6568</v>
      </c>
      <c r="G165" s="343">
        <v>141</v>
      </c>
      <c r="H165" s="342" t="s">
        <v>6569</v>
      </c>
      <c r="I165" s="342" t="s">
        <v>6754</v>
      </c>
      <c r="J165" s="342" t="s">
        <v>6755</v>
      </c>
      <c r="K165" s="581" t="s">
        <v>6795</v>
      </c>
      <c r="L165" s="344" t="s">
        <v>4090</v>
      </c>
      <c r="N165" s="344" t="s">
        <v>4090</v>
      </c>
      <c r="O165" s="341" t="s">
        <v>6572</v>
      </c>
    </row>
    <row r="166" spans="1:15" x14ac:dyDescent="0.2">
      <c r="A166" s="341" t="s">
        <v>9257</v>
      </c>
      <c r="B166" s="341" t="s">
        <v>9270</v>
      </c>
      <c r="C166" s="342" t="s">
        <v>6605</v>
      </c>
      <c r="D166" s="342" t="s">
        <v>6606</v>
      </c>
      <c r="E166" s="342" t="s">
        <v>9326</v>
      </c>
      <c r="F166" s="342" t="s">
        <v>6568</v>
      </c>
      <c r="G166" s="343">
        <v>771.84</v>
      </c>
      <c r="H166" s="342" t="s">
        <v>6569</v>
      </c>
      <c r="I166" s="342" t="s">
        <v>6570</v>
      </c>
      <c r="J166" s="342" t="s">
        <v>6755</v>
      </c>
      <c r="K166" s="581" t="s">
        <v>6796</v>
      </c>
      <c r="L166" s="344" t="s">
        <v>4090</v>
      </c>
      <c r="N166" s="344" t="s">
        <v>4090</v>
      </c>
      <c r="O166" s="341" t="s">
        <v>6572</v>
      </c>
    </row>
    <row r="167" spans="1:15" x14ac:dyDescent="0.2">
      <c r="A167" s="341" t="s">
        <v>9257</v>
      </c>
      <c r="B167" s="341" t="s">
        <v>9270</v>
      </c>
      <c r="C167" s="342" t="s">
        <v>6605</v>
      </c>
      <c r="D167" s="342" t="s">
        <v>6606</v>
      </c>
      <c r="E167" s="342" t="s">
        <v>9321</v>
      </c>
      <c r="F167" s="342" t="s">
        <v>6568</v>
      </c>
      <c r="G167" s="343">
        <v>153</v>
      </c>
      <c r="H167" s="342" t="s">
        <v>6569</v>
      </c>
      <c r="I167" s="342" t="s">
        <v>6575</v>
      </c>
      <c r="J167" s="342" t="s">
        <v>6755</v>
      </c>
      <c r="K167" s="581" t="s">
        <v>6797</v>
      </c>
      <c r="L167" s="344" t="s">
        <v>4090</v>
      </c>
      <c r="N167" s="344" t="s">
        <v>4090</v>
      </c>
      <c r="O167" s="341" t="s">
        <v>6572</v>
      </c>
    </row>
    <row r="168" spans="1:15" x14ac:dyDescent="0.2">
      <c r="A168" s="341" t="s">
        <v>9257</v>
      </c>
      <c r="B168" s="341" t="s">
        <v>9270</v>
      </c>
      <c r="C168" s="342" t="s">
        <v>6605</v>
      </c>
      <c r="D168" s="342" t="s">
        <v>6606</v>
      </c>
      <c r="E168" s="342" t="s">
        <v>9323</v>
      </c>
      <c r="F168" s="342" t="s">
        <v>6568</v>
      </c>
      <c r="G168" s="343">
        <v>196.65600000000001</v>
      </c>
      <c r="H168" s="342" t="s">
        <v>6569</v>
      </c>
      <c r="I168" s="342" t="s">
        <v>6570</v>
      </c>
      <c r="J168" s="342" t="s">
        <v>6755</v>
      </c>
      <c r="K168" s="581" t="s">
        <v>6798</v>
      </c>
      <c r="L168" s="344" t="s">
        <v>4090</v>
      </c>
      <c r="N168" s="344" t="s">
        <v>4090</v>
      </c>
      <c r="O168" s="341" t="s">
        <v>6572</v>
      </c>
    </row>
    <row r="169" spans="1:15" x14ac:dyDescent="0.2">
      <c r="A169" s="341" t="s">
        <v>9257</v>
      </c>
      <c r="B169" s="341" t="s">
        <v>9270</v>
      </c>
      <c r="C169" s="342" t="s">
        <v>6605</v>
      </c>
      <c r="D169" s="342" t="s">
        <v>6606</v>
      </c>
      <c r="E169" s="342" t="s">
        <v>9255</v>
      </c>
      <c r="F169" s="342" t="s">
        <v>6568</v>
      </c>
      <c r="G169" s="343">
        <v>113.4</v>
      </c>
      <c r="H169" s="342" t="s">
        <v>6569</v>
      </c>
      <c r="I169" s="342" t="s">
        <v>6575</v>
      </c>
      <c r="J169" s="342" t="s">
        <v>6755</v>
      </c>
      <c r="K169" s="581" t="s">
        <v>6771</v>
      </c>
      <c r="L169" s="344" t="s">
        <v>4090</v>
      </c>
      <c r="N169" s="344" t="s">
        <v>4090</v>
      </c>
      <c r="O169" s="341" t="s">
        <v>6572</v>
      </c>
    </row>
    <row r="170" spans="1:15" x14ac:dyDescent="0.2">
      <c r="A170" s="341" t="s">
        <v>9257</v>
      </c>
      <c r="B170" s="341" t="s">
        <v>9270</v>
      </c>
      <c r="C170" s="342" t="s">
        <v>6605</v>
      </c>
      <c r="D170" s="342" t="s">
        <v>6606</v>
      </c>
      <c r="E170" s="342" t="s">
        <v>9334</v>
      </c>
      <c r="F170" s="342" t="s">
        <v>6568</v>
      </c>
      <c r="G170" s="343">
        <v>277.15000000000003</v>
      </c>
      <c r="H170" s="342" t="s">
        <v>6569</v>
      </c>
      <c r="I170" s="342" t="s">
        <v>6570</v>
      </c>
      <c r="J170" s="342" t="s">
        <v>6755</v>
      </c>
      <c r="K170" s="581" t="s">
        <v>6799</v>
      </c>
      <c r="L170" s="344" t="s">
        <v>4090</v>
      </c>
      <c r="N170" s="344" t="s">
        <v>4090</v>
      </c>
      <c r="O170" s="341" t="s">
        <v>6572</v>
      </c>
    </row>
    <row r="171" spans="1:15" x14ac:dyDescent="0.2">
      <c r="A171" s="341" t="s">
        <v>9257</v>
      </c>
      <c r="B171" s="341" t="s">
        <v>9270</v>
      </c>
      <c r="C171" s="342" t="s">
        <v>6605</v>
      </c>
      <c r="D171" s="342" t="s">
        <v>6606</v>
      </c>
      <c r="E171" s="342" t="s">
        <v>9331</v>
      </c>
      <c r="F171" s="342" t="s">
        <v>6568</v>
      </c>
      <c r="G171" s="343">
        <v>21.42</v>
      </c>
      <c r="H171" s="342" t="s">
        <v>6569</v>
      </c>
      <c r="I171" s="342" t="s">
        <v>6570</v>
      </c>
      <c r="J171" s="342" t="s">
        <v>6755</v>
      </c>
      <c r="K171" s="581" t="s">
        <v>6800</v>
      </c>
      <c r="L171" s="344" t="s">
        <v>4090</v>
      </c>
      <c r="N171" s="344" t="s">
        <v>4090</v>
      </c>
      <c r="O171" s="341" t="s">
        <v>6572</v>
      </c>
    </row>
    <row r="172" spans="1:15" x14ac:dyDescent="0.2">
      <c r="A172" s="341" t="s">
        <v>9257</v>
      </c>
      <c r="B172" s="341" t="s">
        <v>9270</v>
      </c>
      <c r="C172" s="342" t="s">
        <v>6605</v>
      </c>
      <c r="D172" s="342" t="s">
        <v>6606</v>
      </c>
      <c r="E172" s="342" t="s">
        <v>9331</v>
      </c>
      <c r="F172" s="342" t="s">
        <v>6568</v>
      </c>
      <c r="G172" s="343">
        <v>5.05</v>
      </c>
      <c r="H172" s="342" t="s">
        <v>6569</v>
      </c>
      <c r="I172" s="342" t="s">
        <v>6570</v>
      </c>
      <c r="J172" s="342" t="s">
        <v>6755</v>
      </c>
      <c r="K172" s="581" t="s">
        <v>6800</v>
      </c>
      <c r="L172" s="344" t="s">
        <v>4090</v>
      </c>
      <c r="N172" s="344" t="s">
        <v>4090</v>
      </c>
      <c r="O172" s="341" t="s">
        <v>6572</v>
      </c>
    </row>
    <row r="173" spans="1:15" x14ac:dyDescent="0.2">
      <c r="A173" s="341" t="s">
        <v>9257</v>
      </c>
      <c r="B173" s="341" t="s">
        <v>9270</v>
      </c>
      <c r="C173" s="342" t="s">
        <v>6605</v>
      </c>
      <c r="D173" s="342" t="s">
        <v>6606</v>
      </c>
      <c r="E173" s="342" t="s">
        <v>9331</v>
      </c>
      <c r="F173" s="342" t="s">
        <v>6568</v>
      </c>
      <c r="G173" s="343">
        <v>66.150000000000006</v>
      </c>
      <c r="H173" s="342" t="s">
        <v>6569</v>
      </c>
      <c r="I173" s="342" t="s">
        <v>6570</v>
      </c>
      <c r="J173" s="342" t="s">
        <v>6755</v>
      </c>
      <c r="K173" s="581" t="s">
        <v>6801</v>
      </c>
      <c r="L173" s="344" t="s">
        <v>4090</v>
      </c>
      <c r="N173" s="344" t="s">
        <v>4090</v>
      </c>
      <c r="O173" s="341" t="s">
        <v>6572</v>
      </c>
    </row>
    <row r="174" spans="1:15" x14ac:dyDescent="0.2">
      <c r="A174" s="341" t="s">
        <v>9257</v>
      </c>
      <c r="B174" s="341" t="s">
        <v>9270</v>
      </c>
      <c r="C174" s="342" t="s">
        <v>6605</v>
      </c>
      <c r="D174" s="342" t="s">
        <v>6606</v>
      </c>
      <c r="E174" s="342" t="s">
        <v>9331</v>
      </c>
      <c r="F174" s="342" t="s">
        <v>6568</v>
      </c>
      <c r="G174" s="343">
        <v>9.68</v>
      </c>
      <c r="H174" s="342" t="s">
        <v>6569</v>
      </c>
      <c r="I174" s="342" t="s">
        <v>6570</v>
      </c>
      <c r="J174" s="342" t="s">
        <v>6755</v>
      </c>
      <c r="K174" s="581" t="s">
        <v>6801</v>
      </c>
      <c r="L174" s="344" t="s">
        <v>4090</v>
      </c>
      <c r="N174" s="344" t="s">
        <v>4090</v>
      </c>
      <c r="O174" s="341" t="s">
        <v>6572</v>
      </c>
    </row>
    <row r="175" spans="1:15" x14ac:dyDescent="0.2">
      <c r="A175" s="341" t="s">
        <v>9257</v>
      </c>
      <c r="B175" s="341" t="s">
        <v>9270</v>
      </c>
      <c r="C175" s="342" t="s">
        <v>6605</v>
      </c>
      <c r="D175" s="342" t="s">
        <v>6606</v>
      </c>
      <c r="E175" s="342" t="s">
        <v>9331</v>
      </c>
      <c r="F175" s="342" t="s">
        <v>6568</v>
      </c>
      <c r="G175" s="343">
        <v>16.36</v>
      </c>
      <c r="H175" s="342" t="s">
        <v>6569</v>
      </c>
      <c r="I175" s="342" t="s">
        <v>6570</v>
      </c>
      <c r="J175" s="342" t="s">
        <v>6755</v>
      </c>
      <c r="K175" s="581" t="s">
        <v>6802</v>
      </c>
      <c r="L175" s="344" t="s">
        <v>4090</v>
      </c>
      <c r="N175" s="344" t="s">
        <v>4090</v>
      </c>
      <c r="O175" s="341" t="s">
        <v>6572</v>
      </c>
    </row>
    <row r="176" spans="1:15" x14ac:dyDescent="0.2">
      <c r="A176" s="341" t="s">
        <v>9257</v>
      </c>
      <c r="B176" s="341" t="s">
        <v>9270</v>
      </c>
      <c r="C176" s="342" t="s">
        <v>6605</v>
      </c>
      <c r="D176" s="342" t="s">
        <v>6606</v>
      </c>
      <c r="E176" s="342" t="s">
        <v>9331</v>
      </c>
      <c r="F176" s="342" t="s">
        <v>6568</v>
      </c>
      <c r="G176" s="343">
        <v>96</v>
      </c>
      <c r="H176" s="342" t="s">
        <v>6569</v>
      </c>
      <c r="I176" s="342" t="s">
        <v>6570</v>
      </c>
      <c r="J176" s="342" t="s">
        <v>6755</v>
      </c>
      <c r="K176" s="581" t="s">
        <v>6802</v>
      </c>
      <c r="L176" s="344" t="s">
        <v>4090</v>
      </c>
      <c r="N176" s="344" t="s">
        <v>4090</v>
      </c>
      <c r="O176" s="341" t="s">
        <v>6572</v>
      </c>
    </row>
    <row r="177" spans="1:15" x14ac:dyDescent="0.2">
      <c r="A177" s="341" t="s">
        <v>9257</v>
      </c>
      <c r="B177" s="341" t="s">
        <v>9270</v>
      </c>
      <c r="C177" s="342" t="s">
        <v>6605</v>
      </c>
      <c r="D177" s="342" t="s">
        <v>6606</v>
      </c>
      <c r="E177" s="342" t="s">
        <v>9331</v>
      </c>
      <c r="F177" s="342" t="s">
        <v>6568</v>
      </c>
      <c r="G177" s="343">
        <v>8.58</v>
      </c>
      <c r="H177" s="342" t="s">
        <v>6569</v>
      </c>
      <c r="I177" s="342" t="s">
        <v>6570</v>
      </c>
      <c r="J177" s="342" t="s">
        <v>6755</v>
      </c>
      <c r="K177" s="581" t="s">
        <v>6802</v>
      </c>
      <c r="L177" s="344" t="s">
        <v>4090</v>
      </c>
      <c r="N177" s="344" t="s">
        <v>4090</v>
      </c>
      <c r="O177" s="341" t="s">
        <v>6572</v>
      </c>
    </row>
    <row r="178" spans="1:15" x14ac:dyDescent="0.2">
      <c r="A178" s="341" t="s">
        <v>9257</v>
      </c>
      <c r="B178" s="341" t="s">
        <v>9270</v>
      </c>
      <c r="C178" s="342" t="s">
        <v>6605</v>
      </c>
      <c r="D178" s="342" t="s">
        <v>6606</v>
      </c>
      <c r="E178" s="342" t="s">
        <v>9331</v>
      </c>
      <c r="F178" s="342" t="s">
        <v>6568</v>
      </c>
      <c r="G178" s="343">
        <v>1.1000000000000001</v>
      </c>
      <c r="H178" s="342" t="s">
        <v>6569</v>
      </c>
      <c r="I178" s="342" t="s">
        <v>6570</v>
      </c>
      <c r="J178" s="342" t="s">
        <v>6755</v>
      </c>
      <c r="K178" s="581" t="s">
        <v>6802</v>
      </c>
      <c r="L178" s="344" t="s">
        <v>4090</v>
      </c>
      <c r="N178" s="344" t="s">
        <v>4090</v>
      </c>
      <c r="O178" s="341" t="s">
        <v>6572</v>
      </c>
    </row>
    <row r="179" spans="1:15" x14ac:dyDescent="0.2">
      <c r="A179" s="341" t="s">
        <v>9257</v>
      </c>
      <c r="B179" s="341" t="s">
        <v>9270</v>
      </c>
      <c r="C179" s="342" t="s">
        <v>6605</v>
      </c>
      <c r="D179" s="342" t="s">
        <v>6606</v>
      </c>
      <c r="E179" s="342" t="s">
        <v>9331</v>
      </c>
      <c r="F179" s="342" t="s">
        <v>6568</v>
      </c>
      <c r="G179" s="343">
        <v>32.160000000000004</v>
      </c>
      <c r="H179" s="342" t="s">
        <v>6569</v>
      </c>
      <c r="I179" s="342" t="s">
        <v>6570</v>
      </c>
      <c r="J179" s="342" t="s">
        <v>6755</v>
      </c>
      <c r="K179" s="581" t="s">
        <v>6803</v>
      </c>
      <c r="L179" s="344" t="s">
        <v>4090</v>
      </c>
      <c r="N179" s="344" t="s">
        <v>4090</v>
      </c>
      <c r="O179" s="341" t="s">
        <v>6572</v>
      </c>
    </row>
    <row r="180" spans="1:15" x14ac:dyDescent="0.2">
      <c r="A180" s="341" t="s">
        <v>9257</v>
      </c>
      <c r="B180" s="341" t="s">
        <v>9270</v>
      </c>
      <c r="C180" s="342" t="s">
        <v>6605</v>
      </c>
      <c r="D180" s="342" t="s">
        <v>6606</v>
      </c>
      <c r="E180" s="342" t="s">
        <v>9331</v>
      </c>
      <c r="F180" s="342" t="s">
        <v>6568</v>
      </c>
      <c r="G180" s="343">
        <v>99.02</v>
      </c>
      <c r="H180" s="342" t="s">
        <v>6569</v>
      </c>
      <c r="I180" s="342" t="s">
        <v>6570</v>
      </c>
      <c r="J180" s="342" t="s">
        <v>6755</v>
      </c>
      <c r="K180" s="581" t="s">
        <v>6804</v>
      </c>
      <c r="L180" s="344" t="s">
        <v>4090</v>
      </c>
      <c r="N180" s="344" t="s">
        <v>4090</v>
      </c>
      <c r="O180" s="341" t="s">
        <v>6572</v>
      </c>
    </row>
    <row r="181" spans="1:15" x14ac:dyDescent="0.2">
      <c r="A181" s="341" t="s">
        <v>9257</v>
      </c>
      <c r="B181" s="341" t="s">
        <v>9270</v>
      </c>
      <c r="C181" s="342" t="s">
        <v>6605</v>
      </c>
      <c r="D181" s="342" t="s">
        <v>6606</v>
      </c>
      <c r="E181" s="342" t="s">
        <v>9331</v>
      </c>
      <c r="F181" s="342" t="s">
        <v>6568</v>
      </c>
      <c r="G181" s="343">
        <v>61.934000000000005</v>
      </c>
      <c r="H181" s="342" t="s">
        <v>6569</v>
      </c>
      <c r="I181" s="342" t="s">
        <v>6570</v>
      </c>
      <c r="J181" s="342" t="s">
        <v>6755</v>
      </c>
      <c r="K181" s="581" t="s">
        <v>6805</v>
      </c>
      <c r="L181" s="344" t="s">
        <v>4090</v>
      </c>
      <c r="N181" s="344" t="s">
        <v>4090</v>
      </c>
      <c r="O181" s="341" t="s">
        <v>6572</v>
      </c>
    </row>
    <row r="182" spans="1:15" x14ac:dyDescent="0.2">
      <c r="A182" s="341" t="s">
        <v>9257</v>
      </c>
      <c r="B182" s="341" t="s">
        <v>9270</v>
      </c>
      <c r="C182" s="342" t="s">
        <v>6605</v>
      </c>
      <c r="D182" s="342" t="s">
        <v>6606</v>
      </c>
      <c r="E182" s="342" t="s">
        <v>9331</v>
      </c>
      <c r="F182" s="342" t="s">
        <v>6568</v>
      </c>
      <c r="G182" s="343">
        <v>25.2</v>
      </c>
      <c r="H182" s="342" t="s">
        <v>6569</v>
      </c>
      <c r="I182" s="342" t="s">
        <v>6570</v>
      </c>
      <c r="J182" s="342" t="s">
        <v>6755</v>
      </c>
      <c r="K182" s="581" t="s">
        <v>6806</v>
      </c>
      <c r="L182" s="344" t="s">
        <v>4090</v>
      </c>
      <c r="N182" s="344" t="s">
        <v>4090</v>
      </c>
      <c r="O182" s="341" t="s">
        <v>6572</v>
      </c>
    </row>
    <row r="183" spans="1:15" x14ac:dyDescent="0.2">
      <c r="A183" s="341" t="s">
        <v>9257</v>
      </c>
      <c r="B183" s="341" t="s">
        <v>9270</v>
      </c>
      <c r="C183" s="342" t="s">
        <v>6605</v>
      </c>
      <c r="D183" s="342" t="s">
        <v>6606</v>
      </c>
      <c r="E183" s="342" t="s">
        <v>9331</v>
      </c>
      <c r="F183" s="342" t="s">
        <v>6568</v>
      </c>
      <c r="G183" s="343">
        <v>2.8760000000000003</v>
      </c>
      <c r="H183" s="342" t="s">
        <v>6569</v>
      </c>
      <c r="I183" s="342" t="s">
        <v>6570</v>
      </c>
      <c r="J183" s="342" t="s">
        <v>6755</v>
      </c>
      <c r="K183" s="581" t="s">
        <v>6807</v>
      </c>
      <c r="L183" s="344" t="s">
        <v>4090</v>
      </c>
      <c r="N183" s="344" t="s">
        <v>4090</v>
      </c>
      <c r="O183" s="341" t="s">
        <v>6572</v>
      </c>
    </row>
    <row r="184" spans="1:15" x14ac:dyDescent="0.2">
      <c r="A184" s="341" t="s">
        <v>9257</v>
      </c>
      <c r="B184" s="341" t="s">
        <v>9270</v>
      </c>
      <c r="C184" s="342" t="s">
        <v>6605</v>
      </c>
      <c r="D184" s="342" t="s">
        <v>6606</v>
      </c>
      <c r="E184" s="342" t="s">
        <v>9331</v>
      </c>
      <c r="F184" s="342" t="s">
        <v>6568</v>
      </c>
      <c r="G184" s="343">
        <v>95.68</v>
      </c>
      <c r="H184" s="342" t="s">
        <v>6569</v>
      </c>
      <c r="I184" s="342" t="s">
        <v>6570</v>
      </c>
      <c r="J184" s="342" t="s">
        <v>6755</v>
      </c>
      <c r="K184" s="581" t="s">
        <v>7404</v>
      </c>
      <c r="L184" s="344" t="s">
        <v>4090</v>
      </c>
      <c r="N184" s="344" t="s">
        <v>4090</v>
      </c>
      <c r="O184" s="341" t="s">
        <v>6572</v>
      </c>
    </row>
    <row r="185" spans="1:15" x14ac:dyDescent="0.2">
      <c r="A185" s="341" t="s">
        <v>9257</v>
      </c>
      <c r="B185" s="341" t="s">
        <v>9270</v>
      </c>
      <c r="C185" s="342" t="s">
        <v>6605</v>
      </c>
      <c r="D185" s="342" t="s">
        <v>6606</v>
      </c>
      <c r="E185" s="342" t="s">
        <v>9331</v>
      </c>
      <c r="F185" s="342" t="s">
        <v>6568</v>
      </c>
      <c r="G185" s="343">
        <v>5.38</v>
      </c>
      <c r="H185" s="342" t="s">
        <v>6569</v>
      </c>
      <c r="I185" s="342" t="s">
        <v>6570</v>
      </c>
      <c r="J185" s="342" t="s">
        <v>6755</v>
      </c>
      <c r="K185" s="581" t="s">
        <v>6808</v>
      </c>
      <c r="L185" s="344" t="s">
        <v>4090</v>
      </c>
      <c r="N185" s="344" t="s">
        <v>4090</v>
      </c>
      <c r="O185" s="341" t="s">
        <v>6572</v>
      </c>
    </row>
    <row r="186" spans="1:15" x14ac:dyDescent="0.2">
      <c r="A186" s="341" t="s">
        <v>9257</v>
      </c>
      <c r="B186" s="341" t="s">
        <v>9270</v>
      </c>
      <c r="C186" s="342" t="s">
        <v>6605</v>
      </c>
      <c r="D186" s="342" t="s">
        <v>6606</v>
      </c>
      <c r="E186" s="342" t="s">
        <v>9323</v>
      </c>
      <c r="F186" s="342" t="s">
        <v>6568</v>
      </c>
      <c r="G186" s="343">
        <v>5590</v>
      </c>
      <c r="H186" s="342" t="s">
        <v>6569</v>
      </c>
      <c r="I186" s="342" t="s">
        <v>6570</v>
      </c>
      <c r="J186" s="342" t="s">
        <v>6755</v>
      </c>
      <c r="K186" s="581" t="s">
        <v>6809</v>
      </c>
      <c r="L186" s="344" t="s">
        <v>4090</v>
      </c>
      <c r="N186" s="344" t="s">
        <v>4090</v>
      </c>
      <c r="O186" s="341" t="s">
        <v>6572</v>
      </c>
    </row>
    <row r="187" spans="1:15" x14ac:dyDescent="0.2">
      <c r="A187" s="341" t="s">
        <v>9257</v>
      </c>
      <c r="B187" s="341" t="s">
        <v>9270</v>
      </c>
      <c r="C187" s="342" t="s">
        <v>6605</v>
      </c>
      <c r="D187" s="342" t="s">
        <v>6606</v>
      </c>
      <c r="E187" s="342" t="s">
        <v>9325</v>
      </c>
      <c r="F187" s="342" t="s">
        <v>6568</v>
      </c>
      <c r="G187" s="343">
        <v>279</v>
      </c>
      <c r="H187" s="342" t="s">
        <v>6569</v>
      </c>
      <c r="I187" s="342" t="s">
        <v>6575</v>
      </c>
      <c r="J187" s="342" t="s">
        <v>6755</v>
      </c>
      <c r="K187" s="581" t="s">
        <v>6773</v>
      </c>
      <c r="L187" s="344" t="s">
        <v>4090</v>
      </c>
      <c r="N187" s="344" t="s">
        <v>4090</v>
      </c>
      <c r="O187" s="341" t="s">
        <v>6572</v>
      </c>
    </row>
    <row r="188" spans="1:15" x14ac:dyDescent="0.2">
      <c r="A188" s="341" t="s">
        <v>9257</v>
      </c>
      <c r="B188" s="341" t="s">
        <v>9277</v>
      </c>
      <c r="C188" s="342" t="s">
        <v>6676</v>
      </c>
      <c r="D188" s="342" t="s">
        <v>6671</v>
      </c>
      <c r="E188" s="342" t="s">
        <v>9320</v>
      </c>
      <c r="F188" s="342" t="s">
        <v>6568</v>
      </c>
      <c r="G188" s="343">
        <v>111.10000000000001</v>
      </c>
      <c r="H188" s="342" t="s">
        <v>6569</v>
      </c>
      <c r="I188" s="342" t="s">
        <v>6575</v>
      </c>
      <c r="J188" s="342" t="s">
        <v>6755</v>
      </c>
      <c r="K188" s="581" t="s">
        <v>6810</v>
      </c>
      <c r="L188" s="344" t="s">
        <v>4090</v>
      </c>
      <c r="N188" s="344" t="s">
        <v>4090</v>
      </c>
      <c r="O188" s="341" t="s">
        <v>6572</v>
      </c>
    </row>
    <row r="189" spans="1:15" x14ac:dyDescent="0.2">
      <c r="A189" s="341" t="s">
        <v>9257</v>
      </c>
      <c r="B189" s="341" t="s">
        <v>9271</v>
      </c>
      <c r="C189" s="342" t="s">
        <v>6608</v>
      </c>
      <c r="D189" s="342" t="s">
        <v>6609</v>
      </c>
      <c r="E189" s="342" t="s">
        <v>9319</v>
      </c>
      <c r="F189" s="342" t="s">
        <v>6568</v>
      </c>
      <c r="G189" s="343">
        <v>47.08</v>
      </c>
      <c r="H189" s="342" t="s">
        <v>6569</v>
      </c>
      <c r="I189" s="342" t="s">
        <v>6575</v>
      </c>
      <c r="J189" s="342" t="s">
        <v>6755</v>
      </c>
      <c r="K189" s="581" t="s">
        <v>6771</v>
      </c>
      <c r="L189" s="344" t="s">
        <v>4090</v>
      </c>
      <c r="N189" s="344" t="s">
        <v>4090</v>
      </c>
      <c r="O189" s="341" t="s">
        <v>6752</v>
      </c>
    </row>
    <row r="190" spans="1:15" x14ac:dyDescent="0.2">
      <c r="A190" s="341" t="s">
        <v>9257</v>
      </c>
      <c r="B190" s="341" t="s">
        <v>9288</v>
      </c>
      <c r="C190" s="342" t="s">
        <v>6811</v>
      </c>
      <c r="D190" s="342" t="s">
        <v>6812</v>
      </c>
      <c r="E190" s="342" t="s">
        <v>9320</v>
      </c>
      <c r="F190" s="342" t="s">
        <v>6568</v>
      </c>
      <c r="G190" s="343">
        <v>1124.24</v>
      </c>
      <c r="H190" s="342" t="s">
        <v>6569</v>
      </c>
      <c r="I190" s="342" t="s">
        <v>6570</v>
      </c>
      <c r="J190" s="342" t="s">
        <v>6755</v>
      </c>
      <c r="K190" s="581" t="s">
        <v>6758</v>
      </c>
      <c r="L190" s="344" t="s">
        <v>4090</v>
      </c>
      <c r="N190" s="344" t="s">
        <v>4090</v>
      </c>
      <c r="O190" s="341" t="s">
        <v>6572</v>
      </c>
    </row>
    <row r="191" spans="1:15" x14ac:dyDescent="0.2">
      <c r="A191" s="341" t="s">
        <v>9257</v>
      </c>
      <c r="B191" s="341" t="s">
        <v>9288</v>
      </c>
      <c r="C191" s="342" t="s">
        <v>6811</v>
      </c>
      <c r="D191" s="342" t="s">
        <v>6812</v>
      </c>
      <c r="E191" s="342" t="s">
        <v>9320</v>
      </c>
      <c r="F191" s="342" t="s">
        <v>6568</v>
      </c>
      <c r="G191" s="343">
        <v>562.12</v>
      </c>
      <c r="H191" s="342" t="s">
        <v>6569</v>
      </c>
      <c r="I191" s="342" t="s">
        <v>6570</v>
      </c>
      <c r="J191" s="342" t="s">
        <v>6755</v>
      </c>
      <c r="K191" s="581" t="s">
        <v>6813</v>
      </c>
      <c r="L191" s="344" t="s">
        <v>4090</v>
      </c>
      <c r="N191" s="344" t="s">
        <v>4090</v>
      </c>
      <c r="O191" s="341" t="s">
        <v>6572</v>
      </c>
    </row>
    <row r="192" spans="1:15" x14ac:dyDescent="0.2">
      <c r="A192" s="341" t="s">
        <v>9257</v>
      </c>
      <c r="B192" s="341" t="s">
        <v>9288</v>
      </c>
      <c r="C192" s="342" t="s">
        <v>6811</v>
      </c>
      <c r="D192" s="342" t="s">
        <v>6812</v>
      </c>
      <c r="E192" s="342" t="s">
        <v>9320</v>
      </c>
      <c r="F192" s="342" t="s">
        <v>6568</v>
      </c>
      <c r="G192" s="343">
        <v>562.12</v>
      </c>
      <c r="H192" s="342" t="s">
        <v>6569</v>
      </c>
      <c r="I192" s="342" t="s">
        <v>6570</v>
      </c>
      <c r="J192" s="342" t="s">
        <v>6755</v>
      </c>
      <c r="K192" s="581" t="s">
        <v>6814</v>
      </c>
      <c r="L192" s="344" t="s">
        <v>4090</v>
      </c>
      <c r="N192" s="344" t="s">
        <v>4090</v>
      </c>
      <c r="O192" s="341" t="s">
        <v>6572</v>
      </c>
    </row>
    <row r="193" spans="1:15" x14ac:dyDescent="0.2">
      <c r="A193" s="341" t="s">
        <v>9257</v>
      </c>
      <c r="B193" s="341" t="s">
        <v>9288</v>
      </c>
      <c r="C193" s="342" t="s">
        <v>6811</v>
      </c>
      <c r="D193" s="342" t="s">
        <v>6812</v>
      </c>
      <c r="E193" s="342" t="s">
        <v>9321</v>
      </c>
      <c r="F193" s="342" t="s">
        <v>6568</v>
      </c>
      <c r="G193" s="343">
        <v>99.75</v>
      </c>
      <c r="H193" s="342" t="s">
        <v>6569</v>
      </c>
      <c r="I193" s="342" t="s">
        <v>6575</v>
      </c>
      <c r="J193" s="342" t="s">
        <v>6755</v>
      </c>
      <c r="K193" s="581" t="s">
        <v>6815</v>
      </c>
      <c r="L193" s="344" t="s">
        <v>4090</v>
      </c>
      <c r="N193" s="344" t="s">
        <v>4090</v>
      </c>
      <c r="O193" s="341" t="s">
        <v>6752</v>
      </c>
    </row>
    <row r="194" spans="1:15" x14ac:dyDescent="0.2">
      <c r="A194" s="341" t="s">
        <v>9257</v>
      </c>
      <c r="B194" s="341" t="s">
        <v>9288</v>
      </c>
      <c r="C194" s="342" t="s">
        <v>6811</v>
      </c>
      <c r="D194" s="342" t="s">
        <v>6812</v>
      </c>
      <c r="E194" s="342" t="s">
        <v>9255</v>
      </c>
      <c r="F194" s="342" t="s">
        <v>6568</v>
      </c>
      <c r="G194" s="343">
        <v>20</v>
      </c>
      <c r="H194" s="342" t="s">
        <v>6569</v>
      </c>
      <c r="I194" s="342" t="s">
        <v>6570</v>
      </c>
      <c r="J194" s="342" t="s">
        <v>6755</v>
      </c>
      <c r="K194" s="581" t="s">
        <v>6669</v>
      </c>
      <c r="L194" s="344" t="s">
        <v>4090</v>
      </c>
      <c r="N194" s="344" t="s">
        <v>4090</v>
      </c>
      <c r="O194" s="341">
        <v>0</v>
      </c>
    </row>
    <row r="195" spans="1:15" x14ac:dyDescent="0.2">
      <c r="A195" s="341" t="s">
        <v>9257</v>
      </c>
      <c r="B195" s="341" t="s">
        <v>9289</v>
      </c>
      <c r="C195" s="342" t="s">
        <v>6816</v>
      </c>
      <c r="D195" s="342" t="s">
        <v>6817</v>
      </c>
      <c r="E195" s="342" t="s">
        <v>9319</v>
      </c>
      <c r="F195" s="342" t="s">
        <v>6568</v>
      </c>
      <c r="G195" s="343">
        <v>60.28</v>
      </c>
      <c r="H195" s="342" t="s">
        <v>6569</v>
      </c>
      <c r="I195" s="342" t="s">
        <v>6754</v>
      </c>
      <c r="J195" s="342" t="s">
        <v>6755</v>
      </c>
      <c r="K195" s="581" t="s">
        <v>7534</v>
      </c>
      <c r="L195" s="344" t="s">
        <v>4090</v>
      </c>
      <c r="N195" s="344" t="s">
        <v>4090</v>
      </c>
      <c r="O195" s="341" t="s">
        <v>6572</v>
      </c>
    </row>
    <row r="196" spans="1:15" x14ac:dyDescent="0.2">
      <c r="A196" s="341" t="s">
        <v>9257</v>
      </c>
      <c r="B196" s="341" t="s">
        <v>9289</v>
      </c>
      <c r="C196" s="342" t="s">
        <v>6816</v>
      </c>
      <c r="D196" s="342" t="s">
        <v>6817</v>
      </c>
      <c r="E196" s="342" t="s">
        <v>9319</v>
      </c>
      <c r="F196" s="342" t="s">
        <v>6568</v>
      </c>
      <c r="G196" s="343">
        <v>83.600000000000009</v>
      </c>
      <c r="H196" s="342" t="s">
        <v>6569</v>
      </c>
      <c r="I196" s="342" t="s">
        <v>6754</v>
      </c>
      <c r="J196" s="342" t="s">
        <v>6755</v>
      </c>
      <c r="K196" s="581" t="s">
        <v>7534</v>
      </c>
      <c r="L196" s="344" t="s">
        <v>4090</v>
      </c>
      <c r="N196" s="344" t="s">
        <v>4090</v>
      </c>
      <c r="O196" s="341" t="s">
        <v>6572</v>
      </c>
    </row>
    <row r="197" spans="1:15" x14ac:dyDescent="0.2">
      <c r="A197" s="341" t="s">
        <v>9257</v>
      </c>
      <c r="B197" s="341" t="s">
        <v>9290</v>
      </c>
      <c r="C197" s="342" t="s">
        <v>6818</v>
      </c>
      <c r="D197" s="342" t="s">
        <v>6819</v>
      </c>
      <c r="E197" s="342" t="s">
        <v>9331</v>
      </c>
      <c r="F197" s="342" t="s">
        <v>6568</v>
      </c>
      <c r="G197" s="343">
        <v>369.6</v>
      </c>
      <c r="H197" s="342" t="s">
        <v>6569</v>
      </c>
      <c r="I197" s="342" t="s">
        <v>6570</v>
      </c>
      <c r="J197" s="342" t="s">
        <v>6755</v>
      </c>
      <c r="K197" s="581" t="s">
        <v>6805</v>
      </c>
      <c r="L197" s="344" t="s">
        <v>4090</v>
      </c>
      <c r="N197" s="344" t="s">
        <v>4090</v>
      </c>
      <c r="O197" s="341" t="s">
        <v>6572</v>
      </c>
    </row>
    <row r="198" spans="1:15" x14ac:dyDescent="0.2">
      <c r="A198" s="341" t="s">
        <v>9257</v>
      </c>
      <c r="B198" s="341" t="s">
        <v>9290</v>
      </c>
      <c r="C198" s="342" t="s">
        <v>6818</v>
      </c>
      <c r="D198" s="342" t="s">
        <v>6819</v>
      </c>
      <c r="E198" s="342" t="s">
        <v>9325</v>
      </c>
      <c r="F198" s="342" t="s">
        <v>6568</v>
      </c>
      <c r="G198" s="343">
        <v>244.4</v>
      </c>
      <c r="H198" s="342" t="s">
        <v>6569</v>
      </c>
      <c r="I198" s="342" t="s">
        <v>6575</v>
      </c>
      <c r="J198" s="342" t="s">
        <v>6755</v>
      </c>
      <c r="K198" s="581" t="s">
        <v>6820</v>
      </c>
      <c r="L198" s="344" t="s">
        <v>4090</v>
      </c>
      <c r="N198" s="344" t="s">
        <v>4090</v>
      </c>
      <c r="O198" s="341" t="s">
        <v>6572</v>
      </c>
    </row>
    <row r="199" spans="1:15" x14ac:dyDescent="0.2">
      <c r="A199" s="341" t="s">
        <v>9257</v>
      </c>
      <c r="B199" s="341" t="s">
        <v>9290</v>
      </c>
      <c r="C199" s="342" t="s">
        <v>6818</v>
      </c>
      <c r="D199" s="342" t="s">
        <v>6819</v>
      </c>
      <c r="E199" s="342" t="s">
        <v>9324</v>
      </c>
      <c r="F199" s="342" t="s">
        <v>6568</v>
      </c>
      <c r="G199" s="343">
        <v>1118</v>
      </c>
      <c r="H199" s="342" t="s">
        <v>6569</v>
      </c>
      <c r="I199" s="342" t="s">
        <v>6570</v>
      </c>
      <c r="J199" s="342" t="s">
        <v>6755</v>
      </c>
      <c r="K199" s="581" t="s">
        <v>6821</v>
      </c>
      <c r="L199" s="344" t="s">
        <v>4090</v>
      </c>
      <c r="N199" s="344" t="s">
        <v>4090</v>
      </c>
      <c r="O199" s="341" t="s">
        <v>6572</v>
      </c>
    </row>
    <row r="200" spans="1:15" x14ac:dyDescent="0.2">
      <c r="A200" s="341" t="s">
        <v>9257</v>
      </c>
      <c r="B200" s="341" t="s">
        <v>9290</v>
      </c>
      <c r="C200" s="342" t="s">
        <v>6818</v>
      </c>
      <c r="D200" s="342" t="s">
        <v>6819</v>
      </c>
      <c r="E200" s="342" t="s">
        <v>9324</v>
      </c>
      <c r="F200" s="342" t="s">
        <v>6568</v>
      </c>
      <c r="G200" s="343">
        <v>520.08500000000004</v>
      </c>
      <c r="H200" s="342" t="s">
        <v>6569</v>
      </c>
      <c r="I200" s="342" t="s">
        <v>6570</v>
      </c>
      <c r="J200" s="342" t="s">
        <v>6755</v>
      </c>
      <c r="K200" s="581" t="s">
        <v>6822</v>
      </c>
      <c r="L200" s="344" t="s">
        <v>4090</v>
      </c>
      <c r="N200" s="344" t="s">
        <v>4090</v>
      </c>
      <c r="O200" s="341" t="s">
        <v>6572</v>
      </c>
    </row>
    <row r="201" spans="1:15" x14ac:dyDescent="0.2">
      <c r="A201" s="341" t="s">
        <v>9257</v>
      </c>
      <c r="B201" s="341" t="s">
        <v>9272</v>
      </c>
      <c r="C201" s="342" t="s">
        <v>6823</v>
      </c>
      <c r="D201" s="342" t="s">
        <v>6612</v>
      </c>
      <c r="E201" s="342" t="s">
        <v>9326</v>
      </c>
      <c r="F201" s="342" t="s">
        <v>6568</v>
      </c>
      <c r="G201" s="343">
        <v>139.65</v>
      </c>
      <c r="H201" s="342" t="s">
        <v>6569</v>
      </c>
      <c r="I201" s="342" t="s">
        <v>6575</v>
      </c>
      <c r="J201" s="342" t="s">
        <v>6755</v>
      </c>
      <c r="K201" s="581" t="s">
        <v>6824</v>
      </c>
      <c r="L201" s="344" t="s">
        <v>4090</v>
      </c>
      <c r="N201" s="344" t="s">
        <v>4090</v>
      </c>
      <c r="O201" s="341" t="s">
        <v>6572</v>
      </c>
    </row>
    <row r="202" spans="1:15" x14ac:dyDescent="0.2">
      <c r="A202" s="341" t="s">
        <v>9257</v>
      </c>
      <c r="B202" s="341" t="s">
        <v>9272</v>
      </c>
      <c r="C202" s="342" t="s">
        <v>6825</v>
      </c>
      <c r="D202" s="342" t="s">
        <v>6612</v>
      </c>
      <c r="E202" s="342" t="s">
        <v>9321</v>
      </c>
      <c r="F202" s="342" t="s">
        <v>6568</v>
      </c>
      <c r="G202" s="343">
        <v>884.12</v>
      </c>
      <c r="H202" s="342" t="s">
        <v>6569</v>
      </c>
      <c r="I202" s="342" t="s">
        <v>6570</v>
      </c>
      <c r="J202" s="342" t="s">
        <v>6755</v>
      </c>
      <c r="K202" s="581" t="s">
        <v>6826</v>
      </c>
      <c r="L202" s="344" t="s">
        <v>4090</v>
      </c>
      <c r="N202" s="344" t="s">
        <v>4090</v>
      </c>
      <c r="O202" s="341" t="s">
        <v>6572</v>
      </c>
    </row>
    <row r="203" spans="1:15" x14ac:dyDescent="0.2">
      <c r="A203" s="341" t="s">
        <v>9257</v>
      </c>
      <c r="B203" s="341" t="s">
        <v>9279</v>
      </c>
      <c r="C203" s="342" t="s">
        <v>6696</v>
      </c>
      <c r="D203" s="342" t="s">
        <v>6697</v>
      </c>
      <c r="E203" s="342" t="s">
        <v>9255</v>
      </c>
      <c r="F203" s="342" t="s">
        <v>6568</v>
      </c>
      <c r="G203" s="343">
        <v>99.75</v>
      </c>
      <c r="H203" s="342" t="s">
        <v>6569</v>
      </c>
      <c r="I203" s="342" t="s">
        <v>6575</v>
      </c>
      <c r="J203" s="342" t="s">
        <v>6755</v>
      </c>
      <c r="K203" s="581" t="s">
        <v>6827</v>
      </c>
      <c r="L203" s="344" t="s">
        <v>4090</v>
      </c>
      <c r="N203" s="344" t="s">
        <v>4090</v>
      </c>
      <c r="O203" s="341" t="s">
        <v>6752</v>
      </c>
    </row>
    <row r="204" spans="1:15" x14ac:dyDescent="0.2">
      <c r="A204" s="341" t="s">
        <v>9257</v>
      </c>
      <c r="B204" s="341" t="s">
        <v>9279</v>
      </c>
      <c r="C204" s="342" t="s">
        <v>6696</v>
      </c>
      <c r="D204" s="342" t="s">
        <v>6697</v>
      </c>
      <c r="E204" s="342" t="s">
        <v>9320</v>
      </c>
      <c r="F204" s="342" t="s">
        <v>6568</v>
      </c>
      <c r="G204" s="343">
        <v>491.59500000000003</v>
      </c>
      <c r="H204" s="342" t="s">
        <v>6569</v>
      </c>
      <c r="I204" s="342" t="s">
        <v>6570</v>
      </c>
      <c r="J204" s="342" t="s">
        <v>6755</v>
      </c>
      <c r="K204" s="581" t="s">
        <v>6775</v>
      </c>
      <c r="L204" s="344" t="s">
        <v>4090</v>
      </c>
      <c r="N204" s="344" t="s">
        <v>4090</v>
      </c>
      <c r="O204" s="341" t="s">
        <v>6572</v>
      </c>
    </row>
    <row r="205" spans="1:15" x14ac:dyDescent="0.2">
      <c r="A205" s="341" t="s">
        <v>9257</v>
      </c>
      <c r="B205" s="341" t="s">
        <v>9279</v>
      </c>
      <c r="C205" s="342" t="s">
        <v>6696</v>
      </c>
      <c r="D205" s="342" t="s">
        <v>6697</v>
      </c>
      <c r="E205" s="342" t="s">
        <v>9323</v>
      </c>
      <c r="F205" s="342" t="s">
        <v>6568</v>
      </c>
      <c r="G205" s="343">
        <v>117.60000000000001</v>
      </c>
      <c r="H205" s="342" t="s">
        <v>6569</v>
      </c>
      <c r="I205" s="342" t="s">
        <v>6575</v>
      </c>
      <c r="J205" s="342" t="s">
        <v>6755</v>
      </c>
      <c r="K205" s="581" t="s">
        <v>6828</v>
      </c>
      <c r="L205" s="344" t="s">
        <v>4090</v>
      </c>
      <c r="N205" s="344" t="s">
        <v>4090</v>
      </c>
      <c r="O205" s="341" t="s">
        <v>6572</v>
      </c>
    </row>
    <row r="206" spans="1:15" x14ac:dyDescent="0.2">
      <c r="A206" s="341" t="s">
        <v>9257</v>
      </c>
      <c r="B206" s="341" t="s">
        <v>9279</v>
      </c>
      <c r="C206" s="342" t="s">
        <v>6696</v>
      </c>
      <c r="D206" s="342" t="s">
        <v>6697</v>
      </c>
      <c r="E206" s="342" t="s">
        <v>9255</v>
      </c>
      <c r="F206" s="342" t="s">
        <v>6568</v>
      </c>
      <c r="G206" s="343">
        <v>342</v>
      </c>
      <c r="H206" s="342" t="s">
        <v>6569</v>
      </c>
      <c r="I206" s="342" t="s">
        <v>6570</v>
      </c>
      <c r="J206" s="342" t="s">
        <v>6755</v>
      </c>
      <c r="K206" s="581" t="s">
        <v>6782</v>
      </c>
      <c r="L206" s="344" t="s">
        <v>4090</v>
      </c>
      <c r="N206" s="344" t="s">
        <v>4090</v>
      </c>
      <c r="O206" s="341" t="s">
        <v>6572</v>
      </c>
    </row>
    <row r="207" spans="1:15" x14ac:dyDescent="0.2">
      <c r="A207" s="341" t="s">
        <v>9257</v>
      </c>
      <c r="B207" s="341" t="s">
        <v>9279</v>
      </c>
      <c r="C207" s="342" t="s">
        <v>6696</v>
      </c>
      <c r="D207" s="342" t="s">
        <v>6697</v>
      </c>
      <c r="E207" s="342" t="s">
        <v>9331</v>
      </c>
      <c r="F207" s="342" t="s">
        <v>6568</v>
      </c>
      <c r="G207" s="343">
        <v>1669.2550000000001</v>
      </c>
      <c r="H207" s="342" t="s">
        <v>6569</v>
      </c>
      <c r="I207" s="342" t="s">
        <v>6570</v>
      </c>
      <c r="J207" s="342" t="s">
        <v>6755</v>
      </c>
      <c r="K207" s="581" t="s">
        <v>6829</v>
      </c>
      <c r="L207" s="344" t="s">
        <v>4090</v>
      </c>
      <c r="N207" s="344" t="s">
        <v>4090</v>
      </c>
      <c r="O207" s="341" t="s">
        <v>6572</v>
      </c>
    </row>
    <row r="208" spans="1:15" x14ac:dyDescent="0.2">
      <c r="A208" s="341" t="s">
        <v>9257</v>
      </c>
      <c r="B208" s="341" t="s">
        <v>9291</v>
      </c>
      <c r="C208" s="342" t="s">
        <v>6830</v>
      </c>
      <c r="D208" s="342" t="s">
        <v>6831</v>
      </c>
      <c r="E208" s="342" t="s">
        <v>9325</v>
      </c>
      <c r="F208" s="342" t="s">
        <v>6568</v>
      </c>
      <c r="G208" s="343">
        <v>121.79</v>
      </c>
      <c r="H208" s="342" t="s">
        <v>6569</v>
      </c>
      <c r="I208" s="342" t="s">
        <v>6570</v>
      </c>
      <c r="J208" s="342" t="s">
        <v>6755</v>
      </c>
      <c r="K208" s="581" t="s">
        <v>6832</v>
      </c>
      <c r="L208" s="344" t="s">
        <v>4090</v>
      </c>
      <c r="N208" s="344" t="s">
        <v>4090</v>
      </c>
      <c r="O208" s="341" t="s">
        <v>6572</v>
      </c>
    </row>
    <row r="209" spans="1:15" x14ac:dyDescent="0.2">
      <c r="A209" s="341" t="s">
        <v>9257</v>
      </c>
      <c r="B209" s="341" t="s">
        <v>9291</v>
      </c>
      <c r="C209" s="342" t="s">
        <v>6830</v>
      </c>
      <c r="D209" s="342" t="s">
        <v>6831</v>
      </c>
      <c r="E209" s="342" t="s">
        <v>9326</v>
      </c>
      <c r="F209" s="342" t="s">
        <v>6568</v>
      </c>
      <c r="G209" s="343">
        <v>127.7</v>
      </c>
      <c r="H209" s="342" t="s">
        <v>6569</v>
      </c>
      <c r="I209" s="342" t="s">
        <v>6570</v>
      </c>
      <c r="J209" s="342" t="s">
        <v>6755</v>
      </c>
      <c r="K209" s="581" t="s">
        <v>6833</v>
      </c>
      <c r="L209" s="344" t="s">
        <v>4090</v>
      </c>
      <c r="N209" s="344" t="s">
        <v>4090</v>
      </c>
      <c r="O209" s="341" t="s">
        <v>6572</v>
      </c>
    </row>
    <row r="210" spans="1:15" x14ac:dyDescent="0.2">
      <c r="A210" s="341" t="s">
        <v>9257</v>
      </c>
      <c r="B210" s="341" t="s">
        <v>9291</v>
      </c>
      <c r="C210" s="342" t="s">
        <v>6834</v>
      </c>
      <c r="D210" s="342" t="s">
        <v>6831</v>
      </c>
      <c r="E210" s="342" t="s">
        <v>9338</v>
      </c>
      <c r="F210" s="342" t="s">
        <v>6568</v>
      </c>
      <c r="G210" s="343">
        <v>182.82</v>
      </c>
      <c r="H210" s="342" t="s">
        <v>6569</v>
      </c>
      <c r="I210" s="342" t="s">
        <v>6754</v>
      </c>
      <c r="J210" s="342" t="s">
        <v>6755</v>
      </c>
      <c r="K210" s="581" t="s">
        <v>6835</v>
      </c>
      <c r="L210" s="344" t="s">
        <v>4090</v>
      </c>
      <c r="N210" s="344" t="s">
        <v>4090</v>
      </c>
      <c r="O210" s="341" t="s">
        <v>6572</v>
      </c>
    </row>
    <row r="211" spans="1:15" x14ac:dyDescent="0.2">
      <c r="A211" s="341" t="s">
        <v>9257</v>
      </c>
      <c r="B211" s="341" t="s">
        <v>9292</v>
      </c>
      <c r="C211" s="342" t="s">
        <v>6836</v>
      </c>
      <c r="D211" s="342" t="s">
        <v>6837</v>
      </c>
      <c r="E211" s="342" t="s">
        <v>9324</v>
      </c>
      <c r="F211" s="342" t="s">
        <v>6568</v>
      </c>
      <c r="G211" s="343">
        <v>126</v>
      </c>
      <c r="H211" s="342" t="s">
        <v>6569</v>
      </c>
      <c r="I211" s="342" t="s">
        <v>6575</v>
      </c>
      <c r="J211" s="342" t="s">
        <v>6755</v>
      </c>
      <c r="K211" s="581" t="s">
        <v>6637</v>
      </c>
      <c r="L211" s="344" t="s">
        <v>4090</v>
      </c>
      <c r="N211" s="344" t="s">
        <v>4090</v>
      </c>
      <c r="O211" s="341" t="s">
        <v>6572</v>
      </c>
    </row>
    <row r="212" spans="1:15" x14ac:dyDescent="0.2">
      <c r="A212" s="341" t="s">
        <v>9257</v>
      </c>
      <c r="B212" s="341" t="s">
        <v>9292</v>
      </c>
      <c r="C212" s="342" t="s">
        <v>6836</v>
      </c>
      <c r="D212" s="342" t="s">
        <v>6837</v>
      </c>
      <c r="E212" s="342" t="s">
        <v>9324</v>
      </c>
      <c r="F212" s="342" t="s">
        <v>6568</v>
      </c>
      <c r="G212" s="343">
        <v>161.92000000000002</v>
      </c>
      <c r="H212" s="342" t="s">
        <v>6569</v>
      </c>
      <c r="I212" s="342" t="s">
        <v>6754</v>
      </c>
      <c r="J212" s="342" t="s">
        <v>6755</v>
      </c>
      <c r="K212" s="581" t="s">
        <v>6838</v>
      </c>
      <c r="L212" s="344" t="s">
        <v>4090</v>
      </c>
      <c r="N212" s="344" t="s">
        <v>4090</v>
      </c>
      <c r="O212" s="341" t="s">
        <v>6572</v>
      </c>
    </row>
    <row r="213" spans="1:15" x14ac:dyDescent="0.2">
      <c r="A213" s="341" t="s">
        <v>9257</v>
      </c>
      <c r="B213" s="341" t="s">
        <v>9292</v>
      </c>
      <c r="C213" s="342" t="s">
        <v>6836</v>
      </c>
      <c r="D213" s="342" t="s">
        <v>6837</v>
      </c>
      <c r="E213" s="342" t="s">
        <v>9324</v>
      </c>
      <c r="F213" s="342" t="s">
        <v>6568</v>
      </c>
      <c r="G213" s="343">
        <v>122.12</v>
      </c>
      <c r="H213" s="342" t="s">
        <v>6569</v>
      </c>
      <c r="I213" s="342" t="s">
        <v>6570</v>
      </c>
      <c r="J213" s="342" t="s">
        <v>6755</v>
      </c>
      <c r="K213" s="581" t="s">
        <v>6839</v>
      </c>
      <c r="L213" s="344" t="s">
        <v>4090</v>
      </c>
      <c r="N213" s="344" t="s">
        <v>4090</v>
      </c>
      <c r="O213" s="341" t="s">
        <v>6572</v>
      </c>
    </row>
    <row r="214" spans="1:15" x14ac:dyDescent="0.2">
      <c r="A214" s="341" t="s">
        <v>9257</v>
      </c>
      <c r="B214" s="341" t="s">
        <v>9281</v>
      </c>
      <c r="C214" s="342" t="s">
        <v>6840</v>
      </c>
      <c r="D214" s="342" t="s">
        <v>6709</v>
      </c>
      <c r="E214" s="342" t="s">
        <v>9325</v>
      </c>
      <c r="F214" s="342" t="s">
        <v>6568</v>
      </c>
      <c r="G214" s="343">
        <v>214.20000000000002</v>
      </c>
      <c r="H214" s="342" t="s">
        <v>6569</v>
      </c>
      <c r="I214" s="342" t="s">
        <v>6754</v>
      </c>
      <c r="J214" s="342" t="s">
        <v>6755</v>
      </c>
      <c r="K214" s="581" t="s">
        <v>6841</v>
      </c>
      <c r="L214" s="344" t="s">
        <v>4090</v>
      </c>
      <c r="N214" s="344" t="s">
        <v>4090</v>
      </c>
      <c r="O214" s="341" t="s">
        <v>6572</v>
      </c>
    </row>
    <row r="215" spans="1:15" x14ac:dyDescent="0.2">
      <c r="A215" s="341" t="s">
        <v>9257</v>
      </c>
      <c r="B215" s="341" t="s">
        <v>9293</v>
      </c>
      <c r="C215" s="342" t="s">
        <v>6842</v>
      </c>
      <c r="D215" s="342" t="s">
        <v>6843</v>
      </c>
      <c r="E215" s="342" t="s">
        <v>9255</v>
      </c>
      <c r="F215" s="342" t="s">
        <v>6590</v>
      </c>
      <c r="G215" s="343">
        <v>480.48</v>
      </c>
      <c r="H215" s="342" t="s">
        <v>6569</v>
      </c>
      <c r="I215" s="342" t="s">
        <v>6570</v>
      </c>
      <c r="J215" s="342" t="s">
        <v>6755</v>
      </c>
      <c r="K215" s="581" t="s">
        <v>6844</v>
      </c>
      <c r="L215" s="344" t="s">
        <v>4090</v>
      </c>
      <c r="N215" s="344" t="s">
        <v>9231</v>
      </c>
      <c r="O215" s="341" t="s">
        <v>6572</v>
      </c>
    </row>
    <row r="216" spans="1:15" x14ac:dyDescent="0.2">
      <c r="A216" s="341" t="s">
        <v>9257</v>
      </c>
      <c r="B216" s="341" t="s">
        <v>9293</v>
      </c>
      <c r="C216" s="342" t="s">
        <v>6842</v>
      </c>
      <c r="D216" s="342" t="s">
        <v>6843</v>
      </c>
      <c r="E216" s="342" t="s">
        <v>9334</v>
      </c>
      <c r="F216" s="342" t="s">
        <v>6590</v>
      </c>
      <c r="G216" s="343">
        <v>113.47500000000001</v>
      </c>
      <c r="H216" s="342" t="s">
        <v>6569</v>
      </c>
      <c r="I216" s="342" t="s">
        <v>6754</v>
      </c>
      <c r="J216" s="342" t="s">
        <v>6755</v>
      </c>
      <c r="K216" s="581" t="s">
        <v>6845</v>
      </c>
      <c r="L216" s="344" t="s">
        <v>4090</v>
      </c>
      <c r="N216" s="344" t="s">
        <v>9231</v>
      </c>
      <c r="O216" s="341" t="s">
        <v>6572</v>
      </c>
    </row>
    <row r="217" spans="1:15" x14ac:dyDescent="0.2">
      <c r="A217" s="341" t="s">
        <v>9257</v>
      </c>
      <c r="B217" s="341" t="s">
        <v>9293</v>
      </c>
      <c r="C217" s="342" t="s">
        <v>6842</v>
      </c>
      <c r="D217" s="342" t="s">
        <v>6843</v>
      </c>
      <c r="E217" s="342" t="s">
        <v>9325</v>
      </c>
      <c r="F217" s="342" t="s">
        <v>6590</v>
      </c>
      <c r="G217" s="343">
        <v>180.54</v>
      </c>
      <c r="H217" s="342" t="s">
        <v>6569</v>
      </c>
      <c r="I217" s="342" t="s">
        <v>6575</v>
      </c>
      <c r="J217" s="342" t="s">
        <v>6755</v>
      </c>
      <c r="K217" s="581" t="s">
        <v>6846</v>
      </c>
      <c r="L217" s="344" t="s">
        <v>4090</v>
      </c>
      <c r="N217" s="344" t="s">
        <v>9231</v>
      </c>
      <c r="O217" s="341" t="s">
        <v>6572</v>
      </c>
    </row>
    <row r="218" spans="1:15" x14ac:dyDescent="0.2">
      <c r="A218" s="341" t="s">
        <v>9257</v>
      </c>
      <c r="B218" s="341" t="s">
        <v>9293</v>
      </c>
      <c r="C218" s="342" t="s">
        <v>6842</v>
      </c>
      <c r="D218" s="342" t="s">
        <v>6843</v>
      </c>
      <c r="E218" s="342" t="s">
        <v>9331</v>
      </c>
      <c r="F218" s="342" t="s">
        <v>6590</v>
      </c>
      <c r="G218" s="343">
        <v>285.34000000000003</v>
      </c>
      <c r="H218" s="342" t="s">
        <v>6569</v>
      </c>
      <c r="I218" s="342" t="s">
        <v>6754</v>
      </c>
      <c r="J218" s="342" t="s">
        <v>6755</v>
      </c>
      <c r="K218" s="581" t="s">
        <v>6847</v>
      </c>
      <c r="L218" s="344" t="s">
        <v>4090</v>
      </c>
      <c r="N218" s="344" t="s">
        <v>9231</v>
      </c>
      <c r="O218" s="341" t="s">
        <v>6572</v>
      </c>
    </row>
    <row r="219" spans="1:15" x14ac:dyDescent="0.2">
      <c r="A219" s="341" t="s">
        <v>9257</v>
      </c>
      <c r="B219" s="341" t="s">
        <v>9293</v>
      </c>
      <c r="C219" s="342" t="s">
        <v>6842</v>
      </c>
      <c r="D219" s="342" t="s">
        <v>6843</v>
      </c>
      <c r="E219" s="342" t="s">
        <v>9331</v>
      </c>
      <c r="F219" s="342" t="s">
        <v>6590</v>
      </c>
      <c r="G219" s="343">
        <v>305.14</v>
      </c>
      <c r="H219" s="342" t="s">
        <v>6569</v>
      </c>
      <c r="I219" s="342" t="s">
        <v>6570</v>
      </c>
      <c r="J219" s="342" t="s">
        <v>6755</v>
      </c>
      <c r="K219" s="581" t="s">
        <v>6779</v>
      </c>
      <c r="L219" s="344" t="s">
        <v>4090</v>
      </c>
      <c r="N219" s="344" t="s">
        <v>9231</v>
      </c>
      <c r="O219" s="341" t="s">
        <v>6572</v>
      </c>
    </row>
    <row r="220" spans="1:15" x14ac:dyDescent="0.2">
      <c r="A220" s="341" t="s">
        <v>9257</v>
      </c>
      <c r="B220" s="341" t="s">
        <v>9293</v>
      </c>
      <c r="C220" s="342" t="s">
        <v>6842</v>
      </c>
      <c r="D220" s="342" t="s">
        <v>6843</v>
      </c>
      <c r="E220" s="342" t="s">
        <v>9334</v>
      </c>
      <c r="F220" s="342" t="s">
        <v>6590</v>
      </c>
      <c r="G220" s="343">
        <v>206.4</v>
      </c>
      <c r="H220" s="342" t="s">
        <v>6569</v>
      </c>
      <c r="I220" s="342" t="s">
        <v>6575</v>
      </c>
      <c r="J220" s="342" t="s">
        <v>6755</v>
      </c>
      <c r="K220" s="581" t="s">
        <v>6810</v>
      </c>
      <c r="L220" s="344" t="s">
        <v>4090</v>
      </c>
      <c r="N220" s="344" t="s">
        <v>9231</v>
      </c>
      <c r="O220" s="341" t="s">
        <v>6572</v>
      </c>
    </row>
    <row r="221" spans="1:15" x14ac:dyDescent="0.2">
      <c r="A221" s="341" t="s">
        <v>9257</v>
      </c>
      <c r="B221" s="341" t="s">
        <v>9294</v>
      </c>
      <c r="C221" s="342" t="s">
        <v>6581</v>
      </c>
      <c r="D221" s="342" t="s">
        <v>6848</v>
      </c>
      <c r="E221" s="342" t="s">
        <v>9320</v>
      </c>
      <c r="F221" s="342" t="s">
        <v>6568</v>
      </c>
      <c r="G221" s="343">
        <v>148.47999999999999</v>
      </c>
      <c r="H221" s="342" t="s">
        <v>6569</v>
      </c>
      <c r="I221" s="342" t="s">
        <v>6575</v>
      </c>
      <c r="J221" s="342" t="s">
        <v>6755</v>
      </c>
      <c r="K221" s="581" t="s">
        <v>6765</v>
      </c>
      <c r="L221" s="344" t="s">
        <v>4090</v>
      </c>
      <c r="N221" s="344" t="s">
        <v>4090</v>
      </c>
      <c r="O221" s="341" t="s">
        <v>6572</v>
      </c>
    </row>
    <row r="222" spans="1:15" x14ac:dyDescent="0.2">
      <c r="A222" s="341" t="s">
        <v>9257</v>
      </c>
      <c r="B222" s="341" t="s">
        <v>9294</v>
      </c>
      <c r="C222" s="342" t="s">
        <v>6581</v>
      </c>
      <c r="D222" s="342" t="s">
        <v>6848</v>
      </c>
      <c r="E222" s="342" t="s">
        <v>9319</v>
      </c>
      <c r="F222" s="342" t="s">
        <v>6568</v>
      </c>
      <c r="G222" s="343">
        <v>624</v>
      </c>
      <c r="H222" s="342" t="s">
        <v>6569</v>
      </c>
      <c r="I222" s="342" t="s">
        <v>6570</v>
      </c>
      <c r="J222" s="342" t="s">
        <v>6755</v>
      </c>
      <c r="K222" s="581" t="s">
        <v>6779</v>
      </c>
      <c r="L222" s="344" t="s">
        <v>4090</v>
      </c>
      <c r="N222" s="344" t="s">
        <v>4090</v>
      </c>
      <c r="O222" s="341" t="s">
        <v>6572</v>
      </c>
    </row>
    <row r="223" spans="1:15" x14ac:dyDescent="0.2">
      <c r="A223" s="341" t="s">
        <v>9257</v>
      </c>
      <c r="B223" s="341" t="s">
        <v>9294</v>
      </c>
      <c r="C223" s="342" t="s">
        <v>6581</v>
      </c>
      <c r="D223" s="342" t="s">
        <v>6848</v>
      </c>
      <c r="E223" s="342" t="s">
        <v>9321</v>
      </c>
      <c r="F223" s="342" t="s">
        <v>6568</v>
      </c>
      <c r="G223" s="343">
        <v>99.84</v>
      </c>
      <c r="H223" s="342" t="s">
        <v>6569</v>
      </c>
      <c r="I223" s="342" t="s">
        <v>6575</v>
      </c>
      <c r="J223" s="342" t="s">
        <v>6755</v>
      </c>
      <c r="K223" s="581" t="s">
        <v>6849</v>
      </c>
      <c r="L223" s="344" t="s">
        <v>4090</v>
      </c>
      <c r="N223" s="344" t="s">
        <v>4090</v>
      </c>
      <c r="O223" s="341" t="s">
        <v>6752</v>
      </c>
    </row>
    <row r="224" spans="1:15" x14ac:dyDescent="0.2">
      <c r="A224" s="341" t="s">
        <v>9257</v>
      </c>
      <c r="B224" s="341" t="s">
        <v>9294</v>
      </c>
      <c r="C224" s="342" t="s">
        <v>6581</v>
      </c>
      <c r="D224" s="342" t="s">
        <v>6848</v>
      </c>
      <c r="E224" s="342" t="s">
        <v>9323</v>
      </c>
      <c r="F224" s="342" t="s">
        <v>6568</v>
      </c>
      <c r="G224" s="343">
        <v>182.32500000000002</v>
      </c>
      <c r="H224" s="342" t="s">
        <v>6569</v>
      </c>
      <c r="I224" s="342" t="s">
        <v>6575</v>
      </c>
      <c r="J224" s="342" t="s">
        <v>6755</v>
      </c>
      <c r="K224" s="581" t="s">
        <v>6850</v>
      </c>
      <c r="L224" s="344" t="s">
        <v>4090</v>
      </c>
      <c r="N224" s="344" t="s">
        <v>4090</v>
      </c>
      <c r="O224" s="341" t="s">
        <v>6572</v>
      </c>
    </row>
    <row r="225" spans="1:15" x14ac:dyDescent="0.2">
      <c r="A225" s="341" t="s">
        <v>9257</v>
      </c>
      <c r="B225" s="341" t="s">
        <v>9294</v>
      </c>
      <c r="C225" s="342" t="s">
        <v>6581</v>
      </c>
      <c r="D225" s="342" t="s">
        <v>6848</v>
      </c>
      <c r="E225" s="342" t="s">
        <v>9319</v>
      </c>
      <c r="F225" s="342" t="s">
        <v>6568</v>
      </c>
      <c r="G225" s="343">
        <v>30.96</v>
      </c>
      <c r="H225" s="342" t="s">
        <v>6569</v>
      </c>
      <c r="I225" s="342" t="s">
        <v>6570</v>
      </c>
      <c r="J225" s="342" t="s">
        <v>6755</v>
      </c>
      <c r="K225" s="581" t="s">
        <v>6851</v>
      </c>
      <c r="L225" s="344" t="s">
        <v>4090</v>
      </c>
      <c r="N225" s="344" t="s">
        <v>4090</v>
      </c>
      <c r="O225" s="341" t="s">
        <v>6752</v>
      </c>
    </row>
    <row r="226" spans="1:15" x14ac:dyDescent="0.2">
      <c r="A226" s="341" t="s">
        <v>9257</v>
      </c>
      <c r="B226" s="341" t="s">
        <v>9294</v>
      </c>
      <c r="C226" s="342" t="s">
        <v>6581</v>
      </c>
      <c r="D226" s="342" t="s">
        <v>6848</v>
      </c>
      <c r="E226" s="342" t="s">
        <v>9322</v>
      </c>
      <c r="F226" s="342" t="s">
        <v>6568</v>
      </c>
      <c r="G226" s="343">
        <v>115.33</v>
      </c>
      <c r="H226" s="342" t="s">
        <v>6569</v>
      </c>
      <c r="I226" s="342" t="s">
        <v>6570</v>
      </c>
      <c r="J226" s="342" t="s">
        <v>6755</v>
      </c>
      <c r="K226" s="581" t="s">
        <v>6852</v>
      </c>
      <c r="L226" s="344" t="s">
        <v>4090</v>
      </c>
      <c r="N226" s="344" t="s">
        <v>4090</v>
      </c>
      <c r="O226" s="341" t="s">
        <v>6572</v>
      </c>
    </row>
    <row r="227" spans="1:15" x14ac:dyDescent="0.2">
      <c r="A227" s="341" t="s">
        <v>9257</v>
      </c>
      <c r="B227" s="341" t="s">
        <v>9294</v>
      </c>
      <c r="C227" s="342" t="s">
        <v>6581</v>
      </c>
      <c r="D227" s="342" t="s">
        <v>6848</v>
      </c>
      <c r="E227" s="342" t="s">
        <v>9320</v>
      </c>
      <c r="F227" s="342" t="s">
        <v>6568</v>
      </c>
      <c r="G227" s="343">
        <v>107.36</v>
      </c>
      <c r="H227" s="342" t="s">
        <v>6569</v>
      </c>
      <c r="I227" s="342" t="s">
        <v>6754</v>
      </c>
      <c r="J227" s="342" t="s">
        <v>6755</v>
      </c>
      <c r="K227" s="581" t="s">
        <v>6853</v>
      </c>
      <c r="L227" s="344" t="s">
        <v>4090</v>
      </c>
      <c r="N227" s="344" t="s">
        <v>4090</v>
      </c>
      <c r="O227" s="341" t="s">
        <v>6572</v>
      </c>
    </row>
    <row r="228" spans="1:15" x14ac:dyDescent="0.2">
      <c r="A228" s="341" t="s">
        <v>9257</v>
      </c>
      <c r="B228" s="341" t="s">
        <v>9294</v>
      </c>
      <c r="C228" s="342" t="s">
        <v>6581</v>
      </c>
      <c r="D228" s="342" t="s">
        <v>6848</v>
      </c>
      <c r="E228" s="342" t="s">
        <v>9319</v>
      </c>
      <c r="F228" s="342" t="s">
        <v>6568</v>
      </c>
      <c r="G228" s="343">
        <v>578.4</v>
      </c>
      <c r="H228" s="342" t="s">
        <v>6569</v>
      </c>
      <c r="I228" s="342" t="s">
        <v>6570</v>
      </c>
      <c r="J228" s="342" t="s">
        <v>6755</v>
      </c>
      <c r="K228" s="581" t="s">
        <v>6854</v>
      </c>
      <c r="L228" s="344" t="s">
        <v>4090</v>
      </c>
      <c r="N228" s="344" t="s">
        <v>4090</v>
      </c>
      <c r="O228" s="341" t="s">
        <v>6572</v>
      </c>
    </row>
    <row r="229" spans="1:15" x14ac:dyDescent="0.2">
      <c r="A229" s="341" t="s">
        <v>9257</v>
      </c>
      <c r="B229" s="341" t="s">
        <v>9294</v>
      </c>
      <c r="C229" s="342" t="s">
        <v>6581</v>
      </c>
      <c r="D229" s="342" t="s">
        <v>6848</v>
      </c>
      <c r="E229" s="342" t="s">
        <v>9319</v>
      </c>
      <c r="F229" s="342" t="s">
        <v>6568</v>
      </c>
      <c r="G229" s="343">
        <v>194.4</v>
      </c>
      <c r="H229" s="342" t="s">
        <v>6569</v>
      </c>
      <c r="I229" s="342" t="s">
        <v>6570</v>
      </c>
      <c r="J229" s="342" t="s">
        <v>6755</v>
      </c>
      <c r="K229" s="581" t="s">
        <v>6855</v>
      </c>
      <c r="L229" s="344" t="s">
        <v>4090</v>
      </c>
      <c r="N229" s="344" t="s">
        <v>4090</v>
      </c>
      <c r="O229" s="341" t="s">
        <v>6572</v>
      </c>
    </row>
    <row r="230" spans="1:15" x14ac:dyDescent="0.2">
      <c r="A230" s="341" t="s">
        <v>9257</v>
      </c>
      <c r="B230" s="341" t="s">
        <v>9294</v>
      </c>
      <c r="C230" s="342" t="s">
        <v>6581</v>
      </c>
      <c r="D230" s="342" t="s">
        <v>6848</v>
      </c>
      <c r="E230" s="342" t="s">
        <v>9319</v>
      </c>
      <c r="F230" s="342" t="s">
        <v>6568</v>
      </c>
      <c r="G230" s="343">
        <v>262.3</v>
      </c>
      <c r="H230" s="342" t="s">
        <v>6569</v>
      </c>
      <c r="I230" s="342" t="s">
        <v>6570</v>
      </c>
      <c r="J230" s="342" t="s">
        <v>6755</v>
      </c>
      <c r="K230" s="581" t="s">
        <v>6813</v>
      </c>
      <c r="L230" s="344" t="s">
        <v>4090</v>
      </c>
      <c r="N230" s="344" t="s">
        <v>4090</v>
      </c>
      <c r="O230" s="341" t="s">
        <v>6572</v>
      </c>
    </row>
    <row r="231" spans="1:15" x14ac:dyDescent="0.2">
      <c r="A231" s="341" t="s">
        <v>9257</v>
      </c>
      <c r="B231" s="341" t="s">
        <v>9294</v>
      </c>
      <c r="C231" s="342" t="s">
        <v>6581</v>
      </c>
      <c r="D231" s="342" t="s">
        <v>6848</v>
      </c>
      <c r="E231" s="342" t="s">
        <v>9323</v>
      </c>
      <c r="F231" s="342" t="s">
        <v>6568</v>
      </c>
      <c r="G231" s="343">
        <v>165.24</v>
      </c>
      <c r="H231" s="342" t="s">
        <v>6569</v>
      </c>
      <c r="I231" s="342" t="s">
        <v>6754</v>
      </c>
      <c r="J231" s="342" t="s">
        <v>6755</v>
      </c>
      <c r="K231" s="581" t="s">
        <v>6805</v>
      </c>
      <c r="L231" s="344" t="s">
        <v>4090</v>
      </c>
      <c r="N231" s="344" t="s">
        <v>4090</v>
      </c>
      <c r="O231" s="341" t="s">
        <v>6572</v>
      </c>
    </row>
    <row r="232" spans="1:15" x14ac:dyDescent="0.2">
      <c r="A232" s="341" t="s">
        <v>9257</v>
      </c>
      <c r="B232" s="341" t="s">
        <v>9294</v>
      </c>
      <c r="C232" s="342" t="s">
        <v>6581</v>
      </c>
      <c r="D232" s="342" t="s">
        <v>6848</v>
      </c>
      <c r="E232" s="342" t="s">
        <v>9319</v>
      </c>
      <c r="F232" s="342" t="s">
        <v>6568</v>
      </c>
      <c r="G232" s="343">
        <v>1081</v>
      </c>
      <c r="H232" s="342" t="s">
        <v>6569</v>
      </c>
      <c r="I232" s="342" t="s">
        <v>6570</v>
      </c>
      <c r="J232" s="342" t="s">
        <v>6755</v>
      </c>
      <c r="K232" s="581" t="s">
        <v>6856</v>
      </c>
      <c r="L232" s="344" t="s">
        <v>4090</v>
      </c>
      <c r="N232" s="344" t="s">
        <v>4090</v>
      </c>
      <c r="O232" s="341" t="s">
        <v>6572</v>
      </c>
    </row>
    <row r="233" spans="1:15" x14ac:dyDescent="0.2">
      <c r="A233" s="341" t="s">
        <v>9257</v>
      </c>
      <c r="B233" s="341" t="s">
        <v>9294</v>
      </c>
      <c r="C233" s="342" t="s">
        <v>6581</v>
      </c>
      <c r="D233" s="342" t="s">
        <v>6848</v>
      </c>
      <c r="E233" s="342" t="s">
        <v>9320</v>
      </c>
      <c r="F233" s="342" t="s">
        <v>6568</v>
      </c>
      <c r="G233" s="343">
        <v>50.88</v>
      </c>
      <c r="H233" s="342" t="s">
        <v>6569</v>
      </c>
      <c r="I233" s="342" t="s">
        <v>6575</v>
      </c>
      <c r="J233" s="342" t="s">
        <v>6755</v>
      </c>
      <c r="K233" s="581" t="s">
        <v>6857</v>
      </c>
      <c r="L233" s="344" t="s">
        <v>4090</v>
      </c>
      <c r="N233" s="344" t="s">
        <v>4090</v>
      </c>
      <c r="O233" s="341" t="s">
        <v>6752</v>
      </c>
    </row>
    <row r="234" spans="1:15" x14ac:dyDescent="0.2">
      <c r="A234" s="341" t="s">
        <v>9257</v>
      </c>
      <c r="B234" s="341" t="s">
        <v>9294</v>
      </c>
      <c r="C234" s="342" t="s">
        <v>6581</v>
      </c>
      <c r="D234" s="342" t="s">
        <v>6848</v>
      </c>
      <c r="E234" s="342" t="s">
        <v>9321</v>
      </c>
      <c r="F234" s="342" t="s">
        <v>6568</v>
      </c>
      <c r="G234" s="343">
        <v>110.53</v>
      </c>
      <c r="H234" s="342" t="s">
        <v>6569</v>
      </c>
      <c r="I234" s="342" t="s">
        <v>6570</v>
      </c>
      <c r="J234" s="342" t="s">
        <v>6755</v>
      </c>
      <c r="K234" s="581" t="s">
        <v>8907</v>
      </c>
      <c r="L234" s="344" t="s">
        <v>4090</v>
      </c>
      <c r="M234" s="345" t="s">
        <v>6858</v>
      </c>
      <c r="N234" s="344" t="s">
        <v>4090</v>
      </c>
      <c r="O234" s="341" t="s">
        <v>6572</v>
      </c>
    </row>
    <row r="235" spans="1:15" x14ac:dyDescent="0.2">
      <c r="A235" s="341" t="s">
        <v>9257</v>
      </c>
      <c r="B235" s="341" t="s">
        <v>9294</v>
      </c>
      <c r="C235" s="342" t="s">
        <v>6581</v>
      </c>
      <c r="D235" s="342" t="s">
        <v>6848</v>
      </c>
      <c r="E235" s="342" t="s">
        <v>9323</v>
      </c>
      <c r="F235" s="342" t="s">
        <v>6568</v>
      </c>
      <c r="G235" s="343">
        <v>118.75</v>
      </c>
      <c r="H235" s="342" t="s">
        <v>6569</v>
      </c>
      <c r="I235" s="342" t="s">
        <v>6575</v>
      </c>
      <c r="J235" s="342" t="s">
        <v>6755</v>
      </c>
      <c r="K235" s="581" t="s">
        <v>6859</v>
      </c>
      <c r="L235" s="344" t="s">
        <v>4090</v>
      </c>
      <c r="N235" s="344" t="s">
        <v>4090</v>
      </c>
      <c r="O235" s="341" t="s">
        <v>6572</v>
      </c>
    </row>
    <row r="236" spans="1:15" x14ac:dyDescent="0.2">
      <c r="A236" s="341" t="s">
        <v>9257</v>
      </c>
      <c r="B236" s="341" t="s">
        <v>9294</v>
      </c>
      <c r="C236" s="342" t="s">
        <v>6581</v>
      </c>
      <c r="D236" s="342" t="s">
        <v>6848</v>
      </c>
      <c r="E236" s="342" t="s">
        <v>9255</v>
      </c>
      <c r="F236" s="342" t="s">
        <v>6568</v>
      </c>
      <c r="G236" s="343">
        <v>1801.2450000000001</v>
      </c>
      <c r="H236" s="342" t="s">
        <v>6569</v>
      </c>
      <c r="I236" s="342" t="s">
        <v>6570</v>
      </c>
      <c r="J236" s="342" t="s">
        <v>6755</v>
      </c>
      <c r="K236" s="581" t="s">
        <v>6860</v>
      </c>
      <c r="L236" s="344" t="s">
        <v>4090</v>
      </c>
      <c r="N236" s="344" t="s">
        <v>4090</v>
      </c>
      <c r="O236" s="341" t="s">
        <v>6572</v>
      </c>
    </row>
    <row r="237" spans="1:15" x14ac:dyDescent="0.2">
      <c r="A237" s="341" t="s">
        <v>9257</v>
      </c>
      <c r="B237" s="341" t="s">
        <v>9263</v>
      </c>
      <c r="C237" s="342" t="s">
        <v>6581</v>
      </c>
      <c r="D237" s="342" t="s">
        <v>6582</v>
      </c>
      <c r="E237" s="342" t="s">
        <v>9322</v>
      </c>
      <c r="F237" s="342" t="s">
        <v>6568</v>
      </c>
      <c r="G237" s="343">
        <v>129.59</v>
      </c>
      <c r="H237" s="342" t="s">
        <v>6569</v>
      </c>
      <c r="I237" s="342" t="s">
        <v>6575</v>
      </c>
      <c r="J237" s="342" t="s">
        <v>6755</v>
      </c>
      <c r="K237" s="581" t="s">
        <v>6863</v>
      </c>
      <c r="L237" s="344" t="s">
        <v>4090</v>
      </c>
      <c r="M237" s="345" t="s">
        <v>6861</v>
      </c>
      <c r="N237" s="344" t="s">
        <v>4090</v>
      </c>
      <c r="O237" s="341" t="s">
        <v>6572</v>
      </c>
    </row>
    <row r="238" spans="1:15" x14ac:dyDescent="0.2">
      <c r="A238" s="341" t="s">
        <v>9257</v>
      </c>
      <c r="B238" s="341" t="s">
        <v>9263</v>
      </c>
      <c r="C238" s="342" t="s">
        <v>6581</v>
      </c>
      <c r="D238" s="342" t="s">
        <v>6582</v>
      </c>
      <c r="E238" s="342" t="s">
        <v>9322</v>
      </c>
      <c r="F238" s="342" t="s">
        <v>6568</v>
      </c>
      <c r="G238" s="343">
        <v>3.04</v>
      </c>
      <c r="H238" s="342" t="s">
        <v>6569</v>
      </c>
      <c r="I238" s="342" t="s">
        <v>6575</v>
      </c>
      <c r="J238" s="342" t="s">
        <v>6755</v>
      </c>
      <c r="K238" s="581" t="s">
        <v>9235</v>
      </c>
      <c r="L238" s="344" t="s">
        <v>4090</v>
      </c>
      <c r="M238" s="345" t="s">
        <v>6862</v>
      </c>
      <c r="N238" s="344" t="s">
        <v>4090</v>
      </c>
      <c r="O238" s="341">
        <v>0</v>
      </c>
    </row>
    <row r="239" spans="1:15" x14ac:dyDescent="0.2">
      <c r="A239" s="341" t="s">
        <v>9257</v>
      </c>
      <c r="B239" s="341" t="s">
        <v>9263</v>
      </c>
      <c r="C239" s="342" t="s">
        <v>6581</v>
      </c>
      <c r="D239" s="342" t="s">
        <v>6582</v>
      </c>
      <c r="E239" s="342" t="s">
        <v>9322</v>
      </c>
      <c r="F239" s="342" t="s">
        <v>6568</v>
      </c>
      <c r="G239" s="343">
        <v>3.04</v>
      </c>
      <c r="H239" s="342" t="s">
        <v>6569</v>
      </c>
      <c r="I239" s="342" t="s">
        <v>6575</v>
      </c>
      <c r="J239" s="342" t="s">
        <v>6755</v>
      </c>
      <c r="K239" s="581" t="s">
        <v>9236</v>
      </c>
      <c r="L239" s="344" t="s">
        <v>4090</v>
      </c>
      <c r="M239" s="345" t="s">
        <v>6862</v>
      </c>
      <c r="N239" s="344" t="s">
        <v>4090</v>
      </c>
      <c r="O239" s="341">
        <v>0</v>
      </c>
    </row>
    <row r="240" spans="1:15" x14ac:dyDescent="0.2">
      <c r="A240" s="341" t="s">
        <v>9257</v>
      </c>
      <c r="B240" s="341" t="s">
        <v>9263</v>
      </c>
      <c r="C240" s="342" t="s">
        <v>6581</v>
      </c>
      <c r="D240" s="342" t="s">
        <v>6582</v>
      </c>
      <c r="E240" s="342" t="s">
        <v>9322</v>
      </c>
      <c r="F240" s="342" t="s">
        <v>6568</v>
      </c>
      <c r="G240" s="343">
        <v>3.04</v>
      </c>
      <c r="H240" s="342" t="s">
        <v>6569</v>
      </c>
      <c r="I240" s="342" t="s">
        <v>6575</v>
      </c>
      <c r="J240" s="342" t="s">
        <v>6755</v>
      </c>
      <c r="K240" s="581" t="s">
        <v>8700</v>
      </c>
      <c r="L240" s="344" t="s">
        <v>4090</v>
      </c>
      <c r="M240" s="345" t="s">
        <v>6862</v>
      </c>
      <c r="N240" s="344" t="s">
        <v>4090</v>
      </c>
      <c r="O240" s="341">
        <v>0</v>
      </c>
    </row>
    <row r="241" spans="1:15" x14ac:dyDescent="0.2">
      <c r="A241" s="341" t="s">
        <v>9257</v>
      </c>
      <c r="B241" s="341" t="s">
        <v>9263</v>
      </c>
      <c r="C241" s="342" t="s">
        <v>6581</v>
      </c>
      <c r="D241" s="342" t="s">
        <v>6582</v>
      </c>
      <c r="E241" s="342" t="s">
        <v>9322</v>
      </c>
      <c r="F241" s="342" t="s">
        <v>6568</v>
      </c>
      <c r="G241" s="343">
        <v>129.59</v>
      </c>
      <c r="H241" s="342" t="s">
        <v>6569</v>
      </c>
      <c r="I241" s="342" t="s">
        <v>6575</v>
      </c>
      <c r="J241" s="342" t="s">
        <v>6755</v>
      </c>
      <c r="K241" s="581" t="s">
        <v>6863</v>
      </c>
      <c r="L241" s="344" t="s">
        <v>4090</v>
      </c>
      <c r="N241" s="344" t="s">
        <v>4090</v>
      </c>
      <c r="O241" s="341" t="s">
        <v>6572</v>
      </c>
    </row>
    <row r="242" spans="1:15" x14ac:dyDescent="0.2">
      <c r="A242" s="341" t="s">
        <v>9257</v>
      </c>
      <c r="B242" s="341" t="s">
        <v>9264</v>
      </c>
      <c r="C242" s="342" t="s">
        <v>6718</v>
      </c>
      <c r="D242" s="342" t="s">
        <v>6586</v>
      </c>
      <c r="E242" s="342" t="s">
        <v>9326</v>
      </c>
      <c r="F242" s="342" t="s">
        <v>6568</v>
      </c>
      <c r="G242" s="343">
        <v>149.76</v>
      </c>
      <c r="H242" s="342" t="s">
        <v>6569</v>
      </c>
      <c r="I242" s="342" t="s">
        <v>6754</v>
      </c>
      <c r="J242" s="342" t="s">
        <v>6755</v>
      </c>
      <c r="K242" s="581" t="s">
        <v>6864</v>
      </c>
      <c r="L242" s="344" t="s">
        <v>4090</v>
      </c>
      <c r="N242" s="344" t="s">
        <v>4090</v>
      </c>
      <c r="O242" s="341" t="s">
        <v>6572</v>
      </c>
    </row>
    <row r="243" spans="1:15" x14ac:dyDescent="0.2">
      <c r="A243" s="341" t="s">
        <v>9257</v>
      </c>
      <c r="B243" s="341" t="s">
        <v>9264</v>
      </c>
      <c r="C243" s="342" t="s">
        <v>6865</v>
      </c>
      <c r="D243" s="342" t="s">
        <v>6586</v>
      </c>
      <c r="E243" s="342" t="s">
        <v>9255</v>
      </c>
      <c r="F243" s="342" t="s">
        <v>6568</v>
      </c>
      <c r="G243" s="343">
        <v>116.88</v>
      </c>
      <c r="H243" s="342" t="s">
        <v>6569</v>
      </c>
      <c r="I243" s="342" t="s">
        <v>6570</v>
      </c>
      <c r="J243" s="342" t="s">
        <v>6755</v>
      </c>
      <c r="K243" s="581" t="s">
        <v>9237</v>
      </c>
      <c r="L243" s="344" t="s">
        <v>4090</v>
      </c>
      <c r="N243" s="344" t="s">
        <v>4090</v>
      </c>
      <c r="O243" s="341" t="s">
        <v>6572</v>
      </c>
    </row>
    <row r="244" spans="1:15" x14ac:dyDescent="0.2">
      <c r="A244" s="341" t="s">
        <v>9257</v>
      </c>
      <c r="B244" s="341" t="s">
        <v>9264</v>
      </c>
      <c r="C244" s="342" t="s">
        <v>6865</v>
      </c>
      <c r="D244" s="342" t="s">
        <v>6586</v>
      </c>
      <c r="E244" s="342" t="s">
        <v>9334</v>
      </c>
      <c r="F244" s="342" t="s">
        <v>6568</v>
      </c>
      <c r="G244" s="343">
        <v>123.12</v>
      </c>
      <c r="H244" s="342" t="s">
        <v>6569</v>
      </c>
      <c r="I244" s="342" t="s">
        <v>6570</v>
      </c>
      <c r="J244" s="342" t="s">
        <v>6755</v>
      </c>
      <c r="K244" s="581" t="s">
        <v>9238</v>
      </c>
      <c r="L244" s="344" t="s">
        <v>4090</v>
      </c>
      <c r="N244" s="344" t="s">
        <v>4090</v>
      </c>
      <c r="O244" s="341" t="s">
        <v>6572</v>
      </c>
    </row>
    <row r="245" spans="1:15" x14ac:dyDescent="0.2">
      <c r="A245" s="341" t="s">
        <v>9257</v>
      </c>
      <c r="B245" s="341" t="s">
        <v>9264</v>
      </c>
      <c r="C245" s="342" t="s">
        <v>6865</v>
      </c>
      <c r="D245" s="342" t="s">
        <v>6586</v>
      </c>
      <c r="E245" s="342" t="s">
        <v>9334</v>
      </c>
      <c r="F245" s="342" t="s">
        <v>6568</v>
      </c>
      <c r="G245" s="343">
        <v>19.89</v>
      </c>
      <c r="H245" s="342" t="s">
        <v>6569</v>
      </c>
      <c r="I245" s="342" t="s">
        <v>6570</v>
      </c>
      <c r="J245" s="342" t="s">
        <v>6755</v>
      </c>
      <c r="K245" s="581" t="s">
        <v>8868</v>
      </c>
      <c r="L245" s="344" t="s">
        <v>4090</v>
      </c>
      <c r="N245" s="344" t="s">
        <v>4090</v>
      </c>
      <c r="O245" s="341" t="s">
        <v>6572</v>
      </c>
    </row>
    <row r="246" spans="1:15" x14ac:dyDescent="0.2">
      <c r="A246" s="341" t="s">
        <v>9257</v>
      </c>
      <c r="B246" s="341" t="s">
        <v>9264</v>
      </c>
      <c r="C246" s="342" t="s">
        <v>6865</v>
      </c>
      <c r="D246" s="342" t="s">
        <v>6586</v>
      </c>
      <c r="E246" s="342" t="s">
        <v>9334</v>
      </c>
      <c r="F246" s="342" t="s">
        <v>6568</v>
      </c>
      <c r="G246" s="343">
        <v>9.18</v>
      </c>
      <c r="H246" s="342" t="s">
        <v>6569</v>
      </c>
      <c r="I246" s="342" t="s">
        <v>6570</v>
      </c>
      <c r="J246" s="342" t="s">
        <v>6755</v>
      </c>
      <c r="K246" s="581" t="s">
        <v>9239</v>
      </c>
      <c r="L246" s="344" t="s">
        <v>4090</v>
      </c>
      <c r="N246" s="344" t="s">
        <v>4090</v>
      </c>
      <c r="O246" s="341" t="s">
        <v>6572</v>
      </c>
    </row>
    <row r="247" spans="1:15" x14ac:dyDescent="0.2">
      <c r="A247" s="341" t="s">
        <v>9257</v>
      </c>
      <c r="B247" s="341" t="s">
        <v>9264</v>
      </c>
      <c r="C247" s="342" t="s">
        <v>6585</v>
      </c>
      <c r="D247" s="342" t="s">
        <v>6586</v>
      </c>
      <c r="E247" s="342" t="s">
        <v>9333</v>
      </c>
      <c r="F247" s="342" t="s">
        <v>6568</v>
      </c>
      <c r="G247" s="343">
        <v>154.27500000000001</v>
      </c>
      <c r="H247" s="342" t="s">
        <v>6569</v>
      </c>
      <c r="I247" s="342" t="s">
        <v>6570</v>
      </c>
      <c r="J247" s="342" t="s">
        <v>6755</v>
      </c>
      <c r="K247" s="581" t="s">
        <v>6866</v>
      </c>
      <c r="L247" s="344" t="s">
        <v>4090</v>
      </c>
      <c r="N247" s="344" t="s">
        <v>4090</v>
      </c>
      <c r="O247" s="341" t="s">
        <v>6572</v>
      </c>
    </row>
    <row r="248" spans="1:15" x14ac:dyDescent="0.2">
      <c r="A248" s="341" t="s">
        <v>9257</v>
      </c>
      <c r="B248" s="341" t="s">
        <v>9264</v>
      </c>
      <c r="C248" s="342" t="s">
        <v>6585</v>
      </c>
      <c r="D248" s="342" t="s">
        <v>6586</v>
      </c>
      <c r="E248" s="342" t="s">
        <v>9331</v>
      </c>
      <c r="F248" s="342" t="s">
        <v>6568</v>
      </c>
      <c r="G248" s="343">
        <v>286.44</v>
      </c>
      <c r="H248" s="342" t="s">
        <v>6569</v>
      </c>
      <c r="I248" s="342" t="s">
        <v>6570</v>
      </c>
      <c r="J248" s="342" t="s">
        <v>6755</v>
      </c>
      <c r="K248" s="581" t="s">
        <v>6867</v>
      </c>
      <c r="L248" s="344" t="s">
        <v>4090</v>
      </c>
      <c r="N248" s="344" t="s">
        <v>4090</v>
      </c>
      <c r="O248" s="341" t="s">
        <v>6572</v>
      </c>
    </row>
    <row r="249" spans="1:15" x14ac:dyDescent="0.2">
      <c r="A249" s="341" t="s">
        <v>9257</v>
      </c>
      <c r="B249" s="341" t="s">
        <v>9264</v>
      </c>
      <c r="C249" s="342" t="s">
        <v>6585</v>
      </c>
      <c r="D249" s="342" t="s">
        <v>6586</v>
      </c>
      <c r="E249" s="342" t="s">
        <v>9331</v>
      </c>
      <c r="F249" s="342" t="s">
        <v>6568</v>
      </c>
      <c r="G249" s="343">
        <v>395.56</v>
      </c>
      <c r="H249" s="342" t="s">
        <v>6569</v>
      </c>
      <c r="I249" s="342" t="s">
        <v>6570</v>
      </c>
      <c r="J249" s="342" t="s">
        <v>6755</v>
      </c>
      <c r="K249" s="581" t="s">
        <v>6868</v>
      </c>
      <c r="L249" s="344" t="s">
        <v>4090</v>
      </c>
      <c r="N249" s="344" t="s">
        <v>4090</v>
      </c>
      <c r="O249" s="341" t="s">
        <v>6572</v>
      </c>
    </row>
    <row r="250" spans="1:15" x14ac:dyDescent="0.2">
      <c r="A250" s="341" t="s">
        <v>9257</v>
      </c>
      <c r="B250" s="341" t="s">
        <v>9264</v>
      </c>
      <c r="C250" s="342" t="s">
        <v>6585</v>
      </c>
      <c r="D250" s="342" t="s">
        <v>6586</v>
      </c>
      <c r="E250" s="342" t="s">
        <v>9328</v>
      </c>
      <c r="F250" s="342" t="s">
        <v>6568</v>
      </c>
      <c r="G250" s="343">
        <v>97.875</v>
      </c>
      <c r="H250" s="342" t="s">
        <v>6569</v>
      </c>
      <c r="I250" s="342" t="s">
        <v>6575</v>
      </c>
      <c r="J250" s="342" t="s">
        <v>6755</v>
      </c>
      <c r="K250" s="581" t="s">
        <v>6802</v>
      </c>
      <c r="L250" s="344" t="s">
        <v>4090</v>
      </c>
      <c r="N250" s="344" t="s">
        <v>4090</v>
      </c>
      <c r="O250" s="341" t="s">
        <v>6752</v>
      </c>
    </row>
    <row r="251" spans="1:15" x14ac:dyDescent="0.2">
      <c r="A251" s="341" t="s">
        <v>9257</v>
      </c>
      <c r="B251" s="341" t="s">
        <v>9264</v>
      </c>
      <c r="C251" s="342" t="s">
        <v>6585</v>
      </c>
      <c r="D251" s="342" t="s">
        <v>6586</v>
      </c>
      <c r="E251" s="342" t="s">
        <v>9328</v>
      </c>
      <c r="F251" s="342" t="s">
        <v>6568</v>
      </c>
      <c r="G251" s="343">
        <v>67.62</v>
      </c>
      <c r="H251" s="342" t="s">
        <v>6569</v>
      </c>
      <c r="I251" s="342" t="s">
        <v>6575</v>
      </c>
      <c r="J251" s="342" t="s">
        <v>6755</v>
      </c>
      <c r="K251" s="581" t="s">
        <v>6869</v>
      </c>
      <c r="L251" s="344" t="s">
        <v>4090</v>
      </c>
      <c r="N251" s="344" t="s">
        <v>4090</v>
      </c>
      <c r="O251" s="341" t="s">
        <v>6752</v>
      </c>
    </row>
    <row r="252" spans="1:15" x14ac:dyDescent="0.2">
      <c r="A252" s="341" t="s">
        <v>9257</v>
      </c>
      <c r="B252" s="341" t="s">
        <v>9264</v>
      </c>
      <c r="C252" s="342" t="s">
        <v>6585</v>
      </c>
      <c r="D252" s="342" t="s">
        <v>6586</v>
      </c>
      <c r="E252" s="342" t="s">
        <v>9333</v>
      </c>
      <c r="F252" s="342" t="s">
        <v>6568</v>
      </c>
      <c r="G252" s="343">
        <v>61.275000000000006</v>
      </c>
      <c r="H252" s="342" t="s">
        <v>6569</v>
      </c>
      <c r="I252" s="342" t="s">
        <v>6570</v>
      </c>
      <c r="J252" s="342" t="s">
        <v>6755</v>
      </c>
      <c r="K252" s="581" t="s">
        <v>6870</v>
      </c>
      <c r="L252" s="344" t="s">
        <v>4090</v>
      </c>
      <c r="N252" s="344" t="s">
        <v>4090</v>
      </c>
      <c r="O252" s="341">
        <v>0</v>
      </c>
    </row>
    <row r="253" spans="1:15" x14ac:dyDescent="0.2">
      <c r="A253" s="341" t="s">
        <v>9257</v>
      </c>
      <c r="B253" s="341" t="s">
        <v>9264</v>
      </c>
      <c r="C253" s="342" t="s">
        <v>6865</v>
      </c>
      <c r="D253" s="342" t="s">
        <v>6586</v>
      </c>
      <c r="E253" s="342" t="s">
        <v>9324</v>
      </c>
      <c r="F253" s="342" t="s">
        <v>6568</v>
      </c>
      <c r="G253" s="343">
        <v>160</v>
      </c>
      <c r="H253" s="342" t="s">
        <v>6569</v>
      </c>
      <c r="I253" s="342" t="s">
        <v>6575</v>
      </c>
      <c r="J253" s="342" t="s">
        <v>6755</v>
      </c>
      <c r="K253" s="581" t="s">
        <v>6871</v>
      </c>
      <c r="L253" s="344" t="s">
        <v>4090</v>
      </c>
      <c r="N253" s="344" t="s">
        <v>4090</v>
      </c>
      <c r="O253" s="341" t="s">
        <v>6572</v>
      </c>
    </row>
    <row r="254" spans="1:15" x14ac:dyDescent="0.2">
      <c r="A254" s="341" t="s">
        <v>9257</v>
      </c>
      <c r="B254" s="341" t="s">
        <v>9264</v>
      </c>
      <c r="C254" s="342" t="s">
        <v>6865</v>
      </c>
      <c r="D254" s="342" t="s">
        <v>6586</v>
      </c>
      <c r="E254" s="342" t="s">
        <v>9320</v>
      </c>
      <c r="F254" s="342" t="s">
        <v>6568</v>
      </c>
      <c r="G254" s="343">
        <v>95.15</v>
      </c>
      <c r="H254" s="342" t="s">
        <v>6569</v>
      </c>
      <c r="I254" s="342" t="s">
        <v>6570</v>
      </c>
      <c r="J254" s="342" t="s">
        <v>6755</v>
      </c>
      <c r="K254" s="581" t="s">
        <v>6872</v>
      </c>
      <c r="L254" s="344" t="s">
        <v>4090</v>
      </c>
      <c r="N254" s="344" t="s">
        <v>4090</v>
      </c>
      <c r="O254" s="341" t="s">
        <v>6572</v>
      </c>
    </row>
    <row r="255" spans="1:15" x14ac:dyDescent="0.2">
      <c r="A255" s="341" t="s">
        <v>9257</v>
      </c>
      <c r="B255" s="341" t="s">
        <v>9264</v>
      </c>
      <c r="C255" s="342" t="s">
        <v>6865</v>
      </c>
      <c r="D255" s="342" t="s">
        <v>6586</v>
      </c>
      <c r="E255" s="342" t="s">
        <v>9320</v>
      </c>
      <c r="F255" s="342" t="s">
        <v>6568</v>
      </c>
      <c r="G255" s="343">
        <v>73.2</v>
      </c>
      <c r="H255" s="342" t="s">
        <v>6569</v>
      </c>
      <c r="I255" s="342" t="s">
        <v>6570</v>
      </c>
      <c r="J255" s="342" t="s">
        <v>6755</v>
      </c>
      <c r="K255" s="581" t="s">
        <v>6873</v>
      </c>
      <c r="L255" s="344" t="s">
        <v>4090</v>
      </c>
      <c r="N255" s="344" t="s">
        <v>4090</v>
      </c>
      <c r="O255" s="341" t="s">
        <v>6572</v>
      </c>
    </row>
    <row r="256" spans="1:15" x14ac:dyDescent="0.2">
      <c r="A256" s="341" t="s">
        <v>9257</v>
      </c>
      <c r="B256" s="341" t="s">
        <v>9264</v>
      </c>
      <c r="C256" s="342" t="s">
        <v>6865</v>
      </c>
      <c r="D256" s="342" t="s">
        <v>6586</v>
      </c>
      <c r="E256" s="342" t="s">
        <v>9321</v>
      </c>
      <c r="F256" s="342" t="s">
        <v>6568</v>
      </c>
      <c r="G256" s="343">
        <v>74.2</v>
      </c>
      <c r="H256" s="342" t="s">
        <v>6569</v>
      </c>
      <c r="I256" s="342" t="s">
        <v>6575</v>
      </c>
      <c r="J256" s="342" t="s">
        <v>6755</v>
      </c>
      <c r="K256" s="581" t="s">
        <v>6874</v>
      </c>
      <c r="L256" s="344" t="s">
        <v>4090</v>
      </c>
      <c r="N256" s="344" t="s">
        <v>4090</v>
      </c>
      <c r="O256" s="341" t="s">
        <v>6572</v>
      </c>
    </row>
    <row r="257" spans="1:15" x14ac:dyDescent="0.2">
      <c r="A257" s="341" t="s">
        <v>9257</v>
      </c>
      <c r="B257" s="341" t="s">
        <v>9264</v>
      </c>
      <c r="C257" s="342" t="s">
        <v>6865</v>
      </c>
      <c r="D257" s="342" t="s">
        <v>6586</v>
      </c>
      <c r="E257" s="342" t="s">
        <v>9321</v>
      </c>
      <c r="F257" s="342" t="s">
        <v>6568</v>
      </c>
      <c r="G257" s="343">
        <v>38.4</v>
      </c>
      <c r="H257" s="342" t="s">
        <v>6569</v>
      </c>
      <c r="I257" s="342" t="s">
        <v>6575</v>
      </c>
      <c r="J257" s="342" t="s">
        <v>6755</v>
      </c>
      <c r="K257" s="581" t="s">
        <v>6771</v>
      </c>
      <c r="L257" s="344" t="s">
        <v>4090</v>
      </c>
      <c r="N257" s="344" t="s">
        <v>4090</v>
      </c>
      <c r="O257" s="341" t="s">
        <v>6572</v>
      </c>
    </row>
    <row r="258" spans="1:15" x14ac:dyDescent="0.2">
      <c r="A258" s="341" t="s">
        <v>9257</v>
      </c>
      <c r="B258" s="341" t="s">
        <v>9264</v>
      </c>
      <c r="C258" s="342" t="s">
        <v>6865</v>
      </c>
      <c r="D258" s="342" t="s">
        <v>6586</v>
      </c>
      <c r="E258" s="342" t="s">
        <v>9255</v>
      </c>
      <c r="F258" s="342" t="s">
        <v>6568</v>
      </c>
      <c r="G258" s="343">
        <v>861.4</v>
      </c>
      <c r="H258" s="342" t="s">
        <v>6569</v>
      </c>
      <c r="I258" s="342" t="s">
        <v>6570</v>
      </c>
      <c r="J258" s="342" t="s">
        <v>6755</v>
      </c>
      <c r="K258" s="581" t="s">
        <v>6875</v>
      </c>
      <c r="L258" s="344" t="s">
        <v>4090</v>
      </c>
      <c r="N258" s="344" t="s">
        <v>4090</v>
      </c>
      <c r="O258" s="341" t="s">
        <v>6572</v>
      </c>
    </row>
    <row r="259" spans="1:15" x14ac:dyDescent="0.2">
      <c r="A259" s="341" t="s">
        <v>9257</v>
      </c>
      <c r="B259" s="341" t="s">
        <v>9282</v>
      </c>
      <c r="C259" s="342" t="s">
        <v>6876</v>
      </c>
      <c r="D259" s="342" t="s">
        <v>6715</v>
      </c>
      <c r="E259" s="342" t="s">
        <v>9325</v>
      </c>
      <c r="F259" s="342" t="s">
        <v>6568</v>
      </c>
      <c r="G259" s="343">
        <v>208.25</v>
      </c>
      <c r="H259" s="342" t="s">
        <v>6569</v>
      </c>
      <c r="I259" s="342" t="s">
        <v>6575</v>
      </c>
      <c r="J259" s="342" t="s">
        <v>6755</v>
      </c>
      <c r="K259" s="581" t="s">
        <v>6877</v>
      </c>
      <c r="L259" s="344" t="s">
        <v>4090</v>
      </c>
      <c r="N259" s="344" t="s">
        <v>4090</v>
      </c>
      <c r="O259" s="341" t="s">
        <v>6572</v>
      </c>
    </row>
    <row r="260" spans="1:15" x14ac:dyDescent="0.2">
      <c r="A260" s="341" t="s">
        <v>9257</v>
      </c>
      <c r="B260" s="341" t="s">
        <v>9282</v>
      </c>
      <c r="C260" s="342" t="s">
        <v>6876</v>
      </c>
      <c r="D260" s="342" t="s">
        <v>6715</v>
      </c>
      <c r="E260" s="342" t="s">
        <v>9325</v>
      </c>
      <c r="F260" s="342" t="s">
        <v>6568</v>
      </c>
      <c r="G260" s="343">
        <v>26.95</v>
      </c>
      <c r="H260" s="342" t="s">
        <v>6569</v>
      </c>
      <c r="I260" s="342" t="s">
        <v>6575</v>
      </c>
      <c r="J260" s="342" t="s">
        <v>6755</v>
      </c>
      <c r="K260" s="581" t="s">
        <v>6878</v>
      </c>
      <c r="L260" s="344" t="s">
        <v>4090</v>
      </c>
      <c r="N260" s="344" t="s">
        <v>4090</v>
      </c>
      <c r="O260" s="341" t="s">
        <v>6572</v>
      </c>
    </row>
    <row r="261" spans="1:15" x14ac:dyDescent="0.2">
      <c r="A261" s="341" t="s">
        <v>9257</v>
      </c>
      <c r="B261" s="341" t="s">
        <v>9282</v>
      </c>
      <c r="C261" s="342" t="s">
        <v>6879</v>
      </c>
      <c r="D261" s="342" t="s">
        <v>6715</v>
      </c>
      <c r="E261" s="342" t="s">
        <v>9321</v>
      </c>
      <c r="F261" s="342" t="s">
        <v>6568</v>
      </c>
      <c r="G261" s="343">
        <v>163.68</v>
      </c>
      <c r="H261" s="342" t="s">
        <v>6569</v>
      </c>
      <c r="I261" s="342" t="s">
        <v>6575</v>
      </c>
      <c r="J261" s="342" t="s">
        <v>6755</v>
      </c>
      <c r="K261" s="581" t="s">
        <v>6880</v>
      </c>
      <c r="L261" s="344" t="s">
        <v>4090</v>
      </c>
      <c r="N261" s="344" t="s">
        <v>4090</v>
      </c>
      <c r="O261" s="341" t="s">
        <v>6572</v>
      </c>
    </row>
    <row r="262" spans="1:15" x14ac:dyDescent="0.2">
      <c r="A262" s="341" t="s">
        <v>9257</v>
      </c>
      <c r="B262" s="341" t="s">
        <v>9282</v>
      </c>
      <c r="C262" s="342" t="s">
        <v>6881</v>
      </c>
      <c r="D262" s="342" t="s">
        <v>6715</v>
      </c>
      <c r="E262" s="342" t="s">
        <v>9323</v>
      </c>
      <c r="F262" s="342" t="s">
        <v>6568</v>
      </c>
      <c r="G262" s="343">
        <v>256.39999999999998</v>
      </c>
      <c r="H262" s="342" t="s">
        <v>6569</v>
      </c>
      <c r="I262" s="342" t="s">
        <v>6570</v>
      </c>
      <c r="J262" s="342" t="s">
        <v>6755</v>
      </c>
      <c r="K262" s="581" t="s">
        <v>6771</v>
      </c>
      <c r="L262" s="344" t="s">
        <v>4090</v>
      </c>
      <c r="N262" s="344" t="s">
        <v>4090</v>
      </c>
      <c r="O262" s="341" t="s">
        <v>6572</v>
      </c>
    </row>
    <row r="263" spans="1:15" x14ac:dyDescent="0.2">
      <c r="A263" s="341" t="s">
        <v>9257</v>
      </c>
      <c r="B263" s="341" t="s">
        <v>9282</v>
      </c>
      <c r="C263" s="342" t="s">
        <v>6879</v>
      </c>
      <c r="D263" s="342" t="s">
        <v>6715</v>
      </c>
      <c r="E263" s="342" t="s">
        <v>9333</v>
      </c>
      <c r="F263" s="342" t="s">
        <v>6568</v>
      </c>
      <c r="G263" s="343">
        <v>126.71250000000001</v>
      </c>
      <c r="H263" s="342" t="s">
        <v>6569</v>
      </c>
      <c r="I263" s="342" t="s">
        <v>6575</v>
      </c>
      <c r="J263" s="342" t="s">
        <v>6755</v>
      </c>
      <c r="K263" s="581" t="s">
        <v>6882</v>
      </c>
      <c r="L263" s="344" t="s">
        <v>4090</v>
      </c>
      <c r="N263" s="344" t="s">
        <v>4090</v>
      </c>
      <c r="O263" s="341" t="s">
        <v>6572</v>
      </c>
    </row>
    <row r="264" spans="1:15" x14ac:dyDescent="0.2">
      <c r="A264" s="341" t="s">
        <v>9257</v>
      </c>
      <c r="B264" s="341" t="s">
        <v>9273</v>
      </c>
      <c r="C264" s="342" t="s">
        <v>6614</v>
      </c>
      <c r="D264" s="342" t="s">
        <v>6615</v>
      </c>
      <c r="E264" s="342" t="s">
        <v>9323</v>
      </c>
      <c r="F264" s="342" t="s">
        <v>6568</v>
      </c>
      <c r="G264" s="343">
        <v>896.7</v>
      </c>
      <c r="H264" s="342" t="s">
        <v>6569</v>
      </c>
      <c r="I264" s="342" t="s">
        <v>6570</v>
      </c>
      <c r="J264" s="342" t="s">
        <v>6755</v>
      </c>
      <c r="K264" s="581" t="s">
        <v>6883</v>
      </c>
      <c r="L264" s="344" t="s">
        <v>4090</v>
      </c>
      <c r="N264" s="344" t="s">
        <v>4090</v>
      </c>
      <c r="O264" s="341" t="s">
        <v>6572</v>
      </c>
    </row>
    <row r="265" spans="1:15" x14ac:dyDescent="0.2">
      <c r="A265" s="341" t="s">
        <v>9257</v>
      </c>
      <c r="B265" s="341" t="s">
        <v>9273</v>
      </c>
      <c r="C265" s="342" t="s">
        <v>6614</v>
      </c>
      <c r="D265" s="342" t="s">
        <v>6615</v>
      </c>
      <c r="E265" s="342" t="s">
        <v>9334</v>
      </c>
      <c r="F265" s="342" t="s">
        <v>6568</v>
      </c>
      <c r="G265" s="343">
        <v>141.83000000000001</v>
      </c>
      <c r="H265" s="342" t="s">
        <v>6569</v>
      </c>
      <c r="I265" s="342" t="s">
        <v>6575</v>
      </c>
      <c r="J265" s="342" t="s">
        <v>6755</v>
      </c>
      <c r="K265" s="581" t="s">
        <v>6863</v>
      </c>
      <c r="L265" s="344" t="s">
        <v>4090</v>
      </c>
      <c r="N265" s="344" t="s">
        <v>4090</v>
      </c>
      <c r="O265" s="341" t="s">
        <v>6572</v>
      </c>
    </row>
    <row r="266" spans="1:15" x14ac:dyDescent="0.2">
      <c r="A266" s="341" t="s">
        <v>9257</v>
      </c>
      <c r="B266" s="341" t="s">
        <v>9273</v>
      </c>
      <c r="C266" s="342" t="s">
        <v>6614</v>
      </c>
      <c r="D266" s="342" t="s">
        <v>6615</v>
      </c>
      <c r="E266" s="342" t="s">
        <v>9255</v>
      </c>
      <c r="F266" s="342" t="s">
        <v>6568</v>
      </c>
      <c r="G266" s="343">
        <v>175</v>
      </c>
      <c r="H266" s="342" t="s">
        <v>6569</v>
      </c>
      <c r="I266" s="342" t="s">
        <v>6754</v>
      </c>
      <c r="J266" s="342" t="s">
        <v>6755</v>
      </c>
      <c r="K266" s="581" t="s">
        <v>6884</v>
      </c>
      <c r="L266" s="344" t="s">
        <v>4090</v>
      </c>
      <c r="N266" s="344" t="s">
        <v>4090</v>
      </c>
      <c r="O266" s="341" t="s">
        <v>6572</v>
      </c>
    </row>
    <row r="267" spans="1:15" x14ac:dyDescent="0.2">
      <c r="A267" s="341" t="s">
        <v>9257</v>
      </c>
      <c r="B267" s="341" t="s">
        <v>9273</v>
      </c>
      <c r="C267" s="342" t="s">
        <v>6614</v>
      </c>
      <c r="D267" s="342" t="s">
        <v>6615</v>
      </c>
      <c r="E267" s="342" t="s">
        <v>9320</v>
      </c>
      <c r="F267" s="342" t="s">
        <v>6568</v>
      </c>
      <c r="G267" s="343">
        <v>158.34</v>
      </c>
      <c r="H267" s="342" t="s">
        <v>6569</v>
      </c>
      <c r="I267" s="342" t="s">
        <v>6575</v>
      </c>
      <c r="J267" s="342" t="s">
        <v>6755</v>
      </c>
      <c r="K267" s="581" t="s">
        <v>6885</v>
      </c>
      <c r="L267" s="344" t="s">
        <v>4090</v>
      </c>
      <c r="N267" s="344" t="s">
        <v>4090</v>
      </c>
      <c r="O267" s="341" t="s">
        <v>6572</v>
      </c>
    </row>
    <row r="268" spans="1:15" x14ac:dyDescent="0.2">
      <c r="A268" s="341" t="s">
        <v>9257</v>
      </c>
      <c r="B268" s="341" t="s">
        <v>9295</v>
      </c>
      <c r="C268" s="342" t="s">
        <v>6886</v>
      </c>
      <c r="D268" s="342" t="s">
        <v>6887</v>
      </c>
      <c r="E268" s="342" t="s">
        <v>9322</v>
      </c>
      <c r="F268" s="342" t="s">
        <v>6568</v>
      </c>
      <c r="G268" s="343">
        <v>68.25</v>
      </c>
      <c r="H268" s="342" t="s">
        <v>6569</v>
      </c>
      <c r="I268" s="342" t="s">
        <v>6575</v>
      </c>
      <c r="J268" s="342" t="s">
        <v>6755</v>
      </c>
      <c r="K268" s="581" t="s">
        <v>6888</v>
      </c>
      <c r="L268" s="344" t="s">
        <v>4090</v>
      </c>
      <c r="N268" s="344" t="s">
        <v>4090</v>
      </c>
      <c r="O268" s="341" t="s">
        <v>6752</v>
      </c>
    </row>
    <row r="269" spans="1:15" x14ac:dyDescent="0.2">
      <c r="A269" s="341" t="s">
        <v>9257</v>
      </c>
      <c r="B269" s="341" t="s">
        <v>9295</v>
      </c>
      <c r="C269" s="342" t="s">
        <v>6886</v>
      </c>
      <c r="D269" s="342" t="s">
        <v>6887</v>
      </c>
      <c r="E269" s="342" t="s">
        <v>9255</v>
      </c>
      <c r="F269" s="342" t="s">
        <v>6568</v>
      </c>
      <c r="G269" s="343">
        <v>268.37</v>
      </c>
      <c r="H269" s="342" t="s">
        <v>6569</v>
      </c>
      <c r="I269" s="342" t="s">
        <v>6570</v>
      </c>
      <c r="J269" s="342" t="s">
        <v>6755</v>
      </c>
      <c r="K269" s="581" t="s">
        <v>6889</v>
      </c>
      <c r="L269" s="344" t="s">
        <v>4090</v>
      </c>
      <c r="N269" s="344" t="s">
        <v>4090</v>
      </c>
      <c r="O269" s="341" t="s">
        <v>6572</v>
      </c>
    </row>
    <row r="270" spans="1:15" x14ac:dyDescent="0.2">
      <c r="A270" s="341" t="s">
        <v>9257</v>
      </c>
      <c r="B270" s="341" t="s">
        <v>9295</v>
      </c>
      <c r="C270" s="342" t="s">
        <v>6886</v>
      </c>
      <c r="D270" s="342" t="s">
        <v>6887</v>
      </c>
      <c r="E270" s="342" t="s">
        <v>9255</v>
      </c>
      <c r="F270" s="342" t="s">
        <v>6568</v>
      </c>
      <c r="G270" s="343">
        <v>58.31</v>
      </c>
      <c r="H270" s="342" t="s">
        <v>6569</v>
      </c>
      <c r="I270" s="342" t="s">
        <v>6570</v>
      </c>
      <c r="J270" s="342" t="s">
        <v>6755</v>
      </c>
      <c r="K270" s="581" t="s">
        <v>6890</v>
      </c>
      <c r="L270" s="344" t="s">
        <v>4090</v>
      </c>
      <c r="N270" s="344" t="s">
        <v>4090</v>
      </c>
      <c r="O270" s="341" t="s">
        <v>6752</v>
      </c>
    </row>
    <row r="271" spans="1:15" x14ac:dyDescent="0.2">
      <c r="A271" s="341" t="s">
        <v>9257</v>
      </c>
      <c r="B271" s="341" t="s">
        <v>9295</v>
      </c>
      <c r="C271" s="342" t="s">
        <v>6886</v>
      </c>
      <c r="D271" s="342" t="s">
        <v>6887</v>
      </c>
      <c r="E271" s="342" t="s">
        <v>9321</v>
      </c>
      <c r="F271" s="342" t="s">
        <v>6568</v>
      </c>
      <c r="G271" s="343">
        <v>29.92</v>
      </c>
      <c r="H271" s="342" t="s">
        <v>6569</v>
      </c>
      <c r="I271" s="342" t="s">
        <v>6570</v>
      </c>
      <c r="J271" s="342" t="s">
        <v>6755</v>
      </c>
      <c r="K271" s="581" t="s">
        <v>6891</v>
      </c>
      <c r="L271" s="344" t="s">
        <v>4090</v>
      </c>
      <c r="N271" s="344" t="s">
        <v>4090</v>
      </c>
      <c r="O271" s="341" t="s">
        <v>6572</v>
      </c>
    </row>
    <row r="272" spans="1:15" x14ac:dyDescent="0.2">
      <c r="A272" s="341" t="s">
        <v>9257</v>
      </c>
      <c r="B272" s="341" t="s">
        <v>9295</v>
      </c>
      <c r="C272" s="342" t="s">
        <v>6886</v>
      </c>
      <c r="D272" s="342" t="s">
        <v>6887</v>
      </c>
      <c r="E272" s="342" t="s">
        <v>9321</v>
      </c>
      <c r="F272" s="342" t="s">
        <v>6568</v>
      </c>
      <c r="G272" s="343">
        <v>29.92</v>
      </c>
      <c r="H272" s="342" t="s">
        <v>6569</v>
      </c>
      <c r="I272" s="342" t="s">
        <v>6570</v>
      </c>
      <c r="J272" s="342" t="s">
        <v>6755</v>
      </c>
      <c r="K272" s="581" t="s">
        <v>6891</v>
      </c>
      <c r="L272" s="344" t="s">
        <v>4090</v>
      </c>
      <c r="N272" s="344" t="s">
        <v>4090</v>
      </c>
      <c r="O272" s="341" t="s">
        <v>6572</v>
      </c>
    </row>
    <row r="273" spans="1:15" x14ac:dyDescent="0.2">
      <c r="A273" s="341" t="s">
        <v>9257</v>
      </c>
      <c r="B273" s="341" t="s">
        <v>9295</v>
      </c>
      <c r="C273" s="342" t="s">
        <v>6886</v>
      </c>
      <c r="D273" s="342" t="s">
        <v>6887</v>
      </c>
      <c r="E273" s="342" t="s">
        <v>9321</v>
      </c>
      <c r="F273" s="342" t="s">
        <v>6568</v>
      </c>
      <c r="G273" s="343">
        <v>29.92</v>
      </c>
      <c r="H273" s="342" t="s">
        <v>6569</v>
      </c>
      <c r="I273" s="342" t="s">
        <v>6570</v>
      </c>
      <c r="J273" s="342" t="s">
        <v>6755</v>
      </c>
      <c r="K273" s="581" t="s">
        <v>6892</v>
      </c>
      <c r="L273" s="344" t="s">
        <v>4090</v>
      </c>
      <c r="N273" s="344" t="s">
        <v>4090</v>
      </c>
      <c r="O273" s="341" t="s">
        <v>6572</v>
      </c>
    </row>
    <row r="274" spans="1:15" x14ac:dyDescent="0.2">
      <c r="A274" s="341" t="s">
        <v>9257</v>
      </c>
      <c r="B274" s="341" t="s">
        <v>9295</v>
      </c>
      <c r="C274" s="342" t="s">
        <v>6886</v>
      </c>
      <c r="D274" s="342" t="s">
        <v>6887</v>
      </c>
      <c r="E274" s="342" t="s">
        <v>9321</v>
      </c>
      <c r="F274" s="342" t="s">
        <v>6568</v>
      </c>
      <c r="G274" s="343">
        <v>29.92</v>
      </c>
      <c r="H274" s="342" t="s">
        <v>6569</v>
      </c>
      <c r="I274" s="342" t="s">
        <v>6570</v>
      </c>
      <c r="J274" s="342" t="s">
        <v>6755</v>
      </c>
      <c r="K274" s="581" t="s">
        <v>6892</v>
      </c>
      <c r="L274" s="344" t="s">
        <v>4090</v>
      </c>
      <c r="N274" s="344" t="s">
        <v>4090</v>
      </c>
      <c r="O274" s="341" t="s">
        <v>6572</v>
      </c>
    </row>
    <row r="275" spans="1:15" x14ac:dyDescent="0.2">
      <c r="A275" s="341" t="s">
        <v>9257</v>
      </c>
      <c r="B275" s="341" t="s">
        <v>9295</v>
      </c>
      <c r="C275" s="342" t="s">
        <v>6886</v>
      </c>
      <c r="D275" s="342" t="s">
        <v>6887</v>
      </c>
      <c r="E275" s="342" t="s">
        <v>9321</v>
      </c>
      <c r="F275" s="342" t="s">
        <v>6568</v>
      </c>
      <c r="G275" s="343">
        <v>30</v>
      </c>
      <c r="H275" s="342" t="s">
        <v>6569</v>
      </c>
      <c r="I275" s="342" t="s">
        <v>6570</v>
      </c>
      <c r="J275" s="342" t="s">
        <v>6755</v>
      </c>
      <c r="K275" s="581" t="s">
        <v>6893</v>
      </c>
      <c r="L275" s="344" t="s">
        <v>4090</v>
      </c>
      <c r="N275" s="344" t="s">
        <v>4090</v>
      </c>
      <c r="O275" s="341" t="s">
        <v>6572</v>
      </c>
    </row>
    <row r="276" spans="1:15" x14ac:dyDescent="0.2">
      <c r="A276" s="341" t="s">
        <v>9257</v>
      </c>
      <c r="B276" s="341" t="s">
        <v>9295</v>
      </c>
      <c r="C276" s="342" t="s">
        <v>6886</v>
      </c>
      <c r="D276" s="342" t="s">
        <v>6887</v>
      </c>
      <c r="E276" s="342" t="s">
        <v>9321</v>
      </c>
      <c r="F276" s="342" t="s">
        <v>6568</v>
      </c>
      <c r="G276" s="343">
        <v>78.48</v>
      </c>
      <c r="H276" s="342" t="s">
        <v>6569</v>
      </c>
      <c r="I276" s="342" t="s">
        <v>6570</v>
      </c>
      <c r="J276" s="342" t="s">
        <v>6755</v>
      </c>
      <c r="K276" s="581" t="s">
        <v>7135</v>
      </c>
      <c r="L276" s="344" t="s">
        <v>4090</v>
      </c>
      <c r="N276" s="344" t="s">
        <v>4090</v>
      </c>
      <c r="O276" s="341" t="s">
        <v>6572</v>
      </c>
    </row>
    <row r="277" spans="1:15" x14ac:dyDescent="0.2">
      <c r="A277" s="341" t="s">
        <v>9257</v>
      </c>
      <c r="B277" s="341" t="s">
        <v>9295</v>
      </c>
      <c r="C277" s="342" t="s">
        <v>6886</v>
      </c>
      <c r="D277" s="342" t="s">
        <v>6887</v>
      </c>
      <c r="E277" s="342" t="s">
        <v>9321</v>
      </c>
      <c r="F277" s="342" t="s">
        <v>6568</v>
      </c>
      <c r="G277" s="343">
        <v>414.5</v>
      </c>
      <c r="H277" s="342" t="s">
        <v>6569</v>
      </c>
      <c r="I277" s="342" t="s">
        <v>6570</v>
      </c>
      <c r="J277" s="342" t="s">
        <v>6755</v>
      </c>
      <c r="K277" s="581" t="s">
        <v>6894</v>
      </c>
      <c r="L277" s="344" t="s">
        <v>4090</v>
      </c>
      <c r="N277" s="344" t="s">
        <v>4090</v>
      </c>
      <c r="O277" s="341" t="s">
        <v>6572</v>
      </c>
    </row>
    <row r="278" spans="1:15" x14ac:dyDescent="0.2">
      <c r="A278" s="341" t="s">
        <v>9257</v>
      </c>
      <c r="B278" s="341" t="s">
        <v>9295</v>
      </c>
      <c r="C278" s="342" t="s">
        <v>6886</v>
      </c>
      <c r="D278" s="342" t="s">
        <v>6887</v>
      </c>
      <c r="E278" s="342" t="s">
        <v>9255</v>
      </c>
      <c r="F278" s="342" t="s">
        <v>6568</v>
      </c>
      <c r="G278" s="343">
        <v>29.8</v>
      </c>
      <c r="H278" s="342" t="s">
        <v>6569</v>
      </c>
      <c r="I278" s="342" t="s">
        <v>6570</v>
      </c>
      <c r="J278" s="342" t="s">
        <v>6755</v>
      </c>
      <c r="K278" s="581" t="s">
        <v>7866</v>
      </c>
      <c r="L278" s="344" t="s">
        <v>4090</v>
      </c>
      <c r="N278" s="344" t="s">
        <v>4090</v>
      </c>
      <c r="O278" s="341" t="s">
        <v>6752</v>
      </c>
    </row>
    <row r="279" spans="1:15" x14ac:dyDescent="0.2">
      <c r="A279" s="341" t="s">
        <v>9257</v>
      </c>
      <c r="B279" s="341" t="s">
        <v>9295</v>
      </c>
      <c r="C279" s="342" t="s">
        <v>6886</v>
      </c>
      <c r="D279" s="342" t="s">
        <v>6887</v>
      </c>
      <c r="E279" s="342" t="s">
        <v>9255</v>
      </c>
      <c r="F279" s="342" t="s">
        <v>6568</v>
      </c>
      <c r="G279" s="343">
        <v>29.7</v>
      </c>
      <c r="H279" s="342" t="s">
        <v>6569</v>
      </c>
      <c r="I279" s="342" t="s">
        <v>6570</v>
      </c>
      <c r="J279" s="342" t="s">
        <v>6755</v>
      </c>
      <c r="K279" s="581" t="s">
        <v>7866</v>
      </c>
      <c r="L279" s="344" t="s">
        <v>4090</v>
      </c>
      <c r="N279" s="344" t="s">
        <v>4090</v>
      </c>
      <c r="O279" s="341" t="s">
        <v>6752</v>
      </c>
    </row>
    <row r="280" spans="1:15" x14ac:dyDescent="0.2">
      <c r="A280" s="341" t="s">
        <v>9257</v>
      </c>
      <c r="B280" s="341" t="s">
        <v>9295</v>
      </c>
      <c r="C280" s="342" t="s">
        <v>6886</v>
      </c>
      <c r="D280" s="342" t="s">
        <v>6887</v>
      </c>
      <c r="E280" s="342" t="s">
        <v>9255</v>
      </c>
      <c r="F280" s="342" t="s">
        <v>6568</v>
      </c>
      <c r="G280" s="343">
        <v>43.56</v>
      </c>
      <c r="H280" s="342" t="s">
        <v>6569</v>
      </c>
      <c r="I280" s="342" t="s">
        <v>6570</v>
      </c>
      <c r="J280" s="342" t="s">
        <v>6755</v>
      </c>
      <c r="K280" s="581" t="s">
        <v>6771</v>
      </c>
      <c r="L280" s="344" t="s">
        <v>4090</v>
      </c>
      <c r="N280" s="344" t="s">
        <v>4090</v>
      </c>
      <c r="O280" s="341" t="s">
        <v>6752</v>
      </c>
    </row>
    <row r="281" spans="1:15" x14ac:dyDescent="0.2">
      <c r="A281" s="341" t="s">
        <v>9257</v>
      </c>
      <c r="B281" s="341" t="s">
        <v>9295</v>
      </c>
      <c r="C281" s="342" t="s">
        <v>6886</v>
      </c>
      <c r="D281" s="342" t="s">
        <v>6887</v>
      </c>
      <c r="E281" s="342" t="s">
        <v>9320</v>
      </c>
      <c r="F281" s="342" t="s">
        <v>6568</v>
      </c>
      <c r="G281" s="343">
        <v>145</v>
      </c>
      <c r="H281" s="342" t="s">
        <v>6569</v>
      </c>
      <c r="I281" s="342" t="s">
        <v>6754</v>
      </c>
      <c r="J281" s="342" t="s">
        <v>6755</v>
      </c>
      <c r="K281" s="581" t="s">
        <v>6895</v>
      </c>
      <c r="L281" s="344" t="s">
        <v>4090</v>
      </c>
      <c r="N281" s="344" t="s">
        <v>4090</v>
      </c>
      <c r="O281" s="341" t="s">
        <v>6572</v>
      </c>
    </row>
    <row r="282" spans="1:15" x14ac:dyDescent="0.2">
      <c r="A282" s="341" t="s">
        <v>9257</v>
      </c>
      <c r="B282" s="341" t="s">
        <v>9295</v>
      </c>
      <c r="C282" s="342" t="s">
        <v>6886</v>
      </c>
      <c r="D282" s="342" t="s">
        <v>6887</v>
      </c>
      <c r="E282" s="342" t="s">
        <v>9321</v>
      </c>
      <c r="F282" s="342" t="s">
        <v>6568</v>
      </c>
      <c r="G282" s="343">
        <v>75.600000000000009</v>
      </c>
      <c r="H282" s="342" t="s">
        <v>6569</v>
      </c>
      <c r="I282" s="342" t="s">
        <v>6570</v>
      </c>
      <c r="J282" s="342" t="s">
        <v>6755</v>
      </c>
      <c r="K282" s="581" t="s">
        <v>6906</v>
      </c>
      <c r="L282" s="344" t="s">
        <v>4090</v>
      </c>
      <c r="N282" s="344" t="s">
        <v>4090</v>
      </c>
      <c r="O282" s="341" t="s">
        <v>6572</v>
      </c>
    </row>
    <row r="283" spans="1:15" x14ac:dyDescent="0.2">
      <c r="A283" s="341" t="s">
        <v>9257</v>
      </c>
      <c r="B283" s="341" t="s">
        <v>9295</v>
      </c>
      <c r="C283" s="342" t="s">
        <v>6886</v>
      </c>
      <c r="D283" s="342" t="s">
        <v>6887</v>
      </c>
      <c r="E283" s="342" t="s">
        <v>9321</v>
      </c>
      <c r="F283" s="342" t="s">
        <v>6568</v>
      </c>
      <c r="G283" s="343">
        <v>170.28</v>
      </c>
      <c r="H283" s="342" t="s">
        <v>6569</v>
      </c>
      <c r="I283" s="342" t="s">
        <v>6570</v>
      </c>
      <c r="J283" s="342" t="s">
        <v>6755</v>
      </c>
      <c r="K283" s="581" t="s">
        <v>6896</v>
      </c>
      <c r="L283" s="344" t="s">
        <v>4090</v>
      </c>
      <c r="N283" s="344" t="s">
        <v>4090</v>
      </c>
      <c r="O283" s="341" t="s">
        <v>6572</v>
      </c>
    </row>
    <row r="284" spans="1:15" x14ac:dyDescent="0.2">
      <c r="A284" s="341" t="s">
        <v>9257</v>
      </c>
      <c r="B284" s="341" t="s">
        <v>9295</v>
      </c>
      <c r="C284" s="342" t="s">
        <v>6886</v>
      </c>
      <c r="D284" s="342" t="s">
        <v>6887</v>
      </c>
      <c r="E284" s="342" t="s">
        <v>9320</v>
      </c>
      <c r="F284" s="342" t="s">
        <v>6568</v>
      </c>
      <c r="G284" s="343">
        <v>279.41500000000002</v>
      </c>
      <c r="H284" s="342" t="s">
        <v>6569</v>
      </c>
      <c r="I284" s="342" t="s">
        <v>6754</v>
      </c>
      <c r="J284" s="342" t="s">
        <v>6755</v>
      </c>
      <c r="K284" s="581" t="s">
        <v>6897</v>
      </c>
      <c r="L284" s="344" t="s">
        <v>4090</v>
      </c>
      <c r="N284" s="344" t="s">
        <v>4090</v>
      </c>
      <c r="O284" s="341" t="s">
        <v>6572</v>
      </c>
    </row>
    <row r="285" spans="1:15" x14ac:dyDescent="0.2">
      <c r="A285" s="341" t="s">
        <v>9257</v>
      </c>
      <c r="B285" s="341" t="s">
        <v>9283</v>
      </c>
      <c r="C285" s="342" t="s">
        <v>6898</v>
      </c>
      <c r="D285" s="342" t="s">
        <v>6899</v>
      </c>
      <c r="E285" s="342" t="s">
        <v>9255</v>
      </c>
      <c r="F285" s="342" t="s">
        <v>6568</v>
      </c>
      <c r="G285" s="343">
        <v>326.43</v>
      </c>
      <c r="H285" s="342" t="s">
        <v>6569</v>
      </c>
      <c r="I285" s="342" t="s">
        <v>6570</v>
      </c>
      <c r="J285" s="342" t="s">
        <v>6755</v>
      </c>
      <c r="K285" s="581" t="s">
        <v>6900</v>
      </c>
      <c r="L285" s="344" t="s">
        <v>4090</v>
      </c>
      <c r="N285" s="344" t="s">
        <v>4090</v>
      </c>
      <c r="O285" s="341" t="s">
        <v>6572</v>
      </c>
    </row>
    <row r="286" spans="1:15" x14ac:dyDescent="0.2">
      <c r="A286" s="341" t="s">
        <v>9257</v>
      </c>
      <c r="B286" s="341" t="s">
        <v>9296</v>
      </c>
      <c r="C286" s="342" t="s">
        <v>6901</v>
      </c>
      <c r="D286" s="342" t="s">
        <v>6902</v>
      </c>
      <c r="E286" s="342" t="s">
        <v>9328</v>
      </c>
      <c r="F286" s="342" t="s">
        <v>6568</v>
      </c>
      <c r="G286" s="343">
        <v>27.900000000000002</v>
      </c>
      <c r="H286" s="342" t="s">
        <v>6569</v>
      </c>
      <c r="I286" s="342" t="s">
        <v>6570</v>
      </c>
      <c r="J286" s="342" t="s">
        <v>6755</v>
      </c>
      <c r="K286" s="581" t="s">
        <v>6903</v>
      </c>
      <c r="L286" s="344" t="s">
        <v>4090</v>
      </c>
      <c r="N286" s="344" t="s">
        <v>4090</v>
      </c>
      <c r="O286" s="341">
        <v>0</v>
      </c>
    </row>
    <row r="287" spans="1:15" x14ac:dyDescent="0.2">
      <c r="A287" s="341" t="s">
        <v>9257</v>
      </c>
      <c r="B287" s="341" t="s">
        <v>9296</v>
      </c>
      <c r="C287" s="342" t="s">
        <v>6901</v>
      </c>
      <c r="D287" s="342" t="s">
        <v>6902</v>
      </c>
      <c r="E287" s="342" t="s">
        <v>9328</v>
      </c>
      <c r="F287" s="342" t="s">
        <v>6568</v>
      </c>
      <c r="G287" s="343">
        <v>29.900000000000002</v>
      </c>
      <c r="H287" s="342" t="s">
        <v>6569</v>
      </c>
      <c r="I287" s="342" t="s">
        <v>6570</v>
      </c>
      <c r="J287" s="342" t="s">
        <v>6755</v>
      </c>
      <c r="K287" s="581" t="s">
        <v>6903</v>
      </c>
      <c r="L287" s="344" t="s">
        <v>4090</v>
      </c>
      <c r="N287" s="344" t="s">
        <v>4090</v>
      </c>
      <c r="O287" s="341">
        <v>0</v>
      </c>
    </row>
    <row r="288" spans="1:15" x14ac:dyDescent="0.2">
      <c r="A288" s="341" t="s">
        <v>9257</v>
      </c>
      <c r="B288" s="341" t="s">
        <v>9296</v>
      </c>
      <c r="C288" s="342" t="s">
        <v>6901</v>
      </c>
      <c r="D288" s="342" t="s">
        <v>6902</v>
      </c>
      <c r="E288" s="342" t="s">
        <v>9321</v>
      </c>
      <c r="F288" s="342" t="s">
        <v>6568</v>
      </c>
      <c r="G288" s="343">
        <v>30</v>
      </c>
      <c r="H288" s="342" t="s">
        <v>6569</v>
      </c>
      <c r="I288" s="342" t="s">
        <v>6570</v>
      </c>
      <c r="J288" s="342" t="s">
        <v>6755</v>
      </c>
      <c r="K288" s="581" t="s">
        <v>6904</v>
      </c>
      <c r="L288" s="344" t="s">
        <v>4090</v>
      </c>
      <c r="N288" s="344" t="s">
        <v>4090</v>
      </c>
      <c r="O288" s="341">
        <v>0</v>
      </c>
    </row>
    <row r="289" spans="1:15" x14ac:dyDescent="0.2">
      <c r="A289" s="341" t="s">
        <v>9257</v>
      </c>
      <c r="B289" s="341" t="s">
        <v>9296</v>
      </c>
      <c r="C289" s="342" t="s">
        <v>6901</v>
      </c>
      <c r="D289" s="342" t="s">
        <v>6902</v>
      </c>
      <c r="E289" s="342" t="s">
        <v>9321</v>
      </c>
      <c r="F289" s="342" t="s">
        <v>6568</v>
      </c>
      <c r="G289" s="343">
        <v>30</v>
      </c>
      <c r="H289" s="342" t="s">
        <v>6569</v>
      </c>
      <c r="I289" s="342" t="s">
        <v>6570</v>
      </c>
      <c r="J289" s="342" t="s">
        <v>6755</v>
      </c>
      <c r="K289" s="581" t="s">
        <v>6905</v>
      </c>
      <c r="L289" s="344" t="s">
        <v>4090</v>
      </c>
      <c r="N289" s="344" t="s">
        <v>4090</v>
      </c>
      <c r="O289" s="341">
        <v>0</v>
      </c>
    </row>
    <row r="290" spans="1:15" x14ac:dyDescent="0.2">
      <c r="A290" s="341" t="s">
        <v>9257</v>
      </c>
      <c r="B290" s="341" t="s">
        <v>9296</v>
      </c>
      <c r="C290" s="342" t="s">
        <v>6901</v>
      </c>
      <c r="D290" s="342" t="s">
        <v>6902</v>
      </c>
      <c r="E290" s="342" t="s">
        <v>9324</v>
      </c>
      <c r="F290" s="342" t="s">
        <v>6568</v>
      </c>
      <c r="G290" s="343">
        <v>107.10000000000001</v>
      </c>
      <c r="H290" s="342" t="s">
        <v>6569</v>
      </c>
      <c r="I290" s="342" t="s">
        <v>6575</v>
      </c>
      <c r="J290" s="342" t="s">
        <v>6755</v>
      </c>
      <c r="K290" s="581" t="s">
        <v>6906</v>
      </c>
      <c r="L290" s="344" t="s">
        <v>4090</v>
      </c>
      <c r="N290" s="344" t="s">
        <v>4090</v>
      </c>
      <c r="O290" s="341" t="s">
        <v>6572</v>
      </c>
    </row>
    <row r="291" spans="1:15" x14ac:dyDescent="0.2">
      <c r="A291" s="341" t="s">
        <v>9257</v>
      </c>
      <c r="B291" s="341" t="s">
        <v>9296</v>
      </c>
      <c r="C291" s="342" t="s">
        <v>6901</v>
      </c>
      <c r="D291" s="342" t="s">
        <v>6902</v>
      </c>
      <c r="E291" s="342" t="s">
        <v>9323</v>
      </c>
      <c r="F291" s="342" t="s">
        <v>6568</v>
      </c>
      <c r="G291" s="343">
        <v>199.95000000000002</v>
      </c>
      <c r="H291" s="342" t="s">
        <v>6569</v>
      </c>
      <c r="I291" s="342" t="s">
        <v>6570</v>
      </c>
      <c r="J291" s="342" t="s">
        <v>6755</v>
      </c>
      <c r="K291" s="581" t="s">
        <v>6673</v>
      </c>
      <c r="L291" s="344" t="s">
        <v>4090</v>
      </c>
      <c r="N291" s="344" t="s">
        <v>4090</v>
      </c>
      <c r="O291" s="341" t="s">
        <v>6572</v>
      </c>
    </row>
    <row r="292" spans="1:15" x14ac:dyDescent="0.2">
      <c r="A292" s="341" t="s">
        <v>9257</v>
      </c>
      <c r="B292" s="341" t="s">
        <v>9296</v>
      </c>
      <c r="C292" s="342" t="s">
        <v>6901</v>
      </c>
      <c r="D292" s="342" t="s">
        <v>6902</v>
      </c>
      <c r="E292" s="342" t="s">
        <v>9323</v>
      </c>
      <c r="F292" s="342" t="s">
        <v>6568</v>
      </c>
      <c r="G292" s="343">
        <v>199.95000000000002</v>
      </c>
      <c r="H292" s="342" t="s">
        <v>6569</v>
      </c>
      <c r="I292" s="342" t="s">
        <v>6570</v>
      </c>
      <c r="J292" s="342" t="s">
        <v>6755</v>
      </c>
      <c r="K292" s="581" t="s">
        <v>6907</v>
      </c>
      <c r="L292" s="344" t="s">
        <v>4090</v>
      </c>
      <c r="N292" s="344" t="s">
        <v>4090</v>
      </c>
      <c r="O292" s="341" t="s">
        <v>6572</v>
      </c>
    </row>
    <row r="293" spans="1:15" x14ac:dyDescent="0.2">
      <c r="A293" s="341" t="s">
        <v>9257</v>
      </c>
      <c r="B293" s="341" t="s">
        <v>9284</v>
      </c>
      <c r="C293" s="342" t="s">
        <v>6728</v>
      </c>
      <c r="D293" s="342" t="s">
        <v>6729</v>
      </c>
      <c r="E293" s="342" t="s">
        <v>9255</v>
      </c>
      <c r="F293" s="342" t="s">
        <v>6568</v>
      </c>
      <c r="G293" s="343">
        <v>128.52000000000001</v>
      </c>
      <c r="H293" s="342" t="s">
        <v>6569</v>
      </c>
      <c r="I293" s="342" t="s">
        <v>6575</v>
      </c>
      <c r="J293" s="342" t="s">
        <v>6755</v>
      </c>
      <c r="K293" s="581" t="s">
        <v>6908</v>
      </c>
      <c r="L293" s="344" t="s">
        <v>4090</v>
      </c>
      <c r="N293" s="344" t="s">
        <v>4090</v>
      </c>
      <c r="O293" s="341" t="s">
        <v>6572</v>
      </c>
    </row>
    <row r="294" spans="1:15" x14ac:dyDescent="0.2">
      <c r="A294" s="341" t="s">
        <v>9257</v>
      </c>
      <c r="B294" s="341" t="s">
        <v>9284</v>
      </c>
      <c r="C294" s="342" t="s">
        <v>6728</v>
      </c>
      <c r="D294" s="342" t="s">
        <v>6729</v>
      </c>
      <c r="E294" s="342" t="s">
        <v>9326</v>
      </c>
      <c r="F294" s="342" t="s">
        <v>6568</v>
      </c>
      <c r="G294" s="343">
        <v>420.48</v>
      </c>
      <c r="H294" s="342" t="s">
        <v>6569</v>
      </c>
      <c r="I294" s="342" t="s">
        <v>6570</v>
      </c>
      <c r="J294" s="342" t="s">
        <v>6755</v>
      </c>
      <c r="K294" s="581" t="s">
        <v>6909</v>
      </c>
      <c r="L294" s="344" t="s">
        <v>4090</v>
      </c>
      <c r="N294" s="344" t="s">
        <v>4090</v>
      </c>
      <c r="O294" s="341" t="s">
        <v>6572</v>
      </c>
    </row>
    <row r="295" spans="1:15" x14ac:dyDescent="0.2">
      <c r="A295" s="341" t="s">
        <v>9257</v>
      </c>
      <c r="B295" s="341" t="s">
        <v>9284</v>
      </c>
      <c r="C295" s="342" t="s">
        <v>6728</v>
      </c>
      <c r="D295" s="342" t="s">
        <v>6729</v>
      </c>
      <c r="E295" s="342" t="s">
        <v>9325</v>
      </c>
      <c r="F295" s="342" t="s">
        <v>6568</v>
      </c>
      <c r="G295" s="343">
        <v>130.428</v>
      </c>
      <c r="H295" s="342" t="s">
        <v>6569</v>
      </c>
      <c r="I295" s="342" t="s">
        <v>6570</v>
      </c>
      <c r="J295" s="342" t="s">
        <v>6755</v>
      </c>
      <c r="K295" s="581" t="s">
        <v>6910</v>
      </c>
      <c r="L295" s="344" t="s">
        <v>4090</v>
      </c>
      <c r="N295" s="344" t="s">
        <v>4090</v>
      </c>
      <c r="O295" s="341" t="s">
        <v>6572</v>
      </c>
    </row>
    <row r="296" spans="1:15" x14ac:dyDescent="0.2">
      <c r="A296" s="341" t="s">
        <v>9257</v>
      </c>
      <c r="B296" s="341" t="s">
        <v>9297</v>
      </c>
      <c r="C296" s="342" t="s">
        <v>6911</v>
      </c>
      <c r="D296" s="342" t="s">
        <v>6912</v>
      </c>
      <c r="E296" s="342" t="s">
        <v>9320</v>
      </c>
      <c r="F296" s="342" t="s">
        <v>6568</v>
      </c>
      <c r="G296" s="343">
        <v>236.6</v>
      </c>
      <c r="H296" s="342" t="s">
        <v>6569</v>
      </c>
      <c r="I296" s="342" t="s">
        <v>6754</v>
      </c>
      <c r="J296" s="342" t="s">
        <v>6755</v>
      </c>
      <c r="K296" s="581" t="s">
        <v>6805</v>
      </c>
      <c r="L296" s="344" t="s">
        <v>4090</v>
      </c>
      <c r="N296" s="344" t="s">
        <v>4090</v>
      </c>
      <c r="O296" s="341" t="s">
        <v>6572</v>
      </c>
    </row>
    <row r="297" spans="1:15" x14ac:dyDescent="0.2">
      <c r="A297" s="341" t="s">
        <v>9257</v>
      </c>
      <c r="B297" s="341" t="s">
        <v>9298</v>
      </c>
      <c r="C297" s="342" t="s">
        <v>6725</v>
      </c>
      <c r="D297" s="342" t="s">
        <v>6726</v>
      </c>
      <c r="E297" s="342" t="s">
        <v>9326</v>
      </c>
      <c r="F297" s="342" t="s">
        <v>6568</v>
      </c>
      <c r="G297" s="343">
        <v>182.52</v>
      </c>
      <c r="H297" s="342" t="s">
        <v>6569</v>
      </c>
      <c r="I297" s="342" t="s">
        <v>6754</v>
      </c>
      <c r="J297" s="342" t="s">
        <v>6755</v>
      </c>
      <c r="K297" s="581" t="s">
        <v>6864</v>
      </c>
      <c r="L297" s="344" t="s">
        <v>4090</v>
      </c>
      <c r="N297" s="344" t="s">
        <v>4090</v>
      </c>
      <c r="O297" s="341" t="s">
        <v>6572</v>
      </c>
    </row>
    <row r="298" spans="1:15" x14ac:dyDescent="0.2">
      <c r="A298" s="341" t="s">
        <v>9257</v>
      </c>
      <c r="B298" s="341" t="s">
        <v>9299</v>
      </c>
      <c r="C298" s="342" t="s">
        <v>6913</v>
      </c>
      <c r="D298" s="342" t="s">
        <v>6914</v>
      </c>
      <c r="E298" s="342" t="s">
        <v>9325</v>
      </c>
      <c r="F298" s="342" t="s">
        <v>6568</v>
      </c>
      <c r="G298" s="343">
        <v>564.48</v>
      </c>
      <c r="H298" s="342" t="s">
        <v>6569</v>
      </c>
      <c r="I298" s="342" t="s">
        <v>6570</v>
      </c>
      <c r="J298" s="342" t="s">
        <v>6755</v>
      </c>
      <c r="K298" s="581" t="s">
        <v>6915</v>
      </c>
      <c r="L298" s="344" t="s">
        <v>4090</v>
      </c>
      <c r="N298" s="344" t="s">
        <v>4090</v>
      </c>
      <c r="O298" s="341" t="s">
        <v>6572</v>
      </c>
    </row>
    <row r="299" spans="1:15" x14ac:dyDescent="0.2">
      <c r="A299" s="341" t="s">
        <v>9257</v>
      </c>
      <c r="B299" s="341" t="s">
        <v>9299</v>
      </c>
      <c r="C299" s="342" t="s">
        <v>6913</v>
      </c>
      <c r="D299" s="342" t="s">
        <v>6914</v>
      </c>
      <c r="E299" s="342" t="s">
        <v>9322</v>
      </c>
      <c r="F299" s="342" t="s">
        <v>6568</v>
      </c>
      <c r="G299" s="343">
        <v>117.81</v>
      </c>
      <c r="H299" s="342" t="s">
        <v>6569</v>
      </c>
      <c r="I299" s="342" t="s">
        <v>6575</v>
      </c>
      <c r="J299" s="342" t="s">
        <v>6755</v>
      </c>
      <c r="K299" s="581" t="s">
        <v>6916</v>
      </c>
      <c r="L299" s="344" t="s">
        <v>4090</v>
      </c>
      <c r="N299" s="344" t="s">
        <v>4090</v>
      </c>
      <c r="O299" s="341" t="s">
        <v>6572</v>
      </c>
    </row>
    <row r="300" spans="1:15" x14ac:dyDescent="0.2">
      <c r="A300" s="341" t="s">
        <v>9257</v>
      </c>
      <c r="B300" s="341" t="s">
        <v>9285</v>
      </c>
      <c r="C300" s="342" t="s">
        <v>6736</v>
      </c>
      <c r="D300" s="342" t="s">
        <v>6737</v>
      </c>
      <c r="E300" s="342" t="s">
        <v>9326</v>
      </c>
      <c r="F300" s="342" t="s">
        <v>6568</v>
      </c>
      <c r="G300" s="343">
        <v>153.72</v>
      </c>
      <c r="H300" s="342" t="s">
        <v>6569</v>
      </c>
      <c r="I300" s="342" t="s">
        <v>6570</v>
      </c>
      <c r="J300" s="342" t="s">
        <v>6755</v>
      </c>
      <c r="K300" s="581" t="s">
        <v>6917</v>
      </c>
      <c r="L300" s="344" t="s">
        <v>4090</v>
      </c>
      <c r="N300" s="344" t="s">
        <v>4090</v>
      </c>
      <c r="O300" s="341" t="s">
        <v>6572</v>
      </c>
    </row>
    <row r="301" spans="1:15" x14ac:dyDescent="0.2">
      <c r="A301" s="341" t="s">
        <v>9257</v>
      </c>
      <c r="B301" s="341" t="s">
        <v>9285</v>
      </c>
      <c r="C301" s="342" t="s">
        <v>6918</v>
      </c>
      <c r="D301" s="342" t="s">
        <v>6737</v>
      </c>
      <c r="E301" s="342" t="s">
        <v>9334</v>
      </c>
      <c r="F301" s="342" t="s">
        <v>6568</v>
      </c>
      <c r="G301" s="343">
        <v>129.87</v>
      </c>
      <c r="H301" s="342" t="s">
        <v>6569</v>
      </c>
      <c r="I301" s="342" t="s">
        <v>6570</v>
      </c>
      <c r="J301" s="342" t="s">
        <v>6755</v>
      </c>
      <c r="K301" s="581" t="s">
        <v>6919</v>
      </c>
      <c r="L301" s="344" t="s">
        <v>4090</v>
      </c>
      <c r="N301" s="344" t="s">
        <v>4090</v>
      </c>
      <c r="O301" s="341" t="s">
        <v>6572</v>
      </c>
    </row>
    <row r="302" spans="1:15" x14ac:dyDescent="0.2">
      <c r="A302" s="341" t="s">
        <v>9257</v>
      </c>
      <c r="B302" s="341" t="s">
        <v>9300</v>
      </c>
      <c r="C302" s="342" t="s">
        <v>6920</v>
      </c>
      <c r="D302" s="342" t="s">
        <v>6921</v>
      </c>
      <c r="E302" s="342" t="s">
        <v>9325</v>
      </c>
      <c r="F302" s="342" t="s">
        <v>6568</v>
      </c>
      <c r="G302" s="343">
        <v>174.386</v>
      </c>
      <c r="H302" s="342" t="s">
        <v>6569</v>
      </c>
      <c r="I302" s="342" t="s">
        <v>6754</v>
      </c>
      <c r="J302" s="342" t="s">
        <v>6755</v>
      </c>
      <c r="K302" s="581" t="s">
        <v>6922</v>
      </c>
      <c r="L302" s="344" t="s">
        <v>4090</v>
      </c>
      <c r="N302" s="344" t="s">
        <v>4090</v>
      </c>
      <c r="O302" s="341" t="s">
        <v>6572</v>
      </c>
    </row>
    <row r="303" spans="1:15" x14ac:dyDescent="0.2">
      <c r="A303" s="341" t="s">
        <v>9257</v>
      </c>
      <c r="B303" s="341" t="s">
        <v>9300</v>
      </c>
      <c r="C303" s="342" t="s">
        <v>6920</v>
      </c>
      <c r="D303" s="342" t="s">
        <v>6921</v>
      </c>
      <c r="E303" s="342" t="s">
        <v>9326</v>
      </c>
      <c r="F303" s="342" t="s">
        <v>6568</v>
      </c>
      <c r="G303" s="343">
        <v>352.39300000000003</v>
      </c>
      <c r="H303" s="342" t="s">
        <v>6569</v>
      </c>
      <c r="I303" s="342" t="s">
        <v>6570</v>
      </c>
      <c r="J303" s="342" t="s">
        <v>6755</v>
      </c>
      <c r="K303" s="581" t="s">
        <v>6653</v>
      </c>
      <c r="L303" s="344" t="s">
        <v>4090</v>
      </c>
      <c r="N303" s="344" t="s">
        <v>4090</v>
      </c>
      <c r="O303" s="341" t="s">
        <v>6572</v>
      </c>
    </row>
    <row r="304" spans="1:15" x14ac:dyDescent="0.2">
      <c r="A304" s="341" t="s">
        <v>9257</v>
      </c>
      <c r="B304" s="341" t="s">
        <v>9301</v>
      </c>
      <c r="C304" s="342" t="s">
        <v>6923</v>
      </c>
      <c r="D304" s="342" t="s">
        <v>6924</v>
      </c>
      <c r="E304" s="342" t="s">
        <v>9319</v>
      </c>
      <c r="F304" s="342" t="s">
        <v>6568</v>
      </c>
      <c r="G304" s="343">
        <v>460.8</v>
      </c>
      <c r="H304" s="342" t="s">
        <v>6569</v>
      </c>
      <c r="I304" s="342" t="s">
        <v>6570</v>
      </c>
      <c r="J304" s="342" t="s">
        <v>6755</v>
      </c>
      <c r="K304" s="581" t="s">
        <v>6925</v>
      </c>
      <c r="L304" s="344" t="s">
        <v>4090</v>
      </c>
      <c r="N304" s="344" t="s">
        <v>4090</v>
      </c>
      <c r="O304" s="341" t="s">
        <v>6572</v>
      </c>
    </row>
    <row r="305" spans="1:15" x14ac:dyDescent="0.2">
      <c r="A305" s="341" t="s">
        <v>9257</v>
      </c>
      <c r="B305" s="341" t="s">
        <v>9302</v>
      </c>
      <c r="C305" s="342" t="s">
        <v>6926</v>
      </c>
      <c r="D305" s="342" t="s">
        <v>6927</v>
      </c>
      <c r="E305" s="342" t="s">
        <v>9323</v>
      </c>
      <c r="F305" s="342" t="s">
        <v>6590</v>
      </c>
      <c r="G305" s="343">
        <v>625.68000000000006</v>
      </c>
      <c r="H305" s="342" t="s">
        <v>6569</v>
      </c>
      <c r="I305" s="342" t="s">
        <v>6570</v>
      </c>
      <c r="J305" s="342" t="s">
        <v>6755</v>
      </c>
      <c r="K305" s="581" t="s">
        <v>6928</v>
      </c>
      <c r="L305" s="344" t="s">
        <v>4090</v>
      </c>
      <c r="N305" s="344" t="s">
        <v>4090</v>
      </c>
      <c r="O305" s="341" t="s">
        <v>6572</v>
      </c>
    </row>
    <row r="306" spans="1:15" x14ac:dyDescent="0.2">
      <c r="A306" s="341" t="s">
        <v>9257</v>
      </c>
      <c r="B306" s="341" t="s">
        <v>9302</v>
      </c>
      <c r="C306" s="342" t="s">
        <v>6926</v>
      </c>
      <c r="D306" s="342" t="s">
        <v>6927</v>
      </c>
      <c r="E306" s="342" t="s">
        <v>9323</v>
      </c>
      <c r="F306" s="342" t="s">
        <v>6590</v>
      </c>
      <c r="G306" s="343">
        <v>375.82500000000005</v>
      </c>
      <c r="H306" s="342" t="s">
        <v>6569</v>
      </c>
      <c r="I306" s="342" t="s">
        <v>6570</v>
      </c>
      <c r="J306" s="342" t="s">
        <v>6755</v>
      </c>
      <c r="K306" s="581" t="s">
        <v>6929</v>
      </c>
      <c r="L306" s="344" t="s">
        <v>4090</v>
      </c>
      <c r="N306" s="344" t="s">
        <v>4090</v>
      </c>
      <c r="O306" s="341" t="s">
        <v>6572</v>
      </c>
    </row>
    <row r="307" spans="1:15" x14ac:dyDescent="0.2">
      <c r="A307" s="341" t="s">
        <v>9257</v>
      </c>
      <c r="B307" s="341" t="s">
        <v>9302</v>
      </c>
      <c r="C307" s="342" t="s">
        <v>6926</v>
      </c>
      <c r="D307" s="342" t="s">
        <v>6927</v>
      </c>
      <c r="E307" s="342" t="s">
        <v>9327</v>
      </c>
      <c r="F307" s="342" t="s">
        <v>6590</v>
      </c>
      <c r="G307" s="343">
        <v>99.8</v>
      </c>
      <c r="H307" s="342" t="s">
        <v>6569</v>
      </c>
      <c r="I307" s="342" t="s">
        <v>6570</v>
      </c>
      <c r="J307" s="342" t="s">
        <v>6755</v>
      </c>
      <c r="K307" s="581" t="s">
        <v>8782</v>
      </c>
      <c r="L307" s="344" t="s">
        <v>4090</v>
      </c>
      <c r="M307" s="345" t="s">
        <v>6930</v>
      </c>
      <c r="N307" s="344" t="s">
        <v>4090</v>
      </c>
      <c r="O307" s="341" t="s">
        <v>6572</v>
      </c>
    </row>
    <row r="308" spans="1:15" x14ac:dyDescent="0.2">
      <c r="A308" s="341" t="s">
        <v>9257</v>
      </c>
      <c r="B308" s="341" t="s">
        <v>9302</v>
      </c>
      <c r="C308" s="342" t="s">
        <v>6926</v>
      </c>
      <c r="D308" s="342" t="s">
        <v>6927</v>
      </c>
      <c r="E308" s="342" t="s">
        <v>9327</v>
      </c>
      <c r="F308" s="342" t="s">
        <v>6590</v>
      </c>
      <c r="G308" s="343">
        <v>149.6</v>
      </c>
      <c r="H308" s="342" t="s">
        <v>6569</v>
      </c>
      <c r="I308" s="342" t="s">
        <v>6570</v>
      </c>
      <c r="J308" s="342" t="s">
        <v>6755</v>
      </c>
      <c r="K308" s="581" t="s">
        <v>6931</v>
      </c>
      <c r="L308" s="344" t="s">
        <v>4090</v>
      </c>
      <c r="N308" s="344" t="s">
        <v>4090</v>
      </c>
      <c r="O308" s="341" t="s">
        <v>6572</v>
      </c>
    </row>
    <row r="309" spans="1:15" x14ac:dyDescent="0.2">
      <c r="A309" s="341" t="s">
        <v>9257</v>
      </c>
      <c r="B309" s="341" t="s">
        <v>9302</v>
      </c>
      <c r="C309" s="342" t="s">
        <v>6926</v>
      </c>
      <c r="D309" s="342" t="s">
        <v>6927</v>
      </c>
      <c r="E309" s="342" t="s">
        <v>9255</v>
      </c>
      <c r="F309" s="342" t="s">
        <v>6590</v>
      </c>
      <c r="G309" s="343">
        <v>61.15</v>
      </c>
      <c r="H309" s="342" t="s">
        <v>6569</v>
      </c>
      <c r="I309" s="342" t="s">
        <v>6575</v>
      </c>
      <c r="J309" s="342" t="s">
        <v>6755</v>
      </c>
      <c r="K309" s="581" t="s">
        <v>6867</v>
      </c>
      <c r="L309" s="344" t="s">
        <v>4090</v>
      </c>
      <c r="N309" s="344" t="s">
        <v>4090</v>
      </c>
      <c r="O309" s="341" t="s">
        <v>6572</v>
      </c>
    </row>
    <row r="310" spans="1:15" x14ac:dyDescent="0.2">
      <c r="A310" s="341" t="s">
        <v>9257</v>
      </c>
      <c r="B310" s="341" t="s">
        <v>9302</v>
      </c>
      <c r="C310" s="342" t="s">
        <v>6926</v>
      </c>
      <c r="D310" s="342" t="s">
        <v>6927</v>
      </c>
      <c r="E310" s="342" t="s">
        <v>9255</v>
      </c>
      <c r="F310" s="342" t="s">
        <v>6590</v>
      </c>
      <c r="G310" s="343">
        <v>233.08500000000001</v>
      </c>
      <c r="H310" s="342" t="s">
        <v>6569</v>
      </c>
      <c r="I310" s="342" t="s">
        <v>6575</v>
      </c>
      <c r="J310" s="342" t="s">
        <v>6755</v>
      </c>
      <c r="K310" s="581" t="s">
        <v>6674</v>
      </c>
      <c r="L310" s="344" t="s">
        <v>4090</v>
      </c>
      <c r="N310" s="344" t="s">
        <v>4090</v>
      </c>
      <c r="O310" s="341" t="s">
        <v>6572</v>
      </c>
    </row>
    <row r="311" spans="1:15" x14ac:dyDescent="0.2">
      <c r="A311" s="341" t="s">
        <v>9257</v>
      </c>
      <c r="B311" s="341" t="s">
        <v>9302</v>
      </c>
      <c r="C311" s="342" t="s">
        <v>6926</v>
      </c>
      <c r="D311" s="342" t="s">
        <v>6927</v>
      </c>
      <c r="E311" s="342" t="s">
        <v>9319</v>
      </c>
      <c r="F311" s="342" t="s">
        <v>6590</v>
      </c>
      <c r="G311" s="343">
        <v>385.14</v>
      </c>
      <c r="H311" s="342" t="s">
        <v>6569</v>
      </c>
      <c r="I311" s="342" t="s">
        <v>6570</v>
      </c>
      <c r="J311" s="342" t="s">
        <v>6755</v>
      </c>
      <c r="K311" s="581" t="s">
        <v>6932</v>
      </c>
      <c r="L311" s="344" t="s">
        <v>4090</v>
      </c>
      <c r="N311" s="344" t="s">
        <v>4090</v>
      </c>
      <c r="O311" s="341" t="s">
        <v>6572</v>
      </c>
    </row>
    <row r="312" spans="1:15" x14ac:dyDescent="0.2">
      <c r="A312" s="341" t="s">
        <v>9257</v>
      </c>
      <c r="B312" s="341" t="s">
        <v>9302</v>
      </c>
      <c r="C312" s="342" t="s">
        <v>6926</v>
      </c>
      <c r="D312" s="342" t="s">
        <v>6927</v>
      </c>
      <c r="E312" s="342" t="s">
        <v>9255</v>
      </c>
      <c r="F312" s="342" t="s">
        <v>6590</v>
      </c>
      <c r="G312" s="343">
        <v>114.012</v>
      </c>
      <c r="H312" s="342" t="s">
        <v>6569</v>
      </c>
      <c r="I312" s="342" t="s">
        <v>6754</v>
      </c>
      <c r="J312" s="342" t="s">
        <v>6755</v>
      </c>
      <c r="K312" s="581" t="s">
        <v>6933</v>
      </c>
      <c r="L312" s="344" t="s">
        <v>4090</v>
      </c>
      <c r="N312" s="344" t="s">
        <v>4090</v>
      </c>
      <c r="O312" s="341" t="s">
        <v>6572</v>
      </c>
    </row>
    <row r="313" spans="1:15" x14ac:dyDescent="0.2">
      <c r="A313" s="341" t="s">
        <v>9257</v>
      </c>
      <c r="B313" s="341" t="s">
        <v>9302</v>
      </c>
      <c r="C313" s="342" t="s">
        <v>6934</v>
      </c>
      <c r="D313" s="342" t="s">
        <v>6927</v>
      </c>
      <c r="E313" s="342" t="s">
        <v>9255</v>
      </c>
      <c r="F313" s="342" t="s">
        <v>6590</v>
      </c>
      <c r="G313" s="343">
        <v>181.44</v>
      </c>
      <c r="H313" s="342" t="s">
        <v>6569</v>
      </c>
      <c r="I313" s="342" t="s">
        <v>6570</v>
      </c>
      <c r="J313" s="342" t="s">
        <v>6755</v>
      </c>
      <c r="K313" s="581" t="s">
        <v>7472</v>
      </c>
      <c r="L313" s="344" t="s">
        <v>4090</v>
      </c>
      <c r="M313" s="345" t="s">
        <v>6935</v>
      </c>
      <c r="N313" s="344" t="s">
        <v>4090</v>
      </c>
      <c r="O313" s="341" t="s">
        <v>6572</v>
      </c>
    </row>
    <row r="314" spans="1:15" x14ac:dyDescent="0.2">
      <c r="A314" s="341" t="s">
        <v>9257</v>
      </c>
      <c r="B314" s="341" t="s">
        <v>9302</v>
      </c>
      <c r="C314" s="342" t="s">
        <v>6934</v>
      </c>
      <c r="D314" s="342" t="s">
        <v>6927</v>
      </c>
      <c r="E314" s="342" t="s">
        <v>9255</v>
      </c>
      <c r="F314" s="342" t="s">
        <v>6590</v>
      </c>
      <c r="G314" s="343">
        <v>271.86</v>
      </c>
      <c r="H314" s="342" t="s">
        <v>6569</v>
      </c>
      <c r="I314" s="342" t="s">
        <v>6570</v>
      </c>
      <c r="J314" s="342" t="s">
        <v>6755</v>
      </c>
      <c r="K314" s="581" t="s">
        <v>8190</v>
      </c>
      <c r="L314" s="344" t="s">
        <v>4090</v>
      </c>
      <c r="M314" s="345" t="s">
        <v>6935</v>
      </c>
      <c r="N314" s="344" t="s">
        <v>4090</v>
      </c>
      <c r="O314" s="341" t="s">
        <v>6572</v>
      </c>
    </row>
    <row r="315" spans="1:15" x14ac:dyDescent="0.2">
      <c r="A315" s="341" t="s">
        <v>9257</v>
      </c>
      <c r="B315" s="341" t="s">
        <v>9302</v>
      </c>
      <c r="C315" s="342" t="s">
        <v>6934</v>
      </c>
      <c r="D315" s="342" t="s">
        <v>6927</v>
      </c>
      <c r="E315" s="342" t="s">
        <v>9321</v>
      </c>
      <c r="F315" s="342" t="s">
        <v>6590</v>
      </c>
      <c r="G315" s="343">
        <v>3800</v>
      </c>
      <c r="H315" s="342" t="s">
        <v>6569</v>
      </c>
      <c r="I315" s="342" t="s">
        <v>6570</v>
      </c>
      <c r="J315" s="342" t="s">
        <v>6755</v>
      </c>
      <c r="K315" s="581" t="s">
        <v>6936</v>
      </c>
      <c r="L315" s="344" t="s">
        <v>4090</v>
      </c>
      <c r="N315" s="344" t="s">
        <v>4090</v>
      </c>
      <c r="O315" s="341" t="s">
        <v>6572</v>
      </c>
    </row>
    <row r="316" spans="1:15" x14ac:dyDescent="0.2">
      <c r="A316" s="341" t="s">
        <v>9257</v>
      </c>
      <c r="B316" s="341" t="s">
        <v>9302</v>
      </c>
      <c r="C316" s="342" t="s">
        <v>6934</v>
      </c>
      <c r="D316" s="342" t="s">
        <v>6927</v>
      </c>
      <c r="E316" s="342" t="s">
        <v>9321</v>
      </c>
      <c r="F316" s="342" t="s">
        <v>6590</v>
      </c>
      <c r="G316" s="343">
        <v>1182.4000000000001</v>
      </c>
      <c r="H316" s="342" t="s">
        <v>6569</v>
      </c>
      <c r="I316" s="342" t="s">
        <v>6570</v>
      </c>
      <c r="J316" s="342" t="s">
        <v>6755</v>
      </c>
      <c r="K316" s="581" t="s">
        <v>6937</v>
      </c>
      <c r="L316" s="344" t="s">
        <v>4090</v>
      </c>
      <c r="N316" s="344" t="s">
        <v>4090</v>
      </c>
      <c r="O316" s="341" t="s">
        <v>6572</v>
      </c>
    </row>
    <row r="317" spans="1:15" x14ac:dyDescent="0.2">
      <c r="A317" s="341" t="s">
        <v>9257</v>
      </c>
      <c r="B317" s="341" t="s">
        <v>9302</v>
      </c>
      <c r="C317" s="342" t="s">
        <v>6934</v>
      </c>
      <c r="D317" s="342" t="s">
        <v>6927</v>
      </c>
      <c r="E317" s="342" t="s">
        <v>9322</v>
      </c>
      <c r="F317" s="342" t="s">
        <v>6590</v>
      </c>
      <c r="G317" s="343">
        <v>114.48</v>
      </c>
      <c r="H317" s="342" t="s">
        <v>6569</v>
      </c>
      <c r="I317" s="342" t="s">
        <v>6754</v>
      </c>
      <c r="J317" s="342" t="s">
        <v>6755</v>
      </c>
      <c r="K317" s="581" t="s">
        <v>6805</v>
      </c>
      <c r="L317" s="344" t="s">
        <v>4090</v>
      </c>
      <c r="N317" s="344" t="s">
        <v>4090</v>
      </c>
      <c r="O317" s="341" t="s">
        <v>6572</v>
      </c>
    </row>
    <row r="318" spans="1:15" x14ac:dyDescent="0.2">
      <c r="A318" s="341" t="s">
        <v>9257</v>
      </c>
      <c r="B318" s="341" t="s">
        <v>9302</v>
      </c>
      <c r="C318" s="342" t="s">
        <v>6926</v>
      </c>
      <c r="D318" s="342" t="s">
        <v>6927</v>
      </c>
      <c r="E318" s="342" t="s">
        <v>9321</v>
      </c>
      <c r="F318" s="342" t="s">
        <v>6590</v>
      </c>
      <c r="G318" s="343">
        <v>231.71</v>
      </c>
      <c r="H318" s="342" t="s">
        <v>6569</v>
      </c>
      <c r="I318" s="342" t="s">
        <v>6570</v>
      </c>
      <c r="J318" s="342" t="s">
        <v>6755</v>
      </c>
      <c r="K318" s="581" t="s">
        <v>6938</v>
      </c>
      <c r="L318" s="344" t="s">
        <v>4090</v>
      </c>
      <c r="N318" s="344" t="s">
        <v>4090</v>
      </c>
      <c r="O318" s="341" t="s">
        <v>6572</v>
      </c>
    </row>
    <row r="319" spans="1:15" x14ac:dyDescent="0.2">
      <c r="A319" s="341" t="s">
        <v>9257</v>
      </c>
      <c r="B319" s="341" t="s">
        <v>9302</v>
      </c>
      <c r="C319" s="342" t="s">
        <v>6939</v>
      </c>
      <c r="D319" s="342" t="s">
        <v>6927</v>
      </c>
      <c r="E319" s="342" t="s">
        <v>9333</v>
      </c>
      <c r="F319" s="342" t="s">
        <v>6590</v>
      </c>
      <c r="G319" s="343">
        <v>200.66</v>
      </c>
      <c r="H319" s="342" t="s">
        <v>6569</v>
      </c>
      <c r="I319" s="342" t="s">
        <v>6575</v>
      </c>
      <c r="J319" s="342" t="s">
        <v>6755</v>
      </c>
      <c r="K319" s="581" t="s">
        <v>6880</v>
      </c>
      <c r="L319" s="344" t="s">
        <v>4090</v>
      </c>
      <c r="N319" s="344" t="s">
        <v>4090</v>
      </c>
      <c r="O319" s="341" t="s">
        <v>6572</v>
      </c>
    </row>
    <row r="320" spans="1:15" x14ac:dyDescent="0.2">
      <c r="A320" s="341" t="s">
        <v>9257</v>
      </c>
      <c r="B320" s="341" t="s">
        <v>9302</v>
      </c>
      <c r="C320" s="342" t="s">
        <v>6926</v>
      </c>
      <c r="D320" s="342" t="s">
        <v>6927</v>
      </c>
      <c r="E320" s="342" t="s">
        <v>9255</v>
      </c>
      <c r="F320" s="342" t="s">
        <v>6590</v>
      </c>
      <c r="G320" s="343">
        <v>312.11</v>
      </c>
      <c r="H320" s="342" t="s">
        <v>6569</v>
      </c>
      <c r="I320" s="342" t="s">
        <v>6570</v>
      </c>
      <c r="J320" s="342" t="s">
        <v>6755</v>
      </c>
      <c r="K320" s="581" t="s">
        <v>6867</v>
      </c>
      <c r="L320" s="344" t="s">
        <v>4090</v>
      </c>
      <c r="N320" s="344" t="s">
        <v>4090</v>
      </c>
      <c r="O320" s="341" t="s">
        <v>6572</v>
      </c>
    </row>
    <row r="321" spans="1:15" x14ac:dyDescent="0.2">
      <c r="A321" s="341" t="s">
        <v>9257</v>
      </c>
      <c r="B321" s="341" t="s">
        <v>9302</v>
      </c>
      <c r="C321" s="342" t="s">
        <v>6934</v>
      </c>
      <c r="D321" s="342" t="s">
        <v>6927</v>
      </c>
      <c r="E321" s="342" t="s">
        <v>9322</v>
      </c>
      <c r="F321" s="342" t="s">
        <v>6590</v>
      </c>
      <c r="G321" s="343">
        <v>23</v>
      </c>
      <c r="H321" s="342" t="s">
        <v>6569</v>
      </c>
      <c r="I321" s="342" t="s">
        <v>6575</v>
      </c>
      <c r="J321" s="342" t="s">
        <v>6755</v>
      </c>
      <c r="K321" s="581" t="s">
        <v>6940</v>
      </c>
      <c r="L321" s="344" t="s">
        <v>4090</v>
      </c>
      <c r="N321" s="344" t="s">
        <v>4090</v>
      </c>
      <c r="O321" s="341">
        <v>0</v>
      </c>
    </row>
    <row r="322" spans="1:15" x14ac:dyDescent="0.2">
      <c r="A322" s="341" t="s">
        <v>9257</v>
      </c>
      <c r="B322" s="341" t="s">
        <v>9302</v>
      </c>
      <c r="C322" s="342" t="s">
        <v>6934</v>
      </c>
      <c r="D322" s="342" t="s">
        <v>6927</v>
      </c>
      <c r="E322" s="342" t="s">
        <v>9255</v>
      </c>
      <c r="F322" s="342" t="s">
        <v>6590</v>
      </c>
      <c r="G322" s="343">
        <v>44.28</v>
      </c>
      <c r="H322" s="342" t="s">
        <v>6569</v>
      </c>
      <c r="I322" s="342" t="s">
        <v>6570</v>
      </c>
      <c r="J322" s="342" t="s">
        <v>6755</v>
      </c>
      <c r="K322" s="581" t="s">
        <v>6941</v>
      </c>
      <c r="L322" s="344" t="s">
        <v>4090</v>
      </c>
      <c r="N322" s="344" t="s">
        <v>4090</v>
      </c>
      <c r="O322" s="341" t="s">
        <v>6572</v>
      </c>
    </row>
    <row r="323" spans="1:15" x14ac:dyDescent="0.2">
      <c r="A323" s="341" t="s">
        <v>9257</v>
      </c>
      <c r="B323" s="341" t="s">
        <v>9302</v>
      </c>
      <c r="C323" s="342" t="s">
        <v>6934</v>
      </c>
      <c r="D323" s="342" t="s">
        <v>6927</v>
      </c>
      <c r="E323" s="342" t="s">
        <v>9255</v>
      </c>
      <c r="F323" s="342" t="s">
        <v>6590</v>
      </c>
      <c r="G323" s="343">
        <v>102.42</v>
      </c>
      <c r="H323" s="342" t="s">
        <v>6569</v>
      </c>
      <c r="I323" s="342" t="s">
        <v>6570</v>
      </c>
      <c r="J323" s="342" t="s">
        <v>6755</v>
      </c>
      <c r="K323" s="581" t="s">
        <v>6909</v>
      </c>
      <c r="L323" s="344" t="s">
        <v>4090</v>
      </c>
      <c r="N323" s="344" t="s">
        <v>4090</v>
      </c>
      <c r="O323" s="341" t="s">
        <v>6572</v>
      </c>
    </row>
    <row r="324" spans="1:15" x14ac:dyDescent="0.2">
      <c r="A324" s="341" t="s">
        <v>9257</v>
      </c>
      <c r="B324" s="341" t="s">
        <v>9302</v>
      </c>
      <c r="C324" s="342" t="s">
        <v>6926</v>
      </c>
      <c r="D324" s="342" t="s">
        <v>6927</v>
      </c>
      <c r="E324" s="342" t="s">
        <v>9255</v>
      </c>
      <c r="F324" s="342" t="s">
        <v>6590</v>
      </c>
      <c r="G324" s="343">
        <v>63.58</v>
      </c>
      <c r="H324" s="342" t="s">
        <v>6569</v>
      </c>
      <c r="I324" s="342" t="s">
        <v>6754</v>
      </c>
      <c r="J324" s="342" t="s">
        <v>6755</v>
      </c>
      <c r="K324" s="581" t="s">
        <v>6942</v>
      </c>
      <c r="L324" s="344" t="s">
        <v>4090</v>
      </c>
      <c r="N324" s="344" t="s">
        <v>4090</v>
      </c>
      <c r="O324" s="341" t="s">
        <v>6572</v>
      </c>
    </row>
    <row r="325" spans="1:15" x14ac:dyDescent="0.2">
      <c r="A325" s="341" t="s">
        <v>9257</v>
      </c>
      <c r="B325" s="341" t="s">
        <v>9302</v>
      </c>
      <c r="C325" s="342" t="s">
        <v>6926</v>
      </c>
      <c r="D325" s="342" t="s">
        <v>6927</v>
      </c>
      <c r="E325" s="342" t="s">
        <v>9255</v>
      </c>
      <c r="F325" s="342" t="s">
        <v>6590</v>
      </c>
      <c r="G325" s="343">
        <v>46.24</v>
      </c>
      <c r="H325" s="342" t="s">
        <v>6569</v>
      </c>
      <c r="I325" s="342" t="s">
        <v>6754</v>
      </c>
      <c r="J325" s="342" t="s">
        <v>6755</v>
      </c>
      <c r="K325" s="581" t="s">
        <v>6942</v>
      </c>
      <c r="L325" s="344" t="s">
        <v>4090</v>
      </c>
      <c r="N325" s="344" t="s">
        <v>4090</v>
      </c>
      <c r="O325" s="341" t="s">
        <v>6572</v>
      </c>
    </row>
    <row r="326" spans="1:15" x14ac:dyDescent="0.2">
      <c r="A326" s="341" t="s">
        <v>9257</v>
      </c>
      <c r="B326" s="341" t="s">
        <v>9302</v>
      </c>
      <c r="C326" s="342" t="s">
        <v>6926</v>
      </c>
      <c r="D326" s="342" t="s">
        <v>6927</v>
      </c>
      <c r="E326" s="342" t="s">
        <v>9325</v>
      </c>
      <c r="F326" s="342" t="s">
        <v>6590</v>
      </c>
      <c r="G326" s="343">
        <v>124.08</v>
      </c>
      <c r="H326" s="342" t="s">
        <v>6569</v>
      </c>
      <c r="I326" s="342" t="s">
        <v>6575</v>
      </c>
      <c r="J326" s="342" t="s">
        <v>6755</v>
      </c>
      <c r="K326" s="581" t="s">
        <v>6943</v>
      </c>
      <c r="L326" s="344" t="s">
        <v>4090</v>
      </c>
      <c r="N326" s="344" t="s">
        <v>4090</v>
      </c>
      <c r="O326" s="341" t="s">
        <v>6572</v>
      </c>
    </row>
    <row r="327" spans="1:15" x14ac:dyDescent="0.2">
      <c r="A327" s="341" t="s">
        <v>9257</v>
      </c>
      <c r="B327" s="341" t="s">
        <v>9302</v>
      </c>
      <c r="C327" s="342" t="s">
        <v>6926</v>
      </c>
      <c r="D327" s="342" t="s">
        <v>6927</v>
      </c>
      <c r="E327" s="342" t="s">
        <v>9321</v>
      </c>
      <c r="F327" s="342" t="s">
        <v>6590</v>
      </c>
      <c r="G327" s="343">
        <v>154</v>
      </c>
      <c r="H327" s="342" t="s">
        <v>6569</v>
      </c>
      <c r="I327" s="342" t="s">
        <v>6575</v>
      </c>
      <c r="J327" s="342" t="s">
        <v>6755</v>
      </c>
      <c r="K327" s="581" t="s">
        <v>6944</v>
      </c>
      <c r="L327" s="344" t="s">
        <v>4090</v>
      </c>
      <c r="N327" s="344" t="s">
        <v>4090</v>
      </c>
      <c r="O327" s="341" t="s">
        <v>6572</v>
      </c>
    </row>
    <row r="328" spans="1:15" x14ac:dyDescent="0.2">
      <c r="A328" s="341" t="s">
        <v>9257</v>
      </c>
      <c r="B328" s="341" t="s">
        <v>9274</v>
      </c>
      <c r="C328" s="342" t="s">
        <v>6619</v>
      </c>
      <c r="D328" s="342" t="s">
        <v>6620</v>
      </c>
      <c r="E328" s="342" t="s">
        <v>9255</v>
      </c>
      <c r="F328" s="342" t="s">
        <v>6590</v>
      </c>
      <c r="G328" s="343">
        <v>29.400000000000002</v>
      </c>
      <c r="H328" s="342" t="s">
        <v>6569</v>
      </c>
      <c r="I328" s="342" t="s">
        <v>6570</v>
      </c>
      <c r="J328" s="342" t="s">
        <v>6755</v>
      </c>
      <c r="K328" s="581" t="s">
        <v>6945</v>
      </c>
      <c r="L328" s="344" t="s">
        <v>4090</v>
      </c>
      <c r="N328" s="344" t="s">
        <v>4090</v>
      </c>
      <c r="O328" s="341" t="s">
        <v>6752</v>
      </c>
    </row>
    <row r="329" spans="1:15" x14ac:dyDescent="0.2">
      <c r="A329" s="341" t="s">
        <v>9257</v>
      </c>
      <c r="B329" s="341" t="s">
        <v>9274</v>
      </c>
      <c r="C329" s="342" t="s">
        <v>6619</v>
      </c>
      <c r="D329" s="342" t="s">
        <v>6620</v>
      </c>
      <c r="E329" s="342" t="s">
        <v>9321</v>
      </c>
      <c r="F329" s="342" t="s">
        <v>6590</v>
      </c>
      <c r="G329" s="343">
        <v>188.94</v>
      </c>
      <c r="H329" s="342" t="s">
        <v>6569</v>
      </c>
      <c r="I329" s="342" t="s">
        <v>6570</v>
      </c>
      <c r="J329" s="342" t="s">
        <v>6755</v>
      </c>
      <c r="K329" s="581" t="s">
        <v>6946</v>
      </c>
      <c r="L329" s="344" t="s">
        <v>4090</v>
      </c>
      <c r="N329" s="344" t="s">
        <v>4090</v>
      </c>
      <c r="O329" s="341" t="s">
        <v>6572</v>
      </c>
    </row>
    <row r="330" spans="1:15" x14ac:dyDescent="0.2">
      <c r="A330" s="341" t="s">
        <v>9257</v>
      </c>
      <c r="B330" s="341" t="s">
        <v>9274</v>
      </c>
      <c r="C330" s="342" t="s">
        <v>6619</v>
      </c>
      <c r="D330" s="342" t="s">
        <v>6620</v>
      </c>
      <c r="E330" s="342" t="s">
        <v>9320</v>
      </c>
      <c r="F330" s="342" t="s">
        <v>6590</v>
      </c>
      <c r="G330" s="343">
        <v>4830</v>
      </c>
      <c r="H330" s="342" t="s">
        <v>6569</v>
      </c>
      <c r="I330" s="342" t="s">
        <v>6570</v>
      </c>
      <c r="J330" s="342" t="s">
        <v>6755</v>
      </c>
      <c r="K330" s="581" t="s">
        <v>6915</v>
      </c>
      <c r="L330" s="344" t="s">
        <v>4090</v>
      </c>
      <c r="N330" s="344" t="s">
        <v>4090</v>
      </c>
      <c r="O330" s="341" t="s">
        <v>6572</v>
      </c>
    </row>
    <row r="331" spans="1:15" x14ac:dyDescent="0.2">
      <c r="A331" s="341" t="s">
        <v>9257</v>
      </c>
      <c r="B331" s="341" t="s">
        <v>9274</v>
      </c>
      <c r="C331" s="342" t="s">
        <v>6619</v>
      </c>
      <c r="D331" s="342" t="s">
        <v>6620</v>
      </c>
      <c r="E331" s="342" t="s">
        <v>9320</v>
      </c>
      <c r="F331" s="342" t="s">
        <v>6590</v>
      </c>
      <c r="G331" s="343">
        <v>565</v>
      </c>
      <c r="H331" s="342" t="s">
        <v>6569</v>
      </c>
      <c r="I331" s="342" t="s">
        <v>6570</v>
      </c>
      <c r="J331" s="342" t="s">
        <v>6755</v>
      </c>
      <c r="K331" s="581" t="s">
        <v>6947</v>
      </c>
      <c r="L331" s="344" t="s">
        <v>4090</v>
      </c>
      <c r="N331" s="344" t="s">
        <v>4090</v>
      </c>
      <c r="O331" s="341" t="s">
        <v>6572</v>
      </c>
    </row>
    <row r="332" spans="1:15" x14ac:dyDescent="0.2">
      <c r="A332" s="341" t="s">
        <v>9257</v>
      </c>
      <c r="B332" s="341" t="s">
        <v>9274</v>
      </c>
      <c r="C332" s="342" t="s">
        <v>6619</v>
      </c>
      <c r="D332" s="342" t="s">
        <v>6620</v>
      </c>
      <c r="E332" s="342" t="s">
        <v>9255</v>
      </c>
      <c r="F332" s="342" t="s">
        <v>6590</v>
      </c>
      <c r="G332" s="343">
        <v>1188.18</v>
      </c>
      <c r="H332" s="342" t="s">
        <v>6569</v>
      </c>
      <c r="I332" s="342" t="s">
        <v>6570</v>
      </c>
      <c r="J332" s="342" t="s">
        <v>6755</v>
      </c>
      <c r="K332" s="581" t="s">
        <v>9240</v>
      </c>
      <c r="L332" s="344" t="s">
        <v>4090</v>
      </c>
      <c r="N332" s="344" t="s">
        <v>4090</v>
      </c>
      <c r="O332" s="341" t="s">
        <v>6572</v>
      </c>
    </row>
    <row r="333" spans="1:15" x14ac:dyDescent="0.2">
      <c r="A333" s="341" t="s">
        <v>9257</v>
      </c>
      <c r="B333" s="341" t="s">
        <v>9274</v>
      </c>
      <c r="C333" s="342" t="s">
        <v>6619</v>
      </c>
      <c r="D333" s="342" t="s">
        <v>6620</v>
      </c>
      <c r="E333" s="342" t="s">
        <v>9255</v>
      </c>
      <c r="F333" s="342" t="s">
        <v>6590</v>
      </c>
      <c r="G333" s="343">
        <v>1184.8900000000001</v>
      </c>
      <c r="H333" s="342" t="s">
        <v>6569</v>
      </c>
      <c r="I333" s="342" t="s">
        <v>6570</v>
      </c>
      <c r="J333" s="342" t="s">
        <v>6755</v>
      </c>
      <c r="K333" s="581" t="s">
        <v>9176</v>
      </c>
      <c r="L333" s="344" t="s">
        <v>4090</v>
      </c>
      <c r="N333" s="344" t="s">
        <v>4090</v>
      </c>
      <c r="O333" s="341" t="s">
        <v>6572</v>
      </c>
    </row>
    <row r="334" spans="1:15" x14ac:dyDescent="0.2">
      <c r="A334" s="341" t="s">
        <v>9257</v>
      </c>
      <c r="B334" s="341" t="s">
        <v>9274</v>
      </c>
      <c r="C334" s="342" t="s">
        <v>6619</v>
      </c>
      <c r="D334" s="342" t="s">
        <v>6620</v>
      </c>
      <c r="E334" s="342" t="s">
        <v>9255</v>
      </c>
      <c r="F334" s="342" t="s">
        <v>6590</v>
      </c>
      <c r="G334" s="343">
        <v>1191.4000000000001</v>
      </c>
      <c r="H334" s="342" t="s">
        <v>6569</v>
      </c>
      <c r="I334" s="342" t="s">
        <v>6570</v>
      </c>
      <c r="J334" s="342" t="s">
        <v>6755</v>
      </c>
      <c r="K334" s="581" t="s">
        <v>9241</v>
      </c>
      <c r="L334" s="344" t="s">
        <v>4090</v>
      </c>
      <c r="N334" s="344" t="s">
        <v>4090</v>
      </c>
      <c r="O334" s="341" t="s">
        <v>6572</v>
      </c>
    </row>
    <row r="335" spans="1:15" x14ac:dyDescent="0.2">
      <c r="A335" s="341" t="s">
        <v>9257</v>
      </c>
      <c r="B335" s="341" t="s">
        <v>9274</v>
      </c>
      <c r="C335" s="342" t="s">
        <v>6619</v>
      </c>
      <c r="D335" s="342" t="s">
        <v>6620</v>
      </c>
      <c r="E335" s="342" t="s">
        <v>9255</v>
      </c>
      <c r="F335" s="342" t="s">
        <v>6590</v>
      </c>
      <c r="G335" s="343">
        <v>1340.9</v>
      </c>
      <c r="H335" s="342" t="s">
        <v>6569</v>
      </c>
      <c r="I335" s="342" t="s">
        <v>6570</v>
      </c>
      <c r="J335" s="342" t="s">
        <v>6755</v>
      </c>
      <c r="K335" s="581" t="s">
        <v>9242</v>
      </c>
      <c r="L335" s="344" t="s">
        <v>4090</v>
      </c>
      <c r="N335" s="344" t="s">
        <v>4090</v>
      </c>
      <c r="O335" s="341" t="s">
        <v>6572</v>
      </c>
    </row>
    <row r="336" spans="1:15" x14ac:dyDescent="0.2">
      <c r="A336" s="341" t="s">
        <v>9257</v>
      </c>
      <c r="B336" s="341" t="s">
        <v>9274</v>
      </c>
      <c r="C336" s="342" t="s">
        <v>6619</v>
      </c>
      <c r="D336" s="342" t="s">
        <v>6620</v>
      </c>
      <c r="E336" s="342" t="s">
        <v>9255</v>
      </c>
      <c r="F336" s="342" t="s">
        <v>6590</v>
      </c>
      <c r="G336" s="343">
        <v>283.5</v>
      </c>
      <c r="H336" s="342" t="s">
        <v>6569</v>
      </c>
      <c r="I336" s="342" t="s">
        <v>6754</v>
      </c>
      <c r="J336" s="342" t="s">
        <v>6755</v>
      </c>
      <c r="K336" s="581" t="s">
        <v>6948</v>
      </c>
      <c r="L336" s="344" t="s">
        <v>4090</v>
      </c>
      <c r="N336" s="344" t="s">
        <v>4090</v>
      </c>
      <c r="O336" s="341" t="s">
        <v>6572</v>
      </c>
    </row>
    <row r="337" spans="1:15" x14ac:dyDescent="0.2">
      <c r="A337" s="341" t="s">
        <v>9257</v>
      </c>
      <c r="B337" s="341" t="s">
        <v>9274</v>
      </c>
      <c r="C337" s="342" t="s">
        <v>6619</v>
      </c>
      <c r="D337" s="342" t="s">
        <v>6620</v>
      </c>
      <c r="E337" s="342" t="s">
        <v>9325</v>
      </c>
      <c r="F337" s="342" t="s">
        <v>6590</v>
      </c>
      <c r="G337" s="343">
        <v>122.59</v>
      </c>
      <c r="H337" s="342" t="s">
        <v>6569</v>
      </c>
      <c r="I337" s="342" t="s">
        <v>6570</v>
      </c>
      <c r="J337" s="342" t="s">
        <v>6755</v>
      </c>
      <c r="K337" s="581" t="s">
        <v>6949</v>
      </c>
      <c r="L337" s="344" t="s">
        <v>4090</v>
      </c>
      <c r="N337" s="344" t="s">
        <v>4090</v>
      </c>
      <c r="O337" s="341" t="s">
        <v>6572</v>
      </c>
    </row>
    <row r="338" spans="1:15" x14ac:dyDescent="0.2">
      <c r="A338" s="341" t="s">
        <v>9257</v>
      </c>
      <c r="B338" s="341" t="s">
        <v>9274</v>
      </c>
      <c r="C338" s="342" t="s">
        <v>6619</v>
      </c>
      <c r="D338" s="342" t="s">
        <v>6620</v>
      </c>
      <c r="E338" s="342" t="s">
        <v>9321</v>
      </c>
      <c r="F338" s="342" t="s">
        <v>6590</v>
      </c>
      <c r="G338" s="343">
        <v>165.6</v>
      </c>
      <c r="H338" s="342" t="s">
        <v>6569</v>
      </c>
      <c r="I338" s="342" t="s">
        <v>6570</v>
      </c>
      <c r="J338" s="342" t="s">
        <v>6755</v>
      </c>
      <c r="K338" s="581" t="s">
        <v>6950</v>
      </c>
      <c r="L338" s="344" t="s">
        <v>4090</v>
      </c>
      <c r="N338" s="344" t="s">
        <v>4090</v>
      </c>
      <c r="O338" s="341" t="s">
        <v>6572</v>
      </c>
    </row>
    <row r="339" spans="1:15" x14ac:dyDescent="0.2">
      <c r="A339" s="341" t="s">
        <v>9257</v>
      </c>
      <c r="B339" s="341" t="s">
        <v>9274</v>
      </c>
      <c r="C339" s="342" t="s">
        <v>6619</v>
      </c>
      <c r="D339" s="342" t="s">
        <v>6620</v>
      </c>
      <c r="E339" s="342" t="s">
        <v>9321</v>
      </c>
      <c r="F339" s="342" t="s">
        <v>6590</v>
      </c>
      <c r="G339" s="343">
        <v>148.05000000000001</v>
      </c>
      <c r="H339" s="342" t="s">
        <v>6569</v>
      </c>
      <c r="I339" s="342" t="s">
        <v>6570</v>
      </c>
      <c r="J339" s="342" t="s">
        <v>6755</v>
      </c>
      <c r="K339" s="581" t="s">
        <v>6951</v>
      </c>
      <c r="L339" s="344" t="s">
        <v>4090</v>
      </c>
      <c r="N339" s="344" t="s">
        <v>4090</v>
      </c>
      <c r="O339" s="341" t="s">
        <v>6572</v>
      </c>
    </row>
    <row r="340" spans="1:15" x14ac:dyDescent="0.2">
      <c r="A340" s="341" t="s">
        <v>9257</v>
      </c>
      <c r="B340" s="341" t="s">
        <v>9303</v>
      </c>
      <c r="C340" s="342" t="s">
        <v>6952</v>
      </c>
      <c r="D340" s="342" t="s">
        <v>6953</v>
      </c>
      <c r="E340" s="342" t="s">
        <v>9320</v>
      </c>
      <c r="F340" s="342" t="s">
        <v>6590</v>
      </c>
      <c r="G340" s="343">
        <v>732</v>
      </c>
      <c r="H340" s="342" t="s">
        <v>6569</v>
      </c>
      <c r="I340" s="342" t="s">
        <v>6570</v>
      </c>
      <c r="J340" s="342" t="s">
        <v>6755</v>
      </c>
      <c r="K340" s="581" t="s">
        <v>6942</v>
      </c>
      <c r="L340" s="344" t="s">
        <v>4090</v>
      </c>
      <c r="N340" s="344" t="s">
        <v>4090</v>
      </c>
      <c r="O340" s="341" t="s">
        <v>6572</v>
      </c>
    </row>
    <row r="341" spans="1:15" x14ac:dyDescent="0.2">
      <c r="A341" s="341" t="s">
        <v>9257</v>
      </c>
      <c r="B341" s="341" t="s">
        <v>9303</v>
      </c>
      <c r="C341" s="342" t="s">
        <v>6952</v>
      </c>
      <c r="D341" s="342" t="s">
        <v>6953</v>
      </c>
      <c r="E341" s="342" t="s">
        <v>9323</v>
      </c>
      <c r="F341" s="342" t="s">
        <v>6590</v>
      </c>
      <c r="G341" s="343">
        <v>8.1</v>
      </c>
      <c r="H341" s="342" t="s">
        <v>6569</v>
      </c>
      <c r="I341" s="342" t="s">
        <v>6570</v>
      </c>
      <c r="J341" s="342" t="s">
        <v>6755</v>
      </c>
      <c r="K341" s="581" t="s">
        <v>6954</v>
      </c>
      <c r="L341" s="344" t="s">
        <v>4090</v>
      </c>
      <c r="N341" s="344" t="s">
        <v>4090</v>
      </c>
      <c r="O341" s="341">
        <v>0</v>
      </c>
    </row>
    <row r="342" spans="1:15" x14ac:dyDescent="0.2">
      <c r="A342" s="341" t="s">
        <v>9257</v>
      </c>
      <c r="B342" s="341" t="s">
        <v>9303</v>
      </c>
      <c r="C342" s="342" t="s">
        <v>6952</v>
      </c>
      <c r="D342" s="342" t="s">
        <v>6953</v>
      </c>
      <c r="E342" s="342" t="s">
        <v>9321</v>
      </c>
      <c r="F342" s="342" t="s">
        <v>6590</v>
      </c>
      <c r="G342" s="343">
        <v>387.78000000000003</v>
      </c>
      <c r="H342" s="342" t="s">
        <v>6569</v>
      </c>
      <c r="I342" s="342" t="s">
        <v>6570</v>
      </c>
      <c r="J342" s="342" t="s">
        <v>6755</v>
      </c>
      <c r="K342" s="581" t="s">
        <v>6653</v>
      </c>
      <c r="L342" s="344" t="s">
        <v>4090</v>
      </c>
      <c r="N342" s="344" t="s">
        <v>4090</v>
      </c>
      <c r="O342" s="341" t="s">
        <v>6572</v>
      </c>
    </row>
    <row r="343" spans="1:15" x14ac:dyDescent="0.2">
      <c r="A343" s="341" t="s">
        <v>9257</v>
      </c>
      <c r="B343" s="341" t="s">
        <v>9303</v>
      </c>
      <c r="C343" s="342" t="s">
        <v>6952</v>
      </c>
      <c r="D343" s="342" t="s">
        <v>6953</v>
      </c>
      <c r="E343" s="342" t="s">
        <v>9321</v>
      </c>
      <c r="F343" s="342" t="s">
        <v>6590</v>
      </c>
      <c r="G343" s="343">
        <v>235.73000000000002</v>
      </c>
      <c r="H343" s="342" t="s">
        <v>6569</v>
      </c>
      <c r="I343" s="342" t="s">
        <v>6570</v>
      </c>
      <c r="J343" s="342" t="s">
        <v>6755</v>
      </c>
      <c r="K343" s="581" t="s">
        <v>6653</v>
      </c>
      <c r="L343" s="344" t="s">
        <v>4090</v>
      </c>
      <c r="N343" s="344" t="s">
        <v>4090</v>
      </c>
      <c r="O343" s="341" t="s">
        <v>6572</v>
      </c>
    </row>
    <row r="344" spans="1:15" x14ac:dyDescent="0.2">
      <c r="A344" s="341" t="s">
        <v>9257</v>
      </c>
      <c r="B344" s="341" t="s">
        <v>9303</v>
      </c>
      <c r="C344" s="342" t="s">
        <v>6952</v>
      </c>
      <c r="D344" s="342" t="s">
        <v>6953</v>
      </c>
      <c r="E344" s="342" t="s">
        <v>9320</v>
      </c>
      <c r="F344" s="342" t="s">
        <v>6590</v>
      </c>
      <c r="G344" s="343">
        <v>135.83000000000001</v>
      </c>
      <c r="H344" s="342" t="s">
        <v>6569</v>
      </c>
      <c r="I344" s="342" t="s">
        <v>6575</v>
      </c>
      <c r="J344" s="342" t="s">
        <v>6755</v>
      </c>
      <c r="K344" s="581" t="s">
        <v>6841</v>
      </c>
      <c r="L344" s="344" t="s">
        <v>4090</v>
      </c>
      <c r="N344" s="344" t="s">
        <v>4090</v>
      </c>
      <c r="O344" s="341" t="s">
        <v>6572</v>
      </c>
    </row>
    <row r="345" spans="1:15" x14ac:dyDescent="0.2">
      <c r="A345" s="341" t="s">
        <v>9257</v>
      </c>
      <c r="B345" s="341" t="s">
        <v>9303</v>
      </c>
      <c r="C345" s="342" t="s">
        <v>6952</v>
      </c>
      <c r="D345" s="342" t="s">
        <v>6953</v>
      </c>
      <c r="E345" s="342" t="s">
        <v>9320</v>
      </c>
      <c r="F345" s="342" t="s">
        <v>6590</v>
      </c>
      <c r="G345" s="343">
        <v>232</v>
      </c>
      <c r="H345" s="342" t="s">
        <v>6569</v>
      </c>
      <c r="I345" s="342" t="s">
        <v>6570</v>
      </c>
      <c r="J345" s="342" t="s">
        <v>6755</v>
      </c>
      <c r="K345" s="581" t="s">
        <v>6942</v>
      </c>
      <c r="L345" s="344" t="s">
        <v>4090</v>
      </c>
      <c r="N345" s="344" t="s">
        <v>4090</v>
      </c>
      <c r="O345" s="341" t="s">
        <v>6572</v>
      </c>
    </row>
    <row r="346" spans="1:15" x14ac:dyDescent="0.2">
      <c r="A346" s="341" t="s">
        <v>9257</v>
      </c>
      <c r="B346" s="341" t="s">
        <v>9304</v>
      </c>
      <c r="C346" s="342" t="s">
        <v>6955</v>
      </c>
      <c r="D346" s="342" t="s">
        <v>6658</v>
      </c>
      <c r="E346" s="342" t="s">
        <v>9334</v>
      </c>
      <c r="F346" s="342" t="s">
        <v>6568</v>
      </c>
      <c r="G346" s="343">
        <v>20.8</v>
      </c>
      <c r="H346" s="342" t="s">
        <v>6594</v>
      </c>
      <c r="I346" s="342" t="s">
        <v>6575</v>
      </c>
      <c r="J346" s="342" t="s">
        <v>6755</v>
      </c>
      <c r="K346" s="581" t="s">
        <v>6956</v>
      </c>
      <c r="L346" s="344" t="s">
        <v>4090</v>
      </c>
      <c r="N346" s="344" t="s">
        <v>4090</v>
      </c>
      <c r="O346" s="341" t="s">
        <v>6752</v>
      </c>
    </row>
    <row r="347" spans="1:15" x14ac:dyDescent="0.2">
      <c r="A347" s="341" t="s">
        <v>9257</v>
      </c>
      <c r="B347" s="341" t="s">
        <v>9305</v>
      </c>
      <c r="C347" s="342" t="s">
        <v>6957</v>
      </c>
      <c r="D347" s="342" t="s">
        <v>6958</v>
      </c>
      <c r="E347" s="342" t="s">
        <v>9326</v>
      </c>
      <c r="F347" s="342" t="s">
        <v>6568</v>
      </c>
      <c r="G347" s="343">
        <v>4.25</v>
      </c>
      <c r="H347" s="342" t="s">
        <v>6594</v>
      </c>
      <c r="I347" s="342" t="s">
        <v>6575</v>
      </c>
      <c r="J347" s="342" t="s">
        <v>6755</v>
      </c>
      <c r="K347" s="581" t="s">
        <v>6959</v>
      </c>
      <c r="L347" s="344" t="s">
        <v>4090</v>
      </c>
      <c r="N347" s="344" t="s">
        <v>4090</v>
      </c>
      <c r="O347" s="341" t="s">
        <v>6752</v>
      </c>
    </row>
    <row r="348" spans="1:15" x14ac:dyDescent="0.2">
      <c r="A348" s="341" t="s">
        <v>9257</v>
      </c>
      <c r="B348" s="341" t="s">
        <v>9305</v>
      </c>
      <c r="C348" s="342" t="s">
        <v>6957</v>
      </c>
      <c r="D348" s="342" t="s">
        <v>6958</v>
      </c>
      <c r="E348" s="342" t="s">
        <v>9319</v>
      </c>
      <c r="F348" s="342" t="s">
        <v>6568</v>
      </c>
      <c r="G348" s="343">
        <v>5.98</v>
      </c>
      <c r="H348" s="342" t="s">
        <v>6594</v>
      </c>
      <c r="I348" s="342" t="s">
        <v>6575</v>
      </c>
      <c r="J348" s="342" t="s">
        <v>6755</v>
      </c>
      <c r="K348" s="581" t="s">
        <v>6862</v>
      </c>
      <c r="L348" s="344" t="s">
        <v>4090</v>
      </c>
      <c r="N348" s="344" t="s">
        <v>4090</v>
      </c>
      <c r="O348" s="341" t="s">
        <v>6766</v>
      </c>
    </row>
    <row r="349" spans="1:15" x14ac:dyDescent="0.2">
      <c r="A349" s="341" t="s">
        <v>9257</v>
      </c>
      <c r="B349" s="341" t="s">
        <v>9305</v>
      </c>
      <c r="C349" s="342" t="s">
        <v>6957</v>
      </c>
      <c r="D349" s="342" t="s">
        <v>6958</v>
      </c>
      <c r="E349" s="342" t="s">
        <v>9319</v>
      </c>
      <c r="F349" s="342" t="s">
        <v>6568</v>
      </c>
      <c r="G349" s="343">
        <v>5.88</v>
      </c>
      <c r="H349" s="342" t="s">
        <v>6594</v>
      </c>
      <c r="I349" s="342" t="s">
        <v>6575</v>
      </c>
      <c r="J349" s="342" t="s">
        <v>6755</v>
      </c>
      <c r="K349" s="581" t="s">
        <v>6960</v>
      </c>
      <c r="L349" s="344" t="s">
        <v>4090</v>
      </c>
      <c r="N349" s="344" t="s">
        <v>4090</v>
      </c>
      <c r="O349" s="341" t="s">
        <v>6752</v>
      </c>
    </row>
    <row r="350" spans="1:15" x14ac:dyDescent="0.2">
      <c r="A350" s="341" t="s">
        <v>9257</v>
      </c>
      <c r="B350" s="341" t="s">
        <v>9305</v>
      </c>
      <c r="C350" s="342" t="s">
        <v>6957</v>
      </c>
      <c r="D350" s="342" t="s">
        <v>6958</v>
      </c>
      <c r="E350" s="342" t="s">
        <v>9319</v>
      </c>
      <c r="F350" s="342" t="s">
        <v>6568</v>
      </c>
      <c r="G350" s="343">
        <v>7.3500000000000005</v>
      </c>
      <c r="H350" s="342" t="s">
        <v>6594</v>
      </c>
      <c r="I350" s="342" t="s">
        <v>6575</v>
      </c>
      <c r="J350" s="342" t="s">
        <v>6755</v>
      </c>
      <c r="K350" s="581" t="s">
        <v>6960</v>
      </c>
      <c r="L350" s="344" t="s">
        <v>4090</v>
      </c>
      <c r="N350" s="344" t="s">
        <v>4090</v>
      </c>
      <c r="O350" s="341" t="s">
        <v>6752</v>
      </c>
    </row>
    <row r="351" spans="1:15" x14ac:dyDescent="0.2">
      <c r="A351" s="341" t="s">
        <v>9258</v>
      </c>
      <c r="B351" s="341" t="s">
        <v>9305</v>
      </c>
      <c r="C351" s="342" t="s">
        <v>6957</v>
      </c>
      <c r="D351" s="342" t="s">
        <v>6958</v>
      </c>
      <c r="E351" s="342" t="s">
        <v>9325</v>
      </c>
      <c r="F351" s="342" t="s">
        <v>6568</v>
      </c>
      <c r="G351" s="343">
        <v>24</v>
      </c>
      <c r="H351" s="342" t="s">
        <v>6594</v>
      </c>
      <c r="I351" s="342" t="s">
        <v>6575</v>
      </c>
      <c r="J351" s="342" t="s">
        <v>6755</v>
      </c>
      <c r="K351" s="581" t="s">
        <v>7732</v>
      </c>
      <c r="L351" s="344" t="s">
        <v>4090</v>
      </c>
      <c r="M351" s="345" t="s">
        <v>6961</v>
      </c>
      <c r="N351" s="344" t="s">
        <v>4090</v>
      </c>
      <c r="O351" s="341">
        <v>0</v>
      </c>
    </row>
    <row r="352" spans="1:15" x14ac:dyDescent="0.2">
      <c r="A352" s="341" t="s">
        <v>9258</v>
      </c>
      <c r="B352" s="341" t="s">
        <v>9305</v>
      </c>
      <c r="C352" s="342" t="s">
        <v>6957</v>
      </c>
      <c r="D352" s="342" t="s">
        <v>6958</v>
      </c>
      <c r="E352" s="342" t="s">
        <v>9324</v>
      </c>
      <c r="F352" s="342" t="s">
        <v>6568</v>
      </c>
      <c r="G352" s="343">
        <v>23.1</v>
      </c>
      <c r="H352" s="342" t="s">
        <v>6594</v>
      </c>
      <c r="I352" s="342" t="s">
        <v>6575</v>
      </c>
      <c r="J352" s="342" t="s">
        <v>6755</v>
      </c>
      <c r="K352" s="581" t="s">
        <v>9243</v>
      </c>
      <c r="L352" s="344" t="s">
        <v>4090</v>
      </c>
      <c r="M352" s="345" t="s">
        <v>6961</v>
      </c>
      <c r="N352" s="344" t="s">
        <v>4090</v>
      </c>
      <c r="O352" s="341">
        <v>0</v>
      </c>
    </row>
    <row r="353" spans="1:15" x14ac:dyDescent="0.2">
      <c r="A353" s="341" t="s">
        <v>9257</v>
      </c>
      <c r="B353" s="341" t="s">
        <v>9305</v>
      </c>
      <c r="C353" s="342" t="s">
        <v>6957</v>
      </c>
      <c r="D353" s="342" t="s">
        <v>6958</v>
      </c>
      <c r="E353" s="342" t="s">
        <v>9334</v>
      </c>
      <c r="F353" s="342" t="s">
        <v>6568</v>
      </c>
      <c r="G353" s="343">
        <v>8.42</v>
      </c>
      <c r="H353" s="342" t="s">
        <v>6594</v>
      </c>
      <c r="I353" s="342" t="s">
        <v>6575</v>
      </c>
      <c r="J353" s="342" t="s">
        <v>6755</v>
      </c>
      <c r="K353" s="581" t="s">
        <v>6962</v>
      </c>
      <c r="L353" s="344" t="s">
        <v>4090</v>
      </c>
      <c r="N353" s="344" t="s">
        <v>4090</v>
      </c>
      <c r="O353" s="341" t="s">
        <v>6752</v>
      </c>
    </row>
    <row r="354" spans="1:15" x14ac:dyDescent="0.2">
      <c r="A354" s="341" t="s">
        <v>9258</v>
      </c>
      <c r="B354" s="341" t="s">
        <v>9305</v>
      </c>
      <c r="C354" s="342" t="s">
        <v>6957</v>
      </c>
      <c r="D354" s="342" t="s">
        <v>6958</v>
      </c>
      <c r="E354" s="342" t="s">
        <v>9322</v>
      </c>
      <c r="F354" s="342" t="s">
        <v>6568</v>
      </c>
      <c r="G354" s="343">
        <v>4.2</v>
      </c>
      <c r="H354" s="342" t="s">
        <v>6594</v>
      </c>
      <c r="I354" s="342" t="s">
        <v>6575</v>
      </c>
      <c r="J354" s="342" t="s">
        <v>6755</v>
      </c>
      <c r="K354" s="581" t="s">
        <v>8947</v>
      </c>
      <c r="L354" s="344" t="s">
        <v>4090</v>
      </c>
      <c r="M354" s="345" t="s">
        <v>6961</v>
      </c>
      <c r="N354" s="344" t="s">
        <v>4090</v>
      </c>
      <c r="O354" s="341">
        <v>0</v>
      </c>
    </row>
    <row r="355" spans="1:15" x14ac:dyDescent="0.2">
      <c r="A355" s="341" t="s">
        <v>9258</v>
      </c>
      <c r="B355" s="341" t="s">
        <v>9305</v>
      </c>
      <c r="C355" s="342" t="s">
        <v>6957</v>
      </c>
      <c r="D355" s="342" t="s">
        <v>6958</v>
      </c>
      <c r="E355" s="342" t="s">
        <v>9334</v>
      </c>
      <c r="F355" s="342" t="s">
        <v>6568</v>
      </c>
      <c r="G355" s="343">
        <v>3.67</v>
      </c>
      <c r="H355" s="342" t="s">
        <v>6594</v>
      </c>
      <c r="I355" s="342" t="s">
        <v>6575</v>
      </c>
      <c r="J355" s="342" t="s">
        <v>6755</v>
      </c>
      <c r="K355" s="581" t="s">
        <v>9244</v>
      </c>
      <c r="L355" s="344" t="s">
        <v>4090</v>
      </c>
      <c r="M355" s="345" t="s">
        <v>6961</v>
      </c>
      <c r="N355" s="344" t="s">
        <v>4090</v>
      </c>
      <c r="O355" s="341">
        <v>0</v>
      </c>
    </row>
    <row r="356" spans="1:15" x14ac:dyDescent="0.2">
      <c r="A356" s="341" t="s">
        <v>9258</v>
      </c>
      <c r="B356" s="341" t="s">
        <v>9305</v>
      </c>
      <c r="C356" s="342" t="s">
        <v>6957</v>
      </c>
      <c r="D356" s="342" t="s">
        <v>6958</v>
      </c>
      <c r="E356" s="342" t="s">
        <v>9323</v>
      </c>
      <c r="F356" s="342" t="s">
        <v>6568</v>
      </c>
      <c r="G356" s="343">
        <v>2.1</v>
      </c>
      <c r="H356" s="342" t="s">
        <v>6594</v>
      </c>
      <c r="I356" s="342" t="s">
        <v>6575</v>
      </c>
      <c r="J356" s="342" t="s">
        <v>6755</v>
      </c>
      <c r="K356" s="581" t="s">
        <v>9245</v>
      </c>
      <c r="L356" s="344" t="s">
        <v>4090</v>
      </c>
      <c r="M356" s="345" t="s">
        <v>6961</v>
      </c>
      <c r="N356" s="344" t="s">
        <v>4090</v>
      </c>
      <c r="O356" s="341">
        <v>0</v>
      </c>
    </row>
    <row r="357" spans="1:15" x14ac:dyDescent="0.2">
      <c r="A357" s="341" t="s">
        <v>9258</v>
      </c>
      <c r="B357" s="341" t="s">
        <v>9305</v>
      </c>
      <c r="C357" s="342" t="s">
        <v>6957</v>
      </c>
      <c r="D357" s="342" t="s">
        <v>6958</v>
      </c>
      <c r="E357" s="342" t="s">
        <v>9323</v>
      </c>
      <c r="F357" s="342" t="s">
        <v>6568</v>
      </c>
      <c r="G357" s="343">
        <v>9.6</v>
      </c>
      <c r="H357" s="342" t="s">
        <v>6594</v>
      </c>
      <c r="I357" s="342" t="s">
        <v>6575</v>
      </c>
      <c r="J357" s="342" t="s">
        <v>6755</v>
      </c>
      <c r="K357" s="581" t="s">
        <v>9130</v>
      </c>
      <c r="L357" s="344" t="s">
        <v>4090</v>
      </c>
      <c r="M357" s="345" t="s">
        <v>6961</v>
      </c>
      <c r="N357" s="344" t="s">
        <v>4090</v>
      </c>
      <c r="O357" s="341">
        <v>0</v>
      </c>
    </row>
    <row r="358" spans="1:15" x14ac:dyDescent="0.2">
      <c r="A358" s="341" t="s">
        <v>9258</v>
      </c>
      <c r="B358" s="341" t="s">
        <v>9305</v>
      </c>
      <c r="C358" s="342" t="s">
        <v>6957</v>
      </c>
      <c r="D358" s="342" t="s">
        <v>6958</v>
      </c>
      <c r="E358" s="342" t="s">
        <v>9334</v>
      </c>
      <c r="F358" s="342" t="s">
        <v>6568</v>
      </c>
      <c r="G358" s="343">
        <v>12.48</v>
      </c>
      <c r="H358" s="342" t="s">
        <v>6594</v>
      </c>
      <c r="I358" s="342" t="s">
        <v>6575</v>
      </c>
      <c r="J358" s="342" t="s">
        <v>6755</v>
      </c>
      <c r="K358" s="581" t="s">
        <v>8412</v>
      </c>
      <c r="L358" s="344" t="s">
        <v>4090</v>
      </c>
      <c r="M358" s="345" t="s">
        <v>6961</v>
      </c>
      <c r="N358" s="344" t="s">
        <v>4090</v>
      </c>
      <c r="O358" s="341">
        <v>0</v>
      </c>
    </row>
    <row r="359" spans="1:15" x14ac:dyDescent="0.2">
      <c r="A359" s="341" t="s">
        <v>9258</v>
      </c>
      <c r="B359" s="341" t="s">
        <v>9305</v>
      </c>
      <c r="C359" s="342" t="s">
        <v>6957</v>
      </c>
      <c r="D359" s="342" t="s">
        <v>6958</v>
      </c>
      <c r="E359" s="342" t="s">
        <v>9319</v>
      </c>
      <c r="F359" s="342" t="s">
        <v>6568</v>
      </c>
      <c r="G359" s="343">
        <v>10.89</v>
      </c>
      <c r="H359" s="342" t="s">
        <v>6594</v>
      </c>
      <c r="I359" s="342" t="s">
        <v>6575</v>
      </c>
      <c r="J359" s="342" t="s">
        <v>6755</v>
      </c>
      <c r="K359" s="581" t="s">
        <v>7471</v>
      </c>
      <c r="L359" s="344" t="s">
        <v>4090</v>
      </c>
      <c r="M359" s="345" t="s">
        <v>6961</v>
      </c>
      <c r="N359" s="344" t="s">
        <v>4090</v>
      </c>
      <c r="O359" s="341">
        <v>0</v>
      </c>
    </row>
    <row r="360" spans="1:15" x14ac:dyDescent="0.2">
      <c r="A360" s="341" t="s">
        <v>9258</v>
      </c>
      <c r="B360" s="341" t="s">
        <v>9305</v>
      </c>
      <c r="C360" s="342" t="s">
        <v>6957</v>
      </c>
      <c r="D360" s="342" t="s">
        <v>6958</v>
      </c>
      <c r="E360" s="342" t="s">
        <v>9319</v>
      </c>
      <c r="F360" s="342" t="s">
        <v>6568</v>
      </c>
      <c r="G360" s="343">
        <v>4.46</v>
      </c>
      <c r="H360" s="342" t="s">
        <v>6594</v>
      </c>
      <c r="I360" s="342" t="s">
        <v>6575</v>
      </c>
      <c r="J360" s="342" t="s">
        <v>6755</v>
      </c>
      <c r="K360" s="581" t="s">
        <v>9246</v>
      </c>
      <c r="L360" s="344" t="s">
        <v>4090</v>
      </c>
      <c r="M360" s="345" t="s">
        <v>6961</v>
      </c>
      <c r="N360" s="344" t="s">
        <v>4090</v>
      </c>
      <c r="O360" s="341">
        <v>0</v>
      </c>
    </row>
    <row r="361" spans="1:15" x14ac:dyDescent="0.2">
      <c r="A361" s="341" t="s">
        <v>9258</v>
      </c>
      <c r="B361" s="341" t="s">
        <v>9305</v>
      </c>
      <c r="C361" s="342" t="s">
        <v>6957</v>
      </c>
      <c r="D361" s="342" t="s">
        <v>6958</v>
      </c>
      <c r="E361" s="342" t="s">
        <v>9319</v>
      </c>
      <c r="F361" s="342" t="s">
        <v>6568</v>
      </c>
      <c r="G361" s="343">
        <v>5.6000000000000005</v>
      </c>
      <c r="H361" s="342" t="s">
        <v>6594</v>
      </c>
      <c r="I361" s="342" t="s">
        <v>6575</v>
      </c>
      <c r="J361" s="342" t="s">
        <v>6755</v>
      </c>
      <c r="K361" s="581" t="s">
        <v>8674</v>
      </c>
      <c r="L361" s="344" t="s">
        <v>4090</v>
      </c>
      <c r="M361" s="345" t="s">
        <v>6961</v>
      </c>
      <c r="N361" s="344" t="s">
        <v>4090</v>
      </c>
      <c r="O361" s="341">
        <v>0</v>
      </c>
    </row>
    <row r="362" spans="1:15" x14ac:dyDescent="0.2">
      <c r="A362" s="341" t="s">
        <v>9258</v>
      </c>
      <c r="B362" s="341" t="s">
        <v>9305</v>
      </c>
      <c r="C362" s="342" t="s">
        <v>6957</v>
      </c>
      <c r="D362" s="342" t="s">
        <v>6958</v>
      </c>
      <c r="E362" s="342" t="s">
        <v>9324</v>
      </c>
      <c r="F362" s="342" t="s">
        <v>6568</v>
      </c>
      <c r="G362" s="343">
        <v>18.900000000000002</v>
      </c>
      <c r="H362" s="342" t="s">
        <v>6594</v>
      </c>
      <c r="I362" s="342" t="s">
        <v>6575</v>
      </c>
      <c r="J362" s="342" t="s">
        <v>6755</v>
      </c>
      <c r="K362" s="581" t="s">
        <v>6897</v>
      </c>
      <c r="L362" s="344" t="s">
        <v>4090</v>
      </c>
      <c r="M362" s="345" t="s">
        <v>6961</v>
      </c>
      <c r="N362" s="344" t="s">
        <v>4090</v>
      </c>
      <c r="O362" s="341">
        <v>0</v>
      </c>
    </row>
    <row r="363" spans="1:15" x14ac:dyDescent="0.2">
      <c r="A363" s="341" t="s">
        <v>9258</v>
      </c>
      <c r="B363" s="341" t="s">
        <v>9305</v>
      </c>
      <c r="C363" s="342" t="s">
        <v>6957</v>
      </c>
      <c r="D363" s="342" t="s">
        <v>6958</v>
      </c>
      <c r="E363" s="342" t="s">
        <v>9324</v>
      </c>
      <c r="F363" s="342" t="s">
        <v>6568</v>
      </c>
      <c r="G363" s="343">
        <v>12.1</v>
      </c>
      <c r="H363" s="342" t="s">
        <v>6594</v>
      </c>
      <c r="I363" s="342" t="s">
        <v>6575</v>
      </c>
      <c r="J363" s="342" t="s">
        <v>6755</v>
      </c>
      <c r="K363" s="581" t="s">
        <v>9247</v>
      </c>
      <c r="L363" s="344" t="s">
        <v>4090</v>
      </c>
      <c r="M363" s="345" t="s">
        <v>6961</v>
      </c>
      <c r="N363" s="344" t="s">
        <v>4090</v>
      </c>
      <c r="O363" s="341">
        <v>0</v>
      </c>
    </row>
    <row r="364" spans="1:15" x14ac:dyDescent="0.2">
      <c r="A364" s="341" t="s">
        <v>9258</v>
      </c>
      <c r="B364" s="341" t="s">
        <v>9305</v>
      </c>
      <c r="C364" s="342" t="s">
        <v>6957</v>
      </c>
      <c r="D364" s="342" t="s">
        <v>6958</v>
      </c>
      <c r="E364" s="342" t="s">
        <v>9321</v>
      </c>
      <c r="F364" s="342" t="s">
        <v>6568</v>
      </c>
      <c r="G364" s="343">
        <v>3.91</v>
      </c>
      <c r="H364" s="342" t="s">
        <v>6594</v>
      </c>
      <c r="I364" s="342" t="s">
        <v>6575</v>
      </c>
      <c r="J364" s="342" t="s">
        <v>6755</v>
      </c>
      <c r="K364" s="581" t="s">
        <v>8073</v>
      </c>
      <c r="L364" s="344" t="s">
        <v>4090</v>
      </c>
      <c r="M364" s="345" t="s">
        <v>6961</v>
      </c>
      <c r="N364" s="344" t="s">
        <v>4090</v>
      </c>
      <c r="O364" s="341">
        <v>0</v>
      </c>
    </row>
    <row r="365" spans="1:15" x14ac:dyDescent="0.2">
      <c r="A365" s="341" t="s">
        <v>9258</v>
      </c>
      <c r="B365" s="341" t="s">
        <v>9305</v>
      </c>
      <c r="C365" s="342" t="s">
        <v>6957</v>
      </c>
      <c r="D365" s="342" t="s">
        <v>6958</v>
      </c>
      <c r="E365" s="342" t="s">
        <v>9321</v>
      </c>
      <c r="F365" s="342" t="s">
        <v>6568</v>
      </c>
      <c r="G365" s="343">
        <v>21.25</v>
      </c>
      <c r="H365" s="342" t="s">
        <v>6594</v>
      </c>
      <c r="I365" s="342" t="s">
        <v>6575</v>
      </c>
      <c r="J365" s="342" t="s">
        <v>6755</v>
      </c>
      <c r="K365" s="581" t="s">
        <v>9248</v>
      </c>
      <c r="L365" s="344" t="s">
        <v>4090</v>
      </c>
      <c r="M365" s="345" t="s">
        <v>6961</v>
      </c>
      <c r="N365" s="344" t="s">
        <v>4090</v>
      </c>
      <c r="O365" s="341">
        <v>0</v>
      </c>
    </row>
    <row r="366" spans="1:15" x14ac:dyDescent="0.2">
      <c r="A366" s="341" t="s">
        <v>9258</v>
      </c>
      <c r="B366" s="341" t="s">
        <v>9305</v>
      </c>
      <c r="C366" s="342" t="s">
        <v>6957</v>
      </c>
      <c r="D366" s="342" t="s">
        <v>6958</v>
      </c>
      <c r="E366" s="342" t="s">
        <v>9325</v>
      </c>
      <c r="F366" s="342" t="s">
        <v>6568</v>
      </c>
      <c r="G366" s="343">
        <v>28.8</v>
      </c>
      <c r="H366" s="342" t="s">
        <v>6594</v>
      </c>
      <c r="I366" s="342" t="s">
        <v>6575</v>
      </c>
      <c r="J366" s="342" t="s">
        <v>6755</v>
      </c>
      <c r="K366" s="581" t="s">
        <v>8444</v>
      </c>
      <c r="L366" s="344" t="s">
        <v>4090</v>
      </c>
      <c r="M366" s="345" t="s">
        <v>6961</v>
      </c>
      <c r="N366" s="344" t="s">
        <v>4090</v>
      </c>
      <c r="O366" s="341">
        <v>0</v>
      </c>
    </row>
    <row r="367" spans="1:15" x14ac:dyDescent="0.2">
      <c r="A367" s="341" t="s">
        <v>9258</v>
      </c>
      <c r="B367" s="341" t="s">
        <v>9305</v>
      </c>
      <c r="C367" s="342" t="s">
        <v>6957</v>
      </c>
      <c r="D367" s="342" t="s">
        <v>6958</v>
      </c>
      <c r="E367" s="342" t="s">
        <v>9319</v>
      </c>
      <c r="F367" s="342" t="s">
        <v>6568</v>
      </c>
      <c r="G367" s="343">
        <v>8.8800000000000008</v>
      </c>
      <c r="H367" s="342" t="s">
        <v>6594</v>
      </c>
      <c r="I367" s="342" t="s">
        <v>6575</v>
      </c>
      <c r="J367" s="342" t="s">
        <v>6755</v>
      </c>
      <c r="K367" s="581" t="s">
        <v>8180</v>
      </c>
      <c r="L367" s="344" t="s">
        <v>4090</v>
      </c>
      <c r="M367" s="345" t="s">
        <v>6961</v>
      </c>
      <c r="N367" s="344" t="s">
        <v>4090</v>
      </c>
      <c r="O367" s="341">
        <v>0</v>
      </c>
    </row>
    <row r="368" spans="1:15" x14ac:dyDescent="0.2">
      <c r="A368" s="341" t="s">
        <v>9258</v>
      </c>
      <c r="B368" s="341" t="s">
        <v>9305</v>
      </c>
      <c r="C368" s="342" t="s">
        <v>6957</v>
      </c>
      <c r="D368" s="342" t="s">
        <v>6958</v>
      </c>
      <c r="E368" s="342" t="s">
        <v>9319</v>
      </c>
      <c r="F368" s="342" t="s">
        <v>6568</v>
      </c>
      <c r="G368" s="343">
        <v>4.9000000000000004</v>
      </c>
      <c r="H368" s="342" t="s">
        <v>6594</v>
      </c>
      <c r="I368" s="342" t="s">
        <v>6575</v>
      </c>
      <c r="J368" s="342" t="s">
        <v>6755</v>
      </c>
      <c r="K368" s="581" t="s">
        <v>8853</v>
      </c>
      <c r="L368" s="344" t="s">
        <v>4090</v>
      </c>
      <c r="M368" s="345" t="s">
        <v>6961</v>
      </c>
      <c r="N368" s="344" t="s">
        <v>4090</v>
      </c>
      <c r="O368" s="341">
        <v>0</v>
      </c>
    </row>
    <row r="369" spans="1:15" x14ac:dyDescent="0.2">
      <c r="A369" s="341" t="s">
        <v>9258</v>
      </c>
      <c r="B369" s="341" t="s">
        <v>9305</v>
      </c>
      <c r="C369" s="342" t="s">
        <v>6957</v>
      </c>
      <c r="D369" s="342" t="s">
        <v>6958</v>
      </c>
      <c r="E369" s="342" t="s">
        <v>9323</v>
      </c>
      <c r="F369" s="342" t="s">
        <v>6568</v>
      </c>
      <c r="G369" s="343">
        <v>12.1</v>
      </c>
      <c r="H369" s="342" t="s">
        <v>6594</v>
      </c>
      <c r="I369" s="342" t="s">
        <v>6575</v>
      </c>
      <c r="J369" s="342" t="s">
        <v>6755</v>
      </c>
      <c r="K369" s="581" t="s">
        <v>7881</v>
      </c>
      <c r="L369" s="344" t="s">
        <v>4090</v>
      </c>
      <c r="M369" s="345" t="s">
        <v>6961</v>
      </c>
      <c r="N369" s="344" t="s">
        <v>4090</v>
      </c>
      <c r="O369" s="341">
        <v>0</v>
      </c>
    </row>
    <row r="370" spans="1:15" x14ac:dyDescent="0.2">
      <c r="A370" s="341" t="s">
        <v>9258</v>
      </c>
      <c r="B370" s="341" t="s">
        <v>9305</v>
      </c>
      <c r="C370" s="342" t="s">
        <v>6957</v>
      </c>
      <c r="D370" s="342" t="s">
        <v>6958</v>
      </c>
      <c r="E370" s="342" t="s">
        <v>9320</v>
      </c>
      <c r="F370" s="342" t="s">
        <v>6568</v>
      </c>
      <c r="G370" s="343">
        <v>7.38</v>
      </c>
      <c r="H370" s="342" t="s">
        <v>6594</v>
      </c>
      <c r="I370" s="342" t="s">
        <v>6575</v>
      </c>
      <c r="J370" s="342" t="s">
        <v>6755</v>
      </c>
      <c r="K370" s="581" t="s">
        <v>7359</v>
      </c>
      <c r="L370" s="344" t="s">
        <v>4090</v>
      </c>
      <c r="M370" s="345" t="s">
        <v>6961</v>
      </c>
      <c r="N370" s="344" t="s">
        <v>4090</v>
      </c>
      <c r="O370" s="341">
        <v>0</v>
      </c>
    </row>
    <row r="371" spans="1:15" x14ac:dyDescent="0.2">
      <c r="A371" s="341" t="s">
        <v>9258</v>
      </c>
      <c r="B371" s="341" t="s">
        <v>9305</v>
      </c>
      <c r="C371" s="342" t="s">
        <v>6957</v>
      </c>
      <c r="D371" s="342" t="s">
        <v>6958</v>
      </c>
      <c r="E371" s="342" t="s">
        <v>9334</v>
      </c>
      <c r="F371" s="342" t="s">
        <v>6568</v>
      </c>
      <c r="G371" s="343">
        <v>6.84</v>
      </c>
      <c r="H371" s="342" t="s">
        <v>6594</v>
      </c>
      <c r="I371" s="342" t="s">
        <v>6575</v>
      </c>
      <c r="J371" s="342" t="s">
        <v>6755</v>
      </c>
      <c r="K371" s="581" t="s">
        <v>7365</v>
      </c>
      <c r="L371" s="344" t="s">
        <v>4090</v>
      </c>
      <c r="M371" s="345" t="s">
        <v>6961</v>
      </c>
      <c r="N371" s="344" t="s">
        <v>4090</v>
      </c>
      <c r="O371" s="341">
        <v>0</v>
      </c>
    </row>
    <row r="372" spans="1:15" x14ac:dyDescent="0.2">
      <c r="A372" s="341" t="s">
        <v>9258</v>
      </c>
      <c r="B372" s="341" t="s">
        <v>9305</v>
      </c>
      <c r="C372" s="342" t="s">
        <v>6957</v>
      </c>
      <c r="D372" s="342" t="s">
        <v>6958</v>
      </c>
      <c r="E372" s="342" t="s">
        <v>9326</v>
      </c>
      <c r="F372" s="342" t="s">
        <v>6568</v>
      </c>
      <c r="G372" s="343">
        <v>62.1</v>
      </c>
      <c r="H372" s="342" t="s">
        <v>6594</v>
      </c>
      <c r="I372" s="342" t="s">
        <v>6575</v>
      </c>
      <c r="J372" s="342" t="s">
        <v>6755</v>
      </c>
      <c r="K372" s="581" t="s">
        <v>7372</v>
      </c>
      <c r="L372" s="344" t="s">
        <v>4090</v>
      </c>
      <c r="M372" s="345" t="s">
        <v>6961</v>
      </c>
      <c r="N372" s="344" t="s">
        <v>4090</v>
      </c>
      <c r="O372" s="341" t="s">
        <v>6752</v>
      </c>
    </row>
    <row r="373" spans="1:15" x14ac:dyDescent="0.2">
      <c r="A373" s="341" t="s">
        <v>9258</v>
      </c>
      <c r="B373" s="341" t="s">
        <v>9305</v>
      </c>
      <c r="C373" s="342" t="s">
        <v>6957</v>
      </c>
      <c r="D373" s="342" t="s">
        <v>6958</v>
      </c>
      <c r="E373" s="342" t="s">
        <v>9326</v>
      </c>
      <c r="F373" s="342" t="s">
        <v>6568</v>
      </c>
      <c r="G373" s="343">
        <v>30</v>
      </c>
      <c r="H373" s="342" t="s">
        <v>6594</v>
      </c>
      <c r="I373" s="342" t="s">
        <v>6575</v>
      </c>
      <c r="J373" s="342" t="s">
        <v>6755</v>
      </c>
      <c r="K373" s="581" t="s">
        <v>6771</v>
      </c>
      <c r="L373" s="344" t="s">
        <v>4090</v>
      </c>
      <c r="M373" s="345" t="s">
        <v>6961</v>
      </c>
      <c r="N373" s="344" t="s">
        <v>4090</v>
      </c>
      <c r="O373" s="341" t="s">
        <v>6752</v>
      </c>
    </row>
    <row r="374" spans="1:15" x14ac:dyDescent="0.2">
      <c r="A374" s="341" t="s">
        <v>9257</v>
      </c>
      <c r="B374" s="341" t="s">
        <v>9305</v>
      </c>
      <c r="C374" s="342" t="s">
        <v>6957</v>
      </c>
      <c r="D374" s="342" t="s">
        <v>6958</v>
      </c>
      <c r="E374" s="342" t="s">
        <v>9319</v>
      </c>
      <c r="F374" s="342" t="s">
        <v>6568</v>
      </c>
      <c r="G374" s="343">
        <v>9.99</v>
      </c>
      <c r="H374" s="342" t="s">
        <v>6594</v>
      </c>
      <c r="I374" s="342" t="s">
        <v>6575</v>
      </c>
      <c r="J374" s="342" t="s">
        <v>6755</v>
      </c>
      <c r="K374" s="581" t="s">
        <v>6963</v>
      </c>
      <c r="L374" s="344" t="s">
        <v>4090</v>
      </c>
      <c r="N374" s="344" t="s">
        <v>4090</v>
      </c>
      <c r="O374" s="341" t="s">
        <v>6766</v>
      </c>
    </row>
    <row r="375" spans="1:15" x14ac:dyDescent="0.2">
      <c r="A375" s="341" t="s">
        <v>9258</v>
      </c>
      <c r="B375" s="341" t="s">
        <v>9305</v>
      </c>
      <c r="C375" s="342" t="s">
        <v>6957</v>
      </c>
      <c r="D375" s="342" t="s">
        <v>6958</v>
      </c>
      <c r="E375" s="342" t="s">
        <v>9323</v>
      </c>
      <c r="F375" s="342" t="s">
        <v>6568</v>
      </c>
      <c r="G375" s="343">
        <v>10.15</v>
      </c>
      <c r="H375" s="342" t="s">
        <v>6594</v>
      </c>
      <c r="I375" s="342" t="s">
        <v>6575</v>
      </c>
      <c r="J375" s="342" t="s">
        <v>6755</v>
      </c>
      <c r="K375" s="581" t="s">
        <v>6828</v>
      </c>
      <c r="L375" s="344" t="s">
        <v>4090</v>
      </c>
      <c r="M375" s="345" t="s">
        <v>6961</v>
      </c>
      <c r="N375" s="344" t="s">
        <v>4090</v>
      </c>
      <c r="O375" s="341">
        <v>0</v>
      </c>
    </row>
    <row r="376" spans="1:15" x14ac:dyDescent="0.2">
      <c r="A376" s="341" t="s">
        <v>9258</v>
      </c>
      <c r="B376" s="341" t="s">
        <v>9305</v>
      </c>
      <c r="C376" s="342" t="s">
        <v>6957</v>
      </c>
      <c r="D376" s="342" t="s">
        <v>6958</v>
      </c>
      <c r="E376" s="342" t="s">
        <v>9323</v>
      </c>
      <c r="F376" s="342" t="s">
        <v>6568</v>
      </c>
      <c r="G376" s="343">
        <v>11.38</v>
      </c>
      <c r="H376" s="342" t="s">
        <v>6594</v>
      </c>
      <c r="I376" s="342" t="s">
        <v>6575</v>
      </c>
      <c r="J376" s="342" t="s">
        <v>6755</v>
      </c>
      <c r="K376" s="581" t="s">
        <v>6828</v>
      </c>
      <c r="L376" s="344" t="s">
        <v>4090</v>
      </c>
      <c r="M376" s="345" t="s">
        <v>6961</v>
      </c>
      <c r="N376" s="344" t="s">
        <v>4090</v>
      </c>
      <c r="O376" s="341">
        <v>0</v>
      </c>
    </row>
    <row r="377" spans="1:15" x14ac:dyDescent="0.2">
      <c r="A377" s="341" t="s">
        <v>9258</v>
      </c>
      <c r="B377" s="341" t="s">
        <v>9305</v>
      </c>
      <c r="C377" s="342" t="s">
        <v>6957</v>
      </c>
      <c r="D377" s="342" t="s">
        <v>6958</v>
      </c>
      <c r="E377" s="342" t="s">
        <v>9319</v>
      </c>
      <c r="F377" s="342" t="s">
        <v>6568</v>
      </c>
      <c r="G377" s="343">
        <v>5.64</v>
      </c>
      <c r="H377" s="342" t="s">
        <v>6594</v>
      </c>
      <c r="I377" s="342" t="s">
        <v>6575</v>
      </c>
      <c r="J377" s="342" t="s">
        <v>6755</v>
      </c>
      <c r="K377" s="581" t="s">
        <v>7384</v>
      </c>
      <c r="L377" s="344" t="s">
        <v>4090</v>
      </c>
      <c r="M377" s="345" t="s">
        <v>6961</v>
      </c>
      <c r="N377" s="344" t="s">
        <v>4090</v>
      </c>
      <c r="O377" s="341">
        <v>0</v>
      </c>
    </row>
    <row r="378" spans="1:15" x14ac:dyDescent="0.2">
      <c r="A378" s="341" t="s">
        <v>9258</v>
      </c>
      <c r="B378" s="341" t="s">
        <v>9305</v>
      </c>
      <c r="C378" s="342" t="s">
        <v>6957</v>
      </c>
      <c r="D378" s="342" t="s">
        <v>6958</v>
      </c>
      <c r="E378" s="342" t="s">
        <v>9325</v>
      </c>
      <c r="F378" s="342" t="s">
        <v>6568</v>
      </c>
      <c r="G378" s="343">
        <v>8.4</v>
      </c>
      <c r="H378" s="342" t="s">
        <v>6594</v>
      </c>
      <c r="I378" s="342" t="s">
        <v>6575</v>
      </c>
      <c r="J378" s="342" t="s">
        <v>6755</v>
      </c>
      <c r="K378" s="581" t="s">
        <v>7830</v>
      </c>
      <c r="L378" s="344" t="s">
        <v>4090</v>
      </c>
      <c r="M378" s="345" t="s">
        <v>6961</v>
      </c>
      <c r="N378" s="344" t="s">
        <v>4090</v>
      </c>
      <c r="O378" s="341">
        <v>0</v>
      </c>
    </row>
    <row r="379" spans="1:15" x14ac:dyDescent="0.2">
      <c r="A379" s="341" t="s">
        <v>9258</v>
      </c>
      <c r="B379" s="341" t="s">
        <v>9305</v>
      </c>
      <c r="C379" s="342" t="s">
        <v>6957</v>
      </c>
      <c r="D379" s="342" t="s">
        <v>6958</v>
      </c>
      <c r="E379" s="342" t="s">
        <v>9321</v>
      </c>
      <c r="F379" s="342" t="s">
        <v>6568</v>
      </c>
      <c r="G379" s="343">
        <v>17.11</v>
      </c>
      <c r="H379" s="342" t="s">
        <v>6594</v>
      </c>
      <c r="I379" s="342" t="s">
        <v>6575</v>
      </c>
      <c r="J379" s="342" t="s">
        <v>6755</v>
      </c>
      <c r="K379" s="581" t="s">
        <v>6773</v>
      </c>
      <c r="L379" s="344" t="s">
        <v>4090</v>
      </c>
      <c r="M379" s="345" t="s">
        <v>6961</v>
      </c>
      <c r="N379" s="344" t="s">
        <v>4090</v>
      </c>
      <c r="O379" s="341">
        <v>0</v>
      </c>
    </row>
    <row r="380" spans="1:15" x14ac:dyDescent="0.2">
      <c r="A380" s="341" t="s">
        <v>9258</v>
      </c>
      <c r="B380" s="341" t="s">
        <v>9305</v>
      </c>
      <c r="C380" s="342" t="s">
        <v>6957</v>
      </c>
      <c r="D380" s="342" t="s">
        <v>6958</v>
      </c>
      <c r="E380" s="342" t="s">
        <v>9323</v>
      </c>
      <c r="F380" s="342" t="s">
        <v>6568</v>
      </c>
      <c r="G380" s="343">
        <v>7.5600000000000005</v>
      </c>
      <c r="H380" s="342" t="s">
        <v>6594</v>
      </c>
      <c r="I380" s="342" t="s">
        <v>6575</v>
      </c>
      <c r="J380" s="342" t="s">
        <v>6755</v>
      </c>
      <c r="K380" s="581" t="s">
        <v>9249</v>
      </c>
      <c r="L380" s="344" t="s">
        <v>4090</v>
      </c>
      <c r="M380" s="345" t="s">
        <v>6961</v>
      </c>
      <c r="N380" s="344" t="s">
        <v>4090</v>
      </c>
      <c r="O380" s="341">
        <v>0</v>
      </c>
    </row>
    <row r="381" spans="1:15" x14ac:dyDescent="0.2">
      <c r="A381" s="341" t="s">
        <v>9258</v>
      </c>
      <c r="B381" s="341" t="s">
        <v>9305</v>
      </c>
      <c r="C381" s="342" t="s">
        <v>6957</v>
      </c>
      <c r="D381" s="342" t="s">
        <v>6958</v>
      </c>
      <c r="E381" s="342" t="s">
        <v>9323</v>
      </c>
      <c r="F381" s="342" t="s">
        <v>6568</v>
      </c>
      <c r="G381" s="343">
        <v>7</v>
      </c>
      <c r="H381" s="342" t="s">
        <v>6594</v>
      </c>
      <c r="I381" s="342" t="s">
        <v>6575</v>
      </c>
      <c r="J381" s="342" t="s">
        <v>6755</v>
      </c>
      <c r="K381" s="581" t="s">
        <v>7178</v>
      </c>
      <c r="L381" s="344" t="s">
        <v>4090</v>
      </c>
      <c r="M381" s="345" t="s">
        <v>6961</v>
      </c>
      <c r="N381" s="344" t="s">
        <v>4090</v>
      </c>
      <c r="O381" s="341">
        <v>0</v>
      </c>
    </row>
    <row r="382" spans="1:15" x14ac:dyDescent="0.2">
      <c r="A382" s="341" t="s">
        <v>9258</v>
      </c>
      <c r="B382" s="341" t="s">
        <v>9305</v>
      </c>
      <c r="C382" s="342" t="s">
        <v>6957</v>
      </c>
      <c r="D382" s="342" t="s">
        <v>6958</v>
      </c>
      <c r="E382" s="342" t="s">
        <v>9324</v>
      </c>
      <c r="F382" s="342" t="s">
        <v>6568</v>
      </c>
      <c r="G382" s="343">
        <v>34.43</v>
      </c>
      <c r="H382" s="342" t="s">
        <v>6594</v>
      </c>
      <c r="I382" s="342" t="s">
        <v>6575</v>
      </c>
      <c r="J382" s="342" t="s">
        <v>6755</v>
      </c>
      <c r="K382" s="581" t="s">
        <v>7856</v>
      </c>
      <c r="L382" s="344" t="s">
        <v>4090</v>
      </c>
      <c r="M382" s="345" t="s">
        <v>6961</v>
      </c>
      <c r="N382" s="344" t="s">
        <v>4090</v>
      </c>
      <c r="O382" s="341" t="s">
        <v>6752</v>
      </c>
    </row>
    <row r="383" spans="1:15" x14ac:dyDescent="0.2">
      <c r="A383" s="341" t="s">
        <v>9258</v>
      </c>
      <c r="B383" s="341" t="s">
        <v>9305</v>
      </c>
      <c r="C383" s="342" t="s">
        <v>6957</v>
      </c>
      <c r="D383" s="342" t="s">
        <v>6958</v>
      </c>
      <c r="E383" s="342" t="s">
        <v>9328</v>
      </c>
      <c r="F383" s="342" t="s">
        <v>6568</v>
      </c>
      <c r="G383" s="343">
        <v>6.44</v>
      </c>
      <c r="H383" s="342" t="s">
        <v>6594</v>
      </c>
      <c r="I383" s="342" t="s">
        <v>6575</v>
      </c>
      <c r="J383" s="342" t="s">
        <v>6755</v>
      </c>
      <c r="K383" s="581" t="s">
        <v>6974</v>
      </c>
      <c r="L383" s="344" t="s">
        <v>4090</v>
      </c>
      <c r="M383" s="345" t="s">
        <v>6961</v>
      </c>
      <c r="N383" s="344" t="s">
        <v>4090</v>
      </c>
      <c r="O383" s="341">
        <v>0</v>
      </c>
    </row>
    <row r="384" spans="1:15" x14ac:dyDescent="0.2">
      <c r="A384" s="341" t="s">
        <v>9258</v>
      </c>
      <c r="B384" s="341" t="s">
        <v>9305</v>
      </c>
      <c r="C384" s="342" t="s">
        <v>6957</v>
      </c>
      <c r="D384" s="342" t="s">
        <v>6958</v>
      </c>
      <c r="E384" s="342" t="s">
        <v>9319</v>
      </c>
      <c r="F384" s="342" t="s">
        <v>6568</v>
      </c>
      <c r="G384" s="343">
        <v>4.47</v>
      </c>
      <c r="H384" s="342" t="s">
        <v>6594</v>
      </c>
      <c r="I384" s="342" t="s">
        <v>6575</v>
      </c>
      <c r="J384" s="342" t="s">
        <v>6755</v>
      </c>
      <c r="K384" s="581" t="s">
        <v>7384</v>
      </c>
      <c r="L384" s="344" t="s">
        <v>4090</v>
      </c>
      <c r="M384" s="345" t="s">
        <v>6961</v>
      </c>
      <c r="N384" s="344" t="s">
        <v>4090</v>
      </c>
      <c r="O384" s="341">
        <v>0</v>
      </c>
    </row>
    <row r="385" spans="1:15" x14ac:dyDescent="0.2">
      <c r="A385" s="341" t="s">
        <v>9258</v>
      </c>
      <c r="B385" s="341" t="s">
        <v>9305</v>
      </c>
      <c r="C385" s="342" t="s">
        <v>6957</v>
      </c>
      <c r="D385" s="342" t="s">
        <v>6958</v>
      </c>
      <c r="E385" s="342" t="s">
        <v>9319</v>
      </c>
      <c r="F385" s="342" t="s">
        <v>6568</v>
      </c>
      <c r="G385" s="343">
        <v>8</v>
      </c>
      <c r="H385" s="342" t="s">
        <v>6594</v>
      </c>
      <c r="I385" s="342" t="s">
        <v>6575</v>
      </c>
      <c r="J385" s="342" t="s">
        <v>6755</v>
      </c>
      <c r="K385" s="581" t="s">
        <v>7191</v>
      </c>
      <c r="L385" s="344" t="s">
        <v>4090</v>
      </c>
      <c r="M385" s="345" t="s">
        <v>6961</v>
      </c>
      <c r="N385" s="344" t="s">
        <v>4090</v>
      </c>
      <c r="O385" s="341">
        <v>0</v>
      </c>
    </row>
    <row r="386" spans="1:15" x14ac:dyDescent="0.2">
      <c r="A386" s="341" t="s">
        <v>9258</v>
      </c>
      <c r="B386" s="341" t="s">
        <v>9305</v>
      </c>
      <c r="C386" s="342" t="s">
        <v>6957</v>
      </c>
      <c r="D386" s="342" t="s">
        <v>6958</v>
      </c>
      <c r="E386" s="342" t="s">
        <v>9320</v>
      </c>
      <c r="F386" s="342" t="s">
        <v>6568</v>
      </c>
      <c r="G386" s="343">
        <v>10.335000000000001</v>
      </c>
      <c r="H386" s="342" t="s">
        <v>6594</v>
      </c>
      <c r="I386" s="342" t="s">
        <v>6575</v>
      </c>
      <c r="J386" s="342" t="s">
        <v>6755</v>
      </c>
      <c r="K386" s="581" t="s">
        <v>6768</v>
      </c>
      <c r="L386" s="344" t="s">
        <v>4090</v>
      </c>
      <c r="M386" s="345" t="s">
        <v>6961</v>
      </c>
      <c r="N386" s="344" t="s">
        <v>4090</v>
      </c>
      <c r="O386" s="341">
        <v>0</v>
      </c>
    </row>
    <row r="387" spans="1:15" x14ac:dyDescent="0.2">
      <c r="A387" s="341" t="s">
        <v>9258</v>
      </c>
      <c r="B387" s="341" t="s">
        <v>9305</v>
      </c>
      <c r="C387" s="342" t="s">
        <v>6957</v>
      </c>
      <c r="D387" s="342" t="s">
        <v>6958</v>
      </c>
      <c r="E387" s="342" t="s">
        <v>9320</v>
      </c>
      <c r="F387" s="342" t="s">
        <v>6568</v>
      </c>
      <c r="G387" s="343">
        <v>9.2000000000000011</v>
      </c>
      <c r="H387" s="342" t="s">
        <v>6594</v>
      </c>
      <c r="I387" s="342" t="s">
        <v>6575</v>
      </c>
      <c r="J387" s="342" t="s">
        <v>6755</v>
      </c>
      <c r="K387" s="581" t="s">
        <v>7502</v>
      </c>
      <c r="L387" s="344" t="s">
        <v>4090</v>
      </c>
      <c r="M387" s="345" t="s">
        <v>6961</v>
      </c>
      <c r="N387" s="344" t="s">
        <v>4090</v>
      </c>
      <c r="O387" s="341">
        <v>0</v>
      </c>
    </row>
    <row r="388" spans="1:15" x14ac:dyDescent="0.2">
      <c r="A388" s="341" t="s">
        <v>9258</v>
      </c>
      <c r="B388" s="341" t="s">
        <v>9305</v>
      </c>
      <c r="C388" s="342" t="s">
        <v>6957</v>
      </c>
      <c r="D388" s="342" t="s">
        <v>6958</v>
      </c>
      <c r="E388" s="342" t="s">
        <v>9319</v>
      </c>
      <c r="F388" s="342" t="s">
        <v>6568</v>
      </c>
      <c r="G388" s="343">
        <v>10.045</v>
      </c>
      <c r="H388" s="342" t="s">
        <v>6594</v>
      </c>
      <c r="I388" s="342" t="s">
        <v>6575</v>
      </c>
      <c r="J388" s="342" t="s">
        <v>6755</v>
      </c>
      <c r="K388" s="581" t="s">
        <v>6768</v>
      </c>
      <c r="L388" s="344" t="s">
        <v>4090</v>
      </c>
      <c r="M388" s="345" t="s">
        <v>6961</v>
      </c>
      <c r="N388" s="344" t="s">
        <v>4090</v>
      </c>
      <c r="O388" s="341">
        <v>0</v>
      </c>
    </row>
    <row r="389" spans="1:15" x14ac:dyDescent="0.2">
      <c r="A389" s="341" t="s">
        <v>9257</v>
      </c>
      <c r="B389" s="341" t="s">
        <v>9275</v>
      </c>
      <c r="C389" s="342" t="s">
        <v>6964</v>
      </c>
      <c r="D389" s="342" t="s">
        <v>6624</v>
      </c>
      <c r="E389" s="342" t="s">
        <v>9326</v>
      </c>
      <c r="F389" s="342" t="s">
        <v>6568</v>
      </c>
      <c r="G389" s="343">
        <v>10</v>
      </c>
      <c r="H389" s="342" t="s">
        <v>6594</v>
      </c>
      <c r="I389" s="342" t="s">
        <v>6575</v>
      </c>
      <c r="J389" s="342" t="s">
        <v>6755</v>
      </c>
      <c r="K389" s="581" t="s">
        <v>6965</v>
      </c>
      <c r="L389" s="344" t="s">
        <v>4090</v>
      </c>
      <c r="N389" s="344" t="s">
        <v>4090</v>
      </c>
      <c r="O389" s="341" t="s">
        <v>6752</v>
      </c>
    </row>
    <row r="390" spans="1:15" x14ac:dyDescent="0.2">
      <c r="A390" s="341" t="s">
        <v>9257</v>
      </c>
      <c r="B390" s="341" t="s">
        <v>9275</v>
      </c>
      <c r="C390" s="342" t="s">
        <v>6964</v>
      </c>
      <c r="D390" s="342" t="s">
        <v>6624</v>
      </c>
      <c r="E390" s="342" t="s">
        <v>9255</v>
      </c>
      <c r="F390" s="342" t="s">
        <v>6568</v>
      </c>
      <c r="G390" s="343">
        <v>2.16</v>
      </c>
      <c r="H390" s="342" t="s">
        <v>6594</v>
      </c>
      <c r="I390" s="342" t="s">
        <v>6575</v>
      </c>
      <c r="J390" s="342" t="s">
        <v>6755</v>
      </c>
      <c r="K390" s="581" t="s">
        <v>6851</v>
      </c>
      <c r="L390" s="344" t="s">
        <v>4090</v>
      </c>
      <c r="N390" s="344" t="s">
        <v>4090</v>
      </c>
      <c r="O390" s="341" t="s">
        <v>6766</v>
      </c>
    </row>
    <row r="391" spans="1:15" x14ac:dyDescent="0.2">
      <c r="A391" s="341" t="s">
        <v>9257</v>
      </c>
      <c r="B391" s="341" t="s">
        <v>9275</v>
      </c>
      <c r="C391" s="342" t="s">
        <v>6964</v>
      </c>
      <c r="D391" s="342" t="s">
        <v>6624</v>
      </c>
      <c r="E391" s="342" t="s">
        <v>9321</v>
      </c>
      <c r="F391" s="342" t="s">
        <v>6568</v>
      </c>
      <c r="G391" s="343">
        <v>6.375</v>
      </c>
      <c r="H391" s="342" t="s">
        <v>6594</v>
      </c>
      <c r="I391" s="342" t="s">
        <v>6575</v>
      </c>
      <c r="J391" s="342" t="s">
        <v>6755</v>
      </c>
      <c r="K391" s="581" t="s">
        <v>6966</v>
      </c>
      <c r="L391" s="344" t="s">
        <v>4090</v>
      </c>
      <c r="N391" s="344" t="s">
        <v>4090</v>
      </c>
      <c r="O391" s="341" t="s">
        <v>6752</v>
      </c>
    </row>
    <row r="392" spans="1:15" x14ac:dyDescent="0.2">
      <c r="A392" s="341" t="s">
        <v>9257</v>
      </c>
      <c r="B392" s="341" t="s">
        <v>9275</v>
      </c>
      <c r="C392" s="342" t="s">
        <v>6623</v>
      </c>
      <c r="D392" s="342" t="s">
        <v>6624</v>
      </c>
      <c r="E392" s="342" t="s">
        <v>9255</v>
      </c>
      <c r="F392" s="342" t="s">
        <v>6568</v>
      </c>
      <c r="G392" s="343">
        <v>4.75</v>
      </c>
      <c r="H392" s="342" t="s">
        <v>6594</v>
      </c>
      <c r="I392" s="342" t="s">
        <v>6575</v>
      </c>
      <c r="J392" s="342" t="s">
        <v>6755</v>
      </c>
      <c r="K392" s="581" t="s">
        <v>6824</v>
      </c>
      <c r="L392" s="344" t="s">
        <v>4090</v>
      </c>
      <c r="N392" s="344" t="s">
        <v>9231</v>
      </c>
      <c r="O392" s="341" t="s">
        <v>6766</v>
      </c>
    </row>
    <row r="393" spans="1:15" x14ac:dyDescent="0.2">
      <c r="A393" s="341" t="s">
        <v>9257</v>
      </c>
      <c r="B393" s="341" t="s">
        <v>9275</v>
      </c>
      <c r="C393" s="342" t="s">
        <v>6623</v>
      </c>
      <c r="D393" s="342" t="s">
        <v>6624</v>
      </c>
      <c r="E393" s="342" t="s">
        <v>9255</v>
      </c>
      <c r="F393" s="342" t="s">
        <v>6568</v>
      </c>
      <c r="G393" s="343">
        <v>6</v>
      </c>
      <c r="H393" s="342" t="s">
        <v>6594</v>
      </c>
      <c r="I393" s="342" t="s">
        <v>6575</v>
      </c>
      <c r="J393" s="342" t="s">
        <v>6755</v>
      </c>
      <c r="K393" s="581" t="s">
        <v>6741</v>
      </c>
      <c r="L393" s="344" t="s">
        <v>4090</v>
      </c>
      <c r="N393" s="344" t="s">
        <v>9231</v>
      </c>
      <c r="O393" s="341" t="s">
        <v>6766</v>
      </c>
    </row>
    <row r="394" spans="1:15" x14ac:dyDescent="0.2">
      <c r="A394" s="341" t="s">
        <v>9257</v>
      </c>
      <c r="B394" s="341" t="s">
        <v>9275</v>
      </c>
      <c r="C394" s="342" t="s">
        <v>6967</v>
      </c>
      <c r="D394" s="342" t="s">
        <v>6567</v>
      </c>
      <c r="E394" s="342" t="s">
        <v>9329</v>
      </c>
      <c r="F394" s="342" t="s">
        <v>6568</v>
      </c>
      <c r="G394" s="343">
        <v>22.8</v>
      </c>
      <c r="H394" s="342" t="s">
        <v>6594</v>
      </c>
      <c r="I394" s="342" t="s">
        <v>6575</v>
      </c>
      <c r="J394" s="342" t="s">
        <v>6755</v>
      </c>
      <c r="K394" s="581" t="s">
        <v>6968</v>
      </c>
      <c r="L394" s="344" t="s">
        <v>4090</v>
      </c>
      <c r="N394" s="344" t="s">
        <v>4090</v>
      </c>
      <c r="O394" s="341" t="s">
        <v>6752</v>
      </c>
    </row>
    <row r="395" spans="1:15" x14ac:dyDescent="0.2">
      <c r="A395" s="341" t="s">
        <v>9257</v>
      </c>
      <c r="B395" s="341" t="s">
        <v>9275</v>
      </c>
      <c r="C395" s="342" t="s">
        <v>6964</v>
      </c>
      <c r="D395" s="342" t="s">
        <v>6624</v>
      </c>
      <c r="E395" s="342" t="s">
        <v>9319</v>
      </c>
      <c r="F395" s="342" t="s">
        <v>6568</v>
      </c>
      <c r="G395" s="343">
        <v>33.840000000000003</v>
      </c>
      <c r="H395" s="342" t="s">
        <v>6594</v>
      </c>
      <c r="I395" s="342" t="s">
        <v>6575</v>
      </c>
      <c r="J395" s="342" t="s">
        <v>6755</v>
      </c>
      <c r="K395" s="581" t="s">
        <v>6969</v>
      </c>
      <c r="L395" s="344" t="s">
        <v>4090</v>
      </c>
      <c r="N395" s="344" t="s">
        <v>4090</v>
      </c>
      <c r="O395" s="341" t="s">
        <v>6752</v>
      </c>
    </row>
    <row r="396" spans="1:15" x14ac:dyDescent="0.2">
      <c r="A396" s="341" t="s">
        <v>9257</v>
      </c>
      <c r="B396" s="341" t="s">
        <v>9275</v>
      </c>
      <c r="C396" s="342" t="s">
        <v>6964</v>
      </c>
      <c r="D396" s="342" t="s">
        <v>6624</v>
      </c>
      <c r="E396" s="342" t="s">
        <v>9326</v>
      </c>
      <c r="F396" s="342" t="s">
        <v>6568</v>
      </c>
      <c r="G396" s="343">
        <v>13.5</v>
      </c>
      <c r="H396" s="342" t="s">
        <v>6594</v>
      </c>
      <c r="I396" s="342" t="s">
        <v>6575</v>
      </c>
      <c r="J396" s="342" t="s">
        <v>6755</v>
      </c>
      <c r="K396" s="581" t="s">
        <v>6970</v>
      </c>
      <c r="L396" s="344" t="s">
        <v>4090</v>
      </c>
      <c r="N396" s="344" t="s">
        <v>4090</v>
      </c>
      <c r="O396" s="341" t="s">
        <v>6752</v>
      </c>
    </row>
    <row r="397" spans="1:15" x14ac:dyDescent="0.2">
      <c r="A397" s="341" t="s">
        <v>9257</v>
      </c>
      <c r="B397" s="341" t="s">
        <v>9275</v>
      </c>
      <c r="C397" s="342" t="s">
        <v>6964</v>
      </c>
      <c r="D397" s="342" t="s">
        <v>6624</v>
      </c>
      <c r="E397" s="342" t="s">
        <v>9325</v>
      </c>
      <c r="F397" s="342" t="s">
        <v>6568</v>
      </c>
      <c r="G397" s="343">
        <v>6.65</v>
      </c>
      <c r="H397" s="342" t="s">
        <v>6594</v>
      </c>
      <c r="I397" s="342" t="s">
        <v>6575</v>
      </c>
      <c r="J397" s="342" t="s">
        <v>6755</v>
      </c>
      <c r="K397" s="581" t="s">
        <v>6971</v>
      </c>
      <c r="L397" s="344" t="s">
        <v>4090</v>
      </c>
      <c r="N397" s="344" t="s">
        <v>4090</v>
      </c>
      <c r="O397" s="341">
        <v>0</v>
      </c>
    </row>
    <row r="398" spans="1:15" x14ac:dyDescent="0.2">
      <c r="A398" s="341" t="s">
        <v>9257</v>
      </c>
      <c r="B398" s="341" t="s">
        <v>9275</v>
      </c>
      <c r="C398" s="342" t="s">
        <v>6964</v>
      </c>
      <c r="D398" s="342" t="s">
        <v>6624</v>
      </c>
      <c r="E398" s="342" t="s">
        <v>9319</v>
      </c>
      <c r="F398" s="342" t="s">
        <v>6568</v>
      </c>
      <c r="G398" s="343">
        <v>4.37</v>
      </c>
      <c r="H398" s="342" t="s">
        <v>6594</v>
      </c>
      <c r="I398" s="342" t="s">
        <v>6575</v>
      </c>
      <c r="J398" s="342" t="s">
        <v>6755</v>
      </c>
      <c r="K398" s="581" t="s">
        <v>6758</v>
      </c>
      <c r="L398" s="344" t="s">
        <v>4090</v>
      </c>
      <c r="N398" s="344" t="s">
        <v>4090</v>
      </c>
      <c r="O398" s="341" t="s">
        <v>6752</v>
      </c>
    </row>
    <row r="399" spans="1:15" x14ac:dyDescent="0.2">
      <c r="A399" s="341" t="s">
        <v>9257</v>
      </c>
      <c r="B399" s="341" t="s">
        <v>9275</v>
      </c>
      <c r="C399" s="342" t="s">
        <v>6964</v>
      </c>
      <c r="D399" s="342" t="s">
        <v>6624</v>
      </c>
      <c r="E399" s="342" t="s">
        <v>9320</v>
      </c>
      <c r="F399" s="342" t="s">
        <v>6568</v>
      </c>
      <c r="G399" s="343">
        <v>44.160000000000004</v>
      </c>
      <c r="H399" s="342" t="s">
        <v>6594</v>
      </c>
      <c r="I399" s="342" t="s">
        <v>6575</v>
      </c>
      <c r="J399" s="342" t="s">
        <v>6755</v>
      </c>
      <c r="K399" s="581" t="s">
        <v>6972</v>
      </c>
      <c r="L399" s="344" t="s">
        <v>4090</v>
      </c>
      <c r="N399" s="344" t="s">
        <v>4090</v>
      </c>
      <c r="O399" s="341" t="s">
        <v>6752</v>
      </c>
    </row>
    <row r="400" spans="1:15" x14ac:dyDescent="0.2">
      <c r="A400" s="341" t="s">
        <v>9257</v>
      </c>
      <c r="B400" s="341" t="s">
        <v>9275</v>
      </c>
      <c r="C400" s="342" t="s">
        <v>6964</v>
      </c>
      <c r="D400" s="342" t="s">
        <v>6624</v>
      </c>
      <c r="E400" s="342" t="s">
        <v>9321</v>
      </c>
      <c r="F400" s="342" t="s">
        <v>6568</v>
      </c>
      <c r="G400" s="343">
        <v>22.2</v>
      </c>
      <c r="H400" s="342" t="s">
        <v>6594</v>
      </c>
      <c r="I400" s="342" t="s">
        <v>6575</v>
      </c>
      <c r="J400" s="342" t="s">
        <v>6755</v>
      </c>
      <c r="K400" s="581" t="s">
        <v>6917</v>
      </c>
      <c r="L400" s="344" t="s">
        <v>4090</v>
      </c>
      <c r="N400" s="344" t="s">
        <v>4090</v>
      </c>
      <c r="O400" s="341">
        <v>0</v>
      </c>
    </row>
    <row r="401" spans="1:15" x14ac:dyDescent="0.2">
      <c r="A401" s="341" t="s">
        <v>9257</v>
      </c>
      <c r="B401" s="341" t="s">
        <v>9275</v>
      </c>
      <c r="C401" s="342" t="s">
        <v>6623</v>
      </c>
      <c r="D401" s="342" t="s">
        <v>6624</v>
      </c>
      <c r="E401" s="342" t="s">
        <v>9329</v>
      </c>
      <c r="F401" s="342" t="s">
        <v>6568</v>
      </c>
      <c r="G401" s="343">
        <v>23.3</v>
      </c>
      <c r="H401" s="342" t="s">
        <v>6594</v>
      </c>
      <c r="I401" s="342" t="s">
        <v>6575</v>
      </c>
      <c r="J401" s="342" t="s">
        <v>6755</v>
      </c>
      <c r="K401" s="581" t="s">
        <v>6973</v>
      </c>
      <c r="L401" s="344" t="s">
        <v>4090</v>
      </c>
      <c r="N401" s="344" t="s">
        <v>9231</v>
      </c>
      <c r="O401" s="341">
        <v>0</v>
      </c>
    </row>
    <row r="402" spans="1:15" x14ac:dyDescent="0.2">
      <c r="A402" s="341" t="s">
        <v>9257</v>
      </c>
      <c r="B402" s="341" t="s">
        <v>9275</v>
      </c>
      <c r="C402" s="342" t="s">
        <v>6623</v>
      </c>
      <c r="D402" s="342" t="s">
        <v>6624</v>
      </c>
      <c r="E402" s="342" t="s">
        <v>9328</v>
      </c>
      <c r="F402" s="342" t="s">
        <v>6568</v>
      </c>
      <c r="G402" s="343">
        <v>29.61</v>
      </c>
      <c r="H402" s="342" t="s">
        <v>6594</v>
      </c>
      <c r="I402" s="342" t="s">
        <v>6575</v>
      </c>
      <c r="J402" s="342" t="s">
        <v>6755</v>
      </c>
      <c r="K402" s="581" t="s">
        <v>6974</v>
      </c>
      <c r="L402" s="344" t="s">
        <v>4090</v>
      </c>
      <c r="N402" s="344" t="s">
        <v>9231</v>
      </c>
      <c r="O402" s="341">
        <v>0</v>
      </c>
    </row>
    <row r="403" spans="1:15" x14ac:dyDescent="0.2">
      <c r="A403" s="341" t="s">
        <v>9257</v>
      </c>
      <c r="B403" s="341" t="s">
        <v>9275</v>
      </c>
      <c r="C403" s="342" t="s">
        <v>6623</v>
      </c>
      <c r="D403" s="342" t="s">
        <v>6624</v>
      </c>
      <c r="E403" s="342" t="s">
        <v>9321</v>
      </c>
      <c r="F403" s="342" t="s">
        <v>6568</v>
      </c>
      <c r="G403" s="343">
        <v>40.800000000000004</v>
      </c>
      <c r="H403" s="342" t="s">
        <v>6594</v>
      </c>
      <c r="I403" s="342" t="s">
        <v>6575</v>
      </c>
      <c r="J403" s="342" t="s">
        <v>6755</v>
      </c>
      <c r="K403" s="581" t="s">
        <v>6975</v>
      </c>
      <c r="L403" s="344" t="s">
        <v>4090</v>
      </c>
      <c r="N403" s="344" t="s">
        <v>9231</v>
      </c>
      <c r="O403" s="341" t="s">
        <v>6752</v>
      </c>
    </row>
    <row r="404" spans="1:15" x14ac:dyDescent="0.2">
      <c r="A404" s="341" t="s">
        <v>9257</v>
      </c>
      <c r="B404" s="341" t="s">
        <v>9275</v>
      </c>
      <c r="C404" s="342" t="s">
        <v>6623</v>
      </c>
      <c r="D404" s="342" t="s">
        <v>6624</v>
      </c>
      <c r="E404" s="342" t="s">
        <v>9323</v>
      </c>
      <c r="F404" s="342" t="s">
        <v>6568</v>
      </c>
      <c r="G404" s="343">
        <v>37.72</v>
      </c>
      <c r="H404" s="342" t="s">
        <v>6594</v>
      </c>
      <c r="I404" s="342" t="s">
        <v>6575</v>
      </c>
      <c r="J404" s="342" t="s">
        <v>6755</v>
      </c>
      <c r="K404" s="581" t="s">
        <v>6976</v>
      </c>
      <c r="L404" s="344" t="s">
        <v>4090</v>
      </c>
      <c r="N404" s="344" t="s">
        <v>9231</v>
      </c>
      <c r="O404" s="341" t="s">
        <v>6752</v>
      </c>
    </row>
    <row r="405" spans="1:15" x14ac:dyDescent="0.2">
      <c r="A405" s="341" t="s">
        <v>9257</v>
      </c>
      <c r="B405" s="341" t="s">
        <v>9275</v>
      </c>
      <c r="C405" s="342" t="s">
        <v>6623</v>
      </c>
      <c r="D405" s="342" t="s">
        <v>6624</v>
      </c>
      <c r="E405" s="342" t="s">
        <v>9320</v>
      </c>
      <c r="F405" s="342" t="s">
        <v>6568</v>
      </c>
      <c r="G405" s="343">
        <v>31.73</v>
      </c>
      <c r="H405" s="342" t="s">
        <v>6594</v>
      </c>
      <c r="I405" s="342" t="s">
        <v>6575</v>
      </c>
      <c r="J405" s="342" t="s">
        <v>6755</v>
      </c>
      <c r="K405" s="581" t="s">
        <v>6974</v>
      </c>
      <c r="L405" s="344" t="s">
        <v>4090</v>
      </c>
      <c r="N405" s="344" t="s">
        <v>9231</v>
      </c>
      <c r="O405" s="341" t="s">
        <v>6752</v>
      </c>
    </row>
    <row r="406" spans="1:15" x14ac:dyDescent="0.2">
      <c r="A406" s="341" t="s">
        <v>9257</v>
      </c>
      <c r="B406" s="341" t="s">
        <v>9275</v>
      </c>
      <c r="C406" s="342" t="s">
        <v>6623</v>
      </c>
      <c r="D406" s="342" t="s">
        <v>6624</v>
      </c>
      <c r="E406" s="342" t="s">
        <v>9321</v>
      </c>
      <c r="F406" s="342" t="s">
        <v>6568</v>
      </c>
      <c r="G406" s="343">
        <v>20</v>
      </c>
      <c r="H406" s="342" t="s">
        <v>6594</v>
      </c>
      <c r="I406" s="342" t="s">
        <v>6575</v>
      </c>
      <c r="J406" s="342" t="s">
        <v>6755</v>
      </c>
      <c r="K406" s="581" t="s">
        <v>6972</v>
      </c>
      <c r="L406" s="344" t="s">
        <v>4090</v>
      </c>
      <c r="N406" s="344" t="s">
        <v>9231</v>
      </c>
      <c r="O406" s="341" t="s">
        <v>6766</v>
      </c>
    </row>
    <row r="407" spans="1:15" x14ac:dyDescent="0.2">
      <c r="A407" s="341" t="s">
        <v>9257</v>
      </c>
      <c r="B407" s="341" t="s">
        <v>9275</v>
      </c>
      <c r="C407" s="342" t="s">
        <v>6623</v>
      </c>
      <c r="D407" s="342" t="s">
        <v>6624</v>
      </c>
      <c r="E407" s="342" t="s">
        <v>9255</v>
      </c>
      <c r="F407" s="342" t="s">
        <v>6568</v>
      </c>
      <c r="G407" s="343">
        <v>51</v>
      </c>
      <c r="H407" s="342" t="s">
        <v>6594</v>
      </c>
      <c r="I407" s="342" t="s">
        <v>6575</v>
      </c>
      <c r="J407" s="342" t="s">
        <v>6755</v>
      </c>
      <c r="K407" s="581" t="s">
        <v>6758</v>
      </c>
      <c r="L407" s="344" t="s">
        <v>4090</v>
      </c>
      <c r="N407" s="344" t="s">
        <v>9231</v>
      </c>
      <c r="O407" s="341" t="s">
        <v>6752</v>
      </c>
    </row>
    <row r="408" spans="1:15" x14ac:dyDescent="0.2">
      <c r="A408" s="341" t="s">
        <v>9257</v>
      </c>
      <c r="B408" s="341" t="s">
        <v>9275</v>
      </c>
      <c r="C408" s="342" t="s">
        <v>6623</v>
      </c>
      <c r="D408" s="342" t="s">
        <v>6624</v>
      </c>
      <c r="E408" s="342" t="s">
        <v>9255</v>
      </c>
      <c r="F408" s="342" t="s">
        <v>6568</v>
      </c>
      <c r="G408" s="343">
        <v>14.4</v>
      </c>
      <c r="H408" s="342" t="s">
        <v>6594</v>
      </c>
      <c r="I408" s="342" t="s">
        <v>6575</v>
      </c>
      <c r="J408" s="342" t="s">
        <v>6755</v>
      </c>
      <c r="K408" s="581" t="s">
        <v>6977</v>
      </c>
      <c r="L408" s="344" t="s">
        <v>4090</v>
      </c>
      <c r="N408" s="344" t="s">
        <v>9231</v>
      </c>
      <c r="O408" s="341" t="s">
        <v>6752</v>
      </c>
    </row>
    <row r="409" spans="1:15" x14ac:dyDescent="0.2">
      <c r="A409" s="341" t="s">
        <v>9257</v>
      </c>
      <c r="B409" s="341" t="s">
        <v>9275</v>
      </c>
      <c r="C409" s="342" t="s">
        <v>6623</v>
      </c>
      <c r="D409" s="342" t="s">
        <v>6624</v>
      </c>
      <c r="E409" s="342" t="s">
        <v>9325</v>
      </c>
      <c r="F409" s="342" t="s">
        <v>6568</v>
      </c>
      <c r="G409" s="343">
        <v>29.67</v>
      </c>
      <c r="H409" s="342" t="s">
        <v>6594</v>
      </c>
      <c r="I409" s="342" t="s">
        <v>6575</v>
      </c>
      <c r="J409" s="342" t="s">
        <v>6755</v>
      </c>
      <c r="K409" s="581" t="s">
        <v>6978</v>
      </c>
      <c r="L409" s="344" t="s">
        <v>4090</v>
      </c>
      <c r="N409" s="344" t="s">
        <v>9231</v>
      </c>
      <c r="O409" s="341">
        <v>0</v>
      </c>
    </row>
    <row r="410" spans="1:15" x14ac:dyDescent="0.2">
      <c r="A410" s="341" t="s">
        <v>9257</v>
      </c>
      <c r="B410" s="341" t="s">
        <v>9275</v>
      </c>
      <c r="C410" s="342" t="s">
        <v>6623</v>
      </c>
      <c r="D410" s="342" t="s">
        <v>6624</v>
      </c>
      <c r="E410" s="342" t="s">
        <v>9320</v>
      </c>
      <c r="F410" s="342" t="s">
        <v>6568</v>
      </c>
      <c r="G410" s="343">
        <v>8.36</v>
      </c>
      <c r="H410" s="342" t="s">
        <v>6594</v>
      </c>
      <c r="I410" s="342" t="s">
        <v>6575</v>
      </c>
      <c r="J410" s="342" t="s">
        <v>6755</v>
      </c>
      <c r="K410" s="581" t="s">
        <v>6979</v>
      </c>
      <c r="L410" s="344" t="s">
        <v>4090</v>
      </c>
      <c r="N410" s="344" t="s">
        <v>9231</v>
      </c>
      <c r="O410" s="341">
        <v>0</v>
      </c>
    </row>
    <row r="411" spans="1:15" x14ac:dyDescent="0.2">
      <c r="A411" s="341" t="s">
        <v>9257</v>
      </c>
      <c r="B411" s="341" t="s">
        <v>9275</v>
      </c>
      <c r="C411" s="342" t="s">
        <v>6623</v>
      </c>
      <c r="D411" s="342" t="s">
        <v>6624</v>
      </c>
      <c r="E411" s="342" t="s">
        <v>9320</v>
      </c>
      <c r="F411" s="342" t="s">
        <v>6568</v>
      </c>
      <c r="G411" s="343">
        <v>42.78</v>
      </c>
      <c r="H411" s="342" t="s">
        <v>6594</v>
      </c>
      <c r="I411" s="342" t="s">
        <v>6575</v>
      </c>
      <c r="J411" s="342" t="s">
        <v>6755</v>
      </c>
      <c r="K411" s="581" t="s">
        <v>6782</v>
      </c>
      <c r="L411" s="344" t="s">
        <v>4090</v>
      </c>
      <c r="N411" s="344" t="s">
        <v>9231</v>
      </c>
      <c r="O411" s="341" t="s">
        <v>6752</v>
      </c>
    </row>
    <row r="412" spans="1:15" x14ac:dyDescent="0.2">
      <c r="A412" s="341" t="s">
        <v>9257</v>
      </c>
      <c r="B412" s="341" t="s">
        <v>9275</v>
      </c>
      <c r="C412" s="342" t="s">
        <v>6623</v>
      </c>
      <c r="D412" s="342" t="s">
        <v>6624</v>
      </c>
      <c r="E412" s="342" t="s">
        <v>9255</v>
      </c>
      <c r="F412" s="342" t="s">
        <v>6568</v>
      </c>
      <c r="G412" s="343">
        <v>5.98</v>
      </c>
      <c r="H412" s="342" t="s">
        <v>6594</v>
      </c>
      <c r="I412" s="342" t="s">
        <v>6575</v>
      </c>
      <c r="J412" s="342" t="s">
        <v>6755</v>
      </c>
      <c r="K412" s="581" t="s">
        <v>6980</v>
      </c>
      <c r="L412" s="344" t="s">
        <v>4090</v>
      </c>
      <c r="N412" s="344" t="s">
        <v>9231</v>
      </c>
      <c r="O412" s="341">
        <v>0</v>
      </c>
    </row>
    <row r="413" spans="1:15" x14ac:dyDescent="0.2">
      <c r="A413" s="341" t="s">
        <v>9257</v>
      </c>
      <c r="B413" s="341" t="s">
        <v>9275</v>
      </c>
      <c r="C413" s="342" t="s">
        <v>6623</v>
      </c>
      <c r="D413" s="342" t="s">
        <v>6624</v>
      </c>
      <c r="E413" s="342" t="s">
        <v>9255</v>
      </c>
      <c r="F413" s="342" t="s">
        <v>6568</v>
      </c>
      <c r="G413" s="343">
        <v>29.400000000000002</v>
      </c>
      <c r="H413" s="342" t="s">
        <v>6594</v>
      </c>
      <c r="I413" s="342" t="s">
        <v>6575</v>
      </c>
      <c r="J413" s="342" t="s">
        <v>6755</v>
      </c>
      <c r="K413" s="581" t="s">
        <v>6945</v>
      </c>
      <c r="L413" s="344" t="s">
        <v>4090</v>
      </c>
      <c r="N413" s="344" t="s">
        <v>9231</v>
      </c>
      <c r="O413" s="341" t="s">
        <v>6752</v>
      </c>
    </row>
    <row r="414" spans="1:15" x14ac:dyDescent="0.2">
      <c r="A414" s="341" t="s">
        <v>9257</v>
      </c>
      <c r="B414" s="341" t="s">
        <v>9275</v>
      </c>
      <c r="C414" s="342" t="s">
        <v>6623</v>
      </c>
      <c r="D414" s="342" t="s">
        <v>6624</v>
      </c>
      <c r="E414" s="342" t="s">
        <v>9333</v>
      </c>
      <c r="F414" s="342" t="s">
        <v>6568</v>
      </c>
      <c r="G414" s="343">
        <v>7.22</v>
      </c>
      <c r="H414" s="342" t="s">
        <v>6594</v>
      </c>
      <c r="I414" s="342" t="s">
        <v>6575</v>
      </c>
      <c r="J414" s="342" t="s">
        <v>6755</v>
      </c>
      <c r="K414" s="581" t="s">
        <v>6681</v>
      </c>
      <c r="L414" s="344" t="s">
        <v>4090</v>
      </c>
      <c r="N414" s="344" t="s">
        <v>9231</v>
      </c>
      <c r="O414" s="341">
        <v>0</v>
      </c>
    </row>
    <row r="415" spans="1:15" x14ac:dyDescent="0.2">
      <c r="A415" s="341" t="s">
        <v>9257</v>
      </c>
      <c r="B415" s="341" t="s">
        <v>9275</v>
      </c>
      <c r="C415" s="342" t="s">
        <v>6623</v>
      </c>
      <c r="D415" s="342" t="s">
        <v>6624</v>
      </c>
      <c r="E415" s="342" t="s">
        <v>9325</v>
      </c>
      <c r="F415" s="342" t="s">
        <v>6568</v>
      </c>
      <c r="G415" s="343">
        <v>5</v>
      </c>
      <c r="H415" s="342" t="s">
        <v>6594</v>
      </c>
      <c r="I415" s="342" t="s">
        <v>6575</v>
      </c>
      <c r="J415" s="342" t="s">
        <v>6755</v>
      </c>
      <c r="K415" s="581" t="s">
        <v>6981</v>
      </c>
      <c r="L415" s="344" t="s">
        <v>4090</v>
      </c>
      <c r="N415" s="344" t="s">
        <v>9231</v>
      </c>
      <c r="O415" s="341">
        <v>0</v>
      </c>
    </row>
    <row r="416" spans="1:15" x14ac:dyDescent="0.2">
      <c r="A416" s="341" t="s">
        <v>9257</v>
      </c>
      <c r="B416" s="341" t="s">
        <v>9275</v>
      </c>
      <c r="C416" s="342" t="s">
        <v>6623</v>
      </c>
      <c r="D416" s="342" t="s">
        <v>6624</v>
      </c>
      <c r="E416" s="342" t="s">
        <v>9325</v>
      </c>
      <c r="F416" s="342" t="s">
        <v>6568</v>
      </c>
      <c r="G416" s="343">
        <v>16.830000000000002</v>
      </c>
      <c r="H416" s="342" t="s">
        <v>6594</v>
      </c>
      <c r="I416" s="342" t="s">
        <v>6575</v>
      </c>
      <c r="J416" s="342" t="s">
        <v>6755</v>
      </c>
      <c r="K416" s="581" t="s">
        <v>6587</v>
      </c>
      <c r="L416" s="344" t="s">
        <v>4090</v>
      </c>
      <c r="N416" s="344" t="s">
        <v>9231</v>
      </c>
      <c r="O416" s="341">
        <v>0</v>
      </c>
    </row>
    <row r="417" spans="1:15" x14ac:dyDescent="0.2">
      <c r="A417" s="341" t="s">
        <v>9257</v>
      </c>
      <c r="B417" s="341" t="s">
        <v>9275</v>
      </c>
      <c r="C417" s="342" t="s">
        <v>6964</v>
      </c>
      <c r="D417" s="342" t="s">
        <v>6624</v>
      </c>
      <c r="E417" s="342" t="s">
        <v>9323</v>
      </c>
      <c r="F417" s="342" t="s">
        <v>6568</v>
      </c>
      <c r="G417" s="343">
        <v>17.25</v>
      </c>
      <c r="H417" s="342" t="s">
        <v>6594</v>
      </c>
      <c r="I417" s="342" t="s">
        <v>6575</v>
      </c>
      <c r="J417" s="342" t="s">
        <v>6755</v>
      </c>
      <c r="K417" s="581" t="s">
        <v>6982</v>
      </c>
      <c r="L417" s="344" t="s">
        <v>4090</v>
      </c>
      <c r="N417" s="344" t="s">
        <v>4090</v>
      </c>
      <c r="O417" s="341">
        <v>0</v>
      </c>
    </row>
    <row r="418" spans="1:15" x14ac:dyDescent="0.2">
      <c r="A418" s="341" t="s">
        <v>9257</v>
      </c>
      <c r="B418" s="341" t="s">
        <v>9275</v>
      </c>
      <c r="C418" s="342" t="s">
        <v>6964</v>
      </c>
      <c r="D418" s="342" t="s">
        <v>6624</v>
      </c>
      <c r="E418" s="342" t="s">
        <v>9323</v>
      </c>
      <c r="F418" s="342" t="s">
        <v>6568</v>
      </c>
      <c r="G418" s="343">
        <v>5.75</v>
      </c>
      <c r="H418" s="342" t="s">
        <v>6594</v>
      </c>
      <c r="I418" s="342" t="s">
        <v>6575</v>
      </c>
      <c r="J418" s="342" t="s">
        <v>6755</v>
      </c>
      <c r="K418" s="581" t="s">
        <v>6982</v>
      </c>
      <c r="L418" s="344" t="s">
        <v>4090</v>
      </c>
      <c r="N418" s="344" t="s">
        <v>4090</v>
      </c>
      <c r="O418" s="341">
        <v>0</v>
      </c>
    </row>
    <row r="419" spans="1:15" x14ac:dyDescent="0.2">
      <c r="A419" s="341" t="s">
        <v>9257</v>
      </c>
      <c r="B419" s="341" t="s">
        <v>9275</v>
      </c>
      <c r="C419" s="342" t="s">
        <v>6964</v>
      </c>
      <c r="D419" s="342" t="s">
        <v>6624</v>
      </c>
      <c r="E419" s="342" t="s">
        <v>9322</v>
      </c>
      <c r="F419" s="342" t="s">
        <v>6568</v>
      </c>
      <c r="G419" s="343">
        <v>10.92</v>
      </c>
      <c r="H419" s="342" t="s">
        <v>6594</v>
      </c>
      <c r="I419" s="342" t="s">
        <v>6575</v>
      </c>
      <c r="J419" s="342" t="s">
        <v>6755</v>
      </c>
      <c r="K419" s="581" t="s">
        <v>6983</v>
      </c>
      <c r="L419" s="344" t="s">
        <v>4090</v>
      </c>
      <c r="N419" s="344" t="s">
        <v>4090</v>
      </c>
      <c r="O419" s="341">
        <v>0</v>
      </c>
    </row>
    <row r="420" spans="1:15" x14ac:dyDescent="0.2">
      <c r="A420" s="341" t="s">
        <v>9257</v>
      </c>
      <c r="B420" s="341" t="s">
        <v>9275</v>
      </c>
      <c r="C420" s="342" t="s">
        <v>6964</v>
      </c>
      <c r="D420" s="342" t="s">
        <v>6624</v>
      </c>
      <c r="E420" s="342" t="s">
        <v>9320</v>
      </c>
      <c r="F420" s="342" t="s">
        <v>6568</v>
      </c>
      <c r="G420" s="343">
        <v>20.93</v>
      </c>
      <c r="H420" s="342" t="s">
        <v>6594</v>
      </c>
      <c r="I420" s="342" t="s">
        <v>6575</v>
      </c>
      <c r="J420" s="342" t="s">
        <v>6755</v>
      </c>
      <c r="K420" s="581" t="s">
        <v>6983</v>
      </c>
      <c r="L420" s="344" t="s">
        <v>4090</v>
      </c>
      <c r="N420" s="344" t="s">
        <v>4090</v>
      </c>
      <c r="O420" s="341">
        <v>0</v>
      </c>
    </row>
    <row r="421" spans="1:15" x14ac:dyDescent="0.2">
      <c r="A421" s="341" t="s">
        <v>9257</v>
      </c>
      <c r="B421" s="341" t="s">
        <v>9275</v>
      </c>
      <c r="C421" s="342" t="s">
        <v>6964</v>
      </c>
      <c r="D421" s="342" t="s">
        <v>6624</v>
      </c>
      <c r="E421" s="342" t="s">
        <v>9320</v>
      </c>
      <c r="F421" s="342" t="s">
        <v>6568</v>
      </c>
      <c r="G421" s="343">
        <v>9.08</v>
      </c>
      <c r="H421" s="342" t="s">
        <v>6594</v>
      </c>
      <c r="I421" s="342" t="s">
        <v>6575</v>
      </c>
      <c r="J421" s="342" t="s">
        <v>6755</v>
      </c>
      <c r="K421" s="581" t="s">
        <v>6984</v>
      </c>
      <c r="L421" s="344" t="s">
        <v>4090</v>
      </c>
      <c r="N421" s="344" t="s">
        <v>4090</v>
      </c>
      <c r="O421" s="341">
        <v>0</v>
      </c>
    </row>
    <row r="422" spans="1:15" x14ac:dyDescent="0.2">
      <c r="A422" s="341" t="s">
        <v>9257</v>
      </c>
      <c r="B422" s="341" t="s">
        <v>9275</v>
      </c>
      <c r="C422" s="342" t="s">
        <v>6964</v>
      </c>
      <c r="D422" s="342" t="s">
        <v>6624</v>
      </c>
      <c r="E422" s="342" t="s">
        <v>9323</v>
      </c>
      <c r="F422" s="342" t="s">
        <v>6568</v>
      </c>
      <c r="G422" s="343">
        <v>8.25</v>
      </c>
      <c r="H422" s="342" t="s">
        <v>6594</v>
      </c>
      <c r="I422" s="342" t="s">
        <v>6575</v>
      </c>
      <c r="J422" s="342" t="s">
        <v>6755</v>
      </c>
      <c r="K422" s="581" t="s">
        <v>6985</v>
      </c>
      <c r="L422" s="344" t="s">
        <v>4090</v>
      </c>
      <c r="N422" s="344" t="s">
        <v>4090</v>
      </c>
      <c r="O422" s="341">
        <v>0</v>
      </c>
    </row>
    <row r="423" spans="1:15" x14ac:dyDescent="0.2">
      <c r="A423" s="341" t="s">
        <v>9257</v>
      </c>
      <c r="B423" s="341" t="s">
        <v>9275</v>
      </c>
      <c r="C423" s="342" t="s">
        <v>6623</v>
      </c>
      <c r="D423" s="342" t="s">
        <v>6624</v>
      </c>
      <c r="E423" s="342" t="s">
        <v>9255</v>
      </c>
      <c r="F423" s="342" t="s">
        <v>6568</v>
      </c>
      <c r="G423" s="343">
        <v>15.3</v>
      </c>
      <c r="H423" s="342" t="s">
        <v>6594</v>
      </c>
      <c r="I423" s="342" t="s">
        <v>6575</v>
      </c>
      <c r="J423" s="342" t="s">
        <v>6755</v>
      </c>
      <c r="K423" s="581" t="s">
        <v>6985</v>
      </c>
      <c r="L423" s="344" t="s">
        <v>4090</v>
      </c>
      <c r="N423" s="344" t="s">
        <v>9231</v>
      </c>
      <c r="O423" s="341">
        <v>0</v>
      </c>
    </row>
    <row r="424" spans="1:15" x14ac:dyDescent="0.2">
      <c r="A424" s="341" t="s">
        <v>9257</v>
      </c>
      <c r="B424" s="341" t="s">
        <v>9275</v>
      </c>
      <c r="C424" s="342" t="s">
        <v>6964</v>
      </c>
      <c r="D424" s="342" t="s">
        <v>6624</v>
      </c>
      <c r="E424" s="342" t="s">
        <v>9323</v>
      </c>
      <c r="F424" s="342" t="s">
        <v>6568</v>
      </c>
      <c r="G424" s="343">
        <v>5.16</v>
      </c>
      <c r="H424" s="342" t="s">
        <v>6594</v>
      </c>
      <c r="I424" s="342" t="s">
        <v>6575</v>
      </c>
      <c r="J424" s="342" t="s">
        <v>6755</v>
      </c>
      <c r="K424" s="581" t="s">
        <v>6986</v>
      </c>
      <c r="L424" s="344" t="s">
        <v>4090</v>
      </c>
      <c r="N424" s="344" t="s">
        <v>4090</v>
      </c>
      <c r="O424" s="341">
        <v>0</v>
      </c>
    </row>
    <row r="425" spans="1:15" x14ac:dyDescent="0.2">
      <c r="A425" s="341" t="s">
        <v>9257</v>
      </c>
      <c r="B425" s="341" t="s">
        <v>9275</v>
      </c>
      <c r="C425" s="342" t="s">
        <v>6964</v>
      </c>
      <c r="D425" s="342" t="s">
        <v>6624</v>
      </c>
      <c r="E425" s="342" t="s">
        <v>9320</v>
      </c>
      <c r="F425" s="342" t="s">
        <v>6568</v>
      </c>
      <c r="G425" s="343">
        <v>9</v>
      </c>
      <c r="H425" s="342" t="s">
        <v>6594</v>
      </c>
      <c r="I425" s="342" t="s">
        <v>6575</v>
      </c>
      <c r="J425" s="342" t="s">
        <v>6755</v>
      </c>
      <c r="K425" s="581" t="s">
        <v>6987</v>
      </c>
      <c r="L425" s="344" t="s">
        <v>4090</v>
      </c>
      <c r="N425" s="344" t="s">
        <v>4090</v>
      </c>
      <c r="O425" s="341">
        <v>0</v>
      </c>
    </row>
    <row r="426" spans="1:15" x14ac:dyDescent="0.2">
      <c r="A426" s="341" t="s">
        <v>9257</v>
      </c>
      <c r="B426" s="341" t="s">
        <v>9275</v>
      </c>
      <c r="C426" s="342" t="s">
        <v>6623</v>
      </c>
      <c r="D426" s="342" t="s">
        <v>6624</v>
      </c>
      <c r="E426" s="342" t="s">
        <v>9326</v>
      </c>
      <c r="F426" s="342" t="s">
        <v>6568</v>
      </c>
      <c r="G426" s="343">
        <v>3.3000000000000003</v>
      </c>
      <c r="H426" s="342" t="s">
        <v>6594</v>
      </c>
      <c r="I426" s="342" t="s">
        <v>6575</v>
      </c>
      <c r="J426" s="342" t="s">
        <v>6755</v>
      </c>
      <c r="K426" s="581" t="s">
        <v>6988</v>
      </c>
      <c r="L426" s="344" t="s">
        <v>4090</v>
      </c>
      <c r="N426" s="344" t="s">
        <v>9231</v>
      </c>
      <c r="O426" s="341">
        <v>0</v>
      </c>
    </row>
    <row r="427" spans="1:15" x14ac:dyDescent="0.2">
      <c r="A427" s="341" t="s">
        <v>9257</v>
      </c>
      <c r="B427" s="341" t="s">
        <v>9275</v>
      </c>
      <c r="C427" s="342" t="s">
        <v>6623</v>
      </c>
      <c r="D427" s="342" t="s">
        <v>6624</v>
      </c>
      <c r="E427" s="342" t="s">
        <v>9323</v>
      </c>
      <c r="F427" s="342" t="s">
        <v>6568</v>
      </c>
      <c r="G427" s="343">
        <v>2.7</v>
      </c>
      <c r="H427" s="342" t="s">
        <v>6594</v>
      </c>
      <c r="I427" s="342" t="s">
        <v>6575</v>
      </c>
      <c r="J427" s="342" t="s">
        <v>6755</v>
      </c>
      <c r="K427" s="581" t="s">
        <v>6989</v>
      </c>
      <c r="L427" s="344" t="s">
        <v>4090</v>
      </c>
      <c r="N427" s="344" t="s">
        <v>9231</v>
      </c>
      <c r="O427" s="341">
        <v>0</v>
      </c>
    </row>
    <row r="428" spans="1:15" x14ac:dyDescent="0.2">
      <c r="A428" s="341" t="s">
        <v>9257</v>
      </c>
      <c r="B428" s="341" t="s">
        <v>9275</v>
      </c>
      <c r="C428" s="342" t="s">
        <v>6623</v>
      </c>
      <c r="D428" s="342" t="s">
        <v>6624</v>
      </c>
      <c r="E428" s="342" t="s">
        <v>9320</v>
      </c>
      <c r="F428" s="342" t="s">
        <v>6568</v>
      </c>
      <c r="G428" s="343">
        <v>8.85</v>
      </c>
      <c r="H428" s="342" t="s">
        <v>6594</v>
      </c>
      <c r="I428" s="342" t="s">
        <v>6575</v>
      </c>
      <c r="J428" s="342" t="s">
        <v>6755</v>
      </c>
      <c r="K428" s="581" t="s">
        <v>6990</v>
      </c>
      <c r="L428" s="344" t="s">
        <v>4090</v>
      </c>
      <c r="N428" s="344" t="s">
        <v>9231</v>
      </c>
      <c r="O428" s="341">
        <v>0</v>
      </c>
    </row>
    <row r="429" spans="1:15" x14ac:dyDescent="0.2">
      <c r="A429" s="341" t="s">
        <v>9257</v>
      </c>
      <c r="B429" s="341" t="s">
        <v>9275</v>
      </c>
      <c r="C429" s="342" t="s">
        <v>6623</v>
      </c>
      <c r="D429" s="342" t="s">
        <v>6624</v>
      </c>
      <c r="E429" s="342" t="s">
        <v>9326</v>
      </c>
      <c r="F429" s="342" t="s">
        <v>6568</v>
      </c>
      <c r="G429" s="343">
        <v>21.02</v>
      </c>
      <c r="H429" s="342" t="s">
        <v>6594</v>
      </c>
      <c r="I429" s="342" t="s">
        <v>6575</v>
      </c>
      <c r="J429" s="342" t="s">
        <v>6755</v>
      </c>
      <c r="K429" s="581" t="s">
        <v>6821</v>
      </c>
      <c r="L429" s="344" t="s">
        <v>4090</v>
      </c>
      <c r="N429" s="344" t="s">
        <v>9231</v>
      </c>
      <c r="O429" s="341">
        <v>0</v>
      </c>
    </row>
    <row r="430" spans="1:15" x14ac:dyDescent="0.2">
      <c r="A430" s="341" t="s">
        <v>9257</v>
      </c>
      <c r="B430" s="341" t="s">
        <v>9275</v>
      </c>
      <c r="C430" s="342" t="s">
        <v>6623</v>
      </c>
      <c r="D430" s="342" t="s">
        <v>6624</v>
      </c>
      <c r="E430" s="342" t="s">
        <v>9325</v>
      </c>
      <c r="F430" s="342" t="s">
        <v>6568</v>
      </c>
      <c r="G430" s="343">
        <v>7.55</v>
      </c>
      <c r="H430" s="342" t="s">
        <v>6594</v>
      </c>
      <c r="I430" s="342" t="s">
        <v>6575</v>
      </c>
      <c r="J430" s="342" t="s">
        <v>6755</v>
      </c>
      <c r="K430" s="581" t="s">
        <v>6991</v>
      </c>
      <c r="L430" s="344" t="s">
        <v>4090</v>
      </c>
      <c r="N430" s="344" t="s">
        <v>9231</v>
      </c>
      <c r="O430" s="341">
        <v>0</v>
      </c>
    </row>
    <row r="431" spans="1:15" x14ac:dyDescent="0.2">
      <c r="A431" s="341" t="s">
        <v>9257</v>
      </c>
      <c r="B431" s="341" t="s">
        <v>9275</v>
      </c>
      <c r="C431" s="342" t="s">
        <v>6623</v>
      </c>
      <c r="D431" s="342" t="s">
        <v>6624</v>
      </c>
      <c r="E431" s="342" t="s">
        <v>9320</v>
      </c>
      <c r="F431" s="342" t="s">
        <v>6568</v>
      </c>
      <c r="G431" s="343">
        <v>9.9</v>
      </c>
      <c r="H431" s="342" t="s">
        <v>6594</v>
      </c>
      <c r="I431" s="342" t="s">
        <v>6575</v>
      </c>
      <c r="J431" s="342" t="s">
        <v>6755</v>
      </c>
      <c r="K431" s="581" t="s">
        <v>6992</v>
      </c>
      <c r="L431" s="344" t="s">
        <v>4090</v>
      </c>
      <c r="N431" s="344" t="s">
        <v>9231</v>
      </c>
      <c r="O431" s="341">
        <v>0</v>
      </c>
    </row>
    <row r="432" spans="1:15" x14ac:dyDescent="0.2">
      <c r="A432" s="341" t="s">
        <v>9257</v>
      </c>
      <c r="B432" s="341" t="s">
        <v>9275</v>
      </c>
      <c r="C432" s="342" t="s">
        <v>6623</v>
      </c>
      <c r="D432" s="342" t="s">
        <v>6624</v>
      </c>
      <c r="E432" s="342" t="s">
        <v>9320</v>
      </c>
      <c r="F432" s="342" t="s">
        <v>6568</v>
      </c>
      <c r="G432" s="343">
        <v>15.65</v>
      </c>
      <c r="H432" s="342" t="s">
        <v>6594</v>
      </c>
      <c r="I432" s="342" t="s">
        <v>6575</v>
      </c>
      <c r="J432" s="342" t="s">
        <v>6755</v>
      </c>
      <c r="K432" s="581" t="s">
        <v>6993</v>
      </c>
      <c r="L432" s="344" t="s">
        <v>4090</v>
      </c>
      <c r="N432" s="344" t="s">
        <v>9231</v>
      </c>
      <c r="O432" s="341">
        <v>0</v>
      </c>
    </row>
    <row r="433" spans="1:15" x14ac:dyDescent="0.2">
      <c r="A433" s="341" t="s">
        <v>9257</v>
      </c>
      <c r="B433" s="341" t="s">
        <v>9275</v>
      </c>
      <c r="C433" s="342" t="s">
        <v>6623</v>
      </c>
      <c r="D433" s="342" t="s">
        <v>6624</v>
      </c>
      <c r="E433" s="342" t="s">
        <v>9325</v>
      </c>
      <c r="F433" s="342" t="s">
        <v>6568</v>
      </c>
      <c r="G433" s="343">
        <v>15.66</v>
      </c>
      <c r="H433" s="342" t="s">
        <v>6594</v>
      </c>
      <c r="I433" s="342" t="s">
        <v>6575</v>
      </c>
      <c r="J433" s="342" t="s">
        <v>6755</v>
      </c>
      <c r="K433" s="581" t="s">
        <v>6994</v>
      </c>
      <c r="L433" s="344" t="s">
        <v>4090</v>
      </c>
      <c r="N433" s="344" t="s">
        <v>9231</v>
      </c>
      <c r="O433" s="341">
        <v>0</v>
      </c>
    </row>
    <row r="434" spans="1:15" x14ac:dyDescent="0.2">
      <c r="A434" s="341" t="s">
        <v>9257</v>
      </c>
      <c r="B434" s="341" t="s">
        <v>9275</v>
      </c>
      <c r="C434" s="342" t="s">
        <v>6623</v>
      </c>
      <c r="D434" s="342" t="s">
        <v>6624</v>
      </c>
      <c r="E434" s="342" t="s">
        <v>9320</v>
      </c>
      <c r="F434" s="342" t="s">
        <v>6568</v>
      </c>
      <c r="G434" s="343">
        <v>24.75</v>
      </c>
      <c r="H434" s="342" t="s">
        <v>6594</v>
      </c>
      <c r="I434" s="342" t="s">
        <v>6575</v>
      </c>
      <c r="J434" s="342" t="s">
        <v>6755</v>
      </c>
      <c r="K434" s="581" t="s">
        <v>6995</v>
      </c>
      <c r="L434" s="344" t="s">
        <v>4090</v>
      </c>
      <c r="N434" s="344" t="s">
        <v>9231</v>
      </c>
      <c r="O434" s="341">
        <v>0</v>
      </c>
    </row>
    <row r="435" spans="1:15" x14ac:dyDescent="0.2">
      <c r="A435" s="341" t="s">
        <v>9257</v>
      </c>
      <c r="B435" s="341" t="s">
        <v>9275</v>
      </c>
      <c r="C435" s="342" t="s">
        <v>6623</v>
      </c>
      <c r="D435" s="342" t="s">
        <v>6624</v>
      </c>
      <c r="E435" s="342" t="s">
        <v>9328</v>
      </c>
      <c r="F435" s="342" t="s">
        <v>6568</v>
      </c>
      <c r="G435" s="343">
        <v>5.0600000000000005</v>
      </c>
      <c r="H435" s="342" t="s">
        <v>6594</v>
      </c>
      <c r="I435" s="342" t="s">
        <v>6575</v>
      </c>
      <c r="J435" s="342" t="s">
        <v>6755</v>
      </c>
      <c r="K435" s="581" t="s">
        <v>6996</v>
      </c>
      <c r="L435" s="344" t="s">
        <v>4090</v>
      </c>
      <c r="N435" s="344" t="s">
        <v>9231</v>
      </c>
      <c r="O435" s="341">
        <v>0</v>
      </c>
    </row>
    <row r="436" spans="1:15" x14ac:dyDescent="0.2">
      <c r="A436" s="341" t="s">
        <v>9257</v>
      </c>
      <c r="B436" s="341" t="s">
        <v>9275</v>
      </c>
      <c r="C436" s="342" t="s">
        <v>6623</v>
      </c>
      <c r="D436" s="342" t="s">
        <v>6624</v>
      </c>
      <c r="E436" s="342" t="s">
        <v>9320</v>
      </c>
      <c r="F436" s="342" t="s">
        <v>6568</v>
      </c>
      <c r="G436" s="343">
        <v>14</v>
      </c>
      <c r="H436" s="342" t="s">
        <v>6594</v>
      </c>
      <c r="I436" s="342" t="s">
        <v>6575</v>
      </c>
      <c r="J436" s="342" t="s">
        <v>6755</v>
      </c>
      <c r="K436" s="581" t="s">
        <v>6997</v>
      </c>
      <c r="L436" s="344" t="s">
        <v>4090</v>
      </c>
      <c r="N436" s="344" t="s">
        <v>9231</v>
      </c>
      <c r="O436" s="341">
        <v>0</v>
      </c>
    </row>
    <row r="437" spans="1:15" x14ac:dyDescent="0.2">
      <c r="A437" s="341" t="s">
        <v>9257</v>
      </c>
      <c r="B437" s="341" t="s">
        <v>9275</v>
      </c>
      <c r="C437" s="342" t="s">
        <v>6623</v>
      </c>
      <c r="D437" s="342" t="s">
        <v>6624</v>
      </c>
      <c r="E437" s="342" t="s">
        <v>9255</v>
      </c>
      <c r="F437" s="342" t="s">
        <v>6568</v>
      </c>
      <c r="G437" s="343">
        <v>10.8</v>
      </c>
      <c r="H437" s="342" t="s">
        <v>6594</v>
      </c>
      <c r="I437" s="342" t="s">
        <v>6575</v>
      </c>
      <c r="J437" s="342" t="s">
        <v>6755</v>
      </c>
      <c r="K437" s="581" t="s">
        <v>6998</v>
      </c>
      <c r="L437" s="344" t="s">
        <v>4090</v>
      </c>
      <c r="N437" s="344" t="s">
        <v>9231</v>
      </c>
      <c r="O437" s="341">
        <v>0</v>
      </c>
    </row>
    <row r="438" spans="1:15" x14ac:dyDescent="0.2">
      <c r="A438" s="341" t="s">
        <v>9257</v>
      </c>
      <c r="B438" s="341" t="s">
        <v>9275</v>
      </c>
      <c r="C438" s="342" t="s">
        <v>6623</v>
      </c>
      <c r="D438" s="342" t="s">
        <v>6624</v>
      </c>
      <c r="E438" s="342" t="s">
        <v>9323</v>
      </c>
      <c r="F438" s="342" t="s">
        <v>6568</v>
      </c>
      <c r="G438" s="343">
        <v>8.6</v>
      </c>
      <c r="H438" s="342" t="s">
        <v>6594</v>
      </c>
      <c r="I438" s="342" t="s">
        <v>6575</v>
      </c>
      <c r="J438" s="342" t="s">
        <v>6755</v>
      </c>
      <c r="K438" s="581" t="s">
        <v>6999</v>
      </c>
      <c r="L438" s="344" t="s">
        <v>4090</v>
      </c>
      <c r="N438" s="344" t="s">
        <v>9231</v>
      </c>
      <c r="O438" s="341">
        <v>0</v>
      </c>
    </row>
    <row r="439" spans="1:15" x14ac:dyDescent="0.2">
      <c r="A439" s="341" t="s">
        <v>9257</v>
      </c>
      <c r="B439" s="341" t="s">
        <v>9275</v>
      </c>
      <c r="C439" s="342" t="s">
        <v>6623</v>
      </c>
      <c r="D439" s="342" t="s">
        <v>6624</v>
      </c>
      <c r="E439" s="342" t="s">
        <v>9255</v>
      </c>
      <c r="F439" s="342" t="s">
        <v>6568</v>
      </c>
      <c r="G439" s="343">
        <v>16.28</v>
      </c>
      <c r="H439" s="342" t="s">
        <v>6594</v>
      </c>
      <c r="I439" s="342" t="s">
        <v>6575</v>
      </c>
      <c r="J439" s="342" t="s">
        <v>6755</v>
      </c>
      <c r="K439" s="581" t="s">
        <v>7000</v>
      </c>
      <c r="L439" s="344" t="s">
        <v>4090</v>
      </c>
      <c r="N439" s="344" t="s">
        <v>9231</v>
      </c>
      <c r="O439" s="341">
        <v>0</v>
      </c>
    </row>
    <row r="440" spans="1:15" x14ac:dyDescent="0.2">
      <c r="A440" s="341" t="s">
        <v>9257</v>
      </c>
      <c r="B440" s="341" t="s">
        <v>9275</v>
      </c>
      <c r="C440" s="342" t="s">
        <v>6623</v>
      </c>
      <c r="D440" s="342" t="s">
        <v>6624</v>
      </c>
      <c r="E440" s="342" t="s">
        <v>9321</v>
      </c>
      <c r="F440" s="342" t="s">
        <v>6568</v>
      </c>
      <c r="G440" s="343">
        <v>8.74</v>
      </c>
      <c r="H440" s="342" t="s">
        <v>6594</v>
      </c>
      <c r="I440" s="342" t="s">
        <v>6575</v>
      </c>
      <c r="J440" s="342" t="s">
        <v>6755</v>
      </c>
      <c r="K440" s="581" t="s">
        <v>7001</v>
      </c>
      <c r="L440" s="344" t="s">
        <v>4090</v>
      </c>
      <c r="N440" s="344" t="s">
        <v>9231</v>
      </c>
      <c r="O440" s="341">
        <v>0</v>
      </c>
    </row>
    <row r="441" spans="1:15" x14ac:dyDescent="0.2">
      <c r="A441" s="341" t="s">
        <v>9257</v>
      </c>
      <c r="B441" s="341" t="s">
        <v>9275</v>
      </c>
      <c r="C441" s="342" t="s">
        <v>6623</v>
      </c>
      <c r="D441" s="342" t="s">
        <v>6624</v>
      </c>
      <c r="E441" s="342" t="s">
        <v>9319</v>
      </c>
      <c r="F441" s="342" t="s">
        <v>6568</v>
      </c>
      <c r="G441" s="343">
        <v>13.3</v>
      </c>
      <c r="H441" s="342" t="s">
        <v>6594</v>
      </c>
      <c r="I441" s="342" t="s">
        <v>6575</v>
      </c>
      <c r="J441" s="342" t="s">
        <v>6755</v>
      </c>
      <c r="K441" s="581" t="s">
        <v>7002</v>
      </c>
      <c r="L441" s="344" t="s">
        <v>4090</v>
      </c>
      <c r="N441" s="344" t="s">
        <v>9231</v>
      </c>
      <c r="O441" s="341">
        <v>0</v>
      </c>
    </row>
    <row r="442" spans="1:15" x14ac:dyDescent="0.2">
      <c r="A442" s="341" t="s">
        <v>9257</v>
      </c>
      <c r="B442" s="341" t="s">
        <v>9275</v>
      </c>
      <c r="C442" s="342" t="s">
        <v>6623</v>
      </c>
      <c r="D442" s="342" t="s">
        <v>6624</v>
      </c>
      <c r="E442" s="342" t="s">
        <v>9255</v>
      </c>
      <c r="F442" s="342" t="s">
        <v>6568</v>
      </c>
      <c r="G442" s="343">
        <v>75.600000000000009</v>
      </c>
      <c r="H442" s="342" t="s">
        <v>6594</v>
      </c>
      <c r="I442" s="342" t="s">
        <v>6575</v>
      </c>
      <c r="J442" s="342" t="s">
        <v>6755</v>
      </c>
      <c r="K442" s="581" t="s">
        <v>6948</v>
      </c>
      <c r="L442" s="344" t="s">
        <v>4090</v>
      </c>
      <c r="N442" s="344" t="s">
        <v>9231</v>
      </c>
      <c r="O442" s="341" t="s">
        <v>6752</v>
      </c>
    </row>
    <row r="443" spans="1:15" x14ac:dyDescent="0.2">
      <c r="A443" s="341" t="s">
        <v>9257</v>
      </c>
      <c r="B443" s="341" t="s">
        <v>9275</v>
      </c>
      <c r="C443" s="342" t="s">
        <v>6623</v>
      </c>
      <c r="D443" s="342" t="s">
        <v>6624</v>
      </c>
      <c r="E443" s="342" t="s">
        <v>9337</v>
      </c>
      <c r="F443" s="342" t="s">
        <v>6568</v>
      </c>
      <c r="G443" s="343">
        <v>10.8</v>
      </c>
      <c r="H443" s="342" t="s">
        <v>6594</v>
      </c>
      <c r="I443" s="342" t="s">
        <v>6575</v>
      </c>
      <c r="J443" s="342" t="s">
        <v>6755</v>
      </c>
      <c r="K443" s="581" t="s">
        <v>7003</v>
      </c>
      <c r="L443" s="344" t="s">
        <v>4090</v>
      </c>
      <c r="N443" s="344" t="s">
        <v>9231</v>
      </c>
      <c r="O443" s="341">
        <v>0</v>
      </c>
    </row>
    <row r="444" spans="1:15" x14ac:dyDescent="0.2">
      <c r="A444" s="341" t="s">
        <v>9257</v>
      </c>
      <c r="B444" s="341" t="s">
        <v>9275</v>
      </c>
      <c r="C444" s="342" t="s">
        <v>6623</v>
      </c>
      <c r="D444" s="342" t="s">
        <v>6624</v>
      </c>
      <c r="E444" s="342" t="s">
        <v>9321</v>
      </c>
      <c r="F444" s="342" t="s">
        <v>6568</v>
      </c>
      <c r="G444" s="343">
        <v>34.43</v>
      </c>
      <c r="H444" s="342" t="s">
        <v>6594</v>
      </c>
      <c r="I444" s="342" t="s">
        <v>6575</v>
      </c>
      <c r="J444" s="342" t="s">
        <v>6755</v>
      </c>
      <c r="K444" s="581" t="s">
        <v>6919</v>
      </c>
      <c r="L444" s="344" t="s">
        <v>4090</v>
      </c>
      <c r="N444" s="344" t="s">
        <v>9231</v>
      </c>
      <c r="O444" s="341" t="s">
        <v>6752</v>
      </c>
    </row>
    <row r="445" spans="1:15" x14ac:dyDescent="0.2">
      <c r="A445" s="341" t="s">
        <v>9257</v>
      </c>
      <c r="B445" s="341" t="s">
        <v>9275</v>
      </c>
      <c r="C445" s="342" t="s">
        <v>6623</v>
      </c>
      <c r="D445" s="342" t="s">
        <v>6624</v>
      </c>
      <c r="E445" s="342" t="s">
        <v>9319</v>
      </c>
      <c r="F445" s="342" t="s">
        <v>6568</v>
      </c>
      <c r="G445" s="343">
        <v>17.55</v>
      </c>
      <c r="H445" s="342" t="s">
        <v>6594</v>
      </c>
      <c r="I445" s="342" t="s">
        <v>6575</v>
      </c>
      <c r="J445" s="342" t="s">
        <v>6755</v>
      </c>
      <c r="K445" s="581" t="s">
        <v>7004</v>
      </c>
      <c r="L445" s="344" t="s">
        <v>4090</v>
      </c>
      <c r="N445" s="344" t="s">
        <v>9231</v>
      </c>
      <c r="O445" s="341">
        <v>0</v>
      </c>
    </row>
    <row r="446" spans="1:15" x14ac:dyDescent="0.2">
      <c r="A446" s="341" t="s">
        <v>9257</v>
      </c>
      <c r="B446" s="341" t="s">
        <v>9275</v>
      </c>
      <c r="C446" s="342" t="s">
        <v>6623</v>
      </c>
      <c r="D446" s="342" t="s">
        <v>6624</v>
      </c>
      <c r="E446" s="342" t="s">
        <v>9319</v>
      </c>
      <c r="F446" s="342" t="s">
        <v>6568</v>
      </c>
      <c r="G446" s="343">
        <v>7.36</v>
      </c>
      <c r="H446" s="342" t="s">
        <v>6594</v>
      </c>
      <c r="I446" s="342" t="s">
        <v>6575</v>
      </c>
      <c r="J446" s="342" t="s">
        <v>6755</v>
      </c>
      <c r="K446" s="581" t="s">
        <v>6787</v>
      </c>
      <c r="L446" s="344" t="s">
        <v>4090</v>
      </c>
      <c r="N446" s="344" t="s">
        <v>9231</v>
      </c>
      <c r="O446" s="341">
        <v>0</v>
      </c>
    </row>
    <row r="447" spans="1:15" x14ac:dyDescent="0.2">
      <c r="A447" s="341" t="s">
        <v>9257</v>
      </c>
      <c r="B447" s="341" t="s">
        <v>9275</v>
      </c>
      <c r="C447" s="342" t="s">
        <v>6623</v>
      </c>
      <c r="D447" s="342" t="s">
        <v>6624</v>
      </c>
      <c r="E447" s="342" t="s">
        <v>9320</v>
      </c>
      <c r="F447" s="342" t="s">
        <v>6568</v>
      </c>
      <c r="G447" s="343">
        <v>11.4</v>
      </c>
      <c r="H447" s="342" t="s">
        <v>6594</v>
      </c>
      <c r="I447" s="342" t="s">
        <v>6575</v>
      </c>
      <c r="J447" s="342" t="s">
        <v>6755</v>
      </c>
      <c r="K447" s="581" t="s">
        <v>7005</v>
      </c>
      <c r="L447" s="344" t="s">
        <v>4090</v>
      </c>
      <c r="N447" s="344" t="s">
        <v>9231</v>
      </c>
      <c r="O447" s="341">
        <v>0</v>
      </c>
    </row>
    <row r="448" spans="1:15" x14ac:dyDescent="0.2">
      <c r="A448" s="341" t="s">
        <v>9257</v>
      </c>
      <c r="B448" s="341" t="s">
        <v>9275</v>
      </c>
      <c r="C448" s="342" t="s">
        <v>6623</v>
      </c>
      <c r="D448" s="342" t="s">
        <v>6624</v>
      </c>
      <c r="E448" s="342" t="s">
        <v>9328</v>
      </c>
      <c r="F448" s="342" t="s">
        <v>6568</v>
      </c>
      <c r="G448" s="343">
        <v>53.28</v>
      </c>
      <c r="H448" s="342" t="s">
        <v>6594</v>
      </c>
      <c r="I448" s="342" t="s">
        <v>6575</v>
      </c>
      <c r="J448" s="342" t="s">
        <v>6755</v>
      </c>
      <c r="K448" s="581" t="s">
        <v>6771</v>
      </c>
      <c r="L448" s="344" t="s">
        <v>4090</v>
      </c>
      <c r="N448" s="344" t="s">
        <v>9231</v>
      </c>
      <c r="O448" s="341" t="s">
        <v>6752</v>
      </c>
    </row>
    <row r="449" spans="1:15" x14ac:dyDescent="0.2">
      <c r="A449" s="341" t="s">
        <v>9257</v>
      </c>
      <c r="B449" s="341" t="s">
        <v>9260</v>
      </c>
      <c r="C449" s="342" t="s">
        <v>6566</v>
      </c>
      <c r="D449" s="342" t="s">
        <v>6567</v>
      </c>
      <c r="E449" s="342" t="s">
        <v>9334</v>
      </c>
      <c r="F449" s="342" t="s">
        <v>6568</v>
      </c>
      <c r="G449" s="343">
        <v>13.395000000000001</v>
      </c>
      <c r="H449" s="342" t="s">
        <v>6594</v>
      </c>
      <c r="I449" s="342" t="s">
        <v>6575</v>
      </c>
      <c r="J449" s="342" t="s">
        <v>6755</v>
      </c>
      <c r="K449" s="581" t="s">
        <v>6856</v>
      </c>
      <c r="L449" s="344" t="s">
        <v>4090</v>
      </c>
      <c r="N449" s="344" t="s">
        <v>4090</v>
      </c>
      <c r="O449" s="341" t="s">
        <v>6752</v>
      </c>
    </row>
    <row r="450" spans="1:15" x14ac:dyDescent="0.2">
      <c r="A450" s="341" t="s">
        <v>9257</v>
      </c>
      <c r="B450" s="341" t="s">
        <v>9260</v>
      </c>
      <c r="C450" s="342" t="s">
        <v>6566</v>
      </c>
      <c r="D450" s="342" t="s">
        <v>6567</v>
      </c>
      <c r="E450" s="342" t="s">
        <v>9334</v>
      </c>
      <c r="F450" s="342" t="s">
        <v>6568</v>
      </c>
      <c r="G450" s="343">
        <v>19.27</v>
      </c>
      <c r="H450" s="342" t="s">
        <v>6594</v>
      </c>
      <c r="I450" s="342" t="s">
        <v>6575</v>
      </c>
      <c r="J450" s="342" t="s">
        <v>6755</v>
      </c>
      <c r="K450" s="581" t="s">
        <v>7006</v>
      </c>
      <c r="L450" s="344" t="s">
        <v>4090</v>
      </c>
      <c r="N450" s="344" t="s">
        <v>4090</v>
      </c>
      <c r="O450" s="341" t="s">
        <v>6752</v>
      </c>
    </row>
    <row r="451" spans="1:15" x14ac:dyDescent="0.2">
      <c r="A451" s="341" t="s">
        <v>9257</v>
      </c>
      <c r="B451" s="341" t="s">
        <v>9260</v>
      </c>
      <c r="C451" s="342" t="s">
        <v>7007</v>
      </c>
      <c r="D451" s="342" t="s">
        <v>6567</v>
      </c>
      <c r="E451" s="342" t="s">
        <v>9319</v>
      </c>
      <c r="F451" s="342" t="s">
        <v>6568</v>
      </c>
      <c r="G451" s="343">
        <v>1.9000000000000001</v>
      </c>
      <c r="H451" s="342" t="s">
        <v>6594</v>
      </c>
      <c r="I451" s="342" t="s">
        <v>6575</v>
      </c>
      <c r="J451" s="342" t="s">
        <v>6755</v>
      </c>
      <c r="K451" s="581" t="s">
        <v>7008</v>
      </c>
      <c r="L451" s="344" t="s">
        <v>4090</v>
      </c>
      <c r="N451" s="344" t="s">
        <v>9231</v>
      </c>
      <c r="O451" s="341" t="s">
        <v>6766</v>
      </c>
    </row>
    <row r="452" spans="1:15" x14ac:dyDescent="0.2">
      <c r="A452" s="341" t="s">
        <v>9257</v>
      </c>
      <c r="B452" s="341" t="s">
        <v>9260</v>
      </c>
      <c r="C452" s="342" t="s">
        <v>7007</v>
      </c>
      <c r="D452" s="342" t="s">
        <v>6567</v>
      </c>
      <c r="E452" s="342" t="s">
        <v>9322</v>
      </c>
      <c r="F452" s="342" t="s">
        <v>6568</v>
      </c>
      <c r="G452" s="343">
        <v>6.12</v>
      </c>
      <c r="H452" s="342" t="s">
        <v>6594</v>
      </c>
      <c r="I452" s="342" t="s">
        <v>6575</v>
      </c>
      <c r="J452" s="342" t="s">
        <v>6755</v>
      </c>
      <c r="K452" s="581" t="s">
        <v>7009</v>
      </c>
      <c r="L452" s="344" t="s">
        <v>4090</v>
      </c>
      <c r="N452" s="344" t="s">
        <v>9231</v>
      </c>
      <c r="O452" s="341" t="s">
        <v>6752</v>
      </c>
    </row>
    <row r="453" spans="1:15" x14ac:dyDescent="0.2">
      <c r="A453" s="341" t="s">
        <v>9257</v>
      </c>
      <c r="B453" s="341" t="s">
        <v>9260</v>
      </c>
      <c r="C453" s="342" t="s">
        <v>7007</v>
      </c>
      <c r="D453" s="342" t="s">
        <v>6567</v>
      </c>
      <c r="E453" s="342" t="s">
        <v>9334</v>
      </c>
      <c r="F453" s="342" t="s">
        <v>6568</v>
      </c>
      <c r="G453" s="343">
        <v>6.75</v>
      </c>
      <c r="H453" s="342" t="s">
        <v>6594</v>
      </c>
      <c r="I453" s="342" t="s">
        <v>6575</v>
      </c>
      <c r="J453" s="342" t="s">
        <v>6755</v>
      </c>
      <c r="K453" s="581" t="s">
        <v>6756</v>
      </c>
      <c r="L453" s="344" t="s">
        <v>4090</v>
      </c>
      <c r="N453" s="344" t="s">
        <v>9231</v>
      </c>
      <c r="O453" s="341" t="s">
        <v>6766</v>
      </c>
    </row>
    <row r="454" spans="1:15" x14ac:dyDescent="0.2">
      <c r="A454" s="341" t="s">
        <v>9257</v>
      </c>
      <c r="B454" s="341" t="s">
        <v>9260</v>
      </c>
      <c r="C454" s="342" t="s">
        <v>7007</v>
      </c>
      <c r="D454" s="342" t="s">
        <v>6567</v>
      </c>
      <c r="E454" s="342" t="s">
        <v>9320</v>
      </c>
      <c r="F454" s="342" t="s">
        <v>6568</v>
      </c>
      <c r="G454" s="343">
        <v>5.5650000000000004</v>
      </c>
      <c r="H454" s="342" t="s">
        <v>6594</v>
      </c>
      <c r="I454" s="342" t="s">
        <v>6575</v>
      </c>
      <c r="J454" s="342" t="s">
        <v>6755</v>
      </c>
      <c r="K454" s="581" t="s">
        <v>7010</v>
      </c>
      <c r="L454" s="344" t="s">
        <v>4090</v>
      </c>
      <c r="N454" s="344" t="s">
        <v>9231</v>
      </c>
      <c r="O454" s="341" t="s">
        <v>6766</v>
      </c>
    </row>
    <row r="455" spans="1:15" x14ac:dyDescent="0.2">
      <c r="A455" s="341" t="s">
        <v>9257</v>
      </c>
      <c r="B455" s="341" t="s">
        <v>9260</v>
      </c>
      <c r="C455" s="342" t="s">
        <v>7007</v>
      </c>
      <c r="D455" s="342" t="s">
        <v>6567</v>
      </c>
      <c r="E455" s="342" t="s">
        <v>9319</v>
      </c>
      <c r="F455" s="342" t="s">
        <v>6568</v>
      </c>
      <c r="G455" s="343">
        <v>7.1000000000000005</v>
      </c>
      <c r="H455" s="342" t="s">
        <v>6594</v>
      </c>
      <c r="I455" s="342" t="s">
        <v>6575</v>
      </c>
      <c r="J455" s="342" t="s">
        <v>6755</v>
      </c>
      <c r="K455" s="581" t="s">
        <v>7011</v>
      </c>
      <c r="L455" s="344" t="s">
        <v>4090</v>
      </c>
      <c r="N455" s="344" t="s">
        <v>9231</v>
      </c>
      <c r="O455" s="341" t="s">
        <v>6752</v>
      </c>
    </row>
    <row r="456" spans="1:15" x14ac:dyDescent="0.2">
      <c r="A456" s="341" t="s">
        <v>9257</v>
      </c>
      <c r="B456" s="341" t="s">
        <v>9260</v>
      </c>
      <c r="C456" s="342" t="s">
        <v>7007</v>
      </c>
      <c r="D456" s="342" t="s">
        <v>6567</v>
      </c>
      <c r="E456" s="342" t="s">
        <v>9328</v>
      </c>
      <c r="F456" s="342" t="s">
        <v>6568</v>
      </c>
      <c r="G456" s="343">
        <v>10</v>
      </c>
      <c r="H456" s="342" t="s">
        <v>6594</v>
      </c>
      <c r="I456" s="342" t="s">
        <v>6575</v>
      </c>
      <c r="J456" s="342" t="s">
        <v>6755</v>
      </c>
      <c r="K456" s="581" t="s">
        <v>7012</v>
      </c>
      <c r="L456" s="344" t="s">
        <v>4090</v>
      </c>
      <c r="N456" s="344" t="s">
        <v>9231</v>
      </c>
      <c r="O456" s="341" t="s">
        <v>6766</v>
      </c>
    </row>
    <row r="457" spans="1:15" x14ac:dyDescent="0.2">
      <c r="A457" s="341" t="s">
        <v>9257</v>
      </c>
      <c r="B457" s="341" t="s">
        <v>9260</v>
      </c>
      <c r="C457" s="342" t="s">
        <v>6753</v>
      </c>
      <c r="D457" s="342" t="s">
        <v>6567</v>
      </c>
      <c r="E457" s="342" t="s">
        <v>9325</v>
      </c>
      <c r="F457" s="342" t="s">
        <v>6568</v>
      </c>
      <c r="G457" s="343">
        <v>8.48</v>
      </c>
      <c r="H457" s="342" t="s">
        <v>6594</v>
      </c>
      <c r="I457" s="342" t="s">
        <v>6575</v>
      </c>
      <c r="J457" s="342" t="s">
        <v>6755</v>
      </c>
      <c r="K457" s="581" t="s">
        <v>7013</v>
      </c>
      <c r="L457" s="344" t="s">
        <v>4090</v>
      </c>
      <c r="N457" s="344" t="s">
        <v>4090</v>
      </c>
      <c r="O457" s="341" t="s">
        <v>6766</v>
      </c>
    </row>
    <row r="458" spans="1:15" x14ac:dyDescent="0.2">
      <c r="A458" s="341" t="s">
        <v>9257</v>
      </c>
      <c r="B458" s="341" t="s">
        <v>9260</v>
      </c>
      <c r="C458" s="342" t="s">
        <v>6753</v>
      </c>
      <c r="D458" s="342" t="s">
        <v>6567</v>
      </c>
      <c r="E458" s="342" t="s">
        <v>9325</v>
      </c>
      <c r="F458" s="342" t="s">
        <v>6568</v>
      </c>
      <c r="G458" s="343">
        <v>8.1</v>
      </c>
      <c r="H458" s="342" t="s">
        <v>6594</v>
      </c>
      <c r="I458" s="342" t="s">
        <v>6575</v>
      </c>
      <c r="J458" s="342" t="s">
        <v>6755</v>
      </c>
      <c r="K458" s="581" t="s">
        <v>7014</v>
      </c>
      <c r="L458" s="344" t="s">
        <v>4090</v>
      </c>
      <c r="N458" s="344" t="s">
        <v>4090</v>
      </c>
      <c r="O458" s="341" t="s">
        <v>6752</v>
      </c>
    </row>
    <row r="459" spans="1:15" x14ac:dyDescent="0.2">
      <c r="A459" s="341" t="s">
        <v>9257</v>
      </c>
      <c r="B459" s="341" t="s">
        <v>9260</v>
      </c>
      <c r="C459" s="342" t="s">
        <v>6753</v>
      </c>
      <c r="D459" s="342" t="s">
        <v>6567</v>
      </c>
      <c r="E459" s="342" t="s">
        <v>9325</v>
      </c>
      <c r="F459" s="342" t="s">
        <v>6568</v>
      </c>
      <c r="G459" s="343">
        <v>9</v>
      </c>
      <c r="H459" s="342" t="s">
        <v>6594</v>
      </c>
      <c r="I459" s="342" t="s">
        <v>6575</v>
      </c>
      <c r="J459" s="342" t="s">
        <v>6755</v>
      </c>
      <c r="K459" s="581" t="s">
        <v>7015</v>
      </c>
      <c r="L459" s="344" t="s">
        <v>4090</v>
      </c>
      <c r="N459" s="344" t="s">
        <v>4090</v>
      </c>
      <c r="O459" s="341" t="s">
        <v>6752</v>
      </c>
    </row>
    <row r="460" spans="1:15" x14ac:dyDescent="0.2">
      <c r="A460" s="341" t="s">
        <v>9257</v>
      </c>
      <c r="B460" s="341" t="s">
        <v>9260</v>
      </c>
      <c r="C460" s="342" t="s">
        <v>6753</v>
      </c>
      <c r="D460" s="342" t="s">
        <v>6567</v>
      </c>
      <c r="E460" s="342" t="s">
        <v>9255</v>
      </c>
      <c r="F460" s="342" t="s">
        <v>6568</v>
      </c>
      <c r="G460" s="343">
        <v>9.4500000000000011</v>
      </c>
      <c r="H460" s="342" t="s">
        <v>6594</v>
      </c>
      <c r="I460" s="342" t="s">
        <v>6575</v>
      </c>
      <c r="J460" s="342" t="s">
        <v>6755</v>
      </c>
      <c r="K460" s="581" t="s">
        <v>7016</v>
      </c>
      <c r="L460" s="344" t="s">
        <v>4090</v>
      </c>
      <c r="N460" s="344" t="s">
        <v>4090</v>
      </c>
      <c r="O460" s="341" t="s">
        <v>6752</v>
      </c>
    </row>
    <row r="461" spans="1:15" x14ac:dyDescent="0.2">
      <c r="A461" s="341" t="s">
        <v>9257</v>
      </c>
      <c r="B461" s="341" t="s">
        <v>9260</v>
      </c>
      <c r="C461" s="342" t="s">
        <v>6753</v>
      </c>
      <c r="D461" s="342" t="s">
        <v>6567</v>
      </c>
      <c r="E461" s="342" t="s">
        <v>9324</v>
      </c>
      <c r="F461" s="342" t="s">
        <v>6568</v>
      </c>
      <c r="G461" s="343">
        <v>7.5</v>
      </c>
      <c r="H461" s="342" t="s">
        <v>6594</v>
      </c>
      <c r="I461" s="342" t="s">
        <v>6575</v>
      </c>
      <c r="J461" s="342" t="s">
        <v>6755</v>
      </c>
      <c r="K461" s="581" t="s">
        <v>6794</v>
      </c>
      <c r="L461" s="344" t="s">
        <v>4090</v>
      </c>
      <c r="N461" s="344" t="s">
        <v>4090</v>
      </c>
      <c r="O461" s="341" t="s">
        <v>6752</v>
      </c>
    </row>
    <row r="462" spans="1:15" x14ac:dyDescent="0.2">
      <c r="A462" s="341" t="s">
        <v>9257</v>
      </c>
      <c r="B462" s="341" t="s">
        <v>9260</v>
      </c>
      <c r="C462" s="342" t="s">
        <v>6753</v>
      </c>
      <c r="D462" s="342" t="s">
        <v>6567</v>
      </c>
      <c r="E462" s="342" t="s">
        <v>9324</v>
      </c>
      <c r="F462" s="342" t="s">
        <v>6568</v>
      </c>
      <c r="G462" s="343">
        <v>9.6750000000000007</v>
      </c>
      <c r="H462" s="342" t="s">
        <v>6594</v>
      </c>
      <c r="I462" s="342" t="s">
        <v>6575</v>
      </c>
      <c r="J462" s="342" t="s">
        <v>6755</v>
      </c>
      <c r="K462" s="581" t="s">
        <v>6936</v>
      </c>
      <c r="L462" s="344" t="s">
        <v>4090</v>
      </c>
      <c r="N462" s="344" t="s">
        <v>4090</v>
      </c>
      <c r="O462" s="341" t="s">
        <v>6752</v>
      </c>
    </row>
    <row r="463" spans="1:15" x14ac:dyDescent="0.2">
      <c r="A463" s="341" t="s">
        <v>9257</v>
      </c>
      <c r="B463" s="341" t="s">
        <v>9260</v>
      </c>
      <c r="C463" s="342" t="s">
        <v>6753</v>
      </c>
      <c r="D463" s="342" t="s">
        <v>6567</v>
      </c>
      <c r="E463" s="342" t="s">
        <v>9322</v>
      </c>
      <c r="F463" s="342" t="s">
        <v>6568</v>
      </c>
      <c r="G463" s="343">
        <v>7.42</v>
      </c>
      <c r="H463" s="342" t="s">
        <v>6594</v>
      </c>
      <c r="I463" s="342" t="s">
        <v>6575</v>
      </c>
      <c r="J463" s="342" t="s">
        <v>6755</v>
      </c>
      <c r="K463" s="581" t="s">
        <v>7017</v>
      </c>
      <c r="L463" s="344" t="s">
        <v>4090</v>
      </c>
      <c r="N463" s="344" t="s">
        <v>4090</v>
      </c>
      <c r="O463" s="341" t="s">
        <v>6766</v>
      </c>
    </row>
    <row r="464" spans="1:15" x14ac:dyDescent="0.2">
      <c r="A464" s="341" t="s">
        <v>9257</v>
      </c>
      <c r="B464" s="341" t="s">
        <v>9260</v>
      </c>
      <c r="C464" s="342" t="s">
        <v>6753</v>
      </c>
      <c r="D464" s="342" t="s">
        <v>6567</v>
      </c>
      <c r="E464" s="342" t="s">
        <v>9324</v>
      </c>
      <c r="F464" s="342" t="s">
        <v>6568</v>
      </c>
      <c r="G464" s="343">
        <v>6.6150000000000002</v>
      </c>
      <c r="H464" s="342" t="s">
        <v>6594</v>
      </c>
      <c r="I464" s="342" t="s">
        <v>6575</v>
      </c>
      <c r="J464" s="342" t="s">
        <v>6755</v>
      </c>
      <c r="K464" s="581" t="s">
        <v>7018</v>
      </c>
      <c r="L464" s="344" t="s">
        <v>4090</v>
      </c>
      <c r="N464" s="344" t="s">
        <v>4090</v>
      </c>
      <c r="O464" s="341" t="s">
        <v>6766</v>
      </c>
    </row>
    <row r="465" spans="1:15" x14ac:dyDescent="0.2">
      <c r="A465" s="341" t="s">
        <v>9257</v>
      </c>
      <c r="B465" s="341" t="s">
        <v>9260</v>
      </c>
      <c r="C465" s="342" t="s">
        <v>6753</v>
      </c>
      <c r="D465" s="342" t="s">
        <v>6567</v>
      </c>
      <c r="E465" s="342" t="s">
        <v>9324</v>
      </c>
      <c r="F465" s="342" t="s">
        <v>6568</v>
      </c>
      <c r="G465" s="343">
        <v>7.5</v>
      </c>
      <c r="H465" s="342" t="s">
        <v>6594</v>
      </c>
      <c r="I465" s="342" t="s">
        <v>6575</v>
      </c>
      <c r="J465" s="342" t="s">
        <v>6755</v>
      </c>
      <c r="K465" s="581" t="s">
        <v>6794</v>
      </c>
      <c r="L465" s="344" t="s">
        <v>4090</v>
      </c>
      <c r="N465" s="344" t="s">
        <v>4090</v>
      </c>
      <c r="O465" s="341" t="s">
        <v>6752</v>
      </c>
    </row>
    <row r="466" spans="1:15" x14ac:dyDescent="0.2">
      <c r="A466" s="341" t="s">
        <v>9257</v>
      </c>
      <c r="B466" s="341" t="s">
        <v>9260</v>
      </c>
      <c r="C466" s="342" t="s">
        <v>7019</v>
      </c>
      <c r="D466" s="342" t="s">
        <v>6567</v>
      </c>
      <c r="E466" s="342" t="s">
        <v>9325</v>
      </c>
      <c r="F466" s="342" t="s">
        <v>6568</v>
      </c>
      <c r="G466" s="343">
        <v>6.15</v>
      </c>
      <c r="H466" s="342" t="s">
        <v>6594</v>
      </c>
      <c r="I466" s="342" t="s">
        <v>6575</v>
      </c>
      <c r="J466" s="342" t="s">
        <v>6755</v>
      </c>
      <c r="K466" s="581" t="s">
        <v>7020</v>
      </c>
      <c r="L466" s="344" t="s">
        <v>4090</v>
      </c>
      <c r="N466" s="344" t="s">
        <v>4090</v>
      </c>
      <c r="O466" s="341" t="s">
        <v>6752</v>
      </c>
    </row>
    <row r="467" spans="1:15" x14ac:dyDescent="0.2">
      <c r="A467" s="341" t="s">
        <v>9257</v>
      </c>
      <c r="B467" s="341" t="s">
        <v>9260</v>
      </c>
      <c r="C467" s="342" t="s">
        <v>7019</v>
      </c>
      <c r="D467" s="342" t="s">
        <v>6567</v>
      </c>
      <c r="E467" s="342" t="s">
        <v>9325</v>
      </c>
      <c r="F467" s="342" t="s">
        <v>6568</v>
      </c>
      <c r="G467" s="343">
        <v>5.07</v>
      </c>
      <c r="H467" s="342" t="s">
        <v>6594</v>
      </c>
      <c r="I467" s="342" t="s">
        <v>6575</v>
      </c>
      <c r="J467" s="342" t="s">
        <v>6755</v>
      </c>
      <c r="K467" s="581" t="s">
        <v>7021</v>
      </c>
      <c r="L467" s="344" t="s">
        <v>4090</v>
      </c>
      <c r="N467" s="344" t="s">
        <v>4090</v>
      </c>
      <c r="O467" s="341" t="s">
        <v>6752</v>
      </c>
    </row>
    <row r="468" spans="1:15" x14ac:dyDescent="0.2">
      <c r="A468" s="341" t="s">
        <v>9257</v>
      </c>
      <c r="B468" s="341" t="s">
        <v>9260</v>
      </c>
      <c r="C468" s="342" t="s">
        <v>7022</v>
      </c>
      <c r="D468" s="342" t="s">
        <v>6567</v>
      </c>
      <c r="E468" s="342" t="s">
        <v>9321</v>
      </c>
      <c r="F468" s="342" t="s">
        <v>6568</v>
      </c>
      <c r="G468" s="343">
        <v>4.08</v>
      </c>
      <c r="H468" s="342" t="s">
        <v>6594</v>
      </c>
      <c r="I468" s="342" t="s">
        <v>6575</v>
      </c>
      <c r="J468" s="342" t="s">
        <v>6755</v>
      </c>
      <c r="K468" s="581" t="s">
        <v>7023</v>
      </c>
      <c r="L468" s="344" t="s">
        <v>4090</v>
      </c>
      <c r="N468" s="344" t="s">
        <v>4090</v>
      </c>
      <c r="O468" s="341" t="s">
        <v>6766</v>
      </c>
    </row>
    <row r="469" spans="1:15" x14ac:dyDescent="0.2">
      <c r="A469" s="341" t="s">
        <v>9257</v>
      </c>
      <c r="B469" s="341" t="s">
        <v>9260</v>
      </c>
      <c r="C469" s="342" t="s">
        <v>7024</v>
      </c>
      <c r="D469" s="342" t="s">
        <v>6567</v>
      </c>
      <c r="E469" s="342" t="s">
        <v>9319</v>
      </c>
      <c r="F469" s="342" t="s">
        <v>6568</v>
      </c>
      <c r="G469" s="343">
        <v>9.8000000000000007</v>
      </c>
      <c r="H469" s="342" t="s">
        <v>6594</v>
      </c>
      <c r="I469" s="342" t="s">
        <v>6575</v>
      </c>
      <c r="J469" s="342" t="s">
        <v>6755</v>
      </c>
      <c r="K469" s="581" t="s">
        <v>6756</v>
      </c>
      <c r="L469" s="344" t="s">
        <v>4090</v>
      </c>
      <c r="N469" s="344" t="s">
        <v>4090</v>
      </c>
      <c r="O469" s="341" t="s">
        <v>6766</v>
      </c>
    </row>
    <row r="470" spans="1:15" x14ac:dyDescent="0.2">
      <c r="A470" s="341" t="s">
        <v>9257</v>
      </c>
      <c r="B470" s="341" t="s">
        <v>9260</v>
      </c>
      <c r="C470" s="342" t="s">
        <v>6742</v>
      </c>
      <c r="D470" s="342" t="s">
        <v>6567</v>
      </c>
      <c r="E470" s="342" t="s">
        <v>9325</v>
      </c>
      <c r="F470" s="342" t="s">
        <v>6568</v>
      </c>
      <c r="G470" s="343">
        <v>8.4600000000000009</v>
      </c>
      <c r="H470" s="342" t="s">
        <v>6594</v>
      </c>
      <c r="I470" s="342" t="s">
        <v>6575</v>
      </c>
      <c r="J470" s="342" t="s">
        <v>6755</v>
      </c>
      <c r="K470" s="581" t="s">
        <v>7025</v>
      </c>
      <c r="L470" s="344" t="s">
        <v>4090</v>
      </c>
      <c r="N470" s="344" t="s">
        <v>4090</v>
      </c>
      <c r="O470" s="341" t="s">
        <v>6752</v>
      </c>
    </row>
    <row r="471" spans="1:15" x14ac:dyDescent="0.2">
      <c r="A471" s="341" t="s">
        <v>9257</v>
      </c>
      <c r="B471" s="341" t="s">
        <v>9260</v>
      </c>
      <c r="C471" s="342" t="s">
        <v>6742</v>
      </c>
      <c r="D471" s="342" t="s">
        <v>6567</v>
      </c>
      <c r="E471" s="342" t="s">
        <v>9320</v>
      </c>
      <c r="F471" s="342" t="s">
        <v>6568</v>
      </c>
      <c r="G471" s="343">
        <v>6.36</v>
      </c>
      <c r="H471" s="342" t="s">
        <v>6594</v>
      </c>
      <c r="I471" s="342" t="s">
        <v>6575</v>
      </c>
      <c r="J471" s="342" t="s">
        <v>6755</v>
      </c>
      <c r="K471" s="581" t="s">
        <v>7026</v>
      </c>
      <c r="L471" s="344" t="s">
        <v>4090</v>
      </c>
      <c r="N471" s="344" t="s">
        <v>4090</v>
      </c>
      <c r="O471" s="341" t="s">
        <v>6752</v>
      </c>
    </row>
    <row r="472" spans="1:15" x14ac:dyDescent="0.2">
      <c r="A472" s="341" t="s">
        <v>9257</v>
      </c>
      <c r="B472" s="341" t="s">
        <v>9260</v>
      </c>
      <c r="C472" s="342" t="s">
        <v>6742</v>
      </c>
      <c r="D472" s="342" t="s">
        <v>6567</v>
      </c>
      <c r="E472" s="342" t="s">
        <v>9331</v>
      </c>
      <c r="F472" s="342" t="s">
        <v>6568</v>
      </c>
      <c r="G472" s="343">
        <v>8.16</v>
      </c>
      <c r="H472" s="342" t="s">
        <v>6594</v>
      </c>
      <c r="I472" s="342" t="s">
        <v>6575</v>
      </c>
      <c r="J472" s="342" t="s">
        <v>6755</v>
      </c>
      <c r="K472" s="581" t="s">
        <v>7027</v>
      </c>
      <c r="L472" s="344" t="s">
        <v>4090</v>
      </c>
      <c r="N472" s="344" t="s">
        <v>4090</v>
      </c>
      <c r="O472" s="341" t="s">
        <v>6752</v>
      </c>
    </row>
    <row r="473" spans="1:15" x14ac:dyDescent="0.2">
      <c r="A473" s="341" t="s">
        <v>9257</v>
      </c>
      <c r="B473" s="341" t="s">
        <v>9260</v>
      </c>
      <c r="C473" s="342" t="s">
        <v>6742</v>
      </c>
      <c r="D473" s="342" t="s">
        <v>6567</v>
      </c>
      <c r="E473" s="342" t="s">
        <v>9331</v>
      </c>
      <c r="F473" s="342" t="s">
        <v>6568</v>
      </c>
      <c r="G473" s="343">
        <v>7.84</v>
      </c>
      <c r="H473" s="342" t="s">
        <v>6594</v>
      </c>
      <c r="I473" s="342" t="s">
        <v>6575</v>
      </c>
      <c r="J473" s="342" t="s">
        <v>6755</v>
      </c>
      <c r="K473" s="581" t="s">
        <v>7028</v>
      </c>
      <c r="L473" s="344" t="s">
        <v>4090</v>
      </c>
      <c r="N473" s="344" t="s">
        <v>4090</v>
      </c>
      <c r="O473" s="341" t="s">
        <v>6752</v>
      </c>
    </row>
    <row r="474" spans="1:15" x14ac:dyDescent="0.2">
      <c r="A474" s="341" t="s">
        <v>9257</v>
      </c>
      <c r="B474" s="341" t="s">
        <v>9260</v>
      </c>
      <c r="C474" s="342" t="s">
        <v>6742</v>
      </c>
      <c r="D474" s="342" t="s">
        <v>6567</v>
      </c>
      <c r="E474" s="342" t="s">
        <v>9338</v>
      </c>
      <c r="F474" s="342" t="s">
        <v>6568</v>
      </c>
      <c r="G474" s="343">
        <v>6.24</v>
      </c>
      <c r="H474" s="342" t="s">
        <v>6594</v>
      </c>
      <c r="I474" s="342" t="s">
        <v>6575</v>
      </c>
      <c r="J474" s="342" t="s">
        <v>6755</v>
      </c>
      <c r="K474" s="581" t="s">
        <v>7029</v>
      </c>
      <c r="L474" s="344" t="s">
        <v>4090</v>
      </c>
      <c r="N474" s="344" t="s">
        <v>4090</v>
      </c>
      <c r="O474" s="341" t="s">
        <v>6766</v>
      </c>
    </row>
    <row r="475" spans="1:15" x14ac:dyDescent="0.2">
      <c r="A475" s="341" t="s">
        <v>9257</v>
      </c>
      <c r="B475" s="341" t="s">
        <v>9260</v>
      </c>
      <c r="C475" s="342" t="s">
        <v>6742</v>
      </c>
      <c r="D475" s="342" t="s">
        <v>6567</v>
      </c>
      <c r="E475" s="342" t="s">
        <v>9323</v>
      </c>
      <c r="F475" s="342" t="s">
        <v>6568</v>
      </c>
      <c r="G475" s="343">
        <v>9.8800000000000008</v>
      </c>
      <c r="H475" s="342" t="s">
        <v>6594</v>
      </c>
      <c r="I475" s="342" t="s">
        <v>6575</v>
      </c>
      <c r="J475" s="342" t="s">
        <v>6755</v>
      </c>
      <c r="K475" s="581" t="s">
        <v>7030</v>
      </c>
      <c r="L475" s="344" t="s">
        <v>4090</v>
      </c>
      <c r="N475" s="344" t="s">
        <v>4090</v>
      </c>
      <c r="O475" s="341" t="s">
        <v>6766</v>
      </c>
    </row>
    <row r="476" spans="1:15" x14ac:dyDescent="0.2">
      <c r="A476" s="341" t="s">
        <v>9257</v>
      </c>
      <c r="B476" s="341" t="s">
        <v>9260</v>
      </c>
      <c r="C476" s="342" t="s">
        <v>6742</v>
      </c>
      <c r="D476" s="342" t="s">
        <v>6567</v>
      </c>
      <c r="E476" s="342" t="s">
        <v>9338</v>
      </c>
      <c r="F476" s="342" t="s">
        <v>6568</v>
      </c>
      <c r="G476" s="343">
        <v>6.48</v>
      </c>
      <c r="H476" s="342" t="s">
        <v>6594</v>
      </c>
      <c r="I476" s="342" t="s">
        <v>6575</v>
      </c>
      <c r="J476" s="342" t="s">
        <v>6755</v>
      </c>
      <c r="K476" s="581" t="s">
        <v>7031</v>
      </c>
      <c r="L476" s="344" t="s">
        <v>4090</v>
      </c>
      <c r="N476" s="344" t="s">
        <v>4090</v>
      </c>
      <c r="O476" s="341" t="s">
        <v>6752</v>
      </c>
    </row>
    <row r="477" spans="1:15" x14ac:dyDescent="0.2">
      <c r="A477" s="341" t="s">
        <v>9257</v>
      </c>
      <c r="B477" s="341" t="s">
        <v>9260</v>
      </c>
      <c r="C477" s="342" t="s">
        <v>6757</v>
      </c>
      <c r="D477" s="342" t="s">
        <v>6567</v>
      </c>
      <c r="E477" s="342" t="s">
        <v>9322</v>
      </c>
      <c r="F477" s="342" t="s">
        <v>6568</v>
      </c>
      <c r="G477" s="343">
        <v>7.5</v>
      </c>
      <c r="H477" s="342" t="s">
        <v>6594</v>
      </c>
      <c r="I477" s="342" t="s">
        <v>6575</v>
      </c>
      <c r="J477" s="342" t="s">
        <v>6755</v>
      </c>
      <c r="K477" s="581" t="s">
        <v>7032</v>
      </c>
      <c r="L477" s="344" t="s">
        <v>4090</v>
      </c>
      <c r="N477" s="344" t="s">
        <v>9231</v>
      </c>
      <c r="O477" s="341" t="s">
        <v>6752</v>
      </c>
    </row>
    <row r="478" spans="1:15" x14ac:dyDescent="0.2">
      <c r="A478" s="341" t="s">
        <v>9257</v>
      </c>
      <c r="B478" s="341" t="s">
        <v>9260</v>
      </c>
      <c r="C478" s="342" t="s">
        <v>6757</v>
      </c>
      <c r="D478" s="342" t="s">
        <v>6567</v>
      </c>
      <c r="E478" s="342" t="s">
        <v>9324</v>
      </c>
      <c r="F478" s="342" t="s">
        <v>6568</v>
      </c>
      <c r="G478" s="343">
        <v>9.8000000000000007</v>
      </c>
      <c r="H478" s="342" t="s">
        <v>6594</v>
      </c>
      <c r="I478" s="342" t="s">
        <v>6575</v>
      </c>
      <c r="J478" s="342" t="s">
        <v>6755</v>
      </c>
      <c r="K478" s="581" t="s">
        <v>6932</v>
      </c>
      <c r="L478" s="344" t="s">
        <v>4090</v>
      </c>
      <c r="N478" s="344" t="s">
        <v>9231</v>
      </c>
      <c r="O478" s="341" t="s">
        <v>6752</v>
      </c>
    </row>
    <row r="479" spans="1:15" x14ac:dyDescent="0.2">
      <c r="A479" s="341" t="s">
        <v>9257</v>
      </c>
      <c r="B479" s="341" t="s">
        <v>9260</v>
      </c>
      <c r="C479" s="342" t="s">
        <v>7033</v>
      </c>
      <c r="D479" s="342" t="s">
        <v>6567</v>
      </c>
      <c r="E479" s="342" t="s">
        <v>9323</v>
      </c>
      <c r="F479" s="342" t="s">
        <v>6568</v>
      </c>
      <c r="G479" s="343">
        <v>4.4000000000000004</v>
      </c>
      <c r="H479" s="342" t="s">
        <v>6594</v>
      </c>
      <c r="I479" s="342" t="s">
        <v>6575</v>
      </c>
      <c r="J479" s="342" t="s">
        <v>6755</v>
      </c>
      <c r="K479" s="581" t="s">
        <v>7034</v>
      </c>
      <c r="L479" s="344" t="s">
        <v>4090</v>
      </c>
      <c r="N479" s="344" t="s">
        <v>4090</v>
      </c>
      <c r="O479" s="341" t="s">
        <v>6752</v>
      </c>
    </row>
    <row r="480" spans="1:15" x14ac:dyDescent="0.2">
      <c r="A480" s="341" t="s">
        <v>9257</v>
      </c>
      <c r="B480" s="341" t="s">
        <v>9260</v>
      </c>
      <c r="C480" s="342" t="s">
        <v>7033</v>
      </c>
      <c r="D480" s="342" t="s">
        <v>6567</v>
      </c>
      <c r="E480" s="342" t="s">
        <v>9321</v>
      </c>
      <c r="F480" s="342" t="s">
        <v>6568</v>
      </c>
      <c r="G480" s="343">
        <v>4.9950000000000001</v>
      </c>
      <c r="H480" s="342" t="s">
        <v>6594</v>
      </c>
      <c r="I480" s="342" t="s">
        <v>6575</v>
      </c>
      <c r="J480" s="342" t="s">
        <v>6755</v>
      </c>
      <c r="K480" s="581" t="s">
        <v>7035</v>
      </c>
      <c r="L480" s="344" t="s">
        <v>4090</v>
      </c>
      <c r="N480" s="344" t="s">
        <v>4090</v>
      </c>
      <c r="O480" s="341" t="s">
        <v>6752</v>
      </c>
    </row>
    <row r="481" spans="1:15" x14ac:dyDescent="0.2">
      <c r="A481" s="341" t="s">
        <v>9257</v>
      </c>
      <c r="B481" s="341" t="s">
        <v>9260</v>
      </c>
      <c r="C481" s="342" t="s">
        <v>7033</v>
      </c>
      <c r="D481" s="342" t="s">
        <v>6567</v>
      </c>
      <c r="E481" s="342" t="s">
        <v>9321</v>
      </c>
      <c r="F481" s="342" t="s">
        <v>6568</v>
      </c>
      <c r="G481" s="343">
        <v>9.5500000000000007</v>
      </c>
      <c r="H481" s="342" t="s">
        <v>6594</v>
      </c>
      <c r="I481" s="342" t="s">
        <v>6575</v>
      </c>
      <c r="J481" s="342" t="s">
        <v>6755</v>
      </c>
      <c r="K481" s="581" t="s">
        <v>7036</v>
      </c>
      <c r="L481" s="344" t="s">
        <v>4090</v>
      </c>
      <c r="N481" s="344" t="s">
        <v>4090</v>
      </c>
      <c r="O481" s="341" t="s">
        <v>6752</v>
      </c>
    </row>
    <row r="482" spans="1:15" x14ac:dyDescent="0.2">
      <c r="A482" s="341" t="s">
        <v>9257</v>
      </c>
      <c r="B482" s="341" t="s">
        <v>9260</v>
      </c>
      <c r="C482" s="342" t="s">
        <v>6649</v>
      </c>
      <c r="D482" s="342" t="s">
        <v>6567</v>
      </c>
      <c r="E482" s="342" t="s">
        <v>9323</v>
      </c>
      <c r="F482" s="342" t="s">
        <v>6568</v>
      </c>
      <c r="G482" s="343">
        <v>9.5</v>
      </c>
      <c r="H482" s="342" t="s">
        <v>6594</v>
      </c>
      <c r="I482" s="342" t="s">
        <v>6575</v>
      </c>
      <c r="J482" s="342" t="s">
        <v>6755</v>
      </c>
      <c r="K482" s="581" t="s">
        <v>7037</v>
      </c>
      <c r="L482" s="344" t="s">
        <v>4090</v>
      </c>
      <c r="N482" s="344" t="s">
        <v>4090</v>
      </c>
      <c r="O482" s="341" t="s">
        <v>6766</v>
      </c>
    </row>
    <row r="483" spans="1:15" x14ac:dyDescent="0.2">
      <c r="A483" s="341" t="s">
        <v>9257</v>
      </c>
      <c r="B483" s="341" t="s">
        <v>9260</v>
      </c>
      <c r="C483" s="342" t="s">
        <v>6649</v>
      </c>
      <c r="D483" s="342" t="s">
        <v>6567</v>
      </c>
      <c r="E483" s="342" t="s">
        <v>9323</v>
      </c>
      <c r="F483" s="342" t="s">
        <v>6568</v>
      </c>
      <c r="G483" s="343">
        <v>5.1450000000000005</v>
      </c>
      <c r="H483" s="342" t="s">
        <v>6594</v>
      </c>
      <c r="I483" s="342" t="s">
        <v>6575</v>
      </c>
      <c r="J483" s="342" t="s">
        <v>6755</v>
      </c>
      <c r="K483" s="581" t="s">
        <v>7038</v>
      </c>
      <c r="L483" s="344" t="s">
        <v>4090</v>
      </c>
      <c r="N483" s="344" t="s">
        <v>4090</v>
      </c>
      <c r="O483" s="341" t="s">
        <v>6766</v>
      </c>
    </row>
    <row r="484" spans="1:15" x14ac:dyDescent="0.2">
      <c r="A484" s="341" t="s">
        <v>9257</v>
      </c>
      <c r="B484" s="341" t="s">
        <v>9260</v>
      </c>
      <c r="C484" s="342" t="s">
        <v>6649</v>
      </c>
      <c r="D484" s="342" t="s">
        <v>6567</v>
      </c>
      <c r="E484" s="342" t="s">
        <v>9319</v>
      </c>
      <c r="F484" s="342" t="s">
        <v>6568</v>
      </c>
      <c r="G484" s="343">
        <v>5.2</v>
      </c>
      <c r="H484" s="342" t="s">
        <v>6594</v>
      </c>
      <c r="I484" s="342" t="s">
        <v>6575</v>
      </c>
      <c r="J484" s="342" t="s">
        <v>6755</v>
      </c>
      <c r="K484" s="581" t="s">
        <v>7039</v>
      </c>
      <c r="L484" s="344" t="s">
        <v>4090</v>
      </c>
      <c r="N484" s="344" t="s">
        <v>4090</v>
      </c>
      <c r="O484" s="341" t="s">
        <v>6766</v>
      </c>
    </row>
    <row r="485" spans="1:15" x14ac:dyDescent="0.2">
      <c r="A485" s="341" t="s">
        <v>9257</v>
      </c>
      <c r="B485" s="341" t="s">
        <v>9260</v>
      </c>
      <c r="C485" s="342" t="s">
        <v>6649</v>
      </c>
      <c r="D485" s="342" t="s">
        <v>6567</v>
      </c>
      <c r="E485" s="342" t="s">
        <v>9323</v>
      </c>
      <c r="F485" s="342" t="s">
        <v>6568</v>
      </c>
      <c r="G485" s="343">
        <v>4.16</v>
      </c>
      <c r="H485" s="342" t="s">
        <v>6594</v>
      </c>
      <c r="I485" s="342" t="s">
        <v>6575</v>
      </c>
      <c r="J485" s="342" t="s">
        <v>6755</v>
      </c>
      <c r="K485" s="581" t="s">
        <v>7040</v>
      </c>
      <c r="L485" s="344" t="s">
        <v>4090</v>
      </c>
      <c r="N485" s="344" t="s">
        <v>4090</v>
      </c>
      <c r="O485" s="341" t="s">
        <v>6766</v>
      </c>
    </row>
    <row r="486" spans="1:15" x14ac:dyDescent="0.2">
      <c r="A486" s="341" t="s">
        <v>9257</v>
      </c>
      <c r="B486" s="341" t="s">
        <v>9260</v>
      </c>
      <c r="C486" s="342" t="s">
        <v>6566</v>
      </c>
      <c r="D486" s="342" t="s">
        <v>6567</v>
      </c>
      <c r="E486" s="342" t="s">
        <v>9320</v>
      </c>
      <c r="F486" s="342" t="s">
        <v>6568</v>
      </c>
      <c r="G486" s="343">
        <v>9</v>
      </c>
      <c r="H486" s="342" t="s">
        <v>6594</v>
      </c>
      <c r="I486" s="342" t="s">
        <v>6575</v>
      </c>
      <c r="J486" s="342" t="s">
        <v>6755</v>
      </c>
      <c r="K486" s="581" t="s">
        <v>7041</v>
      </c>
      <c r="L486" s="344" t="s">
        <v>4090</v>
      </c>
      <c r="N486" s="344" t="s">
        <v>4090</v>
      </c>
      <c r="O486" s="341" t="s">
        <v>6752</v>
      </c>
    </row>
    <row r="487" spans="1:15" x14ac:dyDescent="0.2">
      <c r="A487" s="341" t="s">
        <v>9257</v>
      </c>
      <c r="B487" s="341" t="s">
        <v>9260</v>
      </c>
      <c r="C487" s="342" t="s">
        <v>6566</v>
      </c>
      <c r="D487" s="342" t="s">
        <v>6567</v>
      </c>
      <c r="E487" s="342" t="s">
        <v>9320</v>
      </c>
      <c r="F487" s="342" t="s">
        <v>6568</v>
      </c>
      <c r="G487" s="343">
        <v>5</v>
      </c>
      <c r="H487" s="342" t="s">
        <v>6594</v>
      </c>
      <c r="I487" s="342" t="s">
        <v>6575</v>
      </c>
      <c r="J487" s="342" t="s">
        <v>6755</v>
      </c>
      <c r="K487" s="581" t="s">
        <v>7042</v>
      </c>
      <c r="L487" s="344" t="s">
        <v>4090</v>
      </c>
      <c r="N487" s="344" t="s">
        <v>4090</v>
      </c>
      <c r="O487" s="341" t="s">
        <v>6752</v>
      </c>
    </row>
    <row r="488" spans="1:15" x14ac:dyDescent="0.2">
      <c r="A488" s="341" t="s">
        <v>9257</v>
      </c>
      <c r="B488" s="341" t="s">
        <v>9260</v>
      </c>
      <c r="C488" s="342" t="s">
        <v>6566</v>
      </c>
      <c r="D488" s="342" t="s">
        <v>6567</v>
      </c>
      <c r="E488" s="342" t="s">
        <v>9320</v>
      </c>
      <c r="F488" s="342" t="s">
        <v>6568</v>
      </c>
      <c r="G488" s="343">
        <v>7.2</v>
      </c>
      <c r="H488" s="342" t="s">
        <v>6594</v>
      </c>
      <c r="I488" s="342" t="s">
        <v>6575</v>
      </c>
      <c r="J488" s="342" t="s">
        <v>6755</v>
      </c>
      <c r="K488" s="581" t="s">
        <v>7043</v>
      </c>
      <c r="L488" s="344" t="s">
        <v>4090</v>
      </c>
      <c r="N488" s="344" t="s">
        <v>4090</v>
      </c>
      <c r="O488" s="341" t="s">
        <v>6752</v>
      </c>
    </row>
    <row r="489" spans="1:15" x14ac:dyDescent="0.2">
      <c r="A489" s="341" t="s">
        <v>9257</v>
      </c>
      <c r="B489" s="341" t="s">
        <v>9260</v>
      </c>
      <c r="C489" s="342" t="s">
        <v>6566</v>
      </c>
      <c r="D489" s="342" t="s">
        <v>6567</v>
      </c>
      <c r="E489" s="342" t="s">
        <v>9321</v>
      </c>
      <c r="F489" s="342" t="s">
        <v>6568</v>
      </c>
      <c r="G489" s="343">
        <v>4.76</v>
      </c>
      <c r="H489" s="342" t="s">
        <v>6594</v>
      </c>
      <c r="I489" s="342" t="s">
        <v>6575</v>
      </c>
      <c r="J489" s="342" t="s">
        <v>6755</v>
      </c>
      <c r="K489" s="581" t="s">
        <v>7044</v>
      </c>
      <c r="L489" s="344" t="s">
        <v>4090</v>
      </c>
      <c r="N489" s="344" t="s">
        <v>4090</v>
      </c>
      <c r="O489" s="341" t="s">
        <v>6766</v>
      </c>
    </row>
    <row r="490" spans="1:15" x14ac:dyDescent="0.2">
      <c r="A490" s="341" t="s">
        <v>9257</v>
      </c>
      <c r="B490" s="341" t="s">
        <v>9260</v>
      </c>
      <c r="C490" s="342" t="s">
        <v>6566</v>
      </c>
      <c r="D490" s="342" t="s">
        <v>6567</v>
      </c>
      <c r="E490" s="342" t="s">
        <v>9323</v>
      </c>
      <c r="F490" s="342" t="s">
        <v>6568</v>
      </c>
      <c r="G490" s="343">
        <v>6.86</v>
      </c>
      <c r="H490" s="342" t="s">
        <v>6594</v>
      </c>
      <c r="I490" s="342" t="s">
        <v>6575</v>
      </c>
      <c r="J490" s="342" t="s">
        <v>6755</v>
      </c>
      <c r="K490" s="581" t="s">
        <v>7018</v>
      </c>
      <c r="L490" s="344" t="s">
        <v>4090</v>
      </c>
      <c r="N490" s="344" t="s">
        <v>4090</v>
      </c>
      <c r="O490" s="341" t="s">
        <v>6752</v>
      </c>
    </row>
    <row r="491" spans="1:15" x14ac:dyDescent="0.2">
      <c r="A491" s="341" t="s">
        <v>9257</v>
      </c>
      <c r="B491" s="341" t="s">
        <v>9260</v>
      </c>
      <c r="C491" s="342" t="s">
        <v>6566</v>
      </c>
      <c r="D491" s="342" t="s">
        <v>6567</v>
      </c>
      <c r="E491" s="342" t="s">
        <v>9323</v>
      </c>
      <c r="F491" s="342" t="s">
        <v>6568</v>
      </c>
      <c r="G491" s="343">
        <v>4.4000000000000004</v>
      </c>
      <c r="H491" s="342" t="s">
        <v>6594</v>
      </c>
      <c r="I491" s="342" t="s">
        <v>6575</v>
      </c>
      <c r="J491" s="342" t="s">
        <v>6755</v>
      </c>
      <c r="K491" s="581" t="s">
        <v>7045</v>
      </c>
      <c r="L491" s="344" t="s">
        <v>4090</v>
      </c>
      <c r="N491" s="344" t="s">
        <v>4090</v>
      </c>
      <c r="O491" s="341" t="s">
        <v>6752</v>
      </c>
    </row>
    <row r="492" spans="1:15" x14ac:dyDescent="0.2">
      <c r="A492" s="341" t="s">
        <v>9257</v>
      </c>
      <c r="B492" s="341" t="s">
        <v>9260</v>
      </c>
      <c r="C492" s="342" t="s">
        <v>6760</v>
      </c>
      <c r="D492" s="342" t="s">
        <v>6567</v>
      </c>
      <c r="E492" s="342" t="s">
        <v>9320</v>
      </c>
      <c r="F492" s="342" t="s">
        <v>6568</v>
      </c>
      <c r="G492" s="343">
        <v>8.4</v>
      </c>
      <c r="H492" s="342" t="s">
        <v>6594</v>
      </c>
      <c r="I492" s="342" t="s">
        <v>6575</v>
      </c>
      <c r="J492" s="342" t="s">
        <v>6755</v>
      </c>
      <c r="K492" s="581" t="s">
        <v>7046</v>
      </c>
      <c r="L492" s="344" t="s">
        <v>4090</v>
      </c>
      <c r="N492" s="344" t="s">
        <v>4090</v>
      </c>
      <c r="O492" s="341" t="s">
        <v>6752</v>
      </c>
    </row>
    <row r="493" spans="1:15" x14ac:dyDescent="0.2">
      <c r="A493" s="341" t="s">
        <v>9257</v>
      </c>
      <c r="B493" s="341" t="s">
        <v>9260</v>
      </c>
      <c r="C493" s="342" t="s">
        <v>6760</v>
      </c>
      <c r="D493" s="342" t="s">
        <v>6567</v>
      </c>
      <c r="E493" s="342" t="s">
        <v>9326</v>
      </c>
      <c r="F493" s="342" t="s">
        <v>6568</v>
      </c>
      <c r="G493" s="343">
        <v>6.12</v>
      </c>
      <c r="H493" s="342" t="s">
        <v>6594</v>
      </c>
      <c r="I493" s="342" t="s">
        <v>6575</v>
      </c>
      <c r="J493" s="342" t="s">
        <v>6755</v>
      </c>
      <c r="K493" s="581" t="s">
        <v>7047</v>
      </c>
      <c r="L493" s="344" t="s">
        <v>4090</v>
      </c>
      <c r="N493" s="344" t="s">
        <v>4090</v>
      </c>
      <c r="O493" s="341" t="s">
        <v>6766</v>
      </c>
    </row>
    <row r="494" spans="1:15" x14ac:dyDescent="0.2">
      <c r="A494" s="341" t="s">
        <v>9257</v>
      </c>
      <c r="B494" s="341" t="s">
        <v>9260</v>
      </c>
      <c r="C494" s="342" t="s">
        <v>6760</v>
      </c>
      <c r="D494" s="342" t="s">
        <v>6567</v>
      </c>
      <c r="E494" s="342" t="s">
        <v>9321</v>
      </c>
      <c r="F494" s="342" t="s">
        <v>6568</v>
      </c>
      <c r="G494" s="343">
        <v>8.19</v>
      </c>
      <c r="H494" s="342" t="s">
        <v>6594</v>
      </c>
      <c r="I494" s="342" t="s">
        <v>6575</v>
      </c>
      <c r="J494" s="342" t="s">
        <v>6755</v>
      </c>
      <c r="K494" s="581" t="s">
        <v>7048</v>
      </c>
      <c r="L494" s="344" t="s">
        <v>4090</v>
      </c>
      <c r="N494" s="344" t="s">
        <v>4090</v>
      </c>
      <c r="O494" s="341" t="s">
        <v>6752</v>
      </c>
    </row>
    <row r="495" spans="1:15" x14ac:dyDescent="0.2">
      <c r="A495" s="341" t="s">
        <v>9257</v>
      </c>
      <c r="B495" s="341" t="s">
        <v>9260</v>
      </c>
      <c r="C495" s="342" t="s">
        <v>6760</v>
      </c>
      <c r="D495" s="342" t="s">
        <v>6567</v>
      </c>
      <c r="E495" s="342" t="s">
        <v>9326</v>
      </c>
      <c r="F495" s="342" t="s">
        <v>6568</v>
      </c>
      <c r="G495" s="343">
        <v>8.25</v>
      </c>
      <c r="H495" s="342" t="s">
        <v>6594</v>
      </c>
      <c r="I495" s="342" t="s">
        <v>6575</v>
      </c>
      <c r="J495" s="342" t="s">
        <v>6755</v>
      </c>
      <c r="K495" s="581" t="s">
        <v>7049</v>
      </c>
      <c r="L495" s="344" t="s">
        <v>4090</v>
      </c>
      <c r="N495" s="344" t="s">
        <v>4090</v>
      </c>
      <c r="O495" s="341" t="s">
        <v>6752</v>
      </c>
    </row>
    <row r="496" spans="1:15" x14ac:dyDescent="0.2">
      <c r="A496" s="341" t="s">
        <v>9257</v>
      </c>
      <c r="B496" s="341" t="s">
        <v>9260</v>
      </c>
      <c r="C496" s="342" t="s">
        <v>6638</v>
      </c>
      <c r="D496" s="342" t="s">
        <v>6567</v>
      </c>
      <c r="E496" s="342" t="s">
        <v>9332</v>
      </c>
      <c r="F496" s="342" t="s">
        <v>6568</v>
      </c>
      <c r="G496" s="343">
        <v>9.9450000000000003</v>
      </c>
      <c r="H496" s="342" t="s">
        <v>6594</v>
      </c>
      <c r="I496" s="342" t="s">
        <v>6575</v>
      </c>
      <c r="J496" s="342" t="s">
        <v>6755</v>
      </c>
      <c r="K496" s="581" t="s">
        <v>7050</v>
      </c>
      <c r="L496" s="344" t="s">
        <v>4090</v>
      </c>
      <c r="N496" s="344" t="s">
        <v>4090</v>
      </c>
      <c r="O496" s="341" t="s">
        <v>6766</v>
      </c>
    </row>
    <row r="497" spans="1:15" x14ac:dyDescent="0.2">
      <c r="A497" s="341" t="s">
        <v>9257</v>
      </c>
      <c r="B497" s="341" t="s">
        <v>9260</v>
      </c>
      <c r="C497" s="342" t="s">
        <v>6638</v>
      </c>
      <c r="D497" s="342" t="s">
        <v>6567</v>
      </c>
      <c r="E497" s="342" t="s">
        <v>9326</v>
      </c>
      <c r="F497" s="342" t="s">
        <v>6568</v>
      </c>
      <c r="G497" s="343">
        <v>9.36</v>
      </c>
      <c r="H497" s="342" t="s">
        <v>6594</v>
      </c>
      <c r="I497" s="342" t="s">
        <v>6575</v>
      </c>
      <c r="J497" s="342" t="s">
        <v>6755</v>
      </c>
      <c r="K497" s="581" t="s">
        <v>6732</v>
      </c>
      <c r="L497" s="344" t="s">
        <v>4090</v>
      </c>
      <c r="N497" s="344" t="s">
        <v>4090</v>
      </c>
      <c r="O497" s="341" t="s">
        <v>6766</v>
      </c>
    </row>
    <row r="498" spans="1:15" x14ac:dyDescent="0.2">
      <c r="A498" s="341" t="s">
        <v>9257</v>
      </c>
      <c r="B498" s="341" t="s">
        <v>9260</v>
      </c>
      <c r="C498" s="342" t="s">
        <v>6640</v>
      </c>
      <c r="D498" s="342" t="s">
        <v>6567</v>
      </c>
      <c r="E498" s="342" t="s">
        <v>9320</v>
      </c>
      <c r="F498" s="342" t="s">
        <v>6568</v>
      </c>
      <c r="G498" s="343">
        <v>9.9450000000000003</v>
      </c>
      <c r="H498" s="342" t="s">
        <v>6594</v>
      </c>
      <c r="I498" s="342" t="s">
        <v>6575</v>
      </c>
      <c r="J498" s="342" t="s">
        <v>6755</v>
      </c>
      <c r="K498" s="581" t="s">
        <v>7051</v>
      </c>
      <c r="L498" s="344" t="s">
        <v>4090</v>
      </c>
      <c r="N498" s="344" t="s">
        <v>4090</v>
      </c>
      <c r="O498" s="341" t="s">
        <v>6766</v>
      </c>
    </row>
    <row r="499" spans="1:15" x14ac:dyDescent="0.2">
      <c r="A499" s="341" t="s">
        <v>9257</v>
      </c>
      <c r="B499" s="341" t="s">
        <v>9260</v>
      </c>
      <c r="C499" s="342" t="s">
        <v>6640</v>
      </c>
      <c r="D499" s="342" t="s">
        <v>6567</v>
      </c>
      <c r="E499" s="342" t="s">
        <v>9334</v>
      </c>
      <c r="F499" s="342" t="s">
        <v>6568</v>
      </c>
      <c r="G499" s="343">
        <v>9.5400000000000009</v>
      </c>
      <c r="H499" s="342" t="s">
        <v>6594</v>
      </c>
      <c r="I499" s="342" t="s">
        <v>6575</v>
      </c>
      <c r="J499" s="342" t="s">
        <v>6755</v>
      </c>
      <c r="K499" s="581" t="s">
        <v>7052</v>
      </c>
      <c r="L499" s="344" t="s">
        <v>4090</v>
      </c>
      <c r="N499" s="344" t="s">
        <v>4090</v>
      </c>
      <c r="O499" s="341" t="s">
        <v>6752</v>
      </c>
    </row>
    <row r="500" spans="1:15" x14ac:dyDescent="0.2">
      <c r="A500" s="341" t="s">
        <v>9257</v>
      </c>
      <c r="B500" s="341" t="s">
        <v>9260</v>
      </c>
      <c r="C500" s="342" t="s">
        <v>6640</v>
      </c>
      <c r="D500" s="342" t="s">
        <v>6567</v>
      </c>
      <c r="E500" s="342" t="s">
        <v>9319</v>
      </c>
      <c r="F500" s="342" t="s">
        <v>6568</v>
      </c>
      <c r="G500" s="343">
        <v>8.82</v>
      </c>
      <c r="H500" s="342" t="s">
        <v>6594</v>
      </c>
      <c r="I500" s="342" t="s">
        <v>6575</v>
      </c>
      <c r="J500" s="342" t="s">
        <v>6755</v>
      </c>
      <c r="K500" s="581" t="s">
        <v>7053</v>
      </c>
      <c r="L500" s="344" t="s">
        <v>4090</v>
      </c>
      <c r="N500" s="344" t="s">
        <v>4090</v>
      </c>
      <c r="O500" s="341" t="s">
        <v>6766</v>
      </c>
    </row>
    <row r="501" spans="1:15" x14ac:dyDescent="0.2">
      <c r="A501" s="341" t="s">
        <v>9257</v>
      </c>
      <c r="B501" s="341" t="s">
        <v>9260</v>
      </c>
      <c r="C501" s="342" t="s">
        <v>6640</v>
      </c>
      <c r="D501" s="342" t="s">
        <v>6567</v>
      </c>
      <c r="E501" s="342" t="s">
        <v>9323</v>
      </c>
      <c r="F501" s="342" t="s">
        <v>6568</v>
      </c>
      <c r="G501" s="343">
        <v>9.8800000000000008</v>
      </c>
      <c r="H501" s="342" t="s">
        <v>6594</v>
      </c>
      <c r="I501" s="342" t="s">
        <v>6575</v>
      </c>
      <c r="J501" s="342" t="s">
        <v>6755</v>
      </c>
      <c r="K501" s="581" t="s">
        <v>7054</v>
      </c>
      <c r="L501" s="344" t="s">
        <v>4090</v>
      </c>
      <c r="N501" s="344" t="s">
        <v>4090</v>
      </c>
      <c r="O501" s="341" t="s">
        <v>6766</v>
      </c>
    </row>
    <row r="502" spans="1:15" x14ac:dyDescent="0.2">
      <c r="A502" s="341" t="s">
        <v>9257</v>
      </c>
      <c r="B502" s="341" t="s">
        <v>9260</v>
      </c>
      <c r="C502" s="342" t="s">
        <v>6640</v>
      </c>
      <c r="D502" s="342" t="s">
        <v>6567</v>
      </c>
      <c r="E502" s="342" t="s">
        <v>9323</v>
      </c>
      <c r="F502" s="342" t="s">
        <v>6568</v>
      </c>
      <c r="G502" s="343">
        <v>5</v>
      </c>
      <c r="H502" s="342" t="s">
        <v>6594</v>
      </c>
      <c r="I502" s="342" t="s">
        <v>6575</v>
      </c>
      <c r="J502" s="342" t="s">
        <v>6755</v>
      </c>
      <c r="K502" s="581" t="s">
        <v>6655</v>
      </c>
      <c r="L502" s="344" t="s">
        <v>4090</v>
      </c>
      <c r="N502" s="344" t="s">
        <v>4090</v>
      </c>
      <c r="O502" s="341" t="s">
        <v>6752</v>
      </c>
    </row>
    <row r="503" spans="1:15" x14ac:dyDescent="0.2">
      <c r="A503" s="341" t="s">
        <v>9257</v>
      </c>
      <c r="B503" s="341" t="s">
        <v>9260</v>
      </c>
      <c r="C503" s="342" t="s">
        <v>6652</v>
      </c>
      <c r="D503" s="342" t="s">
        <v>6567</v>
      </c>
      <c r="E503" s="342" t="s">
        <v>9325</v>
      </c>
      <c r="F503" s="342" t="s">
        <v>6568</v>
      </c>
      <c r="G503" s="343">
        <v>9</v>
      </c>
      <c r="H503" s="342" t="s">
        <v>6594</v>
      </c>
      <c r="I503" s="342" t="s">
        <v>6575</v>
      </c>
      <c r="J503" s="342" t="s">
        <v>6755</v>
      </c>
      <c r="K503" s="581" t="s">
        <v>7055</v>
      </c>
      <c r="L503" s="344" t="s">
        <v>4090</v>
      </c>
      <c r="N503" s="344" t="s">
        <v>4090</v>
      </c>
      <c r="O503" s="341" t="s">
        <v>6766</v>
      </c>
    </row>
    <row r="504" spans="1:15" x14ac:dyDescent="0.2">
      <c r="A504" s="341" t="s">
        <v>9257</v>
      </c>
      <c r="B504" s="341" t="s">
        <v>9260</v>
      </c>
      <c r="C504" s="342" t="s">
        <v>6652</v>
      </c>
      <c r="D504" s="342" t="s">
        <v>6567</v>
      </c>
      <c r="E504" s="342" t="s">
        <v>9321</v>
      </c>
      <c r="F504" s="342" t="s">
        <v>6568</v>
      </c>
      <c r="G504" s="343">
        <v>3.92</v>
      </c>
      <c r="H504" s="342" t="s">
        <v>6594</v>
      </c>
      <c r="I504" s="342" t="s">
        <v>6575</v>
      </c>
      <c r="J504" s="342" t="s">
        <v>6755</v>
      </c>
      <c r="K504" s="581" t="s">
        <v>7056</v>
      </c>
      <c r="L504" s="344" t="s">
        <v>4090</v>
      </c>
      <c r="N504" s="344" t="s">
        <v>4090</v>
      </c>
      <c r="O504" s="341" t="s">
        <v>6766</v>
      </c>
    </row>
    <row r="505" spans="1:15" x14ac:dyDescent="0.2">
      <c r="A505" s="341" t="s">
        <v>9257</v>
      </c>
      <c r="B505" s="341" t="s">
        <v>9260</v>
      </c>
      <c r="C505" s="342" t="s">
        <v>6967</v>
      </c>
      <c r="D505" s="342" t="s">
        <v>6567</v>
      </c>
      <c r="E505" s="342" t="s">
        <v>9323</v>
      </c>
      <c r="F505" s="342" t="s">
        <v>6568</v>
      </c>
      <c r="G505" s="343">
        <v>8.5</v>
      </c>
      <c r="H505" s="342" t="s">
        <v>6594</v>
      </c>
      <c r="I505" s="342" t="s">
        <v>6575</v>
      </c>
      <c r="J505" s="342" t="s">
        <v>6755</v>
      </c>
      <c r="K505" s="581" t="s">
        <v>7057</v>
      </c>
      <c r="L505" s="344" t="s">
        <v>4090</v>
      </c>
      <c r="N505" s="344" t="s">
        <v>4090</v>
      </c>
      <c r="O505" s="341" t="s">
        <v>6752</v>
      </c>
    </row>
    <row r="506" spans="1:15" x14ac:dyDescent="0.2">
      <c r="A506" s="341" t="s">
        <v>9257</v>
      </c>
      <c r="B506" s="341" t="s">
        <v>9260</v>
      </c>
      <c r="C506" s="342" t="s">
        <v>6967</v>
      </c>
      <c r="D506" s="342" t="s">
        <v>6567</v>
      </c>
      <c r="E506" s="342" t="s">
        <v>9323</v>
      </c>
      <c r="F506" s="342" t="s">
        <v>6568</v>
      </c>
      <c r="G506" s="343">
        <v>7.59</v>
      </c>
      <c r="H506" s="342" t="s">
        <v>6594</v>
      </c>
      <c r="I506" s="342" t="s">
        <v>6575</v>
      </c>
      <c r="J506" s="342" t="s">
        <v>6755</v>
      </c>
      <c r="K506" s="581" t="s">
        <v>7058</v>
      </c>
      <c r="L506" s="344" t="s">
        <v>4090</v>
      </c>
      <c r="N506" s="344" t="s">
        <v>4090</v>
      </c>
      <c r="O506" s="341" t="s">
        <v>6766</v>
      </c>
    </row>
    <row r="507" spans="1:15" x14ac:dyDescent="0.2">
      <c r="A507" s="341" t="s">
        <v>9257</v>
      </c>
      <c r="B507" s="341" t="s">
        <v>9260</v>
      </c>
      <c r="C507" s="342" t="s">
        <v>7059</v>
      </c>
      <c r="D507" s="342" t="s">
        <v>6567</v>
      </c>
      <c r="E507" s="342" t="s">
        <v>9319</v>
      </c>
      <c r="F507" s="342" t="s">
        <v>6568</v>
      </c>
      <c r="G507" s="343">
        <v>6</v>
      </c>
      <c r="H507" s="342" t="s">
        <v>6594</v>
      </c>
      <c r="I507" s="342" t="s">
        <v>6575</v>
      </c>
      <c r="J507" s="342" t="s">
        <v>6755</v>
      </c>
      <c r="K507" s="581" t="s">
        <v>7060</v>
      </c>
      <c r="L507" s="344" t="s">
        <v>4090</v>
      </c>
      <c r="N507" s="344" t="s">
        <v>4090</v>
      </c>
      <c r="O507" s="341" t="s">
        <v>6766</v>
      </c>
    </row>
    <row r="508" spans="1:15" x14ac:dyDescent="0.2">
      <c r="A508" s="341" t="s">
        <v>9257</v>
      </c>
      <c r="B508" s="341" t="s">
        <v>9260</v>
      </c>
      <c r="C508" s="342" t="s">
        <v>7061</v>
      </c>
      <c r="D508" s="342" t="s">
        <v>6567</v>
      </c>
      <c r="E508" s="342" t="s">
        <v>9321</v>
      </c>
      <c r="F508" s="342" t="s">
        <v>6568</v>
      </c>
      <c r="G508" s="343">
        <v>5.2</v>
      </c>
      <c r="H508" s="342" t="s">
        <v>6594</v>
      </c>
      <c r="I508" s="342" t="s">
        <v>6575</v>
      </c>
      <c r="J508" s="342" t="s">
        <v>6755</v>
      </c>
      <c r="K508" s="581" t="s">
        <v>7062</v>
      </c>
      <c r="L508" s="344" t="s">
        <v>4090</v>
      </c>
      <c r="N508" s="344" t="s">
        <v>4090</v>
      </c>
      <c r="O508" s="341" t="s">
        <v>6766</v>
      </c>
    </row>
    <row r="509" spans="1:15" x14ac:dyDescent="0.2">
      <c r="A509" s="341" t="s">
        <v>9257</v>
      </c>
      <c r="B509" s="341" t="s">
        <v>9260</v>
      </c>
      <c r="C509" s="342" t="s">
        <v>7061</v>
      </c>
      <c r="D509" s="342" t="s">
        <v>6567</v>
      </c>
      <c r="E509" s="342" t="s">
        <v>9334</v>
      </c>
      <c r="F509" s="342" t="s">
        <v>6568</v>
      </c>
      <c r="G509" s="343">
        <v>8.06</v>
      </c>
      <c r="H509" s="342" t="s">
        <v>6594</v>
      </c>
      <c r="I509" s="342" t="s">
        <v>6575</v>
      </c>
      <c r="J509" s="342" t="s">
        <v>6755</v>
      </c>
      <c r="K509" s="581" t="s">
        <v>7014</v>
      </c>
      <c r="L509" s="344" t="s">
        <v>4090</v>
      </c>
      <c r="N509" s="344" t="s">
        <v>4090</v>
      </c>
      <c r="O509" s="341" t="s">
        <v>6766</v>
      </c>
    </row>
    <row r="510" spans="1:15" x14ac:dyDescent="0.2">
      <c r="A510" s="341" t="s">
        <v>9257</v>
      </c>
      <c r="B510" s="341" t="s">
        <v>9260</v>
      </c>
      <c r="C510" s="342" t="s">
        <v>7061</v>
      </c>
      <c r="D510" s="342" t="s">
        <v>6567</v>
      </c>
      <c r="E510" s="342" t="s">
        <v>9334</v>
      </c>
      <c r="F510" s="342" t="s">
        <v>6568</v>
      </c>
      <c r="G510" s="343">
        <v>3.06</v>
      </c>
      <c r="H510" s="342" t="s">
        <v>6594</v>
      </c>
      <c r="I510" s="342" t="s">
        <v>6575</v>
      </c>
      <c r="J510" s="342" t="s">
        <v>6755</v>
      </c>
      <c r="K510" s="581" t="s">
        <v>7063</v>
      </c>
      <c r="L510" s="344" t="s">
        <v>4090</v>
      </c>
      <c r="N510" s="344" t="s">
        <v>4090</v>
      </c>
      <c r="O510" s="341" t="s">
        <v>6766</v>
      </c>
    </row>
    <row r="511" spans="1:15" x14ac:dyDescent="0.2">
      <c r="A511" s="341" t="s">
        <v>9257</v>
      </c>
      <c r="B511" s="341" t="s">
        <v>9260</v>
      </c>
      <c r="C511" s="342" t="s">
        <v>7064</v>
      </c>
      <c r="D511" s="342" t="s">
        <v>6567</v>
      </c>
      <c r="E511" s="342" t="s">
        <v>9324</v>
      </c>
      <c r="F511" s="342" t="s">
        <v>6568</v>
      </c>
      <c r="G511" s="343">
        <v>6.12</v>
      </c>
      <c r="H511" s="342" t="s">
        <v>6594</v>
      </c>
      <c r="I511" s="342" t="s">
        <v>6575</v>
      </c>
      <c r="J511" s="342" t="s">
        <v>6755</v>
      </c>
      <c r="K511" s="581" t="s">
        <v>7065</v>
      </c>
      <c r="L511" s="344" t="s">
        <v>4090</v>
      </c>
      <c r="N511" s="344" t="s">
        <v>4090</v>
      </c>
      <c r="O511" s="341" t="s">
        <v>6766</v>
      </c>
    </row>
    <row r="512" spans="1:15" x14ac:dyDescent="0.2">
      <c r="A512" s="341" t="s">
        <v>9257</v>
      </c>
      <c r="B512" s="341" t="s">
        <v>9260</v>
      </c>
      <c r="C512" s="342" t="s">
        <v>6646</v>
      </c>
      <c r="D512" s="342" t="s">
        <v>6567</v>
      </c>
      <c r="E512" s="342" t="s">
        <v>9326</v>
      </c>
      <c r="F512" s="342" t="s">
        <v>6568</v>
      </c>
      <c r="G512" s="343">
        <v>9.5549999999999997</v>
      </c>
      <c r="H512" s="342" t="s">
        <v>6594</v>
      </c>
      <c r="I512" s="342" t="s">
        <v>6575</v>
      </c>
      <c r="J512" s="342" t="s">
        <v>6755</v>
      </c>
      <c r="K512" s="581" t="s">
        <v>7066</v>
      </c>
      <c r="L512" s="344" t="s">
        <v>4090</v>
      </c>
      <c r="N512" s="344" t="s">
        <v>4090</v>
      </c>
      <c r="O512" s="341" t="s">
        <v>6752</v>
      </c>
    </row>
    <row r="513" spans="1:15" x14ac:dyDescent="0.2">
      <c r="A513" s="341" t="s">
        <v>9257</v>
      </c>
      <c r="B513" s="341" t="s">
        <v>9260</v>
      </c>
      <c r="C513" s="342" t="s">
        <v>6646</v>
      </c>
      <c r="D513" s="342" t="s">
        <v>6567</v>
      </c>
      <c r="E513" s="342" t="s">
        <v>9319</v>
      </c>
      <c r="F513" s="342" t="s">
        <v>6568</v>
      </c>
      <c r="G513" s="343">
        <v>6</v>
      </c>
      <c r="H513" s="342" t="s">
        <v>6594</v>
      </c>
      <c r="I513" s="342" t="s">
        <v>6575</v>
      </c>
      <c r="J513" s="342" t="s">
        <v>6755</v>
      </c>
      <c r="K513" s="581" t="s">
        <v>7067</v>
      </c>
      <c r="L513" s="344" t="s">
        <v>4090</v>
      </c>
      <c r="N513" s="344" t="s">
        <v>4090</v>
      </c>
      <c r="O513" s="341" t="s">
        <v>6766</v>
      </c>
    </row>
    <row r="514" spans="1:15" x14ac:dyDescent="0.2">
      <c r="A514" s="341" t="s">
        <v>9257</v>
      </c>
      <c r="B514" s="341" t="s">
        <v>9260</v>
      </c>
      <c r="C514" s="342" t="s">
        <v>7068</v>
      </c>
      <c r="D514" s="342" t="s">
        <v>6567</v>
      </c>
      <c r="E514" s="342" t="s">
        <v>9321</v>
      </c>
      <c r="F514" s="342" t="s">
        <v>6568</v>
      </c>
      <c r="G514" s="343">
        <v>9.6</v>
      </c>
      <c r="H514" s="342" t="s">
        <v>6594</v>
      </c>
      <c r="I514" s="342" t="s">
        <v>6575</v>
      </c>
      <c r="J514" s="342" t="s">
        <v>6755</v>
      </c>
      <c r="K514" s="581" t="s">
        <v>7069</v>
      </c>
      <c r="L514" s="344" t="s">
        <v>4090</v>
      </c>
      <c r="N514" s="344" t="s">
        <v>4090</v>
      </c>
      <c r="O514" s="341" t="s">
        <v>6766</v>
      </c>
    </row>
    <row r="515" spans="1:15" x14ac:dyDescent="0.2">
      <c r="A515" s="341" t="s">
        <v>9257</v>
      </c>
      <c r="B515" s="341" t="s">
        <v>9260</v>
      </c>
      <c r="C515" s="342" t="s">
        <v>7070</v>
      </c>
      <c r="D515" s="342" t="s">
        <v>6567</v>
      </c>
      <c r="E515" s="342" t="s">
        <v>9323</v>
      </c>
      <c r="F515" s="342" t="s">
        <v>6568</v>
      </c>
      <c r="G515" s="343">
        <v>8.58</v>
      </c>
      <c r="H515" s="342" t="s">
        <v>6594</v>
      </c>
      <c r="I515" s="342" t="s">
        <v>6575</v>
      </c>
      <c r="J515" s="342" t="s">
        <v>6755</v>
      </c>
      <c r="K515" s="581" t="s">
        <v>7030</v>
      </c>
      <c r="L515" s="344" t="s">
        <v>4090</v>
      </c>
      <c r="N515" s="344" t="s">
        <v>4090</v>
      </c>
      <c r="O515" s="341" t="s">
        <v>6766</v>
      </c>
    </row>
    <row r="516" spans="1:15" x14ac:dyDescent="0.2">
      <c r="A516" s="341" t="s">
        <v>9257</v>
      </c>
      <c r="B516" s="341" t="s">
        <v>9260</v>
      </c>
      <c r="C516" s="342" t="s">
        <v>7070</v>
      </c>
      <c r="D516" s="342" t="s">
        <v>6567</v>
      </c>
      <c r="E516" s="342" t="s">
        <v>9328</v>
      </c>
      <c r="F516" s="342" t="s">
        <v>6568</v>
      </c>
      <c r="G516" s="343">
        <v>8.64</v>
      </c>
      <c r="H516" s="342" t="s">
        <v>6594</v>
      </c>
      <c r="I516" s="342" t="s">
        <v>6575</v>
      </c>
      <c r="J516" s="342" t="s">
        <v>6755</v>
      </c>
      <c r="K516" s="581" t="s">
        <v>7071</v>
      </c>
      <c r="L516" s="344" t="s">
        <v>4090</v>
      </c>
      <c r="N516" s="344" t="s">
        <v>4090</v>
      </c>
      <c r="O516" s="341" t="s">
        <v>6752</v>
      </c>
    </row>
    <row r="517" spans="1:15" x14ac:dyDescent="0.2">
      <c r="A517" s="341" t="s">
        <v>9257</v>
      </c>
      <c r="B517" s="341" t="s">
        <v>9260</v>
      </c>
      <c r="C517" s="342" t="s">
        <v>6762</v>
      </c>
      <c r="D517" s="342" t="s">
        <v>6567</v>
      </c>
      <c r="E517" s="342" t="s">
        <v>9319</v>
      </c>
      <c r="F517" s="342" t="s">
        <v>6568</v>
      </c>
      <c r="G517" s="343">
        <v>5.1450000000000005</v>
      </c>
      <c r="H517" s="342" t="s">
        <v>6594</v>
      </c>
      <c r="I517" s="342" t="s">
        <v>6575</v>
      </c>
      <c r="J517" s="342" t="s">
        <v>6755</v>
      </c>
      <c r="K517" s="581" t="s">
        <v>7072</v>
      </c>
      <c r="L517" s="344" t="s">
        <v>4090</v>
      </c>
      <c r="N517" s="344" t="s">
        <v>4090</v>
      </c>
      <c r="O517" s="341" t="s">
        <v>6752</v>
      </c>
    </row>
    <row r="518" spans="1:15" x14ac:dyDescent="0.2">
      <c r="A518" s="341" t="s">
        <v>9257</v>
      </c>
      <c r="B518" s="341" t="s">
        <v>9260</v>
      </c>
      <c r="C518" s="342" t="s">
        <v>6762</v>
      </c>
      <c r="D518" s="342" t="s">
        <v>6567</v>
      </c>
      <c r="E518" s="342" t="s">
        <v>9255</v>
      </c>
      <c r="F518" s="342" t="s">
        <v>6568</v>
      </c>
      <c r="G518" s="343">
        <v>6.86</v>
      </c>
      <c r="H518" s="342" t="s">
        <v>6594</v>
      </c>
      <c r="I518" s="342" t="s">
        <v>6575</v>
      </c>
      <c r="J518" s="342" t="s">
        <v>6755</v>
      </c>
      <c r="K518" s="581" t="s">
        <v>7073</v>
      </c>
      <c r="L518" s="344" t="s">
        <v>4090</v>
      </c>
      <c r="N518" s="344" t="s">
        <v>4090</v>
      </c>
      <c r="O518" s="341" t="s">
        <v>6752</v>
      </c>
    </row>
    <row r="519" spans="1:15" x14ac:dyDescent="0.2">
      <c r="A519" s="341" t="s">
        <v>9257</v>
      </c>
      <c r="B519" s="341" t="s">
        <v>9260</v>
      </c>
      <c r="C519" s="342" t="s">
        <v>6762</v>
      </c>
      <c r="D519" s="342" t="s">
        <v>6567</v>
      </c>
      <c r="E519" s="342" t="s">
        <v>9320</v>
      </c>
      <c r="F519" s="342" t="s">
        <v>6568</v>
      </c>
      <c r="G519" s="343">
        <v>8.1999999999999993</v>
      </c>
      <c r="H519" s="342" t="s">
        <v>6594</v>
      </c>
      <c r="I519" s="342" t="s">
        <v>6575</v>
      </c>
      <c r="J519" s="342" t="s">
        <v>6755</v>
      </c>
      <c r="K519" s="581" t="s">
        <v>6889</v>
      </c>
      <c r="L519" s="344" t="s">
        <v>4090</v>
      </c>
      <c r="N519" s="344" t="s">
        <v>4090</v>
      </c>
      <c r="O519" s="341" t="s">
        <v>6766</v>
      </c>
    </row>
    <row r="520" spans="1:15" x14ac:dyDescent="0.2">
      <c r="A520" s="341" t="s">
        <v>9257</v>
      </c>
      <c r="B520" s="341" t="s">
        <v>9260</v>
      </c>
      <c r="C520" s="342" t="s">
        <v>7068</v>
      </c>
      <c r="D520" s="342" t="s">
        <v>6567</v>
      </c>
      <c r="E520" s="342" t="s">
        <v>9326</v>
      </c>
      <c r="F520" s="342" t="s">
        <v>6568</v>
      </c>
      <c r="G520" s="343">
        <v>8.82</v>
      </c>
      <c r="H520" s="342" t="s">
        <v>6594</v>
      </c>
      <c r="I520" s="342" t="s">
        <v>6575</v>
      </c>
      <c r="J520" s="342" t="s">
        <v>6755</v>
      </c>
      <c r="K520" s="581" t="s">
        <v>7074</v>
      </c>
      <c r="L520" s="344" t="s">
        <v>4090</v>
      </c>
      <c r="N520" s="344" t="s">
        <v>4090</v>
      </c>
      <c r="O520" s="341" t="s">
        <v>6752</v>
      </c>
    </row>
    <row r="521" spans="1:15" x14ac:dyDescent="0.2">
      <c r="A521" s="341" t="s">
        <v>9257</v>
      </c>
      <c r="B521" s="341" t="s">
        <v>9260</v>
      </c>
      <c r="C521" s="342" t="s">
        <v>7068</v>
      </c>
      <c r="D521" s="342" t="s">
        <v>6567</v>
      </c>
      <c r="E521" s="342" t="s">
        <v>9326</v>
      </c>
      <c r="F521" s="342" t="s">
        <v>6568</v>
      </c>
      <c r="G521" s="343">
        <v>4.9000000000000004</v>
      </c>
      <c r="H521" s="342" t="s">
        <v>6594</v>
      </c>
      <c r="I521" s="342" t="s">
        <v>6575</v>
      </c>
      <c r="J521" s="342" t="s">
        <v>6755</v>
      </c>
      <c r="K521" s="581" t="s">
        <v>7074</v>
      </c>
      <c r="L521" s="344" t="s">
        <v>4090</v>
      </c>
      <c r="N521" s="344" t="s">
        <v>4090</v>
      </c>
      <c r="O521" s="341" t="s">
        <v>6752</v>
      </c>
    </row>
    <row r="522" spans="1:15" x14ac:dyDescent="0.2">
      <c r="A522" s="341" t="s">
        <v>9257</v>
      </c>
      <c r="B522" s="341" t="s">
        <v>9260</v>
      </c>
      <c r="C522" s="342" t="s">
        <v>6757</v>
      </c>
      <c r="D522" s="342" t="s">
        <v>6567</v>
      </c>
      <c r="E522" s="342" t="s">
        <v>9328</v>
      </c>
      <c r="F522" s="342" t="s">
        <v>6568</v>
      </c>
      <c r="G522" s="343">
        <v>7.1850000000000005</v>
      </c>
      <c r="H522" s="342" t="s">
        <v>6594</v>
      </c>
      <c r="I522" s="342" t="s">
        <v>6575</v>
      </c>
      <c r="J522" s="342" t="s">
        <v>6755</v>
      </c>
      <c r="K522" s="581" t="s">
        <v>7075</v>
      </c>
      <c r="L522" s="344" t="s">
        <v>4090</v>
      </c>
      <c r="N522" s="344" t="s">
        <v>9231</v>
      </c>
      <c r="O522" s="341" t="s">
        <v>6752</v>
      </c>
    </row>
    <row r="523" spans="1:15" x14ac:dyDescent="0.2">
      <c r="A523" s="341" t="s">
        <v>9257</v>
      </c>
      <c r="B523" s="341" t="s">
        <v>9260</v>
      </c>
      <c r="C523" s="342" t="s">
        <v>7068</v>
      </c>
      <c r="D523" s="342" t="s">
        <v>6567</v>
      </c>
      <c r="E523" s="342" t="s">
        <v>9326</v>
      </c>
      <c r="F523" s="342" t="s">
        <v>6568</v>
      </c>
      <c r="G523" s="343">
        <v>6</v>
      </c>
      <c r="H523" s="342" t="s">
        <v>6594</v>
      </c>
      <c r="I523" s="342" t="s">
        <v>6575</v>
      </c>
      <c r="J523" s="342" t="s">
        <v>6755</v>
      </c>
      <c r="K523" s="581" t="s">
        <v>7032</v>
      </c>
      <c r="L523" s="344" t="s">
        <v>4090</v>
      </c>
      <c r="N523" s="344" t="s">
        <v>4090</v>
      </c>
      <c r="O523" s="341" t="s">
        <v>6752</v>
      </c>
    </row>
    <row r="524" spans="1:15" x14ac:dyDescent="0.2">
      <c r="A524" s="341" t="s">
        <v>9257</v>
      </c>
      <c r="B524" s="341" t="s">
        <v>9260</v>
      </c>
      <c r="C524" s="342" t="s">
        <v>6753</v>
      </c>
      <c r="D524" s="342" t="s">
        <v>6567</v>
      </c>
      <c r="E524" s="342" t="s">
        <v>9334</v>
      </c>
      <c r="F524" s="342" t="s">
        <v>6568</v>
      </c>
      <c r="G524" s="343">
        <v>8</v>
      </c>
      <c r="H524" s="342" t="s">
        <v>6594</v>
      </c>
      <c r="I524" s="342" t="s">
        <v>6575</v>
      </c>
      <c r="J524" s="342" t="s">
        <v>6755</v>
      </c>
      <c r="K524" s="581" t="s">
        <v>7048</v>
      </c>
      <c r="L524" s="344" t="s">
        <v>4090</v>
      </c>
      <c r="N524" s="344" t="s">
        <v>4090</v>
      </c>
      <c r="O524" s="341" t="s">
        <v>6752</v>
      </c>
    </row>
    <row r="525" spans="1:15" x14ac:dyDescent="0.2">
      <c r="A525" s="341" t="s">
        <v>9257</v>
      </c>
      <c r="B525" s="341" t="s">
        <v>9260</v>
      </c>
      <c r="C525" s="342" t="s">
        <v>6753</v>
      </c>
      <c r="D525" s="342" t="s">
        <v>6567</v>
      </c>
      <c r="E525" s="342" t="s">
        <v>9325</v>
      </c>
      <c r="F525" s="342" t="s">
        <v>6568</v>
      </c>
      <c r="G525" s="343">
        <v>8.25</v>
      </c>
      <c r="H525" s="342" t="s">
        <v>6594</v>
      </c>
      <c r="I525" s="342" t="s">
        <v>6575</v>
      </c>
      <c r="J525" s="342" t="s">
        <v>6755</v>
      </c>
      <c r="K525" s="581" t="s">
        <v>7048</v>
      </c>
      <c r="L525" s="344" t="s">
        <v>4090</v>
      </c>
      <c r="N525" s="344" t="s">
        <v>4090</v>
      </c>
      <c r="O525" s="341" t="s">
        <v>6752</v>
      </c>
    </row>
    <row r="526" spans="1:15" x14ac:dyDescent="0.2">
      <c r="A526" s="341" t="s">
        <v>9257</v>
      </c>
      <c r="B526" s="341" t="s">
        <v>9260</v>
      </c>
      <c r="C526" s="342" t="s">
        <v>6649</v>
      </c>
      <c r="D526" s="342" t="s">
        <v>6567</v>
      </c>
      <c r="E526" s="342" t="s">
        <v>9323</v>
      </c>
      <c r="F526" s="342" t="s">
        <v>6568</v>
      </c>
      <c r="G526" s="343">
        <v>6.8</v>
      </c>
      <c r="H526" s="342" t="s">
        <v>6594</v>
      </c>
      <c r="I526" s="342" t="s">
        <v>6575</v>
      </c>
      <c r="J526" s="342" t="s">
        <v>6755</v>
      </c>
      <c r="K526" s="581" t="s">
        <v>7076</v>
      </c>
      <c r="L526" s="344" t="s">
        <v>4090</v>
      </c>
      <c r="N526" s="344" t="s">
        <v>4090</v>
      </c>
      <c r="O526" s="341" t="s">
        <v>6752</v>
      </c>
    </row>
    <row r="527" spans="1:15" x14ac:dyDescent="0.2">
      <c r="A527" s="341" t="s">
        <v>9257</v>
      </c>
      <c r="B527" s="341" t="s">
        <v>9260</v>
      </c>
      <c r="C527" s="342" t="s">
        <v>6566</v>
      </c>
      <c r="D527" s="342" t="s">
        <v>6567</v>
      </c>
      <c r="E527" s="342" t="s">
        <v>9321</v>
      </c>
      <c r="F527" s="342" t="s">
        <v>6568</v>
      </c>
      <c r="G527" s="343">
        <v>7.28</v>
      </c>
      <c r="H527" s="342" t="s">
        <v>6594</v>
      </c>
      <c r="I527" s="342" t="s">
        <v>6575</v>
      </c>
      <c r="J527" s="342" t="s">
        <v>6755</v>
      </c>
      <c r="K527" s="581" t="s">
        <v>7030</v>
      </c>
      <c r="L527" s="344" t="s">
        <v>4090</v>
      </c>
      <c r="N527" s="344" t="s">
        <v>4090</v>
      </c>
      <c r="O527" s="341" t="s">
        <v>6766</v>
      </c>
    </row>
    <row r="528" spans="1:15" x14ac:dyDescent="0.2">
      <c r="A528" s="341" t="s">
        <v>9257</v>
      </c>
      <c r="B528" s="341" t="s">
        <v>9260</v>
      </c>
      <c r="C528" s="342" t="s">
        <v>6762</v>
      </c>
      <c r="D528" s="342" t="s">
        <v>6567</v>
      </c>
      <c r="E528" s="342" t="s">
        <v>9320</v>
      </c>
      <c r="F528" s="342" t="s">
        <v>6568</v>
      </c>
      <c r="G528" s="343">
        <v>7</v>
      </c>
      <c r="H528" s="342" t="s">
        <v>6594</v>
      </c>
      <c r="I528" s="342" t="s">
        <v>6575</v>
      </c>
      <c r="J528" s="342" t="s">
        <v>6755</v>
      </c>
      <c r="K528" s="581" t="s">
        <v>7049</v>
      </c>
      <c r="L528" s="344" t="s">
        <v>4090</v>
      </c>
      <c r="N528" s="344" t="s">
        <v>4090</v>
      </c>
      <c r="O528" s="341" t="s">
        <v>6766</v>
      </c>
    </row>
    <row r="529" spans="1:15" x14ac:dyDescent="0.2">
      <c r="A529" s="341" t="s">
        <v>9257</v>
      </c>
      <c r="B529" s="341" t="s">
        <v>9260</v>
      </c>
      <c r="C529" s="342" t="s">
        <v>7061</v>
      </c>
      <c r="D529" s="342" t="s">
        <v>6567</v>
      </c>
      <c r="E529" s="342" t="s">
        <v>9255</v>
      </c>
      <c r="F529" s="342" t="s">
        <v>6568</v>
      </c>
      <c r="G529" s="343">
        <v>4.32</v>
      </c>
      <c r="H529" s="342" t="s">
        <v>6594</v>
      </c>
      <c r="I529" s="342" t="s">
        <v>6575</v>
      </c>
      <c r="J529" s="342" t="s">
        <v>6755</v>
      </c>
      <c r="K529" s="581" t="s">
        <v>7077</v>
      </c>
      <c r="L529" s="344" t="s">
        <v>4090</v>
      </c>
      <c r="N529" s="344" t="s">
        <v>4090</v>
      </c>
      <c r="O529" s="341" t="s">
        <v>6766</v>
      </c>
    </row>
    <row r="530" spans="1:15" x14ac:dyDescent="0.2">
      <c r="A530" s="341" t="s">
        <v>9257</v>
      </c>
      <c r="B530" s="341" t="s">
        <v>9260</v>
      </c>
      <c r="C530" s="342" t="s">
        <v>6760</v>
      </c>
      <c r="D530" s="342" t="s">
        <v>6567</v>
      </c>
      <c r="E530" s="342" t="s">
        <v>9334</v>
      </c>
      <c r="F530" s="342" t="s">
        <v>6568</v>
      </c>
      <c r="G530" s="343">
        <v>5.72</v>
      </c>
      <c r="H530" s="342" t="s">
        <v>6594</v>
      </c>
      <c r="I530" s="342" t="s">
        <v>6575</v>
      </c>
      <c r="J530" s="342" t="s">
        <v>6755</v>
      </c>
      <c r="K530" s="581" t="s">
        <v>7078</v>
      </c>
      <c r="L530" s="344" t="s">
        <v>4090</v>
      </c>
      <c r="N530" s="344" t="s">
        <v>4090</v>
      </c>
      <c r="O530" s="341" t="s">
        <v>6766</v>
      </c>
    </row>
    <row r="531" spans="1:15" x14ac:dyDescent="0.2">
      <c r="A531" s="341" t="s">
        <v>9257</v>
      </c>
      <c r="B531" s="341" t="s">
        <v>9260</v>
      </c>
      <c r="C531" s="342" t="s">
        <v>7059</v>
      </c>
      <c r="D531" s="342" t="s">
        <v>6567</v>
      </c>
      <c r="E531" s="342" t="s">
        <v>9320</v>
      </c>
      <c r="F531" s="342" t="s">
        <v>6568</v>
      </c>
      <c r="G531" s="343">
        <v>6.93</v>
      </c>
      <c r="H531" s="342" t="s">
        <v>6594</v>
      </c>
      <c r="I531" s="342" t="s">
        <v>6575</v>
      </c>
      <c r="J531" s="342" t="s">
        <v>6755</v>
      </c>
      <c r="K531" s="581" t="s">
        <v>7079</v>
      </c>
      <c r="L531" s="344" t="s">
        <v>4090</v>
      </c>
      <c r="N531" s="344" t="s">
        <v>4090</v>
      </c>
      <c r="O531" s="341" t="s">
        <v>6752</v>
      </c>
    </row>
    <row r="532" spans="1:15" x14ac:dyDescent="0.2">
      <c r="A532" s="341" t="s">
        <v>9257</v>
      </c>
      <c r="B532" s="341" t="s">
        <v>9260</v>
      </c>
      <c r="C532" s="342" t="s">
        <v>6760</v>
      </c>
      <c r="D532" s="342" t="s">
        <v>6567</v>
      </c>
      <c r="E532" s="342" t="s">
        <v>9322</v>
      </c>
      <c r="F532" s="342" t="s">
        <v>6568</v>
      </c>
      <c r="G532" s="343">
        <v>7.0200000000000005</v>
      </c>
      <c r="H532" s="342" t="s">
        <v>6594</v>
      </c>
      <c r="I532" s="342" t="s">
        <v>6575</v>
      </c>
      <c r="J532" s="342" t="s">
        <v>6755</v>
      </c>
      <c r="K532" s="581" t="s">
        <v>7080</v>
      </c>
      <c r="L532" s="344" t="s">
        <v>4090</v>
      </c>
      <c r="N532" s="344" t="s">
        <v>4090</v>
      </c>
      <c r="O532" s="341" t="s">
        <v>6752</v>
      </c>
    </row>
    <row r="533" spans="1:15" x14ac:dyDescent="0.2">
      <c r="A533" s="341" t="s">
        <v>9257</v>
      </c>
      <c r="B533" s="341" t="s">
        <v>9260</v>
      </c>
      <c r="C533" s="342" t="s">
        <v>6566</v>
      </c>
      <c r="D533" s="342" t="s">
        <v>6567</v>
      </c>
      <c r="E533" s="342" t="s">
        <v>9320</v>
      </c>
      <c r="F533" s="342" t="s">
        <v>6568</v>
      </c>
      <c r="G533" s="343">
        <v>5.16</v>
      </c>
      <c r="H533" s="342" t="s">
        <v>6594</v>
      </c>
      <c r="I533" s="342" t="s">
        <v>6575</v>
      </c>
      <c r="J533" s="342" t="s">
        <v>6755</v>
      </c>
      <c r="K533" s="581" t="s">
        <v>7081</v>
      </c>
      <c r="L533" s="344" t="s">
        <v>4090</v>
      </c>
      <c r="N533" s="344" t="s">
        <v>4090</v>
      </c>
      <c r="O533" s="341" t="s">
        <v>6766</v>
      </c>
    </row>
    <row r="534" spans="1:15" x14ac:dyDescent="0.2">
      <c r="A534" s="341" t="s">
        <v>9257</v>
      </c>
      <c r="B534" s="341" t="s">
        <v>9260</v>
      </c>
      <c r="C534" s="342" t="s">
        <v>7068</v>
      </c>
      <c r="D534" s="342" t="s">
        <v>6567</v>
      </c>
      <c r="E534" s="342" t="s">
        <v>9321</v>
      </c>
      <c r="F534" s="342" t="s">
        <v>6568</v>
      </c>
      <c r="G534" s="343">
        <v>6.75</v>
      </c>
      <c r="H534" s="342" t="s">
        <v>6594</v>
      </c>
      <c r="I534" s="342" t="s">
        <v>6575</v>
      </c>
      <c r="J534" s="342" t="s">
        <v>6755</v>
      </c>
      <c r="K534" s="581" t="s">
        <v>6933</v>
      </c>
      <c r="L534" s="344" t="s">
        <v>4090</v>
      </c>
      <c r="N534" s="344" t="s">
        <v>4090</v>
      </c>
      <c r="O534" s="341" t="s">
        <v>6752</v>
      </c>
    </row>
    <row r="535" spans="1:15" x14ac:dyDescent="0.2">
      <c r="A535" s="341" t="s">
        <v>9257</v>
      </c>
      <c r="B535" s="341" t="s">
        <v>9260</v>
      </c>
      <c r="C535" s="342" t="s">
        <v>6646</v>
      </c>
      <c r="D535" s="342" t="s">
        <v>6567</v>
      </c>
      <c r="E535" s="342" t="s">
        <v>9337</v>
      </c>
      <c r="F535" s="342" t="s">
        <v>6568</v>
      </c>
      <c r="G535" s="343">
        <v>6.15</v>
      </c>
      <c r="H535" s="342" t="s">
        <v>6594</v>
      </c>
      <c r="I535" s="342" t="s">
        <v>6575</v>
      </c>
      <c r="J535" s="342" t="s">
        <v>6755</v>
      </c>
      <c r="K535" s="581" t="s">
        <v>7082</v>
      </c>
      <c r="L535" s="344" t="s">
        <v>4090</v>
      </c>
      <c r="N535" s="344" t="s">
        <v>4090</v>
      </c>
      <c r="O535" s="341" t="s">
        <v>6766</v>
      </c>
    </row>
    <row r="536" spans="1:15" x14ac:dyDescent="0.2">
      <c r="A536" s="341" t="s">
        <v>9257</v>
      </c>
      <c r="B536" s="341" t="s">
        <v>9260</v>
      </c>
      <c r="C536" s="342" t="s">
        <v>6640</v>
      </c>
      <c r="D536" s="342" t="s">
        <v>6567</v>
      </c>
      <c r="E536" s="342" t="s">
        <v>9325</v>
      </c>
      <c r="F536" s="342" t="s">
        <v>6568</v>
      </c>
      <c r="G536" s="343">
        <v>9.99</v>
      </c>
      <c r="H536" s="342" t="s">
        <v>6594</v>
      </c>
      <c r="I536" s="342" t="s">
        <v>6575</v>
      </c>
      <c r="J536" s="342" t="s">
        <v>6755</v>
      </c>
      <c r="K536" s="581" t="s">
        <v>7083</v>
      </c>
      <c r="L536" s="344" t="s">
        <v>4090</v>
      </c>
      <c r="N536" s="344" t="s">
        <v>4090</v>
      </c>
      <c r="O536" s="341" t="s">
        <v>6766</v>
      </c>
    </row>
    <row r="537" spans="1:15" x14ac:dyDescent="0.2">
      <c r="A537" s="341" t="s">
        <v>9257</v>
      </c>
      <c r="B537" s="341" t="s">
        <v>9260</v>
      </c>
      <c r="C537" s="342" t="s">
        <v>6742</v>
      </c>
      <c r="D537" s="342" t="s">
        <v>6567</v>
      </c>
      <c r="E537" s="342" t="s">
        <v>9326</v>
      </c>
      <c r="F537" s="342" t="s">
        <v>6568</v>
      </c>
      <c r="G537" s="343">
        <v>6.24</v>
      </c>
      <c r="H537" s="342" t="s">
        <v>6594</v>
      </c>
      <c r="I537" s="342" t="s">
        <v>6575</v>
      </c>
      <c r="J537" s="342" t="s">
        <v>6755</v>
      </c>
      <c r="K537" s="581" t="s">
        <v>7031</v>
      </c>
      <c r="L537" s="344" t="s">
        <v>4090</v>
      </c>
      <c r="N537" s="344" t="s">
        <v>4090</v>
      </c>
      <c r="O537" s="341" t="s">
        <v>6752</v>
      </c>
    </row>
    <row r="538" spans="1:15" x14ac:dyDescent="0.2">
      <c r="A538" s="341" t="s">
        <v>9257</v>
      </c>
      <c r="B538" s="341" t="s">
        <v>9260</v>
      </c>
      <c r="C538" s="342" t="s">
        <v>6762</v>
      </c>
      <c r="D538" s="342" t="s">
        <v>6567</v>
      </c>
      <c r="E538" s="342" t="s">
        <v>9255</v>
      </c>
      <c r="F538" s="342" t="s">
        <v>6568</v>
      </c>
      <c r="G538" s="343">
        <v>5.7</v>
      </c>
      <c r="H538" s="342" t="s">
        <v>6594</v>
      </c>
      <c r="I538" s="342" t="s">
        <v>6575</v>
      </c>
      <c r="J538" s="342" t="s">
        <v>6755</v>
      </c>
      <c r="K538" s="581" t="s">
        <v>7084</v>
      </c>
      <c r="L538" s="344" t="s">
        <v>4090</v>
      </c>
      <c r="N538" s="344" t="s">
        <v>4090</v>
      </c>
      <c r="O538" s="341" t="s">
        <v>6766</v>
      </c>
    </row>
    <row r="539" spans="1:15" x14ac:dyDescent="0.2">
      <c r="A539" s="341" t="s">
        <v>9257</v>
      </c>
      <c r="B539" s="341" t="s">
        <v>9260</v>
      </c>
      <c r="C539" s="342" t="s">
        <v>6649</v>
      </c>
      <c r="D539" s="342" t="s">
        <v>6567</v>
      </c>
      <c r="E539" s="342" t="s">
        <v>9320</v>
      </c>
      <c r="F539" s="342" t="s">
        <v>6568</v>
      </c>
      <c r="G539" s="343">
        <v>6</v>
      </c>
      <c r="H539" s="342" t="s">
        <v>6594</v>
      </c>
      <c r="I539" s="342" t="s">
        <v>6575</v>
      </c>
      <c r="J539" s="342" t="s">
        <v>6755</v>
      </c>
      <c r="K539" s="581" t="s">
        <v>7085</v>
      </c>
      <c r="L539" s="344" t="s">
        <v>4090</v>
      </c>
      <c r="N539" s="344" t="s">
        <v>4090</v>
      </c>
      <c r="O539" s="341" t="s">
        <v>6766</v>
      </c>
    </row>
    <row r="540" spans="1:15" x14ac:dyDescent="0.2">
      <c r="A540" s="341" t="s">
        <v>9257</v>
      </c>
      <c r="B540" s="341" t="s">
        <v>9260</v>
      </c>
      <c r="C540" s="342" t="s">
        <v>6646</v>
      </c>
      <c r="D540" s="342" t="s">
        <v>6567</v>
      </c>
      <c r="E540" s="342" t="s">
        <v>9319</v>
      </c>
      <c r="F540" s="342" t="s">
        <v>6568</v>
      </c>
      <c r="G540" s="343">
        <v>99.84</v>
      </c>
      <c r="H540" s="342" t="s">
        <v>6594</v>
      </c>
      <c r="I540" s="342" t="s">
        <v>6575</v>
      </c>
      <c r="J540" s="342" t="s">
        <v>6755</v>
      </c>
      <c r="K540" s="581" t="s">
        <v>6683</v>
      </c>
      <c r="L540" s="344" t="s">
        <v>4090</v>
      </c>
      <c r="N540" s="344" t="s">
        <v>4090</v>
      </c>
      <c r="O540" s="341" t="s">
        <v>6752</v>
      </c>
    </row>
    <row r="541" spans="1:15" x14ac:dyDescent="0.2">
      <c r="A541" s="341" t="s">
        <v>9257</v>
      </c>
      <c r="B541" s="341" t="s">
        <v>9260</v>
      </c>
      <c r="C541" s="342" t="s">
        <v>7007</v>
      </c>
      <c r="D541" s="342" t="s">
        <v>6567</v>
      </c>
      <c r="E541" s="342" t="s">
        <v>9320</v>
      </c>
      <c r="F541" s="342" t="s">
        <v>6568</v>
      </c>
      <c r="G541" s="343">
        <v>8</v>
      </c>
      <c r="H541" s="342" t="s">
        <v>6594</v>
      </c>
      <c r="I541" s="342" t="s">
        <v>6575</v>
      </c>
      <c r="J541" s="342" t="s">
        <v>6755</v>
      </c>
      <c r="K541" s="581" t="s">
        <v>7086</v>
      </c>
      <c r="L541" s="344" t="s">
        <v>4090</v>
      </c>
      <c r="N541" s="344" t="s">
        <v>9231</v>
      </c>
      <c r="O541" s="341" t="s">
        <v>6752</v>
      </c>
    </row>
    <row r="542" spans="1:15" x14ac:dyDescent="0.2">
      <c r="A542" s="341" t="s">
        <v>9257</v>
      </c>
      <c r="B542" s="341" t="s">
        <v>9260</v>
      </c>
      <c r="C542" s="342" t="s">
        <v>7007</v>
      </c>
      <c r="D542" s="342" t="s">
        <v>6567</v>
      </c>
      <c r="E542" s="342" t="s">
        <v>9321</v>
      </c>
      <c r="F542" s="342" t="s">
        <v>6568</v>
      </c>
      <c r="G542" s="343">
        <v>34.58</v>
      </c>
      <c r="H542" s="342" t="s">
        <v>6594</v>
      </c>
      <c r="I542" s="342" t="s">
        <v>6575</v>
      </c>
      <c r="J542" s="342" t="s">
        <v>6755</v>
      </c>
      <c r="K542" s="581" t="s">
        <v>7087</v>
      </c>
      <c r="L542" s="344" t="s">
        <v>4090</v>
      </c>
      <c r="N542" s="344" t="s">
        <v>9231</v>
      </c>
      <c r="O542" s="341" t="s">
        <v>6752</v>
      </c>
    </row>
    <row r="543" spans="1:15" x14ac:dyDescent="0.2">
      <c r="A543" s="341" t="s">
        <v>9257</v>
      </c>
      <c r="B543" s="341" t="s">
        <v>9260</v>
      </c>
      <c r="C543" s="342" t="s">
        <v>7007</v>
      </c>
      <c r="D543" s="342" t="s">
        <v>6567</v>
      </c>
      <c r="E543" s="342" t="s">
        <v>9326</v>
      </c>
      <c r="F543" s="342" t="s">
        <v>6568</v>
      </c>
      <c r="G543" s="343">
        <v>25.27</v>
      </c>
      <c r="H543" s="342" t="s">
        <v>6594</v>
      </c>
      <c r="I543" s="342" t="s">
        <v>6575</v>
      </c>
      <c r="J543" s="342" t="s">
        <v>6755</v>
      </c>
      <c r="K543" s="581" t="s">
        <v>7088</v>
      </c>
      <c r="L543" s="344" t="s">
        <v>4090</v>
      </c>
      <c r="N543" s="344" t="s">
        <v>9231</v>
      </c>
      <c r="O543" s="341">
        <v>0</v>
      </c>
    </row>
    <row r="544" spans="1:15" x14ac:dyDescent="0.2">
      <c r="A544" s="341" t="s">
        <v>9257</v>
      </c>
      <c r="B544" s="341" t="s">
        <v>9260</v>
      </c>
      <c r="C544" s="342" t="s">
        <v>7007</v>
      </c>
      <c r="D544" s="342" t="s">
        <v>6567</v>
      </c>
      <c r="E544" s="342" t="s">
        <v>9326</v>
      </c>
      <c r="F544" s="342" t="s">
        <v>6568</v>
      </c>
      <c r="G544" s="343">
        <v>18.400000000000002</v>
      </c>
      <c r="H544" s="342" t="s">
        <v>6594</v>
      </c>
      <c r="I544" s="342" t="s">
        <v>6575</v>
      </c>
      <c r="J544" s="342" t="s">
        <v>6755</v>
      </c>
      <c r="K544" s="581" t="s">
        <v>6763</v>
      </c>
      <c r="L544" s="344" t="s">
        <v>4090</v>
      </c>
      <c r="N544" s="344" t="s">
        <v>9231</v>
      </c>
      <c r="O544" s="341" t="s">
        <v>6752</v>
      </c>
    </row>
    <row r="545" spans="1:15" x14ac:dyDescent="0.2">
      <c r="A545" s="341" t="s">
        <v>9257</v>
      </c>
      <c r="B545" s="341" t="s">
        <v>9260</v>
      </c>
      <c r="C545" s="342" t="s">
        <v>7007</v>
      </c>
      <c r="D545" s="342" t="s">
        <v>6567</v>
      </c>
      <c r="E545" s="342" t="s">
        <v>9319</v>
      </c>
      <c r="F545" s="342" t="s">
        <v>6568</v>
      </c>
      <c r="G545" s="343">
        <v>7.41</v>
      </c>
      <c r="H545" s="342" t="s">
        <v>6594</v>
      </c>
      <c r="I545" s="342" t="s">
        <v>6575</v>
      </c>
      <c r="J545" s="342" t="s">
        <v>6755</v>
      </c>
      <c r="K545" s="581" t="s">
        <v>7089</v>
      </c>
      <c r="L545" s="344" t="s">
        <v>4090</v>
      </c>
      <c r="N545" s="344" t="s">
        <v>9231</v>
      </c>
      <c r="O545" s="341" t="s">
        <v>6766</v>
      </c>
    </row>
    <row r="546" spans="1:15" x14ac:dyDescent="0.2">
      <c r="A546" s="341" t="s">
        <v>9257</v>
      </c>
      <c r="B546" s="341" t="s">
        <v>9260</v>
      </c>
      <c r="C546" s="342" t="s">
        <v>7007</v>
      </c>
      <c r="D546" s="342" t="s">
        <v>6567</v>
      </c>
      <c r="E546" s="342" t="s">
        <v>9319</v>
      </c>
      <c r="F546" s="342" t="s">
        <v>6568</v>
      </c>
      <c r="G546" s="343">
        <v>16.649999999999999</v>
      </c>
      <c r="H546" s="342" t="s">
        <v>6594</v>
      </c>
      <c r="I546" s="342" t="s">
        <v>6575</v>
      </c>
      <c r="J546" s="342" t="s">
        <v>6755</v>
      </c>
      <c r="K546" s="581" t="s">
        <v>6975</v>
      </c>
      <c r="L546" s="344" t="s">
        <v>4090</v>
      </c>
      <c r="N546" s="344" t="s">
        <v>9231</v>
      </c>
      <c r="O546" s="341">
        <v>0</v>
      </c>
    </row>
    <row r="547" spans="1:15" x14ac:dyDescent="0.2">
      <c r="A547" s="341" t="s">
        <v>9257</v>
      </c>
      <c r="B547" s="341" t="s">
        <v>9260</v>
      </c>
      <c r="C547" s="342" t="s">
        <v>7019</v>
      </c>
      <c r="D547" s="342" t="s">
        <v>6567</v>
      </c>
      <c r="E547" s="342" t="s">
        <v>9334</v>
      </c>
      <c r="F547" s="342" t="s">
        <v>6568</v>
      </c>
      <c r="G547" s="343">
        <v>19</v>
      </c>
      <c r="H547" s="342" t="s">
        <v>6594</v>
      </c>
      <c r="I547" s="342" t="s">
        <v>6575</v>
      </c>
      <c r="J547" s="342" t="s">
        <v>6755</v>
      </c>
      <c r="K547" s="581" t="s">
        <v>7090</v>
      </c>
      <c r="L547" s="344" t="s">
        <v>4090</v>
      </c>
      <c r="N547" s="344" t="s">
        <v>4090</v>
      </c>
      <c r="O547" s="341">
        <v>0</v>
      </c>
    </row>
    <row r="548" spans="1:15" x14ac:dyDescent="0.2">
      <c r="A548" s="341" t="s">
        <v>9257</v>
      </c>
      <c r="B548" s="341" t="s">
        <v>9260</v>
      </c>
      <c r="C548" s="342" t="s">
        <v>7007</v>
      </c>
      <c r="D548" s="342" t="s">
        <v>6567</v>
      </c>
      <c r="E548" s="342" t="s">
        <v>9319</v>
      </c>
      <c r="F548" s="342" t="s">
        <v>6568</v>
      </c>
      <c r="G548" s="343">
        <v>3.43</v>
      </c>
      <c r="H548" s="342" t="s">
        <v>6594</v>
      </c>
      <c r="I548" s="342" t="s">
        <v>6575</v>
      </c>
      <c r="J548" s="342" t="s">
        <v>6755</v>
      </c>
      <c r="K548" s="581" t="s">
        <v>6949</v>
      </c>
      <c r="L548" s="344" t="s">
        <v>4090</v>
      </c>
      <c r="N548" s="344" t="s">
        <v>9231</v>
      </c>
      <c r="O548" s="341">
        <v>0</v>
      </c>
    </row>
    <row r="549" spans="1:15" x14ac:dyDescent="0.2">
      <c r="A549" s="341" t="s">
        <v>9257</v>
      </c>
      <c r="B549" s="341" t="s">
        <v>9260</v>
      </c>
      <c r="C549" s="342" t="s">
        <v>7007</v>
      </c>
      <c r="D549" s="342" t="s">
        <v>6567</v>
      </c>
      <c r="E549" s="342" t="s">
        <v>9319</v>
      </c>
      <c r="F549" s="342" t="s">
        <v>6568</v>
      </c>
      <c r="G549" s="343">
        <v>4.0950000000000006</v>
      </c>
      <c r="H549" s="342" t="s">
        <v>6594</v>
      </c>
      <c r="I549" s="342" t="s">
        <v>6575</v>
      </c>
      <c r="J549" s="342" t="s">
        <v>6755</v>
      </c>
      <c r="K549" s="581" t="s">
        <v>7089</v>
      </c>
      <c r="L549" s="344" t="s">
        <v>4090</v>
      </c>
      <c r="N549" s="344" t="s">
        <v>9231</v>
      </c>
      <c r="O549" s="341" t="s">
        <v>6766</v>
      </c>
    </row>
    <row r="550" spans="1:15" x14ac:dyDescent="0.2">
      <c r="A550" s="341" t="s">
        <v>9257</v>
      </c>
      <c r="B550" s="341" t="s">
        <v>9260</v>
      </c>
      <c r="C550" s="342" t="s">
        <v>7007</v>
      </c>
      <c r="D550" s="342" t="s">
        <v>6567</v>
      </c>
      <c r="E550" s="342" t="s">
        <v>9319</v>
      </c>
      <c r="F550" s="342" t="s">
        <v>6568</v>
      </c>
      <c r="G550" s="343">
        <v>9.6750000000000007</v>
      </c>
      <c r="H550" s="342" t="s">
        <v>6594</v>
      </c>
      <c r="I550" s="342" t="s">
        <v>6575</v>
      </c>
      <c r="J550" s="342" t="s">
        <v>6755</v>
      </c>
      <c r="K550" s="581" t="s">
        <v>7091</v>
      </c>
      <c r="L550" s="344" t="s">
        <v>4090</v>
      </c>
      <c r="N550" s="344" t="s">
        <v>9231</v>
      </c>
      <c r="O550" s="341">
        <v>0</v>
      </c>
    </row>
    <row r="551" spans="1:15" x14ac:dyDescent="0.2">
      <c r="A551" s="341" t="s">
        <v>9257</v>
      </c>
      <c r="B551" s="341" t="s">
        <v>9260</v>
      </c>
      <c r="C551" s="342" t="s">
        <v>7007</v>
      </c>
      <c r="D551" s="342" t="s">
        <v>6567</v>
      </c>
      <c r="E551" s="342" t="s">
        <v>9319</v>
      </c>
      <c r="F551" s="342" t="s">
        <v>6568</v>
      </c>
      <c r="G551" s="343">
        <v>19.53</v>
      </c>
      <c r="H551" s="342" t="s">
        <v>6594</v>
      </c>
      <c r="I551" s="342" t="s">
        <v>6575</v>
      </c>
      <c r="J551" s="342" t="s">
        <v>6755</v>
      </c>
      <c r="K551" s="581" t="s">
        <v>7092</v>
      </c>
      <c r="L551" s="344" t="s">
        <v>4090</v>
      </c>
      <c r="N551" s="344" t="s">
        <v>9231</v>
      </c>
      <c r="O551" s="341">
        <v>0</v>
      </c>
    </row>
    <row r="552" spans="1:15" x14ac:dyDescent="0.2">
      <c r="A552" s="341" t="s">
        <v>9257</v>
      </c>
      <c r="B552" s="341" t="s">
        <v>9260</v>
      </c>
      <c r="C552" s="342" t="s">
        <v>7007</v>
      </c>
      <c r="D552" s="342" t="s">
        <v>6567</v>
      </c>
      <c r="E552" s="342" t="s">
        <v>9319</v>
      </c>
      <c r="F552" s="342" t="s">
        <v>6568</v>
      </c>
      <c r="G552" s="343">
        <v>5.55</v>
      </c>
      <c r="H552" s="342" t="s">
        <v>6594</v>
      </c>
      <c r="I552" s="342" t="s">
        <v>6575</v>
      </c>
      <c r="J552" s="342" t="s">
        <v>6755</v>
      </c>
      <c r="K552" s="581" t="s">
        <v>7093</v>
      </c>
      <c r="L552" s="344" t="s">
        <v>4090</v>
      </c>
      <c r="N552" s="344" t="s">
        <v>9231</v>
      </c>
      <c r="O552" s="341">
        <v>0</v>
      </c>
    </row>
    <row r="553" spans="1:15" x14ac:dyDescent="0.2">
      <c r="A553" s="341" t="s">
        <v>9257</v>
      </c>
      <c r="B553" s="341" t="s">
        <v>9260</v>
      </c>
      <c r="C553" s="342" t="s">
        <v>7007</v>
      </c>
      <c r="D553" s="342" t="s">
        <v>6567</v>
      </c>
      <c r="E553" s="342" t="s">
        <v>9319</v>
      </c>
      <c r="F553" s="342" t="s">
        <v>6568</v>
      </c>
      <c r="G553" s="343">
        <v>8.14</v>
      </c>
      <c r="H553" s="342" t="s">
        <v>6594</v>
      </c>
      <c r="I553" s="342" t="s">
        <v>6575</v>
      </c>
      <c r="J553" s="342" t="s">
        <v>6755</v>
      </c>
      <c r="K553" s="581" t="s">
        <v>7094</v>
      </c>
      <c r="L553" s="344" t="s">
        <v>4090</v>
      </c>
      <c r="N553" s="344" t="s">
        <v>9231</v>
      </c>
      <c r="O553" s="341">
        <v>0</v>
      </c>
    </row>
    <row r="554" spans="1:15" x14ac:dyDescent="0.2">
      <c r="A554" s="341" t="s">
        <v>9257</v>
      </c>
      <c r="B554" s="341" t="s">
        <v>9260</v>
      </c>
      <c r="C554" s="342" t="s">
        <v>7007</v>
      </c>
      <c r="D554" s="342" t="s">
        <v>6567</v>
      </c>
      <c r="E554" s="342" t="s">
        <v>9321</v>
      </c>
      <c r="F554" s="342" t="s">
        <v>6568</v>
      </c>
      <c r="G554" s="343">
        <v>5.4</v>
      </c>
      <c r="H554" s="342" t="s">
        <v>6594</v>
      </c>
      <c r="I554" s="342" t="s">
        <v>6575</v>
      </c>
      <c r="J554" s="342" t="s">
        <v>6755</v>
      </c>
      <c r="K554" s="581" t="s">
        <v>7095</v>
      </c>
      <c r="L554" s="344" t="s">
        <v>4090</v>
      </c>
      <c r="N554" s="344" t="s">
        <v>9231</v>
      </c>
      <c r="O554" s="341">
        <v>0</v>
      </c>
    </row>
    <row r="555" spans="1:15" x14ac:dyDescent="0.2">
      <c r="A555" s="341" t="s">
        <v>9257</v>
      </c>
      <c r="B555" s="341" t="s">
        <v>9260</v>
      </c>
      <c r="C555" s="342" t="s">
        <v>7007</v>
      </c>
      <c r="D555" s="342" t="s">
        <v>6567</v>
      </c>
      <c r="E555" s="342" t="s">
        <v>9321</v>
      </c>
      <c r="F555" s="342" t="s">
        <v>6568</v>
      </c>
      <c r="G555" s="343">
        <v>18.330000000000002</v>
      </c>
      <c r="H555" s="342" t="s">
        <v>6594</v>
      </c>
      <c r="I555" s="342" t="s">
        <v>6575</v>
      </c>
      <c r="J555" s="342" t="s">
        <v>6755</v>
      </c>
      <c r="K555" s="581" t="s">
        <v>7096</v>
      </c>
      <c r="L555" s="344" t="s">
        <v>4090</v>
      </c>
      <c r="N555" s="344" t="s">
        <v>9231</v>
      </c>
      <c r="O555" s="341">
        <v>0</v>
      </c>
    </row>
    <row r="556" spans="1:15" x14ac:dyDescent="0.2">
      <c r="A556" s="341" t="s">
        <v>9257</v>
      </c>
      <c r="B556" s="341" t="s">
        <v>9260</v>
      </c>
      <c r="C556" s="342" t="s">
        <v>7007</v>
      </c>
      <c r="D556" s="342" t="s">
        <v>6567</v>
      </c>
      <c r="E556" s="342" t="s">
        <v>9320</v>
      </c>
      <c r="F556" s="342" t="s">
        <v>6568</v>
      </c>
      <c r="G556" s="343">
        <v>5.46</v>
      </c>
      <c r="H556" s="342" t="s">
        <v>6594</v>
      </c>
      <c r="I556" s="342" t="s">
        <v>6575</v>
      </c>
      <c r="J556" s="342" t="s">
        <v>6755</v>
      </c>
      <c r="K556" s="581" t="s">
        <v>6844</v>
      </c>
      <c r="L556" s="344" t="s">
        <v>4090</v>
      </c>
      <c r="N556" s="344" t="s">
        <v>9231</v>
      </c>
      <c r="O556" s="341">
        <v>0</v>
      </c>
    </row>
    <row r="557" spans="1:15" x14ac:dyDescent="0.2">
      <c r="A557" s="341" t="s">
        <v>9257</v>
      </c>
      <c r="B557" s="341" t="s">
        <v>9260</v>
      </c>
      <c r="C557" s="342" t="s">
        <v>7007</v>
      </c>
      <c r="D557" s="342" t="s">
        <v>6567</v>
      </c>
      <c r="E557" s="342" t="s">
        <v>9323</v>
      </c>
      <c r="F557" s="342" t="s">
        <v>6568</v>
      </c>
      <c r="G557" s="343">
        <v>6.3450000000000006</v>
      </c>
      <c r="H557" s="342" t="s">
        <v>6594</v>
      </c>
      <c r="I557" s="342" t="s">
        <v>6575</v>
      </c>
      <c r="J557" s="342" t="s">
        <v>6755</v>
      </c>
      <c r="K557" s="581" t="s">
        <v>7097</v>
      </c>
      <c r="L557" s="344" t="s">
        <v>4090</v>
      </c>
      <c r="N557" s="344" t="s">
        <v>9231</v>
      </c>
      <c r="O557" s="341">
        <v>0</v>
      </c>
    </row>
    <row r="558" spans="1:15" x14ac:dyDescent="0.2">
      <c r="A558" s="341" t="s">
        <v>9257</v>
      </c>
      <c r="B558" s="341" t="s">
        <v>9260</v>
      </c>
      <c r="C558" s="342" t="s">
        <v>7007</v>
      </c>
      <c r="D558" s="342" t="s">
        <v>6567</v>
      </c>
      <c r="E558" s="342" t="s">
        <v>9255</v>
      </c>
      <c r="F558" s="342" t="s">
        <v>6568</v>
      </c>
      <c r="G558" s="343">
        <v>8.84</v>
      </c>
      <c r="H558" s="342" t="s">
        <v>6594</v>
      </c>
      <c r="I558" s="342" t="s">
        <v>6575</v>
      </c>
      <c r="J558" s="342" t="s">
        <v>6755</v>
      </c>
      <c r="K558" s="581" t="s">
        <v>7098</v>
      </c>
      <c r="L558" s="344" t="s">
        <v>4090</v>
      </c>
      <c r="N558" s="344" t="s">
        <v>9231</v>
      </c>
      <c r="O558" s="341" t="s">
        <v>6752</v>
      </c>
    </row>
    <row r="559" spans="1:15" x14ac:dyDescent="0.2">
      <c r="A559" s="341" t="s">
        <v>9257</v>
      </c>
      <c r="B559" s="341" t="s">
        <v>9260</v>
      </c>
      <c r="C559" s="342" t="s">
        <v>7007</v>
      </c>
      <c r="D559" s="342" t="s">
        <v>6567</v>
      </c>
      <c r="E559" s="342" t="s">
        <v>9323</v>
      </c>
      <c r="F559" s="342" t="s">
        <v>6568</v>
      </c>
      <c r="G559" s="343">
        <v>4.9950000000000001</v>
      </c>
      <c r="H559" s="342" t="s">
        <v>6594</v>
      </c>
      <c r="I559" s="342" t="s">
        <v>6575</v>
      </c>
      <c r="J559" s="342" t="s">
        <v>6755</v>
      </c>
      <c r="K559" s="581" t="s">
        <v>7099</v>
      </c>
      <c r="L559" s="344" t="s">
        <v>4090</v>
      </c>
      <c r="N559" s="344" t="s">
        <v>9231</v>
      </c>
      <c r="O559" s="341">
        <v>0</v>
      </c>
    </row>
    <row r="560" spans="1:15" x14ac:dyDescent="0.2">
      <c r="A560" s="341" t="s">
        <v>9257</v>
      </c>
      <c r="B560" s="341" t="s">
        <v>9260</v>
      </c>
      <c r="C560" s="342" t="s">
        <v>7007</v>
      </c>
      <c r="D560" s="342" t="s">
        <v>6567</v>
      </c>
      <c r="E560" s="342" t="s">
        <v>9320</v>
      </c>
      <c r="F560" s="342" t="s">
        <v>6568</v>
      </c>
      <c r="G560" s="343">
        <v>3.36</v>
      </c>
      <c r="H560" s="342" t="s">
        <v>6594</v>
      </c>
      <c r="I560" s="342" t="s">
        <v>6575</v>
      </c>
      <c r="J560" s="342" t="s">
        <v>6755</v>
      </c>
      <c r="K560" s="581" t="s">
        <v>7100</v>
      </c>
      <c r="L560" s="344" t="s">
        <v>4090</v>
      </c>
      <c r="N560" s="344" t="s">
        <v>9231</v>
      </c>
      <c r="O560" s="341">
        <v>0</v>
      </c>
    </row>
    <row r="561" spans="1:15" x14ac:dyDescent="0.2">
      <c r="A561" s="341" t="s">
        <v>9257</v>
      </c>
      <c r="B561" s="341" t="s">
        <v>9260</v>
      </c>
      <c r="C561" s="342" t="s">
        <v>7007</v>
      </c>
      <c r="D561" s="342" t="s">
        <v>6567</v>
      </c>
      <c r="E561" s="342" t="s">
        <v>9255</v>
      </c>
      <c r="F561" s="342" t="s">
        <v>6568</v>
      </c>
      <c r="G561" s="343">
        <v>9.620000000000001</v>
      </c>
      <c r="H561" s="342" t="s">
        <v>6594</v>
      </c>
      <c r="I561" s="342" t="s">
        <v>6575</v>
      </c>
      <c r="J561" s="342" t="s">
        <v>6755</v>
      </c>
      <c r="K561" s="581" t="s">
        <v>7101</v>
      </c>
      <c r="L561" s="344" t="s">
        <v>4090</v>
      </c>
      <c r="N561" s="344" t="s">
        <v>9231</v>
      </c>
      <c r="O561" s="341">
        <v>0</v>
      </c>
    </row>
    <row r="562" spans="1:15" x14ac:dyDescent="0.2">
      <c r="A562" s="341" t="s">
        <v>9257</v>
      </c>
      <c r="B562" s="341" t="s">
        <v>9260</v>
      </c>
      <c r="C562" s="342" t="s">
        <v>7007</v>
      </c>
      <c r="D562" s="342" t="s">
        <v>6567</v>
      </c>
      <c r="E562" s="342" t="s">
        <v>9255</v>
      </c>
      <c r="F562" s="342" t="s">
        <v>6568</v>
      </c>
      <c r="G562" s="343">
        <v>5.55</v>
      </c>
      <c r="H562" s="342" t="s">
        <v>6594</v>
      </c>
      <c r="I562" s="342" t="s">
        <v>6575</v>
      </c>
      <c r="J562" s="342" t="s">
        <v>6755</v>
      </c>
      <c r="K562" s="581" t="s">
        <v>7102</v>
      </c>
      <c r="L562" s="344" t="s">
        <v>4090</v>
      </c>
      <c r="N562" s="344" t="s">
        <v>9231</v>
      </c>
      <c r="O562" s="341">
        <v>0</v>
      </c>
    </row>
    <row r="563" spans="1:15" x14ac:dyDescent="0.2">
      <c r="A563" s="341" t="s">
        <v>9257</v>
      </c>
      <c r="B563" s="341" t="s">
        <v>9260</v>
      </c>
      <c r="C563" s="342" t="s">
        <v>7007</v>
      </c>
      <c r="D563" s="342" t="s">
        <v>6567</v>
      </c>
      <c r="E563" s="342" t="s">
        <v>9255</v>
      </c>
      <c r="F563" s="342" t="s">
        <v>6568</v>
      </c>
      <c r="G563" s="343">
        <v>11.96</v>
      </c>
      <c r="H563" s="342" t="s">
        <v>6594</v>
      </c>
      <c r="I563" s="342" t="s">
        <v>6575</v>
      </c>
      <c r="J563" s="342" t="s">
        <v>6755</v>
      </c>
      <c r="K563" s="581" t="s">
        <v>6768</v>
      </c>
      <c r="L563" s="344" t="s">
        <v>4090</v>
      </c>
      <c r="N563" s="344" t="s">
        <v>9231</v>
      </c>
      <c r="O563" s="341">
        <v>0</v>
      </c>
    </row>
    <row r="564" spans="1:15" x14ac:dyDescent="0.2">
      <c r="A564" s="341" t="s">
        <v>9257</v>
      </c>
      <c r="B564" s="341" t="s">
        <v>9260</v>
      </c>
      <c r="C564" s="342" t="s">
        <v>7007</v>
      </c>
      <c r="D564" s="342" t="s">
        <v>6567</v>
      </c>
      <c r="E564" s="342" t="s">
        <v>9324</v>
      </c>
      <c r="F564" s="342" t="s">
        <v>6568</v>
      </c>
      <c r="G564" s="343">
        <v>5.17</v>
      </c>
      <c r="H564" s="342" t="s">
        <v>6594</v>
      </c>
      <c r="I564" s="342" t="s">
        <v>6575</v>
      </c>
      <c r="J564" s="342" t="s">
        <v>6755</v>
      </c>
      <c r="K564" s="581" t="s">
        <v>7103</v>
      </c>
      <c r="L564" s="344" t="s">
        <v>4090</v>
      </c>
      <c r="N564" s="344" t="s">
        <v>9231</v>
      </c>
      <c r="O564" s="341">
        <v>0</v>
      </c>
    </row>
    <row r="565" spans="1:15" x14ac:dyDescent="0.2">
      <c r="A565" s="341" t="s">
        <v>9257</v>
      </c>
      <c r="B565" s="341" t="s">
        <v>9260</v>
      </c>
      <c r="C565" s="342" t="s">
        <v>7007</v>
      </c>
      <c r="D565" s="342" t="s">
        <v>6567</v>
      </c>
      <c r="E565" s="342" t="s">
        <v>9322</v>
      </c>
      <c r="F565" s="342" t="s">
        <v>6568</v>
      </c>
      <c r="G565" s="343">
        <v>14.790000000000001</v>
      </c>
      <c r="H565" s="342" t="s">
        <v>6594</v>
      </c>
      <c r="I565" s="342" t="s">
        <v>6575</v>
      </c>
      <c r="J565" s="342" t="s">
        <v>6755</v>
      </c>
      <c r="K565" s="581" t="s">
        <v>7104</v>
      </c>
      <c r="L565" s="344" t="s">
        <v>4090</v>
      </c>
      <c r="N565" s="344" t="s">
        <v>9231</v>
      </c>
      <c r="O565" s="341" t="s">
        <v>6766</v>
      </c>
    </row>
    <row r="566" spans="1:15" x14ac:dyDescent="0.2">
      <c r="A566" s="341" t="s">
        <v>9257</v>
      </c>
      <c r="B566" s="341" t="s">
        <v>9260</v>
      </c>
      <c r="C566" s="342" t="s">
        <v>7007</v>
      </c>
      <c r="D566" s="342" t="s">
        <v>6567</v>
      </c>
      <c r="E566" s="342" t="s">
        <v>9322</v>
      </c>
      <c r="F566" s="342" t="s">
        <v>6568</v>
      </c>
      <c r="G566" s="343">
        <v>6.3</v>
      </c>
      <c r="H566" s="342" t="s">
        <v>6594</v>
      </c>
      <c r="I566" s="342" t="s">
        <v>6575</v>
      </c>
      <c r="J566" s="342" t="s">
        <v>6755</v>
      </c>
      <c r="K566" s="581" t="s">
        <v>7105</v>
      </c>
      <c r="L566" s="344" t="s">
        <v>4090</v>
      </c>
      <c r="N566" s="344" t="s">
        <v>9231</v>
      </c>
      <c r="O566" s="341">
        <v>0</v>
      </c>
    </row>
    <row r="567" spans="1:15" x14ac:dyDescent="0.2">
      <c r="A567" s="341" t="s">
        <v>9257</v>
      </c>
      <c r="B567" s="341" t="s">
        <v>9260</v>
      </c>
      <c r="C567" s="342" t="s">
        <v>7007</v>
      </c>
      <c r="D567" s="342" t="s">
        <v>6567</v>
      </c>
      <c r="E567" s="342" t="s">
        <v>9322</v>
      </c>
      <c r="F567" s="342" t="s">
        <v>6568</v>
      </c>
      <c r="G567" s="343">
        <v>6.8250000000000002</v>
      </c>
      <c r="H567" s="342" t="s">
        <v>6594</v>
      </c>
      <c r="I567" s="342" t="s">
        <v>6575</v>
      </c>
      <c r="J567" s="342" t="s">
        <v>6755</v>
      </c>
      <c r="K567" s="581" t="s">
        <v>7095</v>
      </c>
      <c r="L567" s="344" t="s">
        <v>4090</v>
      </c>
      <c r="N567" s="344" t="s">
        <v>9231</v>
      </c>
      <c r="O567" s="341">
        <v>0</v>
      </c>
    </row>
    <row r="568" spans="1:15" x14ac:dyDescent="0.2">
      <c r="A568" s="341" t="s">
        <v>9257</v>
      </c>
      <c r="B568" s="341" t="s">
        <v>9260</v>
      </c>
      <c r="C568" s="342" t="s">
        <v>7007</v>
      </c>
      <c r="D568" s="342" t="s">
        <v>6567</v>
      </c>
      <c r="E568" s="342" t="s">
        <v>9322</v>
      </c>
      <c r="F568" s="342" t="s">
        <v>6568</v>
      </c>
      <c r="G568" s="343">
        <v>4.5</v>
      </c>
      <c r="H568" s="342" t="s">
        <v>6594</v>
      </c>
      <c r="I568" s="342" t="s">
        <v>6575</v>
      </c>
      <c r="J568" s="342" t="s">
        <v>6755</v>
      </c>
      <c r="K568" s="581" t="s">
        <v>7106</v>
      </c>
      <c r="L568" s="344" t="s">
        <v>4090</v>
      </c>
      <c r="N568" s="344" t="s">
        <v>9231</v>
      </c>
      <c r="O568" s="341">
        <v>0</v>
      </c>
    </row>
    <row r="569" spans="1:15" x14ac:dyDescent="0.2">
      <c r="A569" s="341" t="s">
        <v>9257</v>
      </c>
      <c r="B569" s="341" t="s">
        <v>9260</v>
      </c>
      <c r="C569" s="342" t="s">
        <v>7007</v>
      </c>
      <c r="D569" s="342" t="s">
        <v>6567</v>
      </c>
      <c r="E569" s="342" t="s">
        <v>9322</v>
      </c>
      <c r="F569" s="342" t="s">
        <v>6568</v>
      </c>
      <c r="G569" s="343">
        <v>3.3149999999999999</v>
      </c>
      <c r="H569" s="342" t="s">
        <v>6594</v>
      </c>
      <c r="I569" s="342" t="s">
        <v>6575</v>
      </c>
      <c r="J569" s="342" t="s">
        <v>6755</v>
      </c>
      <c r="K569" s="581" t="s">
        <v>7107</v>
      </c>
      <c r="L569" s="344" t="s">
        <v>4090</v>
      </c>
      <c r="N569" s="344" t="s">
        <v>9231</v>
      </c>
      <c r="O569" s="341" t="s">
        <v>6752</v>
      </c>
    </row>
    <row r="570" spans="1:15" x14ac:dyDescent="0.2">
      <c r="A570" s="341" t="s">
        <v>9257</v>
      </c>
      <c r="B570" s="341" t="s">
        <v>9260</v>
      </c>
      <c r="C570" s="342" t="s">
        <v>7007</v>
      </c>
      <c r="D570" s="342" t="s">
        <v>6567</v>
      </c>
      <c r="E570" s="342" t="s">
        <v>9322</v>
      </c>
      <c r="F570" s="342" t="s">
        <v>6568</v>
      </c>
      <c r="G570" s="343">
        <v>13.23</v>
      </c>
      <c r="H570" s="342" t="s">
        <v>6594</v>
      </c>
      <c r="I570" s="342" t="s">
        <v>6575</v>
      </c>
      <c r="J570" s="342" t="s">
        <v>6755</v>
      </c>
      <c r="K570" s="581" t="s">
        <v>6978</v>
      </c>
      <c r="L570" s="344" t="s">
        <v>4090</v>
      </c>
      <c r="N570" s="344" t="s">
        <v>9231</v>
      </c>
      <c r="O570" s="341">
        <v>0</v>
      </c>
    </row>
    <row r="571" spans="1:15" x14ac:dyDescent="0.2">
      <c r="A571" s="341" t="s">
        <v>9257</v>
      </c>
      <c r="B571" s="341" t="s">
        <v>9260</v>
      </c>
      <c r="C571" s="342" t="s">
        <v>7007</v>
      </c>
      <c r="D571" s="342" t="s">
        <v>6567</v>
      </c>
      <c r="E571" s="342" t="s">
        <v>9333</v>
      </c>
      <c r="F571" s="342" t="s">
        <v>6568</v>
      </c>
      <c r="G571" s="343">
        <v>10.34</v>
      </c>
      <c r="H571" s="342" t="s">
        <v>6594</v>
      </c>
      <c r="I571" s="342" t="s">
        <v>6575</v>
      </c>
      <c r="J571" s="342" t="s">
        <v>6755</v>
      </c>
      <c r="K571" s="581" t="s">
        <v>6799</v>
      </c>
      <c r="L571" s="344" t="s">
        <v>4090</v>
      </c>
      <c r="N571" s="344" t="s">
        <v>9231</v>
      </c>
      <c r="O571" s="341">
        <v>0</v>
      </c>
    </row>
    <row r="572" spans="1:15" x14ac:dyDescent="0.2">
      <c r="A572" s="341" t="s">
        <v>9257</v>
      </c>
      <c r="B572" s="341" t="s">
        <v>9260</v>
      </c>
      <c r="C572" s="342" t="s">
        <v>7007</v>
      </c>
      <c r="D572" s="342" t="s">
        <v>6567</v>
      </c>
      <c r="E572" s="342" t="s">
        <v>9324</v>
      </c>
      <c r="F572" s="342" t="s">
        <v>6568</v>
      </c>
      <c r="G572" s="343">
        <v>6.44</v>
      </c>
      <c r="H572" s="342" t="s">
        <v>6594</v>
      </c>
      <c r="I572" s="342" t="s">
        <v>6575</v>
      </c>
      <c r="J572" s="342" t="s">
        <v>6755</v>
      </c>
      <c r="K572" s="581" t="s">
        <v>7108</v>
      </c>
      <c r="L572" s="344" t="s">
        <v>4090</v>
      </c>
      <c r="N572" s="344" t="s">
        <v>9231</v>
      </c>
      <c r="O572" s="341" t="s">
        <v>6766</v>
      </c>
    </row>
    <row r="573" spans="1:15" x14ac:dyDescent="0.2">
      <c r="A573" s="341" t="s">
        <v>9257</v>
      </c>
      <c r="B573" s="341" t="s">
        <v>9260</v>
      </c>
      <c r="C573" s="342" t="s">
        <v>7007</v>
      </c>
      <c r="D573" s="342" t="s">
        <v>6567</v>
      </c>
      <c r="E573" s="342" t="s">
        <v>9323</v>
      </c>
      <c r="F573" s="342" t="s">
        <v>6568</v>
      </c>
      <c r="G573" s="343">
        <v>9.4350000000000005</v>
      </c>
      <c r="H573" s="342" t="s">
        <v>6594</v>
      </c>
      <c r="I573" s="342" t="s">
        <v>6575</v>
      </c>
      <c r="J573" s="342" t="s">
        <v>6755</v>
      </c>
      <c r="K573" s="581" t="s">
        <v>7015</v>
      </c>
      <c r="L573" s="344" t="s">
        <v>4090</v>
      </c>
      <c r="N573" s="344" t="s">
        <v>9231</v>
      </c>
      <c r="O573" s="341" t="s">
        <v>6752</v>
      </c>
    </row>
    <row r="574" spans="1:15" x14ac:dyDescent="0.2">
      <c r="A574" s="341" t="s">
        <v>9257</v>
      </c>
      <c r="B574" s="341" t="s">
        <v>9260</v>
      </c>
      <c r="C574" s="342" t="s">
        <v>7007</v>
      </c>
      <c r="D574" s="342" t="s">
        <v>6567</v>
      </c>
      <c r="E574" s="342" t="s">
        <v>9321</v>
      </c>
      <c r="F574" s="342" t="s">
        <v>6568</v>
      </c>
      <c r="G574" s="343">
        <v>4.6000000000000005</v>
      </c>
      <c r="H574" s="342" t="s">
        <v>6594</v>
      </c>
      <c r="I574" s="342" t="s">
        <v>6575</v>
      </c>
      <c r="J574" s="342" t="s">
        <v>6755</v>
      </c>
      <c r="K574" s="581" t="s">
        <v>6882</v>
      </c>
      <c r="L574" s="344" t="s">
        <v>4090</v>
      </c>
      <c r="N574" s="344" t="s">
        <v>9231</v>
      </c>
      <c r="O574" s="341">
        <v>0</v>
      </c>
    </row>
    <row r="575" spans="1:15" x14ac:dyDescent="0.2">
      <c r="A575" s="341" t="s">
        <v>9257</v>
      </c>
      <c r="B575" s="341" t="s">
        <v>9260</v>
      </c>
      <c r="C575" s="342" t="s">
        <v>7007</v>
      </c>
      <c r="D575" s="342" t="s">
        <v>6567</v>
      </c>
      <c r="E575" s="342" t="s">
        <v>9321</v>
      </c>
      <c r="F575" s="342" t="s">
        <v>6568</v>
      </c>
      <c r="G575" s="343">
        <v>8.64</v>
      </c>
      <c r="H575" s="342" t="s">
        <v>6594</v>
      </c>
      <c r="I575" s="342" t="s">
        <v>6575</v>
      </c>
      <c r="J575" s="342" t="s">
        <v>6755</v>
      </c>
      <c r="K575" s="581" t="s">
        <v>6795</v>
      </c>
      <c r="L575" s="344" t="s">
        <v>4090</v>
      </c>
      <c r="N575" s="344" t="s">
        <v>9231</v>
      </c>
      <c r="O575" s="341" t="s">
        <v>6752</v>
      </c>
    </row>
    <row r="576" spans="1:15" x14ac:dyDescent="0.2">
      <c r="A576" s="341" t="s">
        <v>9257</v>
      </c>
      <c r="B576" s="341" t="s">
        <v>9260</v>
      </c>
      <c r="C576" s="342" t="s">
        <v>7007</v>
      </c>
      <c r="D576" s="342" t="s">
        <v>6567</v>
      </c>
      <c r="E576" s="342" t="s">
        <v>9321</v>
      </c>
      <c r="F576" s="342" t="s">
        <v>6568</v>
      </c>
      <c r="G576" s="343">
        <v>3.12</v>
      </c>
      <c r="H576" s="342" t="s">
        <v>6594</v>
      </c>
      <c r="I576" s="342" t="s">
        <v>6575</v>
      </c>
      <c r="J576" s="342" t="s">
        <v>6755</v>
      </c>
      <c r="K576" s="581" t="s">
        <v>6759</v>
      </c>
      <c r="L576" s="344" t="s">
        <v>4090</v>
      </c>
      <c r="N576" s="344" t="s">
        <v>9231</v>
      </c>
      <c r="O576" s="341" t="s">
        <v>6752</v>
      </c>
    </row>
    <row r="577" spans="1:15" x14ac:dyDescent="0.2">
      <c r="A577" s="341" t="s">
        <v>9257</v>
      </c>
      <c r="B577" s="341" t="s">
        <v>9260</v>
      </c>
      <c r="C577" s="342" t="s">
        <v>6753</v>
      </c>
      <c r="D577" s="342" t="s">
        <v>6567</v>
      </c>
      <c r="E577" s="342" t="s">
        <v>9320</v>
      </c>
      <c r="F577" s="342" t="s">
        <v>6568</v>
      </c>
      <c r="G577" s="343">
        <v>5.4050000000000002</v>
      </c>
      <c r="H577" s="342" t="s">
        <v>6594</v>
      </c>
      <c r="I577" s="342" t="s">
        <v>6575</v>
      </c>
      <c r="J577" s="342" t="s">
        <v>6755</v>
      </c>
      <c r="K577" s="581" t="s">
        <v>7109</v>
      </c>
      <c r="L577" s="344" t="s">
        <v>4090</v>
      </c>
      <c r="N577" s="344" t="s">
        <v>4090</v>
      </c>
      <c r="O577" s="341">
        <v>0</v>
      </c>
    </row>
    <row r="578" spans="1:15" x14ac:dyDescent="0.2">
      <c r="A578" s="341" t="s">
        <v>9257</v>
      </c>
      <c r="B578" s="341" t="s">
        <v>9260</v>
      </c>
      <c r="C578" s="342" t="s">
        <v>6753</v>
      </c>
      <c r="D578" s="342" t="s">
        <v>6567</v>
      </c>
      <c r="E578" s="342" t="s">
        <v>9326</v>
      </c>
      <c r="F578" s="342" t="s">
        <v>6568</v>
      </c>
      <c r="G578" s="343">
        <v>9</v>
      </c>
      <c r="H578" s="342" t="s">
        <v>6594</v>
      </c>
      <c r="I578" s="342" t="s">
        <v>6575</v>
      </c>
      <c r="J578" s="342" t="s">
        <v>6755</v>
      </c>
      <c r="K578" s="581" t="s">
        <v>7041</v>
      </c>
      <c r="L578" s="344" t="s">
        <v>4090</v>
      </c>
      <c r="N578" s="344" t="s">
        <v>4090</v>
      </c>
      <c r="O578" s="341" t="s">
        <v>6752</v>
      </c>
    </row>
    <row r="579" spans="1:15" x14ac:dyDescent="0.2">
      <c r="A579" s="341" t="s">
        <v>9257</v>
      </c>
      <c r="B579" s="341" t="s">
        <v>9260</v>
      </c>
      <c r="C579" s="342" t="s">
        <v>6753</v>
      </c>
      <c r="D579" s="342" t="s">
        <v>6567</v>
      </c>
      <c r="E579" s="342" t="s">
        <v>9322</v>
      </c>
      <c r="F579" s="342" t="s">
        <v>6568</v>
      </c>
      <c r="G579" s="343">
        <v>29.48</v>
      </c>
      <c r="H579" s="342" t="s">
        <v>6594</v>
      </c>
      <c r="I579" s="342" t="s">
        <v>6575</v>
      </c>
      <c r="J579" s="342" t="s">
        <v>6755</v>
      </c>
      <c r="K579" s="581" t="s">
        <v>6771</v>
      </c>
      <c r="L579" s="344" t="s">
        <v>4090</v>
      </c>
      <c r="N579" s="344" t="s">
        <v>4090</v>
      </c>
      <c r="O579" s="341">
        <v>0</v>
      </c>
    </row>
    <row r="580" spans="1:15" x14ac:dyDescent="0.2">
      <c r="A580" s="341" t="s">
        <v>9257</v>
      </c>
      <c r="B580" s="341" t="s">
        <v>9260</v>
      </c>
      <c r="C580" s="342" t="s">
        <v>6753</v>
      </c>
      <c r="D580" s="342" t="s">
        <v>6567</v>
      </c>
      <c r="E580" s="342" t="s">
        <v>9320</v>
      </c>
      <c r="F580" s="342" t="s">
        <v>6568</v>
      </c>
      <c r="G580" s="343">
        <v>9.44</v>
      </c>
      <c r="H580" s="342" t="s">
        <v>6594</v>
      </c>
      <c r="I580" s="342" t="s">
        <v>6575</v>
      </c>
      <c r="J580" s="342" t="s">
        <v>6755</v>
      </c>
      <c r="K580" s="581" t="s">
        <v>6675</v>
      </c>
      <c r="L580" s="344" t="s">
        <v>4090</v>
      </c>
      <c r="N580" s="344" t="s">
        <v>4090</v>
      </c>
      <c r="O580" s="341">
        <v>0</v>
      </c>
    </row>
    <row r="581" spans="1:15" x14ac:dyDescent="0.2">
      <c r="A581" s="341" t="s">
        <v>9257</v>
      </c>
      <c r="B581" s="341" t="s">
        <v>9260</v>
      </c>
      <c r="C581" s="342" t="s">
        <v>6753</v>
      </c>
      <c r="D581" s="342" t="s">
        <v>6567</v>
      </c>
      <c r="E581" s="342" t="s">
        <v>9323</v>
      </c>
      <c r="F581" s="342" t="s">
        <v>6568</v>
      </c>
      <c r="G581" s="343">
        <v>9.5</v>
      </c>
      <c r="H581" s="342" t="s">
        <v>6594</v>
      </c>
      <c r="I581" s="342" t="s">
        <v>6575</v>
      </c>
      <c r="J581" s="342" t="s">
        <v>6755</v>
      </c>
      <c r="K581" s="581" t="s">
        <v>7110</v>
      </c>
      <c r="L581" s="344" t="s">
        <v>4090</v>
      </c>
      <c r="N581" s="344" t="s">
        <v>4090</v>
      </c>
      <c r="O581" s="341">
        <v>0</v>
      </c>
    </row>
    <row r="582" spans="1:15" x14ac:dyDescent="0.2">
      <c r="A582" s="341" t="s">
        <v>9257</v>
      </c>
      <c r="B582" s="341" t="s">
        <v>9260</v>
      </c>
      <c r="C582" s="342" t="s">
        <v>6753</v>
      </c>
      <c r="D582" s="342" t="s">
        <v>6567</v>
      </c>
      <c r="E582" s="342" t="s">
        <v>9323</v>
      </c>
      <c r="F582" s="342" t="s">
        <v>6568</v>
      </c>
      <c r="G582" s="343">
        <v>15.200000000000001</v>
      </c>
      <c r="H582" s="342" t="s">
        <v>6594</v>
      </c>
      <c r="I582" s="342" t="s">
        <v>6575</v>
      </c>
      <c r="J582" s="342" t="s">
        <v>6755</v>
      </c>
      <c r="K582" s="581" t="s">
        <v>6678</v>
      </c>
      <c r="L582" s="344" t="s">
        <v>4090</v>
      </c>
      <c r="N582" s="344" t="s">
        <v>4090</v>
      </c>
      <c r="O582" s="341">
        <v>0</v>
      </c>
    </row>
    <row r="583" spans="1:15" x14ac:dyDescent="0.2">
      <c r="A583" s="341" t="s">
        <v>9257</v>
      </c>
      <c r="B583" s="341" t="s">
        <v>9260</v>
      </c>
      <c r="C583" s="342" t="s">
        <v>6753</v>
      </c>
      <c r="D583" s="342" t="s">
        <v>6567</v>
      </c>
      <c r="E583" s="342" t="s">
        <v>9325</v>
      </c>
      <c r="F583" s="342" t="s">
        <v>6568</v>
      </c>
      <c r="G583" s="343">
        <v>17.39</v>
      </c>
      <c r="H583" s="342" t="s">
        <v>6594</v>
      </c>
      <c r="I583" s="342" t="s">
        <v>6575</v>
      </c>
      <c r="J583" s="342" t="s">
        <v>6755</v>
      </c>
      <c r="K583" s="581" t="s">
        <v>6938</v>
      </c>
      <c r="L583" s="344" t="s">
        <v>4090</v>
      </c>
      <c r="N583" s="344" t="s">
        <v>4090</v>
      </c>
      <c r="O583" s="341" t="s">
        <v>6766</v>
      </c>
    </row>
    <row r="584" spans="1:15" x14ac:dyDescent="0.2">
      <c r="A584" s="341" t="s">
        <v>9257</v>
      </c>
      <c r="B584" s="341" t="s">
        <v>9260</v>
      </c>
      <c r="C584" s="342" t="s">
        <v>6753</v>
      </c>
      <c r="D584" s="342" t="s">
        <v>6567</v>
      </c>
      <c r="E584" s="342" t="s">
        <v>9322</v>
      </c>
      <c r="F584" s="342" t="s">
        <v>6568</v>
      </c>
      <c r="G584" s="343">
        <v>7.04</v>
      </c>
      <c r="H584" s="342" t="s">
        <v>6594</v>
      </c>
      <c r="I584" s="342" t="s">
        <v>6575</v>
      </c>
      <c r="J584" s="342" t="s">
        <v>6755</v>
      </c>
      <c r="K584" s="581" t="s">
        <v>7111</v>
      </c>
      <c r="L584" s="344" t="s">
        <v>4090</v>
      </c>
      <c r="N584" s="344" t="s">
        <v>4090</v>
      </c>
      <c r="O584" s="341">
        <v>0</v>
      </c>
    </row>
    <row r="585" spans="1:15" x14ac:dyDescent="0.2">
      <c r="A585" s="341" t="s">
        <v>9257</v>
      </c>
      <c r="B585" s="341" t="s">
        <v>9260</v>
      </c>
      <c r="C585" s="342" t="s">
        <v>6753</v>
      </c>
      <c r="D585" s="342" t="s">
        <v>6567</v>
      </c>
      <c r="E585" s="342" t="s">
        <v>9324</v>
      </c>
      <c r="F585" s="342" t="s">
        <v>6568</v>
      </c>
      <c r="G585" s="343">
        <v>7.65</v>
      </c>
      <c r="H585" s="342" t="s">
        <v>6594</v>
      </c>
      <c r="I585" s="342" t="s">
        <v>6575</v>
      </c>
      <c r="J585" s="342" t="s">
        <v>6755</v>
      </c>
      <c r="K585" s="581" t="s">
        <v>7112</v>
      </c>
      <c r="L585" s="344" t="s">
        <v>4090</v>
      </c>
      <c r="N585" s="344" t="s">
        <v>4090</v>
      </c>
      <c r="O585" s="341">
        <v>0</v>
      </c>
    </row>
    <row r="586" spans="1:15" x14ac:dyDescent="0.2">
      <c r="A586" s="341" t="s">
        <v>9257</v>
      </c>
      <c r="B586" s="341" t="s">
        <v>9260</v>
      </c>
      <c r="C586" s="342" t="s">
        <v>6753</v>
      </c>
      <c r="D586" s="342" t="s">
        <v>6567</v>
      </c>
      <c r="E586" s="342" t="s">
        <v>9324</v>
      </c>
      <c r="F586" s="342" t="s">
        <v>6568</v>
      </c>
      <c r="G586" s="343">
        <v>22.785</v>
      </c>
      <c r="H586" s="342" t="s">
        <v>6594</v>
      </c>
      <c r="I586" s="342" t="s">
        <v>6575</v>
      </c>
      <c r="J586" s="342" t="s">
        <v>6755</v>
      </c>
      <c r="K586" s="581" t="s">
        <v>7113</v>
      </c>
      <c r="L586" s="344" t="s">
        <v>4090</v>
      </c>
      <c r="N586" s="344" t="s">
        <v>4090</v>
      </c>
      <c r="O586" s="341" t="s">
        <v>6766</v>
      </c>
    </row>
    <row r="587" spans="1:15" x14ac:dyDescent="0.2">
      <c r="A587" s="341" t="s">
        <v>9257</v>
      </c>
      <c r="B587" s="341" t="s">
        <v>9260</v>
      </c>
      <c r="C587" s="342" t="s">
        <v>6753</v>
      </c>
      <c r="D587" s="342" t="s">
        <v>6567</v>
      </c>
      <c r="E587" s="342" t="s">
        <v>9337</v>
      </c>
      <c r="F587" s="342" t="s">
        <v>6568</v>
      </c>
      <c r="G587" s="343">
        <v>5.64</v>
      </c>
      <c r="H587" s="342" t="s">
        <v>6594</v>
      </c>
      <c r="I587" s="342" t="s">
        <v>6575</v>
      </c>
      <c r="J587" s="342" t="s">
        <v>6755</v>
      </c>
      <c r="K587" s="581" t="s">
        <v>7114</v>
      </c>
      <c r="L587" s="344" t="s">
        <v>4090</v>
      </c>
      <c r="N587" s="344" t="s">
        <v>4090</v>
      </c>
      <c r="O587" s="341">
        <v>0</v>
      </c>
    </row>
    <row r="588" spans="1:15" x14ac:dyDescent="0.2">
      <c r="A588" s="341" t="s">
        <v>9257</v>
      </c>
      <c r="B588" s="341" t="s">
        <v>9260</v>
      </c>
      <c r="C588" s="342" t="s">
        <v>6753</v>
      </c>
      <c r="D588" s="342" t="s">
        <v>6567</v>
      </c>
      <c r="E588" s="342" t="s">
        <v>9324</v>
      </c>
      <c r="F588" s="342" t="s">
        <v>6568</v>
      </c>
      <c r="G588" s="343">
        <v>5.64</v>
      </c>
      <c r="H588" s="342" t="s">
        <v>6594</v>
      </c>
      <c r="I588" s="342" t="s">
        <v>6575</v>
      </c>
      <c r="J588" s="342" t="s">
        <v>6755</v>
      </c>
      <c r="K588" s="581" t="s">
        <v>7114</v>
      </c>
      <c r="L588" s="344" t="s">
        <v>4090</v>
      </c>
      <c r="N588" s="344" t="s">
        <v>4090</v>
      </c>
      <c r="O588" s="341">
        <v>0</v>
      </c>
    </row>
    <row r="589" spans="1:15" x14ac:dyDescent="0.2">
      <c r="A589" s="341" t="s">
        <v>9257</v>
      </c>
      <c r="B589" s="341" t="s">
        <v>9260</v>
      </c>
      <c r="C589" s="342" t="s">
        <v>6753</v>
      </c>
      <c r="D589" s="342" t="s">
        <v>6567</v>
      </c>
      <c r="E589" s="342" t="s">
        <v>9325</v>
      </c>
      <c r="F589" s="342" t="s">
        <v>6568</v>
      </c>
      <c r="G589" s="343">
        <v>10.5</v>
      </c>
      <c r="H589" s="342" t="s">
        <v>6594</v>
      </c>
      <c r="I589" s="342" t="s">
        <v>6575</v>
      </c>
      <c r="J589" s="342" t="s">
        <v>6755</v>
      </c>
      <c r="K589" s="581" t="s">
        <v>6681</v>
      </c>
      <c r="L589" s="344" t="s">
        <v>4090</v>
      </c>
      <c r="N589" s="344" t="s">
        <v>4090</v>
      </c>
      <c r="O589" s="341">
        <v>0</v>
      </c>
    </row>
    <row r="590" spans="1:15" x14ac:dyDescent="0.2">
      <c r="A590" s="341" t="s">
        <v>9257</v>
      </c>
      <c r="B590" s="341" t="s">
        <v>9260</v>
      </c>
      <c r="C590" s="342" t="s">
        <v>6753</v>
      </c>
      <c r="D590" s="342" t="s">
        <v>6567</v>
      </c>
      <c r="E590" s="342" t="s">
        <v>9322</v>
      </c>
      <c r="F590" s="342" t="s">
        <v>6568</v>
      </c>
      <c r="G590" s="343">
        <v>1.2</v>
      </c>
      <c r="H590" s="342" t="s">
        <v>6594</v>
      </c>
      <c r="I590" s="342" t="s">
        <v>6575</v>
      </c>
      <c r="J590" s="342" t="s">
        <v>6755</v>
      </c>
      <c r="K590" s="581" t="s">
        <v>7115</v>
      </c>
      <c r="L590" s="344" t="s">
        <v>4090</v>
      </c>
      <c r="N590" s="344" t="s">
        <v>4090</v>
      </c>
      <c r="O590" s="341">
        <v>0</v>
      </c>
    </row>
    <row r="591" spans="1:15" x14ac:dyDescent="0.2">
      <c r="A591" s="341" t="s">
        <v>9257</v>
      </c>
      <c r="B591" s="341" t="s">
        <v>9260</v>
      </c>
      <c r="C591" s="342" t="s">
        <v>6753</v>
      </c>
      <c r="D591" s="342" t="s">
        <v>6567</v>
      </c>
      <c r="E591" s="342" t="s">
        <v>9323</v>
      </c>
      <c r="F591" s="342" t="s">
        <v>6568</v>
      </c>
      <c r="G591" s="343">
        <v>7.36</v>
      </c>
      <c r="H591" s="342" t="s">
        <v>6594</v>
      </c>
      <c r="I591" s="342" t="s">
        <v>6575</v>
      </c>
      <c r="J591" s="342" t="s">
        <v>6755</v>
      </c>
      <c r="K591" s="581" t="s">
        <v>7116</v>
      </c>
      <c r="L591" s="344" t="s">
        <v>4090</v>
      </c>
      <c r="N591" s="344" t="s">
        <v>4090</v>
      </c>
      <c r="O591" s="341" t="s">
        <v>6766</v>
      </c>
    </row>
    <row r="592" spans="1:15" x14ac:dyDescent="0.2">
      <c r="A592" s="341" t="s">
        <v>9257</v>
      </c>
      <c r="B592" s="341" t="s">
        <v>9260</v>
      </c>
      <c r="C592" s="342" t="s">
        <v>6753</v>
      </c>
      <c r="D592" s="342" t="s">
        <v>6567</v>
      </c>
      <c r="E592" s="342" t="s">
        <v>9323</v>
      </c>
      <c r="F592" s="342" t="s">
        <v>6568</v>
      </c>
      <c r="G592" s="343">
        <v>2.15</v>
      </c>
      <c r="H592" s="342" t="s">
        <v>6594</v>
      </c>
      <c r="I592" s="342" t="s">
        <v>6575</v>
      </c>
      <c r="J592" s="342" t="s">
        <v>6755</v>
      </c>
      <c r="K592" s="581" t="s">
        <v>7117</v>
      </c>
      <c r="L592" s="344" t="s">
        <v>4090</v>
      </c>
      <c r="N592" s="344" t="s">
        <v>4090</v>
      </c>
      <c r="O592" s="341">
        <v>0</v>
      </c>
    </row>
    <row r="593" spans="1:15" x14ac:dyDescent="0.2">
      <c r="A593" s="341" t="s">
        <v>9257</v>
      </c>
      <c r="B593" s="341" t="s">
        <v>9260</v>
      </c>
      <c r="C593" s="342" t="s">
        <v>6753</v>
      </c>
      <c r="D593" s="342" t="s">
        <v>6567</v>
      </c>
      <c r="E593" s="342" t="s">
        <v>9323</v>
      </c>
      <c r="F593" s="342" t="s">
        <v>6568</v>
      </c>
      <c r="G593" s="343">
        <v>8.2799999999999994</v>
      </c>
      <c r="H593" s="342" t="s">
        <v>6594</v>
      </c>
      <c r="I593" s="342" t="s">
        <v>6575</v>
      </c>
      <c r="J593" s="342" t="s">
        <v>6755</v>
      </c>
      <c r="K593" s="581" t="s">
        <v>7118</v>
      </c>
      <c r="L593" s="344" t="s">
        <v>4090</v>
      </c>
      <c r="N593" s="344" t="s">
        <v>4090</v>
      </c>
      <c r="O593" s="341">
        <v>0</v>
      </c>
    </row>
    <row r="594" spans="1:15" x14ac:dyDescent="0.2">
      <c r="A594" s="341" t="s">
        <v>9257</v>
      </c>
      <c r="B594" s="341" t="s">
        <v>9260</v>
      </c>
      <c r="C594" s="342" t="s">
        <v>6753</v>
      </c>
      <c r="D594" s="342" t="s">
        <v>6567</v>
      </c>
      <c r="E594" s="342" t="s">
        <v>9323</v>
      </c>
      <c r="F594" s="342" t="s">
        <v>6568</v>
      </c>
      <c r="G594" s="343">
        <v>7</v>
      </c>
      <c r="H594" s="342" t="s">
        <v>6594</v>
      </c>
      <c r="I594" s="342" t="s">
        <v>6575</v>
      </c>
      <c r="J594" s="342" t="s">
        <v>6755</v>
      </c>
      <c r="K594" s="581" t="s">
        <v>7091</v>
      </c>
      <c r="L594" s="344" t="s">
        <v>4090</v>
      </c>
      <c r="N594" s="344" t="s">
        <v>4090</v>
      </c>
      <c r="O594" s="341">
        <v>0</v>
      </c>
    </row>
    <row r="595" spans="1:15" x14ac:dyDescent="0.2">
      <c r="A595" s="341" t="s">
        <v>9257</v>
      </c>
      <c r="B595" s="341" t="s">
        <v>9260</v>
      </c>
      <c r="C595" s="342" t="s">
        <v>6753</v>
      </c>
      <c r="D595" s="342" t="s">
        <v>6567</v>
      </c>
      <c r="E595" s="342" t="s">
        <v>9255</v>
      </c>
      <c r="F595" s="342" t="s">
        <v>6568</v>
      </c>
      <c r="G595" s="343">
        <v>10.8</v>
      </c>
      <c r="H595" s="342" t="s">
        <v>6594</v>
      </c>
      <c r="I595" s="342" t="s">
        <v>6575</v>
      </c>
      <c r="J595" s="342" t="s">
        <v>6755</v>
      </c>
      <c r="K595" s="581" t="s">
        <v>6847</v>
      </c>
      <c r="L595" s="344" t="s">
        <v>4090</v>
      </c>
      <c r="N595" s="344" t="s">
        <v>4090</v>
      </c>
      <c r="O595" s="341">
        <v>0</v>
      </c>
    </row>
    <row r="596" spans="1:15" x14ac:dyDescent="0.2">
      <c r="A596" s="341" t="s">
        <v>9257</v>
      </c>
      <c r="B596" s="341" t="s">
        <v>9260</v>
      </c>
      <c r="C596" s="342" t="s">
        <v>6753</v>
      </c>
      <c r="D596" s="342" t="s">
        <v>6567</v>
      </c>
      <c r="E596" s="342" t="s">
        <v>9322</v>
      </c>
      <c r="F596" s="342" t="s">
        <v>6568</v>
      </c>
      <c r="G596" s="343">
        <v>31.68</v>
      </c>
      <c r="H596" s="342" t="s">
        <v>6594</v>
      </c>
      <c r="I596" s="342" t="s">
        <v>6575</v>
      </c>
      <c r="J596" s="342" t="s">
        <v>6755</v>
      </c>
      <c r="K596" s="581" t="s">
        <v>6758</v>
      </c>
      <c r="L596" s="344" t="s">
        <v>4090</v>
      </c>
      <c r="N596" s="344" t="s">
        <v>4090</v>
      </c>
      <c r="O596" s="341" t="s">
        <v>6752</v>
      </c>
    </row>
    <row r="597" spans="1:15" x14ac:dyDescent="0.2">
      <c r="A597" s="341" t="s">
        <v>9257</v>
      </c>
      <c r="B597" s="341" t="s">
        <v>9260</v>
      </c>
      <c r="C597" s="342" t="s">
        <v>6753</v>
      </c>
      <c r="D597" s="342" t="s">
        <v>6567</v>
      </c>
      <c r="E597" s="342" t="s">
        <v>9255</v>
      </c>
      <c r="F597" s="342" t="s">
        <v>6568</v>
      </c>
      <c r="G597" s="343">
        <v>12.24</v>
      </c>
      <c r="H597" s="342" t="s">
        <v>6594</v>
      </c>
      <c r="I597" s="342" t="s">
        <v>6575</v>
      </c>
      <c r="J597" s="342" t="s">
        <v>6755</v>
      </c>
      <c r="K597" s="581" t="s">
        <v>7119</v>
      </c>
      <c r="L597" s="344" t="s">
        <v>4090</v>
      </c>
      <c r="N597" s="344" t="s">
        <v>4090</v>
      </c>
      <c r="O597" s="341">
        <v>0</v>
      </c>
    </row>
    <row r="598" spans="1:15" x14ac:dyDescent="0.2">
      <c r="A598" s="341" t="s">
        <v>9257</v>
      </c>
      <c r="B598" s="341" t="s">
        <v>9260</v>
      </c>
      <c r="C598" s="342" t="s">
        <v>6753</v>
      </c>
      <c r="D598" s="342" t="s">
        <v>6567</v>
      </c>
      <c r="E598" s="342" t="s">
        <v>9325</v>
      </c>
      <c r="F598" s="342" t="s">
        <v>6568</v>
      </c>
      <c r="G598" s="343">
        <v>30</v>
      </c>
      <c r="H598" s="342" t="s">
        <v>6594</v>
      </c>
      <c r="I598" s="342" t="s">
        <v>6575</v>
      </c>
      <c r="J598" s="342" t="s">
        <v>6755</v>
      </c>
      <c r="K598" s="581" t="s">
        <v>7120</v>
      </c>
      <c r="L598" s="344" t="s">
        <v>4090</v>
      </c>
      <c r="N598" s="344" t="s">
        <v>4090</v>
      </c>
      <c r="O598" s="341" t="s">
        <v>6752</v>
      </c>
    </row>
    <row r="599" spans="1:15" x14ac:dyDescent="0.2">
      <c r="A599" s="341" t="s">
        <v>9257</v>
      </c>
      <c r="B599" s="341" t="s">
        <v>9260</v>
      </c>
      <c r="C599" s="342" t="s">
        <v>6753</v>
      </c>
      <c r="D599" s="342" t="s">
        <v>6567</v>
      </c>
      <c r="E599" s="342" t="s">
        <v>9319</v>
      </c>
      <c r="F599" s="342" t="s">
        <v>6568</v>
      </c>
      <c r="G599" s="343">
        <v>15</v>
      </c>
      <c r="H599" s="342" t="s">
        <v>6594</v>
      </c>
      <c r="I599" s="342" t="s">
        <v>6575</v>
      </c>
      <c r="J599" s="342" t="s">
        <v>6755</v>
      </c>
      <c r="K599" s="581" t="s">
        <v>7097</v>
      </c>
      <c r="L599" s="344" t="s">
        <v>4090</v>
      </c>
      <c r="N599" s="344" t="s">
        <v>4090</v>
      </c>
      <c r="O599" s="341">
        <v>0</v>
      </c>
    </row>
    <row r="600" spans="1:15" x14ac:dyDescent="0.2">
      <c r="A600" s="341" t="s">
        <v>9257</v>
      </c>
      <c r="B600" s="341" t="s">
        <v>9260</v>
      </c>
      <c r="C600" s="342" t="s">
        <v>6753</v>
      </c>
      <c r="D600" s="342" t="s">
        <v>6567</v>
      </c>
      <c r="E600" s="342" t="s">
        <v>9319</v>
      </c>
      <c r="F600" s="342" t="s">
        <v>6568</v>
      </c>
      <c r="G600" s="343">
        <v>7.75</v>
      </c>
      <c r="H600" s="342" t="s">
        <v>6594</v>
      </c>
      <c r="I600" s="342" t="s">
        <v>6575</v>
      </c>
      <c r="J600" s="342" t="s">
        <v>6755</v>
      </c>
      <c r="K600" s="581" t="s">
        <v>7032</v>
      </c>
      <c r="L600" s="344" t="s">
        <v>4090</v>
      </c>
      <c r="N600" s="344" t="s">
        <v>4090</v>
      </c>
      <c r="O600" s="341" t="s">
        <v>6766</v>
      </c>
    </row>
    <row r="601" spans="1:15" x14ac:dyDescent="0.2">
      <c r="A601" s="341" t="s">
        <v>9257</v>
      </c>
      <c r="B601" s="341" t="s">
        <v>9260</v>
      </c>
      <c r="C601" s="342" t="s">
        <v>7019</v>
      </c>
      <c r="D601" s="342" t="s">
        <v>6567</v>
      </c>
      <c r="E601" s="342" t="s">
        <v>9326</v>
      </c>
      <c r="F601" s="342" t="s">
        <v>6568</v>
      </c>
      <c r="G601" s="343">
        <v>9.2000000000000011</v>
      </c>
      <c r="H601" s="342" t="s">
        <v>6594</v>
      </c>
      <c r="I601" s="342" t="s">
        <v>6575</v>
      </c>
      <c r="J601" s="342" t="s">
        <v>6755</v>
      </c>
      <c r="K601" s="581" t="s">
        <v>7121</v>
      </c>
      <c r="L601" s="344" t="s">
        <v>4090</v>
      </c>
      <c r="N601" s="344" t="s">
        <v>4090</v>
      </c>
      <c r="O601" s="341">
        <v>0</v>
      </c>
    </row>
    <row r="602" spans="1:15" x14ac:dyDescent="0.2">
      <c r="A602" s="341" t="s">
        <v>9257</v>
      </c>
      <c r="B602" s="341" t="s">
        <v>9260</v>
      </c>
      <c r="C602" s="342" t="s">
        <v>7019</v>
      </c>
      <c r="D602" s="342" t="s">
        <v>6567</v>
      </c>
      <c r="E602" s="342" t="s">
        <v>9334</v>
      </c>
      <c r="F602" s="342" t="s">
        <v>6568</v>
      </c>
      <c r="G602" s="343">
        <v>1.9000000000000001</v>
      </c>
      <c r="H602" s="342" t="s">
        <v>6594</v>
      </c>
      <c r="I602" s="342" t="s">
        <v>6575</v>
      </c>
      <c r="J602" s="342" t="s">
        <v>6755</v>
      </c>
      <c r="K602" s="581" t="s">
        <v>7090</v>
      </c>
      <c r="L602" s="344" t="s">
        <v>4090</v>
      </c>
      <c r="N602" s="344" t="s">
        <v>4090</v>
      </c>
      <c r="O602" s="341">
        <v>0</v>
      </c>
    </row>
    <row r="603" spans="1:15" x14ac:dyDescent="0.2">
      <c r="A603" s="341" t="s">
        <v>9257</v>
      </c>
      <c r="B603" s="341" t="s">
        <v>9260</v>
      </c>
      <c r="C603" s="342" t="s">
        <v>7019</v>
      </c>
      <c r="D603" s="342" t="s">
        <v>6567</v>
      </c>
      <c r="E603" s="342" t="s">
        <v>9334</v>
      </c>
      <c r="F603" s="342" t="s">
        <v>6568</v>
      </c>
      <c r="G603" s="343">
        <v>8.6950000000000003</v>
      </c>
      <c r="H603" s="342" t="s">
        <v>6594</v>
      </c>
      <c r="I603" s="342" t="s">
        <v>6575</v>
      </c>
      <c r="J603" s="342" t="s">
        <v>6755</v>
      </c>
      <c r="K603" s="581" t="s">
        <v>6765</v>
      </c>
      <c r="L603" s="344" t="s">
        <v>4090</v>
      </c>
      <c r="N603" s="344" t="s">
        <v>4090</v>
      </c>
      <c r="O603" s="341">
        <v>0</v>
      </c>
    </row>
    <row r="604" spans="1:15" x14ac:dyDescent="0.2">
      <c r="A604" s="341" t="s">
        <v>9257</v>
      </c>
      <c r="B604" s="341" t="s">
        <v>9260</v>
      </c>
      <c r="C604" s="342" t="s">
        <v>7019</v>
      </c>
      <c r="D604" s="342" t="s">
        <v>6567</v>
      </c>
      <c r="E604" s="342" t="s">
        <v>9321</v>
      </c>
      <c r="F604" s="342" t="s">
        <v>6568</v>
      </c>
      <c r="G604" s="343">
        <v>8.14</v>
      </c>
      <c r="H604" s="342" t="s">
        <v>6594</v>
      </c>
      <c r="I604" s="342" t="s">
        <v>6575</v>
      </c>
      <c r="J604" s="342" t="s">
        <v>6755</v>
      </c>
      <c r="K604" s="581" t="s">
        <v>7122</v>
      </c>
      <c r="L604" s="344" t="s">
        <v>4090</v>
      </c>
      <c r="N604" s="344" t="s">
        <v>4090</v>
      </c>
      <c r="O604" s="341">
        <v>0</v>
      </c>
    </row>
    <row r="605" spans="1:15" x14ac:dyDescent="0.2">
      <c r="A605" s="341" t="s">
        <v>9257</v>
      </c>
      <c r="B605" s="341" t="s">
        <v>9260</v>
      </c>
      <c r="C605" s="342" t="s">
        <v>7019</v>
      </c>
      <c r="D605" s="342" t="s">
        <v>6567</v>
      </c>
      <c r="E605" s="342" t="s">
        <v>9323</v>
      </c>
      <c r="F605" s="342" t="s">
        <v>6568</v>
      </c>
      <c r="G605" s="343">
        <v>29.62</v>
      </c>
      <c r="H605" s="342" t="s">
        <v>6594</v>
      </c>
      <c r="I605" s="342" t="s">
        <v>6575</v>
      </c>
      <c r="J605" s="342" t="s">
        <v>6755</v>
      </c>
      <c r="K605" s="581" t="s">
        <v>6813</v>
      </c>
      <c r="L605" s="344" t="s">
        <v>4090</v>
      </c>
      <c r="N605" s="344" t="s">
        <v>4090</v>
      </c>
      <c r="O605" s="341" t="s">
        <v>6752</v>
      </c>
    </row>
    <row r="606" spans="1:15" x14ac:dyDescent="0.2">
      <c r="A606" s="341" t="s">
        <v>9257</v>
      </c>
      <c r="B606" s="341" t="s">
        <v>9260</v>
      </c>
      <c r="C606" s="342" t="s">
        <v>7022</v>
      </c>
      <c r="D606" s="342" t="s">
        <v>6567</v>
      </c>
      <c r="E606" s="342" t="s">
        <v>9323</v>
      </c>
      <c r="F606" s="342" t="s">
        <v>6568</v>
      </c>
      <c r="G606" s="343">
        <v>50.34</v>
      </c>
      <c r="H606" s="342" t="s">
        <v>6594</v>
      </c>
      <c r="I606" s="342" t="s">
        <v>6575</v>
      </c>
      <c r="J606" s="342" t="s">
        <v>6755</v>
      </c>
      <c r="K606" s="581" t="s">
        <v>7123</v>
      </c>
      <c r="L606" s="344" t="s">
        <v>4090</v>
      </c>
      <c r="N606" s="344" t="s">
        <v>4090</v>
      </c>
      <c r="O606" s="341" t="s">
        <v>6752</v>
      </c>
    </row>
    <row r="607" spans="1:15" x14ac:dyDescent="0.2">
      <c r="A607" s="341" t="s">
        <v>9257</v>
      </c>
      <c r="B607" s="341" t="s">
        <v>9260</v>
      </c>
      <c r="C607" s="342" t="s">
        <v>7019</v>
      </c>
      <c r="D607" s="342" t="s">
        <v>6567</v>
      </c>
      <c r="E607" s="342" t="s">
        <v>9325</v>
      </c>
      <c r="F607" s="342" t="s">
        <v>6568</v>
      </c>
      <c r="G607" s="343">
        <v>5.92</v>
      </c>
      <c r="H607" s="342" t="s">
        <v>6594</v>
      </c>
      <c r="I607" s="342" t="s">
        <v>6575</v>
      </c>
      <c r="J607" s="342" t="s">
        <v>6755</v>
      </c>
      <c r="K607" s="581" t="s">
        <v>7124</v>
      </c>
      <c r="L607" s="344" t="s">
        <v>4090</v>
      </c>
      <c r="N607" s="344" t="s">
        <v>4090</v>
      </c>
      <c r="O607" s="341">
        <v>0</v>
      </c>
    </row>
    <row r="608" spans="1:15" x14ac:dyDescent="0.2">
      <c r="A608" s="341" t="s">
        <v>9257</v>
      </c>
      <c r="B608" s="341" t="s">
        <v>9260</v>
      </c>
      <c r="C608" s="342" t="s">
        <v>7019</v>
      </c>
      <c r="D608" s="342" t="s">
        <v>6567</v>
      </c>
      <c r="E608" s="342" t="s">
        <v>9325</v>
      </c>
      <c r="F608" s="342" t="s">
        <v>6568</v>
      </c>
      <c r="G608" s="343">
        <v>8.1</v>
      </c>
      <c r="H608" s="342" t="s">
        <v>6594</v>
      </c>
      <c r="I608" s="342" t="s">
        <v>6575</v>
      </c>
      <c r="J608" s="342" t="s">
        <v>6755</v>
      </c>
      <c r="K608" s="581" t="s">
        <v>7125</v>
      </c>
      <c r="L608" s="344" t="s">
        <v>4090</v>
      </c>
      <c r="N608" s="344" t="s">
        <v>4090</v>
      </c>
      <c r="O608" s="341">
        <v>0</v>
      </c>
    </row>
    <row r="609" spans="1:15" x14ac:dyDescent="0.2">
      <c r="A609" s="341" t="s">
        <v>9257</v>
      </c>
      <c r="B609" s="341" t="s">
        <v>9260</v>
      </c>
      <c r="C609" s="342" t="s">
        <v>7019</v>
      </c>
      <c r="D609" s="342" t="s">
        <v>6567</v>
      </c>
      <c r="E609" s="342" t="s">
        <v>9319</v>
      </c>
      <c r="F609" s="342" t="s">
        <v>6568</v>
      </c>
      <c r="G609" s="343">
        <v>9.9</v>
      </c>
      <c r="H609" s="342" t="s">
        <v>6594</v>
      </c>
      <c r="I609" s="342" t="s">
        <v>6575</v>
      </c>
      <c r="J609" s="342" t="s">
        <v>6755</v>
      </c>
      <c r="K609" s="581" t="s">
        <v>6980</v>
      </c>
      <c r="L609" s="344" t="s">
        <v>4090</v>
      </c>
      <c r="N609" s="344" t="s">
        <v>4090</v>
      </c>
      <c r="O609" s="341">
        <v>0</v>
      </c>
    </row>
    <row r="610" spans="1:15" x14ac:dyDescent="0.2">
      <c r="A610" s="341" t="s">
        <v>9257</v>
      </c>
      <c r="B610" s="341" t="s">
        <v>9260</v>
      </c>
      <c r="C610" s="342" t="s">
        <v>7019</v>
      </c>
      <c r="D610" s="342" t="s">
        <v>6567</v>
      </c>
      <c r="E610" s="342" t="s">
        <v>9319</v>
      </c>
      <c r="F610" s="342" t="s">
        <v>6568</v>
      </c>
      <c r="G610" s="343">
        <v>12.72</v>
      </c>
      <c r="H610" s="342" t="s">
        <v>6594</v>
      </c>
      <c r="I610" s="342" t="s">
        <v>6575</v>
      </c>
      <c r="J610" s="342" t="s">
        <v>6755</v>
      </c>
      <c r="K610" s="581" t="s">
        <v>7126</v>
      </c>
      <c r="L610" s="344" t="s">
        <v>4090</v>
      </c>
      <c r="N610" s="344" t="s">
        <v>4090</v>
      </c>
      <c r="O610" s="341" t="s">
        <v>6766</v>
      </c>
    </row>
    <row r="611" spans="1:15" x14ac:dyDescent="0.2">
      <c r="A611" s="341" t="s">
        <v>9257</v>
      </c>
      <c r="B611" s="341" t="s">
        <v>9260</v>
      </c>
      <c r="C611" s="342" t="s">
        <v>7024</v>
      </c>
      <c r="D611" s="342" t="s">
        <v>6567</v>
      </c>
      <c r="E611" s="342" t="s">
        <v>9319</v>
      </c>
      <c r="F611" s="342" t="s">
        <v>6568</v>
      </c>
      <c r="G611" s="343">
        <v>44.84</v>
      </c>
      <c r="H611" s="342" t="s">
        <v>6594</v>
      </c>
      <c r="I611" s="342" t="s">
        <v>6575</v>
      </c>
      <c r="J611" s="342" t="s">
        <v>6755</v>
      </c>
      <c r="K611" s="581" t="s">
        <v>7127</v>
      </c>
      <c r="L611" s="344" t="s">
        <v>4090</v>
      </c>
      <c r="N611" s="344" t="s">
        <v>4090</v>
      </c>
      <c r="O611" s="341" t="s">
        <v>6752</v>
      </c>
    </row>
    <row r="612" spans="1:15" x14ac:dyDescent="0.2">
      <c r="A612" s="341" t="s">
        <v>9257</v>
      </c>
      <c r="B612" s="341" t="s">
        <v>9260</v>
      </c>
      <c r="C612" s="342" t="s">
        <v>7024</v>
      </c>
      <c r="D612" s="342" t="s">
        <v>6567</v>
      </c>
      <c r="E612" s="342" t="s">
        <v>9325</v>
      </c>
      <c r="F612" s="342" t="s">
        <v>6568</v>
      </c>
      <c r="G612" s="343">
        <v>28.98</v>
      </c>
      <c r="H612" s="342" t="s">
        <v>6594</v>
      </c>
      <c r="I612" s="342" t="s">
        <v>6575</v>
      </c>
      <c r="J612" s="342" t="s">
        <v>6755</v>
      </c>
      <c r="K612" s="581" t="s">
        <v>7128</v>
      </c>
      <c r="L612" s="344" t="s">
        <v>4090</v>
      </c>
      <c r="N612" s="344" t="s">
        <v>4090</v>
      </c>
      <c r="O612" s="341">
        <v>0</v>
      </c>
    </row>
    <row r="613" spans="1:15" x14ac:dyDescent="0.2">
      <c r="A613" s="341" t="s">
        <v>9257</v>
      </c>
      <c r="B613" s="341" t="s">
        <v>9260</v>
      </c>
      <c r="C613" s="342" t="s">
        <v>7024</v>
      </c>
      <c r="D613" s="342" t="s">
        <v>6567</v>
      </c>
      <c r="E613" s="342" t="s">
        <v>9334</v>
      </c>
      <c r="F613" s="342" t="s">
        <v>6568</v>
      </c>
      <c r="G613" s="343">
        <v>10.120000000000001</v>
      </c>
      <c r="H613" s="342" t="s">
        <v>6594</v>
      </c>
      <c r="I613" s="342" t="s">
        <v>6575</v>
      </c>
      <c r="J613" s="342" t="s">
        <v>6755</v>
      </c>
      <c r="K613" s="581" t="s">
        <v>7129</v>
      </c>
      <c r="L613" s="344" t="s">
        <v>4090</v>
      </c>
      <c r="N613" s="344" t="s">
        <v>4090</v>
      </c>
      <c r="O613" s="341">
        <v>0</v>
      </c>
    </row>
    <row r="614" spans="1:15" x14ac:dyDescent="0.2">
      <c r="A614" s="341" t="s">
        <v>9257</v>
      </c>
      <c r="B614" s="341" t="s">
        <v>9260</v>
      </c>
      <c r="C614" s="342" t="s">
        <v>6742</v>
      </c>
      <c r="D614" s="342" t="s">
        <v>6567</v>
      </c>
      <c r="E614" s="342" t="s">
        <v>9323</v>
      </c>
      <c r="F614" s="342" t="s">
        <v>6568</v>
      </c>
      <c r="G614" s="343">
        <v>29.25</v>
      </c>
      <c r="H614" s="342" t="s">
        <v>6594</v>
      </c>
      <c r="I614" s="342" t="s">
        <v>6575</v>
      </c>
      <c r="J614" s="342" t="s">
        <v>6755</v>
      </c>
      <c r="K614" s="581" t="s">
        <v>6973</v>
      </c>
      <c r="L614" s="344" t="s">
        <v>4090</v>
      </c>
      <c r="N614" s="344" t="s">
        <v>4090</v>
      </c>
      <c r="O614" s="341">
        <v>0</v>
      </c>
    </row>
    <row r="615" spans="1:15" x14ac:dyDescent="0.2">
      <c r="A615" s="341" t="s">
        <v>9257</v>
      </c>
      <c r="B615" s="341" t="s">
        <v>9260</v>
      </c>
      <c r="C615" s="342" t="s">
        <v>6742</v>
      </c>
      <c r="D615" s="342" t="s">
        <v>6567</v>
      </c>
      <c r="E615" s="342" t="s">
        <v>9320</v>
      </c>
      <c r="F615" s="342" t="s">
        <v>6568</v>
      </c>
      <c r="G615" s="343">
        <v>22.54</v>
      </c>
      <c r="H615" s="342" t="s">
        <v>6594</v>
      </c>
      <c r="I615" s="342" t="s">
        <v>6575</v>
      </c>
      <c r="J615" s="342" t="s">
        <v>6755</v>
      </c>
      <c r="K615" s="581" t="s">
        <v>7130</v>
      </c>
      <c r="L615" s="344" t="s">
        <v>4090</v>
      </c>
      <c r="N615" s="344" t="s">
        <v>4090</v>
      </c>
      <c r="O615" s="341">
        <v>0</v>
      </c>
    </row>
    <row r="616" spans="1:15" x14ac:dyDescent="0.2">
      <c r="A616" s="341" t="s">
        <v>9257</v>
      </c>
      <c r="B616" s="341" t="s">
        <v>9260</v>
      </c>
      <c r="C616" s="342" t="s">
        <v>6742</v>
      </c>
      <c r="D616" s="342" t="s">
        <v>6567</v>
      </c>
      <c r="E616" s="342" t="s">
        <v>9328</v>
      </c>
      <c r="F616" s="342" t="s">
        <v>6568</v>
      </c>
      <c r="G616" s="343">
        <v>4.5600000000000005</v>
      </c>
      <c r="H616" s="342" t="s">
        <v>6594</v>
      </c>
      <c r="I616" s="342" t="s">
        <v>6575</v>
      </c>
      <c r="J616" s="342" t="s">
        <v>6755</v>
      </c>
      <c r="K616" s="581" t="s">
        <v>7045</v>
      </c>
      <c r="L616" s="344" t="s">
        <v>4090</v>
      </c>
      <c r="N616" s="344" t="s">
        <v>4090</v>
      </c>
      <c r="O616" s="341" t="s">
        <v>6766</v>
      </c>
    </row>
    <row r="617" spans="1:15" x14ac:dyDescent="0.2">
      <c r="A617" s="341" t="s">
        <v>9257</v>
      </c>
      <c r="B617" s="341" t="s">
        <v>9260</v>
      </c>
      <c r="C617" s="342" t="s">
        <v>6742</v>
      </c>
      <c r="D617" s="342" t="s">
        <v>6567</v>
      </c>
      <c r="E617" s="342" t="s">
        <v>9331</v>
      </c>
      <c r="F617" s="342" t="s">
        <v>6568</v>
      </c>
      <c r="G617" s="343">
        <v>16.215</v>
      </c>
      <c r="H617" s="342" t="s">
        <v>6594</v>
      </c>
      <c r="I617" s="342" t="s">
        <v>6575</v>
      </c>
      <c r="J617" s="342" t="s">
        <v>6755</v>
      </c>
      <c r="K617" s="581" t="s">
        <v>6758</v>
      </c>
      <c r="L617" s="344" t="s">
        <v>4090</v>
      </c>
      <c r="N617" s="344" t="s">
        <v>4090</v>
      </c>
      <c r="O617" s="341" t="s">
        <v>6752</v>
      </c>
    </row>
    <row r="618" spans="1:15" x14ac:dyDescent="0.2">
      <c r="A618" s="341" t="s">
        <v>9257</v>
      </c>
      <c r="B618" s="341" t="s">
        <v>9260</v>
      </c>
      <c r="C618" s="342" t="s">
        <v>6742</v>
      </c>
      <c r="D618" s="342" t="s">
        <v>6567</v>
      </c>
      <c r="E618" s="342" t="s">
        <v>9323</v>
      </c>
      <c r="F618" s="342" t="s">
        <v>6568</v>
      </c>
      <c r="G618" s="343">
        <v>9</v>
      </c>
      <c r="H618" s="342" t="s">
        <v>6594</v>
      </c>
      <c r="I618" s="342" t="s">
        <v>6575</v>
      </c>
      <c r="J618" s="342" t="s">
        <v>6755</v>
      </c>
      <c r="K618" s="581" t="s">
        <v>7131</v>
      </c>
      <c r="L618" s="344" t="s">
        <v>4090</v>
      </c>
      <c r="N618" s="344" t="s">
        <v>4090</v>
      </c>
      <c r="O618" s="341" t="s">
        <v>6752</v>
      </c>
    </row>
    <row r="619" spans="1:15" x14ac:dyDescent="0.2">
      <c r="A619" s="341" t="s">
        <v>9257</v>
      </c>
      <c r="B619" s="341" t="s">
        <v>9260</v>
      </c>
      <c r="C619" s="342" t="s">
        <v>6742</v>
      </c>
      <c r="D619" s="342" t="s">
        <v>6567</v>
      </c>
      <c r="E619" s="342" t="s">
        <v>9323</v>
      </c>
      <c r="F619" s="342" t="s">
        <v>6568</v>
      </c>
      <c r="G619" s="343">
        <v>1.23</v>
      </c>
      <c r="H619" s="342" t="s">
        <v>6594</v>
      </c>
      <c r="I619" s="342" t="s">
        <v>6575</v>
      </c>
      <c r="J619" s="342" t="s">
        <v>6755</v>
      </c>
      <c r="K619" s="581" t="s">
        <v>6977</v>
      </c>
      <c r="L619" s="344" t="s">
        <v>4090</v>
      </c>
      <c r="N619" s="344" t="s">
        <v>4090</v>
      </c>
      <c r="O619" s="341" t="s">
        <v>6752</v>
      </c>
    </row>
    <row r="620" spans="1:15" x14ac:dyDescent="0.2">
      <c r="A620" s="341" t="s">
        <v>9257</v>
      </c>
      <c r="B620" s="341" t="s">
        <v>9260</v>
      </c>
      <c r="C620" s="342" t="s">
        <v>6742</v>
      </c>
      <c r="D620" s="342" t="s">
        <v>6567</v>
      </c>
      <c r="E620" s="342" t="s">
        <v>9338</v>
      </c>
      <c r="F620" s="342" t="s">
        <v>6568</v>
      </c>
      <c r="G620" s="343">
        <v>12.22</v>
      </c>
      <c r="H620" s="342" t="s">
        <v>6594</v>
      </c>
      <c r="I620" s="342" t="s">
        <v>6575</v>
      </c>
      <c r="J620" s="342" t="s">
        <v>6755</v>
      </c>
      <c r="K620" s="581" t="s">
        <v>7132</v>
      </c>
      <c r="L620" s="344" t="s">
        <v>4090</v>
      </c>
      <c r="N620" s="344" t="s">
        <v>4090</v>
      </c>
      <c r="O620" s="341">
        <v>0</v>
      </c>
    </row>
    <row r="621" spans="1:15" x14ac:dyDescent="0.2">
      <c r="A621" s="341" t="s">
        <v>9257</v>
      </c>
      <c r="B621" s="341" t="s">
        <v>9260</v>
      </c>
      <c r="C621" s="342" t="s">
        <v>6742</v>
      </c>
      <c r="D621" s="342" t="s">
        <v>6567</v>
      </c>
      <c r="E621" s="342" t="s">
        <v>9338</v>
      </c>
      <c r="F621" s="342" t="s">
        <v>6568</v>
      </c>
      <c r="G621" s="343">
        <v>7.05</v>
      </c>
      <c r="H621" s="342" t="s">
        <v>6594</v>
      </c>
      <c r="I621" s="342" t="s">
        <v>6575</v>
      </c>
      <c r="J621" s="342" t="s">
        <v>6755</v>
      </c>
      <c r="K621" s="581" t="s">
        <v>7133</v>
      </c>
      <c r="L621" s="344" t="s">
        <v>4090</v>
      </c>
      <c r="N621" s="344" t="s">
        <v>4090</v>
      </c>
      <c r="O621" s="341">
        <v>0</v>
      </c>
    </row>
    <row r="622" spans="1:15" x14ac:dyDescent="0.2">
      <c r="A622" s="341" t="s">
        <v>9257</v>
      </c>
      <c r="B622" s="341" t="s">
        <v>9260</v>
      </c>
      <c r="C622" s="342" t="s">
        <v>6742</v>
      </c>
      <c r="D622" s="342" t="s">
        <v>6567</v>
      </c>
      <c r="E622" s="342" t="s">
        <v>9338</v>
      </c>
      <c r="F622" s="342" t="s">
        <v>6568</v>
      </c>
      <c r="G622" s="343">
        <v>15.040000000000001</v>
      </c>
      <c r="H622" s="342" t="s">
        <v>6594</v>
      </c>
      <c r="I622" s="342" t="s">
        <v>6575</v>
      </c>
      <c r="J622" s="342" t="s">
        <v>6755</v>
      </c>
      <c r="K622" s="581" t="s">
        <v>6960</v>
      </c>
      <c r="L622" s="344" t="s">
        <v>4090</v>
      </c>
      <c r="N622" s="344" t="s">
        <v>4090</v>
      </c>
      <c r="O622" s="341" t="s">
        <v>6752</v>
      </c>
    </row>
    <row r="623" spans="1:15" x14ac:dyDescent="0.2">
      <c r="A623" s="341" t="s">
        <v>9257</v>
      </c>
      <c r="B623" s="341" t="s">
        <v>9260</v>
      </c>
      <c r="C623" s="342" t="s">
        <v>6742</v>
      </c>
      <c r="D623" s="342" t="s">
        <v>6567</v>
      </c>
      <c r="E623" s="342" t="s">
        <v>9321</v>
      </c>
      <c r="F623" s="342" t="s">
        <v>6568</v>
      </c>
      <c r="G623" s="343">
        <v>6.24</v>
      </c>
      <c r="H623" s="342" t="s">
        <v>6594</v>
      </c>
      <c r="I623" s="342" t="s">
        <v>6575</v>
      </c>
      <c r="J623" s="342" t="s">
        <v>6755</v>
      </c>
      <c r="K623" s="581" t="s">
        <v>7134</v>
      </c>
      <c r="L623" s="344" t="s">
        <v>4090</v>
      </c>
      <c r="N623" s="344" t="s">
        <v>4090</v>
      </c>
      <c r="O623" s="341">
        <v>0</v>
      </c>
    </row>
    <row r="624" spans="1:15" x14ac:dyDescent="0.2">
      <c r="A624" s="341" t="s">
        <v>9257</v>
      </c>
      <c r="B624" s="341" t="s">
        <v>9260</v>
      </c>
      <c r="C624" s="342" t="s">
        <v>6742</v>
      </c>
      <c r="D624" s="342" t="s">
        <v>6567</v>
      </c>
      <c r="E624" s="342" t="s">
        <v>9323</v>
      </c>
      <c r="F624" s="342" t="s">
        <v>6568</v>
      </c>
      <c r="G624" s="343">
        <v>6.2700000000000005</v>
      </c>
      <c r="H624" s="342" t="s">
        <v>6594</v>
      </c>
      <c r="I624" s="342" t="s">
        <v>6575</v>
      </c>
      <c r="J624" s="342" t="s">
        <v>6755</v>
      </c>
      <c r="K624" s="581" t="s">
        <v>7135</v>
      </c>
      <c r="L624" s="344" t="s">
        <v>4090</v>
      </c>
      <c r="N624" s="344" t="s">
        <v>4090</v>
      </c>
      <c r="O624" s="341">
        <v>0</v>
      </c>
    </row>
    <row r="625" spans="1:15" x14ac:dyDescent="0.2">
      <c r="A625" s="341" t="s">
        <v>9257</v>
      </c>
      <c r="B625" s="341" t="s">
        <v>9260</v>
      </c>
      <c r="C625" s="342" t="s">
        <v>6742</v>
      </c>
      <c r="D625" s="342" t="s">
        <v>6567</v>
      </c>
      <c r="E625" s="342" t="s">
        <v>9255</v>
      </c>
      <c r="F625" s="342" t="s">
        <v>6568</v>
      </c>
      <c r="G625" s="343">
        <v>13.63</v>
      </c>
      <c r="H625" s="342" t="s">
        <v>6594</v>
      </c>
      <c r="I625" s="342" t="s">
        <v>6575</v>
      </c>
      <c r="J625" s="342" t="s">
        <v>6755</v>
      </c>
      <c r="K625" s="581" t="s">
        <v>6980</v>
      </c>
      <c r="L625" s="344" t="s">
        <v>4090</v>
      </c>
      <c r="N625" s="344" t="s">
        <v>4090</v>
      </c>
      <c r="O625" s="341">
        <v>0</v>
      </c>
    </row>
    <row r="626" spans="1:15" x14ac:dyDescent="0.2">
      <c r="A626" s="341" t="s">
        <v>9257</v>
      </c>
      <c r="B626" s="341" t="s">
        <v>9260</v>
      </c>
      <c r="C626" s="342" t="s">
        <v>6742</v>
      </c>
      <c r="D626" s="342" t="s">
        <v>6567</v>
      </c>
      <c r="E626" s="342" t="s">
        <v>9322</v>
      </c>
      <c r="F626" s="342" t="s">
        <v>6568</v>
      </c>
      <c r="G626" s="343">
        <v>12.48</v>
      </c>
      <c r="H626" s="342" t="s">
        <v>6594</v>
      </c>
      <c r="I626" s="342" t="s">
        <v>6575</v>
      </c>
      <c r="J626" s="342" t="s">
        <v>6755</v>
      </c>
      <c r="K626" s="581" t="s">
        <v>7108</v>
      </c>
      <c r="L626" s="344" t="s">
        <v>4090</v>
      </c>
      <c r="N626" s="344" t="s">
        <v>4090</v>
      </c>
      <c r="O626" s="341" t="s">
        <v>6752</v>
      </c>
    </row>
    <row r="627" spans="1:15" x14ac:dyDescent="0.2">
      <c r="A627" s="341" t="s">
        <v>9257</v>
      </c>
      <c r="B627" s="341" t="s">
        <v>9260</v>
      </c>
      <c r="C627" s="342" t="s">
        <v>6742</v>
      </c>
      <c r="D627" s="342" t="s">
        <v>6567</v>
      </c>
      <c r="E627" s="342" t="s">
        <v>9326</v>
      </c>
      <c r="F627" s="342" t="s">
        <v>6568</v>
      </c>
      <c r="G627" s="343">
        <v>8.33</v>
      </c>
      <c r="H627" s="342" t="s">
        <v>6594</v>
      </c>
      <c r="I627" s="342" t="s">
        <v>6575</v>
      </c>
      <c r="J627" s="342" t="s">
        <v>6755</v>
      </c>
      <c r="K627" s="581" t="s">
        <v>7136</v>
      </c>
      <c r="L627" s="344" t="s">
        <v>4090</v>
      </c>
      <c r="N627" s="344" t="s">
        <v>4090</v>
      </c>
      <c r="O627" s="341" t="s">
        <v>6752</v>
      </c>
    </row>
    <row r="628" spans="1:15" x14ac:dyDescent="0.2">
      <c r="A628" s="341" t="s">
        <v>9257</v>
      </c>
      <c r="B628" s="341" t="s">
        <v>9260</v>
      </c>
      <c r="C628" s="342" t="s">
        <v>6742</v>
      </c>
      <c r="D628" s="342" t="s">
        <v>6567</v>
      </c>
      <c r="E628" s="342" t="s">
        <v>9319</v>
      </c>
      <c r="F628" s="342" t="s">
        <v>6568</v>
      </c>
      <c r="G628" s="343">
        <v>4.5</v>
      </c>
      <c r="H628" s="342" t="s">
        <v>6594</v>
      </c>
      <c r="I628" s="342" t="s">
        <v>6575</v>
      </c>
      <c r="J628" s="342" t="s">
        <v>6755</v>
      </c>
      <c r="K628" s="581" t="s">
        <v>6806</v>
      </c>
      <c r="L628" s="344" t="s">
        <v>4090</v>
      </c>
      <c r="N628" s="344" t="s">
        <v>4090</v>
      </c>
      <c r="O628" s="341">
        <v>0</v>
      </c>
    </row>
    <row r="629" spans="1:15" x14ac:dyDescent="0.2">
      <c r="A629" s="341" t="s">
        <v>9257</v>
      </c>
      <c r="B629" s="341" t="s">
        <v>9260</v>
      </c>
      <c r="C629" s="342" t="s">
        <v>6742</v>
      </c>
      <c r="D629" s="342" t="s">
        <v>6567</v>
      </c>
      <c r="E629" s="342" t="s">
        <v>9334</v>
      </c>
      <c r="F629" s="342" t="s">
        <v>6568</v>
      </c>
      <c r="G629" s="343">
        <v>12.675000000000001</v>
      </c>
      <c r="H629" s="342" t="s">
        <v>6594</v>
      </c>
      <c r="I629" s="342" t="s">
        <v>6575</v>
      </c>
      <c r="J629" s="342" t="s">
        <v>6755</v>
      </c>
      <c r="K629" s="581" t="s">
        <v>6758</v>
      </c>
      <c r="L629" s="344" t="s">
        <v>4090</v>
      </c>
      <c r="N629" s="344" t="s">
        <v>4090</v>
      </c>
      <c r="O629" s="341" t="s">
        <v>6752</v>
      </c>
    </row>
    <row r="630" spans="1:15" x14ac:dyDescent="0.2">
      <c r="A630" s="341" t="s">
        <v>9257</v>
      </c>
      <c r="B630" s="341" t="s">
        <v>9260</v>
      </c>
      <c r="C630" s="342" t="s">
        <v>6757</v>
      </c>
      <c r="D630" s="342" t="s">
        <v>6567</v>
      </c>
      <c r="E630" s="342" t="s">
        <v>9323</v>
      </c>
      <c r="F630" s="342" t="s">
        <v>6568</v>
      </c>
      <c r="G630" s="343">
        <v>8.5500000000000007</v>
      </c>
      <c r="H630" s="342" t="s">
        <v>6594</v>
      </c>
      <c r="I630" s="342" t="s">
        <v>6575</v>
      </c>
      <c r="J630" s="342" t="s">
        <v>6755</v>
      </c>
      <c r="K630" s="581" t="s">
        <v>7137</v>
      </c>
      <c r="L630" s="344" t="s">
        <v>4090</v>
      </c>
      <c r="N630" s="344" t="s">
        <v>9231</v>
      </c>
      <c r="O630" s="341">
        <v>0</v>
      </c>
    </row>
    <row r="631" spans="1:15" x14ac:dyDescent="0.2">
      <c r="A631" s="341" t="s">
        <v>9257</v>
      </c>
      <c r="B631" s="341" t="s">
        <v>9260</v>
      </c>
      <c r="C631" s="342" t="s">
        <v>6757</v>
      </c>
      <c r="D631" s="342" t="s">
        <v>6567</v>
      </c>
      <c r="E631" s="342" t="s">
        <v>9323</v>
      </c>
      <c r="F631" s="342" t="s">
        <v>6568</v>
      </c>
      <c r="G631" s="343">
        <v>24.900000000000002</v>
      </c>
      <c r="H631" s="342" t="s">
        <v>6594</v>
      </c>
      <c r="I631" s="342" t="s">
        <v>6575</v>
      </c>
      <c r="J631" s="342" t="s">
        <v>6755</v>
      </c>
      <c r="K631" s="581" t="s">
        <v>6758</v>
      </c>
      <c r="L631" s="344" t="s">
        <v>4090</v>
      </c>
      <c r="N631" s="344" t="s">
        <v>9231</v>
      </c>
      <c r="O631" s="341" t="s">
        <v>6752</v>
      </c>
    </row>
    <row r="632" spans="1:15" x14ac:dyDescent="0.2">
      <c r="A632" s="341" t="s">
        <v>9257</v>
      </c>
      <c r="B632" s="341" t="s">
        <v>9260</v>
      </c>
      <c r="C632" s="342" t="s">
        <v>6757</v>
      </c>
      <c r="D632" s="342" t="s">
        <v>6567</v>
      </c>
      <c r="E632" s="342" t="s">
        <v>9319</v>
      </c>
      <c r="F632" s="342" t="s">
        <v>6568</v>
      </c>
      <c r="G632" s="343">
        <v>18.36</v>
      </c>
      <c r="H632" s="342" t="s">
        <v>6594</v>
      </c>
      <c r="I632" s="342" t="s">
        <v>6575</v>
      </c>
      <c r="J632" s="342" t="s">
        <v>6755</v>
      </c>
      <c r="K632" s="581" t="s">
        <v>7065</v>
      </c>
      <c r="L632" s="344" t="s">
        <v>4090</v>
      </c>
      <c r="N632" s="344" t="s">
        <v>9231</v>
      </c>
      <c r="O632" s="341" t="s">
        <v>6766</v>
      </c>
    </row>
    <row r="633" spans="1:15" x14ac:dyDescent="0.2">
      <c r="A633" s="341" t="s">
        <v>9257</v>
      </c>
      <c r="B633" s="341" t="s">
        <v>9260</v>
      </c>
      <c r="C633" s="342" t="s">
        <v>6757</v>
      </c>
      <c r="D633" s="342" t="s">
        <v>6567</v>
      </c>
      <c r="E633" s="342" t="s">
        <v>9319</v>
      </c>
      <c r="F633" s="342" t="s">
        <v>6568</v>
      </c>
      <c r="G633" s="343">
        <v>10.08</v>
      </c>
      <c r="H633" s="342" t="s">
        <v>6594</v>
      </c>
      <c r="I633" s="342" t="s">
        <v>6575</v>
      </c>
      <c r="J633" s="342" t="s">
        <v>6755</v>
      </c>
      <c r="K633" s="581" t="s">
        <v>7111</v>
      </c>
      <c r="L633" s="344" t="s">
        <v>4090</v>
      </c>
      <c r="N633" s="344" t="s">
        <v>9231</v>
      </c>
      <c r="O633" s="341">
        <v>0</v>
      </c>
    </row>
    <row r="634" spans="1:15" x14ac:dyDescent="0.2">
      <c r="A634" s="341" t="s">
        <v>9257</v>
      </c>
      <c r="B634" s="341" t="s">
        <v>9260</v>
      </c>
      <c r="C634" s="342" t="s">
        <v>6757</v>
      </c>
      <c r="D634" s="342" t="s">
        <v>6567</v>
      </c>
      <c r="E634" s="342" t="s">
        <v>9319</v>
      </c>
      <c r="F634" s="342" t="s">
        <v>6568</v>
      </c>
      <c r="G634" s="343">
        <v>12.48</v>
      </c>
      <c r="H634" s="342" t="s">
        <v>6594</v>
      </c>
      <c r="I634" s="342" t="s">
        <v>6575</v>
      </c>
      <c r="J634" s="342" t="s">
        <v>6755</v>
      </c>
      <c r="K634" s="581" t="s">
        <v>7111</v>
      </c>
      <c r="L634" s="344" t="s">
        <v>4090</v>
      </c>
      <c r="N634" s="344" t="s">
        <v>9231</v>
      </c>
      <c r="O634" s="341">
        <v>0</v>
      </c>
    </row>
    <row r="635" spans="1:15" x14ac:dyDescent="0.2">
      <c r="A635" s="341" t="s">
        <v>9257</v>
      </c>
      <c r="B635" s="341" t="s">
        <v>9260</v>
      </c>
      <c r="C635" s="342" t="s">
        <v>6757</v>
      </c>
      <c r="D635" s="342" t="s">
        <v>6567</v>
      </c>
      <c r="E635" s="342" t="s">
        <v>9319</v>
      </c>
      <c r="F635" s="342" t="s">
        <v>6568</v>
      </c>
      <c r="G635" s="343">
        <v>14.72</v>
      </c>
      <c r="H635" s="342" t="s">
        <v>6594</v>
      </c>
      <c r="I635" s="342" t="s">
        <v>6575</v>
      </c>
      <c r="J635" s="342" t="s">
        <v>6755</v>
      </c>
      <c r="K635" s="581" t="s">
        <v>7122</v>
      </c>
      <c r="L635" s="344" t="s">
        <v>4090</v>
      </c>
      <c r="N635" s="344" t="s">
        <v>9231</v>
      </c>
      <c r="O635" s="341">
        <v>0</v>
      </c>
    </row>
    <row r="636" spans="1:15" x14ac:dyDescent="0.2">
      <c r="A636" s="341" t="s">
        <v>9257</v>
      </c>
      <c r="B636" s="341" t="s">
        <v>9260</v>
      </c>
      <c r="C636" s="342" t="s">
        <v>6757</v>
      </c>
      <c r="D636" s="342" t="s">
        <v>6567</v>
      </c>
      <c r="E636" s="342" t="s">
        <v>9320</v>
      </c>
      <c r="F636" s="342" t="s">
        <v>6568</v>
      </c>
      <c r="G636" s="343">
        <v>7.9950000000000001</v>
      </c>
      <c r="H636" s="342" t="s">
        <v>6594</v>
      </c>
      <c r="I636" s="342" t="s">
        <v>6575</v>
      </c>
      <c r="J636" s="342" t="s">
        <v>6755</v>
      </c>
      <c r="K636" s="581" t="s">
        <v>6758</v>
      </c>
      <c r="L636" s="344" t="s">
        <v>4090</v>
      </c>
      <c r="N636" s="344" t="s">
        <v>9231</v>
      </c>
      <c r="O636" s="341" t="s">
        <v>6752</v>
      </c>
    </row>
    <row r="637" spans="1:15" x14ac:dyDescent="0.2">
      <c r="A637" s="341" t="s">
        <v>9257</v>
      </c>
      <c r="B637" s="341" t="s">
        <v>9260</v>
      </c>
      <c r="C637" s="342" t="s">
        <v>6757</v>
      </c>
      <c r="D637" s="342" t="s">
        <v>6567</v>
      </c>
      <c r="E637" s="342" t="s">
        <v>9255</v>
      </c>
      <c r="F637" s="342" t="s">
        <v>6568</v>
      </c>
      <c r="G637" s="343">
        <v>12.540000000000001</v>
      </c>
      <c r="H637" s="342" t="s">
        <v>6594</v>
      </c>
      <c r="I637" s="342" t="s">
        <v>6575</v>
      </c>
      <c r="J637" s="342" t="s">
        <v>6755</v>
      </c>
      <c r="K637" s="581" t="s">
        <v>7138</v>
      </c>
      <c r="L637" s="344" t="s">
        <v>4090</v>
      </c>
      <c r="N637" s="344" t="s">
        <v>9231</v>
      </c>
      <c r="O637" s="341">
        <v>0</v>
      </c>
    </row>
    <row r="638" spans="1:15" x14ac:dyDescent="0.2">
      <c r="A638" s="341" t="s">
        <v>9257</v>
      </c>
      <c r="B638" s="341" t="s">
        <v>9260</v>
      </c>
      <c r="C638" s="342" t="s">
        <v>6757</v>
      </c>
      <c r="D638" s="342" t="s">
        <v>6567</v>
      </c>
      <c r="E638" s="342" t="s">
        <v>9328</v>
      </c>
      <c r="F638" s="342" t="s">
        <v>6568</v>
      </c>
      <c r="G638" s="343">
        <v>21.45</v>
      </c>
      <c r="H638" s="342" t="s">
        <v>6594</v>
      </c>
      <c r="I638" s="342" t="s">
        <v>6575</v>
      </c>
      <c r="J638" s="342" t="s">
        <v>6755</v>
      </c>
      <c r="K638" s="581" t="s">
        <v>7139</v>
      </c>
      <c r="L638" s="344" t="s">
        <v>4090</v>
      </c>
      <c r="N638" s="344" t="s">
        <v>9231</v>
      </c>
      <c r="O638" s="341">
        <v>0</v>
      </c>
    </row>
    <row r="639" spans="1:15" x14ac:dyDescent="0.2">
      <c r="A639" s="341" t="s">
        <v>9257</v>
      </c>
      <c r="B639" s="341" t="s">
        <v>9260</v>
      </c>
      <c r="C639" s="342" t="s">
        <v>6757</v>
      </c>
      <c r="D639" s="342" t="s">
        <v>6567</v>
      </c>
      <c r="E639" s="342" t="s">
        <v>9319</v>
      </c>
      <c r="F639" s="342" t="s">
        <v>6568</v>
      </c>
      <c r="G639" s="343">
        <v>26.5</v>
      </c>
      <c r="H639" s="342" t="s">
        <v>6594</v>
      </c>
      <c r="I639" s="342" t="s">
        <v>6575</v>
      </c>
      <c r="J639" s="342" t="s">
        <v>6755</v>
      </c>
      <c r="K639" s="581" t="s">
        <v>6761</v>
      </c>
      <c r="L639" s="344" t="s">
        <v>4090</v>
      </c>
      <c r="N639" s="344" t="s">
        <v>9231</v>
      </c>
      <c r="O639" s="341" t="s">
        <v>6766</v>
      </c>
    </row>
    <row r="640" spans="1:15" x14ac:dyDescent="0.2">
      <c r="A640" s="341" t="s">
        <v>9257</v>
      </c>
      <c r="B640" s="341" t="s">
        <v>9260</v>
      </c>
      <c r="C640" s="342" t="s">
        <v>6757</v>
      </c>
      <c r="D640" s="342" t="s">
        <v>6567</v>
      </c>
      <c r="E640" s="342" t="s">
        <v>9320</v>
      </c>
      <c r="F640" s="342" t="s">
        <v>6568</v>
      </c>
      <c r="G640" s="343">
        <v>27.14</v>
      </c>
      <c r="H640" s="342" t="s">
        <v>6594</v>
      </c>
      <c r="I640" s="342" t="s">
        <v>6575</v>
      </c>
      <c r="J640" s="342" t="s">
        <v>6755</v>
      </c>
      <c r="K640" s="581" t="s">
        <v>7140</v>
      </c>
      <c r="L640" s="344" t="s">
        <v>4090</v>
      </c>
      <c r="N640" s="344" t="s">
        <v>9231</v>
      </c>
      <c r="O640" s="341">
        <v>0</v>
      </c>
    </row>
    <row r="641" spans="1:15" x14ac:dyDescent="0.2">
      <c r="A641" s="341" t="s">
        <v>9257</v>
      </c>
      <c r="B641" s="341" t="s">
        <v>9260</v>
      </c>
      <c r="C641" s="342" t="s">
        <v>6757</v>
      </c>
      <c r="D641" s="342" t="s">
        <v>6567</v>
      </c>
      <c r="E641" s="342" t="s">
        <v>9326</v>
      </c>
      <c r="F641" s="342" t="s">
        <v>6568</v>
      </c>
      <c r="G641" s="343">
        <v>7.92</v>
      </c>
      <c r="H641" s="342" t="s">
        <v>6594</v>
      </c>
      <c r="I641" s="342" t="s">
        <v>6575</v>
      </c>
      <c r="J641" s="342" t="s">
        <v>6755</v>
      </c>
      <c r="K641" s="581" t="s">
        <v>7141</v>
      </c>
      <c r="L641" s="344" t="s">
        <v>4090</v>
      </c>
      <c r="N641" s="344" t="s">
        <v>9231</v>
      </c>
      <c r="O641" s="341">
        <v>0</v>
      </c>
    </row>
    <row r="642" spans="1:15" x14ac:dyDescent="0.2">
      <c r="A642" s="341" t="s">
        <v>9257</v>
      </c>
      <c r="B642" s="341" t="s">
        <v>9260</v>
      </c>
      <c r="C642" s="342" t="s">
        <v>6757</v>
      </c>
      <c r="D642" s="342" t="s">
        <v>6567</v>
      </c>
      <c r="E642" s="342" t="s">
        <v>9325</v>
      </c>
      <c r="F642" s="342" t="s">
        <v>6568</v>
      </c>
      <c r="G642" s="343">
        <v>23.68</v>
      </c>
      <c r="H642" s="342" t="s">
        <v>6594</v>
      </c>
      <c r="I642" s="342" t="s">
        <v>6575</v>
      </c>
      <c r="J642" s="342" t="s">
        <v>6755</v>
      </c>
      <c r="K642" s="581" t="s">
        <v>7142</v>
      </c>
      <c r="L642" s="344" t="s">
        <v>4090</v>
      </c>
      <c r="N642" s="344" t="s">
        <v>9231</v>
      </c>
      <c r="O642" s="341">
        <v>0</v>
      </c>
    </row>
    <row r="643" spans="1:15" x14ac:dyDescent="0.2">
      <c r="A643" s="341" t="s">
        <v>9257</v>
      </c>
      <c r="B643" s="341" t="s">
        <v>9260</v>
      </c>
      <c r="C643" s="342" t="s">
        <v>6757</v>
      </c>
      <c r="D643" s="342" t="s">
        <v>6567</v>
      </c>
      <c r="E643" s="342" t="s">
        <v>9325</v>
      </c>
      <c r="F643" s="342" t="s">
        <v>6568</v>
      </c>
      <c r="G643" s="343">
        <v>12.48</v>
      </c>
      <c r="H643" s="342" t="s">
        <v>6594</v>
      </c>
      <c r="I643" s="342" t="s">
        <v>6575</v>
      </c>
      <c r="J643" s="342" t="s">
        <v>6755</v>
      </c>
      <c r="K643" s="581" t="s">
        <v>7143</v>
      </c>
      <c r="L643" s="344" t="s">
        <v>4090</v>
      </c>
      <c r="N643" s="344" t="s">
        <v>9231</v>
      </c>
      <c r="O643" s="341">
        <v>0</v>
      </c>
    </row>
    <row r="644" spans="1:15" x14ac:dyDescent="0.2">
      <c r="A644" s="341" t="s">
        <v>9257</v>
      </c>
      <c r="B644" s="341" t="s">
        <v>9260</v>
      </c>
      <c r="C644" s="342" t="s">
        <v>6757</v>
      </c>
      <c r="D644" s="342" t="s">
        <v>6567</v>
      </c>
      <c r="E644" s="342" t="s">
        <v>9323</v>
      </c>
      <c r="F644" s="342" t="s">
        <v>6568</v>
      </c>
      <c r="G644" s="343">
        <v>19.920000000000002</v>
      </c>
      <c r="H644" s="342" t="s">
        <v>6594</v>
      </c>
      <c r="I644" s="342" t="s">
        <v>6575</v>
      </c>
      <c r="J644" s="342" t="s">
        <v>6755</v>
      </c>
      <c r="K644" s="581" t="s">
        <v>7144</v>
      </c>
      <c r="L644" s="344" t="s">
        <v>4090</v>
      </c>
      <c r="N644" s="344" t="s">
        <v>9231</v>
      </c>
      <c r="O644" s="341">
        <v>0</v>
      </c>
    </row>
    <row r="645" spans="1:15" x14ac:dyDescent="0.2">
      <c r="A645" s="341" t="s">
        <v>9257</v>
      </c>
      <c r="B645" s="341" t="s">
        <v>9260</v>
      </c>
      <c r="C645" s="342" t="s">
        <v>6757</v>
      </c>
      <c r="D645" s="342" t="s">
        <v>6567</v>
      </c>
      <c r="E645" s="342" t="s">
        <v>9323</v>
      </c>
      <c r="F645" s="342" t="s">
        <v>6568</v>
      </c>
      <c r="G645" s="343">
        <v>8</v>
      </c>
      <c r="H645" s="342" t="s">
        <v>6594</v>
      </c>
      <c r="I645" s="342" t="s">
        <v>6575</v>
      </c>
      <c r="J645" s="342" t="s">
        <v>6755</v>
      </c>
      <c r="K645" s="581" t="s">
        <v>7145</v>
      </c>
      <c r="L645" s="344" t="s">
        <v>4090</v>
      </c>
      <c r="N645" s="344" t="s">
        <v>9231</v>
      </c>
      <c r="O645" s="341">
        <v>0</v>
      </c>
    </row>
    <row r="646" spans="1:15" x14ac:dyDescent="0.2">
      <c r="A646" s="341" t="s">
        <v>9257</v>
      </c>
      <c r="B646" s="341" t="s">
        <v>9260</v>
      </c>
      <c r="C646" s="342" t="s">
        <v>6757</v>
      </c>
      <c r="D646" s="342" t="s">
        <v>6567</v>
      </c>
      <c r="E646" s="342" t="s">
        <v>9255</v>
      </c>
      <c r="F646" s="342" t="s">
        <v>6568</v>
      </c>
      <c r="G646" s="343">
        <v>8.16</v>
      </c>
      <c r="H646" s="342" t="s">
        <v>6594</v>
      </c>
      <c r="I646" s="342" t="s">
        <v>6575</v>
      </c>
      <c r="J646" s="342" t="s">
        <v>6755</v>
      </c>
      <c r="K646" s="581" t="s">
        <v>7103</v>
      </c>
      <c r="L646" s="344" t="s">
        <v>4090</v>
      </c>
      <c r="N646" s="344" t="s">
        <v>9231</v>
      </c>
      <c r="O646" s="341">
        <v>0</v>
      </c>
    </row>
    <row r="647" spans="1:15" x14ac:dyDescent="0.2">
      <c r="A647" s="341" t="s">
        <v>9257</v>
      </c>
      <c r="B647" s="341" t="s">
        <v>9260</v>
      </c>
      <c r="C647" s="342" t="s">
        <v>6757</v>
      </c>
      <c r="D647" s="342" t="s">
        <v>6567</v>
      </c>
      <c r="E647" s="342" t="s">
        <v>9255</v>
      </c>
      <c r="F647" s="342" t="s">
        <v>6568</v>
      </c>
      <c r="G647" s="343">
        <v>5.7</v>
      </c>
      <c r="H647" s="342" t="s">
        <v>6594</v>
      </c>
      <c r="I647" s="342" t="s">
        <v>6575</v>
      </c>
      <c r="J647" s="342" t="s">
        <v>6755</v>
      </c>
      <c r="K647" s="581" t="s">
        <v>7146</v>
      </c>
      <c r="L647" s="344" t="s">
        <v>4090</v>
      </c>
      <c r="N647" s="344" t="s">
        <v>9231</v>
      </c>
      <c r="O647" s="341">
        <v>0</v>
      </c>
    </row>
    <row r="648" spans="1:15" x14ac:dyDescent="0.2">
      <c r="A648" s="341" t="s">
        <v>9257</v>
      </c>
      <c r="B648" s="341" t="s">
        <v>9260</v>
      </c>
      <c r="C648" s="342" t="s">
        <v>6757</v>
      </c>
      <c r="D648" s="342" t="s">
        <v>6567</v>
      </c>
      <c r="E648" s="342" t="s">
        <v>9325</v>
      </c>
      <c r="F648" s="342" t="s">
        <v>6568</v>
      </c>
      <c r="G648" s="343">
        <v>9.8800000000000008</v>
      </c>
      <c r="H648" s="342" t="s">
        <v>6594</v>
      </c>
      <c r="I648" s="342" t="s">
        <v>6575</v>
      </c>
      <c r="J648" s="342" t="s">
        <v>6755</v>
      </c>
      <c r="K648" s="581" t="s">
        <v>6841</v>
      </c>
      <c r="L648" s="344" t="s">
        <v>4090</v>
      </c>
      <c r="N648" s="344" t="s">
        <v>9231</v>
      </c>
      <c r="O648" s="341">
        <v>0</v>
      </c>
    </row>
    <row r="649" spans="1:15" x14ac:dyDescent="0.2">
      <c r="A649" s="341" t="s">
        <v>9257</v>
      </c>
      <c r="B649" s="341" t="s">
        <v>9260</v>
      </c>
      <c r="C649" s="342" t="s">
        <v>6757</v>
      </c>
      <c r="D649" s="342" t="s">
        <v>6567</v>
      </c>
      <c r="E649" s="342" t="s">
        <v>9325</v>
      </c>
      <c r="F649" s="342" t="s">
        <v>6568</v>
      </c>
      <c r="G649" s="343">
        <v>10.620000000000001</v>
      </c>
      <c r="H649" s="342" t="s">
        <v>6594</v>
      </c>
      <c r="I649" s="342" t="s">
        <v>6575</v>
      </c>
      <c r="J649" s="342" t="s">
        <v>6755</v>
      </c>
      <c r="K649" s="581" t="s">
        <v>6681</v>
      </c>
      <c r="L649" s="344" t="s">
        <v>4090</v>
      </c>
      <c r="N649" s="344" t="s">
        <v>9231</v>
      </c>
      <c r="O649" s="341">
        <v>0</v>
      </c>
    </row>
    <row r="650" spans="1:15" x14ac:dyDescent="0.2">
      <c r="A650" s="341" t="s">
        <v>9257</v>
      </c>
      <c r="B650" s="341" t="s">
        <v>9260</v>
      </c>
      <c r="C650" s="342" t="s">
        <v>6757</v>
      </c>
      <c r="D650" s="342" t="s">
        <v>6567</v>
      </c>
      <c r="E650" s="342" t="s">
        <v>9328</v>
      </c>
      <c r="F650" s="342" t="s">
        <v>6568</v>
      </c>
      <c r="G650" s="343">
        <v>3.69</v>
      </c>
      <c r="H650" s="342" t="s">
        <v>6594</v>
      </c>
      <c r="I650" s="342" t="s">
        <v>6575</v>
      </c>
      <c r="J650" s="342" t="s">
        <v>6755</v>
      </c>
      <c r="K650" s="581" t="s">
        <v>7147</v>
      </c>
      <c r="L650" s="344" t="s">
        <v>4090</v>
      </c>
      <c r="N650" s="344" t="s">
        <v>9231</v>
      </c>
      <c r="O650" s="341">
        <v>0</v>
      </c>
    </row>
    <row r="651" spans="1:15" x14ac:dyDescent="0.2">
      <c r="A651" s="341" t="s">
        <v>9257</v>
      </c>
      <c r="B651" s="341" t="s">
        <v>9260</v>
      </c>
      <c r="C651" s="342" t="s">
        <v>6757</v>
      </c>
      <c r="D651" s="342" t="s">
        <v>6567</v>
      </c>
      <c r="E651" s="342" t="s">
        <v>9328</v>
      </c>
      <c r="F651" s="342" t="s">
        <v>6568</v>
      </c>
      <c r="G651" s="343">
        <v>5.55</v>
      </c>
      <c r="H651" s="342" t="s">
        <v>6594</v>
      </c>
      <c r="I651" s="342" t="s">
        <v>6575</v>
      </c>
      <c r="J651" s="342" t="s">
        <v>6755</v>
      </c>
      <c r="K651" s="581" t="s">
        <v>7148</v>
      </c>
      <c r="L651" s="344" t="s">
        <v>4090</v>
      </c>
      <c r="N651" s="344" t="s">
        <v>9231</v>
      </c>
      <c r="O651" s="341">
        <v>0</v>
      </c>
    </row>
    <row r="652" spans="1:15" x14ac:dyDescent="0.2">
      <c r="A652" s="341" t="s">
        <v>9257</v>
      </c>
      <c r="B652" s="341" t="s">
        <v>9260</v>
      </c>
      <c r="C652" s="342" t="s">
        <v>6757</v>
      </c>
      <c r="D652" s="342" t="s">
        <v>6567</v>
      </c>
      <c r="E652" s="342" t="s">
        <v>9329</v>
      </c>
      <c r="F652" s="342" t="s">
        <v>6568</v>
      </c>
      <c r="G652" s="343">
        <v>5.1749999999999998</v>
      </c>
      <c r="H652" s="342" t="s">
        <v>6594</v>
      </c>
      <c r="I652" s="342" t="s">
        <v>6575</v>
      </c>
      <c r="J652" s="342" t="s">
        <v>6755</v>
      </c>
      <c r="K652" s="581" t="s">
        <v>7149</v>
      </c>
      <c r="L652" s="344" t="s">
        <v>4090</v>
      </c>
      <c r="N652" s="344" t="s">
        <v>9231</v>
      </c>
      <c r="O652" s="341">
        <v>0</v>
      </c>
    </row>
    <row r="653" spans="1:15" x14ac:dyDescent="0.2">
      <c r="A653" s="341" t="s">
        <v>9257</v>
      </c>
      <c r="B653" s="341" t="s">
        <v>9260</v>
      </c>
      <c r="C653" s="342" t="s">
        <v>6757</v>
      </c>
      <c r="D653" s="342" t="s">
        <v>6567</v>
      </c>
      <c r="E653" s="342" t="s">
        <v>9322</v>
      </c>
      <c r="F653" s="342" t="s">
        <v>6568</v>
      </c>
      <c r="G653" s="343">
        <v>9.8800000000000008</v>
      </c>
      <c r="H653" s="342" t="s">
        <v>6594</v>
      </c>
      <c r="I653" s="342" t="s">
        <v>6575</v>
      </c>
      <c r="J653" s="342" t="s">
        <v>6755</v>
      </c>
      <c r="K653" s="581" t="s">
        <v>6796</v>
      </c>
      <c r="L653" s="344" t="s">
        <v>4090</v>
      </c>
      <c r="N653" s="344" t="s">
        <v>9231</v>
      </c>
      <c r="O653" s="341">
        <v>0</v>
      </c>
    </row>
    <row r="654" spans="1:15" x14ac:dyDescent="0.2">
      <c r="A654" s="341" t="s">
        <v>9257</v>
      </c>
      <c r="B654" s="341" t="s">
        <v>9260</v>
      </c>
      <c r="C654" s="342" t="s">
        <v>6757</v>
      </c>
      <c r="D654" s="342" t="s">
        <v>6567</v>
      </c>
      <c r="E654" s="342" t="s">
        <v>9322</v>
      </c>
      <c r="F654" s="342" t="s">
        <v>6568</v>
      </c>
      <c r="G654" s="343">
        <v>7.92</v>
      </c>
      <c r="H654" s="342" t="s">
        <v>6594</v>
      </c>
      <c r="I654" s="342" t="s">
        <v>6575</v>
      </c>
      <c r="J654" s="342" t="s">
        <v>6755</v>
      </c>
      <c r="K654" s="581" t="s">
        <v>6917</v>
      </c>
      <c r="L654" s="344" t="s">
        <v>4090</v>
      </c>
      <c r="N654" s="344" t="s">
        <v>9231</v>
      </c>
      <c r="O654" s="341">
        <v>0</v>
      </c>
    </row>
    <row r="655" spans="1:15" x14ac:dyDescent="0.2">
      <c r="A655" s="341" t="s">
        <v>9257</v>
      </c>
      <c r="B655" s="341" t="s">
        <v>9260</v>
      </c>
      <c r="C655" s="342" t="s">
        <v>6757</v>
      </c>
      <c r="D655" s="342" t="s">
        <v>6567</v>
      </c>
      <c r="E655" s="342" t="s">
        <v>9322</v>
      </c>
      <c r="F655" s="342" t="s">
        <v>6568</v>
      </c>
      <c r="G655" s="343">
        <v>3.7050000000000001</v>
      </c>
      <c r="H655" s="342" t="s">
        <v>6594</v>
      </c>
      <c r="I655" s="342" t="s">
        <v>6575</v>
      </c>
      <c r="J655" s="342" t="s">
        <v>6755</v>
      </c>
      <c r="K655" s="581" t="s">
        <v>7150</v>
      </c>
      <c r="L655" s="344" t="s">
        <v>4090</v>
      </c>
      <c r="N655" s="344" t="s">
        <v>9231</v>
      </c>
      <c r="O655" s="341">
        <v>0</v>
      </c>
    </row>
    <row r="656" spans="1:15" x14ac:dyDescent="0.2">
      <c r="A656" s="341" t="s">
        <v>9257</v>
      </c>
      <c r="B656" s="341" t="s">
        <v>9260</v>
      </c>
      <c r="C656" s="342" t="s">
        <v>6757</v>
      </c>
      <c r="D656" s="342" t="s">
        <v>6567</v>
      </c>
      <c r="E656" s="342" t="s">
        <v>9324</v>
      </c>
      <c r="F656" s="342" t="s">
        <v>6568</v>
      </c>
      <c r="G656" s="343">
        <v>9.69</v>
      </c>
      <c r="H656" s="342" t="s">
        <v>6594</v>
      </c>
      <c r="I656" s="342" t="s">
        <v>6575</v>
      </c>
      <c r="J656" s="342" t="s">
        <v>6755</v>
      </c>
      <c r="K656" s="581" t="s">
        <v>7151</v>
      </c>
      <c r="L656" s="344" t="s">
        <v>4090</v>
      </c>
      <c r="N656" s="344" t="s">
        <v>9231</v>
      </c>
      <c r="O656" s="341">
        <v>0</v>
      </c>
    </row>
    <row r="657" spans="1:15" x14ac:dyDescent="0.2">
      <c r="A657" s="341" t="s">
        <v>9257</v>
      </c>
      <c r="B657" s="341" t="s">
        <v>9260</v>
      </c>
      <c r="C657" s="342" t="s">
        <v>6757</v>
      </c>
      <c r="D657" s="342" t="s">
        <v>6567</v>
      </c>
      <c r="E657" s="342" t="s">
        <v>9326</v>
      </c>
      <c r="F657" s="342" t="s">
        <v>6568</v>
      </c>
      <c r="G657" s="343">
        <v>6.8</v>
      </c>
      <c r="H657" s="342" t="s">
        <v>6594</v>
      </c>
      <c r="I657" s="342" t="s">
        <v>6575</v>
      </c>
      <c r="J657" s="342" t="s">
        <v>6755</v>
      </c>
      <c r="K657" s="581" t="s">
        <v>6795</v>
      </c>
      <c r="L657" s="344" t="s">
        <v>4090</v>
      </c>
      <c r="N657" s="344" t="s">
        <v>9231</v>
      </c>
      <c r="O657" s="341" t="s">
        <v>6752</v>
      </c>
    </row>
    <row r="658" spans="1:15" x14ac:dyDescent="0.2">
      <c r="A658" s="341" t="s">
        <v>9257</v>
      </c>
      <c r="B658" s="341" t="s">
        <v>9260</v>
      </c>
      <c r="C658" s="342" t="s">
        <v>7033</v>
      </c>
      <c r="D658" s="342" t="s">
        <v>6567</v>
      </c>
      <c r="E658" s="342" t="s">
        <v>9326</v>
      </c>
      <c r="F658" s="342" t="s">
        <v>6568</v>
      </c>
      <c r="G658" s="343">
        <v>9.56</v>
      </c>
      <c r="H658" s="342" t="s">
        <v>6594</v>
      </c>
      <c r="I658" s="342" t="s">
        <v>6575</v>
      </c>
      <c r="J658" s="342" t="s">
        <v>6755</v>
      </c>
      <c r="K658" s="581" t="s">
        <v>7102</v>
      </c>
      <c r="L658" s="344" t="s">
        <v>4090</v>
      </c>
      <c r="N658" s="344" t="s">
        <v>4090</v>
      </c>
      <c r="O658" s="341">
        <v>0</v>
      </c>
    </row>
    <row r="659" spans="1:15" x14ac:dyDescent="0.2">
      <c r="A659" s="341" t="s">
        <v>9257</v>
      </c>
      <c r="B659" s="341" t="s">
        <v>9260</v>
      </c>
      <c r="C659" s="342" t="s">
        <v>7033</v>
      </c>
      <c r="D659" s="342" t="s">
        <v>6567</v>
      </c>
      <c r="E659" s="342" t="s">
        <v>9319</v>
      </c>
      <c r="F659" s="342" t="s">
        <v>6568</v>
      </c>
      <c r="G659" s="343">
        <v>12.870000000000001</v>
      </c>
      <c r="H659" s="342" t="s">
        <v>6594</v>
      </c>
      <c r="I659" s="342" t="s">
        <v>6575</v>
      </c>
      <c r="J659" s="342" t="s">
        <v>6755</v>
      </c>
      <c r="K659" s="581" t="s">
        <v>6795</v>
      </c>
      <c r="L659" s="344" t="s">
        <v>4090</v>
      </c>
      <c r="N659" s="344" t="s">
        <v>4090</v>
      </c>
      <c r="O659" s="341" t="s">
        <v>6752</v>
      </c>
    </row>
    <row r="660" spans="1:15" x14ac:dyDescent="0.2">
      <c r="A660" s="341" t="s">
        <v>9257</v>
      </c>
      <c r="B660" s="341" t="s">
        <v>9260</v>
      </c>
      <c r="C660" s="342" t="s">
        <v>7033</v>
      </c>
      <c r="D660" s="342" t="s">
        <v>6567</v>
      </c>
      <c r="E660" s="342" t="s">
        <v>9319</v>
      </c>
      <c r="F660" s="342" t="s">
        <v>6568</v>
      </c>
      <c r="G660" s="343">
        <v>4.5600000000000005</v>
      </c>
      <c r="H660" s="342" t="s">
        <v>6594</v>
      </c>
      <c r="I660" s="342" t="s">
        <v>6575</v>
      </c>
      <c r="J660" s="342" t="s">
        <v>6755</v>
      </c>
      <c r="K660" s="581" t="s">
        <v>7106</v>
      </c>
      <c r="L660" s="344" t="s">
        <v>4090</v>
      </c>
      <c r="N660" s="344" t="s">
        <v>4090</v>
      </c>
      <c r="O660" s="341">
        <v>0</v>
      </c>
    </row>
    <row r="661" spans="1:15" x14ac:dyDescent="0.2">
      <c r="A661" s="341" t="s">
        <v>9257</v>
      </c>
      <c r="B661" s="341" t="s">
        <v>9260</v>
      </c>
      <c r="C661" s="342" t="s">
        <v>7033</v>
      </c>
      <c r="D661" s="342" t="s">
        <v>6567</v>
      </c>
      <c r="E661" s="342" t="s">
        <v>9319</v>
      </c>
      <c r="F661" s="342" t="s">
        <v>6568</v>
      </c>
      <c r="G661" s="343">
        <v>20.16</v>
      </c>
      <c r="H661" s="342" t="s">
        <v>6594</v>
      </c>
      <c r="I661" s="342" t="s">
        <v>6575</v>
      </c>
      <c r="J661" s="342" t="s">
        <v>6755</v>
      </c>
      <c r="K661" s="581" t="s">
        <v>6946</v>
      </c>
      <c r="L661" s="344" t="s">
        <v>4090</v>
      </c>
      <c r="N661" s="344" t="s">
        <v>4090</v>
      </c>
      <c r="O661" s="341" t="s">
        <v>6752</v>
      </c>
    </row>
    <row r="662" spans="1:15" x14ac:dyDescent="0.2">
      <c r="A662" s="341" t="s">
        <v>9257</v>
      </c>
      <c r="B662" s="341" t="s">
        <v>9260</v>
      </c>
      <c r="C662" s="342" t="s">
        <v>7033</v>
      </c>
      <c r="D662" s="342" t="s">
        <v>6567</v>
      </c>
      <c r="E662" s="342" t="s">
        <v>9321</v>
      </c>
      <c r="F662" s="342" t="s">
        <v>6568</v>
      </c>
      <c r="G662" s="343">
        <v>11.025</v>
      </c>
      <c r="H662" s="342" t="s">
        <v>6594</v>
      </c>
      <c r="I662" s="342" t="s">
        <v>6575</v>
      </c>
      <c r="J662" s="342" t="s">
        <v>6755</v>
      </c>
      <c r="K662" s="581" t="s">
        <v>7152</v>
      </c>
      <c r="L662" s="344" t="s">
        <v>4090</v>
      </c>
      <c r="N662" s="344" t="s">
        <v>4090</v>
      </c>
      <c r="O662" s="341" t="s">
        <v>6752</v>
      </c>
    </row>
    <row r="663" spans="1:15" x14ac:dyDescent="0.2">
      <c r="A663" s="341" t="s">
        <v>9257</v>
      </c>
      <c r="B663" s="341" t="s">
        <v>9260</v>
      </c>
      <c r="C663" s="342" t="s">
        <v>7033</v>
      </c>
      <c r="D663" s="342" t="s">
        <v>6567</v>
      </c>
      <c r="E663" s="342" t="s">
        <v>9321</v>
      </c>
      <c r="F663" s="342" t="s">
        <v>6568</v>
      </c>
      <c r="G663" s="343">
        <v>13.5</v>
      </c>
      <c r="H663" s="342" t="s">
        <v>6594</v>
      </c>
      <c r="I663" s="342" t="s">
        <v>6575</v>
      </c>
      <c r="J663" s="342" t="s">
        <v>6755</v>
      </c>
      <c r="K663" s="581" t="s">
        <v>6782</v>
      </c>
      <c r="L663" s="344" t="s">
        <v>4090</v>
      </c>
      <c r="N663" s="344" t="s">
        <v>4090</v>
      </c>
      <c r="O663" s="341">
        <v>0</v>
      </c>
    </row>
    <row r="664" spans="1:15" x14ac:dyDescent="0.2">
      <c r="A664" s="341" t="s">
        <v>9257</v>
      </c>
      <c r="B664" s="341" t="s">
        <v>9260</v>
      </c>
      <c r="C664" s="342" t="s">
        <v>7033</v>
      </c>
      <c r="D664" s="342" t="s">
        <v>6567</v>
      </c>
      <c r="E664" s="342" t="s">
        <v>9320</v>
      </c>
      <c r="F664" s="342" t="s">
        <v>6568</v>
      </c>
      <c r="G664" s="343">
        <v>3.8000000000000003</v>
      </c>
      <c r="H664" s="342" t="s">
        <v>6594</v>
      </c>
      <c r="I664" s="342" t="s">
        <v>6575</v>
      </c>
      <c r="J664" s="342" t="s">
        <v>6755</v>
      </c>
      <c r="K664" s="581" t="s">
        <v>7145</v>
      </c>
      <c r="L664" s="344" t="s">
        <v>4090</v>
      </c>
      <c r="N664" s="344" t="s">
        <v>4090</v>
      </c>
      <c r="O664" s="341">
        <v>0</v>
      </c>
    </row>
    <row r="665" spans="1:15" x14ac:dyDescent="0.2">
      <c r="A665" s="341" t="s">
        <v>9257</v>
      </c>
      <c r="B665" s="341" t="s">
        <v>9260</v>
      </c>
      <c r="C665" s="342" t="s">
        <v>7033</v>
      </c>
      <c r="D665" s="342" t="s">
        <v>6567</v>
      </c>
      <c r="E665" s="342" t="s">
        <v>9255</v>
      </c>
      <c r="F665" s="342" t="s">
        <v>6568</v>
      </c>
      <c r="G665" s="343">
        <v>7.8</v>
      </c>
      <c r="H665" s="342" t="s">
        <v>6594</v>
      </c>
      <c r="I665" s="342" t="s">
        <v>6575</v>
      </c>
      <c r="J665" s="342" t="s">
        <v>6755</v>
      </c>
      <c r="K665" s="581" t="s">
        <v>6795</v>
      </c>
      <c r="L665" s="344" t="s">
        <v>4090</v>
      </c>
      <c r="N665" s="344" t="s">
        <v>4090</v>
      </c>
      <c r="O665" s="341" t="s">
        <v>6752</v>
      </c>
    </row>
    <row r="666" spans="1:15" x14ac:dyDescent="0.2">
      <c r="A666" s="341" t="s">
        <v>9257</v>
      </c>
      <c r="B666" s="341" t="s">
        <v>9260</v>
      </c>
      <c r="C666" s="342" t="s">
        <v>6649</v>
      </c>
      <c r="D666" s="342" t="s">
        <v>6567</v>
      </c>
      <c r="E666" s="342" t="s">
        <v>9319</v>
      </c>
      <c r="F666" s="342" t="s">
        <v>6568</v>
      </c>
      <c r="G666" s="343">
        <v>11.040000000000001</v>
      </c>
      <c r="H666" s="342" t="s">
        <v>6594</v>
      </c>
      <c r="I666" s="342" t="s">
        <v>6575</v>
      </c>
      <c r="J666" s="342" t="s">
        <v>6755</v>
      </c>
      <c r="K666" s="581" t="s">
        <v>7153</v>
      </c>
      <c r="L666" s="344" t="s">
        <v>4090</v>
      </c>
      <c r="N666" s="344" t="s">
        <v>4090</v>
      </c>
      <c r="O666" s="341">
        <v>0</v>
      </c>
    </row>
    <row r="667" spans="1:15" x14ac:dyDescent="0.2">
      <c r="A667" s="341" t="s">
        <v>9257</v>
      </c>
      <c r="B667" s="341" t="s">
        <v>9260</v>
      </c>
      <c r="C667" s="342" t="s">
        <v>6649</v>
      </c>
      <c r="D667" s="342" t="s">
        <v>6567</v>
      </c>
      <c r="E667" s="342" t="s">
        <v>9319</v>
      </c>
      <c r="F667" s="342" t="s">
        <v>6568</v>
      </c>
      <c r="G667" s="343">
        <v>3.44</v>
      </c>
      <c r="H667" s="342" t="s">
        <v>6594</v>
      </c>
      <c r="I667" s="342" t="s">
        <v>6575</v>
      </c>
      <c r="J667" s="342" t="s">
        <v>6755</v>
      </c>
      <c r="K667" s="581" t="s">
        <v>7154</v>
      </c>
      <c r="L667" s="344" t="s">
        <v>4090</v>
      </c>
      <c r="N667" s="344" t="s">
        <v>4090</v>
      </c>
      <c r="O667" s="341">
        <v>0</v>
      </c>
    </row>
    <row r="668" spans="1:15" x14ac:dyDescent="0.2">
      <c r="A668" s="341" t="s">
        <v>9257</v>
      </c>
      <c r="B668" s="341" t="s">
        <v>9260</v>
      </c>
      <c r="C668" s="342" t="s">
        <v>6649</v>
      </c>
      <c r="D668" s="342" t="s">
        <v>6567</v>
      </c>
      <c r="E668" s="342" t="s">
        <v>9319</v>
      </c>
      <c r="F668" s="342" t="s">
        <v>6568</v>
      </c>
      <c r="G668" s="343">
        <v>34.56</v>
      </c>
      <c r="H668" s="342" t="s">
        <v>6594</v>
      </c>
      <c r="I668" s="342" t="s">
        <v>6575</v>
      </c>
      <c r="J668" s="342" t="s">
        <v>6755</v>
      </c>
      <c r="K668" s="581" t="s">
        <v>7155</v>
      </c>
      <c r="L668" s="344" t="s">
        <v>4090</v>
      </c>
      <c r="N668" s="344" t="s">
        <v>4090</v>
      </c>
      <c r="O668" s="341" t="s">
        <v>6752</v>
      </c>
    </row>
    <row r="669" spans="1:15" x14ac:dyDescent="0.2">
      <c r="A669" s="341" t="s">
        <v>9257</v>
      </c>
      <c r="B669" s="341" t="s">
        <v>9260</v>
      </c>
      <c r="C669" s="342" t="s">
        <v>6649</v>
      </c>
      <c r="D669" s="342" t="s">
        <v>6567</v>
      </c>
      <c r="E669" s="342" t="s">
        <v>9319</v>
      </c>
      <c r="F669" s="342" t="s">
        <v>6568</v>
      </c>
      <c r="G669" s="343">
        <v>11.73</v>
      </c>
      <c r="H669" s="342" t="s">
        <v>6594</v>
      </c>
      <c r="I669" s="342" t="s">
        <v>6575</v>
      </c>
      <c r="J669" s="342" t="s">
        <v>6755</v>
      </c>
      <c r="K669" s="581" t="s">
        <v>7117</v>
      </c>
      <c r="L669" s="344" t="s">
        <v>4090</v>
      </c>
      <c r="N669" s="344" t="s">
        <v>4090</v>
      </c>
      <c r="O669" s="341">
        <v>0</v>
      </c>
    </row>
    <row r="670" spans="1:15" x14ac:dyDescent="0.2">
      <c r="A670" s="341" t="s">
        <v>9257</v>
      </c>
      <c r="B670" s="341" t="s">
        <v>9260</v>
      </c>
      <c r="C670" s="342" t="s">
        <v>6649</v>
      </c>
      <c r="D670" s="342" t="s">
        <v>6567</v>
      </c>
      <c r="E670" s="342" t="s">
        <v>9326</v>
      </c>
      <c r="F670" s="342" t="s">
        <v>6568</v>
      </c>
      <c r="G670" s="343">
        <v>7.36</v>
      </c>
      <c r="H670" s="342" t="s">
        <v>6594</v>
      </c>
      <c r="I670" s="342" t="s">
        <v>6575</v>
      </c>
      <c r="J670" s="342" t="s">
        <v>6755</v>
      </c>
      <c r="K670" s="581" t="s">
        <v>7093</v>
      </c>
      <c r="L670" s="344" t="s">
        <v>4090</v>
      </c>
      <c r="N670" s="344" t="s">
        <v>4090</v>
      </c>
      <c r="O670" s="341">
        <v>0</v>
      </c>
    </row>
    <row r="671" spans="1:15" x14ac:dyDescent="0.2">
      <c r="A671" s="341" t="s">
        <v>9257</v>
      </c>
      <c r="B671" s="341" t="s">
        <v>9260</v>
      </c>
      <c r="C671" s="342" t="s">
        <v>6649</v>
      </c>
      <c r="D671" s="342" t="s">
        <v>6567</v>
      </c>
      <c r="E671" s="342" t="s">
        <v>9319</v>
      </c>
      <c r="F671" s="342" t="s">
        <v>6568</v>
      </c>
      <c r="G671" s="343">
        <v>9.9</v>
      </c>
      <c r="H671" s="342" t="s">
        <v>6594</v>
      </c>
      <c r="I671" s="342" t="s">
        <v>6575</v>
      </c>
      <c r="J671" s="342" t="s">
        <v>6755</v>
      </c>
      <c r="K671" s="581" t="s">
        <v>7156</v>
      </c>
      <c r="L671" s="344" t="s">
        <v>4090</v>
      </c>
      <c r="N671" s="344" t="s">
        <v>4090</v>
      </c>
      <c r="O671" s="341">
        <v>0</v>
      </c>
    </row>
    <row r="672" spans="1:15" x14ac:dyDescent="0.2">
      <c r="A672" s="341" t="s">
        <v>9257</v>
      </c>
      <c r="B672" s="341" t="s">
        <v>9260</v>
      </c>
      <c r="C672" s="342" t="s">
        <v>6649</v>
      </c>
      <c r="D672" s="342" t="s">
        <v>6567</v>
      </c>
      <c r="E672" s="342" t="s">
        <v>9323</v>
      </c>
      <c r="F672" s="342" t="s">
        <v>6568</v>
      </c>
      <c r="G672" s="343">
        <v>16.68</v>
      </c>
      <c r="H672" s="342" t="s">
        <v>6594</v>
      </c>
      <c r="I672" s="342" t="s">
        <v>6575</v>
      </c>
      <c r="J672" s="342" t="s">
        <v>6755</v>
      </c>
      <c r="K672" s="581" t="s">
        <v>7157</v>
      </c>
      <c r="L672" s="344" t="s">
        <v>4090</v>
      </c>
      <c r="N672" s="344" t="s">
        <v>4090</v>
      </c>
      <c r="O672" s="341" t="s">
        <v>6752</v>
      </c>
    </row>
    <row r="673" spans="1:15" x14ac:dyDescent="0.2">
      <c r="A673" s="341" t="s">
        <v>9257</v>
      </c>
      <c r="B673" s="341" t="s">
        <v>9260</v>
      </c>
      <c r="C673" s="342" t="s">
        <v>6649</v>
      </c>
      <c r="D673" s="342" t="s">
        <v>6567</v>
      </c>
      <c r="E673" s="342" t="s">
        <v>9323</v>
      </c>
      <c r="F673" s="342" t="s">
        <v>6568</v>
      </c>
      <c r="G673" s="343">
        <v>17.100000000000001</v>
      </c>
      <c r="H673" s="342" t="s">
        <v>6594</v>
      </c>
      <c r="I673" s="342" t="s">
        <v>6575</v>
      </c>
      <c r="J673" s="342" t="s">
        <v>6755</v>
      </c>
      <c r="K673" s="581" t="s">
        <v>6976</v>
      </c>
      <c r="L673" s="344" t="s">
        <v>4090</v>
      </c>
      <c r="N673" s="344" t="s">
        <v>4090</v>
      </c>
      <c r="O673" s="341">
        <v>0</v>
      </c>
    </row>
    <row r="674" spans="1:15" x14ac:dyDescent="0.2">
      <c r="A674" s="341" t="s">
        <v>9257</v>
      </c>
      <c r="B674" s="341" t="s">
        <v>9260</v>
      </c>
      <c r="C674" s="342" t="s">
        <v>6566</v>
      </c>
      <c r="D674" s="342" t="s">
        <v>6567</v>
      </c>
      <c r="E674" s="342" t="s">
        <v>9320</v>
      </c>
      <c r="F674" s="342" t="s">
        <v>6568</v>
      </c>
      <c r="G674" s="343">
        <v>5.4</v>
      </c>
      <c r="H674" s="342" t="s">
        <v>6594</v>
      </c>
      <c r="I674" s="342" t="s">
        <v>6575</v>
      </c>
      <c r="J674" s="342" t="s">
        <v>6755</v>
      </c>
      <c r="K674" s="581" t="s">
        <v>6771</v>
      </c>
      <c r="L674" s="344" t="s">
        <v>4090</v>
      </c>
      <c r="N674" s="344" t="s">
        <v>4090</v>
      </c>
      <c r="O674" s="341">
        <v>0</v>
      </c>
    </row>
    <row r="675" spans="1:15" x14ac:dyDescent="0.2">
      <c r="A675" s="341" t="s">
        <v>9257</v>
      </c>
      <c r="B675" s="341" t="s">
        <v>9260</v>
      </c>
      <c r="C675" s="342" t="s">
        <v>6566</v>
      </c>
      <c r="D675" s="342" t="s">
        <v>6567</v>
      </c>
      <c r="E675" s="342" t="s">
        <v>9320</v>
      </c>
      <c r="F675" s="342" t="s">
        <v>6568</v>
      </c>
      <c r="G675" s="343">
        <v>4.8100000000000005</v>
      </c>
      <c r="H675" s="342" t="s">
        <v>6594</v>
      </c>
      <c r="I675" s="342" t="s">
        <v>6575</v>
      </c>
      <c r="J675" s="342" t="s">
        <v>6755</v>
      </c>
      <c r="K675" s="581" t="s">
        <v>7158</v>
      </c>
      <c r="L675" s="344" t="s">
        <v>4090</v>
      </c>
      <c r="N675" s="344" t="s">
        <v>4090</v>
      </c>
      <c r="O675" s="341">
        <v>0</v>
      </c>
    </row>
    <row r="676" spans="1:15" x14ac:dyDescent="0.2">
      <c r="A676" s="341" t="s">
        <v>9257</v>
      </c>
      <c r="B676" s="341" t="s">
        <v>9260</v>
      </c>
      <c r="C676" s="342" t="s">
        <v>6566</v>
      </c>
      <c r="D676" s="342" t="s">
        <v>6567</v>
      </c>
      <c r="E676" s="342" t="s">
        <v>9320</v>
      </c>
      <c r="F676" s="342" t="s">
        <v>6568</v>
      </c>
      <c r="G676" s="343">
        <v>8.25</v>
      </c>
      <c r="H676" s="342" t="s">
        <v>6594</v>
      </c>
      <c r="I676" s="342" t="s">
        <v>6575</v>
      </c>
      <c r="J676" s="342" t="s">
        <v>6755</v>
      </c>
      <c r="K676" s="581" t="s">
        <v>6813</v>
      </c>
      <c r="L676" s="344" t="s">
        <v>4090</v>
      </c>
      <c r="N676" s="344" t="s">
        <v>4090</v>
      </c>
      <c r="O676" s="341" t="s">
        <v>6752</v>
      </c>
    </row>
    <row r="677" spans="1:15" x14ac:dyDescent="0.2">
      <c r="A677" s="341" t="s">
        <v>9257</v>
      </c>
      <c r="B677" s="341" t="s">
        <v>9260</v>
      </c>
      <c r="C677" s="342" t="s">
        <v>6566</v>
      </c>
      <c r="D677" s="342" t="s">
        <v>6567</v>
      </c>
      <c r="E677" s="342" t="s">
        <v>9319</v>
      </c>
      <c r="F677" s="342" t="s">
        <v>6568</v>
      </c>
      <c r="G677" s="343">
        <v>10.575000000000001</v>
      </c>
      <c r="H677" s="342" t="s">
        <v>6594</v>
      </c>
      <c r="I677" s="342" t="s">
        <v>6575</v>
      </c>
      <c r="J677" s="342" t="s">
        <v>6755</v>
      </c>
      <c r="K677" s="581" t="s">
        <v>7159</v>
      </c>
      <c r="L677" s="344" t="s">
        <v>4090</v>
      </c>
      <c r="N677" s="344" t="s">
        <v>4090</v>
      </c>
      <c r="O677" s="341">
        <v>0</v>
      </c>
    </row>
    <row r="678" spans="1:15" x14ac:dyDescent="0.2">
      <c r="A678" s="341" t="s">
        <v>9257</v>
      </c>
      <c r="B678" s="341" t="s">
        <v>9260</v>
      </c>
      <c r="C678" s="342" t="s">
        <v>6566</v>
      </c>
      <c r="D678" s="342" t="s">
        <v>6567</v>
      </c>
      <c r="E678" s="342" t="s">
        <v>9319</v>
      </c>
      <c r="F678" s="342" t="s">
        <v>6568</v>
      </c>
      <c r="G678" s="343">
        <v>8.74</v>
      </c>
      <c r="H678" s="342" t="s">
        <v>6594</v>
      </c>
      <c r="I678" s="342" t="s">
        <v>6575</v>
      </c>
      <c r="J678" s="342" t="s">
        <v>6755</v>
      </c>
      <c r="K678" s="581" t="s">
        <v>7106</v>
      </c>
      <c r="L678" s="344" t="s">
        <v>4090</v>
      </c>
      <c r="N678" s="344" t="s">
        <v>4090</v>
      </c>
      <c r="O678" s="341">
        <v>0</v>
      </c>
    </row>
    <row r="679" spans="1:15" x14ac:dyDescent="0.2">
      <c r="A679" s="341" t="s">
        <v>9257</v>
      </c>
      <c r="B679" s="341" t="s">
        <v>9260</v>
      </c>
      <c r="C679" s="342" t="s">
        <v>6566</v>
      </c>
      <c r="D679" s="342" t="s">
        <v>6567</v>
      </c>
      <c r="E679" s="342" t="s">
        <v>9319</v>
      </c>
      <c r="F679" s="342" t="s">
        <v>6568</v>
      </c>
      <c r="G679" s="343">
        <v>30.150000000000002</v>
      </c>
      <c r="H679" s="342" t="s">
        <v>6594</v>
      </c>
      <c r="I679" s="342" t="s">
        <v>6575</v>
      </c>
      <c r="J679" s="342" t="s">
        <v>6755</v>
      </c>
      <c r="K679" s="581" t="s">
        <v>6779</v>
      </c>
      <c r="L679" s="344" t="s">
        <v>4090</v>
      </c>
      <c r="N679" s="344" t="s">
        <v>4090</v>
      </c>
      <c r="O679" s="341" t="s">
        <v>6752</v>
      </c>
    </row>
    <row r="680" spans="1:15" x14ac:dyDescent="0.2">
      <c r="A680" s="341" t="s">
        <v>9257</v>
      </c>
      <c r="B680" s="341" t="s">
        <v>9260</v>
      </c>
      <c r="C680" s="342" t="s">
        <v>6566</v>
      </c>
      <c r="D680" s="342" t="s">
        <v>6567</v>
      </c>
      <c r="E680" s="342" t="s">
        <v>9321</v>
      </c>
      <c r="F680" s="342" t="s">
        <v>6568</v>
      </c>
      <c r="G680" s="343">
        <v>11.52</v>
      </c>
      <c r="H680" s="342" t="s">
        <v>6594</v>
      </c>
      <c r="I680" s="342" t="s">
        <v>6575</v>
      </c>
      <c r="J680" s="342" t="s">
        <v>6755</v>
      </c>
      <c r="K680" s="581" t="s">
        <v>7112</v>
      </c>
      <c r="L680" s="344" t="s">
        <v>4090</v>
      </c>
      <c r="N680" s="344" t="s">
        <v>4090</v>
      </c>
      <c r="O680" s="341">
        <v>0</v>
      </c>
    </row>
    <row r="681" spans="1:15" x14ac:dyDescent="0.2">
      <c r="A681" s="341" t="s">
        <v>9257</v>
      </c>
      <c r="B681" s="341" t="s">
        <v>9260</v>
      </c>
      <c r="C681" s="342" t="s">
        <v>6566</v>
      </c>
      <c r="D681" s="342" t="s">
        <v>6567</v>
      </c>
      <c r="E681" s="342" t="s">
        <v>9255</v>
      </c>
      <c r="F681" s="342" t="s">
        <v>6568</v>
      </c>
      <c r="G681" s="343">
        <v>30</v>
      </c>
      <c r="H681" s="342" t="s">
        <v>6594</v>
      </c>
      <c r="I681" s="342" t="s">
        <v>6575</v>
      </c>
      <c r="J681" s="342" t="s">
        <v>6755</v>
      </c>
      <c r="K681" s="581" t="s">
        <v>6864</v>
      </c>
      <c r="L681" s="344" t="s">
        <v>4090</v>
      </c>
      <c r="N681" s="344" t="s">
        <v>4090</v>
      </c>
      <c r="O681" s="341" t="s">
        <v>6752</v>
      </c>
    </row>
    <row r="682" spans="1:15" x14ac:dyDescent="0.2">
      <c r="A682" s="341" t="s">
        <v>9257</v>
      </c>
      <c r="B682" s="341" t="s">
        <v>9260</v>
      </c>
      <c r="C682" s="342" t="s">
        <v>6566</v>
      </c>
      <c r="D682" s="342" t="s">
        <v>6567</v>
      </c>
      <c r="E682" s="342" t="s">
        <v>9322</v>
      </c>
      <c r="F682" s="342" t="s">
        <v>6568</v>
      </c>
      <c r="G682" s="343">
        <v>8.4600000000000009</v>
      </c>
      <c r="H682" s="342" t="s">
        <v>6594</v>
      </c>
      <c r="I682" s="342" t="s">
        <v>6575</v>
      </c>
      <c r="J682" s="342" t="s">
        <v>6755</v>
      </c>
      <c r="K682" s="581" t="s">
        <v>7160</v>
      </c>
      <c r="L682" s="344" t="s">
        <v>4090</v>
      </c>
      <c r="N682" s="344" t="s">
        <v>4090</v>
      </c>
      <c r="O682" s="341">
        <v>0</v>
      </c>
    </row>
    <row r="683" spans="1:15" x14ac:dyDescent="0.2">
      <c r="A683" s="341" t="s">
        <v>9257</v>
      </c>
      <c r="B683" s="341" t="s">
        <v>9260</v>
      </c>
      <c r="C683" s="342" t="s">
        <v>6566</v>
      </c>
      <c r="D683" s="342" t="s">
        <v>6567</v>
      </c>
      <c r="E683" s="342" t="s">
        <v>9321</v>
      </c>
      <c r="F683" s="342" t="s">
        <v>6568</v>
      </c>
      <c r="G683" s="343">
        <v>10.35</v>
      </c>
      <c r="H683" s="342" t="s">
        <v>6594</v>
      </c>
      <c r="I683" s="342" t="s">
        <v>6575</v>
      </c>
      <c r="J683" s="342" t="s">
        <v>6755</v>
      </c>
      <c r="K683" s="581" t="s">
        <v>7161</v>
      </c>
      <c r="L683" s="344" t="s">
        <v>4090</v>
      </c>
      <c r="N683" s="344" t="s">
        <v>4090</v>
      </c>
      <c r="O683" s="341">
        <v>0</v>
      </c>
    </row>
    <row r="684" spans="1:15" x14ac:dyDescent="0.2">
      <c r="A684" s="341" t="s">
        <v>9257</v>
      </c>
      <c r="B684" s="341" t="s">
        <v>9260</v>
      </c>
      <c r="C684" s="342" t="s">
        <v>6566</v>
      </c>
      <c r="D684" s="342" t="s">
        <v>6567</v>
      </c>
      <c r="E684" s="342" t="s">
        <v>9321</v>
      </c>
      <c r="F684" s="342" t="s">
        <v>6568</v>
      </c>
      <c r="G684" s="343">
        <v>8.64</v>
      </c>
      <c r="H684" s="342" t="s">
        <v>6594</v>
      </c>
      <c r="I684" s="342" t="s">
        <v>6575</v>
      </c>
      <c r="J684" s="342" t="s">
        <v>6755</v>
      </c>
      <c r="K684" s="581" t="s">
        <v>7162</v>
      </c>
      <c r="L684" s="344" t="s">
        <v>4090</v>
      </c>
      <c r="N684" s="344" t="s">
        <v>4090</v>
      </c>
      <c r="O684" s="341">
        <v>0</v>
      </c>
    </row>
    <row r="685" spans="1:15" x14ac:dyDescent="0.2">
      <c r="A685" s="341" t="s">
        <v>9257</v>
      </c>
      <c r="B685" s="341" t="s">
        <v>9260</v>
      </c>
      <c r="C685" s="342" t="s">
        <v>6566</v>
      </c>
      <c r="D685" s="342" t="s">
        <v>6567</v>
      </c>
      <c r="E685" s="342" t="s">
        <v>9320</v>
      </c>
      <c r="F685" s="342" t="s">
        <v>6568</v>
      </c>
      <c r="G685" s="343">
        <v>11.78</v>
      </c>
      <c r="H685" s="342" t="s">
        <v>6594</v>
      </c>
      <c r="I685" s="342" t="s">
        <v>6575</v>
      </c>
      <c r="J685" s="342" t="s">
        <v>6755</v>
      </c>
      <c r="K685" s="581" t="s">
        <v>7163</v>
      </c>
      <c r="L685" s="344" t="s">
        <v>4090</v>
      </c>
      <c r="N685" s="344" t="s">
        <v>4090</v>
      </c>
      <c r="O685" s="341">
        <v>0</v>
      </c>
    </row>
    <row r="686" spans="1:15" x14ac:dyDescent="0.2">
      <c r="A686" s="341" t="s">
        <v>9257</v>
      </c>
      <c r="B686" s="341" t="s">
        <v>9260</v>
      </c>
      <c r="C686" s="342" t="s">
        <v>6566</v>
      </c>
      <c r="D686" s="342" t="s">
        <v>6567</v>
      </c>
      <c r="E686" s="342" t="s">
        <v>9319</v>
      </c>
      <c r="F686" s="342" t="s">
        <v>6568</v>
      </c>
      <c r="G686" s="343">
        <v>67.45</v>
      </c>
      <c r="H686" s="342" t="s">
        <v>6594</v>
      </c>
      <c r="I686" s="342" t="s">
        <v>6575</v>
      </c>
      <c r="J686" s="342" t="s">
        <v>6755</v>
      </c>
      <c r="K686" s="581" t="s">
        <v>7164</v>
      </c>
      <c r="L686" s="344" t="s">
        <v>4090</v>
      </c>
      <c r="N686" s="344" t="s">
        <v>4090</v>
      </c>
      <c r="O686" s="341" t="s">
        <v>6752</v>
      </c>
    </row>
    <row r="687" spans="1:15" x14ac:dyDescent="0.2">
      <c r="A687" s="341" t="s">
        <v>9257</v>
      </c>
      <c r="B687" s="341" t="s">
        <v>9260</v>
      </c>
      <c r="C687" s="342" t="s">
        <v>6566</v>
      </c>
      <c r="D687" s="342" t="s">
        <v>6567</v>
      </c>
      <c r="E687" s="342" t="s">
        <v>9321</v>
      </c>
      <c r="F687" s="342" t="s">
        <v>6568</v>
      </c>
      <c r="G687" s="343">
        <v>42.300000000000004</v>
      </c>
      <c r="H687" s="342" t="s">
        <v>6594</v>
      </c>
      <c r="I687" s="342" t="s">
        <v>6575</v>
      </c>
      <c r="J687" s="342" t="s">
        <v>6755</v>
      </c>
      <c r="K687" s="581" t="s">
        <v>6900</v>
      </c>
      <c r="L687" s="344" t="s">
        <v>4090</v>
      </c>
      <c r="N687" s="344" t="s">
        <v>4090</v>
      </c>
      <c r="O687" s="341" t="s">
        <v>6752</v>
      </c>
    </row>
    <row r="688" spans="1:15" x14ac:dyDescent="0.2">
      <c r="A688" s="341" t="s">
        <v>9257</v>
      </c>
      <c r="B688" s="341" t="s">
        <v>9260</v>
      </c>
      <c r="C688" s="342" t="s">
        <v>6566</v>
      </c>
      <c r="D688" s="342" t="s">
        <v>6567</v>
      </c>
      <c r="E688" s="342" t="s">
        <v>9324</v>
      </c>
      <c r="F688" s="342" t="s">
        <v>6568</v>
      </c>
      <c r="G688" s="343">
        <v>7.6000000000000005</v>
      </c>
      <c r="H688" s="342" t="s">
        <v>6594</v>
      </c>
      <c r="I688" s="342" t="s">
        <v>6575</v>
      </c>
      <c r="J688" s="342" t="s">
        <v>6755</v>
      </c>
      <c r="K688" s="581" t="s">
        <v>7165</v>
      </c>
      <c r="L688" s="344" t="s">
        <v>4090</v>
      </c>
      <c r="N688" s="344" t="s">
        <v>4090</v>
      </c>
      <c r="O688" s="341" t="s">
        <v>6752</v>
      </c>
    </row>
    <row r="689" spans="1:15" x14ac:dyDescent="0.2">
      <c r="A689" s="341" t="s">
        <v>9257</v>
      </c>
      <c r="B689" s="341" t="s">
        <v>9260</v>
      </c>
      <c r="C689" s="342" t="s">
        <v>6566</v>
      </c>
      <c r="D689" s="342" t="s">
        <v>6567</v>
      </c>
      <c r="E689" s="342" t="s">
        <v>9324</v>
      </c>
      <c r="F689" s="342" t="s">
        <v>6568</v>
      </c>
      <c r="G689" s="343">
        <v>9.5</v>
      </c>
      <c r="H689" s="342" t="s">
        <v>6594</v>
      </c>
      <c r="I689" s="342" t="s">
        <v>6575</v>
      </c>
      <c r="J689" s="342" t="s">
        <v>6755</v>
      </c>
      <c r="K689" s="581" t="s">
        <v>6841</v>
      </c>
      <c r="L689" s="344" t="s">
        <v>4090</v>
      </c>
      <c r="N689" s="344" t="s">
        <v>4090</v>
      </c>
      <c r="O689" s="341">
        <v>0</v>
      </c>
    </row>
    <row r="690" spans="1:15" x14ac:dyDescent="0.2">
      <c r="A690" s="341" t="s">
        <v>9257</v>
      </c>
      <c r="B690" s="341" t="s">
        <v>9260</v>
      </c>
      <c r="C690" s="342" t="s">
        <v>6566</v>
      </c>
      <c r="D690" s="342" t="s">
        <v>6567</v>
      </c>
      <c r="E690" s="342" t="s">
        <v>9337</v>
      </c>
      <c r="F690" s="342" t="s">
        <v>6568</v>
      </c>
      <c r="G690" s="343">
        <v>12</v>
      </c>
      <c r="H690" s="342" t="s">
        <v>6594</v>
      </c>
      <c r="I690" s="342" t="s">
        <v>6575</v>
      </c>
      <c r="J690" s="342" t="s">
        <v>6755</v>
      </c>
      <c r="K690" s="581" t="s">
        <v>7166</v>
      </c>
      <c r="L690" s="344" t="s">
        <v>4090</v>
      </c>
      <c r="N690" s="344" t="s">
        <v>4090</v>
      </c>
      <c r="O690" s="341" t="s">
        <v>6752</v>
      </c>
    </row>
    <row r="691" spans="1:15" x14ac:dyDescent="0.2">
      <c r="A691" s="341" t="s">
        <v>9257</v>
      </c>
      <c r="B691" s="341" t="s">
        <v>9260</v>
      </c>
      <c r="C691" s="342" t="s">
        <v>6760</v>
      </c>
      <c r="D691" s="342" t="s">
        <v>6567</v>
      </c>
      <c r="E691" s="342" t="s">
        <v>9323</v>
      </c>
      <c r="F691" s="342" t="s">
        <v>6568</v>
      </c>
      <c r="G691" s="343">
        <v>35.74</v>
      </c>
      <c r="H691" s="342" t="s">
        <v>6594</v>
      </c>
      <c r="I691" s="342" t="s">
        <v>6575</v>
      </c>
      <c r="J691" s="342" t="s">
        <v>6755</v>
      </c>
      <c r="K691" s="581" t="s">
        <v>7089</v>
      </c>
      <c r="L691" s="344" t="s">
        <v>4090</v>
      </c>
      <c r="N691" s="344" t="s">
        <v>4090</v>
      </c>
      <c r="O691" s="341" t="s">
        <v>6752</v>
      </c>
    </row>
    <row r="692" spans="1:15" x14ac:dyDescent="0.2">
      <c r="A692" s="341" t="s">
        <v>9257</v>
      </c>
      <c r="B692" s="341" t="s">
        <v>9260</v>
      </c>
      <c r="C692" s="342" t="s">
        <v>6760</v>
      </c>
      <c r="D692" s="342" t="s">
        <v>6567</v>
      </c>
      <c r="E692" s="342" t="s">
        <v>9320</v>
      </c>
      <c r="F692" s="342" t="s">
        <v>6568</v>
      </c>
      <c r="G692" s="343">
        <v>7.0200000000000005</v>
      </c>
      <c r="H692" s="342" t="s">
        <v>6594</v>
      </c>
      <c r="I692" s="342" t="s">
        <v>6575</v>
      </c>
      <c r="J692" s="342" t="s">
        <v>6755</v>
      </c>
      <c r="K692" s="581" t="s">
        <v>7167</v>
      </c>
      <c r="L692" s="344" t="s">
        <v>4090</v>
      </c>
      <c r="N692" s="344" t="s">
        <v>4090</v>
      </c>
      <c r="O692" s="341" t="s">
        <v>6766</v>
      </c>
    </row>
    <row r="693" spans="1:15" x14ac:dyDescent="0.2">
      <c r="A693" s="341" t="s">
        <v>9257</v>
      </c>
      <c r="B693" s="341" t="s">
        <v>9260</v>
      </c>
      <c r="C693" s="342" t="s">
        <v>6760</v>
      </c>
      <c r="D693" s="342" t="s">
        <v>6567</v>
      </c>
      <c r="E693" s="342" t="s">
        <v>9320</v>
      </c>
      <c r="F693" s="342" t="s">
        <v>6568</v>
      </c>
      <c r="G693" s="343">
        <v>54.28</v>
      </c>
      <c r="H693" s="342" t="s">
        <v>6594</v>
      </c>
      <c r="I693" s="342" t="s">
        <v>6575</v>
      </c>
      <c r="J693" s="342" t="s">
        <v>6755</v>
      </c>
      <c r="K693" s="581" t="s">
        <v>6782</v>
      </c>
      <c r="L693" s="344" t="s">
        <v>4090</v>
      </c>
      <c r="N693" s="344" t="s">
        <v>4090</v>
      </c>
      <c r="O693" s="341" t="s">
        <v>6752</v>
      </c>
    </row>
    <row r="694" spans="1:15" x14ac:dyDescent="0.2">
      <c r="A694" s="341" t="s">
        <v>9257</v>
      </c>
      <c r="B694" s="341" t="s">
        <v>9260</v>
      </c>
      <c r="C694" s="342" t="s">
        <v>6760</v>
      </c>
      <c r="D694" s="342" t="s">
        <v>6567</v>
      </c>
      <c r="E694" s="342" t="s">
        <v>9320</v>
      </c>
      <c r="F694" s="342" t="s">
        <v>6568</v>
      </c>
      <c r="G694" s="343">
        <v>44.59</v>
      </c>
      <c r="H694" s="342" t="s">
        <v>6594</v>
      </c>
      <c r="I694" s="342" t="s">
        <v>6575</v>
      </c>
      <c r="J694" s="342" t="s">
        <v>6755</v>
      </c>
      <c r="K694" s="581" t="s">
        <v>6799</v>
      </c>
      <c r="L694" s="344" t="s">
        <v>4090</v>
      </c>
      <c r="N694" s="344" t="s">
        <v>4090</v>
      </c>
      <c r="O694" s="341" t="s">
        <v>6752</v>
      </c>
    </row>
    <row r="695" spans="1:15" x14ac:dyDescent="0.2">
      <c r="A695" s="341" t="s">
        <v>9257</v>
      </c>
      <c r="B695" s="341" t="s">
        <v>9260</v>
      </c>
      <c r="C695" s="342" t="s">
        <v>6760</v>
      </c>
      <c r="D695" s="342" t="s">
        <v>6567</v>
      </c>
      <c r="E695" s="342" t="s">
        <v>9328</v>
      </c>
      <c r="F695" s="342" t="s">
        <v>6568</v>
      </c>
      <c r="G695" s="343">
        <v>25.87</v>
      </c>
      <c r="H695" s="342" t="s">
        <v>6594</v>
      </c>
      <c r="I695" s="342" t="s">
        <v>6575</v>
      </c>
      <c r="J695" s="342" t="s">
        <v>6755</v>
      </c>
      <c r="K695" s="581" t="s">
        <v>6771</v>
      </c>
      <c r="L695" s="344" t="s">
        <v>4090</v>
      </c>
      <c r="N695" s="344" t="s">
        <v>4090</v>
      </c>
      <c r="O695" s="341">
        <v>0</v>
      </c>
    </row>
    <row r="696" spans="1:15" x14ac:dyDescent="0.2">
      <c r="A696" s="341" t="s">
        <v>9257</v>
      </c>
      <c r="B696" s="341" t="s">
        <v>9260</v>
      </c>
      <c r="C696" s="342" t="s">
        <v>6760</v>
      </c>
      <c r="D696" s="342" t="s">
        <v>6567</v>
      </c>
      <c r="E696" s="342" t="s">
        <v>9319</v>
      </c>
      <c r="F696" s="342" t="s">
        <v>6568</v>
      </c>
      <c r="G696" s="343">
        <v>9.7200000000000006</v>
      </c>
      <c r="H696" s="342" t="s">
        <v>6594</v>
      </c>
      <c r="I696" s="342" t="s">
        <v>6575</v>
      </c>
      <c r="J696" s="342" t="s">
        <v>6755</v>
      </c>
      <c r="K696" s="581" t="s">
        <v>6949</v>
      </c>
      <c r="L696" s="344" t="s">
        <v>4090</v>
      </c>
      <c r="N696" s="344" t="s">
        <v>4090</v>
      </c>
      <c r="O696" s="341">
        <v>0</v>
      </c>
    </row>
    <row r="697" spans="1:15" x14ac:dyDescent="0.2">
      <c r="A697" s="341" t="s">
        <v>9257</v>
      </c>
      <c r="B697" s="341" t="s">
        <v>9260</v>
      </c>
      <c r="C697" s="342" t="s">
        <v>6760</v>
      </c>
      <c r="D697" s="342" t="s">
        <v>6567</v>
      </c>
      <c r="E697" s="342" t="s">
        <v>9328</v>
      </c>
      <c r="F697" s="342" t="s">
        <v>6568</v>
      </c>
      <c r="G697" s="343">
        <v>4.8</v>
      </c>
      <c r="H697" s="342" t="s">
        <v>6594</v>
      </c>
      <c r="I697" s="342" t="s">
        <v>6575</v>
      </c>
      <c r="J697" s="342" t="s">
        <v>6755</v>
      </c>
      <c r="K697" s="581" t="s">
        <v>7168</v>
      </c>
      <c r="L697" s="344" t="s">
        <v>4090</v>
      </c>
      <c r="N697" s="344" t="s">
        <v>4090</v>
      </c>
      <c r="O697" s="341" t="s">
        <v>6752</v>
      </c>
    </row>
    <row r="698" spans="1:15" x14ac:dyDescent="0.2">
      <c r="A698" s="341" t="s">
        <v>9257</v>
      </c>
      <c r="B698" s="341" t="s">
        <v>9260</v>
      </c>
      <c r="C698" s="342" t="s">
        <v>6760</v>
      </c>
      <c r="D698" s="342" t="s">
        <v>6567</v>
      </c>
      <c r="E698" s="342" t="s">
        <v>9326</v>
      </c>
      <c r="F698" s="342" t="s">
        <v>6568</v>
      </c>
      <c r="G698" s="343">
        <v>12.6</v>
      </c>
      <c r="H698" s="342" t="s">
        <v>6594</v>
      </c>
      <c r="I698" s="342" t="s">
        <v>6575</v>
      </c>
      <c r="J698" s="342" t="s">
        <v>6755</v>
      </c>
      <c r="K698" s="581" t="s">
        <v>7091</v>
      </c>
      <c r="L698" s="344" t="s">
        <v>4090</v>
      </c>
      <c r="N698" s="344" t="s">
        <v>4090</v>
      </c>
      <c r="O698" s="341">
        <v>0</v>
      </c>
    </row>
    <row r="699" spans="1:15" x14ac:dyDescent="0.2">
      <c r="A699" s="341" t="s">
        <v>9257</v>
      </c>
      <c r="B699" s="341" t="s">
        <v>9260</v>
      </c>
      <c r="C699" s="342" t="s">
        <v>6760</v>
      </c>
      <c r="D699" s="342" t="s">
        <v>6567</v>
      </c>
      <c r="E699" s="342" t="s">
        <v>9326</v>
      </c>
      <c r="F699" s="342" t="s">
        <v>6568</v>
      </c>
      <c r="G699" s="343">
        <v>8.2799999999999994</v>
      </c>
      <c r="H699" s="342" t="s">
        <v>6594</v>
      </c>
      <c r="I699" s="342" t="s">
        <v>6575</v>
      </c>
      <c r="J699" s="342" t="s">
        <v>6755</v>
      </c>
      <c r="K699" s="581" t="s">
        <v>7169</v>
      </c>
      <c r="L699" s="344" t="s">
        <v>4090</v>
      </c>
      <c r="N699" s="344" t="s">
        <v>4090</v>
      </c>
      <c r="O699" s="341" t="s">
        <v>6752</v>
      </c>
    </row>
    <row r="700" spans="1:15" x14ac:dyDescent="0.2">
      <c r="A700" s="341" t="s">
        <v>9257</v>
      </c>
      <c r="B700" s="341" t="s">
        <v>9260</v>
      </c>
      <c r="C700" s="342" t="s">
        <v>6760</v>
      </c>
      <c r="D700" s="342" t="s">
        <v>6567</v>
      </c>
      <c r="E700" s="342" t="s">
        <v>9326</v>
      </c>
      <c r="F700" s="342" t="s">
        <v>6568</v>
      </c>
      <c r="G700" s="343">
        <v>13.395000000000001</v>
      </c>
      <c r="H700" s="342" t="s">
        <v>6594</v>
      </c>
      <c r="I700" s="342" t="s">
        <v>6575</v>
      </c>
      <c r="J700" s="342" t="s">
        <v>6755</v>
      </c>
      <c r="K700" s="581" t="s">
        <v>7066</v>
      </c>
      <c r="L700" s="344" t="s">
        <v>4090</v>
      </c>
      <c r="N700" s="344" t="s">
        <v>4090</v>
      </c>
      <c r="O700" s="341" t="s">
        <v>6752</v>
      </c>
    </row>
    <row r="701" spans="1:15" x14ac:dyDescent="0.2">
      <c r="A701" s="341" t="s">
        <v>9257</v>
      </c>
      <c r="B701" s="341" t="s">
        <v>9260</v>
      </c>
      <c r="C701" s="342" t="s">
        <v>6760</v>
      </c>
      <c r="D701" s="342" t="s">
        <v>6567</v>
      </c>
      <c r="E701" s="342" t="s">
        <v>9326</v>
      </c>
      <c r="F701" s="342" t="s">
        <v>6568</v>
      </c>
      <c r="G701" s="343">
        <v>52.405000000000001</v>
      </c>
      <c r="H701" s="342" t="s">
        <v>6594</v>
      </c>
      <c r="I701" s="342" t="s">
        <v>6575</v>
      </c>
      <c r="J701" s="342" t="s">
        <v>6755</v>
      </c>
      <c r="K701" s="581" t="s">
        <v>7066</v>
      </c>
      <c r="L701" s="344" t="s">
        <v>4090</v>
      </c>
      <c r="N701" s="344" t="s">
        <v>4090</v>
      </c>
      <c r="O701" s="341" t="s">
        <v>6752</v>
      </c>
    </row>
    <row r="702" spans="1:15" x14ac:dyDescent="0.2">
      <c r="A702" s="341" t="s">
        <v>9257</v>
      </c>
      <c r="B702" s="341" t="s">
        <v>9260</v>
      </c>
      <c r="C702" s="342" t="s">
        <v>6760</v>
      </c>
      <c r="D702" s="342" t="s">
        <v>6567</v>
      </c>
      <c r="E702" s="342" t="s">
        <v>9326</v>
      </c>
      <c r="F702" s="342" t="s">
        <v>6568</v>
      </c>
      <c r="G702" s="343">
        <v>54.050000000000004</v>
      </c>
      <c r="H702" s="342" t="s">
        <v>6594</v>
      </c>
      <c r="I702" s="342" t="s">
        <v>6575</v>
      </c>
      <c r="J702" s="342" t="s">
        <v>6755</v>
      </c>
      <c r="K702" s="581" t="s">
        <v>6864</v>
      </c>
      <c r="L702" s="344" t="s">
        <v>4090</v>
      </c>
      <c r="N702" s="344" t="s">
        <v>4090</v>
      </c>
      <c r="O702" s="341" t="s">
        <v>6752</v>
      </c>
    </row>
    <row r="703" spans="1:15" x14ac:dyDescent="0.2">
      <c r="A703" s="341" t="s">
        <v>9257</v>
      </c>
      <c r="B703" s="341" t="s">
        <v>9260</v>
      </c>
      <c r="C703" s="342" t="s">
        <v>6760</v>
      </c>
      <c r="D703" s="342" t="s">
        <v>6567</v>
      </c>
      <c r="E703" s="342" t="s">
        <v>9255</v>
      </c>
      <c r="F703" s="342" t="s">
        <v>6568</v>
      </c>
      <c r="G703" s="343">
        <v>6.4</v>
      </c>
      <c r="H703" s="342" t="s">
        <v>6594</v>
      </c>
      <c r="I703" s="342" t="s">
        <v>6575</v>
      </c>
      <c r="J703" s="342" t="s">
        <v>6755</v>
      </c>
      <c r="K703" s="581" t="s">
        <v>6864</v>
      </c>
      <c r="L703" s="344" t="s">
        <v>4090</v>
      </c>
      <c r="N703" s="344" t="s">
        <v>4090</v>
      </c>
      <c r="O703" s="341" t="s">
        <v>6752</v>
      </c>
    </row>
    <row r="704" spans="1:15" x14ac:dyDescent="0.2">
      <c r="A704" s="341" t="s">
        <v>9257</v>
      </c>
      <c r="B704" s="341" t="s">
        <v>9260</v>
      </c>
      <c r="C704" s="342" t="s">
        <v>6760</v>
      </c>
      <c r="D704" s="342" t="s">
        <v>6567</v>
      </c>
      <c r="E704" s="342" t="s">
        <v>9322</v>
      </c>
      <c r="F704" s="342" t="s">
        <v>6568</v>
      </c>
      <c r="G704" s="343">
        <v>13.63</v>
      </c>
      <c r="H704" s="342" t="s">
        <v>6594</v>
      </c>
      <c r="I704" s="342" t="s">
        <v>6575</v>
      </c>
      <c r="J704" s="342" t="s">
        <v>6755</v>
      </c>
      <c r="K704" s="581" t="s">
        <v>7066</v>
      </c>
      <c r="L704" s="344" t="s">
        <v>4090</v>
      </c>
      <c r="N704" s="344" t="s">
        <v>4090</v>
      </c>
      <c r="O704" s="341" t="s">
        <v>6752</v>
      </c>
    </row>
    <row r="705" spans="1:15" x14ac:dyDescent="0.2">
      <c r="A705" s="341" t="s">
        <v>9257</v>
      </c>
      <c r="B705" s="341" t="s">
        <v>9260</v>
      </c>
      <c r="C705" s="342" t="s">
        <v>6760</v>
      </c>
      <c r="D705" s="342" t="s">
        <v>6567</v>
      </c>
      <c r="E705" s="342" t="s">
        <v>9322</v>
      </c>
      <c r="F705" s="342" t="s">
        <v>6568</v>
      </c>
      <c r="G705" s="343">
        <v>6.3</v>
      </c>
      <c r="H705" s="342" t="s">
        <v>6594</v>
      </c>
      <c r="I705" s="342" t="s">
        <v>6575</v>
      </c>
      <c r="J705" s="342" t="s">
        <v>6755</v>
      </c>
      <c r="K705" s="581" t="s">
        <v>6883</v>
      </c>
      <c r="L705" s="344" t="s">
        <v>4090</v>
      </c>
      <c r="N705" s="344" t="s">
        <v>4090</v>
      </c>
      <c r="O705" s="341">
        <v>0</v>
      </c>
    </row>
    <row r="706" spans="1:15" x14ac:dyDescent="0.2">
      <c r="A706" s="341" t="s">
        <v>9257</v>
      </c>
      <c r="B706" s="341" t="s">
        <v>9260</v>
      </c>
      <c r="C706" s="342" t="s">
        <v>6638</v>
      </c>
      <c r="D706" s="342" t="s">
        <v>6567</v>
      </c>
      <c r="E706" s="342" t="s">
        <v>9319</v>
      </c>
      <c r="F706" s="342" t="s">
        <v>6568</v>
      </c>
      <c r="G706" s="343">
        <v>34.425000000000004</v>
      </c>
      <c r="H706" s="342" t="s">
        <v>6594</v>
      </c>
      <c r="I706" s="342" t="s">
        <v>6575</v>
      </c>
      <c r="J706" s="342" t="s">
        <v>6755</v>
      </c>
      <c r="K706" s="581" t="s">
        <v>6675</v>
      </c>
      <c r="L706" s="344" t="s">
        <v>4090</v>
      </c>
      <c r="N706" s="344" t="s">
        <v>4090</v>
      </c>
      <c r="O706" s="341" t="s">
        <v>6752</v>
      </c>
    </row>
    <row r="707" spans="1:15" x14ac:dyDescent="0.2">
      <c r="A707" s="341" t="s">
        <v>9257</v>
      </c>
      <c r="B707" s="341" t="s">
        <v>9260</v>
      </c>
      <c r="C707" s="342" t="s">
        <v>6638</v>
      </c>
      <c r="D707" s="342" t="s">
        <v>6567</v>
      </c>
      <c r="E707" s="342" t="s">
        <v>9319</v>
      </c>
      <c r="F707" s="342" t="s">
        <v>6568</v>
      </c>
      <c r="G707" s="343">
        <v>10.290000000000001</v>
      </c>
      <c r="H707" s="342" t="s">
        <v>6594</v>
      </c>
      <c r="I707" s="342" t="s">
        <v>6575</v>
      </c>
      <c r="J707" s="342" t="s">
        <v>6755</v>
      </c>
      <c r="K707" s="581" t="s">
        <v>6683</v>
      </c>
      <c r="L707" s="344" t="s">
        <v>4090</v>
      </c>
      <c r="N707" s="344" t="s">
        <v>4090</v>
      </c>
      <c r="O707" s="341">
        <v>0</v>
      </c>
    </row>
    <row r="708" spans="1:15" x14ac:dyDescent="0.2">
      <c r="A708" s="341" t="s">
        <v>9257</v>
      </c>
      <c r="B708" s="341" t="s">
        <v>9260</v>
      </c>
      <c r="C708" s="342" t="s">
        <v>6638</v>
      </c>
      <c r="D708" s="342" t="s">
        <v>6567</v>
      </c>
      <c r="E708" s="342" t="s">
        <v>9255</v>
      </c>
      <c r="F708" s="342" t="s">
        <v>6568</v>
      </c>
      <c r="G708" s="343">
        <v>7.6000000000000005</v>
      </c>
      <c r="H708" s="342" t="s">
        <v>6594</v>
      </c>
      <c r="I708" s="342" t="s">
        <v>6575</v>
      </c>
      <c r="J708" s="342" t="s">
        <v>6755</v>
      </c>
      <c r="K708" s="581" t="s">
        <v>7117</v>
      </c>
      <c r="L708" s="344" t="s">
        <v>4090</v>
      </c>
      <c r="N708" s="344" t="s">
        <v>4090</v>
      </c>
      <c r="O708" s="341">
        <v>0</v>
      </c>
    </row>
    <row r="709" spans="1:15" x14ac:dyDescent="0.2">
      <c r="A709" s="341" t="s">
        <v>9257</v>
      </c>
      <c r="B709" s="341" t="s">
        <v>9260</v>
      </c>
      <c r="C709" s="342" t="s">
        <v>6638</v>
      </c>
      <c r="D709" s="342" t="s">
        <v>6567</v>
      </c>
      <c r="E709" s="342" t="s">
        <v>9325</v>
      </c>
      <c r="F709" s="342" t="s">
        <v>6568</v>
      </c>
      <c r="G709" s="343">
        <v>9.870000000000001</v>
      </c>
      <c r="H709" s="342" t="s">
        <v>6594</v>
      </c>
      <c r="I709" s="342" t="s">
        <v>6575</v>
      </c>
      <c r="J709" s="342" t="s">
        <v>6755</v>
      </c>
      <c r="K709" s="581" t="s">
        <v>6758</v>
      </c>
      <c r="L709" s="344" t="s">
        <v>4090</v>
      </c>
      <c r="N709" s="344" t="s">
        <v>4090</v>
      </c>
      <c r="O709" s="341" t="s">
        <v>6752</v>
      </c>
    </row>
    <row r="710" spans="1:15" x14ac:dyDescent="0.2">
      <c r="A710" s="341" t="s">
        <v>9257</v>
      </c>
      <c r="B710" s="341" t="s">
        <v>9260</v>
      </c>
      <c r="C710" s="342" t="s">
        <v>6638</v>
      </c>
      <c r="D710" s="342" t="s">
        <v>6567</v>
      </c>
      <c r="E710" s="342" t="s">
        <v>9255</v>
      </c>
      <c r="F710" s="342" t="s">
        <v>6568</v>
      </c>
      <c r="G710" s="343">
        <v>7.5200000000000005</v>
      </c>
      <c r="H710" s="342" t="s">
        <v>6594</v>
      </c>
      <c r="I710" s="342" t="s">
        <v>6575</v>
      </c>
      <c r="J710" s="342" t="s">
        <v>6755</v>
      </c>
      <c r="K710" s="581" t="s">
        <v>7170</v>
      </c>
      <c r="L710" s="344" t="s">
        <v>4090</v>
      </c>
      <c r="N710" s="344" t="s">
        <v>4090</v>
      </c>
      <c r="O710" s="341">
        <v>0</v>
      </c>
    </row>
    <row r="711" spans="1:15" x14ac:dyDescent="0.2">
      <c r="A711" s="341" t="s">
        <v>9257</v>
      </c>
      <c r="B711" s="341" t="s">
        <v>9260</v>
      </c>
      <c r="C711" s="342" t="s">
        <v>6638</v>
      </c>
      <c r="D711" s="342" t="s">
        <v>6567</v>
      </c>
      <c r="E711" s="342" t="s">
        <v>9326</v>
      </c>
      <c r="F711" s="342" t="s">
        <v>6568</v>
      </c>
      <c r="G711" s="343">
        <v>11.28</v>
      </c>
      <c r="H711" s="342" t="s">
        <v>6594</v>
      </c>
      <c r="I711" s="342" t="s">
        <v>6575</v>
      </c>
      <c r="J711" s="342" t="s">
        <v>6755</v>
      </c>
      <c r="K711" s="581" t="s">
        <v>7171</v>
      </c>
      <c r="L711" s="344" t="s">
        <v>4090</v>
      </c>
      <c r="N711" s="344" t="s">
        <v>4090</v>
      </c>
      <c r="O711" s="341">
        <v>0</v>
      </c>
    </row>
    <row r="712" spans="1:15" x14ac:dyDescent="0.2">
      <c r="A712" s="341" t="s">
        <v>9257</v>
      </c>
      <c r="B712" s="341" t="s">
        <v>9260</v>
      </c>
      <c r="C712" s="342" t="s">
        <v>6638</v>
      </c>
      <c r="D712" s="342" t="s">
        <v>6567</v>
      </c>
      <c r="E712" s="342" t="s">
        <v>9323</v>
      </c>
      <c r="F712" s="342" t="s">
        <v>6568</v>
      </c>
      <c r="G712" s="343">
        <v>5.98</v>
      </c>
      <c r="H712" s="342" t="s">
        <v>6594</v>
      </c>
      <c r="I712" s="342" t="s">
        <v>6575</v>
      </c>
      <c r="J712" s="342" t="s">
        <v>6755</v>
      </c>
      <c r="K712" s="581" t="s">
        <v>7172</v>
      </c>
      <c r="L712" s="344" t="s">
        <v>4090</v>
      </c>
      <c r="N712" s="344" t="s">
        <v>4090</v>
      </c>
      <c r="O712" s="341">
        <v>0</v>
      </c>
    </row>
    <row r="713" spans="1:15" x14ac:dyDescent="0.2">
      <c r="A713" s="341" t="s">
        <v>9257</v>
      </c>
      <c r="B713" s="341" t="s">
        <v>9260</v>
      </c>
      <c r="C713" s="342" t="s">
        <v>6638</v>
      </c>
      <c r="D713" s="342" t="s">
        <v>6567</v>
      </c>
      <c r="E713" s="342" t="s">
        <v>9326</v>
      </c>
      <c r="F713" s="342" t="s">
        <v>6568</v>
      </c>
      <c r="G713" s="343">
        <v>9.02</v>
      </c>
      <c r="H713" s="342" t="s">
        <v>6594</v>
      </c>
      <c r="I713" s="342" t="s">
        <v>6575</v>
      </c>
      <c r="J713" s="342" t="s">
        <v>6755</v>
      </c>
      <c r="K713" s="581" t="s">
        <v>7087</v>
      </c>
      <c r="L713" s="344" t="s">
        <v>4090</v>
      </c>
      <c r="N713" s="344" t="s">
        <v>4090</v>
      </c>
      <c r="O713" s="341">
        <v>0</v>
      </c>
    </row>
    <row r="714" spans="1:15" x14ac:dyDescent="0.2">
      <c r="A714" s="341" t="s">
        <v>9257</v>
      </c>
      <c r="B714" s="341" t="s">
        <v>9260</v>
      </c>
      <c r="C714" s="342" t="s">
        <v>6638</v>
      </c>
      <c r="D714" s="342" t="s">
        <v>6567</v>
      </c>
      <c r="E714" s="342" t="s">
        <v>9326</v>
      </c>
      <c r="F714" s="342" t="s">
        <v>6568</v>
      </c>
      <c r="G714" s="343">
        <v>8.4</v>
      </c>
      <c r="H714" s="342" t="s">
        <v>6594</v>
      </c>
      <c r="I714" s="342" t="s">
        <v>6575</v>
      </c>
      <c r="J714" s="342" t="s">
        <v>6755</v>
      </c>
      <c r="K714" s="581" t="s">
        <v>7173</v>
      </c>
      <c r="L714" s="344" t="s">
        <v>4090</v>
      </c>
      <c r="N714" s="344" t="s">
        <v>4090</v>
      </c>
      <c r="O714" s="341">
        <v>0</v>
      </c>
    </row>
    <row r="715" spans="1:15" x14ac:dyDescent="0.2">
      <c r="A715" s="341" t="s">
        <v>9257</v>
      </c>
      <c r="B715" s="341" t="s">
        <v>9260</v>
      </c>
      <c r="C715" s="342" t="s">
        <v>6638</v>
      </c>
      <c r="D715" s="342" t="s">
        <v>6567</v>
      </c>
      <c r="E715" s="342" t="s">
        <v>9319</v>
      </c>
      <c r="F715" s="342" t="s">
        <v>6568</v>
      </c>
      <c r="G715" s="343">
        <v>3.6</v>
      </c>
      <c r="H715" s="342" t="s">
        <v>6594</v>
      </c>
      <c r="I715" s="342" t="s">
        <v>6575</v>
      </c>
      <c r="J715" s="342" t="s">
        <v>6755</v>
      </c>
      <c r="K715" s="581" t="s">
        <v>7133</v>
      </c>
      <c r="L715" s="344" t="s">
        <v>4090</v>
      </c>
      <c r="N715" s="344" t="s">
        <v>4090</v>
      </c>
      <c r="O715" s="341">
        <v>0</v>
      </c>
    </row>
    <row r="716" spans="1:15" x14ac:dyDescent="0.2">
      <c r="A716" s="341" t="s">
        <v>9257</v>
      </c>
      <c r="B716" s="341" t="s">
        <v>9260</v>
      </c>
      <c r="C716" s="342" t="s">
        <v>6638</v>
      </c>
      <c r="D716" s="342" t="s">
        <v>6567</v>
      </c>
      <c r="E716" s="342" t="s">
        <v>9319</v>
      </c>
      <c r="F716" s="342" t="s">
        <v>6568</v>
      </c>
      <c r="G716" s="343">
        <v>10.64</v>
      </c>
      <c r="H716" s="342" t="s">
        <v>6594</v>
      </c>
      <c r="I716" s="342" t="s">
        <v>6575</v>
      </c>
      <c r="J716" s="342" t="s">
        <v>6755</v>
      </c>
      <c r="K716" s="581" t="s">
        <v>7174</v>
      </c>
      <c r="L716" s="344" t="s">
        <v>4090</v>
      </c>
      <c r="N716" s="344" t="s">
        <v>4090</v>
      </c>
      <c r="O716" s="341" t="s">
        <v>6752</v>
      </c>
    </row>
    <row r="717" spans="1:15" x14ac:dyDescent="0.2">
      <c r="A717" s="341" t="s">
        <v>9257</v>
      </c>
      <c r="B717" s="341" t="s">
        <v>9260</v>
      </c>
      <c r="C717" s="342" t="s">
        <v>6638</v>
      </c>
      <c r="D717" s="342" t="s">
        <v>6567</v>
      </c>
      <c r="E717" s="342" t="s">
        <v>9319</v>
      </c>
      <c r="F717" s="342" t="s">
        <v>6568</v>
      </c>
      <c r="G717" s="343">
        <v>7.44</v>
      </c>
      <c r="H717" s="342" t="s">
        <v>6594</v>
      </c>
      <c r="I717" s="342" t="s">
        <v>6575</v>
      </c>
      <c r="J717" s="342" t="s">
        <v>6755</v>
      </c>
      <c r="K717" s="581" t="s">
        <v>7175</v>
      </c>
      <c r="L717" s="344" t="s">
        <v>4090</v>
      </c>
      <c r="N717" s="344" t="s">
        <v>4090</v>
      </c>
      <c r="O717" s="341">
        <v>0</v>
      </c>
    </row>
    <row r="718" spans="1:15" x14ac:dyDescent="0.2">
      <c r="A718" s="341" t="s">
        <v>9257</v>
      </c>
      <c r="B718" s="341" t="s">
        <v>9260</v>
      </c>
      <c r="C718" s="342" t="s">
        <v>6638</v>
      </c>
      <c r="D718" s="342" t="s">
        <v>6567</v>
      </c>
      <c r="E718" s="342" t="s">
        <v>9320</v>
      </c>
      <c r="F718" s="342" t="s">
        <v>6568</v>
      </c>
      <c r="G718" s="343">
        <v>21.995000000000001</v>
      </c>
      <c r="H718" s="342" t="s">
        <v>6594</v>
      </c>
      <c r="I718" s="342" t="s">
        <v>6575</v>
      </c>
      <c r="J718" s="342" t="s">
        <v>6755</v>
      </c>
      <c r="K718" s="581" t="s">
        <v>6758</v>
      </c>
      <c r="L718" s="344" t="s">
        <v>4090</v>
      </c>
      <c r="N718" s="344" t="s">
        <v>4090</v>
      </c>
      <c r="O718" s="341" t="s">
        <v>6752</v>
      </c>
    </row>
    <row r="719" spans="1:15" x14ac:dyDescent="0.2">
      <c r="A719" s="341" t="s">
        <v>9257</v>
      </c>
      <c r="B719" s="341" t="s">
        <v>9260</v>
      </c>
      <c r="C719" s="342" t="s">
        <v>6638</v>
      </c>
      <c r="D719" s="342" t="s">
        <v>6567</v>
      </c>
      <c r="E719" s="342" t="s">
        <v>9320</v>
      </c>
      <c r="F719" s="342" t="s">
        <v>6568</v>
      </c>
      <c r="G719" s="343">
        <v>4.5049999999999999</v>
      </c>
      <c r="H719" s="342" t="s">
        <v>6594</v>
      </c>
      <c r="I719" s="342" t="s">
        <v>6575</v>
      </c>
      <c r="J719" s="342" t="s">
        <v>6755</v>
      </c>
      <c r="K719" s="581" t="s">
        <v>6795</v>
      </c>
      <c r="L719" s="344" t="s">
        <v>4090</v>
      </c>
      <c r="N719" s="344" t="s">
        <v>4090</v>
      </c>
      <c r="O719" s="341" t="s">
        <v>6752</v>
      </c>
    </row>
    <row r="720" spans="1:15" x14ac:dyDescent="0.2">
      <c r="A720" s="341" t="s">
        <v>9257</v>
      </c>
      <c r="B720" s="341" t="s">
        <v>9260</v>
      </c>
      <c r="C720" s="342" t="s">
        <v>6638</v>
      </c>
      <c r="D720" s="342" t="s">
        <v>6567</v>
      </c>
      <c r="E720" s="342" t="s">
        <v>9320</v>
      </c>
      <c r="F720" s="342" t="s">
        <v>6568</v>
      </c>
      <c r="G720" s="343">
        <v>32.725000000000001</v>
      </c>
      <c r="H720" s="342" t="s">
        <v>6594</v>
      </c>
      <c r="I720" s="342" t="s">
        <v>6575</v>
      </c>
      <c r="J720" s="342" t="s">
        <v>6755</v>
      </c>
      <c r="K720" s="581" t="s">
        <v>7176</v>
      </c>
      <c r="L720" s="344" t="s">
        <v>4090</v>
      </c>
      <c r="N720" s="344" t="s">
        <v>4090</v>
      </c>
      <c r="O720" s="341" t="s">
        <v>6752</v>
      </c>
    </row>
    <row r="721" spans="1:15" x14ac:dyDescent="0.2">
      <c r="A721" s="341" t="s">
        <v>9257</v>
      </c>
      <c r="B721" s="341" t="s">
        <v>9260</v>
      </c>
      <c r="C721" s="342" t="s">
        <v>6638</v>
      </c>
      <c r="D721" s="342" t="s">
        <v>6567</v>
      </c>
      <c r="E721" s="342" t="s">
        <v>9255</v>
      </c>
      <c r="F721" s="342" t="s">
        <v>6568</v>
      </c>
      <c r="G721" s="343">
        <v>10.505000000000001</v>
      </c>
      <c r="H721" s="342" t="s">
        <v>6594</v>
      </c>
      <c r="I721" s="342" t="s">
        <v>6575</v>
      </c>
      <c r="J721" s="342" t="s">
        <v>6755</v>
      </c>
      <c r="K721" s="581" t="s">
        <v>6758</v>
      </c>
      <c r="L721" s="344" t="s">
        <v>4090</v>
      </c>
      <c r="N721" s="344" t="s">
        <v>4090</v>
      </c>
      <c r="O721" s="341" t="s">
        <v>6752</v>
      </c>
    </row>
    <row r="722" spans="1:15" x14ac:dyDescent="0.2">
      <c r="A722" s="341" t="s">
        <v>9257</v>
      </c>
      <c r="B722" s="341" t="s">
        <v>9260</v>
      </c>
      <c r="C722" s="342" t="s">
        <v>6638</v>
      </c>
      <c r="D722" s="342" t="s">
        <v>6567</v>
      </c>
      <c r="E722" s="342" t="s">
        <v>9321</v>
      </c>
      <c r="F722" s="342" t="s">
        <v>6568</v>
      </c>
      <c r="G722" s="343">
        <v>65.8</v>
      </c>
      <c r="H722" s="342" t="s">
        <v>6594</v>
      </c>
      <c r="I722" s="342" t="s">
        <v>6575</v>
      </c>
      <c r="J722" s="342" t="s">
        <v>6755</v>
      </c>
      <c r="K722" s="581" t="s">
        <v>7170</v>
      </c>
      <c r="L722" s="344" t="s">
        <v>4090</v>
      </c>
      <c r="N722" s="344" t="s">
        <v>4090</v>
      </c>
      <c r="O722" s="341" t="s">
        <v>6752</v>
      </c>
    </row>
    <row r="723" spans="1:15" x14ac:dyDescent="0.2">
      <c r="A723" s="341" t="s">
        <v>9257</v>
      </c>
      <c r="B723" s="341" t="s">
        <v>9260</v>
      </c>
      <c r="C723" s="342" t="s">
        <v>6640</v>
      </c>
      <c r="D723" s="342" t="s">
        <v>6567</v>
      </c>
      <c r="E723" s="342" t="s">
        <v>9319</v>
      </c>
      <c r="F723" s="342" t="s">
        <v>6568</v>
      </c>
      <c r="G723" s="343">
        <v>18.5</v>
      </c>
      <c r="H723" s="342" t="s">
        <v>6594</v>
      </c>
      <c r="I723" s="342" t="s">
        <v>6575</v>
      </c>
      <c r="J723" s="342" t="s">
        <v>6755</v>
      </c>
      <c r="K723" s="581" t="s">
        <v>6945</v>
      </c>
      <c r="L723" s="344" t="s">
        <v>4090</v>
      </c>
      <c r="N723" s="344" t="s">
        <v>4090</v>
      </c>
      <c r="O723" s="341" t="s">
        <v>6752</v>
      </c>
    </row>
    <row r="724" spans="1:15" x14ac:dyDescent="0.2">
      <c r="A724" s="341" t="s">
        <v>9257</v>
      </c>
      <c r="B724" s="341" t="s">
        <v>9260</v>
      </c>
      <c r="C724" s="342" t="s">
        <v>6640</v>
      </c>
      <c r="D724" s="342" t="s">
        <v>6567</v>
      </c>
      <c r="E724" s="342" t="s">
        <v>9319</v>
      </c>
      <c r="F724" s="342" t="s">
        <v>6568</v>
      </c>
      <c r="G724" s="343">
        <v>28.6</v>
      </c>
      <c r="H724" s="342" t="s">
        <v>6594</v>
      </c>
      <c r="I724" s="342" t="s">
        <v>6575</v>
      </c>
      <c r="J724" s="342" t="s">
        <v>6755</v>
      </c>
      <c r="K724" s="581" t="s">
        <v>7177</v>
      </c>
      <c r="L724" s="344" t="s">
        <v>4090</v>
      </c>
      <c r="N724" s="344" t="s">
        <v>4090</v>
      </c>
      <c r="O724" s="341">
        <v>0</v>
      </c>
    </row>
    <row r="725" spans="1:15" x14ac:dyDescent="0.2">
      <c r="A725" s="341" t="s">
        <v>9257</v>
      </c>
      <c r="B725" s="341" t="s">
        <v>9260</v>
      </c>
      <c r="C725" s="342" t="s">
        <v>6640</v>
      </c>
      <c r="D725" s="342" t="s">
        <v>6567</v>
      </c>
      <c r="E725" s="342" t="s">
        <v>9319</v>
      </c>
      <c r="F725" s="342" t="s">
        <v>6568</v>
      </c>
      <c r="G725" s="343">
        <v>5.4050000000000002</v>
      </c>
      <c r="H725" s="342" t="s">
        <v>6594</v>
      </c>
      <c r="I725" s="342" t="s">
        <v>6575</v>
      </c>
      <c r="J725" s="342" t="s">
        <v>6755</v>
      </c>
      <c r="K725" s="581" t="s">
        <v>6949</v>
      </c>
      <c r="L725" s="344" t="s">
        <v>4090</v>
      </c>
      <c r="N725" s="344" t="s">
        <v>4090</v>
      </c>
      <c r="O725" s="341">
        <v>0</v>
      </c>
    </row>
    <row r="726" spans="1:15" x14ac:dyDescent="0.2">
      <c r="A726" s="341" t="s">
        <v>9257</v>
      </c>
      <c r="B726" s="341" t="s">
        <v>9260</v>
      </c>
      <c r="C726" s="342" t="s">
        <v>6640</v>
      </c>
      <c r="D726" s="342" t="s">
        <v>6567</v>
      </c>
      <c r="E726" s="342" t="s">
        <v>9337</v>
      </c>
      <c r="F726" s="342" t="s">
        <v>6568</v>
      </c>
      <c r="G726" s="343">
        <v>28</v>
      </c>
      <c r="H726" s="342" t="s">
        <v>6594</v>
      </c>
      <c r="I726" s="342" t="s">
        <v>6575</v>
      </c>
      <c r="J726" s="342" t="s">
        <v>6755</v>
      </c>
      <c r="K726" s="581" t="s">
        <v>7178</v>
      </c>
      <c r="L726" s="344" t="s">
        <v>4090</v>
      </c>
      <c r="N726" s="344" t="s">
        <v>4090</v>
      </c>
      <c r="O726" s="341">
        <v>0</v>
      </c>
    </row>
    <row r="727" spans="1:15" x14ac:dyDescent="0.2">
      <c r="A727" s="341" t="s">
        <v>9257</v>
      </c>
      <c r="B727" s="341" t="s">
        <v>9260</v>
      </c>
      <c r="C727" s="342" t="s">
        <v>6640</v>
      </c>
      <c r="D727" s="342" t="s">
        <v>6567</v>
      </c>
      <c r="E727" s="342" t="s">
        <v>9334</v>
      </c>
      <c r="F727" s="342" t="s">
        <v>6568</v>
      </c>
      <c r="G727" s="343">
        <v>21.85</v>
      </c>
      <c r="H727" s="342" t="s">
        <v>6594</v>
      </c>
      <c r="I727" s="342" t="s">
        <v>6575</v>
      </c>
      <c r="J727" s="342" t="s">
        <v>6755</v>
      </c>
      <c r="K727" s="581" t="s">
        <v>6917</v>
      </c>
      <c r="L727" s="344" t="s">
        <v>4090</v>
      </c>
      <c r="N727" s="344" t="s">
        <v>4090</v>
      </c>
      <c r="O727" s="341">
        <v>0</v>
      </c>
    </row>
    <row r="728" spans="1:15" x14ac:dyDescent="0.2">
      <c r="A728" s="341" t="s">
        <v>9257</v>
      </c>
      <c r="B728" s="341" t="s">
        <v>9260</v>
      </c>
      <c r="C728" s="342" t="s">
        <v>6640</v>
      </c>
      <c r="D728" s="342" t="s">
        <v>6567</v>
      </c>
      <c r="E728" s="342" t="s">
        <v>9319</v>
      </c>
      <c r="F728" s="342" t="s">
        <v>6568</v>
      </c>
      <c r="G728" s="343">
        <v>5.8500000000000005</v>
      </c>
      <c r="H728" s="342" t="s">
        <v>6594</v>
      </c>
      <c r="I728" s="342" t="s">
        <v>6575</v>
      </c>
      <c r="J728" s="342" t="s">
        <v>6755</v>
      </c>
      <c r="K728" s="581" t="s">
        <v>7150</v>
      </c>
      <c r="L728" s="344" t="s">
        <v>4090</v>
      </c>
      <c r="N728" s="344" t="s">
        <v>4090</v>
      </c>
      <c r="O728" s="341">
        <v>0</v>
      </c>
    </row>
    <row r="729" spans="1:15" x14ac:dyDescent="0.2">
      <c r="A729" s="341" t="s">
        <v>9257</v>
      </c>
      <c r="B729" s="341" t="s">
        <v>9260</v>
      </c>
      <c r="C729" s="342" t="s">
        <v>6640</v>
      </c>
      <c r="D729" s="342" t="s">
        <v>6567</v>
      </c>
      <c r="E729" s="342" t="s">
        <v>9319</v>
      </c>
      <c r="F729" s="342" t="s">
        <v>6568</v>
      </c>
      <c r="G729" s="343">
        <v>4.05</v>
      </c>
      <c r="H729" s="342" t="s">
        <v>6594</v>
      </c>
      <c r="I729" s="342" t="s">
        <v>6575</v>
      </c>
      <c r="J729" s="342" t="s">
        <v>6755</v>
      </c>
      <c r="K729" s="581" t="s">
        <v>7150</v>
      </c>
      <c r="L729" s="344" t="s">
        <v>4090</v>
      </c>
      <c r="N729" s="344" t="s">
        <v>4090</v>
      </c>
      <c r="O729" s="341">
        <v>0</v>
      </c>
    </row>
    <row r="730" spans="1:15" x14ac:dyDescent="0.2">
      <c r="A730" s="341" t="s">
        <v>9257</v>
      </c>
      <c r="B730" s="341" t="s">
        <v>9260</v>
      </c>
      <c r="C730" s="342" t="s">
        <v>6640</v>
      </c>
      <c r="D730" s="342" t="s">
        <v>6567</v>
      </c>
      <c r="E730" s="342" t="s">
        <v>9321</v>
      </c>
      <c r="F730" s="342" t="s">
        <v>6568</v>
      </c>
      <c r="G730" s="343">
        <v>14.81</v>
      </c>
      <c r="H730" s="342" t="s">
        <v>6594</v>
      </c>
      <c r="I730" s="342" t="s">
        <v>6575</v>
      </c>
      <c r="J730" s="342" t="s">
        <v>6755</v>
      </c>
      <c r="K730" s="581" t="s">
        <v>7179</v>
      </c>
      <c r="L730" s="344" t="s">
        <v>4090</v>
      </c>
      <c r="N730" s="344" t="s">
        <v>4090</v>
      </c>
      <c r="O730" s="341">
        <v>0</v>
      </c>
    </row>
    <row r="731" spans="1:15" x14ac:dyDescent="0.2">
      <c r="A731" s="341" t="s">
        <v>9257</v>
      </c>
      <c r="B731" s="341" t="s">
        <v>9260</v>
      </c>
      <c r="C731" s="342" t="s">
        <v>6640</v>
      </c>
      <c r="D731" s="342" t="s">
        <v>6567</v>
      </c>
      <c r="E731" s="342" t="s">
        <v>9319</v>
      </c>
      <c r="F731" s="342" t="s">
        <v>6568</v>
      </c>
      <c r="G731" s="343">
        <v>5.0600000000000005</v>
      </c>
      <c r="H731" s="342" t="s">
        <v>6594</v>
      </c>
      <c r="I731" s="342" t="s">
        <v>6575</v>
      </c>
      <c r="J731" s="342" t="s">
        <v>6755</v>
      </c>
      <c r="K731" s="581" t="s">
        <v>6772</v>
      </c>
      <c r="L731" s="344" t="s">
        <v>4090</v>
      </c>
      <c r="N731" s="344" t="s">
        <v>4090</v>
      </c>
      <c r="O731" s="341">
        <v>0</v>
      </c>
    </row>
    <row r="732" spans="1:15" x14ac:dyDescent="0.2">
      <c r="A732" s="341" t="s">
        <v>9257</v>
      </c>
      <c r="B732" s="341" t="s">
        <v>9260</v>
      </c>
      <c r="C732" s="342" t="s">
        <v>6640</v>
      </c>
      <c r="D732" s="342" t="s">
        <v>6567</v>
      </c>
      <c r="E732" s="342" t="s">
        <v>9255</v>
      </c>
      <c r="F732" s="342" t="s">
        <v>6568</v>
      </c>
      <c r="G732" s="343">
        <v>27.6</v>
      </c>
      <c r="H732" s="342" t="s">
        <v>6594</v>
      </c>
      <c r="I732" s="342" t="s">
        <v>6575</v>
      </c>
      <c r="J732" s="342" t="s">
        <v>6755</v>
      </c>
      <c r="K732" s="581" t="s">
        <v>7160</v>
      </c>
      <c r="L732" s="344" t="s">
        <v>4090</v>
      </c>
      <c r="N732" s="344" t="s">
        <v>4090</v>
      </c>
      <c r="O732" s="341">
        <v>0</v>
      </c>
    </row>
    <row r="733" spans="1:15" x14ac:dyDescent="0.2">
      <c r="A733" s="341" t="s">
        <v>9257</v>
      </c>
      <c r="B733" s="341" t="s">
        <v>9260</v>
      </c>
      <c r="C733" s="342" t="s">
        <v>6640</v>
      </c>
      <c r="D733" s="342" t="s">
        <v>6567</v>
      </c>
      <c r="E733" s="342" t="s">
        <v>9325</v>
      </c>
      <c r="F733" s="342" t="s">
        <v>6568</v>
      </c>
      <c r="G733" s="343">
        <v>4</v>
      </c>
      <c r="H733" s="342" t="s">
        <v>6594</v>
      </c>
      <c r="I733" s="342" t="s">
        <v>6575</v>
      </c>
      <c r="J733" s="342" t="s">
        <v>6755</v>
      </c>
      <c r="K733" s="581" t="s">
        <v>7180</v>
      </c>
      <c r="L733" s="344" t="s">
        <v>4090</v>
      </c>
      <c r="N733" s="344" t="s">
        <v>4090</v>
      </c>
      <c r="O733" s="341" t="s">
        <v>6766</v>
      </c>
    </row>
    <row r="734" spans="1:15" x14ac:dyDescent="0.2">
      <c r="A734" s="341" t="s">
        <v>9257</v>
      </c>
      <c r="B734" s="341" t="s">
        <v>9260</v>
      </c>
      <c r="C734" s="342" t="s">
        <v>6640</v>
      </c>
      <c r="D734" s="342" t="s">
        <v>6567</v>
      </c>
      <c r="E734" s="342" t="s">
        <v>9326</v>
      </c>
      <c r="F734" s="342" t="s">
        <v>6568</v>
      </c>
      <c r="G734" s="343">
        <v>4.2300000000000004</v>
      </c>
      <c r="H734" s="342" t="s">
        <v>6594</v>
      </c>
      <c r="I734" s="342" t="s">
        <v>6575</v>
      </c>
      <c r="J734" s="342" t="s">
        <v>6755</v>
      </c>
      <c r="K734" s="581" t="s">
        <v>7181</v>
      </c>
      <c r="L734" s="344" t="s">
        <v>4090</v>
      </c>
      <c r="N734" s="344" t="s">
        <v>4090</v>
      </c>
      <c r="O734" s="341">
        <v>0</v>
      </c>
    </row>
    <row r="735" spans="1:15" x14ac:dyDescent="0.2">
      <c r="A735" s="341" t="s">
        <v>9257</v>
      </c>
      <c r="B735" s="341" t="s">
        <v>9260</v>
      </c>
      <c r="C735" s="342" t="s">
        <v>6652</v>
      </c>
      <c r="D735" s="342" t="s">
        <v>6567</v>
      </c>
      <c r="E735" s="342" t="s">
        <v>9319</v>
      </c>
      <c r="F735" s="342" t="s">
        <v>6568</v>
      </c>
      <c r="G735" s="343">
        <v>17.940000000000001</v>
      </c>
      <c r="H735" s="342" t="s">
        <v>6594</v>
      </c>
      <c r="I735" s="342" t="s">
        <v>6575</v>
      </c>
      <c r="J735" s="342" t="s">
        <v>6755</v>
      </c>
      <c r="K735" s="581" t="s">
        <v>7182</v>
      </c>
      <c r="L735" s="344" t="s">
        <v>4090</v>
      </c>
      <c r="N735" s="344" t="s">
        <v>4090</v>
      </c>
      <c r="O735" s="341">
        <v>0</v>
      </c>
    </row>
    <row r="736" spans="1:15" x14ac:dyDescent="0.2">
      <c r="A736" s="341" t="s">
        <v>9257</v>
      </c>
      <c r="B736" s="341" t="s">
        <v>9260</v>
      </c>
      <c r="C736" s="342" t="s">
        <v>6652</v>
      </c>
      <c r="D736" s="342" t="s">
        <v>6567</v>
      </c>
      <c r="E736" s="342" t="s">
        <v>9337</v>
      </c>
      <c r="F736" s="342" t="s">
        <v>6568</v>
      </c>
      <c r="G736" s="343">
        <v>7.2</v>
      </c>
      <c r="H736" s="342" t="s">
        <v>6594</v>
      </c>
      <c r="I736" s="342" t="s">
        <v>6575</v>
      </c>
      <c r="J736" s="342" t="s">
        <v>6755</v>
      </c>
      <c r="K736" s="581" t="s">
        <v>7183</v>
      </c>
      <c r="L736" s="344" t="s">
        <v>4090</v>
      </c>
      <c r="N736" s="344" t="s">
        <v>4090</v>
      </c>
      <c r="O736" s="341" t="s">
        <v>6752</v>
      </c>
    </row>
    <row r="737" spans="1:15" x14ac:dyDescent="0.2">
      <c r="A737" s="341" t="s">
        <v>9257</v>
      </c>
      <c r="B737" s="341" t="s">
        <v>9260</v>
      </c>
      <c r="C737" s="342" t="s">
        <v>6652</v>
      </c>
      <c r="D737" s="342" t="s">
        <v>6567</v>
      </c>
      <c r="E737" s="342" t="s">
        <v>9319</v>
      </c>
      <c r="F737" s="342" t="s">
        <v>6568</v>
      </c>
      <c r="G737" s="343">
        <v>7.5</v>
      </c>
      <c r="H737" s="342" t="s">
        <v>6594</v>
      </c>
      <c r="I737" s="342" t="s">
        <v>6575</v>
      </c>
      <c r="J737" s="342" t="s">
        <v>6755</v>
      </c>
      <c r="K737" s="581" t="s">
        <v>7069</v>
      </c>
      <c r="L737" s="344" t="s">
        <v>4090</v>
      </c>
      <c r="N737" s="344" t="s">
        <v>4090</v>
      </c>
      <c r="O737" s="341" t="s">
        <v>6752</v>
      </c>
    </row>
    <row r="738" spans="1:15" x14ac:dyDescent="0.2">
      <c r="A738" s="341" t="s">
        <v>9257</v>
      </c>
      <c r="B738" s="341" t="s">
        <v>9260</v>
      </c>
      <c r="C738" s="342" t="s">
        <v>6652</v>
      </c>
      <c r="D738" s="342" t="s">
        <v>6567</v>
      </c>
      <c r="E738" s="342" t="s">
        <v>9255</v>
      </c>
      <c r="F738" s="342" t="s">
        <v>6568</v>
      </c>
      <c r="G738" s="343">
        <v>9.66</v>
      </c>
      <c r="H738" s="342" t="s">
        <v>6594</v>
      </c>
      <c r="I738" s="342" t="s">
        <v>6575</v>
      </c>
      <c r="J738" s="342" t="s">
        <v>6755</v>
      </c>
      <c r="K738" s="581" t="s">
        <v>7131</v>
      </c>
      <c r="L738" s="344" t="s">
        <v>4090</v>
      </c>
      <c r="N738" s="344" t="s">
        <v>4090</v>
      </c>
      <c r="O738" s="341">
        <v>0</v>
      </c>
    </row>
    <row r="739" spans="1:15" x14ac:dyDescent="0.2">
      <c r="A739" s="341" t="s">
        <v>9257</v>
      </c>
      <c r="B739" s="341" t="s">
        <v>9260</v>
      </c>
      <c r="C739" s="342" t="s">
        <v>6652</v>
      </c>
      <c r="D739" s="342" t="s">
        <v>6567</v>
      </c>
      <c r="E739" s="342" t="s">
        <v>9255</v>
      </c>
      <c r="F739" s="342" t="s">
        <v>6568</v>
      </c>
      <c r="G739" s="343">
        <v>9.43</v>
      </c>
      <c r="H739" s="342" t="s">
        <v>6594</v>
      </c>
      <c r="I739" s="342" t="s">
        <v>6575</v>
      </c>
      <c r="J739" s="342" t="s">
        <v>6755</v>
      </c>
      <c r="K739" s="581" t="s">
        <v>7131</v>
      </c>
      <c r="L739" s="344" t="s">
        <v>4090</v>
      </c>
      <c r="N739" s="344" t="s">
        <v>4090</v>
      </c>
      <c r="O739" s="341">
        <v>0</v>
      </c>
    </row>
    <row r="740" spans="1:15" x14ac:dyDescent="0.2">
      <c r="A740" s="341" t="s">
        <v>9257</v>
      </c>
      <c r="B740" s="341" t="s">
        <v>9260</v>
      </c>
      <c r="C740" s="342" t="s">
        <v>6652</v>
      </c>
      <c r="D740" s="342" t="s">
        <v>6567</v>
      </c>
      <c r="E740" s="342" t="s">
        <v>9321</v>
      </c>
      <c r="F740" s="342" t="s">
        <v>6568</v>
      </c>
      <c r="G740" s="343">
        <v>11.1</v>
      </c>
      <c r="H740" s="342" t="s">
        <v>6594</v>
      </c>
      <c r="I740" s="342" t="s">
        <v>6575</v>
      </c>
      <c r="J740" s="342" t="s">
        <v>6755</v>
      </c>
      <c r="K740" s="581" t="s">
        <v>7184</v>
      </c>
      <c r="L740" s="344" t="s">
        <v>4090</v>
      </c>
      <c r="N740" s="344" t="s">
        <v>4090</v>
      </c>
      <c r="O740" s="341">
        <v>0</v>
      </c>
    </row>
    <row r="741" spans="1:15" x14ac:dyDescent="0.2">
      <c r="A741" s="341" t="s">
        <v>9257</v>
      </c>
      <c r="B741" s="341" t="s">
        <v>9260</v>
      </c>
      <c r="C741" s="342" t="s">
        <v>6652</v>
      </c>
      <c r="D741" s="342" t="s">
        <v>6567</v>
      </c>
      <c r="E741" s="342" t="s">
        <v>9321</v>
      </c>
      <c r="F741" s="342" t="s">
        <v>6568</v>
      </c>
      <c r="G741" s="343">
        <v>5.55</v>
      </c>
      <c r="H741" s="342" t="s">
        <v>6594</v>
      </c>
      <c r="I741" s="342" t="s">
        <v>6575</v>
      </c>
      <c r="J741" s="342" t="s">
        <v>6755</v>
      </c>
      <c r="K741" s="581" t="s">
        <v>7185</v>
      </c>
      <c r="L741" s="344" t="s">
        <v>4090</v>
      </c>
      <c r="N741" s="344" t="s">
        <v>4090</v>
      </c>
      <c r="O741" s="341">
        <v>0</v>
      </c>
    </row>
    <row r="742" spans="1:15" x14ac:dyDescent="0.2">
      <c r="A742" s="341" t="s">
        <v>9257</v>
      </c>
      <c r="B742" s="341" t="s">
        <v>9260</v>
      </c>
      <c r="C742" s="342" t="s">
        <v>6652</v>
      </c>
      <c r="D742" s="342" t="s">
        <v>6567</v>
      </c>
      <c r="E742" s="342" t="s">
        <v>9321</v>
      </c>
      <c r="F742" s="342" t="s">
        <v>6568</v>
      </c>
      <c r="G742" s="343">
        <v>5.32</v>
      </c>
      <c r="H742" s="342" t="s">
        <v>6594</v>
      </c>
      <c r="I742" s="342" t="s">
        <v>6575</v>
      </c>
      <c r="J742" s="342" t="s">
        <v>6755</v>
      </c>
      <c r="K742" s="581" t="s">
        <v>7186</v>
      </c>
      <c r="L742" s="344" t="s">
        <v>4090</v>
      </c>
      <c r="N742" s="344" t="s">
        <v>4090</v>
      </c>
      <c r="O742" s="341" t="s">
        <v>6766</v>
      </c>
    </row>
    <row r="743" spans="1:15" x14ac:dyDescent="0.2">
      <c r="A743" s="341" t="s">
        <v>9257</v>
      </c>
      <c r="B743" s="341" t="s">
        <v>9260</v>
      </c>
      <c r="C743" s="342" t="s">
        <v>6652</v>
      </c>
      <c r="D743" s="342" t="s">
        <v>6567</v>
      </c>
      <c r="E743" s="342" t="s">
        <v>9320</v>
      </c>
      <c r="F743" s="342" t="s">
        <v>6568</v>
      </c>
      <c r="G743" s="343">
        <v>3.5</v>
      </c>
      <c r="H743" s="342" t="s">
        <v>6594</v>
      </c>
      <c r="I743" s="342" t="s">
        <v>6575</v>
      </c>
      <c r="J743" s="342" t="s">
        <v>6755</v>
      </c>
      <c r="K743" s="581" t="s">
        <v>7187</v>
      </c>
      <c r="L743" s="344" t="s">
        <v>4090</v>
      </c>
      <c r="N743" s="344" t="s">
        <v>4090</v>
      </c>
      <c r="O743" s="341" t="s">
        <v>6766</v>
      </c>
    </row>
    <row r="744" spans="1:15" x14ac:dyDescent="0.2">
      <c r="A744" s="341" t="s">
        <v>9257</v>
      </c>
      <c r="B744" s="341" t="s">
        <v>9260</v>
      </c>
      <c r="C744" s="342" t="s">
        <v>6652</v>
      </c>
      <c r="D744" s="342" t="s">
        <v>6567</v>
      </c>
      <c r="E744" s="342" t="s">
        <v>9255</v>
      </c>
      <c r="F744" s="342" t="s">
        <v>6568</v>
      </c>
      <c r="G744" s="343">
        <v>8.93</v>
      </c>
      <c r="H744" s="342" t="s">
        <v>6594</v>
      </c>
      <c r="I744" s="342" t="s">
        <v>6575</v>
      </c>
      <c r="J744" s="342" t="s">
        <v>6755</v>
      </c>
      <c r="K744" s="581" t="s">
        <v>7188</v>
      </c>
      <c r="L744" s="344" t="s">
        <v>4090</v>
      </c>
      <c r="N744" s="344" t="s">
        <v>4090</v>
      </c>
      <c r="O744" s="341">
        <v>0</v>
      </c>
    </row>
    <row r="745" spans="1:15" x14ac:dyDescent="0.2">
      <c r="A745" s="341" t="s">
        <v>9257</v>
      </c>
      <c r="B745" s="341" t="s">
        <v>9260</v>
      </c>
      <c r="C745" s="342" t="s">
        <v>6652</v>
      </c>
      <c r="D745" s="342" t="s">
        <v>6567</v>
      </c>
      <c r="E745" s="342" t="s">
        <v>9325</v>
      </c>
      <c r="F745" s="342" t="s">
        <v>6568</v>
      </c>
      <c r="G745" s="343">
        <v>10.1</v>
      </c>
      <c r="H745" s="342" t="s">
        <v>6594</v>
      </c>
      <c r="I745" s="342" t="s">
        <v>6575</v>
      </c>
      <c r="J745" s="342" t="s">
        <v>6755</v>
      </c>
      <c r="K745" s="581" t="s">
        <v>7188</v>
      </c>
      <c r="L745" s="344" t="s">
        <v>4090</v>
      </c>
      <c r="N745" s="344" t="s">
        <v>4090</v>
      </c>
      <c r="O745" s="341">
        <v>0</v>
      </c>
    </row>
    <row r="746" spans="1:15" x14ac:dyDescent="0.2">
      <c r="A746" s="341" t="s">
        <v>9257</v>
      </c>
      <c r="B746" s="341" t="s">
        <v>9260</v>
      </c>
      <c r="C746" s="342" t="s">
        <v>6652</v>
      </c>
      <c r="D746" s="342" t="s">
        <v>6567</v>
      </c>
      <c r="E746" s="342" t="s">
        <v>9325</v>
      </c>
      <c r="F746" s="342" t="s">
        <v>6568</v>
      </c>
      <c r="G746" s="343">
        <v>11.4</v>
      </c>
      <c r="H746" s="342" t="s">
        <v>6594</v>
      </c>
      <c r="I746" s="342" t="s">
        <v>6575</v>
      </c>
      <c r="J746" s="342" t="s">
        <v>6755</v>
      </c>
      <c r="K746" s="581" t="s">
        <v>7189</v>
      </c>
      <c r="L746" s="344" t="s">
        <v>4090</v>
      </c>
      <c r="N746" s="344" t="s">
        <v>4090</v>
      </c>
      <c r="O746" s="341">
        <v>0</v>
      </c>
    </row>
    <row r="747" spans="1:15" x14ac:dyDescent="0.2">
      <c r="A747" s="341" t="s">
        <v>9257</v>
      </c>
      <c r="B747" s="341" t="s">
        <v>9260</v>
      </c>
      <c r="C747" s="342" t="s">
        <v>6967</v>
      </c>
      <c r="D747" s="342" t="s">
        <v>6567</v>
      </c>
      <c r="E747" s="342" t="s">
        <v>9320</v>
      </c>
      <c r="F747" s="342" t="s">
        <v>6568</v>
      </c>
      <c r="G747" s="343">
        <v>17.400000000000002</v>
      </c>
      <c r="H747" s="342" t="s">
        <v>6594</v>
      </c>
      <c r="I747" s="342" t="s">
        <v>6575</v>
      </c>
      <c r="J747" s="342" t="s">
        <v>6755</v>
      </c>
      <c r="K747" s="581" t="s">
        <v>7190</v>
      </c>
      <c r="L747" s="344" t="s">
        <v>4090</v>
      </c>
      <c r="N747" s="344" t="s">
        <v>4090</v>
      </c>
      <c r="O747" s="341" t="s">
        <v>6752</v>
      </c>
    </row>
    <row r="748" spans="1:15" x14ac:dyDescent="0.2">
      <c r="A748" s="341" t="s">
        <v>9257</v>
      </c>
      <c r="B748" s="341" t="s">
        <v>9260</v>
      </c>
      <c r="C748" s="342" t="s">
        <v>6967</v>
      </c>
      <c r="D748" s="342" t="s">
        <v>6567</v>
      </c>
      <c r="E748" s="342" t="s">
        <v>9319</v>
      </c>
      <c r="F748" s="342" t="s">
        <v>6568</v>
      </c>
      <c r="G748" s="343">
        <v>69.19</v>
      </c>
      <c r="H748" s="342" t="s">
        <v>6594</v>
      </c>
      <c r="I748" s="342" t="s">
        <v>6575</v>
      </c>
      <c r="J748" s="342" t="s">
        <v>6755</v>
      </c>
      <c r="K748" s="581" t="s">
        <v>6798</v>
      </c>
      <c r="L748" s="344" t="s">
        <v>4090</v>
      </c>
      <c r="N748" s="344" t="s">
        <v>4090</v>
      </c>
      <c r="O748" s="341" t="s">
        <v>6752</v>
      </c>
    </row>
    <row r="749" spans="1:15" x14ac:dyDescent="0.2">
      <c r="A749" s="341" t="s">
        <v>9257</v>
      </c>
      <c r="B749" s="341" t="s">
        <v>9260</v>
      </c>
      <c r="C749" s="342" t="s">
        <v>6967</v>
      </c>
      <c r="D749" s="342" t="s">
        <v>6567</v>
      </c>
      <c r="E749" s="342" t="s">
        <v>9319</v>
      </c>
      <c r="F749" s="342" t="s">
        <v>6568</v>
      </c>
      <c r="G749" s="343">
        <v>57</v>
      </c>
      <c r="H749" s="342" t="s">
        <v>6594</v>
      </c>
      <c r="I749" s="342" t="s">
        <v>6575</v>
      </c>
      <c r="J749" s="342" t="s">
        <v>6755</v>
      </c>
      <c r="K749" s="581" t="s">
        <v>7191</v>
      </c>
      <c r="L749" s="344" t="s">
        <v>4090</v>
      </c>
      <c r="N749" s="344" t="s">
        <v>4090</v>
      </c>
      <c r="O749" s="341" t="s">
        <v>6752</v>
      </c>
    </row>
    <row r="750" spans="1:15" x14ac:dyDescent="0.2">
      <c r="A750" s="341" t="s">
        <v>9257</v>
      </c>
      <c r="B750" s="341" t="s">
        <v>9260</v>
      </c>
      <c r="C750" s="342" t="s">
        <v>6967</v>
      </c>
      <c r="D750" s="342" t="s">
        <v>6567</v>
      </c>
      <c r="E750" s="342" t="s">
        <v>9323</v>
      </c>
      <c r="F750" s="342" t="s">
        <v>6568</v>
      </c>
      <c r="G750" s="343">
        <v>6.1850000000000005</v>
      </c>
      <c r="H750" s="342" t="s">
        <v>6594</v>
      </c>
      <c r="I750" s="342" t="s">
        <v>6575</v>
      </c>
      <c r="J750" s="342" t="s">
        <v>6755</v>
      </c>
      <c r="K750" s="581" t="s">
        <v>7192</v>
      </c>
      <c r="L750" s="344" t="s">
        <v>4090</v>
      </c>
      <c r="N750" s="344" t="s">
        <v>4090</v>
      </c>
      <c r="O750" s="341">
        <v>0</v>
      </c>
    </row>
    <row r="751" spans="1:15" x14ac:dyDescent="0.2">
      <c r="A751" s="341" t="s">
        <v>9257</v>
      </c>
      <c r="B751" s="341" t="s">
        <v>9260</v>
      </c>
      <c r="C751" s="342" t="s">
        <v>6967</v>
      </c>
      <c r="D751" s="342" t="s">
        <v>6567</v>
      </c>
      <c r="E751" s="342" t="s">
        <v>9321</v>
      </c>
      <c r="F751" s="342" t="s">
        <v>6568</v>
      </c>
      <c r="G751" s="343">
        <v>15.98</v>
      </c>
      <c r="H751" s="342" t="s">
        <v>6594</v>
      </c>
      <c r="I751" s="342" t="s">
        <v>6575</v>
      </c>
      <c r="J751" s="342" t="s">
        <v>6755</v>
      </c>
      <c r="K751" s="581" t="s">
        <v>7193</v>
      </c>
      <c r="L751" s="344" t="s">
        <v>4090</v>
      </c>
      <c r="N751" s="344" t="s">
        <v>4090</v>
      </c>
      <c r="O751" s="341">
        <v>0</v>
      </c>
    </row>
    <row r="752" spans="1:15" x14ac:dyDescent="0.2">
      <c r="A752" s="341" t="s">
        <v>9257</v>
      </c>
      <c r="B752" s="341" t="s">
        <v>9260</v>
      </c>
      <c r="C752" s="342" t="s">
        <v>6967</v>
      </c>
      <c r="D752" s="342" t="s">
        <v>6567</v>
      </c>
      <c r="E752" s="342" t="s">
        <v>9321</v>
      </c>
      <c r="F752" s="342" t="s">
        <v>6568</v>
      </c>
      <c r="G752" s="343">
        <v>4.4649999999999999</v>
      </c>
      <c r="H752" s="342" t="s">
        <v>6594</v>
      </c>
      <c r="I752" s="342" t="s">
        <v>6575</v>
      </c>
      <c r="J752" s="342" t="s">
        <v>6755</v>
      </c>
      <c r="K752" s="581" t="s">
        <v>7125</v>
      </c>
      <c r="L752" s="344" t="s">
        <v>4090</v>
      </c>
      <c r="N752" s="344" t="s">
        <v>4090</v>
      </c>
      <c r="O752" s="341">
        <v>0</v>
      </c>
    </row>
    <row r="753" spans="1:15" x14ac:dyDescent="0.2">
      <c r="A753" s="341" t="s">
        <v>9257</v>
      </c>
      <c r="B753" s="341" t="s">
        <v>9260</v>
      </c>
      <c r="C753" s="342" t="s">
        <v>6967</v>
      </c>
      <c r="D753" s="342" t="s">
        <v>6567</v>
      </c>
      <c r="E753" s="342" t="s">
        <v>9325</v>
      </c>
      <c r="F753" s="342" t="s">
        <v>6568</v>
      </c>
      <c r="G753" s="343">
        <v>4.2</v>
      </c>
      <c r="H753" s="342" t="s">
        <v>6594</v>
      </c>
      <c r="I753" s="342" t="s">
        <v>6575</v>
      </c>
      <c r="J753" s="342" t="s">
        <v>6755</v>
      </c>
      <c r="K753" s="581" t="s">
        <v>6841</v>
      </c>
      <c r="L753" s="344" t="s">
        <v>4090</v>
      </c>
      <c r="N753" s="344" t="s">
        <v>4090</v>
      </c>
      <c r="O753" s="341">
        <v>0</v>
      </c>
    </row>
    <row r="754" spans="1:15" x14ac:dyDescent="0.2">
      <c r="A754" s="341" t="s">
        <v>9257</v>
      </c>
      <c r="B754" s="341" t="s">
        <v>9260</v>
      </c>
      <c r="C754" s="342" t="s">
        <v>6967</v>
      </c>
      <c r="D754" s="342" t="s">
        <v>6567</v>
      </c>
      <c r="E754" s="342" t="s">
        <v>9323</v>
      </c>
      <c r="F754" s="342" t="s">
        <v>6568</v>
      </c>
      <c r="G754" s="343">
        <v>7.92</v>
      </c>
      <c r="H754" s="342" t="s">
        <v>6594</v>
      </c>
      <c r="I754" s="342" t="s">
        <v>6575</v>
      </c>
      <c r="J754" s="342" t="s">
        <v>6755</v>
      </c>
      <c r="K754" s="581" t="s">
        <v>7146</v>
      </c>
      <c r="L754" s="344" t="s">
        <v>4090</v>
      </c>
      <c r="N754" s="344" t="s">
        <v>4090</v>
      </c>
      <c r="O754" s="341">
        <v>0</v>
      </c>
    </row>
    <row r="755" spans="1:15" x14ac:dyDescent="0.2">
      <c r="A755" s="341" t="s">
        <v>9257</v>
      </c>
      <c r="B755" s="341" t="s">
        <v>9260</v>
      </c>
      <c r="C755" s="342" t="s">
        <v>7064</v>
      </c>
      <c r="D755" s="342" t="s">
        <v>6567</v>
      </c>
      <c r="E755" s="342" t="s">
        <v>9334</v>
      </c>
      <c r="F755" s="342" t="s">
        <v>6568</v>
      </c>
      <c r="G755" s="343">
        <v>2.5</v>
      </c>
      <c r="H755" s="342" t="s">
        <v>6594</v>
      </c>
      <c r="I755" s="342" t="s">
        <v>6575</v>
      </c>
      <c r="J755" s="342" t="s">
        <v>6755</v>
      </c>
      <c r="K755" s="581" t="s">
        <v>7194</v>
      </c>
      <c r="L755" s="344" t="s">
        <v>4090</v>
      </c>
      <c r="N755" s="344" t="s">
        <v>4090</v>
      </c>
      <c r="O755" s="341">
        <v>0</v>
      </c>
    </row>
    <row r="756" spans="1:15" x14ac:dyDescent="0.2">
      <c r="A756" s="341" t="s">
        <v>9257</v>
      </c>
      <c r="B756" s="341" t="s">
        <v>9260</v>
      </c>
      <c r="C756" s="342" t="s">
        <v>7061</v>
      </c>
      <c r="D756" s="342" t="s">
        <v>6567</v>
      </c>
      <c r="E756" s="342" t="s">
        <v>9319</v>
      </c>
      <c r="F756" s="342" t="s">
        <v>6568</v>
      </c>
      <c r="G756" s="343">
        <v>4.8</v>
      </c>
      <c r="H756" s="342" t="s">
        <v>6594</v>
      </c>
      <c r="I756" s="342" t="s">
        <v>6575</v>
      </c>
      <c r="J756" s="342" t="s">
        <v>6755</v>
      </c>
      <c r="K756" s="581" t="s">
        <v>7195</v>
      </c>
      <c r="L756" s="344" t="s">
        <v>4090</v>
      </c>
      <c r="N756" s="344" t="s">
        <v>4090</v>
      </c>
      <c r="O756" s="341">
        <v>0</v>
      </c>
    </row>
    <row r="757" spans="1:15" x14ac:dyDescent="0.2">
      <c r="A757" s="341" t="s">
        <v>9257</v>
      </c>
      <c r="B757" s="341" t="s">
        <v>9260</v>
      </c>
      <c r="C757" s="342" t="s">
        <v>7064</v>
      </c>
      <c r="D757" s="342" t="s">
        <v>6567</v>
      </c>
      <c r="E757" s="342" t="s">
        <v>9337</v>
      </c>
      <c r="F757" s="342" t="s">
        <v>6568</v>
      </c>
      <c r="G757" s="343">
        <v>1.2</v>
      </c>
      <c r="H757" s="342" t="s">
        <v>6594</v>
      </c>
      <c r="I757" s="342" t="s">
        <v>6575</v>
      </c>
      <c r="J757" s="342" t="s">
        <v>6755</v>
      </c>
      <c r="K757" s="581" t="s">
        <v>7196</v>
      </c>
      <c r="L757" s="344" t="s">
        <v>4090</v>
      </c>
      <c r="N757" s="344" t="s">
        <v>4090</v>
      </c>
      <c r="O757" s="341">
        <v>0</v>
      </c>
    </row>
    <row r="758" spans="1:15" x14ac:dyDescent="0.2">
      <c r="A758" s="341" t="s">
        <v>9257</v>
      </c>
      <c r="B758" s="341" t="s">
        <v>9260</v>
      </c>
      <c r="C758" s="342" t="s">
        <v>7007</v>
      </c>
      <c r="D758" s="342" t="s">
        <v>6567</v>
      </c>
      <c r="E758" s="342" t="s">
        <v>9319</v>
      </c>
      <c r="F758" s="342" t="s">
        <v>6568</v>
      </c>
      <c r="G758" s="343">
        <v>1.2</v>
      </c>
      <c r="H758" s="342" t="s">
        <v>6594</v>
      </c>
      <c r="I758" s="342" t="s">
        <v>6575</v>
      </c>
      <c r="J758" s="342" t="s">
        <v>6755</v>
      </c>
      <c r="K758" s="581" t="s">
        <v>7197</v>
      </c>
      <c r="L758" s="344" t="s">
        <v>4090</v>
      </c>
      <c r="N758" s="344" t="s">
        <v>9231</v>
      </c>
      <c r="O758" s="341">
        <v>0</v>
      </c>
    </row>
    <row r="759" spans="1:15" x14ac:dyDescent="0.2">
      <c r="A759" s="341" t="s">
        <v>9257</v>
      </c>
      <c r="B759" s="341" t="s">
        <v>9260</v>
      </c>
      <c r="C759" s="342" t="s">
        <v>7064</v>
      </c>
      <c r="D759" s="342" t="s">
        <v>6567</v>
      </c>
      <c r="E759" s="342" t="s">
        <v>9255</v>
      </c>
      <c r="F759" s="342" t="s">
        <v>6568</v>
      </c>
      <c r="G759" s="343">
        <v>1.2</v>
      </c>
      <c r="H759" s="342" t="s">
        <v>6594</v>
      </c>
      <c r="I759" s="342" t="s">
        <v>6575</v>
      </c>
      <c r="J759" s="342" t="s">
        <v>6755</v>
      </c>
      <c r="K759" s="581" t="s">
        <v>7198</v>
      </c>
      <c r="L759" s="344" t="s">
        <v>4090</v>
      </c>
      <c r="N759" s="344" t="s">
        <v>4090</v>
      </c>
      <c r="O759" s="341">
        <v>0</v>
      </c>
    </row>
    <row r="760" spans="1:15" x14ac:dyDescent="0.2">
      <c r="A760" s="341" t="s">
        <v>9257</v>
      </c>
      <c r="B760" s="341" t="s">
        <v>9260</v>
      </c>
      <c r="C760" s="342" t="s">
        <v>6760</v>
      </c>
      <c r="D760" s="342" t="s">
        <v>6567</v>
      </c>
      <c r="E760" s="342" t="s">
        <v>9320</v>
      </c>
      <c r="F760" s="342" t="s">
        <v>6568</v>
      </c>
      <c r="G760" s="343">
        <v>3.36</v>
      </c>
      <c r="H760" s="342" t="s">
        <v>6594</v>
      </c>
      <c r="I760" s="342" t="s">
        <v>6575</v>
      </c>
      <c r="J760" s="342" t="s">
        <v>6755</v>
      </c>
      <c r="K760" s="581" t="s">
        <v>7199</v>
      </c>
      <c r="L760" s="344" t="s">
        <v>4090</v>
      </c>
      <c r="N760" s="344" t="s">
        <v>4090</v>
      </c>
      <c r="O760" s="341">
        <v>0</v>
      </c>
    </row>
    <row r="761" spans="1:15" x14ac:dyDescent="0.2">
      <c r="A761" s="341" t="s">
        <v>9257</v>
      </c>
      <c r="B761" s="341" t="s">
        <v>9260</v>
      </c>
      <c r="C761" s="342" t="s">
        <v>7007</v>
      </c>
      <c r="D761" s="342" t="s">
        <v>6567</v>
      </c>
      <c r="E761" s="342" t="s">
        <v>9255</v>
      </c>
      <c r="F761" s="342" t="s">
        <v>6568</v>
      </c>
      <c r="G761" s="343">
        <v>3</v>
      </c>
      <c r="H761" s="342" t="s">
        <v>6594</v>
      </c>
      <c r="I761" s="342" t="s">
        <v>6575</v>
      </c>
      <c r="J761" s="342" t="s">
        <v>6755</v>
      </c>
      <c r="K761" s="581" t="s">
        <v>7200</v>
      </c>
      <c r="L761" s="344" t="s">
        <v>4090</v>
      </c>
      <c r="N761" s="344" t="s">
        <v>9231</v>
      </c>
      <c r="O761" s="341">
        <v>0</v>
      </c>
    </row>
    <row r="762" spans="1:15" x14ac:dyDescent="0.2">
      <c r="A762" s="341" t="s">
        <v>9257</v>
      </c>
      <c r="B762" s="341" t="s">
        <v>9260</v>
      </c>
      <c r="C762" s="342" t="s">
        <v>7061</v>
      </c>
      <c r="D762" s="342" t="s">
        <v>6567</v>
      </c>
      <c r="E762" s="342" t="s">
        <v>9320</v>
      </c>
      <c r="F762" s="342" t="s">
        <v>6568</v>
      </c>
      <c r="G762" s="343">
        <v>3</v>
      </c>
      <c r="H762" s="342" t="s">
        <v>6594</v>
      </c>
      <c r="I762" s="342" t="s">
        <v>6575</v>
      </c>
      <c r="J762" s="342" t="s">
        <v>6755</v>
      </c>
      <c r="K762" s="581" t="s">
        <v>7201</v>
      </c>
      <c r="L762" s="344" t="s">
        <v>4090</v>
      </c>
      <c r="N762" s="344" t="s">
        <v>4090</v>
      </c>
      <c r="O762" s="341">
        <v>0</v>
      </c>
    </row>
    <row r="763" spans="1:15" x14ac:dyDescent="0.2">
      <c r="A763" s="341" t="s">
        <v>9257</v>
      </c>
      <c r="B763" s="341" t="s">
        <v>9260</v>
      </c>
      <c r="C763" s="342" t="s">
        <v>7007</v>
      </c>
      <c r="D763" s="342" t="s">
        <v>6567</v>
      </c>
      <c r="E763" s="342" t="s">
        <v>9319</v>
      </c>
      <c r="F763" s="342" t="s">
        <v>6568</v>
      </c>
      <c r="G763" s="343">
        <v>2.5</v>
      </c>
      <c r="H763" s="342" t="s">
        <v>6594</v>
      </c>
      <c r="I763" s="342" t="s">
        <v>6575</v>
      </c>
      <c r="J763" s="342" t="s">
        <v>6755</v>
      </c>
      <c r="K763" s="581" t="s">
        <v>7202</v>
      </c>
      <c r="L763" s="344" t="s">
        <v>4090</v>
      </c>
      <c r="N763" s="344" t="s">
        <v>9231</v>
      </c>
      <c r="O763" s="341">
        <v>0</v>
      </c>
    </row>
    <row r="764" spans="1:15" x14ac:dyDescent="0.2">
      <c r="A764" s="341" t="s">
        <v>9257</v>
      </c>
      <c r="B764" s="341" t="s">
        <v>9260</v>
      </c>
      <c r="C764" s="342" t="s">
        <v>7007</v>
      </c>
      <c r="D764" s="342" t="s">
        <v>6567</v>
      </c>
      <c r="E764" s="342" t="s">
        <v>9319</v>
      </c>
      <c r="F764" s="342" t="s">
        <v>6568</v>
      </c>
      <c r="G764" s="343">
        <v>12.6</v>
      </c>
      <c r="H764" s="342" t="s">
        <v>6594</v>
      </c>
      <c r="I764" s="342" t="s">
        <v>6575</v>
      </c>
      <c r="J764" s="342" t="s">
        <v>6755</v>
      </c>
      <c r="K764" s="581" t="s">
        <v>7202</v>
      </c>
      <c r="L764" s="344" t="s">
        <v>4090</v>
      </c>
      <c r="N764" s="344" t="s">
        <v>9231</v>
      </c>
      <c r="O764" s="341">
        <v>0</v>
      </c>
    </row>
    <row r="765" spans="1:15" x14ac:dyDescent="0.2">
      <c r="A765" s="341" t="s">
        <v>9257</v>
      </c>
      <c r="B765" s="341" t="s">
        <v>9260</v>
      </c>
      <c r="C765" s="342" t="s">
        <v>7007</v>
      </c>
      <c r="D765" s="342" t="s">
        <v>6567</v>
      </c>
      <c r="E765" s="342" t="s">
        <v>9319</v>
      </c>
      <c r="F765" s="342" t="s">
        <v>6568</v>
      </c>
      <c r="G765" s="343">
        <v>9.6</v>
      </c>
      <c r="H765" s="342" t="s">
        <v>6594</v>
      </c>
      <c r="I765" s="342" t="s">
        <v>6575</v>
      </c>
      <c r="J765" s="342" t="s">
        <v>6755</v>
      </c>
      <c r="K765" s="581" t="s">
        <v>7202</v>
      </c>
      <c r="L765" s="344" t="s">
        <v>4090</v>
      </c>
      <c r="N765" s="344" t="s">
        <v>9231</v>
      </c>
      <c r="O765" s="341">
        <v>0</v>
      </c>
    </row>
    <row r="766" spans="1:15" x14ac:dyDescent="0.2">
      <c r="A766" s="341" t="s">
        <v>9257</v>
      </c>
      <c r="B766" s="341" t="s">
        <v>9260</v>
      </c>
      <c r="C766" s="342" t="s">
        <v>7007</v>
      </c>
      <c r="D766" s="342" t="s">
        <v>6567</v>
      </c>
      <c r="E766" s="342" t="s">
        <v>9319</v>
      </c>
      <c r="F766" s="342" t="s">
        <v>6568</v>
      </c>
      <c r="G766" s="343">
        <v>12.6</v>
      </c>
      <c r="H766" s="342" t="s">
        <v>6594</v>
      </c>
      <c r="I766" s="342" t="s">
        <v>6575</v>
      </c>
      <c r="J766" s="342" t="s">
        <v>6755</v>
      </c>
      <c r="K766" s="581" t="s">
        <v>7202</v>
      </c>
      <c r="L766" s="344" t="s">
        <v>4090</v>
      </c>
      <c r="N766" s="344" t="s">
        <v>9231</v>
      </c>
      <c r="O766" s="341">
        <v>0</v>
      </c>
    </row>
    <row r="767" spans="1:15" x14ac:dyDescent="0.2">
      <c r="A767" s="341" t="s">
        <v>9257</v>
      </c>
      <c r="B767" s="341" t="s">
        <v>9260</v>
      </c>
      <c r="C767" s="342" t="s">
        <v>7007</v>
      </c>
      <c r="D767" s="342" t="s">
        <v>6567</v>
      </c>
      <c r="E767" s="342" t="s">
        <v>9319</v>
      </c>
      <c r="F767" s="342" t="s">
        <v>6568</v>
      </c>
      <c r="G767" s="343">
        <v>12.6</v>
      </c>
      <c r="H767" s="342" t="s">
        <v>6594</v>
      </c>
      <c r="I767" s="342" t="s">
        <v>6575</v>
      </c>
      <c r="J767" s="342" t="s">
        <v>6755</v>
      </c>
      <c r="K767" s="581" t="s">
        <v>7202</v>
      </c>
      <c r="L767" s="344" t="s">
        <v>4090</v>
      </c>
      <c r="N767" s="344" t="s">
        <v>9231</v>
      </c>
      <c r="O767" s="341">
        <v>0</v>
      </c>
    </row>
    <row r="768" spans="1:15" x14ac:dyDescent="0.2">
      <c r="A768" s="341" t="s">
        <v>9257</v>
      </c>
      <c r="B768" s="341" t="s">
        <v>9260</v>
      </c>
      <c r="C768" s="342" t="s">
        <v>7007</v>
      </c>
      <c r="D768" s="342" t="s">
        <v>6567</v>
      </c>
      <c r="E768" s="342" t="s">
        <v>9326</v>
      </c>
      <c r="F768" s="342" t="s">
        <v>6568</v>
      </c>
      <c r="G768" s="343">
        <v>12.6</v>
      </c>
      <c r="H768" s="342" t="s">
        <v>6594</v>
      </c>
      <c r="I768" s="342" t="s">
        <v>6575</v>
      </c>
      <c r="J768" s="342" t="s">
        <v>6755</v>
      </c>
      <c r="K768" s="581" t="s">
        <v>7202</v>
      </c>
      <c r="L768" s="344" t="s">
        <v>4090</v>
      </c>
      <c r="N768" s="344" t="s">
        <v>9231</v>
      </c>
      <c r="O768" s="341">
        <v>0</v>
      </c>
    </row>
    <row r="769" spans="1:15" x14ac:dyDescent="0.2">
      <c r="A769" s="341" t="s">
        <v>9257</v>
      </c>
      <c r="B769" s="341" t="s">
        <v>9260</v>
      </c>
      <c r="C769" s="342" t="s">
        <v>7007</v>
      </c>
      <c r="D769" s="342" t="s">
        <v>6567</v>
      </c>
      <c r="E769" s="342" t="s">
        <v>9326</v>
      </c>
      <c r="F769" s="342" t="s">
        <v>6568</v>
      </c>
      <c r="G769" s="343">
        <v>12.6</v>
      </c>
      <c r="H769" s="342" t="s">
        <v>6594</v>
      </c>
      <c r="I769" s="342" t="s">
        <v>6575</v>
      </c>
      <c r="J769" s="342" t="s">
        <v>6755</v>
      </c>
      <c r="K769" s="581" t="s">
        <v>7202</v>
      </c>
      <c r="L769" s="344" t="s">
        <v>4090</v>
      </c>
      <c r="N769" s="344" t="s">
        <v>9231</v>
      </c>
      <c r="O769" s="341">
        <v>0</v>
      </c>
    </row>
    <row r="770" spans="1:15" x14ac:dyDescent="0.2">
      <c r="A770" s="341" t="s">
        <v>9257</v>
      </c>
      <c r="B770" s="341" t="s">
        <v>9260</v>
      </c>
      <c r="C770" s="342" t="s">
        <v>7007</v>
      </c>
      <c r="D770" s="342" t="s">
        <v>6567</v>
      </c>
      <c r="E770" s="342" t="s">
        <v>9326</v>
      </c>
      <c r="F770" s="342" t="s">
        <v>6568</v>
      </c>
      <c r="G770" s="343">
        <v>4.2</v>
      </c>
      <c r="H770" s="342" t="s">
        <v>6594</v>
      </c>
      <c r="I770" s="342" t="s">
        <v>6575</v>
      </c>
      <c r="J770" s="342" t="s">
        <v>6755</v>
      </c>
      <c r="K770" s="581" t="s">
        <v>7202</v>
      </c>
      <c r="L770" s="344" t="s">
        <v>4090</v>
      </c>
      <c r="N770" s="344" t="s">
        <v>9231</v>
      </c>
      <c r="O770" s="341">
        <v>0</v>
      </c>
    </row>
    <row r="771" spans="1:15" x14ac:dyDescent="0.2">
      <c r="A771" s="341" t="s">
        <v>9257</v>
      </c>
      <c r="B771" s="341" t="s">
        <v>9260</v>
      </c>
      <c r="C771" s="342" t="s">
        <v>6757</v>
      </c>
      <c r="D771" s="342" t="s">
        <v>6567</v>
      </c>
      <c r="E771" s="342" t="s">
        <v>9255</v>
      </c>
      <c r="F771" s="342" t="s">
        <v>6568</v>
      </c>
      <c r="G771" s="343">
        <v>9.7200000000000006</v>
      </c>
      <c r="H771" s="342" t="s">
        <v>6594</v>
      </c>
      <c r="I771" s="342" t="s">
        <v>6575</v>
      </c>
      <c r="J771" s="342" t="s">
        <v>6755</v>
      </c>
      <c r="K771" s="581" t="s">
        <v>7203</v>
      </c>
      <c r="L771" s="344" t="s">
        <v>4090</v>
      </c>
      <c r="N771" s="344" t="s">
        <v>9231</v>
      </c>
      <c r="O771" s="341">
        <v>0</v>
      </c>
    </row>
    <row r="772" spans="1:15" x14ac:dyDescent="0.2">
      <c r="A772" s="341" t="s">
        <v>9257</v>
      </c>
      <c r="B772" s="341" t="s">
        <v>9260</v>
      </c>
      <c r="C772" s="342" t="s">
        <v>6757</v>
      </c>
      <c r="D772" s="342" t="s">
        <v>6567</v>
      </c>
      <c r="E772" s="342" t="s">
        <v>9255</v>
      </c>
      <c r="F772" s="342" t="s">
        <v>6568</v>
      </c>
      <c r="G772" s="343">
        <v>19.61</v>
      </c>
      <c r="H772" s="342" t="s">
        <v>6594</v>
      </c>
      <c r="I772" s="342" t="s">
        <v>6575</v>
      </c>
      <c r="J772" s="342" t="s">
        <v>6755</v>
      </c>
      <c r="K772" s="581" t="s">
        <v>6653</v>
      </c>
      <c r="L772" s="344" t="s">
        <v>4090</v>
      </c>
      <c r="N772" s="344" t="s">
        <v>9231</v>
      </c>
      <c r="O772" s="341">
        <v>0</v>
      </c>
    </row>
    <row r="773" spans="1:15" x14ac:dyDescent="0.2">
      <c r="A773" s="341" t="s">
        <v>9257</v>
      </c>
      <c r="B773" s="341" t="s">
        <v>9260</v>
      </c>
      <c r="C773" s="342" t="s">
        <v>6566</v>
      </c>
      <c r="D773" s="342" t="s">
        <v>6567</v>
      </c>
      <c r="E773" s="342" t="s">
        <v>9326</v>
      </c>
      <c r="F773" s="342" t="s">
        <v>6568</v>
      </c>
      <c r="G773" s="343">
        <v>3.8000000000000003</v>
      </c>
      <c r="H773" s="342" t="s">
        <v>6594</v>
      </c>
      <c r="I773" s="342" t="s">
        <v>6575</v>
      </c>
      <c r="J773" s="342" t="s">
        <v>6755</v>
      </c>
      <c r="K773" s="581" t="s">
        <v>7204</v>
      </c>
      <c r="L773" s="344" t="s">
        <v>4090</v>
      </c>
      <c r="N773" s="344" t="s">
        <v>4090</v>
      </c>
      <c r="O773" s="341">
        <v>0</v>
      </c>
    </row>
    <row r="774" spans="1:15" x14ac:dyDescent="0.2">
      <c r="A774" s="341" t="s">
        <v>9257</v>
      </c>
      <c r="B774" s="341" t="s">
        <v>9260</v>
      </c>
      <c r="C774" s="342" t="s">
        <v>6566</v>
      </c>
      <c r="D774" s="342" t="s">
        <v>6567</v>
      </c>
      <c r="E774" s="342" t="s">
        <v>9326</v>
      </c>
      <c r="F774" s="342" t="s">
        <v>6568</v>
      </c>
      <c r="G774" s="343">
        <v>5.82</v>
      </c>
      <c r="H774" s="342" t="s">
        <v>6594</v>
      </c>
      <c r="I774" s="342" t="s">
        <v>6575</v>
      </c>
      <c r="J774" s="342" t="s">
        <v>6755</v>
      </c>
      <c r="K774" s="581" t="s">
        <v>7205</v>
      </c>
      <c r="L774" s="344" t="s">
        <v>4090</v>
      </c>
      <c r="N774" s="344" t="s">
        <v>4090</v>
      </c>
      <c r="O774" s="341">
        <v>0</v>
      </c>
    </row>
    <row r="775" spans="1:15" x14ac:dyDescent="0.2">
      <c r="A775" s="341" t="s">
        <v>9257</v>
      </c>
      <c r="B775" s="341" t="s">
        <v>9260</v>
      </c>
      <c r="C775" s="342" t="s">
        <v>6566</v>
      </c>
      <c r="D775" s="342" t="s">
        <v>6567</v>
      </c>
      <c r="E775" s="342" t="s">
        <v>9326</v>
      </c>
      <c r="F775" s="342" t="s">
        <v>6568</v>
      </c>
      <c r="G775" s="343">
        <v>1.95</v>
      </c>
      <c r="H775" s="342" t="s">
        <v>6594</v>
      </c>
      <c r="I775" s="342" t="s">
        <v>6575</v>
      </c>
      <c r="J775" s="342" t="s">
        <v>6755</v>
      </c>
      <c r="K775" s="581" t="s">
        <v>7206</v>
      </c>
      <c r="L775" s="344" t="s">
        <v>4090</v>
      </c>
      <c r="N775" s="344" t="s">
        <v>4090</v>
      </c>
      <c r="O775" s="341">
        <v>0</v>
      </c>
    </row>
    <row r="776" spans="1:15" x14ac:dyDescent="0.2">
      <c r="A776" s="341" t="s">
        <v>9257</v>
      </c>
      <c r="B776" s="341" t="s">
        <v>9260</v>
      </c>
      <c r="C776" s="342" t="s">
        <v>7019</v>
      </c>
      <c r="D776" s="342" t="s">
        <v>6567</v>
      </c>
      <c r="E776" s="342" t="s">
        <v>9323</v>
      </c>
      <c r="F776" s="342" t="s">
        <v>6568</v>
      </c>
      <c r="G776" s="343">
        <v>10.5</v>
      </c>
      <c r="H776" s="342" t="s">
        <v>6594</v>
      </c>
      <c r="I776" s="342" t="s">
        <v>6575</v>
      </c>
      <c r="J776" s="342" t="s">
        <v>6755</v>
      </c>
      <c r="K776" s="581" t="s">
        <v>7207</v>
      </c>
      <c r="L776" s="344" t="s">
        <v>4090</v>
      </c>
      <c r="N776" s="344" t="s">
        <v>4090</v>
      </c>
      <c r="O776" s="341">
        <v>0</v>
      </c>
    </row>
    <row r="777" spans="1:15" x14ac:dyDescent="0.2">
      <c r="A777" s="341" t="s">
        <v>9257</v>
      </c>
      <c r="B777" s="341" t="s">
        <v>9260</v>
      </c>
      <c r="C777" s="342" t="s">
        <v>7007</v>
      </c>
      <c r="D777" s="342" t="s">
        <v>6567</v>
      </c>
      <c r="E777" s="342" t="s">
        <v>9322</v>
      </c>
      <c r="F777" s="342" t="s">
        <v>6568</v>
      </c>
      <c r="G777" s="343">
        <v>6.5</v>
      </c>
      <c r="H777" s="342" t="s">
        <v>6594</v>
      </c>
      <c r="I777" s="342" t="s">
        <v>6575</v>
      </c>
      <c r="J777" s="342" t="s">
        <v>6755</v>
      </c>
      <c r="K777" s="581" t="s">
        <v>7208</v>
      </c>
      <c r="L777" s="344" t="s">
        <v>4090</v>
      </c>
      <c r="N777" s="344" t="s">
        <v>9231</v>
      </c>
      <c r="O777" s="341">
        <v>0</v>
      </c>
    </row>
    <row r="778" spans="1:15" x14ac:dyDescent="0.2">
      <c r="A778" s="341" t="s">
        <v>9257</v>
      </c>
      <c r="B778" s="341" t="s">
        <v>9260</v>
      </c>
      <c r="C778" s="342" t="s">
        <v>7007</v>
      </c>
      <c r="D778" s="342" t="s">
        <v>6567</v>
      </c>
      <c r="E778" s="342" t="s">
        <v>9322</v>
      </c>
      <c r="F778" s="342" t="s">
        <v>6568</v>
      </c>
      <c r="G778" s="343">
        <v>4.08</v>
      </c>
      <c r="H778" s="342" t="s">
        <v>6594</v>
      </c>
      <c r="I778" s="342" t="s">
        <v>6575</v>
      </c>
      <c r="J778" s="342" t="s">
        <v>6755</v>
      </c>
      <c r="K778" s="581" t="s">
        <v>7209</v>
      </c>
      <c r="L778" s="344" t="s">
        <v>4090</v>
      </c>
      <c r="N778" s="344" t="s">
        <v>9231</v>
      </c>
      <c r="O778" s="341">
        <v>0</v>
      </c>
    </row>
    <row r="779" spans="1:15" x14ac:dyDescent="0.2">
      <c r="A779" s="341" t="s">
        <v>9257</v>
      </c>
      <c r="B779" s="341" t="s">
        <v>9260</v>
      </c>
      <c r="C779" s="342" t="s">
        <v>7019</v>
      </c>
      <c r="D779" s="342" t="s">
        <v>6567</v>
      </c>
      <c r="E779" s="342" t="s">
        <v>9334</v>
      </c>
      <c r="F779" s="342" t="s">
        <v>6568</v>
      </c>
      <c r="G779" s="343">
        <v>4.3</v>
      </c>
      <c r="H779" s="342" t="s">
        <v>6594</v>
      </c>
      <c r="I779" s="342" t="s">
        <v>6575</v>
      </c>
      <c r="J779" s="342" t="s">
        <v>6755</v>
      </c>
      <c r="K779" s="581" t="s">
        <v>7210</v>
      </c>
      <c r="L779" s="344" t="s">
        <v>4090</v>
      </c>
      <c r="N779" s="344" t="s">
        <v>4090</v>
      </c>
      <c r="O779" s="341">
        <v>0</v>
      </c>
    </row>
    <row r="780" spans="1:15" x14ac:dyDescent="0.2">
      <c r="A780" s="341" t="s">
        <v>9257</v>
      </c>
      <c r="B780" s="341" t="s">
        <v>9260</v>
      </c>
      <c r="C780" s="342" t="s">
        <v>7007</v>
      </c>
      <c r="D780" s="342" t="s">
        <v>6567</v>
      </c>
      <c r="E780" s="342" t="s">
        <v>9324</v>
      </c>
      <c r="F780" s="342" t="s">
        <v>6568</v>
      </c>
      <c r="G780" s="343">
        <v>8.6</v>
      </c>
      <c r="H780" s="342" t="s">
        <v>6594</v>
      </c>
      <c r="I780" s="342" t="s">
        <v>6575</v>
      </c>
      <c r="J780" s="342" t="s">
        <v>6755</v>
      </c>
      <c r="K780" s="581" t="s">
        <v>7211</v>
      </c>
      <c r="L780" s="344" t="s">
        <v>4090</v>
      </c>
      <c r="N780" s="344" t="s">
        <v>9231</v>
      </c>
      <c r="O780" s="341">
        <v>0</v>
      </c>
    </row>
    <row r="781" spans="1:15" x14ac:dyDescent="0.2">
      <c r="A781" s="341" t="s">
        <v>9257</v>
      </c>
      <c r="B781" s="341" t="s">
        <v>9260</v>
      </c>
      <c r="C781" s="342" t="s">
        <v>7019</v>
      </c>
      <c r="D781" s="342" t="s">
        <v>6567</v>
      </c>
      <c r="E781" s="342" t="s">
        <v>9325</v>
      </c>
      <c r="F781" s="342" t="s">
        <v>6568</v>
      </c>
      <c r="G781" s="343">
        <v>2.8000000000000003</v>
      </c>
      <c r="H781" s="342" t="s">
        <v>6594</v>
      </c>
      <c r="I781" s="342" t="s">
        <v>6575</v>
      </c>
      <c r="J781" s="342" t="s">
        <v>6755</v>
      </c>
      <c r="K781" s="581" t="s">
        <v>7212</v>
      </c>
      <c r="L781" s="344" t="s">
        <v>4090</v>
      </c>
      <c r="N781" s="344" t="s">
        <v>4090</v>
      </c>
      <c r="O781" s="341">
        <v>0</v>
      </c>
    </row>
    <row r="782" spans="1:15" x14ac:dyDescent="0.2">
      <c r="A782" s="341" t="s">
        <v>9257</v>
      </c>
      <c r="B782" s="341" t="s">
        <v>9260</v>
      </c>
      <c r="C782" s="342" t="s">
        <v>7007</v>
      </c>
      <c r="D782" s="342" t="s">
        <v>6567</v>
      </c>
      <c r="E782" s="342" t="s">
        <v>9320</v>
      </c>
      <c r="F782" s="342" t="s">
        <v>6568</v>
      </c>
      <c r="G782" s="343">
        <v>5.2</v>
      </c>
      <c r="H782" s="342" t="s">
        <v>6594</v>
      </c>
      <c r="I782" s="342" t="s">
        <v>6575</v>
      </c>
      <c r="J782" s="342" t="s">
        <v>6755</v>
      </c>
      <c r="K782" s="581" t="s">
        <v>7213</v>
      </c>
      <c r="L782" s="344" t="s">
        <v>4090</v>
      </c>
      <c r="N782" s="344" t="s">
        <v>9231</v>
      </c>
      <c r="O782" s="341">
        <v>0</v>
      </c>
    </row>
    <row r="783" spans="1:15" x14ac:dyDescent="0.2">
      <c r="A783" s="341" t="s">
        <v>9257</v>
      </c>
      <c r="B783" s="341" t="s">
        <v>9260</v>
      </c>
      <c r="C783" s="342" t="s">
        <v>6742</v>
      </c>
      <c r="D783" s="342" t="s">
        <v>6567</v>
      </c>
      <c r="E783" s="342" t="s">
        <v>9325</v>
      </c>
      <c r="F783" s="342" t="s">
        <v>6568</v>
      </c>
      <c r="G783" s="343">
        <v>1</v>
      </c>
      <c r="H783" s="342" t="s">
        <v>6594</v>
      </c>
      <c r="I783" s="342" t="s">
        <v>6575</v>
      </c>
      <c r="J783" s="342" t="s">
        <v>6755</v>
      </c>
      <c r="K783" s="581" t="s">
        <v>7214</v>
      </c>
      <c r="L783" s="344" t="s">
        <v>4090</v>
      </c>
      <c r="N783" s="344" t="s">
        <v>4090</v>
      </c>
      <c r="O783" s="341">
        <v>0</v>
      </c>
    </row>
    <row r="784" spans="1:15" x14ac:dyDescent="0.2">
      <c r="A784" s="341" t="s">
        <v>9257</v>
      </c>
      <c r="B784" s="341" t="s">
        <v>9260</v>
      </c>
      <c r="C784" s="342" t="s">
        <v>7007</v>
      </c>
      <c r="D784" s="342" t="s">
        <v>6567</v>
      </c>
      <c r="E784" s="342" t="s">
        <v>9319</v>
      </c>
      <c r="F784" s="342" t="s">
        <v>6568</v>
      </c>
      <c r="G784" s="343">
        <v>10.200000000000001</v>
      </c>
      <c r="H784" s="342" t="s">
        <v>6594</v>
      </c>
      <c r="I784" s="342" t="s">
        <v>6575</v>
      </c>
      <c r="J784" s="342" t="s">
        <v>6755</v>
      </c>
      <c r="K784" s="581" t="s">
        <v>7215</v>
      </c>
      <c r="L784" s="344" t="s">
        <v>4090</v>
      </c>
      <c r="N784" s="344" t="s">
        <v>9231</v>
      </c>
      <c r="O784" s="341">
        <v>0</v>
      </c>
    </row>
    <row r="785" spans="1:15" x14ac:dyDescent="0.2">
      <c r="A785" s="341" t="s">
        <v>9257</v>
      </c>
      <c r="B785" s="341" t="s">
        <v>9260</v>
      </c>
      <c r="C785" s="342" t="s">
        <v>7007</v>
      </c>
      <c r="D785" s="342" t="s">
        <v>6567</v>
      </c>
      <c r="E785" s="342" t="s">
        <v>9319</v>
      </c>
      <c r="F785" s="342" t="s">
        <v>6568</v>
      </c>
      <c r="G785" s="343">
        <v>6.6000000000000005</v>
      </c>
      <c r="H785" s="342" t="s">
        <v>6594</v>
      </c>
      <c r="I785" s="342" t="s">
        <v>6575</v>
      </c>
      <c r="J785" s="342" t="s">
        <v>6755</v>
      </c>
      <c r="K785" s="581" t="s">
        <v>6971</v>
      </c>
      <c r="L785" s="344" t="s">
        <v>4090</v>
      </c>
      <c r="N785" s="344" t="s">
        <v>9231</v>
      </c>
      <c r="O785" s="341">
        <v>0</v>
      </c>
    </row>
    <row r="786" spans="1:15" x14ac:dyDescent="0.2">
      <c r="A786" s="341" t="s">
        <v>9257</v>
      </c>
      <c r="B786" s="341" t="s">
        <v>9260</v>
      </c>
      <c r="C786" s="342" t="s">
        <v>6646</v>
      </c>
      <c r="D786" s="342" t="s">
        <v>6567</v>
      </c>
      <c r="E786" s="342" t="s">
        <v>9320</v>
      </c>
      <c r="F786" s="342" t="s">
        <v>6568</v>
      </c>
      <c r="G786" s="343">
        <v>5.7</v>
      </c>
      <c r="H786" s="342" t="s">
        <v>6594</v>
      </c>
      <c r="I786" s="342" t="s">
        <v>6575</v>
      </c>
      <c r="J786" s="342" t="s">
        <v>6755</v>
      </c>
      <c r="K786" s="581" t="s">
        <v>7216</v>
      </c>
      <c r="L786" s="344" t="s">
        <v>4090</v>
      </c>
      <c r="N786" s="344" t="s">
        <v>4090</v>
      </c>
      <c r="O786" s="341">
        <v>0</v>
      </c>
    </row>
    <row r="787" spans="1:15" x14ac:dyDescent="0.2">
      <c r="A787" s="341" t="s">
        <v>9257</v>
      </c>
      <c r="B787" s="341" t="s">
        <v>9260</v>
      </c>
      <c r="C787" s="342" t="s">
        <v>6762</v>
      </c>
      <c r="D787" s="342" t="s">
        <v>6567</v>
      </c>
      <c r="E787" s="342" t="s">
        <v>9320</v>
      </c>
      <c r="F787" s="342" t="s">
        <v>6568</v>
      </c>
      <c r="G787" s="343">
        <v>3.83</v>
      </c>
      <c r="H787" s="342" t="s">
        <v>6594</v>
      </c>
      <c r="I787" s="342" t="s">
        <v>6575</v>
      </c>
      <c r="J787" s="342" t="s">
        <v>6755</v>
      </c>
      <c r="K787" s="581" t="s">
        <v>7217</v>
      </c>
      <c r="L787" s="344" t="s">
        <v>4090</v>
      </c>
      <c r="N787" s="344" t="s">
        <v>4090</v>
      </c>
      <c r="O787" s="341">
        <v>0</v>
      </c>
    </row>
    <row r="788" spans="1:15" x14ac:dyDescent="0.2">
      <c r="A788" s="341" t="s">
        <v>9257</v>
      </c>
      <c r="B788" s="341" t="s">
        <v>9260</v>
      </c>
      <c r="C788" s="342" t="s">
        <v>6566</v>
      </c>
      <c r="D788" s="342" t="s">
        <v>6567</v>
      </c>
      <c r="E788" s="342" t="s">
        <v>9320</v>
      </c>
      <c r="F788" s="342" t="s">
        <v>6568</v>
      </c>
      <c r="G788" s="343">
        <v>5.1000000000000005</v>
      </c>
      <c r="H788" s="342" t="s">
        <v>6594</v>
      </c>
      <c r="I788" s="342" t="s">
        <v>6575</v>
      </c>
      <c r="J788" s="342" t="s">
        <v>6755</v>
      </c>
      <c r="K788" s="581" t="s">
        <v>7218</v>
      </c>
      <c r="L788" s="344" t="s">
        <v>4090</v>
      </c>
      <c r="N788" s="344" t="s">
        <v>4090</v>
      </c>
      <c r="O788" s="341">
        <v>0</v>
      </c>
    </row>
    <row r="789" spans="1:15" x14ac:dyDescent="0.2">
      <c r="A789" s="341" t="s">
        <v>9257</v>
      </c>
      <c r="B789" s="341" t="s">
        <v>9260</v>
      </c>
      <c r="C789" s="342" t="s">
        <v>7019</v>
      </c>
      <c r="D789" s="342" t="s">
        <v>6567</v>
      </c>
      <c r="E789" s="342" t="s">
        <v>9326</v>
      </c>
      <c r="F789" s="342" t="s">
        <v>6568</v>
      </c>
      <c r="G789" s="343">
        <v>10.8</v>
      </c>
      <c r="H789" s="342" t="s">
        <v>6594</v>
      </c>
      <c r="I789" s="342" t="s">
        <v>6575</v>
      </c>
      <c r="J789" s="342" t="s">
        <v>6755</v>
      </c>
      <c r="K789" s="581" t="s">
        <v>7219</v>
      </c>
      <c r="L789" s="344" t="s">
        <v>4090</v>
      </c>
      <c r="N789" s="344" t="s">
        <v>4090</v>
      </c>
      <c r="O789" s="341">
        <v>0</v>
      </c>
    </row>
    <row r="790" spans="1:15" x14ac:dyDescent="0.2">
      <c r="A790" s="341" t="s">
        <v>9257</v>
      </c>
      <c r="B790" s="341" t="s">
        <v>9260</v>
      </c>
      <c r="C790" s="342" t="s">
        <v>6757</v>
      </c>
      <c r="D790" s="342" t="s">
        <v>6567</v>
      </c>
      <c r="E790" s="342" t="s">
        <v>9323</v>
      </c>
      <c r="F790" s="342" t="s">
        <v>6568</v>
      </c>
      <c r="G790" s="343">
        <v>8.8000000000000007</v>
      </c>
      <c r="H790" s="342" t="s">
        <v>6594</v>
      </c>
      <c r="I790" s="342" t="s">
        <v>6575</v>
      </c>
      <c r="J790" s="342" t="s">
        <v>6755</v>
      </c>
      <c r="K790" s="581" t="s">
        <v>7220</v>
      </c>
      <c r="L790" s="344" t="s">
        <v>4090</v>
      </c>
      <c r="N790" s="344" t="s">
        <v>9231</v>
      </c>
      <c r="O790" s="341">
        <v>0</v>
      </c>
    </row>
    <row r="791" spans="1:15" x14ac:dyDescent="0.2">
      <c r="A791" s="341" t="s">
        <v>9257</v>
      </c>
      <c r="B791" s="341" t="s">
        <v>9260</v>
      </c>
      <c r="C791" s="342" t="s">
        <v>6566</v>
      </c>
      <c r="D791" s="342" t="s">
        <v>6567</v>
      </c>
      <c r="E791" s="342" t="s">
        <v>9319</v>
      </c>
      <c r="F791" s="342" t="s">
        <v>6568</v>
      </c>
      <c r="G791" s="343">
        <v>3.1</v>
      </c>
      <c r="H791" s="342" t="s">
        <v>6594</v>
      </c>
      <c r="I791" s="342" t="s">
        <v>6575</v>
      </c>
      <c r="J791" s="342" t="s">
        <v>6755</v>
      </c>
      <c r="K791" s="581" t="s">
        <v>7221</v>
      </c>
      <c r="L791" s="344" t="s">
        <v>4090</v>
      </c>
      <c r="N791" s="344" t="s">
        <v>4090</v>
      </c>
      <c r="O791" s="341">
        <v>0</v>
      </c>
    </row>
    <row r="792" spans="1:15" x14ac:dyDescent="0.2">
      <c r="A792" s="341" t="s">
        <v>9257</v>
      </c>
      <c r="B792" s="341" t="s">
        <v>9260</v>
      </c>
      <c r="C792" s="342" t="s">
        <v>6760</v>
      </c>
      <c r="D792" s="342" t="s">
        <v>6567</v>
      </c>
      <c r="E792" s="342" t="s">
        <v>9320</v>
      </c>
      <c r="F792" s="342" t="s">
        <v>6568</v>
      </c>
      <c r="G792" s="343">
        <v>7.2</v>
      </c>
      <c r="H792" s="342" t="s">
        <v>6594</v>
      </c>
      <c r="I792" s="342" t="s">
        <v>6575</v>
      </c>
      <c r="J792" s="342" t="s">
        <v>6755</v>
      </c>
      <c r="K792" s="581" t="s">
        <v>7222</v>
      </c>
      <c r="L792" s="344" t="s">
        <v>4090</v>
      </c>
      <c r="N792" s="344" t="s">
        <v>4090</v>
      </c>
      <c r="O792" s="341">
        <v>0</v>
      </c>
    </row>
    <row r="793" spans="1:15" x14ac:dyDescent="0.2">
      <c r="A793" s="341" t="s">
        <v>9257</v>
      </c>
      <c r="B793" s="341" t="s">
        <v>9260</v>
      </c>
      <c r="C793" s="342" t="s">
        <v>6566</v>
      </c>
      <c r="D793" s="342" t="s">
        <v>6567</v>
      </c>
      <c r="E793" s="342" t="s">
        <v>9320</v>
      </c>
      <c r="F793" s="342" t="s">
        <v>6568</v>
      </c>
      <c r="G793" s="343">
        <v>3.1</v>
      </c>
      <c r="H793" s="342" t="s">
        <v>6594</v>
      </c>
      <c r="I793" s="342" t="s">
        <v>6575</v>
      </c>
      <c r="J793" s="342" t="s">
        <v>6755</v>
      </c>
      <c r="K793" s="581" t="s">
        <v>7223</v>
      </c>
      <c r="L793" s="344" t="s">
        <v>4090</v>
      </c>
      <c r="N793" s="344" t="s">
        <v>4090</v>
      </c>
      <c r="O793" s="341">
        <v>0</v>
      </c>
    </row>
    <row r="794" spans="1:15" x14ac:dyDescent="0.2">
      <c r="A794" s="341" t="s">
        <v>9257</v>
      </c>
      <c r="B794" s="341" t="s">
        <v>9260</v>
      </c>
      <c r="C794" s="342" t="s">
        <v>6566</v>
      </c>
      <c r="D794" s="342" t="s">
        <v>6567</v>
      </c>
      <c r="E794" s="342" t="s">
        <v>9320</v>
      </c>
      <c r="F794" s="342" t="s">
        <v>6568</v>
      </c>
      <c r="G794" s="343">
        <v>8.1</v>
      </c>
      <c r="H794" s="342" t="s">
        <v>6594</v>
      </c>
      <c r="I794" s="342" t="s">
        <v>6575</v>
      </c>
      <c r="J794" s="342" t="s">
        <v>6755</v>
      </c>
      <c r="K794" s="581" t="s">
        <v>6771</v>
      </c>
      <c r="L794" s="344" t="s">
        <v>4090</v>
      </c>
      <c r="N794" s="344" t="s">
        <v>4090</v>
      </c>
      <c r="O794" s="341">
        <v>0</v>
      </c>
    </row>
    <row r="795" spans="1:15" x14ac:dyDescent="0.2">
      <c r="A795" s="341" t="s">
        <v>9257</v>
      </c>
      <c r="B795" s="341" t="s">
        <v>9260</v>
      </c>
      <c r="C795" s="342" t="s">
        <v>6566</v>
      </c>
      <c r="D795" s="342" t="s">
        <v>6567</v>
      </c>
      <c r="E795" s="342" t="s">
        <v>9320</v>
      </c>
      <c r="F795" s="342" t="s">
        <v>6568</v>
      </c>
      <c r="G795" s="343">
        <v>5.25</v>
      </c>
      <c r="H795" s="342" t="s">
        <v>6594</v>
      </c>
      <c r="I795" s="342" t="s">
        <v>6575</v>
      </c>
      <c r="J795" s="342" t="s">
        <v>6755</v>
      </c>
      <c r="K795" s="581" t="s">
        <v>7224</v>
      </c>
      <c r="L795" s="344" t="s">
        <v>4090</v>
      </c>
      <c r="N795" s="344" t="s">
        <v>4090</v>
      </c>
      <c r="O795" s="341">
        <v>0</v>
      </c>
    </row>
    <row r="796" spans="1:15" x14ac:dyDescent="0.2">
      <c r="A796" s="341" t="s">
        <v>9257</v>
      </c>
      <c r="B796" s="341" t="s">
        <v>9260</v>
      </c>
      <c r="C796" s="342" t="s">
        <v>6566</v>
      </c>
      <c r="D796" s="342" t="s">
        <v>6567</v>
      </c>
      <c r="E796" s="342" t="s">
        <v>9320</v>
      </c>
      <c r="F796" s="342" t="s">
        <v>6568</v>
      </c>
      <c r="G796" s="343">
        <v>3.1</v>
      </c>
      <c r="H796" s="342" t="s">
        <v>6594</v>
      </c>
      <c r="I796" s="342" t="s">
        <v>6575</v>
      </c>
      <c r="J796" s="342" t="s">
        <v>6755</v>
      </c>
      <c r="K796" s="581" t="s">
        <v>7225</v>
      </c>
      <c r="L796" s="344" t="s">
        <v>4090</v>
      </c>
      <c r="N796" s="344" t="s">
        <v>4090</v>
      </c>
      <c r="O796" s="341">
        <v>0</v>
      </c>
    </row>
    <row r="797" spans="1:15" x14ac:dyDescent="0.2">
      <c r="A797" s="341" t="s">
        <v>9257</v>
      </c>
      <c r="B797" s="341" t="s">
        <v>9260</v>
      </c>
      <c r="C797" s="342" t="s">
        <v>6757</v>
      </c>
      <c r="D797" s="342" t="s">
        <v>6567</v>
      </c>
      <c r="E797" s="342" t="s">
        <v>9334</v>
      </c>
      <c r="F797" s="342" t="s">
        <v>6568</v>
      </c>
      <c r="G797" s="343">
        <v>1.8</v>
      </c>
      <c r="H797" s="342" t="s">
        <v>6594</v>
      </c>
      <c r="I797" s="342" t="s">
        <v>6575</v>
      </c>
      <c r="J797" s="342" t="s">
        <v>6755</v>
      </c>
      <c r="K797" s="581" t="s">
        <v>7226</v>
      </c>
      <c r="L797" s="344" t="s">
        <v>4090</v>
      </c>
      <c r="N797" s="344" t="s">
        <v>9231</v>
      </c>
      <c r="O797" s="341">
        <v>0</v>
      </c>
    </row>
    <row r="798" spans="1:15" x14ac:dyDescent="0.2">
      <c r="A798" s="341" t="s">
        <v>9257</v>
      </c>
      <c r="B798" s="341" t="s">
        <v>9260</v>
      </c>
      <c r="C798" s="342" t="s">
        <v>7019</v>
      </c>
      <c r="D798" s="342" t="s">
        <v>6567</v>
      </c>
      <c r="E798" s="342" t="s">
        <v>9324</v>
      </c>
      <c r="F798" s="342" t="s">
        <v>6568</v>
      </c>
      <c r="G798" s="343">
        <v>4.8</v>
      </c>
      <c r="H798" s="342" t="s">
        <v>6594</v>
      </c>
      <c r="I798" s="342" t="s">
        <v>6575</v>
      </c>
      <c r="J798" s="342" t="s">
        <v>6755</v>
      </c>
      <c r="K798" s="581" t="s">
        <v>7227</v>
      </c>
      <c r="L798" s="344" t="s">
        <v>4090</v>
      </c>
      <c r="N798" s="344" t="s">
        <v>4090</v>
      </c>
      <c r="O798" s="341">
        <v>0</v>
      </c>
    </row>
    <row r="799" spans="1:15" x14ac:dyDescent="0.2">
      <c r="A799" s="341" t="s">
        <v>9257</v>
      </c>
      <c r="B799" s="341" t="s">
        <v>9260</v>
      </c>
      <c r="C799" s="342" t="s">
        <v>6753</v>
      </c>
      <c r="D799" s="342" t="s">
        <v>6567</v>
      </c>
      <c r="E799" s="342" t="s">
        <v>9255</v>
      </c>
      <c r="F799" s="342" t="s">
        <v>6568</v>
      </c>
      <c r="G799" s="343">
        <v>8.75</v>
      </c>
      <c r="H799" s="342" t="s">
        <v>6594</v>
      </c>
      <c r="I799" s="342" t="s">
        <v>6575</v>
      </c>
      <c r="J799" s="342" t="s">
        <v>6755</v>
      </c>
      <c r="K799" s="581" t="s">
        <v>7228</v>
      </c>
      <c r="L799" s="344" t="s">
        <v>4090</v>
      </c>
      <c r="N799" s="344" t="s">
        <v>4090</v>
      </c>
      <c r="O799" s="341">
        <v>0</v>
      </c>
    </row>
    <row r="800" spans="1:15" x14ac:dyDescent="0.2">
      <c r="A800" s="341" t="s">
        <v>9257</v>
      </c>
      <c r="B800" s="341" t="s">
        <v>9260</v>
      </c>
      <c r="C800" s="342" t="s">
        <v>7007</v>
      </c>
      <c r="D800" s="342" t="s">
        <v>6567</v>
      </c>
      <c r="E800" s="342" t="s">
        <v>9324</v>
      </c>
      <c r="F800" s="342" t="s">
        <v>6568</v>
      </c>
      <c r="G800" s="343">
        <v>7.0200000000000005</v>
      </c>
      <c r="H800" s="342" t="s">
        <v>6594</v>
      </c>
      <c r="I800" s="342" t="s">
        <v>6575</v>
      </c>
      <c r="J800" s="342" t="s">
        <v>6755</v>
      </c>
      <c r="K800" s="581" t="s">
        <v>7229</v>
      </c>
      <c r="L800" s="344" t="s">
        <v>4090</v>
      </c>
      <c r="N800" s="344" t="s">
        <v>9231</v>
      </c>
      <c r="O800" s="341">
        <v>0</v>
      </c>
    </row>
    <row r="801" spans="1:15" x14ac:dyDescent="0.2">
      <c r="A801" s="341" t="s">
        <v>9257</v>
      </c>
      <c r="B801" s="341" t="s">
        <v>9260</v>
      </c>
      <c r="C801" s="342" t="s">
        <v>7007</v>
      </c>
      <c r="D801" s="342" t="s">
        <v>6567</v>
      </c>
      <c r="E801" s="342" t="s">
        <v>9324</v>
      </c>
      <c r="F801" s="342" t="s">
        <v>6568</v>
      </c>
      <c r="G801" s="343">
        <v>3.63</v>
      </c>
      <c r="H801" s="342" t="s">
        <v>6594</v>
      </c>
      <c r="I801" s="342" t="s">
        <v>6575</v>
      </c>
      <c r="J801" s="342" t="s">
        <v>6755</v>
      </c>
      <c r="K801" s="581" t="s">
        <v>6810</v>
      </c>
      <c r="L801" s="344" t="s">
        <v>4090</v>
      </c>
      <c r="N801" s="344" t="s">
        <v>9231</v>
      </c>
      <c r="O801" s="341">
        <v>0</v>
      </c>
    </row>
    <row r="802" spans="1:15" x14ac:dyDescent="0.2">
      <c r="A802" s="341" t="s">
        <v>9257</v>
      </c>
      <c r="B802" s="341" t="s">
        <v>9260</v>
      </c>
      <c r="C802" s="342" t="s">
        <v>7059</v>
      </c>
      <c r="D802" s="342" t="s">
        <v>6567</v>
      </c>
      <c r="E802" s="342" t="s">
        <v>9320</v>
      </c>
      <c r="F802" s="342" t="s">
        <v>6568</v>
      </c>
      <c r="G802" s="343">
        <v>13.76</v>
      </c>
      <c r="H802" s="342" t="s">
        <v>6594</v>
      </c>
      <c r="I802" s="342" t="s">
        <v>6575</v>
      </c>
      <c r="J802" s="342" t="s">
        <v>6755</v>
      </c>
      <c r="K802" s="581" t="s">
        <v>7229</v>
      </c>
      <c r="L802" s="344" t="s">
        <v>4090</v>
      </c>
      <c r="N802" s="344" t="s">
        <v>4090</v>
      </c>
      <c r="O802" s="341">
        <v>0</v>
      </c>
    </row>
    <row r="803" spans="1:15" x14ac:dyDescent="0.2">
      <c r="A803" s="341" t="s">
        <v>9257</v>
      </c>
      <c r="B803" s="341" t="s">
        <v>9260</v>
      </c>
      <c r="C803" s="342" t="s">
        <v>7019</v>
      </c>
      <c r="D803" s="342" t="s">
        <v>6567</v>
      </c>
      <c r="E803" s="342" t="s">
        <v>9324</v>
      </c>
      <c r="F803" s="342" t="s">
        <v>6568</v>
      </c>
      <c r="G803" s="343">
        <v>9.2000000000000011</v>
      </c>
      <c r="H803" s="342" t="s">
        <v>6594</v>
      </c>
      <c r="I803" s="342" t="s">
        <v>6575</v>
      </c>
      <c r="J803" s="342" t="s">
        <v>6755</v>
      </c>
      <c r="K803" s="581" t="s">
        <v>6940</v>
      </c>
      <c r="L803" s="344" t="s">
        <v>4090</v>
      </c>
      <c r="N803" s="344" t="s">
        <v>4090</v>
      </c>
      <c r="O803" s="341">
        <v>0</v>
      </c>
    </row>
    <row r="804" spans="1:15" x14ac:dyDescent="0.2">
      <c r="A804" s="341" t="s">
        <v>9257</v>
      </c>
      <c r="B804" s="341" t="s">
        <v>9260</v>
      </c>
      <c r="C804" s="342" t="s">
        <v>7019</v>
      </c>
      <c r="D804" s="342" t="s">
        <v>6567</v>
      </c>
      <c r="E804" s="342" t="s">
        <v>9324</v>
      </c>
      <c r="F804" s="342" t="s">
        <v>6568</v>
      </c>
      <c r="G804" s="343">
        <v>10.88</v>
      </c>
      <c r="H804" s="342" t="s">
        <v>6594</v>
      </c>
      <c r="I804" s="342" t="s">
        <v>6575</v>
      </c>
      <c r="J804" s="342" t="s">
        <v>6755</v>
      </c>
      <c r="K804" s="581" t="s">
        <v>7230</v>
      </c>
      <c r="L804" s="344" t="s">
        <v>4090</v>
      </c>
      <c r="N804" s="344" t="s">
        <v>4090</v>
      </c>
      <c r="O804" s="341">
        <v>0</v>
      </c>
    </row>
    <row r="805" spans="1:15" x14ac:dyDescent="0.2">
      <c r="A805" s="341" t="s">
        <v>9257</v>
      </c>
      <c r="B805" s="341" t="s">
        <v>9260</v>
      </c>
      <c r="C805" s="342" t="s">
        <v>7007</v>
      </c>
      <c r="D805" s="342" t="s">
        <v>6567</v>
      </c>
      <c r="E805" s="342" t="s">
        <v>9322</v>
      </c>
      <c r="F805" s="342" t="s">
        <v>6568</v>
      </c>
      <c r="G805" s="343">
        <v>5.95</v>
      </c>
      <c r="H805" s="342" t="s">
        <v>6594</v>
      </c>
      <c r="I805" s="342" t="s">
        <v>6575</v>
      </c>
      <c r="J805" s="342" t="s">
        <v>6755</v>
      </c>
      <c r="K805" s="581" t="s">
        <v>7231</v>
      </c>
      <c r="L805" s="344" t="s">
        <v>4090</v>
      </c>
      <c r="N805" s="344" t="s">
        <v>9231</v>
      </c>
      <c r="O805" s="341">
        <v>0</v>
      </c>
    </row>
    <row r="806" spans="1:15" x14ac:dyDescent="0.2">
      <c r="A806" s="341" t="s">
        <v>9257</v>
      </c>
      <c r="B806" s="341" t="s">
        <v>9260</v>
      </c>
      <c r="C806" s="342" t="s">
        <v>6649</v>
      </c>
      <c r="D806" s="342" t="s">
        <v>6567</v>
      </c>
      <c r="E806" s="342" t="s">
        <v>9321</v>
      </c>
      <c r="F806" s="342" t="s">
        <v>6568</v>
      </c>
      <c r="G806" s="343">
        <v>2.6</v>
      </c>
      <c r="H806" s="342" t="s">
        <v>6594</v>
      </c>
      <c r="I806" s="342" t="s">
        <v>6575</v>
      </c>
      <c r="J806" s="342" t="s">
        <v>6755</v>
      </c>
      <c r="K806" s="581" t="s">
        <v>7232</v>
      </c>
      <c r="L806" s="344" t="s">
        <v>4090</v>
      </c>
      <c r="N806" s="344" t="s">
        <v>4090</v>
      </c>
      <c r="O806" s="341">
        <v>0</v>
      </c>
    </row>
    <row r="807" spans="1:15" x14ac:dyDescent="0.2">
      <c r="A807" s="341" t="s">
        <v>9257</v>
      </c>
      <c r="B807" s="341" t="s">
        <v>9260</v>
      </c>
      <c r="C807" s="342" t="s">
        <v>7007</v>
      </c>
      <c r="D807" s="342" t="s">
        <v>6567</v>
      </c>
      <c r="E807" s="342" t="s">
        <v>9319</v>
      </c>
      <c r="F807" s="342" t="s">
        <v>6568</v>
      </c>
      <c r="G807" s="343">
        <v>6.9</v>
      </c>
      <c r="H807" s="342" t="s">
        <v>6594</v>
      </c>
      <c r="I807" s="342" t="s">
        <v>6575</v>
      </c>
      <c r="J807" s="342" t="s">
        <v>6755</v>
      </c>
      <c r="K807" s="581" t="s">
        <v>6639</v>
      </c>
      <c r="L807" s="344" t="s">
        <v>4090</v>
      </c>
      <c r="N807" s="344" t="s">
        <v>9231</v>
      </c>
      <c r="O807" s="341">
        <v>0</v>
      </c>
    </row>
    <row r="808" spans="1:15" x14ac:dyDescent="0.2">
      <c r="A808" s="341" t="s">
        <v>9257</v>
      </c>
      <c r="B808" s="341" t="s">
        <v>9260</v>
      </c>
      <c r="C808" s="342" t="s">
        <v>7068</v>
      </c>
      <c r="D808" s="342" t="s">
        <v>6567</v>
      </c>
      <c r="E808" s="342" t="s">
        <v>9319</v>
      </c>
      <c r="F808" s="342" t="s">
        <v>6568</v>
      </c>
      <c r="G808" s="343">
        <v>10.85</v>
      </c>
      <c r="H808" s="342" t="s">
        <v>6594</v>
      </c>
      <c r="I808" s="342" t="s">
        <v>6575</v>
      </c>
      <c r="J808" s="342" t="s">
        <v>6755</v>
      </c>
      <c r="K808" s="581" t="s">
        <v>6983</v>
      </c>
      <c r="L808" s="344" t="s">
        <v>4090</v>
      </c>
      <c r="N808" s="344" t="s">
        <v>4090</v>
      </c>
      <c r="O808" s="341">
        <v>0</v>
      </c>
    </row>
    <row r="809" spans="1:15" x14ac:dyDescent="0.2">
      <c r="A809" s="341" t="s">
        <v>9257</v>
      </c>
      <c r="B809" s="341" t="s">
        <v>9260</v>
      </c>
      <c r="C809" s="342" t="s">
        <v>6638</v>
      </c>
      <c r="D809" s="342" t="s">
        <v>6567</v>
      </c>
      <c r="E809" s="342" t="s">
        <v>9319</v>
      </c>
      <c r="F809" s="342" t="s">
        <v>6568</v>
      </c>
      <c r="G809" s="343">
        <v>17</v>
      </c>
      <c r="H809" s="342" t="s">
        <v>6594</v>
      </c>
      <c r="I809" s="342" t="s">
        <v>6575</v>
      </c>
      <c r="J809" s="342" t="s">
        <v>6755</v>
      </c>
      <c r="K809" s="581" t="s">
        <v>7233</v>
      </c>
      <c r="L809" s="344" t="s">
        <v>4090</v>
      </c>
      <c r="N809" s="344" t="s">
        <v>4090</v>
      </c>
      <c r="O809" s="341">
        <v>0</v>
      </c>
    </row>
    <row r="810" spans="1:15" x14ac:dyDescent="0.2">
      <c r="A810" s="341" t="s">
        <v>9257</v>
      </c>
      <c r="B810" s="341" t="s">
        <v>9260</v>
      </c>
      <c r="C810" s="342" t="s">
        <v>6967</v>
      </c>
      <c r="D810" s="342" t="s">
        <v>6567</v>
      </c>
      <c r="E810" s="342" t="s">
        <v>9325</v>
      </c>
      <c r="F810" s="342" t="s">
        <v>6568</v>
      </c>
      <c r="G810" s="343">
        <v>36.29</v>
      </c>
      <c r="H810" s="342" t="s">
        <v>6594</v>
      </c>
      <c r="I810" s="342" t="s">
        <v>6575</v>
      </c>
      <c r="J810" s="342" t="s">
        <v>6755</v>
      </c>
      <c r="K810" s="581" t="s">
        <v>7234</v>
      </c>
      <c r="L810" s="344" t="s">
        <v>4090</v>
      </c>
      <c r="N810" s="344" t="s">
        <v>4090</v>
      </c>
      <c r="O810" s="341">
        <v>0</v>
      </c>
    </row>
    <row r="811" spans="1:15" x14ac:dyDescent="0.2">
      <c r="A811" s="341" t="s">
        <v>9257</v>
      </c>
      <c r="B811" s="341" t="s">
        <v>9260</v>
      </c>
      <c r="C811" s="342" t="s">
        <v>6967</v>
      </c>
      <c r="D811" s="342" t="s">
        <v>6567</v>
      </c>
      <c r="E811" s="342" t="s">
        <v>9325</v>
      </c>
      <c r="F811" s="342" t="s">
        <v>6568</v>
      </c>
      <c r="G811" s="343">
        <v>7.68</v>
      </c>
      <c r="H811" s="342" t="s">
        <v>6594</v>
      </c>
      <c r="I811" s="342" t="s">
        <v>6575</v>
      </c>
      <c r="J811" s="342" t="s">
        <v>6755</v>
      </c>
      <c r="K811" s="581" t="s">
        <v>7235</v>
      </c>
      <c r="L811" s="344" t="s">
        <v>4090</v>
      </c>
      <c r="N811" s="344" t="s">
        <v>4090</v>
      </c>
      <c r="O811" s="341">
        <v>0</v>
      </c>
    </row>
    <row r="812" spans="1:15" x14ac:dyDescent="0.2">
      <c r="A812" s="341" t="s">
        <v>9257</v>
      </c>
      <c r="B812" s="341" t="s">
        <v>9260</v>
      </c>
      <c r="C812" s="342" t="s">
        <v>6566</v>
      </c>
      <c r="D812" s="342" t="s">
        <v>6567</v>
      </c>
      <c r="E812" s="342" t="s">
        <v>9320</v>
      </c>
      <c r="F812" s="342" t="s">
        <v>6568</v>
      </c>
      <c r="G812" s="343">
        <v>3.5700000000000003</v>
      </c>
      <c r="H812" s="342" t="s">
        <v>6594</v>
      </c>
      <c r="I812" s="342" t="s">
        <v>6575</v>
      </c>
      <c r="J812" s="342" t="s">
        <v>6755</v>
      </c>
      <c r="K812" s="581" t="s">
        <v>7236</v>
      </c>
      <c r="L812" s="344" t="s">
        <v>4090</v>
      </c>
      <c r="N812" s="344" t="s">
        <v>4090</v>
      </c>
      <c r="O812" s="341">
        <v>0</v>
      </c>
    </row>
    <row r="813" spans="1:15" x14ac:dyDescent="0.2">
      <c r="A813" s="341" t="s">
        <v>9257</v>
      </c>
      <c r="B813" s="341" t="s">
        <v>9260</v>
      </c>
      <c r="C813" s="342" t="s">
        <v>6742</v>
      </c>
      <c r="D813" s="342" t="s">
        <v>6567</v>
      </c>
      <c r="E813" s="342" t="s">
        <v>9323</v>
      </c>
      <c r="F813" s="342" t="s">
        <v>6568</v>
      </c>
      <c r="G813" s="343">
        <v>32.4</v>
      </c>
      <c r="H813" s="342" t="s">
        <v>6594</v>
      </c>
      <c r="I813" s="342" t="s">
        <v>6575</v>
      </c>
      <c r="J813" s="342" t="s">
        <v>6755</v>
      </c>
      <c r="K813" s="581" t="s">
        <v>7237</v>
      </c>
      <c r="L813" s="344" t="s">
        <v>4090</v>
      </c>
      <c r="N813" s="344" t="s">
        <v>4090</v>
      </c>
      <c r="O813" s="341">
        <v>0</v>
      </c>
    </row>
    <row r="814" spans="1:15" x14ac:dyDescent="0.2">
      <c r="A814" s="341" t="s">
        <v>9257</v>
      </c>
      <c r="B814" s="341" t="s">
        <v>9260</v>
      </c>
      <c r="C814" s="342" t="s">
        <v>6742</v>
      </c>
      <c r="D814" s="342" t="s">
        <v>6567</v>
      </c>
      <c r="E814" s="342" t="s">
        <v>9323</v>
      </c>
      <c r="F814" s="342" t="s">
        <v>6568</v>
      </c>
      <c r="G814" s="343">
        <v>10.08</v>
      </c>
      <c r="H814" s="342" t="s">
        <v>6594</v>
      </c>
      <c r="I814" s="342" t="s">
        <v>6575</v>
      </c>
      <c r="J814" s="342" t="s">
        <v>6755</v>
      </c>
      <c r="K814" s="581" t="s">
        <v>7238</v>
      </c>
      <c r="L814" s="344" t="s">
        <v>4090</v>
      </c>
      <c r="N814" s="344" t="s">
        <v>4090</v>
      </c>
      <c r="O814" s="341">
        <v>0</v>
      </c>
    </row>
    <row r="815" spans="1:15" x14ac:dyDescent="0.2">
      <c r="A815" s="341" t="s">
        <v>9257</v>
      </c>
      <c r="B815" s="341" t="s">
        <v>9260</v>
      </c>
      <c r="C815" s="342" t="s">
        <v>7070</v>
      </c>
      <c r="D815" s="342" t="s">
        <v>6567</v>
      </c>
      <c r="E815" s="342" t="s">
        <v>9321</v>
      </c>
      <c r="F815" s="342" t="s">
        <v>6568</v>
      </c>
      <c r="G815" s="343">
        <v>30.400000000000002</v>
      </c>
      <c r="H815" s="342" t="s">
        <v>6594</v>
      </c>
      <c r="I815" s="342" t="s">
        <v>6575</v>
      </c>
      <c r="J815" s="342" t="s">
        <v>6755</v>
      </c>
      <c r="K815" s="581" t="s">
        <v>7239</v>
      </c>
      <c r="L815" s="344" t="s">
        <v>4090</v>
      </c>
      <c r="N815" s="344" t="s">
        <v>4090</v>
      </c>
      <c r="O815" s="341">
        <v>0</v>
      </c>
    </row>
    <row r="816" spans="1:15" x14ac:dyDescent="0.2">
      <c r="A816" s="341" t="s">
        <v>9257</v>
      </c>
      <c r="B816" s="341" t="s">
        <v>9260</v>
      </c>
      <c r="C816" s="342" t="s">
        <v>6753</v>
      </c>
      <c r="D816" s="342" t="s">
        <v>6567</v>
      </c>
      <c r="E816" s="342" t="s">
        <v>9323</v>
      </c>
      <c r="F816" s="342" t="s">
        <v>6568</v>
      </c>
      <c r="G816" s="343">
        <v>10.5</v>
      </c>
      <c r="H816" s="342" t="s">
        <v>6594</v>
      </c>
      <c r="I816" s="342" t="s">
        <v>6575</v>
      </c>
      <c r="J816" s="342" t="s">
        <v>6755</v>
      </c>
      <c r="K816" s="581" t="s">
        <v>7240</v>
      </c>
      <c r="L816" s="344" t="s">
        <v>4090</v>
      </c>
      <c r="N816" s="344" t="s">
        <v>4090</v>
      </c>
      <c r="O816" s="341">
        <v>0</v>
      </c>
    </row>
    <row r="817" spans="1:15" x14ac:dyDescent="0.2">
      <c r="A817" s="341" t="s">
        <v>9257</v>
      </c>
      <c r="B817" s="341" t="s">
        <v>9260</v>
      </c>
      <c r="C817" s="342" t="s">
        <v>6566</v>
      </c>
      <c r="D817" s="342" t="s">
        <v>6567</v>
      </c>
      <c r="E817" s="342" t="s">
        <v>9328</v>
      </c>
      <c r="F817" s="342" t="s">
        <v>6568</v>
      </c>
      <c r="G817" s="343">
        <v>10.8</v>
      </c>
      <c r="H817" s="342" t="s">
        <v>6594</v>
      </c>
      <c r="I817" s="342" t="s">
        <v>6575</v>
      </c>
      <c r="J817" s="342" t="s">
        <v>6755</v>
      </c>
      <c r="K817" s="581" t="s">
        <v>7241</v>
      </c>
      <c r="L817" s="344" t="s">
        <v>4090</v>
      </c>
      <c r="N817" s="344" t="s">
        <v>4090</v>
      </c>
      <c r="O817" s="341">
        <v>0</v>
      </c>
    </row>
    <row r="818" spans="1:15" x14ac:dyDescent="0.2">
      <c r="A818" s="341" t="s">
        <v>9257</v>
      </c>
      <c r="B818" s="341" t="s">
        <v>9260</v>
      </c>
      <c r="C818" s="342" t="s">
        <v>7007</v>
      </c>
      <c r="D818" s="342" t="s">
        <v>6567</v>
      </c>
      <c r="E818" s="342" t="s">
        <v>9321</v>
      </c>
      <c r="F818" s="342" t="s">
        <v>6568</v>
      </c>
      <c r="G818" s="343">
        <v>24</v>
      </c>
      <c r="H818" s="342" t="s">
        <v>6594</v>
      </c>
      <c r="I818" s="342" t="s">
        <v>6575</v>
      </c>
      <c r="J818" s="342" t="s">
        <v>6755</v>
      </c>
      <c r="K818" s="581" t="s">
        <v>7242</v>
      </c>
      <c r="L818" s="344" t="s">
        <v>4090</v>
      </c>
      <c r="N818" s="344" t="s">
        <v>9231</v>
      </c>
      <c r="O818" s="341">
        <v>0</v>
      </c>
    </row>
    <row r="819" spans="1:15" x14ac:dyDescent="0.2">
      <c r="A819" s="341" t="s">
        <v>9257</v>
      </c>
      <c r="B819" s="341" t="s">
        <v>9260</v>
      </c>
      <c r="C819" s="342" t="s">
        <v>6742</v>
      </c>
      <c r="D819" s="342" t="s">
        <v>6567</v>
      </c>
      <c r="E819" s="342" t="s">
        <v>9323</v>
      </c>
      <c r="F819" s="342" t="s">
        <v>6568</v>
      </c>
      <c r="G819" s="343">
        <v>8.58</v>
      </c>
      <c r="H819" s="342" t="s">
        <v>6594</v>
      </c>
      <c r="I819" s="342" t="s">
        <v>6575</v>
      </c>
      <c r="J819" s="342" t="s">
        <v>6755</v>
      </c>
      <c r="K819" s="581" t="s">
        <v>7243</v>
      </c>
      <c r="L819" s="344" t="s">
        <v>4090</v>
      </c>
      <c r="N819" s="344" t="s">
        <v>4090</v>
      </c>
      <c r="O819" s="341">
        <v>0</v>
      </c>
    </row>
    <row r="820" spans="1:15" x14ac:dyDescent="0.2">
      <c r="A820" s="341" t="s">
        <v>9257</v>
      </c>
      <c r="B820" s="341" t="s">
        <v>9260</v>
      </c>
      <c r="C820" s="342" t="s">
        <v>7019</v>
      </c>
      <c r="D820" s="342" t="s">
        <v>6567</v>
      </c>
      <c r="E820" s="342" t="s">
        <v>9319</v>
      </c>
      <c r="F820" s="342" t="s">
        <v>6568</v>
      </c>
      <c r="G820" s="343">
        <v>6.12</v>
      </c>
      <c r="H820" s="342" t="s">
        <v>6594</v>
      </c>
      <c r="I820" s="342" t="s">
        <v>6575</v>
      </c>
      <c r="J820" s="342" t="s">
        <v>6755</v>
      </c>
      <c r="K820" s="581" t="s">
        <v>7244</v>
      </c>
      <c r="L820" s="344" t="s">
        <v>4090</v>
      </c>
      <c r="N820" s="344" t="s">
        <v>4090</v>
      </c>
      <c r="O820" s="341">
        <v>0</v>
      </c>
    </row>
    <row r="821" spans="1:15" x14ac:dyDescent="0.2">
      <c r="A821" s="341" t="s">
        <v>9257</v>
      </c>
      <c r="B821" s="341" t="s">
        <v>9260</v>
      </c>
      <c r="C821" s="342" t="s">
        <v>6566</v>
      </c>
      <c r="D821" s="342" t="s">
        <v>6567</v>
      </c>
      <c r="E821" s="342" t="s">
        <v>9321</v>
      </c>
      <c r="F821" s="342" t="s">
        <v>6568</v>
      </c>
      <c r="G821" s="343">
        <v>12.6</v>
      </c>
      <c r="H821" s="342" t="s">
        <v>6594</v>
      </c>
      <c r="I821" s="342" t="s">
        <v>6575</v>
      </c>
      <c r="J821" s="342" t="s">
        <v>6755</v>
      </c>
      <c r="K821" s="581" t="s">
        <v>7245</v>
      </c>
      <c r="L821" s="344" t="s">
        <v>4090</v>
      </c>
      <c r="N821" s="344" t="s">
        <v>4090</v>
      </c>
      <c r="O821" s="341">
        <v>0</v>
      </c>
    </row>
    <row r="822" spans="1:15" x14ac:dyDescent="0.2">
      <c r="A822" s="341" t="s">
        <v>9257</v>
      </c>
      <c r="B822" s="341" t="s">
        <v>9260</v>
      </c>
      <c r="C822" s="342" t="s">
        <v>6640</v>
      </c>
      <c r="D822" s="342" t="s">
        <v>6567</v>
      </c>
      <c r="E822" s="342" t="s">
        <v>9324</v>
      </c>
      <c r="F822" s="342" t="s">
        <v>6568</v>
      </c>
      <c r="G822" s="343">
        <v>5.61</v>
      </c>
      <c r="H822" s="342" t="s">
        <v>6594</v>
      </c>
      <c r="I822" s="342" t="s">
        <v>6575</v>
      </c>
      <c r="J822" s="342" t="s">
        <v>6755</v>
      </c>
      <c r="K822" s="581" t="s">
        <v>7246</v>
      </c>
      <c r="L822" s="344" t="s">
        <v>4090</v>
      </c>
      <c r="N822" s="344" t="s">
        <v>4090</v>
      </c>
      <c r="O822" s="341">
        <v>0</v>
      </c>
    </row>
    <row r="823" spans="1:15" x14ac:dyDescent="0.2">
      <c r="A823" s="341" t="s">
        <v>9257</v>
      </c>
      <c r="B823" s="341" t="s">
        <v>9260</v>
      </c>
      <c r="C823" s="342" t="s">
        <v>6762</v>
      </c>
      <c r="D823" s="342" t="s">
        <v>6567</v>
      </c>
      <c r="E823" s="342" t="s">
        <v>9321</v>
      </c>
      <c r="F823" s="342" t="s">
        <v>6568</v>
      </c>
      <c r="G823" s="343">
        <v>9.98</v>
      </c>
      <c r="H823" s="342" t="s">
        <v>6594</v>
      </c>
      <c r="I823" s="342" t="s">
        <v>6575</v>
      </c>
      <c r="J823" s="342" t="s">
        <v>6755</v>
      </c>
      <c r="K823" s="581" t="s">
        <v>7247</v>
      </c>
      <c r="L823" s="344" t="s">
        <v>4090</v>
      </c>
      <c r="N823" s="344" t="s">
        <v>4090</v>
      </c>
      <c r="O823" s="341">
        <v>0</v>
      </c>
    </row>
    <row r="824" spans="1:15" x14ac:dyDescent="0.2">
      <c r="A824" s="341" t="s">
        <v>9257</v>
      </c>
      <c r="B824" s="341" t="s">
        <v>9260</v>
      </c>
      <c r="C824" s="342" t="s">
        <v>6652</v>
      </c>
      <c r="D824" s="342" t="s">
        <v>6567</v>
      </c>
      <c r="E824" s="342" t="s">
        <v>9319</v>
      </c>
      <c r="F824" s="342" t="s">
        <v>6568</v>
      </c>
      <c r="G824" s="343">
        <v>12.25</v>
      </c>
      <c r="H824" s="342" t="s">
        <v>6594</v>
      </c>
      <c r="I824" s="342" t="s">
        <v>6575</v>
      </c>
      <c r="J824" s="342" t="s">
        <v>6755</v>
      </c>
      <c r="K824" s="581" t="s">
        <v>7247</v>
      </c>
      <c r="L824" s="344" t="s">
        <v>4090</v>
      </c>
      <c r="N824" s="344" t="s">
        <v>4090</v>
      </c>
      <c r="O824" s="341">
        <v>0</v>
      </c>
    </row>
    <row r="825" spans="1:15" x14ac:dyDescent="0.2">
      <c r="A825" s="341" t="s">
        <v>9257</v>
      </c>
      <c r="B825" s="341" t="s">
        <v>9260</v>
      </c>
      <c r="C825" s="342" t="s">
        <v>6566</v>
      </c>
      <c r="D825" s="342" t="s">
        <v>6567</v>
      </c>
      <c r="E825" s="342" t="s">
        <v>9339</v>
      </c>
      <c r="F825" s="342" t="s">
        <v>6568</v>
      </c>
      <c r="G825" s="343">
        <v>11.88</v>
      </c>
      <c r="H825" s="342" t="s">
        <v>6594</v>
      </c>
      <c r="I825" s="342" t="s">
        <v>6575</v>
      </c>
      <c r="J825" s="342" t="s">
        <v>6755</v>
      </c>
      <c r="K825" s="581" t="s">
        <v>7248</v>
      </c>
      <c r="L825" s="344" t="s">
        <v>4090</v>
      </c>
      <c r="N825" s="344" t="s">
        <v>4090</v>
      </c>
      <c r="O825" s="341">
        <v>0</v>
      </c>
    </row>
    <row r="826" spans="1:15" x14ac:dyDescent="0.2">
      <c r="A826" s="341" t="s">
        <v>9257</v>
      </c>
      <c r="B826" s="341" t="s">
        <v>9260</v>
      </c>
      <c r="C826" s="342" t="s">
        <v>6762</v>
      </c>
      <c r="D826" s="342" t="s">
        <v>6567</v>
      </c>
      <c r="E826" s="342" t="s">
        <v>9337</v>
      </c>
      <c r="F826" s="342" t="s">
        <v>6568</v>
      </c>
      <c r="G826" s="343">
        <v>3.63</v>
      </c>
      <c r="H826" s="342" t="s">
        <v>6594</v>
      </c>
      <c r="I826" s="342" t="s">
        <v>6575</v>
      </c>
      <c r="J826" s="342" t="s">
        <v>6755</v>
      </c>
      <c r="K826" s="581" t="s">
        <v>7249</v>
      </c>
      <c r="L826" s="344" t="s">
        <v>4090</v>
      </c>
      <c r="N826" s="344" t="s">
        <v>4090</v>
      </c>
      <c r="O826" s="341">
        <v>0</v>
      </c>
    </row>
    <row r="827" spans="1:15" x14ac:dyDescent="0.2">
      <c r="A827" s="341" t="s">
        <v>9257</v>
      </c>
      <c r="B827" s="341" t="s">
        <v>9260</v>
      </c>
      <c r="C827" s="342" t="s">
        <v>6762</v>
      </c>
      <c r="D827" s="342" t="s">
        <v>6567</v>
      </c>
      <c r="E827" s="342" t="s">
        <v>9337</v>
      </c>
      <c r="F827" s="342" t="s">
        <v>6568</v>
      </c>
      <c r="G827" s="343">
        <v>3.15</v>
      </c>
      <c r="H827" s="342" t="s">
        <v>6594</v>
      </c>
      <c r="I827" s="342" t="s">
        <v>6575</v>
      </c>
      <c r="J827" s="342" t="s">
        <v>6755</v>
      </c>
      <c r="K827" s="581" t="s">
        <v>7250</v>
      </c>
      <c r="L827" s="344" t="s">
        <v>4090</v>
      </c>
      <c r="N827" s="344" t="s">
        <v>4090</v>
      </c>
      <c r="O827" s="341">
        <v>0</v>
      </c>
    </row>
    <row r="828" spans="1:15" x14ac:dyDescent="0.2">
      <c r="A828" s="341" t="s">
        <v>9257</v>
      </c>
      <c r="B828" s="341" t="s">
        <v>9260</v>
      </c>
      <c r="C828" s="342" t="s">
        <v>6753</v>
      </c>
      <c r="D828" s="342" t="s">
        <v>6567</v>
      </c>
      <c r="E828" s="342" t="s">
        <v>9320</v>
      </c>
      <c r="F828" s="342" t="s">
        <v>6568</v>
      </c>
      <c r="G828" s="343">
        <v>9.18</v>
      </c>
      <c r="H828" s="342" t="s">
        <v>6594</v>
      </c>
      <c r="I828" s="342" t="s">
        <v>6575</v>
      </c>
      <c r="J828" s="342" t="s">
        <v>6755</v>
      </c>
      <c r="K828" s="581" t="s">
        <v>7251</v>
      </c>
      <c r="L828" s="344" t="s">
        <v>4090</v>
      </c>
      <c r="N828" s="344" t="s">
        <v>4090</v>
      </c>
      <c r="O828" s="341">
        <v>0</v>
      </c>
    </row>
    <row r="829" spans="1:15" x14ac:dyDescent="0.2">
      <c r="A829" s="341" t="s">
        <v>9257</v>
      </c>
      <c r="B829" s="341" t="s">
        <v>9260</v>
      </c>
      <c r="C829" s="342" t="s">
        <v>7061</v>
      </c>
      <c r="D829" s="342" t="s">
        <v>6567</v>
      </c>
      <c r="E829" s="342" t="s">
        <v>9321</v>
      </c>
      <c r="F829" s="342" t="s">
        <v>6568</v>
      </c>
      <c r="G829" s="343">
        <v>17.510000000000002</v>
      </c>
      <c r="H829" s="342" t="s">
        <v>6594</v>
      </c>
      <c r="I829" s="342" t="s">
        <v>6575</v>
      </c>
      <c r="J829" s="342" t="s">
        <v>6755</v>
      </c>
      <c r="K829" s="581" t="s">
        <v>7252</v>
      </c>
      <c r="L829" s="344" t="s">
        <v>4090</v>
      </c>
      <c r="N829" s="344" t="s">
        <v>4090</v>
      </c>
      <c r="O829" s="341">
        <v>0</v>
      </c>
    </row>
    <row r="830" spans="1:15" x14ac:dyDescent="0.2">
      <c r="A830" s="341" t="s">
        <v>9257</v>
      </c>
      <c r="B830" s="341" t="s">
        <v>9260</v>
      </c>
      <c r="C830" s="342" t="s">
        <v>7033</v>
      </c>
      <c r="D830" s="342" t="s">
        <v>6567</v>
      </c>
      <c r="E830" s="342" t="s">
        <v>9323</v>
      </c>
      <c r="F830" s="342" t="s">
        <v>6568</v>
      </c>
      <c r="G830" s="343">
        <v>4.4000000000000004</v>
      </c>
      <c r="H830" s="342" t="s">
        <v>6594</v>
      </c>
      <c r="I830" s="342" t="s">
        <v>6575</v>
      </c>
      <c r="J830" s="342" t="s">
        <v>6755</v>
      </c>
      <c r="K830" s="581" t="s">
        <v>7253</v>
      </c>
      <c r="L830" s="344" t="s">
        <v>4090</v>
      </c>
      <c r="N830" s="344" t="s">
        <v>4090</v>
      </c>
      <c r="O830" s="341">
        <v>0</v>
      </c>
    </row>
    <row r="831" spans="1:15" x14ac:dyDescent="0.2">
      <c r="A831" s="341" t="s">
        <v>9257</v>
      </c>
      <c r="B831" s="341" t="s">
        <v>9260</v>
      </c>
      <c r="C831" s="342" t="s">
        <v>6566</v>
      </c>
      <c r="D831" s="342" t="s">
        <v>6567</v>
      </c>
      <c r="E831" s="342" t="s">
        <v>9320</v>
      </c>
      <c r="F831" s="342" t="s">
        <v>6568</v>
      </c>
      <c r="G831" s="343">
        <v>13.6</v>
      </c>
      <c r="H831" s="342" t="s">
        <v>6594</v>
      </c>
      <c r="I831" s="342" t="s">
        <v>6575</v>
      </c>
      <c r="J831" s="342" t="s">
        <v>6755</v>
      </c>
      <c r="K831" s="581" t="s">
        <v>7253</v>
      </c>
      <c r="L831" s="344" t="s">
        <v>4090</v>
      </c>
      <c r="N831" s="344" t="s">
        <v>4090</v>
      </c>
      <c r="O831" s="341">
        <v>0</v>
      </c>
    </row>
    <row r="832" spans="1:15" x14ac:dyDescent="0.2">
      <c r="A832" s="341" t="s">
        <v>9257</v>
      </c>
      <c r="B832" s="341" t="s">
        <v>9260</v>
      </c>
      <c r="C832" s="342" t="s">
        <v>7061</v>
      </c>
      <c r="D832" s="342" t="s">
        <v>6567</v>
      </c>
      <c r="E832" s="342" t="s">
        <v>9321</v>
      </c>
      <c r="F832" s="342" t="s">
        <v>6568</v>
      </c>
      <c r="G832" s="343">
        <v>5.25</v>
      </c>
      <c r="H832" s="342" t="s">
        <v>6594</v>
      </c>
      <c r="I832" s="342" t="s">
        <v>6575</v>
      </c>
      <c r="J832" s="342" t="s">
        <v>6755</v>
      </c>
      <c r="K832" s="581" t="s">
        <v>7254</v>
      </c>
      <c r="L832" s="344" t="s">
        <v>4090</v>
      </c>
      <c r="N832" s="344" t="s">
        <v>4090</v>
      </c>
      <c r="O832" s="341">
        <v>0</v>
      </c>
    </row>
    <row r="833" spans="1:15" x14ac:dyDescent="0.2">
      <c r="A833" s="341" t="s">
        <v>9257</v>
      </c>
      <c r="B833" s="341" t="s">
        <v>9260</v>
      </c>
      <c r="C833" s="342" t="s">
        <v>6646</v>
      </c>
      <c r="D833" s="342" t="s">
        <v>6567</v>
      </c>
      <c r="E833" s="342" t="s">
        <v>9319</v>
      </c>
      <c r="F833" s="342" t="s">
        <v>6568</v>
      </c>
      <c r="G833" s="343">
        <v>9</v>
      </c>
      <c r="H833" s="342" t="s">
        <v>6594</v>
      </c>
      <c r="I833" s="342" t="s">
        <v>6575</v>
      </c>
      <c r="J833" s="342" t="s">
        <v>6755</v>
      </c>
      <c r="K833" s="581" t="s">
        <v>7255</v>
      </c>
      <c r="L833" s="344" t="s">
        <v>4090</v>
      </c>
      <c r="N833" s="344" t="s">
        <v>4090</v>
      </c>
      <c r="O833" s="341">
        <v>0</v>
      </c>
    </row>
    <row r="834" spans="1:15" x14ac:dyDescent="0.2">
      <c r="A834" s="341" t="s">
        <v>9257</v>
      </c>
      <c r="B834" s="341" t="s">
        <v>9260</v>
      </c>
      <c r="C834" s="342" t="s">
        <v>6566</v>
      </c>
      <c r="D834" s="342" t="s">
        <v>6567</v>
      </c>
      <c r="E834" s="342" t="s">
        <v>9329</v>
      </c>
      <c r="F834" s="342" t="s">
        <v>6568</v>
      </c>
      <c r="G834" s="343">
        <v>7.3500000000000005</v>
      </c>
      <c r="H834" s="342" t="s">
        <v>6594</v>
      </c>
      <c r="I834" s="342" t="s">
        <v>6575</v>
      </c>
      <c r="J834" s="342" t="s">
        <v>6755</v>
      </c>
      <c r="K834" s="581" t="s">
        <v>7256</v>
      </c>
      <c r="L834" s="344" t="s">
        <v>4090</v>
      </c>
      <c r="N834" s="344" t="s">
        <v>4090</v>
      </c>
      <c r="O834" s="341">
        <v>0</v>
      </c>
    </row>
    <row r="835" spans="1:15" x14ac:dyDescent="0.2">
      <c r="A835" s="341" t="s">
        <v>9257</v>
      </c>
      <c r="B835" s="341" t="s">
        <v>9260</v>
      </c>
      <c r="C835" s="342" t="s">
        <v>6646</v>
      </c>
      <c r="D835" s="342" t="s">
        <v>6567</v>
      </c>
      <c r="E835" s="342" t="s">
        <v>9322</v>
      </c>
      <c r="F835" s="342" t="s">
        <v>6568</v>
      </c>
      <c r="G835" s="343">
        <v>5.4</v>
      </c>
      <c r="H835" s="342" t="s">
        <v>6594</v>
      </c>
      <c r="I835" s="342" t="s">
        <v>6575</v>
      </c>
      <c r="J835" s="342" t="s">
        <v>6755</v>
      </c>
      <c r="K835" s="581" t="s">
        <v>7257</v>
      </c>
      <c r="L835" s="344" t="s">
        <v>4090</v>
      </c>
      <c r="N835" s="344" t="s">
        <v>4090</v>
      </c>
      <c r="O835" s="341">
        <v>0</v>
      </c>
    </row>
    <row r="836" spans="1:15" x14ac:dyDescent="0.2">
      <c r="A836" s="341" t="s">
        <v>9257</v>
      </c>
      <c r="B836" s="341" t="s">
        <v>9260</v>
      </c>
      <c r="C836" s="342" t="s">
        <v>6646</v>
      </c>
      <c r="D836" s="342" t="s">
        <v>6567</v>
      </c>
      <c r="E836" s="342" t="s">
        <v>9319</v>
      </c>
      <c r="F836" s="342" t="s">
        <v>6568</v>
      </c>
      <c r="G836" s="343">
        <v>5.28</v>
      </c>
      <c r="H836" s="342" t="s">
        <v>6594</v>
      </c>
      <c r="I836" s="342" t="s">
        <v>6575</v>
      </c>
      <c r="J836" s="342" t="s">
        <v>6755</v>
      </c>
      <c r="K836" s="581" t="s">
        <v>6852</v>
      </c>
      <c r="L836" s="344" t="s">
        <v>4090</v>
      </c>
      <c r="N836" s="344" t="s">
        <v>4090</v>
      </c>
      <c r="O836" s="341">
        <v>0</v>
      </c>
    </row>
    <row r="837" spans="1:15" x14ac:dyDescent="0.2">
      <c r="A837" s="341" t="s">
        <v>9257</v>
      </c>
      <c r="B837" s="341" t="s">
        <v>9260</v>
      </c>
      <c r="C837" s="342" t="s">
        <v>6566</v>
      </c>
      <c r="D837" s="342" t="s">
        <v>6567</v>
      </c>
      <c r="E837" s="342" t="s">
        <v>9326</v>
      </c>
      <c r="F837" s="342" t="s">
        <v>6568</v>
      </c>
      <c r="G837" s="343">
        <v>3.5</v>
      </c>
      <c r="H837" s="342" t="s">
        <v>6594</v>
      </c>
      <c r="I837" s="342" t="s">
        <v>6575</v>
      </c>
      <c r="J837" s="342" t="s">
        <v>6755</v>
      </c>
      <c r="K837" s="581" t="s">
        <v>7258</v>
      </c>
      <c r="L837" s="344" t="s">
        <v>4090</v>
      </c>
      <c r="N837" s="344" t="s">
        <v>4090</v>
      </c>
      <c r="O837" s="341">
        <v>0</v>
      </c>
    </row>
    <row r="838" spans="1:15" x14ac:dyDescent="0.2">
      <c r="A838" s="341" t="s">
        <v>9257</v>
      </c>
      <c r="B838" s="341" t="s">
        <v>9260</v>
      </c>
      <c r="C838" s="342" t="s">
        <v>7007</v>
      </c>
      <c r="D838" s="342" t="s">
        <v>6567</v>
      </c>
      <c r="E838" s="342" t="s">
        <v>9319</v>
      </c>
      <c r="F838" s="342" t="s">
        <v>6568</v>
      </c>
      <c r="G838" s="343">
        <v>7.23</v>
      </c>
      <c r="H838" s="342" t="s">
        <v>6594</v>
      </c>
      <c r="I838" s="342" t="s">
        <v>6575</v>
      </c>
      <c r="J838" s="342" t="s">
        <v>6755</v>
      </c>
      <c r="K838" s="581" t="s">
        <v>7259</v>
      </c>
      <c r="L838" s="344" t="s">
        <v>4090</v>
      </c>
      <c r="N838" s="344" t="s">
        <v>9231</v>
      </c>
      <c r="O838" s="341">
        <v>0</v>
      </c>
    </row>
    <row r="839" spans="1:15" x14ac:dyDescent="0.2">
      <c r="A839" s="341" t="s">
        <v>9257</v>
      </c>
      <c r="B839" s="341" t="s">
        <v>9260</v>
      </c>
      <c r="C839" s="342" t="s">
        <v>6652</v>
      </c>
      <c r="D839" s="342" t="s">
        <v>6567</v>
      </c>
      <c r="E839" s="342" t="s">
        <v>9321</v>
      </c>
      <c r="F839" s="342" t="s">
        <v>6568</v>
      </c>
      <c r="G839" s="343">
        <v>5.95</v>
      </c>
      <c r="H839" s="342" t="s">
        <v>6594</v>
      </c>
      <c r="I839" s="342" t="s">
        <v>6575</v>
      </c>
      <c r="J839" s="342" t="s">
        <v>6755</v>
      </c>
      <c r="K839" s="581" t="s">
        <v>7260</v>
      </c>
      <c r="L839" s="344" t="s">
        <v>4090</v>
      </c>
      <c r="N839" s="344" t="s">
        <v>4090</v>
      </c>
      <c r="O839" s="341">
        <v>0</v>
      </c>
    </row>
    <row r="840" spans="1:15" x14ac:dyDescent="0.2">
      <c r="A840" s="341" t="s">
        <v>9257</v>
      </c>
      <c r="B840" s="341" t="s">
        <v>9260</v>
      </c>
      <c r="C840" s="342" t="s">
        <v>6742</v>
      </c>
      <c r="D840" s="342" t="s">
        <v>6567</v>
      </c>
      <c r="E840" s="342" t="s">
        <v>9323</v>
      </c>
      <c r="F840" s="342" t="s">
        <v>6568</v>
      </c>
      <c r="G840" s="343">
        <v>5.04</v>
      </c>
      <c r="H840" s="342" t="s">
        <v>6594</v>
      </c>
      <c r="I840" s="342" t="s">
        <v>6575</v>
      </c>
      <c r="J840" s="342" t="s">
        <v>6755</v>
      </c>
      <c r="K840" s="581" t="s">
        <v>7261</v>
      </c>
      <c r="L840" s="344" t="s">
        <v>4090</v>
      </c>
      <c r="N840" s="344" t="s">
        <v>4090</v>
      </c>
      <c r="O840" s="341">
        <v>0</v>
      </c>
    </row>
    <row r="841" spans="1:15" x14ac:dyDescent="0.2">
      <c r="A841" s="341" t="s">
        <v>9257</v>
      </c>
      <c r="B841" s="341" t="s">
        <v>9260</v>
      </c>
      <c r="C841" s="342" t="s">
        <v>7007</v>
      </c>
      <c r="D841" s="342" t="s">
        <v>6567</v>
      </c>
      <c r="E841" s="342" t="s">
        <v>9321</v>
      </c>
      <c r="F841" s="342" t="s">
        <v>6568</v>
      </c>
      <c r="G841" s="343">
        <v>4.0200000000000005</v>
      </c>
      <c r="H841" s="342" t="s">
        <v>6594</v>
      </c>
      <c r="I841" s="342" t="s">
        <v>6575</v>
      </c>
      <c r="J841" s="342" t="s">
        <v>6755</v>
      </c>
      <c r="K841" s="581" t="s">
        <v>7262</v>
      </c>
      <c r="L841" s="344" t="s">
        <v>4090</v>
      </c>
      <c r="N841" s="344" t="s">
        <v>9231</v>
      </c>
      <c r="O841" s="341">
        <v>0</v>
      </c>
    </row>
    <row r="842" spans="1:15" x14ac:dyDescent="0.2">
      <c r="A842" s="341" t="s">
        <v>9257</v>
      </c>
      <c r="B842" s="341" t="s">
        <v>9260</v>
      </c>
      <c r="C842" s="342" t="s">
        <v>6649</v>
      </c>
      <c r="D842" s="342" t="s">
        <v>6567</v>
      </c>
      <c r="E842" s="342" t="s">
        <v>9321</v>
      </c>
      <c r="F842" s="342" t="s">
        <v>6568</v>
      </c>
      <c r="G842" s="343">
        <v>4.95</v>
      </c>
      <c r="H842" s="342" t="s">
        <v>6594</v>
      </c>
      <c r="I842" s="342" t="s">
        <v>6575</v>
      </c>
      <c r="J842" s="342" t="s">
        <v>6755</v>
      </c>
      <c r="K842" s="581" t="s">
        <v>7262</v>
      </c>
      <c r="L842" s="344" t="s">
        <v>4090</v>
      </c>
      <c r="N842" s="344" t="s">
        <v>4090</v>
      </c>
      <c r="O842" s="341">
        <v>0</v>
      </c>
    </row>
    <row r="843" spans="1:15" x14ac:dyDescent="0.2">
      <c r="A843" s="341" t="s">
        <v>9257</v>
      </c>
      <c r="B843" s="341" t="s">
        <v>9260</v>
      </c>
      <c r="C843" s="342" t="s">
        <v>6753</v>
      </c>
      <c r="D843" s="342" t="s">
        <v>6567</v>
      </c>
      <c r="E843" s="342" t="s">
        <v>9320</v>
      </c>
      <c r="F843" s="342" t="s">
        <v>6568</v>
      </c>
      <c r="G843" s="343">
        <v>35.28</v>
      </c>
      <c r="H843" s="342" t="s">
        <v>6594</v>
      </c>
      <c r="I843" s="342" t="s">
        <v>6575</v>
      </c>
      <c r="J843" s="342" t="s">
        <v>6755</v>
      </c>
      <c r="K843" s="581" t="s">
        <v>7263</v>
      </c>
      <c r="L843" s="344" t="s">
        <v>4090</v>
      </c>
      <c r="N843" s="344" t="s">
        <v>4090</v>
      </c>
      <c r="O843" s="341">
        <v>0</v>
      </c>
    </row>
    <row r="844" spans="1:15" x14ac:dyDescent="0.2">
      <c r="A844" s="341" t="s">
        <v>9257</v>
      </c>
      <c r="B844" s="341" t="s">
        <v>9260</v>
      </c>
      <c r="C844" s="342" t="s">
        <v>7059</v>
      </c>
      <c r="D844" s="342" t="s">
        <v>6567</v>
      </c>
      <c r="E844" s="342" t="s">
        <v>9319</v>
      </c>
      <c r="F844" s="342" t="s">
        <v>6568</v>
      </c>
      <c r="G844" s="343">
        <v>28.53</v>
      </c>
      <c r="H844" s="342" t="s">
        <v>6594</v>
      </c>
      <c r="I844" s="342" t="s">
        <v>6575</v>
      </c>
      <c r="J844" s="342" t="s">
        <v>6755</v>
      </c>
      <c r="K844" s="581" t="s">
        <v>7264</v>
      </c>
      <c r="L844" s="344" t="s">
        <v>4090</v>
      </c>
      <c r="N844" s="344" t="s">
        <v>4090</v>
      </c>
      <c r="O844" s="341">
        <v>0</v>
      </c>
    </row>
    <row r="845" spans="1:15" x14ac:dyDescent="0.2">
      <c r="A845" s="341" t="s">
        <v>9257</v>
      </c>
      <c r="B845" s="341" t="s">
        <v>9260</v>
      </c>
      <c r="C845" s="342" t="s">
        <v>6566</v>
      </c>
      <c r="D845" s="342" t="s">
        <v>6567</v>
      </c>
      <c r="E845" s="342" t="s">
        <v>9323</v>
      </c>
      <c r="F845" s="342" t="s">
        <v>6568</v>
      </c>
      <c r="G845" s="343">
        <v>5.25</v>
      </c>
      <c r="H845" s="342" t="s">
        <v>6594</v>
      </c>
      <c r="I845" s="342" t="s">
        <v>6575</v>
      </c>
      <c r="J845" s="342" t="s">
        <v>6755</v>
      </c>
      <c r="K845" s="581" t="s">
        <v>6852</v>
      </c>
      <c r="L845" s="344" t="s">
        <v>4090</v>
      </c>
      <c r="N845" s="344" t="s">
        <v>4090</v>
      </c>
      <c r="O845" s="341">
        <v>0</v>
      </c>
    </row>
    <row r="846" spans="1:15" x14ac:dyDescent="0.2">
      <c r="A846" s="341" t="s">
        <v>9257</v>
      </c>
      <c r="B846" s="341" t="s">
        <v>9260</v>
      </c>
      <c r="C846" s="342" t="s">
        <v>6742</v>
      </c>
      <c r="D846" s="342" t="s">
        <v>6567</v>
      </c>
      <c r="E846" s="342" t="s">
        <v>9323</v>
      </c>
      <c r="F846" s="342" t="s">
        <v>6568</v>
      </c>
      <c r="G846" s="343">
        <v>7.4</v>
      </c>
      <c r="H846" s="342" t="s">
        <v>6594</v>
      </c>
      <c r="I846" s="342" t="s">
        <v>6575</v>
      </c>
      <c r="J846" s="342" t="s">
        <v>6755</v>
      </c>
      <c r="K846" s="581" t="s">
        <v>7265</v>
      </c>
      <c r="L846" s="344" t="s">
        <v>4090</v>
      </c>
      <c r="N846" s="344" t="s">
        <v>4090</v>
      </c>
      <c r="O846" s="341">
        <v>0</v>
      </c>
    </row>
    <row r="847" spans="1:15" x14ac:dyDescent="0.2">
      <c r="A847" s="341" t="s">
        <v>9257</v>
      </c>
      <c r="B847" s="341" t="s">
        <v>9260</v>
      </c>
      <c r="C847" s="342" t="s">
        <v>7070</v>
      </c>
      <c r="D847" s="342" t="s">
        <v>6567</v>
      </c>
      <c r="E847" s="342" t="s">
        <v>9323</v>
      </c>
      <c r="F847" s="342" t="s">
        <v>6568</v>
      </c>
      <c r="G847" s="343">
        <v>9.18</v>
      </c>
      <c r="H847" s="342" t="s">
        <v>6594</v>
      </c>
      <c r="I847" s="342" t="s">
        <v>6575</v>
      </c>
      <c r="J847" s="342" t="s">
        <v>6755</v>
      </c>
      <c r="K847" s="581" t="s">
        <v>7266</v>
      </c>
      <c r="L847" s="344" t="s">
        <v>4090</v>
      </c>
      <c r="N847" s="344" t="s">
        <v>4090</v>
      </c>
      <c r="O847" s="341">
        <v>0</v>
      </c>
    </row>
    <row r="848" spans="1:15" x14ac:dyDescent="0.2">
      <c r="A848" s="341" t="s">
        <v>9257</v>
      </c>
      <c r="B848" s="341" t="s">
        <v>9260</v>
      </c>
      <c r="C848" s="342" t="s">
        <v>7070</v>
      </c>
      <c r="D848" s="342" t="s">
        <v>6567</v>
      </c>
      <c r="E848" s="342" t="s">
        <v>9323</v>
      </c>
      <c r="F848" s="342" t="s">
        <v>6568</v>
      </c>
      <c r="G848" s="343">
        <v>3.7</v>
      </c>
      <c r="H848" s="342" t="s">
        <v>6594</v>
      </c>
      <c r="I848" s="342" t="s">
        <v>6575</v>
      </c>
      <c r="J848" s="342" t="s">
        <v>6755</v>
      </c>
      <c r="K848" s="581" t="s">
        <v>7267</v>
      </c>
      <c r="L848" s="344" t="s">
        <v>4090</v>
      </c>
      <c r="N848" s="344" t="s">
        <v>4090</v>
      </c>
      <c r="O848" s="341">
        <v>0</v>
      </c>
    </row>
    <row r="849" spans="1:15" x14ac:dyDescent="0.2">
      <c r="A849" s="341" t="s">
        <v>9257</v>
      </c>
      <c r="B849" s="341" t="s">
        <v>9260</v>
      </c>
      <c r="C849" s="342" t="s">
        <v>6638</v>
      </c>
      <c r="D849" s="342" t="s">
        <v>6567</v>
      </c>
      <c r="E849" s="342" t="s">
        <v>9321</v>
      </c>
      <c r="F849" s="342" t="s">
        <v>6568</v>
      </c>
      <c r="G849" s="343">
        <v>25.27</v>
      </c>
      <c r="H849" s="342" t="s">
        <v>6594</v>
      </c>
      <c r="I849" s="342" t="s">
        <v>6575</v>
      </c>
      <c r="J849" s="342" t="s">
        <v>6755</v>
      </c>
      <c r="K849" s="581" t="s">
        <v>7268</v>
      </c>
      <c r="L849" s="344" t="s">
        <v>4090</v>
      </c>
      <c r="N849" s="344" t="s">
        <v>4090</v>
      </c>
      <c r="O849" s="341">
        <v>0</v>
      </c>
    </row>
    <row r="850" spans="1:15" x14ac:dyDescent="0.2">
      <c r="A850" s="341" t="s">
        <v>9257</v>
      </c>
      <c r="B850" s="341" t="s">
        <v>9260</v>
      </c>
      <c r="C850" s="342" t="s">
        <v>6638</v>
      </c>
      <c r="D850" s="342" t="s">
        <v>6567</v>
      </c>
      <c r="E850" s="342" t="s">
        <v>9321</v>
      </c>
      <c r="F850" s="342" t="s">
        <v>6568</v>
      </c>
      <c r="G850" s="343">
        <v>19.62</v>
      </c>
      <c r="H850" s="342" t="s">
        <v>6594</v>
      </c>
      <c r="I850" s="342" t="s">
        <v>6575</v>
      </c>
      <c r="J850" s="342" t="s">
        <v>6755</v>
      </c>
      <c r="K850" s="581" t="s">
        <v>7269</v>
      </c>
      <c r="L850" s="344" t="s">
        <v>4090</v>
      </c>
      <c r="N850" s="344" t="s">
        <v>4090</v>
      </c>
      <c r="O850" s="341">
        <v>0</v>
      </c>
    </row>
    <row r="851" spans="1:15" x14ac:dyDescent="0.2">
      <c r="A851" s="341" t="s">
        <v>9257</v>
      </c>
      <c r="B851" s="341" t="s">
        <v>9260</v>
      </c>
      <c r="C851" s="342" t="s">
        <v>6652</v>
      </c>
      <c r="D851" s="342" t="s">
        <v>6567</v>
      </c>
      <c r="E851" s="342" t="s">
        <v>9322</v>
      </c>
      <c r="F851" s="342" t="s">
        <v>6568</v>
      </c>
      <c r="G851" s="343">
        <v>30.240000000000002</v>
      </c>
      <c r="H851" s="342" t="s">
        <v>6594</v>
      </c>
      <c r="I851" s="342" t="s">
        <v>6575</v>
      </c>
      <c r="J851" s="342" t="s">
        <v>6755</v>
      </c>
      <c r="K851" s="581" t="s">
        <v>7270</v>
      </c>
      <c r="L851" s="344" t="s">
        <v>4090</v>
      </c>
      <c r="N851" s="344" t="s">
        <v>4090</v>
      </c>
      <c r="O851" s="341">
        <v>0</v>
      </c>
    </row>
    <row r="852" spans="1:15" x14ac:dyDescent="0.2">
      <c r="A852" s="341" t="s">
        <v>9257</v>
      </c>
      <c r="B852" s="341" t="s">
        <v>9260</v>
      </c>
      <c r="C852" s="342" t="s">
        <v>6646</v>
      </c>
      <c r="D852" s="342" t="s">
        <v>6567</v>
      </c>
      <c r="E852" s="342" t="s">
        <v>9334</v>
      </c>
      <c r="F852" s="342" t="s">
        <v>6568</v>
      </c>
      <c r="G852" s="343">
        <v>9.7200000000000006</v>
      </c>
      <c r="H852" s="342" t="s">
        <v>6594</v>
      </c>
      <c r="I852" s="342" t="s">
        <v>6575</v>
      </c>
      <c r="J852" s="342" t="s">
        <v>6755</v>
      </c>
      <c r="K852" s="581" t="s">
        <v>7271</v>
      </c>
      <c r="L852" s="344" t="s">
        <v>4090</v>
      </c>
      <c r="N852" s="344" t="s">
        <v>4090</v>
      </c>
      <c r="O852" s="341">
        <v>0</v>
      </c>
    </row>
    <row r="853" spans="1:15" x14ac:dyDescent="0.2">
      <c r="A853" s="341" t="s">
        <v>9257</v>
      </c>
      <c r="B853" s="341" t="s">
        <v>9260</v>
      </c>
      <c r="C853" s="342" t="s">
        <v>6638</v>
      </c>
      <c r="D853" s="342" t="s">
        <v>6567</v>
      </c>
      <c r="E853" s="342" t="s">
        <v>9319</v>
      </c>
      <c r="F853" s="342" t="s">
        <v>6568</v>
      </c>
      <c r="G853" s="343">
        <v>6.3</v>
      </c>
      <c r="H853" s="342" t="s">
        <v>6594</v>
      </c>
      <c r="I853" s="342" t="s">
        <v>6575</v>
      </c>
      <c r="J853" s="342" t="s">
        <v>6755</v>
      </c>
      <c r="K853" s="581" t="s">
        <v>7272</v>
      </c>
      <c r="L853" s="344" t="s">
        <v>4090</v>
      </c>
      <c r="N853" s="344" t="s">
        <v>4090</v>
      </c>
      <c r="O853" s="341">
        <v>0</v>
      </c>
    </row>
    <row r="854" spans="1:15" x14ac:dyDescent="0.2">
      <c r="A854" s="341" t="s">
        <v>9257</v>
      </c>
      <c r="B854" s="341" t="s">
        <v>9260</v>
      </c>
      <c r="C854" s="342" t="s">
        <v>6638</v>
      </c>
      <c r="D854" s="342" t="s">
        <v>6567</v>
      </c>
      <c r="E854" s="342" t="s">
        <v>9326</v>
      </c>
      <c r="F854" s="342" t="s">
        <v>6568</v>
      </c>
      <c r="G854" s="343">
        <v>10.56</v>
      </c>
      <c r="H854" s="342" t="s">
        <v>6594</v>
      </c>
      <c r="I854" s="342" t="s">
        <v>6575</v>
      </c>
      <c r="J854" s="342" t="s">
        <v>6755</v>
      </c>
      <c r="K854" s="581" t="s">
        <v>7273</v>
      </c>
      <c r="L854" s="344" t="s">
        <v>4090</v>
      </c>
      <c r="N854" s="344" t="s">
        <v>4090</v>
      </c>
      <c r="O854" s="341">
        <v>0</v>
      </c>
    </row>
    <row r="855" spans="1:15" x14ac:dyDescent="0.2">
      <c r="A855" s="341" t="s">
        <v>9257</v>
      </c>
      <c r="B855" s="341" t="s">
        <v>9260</v>
      </c>
      <c r="C855" s="342" t="s">
        <v>7064</v>
      </c>
      <c r="D855" s="342" t="s">
        <v>6567</v>
      </c>
      <c r="E855" s="342" t="s">
        <v>9256</v>
      </c>
      <c r="F855" s="342" t="s">
        <v>6568</v>
      </c>
      <c r="G855" s="343">
        <v>4.5</v>
      </c>
      <c r="H855" s="342" t="s">
        <v>6594</v>
      </c>
      <c r="I855" s="342" t="s">
        <v>6575</v>
      </c>
      <c r="J855" s="342" t="s">
        <v>6755</v>
      </c>
      <c r="K855" s="581" t="s">
        <v>7274</v>
      </c>
      <c r="L855" s="344" t="s">
        <v>4090</v>
      </c>
      <c r="N855" s="344" t="s">
        <v>4090</v>
      </c>
      <c r="O855" s="341">
        <v>0</v>
      </c>
    </row>
    <row r="856" spans="1:15" x14ac:dyDescent="0.2">
      <c r="A856" s="341" t="s">
        <v>9257</v>
      </c>
      <c r="B856" s="341" t="s">
        <v>9260</v>
      </c>
      <c r="C856" s="342" t="s">
        <v>6638</v>
      </c>
      <c r="D856" s="342" t="s">
        <v>6567</v>
      </c>
      <c r="E856" s="342" t="s">
        <v>9319</v>
      </c>
      <c r="F856" s="342" t="s">
        <v>6568</v>
      </c>
      <c r="G856" s="343">
        <v>10.26</v>
      </c>
      <c r="H856" s="342" t="s">
        <v>6594</v>
      </c>
      <c r="I856" s="342" t="s">
        <v>6575</v>
      </c>
      <c r="J856" s="342" t="s">
        <v>6755</v>
      </c>
      <c r="K856" s="581" t="s">
        <v>7275</v>
      </c>
      <c r="L856" s="344" t="s">
        <v>4090</v>
      </c>
      <c r="N856" s="344" t="s">
        <v>4090</v>
      </c>
      <c r="O856" s="341">
        <v>0</v>
      </c>
    </row>
    <row r="857" spans="1:15" x14ac:dyDescent="0.2">
      <c r="A857" s="341" t="s">
        <v>9257</v>
      </c>
      <c r="B857" s="341" t="s">
        <v>9260</v>
      </c>
      <c r="C857" s="342" t="s">
        <v>6638</v>
      </c>
      <c r="D857" s="342" t="s">
        <v>6567</v>
      </c>
      <c r="E857" s="342" t="s">
        <v>9319</v>
      </c>
      <c r="F857" s="342" t="s">
        <v>6568</v>
      </c>
      <c r="G857" s="343">
        <v>35.1</v>
      </c>
      <c r="H857" s="342" t="s">
        <v>6594</v>
      </c>
      <c r="I857" s="342" t="s">
        <v>6575</v>
      </c>
      <c r="J857" s="342" t="s">
        <v>6755</v>
      </c>
      <c r="K857" s="581" t="s">
        <v>7268</v>
      </c>
      <c r="L857" s="344" t="s">
        <v>4090</v>
      </c>
      <c r="N857" s="344" t="s">
        <v>4090</v>
      </c>
      <c r="O857" s="341">
        <v>0</v>
      </c>
    </row>
    <row r="858" spans="1:15" x14ac:dyDescent="0.2">
      <c r="A858" s="341" t="s">
        <v>9257</v>
      </c>
      <c r="B858" s="341" t="s">
        <v>9260</v>
      </c>
      <c r="C858" s="342" t="s">
        <v>6652</v>
      </c>
      <c r="D858" s="342" t="s">
        <v>6567</v>
      </c>
      <c r="E858" s="342" t="s">
        <v>9319</v>
      </c>
      <c r="F858" s="342" t="s">
        <v>6568</v>
      </c>
      <c r="G858" s="343">
        <v>7.84</v>
      </c>
      <c r="H858" s="342" t="s">
        <v>6594</v>
      </c>
      <c r="I858" s="342" t="s">
        <v>6575</v>
      </c>
      <c r="J858" s="342" t="s">
        <v>6755</v>
      </c>
      <c r="K858" s="581" t="s">
        <v>7276</v>
      </c>
      <c r="L858" s="344" t="s">
        <v>4090</v>
      </c>
      <c r="N858" s="344" t="s">
        <v>4090</v>
      </c>
      <c r="O858" s="341">
        <v>0</v>
      </c>
    </row>
    <row r="859" spans="1:15" x14ac:dyDescent="0.2">
      <c r="A859" s="341" t="s">
        <v>9257</v>
      </c>
      <c r="B859" s="341" t="s">
        <v>9260</v>
      </c>
      <c r="C859" s="342" t="s">
        <v>7007</v>
      </c>
      <c r="D859" s="342" t="s">
        <v>6567</v>
      </c>
      <c r="E859" s="342" t="s">
        <v>9319</v>
      </c>
      <c r="F859" s="342" t="s">
        <v>6568</v>
      </c>
      <c r="G859" s="343">
        <v>30.240000000000002</v>
      </c>
      <c r="H859" s="342" t="s">
        <v>6594</v>
      </c>
      <c r="I859" s="342" t="s">
        <v>6575</v>
      </c>
      <c r="J859" s="342" t="s">
        <v>6755</v>
      </c>
      <c r="K859" s="581" t="s">
        <v>7277</v>
      </c>
      <c r="L859" s="344" t="s">
        <v>4090</v>
      </c>
      <c r="N859" s="344" t="s">
        <v>9231</v>
      </c>
      <c r="O859" s="341">
        <v>0</v>
      </c>
    </row>
    <row r="860" spans="1:15" x14ac:dyDescent="0.2">
      <c r="A860" s="341" t="s">
        <v>9257</v>
      </c>
      <c r="B860" s="341" t="s">
        <v>9260</v>
      </c>
      <c r="C860" s="342" t="s">
        <v>6762</v>
      </c>
      <c r="D860" s="342" t="s">
        <v>6567</v>
      </c>
      <c r="E860" s="342" t="s">
        <v>9320</v>
      </c>
      <c r="F860" s="342" t="s">
        <v>6568</v>
      </c>
      <c r="G860" s="343">
        <v>5.83</v>
      </c>
      <c r="H860" s="342" t="s">
        <v>6594</v>
      </c>
      <c r="I860" s="342" t="s">
        <v>6575</v>
      </c>
      <c r="J860" s="342" t="s">
        <v>6755</v>
      </c>
      <c r="K860" s="581" t="s">
        <v>7278</v>
      </c>
      <c r="L860" s="344" t="s">
        <v>4090</v>
      </c>
      <c r="N860" s="344" t="s">
        <v>4090</v>
      </c>
      <c r="O860" s="341">
        <v>0</v>
      </c>
    </row>
    <row r="861" spans="1:15" x14ac:dyDescent="0.2">
      <c r="A861" s="341" t="s">
        <v>9257</v>
      </c>
      <c r="B861" s="341" t="s">
        <v>9260</v>
      </c>
      <c r="C861" s="342" t="s">
        <v>6646</v>
      </c>
      <c r="D861" s="342" t="s">
        <v>6567</v>
      </c>
      <c r="E861" s="342" t="s">
        <v>9322</v>
      </c>
      <c r="F861" s="342" t="s">
        <v>6568</v>
      </c>
      <c r="G861" s="343">
        <v>4.8</v>
      </c>
      <c r="H861" s="342" t="s">
        <v>6594</v>
      </c>
      <c r="I861" s="342" t="s">
        <v>6575</v>
      </c>
      <c r="J861" s="342" t="s">
        <v>6755</v>
      </c>
      <c r="K861" s="581" t="s">
        <v>7279</v>
      </c>
      <c r="L861" s="344" t="s">
        <v>4090</v>
      </c>
      <c r="N861" s="344" t="s">
        <v>4090</v>
      </c>
      <c r="O861" s="341">
        <v>0</v>
      </c>
    </row>
    <row r="862" spans="1:15" x14ac:dyDescent="0.2">
      <c r="A862" s="341" t="s">
        <v>9257</v>
      </c>
      <c r="B862" s="341" t="s">
        <v>9260</v>
      </c>
      <c r="C862" s="342" t="s">
        <v>6742</v>
      </c>
      <c r="D862" s="342" t="s">
        <v>6567</v>
      </c>
      <c r="E862" s="342" t="s">
        <v>9338</v>
      </c>
      <c r="F862" s="342" t="s">
        <v>6568</v>
      </c>
      <c r="G862" s="343">
        <v>7.48</v>
      </c>
      <c r="H862" s="342" t="s">
        <v>6594</v>
      </c>
      <c r="I862" s="342" t="s">
        <v>6575</v>
      </c>
      <c r="J862" s="342" t="s">
        <v>6755</v>
      </c>
      <c r="K862" s="581" t="s">
        <v>7280</v>
      </c>
      <c r="L862" s="344" t="s">
        <v>4090</v>
      </c>
      <c r="N862" s="344" t="s">
        <v>4090</v>
      </c>
      <c r="O862" s="341">
        <v>0</v>
      </c>
    </row>
    <row r="863" spans="1:15" x14ac:dyDescent="0.2">
      <c r="A863" s="341" t="s">
        <v>9257</v>
      </c>
      <c r="B863" s="341" t="s">
        <v>9260</v>
      </c>
      <c r="C863" s="342" t="s">
        <v>7068</v>
      </c>
      <c r="D863" s="342" t="s">
        <v>6567</v>
      </c>
      <c r="E863" s="342" t="s">
        <v>9321</v>
      </c>
      <c r="F863" s="342" t="s">
        <v>6568</v>
      </c>
      <c r="G863" s="343">
        <v>7.74</v>
      </c>
      <c r="H863" s="342" t="s">
        <v>6594</v>
      </c>
      <c r="I863" s="342" t="s">
        <v>6575</v>
      </c>
      <c r="J863" s="342" t="s">
        <v>6755</v>
      </c>
      <c r="K863" s="581" t="s">
        <v>7281</v>
      </c>
      <c r="L863" s="344" t="s">
        <v>4090</v>
      </c>
      <c r="N863" s="344" t="s">
        <v>4090</v>
      </c>
      <c r="O863" s="341">
        <v>0</v>
      </c>
    </row>
    <row r="864" spans="1:15" x14ac:dyDescent="0.2">
      <c r="A864" s="341" t="s">
        <v>9257</v>
      </c>
      <c r="B864" s="341" t="s">
        <v>9260</v>
      </c>
      <c r="C864" s="342" t="s">
        <v>6762</v>
      </c>
      <c r="D864" s="342" t="s">
        <v>6567</v>
      </c>
      <c r="E864" s="342" t="s">
        <v>9322</v>
      </c>
      <c r="F864" s="342" t="s">
        <v>6568</v>
      </c>
      <c r="G864" s="343">
        <v>14.26</v>
      </c>
      <c r="H864" s="342" t="s">
        <v>6594</v>
      </c>
      <c r="I864" s="342" t="s">
        <v>6575</v>
      </c>
      <c r="J864" s="342" t="s">
        <v>6755</v>
      </c>
      <c r="K864" s="581" t="s">
        <v>7282</v>
      </c>
      <c r="L864" s="344" t="s">
        <v>4090</v>
      </c>
      <c r="N864" s="344" t="s">
        <v>4090</v>
      </c>
      <c r="O864" s="341">
        <v>0</v>
      </c>
    </row>
    <row r="865" spans="1:15" x14ac:dyDescent="0.2">
      <c r="A865" s="341" t="s">
        <v>9257</v>
      </c>
      <c r="B865" s="341" t="s">
        <v>9260</v>
      </c>
      <c r="C865" s="342" t="s">
        <v>7059</v>
      </c>
      <c r="D865" s="342" t="s">
        <v>6567</v>
      </c>
      <c r="E865" s="342" t="s">
        <v>9326</v>
      </c>
      <c r="F865" s="342" t="s">
        <v>6568</v>
      </c>
      <c r="G865" s="343">
        <v>10.9</v>
      </c>
      <c r="H865" s="342" t="s">
        <v>6594</v>
      </c>
      <c r="I865" s="342" t="s">
        <v>6575</v>
      </c>
      <c r="J865" s="342" t="s">
        <v>6755</v>
      </c>
      <c r="K865" s="581" t="s">
        <v>7280</v>
      </c>
      <c r="L865" s="344" t="s">
        <v>4090</v>
      </c>
      <c r="N865" s="344" t="s">
        <v>4090</v>
      </c>
      <c r="O865" s="341">
        <v>0</v>
      </c>
    </row>
    <row r="866" spans="1:15" x14ac:dyDescent="0.2">
      <c r="A866" s="341" t="s">
        <v>9257</v>
      </c>
      <c r="B866" s="341" t="s">
        <v>9260</v>
      </c>
      <c r="C866" s="342" t="s">
        <v>6638</v>
      </c>
      <c r="D866" s="342" t="s">
        <v>6567</v>
      </c>
      <c r="E866" s="342" t="s">
        <v>9334</v>
      </c>
      <c r="F866" s="342" t="s">
        <v>6568</v>
      </c>
      <c r="G866" s="343">
        <v>7</v>
      </c>
      <c r="H866" s="342" t="s">
        <v>6594</v>
      </c>
      <c r="I866" s="342" t="s">
        <v>6575</v>
      </c>
      <c r="J866" s="342" t="s">
        <v>6755</v>
      </c>
      <c r="K866" s="581" t="s">
        <v>7283</v>
      </c>
      <c r="L866" s="344" t="s">
        <v>4090</v>
      </c>
      <c r="N866" s="344" t="s">
        <v>4090</v>
      </c>
      <c r="O866" s="341">
        <v>0</v>
      </c>
    </row>
    <row r="867" spans="1:15" x14ac:dyDescent="0.2">
      <c r="A867" s="341" t="s">
        <v>9257</v>
      </c>
      <c r="B867" s="341" t="s">
        <v>9260</v>
      </c>
      <c r="C867" s="342" t="s">
        <v>6566</v>
      </c>
      <c r="D867" s="342" t="s">
        <v>6567</v>
      </c>
      <c r="E867" s="342" t="s">
        <v>9319</v>
      </c>
      <c r="F867" s="342" t="s">
        <v>6568</v>
      </c>
      <c r="G867" s="343">
        <v>9.6</v>
      </c>
      <c r="H867" s="342" t="s">
        <v>6594</v>
      </c>
      <c r="I867" s="342" t="s">
        <v>6575</v>
      </c>
      <c r="J867" s="342" t="s">
        <v>6755</v>
      </c>
      <c r="K867" s="581" t="s">
        <v>7284</v>
      </c>
      <c r="L867" s="344" t="s">
        <v>4090</v>
      </c>
      <c r="N867" s="344" t="s">
        <v>4090</v>
      </c>
      <c r="O867" s="341">
        <v>0</v>
      </c>
    </row>
    <row r="868" spans="1:15" x14ac:dyDescent="0.2">
      <c r="A868" s="341" t="s">
        <v>9257</v>
      </c>
      <c r="B868" s="341" t="s">
        <v>9260</v>
      </c>
      <c r="C868" s="342" t="s">
        <v>7068</v>
      </c>
      <c r="D868" s="342" t="s">
        <v>6567</v>
      </c>
      <c r="E868" s="342" t="s">
        <v>9340</v>
      </c>
      <c r="F868" s="342" t="s">
        <v>6568</v>
      </c>
      <c r="G868" s="343">
        <v>6.0200000000000005</v>
      </c>
      <c r="H868" s="342" t="s">
        <v>6594</v>
      </c>
      <c r="I868" s="342" t="s">
        <v>6575</v>
      </c>
      <c r="J868" s="342" t="s">
        <v>6755</v>
      </c>
      <c r="K868" s="581" t="s">
        <v>7285</v>
      </c>
      <c r="L868" s="344" t="s">
        <v>4090</v>
      </c>
      <c r="N868" s="344" t="s">
        <v>4090</v>
      </c>
      <c r="O868" s="341">
        <v>0</v>
      </c>
    </row>
    <row r="869" spans="1:15" x14ac:dyDescent="0.2">
      <c r="A869" s="341" t="s">
        <v>9257</v>
      </c>
      <c r="B869" s="341" t="s">
        <v>9260</v>
      </c>
      <c r="C869" s="342" t="s">
        <v>6638</v>
      </c>
      <c r="D869" s="342" t="s">
        <v>6567</v>
      </c>
      <c r="E869" s="342" t="s">
        <v>9323</v>
      </c>
      <c r="F869" s="342" t="s">
        <v>6568</v>
      </c>
      <c r="G869" s="343">
        <v>5.6000000000000005</v>
      </c>
      <c r="H869" s="342" t="s">
        <v>6594</v>
      </c>
      <c r="I869" s="342" t="s">
        <v>6575</v>
      </c>
      <c r="J869" s="342" t="s">
        <v>6755</v>
      </c>
      <c r="K869" s="581" t="s">
        <v>7286</v>
      </c>
      <c r="L869" s="344" t="s">
        <v>4090</v>
      </c>
      <c r="N869" s="344" t="s">
        <v>4090</v>
      </c>
      <c r="O869" s="341">
        <v>0</v>
      </c>
    </row>
    <row r="870" spans="1:15" x14ac:dyDescent="0.2">
      <c r="A870" s="341" t="s">
        <v>9257</v>
      </c>
      <c r="B870" s="341" t="s">
        <v>9260</v>
      </c>
      <c r="C870" s="342" t="s">
        <v>7007</v>
      </c>
      <c r="D870" s="342" t="s">
        <v>6567</v>
      </c>
      <c r="E870" s="342" t="s">
        <v>9319</v>
      </c>
      <c r="F870" s="342" t="s">
        <v>6568</v>
      </c>
      <c r="G870" s="343">
        <v>30.808</v>
      </c>
      <c r="H870" s="342" t="s">
        <v>6594</v>
      </c>
      <c r="I870" s="342" t="s">
        <v>6575</v>
      </c>
      <c r="J870" s="342" t="s">
        <v>6755</v>
      </c>
      <c r="K870" s="581" t="s">
        <v>7287</v>
      </c>
      <c r="L870" s="344" t="s">
        <v>4090</v>
      </c>
      <c r="N870" s="344" t="s">
        <v>9231</v>
      </c>
      <c r="O870" s="341">
        <v>0</v>
      </c>
    </row>
    <row r="871" spans="1:15" x14ac:dyDescent="0.2">
      <c r="A871" s="341" t="s">
        <v>9257</v>
      </c>
      <c r="B871" s="341" t="s">
        <v>9260</v>
      </c>
      <c r="C871" s="342" t="s">
        <v>6762</v>
      </c>
      <c r="D871" s="342" t="s">
        <v>6567</v>
      </c>
      <c r="E871" s="342" t="s">
        <v>9321</v>
      </c>
      <c r="F871" s="342" t="s">
        <v>6568</v>
      </c>
      <c r="G871" s="343">
        <v>44.800000000000004</v>
      </c>
      <c r="H871" s="342" t="s">
        <v>6594</v>
      </c>
      <c r="I871" s="342" t="s">
        <v>6575</v>
      </c>
      <c r="J871" s="342" t="s">
        <v>6755</v>
      </c>
      <c r="K871" s="581" t="s">
        <v>7288</v>
      </c>
      <c r="L871" s="344" t="s">
        <v>4090</v>
      </c>
      <c r="N871" s="344" t="s">
        <v>4090</v>
      </c>
      <c r="O871" s="341">
        <v>0</v>
      </c>
    </row>
    <row r="872" spans="1:15" x14ac:dyDescent="0.2">
      <c r="A872" s="341" t="s">
        <v>9257</v>
      </c>
      <c r="B872" s="341" t="s">
        <v>9260</v>
      </c>
      <c r="C872" s="342" t="s">
        <v>7007</v>
      </c>
      <c r="D872" s="342" t="s">
        <v>6567</v>
      </c>
      <c r="E872" s="342" t="s">
        <v>9326</v>
      </c>
      <c r="F872" s="342" t="s">
        <v>6568</v>
      </c>
      <c r="G872" s="343">
        <v>1.94</v>
      </c>
      <c r="H872" s="342" t="s">
        <v>6594</v>
      </c>
      <c r="I872" s="342" t="s">
        <v>6575</v>
      </c>
      <c r="J872" s="342" t="s">
        <v>6755</v>
      </c>
      <c r="K872" s="581" t="s">
        <v>7289</v>
      </c>
      <c r="L872" s="344" t="s">
        <v>4090</v>
      </c>
      <c r="N872" s="344" t="s">
        <v>9231</v>
      </c>
      <c r="O872" s="341">
        <v>0</v>
      </c>
    </row>
    <row r="873" spans="1:15" x14ac:dyDescent="0.2">
      <c r="A873" s="341" t="s">
        <v>9257</v>
      </c>
      <c r="B873" s="341" t="s">
        <v>9260</v>
      </c>
      <c r="C873" s="342" t="s">
        <v>7059</v>
      </c>
      <c r="D873" s="342" t="s">
        <v>6567</v>
      </c>
      <c r="E873" s="342" t="s">
        <v>9321</v>
      </c>
      <c r="F873" s="342" t="s">
        <v>6568</v>
      </c>
      <c r="G873" s="343">
        <v>9.9</v>
      </c>
      <c r="H873" s="342" t="s">
        <v>6594</v>
      </c>
      <c r="I873" s="342" t="s">
        <v>6575</v>
      </c>
      <c r="J873" s="342" t="s">
        <v>6755</v>
      </c>
      <c r="K873" s="581" t="s">
        <v>7290</v>
      </c>
      <c r="L873" s="344" t="s">
        <v>4090</v>
      </c>
      <c r="N873" s="344" t="s">
        <v>4090</v>
      </c>
      <c r="O873" s="341">
        <v>0</v>
      </c>
    </row>
    <row r="874" spans="1:15" x14ac:dyDescent="0.2">
      <c r="A874" s="341" t="s">
        <v>9257</v>
      </c>
      <c r="B874" s="341" t="s">
        <v>9260</v>
      </c>
      <c r="C874" s="342" t="s">
        <v>6753</v>
      </c>
      <c r="D874" s="342" t="s">
        <v>6567</v>
      </c>
      <c r="E874" s="342" t="s">
        <v>9320</v>
      </c>
      <c r="F874" s="342" t="s">
        <v>6568</v>
      </c>
      <c r="G874" s="343">
        <v>25.400000000000002</v>
      </c>
      <c r="H874" s="342" t="s">
        <v>6594</v>
      </c>
      <c r="I874" s="342" t="s">
        <v>6575</v>
      </c>
      <c r="J874" s="342" t="s">
        <v>6755</v>
      </c>
      <c r="K874" s="581" t="s">
        <v>7291</v>
      </c>
      <c r="L874" s="344" t="s">
        <v>4090</v>
      </c>
      <c r="N874" s="344" t="s">
        <v>4090</v>
      </c>
      <c r="O874" s="341">
        <v>0</v>
      </c>
    </row>
    <row r="875" spans="1:15" x14ac:dyDescent="0.2">
      <c r="A875" s="341" t="s">
        <v>9257</v>
      </c>
      <c r="B875" s="341" t="s">
        <v>9260</v>
      </c>
      <c r="C875" s="342" t="s">
        <v>6638</v>
      </c>
      <c r="D875" s="342" t="s">
        <v>6567</v>
      </c>
      <c r="E875" s="342" t="s">
        <v>9319</v>
      </c>
      <c r="F875" s="342" t="s">
        <v>6568</v>
      </c>
      <c r="G875" s="343">
        <v>34.369999999999997</v>
      </c>
      <c r="H875" s="342" t="s">
        <v>6594</v>
      </c>
      <c r="I875" s="342" t="s">
        <v>6575</v>
      </c>
      <c r="J875" s="342" t="s">
        <v>6755</v>
      </c>
      <c r="K875" s="581" t="s">
        <v>7292</v>
      </c>
      <c r="L875" s="344" t="s">
        <v>4090</v>
      </c>
      <c r="N875" s="344" t="s">
        <v>4090</v>
      </c>
      <c r="O875" s="341">
        <v>0</v>
      </c>
    </row>
    <row r="876" spans="1:15" x14ac:dyDescent="0.2">
      <c r="A876" s="341" t="s">
        <v>9257</v>
      </c>
      <c r="B876" s="341" t="s">
        <v>9260</v>
      </c>
      <c r="C876" s="342" t="s">
        <v>7068</v>
      </c>
      <c r="D876" s="342" t="s">
        <v>6567</v>
      </c>
      <c r="E876" s="342" t="s">
        <v>9321</v>
      </c>
      <c r="F876" s="342" t="s">
        <v>6568</v>
      </c>
      <c r="G876" s="343">
        <v>8.0500000000000007</v>
      </c>
      <c r="H876" s="342" t="s">
        <v>6594</v>
      </c>
      <c r="I876" s="342" t="s">
        <v>6575</v>
      </c>
      <c r="J876" s="342" t="s">
        <v>6755</v>
      </c>
      <c r="K876" s="581" t="s">
        <v>7293</v>
      </c>
      <c r="L876" s="344" t="s">
        <v>4090</v>
      </c>
      <c r="N876" s="344" t="s">
        <v>4090</v>
      </c>
      <c r="O876" s="341">
        <v>0</v>
      </c>
    </row>
    <row r="877" spans="1:15" x14ac:dyDescent="0.2">
      <c r="A877" s="341" t="s">
        <v>9257</v>
      </c>
      <c r="B877" s="341" t="s">
        <v>9260</v>
      </c>
      <c r="C877" s="342" t="s">
        <v>6638</v>
      </c>
      <c r="D877" s="342" t="s">
        <v>6567</v>
      </c>
      <c r="E877" s="342" t="s">
        <v>9326</v>
      </c>
      <c r="F877" s="342" t="s">
        <v>6568</v>
      </c>
      <c r="G877" s="343">
        <v>6.3</v>
      </c>
      <c r="H877" s="342" t="s">
        <v>6594</v>
      </c>
      <c r="I877" s="342" t="s">
        <v>6575</v>
      </c>
      <c r="J877" s="342" t="s">
        <v>6755</v>
      </c>
      <c r="K877" s="581" t="s">
        <v>7294</v>
      </c>
      <c r="L877" s="344" t="s">
        <v>4090</v>
      </c>
      <c r="N877" s="344" t="s">
        <v>4090</v>
      </c>
      <c r="O877" s="341">
        <v>0</v>
      </c>
    </row>
    <row r="878" spans="1:15" x14ac:dyDescent="0.2">
      <c r="A878" s="341" t="s">
        <v>9257</v>
      </c>
      <c r="B878" s="341" t="s">
        <v>9260</v>
      </c>
      <c r="C878" s="342" t="s">
        <v>7068</v>
      </c>
      <c r="D878" s="342" t="s">
        <v>6567</v>
      </c>
      <c r="E878" s="342" t="s">
        <v>9321</v>
      </c>
      <c r="F878" s="342" t="s">
        <v>6568</v>
      </c>
      <c r="G878" s="343">
        <v>15.8</v>
      </c>
      <c r="H878" s="342" t="s">
        <v>6594</v>
      </c>
      <c r="I878" s="342" t="s">
        <v>6575</v>
      </c>
      <c r="J878" s="342" t="s">
        <v>6755</v>
      </c>
      <c r="K878" s="581" t="s">
        <v>7295</v>
      </c>
      <c r="L878" s="344" t="s">
        <v>4090</v>
      </c>
      <c r="N878" s="344" t="s">
        <v>4090</v>
      </c>
      <c r="O878" s="341">
        <v>0</v>
      </c>
    </row>
    <row r="879" spans="1:15" x14ac:dyDescent="0.2">
      <c r="A879" s="341" t="s">
        <v>9257</v>
      </c>
      <c r="B879" s="341" t="s">
        <v>9260</v>
      </c>
      <c r="C879" s="342" t="s">
        <v>6967</v>
      </c>
      <c r="D879" s="342" t="s">
        <v>6567</v>
      </c>
      <c r="E879" s="342" t="s">
        <v>9325</v>
      </c>
      <c r="F879" s="342" t="s">
        <v>6568</v>
      </c>
      <c r="G879" s="343">
        <v>21.88</v>
      </c>
      <c r="H879" s="342" t="s">
        <v>6594</v>
      </c>
      <c r="I879" s="342" t="s">
        <v>6575</v>
      </c>
      <c r="J879" s="342" t="s">
        <v>6755</v>
      </c>
      <c r="K879" s="581" t="s">
        <v>7296</v>
      </c>
      <c r="L879" s="344" t="s">
        <v>4090</v>
      </c>
      <c r="N879" s="344" t="s">
        <v>4090</v>
      </c>
      <c r="O879" s="341">
        <v>0</v>
      </c>
    </row>
    <row r="880" spans="1:15" x14ac:dyDescent="0.2">
      <c r="A880" s="341" t="s">
        <v>9257</v>
      </c>
      <c r="B880" s="341" t="s">
        <v>9260</v>
      </c>
      <c r="C880" s="342" t="s">
        <v>6646</v>
      </c>
      <c r="D880" s="342" t="s">
        <v>6567</v>
      </c>
      <c r="E880" s="342" t="s">
        <v>9322</v>
      </c>
      <c r="F880" s="342" t="s">
        <v>6568</v>
      </c>
      <c r="G880" s="343">
        <v>5.61</v>
      </c>
      <c r="H880" s="342" t="s">
        <v>6594</v>
      </c>
      <c r="I880" s="342" t="s">
        <v>6575</v>
      </c>
      <c r="J880" s="342" t="s">
        <v>6755</v>
      </c>
      <c r="K880" s="581" t="s">
        <v>6821</v>
      </c>
      <c r="L880" s="344" t="s">
        <v>4090</v>
      </c>
      <c r="N880" s="344" t="s">
        <v>4090</v>
      </c>
      <c r="O880" s="341">
        <v>0</v>
      </c>
    </row>
    <row r="881" spans="1:15" x14ac:dyDescent="0.2">
      <c r="A881" s="341" t="s">
        <v>9257</v>
      </c>
      <c r="B881" s="341" t="s">
        <v>9260</v>
      </c>
      <c r="C881" s="342" t="s">
        <v>7007</v>
      </c>
      <c r="D881" s="342" t="s">
        <v>6567</v>
      </c>
      <c r="E881" s="342" t="s">
        <v>9319</v>
      </c>
      <c r="F881" s="342" t="s">
        <v>6568</v>
      </c>
      <c r="G881" s="343">
        <v>4.0200000000000005</v>
      </c>
      <c r="H881" s="342" t="s">
        <v>6594</v>
      </c>
      <c r="I881" s="342" t="s">
        <v>6575</v>
      </c>
      <c r="J881" s="342" t="s">
        <v>6755</v>
      </c>
      <c r="K881" s="581" t="s">
        <v>7297</v>
      </c>
      <c r="L881" s="344" t="s">
        <v>4090</v>
      </c>
      <c r="N881" s="344" t="s">
        <v>9231</v>
      </c>
      <c r="O881" s="341">
        <v>0</v>
      </c>
    </row>
    <row r="882" spans="1:15" x14ac:dyDescent="0.2">
      <c r="A882" s="341" t="s">
        <v>9257</v>
      </c>
      <c r="B882" s="341" t="s">
        <v>9260</v>
      </c>
      <c r="C882" s="342" t="s">
        <v>6638</v>
      </c>
      <c r="D882" s="342" t="s">
        <v>6567</v>
      </c>
      <c r="E882" s="342" t="s">
        <v>9319</v>
      </c>
      <c r="F882" s="342" t="s">
        <v>6568</v>
      </c>
      <c r="G882" s="343">
        <v>12.96</v>
      </c>
      <c r="H882" s="342" t="s">
        <v>6594</v>
      </c>
      <c r="I882" s="342" t="s">
        <v>6575</v>
      </c>
      <c r="J882" s="342" t="s">
        <v>6755</v>
      </c>
      <c r="K882" s="581" t="s">
        <v>7298</v>
      </c>
      <c r="L882" s="344" t="s">
        <v>4090</v>
      </c>
      <c r="N882" s="344" t="s">
        <v>4090</v>
      </c>
      <c r="O882" s="341">
        <v>0</v>
      </c>
    </row>
    <row r="883" spans="1:15" x14ac:dyDescent="0.2">
      <c r="A883" s="341" t="s">
        <v>9257</v>
      </c>
      <c r="B883" s="341" t="s">
        <v>9260</v>
      </c>
      <c r="C883" s="342" t="s">
        <v>6753</v>
      </c>
      <c r="D883" s="342" t="s">
        <v>6567</v>
      </c>
      <c r="E883" s="342" t="s">
        <v>9324</v>
      </c>
      <c r="F883" s="342" t="s">
        <v>6568</v>
      </c>
      <c r="G883" s="343">
        <v>6.6000000000000005</v>
      </c>
      <c r="H883" s="342" t="s">
        <v>6594</v>
      </c>
      <c r="I883" s="342" t="s">
        <v>6575</v>
      </c>
      <c r="J883" s="342" t="s">
        <v>6755</v>
      </c>
      <c r="K883" s="581" t="s">
        <v>6942</v>
      </c>
      <c r="L883" s="344" t="s">
        <v>4090</v>
      </c>
      <c r="N883" s="344" t="s">
        <v>4090</v>
      </c>
      <c r="O883" s="341">
        <v>0</v>
      </c>
    </row>
    <row r="884" spans="1:15" x14ac:dyDescent="0.2">
      <c r="A884" s="341" t="s">
        <v>9257</v>
      </c>
      <c r="B884" s="341" t="s">
        <v>9260</v>
      </c>
      <c r="C884" s="342" t="s">
        <v>7007</v>
      </c>
      <c r="D884" s="342" t="s">
        <v>6567</v>
      </c>
      <c r="E884" s="342" t="s">
        <v>9337</v>
      </c>
      <c r="F884" s="342" t="s">
        <v>6568</v>
      </c>
      <c r="G884" s="343">
        <v>5.38</v>
      </c>
      <c r="H884" s="342" t="s">
        <v>6594</v>
      </c>
      <c r="I884" s="342" t="s">
        <v>6575</v>
      </c>
      <c r="J884" s="342" t="s">
        <v>6755</v>
      </c>
      <c r="K884" s="581" t="s">
        <v>7299</v>
      </c>
      <c r="L884" s="344" t="s">
        <v>4090</v>
      </c>
      <c r="N884" s="344" t="s">
        <v>9231</v>
      </c>
      <c r="O884" s="341">
        <v>0</v>
      </c>
    </row>
    <row r="885" spans="1:15" x14ac:dyDescent="0.2">
      <c r="A885" s="341" t="s">
        <v>9257</v>
      </c>
      <c r="B885" s="341" t="s">
        <v>9260</v>
      </c>
      <c r="C885" s="342" t="s">
        <v>7061</v>
      </c>
      <c r="D885" s="342" t="s">
        <v>6567</v>
      </c>
      <c r="E885" s="342" t="s">
        <v>9334</v>
      </c>
      <c r="F885" s="342" t="s">
        <v>6568</v>
      </c>
      <c r="G885" s="343">
        <v>8.84</v>
      </c>
      <c r="H885" s="342" t="s">
        <v>6594</v>
      </c>
      <c r="I885" s="342" t="s">
        <v>6575</v>
      </c>
      <c r="J885" s="342" t="s">
        <v>6755</v>
      </c>
      <c r="K885" s="581" t="s">
        <v>7300</v>
      </c>
      <c r="L885" s="344" t="s">
        <v>4090</v>
      </c>
      <c r="N885" s="344" t="s">
        <v>4090</v>
      </c>
      <c r="O885" s="341">
        <v>0</v>
      </c>
    </row>
    <row r="886" spans="1:15" x14ac:dyDescent="0.2">
      <c r="A886" s="341" t="s">
        <v>9257</v>
      </c>
      <c r="B886" s="341" t="s">
        <v>9260</v>
      </c>
      <c r="C886" s="342" t="s">
        <v>7064</v>
      </c>
      <c r="D886" s="342" t="s">
        <v>6567</v>
      </c>
      <c r="E886" s="342" t="s">
        <v>9324</v>
      </c>
      <c r="F886" s="342" t="s">
        <v>6568</v>
      </c>
      <c r="G886" s="343">
        <v>10.8</v>
      </c>
      <c r="H886" s="342" t="s">
        <v>6594</v>
      </c>
      <c r="I886" s="342" t="s">
        <v>6575</v>
      </c>
      <c r="J886" s="342" t="s">
        <v>6755</v>
      </c>
      <c r="K886" s="581" t="s">
        <v>7301</v>
      </c>
      <c r="L886" s="344" t="s">
        <v>4090</v>
      </c>
      <c r="N886" s="344" t="s">
        <v>4090</v>
      </c>
      <c r="O886" s="341">
        <v>0</v>
      </c>
    </row>
    <row r="887" spans="1:15" x14ac:dyDescent="0.2">
      <c r="A887" s="341" t="s">
        <v>9257</v>
      </c>
      <c r="B887" s="341" t="s">
        <v>9260</v>
      </c>
      <c r="C887" s="342" t="s">
        <v>7007</v>
      </c>
      <c r="D887" s="342" t="s">
        <v>6567</v>
      </c>
      <c r="E887" s="342" t="s">
        <v>9320</v>
      </c>
      <c r="F887" s="342" t="s">
        <v>6568</v>
      </c>
      <c r="G887" s="343">
        <v>7.88</v>
      </c>
      <c r="H887" s="342" t="s">
        <v>6594</v>
      </c>
      <c r="I887" s="342" t="s">
        <v>6575</v>
      </c>
      <c r="J887" s="342" t="s">
        <v>6755</v>
      </c>
      <c r="K887" s="581" t="s">
        <v>7302</v>
      </c>
      <c r="L887" s="344" t="s">
        <v>4090</v>
      </c>
      <c r="N887" s="344" t="s">
        <v>9231</v>
      </c>
      <c r="O887" s="341">
        <v>0</v>
      </c>
    </row>
    <row r="888" spans="1:15" x14ac:dyDescent="0.2">
      <c r="A888" s="341" t="s">
        <v>9257</v>
      </c>
      <c r="B888" s="341" t="s">
        <v>9260</v>
      </c>
      <c r="C888" s="342" t="s">
        <v>6646</v>
      </c>
      <c r="D888" s="342" t="s">
        <v>6567</v>
      </c>
      <c r="E888" s="342" t="s">
        <v>9320</v>
      </c>
      <c r="F888" s="342" t="s">
        <v>6568</v>
      </c>
      <c r="G888" s="343">
        <v>9.1</v>
      </c>
      <c r="H888" s="342" t="s">
        <v>6594</v>
      </c>
      <c r="I888" s="342" t="s">
        <v>6575</v>
      </c>
      <c r="J888" s="342" t="s">
        <v>6755</v>
      </c>
      <c r="K888" s="581" t="s">
        <v>7302</v>
      </c>
      <c r="L888" s="344" t="s">
        <v>4090</v>
      </c>
      <c r="N888" s="344" t="s">
        <v>4090</v>
      </c>
      <c r="O888" s="341">
        <v>0</v>
      </c>
    </row>
    <row r="889" spans="1:15" x14ac:dyDescent="0.2">
      <c r="A889" s="341" t="s">
        <v>9257</v>
      </c>
      <c r="B889" s="341" t="s">
        <v>9260</v>
      </c>
      <c r="C889" s="342" t="s">
        <v>6762</v>
      </c>
      <c r="D889" s="342" t="s">
        <v>6567</v>
      </c>
      <c r="E889" s="342" t="s">
        <v>9334</v>
      </c>
      <c r="F889" s="342" t="s">
        <v>6568</v>
      </c>
      <c r="G889" s="343">
        <v>10.44</v>
      </c>
      <c r="H889" s="342" t="s">
        <v>6594</v>
      </c>
      <c r="I889" s="342" t="s">
        <v>6575</v>
      </c>
      <c r="J889" s="342" t="s">
        <v>6755</v>
      </c>
      <c r="K889" s="581" t="s">
        <v>7303</v>
      </c>
      <c r="L889" s="344" t="s">
        <v>4090</v>
      </c>
      <c r="N889" s="344" t="s">
        <v>4090</v>
      </c>
      <c r="O889" s="341">
        <v>0</v>
      </c>
    </row>
    <row r="890" spans="1:15" x14ac:dyDescent="0.2">
      <c r="A890" s="341" t="s">
        <v>9257</v>
      </c>
      <c r="B890" s="341" t="s">
        <v>9260</v>
      </c>
      <c r="C890" s="342" t="s">
        <v>6753</v>
      </c>
      <c r="D890" s="342" t="s">
        <v>6567</v>
      </c>
      <c r="E890" s="342" t="s">
        <v>9323</v>
      </c>
      <c r="F890" s="342" t="s">
        <v>6568</v>
      </c>
      <c r="G890" s="343">
        <v>6.46</v>
      </c>
      <c r="H890" s="342" t="s">
        <v>6594</v>
      </c>
      <c r="I890" s="342" t="s">
        <v>6575</v>
      </c>
      <c r="J890" s="342" t="s">
        <v>6755</v>
      </c>
      <c r="K890" s="581" t="s">
        <v>7304</v>
      </c>
      <c r="L890" s="344" t="s">
        <v>4090</v>
      </c>
      <c r="N890" s="344" t="s">
        <v>4090</v>
      </c>
      <c r="O890" s="341">
        <v>0</v>
      </c>
    </row>
    <row r="891" spans="1:15" x14ac:dyDescent="0.2">
      <c r="A891" s="341" t="s">
        <v>9257</v>
      </c>
      <c r="B891" s="341" t="s">
        <v>9260</v>
      </c>
      <c r="C891" s="342" t="s">
        <v>6757</v>
      </c>
      <c r="D891" s="342" t="s">
        <v>6567</v>
      </c>
      <c r="E891" s="342" t="s">
        <v>9319</v>
      </c>
      <c r="F891" s="342" t="s">
        <v>6568</v>
      </c>
      <c r="G891" s="343">
        <v>13.88</v>
      </c>
      <c r="H891" s="342" t="s">
        <v>6594</v>
      </c>
      <c r="I891" s="342" t="s">
        <v>6575</v>
      </c>
      <c r="J891" s="342" t="s">
        <v>6755</v>
      </c>
      <c r="K891" s="581" t="s">
        <v>7305</v>
      </c>
      <c r="L891" s="344" t="s">
        <v>4090</v>
      </c>
      <c r="N891" s="344" t="s">
        <v>9231</v>
      </c>
      <c r="O891" s="341">
        <v>0</v>
      </c>
    </row>
    <row r="892" spans="1:15" x14ac:dyDescent="0.2">
      <c r="A892" s="341" t="s">
        <v>9257</v>
      </c>
      <c r="B892" s="341" t="s">
        <v>9260</v>
      </c>
      <c r="C892" s="342" t="s">
        <v>6742</v>
      </c>
      <c r="D892" s="342" t="s">
        <v>6567</v>
      </c>
      <c r="E892" s="342" t="s">
        <v>9319</v>
      </c>
      <c r="F892" s="342" t="s">
        <v>6568</v>
      </c>
      <c r="G892" s="343">
        <v>2.7</v>
      </c>
      <c r="H892" s="342" t="s">
        <v>6594</v>
      </c>
      <c r="I892" s="342" t="s">
        <v>6575</v>
      </c>
      <c r="J892" s="342" t="s">
        <v>6755</v>
      </c>
      <c r="K892" s="581" t="s">
        <v>7306</v>
      </c>
      <c r="L892" s="344" t="s">
        <v>4090</v>
      </c>
      <c r="N892" s="344" t="s">
        <v>4090</v>
      </c>
      <c r="O892" s="341">
        <v>0</v>
      </c>
    </row>
    <row r="893" spans="1:15" x14ac:dyDescent="0.2">
      <c r="A893" s="341" t="s">
        <v>9257</v>
      </c>
      <c r="B893" s="341" t="s">
        <v>9260</v>
      </c>
      <c r="C893" s="342" t="s">
        <v>6753</v>
      </c>
      <c r="D893" s="342" t="s">
        <v>6567</v>
      </c>
      <c r="E893" s="342" t="s">
        <v>9323</v>
      </c>
      <c r="F893" s="342" t="s">
        <v>6568</v>
      </c>
      <c r="G893" s="343">
        <v>50.315000000000005</v>
      </c>
      <c r="H893" s="342" t="s">
        <v>6594</v>
      </c>
      <c r="I893" s="342" t="s">
        <v>6575</v>
      </c>
      <c r="J893" s="342" t="s">
        <v>6755</v>
      </c>
      <c r="K893" s="581" t="s">
        <v>7307</v>
      </c>
      <c r="L893" s="344" t="s">
        <v>4090</v>
      </c>
      <c r="N893" s="344" t="s">
        <v>4090</v>
      </c>
      <c r="O893" s="341">
        <v>0</v>
      </c>
    </row>
    <row r="894" spans="1:15" x14ac:dyDescent="0.2">
      <c r="A894" s="341" t="s">
        <v>9257</v>
      </c>
      <c r="B894" s="341" t="s">
        <v>9260</v>
      </c>
      <c r="C894" s="342" t="s">
        <v>6753</v>
      </c>
      <c r="D894" s="342" t="s">
        <v>6567</v>
      </c>
      <c r="E894" s="342" t="s">
        <v>9325</v>
      </c>
      <c r="F894" s="342" t="s">
        <v>6568</v>
      </c>
      <c r="G894" s="343">
        <v>32.625</v>
      </c>
      <c r="H894" s="342" t="s">
        <v>6594</v>
      </c>
      <c r="I894" s="342" t="s">
        <v>6575</v>
      </c>
      <c r="J894" s="342" t="s">
        <v>6755</v>
      </c>
      <c r="K894" s="581" t="s">
        <v>7308</v>
      </c>
      <c r="L894" s="344" t="s">
        <v>4090</v>
      </c>
      <c r="N894" s="344" t="s">
        <v>4090</v>
      </c>
      <c r="O894" s="341">
        <v>0</v>
      </c>
    </row>
    <row r="895" spans="1:15" x14ac:dyDescent="0.2">
      <c r="A895" s="341" t="s">
        <v>9257</v>
      </c>
      <c r="B895" s="341" t="s">
        <v>9260</v>
      </c>
      <c r="C895" s="342" t="s">
        <v>7007</v>
      </c>
      <c r="D895" s="342" t="s">
        <v>6567</v>
      </c>
      <c r="E895" s="342" t="s">
        <v>9329</v>
      </c>
      <c r="F895" s="342" t="s">
        <v>6568</v>
      </c>
      <c r="G895" s="343">
        <v>3.4</v>
      </c>
      <c r="H895" s="342" t="s">
        <v>6594</v>
      </c>
      <c r="I895" s="342" t="s">
        <v>6575</v>
      </c>
      <c r="J895" s="342" t="s">
        <v>6755</v>
      </c>
      <c r="K895" s="581" t="s">
        <v>7209</v>
      </c>
      <c r="L895" s="344" t="s">
        <v>4090</v>
      </c>
      <c r="N895" s="344" t="s">
        <v>9231</v>
      </c>
      <c r="O895" s="341">
        <v>0</v>
      </c>
    </row>
    <row r="896" spans="1:15" x14ac:dyDescent="0.2">
      <c r="A896" s="341" t="s">
        <v>9257</v>
      </c>
      <c r="B896" s="341" t="s">
        <v>9260</v>
      </c>
      <c r="C896" s="342" t="s">
        <v>7007</v>
      </c>
      <c r="D896" s="342" t="s">
        <v>6567</v>
      </c>
      <c r="E896" s="342" t="s">
        <v>9328</v>
      </c>
      <c r="F896" s="342" t="s">
        <v>6568</v>
      </c>
      <c r="G896" s="343">
        <v>3.4</v>
      </c>
      <c r="H896" s="342" t="s">
        <v>6594</v>
      </c>
      <c r="I896" s="342" t="s">
        <v>6575</v>
      </c>
      <c r="J896" s="342" t="s">
        <v>6755</v>
      </c>
      <c r="K896" s="581" t="s">
        <v>7209</v>
      </c>
      <c r="L896" s="344" t="s">
        <v>4090</v>
      </c>
      <c r="N896" s="344" t="s">
        <v>9231</v>
      </c>
      <c r="O896" s="341">
        <v>0</v>
      </c>
    </row>
    <row r="897" spans="1:15" x14ac:dyDescent="0.2">
      <c r="A897" s="341" t="s">
        <v>9257</v>
      </c>
      <c r="B897" s="341" t="s">
        <v>9260</v>
      </c>
      <c r="C897" s="342" t="s">
        <v>7007</v>
      </c>
      <c r="D897" s="342" t="s">
        <v>6567</v>
      </c>
      <c r="E897" s="342" t="s">
        <v>9319</v>
      </c>
      <c r="F897" s="342" t="s">
        <v>6568</v>
      </c>
      <c r="G897" s="343">
        <v>6</v>
      </c>
      <c r="H897" s="342" t="s">
        <v>6594</v>
      </c>
      <c r="I897" s="342" t="s">
        <v>6575</v>
      </c>
      <c r="J897" s="342" t="s">
        <v>6755</v>
      </c>
      <c r="K897" s="581" t="s">
        <v>7309</v>
      </c>
      <c r="L897" s="344" t="s">
        <v>4090</v>
      </c>
      <c r="N897" s="344" t="s">
        <v>9231</v>
      </c>
      <c r="O897" s="341">
        <v>0</v>
      </c>
    </row>
    <row r="898" spans="1:15" x14ac:dyDescent="0.2">
      <c r="A898" s="341" t="s">
        <v>9257</v>
      </c>
      <c r="B898" s="341" t="s">
        <v>9260</v>
      </c>
      <c r="C898" s="342" t="s">
        <v>6566</v>
      </c>
      <c r="D898" s="342" t="s">
        <v>6567</v>
      </c>
      <c r="E898" s="342" t="s">
        <v>9322</v>
      </c>
      <c r="F898" s="342" t="s">
        <v>6568</v>
      </c>
      <c r="G898" s="343">
        <v>6.65</v>
      </c>
      <c r="H898" s="342" t="s">
        <v>6594</v>
      </c>
      <c r="I898" s="342" t="s">
        <v>6575</v>
      </c>
      <c r="J898" s="342" t="s">
        <v>6755</v>
      </c>
      <c r="K898" s="581" t="s">
        <v>7309</v>
      </c>
      <c r="L898" s="344" t="s">
        <v>4090</v>
      </c>
      <c r="N898" s="344" t="s">
        <v>4090</v>
      </c>
      <c r="O898" s="341">
        <v>0</v>
      </c>
    </row>
    <row r="899" spans="1:15" x14ac:dyDescent="0.2">
      <c r="A899" s="341" t="s">
        <v>9257</v>
      </c>
      <c r="B899" s="341" t="s">
        <v>9260</v>
      </c>
      <c r="C899" s="342" t="s">
        <v>7019</v>
      </c>
      <c r="D899" s="342" t="s">
        <v>6567</v>
      </c>
      <c r="E899" s="342" t="s">
        <v>9323</v>
      </c>
      <c r="F899" s="342" t="s">
        <v>6568</v>
      </c>
      <c r="G899" s="343">
        <v>39.480000000000004</v>
      </c>
      <c r="H899" s="342" t="s">
        <v>6594</v>
      </c>
      <c r="I899" s="342" t="s">
        <v>6575</v>
      </c>
      <c r="J899" s="342" t="s">
        <v>6755</v>
      </c>
      <c r="K899" s="581" t="s">
        <v>7310</v>
      </c>
      <c r="L899" s="344" t="s">
        <v>4090</v>
      </c>
      <c r="N899" s="344" t="s">
        <v>4090</v>
      </c>
      <c r="O899" s="341">
        <v>0</v>
      </c>
    </row>
    <row r="900" spans="1:15" x14ac:dyDescent="0.2">
      <c r="A900" s="341" t="s">
        <v>9257</v>
      </c>
      <c r="B900" s="341" t="s">
        <v>9260</v>
      </c>
      <c r="C900" s="342" t="s">
        <v>7007</v>
      </c>
      <c r="D900" s="342" t="s">
        <v>6567</v>
      </c>
      <c r="E900" s="342" t="s">
        <v>9321</v>
      </c>
      <c r="F900" s="342" t="s">
        <v>6568</v>
      </c>
      <c r="G900" s="343">
        <v>12.4</v>
      </c>
      <c r="H900" s="342" t="s">
        <v>6594</v>
      </c>
      <c r="I900" s="342" t="s">
        <v>6575</v>
      </c>
      <c r="J900" s="342" t="s">
        <v>6755</v>
      </c>
      <c r="K900" s="581" t="s">
        <v>7311</v>
      </c>
      <c r="L900" s="344" t="s">
        <v>4090</v>
      </c>
      <c r="N900" s="344" t="s">
        <v>9231</v>
      </c>
      <c r="O900" s="341">
        <v>0</v>
      </c>
    </row>
    <row r="901" spans="1:15" x14ac:dyDescent="0.2">
      <c r="A901" s="341" t="s">
        <v>9257</v>
      </c>
      <c r="B901" s="341" t="s">
        <v>9260</v>
      </c>
      <c r="C901" s="342" t="s">
        <v>6753</v>
      </c>
      <c r="D901" s="342" t="s">
        <v>6567</v>
      </c>
      <c r="E901" s="342" t="s">
        <v>9325</v>
      </c>
      <c r="F901" s="342" t="s">
        <v>6568</v>
      </c>
      <c r="G901" s="343">
        <v>28.2</v>
      </c>
      <c r="H901" s="342" t="s">
        <v>6594</v>
      </c>
      <c r="I901" s="342" t="s">
        <v>6575</v>
      </c>
      <c r="J901" s="342" t="s">
        <v>6755</v>
      </c>
      <c r="K901" s="581" t="s">
        <v>7312</v>
      </c>
      <c r="L901" s="344" t="s">
        <v>4090</v>
      </c>
      <c r="N901" s="344" t="s">
        <v>4090</v>
      </c>
      <c r="O901" s="341">
        <v>0</v>
      </c>
    </row>
    <row r="902" spans="1:15" x14ac:dyDescent="0.2">
      <c r="A902" s="341" t="s">
        <v>9257</v>
      </c>
      <c r="B902" s="341" t="s">
        <v>9260</v>
      </c>
      <c r="C902" s="342" t="s">
        <v>6652</v>
      </c>
      <c r="D902" s="342" t="s">
        <v>6567</v>
      </c>
      <c r="E902" s="342" t="s">
        <v>9320</v>
      </c>
      <c r="F902" s="342" t="s">
        <v>6568</v>
      </c>
      <c r="G902" s="343">
        <v>11.88</v>
      </c>
      <c r="H902" s="342" t="s">
        <v>6594</v>
      </c>
      <c r="I902" s="342" t="s">
        <v>6575</v>
      </c>
      <c r="J902" s="342" t="s">
        <v>6755</v>
      </c>
      <c r="K902" s="581" t="s">
        <v>7313</v>
      </c>
      <c r="L902" s="344" t="s">
        <v>4090</v>
      </c>
      <c r="N902" s="344" t="s">
        <v>4090</v>
      </c>
      <c r="O902" s="341">
        <v>0</v>
      </c>
    </row>
    <row r="903" spans="1:15" x14ac:dyDescent="0.2">
      <c r="A903" s="341" t="s">
        <v>9257</v>
      </c>
      <c r="B903" s="341" t="s">
        <v>9260</v>
      </c>
      <c r="C903" s="342" t="s">
        <v>6742</v>
      </c>
      <c r="D903" s="342" t="s">
        <v>6567</v>
      </c>
      <c r="E903" s="342" t="s">
        <v>9323</v>
      </c>
      <c r="F903" s="342" t="s">
        <v>6568</v>
      </c>
      <c r="G903" s="343">
        <v>25.2</v>
      </c>
      <c r="H903" s="342" t="s">
        <v>6594</v>
      </c>
      <c r="I903" s="342" t="s">
        <v>6575</v>
      </c>
      <c r="J903" s="342" t="s">
        <v>6755</v>
      </c>
      <c r="K903" s="581" t="s">
        <v>6822</v>
      </c>
      <c r="L903" s="344" t="s">
        <v>4090</v>
      </c>
      <c r="N903" s="344" t="s">
        <v>4090</v>
      </c>
      <c r="O903" s="341">
        <v>0</v>
      </c>
    </row>
    <row r="904" spans="1:15" x14ac:dyDescent="0.2">
      <c r="A904" s="341" t="s">
        <v>9257</v>
      </c>
      <c r="B904" s="341" t="s">
        <v>9260</v>
      </c>
      <c r="C904" s="342" t="s">
        <v>6638</v>
      </c>
      <c r="D904" s="342" t="s">
        <v>6567</v>
      </c>
      <c r="E904" s="342" t="s">
        <v>9328</v>
      </c>
      <c r="F904" s="342" t="s">
        <v>6568</v>
      </c>
      <c r="G904" s="343">
        <v>5.94</v>
      </c>
      <c r="H904" s="342" t="s">
        <v>6594</v>
      </c>
      <c r="I904" s="342" t="s">
        <v>6575</v>
      </c>
      <c r="J904" s="342" t="s">
        <v>6755</v>
      </c>
      <c r="K904" s="581" t="s">
        <v>7314</v>
      </c>
      <c r="L904" s="344" t="s">
        <v>4090</v>
      </c>
      <c r="N904" s="344" t="s">
        <v>4090</v>
      </c>
      <c r="O904" s="341">
        <v>0</v>
      </c>
    </row>
    <row r="905" spans="1:15" x14ac:dyDescent="0.2">
      <c r="A905" s="341" t="s">
        <v>9257</v>
      </c>
      <c r="B905" s="341" t="s">
        <v>9260</v>
      </c>
      <c r="C905" s="342" t="s">
        <v>7007</v>
      </c>
      <c r="D905" s="342" t="s">
        <v>6567</v>
      </c>
      <c r="E905" s="342" t="s">
        <v>9319</v>
      </c>
      <c r="F905" s="342" t="s">
        <v>6568</v>
      </c>
      <c r="G905" s="343">
        <v>13.5</v>
      </c>
      <c r="H905" s="342" t="s">
        <v>6594</v>
      </c>
      <c r="I905" s="342" t="s">
        <v>6575</v>
      </c>
      <c r="J905" s="342" t="s">
        <v>6755</v>
      </c>
      <c r="K905" s="581" t="s">
        <v>7315</v>
      </c>
      <c r="L905" s="344" t="s">
        <v>4090</v>
      </c>
      <c r="N905" s="344" t="s">
        <v>9231</v>
      </c>
      <c r="O905" s="341">
        <v>0</v>
      </c>
    </row>
    <row r="906" spans="1:15" x14ac:dyDescent="0.2">
      <c r="A906" s="341" t="s">
        <v>9257</v>
      </c>
      <c r="B906" s="341" t="s">
        <v>9260</v>
      </c>
      <c r="C906" s="342" t="s">
        <v>6760</v>
      </c>
      <c r="D906" s="342" t="s">
        <v>6567</v>
      </c>
      <c r="E906" s="342" t="s">
        <v>9320</v>
      </c>
      <c r="F906" s="342" t="s">
        <v>6568</v>
      </c>
      <c r="G906" s="343">
        <v>4.32</v>
      </c>
      <c r="H906" s="342" t="s">
        <v>6594</v>
      </c>
      <c r="I906" s="342" t="s">
        <v>6575</v>
      </c>
      <c r="J906" s="342" t="s">
        <v>6755</v>
      </c>
      <c r="K906" s="581" t="s">
        <v>7316</v>
      </c>
      <c r="L906" s="344" t="s">
        <v>4090</v>
      </c>
      <c r="N906" s="344" t="s">
        <v>4090</v>
      </c>
      <c r="O906" s="341">
        <v>0</v>
      </c>
    </row>
    <row r="907" spans="1:15" x14ac:dyDescent="0.2">
      <c r="A907" s="341" t="s">
        <v>9257</v>
      </c>
      <c r="B907" s="341" t="s">
        <v>9260</v>
      </c>
      <c r="C907" s="342" t="s">
        <v>6646</v>
      </c>
      <c r="D907" s="342" t="s">
        <v>6567</v>
      </c>
      <c r="E907" s="342" t="s">
        <v>9325</v>
      </c>
      <c r="F907" s="342" t="s">
        <v>6568</v>
      </c>
      <c r="G907" s="343">
        <v>11.39</v>
      </c>
      <c r="H907" s="342" t="s">
        <v>6594</v>
      </c>
      <c r="I907" s="342" t="s">
        <v>6575</v>
      </c>
      <c r="J907" s="342" t="s">
        <v>6755</v>
      </c>
      <c r="K907" s="581" t="s">
        <v>7317</v>
      </c>
      <c r="L907" s="344" t="s">
        <v>4090</v>
      </c>
      <c r="N907" s="344" t="s">
        <v>4090</v>
      </c>
      <c r="O907" s="341">
        <v>0</v>
      </c>
    </row>
    <row r="908" spans="1:15" x14ac:dyDescent="0.2">
      <c r="A908" s="341" t="s">
        <v>9257</v>
      </c>
      <c r="B908" s="341" t="s">
        <v>9260</v>
      </c>
      <c r="C908" s="342" t="s">
        <v>7070</v>
      </c>
      <c r="D908" s="342" t="s">
        <v>6567</v>
      </c>
      <c r="E908" s="342" t="s">
        <v>9328</v>
      </c>
      <c r="F908" s="342" t="s">
        <v>6568</v>
      </c>
      <c r="G908" s="343">
        <v>6.44</v>
      </c>
      <c r="H908" s="342" t="s">
        <v>6594</v>
      </c>
      <c r="I908" s="342" t="s">
        <v>6575</v>
      </c>
      <c r="J908" s="342" t="s">
        <v>6755</v>
      </c>
      <c r="K908" s="581" t="s">
        <v>7318</v>
      </c>
      <c r="L908" s="344" t="s">
        <v>4090</v>
      </c>
      <c r="N908" s="344" t="s">
        <v>4090</v>
      </c>
      <c r="O908" s="341">
        <v>0</v>
      </c>
    </row>
    <row r="909" spans="1:15" x14ac:dyDescent="0.2">
      <c r="A909" s="341" t="s">
        <v>9257</v>
      </c>
      <c r="B909" s="341" t="s">
        <v>9260</v>
      </c>
      <c r="C909" s="342" t="s">
        <v>7070</v>
      </c>
      <c r="D909" s="342" t="s">
        <v>6567</v>
      </c>
      <c r="E909" s="342" t="s">
        <v>9319</v>
      </c>
      <c r="F909" s="342" t="s">
        <v>6568</v>
      </c>
      <c r="G909" s="343">
        <v>7.65</v>
      </c>
      <c r="H909" s="342" t="s">
        <v>6594</v>
      </c>
      <c r="I909" s="342" t="s">
        <v>6575</v>
      </c>
      <c r="J909" s="342" t="s">
        <v>6755</v>
      </c>
      <c r="K909" s="581" t="s">
        <v>7319</v>
      </c>
      <c r="L909" s="344" t="s">
        <v>4090</v>
      </c>
      <c r="N909" s="344" t="s">
        <v>4090</v>
      </c>
      <c r="O909" s="341">
        <v>0</v>
      </c>
    </row>
    <row r="910" spans="1:15" x14ac:dyDescent="0.2">
      <c r="A910" s="341" t="s">
        <v>9257</v>
      </c>
      <c r="B910" s="341" t="s">
        <v>9260</v>
      </c>
      <c r="C910" s="342" t="s">
        <v>7070</v>
      </c>
      <c r="D910" s="342" t="s">
        <v>6567</v>
      </c>
      <c r="E910" s="342" t="s">
        <v>9320</v>
      </c>
      <c r="F910" s="342" t="s">
        <v>6568</v>
      </c>
      <c r="G910" s="343">
        <v>10.58</v>
      </c>
      <c r="H910" s="342" t="s">
        <v>6594</v>
      </c>
      <c r="I910" s="342" t="s">
        <v>6575</v>
      </c>
      <c r="J910" s="342" t="s">
        <v>6755</v>
      </c>
      <c r="K910" s="581" t="s">
        <v>7319</v>
      </c>
      <c r="L910" s="344" t="s">
        <v>4090</v>
      </c>
      <c r="N910" s="344" t="s">
        <v>4090</v>
      </c>
      <c r="O910" s="341">
        <v>0</v>
      </c>
    </row>
    <row r="911" spans="1:15" x14ac:dyDescent="0.2">
      <c r="A911" s="341" t="s">
        <v>9257</v>
      </c>
      <c r="B911" s="341" t="s">
        <v>9260</v>
      </c>
      <c r="C911" s="342" t="s">
        <v>6742</v>
      </c>
      <c r="D911" s="342" t="s">
        <v>6567</v>
      </c>
      <c r="E911" s="342" t="s">
        <v>9331</v>
      </c>
      <c r="F911" s="342" t="s">
        <v>6568</v>
      </c>
      <c r="G911" s="343">
        <v>18.91</v>
      </c>
      <c r="H911" s="342" t="s">
        <v>6594</v>
      </c>
      <c r="I911" s="342" t="s">
        <v>6575</v>
      </c>
      <c r="J911" s="342" t="s">
        <v>6755</v>
      </c>
      <c r="K911" s="581" t="s">
        <v>7320</v>
      </c>
      <c r="L911" s="344" t="s">
        <v>4090</v>
      </c>
      <c r="N911" s="344" t="s">
        <v>4090</v>
      </c>
      <c r="O911" s="341">
        <v>0</v>
      </c>
    </row>
    <row r="912" spans="1:15" x14ac:dyDescent="0.2">
      <c r="A912" s="341" t="s">
        <v>9257</v>
      </c>
      <c r="B912" s="341" t="s">
        <v>9260</v>
      </c>
      <c r="C912" s="342" t="s">
        <v>6638</v>
      </c>
      <c r="D912" s="342" t="s">
        <v>6567</v>
      </c>
      <c r="E912" s="342" t="s">
        <v>9323</v>
      </c>
      <c r="F912" s="342" t="s">
        <v>6568</v>
      </c>
      <c r="G912" s="343">
        <v>21.45</v>
      </c>
      <c r="H912" s="342" t="s">
        <v>6594</v>
      </c>
      <c r="I912" s="342" t="s">
        <v>6575</v>
      </c>
      <c r="J912" s="342" t="s">
        <v>6755</v>
      </c>
      <c r="K912" s="581" t="s">
        <v>6871</v>
      </c>
      <c r="L912" s="344" t="s">
        <v>4090</v>
      </c>
      <c r="N912" s="344" t="s">
        <v>4090</v>
      </c>
      <c r="O912" s="341">
        <v>0</v>
      </c>
    </row>
    <row r="913" spans="1:15" x14ac:dyDescent="0.2">
      <c r="A913" s="341" t="s">
        <v>9257</v>
      </c>
      <c r="B913" s="341" t="s">
        <v>9260</v>
      </c>
      <c r="C913" s="342" t="s">
        <v>6967</v>
      </c>
      <c r="D913" s="342" t="s">
        <v>6567</v>
      </c>
      <c r="E913" s="342" t="s">
        <v>9323</v>
      </c>
      <c r="F913" s="342" t="s">
        <v>6568</v>
      </c>
      <c r="G913" s="343">
        <v>5.7700000000000005</v>
      </c>
      <c r="H913" s="342" t="s">
        <v>6594</v>
      </c>
      <c r="I913" s="342" t="s">
        <v>6575</v>
      </c>
      <c r="J913" s="342" t="s">
        <v>6755</v>
      </c>
      <c r="K913" s="581" t="s">
        <v>7321</v>
      </c>
      <c r="L913" s="344" t="s">
        <v>4090</v>
      </c>
      <c r="N913" s="344" t="s">
        <v>4090</v>
      </c>
      <c r="O913" s="341">
        <v>0</v>
      </c>
    </row>
    <row r="914" spans="1:15" x14ac:dyDescent="0.2">
      <c r="A914" s="341" t="s">
        <v>9257</v>
      </c>
      <c r="B914" s="341" t="s">
        <v>9260</v>
      </c>
      <c r="C914" s="342" t="s">
        <v>7007</v>
      </c>
      <c r="D914" s="342" t="s">
        <v>6567</v>
      </c>
      <c r="E914" s="342" t="s">
        <v>9319</v>
      </c>
      <c r="F914" s="342" t="s">
        <v>6568</v>
      </c>
      <c r="G914" s="343">
        <v>10.26</v>
      </c>
      <c r="H914" s="342" t="s">
        <v>6594</v>
      </c>
      <c r="I914" s="342" t="s">
        <v>6575</v>
      </c>
      <c r="J914" s="342" t="s">
        <v>6755</v>
      </c>
      <c r="K914" s="581" t="s">
        <v>7322</v>
      </c>
      <c r="L914" s="344" t="s">
        <v>4090</v>
      </c>
      <c r="N914" s="344" t="s">
        <v>9231</v>
      </c>
      <c r="O914" s="341">
        <v>0</v>
      </c>
    </row>
    <row r="915" spans="1:15" x14ac:dyDescent="0.2">
      <c r="A915" s="341" t="s">
        <v>9257</v>
      </c>
      <c r="B915" s="341" t="s">
        <v>9260</v>
      </c>
      <c r="C915" s="342" t="s">
        <v>7070</v>
      </c>
      <c r="D915" s="342" t="s">
        <v>6567</v>
      </c>
      <c r="E915" s="342" t="s">
        <v>9326</v>
      </c>
      <c r="F915" s="342" t="s">
        <v>6568</v>
      </c>
      <c r="G915" s="343">
        <v>31.5</v>
      </c>
      <c r="H915" s="342" t="s">
        <v>6594</v>
      </c>
      <c r="I915" s="342" t="s">
        <v>6575</v>
      </c>
      <c r="J915" s="342" t="s">
        <v>6755</v>
      </c>
      <c r="K915" s="581" t="s">
        <v>6943</v>
      </c>
      <c r="L915" s="344" t="s">
        <v>4090</v>
      </c>
      <c r="N915" s="344" t="s">
        <v>4090</v>
      </c>
      <c r="O915" s="341">
        <v>0</v>
      </c>
    </row>
    <row r="916" spans="1:15" x14ac:dyDescent="0.2">
      <c r="A916" s="341" t="s">
        <v>9257</v>
      </c>
      <c r="B916" s="341" t="s">
        <v>9260</v>
      </c>
      <c r="C916" s="342" t="s">
        <v>6753</v>
      </c>
      <c r="D916" s="342" t="s">
        <v>6567</v>
      </c>
      <c r="E916" s="342" t="s">
        <v>9255</v>
      </c>
      <c r="F916" s="342" t="s">
        <v>6568</v>
      </c>
      <c r="G916" s="343">
        <v>10.6</v>
      </c>
      <c r="H916" s="342" t="s">
        <v>6594</v>
      </c>
      <c r="I916" s="342" t="s">
        <v>6575</v>
      </c>
      <c r="J916" s="342" t="s">
        <v>6755</v>
      </c>
      <c r="K916" s="581" t="s">
        <v>6943</v>
      </c>
      <c r="L916" s="344" t="s">
        <v>4090</v>
      </c>
      <c r="N916" s="344" t="s">
        <v>4090</v>
      </c>
      <c r="O916" s="341">
        <v>0</v>
      </c>
    </row>
    <row r="917" spans="1:15" x14ac:dyDescent="0.2">
      <c r="A917" s="341" t="s">
        <v>9257</v>
      </c>
      <c r="B917" s="341" t="s">
        <v>9260</v>
      </c>
      <c r="C917" s="342" t="s">
        <v>7007</v>
      </c>
      <c r="D917" s="342" t="s">
        <v>6567</v>
      </c>
      <c r="E917" s="342" t="s">
        <v>9255</v>
      </c>
      <c r="F917" s="342" t="s">
        <v>6568</v>
      </c>
      <c r="G917" s="343">
        <v>1.5</v>
      </c>
      <c r="H917" s="342" t="s">
        <v>6594</v>
      </c>
      <c r="I917" s="342" t="s">
        <v>6575</v>
      </c>
      <c r="J917" s="342" t="s">
        <v>6755</v>
      </c>
      <c r="K917" s="581" t="s">
        <v>6943</v>
      </c>
      <c r="L917" s="344" t="s">
        <v>4090</v>
      </c>
      <c r="N917" s="344" t="s">
        <v>9231</v>
      </c>
      <c r="O917" s="341">
        <v>0</v>
      </c>
    </row>
    <row r="918" spans="1:15" x14ac:dyDescent="0.2">
      <c r="A918" s="341" t="s">
        <v>9257</v>
      </c>
      <c r="B918" s="341" t="s">
        <v>9260</v>
      </c>
      <c r="C918" s="342" t="s">
        <v>6757</v>
      </c>
      <c r="D918" s="342" t="s">
        <v>6567</v>
      </c>
      <c r="E918" s="342" t="s">
        <v>9320</v>
      </c>
      <c r="F918" s="342" t="s">
        <v>6568</v>
      </c>
      <c r="G918" s="343">
        <v>17.150000000000002</v>
      </c>
      <c r="H918" s="342" t="s">
        <v>6594</v>
      </c>
      <c r="I918" s="342" t="s">
        <v>6575</v>
      </c>
      <c r="J918" s="342" t="s">
        <v>6755</v>
      </c>
      <c r="K918" s="581" t="s">
        <v>7323</v>
      </c>
      <c r="L918" s="344" t="s">
        <v>4090</v>
      </c>
      <c r="N918" s="344" t="s">
        <v>9231</v>
      </c>
      <c r="O918" s="341">
        <v>0</v>
      </c>
    </row>
    <row r="919" spans="1:15" x14ac:dyDescent="0.2">
      <c r="A919" s="341" t="s">
        <v>9257</v>
      </c>
      <c r="B919" s="341" t="s">
        <v>9260</v>
      </c>
      <c r="C919" s="342" t="s">
        <v>6757</v>
      </c>
      <c r="D919" s="342" t="s">
        <v>6567</v>
      </c>
      <c r="E919" s="342" t="s">
        <v>9320</v>
      </c>
      <c r="F919" s="342" t="s">
        <v>6568</v>
      </c>
      <c r="G919" s="343">
        <v>1.8</v>
      </c>
      <c r="H919" s="342" t="s">
        <v>6594</v>
      </c>
      <c r="I919" s="342" t="s">
        <v>6575</v>
      </c>
      <c r="J919" s="342" t="s">
        <v>6755</v>
      </c>
      <c r="K919" s="581" t="s">
        <v>7324</v>
      </c>
      <c r="L919" s="344" t="s">
        <v>4090</v>
      </c>
      <c r="N919" s="344" t="s">
        <v>9231</v>
      </c>
      <c r="O919" s="341">
        <v>0</v>
      </c>
    </row>
    <row r="920" spans="1:15" x14ac:dyDescent="0.2">
      <c r="A920" s="341" t="s">
        <v>9257</v>
      </c>
      <c r="B920" s="341" t="s">
        <v>9260</v>
      </c>
      <c r="C920" s="342" t="s">
        <v>6760</v>
      </c>
      <c r="D920" s="342" t="s">
        <v>6567</v>
      </c>
      <c r="E920" s="342" t="s">
        <v>9324</v>
      </c>
      <c r="F920" s="342" t="s">
        <v>6568</v>
      </c>
      <c r="G920" s="343">
        <v>4.2</v>
      </c>
      <c r="H920" s="342" t="s">
        <v>6594</v>
      </c>
      <c r="I920" s="342" t="s">
        <v>6575</v>
      </c>
      <c r="J920" s="342" t="s">
        <v>6755</v>
      </c>
      <c r="K920" s="581" t="s">
        <v>7324</v>
      </c>
      <c r="L920" s="344" t="s">
        <v>4090</v>
      </c>
      <c r="N920" s="344" t="s">
        <v>4090</v>
      </c>
      <c r="O920" s="341">
        <v>0</v>
      </c>
    </row>
    <row r="921" spans="1:15" x14ac:dyDescent="0.2">
      <c r="A921" s="341" t="s">
        <v>9257</v>
      </c>
      <c r="B921" s="341" t="s">
        <v>9260</v>
      </c>
      <c r="C921" s="342" t="s">
        <v>7068</v>
      </c>
      <c r="D921" s="342" t="s">
        <v>6567</v>
      </c>
      <c r="E921" s="342" t="s">
        <v>9319</v>
      </c>
      <c r="F921" s="342" t="s">
        <v>6568</v>
      </c>
      <c r="G921" s="343">
        <v>9.11</v>
      </c>
      <c r="H921" s="342" t="s">
        <v>6594</v>
      </c>
      <c r="I921" s="342" t="s">
        <v>6575</v>
      </c>
      <c r="J921" s="342" t="s">
        <v>6755</v>
      </c>
      <c r="K921" s="581" t="s">
        <v>7325</v>
      </c>
      <c r="L921" s="344" t="s">
        <v>4090</v>
      </c>
      <c r="N921" s="344" t="s">
        <v>4090</v>
      </c>
      <c r="O921" s="341">
        <v>0</v>
      </c>
    </row>
    <row r="922" spans="1:15" x14ac:dyDescent="0.2">
      <c r="A922" s="341" t="s">
        <v>9257</v>
      </c>
      <c r="B922" s="341" t="s">
        <v>9260</v>
      </c>
      <c r="C922" s="342" t="s">
        <v>6646</v>
      </c>
      <c r="D922" s="342" t="s">
        <v>6567</v>
      </c>
      <c r="E922" s="342" t="s">
        <v>9322</v>
      </c>
      <c r="F922" s="342" t="s">
        <v>6568</v>
      </c>
      <c r="G922" s="343">
        <v>4.8</v>
      </c>
      <c r="H922" s="342" t="s">
        <v>6594</v>
      </c>
      <c r="I922" s="342" t="s">
        <v>6575</v>
      </c>
      <c r="J922" s="342" t="s">
        <v>6755</v>
      </c>
      <c r="K922" s="581" t="s">
        <v>7326</v>
      </c>
      <c r="L922" s="344" t="s">
        <v>4090</v>
      </c>
      <c r="N922" s="344" t="s">
        <v>4090</v>
      </c>
      <c r="O922" s="341">
        <v>0</v>
      </c>
    </row>
    <row r="923" spans="1:15" x14ac:dyDescent="0.2">
      <c r="A923" s="341" t="s">
        <v>9257</v>
      </c>
      <c r="B923" s="341" t="s">
        <v>9260</v>
      </c>
      <c r="C923" s="342" t="s">
        <v>6753</v>
      </c>
      <c r="D923" s="342" t="s">
        <v>6567</v>
      </c>
      <c r="E923" s="342" t="s">
        <v>9325</v>
      </c>
      <c r="F923" s="342" t="s">
        <v>6568</v>
      </c>
      <c r="G923" s="343">
        <v>14.370000000000001</v>
      </c>
      <c r="H923" s="342" t="s">
        <v>6594</v>
      </c>
      <c r="I923" s="342" t="s">
        <v>6575</v>
      </c>
      <c r="J923" s="342" t="s">
        <v>6755</v>
      </c>
      <c r="K923" s="581" t="s">
        <v>6810</v>
      </c>
      <c r="L923" s="344" t="s">
        <v>4090</v>
      </c>
      <c r="N923" s="344" t="s">
        <v>4090</v>
      </c>
      <c r="O923" s="341">
        <v>0</v>
      </c>
    </row>
    <row r="924" spans="1:15" x14ac:dyDescent="0.2">
      <c r="A924" s="341" t="s">
        <v>9257</v>
      </c>
      <c r="B924" s="341" t="s">
        <v>9260</v>
      </c>
      <c r="C924" s="342" t="s">
        <v>6757</v>
      </c>
      <c r="D924" s="342" t="s">
        <v>6567</v>
      </c>
      <c r="E924" s="342" t="s">
        <v>9325</v>
      </c>
      <c r="F924" s="342" t="s">
        <v>6568</v>
      </c>
      <c r="G924" s="343">
        <v>10.11</v>
      </c>
      <c r="H924" s="342" t="s">
        <v>6594</v>
      </c>
      <c r="I924" s="342" t="s">
        <v>6575</v>
      </c>
      <c r="J924" s="342" t="s">
        <v>6755</v>
      </c>
      <c r="K924" s="581" t="s">
        <v>6810</v>
      </c>
      <c r="L924" s="344" t="s">
        <v>4090</v>
      </c>
      <c r="N924" s="344" t="s">
        <v>9231</v>
      </c>
      <c r="O924" s="341">
        <v>0</v>
      </c>
    </row>
    <row r="925" spans="1:15" x14ac:dyDescent="0.2">
      <c r="A925" s="341" t="s">
        <v>9257</v>
      </c>
      <c r="B925" s="341" t="s">
        <v>9260</v>
      </c>
      <c r="C925" s="342" t="s">
        <v>7033</v>
      </c>
      <c r="D925" s="342" t="s">
        <v>6567</v>
      </c>
      <c r="E925" s="342" t="s">
        <v>9255</v>
      </c>
      <c r="F925" s="342" t="s">
        <v>6568</v>
      </c>
      <c r="G925" s="343">
        <v>5.61</v>
      </c>
      <c r="H925" s="342" t="s">
        <v>6594</v>
      </c>
      <c r="I925" s="342" t="s">
        <v>6575</v>
      </c>
      <c r="J925" s="342" t="s">
        <v>6755</v>
      </c>
      <c r="K925" s="581" t="s">
        <v>7322</v>
      </c>
      <c r="L925" s="344" t="s">
        <v>4090</v>
      </c>
      <c r="N925" s="344" t="s">
        <v>4090</v>
      </c>
      <c r="O925" s="341">
        <v>0</v>
      </c>
    </row>
    <row r="926" spans="1:15" x14ac:dyDescent="0.2">
      <c r="A926" s="341" t="s">
        <v>9257</v>
      </c>
      <c r="B926" s="341" t="s">
        <v>9260</v>
      </c>
      <c r="C926" s="342" t="s">
        <v>7070</v>
      </c>
      <c r="D926" s="342" t="s">
        <v>6567</v>
      </c>
      <c r="E926" s="342" t="s">
        <v>9320</v>
      </c>
      <c r="F926" s="342" t="s">
        <v>6568</v>
      </c>
      <c r="G926" s="343">
        <v>3.6</v>
      </c>
      <c r="H926" s="342" t="s">
        <v>6594</v>
      </c>
      <c r="I926" s="342" t="s">
        <v>6575</v>
      </c>
      <c r="J926" s="342" t="s">
        <v>6755</v>
      </c>
      <c r="K926" s="581" t="s">
        <v>7327</v>
      </c>
      <c r="L926" s="344" t="s">
        <v>4090</v>
      </c>
      <c r="N926" s="344" t="s">
        <v>4090</v>
      </c>
      <c r="O926" s="341">
        <v>0</v>
      </c>
    </row>
    <row r="927" spans="1:15" x14ac:dyDescent="0.2">
      <c r="A927" s="341" t="s">
        <v>9257</v>
      </c>
      <c r="B927" s="341" t="s">
        <v>9260</v>
      </c>
      <c r="C927" s="342" t="s">
        <v>7068</v>
      </c>
      <c r="D927" s="342" t="s">
        <v>6567</v>
      </c>
      <c r="E927" s="342" t="s">
        <v>9319</v>
      </c>
      <c r="F927" s="342" t="s">
        <v>6568</v>
      </c>
      <c r="G927" s="343">
        <v>4.29</v>
      </c>
      <c r="H927" s="342" t="s">
        <v>6594</v>
      </c>
      <c r="I927" s="342" t="s">
        <v>6575</v>
      </c>
      <c r="J927" s="342" t="s">
        <v>6755</v>
      </c>
      <c r="K927" s="581" t="s">
        <v>7328</v>
      </c>
      <c r="L927" s="344" t="s">
        <v>4090</v>
      </c>
      <c r="N927" s="344" t="s">
        <v>4090</v>
      </c>
      <c r="O927" s="341">
        <v>0</v>
      </c>
    </row>
    <row r="928" spans="1:15" x14ac:dyDescent="0.2">
      <c r="A928" s="341" t="s">
        <v>9257</v>
      </c>
      <c r="B928" s="341" t="s">
        <v>9260</v>
      </c>
      <c r="C928" s="342" t="s">
        <v>6757</v>
      </c>
      <c r="D928" s="342" t="s">
        <v>6567</v>
      </c>
      <c r="E928" s="342" t="s">
        <v>9320</v>
      </c>
      <c r="F928" s="342" t="s">
        <v>6568</v>
      </c>
      <c r="G928" s="343">
        <v>12.15</v>
      </c>
      <c r="H928" s="342" t="s">
        <v>6594</v>
      </c>
      <c r="I928" s="342" t="s">
        <v>6575</v>
      </c>
      <c r="J928" s="342" t="s">
        <v>6755</v>
      </c>
      <c r="K928" s="581" t="s">
        <v>7327</v>
      </c>
      <c r="L928" s="344" t="s">
        <v>4090</v>
      </c>
      <c r="N928" s="344" t="s">
        <v>9231</v>
      </c>
      <c r="O928" s="341">
        <v>0</v>
      </c>
    </row>
    <row r="929" spans="1:15" x14ac:dyDescent="0.2">
      <c r="A929" s="341" t="s">
        <v>9257</v>
      </c>
      <c r="B929" s="341" t="s">
        <v>9260</v>
      </c>
      <c r="C929" s="342" t="s">
        <v>6638</v>
      </c>
      <c r="D929" s="342" t="s">
        <v>6567</v>
      </c>
      <c r="E929" s="342" t="s">
        <v>9319</v>
      </c>
      <c r="F929" s="342" t="s">
        <v>6568</v>
      </c>
      <c r="G929" s="343">
        <v>34</v>
      </c>
      <c r="H929" s="342" t="s">
        <v>6594</v>
      </c>
      <c r="I929" s="342" t="s">
        <v>6575</v>
      </c>
      <c r="J929" s="342" t="s">
        <v>6755</v>
      </c>
      <c r="K929" s="581" t="s">
        <v>7329</v>
      </c>
      <c r="L929" s="344" t="s">
        <v>4090</v>
      </c>
      <c r="N929" s="344" t="s">
        <v>4090</v>
      </c>
      <c r="O929" s="341">
        <v>0</v>
      </c>
    </row>
    <row r="930" spans="1:15" x14ac:dyDescent="0.2">
      <c r="A930" s="341" t="s">
        <v>9257</v>
      </c>
      <c r="B930" s="341" t="s">
        <v>9260</v>
      </c>
      <c r="C930" s="342" t="s">
        <v>6649</v>
      </c>
      <c r="D930" s="342" t="s">
        <v>6567</v>
      </c>
      <c r="E930" s="342" t="s">
        <v>9326</v>
      </c>
      <c r="F930" s="342" t="s">
        <v>6568</v>
      </c>
      <c r="G930" s="343">
        <v>8.0500000000000007</v>
      </c>
      <c r="H930" s="342" t="s">
        <v>6594</v>
      </c>
      <c r="I930" s="342" t="s">
        <v>6575</v>
      </c>
      <c r="J930" s="342" t="s">
        <v>6755</v>
      </c>
      <c r="K930" s="581" t="s">
        <v>7330</v>
      </c>
      <c r="L930" s="344" t="s">
        <v>4090</v>
      </c>
      <c r="N930" s="344" t="s">
        <v>4090</v>
      </c>
      <c r="O930" s="341">
        <v>0</v>
      </c>
    </row>
    <row r="931" spans="1:15" x14ac:dyDescent="0.2">
      <c r="A931" s="341" t="s">
        <v>9257</v>
      </c>
      <c r="B931" s="341" t="s">
        <v>9260</v>
      </c>
      <c r="C931" s="342" t="s">
        <v>6566</v>
      </c>
      <c r="D931" s="342" t="s">
        <v>6567</v>
      </c>
      <c r="E931" s="342" t="s">
        <v>9326</v>
      </c>
      <c r="F931" s="342" t="s">
        <v>6568</v>
      </c>
      <c r="G931" s="343">
        <v>9.7200000000000006</v>
      </c>
      <c r="H931" s="342" t="s">
        <v>6594</v>
      </c>
      <c r="I931" s="342" t="s">
        <v>6575</v>
      </c>
      <c r="J931" s="342" t="s">
        <v>6755</v>
      </c>
      <c r="K931" s="581" t="s">
        <v>7329</v>
      </c>
      <c r="L931" s="344" t="s">
        <v>4090</v>
      </c>
      <c r="N931" s="344" t="s">
        <v>4090</v>
      </c>
      <c r="O931" s="341">
        <v>0</v>
      </c>
    </row>
    <row r="932" spans="1:15" x14ac:dyDescent="0.2">
      <c r="A932" s="341" t="s">
        <v>9257</v>
      </c>
      <c r="B932" s="341" t="s">
        <v>9260</v>
      </c>
      <c r="C932" s="342" t="s">
        <v>7007</v>
      </c>
      <c r="D932" s="342" t="s">
        <v>6567</v>
      </c>
      <c r="E932" s="342" t="s">
        <v>9321</v>
      </c>
      <c r="F932" s="342" t="s">
        <v>6568</v>
      </c>
      <c r="G932" s="343">
        <v>21.240000000000002</v>
      </c>
      <c r="H932" s="342" t="s">
        <v>6594</v>
      </c>
      <c r="I932" s="342" t="s">
        <v>6575</v>
      </c>
      <c r="J932" s="342" t="s">
        <v>6755</v>
      </c>
      <c r="K932" s="581" t="s">
        <v>7328</v>
      </c>
      <c r="L932" s="344" t="s">
        <v>4090</v>
      </c>
      <c r="N932" s="344" t="s">
        <v>9231</v>
      </c>
      <c r="O932" s="341">
        <v>0</v>
      </c>
    </row>
    <row r="933" spans="1:15" x14ac:dyDescent="0.2">
      <c r="A933" s="341" t="s">
        <v>9257</v>
      </c>
      <c r="B933" s="341" t="s">
        <v>9260</v>
      </c>
      <c r="C933" s="342" t="s">
        <v>6646</v>
      </c>
      <c r="D933" s="342" t="s">
        <v>6567</v>
      </c>
      <c r="E933" s="342" t="s">
        <v>9319</v>
      </c>
      <c r="F933" s="342" t="s">
        <v>6568</v>
      </c>
      <c r="G933" s="343">
        <v>9.2000000000000011</v>
      </c>
      <c r="H933" s="342" t="s">
        <v>6594</v>
      </c>
      <c r="I933" s="342" t="s">
        <v>6575</v>
      </c>
      <c r="J933" s="342" t="s">
        <v>6755</v>
      </c>
      <c r="K933" s="581" t="s">
        <v>6802</v>
      </c>
      <c r="L933" s="344" t="s">
        <v>4090</v>
      </c>
      <c r="N933" s="344" t="s">
        <v>4090</v>
      </c>
      <c r="O933" s="341">
        <v>0</v>
      </c>
    </row>
    <row r="934" spans="1:15" x14ac:dyDescent="0.2">
      <c r="A934" s="341" t="s">
        <v>9257</v>
      </c>
      <c r="B934" s="341" t="s">
        <v>9260</v>
      </c>
      <c r="C934" s="342" t="s">
        <v>6652</v>
      </c>
      <c r="D934" s="342" t="s">
        <v>6567</v>
      </c>
      <c r="E934" s="342" t="s">
        <v>9321</v>
      </c>
      <c r="F934" s="342" t="s">
        <v>6568</v>
      </c>
      <c r="G934" s="343">
        <v>7.82</v>
      </c>
      <c r="H934" s="342" t="s">
        <v>6594</v>
      </c>
      <c r="I934" s="342" t="s">
        <v>6575</v>
      </c>
      <c r="J934" s="342" t="s">
        <v>6755</v>
      </c>
      <c r="K934" s="581" t="s">
        <v>7331</v>
      </c>
      <c r="L934" s="344" t="s">
        <v>4090</v>
      </c>
      <c r="N934" s="344" t="s">
        <v>4090</v>
      </c>
      <c r="O934" s="341">
        <v>0</v>
      </c>
    </row>
    <row r="935" spans="1:15" x14ac:dyDescent="0.2">
      <c r="A935" s="341" t="s">
        <v>9257</v>
      </c>
      <c r="B935" s="341" t="s">
        <v>9260</v>
      </c>
      <c r="C935" s="342" t="s">
        <v>7068</v>
      </c>
      <c r="D935" s="342" t="s">
        <v>6567</v>
      </c>
      <c r="E935" s="342" t="s">
        <v>9321</v>
      </c>
      <c r="F935" s="342" t="s">
        <v>6568</v>
      </c>
      <c r="G935" s="343">
        <v>14.58</v>
      </c>
      <c r="H935" s="342" t="s">
        <v>6594</v>
      </c>
      <c r="I935" s="342" t="s">
        <v>6575</v>
      </c>
      <c r="J935" s="342" t="s">
        <v>6755</v>
      </c>
      <c r="K935" s="581" t="s">
        <v>7332</v>
      </c>
      <c r="L935" s="344" t="s">
        <v>4090</v>
      </c>
      <c r="N935" s="344" t="s">
        <v>4090</v>
      </c>
      <c r="O935" s="341">
        <v>0</v>
      </c>
    </row>
    <row r="936" spans="1:15" x14ac:dyDescent="0.2">
      <c r="A936" s="341" t="s">
        <v>9257</v>
      </c>
      <c r="B936" s="341" t="s">
        <v>9260</v>
      </c>
      <c r="C936" s="342" t="s">
        <v>6742</v>
      </c>
      <c r="D936" s="342" t="s">
        <v>6567</v>
      </c>
      <c r="E936" s="342" t="s">
        <v>9326</v>
      </c>
      <c r="F936" s="342" t="s">
        <v>6568</v>
      </c>
      <c r="G936" s="343">
        <v>6.9</v>
      </c>
      <c r="H936" s="342" t="s">
        <v>6594</v>
      </c>
      <c r="I936" s="342" t="s">
        <v>6575</v>
      </c>
      <c r="J936" s="342" t="s">
        <v>6755</v>
      </c>
      <c r="K936" s="581" t="s">
        <v>7333</v>
      </c>
      <c r="L936" s="344" t="s">
        <v>4090</v>
      </c>
      <c r="N936" s="344" t="s">
        <v>4090</v>
      </c>
      <c r="O936" s="341">
        <v>0</v>
      </c>
    </row>
    <row r="937" spans="1:15" x14ac:dyDescent="0.2">
      <c r="A937" s="341" t="s">
        <v>9257</v>
      </c>
      <c r="B937" s="341" t="s">
        <v>9260</v>
      </c>
      <c r="C937" s="342" t="s">
        <v>7070</v>
      </c>
      <c r="D937" s="342" t="s">
        <v>6567</v>
      </c>
      <c r="E937" s="342" t="s">
        <v>9328</v>
      </c>
      <c r="F937" s="342" t="s">
        <v>6568</v>
      </c>
      <c r="G937" s="343">
        <v>8.75</v>
      </c>
      <c r="H937" s="342" t="s">
        <v>6594</v>
      </c>
      <c r="I937" s="342" t="s">
        <v>6575</v>
      </c>
      <c r="J937" s="342" t="s">
        <v>6755</v>
      </c>
      <c r="K937" s="581" t="s">
        <v>7334</v>
      </c>
      <c r="L937" s="344" t="s">
        <v>4090</v>
      </c>
      <c r="N937" s="344" t="s">
        <v>4090</v>
      </c>
      <c r="O937" s="341">
        <v>0</v>
      </c>
    </row>
    <row r="938" spans="1:15" x14ac:dyDescent="0.2">
      <c r="A938" s="341" t="s">
        <v>9257</v>
      </c>
      <c r="B938" s="341" t="s">
        <v>9260</v>
      </c>
      <c r="C938" s="342" t="s">
        <v>7070</v>
      </c>
      <c r="D938" s="342" t="s">
        <v>6567</v>
      </c>
      <c r="E938" s="342" t="s">
        <v>9321</v>
      </c>
      <c r="F938" s="342" t="s">
        <v>6568</v>
      </c>
      <c r="G938" s="343">
        <v>12.32</v>
      </c>
      <c r="H938" s="342" t="s">
        <v>6594</v>
      </c>
      <c r="I938" s="342" t="s">
        <v>6575</v>
      </c>
      <c r="J938" s="342" t="s">
        <v>6755</v>
      </c>
      <c r="K938" s="581" t="s">
        <v>7335</v>
      </c>
      <c r="L938" s="344" t="s">
        <v>4090</v>
      </c>
      <c r="N938" s="344" t="s">
        <v>4090</v>
      </c>
      <c r="O938" s="341">
        <v>0</v>
      </c>
    </row>
    <row r="939" spans="1:15" x14ac:dyDescent="0.2">
      <c r="A939" s="341" t="s">
        <v>9257</v>
      </c>
      <c r="B939" s="341" t="s">
        <v>9260</v>
      </c>
      <c r="C939" s="342" t="s">
        <v>6762</v>
      </c>
      <c r="D939" s="342" t="s">
        <v>6567</v>
      </c>
      <c r="E939" s="342" t="s">
        <v>9328</v>
      </c>
      <c r="F939" s="342" t="s">
        <v>6568</v>
      </c>
      <c r="G939" s="343">
        <v>5.6000000000000005</v>
      </c>
      <c r="H939" s="342" t="s">
        <v>6594</v>
      </c>
      <c r="I939" s="342" t="s">
        <v>6575</v>
      </c>
      <c r="J939" s="342" t="s">
        <v>6755</v>
      </c>
      <c r="K939" s="581" t="s">
        <v>7332</v>
      </c>
      <c r="L939" s="344" t="s">
        <v>4090</v>
      </c>
      <c r="N939" s="344" t="s">
        <v>4090</v>
      </c>
      <c r="O939" s="341">
        <v>0</v>
      </c>
    </row>
    <row r="940" spans="1:15" x14ac:dyDescent="0.2">
      <c r="A940" s="341" t="s">
        <v>9257</v>
      </c>
      <c r="B940" s="341" t="s">
        <v>9260</v>
      </c>
      <c r="C940" s="342" t="s">
        <v>7007</v>
      </c>
      <c r="D940" s="342" t="s">
        <v>6567</v>
      </c>
      <c r="E940" s="342" t="s">
        <v>9320</v>
      </c>
      <c r="F940" s="342" t="s">
        <v>6568</v>
      </c>
      <c r="G940" s="343">
        <v>9.4500000000000011</v>
      </c>
      <c r="H940" s="342" t="s">
        <v>6594</v>
      </c>
      <c r="I940" s="342" t="s">
        <v>6575</v>
      </c>
      <c r="J940" s="342" t="s">
        <v>6755</v>
      </c>
      <c r="K940" s="581" t="s">
        <v>7336</v>
      </c>
      <c r="L940" s="344" t="s">
        <v>4090</v>
      </c>
      <c r="N940" s="344" t="s">
        <v>9231</v>
      </c>
      <c r="O940" s="341">
        <v>0</v>
      </c>
    </row>
    <row r="941" spans="1:15" x14ac:dyDescent="0.2">
      <c r="A941" s="341" t="s">
        <v>9257</v>
      </c>
      <c r="B941" s="341" t="s">
        <v>9260</v>
      </c>
      <c r="C941" s="342" t="s">
        <v>6760</v>
      </c>
      <c r="D941" s="342" t="s">
        <v>6567</v>
      </c>
      <c r="E941" s="342" t="s">
        <v>9323</v>
      </c>
      <c r="F941" s="342" t="s">
        <v>6568</v>
      </c>
      <c r="G941" s="343">
        <v>9.3310000000000013</v>
      </c>
      <c r="H941" s="342" t="s">
        <v>6594</v>
      </c>
      <c r="I941" s="342" t="s">
        <v>6575</v>
      </c>
      <c r="J941" s="342" t="s">
        <v>6755</v>
      </c>
      <c r="K941" s="581" t="s">
        <v>6791</v>
      </c>
      <c r="L941" s="344" t="s">
        <v>4090</v>
      </c>
      <c r="N941" s="344" t="s">
        <v>4090</v>
      </c>
      <c r="O941" s="341">
        <v>0</v>
      </c>
    </row>
    <row r="942" spans="1:15" x14ac:dyDescent="0.2">
      <c r="A942" s="341" t="s">
        <v>9257</v>
      </c>
      <c r="B942" s="341" t="s">
        <v>9260</v>
      </c>
      <c r="C942" s="342" t="s">
        <v>7061</v>
      </c>
      <c r="D942" s="342" t="s">
        <v>6567</v>
      </c>
      <c r="E942" s="342" t="s">
        <v>9326</v>
      </c>
      <c r="F942" s="342" t="s">
        <v>6568</v>
      </c>
      <c r="G942" s="343">
        <v>29.04</v>
      </c>
      <c r="H942" s="342" t="s">
        <v>6594</v>
      </c>
      <c r="I942" s="342" t="s">
        <v>6575</v>
      </c>
      <c r="J942" s="342" t="s">
        <v>6755</v>
      </c>
      <c r="K942" s="581" t="s">
        <v>7337</v>
      </c>
      <c r="L942" s="344" t="s">
        <v>4090</v>
      </c>
      <c r="N942" s="344" t="s">
        <v>4090</v>
      </c>
      <c r="O942" s="341">
        <v>0</v>
      </c>
    </row>
    <row r="943" spans="1:15" x14ac:dyDescent="0.2">
      <c r="A943" s="341" t="s">
        <v>9257</v>
      </c>
      <c r="B943" s="341" t="s">
        <v>9260</v>
      </c>
      <c r="C943" s="342" t="s">
        <v>7064</v>
      </c>
      <c r="D943" s="342" t="s">
        <v>6567</v>
      </c>
      <c r="E943" s="342" t="s">
        <v>9324</v>
      </c>
      <c r="F943" s="342" t="s">
        <v>6568</v>
      </c>
      <c r="G943" s="343">
        <v>32.119999999999997</v>
      </c>
      <c r="H943" s="342" t="s">
        <v>6594</v>
      </c>
      <c r="I943" s="342" t="s">
        <v>6575</v>
      </c>
      <c r="J943" s="342" t="s">
        <v>6755</v>
      </c>
      <c r="K943" s="581" t="s">
        <v>7338</v>
      </c>
      <c r="L943" s="344" t="s">
        <v>4090</v>
      </c>
      <c r="N943" s="344" t="s">
        <v>4090</v>
      </c>
      <c r="O943" s="341" t="s">
        <v>6752</v>
      </c>
    </row>
    <row r="944" spans="1:15" x14ac:dyDescent="0.2">
      <c r="A944" s="341" t="s">
        <v>9257</v>
      </c>
      <c r="B944" s="341" t="s">
        <v>9260</v>
      </c>
      <c r="C944" s="342" t="s">
        <v>6646</v>
      </c>
      <c r="D944" s="342" t="s">
        <v>6567</v>
      </c>
      <c r="E944" s="342" t="s">
        <v>9321</v>
      </c>
      <c r="F944" s="342" t="s">
        <v>6568</v>
      </c>
      <c r="G944" s="343">
        <v>16.38</v>
      </c>
      <c r="H944" s="342" t="s">
        <v>6594</v>
      </c>
      <c r="I944" s="342" t="s">
        <v>6575</v>
      </c>
      <c r="J944" s="342" t="s">
        <v>6755</v>
      </c>
      <c r="K944" s="581" t="s">
        <v>7337</v>
      </c>
      <c r="L944" s="344" t="s">
        <v>4090</v>
      </c>
      <c r="N944" s="344" t="s">
        <v>4090</v>
      </c>
      <c r="O944" s="341">
        <v>0</v>
      </c>
    </row>
    <row r="945" spans="1:15" x14ac:dyDescent="0.2">
      <c r="A945" s="341" t="s">
        <v>9257</v>
      </c>
      <c r="B945" s="341" t="s">
        <v>9260</v>
      </c>
      <c r="C945" s="342" t="s">
        <v>6566</v>
      </c>
      <c r="D945" s="342" t="s">
        <v>6567</v>
      </c>
      <c r="E945" s="342" t="s">
        <v>9320</v>
      </c>
      <c r="F945" s="342" t="s">
        <v>6568</v>
      </c>
      <c r="G945" s="343">
        <v>5.25</v>
      </c>
      <c r="H945" s="342" t="s">
        <v>6594</v>
      </c>
      <c r="I945" s="342" t="s">
        <v>6575</v>
      </c>
      <c r="J945" s="342" t="s">
        <v>6755</v>
      </c>
      <c r="K945" s="581" t="s">
        <v>7339</v>
      </c>
      <c r="L945" s="344" t="s">
        <v>4090</v>
      </c>
      <c r="N945" s="344" t="s">
        <v>4090</v>
      </c>
      <c r="O945" s="341">
        <v>0</v>
      </c>
    </row>
    <row r="946" spans="1:15" x14ac:dyDescent="0.2">
      <c r="A946" s="341" t="s">
        <v>9257</v>
      </c>
      <c r="B946" s="341" t="s">
        <v>9260</v>
      </c>
      <c r="C946" s="342" t="s">
        <v>6760</v>
      </c>
      <c r="D946" s="342" t="s">
        <v>6567</v>
      </c>
      <c r="E946" s="342" t="s">
        <v>9320</v>
      </c>
      <c r="F946" s="342" t="s">
        <v>6568</v>
      </c>
      <c r="G946" s="343">
        <v>4.2</v>
      </c>
      <c r="H946" s="342" t="s">
        <v>6594</v>
      </c>
      <c r="I946" s="342" t="s">
        <v>6575</v>
      </c>
      <c r="J946" s="342" t="s">
        <v>6755</v>
      </c>
      <c r="K946" s="581" t="s">
        <v>7339</v>
      </c>
      <c r="L946" s="344" t="s">
        <v>4090</v>
      </c>
      <c r="N946" s="344" t="s">
        <v>4090</v>
      </c>
      <c r="O946" s="341">
        <v>0</v>
      </c>
    </row>
    <row r="947" spans="1:15" x14ac:dyDescent="0.2">
      <c r="A947" s="341" t="s">
        <v>9257</v>
      </c>
      <c r="B947" s="341" t="s">
        <v>9260</v>
      </c>
      <c r="C947" s="342" t="s">
        <v>7059</v>
      </c>
      <c r="D947" s="342" t="s">
        <v>6567</v>
      </c>
      <c r="E947" s="342" t="s">
        <v>9326</v>
      </c>
      <c r="F947" s="342" t="s">
        <v>6568</v>
      </c>
      <c r="G947" s="343">
        <v>23.475000000000001</v>
      </c>
      <c r="H947" s="342" t="s">
        <v>6594</v>
      </c>
      <c r="I947" s="342" t="s">
        <v>6575</v>
      </c>
      <c r="J947" s="342" t="s">
        <v>6755</v>
      </c>
      <c r="K947" s="581" t="s">
        <v>7340</v>
      </c>
      <c r="L947" s="344" t="s">
        <v>4090</v>
      </c>
      <c r="N947" s="344" t="s">
        <v>4090</v>
      </c>
      <c r="O947" s="341">
        <v>0</v>
      </c>
    </row>
    <row r="948" spans="1:15" x14ac:dyDescent="0.2">
      <c r="A948" s="341" t="s">
        <v>9257</v>
      </c>
      <c r="B948" s="341" t="s">
        <v>9260</v>
      </c>
      <c r="C948" s="342" t="s">
        <v>7059</v>
      </c>
      <c r="D948" s="342" t="s">
        <v>6567</v>
      </c>
      <c r="E948" s="342" t="s">
        <v>9323</v>
      </c>
      <c r="F948" s="342" t="s">
        <v>6568</v>
      </c>
      <c r="G948" s="343">
        <v>29.55</v>
      </c>
      <c r="H948" s="342" t="s">
        <v>6594</v>
      </c>
      <c r="I948" s="342" t="s">
        <v>6575</v>
      </c>
      <c r="J948" s="342" t="s">
        <v>6755</v>
      </c>
      <c r="K948" s="581" t="s">
        <v>7340</v>
      </c>
      <c r="L948" s="344" t="s">
        <v>4090</v>
      </c>
      <c r="N948" s="344" t="s">
        <v>4090</v>
      </c>
      <c r="O948" s="341">
        <v>0</v>
      </c>
    </row>
    <row r="949" spans="1:15" x14ac:dyDescent="0.2">
      <c r="A949" s="341" t="s">
        <v>9257</v>
      </c>
      <c r="B949" s="341" t="s">
        <v>9260</v>
      </c>
      <c r="C949" s="342" t="s">
        <v>6649</v>
      </c>
      <c r="D949" s="342" t="s">
        <v>6567</v>
      </c>
      <c r="E949" s="342" t="s">
        <v>9326</v>
      </c>
      <c r="F949" s="342" t="s">
        <v>6568</v>
      </c>
      <c r="G949" s="343">
        <v>10.92</v>
      </c>
      <c r="H949" s="342" t="s">
        <v>6594</v>
      </c>
      <c r="I949" s="342" t="s">
        <v>6575</v>
      </c>
      <c r="J949" s="342" t="s">
        <v>6755</v>
      </c>
      <c r="K949" s="581" t="s">
        <v>7341</v>
      </c>
      <c r="L949" s="344" t="s">
        <v>4090</v>
      </c>
      <c r="N949" s="344" t="s">
        <v>4090</v>
      </c>
      <c r="O949" s="341">
        <v>0</v>
      </c>
    </row>
    <row r="950" spans="1:15" x14ac:dyDescent="0.2">
      <c r="A950" s="341" t="s">
        <v>9257</v>
      </c>
      <c r="B950" s="341" t="s">
        <v>9260</v>
      </c>
      <c r="C950" s="342" t="s">
        <v>6646</v>
      </c>
      <c r="D950" s="342" t="s">
        <v>6567</v>
      </c>
      <c r="E950" s="342" t="s">
        <v>9323</v>
      </c>
      <c r="F950" s="342" t="s">
        <v>6568</v>
      </c>
      <c r="G950" s="343">
        <v>31.05</v>
      </c>
      <c r="H950" s="342" t="s">
        <v>6594</v>
      </c>
      <c r="I950" s="342" t="s">
        <v>6575</v>
      </c>
      <c r="J950" s="342" t="s">
        <v>6755</v>
      </c>
      <c r="K950" s="581" t="s">
        <v>7342</v>
      </c>
      <c r="L950" s="344" t="s">
        <v>4090</v>
      </c>
      <c r="N950" s="344" t="s">
        <v>4090</v>
      </c>
      <c r="O950" s="341" t="s">
        <v>6752</v>
      </c>
    </row>
    <row r="951" spans="1:15" x14ac:dyDescent="0.2">
      <c r="A951" s="341" t="s">
        <v>9257</v>
      </c>
      <c r="B951" s="341" t="s">
        <v>9260</v>
      </c>
      <c r="C951" s="342" t="s">
        <v>6646</v>
      </c>
      <c r="D951" s="342" t="s">
        <v>6567</v>
      </c>
      <c r="E951" s="342" t="s">
        <v>9323</v>
      </c>
      <c r="F951" s="342" t="s">
        <v>6568</v>
      </c>
      <c r="G951" s="343">
        <v>14.32</v>
      </c>
      <c r="H951" s="342" t="s">
        <v>6594</v>
      </c>
      <c r="I951" s="342" t="s">
        <v>6575</v>
      </c>
      <c r="J951" s="342" t="s">
        <v>6755</v>
      </c>
      <c r="K951" s="581" t="s">
        <v>7343</v>
      </c>
      <c r="L951" s="344" t="s">
        <v>4090</v>
      </c>
      <c r="N951" s="344" t="s">
        <v>4090</v>
      </c>
      <c r="O951" s="341" t="s">
        <v>6752</v>
      </c>
    </row>
    <row r="952" spans="1:15" x14ac:dyDescent="0.2">
      <c r="A952" s="341" t="s">
        <v>9257</v>
      </c>
      <c r="B952" s="341" t="s">
        <v>9260</v>
      </c>
      <c r="C952" s="342" t="s">
        <v>7007</v>
      </c>
      <c r="D952" s="342" t="s">
        <v>6567</v>
      </c>
      <c r="E952" s="342" t="s">
        <v>9255</v>
      </c>
      <c r="F952" s="342" t="s">
        <v>6568</v>
      </c>
      <c r="G952" s="343">
        <v>21.12</v>
      </c>
      <c r="H952" s="342" t="s">
        <v>6594</v>
      </c>
      <c r="I952" s="342" t="s">
        <v>6575</v>
      </c>
      <c r="J952" s="342" t="s">
        <v>6755</v>
      </c>
      <c r="K952" s="581" t="s">
        <v>7344</v>
      </c>
      <c r="L952" s="344" t="s">
        <v>4090</v>
      </c>
      <c r="N952" s="344" t="s">
        <v>9231</v>
      </c>
      <c r="O952" s="341">
        <v>0</v>
      </c>
    </row>
    <row r="953" spans="1:15" x14ac:dyDescent="0.2">
      <c r="A953" s="341" t="s">
        <v>9257</v>
      </c>
      <c r="B953" s="341" t="s">
        <v>9260</v>
      </c>
      <c r="C953" s="342" t="s">
        <v>6646</v>
      </c>
      <c r="D953" s="342" t="s">
        <v>6567</v>
      </c>
      <c r="E953" s="342" t="s">
        <v>9328</v>
      </c>
      <c r="F953" s="342" t="s">
        <v>6568</v>
      </c>
      <c r="G953" s="343">
        <v>51.75</v>
      </c>
      <c r="H953" s="342" t="s">
        <v>6594</v>
      </c>
      <c r="I953" s="342" t="s">
        <v>6575</v>
      </c>
      <c r="J953" s="342" t="s">
        <v>6755</v>
      </c>
      <c r="K953" s="581" t="s">
        <v>7344</v>
      </c>
      <c r="L953" s="344" t="s">
        <v>4090</v>
      </c>
      <c r="N953" s="344" t="s">
        <v>4090</v>
      </c>
      <c r="O953" s="341" t="s">
        <v>6752</v>
      </c>
    </row>
    <row r="954" spans="1:15" x14ac:dyDescent="0.2">
      <c r="A954" s="341" t="s">
        <v>9257</v>
      </c>
      <c r="B954" s="341" t="s">
        <v>9260</v>
      </c>
      <c r="C954" s="342" t="s">
        <v>6762</v>
      </c>
      <c r="D954" s="342" t="s">
        <v>6567</v>
      </c>
      <c r="E954" s="342" t="s">
        <v>9334</v>
      </c>
      <c r="F954" s="342" t="s">
        <v>6568</v>
      </c>
      <c r="G954" s="343">
        <v>9.68</v>
      </c>
      <c r="H954" s="342" t="s">
        <v>6594</v>
      </c>
      <c r="I954" s="342" t="s">
        <v>6575</v>
      </c>
      <c r="J954" s="342" t="s">
        <v>6755</v>
      </c>
      <c r="K954" s="581" t="s">
        <v>7345</v>
      </c>
      <c r="L954" s="344" t="s">
        <v>4090</v>
      </c>
      <c r="N954" s="344" t="s">
        <v>4090</v>
      </c>
      <c r="O954" s="341">
        <v>0</v>
      </c>
    </row>
    <row r="955" spans="1:15" x14ac:dyDescent="0.2">
      <c r="A955" s="341" t="s">
        <v>9257</v>
      </c>
      <c r="B955" s="341" t="s">
        <v>9260</v>
      </c>
      <c r="C955" s="342" t="s">
        <v>6742</v>
      </c>
      <c r="D955" s="342" t="s">
        <v>6567</v>
      </c>
      <c r="E955" s="342" t="s">
        <v>9331</v>
      </c>
      <c r="F955" s="342" t="s">
        <v>6568</v>
      </c>
      <c r="G955" s="343">
        <v>5.72</v>
      </c>
      <c r="H955" s="342" t="s">
        <v>6594</v>
      </c>
      <c r="I955" s="342" t="s">
        <v>6575</v>
      </c>
      <c r="J955" s="342" t="s">
        <v>6755</v>
      </c>
      <c r="K955" s="581" t="s">
        <v>7346</v>
      </c>
      <c r="L955" s="344" t="s">
        <v>4090</v>
      </c>
      <c r="N955" s="344" t="s">
        <v>4090</v>
      </c>
      <c r="O955" s="341">
        <v>0</v>
      </c>
    </row>
    <row r="956" spans="1:15" x14ac:dyDescent="0.2">
      <c r="A956" s="341" t="s">
        <v>9257</v>
      </c>
      <c r="B956" s="341" t="s">
        <v>9260</v>
      </c>
      <c r="C956" s="342" t="s">
        <v>6646</v>
      </c>
      <c r="D956" s="342" t="s">
        <v>6567</v>
      </c>
      <c r="E956" s="342" t="s">
        <v>9323</v>
      </c>
      <c r="F956" s="342" t="s">
        <v>6568</v>
      </c>
      <c r="G956" s="343">
        <v>11.375</v>
      </c>
      <c r="H956" s="342" t="s">
        <v>6594</v>
      </c>
      <c r="I956" s="342" t="s">
        <v>6575</v>
      </c>
      <c r="J956" s="342" t="s">
        <v>6755</v>
      </c>
      <c r="K956" s="581" t="s">
        <v>7344</v>
      </c>
      <c r="L956" s="344" t="s">
        <v>4090</v>
      </c>
      <c r="N956" s="344" t="s">
        <v>4090</v>
      </c>
      <c r="O956" s="341">
        <v>0</v>
      </c>
    </row>
    <row r="957" spans="1:15" x14ac:dyDescent="0.2">
      <c r="A957" s="341" t="s">
        <v>9257</v>
      </c>
      <c r="B957" s="341" t="s">
        <v>9260</v>
      </c>
      <c r="C957" s="342" t="s">
        <v>6646</v>
      </c>
      <c r="D957" s="342" t="s">
        <v>6567</v>
      </c>
      <c r="E957" s="342" t="s">
        <v>9319</v>
      </c>
      <c r="F957" s="342" t="s">
        <v>6568</v>
      </c>
      <c r="G957" s="343">
        <v>30</v>
      </c>
      <c r="H957" s="342" t="s">
        <v>6594</v>
      </c>
      <c r="I957" s="342" t="s">
        <v>6575</v>
      </c>
      <c r="J957" s="342" t="s">
        <v>6755</v>
      </c>
      <c r="K957" s="581" t="s">
        <v>7347</v>
      </c>
      <c r="L957" s="344" t="s">
        <v>4090</v>
      </c>
      <c r="N957" s="344" t="s">
        <v>4090</v>
      </c>
      <c r="O957" s="341" t="s">
        <v>6752</v>
      </c>
    </row>
    <row r="958" spans="1:15" x14ac:dyDescent="0.2">
      <c r="A958" s="341" t="s">
        <v>9257</v>
      </c>
      <c r="B958" s="341" t="s">
        <v>9260</v>
      </c>
      <c r="C958" s="342" t="s">
        <v>6652</v>
      </c>
      <c r="D958" s="342" t="s">
        <v>6567</v>
      </c>
      <c r="E958" s="342" t="s">
        <v>9320</v>
      </c>
      <c r="F958" s="342" t="s">
        <v>6568</v>
      </c>
      <c r="G958" s="343">
        <v>14.85</v>
      </c>
      <c r="H958" s="342" t="s">
        <v>6594</v>
      </c>
      <c r="I958" s="342" t="s">
        <v>6575</v>
      </c>
      <c r="J958" s="342" t="s">
        <v>6755</v>
      </c>
      <c r="K958" s="581" t="s">
        <v>7347</v>
      </c>
      <c r="L958" s="344" t="s">
        <v>4090</v>
      </c>
      <c r="N958" s="344" t="s">
        <v>4090</v>
      </c>
      <c r="O958" s="341">
        <v>0</v>
      </c>
    </row>
    <row r="959" spans="1:15" x14ac:dyDescent="0.2">
      <c r="A959" s="341" t="s">
        <v>9257</v>
      </c>
      <c r="B959" s="341" t="s">
        <v>9260</v>
      </c>
      <c r="C959" s="342" t="s">
        <v>6646</v>
      </c>
      <c r="D959" s="342" t="s">
        <v>6567</v>
      </c>
      <c r="E959" s="342" t="s">
        <v>9319</v>
      </c>
      <c r="F959" s="342" t="s">
        <v>6568</v>
      </c>
      <c r="G959" s="343">
        <v>72.912000000000006</v>
      </c>
      <c r="H959" s="342" t="s">
        <v>6594</v>
      </c>
      <c r="I959" s="342" t="s">
        <v>6575</v>
      </c>
      <c r="J959" s="342" t="s">
        <v>6755</v>
      </c>
      <c r="K959" s="581" t="s">
        <v>6838</v>
      </c>
      <c r="L959" s="344" t="s">
        <v>4090</v>
      </c>
      <c r="N959" s="344" t="s">
        <v>4090</v>
      </c>
      <c r="O959" s="341" t="s">
        <v>6752</v>
      </c>
    </row>
    <row r="960" spans="1:15" x14ac:dyDescent="0.2">
      <c r="A960" s="341" t="s">
        <v>9257</v>
      </c>
      <c r="B960" s="341" t="s">
        <v>9260</v>
      </c>
      <c r="C960" s="342" t="s">
        <v>6646</v>
      </c>
      <c r="D960" s="342" t="s">
        <v>6567</v>
      </c>
      <c r="E960" s="342" t="s">
        <v>9319</v>
      </c>
      <c r="F960" s="342" t="s">
        <v>6568</v>
      </c>
      <c r="G960" s="343">
        <v>33.075000000000003</v>
      </c>
      <c r="H960" s="342" t="s">
        <v>6594</v>
      </c>
      <c r="I960" s="342" t="s">
        <v>6575</v>
      </c>
      <c r="J960" s="342" t="s">
        <v>6755</v>
      </c>
      <c r="K960" s="581" t="s">
        <v>7348</v>
      </c>
      <c r="L960" s="344" t="s">
        <v>4090</v>
      </c>
      <c r="N960" s="344" t="s">
        <v>4090</v>
      </c>
      <c r="O960" s="341" t="s">
        <v>6752</v>
      </c>
    </row>
    <row r="961" spans="1:15" x14ac:dyDescent="0.2">
      <c r="A961" s="341" t="s">
        <v>9257</v>
      </c>
      <c r="B961" s="341" t="s">
        <v>9260</v>
      </c>
      <c r="C961" s="342" t="s">
        <v>6646</v>
      </c>
      <c r="D961" s="342" t="s">
        <v>6567</v>
      </c>
      <c r="E961" s="342" t="s">
        <v>9320</v>
      </c>
      <c r="F961" s="342" t="s">
        <v>6568</v>
      </c>
      <c r="G961" s="343">
        <v>16.362000000000002</v>
      </c>
      <c r="H961" s="342" t="s">
        <v>6594</v>
      </c>
      <c r="I961" s="342" t="s">
        <v>6575</v>
      </c>
      <c r="J961" s="342" t="s">
        <v>6755</v>
      </c>
      <c r="K961" s="581" t="s">
        <v>7349</v>
      </c>
      <c r="L961" s="344" t="s">
        <v>4090</v>
      </c>
      <c r="N961" s="344" t="s">
        <v>4090</v>
      </c>
      <c r="O961" s="341">
        <v>0</v>
      </c>
    </row>
    <row r="962" spans="1:15" x14ac:dyDescent="0.2">
      <c r="A962" s="341" t="s">
        <v>9257</v>
      </c>
      <c r="B962" s="341" t="s">
        <v>9260</v>
      </c>
      <c r="C962" s="342" t="s">
        <v>6762</v>
      </c>
      <c r="D962" s="342" t="s">
        <v>6567</v>
      </c>
      <c r="E962" s="342" t="s">
        <v>9320</v>
      </c>
      <c r="F962" s="342" t="s">
        <v>6568</v>
      </c>
      <c r="G962" s="343">
        <v>9.66</v>
      </c>
      <c r="H962" s="342" t="s">
        <v>6594</v>
      </c>
      <c r="I962" s="342" t="s">
        <v>6575</v>
      </c>
      <c r="J962" s="342" t="s">
        <v>6755</v>
      </c>
      <c r="K962" s="581" t="s">
        <v>7345</v>
      </c>
      <c r="L962" s="344" t="s">
        <v>4090</v>
      </c>
      <c r="N962" s="344" t="s">
        <v>4090</v>
      </c>
      <c r="O962" s="341">
        <v>0</v>
      </c>
    </row>
    <row r="963" spans="1:15" x14ac:dyDescent="0.2">
      <c r="A963" s="341" t="s">
        <v>9257</v>
      </c>
      <c r="B963" s="341" t="s">
        <v>9260</v>
      </c>
      <c r="C963" s="342" t="s">
        <v>6762</v>
      </c>
      <c r="D963" s="342" t="s">
        <v>6567</v>
      </c>
      <c r="E963" s="342" t="s">
        <v>9320</v>
      </c>
      <c r="F963" s="342" t="s">
        <v>6568</v>
      </c>
      <c r="G963" s="343">
        <v>5.61</v>
      </c>
      <c r="H963" s="342" t="s">
        <v>6594</v>
      </c>
      <c r="I963" s="342" t="s">
        <v>6575</v>
      </c>
      <c r="J963" s="342" t="s">
        <v>6755</v>
      </c>
      <c r="K963" s="581" t="s">
        <v>7350</v>
      </c>
      <c r="L963" s="344" t="s">
        <v>4090</v>
      </c>
      <c r="N963" s="344" t="s">
        <v>4090</v>
      </c>
      <c r="O963" s="341">
        <v>0</v>
      </c>
    </row>
    <row r="964" spans="1:15" x14ac:dyDescent="0.2">
      <c r="A964" s="341" t="s">
        <v>9257</v>
      </c>
      <c r="B964" s="341" t="s">
        <v>9260</v>
      </c>
      <c r="C964" s="342" t="s">
        <v>6757</v>
      </c>
      <c r="D964" s="342" t="s">
        <v>6567</v>
      </c>
      <c r="E964" s="342" t="s">
        <v>9320</v>
      </c>
      <c r="F964" s="342" t="s">
        <v>6568</v>
      </c>
      <c r="G964" s="343">
        <v>14.875</v>
      </c>
      <c r="H964" s="342" t="s">
        <v>6594</v>
      </c>
      <c r="I964" s="342" t="s">
        <v>6575</v>
      </c>
      <c r="J964" s="342" t="s">
        <v>6755</v>
      </c>
      <c r="K964" s="581" t="s">
        <v>7351</v>
      </c>
      <c r="L964" s="344" t="s">
        <v>4090</v>
      </c>
      <c r="N964" s="344" t="s">
        <v>9231</v>
      </c>
      <c r="O964" s="341">
        <v>0</v>
      </c>
    </row>
    <row r="965" spans="1:15" x14ac:dyDescent="0.2">
      <c r="A965" s="341" t="s">
        <v>9257</v>
      </c>
      <c r="B965" s="341" t="s">
        <v>9260</v>
      </c>
      <c r="C965" s="342" t="s">
        <v>6646</v>
      </c>
      <c r="D965" s="342" t="s">
        <v>6567</v>
      </c>
      <c r="E965" s="342" t="s">
        <v>9334</v>
      </c>
      <c r="F965" s="342" t="s">
        <v>6568</v>
      </c>
      <c r="G965" s="343">
        <v>12.18</v>
      </c>
      <c r="H965" s="342" t="s">
        <v>6594</v>
      </c>
      <c r="I965" s="342" t="s">
        <v>6575</v>
      </c>
      <c r="J965" s="342" t="s">
        <v>6755</v>
      </c>
      <c r="K965" s="581" t="s">
        <v>7349</v>
      </c>
      <c r="L965" s="344" t="s">
        <v>4090</v>
      </c>
      <c r="N965" s="344" t="s">
        <v>4090</v>
      </c>
      <c r="O965" s="341">
        <v>0</v>
      </c>
    </row>
    <row r="966" spans="1:15" x14ac:dyDescent="0.2">
      <c r="A966" s="341" t="s">
        <v>9257</v>
      </c>
      <c r="B966" s="341" t="s">
        <v>9260</v>
      </c>
      <c r="C966" s="342" t="s">
        <v>6646</v>
      </c>
      <c r="D966" s="342" t="s">
        <v>6567</v>
      </c>
      <c r="E966" s="342" t="s">
        <v>9334</v>
      </c>
      <c r="F966" s="342" t="s">
        <v>6568</v>
      </c>
      <c r="G966" s="343">
        <v>8.1</v>
      </c>
      <c r="H966" s="342" t="s">
        <v>6594</v>
      </c>
      <c r="I966" s="342" t="s">
        <v>6575</v>
      </c>
      <c r="J966" s="342" t="s">
        <v>6755</v>
      </c>
      <c r="K966" s="581" t="s">
        <v>6805</v>
      </c>
      <c r="L966" s="344" t="s">
        <v>4090</v>
      </c>
      <c r="N966" s="344" t="s">
        <v>4090</v>
      </c>
      <c r="O966" s="341">
        <v>0</v>
      </c>
    </row>
    <row r="967" spans="1:15" x14ac:dyDescent="0.2">
      <c r="A967" s="341" t="s">
        <v>9257</v>
      </c>
      <c r="B967" s="341" t="s">
        <v>9260</v>
      </c>
      <c r="C967" s="342" t="s">
        <v>7070</v>
      </c>
      <c r="D967" s="342" t="s">
        <v>6567</v>
      </c>
      <c r="E967" s="342" t="s">
        <v>9322</v>
      </c>
      <c r="F967" s="342" t="s">
        <v>6568</v>
      </c>
      <c r="G967" s="343">
        <v>4</v>
      </c>
      <c r="H967" s="342" t="s">
        <v>6594</v>
      </c>
      <c r="I967" s="342" t="s">
        <v>6575</v>
      </c>
      <c r="J967" s="342" t="s">
        <v>6755</v>
      </c>
      <c r="K967" s="581" t="s">
        <v>7352</v>
      </c>
      <c r="L967" s="344" t="s">
        <v>4090</v>
      </c>
      <c r="N967" s="344" t="s">
        <v>4090</v>
      </c>
      <c r="O967" s="341">
        <v>0</v>
      </c>
    </row>
    <row r="968" spans="1:15" x14ac:dyDescent="0.2">
      <c r="A968" s="341" t="s">
        <v>9257</v>
      </c>
      <c r="B968" s="341" t="s">
        <v>9260</v>
      </c>
      <c r="C968" s="342" t="s">
        <v>6742</v>
      </c>
      <c r="D968" s="342" t="s">
        <v>6567</v>
      </c>
      <c r="E968" s="342" t="s">
        <v>9319</v>
      </c>
      <c r="F968" s="342" t="s">
        <v>6568</v>
      </c>
      <c r="G968" s="343">
        <v>25.560000000000002</v>
      </c>
      <c r="H968" s="342" t="s">
        <v>6594</v>
      </c>
      <c r="I968" s="342" t="s">
        <v>6575</v>
      </c>
      <c r="J968" s="342" t="s">
        <v>6755</v>
      </c>
      <c r="K968" s="581" t="s">
        <v>7353</v>
      </c>
      <c r="L968" s="344" t="s">
        <v>4090</v>
      </c>
      <c r="N968" s="344" t="s">
        <v>4090</v>
      </c>
      <c r="O968" s="341">
        <v>0</v>
      </c>
    </row>
    <row r="969" spans="1:15" x14ac:dyDescent="0.2">
      <c r="A969" s="341" t="s">
        <v>9257</v>
      </c>
      <c r="B969" s="341" t="s">
        <v>9260</v>
      </c>
      <c r="C969" s="342" t="s">
        <v>7007</v>
      </c>
      <c r="D969" s="342" t="s">
        <v>6567</v>
      </c>
      <c r="E969" s="342" t="s">
        <v>9325</v>
      </c>
      <c r="F969" s="342" t="s">
        <v>6568</v>
      </c>
      <c r="G969" s="343">
        <v>3.96</v>
      </c>
      <c r="H969" s="342" t="s">
        <v>6594</v>
      </c>
      <c r="I969" s="342" t="s">
        <v>6575</v>
      </c>
      <c r="J969" s="342" t="s">
        <v>6755</v>
      </c>
      <c r="K969" s="581" t="s">
        <v>7001</v>
      </c>
      <c r="L969" s="344" t="s">
        <v>4090</v>
      </c>
      <c r="N969" s="344" t="s">
        <v>9231</v>
      </c>
      <c r="O969" s="341">
        <v>0</v>
      </c>
    </row>
    <row r="970" spans="1:15" x14ac:dyDescent="0.2">
      <c r="A970" s="341" t="s">
        <v>9257</v>
      </c>
      <c r="B970" s="341" t="s">
        <v>9260</v>
      </c>
      <c r="C970" s="342" t="s">
        <v>6566</v>
      </c>
      <c r="D970" s="342" t="s">
        <v>6567</v>
      </c>
      <c r="E970" s="342" t="s">
        <v>9323</v>
      </c>
      <c r="F970" s="342" t="s">
        <v>6568</v>
      </c>
      <c r="G970" s="343">
        <v>2.2800000000000002</v>
      </c>
      <c r="H970" s="342" t="s">
        <v>6594</v>
      </c>
      <c r="I970" s="342" t="s">
        <v>6575</v>
      </c>
      <c r="J970" s="342" t="s">
        <v>6755</v>
      </c>
      <c r="K970" s="581" t="s">
        <v>7353</v>
      </c>
      <c r="L970" s="344" t="s">
        <v>4090</v>
      </c>
      <c r="N970" s="344" t="s">
        <v>4090</v>
      </c>
      <c r="O970" s="341">
        <v>0</v>
      </c>
    </row>
    <row r="971" spans="1:15" x14ac:dyDescent="0.2">
      <c r="A971" s="341" t="s">
        <v>9257</v>
      </c>
      <c r="B971" s="341" t="s">
        <v>9260</v>
      </c>
      <c r="C971" s="342" t="s">
        <v>6566</v>
      </c>
      <c r="D971" s="342" t="s">
        <v>6567</v>
      </c>
      <c r="E971" s="342" t="s">
        <v>9323</v>
      </c>
      <c r="F971" s="342" t="s">
        <v>6568</v>
      </c>
      <c r="G971" s="343">
        <v>5.8</v>
      </c>
      <c r="H971" s="342" t="s">
        <v>6594</v>
      </c>
      <c r="I971" s="342" t="s">
        <v>6575</v>
      </c>
      <c r="J971" s="342" t="s">
        <v>6755</v>
      </c>
      <c r="K971" s="581" t="s">
        <v>7354</v>
      </c>
      <c r="L971" s="344" t="s">
        <v>4090</v>
      </c>
      <c r="N971" s="344" t="s">
        <v>4090</v>
      </c>
      <c r="O971" s="341">
        <v>0</v>
      </c>
    </row>
    <row r="972" spans="1:15" x14ac:dyDescent="0.2">
      <c r="A972" s="341" t="s">
        <v>9257</v>
      </c>
      <c r="B972" s="341" t="s">
        <v>9260</v>
      </c>
      <c r="C972" s="342" t="s">
        <v>6742</v>
      </c>
      <c r="D972" s="342" t="s">
        <v>6567</v>
      </c>
      <c r="E972" s="342" t="s">
        <v>9331</v>
      </c>
      <c r="F972" s="342" t="s">
        <v>6568</v>
      </c>
      <c r="G972" s="343">
        <v>6.16</v>
      </c>
      <c r="H972" s="342" t="s">
        <v>6594</v>
      </c>
      <c r="I972" s="342" t="s">
        <v>6575</v>
      </c>
      <c r="J972" s="342" t="s">
        <v>6755</v>
      </c>
      <c r="K972" s="581" t="s">
        <v>7355</v>
      </c>
      <c r="L972" s="344" t="s">
        <v>4090</v>
      </c>
      <c r="N972" s="344" t="s">
        <v>4090</v>
      </c>
      <c r="O972" s="341">
        <v>0</v>
      </c>
    </row>
    <row r="973" spans="1:15" x14ac:dyDescent="0.2">
      <c r="A973" s="341" t="s">
        <v>9257</v>
      </c>
      <c r="B973" s="341" t="s">
        <v>9260</v>
      </c>
      <c r="C973" s="342" t="s">
        <v>7007</v>
      </c>
      <c r="D973" s="342" t="s">
        <v>6567</v>
      </c>
      <c r="E973" s="342" t="s">
        <v>9319</v>
      </c>
      <c r="F973" s="342" t="s">
        <v>6568</v>
      </c>
      <c r="G973" s="343">
        <v>17.8</v>
      </c>
      <c r="H973" s="342" t="s">
        <v>6594</v>
      </c>
      <c r="I973" s="342" t="s">
        <v>6575</v>
      </c>
      <c r="J973" s="342" t="s">
        <v>6755</v>
      </c>
      <c r="K973" s="581" t="s">
        <v>7356</v>
      </c>
      <c r="L973" s="344" t="s">
        <v>4090</v>
      </c>
      <c r="N973" s="344" t="s">
        <v>9231</v>
      </c>
      <c r="O973" s="341">
        <v>0</v>
      </c>
    </row>
    <row r="974" spans="1:15" x14ac:dyDescent="0.2">
      <c r="A974" s="341" t="s">
        <v>9257</v>
      </c>
      <c r="B974" s="341" t="s">
        <v>9260</v>
      </c>
      <c r="C974" s="342" t="s">
        <v>6762</v>
      </c>
      <c r="D974" s="342" t="s">
        <v>6567</v>
      </c>
      <c r="E974" s="342" t="s">
        <v>9334</v>
      </c>
      <c r="F974" s="342" t="s">
        <v>6568</v>
      </c>
      <c r="G974" s="343">
        <v>29.900000000000002</v>
      </c>
      <c r="H974" s="342" t="s">
        <v>6594</v>
      </c>
      <c r="I974" s="342" t="s">
        <v>6575</v>
      </c>
      <c r="J974" s="342" t="s">
        <v>6755</v>
      </c>
      <c r="K974" s="581" t="s">
        <v>7357</v>
      </c>
      <c r="L974" s="344" t="s">
        <v>4090</v>
      </c>
      <c r="N974" s="344" t="s">
        <v>4090</v>
      </c>
      <c r="O974" s="341">
        <v>0</v>
      </c>
    </row>
    <row r="975" spans="1:15" x14ac:dyDescent="0.2">
      <c r="A975" s="341" t="s">
        <v>9257</v>
      </c>
      <c r="B975" s="341" t="s">
        <v>9260</v>
      </c>
      <c r="C975" s="342" t="s">
        <v>7007</v>
      </c>
      <c r="D975" s="342" t="s">
        <v>6567</v>
      </c>
      <c r="E975" s="342" t="s">
        <v>9326</v>
      </c>
      <c r="F975" s="342" t="s">
        <v>6568</v>
      </c>
      <c r="G975" s="343">
        <v>35.700000000000003</v>
      </c>
      <c r="H975" s="342" t="s">
        <v>6594</v>
      </c>
      <c r="I975" s="342" t="s">
        <v>6575</v>
      </c>
      <c r="J975" s="342" t="s">
        <v>6755</v>
      </c>
      <c r="K975" s="581" t="s">
        <v>7358</v>
      </c>
      <c r="L975" s="344" t="s">
        <v>4090</v>
      </c>
      <c r="N975" s="344" t="s">
        <v>9231</v>
      </c>
      <c r="O975" s="341" t="s">
        <v>6752</v>
      </c>
    </row>
    <row r="976" spans="1:15" x14ac:dyDescent="0.2">
      <c r="A976" s="341" t="s">
        <v>9257</v>
      </c>
      <c r="B976" s="341" t="s">
        <v>9260</v>
      </c>
      <c r="C976" s="342" t="s">
        <v>6566</v>
      </c>
      <c r="D976" s="342" t="s">
        <v>6567</v>
      </c>
      <c r="E976" s="342" t="s">
        <v>9339</v>
      </c>
      <c r="F976" s="342" t="s">
        <v>6568</v>
      </c>
      <c r="G976" s="343">
        <v>15.84</v>
      </c>
      <c r="H976" s="342" t="s">
        <v>6594</v>
      </c>
      <c r="I976" s="342" t="s">
        <v>6575</v>
      </c>
      <c r="J976" s="342" t="s">
        <v>6755</v>
      </c>
      <c r="K976" s="581" t="s">
        <v>7359</v>
      </c>
      <c r="L976" s="344" t="s">
        <v>4090</v>
      </c>
      <c r="N976" s="344" t="s">
        <v>4090</v>
      </c>
      <c r="O976" s="341">
        <v>0</v>
      </c>
    </row>
    <row r="977" spans="1:15" x14ac:dyDescent="0.2">
      <c r="A977" s="341" t="s">
        <v>9257</v>
      </c>
      <c r="B977" s="341" t="s">
        <v>9260</v>
      </c>
      <c r="C977" s="342" t="s">
        <v>6646</v>
      </c>
      <c r="D977" s="342" t="s">
        <v>6567</v>
      </c>
      <c r="E977" s="342" t="s">
        <v>9255</v>
      </c>
      <c r="F977" s="342" t="s">
        <v>6568</v>
      </c>
      <c r="G977" s="343">
        <v>5.75</v>
      </c>
      <c r="H977" s="342" t="s">
        <v>6594</v>
      </c>
      <c r="I977" s="342" t="s">
        <v>6575</v>
      </c>
      <c r="J977" s="342" t="s">
        <v>6755</v>
      </c>
      <c r="K977" s="581" t="s">
        <v>7360</v>
      </c>
      <c r="L977" s="344" t="s">
        <v>4090</v>
      </c>
      <c r="N977" s="344" t="s">
        <v>4090</v>
      </c>
      <c r="O977" s="341">
        <v>0</v>
      </c>
    </row>
    <row r="978" spans="1:15" x14ac:dyDescent="0.2">
      <c r="A978" s="341" t="s">
        <v>9257</v>
      </c>
      <c r="B978" s="341" t="s">
        <v>9260</v>
      </c>
      <c r="C978" s="342" t="s">
        <v>7007</v>
      </c>
      <c r="D978" s="342" t="s">
        <v>6567</v>
      </c>
      <c r="E978" s="342" t="s">
        <v>9319</v>
      </c>
      <c r="F978" s="342" t="s">
        <v>6568</v>
      </c>
      <c r="G978" s="343">
        <v>10.06</v>
      </c>
      <c r="H978" s="342" t="s">
        <v>6594</v>
      </c>
      <c r="I978" s="342" t="s">
        <v>6575</v>
      </c>
      <c r="J978" s="342" t="s">
        <v>6755</v>
      </c>
      <c r="K978" s="581" t="s">
        <v>7361</v>
      </c>
      <c r="L978" s="344" t="s">
        <v>4090</v>
      </c>
      <c r="N978" s="344" t="s">
        <v>9231</v>
      </c>
      <c r="O978" s="341">
        <v>0</v>
      </c>
    </row>
    <row r="979" spans="1:15" x14ac:dyDescent="0.2">
      <c r="A979" s="341" t="s">
        <v>9257</v>
      </c>
      <c r="B979" s="341" t="s">
        <v>9260</v>
      </c>
      <c r="C979" s="342" t="s">
        <v>6762</v>
      </c>
      <c r="D979" s="342" t="s">
        <v>6567</v>
      </c>
      <c r="E979" s="342" t="s">
        <v>9321</v>
      </c>
      <c r="F979" s="342" t="s">
        <v>6568</v>
      </c>
      <c r="G979" s="343">
        <v>9.4</v>
      </c>
      <c r="H979" s="342" t="s">
        <v>6594</v>
      </c>
      <c r="I979" s="342" t="s">
        <v>6575</v>
      </c>
      <c r="J979" s="342" t="s">
        <v>6755</v>
      </c>
      <c r="K979" s="581" t="s">
        <v>7362</v>
      </c>
      <c r="L979" s="344" t="s">
        <v>4090</v>
      </c>
      <c r="N979" s="344" t="s">
        <v>4090</v>
      </c>
      <c r="O979" s="341">
        <v>0</v>
      </c>
    </row>
    <row r="980" spans="1:15" x14ac:dyDescent="0.2">
      <c r="A980" s="341" t="s">
        <v>9257</v>
      </c>
      <c r="B980" s="341" t="s">
        <v>9260</v>
      </c>
      <c r="C980" s="342" t="s">
        <v>7019</v>
      </c>
      <c r="D980" s="342" t="s">
        <v>6567</v>
      </c>
      <c r="E980" s="342" t="s">
        <v>9319</v>
      </c>
      <c r="F980" s="342" t="s">
        <v>6568</v>
      </c>
      <c r="G980" s="343">
        <v>12.25</v>
      </c>
      <c r="H980" s="342" t="s">
        <v>6594</v>
      </c>
      <c r="I980" s="342" t="s">
        <v>6575</v>
      </c>
      <c r="J980" s="342" t="s">
        <v>6755</v>
      </c>
      <c r="K980" s="581" t="s">
        <v>7363</v>
      </c>
      <c r="L980" s="344" t="s">
        <v>4090</v>
      </c>
      <c r="N980" s="344" t="s">
        <v>4090</v>
      </c>
      <c r="O980" s="341">
        <v>0</v>
      </c>
    </row>
    <row r="981" spans="1:15" x14ac:dyDescent="0.2">
      <c r="A981" s="341" t="s">
        <v>9257</v>
      </c>
      <c r="B981" s="341" t="s">
        <v>9260</v>
      </c>
      <c r="C981" s="342" t="s">
        <v>6753</v>
      </c>
      <c r="D981" s="342" t="s">
        <v>6567</v>
      </c>
      <c r="E981" s="342" t="s">
        <v>9321</v>
      </c>
      <c r="F981" s="342" t="s">
        <v>6568</v>
      </c>
      <c r="G981" s="343">
        <v>10.8</v>
      </c>
      <c r="H981" s="342" t="s">
        <v>6594</v>
      </c>
      <c r="I981" s="342" t="s">
        <v>6575</v>
      </c>
      <c r="J981" s="342" t="s">
        <v>6755</v>
      </c>
      <c r="K981" s="581" t="s">
        <v>7364</v>
      </c>
      <c r="L981" s="344" t="s">
        <v>4090</v>
      </c>
      <c r="N981" s="344" t="s">
        <v>4090</v>
      </c>
      <c r="O981" s="341">
        <v>0</v>
      </c>
    </row>
    <row r="982" spans="1:15" x14ac:dyDescent="0.2">
      <c r="A982" s="341" t="s">
        <v>9257</v>
      </c>
      <c r="B982" s="341" t="s">
        <v>9260</v>
      </c>
      <c r="C982" s="342" t="s">
        <v>7070</v>
      </c>
      <c r="D982" s="342" t="s">
        <v>6567</v>
      </c>
      <c r="E982" s="342" t="s">
        <v>9328</v>
      </c>
      <c r="F982" s="342" t="s">
        <v>6568</v>
      </c>
      <c r="G982" s="343">
        <v>14.85</v>
      </c>
      <c r="H982" s="342" t="s">
        <v>6594</v>
      </c>
      <c r="I982" s="342" t="s">
        <v>6575</v>
      </c>
      <c r="J982" s="342" t="s">
        <v>6755</v>
      </c>
      <c r="K982" s="581" t="s">
        <v>7365</v>
      </c>
      <c r="L982" s="344" t="s">
        <v>4090</v>
      </c>
      <c r="N982" s="344" t="s">
        <v>4090</v>
      </c>
      <c r="O982" s="341">
        <v>0</v>
      </c>
    </row>
    <row r="983" spans="1:15" x14ac:dyDescent="0.2">
      <c r="A983" s="341" t="s">
        <v>9257</v>
      </c>
      <c r="B983" s="341" t="s">
        <v>9260</v>
      </c>
      <c r="C983" s="342" t="s">
        <v>6646</v>
      </c>
      <c r="D983" s="342" t="s">
        <v>6567</v>
      </c>
      <c r="E983" s="342" t="s">
        <v>9319</v>
      </c>
      <c r="F983" s="342" t="s">
        <v>6568</v>
      </c>
      <c r="G983" s="343">
        <v>50.625</v>
      </c>
      <c r="H983" s="342" t="s">
        <v>6594</v>
      </c>
      <c r="I983" s="342" t="s">
        <v>6575</v>
      </c>
      <c r="J983" s="342" t="s">
        <v>6755</v>
      </c>
      <c r="K983" s="581" t="s">
        <v>7366</v>
      </c>
      <c r="L983" s="344" t="s">
        <v>4090</v>
      </c>
      <c r="N983" s="344" t="s">
        <v>4090</v>
      </c>
      <c r="O983" s="341" t="s">
        <v>6752</v>
      </c>
    </row>
    <row r="984" spans="1:15" x14ac:dyDescent="0.2">
      <c r="A984" s="341" t="s">
        <v>9257</v>
      </c>
      <c r="B984" s="341" t="s">
        <v>9260</v>
      </c>
      <c r="C984" s="342" t="s">
        <v>6760</v>
      </c>
      <c r="D984" s="342" t="s">
        <v>6567</v>
      </c>
      <c r="E984" s="342" t="s">
        <v>9319</v>
      </c>
      <c r="F984" s="342" t="s">
        <v>6568</v>
      </c>
      <c r="G984" s="343">
        <v>4.375</v>
      </c>
      <c r="H984" s="342" t="s">
        <v>6594</v>
      </c>
      <c r="I984" s="342" t="s">
        <v>6575</v>
      </c>
      <c r="J984" s="342" t="s">
        <v>6755</v>
      </c>
      <c r="K984" s="581" t="s">
        <v>7365</v>
      </c>
      <c r="L984" s="344" t="s">
        <v>4090</v>
      </c>
      <c r="N984" s="344" t="s">
        <v>4090</v>
      </c>
      <c r="O984" s="341">
        <v>0</v>
      </c>
    </row>
    <row r="985" spans="1:15" x14ac:dyDescent="0.2">
      <c r="A985" s="341" t="s">
        <v>9257</v>
      </c>
      <c r="B985" s="341" t="s">
        <v>9260</v>
      </c>
      <c r="C985" s="342" t="s">
        <v>6646</v>
      </c>
      <c r="D985" s="342" t="s">
        <v>6567</v>
      </c>
      <c r="E985" s="342" t="s">
        <v>9319</v>
      </c>
      <c r="F985" s="342" t="s">
        <v>6568</v>
      </c>
      <c r="G985" s="343">
        <v>32.32</v>
      </c>
      <c r="H985" s="342" t="s">
        <v>6594</v>
      </c>
      <c r="I985" s="342" t="s">
        <v>6575</v>
      </c>
      <c r="J985" s="342" t="s">
        <v>6755</v>
      </c>
      <c r="K985" s="581" t="s">
        <v>7367</v>
      </c>
      <c r="L985" s="344" t="s">
        <v>4090</v>
      </c>
      <c r="N985" s="344" t="s">
        <v>4090</v>
      </c>
      <c r="O985" s="341" t="s">
        <v>6752</v>
      </c>
    </row>
    <row r="986" spans="1:15" x14ac:dyDescent="0.2">
      <c r="A986" s="341" t="s">
        <v>9257</v>
      </c>
      <c r="B986" s="341" t="s">
        <v>9260</v>
      </c>
      <c r="C986" s="342" t="s">
        <v>7070</v>
      </c>
      <c r="D986" s="342" t="s">
        <v>6567</v>
      </c>
      <c r="E986" s="342" t="s">
        <v>9319</v>
      </c>
      <c r="F986" s="342" t="s">
        <v>6568</v>
      </c>
      <c r="G986" s="343">
        <v>4.2</v>
      </c>
      <c r="H986" s="342" t="s">
        <v>6594</v>
      </c>
      <c r="I986" s="342" t="s">
        <v>6575</v>
      </c>
      <c r="J986" s="342" t="s">
        <v>6755</v>
      </c>
      <c r="K986" s="581" t="s">
        <v>7368</v>
      </c>
      <c r="L986" s="344" t="s">
        <v>4090</v>
      </c>
      <c r="N986" s="344" t="s">
        <v>4090</v>
      </c>
      <c r="O986" s="341">
        <v>0</v>
      </c>
    </row>
    <row r="987" spans="1:15" x14ac:dyDescent="0.2">
      <c r="A987" s="341" t="s">
        <v>9257</v>
      </c>
      <c r="B987" s="341" t="s">
        <v>9260</v>
      </c>
      <c r="C987" s="342" t="s">
        <v>6967</v>
      </c>
      <c r="D987" s="342" t="s">
        <v>6567</v>
      </c>
      <c r="E987" s="342" t="s">
        <v>9320</v>
      </c>
      <c r="F987" s="342" t="s">
        <v>6568</v>
      </c>
      <c r="G987" s="343">
        <v>6.3</v>
      </c>
      <c r="H987" s="342" t="s">
        <v>6594</v>
      </c>
      <c r="I987" s="342" t="s">
        <v>6575</v>
      </c>
      <c r="J987" s="342" t="s">
        <v>6755</v>
      </c>
      <c r="K987" s="581" t="s">
        <v>7369</v>
      </c>
      <c r="L987" s="344" t="s">
        <v>4090</v>
      </c>
      <c r="N987" s="344" t="s">
        <v>4090</v>
      </c>
      <c r="O987" s="341">
        <v>0</v>
      </c>
    </row>
    <row r="988" spans="1:15" x14ac:dyDescent="0.2">
      <c r="A988" s="341" t="s">
        <v>9257</v>
      </c>
      <c r="B988" s="341" t="s">
        <v>9260</v>
      </c>
      <c r="C988" s="342" t="s">
        <v>6967</v>
      </c>
      <c r="D988" s="342" t="s">
        <v>6567</v>
      </c>
      <c r="E988" s="342" t="s">
        <v>9320</v>
      </c>
      <c r="F988" s="342" t="s">
        <v>6568</v>
      </c>
      <c r="G988" s="343">
        <v>19.8</v>
      </c>
      <c r="H988" s="342" t="s">
        <v>6594</v>
      </c>
      <c r="I988" s="342" t="s">
        <v>6575</v>
      </c>
      <c r="J988" s="342" t="s">
        <v>6755</v>
      </c>
      <c r="K988" s="581" t="s">
        <v>7370</v>
      </c>
      <c r="L988" s="344" t="s">
        <v>4090</v>
      </c>
      <c r="N988" s="344" t="s">
        <v>4090</v>
      </c>
      <c r="O988" s="341">
        <v>0</v>
      </c>
    </row>
    <row r="989" spans="1:15" x14ac:dyDescent="0.2">
      <c r="A989" s="341" t="s">
        <v>9257</v>
      </c>
      <c r="B989" s="341" t="s">
        <v>9260</v>
      </c>
      <c r="C989" s="342" t="s">
        <v>6757</v>
      </c>
      <c r="D989" s="342" t="s">
        <v>6567</v>
      </c>
      <c r="E989" s="342" t="s">
        <v>9322</v>
      </c>
      <c r="F989" s="342" t="s">
        <v>6568</v>
      </c>
      <c r="G989" s="343">
        <v>6.44</v>
      </c>
      <c r="H989" s="342" t="s">
        <v>6594</v>
      </c>
      <c r="I989" s="342" t="s">
        <v>6575</v>
      </c>
      <c r="J989" s="342" t="s">
        <v>6755</v>
      </c>
      <c r="K989" s="581" t="s">
        <v>6948</v>
      </c>
      <c r="L989" s="344" t="s">
        <v>4090</v>
      </c>
      <c r="N989" s="344" t="s">
        <v>9231</v>
      </c>
      <c r="O989" s="341">
        <v>0</v>
      </c>
    </row>
    <row r="990" spans="1:15" x14ac:dyDescent="0.2">
      <c r="A990" s="341" t="s">
        <v>9257</v>
      </c>
      <c r="B990" s="341" t="s">
        <v>9260</v>
      </c>
      <c r="C990" s="342" t="s">
        <v>6566</v>
      </c>
      <c r="D990" s="342" t="s">
        <v>6567</v>
      </c>
      <c r="E990" s="342" t="s">
        <v>9320</v>
      </c>
      <c r="F990" s="342" t="s">
        <v>6568</v>
      </c>
      <c r="G990" s="343">
        <v>16.2</v>
      </c>
      <c r="H990" s="342" t="s">
        <v>6594</v>
      </c>
      <c r="I990" s="342" t="s">
        <v>6575</v>
      </c>
      <c r="J990" s="342" t="s">
        <v>6755</v>
      </c>
      <c r="K990" s="581" t="s">
        <v>7371</v>
      </c>
      <c r="L990" s="344" t="s">
        <v>4090</v>
      </c>
      <c r="N990" s="344" t="s">
        <v>4090</v>
      </c>
      <c r="O990" s="341">
        <v>0</v>
      </c>
    </row>
    <row r="991" spans="1:15" x14ac:dyDescent="0.2">
      <c r="A991" s="341" t="s">
        <v>9257</v>
      </c>
      <c r="B991" s="341" t="s">
        <v>9260</v>
      </c>
      <c r="C991" s="342" t="s">
        <v>6646</v>
      </c>
      <c r="D991" s="342" t="s">
        <v>6567</v>
      </c>
      <c r="E991" s="342" t="s">
        <v>9334</v>
      </c>
      <c r="F991" s="342" t="s">
        <v>6568</v>
      </c>
      <c r="G991" s="343">
        <v>9.4320000000000004</v>
      </c>
      <c r="H991" s="342" t="s">
        <v>6594</v>
      </c>
      <c r="I991" s="342" t="s">
        <v>6575</v>
      </c>
      <c r="J991" s="342" t="s">
        <v>6755</v>
      </c>
      <c r="K991" s="581" t="s">
        <v>7372</v>
      </c>
      <c r="L991" s="344" t="s">
        <v>4090</v>
      </c>
      <c r="N991" s="344" t="s">
        <v>4090</v>
      </c>
      <c r="O991" s="341">
        <v>0</v>
      </c>
    </row>
    <row r="992" spans="1:15" x14ac:dyDescent="0.2">
      <c r="A992" s="341" t="s">
        <v>9257</v>
      </c>
      <c r="B992" s="341" t="s">
        <v>9260</v>
      </c>
      <c r="C992" s="342" t="s">
        <v>6638</v>
      </c>
      <c r="D992" s="342" t="s">
        <v>6567</v>
      </c>
      <c r="E992" s="342" t="s">
        <v>9326</v>
      </c>
      <c r="F992" s="342" t="s">
        <v>6568</v>
      </c>
      <c r="G992" s="343">
        <v>18.400000000000002</v>
      </c>
      <c r="H992" s="342" t="s">
        <v>6594</v>
      </c>
      <c r="I992" s="342" t="s">
        <v>6575</v>
      </c>
      <c r="J992" s="342" t="s">
        <v>6755</v>
      </c>
      <c r="K992" s="581" t="s">
        <v>7373</v>
      </c>
      <c r="L992" s="344" t="s">
        <v>4090</v>
      </c>
      <c r="N992" s="344" t="s">
        <v>4090</v>
      </c>
      <c r="O992" s="341">
        <v>0</v>
      </c>
    </row>
    <row r="993" spans="1:15" x14ac:dyDescent="0.2">
      <c r="A993" s="341" t="s">
        <v>9257</v>
      </c>
      <c r="B993" s="341" t="s">
        <v>9260</v>
      </c>
      <c r="C993" s="342" t="s">
        <v>6760</v>
      </c>
      <c r="D993" s="342" t="s">
        <v>6567</v>
      </c>
      <c r="E993" s="342" t="s">
        <v>9323</v>
      </c>
      <c r="F993" s="342" t="s">
        <v>6568</v>
      </c>
      <c r="G993" s="343">
        <v>54.88</v>
      </c>
      <c r="H993" s="342" t="s">
        <v>6594</v>
      </c>
      <c r="I993" s="342" t="s">
        <v>6575</v>
      </c>
      <c r="J993" s="342" t="s">
        <v>6755</v>
      </c>
      <c r="K993" s="581" t="s">
        <v>7374</v>
      </c>
      <c r="L993" s="344" t="s">
        <v>4090</v>
      </c>
      <c r="N993" s="344" t="s">
        <v>4090</v>
      </c>
      <c r="O993" s="341" t="s">
        <v>6752</v>
      </c>
    </row>
    <row r="994" spans="1:15" x14ac:dyDescent="0.2">
      <c r="A994" s="341" t="s">
        <v>9257</v>
      </c>
      <c r="B994" s="341" t="s">
        <v>9260</v>
      </c>
      <c r="C994" s="342" t="s">
        <v>6646</v>
      </c>
      <c r="D994" s="342" t="s">
        <v>6567</v>
      </c>
      <c r="E994" s="342" t="s">
        <v>9320</v>
      </c>
      <c r="F994" s="342" t="s">
        <v>6568</v>
      </c>
      <c r="G994" s="343">
        <v>15.36</v>
      </c>
      <c r="H994" s="342" t="s">
        <v>6594</v>
      </c>
      <c r="I994" s="342" t="s">
        <v>6575</v>
      </c>
      <c r="J994" s="342" t="s">
        <v>6755</v>
      </c>
      <c r="K994" s="581" t="s">
        <v>6859</v>
      </c>
      <c r="L994" s="344" t="s">
        <v>4090</v>
      </c>
      <c r="N994" s="344" t="s">
        <v>4090</v>
      </c>
      <c r="O994" s="341">
        <v>0</v>
      </c>
    </row>
    <row r="995" spans="1:15" x14ac:dyDescent="0.2">
      <c r="A995" s="341" t="s">
        <v>9257</v>
      </c>
      <c r="B995" s="341" t="s">
        <v>9260</v>
      </c>
      <c r="C995" s="342" t="s">
        <v>6646</v>
      </c>
      <c r="D995" s="342" t="s">
        <v>6567</v>
      </c>
      <c r="E995" s="342" t="s">
        <v>9320</v>
      </c>
      <c r="F995" s="342" t="s">
        <v>6568</v>
      </c>
      <c r="G995" s="343">
        <v>9.6</v>
      </c>
      <c r="H995" s="342" t="s">
        <v>6594</v>
      </c>
      <c r="I995" s="342" t="s">
        <v>6575</v>
      </c>
      <c r="J995" s="342" t="s">
        <v>6755</v>
      </c>
      <c r="K995" s="581" t="s">
        <v>6782</v>
      </c>
      <c r="L995" s="344" t="s">
        <v>4090</v>
      </c>
      <c r="N995" s="344" t="s">
        <v>4090</v>
      </c>
      <c r="O995" s="341">
        <v>0</v>
      </c>
    </row>
    <row r="996" spans="1:15" x14ac:dyDescent="0.2">
      <c r="A996" s="341" t="s">
        <v>9257</v>
      </c>
      <c r="B996" s="341" t="s">
        <v>9260</v>
      </c>
      <c r="C996" s="342" t="s">
        <v>6566</v>
      </c>
      <c r="D996" s="342" t="s">
        <v>6567</v>
      </c>
      <c r="E996" s="342" t="s">
        <v>9319</v>
      </c>
      <c r="F996" s="342" t="s">
        <v>6568</v>
      </c>
      <c r="G996" s="343">
        <v>5.92</v>
      </c>
      <c r="H996" s="342" t="s">
        <v>6594</v>
      </c>
      <c r="I996" s="342" t="s">
        <v>6575</v>
      </c>
      <c r="J996" s="342" t="s">
        <v>6755</v>
      </c>
      <c r="K996" s="581" t="s">
        <v>6944</v>
      </c>
      <c r="L996" s="344" t="s">
        <v>4090</v>
      </c>
      <c r="N996" s="344" t="s">
        <v>4090</v>
      </c>
      <c r="O996" s="341">
        <v>0</v>
      </c>
    </row>
    <row r="997" spans="1:15" x14ac:dyDescent="0.2">
      <c r="A997" s="341" t="s">
        <v>9257</v>
      </c>
      <c r="B997" s="341" t="s">
        <v>9260</v>
      </c>
      <c r="C997" s="342" t="s">
        <v>6566</v>
      </c>
      <c r="D997" s="342" t="s">
        <v>6567</v>
      </c>
      <c r="E997" s="342" t="s">
        <v>9321</v>
      </c>
      <c r="F997" s="342" t="s">
        <v>6568</v>
      </c>
      <c r="G997" s="343">
        <v>5.6000000000000005</v>
      </c>
      <c r="H997" s="342" t="s">
        <v>6594</v>
      </c>
      <c r="I997" s="342" t="s">
        <v>6575</v>
      </c>
      <c r="J997" s="342" t="s">
        <v>6755</v>
      </c>
      <c r="K997" s="581" t="s">
        <v>7375</v>
      </c>
      <c r="L997" s="344" t="s">
        <v>4090</v>
      </c>
      <c r="N997" s="344" t="s">
        <v>4090</v>
      </c>
      <c r="O997" s="341">
        <v>0</v>
      </c>
    </row>
    <row r="998" spans="1:15" x14ac:dyDescent="0.2">
      <c r="A998" s="341" t="s">
        <v>9257</v>
      </c>
      <c r="B998" s="341" t="s">
        <v>9260</v>
      </c>
      <c r="C998" s="342" t="s">
        <v>7007</v>
      </c>
      <c r="D998" s="342" t="s">
        <v>6567</v>
      </c>
      <c r="E998" s="342" t="s">
        <v>9326</v>
      </c>
      <c r="F998" s="342" t="s">
        <v>6568</v>
      </c>
      <c r="G998" s="343">
        <v>12.075000000000001</v>
      </c>
      <c r="H998" s="342" t="s">
        <v>6594</v>
      </c>
      <c r="I998" s="342" t="s">
        <v>6575</v>
      </c>
      <c r="J998" s="342" t="s">
        <v>6755</v>
      </c>
      <c r="K998" s="581" t="s">
        <v>6971</v>
      </c>
      <c r="L998" s="344" t="s">
        <v>4090</v>
      </c>
      <c r="N998" s="344" t="s">
        <v>9231</v>
      </c>
      <c r="O998" s="341">
        <v>0</v>
      </c>
    </row>
    <row r="999" spans="1:15" x14ac:dyDescent="0.2">
      <c r="A999" s="341" t="s">
        <v>9257</v>
      </c>
      <c r="B999" s="341" t="s">
        <v>9260</v>
      </c>
      <c r="C999" s="342" t="s">
        <v>7007</v>
      </c>
      <c r="D999" s="342" t="s">
        <v>6567</v>
      </c>
      <c r="E999" s="342" t="s">
        <v>9326</v>
      </c>
      <c r="F999" s="342" t="s">
        <v>6568</v>
      </c>
      <c r="G999" s="343">
        <v>2</v>
      </c>
      <c r="H999" s="342" t="s">
        <v>6594</v>
      </c>
      <c r="I999" s="342" t="s">
        <v>6575</v>
      </c>
      <c r="J999" s="342" t="s">
        <v>6755</v>
      </c>
      <c r="K999" s="581" t="s">
        <v>7188</v>
      </c>
      <c r="L999" s="344" t="s">
        <v>4090</v>
      </c>
      <c r="N999" s="344" t="s">
        <v>9231</v>
      </c>
      <c r="O999" s="341">
        <v>0</v>
      </c>
    </row>
    <row r="1000" spans="1:15" x14ac:dyDescent="0.2">
      <c r="A1000" s="341" t="s">
        <v>9257</v>
      </c>
      <c r="B1000" s="341" t="s">
        <v>9260</v>
      </c>
      <c r="C1000" s="342" t="s">
        <v>6566</v>
      </c>
      <c r="D1000" s="342" t="s">
        <v>6567</v>
      </c>
      <c r="E1000" s="342" t="s">
        <v>9320</v>
      </c>
      <c r="F1000" s="342" t="s">
        <v>6568</v>
      </c>
      <c r="G1000" s="343">
        <v>9.4500000000000011</v>
      </c>
      <c r="H1000" s="342" t="s">
        <v>6594</v>
      </c>
      <c r="I1000" s="342" t="s">
        <v>6575</v>
      </c>
      <c r="J1000" s="342" t="s">
        <v>6755</v>
      </c>
      <c r="K1000" s="581" t="s">
        <v>7376</v>
      </c>
      <c r="L1000" s="344" t="s">
        <v>4090</v>
      </c>
      <c r="N1000" s="344" t="s">
        <v>4090</v>
      </c>
      <c r="O1000" s="341">
        <v>0</v>
      </c>
    </row>
    <row r="1001" spans="1:15" x14ac:dyDescent="0.2">
      <c r="A1001" s="341" t="s">
        <v>9257</v>
      </c>
      <c r="B1001" s="341" t="s">
        <v>9260</v>
      </c>
      <c r="C1001" s="342" t="s">
        <v>6640</v>
      </c>
      <c r="D1001" s="342" t="s">
        <v>6567</v>
      </c>
      <c r="E1001" s="342" t="s">
        <v>9320</v>
      </c>
      <c r="F1001" s="342" t="s">
        <v>6568</v>
      </c>
      <c r="G1001" s="343">
        <v>12.780000000000001</v>
      </c>
      <c r="H1001" s="342" t="s">
        <v>6594</v>
      </c>
      <c r="I1001" s="342" t="s">
        <v>6575</v>
      </c>
      <c r="J1001" s="342" t="s">
        <v>6755</v>
      </c>
      <c r="K1001" s="581" t="s">
        <v>7003</v>
      </c>
      <c r="L1001" s="344" t="s">
        <v>4090</v>
      </c>
      <c r="N1001" s="344" t="s">
        <v>4090</v>
      </c>
      <c r="O1001" s="341">
        <v>0</v>
      </c>
    </row>
    <row r="1002" spans="1:15" x14ac:dyDescent="0.2">
      <c r="A1002" s="341" t="s">
        <v>9257</v>
      </c>
      <c r="B1002" s="341" t="s">
        <v>9260</v>
      </c>
      <c r="C1002" s="342" t="s">
        <v>6646</v>
      </c>
      <c r="D1002" s="342" t="s">
        <v>6567</v>
      </c>
      <c r="E1002" s="342" t="s">
        <v>9255</v>
      </c>
      <c r="F1002" s="342" t="s">
        <v>6568</v>
      </c>
      <c r="G1002" s="343">
        <v>98.34</v>
      </c>
      <c r="H1002" s="342" t="s">
        <v>6594</v>
      </c>
      <c r="I1002" s="342" t="s">
        <v>6570</v>
      </c>
      <c r="J1002" s="342" t="s">
        <v>6755</v>
      </c>
      <c r="K1002" s="581" t="s">
        <v>7377</v>
      </c>
      <c r="L1002" s="344" t="s">
        <v>4090</v>
      </c>
      <c r="N1002" s="344" t="s">
        <v>4090</v>
      </c>
      <c r="O1002" s="341" t="s">
        <v>6752</v>
      </c>
    </row>
    <row r="1003" spans="1:15" x14ac:dyDescent="0.2">
      <c r="A1003" s="341" t="s">
        <v>9257</v>
      </c>
      <c r="B1003" s="341" t="s">
        <v>9260</v>
      </c>
      <c r="C1003" s="342" t="s">
        <v>6646</v>
      </c>
      <c r="D1003" s="342" t="s">
        <v>6567</v>
      </c>
      <c r="E1003" s="342" t="s">
        <v>9255</v>
      </c>
      <c r="F1003" s="342" t="s">
        <v>6568</v>
      </c>
      <c r="G1003" s="343">
        <v>63.36</v>
      </c>
      <c r="H1003" s="342" t="s">
        <v>6594</v>
      </c>
      <c r="I1003" s="342" t="s">
        <v>6570</v>
      </c>
      <c r="J1003" s="342" t="s">
        <v>6755</v>
      </c>
      <c r="K1003" s="581" t="s">
        <v>6859</v>
      </c>
      <c r="L1003" s="344" t="s">
        <v>4090</v>
      </c>
      <c r="N1003" s="344" t="s">
        <v>4090</v>
      </c>
      <c r="O1003" s="341" t="s">
        <v>6752</v>
      </c>
    </row>
    <row r="1004" spans="1:15" x14ac:dyDescent="0.2">
      <c r="A1004" s="341" t="s">
        <v>9257</v>
      </c>
      <c r="B1004" s="341" t="s">
        <v>9260</v>
      </c>
      <c r="C1004" s="342" t="s">
        <v>6753</v>
      </c>
      <c r="D1004" s="342" t="s">
        <v>6567</v>
      </c>
      <c r="E1004" s="342" t="s">
        <v>9337</v>
      </c>
      <c r="F1004" s="342" t="s">
        <v>6568</v>
      </c>
      <c r="G1004" s="343">
        <v>54.050000000000004</v>
      </c>
      <c r="H1004" s="342" t="s">
        <v>6594</v>
      </c>
      <c r="I1004" s="342" t="s">
        <v>6575</v>
      </c>
      <c r="J1004" s="342" t="s">
        <v>6755</v>
      </c>
      <c r="K1004" s="581" t="s">
        <v>6859</v>
      </c>
      <c r="L1004" s="344" t="s">
        <v>4090</v>
      </c>
      <c r="N1004" s="344" t="s">
        <v>4090</v>
      </c>
      <c r="O1004" s="341" t="s">
        <v>6752</v>
      </c>
    </row>
    <row r="1005" spans="1:15" x14ac:dyDescent="0.2">
      <c r="A1005" s="341" t="s">
        <v>9257</v>
      </c>
      <c r="B1005" s="341" t="s">
        <v>9260</v>
      </c>
      <c r="C1005" s="342" t="s">
        <v>6753</v>
      </c>
      <c r="D1005" s="342" t="s">
        <v>6567</v>
      </c>
      <c r="E1005" s="342" t="s">
        <v>9319</v>
      </c>
      <c r="F1005" s="342" t="s">
        <v>6568</v>
      </c>
      <c r="G1005" s="343">
        <v>54.6</v>
      </c>
      <c r="H1005" s="342" t="s">
        <v>6594</v>
      </c>
      <c r="I1005" s="342" t="s">
        <v>6575</v>
      </c>
      <c r="J1005" s="342" t="s">
        <v>6755</v>
      </c>
      <c r="K1005" s="581" t="s">
        <v>6863</v>
      </c>
      <c r="L1005" s="344" t="s">
        <v>4090</v>
      </c>
      <c r="N1005" s="344" t="s">
        <v>4090</v>
      </c>
      <c r="O1005" s="341" t="s">
        <v>6752</v>
      </c>
    </row>
    <row r="1006" spans="1:15" x14ac:dyDescent="0.2">
      <c r="A1006" s="341" t="s">
        <v>9257</v>
      </c>
      <c r="B1006" s="341" t="s">
        <v>9260</v>
      </c>
      <c r="C1006" s="342" t="s">
        <v>7007</v>
      </c>
      <c r="D1006" s="342" t="s">
        <v>6567</v>
      </c>
      <c r="E1006" s="342" t="s">
        <v>9319</v>
      </c>
      <c r="F1006" s="342" t="s">
        <v>6568</v>
      </c>
      <c r="G1006" s="343">
        <v>2.7600000000000002</v>
      </c>
      <c r="H1006" s="342" t="s">
        <v>6594</v>
      </c>
      <c r="I1006" s="342" t="s">
        <v>6575</v>
      </c>
      <c r="J1006" s="342" t="s">
        <v>6755</v>
      </c>
      <c r="K1006" s="581" t="s">
        <v>6859</v>
      </c>
      <c r="L1006" s="344" t="s">
        <v>4090</v>
      </c>
      <c r="N1006" s="344" t="s">
        <v>9231</v>
      </c>
      <c r="O1006" s="341">
        <v>0</v>
      </c>
    </row>
    <row r="1007" spans="1:15" x14ac:dyDescent="0.2">
      <c r="A1007" s="341" t="s">
        <v>9257</v>
      </c>
      <c r="B1007" s="341" t="s">
        <v>9260</v>
      </c>
      <c r="C1007" s="342" t="s">
        <v>7007</v>
      </c>
      <c r="D1007" s="342" t="s">
        <v>6567</v>
      </c>
      <c r="E1007" s="342" t="s">
        <v>9319</v>
      </c>
      <c r="F1007" s="342" t="s">
        <v>6568</v>
      </c>
      <c r="G1007" s="343">
        <v>6.72</v>
      </c>
      <c r="H1007" s="342" t="s">
        <v>6594</v>
      </c>
      <c r="I1007" s="342" t="s">
        <v>6575</v>
      </c>
      <c r="J1007" s="342" t="s">
        <v>6755</v>
      </c>
      <c r="K1007" s="581" t="s">
        <v>6917</v>
      </c>
      <c r="L1007" s="344" t="s">
        <v>4090</v>
      </c>
      <c r="N1007" s="344" t="s">
        <v>9231</v>
      </c>
      <c r="O1007" s="341">
        <v>0</v>
      </c>
    </row>
    <row r="1008" spans="1:15" x14ac:dyDescent="0.2">
      <c r="A1008" s="341" t="s">
        <v>9257</v>
      </c>
      <c r="B1008" s="341" t="s">
        <v>9260</v>
      </c>
      <c r="C1008" s="342" t="s">
        <v>7007</v>
      </c>
      <c r="D1008" s="342" t="s">
        <v>6567</v>
      </c>
      <c r="E1008" s="342" t="s">
        <v>9323</v>
      </c>
      <c r="F1008" s="342" t="s">
        <v>6568</v>
      </c>
      <c r="G1008" s="343">
        <v>7.5600000000000005</v>
      </c>
      <c r="H1008" s="342" t="s">
        <v>6594</v>
      </c>
      <c r="I1008" s="342" t="s">
        <v>6575</v>
      </c>
      <c r="J1008" s="342" t="s">
        <v>6755</v>
      </c>
      <c r="K1008" s="581" t="s">
        <v>7378</v>
      </c>
      <c r="L1008" s="344" t="s">
        <v>4090</v>
      </c>
      <c r="N1008" s="344" t="s">
        <v>9231</v>
      </c>
      <c r="O1008" s="341">
        <v>0</v>
      </c>
    </row>
    <row r="1009" spans="1:15" x14ac:dyDescent="0.2">
      <c r="A1009" s="341" t="s">
        <v>9257</v>
      </c>
      <c r="B1009" s="341" t="s">
        <v>9260</v>
      </c>
      <c r="C1009" s="342" t="s">
        <v>6652</v>
      </c>
      <c r="D1009" s="342" t="s">
        <v>6567</v>
      </c>
      <c r="E1009" s="342" t="s">
        <v>9324</v>
      </c>
      <c r="F1009" s="342" t="s">
        <v>6568</v>
      </c>
      <c r="G1009" s="343">
        <v>32.43</v>
      </c>
      <c r="H1009" s="342" t="s">
        <v>6594</v>
      </c>
      <c r="I1009" s="342" t="s">
        <v>6575</v>
      </c>
      <c r="J1009" s="342" t="s">
        <v>6755</v>
      </c>
      <c r="K1009" s="581" t="s">
        <v>7379</v>
      </c>
      <c r="L1009" s="344" t="s">
        <v>4090</v>
      </c>
      <c r="N1009" s="344" t="s">
        <v>4090</v>
      </c>
      <c r="O1009" s="341" t="s">
        <v>6752</v>
      </c>
    </row>
    <row r="1010" spans="1:15" x14ac:dyDescent="0.2">
      <c r="A1010" s="341" t="s">
        <v>9257</v>
      </c>
      <c r="B1010" s="341" t="s">
        <v>9260</v>
      </c>
      <c r="C1010" s="342" t="s">
        <v>7007</v>
      </c>
      <c r="D1010" s="342" t="s">
        <v>6567</v>
      </c>
      <c r="E1010" s="342" t="s">
        <v>9322</v>
      </c>
      <c r="F1010" s="342" t="s">
        <v>6568</v>
      </c>
      <c r="G1010" s="343">
        <v>6.88</v>
      </c>
      <c r="H1010" s="342" t="s">
        <v>6594</v>
      </c>
      <c r="I1010" s="342" t="s">
        <v>6575</v>
      </c>
      <c r="J1010" s="342" t="s">
        <v>6755</v>
      </c>
      <c r="K1010" s="581" t="s">
        <v>7380</v>
      </c>
      <c r="L1010" s="344" t="s">
        <v>4090</v>
      </c>
      <c r="N1010" s="344" t="s">
        <v>9231</v>
      </c>
      <c r="O1010" s="341">
        <v>0</v>
      </c>
    </row>
    <row r="1011" spans="1:15" x14ac:dyDescent="0.2">
      <c r="A1011" s="341" t="s">
        <v>9257</v>
      </c>
      <c r="B1011" s="341" t="s">
        <v>9260</v>
      </c>
      <c r="C1011" s="342" t="s">
        <v>7070</v>
      </c>
      <c r="D1011" s="342" t="s">
        <v>6567</v>
      </c>
      <c r="E1011" s="342" t="s">
        <v>9334</v>
      </c>
      <c r="F1011" s="342" t="s">
        <v>6568</v>
      </c>
      <c r="G1011" s="343">
        <v>9.8000000000000007</v>
      </c>
      <c r="H1011" s="342" t="s">
        <v>6594</v>
      </c>
      <c r="I1011" s="342" t="s">
        <v>6575</v>
      </c>
      <c r="J1011" s="342" t="s">
        <v>6755</v>
      </c>
      <c r="K1011" s="581" t="s">
        <v>7381</v>
      </c>
      <c r="L1011" s="344" t="s">
        <v>4090</v>
      </c>
      <c r="N1011" s="344" t="s">
        <v>4090</v>
      </c>
      <c r="O1011" s="341">
        <v>0</v>
      </c>
    </row>
    <row r="1012" spans="1:15" x14ac:dyDescent="0.2">
      <c r="A1012" s="341" t="s">
        <v>9257</v>
      </c>
      <c r="B1012" s="341" t="s">
        <v>9260</v>
      </c>
      <c r="C1012" s="342" t="s">
        <v>6760</v>
      </c>
      <c r="D1012" s="342" t="s">
        <v>6567</v>
      </c>
      <c r="E1012" s="342" t="s">
        <v>9321</v>
      </c>
      <c r="F1012" s="342" t="s">
        <v>6568</v>
      </c>
      <c r="G1012" s="343">
        <v>41.25</v>
      </c>
      <c r="H1012" s="342" t="s">
        <v>6594</v>
      </c>
      <c r="I1012" s="342" t="s">
        <v>6575</v>
      </c>
      <c r="J1012" s="342" t="s">
        <v>6755</v>
      </c>
      <c r="K1012" s="581" t="s">
        <v>6880</v>
      </c>
      <c r="L1012" s="344" t="s">
        <v>4090</v>
      </c>
      <c r="N1012" s="344" t="s">
        <v>4090</v>
      </c>
      <c r="O1012" s="341" t="s">
        <v>6752</v>
      </c>
    </row>
    <row r="1013" spans="1:15" x14ac:dyDescent="0.2">
      <c r="A1013" s="341" t="s">
        <v>9257</v>
      </c>
      <c r="B1013" s="341" t="s">
        <v>9260</v>
      </c>
      <c r="C1013" s="342" t="s">
        <v>6638</v>
      </c>
      <c r="D1013" s="342" t="s">
        <v>6567</v>
      </c>
      <c r="E1013" s="342" t="s">
        <v>9319</v>
      </c>
      <c r="F1013" s="342" t="s">
        <v>6568</v>
      </c>
      <c r="G1013" s="343">
        <v>24.48</v>
      </c>
      <c r="H1013" s="342" t="s">
        <v>6594</v>
      </c>
      <c r="I1013" s="342" t="s">
        <v>6575</v>
      </c>
      <c r="J1013" s="342" t="s">
        <v>6755</v>
      </c>
      <c r="K1013" s="581" t="s">
        <v>7379</v>
      </c>
      <c r="L1013" s="344" t="s">
        <v>4090</v>
      </c>
      <c r="N1013" s="344" t="s">
        <v>4090</v>
      </c>
      <c r="O1013" s="341">
        <v>0</v>
      </c>
    </row>
    <row r="1014" spans="1:15" x14ac:dyDescent="0.2">
      <c r="A1014" s="341" t="s">
        <v>9257</v>
      </c>
      <c r="B1014" s="341" t="s">
        <v>9260</v>
      </c>
      <c r="C1014" s="342" t="s">
        <v>6638</v>
      </c>
      <c r="D1014" s="342" t="s">
        <v>6567</v>
      </c>
      <c r="E1014" s="342" t="s">
        <v>9319</v>
      </c>
      <c r="F1014" s="342" t="s">
        <v>6568</v>
      </c>
      <c r="G1014" s="343">
        <v>11.5</v>
      </c>
      <c r="H1014" s="342" t="s">
        <v>6594</v>
      </c>
      <c r="I1014" s="342" t="s">
        <v>6575</v>
      </c>
      <c r="J1014" s="342" t="s">
        <v>6755</v>
      </c>
      <c r="K1014" s="581" t="s">
        <v>6792</v>
      </c>
      <c r="L1014" s="344" t="s">
        <v>4090</v>
      </c>
      <c r="N1014" s="344" t="s">
        <v>4090</v>
      </c>
      <c r="O1014" s="341">
        <v>0</v>
      </c>
    </row>
    <row r="1015" spans="1:15" x14ac:dyDescent="0.2">
      <c r="A1015" s="341" t="s">
        <v>9257</v>
      </c>
      <c r="B1015" s="341" t="s">
        <v>9260</v>
      </c>
      <c r="C1015" s="342" t="s">
        <v>6566</v>
      </c>
      <c r="D1015" s="342" t="s">
        <v>6567</v>
      </c>
      <c r="E1015" s="342" t="s">
        <v>9320</v>
      </c>
      <c r="F1015" s="342" t="s">
        <v>6568</v>
      </c>
      <c r="G1015" s="343">
        <v>6.9</v>
      </c>
      <c r="H1015" s="342" t="s">
        <v>6594</v>
      </c>
      <c r="I1015" s="342" t="s">
        <v>6575</v>
      </c>
      <c r="J1015" s="342" t="s">
        <v>6755</v>
      </c>
      <c r="K1015" s="581" t="s">
        <v>6882</v>
      </c>
      <c r="L1015" s="344" t="s">
        <v>4090</v>
      </c>
      <c r="N1015" s="344" t="s">
        <v>4090</v>
      </c>
      <c r="O1015" s="341">
        <v>0</v>
      </c>
    </row>
    <row r="1016" spans="1:15" x14ac:dyDescent="0.2">
      <c r="A1016" s="341" t="s">
        <v>9257</v>
      </c>
      <c r="B1016" s="341" t="s">
        <v>9260</v>
      </c>
      <c r="C1016" s="342" t="s">
        <v>6753</v>
      </c>
      <c r="D1016" s="342" t="s">
        <v>6567</v>
      </c>
      <c r="E1016" s="342" t="s">
        <v>9325</v>
      </c>
      <c r="F1016" s="342" t="s">
        <v>6568</v>
      </c>
      <c r="G1016" s="343">
        <v>6.1000000000000005</v>
      </c>
      <c r="H1016" s="342" t="s">
        <v>6594</v>
      </c>
      <c r="I1016" s="342" t="s">
        <v>6575</v>
      </c>
      <c r="J1016" s="342" t="s">
        <v>6755</v>
      </c>
      <c r="K1016" s="581" t="s">
        <v>7382</v>
      </c>
      <c r="L1016" s="344" t="s">
        <v>4090</v>
      </c>
      <c r="N1016" s="344" t="s">
        <v>4090</v>
      </c>
      <c r="O1016" s="341">
        <v>0</v>
      </c>
    </row>
    <row r="1017" spans="1:15" x14ac:dyDescent="0.2">
      <c r="A1017" s="341" t="s">
        <v>9257</v>
      </c>
      <c r="B1017" s="341" t="s">
        <v>9260</v>
      </c>
      <c r="C1017" s="342" t="s">
        <v>6640</v>
      </c>
      <c r="D1017" s="342" t="s">
        <v>6567</v>
      </c>
      <c r="E1017" s="342" t="s">
        <v>9334</v>
      </c>
      <c r="F1017" s="342" t="s">
        <v>6568</v>
      </c>
      <c r="G1017" s="343">
        <v>10.200000000000001</v>
      </c>
      <c r="H1017" s="342" t="s">
        <v>6594</v>
      </c>
      <c r="I1017" s="342" t="s">
        <v>6575</v>
      </c>
      <c r="J1017" s="342" t="s">
        <v>6755</v>
      </c>
      <c r="K1017" s="581" t="s">
        <v>7383</v>
      </c>
      <c r="L1017" s="344" t="s">
        <v>4090</v>
      </c>
      <c r="N1017" s="344" t="s">
        <v>4090</v>
      </c>
      <c r="O1017" s="341">
        <v>0</v>
      </c>
    </row>
    <row r="1018" spans="1:15" x14ac:dyDescent="0.2">
      <c r="A1018" s="341" t="s">
        <v>9257</v>
      </c>
      <c r="B1018" s="341" t="s">
        <v>9260</v>
      </c>
      <c r="C1018" s="342" t="s">
        <v>6967</v>
      </c>
      <c r="D1018" s="342" t="s">
        <v>6567</v>
      </c>
      <c r="E1018" s="342" t="s">
        <v>9321</v>
      </c>
      <c r="F1018" s="342" t="s">
        <v>6568</v>
      </c>
      <c r="G1018" s="343">
        <v>32.43</v>
      </c>
      <c r="H1018" s="342" t="s">
        <v>6594</v>
      </c>
      <c r="I1018" s="342" t="s">
        <v>6575</v>
      </c>
      <c r="J1018" s="342" t="s">
        <v>6755</v>
      </c>
      <c r="K1018" s="581" t="s">
        <v>7384</v>
      </c>
      <c r="L1018" s="344" t="s">
        <v>4090</v>
      </c>
      <c r="N1018" s="344" t="s">
        <v>4090</v>
      </c>
      <c r="O1018" s="341" t="s">
        <v>6752</v>
      </c>
    </row>
    <row r="1019" spans="1:15" x14ac:dyDescent="0.2">
      <c r="A1019" s="341" t="s">
        <v>9257</v>
      </c>
      <c r="B1019" s="341" t="s">
        <v>9260</v>
      </c>
      <c r="C1019" s="342" t="s">
        <v>6757</v>
      </c>
      <c r="D1019" s="342" t="s">
        <v>6567</v>
      </c>
      <c r="E1019" s="342" t="s">
        <v>9323</v>
      </c>
      <c r="F1019" s="342" t="s">
        <v>6568</v>
      </c>
      <c r="G1019" s="343">
        <v>19.740000000000002</v>
      </c>
      <c r="H1019" s="342" t="s">
        <v>6594</v>
      </c>
      <c r="I1019" s="342" t="s">
        <v>6575</v>
      </c>
      <c r="J1019" s="342" t="s">
        <v>6755</v>
      </c>
      <c r="K1019" s="581" t="s">
        <v>7385</v>
      </c>
      <c r="L1019" s="344" t="s">
        <v>4090</v>
      </c>
      <c r="N1019" s="344" t="s">
        <v>9231</v>
      </c>
      <c r="O1019" s="341" t="s">
        <v>6752</v>
      </c>
    </row>
    <row r="1020" spans="1:15" x14ac:dyDescent="0.2">
      <c r="A1020" s="341" t="s">
        <v>9257</v>
      </c>
      <c r="B1020" s="341" t="s">
        <v>9260</v>
      </c>
      <c r="C1020" s="342" t="s">
        <v>6757</v>
      </c>
      <c r="D1020" s="342" t="s">
        <v>6567</v>
      </c>
      <c r="E1020" s="342" t="s">
        <v>9323</v>
      </c>
      <c r="F1020" s="342" t="s">
        <v>6568</v>
      </c>
      <c r="G1020" s="343">
        <v>66.27</v>
      </c>
      <c r="H1020" s="342" t="s">
        <v>6594</v>
      </c>
      <c r="I1020" s="342" t="s">
        <v>6575</v>
      </c>
      <c r="J1020" s="342" t="s">
        <v>6755</v>
      </c>
      <c r="K1020" s="581" t="s">
        <v>7386</v>
      </c>
      <c r="L1020" s="344" t="s">
        <v>4090</v>
      </c>
      <c r="N1020" s="344" t="s">
        <v>9231</v>
      </c>
      <c r="O1020" s="341" t="s">
        <v>6752</v>
      </c>
    </row>
    <row r="1021" spans="1:15" x14ac:dyDescent="0.2">
      <c r="A1021" s="341" t="s">
        <v>9257</v>
      </c>
      <c r="B1021" s="341" t="s">
        <v>9260</v>
      </c>
      <c r="C1021" s="342" t="s">
        <v>6566</v>
      </c>
      <c r="D1021" s="342" t="s">
        <v>6567</v>
      </c>
      <c r="E1021" s="342" t="s">
        <v>9328</v>
      </c>
      <c r="F1021" s="342" t="s">
        <v>6568</v>
      </c>
      <c r="G1021" s="343">
        <v>12.915000000000001</v>
      </c>
      <c r="H1021" s="342" t="s">
        <v>6594</v>
      </c>
      <c r="I1021" s="342" t="s">
        <v>6575</v>
      </c>
      <c r="J1021" s="342" t="s">
        <v>6755</v>
      </c>
      <c r="K1021" s="581" t="s">
        <v>6873</v>
      </c>
      <c r="L1021" s="344" t="s">
        <v>4090</v>
      </c>
      <c r="N1021" s="344" t="s">
        <v>4090</v>
      </c>
      <c r="O1021" s="341">
        <v>0</v>
      </c>
    </row>
    <row r="1022" spans="1:15" x14ac:dyDescent="0.2">
      <c r="A1022" s="341" t="s">
        <v>9257</v>
      </c>
      <c r="B1022" s="341" t="s">
        <v>9260</v>
      </c>
      <c r="C1022" s="342" t="s">
        <v>6638</v>
      </c>
      <c r="D1022" s="342" t="s">
        <v>6567</v>
      </c>
      <c r="E1022" s="342" t="s">
        <v>9321</v>
      </c>
      <c r="F1022" s="342" t="s">
        <v>6568</v>
      </c>
      <c r="G1022" s="343">
        <v>7.3500000000000005</v>
      </c>
      <c r="H1022" s="342" t="s">
        <v>6594</v>
      </c>
      <c r="I1022" s="342" t="s">
        <v>6575</v>
      </c>
      <c r="J1022" s="342" t="s">
        <v>6755</v>
      </c>
      <c r="K1022" s="581" t="s">
        <v>7387</v>
      </c>
      <c r="L1022" s="344" t="s">
        <v>4090</v>
      </c>
      <c r="N1022" s="344" t="s">
        <v>4090</v>
      </c>
      <c r="O1022" s="341">
        <v>0</v>
      </c>
    </row>
    <row r="1023" spans="1:15" x14ac:dyDescent="0.2">
      <c r="A1023" s="341" t="s">
        <v>9257</v>
      </c>
      <c r="B1023" s="341" t="s">
        <v>9260</v>
      </c>
      <c r="C1023" s="342" t="s">
        <v>7059</v>
      </c>
      <c r="D1023" s="342" t="s">
        <v>6567</v>
      </c>
      <c r="E1023" s="342" t="s">
        <v>9320</v>
      </c>
      <c r="F1023" s="342" t="s">
        <v>6568</v>
      </c>
      <c r="G1023" s="343">
        <v>19.975000000000001</v>
      </c>
      <c r="H1023" s="342" t="s">
        <v>6594</v>
      </c>
      <c r="I1023" s="342" t="s">
        <v>6575</v>
      </c>
      <c r="J1023" s="342" t="s">
        <v>6755</v>
      </c>
      <c r="K1023" s="581" t="s">
        <v>7388</v>
      </c>
      <c r="L1023" s="344" t="s">
        <v>4090</v>
      </c>
      <c r="N1023" s="344" t="s">
        <v>4090</v>
      </c>
      <c r="O1023" s="341">
        <v>0</v>
      </c>
    </row>
    <row r="1024" spans="1:15" x14ac:dyDescent="0.2">
      <c r="A1024" s="341" t="s">
        <v>9257</v>
      </c>
      <c r="B1024" s="341" t="s">
        <v>9260</v>
      </c>
      <c r="C1024" s="342" t="s">
        <v>7059</v>
      </c>
      <c r="D1024" s="342" t="s">
        <v>6567</v>
      </c>
      <c r="E1024" s="342" t="s">
        <v>9326</v>
      </c>
      <c r="F1024" s="342" t="s">
        <v>6568</v>
      </c>
      <c r="G1024" s="343">
        <v>18.54</v>
      </c>
      <c r="H1024" s="342" t="s">
        <v>6594</v>
      </c>
      <c r="I1024" s="342" t="s">
        <v>6575</v>
      </c>
      <c r="J1024" s="342" t="s">
        <v>6755</v>
      </c>
      <c r="K1024" s="581" t="s">
        <v>7389</v>
      </c>
      <c r="L1024" s="344" t="s">
        <v>4090</v>
      </c>
      <c r="N1024" s="344" t="s">
        <v>4090</v>
      </c>
      <c r="O1024" s="341">
        <v>0</v>
      </c>
    </row>
    <row r="1025" spans="1:15" x14ac:dyDescent="0.2">
      <c r="A1025" s="341" t="s">
        <v>9257</v>
      </c>
      <c r="B1025" s="341" t="s">
        <v>9260</v>
      </c>
      <c r="C1025" s="342" t="s">
        <v>6652</v>
      </c>
      <c r="D1025" s="342" t="s">
        <v>6567</v>
      </c>
      <c r="E1025" s="342" t="s">
        <v>9320</v>
      </c>
      <c r="F1025" s="342" t="s">
        <v>6568</v>
      </c>
      <c r="G1025" s="343">
        <v>8.4600000000000009</v>
      </c>
      <c r="H1025" s="342" t="s">
        <v>6594</v>
      </c>
      <c r="I1025" s="342" t="s">
        <v>6575</v>
      </c>
      <c r="J1025" s="342" t="s">
        <v>6755</v>
      </c>
      <c r="K1025" s="581" t="s">
        <v>7390</v>
      </c>
      <c r="L1025" s="344" t="s">
        <v>4090</v>
      </c>
      <c r="N1025" s="344" t="s">
        <v>4090</v>
      </c>
      <c r="O1025" s="341">
        <v>0</v>
      </c>
    </row>
    <row r="1026" spans="1:15" x14ac:dyDescent="0.2">
      <c r="A1026" s="341" t="s">
        <v>9257</v>
      </c>
      <c r="B1026" s="341" t="s">
        <v>9260</v>
      </c>
      <c r="C1026" s="342" t="s">
        <v>6646</v>
      </c>
      <c r="D1026" s="342" t="s">
        <v>6567</v>
      </c>
      <c r="E1026" s="342" t="s">
        <v>9323</v>
      </c>
      <c r="F1026" s="342" t="s">
        <v>6568</v>
      </c>
      <c r="G1026" s="343">
        <v>7.2</v>
      </c>
      <c r="H1026" s="342" t="s">
        <v>6594</v>
      </c>
      <c r="I1026" s="342" t="s">
        <v>6575</v>
      </c>
      <c r="J1026" s="342" t="s">
        <v>6755</v>
      </c>
      <c r="K1026" s="581" t="s">
        <v>7388</v>
      </c>
      <c r="L1026" s="344" t="s">
        <v>4090</v>
      </c>
      <c r="N1026" s="344" t="s">
        <v>4090</v>
      </c>
      <c r="O1026" s="341">
        <v>0</v>
      </c>
    </row>
    <row r="1027" spans="1:15" x14ac:dyDescent="0.2">
      <c r="A1027" s="341" t="s">
        <v>9257</v>
      </c>
      <c r="B1027" s="341" t="s">
        <v>9260</v>
      </c>
      <c r="C1027" s="342" t="s">
        <v>6638</v>
      </c>
      <c r="D1027" s="342" t="s">
        <v>6567</v>
      </c>
      <c r="E1027" s="342" t="s">
        <v>9323</v>
      </c>
      <c r="F1027" s="342" t="s">
        <v>6568</v>
      </c>
      <c r="G1027" s="343">
        <v>5.4</v>
      </c>
      <c r="H1027" s="342" t="s">
        <v>6594</v>
      </c>
      <c r="I1027" s="342" t="s">
        <v>6575</v>
      </c>
      <c r="J1027" s="342" t="s">
        <v>6755</v>
      </c>
      <c r="K1027" s="581" t="s">
        <v>6896</v>
      </c>
      <c r="L1027" s="344" t="s">
        <v>4090</v>
      </c>
      <c r="N1027" s="344" t="s">
        <v>4090</v>
      </c>
      <c r="O1027" s="341">
        <v>0</v>
      </c>
    </row>
    <row r="1028" spans="1:15" x14ac:dyDescent="0.2">
      <c r="A1028" s="341" t="s">
        <v>9257</v>
      </c>
      <c r="B1028" s="341" t="s">
        <v>9260</v>
      </c>
      <c r="C1028" s="342" t="s">
        <v>6967</v>
      </c>
      <c r="D1028" s="342" t="s">
        <v>6567</v>
      </c>
      <c r="E1028" s="342" t="s">
        <v>9320</v>
      </c>
      <c r="F1028" s="342" t="s">
        <v>6568</v>
      </c>
      <c r="G1028" s="343">
        <v>16.920000000000002</v>
      </c>
      <c r="H1028" s="342" t="s">
        <v>6594</v>
      </c>
      <c r="I1028" s="342" t="s">
        <v>6575</v>
      </c>
      <c r="J1028" s="342" t="s">
        <v>6755</v>
      </c>
      <c r="K1028" s="581" t="s">
        <v>7391</v>
      </c>
      <c r="L1028" s="344" t="s">
        <v>4090</v>
      </c>
      <c r="N1028" s="344" t="s">
        <v>4090</v>
      </c>
      <c r="O1028" s="341">
        <v>0</v>
      </c>
    </row>
    <row r="1029" spans="1:15" x14ac:dyDescent="0.2">
      <c r="A1029" s="341" t="s">
        <v>9257</v>
      </c>
      <c r="B1029" s="341" t="s">
        <v>9260</v>
      </c>
      <c r="C1029" s="342" t="s">
        <v>7007</v>
      </c>
      <c r="D1029" s="342" t="s">
        <v>6567</v>
      </c>
      <c r="E1029" s="342" t="s">
        <v>9333</v>
      </c>
      <c r="F1029" s="342" t="s">
        <v>6568</v>
      </c>
      <c r="G1029" s="343">
        <v>99.75</v>
      </c>
      <c r="H1029" s="342" t="s">
        <v>6594</v>
      </c>
      <c r="I1029" s="342" t="s">
        <v>6575</v>
      </c>
      <c r="J1029" s="342" t="s">
        <v>6755</v>
      </c>
      <c r="K1029" s="581" t="s">
        <v>7391</v>
      </c>
      <c r="L1029" s="344" t="s">
        <v>4090</v>
      </c>
      <c r="N1029" s="344" t="s">
        <v>9231</v>
      </c>
      <c r="O1029" s="341" t="s">
        <v>6752</v>
      </c>
    </row>
    <row r="1030" spans="1:15" x14ac:dyDescent="0.2">
      <c r="A1030" s="341" t="s">
        <v>9257</v>
      </c>
      <c r="B1030" s="341" t="s">
        <v>9260</v>
      </c>
      <c r="C1030" s="342" t="s">
        <v>6753</v>
      </c>
      <c r="D1030" s="342" t="s">
        <v>6567</v>
      </c>
      <c r="E1030" s="342" t="s">
        <v>9324</v>
      </c>
      <c r="F1030" s="342" t="s">
        <v>6568</v>
      </c>
      <c r="G1030" s="343">
        <v>5.0600000000000005</v>
      </c>
      <c r="H1030" s="342" t="s">
        <v>6594</v>
      </c>
      <c r="I1030" s="342" t="s">
        <v>6575</v>
      </c>
      <c r="J1030" s="342" t="s">
        <v>6755</v>
      </c>
      <c r="K1030" s="581" t="s">
        <v>7392</v>
      </c>
      <c r="L1030" s="344" t="s">
        <v>4090</v>
      </c>
      <c r="N1030" s="344" t="s">
        <v>4090</v>
      </c>
      <c r="O1030" s="341">
        <v>0</v>
      </c>
    </row>
    <row r="1031" spans="1:15" x14ac:dyDescent="0.2">
      <c r="A1031" s="341" t="s">
        <v>9257</v>
      </c>
      <c r="B1031" s="341" t="s">
        <v>9260</v>
      </c>
      <c r="C1031" s="342" t="s">
        <v>6762</v>
      </c>
      <c r="D1031" s="342" t="s">
        <v>6567</v>
      </c>
      <c r="E1031" s="342" t="s">
        <v>9320</v>
      </c>
      <c r="F1031" s="342" t="s">
        <v>6568</v>
      </c>
      <c r="G1031" s="343">
        <v>6.66</v>
      </c>
      <c r="H1031" s="342" t="s">
        <v>6594</v>
      </c>
      <c r="I1031" s="342" t="s">
        <v>6575</v>
      </c>
      <c r="J1031" s="342" t="s">
        <v>6755</v>
      </c>
      <c r="K1031" s="581" t="s">
        <v>6773</v>
      </c>
      <c r="L1031" s="344" t="s">
        <v>4090</v>
      </c>
      <c r="N1031" s="344" t="s">
        <v>4090</v>
      </c>
      <c r="O1031" s="341">
        <v>0</v>
      </c>
    </row>
    <row r="1032" spans="1:15" x14ac:dyDescent="0.2">
      <c r="A1032" s="341" t="s">
        <v>9257</v>
      </c>
      <c r="B1032" s="341" t="s">
        <v>9260</v>
      </c>
      <c r="C1032" s="342" t="s">
        <v>6762</v>
      </c>
      <c r="D1032" s="342" t="s">
        <v>6567</v>
      </c>
      <c r="E1032" s="342" t="s">
        <v>9255</v>
      </c>
      <c r="F1032" s="342" t="s">
        <v>6568</v>
      </c>
      <c r="G1032" s="343">
        <v>49.2</v>
      </c>
      <c r="H1032" s="342" t="s">
        <v>6594</v>
      </c>
      <c r="I1032" s="342" t="s">
        <v>6575</v>
      </c>
      <c r="J1032" s="342" t="s">
        <v>6755</v>
      </c>
      <c r="K1032" s="581" t="s">
        <v>6773</v>
      </c>
      <c r="L1032" s="344" t="s">
        <v>4090</v>
      </c>
      <c r="N1032" s="344" t="s">
        <v>4090</v>
      </c>
      <c r="O1032" s="341" t="s">
        <v>6752</v>
      </c>
    </row>
    <row r="1033" spans="1:15" x14ac:dyDescent="0.2">
      <c r="A1033" s="341" t="s">
        <v>9257</v>
      </c>
      <c r="B1033" s="341" t="s">
        <v>9260</v>
      </c>
      <c r="C1033" s="342" t="s">
        <v>6753</v>
      </c>
      <c r="D1033" s="342" t="s">
        <v>6567</v>
      </c>
      <c r="E1033" s="342" t="s">
        <v>9325</v>
      </c>
      <c r="F1033" s="342" t="s">
        <v>6568</v>
      </c>
      <c r="G1033" s="343">
        <v>11.5</v>
      </c>
      <c r="H1033" s="342" t="s">
        <v>6594</v>
      </c>
      <c r="I1033" s="342" t="s">
        <v>6575</v>
      </c>
      <c r="J1033" s="342" t="s">
        <v>6755</v>
      </c>
      <c r="K1033" s="581" t="s">
        <v>6653</v>
      </c>
      <c r="L1033" s="344" t="s">
        <v>4090</v>
      </c>
      <c r="N1033" s="344" t="s">
        <v>4090</v>
      </c>
      <c r="O1033" s="341">
        <v>0</v>
      </c>
    </row>
    <row r="1034" spans="1:15" x14ac:dyDescent="0.2">
      <c r="A1034" s="341" t="s">
        <v>9257</v>
      </c>
      <c r="B1034" s="341" t="s">
        <v>9260</v>
      </c>
      <c r="C1034" s="342" t="s">
        <v>6757</v>
      </c>
      <c r="D1034" s="342" t="s">
        <v>6567</v>
      </c>
      <c r="E1034" s="342" t="s">
        <v>9322</v>
      </c>
      <c r="F1034" s="342" t="s">
        <v>6568</v>
      </c>
      <c r="G1034" s="343">
        <v>8.14</v>
      </c>
      <c r="H1034" s="342" t="s">
        <v>6594</v>
      </c>
      <c r="I1034" s="342" t="s">
        <v>6575</v>
      </c>
      <c r="J1034" s="342" t="s">
        <v>6755</v>
      </c>
      <c r="K1034" s="581" t="s">
        <v>6773</v>
      </c>
      <c r="L1034" s="344" t="s">
        <v>4090</v>
      </c>
      <c r="N1034" s="344" t="s">
        <v>9231</v>
      </c>
      <c r="O1034" s="341">
        <v>0</v>
      </c>
    </row>
    <row r="1035" spans="1:15" x14ac:dyDescent="0.2">
      <c r="A1035" s="341" t="s">
        <v>9257</v>
      </c>
      <c r="B1035" s="341" t="s">
        <v>9260</v>
      </c>
      <c r="C1035" s="342" t="s">
        <v>7068</v>
      </c>
      <c r="D1035" s="342" t="s">
        <v>6567</v>
      </c>
      <c r="E1035" s="342" t="s">
        <v>9255</v>
      </c>
      <c r="F1035" s="342" t="s">
        <v>6568</v>
      </c>
      <c r="G1035" s="343">
        <v>8.2249999999999996</v>
      </c>
      <c r="H1035" s="342" t="s">
        <v>6594</v>
      </c>
      <c r="I1035" s="342" t="s">
        <v>6575</v>
      </c>
      <c r="J1035" s="342" t="s">
        <v>6755</v>
      </c>
      <c r="K1035" s="581" t="s">
        <v>6653</v>
      </c>
      <c r="L1035" s="344" t="s">
        <v>4090</v>
      </c>
      <c r="N1035" s="344" t="s">
        <v>4090</v>
      </c>
      <c r="O1035" s="341">
        <v>0</v>
      </c>
    </row>
    <row r="1036" spans="1:15" x14ac:dyDescent="0.2">
      <c r="A1036" s="341" t="s">
        <v>9257</v>
      </c>
      <c r="B1036" s="341" t="s">
        <v>9260</v>
      </c>
      <c r="C1036" s="342" t="s">
        <v>6753</v>
      </c>
      <c r="D1036" s="342" t="s">
        <v>6567</v>
      </c>
      <c r="E1036" s="342" t="s">
        <v>9325</v>
      </c>
      <c r="F1036" s="342" t="s">
        <v>6568</v>
      </c>
      <c r="G1036" s="343">
        <v>8.2249999999999996</v>
      </c>
      <c r="H1036" s="342" t="s">
        <v>6594</v>
      </c>
      <c r="I1036" s="342" t="s">
        <v>6575</v>
      </c>
      <c r="J1036" s="342" t="s">
        <v>6755</v>
      </c>
      <c r="K1036" s="581" t="s">
        <v>6773</v>
      </c>
      <c r="L1036" s="344" t="s">
        <v>4090</v>
      </c>
      <c r="N1036" s="344" t="s">
        <v>4090</v>
      </c>
      <c r="O1036" s="341">
        <v>0</v>
      </c>
    </row>
    <row r="1037" spans="1:15" x14ac:dyDescent="0.2">
      <c r="A1037" s="341" t="s">
        <v>9257</v>
      </c>
      <c r="B1037" s="341" t="s">
        <v>9260</v>
      </c>
      <c r="C1037" s="342" t="s">
        <v>6762</v>
      </c>
      <c r="D1037" s="342" t="s">
        <v>6567</v>
      </c>
      <c r="E1037" s="342" t="s">
        <v>9319</v>
      </c>
      <c r="F1037" s="342" t="s">
        <v>6568</v>
      </c>
      <c r="G1037" s="343">
        <v>17.48</v>
      </c>
      <c r="H1037" s="342" t="s">
        <v>6594</v>
      </c>
      <c r="I1037" s="342" t="s">
        <v>6575</v>
      </c>
      <c r="J1037" s="342" t="s">
        <v>6755</v>
      </c>
      <c r="K1037" s="581" t="s">
        <v>7393</v>
      </c>
      <c r="L1037" s="344" t="s">
        <v>4090</v>
      </c>
      <c r="N1037" s="344" t="s">
        <v>4090</v>
      </c>
      <c r="O1037" s="341">
        <v>0</v>
      </c>
    </row>
    <row r="1038" spans="1:15" x14ac:dyDescent="0.2">
      <c r="A1038" s="341" t="s">
        <v>9257</v>
      </c>
      <c r="B1038" s="341" t="s">
        <v>9260</v>
      </c>
      <c r="C1038" s="342" t="s">
        <v>6646</v>
      </c>
      <c r="D1038" s="342" t="s">
        <v>6567</v>
      </c>
      <c r="E1038" s="342" t="s">
        <v>9321</v>
      </c>
      <c r="F1038" s="342" t="s">
        <v>6568</v>
      </c>
      <c r="G1038" s="343">
        <v>18.55</v>
      </c>
      <c r="H1038" s="342" t="s">
        <v>6594</v>
      </c>
      <c r="I1038" s="342" t="s">
        <v>6575</v>
      </c>
      <c r="J1038" s="342" t="s">
        <v>6755</v>
      </c>
      <c r="K1038" s="581" t="s">
        <v>6773</v>
      </c>
      <c r="L1038" s="344" t="s">
        <v>4090</v>
      </c>
      <c r="N1038" s="344" t="s">
        <v>4090</v>
      </c>
      <c r="O1038" s="341">
        <v>0</v>
      </c>
    </row>
    <row r="1039" spans="1:15" x14ac:dyDescent="0.2">
      <c r="A1039" s="341" t="s">
        <v>9257</v>
      </c>
      <c r="B1039" s="341" t="s">
        <v>9260</v>
      </c>
      <c r="C1039" s="342" t="s">
        <v>6967</v>
      </c>
      <c r="D1039" s="342" t="s">
        <v>6567</v>
      </c>
      <c r="E1039" s="342" t="s">
        <v>9323</v>
      </c>
      <c r="F1039" s="342" t="s">
        <v>6568</v>
      </c>
      <c r="G1039" s="343">
        <v>4.18</v>
      </c>
      <c r="H1039" s="342" t="s">
        <v>6594</v>
      </c>
      <c r="I1039" s="342" t="s">
        <v>6575</v>
      </c>
      <c r="J1039" s="342" t="s">
        <v>6755</v>
      </c>
      <c r="K1039" s="581" t="s">
        <v>6764</v>
      </c>
      <c r="L1039" s="344" t="s">
        <v>4090</v>
      </c>
      <c r="N1039" s="344" t="s">
        <v>4090</v>
      </c>
      <c r="O1039" s="341">
        <v>0</v>
      </c>
    </row>
    <row r="1040" spans="1:15" x14ac:dyDescent="0.2">
      <c r="A1040" s="341" t="s">
        <v>9257</v>
      </c>
      <c r="B1040" s="341" t="s">
        <v>9260</v>
      </c>
      <c r="C1040" s="342" t="s">
        <v>6649</v>
      </c>
      <c r="D1040" s="342" t="s">
        <v>6567</v>
      </c>
      <c r="E1040" s="342" t="s">
        <v>9319</v>
      </c>
      <c r="F1040" s="342" t="s">
        <v>6568</v>
      </c>
      <c r="G1040" s="343">
        <v>10.08</v>
      </c>
      <c r="H1040" s="342" t="s">
        <v>6594</v>
      </c>
      <c r="I1040" s="342" t="s">
        <v>6575</v>
      </c>
      <c r="J1040" s="342" t="s">
        <v>6755</v>
      </c>
      <c r="K1040" s="581" t="s">
        <v>7391</v>
      </c>
      <c r="L1040" s="344" t="s">
        <v>4090</v>
      </c>
      <c r="N1040" s="344" t="s">
        <v>4090</v>
      </c>
      <c r="O1040" s="341">
        <v>0</v>
      </c>
    </row>
    <row r="1041" spans="1:15" x14ac:dyDescent="0.2">
      <c r="A1041" s="341" t="s">
        <v>9257</v>
      </c>
      <c r="B1041" s="341" t="s">
        <v>9260</v>
      </c>
      <c r="C1041" s="342" t="s">
        <v>6566</v>
      </c>
      <c r="D1041" s="342" t="s">
        <v>6567</v>
      </c>
      <c r="E1041" s="342" t="s">
        <v>9323</v>
      </c>
      <c r="F1041" s="342" t="s">
        <v>6568</v>
      </c>
      <c r="G1041" s="343">
        <v>15.120000000000001</v>
      </c>
      <c r="H1041" s="342" t="s">
        <v>6594</v>
      </c>
      <c r="I1041" s="342" t="s">
        <v>6575</v>
      </c>
      <c r="J1041" s="342" t="s">
        <v>6755</v>
      </c>
      <c r="K1041" s="581" t="s">
        <v>7394</v>
      </c>
      <c r="L1041" s="344" t="s">
        <v>4090</v>
      </c>
      <c r="N1041" s="344" t="s">
        <v>4090</v>
      </c>
      <c r="O1041" s="341">
        <v>0</v>
      </c>
    </row>
    <row r="1042" spans="1:15" x14ac:dyDescent="0.2">
      <c r="A1042" s="341" t="s">
        <v>9257</v>
      </c>
      <c r="B1042" s="341" t="s">
        <v>9260</v>
      </c>
      <c r="C1042" s="342" t="s">
        <v>6566</v>
      </c>
      <c r="D1042" s="342" t="s">
        <v>6567</v>
      </c>
      <c r="E1042" s="342" t="s">
        <v>9323</v>
      </c>
      <c r="F1042" s="342" t="s">
        <v>6568</v>
      </c>
      <c r="G1042" s="343">
        <v>29.93</v>
      </c>
      <c r="H1042" s="342" t="s">
        <v>6594</v>
      </c>
      <c r="I1042" s="342" t="s">
        <v>6575</v>
      </c>
      <c r="J1042" s="342" t="s">
        <v>6755</v>
      </c>
      <c r="K1042" s="581" t="s">
        <v>7394</v>
      </c>
      <c r="L1042" s="344" t="s">
        <v>4090</v>
      </c>
      <c r="N1042" s="344" t="s">
        <v>4090</v>
      </c>
      <c r="O1042" s="341">
        <v>0</v>
      </c>
    </row>
    <row r="1043" spans="1:15" x14ac:dyDescent="0.2">
      <c r="A1043" s="341" t="s">
        <v>9257</v>
      </c>
      <c r="B1043" s="341" t="s">
        <v>9260</v>
      </c>
      <c r="C1043" s="342" t="s">
        <v>6760</v>
      </c>
      <c r="D1043" s="342" t="s">
        <v>6567</v>
      </c>
      <c r="E1043" s="342" t="s">
        <v>9325</v>
      </c>
      <c r="F1043" s="342" t="s">
        <v>6568</v>
      </c>
      <c r="G1043" s="343">
        <v>11.76</v>
      </c>
      <c r="H1043" s="342" t="s">
        <v>6594</v>
      </c>
      <c r="I1043" s="342" t="s">
        <v>6575</v>
      </c>
      <c r="J1043" s="342" t="s">
        <v>6755</v>
      </c>
      <c r="K1043" s="581" t="s">
        <v>7395</v>
      </c>
      <c r="L1043" s="344" t="s">
        <v>4090</v>
      </c>
      <c r="N1043" s="344" t="s">
        <v>4090</v>
      </c>
      <c r="O1043" s="341">
        <v>0</v>
      </c>
    </row>
    <row r="1044" spans="1:15" x14ac:dyDescent="0.2">
      <c r="A1044" s="341" t="s">
        <v>9257</v>
      </c>
      <c r="B1044" s="341" t="s">
        <v>9260</v>
      </c>
      <c r="C1044" s="342" t="s">
        <v>6753</v>
      </c>
      <c r="D1044" s="342" t="s">
        <v>6567</v>
      </c>
      <c r="E1044" s="342" t="s">
        <v>9331</v>
      </c>
      <c r="F1044" s="342" t="s">
        <v>6568</v>
      </c>
      <c r="G1044" s="343">
        <v>9.7200000000000006</v>
      </c>
      <c r="H1044" s="342" t="s">
        <v>6594</v>
      </c>
      <c r="I1044" s="342" t="s">
        <v>6575</v>
      </c>
      <c r="J1044" s="342" t="s">
        <v>6755</v>
      </c>
      <c r="K1044" s="581" t="s">
        <v>7395</v>
      </c>
      <c r="L1044" s="344" t="s">
        <v>4090</v>
      </c>
      <c r="N1044" s="344" t="s">
        <v>4090</v>
      </c>
      <c r="O1044" s="341">
        <v>0</v>
      </c>
    </row>
    <row r="1045" spans="1:15" x14ac:dyDescent="0.2">
      <c r="A1045" s="341" t="s">
        <v>9257</v>
      </c>
      <c r="B1045" s="341" t="s">
        <v>9260</v>
      </c>
      <c r="C1045" s="342" t="s">
        <v>7059</v>
      </c>
      <c r="D1045" s="342" t="s">
        <v>6567</v>
      </c>
      <c r="E1045" s="342" t="s">
        <v>9337</v>
      </c>
      <c r="F1045" s="342" t="s">
        <v>6568</v>
      </c>
      <c r="G1045" s="343">
        <v>29.7</v>
      </c>
      <c r="H1045" s="342" t="s">
        <v>6594</v>
      </c>
      <c r="I1045" s="342" t="s">
        <v>6575</v>
      </c>
      <c r="J1045" s="342" t="s">
        <v>6755</v>
      </c>
      <c r="K1045" s="581" t="s">
        <v>7389</v>
      </c>
      <c r="L1045" s="344" t="s">
        <v>4090</v>
      </c>
      <c r="N1045" s="344" t="s">
        <v>4090</v>
      </c>
      <c r="O1045" s="341">
        <v>0</v>
      </c>
    </row>
    <row r="1046" spans="1:15" x14ac:dyDescent="0.2">
      <c r="A1046" s="341" t="s">
        <v>9257</v>
      </c>
      <c r="B1046" s="341" t="s">
        <v>9260</v>
      </c>
      <c r="C1046" s="342" t="s">
        <v>7068</v>
      </c>
      <c r="D1046" s="342" t="s">
        <v>6567</v>
      </c>
      <c r="E1046" s="342" t="s">
        <v>9321</v>
      </c>
      <c r="F1046" s="342" t="s">
        <v>6568</v>
      </c>
      <c r="G1046" s="343">
        <v>15.66</v>
      </c>
      <c r="H1046" s="342" t="s">
        <v>6594</v>
      </c>
      <c r="I1046" s="342" t="s">
        <v>6575</v>
      </c>
      <c r="J1046" s="342" t="s">
        <v>6755</v>
      </c>
      <c r="K1046" s="581" t="s">
        <v>6896</v>
      </c>
      <c r="L1046" s="344" t="s">
        <v>4090</v>
      </c>
      <c r="N1046" s="344" t="s">
        <v>4090</v>
      </c>
      <c r="O1046" s="341">
        <v>0</v>
      </c>
    </row>
    <row r="1047" spans="1:15" x14ac:dyDescent="0.2">
      <c r="A1047" s="341" t="s">
        <v>9257</v>
      </c>
      <c r="B1047" s="341" t="s">
        <v>9260</v>
      </c>
      <c r="C1047" s="342" t="s">
        <v>6646</v>
      </c>
      <c r="D1047" s="342" t="s">
        <v>6567</v>
      </c>
      <c r="E1047" s="342" t="s">
        <v>9321</v>
      </c>
      <c r="F1047" s="342" t="s">
        <v>6568</v>
      </c>
      <c r="G1047" s="343">
        <v>14.175000000000001</v>
      </c>
      <c r="H1047" s="342" t="s">
        <v>6594</v>
      </c>
      <c r="I1047" s="342" t="s">
        <v>6575</v>
      </c>
      <c r="J1047" s="342" t="s">
        <v>6755</v>
      </c>
      <c r="K1047" s="581" t="s">
        <v>7396</v>
      </c>
      <c r="L1047" s="344" t="s">
        <v>4090</v>
      </c>
      <c r="N1047" s="344" t="s">
        <v>4090</v>
      </c>
      <c r="O1047" s="341" t="s">
        <v>6752</v>
      </c>
    </row>
    <row r="1048" spans="1:15" x14ac:dyDescent="0.2">
      <c r="A1048" s="341" t="s">
        <v>9257</v>
      </c>
      <c r="B1048" s="341" t="s">
        <v>9260</v>
      </c>
      <c r="C1048" s="342" t="s">
        <v>6566</v>
      </c>
      <c r="D1048" s="342" t="s">
        <v>6567</v>
      </c>
      <c r="E1048" s="342" t="s">
        <v>9319</v>
      </c>
      <c r="F1048" s="342" t="s">
        <v>6568</v>
      </c>
      <c r="G1048" s="343">
        <v>10.5</v>
      </c>
      <c r="H1048" s="342" t="s">
        <v>6594</v>
      </c>
      <c r="I1048" s="342" t="s">
        <v>6575</v>
      </c>
      <c r="J1048" s="342" t="s">
        <v>6755</v>
      </c>
      <c r="K1048" s="581" t="s">
        <v>6805</v>
      </c>
      <c r="L1048" s="344" t="s">
        <v>4090</v>
      </c>
      <c r="N1048" s="344" t="s">
        <v>4090</v>
      </c>
      <c r="O1048" s="341">
        <v>0</v>
      </c>
    </row>
    <row r="1049" spans="1:15" x14ac:dyDescent="0.2">
      <c r="A1049" s="341" t="s">
        <v>9257</v>
      </c>
      <c r="B1049" s="341" t="s">
        <v>9260</v>
      </c>
      <c r="C1049" s="342" t="s">
        <v>6757</v>
      </c>
      <c r="D1049" s="342" t="s">
        <v>6567</v>
      </c>
      <c r="E1049" s="342" t="s">
        <v>9255</v>
      </c>
      <c r="F1049" s="342" t="s">
        <v>6568</v>
      </c>
      <c r="G1049" s="343">
        <v>30.595000000000002</v>
      </c>
      <c r="H1049" s="342" t="s">
        <v>6594</v>
      </c>
      <c r="I1049" s="342" t="s">
        <v>6575</v>
      </c>
      <c r="J1049" s="342" t="s">
        <v>6755</v>
      </c>
      <c r="K1049" s="581" t="s">
        <v>7178</v>
      </c>
      <c r="L1049" s="344" t="s">
        <v>4090</v>
      </c>
      <c r="N1049" s="344" t="s">
        <v>9231</v>
      </c>
      <c r="O1049" s="341" t="s">
        <v>6752</v>
      </c>
    </row>
    <row r="1050" spans="1:15" x14ac:dyDescent="0.2">
      <c r="A1050" s="341" t="s">
        <v>9257</v>
      </c>
      <c r="B1050" s="341" t="s">
        <v>9260</v>
      </c>
      <c r="C1050" s="342" t="s">
        <v>6640</v>
      </c>
      <c r="D1050" s="342" t="s">
        <v>6567</v>
      </c>
      <c r="E1050" s="342" t="s">
        <v>9319</v>
      </c>
      <c r="F1050" s="342" t="s">
        <v>6568</v>
      </c>
      <c r="G1050" s="343">
        <v>5.72</v>
      </c>
      <c r="H1050" s="342" t="s">
        <v>6594</v>
      </c>
      <c r="I1050" s="342" t="s">
        <v>6575</v>
      </c>
      <c r="J1050" s="342" t="s">
        <v>6755</v>
      </c>
      <c r="K1050" s="581" t="s">
        <v>7176</v>
      </c>
      <c r="L1050" s="344" t="s">
        <v>4090</v>
      </c>
      <c r="N1050" s="344" t="s">
        <v>4090</v>
      </c>
      <c r="O1050" s="341">
        <v>0</v>
      </c>
    </row>
    <row r="1051" spans="1:15" x14ac:dyDescent="0.2">
      <c r="A1051" s="341" t="s">
        <v>9257</v>
      </c>
      <c r="B1051" s="341" t="s">
        <v>9260</v>
      </c>
      <c r="C1051" s="342" t="s">
        <v>7007</v>
      </c>
      <c r="D1051" s="342" t="s">
        <v>6567</v>
      </c>
      <c r="E1051" s="342" t="s">
        <v>9319</v>
      </c>
      <c r="F1051" s="342" t="s">
        <v>6568</v>
      </c>
      <c r="G1051" s="343">
        <v>5.0600000000000005</v>
      </c>
      <c r="H1051" s="342" t="s">
        <v>6594</v>
      </c>
      <c r="I1051" s="342" t="s">
        <v>6575</v>
      </c>
      <c r="J1051" s="342" t="s">
        <v>6755</v>
      </c>
      <c r="K1051" s="581" t="s">
        <v>7397</v>
      </c>
      <c r="L1051" s="344" t="s">
        <v>4090</v>
      </c>
      <c r="N1051" s="344" t="s">
        <v>9231</v>
      </c>
      <c r="O1051" s="341">
        <v>0</v>
      </c>
    </row>
    <row r="1052" spans="1:15" x14ac:dyDescent="0.2">
      <c r="A1052" s="341" t="s">
        <v>9257</v>
      </c>
      <c r="B1052" s="341" t="s">
        <v>9260</v>
      </c>
      <c r="C1052" s="342" t="s">
        <v>6638</v>
      </c>
      <c r="D1052" s="342" t="s">
        <v>6567</v>
      </c>
      <c r="E1052" s="342" t="s">
        <v>9321</v>
      </c>
      <c r="F1052" s="342" t="s">
        <v>6568</v>
      </c>
      <c r="G1052" s="343">
        <v>9.1</v>
      </c>
      <c r="H1052" s="342" t="s">
        <v>6594</v>
      </c>
      <c r="I1052" s="342" t="s">
        <v>6575</v>
      </c>
      <c r="J1052" s="342" t="s">
        <v>6755</v>
      </c>
      <c r="K1052" s="581" t="s">
        <v>7394</v>
      </c>
      <c r="L1052" s="344" t="s">
        <v>4090</v>
      </c>
      <c r="N1052" s="344" t="s">
        <v>4090</v>
      </c>
      <c r="O1052" s="341">
        <v>0</v>
      </c>
    </row>
    <row r="1053" spans="1:15" x14ac:dyDescent="0.2">
      <c r="A1053" s="341" t="s">
        <v>9257</v>
      </c>
      <c r="B1053" s="341" t="s">
        <v>9260</v>
      </c>
      <c r="C1053" s="342" t="s">
        <v>6753</v>
      </c>
      <c r="D1053" s="342" t="s">
        <v>6567</v>
      </c>
      <c r="E1053" s="342" t="s">
        <v>9321</v>
      </c>
      <c r="F1053" s="342" t="s">
        <v>6568</v>
      </c>
      <c r="G1053" s="343">
        <v>50.4</v>
      </c>
      <c r="H1053" s="342" t="s">
        <v>6594</v>
      </c>
      <c r="I1053" s="342" t="s">
        <v>6575</v>
      </c>
      <c r="J1053" s="342" t="s">
        <v>6755</v>
      </c>
      <c r="K1053" s="581" t="s">
        <v>6773</v>
      </c>
      <c r="L1053" s="344" t="s">
        <v>4090</v>
      </c>
      <c r="N1053" s="344" t="s">
        <v>4090</v>
      </c>
      <c r="O1053" s="341" t="s">
        <v>6752</v>
      </c>
    </row>
    <row r="1054" spans="1:15" x14ac:dyDescent="0.2">
      <c r="A1054" s="341" t="s">
        <v>9257</v>
      </c>
      <c r="B1054" s="341" t="s">
        <v>9260</v>
      </c>
      <c r="C1054" s="342" t="s">
        <v>7007</v>
      </c>
      <c r="D1054" s="342" t="s">
        <v>6567</v>
      </c>
      <c r="E1054" s="342" t="s">
        <v>9320</v>
      </c>
      <c r="F1054" s="342" t="s">
        <v>6568</v>
      </c>
      <c r="G1054" s="343">
        <v>11.44</v>
      </c>
      <c r="H1054" s="342" t="s">
        <v>6594</v>
      </c>
      <c r="I1054" s="342" t="s">
        <v>6575</v>
      </c>
      <c r="J1054" s="342" t="s">
        <v>6755</v>
      </c>
      <c r="K1054" s="581" t="s">
        <v>6805</v>
      </c>
      <c r="L1054" s="344" t="s">
        <v>4090</v>
      </c>
      <c r="N1054" s="344" t="s">
        <v>9231</v>
      </c>
      <c r="O1054" s="341">
        <v>0</v>
      </c>
    </row>
    <row r="1055" spans="1:15" x14ac:dyDescent="0.2">
      <c r="A1055" s="341" t="s">
        <v>9257</v>
      </c>
      <c r="B1055" s="341" t="s">
        <v>9260</v>
      </c>
      <c r="C1055" s="342" t="s">
        <v>6757</v>
      </c>
      <c r="D1055" s="342" t="s">
        <v>6567</v>
      </c>
      <c r="E1055" s="342" t="s">
        <v>9319</v>
      </c>
      <c r="F1055" s="342" t="s">
        <v>6568</v>
      </c>
      <c r="G1055" s="343">
        <v>8.14</v>
      </c>
      <c r="H1055" s="342" t="s">
        <v>6594</v>
      </c>
      <c r="I1055" s="342" t="s">
        <v>6575</v>
      </c>
      <c r="J1055" s="342" t="s">
        <v>6755</v>
      </c>
      <c r="K1055" s="581" t="s">
        <v>7398</v>
      </c>
      <c r="L1055" s="344" t="s">
        <v>4090</v>
      </c>
      <c r="N1055" s="344" t="s">
        <v>9231</v>
      </c>
      <c r="O1055" s="341">
        <v>0</v>
      </c>
    </row>
    <row r="1056" spans="1:15" x14ac:dyDescent="0.2">
      <c r="A1056" s="341" t="s">
        <v>9257</v>
      </c>
      <c r="B1056" s="341" t="s">
        <v>9260</v>
      </c>
      <c r="C1056" s="342" t="s">
        <v>7068</v>
      </c>
      <c r="D1056" s="342" t="s">
        <v>6567</v>
      </c>
      <c r="E1056" s="342" t="s">
        <v>9255</v>
      </c>
      <c r="F1056" s="342" t="s">
        <v>6568</v>
      </c>
      <c r="G1056" s="343">
        <v>20.25</v>
      </c>
      <c r="H1056" s="342" t="s">
        <v>6594</v>
      </c>
      <c r="I1056" s="342" t="s">
        <v>6575</v>
      </c>
      <c r="J1056" s="342" t="s">
        <v>6755</v>
      </c>
      <c r="K1056" s="581" t="s">
        <v>6805</v>
      </c>
      <c r="L1056" s="344" t="s">
        <v>4090</v>
      </c>
      <c r="N1056" s="344" t="s">
        <v>4090</v>
      </c>
      <c r="O1056" s="341">
        <v>0</v>
      </c>
    </row>
    <row r="1057" spans="1:15" x14ac:dyDescent="0.2">
      <c r="A1057" s="341" t="s">
        <v>9257</v>
      </c>
      <c r="B1057" s="341" t="s">
        <v>9260</v>
      </c>
      <c r="C1057" s="342" t="s">
        <v>7007</v>
      </c>
      <c r="D1057" s="342" t="s">
        <v>6567</v>
      </c>
      <c r="E1057" s="342" t="s">
        <v>9326</v>
      </c>
      <c r="F1057" s="342" t="s">
        <v>6568</v>
      </c>
      <c r="G1057" s="343">
        <v>12.6</v>
      </c>
      <c r="H1057" s="342" t="s">
        <v>6594</v>
      </c>
      <c r="I1057" s="342" t="s">
        <v>6575</v>
      </c>
      <c r="J1057" s="342" t="s">
        <v>6755</v>
      </c>
      <c r="K1057" s="581" t="s">
        <v>7202</v>
      </c>
      <c r="L1057" s="344" t="s">
        <v>4090</v>
      </c>
      <c r="N1057" s="344" t="s">
        <v>9231</v>
      </c>
      <c r="O1057" s="341">
        <v>0</v>
      </c>
    </row>
    <row r="1058" spans="1:15" x14ac:dyDescent="0.2">
      <c r="A1058" s="341" t="s">
        <v>9257</v>
      </c>
      <c r="B1058" s="341" t="s">
        <v>9260</v>
      </c>
      <c r="C1058" s="342" t="s">
        <v>7059</v>
      </c>
      <c r="D1058" s="342" t="s">
        <v>6567</v>
      </c>
      <c r="E1058" s="342" t="s">
        <v>9321</v>
      </c>
      <c r="F1058" s="342" t="s">
        <v>6568</v>
      </c>
      <c r="G1058" s="343">
        <v>9.870000000000001</v>
      </c>
      <c r="H1058" s="342" t="s">
        <v>6594</v>
      </c>
      <c r="I1058" s="342" t="s">
        <v>6575</v>
      </c>
      <c r="J1058" s="342" t="s">
        <v>6755</v>
      </c>
      <c r="K1058" s="581" t="s">
        <v>6813</v>
      </c>
      <c r="L1058" s="344" t="s">
        <v>4090</v>
      </c>
      <c r="N1058" s="344" t="s">
        <v>4090</v>
      </c>
      <c r="O1058" s="341" t="s">
        <v>6752</v>
      </c>
    </row>
    <row r="1059" spans="1:15" x14ac:dyDescent="0.2">
      <c r="A1059" s="341" t="s">
        <v>9257</v>
      </c>
      <c r="B1059" s="341" t="s">
        <v>9260</v>
      </c>
      <c r="C1059" s="342" t="s">
        <v>7059</v>
      </c>
      <c r="D1059" s="342" t="s">
        <v>6567</v>
      </c>
      <c r="E1059" s="342" t="s">
        <v>9326</v>
      </c>
      <c r="F1059" s="342" t="s">
        <v>6568</v>
      </c>
      <c r="G1059" s="343">
        <v>16.96</v>
      </c>
      <c r="H1059" s="342" t="s">
        <v>6594</v>
      </c>
      <c r="I1059" s="342" t="s">
        <v>6575</v>
      </c>
      <c r="J1059" s="342" t="s">
        <v>6755</v>
      </c>
      <c r="K1059" s="581" t="s">
        <v>6813</v>
      </c>
      <c r="L1059" s="344" t="s">
        <v>4090</v>
      </c>
      <c r="N1059" s="344" t="s">
        <v>4090</v>
      </c>
      <c r="O1059" s="341" t="s">
        <v>6752</v>
      </c>
    </row>
    <row r="1060" spans="1:15" x14ac:dyDescent="0.2">
      <c r="A1060" s="341" t="s">
        <v>9257</v>
      </c>
      <c r="B1060" s="341" t="s">
        <v>9260</v>
      </c>
      <c r="C1060" s="342" t="s">
        <v>7059</v>
      </c>
      <c r="D1060" s="342" t="s">
        <v>6567</v>
      </c>
      <c r="E1060" s="342" t="s">
        <v>9324</v>
      </c>
      <c r="F1060" s="342" t="s">
        <v>6568</v>
      </c>
      <c r="G1060" s="343">
        <v>23</v>
      </c>
      <c r="H1060" s="342" t="s">
        <v>6594</v>
      </c>
      <c r="I1060" s="342" t="s">
        <v>6575</v>
      </c>
      <c r="J1060" s="342" t="s">
        <v>6755</v>
      </c>
      <c r="K1060" s="581" t="s">
        <v>7354</v>
      </c>
      <c r="L1060" s="344" t="s">
        <v>4090</v>
      </c>
      <c r="N1060" s="344" t="s">
        <v>4090</v>
      </c>
      <c r="O1060" s="341">
        <v>0</v>
      </c>
    </row>
    <row r="1061" spans="1:15" x14ac:dyDescent="0.2">
      <c r="A1061" s="341" t="s">
        <v>9257</v>
      </c>
      <c r="B1061" s="341" t="s">
        <v>9260</v>
      </c>
      <c r="C1061" s="342" t="s">
        <v>7059</v>
      </c>
      <c r="D1061" s="342" t="s">
        <v>6567</v>
      </c>
      <c r="E1061" s="342" t="s">
        <v>9337</v>
      </c>
      <c r="F1061" s="342" t="s">
        <v>6568</v>
      </c>
      <c r="G1061" s="343">
        <v>5.33</v>
      </c>
      <c r="H1061" s="342" t="s">
        <v>6594</v>
      </c>
      <c r="I1061" s="342" t="s">
        <v>6575</v>
      </c>
      <c r="J1061" s="342" t="s">
        <v>6755</v>
      </c>
      <c r="K1061" s="581" t="s">
        <v>7399</v>
      </c>
      <c r="L1061" s="344" t="s">
        <v>4090</v>
      </c>
      <c r="N1061" s="344" t="s">
        <v>4090</v>
      </c>
      <c r="O1061" s="341">
        <v>0</v>
      </c>
    </row>
    <row r="1062" spans="1:15" x14ac:dyDescent="0.2">
      <c r="A1062" s="341" t="s">
        <v>9257</v>
      </c>
      <c r="B1062" s="341" t="s">
        <v>9260</v>
      </c>
      <c r="C1062" s="342" t="s">
        <v>7059</v>
      </c>
      <c r="D1062" s="342" t="s">
        <v>6567</v>
      </c>
      <c r="E1062" s="342" t="s">
        <v>9334</v>
      </c>
      <c r="F1062" s="342" t="s">
        <v>6568</v>
      </c>
      <c r="G1062" s="343">
        <v>6.44</v>
      </c>
      <c r="H1062" s="342" t="s">
        <v>6594</v>
      </c>
      <c r="I1062" s="342" t="s">
        <v>6575</v>
      </c>
      <c r="J1062" s="342" t="s">
        <v>6755</v>
      </c>
      <c r="K1062" s="581" t="s">
        <v>6853</v>
      </c>
      <c r="L1062" s="344" t="s">
        <v>4090</v>
      </c>
      <c r="N1062" s="344" t="s">
        <v>4090</v>
      </c>
      <c r="O1062" s="341">
        <v>0</v>
      </c>
    </row>
    <row r="1063" spans="1:15" x14ac:dyDescent="0.2">
      <c r="A1063" s="341" t="s">
        <v>9257</v>
      </c>
      <c r="B1063" s="341" t="s">
        <v>9260</v>
      </c>
      <c r="C1063" s="342" t="s">
        <v>7059</v>
      </c>
      <c r="D1063" s="342" t="s">
        <v>6567</v>
      </c>
      <c r="E1063" s="342" t="s">
        <v>9321</v>
      </c>
      <c r="F1063" s="342" t="s">
        <v>6568</v>
      </c>
      <c r="G1063" s="343">
        <v>11.75</v>
      </c>
      <c r="H1063" s="342" t="s">
        <v>6594</v>
      </c>
      <c r="I1063" s="342" t="s">
        <v>6575</v>
      </c>
      <c r="J1063" s="342" t="s">
        <v>6755</v>
      </c>
      <c r="K1063" s="581" t="s">
        <v>7400</v>
      </c>
      <c r="L1063" s="344" t="s">
        <v>4090</v>
      </c>
      <c r="N1063" s="344" t="s">
        <v>4090</v>
      </c>
      <c r="O1063" s="341" t="s">
        <v>6766</v>
      </c>
    </row>
    <row r="1064" spans="1:15" x14ac:dyDescent="0.2">
      <c r="A1064" s="341" t="s">
        <v>9257</v>
      </c>
      <c r="B1064" s="341" t="s">
        <v>9260</v>
      </c>
      <c r="C1064" s="342" t="s">
        <v>7059</v>
      </c>
      <c r="D1064" s="342" t="s">
        <v>6567</v>
      </c>
      <c r="E1064" s="342" t="s">
        <v>9321</v>
      </c>
      <c r="F1064" s="342" t="s">
        <v>6568</v>
      </c>
      <c r="G1064" s="343">
        <v>10.575000000000001</v>
      </c>
      <c r="H1064" s="342" t="s">
        <v>6594</v>
      </c>
      <c r="I1064" s="342" t="s">
        <v>6575</v>
      </c>
      <c r="J1064" s="342" t="s">
        <v>6755</v>
      </c>
      <c r="K1064" s="581" t="s">
        <v>7079</v>
      </c>
      <c r="L1064" s="344" t="s">
        <v>4090</v>
      </c>
      <c r="N1064" s="344" t="s">
        <v>4090</v>
      </c>
      <c r="O1064" s="341" t="s">
        <v>6752</v>
      </c>
    </row>
    <row r="1065" spans="1:15" x14ac:dyDescent="0.2">
      <c r="A1065" s="341" t="s">
        <v>9257</v>
      </c>
      <c r="B1065" s="341" t="s">
        <v>9260</v>
      </c>
      <c r="C1065" s="342" t="s">
        <v>7061</v>
      </c>
      <c r="D1065" s="342" t="s">
        <v>6567</v>
      </c>
      <c r="E1065" s="342" t="s">
        <v>9326</v>
      </c>
      <c r="F1065" s="342" t="s">
        <v>6568</v>
      </c>
      <c r="G1065" s="343">
        <v>31.28</v>
      </c>
      <c r="H1065" s="342" t="s">
        <v>6594</v>
      </c>
      <c r="I1065" s="342" t="s">
        <v>6575</v>
      </c>
      <c r="J1065" s="342" t="s">
        <v>6755</v>
      </c>
      <c r="K1065" s="581" t="s">
        <v>7121</v>
      </c>
      <c r="L1065" s="344" t="s">
        <v>4090</v>
      </c>
      <c r="N1065" s="344" t="s">
        <v>4090</v>
      </c>
      <c r="O1065" s="341" t="s">
        <v>6752</v>
      </c>
    </row>
    <row r="1066" spans="1:15" x14ac:dyDescent="0.2">
      <c r="A1066" s="341" t="s">
        <v>9257</v>
      </c>
      <c r="B1066" s="341" t="s">
        <v>9260</v>
      </c>
      <c r="C1066" s="342" t="s">
        <v>7061</v>
      </c>
      <c r="D1066" s="342" t="s">
        <v>6567</v>
      </c>
      <c r="E1066" s="342" t="s">
        <v>9326</v>
      </c>
      <c r="F1066" s="342" t="s">
        <v>6568</v>
      </c>
      <c r="G1066" s="343">
        <v>4.1399999999999997</v>
      </c>
      <c r="H1066" s="342" t="s">
        <v>6594</v>
      </c>
      <c r="I1066" s="342" t="s">
        <v>6575</v>
      </c>
      <c r="J1066" s="342" t="s">
        <v>6755</v>
      </c>
      <c r="K1066" s="581" t="s">
        <v>7093</v>
      </c>
      <c r="L1066" s="344" t="s">
        <v>4090</v>
      </c>
      <c r="N1066" s="344" t="s">
        <v>4090</v>
      </c>
      <c r="O1066" s="341">
        <v>0</v>
      </c>
    </row>
    <row r="1067" spans="1:15" x14ac:dyDescent="0.2">
      <c r="A1067" s="341" t="s">
        <v>9257</v>
      </c>
      <c r="B1067" s="341" t="s">
        <v>9260</v>
      </c>
      <c r="C1067" s="342" t="s">
        <v>7061</v>
      </c>
      <c r="D1067" s="342" t="s">
        <v>6567</v>
      </c>
      <c r="E1067" s="342" t="s">
        <v>9326</v>
      </c>
      <c r="F1067" s="342" t="s">
        <v>6568</v>
      </c>
      <c r="G1067" s="343">
        <v>25.560000000000002</v>
      </c>
      <c r="H1067" s="342" t="s">
        <v>6594</v>
      </c>
      <c r="I1067" s="342" t="s">
        <v>6575</v>
      </c>
      <c r="J1067" s="342" t="s">
        <v>6755</v>
      </c>
      <c r="K1067" s="581" t="s">
        <v>7093</v>
      </c>
      <c r="L1067" s="344" t="s">
        <v>4090</v>
      </c>
      <c r="N1067" s="344" t="s">
        <v>4090</v>
      </c>
      <c r="O1067" s="341" t="s">
        <v>6752</v>
      </c>
    </row>
    <row r="1068" spans="1:15" x14ac:dyDescent="0.2">
      <c r="A1068" s="341" t="s">
        <v>9257</v>
      </c>
      <c r="B1068" s="341" t="s">
        <v>9260</v>
      </c>
      <c r="C1068" s="342" t="s">
        <v>7061</v>
      </c>
      <c r="D1068" s="342" t="s">
        <v>6567</v>
      </c>
      <c r="E1068" s="342" t="s">
        <v>9326</v>
      </c>
      <c r="F1068" s="342" t="s">
        <v>6568</v>
      </c>
      <c r="G1068" s="343">
        <v>19.440000000000001</v>
      </c>
      <c r="H1068" s="342" t="s">
        <v>6594</v>
      </c>
      <c r="I1068" s="342" t="s">
        <v>6575</v>
      </c>
      <c r="J1068" s="342" t="s">
        <v>6755</v>
      </c>
      <c r="K1068" s="581" t="s">
        <v>7151</v>
      </c>
      <c r="L1068" s="344" t="s">
        <v>4090</v>
      </c>
      <c r="N1068" s="344" t="s">
        <v>4090</v>
      </c>
      <c r="O1068" s="341" t="s">
        <v>6752</v>
      </c>
    </row>
    <row r="1069" spans="1:15" x14ac:dyDescent="0.2">
      <c r="A1069" s="341" t="s">
        <v>9257</v>
      </c>
      <c r="B1069" s="341" t="s">
        <v>9260</v>
      </c>
      <c r="C1069" s="342" t="s">
        <v>7061</v>
      </c>
      <c r="D1069" s="342" t="s">
        <v>6567</v>
      </c>
      <c r="E1069" s="342" t="s">
        <v>9319</v>
      </c>
      <c r="F1069" s="342" t="s">
        <v>6568</v>
      </c>
      <c r="G1069" s="343">
        <v>7</v>
      </c>
      <c r="H1069" s="342" t="s">
        <v>6594</v>
      </c>
      <c r="I1069" s="342" t="s">
        <v>6575</v>
      </c>
      <c r="J1069" s="342" t="s">
        <v>6755</v>
      </c>
      <c r="K1069" s="581" t="s">
        <v>7401</v>
      </c>
      <c r="L1069" s="344" t="s">
        <v>4090</v>
      </c>
      <c r="N1069" s="344" t="s">
        <v>4090</v>
      </c>
      <c r="O1069" s="341">
        <v>0</v>
      </c>
    </row>
    <row r="1070" spans="1:15" x14ac:dyDescent="0.2">
      <c r="A1070" s="341" t="s">
        <v>9257</v>
      </c>
      <c r="B1070" s="341" t="s">
        <v>9260</v>
      </c>
      <c r="C1070" s="342" t="s">
        <v>7061</v>
      </c>
      <c r="D1070" s="342" t="s">
        <v>6567</v>
      </c>
      <c r="E1070" s="342" t="s">
        <v>9319</v>
      </c>
      <c r="F1070" s="342" t="s">
        <v>6568</v>
      </c>
      <c r="G1070" s="343">
        <v>5.64</v>
      </c>
      <c r="H1070" s="342" t="s">
        <v>6594</v>
      </c>
      <c r="I1070" s="342" t="s">
        <v>6575</v>
      </c>
      <c r="J1070" s="342" t="s">
        <v>6755</v>
      </c>
      <c r="K1070" s="581" t="s">
        <v>7402</v>
      </c>
      <c r="L1070" s="344" t="s">
        <v>4090</v>
      </c>
      <c r="N1070" s="344" t="s">
        <v>4090</v>
      </c>
      <c r="O1070" s="341">
        <v>0</v>
      </c>
    </row>
    <row r="1071" spans="1:15" x14ac:dyDescent="0.2">
      <c r="A1071" s="341" t="s">
        <v>9257</v>
      </c>
      <c r="B1071" s="341" t="s">
        <v>9260</v>
      </c>
      <c r="C1071" s="342" t="s">
        <v>7061</v>
      </c>
      <c r="D1071" s="342" t="s">
        <v>6567</v>
      </c>
      <c r="E1071" s="342" t="s">
        <v>9319</v>
      </c>
      <c r="F1071" s="342" t="s">
        <v>6568</v>
      </c>
      <c r="G1071" s="343">
        <v>40.020000000000003</v>
      </c>
      <c r="H1071" s="342" t="s">
        <v>6594</v>
      </c>
      <c r="I1071" s="342" t="s">
        <v>6575</v>
      </c>
      <c r="J1071" s="342" t="s">
        <v>6755</v>
      </c>
      <c r="K1071" s="581" t="s">
        <v>7403</v>
      </c>
      <c r="L1071" s="344" t="s">
        <v>4090</v>
      </c>
      <c r="N1071" s="344" t="s">
        <v>4090</v>
      </c>
      <c r="O1071" s="341" t="s">
        <v>6752</v>
      </c>
    </row>
    <row r="1072" spans="1:15" x14ac:dyDescent="0.2">
      <c r="A1072" s="341" t="s">
        <v>9257</v>
      </c>
      <c r="B1072" s="341" t="s">
        <v>9260</v>
      </c>
      <c r="C1072" s="342" t="s">
        <v>7061</v>
      </c>
      <c r="D1072" s="342" t="s">
        <v>6567</v>
      </c>
      <c r="E1072" s="342" t="s">
        <v>9320</v>
      </c>
      <c r="F1072" s="342" t="s">
        <v>6568</v>
      </c>
      <c r="G1072" s="343">
        <v>25</v>
      </c>
      <c r="H1072" s="342" t="s">
        <v>6594</v>
      </c>
      <c r="I1072" s="342" t="s">
        <v>6575</v>
      </c>
      <c r="J1072" s="342" t="s">
        <v>6755</v>
      </c>
      <c r="K1072" s="581" t="s">
        <v>6936</v>
      </c>
      <c r="L1072" s="344" t="s">
        <v>4090</v>
      </c>
      <c r="N1072" s="344" t="s">
        <v>4090</v>
      </c>
      <c r="O1072" s="341" t="s">
        <v>6752</v>
      </c>
    </row>
    <row r="1073" spans="1:15" x14ac:dyDescent="0.2">
      <c r="A1073" s="341" t="s">
        <v>9257</v>
      </c>
      <c r="B1073" s="341" t="s">
        <v>9260</v>
      </c>
      <c r="C1073" s="342" t="s">
        <v>7061</v>
      </c>
      <c r="D1073" s="342" t="s">
        <v>6567</v>
      </c>
      <c r="E1073" s="342" t="s">
        <v>9324</v>
      </c>
      <c r="F1073" s="342" t="s">
        <v>6568</v>
      </c>
      <c r="G1073" s="343">
        <v>53.28</v>
      </c>
      <c r="H1073" s="342" t="s">
        <v>6594</v>
      </c>
      <c r="I1073" s="342" t="s">
        <v>6575</v>
      </c>
      <c r="J1073" s="342" t="s">
        <v>6755</v>
      </c>
      <c r="K1073" s="581" t="s">
        <v>6925</v>
      </c>
      <c r="L1073" s="344" t="s">
        <v>4090</v>
      </c>
      <c r="N1073" s="344" t="s">
        <v>4090</v>
      </c>
      <c r="O1073" s="341" t="s">
        <v>6752</v>
      </c>
    </row>
    <row r="1074" spans="1:15" x14ac:dyDescent="0.2">
      <c r="A1074" s="341" t="s">
        <v>9257</v>
      </c>
      <c r="B1074" s="341" t="s">
        <v>9260</v>
      </c>
      <c r="C1074" s="342" t="s">
        <v>7061</v>
      </c>
      <c r="D1074" s="342" t="s">
        <v>6567</v>
      </c>
      <c r="E1074" s="342" t="s">
        <v>9324</v>
      </c>
      <c r="F1074" s="342" t="s">
        <v>6568</v>
      </c>
      <c r="G1074" s="343">
        <v>6</v>
      </c>
      <c r="H1074" s="342" t="s">
        <v>6594</v>
      </c>
      <c r="I1074" s="342" t="s">
        <v>6575</v>
      </c>
      <c r="J1074" s="342" t="s">
        <v>6755</v>
      </c>
      <c r="K1074" s="581" t="s">
        <v>6824</v>
      </c>
      <c r="L1074" s="344" t="s">
        <v>4090</v>
      </c>
      <c r="N1074" s="344" t="s">
        <v>4090</v>
      </c>
      <c r="O1074" s="341" t="s">
        <v>6766</v>
      </c>
    </row>
    <row r="1075" spans="1:15" x14ac:dyDescent="0.2">
      <c r="A1075" s="341" t="s">
        <v>9257</v>
      </c>
      <c r="B1075" s="341" t="s">
        <v>9260</v>
      </c>
      <c r="C1075" s="342" t="s">
        <v>7061</v>
      </c>
      <c r="D1075" s="342" t="s">
        <v>6567</v>
      </c>
      <c r="E1075" s="342" t="s">
        <v>9322</v>
      </c>
      <c r="F1075" s="342" t="s">
        <v>6568</v>
      </c>
      <c r="G1075" s="343">
        <v>9.7200000000000006</v>
      </c>
      <c r="H1075" s="342" t="s">
        <v>6594</v>
      </c>
      <c r="I1075" s="342" t="s">
        <v>6575</v>
      </c>
      <c r="J1075" s="342" t="s">
        <v>6755</v>
      </c>
      <c r="K1075" s="581" t="s">
        <v>6674</v>
      </c>
      <c r="L1075" s="344" t="s">
        <v>4090</v>
      </c>
      <c r="N1075" s="344" t="s">
        <v>4090</v>
      </c>
      <c r="O1075" s="341">
        <v>0</v>
      </c>
    </row>
    <row r="1076" spans="1:15" x14ac:dyDescent="0.2">
      <c r="A1076" s="341" t="s">
        <v>9257</v>
      </c>
      <c r="B1076" s="341" t="s">
        <v>9260</v>
      </c>
      <c r="C1076" s="342" t="s">
        <v>7061</v>
      </c>
      <c r="D1076" s="342" t="s">
        <v>6567</v>
      </c>
      <c r="E1076" s="342" t="s">
        <v>9319</v>
      </c>
      <c r="F1076" s="342" t="s">
        <v>6568</v>
      </c>
      <c r="G1076" s="343">
        <v>10.450000000000001</v>
      </c>
      <c r="H1076" s="342" t="s">
        <v>6594</v>
      </c>
      <c r="I1076" s="342" t="s">
        <v>6575</v>
      </c>
      <c r="J1076" s="342" t="s">
        <v>6755</v>
      </c>
      <c r="K1076" s="581" t="s">
        <v>7404</v>
      </c>
      <c r="L1076" s="344" t="s">
        <v>4090</v>
      </c>
      <c r="N1076" s="344" t="s">
        <v>4090</v>
      </c>
      <c r="O1076" s="341">
        <v>0</v>
      </c>
    </row>
    <row r="1077" spans="1:15" x14ac:dyDescent="0.2">
      <c r="A1077" s="341" t="s">
        <v>9257</v>
      </c>
      <c r="B1077" s="341" t="s">
        <v>9260</v>
      </c>
      <c r="C1077" s="342" t="s">
        <v>7061</v>
      </c>
      <c r="D1077" s="342" t="s">
        <v>6567</v>
      </c>
      <c r="E1077" s="342" t="s">
        <v>9321</v>
      </c>
      <c r="F1077" s="342" t="s">
        <v>6568</v>
      </c>
      <c r="G1077" s="343">
        <v>14.07</v>
      </c>
      <c r="H1077" s="342" t="s">
        <v>6594</v>
      </c>
      <c r="I1077" s="342" t="s">
        <v>6575</v>
      </c>
      <c r="J1077" s="342" t="s">
        <v>6755</v>
      </c>
      <c r="K1077" s="581" t="s">
        <v>7405</v>
      </c>
      <c r="L1077" s="344" t="s">
        <v>4090</v>
      </c>
      <c r="N1077" s="344" t="s">
        <v>4090</v>
      </c>
      <c r="O1077" s="341" t="s">
        <v>6766</v>
      </c>
    </row>
    <row r="1078" spans="1:15" x14ac:dyDescent="0.2">
      <c r="A1078" s="341" t="s">
        <v>9257</v>
      </c>
      <c r="B1078" s="341" t="s">
        <v>9260</v>
      </c>
      <c r="C1078" s="342" t="s">
        <v>7061</v>
      </c>
      <c r="D1078" s="342" t="s">
        <v>6567</v>
      </c>
      <c r="E1078" s="342" t="s">
        <v>9324</v>
      </c>
      <c r="F1078" s="342" t="s">
        <v>6568</v>
      </c>
      <c r="G1078" s="343">
        <v>6.58</v>
      </c>
      <c r="H1078" s="342" t="s">
        <v>6594</v>
      </c>
      <c r="I1078" s="342" t="s">
        <v>6575</v>
      </c>
      <c r="J1078" s="342" t="s">
        <v>6755</v>
      </c>
      <c r="K1078" s="581" t="s">
        <v>7093</v>
      </c>
      <c r="L1078" s="344" t="s">
        <v>4090</v>
      </c>
      <c r="N1078" s="344" t="s">
        <v>4090</v>
      </c>
      <c r="O1078" s="341">
        <v>0</v>
      </c>
    </row>
    <row r="1079" spans="1:15" x14ac:dyDescent="0.2">
      <c r="A1079" s="341" t="s">
        <v>9257</v>
      </c>
      <c r="B1079" s="341" t="s">
        <v>9260</v>
      </c>
      <c r="C1079" s="342" t="s">
        <v>7064</v>
      </c>
      <c r="D1079" s="342" t="s">
        <v>6567</v>
      </c>
      <c r="E1079" s="342" t="s">
        <v>9319</v>
      </c>
      <c r="F1079" s="342" t="s">
        <v>6568</v>
      </c>
      <c r="G1079" s="343">
        <v>28.8</v>
      </c>
      <c r="H1079" s="342" t="s">
        <v>6594</v>
      </c>
      <c r="I1079" s="342" t="s">
        <v>6575</v>
      </c>
      <c r="J1079" s="342" t="s">
        <v>6755</v>
      </c>
      <c r="K1079" s="581" t="s">
        <v>7406</v>
      </c>
      <c r="L1079" s="344" t="s">
        <v>4090</v>
      </c>
      <c r="N1079" s="344" t="s">
        <v>4090</v>
      </c>
      <c r="O1079" s="341">
        <v>0</v>
      </c>
    </row>
    <row r="1080" spans="1:15" x14ac:dyDescent="0.2">
      <c r="A1080" s="341" t="s">
        <v>9257</v>
      </c>
      <c r="B1080" s="341" t="s">
        <v>9260</v>
      </c>
      <c r="C1080" s="342" t="s">
        <v>7064</v>
      </c>
      <c r="D1080" s="342" t="s">
        <v>6567</v>
      </c>
      <c r="E1080" s="342" t="s">
        <v>9323</v>
      </c>
      <c r="F1080" s="342" t="s">
        <v>6568</v>
      </c>
      <c r="G1080" s="343">
        <v>20.91</v>
      </c>
      <c r="H1080" s="342" t="s">
        <v>6594</v>
      </c>
      <c r="I1080" s="342" t="s">
        <v>6575</v>
      </c>
      <c r="J1080" s="342" t="s">
        <v>6755</v>
      </c>
      <c r="K1080" s="581" t="s">
        <v>7407</v>
      </c>
      <c r="L1080" s="344" t="s">
        <v>4090</v>
      </c>
      <c r="N1080" s="344" t="s">
        <v>4090</v>
      </c>
      <c r="O1080" s="341" t="s">
        <v>6766</v>
      </c>
    </row>
    <row r="1081" spans="1:15" x14ac:dyDescent="0.2">
      <c r="A1081" s="341" t="s">
        <v>9257</v>
      </c>
      <c r="B1081" s="341" t="s">
        <v>9260</v>
      </c>
      <c r="C1081" s="342" t="s">
        <v>7064</v>
      </c>
      <c r="D1081" s="342" t="s">
        <v>6567</v>
      </c>
      <c r="E1081" s="342" t="s">
        <v>9337</v>
      </c>
      <c r="F1081" s="342" t="s">
        <v>6568</v>
      </c>
      <c r="G1081" s="343">
        <v>7.0200000000000005</v>
      </c>
      <c r="H1081" s="342" t="s">
        <v>6594</v>
      </c>
      <c r="I1081" s="342" t="s">
        <v>6575</v>
      </c>
      <c r="J1081" s="342" t="s">
        <v>6755</v>
      </c>
      <c r="K1081" s="581" t="s">
        <v>7408</v>
      </c>
      <c r="L1081" s="344" t="s">
        <v>4090</v>
      </c>
      <c r="N1081" s="344" t="s">
        <v>4090</v>
      </c>
      <c r="O1081" s="341">
        <v>0</v>
      </c>
    </row>
    <row r="1082" spans="1:15" x14ac:dyDescent="0.2">
      <c r="A1082" s="341" t="s">
        <v>9257</v>
      </c>
      <c r="B1082" s="341" t="s">
        <v>9260</v>
      </c>
      <c r="C1082" s="342" t="s">
        <v>7064</v>
      </c>
      <c r="D1082" s="342" t="s">
        <v>6567</v>
      </c>
      <c r="E1082" s="342" t="s">
        <v>9321</v>
      </c>
      <c r="F1082" s="342" t="s">
        <v>6568</v>
      </c>
      <c r="G1082" s="343">
        <v>10.34</v>
      </c>
      <c r="H1082" s="342" t="s">
        <v>6594</v>
      </c>
      <c r="I1082" s="342" t="s">
        <v>6575</v>
      </c>
      <c r="J1082" s="342" t="s">
        <v>6755</v>
      </c>
      <c r="K1082" s="581" t="s">
        <v>7409</v>
      </c>
      <c r="L1082" s="344" t="s">
        <v>4090</v>
      </c>
      <c r="N1082" s="344" t="s">
        <v>4090</v>
      </c>
      <c r="O1082" s="341">
        <v>0</v>
      </c>
    </row>
    <row r="1083" spans="1:15" x14ac:dyDescent="0.2">
      <c r="A1083" s="341" t="s">
        <v>9257</v>
      </c>
      <c r="B1083" s="341" t="s">
        <v>9260</v>
      </c>
      <c r="C1083" s="342" t="s">
        <v>6646</v>
      </c>
      <c r="D1083" s="342" t="s">
        <v>6567</v>
      </c>
      <c r="E1083" s="342" t="s">
        <v>9319</v>
      </c>
      <c r="F1083" s="342" t="s">
        <v>6568</v>
      </c>
      <c r="G1083" s="343">
        <v>29.52</v>
      </c>
      <c r="H1083" s="342" t="s">
        <v>6594</v>
      </c>
      <c r="I1083" s="342" t="s">
        <v>6575</v>
      </c>
      <c r="J1083" s="342" t="s">
        <v>6755</v>
      </c>
      <c r="K1083" s="581" t="s">
        <v>7186</v>
      </c>
      <c r="L1083" s="344" t="s">
        <v>4090</v>
      </c>
      <c r="N1083" s="344" t="s">
        <v>4090</v>
      </c>
      <c r="O1083" s="341" t="s">
        <v>6752</v>
      </c>
    </row>
    <row r="1084" spans="1:15" x14ac:dyDescent="0.2">
      <c r="A1084" s="341" t="s">
        <v>9257</v>
      </c>
      <c r="B1084" s="341" t="s">
        <v>9260</v>
      </c>
      <c r="C1084" s="342" t="s">
        <v>6646</v>
      </c>
      <c r="D1084" s="342" t="s">
        <v>6567</v>
      </c>
      <c r="E1084" s="342" t="s">
        <v>9323</v>
      </c>
      <c r="F1084" s="342" t="s">
        <v>6568</v>
      </c>
      <c r="G1084" s="343">
        <v>32.19</v>
      </c>
      <c r="H1084" s="342" t="s">
        <v>6594</v>
      </c>
      <c r="I1084" s="342" t="s">
        <v>6575</v>
      </c>
      <c r="J1084" s="342" t="s">
        <v>6755</v>
      </c>
      <c r="K1084" s="581" t="s">
        <v>7410</v>
      </c>
      <c r="L1084" s="344" t="s">
        <v>4090</v>
      </c>
      <c r="N1084" s="344" t="s">
        <v>4090</v>
      </c>
      <c r="O1084" s="341" t="s">
        <v>6752</v>
      </c>
    </row>
    <row r="1085" spans="1:15" x14ac:dyDescent="0.2">
      <c r="A1085" s="341" t="s">
        <v>9257</v>
      </c>
      <c r="B1085" s="341" t="s">
        <v>9260</v>
      </c>
      <c r="C1085" s="342" t="s">
        <v>6646</v>
      </c>
      <c r="D1085" s="342" t="s">
        <v>6567</v>
      </c>
      <c r="E1085" s="342" t="s">
        <v>9323</v>
      </c>
      <c r="F1085" s="342" t="s">
        <v>6568</v>
      </c>
      <c r="G1085" s="343">
        <v>7.6000000000000005</v>
      </c>
      <c r="H1085" s="342" t="s">
        <v>6594</v>
      </c>
      <c r="I1085" s="342" t="s">
        <v>6575</v>
      </c>
      <c r="J1085" s="342" t="s">
        <v>6755</v>
      </c>
      <c r="K1085" s="581" t="s">
        <v>7082</v>
      </c>
      <c r="L1085" s="344" t="s">
        <v>4090</v>
      </c>
      <c r="N1085" s="344" t="s">
        <v>4090</v>
      </c>
      <c r="O1085" s="341" t="s">
        <v>6766</v>
      </c>
    </row>
    <row r="1086" spans="1:15" x14ac:dyDescent="0.2">
      <c r="A1086" s="341" t="s">
        <v>9257</v>
      </c>
      <c r="B1086" s="341" t="s">
        <v>9260</v>
      </c>
      <c r="C1086" s="342" t="s">
        <v>6646</v>
      </c>
      <c r="D1086" s="342" t="s">
        <v>6567</v>
      </c>
      <c r="E1086" s="342" t="s">
        <v>9326</v>
      </c>
      <c r="F1086" s="342" t="s">
        <v>6568</v>
      </c>
      <c r="G1086" s="343">
        <v>20.900000000000002</v>
      </c>
      <c r="H1086" s="342" t="s">
        <v>6594</v>
      </c>
      <c r="I1086" s="342" t="s">
        <v>6575</v>
      </c>
      <c r="J1086" s="342" t="s">
        <v>6755</v>
      </c>
      <c r="K1086" s="581" t="s">
        <v>7411</v>
      </c>
      <c r="L1086" s="344" t="s">
        <v>4090</v>
      </c>
      <c r="N1086" s="344" t="s">
        <v>4090</v>
      </c>
      <c r="O1086" s="341">
        <v>0</v>
      </c>
    </row>
    <row r="1087" spans="1:15" x14ac:dyDescent="0.2">
      <c r="A1087" s="341" t="s">
        <v>9257</v>
      </c>
      <c r="B1087" s="341" t="s">
        <v>9260</v>
      </c>
      <c r="C1087" s="342" t="s">
        <v>6646</v>
      </c>
      <c r="D1087" s="342" t="s">
        <v>6567</v>
      </c>
      <c r="E1087" s="342" t="s">
        <v>9319</v>
      </c>
      <c r="F1087" s="342" t="s">
        <v>6568</v>
      </c>
      <c r="G1087" s="343">
        <v>33.75</v>
      </c>
      <c r="H1087" s="342" t="s">
        <v>6594</v>
      </c>
      <c r="I1087" s="342" t="s">
        <v>6575</v>
      </c>
      <c r="J1087" s="342" t="s">
        <v>6755</v>
      </c>
      <c r="K1087" s="581" t="s">
        <v>7114</v>
      </c>
      <c r="L1087" s="344" t="s">
        <v>4090</v>
      </c>
      <c r="N1087" s="344" t="s">
        <v>4090</v>
      </c>
      <c r="O1087" s="341" t="s">
        <v>6752</v>
      </c>
    </row>
    <row r="1088" spans="1:15" x14ac:dyDescent="0.2">
      <c r="A1088" s="341" t="s">
        <v>9257</v>
      </c>
      <c r="B1088" s="341" t="s">
        <v>9260</v>
      </c>
      <c r="C1088" s="342" t="s">
        <v>6646</v>
      </c>
      <c r="D1088" s="342" t="s">
        <v>6567</v>
      </c>
      <c r="E1088" s="342" t="s">
        <v>9319</v>
      </c>
      <c r="F1088" s="342" t="s">
        <v>6568</v>
      </c>
      <c r="G1088" s="343">
        <v>25.76</v>
      </c>
      <c r="H1088" s="342" t="s">
        <v>6594</v>
      </c>
      <c r="I1088" s="342" t="s">
        <v>6575</v>
      </c>
      <c r="J1088" s="342" t="s">
        <v>6755</v>
      </c>
      <c r="K1088" s="581" t="s">
        <v>7185</v>
      </c>
      <c r="L1088" s="344" t="s">
        <v>4090</v>
      </c>
      <c r="N1088" s="344" t="s">
        <v>4090</v>
      </c>
      <c r="O1088" s="341">
        <v>0</v>
      </c>
    </row>
    <row r="1089" spans="1:15" x14ac:dyDescent="0.2">
      <c r="A1089" s="341" t="s">
        <v>9257</v>
      </c>
      <c r="B1089" s="341" t="s">
        <v>9260</v>
      </c>
      <c r="C1089" s="342" t="s">
        <v>6646</v>
      </c>
      <c r="D1089" s="342" t="s">
        <v>6567</v>
      </c>
      <c r="E1089" s="342" t="s">
        <v>9323</v>
      </c>
      <c r="F1089" s="342" t="s">
        <v>6568</v>
      </c>
      <c r="G1089" s="343">
        <v>30</v>
      </c>
      <c r="H1089" s="342" t="s">
        <v>6594</v>
      </c>
      <c r="I1089" s="342" t="s">
        <v>6575</v>
      </c>
      <c r="J1089" s="342" t="s">
        <v>6755</v>
      </c>
      <c r="K1089" s="581" t="s">
        <v>6775</v>
      </c>
      <c r="L1089" s="344" t="s">
        <v>4090</v>
      </c>
      <c r="N1089" s="344" t="s">
        <v>4090</v>
      </c>
      <c r="O1089" s="341" t="s">
        <v>6752</v>
      </c>
    </row>
    <row r="1090" spans="1:15" x14ac:dyDescent="0.2">
      <c r="A1090" s="341" t="s">
        <v>9257</v>
      </c>
      <c r="B1090" s="341" t="s">
        <v>9260</v>
      </c>
      <c r="C1090" s="342" t="s">
        <v>6646</v>
      </c>
      <c r="D1090" s="342" t="s">
        <v>6567</v>
      </c>
      <c r="E1090" s="342" t="s">
        <v>9326</v>
      </c>
      <c r="F1090" s="342" t="s">
        <v>6568</v>
      </c>
      <c r="G1090" s="343">
        <v>14.99</v>
      </c>
      <c r="H1090" s="342" t="s">
        <v>6594</v>
      </c>
      <c r="I1090" s="342" t="s">
        <v>6575</v>
      </c>
      <c r="J1090" s="342" t="s">
        <v>6755</v>
      </c>
      <c r="K1090" s="581" t="s">
        <v>7412</v>
      </c>
      <c r="L1090" s="344" t="s">
        <v>4090</v>
      </c>
      <c r="N1090" s="344" t="s">
        <v>4090</v>
      </c>
      <c r="O1090" s="341" t="s">
        <v>6766</v>
      </c>
    </row>
    <row r="1091" spans="1:15" x14ac:dyDescent="0.2">
      <c r="A1091" s="341" t="s">
        <v>9257</v>
      </c>
      <c r="B1091" s="341" t="s">
        <v>9260</v>
      </c>
      <c r="C1091" s="342" t="s">
        <v>6646</v>
      </c>
      <c r="D1091" s="342" t="s">
        <v>6567</v>
      </c>
      <c r="E1091" s="342" t="s">
        <v>9319</v>
      </c>
      <c r="F1091" s="342" t="s">
        <v>6568</v>
      </c>
      <c r="G1091" s="343">
        <v>11.51</v>
      </c>
      <c r="H1091" s="342" t="s">
        <v>6594</v>
      </c>
      <c r="I1091" s="342" t="s">
        <v>6575</v>
      </c>
      <c r="J1091" s="342" t="s">
        <v>6755</v>
      </c>
      <c r="K1091" s="581" t="s">
        <v>7413</v>
      </c>
      <c r="L1091" s="344" t="s">
        <v>4090</v>
      </c>
      <c r="N1091" s="344" t="s">
        <v>4090</v>
      </c>
      <c r="O1091" s="341">
        <v>0</v>
      </c>
    </row>
    <row r="1092" spans="1:15" x14ac:dyDescent="0.2">
      <c r="A1092" s="341" t="s">
        <v>9257</v>
      </c>
      <c r="B1092" s="341" t="s">
        <v>9260</v>
      </c>
      <c r="C1092" s="342" t="s">
        <v>6646</v>
      </c>
      <c r="D1092" s="342" t="s">
        <v>6567</v>
      </c>
      <c r="E1092" s="342" t="s">
        <v>9334</v>
      </c>
      <c r="F1092" s="342" t="s">
        <v>6568</v>
      </c>
      <c r="G1092" s="343">
        <v>11</v>
      </c>
      <c r="H1092" s="342" t="s">
        <v>6594</v>
      </c>
      <c r="I1092" s="342" t="s">
        <v>6575</v>
      </c>
      <c r="J1092" s="342" t="s">
        <v>6755</v>
      </c>
      <c r="K1092" s="581" t="s">
        <v>6946</v>
      </c>
      <c r="L1092" s="344" t="s">
        <v>4090</v>
      </c>
      <c r="N1092" s="344" t="s">
        <v>4090</v>
      </c>
      <c r="O1092" s="341" t="s">
        <v>6766</v>
      </c>
    </row>
    <row r="1093" spans="1:15" x14ac:dyDescent="0.2">
      <c r="A1093" s="341" t="s">
        <v>9257</v>
      </c>
      <c r="B1093" s="341" t="s">
        <v>9260</v>
      </c>
      <c r="C1093" s="342" t="s">
        <v>6646</v>
      </c>
      <c r="D1093" s="342" t="s">
        <v>6567</v>
      </c>
      <c r="E1093" s="342" t="s">
        <v>9334</v>
      </c>
      <c r="F1093" s="342" t="s">
        <v>6568</v>
      </c>
      <c r="G1093" s="343">
        <v>8.64</v>
      </c>
      <c r="H1093" s="342" t="s">
        <v>6594</v>
      </c>
      <c r="I1093" s="342" t="s">
        <v>6575</v>
      </c>
      <c r="J1093" s="342" t="s">
        <v>6755</v>
      </c>
      <c r="K1093" s="581" t="s">
        <v>7414</v>
      </c>
      <c r="L1093" s="344" t="s">
        <v>4090</v>
      </c>
      <c r="N1093" s="344" t="s">
        <v>4090</v>
      </c>
      <c r="O1093" s="341">
        <v>0</v>
      </c>
    </row>
    <row r="1094" spans="1:15" x14ac:dyDescent="0.2">
      <c r="A1094" s="341" t="s">
        <v>9257</v>
      </c>
      <c r="B1094" s="341" t="s">
        <v>9260</v>
      </c>
      <c r="C1094" s="342" t="s">
        <v>6646</v>
      </c>
      <c r="D1094" s="342" t="s">
        <v>6567</v>
      </c>
      <c r="E1094" s="342" t="s">
        <v>9325</v>
      </c>
      <c r="F1094" s="342" t="s">
        <v>6568</v>
      </c>
      <c r="G1094" s="343">
        <v>5.51</v>
      </c>
      <c r="H1094" s="342" t="s">
        <v>6594</v>
      </c>
      <c r="I1094" s="342" t="s">
        <v>6575</v>
      </c>
      <c r="J1094" s="342" t="s">
        <v>6755</v>
      </c>
      <c r="K1094" s="581" t="s">
        <v>7415</v>
      </c>
      <c r="L1094" s="344" t="s">
        <v>4090</v>
      </c>
      <c r="N1094" s="344" t="s">
        <v>4090</v>
      </c>
      <c r="O1094" s="341">
        <v>0</v>
      </c>
    </row>
    <row r="1095" spans="1:15" x14ac:dyDescent="0.2">
      <c r="A1095" s="341" t="s">
        <v>9257</v>
      </c>
      <c r="B1095" s="341" t="s">
        <v>9260</v>
      </c>
      <c r="C1095" s="342" t="s">
        <v>6646</v>
      </c>
      <c r="D1095" s="342" t="s">
        <v>6567</v>
      </c>
      <c r="E1095" s="342" t="s">
        <v>9255</v>
      </c>
      <c r="F1095" s="342" t="s">
        <v>6568</v>
      </c>
      <c r="G1095" s="343">
        <v>9.870000000000001</v>
      </c>
      <c r="H1095" s="342" t="s">
        <v>6594</v>
      </c>
      <c r="I1095" s="342" t="s">
        <v>6575</v>
      </c>
      <c r="J1095" s="342" t="s">
        <v>6755</v>
      </c>
      <c r="K1095" s="581" t="s">
        <v>7179</v>
      </c>
      <c r="L1095" s="344" t="s">
        <v>4090</v>
      </c>
      <c r="N1095" s="344" t="s">
        <v>4090</v>
      </c>
      <c r="O1095" s="341">
        <v>0</v>
      </c>
    </row>
    <row r="1096" spans="1:15" x14ac:dyDescent="0.2">
      <c r="A1096" s="341" t="s">
        <v>9257</v>
      </c>
      <c r="B1096" s="341" t="s">
        <v>9260</v>
      </c>
      <c r="C1096" s="342" t="s">
        <v>6646</v>
      </c>
      <c r="D1096" s="342" t="s">
        <v>6567</v>
      </c>
      <c r="E1096" s="342" t="s">
        <v>9255</v>
      </c>
      <c r="F1096" s="342" t="s">
        <v>6568</v>
      </c>
      <c r="G1096" s="343">
        <v>7.55</v>
      </c>
      <c r="H1096" s="342" t="s">
        <v>6594</v>
      </c>
      <c r="I1096" s="342" t="s">
        <v>6575</v>
      </c>
      <c r="J1096" s="342" t="s">
        <v>6755</v>
      </c>
      <c r="K1096" s="581" t="s">
        <v>7400</v>
      </c>
      <c r="L1096" s="344" t="s">
        <v>4090</v>
      </c>
      <c r="N1096" s="344" t="s">
        <v>4090</v>
      </c>
      <c r="O1096" s="341" t="s">
        <v>6752</v>
      </c>
    </row>
    <row r="1097" spans="1:15" x14ac:dyDescent="0.2">
      <c r="A1097" s="341" t="s">
        <v>9257</v>
      </c>
      <c r="B1097" s="341" t="s">
        <v>9260</v>
      </c>
      <c r="C1097" s="342" t="s">
        <v>6646</v>
      </c>
      <c r="D1097" s="342" t="s">
        <v>6567</v>
      </c>
      <c r="E1097" s="342" t="s">
        <v>9255</v>
      </c>
      <c r="F1097" s="342" t="s">
        <v>6568</v>
      </c>
      <c r="G1097" s="343">
        <v>11.4</v>
      </c>
      <c r="H1097" s="342" t="s">
        <v>6594</v>
      </c>
      <c r="I1097" s="342" t="s">
        <v>6575</v>
      </c>
      <c r="J1097" s="342" t="s">
        <v>6755</v>
      </c>
      <c r="K1097" s="581" t="s">
        <v>7162</v>
      </c>
      <c r="L1097" s="344" t="s">
        <v>4090</v>
      </c>
      <c r="N1097" s="344" t="s">
        <v>4090</v>
      </c>
      <c r="O1097" s="341">
        <v>0</v>
      </c>
    </row>
    <row r="1098" spans="1:15" x14ac:dyDescent="0.2">
      <c r="A1098" s="341" t="s">
        <v>9257</v>
      </c>
      <c r="B1098" s="341" t="s">
        <v>9260</v>
      </c>
      <c r="C1098" s="342" t="s">
        <v>6646</v>
      </c>
      <c r="D1098" s="342" t="s">
        <v>6567</v>
      </c>
      <c r="E1098" s="342" t="s">
        <v>9325</v>
      </c>
      <c r="F1098" s="342" t="s">
        <v>6568</v>
      </c>
      <c r="G1098" s="343">
        <v>13.3</v>
      </c>
      <c r="H1098" s="342" t="s">
        <v>6594</v>
      </c>
      <c r="I1098" s="342" t="s">
        <v>6575</v>
      </c>
      <c r="J1098" s="342" t="s">
        <v>6755</v>
      </c>
      <c r="K1098" s="581" t="s">
        <v>7416</v>
      </c>
      <c r="L1098" s="344" t="s">
        <v>4090</v>
      </c>
      <c r="N1098" s="344" t="s">
        <v>4090</v>
      </c>
      <c r="O1098" s="341" t="s">
        <v>6752</v>
      </c>
    </row>
    <row r="1099" spans="1:15" x14ac:dyDescent="0.2">
      <c r="A1099" s="341" t="s">
        <v>9257</v>
      </c>
      <c r="B1099" s="341" t="s">
        <v>9260</v>
      </c>
      <c r="C1099" s="342" t="s">
        <v>6646</v>
      </c>
      <c r="D1099" s="342" t="s">
        <v>6567</v>
      </c>
      <c r="E1099" s="342" t="s">
        <v>9325</v>
      </c>
      <c r="F1099" s="342" t="s">
        <v>6568</v>
      </c>
      <c r="G1099" s="343">
        <v>26.88</v>
      </c>
      <c r="H1099" s="342" t="s">
        <v>6594</v>
      </c>
      <c r="I1099" s="342" t="s">
        <v>6575</v>
      </c>
      <c r="J1099" s="342" t="s">
        <v>6755</v>
      </c>
      <c r="K1099" s="581" t="s">
        <v>6938</v>
      </c>
      <c r="L1099" s="344" t="s">
        <v>4090</v>
      </c>
      <c r="N1099" s="344" t="s">
        <v>4090</v>
      </c>
      <c r="O1099" s="341" t="s">
        <v>6752</v>
      </c>
    </row>
    <row r="1100" spans="1:15" x14ac:dyDescent="0.2">
      <c r="A1100" s="341" t="s">
        <v>9257</v>
      </c>
      <c r="B1100" s="341" t="s">
        <v>9260</v>
      </c>
      <c r="C1100" s="342" t="s">
        <v>6646</v>
      </c>
      <c r="D1100" s="342" t="s">
        <v>6567</v>
      </c>
      <c r="E1100" s="342" t="s">
        <v>9322</v>
      </c>
      <c r="F1100" s="342" t="s">
        <v>6568</v>
      </c>
      <c r="G1100" s="343">
        <v>3.7600000000000002</v>
      </c>
      <c r="H1100" s="342" t="s">
        <v>6594</v>
      </c>
      <c r="I1100" s="342" t="s">
        <v>6575</v>
      </c>
      <c r="J1100" s="342" t="s">
        <v>6755</v>
      </c>
      <c r="K1100" s="581" t="s">
        <v>7400</v>
      </c>
      <c r="L1100" s="344" t="s">
        <v>4090</v>
      </c>
      <c r="N1100" s="344" t="s">
        <v>4090</v>
      </c>
      <c r="O1100" s="341" t="s">
        <v>6752</v>
      </c>
    </row>
    <row r="1101" spans="1:15" x14ac:dyDescent="0.2">
      <c r="A1101" s="341" t="s">
        <v>9257</v>
      </c>
      <c r="B1101" s="341" t="s">
        <v>9260</v>
      </c>
      <c r="C1101" s="342" t="s">
        <v>6646</v>
      </c>
      <c r="D1101" s="342" t="s">
        <v>6567</v>
      </c>
      <c r="E1101" s="342" t="s">
        <v>9321</v>
      </c>
      <c r="F1101" s="342" t="s">
        <v>6568</v>
      </c>
      <c r="G1101" s="343">
        <v>18.09</v>
      </c>
      <c r="H1101" s="342" t="s">
        <v>6594</v>
      </c>
      <c r="I1101" s="342" t="s">
        <v>6575</v>
      </c>
      <c r="J1101" s="342" t="s">
        <v>6755</v>
      </c>
      <c r="K1101" s="581" t="s">
        <v>7417</v>
      </c>
      <c r="L1101" s="344" t="s">
        <v>4090</v>
      </c>
      <c r="N1101" s="344" t="s">
        <v>4090</v>
      </c>
      <c r="O1101" s="341">
        <v>0</v>
      </c>
    </row>
    <row r="1102" spans="1:15" x14ac:dyDescent="0.2">
      <c r="A1102" s="341" t="s">
        <v>9257</v>
      </c>
      <c r="B1102" s="341" t="s">
        <v>9260</v>
      </c>
      <c r="C1102" s="342" t="s">
        <v>6646</v>
      </c>
      <c r="D1102" s="342" t="s">
        <v>6567</v>
      </c>
      <c r="E1102" s="342" t="s">
        <v>9334</v>
      </c>
      <c r="F1102" s="342" t="s">
        <v>6568</v>
      </c>
      <c r="G1102" s="343">
        <v>22.56</v>
      </c>
      <c r="H1102" s="342" t="s">
        <v>6594</v>
      </c>
      <c r="I1102" s="342" t="s">
        <v>6575</v>
      </c>
      <c r="J1102" s="342" t="s">
        <v>6755</v>
      </c>
      <c r="K1102" s="581" t="s">
        <v>7418</v>
      </c>
      <c r="L1102" s="344" t="s">
        <v>4090</v>
      </c>
      <c r="N1102" s="344" t="s">
        <v>4090</v>
      </c>
      <c r="O1102" s="341">
        <v>0</v>
      </c>
    </row>
    <row r="1103" spans="1:15" x14ac:dyDescent="0.2">
      <c r="A1103" s="341" t="s">
        <v>9257</v>
      </c>
      <c r="B1103" s="341" t="s">
        <v>9260</v>
      </c>
      <c r="C1103" s="342" t="s">
        <v>6646</v>
      </c>
      <c r="D1103" s="342" t="s">
        <v>6567</v>
      </c>
      <c r="E1103" s="342" t="s">
        <v>9328</v>
      </c>
      <c r="F1103" s="342" t="s">
        <v>6568</v>
      </c>
      <c r="G1103" s="343">
        <v>9.6</v>
      </c>
      <c r="H1103" s="342" t="s">
        <v>6594</v>
      </c>
      <c r="I1103" s="342" t="s">
        <v>6575</v>
      </c>
      <c r="J1103" s="342" t="s">
        <v>6755</v>
      </c>
      <c r="K1103" s="581" t="s">
        <v>6922</v>
      </c>
      <c r="L1103" s="344" t="s">
        <v>4090</v>
      </c>
      <c r="N1103" s="344" t="s">
        <v>4090</v>
      </c>
      <c r="O1103" s="341" t="s">
        <v>6752</v>
      </c>
    </row>
    <row r="1104" spans="1:15" x14ac:dyDescent="0.2">
      <c r="A1104" s="341" t="s">
        <v>9257</v>
      </c>
      <c r="B1104" s="341" t="s">
        <v>9260</v>
      </c>
      <c r="C1104" s="342" t="s">
        <v>6646</v>
      </c>
      <c r="D1104" s="342" t="s">
        <v>6567</v>
      </c>
      <c r="E1104" s="342" t="s">
        <v>9321</v>
      </c>
      <c r="F1104" s="342" t="s">
        <v>6568</v>
      </c>
      <c r="G1104" s="343">
        <v>16.215</v>
      </c>
      <c r="H1104" s="342" t="s">
        <v>6594</v>
      </c>
      <c r="I1104" s="342" t="s">
        <v>6575</v>
      </c>
      <c r="J1104" s="342" t="s">
        <v>6755</v>
      </c>
      <c r="K1104" s="581" t="s">
        <v>6678</v>
      </c>
      <c r="L1104" s="344" t="s">
        <v>4090</v>
      </c>
      <c r="N1104" s="344" t="s">
        <v>4090</v>
      </c>
      <c r="O1104" s="341">
        <v>0</v>
      </c>
    </row>
    <row r="1105" spans="1:15" x14ac:dyDescent="0.2">
      <c r="A1105" s="341" t="s">
        <v>9257</v>
      </c>
      <c r="B1105" s="341" t="s">
        <v>9260</v>
      </c>
      <c r="C1105" s="342" t="s">
        <v>6646</v>
      </c>
      <c r="D1105" s="342" t="s">
        <v>6567</v>
      </c>
      <c r="E1105" s="342" t="s">
        <v>9321</v>
      </c>
      <c r="F1105" s="342" t="s">
        <v>6568</v>
      </c>
      <c r="G1105" s="343">
        <v>22.325000000000003</v>
      </c>
      <c r="H1105" s="342" t="s">
        <v>6594</v>
      </c>
      <c r="I1105" s="342" t="s">
        <v>6575</v>
      </c>
      <c r="J1105" s="342" t="s">
        <v>6755</v>
      </c>
      <c r="K1105" s="581" t="s">
        <v>7419</v>
      </c>
      <c r="L1105" s="344" t="s">
        <v>4090</v>
      </c>
      <c r="N1105" s="344" t="s">
        <v>4090</v>
      </c>
      <c r="O1105" s="341" t="s">
        <v>6752</v>
      </c>
    </row>
    <row r="1106" spans="1:15" x14ac:dyDescent="0.2">
      <c r="A1106" s="341" t="s">
        <v>9257</v>
      </c>
      <c r="B1106" s="341" t="s">
        <v>9260</v>
      </c>
      <c r="C1106" s="342" t="s">
        <v>6646</v>
      </c>
      <c r="D1106" s="342" t="s">
        <v>6567</v>
      </c>
      <c r="E1106" s="342" t="s">
        <v>9337</v>
      </c>
      <c r="F1106" s="342" t="s">
        <v>6568</v>
      </c>
      <c r="G1106" s="343">
        <v>13.8</v>
      </c>
      <c r="H1106" s="342" t="s">
        <v>6594</v>
      </c>
      <c r="I1106" s="342" t="s">
        <v>6575</v>
      </c>
      <c r="J1106" s="342" t="s">
        <v>6755</v>
      </c>
      <c r="K1106" s="581" t="s">
        <v>7420</v>
      </c>
      <c r="L1106" s="344" t="s">
        <v>4090</v>
      </c>
      <c r="N1106" s="344" t="s">
        <v>4090</v>
      </c>
      <c r="O1106" s="341">
        <v>0</v>
      </c>
    </row>
    <row r="1107" spans="1:15" x14ac:dyDescent="0.2">
      <c r="A1107" s="341" t="s">
        <v>9257</v>
      </c>
      <c r="B1107" s="341" t="s">
        <v>9260</v>
      </c>
      <c r="C1107" s="342" t="s">
        <v>6646</v>
      </c>
      <c r="D1107" s="342" t="s">
        <v>6567</v>
      </c>
      <c r="E1107" s="342" t="s">
        <v>9337</v>
      </c>
      <c r="F1107" s="342" t="s">
        <v>6568</v>
      </c>
      <c r="G1107" s="343">
        <v>12.22</v>
      </c>
      <c r="H1107" s="342" t="s">
        <v>6594</v>
      </c>
      <c r="I1107" s="342" t="s">
        <v>6575</v>
      </c>
      <c r="J1107" s="342" t="s">
        <v>6755</v>
      </c>
      <c r="K1107" s="581" t="s">
        <v>7421</v>
      </c>
      <c r="L1107" s="344" t="s">
        <v>4090</v>
      </c>
      <c r="N1107" s="344" t="s">
        <v>4090</v>
      </c>
      <c r="O1107" s="341">
        <v>0</v>
      </c>
    </row>
    <row r="1108" spans="1:15" x14ac:dyDescent="0.2">
      <c r="A1108" s="341" t="s">
        <v>9257</v>
      </c>
      <c r="B1108" s="341" t="s">
        <v>9260</v>
      </c>
      <c r="C1108" s="342" t="s">
        <v>6646</v>
      </c>
      <c r="D1108" s="342" t="s">
        <v>6567</v>
      </c>
      <c r="E1108" s="342" t="s">
        <v>9325</v>
      </c>
      <c r="F1108" s="342" t="s">
        <v>6568</v>
      </c>
      <c r="G1108" s="343">
        <v>11.75</v>
      </c>
      <c r="H1108" s="342" t="s">
        <v>6594</v>
      </c>
      <c r="I1108" s="342" t="s">
        <v>6575</v>
      </c>
      <c r="J1108" s="342" t="s">
        <v>6755</v>
      </c>
      <c r="K1108" s="581" t="s">
        <v>6683</v>
      </c>
      <c r="L1108" s="344" t="s">
        <v>4090</v>
      </c>
      <c r="N1108" s="344" t="s">
        <v>4090</v>
      </c>
      <c r="O1108" s="341">
        <v>0</v>
      </c>
    </row>
    <row r="1109" spans="1:15" x14ac:dyDescent="0.2">
      <c r="A1109" s="341" t="s">
        <v>9257</v>
      </c>
      <c r="B1109" s="341" t="s">
        <v>9260</v>
      </c>
      <c r="C1109" s="342" t="s">
        <v>6646</v>
      </c>
      <c r="D1109" s="342" t="s">
        <v>6567</v>
      </c>
      <c r="E1109" s="342" t="s">
        <v>9320</v>
      </c>
      <c r="F1109" s="342" t="s">
        <v>6568</v>
      </c>
      <c r="G1109" s="343">
        <v>6.34</v>
      </c>
      <c r="H1109" s="342" t="s">
        <v>6594</v>
      </c>
      <c r="I1109" s="342" t="s">
        <v>6575</v>
      </c>
      <c r="J1109" s="342" t="s">
        <v>6755</v>
      </c>
      <c r="K1109" s="581" t="s">
        <v>7422</v>
      </c>
      <c r="L1109" s="344" t="s">
        <v>4090</v>
      </c>
      <c r="N1109" s="344" t="s">
        <v>4090</v>
      </c>
      <c r="O1109" s="341" t="s">
        <v>6752</v>
      </c>
    </row>
    <row r="1110" spans="1:15" x14ac:dyDescent="0.2">
      <c r="A1110" s="341" t="s">
        <v>9257</v>
      </c>
      <c r="B1110" s="341" t="s">
        <v>9260</v>
      </c>
      <c r="C1110" s="342" t="s">
        <v>6646</v>
      </c>
      <c r="D1110" s="342" t="s">
        <v>6567</v>
      </c>
      <c r="E1110" s="342" t="s">
        <v>9325</v>
      </c>
      <c r="F1110" s="342" t="s">
        <v>6568</v>
      </c>
      <c r="G1110" s="343">
        <v>4.6000000000000005</v>
      </c>
      <c r="H1110" s="342" t="s">
        <v>6594</v>
      </c>
      <c r="I1110" s="342" t="s">
        <v>6575</v>
      </c>
      <c r="J1110" s="342" t="s">
        <v>6755</v>
      </c>
      <c r="K1110" s="581" t="s">
        <v>7423</v>
      </c>
      <c r="L1110" s="344" t="s">
        <v>4090</v>
      </c>
      <c r="N1110" s="344" t="s">
        <v>4090</v>
      </c>
      <c r="O1110" s="341">
        <v>0</v>
      </c>
    </row>
    <row r="1111" spans="1:15" x14ac:dyDescent="0.2">
      <c r="A1111" s="341" t="s">
        <v>9257</v>
      </c>
      <c r="B1111" s="341" t="s">
        <v>9260</v>
      </c>
      <c r="C1111" s="342" t="s">
        <v>7068</v>
      </c>
      <c r="D1111" s="342" t="s">
        <v>6567</v>
      </c>
      <c r="E1111" s="342" t="s">
        <v>9328</v>
      </c>
      <c r="F1111" s="342" t="s">
        <v>6568</v>
      </c>
      <c r="G1111" s="343">
        <v>22.8</v>
      </c>
      <c r="H1111" s="342" t="s">
        <v>6594</v>
      </c>
      <c r="I1111" s="342" t="s">
        <v>6575</v>
      </c>
      <c r="J1111" s="342" t="s">
        <v>6755</v>
      </c>
      <c r="K1111" s="581" t="s">
        <v>7424</v>
      </c>
      <c r="L1111" s="344" t="s">
        <v>4090</v>
      </c>
      <c r="N1111" s="344" t="s">
        <v>4090</v>
      </c>
      <c r="O1111" s="341" t="s">
        <v>6766</v>
      </c>
    </row>
    <row r="1112" spans="1:15" x14ac:dyDescent="0.2">
      <c r="A1112" s="341" t="s">
        <v>9257</v>
      </c>
      <c r="B1112" s="341" t="s">
        <v>9260</v>
      </c>
      <c r="C1112" s="342" t="s">
        <v>7068</v>
      </c>
      <c r="D1112" s="342" t="s">
        <v>6567</v>
      </c>
      <c r="E1112" s="342" t="s">
        <v>9321</v>
      </c>
      <c r="F1112" s="342" t="s">
        <v>6568</v>
      </c>
      <c r="G1112" s="343">
        <v>5.55</v>
      </c>
      <c r="H1112" s="342" t="s">
        <v>6594</v>
      </c>
      <c r="I1112" s="342" t="s">
        <v>6575</v>
      </c>
      <c r="J1112" s="342" t="s">
        <v>6755</v>
      </c>
      <c r="K1112" s="581" t="s">
        <v>7175</v>
      </c>
      <c r="L1112" s="344" t="s">
        <v>4090</v>
      </c>
      <c r="N1112" s="344" t="s">
        <v>4090</v>
      </c>
      <c r="O1112" s="341">
        <v>0</v>
      </c>
    </row>
    <row r="1113" spans="1:15" x14ac:dyDescent="0.2">
      <c r="A1113" s="341" t="s">
        <v>9257</v>
      </c>
      <c r="B1113" s="341" t="s">
        <v>9260</v>
      </c>
      <c r="C1113" s="342" t="s">
        <v>7068</v>
      </c>
      <c r="D1113" s="342" t="s">
        <v>6567</v>
      </c>
      <c r="E1113" s="342" t="s">
        <v>9321</v>
      </c>
      <c r="F1113" s="342" t="s">
        <v>6568</v>
      </c>
      <c r="G1113" s="343">
        <v>17.29</v>
      </c>
      <c r="H1113" s="342" t="s">
        <v>6594</v>
      </c>
      <c r="I1113" s="342" t="s">
        <v>6575</v>
      </c>
      <c r="J1113" s="342" t="s">
        <v>6755</v>
      </c>
      <c r="K1113" s="581" t="s">
        <v>7125</v>
      </c>
      <c r="L1113" s="344" t="s">
        <v>4090</v>
      </c>
      <c r="N1113" s="344" t="s">
        <v>4090</v>
      </c>
      <c r="O1113" s="341">
        <v>0</v>
      </c>
    </row>
    <row r="1114" spans="1:15" x14ac:dyDescent="0.2">
      <c r="A1114" s="341" t="s">
        <v>9257</v>
      </c>
      <c r="B1114" s="341" t="s">
        <v>9260</v>
      </c>
      <c r="C1114" s="342" t="s">
        <v>7068</v>
      </c>
      <c r="D1114" s="342" t="s">
        <v>6567</v>
      </c>
      <c r="E1114" s="342" t="s">
        <v>9321</v>
      </c>
      <c r="F1114" s="342" t="s">
        <v>6568</v>
      </c>
      <c r="G1114" s="343">
        <v>10.545</v>
      </c>
      <c r="H1114" s="342" t="s">
        <v>6594</v>
      </c>
      <c r="I1114" s="342" t="s">
        <v>6575</v>
      </c>
      <c r="J1114" s="342" t="s">
        <v>6755</v>
      </c>
      <c r="K1114" s="581" t="s">
        <v>6679</v>
      </c>
      <c r="L1114" s="344" t="s">
        <v>4090</v>
      </c>
      <c r="N1114" s="344" t="s">
        <v>4090</v>
      </c>
      <c r="O1114" s="341">
        <v>0</v>
      </c>
    </row>
    <row r="1115" spans="1:15" x14ac:dyDescent="0.2">
      <c r="A1115" s="341" t="s">
        <v>9257</v>
      </c>
      <c r="B1115" s="341" t="s">
        <v>9260</v>
      </c>
      <c r="C1115" s="342" t="s">
        <v>7068</v>
      </c>
      <c r="D1115" s="342" t="s">
        <v>6567</v>
      </c>
      <c r="E1115" s="342" t="s">
        <v>9321</v>
      </c>
      <c r="F1115" s="342" t="s">
        <v>6568</v>
      </c>
      <c r="G1115" s="343">
        <v>16.2</v>
      </c>
      <c r="H1115" s="342" t="s">
        <v>6594</v>
      </c>
      <c r="I1115" s="342" t="s">
        <v>6575</v>
      </c>
      <c r="J1115" s="342" t="s">
        <v>6755</v>
      </c>
      <c r="K1115" s="581" t="s">
        <v>6883</v>
      </c>
      <c r="L1115" s="344" t="s">
        <v>4090</v>
      </c>
      <c r="N1115" s="344" t="s">
        <v>4090</v>
      </c>
      <c r="O1115" s="341">
        <v>0</v>
      </c>
    </row>
    <row r="1116" spans="1:15" x14ac:dyDescent="0.2">
      <c r="A1116" s="341" t="s">
        <v>9257</v>
      </c>
      <c r="B1116" s="341" t="s">
        <v>9260</v>
      </c>
      <c r="C1116" s="342" t="s">
        <v>7068</v>
      </c>
      <c r="D1116" s="342" t="s">
        <v>6567</v>
      </c>
      <c r="E1116" s="342" t="s">
        <v>9323</v>
      </c>
      <c r="F1116" s="342" t="s">
        <v>6568</v>
      </c>
      <c r="G1116" s="343">
        <v>11.27</v>
      </c>
      <c r="H1116" s="342" t="s">
        <v>6594</v>
      </c>
      <c r="I1116" s="342" t="s">
        <v>6575</v>
      </c>
      <c r="J1116" s="342" t="s">
        <v>6755</v>
      </c>
      <c r="K1116" s="581" t="s">
        <v>6844</v>
      </c>
      <c r="L1116" s="344" t="s">
        <v>4090</v>
      </c>
      <c r="N1116" s="344" t="s">
        <v>4090</v>
      </c>
      <c r="O1116" s="341">
        <v>0</v>
      </c>
    </row>
    <row r="1117" spans="1:15" x14ac:dyDescent="0.2">
      <c r="A1117" s="341" t="s">
        <v>9257</v>
      </c>
      <c r="B1117" s="341" t="s">
        <v>9260</v>
      </c>
      <c r="C1117" s="342" t="s">
        <v>7070</v>
      </c>
      <c r="D1117" s="342" t="s">
        <v>6567</v>
      </c>
      <c r="E1117" s="342" t="s">
        <v>9326</v>
      </c>
      <c r="F1117" s="342" t="s">
        <v>6568</v>
      </c>
      <c r="G1117" s="343">
        <v>8.1</v>
      </c>
      <c r="H1117" s="342" t="s">
        <v>6594</v>
      </c>
      <c r="I1117" s="342" t="s">
        <v>6575</v>
      </c>
      <c r="J1117" s="342" t="s">
        <v>6755</v>
      </c>
      <c r="K1117" s="581" t="s">
        <v>7425</v>
      </c>
      <c r="L1117" s="344" t="s">
        <v>4090</v>
      </c>
      <c r="N1117" s="344" t="s">
        <v>4090</v>
      </c>
      <c r="O1117" s="341">
        <v>0</v>
      </c>
    </row>
    <row r="1118" spans="1:15" x14ac:dyDescent="0.2">
      <c r="A1118" s="341" t="s">
        <v>9257</v>
      </c>
      <c r="B1118" s="341" t="s">
        <v>9260</v>
      </c>
      <c r="C1118" s="342" t="s">
        <v>7070</v>
      </c>
      <c r="D1118" s="342" t="s">
        <v>6567</v>
      </c>
      <c r="E1118" s="342" t="s">
        <v>9328</v>
      </c>
      <c r="F1118" s="342" t="s">
        <v>6568</v>
      </c>
      <c r="G1118" s="343">
        <v>13.16</v>
      </c>
      <c r="H1118" s="342" t="s">
        <v>6594</v>
      </c>
      <c r="I1118" s="342" t="s">
        <v>6575</v>
      </c>
      <c r="J1118" s="342" t="s">
        <v>6755</v>
      </c>
      <c r="K1118" s="581" t="s">
        <v>7082</v>
      </c>
      <c r="L1118" s="344" t="s">
        <v>4090</v>
      </c>
      <c r="N1118" s="344" t="s">
        <v>4090</v>
      </c>
      <c r="O1118" s="341" t="s">
        <v>6752</v>
      </c>
    </row>
    <row r="1119" spans="1:15" x14ac:dyDescent="0.2">
      <c r="A1119" s="341" t="s">
        <v>9257</v>
      </c>
      <c r="B1119" s="341" t="s">
        <v>9260</v>
      </c>
      <c r="C1119" s="342" t="s">
        <v>7070</v>
      </c>
      <c r="D1119" s="342" t="s">
        <v>6567</v>
      </c>
      <c r="E1119" s="342" t="s">
        <v>9334</v>
      </c>
      <c r="F1119" s="342" t="s">
        <v>6568</v>
      </c>
      <c r="G1119" s="343">
        <v>9.8800000000000008</v>
      </c>
      <c r="H1119" s="342" t="s">
        <v>6594</v>
      </c>
      <c r="I1119" s="342" t="s">
        <v>6575</v>
      </c>
      <c r="J1119" s="342" t="s">
        <v>6755</v>
      </c>
      <c r="K1119" s="581" t="s">
        <v>7088</v>
      </c>
      <c r="L1119" s="344" t="s">
        <v>4090</v>
      </c>
      <c r="N1119" s="344" t="s">
        <v>4090</v>
      </c>
      <c r="O1119" s="341">
        <v>0</v>
      </c>
    </row>
    <row r="1120" spans="1:15" x14ac:dyDescent="0.2">
      <c r="A1120" s="341" t="s">
        <v>9257</v>
      </c>
      <c r="B1120" s="341" t="s">
        <v>9260</v>
      </c>
      <c r="C1120" s="342" t="s">
        <v>7070</v>
      </c>
      <c r="D1120" s="342" t="s">
        <v>6567</v>
      </c>
      <c r="E1120" s="342" t="s">
        <v>9334</v>
      </c>
      <c r="F1120" s="342" t="s">
        <v>6568</v>
      </c>
      <c r="G1120" s="343">
        <v>7.79</v>
      </c>
      <c r="H1120" s="342" t="s">
        <v>6594</v>
      </c>
      <c r="I1120" s="342" t="s">
        <v>6575</v>
      </c>
      <c r="J1120" s="342" t="s">
        <v>6755</v>
      </c>
      <c r="K1120" s="581" t="s">
        <v>7426</v>
      </c>
      <c r="L1120" s="344" t="s">
        <v>4090</v>
      </c>
      <c r="N1120" s="344" t="s">
        <v>4090</v>
      </c>
      <c r="O1120" s="341">
        <v>0</v>
      </c>
    </row>
    <row r="1121" spans="1:15" x14ac:dyDescent="0.2">
      <c r="A1121" s="341" t="s">
        <v>9257</v>
      </c>
      <c r="B1121" s="341" t="s">
        <v>9260</v>
      </c>
      <c r="C1121" s="342" t="s">
        <v>7070</v>
      </c>
      <c r="D1121" s="342" t="s">
        <v>6567</v>
      </c>
      <c r="E1121" s="342" t="s">
        <v>9334</v>
      </c>
      <c r="F1121" s="342" t="s">
        <v>6568</v>
      </c>
      <c r="G1121" s="343">
        <v>4.9400000000000004</v>
      </c>
      <c r="H1121" s="342" t="s">
        <v>6594</v>
      </c>
      <c r="I1121" s="342" t="s">
        <v>6575</v>
      </c>
      <c r="J1121" s="342" t="s">
        <v>6755</v>
      </c>
      <c r="K1121" s="581" t="s">
        <v>6974</v>
      </c>
      <c r="L1121" s="344" t="s">
        <v>4090</v>
      </c>
      <c r="N1121" s="344" t="s">
        <v>4090</v>
      </c>
      <c r="O1121" s="341">
        <v>0</v>
      </c>
    </row>
    <row r="1122" spans="1:15" x14ac:dyDescent="0.2">
      <c r="A1122" s="341" t="s">
        <v>9257</v>
      </c>
      <c r="B1122" s="341" t="s">
        <v>9260</v>
      </c>
      <c r="C1122" s="342" t="s">
        <v>7070</v>
      </c>
      <c r="D1122" s="342" t="s">
        <v>6567</v>
      </c>
      <c r="E1122" s="342" t="s">
        <v>9334</v>
      </c>
      <c r="F1122" s="342" t="s">
        <v>6568</v>
      </c>
      <c r="G1122" s="343">
        <v>9.4</v>
      </c>
      <c r="H1122" s="342" t="s">
        <v>6594</v>
      </c>
      <c r="I1122" s="342" t="s">
        <v>6575</v>
      </c>
      <c r="J1122" s="342" t="s">
        <v>6755</v>
      </c>
      <c r="K1122" s="581" t="s">
        <v>7135</v>
      </c>
      <c r="L1122" s="344" t="s">
        <v>4090</v>
      </c>
      <c r="N1122" s="344" t="s">
        <v>4090</v>
      </c>
      <c r="O1122" s="341">
        <v>0</v>
      </c>
    </row>
    <row r="1123" spans="1:15" x14ac:dyDescent="0.2">
      <c r="A1123" s="341" t="s">
        <v>9257</v>
      </c>
      <c r="B1123" s="341" t="s">
        <v>9260</v>
      </c>
      <c r="C1123" s="342" t="s">
        <v>7070</v>
      </c>
      <c r="D1123" s="342" t="s">
        <v>6567</v>
      </c>
      <c r="E1123" s="342" t="s">
        <v>9322</v>
      </c>
      <c r="F1123" s="342" t="s">
        <v>6568</v>
      </c>
      <c r="G1123" s="343">
        <v>13.16</v>
      </c>
      <c r="H1123" s="342" t="s">
        <v>6594</v>
      </c>
      <c r="I1123" s="342" t="s">
        <v>6575</v>
      </c>
      <c r="J1123" s="342" t="s">
        <v>6755</v>
      </c>
      <c r="K1123" s="581" t="s">
        <v>6675</v>
      </c>
      <c r="L1123" s="344" t="s">
        <v>4090</v>
      </c>
      <c r="N1123" s="344" t="s">
        <v>4090</v>
      </c>
      <c r="O1123" s="341">
        <v>0</v>
      </c>
    </row>
    <row r="1124" spans="1:15" x14ac:dyDescent="0.2">
      <c r="A1124" s="341" t="s">
        <v>9257</v>
      </c>
      <c r="B1124" s="341" t="s">
        <v>9260</v>
      </c>
      <c r="C1124" s="342" t="s">
        <v>7070</v>
      </c>
      <c r="D1124" s="342" t="s">
        <v>6567</v>
      </c>
      <c r="E1124" s="342" t="s">
        <v>9322</v>
      </c>
      <c r="F1124" s="342" t="s">
        <v>6568</v>
      </c>
      <c r="G1124" s="343">
        <v>9.620000000000001</v>
      </c>
      <c r="H1124" s="342" t="s">
        <v>6594</v>
      </c>
      <c r="I1124" s="342" t="s">
        <v>6575</v>
      </c>
      <c r="J1124" s="342" t="s">
        <v>6755</v>
      </c>
      <c r="K1124" s="581" t="s">
        <v>7106</v>
      </c>
      <c r="L1124" s="344" t="s">
        <v>4090</v>
      </c>
      <c r="N1124" s="344" t="s">
        <v>4090</v>
      </c>
      <c r="O1124" s="341">
        <v>0</v>
      </c>
    </row>
    <row r="1125" spans="1:15" x14ac:dyDescent="0.2">
      <c r="A1125" s="341" t="s">
        <v>9257</v>
      </c>
      <c r="B1125" s="341" t="s">
        <v>9260</v>
      </c>
      <c r="C1125" s="342" t="s">
        <v>7070</v>
      </c>
      <c r="D1125" s="342" t="s">
        <v>6567</v>
      </c>
      <c r="E1125" s="342" t="s">
        <v>9322</v>
      </c>
      <c r="F1125" s="342" t="s">
        <v>6568</v>
      </c>
      <c r="G1125" s="343">
        <v>8.82</v>
      </c>
      <c r="H1125" s="342" t="s">
        <v>6594</v>
      </c>
      <c r="I1125" s="342" t="s">
        <v>6575</v>
      </c>
      <c r="J1125" s="342" t="s">
        <v>6755</v>
      </c>
      <c r="K1125" s="581" t="s">
        <v>6844</v>
      </c>
      <c r="L1125" s="344" t="s">
        <v>4090</v>
      </c>
      <c r="N1125" s="344" t="s">
        <v>4090</v>
      </c>
      <c r="O1125" s="341">
        <v>0</v>
      </c>
    </row>
    <row r="1126" spans="1:15" x14ac:dyDescent="0.2">
      <c r="A1126" s="341" t="s">
        <v>9257</v>
      </c>
      <c r="B1126" s="341" t="s">
        <v>9260</v>
      </c>
      <c r="C1126" s="342" t="s">
        <v>7070</v>
      </c>
      <c r="D1126" s="342" t="s">
        <v>6567</v>
      </c>
      <c r="E1126" s="342" t="s">
        <v>9319</v>
      </c>
      <c r="F1126" s="342" t="s">
        <v>6568</v>
      </c>
      <c r="G1126" s="343">
        <v>10.210000000000001</v>
      </c>
      <c r="H1126" s="342" t="s">
        <v>6594</v>
      </c>
      <c r="I1126" s="342" t="s">
        <v>6575</v>
      </c>
      <c r="J1126" s="342" t="s">
        <v>6755</v>
      </c>
      <c r="K1126" s="581" t="s">
        <v>6813</v>
      </c>
      <c r="L1126" s="344" t="s">
        <v>4090</v>
      </c>
      <c r="N1126" s="344" t="s">
        <v>4090</v>
      </c>
      <c r="O1126" s="341" t="s">
        <v>6752</v>
      </c>
    </row>
    <row r="1127" spans="1:15" x14ac:dyDescent="0.2">
      <c r="A1127" s="341" t="s">
        <v>9257</v>
      </c>
      <c r="B1127" s="341" t="s">
        <v>9260</v>
      </c>
      <c r="C1127" s="342" t="s">
        <v>7070</v>
      </c>
      <c r="D1127" s="342" t="s">
        <v>6567</v>
      </c>
      <c r="E1127" s="342" t="s">
        <v>9319</v>
      </c>
      <c r="F1127" s="342" t="s">
        <v>6568</v>
      </c>
      <c r="G1127" s="343">
        <v>8.51</v>
      </c>
      <c r="H1127" s="342" t="s">
        <v>6594</v>
      </c>
      <c r="I1127" s="342" t="s">
        <v>6575</v>
      </c>
      <c r="J1127" s="342" t="s">
        <v>6755</v>
      </c>
      <c r="K1127" s="581" t="s">
        <v>6813</v>
      </c>
      <c r="L1127" s="344" t="s">
        <v>4090</v>
      </c>
      <c r="N1127" s="344" t="s">
        <v>4090</v>
      </c>
      <c r="O1127" s="341" t="s">
        <v>6752</v>
      </c>
    </row>
    <row r="1128" spans="1:15" x14ac:dyDescent="0.2">
      <c r="A1128" s="341" t="s">
        <v>9257</v>
      </c>
      <c r="B1128" s="341" t="s">
        <v>9260</v>
      </c>
      <c r="C1128" s="342" t="s">
        <v>6762</v>
      </c>
      <c r="D1128" s="342" t="s">
        <v>6567</v>
      </c>
      <c r="E1128" s="342" t="s">
        <v>9326</v>
      </c>
      <c r="F1128" s="342" t="s">
        <v>6568</v>
      </c>
      <c r="G1128" s="343">
        <v>23</v>
      </c>
      <c r="H1128" s="342" t="s">
        <v>6594</v>
      </c>
      <c r="I1128" s="342" t="s">
        <v>6575</v>
      </c>
      <c r="J1128" s="342" t="s">
        <v>6755</v>
      </c>
      <c r="K1128" s="581" t="s">
        <v>6771</v>
      </c>
      <c r="L1128" s="344" t="s">
        <v>4090</v>
      </c>
      <c r="N1128" s="344" t="s">
        <v>4090</v>
      </c>
      <c r="O1128" s="341">
        <v>0</v>
      </c>
    </row>
    <row r="1129" spans="1:15" x14ac:dyDescent="0.2">
      <c r="A1129" s="341" t="s">
        <v>9257</v>
      </c>
      <c r="B1129" s="341" t="s">
        <v>9260</v>
      </c>
      <c r="C1129" s="342" t="s">
        <v>6762</v>
      </c>
      <c r="D1129" s="342" t="s">
        <v>6567</v>
      </c>
      <c r="E1129" s="342" t="s">
        <v>9319</v>
      </c>
      <c r="F1129" s="342" t="s">
        <v>6568</v>
      </c>
      <c r="G1129" s="343">
        <v>9.0299999999999994</v>
      </c>
      <c r="H1129" s="342" t="s">
        <v>6594</v>
      </c>
      <c r="I1129" s="342" t="s">
        <v>6575</v>
      </c>
      <c r="J1129" s="342" t="s">
        <v>6755</v>
      </c>
      <c r="K1129" s="581" t="s">
        <v>7409</v>
      </c>
      <c r="L1129" s="344" t="s">
        <v>4090</v>
      </c>
      <c r="N1129" s="344" t="s">
        <v>4090</v>
      </c>
      <c r="O1129" s="341">
        <v>0</v>
      </c>
    </row>
    <row r="1130" spans="1:15" x14ac:dyDescent="0.2">
      <c r="A1130" s="341" t="s">
        <v>9257</v>
      </c>
      <c r="B1130" s="341" t="s">
        <v>9260</v>
      </c>
      <c r="C1130" s="342" t="s">
        <v>6762</v>
      </c>
      <c r="D1130" s="342" t="s">
        <v>6567</v>
      </c>
      <c r="E1130" s="342" t="s">
        <v>9320</v>
      </c>
      <c r="F1130" s="342" t="s">
        <v>6568</v>
      </c>
      <c r="G1130" s="343">
        <v>11.700000000000001</v>
      </c>
      <c r="H1130" s="342" t="s">
        <v>6594</v>
      </c>
      <c r="I1130" s="342" t="s">
        <v>6575</v>
      </c>
      <c r="J1130" s="342" t="s">
        <v>6755</v>
      </c>
      <c r="K1130" s="581" t="s">
        <v>6765</v>
      </c>
      <c r="L1130" s="344" t="s">
        <v>4090</v>
      </c>
      <c r="N1130" s="344" t="s">
        <v>4090</v>
      </c>
      <c r="O1130" s="341">
        <v>0</v>
      </c>
    </row>
    <row r="1131" spans="1:15" x14ac:dyDescent="0.2">
      <c r="A1131" s="341" t="s">
        <v>9257</v>
      </c>
      <c r="B1131" s="341" t="s">
        <v>9260</v>
      </c>
      <c r="C1131" s="342" t="s">
        <v>6762</v>
      </c>
      <c r="D1131" s="342" t="s">
        <v>6567</v>
      </c>
      <c r="E1131" s="342" t="s">
        <v>9323</v>
      </c>
      <c r="F1131" s="342" t="s">
        <v>6568</v>
      </c>
      <c r="G1131" s="343">
        <v>13.735000000000001</v>
      </c>
      <c r="H1131" s="342" t="s">
        <v>6594</v>
      </c>
      <c r="I1131" s="342" t="s">
        <v>6575</v>
      </c>
      <c r="J1131" s="342" t="s">
        <v>6755</v>
      </c>
      <c r="K1131" s="581" t="s">
        <v>7427</v>
      </c>
      <c r="L1131" s="344" t="s">
        <v>4090</v>
      </c>
      <c r="N1131" s="344" t="s">
        <v>4090</v>
      </c>
      <c r="O1131" s="341">
        <v>0</v>
      </c>
    </row>
    <row r="1132" spans="1:15" x14ac:dyDescent="0.2">
      <c r="A1132" s="341" t="s">
        <v>9257</v>
      </c>
      <c r="B1132" s="341" t="s">
        <v>9260</v>
      </c>
      <c r="C1132" s="342" t="s">
        <v>6762</v>
      </c>
      <c r="D1132" s="342" t="s">
        <v>6567</v>
      </c>
      <c r="E1132" s="342" t="s">
        <v>9255</v>
      </c>
      <c r="F1132" s="342" t="s">
        <v>6568</v>
      </c>
      <c r="G1132" s="343">
        <v>9.6</v>
      </c>
      <c r="H1132" s="342" t="s">
        <v>6594</v>
      </c>
      <c r="I1132" s="342" t="s">
        <v>6575</v>
      </c>
      <c r="J1132" s="342" t="s">
        <v>6755</v>
      </c>
      <c r="K1132" s="581" t="s">
        <v>7096</v>
      </c>
      <c r="L1132" s="344" t="s">
        <v>4090</v>
      </c>
      <c r="N1132" s="344" t="s">
        <v>4090</v>
      </c>
      <c r="O1132" s="341">
        <v>0</v>
      </c>
    </row>
    <row r="1133" spans="1:15" x14ac:dyDescent="0.2">
      <c r="A1133" s="341" t="s">
        <v>9257</v>
      </c>
      <c r="B1133" s="341" t="s">
        <v>9260</v>
      </c>
      <c r="C1133" s="342" t="s">
        <v>6762</v>
      </c>
      <c r="D1133" s="342" t="s">
        <v>6567</v>
      </c>
      <c r="E1133" s="342" t="s">
        <v>9255</v>
      </c>
      <c r="F1133" s="342" t="s">
        <v>6568</v>
      </c>
      <c r="G1133" s="343">
        <v>10.92</v>
      </c>
      <c r="H1133" s="342" t="s">
        <v>6594</v>
      </c>
      <c r="I1133" s="342" t="s">
        <v>6575</v>
      </c>
      <c r="J1133" s="342" t="s">
        <v>6755</v>
      </c>
      <c r="K1133" s="581" t="s">
        <v>7428</v>
      </c>
      <c r="L1133" s="344" t="s">
        <v>4090</v>
      </c>
      <c r="N1133" s="344" t="s">
        <v>4090</v>
      </c>
      <c r="O1133" s="341" t="s">
        <v>6752</v>
      </c>
    </row>
    <row r="1134" spans="1:15" x14ac:dyDescent="0.2">
      <c r="A1134" s="341" t="s">
        <v>9257</v>
      </c>
      <c r="B1134" s="341" t="s">
        <v>9260</v>
      </c>
      <c r="C1134" s="342" t="s">
        <v>6762</v>
      </c>
      <c r="D1134" s="342" t="s">
        <v>6567</v>
      </c>
      <c r="E1134" s="342" t="s">
        <v>9334</v>
      </c>
      <c r="F1134" s="342" t="s">
        <v>6568</v>
      </c>
      <c r="G1134" s="343">
        <v>9.620000000000001</v>
      </c>
      <c r="H1134" s="342" t="s">
        <v>6594</v>
      </c>
      <c r="I1134" s="342" t="s">
        <v>6575</v>
      </c>
      <c r="J1134" s="342" t="s">
        <v>6755</v>
      </c>
      <c r="K1134" s="581" t="s">
        <v>7087</v>
      </c>
      <c r="L1134" s="344" t="s">
        <v>4090</v>
      </c>
      <c r="N1134" s="344" t="s">
        <v>4090</v>
      </c>
      <c r="O1134" s="341">
        <v>0</v>
      </c>
    </row>
    <row r="1135" spans="1:15" x14ac:dyDescent="0.2">
      <c r="A1135" s="341" t="s">
        <v>9257</v>
      </c>
      <c r="B1135" s="341" t="s">
        <v>9260</v>
      </c>
      <c r="C1135" s="342" t="s">
        <v>6762</v>
      </c>
      <c r="D1135" s="342" t="s">
        <v>6567</v>
      </c>
      <c r="E1135" s="342" t="s">
        <v>9334</v>
      </c>
      <c r="F1135" s="342" t="s">
        <v>6568</v>
      </c>
      <c r="G1135" s="343">
        <v>8.4600000000000009</v>
      </c>
      <c r="H1135" s="342" t="s">
        <v>6594</v>
      </c>
      <c r="I1135" s="342" t="s">
        <v>6575</v>
      </c>
      <c r="J1135" s="342" t="s">
        <v>6755</v>
      </c>
      <c r="K1135" s="581" t="s">
        <v>7137</v>
      </c>
      <c r="L1135" s="344" t="s">
        <v>4090</v>
      </c>
      <c r="N1135" s="344" t="s">
        <v>4090</v>
      </c>
      <c r="O1135" s="341">
        <v>0</v>
      </c>
    </row>
    <row r="1136" spans="1:15" x14ac:dyDescent="0.2">
      <c r="A1136" s="341" t="s">
        <v>9257</v>
      </c>
      <c r="B1136" s="341" t="s">
        <v>9260</v>
      </c>
      <c r="C1136" s="342" t="s">
        <v>6762</v>
      </c>
      <c r="D1136" s="342" t="s">
        <v>6567</v>
      </c>
      <c r="E1136" s="342" t="s">
        <v>9334</v>
      </c>
      <c r="F1136" s="342" t="s">
        <v>6568</v>
      </c>
      <c r="G1136" s="343">
        <v>9.620000000000001</v>
      </c>
      <c r="H1136" s="342" t="s">
        <v>6594</v>
      </c>
      <c r="I1136" s="342" t="s">
        <v>6575</v>
      </c>
      <c r="J1136" s="342" t="s">
        <v>6755</v>
      </c>
      <c r="K1136" s="581" t="s">
        <v>7429</v>
      </c>
      <c r="L1136" s="344" t="s">
        <v>4090</v>
      </c>
      <c r="N1136" s="344" t="s">
        <v>4090</v>
      </c>
      <c r="O1136" s="341">
        <v>0</v>
      </c>
    </row>
    <row r="1137" spans="1:15" x14ac:dyDescent="0.2">
      <c r="A1137" s="341" t="s">
        <v>9257</v>
      </c>
      <c r="B1137" s="341" t="s">
        <v>9260</v>
      </c>
      <c r="C1137" s="342" t="s">
        <v>6762</v>
      </c>
      <c r="D1137" s="342" t="s">
        <v>6567</v>
      </c>
      <c r="E1137" s="342" t="s">
        <v>9320</v>
      </c>
      <c r="F1137" s="342" t="s">
        <v>6568</v>
      </c>
      <c r="G1137" s="343">
        <v>26.88</v>
      </c>
      <c r="H1137" s="342" t="s">
        <v>6594</v>
      </c>
      <c r="I1137" s="342" t="s">
        <v>6575</v>
      </c>
      <c r="J1137" s="342" t="s">
        <v>6755</v>
      </c>
      <c r="K1137" s="581" t="s">
        <v>7126</v>
      </c>
      <c r="L1137" s="344" t="s">
        <v>4090</v>
      </c>
      <c r="N1137" s="344" t="s">
        <v>4090</v>
      </c>
      <c r="O1137" s="341" t="s">
        <v>6766</v>
      </c>
    </row>
    <row r="1138" spans="1:15" x14ac:dyDescent="0.2">
      <c r="A1138" s="341" t="s">
        <v>9257</v>
      </c>
      <c r="B1138" s="341" t="s">
        <v>9260</v>
      </c>
      <c r="C1138" s="342" t="s">
        <v>6762</v>
      </c>
      <c r="D1138" s="342" t="s">
        <v>6567</v>
      </c>
      <c r="E1138" s="342" t="s">
        <v>9320</v>
      </c>
      <c r="F1138" s="342" t="s">
        <v>6568</v>
      </c>
      <c r="G1138" s="343">
        <v>9.36</v>
      </c>
      <c r="H1138" s="342" t="s">
        <v>6594</v>
      </c>
      <c r="I1138" s="342" t="s">
        <v>6575</v>
      </c>
      <c r="J1138" s="342" t="s">
        <v>6755</v>
      </c>
      <c r="K1138" s="581" t="s">
        <v>7430</v>
      </c>
      <c r="L1138" s="344" t="s">
        <v>4090</v>
      </c>
      <c r="N1138" s="344" t="s">
        <v>4090</v>
      </c>
      <c r="O1138" s="341" t="s">
        <v>6766</v>
      </c>
    </row>
    <row r="1139" spans="1:15" x14ac:dyDescent="0.2">
      <c r="A1139" s="341" t="s">
        <v>9257</v>
      </c>
      <c r="B1139" s="341" t="s">
        <v>9260</v>
      </c>
      <c r="C1139" s="342" t="s">
        <v>6762</v>
      </c>
      <c r="D1139" s="342" t="s">
        <v>6567</v>
      </c>
      <c r="E1139" s="342" t="s">
        <v>9255</v>
      </c>
      <c r="F1139" s="342" t="s">
        <v>6568</v>
      </c>
      <c r="G1139" s="343">
        <v>10.64</v>
      </c>
      <c r="H1139" s="342" t="s">
        <v>6594</v>
      </c>
      <c r="I1139" s="342" t="s">
        <v>6575</v>
      </c>
      <c r="J1139" s="342" t="s">
        <v>6755</v>
      </c>
      <c r="K1139" s="581" t="s">
        <v>7431</v>
      </c>
      <c r="L1139" s="344" t="s">
        <v>4090</v>
      </c>
      <c r="N1139" s="344" t="s">
        <v>4090</v>
      </c>
      <c r="O1139" s="341">
        <v>0</v>
      </c>
    </row>
    <row r="1140" spans="1:15" x14ac:dyDescent="0.2">
      <c r="A1140" s="341" t="s">
        <v>9257</v>
      </c>
      <c r="B1140" s="341" t="s">
        <v>9266</v>
      </c>
      <c r="C1140" s="342" t="s">
        <v>6654</v>
      </c>
      <c r="D1140" s="342" t="s">
        <v>6593</v>
      </c>
      <c r="E1140" s="342" t="s">
        <v>9321</v>
      </c>
      <c r="F1140" s="342" t="s">
        <v>6568</v>
      </c>
      <c r="G1140" s="343">
        <v>28.080000000000002</v>
      </c>
      <c r="H1140" s="342" t="s">
        <v>6594</v>
      </c>
      <c r="I1140" s="342" t="s">
        <v>6575</v>
      </c>
      <c r="J1140" s="342" t="s">
        <v>6755</v>
      </c>
      <c r="K1140" s="581" t="s">
        <v>6826</v>
      </c>
      <c r="L1140" s="344" t="s">
        <v>4090</v>
      </c>
      <c r="N1140" s="344" t="s">
        <v>4090</v>
      </c>
      <c r="O1140" s="341">
        <v>0</v>
      </c>
    </row>
    <row r="1141" spans="1:15" x14ac:dyDescent="0.2">
      <c r="A1141" s="341" t="s">
        <v>9257</v>
      </c>
      <c r="B1141" s="341" t="s">
        <v>9266</v>
      </c>
      <c r="C1141" s="342" t="s">
        <v>7432</v>
      </c>
      <c r="D1141" s="342" t="s">
        <v>6593</v>
      </c>
      <c r="E1141" s="342" t="s">
        <v>9319</v>
      </c>
      <c r="F1141" s="342" t="s">
        <v>6568</v>
      </c>
      <c r="G1141" s="343">
        <v>8.82</v>
      </c>
      <c r="H1141" s="342" t="s">
        <v>6594</v>
      </c>
      <c r="I1141" s="342" t="s">
        <v>6575</v>
      </c>
      <c r="J1141" s="342" t="s">
        <v>6755</v>
      </c>
      <c r="K1141" s="581" t="s">
        <v>7433</v>
      </c>
      <c r="L1141" s="344" t="s">
        <v>4090</v>
      </c>
      <c r="N1141" s="344" t="s">
        <v>4090</v>
      </c>
      <c r="O1141" s="341" t="s">
        <v>6752</v>
      </c>
    </row>
    <row r="1142" spans="1:15" x14ac:dyDescent="0.2">
      <c r="A1142" s="341" t="s">
        <v>9257</v>
      </c>
      <c r="B1142" s="341" t="s">
        <v>9266</v>
      </c>
      <c r="C1142" s="342" t="s">
        <v>7432</v>
      </c>
      <c r="D1142" s="342" t="s">
        <v>6593</v>
      </c>
      <c r="E1142" s="342" t="s">
        <v>9319</v>
      </c>
      <c r="F1142" s="342" t="s">
        <v>6568</v>
      </c>
      <c r="G1142" s="343">
        <v>9.8000000000000007</v>
      </c>
      <c r="H1142" s="342" t="s">
        <v>6594</v>
      </c>
      <c r="I1142" s="342" t="s">
        <v>6575</v>
      </c>
      <c r="J1142" s="342" t="s">
        <v>6755</v>
      </c>
      <c r="K1142" s="581" t="s">
        <v>7433</v>
      </c>
      <c r="L1142" s="344" t="s">
        <v>4090</v>
      </c>
      <c r="N1142" s="344" t="s">
        <v>4090</v>
      </c>
      <c r="O1142" s="341" t="s">
        <v>6752</v>
      </c>
    </row>
    <row r="1143" spans="1:15" x14ac:dyDescent="0.2">
      <c r="A1143" s="341" t="s">
        <v>9257</v>
      </c>
      <c r="B1143" s="341" t="s">
        <v>9266</v>
      </c>
      <c r="C1143" s="342" t="s">
        <v>7432</v>
      </c>
      <c r="D1143" s="342" t="s">
        <v>6593</v>
      </c>
      <c r="E1143" s="342" t="s">
        <v>9326</v>
      </c>
      <c r="F1143" s="342" t="s">
        <v>6568</v>
      </c>
      <c r="G1143" s="343">
        <v>9.8800000000000008</v>
      </c>
      <c r="H1143" s="342" t="s">
        <v>6594</v>
      </c>
      <c r="I1143" s="342" t="s">
        <v>6575</v>
      </c>
      <c r="J1143" s="342" t="s">
        <v>6755</v>
      </c>
      <c r="K1143" s="581" t="s">
        <v>7434</v>
      </c>
      <c r="L1143" s="344" t="s">
        <v>4090</v>
      </c>
      <c r="N1143" s="344" t="s">
        <v>4090</v>
      </c>
      <c r="O1143" s="341" t="s">
        <v>6766</v>
      </c>
    </row>
    <row r="1144" spans="1:15" x14ac:dyDescent="0.2">
      <c r="A1144" s="341" t="s">
        <v>9257</v>
      </c>
      <c r="B1144" s="341" t="s">
        <v>9266</v>
      </c>
      <c r="C1144" s="342" t="s">
        <v>6592</v>
      </c>
      <c r="D1144" s="342" t="s">
        <v>6593</v>
      </c>
      <c r="E1144" s="342" t="s">
        <v>9319</v>
      </c>
      <c r="F1144" s="342" t="s">
        <v>6568</v>
      </c>
      <c r="G1144" s="343">
        <v>5.8650000000000002</v>
      </c>
      <c r="H1144" s="342" t="s">
        <v>6594</v>
      </c>
      <c r="I1144" s="342" t="s">
        <v>6575</v>
      </c>
      <c r="J1144" s="342" t="s">
        <v>6755</v>
      </c>
      <c r="K1144" s="581" t="s">
        <v>6916</v>
      </c>
      <c r="L1144" s="344" t="s">
        <v>4090</v>
      </c>
      <c r="N1144" s="344" t="s">
        <v>9231</v>
      </c>
      <c r="O1144" s="341" t="s">
        <v>6766</v>
      </c>
    </row>
    <row r="1145" spans="1:15" x14ac:dyDescent="0.2">
      <c r="A1145" s="341" t="s">
        <v>9257</v>
      </c>
      <c r="B1145" s="341" t="s">
        <v>9266</v>
      </c>
      <c r="C1145" s="342" t="s">
        <v>6592</v>
      </c>
      <c r="D1145" s="342" t="s">
        <v>6593</v>
      </c>
      <c r="E1145" s="342" t="s">
        <v>9323</v>
      </c>
      <c r="F1145" s="342" t="s">
        <v>6568</v>
      </c>
      <c r="G1145" s="343">
        <v>1.44</v>
      </c>
      <c r="H1145" s="342" t="s">
        <v>6594</v>
      </c>
      <c r="I1145" s="342" t="s">
        <v>6575</v>
      </c>
      <c r="J1145" s="342" t="s">
        <v>6755</v>
      </c>
      <c r="K1145" s="581" t="s">
        <v>7010</v>
      </c>
      <c r="L1145" s="344" t="s">
        <v>4090</v>
      </c>
      <c r="N1145" s="344" t="s">
        <v>9231</v>
      </c>
      <c r="O1145" s="341" t="s">
        <v>6766</v>
      </c>
    </row>
    <row r="1146" spans="1:15" x14ac:dyDescent="0.2">
      <c r="A1146" s="341" t="s">
        <v>9257</v>
      </c>
      <c r="B1146" s="341" t="s">
        <v>9266</v>
      </c>
      <c r="C1146" s="342" t="s">
        <v>6592</v>
      </c>
      <c r="D1146" s="342" t="s">
        <v>6593</v>
      </c>
      <c r="E1146" s="342" t="s">
        <v>9320</v>
      </c>
      <c r="F1146" s="342" t="s">
        <v>6568</v>
      </c>
      <c r="G1146" s="343">
        <v>5</v>
      </c>
      <c r="H1146" s="342" t="s">
        <v>6594</v>
      </c>
      <c r="I1146" s="342" t="s">
        <v>6575</v>
      </c>
      <c r="J1146" s="342" t="s">
        <v>6755</v>
      </c>
      <c r="K1146" s="581" t="s">
        <v>7435</v>
      </c>
      <c r="L1146" s="344" t="s">
        <v>4090</v>
      </c>
      <c r="N1146" s="344" t="s">
        <v>9231</v>
      </c>
      <c r="O1146" s="341" t="s">
        <v>6766</v>
      </c>
    </row>
    <row r="1147" spans="1:15" x14ac:dyDescent="0.2">
      <c r="A1147" s="341" t="s">
        <v>9257</v>
      </c>
      <c r="B1147" s="341" t="s">
        <v>9266</v>
      </c>
      <c r="C1147" s="342" t="s">
        <v>6592</v>
      </c>
      <c r="D1147" s="342" t="s">
        <v>6593</v>
      </c>
      <c r="E1147" s="342" t="s">
        <v>9337</v>
      </c>
      <c r="F1147" s="342" t="s">
        <v>6568</v>
      </c>
      <c r="G1147" s="343">
        <v>5.25</v>
      </c>
      <c r="H1147" s="342" t="s">
        <v>6594</v>
      </c>
      <c r="I1147" s="342" t="s">
        <v>6575</v>
      </c>
      <c r="J1147" s="342" t="s">
        <v>6755</v>
      </c>
      <c r="K1147" s="581" t="s">
        <v>7436</v>
      </c>
      <c r="L1147" s="344" t="s">
        <v>4090</v>
      </c>
      <c r="N1147" s="344" t="s">
        <v>9231</v>
      </c>
      <c r="O1147" s="341" t="s">
        <v>6766</v>
      </c>
    </row>
    <row r="1148" spans="1:15" x14ac:dyDescent="0.2">
      <c r="A1148" s="341" t="s">
        <v>9257</v>
      </c>
      <c r="B1148" s="341" t="s">
        <v>9266</v>
      </c>
      <c r="C1148" s="342" t="s">
        <v>6592</v>
      </c>
      <c r="D1148" s="342" t="s">
        <v>6593</v>
      </c>
      <c r="E1148" s="342" t="s">
        <v>9321</v>
      </c>
      <c r="F1148" s="342" t="s">
        <v>6568</v>
      </c>
      <c r="G1148" s="343">
        <v>5</v>
      </c>
      <c r="H1148" s="342" t="s">
        <v>6594</v>
      </c>
      <c r="I1148" s="342" t="s">
        <v>6575</v>
      </c>
      <c r="J1148" s="342" t="s">
        <v>6755</v>
      </c>
      <c r="K1148" s="581" t="s">
        <v>7437</v>
      </c>
      <c r="L1148" s="344" t="s">
        <v>4090</v>
      </c>
      <c r="N1148" s="344" t="s">
        <v>9231</v>
      </c>
      <c r="O1148" s="341" t="s">
        <v>6766</v>
      </c>
    </row>
    <row r="1149" spans="1:15" x14ac:dyDescent="0.2">
      <c r="A1149" s="341" t="s">
        <v>9257</v>
      </c>
      <c r="B1149" s="341" t="s">
        <v>9266</v>
      </c>
      <c r="C1149" s="342" t="s">
        <v>6592</v>
      </c>
      <c r="D1149" s="342" t="s">
        <v>6593</v>
      </c>
      <c r="E1149" s="342" t="s">
        <v>9321</v>
      </c>
      <c r="F1149" s="342" t="s">
        <v>6568</v>
      </c>
      <c r="G1149" s="343">
        <v>5.5</v>
      </c>
      <c r="H1149" s="342" t="s">
        <v>6594</v>
      </c>
      <c r="I1149" s="342" t="s">
        <v>6575</v>
      </c>
      <c r="J1149" s="342" t="s">
        <v>6755</v>
      </c>
      <c r="K1149" s="581" t="s">
        <v>7438</v>
      </c>
      <c r="L1149" s="344" t="s">
        <v>4090</v>
      </c>
      <c r="N1149" s="344" t="s">
        <v>9231</v>
      </c>
      <c r="O1149" s="341" t="s">
        <v>6766</v>
      </c>
    </row>
    <row r="1150" spans="1:15" x14ac:dyDescent="0.2">
      <c r="A1150" s="341" t="s">
        <v>9257</v>
      </c>
      <c r="B1150" s="341" t="s">
        <v>9266</v>
      </c>
      <c r="C1150" s="342" t="s">
        <v>6592</v>
      </c>
      <c r="D1150" s="342" t="s">
        <v>6593</v>
      </c>
      <c r="E1150" s="342" t="s">
        <v>9321</v>
      </c>
      <c r="F1150" s="342" t="s">
        <v>6568</v>
      </c>
      <c r="G1150" s="343">
        <v>8.5750000000000011</v>
      </c>
      <c r="H1150" s="342" t="s">
        <v>6594</v>
      </c>
      <c r="I1150" s="342" t="s">
        <v>6575</v>
      </c>
      <c r="J1150" s="342" t="s">
        <v>6755</v>
      </c>
      <c r="K1150" s="581" t="s">
        <v>6929</v>
      </c>
      <c r="L1150" s="344" t="s">
        <v>4090</v>
      </c>
      <c r="N1150" s="344" t="s">
        <v>9231</v>
      </c>
      <c r="O1150" s="341" t="s">
        <v>6766</v>
      </c>
    </row>
    <row r="1151" spans="1:15" x14ac:dyDescent="0.2">
      <c r="A1151" s="341" t="s">
        <v>9257</v>
      </c>
      <c r="B1151" s="341" t="s">
        <v>9266</v>
      </c>
      <c r="C1151" s="342" t="s">
        <v>6654</v>
      </c>
      <c r="D1151" s="342" t="s">
        <v>6593</v>
      </c>
      <c r="E1151" s="342" t="s">
        <v>9326</v>
      </c>
      <c r="F1151" s="342" t="s">
        <v>6568</v>
      </c>
      <c r="G1151" s="343">
        <v>5.4</v>
      </c>
      <c r="H1151" s="342" t="s">
        <v>6594</v>
      </c>
      <c r="I1151" s="342" t="s">
        <v>6575</v>
      </c>
      <c r="J1151" s="342" t="s">
        <v>6755</v>
      </c>
      <c r="K1151" s="581" t="s">
        <v>7439</v>
      </c>
      <c r="L1151" s="344" t="s">
        <v>4090</v>
      </c>
      <c r="N1151" s="344" t="s">
        <v>4090</v>
      </c>
      <c r="O1151" s="341" t="s">
        <v>6766</v>
      </c>
    </row>
    <row r="1152" spans="1:15" x14ac:dyDescent="0.2">
      <c r="A1152" s="341" t="s">
        <v>9257</v>
      </c>
      <c r="B1152" s="341" t="s">
        <v>9266</v>
      </c>
      <c r="C1152" s="342" t="s">
        <v>6654</v>
      </c>
      <c r="D1152" s="342" t="s">
        <v>6593</v>
      </c>
      <c r="E1152" s="342" t="s">
        <v>9326</v>
      </c>
      <c r="F1152" s="342" t="s">
        <v>6568</v>
      </c>
      <c r="G1152" s="343">
        <v>7.5</v>
      </c>
      <c r="H1152" s="342" t="s">
        <v>6594</v>
      </c>
      <c r="I1152" s="342" t="s">
        <v>6575</v>
      </c>
      <c r="J1152" s="342" t="s">
        <v>6755</v>
      </c>
      <c r="K1152" s="581" t="s">
        <v>7440</v>
      </c>
      <c r="L1152" s="344" t="s">
        <v>4090</v>
      </c>
      <c r="N1152" s="344" t="s">
        <v>4090</v>
      </c>
      <c r="O1152" s="341" t="s">
        <v>6752</v>
      </c>
    </row>
    <row r="1153" spans="1:15" x14ac:dyDescent="0.2">
      <c r="A1153" s="341" t="s">
        <v>9257</v>
      </c>
      <c r="B1153" s="341" t="s">
        <v>9266</v>
      </c>
      <c r="C1153" s="342" t="s">
        <v>6654</v>
      </c>
      <c r="D1153" s="342" t="s">
        <v>6593</v>
      </c>
      <c r="E1153" s="342" t="s">
        <v>9331</v>
      </c>
      <c r="F1153" s="342" t="s">
        <v>6568</v>
      </c>
      <c r="G1153" s="343">
        <v>7.5</v>
      </c>
      <c r="H1153" s="342" t="s">
        <v>6594</v>
      </c>
      <c r="I1153" s="342" t="s">
        <v>6575</v>
      </c>
      <c r="J1153" s="342" t="s">
        <v>6755</v>
      </c>
      <c r="K1153" s="581" t="s">
        <v>7441</v>
      </c>
      <c r="L1153" s="344" t="s">
        <v>4090</v>
      </c>
      <c r="N1153" s="344" t="s">
        <v>4090</v>
      </c>
      <c r="O1153" s="341" t="s">
        <v>6766</v>
      </c>
    </row>
    <row r="1154" spans="1:15" x14ac:dyDescent="0.2">
      <c r="A1154" s="341" t="s">
        <v>9257</v>
      </c>
      <c r="B1154" s="341" t="s">
        <v>9266</v>
      </c>
      <c r="C1154" s="342" t="s">
        <v>6592</v>
      </c>
      <c r="D1154" s="342" t="s">
        <v>6593</v>
      </c>
      <c r="E1154" s="342" t="s">
        <v>9322</v>
      </c>
      <c r="F1154" s="342" t="s">
        <v>6568</v>
      </c>
      <c r="G1154" s="343">
        <v>9.84</v>
      </c>
      <c r="H1154" s="342" t="s">
        <v>6594</v>
      </c>
      <c r="I1154" s="342" t="s">
        <v>6575</v>
      </c>
      <c r="J1154" s="342" t="s">
        <v>6755</v>
      </c>
      <c r="K1154" s="581" t="s">
        <v>7046</v>
      </c>
      <c r="L1154" s="344" t="s">
        <v>4090</v>
      </c>
      <c r="N1154" s="344" t="s">
        <v>9231</v>
      </c>
      <c r="O1154" s="341" t="s">
        <v>6752</v>
      </c>
    </row>
    <row r="1155" spans="1:15" x14ac:dyDescent="0.2">
      <c r="A1155" s="341" t="s">
        <v>9257</v>
      </c>
      <c r="B1155" s="341" t="s">
        <v>9266</v>
      </c>
      <c r="C1155" s="342" t="s">
        <v>6592</v>
      </c>
      <c r="D1155" s="342" t="s">
        <v>6593</v>
      </c>
      <c r="E1155" s="342" t="s">
        <v>9337</v>
      </c>
      <c r="F1155" s="342" t="s">
        <v>6568</v>
      </c>
      <c r="G1155" s="343">
        <v>7.75</v>
      </c>
      <c r="H1155" s="342" t="s">
        <v>6594</v>
      </c>
      <c r="I1155" s="342" t="s">
        <v>6575</v>
      </c>
      <c r="J1155" s="342" t="s">
        <v>6755</v>
      </c>
      <c r="K1155" s="581" t="s">
        <v>7442</v>
      </c>
      <c r="L1155" s="344" t="s">
        <v>4090</v>
      </c>
      <c r="N1155" s="344" t="s">
        <v>9231</v>
      </c>
      <c r="O1155" s="341" t="s">
        <v>6752</v>
      </c>
    </row>
    <row r="1156" spans="1:15" x14ac:dyDescent="0.2">
      <c r="A1156" s="341" t="s">
        <v>9257</v>
      </c>
      <c r="B1156" s="341" t="s">
        <v>9266</v>
      </c>
      <c r="C1156" s="342" t="s">
        <v>6592</v>
      </c>
      <c r="D1156" s="342" t="s">
        <v>6593</v>
      </c>
      <c r="E1156" s="342" t="s">
        <v>9322</v>
      </c>
      <c r="F1156" s="342" t="s">
        <v>6568</v>
      </c>
      <c r="G1156" s="343">
        <v>7.8</v>
      </c>
      <c r="H1156" s="342" t="s">
        <v>6594</v>
      </c>
      <c r="I1156" s="342" t="s">
        <v>6575</v>
      </c>
      <c r="J1156" s="342" t="s">
        <v>6755</v>
      </c>
      <c r="K1156" s="581" t="s">
        <v>6946</v>
      </c>
      <c r="L1156" s="344" t="s">
        <v>4090</v>
      </c>
      <c r="N1156" s="344" t="s">
        <v>9231</v>
      </c>
      <c r="O1156" s="341" t="s">
        <v>6752</v>
      </c>
    </row>
    <row r="1157" spans="1:15" x14ac:dyDescent="0.2">
      <c r="A1157" s="341" t="s">
        <v>9257</v>
      </c>
      <c r="B1157" s="341" t="s">
        <v>9266</v>
      </c>
      <c r="C1157" s="342" t="s">
        <v>6592</v>
      </c>
      <c r="D1157" s="342" t="s">
        <v>6593</v>
      </c>
      <c r="E1157" s="342" t="s">
        <v>9319</v>
      </c>
      <c r="F1157" s="342" t="s">
        <v>6568</v>
      </c>
      <c r="G1157" s="343">
        <v>4.5</v>
      </c>
      <c r="H1157" s="342" t="s">
        <v>6594</v>
      </c>
      <c r="I1157" s="342" t="s">
        <v>6575</v>
      </c>
      <c r="J1157" s="342" t="s">
        <v>6755</v>
      </c>
      <c r="K1157" s="581" t="s">
        <v>7430</v>
      </c>
      <c r="L1157" s="344" t="s">
        <v>4090</v>
      </c>
      <c r="N1157" s="344" t="s">
        <v>9231</v>
      </c>
      <c r="O1157" s="341" t="s">
        <v>6766</v>
      </c>
    </row>
    <row r="1158" spans="1:15" x14ac:dyDescent="0.2">
      <c r="A1158" s="341" t="s">
        <v>9257</v>
      </c>
      <c r="B1158" s="341" t="s">
        <v>9266</v>
      </c>
      <c r="C1158" s="342" t="s">
        <v>6592</v>
      </c>
      <c r="D1158" s="342" t="s">
        <v>6593</v>
      </c>
      <c r="E1158" s="342" t="s">
        <v>9337</v>
      </c>
      <c r="F1158" s="342" t="s">
        <v>6568</v>
      </c>
      <c r="G1158" s="343">
        <v>2.93</v>
      </c>
      <c r="H1158" s="342" t="s">
        <v>6594</v>
      </c>
      <c r="I1158" s="342" t="s">
        <v>6575</v>
      </c>
      <c r="J1158" s="342" t="s">
        <v>6755</v>
      </c>
      <c r="K1158" s="581" t="s">
        <v>6761</v>
      </c>
      <c r="L1158" s="344" t="s">
        <v>4090</v>
      </c>
      <c r="N1158" s="344" t="s">
        <v>9231</v>
      </c>
      <c r="O1158" s="341" t="s">
        <v>6766</v>
      </c>
    </row>
    <row r="1159" spans="1:15" x14ac:dyDescent="0.2">
      <c r="A1159" s="341" t="s">
        <v>9257</v>
      </c>
      <c r="B1159" s="341" t="s">
        <v>9266</v>
      </c>
      <c r="C1159" s="342" t="s">
        <v>6654</v>
      </c>
      <c r="D1159" s="342" t="s">
        <v>6593</v>
      </c>
      <c r="E1159" s="342" t="s">
        <v>9320</v>
      </c>
      <c r="F1159" s="342" t="s">
        <v>6568</v>
      </c>
      <c r="G1159" s="343">
        <v>3.8250000000000002</v>
      </c>
      <c r="H1159" s="342" t="s">
        <v>6594</v>
      </c>
      <c r="I1159" s="342" t="s">
        <v>6575</v>
      </c>
      <c r="J1159" s="342" t="s">
        <v>6755</v>
      </c>
      <c r="K1159" s="581" t="s">
        <v>7443</v>
      </c>
      <c r="L1159" s="344" t="s">
        <v>4090</v>
      </c>
      <c r="N1159" s="344" t="s">
        <v>4090</v>
      </c>
      <c r="O1159" s="341" t="s">
        <v>6766</v>
      </c>
    </row>
    <row r="1160" spans="1:15" x14ac:dyDescent="0.2">
      <c r="A1160" s="341" t="s">
        <v>9257</v>
      </c>
      <c r="B1160" s="341" t="s">
        <v>9266</v>
      </c>
      <c r="C1160" s="342" t="s">
        <v>6654</v>
      </c>
      <c r="D1160" s="342" t="s">
        <v>6593</v>
      </c>
      <c r="E1160" s="342" t="s">
        <v>9319</v>
      </c>
      <c r="F1160" s="342" t="s">
        <v>6568</v>
      </c>
      <c r="G1160" s="343">
        <v>7.6050000000000004</v>
      </c>
      <c r="H1160" s="342" t="s">
        <v>6594</v>
      </c>
      <c r="I1160" s="342" t="s">
        <v>6575</v>
      </c>
      <c r="J1160" s="342" t="s">
        <v>6755</v>
      </c>
      <c r="K1160" s="581" t="s">
        <v>6928</v>
      </c>
      <c r="L1160" s="344" t="s">
        <v>4090</v>
      </c>
      <c r="N1160" s="344" t="s">
        <v>4090</v>
      </c>
      <c r="O1160" s="341" t="s">
        <v>6752</v>
      </c>
    </row>
    <row r="1161" spans="1:15" x14ac:dyDescent="0.2">
      <c r="A1161" s="341" t="s">
        <v>9257</v>
      </c>
      <c r="B1161" s="341" t="s">
        <v>9266</v>
      </c>
      <c r="C1161" s="342" t="s">
        <v>6654</v>
      </c>
      <c r="D1161" s="342" t="s">
        <v>6593</v>
      </c>
      <c r="E1161" s="342" t="s">
        <v>9326</v>
      </c>
      <c r="F1161" s="342" t="s">
        <v>6568</v>
      </c>
      <c r="G1161" s="343">
        <v>7.5250000000000004</v>
      </c>
      <c r="H1161" s="342" t="s">
        <v>6594</v>
      </c>
      <c r="I1161" s="342" t="s">
        <v>6575</v>
      </c>
      <c r="J1161" s="342" t="s">
        <v>6755</v>
      </c>
      <c r="K1161" s="581" t="s">
        <v>6862</v>
      </c>
      <c r="L1161" s="344" t="s">
        <v>4090</v>
      </c>
      <c r="N1161" s="344" t="s">
        <v>4090</v>
      </c>
      <c r="O1161" s="341" t="s">
        <v>6766</v>
      </c>
    </row>
    <row r="1162" spans="1:15" x14ac:dyDescent="0.2">
      <c r="A1162" s="341" t="s">
        <v>9257</v>
      </c>
      <c r="B1162" s="341" t="s">
        <v>9266</v>
      </c>
      <c r="C1162" s="342" t="s">
        <v>7432</v>
      </c>
      <c r="D1162" s="342" t="s">
        <v>6593</v>
      </c>
      <c r="E1162" s="342" t="s">
        <v>9319</v>
      </c>
      <c r="F1162" s="342" t="s">
        <v>6568</v>
      </c>
      <c r="G1162" s="343">
        <v>7.5600000000000005</v>
      </c>
      <c r="H1162" s="342" t="s">
        <v>6594</v>
      </c>
      <c r="I1162" s="342" t="s">
        <v>6575</v>
      </c>
      <c r="J1162" s="342" t="s">
        <v>6755</v>
      </c>
      <c r="K1162" s="581" t="s">
        <v>7444</v>
      </c>
      <c r="L1162" s="344" t="s">
        <v>4090</v>
      </c>
      <c r="N1162" s="344" t="s">
        <v>4090</v>
      </c>
      <c r="O1162" s="341" t="s">
        <v>6766</v>
      </c>
    </row>
    <row r="1163" spans="1:15" x14ac:dyDescent="0.2">
      <c r="A1163" s="341" t="s">
        <v>9257</v>
      </c>
      <c r="B1163" s="341" t="s">
        <v>9266</v>
      </c>
      <c r="C1163" s="342" t="s">
        <v>6654</v>
      </c>
      <c r="D1163" s="342" t="s">
        <v>6593</v>
      </c>
      <c r="E1163" s="342" t="s">
        <v>9255</v>
      </c>
      <c r="F1163" s="342" t="s">
        <v>6568</v>
      </c>
      <c r="G1163" s="343">
        <v>15.68</v>
      </c>
      <c r="H1163" s="342" t="s">
        <v>6594</v>
      </c>
      <c r="I1163" s="342" t="s">
        <v>6575</v>
      </c>
      <c r="J1163" s="342" t="s">
        <v>6755</v>
      </c>
      <c r="K1163" s="581" t="s">
        <v>6970</v>
      </c>
      <c r="L1163" s="344" t="s">
        <v>4090</v>
      </c>
      <c r="N1163" s="344" t="s">
        <v>4090</v>
      </c>
      <c r="O1163" s="341" t="s">
        <v>6766</v>
      </c>
    </row>
    <row r="1164" spans="1:15" x14ac:dyDescent="0.2">
      <c r="A1164" s="341" t="s">
        <v>9257</v>
      </c>
      <c r="B1164" s="341" t="s">
        <v>9266</v>
      </c>
      <c r="C1164" s="342" t="s">
        <v>7432</v>
      </c>
      <c r="D1164" s="342" t="s">
        <v>6593</v>
      </c>
      <c r="E1164" s="342" t="s">
        <v>9320</v>
      </c>
      <c r="F1164" s="342" t="s">
        <v>6568</v>
      </c>
      <c r="G1164" s="343">
        <v>12.65</v>
      </c>
      <c r="H1164" s="342" t="s">
        <v>6594</v>
      </c>
      <c r="I1164" s="342" t="s">
        <v>6575</v>
      </c>
      <c r="J1164" s="342" t="s">
        <v>6755</v>
      </c>
      <c r="K1164" s="581" t="s">
        <v>7445</v>
      </c>
      <c r="L1164" s="344" t="s">
        <v>4090</v>
      </c>
      <c r="N1164" s="344" t="s">
        <v>4090</v>
      </c>
      <c r="O1164" s="341">
        <v>0</v>
      </c>
    </row>
    <row r="1165" spans="1:15" x14ac:dyDescent="0.2">
      <c r="A1165" s="341" t="s">
        <v>9257</v>
      </c>
      <c r="B1165" s="341" t="s">
        <v>9266</v>
      </c>
      <c r="C1165" s="342" t="s">
        <v>7432</v>
      </c>
      <c r="D1165" s="342" t="s">
        <v>6593</v>
      </c>
      <c r="E1165" s="342" t="s">
        <v>9320</v>
      </c>
      <c r="F1165" s="342" t="s">
        <v>6568</v>
      </c>
      <c r="G1165" s="343">
        <v>80.040000000000006</v>
      </c>
      <c r="H1165" s="342" t="s">
        <v>6594</v>
      </c>
      <c r="I1165" s="342" t="s">
        <v>6575</v>
      </c>
      <c r="J1165" s="342" t="s">
        <v>6755</v>
      </c>
      <c r="K1165" s="581" t="s">
        <v>7446</v>
      </c>
      <c r="L1165" s="344" t="s">
        <v>4090</v>
      </c>
      <c r="N1165" s="344" t="s">
        <v>4090</v>
      </c>
      <c r="O1165" s="341" t="s">
        <v>6752</v>
      </c>
    </row>
    <row r="1166" spans="1:15" x14ac:dyDescent="0.2">
      <c r="A1166" s="341" t="s">
        <v>9257</v>
      </c>
      <c r="B1166" s="341" t="s">
        <v>9266</v>
      </c>
      <c r="C1166" s="342" t="s">
        <v>7432</v>
      </c>
      <c r="D1166" s="342" t="s">
        <v>6593</v>
      </c>
      <c r="E1166" s="342" t="s">
        <v>9320</v>
      </c>
      <c r="F1166" s="342" t="s">
        <v>6568</v>
      </c>
      <c r="G1166" s="343">
        <v>25.8</v>
      </c>
      <c r="H1166" s="342" t="s">
        <v>6594</v>
      </c>
      <c r="I1166" s="342" t="s">
        <v>6575</v>
      </c>
      <c r="J1166" s="342" t="s">
        <v>6755</v>
      </c>
      <c r="K1166" s="581" t="s">
        <v>7447</v>
      </c>
      <c r="L1166" s="344" t="s">
        <v>4090</v>
      </c>
      <c r="N1166" s="344" t="s">
        <v>4090</v>
      </c>
      <c r="O1166" s="341">
        <v>0</v>
      </c>
    </row>
    <row r="1167" spans="1:15" x14ac:dyDescent="0.2">
      <c r="A1167" s="341" t="s">
        <v>9257</v>
      </c>
      <c r="B1167" s="341" t="s">
        <v>9266</v>
      </c>
      <c r="C1167" s="342" t="s">
        <v>6654</v>
      </c>
      <c r="D1167" s="342" t="s">
        <v>6593</v>
      </c>
      <c r="E1167" s="342" t="s">
        <v>9329</v>
      </c>
      <c r="F1167" s="342" t="s">
        <v>6568</v>
      </c>
      <c r="G1167" s="343">
        <v>33.299999999999997</v>
      </c>
      <c r="H1167" s="342" t="s">
        <v>6594</v>
      </c>
      <c r="I1167" s="342" t="s">
        <v>6575</v>
      </c>
      <c r="J1167" s="342" t="s">
        <v>6755</v>
      </c>
      <c r="K1167" s="581" t="s">
        <v>6679</v>
      </c>
      <c r="L1167" s="344" t="s">
        <v>4090</v>
      </c>
      <c r="N1167" s="344" t="s">
        <v>4090</v>
      </c>
      <c r="O1167" s="341" t="s">
        <v>6752</v>
      </c>
    </row>
    <row r="1168" spans="1:15" x14ac:dyDescent="0.2">
      <c r="A1168" s="341" t="s">
        <v>9257</v>
      </c>
      <c r="B1168" s="341" t="s">
        <v>9266</v>
      </c>
      <c r="C1168" s="342" t="s">
        <v>7432</v>
      </c>
      <c r="D1168" s="342" t="s">
        <v>6593</v>
      </c>
      <c r="E1168" s="342" t="s">
        <v>9322</v>
      </c>
      <c r="F1168" s="342" t="s">
        <v>6568</v>
      </c>
      <c r="G1168" s="343">
        <v>21.16</v>
      </c>
      <c r="H1168" s="342" t="s">
        <v>6594</v>
      </c>
      <c r="I1168" s="342" t="s">
        <v>6575</v>
      </c>
      <c r="J1168" s="342" t="s">
        <v>6755</v>
      </c>
      <c r="K1168" s="581" t="s">
        <v>7418</v>
      </c>
      <c r="L1168" s="344" t="s">
        <v>4090</v>
      </c>
      <c r="N1168" s="344" t="s">
        <v>4090</v>
      </c>
      <c r="O1168" s="341" t="s">
        <v>6752</v>
      </c>
    </row>
    <row r="1169" spans="1:15" x14ac:dyDescent="0.2">
      <c r="A1169" s="341" t="s">
        <v>9257</v>
      </c>
      <c r="B1169" s="341" t="s">
        <v>9266</v>
      </c>
      <c r="C1169" s="342" t="s">
        <v>7432</v>
      </c>
      <c r="D1169" s="342" t="s">
        <v>6593</v>
      </c>
      <c r="E1169" s="342" t="s">
        <v>9322</v>
      </c>
      <c r="F1169" s="342" t="s">
        <v>6568</v>
      </c>
      <c r="G1169" s="343">
        <v>17.28</v>
      </c>
      <c r="H1169" s="342" t="s">
        <v>6594</v>
      </c>
      <c r="I1169" s="342" t="s">
        <v>6575</v>
      </c>
      <c r="J1169" s="342" t="s">
        <v>6755</v>
      </c>
      <c r="K1169" s="581" t="s">
        <v>7417</v>
      </c>
      <c r="L1169" s="344" t="s">
        <v>4090</v>
      </c>
      <c r="N1169" s="344" t="s">
        <v>4090</v>
      </c>
      <c r="O1169" s="341" t="s">
        <v>6752</v>
      </c>
    </row>
    <row r="1170" spans="1:15" x14ac:dyDescent="0.2">
      <c r="A1170" s="341" t="s">
        <v>9257</v>
      </c>
      <c r="B1170" s="341" t="s">
        <v>9266</v>
      </c>
      <c r="C1170" s="342" t="s">
        <v>7432</v>
      </c>
      <c r="D1170" s="342" t="s">
        <v>6593</v>
      </c>
      <c r="E1170" s="342" t="s">
        <v>9329</v>
      </c>
      <c r="F1170" s="342" t="s">
        <v>6568</v>
      </c>
      <c r="G1170" s="343">
        <v>14.25</v>
      </c>
      <c r="H1170" s="342" t="s">
        <v>6594</v>
      </c>
      <c r="I1170" s="342" t="s">
        <v>6575</v>
      </c>
      <c r="J1170" s="342" t="s">
        <v>6755</v>
      </c>
      <c r="K1170" s="581" t="s">
        <v>6894</v>
      </c>
      <c r="L1170" s="344" t="s">
        <v>4090</v>
      </c>
      <c r="N1170" s="344" t="s">
        <v>4090</v>
      </c>
      <c r="O1170" s="341">
        <v>0</v>
      </c>
    </row>
    <row r="1171" spans="1:15" x14ac:dyDescent="0.2">
      <c r="A1171" s="341" t="s">
        <v>9257</v>
      </c>
      <c r="B1171" s="341" t="s">
        <v>9266</v>
      </c>
      <c r="C1171" s="342" t="s">
        <v>7432</v>
      </c>
      <c r="D1171" s="342" t="s">
        <v>6593</v>
      </c>
      <c r="E1171" s="342" t="s">
        <v>9325</v>
      </c>
      <c r="F1171" s="342" t="s">
        <v>6568</v>
      </c>
      <c r="G1171" s="343">
        <v>21.62</v>
      </c>
      <c r="H1171" s="342" t="s">
        <v>6594</v>
      </c>
      <c r="I1171" s="342" t="s">
        <v>6575</v>
      </c>
      <c r="J1171" s="342" t="s">
        <v>6755</v>
      </c>
      <c r="K1171" s="581" t="s">
        <v>7448</v>
      </c>
      <c r="L1171" s="344" t="s">
        <v>4090</v>
      </c>
      <c r="N1171" s="344" t="s">
        <v>4090</v>
      </c>
      <c r="O1171" s="341">
        <v>0</v>
      </c>
    </row>
    <row r="1172" spans="1:15" x14ac:dyDescent="0.2">
      <c r="A1172" s="341" t="s">
        <v>9257</v>
      </c>
      <c r="B1172" s="341" t="s">
        <v>9266</v>
      </c>
      <c r="C1172" s="342" t="s">
        <v>7432</v>
      </c>
      <c r="D1172" s="342" t="s">
        <v>6593</v>
      </c>
      <c r="E1172" s="342" t="s">
        <v>9326</v>
      </c>
      <c r="F1172" s="342" t="s">
        <v>6568</v>
      </c>
      <c r="G1172" s="343">
        <v>7.41</v>
      </c>
      <c r="H1172" s="342" t="s">
        <v>6594</v>
      </c>
      <c r="I1172" s="342" t="s">
        <v>6575</v>
      </c>
      <c r="J1172" s="342" t="s">
        <v>6755</v>
      </c>
      <c r="K1172" s="581" t="s">
        <v>6763</v>
      </c>
      <c r="L1172" s="344" t="s">
        <v>4090</v>
      </c>
      <c r="N1172" s="344" t="s">
        <v>4090</v>
      </c>
      <c r="O1172" s="341" t="s">
        <v>6752</v>
      </c>
    </row>
    <row r="1173" spans="1:15" x14ac:dyDescent="0.2">
      <c r="A1173" s="341" t="s">
        <v>9257</v>
      </c>
      <c r="B1173" s="341" t="s">
        <v>9266</v>
      </c>
      <c r="C1173" s="342" t="s">
        <v>7432</v>
      </c>
      <c r="D1173" s="342" t="s">
        <v>6593</v>
      </c>
      <c r="E1173" s="342" t="s">
        <v>9325</v>
      </c>
      <c r="F1173" s="342" t="s">
        <v>6568</v>
      </c>
      <c r="G1173" s="343">
        <v>11.27</v>
      </c>
      <c r="H1173" s="342" t="s">
        <v>6594</v>
      </c>
      <c r="I1173" s="342" t="s">
        <v>6575</v>
      </c>
      <c r="J1173" s="342" t="s">
        <v>6755</v>
      </c>
      <c r="K1173" s="581" t="s">
        <v>6841</v>
      </c>
      <c r="L1173" s="344" t="s">
        <v>4090</v>
      </c>
      <c r="N1173" s="344" t="s">
        <v>4090</v>
      </c>
      <c r="O1173" s="341">
        <v>0</v>
      </c>
    </row>
    <row r="1174" spans="1:15" x14ac:dyDescent="0.2">
      <c r="A1174" s="341" t="s">
        <v>9257</v>
      </c>
      <c r="B1174" s="341" t="s">
        <v>9266</v>
      </c>
      <c r="C1174" s="342" t="s">
        <v>6592</v>
      </c>
      <c r="D1174" s="342" t="s">
        <v>6593</v>
      </c>
      <c r="E1174" s="342" t="s">
        <v>9338</v>
      </c>
      <c r="F1174" s="342" t="s">
        <v>6568</v>
      </c>
      <c r="G1174" s="343">
        <v>17.27</v>
      </c>
      <c r="H1174" s="342" t="s">
        <v>6594</v>
      </c>
      <c r="I1174" s="342" t="s">
        <v>6575</v>
      </c>
      <c r="J1174" s="342" t="s">
        <v>6755</v>
      </c>
      <c r="K1174" s="581" t="s">
        <v>6758</v>
      </c>
      <c r="L1174" s="344" t="s">
        <v>4090</v>
      </c>
      <c r="N1174" s="344" t="s">
        <v>9231</v>
      </c>
      <c r="O1174" s="341" t="s">
        <v>6752</v>
      </c>
    </row>
    <row r="1175" spans="1:15" x14ac:dyDescent="0.2">
      <c r="A1175" s="341" t="s">
        <v>9257</v>
      </c>
      <c r="B1175" s="341" t="s">
        <v>9266</v>
      </c>
      <c r="C1175" s="342" t="s">
        <v>6592</v>
      </c>
      <c r="D1175" s="342" t="s">
        <v>6593</v>
      </c>
      <c r="E1175" s="342" t="s">
        <v>9320</v>
      </c>
      <c r="F1175" s="342" t="s">
        <v>6568</v>
      </c>
      <c r="G1175" s="343">
        <v>5.4050000000000002</v>
      </c>
      <c r="H1175" s="342" t="s">
        <v>6594</v>
      </c>
      <c r="I1175" s="342" t="s">
        <v>6575</v>
      </c>
      <c r="J1175" s="342" t="s">
        <v>6755</v>
      </c>
      <c r="K1175" s="581" t="s">
        <v>7449</v>
      </c>
      <c r="L1175" s="344" t="s">
        <v>4090</v>
      </c>
      <c r="N1175" s="344" t="s">
        <v>9231</v>
      </c>
      <c r="O1175" s="341">
        <v>0</v>
      </c>
    </row>
    <row r="1176" spans="1:15" x14ac:dyDescent="0.2">
      <c r="A1176" s="341" t="s">
        <v>9257</v>
      </c>
      <c r="B1176" s="341" t="s">
        <v>9266</v>
      </c>
      <c r="C1176" s="342" t="s">
        <v>6592</v>
      </c>
      <c r="D1176" s="342" t="s">
        <v>6593</v>
      </c>
      <c r="E1176" s="342" t="s">
        <v>9320</v>
      </c>
      <c r="F1176" s="342" t="s">
        <v>6568</v>
      </c>
      <c r="G1176" s="343">
        <v>8</v>
      </c>
      <c r="H1176" s="342" t="s">
        <v>6594</v>
      </c>
      <c r="I1176" s="342" t="s">
        <v>6575</v>
      </c>
      <c r="J1176" s="342" t="s">
        <v>6755</v>
      </c>
      <c r="K1176" s="581" t="s">
        <v>6779</v>
      </c>
      <c r="L1176" s="344" t="s">
        <v>4090</v>
      </c>
      <c r="N1176" s="344" t="s">
        <v>9231</v>
      </c>
      <c r="O1176" s="341">
        <v>0</v>
      </c>
    </row>
    <row r="1177" spans="1:15" x14ac:dyDescent="0.2">
      <c r="A1177" s="341" t="s">
        <v>9257</v>
      </c>
      <c r="B1177" s="341" t="s">
        <v>9266</v>
      </c>
      <c r="C1177" s="342" t="s">
        <v>6592</v>
      </c>
      <c r="D1177" s="342" t="s">
        <v>6593</v>
      </c>
      <c r="E1177" s="342" t="s">
        <v>9323</v>
      </c>
      <c r="F1177" s="342" t="s">
        <v>6568</v>
      </c>
      <c r="G1177" s="343">
        <v>14.085000000000001</v>
      </c>
      <c r="H1177" s="342" t="s">
        <v>6594</v>
      </c>
      <c r="I1177" s="342" t="s">
        <v>6575</v>
      </c>
      <c r="J1177" s="342" t="s">
        <v>6755</v>
      </c>
      <c r="K1177" s="581" t="s">
        <v>6799</v>
      </c>
      <c r="L1177" s="344" t="s">
        <v>4090</v>
      </c>
      <c r="N1177" s="344" t="s">
        <v>9231</v>
      </c>
      <c r="O1177" s="341">
        <v>0</v>
      </c>
    </row>
    <row r="1178" spans="1:15" x14ac:dyDescent="0.2">
      <c r="A1178" s="341" t="s">
        <v>9257</v>
      </c>
      <c r="B1178" s="341" t="s">
        <v>9266</v>
      </c>
      <c r="C1178" s="342" t="s">
        <v>6592</v>
      </c>
      <c r="D1178" s="342" t="s">
        <v>6593</v>
      </c>
      <c r="E1178" s="342" t="s">
        <v>9255</v>
      </c>
      <c r="F1178" s="342" t="s">
        <v>6568</v>
      </c>
      <c r="G1178" s="343">
        <v>9.52</v>
      </c>
      <c r="H1178" s="342" t="s">
        <v>6594</v>
      </c>
      <c r="I1178" s="342" t="s">
        <v>6575</v>
      </c>
      <c r="J1178" s="342" t="s">
        <v>6755</v>
      </c>
      <c r="K1178" s="581" t="s">
        <v>6874</v>
      </c>
      <c r="L1178" s="344" t="s">
        <v>4090</v>
      </c>
      <c r="N1178" s="344" t="s">
        <v>9231</v>
      </c>
      <c r="O1178" s="341">
        <v>0</v>
      </c>
    </row>
    <row r="1179" spans="1:15" x14ac:dyDescent="0.2">
      <c r="A1179" s="341" t="s">
        <v>9257</v>
      </c>
      <c r="B1179" s="341" t="s">
        <v>9266</v>
      </c>
      <c r="C1179" s="342" t="s">
        <v>6592</v>
      </c>
      <c r="D1179" s="342" t="s">
        <v>6593</v>
      </c>
      <c r="E1179" s="342" t="s">
        <v>9255</v>
      </c>
      <c r="F1179" s="342" t="s">
        <v>6568</v>
      </c>
      <c r="G1179" s="343">
        <v>9.6349999999999998</v>
      </c>
      <c r="H1179" s="342" t="s">
        <v>6594</v>
      </c>
      <c r="I1179" s="342" t="s">
        <v>6575</v>
      </c>
      <c r="J1179" s="342" t="s">
        <v>6755</v>
      </c>
      <c r="K1179" s="581" t="s">
        <v>7097</v>
      </c>
      <c r="L1179" s="344" t="s">
        <v>4090</v>
      </c>
      <c r="N1179" s="344" t="s">
        <v>9231</v>
      </c>
      <c r="O1179" s="341">
        <v>0</v>
      </c>
    </row>
    <row r="1180" spans="1:15" x14ac:dyDescent="0.2">
      <c r="A1180" s="341" t="s">
        <v>9257</v>
      </c>
      <c r="B1180" s="341" t="s">
        <v>9266</v>
      </c>
      <c r="C1180" s="342" t="s">
        <v>6592</v>
      </c>
      <c r="D1180" s="342" t="s">
        <v>6593</v>
      </c>
      <c r="E1180" s="342" t="s">
        <v>9319</v>
      </c>
      <c r="F1180" s="342" t="s">
        <v>6568</v>
      </c>
      <c r="G1180" s="343">
        <v>3.8000000000000003</v>
      </c>
      <c r="H1180" s="342" t="s">
        <v>6594</v>
      </c>
      <c r="I1180" s="342" t="s">
        <v>6575</v>
      </c>
      <c r="J1180" s="342" t="s">
        <v>6755</v>
      </c>
      <c r="K1180" s="581" t="s">
        <v>6787</v>
      </c>
      <c r="L1180" s="344" t="s">
        <v>4090</v>
      </c>
      <c r="N1180" s="344" t="s">
        <v>9231</v>
      </c>
      <c r="O1180" s="341">
        <v>0</v>
      </c>
    </row>
    <row r="1181" spans="1:15" x14ac:dyDescent="0.2">
      <c r="A1181" s="341" t="s">
        <v>9257</v>
      </c>
      <c r="B1181" s="341" t="s">
        <v>9266</v>
      </c>
      <c r="C1181" s="342" t="s">
        <v>6592</v>
      </c>
      <c r="D1181" s="342" t="s">
        <v>6593</v>
      </c>
      <c r="E1181" s="342" t="s">
        <v>9319</v>
      </c>
      <c r="F1181" s="342" t="s">
        <v>6568</v>
      </c>
      <c r="G1181" s="343">
        <v>27.6</v>
      </c>
      <c r="H1181" s="342" t="s">
        <v>6594</v>
      </c>
      <c r="I1181" s="342" t="s">
        <v>6575</v>
      </c>
      <c r="J1181" s="342" t="s">
        <v>6755</v>
      </c>
      <c r="K1181" s="581" t="s">
        <v>7450</v>
      </c>
      <c r="L1181" s="344" t="s">
        <v>4090</v>
      </c>
      <c r="N1181" s="344" t="s">
        <v>9231</v>
      </c>
      <c r="O1181" s="341">
        <v>0</v>
      </c>
    </row>
    <row r="1182" spans="1:15" x14ac:dyDescent="0.2">
      <c r="A1182" s="341" t="s">
        <v>9257</v>
      </c>
      <c r="B1182" s="341" t="s">
        <v>9266</v>
      </c>
      <c r="C1182" s="342" t="s">
        <v>6592</v>
      </c>
      <c r="D1182" s="342" t="s">
        <v>6593</v>
      </c>
      <c r="E1182" s="342" t="s">
        <v>9319</v>
      </c>
      <c r="F1182" s="342" t="s">
        <v>6568</v>
      </c>
      <c r="G1182" s="343">
        <v>9</v>
      </c>
      <c r="H1182" s="342" t="s">
        <v>6594</v>
      </c>
      <c r="I1182" s="342" t="s">
        <v>6575</v>
      </c>
      <c r="J1182" s="342" t="s">
        <v>6755</v>
      </c>
      <c r="K1182" s="581" t="s">
        <v>7147</v>
      </c>
      <c r="L1182" s="344" t="s">
        <v>4090</v>
      </c>
      <c r="N1182" s="344" t="s">
        <v>9231</v>
      </c>
      <c r="O1182" s="341">
        <v>0</v>
      </c>
    </row>
    <row r="1183" spans="1:15" x14ac:dyDescent="0.2">
      <c r="A1183" s="341" t="s">
        <v>9257</v>
      </c>
      <c r="B1183" s="341" t="s">
        <v>9266</v>
      </c>
      <c r="C1183" s="342" t="s">
        <v>6592</v>
      </c>
      <c r="D1183" s="342" t="s">
        <v>6593</v>
      </c>
      <c r="E1183" s="342" t="s">
        <v>9319</v>
      </c>
      <c r="F1183" s="342" t="s">
        <v>6568</v>
      </c>
      <c r="G1183" s="343">
        <v>8.8800000000000008</v>
      </c>
      <c r="H1183" s="342" t="s">
        <v>6594</v>
      </c>
      <c r="I1183" s="342" t="s">
        <v>6575</v>
      </c>
      <c r="J1183" s="342" t="s">
        <v>6755</v>
      </c>
      <c r="K1183" s="581" t="s">
        <v>7451</v>
      </c>
      <c r="L1183" s="344" t="s">
        <v>4090</v>
      </c>
      <c r="N1183" s="344" t="s">
        <v>9231</v>
      </c>
      <c r="O1183" s="341">
        <v>0</v>
      </c>
    </row>
    <row r="1184" spans="1:15" x14ac:dyDescent="0.2">
      <c r="A1184" s="341" t="s">
        <v>9257</v>
      </c>
      <c r="B1184" s="341" t="s">
        <v>9266</v>
      </c>
      <c r="C1184" s="342" t="s">
        <v>7452</v>
      </c>
      <c r="D1184" s="342" t="s">
        <v>6593</v>
      </c>
      <c r="E1184" s="342" t="s">
        <v>9326</v>
      </c>
      <c r="F1184" s="342" t="s">
        <v>6568</v>
      </c>
      <c r="G1184" s="343">
        <v>7.99</v>
      </c>
      <c r="H1184" s="342" t="s">
        <v>6594</v>
      </c>
      <c r="I1184" s="342" t="s">
        <v>6575</v>
      </c>
      <c r="J1184" s="342" t="s">
        <v>6755</v>
      </c>
      <c r="K1184" s="581" t="s">
        <v>7145</v>
      </c>
      <c r="L1184" s="344" t="s">
        <v>4090</v>
      </c>
      <c r="N1184" s="344" t="s">
        <v>9231</v>
      </c>
      <c r="O1184" s="341">
        <v>0</v>
      </c>
    </row>
    <row r="1185" spans="1:15" x14ac:dyDescent="0.2">
      <c r="A1185" s="341" t="s">
        <v>9257</v>
      </c>
      <c r="B1185" s="341" t="s">
        <v>9266</v>
      </c>
      <c r="C1185" s="342" t="s">
        <v>6592</v>
      </c>
      <c r="D1185" s="342" t="s">
        <v>6593</v>
      </c>
      <c r="E1185" s="342" t="s">
        <v>9319</v>
      </c>
      <c r="F1185" s="342" t="s">
        <v>6568</v>
      </c>
      <c r="G1185" s="343">
        <v>14.49</v>
      </c>
      <c r="H1185" s="342" t="s">
        <v>6594</v>
      </c>
      <c r="I1185" s="342" t="s">
        <v>6575</v>
      </c>
      <c r="J1185" s="342" t="s">
        <v>6755</v>
      </c>
      <c r="K1185" s="581" t="s">
        <v>6969</v>
      </c>
      <c r="L1185" s="344" t="s">
        <v>4090</v>
      </c>
      <c r="N1185" s="344" t="s">
        <v>9231</v>
      </c>
      <c r="O1185" s="341">
        <v>0</v>
      </c>
    </row>
    <row r="1186" spans="1:15" x14ac:dyDescent="0.2">
      <c r="A1186" s="341" t="s">
        <v>9257</v>
      </c>
      <c r="B1186" s="341" t="s">
        <v>9266</v>
      </c>
      <c r="C1186" s="342" t="s">
        <v>6592</v>
      </c>
      <c r="D1186" s="342" t="s">
        <v>6593</v>
      </c>
      <c r="E1186" s="342" t="s">
        <v>9319</v>
      </c>
      <c r="F1186" s="342" t="s">
        <v>6568</v>
      </c>
      <c r="G1186" s="343">
        <v>13.44</v>
      </c>
      <c r="H1186" s="342" t="s">
        <v>6594</v>
      </c>
      <c r="I1186" s="342" t="s">
        <v>6575</v>
      </c>
      <c r="J1186" s="342" t="s">
        <v>6755</v>
      </c>
      <c r="K1186" s="581" t="s">
        <v>6832</v>
      </c>
      <c r="L1186" s="344" t="s">
        <v>4090</v>
      </c>
      <c r="N1186" s="344" t="s">
        <v>9231</v>
      </c>
      <c r="O1186" s="341">
        <v>0</v>
      </c>
    </row>
    <row r="1187" spans="1:15" x14ac:dyDescent="0.2">
      <c r="A1187" s="341" t="s">
        <v>9257</v>
      </c>
      <c r="B1187" s="341" t="s">
        <v>9266</v>
      </c>
      <c r="C1187" s="342" t="s">
        <v>6592</v>
      </c>
      <c r="D1187" s="342" t="s">
        <v>6593</v>
      </c>
      <c r="E1187" s="342" t="s">
        <v>9334</v>
      </c>
      <c r="F1187" s="342" t="s">
        <v>6568</v>
      </c>
      <c r="G1187" s="343">
        <v>19.57</v>
      </c>
      <c r="H1187" s="342" t="s">
        <v>6594</v>
      </c>
      <c r="I1187" s="342" t="s">
        <v>6575</v>
      </c>
      <c r="J1187" s="342" t="s">
        <v>6755</v>
      </c>
      <c r="K1187" s="581" t="s">
        <v>6771</v>
      </c>
      <c r="L1187" s="344" t="s">
        <v>4090</v>
      </c>
      <c r="N1187" s="344" t="s">
        <v>9231</v>
      </c>
      <c r="O1187" s="341">
        <v>0</v>
      </c>
    </row>
    <row r="1188" spans="1:15" x14ac:dyDescent="0.2">
      <c r="A1188" s="341" t="s">
        <v>9257</v>
      </c>
      <c r="B1188" s="341" t="s">
        <v>9266</v>
      </c>
      <c r="C1188" s="342" t="s">
        <v>6592</v>
      </c>
      <c r="D1188" s="342" t="s">
        <v>6593</v>
      </c>
      <c r="E1188" s="342" t="s">
        <v>9321</v>
      </c>
      <c r="F1188" s="342" t="s">
        <v>6568</v>
      </c>
      <c r="G1188" s="343">
        <v>11.25</v>
      </c>
      <c r="H1188" s="342" t="s">
        <v>6594</v>
      </c>
      <c r="I1188" s="342" t="s">
        <v>6575</v>
      </c>
      <c r="J1188" s="342" t="s">
        <v>6755</v>
      </c>
      <c r="K1188" s="581" t="s">
        <v>7186</v>
      </c>
      <c r="L1188" s="344" t="s">
        <v>4090</v>
      </c>
      <c r="N1188" s="344" t="s">
        <v>9231</v>
      </c>
      <c r="O1188" s="341" t="s">
        <v>6752</v>
      </c>
    </row>
    <row r="1189" spans="1:15" x14ac:dyDescent="0.2">
      <c r="A1189" s="341" t="s">
        <v>9257</v>
      </c>
      <c r="B1189" s="341" t="s">
        <v>9266</v>
      </c>
      <c r="C1189" s="342" t="s">
        <v>6592</v>
      </c>
      <c r="D1189" s="342" t="s">
        <v>6593</v>
      </c>
      <c r="E1189" s="342" t="s">
        <v>9320</v>
      </c>
      <c r="F1189" s="342" t="s">
        <v>6568</v>
      </c>
      <c r="G1189" s="343">
        <v>55.77</v>
      </c>
      <c r="H1189" s="342" t="s">
        <v>6594</v>
      </c>
      <c r="I1189" s="342" t="s">
        <v>6575</v>
      </c>
      <c r="J1189" s="342" t="s">
        <v>6755</v>
      </c>
      <c r="K1189" s="581" t="s">
        <v>7186</v>
      </c>
      <c r="L1189" s="344" t="s">
        <v>4090</v>
      </c>
      <c r="N1189" s="344" t="s">
        <v>9231</v>
      </c>
      <c r="O1189" s="341" t="s">
        <v>6752</v>
      </c>
    </row>
    <row r="1190" spans="1:15" x14ac:dyDescent="0.2">
      <c r="A1190" s="341" t="s">
        <v>9257</v>
      </c>
      <c r="B1190" s="341" t="s">
        <v>9266</v>
      </c>
      <c r="C1190" s="342" t="s">
        <v>6592</v>
      </c>
      <c r="D1190" s="342" t="s">
        <v>6593</v>
      </c>
      <c r="E1190" s="342" t="s">
        <v>9320</v>
      </c>
      <c r="F1190" s="342" t="s">
        <v>6568</v>
      </c>
      <c r="G1190" s="343">
        <v>83.49</v>
      </c>
      <c r="H1190" s="342" t="s">
        <v>6594</v>
      </c>
      <c r="I1190" s="342" t="s">
        <v>6575</v>
      </c>
      <c r="J1190" s="342" t="s">
        <v>6755</v>
      </c>
      <c r="K1190" s="581" t="s">
        <v>6856</v>
      </c>
      <c r="L1190" s="344" t="s">
        <v>4090</v>
      </c>
      <c r="N1190" s="344" t="s">
        <v>9231</v>
      </c>
      <c r="O1190" s="341" t="s">
        <v>6752</v>
      </c>
    </row>
    <row r="1191" spans="1:15" x14ac:dyDescent="0.2">
      <c r="A1191" s="341" t="s">
        <v>9257</v>
      </c>
      <c r="B1191" s="341" t="s">
        <v>9266</v>
      </c>
      <c r="C1191" s="342" t="s">
        <v>6592</v>
      </c>
      <c r="D1191" s="342" t="s">
        <v>6593</v>
      </c>
      <c r="E1191" s="342" t="s">
        <v>9255</v>
      </c>
      <c r="F1191" s="342" t="s">
        <v>6568</v>
      </c>
      <c r="G1191" s="343">
        <v>8.9700000000000006</v>
      </c>
      <c r="H1191" s="342" t="s">
        <v>6594</v>
      </c>
      <c r="I1191" s="342" t="s">
        <v>6575</v>
      </c>
      <c r="J1191" s="342" t="s">
        <v>6755</v>
      </c>
      <c r="K1191" s="581" t="s">
        <v>6900</v>
      </c>
      <c r="L1191" s="344" t="s">
        <v>4090</v>
      </c>
      <c r="N1191" s="344" t="s">
        <v>9231</v>
      </c>
      <c r="O1191" s="341" t="s">
        <v>6752</v>
      </c>
    </row>
    <row r="1192" spans="1:15" x14ac:dyDescent="0.2">
      <c r="A1192" s="341" t="s">
        <v>9257</v>
      </c>
      <c r="B1192" s="341" t="s">
        <v>9266</v>
      </c>
      <c r="C1192" s="342" t="s">
        <v>6592</v>
      </c>
      <c r="D1192" s="342" t="s">
        <v>6593</v>
      </c>
      <c r="E1192" s="342" t="s">
        <v>9319</v>
      </c>
      <c r="F1192" s="342" t="s">
        <v>6568</v>
      </c>
      <c r="G1192" s="343">
        <v>10.24</v>
      </c>
      <c r="H1192" s="342" t="s">
        <v>6594</v>
      </c>
      <c r="I1192" s="342" t="s">
        <v>6575</v>
      </c>
      <c r="J1192" s="342" t="s">
        <v>6755</v>
      </c>
      <c r="K1192" s="581" t="s">
        <v>7453</v>
      </c>
      <c r="L1192" s="344" t="s">
        <v>4090</v>
      </c>
      <c r="N1192" s="344" t="s">
        <v>9231</v>
      </c>
      <c r="O1192" s="341" t="s">
        <v>6752</v>
      </c>
    </row>
    <row r="1193" spans="1:15" x14ac:dyDescent="0.2">
      <c r="A1193" s="341" t="s">
        <v>9257</v>
      </c>
      <c r="B1193" s="341" t="s">
        <v>9266</v>
      </c>
      <c r="C1193" s="342" t="s">
        <v>6592</v>
      </c>
      <c r="D1193" s="342" t="s">
        <v>6593</v>
      </c>
      <c r="E1193" s="342" t="s">
        <v>9321</v>
      </c>
      <c r="F1193" s="342" t="s">
        <v>6568</v>
      </c>
      <c r="G1193" s="343">
        <v>10.120000000000001</v>
      </c>
      <c r="H1193" s="342" t="s">
        <v>6594</v>
      </c>
      <c r="I1193" s="342" t="s">
        <v>6575</v>
      </c>
      <c r="J1193" s="342" t="s">
        <v>6755</v>
      </c>
      <c r="K1193" s="581" t="s">
        <v>7143</v>
      </c>
      <c r="L1193" s="344" t="s">
        <v>4090</v>
      </c>
      <c r="N1193" s="344" t="s">
        <v>9231</v>
      </c>
      <c r="O1193" s="341">
        <v>0</v>
      </c>
    </row>
    <row r="1194" spans="1:15" x14ac:dyDescent="0.2">
      <c r="A1194" s="341" t="s">
        <v>9257</v>
      </c>
      <c r="B1194" s="341" t="s">
        <v>9266</v>
      </c>
      <c r="C1194" s="342" t="s">
        <v>6592</v>
      </c>
      <c r="D1194" s="342" t="s">
        <v>6593</v>
      </c>
      <c r="E1194" s="342" t="s">
        <v>9325</v>
      </c>
      <c r="F1194" s="342" t="s">
        <v>6568</v>
      </c>
      <c r="G1194" s="343">
        <v>4.42</v>
      </c>
      <c r="H1194" s="342" t="s">
        <v>6594</v>
      </c>
      <c r="I1194" s="342" t="s">
        <v>6575</v>
      </c>
      <c r="J1194" s="342" t="s">
        <v>6755</v>
      </c>
      <c r="K1194" s="581" t="s">
        <v>7454</v>
      </c>
      <c r="L1194" s="344" t="s">
        <v>4090</v>
      </c>
      <c r="N1194" s="344" t="s">
        <v>9231</v>
      </c>
      <c r="O1194" s="341" t="s">
        <v>6766</v>
      </c>
    </row>
    <row r="1195" spans="1:15" x14ac:dyDescent="0.2">
      <c r="A1195" s="341" t="s">
        <v>9257</v>
      </c>
      <c r="B1195" s="341" t="s">
        <v>9266</v>
      </c>
      <c r="C1195" s="342" t="s">
        <v>6592</v>
      </c>
      <c r="D1195" s="342" t="s">
        <v>6593</v>
      </c>
      <c r="E1195" s="342" t="s">
        <v>9321</v>
      </c>
      <c r="F1195" s="342" t="s">
        <v>6568</v>
      </c>
      <c r="G1195" s="343">
        <v>3.04</v>
      </c>
      <c r="H1195" s="342" t="s">
        <v>6594</v>
      </c>
      <c r="I1195" s="342" t="s">
        <v>6575</v>
      </c>
      <c r="J1195" s="342" t="s">
        <v>6755</v>
      </c>
      <c r="K1195" s="581" t="s">
        <v>6672</v>
      </c>
      <c r="L1195" s="344" t="s">
        <v>4090</v>
      </c>
      <c r="N1195" s="344" t="s">
        <v>9231</v>
      </c>
      <c r="O1195" s="341">
        <v>0</v>
      </c>
    </row>
    <row r="1196" spans="1:15" x14ac:dyDescent="0.2">
      <c r="A1196" s="341" t="s">
        <v>9257</v>
      </c>
      <c r="B1196" s="341" t="s">
        <v>9266</v>
      </c>
      <c r="C1196" s="342" t="s">
        <v>6592</v>
      </c>
      <c r="D1196" s="342" t="s">
        <v>6593</v>
      </c>
      <c r="E1196" s="342" t="s">
        <v>9319</v>
      </c>
      <c r="F1196" s="342" t="s">
        <v>6568</v>
      </c>
      <c r="G1196" s="343">
        <v>12.48</v>
      </c>
      <c r="H1196" s="342" t="s">
        <v>6594</v>
      </c>
      <c r="I1196" s="342" t="s">
        <v>6575</v>
      </c>
      <c r="J1196" s="342" t="s">
        <v>6755</v>
      </c>
      <c r="K1196" s="581" t="s">
        <v>7097</v>
      </c>
      <c r="L1196" s="344" t="s">
        <v>4090</v>
      </c>
      <c r="N1196" s="344" t="s">
        <v>9231</v>
      </c>
      <c r="O1196" s="341">
        <v>0</v>
      </c>
    </row>
    <row r="1197" spans="1:15" x14ac:dyDescent="0.2">
      <c r="A1197" s="341" t="s">
        <v>9257</v>
      </c>
      <c r="B1197" s="341" t="s">
        <v>9266</v>
      </c>
      <c r="C1197" s="342" t="s">
        <v>6592</v>
      </c>
      <c r="D1197" s="342" t="s">
        <v>6593</v>
      </c>
      <c r="E1197" s="342" t="s">
        <v>9321</v>
      </c>
      <c r="F1197" s="342" t="s">
        <v>6568</v>
      </c>
      <c r="G1197" s="343">
        <v>7.99</v>
      </c>
      <c r="H1197" s="342" t="s">
        <v>6594</v>
      </c>
      <c r="I1197" s="342" t="s">
        <v>6575</v>
      </c>
      <c r="J1197" s="342" t="s">
        <v>6755</v>
      </c>
      <c r="K1197" s="581" t="s">
        <v>6779</v>
      </c>
      <c r="L1197" s="344" t="s">
        <v>4090</v>
      </c>
      <c r="N1197" s="344" t="s">
        <v>9231</v>
      </c>
      <c r="O1197" s="341">
        <v>0</v>
      </c>
    </row>
    <row r="1198" spans="1:15" x14ac:dyDescent="0.2">
      <c r="A1198" s="341" t="s">
        <v>9257</v>
      </c>
      <c r="B1198" s="341" t="s">
        <v>9266</v>
      </c>
      <c r="C1198" s="342" t="s">
        <v>6592</v>
      </c>
      <c r="D1198" s="342" t="s">
        <v>6593</v>
      </c>
      <c r="E1198" s="342" t="s">
        <v>9321</v>
      </c>
      <c r="F1198" s="342" t="s">
        <v>6568</v>
      </c>
      <c r="G1198" s="343">
        <v>5.28</v>
      </c>
      <c r="H1198" s="342" t="s">
        <v>6594</v>
      </c>
      <c r="I1198" s="342" t="s">
        <v>6575</v>
      </c>
      <c r="J1198" s="342" t="s">
        <v>6755</v>
      </c>
      <c r="K1198" s="581" t="s">
        <v>7045</v>
      </c>
      <c r="L1198" s="344" t="s">
        <v>4090</v>
      </c>
      <c r="N1198" s="344" t="s">
        <v>9231</v>
      </c>
      <c r="O1198" s="341" t="s">
        <v>6752</v>
      </c>
    </row>
    <row r="1199" spans="1:15" x14ac:dyDescent="0.2">
      <c r="A1199" s="341" t="s">
        <v>9257</v>
      </c>
      <c r="B1199" s="341" t="s">
        <v>9266</v>
      </c>
      <c r="C1199" s="342" t="s">
        <v>6592</v>
      </c>
      <c r="D1199" s="342" t="s">
        <v>6593</v>
      </c>
      <c r="E1199" s="342" t="s">
        <v>9321</v>
      </c>
      <c r="F1199" s="342" t="s">
        <v>6568</v>
      </c>
      <c r="G1199" s="343">
        <v>10.08</v>
      </c>
      <c r="H1199" s="342" t="s">
        <v>6594</v>
      </c>
      <c r="I1199" s="342" t="s">
        <v>6575</v>
      </c>
      <c r="J1199" s="342" t="s">
        <v>6755</v>
      </c>
      <c r="K1199" s="581" t="s">
        <v>6763</v>
      </c>
      <c r="L1199" s="344" t="s">
        <v>4090</v>
      </c>
      <c r="N1199" s="344" t="s">
        <v>9231</v>
      </c>
      <c r="O1199" s="341" t="s">
        <v>6752</v>
      </c>
    </row>
    <row r="1200" spans="1:15" x14ac:dyDescent="0.2">
      <c r="A1200" s="341" t="s">
        <v>9257</v>
      </c>
      <c r="B1200" s="341" t="s">
        <v>9266</v>
      </c>
      <c r="C1200" s="342" t="s">
        <v>6592</v>
      </c>
      <c r="D1200" s="342" t="s">
        <v>6593</v>
      </c>
      <c r="E1200" s="342" t="s">
        <v>9322</v>
      </c>
      <c r="F1200" s="342" t="s">
        <v>6568</v>
      </c>
      <c r="G1200" s="343">
        <v>14.040000000000001</v>
      </c>
      <c r="H1200" s="342" t="s">
        <v>6594</v>
      </c>
      <c r="I1200" s="342" t="s">
        <v>6575</v>
      </c>
      <c r="J1200" s="342" t="s">
        <v>6755</v>
      </c>
      <c r="K1200" s="581" t="s">
        <v>7455</v>
      </c>
      <c r="L1200" s="344" t="s">
        <v>4090</v>
      </c>
      <c r="N1200" s="344" t="s">
        <v>9231</v>
      </c>
      <c r="O1200" s="341" t="s">
        <v>6766</v>
      </c>
    </row>
    <row r="1201" spans="1:15" x14ac:dyDescent="0.2">
      <c r="A1201" s="341" t="s">
        <v>9257</v>
      </c>
      <c r="B1201" s="341" t="s">
        <v>9266</v>
      </c>
      <c r="C1201" s="342" t="s">
        <v>6592</v>
      </c>
      <c r="D1201" s="342" t="s">
        <v>6593</v>
      </c>
      <c r="E1201" s="342" t="s">
        <v>9320</v>
      </c>
      <c r="F1201" s="342" t="s">
        <v>6568</v>
      </c>
      <c r="G1201" s="343">
        <v>9.9500000000000011</v>
      </c>
      <c r="H1201" s="342" t="s">
        <v>6594</v>
      </c>
      <c r="I1201" s="342" t="s">
        <v>6575</v>
      </c>
      <c r="J1201" s="342" t="s">
        <v>6755</v>
      </c>
      <c r="K1201" s="581" t="s">
        <v>7456</v>
      </c>
      <c r="L1201" s="344" t="s">
        <v>4090</v>
      </c>
      <c r="N1201" s="344" t="s">
        <v>9231</v>
      </c>
      <c r="O1201" s="341" t="s">
        <v>6752</v>
      </c>
    </row>
    <row r="1202" spans="1:15" x14ac:dyDescent="0.2">
      <c r="A1202" s="341" t="s">
        <v>9257</v>
      </c>
      <c r="B1202" s="341" t="s">
        <v>9266</v>
      </c>
      <c r="C1202" s="342" t="s">
        <v>6592</v>
      </c>
      <c r="D1202" s="342" t="s">
        <v>6593</v>
      </c>
      <c r="E1202" s="342" t="s">
        <v>9334</v>
      </c>
      <c r="F1202" s="342" t="s">
        <v>6568</v>
      </c>
      <c r="G1202" s="343">
        <v>8.2799999999999994</v>
      </c>
      <c r="H1202" s="342" t="s">
        <v>6594</v>
      </c>
      <c r="I1202" s="342" t="s">
        <v>6575</v>
      </c>
      <c r="J1202" s="342" t="s">
        <v>6755</v>
      </c>
      <c r="K1202" s="581" t="s">
        <v>7103</v>
      </c>
      <c r="L1202" s="344" t="s">
        <v>4090</v>
      </c>
      <c r="N1202" s="344" t="s">
        <v>9231</v>
      </c>
      <c r="O1202" s="341">
        <v>0</v>
      </c>
    </row>
    <row r="1203" spans="1:15" x14ac:dyDescent="0.2">
      <c r="A1203" s="341" t="s">
        <v>9257</v>
      </c>
      <c r="B1203" s="341" t="s">
        <v>9266</v>
      </c>
      <c r="C1203" s="342" t="s">
        <v>6592</v>
      </c>
      <c r="D1203" s="342" t="s">
        <v>6593</v>
      </c>
      <c r="E1203" s="342" t="s">
        <v>9334</v>
      </c>
      <c r="F1203" s="342" t="s">
        <v>6568</v>
      </c>
      <c r="G1203" s="343">
        <v>9.870000000000001</v>
      </c>
      <c r="H1203" s="342" t="s">
        <v>6594</v>
      </c>
      <c r="I1203" s="342" t="s">
        <v>6575</v>
      </c>
      <c r="J1203" s="342" t="s">
        <v>6755</v>
      </c>
      <c r="K1203" s="581" t="s">
        <v>7164</v>
      </c>
      <c r="L1203" s="344" t="s">
        <v>4090</v>
      </c>
      <c r="N1203" s="344" t="s">
        <v>9231</v>
      </c>
      <c r="O1203" s="341">
        <v>0</v>
      </c>
    </row>
    <row r="1204" spans="1:15" x14ac:dyDescent="0.2">
      <c r="A1204" s="341" t="s">
        <v>9257</v>
      </c>
      <c r="B1204" s="341" t="s">
        <v>9266</v>
      </c>
      <c r="C1204" s="342" t="s">
        <v>6592</v>
      </c>
      <c r="D1204" s="342" t="s">
        <v>6593</v>
      </c>
      <c r="E1204" s="342" t="s">
        <v>9322</v>
      </c>
      <c r="F1204" s="342" t="s">
        <v>6568</v>
      </c>
      <c r="G1204" s="343">
        <v>11.76</v>
      </c>
      <c r="H1204" s="342" t="s">
        <v>6594</v>
      </c>
      <c r="I1204" s="342" t="s">
        <v>6575</v>
      </c>
      <c r="J1204" s="342" t="s">
        <v>6755</v>
      </c>
      <c r="K1204" s="581" t="s">
        <v>7457</v>
      </c>
      <c r="L1204" s="344" t="s">
        <v>4090</v>
      </c>
      <c r="N1204" s="344" t="s">
        <v>9231</v>
      </c>
      <c r="O1204" s="341" t="s">
        <v>6752</v>
      </c>
    </row>
    <row r="1205" spans="1:15" x14ac:dyDescent="0.2">
      <c r="A1205" s="341" t="s">
        <v>9257</v>
      </c>
      <c r="B1205" s="341" t="s">
        <v>9266</v>
      </c>
      <c r="C1205" s="342" t="s">
        <v>6592</v>
      </c>
      <c r="D1205" s="342" t="s">
        <v>6593</v>
      </c>
      <c r="E1205" s="342" t="s">
        <v>9325</v>
      </c>
      <c r="F1205" s="342" t="s">
        <v>6568</v>
      </c>
      <c r="G1205" s="343">
        <v>7.92</v>
      </c>
      <c r="H1205" s="342" t="s">
        <v>6594</v>
      </c>
      <c r="I1205" s="342" t="s">
        <v>6575</v>
      </c>
      <c r="J1205" s="342" t="s">
        <v>6755</v>
      </c>
      <c r="K1205" s="581" t="s">
        <v>6806</v>
      </c>
      <c r="L1205" s="344" t="s">
        <v>4090</v>
      </c>
      <c r="N1205" s="344" t="s">
        <v>9231</v>
      </c>
      <c r="O1205" s="341">
        <v>0</v>
      </c>
    </row>
    <row r="1206" spans="1:15" x14ac:dyDescent="0.2">
      <c r="A1206" s="341" t="s">
        <v>9257</v>
      </c>
      <c r="B1206" s="341" t="s">
        <v>9266</v>
      </c>
      <c r="C1206" s="342" t="s">
        <v>6592</v>
      </c>
      <c r="D1206" s="342" t="s">
        <v>6593</v>
      </c>
      <c r="E1206" s="342" t="s">
        <v>9319</v>
      </c>
      <c r="F1206" s="342" t="s">
        <v>6568</v>
      </c>
      <c r="G1206" s="343">
        <v>15.36</v>
      </c>
      <c r="H1206" s="342" t="s">
        <v>6594</v>
      </c>
      <c r="I1206" s="342" t="s">
        <v>6575</v>
      </c>
      <c r="J1206" s="342" t="s">
        <v>6755</v>
      </c>
      <c r="K1206" s="581" t="s">
        <v>7451</v>
      </c>
      <c r="L1206" s="344" t="s">
        <v>4090</v>
      </c>
      <c r="N1206" s="344" t="s">
        <v>9231</v>
      </c>
      <c r="O1206" s="341">
        <v>0</v>
      </c>
    </row>
    <row r="1207" spans="1:15" x14ac:dyDescent="0.2">
      <c r="A1207" s="341" t="s">
        <v>9257</v>
      </c>
      <c r="B1207" s="341" t="s">
        <v>9266</v>
      </c>
      <c r="C1207" s="342" t="s">
        <v>6592</v>
      </c>
      <c r="D1207" s="342" t="s">
        <v>6593</v>
      </c>
      <c r="E1207" s="342" t="s">
        <v>9324</v>
      </c>
      <c r="F1207" s="342" t="s">
        <v>6568</v>
      </c>
      <c r="G1207" s="343">
        <v>12.200000000000001</v>
      </c>
      <c r="H1207" s="342" t="s">
        <v>6594</v>
      </c>
      <c r="I1207" s="342" t="s">
        <v>6575</v>
      </c>
      <c r="J1207" s="342" t="s">
        <v>6755</v>
      </c>
      <c r="K1207" s="581" t="s">
        <v>7458</v>
      </c>
      <c r="L1207" s="344" t="s">
        <v>4090</v>
      </c>
      <c r="N1207" s="344" t="s">
        <v>9231</v>
      </c>
      <c r="O1207" s="341" t="s">
        <v>6752</v>
      </c>
    </row>
    <row r="1208" spans="1:15" x14ac:dyDescent="0.2">
      <c r="A1208" s="341" t="s">
        <v>9257</v>
      </c>
      <c r="B1208" s="341" t="s">
        <v>9266</v>
      </c>
      <c r="C1208" s="342" t="s">
        <v>6592</v>
      </c>
      <c r="D1208" s="342" t="s">
        <v>6593</v>
      </c>
      <c r="E1208" s="342" t="s">
        <v>9322</v>
      </c>
      <c r="F1208" s="342" t="s">
        <v>6568</v>
      </c>
      <c r="G1208" s="343">
        <v>15.120000000000001</v>
      </c>
      <c r="H1208" s="342" t="s">
        <v>6594</v>
      </c>
      <c r="I1208" s="342" t="s">
        <v>6575</v>
      </c>
      <c r="J1208" s="342" t="s">
        <v>6755</v>
      </c>
      <c r="K1208" s="581" t="s">
        <v>6832</v>
      </c>
      <c r="L1208" s="344" t="s">
        <v>4090</v>
      </c>
      <c r="N1208" s="344" t="s">
        <v>9231</v>
      </c>
      <c r="O1208" s="341" t="s">
        <v>6752</v>
      </c>
    </row>
    <row r="1209" spans="1:15" x14ac:dyDescent="0.2">
      <c r="A1209" s="341" t="s">
        <v>9257</v>
      </c>
      <c r="B1209" s="341" t="s">
        <v>9266</v>
      </c>
      <c r="C1209" s="342" t="s">
        <v>6592</v>
      </c>
      <c r="D1209" s="342" t="s">
        <v>6593</v>
      </c>
      <c r="E1209" s="342" t="s">
        <v>9322</v>
      </c>
      <c r="F1209" s="342" t="s">
        <v>6568</v>
      </c>
      <c r="G1209" s="343">
        <v>39.9</v>
      </c>
      <c r="H1209" s="342" t="s">
        <v>6594</v>
      </c>
      <c r="I1209" s="342" t="s">
        <v>6575</v>
      </c>
      <c r="J1209" s="342" t="s">
        <v>6755</v>
      </c>
      <c r="K1209" s="581" t="s">
        <v>7188</v>
      </c>
      <c r="L1209" s="344" t="s">
        <v>4090</v>
      </c>
      <c r="N1209" s="344" t="s">
        <v>9231</v>
      </c>
      <c r="O1209" s="341" t="s">
        <v>6752</v>
      </c>
    </row>
    <row r="1210" spans="1:15" x14ac:dyDescent="0.2">
      <c r="A1210" s="341" t="s">
        <v>9257</v>
      </c>
      <c r="B1210" s="341" t="s">
        <v>9266</v>
      </c>
      <c r="C1210" s="342" t="s">
        <v>7452</v>
      </c>
      <c r="D1210" s="342" t="s">
        <v>6593</v>
      </c>
      <c r="E1210" s="342" t="s">
        <v>9322</v>
      </c>
      <c r="F1210" s="342" t="s">
        <v>6568</v>
      </c>
      <c r="G1210" s="343">
        <v>12.09</v>
      </c>
      <c r="H1210" s="342" t="s">
        <v>6594</v>
      </c>
      <c r="I1210" s="342" t="s">
        <v>6575</v>
      </c>
      <c r="J1210" s="342" t="s">
        <v>6755</v>
      </c>
      <c r="K1210" s="581" t="s">
        <v>7459</v>
      </c>
      <c r="L1210" s="344" t="s">
        <v>4090</v>
      </c>
      <c r="N1210" s="344" t="s">
        <v>9231</v>
      </c>
      <c r="O1210" s="341" t="s">
        <v>6752</v>
      </c>
    </row>
    <row r="1211" spans="1:15" x14ac:dyDescent="0.2">
      <c r="A1211" s="341" t="s">
        <v>9257</v>
      </c>
      <c r="B1211" s="341" t="s">
        <v>9266</v>
      </c>
      <c r="C1211" s="342" t="s">
        <v>6592</v>
      </c>
      <c r="D1211" s="342" t="s">
        <v>6593</v>
      </c>
      <c r="E1211" s="342" t="s">
        <v>9332</v>
      </c>
      <c r="F1211" s="342" t="s">
        <v>6568</v>
      </c>
      <c r="G1211" s="343">
        <v>5.04</v>
      </c>
      <c r="H1211" s="342" t="s">
        <v>6594</v>
      </c>
      <c r="I1211" s="342" t="s">
        <v>6575</v>
      </c>
      <c r="J1211" s="342" t="s">
        <v>6755</v>
      </c>
      <c r="K1211" s="581" t="s">
        <v>7177</v>
      </c>
      <c r="L1211" s="344" t="s">
        <v>4090</v>
      </c>
      <c r="N1211" s="344" t="s">
        <v>9231</v>
      </c>
      <c r="O1211" s="341">
        <v>0</v>
      </c>
    </row>
    <row r="1212" spans="1:15" x14ac:dyDescent="0.2">
      <c r="A1212" s="341" t="s">
        <v>9257</v>
      </c>
      <c r="B1212" s="341" t="s">
        <v>9266</v>
      </c>
      <c r="C1212" s="342" t="s">
        <v>7452</v>
      </c>
      <c r="D1212" s="342" t="s">
        <v>6593</v>
      </c>
      <c r="E1212" s="342" t="s">
        <v>9328</v>
      </c>
      <c r="F1212" s="342" t="s">
        <v>6568</v>
      </c>
      <c r="G1212" s="343">
        <v>14.8</v>
      </c>
      <c r="H1212" s="342" t="s">
        <v>6594</v>
      </c>
      <c r="I1212" s="342" t="s">
        <v>6575</v>
      </c>
      <c r="J1212" s="342" t="s">
        <v>6755</v>
      </c>
      <c r="K1212" s="581" t="s">
        <v>7137</v>
      </c>
      <c r="L1212" s="344" t="s">
        <v>4090</v>
      </c>
      <c r="N1212" s="344" t="s">
        <v>9231</v>
      </c>
      <c r="O1212" s="341">
        <v>0</v>
      </c>
    </row>
    <row r="1213" spans="1:15" x14ac:dyDescent="0.2">
      <c r="A1213" s="341" t="s">
        <v>9257</v>
      </c>
      <c r="B1213" s="341" t="s">
        <v>9266</v>
      </c>
      <c r="C1213" s="342" t="s">
        <v>6654</v>
      </c>
      <c r="D1213" s="342" t="s">
        <v>6593</v>
      </c>
      <c r="E1213" s="342" t="s">
        <v>9321</v>
      </c>
      <c r="F1213" s="342" t="s">
        <v>6568</v>
      </c>
      <c r="G1213" s="343">
        <v>14.63</v>
      </c>
      <c r="H1213" s="342" t="s">
        <v>6594</v>
      </c>
      <c r="I1213" s="342" t="s">
        <v>6575</v>
      </c>
      <c r="J1213" s="342" t="s">
        <v>6755</v>
      </c>
      <c r="K1213" s="581" t="s">
        <v>7404</v>
      </c>
      <c r="L1213" s="344" t="s">
        <v>4090</v>
      </c>
      <c r="N1213" s="344" t="s">
        <v>4090</v>
      </c>
      <c r="O1213" s="341">
        <v>0</v>
      </c>
    </row>
    <row r="1214" spans="1:15" x14ac:dyDescent="0.2">
      <c r="A1214" s="341" t="s">
        <v>9257</v>
      </c>
      <c r="B1214" s="341" t="s">
        <v>9266</v>
      </c>
      <c r="C1214" s="342" t="s">
        <v>6654</v>
      </c>
      <c r="D1214" s="342" t="s">
        <v>6593</v>
      </c>
      <c r="E1214" s="342" t="s">
        <v>9331</v>
      </c>
      <c r="F1214" s="342" t="s">
        <v>6568</v>
      </c>
      <c r="G1214" s="343">
        <v>25.615000000000002</v>
      </c>
      <c r="H1214" s="342" t="s">
        <v>6594</v>
      </c>
      <c r="I1214" s="342" t="s">
        <v>6575</v>
      </c>
      <c r="J1214" s="342" t="s">
        <v>6755</v>
      </c>
      <c r="K1214" s="581" t="s">
        <v>6782</v>
      </c>
      <c r="L1214" s="344" t="s">
        <v>4090</v>
      </c>
      <c r="N1214" s="344" t="s">
        <v>4090</v>
      </c>
      <c r="O1214" s="341">
        <v>0</v>
      </c>
    </row>
    <row r="1215" spans="1:15" x14ac:dyDescent="0.2">
      <c r="A1215" s="341" t="s">
        <v>9257</v>
      </c>
      <c r="B1215" s="341" t="s">
        <v>9266</v>
      </c>
      <c r="C1215" s="342" t="s">
        <v>6654</v>
      </c>
      <c r="D1215" s="342" t="s">
        <v>6593</v>
      </c>
      <c r="E1215" s="342" t="s">
        <v>9338</v>
      </c>
      <c r="F1215" s="342" t="s">
        <v>6568</v>
      </c>
      <c r="G1215" s="343">
        <v>8.4</v>
      </c>
      <c r="H1215" s="342" t="s">
        <v>6594</v>
      </c>
      <c r="I1215" s="342" t="s">
        <v>6575</v>
      </c>
      <c r="J1215" s="342" t="s">
        <v>6755</v>
      </c>
      <c r="K1215" s="581" t="s">
        <v>7156</v>
      </c>
      <c r="L1215" s="344" t="s">
        <v>4090</v>
      </c>
      <c r="N1215" s="344" t="s">
        <v>4090</v>
      </c>
      <c r="O1215" s="341">
        <v>0</v>
      </c>
    </row>
    <row r="1216" spans="1:15" x14ac:dyDescent="0.2">
      <c r="A1216" s="341" t="s">
        <v>9257</v>
      </c>
      <c r="B1216" s="341" t="s">
        <v>9266</v>
      </c>
      <c r="C1216" s="342" t="s">
        <v>6654</v>
      </c>
      <c r="D1216" s="342" t="s">
        <v>6593</v>
      </c>
      <c r="E1216" s="342" t="s">
        <v>9321</v>
      </c>
      <c r="F1216" s="342" t="s">
        <v>6568</v>
      </c>
      <c r="G1216" s="343">
        <v>29.97</v>
      </c>
      <c r="H1216" s="342" t="s">
        <v>6594</v>
      </c>
      <c r="I1216" s="342" t="s">
        <v>6575</v>
      </c>
      <c r="J1216" s="342" t="s">
        <v>6755</v>
      </c>
      <c r="K1216" s="581" t="s">
        <v>7403</v>
      </c>
      <c r="L1216" s="344" t="s">
        <v>4090</v>
      </c>
      <c r="N1216" s="344" t="s">
        <v>4090</v>
      </c>
      <c r="O1216" s="341">
        <v>0</v>
      </c>
    </row>
    <row r="1217" spans="1:15" x14ac:dyDescent="0.2">
      <c r="A1217" s="341" t="s">
        <v>9257</v>
      </c>
      <c r="B1217" s="341" t="s">
        <v>9266</v>
      </c>
      <c r="C1217" s="342" t="s">
        <v>6654</v>
      </c>
      <c r="D1217" s="342" t="s">
        <v>6593</v>
      </c>
      <c r="E1217" s="342" t="s">
        <v>9321</v>
      </c>
      <c r="F1217" s="342" t="s">
        <v>6568</v>
      </c>
      <c r="G1217" s="343">
        <v>17</v>
      </c>
      <c r="H1217" s="342" t="s">
        <v>6594</v>
      </c>
      <c r="I1217" s="342" t="s">
        <v>6575</v>
      </c>
      <c r="J1217" s="342" t="s">
        <v>6755</v>
      </c>
      <c r="K1217" s="581" t="s">
        <v>6915</v>
      </c>
      <c r="L1217" s="344" t="s">
        <v>4090</v>
      </c>
      <c r="N1217" s="344" t="s">
        <v>4090</v>
      </c>
      <c r="O1217" s="341" t="s">
        <v>6752</v>
      </c>
    </row>
    <row r="1218" spans="1:15" x14ac:dyDescent="0.2">
      <c r="A1218" s="341" t="s">
        <v>9257</v>
      </c>
      <c r="B1218" s="341" t="s">
        <v>9266</v>
      </c>
      <c r="C1218" s="342" t="s">
        <v>6592</v>
      </c>
      <c r="D1218" s="342" t="s">
        <v>6593</v>
      </c>
      <c r="E1218" s="342" t="s">
        <v>9320</v>
      </c>
      <c r="F1218" s="342" t="s">
        <v>6568</v>
      </c>
      <c r="G1218" s="343">
        <v>2</v>
      </c>
      <c r="H1218" s="342" t="s">
        <v>6594</v>
      </c>
      <c r="I1218" s="342" t="s">
        <v>6575</v>
      </c>
      <c r="J1218" s="342" t="s">
        <v>6755</v>
      </c>
      <c r="K1218" s="581" t="s">
        <v>7460</v>
      </c>
      <c r="L1218" s="344" t="s">
        <v>4090</v>
      </c>
      <c r="N1218" s="344" t="s">
        <v>9231</v>
      </c>
      <c r="O1218" s="341">
        <v>0</v>
      </c>
    </row>
    <row r="1219" spans="1:15" x14ac:dyDescent="0.2">
      <c r="A1219" s="341" t="s">
        <v>9257</v>
      </c>
      <c r="B1219" s="341" t="s">
        <v>9266</v>
      </c>
      <c r="C1219" s="342" t="s">
        <v>7432</v>
      </c>
      <c r="D1219" s="342" t="s">
        <v>6593</v>
      </c>
      <c r="E1219" s="342" t="s">
        <v>9321</v>
      </c>
      <c r="F1219" s="342" t="s">
        <v>6568</v>
      </c>
      <c r="G1219" s="343">
        <v>5.28</v>
      </c>
      <c r="H1219" s="342" t="s">
        <v>6594</v>
      </c>
      <c r="I1219" s="342" t="s">
        <v>6575</v>
      </c>
      <c r="J1219" s="342" t="s">
        <v>6755</v>
      </c>
      <c r="K1219" s="581" t="s">
        <v>7461</v>
      </c>
      <c r="L1219" s="344" t="s">
        <v>4090</v>
      </c>
      <c r="N1219" s="344" t="s">
        <v>4090</v>
      </c>
      <c r="O1219" s="341">
        <v>0</v>
      </c>
    </row>
    <row r="1220" spans="1:15" x14ac:dyDescent="0.2">
      <c r="A1220" s="341" t="s">
        <v>9257</v>
      </c>
      <c r="B1220" s="341" t="s">
        <v>9266</v>
      </c>
      <c r="C1220" s="342" t="s">
        <v>6654</v>
      </c>
      <c r="D1220" s="342" t="s">
        <v>6593</v>
      </c>
      <c r="E1220" s="342" t="s">
        <v>9331</v>
      </c>
      <c r="F1220" s="342" t="s">
        <v>6568</v>
      </c>
      <c r="G1220" s="343">
        <v>4.38</v>
      </c>
      <c r="H1220" s="342" t="s">
        <v>6594</v>
      </c>
      <c r="I1220" s="342" t="s">
        <v>6575</v>
      </c>
      <c r="J1220" s="342" t="s">
        <v>6755</v>
      </c>
      <c r="K1220" s="581" t="s">
        <v>7217</v>
      </c>
      <c r="L1220" s="344" t="s">
        <v>4090</v>
      </c>
      <c r="N1220" s="344" t="s">
        <v>4090</v>
      </c>
      <c r="O1220" s="341">
        <v>0</v>
      </c>
    </row>
    <row r="1221" spans="1:15" x14ac:dyDescent="0.2">
      <c r="A1221" s="341" t="s">
        <v>9257</v>
      </c>
      <c r="B1221" s="341" t="s">
        <v>9266</v>
      </c>
      <c r="C1221" s="342" t="s">
        <v>7452</v>
      </c>
      <c r="D1221" s="342" t="s">
        <v>6593</v>
      </c>
      <c r="E1221" s="342" t="s">
        <v>9322</v>
      </c>
      <c r="F1221" s="342" t="s">
        <v>6568</v>
      </c>
      <c r="G1221" s="343">
        <v>3</v>
      </c>
      <c r="H1221" s="342" t="s">
        <v>6594</v>
      </c>
      <c r="I1221" s="342" t="s">
        <v>6575</v>
      </c>
      <c r="J1221" s="342" t="s">
        <v>6755</v>
      </c>
      <c r="K1221" s="581" t="s">
        <v>7462</v>
      </c>
      <c r="L1221" s="344" t="s">
        <v>4090</v>
      </c>
      <c r="N1221" s="344" t="s">
        <v>9231</v>
      </c>
      <c r="O1221" s="341">
        <v>0</v>
      </c>
    </row>
    <row r="1222" spans="1:15" x14ac:dyDescent="0.2">
      <c r="A1222" s="341" t="s">
        <v>9257</v>
      </c>
      <c r="B1222" s="341" t="s">
        <v>9266</v>
      </c>
      <c r="C1222" s="342" t="s">
        <v>6592</v>
      </c>
      <c r="D1222" s="342" t="s">
        <v>6593</v>
      </c>
      <c r="E1222" s="342" t="s">
        <v>9255</v>
      </c>
      <c r="F1222" s="342" t="s">
        <v>6568</v>
      </c>
      <c r="G1222" s="343">
        <v>8.42</v>
      </c>
      <c r="H1222" s="342" t="s">
        <v>6594</v>
      </c>
      <c r="I1222" s="342" t="s">
        <v>6575</v>
      </c>
      <c r="J1222" s="342" t="s">
        <v>6755</v>
      </c>
      <c r="K1222" s="581" t="s">
        <v>7463</v>
      </c>
      <c r="L1222" s="344" t="s">
        <v>4090</v>
      </c>
      <c r="N1222" s="344" t="s">
        <v>9231</v>
      </c>
      <c r="O1222" s="341">
        <v>0</v>
      </c>
    </row>
    <row r="1223" spans="1:15" x14ac:dyDescent="0.2">
      <c r="A1223" s="341" t="s">
        <v>9257</v>
      </c>
      <c r="B1223" s="341" t="s">
        <v>9266</v>
      </c>
      <c r="C1223" s="342" t="s">
        <v>6592</v>
      </c>
      <c r="D1223" s="342" t="s">
        <v>6593</v>
      </c>
      <c r="E1223" s="342" t="s">
        <v>9319</v>
      </c>
      <c r="F1223" s="342" t="s">
        <v>6568</v>
      </c>
      <c r="G1223" s="343">
        <v>6.73</v>
      </c>
      <c r="H1223" s="342" t="s">
        <v>6594</v>
      </c>
      <c r="I1223" s="342" t="s">
        <v>6575</v>
      </c>
      <c r="J1223" s="342" t="s">
        <v>6755</v>
      </c>
      <c r="K1223" s="581" t="s">
        <v>7463</v>
      </c>
      <c r="L1223" s="344" t="s">
        <v>4090</v>
      </c>
      <c r="N1223" s="344" t="s">
        <v>9231</v>
      </c>
      <c r="O1223" s="341">
        <v>0</v>
      </c>
    </row>
    <row r="1224" spans="1:15" x14ac:dyDescent="0.2">
      <c r="A1224" s="341" t="s">
        <v>9257</v>
      </c>
      <c r="B1224" s="341" t="s">
        <v>9266</v>
      </c>
      <c r="C1224" s="342" t="s">
        <v>6592</v>
      </c>
      <c r="D1224" s="342" t="s">
        <v>6593</v>
      </c>
      <c r="E1224" s="342" t="s">
        <v>9319</v>
      </c>
      <c r="F1224" s="342" t="s">
        <v>6568</v>
      </c>
      <c r="G1224" s="343">
        <v>21.6</v>
      </c>
      <c r="H1224" s="342" t="s">
        <v>6594</v>
      </c>
      <c r="I1224" s="342" t="s">
        <v>6575</v>
      </c>
      <c r="J1224" s="342" t="s">
        <v>6755</v>
      </c>
      <c r="K1224" s="581" t="s">
        <v>7464</v>
      </c>
      <c r="L1224" s="344" t="s">
        <v>4090</v>
      </c>
      <c r="N1224" s="344" t="s">
        <v>9231</v>
      </c>
      <c r="O1224" s="341">
        <v>0</v>
      </c>
    </row>
    <row r="1225" spans="1:15" x14ac:dyDescent="0.2">
      <c r="A1225" s="341" t="s">
        <v>9257</v>
      </c>
      <c r="B1225" s="341" t="s">
        <v>9266</v>
      </c>
      <c r="C1225" s="342" t="s">
        <v>6592</v>
      </c>
      <c r="D1225" s="342" t="s">
        <v>6593</v>
      </c>
      <c r="E1225" s="342" t="s">
        <v>9321</v>
      </c>
      <c r="F1225" s="342" t="s">
        <v>6568</v>
      </c>
      <c r="G1225" s="343">
        <v>10.09</v>
      </c>
      <c r="H1225" s="342" t="s">
        <v>6594</v>
      </c>
      <c r="I1225" s="342" t="s">
        <v>6575</v>
      </c>
      <c r="J1225" s="342" t="s">
        <v>6755</v>
      </c>
      <c r="K1225" s="581" t="s">
        <v>7465</v>
      </c>
      <c r="L1225" s="344" t="s">
        <v>4090</v>
      </c>
      <c r="N1225" s="344" t="s">
        <v>9231</v>
      </c>
      <c r="O1225" s="341">
        <v>0</v>
      </c>
    </row>
    <row r="1226" spans="1:15" x14ac:dyDescent="0.2">
      <c r="A1226" s="341" t="s">
        <v>9257</v>
      </c>
      <c r="B1226" s="341" t="s">
        <v>9266</v>
      </c>
      <c r="C1226" s="342" t="s">
        <v>6592</v>
      </c>
      <c r="D1226" s="342" t="s">
        <v>6593</v>
      </c>
      <c r="E1226" s="342" t="s">
        <v>9321</v>
      </c>
      <c r="F1226" s="342" t="s">
        <v>6568</v>
      </c>
      <c r="G1226" s="343">
        <v>15.35</v>
      </c>
      <c r="H1226" s="342" t="s">
        <v>6594</v>
      </c>
      <c r="I1226" s="342" t="s">
        <v>6575</v>
      </c>
      <c r="J1226" s="342" t="s">
        <v>6755</v>
      </c>
      <c r="K1226" s="581" t="s">
        <v>6940</v>
      </c>
      <c r="L1226" s="344" t="s">
        <v>4090</v>
      </c>
      <c r="N1226" s="344" t="s">
        <v>9231</v>
      </c>
      <c r="O1226" s="341">
        <v>0</v>
      </c>
    </row>
    <row r="1227" spans="1:15" x14ac:dyDescent="0.2">
      <c r="A1227" s="341" t="s">
        <v>9257</v>
      </c>
      <c r="B1227" s="341" t="s">
        <v>9266</v>
      </c>
      <c r="C1227" s="342" t="s">
        <v>6592</v>
      </c>
      <c r="D1227" s="342" t="s">
        <v>6593</v>
      </c>
      <c r="E1227" s="342" t="s">
        <v>9321</v>
      </c>
      <c r="F1227" s="342" t="s">
        <v>6568</v>
      </c>
      <c r="G1227" s="343">
        <v>15.05</v>
      </c>
      <c r="H1227" s="342" t="s">
        <v>6594</v>
      </c>
      <c r="I1227" s="342" t="s">
        <v>6575</v>
      </c>
      <c r="J1227" s="342" t="s">
        <v>6755</v>
      </c>
      <c r="K1227" s="581" t="s">
        <v>7466</v>
      </c>
      <c r="L1227" s="344" t="s">
        <v>4090</v>
      </c>
      <c r="N1227" s="344" t="s">
        <v>9231</v>
      </c>
      <c r="O1227" s="341">
        <v>0</v>
      </c>
    </row>
    <row r="1228" spans="1:15" x14ac:dyDescent="0.2">
      <c r="A1228" s="341" t="s">
        <v>9257</v>
      </c>
      <c r="B1228" s="341" t="s">
        <v>9266</v>
      </c>
      <c r="C1228" s="342" t="s">
        <v>6592</v>
      </c>
      <c r="D1228" s="342" t="s">
        <v>6593</v>
      </c>
      <c r="E1228" s="342" t="s">
        <v>9338</v>
      </c>
      <c r="F1228" s="342" t="s">
        <v>6568</v>
      </c>
      <c r="G1228" s="343">
        <v>16.8</v>
      </c>
      <c r="H1228" s="342" t="s">
        <v>6594</v>
      </c>
      <c r="I1228" s="342" t="s">
        <v>6575</v>
      </c>
      <c r="J1228" s="342" t="s">
        <v>6755</v>
      </c>
      <c r="K1228" s="581" t="s">
        <v>7467</v>
      </c>
      <c r="L1228" s="344" t="s">
        <v>4090</v>
      </c>
      <c r="N1228" s="344" t="s">
        <v>9231</v>
      </c>
      <c r="O1228" s="341">
        <v>0</v>
      </c>
    </row>
    <row r="1229" spans="1:15" x14ac:dyDescent="0.2">
      <c r="A1229" s="341" t="s">
        <v>9257</v>
      </c>
      <c r="B1229" s="341" t="s">
        <v>9266</v>
      </c>
      <c r="C1229" s="342" t="s">
        <v>6592</v>
      </c>
      <c r="D1229" s="342" t="s">
        <v>6593</v>
      </c>
      <c r="E1229" s="342" t="s">
        <v>9321</v>
      </c>
      <c r="F1229" s="342" t="s">
        <v>6568</v>
      </c>
      <c r="G1229" s="343">
        <v>8.5</v>
      </c>
      <c r="H1229" s="342" t="s">
        <v>6594</v>
      </c>
      <c r="I1229" s="342" t="s">
        <v>6575</v>
      </c>
      <c r="J1229" s="342" t="s">
        <v>6755</v>
      </c>
      <c r="K1229" s="581" t="s">
        <v>7468</v>
      </c>
      <c r="L1229" s="344" t="s">
        <v>4090</v>
      </c>
      <c r="N1229" s="344" t="s">
        <v>9231</v>
      </c>
      <c r="O1229" s="341">
        <v>0</v>
      </c>
    </row>
    <row r="1230" spans="1:15" x14ac:dyDescent="0.2">
      <c r="A1230" s="341" t="s">
        <v>9257</v>
      </c>
      <c r="B1230" s="341" t="s">
        <v>9266</v>
      </c>
      <c r="C1230" s="342" t="s">
        <v>6592</v>
      </c>
      <c r="D1230" s="342" t="s">
        <v>6593</v>
      </c>
      <c r="E1230" s="342" t="s">
        <v>9338</v>
      </c>
      <c r="F1230" s="342" t="s">
        <v>6568</v>
      </c>
      <c r="G1230" s="343">
        <v>29.75</v>
      </c>
      <c r="H1230" s="342" t="s">
        <v>6594</v>
      </c>
      <c r="I1230" s="342" t="s">
        <v>6575</v>
      </c>
      <c r="J1230" s="342" t="s">
        <v>6755</v>
      </c>
      <c r="K1230" s="581" t="s">
        <v>7469</v>
      </c>
      <c r="L1230" s="344" t="s">
        <v>4090</v>
      </c>
      <c r="N1230" s="344" t="s">
        <v>9231</v>
      </c>
      <c r="O1230" s="341">
        <v>0</v>
      </c>
    </row>
    <row r="1231" spans="1:15" x14ac:dyDescent="0.2">
      <c r="A1231" s="341" t="s">
        <v>9257</v>
      </c>
      <c r="B1231" s="341" t="s">
        <v>9266</v>
      </c>
      <c r="C1231" s="342" t="s">
        <v>6592</v>
      </c>
      <c r="D1231" s="342" t="s">
        <v>6593</v>
      </c>
      <c r="E1231" s="342" t="s">
        <v>9321</v>
      </c>
      <c r="F1231" s="342" t="s">
        <v>6568</v>
      </c>
      <c r="G1231" s="343">
        <v>4.4800000000000004</v>
      </c>
      <c r="H1231" s="342" t="s">
        <v>6594</v>
      </c>
      <c r="I1231" s="342" t="s">
        <v>6575</v>
      </c>
      <c r="J1231" s="342" t="s">
        <v>6755</v>
      </c>
      <c r="K1231" s="581" t="s">
        <v>7470</v>
      </c>
      <c r="L1231" s="344" t="s">
        <v>4090</v>
      </c>
      <c r="N1231" s="344" t="s">
        <v>9231</v>
      </c>
      <c r="O1231" s="341">
        <v>0</v>
      </c>
    </row>
    <row r="1232" spans="1:15" x14ac:dyDescent="0.2">
      <c r="A1232" s="341" t="s">
        <v>9257</v>
      </c>
      <c r="B1232" s="341" t="s">
        <v>9266</v>
      </c>
      <c r="C1232" s="342" t="s">
        <v>6592</v>
      </c>
      <c r="D1232" s="342" t="s">
        <v>6593</v>
      </c>
      <c r="E1232" s="342" t="s">
        <v>9319</v>
      </c>
      <c r="F1232" s="342" t="s">
        <v>6568</v>
      </c>
      <c r="G1232" s="343">
        <v>11</v>
      </c>
      <c r="H1232" s="342" t="s">
        <v>6594</v>
      </c>
      <c r="I1232" s="342" t="s">
        <v>6575</v>
      </c>
      <c r="J1232" s="342" t="s">
        <v>6755</v>
      </c>
      <c r="K1232" s="581" t="s">
        <v>7471</v>
      </c>
      <c r="L1232" s="344" t="s">
        <v>4090</v>
      </c>
      <c r="N1232" s="344" t="s">
        <v>9231</v>
      </c>
      <c r="O1232" s="341">
        <v>0</v>
      </c>
    </row>
    <row r="1233" spans="1:15" x14ac:dyDescent="0.2">
      <c r="A1233" s="341" t="s">
        <v>9257</v>
      </c>
      <c r="B1233" s="341" t="s">
        <v>9266</v>
      </c>
      <c r="C1233" s="342" t="s">
        <v>6592</v>
      </c>
      <c r="D1233" s="342" t="s">
        <v>6593</v>
      </c>
      <c r="E1233" s="342" t="s">
        <v>9334</v>
      </c>
      <c r="F1233" s="342" t="s">
        <v>6568</v>
      </c>
      <c r="G1233" s="343">
        <v>29.8</v>
      </c>
      <c r="H1233" s="342" t="s">
        <v>6594</v>
      </c>
      <c r="I1233" s="342" t="s">
        <v>6575</v>
      </c>
      <c r="J1233" s="342" t="s">
        <v>6755</v>
      </c>
      <c r="K1233" s="581" t="s">
        <v>7472</v>
      </c>
      <c r="L1233" s="344" t="s">
        <v>4090</v>
      </c>
      <c r="N1233" s="344" t="s">
        <v>9231</v>
      </c>
      <c r="O1233" s="341">
        <v>0</v>
      </c>
    </row>
    <row r="1234" spans="1:15" x14ac:dyDescent="0.2">
      <c r="A1234" s="341" t="s">
        <v>9257</v>
      </c>
      <c r="B1234" s="341" t="s">
        <v>9266</v>
      </c>
      <c r="C1234" s="342" t="s">
        <v>6592</v>
      </c>
      <c r="D1234" s="342" t="s">
        <v>6593</v>
      </c>
      <c r="E1234" s="342" t="s">
        <v>9334</v>
      </c>
      <c r="F1234" s="342" t="s">
        <v>6568</v>
      </c>
      <c r="G1234" s="343">
        <v>4.32</v>
      </c>
      <c r="H1234" s="342" t="s">
        <v>6594</v>
      </c>
      <c r="I1234" s="342" t="s">
        <v>6575</v>
      </c>
      <c r="J1234" s="342" t="s">
        <v>6755</v>
      </c>
      <c r="K1234" s="581" t="s">
        <v>7473</v>
      </c>
      <c r="L1234" s="344" t="s">
        <v>4090</v>
      </c>
      <c r="N1234" s="344" t="s">
        <v>9231</v>
      </c>
      <c r="O1234" s="341">
        <v>0</v>
      </c>
    </row>
    <row r="1235" spans="1:15" x14ac:dyDescent="0.2">
      <c r="A1235" s="341" t="s">
        <v>9257</v>
      </c>
      <c r="B1235" s="341" t="s">
        <v>9266</v>
      </c>
      <c r="C1235" s="342" t="s">
        <v>6654</v>
      </c>
      <c r="D1235" s="342" t="s">
        <v>6593</v>
      </c>
      <c r="E1235" s="342" t="s">
        <v>9323</v>
      </c>
      <c r="F1235" s="342" t="s">
        <v>6568</v>
      </c>
      <c r="G1235" s="343">
        <v>4.2</v>
      </c>
      <c r="H1235" s="342" t="s">
        <v>6594</v>
      </c>
      <c r="I1235" s="342" t="s">
        <v>6575</v>
      </c>
      <c r="J1235" s="342" t="s">
        <v>6755</v>
      </c>
      <c r="K1235" s="581" t="s">
        <v>7281</v>
      </c>
      <c r="L1235" s="344" t="s">
        <v>4090</v>
      </c>
      <c r="N1235" s="344" t="s">
        <v>4090</v>
      </c>
      <c r="O1235" s="341">
        <v>0</v>
      </c>
    </row>
    <row r="1236" spans="1:15" x14ac:dyDescent="0.2">
      <c r="A1236" s="341" t="s">
        <v>9257</v>
      </c>
      <c r="B1236" s="341" t="s">
        <v>9266</v>
      </c>
      <c r="C1236" s="342" t="s">
        <v>6592</v>
      </c>
      <c r="D1236" s="342" t="s">
        <v>6593</v>
      </c>
      <c r="E1236" s="342" t="s">
        <v>9319</v>
      </c>
      <c r="F1236" s="342" t="s">
        <v>6568</v>
      </c>
      <c r="G1236" s="343">
        <v>19.3</v>
      </c>
      <c r="H1236" s="342" t="s">
        <v>6594</v>
      </c>
      <c r="I1236" s="342" t="s">
        <v>6575</v>
      </c>
      <c r="J1236" s="342" t="s">
        <v>6755</v>
      </c>
      <c r="K1236" s="581" t="s">
        <v>7297</v>
      </c>
      <c r="L1236" s="344" t="s">
        <v>4090</v>
      </c>
      <c r="N1236" s="344" t="s">
        <v>9231</v>
      </c>
      <c r="O1236" s="341">
        <v>0</v>
      </c>
    </row>
    <row r="1237" spans="1:15" x14ac:dyDescent="0.2">
      <c r="A1237" s="341" t="s">
        <v>9257</v>
      </c>
      <c r="B1237" s="341" t="s">
        <v>9266</v>
      </c>
      <c r="C1237" s="342" t="s">
        <v>6654</v>
      </c>
      <c r="D1237" s="342" t="s">
        <v>6593</v>
      </c>
      <c r="E1237" s="342" t="s">
        <v>9322</v>
      </c>
      <c r="F1237" s="342" t="s">
        <v>6568</v>
      </c>
      <c r="G1237" s="343">
        <v>4.9000000000000004</v>
      </c>
      <c r="H1237" s="342" t="s">
        <v>6594</v>
      </c>
      <c r="I1237" s="342" t="s">
        <v>6575</v>
      </c>
      <c r="J1237" s="342" t="s">
        <v>6755</v>
      </c>
      <c r="K1237" s="581" t="s">
        <v>7474</v>
      </c>
      <c r="L1237" s="344" t="s">
        <v>4090</v>
      </c>
      <c r="N1237" s="344" t="s">
        <v>4090</v>
      </c>
      <c r="O1237" s="341">
        <v>0</v>
      </c>
    </row>
    <row r="1238" spans="1:15" x14ac:dyDescent="0.2">
      <c r="A1238" s="341" t="s">
        <v>9257</v>
      </c>
      <c r="B1238" s="341" t="s">
        <v>9266</v>
      </c>
      <c r="C1238" s="342" t="s">
        <v>6654</v>
      </c>
      <c r="D1238" s="342" t="s">
        <v>6593</v>
      </c>
      <c r="E1238" s="342" t="s">
        <v>9324</v>
      </c>
      <c r="F1238" s="342" t="s">
        <v>6568</v>
      </c>
      <c r="G1238" s="343">
        <v>29.62</v>
      </c>
      <c r="H1238" s="342" t="s">
        <v>6594</v>
      </c>
      <c r="I1238" s="342" t="s">
        <v>6575</v>
      </c>
      <c r="J1238" s="342" t="s">
        <v>6755</v>
      </c>
      <c r="K1238" s="581" t="s">
        <v>7474</v>
      </c>
      <c r="L1238" s="344" t="s">
        <v>4090</v>
      </c>
      <c r="N1238" s="344" t="s">
        <v>4090</v>
      </c>
      <c r="O1238" s="341">
        <v>0</v>
      </c>
    </row>
    <row r="1239" spans="1:15" x14ac:dyDescent="0.2">
      <c r="A1239" s="341" t="s">
        <v>9257</v>
      </c>
      <c r="B1239" s="341" t="s">
        <v>9266</v>
      </c>
      <c r="C1239" s="342" t="s">
        <v>7452</v>
      </c>
      <c r="D1239" s="342" t="s">
        <v>6593</v>
      </c>
      <c r="E1239" s="342" t="s">
        <v>9319</v>
      </c>
      <c r="F1239" s="342" t="s">
        <v>6568</v>
      </c>
      <c r="G1239" s="343">
        <v>4.5</v>
      </c>
      <c r="H1239" s="342" t="s">
        <v>6594</v>
      </c>
      <c r="I1239" s="342" t="s">
        <v>6575</v>
      </c>
      <c r="J1239" s="342" t="s">
        <v>6755</v>
      </c>
      <c r="K1239" s="581" t="s">
        <v>7475</v>
      </c>
      <c r="L1239" s="344" t="s">
        <v>4090</v>
      </c>
      <c r="N1239" s="344" t="s">
        <v>9231</v>
      </c>
      <c r="O1239" s="341">
        <v>0</v>
      </c>
    </row>
    <row r="1240" spans="1:15" x14ac:dyDescent="0.2">
      <c r="A1240" s="341" t="s">
        <v>9257</v>
      </c>
      <c r="B1240" s="341" t="s">
        <v>9266</v>
      </c>
      <c r="C1240" s="342" t="s">
        <v>7432</v>
      </c>
      <c r="D1240" s="342" t="s">
        <v>6593</v>
      </c>
      <c r="E1240" s="342" t="s">
        <v>9325</v>
      </c>
      <c r="F1240" s="342" t="s">
        <v>6568</v>
      </c>
      <c r="G1240" s="343">
        <v>25.7</v>
      </c>
      <c r="H1240" s="342" t="s">
        <v>6594</v>
      </c>
      <c r="I1240" s="342" t="s">
        <v>6575</v>
      </c>
      <c r="J1240" s="342" t="s">
        <v>6755</v>
      </c>
      <c r="K1240" s="581" t="s">
        <v>7476</v>
      </c>
      <c r="L1240" s="344" t="s">
        <v>4090</v>
      </c>
      <c r="N1240" s="344" t="s">
        <v>4090</v>
      </c>
      <c r="O1240" s="341">
        <v>0</v>
      </c>
    </row>
    <row r="1241" spans="1:15" x14ac:dyDescent="0.2">
      <c r="A1241" s="341" t="s">
        <v>9257</v>
      </c>
      <c r="B1241" s="341" t="s">
        <v>9266</v>
      </c>
      <c r="C1241" s="342" t="s">
        <v>6592</v>
      </c>
      <c r="D1241" s="342" t="s">
        <v>6593</v>
      </c>
      <c r="E1241" s="342" t="s">
        <v>9338</v>
      </c>
      <c r="F1241" s="342" t="s">
        <v>6568</v>
      </c>
      <c r="G1241" s="343">
        <v>30</v>
      </c>
      <c r="H1241" s="342" t="s">
        <v>6594</v>
      </c>
      <c r="I1241" s="342" t="s">
        <v>6575</v>
      </c>
      <c r="J1241" s="342" t="s">
        <v>6755</v>
      </c>
      <c r="K1241" s="581" t="s">
        <v>6943</v>
      </c>
      <c r="L1241" s="344" t="s">
        <v>4090</v>
      </c>
      <c r="N1241" s="344" t="s">
        <v>9231</v>
      </c>
      <c r="O1241" s="341">
        <v>0</v>
      </c>
    </row>
    <row r="1242" spans="1:15" x14ac:dyDescent="0.2">
      <c r="A1242" s="341" t="s">
        <v>9257</v>
      </c>
      <c r="B1242" s="341" t="s">
        <v>9266</v>
      </c>
      <c r="C1242" s="342" t="s">
        <v>6654</v>
      </c>
      <c r="D1242" s="342" t="s">
        <v>6593</v>
      </c>
      <c r="E1242" s="342" t="s">
        <v>9322</v>
      </c>
      <c r="F1242" s="342" t="s">
        <v>6568</v>
      </c>
      <c r="G1242" s="343">
        <v>5.43</v>
      </c>
      <c r="H1242" s="342" t="s">
        <v>6594</v>
      </c>
      <c r="I1242" s="342" t="s">
        <v>6575</v>
      </c>
      <c r="J1242" s="342" t="s">
        <v>6755</v>
      </c>
      <c r="K1242" s="581" t="s">
        <v>7477</v>
      </c>
      <c r="L1242" s="344" t="s">
        <v>4090</v>
      </c>
      <c r="N1242" s="344" t="s">
        <v>4090</v>
      </c>
      <c r="O1242" s="341">
        <v>0</v>
      </c>
    </row>
    <row r="1243" spans="1:15" x14ac:dyDescent="0.2">
      <c r="A1243" s="341" t="s">
        <v>9257</v>
      </c>
      <c r="B1243" s="341" t="s">
        <v>9266</v>
      </c>
      <c r="C1243" s="342" t="s">
        <v>7432</v>
      </c>
      <c r="D1243" s="342" t="s">
        <v>6593</v>
      </c>
      <c r="E1243" s="342" t="s">
        <v>9321</v>
      </c>
      <c r="F1243" s="342" t="s">
        <v>6568</v>
      </c>
      <c r="G1243" s="343">
        <v>14.030000000000001</v>
      </c>
      <c r="H1243" s="342" t="s">
        <v>6594</v>
      </c>
      <c r="I1243" s="342" t="s">
        <v>6575</v>
      </c>
      <c r="J1243" s="342" t="s">
        <v>6755</v>
      </c>
      <c r="K1243" s="581" t="s">
        <v>7478</v>
      </c>
      <c r="L1243" s="344" t="s">
        <v>4090</v>
      </c>
      <c r="N1243" s="344" t="s">
        <v>4090</v>
      </c>
      <c r="O1243" s="341">
        <v>0</v>
      </c>
    </row>
    <row r="1244" spans="1:15" x14ac:dyDescent="0.2">
      <c r="A1244" s="341" t="s">
        <v>9257</v>
      </c>
      <c r="B1244" s="341" t="s">
        <v>9266</v>
      </c>
      <c r="C1244" s="342" t="s">
        <v>6654</v>
      </c>
      <c r="D1244" s="342" t="s">
        <v>6593</v>
      </c>
      <c r="E1244" s="342" t="s">
        <v>9321</v>
      </c>
      <c r="F1244" s="342" t="s">
        <v>6568</v>
      </c>
      <c r="G1244" s="343">
        <v>5.2</v>
      </c>
      <c r="H1244" s="342" t="s">
        <v>6594</v>
      </c>
      <c r="I1244" s="342" t="s">
        <v>6575</v>
      </c>
      <c r="J1244" s="342" t="s">
        <v>6755</v>
      </c>
      <c r="K1244" s="581" t="s">
        <v>7325</v>
      </c>
      <c r="L1244" s="344" t="s">
        <v>4090</v>
      </c>
      <c r="N1244" s="344" t="s">
        <v>4090</v>
      </c>
      <c r="O1244" s="341">
        <v>0</v>
      </c>
    </row>
    <row r="1245" spans="1:15" x14ac:dyDescent="0.2">
      <c r="A1245" s="341" t="s">
        <v>9257</v>
      </c>
      <c r="B1245" s="341" t="s">
        <v>9266</v>
      </c>
      <c r="C1245" s="342" t="s">
        <v>6654</v>
      </c>
      <c r="D1245" s="342" t="s">
        <v>6593</v>
      </c>
      <c r="E1245" s="342" t="s">
        <v>9319</v>
      </c>
      <c r="F1245" s="342" t="s">
        <v>6568</v>
      </c>
      <c r="G1245" s="343">
        <v>9.9</v>
      </c>
      <c r="H1245" s="342" t="s">
        <v>6594</v>
      </c>
      <c r="I1245" s="342" t="s">
        <v>6575</v>
      </c>
      <c r="J1245" s="342" t="s">
        <v>6755</v>
      </c>
      <c r="K1245" s="581" t="s">
        <v>7328</v>
      </c>
      <c r="L1245" s="344" t="s">
        <v>4090</v>
      </c>
      <c r="N1245" s="344" t="s">
        <v>4090</v>
      </c>
      <c r="O1245" s="341">
        <v>0</v>
      </c>
    </row>
    <row r="1246" spans="1:15" x14ac:dyDescent="0.2">
      <c r="A1246" s="341" t="s">
        <v>9257</v>
      </c>
      <c r="B1246" s="341" t="s">
        <v>9266</v>
      </c>
      <c r="C1246" s="342" t="s">
        <v>6654</v>
      </c>
      <c r="D1246" s="342" t="s">
        <v>6593</v>
      </c>
      <c r="E1246" s="342" t="s">
        <v>9331</v>
      </c>
      <c r="F1246" s="342" t="s">
        <v>6568</v>
      </c>
      <c r="G1246" s="343">
        <v>26.400000000000002</v>
      </c>
      <c r="H1246" s="342" t="s">
        <v>6594</v>
      </c>
      <c r="I1246" s="342" t="s">
        <v>6575</v>
      </c>
      <c r="J1246" s="342" t="s">
        <v>6755</v>
      </c>
      <c r="K1246" s="581" t="s">
        <v>7327</v>
      </c>
      <c r="L1246" s="344" t="s">
        <v>4090</v>
      </c>
      <c r="N1246" s="344" t="s">
        <v>4090</v>
      </c>
      <c r="O1246" s="341">
        <v>0</v>
      </c>
    </row>
    <row r="1247" spans="1:15" x14ac:dyDescent="0.2">
      <c r="A1247" s="341" t="s">
        <v>9257</v>
      </c>
      <c r="B1247" s="341" t="s">
        <v>9266</v>
      </c>
      <c r="C1247" s="342" t="s">
        <v>7452</v>
      </c>
      <c r="D1247" s="342" t="s">
        <v>6593</v>
      </c>
      <c r="E1247" s="342" t="s">
        <v>9319</v>
      </c>
      <c r="F1247" s="342" t="s">
        <v>6568</v>
      </c>
      <c r="G1247" s="343">
        <v>7.15</v>
      </c>
      <c r="H1247" s="342" t="s">
        <v>6594</v>
      </c>
      <c r="I1247" s="342" t="s">
        <v>6575</v>
      </c>
      <c r="J1247" s="342" t="s">
        <v>6755</v>
      </c>
      <c r="K1247" s="581" t="s">
        <v>7328</v>
      </c>
      <c r="L1247" s="344" t="s">
        <v>4090</v>
      </c>
      <c r="N1247" s="344" t="s">
        <v>9231</v>
      </c>
      <c r="O1247" s="341">
        <v>0</v>
      </c>
    </row>
    <row r="1248" spans="1:15" x14ac:dyDescent="0.2">
      <c r="A1248" s="341" t="s">
        <v>9257</v>
      </c>
      <c r="B1248" s="341" t="s">
        <v>9266</v>
      </c>
      <c r="C1248" s="342" t="s">
        <v>6654</v>
      </c>
      <c r="D1248" s="342" t="s">
        <v>6593</v>
      </c>
      <c r="E1248" s="342" t="s">
        <v>9337</v>
      </c>
      <c r="F1248" s="342" t="s">
        <v>6568</v>
      </c>
      <c r="G1248" s="343">
        <v>6.44</v>
      </c>
      <c r="H1248" s="342" t="s">
        <v>6594</v>
      </c>
      <c r="I1248" s="342" t="s">
        <v>6575</v>
      </c>
      <c r="J1248" s="342" t="s">
        <v>6755</v>
      </c>
      <c r="K1248" s="581" t="s">
        <v>7334</v>
      </c>
      <c r="L1248" s="344" t="s">
        <v>4090</v>
      </c>
      <c r="N1248" s="344" t="s">
        <v>4090</v>
      </c>
      <c r="O1248" s="341">
        <v>0</v>
      </c>
    </row>
    <row r="1249" spans="1:15" x14ac:dyDescent="0.2">
      <c r="A1249" s="341" t="s">
        <v>9257</v>
      </c>
      <c r="B1249" s="341" t="s">
        <v>9266</v>
      </c>
      <c r="C1249" s="342" t="s">
        <v>6592</v>
      </c>
      <c r="D1249" s="342" t="s">
        <v>6593</v>
      </c>
      <c r="E1249" s="342" t="s">
        <v>9319</v>
      </c>
      <c r="F1249" s="342" t="s">
        <v>6568</v>
      </c>
      <c r="G1249" s="343">
        <v>12.88</v>
      </c>
      <c r="H1249" s="342" t="s">
        <v>6594</v>
      </c>
      <c r="I1249" s="342" t="s">
        <v>6575</v>
      </c>
      <c r="J1249" s="342" t="s">
        <v>6755</v>
      </c>
      <c r="K1249" s="581" t="s">
        <v>7334</v>
      </c>
      <c r="L1249" s="344" t="s">
        <v>4090</v>
      </c>
      <c r="N1249" s="344" t="s">
        <v>9231</v>
      </c>
      <c r="O1249" s="341">
        <v>0</v>
      </c>
    </row>
    <row r="1250" spans="1:15" x14ac:dyDescent="0.2">
      <c r="A1250" s="341" t="s">
        <v>9257</v>
      </c>
      <c r="B1250" s="341" t="s">
        <v>9266</v>
      </c>
      <c r="C1250" s="342" t="s">
        <v>7452</v>
      </c>
      <c r="D1250" s="342" t="s">
        <v>6593</v>
      </c>
      <c r="E1250" s="342" t="s">
        <v>9322</v>
      </c>
      <c r="F1250" s="342" t="s">
        <v>6568</v>
      </c>
      <c r="G1250" s="343">
        <v>6.0760000000000005</v>
      </c>
      <c r="H1250" s="342" t="s">
        <v>6594</v>
      </c>
      <c r="I1250" s="342" t="s">
        <v>6575</v>
      </c>
      <c r="J1250" s="342" t="s">
        <v>6755</v>
      </c>
      <c r="K1250" s="581" t="s">
        <v>7331</v>
      </c>
      <c r="L1250" s="344" t="s">
        <v>4090</v>
      </c>
      <c r="N1250" s="344" t="s">
        <v>9231</v>
      </c>
      <c r="O1250" s="341">
        <v>0</v>
      </c>
    </row>
    <row r="1251" spans="1:15" x14ac:dyDescent="0.2">
      <c r="A1251" s="341" t="s">
        <v>9257</v>
      </c>
      <c r="B1251" s="341" t="s">
        <v>9266</v>
      </c>
      <c r="C1251" s="342" t="s">
        <v>6654</v>
      </c>
      <c r="D1251" s="342" t="s">
        <v>6593</v>
      </c>
      <c r="E1251" s="342" t="s">
        <v>9337</v>
      </c>
      <c r="F1251" s="342" t="s">
        <v>6568</v>
      </c>
      <c r="G1251" s="343">
        <v>29.05</v>
      </c>
      <c r="H1251" s="342" t="s">
        <v>6594</v>
      </c>
      <c r="I1251" s="342" t="s">
        <v>6575</v>
      </c>
      <c r="J1251" s="342" t="s">
        <v>6755</v>
      </c>
      <c r="K1251" s="581" t="s">
        <v>7479</v>
      </c>
      <c r="L1251" s="344" t="s">
        <v>4090</v>
      </c>
      <c r="N1251" s="344" t="s">
        <v>4090</v>
      </c>
      <c r="O1251" s="341">
        <v>0</v>
      </c>
    </row>
    <row r="1252" spans="1:15" x14ac:dyDescent="0.2">
      <c r="A1252" s="341" t="s">
        <v>9257</v>
      </c>
      <c r="B1252" s="341" t="s">
        <v>9266</v>
      </c>
      <c r="C1252" s="342" t="s">
        <v>6654</v>
      </c>
      <c r="D1252" s="342" t="s">
        <v>6593</v>
      </c>
      <c r="E1252" s="342" t="s">
        <v>9321</v>
      </c>
      <c r="F1252" s="342" t="s">
        <v>6568</v>
      </c>
      <c r="G1252" s="343">
        <v>9.66</v>
      </c>
      <c r="H1252" s="342" t="s">
        <v>6594</v>
      </c>
      <c r="I1252" s="342" t="s">
        <v>6575</v>
      </c>
      <c r="J1252" s="342" t="s">
        <v>6755</v>
      </c>
      <c r="K1252" s="581" t="s">
        <v>7480</v>
      </c>
      <c r="L1252" s="344" t="s">
        <v>4090</v>
      </c>
      <c r="N1252" s="344" t="s">
        <v>4090</v>
      </c>
      <c r="O1252" s="341">
        <v>0</v>
      </c>
    </row>
    <row r="1253" spans="1:15" x14ac:dyDescent="0.2">
      <c r="A1253" s="341" t="s">
        <v>9257</v>
      </c>
      <c r="B1253" s="341" t="s">
        <v>9266</v>
      </c>
      <c r="C1253" s="342" t="s">
        <v>6654</v>
      </c>
      <c r="D1253" s="342" t="s">
        <v>6593</v>
      </c>
      <c r="E1253" s="342" t="s">
        <v>9255</v>
      </c>
      <c r="F1253" s="342" t="s">
        <v>6568</v>
      </c>
      <c r="G1253" s="343">
        <v>26.900000000000002</v>
      </c>
      <c r="H1253" s="342" t="s">
        <v>6594</v>
      </c>
      <c r="I1253" s="342" t="s">
        <v>6575</v>
      </c>
      <c r="J1253" s="342" t="s">
        <v>6755</v>
      </c>
      <c r="K1253" s="581" t="s">
        <v>7481</v>
      </c>
      <c r="L1253" s="344" t="s">
        <v>4090</v>
      </c>
      <c r="N1253" s="344" t="s">
        <v>4090</v>
      </c>
      <c r="O1253" s="341" t="s">
        <v>6752</v>
      </c>
    </row>
    <row r="1254" spans="1:15" x14ac:dyDescent="0.2">
      <c r="A1254" s="341" t="s">
        <v>9257</v>
      </c>
      <c r="B1254" s="341" t="s">
        <v>9266</v>
      </c>
      <c r="C1254" s="342" t="s">
        <v>6654</v>
      </c>
      <c r="D1254" s="342" t="s">
        <v>6593</v>
      </c>
      <c r="E1254" s="342" t="s">
        <v>9325</v>
      </c>
      <c r="F1254" s="342" t="s">
        <v>6568</v>
      </c>
      <c r="G1254" s="343">
        <v>4.37</v>
      </c>
      <c r="H1254" s="342" t="s">
        <v>6594</v>
      </c>
      <c r="I1254" s="342" t="s">
        <v>6575</v>
      </c>
      <c r="J1254" s="342" t="s">
        <v>6755</v>
      </c>
      <c r="K1254" s="581" t="s">
        <v>7344</v>
      </c>
      <c r="L1254" s="344" t="s">
        <v>4090</v>
      </c>
      <c r="N1254" s="344" t="s">
        <v>4090</v>
      </c>
      <c r="O1254" s="341">
        <v>0</v>
      </c>
    </row>
    <row r="1255" spans="1:15" x14ac:dyDescent="0.2">
      <c r="A1255" s="341" t="s">
        <v>9257</v>
      </c>
      <c r="B1255" s="341" t="s">
        <v>9266</v>
      </c>
      <c r="C1255" s="342" t="s">
        <v>6592</v>
      </c>
      <c r="D1255" s="342" t="s">
        <v>6593</v>
      </c>
      <c r="E1255" s="342" t="s">
        <v>9255</v>
      </c>
      <c r="F1255" s="342" t="s">
        <v>6568</v>
      </c>
      <c r="G1255" s="343">
        <v>8.26</v>
      </c>
      <c r="H1255" s="342" t="s">
        <v>6594</v>
      </c>
      <c r="I1255" s="342" t="s">
        <v>6575</v>
      </c>
      <c r="J1255" s="342" t="s">
        <v>6755</v>
      </c>
      <c r="K1255" s="581" t="s">
        <v>7345</v>
      </c>
      <c r="L1255" s="344" t="s">
        <v>4090</v>
      </c>
      <c r="N1255" s="344" t="s">
        <v>9231</v>
      </c>
      <c r="O1255" s="341">
        <v>0</v>
      </c>
    </row>
    <row r="1256" spans="1:15" x14ac:dyDescent="0.2">
      <c r="A1256" s="341" t="s">
        <v>9257</v>
      </c>
      <c r="B1256" s="341" t="s">
        <v>9266</v>
      </c>
      <c r="C1256" s="342" t="s">
        <v>6592</v>
      </c>
      <c r="D1256" s="342" t="s">
        <v>6593</v>
      </c>
      <c r="E1256" s="342" t="s">
        <v>9325</v>
      </c>
      <c r="F1256" s="342" t="s">
        <v>6568</v>
      </c>
      <c r="G1256" s="343">
        <v>5.94</v>
      </c>
      <c r="H1256" s="342" t="s">
        <v>6594</v>
      </c>
      <c r="I1256" s="342" t="s">
        <v>6575</v>
      </c>
      <c r="J1256" s="342" t="s">
        <v>6755</v>
      </c>
      <c r="K1256" s="581" t="s">
        <v>7345</v>
      </c>
      <c r="L1256" s="344" t="s">
        <v>4090</v>
      </c>
      <c r="N1256" s="344" t="s">
        <v>9231</v>
      </c>
      <c r="O1256" s="341">
        <v>0</v>
      </c>
    </row>
    <row r="1257" spans="1:15" x14ac:dyDescent="0.2">
      <c r="A1257" s="341" t="s">
        <v>9257</v>
      </c>
      <c r="B1257" s="341" t="s">
        <v>9266</v>
      </c>
      <c r="C1257" s="342" t="s">
        <v>6654</v>
      </c>
      <c r="D1257" s="342" t="s">
        <v>6593</v>
      </c>
      <c r="E1257" s="342" t="s">
        <v>9337</v>
      </c>
      <c r="F1257" s="342" t="s">
        <v>6568</v>
      </c>
      <c r="G1257" s="343">
        <v>8.1</v>
      </c>
      <c r="H1257" s="342" t="s">
        <v>6594</v>
      </c>
      <c r="I1257" s="342" t="s">
        <v>6575</v>
      </c>
      <c r="J1257" s="342" t="s">
        <v>6755</v>
      </c>
      <c r="K1257" s="581" t="s">
        <v>7356</v>
      </c>
      <c r="L1257" s="344" t="s">
        <v>4090</v>
      </c>
      <c r="N1257" s="344" t="s">
        <v>4090</v>
      </c>
      <c r="O1257" s="341">
        <v>0</v>
      </c>
    </row>
    <row r="1258" spans="1:15" x14ac:dyDescent="0.2">
      <c r="A1258" s="341" t="s">
        <v>9257</v>
      </c>
      <c r="B1258" s="341" t="s">
        <v>9266</v>
      </c>
      <c r="C1258" s="342" t="s">
        <v>6654</v>
      </c>
      <c r="D1258" s="342" t="s">
        <v>6593</v>
      </c>
      <c r="E1258" s="342" t="s">
        <v>9337</v>
      </c>
      <c r="F1258" s="342" t="s">
        <v>6568</v>
      </c>
      <c r="G1258" s="343">
        <v>5.4</v>
      </c>
      <c r="H1258" s="342" t="s">
        <v>6594</v>
      </c>
      <c r="I1258" s="342" t="s">
        <v>6575</v>
      </c>
      <c r="J1258" s="342" t="s">
        <v>6755</v>
      </c>
      <c r="K1258" s="581" t="s">
        <v>7482</v>
      </c>
      <c r="L1258" s="344" t="s">
        <v>4090</v>
      </c>
      <c r="N1258" s="344" t="s">
        <v>4090</v>
      </c>
      <c r="O1258" s="341">
        <v>0</v>
      </c>
    </row>
    <row r="1259" spans="1:15" x14ac:dyDescent="0.2">
      <c r="A1259" s="341" t="s">
        <v>9257</v>
      </c>
      <c r="B1259" s="341" t="s">
        <v>9266</v>
      </c>
      <c r="C1259" s="342" t="s">
        <v>6654</v>
      </c>
      <c r="D1259" s="342" t="s">
        <v>6593</v>
      </c>
      <c r="E1259" s="342" t="s">
        <v>9326</v>
      </c>
      <c r="F1259" s="342" t="s">
        <v>6568</v>
      </c>
      <c r="G1259" s="343">
        <v>20.8</v>
      </c>
      <c r="H1259" s="342" t="s">
        <v>6594</v>
      </c>
      <c r="I1259" s="342" t="s">
        <v>6575</v>
      </c>
      <c r="J1259" s="342" t="s">
        <v>6755</v>
      </c>
      <c r="K1259" s="581" t="s">
        <v>7482</v>
      </c>
      <c r="L1259" s="344" t="s">
        <v>4090</v>
      </c>
      <c r="N1259" s="344" t="s">
        <v>4090</v>
      </c>
      <c r="O1259" s="341" t="s">
        <v>6752</v>
      </c>
    </row>
    <row r="1260" spans="1:15" x14ac:dyDescent="0.2">
      <c r="A1260" s="341" t="s">
        <v>9257</v>
      </c>
      <c r="B1260" s="341" t="s">
        <v>9266</v>
      </c>
      <c r="C1260" s="342" t="s">
        <v>6654</v>
      </c>
      <c r="D1260" s="342" t="s">
        <v>6593</v>
      </c>
      <c r="E1260" s="342" t="s">
        <v>9326</v>
      </c>
      <c r="F1260" s="342" t="s">
        <v>6568</v>
      </c>
      <c r="G1260" s="343">
        <v>13.200000000000001</v>
      </c>
      <c r="H1260" s="342" t="s">
        <v>6594</v>
      </c>
      <c r="I1260" s="342" t="s">
        <v>6575</v>
      </c>
      <c r="J1260" s="342" t="s">
        <v>6755</v>
      </c>
      <c r="K1260" s="581" t="s">
        <v>6764</v>
      </c>
      <c r="L1260" s="344" t="s">
        <v>4090</v>
      </c>
      <c r="N1260" s="344" t="s">
        <v>4090</v>
      </c>
      <c r="O1260" s="341" t="s">
        <v>6752</v>
      </c>
    </row>
    <row r="1261" spans="1:15" x14ac:dyDescent="0.2">
      <c r="A1261" s="341" t="s">
        <v>9257</v>
      </c>
      <c r="B1261" s="341" t="s">
        <v>9266</v>
      </c>
      <c r="C1261" s="342" t="s">
        <v>7432</v>
      </c>
      <c r="D1261" s="342" t="s">
        <v>6593</v>
      </c>
      <c r="E1261" s="342" t="s">
        <v>9319</v>
      </c>
      <c r="F1261" s="342" t="s">
        <v>6568</v>
      </c>
      <c r="G1261" s="343">
        <v>46.575000000000003</v>
      </c>
      <c r="H1261" s="342" t="s">
        <v>6594</v>
      </c>
      <c r="I1261" s="342" t="s">
        <v>6575</v>
      </c>
      <c r="J1261" s="342" t="s">
        <v>6755</v>
      </c>
      <c r="K1261" s="581" t="s">
        <v>6874</v>
      </c>
      <c r="L1261" s="344" t="s">
        <v>4090</v>
      </c>
      <c r="N1261" s="344" t="s">
        <v>4090</v>
      </c>
      <c r="O1261" s="341" t="s">
        <v>6752</v>
      </c>
    </row>
    <row r="1262" spans="1:15" x14ac:dyDescent="0.2">
      <c r="A1262" s="341" t="s">
        <v>9257</v>
      </c>
      <c r="B1262" s="341" t="s">
        <v>9266</v>
      </c>
      <c r="C1262" s="342" t="s">
        <v>7452</v>
      </c>
      <c r="D1262" s="342" t="s">
        <v>6593</v>
      </c>
      <c r="E1262" s="342" t="s">
        <v>9328</v>
      </c>
      <c r="F1262" s="342" t="s">
        <v>6568</v>
      </c>
      <c r="G1262" s="343">
        <v>12.27</v>
      </c>
      <c r="H1262" s="342" t="s">
        <v>6594</v>
      </c>
      <c r="I1262" s="342" t="s">
        <v>6575</v>
      </c>
      <c r="J1262" s="342" t="s">
        <v>6755</v>
      </c>
      <c r="K1262" s="581" t="s">
        <v>7361</v>
      </c>
      <c r="L1262" s="344" t="s">
        <v>4090</v>
      </c>
      <c r="N1262" s="344" t="s">
        <v>9231</v>
      </c>
      <c r="O1262" s="341">
        <v>0</v>
      </c>
    </row>
    <row r="1263" spans="1:15" x14ac:dyDescent="0.2">
      <c r="A1263" s="341" t="s">
        <v>9257</v>
      </c>
      <c r="B1263" s="341" t="s">
        <v>9266</v>
      </c>
      <c r="C1263" s="342" t="s">
        <v>7432</v>
      </c>
      <c r="D1263" s="342" t="s">
        <v>6593</v>
      </c>
      <c r="E1263" s="342" t="s">
        <v>9319</v>
      </c>
      <c r="F1263" s="342" t="s">
        <v>6568</v>
      </c>
      <c r="G1263" s="343">
        <v>8.36</v>
      </c>
      <c r="H1263" s="342" t="s">
        <v>6594</v>
      </c>
      <c r="I1263" s="342" t="s">
        <v>6575</v>
      </c>
      <c r="J1263" s="342" t="s">
        <v>6755</v>
      </c>
      <c r="K1263" s="581" t="s">
        <v>7364</v>
      </c>
      <c r="L1263" s="344" t="s">
        <v>4090</v>
      </c>
      <c r="N1263" s="344" t="s">
        <v>4090</v>
      </c>
      <c r="O1263" s="341">
        <v>0</v>
      </c>
    </row>
    <row r="1264" spans="1:15" x14ac:dyDescent="0.2">
      <c r="A1264" s="341" t="s">
        <v>9257</v>
      </c>
      <c r="B1264" s="341" t="s">
        <v>9266</v>
      </c>
      <c r="C1264" s="342" t="s">
        <v>7452</v>
      </c>
      <c r="D1264" s="342" t="s">
        <v>6593</v>
      </c>
      <c r="E1264" s="342" t="s">
        <v>9319</v>
      </c>
      <c r="F1264" s="342" t="s">
        <v>6568</v>
      </c>
      <c r="G1264" s="343">
        <v>9.4500000000000011</v>
      </c>
      <c r="H1264" s="342" t="s">
        <v>6594</v>
      </c>
      <c r="I1264" s="342" t="s">
        <v>6575</v>
      </c>
      <c r="J1264" s="342" t="s">
        <v>6755</v>
      </c>
      <c r="K1264" s="581" t="s">
        <v>7368</v>
      </c>
      <c r="L1264" s="344" t="s">
        <v>4090</v>
      </c>
      <c r="N1264" s="344" t="s">
        <v>9231</v>
      </c>
      <c r="O1264" s="341">
        <v>0</v>
      </c>
    </row>
    <row r="1265" spans="1:15" x14ac:dyDescent="0.2">
      <c r="A1265" s="341" t="s">
        <v>9257</v>
      </c>
      <c r="B1265" s="341" t="s">
        <v>9266</v>
      </c>
      <c r="C1265" s="342" t="s">
        <v>6592</v>
      </c>
      <c r="D1265" s="342" t="s">
        <v>6593</v>
      </c>
      <c r="E1265" s="342" t="s">
        <v>9331</v>
      </c>
      <c r="F1265" s="342" t="s">
        <v>6568</v>
      </c>
      <c r="G1265" s="343">
        <v>4.4400000000000004</v>
      </c>
      <c r="H1265" s="342" t="s">
        <v>6594</v>
      </c>
      <c r="I1265" s="342" t="s">
        <v>6575</v>
      </c>
      <c r="J1265" s="342" t="s">
        <v>6755</v>
      </c>
      <c r="K1265" s="581" t="s">
        <v>7483</v>
      </c>
      <c r="L1265" s="344" t="s">
        <v>4090</v>
      </c>
      <c r="N1265" s="344" t="s">
        <v>9231</v>
      </c>
      <c r="O1265" s="341">
        <v>0</v>
      </c>
    </row>
    <row r="1266" spans="1:15" x14ac:dyDescent="0.2">
      <c r="A1266" s="341" t="s">
        <v>9257</v>
      </c>
      <c r="B1266" s="341" t="s">
        <v>9266</v>
      </c>
      <c r="C1266" s="342" t="s">
        <v>6592</v>
      </c>
      <c r="D1266" s="342" t="s">
        <v>6593</v>
      </c>
      <c r="E1266" s="342" t="s">
        <v>9323</v>
      </c>
      <c r="F1266" s="342" t="s">
        <v>6568</v>
      </c>
      <c r="G1266" s="343">
        <v>5.5200000000000005</v>
      </c>
      <c r="H1266" s="342" t="s">
        <v>6594</v>
      </c>
      <c r="I1266" s="342" t="s">
        <v>6575</v>
      </c>
      <c r="J1266" s="342" t="s">
        <v>6755</v>
      </c>
      <c r="K1266" s="581" t="s">
        <v>7373</v>
      </c>
      <c r="L1266" s="344" t="s">
        <v>4090</v>
      </c>
      <c r="N1266" s="344" t="s">
        <v>9231</v>
      </c>
      <c r="O1266" s="341">
        <v>0</v>
      </c>
    </row>
    <row r="1267" spans="1:15" x14ac:dyDescent="0.2">
      <c r="A1267" s="341" t="s">
        <v>9257</v>
      </c>
      <c r="B1267" s="341" t="s">
        <v>9266</v>
      </c>
      <c r="C1267" s="342" t="s">
        <v>6592</v>
      </c>
      <c r="D1267" s="342" t="s">
        <v>6593</v>
      </c>
      <c r="E1267" s="342" t="s">
        <v>9323</v>
      </c>
      <c r="F1267" s="342" t="s">
        <v>6568</v>
      </c>
      <c r="G1267" s="343">
        <v>4.5570000000000004</v>
      </c>
      <c r="H1267" s="342" t="s">
        <v>6594</v>
      </c>
      <c r="I1267" s="342" t="s">
        <v>6575</v>
      </c>
      <c r="J1267" s="342" t="s">
        <v>6755</v>
      </c>
      <c r="K1267" s="581" t="s">
        <v>7381</v>
      </c>
      <c r="L1267" s="344" t="s">
        <v>4090</v>
      </c>
      <c r="N1267" s="344" t="s">
        <v>9231</v>
      </c>
      <c r="O1267" s="341">
        <v>0</v>
      </c>
    </row>
    <row r="1268" spans="1:15" x14ac:dyDescent="0.2">
      <c r="A1268" s="341" t="s">
        <v>9257</v>
      </c>
      <c r="B1268" s="341" t="s">
        <v>9266</v>
      </c>
      <c r="C1268" s="342" t="s">
        <v>7452</v>
      </c>
      <c r="D1268" s="342" t="s">
        <v>6593</v>
      </c>
      <c r="E1268" s="342" t="s">
        <v>9324</v>
      </c>
      <c r="F1268" s="342" t="s">
        <v>6568</v>
      </c>
      <c r="G1268" s="343">
        <v>10.44</v>
      </c>
      <c r="H1268" s="342" t="s">
        <v>6594</v>
      </c>
      <c r="I1268" s="342" t="s">
        <v>6575</v>
      </c>
      <c r="J1268" s="342" t="s">
        <v>6755</v>
      </c>
      <c r="K1268" s="581" t="s">
        <v>7484</v>
      </c>
      <c r="L1268" s="344" t="s">
        <v>4090</v>
      </c>
      <c r="N1268" s="344" t="s">
        <v>9231</v>
      </c>
      <c r="O1268" s="341">
        <v>0</v>
      </c>
    </row>
    <row r="1269" spans="1:15" x14ac:dyDescent="0.2">
      <c r="A1269" s="341" t="s">
        <v>9257</v>
      </c>
      <c r="B1269" s="341" t="s">
        <v>9266</v>
      </c>
      <c r="C1269" s="342" t="s">
        <v>6654</v>
      </c>
      <c r="D1269" s="342" t="s">
        <v>6593</v>
      </c>
      <c r="E1269" s="342" t="s">
        <v>9325</v>
      </c>
      <c r="F1269" s="342" t="s">
        <v>6568</v>
      </c>
      <c r="G1269" s="343">
        <v>7.0200000000000005</v>
      </c>
      <c r="H1269" s="342" t="s">
        <v>6594</v>
      </c>
      <c r="I1269" s="342" t="s">
        <v>6575</v>
      </c>
      <c r="J1269" s="342" t="s">
        <v>6755</v>
      </c>
      <c r="K1269" s="581" t="s">
        <v>7485</v>
      </c>
      <c r="L1269" s="344" t="s">
        <v>4090</v>
      </c>
      <c r="N1269" s="344" t="s">
        <v>4090</v>
      </c>
      <c r="O1269" s="341">
        <v>0</v>
      </c>
    </row>
    <row r="1270" spans="1:15" x14ac:dyDescent="0.2">
      <c r="A1270" s="341" t="s">
        <v>9257</v>
      </c>
      <c r="B1270" s="341" t="s">
        <v>9266</v>
      </c>
      <c r="C1270" s="342" t="s">
        <v>6592</v>
      </c>
      <c r="D1270" s="342" t="s">
        <v>6593</v>
      </c>
      <c r="E1270" s="342" t="s">
        <v>9334</v>
      </c>
      <c r="F1270" s="342" t="s">
        <v>6568</v>
      </c>
      <c r="G1270" s="343">
        <v>12.6</v>
      </c>
      <c r="H1270" s="342" t="s">
        <v>6594</v>
      </c>
      <c r="I1270" s="342" t="s">
        <v>6575</v>
      </c>
      <c r="J1270" s="342" t="s">
        <v>6755</v>
      </c>
      <c r="K1270" s="581" t="s">
        <v>7486</v>
      </c>
      <c r="L1270" s="344" t="s">
        <v>4090</v>
      </c>
      <c r="N1270" s="344" t="s">
        <v>9231</v>
      </c>
      <c r="O1270" s="341">
        <v>0</v>
      </c>
    </row>
    <row r="1271" spans="1:15" x14ac:dyDescent="0.2">
      <c r="A1271" s="341" t="s">
        <v>9257</v>
      </c>
      <c r="B1271" s="341" t="s">
        <v>9266</v>
      </c>
      <c r="C1271" s="342" t="s">
        <v>6654</v>
      </c>
      <c r="D1271" s="342" t="s">
        <v>6593</v>
      </c>
      <c r="E1271" s="342" t="s">
        <v>9255</v>
      </c>
      <c r="F1271" s="342" t="s">
        <v>6568</v>
      </c>
      <c r="G1271" s="343">
        <v>8.74</v>
      </c>
      <c r="H1271" s="342" t="s">
        <v>6594</v>
      </c>
      <c r="I1271" s="342" t="s">
        <v>6575</v>
      </c>
      <c r="J1271" s="342" t="s">
        <v>6755</v>
      </c>
      <c r="K1271" s="581" t="s">
        <v>7485</v>
      </c>
      <c r="L1271" s="344" t="s">
        <v>4090</v>
      </c>
      <c r="N1271" s="344" t="s">
        <v>4090</v>
      </c>
      <c r="O1271" s="341">
        <v>0</v>
      </c>
    </row>
    <row r="1272" spans="1:15" x14ac:dyDescent="0.2">
      <c r="A1272" s="341" t="s">
        <v>9257</v>
      </c>
      <c r="B1272" s="341" t="s">
        <v>9266</v>
      </c>
      <c r="C1272" s="342" t="s">
        <v>6592</v>
      </c>
      <c r="D1272" s="342" t="s">
        <v>6593</v>
      </c>
      <c r="E1272" s="342" t="s">
        <v>9334</v>
      </c>
      <c r="F1272" s="342" t="s">
        <v>6568</v>
      </c>
      <c r="G1272" s="343">
        <v>5.7750000000000004</v>
      </c>
      <c r="H1272" s="342" t="s">
        <v>6594</v>
      </c>
      <c r="I1272" s="342" t="s">
        <v>6575</v>
      </c>
      <c r="J1272" s="342" t="s">
        <v>6755</v>
      </c>
      <c r="K1272" s="581" t="s">
        <v>7384</v>
      </c>
      <c r="L1272" s="344" t="s">
        <v>4090</v>
      </c>
      <c r="N1272" s="344" t="s">
        <v>9231</v>
      </c>
      <c r="O1272" s="341">
        <v>0</v>
      </c>
    </row>
    <row r="1273" spans="1:15" x14ac:dyDescent="0.2">
      <c r="A1273" s="341" t="s">
        <v>9257</v>
      </c>
      <c r="B1273" s="341" t="s">
        <v>9266</v>
      </c>
      <c r="C1273" s="342" t="s">
        <v>7452</v>
      </c>
      <c r="D1273" s="342" t="s">
        <v>6593</v>
      </c>
      <c r="E1273" s="342" t="s">
        <v>9320</v>
      </c>
      <c r="F1273" s="342" t="s">
        <v>6568</v>
      </c>
      <c r="G1273" s="343">
        <v>34.200000000000003</v>
      </c>
      <c r="H1273" s="342" t="s">
        <v>6594</v>
      </c>
      <c r="I1273" s="342" t="s">
        <v>6575</v>
      </c>
      <c r="J1273" s="342" t="s">
        <v>6755</v>
      </c>
      <c r="K1273" s="581" t="s">
        <v>6944</v>
      </c>
      <c r="L1273" s="344" t="s">
        <v>4090</v>
      </c>
      <c r="N1273" s="344" t="s">
        <v>9231</v>
      </c>
      <c r="O1273" s="341" t="s">
        <v>6752</v>
      </c>
    </row>
    <row r="1274" spans="1:15" x14ac:dyDescent="0.2">
      <c r="A1274" s="341" t="s">
        <v>9257</v>
      </c>
      <c r="B1274" s="341" t="s">
        <v>9266</v>
      </c>
      <c r="C1274" s="342" t="s">
        <v>7452</v>
      </c>
      <c r="D1274" s="342" t="s">
        <v>6593</v>
      </c>
      <c r="E1274" s="342" t="s">
        <v>9320</v>
      </c>
      <c r="F1274" s="342" t="s">
        <v>6568</v>
      </c>
      <c r="G1274" s="343">
        <v>15.96</v>
      </c>
      <c r="H1274" s="342" t="s">
        <v>6594</v>
      </c>
      <c r="I1274" s="342" t="s">
        <v>6575</v>
      </c>
      <c r="J1274" s="342" t="s">
        <v>6755</v>
      </c>
      <c r="K1274" s="581" t="s">
        <v>6771</v>
      </c>
      <c r="L1274" s="344" t="s">
        <v>4090</v>
      </c>
      <c r="N1274" s="344" t="s">
        <v>9231</v>
      </c>
      <c r="O1274" s="341" t="s">
        <v>6752</v>
      </c>
    </row>
    <row r="1275" spans="1:15" x14ac:dyDescent="0.2">
      <c r="A1275" s="341" t="s">
        <v>9257</v>
      </c>
      <c r="B1275" s="341" t="s">
        <v>9266</v>
      </c>
      <c r="C1275" s="342" t="s">
        <v>7452</v>
      </c>
      <c r="D1275" s="342" t="s">
        <v>6593</v>
      </c>
      <c r="E1275" s="342" t="s">
        <v>9326</v>
      </c>
      <c r="F1275" s="342" t="s">
        <v>6568</v>
      </c>
      <c r="G1275" s="343">
        <v>17.5</v>
      </c>
      <c r="H1275" s="342" t="s">
        <v>6594</v>
      </c>
      <c r="I1275" s="342" t="s">
        <v>6575</v>
      </c>
      <c r="J1275" s="342" t="s">
        <v>6755</v>
      </c>
      <c r="K1275" s="581" t="s">
        <v>7487</v>
      </c>
      <c r="L1275" s="344" t="s">
        <v>4090</v>
      </c>
      <c r="N1275" s="344" t="s">
        <v>9231</v>
      </c>
      <c r="O1275" s="341">
        <v>0</v>
      </c>
    </row>
    <row r="1276" spans="1:15" x14ac:dyDescent="0.2">
      <c r="A1276" s="341" t="s">
        <v>9257</v>
      </c>
      <c r="B1276" s="341" t="s">
        <v>9266</v>
      </c>
      <c r="C1276" s="342" t="s">
        <v>6654</v>
      </c>
      <c r="D1276" s="342" t="s">
        <v>6593</v>
      </c>
      <c r="E1276" s="342" t="s">
        <v>9319</v>
      </c>
      <c r="F1276" s="342" t="s">
        <v>6568</v>
      </c>
      <c r="G1276" s="343">
        <v>27.91</v>
      </c>
      <c r="H1276" s="342" t="s">
        <v>6594</v>
      </c>
      <c r="I1276" s="342" t="s">
        <v>6575</v>
      </c>
      <c r="J1276" s="342" t="s">
        <v>6755</v>
      </c>
      <c r="K1276" s="581" t="s">
        <v>6804</v>
      </c>
      <c r="L1276" s="344" t="s">
        <v>4090</v>
      </c>
      <c r="N1276" s="344" t="s">
        <v>4090</v>
      </c>
      <c r="O1276" s="341">
        <v>0</v>
      </c>
    </row>
    <row r="1277" spans="1:15" x14ac:dyDescent="0.2">
      <c r="A1277" s="341" t="s">
        <v>9257</v>
      </c>
      <c r="B1277" s="341" t="s">
        <v>9266</v>
      </c>
      <c r="C1277" s="342" t="s">
        <v>6654</v>
      </c>
      <c r="D1277" s="342" t="s">
        <v>6593</v>
      </c>
      <c r="E1277" s="342" t="s">
        <v>9319</v>
      </c>
      <c r="F1277" s="342" t="s">
        <v>6568</v>
      </c>
      <c r="G1277" s="343">
        <v>9.7850000000000001</v>
      </c>
      <c r="H1277" s="342" t="s">
        <v>6594</v>
      </c>
      <c r="I1277" s="342" t="s">
        <v>6575</v>
      </c>
      <c r="J1277" s="342" t="s">
        <v>6755</v>
      </c>
      <c r="K1277" s="581" t="s">
        <v>7488</v>
      </c>
      <c r="L1277" s="344" t="s">
        <v>4090</v>
      </c>
      <c r="N1277" s="344" t="s">
        <v>4090</v>
      </c>
      <c r="O1277" s="341">
        <v>0</v>
      </c>
    </row>
    <row r="1278" spans="1:15" x14ac:dyDescent="0.2">
      <c r="A1278" s="341" t="s">
        <v>9257</v>
      </c>
      <c r="B1278" s="341" t="s">
        <v>9266</v>
      </c>
      <c r="C1278" s="342" t="s">
        <v>6654</v>
      </c>
      <c r="D1278" s="342" t="s">
        <v>6593</v>
      </c>
      <c r="E1278" s="342" t="s">
        <v>9322</v>
      </c>
      <c r="F1278" s="342" t="s">
        <v>6568</v>
      </c>
      <c r="G1278" s="343">
        <v>25.55</v>
      </c>
      <c r="H1278" s="342" t="s">
        <v>6594</v>
      </c>
      <c r="I1278" s="342" t="s">
        <v>6575</v>
      </c>
      <c r="J1278" s="342" t="s">
        <v>6755</v>
      </c>
      <c r="K1278" s="581" t="s">
        <v>7396</v>
      </c>
      <c r="L1278" s="344" t="s">
        <v>4090</v>
      </c>
      <c r="N1278" s="344" t="s">
        <v>4090</v>
      </c>
      <c r="O1278" s="341">
        <v>0</v>
      </c>
    </row>
    <row r="1279" spans="1:15" x14ac:dyDescent="0.2">
      <c r="A1279" s="341" t="s">
        <v>9257</v>
      </c>
      <c r="B1279" s="341" t="s">
        <v>9266</v>
      </c>
      <c r="C1279" s="342" t="s">
        <v>6592</v>
      </c>
      <c r="D1279" s="342" t="s">
        <v>6593</v>
      </c>
      <c r="E1279" s="342" t="s">
        <v>9326</v>
      </c>
      <c r="F1279" s="342" t="s">
        <v>6568</v>
      </c>
      <c r="G1279" s="343">
        <v>49.86</v>
      </c>
      <c r="H1279" s="342" t="s">
        <v>6594</v>
      </c>
      <c r="I1279" s="342" t="s">
        <v>6575</v>
      </c>
      <c r="J1279" s="342" t="s">
        <v>6755</v>
      </c>
      <c r="K1279" s="581" t="s">
        <v>7489</v>
      </c>
      <c r="L1279" s="344" t="s">
        <v>4090</v>
      </c>
      <c r="N1279" s="344" t="s">
        <v>9231</v>
      </c>
      <c r="O1279" s="341" t="s">
        <v>6752</v>
      </c>
    </row>
    <row r="1280" spans="1:15" x14ac:dyDescent="0.2">
      <c r="A1280" s="341" t="s">
        <v>9257</v>
      </c>
      <c r="B1280" s="341" t="s">
        <v>9266</v>
      </c>
      <c r="C1280" s="342" t="s">
        <v>7452</v>
      </c>
      <c r="D1280" s="342" t="s">
        <v>6593</v>
      </c>
      <c r="E1280" s="342" t="s">
        <v>9319</v>
      </c>
      <c r="F1280" s="342" t="s">
        <v>6568</v>
      </c>
      <c r="G1280" s="343">
        <v>26.6</v>
      </c>
      <c r="H1280" s="342" t="s">
        <v>6594</v>
      </c>
      <c r="I1280" s="342" t="s">
        <v>6575</v>
      </c>
      <c r="J1280" s="342" t="s">
        <v>6755</v>
      </c>
      <c r="K1280" s="581" t="s">
        <v>7005</v>
      </c>
      <c r="L1280" s="344" t="s">
        <v>4090</v>
      </c>
      <c r="N1280" s="344" t="s">
        <v>9231</v>
      </c>
      <c r="O1280" s="341">
        <v>0</v>
      </c>
    </row>
    <row r="1281" spans="1:15" x14ac:dyDescent="0.2">
      <c r="A1281" s="341" t="s">
        <v>9257</v>
      </c>
      <c r="B1281" s="341" t="s">
        <v>9266</v>
      </c>
      <c r="C1281" s="342" t="s">
        <v>6592</v>
      </c>
      <c r="D1281" s="342" t="s">
        <v>6593</v>
      </c>
      <c r="E1281" s="342" t="s">
        <v>9322</v>
      </c>
      <c r="F1281" s="342" t="s">
        <v>6568</v>
      </c>
      <c r="G1281" s="343">
        <v>10.35</v>
      </c>
      <c r="H1281" s="342" t="s">
        <v>6594</v>
      </c>
      <c r="I1281" s="342" t="s">
        <v>6575</v>
      </c>
      <c r="J1281" s="342" t="s">
        <v>6755</v>
      </c>
      <c r="K1281" s="581" t="s">
        <v>6786</v>
      </c>
      <c r="L1281" s="344" t="s">
        <v>4090</v>
      </c>
      <c r="N1281" s="344" t="s">
        <v>9231</v>
      </c>
      <c r="O1281" s="341">
        <v>0</v>
      </c>
    </row>
    <row r="1282" spans="1:15" x14ac:dyDescent="0.2">
      <c r="A1282" s="341" t="s">
        <v>9257</v>
      </c>
      <c r="B1282" s="341" t="s">
        <v>9266</v>
      </c>
      <c r="C1282" s="342" t="s">
        <v>7432</v>
      </c>
      <c r="D1282" s="342" t="s">
        <v>6593</v>
      </c>
      <c r="E1282" s="342" t="s">
        <v>9320</v>
      </c>
      <c r="F1282" s="342" t="s">
        <v>6568</v>
      </c>
      <c r="G1282" s="343">
        <v>6.9</v>
      </c>
      <c r="H1282" s="342" t="s">
        <v>6594</v>
      </c>
      <c r="I1282" s="342" t="s">
        <v>6575</v>
      </c>
      <c r="J1282" s="342" t="s">
        <v>6755</v>
      </c>
      <c r="K1282" s="581" t="s">
        <v>7391</v>
      </c>
      <c r="L1282" s="344" t="s">
        <v>4090</v>
      </c>
      <c r="N1282" s="344" t="s">
        <v>4090</v>
      </c>
      <c r="O1282" s="341">
        <v>0</v>
      </c>
    </row>
    <row r="1283" spans="1:15" x14ac:dyDescent="0.2">
      <c r="A1283" s="341" t="s">
        <v>9257</v>
      </c>
      <c r="B1283" s="341" t="s">
        <v>9266</v>
      </c>
      <c r="C1283" s="342" t="s">
        <v>7432</v>
      </c>
      <c r="D1283" s="342" t="s">
        <v>6593</v>
      </c>
      <c r="E1283" s="342" t="s">
        <v>9325</v>
      </c>
      <c r="F1283" s="342" t="s">
        <v>6568</v>
      </c>
      <c r="G1283" s="343">
        <v>32.200000000000003</v>
      </c>
      <c r="H1283" s="342" t="s">
        <v>6594</v>
      </c>
      <c r="I1283" s="342" t="s">
        <v>6575</v>
      </c>
      <c r="J1283" s="342" t="s">
        <v>6755</v>
      </c>
      <c r="K1283" s="581" t="s">
        <v>7392</v>
      </c>
      <c r="L1283" s="344" t="s">
        <v>4090</v>
      </c>
      <c r="N1283" s="344" t="s">
        <v>4090</v>
      </c>
      <c r="O1283" s="341" t="s">
        <v>6752</v>
      </c>
    </row>
    <row r="1284" spans="1:15" x14ac:dyDescent="0.2">
      <c r="A1284" s="341" t="s">
        <v>9257</v>
      </c>
      <c r="B1284" s="341" t="s">
        <v>9266</v>
      </c>
      <c r="C1284" s="342" t="s">
        <v>7432</v>
      </c>
      <c r="D1284" s="342" t="s">
        <v>6593</v>
      </c>
      <c r="E1284" s="342" t="s">
        <v>9320</v>
      </c>
      <c r="F1284" s="342" t="s">
        <v>6568</v>
      </c>
      <c r="G1284" s="343">
        <v>6.9</v>
      </c>
      <c r="H1284" s="342" t="s">
        <v>6594</v>
      </c>
      <c r="I1284" s="342" t="s">
        <v>6575</v>
      </c>
      <c r="J1284" s="342" t="s">
        <v>6755</v>
      </c>
      <c r="K1284" s="581" t="s">
        <v>7490</v>
      </c>
      <c r="L1284" s="344" t="s">
        <v>4090</v>
      </c>
      <c r="N1284" s="344" t="s">
        <v>4090</v>
      </c>
      <c r="O1284" s="341">
        <v>0</v>
      </c>
    </row>
    <row r="1285" spans="1:15" x14ac:dyDescent="0.2">
      <c r="A1285" s="341" t="s">
        <v>9257</v>
      </c>
      <c r="B1285" s="341" t="s">
        <v>9266</v>
      </c>
      <c r="C1285" s="342" t="s">
        <v>7432</v>
      </c>
      <c r="D1285" s="342" t="s">
        <v>6593</v>
      </c>
      <c r="E1285" s="342" t="s">
        <v>9320</v>
      </c>
      <c r="F1285" s="342" t="s">
        <v>6568</v>
      </c>
      <c r="G1285" s="343">
        <v>10.81</v>
      </c>
      <c r="H1285" s="342" t="s">
        <v>6594</v>
      </c>
      <c r="I1285" s="342" t="s">
        <v>6575</v>
      </c>
      <c r="J1285" s="342" t="s">
        <v>6755</v>
      </c>
      <c r="K1285" s="581" t="s">
        <v>7490</v>
      </c>
      <c r="L1285" s="344" t="s">
        <v>4090</v>
      </c>
      <c r="N1285" s="344" t="s">
        <v>4090</v>
      </c>
      <c r="O1285" s="341">
        <v>0</v>
      </c>
    </row>
    <row r="1286" spans="1:15" x14ac:dyDescent="0.2">
      <c r="A1286" s="341" t="s">
        <v>9257</v>
      </c>
      <c r="B1286" s="341" t="s">
        <v>9266</v>
      </c>
      <c r="C1286" s="342" t="s">
        <v>6654</v>
      </c>
      <c r="D1286" s="342" t="s">
        <v>6593</v>
      </c>
      <c r="E1286" s="342" t="s">
        <v>9321</v>
      </c>
      <c r="F1286" s="342" t="s">
        <v>6568</v>
      </c>
      <c r="G1286" s="343">
        <v>20.28</v>
      </c>
      <c r="H1286" s="342" t="s">
        <v>6594</v>
      </c>
      <c r="I1286" s="342" t="s">
        <v>6575</v>
      </c>
      <c r="J1286" s="342" t="s">
        <v>6755</v>
      </c>
      <c r="K1286" s="581" t="s">
        <v>7393</v>
      </c>
      <c r="L1286" s="344" t="s">
        <v>4090</v>
      </c>
      <c r="N1286" s="344" t="s">
        <v>4090</v>
      </c>
      <c r="O1286" s="341">
        <v>0</v>
      </c>
    </row>
    <row r="1287" spans="1:15" x14ac:dyDescent="0.2">
      <c r="A1287" s="341" t="s">
        <v>9257</v>
      </c>
      <c r="B1287" s="341" t="s">
        <v>9266</v>
      </c>
      <c r="C1287" s="342" t="s">
        <v>7452</v>
      </c>
      <c r="D1287" s="342" t="s">
        <v>6593</v>
      </c>
      <c r="E1287" s="342" t="s">
        <v>9328</v>
      </c>
      <c r="F1287" s="342" t="s">
        <v>6568</v>
      </c>
      <c r="G1287" s="343">
        <v>3.6</v>
      </c>
      <c r="H1287" s="342" t="s">
        <v>6594</v>
      </c>
      <c r="I1287" s="342" t="s">
        <v>6575</v>
      </c>
      <c r="J1287" s="342" t="s">
        <v>6755</v>
      </c>
      <c r="K1287" s="581" t="s">
        <v>6805</v>
      </c>
      <c r="L1287" s="344" t="s">
        <v>4090</v>
      </c>
      <c r="N1287" s="344" t="s">
        <v>9231</v>
      </c>
      <c r="O1287" s="341">
        <v>0</v>
      </c>
    </row>
    <row r="1288" spans="1:15" x14ac:dyDescent="0.2">
      <c r="A1288" s="341" t="s">
        <v>9257</v>
      </c>
      <c r="B1288" s="341" t="s">
        <v>9287</v>
      </c>
      <c r="C1288" s="342" t="s">
        <v>6769</v>
      </c>
      <c r="D1288" s="342" t="s">
        <v>6770</v>
      </c>
      <c r="E1288" s="342" t="s">
        <v>9325</v>
      </c>
      <c r="F1288" s="342" t="s">
        <v>6568</v>
      </c>
      <c r="G1288" s="343">
        <v>4.5</v>
      </c>
      <c r="H1288" s="342" t="s">
        <v>6594</v>
      </c>
      <c r="I1288" s="342" t="s">
        <v>6575</v>
      </c>
      <c r="J1288" s="342" t="s">
        <v>6755</v>
      </c>
      <c r="K1288" s="581" t="s">
        <v>7491</v>
      </c>
      <c r="L1288" s="344" t="s">
        <v>4090</v>
      </c>
      <c r="N1288" s="344" t="s">
        <v>4090</v>
      </c>
      <c r="O1288" s="341" t="s">
        <v>6766</v>
      </c>
    </row>
    <row r="1289" spans="1:15" x14ac:dyDescent="0.2">
      <c r="A1289" s="341" t="s">
        <v>9257</v>
      </c>
      <c r="B1289" s="341" t="s">
        <v>9287</v>
      </c>
      <c r="C1289" s="342" t="s">
        <v>6769</v>
      </c>
      <c r="D1289" s="342" t="s">
        <v>6770</v>
      </c>
      <c r="E1289" s="342" t="s">
        <v>9255</v>
      </c>
      <c r="F1289" s="342" t="s">
        <v>6568</v>
      </c>
      <c r="G1289" s="343">
        <v>3.12</v>
      </c>
      <c r="H1289" s="342" t="s">
        <v>6594</v>
      </c>
      <c r="I1289" s="342" t="s">
        <v>6575</v>
      </c>
      <c r="J1289" s="342" t="s">
        <v>6755</v>
      </c>
      <c r="K1289" s="581" t="s">
        <v>7492</v>
      </c>
      <c r="L1289" s="344" t="s">
        <v>4090</v>
      </c>
      <c r="N1289" s="344" t="s">
        <v>4090</v>
      </c>
      <c r="O1289" s="341" t="s">
        <v>6752</v>
      </c>
    </row>
    <row r="1290" spans="1:15" x14ac:dyDescent="0.2">
      <c r="A1290" s="341" t="s">
        <v>9257</v>
      </c>
      <c r="B1290" s="341" t="s">
        <v>9287</v>
      </c>
      <c r="C1290" s="342" t="s">
        <v>6769</v>
      </c>
      <c r="D1290" s="342" t="s">
        <v>6770</v>
      </c>
      <c r="E1290" s="342" t="s">
        <v>9324</v>
      </c>
      <c r="F1290" s="342" t="s">
        <v>6568</v>
      </c>
      <c r="G1290" s="343">
        <v>4.875</v>
      </c>
      <c r="H1290" s="342" t="s">
        <v>6594</v>
      </c>
      <c r="I1290" s="342" t="s">
        <v>6575</v>
      </c>
      <c r="J1290" s="342" t="s">
        <v>6755</v>
      </c>
      <c r="K1290" s="581" t="s">
        <v>7412</v>
      </c>
      <c r="L1290" s="344" t="s">
        <v>4090</v>
      </c>
      <c r="N1290" s="344" t="s">
        <v>4090</v>
      </c>
      <c r="O1290" s="341" t="s">
        <v>6766</v>
      </c>
    </row>
    <row r="1291" spans="1:15" x14ac:dyDescent="0.2">
      <c r="A1291" s="341" t="s">
        <v>9257</v>
      </c>
      <c r="B1291" s="341" t="s">
        <v>9287</v>
      </c>
      <c r="C1291" s="342" t="s">
        <v>6769</v>
      </c>
      <c r="D1291" s="342" t="s">
        <v>6770</v>
      </c>
      <c r="E1291" s="342" t="s">
        <v>9323</v>
      </c>
      <c r="F1291" s="342" t="s">
        <v>6568</v>
      </c>
      <c r="G1291" s="343">
        <v>2.5</v>
      </c>
      <c r="H1291" s="342" t="s">
        <v>6594</v>
      </c>
      <c r="I1291" s="342" t="s">
        <v>6575</v>
      </c>
      <c r="J1291" s="342" t="s">
        <v>6755</v>
      </c>
      <c r="K1291" s="581" t="s">
        <v>7012</v>
      </c>
      <c r="L1291" s="344" t="s">
        <v>4090</v>
      </c>
      <c r="N1291" s="344" t="s">
        <v>4090</v>
      </c>
      <c r="O1291" s="341" t="s">
        <v>6752</v>
      </c>
    </row>
    <row r="1292" spans="1:15" x14ac:dyDescent="0.2">
      <c r="A1292" s="341" t="s">
        <v>9257</v>
      </c>
      <c r="B1292" s="341" t="s">
        <v>9287</v>
      </c>
      <c r="C1292" s="342" t="s">
        <v>6769</v>
      </c>
      <c r="D1292" s="342" t="s">
        <v>6770</v>
      </c>
      <c r="E1292" s="342" t="s">
        <v>9255</v>
      </c>
      <c r="F1292" s="342" t="s">
        <v>6568</v>
      </c>
      <c r="G1292" s="343">
        <v>5.1000000000000005</v>
      </c>
      <c r="H1292" s="342" t="s">
        <v>6594</v>
      </c>
      <c r="I1292" s="342" t="s">
        <v>6575</v>
      </c>
      <c r="J1292" s="342" t="s">
        <v>6755</v>
      </c>
      <c r="K1292" s="581" t="s">
        <v>7493</v>
      </c>
      <c r="L1292" s="344" t="s">
        <v>4090</v>
      </c>
      <c r="N1292" s="344" t="s">
        <v>4090</v>
      </c>
      <c r="O1292" s="341" t="s">
        <v>6766</v>
      </c>
    </row>
    <row r="1293" spans="1:15" x14ac:dyDescent="0.2">
      <c r="A1293" s="341" t="s">
        <v>9257</v>
      </c>
      <c r="B1293" s="341" t="s">
        <v>9287</v>
      </c>
      <c r="C1293" s="342" t="s">
        <v>6769</v>
      </c>
      <c r="D1293" s="342" t="s">
        <v>6770</v>
      </c>
      <c r="E1293" s="342" t="s">
        <v>9255</v>
      </c>
      <c r="F1293" s="342" t="s">
        <v>6568</v>
      </c>
      <c r="G1293" s="343">
        <v>4.335</v>
      </c>
      <c r="H1293" s="342" t="s">
        <v>6594</v>
      </c>
      <c r="I1293" s="342" t="s">
        <v>6575</v>
      </c>
      <c r="J1293" s="342" t="s">
        <v>6755</v>
      </c>
      <c r="K1293" s="581" t="s">
        <v>7494</v>
      </c>
      <c r="L1293" s="344" t="s">
        <v>4090</v>
      </c>
      <c r="N1293" s="344" t="s">
        <v>4090</v>
      </c>
      <c r="O1293" s="341" t="s">
        <v>6766</v>
      </c>
    </row>
    <row r="1294" spans="1:15" x14ac:dyDescent="0.2">
      <c r="A1294" s="341" t="s">
        <v>9257</v>
      </c>
      <c r="B1294" s="341" t="s">
        <v>9287</v>
      </c>
      <c r="C1294" s="342" t="s">
        <v>6769</v>
      </c>
      <c r="D1294" s="342" t="s">
        <v>6770</v>
      </c>
      <c r="E1294" s="342" t="s">
        <v>9334</v>
      </c>
      <c r="F1294" s="342" t="s">
        <v>6568</v>
      </c>
      <c r="G1294" s="343">
        <v>4.18</v>
      </c>
      <c r="H1294" s="342" t="s">
        <v>6594</v>
      </c>
      <c r="I1294" s="342" t="s">
        <v>6575</v>
      </c>
      <c r="J1294" s="342" t="s">
        <v>6755</v>
      </c>
      <c r="K1294" s="581" t="s">
        <v>7495</v>
      </c>
      <c r="L1294" s="344" t="s">
        <v>4090</v>
      </c>
      <c r="N1294" s="344" t="s">
        <v>4090</v>
      </c>
      <c r="O1294" s="341" t="s">
        <v>6766</v>
      </c>
    </row>
    <row r="1295" spans="1:15" x14ac:dyDescent="0.2">
      <c r="A1295" s="341" t="s">
        <v>9257</v>
      </c>
      <c r="B1295" s="341" t="s">
        <v>9287</v>
      </c>
      <c r="C1295" s="342" t="s">
        <v>6769</v>
      </c>
      <c r="D1295" s="342" t="s">
        <v>6770</v>
      </c>
      <c r="E1295" s="342" t="s">
        <v>9323</v>
      </c>
      <c r="F1295" s="342" t="s">
        <v>6568</v>
      </c>
      <c r="G1295" s="343">
        <v>5.07</v>
      </c>
      <c r="H1295" s="342" t="s">
        <v>6594</v>
      </c>
      <c r="I1295" s="342" t="s">
        <v>6575</v>
      </c>
      <c r="J1295" s="342" t="s">
        <v>6755</v>
      </c>
      <c r="K1295" s="581" t="s">
        <v>7496</v>
      </c>
      <c r="L1295" s="344" t="s">
        <v>4090</v>
      </c>
      <c r="N1295" s="344" t="s">
        <v>4090</v>
      </c>
      <c r="O1295" s="341" t="s">
        <v>6752</v>
      </c>
    </row>
    <row r="1296" spans="1:15" x14ac:dyDescent="0.2">
      <c r="A1296" s="341" t="s">
        <v>9257</v>
      </c>
      <c r="B1296" s="341" t="s">
        <v>9287</v>
      </c>
      <c r="C1296" s="342" t="s">
        <v>6769</v>
      </c>
      <c r="D1296" s="342" t="s">
        <v>6770</v>
      </c>
      <c r="E1296" s="342" t="s">
        <v>9341</v>
      </c>
      <c r="F1296" s="342" t="s">
        <v>6568</v>
      </c>
      <c r="G1296" s="343">
        <v>5.32</v>
      </c>
      <c r="H1296" s="342" t="s">
        <v>6594</v>
      </c>
      <c r="I1296" s="342" t="s">
        <v>6575</v>
      </c>
      <c r="J1296" s="342" t="s">
        <v>6755</v>
      </c>
      <c r="K1296" s="581" t="s">
        <v>7497</v>
      </c>
      <c r="L1296" s="344" t="s">
        <v>4090</v>
      </c>
      <c r="N1296" s="344" t="s">
        <v>4090</v>
      </c>
      <c r="O1296" s="341">
        <v>0</v>
      </c>
    </row>
    <row r="1297" spans="1:15" x14ac:dyDescent="0.2">
      <c r="A1297" s="341" t="s">
        <v>9257</v>
      </c>
      <c r="B1297" s="341" t="s">
        <v>9287</v>
      </c>
      <c r="C1297" s="342" t="s">
        <v>6769</v>
      </c>
      <c r="D1297" s="342" t="s">
        <v>6770</v>
      </c>
      <c r="E1297" s="342" t="s">
        <v>9323</v>
      </c>
      <c r="F1297" s="342" t="s">
        <v>6568</v>
      </c>
      <c r="G1297" s="343">
        <v>25.97</v>
      </c>
      <c r="H1297" s="342" t="s">
        <v>6594</v>
      </c>
      <c r="I1297" s="342" t="s">
        <v>6575</v>
      </c>
      <c r="J1297" s="342" t="s">
        <v>6755</v>
      </c>
      <c r="K1297" s="581" t="s">
        <v>6938</v>
      </c>
      <c r="L1297" s="344" t="s">
        <v>4090</v>
      </c>
      <c r="N1297" s="344" t="s">
        <v>4090</v>
      </c>
      <c r="O1297" s="341" t="s">
        <v>6766</v>
      </c>
    </row>
    <row r="1298" spans="1:15" x14ac:dyDescent="0.2">
      <c r="A1298" s="341" t="s">
        <v>9257</v>
      </c>
      <c r="B1298" s="341" t="s">
        <v>9287</v>
      </c>
      <c r="C1298" s="342" t="s">
        <v>6769</v>
      </c>
      <c r="D1298" s="342" t="s">
        <v>6770</v>
      </c>
      <c r="E1298" s="342" t="s">
        <v>9323</v>
      </c>
      <c r="F1298" s="342" t="s">
        <v>6568</v>
      </c>
      <c r="G1298" s="343">
        <v>12.675000000000001</v>
      </c>
      <c r="H1298" s="342" t="s">
        <v>6594</v>
      </c>
      <c r="I1298" s="342" t="s">
        <v>6575</v>
      </c>
      <c r="J1298" s="342" t="s">
        <v>6755</v>
      </c>
      <c r="K1298" s="581" t="s">
        <v>7498</v>
      </c>
      <c r="L1298" s="344" t="s">
        <v>4090</v>
      </c>
      <c r="N1298" s="344" t="s">
        <v>4090</v>
      </c>
      <c r="O1298" s="341" t="s">
        <v>6752</v>
      </c>
    </row>
    <row r="1299" spans="1:15" x14ac:dyDescent="0.2">
      <c r="A1299" s="341" t="s">
        <v>9257</v>
      </c>
      <c r="B1299" s="341" t="s">
        <v>9287</v>
      </c>
      <c r="C1299" s="342" t="s">
        <v>6769</v>
      </c>
      <c r="D1299" s="342" t="s">
        <v>6770</v>
      </c>
      <c r="E1299" s="342" t="s">
        <v>9255</v>
      </c>
      <c r="F1299" s="342" t="s">
        <v>6568</v>
      </c>
      <c r="G1299" s="343">
        <v>53.01</v>
      </c>
      <c r="H1299" s="342" t="s">
        <v>6594</v>
      </c>
      <c r="I1299" s="342" t="s">
        <v>6575</v>
      </c>
      <c r="J1299" s="342" t="s">
        <v>6755</v>
      </c>
      <c r="K1299" s="581" t="s">
        <v>7181</v>
      </c>
      <c r="L1299" s="344" t="s">
        <v>4090</v>
      </c>
      <c r="N1299" s="344" t="s">
        <v>4090</v>
      </c>
      <c r="O1299" s="341" t="s">
        <v>6752</v>
      </c>
    </row>
    <row r="1300" spans="1:15" x14ac:dyDescent="0.2">
      <c r="A1300" s="341" t="s">
        <v>9257</v>
      </c>
      <c r="B1300" s="341" t="s">
        <v>9287</v>
      </c>
      <c r="C1300" s="342" t="s">
        <v>6769</v>
      </c>
      <c r="D1300" s="342" t="s">
        <v>6770</v>
      </c>
      <c r="E1300" s="342" t="s">
        <v>9255</v>
      </c>
      <c r="F1300" s="342" t="s">
        <v>6568</v>
      </c>
      <c r="G1300" s="343">
        <v>10.36</v>
      </c>
      <c r="H1300" s="342" t="s">
        <v>6594</v>
      </c>
      <c r="I1300" s="342" t="s">
        <v>6575</v>
      </c>
      <c r="J1300" s="342" t="s">
        <v>6755</v>
      </c>
      <c r="K1300" s="581" t="s">
        <v>7499</v>
      </c>
      <c r="L1300" s="344" t="s">
        <v>4090</v>
      </c>
      <c r="N1300" s="344" t="s">
        <v>4090</v>
      </c>
      <c r="O1300" s="341">
        <v>0</v>
      </c>
    </row>
    <row r="1301" spans="1:15" x14ac:dyDescent="0.2">
      <c r="A1301" s="341" t="s">
        <v>9257</v>
      </c>
      <c r="B1301" s="341" t="s">
        <v>9287</v>
      </c>
      <c r="C1301" s="342" t="s">
        <v>6769</v>
      </c>
      <c r="D1301" s="342" t="s">
        <v>6770</v>
      </c>
      <c r="E1301" s="342" t="s">
        <v>9321</v>
      </c>
      <c r="F1301" s="342" t="s">
        <v>6568</v>
      </c>
      <c r="G1301" s="343">
        <v>3.84</v>
      </c>
      <c r="H1301" s="342" t="s">
        <v>6594</v>
      </c>
      <c r="I1301" s="342" t="s">
        <v>6575</v>
      </c>
      <c r="J1301" s="342" t="s">
        <v>6755</v>
      </c>
      <c r="K1301" s="581" t="s">
        <v>6758</v>
      </c>
      <c r="L1301" s="344" t="s">
        <v>4090</v>
      </c>
      <c r="N1301" s="344" t="s">
        <v>4090</v>
      </c>
      <c r="O1301" s="341" t="s">
        <v>6752</v>
      </c>
    </row>
    <row r="1302" spans="1:15" x14ac:dyDescent="0.2">
      <c r="A1302" s="341" t="s">
        <v>9257</v>
      </c>
      <c r="B1302" s="341" t="s">
        <v>9287</v>
      </c>
      <c r="C1302" s="342" t="s">
        <v>6769</v>
      </c>
      <c r="D1302" s="342" t="s">
        <v>6770</v>
      </c>
      <c r="E1302" s="342" t="s">
        <v>9323</v>
      </c>
      <c r="F1302" s="342" t="s">
        <v>6568</v>
      </c>
      <c r="G1302" s="343">
        <v>24.42</v>
      </c>
      <c r="H1302" s="342" t="s">
        <v>6594</v>
      </c>
      <c r="I1302" s="342" t="s">
        <v>6575</v>
      </c>
      <c r="J1302" s="342" t="s">
        <v>6755</v>
      </c>
      <c r="K1302" s="581" t="s">
        <v>7404</v>
      </c>
      <c r="L1302" s="344" t="s">
        <v>4090</v>
      </c>
      <c r="N1302" s="344" t="s">
        <v>4090</v>
      </c>
      <c r="O1302" s="341" t="s">
        <v>6752</v>
      </c>
    </row>
    <row r="1303" spans="1:15" x14ac:dyDescent="0.2">
      <c r="A1303" s="341" t="s">
        <v>9257</v>
      </c>
      <c r="B1303" s="341" t="s">
        <v>9287</v>
      </c>
      <c r="C1303" s="342" t="s">
        <v>6769</v>
      </c>
      <c r="D1303" s="342" t="s">
        <v>6770</v>
      </c>
      <c r="E1303" s="342" t="s">
        <v>9323</v>
      </c>
      <c r="F1303" s="342" t="s">
        <v>6568</v>
      </c>
      <c r="G1303" s="343">
        <v>13.5</v>
      </c>
      <c r="H1303" s="342" t="s">
        <v>6594</v>
      </c>
      <c r="I1303" s="342" t="s">
        <v>6575</v>
      </c>
      <c r="J1303" s="342" t="s">
        <v>6755</v>
      </c>
      <c r="K1303" s="581" t="s">
        <v>7415</v>
      </c>
      <c r="L1303" s="344" t="s">
        <v>4090</v>
      </c>
      <c r="N1303" s="344" t="s">
        <v>4090</v>
      </c>
      <c r="O1303" s="341" t="s">
        <v>6752</v>
      </c>
    </row>
    <row r="1304" spans="1:15" x14ac:dyDescent="0.2">
      <c r="A1304" s="341" t="s">
        <v>9257</v>
      </c>
      <c r="B1304" s="341" t="s">
        <v>9287</v>
      </c>
      <c r="C1304" s="342" t="s">
        <v>6769</v>
      </c>
      <c r="D1304" s="342" t="s">
        <v>6770</v>
      </c>
      <c r="E1304" s="342" t="s">
        <v>9255</v>
      </c>
      <c r="F1304" s="342" t="s">
        <v>6568</v>
      </c>
      <c r="G1304" s="343">
        <v>14.44</v>
      </c>
      <c r="H1304" s="342" t="s">
        <v>6594</v>
      </c>
      <c r="I1304" s="342" t="s">
        <v>6575</v>
      </c>
      <c r="J1304" s="342" t="s">
        <v>6755</v>
      </c>
      <c r="K1304" s="581" t="s">
        <v>7500</v>
      </c>
      <c r="L1304" s="344" t="s">
        <v>4090</v>
      </c>
      <c r="N1304" s="344" t="s">
        <v>4090</v>
      </c>
      <c r="O1304" s="341">
        <v>0</v>
      </c>
    </row>
    <row r="1305" spans="1:15" x14ac:dyDescent="0.2">
      <c r="A1305" s="341" t="s">
        <v>9257</v>
      </c>
      <c r="B1305" s="341" t="s">
        <v>9287</v>
      </c>
      <c r="C1305" s="342" t="s">
        <v>6769</v>
      </c>
      <c r="D1305" s="342" t="s">
        <v>6770</v>
      </c>
      <c r="E1305" s="342" t="s">
        <v>9338</v>
      </c>
      <c r="F1305" s="342" t="s">
        <v>6568</v>
      </c>
      <c r="G1305" s="343">
        <v>5.83</v>
      </c>
      <c r="H1305" s="342" t="s">
        <v>6594</v>
      </c>
      <c r="I1305" s="342" t="s">
        <v>6575</v>
      </c>
      <c r="J1305" s="342" t="s">
        <v>6755</v>
      </c>
      <c r="K1305" s="581" t="s">
        <v>6922</v>
      </c>
      <c r="L1305" s="344" t="s">
        <v>4090</v>
      </c>
      <c r="N1305" s="344" t="s">
        <v>4090</v>
      </c>
      <c r="O1305" s="341" t="s">
        <v>6752</v>
      </c>
    </row>
    <row r="1306" spans="1:15" x14ac:dyDescent="0.2">
      <c r="A1306" s="341" t="s">
        <v>9257</v>
      </c>
      <c r="B1306" s="341" t="s">
        <v>9287</v>
      </c>
      <c r="C1306" s="342" t="s">
        <v>6769</v>
      </c>
      <c r="D1306" s="342" t="s">
        <v>6770</v>
      </c>
      <c r="E1306" s="342" t="s">
        <v>9340</v>
      </c>
      <c r="F1306" s="342" t="s">
        <v>6568</v>
      </c>
      <c r="G1306" s="343">
        <v>52.56</v>
      </c>
      <c r="H1306" s="342" t="s">
        <v>6594</v>
      </c>
      <c r="I1306" s="342" t="s">
        <v>6575</v>
      </c>
      <c r="J1306" s="342" t="s">
        <v>6755</v>
      </c>
      <c r="K1306" s="581" t="s">
        <v>6917</v>
      </c>
      <c r="L1306" s="344" t="s">
        <v>4090</v>
      </c>
      <c r="N1306" s="344" t="s">
        <v>4090</v>
      </c>
      <c r="O1306" s="341" t="s">
        <v>6752</v>
      </c>
    </row>
    <row r="1307" spans="1:15" x14ac:dyDescent="0.2">
      <c r="A1307" s="341" t="s">
        <v>9257</v>
      </c>
      <c r="B1307" s="341" t="s">
        <v>9287</v>
      </c>
      <c r="C1307" s="342" t="s">
        <v>6769</v>
      </c>
      <c r="D1307" s="342" t="s">
        <v>6770</v>
      </c>
      <c r="E1307" s="342" t="s">
        <v>9332</v>
      </c>
      <c r="F1307" s="342" t="s">
        <v>6568</v>
      </c>
      <c r="G1307" s="343">
        <v>10.374000000000001</v>
      </c>
      <c r="H1307" s="342" t="s">
        <v>6594</v>
      </c>
      <c r="I1307" s="342" t="s">
        <v>6575</v>
      </c>
      <c r="J1307" s="342" t="s">
        <v>6755</v>
      </c>
      <c r="K1307" s="581" t="s">
        <v>7501</v>
      </c>
      <c r="L1307" s="344" t="s">
        <v>4090</v>
      </c>
      <c r="N1307" s="344" t="s">
        <v>4090</v>
      </c>
      <c r="O1307" s="341">
        <v>0</v>
      </c>
    </row>
    <row r="1308" spans="1:15" x14ac:dyDescent="0.2">
      <c r="A1308" s="341" t="s">
        <v>9257</v>
      </c>
      <c r="B1308" s="341" t="s">
        <v>9287</v>
      </c>
      <c r="C1308" s="342" t="s">
        <v>6769</v>
      </c>
      <c r="D1308" s="342" t="s">
        <v>6770</v>
      </c>
      <c r="E1308" s="342" t="s">
        <v>9332</v>
      </c>
      <c r="F1308" s="342" t="s">
        <v>6568</v>
      </c>
      <c r="G1308" s="343">
        <v>10.120000000000001</v>
      </c>
      <c r="H1308" s="342" t="s">
        <v>6594</v>
      </c>
      <c r="I1308" s="342" t="s">
        <v>6575</v>
      </c>
      <c r="J1308" s="342" t="s">
        <v>6755</v>
      </c>
      <c r="K1308" s="581" t="s">
        <v>7093</v>
      </c>
      <c r="L1308" s="344" t="s">
        <v>4090</v>
      </c>
      <c r="N1308" s="344" t="s">
        <v>4090</v>
      </c>
      <c r="O1308" s="341">
        <v>0</v>
      </c>
    </row>
    <row r="1309" spans="1:15" x14ac:dyDescent="0.2">
      <c r="A1309" s="341" t="s">
        <v>9257</v>
      </c>
      <c r="B1309" s="341" t="s">
        <v>9287</v>
      </c>
      <c r="C1309" s="342" t="s">
        <v>6769</v>
      </c>
      <c r="D1309" s="342" t="s">
        <v>6770</v>
      </c>
      <c r="E1309" s="342" t="s">
        <v>9325</v>
      </c>
      <c r="F1309" s="342" t="s">
        <v>6568</v>
      </c>
      <c r="G1309" s="343">
        <v>7.79</v>
      </c>
      <c r="H1309" s="342" t="s">
        <v>6594</v>
      </c>
      <c r="I1309" s="342" t="s">
        <v>6575</v>
      </c>
      <c r="J1309" s="342" t="s">
        <v>6755</v>
      </c>
      <c r="K1309" s="581" t="s">
        <v>7153</v>
      </c>
      <c r="L1309" s="344" t="s">
        <v>4090</v>
      </c>
      <c r="N1309" s="344" t="s">
        <v>4090</v>
      </c>
      <c r="O1309" s="341">
        <v>0</v>
      </c>
    </row>
    <row r="1310" spans="1:15" x14ac:dyDescent="0.2">
      <c r="A1310" s="341" t="s">
        <v>9257</v>
      </c>
      <c r="B1310" s="341" t="s">
        <v>9287</v>
      </c>
      <c r="C1310" s="342" t="s">
        <v>6769</v>
      </c>
      <c r="D1310" s="342" t="s">
        <v>6770</v>
      </c>
      <c r="E1310" s="342" t="s">
        <v>9325</v>
      </c>
      <c r="F1310" s="342" t="s">
        <v>6568</v>
      </c>
      <c r="G1310" s="343">
        <v>8.3250000000000011</v>
      </c>
      <c r="H1310" s="342" t="s">
        <v>6594</v>
      </c>
      <c r="I1310" s="342" t="s">
        <v>6575</v>
      </c>
      <c r="J1310" s="342" t="s">
        <v>6755</v>
      </c>
      <c r="K1310" s="581" t="s">
        <v>7134</v>
      </c>
      <c r="L1310" s="344" t="s">
        <v>4090</v>
      </c>
      <c r="N1310" s="344" t="s">
        <v>4090</v>
      </c>
      <c r="O1310" s="341">
        <v>0</v>
      </c>
    </row>
    <row r="1311" spans="1:15" x14ac:dyDescent="0.2">
      <c r="A1311" s="341" t="s">
        <v>9257</v>
      </c>
      <c r="B1311" s="341" t="s">
        <v>9287</v>
      </c>
      <c r="C1311" s="342" t="s">
        <v>6769</v>
      </c>
      <c r="D1311" s="342" t="s">
        <v>6770</v>
      </c>
      <c r="E1311" s="342" t="s">
        <v>9325</v>
      </c>
      <c r="F1311" s="342" t="s">
        <v>6568</v>
      </c>
      <c r="G1311" s="343">
        <v>5.46</v>
      </c>
      <c r="H1311" s="342" t="s">
        <v>6594</v>
      </c>
      <c r="I1311" s="342" t="s">
        <v>6575</v>
      </c>
      <c r="J1311" s="342" t="s">
        <v>6755</v>
      </c>
      <c r="K1311" s="581" t="s">
        <v>7188</v>
      </c>
      <c r="L1311" s="344" t="s">
        <v>4090</v>
      </c>
      <c r="N1311" s="344" t="s">
        <v>4090</v>
      </c>
      <c r="O1311" s="341">
        <v>0</v>
      </c>
    </row>
    <row r="1312" spans="1:15" x14ac:dyDescent="0.2">
      <c r="A1312" s="341" t="s">
        <v>9257</v>
      </c>
      <c r="B1312" s="341" t="s">
        <v>9287</v>
      </c>
      <c r="C1312" s="342" t="s">
        <v>6769</v>
      </c>
      <c r="D1312" s="342" t="s">
        <v>6770</v>
      </c>
      <c r="E1312" s="342" t="s">
        <v>9321</v>
      </c>
      <c r="F1312" s="342" t="s">
        <v>6568</v>
      </c>
      <c r="G1312" s="343">
        <v>6.04</v>
      </c>
      <c r="H1312" s="342" t="s">
        <v>6594</v>
      </c>
      <c r="I1312" s="342" t="s">
        <v>6575</v>
      </c>
      <c r="J1312" s="342" t="s">
        <v>6755</v>
      </c>
      <c r="K1312" s="581" t="s">
        <v>7192</v>
      </c>
      <c r="L1312" s="344" t="s">
        <v>4090</v>
      </c>
      <c r="N1312" s="344" t="s">
        <v>4090</v>
      </c>
      <c r="O1312" s="341">
        <v>0</v>
      </c>
    </row>
    <row r="1313" spans="1:15" x14ac:dyDescent="0.2">
      <c r="A1313" s="341" t="s">
        <v>9257</v>
      </c>
      <c r="B1313" s="341" t="s">
        <v>9287</v>
      </c>
      <c r="C1313" s="342" t="s">
        <v>6769</v>
      </c>
      <c r="D1313" s="342" t="s">
        <v>6770</v>
      </c>
      <c r="E1313" s="342" t="s">
        <v>9321</v>
      </c>
      <c r="F1313" s="342" t="s">
        <v>6568</v>
      </c>
      <c r="G1313" s="343">
        <v>4.68</v>
      </c>
      <c r="H1313" s="342" t="s">
        <v>6594</v>
      </c>
      <c r="I1313" s="342" t="s">
        <v>6575</v>
      </c>
      <c r="J1313" s="342" t="s">
        <v>6755</v>
      </c>
      <c r="K1313" s="581" t="s">
        <v>7192</v>
      </c>
      <c r="L1313" s="344" t="s">
        <v>4090</v>
      </c>
      <c r="N1313" s="344" t="s">
        <v>4090</v>
      </c>
      <c r="O1313" s="341">
        <v>0</v>
      </c>
    </row>
    <row r="1314" spans="1:15" x14ac:dyDescent="0.2">
      <c r="A1314" s="341" t="s">
        <v>9257</v>
      </c>
      <c r="B1314" s="341" t="s">
        <v>9287</v>
      </c>
      <c r="C1314" s="342" t="s">
        <v>6769</v>
      </c>
      <c r="D1314" s="342" t="s">
        <v>6770</v>
      </c>
      <c r="E1314" s="342" t="s">
        <v>9321</v>
      </c>
      <c r="F1314" s="342" t="s">
        <v>6568</v>
      </c>
      <c r="G1314" s="343">
        <v>5.46</v>
      </c>
      <c r="H1314" s="342" t="s">
        <v>6594</v>
      </c>
      <c r="I1314" s="342" t="s">
        <v>6575</v>
      </c>
      <c r="J1314" s="342" t="s">
        <v>6755</v>
      </c>
      <c r="K1314" s="581" t="s">
        <v>7400</v>
      </c>
      <c r="L1314" s="344" t="s">
        <v>4090</v>
      </c>
      <c r="N1314" s="344" t="s">
        <v>4090</v>
      </c>
      <c r="O1314" s="341" t="s">
        <v>6766</v>
      </c>
    </row>
    <row r="1315" spans="1:15" x14ac:dyDescent="0.2">
      <c r="A1315" s="341" t="s">
        <v>9257</v>
      </c>
      <c r="B1315" s="341" t="s">
        <v>9287</v>
      </c>
      <c r="C1315" s="342" t="s">
        <v>6769</v>
      </c>
      <c r="D1315" s="342" t="s">
        <v>6770</v>
      </c>
      <c r="E1315" s="342" t="s">
        <v>9331</v>
      </c>
      <c r="F1315" s="342" t="s">
        <v>6568</v>
      </c>
      <c r="G1315" s="343">
        <v>8.1</v>
      </c>
      <c r="H1315" s="342" t="s">
        <v>6594</v>
      </c>
      <c r="I1315" s="342" t="s">
        <v>6575</v>
      </c>
      <c r="J1315" s="342" t="s">
        <v>6755</v>
      </c>
      <c r="K1315" s="581" t="s">
        <v>7502</v>
      </c>
      <c r="L1315" s="344" t="s">
        <v>4090</v>
      </c>
      <c r="N1315" s="344" t="s">
        <v>4090</v>
      </c>
      <c r="O1315" s="341">
        <v>0</v>
      </c>
    </row>
    <row r="1316" spans="1:15" x14ac:dyDescent="0.2">
      <c r="A1316" s="341" t="s">
        <v>9257</v>
      </c>
      <c r="B1316" s="341" t="s">
        <v>9287</v>
      </c>
      <c r="C1316" s="342" t="s">
        <v>6769</v>
      </c>
      <c r="D1316" s="342" t="s">
        <v>6770</v>
      </c>
      <c r="E1316" s="342" t="s">
        <v>9331</v>
      </c>
      <c r="F1316" s="342" t="s">
        <v>6568</v>
      </c>
      <c r="G1316" s="343">
        <v>6.58</v>
      </c>
      <c r="H1316" s="342" t="s">
        <v>6594</v>
      </c>
      <c r="I1316" s="342" t="s">
        <v>6575</v>
      </c>
      <c r="J1316" s="342" t="s">
        <v>6755</v>
      </c>
      <c r="K1316" s="581" t="s">
        <v>7503</v>
      </c>
      <c r="L1316" s="344" t="s">
        <v>4090</v>
      </c>
      <c r="N1316" s="344" t="s">
        <v>4090</v>
      </c>
      <c r="O1316" s="341">
        <v>0</v>
      </c>
    </row>
    <row r="1317" spans="1:15" x14ac:dyDescent="0.2">
      <c r="A1317" s="341" t="s">
        <v>9257</v>
      </c>
      <c r="B1317" s="341" t="s">
        <v>9287</v>
      </c>
      <c r="C1317" s="342" t="s">
        <v>6769</v>
      </c>
      <c r="D1317" s="342" t="s">
        <v>6770</v>
      </c>
      <c r="E1317" s="342" t="s">
        <v>9333</v>
      </c>
      <c r="F1317" s="342" t="s">
        <v>6568</v>
      </c>
      <c r="G1317" s="343">
        <v>7.79</v>
      </c>
      <c r="H1317" s="342" t="s">
        <v>6594</v>
      </c>
      <c r="I1317" s="342" t="s">
        <v>6575</v>
      </c>
      <c r="J1317" s="342" t="s">
        <v>6755</v>
      </c>
      <c r="K1317" s="581" t="s">
        <v>6758</v>
      </c>
      <c r="L1317" s="344" t="s">
        <v>4090</v>
      </c>
      <c r="N1317" s="344" t="s">
        <v>4090</v>
      </c>
      <c r="O1317" s="341" t="s">
        <v>6766</v>
      </c>
    </row>
    <row r="1318" spans="1:15" x14ac:dyDescent="0.2">
      <c r="A1318" s="341" t="s">
        <v>9257</v>
      </c>
      <c r="B1318" s="341" t="s">
        <v>9287</v>
      </c>
      <c r="C1318" s="342" t="s">
        <v>6769</v>
      </c>
      <c r="D1318" s="342" t="s">
        <v>6770</v>
      </c>
      <c r="E1318" s="342" t="s">
        <v>9326</v>
      </c>
      <c r="F1318" s="342" t="s">
        <v>6568</v>
      </c>
      <c r="G1318" s="343">
        <v>26.675000000000001</v>
      </c>
      <c r="H1318" s="342" t="s">
        <v>6594</v>
      </c>
      <c r="I1318" s="342" t="s">
        <v>6575</v>
      </c>
      <c r="J1318" s="342" t="s">
        <v>6755</v>
      </c>
      <c r="K1318" s="581" t="s">
        <v>7504</v>
      </c>
      <c r="L1318" s="344" t="s">
        <v>4090</v>
      </c>
      <c r="N1318" s="344" t="s">
        <v>4090</v>
      </c>
      <c r="O1318" s="341" t="s">
        <v>6766</v>
      </c>
    </row>
    <row r="1319" spans="1:15" x14ac:dyDescent="0.2">
      <c r="A1319" s="341" t="s">
        <v>9257</v>
      </c>
      <c r="B1319" s="341" t="s">
        <v>9287</v>
      </c>
      <c r="C1319" s="342" t="s">
        <v>6769</v>
      </c>
      <c r="D1319" s="342" t="s">
        <v>6770</v>
      </c>
      <c r="E1319" s="342" t="s">
        <v>9328</v>
      </c>
      <c r="F1319" s="342" t="s">
        <v>6568</v>
      </c>
      <c r="G1319" s="343">
        <v>12.8</v>
      </c>
      <c r="H1319" s="342" t="s">
        <v>6594</v>
      </c>
      <c r="I1319" s="342" t="s">
        <v>6575</v>
      </c>
      <c r="J1319" s="342" t="s">
        <v>6755</v>
      </c>
      <c r="K1319" s="581" t="s">
        <v>6813</v>
      </c>
      <c r="L1319" s="344" t="s">
        <v>4090</v>
      </c>
      <c r="N1319" s="344" t="s">
        <v>4090</v>
      </c>
      <c r="O1319" s="341" t="s">
        <v>6752</v>
      </c>
    </row>
    <row r="1320" spans="1:15" x14ac:dyDescent="0.2">
      <c r="A1320" s="341" t="s">
        <v>9257</v>
      </c>
      <c r="B1320" s="341" t="s">
        <v>9287</v>
      </c>
      <c r="C1320" s="342" t="s">
        <v>6769</v>
      </c>
      <c r="D1320" s="342" t="s">
        <v>6770</v>
      </c>
      <c r="E1320" s="342" t="s">
        <v>9255</v>
      </c>
      <c r="F1320" s="342" t="s">
        <v>6568</v>
      </c>
      <c r="G1320" s="343">
        <v>2.35</v>
      </c>
      <c r="H1320" s="342" t="s">
        <v>6594</v>
      </c>
      <c r="I1320" s="342" t="s">
        <v>6575</v>
      </c>
      <c r="J1320" s="342" t="s">
        <v>6755</v>
      </c>
      <c r="K1320" s="581" t="s">
        <v>7103</v>
      </c>
      <c r="L1320" s="344" t="s">
        <v>4090</v>
      </c>
      <c r="N1320" s="344" t="s">
        <v>4090</v>
      </c>
      <c r="O1320" s="341">
        <v>0</v>
      </c>
    </row>
    <row r="1321" spans="1:15" x14ac:dyDescent="0.2">
      <c r="A1321" s="341" t="s">
        <v>9257</v>
      </c>
      <c r="B1321" s="341" t="s">
        <v>9287</v>
      </c>
      <c r="C1321" s="342" t="s">
        <v>6769</v>
      </c>
      <c r="D1321" s="342" t="s">
        <v>6770</v>
      </c>
      <c r="E1321" s="342" t="s">
        <v>9334</v>
      </c>
      <c r="F1321" s="342" t="s">
        <v>6568</v>
      </c>
      <c r="G1321" s="343">
        <v>48.88</v>
      </c>
      <c r="H1321" s="342" t="s">
        <v>6594</v>
      </c>
      <c r="I1321" s="342" t="s">
        <v>6575</v>
      </c>
      <c r="J1321" s="342" t="s">
        <v>6755</v>
      </c>
      <c r="K1321" s="581" t="s">
        <v>7093</v>
      </c>
      <c r="L1321" s="344" t="s">
        <v>4090</v>
      </c>
      <c r="N1321" s="344" t="s">
        <v>4090</v>
      </c>
      <c r="O1321" s="341" t="s">
        <v>6752</v>
      </c>
    </row>
    <row r="1322" spans="1:15" x14ac:dyDescent="0.2">
      <c r="A1322" s="341" t="s">
        <v>9257</v>
      </c>
      <c r="B1322" s="341" t="s">
        <v>9287</v>
      </c>
      <c r="C1322" s="342" t="s">
        <v>6769</v>
      </c>
      <c r="D1322" s="342" t="s">
        <v>6770</v>
      </c>
      <c r="E1322" s="342" t="s">
        <v>9334</v>
      </c>
      <c r="F1322" s="342" t="s">
        <v>6568</v>
      </c>
      <c r="G1322" s="343">
        <v>13.68</v>
      </c>
      <c r="H1322" s="342" t="s">
        <v>6594</v>
      </c>
      <c r="I1322" s="342" t="s">
        <v>6575</v>
      </c>
      <c r="J1322" s="342" t="s">
        <v>6755</v>
      </c>
      <c r="K1322" s="581" t="s">
        <v>7505</v>
      </c>
      <c r="L1322" s="344" t="s">
        <v>4090</v>
      </c>
      <c r="N1322" s="344" t="s">
        <v>4090</v>
      </c>
      <c r="O1322" s="341" t="s">
        <v>6752</v>
      </c>
    </row>
    <row r="1323" spans="1:15" x14ac:dyDescent="0.2">
      <c r="A1323" s="341" t="s">
        <v>9257</v>
      </c>
      <c r="B1323" s="341" t="s">
        <v>9287</v>
      </c>
      <c r="C1323" s="342" t="s">
        <v>6769</v>
      </c>
      <c r="D1323" s="342" t="s">
        <v>6770</v>
      </c>
      <c r="E1323" s="342" t="s">
        <v>9324</v>
      </c>
      <c r="F1323" s="342" t="s">
        <v>6568</v>
      </c>
      <c r="G1323" s="343">
        <v>10.08</v>
      </c>
      <c r="H1323" s="342" t="s">
        <v>6594</v>
      </c>
      <c r="I1323" s="342" t="s">
        <v>6575</v>
      </c>
      <c r="J1323" s="342" t="s">
        <v>6755</v>
      </c>
      <c r="K1323" s="581" t="s">
        <v>7117</v>
      </c>
      <c r="L1323" s="344" t="s">
        <v>4090</v>
      </c>
      <c r="N1323" s="344" t="s">
        <v>4090</v>
      </c>
      <c r="O1323" s="341">
        <v>0</v>
      </c>
    </row>
    <row r="1324" spans="1:15" x14ac:dyDescent="0.2">
      <c r="A1324" s="341" t="s">
        <v>9257</v>
      </c>
      <c r="B1324" s="341" t="s">
        <v>9287</v>
      </c>
      <c r="C1324" s="342" t="s">
        <v>6769</v>
      </c>
      <c r="D1324" s="342" t="s">
        <v>6770</v>
      </c>
      <c r="E1324" s="342" t="s">
        <v>9255</v>
      </c>
      <c r="F1324" s="342" t="s">
        <v>6568</v>
      </c>
      <c r="G1324" s="343">
        <v>7.95</v>
      </c>
      <c r="H1324" s="342" t="s">
        <v>6594</v>
      </c>
      <c r="I1324" s="342" t="s">
        <v>6575</v>
      </c>
      <c r="J1324" s="342" t="s">
        <v>6755</v>
      </c>
      <c r="K1324" s="581" t="s">
        <v>6765</v>
      </c>
      <c r="L1324" s="344" t="s">
        <v>4090</v>
      </c>
      <c r="N1324" s="344" t="s">
        <v>4090</v>
      </c>
      <c r="O1324" s="341">
        <v>0</v>
      </c>
    </row>
    <row r="1325" spans="1:15" x14ac:dyDescent="0.2">
      <c r="A1325" s="341" t="s">
        <v>9257</v>
      </c>
      <c r="B1325" s="341" t="s">
        <v>9287</v>
      </c>
      <c r="C1325" s="342" t="s">
        <v>6769</v>
      </c>
      <c r="D1325" s="342" t="s">
        <v>6770</v>
      </c>
      <c r="E1325" s="342" t="s">
        <v>9255</v>
      </c>
      <c r="F1325" s="342" t="s">
        <v>6568</v>
      </c>
      <c r="G1325" s="343">
        <v>7.41</v>
      </c>
      <c r="H1325" s="342" t="s">
        <v>6594</v>
      </c>
      <c r="I1325" s="342" t="s">
        <v>6575</v>
      </c>
      <c r="J1325" s="342" t="s">
        <v>6755</v>
      </c>
      <c r="K1325" s="581" t="s">
        <v>6672</v>
      </c>
      <c r="L1325" s="344" t="s">
        <v>4090</v>
      </c>
      <c r="N1325" s="344" t="s">
        <v>4090</v>
      </c>
      <c r="O1325" s="341">
        <v>0</v>
      </c>
    </row>
    <row r="1326" spans="1:15" x14ac:dyDescent="0.2">
      <c r="A1326" s="341" t="s">
        <v>9257</v>
      </c>
      <c r="B1326" s="341" t="s">
        <v>9287</v>
      </c>
      <c r="C1326" s="342" t="s">
        <v>6769</v>
      </c>
      <c r="D1326" s="342" t="s">
        <v>6770</v>
      </c>
      <c r="E1326" s="342" t="s">
        <v>9325</v>
      </c>
      <c r="F1326" s="342" t="s">
        <v>6568</v>
      </c>
      <c r="G1326" s="343">
        <v>4.4460000000000006</v>
      </c>
      <c r="H1326" s="342" t="s">
        <v>6594</v>
      </c>
      <c r="I1326" s="342" t="s">
        <v>6575</v>
      </c>
      <c r="J1326" s="342" t="s">
        <v>6755</v>
      </c>
      <c r="K1326" s="581" t="s">
        <v>7506</v>
      </c>
      <c r="L1326" s="344" t="s">
        <v>4090</v>
      </c>
      <c r="N1326" s="344" t="s">
        <v>4090</v>
      </c>
      <c r="O1326" s="341">
        <v>0</v>
      </c>
    </row>
    <row r="1327" spans="1:15" x14ac:dyDescent="0.2">
      <c r="A1327" s="341" t="s">
        <v>9257</v>
      </c>
      <c r="B1327" s="341" t="s">
        <v>9287</v>
      </c>
      <c r="C1327" s="342" t="s">
        <v>6769</v>
      </c>
      <c r="D1327" s="342" t="s">
        <v>6770</v>
      </c>
      <c r="E1327" s="342" t="s">
        <v>9324</v>
      </c>
      <c r="F1327" s="342" t="s">
        <v>6568</v>
      </c>
      <c r="G1327" s="343">
        <v>5.6550000000000002</v>
      </c>
      <c r="H1327" s="342" t="s">
        <v>6594</v>
      </c>
      <c r="I1327" s="342" t="s">
        <v>6575</v>
      </c>
      <c r="J1327" s="342" t="s">
        <v>6755</v>
      </c>
      <c r="K1327" s="581" t="s">
        <v>7507</v>
      </c>
      <c r="L1327" s="344" t="s">
        <v>4090</v>
      </c>
      <c r="N1327" s="344" t="s">
        <v>4090</v>
      </c>
      <c r="O1327" s="341">
        <v>0</v>
      </c>
    </row>
    <row r="1328" spans="1:15" x14ac:dyDescent="0.2">
      <c r="A1328" s="341" t="s">
        <v>9257</v>
      </c>
      <c r="B1328" s="341" t="s">
        <v>9287</v>
      </c>
      <c r="C1328" s="342" t="s">
        <v>6769</v>
      </c>
      <c r="D1328" s="342" t="s">
        <v>6770</v>
      </c>
      <c r="E1328" s="342" t="s">
        <v>9324</v>
      </c>
      <c r="F1328" s="342" t="s">
        <v>6568</v>
      </c>
      <c r="G1328" s="343">
        <v>5.32</v>
      </c>
      <c r="H1328" s="342" t="s">
        <v>6594</v>
      </c>
      <c r="I1328" s="342" t="s">
        <v>6575</v>
      </c>
      <c r="J1328" s="342" t="s">
        <v>6755</v>
      </c>
      <c r="K1328" s="581" t="s">
        <v>6672</v>
      </c>
      <c r="L1328" s="344" t="s">
        <v>4090</v>
      </c>
      <c r="N1328" s="344" t="s">
        <v>4090</v>
      </c>
      <c r="O1328" s="341">
        <v>0</v>
      </c>
    </row>
    <row r="1329" spans="1:15" x14ac:dyDescent="0.2">
      <c r="A1329" s="341" t="s">
        <v>9257</v>
      </c>
      <c r="B1329" s="341" t="s">
        <v>9287</v>
      </c>
      <c r="C1329" s="342" t="s">
        <v>6769</v>
      </c>
      <c r="D1329" s="342" t="s">
        <v>6770</v>
      </c>
      <c r="E1329" s="342" t="s">
        <v>9322</v>
      </c>
      <c r="F1329" s="342" t="s">
        <v>6568</v>
      </c>
      <c r="G1329" s="343">
        <v>2.7600000000000002</v>
      </c>
      <c r="H1329" s="342" t="s">
        <v>6594</v>
      </c>
      <c r="I1329" s="342" t="s">
        <v>6575</v>
      </c>
      <c r="J1329" s="342" t="s">
        <v>6755</v>
      </c>
      <c r="K1329" s="581" t="s">
        <v>7508</v>
      </c>
      <c r="L1329" s="344" t="s">
        <v>4090</v>
      </c>
      <c r="N1329" s="344" t="s">
        <v>4090</v>
      </c>
      <c r="O1329" s="341">
        <v>0</v>
      </c>
    </row>
    <row r="1330" spans="1:15" x14ac:dyDescent="0.2">
      <c r="A1330" s="341" t="s">
        <v>9257</v>
      </c>
      <c r="B1330" s="341" t="s">
        <v>9287</v>
      </c>
      <c r="C1330" s="342" t="s">
        <v>6769</v>
      </c>
      <c r="D1330" s="342" t="s">
        <v>6770</v>
      </c>
      <c r="E1330" s="342" t="s">
        <v>9341</v>
      </c>
      <c r="F1330" s="342" t="s">
        <v>6568</v>
      </c>
      <c r="G1330" s="343">
        <v>6</v>
      </c>
      <c r="H1330" s="342" t="s">
        <v>6594</v>
      </c>
      <c r="I1330" s="342" t="s">
        <v>6575</v>
      </c>
      <c r="J1330" s="342" t="s">
        <v>6755</v>
      </c>
      <c r="K1330" s="581" t="s">
        <v>7509</v>
      </c>
      <c r="L1330" s="344" t="s">
        <v>4090</v>
      </c>
      <c r="N1330" s="344" t="s">
        <v>4090</v>
      </c>
      <c r="O1330" s="341" t="s">
        <v>6752</v>
      </c>
    </row>
    <row r="1331" spans="1:15" x14ac:dyDescent="0.2">
      <c r="A1331" s="341" t="s">
        <v>9257</v>
      </c>
      <c r="B1331" s="341" t="s">
        <v>9287</v>
      </c>
      <c r="C1331" s="342" t="s">
        <v>6769</v>
      </c>
      <c r="D1331" s="342" t="s">
        <v>6770</v>
      </c>
      <c r="E1331" s="342" t="s">
        <v>9341</v>
      </c>
      <c r="F1331" s="342" t="s">
        <v>6568</v>
      </c>
      <c r="G1331" s="343">
        <v>5.3650000000000002</v>
      </c>
      <c r="H1331" s="342" t="s">
        <v>6594</v>
      </c>
      <c r="I1331" s="342" t="s">
        <v>6575</v>
      </c>
      <c r="J1331" s="342" t="s">
        <v>6755</v>
      </c>
      <c r="K1331" s="581" t="s">
        <v>7510</v>
      </c>
      <c r="L1331" s="344" t="s">
        <v>4090</v>
      </c>
      <c r="N1331" s="344" t="s">
        <v>4090</v>
      </c>
      <c r="O1331" s="341">
        <v>0</v>
      </c>
    </row>
    <row r="1332" spans="1:15" x14ac:dyDescent="0.2">
      <c r="A1332" s="341" t="s">
        <v>9257</v>
      </c>
      <c r="B1332" s="341" t="s">
        <v>9287</v>
      </c>
      <c r="C1332" s="342" t="s">
        <v>6769</v>
      </c>
      <c r="D1332" s="342" t="s">
        <v>6770</v>
      </c>
      <c r="E1332" s="342" t="s">
        <v>9342</v>
      </c>
      <c r="F1332" s="342" t="s">
        <v>6568</v>
      </c>
      <c r="G1332" s="343">
        <v>8.4</v>
      </c>
      <c r="H1332" s="342" t="s">
        <v>6594</v>
      </c>
      <c r="I1332" s="342" t="s">
        <v>6575</v>
      </c>
      <c r="J1332" s="342" t="s">
        <v>6755</v>
      </c>
      <c r="K1332" s="581" t="s">
        <v>6933</v>
      </c>
      <c r="L1332" s="344" t="s">
        <v>4090</v>
      </c>
      <c r="N1332" s="344" t="s">
        <v>4090</v>
      </c>
      <c r="O1332" s="341" t="s">
        <v>6752</v>
      </c>
    </row>
    <row r="1333" spans="1:15" x14ac:dyDescent="0.2">
      <c r="A1333" s="341" t="s">
        <v>9257</v>
      </c>
      <c r="B1333" s="341" t="s">
        <v>9287</v>
      </c>
      <c r="C1333" s="342" t="s">
        <v>6769</v>
      </c>
      <c r="D1333" s="342" t="s">
        <v>6770</v>
      </c>
      <c r="E1333" s="342" t="s">
        <v>9323</v>
      </c>
      <c r="F1333" s="342" t="s">
        <v>6568</v>
      </c>
      <c r="G1333" s="343">
        <v>9.5400000000000009</v>
      </c>
      <c r="H1333" s="342" t="s">
        <v>6594</v>
      </c>
      <c r="I1333" s="342" t="s">
        <v>6575</v>
      </c>
      <c r="J1333" s="342" t="s">
        <v>6755</v>
      </c>
      <c r="K1333" s="581" t="s">
        <v>7511</v>
      </c>
      <c r="L1333" s="344" t="s">
        <v>4090</v>
      </c>
      <c r="N1333" s="344" t="s">
        <v>4090</v>
      </c>
      <c r="O1333" s="341" t="s">
        <v>6766</v>
      </c>
    </row>
    <row r="1334" spans="1:15" x14ac:dyDescent="0.2">
      <c r="A1334" s="341" t="s">
        <v>9257</v>
      </c>
      <c r="B1334" s="341" t="s">
        <v>9287</v>
      </c>
      <c r="C1334" s="342" t="s">
        <v>6769</v>
      </c>
      <c r="D1334" s="342" t="s">
        <v>6770</v>
      </c>
      <c r="E1334" s="342" t="s">
        <v>9332</v>
      </c>
      <c r="F1334" s="342" t="s">
        <v>6568</v>
      </c>
      <c r="G1334" s="343">
        <v>10</v>
      </c>
      <c r="H1334" s="342" t="s">
        <v>6594</v>
      </c>
      <c r="I1334" s="342" t="s">
        <v>6575</v>
      </c>
      <c r="J1334" s="342" t="s">
        <v>6755</v>
      </c>
      <c r="K1334" s="581" t="s">
        <v>7512</v>
      </c>
      <c r="L1334" s="344" t="s">
        <v>4090</v>
      </c>
      <c r="N1334" s="344" t="s">
        <v>4090</v>
      </c>
      <c r="O1334" s="341">
        <v>0</v>
      </c>
    </row>
    <row r="1335" spans="1:15" x14ac:dyDescent="0.2">
      <c r="A1335" s="341" t="s">
        <v>9257</v>
      </c>
      <c r="B1335" s="341" t="s">
        <v>9287</v>
      </c>
      <c r="C1335" s="342" t="s">
        <v>6769</v>
      </c>
      <c r="D1335" s="342" t="s">
        <v>6770</v>
      </c>
      <c r="E1335" s="342" t="s">
        <v>9320</v>
      </c>
      <c r="F1335" s="342" t="s">
        <v>6568</v>
      </c>
      <c r="G1335" s="343">
        <v>99.75</v>
      </c>
      <c r="H1335" s="342" t="s">
        <v>6594</v>
      </c>
      <c r="I1335" s="342" t="s">
        <v>6575</v>
      </c>
      <c r="J1335" s="342" t="s">
        <v>6755</v>
      </c>
      <c r="K1335" s="581" t="s">
        <v>6832</v>
      </c>
      <c r="L1335" s="344" t="s">
        <v>4090</v>
      </c>
      <c r="N1335" s="344" t="s">
        <v>4090</v>
      </c>
      <c r="O1335" s="341" t="s">
        <v>6752</v>
      </c>
    </row>
    <row r="1336" spans="1:15" x14ac:dyDescent="0.2">
      <c r="A1336" s="341" t="s">
        <v>9257</v>
      </c>
      <c r="B1336" s="341" t="s">
        <v>9287</v>
      </c>
      <c r="C1336" s="342" t="s">
        <v>6769</v>
      </c>
      <c r="D1336" s="342" t="s">
        <v>6770</v>
      </c>
      <c r="E1336" s="342" t="s">
        <v>9333</v>
      </c>
      <c r="F1336" s="342" t="s">
        <v>6568</v>
      </c>
      <c r="G1336" s="343">
        <v>4.49</v>
      </c>
      <c r="H1336" s="342" t="s">
        <v>6594</v>
      </c>
      <c r="I1336" s="342" t="s">
        <v>6575</v>
      </c>
      <c r="J1336" s="342" t="s">
        <v>6755</v>
      </c>
      <c r="K1336" s="581" t="s">
        <v>6799</v>
      </c>
      <c r="L1336" s="344" t="s">
        <v>4090</v>
      </c>
      <c r="N1336" s="344" t="s">
        <v>4090</v>
      </c>
      <c r="O1336" s="341">
        <v>0</v>
      </c>
    </row>
    <row r="1337" spans="1:15" x14ac:dyDescent="0.2">
      <c r="A1337" s="341" t="s">
        <v>9257</v>
      </c>
      <c r="B1337" s="341" t="s">
        <v>9287</v>
      </c>
      <c r="C1337" s="342" t="s">
        <v>6769</v>
      </c>
      <c r="D1337" s="342" t="s">
        <v>6770</v>
      </c>
      <c r="E1337" s="342" t="s">
        <v>9255</v>
      </c>
      <c r="F1337" s="342" t="s">
        <v>6568</v>
      </c>
      <c r="G1337" s="343">
        <v>3.92</v>
      </c>
      <c r="H1337" s="342" t="s">
        <v>6594</v>
      </c>
      <c r="I1337" s="342" t="s">
        <v>6575</v>
      </c>
      <c r="J1337" s="342" t="s">
        <v>6755</v>
      </c>
      <c r="K1337" s="581" t="s">
        <v>7513</v>
      </c>
      <c r="L1337" s="344" t="s">
        <v>4090</v>
      </c>
      <c r="N1337" s="344" t="s">
        <v>4090</v>
      </c>
      <c r="O1337" s="341" t="s">
        <v>6766</v>
      </c>
    </row>
    <row r="1338" spans="1:15" x14ac:dyDescent="0.2">
      <c r="A1338" s="341" t="s">
        <v>9257</v>
      </c>
      <c r="B1338" s="341" t="s">
        <v>9287</v>
      </c>
      <c r="C1338" s="342" t="s">
        <v>6769</v>
      </c>
      <c r="D1338" s="342" t="s">
        <v>6770</v>
      </c>
      <c r="E1338" s="342" t="s">
        <v>9255</v>
      </c>
      <c r="F1338" s="342" t="s">
        <v>6568</v>
      </c>
      <c r="G1338" s="343">
        <v>11.96</v>
      </c>
      <c r="H1338" s="342" t="s">
        <v>6594</v>
      </c>
      <c r="I1338" s="342" t="s">
        <v>6575</v>
      </c>
      <c r="J1338" s="342" t="s">
        <v>6755</v>
      </c>
      <c r="K1338" s="581" t="s">
        <v>6974</v>
      </c>
      <c r="L1338" s="344" t="s">
        <v>4090</v>
      </c>
      <c r="N1338" s="344" t="s">
        <v>4090</v>
      </c>
      <c r="O1338" s="341">
        <v>0</v>
      </c>
    </row>
    <row r="1339" spans="1:15" x14ac:dyDescent="0.2">
      <c r="A1339" s="341" t="s">
        <v>9257</v>
      </c>
      <c r="B1339" s="341" t="s">
        <v>9287</v>
      </c>
      <c r="C1339" s="342" t="s">
        <v>6769</v>
      </c>
      <c r="D1339" s="342" t="s">
        <v>6770</v>
      </c>
      <c r="E1339" s="342" t="s">
        <v>9255</v>
      </c>
      <c r="F1339" s="342" t="s">
        <v>6568</v>
      </c>
      <c r="G1339" s="343">
        <v>9.9500000000000011</v>
      </c>
      <c r="H1339" s="342" t="s">
        <v>6594</v>
      </c>
      <c r="I1339" s="342" t="s">
        <v>6575</v>
      </c>
      <c r="J1339" s="342" t="s">
        <v>6755</v>
      </c>
      <c r="K1339" s="581" t="s">
        <v>6966</v>
      </c>
      <c r="L1339" s="344" t="s">
        <v>4090</v>
      </c>
      <c r="N1339" s="344" t="s">
        <v>4090</v>
      </c>
      <c r="O1339" s="341" t="s">
        <v>6752</v>
      </c>
    </row>
    <row r="1340" spans="1:15" x14ac:dyDescent="0.2">
      <c r="A1340" s="341" t="s">
        <v>9257</v>
      </c>
      <c r="B1340" s="341" t="s">
        <v>9287</v>
      </c>
      <c r="C1340" s="342" t="s">
        <v>6769</v>
      </c>
      <c r="D1340" s="342" t="s">
        <v>6770</v>
      </c>
      <c r="E1340" s="342" t="s">
        <v>9325</v>
      </c>
      <c r="F1340" s="342" t="s">
        <v>6568</v>
      </c>
      <c r="G1340" s="343">
        <v>8</v>
      </c>
      <c r="H1340" s="342" t="s">
        <v>6594</v>
      </c>
      <c r="I1340" s="342" t="s">
        <v>6575</v>
      </c>
      <c r="J1340" s="342" t="s">
        <v>6755</v>
      </c>
      <c r="K1340" s="581" t="s">
        <v>7514</v>
      </c>
      <c r="L1340" s="344" t="s">
        <v>4090</v>
      </c>
      <c r="N1340" s="344" t="s">
        <v>4090</v>
      </c>
      <c r="O1340" s="341" t="s">
        <v>6752</v>
      </c>
    </row>
    <row r="1341" spans="1:15" x14ac:dyDescent="0.2">
      <c r="A1341" s="341" t="s">
        <v>9257</v>
      </c>
      <c r="B1341" s="341" t="s">
        <v>9287</v>
      </c>
      <c r="C1341" s="342" t="s">
        <v>6769</v>
      </c>
      <c r="D1341" s="342" t="s">
        <v>6770</v>
      </c>
      <c r="E1341" s="342" t="s">
        <v>9342</v>
      </c>
      <c r="F1341" s="342" t="s">
        <v>6568</v>
      </c>
      <c r="G1341" s="343">
        <v>7.2</v>
      </c>
      <c r="H1341" s="342" t="s">
        <v>6594</v>
      </c>
      <c r="I1341" s="342" t="s">
        <v>6575</v>
      </c>
      <c r="J1341" s="342" t="s">
        <v>6755</v>
      </c>
      <c r="K1341" s="581" t="s">
        <v>7442</v>
      </c>
      <c r="L1341" s="344" t="s">
        <v>4090</v>
      </c>
      <c r="N1341" s="344" t="s">
        <v>4090</v>
      </c>
      <c r="O1341" s="341" t="s">
        <v>6766</v>
      </c>
    </row>
    <row r="1342" spans="1:15" x14ac:dyDescent="0.2">
      <c r="A1342" s="341" t="s">
        <v>9257</v>
      </c>
      <c r="B1342" s="341" t="s">
        <v>9287</v>
      </c>
      <c r="C1342" s="342" t="s">
        <v>6769</v>
      </c>
      <c r="D1342" s="342" t="s">
        <v>6770</v>
      </c>
      <c r="E1342" s="342" t="s">
        <v>9342</v>
      </c>
      <c r="F1342" s="342" t="s">
        <v>6568</v>
      </c>
      <c r="G1342" s="343">
        <v>10.455</v>
      </c>
      <c r="H1342" s="342" t="s">
        <v>6594</v>
      </c>
      <c r="I1342" s="342" t="s">
        <v>6575</v>
      </c>
      <c r="J1342" s="342" t="s">
        <v>6755</v>
      </c>
      <c r="K1342" s="581" t="s">
        <v>7018</v>
      </c>
      <c r="L1342" s="344" t="s">
        <v>4090</v>
      </c>
      <c r="N1342" s="344" t="s">
        <v>4090</v>
      </c>
      <c r="O1342" s="341" t="s">
        <v>6766</v>
      </c>
    </row>
    <row r="1343" spans="1:15" x14ac:dyDescent="0.2">
      <c r="A1343" s="341" t="s">
        <v>9257</v>
      </c>
      <c r="B1343" s="341" t="s">
        <v>9287</v>
      </c>
      <c r="C1343" s="342" t="s">
        <v>6769</v>
      </c>
      <c r="D1343" s="342" t="s">
        <v>6770</v>
      </c>
      <c r="E1343" s="342" t="s">
        <v>9323</v>
      </c>
      <c r="F1343" s="342" t="s">
        <v>6568</v>
      </c>
      <c r="G1343" s="343">
        <v>5.46</v>
      </c>
      <c r="H1343" s="342" t="s">
        <v>6594</v>
      </c>
      <c r="I1343" s="342" t="s">
        <v>6575</v>
      </c>
      <c r="J1343" s="342" t="s">
        <v>6755</v>
      </c>
      <c r="K1343" s="581" t="s">
        <v>6960</v>
      </c>
      <c r="L1343" s="344" t="s">
        <v>4090</v>
      </c>
      <c r="N1343" s="344" t="s">
        <v>4090</v>
      </c>
      <c r="O1343" s="341" t="s">
        <v>6766</v>
      </c>
    </row>
    <row r="1344" spans="1:15" x14ac:dyDescent="0.2">
      <c r="A1344" s="341" t="s">
        <v>9257</v>
      </c>
      <c r="B1344" s="341" t="s">
        <v>9287</v>
      </c>
      <c r="C1344" s="342" t="s">
        <v>6769</v>
      </c>
      <c r="D1344" s="342" t="s">
        <v>6770</v>
      </c>
      <c r="E1344" s="342" t="s">
        <v>9323</v>
      </c>
      <c r="F1344" s="342" t="s">
        <v>6568</v>
      </c>
      <c r="G1344" s="343">
        <v>15.200000000000001</v>
      </c>
      <c r="H1344" s="342" t="s">
        <v>6594</v>
      </c>
      <c r="I1344" s="342" t="s">
        <v>6575</v>
      </c>
      <c r="J1344" s="342" t="s">
        <v>6755</v>
      </c>
      <c r="K1344" s="581" t="s">
        <v>6922</v>
      </c>
      <c r="L1344" s="344" t="s">
        <v>4090</v>
      </c>
      <c r="N1344" s="344" t="s">
        <v>4090</v>
      </c>
      <c r="O1344" s="341" t="s">
        <v>6766</v>
      </c>
    </row>
    <row r="1345" spans="1:15" x14ac:dyDescent="0.2">
      <c r="A1345" s="341" t="s">
        <v>9257</v>
      </c>
      <c r="B1345" s="341" t="s">
        <v>9287</v>
      </c>
      <c r="C1345" s="342" t="s">
        <v>6769</v>
      </c>
      <c r="D1345" s="342" t="s">
        <v>6770</v>
      </c>
      <c r="E1345" s="342" t="s">
        <v>9323</v>
      </c>
      <c r="F1345" s="342" t="s">
        <v>6568</v>
      </c>
      <c r="G1345" s="343">
        <v>30.62</v>
      </c>
      <c r="H1345" s="342" t="s">
        <v>6594</v>
      </c>
      <c r="I1345" s="342" t="s">
        <v>6575</v>
      </c>
      <c r="J1345" s="342" t="s">
        <v>6755</v>
      </c>
      <c r="K1345" s="581" t="s">
        <v>6813</v>
      </c>
      <c r="L1345" s="344" t="s">
        <v>4090</v>
      </c>
      <c r="N1345" s="344" t="s">
        <v>4090</v>
      </c>
      <c r="O1345" s="341" t="s">
        <v>6752</v>
      </c>
    </row>
    <row r="1346" spans="1:15" x14ac:dyDescent="0.2">
      <c r="A1346" s="341" t="s">
        <v>9257</v>
      </c>
      <c r="B1346" s="341" t="s">
        <v>9287</v>
      </c>
      <c r="C1346" s="342" t="s">
        <v>6769</v>
      </c>
      <c r="D1346" s="342" t="s">
        <v>6770</v>
      </c>
      <c r="E1346" s="342" t="s">
        <v>9323</v>
      </c>
      <c r="F1346" s="342" t="s">
        <v>6568</v>
      </c>
      <c r="G1346" s="343">
        <v>45.6</v>
      </c>
      <c r="H1346" s="342" t="s">
        <v>6594</v>
      </c>
      <c r="I1346" s="342" t="s">
        <v>6575</v>
      </c>
      <c r="J1346" s="342" t="s">
        <v>6755</v>
      </c>
      <c r="K1346" s="581" t="s">
        <v>7507</v>
      </c>
      <c r="L1346" s="344" t="s">
        <v>4090</v>
      </c>
      <c r="N1346" s="344" t="s">
        <v>4090</v>
      </c>
      <c r="O1346" s="341" t="s">
        <v>6752</v>
      </c>
    </row>
    <row r="1347" spans="1:15" x14ac:dyDescent="0.2">
      <c r="A1347" s="341" t="s">
        <v>9257</v>
      </c>
      <c r="B1347" s="341" t="s">
        <v>9287</v>
      </c>
      <c r="C1347" s="342" t="s">
        <v>6769</v>
      </c>
      <c r="D1347" s="342" t="s">
        <v>6770</v>
      </c>
      <c r="E1347" s="342" t="s">
        <v>9323</v>
      </c>
      <c r="F1347" s="342" t="s">
        <v>6568</v>
      </c>
      <c r="G1347" s="343">
        <v>29.44</v>
      </c>
      <c r="H1347" s="342" t="s">
        <v>6594</v>
      </c>
      <c r="I1347" s="342" t="s">
        <v>6575</v>
      </c>
      <c r="J1347" s="342" t="s">
        <v>6755</v>
      </c>
      <c r="K1347" s="581" t="s">
        <v>7043</v>
      </c>
      <c r="L1347" s="344" t="s">
        <v>4090</v>
      </c>
      <c r="N1347" s="344" t="s">
        <v>4090</v>
      </c>
      <c r="O1347" s="341" t="s">
        <v>6752</v>
      </c>
    </row>
    <row r="1348" spans="1:15" x14ac:dyDescent="0.2">
      <c r="A1348" s="341" t="s">
        <v>9257</v>
      </c>
      <c r="B1348" s="341" t="s">
        <v>9287</v>
      </c>
      <c r="C1348" s="342" t="s">
        <v>6769</v>
      </c>
      <c r="D1348" s="342" t="s">
        <v>6770</v>
      </c>
      <c r="E1348" s="342" t="s">
        <v>9323</v>
      </c>
      <c r="F1348" s="342" t="s">
        <v>6568</v>
      </c>
      <c r="G1348" s="343">
        <v>22.990000000000002</v>
      </c>
      <c r="H1348" s="342" t="s">
        <v>6594</v>
      </c>
      <c r="I1348" s="342" t="s">
        <v>6575</v>
      </c>
      <c r="J1348" s="342" t="s">
        <v>6755</v>
      </c>
      <c r="K1348" s="581" t="s">
        <v>7188</v>
      </c>
      <c r="L1348" s="344" t="s">
        <v>4090</v>
      </c>
      <c r="N1348" s="344" t="s">
        <v>4090</v>
      </c>
      <c r="O1348" s="341" t="s">
        <v>6752</v>
      </c>
    </row>
    <row r="1349" spans="1:15" x14ac:dyDescent="0.2">
      <c r="A1349" s="341" t="s">
        <v>9257</v>
      </c>
      <c r="B1349" s="341" t="s">
        <v>9287</v>
      </c>
      <c r="C1349" s="342" t="s">
        <v>6769</v>
      </c>
      <c r="D1349" s="342" t="s">
        <v>6770</v>
      </c>
      <c r="E1349" s="342" t="s">
        <v>9323</v>
      </c>
      <c r="F1349" s="342" t="s">
        <v>6568</v>
      </c>
      <c r="G1349" s="343">
        <v>22.990000000000002</v>
      </c>
      <c r="H1349" s="342" t="s">
        <v>6594</v>
      </c>
      <c r="I1349" s="342" t="s">
        <v>6575</v>
      </c>
      <c r="J1349" s="342" t="s">
        <v>6755</v>
      </c>
      <c r="K1349" s="581" t="s">
        <v>6779</v>
      </c>
      <c r="L1349" s="344" t="s">
        <v>4090</v>
      </c>
      <c r="N1349" s="344" t="s">
        <v>4090</v>
      </c>
      <c r="O1349" s="341" t="s">
        <v>6752</v>
      </c>
    </row>
    <row r="1350" spans="1:15" x14ac:dyDescent="0.2">
      <c r="A1350" s="341" t="s">
        <v>9257</v>
      </c>
      <c r="B1350" s="341" t="s">
        <v>9287</v>
      </c>
      <c r="C1350" s="342" t="s">
        <v>6769</v>
      </c>
      <c r="D1350" s="342" t="s">
        <v>6770</v>
      </c>
      <c r="E1350" s="342" t="s">
        <v>9323</v>
      </c>
      <c r="F1350" s="342" t="s">
        <v>6568</v>
      </c>
      <c r="G1350" s="343">
        <v>8.4</v>
      </c>
      <c r="H1350" s="342" t="s">
        <v>6594</v>
      </c>
      <c r="I1350" s="342" t="s">
        <v>6575</v>
      </c>
      <c r="J1350" s="342" t="s">
        <v>6755</v>
      </c>
      <c r="K1350" s="581" t="s">
        <v>7515</v>
      </c>
      <c r="L1350" s="344" t="s">
        <v>4090</v>
      </c>
      <c r="N1350" s="344" t="s">
        <v>4090</v>
      </c>
      <c r="O1350" s="341" t="s">
        <v>6752</v>
      </c>
    </row>
    <row r="1351" spans="1:15" x14ac:dyDescent="0.2">
      <c r="A1351" s="341" t="s">
        <v>9257</v>
      </c>
      <c r="B1351" s="341" t="s">
        <v>9287</v>
      </c>
      <c r="C1351" s="342" t="s">
        <v>6769</v>
      </c>
      <c r="D1351" s="342" t="s">
        <v>6770</v>
      </c>
      <c r="E1351" s="342" t="s">
        <v>9326</v>
      </c>
      <c r="F1351" s="342" t="s">
        <v>6568</v>
      </c>
      <c r="G1351" s="343">
        <v>18.400000000000002</v>
      </c>
      <c r="H1351" s="342" t="s">
        <v>6594</v>
      </c>
      <c r="I1351" s="342" t="s">
        <v>6575</v>
      </c>
      <c r="J1351" s="342" t="s">
        <v>6755</v>
      </c>
      <c r="K1351" s="581" t="s">
        <v>6972</v>
      </c>
      <c r="L1351" s="344" t="s">
        <v>4090</v>
      </c>
      <c r="N1351" s="344" t="s">
        <v>4090</v>
      </c>
      <c r="O1351" s="341" t="s">
        <v>6752</v>
      </c>
    </row>
    <row r="1352" spans="1:15" x14ac:dyDescent="0.2">
      <c r="A1352" s="341" t="s">
        <v>9257</v>
      </c>
      <c r="B1352" s="341" t="s">
        <v>9287</v>
      </c>
      <c r="C1352" s="342" t="s">
        <v>6769</v>
      </c>
      <c r="D1352" s="342" t="s">
        <v>6770</v>
      </c>
      <c r="E1352" s="342" t="s">
        <v>9320</v>
      </c>
      <c r="F1352" s="342" t="s">
        <v>6568</v>
      </c>
      <c r="G1352" s="343">
        <v>36.119999999999997</v>
      </c>
      <c r="H1352" s="342" t="s">
        <v>6594</v>
      </c>
      <c r="I1352" s="342" t="s">
        <v>6575</v>
      </c>
      <c r="J1352" s="342" t="s">
        <v>6755</v>
      </c>
      <c r="K1352" s="581" t="s">
        <v>6888</v>
      </c>
      <c r="L1352" s="344" t="s">
        <v>4090</v>
      </c>
      <c r="N1352" s="344" t="s">
        <v>4090</v>
      </c>
      <c r="O1352" s="341" t="s">
        <v>6752</v>
      </c>
    </row>
    <row r="1353" spans="1:15" x14ac:dyDescent="0.2">
      <c r="A1353" s="341" t="s">
        <v>9257</v>
      </c>
      <c r="B1353" s="341" t="s">
        <v>9287</v>
      </c>
      <c r="C1353" s="342" t="s">
        <v>6769</v>
      </c>
      <c r="D1353" s="342" t="s">
        <v>6770</v>
      </c>
      <c r="E1353" s="342" t="s">
        <v>9326</v>
      </c>
      <c r="F1353" s="342" t="s">
        <v>6568</v>
      </c>
      <c r="G1353" s="343">
        <v>36.75</v>
      </c>
      <c r="H1353" s="342" t="s">
        <v>6594</v>
      </c>
      <c r="I1353" s="342" t="s">
        <v>6575</v>
      </c>
      <c r="J1353" s="342" t="s">
        <v>6755</v>
      </c>
      <c r="K1353" s="581" t="s">
        <v>6937</v>
      </c>
      <c r="L1353" s="344" t="s">
        <v>4090</v>
      </c>
      <c r="N1353" s="344" t="s">
        <v>4090</v>
      </c>
      <c r="O1353" s="341" t="s">
        <v>6752</v>
      </c>
    </row>
    <row r="1354" spans="1:15" x14ac:dyDescent="0.2">
      <c r="A1354" s="341" t="s">
        <v>9257</v>
      </c>
      <c r="B1354" s="341" t="s">
        <v>9287</v>
      </c>
      <c r="C1354" s="342" t="s">
        <v>6769</v>
      </c>
      <c r="D1354" s="342" t="s">
        <v>6770</v>
      </c>
      <c r="E1354" s="342" t="s">
        <v>9322</v>
      </c>
      <c r="F1354" s="342" t="s">
        <v>6568</v>
      </c>
      <c r="G1354" s="343">
        <v>2.4</v>
      </c>
      <c r="H1354" s="342" t="s">
        <v>6594</v>
      </c>
      <c r="I1354" s="342" t="s">
        <v>6575</v>
      </c>
      <c r="J1354" s="342" t="s">
        <v>6755</v>
      </c>
      <c r="K1354" s="581" t="s">
        <v>7516</v>
      </c>
      <c r="L1354" s="344" t="s">
        <v>4090</v>
      </c>
      <c r="N1354" s="344" t="s">
        <v>4090</v>
      </c>
      <c r="O1354" s="341" t="s">
        <v>6766</v>
      </c>
    </row>
    <row r="1355" spans="1:15" x14ac:dyDescent="0.2">
      <c r="A1355" s="341" t="s">
        <v>9257</v>
      </c>
      <c r="B1355" s="341" t="s">
        <v>9287</v>
      </c>
      <c r="C1355" s="342" t="s">
        <v>7517</v>
      </c>
      <c r="D1355" s="342" t="s">
        <v>6770</v>
      </c>
      <c r="E1355" s="342" t="s">
        <v>9326</v>
      </c>
      <c r="F1355" s="342" t="s">
        <v>6568</v>
      </c>
      <c r="G1355" s="343">
        <v>3.42</v>
      </c>
      <c r="H1355" s="342" t="s">
        <v>6594</v>
      </c>
      <c r="I1355" s="342" t="s">
        <v>6575</v>
      </c>
      <c r="J1355" s="342" t="s">
        <v>6755</v>
      </c>
      <c r="K1355" s="581" t="s">
        <v>7518</v>
      </c>
      <c r="L1355" s="344" t="s">
        <v>4090</v>
      </c>
      <c r="N1355" s="344" t="s">
        <v>4090</v>
      </c>
      <c r="O1355" s="341">
        <v>0</v>
      </c>
    </row>
    <row r="1356" spans="1:15" x14ac:dyDescent="0.2">
      <c r="A1356" s="341" t="s">
        <v>9257</v>
      </c>
      <c r="B1356" s="341" t="s">
        <v>9287</v>
      </c>
      <c r="C1356" s="342" t="s">
        <v>6769</v>
      </c>
      <c r="D1356" s="342" t="s">
        <v>6770</v>
      </c>
      <c r="E1356" s="342" t="s">
        <v>9255</v>
      </c>
      <c r="F1356" s="342" t="s">
        <v>6568</v>
      </c>
      <c r="G1356" s="343">
        <v>2.8000000000000003</v>
      </c>
      <c r="H1356" s="342" t="s">
        <v>6594</v>
      </c>
      <c r="I1356" s="342" t="s">
        <v>6575</v>
      </c>
      <c r="J1356" s="342" t="s">
        <v>6755</v>
      </c>
      <c r="K1356" s="581" t="s">
        <v>7217</v>
      </c>
      <c r="L1356" s="344" t="s">
        <v>4090</v>
      </c>
      <c r="N1356" s="344" t="s">
        <v>4090</v>
      </c>
      <c r="O1356" s="341">
        <v>0</v>
      </c>
    </row>
    <row r="1357" spans="1:15" x14ac:dyDescent="0.2">
      <c r="A1357" s="341" t="s">
        <v>9257</v>
      </c>
      <c r="B1357" s="341" t="s">
        <v>9287</v>
      </c>
      <c r="C1357" s="342" t="s">
        <v>6769</v>
      </c>
      <c r="D1357" s="342" t="s">
        <v>6770</v>
      </c>
      <c r="E1357" s="342" t="s">
        <v>9255</v>
      </c>
      <c r="F1357" s="342" t="s">
        <v>6568</v>
      </c>
      <c r="G1357" s="343">
        <v>1.94</v>
      </c>
      <c r="H1357" s="342" t="s">
        <v>6594</v>
      </c>
      <c r="I1357" s="342" t="s">
        <v>6575</v>
      </c>
      <c r="J1357" s="342" t="s">
        <v>6755</v>
      </c>
      <c r="K1357" s="581" t="s">
        <v>7519</v>
      </c>
      <c r="L1357" s="344" t="s">
        <v>4090</v>
      </c>
      <c r="N1357" s="344" t="s">
        <v>4090</v>
      </c>
      <c r="O1357" s="341">
        <v>0</v>
      </c>
    </row>
    <row r="1358" spans="1:15" x14ac:dyDescent="0.2">
      <c r="A1358" s="341" t="s">
        <v>9257</v>
      </c>
      <c r="B1358" s="341" t="s">
        <v>9287</v>
      </c>
      <c r="C1358" s="342" t="s">
        <v>6769</v>
      </c>
      <c r="D1358" s="342" t="s">
        <v>6770</v>
      </c>
      <c r="E1358" s="342" t="s">
        <v>9322</v>
      </c>
      <c r="F1358" s="342" t="s">
        <v>6568</v>
      </c>
      <c r="G1358" s="343">
        <v>32.299999999999997</v>
      </c>
      <c r="H1358" s="342" t="s">
        <v>6594</v>
      </c>
      <c r="I1358" s="342" t="s">
        <v>6575</v>
      </c>
      <c r="J1358" s="342" t="s">
        <v>6755</v>
      </c>
      <c r="K1358" s="581" t="s">
        <v>7520</v>
      </c>
      <c r="L1358" s="344" t="s">
        <v>4090</v>
      </c>
      <c r="N1358" s="344" t="s">
        <v>4090</v>
      </c>
      <c r="O1358" s="341">
        <v>0</v>
      </c>
    </row>
    <row r="1359" spans="1:15" x14ac:dyDescent="0.2">
      <c r="A1359" s="341" t="s">
        <v>9257</v>
      </c>
      <c r="B1359" s="341" t="s">
        <v>9287</v>
      </c>
      <c r="C1359" s="342" t="s">
        <v>6769</v>
      </c>
      <c r="D1359" s="342" t="s">
        <v>6770</v>
      </c>
      <c r="E1359" s="342" t="s">
        <v>9255</v>
      </c>
      <c r="F1359" s="342" t="s">
        <v>6568</v>
      </c>
      <c r="G1359" s="343">
        <v>29.900000000000002</v>
      </c>
      <c r="H1359" s="342" t="s">
        <v>6594</v>
      </c>
      <c r="I1359" s="342" t="s">
        <v>6575</v>
      </c>
      <c r="J1359" s="342" t="s">
        <v>6755</v>
      </c>
      <c r="K1359" s="581" t="s">
        <v>7521</v>
      </c>
      <c r="L1359" s="344" t="s">
        <v>4090</v>
      </c>
      <c r="N1359" s="344" t="s">
        <v>4090</v>
      </c>
      <c r="O1359" s="341">
        <v>0</v>
      </c>
    </row>
    <row r="1360" spans="1:15" x14ac:dyDescent="0.2">
      <c r="A1360" s="341" t="s">
        <v>9257</v>
      </c>
      <c r="B1360" s="341" t="s">
        <v>9287</v>
      </c>
      <c r="C1360" s="342" t="s">
        <v>6769</v>
      </c>
      <c r="D1360" s="342" t="s">
        <v>6770</v>
      </c>
      <c r="E1360" s="342" t="s">
        <v>9321</v>
      </c>
      <c r="F1360" s="342" t="s">
        <v>6568</v>
      </c>
      <c r="G1360" s="343">
        <v>4.25</v>
      </c>
      <c r="H1360" s="342" t="s">
        <v>6594</v>
      </c>
      <c r="I1360" s="342" t="s">
        <v>6575</v>
      </c>
      <c r="J1360" s="342" t="s">
        <v>6755</v>
      </c>
      <c r="K1360" s="581" t="s">
        <v>7522</v>
      </c>
      <c r="L1360" s="344" t="s">
        <v>4090</v>
      </c>
      <c r="N1360" s="344" t="s">
        <v>4090</v>
      </c>
      <c r="O1360" s="341">
        <v>0</v>
      </c>
    </row>
    <row r="1361" spans="1:15" x14ac:dyDescent="0.2">
      <c r="A1361" s="341" t="s">
        <v>9257</v>
      </c>
      <c r="B1361" s="341" t="s">
        <v>9287</v>
      </c>
      <c r="C1361" s="342" t="s">
        <v>6769</v>
      </c>
      <c r="D1361" s="342" t="s">
        <v>6770</v>
      </c>
      <c r="E1361" s="342" t="s">
        <v>9323</v>
      </c>
      <c r="F1361" s="342" t="s">
        <v>6568</v>
      </c>
      <c r="G1361" s="343">
        <v>4.1399999999999997</v>
      </c>
      <c r="H1361" s="342" t="s">
        <v>6594</v>
      </c>
      <c r="I1361" s="342" t="s">
        <v>6575</v>
      </c>
      <c r="J1361" s="342" t="s">
        <v>6755</v>
      </c>
      <c r="K1361" s="581" t="s">
        <v>6983</v>
      </c>
      <c r="L1361" s="344" t="s">
        <v>4090</v>
      </c>
      <c r="N1361" s="344" t="s">
        <v>4090</v>
      </c>
      <c r="O1361" s="341">
        <v>0</v>
      </c>
    </row>
    <row r="1362" spans="1:15" x14ac:dyDescent="0.2">
      <c r="A1362" s="341" t="s">
        <v>9257</v>
      </c>
      <c r="B1362" s="341" t="s">
        <v>9287</v>
      </c>
      <c r="C1362" s="342" t="s">
        <v>6769</v>
      </c>
      <c r="D1362" s="342" t="s">
        <v>6770</v>
      </c>
      <c r="E1362" s="342" t="s">
        <v>9320</v>
      </c>
      <c r="F1362" s="342" t="s">
        <v>6568</v>
      </c>
      <c r="G1362" s="343">
        <v>2.64</v>
      </c>
      <c r="H1362" s="342" t="s">
        <v>6594</v>
      </c>
      <c r="I1362" s="342" t="s">
        <v>6575</v>
      </c>
      <c r="J1362" s="342" t="s">
        <v>6755</v>
      </c>
      <c r="K1362" s="581" t="s">
        <v>7523</v>
      </c>
      <c r="L1362" s="344" t="s">
        <v>4090</v>
      </c>
      <c r="N1362" s="344" t="s">
        <v>4090</v>
      </c>
      <c r="O1362" s="341">
        <v>0</v>
      </c>
    </row>
    <row r="1363" spans="1:15" x14ac:dyDescent="0.2">
      <c r="A1363" s="341" t="s">
        <v>9257</v>
      </c>
      <c r="B1363" s="341" t="s">
        <v>9287</v>
      </c>
      <c r="C1363" s="342" t="s">
        <v>6769</v>
      </c>
      <c r="D1363" s="342" t="s">
        <v>6770</v>
      </c>
      <c r="E1363" s="342" t="s">
        <v>9255</v>
      </c>
      <c r="F1363" s="342" t="s">
        <v>6568</v>
      </c>
      <c r="G1363" s="343">
        <v>4.8100000000000005</v>
      </c>
      <c r="H1363" s="342" t="s">
        <v>6594</v>
      </c>
      <c r="I1363" s="342" t="s">
        <v>6575</v>
      </c>
      <c r="J1363" s="342" t="s">
        <v>6755</v>
      </c>
      <c r="K1363" s="581" t="s">
        <v>7524</v>
      </c>
      <c r="L1363" s="344" t="s">
        <v>4090</v>
      </c>
      <c r="N1363" s="344" t="s">
        <v>4090</v>
      </c>
      <c r="O1363" s="341">
        <v>0</v>
      </c>
    </row>
    <row r="1364" spans="1:15" x14ac:dyDescent="0.2">
      <c r="A1364" s="341" t="s">
        <v>9257</v>
      </c>
      <c r="B1364" s="341" t="s">
        <v>9287</v>
      </c>
      <c r="C1364" s="342" t="s">
        <v>6769</v>
      </c>
      <c r="D1364" s="342" t="s">
        <v>6770</v>
      </c>
      <c r="E1364" s="342" t="s">
        <v>9328</v>
      </c>
      <c r="F1364" s="342" t="s">
        <v>6568</v>
      </c>
      <c r="G1364" s="343">
        <v>2.31</v>
      </c>
      <c r="H1364" s="342" t="s">
        <v>6594</v>
      </c>
      <c r="I1364" s="342" t="s">
        <v>6575</v>
      </c>
      <c r="J1364" s="342" t="s">
        <v>6755</v>
      </c>
      <c r="K1364" s="581" t="s">
        <v>7525</v>
      </c>
      <c r="L1364" s="344" t="s">
        <v>4090</v>
      </c>
      <c r="N1364" s="344" t="s">
        <v>4090</v>
      </c>
      <c r="O1364" s="341">
        <v>0</v>
      </c>
    </row>
    <row r="1365" spans="1:15" x14ac:dyDescent="0.2">
      <c r="A1365" s="341" t="s">
        <v>9257</v>
      </c>
      <c r="B1365" s="341" t="s">
        <v>9287</v>
      </c>
      <c r="C1365" s="342" t="s">
        <v>6769</v>
      </c>
      <c r="D1365" s="342" t="s">
        <v>6770</v>
      </c>
      <c r="E1365" s="342" t="s">
        <v>9333</v>
      </c>
      <c r="F1365" s="342" t="s">
        <v>6568</v>
      </c>
      <c r="G1365" s="343">
        <v>2.88</v>
      </c>
      <c r="H1365" s="342" t="s">
        <v>6594</v>
      </c>
      <c r="I1365" s="342" t="s">
        <v>6575</v>
      </c>
      <c r="J1365" s="342" t="s">
        <v>6755</v>
      </c>
      <c r="K1365" s="581" t="s">
        <v>7470</v>
      </c>
      <c r="L1365" s="344" t="s">
        <v>4090</v>
      </c>
      <c r="N1365" s="344" t="s">
        <v>4090</v>
      </c>
      <c r="O1365" s="341">
        <v>0</v>
      </c>
    </row>
    <row r="1366" spans="1:15" x14ac:dyDescent="0.2">
      <c r="A1366" s="341" t="s">
        <v>9257</v>
      </c>
      <c r="B1366" s="341" t="s">
        <v>9287</v>
      </c>
      <c r="C1366" s="342" t="s">
        <v>6769</v>
      </c>
      <c r="D1366" s="342" t="s">
        <v>6770</v>
      </c>
      <c r="E1366" s="342" t="s">
        <v>9324</v>
      </c>
      <c r="F1366" s="342" t="s">
        <v>6568</v>
      </c>
      <c r="G1366" s="343">
        <v>4.46</v>
      </c>
      <c r="H1366" s="342" t="s">
        <v>6594</v>
      </c>
      <c r="I1366" s="342" t="s">
        <v>6575</v>
      </c>
      <c r="J1366" s="342" t="s">
        <v>6755</v>
      </c>
      <c r="K1366" s="581" t="s">
        <v>7525</v>
      </c>
      <c r="L1366" s="344" t="s">
        <v>4090</v>
      </c>
      <c r="N1366" s="344" t="s">
        <v>4090</v>
      </c>
      <c r="O1366" s="341">
        <v>0</v>
      </c>
    </row>
    <row r="1367" spans="1:15" x14ac:dyDescent="0.2">
      <c r="A1367" s="341" t="s">
        <v>9257</v>
      </c>
      <c r="B1367" s="341" t="s">
        <v>9287</v>
      </c>
      <c r="C1367" s="342" t="s">
        <v>6769</v>
      </c>
      <c r="D1367" s="342" t="s">
        <v>6770</v>
      </c>
      <c r="E1367" s="342" t="s">
        <v>9323</v>
      </c>
      <c r="F1367" s="342" t="s">
        <v>6568</v>
      </c>
      <c r="G1367" s="343">
        <v>19.3</v>
      </c>
      <c r="H1367" s="342" t="s">
        <v>6594</v>
      </c>
      <c r="I1367" s="342" t="s">
        <v>6575</v>
      </c>
      <c r="J1367" s="342" t="s">
        <v>6755</v>
      </c>
      <c r="K1367" s="581" t="s">
        <v>7526</v>
      </c>
      <c r="L1367" s="344" t="s">
        <v>4090</v>
      </c>
      <c r="N1367" s="344" t="s">
        <v>4090</v>
      </c>
      <c r="O1367" s="341">
        <v>0</v>
      </c>
    </row>
    <row r="1368" spans="1:15" x14ac:dyDescent="0.2">
      <c r="A1368" s="341" t="s">
        <v>9257</v>
      </c>
      <c r="B1368" s="341" t="s">
        <v>9287</v>
      </c>
      <c r="C1368" s="342" t="s">
        <v>6769</v>
      </c>
      <c r="D1368" s="342" t="s">
        <v>6770</v>
      </c>
      <c r="E1368" s="342" t="s">
        <v>9324</v>
      </c>
      <c r="F1368" s="342" t="s">
        <v>6568</v>
      </c>
      <c r="G1368" s="343">
        <v>5.94</v>
      </c>
      <c r="H1368" s="342" t="s">
        <v>6594</v>
      </c>
      <c r="I1368" s="342" t="s">
        <v>6575</v>
      </c>
      <c r="J1368" s="342" t="s">
        <v>6755</v>
      </c>
      <c r="K1368" s="581" t="s">
        <v>7527</v>
      </c>
      <c r="L1368" s="344" t="s">
        <v>4090</v>
      </c>
      <c r="N1368" s="344" t="s">
        <v>4090</v>
      </c>
      <c r="O1368" s="341">
        <v>0</v>
      </c>
    </row>
    <row r="1369" spans="1:15" x14ac:dyDescent="0.2">
      <c r="A1369" s="341" t="s">
        <v>9257</v>
      </c>
      <c r="B1369" s="341" t="s">
        <v>9287</v>
      </c>
      <c r="C1369" s="342" t="s">
        <v>6769</v>
      </c>
      <c r="D1369" s="342" t="s">
        <v>6770</v>
      </c>
      <c r="E1369" s="342" t="s">
        <v>9320</v>
      </c>
      <c r="F1369" s="342" t="s">
        <v>6568</v>
      </c>
      <c r="G1369" s="343">
        <v>6.8</v>
      </c>
      <c r="H1369" s="342" t="s">
        <v>6594</v>
      </c>
      <c r="I1369" s="342" t="s">
        <v>6575</v>
      </c>
      <c r="J1369" s="342" t="s">
        <v>6755</v>
      </c>
      <c r="K1369" s="581" t="s">
        <v>7528</v>
      </c>
      <c r="L1369" s="344" t="s">
        <v>4090</v>
      </c>
      <c r="N1369" s="344" t="s">
        <v>4090</v>
      </c>
      <c r="O1369" s="341">
        <v>0</v>
      </c>
    </row>
    <row r="1370" spans="1:15" x14ac:dyDescent="0.2">
      <c r="A1370" s="341" t="s">
        <v>9257</v>
      </c>
      <c r="B1370" s="341" t="s">
        <v>9287</v>
      </c>
      <c r="C1370" s="342" t="s">
        <v>6769</v>
      </c>
      <c r="D1370" s="342" t="s">
        <v>6770</v>
      </c>
      <c r="E1370" s="342" t="s">
        <v>9323</v>
      </c>
      <c r="F1370" s="342" t="s">
        <v>6568</v>
      </c>
      <c r="G1370" s="343">
        <v>4.4400000000000004</v>
      </c>
      <c r="H1370" s="342" t="s">
        <v>6594</v>
      </c>
      <c r="I1370" s="342" t="s">
        <v>6575</v>
      </c>
      <c r="J1370" s="342" t="s">
        <v>6755</v>
      </c>
      <c r="K1370" s="581" t="s">
        <v>6610</v>
      </c>
      <c r="L1370" s="344" t="s">
        <v>4090</v>
      </c>
      <c r="N1370" s="344" t="s">
        <v>4090</v>
      </c>
      <c r="O1370" s="341">
        <v>0</v>
      </c>
    </row>
    <row r="1371" spans="1:15" x14ac:dyDescent="0.2">
      <c r="A1371" s="341" t="s">
        <v>9257</v>
      </c>
      <c r="B1371" s="341" t="s">
        <v>9287</v>
      </c>
      <c r="C1371" s="342" t="s">
        <v>6769</v>
      </c>
      <c r="D1371" s="342" t="s">
        <v>6770</v>
      </c>
      <c r="E1371" s="342" t="s">
        <v>9320</v>
      </c>
      <c r="F1371" s="342" t="s">
        <v>6568</v>
      </c>
      <c r="G1371" s="343">
        <v>7.92</v>
      </c>
      <c r="H1371" s="342" t="s">
        <v>6594</v>
      </c>
      <c r="I1371" s="342" t="s">
        <v>6575</v>
      </c>
      <c r="J1371" s="342" t="s">
        <v>6755</v>
      </c>
      <c r="K1371" s="581" t="s">
        <v>7529</v>
      </c>
      <c r="L1371" s="344" t="s">
        <v>4090</v>
      </c>
      <c r="N1371" s="344" t="s">
        <v>4090</v>
      </c>
      <c r="O1371" s="341">
        <v>0</v>
      </c>
    </row>
    <row r="1372" spans="1:15" x14ac:dyDescent="0.2">
      <c r="A1372" s="341" t="s">
        <v>9257</v>
      </c>
      <c r="B1372" s="341" t="s">
        <v>9287</v>
      </c>
      <c r="C1372" s="342" t="s">
        <v>6769</v>
      </c>
      <c r="D1372" s="342" t="s">
        <v>6770</v>
      </c>
      <c r="E1372" s="342" t="s">
        <v>9319</v>
      </c>
      <c r="F1372" s="342" t="s">
        <v>6568</v>
      </c>
      <c r="G1372" s="343">
        <v>19.600000000000001</v>
      </c>
      <c r="H1372" s="342" t="s">
        <v>6594</v>
      </c>
      <c r="I1372" s="342" t="s">
        <v>6575</v>
      </c>
      <c r="J1372" s="342" t="s">
        <v>6755</v>
      </c>
      <c r="K1372" s="581" t="s">
        <v>7530</v>
      </c>
      <c r="L1372" s="344" t="s">
        <v>4090</v>
      </c>
      <c r="N1372" s="344" t="s">
        <v>4090</v>
      </c>
      <c r="O1372" s="341">
        <v>0</v>
      </c>
    </row>
    <row r="1373" spans="1:15" x14ac:dyDescent="0.2">
      <c r="A1373" s="341" t="s">
        <v>9257</v>
      </c>
      <c r="B1373" s="341" t="s">
        <v>9287</v>
      </c>
      <c r="C1373" s="342" t="s">
        <v>6769</v>
      </c>
      <c r="D1373" s="342" t="s">
        <v>6770</v>
      </c>
      <c r="E1373" s="342" t="s">
        <v>9334</v>
      </c>
      <c r="F1373" s="342" t="s">
        <v>6568</v>
      </c>
      <c r="G1373" s="343">
        <v>18.38</v>
      </c>
      <c r="H1373" s="342" t="s">
        <v>6594</v>
      </c>
      <c r="I1373" s="342" t="s">
        <v>6575</v>
      </c>
      <c r="J1373" s="342" t="s">
        <v>6755</v>
      </c>
      <c r="K1373" s="581" t="s">
        <v>7531</v>
      </c>
      <c r="L1373" s="344" t="s">
        <v>4090</v>
      </c>
      <c r="N1373" s="344" t="s">
        <v>4090</v>
      </c>
      <c r="O1373" s="341">
        <v>0</v>
      </c>
    </row>
    <row r="1374" spans="1:15" x14ac:dyDescent="0.2">
      <c r="A1374" s="341" t="s">
        <v>9257</v>
      </c>
      <c r="B1374" s="341" t="s">
        <v>9287</v>
      </c>
      <c r="C1374" s="342" t="s">
        <v>6769</v>
      </c>
      <c r="D1374" s="342" t="s">
        <v>6770</v>
      </c>
      <c r="E1374" s="342" t="s">
        <v>9323</v>
      </c>
      <c r="F1374" s="342" t="s">
        <v>6568</v>
      </c>
      <c r="G1374" s="343">
        <v>4.55</v>
      </c>
      <c r="H1374" s="342" t="s">
        <v>6594</v>
      </c>
      <c r="I1374" s="342" t="s">
        <v>6575</v>
      </c>
      <c r="J1374" s="342" t="s">
        <v>6755</v>
      </c>
      <c r="K1374" s="581" t="s">
        <v>7532</v>
      </c>
      <c r="L1374" s="344" t="s">
        <v>4090</v>
      </c>
      <c r="N1374" s="344" t="s">
        <v>4090</v>
      </c>
      <c r="O1374" s="341">
        <v>0</v>
      </c>
    </row>
    <row r="1375" spans="1:15" x14ac:dyDescent="0.2">
      <c r="A1375" s="341" t="s">
        <v>9257</v>
      </c>
      <c r="B1375" s="341" t="s">
        <v>9287</v>
      </c>
      <c r="C1375" s="342" t="s">
        <v>6769</v>
      </c>
      <c r="D1375" s="342" t="s">
        <v>6770</v>
      </c>
      <c r="E1375" s="342" t="s">
        <v>9320</v>
      </c>
      <c r="F1375" s="342" t="s">
        <v>6568</v>
      </c>
      <c r="G1375" s="343">
        <v>5.25</v>
      </c>
      <c r="H1375" s="342" t="s">
        <v>6594</v>
      </c>
      <c r="I1375" s="342" t="s">
        <v>6575</v>
      </c>
      <c r="J1375" s="342" t="s">
        <v>6755</v>
      </c>
      <c r="K1375" s="581" t="s">
        <v>7533</v>
      </c>
      <c r="L1375" s="344" t="s">
        <v>4090</v>
      </c>
      <c r="N1375" s="344" t="s">
        <v>4090</v>
      </c>
      <c r="O1375" s="341">
        <v>0</v>
      </c>
    </row>
    <row r="1376" spans="1:15" x14ac:dyDescent="0.2">
      <c r="A1376" s="341" t="s">
        <v>9257</v>
      </c>
      <c r="B1376" s="341" t="s">
        <v>9287</v>
      </c>
      <c r="C1376" s="342" t="s">
        <v>6769</v>
      </c>
      <c r="D1376" s="342" t="s">
        <v>6770</v>
      </c>
      <c r="E1376" s="342" t="s">
        <v>9324</v>
      </c>
      <c r="F1376" s="342" t="s">
        <v>6568</v>
      </c>
      <c r="G1376" s="343">
        <v>3.5</v>
      </c>
      <c r="H1376" s="342" t="s">
        <v>6594</v>
      </c>
      <c r="I1376" s="342" t="s">
        <v>6575</v>
      </c>
      <c r="J1376" s="342" t="s">
        <v>6755</v>
      </c>
      <c r="K1376" s="581" t="s">
        <v>6821</v>
      </c>
      <c r="L1376" s="344" t="s">
        <v>4090</v>
      </c>
      <c r="N1376" s="344" t="s">
        <v>4090</v>
      </c>
      <c r="O1376" s="341">
        <v>0</v>
      </c>
    </row>
    <row r="1377" spans="1:15" x14ac:dyDescent="0.2">
      <c r="A1377" s="341" t="s">
        <v>9257</v>
      </c>
      <c r="B1377" s="341" t="s">
        <v>9287</v>
      </c>
      <c r="C1377" s="342" t="s">
        <v>6769</v>
      </c>
      <c r="D1377" s="342" t="s">
        <v>6770</v>
      </c>
      <c r="E1377" s="342" t="s">
        <v>9326</v>
      </c>
      <c r="F1377" s="342" t="s">
        <v>6568</v>
      </c>
      <c r="G1377" s="343">
        <v>3.96</v>
      </c>
      <c r="H1377" s="342" t="s">
        <v>6594</v>
      </c>
      <c r="I1377" s="342" t="s">
        <v>6575</v>
      </c>
      <c r="J1377" s="342" t="s">
        <v>6755</v>
      </c>
      <c r="K1377" s="581" t="s">
        <v>6942</v>
      </c>
      <c r="L1377" s="344" t="s">
        <v>4090</v>
      </c>
      <c r="N1377" s="344" t="s">
        <v>4090</v>
      </c>
      <c r="O1377" s="341">
        <v>0</v>
      </c>
    </row>
    <row r="1378" spans="1:15" x14ac:dyDescent="0.2">
      <c r="A1378" s="341" t="s">
        <v>9257</v>
      </c>
      <c r="B1378" s="341" t="s">
        <v>9287</v>
      </c>
      <c r="C1378" s="342" t="s">
        <v>6769</v>
      </c>
      <c r="D1378" s="342" t="s">
        <v>6770</v>
      </c>
      <c r="E1378" s="342" t="s">
        <v>9255</v>
      </c>
      <c r="F1378" s="342" t="s">
        <v>6568</v>
      </c>
      <c r="G1378" s="343">
        <v>9.02</v>
      </c>
      <c r="H1378" s="342" t="s">
        <v>6594</v>
      </c>
      <c r="I1378" s="342" t="s">
        <v>6575</v>
      </c>
      <c r="J1378" s="342" t="s">
        <v>6755</v>
      </c>
      <c r="K1378" s="581" t="s">
        <v>7534</v>
      </c>
      <c r="L1378" s="344" t="s">
        <v>4090</v>
      </c>
      <c r="N1378" s="344" t="s">
        <v>4090</v>
      </c>
      <c r="O1378" s="341">
        <v>0</v>
      </c>
    </row>
    <row r="1379" spans="1:15" x14ac:dyDescent="0.2">
      <c r="A1379" s="341" t="s">
        <v>9257</v>
      </c>
      <c r="B1379" s="341" t="s">
        <v>9287</v>
      </c>
      <c r="C1379" s="342" t="s">
        <v>6769</v>
      </c>
      <c r="D1379" s="342" t="s">
        <v>6770</v>
      </c>
      <c r="E1379" s="342" t="s">
        <v>9322</v>
      </c>
      <c r="F1379" s="342" t="s">
        <v>6568</v>
      </c>
      <c r="G1379" s="343">
        <v>8.8000000000000007</v>
      </c>
      <c r="H1379" s="342" t="s">
        <v>6594</v>
      </c>
      <c r="I1379" s="342" t="s">
        <v>6575</v>
      </c>
      <c r="J1379" s="342" t="s">
        <v>6755</v>
      </c>
      <c r="K1379" s="581" t="s">
        <v>7535</v>
      </c>
      <c r="L1379" s="344" t="s">
        <v>4090</v>
      </c>
      <c r="N1379" s="344" t="s">
        <v>4090</v>
      </c>
      <c r="O1379" s="341">
        <v>0</v>
      </c>
    </row>
    <row r="1380" spans="1:15" x14ac:dyDescent="0.2">
      <c r="A1380" s="341" t="s">
        <v>9257</v>
      </c>
      <c r="B1380" s="341" t="s">
        <v>9287</v>
      </c>
      <c r="C1380" s="342" t="s">
        <v>6769</v>
      </c>
      <c r="D1380" s="342" t="s">
        <v>6770</v>
      </c>
      <c r="E1380" s="342" t="s">
        <v>9322</v>
      </c>
      <c r="F1380" s="342" t="s">
        <v>6568</v>
      </c>
      <c r="G1380" s="343">
        <v>12.69</v>
      </c>
      <c r="H1380" s="342" t="s">
        <v>6594</v>
      </c>
      <c r="I1380" s="342" t="s">
        <v>6575</v>
      </c>
      <c r="J1380" s="342" t="s">
        <v>6755</v>
      </c>
      <c r="K1380" s="581" t="s">
        <v>7419</v>
      </c>
      <c r="L1380" s="344" t="s">
        <v>4090</v>
      </c>
      <c r="N1380" s="344" t="s">
        <v>4090</v>
      </c>
      <c r="O1380" s="341">
        <v>0</v>
      </c>
    </row>
    <row r="1381" spans="1:15" x14ac:dyDescent="0.2">
      <c r="A1381" s="341" t="s">
        <v>9257</v>
      </c>
      <c r="B1381" s="341" t="s">
        <v>9287</v>
      </c>
      <c r="C1381" s="342" t="s">
        <v>6769</v>
      </c>
      <c r="D1381" s="342" t="s">
        <v>6770</v>
      </c>
      <c r="E1381" s="342" t="s">
        <v>9320</v>
      </c>
      <c r="F1381" s="342" t="s">
        <v>6568</v>
      </c>
      <c r="G1381" s="343">
        <v>23.12</v>
      </c>
      <c r="H1381" s="342" t="s">
        <v>6594</v>
      </c>
      <c r="I1381" s="342" t="s">
        <v>6575</v>
      </c>
      <c r="J1381" s="342" t="s">
        <v>6755</v>
      </c>
      <c r="K1381" s="581" t="s">
        <v>7536</v>
      </c>
      <c r="L1381" s="344" t="s">
        <v>4090</v>
      </c>
      <c r="N1381" s="344" t="s">
        <v>4090</v>
      </c>
      <c r="O1381" s="341">
        <v>0</v>
      </c>
    </row>
    <row r="1382" spans="1:15" x14ac:dyDescent="0.2">
      <c r="A1382" s="341" t="s">
        <v>9257</v>
      </c>
      <c r="B1382" s="341" t="s">
        <v>9287</v>
      </c>
      <c r="C1382" s="342" t="s">
        <v>6769</v>
      </c>
      <c r="D1382" s="342" t="s">
        <v>6770</v>
      </c>
      <c r="E1382" s="342" t="s">
        <v>9319</v>
      </c>
      <c r="F1382" s="342" t="s">
        <v>6568</v>
      </c>
      <c r="G1382" s="343">
        <v>2.1</v>
      </c>
      <c r="H1382" s="342" t="s">
        <v>6594</v>
      </c>
      <c r="I1382" s="342" t="s">
        <v>6575</v>
      </c>
      <c r="J1382" s="342" t="s">
        <v>6755</v>
      </c>
      <c r="K1382" s="581" t="s">
        <v>7537</v>
      </c>
      <c r="L1382" s="344" t="s">
        <v>4090</v>
      </c>
      <c r="N1382" s="344" t="s">
        <v>4090</v>
      </c>
      <c r="O1382" s="341">
        <v>0</v>
      </c>
    </row>
    <row r="1383" spans="1:15" x14ac:dyDescent="0.2">
      <c r="A1383" s="341" t="s">
        <v>9257</v>
      </c>
      <c r="B1383" s="341" t="s">
        <v>9287</v>
      </c>
      <c r="C1383" s="342" t="s">
        <v>6769</v>
      </c>
      <c r="D1383" s="342" t="s">
        <v>6770</v>
      </c>
      <c r="E1383" s="342" t="s">
        <v>9255</v>
      </c>
      <c r="F1383" s="342" t="s">
        <v>6568</v>
      </c>
      <c r="G1383" s="343">
        <v>3.63</v>
      </c>
      <c r="H1383" s="342" t="s">
        <v>6594</v>
      </c>
      <c r="I1383" s="342" t="s">
        <v>6575</v>
      </c>
      <c r="J1383" s="342" t="s">
        <v>6755</v>
      </c>
      <c r="K1383" s="581" t="s">
        <v>7538</v>
      </c>
      <c r="L1383" s="344" t="s">
        <v>4090</v>
      </c>
      <c r="N1383" s="344" t="s">
        <v>4090</v>
      </c>
      <c r="O1383" s="341">
        <v>0</v>
      </c>
    </row>
    <row r="1384" spans="1:15" x14ac:dyDescent="0.2">
      <c r="A1384" s="341" t="s">
        <v>9257</v>
      </c>
      <c r="B1384" s="341" t="s">
        <v>9287</v>
      </c>
      <c r="C1384" s="342" t="s">
        <v>6769</v>
      </c>
      <c r="D1384" s="342" t="s">
        <v>6770</v>
      </c>
      <c r="E1384" s="342" t="s">
        <v>9255</v>
      </c>
      <c r="F1384" s="342" t="s">
        <v>6568</v>
      </c>
      <c r="G1384" s="343">
        <v>7</v>
      </c>
      <c r="H1384" s="342" t="s">
        <v>6594</v>
      </c>
      <c r="I1384" s="342" t="s">
        <v>6575</v>
      </c>
      <c r="J1384" s="342" t="s">
        <v>6755</v>
      </c>
      <c r="K1384" s="581" t="s">
        <v>7539</v>
      </c>
      <c r="L1384" s="344" t="s">
        <v>4090</v>
      </c>
      <c r="N1384" s="344" t="s">
        <v>4090</v>
      </c>
      <c r="O1384" s="341">
        <v>0</v>
      </c>
    </row>
    <row r="1385" spans="1:15" x14ac:dyDescent="0.2">
      <c r="A1385" s="341" t="s">
        <v>9257</v>
      </c>
      <c r="B1385" s="341" t="s">
        <v>9287</v>
      </c>
      <c r="C1385" s="342" t="s">
        <v>6769</v>
      </c>
      <c r="D1385" s="342" t="s">
        <v>6770</v>
      </c>
      <c r="E1385" s="342" t="s">
        <v>9323</v>
      </c>
      <c r="F1385" s="342" t="s">
        <v>6568</v>
      </c>
      <c r="G1385" s="343">
        <v>5.61</v>
      </c>
      <c r="H1385" s="342" t="s">
        <v>6594</v>
      </c>
      <c r="I1385" s="342" t="s">
        <v>6575</v>
      </c>
      <c r="J1385" s="342" t="s">
        <v>6755</v>
      </c>
      <c r="K1385" s="581" t="s">
        <v>6871</v>
      </c>
      <c r="L1385" s="344" t="s">
        <v>4090</v>
      </c>
      <c r="N1385" s="344" t="s">
        <v>4090</v>
      </c>
      <c r="O1385" s="341">
        <v>0</v>
      </c>
    </row>
    <row r="1386" spans="1:15" x14ac:dyDescent="0.2">
      <c r="A1386" s="341" t="s">
        <v>9257</v>
      </c>
      <c r="B1386" s="341" t="s">
        <v>9287</v>
      </c>
      <c r="C1386" s="342" t="s">
        <v>6769</v>
      </c>
      <c r="D1386" s="342" t="s">
        <v>6770</v>
      </c>
      <c r="E1386" s="342" t="s">
        <v>9319</v>
      </c>
      <c r="F1386" s="342" t="s">
        <v>6568</v>
      </c>
      <c r="G1386" s="343">
        <v>3.8000000000000003</v>
      </c>
      <c r="H1386" s="342" t="s">
        <v>6594</v>
      </c>
      <c r="I1386" s="342" t="s">
        <v>6575</v>
      </c>
      <c r="J1386" s="342" t="s">
        <v>6755</v>
      </c>
      <c r="K1386" s="581" t="s">
        <v>7322</v>
      </c>
      <c r="L1386" s="344" t="s">
        <v>4090</v>
      </c>
      <c r="N1386" s="344" t="s">
        <v>4090</v>
      </c>
      <c r="O1386" s="341">
        <v>0</v>
      </c>
    </row>
    <row r="1387" spans="1:15" x14ac:dyDescent="0.2">
      <c r="A1387" s="341" t="s">
        <v>9257</v>
      </c>
      <c r="B1387" s="341" t="s">
        <v>9287</v>
      </c>
      <c r="C1387" s="342" t="s">
        <v>6769</v>
      </c>
      <c r="D1387" s="342" t="s">
        <v>6770</v>
      </c>
      <c r="E1387" s="342" t="s">
        <v>9340</v>
      </c>
      <c r="F1387" s="342" t="s">
        <v>6568</v>
      </c>
      <c r="G1387" s="343">
        <v>7.2</v>
      </c>
      <c r="H1387" s="342" t="s">
        <v>6594</v>
      </c>
      <c r="I1387" s="342" t="s">
        <v>6575</v>
      </c>
      <c r="J1387" s="342" t="s">
        <v>6755</v>
      </c>
      <c r="K1387" s="581" t="s">
        <v>7341</v>
      </c>
      <c r="L1387" s="344" t="s">
        <v>4090</v>
      </c>
      <c r="N1387" s="344" t="s">
        <v>4090</v>
      </c>
      <c r="O1387" s="341">
        <v>0</v>
      </c>
    </row>
    <row r="1388" spans="1:15" x14ac:dyDescent="0.2">
      <c r="A1388" s="341" t="s">
        <v>9257</v>
      </c>
      <c r="B1388" s="341" t="s">
        <v>9287</v>
      </c>
      <c r="C1388" s="342" t="s">
        <v>6769</v>
      </c>
      <c r="D1388" s="342" t="s">
        <v>6770</v>
      </c>
      <c r="E1388" s="342" t="s">
        <v>9322</v>
      </c>
      <c r="F1388" s="342" t="s">
        <v>6568</v>
      </c>
      <c r="G1388" s="343">
        <v>6.9</v>
      </c>
      <c r="H1388" s="342" t="s">
        <v>6594</v>
      </c>
      <c r="I1388" s="342" t="s">
        <v>6575</v>
      </c>
      <c r="J1388" s="342" t="s">
        <v>6755</v>
      </c>
      <c r="K1388" s="581" t="s">
        <v>6941</v>
      </c>
      <c r="L1388" s="344" t="s">
        <v>4090</v>
      </c>
      <c r="N1388" s="344" t="s">
        <v>4090</v>
      </c>
      <c r="O1388" s="341">
        <v>0</v>
      </c>
    </row>
    <row r="1389" spans="1:15" x14ac:dyDescent="0.2">
      <c r="A1389" s="341" t="s">
        <v>9257</v>
      </c>
      <c r="B1389" s="341" t="s">
        <v>9287</v>
      </c>
      <c r="C1389" s="342" t="s">
        <v>6769</v>
      </c>
      <c r="D1389" s="342" t="s">
        <v>6770</v>
      </c>
      <c r="E1389" s="342" t="s">
        <v>9326</v>
      </c>
      <c r="F1389" s="342" t="s">
        <v>6568</v>
      </c>
      <c r="G1389" s="343">
        <v>12</v>
      </c>
      <c r="H1389" s="342" t="s">
        <v>6594</v>
      </c>
      <c r="I1389" s="342" t="s">
        <v>6575</v>
      </c>
      <c r="J1389" s="342" t="s">
        <v>6755</v>
      </c>
      <c r="K1389" s="581" t="s">
        <v>7540</v>
      </c>
      <c r="L1389" s="344" t="s">
        <v>4090</v>
      </c>
      <c r="N1389" s="344" t="s">
        <v>4090</v>
      </c>
      <c r="O1389" s="341">
        <v>0</v>
      </c>
    </row>
    <row r="1390" spans="1:15" x14ac:dyDescent="0.2">
      <c r="A1390" s="341" t="s">
        <v>9257</v>
      </c>
      <c r="B1390" s="341" t="s">
        <v>9287</v>
      </c>
      <c r="C1390" s="342" t="s">
        <v>6769</v>
      </c>
      <c r="D1390" s="342" t="s">
        <v>6770</v>
      </c>
      <c r="E1390" s="342" t="s">
        <v>9323</v>
      </c>
      <c r="F1390" s="342" t="s">
        <v>6568</v>
      </c>
      <c r="G1390" s="343">
        <v>6.6000000000000005</v>
      </c>
      <c r="H1390" s="342" t="s">
        <v>6594</v>
      </c>
      <c r="I1390" s="342" t="s">
        <v>6575</v>
      </c>
      <c r="J1390" s="342" t="s">
        <v>6755</v>
      </c>
      <c r="K1390" s="581" t="s">
        <v>7541</v>
      </c>
      <c r="L1390" s="344" t="s">
        <v>4090</v>
      </c>
      <c r="N1390" s="344" t="s">
        <v>4090</v>
      </c>
      <c r="O1390" s="341">
        <v>0</v>
      </c>
    </row>
    <row r="1391" spans="1:15" x14ac:dyDescent="0.2">
      <c r="A1391" s="341" t="s">
        <v>9257</v>
      </c>
      <c r="B1391" s="341" t="s">
        <v>9287</v>
      </c>
      <c r="C1391" s="342" t="s">
        <v>6769</v>
      </c>
      <c r="D1391" s="342" t="s">
        <v>6770</v>
      </c>
      <c r="E1391" s="342" t="s">
        <v>9321</v>
      </c>
      <c r="F1391" s="342" t="s">
        <v>6568</v>
      </c>
      <c r="G1391" s="343">
        <v>11.200000000000001</v>
      </c>
      <c r="H1391" s="342" t="s">
        <v>6594</v>
      </c>
      <c r="I1391" s="342" t="s">
        <v>6575</v>
      </c>
      <c r="J1391" s="342" t="s">
        <v>6755</v>
      </c>
      <c r="K1391" s="581" t="s">
        <v>7352</v>
      </c>
      <c r="L1391" s="344" t="s">
        <v>4090</v>
      </c>
      <c r="N1391" s="344" t="s">
        <v>4090</v>
      </c>
      <c r="O1391" s="341">
        <v>0</v>
      </c>
    </row>
    <row r="1392" spans="1:15" x14ac:dyDescent="0.2">
      <c r="A1392" s="341" t="s">
        <v>9257</v>
      </c>
      <c r="B1392" s="341" t="s">
        <v>9287</v>
      </c>
      <c r="C1392" s="342" t="s">
        <v>6769</v>
      </c>
      <c r="D1392" s="342" t="s">
        <v>6770</v>
      </c>
      <c r="E1392" s="342" t="s">
        <v>9323</v>
      </c>
      <c r="F1392" s="342" t="s">
        <v>6568</v>
      </c>
      <c r="G1392" s="343">
        <v>28.080000000000002</v>
      </c>
      <c r="H1392" s="342" t="s">
        <v>6594</v>
      </c>
      <c r="I1392" s="342" t="s">
        <v>6575</v>
      </c>
      <c r="J1392" s="342" t="s">
        <v>6755</v>
      </c>
      <c r="K1392" s="581" t="s">
        <v>7359</v>
      </c>
      <c r="L1392" s="344" t="s">
        <v>4090</v>
      </c>
      <c r="N1392" s="344" t="s">
        <v>4090</v>
      </c>
      <c r="O1392" s="341" t="s">
        <v>6752</v>
      </c>
    </row>
    <row r="1393" spans="1:15" x14ac:dyDescent="0.2">
      <c r="A1393" s="341" t="s">
        <v>9257</v>
      </c>
      <c r="B1393" s="341" t="s">
        <v>9287</v>
      </c>
      <c r="C1393" s="342" t="s">
        <v>6769</v>
      </c>
      <c r="D1393" s="342" t="s">
        <v>6770</v>
      </c>
      <c r="E1393" s="342" t="s">
        <v>9323</v>
      </c>
      <c r="F1393" s="342" t="s">
        <v>6568</v>
      </c>
      <c r="G1393" s="343">
        <v>16.2</v>
      </c>
      <c r="H1393" s="342" t="s">
        <v>6594</v>
      </c>
      <c r="I1393" s="342" t="s">
        <v>6575</v>
      </c>
      <c r="J1393" s="342" t="s">
        <v>6755</v>
      </c>
      <c r="K1393" s="581" t="s">
        <v>7542</v>
      </c>
      <c r="L1393" s="344" t="s">
        <v>4090</v>
      </c>
      <c r="N1393" s="344" t="s">
        <v>4090</v>
      </c>
      <c r="O1393" s="341" t="s">
        <v>6752</v>
      </c>
    </row>
    <row r="1394" spans="1:15" x14ac:dyDescent="0.2">
      <c r="A1394" s="341" t="s">
        <v>9257</v>
      </c>
      <c r="B1394" s="341" t="s">
        <v>9287</v>
      </c>
      <c r="C1394" s="342" t="s">
        <v>6769</v>
      </c>
      <c r="D1394" s="342" t="s">
        <v>6770</v>
      </c>
      <c r="E1394" s="342" t="s">
        <v>9323</v>
      </c>
      <c r="F1394" s="342" t="s">
        <v>6568</v>
      </c>
      <c r="G1394" s="343">
        <v>16.34</v>
      </c>
      <c r="H1394" s="342" t="s">
        <v>6594</v>
      </c>
      <c r="I1394" s="342" t="s">
        <v>6575</v>
      </c>
      <c r="J1394" s="342" t="s">
        <v>6755</v>
      </c>
      <c r="K1394" s="581" t="s">
        <v>7543</v>
      </c>
      <c r="L1394" s="344" t="s">
        <v>4090</v>
      </c>
      <c r="N1394" s="344" t="s">
        <v>4090</v>
      </c>
      <c r="O1394" s="341" t="s">
        <v>6752</v>
      </c>
    </row>
    <row r="1395" spans="1:15" x14ac:dyDescent="0.2">
      <c r="A1395" s="341" t="s">
        <v>9257</v>
      </c>
      <c r="B1395" s="341" t="s">
        <v>9287</v>
      </c>
      <c r="C1395" s="342" t="s">
        <v>6769</v>
      </c>
      <c r="D1395" s="342" t="s">
        <v>6770</v>
      </c>
      <c r="E1395" s="342" t="s">
        <v>9333</v>
      </c>
      <c r="F1395" s="342" t="s">
        <v>6568</v>
      </c>
      <c r="G1395" s="343">
        <v>7.36</v>
      </c>
      <c r="H1395" s="342" t="s">
        <v>6594</v>
      </c>
      <c r="I1395" s="342" t="s">
        <v>6575</v>
      </c>
      <c r="J1395" s="342" t="s">
        <v>6755</v>
      </c>
      <c r="K1395" s="581" t="s">
        <v>6944</v>
      </c>
      <c r="L1395" s="344" t="s">
        <v>4090</v>
      </c>
      <c r="N1395" s="344" t="s">
        <v>4090</v>
      </c>
      <c r="O1395" s="341">
        <v>0</v>
      </c>
    </row>
    <row r="1396" spans="1:15" x14ac:dyDescent="0.2">
      <c r="A1396" s="341" t="s">
        <v>9257</v>
      </c>
      <c r="B1396" s="341" t="s">
        <v>9287</v>
      </c>
      <c r="C1396" s="342" t="s">
        <v>7517</v>
      </c>
      <c r="D1396" s="342" t="s">
        <v>6770</v>
      </c>
      <c r="E1396" s="342" t="s">
        <v>9255</v>
      </c>
      <c r="F1396" s="342" t="s">
        <v>6568</v>
      </c>
      <c r="G1396" s="343">
        <v>27.72</v>
      </c>
      <c r="H1396" s="342" t="s">
        <v>6594</v>
      </c>
      <c r="I1396" s="342" t="s">
        <v>6575</v>
      </c>
      <c r="J1396" s="342" t="s">
        <v>6755</v>
      </c>
      <c r="K1396" s="581" t="s">
        <v>6835</v>
      </c>
      <c r="L1396" s="344" t="s">
        <v>4090</v>
      </c>
      <c r="N1396" s="344" t="s">
        <v>4090</v>
      </c>
      <c r="O1396" s="341">
        <v>0</v>
      </c>
    </row>
    <row r="1397" spans="1:15" x14ac:dyDescent="0.2">
      <c r="A1397" s="341" t="s">
        <v>9257</v>
      </c>
      <c r="B1397" s="341" t="s">
        <v>9287</v>
      </c>
      <c r="C1397" s="342" t="s">
        <v>7517</v>
      </c>
      <c r="D1397" s="342" t="s">
        <v>6770</v>
      </c>
      <c r="E1397" s="342" t="s">
        <v>9255</v>
      </c>
      <c r="F1397" s="342" t="s">
        <v>6568</v>
      </c>
      <c r="G1397" s="343">
        <v>27.72</v>
      </c>
      <c r="H1397" s="342" t="s">
        <v>6594</v>
      </c>
      <c r="I1397" s="342" t="s">
        <v>6575</v>
      </c>
      <c r="J1397" s="342" t="s">
        <v>6755</v>
      </c>
      <c r="K1397" s="581" t="s">
        <v>6835</v>
      </c>
      <c r="L1397" s="344" t="s">
        <v>4090</v>
      </c>
      <c r="N1397" s="344" t="s">
        <v>4090</v>
      </c>
      <c r="O1397" s="341">
        <v>0</v>
      </c>
    </row>
    <row r="1398" spans="1:15" x14ac:dyDescent="0.2">
      <c r="A1398" s="341" t="s">
        <v>9257</v>
      </c>
      <c r="B1398" s="341" t="s">
        <v>9287</v>
      </c>
      <c r="C1398" s="342" t="s">
        <v>6769</v>
      </c>
      <c r="D1398" s="342" t="s">
        <v>6770</v>
      </c>
      <c r="E1398" s="342" t="s">
        <v>9326</v>
      </c>
      <c r="F1398" s="342" t="s">
        <v>6568</v>
      </c>
      <c r="G1398" s="343">
        <v>9.6</v>
      </c>
      <c r="H1398" s="342" t="s">
        <v>6594</v>
      </c>
      <c r="I1398" s="342" t="s">
        <v>6575</v>
      </c>
      <c r="J1398" s="342" t="s">
        <v>6755</v>
      </c>
      <c r="K1398" s="581" t="s">
        <v>7544</v>
      </c>
      <c r="L1398" s="344" t="s">
        <v>4090</v>
      </c>
      <c r="N1398" s="344" t="s">
        <v>4090</v>
      </c>
      <c r="O1398" s="341">
        <v>0</v>
      </c>
    </row>
    <row r="1399" spans="1:15" x14ac:dyDescent="0.2">
      <c r="A1399" s="341" t="s">
        <v>9257</v>
      </c>
      <c r="B1399" s="341" t="s">
        <v>9287</v>
      </c>
      <c r="C1399" s="342" t="s">
        <v>6769</v>
      </c>
      <c r="D1399" s="342" t="s">
        <v>6770</v>
      </c>
      <c r="E1399" s="342" t="s">
        <v>9325</v>
      </c>
      <c r="F1399" s="342" t="s">
        <v>6568</v>
      </c>
      <c r="G1399" s="343">
        <v>10.26</v>
      </c>
      <c r="H1399" s="342" t="s">
        <v>6594</v>
      </c>
      <c r="I1399" s="342" t="s">
        <v>6575</v>
      </c>
      <c r="J1399" s="342" t="s">
        <v>6755</v>
      </c>
      <c r="K1399" s="581" t="s">
        <v>7545</v>
      </c>
      <c r="L1399" s="344" t="s">
        <v>4090</v>
      </c>
      <c r="N1399" s="344" t="s">
        <v>4090</v>
      </c>
      <c r="O1399" s="341">
        <v>0</v>
      </c>
    </row>
    <row r="1400" spans="1:15" x14ac:dyDescent="0.2">
      <c r="A1400" s="341" t="s">
        <v>9257</v>
      </c>
      <c r="B1400" s="341" t="s">
        <v>9287</v>
      </c>
      <c r="C1400" s="342" t="s">
        <v>6769</v>
      </c>
      <c r="D1400" s="342" t="s">
        <v>6770</v>
      </c>
      <c r="E1400" s="342" t="s">
        <v>9320</v>
      </c>
      <c r="F1400" s="342" t="s">
        <v>6568</v>
      </c>
      <c r="G1400" s="343">
        <v>31.19</v>
      </c>
      <c r="H1400" s="342" t="s">
        <v>6594</v>
      </c>
      <c r="I1400" s="342" t="s">
        <v>6575</v>
      </c>
      <c r="J1400" s="342" t="s">
        <v>6755</v>
      </c>
      <c r="K1400" s="581" t="s">
        <v>6804</v>
      </c>
      <c r="L1400" s="344" t="s">
        <v>4090</v>
      </c>
      <c r="N1400" s="344" t="s">
        <v>4090</v>
      </c>
      <c r="O1400" s="341" t="s">
        <v>6752</v>
      </c>
    </row>
    <row r="1401" spans="1:15" x14ac:dyDescent="0.2">
      <c r="A1401" s="341" t="s">
        <v>9257</v>
      </c>
      <c r="B1401" s="341" t="s">
        <v>9287</v>
      </c>
      <c r="C1401" s="342" t="s">
        <v>7517</v>
      </c>
      <c r="D1401" s="342" t="s">
        <v>6770</v>
      </c>
      <c r="E1401" s="342" t="s">
        <v>9319</v>
      </c>
      <c r="F1401" s="342" t="s">
        <v>6568</v>
      </c>
      <c r="G1401" s="343">
        <v>12.96</v>
      </c>
      <c r="H1401" s="342" t="s">
        <v>6594</v>
      </c>
      <c r="I1401" s="342" t="s">
        <v>6575</v>
      </c>
      <c r="J1401" s="342" t="s">
        <v>6755</v>
      </c>
      <c r="K1401" s="581" t="s">
        <v>6764</v>
      </c>
      <c r="L1401" s="344" t="s">
        <v>4090</v>
      </c>
      <c r="N1401" s="344" t="s">
        <v>4090</v>
      </c>
      <c r="O1401" s="341">
        <v>0</v>
      </c>
    </row>
    <row r="1402" spans="1:15" x14ac:dyDescent="0.2">
      <c r="A1402" s="341" t="s">
        <v>9257</v>
      </c>
      <c r="B1402" s="341" t="s">
        <v>9287</v>
      </c>
      <c r="C1402" s="342" t="s">
        <v>6769</v>
      </c>
      <c r="D1402" s="342" t="s">
        <v>6770</v>
      </c>
      <c r="E1402" s="342" t="s">
        <v>9319</v>
      </c>
      <c r="F1402" s="342" t="s">
        <v>6568</v>
      </c>
      <c r="G1402" s="343">
        <v>9.66</v>
      </c>
      <c r="H1402" s="342" t="s">
        <v>6594</v>
      </c>
      <c r="I1402" s="342" t="s">
        <v>6575</v>
      </c>
      <c r="J1402" s="342" t="s">
        <v>6755</v>
      </c>
      <c r="K1402" s="581" t="s">
        <v>6909</v>
      </c>
      <c r="L1402" s="344" t="s">
        <v>4090</v>
      </c>
      <c r="N1402" s="344" t="s">
        <v>4090</v>
      </c>
      <c r="O1402" s="341">
        <v>0</v>
      </c>
    </row>
    <row r="1403" spans="1:15" x14ac:dyDescent="0.2">
      <c r="A1403" s="341" t="s">
        <v>9257</v>
      </c>
      <c r="B1403" s="341" t="s">
        <v>9267</v>
      </c>
      <c r="C1403" s="342" t="s">
        <v>6596</v>
      </c>
      <c r="D1403" s="342" t="s">
        <v>6597</v>
      </c>
      <c r="E1403" s="342" t="s">
        <v>9326</v>
      </c>
      <c r="F1403" s="342" t="s">
        <v>6568</v>
      </c>
      <c r="G1403" s="343">
        <v>6</v>
      </c>
      <c r="H1403" s="342" t="s">
        <v>6594</v>
      </c>
      <c r="I1403" s="342" t="s">
        <v>6575</v>
      </c>
      <c r="J1403" s="342" t="s">
        <v>6755</v>
      </c>
      <c r="K1403" s="581" t="s">
        <v>7546</v>
      </c>
      <c r="L1403" s="344" t="s">
        <v>4090</v>
      </c>
      <c r="N1403" s="344" t="s">
        <v>4090</v>
      </c>
      <c r="O1403" s="341" t="s">
        <v>6766</v>
      </c>
    </row>
    <row r="1404" spans="1:15" x14ac:dyDescent="0.2">
      <c r="A1404" s="341" t="s">
        <v>9257</v>
      </c>
      <c r="B1404" s="341" t="s">
        <v>9267</v>
      </c>
      <c r="C1404" s="342" t="s">
        <v>6596</v>
      </c>
      <c r="D1404" s="342" t="s">
        <v>6597</v>
      </c>
      <c r="E1404" s="342" t="s">
        <v>9326</v>
      </c>
      <c r="F1404" s="342" t="s">
        <v>6568</v>
      </c>
      <c r="G1404" s="343">
        <v>7.65</v>
      </c>
      <c r="H1404" s="342" t="s">
        <v>6594</v>
      </c>
      <c r="I1404" s="342" t="s">
        <v>6575</v>
      </c>
      <c r="J1404" s="342" t="s">
        <v>6755</v>
      </c>
      <c r="K1404" s="581" t="s">
        <v>7547</v>
      </c>
      <c r="L1404" s="344" t="s">
        <v>4090</v>
      </c>
      <c r="N1404" s="344" t="s">
        <v>4090</v>
      </c>
      <c r="O1404" s="341" t="s">
        <v>6766</v>
      </c>
    </row>
    <row r="1405" spans="1:15" x14ac:dyDescent="0.2">
      <c r="A1405" s="341" t="s">
        <v>9257</v>
      </c>
      <c r="B1405" s="341" t="s">
        <v>9267</v>
      </c>
      <c r="C1405" s="342" t="s">
        <v>6596</v>
      </c>
      <c r="D1405" s="342" t="s">
        <v>6597</v>
      </c>
      <c r="E1405" s="342" t="s">
        <v>9326</v>
      </c>
      <c r="F1405" s="342" t="s">
        <v>6568</v>
      </c>
      <c r="G1405" s="343">
        <v>9.9450000000000003</v>
      </c>
      <c r="H1405" s="342" t="s">
        <v>6594</v>
      </c>
      <c r="I1405" s="342" t="s">
        <v>6575</v>
      </c>
      <c r="J1405" s="342" t="s">
        <v>6755</v>
      </c>
      <c r="K1405" s="581" t="s">
        <v>6629</v>
      </c>
      <c r="L1405" s="344" t="s">
        <v>4090</v>
      </c>
      <c r="N1405" s="344" t="s">
        <v>4090</v>
      </c>
      <c r="O1405" s="341" t="s">
        <v>6766</v>
      </c>
    </row>
    <row r="1406" spans="1:15" x14ac:dyDescent="0.2">
      <c r="A1406" s="341" t="s">
        <v>9257</v>
      </c>
      <c r="B1406" s="341" t="s">
        <v>9267</v>
      </c>
      <c r="C1406" s="342" t="s">
        <v>6596</v>
      </c>
      <c r="D1406" s="342" t="s">
        <v>6597</v>
      </c>
      <c r="E1406" s="342" t="s">
        <v>9321</v>
      </c>
      <c r="F1406" s="342" t="s">
        <v>6568</v>
      </c>
      <c r="G1406" s="343">
        <v>4.8</v>
      </c>
      <c r="H1406" s="342" t="s">
        <v>6594</v>
      </c>
      <c r="I1406" s="342" t="s">
        <v>6575</v>
      </c>
      <c r="J1406" s="342" t="s">
        <v>6755</v>
      </c>
      <c r="K1406" s="581" t="s">
        <v>7548</v>
      </c>
      <c r="L1406" s="344" t="s">
        <v>4090</v>
      </c>
      <c r="N1406" s="344" t="s">
        <v>4090</v>
      </c>
      <c r="O1406" s="341" t="s">
        <v>6766</v>
      </c>
    </row>
    <row r="1407" spans="1:15" x14ac:dyDescent="0.2">
      <c r="A1407" s="341" t="s">
        <v>9257</v>
      </c>
      <c r="B1407" s="341" t="s">
        <v>9267</v>
      </c>
      <c r="C1407" s="342" t="s">
        <v>6596</v>
      </c>
      <c r="D1407" s="342" t="s">
        <v>6597</v>
      </c>
      <c r="E1407" s="342" t="s">
        <v>9320</v>
      </c>
      <c r="F1407" s="342" t="s">
        <v>6568</v>
      </c>
      <c r="G1407" s="343">
        <v>9.4</v>
      </c>
      <c r="H1407" s="342" t="s">
        <v>6594</v>
      </c>
      <c r="I1407" s="342" t="s">
        <v>6575</v>
      </c>
      <c r="J1407" s="342" t="s">
        <v>6755</v>
      </c>
      <c r="K1407" s="581" t="s">
        <v>7549</v>
      </c>
      <c r="L1407" s="344" t="s">
        <v>4090</v>
      </c>
      <c r="N1407" s="344" t="s">
        <v>4090</v>
      </c>
      <c r="O1407" s="341" t="s">
        <v>6766</v>
      </c>
    </row>
    <row r="1408" spans="1:15" x14ac:dyDescent="0.2">
      <c r="A1408" s="341" t="s">
        <v>9257</v>
      </c>
      <c r="B1408" s="341" t="s">
        <v>9267</v>
      </c>
      <c r="C1408" s="342" t="s">
        <v>6596</v>
      </c>
      <c r="D1408" s="342" t="s">
        <v>6597</v>
      </c>
      <c r="E1408" s="342" t="s">
        <v>9323</v>
      </c>
      <c r="F1408" s="342" t="s">
        <v>6568</v>
      </c>
      <c r="G1408" s="343">
        <v>5.0350000000000001</v>
      </c>
      <c r="H1408" s="342" t="s">
        <v>6594</v>
      </c>
      <c r="I1408" s="342" t="s">
        <v>6575</v>
      </c>
      <c r="J1408" s="342" t="s">
        <v>6755</v>
      </c>
      <c r="K1408" s="581" t="s">
        <v>7440</v>
      </c>
      <c r="L1408" s="344" t="s">
        <v>4090</v>
      </c>
      <c r="N1408" s="344" t="s">
        <v>4090</v>
      </c>
      <c r="O1408" s="341" t="s">
        <v>6766</v>
      </c>
    </row>
    <row r="1409" spans="1:15" x14ac:dyDescent="0.2">
      <c r="A1409" s="341" t="s">
        <v>9257</v>
      </c>
      <c r="B1409" s="341" t="s">
        <v>9267</v>
      </c>
      <c r="C1409" s="342" t="s">
        <v>6596</v>
      </c>
      <c r="D1409" s="342" t="s">
        <v>6597</v>
      </c>
      <c r="E1409" s="342" t="s">
        <v>9321</v>
      </c>
      <c r="F1409" s="342" t="s">
        <v>6568</v>
      </c>
      <c r="G1409" s="343">
        <v>7.0200000000000005</v>
      </c>
      <c r="H1409" s="342" t="s">
        <v>6594</v>
      </c>
      <c r="I1409" s="342" t="s">
        <v>6575</v>
      </c>
      <c r="J1409" s="342" t="s">
        <v>6755</v>
      </c>
      <c r="K1409" s="581" t="s">
        <v>7550</v>
      </c>
      <c r="L1409" s="344" t="s">
        <v>4090</v>
      </c>
      <c r="N1409" s="344" t="s">
        <v>4090</v>
      </c>
      <c r="O1409" s="341" t="s">
        <v>6766</v>
      </c>
    </row>
    <row r="1410" spans="1:15" x14ac:dyDescent="0.2">
      <c r="A1410" s="341" t="s">
        <v>9257</v>
      </c>
      <c r="B1410" s="341" t="s">
        <v>9267</v>
      </c>
      <c r="C1410" s="342" t="s">
        <v>6596</v>
      </c>
      <c r="D1410" s="342" t="s">
        <v>6597</v>
      </c>
      <c r="E1410" s="342" t="s">
        <v>9323</v>
      </c>
      <c r="F1410" s="342" t="s">
        <v>6568</v>
      </c>
      <c r="G1410" s="343">
        <v>10</v>
      </c>
      <c r="H1410" s="342" t="s">
        <v>6594</v>
      </c>
      <c r="I1410" s="342" t="s">
        <v>6575</v>
      </c>
      <c r="J1410" s="342" t="s">
        <v>6755</v>
      </c>
      <c r="K1410" s="581" t="s">
        <v>7551</v>
      </c>
      <c r="L1410" s="344" t="s">
        <v>4090</v>
      </c>
      <c r="N1410" s="344" t="s">
        <v>4090</v>
      </c>
      <c r="O1410" s="341" t="s">
        <v>6766</v>
      </c>
    </row>
    <row r="1411" spans="1:15" x14ac:dyDescent="0.2">
      <c r="A1411" s="341" t="s">
        <v>9257</v>
      </c>
      <c r="B1411" s="341" t="s">
        <v>9267</v>
      </c>
      <c r="C1411" s="342" t="s">
        <v>6596</v>
      </c>
      <c r="D1411" s="342" t="s">
        <v>6597</v>
      </c>
      <c r="E1411" s="342" t="s">
        <v>9332</v>
      </c>
      <c r="F1411" s="342" t="s">
        <v>6568</v>
      </c>
      <c r="G1411" s="343">
        <v>0.51</v>
      </c>
      <c r="H1411" s="342" t="s">
        <v>6594</v>
      </c>
      <c r="I1411" s="342" t="s">
        <v>6575</v>
      </c>
      <c r="J1411" s="342" t="s">
        <v>6755</v>
      </c>
      <c r="K1411" s="581" t="s">
        <v>7552</v>
      </c>
      <c r="L1411" s="344" t="s">
        <v>4090</v>
      </c>
      <c r="N1411" s="344" t="s">
        <v>4090</v>
      </c>
      <c r="O1411" s="341" t="s">
        <v>6766</v>
      </c>
    </row>
    <row r="1412" spans="1:15" x14ac:dyDescent="0.2">
      <c r="A1412" s="341" t="s">
        <v>9257</v>
      </c>
      <c r="B1412" s="341" t="s">
        <v>9267</v>
      </c>
      <c r="C1412" s="342" t="s">
        <v>6596</v>
      </c>
      <c r="D1412" s="342" t="s">
        <v>6597</v>
      </c>
      <c r="E1412" s="342" t="s">
        <v>9255</v>
      </c>
      <c r="F1412" s="342" t="s">
        <v>6568</v>
      </c>
      <c r="G1412" s="343">
        <v>3.64</v>
      </c>
      <c r="H1412" s="342" t="s">
        <v>6594</v>
      </c>
      <c r="I1412" s="342" t="s">
        <v>6575</v>
      </c>
      <c r="J1412" s="342" t="s">
        <v>6755</v>
      </c>
      <c r="K1412" s="581" t="s">
        <v>7553</v>
      </c>
      <c r="L1412" s="344" t="s">
        <v>4090</v>
      </c>
      <c r="N1412" s="344" t="s">
        <v>4090</v>
      </c>
      <c r="O1412" s="341" t="s">
        <v>6766</v>
      </c>
    </row>
    <row r="1413" spans="1:15" x14ac:dyDescent="0.2">
      <c r="A1413" s="341" t="s">
        <v>9257</v>
      </c>
      <c r="B1413" s="341" t="s">
        <v>9267</v>
      </c>
      <c r="C1413" s="342" t="s">
        <v>6596</v>
      </c>
      <c r="D1413" s="342" t="s">
        <v>6597</v>
      </c>
      <c r="E1413" s="342" t="s">
        <v>9323</v>
      </c>
      <c r="F1413" s="342" t="s">
        <v>6568</v>
      </c>
      <c r="G1413" s="343">
        <v>5.2</v>
      </c>
      <c r="H1413" s="342" t="s">
        <v>6594</v>
      </c>
      <c r="I1413" s="342" t="s">
        <v>6575</v>
      </c>
      <c r="J1413" s="342" t="s">
        <v>6755</v>
      </c>
      <c r="K1413" s="581" t="s">
        <v>7554</v>
      </c>
      <c r="L1413" s="344" t="s">
        <v>4090</v>
      </c>
      <c r="N1413" s="344" t="s">
        <v>4090</v>
      </c>
      <c r="O1413" s="341" t="s">
        <v>6766</v>
      </c>
    </row>
    <row r="1414" spans="1:15" x14ac:dyDescent="0.2">
      <c r="A1414" s="341" t="s">
        <v>9257</v>
      </c>
      <c r="B1414" s="341" t="s">
        <v>9267</v>
      </c>
      <c r="C1414" s="342" t="s">
        <v>6596</v>
      </c>
      <c r="D1414" s="342" t="s">
        <v>6597</v>
      </c>
      <c r="E1414" s="342" t="s">
        <v>9319</v>
      </c>
      <c r="F1414" s="342" t="s">
        <v>6568</v>
      </c>
      <c r="G1414" s="343">
        <v>39.840000000000003</v>
      </c>
      <c r="H1414" s="342" t="s">
        <v>6594</v>
      </c>
      <c r="I1414" s="342" t="s">
        <v>6575</v>
      </c>
      <c r="J1414" s="342" t="s">
        <v>6755</v>
      </c>
      <c r="K1414" s="581" t="s">
        <v>7555</v>
      </c>
      <c r="L1414" s="344" t="s">
        <v>4090</v>
      </c>
      <c r="N1414" s="344" t="s">
        <v>4090</v>
      </c>
      <c r="O1414" s="341" t="s">
        <v>6752</v>
      </c>
    </row>
    <row r="1415" spans="1:15" x14ac:dyDescent="0.2">
      <c r="A1415" s="341" t="s">
        <v>9257</v>
      </c>
      <c r="B1415" s="341" t="s">
        <v>9267</v>
      </c>
      <c r="C1415" s="342" t="s">
        <v>6596</v>
      </c>
      <c r="D1415" s="342" t="s">
        <v>6597</v>
      </c>
      <c r="E1415" s="342" t="s">
        <v>9320</v>
      </c>
      <c r="F1415" s="342" t="s">
        <v>6568</v>
      </c>
      <c r="G1415" s="343">
        <v>2.5</v>
      </c>
      <c r="H1415" s="342" t="s">
        <v>6594</v>
      </c>
      <c r="I1415" s="342" t="s">
        <v>6575</v>
      </c>
      <c r="J1415" s="342" t="s">
        <v>6755</v>
      </c>
      <c r="K1415" s="581" t="s">
        <v>7556</v>
      </c>
      <c r="L1415" s="344" t="s">
        <v>4090</v>
      </c>
      <c r="N1415" s="344" t="s">
        <v>4090</v>
      </c>
      <c r="O1415" s="341">
        <v>0</v>
      </c>
    </row>
    <row r="1416" spans="1:15" x14ac:dyDescent="0.2">
      <c r="A1416" s="341" t="s">
        <v>9257</v>
      </c>
      <c r="B1416" s="341" t="s">
        <v>9267</v>
      </c>
      <c r="C1416" s="342" t="s">
        <v>6596</v>
      </c>
      <c r="D1416" s="342" t="s">
        <v>6597</v>
      </c>
      <c r="E1416" s="342" t="s">
        <v>9333</v>
      </c>
      <c r="F1416" s="342" t="s">
        <v>6568</v>
      </c>
      <c r="G1416" s="343">
        <v>3.7800000000000002</v>
      </c>
      <c r="H1416" s="342" t="s">
        <v>6594</v>
      </c>
      <c r="I1416" s="342" t="s">
        <v>6575</v>
      </c>
      <c r="J1416" s="342" t="s">
        <v>6755</v>
      </c>
      <c r="K1416" s="581" t="s">
        <v>7557</v>
      </c>
      <c r="L1416" s="344" t="s">
        <v>4090</v>
      </c>
      <c r="N1416" s="344" t="s">
        <v>4090</v>
      </c>
      <c r="O1416" s="341">
        <v>0</v>
      </c>
    </row>
    <row r="1417" spans="1:15" x14ac:dyDescent="0.2">
      <c r="A1417" s="341" t="s">
        <v>9257</v>
      </c>
      <c r="B1417" s="341" t="s">
        <v>9267</v>
      </c>
      <c r="C1417" s="342" t="s">
        <v>6596</v>
      </c>
      <c r="D1417" s="342" t="s">
        <v>6597</v>
      </c>
      <c r="E1417" s="342" t="s">
        <v>9255</v>
      </c>
      <c r="F1417" s="342" t="s">
        <v>6568</v>
      </c>
      <c r="G1417" s="343">
        <v>3.52</v>
      </c>
      <c r="H1417" s="342" t="s">
        <v>6594</v>
      </c>
      <c r="I1417" s="342" t="s">
        <v>6575</v>
      </c>
      <c r="J1417" s="342" t="s">
        <v>6755</v>
      </c>
      <c r="K1417" s="581" t="s">
        <v>7558</v>
      </c>
      <c r="L1417" s="344" t="s">
        <v>4090</v>
      </c>
      <c r="N1417" s="344" t="s">
        <v>4090</v>
      </c>
      <c r="O1417" s="341">
        <v>0</v>
      </c>
    </row>
    <row r="1418" spans="1:15" x14ac:dyDescent="0.2">
      <c r="A1418" s="341" t="s">
        <v>9257</v>
      </c>
      <c r="B1418" s="341" t="s">
        <v>9267</v>
      </c>
      <c r="C1418" s="342" t="s">
        <v>6596</v>
      </c>
      <c r="D1418" s="342" t="s">
        <v>6597</v>
      </c>
      <c r="E1418" s="342" t="s">
        <v>9255</v>
      </c>
      <c r="F1418" s="342" t="s">
        <v>6568</v>
      </c>
      <c r="G1418" s="343">
        <v>0.99</v>
      </c>
      <c r="H1418" s="342" t="s">
        <v>6594</v>
      </c>
      <c r="I1418" s="342" t="s">
        <v>6575</v>
      </c>
      <c r="J1418" s="342" t="s">
        <v>6755</v>
      </c>
      <c r="K1418" s="581" t="s">
        <v>7559</v>
      </c>
      <c r="L1418" s="344" t="s">
        <v>4090</v>
      </c>
      <c r="N1418" s="344" t="s">
        <v>4090</v>
      </c>
      <c r="O1418" s="341">
        <v>0</v>
      </c>
    </row>
    <row r="1419" spans="1:15" x14ac:dyDescent="0.2">
      <c r="A1419" s="341" t="s">
        <v>9257</v>
      </c>
      <c r="B1419" s="341" t="s">
        <v>9267</v>
      </c>
      <c r="C1419" s="342" t="s">
        <v>6596</v>
      </c>
      <c r="D1419" s="342" t="s">
        <v>6597</v>
      </c>
      <c r="E1419" s="342" t="s">
        <v>9255</v>
      </c>
      <c r="F1419" s="342" t="s">
        <v>6568</v>
      </c>
      <c r="G1419" s="343">
        <v>2.4</v>
      </c>
      <c r="H1419" s="342" t="s">
        <v>6594</v>
      </c>
      <c r="I1419" s="342" t="s">
        <v>6575</v>
      </c>
      <c r="J1419" s="342" t="s">
        <v>6755</v>
      </c>
      <c r="K1419" s="581" t="s">
        <v>7560</v>
      </c>
      <c r="L1419" s="344" t="s">
        <v>4090</v>
      </c>
      <c r="N1419" s="344" t="s">
        <v>4090</v>
      </c>
      <c r="O1419" s="341">
        <v>0</v>
      </c>
    </row>
    <row r="1420" spans="1:15" x14ac:dyDescent="0.2">
      <c r="A1420" s="341" t="s">
        <v>9257</v>
      </c>
      <c r="B1420" s="341" t="s">
        <v>9267</v>
      </c>
      <c r="C1420" s="342" t="s">
        <v>6596</v>
      </c>
      <c r="D1420" s="342" t="s">
        <v>6597</v>
      </c>
      <c r="E1420" s="342" t="s">
        <v>9323</v>
      </c>
      <c r="F1420" s="342" t="s">
        <v>6568</v>
      </c>
      <c r="G1420" s="343">
        <v>6.3</v>
      </c>
      <c r="H1420" s="342" t="s">
        <v>6594</v>
      </c>
      <c r="I1420" s="342" t="s">
        <v>6575</v>
      </c>
      <c r="J1420" s="342" t="s">
        <v>6755</v>
      </c>
      <c r="K1420" s="581" t="s">
        <v>7561</v>
      </c>
      <c r="L1420" s="344" t="s">
        <v>4090</v>
      </c>
      <c r="N1420" s="344" t="s">
        <v>4090</v>
      </c>
      <c r="O1420" s="341">
        <v>0</v>
      </c>
    </row>
    <row r="1421" spans="1:15" x14ac:dyDescent="0.2">
      <c r="A1421" s="341" t="s">
        <v>9257</v>
      </c>
      <c r="B1421" s="341" t="s">
        <v>9267</v>
      </c>
      <c r="C1421" s="342" t="s">
        <v>6596</v>
      </c>
      <c r="D1421" s="342" t="s">
        <v>6597</v>
      </c>
      <c r="E1421" s="342" t="s">
        <v>9334</v>
      </c>
      <c r="F1421" s="342" t="s">
        <v>6568</v>
      </c>
      <c r="G1421" s="343">
        <v>5.83</v>
      </c>
      <c r="H1421" s="342" t="s">
        <v>6594</v>
      </c>
      <c r="I1421" s="342" t="s">
        <v>6575</v>
      </c>
      <c r="J1421" s="342" t="s">
        <v>6755</v>
      </c>
      <c r="K1421" s="581" t="s">
        <v>7562</v>
      </c>
      <c r="L1421" s="344" t="s">
        <v>4090</v>
      </c>
      <c r="N1421" s="344" t="s">
        <v>4090</v>
      </c>
      <c r="O1421" s="341">
        <v>0</v>
      </c>
    </row>
    <row r="1422" spans="1:15" x14ac:dyDescent="0.2">
      <c r="A1422" s="341" t="s">
        <v>9257</v>
      </c>
      <c r="B1422" s="341" t="s">
        <v>9267</v>
      </c>
      <c r="C1422" s="342" t="s">
        <v>6596</v>
      </c>
      <c r="D1422" s="342" t="s">
        <v>6597</v>
      </c>
      <c r="E1422" s="342" t="s">
        <v>9320</v>
      </c>
      <c r="F1422" s="342" t="s">
        <v>6568</v>
      </c>
      <c r="G1422" s="343">
        <v>6.65</v>
      </c>
      <c r="H1422" s="342" t="s">
        <v>6594</v>
      </c>
      <c r="I1422" s="342" t="s">
        <v>6575</v>
      </c>
      <c r="J1422" s="342" t="s">
        <v>6755</v>
      </c>
      <c r="K1422" s="581" t="s">
        <v>7563</v>
      </c>
      <c r="L1422" s="344" t="s">
        <v>4090</v>
      </c>
      <c r="N1422" s="344" t="s">
        <v>4090</v>
      </c>
      <c r="O1422" s="341">
        <v>0</v>
      </c>
    </row>
    <row r="1423" spans="1:15" x14ac:dyDescent="0.2">
      <c r="A1423" s="341" t="s">
        <v>9257</v>
      </c>
      <c r="B1423" s="341" t="s">
        <v>9267</v>
      </c>
      <c r="C1423" s="342" t="s">
        <v>6596</v>
      </c>
      <c r="D1423" s="342" t="s">
        <v>6597</v>
      </c>
      <c r="E1423" s="342" t="s">
        <v>9319</v>
      </c>
      <c r="F1423" s="342" t="s">
        <v>6568</v>
      </c>
      <c r="G1423" s="343">
        <v>1.6400000000000001</v>
      </c>
      <c r="H1423" s="342" t="s">
        <v>6594</v>
      </c>
      <c r="I1423" s="342" t="s">
        <v>6575</v>
      </c>
      <c r="J1423" s="342" t="s">
        <v>6755</v>
      </c>
      <c r="K1423" s="581" t="s">
        <v>6893</v>
      </c>
      <c r="L1423" s="344" t="s">
        <v>4090</v>
      </c>
      <c r="N1423" s="344" t="s">
        <v>4090</v>
      </c>
      <c r="O1423" s="341">
        <v>0</v>
      </c>
    </row>
    <row r="1424" spans="1:15" x14ac:dyDescent="0.2">
      <c r="A1424" s="341" t="s">
        <v>9257</v>
      </c>
      <c r="B1424" s="341" t="s">
        <v>9267</v>
      </c>
      <c r="C1424" s="342" t="s">
        <v>6596</v>
      </c>
      <c r="D1424" s="342" t="s">
        <v>6597</v>
      </c>
      <c r="E1424" s="342" t="s">
        <v>9326</v>
      </c>
      <c r="F1424" s="342" t="s">
        <v>6568</v>
      </c>
      <c r="G1424" s="343">
        <v>93.789000000000001</v>
      </c>
      <c r="H1424" s="342" t="s">
        <v>6594</v>
      </c>
      <c r="I1424" s="342" t="s">
        <v>6575</v>
      </c>
      <c r="J1424" s="342" t="s">
        <v>6755</v>
      </c>
      <c r="K1424" s="581" t="s">
        <v>7267</v>
      </c>
      <c r="L1424" s="344" t="s">
        <v>4090</v>
      </c>
      <c r="N1424" s="344" t="s">
        <v>4090</v>
      </c>
      <c r="O1424" s="341">
        <v>0</v>
      </c>
    </row>
    <row r="1425" spans="1:15" x14ac:dyDescent="0.2">
      <c r="A1425" s="341" t="s">
        <v>9257</v>
      </c>
      <c r="B1425" s="341" t="s">
        <v>9267</v>
      </c>
      <c r="C1425" s="342" t="s">
        <v>6596</v>
      </c>
      <c r="D1425" s="342" t="s">
        <v>6597</v>
      </c>
      <c r="E1425" s="342" t="s">
        <v>9326</v>
      </c>
      <c r="F1425" s="342" t="s">
        <v>6568</v>
      </c>
      <c r="G1425" s="343">
        <v>1.22</v>
      </c>
      <c r="H1425" s="342" t="s">
        <v>6594</v>
      </c>
      <c r="I1425" s="342" t="s">
        <v>6575</v>
      </c>
      <c r="J1425" s="342" t="s">
        <v>6755</v>
      </c>
      <c r="K1425" s="581" t="s">
        <v>6809</v>
      </c>
      <c r="L1425" s="344" t="s">
        <v>4090</v>
      </c>
      <c r="N1425" s="344" t="s">
        <v>4090</v>
      </c>
      <c r="O1425" s="341">
        <v>0</v>
      </c>
    </row>
    <row r="1426" spans="1:15" x14ac:dyDescent="0.2">
      <c r="A1426" s="341" t="s">
        <v>9257</v>
      </c>
      <c r="B1426" s="341" t="s">
        <v>9267</v>
      </c>
      <c r="C1426" s="342" t="s">
        <v>6596</v>
      </c>
      <c r="D1426" s="342" t="s">
        <v>6597</v>
      </c>
      <c r="E1426" s="342" t="s">
        <v>9326</v>
      </c>
      <c r="F1426" s="342" t="s">
        <v>6568</v>
      </c>
      <c r="G1426" s="343">
        <v>34.43</v>
      </c>
      <c r="H1426" s="342" t="s">
        <v>6594</v>
      </c>
      <c r="I1426" s="342" t="s">
        <v>6575</v>
      </c>
      <c r="J1426" s="342" t="s">
        <v>6755</v>
      </c>
      <c r="K1426" s="581" t="s">
        <v>7478</v>
      </c>
      <c r="L1426" s="344" t="s">
        <v>4090</v>
      </c>
      <c r="N1426" s="344" t="s">
        <v>4090</v>
      </c>
      <c r="O1426" s="341">
        <v>0</v>
      </c>
    </row>
    <row r="1427" spans="1:15" x14ac:dyDescent="0.2">
      <c r="A1427" s="341" t="s">
        <v>9257</v>
      </c>
      <c r="B1427" s="341" t="s">
        <v>9267</v>
      </c>
      <c r="C1427" s="342" t="s">
        <v>6596</v>
      </c>
      <c r="D1427" s="342" t="s">
        <v>6597</v>
      </c>
      <c r="E1427" s="342" t="s">
        <v>9326</v>
      </c>
      <c r="F1427" s="342" t="s">
        <v>6568</v>
      </c>
      <c r="G1427" s="343">
        <v>30.6</v>
      </c>
      <c r="H1427" s="342" t="s">
        <v>6594</v>
      </c>
      <c r="I1427" s="342" t="s">
        <v>6575</v>
      </c>
      <c r="J1427" s="342" t="s">
        <v>6755</v>
      </c>
      <c r="K1427" s="581" t="s">
        <v>7564</v>
      </c>
      <c r="L1427" s="344" t="s">
        <v>4090</v>
      </c>
      <c r="N1427" s="344" t="s">
        <v>4090</v>
      </c>
      <c r="O1427" s="341">
        <v>0</v>
      </c>
    </row>
    <row r="1428" spans="1:15" x14ac:dyDescent="0.2">
      <c r="A1428" s="341" t="s">
        <v>9257</v>
      </c>
      <c r="B1428" s="341" t="s">
        <v>9267</v>
      </c>
      <c r="C1428" s="342" t="s">
        <v>6596</v>
      </c>
      <c r="D1428" s="342" t="s">
        <v>6597</v>
      </c>
      <c r="E1428" s="342" t="s">
        <v>9320</v>
      </c>
      <c r="F1428" s="342" t="s">
        <v>6568</v>
      </c>
      <c r="G1428" s="343">
        <v>7.5600000000000005</v>
      </c>
      <c r="H1428" s="342" t="s">
        <v>6594</v>
      </c>
      <c r="I1428" s="342" t="s">
        <v>6575</v>
      </c>
      <c r="J1428" s="342" t="s">
        <v>6755</v>
      </c>
      <c r="K1428" s="581" t="s">
        <v>7330</v>
      </c>
      <c r="L1428" s="344" t="s">
        <v>4090</v>
      </c>
      <c r="N1428" s="344" t="s">
        <v>4090</v>
      </c>
      <c r="O1428" s="341">
        <v>0</v>
      </c>
    </row>
    <row r="1429" spans="1:15" x14ac:dyDescent="0.2">
      <c r="A1429" s="341" t="s">
        <v>9257</v>
      </c>
      <c r="B1429" s="341" t="s">
        <v>9267</v>
      </c>
      <c r="C1429" s="342" t="s">
        <v>6596</v>
      </c>
      <c r="D1429" s="342" t="s">
        <v>6597</v>
      </c>
      <c r="E1429" s="342" t="s">
        <v>9320</v>
      </c>
      <c r="F1429" s="342" t="s">
        <v>6568</v>
      </c>
      <c r="G1429" s="343">
        <v>36.54</v>
      </c>
      <c r="H1429" s="342" t="s">
        <v>6594</v>
      </c>
      <c r="I1429" s="342" t="s">
        <v>6575</v>
      </c>
      <c r="J1429" s="342" t="s">
        <v>6755</v>
      </c>
      <c r="K1429" s="581" t="s">
        <v>7330</v>
      </c>
      <c r="L1429" s="344" t="s">
        <v>4090</v>
      </c>
      <c r="N1429" s="344" t="s">
        <v>4090</v>
      </c>
      <c r="O1429" s="341">
        <v>0</v>
      </c>
    </row>
    <row r="1430" spans="1:15" x14ac:dyDescent="0.2">
      <c r="A1430" s="341" t="s">
        <v>9257</v>
      </c>
      <c r="B1430" s="341" t="s">
        <v>9267</v>
      </c>
      <c r="C1430" s="342" t="s">
        <v>6596</v>
      </c>
      <c r="D1430" s="342" t="s">
        <v>6597</v>
      </c>
      <c r="E1430" s="342" t="s">
        <v>9323</v>
      </c>
      <c r="F1430" s="342" t="s">
        <v>6568</v>
      </c>
      <c r="G1430" s="343">
        <v>7</v>
      </c>
      <c r="H1430" s="342" t="s">
        <v>6594</v>
      </c>
      <c r="I1430" s="342" t="s">
        <v>6575</v>
      </c>
      <c r="J1430" s="342" t="s">
        <v>6755</v>
      </c>
      <c r="K1430" s="581" t="s">
        <v>7565</v>
      </c>
      <c r="L1430" s="344" t="s">
        <v>4090</v>
      </c>
      <c r="N1430" s="344" t="s">
        <v>4090</v>
      </c>
      <c r="O1430" s="341">
        <v>0</v>
      </c>
    </row>
    <row r="1431" spans="1:15" x14ac:dyDescent="0.2">
      <c r="A1431" s="341" t="s">
        <v>9257</v>
      </c>
      <c r="B1431" s="341" t="s">
        <v>9267</v>
      </c>
      <c r="C1431" s="342" t="s">
        <v>6596</v>
      </c>
      <c r="D1431" s="342" t="s">
        <v>6597</v>
      </c>
      <c r="E1431" s="342" t="s">
        <v>9320</v>
      </c>
      <c r="F1431" s="342" t="s">
        <v>6568</v>
      </c>
      <c r="G1431" s="343">
        <v>7.3500000000000005</v>
      </c>
      <c r="H1431" s="342" t="s">
        <v>6594</v>
      </c>
      <c r="I1431" s="342" t="s">
        <v>6575</v>
      </c>
      <c r="J1431" s="342" t="s">
        <v>6755</v>
      </c>
      <c r="K1431" s="581" t="s">
        <v>7566</v>
      </c>
      <c r="L1431" s="344" t="s">
        <v>4090</v>
      </c>
      <c r="N1431" s="344" t="s">
        <v>4090</v>
      </c>
      <c r="O1431" s="341">
        <v>0</v>
      </c>
    </row>
    <row r="1432" spans="1:15" x14ac:dyDescent="0.2">
      <c r="A1432" s="341" t="s">
        <v>9257</v>
      </c>
      <c r="B1432" s="341" t="s">
        <v>9267</v>
      </c>
      <c r="C1432" s="342" t="s">
        <v>6596</v>
      </c>
      <c r="D1432" s="342" t="s">
        <v>6597</v>
      </c>
      <c r="E1432" s="342" t="s">
        <v>9333</v>
      </c>
      <c r="F1432" s="342" t="s">
        <v>6568</v>
      </c>
      <c r="G1432" s="343">
        <v>5.46</v>
      </c>
      <c r="H1432" s="342" t="s">
        <v>6594</v>
      </c>
      <c r="I1432" s="342" t="s">
        <v>6575</v>
      </c>
      <c r="J1432" s="342" t="s">
        <v>6755</v>
      </c>
      <c r="K1432" s="581" t="s">
        <v>7567</v>
      </c>
      <c r="L1432" s="344" t="s">
        <v>4090</v>
      </c>
      <c r="N1432" s="344" t="s">
        <v>4090</v>
      </c>
      <c r="O1432" s="341">
        <v>0</v>
      </c>
    </row>
    <row r="1433" spans="1:15" x14ac:dyDescent="0.2">
      <c r="A1433" s="341" t="s">
        <v>9257</v>
      </c>
      <c r="B1433" s="341" t="s">
        <v>9267</v>
      </c>
      <c r="C1433" s="342" t="s">
        <v>6596</v>
      </c>
      <c r="D1433" s="342" t="s">
        <v>6597</v>
      </c>
      <c r="E1433" s="342" t="s">
        <v>9321</v>
      </c>
      <c r="F1433" s="342" t="s">
        <v>6568</v>
      </c>
      <c r="G1433" s="343">
        <v>15.64</v>
      </c>
      <c r="H1433" s="342" t="s">
        <v>6594</v>
      </c>
      <c r="I1433" s="342" t="s">
        <v>6575</v>
      </c>
      <c r="J1433" s="342" t="s">
        <v>6755</v>
      </c>
      <c r="K1433" s="581" t="s">
        <v>7568</v>
      </c>
      <c r="L1433" s="344" t="s">
        <v>4090</v>
      </c>
      <c r="N1433" s="344" t="s">
        <v>4090</v>
      </c>
      <c r="O1433" s="341">
        <v>0</v>
      </c>
    </row>
    <row r="1434" spans="1:15" x14ac:dyDescent="0.2">
      <c r="A1434" s="341" t="s">
        <v>9257</v>
      </c>
      <c r="B1434" s="341" t="s">
        <v>9267</v>
      </c>
      <c r="C1434" s="342" t="s">
        <v>6596</v>
      </c>
      <c r="D1434" s="342" t="s">
        <v>6597</v>
      </c>
      <c r="E1434" s="342" t="s">
        <v>9319</v>
      </c>
      <c r="F1434" s="342" t="s">
        <v>6568</v>
      </c>
      <c r="G1434" s="343">
        <v>8.0500000000000007</v>
      </c>
      <c r="H1434" s="342" t="s">
        <v>6594</v>
      </c>
      <c r="I1434" s="342" t="s">
        <v>6575</v>
      </c>
      <c r="J1434" s="342" t="s">
        <v>6755</v>
      </c>
      <c r="K1434" s="581" t="s">
        <v>7569</v>
      </c>
      <c r="L1434" s="344" t="s">
        <v>4090</v>
      </c>
      <c r="N1434" s="344" t="s">
        <v>4090</v>
      </c>
      <c r="O1434" s="341">
        <v>0</v>
      </c>
    </row>
    <row r="1435" spans="1:15" x14ac:dyDescent="0.2">
      <c r="A1435" s="341" t="s">
        <v>9257</v>
      </c>
      <c r="B1435" s="341" t="s">
        <v>9267</v>
      </c>
      <c r="C1435" s="342" t="s">
        <v>6596</v>
      </c>
      <c r="D1435" s="342" t="s">
        <v>6597</v>
      </c>
      <c r="E1435" s="342" t="s">
        <v>9320</v>
      </c>
      <c r="F1435" s="342" t="s">
        <v>6568</v>
      </c>
      <c r="G1435" s="343">
        <v>1.3</v>
      </c>
      <c r="H1435" s="342" t="s">
        <v>6594</v>
      </c>
      <c r="I1435" s="342" t="s">
        <v>6575</v>
      </c>
      <c r="J1435" s="342" t="s">
        <v>6755</v>
      </c>
      <c r="K1435" s="581" t="s">
        <v>7570</v>
      </c>
      <c r="L1435" s="344" t="s">
        <v>4090</v>
      </c>
      <c r="N1435" s="344" t="s">
        <v>4090</v>
      </c>
      <c r="O1435" s="341">
        <v>0</v>
      </c>
    </row>
    <row r="1436" spans="1:15" x14ac:dyDescent="0.2">
      <c r="A1436" s="341" t="s">
        <v>9257</v>
      </c>
      <c r="B1436" s="341" t="s">
        <v>9267</v>
      </c>
      <c r="C1436" s="342" t="s">
        <v>6596</v>
      </c>
      <c r="D1436" s="342" t="s">
        <v>6597</v>
      </c>
      <c r="E1436" s="342" t="s">
        <v>9321</v>
      </c>
      <c r="F1436" s="342" t="s">
        <v>6568</v>
      </c>
      <c r="G1436" s="343">
        <v>12.75</v>
      </c>
      <c r="H1436" s="342" t="s">
        <v>6594</v>
      </c>
      <c r="I1436" s="342" t="s">
        <v>6575</v>
      </c>
      <c r="J1436" s="342" t="s">
        <v>6755</v>
      </c>
      <c r="K1436" s="581" t="s">
        <v>7347</v>
      </c>
      <c r="L1436" s="344" t="s">
        <v>4090</v>
      </c>
      <c r="N1436" s="344" t="s">
        <v>4090</v>
      </c>
      <c r="O1436" s="341">
        <v>0</v>
      </c>
    </row>
    <row r="1437" spans="1:15" x14ac:dyDescent="0.2">
      <c r="A1437" s="341" t="s">
        <v>9257</v>
      </c>
      <c r="B1437" s="341" t="s">
        <v>9267</v>
      </c>
      <c r="C1437" s="342" t="s">
        <v>6596</v>
      </c>
      <c r="D1437" s="342" t="s">
        <v>6597</v>
      </c>
      <c r="E1437" s="342" t="s">
        <v>9320</v>
      </c>
      <c r="F1437" s="342" t="s">
        <v>6568</v>
      </c>
      <c r="G1437" s="343">
        <v>26.080000000000002</v>
      </c>
      <c r="H1437" s="342" t="s">
        <v>6594</v>
      </c>
      <c r="I1437" s="342" t="s">
        <v>6575</v>
      </c>
      <c r="J1437" s="342" t="s">
        <v>6755</v>
      </c>
      <c r="K1437" s="581" t="s">
        <v>7571</v>
      </c>
      <c r="L1437" s="344" t="s">
        <v>4090</v>
      </c>
      <c r="N1437" s="344" t="s">
        <v>4090</v>
      </c>
      <c r="O1437" s="341">
        <v>0</v>
      </c>
    </row>
    <row r="1438" spans="1:15" x14ac:dyDescent="0.2">
      <c r="A1438" s="341" t="s">
        <v>9257</v>
      </c>
      <c r="B1438" s="341" t="s">
        <v>9267</v>
      </c>
      <c r="C1438" s="342" t="s">
        <v>6596</v>
      </c>
      <c r="D1438" s="342" t="s">
        <v>6597</v>
      </c>
      <c r="E1438" s="342" t="s">
        <v>9323</v>
      </c>
      <c r="F1438" s="342" t="s">
        <v>6568</v>
      </c>
      <c r="G1438" s="343">
        <v>11.24</v>
      </c>
      <c r="H1438" s="342" t="s">
        <v>6594</v>
      </c>
      <c r="I1438" s="342" t="s">
        <v>6575</v>
      </c>
      <c r="J1438" s="342" t="s">
        <v>6755</v>
      </c>
      <c r="K1438" s="581" t="s">
        <v>6803</v>
      </c>
      <c r="L1438" s="344" t="s">
        <v>4090</v>
      </c>
      <c r="N1438" s="344" t="s">
        <v>4090</v>
      </c>
      <c r="O1438" s="341">
        <v>0</v>
      </c>
    </row>
    <row r="1439" spans="1:15" x14ac:dyDescent="0.2">
      <c r="A1439" s="341" t="s">
        <v>9257</v>
      </c>
      <c r="B1439" s="341" t="s">
        <v>9267</v>
      </c>
      <c r="C1439" s="342" t="s">
        <v>6596</v>
      </c>
      <c r="D1439" s="342" t="s">
        <v>6597</v>
      </c>
      <c r="E1439" s="342" t="s">
        <v>9334</v>
      </c>
      <c r="F1439" s="342" t="s">
        <v>6568</v>
      </c>
      <c r="G1439" s="343">
        <v>6.4960000000000004</v>
      </c>
      <c r="H1439" s="342" t="s">
        <v>6594</v>
      </c>
      <c r="I1439" s="342" t="s">
        <v>6575</v>
      </c>
      <c r="J1439" s="342" t="s">
        <v>6755</v>
      </c>
      <c r="K1439" s="581" t="s">
        <v>7572</v>
      </c>
      <c r="L1439" s="344" t="s">
        <v>4090</v>
      </c>
      <c r="N1439" s="344" t="s">
        <v>4090</v>
      </c>
      <c r="O1439" s="341">
        <v>0</v>
      </c>
    </row>
    <row r="1440" spans="1:15" x14ac:dyDescent="0.2">
      <c r="A1440" s="341" t="s">
        <v>9257</v>
      </c>
      <c r="B1440" s="341" t="s">
        <v>9267</v>
      </c>
      <c r="C1440" s="342" t="s">
        <v>6596</v>
      </c>
      <c r="D1440" s="342" t="s">
        <v>6597</v>
      </c>
      <c r="E1440" s="342" t="s">
        <v>9333</v>
      </c>
      <c r="F1440" s="342" t="s">
        <v>6568</v>
      </c>
      <c r="G1440" s="343">
        <v>6.3</v>
      </c>
      <c r="H1440" s="342" t="s">
        <v>6594</v>
      </c>
      <c r="I1440" s="342" t="s">
        <v>6575</v>
      </c>
      <c r="J1440" s="342" t="s">
        <v>6755</v>
      </c>
      <c r="K1440" s="581" t="s">
        <v>7370</v>
      </c>
      <c r="L1440" s="344" t="s">
        <v>4090</v>
      </c>
      <c r="N1440" s="344" t="s">
        <v>4090</v>
      </c>
      <c r="O1440" s="341">
        <v>0</v>
      </c>
    </row>
    <row r="1441" spans="1:15" x14ac:dyDescent="0.2">
      <c r="A1441" s="341" t="s">
        <v>9257</v>
      </c>
      <c r="B1441" s="341" t="s">
        <v>9267</v>
      </c>
      <c r="C1441" s="342" t="s">
        <v>6596</v>
      </c>
      <c r="D1441" s="342" t="s">
        <v>6597</v>
      </c>
      <c r="E1441" s="342" t="s">
        <v>9323</v>
      </c>
      <c r="F1441" s="342" t="s">
        <v>6568</v>
      </c>
      <c r="G1441" s="343">
        <v>22.75</v>
      </c>
      <c r="H1441" s="342" t="s">
        <v>6594</v>
      </c>
      <c r="I1441" s="342" t="s">
        <v>6575</v>
      </c>
      <c r="J1441" s="342" t="s">
        <v>6755</v>
      </c>
      <c r="K1441" s="581" t="s">
        <v>7374</v>
      </c>
      <c r="L1441" s="344" t="s">
        <v>4090</v>
      </c>
      <c r="N1441" s="344" t="s">
        <v>4090</v>
      </c>
      <c r="O1441" s="341">
        <v>0</v>
      </c>
    </row>
    <row r="1442" spans="1:15" x14ac:dyDescent="0.2">
      <c r="A1442" s="341" t="s">
        <v>9257</v>
      </c>
      <c r="B1442" s="341" t="s">
        <v>9267</v>
      </c>
      <c r="C1442" s="342" t="s">
        <v>6596</v>
      </c>
      <c r="D1442" s="342" t="s">
        <v>6597</v>
      </c>
      <c r="E1442" s="342" t="s">
        <v>9321</v>
      </c>
      <c r="F1442" s="342" t="s">
        <v>6568</v>
      </c>
      <c r="G1442" s="343">
        <v>5.6000000000000005</v>
      </c>
      <c r="H1442" s="342" t="s">
        <v>6594</v>
      </c>
      <c r="I1442" s="342" t="s">
        <v>6575</v>
      </c>
      <c r="J1442" s="342" t="s">
        <v>6755</v>
      </c>
      <c r="K1442" s="581" t="s">
        <v>7573</v>
      </c>
      <c r="L1442" s="344" t="s">
        <v>4090</v>
      </c>
      <c r="N1442" s="344" t="s">
        <v>4090</v>
      </c>
      <c r="O1442" s="341">
        <v>0</v>
      </c>
    </row>
    <row r="1443" spans="1:15" x14ac:dyDescent="0.2">
      <c r="A1443" s="341" t="s">
        <v>9257</v>
      </c>
      <c r="B1443" s="341" t="s">
        <v>9267</v>
      </c>
      <c r="C1443" s="342" t="s">
        <v>6596</v>
      </c>
      <c r="D1443" s="342" t="s">
        <v>6597</v>
      </c>
      <c r="E1443" s="342" t="s">
        <v>9325</v>
      </c>
      <c r="F1443" s="342" t="s">
        <v>6568</v>
      </c>
      <c r="G1443" s="343">
        <v>4.9000000000000004</v>
      </c>
      <c r="H1443" s="342" t="s">
        <v>6594</v>
      </c>
      <c r="I1443" s="342" t="s">
        <v>6575</v>
      </c>
      <c r="J1443" s="342" t="s">
        <v>6755</v>
      </c>
      <c r="K1443" s="581" t="s">
        <v>7574</v>
      </c>
      <c r="L1443" s="344" t="s">
        <v>4090</v>
      </c>
      <c r="N1443" s="344" t="s">
        <v>4090</v>
      </c>
      <c r="O1443" s="341">
        <v>0</v>
      </c>
    </row>
    <row r="1444" spans="1:15" x14ac:dyDescent="0.2">
      <c r="A1444" s="341" t="s">
        <v>9257</v>
      </c>
      <c r="B1444" s="341" t="s">
        <v>9267</v>
      </c>
      <c r="C1444" s="342" t="s">
        <v>6596</v>
      </c>
      <c r="D1444" s="342" t="s">
        <v>6597</v>
      </c>
      <c r="E1444" s="342" t="s">
        <v>9320</v>
      </c>
      <c r="F1444" s="342" t="s">
        <v>6568</v>
      </c>
      <c r="G1444" s="343">
        <v>7.74</v>
      </c>
      <c r="H1444" s="342" t="s">
        <v>6594</v>
      </c>
      <c r="I1444" s="342" t="s">
        <v>6575</v>
      </c>
      <c r="J1444" s="342" t="s">
        <v>6755</v>
      </c>
      <c r="K1444" s="581" t="s">
        <v>7575</v>
      </c>
      <c r="L1444" s="344" t="s">
        <v>4090</v>
      </c>
      <c r="N1444" s="344" t="s">
        <v>4090</v>
      </c>
      <c r="O1444" s="341">
        <v>0</v>
      </c>
    </row>
    <row r="1445" spans="1:15" x14ac:dyDescent="0.2">
      <c r="A1445" s="341" t="s">
        <v>9257</v>
      </c>
      <c r="B1445" s="341" t="s">
        <v>9267</v>
      </c>
      <c r="C1445" s="342" t="s">
        <v>6596</v>
      </c>
      <c r="D1445" s="342" t="s">
        <v>6597</v>
      </c>
      <c r="E1445" s="342" t="s">
        <v>9255</v>
      </c>
      <c r="F1445" s="342" t="s">
        <v>6568</v>
      </c>
      <c r="G1445" s="343">
        <v>18.144000000000002</v>
      </c>
      <c r="H1445" s="342" t="s">
        <v>6594</v>
      </c>
      <c r="I1445" s="342" t="s">
        <v>6575</v>
      </c>
      <c r="J1445" s="342" t="s">
        <v>6755</v>
      </c>
      <c r="K1445" s="581" t="s">
        <v>6896</v>
      </c>
      <c r="L1445" s="344" t="s">
        <v>4090</v>
      </c>
      <c r="N1445" s="344" t="s">
        <v>4090</v>
      </c>
      <c r="O1445" s="341">
        <v>0</v>
      </c>
    </row>
    <row r="1446" spans="1:15" x14ac:dyDescent="0.2">
      <c r="A1446" s="341" t="s">
        <v>9257</v>
      </c>
      <c r="B1446" s="341" t="s">
        <v>9267</v>
      </c>
      <c r="C1446" s="342" t="s">
        <v>6596</v>
      </c>
      <c r="D1446" s="342" t="s">
        <v>6597</v>
      </c>
      <c r="E1446" s="342" t="s">
        <v>9320</v>
      </c>
      <c r="F1446" s="342" t="s">
        <v>6568</v>
      </c>
      <c r="G1446" s="343">
        <v>12.9</v>
      </c>
      <c r="H1446" s="342" t="s">
        <v>6594</v>
      </c>
      <c r="I1446" s="342" t="s">
        <v>6575</v>
      </c>
      <c r="J1446" s="342" t="s">
        <v>6755</v>
      </c>
      <c r="K1446" s="581" t="s">
        <v>7576</v>
      </c>
      <c r="L1446" s="344" t="s">
        <v>4090</v>
      </c>
      <c r="N1446" s="344" t="s">
        <v>4090</v>
      </c>
      <c r="O1446" s="341">
        <v>0</v>
      </c>
    </row>
    <row r="1447" spans="1:15" x14ac:dyDescent="0.2">
      <c r="A1447" s="341" t="s">
        <v>9257</v>
      </c>
      <c r="B1447" s="341" t="s">
        <v>9267</v>
      </c>
      <c r="C1447" s="342" t="s">
        <v>6596</v>
      </c>
      <c r="D1447" s="342" t="s">
        <v>6597</v>
      </c>
      <c r="E1447" s="342" t="s">
        <v>9321</v>
      </c>
      <c r="F1447" s="342" t="s">
        <v>6568</v>
      </c>
      <c r="G1447" s="343">
        <v>5.5200000000000005</v>
      </c>
      <c r="H1447" s="342" t="s">
        <v>6594</v>
      </c>
      <c r="I1447" s="342" t="s">
        <v>6575</v>
      </c>
      <c r="J1447" s="342" t="s">
        <v>6755</v>
      </c>
      <c r="K1447" s="581" t="s">
        <v>6771</v>
      </c>
      <c r="L1447" s="344" t="s">
        <v>4090</v>
      </c>
      <c r="N1447" s="344" t="s">
        <v>4090</v>
      </c>
      <c r="O1447" s="341">
        <v>0</v>
      </c>
    </row>
    <row r="1448" spans="1:15" x14ac:dyDescent="0.2">
      <c r="A1448" s="341" t="s">
        <v>9257</v>
      </c>
      <c r="B1448" s="341" t="s">
        <v>9267</v>
      </c>
      <c r="C1448" s="342" t="s">
        <v>6596</v>
      </c>
      <c r="D1448" s="342" t="s">
        <v>6597</v>
      </c>
      <c r="E1448" s="342" t="s">
        <v>9333</v>
      </c>
      <c r="F1448" s="342" t="s">
        <v>6568</v>
      </c>
      <c r="G1448" s="343">
        <v>5.8239999999999998</v>
      </c>
      <c r="H1448" s="342" t="s">
        <v>6594</v>
      </c>
      <c r="I1448" s="342" t="s">
        <v>6575</v>
      </c>
      <c r="J1448" s="342" t="s">
        <v>6755</v>
      </c>
      <c r="K1448" s="581" t="s">
        <v>6896</v>
      </c>
      <c r="L1448" s="344" t="s">
        <v>4090</v>
      </c>
      <c r="N1448" s="344" t="s">
        <v>4090</v>
      </c>
      <c r="O1448" s="341">
        <v>0</v>
      </c>
    </row>
    <row r="1449" spans="1:15" x14ac:dyDescent="0.2">
      <c r="A1449" s="341" t="s">
        <v>9257</v>
      </c>
      <c r="B1449" s="341" t="s">
        <v>9267</v>
      </c>
      <c r="C1449" s="342" t="s">
        <v>6596</v>
      </c>
      <c r="D1449" s="342" t="s">
        <v>6597</v>
      </c>
      <c r="E1449" s="342" t="s">
        <v>9320</v>
      </c>
      <c r="F1449" s="342" t="s">
        <v>6568</v>
      </c>
      <c r="G1449" s="343">
        <v>14.76</v>
      </c>
      <c r="H1449" s="342" t="s">
        <v>6594</v>
      </c>
      <c r="I1449" s="342" t="s">
        <v>6575</v>
      </c>
      <c r="J1449" s="342" t="s">
        <v>6755</v>
      </c>
      <c r="K1449" s="581" t="s">
        <v>7005</v>
      </c>
      <c r="L1449" s="344" t="s">
        <v>4090</v>
      </c>
      <c r="N1449" s="344" t="s">
        <v>4090</v>
      </c>
      <c r="O1449" s="341">
        <v>0</v>
      </c>
    </row>
    <row r="1450" spans="1:15" x14ac:dyDescent="0.2">
      <c r="A1450" s="341" t="s">
        <v>9257</v>
      </c>
      <c r="B1450" s="341" t="s">
        <v>9267</v>
      </c>
      <c r="C1450" s="342" t="s">
        <v>6596</v>
      </c>
      <c r="D1450" s="342" t="s">
        <v>6597</v>
      </c>
      <c r="E1450" s="342" t="s">
        <v>9320</v>
      </c>
      <c r="F1450" s="342" t="s">
        <v>6568</v>
      </c>
      <c r="G1450" s="343">
        <v>4</v>
      </c>
      <c r="H1450" s="342" t="s">
        <v>6594</v>
      </c>
      <c r="I1450" s="342" t="s">
        <v>6575</v>
      </c>
      <c r="J1450" s="342" t="s">
        <v>6755</v>
      </c>
      <c r="K1450" s="581" t="s">
        <v>6773</v>
      </c>
      <c r="L1450" s="344" t="s">
        <v>4090</v>
      </c>
      <c r="N1450" s="344" t="s">
        <v>4090</v>
      </c>
      <c r="O1450" s="341">
        <v>0</v>
      </c>
    </row>
    <row r="1451" spans="1:15" x14ac:dyDescent="0.2">
      <c r="A1451" s="341" t="s">
        <v>9257</v>
      </c>
      <c r="B1451" s="341" t="s">
        <v>9267</v>
      </c>
      <c r="C1451" s="342" t="s">
        <v>6596</v>
      </c>
      <c r="D1451" s="342" t="s">
        <v>6597</v>
      </c>
      <c r="E1451" s="342" t="s">
        <v>9326</v>
      </c>
      <c r="F1451" s="342" t="s">
        <v>6568</v>
      </c>
      <c r="G1451" s="343">
        <v>13.32</v>
      </c>
      <c r="H1451" s="342" t="s">
        <v>6594</v>
      </c>
      <c r="I1451" s="342" t="s">
        <v>6575</v>
      </c>
      <c r="J1451" s="342" t="s">
        <v>6755</v>
      </c>
      <c r="K1451" s="581" t="s">
        <v>7393</v>
      </c>
      <c r="L1451" s="344" t="s">
        <v>4090</v>
      </c>
      <c r="N1451" s="344" t="s">
        <v>4090</v>
      </c>
      <c r="O1451" s="341">
        <v>0</v>
      </c>
    </row>
    <row r="1452" spans="1:15" x14ac:dyDescent="0.2">
      <c r="A1452" s="341" t="s">
        <v>9257</v>
      </c>
      <c r="B1452" s="341" t="s">
        <v>9267</v>
      </c>
      <c r="C1452" s="342" t="s">
        <v>6596</v>
      </c>
      <c r="D1452" s="342" t="s">
        <v>6597</v>
      </c>
      <c r="E1452" s="342" t="s">
        <v>9323</v>
      </c>
      <c r="F1452" s="342" t="s">
        <v>6568</v>
      </c>
      <c r="G1452" s="343">
        <v>8.93</v>
      </c>
      <c r="H1452" s="342" t="s">
        <v>6594</v>
      </c>
      <c r="I1452" s="342" t="s">
        <v>6575</v>
      </c>
      <c r="J1452" s="342" t="s">
        <v>6755</v>
      </c>
      <c r="K1452" s="581" t="s">
        <v>7446</v>
      </c>
      <c r="L1452" s="344" t="s">
        <v>4090</v>
      </c>
      <c r="N1452" s="344" t="s">
        <v>4090</v>
      </c>
      <c r="O1452" s="341">
        <v>0</v>
      </c>
    </row>
    <row r="1453" spans="1:15" x14ac:dyDescent="0.2">
      <c r="A1453" s="341" t="s">
        <v>9257</v>
      </c>
      <c r="B1453" s="341" t="s">
        <v>9267</v>
      </c>
      <c r="C1453" s="342" t="s">
        <v>6596</v>
      </c>
      <c r="D1453" s="342" t="s">
        <v>6597</v>
      </c>
      <c r="E1453" s="342" t="s">
        <v>9326</v>
      </c>
      <c r="F1453" s="342" t="s">
        <v>6568</v>
      </c>
      <c r="G1453" s="343">
        <v>26.560000000000002</v>
      </c>
      <c r="H1453" s="342" t="s">
        <v>6594</v>
      </c>
      <c r="I1453" s="342" t="s">
        <v>6575</v>
      </c>
      <c r="J1453" s="342" t="s">
        <v>6755</v>
      </c>
      <c r="K1453" s="581" t="s">
        <v>6832</v>
      </c>
      <c r="L1453" s="344" t="s">
        <v>4090</v>
      </c>
      <c r="N1453" s="344" t="s">
        <v>4090</v>
      </c>
      <c r="O1453" s="341">
        <v>0</v>
      </c>
    </row>
    <row r="1454" spans="1:15" x14ac:dyDescent="0.2">
      <c r="A1454" s="341" t="s">
        <v>9257</v>
      </c>
      <c r="B1454" s="341" t="s">
        <v>9267</v>
      </c>
      <c r="C1454" s="342" t="s">
        <v>6596</v>
      </c>
      <c r="D1454" s="342" t="s">
        <v>6597</v>
      </c>
      <c r="E1454" s="342" t="s">
        <v>9319</v>
      </c>
      <c r="F1454" s="342" t="s">
        <v>6568</v>
      </c>
      <c r="G1454" s="343">
        <v>5.55</v>
      </c>
      <c r="H1454" s="342" t="s">
        <v>6594</v>
      </c>
      <c r="I1454" s="342" t="s">
        <v>6575</v>
      </c>
      <c r="J1454" s="342" t="s">
        <v>6755</v>
      </c>
      <c r="K1454" s="581" t="s">
        <v>6856</v>
      </c>
      <c r="L1454" s="344" t="s">
        <v>4090</v>
      </c>
      <c r="N1454" s="344" t="s">
        <v>4090</v>
      </c>
      <c r="O1454" s="341">
        <v>0</v>
      </c>
    </row>
    <row r="1455" spans="1:15" x14ac:dyDescent="0.2">
      <c r="A1455" s="341" t="s">
        <v>9257</v>
      </c>
      <c r="B1455" s="341" t="s">
        <v>9267</v>
      </c>
      <c r="C1455" s="342" t="s">
        <v>6596</v>
      </c>
      <c r="D1455" s="342" t="s">
        <v>6597</v>
      </c>
      <c r="E1455" s="342" t="s">
        <v>9326</v>
      </c>
      <c r="F1455" s="342" t="s">
        <v>6568</v>
      </c>
      <c r="G1455" s="343">
        <v>5.7</v>
      </c>
      <c r="H1455" s="342" t="s">
        <v>6594</v>
      </c>
      <c r="I1455" s="342" t="s">
        <v>6575</v>
      </c>
      <c r="J1455" s="342" t="s">
        <v>6755</v>
      </c>
      <c r="K1455" s="581" t="s">
        <v>7577</v>
      </c>
      <c r="L1455" s="344" t="s">
        <v>4090</v>
      </c>
      <c r="N1455" s="344" t="s">
        <v>4090</v>
      </c>
      <c r="O1455" s="341">
        <v>0</v>
      </c>
    </row>
    <row r="1456" spans="1:15" x14ac:dyDescent="0.2">
      <c r="A1456" s="341" t="s">
        <v>9257</v>
      </c>
      <c r="B1456" s="341" t="s">
        <v>9267</v>
      </c>
      <c r="C1456" s="342" t="s">
        <v>6596</v>
      </c>
      <c r="D1456" s="342" t="s">
        <v>6597</v>
      </c>
      <c r="E1456" s="342" t="s">
        <v>9334</v>
      </c>
      <c r="F1456" s="342" t="s">
        <v>6568</v>
      </c>
      <c r="G1456" s="343">
        <v>76.16</v>
      </c>
      <c r="H1456" s="342" t="s">
        <v>6594</v>
      </c>
      <c r="I1456" s="342" t="s">
        <v>6575</v>
      </c>
      <c r="J1456" s="342" t="s">
        <v>6755</v>
      </c>
      <c r="K1456" s="581" t="s">
        <v>7400</v>
      </c>
      <c r="L1456" s="344" t="s">
        <v>4090</v>
      </c>
      <c r="N1456" s="344" t="s">
        <v>4090</v>
      </c>
      <c r="O1456" s="341" t="s">
        <v>6752</v>
      </c>
    </row>
    <row r="1457" spans="1:15" x14ac:dyDescent="0.2">
      <c r="A1457" s="341" t="s">
        <v>9257</v>
      </c>
      <c r="B1457" s="341" t="s">
        <v>9267</v>
      </c>
      <c r="C1457" s="342" t="s">
        <v>6596</v>
      </c>
      <c r="D1457" s="342" t="s">
        <v>6597</v>
      </c>
      <c r="E1457" s="342" t="s">
        <v>9326</v>
      </c>
      <c r="F1457" s="342" t="s">
        <v>6568</v>
      </c>
      <c r="G1457" s="343">
        <v>13.33</v>
      </c>
      <c r="H1457" s="342" t="s">
        <v>6594</v>
      </c>
      <c r="I1457" s="342" t="s">
        <v>6575</v>
      </c>
      <c r="J1457" s="342" t="s">
        <v>6755</v>
      </c>
      <c r="K1457" s="581" t="s">
        <v>7578</v>
      </c>
      <c r="L1457" s="344" t="s">
        <v>4090</v>
      </c>
      <c r="N1457" s="344" t="s">
        <v>4090</v>
      </c>
      <c r="O1457" s="341">
        <v>0</v>
      </c>
    </row>
    <row r="1458" spans="1:15" x14ac:dyDescent="0.2">
      <c r="A1458" s="341" t="s">
        <v>9257</v>
      </c>
      <c r="B1458" s="341" t="s">
        <v>9267</v>
      </c>
      <c r="C1458" s="342" t="s">
        <v>6596</v>
      </c>
      <c r="D1458" s="342" t="s">
        <v>6597</v>
      </c>
      <c r="E1458" s="342" t="s">
        <v>9321</v>
      </c>
      <c r="F1458" s="342" t="s">
        <v>6568</v>
      </c>
      <c r="G1458" s="343">
        <v>49.15</v>
      </c>
      <c r="H1458" s="342" t="s">
        <v>6594</v>
      </c>
      <c r="I1458" s="342" t="s">
        <v>6575</v>
      </c>
      <c r="J1458" s="342" t="s">
        <v>6755</v>
      </c>
      <c r="K1458" s="581" t="s">
        <v>7579</v>
      </c>
      <c r="L1458" s="344" t="s">
        <v>4090</v>
      </c>
      <c r="N1458" s="344" t="s">
        <v>4090</v>
      </c>
      <c r="O1458" s="341" t="s">
        <v>6752</v>
      </c>
    </row>
    <row r="1459" spans="1:15" x14ac:dyDescent="0.2">
      <c r="A1459" s="341" t="s">
        <v>9257</v>
      </c>
      <c r="B1459" s="341" t="s">
        <v>9267</v>
      </c>
      <c r="C1459" s="342" t="s">
        <v>6596</v>
      </c>
      <c r="D1459" s="342" t="s">
        <v>6597</v>
      </c>
      <c r="E1459" s="342" t="s">
        <v>9320</v>
      </c>
      <c r="F1459" s="342" t="s">
        <v>6568</v>
      </c>
      <c r="G1459" s="343">
        <v>5.04</v>
      </c>
      <c r="H1459" s="342" t="s">
        <v>6594</v>
      </c>
      <c r="I1459" s="342" t="s">
        <v>6575</v>
      </c>
      <c r="J1459" s="342" t="s">
        <v>6755</v>
      </c>
      <c r="K1459" s="581" t="s">
        <v>7577</v>
      </c>
      <c r="L1459" s="344" t="s">
        <v>4090</v>
      </c>
      <c r="N1459" s="344" t="s">
        <v>4090</v>
      </c>
      <c r="O1459" s="341">
        <v>0</v>
      </c>
    </row>
    <row r="1460" spans="1:15" x14ac:dyDescent="0.2">
      <c r="A1460" s="341" t="s">
        <v>9257</v>
      </c>
      <c r="B1460" s="341" t="s">
        <v>9267</v>
      </c>
      <c r="C1460" s="342" t="s">
        <v>6596</v>
      </c>
      <c r="D1460" s="342" t="s">
        <v>6597</v>
      </c>
      <c r="E1460" s="342" t="s">
        <v>9320</v>
      </c>
      <c r="F1460" s="342" t="s">
        <v>6568</v>
      </c>
      <c r="G1460" s="343">
        <v>5.64</v>
      </c>
      <c r="H1460" s="342" t="s">
        <v>6594</v>
      </c>
      <c r="I1460" s="342" t="s">
        <v>6575</v>
      </c>
      <c r="J1460" s="342" t="s">
        <v>6755</v>
      </c>
      <c r="K1460" s="581" t="s">
        <v>7129</v>
      </c>
      <c r="L1460" s="344" t="s">
        <v>4090</v>
      </c>
      <c r="N1460" s="344" t="s">
        <v>4090</v>
      </c>
      <c r="O1460" s="341">
        <v>0</v>
      </c>
    </row>
    <row r="1461" spans="1:15" x14ac:dyDescent="0.2">
      <c r="A1461" s="341" t="s">
        <v>9257</v>
      </c>
      <c r="B1461" s="341" t="s">
        <v>9267</v>
      </c>
      <c r="C1461" s="342" t="s">
        <v>6596</v>
      </c>
      <c r="D1461" s="342" t="s">
        <v>6597</v>
      </c>
      <c r="E1461" s="342" t="s">
        <v>9320</v>
      </c>
      <c r="F1461" s="342" t="s">
        <v>6568</v>
      </c>
      <c r="G1461" s="343">
        <v>15.450000000000001</v>
      </c>
      <c r="H1461" s="342" t="s">
        <v>6594</v>
      </c>
      <c r="I1461" s="342" t="s">
        <v>6575</v>
      </c>
      <c r="J1461" s="342" t="s">
        <v>6755</v>
      </c>
      <c r="K1461" s="581" t="s">
        <v>6829</v>
      </c>
      <c r="L1461" s="344" t="s">
        <v>4090</v>
      </c>
      <c r="N1461" s="344" t="s">
        <v>4090</v>
      </c>
      <c r="O1461" s="341">
        <v>0</v>
      </c>
    </row>
    <row r="1462" spans="1:15" x14ac:dyDescent="0.2">
      <c r="A1462" s="341" t="s">
        <v>9257</v>
      </c>
      <c r="B1462" s="341" t="s">
        <v>9267</v>
      </c>
      <c r="C1462" s="342" t="s">
        <v>6596</v>
      </c>
      <c r="D1462" s="342" t="s">
        <v>6597</v>
      </c>
      <c r="E1462" s="342" t="s">
        <v>9319</v>
      </c>
      <c r="F1462" s="342" t="s">
        <v>6568</v>
      </c>
      <c r="G1462" s="343">
        <v>10.4</v>
      </c>
      <c r="H1462" s="342" t="s">
        <v>6594</v>
      </c>
      <c r="I1462" s="342" t="s">
        <v>6575</v>
      </c>
      <c r="J1462" s="342" t="s">
        <v>6755</v>
      </c>
      <c r="K1462" s="581" t="s">
        <v>7580</v>
      </c>
      <c r="L1462" s="344" t="s">
        <v>4090</v>
      </c>
      <c r="N1462" s="344" t="s">
        <v>4090</v>
      </c>
      <c r="O1462" s="341" t="s">
        <v>6766</v>
      </c>
    </row>
    <row r="1463" spans="1:15" x14ac:dyDescent="0.2">
      <c r="A1463" s="341" t="s">
        <v>9257</v>
      </c>
      <c r="B1463" s="341" t="s">
        <v>9267</v>
      </c>
      <c r="C1463" s="342" t="s">
        <v>6596</v>
      </c>
      <c r="D1463" s="342" t="s">
        <v>6597</v>
      </c>
      <c r="E1463" s="342" t="s">
        <v>9321</v>
      </c>
      <c r="F1463" s="342" t="s">
        <v>6568</v>
      </c>
      <c r="G1463" s="343">
        <v>3.43</v>
      </c>
      <c r="H1463" s="342" t="s">
        <v>6594</v>
      </c>
      <c r="I1463" s="342" t="s">
        <v>6575</v>
      </c>
      <c r="J1463" s="342" t="s">
        <v>6755</v>
      </c>
      <c r="K1463" s="581" t="s">
        <v>6937</v>
      </c>
      <c r="L1463" s="344" t="s">
        <v>4090</v>
      </c>
      <c r="N1463" s="344" t="s">
        <v>4090</v>
      </c>
      <c r="O1463" s="341" t="s">
        <v>6766</v>
      </c>
    </row>
    <row r="1464" spans="1:15" x14ac:dyDescent="0.2">
      <c r="A1464" s="341" t="s">
        <v>9257</v>
      </c>
      <c r="B1464" s="341" t="s">
        <v>9267</v>
      </c>
      <c r="C1464" s="342" t="s">
        <v>6596</v>
      </c>
      <c r="D1464" s="342" t="s">
        <v>6597</v>
      </c>
      <c r="E1464" s="342" t="s">
        <v>9319</v>
      </c>
      <c r="F1464" s="342" t="s">
        <v>6568</v>
      </c>
      <c r="G1464" s="343">
        <v>12.92</v>
      </c>
      <c r="H1464" s="342" t="s">
        <v>6594</v>
      </c>
      <c r="I1464" s="342" t="s">
        <v>6575</v>
      </c>
      <c r="J1464" s="342" t="s">
        <v>6755</v>
      </c>
      <c r="K1464" s="581" t="s">
        <v>7135</v>
      </c>
      <c r="L1464" s="344" t="s">
        <v>4090</v>
      </c>
      <c r="N1464" s="344" t="s">
        <v>4090</v>
      </c>
      <c r="O1464" s="341">
        <v>0</v>
      </c>
    </row>
    <row r="1465" spans="1:15" x14ac:dyDescent="0.2">
      <c r="A1465" s="341" t="s">
        <v>9257</v>
      </c>
      <c r="B1465" s="341" t="s">
        <v>9267</v>
      </c>
      <c r="C1465" s="342" t="s">
        <v>6596</v>
      </c>
      <c r="D1465" s="342" t="s">
        <v>6597</v>
      </c>
      <c r="E1465" s="342" t="s">
        <v>9333</v>
      </c>
      <c r="F1465" s="342" t="s">
        <v>6568</v>
      </c>
      <c r="G1465" s="343">
        <v>9.870000000000001</v>
      </c>
      <c r="H1465" s="342" t="s">
        <v>6594</v>
      </c>
      <c r="I1465" s="342" t="s">
        <v>6575</v>
      </c>
      <c r="J1465" s="342" t="s">
        <v>6755</v>
      </c>
      <c r="K1465" s="581" t="s">
        <v>7581</v>
      </c>
      <c r="L1465" s="344" t="s">
        <v>4090</v>
      </c>
      <c r="N1465" s="344" t="s">
        <v>4090</v>
      </c>
      <c r="O1465" s="341">
        <v>0</v>
      </c>
    </row>
    <row r="1466" spans="1:15" x14ac:dyDescent="0.2">
      <c r="A1466" s="341" t="s">
        <v>9257</v>
      </c>
      <c r="B1466" s="341" t="s">
        <v>9267</v>
      </c>
      <c r="C1466" s="342" t="s">
        <v>6596</v>
      </c>
      <c r="D1466" s="342" t="s">
        <v>6597</v>
      </c>
      <c r="E1466" s="342" t="s">
        <v>9333</v>
      </c>
      <c r="F1466" s="342" t="s">
        <v>6568</v>
      </c>
      <c r="G1466" s="343">
        <v>15.89</v>
      </c>
      <c r="H1466" s="342" t="s">
        <v>6594</v>
      </c>
      <c r="I1466" s="342" t="s">
        <v>6575</v>
      </c>
      <c r="J1466" s="342" t="s">
        <v>6755</v>
      </c>
      <c r="K1466" s="581" t="s">
        <v>7582</v>
      </c>
      <c r="L1466" s="344" t="s">
        <v>4090</v>
      </c>
      <c r="N1466" s="344" t="s">
        <v>4090</v>
      </c>
      <c r="O1466" s="341">
        <v>0</v>
      </c>
    </row>
    <row r="1467" spans="1:15" x14ac:dyDescent="0.2">
      <c r="A1467" s="341" t="s">
        <v>9257</v>
      </c>
      <c r="B1467" s="341" t="s">
        <v>9261</v>
      </c>
      <c r="C1467" s="342" t="s">
        <v>6573</v>
      </c>
      <c r="D1467" s="342" t="s">
        <v>6574</v>
      </c>
      <c r="E1467" s="342" t="s">
        <v>9321</v>
      </c>
      <c r="F1467" s="342" t="s">
        <v>6568</v>
      </c>
      <c r="G1467" s="343">
        <v>4.42</v>
      </c>
      <c r="H1467" s="342" t="s">
        <v>6594</v>
      </c>
      <c r="I1467" s="342" t="s">
        <v>6575</v>
      </c>
      <c r="J1467" s="342" t="s">
        <v>6755</v>
      </c>
      <c r="K1467" s="581" t="s">
        <v>7509</v>
      </c>
      <c r="L1467" s="344" t="s">
        <v>4090</v>
      </c>
      <c r="N1467" s="344" t="s">
        <v>4090</v>
      </c>
      <c r="O1467" s="341" t="s">
        <v>6766</v>
      </c>
    </row>
    <row r="1468" spans="1:15" x14ac:dyDescent="0.2">
      <c r="A1468" s="341" t="s">
        <v>9257</v>
      </c>
      <c r="B1468" s="341" t="s">
        <v>9261</v>
      </c>
      <c r="C1468" s="342" t="s">
        <v>6573</v>
      </c>
      <c r="D1468" s="342" t="s">
        <v>6574</v>
      </c>
      <c r="E1468" s="342" t="s">
        <v>9333</v>
      </c>
      <c r="F1468" s="342" t="s">
        <v>6568</v>
      </c>
      <c r="G1468" s="343">
        <v>54.25</v>
      </c>
      <c r="H1468" s="342" t="s">
        <v>6594</v>
      </c>
      <c r="I1468" s="342" t="s">
        <v>6575</v>
      </c>
      <c r="J1468" s="342" t="s">
        <v>6755</v>
      </c>
      <c r="K1468" s="581" t="s">
        <v>7093</v>
      </c>
      <c r="L1468" s="344" t="s">
        <v>4090</v>
      </c>
      <c r="N1468" s="344" t="s">
        <v>4090</v>
      </c>
      <c r="O1468" s="341" t="s">
        <v>6752</v>
      </c>
    </row>
    <row r="1469" spans="1:15" x14ac:dyDescent="0.2">
      <c r="A1469" s="341" t="s">
        <v>9257</v>
      </c>
      <c r="B1469" s="341" t="s">
        <v>9261</v>
      </c>
      <c r="C1469" s="342" t="s">
        <v>6573</v>
      </c>
      <c r="D1469" s="342" t="s">
        <v>6574</v>
      </c>
      <c r="E1469" s="342" t="s">
        <v>9323</v>
      </c>
      <c r="F1469" s="342" t="s">
        <v>6568</v>
      </c>
      <c r="G1469" s="343">
        <v>4.18</v>
      </c>
      <c r="H1469" s="342" t="s">
        <v>6594</v>
      </c>
      <c r="I1469" s="342" t="s">
        <v>6575</v>
      </c>
      <c r="J1469" s="342" t="s">
        <v>6755</v>
      </c>
      <c r="K1469" s="581" t="s">
        <v>7583</v>
      </c>
      <c r="L1469" s="344" t="s">
        <v>4090</v>
      </c>
      <c r="N1469" s="344" t="s">
        <v>4090</v>
      </c>
      <c r="O1469" s="341" t="s">
        <v>6752</v>
      </c>
    </row>
    <row r="1470" spans="1:15" x14ac:dyDescent="0.2">
      <c r="A1470" s="341" t="s">
        <v>9257</v>
      </c>
      <c r="B1470" s="341" t="s">
        <v>9261</v>
      </c>
      <c r="C1470" s="342" t="s">
        <v>6573</v>
      </c>
      <c r="D1470" s="342" t="s">
        <v>6574</v>
      </c>
      <c r="E1470" s="342" t="s">
        <v>9321</v>
      </c>
      <c r="F1470" s="342" t="s">
        <v>6568</v>
      </c>
      <c r="G1470" s="343">
        <v>5.2</v>
      </c>
      <c r="H1470" s="342" t="s">
        <v>6594</v>
      </c>
      <c r="I1470" s="342" t="s">
        <v>6575</v>
      </c>
      <c r="J1470" s="342" t="s">
        <v>6755</v>
      </c>
      <c r="K1470" s="581" t="s">
        <v>7584</v>
      </c>
      <c r="L1470" s="344" t="s">
        <v>4090</v>
      </c>
      <c r="N1470" s="344" t="s">
        <v>4090</v>
      </c>
      <c r="O1470" s="341" t="s">
        <v>6766</v>
      </c>
    </row>
    <row r="1471" spans="1:15" x14ac:dyDescent="0.2">
      <c r="A1471" s="341" t="s">
        <v>9257</v>
      </c>
      <c r="B1471" s="341" t="s">
        <v>9261</v>
      </c>
      <c r="C1471" s="342" t="s">
        <v>6573</v>
      </c>
      <c r="D1471" s="342" t="s">
        <v>6574</v>
      </c>
      <c r="E1471" s="342" t="s">
        <v>9332</v>
      </c>
      <c r="F1471" s="342" t="s">
        <v>6568</v>
      </c>
      <c r="G1471" s="343">
        <v>3.12</v>
      </c>
      <c r="H1471" s="342" t="s">
        <v>6594</v>
      </c>
      <c r="I1471" s="342" t="s">
        <v>6575</v>
      </c>
      <c r="J1471" s="342" t="s">
        <v>6755</v>
      </c>
      <c r="K1471" s="581" t="s">
        <v>7516</v>
      </c>
      <c r="L1471" s="344" t="s">
        <v>4090</v>
      </c>
      <c r="N1471" s="344" t="s">
        <v>4090</v>
      </c>
      <c r="O1471" s="341" t="s">
        <v>6752</v>
      </c>
    </row>
    <row r="1472" spans="1:15" x14ac:dyDescent="0.2">
      <c r="A1472" s="341" t="s">
        <v>9257</v>
      </c>
      <c r="B1472" s="341" t="s">
        <v>9261</v>
      </c>
      <c r="C1472" s="342" t="s">
        <v>6573</v>
      </c>
      <c r="D1472" s="342" t="s">
        <v>6574</v>
      </c>
      <c r="E1472" s="342" t="s">
        <v>9321</v>
      </c>
      <c r="F1472" s="342" t="s">
        <v>6568</v>
      </c>
      <c r="G1472" s="343">
        <v>9.75</v>
      </c>
      <c r="H1472" s="342" t="s">
        <v>6594</v>
      </c>
      <c r="I1472" s="342" t="s">
        <v>6575</v>
      </c>
      <c r="J1472" s="342" t="s">
        <v>6755</v>
      </c>
      <c r="K1472" s="581" t="s">
        <v>7126</v>
      </c>
      <c r="L1472" s="344" t="s">
        <v>4090</v>
      </c>
      <c r="N1472" s="344" t="s">
        <v>4090</v>
      </c>
      <c r="O1472" s="341" t="s">
        <v>6766</v>
      </c>
    </row>
    <row r="1473" spans="1:15" x14ac:dyDescent="0.2">
      <c r="A1473" s="341" t="s">
        <v>9257</v>
      </c>
      <c r="B1473" s="341" t="s">
        <v>9261</v>
      </c>
      <c r="C1473" s="342" t="s">
        <v>6573</v>
      </c>
      <c r="D1473" s="342" t="s">
        <v>6574</v>
      </c>
      <c r="E1473" s="342" t="s">
        <v>9324</v>
      </c>
      <c r="F1473" s="342" t="s">
        <v>6568</v>
      </c>
      <c r="G1473" s="343">
        <v>9.8800000000000008</v>
      </c>
      <c r="H1473" s="342" t="s">
        <v>6594</v>
      </c>
      <c r="I1473" s="342" t="s">
        <v>6575</v>
      </c>
      <c r="J1473" s="342" t="s">
        <v>6755</v>
      </c>
      <c r="K1473" s="581" t="s">
        <v>7585</v>
      </c>
      <c r="L1473" s="344" t="s">
        <v>4090</v>
      </c>
      <c r="N1473" s="344" t="s">
        <v>4090</v>
      </c>
      <c r="O1473" s="341" t="s">
        <v>6752</v>
      </c>
    </row>
    <row r="1474" spans="1:15" x14ac:dyDescent="0.2">
      <c r="A1474" s="341" t="s">
        <v>9257</v>
      </c>
      <c r="B1474" s="341" t="s">
        <v>9261</v>
      </c>
      <c r="C1474" s="342" t="s">
        <v>6573</v>
      </c>
      <c r="D1474" s="342" t="s">
        <v>6574</v>
      </c>
      <c r="E1474" s="342" t="s">
        <v>9322</v>
      </c>
      <c r="F1474" s="342" t="s">
        <v>6568</v>
      </c>
      <c r="G1474" s="343">
        <v>7.65</v>
      </c>
      <c r="H1474" s="342" t="s">
        <v>6594</v>
      </c>
      <c r="I1474" s="342" t="s">
        <v>6575</v>
      </c>
      <c r="J1474" s="342" t="s">
        <v>6755</v>
      </c>
      <c r="K1474" s="581" t="s">
        <v>7586</v>
      </c>
      <c r="L1474" s="344" t="s">
        <v>4090</v>
      </c>
      <c r="N1474" s="344" t="s">
        <v>4090</v>
      </c>
      <c r="O1474" s="341" t="s">
        <v>6752</v>
      </c>
    </row>
    <row r="1475" spans="1:15" x14ac:dyDescent="0.2">
      <c r="A1475" s="341" t="s">
        <v>9257</v>
      </c>
      <c r="B1475" s="341" t="s">
        <v>9261</v>
      </c>
      <c r="C1475" s="342" t="s">
        <v>6573</v>
      </c>
      <c r="D1475" s="342" t="s">
        <v>6574</v>
      </c>
      <c r="E1475" s="342" t="s">
        <v>9319</v>
      </c>
      <c r="F1475" s="342" t="s">
        <v>6568</v>
      </c>
      <c r="G1475" s="343">
        <v>9</v>
      </c>
      <c r="H1475" s="342" t="s">
        <v>6594</v>
      </c>
      <c r="I1475" s="342" t="s">
        <v>6575</v>
      </c>
      <c r="J1475" s="342" t="s">
        <v>6755</v>
      </c>
      <c r="K1475" s="581" t="s">
        <v>6747</v>
      </c>
      <c r="L1475" s="344" t="s">
        <v>4090</v>
      </c>
      <c r="N1475" s="344" t="s">
        <v>4090</v>
      </c>
      <c r="O1475" s="341" t="s">
        <v>6766</v>
      </c>
    </row>
    <row r="1476" spans="1:15" x14ac:dyDescent="0.2">
      <c r="A1476" s="341" t="s">
        <v>9257</v>
      </c>
      <c r="B1476" s="341" t="s">
        <v>9261</v>
      </c>
      <c r="C1476" s="342" t="s">
        <v>6573</v>
      </c>
      <c r="D1476" s="342" t="s">
        <v>6574</v>
      </c>
      <c r="E1476" s="342" t="s">
        <v>9326</v>
      </c>
      <c r="F1476" s="342" t="s">
        <v>6568</v>
      </c>
      <c r="G1476" s="343">
        <v>9.9450000000000003</v>
      </c>
      <c r="H1476" s="342" t="s">
        <v>6594</v>
      </c>
      <c r="I1476" s="342" t="s">
        <v>6575</v>
      </c>
      <c r="J1476" s="342" t="s">
        <v>6755</v>
      </c>
      <c r="K1476" s="581" t="s">
        <v>7586</v>
      </c>
      <c r="L1476" s="344" t="s">
        <v>4090</v>
      </c>
      <c r="N1476" s="344" t="s">
        <v>4090</v>
      </c>
      <c r="O1476" s="341" t="s">
        <v>6752</v>
      </c>
    </row>
    <row r="1477" spans="1:15" x14ac:dyDescent="0.2">
      <c r="A1477" s="341" t="s">
        <v>9257</v>
      </c>
      <c r="B1477" s="341" t="s">
        <v>9261</v>
      </c>
      <c r="C1477" s="342" t="s">
        <v>6573</v>
      </c>
      <c r="D1477" s="342" t="s">
        <v>6574</v>
      </c>
      <c r="E1477" s="342" t="s">
        <v>9324</v>
      </c>
      <c r="F1477" s="342" t="s">
        <v>6568</v>
      </c>
      <c r="G1477" s="343">
        <v>9.9500000000000011</v>
      </c>
      <c r="H1477" s="342" t="s">
        <v>6594</v>
      </c>
      <c r="I1477" s="342" t="s">
        <v>6575</v>
      </c>
      <c r="J1477" s="342" t="s">
        <v>6755</v>
      </c>
      <c r="K1477" s="581" t="s">
        <v>7126</v>
      </c>
      <c r="L1477" s="344" t="s">
        <v>4090</v>
      </c>
      <c r="N1477" s="344" t="s">
        <v>4090</v>
      </c>
      <c r="O1477" s="341" t="s">
        <v>6766</v>
      </c>
    </row>
    <row r="1478" spans="1:15" x14ac:dyDescent="0.2">
      <c r="A1478" s="341" t="s">
        <v>9257</v>
      </c>
      <c r="B1478" s="341" t="s">
        <v>9261</v>
      </c>
      <c r="C1478" s="342" t="s">
        <v>6573</v>
      </c>
      <c r="D1478" s="342" t="s">
        <v>6574</v>
      </c>
      <c r="E1478" s="342" t="s">
        <v>9322</v>
      </c>
      <c r="F1478" s="342" t="s">
        <v>6568</v>
      </c>
      <c r="G1478" s="343">
        <v>9.8800000000000008</v>
      </c>
      <c r="H1478" s="342" t="s">
        <v>6594</v>
      </c>
      <c r="I1478" s="342" t="s">
        <v>6575</v>
      </c>
      <c r="J1478" s="342" t="s">
        <v>6755</v>
      </c>
      <c r="K1478" s="581" t="s">
        <v>7587</v>
      </c>
      <c r="L1478" s="344" t="s">
        <v>4090</v>
      </c>
      <c r="N1478" s="344" t="s">
        <v>4090</v>
      </c>
      <c r="O1478" s="341" t="s">
        <v>6766</v>
      </c>
    </row>
    <row r="1479" spans="1:15" x14ac:dyDescent="0.2">
      <c r="A1479" s="341" t="s">
        <v>9257</v>
      </c>
      <c r="B1479" s="341" t="s">
        <v>9261</v>
      </c>
      <c r="C1479" s="342" t="s">
        <v>6573</v>
      </c>
      <c r="D1479" s="342" t="s">
        <v>6574</v>
      </c>
      <c r="E1479" s="342" t="s">
        <v>9324</v>
      </c>
      <c r="F1479" s="342" t="s">
        <v>6568</v>
      </c>
      <c r="G1479" s="343">
        <v>6.25</v>
      </c>
      <c r="H1479" s="342" t="s">
        <v>6594</v>
      </c>
      <c r="I1479" s="342" t="s">
        <v>6575</v>
      </c>
      <c r="J1479" s="342" t="s">
        <v>6755</v>
      </c>
      <c r="K1479" s="581" t="s">
        <v>7588</v>
      </c>
      <c r="L1479" s="344" t="s">
        <v>4090</v>
      </c>
      <c r="N1479" s="344" t="s">
        <v>4090</v>
      </c>
      <c r="O1479" s="341" t="s">
        <v>6752</v>
      </c>
    </row>
    <row r="1480" spans="1:15" x14ac:dyDescent="0.2">
      <c r="A1480" s="341" t="s">
        <v>9257</v>
      </c>
      <c r="B1480" s="341" t="s">
        <v>9261</v>
      </c>
      <c r="C1480" s="342" t="s">
        <v>6573</v>
      </c>
      <c r="D1480" s="342" t="s">
        <v>6574</v>
      </c>
      <c r="E1480" s="342" t="s">
        <v>9255</v>
      </c>
      <c r="F1480" s="342" t="s">
        <v>6568</v>
      </c>
      <c r="G1480" s="343">
        <v>6.0200000000000005</v>
      </c>
      <c r="H1480" s="342" t="s">
        <v>6594</v>
      </c>
      <c r="I1480" s="342" t="s">
        <v>6575</v>
      </c>
      <c r="J1480" s="342" t="s">
        <v>6755</v>
      </c>
      <c r="K1480" s="581" t="s">
        <v>7589</v>
      </c>
      <c r="L1480" s="344" t="s">
        <v>4090</v>
      </c>
      <c r="N1480" s="344" t="s">
        <v>4090</v>
      </c>
      <c r="O1480" s="341" t="s">
        <v>6766</v>
      </c>
    </row>
    <row r="1481" spans="1:15" x14ac:dyDescent="0.2">
      <c r="A1481" s="341" t="s">
        <v>9257</v>
      </c>
      <c r="B1481" s="341" t="s">
        <v>9261</v>
      </c>
      <c r="C1481" s="342" t="s">
        <v>6573</v>
      </c>
      <c r="D1481" s="342" t="s">
        <v>6574</v>
      </c>
      <c r="E1481" s="342" t="s">
        <v>9322</v>
      </c>
      <c r="F1481" s="342" t="s">
        <v>6568</v>
      </c>
      <c r="G1481" s="343">
        <v>6.375</v>
      </c>
      <c r="H1481" s="342" t="s">
        <v>6594</v>
      </c>
      <c r="I1481" s="342" t="s">
        <v>6575</v>
      </c>
      <c r="J1481" s="342" t="s">
        <v>6755</v>
      </c>
      <c r="K1481" s="581" t="s">
        <v>7583</v>
      </c>
      <c r="L1481" s="344" t="s">
        <v>4090</v>
      </c>
      <c r="N1481" s="344" t="s">
        <v>4090</v>
      </c>
      <c r="O1481" s="341" t="s">
        <v>6752</v>
      </c>
    </row>
    <row r="1482" spans="1:15" x14ac:dyDescent="0.2">
      <c r="A1482" s="341" t="s">
        <v>9257</v>
      </c>
      <c r="B1482" s="341" t="s">
        <v>9261</v>
      </c>
      <c r="C1482" s="342" t="s">
        <v>6573</v>
      </c>
      <c r="D1482" s="342" t="s">
        <v>6574</v>
      </c>
      <c r="E1482" s="342" t="s">
        <v>9322</v>
      </c>
      <c r="F1482" s="342" t="s">
        <v>6568</v>
      </c>
      <c r="G1482" s="343">
        <v>9.75</v>
      </c>
      <c r="H1482" s="342" t="s">
        <v>6594</v>
      </c>
      <c r="I1482" s="342" t="s">
        <v>6575</v>
      </c>
      <c r="J1482" s="342" t="s">
        <v>6755</v>
      </c>
      <c r="K1482" s="581" t="s">
        <v>7011</v>
      </c>
      <c r="L1482" s="344" t="s">
        <v>4090</v>
      </c>
      <c r="N1482" s="344" t="s">
        <v>4090</v>
      </c>
      <c r="O1482" s="341" t="s">
        <v>6766</v>
      </c>
    </row>
    <row r="1483" spans="1:15" x14ac:dyDescent="0.2">
      <c r="A1483" s="341" t="s">
        <v>9257</v>
      </c>
      <c r="B1483" s="341" t="s">
        <v>9261</v>
      </c>
      <c r="C1483" s="342" t="s">
        <v>6573</v>
      </c>
      <c r="D1483" s="342" t="s">
        <v>6574</v>
      </c>
      <c r="E1483" s="342" t="s">
        <v>9334</v>
      </c>
      <c r="F1483" s="342" t="s">
        <v>6568</v>
      </c>
      <c r="G1483" s="343">
        <v>6.4</v>
      </c>
      <c r="H1483" s="342" t="s">
        <v>6594</v>
      </c>
      <c r="I1483" s="342" t="s">
        <v>6575</v>
      </c>
      <c r="J1483" s="342" t="s">
        <v>6755</v>
      </c>
      <c r="K1483" s="581" t="s">
        <v>7590</v>
      </c>
      <c r="L1483" s="344" t="s">
        <v>4090</v>
      </c>
      <c r="N1483" s="344" t="s">
        <v>4090</v>
      </c>
      <c r="O1483" s="341" t="s">
        <v>6766</v>
      </c>
    </row>
    <row r="1484" spans="1:15" x14ac:dyDescent="0.2">
      <c r="A1484" s="341" t="s">
        <v>9257</v>
      </c>
      <c r="B1484" s="341" t="s">
        <v>9261</v>
      </c>
      <c r="C1484" s="342" t="s">
        <v>6573</v>
      </c>
      <c r="D1484" s="342" t="s">
        <v>6574</v>
      </c>
      <c r="E1484" s="342" t="s">
        <v>9323</v>
      </c>
      <c r="F1484" s="342" t="s">
        <v>6568</v>
      </c>
      <c r="G1484" s="343">
        <v>5.61</v>
      </c>
      <c r="H1484" s="342" t="s">
        <v>6594</v>
      </c>
      <c r="I1484" s="342" t="s">
        <v>6575</v>
      </c>
      <c r="J1484" s="342" t="s">
        <v>6755</v>
      </c>
      <c r="K1484" s="581" t="s">
        <v>6888</v>
      </c>
      <c r="L1484" s="344" t="s">
        <v>4090</v>
      </c>
      <c r="N1484" s="344" t="s">
        <v>4090</v>
      </c>
      <c r="O1484" s="341" t="s">
        <v>6766</v>
      </c>
    </row>
    <row r="1485" spans="1:15" x14ac:dyDescent="0.2">
      <c r="A1485" s="341" t="s">
        <v>9257</v>
      </c>
      <c r="B1485" s="341" t="s">
        <v>9261</v>
      </c>
      <c r="C1485" s="342" t="s">
        <v>6573</v>
      </c>
      <c r="D1485" s="342" t="s">
        <v>6574</v>
      </c>
      <c r="E1485" s="342" t="s">
        <v>9323</v>
      </c>
      <c r="F1485" s="342" t="s">
        <v>6568</v>
      </c>
      <c r="G1485" s="343">
        <v>4.335</v>
      </c>
      <c r="H1485" s="342" t="s">
        <v>6594</v>
      </c>
      <c r="I1485" s="342" t="s">
        <v>6575</v>
      </c>
      <c r="J1485" s="342" t="s">
        <v>6755</v>
      </c>
      <c r="K1485" s="581" t="s">
        <v>7591</v>
      </c>
      <c r="L1485" s="344" t="s">
        <v>4090</v>
      </c>
      <c r="N1485" s="344" t="s">
        <v>4090</v>
      </c>
      <c r="O1485" s="341" t="s">
        <v>6766</v>
      </c>
    </row>
    <row r="1486" spans="1:15" x14ac:dyDescent="0.2">
      <c r="A1486" s="341" t="s">
        <v>9257</v>
      </c>
      <c r="B1486" s="341" t="s">
        <v>9261</v>
      </c>
      <c r="C1486" s="342" t="s">
        <v>6573</v>
      </c>
      <c r="D1486" s="342" t="s">
        <v>6574</v>
      </c>
      <c r="E1486" s="342" t="s">
        <v>9332</v>
      </c>
      <c r="F1486" s="342" t="s">
        <v>6568</v>
      </c>
      <c r="G1486" s="343">
        <v>7.2</v>
      </c>
      <c r="H1486" s="342" t="s">
        <v>6594</v>
      </c>
      <c r="I1486" s="342" t="s">
        <v>6575</v>
      </c>
      <c r="J1486" s="342" t="s">
        <v>6755</v>
      </c>
      <c r="K1486" s="581" t="s">
        <v>6877</v>
      </c>
      <c r="L1486" s="344" t="s">
        <v>4090</v>
      </c>
      <c r="N1486" s="344" t="s">
        <v>4090</v>
      </c>
      <c r="O1486" s="341" t="s">
        <v>6752</v>
      </c>
    </row>
    <row r="1487" spans="1:15" x14ac:dyDescent="0.2">
      <c r="A1487" s="341" t="s">
        <v>9257</v>
      </c>
      <c r="B1487" s="341" t="s">
        <v>9261</v>
      </c>
      <c r="C1487" s="342" t="s">
        <v>6573</v>
      </c>
      <c r="D1487" s="342" t="s">
        <v>6574</v>
      </c>
      <c r="E1487" s="342" t="s">
        <v>9255</v>
      </c>
      <c r="F1487" s="342" t="s">
        <v>6568</v>
      </c>
      <c r="G1487" s="343">
        <v>4.08</v>
      </c>
      <c r="H1487" s="342" t="s">
        <v>6594</v>
      </c>
      <c r="I1487" s="342" t="s">
        <v>6575</v>
      </c>
      <c r="J1487" s="342" t="s">
        <v>6755</v>
      </c>
      <c r="K1487" s="581" t="s">
        <v>7045</v>
      </c>
      <c r="L1487" s="344" t="s">
        <v>4090</v>
      </c>
      <c r="N1487" s="344" t="s">
        <v>4090</v>
      </c>
      <c r="O1487" s="341" t="s">
        <v>6752</v>
      </c>
    </row>
    <row r="1488" spans="1:15" x14ac:dyDescent="0.2">
      <c r="A1488" s="341" t="s">
        <v>9257</v>
      </c>
      <c r="B1488" s="341" t="s">
        <v>9261</v>
      </c>
      <c r="C1488" s="342" t="s">
        <v>6573</v>
      </c>
      <c r="D1488" s="342" t="s">
        <v>6574</v>
      </c>
      <c r="E1488" s="342" t="s">
        <v>9323</v>
      </c>
      <c r="F1488" s="342" t="s">
        <v>6568</v>
      </c>
      <c r="G1488" s="343">
        <v>8.25</v>
      </c>
      <c r="H1488" s="342" t="s">
        <v>6594</v>
      </c>
      <c r="I1488" s="342" t="s">
        <v>6575</v>
      </c>
      <c r="J1488" s="342" t="s">
        <v>6755</v>
      </c>
      <c r="K1488" s="581" t="s">
        <v>7441</v>
      </c>
      <c r="L1488" s="344" t="s">
        <v>4090</v>
      </c>
      <c r="N1488" s="344" t="s">
        <v>4090</v>
      </c>
      <c r="O1488" s="341" t="s">
        <v>6766</v>
      </c>
    </row>
    <row r="1489" spans="1:15" x14ac:dyDescent="0.2">
      <c r="A1489" s="341" t="s">
        <v>9257</v>
      </c>
      <c r="B1489" s="341" t="s">
        <v>9261</v>
      </c>
      <c r="C1489" s="342" t="s">
        <v>6573</v>
      </c>
      <c r="D1489" s="342" t="s">
        <v>6574</v>
      </c>
      <c r="E1489" s="342" t="s">
        <v>9255</v>
      </c>
      <c r="F1489" s="342" t="s">
        <v>6568</v>
      </c>
      <c r="G1489" s="343">
        <v>6.48</v>
      </c>
      <c r="H1489" s="342" t="s">
        <v>6594</v>
      </c>
      <c r="I1489" s="342" t="s">
        <v>6575</v>
      </c>
      <c r="J1489" s="342" t="s">
        <v>6755</v>
      </c>
      <c r="K1489" s="581" t="s">
        <v>7592</v>
      </c>
      <c r="L1489" s="344" t="s">
        <v>4090</v>
      </c>
      <c r="N1489" s="344" t="s">
        <v>4090</v>
      </c>
      <c r="O1489" s="341" t="s">
        <v>6752</v>
      </c>
    </row>
    <row r="1490" spans="1:15" x14ac:dyDescent="0.2">
      <c r="A1490" s="341" t="s">
        <v>9257</v>
      </c>
      <c r="B1490" s="341" t="s">
        <v>9261</v>
      </c>
      <c r="C1490" s="342" t="s">
        <v>6573</v>
      </c>
      <c r="D1490" s="342" t="s">
        <v>6574</v>
      </c>
      <c r="E1490" s="342" t="s">
        <v>9326</v>
      </c>
      <c r="F1490" s="342" t="s">
        <v>6568</v>
      </c>
      <c r="G1490" s="343">
        <v>5</v>
      </c>
      <c r="H1490" s="342" t="s">
        <v>6594</v>
      </c>
      <c r="I1490" s="342" t="s">
        <v>6575</v>
      </c>
      <c r="J1490" s="342" t="s">
        <v>6755</v>
      </c>
      <c r="K1490" s="581" t="s">
        <v>7593</v>
      </c>
      <c r="L1490" s="344" t="s">
        <v>4090</v>
      </c>
      <c r="N1490" s="344" t="s">
        <v>4090</v>
      </c>
      <c r="O1490" s="341" t="s">
        <v>6752</v>
      </c>
    </row>
    <row r="1491" spans="1:15" x14ac:dyDescent="0.2">
      <c r="A1491" s="341" t="s">
        <v>9257</v>
      </c>
      <c r="B1491" s="341" t="s">
        <v>9261</v>
      </c>
      <c r="C1491" s="342" t="s">
        <v>6573</v>
      </c>
      <c r="D1491" s="342" t="s">
        <v>6574</v>
      </c>
      <c r="E1491" s="342" t="s">
        <v>9321</v>
      </c>
      <c r="F1491" s="342" t="s">
        <v>6568</v>
      </c>
      <c r="G1491" s="343">
        <v>4.32</v>
      </c>
      <c r="H1491" s="342" t="s">
        <v>6594</v>
      </c>
      <c r="I1491" s="342" t="s">
        <v>6575</v>
      </c>
      <c r="J1491" s="342" t="s">
        <v>6755</v>
      </c>
      <c r="K1491" s="581" t="s">
        <v>6936</v>
      </c>
      <c r="L1491" s="344" t="s">
        <v>4090</v>
      </c>
      <c r="N1491" s="344" t="s">
        <v>4090</v>
      </c>
      <c r="O1491" s="341" t="s">
        <v>6766</v>
      </c>
    </row>
    <row r="1492" spans="1:15" x14ac:dyDescent="0.2">
      <c r="A1492" s="341" t="s">
        <v>9257</v>
      </c>
      <c r="B1492" s="341" t="s">
        <v>9261</v>
      </c>
      <c r="C1492" s="342" t="s">
        <v>6573</v>
      </c>
      <c r="D1492" s="342" t="s">
        <v>6574</v>
      </c>
      <c r="E1492" s="342" t="s">
        <v>9323</v>
      </c>
      <c r="F1492" s="342" t="s">
        <v>6568</v>
      </c>
      <c r="G1492" s="343">
        <v>5.0600000000000005</v>
      </c>
      <c r="H1492" s="342" t="s">
        <v>6594</v>
      </c>
      <c r="I1492" s="342" t="s">
        <v>6575</v>
      </c>
      <c r="J1492" s="342" t="s">
        <v>6755</v>
      </c>
      <c r="K1492" s="581" t="s">
        <v>6747</v>
      </c>
      <c r="L1492" s="344" t="s">
        <v>4090</v>
      </c>
      <c r="N1492" s="344" t="s">
        <v>4090</v>
      </c>
      <c r="O1492" s="341" t="s">
        <v>6572</v>
      </c>
    </row>
    <row r="1493" spans="1:15" x14ac:dyDescent="0.2">
      <c r="A1493" s="341" t="s">
        <v>9257</v>
      </c>
      <c r="B1493" s="341" t="s">
        <v>9261</v>
      </c>
      <c r="C1493" s="342" t="s">
        <v>6573</v>
      </c>
      <c r="D1493" s="342" t="s">
        <v>6574</v>
      </c>
      <c r="E1493" s="342" t="s">
        <v>9322</v>
      </c>
      <c r="F1493" s="342" t="s">
        <v>6568</v>
      </c>
      <c r="G1493" s="343">
        <v>5.2</v>
      </c>
      <c r="H1493" s="342" t="s">
        <v>6594</v>
      </c>
      <c r="I1493" s="342" t="s">
        <v>6575</v>
      </c>
      <c r="J1493" s="342" t="s">
        <v>6755</v>
      </c>
      <c r="K1493" s="581" t="s">
        <v>7549</v>
      </c>
      <c r="L1493" s="344" t="s">
        <v>4090</v>
      </c>
      <c r="N1493" s="344" t="s">
        <v>4090</v>
      </c>
      <c r="O1493" s="341" t="s">
        <v>6766</v>
      </c>
    </row>
    <row r="1494" spans="1:15" x14ac:dyDescent="0.2">
      <c r="A1494" s="341" t="s">
        <v>9257</v>
      </c>
      <c r="B1494" s="341" t="s">
        <v>9261</v>
      </c>
      <c r="C1494" s="342" t="s">
        <v>6573</v>
      </c>
      <c r="D1494" s="342" t="s">
        <v>6574</v>
      </c>
      <c r="E1494" s="342" t="s">
        <v>9322</v>
      </c>
      <c r="F1494" s="342" t="s">
        <v>6568</v>
      </c>
      <c r="G1494" s="343">
        <v>5</v>
      </c>
      <c r="H1494" s="342" t="s">
        <v>6594</v>
      </c>
      <c r="I1494" s="342" t="s">
        <v>6575</v>
      </c>
      <c r="J1494" s="342" t="s">
        <v>6755</v>
      </c>
      <c r="K1494" s="581" t="s">
        <v>7594</v>
      </c>
      <c r="L1494" s="344" t="s">
        <v>4090</v>
      </c>
      <c r="N1494" s="344" t="s">
        <v>4090</v>
      </c>
      <c r="O1494" s="341" t="s">
        <v>6752</v>
      </c>
    </row>
    <row r="1495" spans="1:15" x14ac:dyDescent="0.2">
      <c r="A1495" s="341" t="s">
        <v>9257</v>
      </c>
      <c r="B1495" s="341" t="s">
        <v>9261</v>
      </c>
      <c r="C1495" s="342" t="s">
        <v>6573</v>
      </c>
      <c r="D1495" s="342" t="s">
        <v>6574</v>
      </c>
      <c r="E1495" s="342" t="s">
        <v>9337</v>
      </c>
      <c r="F1495" s="342" t="s">
        <v>6568</v>
      </c>
      <c r="G1495" s="343">
        <v>11</v>
      </c>
      <c r="H1495" s="342" t="s">
        <v>6594</v>
      </c>
      <c r="I1495" s="342" t="s">
        <v>6575</v>
      </c>
      <c r="J1495" s="342" t="s">
        <v>6755</v>
      </c>
      <c r="K1495" s="581" t="s">
        <v>6936</v>
      </c>
      <c r="L1495" s="344" t="s">
        <v>4090</v>
      </c>
      <c r="N1495" s="344" t="s">
        <v>4090</v>
      </c>
      <c r="O1495" s="341" t="s">
        <v>6752</v>
      </c>
    </row>
    <row r="1496" spans="1:15" x14ac:dyDescent="0.2">
      <c r="A1496" s="341" t="s">
        <v>9257</v>
      </c>
      <c r="B1496" s="341" t="s">
        <v>9261</v>
      </c>
      <c r="C1496" s="342" t="s">
        <v>6573</v>
      </c>
      <c r="D1496" s="342" t="s">
        <v>6574</v>
      </c>
      <c r="E1496" s="342" t="s">
        <v>9332</v>
      </c>
      <c r="F1496" s="342" t="s">
        <v>6568</v>
      </c>
      <c r="G1496" s="343">
        <v>9.5400000000000009</v>
      </c>
      <c r="H1496" s="342" t="s">
        <v>6594</v>
      </c>
      <c r="I1496" s="342" t="s">
        <v>6575</v>
      </c>
      <c r="J1496" s="342" t="s">
        <v>6755</v>
      </c>
      <c r="K1496" s="581" t="s">
        <v>7595</v>
      </c>
      <c r="L1496" s="344" t="s">
        <v>4090</v>
      </c>
      <c r="N1496" s="344" t="s">
        <v>4090</v>
      </c>
      <c r="O1496" s="341" t="s">
        <v>6766</v>
      </c>
    </row>
    <row r="1497" spans="1:15" x14ac:dyDescent="0.2">
      <c r="A1497" s="341" t="s">
        <v>9257</v>
      </c>
      <c r="B1497" s="341" t="s">
        <v>9261</v>
      </c>
      <c r="C1497" s="342" t="s">
        <v>6573</v>
      </c>
      <c r="D1497" s="342" t="s">
        <v>6574</v>
      </c>
      <c r="E1497" s="342" t="s">
        <v>9319</v>
      </c>
      <c r="F1497" s="342" t="s">
        <v>6568</v>
      </c>
      <c r="G1497" s="343">
        <v>5.46</v>
      </c>
      <c r="H1497" s="342" t="s">
        <v>6594</v>
      </c>
      <c r="I1497" s="342" t="s">
        <v>6575</v>
      </c>
      <c r="J1497" s="342" t="s">
        <v>6755</v>
      </c>
      <c r="K1497" s="581" t="s">
        <v>7596</v>
      </c>
      <c r="L1497" s="344" t="s">
        <v>4090</v>
      </c>
      <c r="N1497" s="344" t="s">
        <v>4090</v>
      </c>
      <c r="O1497" s="341" t="s">
        <v>6766</v>
      </c>
    </row>
    <row r="1498" spans="1:15" x14ac:dyDescent="0.2">
      <c r="A1498" s="341" t="s">
        <v>9257</v>
      </c>
      <c r="B1498" s="341" t="s">
        <v>9261</v>
      </c>
      <c r="C1498" s="342" t="s">
        <v>6573</v>
      </c>
      <c r="D1498" s="342" t="s">
        <v>6574</v>
      </c>
      <c r="E1498" s="342" t="s">
        <v>9333</v>
      </c>
      <c r="F1498" s="342" t="s">
        <v>6568</v>
      </c>
      <c r="G1498" s="343">
        <v>9.6</v>
      </c>
      <c r="H1498" s="342" t="s">
        <v>6594</v>
      </c>
      <c r="I1498" s="342" t="s">
        <v>6575</v>
      </c>
      <c r="J1498" s="342" t="s">
        <v>6755</v>
      </c>
      <c r="K1498" s="581" t="s">
        <v>7597</v>
      </c>
      <c r="L1498" s="344" t="s">
        <v>4090</v>
      </c>
      <c r="N1498" s="344" t="s">
        <v>4090</v>
      </c>
      <c r="O1498" s="341" t="s">
        <v>6766</v>
      </c>
    </row>
    <row r="1499" spans="1:15" x14ac:dyDescent="0.2">
      <c r="A1499" s="341" t="s">
        <v>9257</v>
      </c>
      <c r="B1499" s="341" t="s">
        <v>9261</v>
      </c>
      <c r="C1499" s="342" t="s">
        <v>6573</v>
      </c>
      <c r="D1499" s="342" t="s">
        <v>6574</v>
      </c>
      <c r="E1499" s="342" t="s">
        <v>9334</v>
      </c>
      <c r="F1499" s="342" t="s">
        <v>6568</v>
      </c>
      <c r="G1499" s="343">
        <v>7.95</v>
      </c>
      <c r="H1499" s="342" t="s">
        <v>6594</v>
      </c>
      <c r="I1499" s="342" t="s">
        <v>6575</v>
      </c>
      <c r="J1499" s="342" t="s">
        <v>6755</v>
      </c>
      <c r="K1499" s="581" t="s">
        <v>7598</v>
      </c>
      <c r="L1499" s="344" t="s">
        <v>4090</v>
      </c>
      <c r="N1499" s="344" t="s">
        <v>4090</v>
      </c>
      <c r="O1499" s="341" t="s">
        <v>6766</v>
      </c>
    </row>
    <row r="1500" spans="1:15" x14ac:dyDescent="0.2">
      <c r="A1500" s="341" t="s">
        <v>9257</v>
      </c>
      <c r="B1500" s="341" t="s">
        <v>9261</v>
      </c>
      <c r="C1500" s="342" t="s">
        <v>6573</v>
      </c>
      <c r="D1500" s="342" t="s">
        <v>6574</v>
      </c>
      <c r="E1500" s="342" t="s">
        <v>9331</v>
      </c>
      <c r="F1500" s="342" t="s">
        <v>6568</v>
      </c>
      <c r="G1500" s="343">
        <v>5.87</v>
      </c>
      <c r="H1500" s="342" t="s">
        <v>6594</v>
      </c>
      <c r="I1500" s="342" t="s">
        <v>6575</v>
      </c>
      <c r="J1500" s="342" t="s">
        <v>6755</v>
      </c>
      <c r="K1500" s="581" t="s">
        <v>7439</v>
      </c>
      <c r="L1500" s="344" t="s">
        <v>4090</v>
      </c>
      <c r="N1500" s="344" t="s">
        <v>4090</v>
      </c>
      <c r="O1500" s="341" t="s">
        <v>6766</v>
      </c>
    </row>
    <row r="1501" spans="1:15" x14ac:dyDescent="0.2">
      <c r="A1501" s="341" t="s">
        <v>9257</v>
      </c>
      <c r="B1501" s="341" t="s">
        <v>9261</v>
      </c>
      <c r="C1501" s="342" t="s">
        <v>6573</v>
      </c>
      <c r="D1501" s="342" t="s">
        <v>6574</v>
      </c>
      <c r="E1501" s="342" t="s">
        <v>9331</v>
      </c>
      <c r="F1501" s="342" t="s">
        <v>6568</v>
      </c>
      <c r="G1501" s="343">
        <v>8.84</v>
      </c>
      <c r="H1501" s="342" t="s">
        <v>6594</v>
      </c>
      <c r="I1501" s="342" t="s">
        <v>6575</v>
      </c>
      <c r="J1501" s="342" t="s">
        <v>6755</v>
      </c>
      <c r="K1501" s="581" t="s">
        <v>7123</v>
      </c>
      <c r="L1501" s="344" t="s">
        <v>4090</v>
      </c>
      <c r="N1501" s="344" t="s">
        <v>4090</v>
      </c>
      <c r="O1501" s="341" t="s">
        <v>6766</v>
      </c>
    </row>
    <row r="1502" spans="1:15" x14ac:dyDescent="0.2">
      <c r="A1502" s="341" t="s">
        <v>9257</v>
      </c>
      <c r="B1502" s="341" t="s">
        <v>9261</v>
      </c>
      <c r="C1502" s="342" t="s">
        <v>6573</v>
      </c>
      <c r="D1502" s="342" t="s">
        <v>6574</v>
      </c>
      <c r="E1502" s="342" t="s">
        <v>9331</v>
      </c>
      <c r="F1502" s="342" t="s">
        <v>6568</v>
      </c>
      <c r="G1502" s="343">
        <v>10</v>
      </c>
      <c r="H1502" s="342" t="s">
        <v>6594</v>
      </c>
      <c r="I1502" s="342" t="s">
        <v>6575</v>
      </c>
      <c r="J1502" s="342" t="s">
        <v>6755</v>
      </c>
      <c r="K1502" s="581" t="s">
        <v>7599</v>
      </c>
      <c r="L1502" s="344" t="s">
        <v>4090</v>
      </c>
      <c r="N1502" s="344" t="s">
        <v>4090</v>
      </c>
      <c r="O1502" s="341" t="s">
        <v>6766</v>
      </c>
    </row>
    <row r="1503" spans="1:15" x14ac:dyDescent="0.2">
      <c r="A1503" s="341" t="s">
        <v>9257</v>
      </c>
      <c r="B1503" s="341" t="s">
        <v>9261</v>
      </c>
      <c r="C1503" s="342" t="s">
        <v>6573</v>
      </c>
      <c r="D1503" s="342" t="s">
        <v>6574</v>
      </c>
      <c r="E1503" s="342" t="s">
        <v>9333</v>
      </c>
      <c r="F1503" s="342" t="s">
        <v>6568</v>
      </c>
      <c r="G1503" s="343">
        <v>5</v>
      </c>
      <c r="H1503" s="342" t="s">
        <v>6594</v>
      </c>
      <c r="I1503" s="342" t="s">
        <v>6575</v>
      </c>
      <c r="J1503" s="342" t="s">
        <v>6755</v>
      </c>
      <c r="K1503" s="581" t="s">
        <v>6936</v>
      </c>
      <c r="L1503" s="344" t="s">
        <v>4090</v>
      </c>
      <c r="N1503" s="344" t="s">
        <v>4090</v>
      </c>
      <c r="O1503" s="341" t="s">
        <v>6752</v>
      </c>
    </row>
    <row r="1504" spans="1:15" x14ac:dyDescent="0.2">
      <c r="A1504" s="341" t="s">
        <v>9257</v>
      </c>
      <c r="B1504" s="341" t="s">
        <v>9261</v>
      </c>
      <c r="C1504" s="342" t="s">
        <v>6573</v>
      </c>
      <c r="D1504" s="342" t="s">
        <v>6574</v>
      </c>
      <c r="E1504" s="342" t="s">
        <v>9322</v>
      </c>
      <c r="F1504" s="342" t="s">
        <v>6568</v>
      </c>
      <c r="G1504" s="343">
        <v>4.335</v>
      </c>
      <c r="H1504" s="342" t="s">
        <v>6594</v>
      </c>
      <c r="I1504" s="342" t="s">
        <v>6575</v>
      </c>
      <c r="J1504" s="342" t="s">
        <v>6755</v>
      </c>
      <c r="K1504" s="581" t="s">
        <v>7600</v>
      </c>
      <c r="L1504" s="344" t="s">
        <v>4090</v>
      </c>
      <c r="N1504" s="344" t="s">
        <v>4090</v>
      </c>
      <c r="O1504" s="341" t="s">
        <v>6766</v>
      </c>
    </row>
    <row r="1505" spans="1:15" x14ac:dyDescent="0.2">
      <c r="A1505" s="341" t="s">
        <v>9257</v>
      </c>
      <c r="B1505" s="341" t="s">
        <v>9261</v>
      </c>
      <c r="C1505" s="342" t="s">
        <v>6573</v>
      </c>
      <c r="D1505" s="342" t="s">
        <v>6574</v>
      </c>
      <c r="E1505" s="342" t="s">
        <v>9334</v>
      </c>
      <c r="F1505" s="342" t="s">
        <v>6568</v>
      </c>
      <c r="G1505" s="343">
        <v>4.335</v>
      </c>
      <c r="H1505" s="342" t="s">
        <v>6594</v>
      </c>
      <c r="I1505" s="342" t="s">
        <v>6575</v>
      </c>
      <c r="J1505" s="342" t="s">
        <v>6755</v>
      </c>
      <c r="K1505" s="581" t="s">
        <v>7600</v>
      </c>
      <c r="L1505" s="344" t="s">
        <v>4090</v>
      </c>
      <c r="N1505" s="344" t="s">
        <v>4090</v>
      </c>
      <c r="O1505" s="341" t="s">
        <v>6766</v>
      </c>
    </row>
    <row r="1506" spans="1:15" x14ac:dyDescent="0.2">
      <c r="A1506" s="341" t="s">
        <v>9257</v>
      </c>
      <c r="B1506" s="341" t="s">
        <v>9261</v>
      </c>
      <c r="C1506" s="342" t="s">
        <v>6573</v>
      </c>
      <c r="D1506" s="342" t="s">
        <v>6574</v>
      </c>
      <c r="E1506" s="342" t="s">
        <v>9322</v>
      </c>
      <c r="F1506" s="342" t="s">
        <v>6568</v>
      </c>
      <c r="G1506" s="343">
        <v>5.39</v>
      </c>
      <c r="H1506" s="342" t="s">
        <v>6594</v>
      </c>
      <c r="I1506" s="342" t="s">
        <v>6575</v>
      </c>
      <c r="J1506" s="342" t="s">
        <v>6755</v>
      </c>
      <c r="K1506" s="581" t="s">
        <v>7459</v>
      </c>
      <c r="L1506" s="344" t="s">
        <v>4090</v>
      </c>
      <c r="N1506" s="344" t="s">
        <v>4090</v>
      </c>
      <c r="O1506" s="341" t="s">
        <v>6766</v>
      </c>
    </row>
    <row r="1507" spans="1:15" x14ac:dyDescent="0.2">
      <c r="A1507" s="341" t="s">
        <v>9257</v>
      </c>
      <c r="B1507" s="341" t="s">
        <v>9261</v>
      </c>
      <c r="C1507" s="342" t="s">
        <v>6573</v>
      </c>
      <c r="D1507" s="342" t="s">
        <v>6574</v>
      </c>
      <c r="E1507" s="342" t="s">
        <v>9334</v>
      </c>
      <c r="F1507" s="342" t="s">
        <v>6568</v>
      </c>
      <c r="G1507" s="343">
        <v>5.4</v>
      </c>
      <c r="H1507" s="342" t="s">
        <v>6594</v>
      </c>
      <c r="I1507" s="342" t="s">
        <v>6575</v>
      </c>
      <c r="J1507" s="342" t="s">
        <v>6755</v>
      </c>
      <c r="K1507" s="581" t="s">
        <v>7601</v>
      </c>
      <c r="L1507" s="344" t="s">
        <v>4090</v>
      </c>
      <c r="N1507" s="344" t="s">
        <v>4090</v>
      </c>
      <c r="O1507" s="341" t="s">
        <v>6766</v>
      </c>
    </row>
    <row r="1508" spans="1:15" x14ac:dyDescent="0.2">
      <c r="A1508" s="341" t="s">
        <v>9257</v>
      </c>
      <c r="B1508" s="341" t="s">
        <v>9261</v>
      </c>
      <c r="C1508" s="342" t="s">
        <v>6573</v>
      </c>
      <c r="D1508" s="342" t="s">
        <v>6574</v>
      </c>
      <c r="E1508" s="342" t="s">
        <v>9333</v>
      </c>
      <c r="F1508" s="342" t="s">
        <v>6568</v>
      </c>
      <c r="G1508" s="343">
        <v>5.88</v>
      </c>
      <c r="H1508" s="342" t="s">
        <v>6594</v>
      </c>
      <c r="I1508" s="342" t="s">
        <v>6575</v>
      </c>
      <c r="J1508" s="342" t="s">
        <v>6755</v>
      </c>
      <c r="K1508" s="581" t="s">
        <v>7602</v>
      </c>
      <c r="L1508" s="344" t="s">
        <v>4090</v>
      </c>
      <c r="N1508" s="344" t="s">
        <v>4090</v>
      </c>
      <c r="O1508" s="341" t="s">
        <v>6752</v>
      </c>
    </row>
    <row r="1509" spans="1:15" x14ac:dyDescent="0.2">
      <c r="A1509" s="341" t="s">
        <v>9257</v>
      </c>
      <c r="B1509" s="341" t="s">
        <v>9261</v>
      </c>
      <c r="C1509" s="342" t="s">
        <v>6573</v>
      </c>
      <c r="D1509" s="342" t="s">
        <v>6574</v>
      </c>
      <c r="E1509" s="342" t="s">
        <v>9331</v>
      </c>
      <c r="F1509" s="342" t="s">
        <v>6568</v>
      </c>
      <c r="G1509" s="343">
        <v>4.9000000000000004</v>
      </c>
      <c r="H1509" s="342" t="s">
        <v>6594</v>
      </c>
      <c r="I1509" s="342" t="s">
        <v>6575</v>
      </c>
      <c r="J1509" s="342" t="s">
        <v>6755</v>
      </c>
      <c r="K1509" s="581" t="s">
        <v>7589</v>
      </c>
      <c r="L1509" s="344" t="s">
        <v>4090</v>
      </c>
      <c r="N1509" s="344" t="s">
        <v>4090</v>
      </c>
      <c r="O1509" s="341" t="s">
        <v>6752</v>
      </c>
    </row>
    <row r="1510" spans="1:15" x14ac:dyDescent="0.2">
      <c r="A1510" s="341" t="s">
        <v>9257</v>
      </c>
      <c r="B1510" s="341" t="s">
        <v>9261</v>
      </c>
      <c r="C1510" s="342" t="s">
        <v>6573</v>
      </c>
      <c r="D1510" s="342" t="s">
        <v>6574</v>
      </c>
      <c r="E1510" s="342" t="s">
        <v>9322</v>
      </c>
      <c r="F1510" s="342" t="s">
        <v>6568</v>
      </c>
      <c r="G1510" s="343">
        <v>8.09</v>
      </c>
      <c r="H1510" s="342" t="s">
        <v>6594</v>
      </c>
      <c r="I1510" s="342" t="s">
        <v>6575</v>
      </c>
      <c r="J1510" s="342" t="s">
        <v>6755</v>
      </c>
      <c r="K1510" s="581" t="s">
        <v>7603</v>
      </c>
      <c r="L1510" s="344" t="s">
        <v>4090</v>
      </c>
      <c r="N1510" s="344" t="s">
        <v>4090</v>
      </c>
      <c r="O1510" s="341" t="s">
        <v>6766</v>
      </c>
    </row>
    <row r="1511" spans="1:15" x14ac:dyDescent="0.2">
      <c r="A1511" s="341" t="s">
        <v>9257</v>
      </c>
      <c r="B1511" s="341" t="s">
        <v>9261</v>
      </c>
      <c r="C1511" s="342" t="s">
        <v>6573</v>
      </c>
      <c r="D1511" s="342" t="s">
        <v>6574</v>
      </c>
      <c r="E1511" s="342" t="s">
        <v>9333</v>
      </c>
      <c r="F1511" s="342" t="s">
        <v>6568</v>
      </c>
      <c r="G1511" s="343">
        <v>7.42</v>
      </c>
      <c r="H1511" s="342" t="s">
        <v>6594</v>
      </c>
      <c r="I1511" s="342" t="s">
        <v>6575</v>
      </c>
      <c r="J1511" s="342" t="s">
        <v>6755</v>
      </c>
      <c r="K1511" s="581" t="s">
        <v>7021</v>
      </c>
      <c r="L1511" s="344" t="s">
        <v>4090</v>
      </c>
      <c r="N1511" s="344" t="s">
        <v>4090</v>
      </c>
      <c r="O1511" s="341" t="s">
        <v>6766</v>
      </c>
    </row>
    <row r="1512" spans="1:15" x14ac:dyDescent="0.2">
      <c r="A1512" s="341" t="s">
        <v>9257</v>
      </c>
      <c r="B1512" s="341" t="s">
        <v>9261</v>
      </c>
      <c r="C1512" s="342" t="s">
        <v>6573</v>
      </c>
      <c r="D1512" s="342" t="s">
        <v>6574</v>
      </c>
      <c r="E1512" s="342" t="s">
        <v>9331</v>
      </c>
      <c r="F1512" s="342" t="s">
        <v>6568</v>
      </c>
      <c r="G1512" s="343">
        <v>5.2</v>
      </c>
      <c r="H1512" s="342" t="s">
        <v>6594</v>
      </c>
      <c r="I1512" s="342" t="s">
        <v>6575</v>
      </c>
      <c r="J1512" s="342" t="s">
        <v>6755</v>
      </c>
      <c r="K1512" s="581" t="s">
        <v>7604</v>
      </c>
      <c r="L1512" s="344" t="s">
        <v>4090</v>
      </c>
      <c r="N1512" s="344" t="s">
        <v>4090</v>
      </c>
      <c r="O1512" s="341" t="s">
        <v>6766</v>
      </c>
    </row>
    <row r="1513" spans="1:15" x14ac:dyDescent="0.2">
      <c r="A1513" s="341" t="s">
        <v>9257</v>
      </c>
      <c r="B1513" s="341" t="s">
        <v>9261</v>
      </c>
      <c r="C1513" s="342" t="s">
        <v>6573</v>
      </c>
      <c r="D1513" s="342" t="s">
        <v>6574</v>
      </c>
      <c r="E1513" s="342" t="s">
        <v>9334</v>
      </c>
      <c r="F1513" s="342" t="s">
        <v>6568</v>
      </c>
      <c r="G1513" s="343">
        <v>9.31</v>
      </c>
      <c r="H1513" s="342" t="s">
        <v>6594</v>
      </c>
      <c r="I1513" s="342" t="s">
        <v>6575</v>
      </c>
      <c r="J1513" s="342" t="s">
        <v>6755</v>
      </c>
      <c r="K1513" s="581" t="s">
        <v>7045</v>
      </c>
      <c r="L1513" s="344" t="s">
        <v>4090</v>
      </c>
      <c r="N1513" s="344" t="s">
        <v>4090</v>
      </c>
      <c r="O1513" s="341" t="s">
        <v>6766</v>
      </c>
    </row>
    <row r="1514" spans="1:15" x14ac:dyDescent="0.2">
      <c r="A1514" s="341" t="s">
        <v>9257</v>
      </c>
      <c r="B1514" s="341" t="s">
        <v>9261</v>
      </c>
      <c r="C1514" s="342" t="s">
        <v>6573</v>
      </c>
      <c r="D1514" s="342" t="s">
        <v>6574</v>
      </c>
      <c r="E1514" s="342" t="s">
        <v>9331</v>
      </c>
      <c r="F1514" s="342" t="s">
        <v>6568</v>
      </c>
      <c r="G1514" s="343">
        <v>10.78</v>
      </c>
      <c r="H1514" s="342" t="s">
        <v>6594</v>
      </c>
      <c r="I1514" s="342" t="s">
        <v>6575</v>
      </c>
      <c r="J1514" s="342" t="s">
        <v>6755</v>
      </c>
      <c r="K1514" s="581" t="s">
        <v>7605</v>
      </c>
      <c r="L1514" s="344" t="s">
        <v>4090</v>
      </c>
      <c r="N1514" s="344" t="s">
        <v>4090</v>
      </c>
      <c r="O1514" s="341" t="s">
        <v>6752</v>
      </c>
    </row>
    <row r="1515" spans="1:15" x14ac:dyDescent="0.2">
      <c r="A1515" s="341" t="s">
        <v>9257</v>
      </c>
      <c r="B1515" s="341" t="s">
        <v>9261</v>
      </c>
      <c r="C1515" s="342" t="s">
        <v>6573</v>
      </c>
      <c r="D1515" s="342" t="s">
        <v>6574</v>
      </c>
      <c r="E1515" s="342" t="s">
        <v>9333</v>
      </c>
      <c r="F1515" s="342" t="s">
        <v>6568</v>
      </c>
      <c r="G1515" s="343">
        <v>3.52</v>
      </c>
      <c r="H1515" s="342" t="s">
        <v>6594</v>
      </c>
      <c r="I1515" s="342" t="s">
        <v>6575</v>
      </c>
      <c r="J1515" s="342" t="s">
        <v>6755</v>
      </c>
      <c r="K1515" s="581" t="s">
        <v>6889</v>
      </c>
      <c r="L1515" s="344" t="s">
        <v>4090</v>
      </c>
      <c r="N1515" s="344" t="s">
        <v>4090</v>
      </c>
      <c r="O1515" s="341" t="s">
        <v>6766</v>
      </c>
    </row>
    <row r="1516" spans="1:15" x14ac:dyDescent="0.2">
      <c r="A1516" s="341" t="s">
        <v>9257</v>
      </c>
      <c r="B1516" s="341" t="s">
        <v>9261</v>
      </c>
      <c r="C1516" s="342" t="s">
        <v>6573</v>
      </c>
      <c r="D1516" s="342" t="s">
        <v>6574</v>
      </c>
      <c r="E1516" s="342" t="s">
        <v>9320</v>
      </c>
      <c r="F1516" s="342" t="s">
        <v>6568</v>
      </c>
      <c r="G1516" s="343">
        <v>5</v>
      </c>
      <c r="H1516" s="342" t="s">
        <v>6594</v>
      </c>
      <c r="I1516" s="342" t="s">
        <v>6575</v>
      </c>
      <c r="J1516" s="342" t="s">
        <v>6755</v>
      </c>
      <c r="K1516" s="581" t="s">
        <v>7606</v>
      </c>
      <c r="L1516" s="344" t="s">
        <v>4090</v>
      </c>
      <c r="N1516" s="344" t="s">
        <v>4090</v>
      </c>
      <c r="O1516" s="341">
        <v>0</v>
      </c>
    </row>
    <row r="1517" spans="1:15" x14ac:dyDescent="0.2">
      <c r="A1517" s="341" t="s">
        <v>9257</v>
      </c>
      <c r="B1517" s="341" t="s">
        <v>9261</v>
      </c>
      <c r="C1517" s="342" t="s">
        <v>6573</v>
      </c>
      <c r="D1517" s="342" t="s">
        <v>6574</v>
      </c>
      <c r="E1517" s="342" t="s">
        <v>9323</v>
      </c>
      <c r="F1517" s="342" t="s">
        <v>6568</v>
      </c>
      <c r="G1517" s="343">
        <v>3.6</v>
      </c>
      <c r="H1517" s="342" t="s">
        <v>6594</v>
      </c>
      <c r="I1517" s="342" t="s">
        <v>6575</v>
      </c>
      <c r="J1517" s="342" t="s">
        <v>6755</v>
      </c>
      <c r="K1517" s="581" t="s">
        <v>7607</v>
      </c>
      <c r="L1517" s="344" t="s">
        <v>4090</v>
      </c>
      <c r="N1517" s="344" t="s">
        <v>4090</v>
      </c>
      <c r="O1517" s="341">
        <v>0</v>
      </c>
    </row>
    <row r="1518" spans="1:15" x14ac:dyDescent="0.2">
      <c r="A1518" s="341" t="s">
        <v>9257</v>
      </c>
      <c r="B1518" s="341" t="s">
        <v>9261</v>
      </c>
      <c r="C1518" s="342" t="s">
        <v>6573</v>
      </c>
      <c r="D1518" s="342" t="s">
        <v>6574</v>
      </c>
      <c r="E1518" s="342" t="s">
        <v>9321</v>
      </c>
      <c r="F1518" s="342" t="s">
        <v>6568</v>
      </c>
      <c r="G1518" s="343">
        <v>3.15</v>
      </c>
      <c r="H1518" s="342" t="s">
        <v>6594</v>
      </c>
      <c r="I1518" s="342" t="s">
        <v>6575</v>
      </c>
      <c r="J1518" s="342" t="s">
        <v>6755</v>
      </c>
      <c r="K1518" s="581" t="s">
        <v>7608</v>
      </c>
      <c r="L1518" s="344" t="s">
        <v>4090</v>
      </c>
      <c r="N1518" s="344" t="s">
        <v>4090</v>
      </c>
      <c r="O1518" s="341">
        <v>0</v>
      </c>
    </row>
    <row r="1519" spans="1:15" x14ac:dyDescent="0.2">
      <c r="A1519" s="341" t="s">
        <v>9257</v>
      </c>
      <c r="B1519" s="341" t="s">
        <v>9261</v>
      </c>
      <c r="C1519" s="342" t="s">
        <v>6573</v>
      </c>
      <c r="D1519" s="342" t="s">
        <v>6574</v>
      </c>
      <c r="E1519" s="342" t="s">
        <v>9322</v>
      </c>
      <c r="F1519" s="342" t="s">
        <v>6568</v>
      </c>
      <c r="G1519" s="343">
        <v>3</v>
      </c>
      <c r="H1519" s="342" t="s">
        <v>6594</v>
      </c>
      <c r="I1519" s="342" t="s">
        <v>6575</v>
      </c>
      <c r="J1519" s="342" t="s">
        <v>6755</v>
      </c>
      <c r="K1519" s="581" t="s">
        <v>7609</v>
      </c>
      <c r="L1519" s="344" t="s">
        <v>4090</v>
      </c>
      <c r="N1519" s="344" t="s">
        <v>4090</v>
      </c>
      <c r="O1519" s="341">
        <v>0</v>
      </c>
    </row>
    <row r="1520" spans="1:15" x14ac:dyDescent="0.2">
      <c r="A1520" s="341" t="s">
        <v>9257</v>
      </c>
      <c r="B1520" s="341" t="s">
        <v>9261</v>
      </c>
      <c r="C1520" s="342" t="s">
        <v>6573</v>
      </c>
      <c r="D1520" s="342" t="s">
        <v>6574</v>
      </c>
      <c r="E1520" s="342" t="s">
        <v>9320</v>
      </c>
      <c r="F1520" s="342" t="s">
        <v>6568</v>
      </c>
      <c r="G1520" s="343">
        <v>2.88</v>
      </c>
      <c r="H1520" s="342" t="s">
        <v>6594</v>
      </c>
      <c r="I1520" s="342" t="s">
        <v>6575</v>
      </c>
      <c r="J1520" s="342" t="s">
        <v>6755</v>
      </c>
      <c r="K1520" s="581" t="s">
        <v>7610</v>
      </c>
      <c r="L1520" s="344" t="s">
        <v>4090</v>
      </c>
      <c r="N1520" s="344" t="s">
        <v>4090</v>
      </c>
      <c r="O1520" s="341">
        <v>0</v>
      </c>
    </row>
    <row r="1521" spans="1:15" x14ac:dyDescent="0.2">
      <c r="A1521" s="341" t="s">
        <v>9257</v>
      </c>
      <c r="B1521" s="341" t="s">
        <v>9261</v>
      </c>
      <c r="C1521" s="342" t="s">
        <v>6573</v>
      </c>
      <c r="D1521" s="342" t="s">
        <v>6574</v>
      </c>
      <c r="E1521" s="342" t="s">
        <v>9334</v>
      </c>
      <c r="F1521" s="342" t="s">
        <v>6568</v>
      </c>
      <c r="G1521" s="343">
        <v>3.7</v>
      </c>
      <c r="H1521" s="342" t="s">
        <v>6594</v>
      </c>
      <c r="I1521" s="342" t="s">
        <v>6575</v>
      </c>
      <c r="J1521" s="342" t="s">
        <v>6755</v>
      </c>
      <c r="K1521" s="581" t="s">
        <v>7611</v>
      </c>
      <c r="L1521" s="344" t="s">
        <v>4090</v>
      </c>
      <c r="N1521" s="344" t="s">
        <v>4090</v>
      </c>
      <c r="O1521" s="341">
        <v>0</v>
      </c>
    </row>
    <row r="1522" spans="1:15" x14ac:dyDescent="0.2">
      <c r="A1522" s="341" t="s">
        <v>9257</v>
      </c>
      <c r="B1522" s="341" t="s">
        <v>9261</v>
      </c>
      <c r="C1522" s="342" t="s">
        <v>6573</v>
      </c>
      <c r="D1522" s="342" t="s">
        <v>6574</v>
      </c>
      <c r="E1522" s="342" t="s">
        <v>9334</v>
      </c>
      <c r="F1522" s="342" t="s">
        <v>6568</v>
      </c>
      <c r="G1522" s="343">
        <v>1.24</v>
      </c>
      <c r="H1522" s="342" t="s">
        <v>6594</v>
      </c>
      <c r="I1522" s="342" t="s">
        <v>6575</v>
      </c>
      <c r="J1522" s="342" t="s">
        <v>6755</v>
      </c>
      <c r="K1522" s="581" t="s">
        <v>7612</v>
      </c>
      <c r="L1522" s="344" t="s">
        <v>4090</v>
      </c>
      <c r="N1522" s="344" t="s">
        <v>4090</v>
      </c>
      <c r="O1522" s="341">
        <v>0</v>
      </c>
    </row>
    <row r="1523" spans="1:15" x14ac:dyDescent="0.2">
      <c r="A1523" s="341" t="s">
        <v>9257</v>
      </c>
      <c r="B1523" s="341" t="s">
        <v>9261</v>
      </c>
      <c r="C1523" s="342" t="s">
        <v>6573</v>
      </c>
      <c r="D1523" s="342" t="s">
        <v>6574</v>
      </c>
      <c r="E1523" s="342" t="s">
        <v>9323</v>
      </c>
      <c r="F1523" s="342" t="s">
        <v>6568</v>
      </c>
      <c r="G1523" s="343">
        <v>2.4</v>
      </c>
      <c r="H1523" s="342" t="s">
        <v>6594</v>
      </c>
      <c r="I1523" s="342" t="s">
        <v>6575</v>
      </c>
      <c r="J1523" s="342" t="s">
        <v>6755</v>
      </c>
      <c r="K1523" s="581" t="s">
        <v>7613</v>
      </c>
      <c r="L1523" s="344" t="s">
        <v>4090</v>
      </c>
      <c r="N1523" s="344" t="s">
        <v>4090</v>
      </c>
      <c r="O1523" s="341">
        <v>0</v>
      </c>
    </row>
    <row r="1524" spans="1:15" x14ac:dyDescent="0.2">
      <c r="A1524" s="341" t="s">
        <v>9257</v>
      </c>
      <c r="B1524" s="341" t="s">
        <v>9261</v>
      </c>
      <c r="C1524" s="342" t="s">
        <v>6573</v>
      </c>
      <c r="D1524" s="342" t="s">
        <v>6574</v>
      </c>
      <c r="E1524" s="342" t="s">
        <v>9255</v>
      </c>
      <c r="F1524" s="342" t="s">
        <v>6568</v>
      </c>
      <c r="G1524" s="343">
        <v>8.83</v>
      </c>
      <c r="H1524" s="342" t="s">
        <v>6594</v>
      </c>
      <c r="I1524" s="342" t="s">
        <v>6575</v>
      </c>
      <c r="J1524" s="342" t="s">
        <v>6755</v>
      </c>
      <c r="K1524" s="581" t="s">
        <v>7614</v>
      </c>
      <c r="L1524" s="344" t="s">
        <v>4090</v>
      </c>
      <c r="N1524" s="344" t="s">
        <v>4090</v>
      </c>
      <c r="O1524" s="341">
        <v>0</v>
      </c>
    </row>
    <row r="1525" spans="1:15" x14ac:dyDescent="0.2">
      <c r="A1525" s="341" t="s">
        <v>9257</v>
      </c>
      <c r="B1525" s="341" t="s">
        <v>9261</v>
      </c>
      <c r="C1525" s="342" t="s">
        <v>6573</v>
      </c>
      <c r="D1525" s="342" t="s">
        <v>6574</v>
      </c>
      <c r="E1525" s="342" t="s">
        <v>9319</v>
      </c>
      <c r="F1525" s="342" t="s">
        <v>6568</v>
      </c>
      <c r="G1525" s="343">
        <v>23.04</v>
      </c>
      <c r="H1525" s="342" t="s">
        <v>6594</v>
      </c>
      <c r="I1525" s="342" t="s">
        <v>6575</v>
      </c>
      <c r="J1525" s="342" t="s">
        <v>6755</v>
      </c>
      <c r="K1525" s="581" t="s">
        <v>7615</v>
      </c>
      <c r="L1525" s="344" t="s">
        <v>4090</v>
      </c>
      <c r="N1525" s="344" t="s">
        <v>4090</v>
      </c>
      <c r="O1525" s="341">
        <v>0</v>
      </c>
    </row>
    <row r="1526" spans="1:15" x14ac:dyDescent="0.2">
      <c r="A1526" s="341" t="s">
        <v>9257</v>
      </c>
      <c r="B1526" s="341" t="s">
        <v>9261</v>
      </c>
      <c r="C1526" s="342" t="s">
        <v>6573</v>
      </c>
      <c r="D1526" s="342" t="s">
        <v>6574</v>
      </c>
      <c r="E1526" s="342" t="s">
        <v>9319</v>
      </c>
      <c r="F1526" s="342" t="s">
        <v>6568</v>
      </c>
      <c r="G1526" s="343">
        <v>5.0200000000000005</v>
      </c>
      <c r="H1526" s="342" t="s">
        <v>6594</v>
      </c>
      <c r="I1526" s="342" t="s">
        <v>6575</v>
      </c>
      <c r="J1526" s="342" t="s">
        <v>6755</v>
      </c>
      <c r="K1526" s="581" t="s">
        <v>7616</v>
      </c>
      <c r="L1526" s="344" t="s">
        <v>4090</v>
      </c>
      <c r="N1526" s="344" t="s">
        <v>4090</v>
      </c>
      <c r="O1526" s="341">
        <v>0</v>
      </c>
    </row>
    <row r="1527" spans="1:15" x14ac:dyDescent="0.2">
      <c r="A1527" s="341" t="s">
        <v>9257</v>
      </c>
      <c r="B1527" s="341" t="s">
        <v>9261</v>
      </c>
      <c r="C1527" s="342" t="s">
        <v>6573</v>
      </c>
      <c r="D1527" s="342" t="s">
        <v>6574</v>
      </c>
      <c r="E1527" s="342" t="s">
        <v>9321</v>
      </c>
      <c r="F1527" s="342" t="s">
        <v>6568</v>
      </c>
      <c r="G1527" s="343">
        <v>3</v>
      </c>
      <c r="H1527" s="342" t="s">
        <v>6594</v>
      </c>
      <c r="I1527" s="342" t="s">
        <v>6575</v>
      </c>
      <c r="J1527" s="342" t="s">
        <v>6755</v>
      </c>
      <c r="K1527" s="581" t="s">
        <v>7617</v>
      </c>
      <c r="L1527" s="344" t="s">
        <v>4090</v>
      </c>
      <c r="N1527" s="344" t="s">
        <v>4090</v>
      </c>
      <c r="O1527" s="341">
        <v>0</v>
      </c>
    </row>
    <row r="1528" spans="1:15" x14ac:dyDescent="0.2">
      <c r="A1528" s="341" t="s">
        <v>9257</v>
      </c>
      <c r="B1528" s="341" t="s">
        <v>9261</v>
      </c>
      <c r="C1528" s="342" t="s">
        <v>6573</v>
      </c>
      <c r="D1528" s="342" t="s">
        <v>6574</v>
      </c>
      <c r="E1528" s="342" t="s">
        <v>9319</v>
      </c>
      <c r="F1528" s="342" t="s">
        <v>6568</v>
      </c>
      <c r="G1528" s="343">
        <v>8.48</v>
      </c>
      <c r="H1528" s="342" t="s">
        <v>6594</v>
      </c>
      <c r="I1528" s="342" t="s">
        <v>6575</v>
      </c>
      <c r="J1528" s="342" t="s">
        <v>6755</v>
      </c>
      <c r="K1528" s="581" t="s">
        <v>7219</v>
      </c>
      <c r="L1528" s="344" t="s">
        <v>4090</v>
      </c>
      <c r="N1528" s="344" t="s">
        <v>4090</v>
      </c>
      <c r="O1528" s="341">
        <v>0</v>
      </c>
    </row>
    <row r="1529" spans="1:15" x14ac:dyDescent="0.2">
      <c r="A1529" s="341" t="s">
        <v>9257</v>
      </c>
      <c r="B1529" s="341" t="s">
        <v>9261</v>
      </c>
      <c r="C1529" s="342" t="s">
        <v>6573</v>
      </c>
      <c r="D1529" s="342" t="s">
        <v>6574</v>
      </c>
      <c r="E1529" s="342" t="s">
        <v>9334</v>
      </c>
      <c r="F1529" s="342" t="s">
        <v>6568</v>
      </c>
      <c r="G1529" s="343">
        <v>3</v>
      </c>
      <c r="H1529" s="342" t="s">
        <v>6594</v>
      </c>
      <c r="I1529" s="342" t="s">
        <v>6575</v>
      </c>
      <c r="J1529" s="342" t="s">
        <v>6755</v>
      </c>
      <c r="K1529" s="581" t="s">
        <v>7618</v>
      </c>
      <c r="L1529" s="344" t="s">
        <v>4090</v>
      </c>
      <c r="N1529" s="344" t="s">
        <v>4090</v>
      </c>
      <c r="O1529" s="341">
        <v>0</v>
      </c>
    </row>
    <row r="1530" spans="1:15" x14ac:dyDescent="0.2">
      <c r="A1530" s="341" t="s">
        <v>9257</v>
      </c>
      <c r="B1530" s="341" t="s">
        <v>9261</v>
      </c>
      <c r="C1530" s="342" t="s">
        <v>6573</v>
      </c>
      <c r="D1530" s="342" t="s">
        <v>6574</v>
      </c>
      <c r="E1530" s="342" t="s">
        <v>9326</v>
      </c>
      <c r="F1530" s="342" t="s">
        <v>6568</v>
      </c>
      <c r="G1530" s="343">
        <v>6.48</v>
      </c>
      <c r="H1530" s="342" t="s">
        <v>6594</v>
      </c>
      <c r="I1530" s="342" t="s">
        <v>6575</v>
      </c>
      <c r="J1530" s="342" t="s">
        <v>6755</v>
      </c>
      <c r="K1530" s="581" t="s">
        <v>7619</v>
      </c>
      <c r="L1530" s="344" t="s">
        <v>4090</v>
      </c>
      <c r="N1530" s="344" t="s">
        <v>4090</v>
      </c>
      <c r="O1530" s="341">
        <v>0</v>
      </c>
    </row>
    <row r="1531" spans="1:15" x14ac:dyDescent="0.2">
      <c r="A1531" s="341" t="s">
        <v>9257</v>
      </c>
      <c r="B1531" s="341" t="s">
        <v>9261</v>
      </c>
      <c r="C1531" s="342" t="s">
        <v>6573</v>
      </c>
      <c r="D1531" s="342" t="s">
        <v>6574</v>
      </c>
      <c r="E1531" s="342" t="s">
        <v>9255</v>
      </c>
      <c r="F1531" s="342" t="s">
        <v>6568</v>
      </c>
      <c r="G1531" s="343">
        <v>2.97</v>
      </c>
      <c r="H1531" s="342" t="s">
        <v>6594</v>
      </c>
      <c r="I1531" s="342" t="s">
        <v>6575</v>
      </c>
      <c r="J1531" s="342" t="s">
        <v>6755</v>
      </c>
      <c r="K1531" s="581" t="s">
        <v>7239</v>
      </c>
      <c r="L1531" s="344" t="s">
        <v>4090</v>
      </c>
      <c r="N1531" s="344" t="s">
        <v>4090</v>
      </c>
      <c r="O1531" s="341">
        <v>0</v>
      </c>
    </row>
    <row r="1532" spans="1:15" x14ac:dyDescent="0.2">
      <c r="A1532" s="341" t="s">
        <v>9257</v>
      </c>
      <c r="B1532" s="341" t="s">
        <v>9261</v>
      </c>
      <c r="C1532" s="342" t="s">
        <v>6573</v>
      </c>
      <c r="D1532" s="342" t="s">
        <v>6574</v>
      </c>
      <c r="E1532" s="342" t="s">
        <v>9255</v>
      </c>
      <c r="F1532" s="342" t="s">
        <v>6568</v>
      </c>
      <c r="G1532" s="343">
        <v>35.200000000000003</v>
      </c>
      <c r="H1532" s="342" t="s">
        <v>6594</v>
      </c>
      <c r="I1532" s="342" t="s">
        <v>6575</v>
      </c>
      <c r="J1532" s="342" t="s">
        <v>6755</v>
      </c>
      <c r="K1532" s="581" t="s">
        <v>7239</v>
      </c>
      <c r="L1532" s="344" t="s">
        <v>4090</v>
      </c>
      <c r="N1532" s="344" t="s">
        <v>4090</v>
      </c>
      <c r="O1532" s="341">
        <v>0</v>
      </c>
    </row>
    <row r="1533" spans="1:15" x14ac:dyDescent="0.2">
      <c r="A1533" s="341" t="s">
        <v>9257</v>
      </c>
      <c r="B1533" s="341" t="s">
        <v>9261</v>
      </c>
      <c r="C1533" s="342" t="s">
        <v>6573</v>
      </c>
      <c r="D1533" s="342" t="s">
        <v>6574</v>
      </c>
      <c r="E1533" s="342" t="s">
        <v>9323</v>
      </c>
      <c r="F1533" s="342" t="s">
        <v>6568</v>
      </c>
      <c r="G1533" s="343">
        <v>5.38</v>
      </c>
      <c r="H1533" s="342" t="s">
        <v>6594</v>
      </c>
      <c r="I1533" s="342" t="s">
        <v>6575</v>
      </c>
      <c r="J1533" s="342" t="s">
        <v>6755</v>
      </c>
      <c r="K1533" s="581" t="s">
        <v>7620</v>
      </c>
      <c r="L1533" s="344" t="s">
        <v>4090</v>
      </c>
      <c r="N1533" s="344" t="s">
        <v>4090</v>
      </c>
      <c r="O1533" s="341">
        <v>0</v>
      </c>
    </row>
    <row r="1534" spans="1:15" x14ac:dyDescent="0.2">
      <c r="A1534" s="341" t="s">
        <v>9257</v>
      </c>
      <c r="B1534" s="341" t="s">
        <v>9261</v>
      </c>
      <c r="C1534" s="342" t="s">
        <v>6573</v>
      </c>
      <c r="D1534" s="342" t="s">
        <v>6574</v>
      </c>
      <c r="E1534" s="342" t="s">
        <v>9332</v>
      </c>
      <c r="F1534" s="342" t="s">
        <v>6568</v>
      </c>
      <c r="G1534" s="343">
        <v>1.04</v>
      </c>
      <c r="H1534" s="342" t="s">
        <v>6594</v>
      </c>
      <c r="I1534" s="342" t="s">
        <v>6575</v>
      </c>
      <c r="J1534" s="342" t="s">
        <v>6755</v>
      </c>
      <c r="K1534" s="581" t="s">
        <v>7621</v>
      </c>
      <c r="L1534" s="344" t="s">
        <v>4090</v>
      </c>
      <c r="N1534" s="344" t="s">
        <v>4090</v>
      </c>
      <c r="O1534" s="341">
        <v>0</v>
      </c>
    </row>
    <row r="1535" spans="1:15" x14ac:dyDescent="0.2">
      <c r="A1535" s="341" t="s">
        <v>9257</v>
      </c>
      <c r="B1535" s="341" t="s">
        <v>9261</v>
      </c>
      <c r="C1535" s="342" t="s">
        <v>7622</v>
      </c>
      <c r="D1535" s="342" t="s">
        <v>6579</v>
      </c>
      <c r="E1535" s="342" t="s">
        <v>9332</v>
      </c>
      <c r="F1535" s="342" t="s">
        <v>6568</v>
      </c>
      <c r="G1535" s="343">
        <v>2.2000000000000002</v>
      </c>
      <c r="H1535" s="342" t="s">
        <v>6594</v>
      </c>
      <c r="I1535" s="342" t="s">
        <v>6575</v>
      </c>
      <c r="J1535" s="342" t="s">
        <v>6755</v>
      </c>
      <c r="K1535" s="581" t="s">
        <v>6904</v>
      </c>
      <c r="L1535" s="344" t="s">
        <v>4090</v>
      </c>
      <c r="N1535" s="344" t="s">
        <v>4090</v>
      </c>
      <c r="O1535" s="341">
        <v>0</v>
      </c>
    </row>
    <row r="1536" spans="1:15" x14ac:dyDescent="0.2">
      <c r="A1536" s="341" t="s">
        <v>9257</v>
      </c>
      <c r="B1536" s="341" t="s">
        <v>9261</v>
      </c>
      <c r="C1536" s="342" t="s">
        <v>6573</v>
      </c>
      <c r="D1536" s="342" t="s">
        <v>6574</v>
      </c>
      <c r="E1536" s="342" t="s">
        <v>9319</v>
      </c>
      <c r="F1536" s="342" t="s">
        <v>6568</v>
      </c>
      <c r="G1536" s="343">
        <v>6.7</v>
      </c>
      <c r="H1536" s="342" t="s">
        <v>6594</v>
      </c>
      <c r="I1536" s="342" t="s">
        <v>6575</v>
      </c>
      <c r="J1536" s="342" t="s">
        <v>6755</v>
      </c>
      <c r="K1536" s="581" t="s">
        <v>7623</v>
      </c>
      <c r="L1536" s="344" t="s">
        <v>4090</v>
      </c>
      <c r="N1536" s="344" t="s">
        <v>4090</v>
      </c>
      <c r="O1536" s="341">
        <v>0</v>
      </c>
    </row>
    <row r="1537" spans="1:15" x14ac:dyDescent="0.2">
      <c r="A1537" s="341" t="s">
        <v>9257</v>
      </c>
      <c r="B1537" s="341" t="s">
        <v>9261</v>
      </c>
      <c r="C1537" s="342" t="s">
        <v>6573</v>
      </c>
      <c r="D1537" s="342" t="s">
        <v>6574</v>
      </c>
      <c r="E1537" s="342" t="s">
        <v>9326</v>
      </c>
      <c r="F1537" s="342" t="s">
        <v>6568</v>
      </c>
      <c r="G1537" s="343">
        <v>25.92</v>
      </c>
      <c r="H1537" s="342" t="s">
        <v>6594</v>
      </c>
      <c r="I1537" s="342" t="s">
        <v>6575</v>
      </c>
      <c r="J1537" s="342" t="s">
        <v>6755</v>
      </c>
      <c r="K1537" s="581" t="s">
        <v>7624</v>
      </c>
      <c r="L1537" s="344" t="s">
        <v>4090</v>
      </c>
      <c r="N1537" s="344" t="s">
        <v>4090</v>
      </c>
      <c r="O1537" s="341">
        <v>0</v>
      </c>
    </row>
    <row r="1538" spans="1:15" x14ac:dyDescent="0.2">
      <c r="A1538" s="341" t="s">
        <v>9257</v>
      </c>
      <c r="B1538" s="341" t="s">
        <v>9261</v>
      </c>
      <c r="C1538" s="342" t="s">
        <v>6573</v>
      </c>
      <c r="D1538" s="342" t="s">
        <v>6574</v>
      </c>
      <c r="E1538" s="342" t="s">
        <v>9320</v>
      </c>
      <c r="F1538" s="342" t="s">
        <v>6568</v>
      </c>
      <c r="G1538" s="343">
        <v>4.2</v>
      </c>
      <c r="H1538" s="342" t="s">
        <v>6594</v>
      </c>
      <c r="I1538" s="342" t="s">
        <v>6575</v>
      </c>
      <c r="J1538" s="342" t="s">
        <v>6755</v>
      </c>
      <c r="K1538" s="581" t="s">
        <v>7625</v>
      </c>
      <c r="L1538" s="344" t="s">
        <v>4090</v>
      </c>
      <c r="N1538" s="344" t="s">
        <v>4090</v>
      </c>
      <c r="O1538" s="341">
        <v>0</v>
      </c>
    </row>
    <row r="1539" spans="1:15" x14ac:dyDescent="0.2">
      <c r="A1539" s="341" t="s">
        <v>9257</v>
      </c>
      <c r="B1539" s="341" t="s">
        <v>9261</v>
      </c>
      <c r="C1539" s="342" t="s">
        <v>6573</v>
      </c>
      <c r="D1539" s="342" t="s">
        <v>6574</v>
      </c>
      <c r="E1539" s="342" t="s">
        <v>9324</v>
      </c>
      <c r="F1539" s="342" t="s">
        <v>6568</v>
      </c>
      <c r="G1539" s="343">
        <v>4.0999999999999996</v>
      </c>
      <c r="H1539" s="342" t="s">
        <v>6594</v>
      </c>
      <c r="I1539" s="342" t="s">
        <v>6575</v>
      </c>
      <c r="J1539" s="342" t="s">
        <v>6755</v>
      </c>
      <c r="K1539" s="581" t="s">
        <v>7626</v>
      </c>
      <c r="L1539" s="344" t="s">
        <v>4090</v>
      </c>
      <c r="N1539" s="344" t="s">
        <v>4090</v>
      </c>
      <c r="O1539" s="341">
        <v>0</v>
      </c>
    </row>
    <row r="1540" spans="1:15" x14ac:dyDescent="0.2">
      <c r="A1540" s="341" t="s">
        <v>9257</v>
      </c>
      <c r="B1540" s="341" t="s">
        <v>9261</v>
      </c>
      <c r="C1540" s="342" t="s">
        <v>6573</v>
      </c>
      <c r="D1540" s="342" t="s">
        <v>6574</v>
      </c>
      <c r="E1540" s="342" t="s">
        <v>9337</v>
      </c>
      <c r="F1540" s="342" t="s">
        <v>6568</v>
      </c>
      <c r="G1540" s="343">
        <v>2.72</v>
      </c>
      <c r="H1540" s="342" t="s">
        <v>6594</v>
      </c>
      <c r="I1540" s="342" t="s">
        <v>6575</v>
      </c>
      <c r="J1540" s="342" t="s">
        <v>6755</v>
      </c>
      <c r="K1540" s="581" t="s">
        <v>7275</v>
      </c>
      <c r="L1540" s="344" t="s">
        <v>4090</v>
      </c>
      <c r="N1540" s="344" t="s">
        <v>4090</v>
      </c>
      <c r="O1540" s="341">
        <v>0</v>
      </c>
    </row>
    <row r="1541" spans="1:15" x14ac:dyDescent="0.2">
      <c r="A1541" s="341" t="s">
        <v>9257</v>
      </c>
      <c r="B1541" s="341" t="s">
        <v>9261</v>
      </c>
      <c r="C1541" s="342" t="s">
        <v>6573</v>
      </c>
      <c r="D1541" s="342" t="s">
        <v>6574</v>
      </c>
      <c r="E1541" s="342" t="s">
        <v>9331</v>
      </c>
      <c r="F1541" s="342" t="s">
        <v>6568</v>
      </c>
      <c r="G1541" s="343">
        <v>3.3000000000000003</v>
      </c>
      <c r="H1541" s="342" t="s">
        <v>6594</v>
      </c>
      <c r="I1541" s="342" t="s">
        <v>6575</v>
      </c>
      <c r="J1541" s="342" t="s">
        <v>6755</v>
      </c>
      <c r="K1541" s="581" t="s">
        <v>7627</v>
      </c>
      <c r="L1541" s="344" t="s">
        <v>4090</v>
      </c>
      <c r="N1541" s="344" t="s">
        <v>4090</v>
      </c>
      <c r="O1541" s="341">
        <v>0</v>
      </c>
    </row>
    <row r="1542" spans="1:15" x14ac:dyDescent="0.2">
      <c r="A1542" s="341" t="s">
        <v>9257</v>
      </c>
      <c r="B1542" s="341" t="s">
        <v>9261</v>
      </c>
      <c r="C1542" s="342" t="s">
        <v>6573</v>
      </c>
      <c r="D1542" s="342" t="s">
        <v>6574</v>
      </c>
      <c r="E1542" s="342" t="s">
        <v>9319</v>
      </c>
      <c r="F1542" s="342" t="s">
        <v>6568</v>
      </c>
      <c r="G1542" s="343">
        <v>0.81</v>
      </c>
      <c r="H1542" s="342" t="s">
        <v>6594</v>
      </c>
      <c r="I1542" s="342" t="s">
        <v>6575</v>
      </c>
      <c r="J1542" s="342" t="s">
        <v>6755</v>
      </c>
      <c r="K1542" s="581" t="s">
        <v>7266</v>
      </c>
      <c r="L1542" s="344" t="s">
        <v>4090</v>
      </c>
      <c r="N1542" s="344" t="s">
        <v>4090</v>
      </c>
      <c r="O1542" s="341">
        <v>0</v>
      </c>
    </row>
    <row r="1543" spans="1:15" x14ac:dyDescent="0.2">
      <c r="A1543" s="341" t="s">
        <v>9257</v>
      </c>
      <c r="B1543" s="341" t="s">
        <v>9261</v>
      </c>
      <c r="C1543" s="342" t="s">
        <v>6573</v>
      </c>
      <c r="D1543" s="342" t="s">
        <v>6574</v>
      </c>
      <c r="E1543" s="342" t="s">
        <v>9319</v>
      </c>
      <c r="F1543" s="342" t="s">
        <v>6568</v>
      </c>
      <c r="G1543" s="343">
        <v>31.32</v>
      </c>
      <c r="H1543" s="342" t="s">
        <v>6594</v>
      </c>
      <c r="I1543" s="342" t="s">
        <v>6575</v>
      </c>
      <c r="J1543" s="342" t="s">
        <v>6755</v>
      </c>
      <c r="K1543" s="581" t="s">
        <v>7628</v>
      </c>
      <c r="L1543" s="344" t="s">
        <v>4090</v>
      </c>
      <c r="N1543" s="344" t="s">
        <v>4090</v>
      </c>
      <c r="O1543" s="341">
        <v>0</v>
      </c>
    </row>
    <row r="1544" spans="1:15" x14ac:dyDescent="0.2">
      <c r="A1544" s="341" t="s">
        <v>9257</v>
      </c>
      <c r="B1544" s="341" t="s">
        <v>9261</v>
      </c>
      <c r="C1544" s="342" t="s">
        <v>6573</v>
      </c>
      <c r="D1544" s="342" t="s">
        <v>6574</v>
      </c>
      <c r="E1544" s="342" t="s">
        <v>9337</v>
      </c>
      <c r="F1544" s="342" t="s">
        <v>6568</v>
      </c>
      <c r="G1544" s="343">
        <v>7.62</v>
      </c>
      <c r="H1544" s="342" t="s">
        <v>6594</v>
      </c>
      <c r="I1544" s="342" t="s">
        <v>6575</v>
      </c>
      <c r="J1544" s="342" t="s">
        <v>6755</v>
      </c>
      <c r="K1544" s="581" t="s">
        <v>7628</v>
      </c>
      <c r="L1544" s="344" t="s">
        <v>4090</v>
      </c>
      <c r="N1544" s="344" t="s">
        <v>4090</v>
      </c>
      <c r="O1544" s="341">
        <v>0</v>
      </c>
    </row>
    <row r="1545" spans="1:15" x14ac:dyDescent="0.2">
      <c r="A1545" s="341" t="s">
        <v>9257</v>
      </c>
      <c r="B1545" s="341" t="s">
        <v>9261</v>
      </c>
      <c r="C1545" s="342" t="s">
        <v>6573</v>
      </c>
      <c r="D1545" s="342" t="s">
        <v>6574</v>
      </c>
      <c r="E1545" s="342" t="s">
        <v>9324</v>
      </c>
      <c r="F1545" s="342" t="s">
        <v>6568</v>
      </c>
      <c r="G1545" s="343">
        <v>21.76</v>
      </c>
      <c r="H1545" s="342" t="s">
        <v>6594</v>
      </c>
      <c r="I1545" s="342" t="s">
        <v>6575</v>
      </c>
      <c r="J1545" s="342" t="s">
        <v>6755</v>
      </c>
      <c r="K1545" s="581" t="s">
        <v>7629</v>
      </c>
      <c r="L1545" s="344" t="s">
        <v>4090</v>
      </c>
      <c r="N1545" s="344" t="s">
        <v>4090</v>
      </c>
      <c r="O1545" s="341">
        <v>0</v>
      </c>
    </row>
    <row r="1546" spans="1:15" x14ac:dyDescent="0.2">
      <c r="A1546" s="341" t="s">
        <v>9257</v>
      </c>
      <c r="B1546" s="341" t="s">
        <v>9261</v>
      </c>
      <c r="C1546" s="342" t="s">
        <v>6573</v>
      </c>
      <c r="D1546" s="342" t="s">
        <v>6574</v>
      </c>
      <c r="E1546" s="342" t="s">
        <v>9324</v>
      </c>
      <c r="F1546" s="342" t="s">
        <v>6568</v>
      </c>
      <c r="G1546" s="343">
        <v>25.6</v>
      </c>
      <c r="H1546" s="342" t="s">
        <v>6594</v>
      </c>
      <c r="I1546" s="342" t="s">
        <v>6575</v>
      </c>
      <c r="J1546" s="342" t="s">
        <v>6755</v>
      </c>
      <c r="K1546" s="581" t="s">
        <v>7629</v>
      </c>
      <c r="L1546" s="344" t="s">
        <v>4090</v>
      </c>
      <c r="N1546" s="344" t="s">
        <v>4090</v>
      </c>
      <c r="O1546" s="341">
        <v>0</v>
      </c>
    </row>
    <row r="1547" spans="1:15" x14ac:dyDescent="0.2">
      <c r="A1547" s="341" t="s">
        <v>9257</v>
      </c>
      <c r="B1547" s="341" t="s">
        <v>9261</v>
      </c>
      <c r="C1547" s="342" t="s">
        <v>6573</v>
      </c>
      <c r="D1547" s="342" t="s">
        <v>6574</v>
      </c>
      <c r="E1547" s="342" t="s">
        <v>9324</v>
      </c>
      <c r="F1547" s="342" t="s">
        <v>6568</v>
      </c>
      <c r="G1547" s="343">
        <v>24</v>
      </c>
      <c r="H1547" s="342" t="s">
        <v>6594</v>
      </c>
      <c r="I1547" s="342" t="s">
        <v>6575</v>
      </c>
      <c r="J1547" s="342" t="s">
        <v>6755</v>
      </c>
      <c r="K1547" s="581" t="s">
        <v>7629</v>
      </c>
      <c r="L1547" s="344" t="s">
        <v>4090</v>
      </c>
      <c r="N1547" s="344" t="s">
        <v>4090</v>
      </c>
      <c r="O1547" s="341">
        <v>0</v>
      </c>
    </row>
    <row r="1548" spans="1:15" x14ac:dyDescent="0.2">
      <c r="A1548" s="341" t="s">
        <v>9257</v>
      </c>
      <c r="B1548" s="341" t="s">
        <v>9261</v>
      </c>
      <c r="C1548" s="342" t="s">
        <v>6573</v>
      </c>
      <c r="D1548" s="342" t="s">
        <v>6574</v>
      </c>
      <c r="E1548" s="342" t="s">
        <v>9324</v>
      </c>
      <c r="F1548" s="342" t="s">
        <v>6568</v>
      </c>
      <c r="G1548" s="343">
        <v>17.600000000000001</v>
      </c>
      <c r="H1548" s="342" t="s">
        <v>6594</v>
      </c>
      <c r="I1548" s="342" t="s">
        <v>6575</v>
      </c>
      <c r="J1548" s="342" t="s">
        <v>6755</v>
      </c>
      <c r="K1548" s="581" t="s">
        <v>7630</v>
      </c>
      <c r="L1548" s="344" t="s">
        <v>4090</v>
      </c>
      <c r="N1548" s="344" t="s">
        <v>4090</v>
      </c>
      <c r="O1548" s="341">
        <v>0</v>
      </c>
    </row>
    <row r="1549" spans="1:15" x14ac:dyDescent="0.2">
      <c r="A1549" s="341" t="s">
        <v>9257</v>
      </c>
      <c r="B1549" s="341" t="s">
        <v>9261</v>
      </c>
      <c r="C1549" s="342" t="s">
        <v>6573</v>
      </c>
      <c r="D1549" s="342" t="s">
        <v>6574</v>
      </c>
      <c r="E1549" s="342" t="s">
        <v>9322</v>
      </c>
      <c r="F1549" s="342" t="s">
        <v>6568</v>
      </c>
      <c r="G1549" s="343">
        <v>2.8000000000000003</v>
      </c>
      <c r="H1549" s="342" t="s">
        <v>6594</v>
      </c>
      <c r="I1549" s="342" t="s">
        <v>6575</v>
      </c>
      <c r="J1549" s="342" t="s">
        <v>6755</v>
      </c>
      <c r="K1549" s="581" t="s">
        <v>7631</v>
      </c>
      <c r="L1549" s="344" t="s">
        <v>4090</v>
      </c>
      <c r="N1549" s="344" t="s">
        <v>4090</v>
      </c>
      <c r="O1549" s="341">
        <v>0</v>
      </c>
    </row>
    <row r="1550" spans="1:15" x14ac:dyDescent="0.2">
      <c r="A1550" s="341" t="s">
        <v>9257</v>
      </c>
      <c r="B1550" s="341" t="s">
        <v>9261</v>
      </c>
      <c r="C1550" s="342" t="s">
        <v>6573</v>
      </c>
      <c r="D1550" s="342" t="s">
        <v>6574</v>
      </c>
      <c r="E1550" s="342" t="s">
        <v>9322</v>
      </c>
      <c r="F1550" s="342" t="s">
        <v>6568</v>
      </c>
      <c r="G1550" s="343">
        <v>5.4</v>
      </c>
      <c r="H1550" s="342" t="s">
        <v>6594</v>
      </c>
      <c r="I1550" s="342" t="s">
        <v>6575</v>
      </c>
      <c r="J1550" s="342" t="s">
        <v>6755</v>
      </c>
      <c r="K1550" s="581" t="s">
        <v>7311</v>
      </c>
      <c r="L1550" s="344" t="s">
        <v>4090</v>
      </c>
      <c r="N1550" s="344" t="s">
        <v>4090</v>
      </c>
      <c r="O1550" s="341">
        <v>0</v>
      </c>
    </row>
    <row r="1551" spans="1:15" x14ac:dyDescent="0.2">
      <c r="A1551" s="341" t="s">
        <v>9257</v>
      </c>
      <c r="B1551" s="341" t="s">
        <v>9261</v>
      </c>
      <c r="C1551" s="342" t="s">
        <v>6573</v>
      </c>
      <c r="D1551" s="342" t="s">
        <v>6574</v>
      </c>
      <c r="E1551" s="342" t="s">
        <v>9323</v>
      </c>
      <c r="F1551" s="342" t="s">
        <v>6568</v>
      </c>
      <c r="G1551" s="343">
        <v>4.3</v>
      </c>
      <c r="H1551" s="342" t="s">
        <v>6594</v>
      </c>
      <c r="I1551" s="342" t="s">
        <v>6575</v>
      </c>
      <c r="J1551" s="342" t="s">
        <v>6755</v>
      </c>
      <c r="K1551" s="581" t="s">
        <v>7230</v>
      </c>
      <c r="L1551" s="344" t="s">
        <v>4090</v>
      </c>
      <c r="N1551" s="344" t="s">
        <v>4090</v>
      </c>
      <c r="O1551" s="341">
        <v>0</v>
      </c>
    </row>
    <row r="1552" spans="1:15" x14ac:dyDescent="0.2">
      <c r="A1552" s="341" t="s">
        <v>9257</v>
      </c>
      <c r="B1552" s="341" t="s">
        <v>9261</v>
      </c>
      <c r="C1552" s="342" t="s">
        <v>6573</v>
      </c>
      <c r="D1552" s="342" t="s">
        <v>6574</v>
      </c>
      <c r="E1552" s="342" t="s">
        <v>9324</v>
      </c>
      <c r="F1552" s="342" t="s">
        <v>6568</v>
      </c>
      <c r="G1552" s="343">
        <v>2.56</v>
      </c>
      <c r="H1552" s="342" t="s">
        <v>6594</v>
      </c>
      <c r="I1552" s="342" t="s">
        <v>6754</v>
      </c>
      <c r="J1552" s="342" t="s">
        <v>6755</v>
      </c>
      <c r="K1552" s="581" t="s">
        <v>7308</v>
      </c>
      <c r="L1552" s="344" t="s">
        <v>4090</v>
      </c>
      <c r="N1552" s="344" t="s">
        <v>4090</v>
      </c>
      <c r="O1552" s="341">
        <v>0</v>
      </c>
    </row>
    <row r="1553" spans="1:15" x14ac:dyDescent="0.2">
      <c r="A1553" s="341" t="s">
        <v>9257</v>
      </c>
      <c r="B1553" s="341" t="s">
        <v>9261</v>
      </c>
      <c r="C1553" s="342" t="s">
        <v>6573</v>
      </c>
      <c r="D1553" s="342" t="s">
        <v>6574</v>
      </c>
      <c r="E1553" s="342" t="s">
        <v>9324</v>
      </c>
      <c r="F1553" s="342" t="s">
        <v>6568</v>
      </c>
      <c r="G1553" s="343">
        <v>82.88</v>
      </c>
      <c r="H1553" s="342" t="s">
        <v>6594</v>
      </c>
      <c r="I1553" s="342" t="s">
        <v>6754</v>
      </c>
      <c r="J1553" s="342" t="s">
        <v>6755</v>
      </c>
      <c r="K1553" s="581" t="s">
        <v>7230</v>
      </c>
      <c r="L1553" s="344" t="s">
        <v>4090</v>
      </c>
      <c r="N1553" s="344" t="s">
        <v>4090</v>
      </c>
      <c r="O1553" s="341">
        <v>0</v>
      </c>
    </row>
    <row r="1554" spans="1:15" x14ac:dyDescent="0.2">
      <c r="A1554" s="341" t="s">
        <v>9257</v>
      </c>
      <c r="B1554" s="341" t="s">
        <v>9261</v>
      </c>
      <c r="C1554" s="342" t="s">
        <v>6573</v>
      </c>
      <c r="D1554" s="342" t="s">
        <v>6574</v>
      </c>
      <c r="E1554" s="342" t="s">
        <v>9332</v>
      </c>
      <c r="F1554" s="342" t="s">
        <v>6568</v>
      </c>
      <c r="G1554" s="343">
        <v>6.2</v>
      </c>
      <c r="H1554" s="342" t="s">
        <v>6594</v>
      </c>
      <c r="I1554" s="342" t="s">
        <v>6575</v>
      </c>
      <c r="J1554" s="342" t="s">
        <v>6755</v>
      </c>
      <c r="K1554" s="581" t="s">
        <v>7632</v>
      </c>
      <c r="L1554" s="344" t="s">
        <v>4090</v>
      </c>
      <c r="N1554" s="344" t="s">
        <v>4090</v>
      </c>
      <c r="O1554" s="341">
        <v>0</v>
      </c>
    </row>
    <row r="1555" spans="1:15" x14ac:dyDescent="0.2">
      <c r="A1555" s="341" t="s">
        <v>9257</v>
      </c>
      <c r="B1555" s="341" t="s">
        <v>9261</v>
      </c>
      <c r="C1555" s="342" t="s">
        <v>6573</v>
      </c>
      <c r="D1555" s="342" t="s">
        <v>6574</v>
      </c>
      <c r="E1555" s="342" t="s">
        <v>9319</v>
      </c>
      <c r="F1555" s="342" t="s">
        <v>6568</v>
      </c>
      <c r="G1555" s="343">
        <v>28.900000000000002</v>
      </c>
      <c r="H1555" s="342" t="s">
        <v>6594</v>
      </c>
      <c r="I1555" s="342" t="s">
        <v>6575</v>
      </c>
      <c r="J1555" s="342" t="s">
        <v>6755</v>
      </c>
      <c r="K1555" s="581" t="s">
        <v>7633</v>
      </c>
      <c r="L1555" s="344" t="s">
        <v>4090</v>
      </c>
      <c r="N1555" s="344" t="s">
        <v>4090</v>
      </c>
      <c r="O1555" s="341">
        <v>0</v>
      </c>
    </row>
    <row r="1556" spans="1:15" x14ac:dyDescent="0.2">
      <c r="A1556" s="341" t="s">
        <v>9257</v>
      </c>
      <c r="B1556" s="341" t="s">
        <v>9261</v>
      </c>
      <c r="C1556" s="342" t="s">
        <v>6573</v>
      </c>
      <c r="D1556" s="342" t="s">
        <v>6574</v>
      </c>
      <c r="E1556" s="342" t="s">
        <v>9322</v>
      </c>
      <c r="F1556" s="342" t="s">
        <v>6568</v>
      </c>
      <c r="G1556" s="343">
        <v>6.93</v>
      </c>
      <c r="H1556" s="342" t="s">
        <v>6594</v>
      </c>
      <c r="I1556" s="342" t="s">
        <v>6575</v>
      </c>
      <c r="J1556" s="342" t="s">
        <v>6755</v>
      </c>
      <c r="K1556" s="581" t="s">
        <v>7327</v>
      </c>
      <c r="L1556" s="344" t="s">
        <v>4090</v>
      </c>
      <c r="N1556" s="344" t="s">
        <v>4090</v>
      </c>
      <c r="O1556" s="341">
        <v>0</v>
      </c>
    </row>
    <row r="1557" spans="1:15" x14ac:dyDescent="0.2">
      <c r="A1557" s="341" t="s">
        <v>9257</v>
      </c>
      <c r="B1557" s="341" t="s">
        <v>9261</v>
      </c>
      <c r="C1557" s="342" t="s">
        <v>6573</v>
      </c>
      <c r="D1557" s="342" t="s">
        <v>6574</v>
      </c>
      <c r="E1557" s="342" t="s">
        <v>9255</v>
      </c>
      <c r="F1557" s="342" t="s">
        <v>6568</v>
      </c>
      <c r="G1557" s="343">
        <v>15.34</v>
      </c>
      <c r="H1557" s="342" t="s">
        <v>6594</v>
      </c>
      <c r="I1557" s="342" t="s">
        <v>6575</v>
      </c>
      <c r="J1557" s="342" t="s">
        <v>6755</v>
      </c>
      <c r="K1557" s="581" t="s">
        <v>7327</v>
      </c>
      <c r="L1557" s="344" t="s">
        <v>4090</v>
      </c>
      <c r="N1557" s="344" t="s">
        <v>4090</v>
      </c>
      <c r="O1557" s="341">
        <v>0</v>
      </c>
    </row>
    <row r="1558" spans="1:15" x14ac:dyDescent="0.2">
      <c r="A1558" s="341" t="s">
        <v>9257</v>
      </c>
      <c r="B1558" s="341" t="s">
        <v>9261</v>
      </c>
      <c r="C1558" s="342" t="s">
        <v>6573</v>
      </c>
      <c r="D1558" s="342" t="s">
        <v>6574</v>
      </c>
      <c r="E1558" s="342" t="s">
        <v>9323</v>
      </c>
      <c r="F1558" s="342" t="s">
        <v>6568</v>
      </c>
      <c r="G1558" s="343">
        <v>7.2</v>
      </c>
      <c r="H1558" s="342" t="s">
        <v>6594</v>
      </c>
      <c r="I1558" s="342" t="s">
        <v>6575</v>
      </c>
      <c r="J1558" s="342" t="s">
        <v>6755</v>
      </c>
      <c r="K1558" s="581" t="s">
        <v>6802</v>
      </c>
      <c r="L1558" s="344" t="s">
        <v>4090</v>
      </c>
      <c r="N1558" s="344" t="s">
        <v>4090</v>
      </c>
      <c r="O1558" s="341">
        <v>0</v>
      </c>
    </row>
    <row r="1559" spans="1:15" x14ac:dyDescent="0.2">
      <c r="A1559" s="341" t="s">
        <v>9257</v>
      </c>
      <c r="B1559" s="341" t="s">
        <v>9261</v>
      </c>
      <c r="C1559" s="342" t="s">
        <v>6573</v>
      </c>
      <c r="D1559" s="342" t="s">
        <v>6574</v>
      </c>
      <c r="E1559" s="342" t="s">
        <v>9320</v>
      </c>
      <c r="F1559" s="342" t="s">
        <v>6568</v>
      </c>
      <c r="G1559" s="343">
        <v>6.48</v>
      </c>
      <c r="H1559" s="342" t="s">
        <v>6594</v>
      </c>
      <c r="I1559" s="342" t="s">
        <v>6575</v>
      </c>
      <c r="J1559" s="342" t="s">
        <v>6755</v>
      </c>
      <c r="K1559" s="581" t="s">
        <v>6802</v>
      </c>
      <c r="L1559" s="344" t="s">
        <v>4090</v>
      </c>
      <c r="N1559" s="344" t="s">
        <v>4090</v>
      </c>
      <c r="O1559" s="341">
        <v>0</v>
      </c>
    </row>
    <row r="1560" spans="1:15" x14ac:dyDescent="0.2">
      <c r="A1560" s="341" t="s">
        <v>9257</v>
      </c>
      <c r="B1560" s="341" t="s">
        <v>9261</v>
      </c>
      <c r="C1560" s="342" t="s">
        <v>6573</v>
      </c>
      <c r="D1560" s="342" t="s">
        <v>6574</v>
      </c>
      <c r="E1560" s="342" t="s">
        <v>9334</v>
      </c>
      <c r="F1560" s="342" t="s">
        <v>6568</v>
      </c>
      <c r="G1560" s="343">
        <v>6.8500000000000005</v>
      </c>
      <c r="H1560" s="342" t="s">
        <v>6594</v>
      </c>
      <c r="I1560" s="342" t="s">
        <v>6575</v>
      </c>
      <c r="J1560" s="342" t="s">
        <v>6755</v>
      </c>
      <c r="K1560" s="581" t="s">
        <v>7324</v>
      </c>
      <c r="L1560" s="344" t="s">
        <v>4090</v>
      </c>
      <c r="N1560" s="344" t="s">
        <v>4090</v>
      </c>
      <c r="O1560" s="341">
        <v>0</v>
      </c>
    </row>
    <row r="1561" spans="1:15" x14ac:dyDescent="0.2">
      <c r="A1561" s="341" t="s">
        <v>9257</v>
      </c>
      <c r="B1561" s="341" t="s">
        <v>9261</v>
      </c>
      <c r="C1561" s="342" t="s">
        <v>6573</v>
      </c>
      <c r="D1561" s="342" t="s">
        <v>6574</v>
      </c>
      <c r="E1561" s="342" t="s">
        <v>9255</v>
      </c>
      <c r="F1561" s="342" t="s">
        <v>6568</v>
      </c>
      <c r="G1561" s="343">
        <v>5.04</v>
      </c>
      <c r="H1561" s="342" t="s">
        <v>6594</v>
      </c>
      <c r="I1561" s="342" t="s">
        <v>6575</v>
      </c>
      <c r="J1561" s="342" t="s">
        <v>6755</v>
      </c>
      <c r="K1561" s="581" t="s">
        <v>7634</v>
      </c>
      <c r="L1561" s="344" t="s">
        <v>4090</v>
      </c>
      <c r="N1561" s="344" t="s">
        <v>4090</v>
      </c>
      <c r="O1561" s="341">
        <v>0</v>
      </c>
    </row>
    <row r="1562" spans="1:15" x14ac:dyDescent="0.2">
      <c r="A1562" s="341" t="s">
        <v>9257</v>
      </c>
      <c r="B1562" s="341" t="s">
        <v>9261</v>
      </c>
      <c r="C1562" s="342" t="s">
        <v>6573</v>
      </c>
      <c r="D1562" s="342" t="s">
        <v>6574</v>
      </c>
      <c r="E1562" s="342" t="s">
        <v>9339</v>
      </c>
      <c r="F1562" s="342" t="s">
        <v>6568</v>
      </c>
      <c r="G1562" s="343">
        <v>6.12</v>
      </c>
      <c r="H1562" s="342" t="s">
        <v>6594</v>
      </c>
      <c r="I1562" s="342" t="s">
        <v>6575</v>
      </c>
      <c r="J1562" s="342" t="s">
        <v>6755</v>
      </c>
      <c r="K1562" s="581" t="s">
        <v>7635</v>
      </c>
      <c r="L1562" s="344" t="s">
        <v>4090</v>
      </c>
      <c r="N1562" s="344" t="s">
        <v>4090</v>
      </c>
      <c r="O1562" s="341">
        <v>0</v>
      </c>
    </row>
    <row r="1563" spans="1:15" x14ac:dyDescent="0.2">
      <c r="A1563" s="341" t="s">
        <v>9257</v>
      </c>
      <c r="B1563" s="341" t="s">
        <v>9261</v>
      </c>
      <c r="C1563" s="342" t="s">
        <v>6573</v>
      </c>
      <c r="D1563" s="342" t="s">
        <v>6574</v>
      </c>
      <c r="E1563" s="342" t="s">
        <v>9322</v>
      </c>
      <c r="F1563" s="342" t="s">
        <v>6568</v>
      </c>
      <c r="G1563" s="343">
        <v>24.3</v>
      </c>
      <c r="H1563" s="342" t="s">
        <v>6594</v>
      </c>
      <c r="I1563" s="342" t="s">
        <v>6575</v>
      </c>
      <c r="J1563" s="342" t="s">
        <v>6755</v>
      </c>
      <c r="K1563" s="581" t="s">
        <v>7269</v>
      </c>
      <c r="L1563" s="344" t="s">
        <v>4090</v>
      </c>
      <c r="N1563" s="344" t="s">
        <v>4090</v>
      </c>
      <c r="O1563" s="341">
        <v>0</v>
      </c>
    </row>
    <row r="1564" spans="1:15" x14ac:dyDescent="0.2">
      <c r="A1564" s="341" t="s">
        <v>9257</v>
      </c>
      <c r="B1564" s="341" t="s">
        <v>9261</v>
      </c>
      <c r="C1564" s="342" t="s">
        <v>6573</v>
      </c>
      <c r="D1564" s="342" t="s">
        <v>6574</v>
      </c>
      <c r="E1564" s="342" t="s">
        <v>9326</v>
      </c>
      <c r="F1564" s="342" t="s">
        <v>6568</v>
      </c>
      <c r="G1564" s="343">
        <v>25.92</v>
      </c>
      <c r="H1564" s="342" t="s">
        <v>6594</v>
      </c>
      <c r="I1564" s="342" t="s">
        <v>6575</v>
      </c>
      <c r="J1564" s="342" t="s">
        <v>6755</v>
      </c>
      <c r="K1564" s="581" t="s">
        <v>7269</v>
      </c>
      <c r="L1564" s="344" t="s">
        <v>4090</v>
      </c>
      <c r="N1564" s="344" t="s">
        <v>4090</v>
      </c>
      <c r="O1564" s="341">
        <v>0</v>
      </c>
    </row>
    <row r="1565" spans="1:15" x14ac:dyDescent="0.2">
      <c r="A1565" s="341" t="s">
        <v>9257</v>
      </c>
      <c r="B1565" s="341" t="s">
        <v>9261</v>
      </c>
      <c r="C1565" s="342" t="s">
        <v>6573</v>
      </c>
      <c r="D1565" s="342" t="s">
        <v>6574</v>
      </c>
      <c r="E1565" s="342" t="s">
        <v>9323</v>
      </c>
      <c r="F1565" s="342" t="s">
        <v>6568</v>
      </c>
      <c r="G1565" s="343">
        <v>6.12</v>
      </c>
      <c r="H1565" s="342" t="s">
        <v>6594</v>
      </c>
      <c r="I1565" s="342" t="s">
        <v>6575</v>
      </c>
      <c r="J1565" s="342" t="s">
        <v>6755</v>
      </c>
      <c r="K1565" s="581" t="s">
        <v>7636</v>
      </c>
      <c r="L1565" s="344" t="s">
        <v>4090</v>
      </c>
      <c r="N1565" s="344" t="s">
        <v>4090</v>
      </c>
      <c r="O1565" s="341">
        <v>0</v>
      </c>
    </row>
    <row r="1566" spans="1:15" x14ac:dyDescent="0.2">
      <c r="A1566" s="341" t="s">
        <v>9257</v>
      </c>
      <c r="B1566" s="341" t="s">
        <v>9261</v>
      </c>
      <c r="C1566" s="342" t="s">
        <v>6573</v>
      </c>
      <c r="D1566" s="342" t="s">
        <v>6574</v>
      </c>
      <c r="E1566" s="342" t="s">
        <v>9319</v>
      </c>
      <c r="F1566" s="342" t="s">
        <v>6568</v>
      </c>
      <c r="G1566" s="343">
        <v>4.05</v>
      </c>
      <c r="H1566" s="342" t="s">
        <v>6594</v>
      </c>
      <c r="I1566" s="342" t="s">
        <v>6575</v>
      </c>
      <c r="J1566" s="342" t="s">
        <v>6755</v>
      </c>
      <c r="K1566" s="581" t="s">
        <v>7637</v>
      </c>
      <c r="L1566" s="344" t="s">
        <v>4090</v>
      </c>
      <c r="N1566" s="344" t="s">
        <v>4090</v>
      </c>
      <c r="O1566" s="341">
        <v>0</v>
      </c>
    </row>
    <row r="1567" spans="1:15" x14ac:dyDescent="0.2">
      <c r="A1567" s="341" t="s">
        <v>9257</v>
      </c>
      <c r="B1567" s="341" t="s">
        <v>9261</v>
      </c>
      <c r="C1567" s="342" t="s">
        <v>6573</v>
      </c>
      <c r="D1567" s="342" t="s">
        <v>6574</v>
      </c>
      <c r="E1567" s="342" t="s">
        <v>9323</v>
      </c>
      <c r="F1567" s="342" t="s">
        <v>6568</v>
      </c>
      <c r="G1567" s="343">
        <v>5.4</v>
      </c>
      <c r="H1567" s="342" t="s">
        <v>6594</v>
      </c>
      <c r="I1567" s="342" t="s">
        <v>6575</v>
      </c>
      <c r="J1567" s="342" t="s">
        <v>6755</v>
      </c>
      <c r="K1567" s="581" t="s">
        <v>7638</v>
      </c>
      <c r="L1567" s="344" t="s">
        <v>4090</v>
      </c>
      <c r="N1567" s="344" t="s">
        <v>4090</v>
      </c>
      <c r="O1567" s="341">
        <v>0</v>
      </c>
    </row>
    <row r="1568" spans="1:15" x14ac:dyDescent="0.2">
      <c r="A1568" s="341" t="s">
        <v>9257</v>
      </c>
      <c r="B1568" s="341" t="s">
        <v>9261</v>
      </c>
      <c r="C1568" s="342" t="s">
        <v>6573</v>
      </c>
      <c r="D1568" s="342" t="s">
        <v>6574</v>
      </c>
      <c r="E1568" s="342" t="s">
        <v>9320</v>
      </c>
      <c r="F1568" s="342" t="s">
        <v>6568</v>
      </c>
      <c r="G1568" s="343">
        <v>4.3</v>
      </c>
      <c r="H1568" s="342" t="s">
        <v>6594</v>
      </c>
      <c r="I1568" s="342" t="s">
        <v>6575</v>
      </c>
      <c r="J1568" s="342" t="s">
        <v>6755</v>
      </c>
      <c r="K1568" s="581" t="s">
        <v>7370</v>
      </c>
      <c r="L1568" s="344" t="s">
        <v>4090</v>
      </c>
      <c r="N1568" s="344" t="s">
        <v>4090</v>
      </c>
      <c r="O1568" s="341">
        <v>0</v>
      </c>
    </row>
    <row r="1569" spans="1:15" x14ac:dyDescent="0.2">
      <c r="A1569" s="341" t="s">
        <v>9257</v>
      </c>
      <c r="B1569" s="341" t="s">
        <v>9261</v>
      </c>
      <c r="C1569" s="342" t="s">
        <v>6573</v>
      </c>
      <c r="D1569" s="342" t="s">
        <v>6574</v>
      </c>
      <c r="E1569" s="342" t="s">
        <v>9331</v>
      </c>
      <c r="F1569" s="342" t="s">
        <v>6568</v>
      </c>
      <c r="G1569" s="343">
        <v>5</v>
      </c>
      <c r="H1569" s="342" t="s">
        <v>6594</v>
      </c>
      <c r="I1569" s="342" t="s">
        <v>6575</v>
      </c>
      <c r="J1569" s="342" t="s">
        <v>6755</v>
      </c>
      <c r="K1569" s="581" t="s">
        <v>7370</v>
      </c>
      <c r="L1569" s="344" t="s">
        <v>4090</v>
      </c>
      <c r="N1569" s="344" t="s">
        <v>4090</v>
      </c>
      <c r="O1569" s="341">
        <v>0</v>
      </c>
    </row>
    <row r="1570" spans="1:15" x14ac:dyDescent="0.2">
      <c r="A1570" s="341" t="s">
        <v>9257</v>
      </c>
      <c r="B1570" s="341" t="s">
        <v>9261</v>
      </c>
      <c r="C1570" s="342" t="s">
        <v>6573</v>
      </c>
      <c r="D1570" s="342" t="s">
        <v>6574</v>
      </c>
      <c r="E1570" s="342" t="s">
        <v>9322</v>
      </c>
      <c r="F1570" s="342" t="s">
        <v>6568</v>
      </c>
      <c r="G1570" s="343">
        <v>12.96</v>
      </c>
      <c r="H1570" s="342" t="s">
        <v>6594</v>
      </c>
      <c r="I1570" s="342" t="s">
        <v>6575</v>
      </c>
      <c r="J1570" s="342" t="s">
        <v>6755</v>
      </c>
      <c r="K1570" s="581" t="s">
        <v>6859</v>
      </c>
      <c r="L1570" s="344" t="s">
        <v>4090</v>
      </c>
      <c r="N1570" s="344" t="s">
        <v>4090</v>
      </c>
      <c r="O1570" s="341">
        <v>0</v>
      </c>
    </row>
    <row r="1571" spans="1:15" x14ac:dyDescent="0.2">
      <c r="A1571" s="341" t="s">
        <v>9257</v>
      </c>
      <c r="B1571" s="341" t="s">
        <v>9261</v>
      </c>
      <c r="C1571" s="342" t="s">
        <v>6573</v>
      </c>
      <c r="D1571" s="342" t="s">
        <v>6574</v>
      </c>
      <c r="E1571" s="342" t="s">
        <v>9323</v>
      </c>
      <c r="F1571" s="342" t="s">
        <v>6568</v>
      </c>
      <c r="G1571" s="343">
        <v>4.2</v>
      </c>
      <c r="H1571" s="342" t="s">
        <v>6594</v>
      </c>
      <c r="I1571" s="342" t="s">
        <v>6575</v>
      </c>
      <c r="J1571" s="342" t="s">
        <v>6755</v>
      </c>
      <c r="K1571" s="581" t="s">
        <v>7639</v>
      </c>
      <c r="L1571" s="344" t="s">
        <v>4090</v>
      </c>
      <c r="N1571" s="344" t="s">
        <v>4090</v>
      </c>
      <c r="O1571" s="341">
        <v>0</v>
      </c>
    </row>
    <row r="1572" spans="1:15" x14ac:dyDescent="0.2">
      <c r="A1572" s="341" t="s">
        <v>9257</v>
      </c>
      <c r="B1572" s="341" t="s">
        <v>9261</v>
      </c>
      <c r="C1572" s="342" t="s">
        <v>6573</v>
      </c>
      <c r="D1572" s="342" t="s">
        <v>6574</v>
      </c>
      <c r="E1572" s="342" t="s">
        <v>9320</v>
      </c>
      <c r="F1572" s="342" t="s">
        <v>6568</v>
      </c>
      <c r="G1572" s="343">
        <v>4.3</v>
      </c>
      <c r="H1572" s="342" t="s">
        <v>6594</v>
      </c>
      <c r="I1572" s="342" t="s">
        <v>6575</v>
      </c>
      <c r="J1572" s="342" t="s">
        <v>6755</v>
      </c>
      <c r="K1572" s="581" t="s">
        <v>7484</v>
      </c>
      <c r="L1572" s="344" t="s">
        <v>4090</v>
      </c>
      <c r="N1572" s="344" t="s">
        <v>4090</v>
      </c>
      <c r="O1572" s="341">
        <v>0</v>
      </c>
    </row>
    <row r="1573" spans="1:15" x14ac:dyDescent="0.2">
      <c r="A1573" s="341" t="s">
        <v>9257</v>
      </c>
      <c r="B1573" s="341" t="s">
        <v>9261</v>
      </c>
      <c r="C1573" s="342" t="s">
        <v>6573</v>
      </c>
      <c r="D1573" s="342" t="s">
        <v>6574</v>
      </c>
      <c r="E1573" s="342" t="s">
        <v>9326</v>
      </c>
      <c r="F1573" s="342" t="s">
        <v>6568</v>
      </c>
      <c r="G1573" s="343">
        <v>11.18</v>
      </c>
      <c r="H1573" s="342" t="s">
        <v>6594</v>
      </c>
      <c r="I1573" s="342" t="s">
        <v>6575</v>
      </c>
      <c r="J1573" s="342" t="s">
        <v>6755</v>
      </c>
      <c r="K1573" s="581" t="s">
        <v>7381</v>
      </c>
      <c r="L1573" s="344" t="s">
        <v>4090</v>
      </c>
      <c r="N1573" s="344" t="s">
        <v>4090</v>
      </c>
      <c r="O1573" s="341">
        <v>0</v>
      </c>
    </row>
    <row r="1574" spans="1:15" x14ac:dyDescent="0.2">
      <c r="A1574" s="341" t="s">
        <v>9257</v>
      </c>
      <c r="B1574" s="341" t="s">
        <v>9261</v>
      </c>
      <c r="C1574" s="342" t="s">
        <v>6573</v>
      </c>
      <c r="D1574" s="342" t="s">
        <v>6574</v>
      </c>
      <c r="E1574" s="342" t="s">
        <v>9321</v>
      </c>
      <c r="F1574" s="342" t="s">
        <v>6568</v>
      </c>
      <c r="G1574" s="343">
        <v>9.7200000000000006</v>
      </c>
      <c r="H1574" s="342" t="s">
        <v>6594</v>
      </c>
      <c r="I1574" s="342" t="s">
        <v>6575</v>
      </c>
      <c r="J1574" s="342" t="s">
        <v>6755</v>
      </c>
      <c r="K1574" s="581" t="s">
        <v>7640</v>
      </c>
      <c r="L1574" s="344" t="s">
        <v>4090</v>
      </c>
      <c r="N1574" s="344" t="s">
        <v>4090</v>
      </c>
      <c r="O1574" s="341">
        <v>0</v>
      </c>
    </row>
    <row r="1575" spans="1:15" x14ac:dyDescent="0.2">
      <c r="A1575" s="341" t="s">
        <v>9257</v>
      </c>
      <c r="B1575" s="341" t="s">
        <v>9261</v>
      </c>
      <c r="C1575" s="342" t="s">
        <v>6573</v>
      </c>
      <c r="D1575" s="342" t="s">
        <v>6574</v>
      </c>
      <c r="E1575" s="342" t="s">
        <v>9323</v>
      </c>
      <c r="F1575" s="342" t="s">
        <v>6568</v>
      </c>
      <c r="G1575" s="343">
        <v>10.4</v>
      </c>
      <c r="H1575" s="342" t="s">
        <v>6594</v>
      </c>
      <c r="I1575" s="342" t="s">
        <v>6575</v>
      </c>
      <c r="J1575" s="342" t="s">
        <v>6755</v>
      </c>
      <c r="K1575" s="581" t="s">
        <v>7641</v>
      </c>
      <c r="L1575" s="344" t="s">
        <v>4090</v>
      </c>
      <c r="N1575" s="344" t="s">
        <v>4090</v>
      </c>
      <c r="O1575" s="341">
        <v>0</v>
      </c>
    </row>
    <row r="1576" spans="1:15" x14ac:dyDescent="0.2">
      <c r="A1576" s="341" t="s">
        <v>9257</v>
      </c>
      <c r="B1576" s="341" t="s">
        <v>9261</v>
      </c>
      <c r="C1576" s="342" t="s">
        <v>6573</v>
      </c>
      <c r="D1576" s="342" t="s">
        <v>6574</v>
      </c>
      <c r="E1576" s="342" t="s">
        <v>9323</v>
      </c>
      <c r="F1576" s="342" t="s">
        <v>6568</v>
      </c>
      <c r="G1576" s="343">
        <v>21.78</v>
      </c>
      <c r="H1576" s="342" t="s">
        <v>6594</v>
      </c>
      <c r="I1576" s="342" t="s">
        <v>6575</v>
      </c>
      <c r="J1576" s="342" t="s">
        <v>6755</v>
      </c>
      <c r="K1576" s="581" t="s">
        <v>7642</v>
      </c>
      <c r="L1576" s="344" t="s">
        <v>4090</v>
      </c>
      <c r="N1576" s="344" t="s">
        <v>4090</v>
      </c>
      <c r="O1576" s="341">
        <v>0</v>
      </c>
    </row>
    <row r="1577" spans="1:15" x14ac:dyDescent="0.2">
      <c r="A1577" s="341" t="s">
        <v>9257</v>
      </c>
      <c r="B1577" s="341" t="s">
        <v>9261</v>
      </c>
      <c r="C1577" s="342" t="s">
        <v>6573</v>
      </c>
      <c r="D1577" s="342" t="s">
        <v>6574</v>
      </c>
      <c r="E1577" s="342" t="s">
        <v>9321</v>
      </c>
      <c r="F1577" s="342" t="s">
        <v>6568</v>
      </c>
      <c r="G1577" s="343">
        <v>7.1400000000000006</v>
      </c>
      <c r="H1577" s="342" t="s">
        <v>6594</v>
      </c>
      <c r="I1577" s="342" t="s">
        <v>6575</v>
      </c>
      <c r="J1577" s="342" t="s">
        <v>6755</v>
      </c>
      <c r="K1577" s="581" t="s">
        <v>7643</v>
      </c>
      <c r="L1577" s="344" t="s">
        <v>4090</v>
      </c>
      <c r="N1577" s="344" t="s">
        <v>4090</v>
      </c>
      <c r="O1577" s="341">
        <v>0</v>
      </c>
    </row>
    <row r="1578" spans="1:15" x14ac:dyDescent="0.2">
      <c r="A1578" s="341" t="s">
        <v>9257</v>
      </c>
      <c r="B1578" s="341" t="s">
        <v>9261</v>
      </c>
      <c r="C1578" s="342" t="s">
        <v>6573</v>
      </c>
      <c r="D1578" s="342" t="s">
        <v>6574</v>
      </c>
      <c r="E1578" s="342" t="s">
        <v>9320</v>
      </c>
      <c r="F1578" s="342" t="s">
        <v>6568</v>
      </c>
      <c r="G1578" s="343">
        <v>4.05</v>
      </c>
      <c r="H1578" s="342" t="s">
        <v>6594</v>
      </c>
      <c r="I1578" s="342" t="s">
        <v>6575</v>
      </c>
      <c r="J1578" s="342" t="s">
        <v>6755</v>
      </c>
      <c r="K1578" s="581" t="s">
        <v>6773</v>
      </c>
      <c r="L1578" s="344" t="s">
        <v>4090</v>
      </c>
      <c r="N1578" s="344" t="s">
        <v>4090</v>
      </c>
      <c r="O1578" s="341">
        <v>0</v>
      </c>
    </row>
    <row r="1579" spans="1:15" x14ac:dyDescent="0.2">
      <c r="A1579" s="341" t="s">
        <v>9257</v>
      </c>
      <c r="B1579" s="341" t="s">
        <v>9261</v>
      </c>
      <c r="C1579" s="342" t="s">
        <v>6573</v>
      </c>
      <c r="D1579" s="342" t="s">
        <v>6574</v>
      </c>
      <c r="E1579" s="342" t="s">
        <v>9320</v>
      </c>
      <c r="F1579" s="342" t="s">
        <v>6568</v>
      </c>
      <c r="G1579" s="343">
        <v>4.05</v>
      </c>
      <c r="H1579" s="342" t="s">
        <v>6594</v>
      </c>
      <c r="I1579" s="342" t="s">
        <v>6575</v>
      </c>
      <c r="J1579" s="342" t="s">
        <v>6755</v>
      </c>
      <c r="K1579" s="581" t="s">
        <v>6773</v>
      </c>
      <c r="L1579" s="344" t="s">
        <v>4090</v>
      </c>
      <c r="N1579" s="344" t="s">
        <v>4090</v>
      </c>
      <c r="O1579" s="341">
        <v>0</v>
      </c>
    </row>
    <row r="1580" spans="1:15" x14ac:dyDescent="0.2">
      <c r="A1580" s="341" t="s">
        <v>9257</v>
      </c>
      <c r="B1580" s="341" t="s">
        <v>9261</v>
      </c>
      <c r="C1580" s="342" t="s">
        <v>6573</v>
      </c>
      <c r="D1580" s="342" t="s">
        <v>6574</v>
      </c>
      <c r="E1580" s="342" t="s">
        <v>9321</v>
      </c>
      <c r="F1580" s="342" t="s">
        <v>6568</v>
      </c>
      <c r="G1580" s="343">
        <v>7.13</v>
      </c>
      <c r="H1580" s="342" t="s">
        <v>6594</v>
      </c>
      <c r="I1580" s="342" t="s">
        <v>6575</v>
      </c>
      <c r="J1580" s="342" t="s">
        <v>6755</v>
      </c>
      <c r="K1580" s="581" t="s">
        <v>6855</v>
      </c>
      <c r="L1580" s="344" t="s">
        <v>4090</v>
      </c>
      <c r="N1580" s="344" t="s">
        <v>4090</v>
      </c>
      <c r="O1580" s="341">
        <v>0</v>
      </c>
    </row>
    <row r="1581" spans="1:15" x14ac:dyDescent="0.2">
      <c r="A1581" s="341" t="s">
        <v>9257</v>
      </c>
      <c r="B1581" s="341" t="s">
        <v>9261</v>
      </c>
      <c r="C1581" s="342" t="s">
        <v>6573</v>
      </c>
      <c r="D1581" s="342" t="s">
        <v>6574</v>
      </c>
      <c r="E1581" s="342" t="s">
        <v>9333</v>
      </c>
      <c r="F1581" s="342" t="s">
        <v>6568</v>
      </c>
      <c r="G1581" s="343">
        <v>7.9950000000000001</v>
      </c>
      <c r="H1581" s="342" t="s">
        <v>6594</v>
      </c>
      <c r="I1581" s="342" t="s">
        <v>6575</v>
      </c>
      <c r="J1581" s="342" t="s">
        <v>6755</v>
      </c>
      <c r="K1581" s="581" t="s">
        <v>7082</v>
      </c>
      <c r="L1581" s="344" t="s">
        <v>4090</v>
      </c>
      <c r="N1581" s="344" t="s">
        <v>4090</v>
      </c>
      <c r="O1581" s="341" t="s">
        <v>6766</v>
      </c>
    </row>
    <row r="1582" spans="1:15" x14ac:dyDescent="0.2">
      <c r="A1582" s="341" t="s">
        <v>9257</v>
      </c>
      <c r="B1582" s="341" t="s">
        <v>9261</v>
      </c>
      <c r="C1582" s="342" t="s">
        <v>6573</v>
      </c>
      <c r="D1582" s="342" t="s">
        <v>6574</v>
      </c>
      <c r="E1582" s="342" t="s">
        <v>9326</v>
      </c>
      <c r="F1582" s="342" t="s">
        <v>6568</v>
      </c>
      <c r="G1582" s="343">
        <v>11.5</v>
      </c>
      <c r="H1582" s="342" t="s">
        <v>6594</v>
      </c>
      <c r="I1582" s="342" t="s">
        <v>6575</v>
      </c>
      <c r="J1582" s="342" t="s">
        <v>6755</v>
      </c>
      <c r="K1582" s="581" t="s">
        <v>7644</v>
      </c>
      <c r="L1582" s="344" t="s">
        <v>4090</v>
      </c>
      <c r="N1582" s="344" t="s">
        <v>4090</v>
      </c>
      <c r="O1582" s="341">
        <v>0</v>
      </c>
    </row>
    <row r="1583" spans="1:15" x14ac:dyDescent="0.2">
      <c r="A1583" s="341" t="s">
        <v>9257</v>
      </c>
      <c r="B1583" s="341" t="s">
        <v>9261</v>
      </c>
      <c r="C1583" s="342" t="s">
        <v>6573</v>
      </c>
      <c r="D1583" s="342" t="s">
        <v>6574</v>
      </c>
      <c r="E1583" s="342" t="s">
        <v>9323</v>
      </c>
      <c r="F1583" s="342" t="s">
        <v>6568</v>
      </c>
      <c r="G1583" s="343">
        <v>53.655000000000001</v>
      </c>
      <c r="H1583" s="342" t="s">
        <v>6594</v>
      </c>
      <c r="I1583" s="342" t="s">
        <v>6575</v>
      </c>
      <c r="J1583" s="342" t="s">
        <v>6755</v>
      </c>
      <c r="K1583" s="581" t="s">
        <v>7516</v>
      </c>
      <c r="L1583" s="344" t="s">
        <v>4090</v>
      </c>
      <c r="N1583" s="344" t="s">
        <v>4090</v>
      </c>
      <c r="O1583" s="341" t="s">
        <v>6752</v>
      </c>
    </row>
    <row r="1584" spans="1:15" x14ac:dyDescent="0.2">
      <c r="A1584" s="341" t="s">
        <v>9257</v>
      </c>
      <c r="B1584" s="341" t="s">
        <v>9261</v>
      </c>
      <c r="C1584" s="342" t="s">
        <v>6573</v>
      </c>
      <c r="D1584" s="342" t="s">
        <v>6574</v>
      </c>
      <c r="E1584" s="342" t="s">
        <v>9323</v>
      </c>
      <c r="F1584" s="342" t="s">
        <v>6568</v>
      </c>
      <c r="G1584" s="343">
        <v>11.5</v>
      </c>
      <c r="H1584" s="342" t="s">
        <v>6594</v>
      </c>
      <c r="I1584" s="342" t="s">
        <v>6575</v>
      </c>
      <c r="J1584" s="342" t="s">
        <v>6755</v>
      </c>
      <c r="K1584" s="581" t="s">
        <v>7032</v>
      </c>
      <c r="L1584" s="344" t="s">
        <v>4090</v>
      </c>
      <c r="N1584" s="344" t="s">
        <v>4090</v>
      </c>
      <c r="O1584" s="341" t="s">
        <v>6752</v>
      </c>
    </row>
    <row r="1585" spans="1:15" x14ac:dyDescent="0.2">
      <c r="A1585" s="341" t="s">
        <v>9257</v>
      </c>
      <c r="B1585" s="341" t="s">
        <v>9261</v>
      </c>
      <c r="C1585" s="342" t="s">
        <v>6573</v>
      </c>
      <c r="D1585" s="342" t="s">
        <v>6574</v>
      </c>
      <c r="E1585" s="342" t="s">
        <v>9334</v>
      </c>
      <c r="F1585" s="342" t="s">
        <v>6568</v>
      </c>
      <c r="G1585" s="343">
        <v>11.84</v>
      </c>
      <c r="H1585" s="342" t="s">
        <v>6594</v>
      </c>
      <c r="I1585" s="342" t="s">
        <v>6575</v>
      </c>
      <c r="J1585" s="342" t="s">
        <v>6755</v>
      </c>
      <c r="K1585" s="581" t="s">
        <v>7130</v>
      </c>
      <c r="L1585" s="344" t="s">
        <v>4090</v>
      </c>
      <c r="N1585" s="344" t="s">
        <v>4090</v>
      </c>
      <c r="O1585" s="341">
        <v>0</v>
      </c>
    </row>
    <row r="1586" spans="1:15" x14ac:dyDescent="0.2">
      <c r="A1586" s="341" t="s">
        <v>9257</v>
      </c>
      <c r="B1586" s="341" t="s">
        <v>9261</v>
      </c>
      <c r="C1586" s="342" t="s">
        <v>6573</v>
      </c>
      <c r="D1586" s="342" t="s">
        <v>6574</v>
      </c>
      <c r="E1586" s="342" t="s">
        <v>9322</v>
      </c>
      <c r="F1586" s="342" t="s">
        <v>6568</v>
      </c>
      <c r="G1586" s="343">
        <v>29.067</v>
      </c>
      <c r="H1586" s="342" t="s">
        <v>6594</v>
      </c>
      <c r="I1586" s="342" t="s">
        <v>6575</v>
      </c>
      <c r="J1586" s="342" t="s">
        <v>6755</v>
      </c>
      <c r="K1586" s="581" t="s">
        <v>7645</v>
      </c>
      <c r="L1586" s="344" t="s">
        <v>4090</v>
      </c>
      <c r="N1586" s="344" t="s">
        <v>4090</v>
      </c>
      <c r="O1586" s="341" t="s">
        <v>6752</v>
      </c>
    </row>
    <row r="1587" spans="1:15" x14ac:dyDescent="0.2">
      <c r="A1587" s="341" t="s">
        <v>9257</v>
      </c>
      <c r="B1587" s="341" t="s">
        <v>9261</v>
      </c>
      <c r="C1587" s="342" t="s">
        <v>6573</v>
      </c>
      <c r="D1587" s="342" t="s">
        <v>6574</v>
      </c>
      <c r="E1587" s="342" t="s">
        <v>9322</v>
      </c>
      <c r="F1587" s="342" t="s">
        <v>6568</v>
      </c>
      <c r="G1587" s="343">
        <v>32.625</v>
      </c>
      <c r="H1587" s="342" t="s">
        <v>6594</v>
      </c>
      <c r="I1587" s="342" t="s">
        <v>6575</v>
      </c>
      <c r="J1587" s="342" t="s">
        <v>6755</v>
      </c>
      <c r="K1587" s="581" t="s">
        <v>7646</v>
      </c>
      <c r="L1587" s="344" t="s">
        <v>4090</v>
      </c>
      <c r="N1587" s="344" t="s">
        <v>4090</v>
      </c>
      <c r="O1587" s="341" t="s">
        <v>6752</v>
      </c>
    </row>
    <row r="1588" spans="1:15" x14ac:dyDescent="0.2">
      <c r="A1588" s="341" t="s">
        <v>9257</v>
      </c>
      <c r="B1588" s="341" t="s">
        <v>9261</v>
      </c>
      <c r="C1588" s="342" t="s">
        <v>6573</v>
      </c>
      <c r="D1588" s="342" t="s">
        <v>6574</v>
      </c>
      <c r="E1588" s="342" t="s">
        <v>9323</v>
      </c>
      <c r="F1588" s="342" t="s">
        <v>6568</v>
      </c>
      <c r="G1588" s="343">
        <v>4.29</v>
      </c>
      <c r="H1588" s="342" t="s">
        <v>6594</v>
      </c>
      <c r="I1588" s="342" t="s">
        <v>6575</v>
      </c>
      <c r="J1588" s="342" t="s">
        <v>6755</v>
      </c>
      <c r="K1588" s="581" t="s">
        <v>7150</v>
      </c>
      <c r="L1588" s="344" t="s">
        <v>4090</v>
      </c>
      <c r="N1588" s="344" t="s">
        <v>4090</v>
      </c>
      <c r="O1588" s="341">
        <v>0</v>
      </c>
    </row>
    <row r="1589" spans="1:15" x14ac:dyDescent="0.2">
      <c r="A1589" s="341" t="s">
        <v>9257</v>
      </c>
      <c r="B1589" s="341" t="s">
        <v>9261</v>
      </c>
      <c r="C1589" s="342" t="s">
        <v>6573</v>
      </c>
      <c r="D1589" s="342" t="s">
        <v>6574</v>
      </c>
      <c r="E1589" s="342" t="s">
        <v>9323</v>
      </c>
      <c r="F1589" s="342" t="s">
        <v>6568</v>
      </c>
      <c r="G1589" s="343">
        <v>4.29</v>
      </c>
      <c r="H1589" s="342" t="s">
        <v>6594</v>
      </c>
      <c r="I1589" s="342" t="s">
        <v>6575</v>
      </c>
      <c r="J1589" s="342" t="s">
        <v>6755</v>
      </c>
      <c r="K1589" s="581" t="s">
        <v>7647</v>
      </c>
      <c r="L1589" s="344" t="s">
        <v>4090</v>
      </c>
      <c r="N1589" s="344" t="s">
        <v>4090</v>
      </c>
      <c r="O1589" s="341">
        <v>0</v>
      </c>
    </row>
    <row r="1590" spans="1:15" x14ac:dyDescent="0.2">
      <c r="A1590" s="341" t="s">
        <v>9257</v>
      </c>
      <c r="B1590" s="341" t="s">
        <v>9261</v>
      </c>
      <c r="C1590" s="342" t="s">
        <v>6573</v>
      </c>
      <c r="D1590" s="342" t="s">
        <v>6574</v>
      </c>
      <c r="E1590" s="342" t="s">
        <v>9326</v>
      </c>
      <c r="F1590" s="342" t="s">
        <v>6568</v>
      </c>
      <c r="G1590" s="343">
        <v>39.75</v>
      </c>
      <c r="H1590" s="342" t="s">
        <v>6594</v>
      </c>
      <c r="I1590" s="342" t="s">
        <v>6575</v>
      </c>
      <c r="J1590" s="342" t="s">
        <v>6755</v>
      </c>
      <c r="K1590" s="581" t="s">
        <v>7648</v>
      </c>
      <c r="L1590" s="344" t="s">
        <v>4090</v>
      </c>
      <c r="N1590" s="344" t="s">
        <v>4090</v>
      </c>
      <c r="O1590" s="341" t="s">
        <v>6752</v>
      </c>
    </row>
    <row r="1591" spans="1:15" x14ac:dyDescent="0.2">
      <c r="A1591" s="341" t="s">
        <v>9257</v>
      </c>
      <c r="B1591" s="341" t="s">
        <v>9261</v>
      </c>
      <c r="C1591" s="342" t="s">
        <v>6573</v>
      </c>
      <c r="D1591" s="342" t="s">
        <v>6574</v>
      </c>
      <c r="E1591" s="342" t="s">
        <v>9320</v>
      </c>
      <c r="F1591" s="342" t="s">
        <v>6568</v>
      </c>
      <c r="G1591" s="343">
        <v>7.05</v>
      </c>
      <c r="H1591" s="342" t="s">
        <v>6594</v>
      </c>
      <c r="I1591" s="342" t="s">
        <v>6575</v>
      </c>
      <c r="J1591" s="342" t="s">
        <v>6755</v>
      </c>
      <c r="K1591" s="581" t="s">
        <v>7649</v>
      </c>
      <c r="L1591" s="344" t="s">
        <v>4090</v>
      </c>
      <c r="N1591" s="344" t="s">
        <v>4090</v>
      </c>
      <c r="O1591" s="341">
        <v>0</v>
      </c>
    </row>
    <row r="1592" spans="1:15" x14ac:dyDescent="0.2">
      <c r="A1592" s="341" t="s">
        <v>9257</v>
      </c>
      <c r="B1592" s="341" t="s">
        <v>9261</v>
      </c>
      <c r="C1592" s="342" t="s">
        <v>6573</v>
      </c>
      <c r="D1592" s="342" t="s">
        <v>6574</v>
      </c>
      <c r="E1592" s="342" t="s">
        <v>9320</v>
      </c>
      <c r="F1592" s="342" t="s">
        <v>6568</v>
      </c>
      <c r="G1592" s="343">
        <v>6.24</v>
      </c>
      <c r="H1592" s="342" t="s">
        <v>6594</v>
      </c>
      <c r="I1592" s="342" t="s">
        <v>6575</v>
      </c>
      <c r="J1592" s="342" t="s">
        <v>6755</v>
      </c>
      <c r="K1592" s="581" t="s">
        <v>7413</v>
      </c>
      <c r="L1592" s="344" t="s">
        <v>4090</v>
      </c>
      <c r="N1592" s="344" t="s">
        <v>4090</v>
      </c>
      <c r="O1592" s="341">
        <v>0</v>
      </c>
    </row>
    <row r="1593" spans="1:15" x14ac:dyDescent="0.2">
      <c r="A1593" s="341" t="s">
        <v>9257</v>
      </c>
      <c r="B1593" s="341" t="s">
        <v>9261</v>
      </c>
      <c r="C1593" s="342" t="s">
        <v>6573</v>
      </c>
      <c r="D1593" s="342" t="s">
        <v>6574</v>
      </c>
      <c r="E1593" s="342" t="s">
        <v>9319</v>
      </c>
      <c r="F1593" s="342" t="s">
        <v>6568</v>
      </c>
      <c r="G1593" s="343">
        <v>4.7</v>
      </c>
      <c r="H1593" s="342" t="s">
        <v>6594</v>
      </c>
      <c r="I1593" s="342" t="s">
        <v>6575</v>
      </c>
      <c r="J1593" s="342" t="s">
        <v>6755</v>
      </c>
      <c r="K1593" s="581" t="s">
        <v>7650</v>
      </c>
      <c r="L1593" s="344" t="s">
        <v>4090</v>
      </c>
      <c r="N1593" s="344" t="s">
        <v>4090</v>
      </c>
      <c r="O1593" s="341">
        <v>0</v>
      </c>
    </row>
    <row r="1594" spans="1:15" x14ac:dyDescent="0.2">
      <c r="A1594" s="341" t="s">
        <v>9257</v>
      </c>
      <c r="B1594" s="341" t="s">
        <v>9261</v>
      </c>
      <c r="C1594" s="342" t="s">
        <v>6573</v>
      </c>
      <c r="D1594" s="342" t="s">
        <v>6574</v>
      </c>
      <c r="E1594" s="342" t="s">
        <v>9322</v>
      </c>
      <c r="F1594" s="342" t="s">
        <v>6568</v>
      </c>
      <c r="G1594" s="343">
        <v>4.32</v>
      </c>
      <c r="H1594" s="342" t="s">
        <v>6594</v>
      </c>
      <c r="I1594" s="342" t="s">
        <v>6575</v>
      </c>
      <c r="J1594" s="342" t="s">
        <v>6755</v>
      </c>
      <c r="K1594" s="581" t="s">
        <v>7146</v>
      </c>
      <c r="L1594" s="344" t="s">
        <v>4090</v>
      </c>
      <c r="N1594" s="344" t="s">
        <v>4090</v>
      </c>
      <c r="O1594" s="341">
        <v>0</v>
      </c>
    </row>
    <row r="1595" spans="1:15" x14ac:dyDescent="0.2">
      <c r="A1595" s="341" t="s">
        <v>9257</v>
      </c>
      <c r="B1595" s="341" t="s">
        <v>9261</v>
      </c>
      <c r="C1595" s="342" t="s">
        <v>6573</v>
      </c>
      <c r="D1595" s="342" t="s">
        <v>6574</v>
      </c>
      <c r="E1595" s="342" t="s">
        <v>9324</v>
      </c>
      <c r="F1595" s="342" t="s">
        <v>6568</v>
      </c>
      <c r="G1595" s="343">
        <v>13</v>
      </c>
      <c r="H1595" s="342" t="s">
        <v>6594</v>
      </c>
      <c r="I1595" s="342" t="s">
        <v>6575</v>
      </c>
      <c r="J1595" s="342" t="s">
        <v>6755</v>
      </c>
      <c r="K1595" s="581" t="s">
        <v>7651</v>
      </c>
      <c r="L1595" s="344" t="s">
        <v>4090</v>
      </c>
      <c r="N1595" s="344" t="s">
        <v>4090</v>
      </c>
      <c r="O1595" s="341" t="s">
        <v>6752</v>
      </c>
    </row>
    <row r="1596" spans="1:15" x14ac:dyDescent="0.2">
      <c r="A1596" s="341" t="s">
        <v>9257</v>
      </c>
      <c r="B1596" s="341" t="s">
        <v>9261</v>
      </c>
      <c r="C1596" s="342" t="s">
        <v>6573</v>
      </c>
      <c r="D1596" s="342" t="s">
        <v>6574</v>
      </c>
      <c r="E1596" s="342" t="s">
        <v>9255</v>
      </c>
      <c r="F1596" s="342" t="s">
        <v>6568</v>
      </c>
      <c r="G1596" s="343">
        <v>3.9950000000000001</v>
      </c>
      <c r="H1596" s="342" t="s">
        <v>6594</v>
      </c>
      <c r="I1596" s="342" t="s">
        <v>6575</v>
      </c>
      <c r="J1596" s="342" t="s">
        <v>6755</v>
      </c>
      <c r="K1596" s="581" t="s">
        <v>7652</v>
      </c>
      <c r="L1596" s="344" t="s">
        <v>4090</v>
      </c>
      <c r="N1596" s="344" t="s">
        <v>4090</v>
      </c>
      <c r="O1596" s="341">
        <v>0</v>
      </c>
    </row>
    <row r="1597" spans="1:15" x14ac:dyDescent="0.2">
      <c r="A1597" s="341" t="s">
        <v>9257</v>
      </c>
      <c r="B1597" s="341" t="s">
        <v>9261</v>
      </c>
      <c r="C1597" s="342" t="s">
        <v>6573</v>
      </c>
      <c r="D1597" s="342" t="s">
        <v>6574</v>
      </c>
      <c r="E1597" s="342" t="s">
        <v>9322</v>
      </c>
      <c r="F1597" s="342" t="s">
        <v>6568</v>
      </c>
      <c r="G1597" s="343">
        <v>8.620000000000001</v>
      </c>
      <c r="H1597" s="342" t="s">
        <v>6594</v>
      </c>
      <c r="I1597" s="342" t="s">
        <v>6575</v>
      </c>
      <c r="J1597" s="342" t="s">
        <v>6755</v>
      </c>
      <c r="K1597" s="581" t="s">
        <v>7653</v>
      </c>
      <c r="L1597" s="344" t="s">
        <v>4090</v>
      </c>
      <c r="N1597" s="344" t="s">
        <v>4090</v>
      </c>
      <c r="O1597" s="341" t="s">
        <v>6752</v>
      </c>
    </row>
    <row r="1598" spans="1:15" x14ac:dyDescent="0.2">
      <c r="A1598" s="341" t="s">
        <v>9257</v>
      </c>
      <c r="B1598" s="341" t="s">
        <v>9261</v>
      </c>
      <c r="C1598" s="342" t="s">
        <v>6573</v>
      </c>
      <c r="D1598" s="342" t="s">
        <v>6574</v>
      </c>
      <c r="E1598" s="342" t="s">
        <v>9321</v>
      </c>
      <c r="F1598" s="342" t="s">
        <v>6568</v>
      </c>
      <c r="G1598" s="343">
        <v>9.870000000000001</v>
      </c>
      <c r="H1598" s="342" t="s">
        <v>6594</v>
      </c>
      <c r="I1598" s="342" t="s">
        <v>6575</v>
      </c>
      <c r="J1598" s="342" t="s">
        <v>6755</v>
      </c>
      <c r="K1598" s="581" t="s">
        <v>7654</v>
      </c>
      <c r="L1598" s="344" t="s">
        <v>4090</v>
      </c>
      <c r="N1598" s="344" t="s">
        <v>4090</v>
      </c>
      <c r="O1598" s="341">
        <v>0</v>
      </c>
    </row>
    <row r="1599" spans="1:15" x14ac:dyDescent="0.2">
      <c r="A1599" s="341" t="s">
        <v>9257</v>
      </c>
      <c r="B1599" s="341" t="s">
        <v>9261</v>
      </c>
      <c r="C1599" s="342" t="s">
        <v>6573</v>
      </c>
      <c r="D1599" s="342" t="s">
        <v>6574</v>
      </c>
      <c r="E1599" s="342" t="s">
        <v>9333</v>
      </c>
      <c r="F1599" s="342" t="s">
        <v>6568</v>
      </c>
      <c r="G1599" s="343">
        <v>6.46</v>
      </c>
      <c r="H1599" s="342" t="s">
        <v>6594</v>
      </c>
      <c r="I1599" s="342" t="s">
        <v>6575</v>
      </c>
      <c r="J1599" s="342" t="s">
        <v>6755</v>
      </c>
      <c r="K1599" s="581" t="s">
        <v>7655</v>
      </c>
      <c r="L1599" s="344" t="s">
        <v>4090</v>
      </c>
      <c r="N1599" s="344" t="s">
        <v>4090</v>
      </c>
      <c r="O1599" s="341">
        <v>0</v>
      </c>
    </row>
    <row r="1600" spans="1:15" x14ac:dyDescent="0.2">
      <c r="A1600" s="341" t="s">
        <v>9257</v>
      </c>
      <c r="B1600" s="341" t="s">
        <v>9261</v>
      </c>
      <c r="C1600" s="342" t="s">
        <v>6573</v>
      </c>
      <c r="D1600" s="342" t="s">
        <v>6574</v>
      </c>
      <c r="E1600" s="342" t="s">
        <v>9255</v>
      </c>
      <c r="F1600" s="342" t="s">
        <v>6568</v>
      </c>
      <c r="G1600" s="343">
        <v>10.120000000000001</v>
      </c>
      <c r="H1600" s="342" t="s">
        <v>6594</v>
      </c>
      <c r="I1600" s="342" t="s">
        <v>6575</v>
      </c>
      <c r="J1600" s="342" t="s">
        <v>6755</v>
      </c>
      <c r="K1600" s="581" t="s">
        <v>6758</v>
      </c>
      <c r="L1600" s="344" t="s">
        <v>4090</v>
      </c>
      <c r="N1600" s="344" t="s">
        <v>4090</v>
      </c>
      <c r="O1600" s="341" t="s">
        <v>6752</v>
      </c>
    </row>
    <row r="1601" spans="1:15" x14ac:dyDescent="0.2">
      <c r="A1601" s="341" t="s">
        <v>9257</v>
      </c>
      <c r="B1601" s="341" t="s">
        <v>9261</v>
      </c>
      <c r="C1601" s="342" t="s">
        <v>6573</v>
      </c>
      <c r="D1601" s="342" t="s">
        <v>6574</v>
      </c>
      <c r="E1601" s="342" t="s">
        <v>9325</v>
      </c>
      <c r="F1601" s="342" t="s">
        <v>6568</v>
      </c>
      <c r="G1601" s="343">
        <v>9.6</v>
      </c>
      <c r="H1601" s="342" t="s">
        <v>6594</v>
      </c>
      <c r="I1601" s="342" t="s">
        <v>6575</v>
      </c>
      <c r="J1601" s="342" t="s">
        <v>6755</v>
      </c>
      <c r="K1601" s="581" t="s">
        <v>7656</v>
      </c>
      <c r="L1601" s="344" t="s">
        <v>4090</v>
      </c>
      <c r="N1601" s="344" t="s">
        <v>4090</v>
      </c>
      <c r="O1601" s="341" t="s">
        <v>6752</v>
      </c>
    </row>
    <row r="1602" spans="1:15" x14ac:dyDescent="0.2">
      <c r="A1602" s="341" t="s">
        <v>9257</v>
      </c>
      <c r="B1602" s="341" t="s">
        <v>9261</v>
      </c>
      <c r="C1602" s="342" t="s">
        <v>6573</v>
      </c>
      <c r="D1602" s="342" t="s">
        <v>6574</v>
      </c>
      <c r="E1602" s="342" t="s">
        <v>9323</v>
      </c>
      <c r="F1602" s="342" t="s">
        <v>6568</v>
      </c>
      <c r="G1602" s="343">
        <v>14.76</v>
      </c>
      <c r="H1602" s="342" t="s">
        <v>6594</v>
      </c>
      <c r="I1602" s="342" t="s">
        <v>6575</v>
      </c>
      <c r="J1602" s="342" t="s">
        <v>6755</v>
      </c>
      <c r="K1602" s="581" t="s">
        <v>6976</v>
      </c>
      <c r="L1602" s="344" t="s">
        <v>4090</v>
      </c>
      <c r="N1602" s="344" t="s">
        <v>4090</v>
      </c>
      <c r="O1602" s="341">
        <v>0</v>
      </c>
    </row>
    <row r="1603" spans="1:15" x14ac:dyDescent="0.2">
      <c r="A1603" s="341" t="s">
        <v>9257</v>
      </c>
      <c r="B1603" s="341" t="s">
        <v>9261</v>
      </c>
      <c r="C1603" s="342" t="s">
        <v>6573</v>
      </c>
      <c r="D1603" s="342" t="s">
        <v>6574</v>
      </c>
      <c r="E1603" s="342" t="s">
        <v>9319</v>
      </c>
      <c r="F1603" s="342" t="s">
        <v>6568</v>
      </c>
      <c r="G1603" s="343">
        <v>13.26</v>
      </c>
      <c r="H1603" s="342" t="s">
        <v>6594</v>
      </c>
      <c r="I1603" s="342" t="s">
        <v>6575</v>
      </c>
      <c r="J1603" s="342" t="s">
        <v>6755</v>
      </c>
      <c r="K1603" s="581" t="s">
        <v>7446</v>
      </c>
      <c r="L1603" s="344" t="s">
        <v>4090</v>
      </c>
      <c r="N1603" s="344" t="s">
        <v>4090</v>
      </c>
      <c r="O1603" s="341">
        <v>0</v>
      </c>
    </row>
    <row r="1604" spans="1:15" x14ac:dyDescent="0.2">
      <c r="A1604" s="341" t="s">
        <v>9257</v>
      </c>
      <c r="B1604" s="341" t="s">
        <v>9261</v>
      </c>
      <c r="C1604" s="342" t="s">
        <v>6573</v>
      </c>
      <c r="D1604" s="342" t="s">
        <v>6574</v>
      </c>
      <c r="E1604" s="342" t="s">
        <v>9323</v>
      </c>
      <c r="F1604" s="342" t="s">
        <v>6568</v>
      </c>
      <c r="G1604" s="343">
        <v>9.4600000000000009</v>
      </c>
      <c r="H1604" s="342" t="s">
        <v>6594</v>
      </c>
      <c r="I1604" s="342" t="s">
        <v>6575</v>
      </c>
      <c r="J1604" s="342" t="s">
        <v>6755</v>
      </c>
      <c r="K1604" s="581" t="s">
        <v>7657</v>
      </c>
      <c r="L1604" s="344" t="s">
        <v>4090</v>
      </c>
      <c r="N1604" s="344" t="s">
        <v>4090</v>
      </c>
      <c r="O1604" s="341">
        <v>0</v>
      </c>
    </row>
    <row r="1605" spans="1:15" x14ac:dyDescent="0.2">
      <c r="A1605" s="341" t="s">
        <v>9257</v>
      </c>
      <c r="B1605" s="341" t="s">
        <v>9261</v>
      </c>
      <c r="C1605" s="342" t="s">
        <v>6573</v>
      </c>
      <c r="D1605" s="342" t="s">
        <v>6574</v>
      </c>
      <c r="E1605" s="342" t="s">
        <v>9321</v>
      </c>
      <c r="F1605" s="342" t="s">
        <v>6568</v>
      </c>
      <c r="G1605" s="343">
        <v>2.8000000000000003</v>
      </c>
      <c r="H1605" s="342" t="s">
        <v>6594</v>
      </c>
      <c r="I1605" s="342" t="s">
        <v>6575</v>
      </c>
      <c r="J1605" s="342" t="s">
        <v>6755</v>
      </c>
      <c r="K1605" s="581" t="s">
        <v>6976</v>
      </c>
      <c r="L1605" s="344" t="s">
        <v>4090</v>
      </c>
      <c r="N1605" s="344" t="s">
        <v>4090</v>
      </c>
      <c r="O1605" s="341">
        <v>0</v>
      </c>
    </row>
    <row r="1606" spans="1:15" x14ac:dyDescent="0.2">
      <c r="A1606" s="341" t="s">
        <v>9257</v>
      </c>
      <c r="B1606" s="341" t="s">
        <v>9261</v>
      </c>
      <c r="C1606" s="342" t="s">
        <v>6573</v>
      </c>
      <c r="D1606" s="342" t="s">
        <v>6574</v>
      </c>
      <c r="E1606" s="342" t="s">
        <v>9320</v>
      </c>
      <c r="F1606" s="342" t="s">
        <v>6568</v>
      </c>
      <c r="G1606" s="343">
        <v>19.11</v>
      </c>
      <c r="H1606" s="342" t="s">
        <v>6594</v>
      </c>
      <c r="I1606" s="342" t="s">
        <v>6575</v>
      </c>
      <c r="J1606" s="342" t="s">
        <v>6755</v>
      </c>
      <c r="K1606" s="581" t="s">
        <v>7076</v>
      </c>
      <c r="L1606" s="344" t="s">
        <v>4090</v>
      </c>
      <c r="N1606" s="344" t="s">
        <v>4090</v>
      </c>
      <c r="O1606" s="341" t="s">
        <v>6752</v>
      </c>
    </row>
    <row r="1607" spans="1:15" x14ac:dyDescent="0.2">
      <c r="A1607" s="341" t="s">
        <v>9257</v>
      </c>
      <c r="B1607" s="341" t="s">
        <v>9261</v>
      </c>
      <c r="C1607" s="342" t="s">
        <v>6573</v>
      </c>
      <c r="D1607" s="342" t="s">
        <v>6574</v>
      </c>
      <c r="E1607" s="342" t="s">
        <v>9320</v>
      </c>
      <c r="F1607" s="342" t="s">
        <v>6568</v>
      </c>
      <c r="G1607" s="343">
        <v>15.1</v>
      </c>
      <c r="H1607" s="342" t="s">
        <v>6594</v>
      </c>
      <c r="I1607" s="342" t="s">
        <v>6575</v>
      </c>
      <c r="J1607" s="342" t="s">
        <v>6755</v>
      </c>
      <c r="K1607" s="581" t="s">
        <v>7658</v>
      </c>
      <c r="L1607" s="344" t="s">
        <v>4090</v>
      </c>
      <c r="N1607" s="344" t="s">
        <v>4090</v>
      </c>
      <c r="O1607" s="341" t="s">
        <v>6752</v>
      </c>
    </row>
    <row r="1608" spans="1:15" x14ac:dyDescent="0.2">
      <c r="A1608" s="341" t="s">
        <v>9257</v>
      </c>
      <c r="B1608" s="341" t="s">
        <v>9261</v>
      </c>
      <c r="C1608" s="342" t="s">
        <v>6573</v>
      </c>
      <c r="D1608" s="342" t="s">
        <v>6574</v>
      </c>
      <c r="E1608" s="342" t="s">
        <v>9320</v>
      </c>
      <c r="F1608" s="342" t="s">
        <v>6568</v>
      </c>
      <c r="G1608" s="343">
        <v>4.6000000000000005</v>
      </c>
      <c r="H1608" s="342" t="s">
        <v>6594</v>
      </c>
      <c r="I1608" s="342" t="s">
        <v>6575</v>
      </c>
      <c r="J1608" s="342" t="s">
        <v>6755</v>
      </c>
      <c r="K1608" s="581" t="s">
        <v>7130</v>
      </c>
      <c r="L1608" s="344" t="s">
        <v>4090</v>
      </c>
      <c r="N1608" s="344" t="s">
        <v>4090</v>
      </c>
      <c r="O1608" s="341">
        <v>0</v>
      </c>
    </row>
    <row r="1609" spans="1:15" x14ac:dyDescent="0.2">
      <c r="A1609" s="341" t="s">
        <v>9257</v>
      </c>
      <c r="B1609" s="341" t="s">
        <v>9261</v>
      </c>
      <c r="C1609" s="342" t="s">
        <v>6573</v>
      </c>
      <c r="D1609" s="342" t="s">
        <v>6574</v>
      </c>
      <c r="E1609" s="342" t="s">
        <v>9321</v>
      </c>
      <c r="F1609" s="342" t="s">
        <v>6568</v>
      </c>
      <c r="G1609" s="343">
        <v>5.0600000000000005</v>
      </c>
      <c r="H1609" s="342" t="s">
        <v>6594</v>
      </c>
      <c r="I1609" s="342" t="s">
        <v>6575</v>
      </c>
      <c r="J1609" s="342" t="s">
        <v>6755</v>
      </c>
      <c r="K1609" s="581" t="s">
        <v>7112</v>
      </c>
      <c r="L1609" s="344" t="s">
        <v>4090</v>
      </c>
      <c r="N1609" s="344" t="s">
        <v>4090</v>
      </c>
      <c r="O1609" s="341">
        <v>0</v>
      </c>
    </row>
    <row r="1610" spans="1:15" x14ac:dyDescent="0.2">
      <c r="A1610" s="341" t="s">
        <v>9257</v>
      </c>
      <c r="B1610" s="341" t="s">
        <v>9261</v>
      </c>
      <c r="C1610" s="342" t="s">
        <v>6573</v>
      </c>
      <c r="D1610" s="342" t="s">
        <v>6574</v>
      </c>
      <c r="E1610" s="342" t="s">
        <v>9319</v>
      </c>
      <c r="F1610" s="342" t="s">
        <v>6568</v>
      </c>
      <c r="G1610" s="343">
        <v>5.98</v>
      </c>
      <c r="H1610" s="342" t="s">
        <v>6594</v>
      </c>
      <c r="I1610" s="342" t="s">
        <v>6575</v>
      </c>
      <c r="J1610" s="342" t="s">
        <v>6755</v>
      </c>
      <c r="K1610" s="581" t="s">
        <v>7102</v>
      </c>
      <c r="L1610" s="344" t="s">
        <v>4090</v>
      </c>
      <c r="N1610" s="344" t="s">
        <v>4090</v>
      </c>
      <c r="O1610" s="341">
        <v>0</v>
      </c>
    </row>
    <row r="1611" spans="1:15" x14ac:dyDescent="0.2">
      <c r="A1611" s="341" t="s">
        <v>9257</v>
      </c>
      <c r="B1611" s="341" t="s">
        <v>9261</v>
      </c>
      <c r="C1611" s="342" t="s">
        <v>6573</v>
      </c>
      <c r="D1611" s="342" t="s">
        <v>6574</v>
      </c>
      <c r="E1611" s="342" t="s">
        <v>9321</v>
      </c>
      <c r="F1611" s="342" t="s">
        <v>6568</v>
      </c>
      <c r="G1611" s="343">
        <v>6.21</v>
      </c>
      <c r="H1611" s="342" t="s">
        <v>6594</v>
      </c>
      <c r="I1611" s="342" t="s">
        <v>6575</v>
      </c>
      <c r="J1611" s="342" t="s">
        <v>6755</v>
      </c>
      <c r="K1611" s="581" t="s">
        <v>6806</v>
      </c>
      <c r="L1611" s="344" t="s">
        <v>4090</v>
      </c>
      <c r="N1611" s="344" t="s">
        <v>4090</v>
      </c>
      <c r="O1611" s="341">
        <v>0</v>
      </c>
    </row>
    <row r="1612" spans="1:15" x14ac:dyDescent="0.2">
      <c r="A1612" s="341" t="s">
        <v>9257</v>
      </c>
      <c r="B1612" s="341" t="s">
        <v>9261</v>
      </c>
      <c r="C1612" s="342" t="s">
        <v>6573</v>
      </c>
      <c r="D1612" s="342" t="s">
        <v>6574</v>
      </c>
      <c r="E1612" s="342" t="s">
        <v>9324</v>
      </c>
      <c r="F1612" s="342" t="s">
        <v>6568</v>
      </c>
      <c r="G1612" s="343">
        <v>7.59</v>
      </c>
      <c r="H1612" s="342" t="s">
        <v>6594</v>
      </c>
      <c r="I1612" s="342" t="s">
        <v>6575</v>
      </c>
      <c r="J1612" s="342" t="s">
        <v>6755</v>
      </c>
      <c r="K1612" s="581" t="s">
        <v>7094</v>
      </c>
      <c r="L1612" s="344" t="s">
        <v>4090</v>
      </c>
      <c r="N1612" s="344" t="s">
        <v>4090</v>
      </c>
      <c r="O1612" s="341">
        <v>0</v>
      </c>
    </row>
    <row r="1613" spans="1:15" x14ac:dyDescent="0.2">
      <c r="A1613" s="341" t="s">
        <v>9257</v>
      </c>
      <c r="B1613" s="341" t="s">
        <v>9261</v>
      </c>
      <c r="C1613" s="342" t="s">
        <v>6573</v>
      </c>
      <c r="D1613" s="342" t="s">
        <v>6574</v>
      </c>
      <c r="E1613" s="342" t="s">
        <v>9324</v>
      </c>
      <c r="F1613" s="342" t="s">
        <v>6568</v>
      </c>
      <c r="G1613" s="343">
        <v>3.29</v>
      </c>
      <c r="H1613" s="342" t="s">
        <v>6594</v>
      </c>
      <c r="I1613" s="342" t="s">
        <v>6575</v>
      </c>
      <c r="J1613" s="342" t="s">
        <v>6755</v>
      </c>
      <c r="K1613" s="581" t="s">
        <v>7659</v>
      </c>
      <c r="L1613" s="344" t="s">
        <v>4090</v>
      </c>
      <c r="N1613" s="344" t="s">
        <v>4090</v>
      </c>
      <c r="O1613" s="341">
        <v>0</v>
      </c>
    </row>
    <row r="1614" spans="1:15" x14ac:dyDescent="0.2">
      <c r="A1614" s="341" t="s">
        <v>9257</v>
      </c>
      <c r="B1614" s="341" t="s">
        <v>9262</v>
      </c>
      <c r="C1614" s="342" t="s">
        <v>7622</v>
      </c>
      <c r="D1614" s="342" t="s">
        <v>6579</v>
      </c>
      <c r="E1614" s="342" t="s">
        <v>9329</v>
      </c>
      <c r="F1614" s="342" t="s">
        <v>6568</v>
      </c>
      <c r="G1614" s="343">
        <v>5.98</v>
      </c>
      <c r="H1614" s="342" t="s">
        <v>6594</v>
      </c>
      <c r="I1614" s="342" t="s">
        <v>6575</v>
      </c>
      <c r="J1614" s="342" t="s">
        <v>6755</v>
      </c>
      <c r="K1614" s="581" t="s">
        <v>7135</v>
      </c>
      <c r="L1614" s="344" t="s">
        <v>4090</v>
      </c>
      <c r="N1614" s="344" t="s">
        <v>4090</v>
      </c>
      <c r="O1614" s="341">
        <v>0</v>
      </c>
    </row>
    <row r="1615" spans="1:15" x14ac:dyDescent="0.2">
      <c r="A1615" s="341" t="s">
        <v>9257</v>
      </c>
      <c r="B1615" s="341" t="s">
        <v>9262</v>
      </c>
      <c r="C1615" s="342" t="s">
        <v>6778</v>
      </c>
      <c r="D1615" s="342" t="s">
        <v>6579</v>
      </c>
      <c r="E1615" s="342" t="s">
        <v>9325</v>
      </c>
      <c r="F1615" s="342" t="s">
        <v>6568</v>
      </c>
      <c r="G1615" s="343">
        <v>7.8</v>
      </c>
      <c r="H1615" s="342" t="s">
        <v>6594</v>
      </c>
      <c r="I1615" s="342" t="s">
        <v>6575</v>
      </c>
      <c r="J1615" s="342" t="s">
        <v>6755</v>
      </c>
      <c r="K1615" s="581" t="s">
        <v>7407</v>
      </c>
      <c r="L1615" s="344" t="s">
        <v>4090</v>
      </c>
      <c r="N1615" s="344" t="s">
        <v>4090</v>
      </c>
      <c r="O1615" s="341" t="s">
        <v>6766</v>
      </c>
    </row>
    <row r="1616" spans="1:15" x14ac:dyDescent="0.2">
      <c r="A1616" s="341" t="s">
        <v>9257</v>
      </c>
      <c r="B1616" s="341" t="s">
        <v>9262</v>
      </c>
      <c r="C1616" s="342" t="s">
        <v>6778</v>
      </c>
      <c r="D1616" s="342" t="s">
        <v>6579</v>
      </c>
      <c r="E1616" s="342" t="s">
        <v>9326</v>
      </c>
      <c r="F1616" s="342" t="s">
        <v>6568</v>
      </c>
      <c r="G1616" s="343">
        <v>5.4</v>
      </c>
      <c r="H1616" s="342" t="s">
        <v>6594</v>
      </c>
      <c r="I1616" s="342" t="s">
        <v>6575</v>
      </c>
      <c r="J1616" s="342" t="s">
        <v>6755</v>
      </c>
      <c r="K1616" s="581" t="s">
        <v>7660</v>
      </c>
      <c r="L1616" s="344" t="s">
        <v>4090</v>
      </c>
      <c r="N1616" s="344" t="s">
        <v>4090</v>
      </c>
      <c r="O1616" s="341" t="s">
        <v>6766</v>
      </c>
    </row>
    <row r="1617" spans="1:15" x14ac:dyDescent="0.2">
      <c r="A1617" s="341" t="s">
        <v>9257</v>
      </c>
      <c r="B1617" s="341" t="s">
        <v>9262</v>
      </c>
      <c r="C1617" s="342" t="s">
        <v>6783</v>
      </c>
      <c r="D1617" s="342" t="s">
        <v>6579</v>
      </c>
      <c r="E1617" s="342" t="s">
        <v>9320</v>
      </c>
      <c r="F1617" s="342" t="s">
        <v>6568</v>
      </c>
      <c r="G1617" s="343">
        <v>5</v>
      </c>
      <c r="H1617" s="342" t="s">
        <v>6594</v>
      </c>
      <c r="I1617" s="342" t="s">
        <v>6575</v>
      </c>
      <c r="J1617" s="342" t="s">
        <v>6755</v>
      </c>
      <c r="K1617" s="581" t="s">
        <v>7661</v>
      </c>
      <c r="L1617" s="344" t="s">
        <v>4090</v>
      </c>
      <c r="N1617" s="344" t="s">
        <v>4090</v>
      </c>
      <c r="O1617" s="341" t="s">
        <v>6752</v>
      </c>
    </row>
    <row r="1618" spans="1:15" x14ac:dyDescent="0.2">
      <c r="A1618" s="341" t="s">
        <v>9257</v>
      </c>
      <c r="B1618" s="341" t="s">
        <v>9262</v>
      </c>
      <c r="C1618" s="342" t="s">
        <v>6578</v>
      </c>
      <c r="D1618" s="342" t="s">
        <v>6579</v>
      </c>
      <c r="E1618" s="342" t="s">
        <v>9324</v>
      </c>
      <c r="F1618" s="342" t="s">
        <v>6568</v>
      </c>
      <c r="G1618" s="343">
        <v>9.94</v>
      </c>
      <c r="H1618" s="342" t="s">
        <v>6594</v>
      </c>
      <c r="I1618" s="342" t="s">
        <v>6575</v>
      </c>
      <c r="J1618" s="342" t="s">
        <v>6755</v>
      </c>
      <c r="K1618" s="581" t="s">
        <v>7662</v>
      </c>
      <c r="L1618" s="344" t="s">
        <v>4090</v>
      </c>
      <c r="N1618" s="344" t="s">
        <v>4090</v>
      </c>
      <c r="O1618" s="341" t="s">
        <v>6766</v>
      </c>
    </row>
    <row r="1619" spans="1:15" x14ac:dyDescent="0.2">
      <c r="A1619" s="341" t="s">
        <v>9257</v>
      </c>
      <c r="B1619" s="341" t="s">
        <v>9262</v>
      </c>
      <c r="C1619" s="342" t="s">
        <v>6578</v>
      </c>
      <c r="D1619" s="342" t="s">
        <v>6579</v>
      </c>
      <c r="E1619" s="342" t="s">
        <v>9320</v>
      </c>
      <c r="F1619" s="342" t="s">
        <v>6568</v>
      </c>
      <c r="G1619" s="343">
        <v>7.44</v>
      </c>
      <c r="H1619" s="342" t="s">
        <v>6594</v>
      </c>
      <c r="I1619" s="342" t="s">
        <v>6575</v>
      </c>
      <c r="J1619" s="342" t="s">
        <v>6755</v>
      </c>
      <c r="K1619" s="581" t="s">
        <v>7663</v>
      </c>
      <c r="L1619" s="344" t="s">
        <v>4090</v>
      </c>
      <c r="N1619" s="344" t="s">
        <v>4090</v>
      </c>
      <c r="O1619" s="341" t="s">
        <v>6752</v>
      </c>
    </row>
    <row r="1620" spans="1:15" x14ac:dyDescent="0.2">
      <c r="A1620" s="341" t="s">
        <v>9257</v>
      </c>
      <c r="B1620" s="341" t="s">
        <v>9262</v>
      </c>
      <c r="C1620" s="342" t="s">
        <v>6578</v>
      </c>
      <c r="D1620" s="342" t="s">
        <v>6579</v>
      </c>
      <c r="E1620" s="342" t="s">
        <v>9323</v>
      </c>
      <c r="F1620" s="342" t="s">
        <v>6568</v>
      </c>
      <c r="G1620" s="343">
        <v>5.5200000000000005</v>
      </c>
      <c r="H1620" s="342" t="s">
        <v>6594</v>
      </c>
      <c r="I1620" s="342" t="s">
        <v>6575</v>
      </c>
      <c r="J1620" s="342" t="s">
        <v>6755</v>
      </c>
      <c r="K1620" s="581" t="s">
        <v>7664</v>
      </c>
      <c r="L1620" s="344" t="s">
        <v>4090</v>
      </c>
      <c r="N1620" s="344" t="s">
        <v>4090</v>
      </c>
      <c r="O1620" s="341" t="s">
        <v>6766</v>
      </c>
    </row>
    <row r="1621" spans="1:15" x14ac:dyDescent="0.2">
      <c r="A1621" s="341" t="s">
        <v>9257</v>
      </c>
      <c r="B1621" s="341" t="s">
        <v>9262</v>
      </c>
      <c r="C1621" s="342" t="s">
        <v>7622</v>
      </c>
      <c r="D1621" s="342" t="s">
        <v>6579</v>
      </c>
      <c r="E1621" s="342" t="s">
        <v>9341</v>
      </c>
      <c r="F1621" s="342" t="s">
        <v>6568</v>
      </c>
      <c r="G1621" s="343">
        <v>9.1650000000000009</v>
      </c>
      <c r="H1621" s="342" t="s">
        <v>6594</v>
      </c>
      <c r="I1621" s="342" t="s">
        <v>6575</v>
      </c>
      <c r="J1621" s="342" t="s">
        <v>6755</v>
      </c>
      <c r="K1621" s="581" t="s">
        <v>7665</v>
      </c>
      <c r="L1621" s="344" t="s">
        <v>4090</v>
      </c>
      <c r="N1621" s="344" t="s">
        <v>4090</v>
      </c>
      <c r="O1621" s="341" t="s">
        <v>6752</v>
      </c>
    </row>
    <row r="1622" spans="1:15" x14ac:dyDescent="0.2">
      <c r="A1622" s="341" t="s">
        <v>9257</v>
      </c>
      <c r="B1622" s="341" t="s">
        <v>9262</v>
      </c>
      <c r="C1622" s="342" t="s">
        <v>7622</v>
      </c>
      <c r="D1622" s="342" t="s">
        <v>6579</v>
      </c>
      <c r="E1622" s="342" t="s">
        <v>9319</v>
      </c>
      <c r="F1622" s="342" t="s">
        <v>6568</v>
      </c>
      <c r="G1622" s="343">
        <v>7.65</v>
      </c>
      <c r="H1622" s="342" t="s">
        <v>6594</v>
      </c>
      <c r="I1622" s="342" t="s">
        <v>6575</v>
      </c>
      <c r="J1622" s="342" t="s">
        <v>6755</v>
      </c>
      <c r="K1622" s="581" t="s">
        <v>7666</v>
      </c>
      <c r="L1622" s="344" t="s">
        <v>4090</v>
      </c>
      <c r="N1622" s="344" t="s">
        <v>4090</v>
      </c>
      <c r="O1622" s="341" t="s">
        <v>6766</v>
      </c>
    </row>
    <row r="1623" spans="1:15" x14ac:dyDescent="0.2">
      <c r="A1623" s="341" t="s">
        <v>9257</v>
      </c>
      <c r="B1623" s="341" t="s">
        <v>9262</v>
      </c>
      <c r="C1623" s="342" t="s">
        <v>7622</v>
      </c>
      <c r="D1623" s="342" t="s">
        <v>6579</v>
      </c>
      <c r="E1623" s="342" t="s">
        <v>9319</v>
      </c>
      <c r="F1623" s="342" t="s">
        <v>6568</v>
      </c>
      <c r="G1623" s="343">
        <v>9</v>
      </c>
      <c r="H1623" s="342" t="s">
        <v>6594</v>
      </c>
      <c r="I1623" s="342" t="s">
        <v>6575</v>
      </c>
      <c r="J1623" s="342" t="s">
        <v>6755</v>
      </c>
      <c r="K1623" s="581" t="s">
        <v>7667</v>
      </c>
      <c r="L1623" s="344" t="s">
        <v>4090</v>
      </c>
      <c r="N1623" s="344" t="s">
        <v>4090</v>
      </c>
      <c r="O1623" s="341" t="s">
        <v>6752</v>
      </c>
    </row>
    <row r="1624" spans="1:15" x14ac:dyDescent="0.2">
      <c r="A1624" s="341" t="s">
        <v>9257</v>
      </c>
      <c r="B1624" s="341" t="s">
        <v>9262</v>
      </c>
      <c r="C1624" s="342" t="s">
        <v>7622</v>
      </c>
      <c r="D1624" s="342" t="s">
        <v>6579</v>
      </c>
      <c r="E1624" s="342" t="s">
        <v>9326</v>
      </c>
      <c r="F1624" s="342" t="s">
        <v>6568</v>
      </c>
      <c r="G1624" s="343">
        <v>7</v>
      </c>
      <c r="H1624" s="342" t="s">
        <v>6594</v>
      </c>
      <c r="I1624" s="342" t="s">
        <v>6575</v>
      </c>
      <c r="J1624" s="342" t="s">
        <v>6755</v>
      </c>
      <c r="K1624" s="581" t="s">
        <v>6607</v>
      </c>
      <c r="L1624" s="344" t="s">
        <v>4090</v>
      </c>
      <c r="N1624" s="344" t="s">
        <v>4090</v>
      </c>
      <c r="O1624" s="341" t="s">
        <v>6766</v>
      </c>
    </row>
    <row r="1625" spans="1:15" x14ac:dyDescent="0.2">
      <c r="A1625" s="341" t="s">
        <v>9257</v>
      </c>
      <c r="B1625" s="341" t="s">
        <v>9262</v>
      </c>
      <c r="C1625" s="342" t="s">
        <v>7622</v>
      </c>
      <c r="D1625" s="342" t="s">
        <v>6579</v>
      </c>
      <c r="E1625" s="342" t="s">
        <v>9320</v>
      </c>
      <c r="F1625" s="342" t="s">
        <v>6568</v>
      </c>
      <c r="G1625" s="343">
        <v>7.5</v>
      </c>
      <c r="H1625" s="342" t="s">
        <v>6594</v>
      </c>
      <c r="I1625" s="342" t="s">
        <v>6575</v>
      </c>
      <c r="J1625" s="342" t="s">
        <v>6755</v>
      </c>
      <c r="K1625" s="581" t="s">
        <v>7668</v>
      </c>
      <c r="L1625" s="344" t="s">
        <v>4090</v>
      </c>
      <c r="N1625" s="344" t="s">
        <v>4090</v>
      </c>
      <c r="O1625" s="341" t="s">
        <v>6766</v>
      </c>
    </row>
    <row r="1626" spans="1:15" x14ac:dyDescent="0.2">
      <c r="A1626" s="341" t="s">
        <v>9257</v>
      </c>
      <c r="B1626" s="341" t="s">
        <v>9262</v>
      </c>
      <c r="C1626" s="342" t="s">
        <v>7622</v>
      </c>
      <c r="D1626" s="342" t="s">
        <v>6579</v>
      </c>
      <c r="E1626" s="342" t="s">
        <v>9325</v>
      </c>
      <c r="F1626" s="342" t="s">
        <v>6568</v>
      </c>
      <c r="G1626" s="343">
        <v>6.5</v>
      </c>
      <c r="H1626" s="342" t="s">
        <v>6594</v>
      </c>
      <c r="I1626" s="342" t="s">
        <v>6575</v>
      </c>
      <c r="J1626" s="342" t="s">
        <v>6755</v>
      </c>
      <c r="K1626" s="581" t="s">
        <v>7669</v>
      </c>
      <c r="L1626" s="344" t="s">
        <v>4090</v>
      </c>
      <c r="N1626" s="344" t="s">
        <v>4090</v>
      </c>
      <c r="O1626" s="341" t="s">
        <v>6766</v>
      </c>
    </row>
    <row r="1627" spans="1:15" x14ac:dyDescent="0.2">
      <c r="A1627" s="341" t="s">
        <v>9257</v>
      </c>
      <c r="B1627" s="341" t="s">
        <v>9262</v>
      </c>
      <c r="C1627" s="342" t="s">
        <v>7622</v>
      </c>
      <c r="D1627" s="342" t="s">
        <v>6579</v>
      </c>
      <c r="E1627" s="342" t="s">
        <v>9325</v>
      </c>
      <c r="F1627" s="342" t="s">
        <v>6568</v>
      </c>
      <c r="G1627" s="343">
        <v>3.9</v>
      </c>
      <c r="H1627" s="342" t="s">
        <v>6594</v>
      </c>
      <c r="I1627" s="342" t="s">
        <v>6575</v>
      </c>
      <c r="J1627" s="342" t="s">
        <v>6755</v>
      </c>
      <c r="K1627" s="581" t="s">
        <v>7670</v>
      </c>
      <c r="L1627" s="344" t="s">
        <v>4090</v>
      </c>
      <c r="N1627" s="344" t="s">
        <v>4090</v>
      </c>
      <c r="O1627" s="341" t="s">
        <v>6766</v>
      </c>
    </row>
    <row r="1628" spans="1:15" x14ac:dyDescent="0.2">
      <c r="A1628" s="341" t="s">
        <v>9257</v>
      </c>
      <c r="B1628" s="341" t="s">
        <v>9262</v>
      </c>
      <c r="C1628" s="342" t="s">
        <v>7622</v>
      </c>
      <c r="D1628" s="342" t="s">
        <v>6579</v>
      </c>
      <c r="E1628" s="342" t="s">
        <v>9325</v>
      </c>
      <c r="F1628" s="342" t="s">
        <v>6568</v>
      </c>
      <c r="G1628" s="343">
        <v>6.08</v>
      </c>
      <c r="H1628" s="342" t="s">
        <v>6594</v>
      </c>
      <c r="I1628" s="342" t="s">
        <v>6575</v>
      </c>
      <c r="J1628" s="342" t="s">
        <v>6755</v>
      </c>
      <c r="K1628" s="581" t="s">
        <v>7043</v>
      </c>
      <c r="L1628" s="344" t="s">
        <v>4090</v>
      </c>
      <c r="N1628" s="344" t="s">
        <v>4090</v>
      </c>
      <c r="O1628" s="341" t="s">
        <v>6752</v>
      </c>
    </row>
    <row r="1629" spans="1:15" x14ac:dyDescent="0.2">
      <c r="A1629" s="341" t="s">
        <v>9257</v>
      </c>
      <c r="B1629" s="341" t="s">
        <v>9262</v>
      </c>
      <c r="C1629" s="342" t="s">
        <v>7622</v>
      </c>
      <c r="D1629" s="342" t="s">
        <v>6579</v>
      </c>
      <c r="E1629" s="342" t="s">
        <v>9323</v>
      </c>
      <c r="F1629" s="342" t="s">
        <v>6568</v>
      </c>
      <c r="G1629" s="343">
        <v>4.7</v>
      </c>
      <c r="H1629" s="342" t="s">
        <v>6594</v>
      </c>
      <c r="I1629" s="342" t="s">
        <v>6575</v>
      </c>
      <c r="J1629" s="342" t="s">
        <v>6755</v>
      </c>
      <c r="K1629" s="581" t="s">
        <v>7082</v>
      </c>
      <c r="L1629" s="344" t="s">
        <v>4090</v>
      </c>
      <c r="N1629" s="344" t="s">
        <v>4090</v>
      </c>
      <c r="O1629" s="341" t="s">
        <v>6752</v>
      </c>
    </row>
    <row r="1630" spans="1:15" x14ac:dyDescent="0.2">
      <c r="A1630" s="341" t="s">
        <v>9257</v>
      </c>
      <c r="B1630" s="341" t="s">
        <v>9262</v>
      </c>
      <c r="C1630" s="342" t="s">
        <v>7671</v>
      </c>
      <c r="D1630" s="342" t="s">
        <v>6579</v>
      </c>
      <c r="E1630" s="342" t="s">
        <v>9323</v>
      </c>
      <c r="F1630" s="342" t="s">
        <v>6568</v>
      </c>
      <c r="G1630" s="343">
        <v>4.68</v>
      </c>
      <c r="H1630" s="342" t="s">
        <v>6594</v>
      </c>
      <c r="I1630" s="342" t="s">
        <v>6575</v>
      </c>
      <c r="J1630" s="342" t="s">
        <v>6755</v>
      </c>
      <c r="K1630" s="581" t="s">
        <v>7018</v>
      </c>
      <c r="L1630" s="344" t="s">
        <v>4090</v>
      </c>
      <c r="N1630" s="344" t="s">
        <v>4090</v>
      </c>
      <c r="O1630" s="341" t="s">
        <v>6766</v>
      </c>
    </row>
    <row r="1631" spans="1:15" x14ac:dyDescent="0.2">
      <c r="A1631" s="341" t="s">
        <v>9257</v>
      </c>
      <c r="B1631" s="341" t="s">
        <v>9262</v>
      </c>
      <c r="C1631" s="342" t="s">
        <v>7671</v>
      </c>
      <c r="D1631" s="342" t="s">
        <v>6579</v>
      </c>
      <c r="E1631" s="342" t="s">
        <v>9325</v>
      </c>
      <c r="F1631" s="342" t="s">
        <v>6568</v>
      </c>
      <c r="G1631" s="343">
        <v>5.3650000000000002</v>
      </c>
      <c r="H1631" s="342" t="s">
        <v>6594</v>
      </c>
      <c r="I1631" s="342" t="s">
        <v>6575</v>
      </c>
      <c r="J1631" s="342" t="s">
        <v>6755</v>
      </c>
      <c r="K1631" s="581" t="s">
        <v>7672</v>
      </c>
      <c r="L1631" s="344" t="s">
        <v>4090</v>
      </c>
      <c r="N1631" s="344" t="s">
        <v>4090</v>
      </c>
      <c r="O1631" s="341" t="s">
        <v>6766</v>
      </c>
    </row>
    <row r="1632" spans="1:15" x14ac:dyDescent="0.2">
      <c r="A1632" s="341" t="s">
        <v>9257</v>
      </c>
      <c r="B1632" s="341" t="s">
        <v>9262</v>
      </c>
      <c r="C1632" s="342" t="s">
        <v>7671</v>
      </c>
      <c r="D1632" s="342" t="s">
        <v>6579</v>
      </c>
      <c r="E1632" s="342" t="s">
        <v>9325</v>
      </c>
      <c r="F1632" s="342" t="s">
        <v>6568</v>
      </c>
      <c r="G1632" s="343">
        <v>4.2</v>
      </c>
      <c r="H1632" s="342" t="s">
        <v>6594</v>
      </c>
      <c r="I1632" s="342" t="s">
        <v>6575</v>
      </c>
      <c r="J1632" s="342" t="s">
        <v>6755</v>
      </c>
      <c r="K1632" s="581" t="s">
        <v>7454</v>
      </c>
      <c r="L1632" s="344" t="s">
        <v>4090</v>
      </c>
      <c r="N1632" s="344" t="s">
        <v>4090</v>
      </c>
      <c r="O1632" s="341" t="s">
        <v>6766</v>
      </c>
    </row>
    <row r="1633" spans="1:15" x14ac:dyDescent="0.2">
      <c r="A1633" s="341" t="s">
        <v>9257</v>
      </c>
      <c r="B1633" s="341" t="s">
        <v>9262</v>
      </c>
      <c r="C1633" s="342" t="s">
        <v>7671</v>
      </c>
      <c r="D1633" s="342" t="s">
        <v>6579</v>
      </c>
      <c r="E1633" s="342" t="s">
        <v>9321</v>
      </c>
      <c r="F1633" s="342" t="s">
        <v>6568</v>
      </c>
      <c r="G1633" s="343">
        <v>8.2799999999999994</v>
      </c>
      <c r="H1633" s="342" t="s">
        <v>6594</v>
      </c>
      <c r="I1633" s="342" t="s">
        <v>6575</v>
      </c>
      <c r="J1633" s="342" t="s">
        <v>6755</v>
      </c>
      <c r="K1633" s="581" t="s">
        <v>7014</v>
      </c>
      <c r="L1633" s="344" t="s">
        <v>4090</v>
      </c>
      <c r="N1633" s="344" t="s">
        <v>4090</v>
      </c>
      <c r="O1633" s="341" t="s">
        <v>6766</v>
      </c>
    </row>
    <row r="1634" spans="1:15" x14ac:dyDescent="0.2">
      <c r="A1634" s="341" t="s">
        <v>9257</v>
      </c>
      <c r="B1634" s="341" t="s">
        <v>9262</v>
      </c>
      <c r="C1634" s="342" t="s">
        <v>7671</v>
      </c>
      <c r="D1634" s="342" t="s">
        <v>6579</v>
      </c>
      <c r="E1634" s="342" t="s">
        <v>9320</v>
      </c>
      <c r="F1634" s="342" t="s">
        <v>6568</v>
      </c>
      <c r="G1634" s="343">
        <v>5.0350000000000001</v>
      </c>
      <c r="H1634" s="342" t="s">
        <v>6594</v>
      </c>
      <c r="I1634" s="342" t="s">
        <v>6575</v>
      </c>
      <c r="J1634" s="342" t="s">
        <v>6755</v>
      </c>
      <c r="K1634" s="581" t="s">
        <v>7038</v>
      </c>
      <c r="L1634" s="344" t="s">
        <v>4090</v>
      </c>
      <c r="N1634" s="344" t="s">
        <v>4090</v>
      </c>
      <c r="O1634" s="341" t="s">
        <v>6766</v>
      </c>
    </row>
    <row r="1635" spans="1:15" x14ac:dyDescent="0.2">
      <c r="A1635" s="341" t="s">
        <v>9257</v>
      </c>
      <c r="B1635" s="341" t="s">
        <v>9262</v>
      </c>
      <c r="C1635" s="342" t="s">
        <v>7671</v>
      </c>
      <c r="D1635" s="342" t="s">
        <v>6579</v>
      </c>
      <c r="E1635" s="342" t="s">
        <v>9331</v>
      </c>
      <c r="F1635" s="342" t="s">
        <v>6568</v>
      </c>
      <c r="G1635" s="343">
        <v>5.04</v>
      </c>
      <c r="H1635" s="342" t="s">
        <v>6594</v>
      </c>
      <c r="I1635" s="342" t="s">
        <v>6575</v>
      </c>
      <c r="J1635" s="342" t="s">
        <v>6755</v>
      </c>
      <c r="K1635" s="581" t="s">
        <v>7673</v>
      </c>
      <c r="L1635" s="344" t="s">
        <v>4090</v>
      </c>
      <c r="N1635" s="344" t="s">
        <v>4090</v>
      </c>
      <c r="O1635" s="341" t="s">
        <v>6766</v>
      </c>
    </row>
    <row r="1636" spans="1:15" x14ac:dyDescent="0.2">
      <c r="A1636" s="341" t="s">
        <v>9257</v>
      </c>
      <c r="B1636" s="341" t="s">
        <v>9262</v>
      </c>
      <c r="C1636" s="342" t="s">
        <v>7674</v>
      </c>
      <c r="D1636" s="342" t="s">
        <v>6579</v>
      </c>
      <c r="E1636" s="342" t="s">
        <v>9255</v>
      </c>
      <c r="F1636" s="342" t="s">
        <v>6568</v>
      </c>
      <c r="G1636" s="343">
        <v>7</v>
      </c>
      <c r="H1636" s="342" t="s">
        <v>6594</v>
      </c>
      <c r="I1636" s="342" t="s">
        <v>6575</v>
      </c>
      <c r="J1636" s="342" t="s">
        <v>6755</v>
      </c>
      <c r="K1636" s="581" t="s">
        <v>7675</v>
      </c>
      <c r="L1636" s="344" t="s">
        <v>4090</v>
      </c>
      <c r="N1636" s="344" t="s">
        <v>4090</v>
      </c>
      <c r="O1636" s="341" t="s">
        <v>6766</v>
      </c>
    </row>
    <row r="1637" spans="1:15" x14ac:dyDescent="0.2">
      <c r="A1637" s="341" t="s">
        <v>9257</v>
      </c>
      <c r="B1637" s="341" t="s">
        <v>9262</v>
      </c>
      <c r="C1637" s="342" t="s">
        <v>7674</v>
      </c>
      <c r="D1637" s="342" t="s">
        <v>6579</v>
      </c>
      <c r="E1637" s="342" t="s">
        <v>9319</v>
      </c>
      <c r="F1637" s="342" t="s">
        <v>6568</v>
      </c>
      <c r="G1637" s="343">
        <v>6.12</v>
      </c>
      <c r="H1637" s="342" t="s">
        <v>6594</v>
      </c>
      <c r="I1637" s="342" t="s">
        <v>6575</v>
      </c>
      <c r="J1637" s="342" t="s">
        <v>6755</v>
      </c>
      <c r="K1637" s="581" t="s">
        <v>7676</v>
      </c>
      <c r="L1637" s="344" t="s">
        <v>4090</v>
      </c>
      <c r="N1637" s="344" t="s">
        <v>4090</v>
      </c>
      <c r="O1637" s="341" t="s">
        <v>6766</v>
      </c>
    </row>
    <row r="1638" spans="1:15" x14ac:dyDescent="0.2">
      <c r="A1638" s="341" t="s">
        <v>9257</v>
      </c>
      <c r="B1638" s="341" t="s">
        <v>9262</v>
      </c>
      <c r="C1638" s="342" t="s">
        <v>7674</v>
      </c>
      <c r="D1638" s="342" t="s">
        <v>6579</v>
      </c>
      <c r="E1638" s="342" t="s">
        <v>9319</v>
      </c>
      <c r="F1638" s="342" t="s">
        <v>6568</v>
      </c>
      <c r="G1638" s="343">
        <v>8.120000000000001</v>
      </c>
      <c r="H1638" s="342" t="s">
        <v>6594</v>
      </c>
      <c r="I1638" s="342" t="s">
        <v>6575</v>
      </c>
      <c r="J1638" s="342" t="s">
        <v>6755</v>
      </c>
      <c r="K1638" s="581" t="s">
        <v>7677</v>
      </c>
      <c r="L1638" s="344" t="s">
        <v>4090</v>
      </c>
      <c r="N1638" s="344" t="s">
        <v>4090</v>
      </c>
      <c r="O1638" s="341" t="s">
        <v>6752</v>
      </c>
    </row>
    <row r="1639" spans="1:15" x14ac:dyDescent="0.2">
      <c r="A1639" s="341" t="s">
        <v>9257</v>
      </c>
      <c r="B1639" s="341" t="s">
        <v>9262</v>
      </c>
      <c r="C1639" s="342" t="s">
        <v>7674</v>
      </c>
      <c r="D1639" s="342" t="s">
        <v>6579</v>
      </c>
      <c r="E1639" s="342" t="s">
        <v>9328</v>
      </c>
      <c r="F1639" s="342" t="s">
        <v>6568</v>
      </c>
      <c r="G1639" s="343">
        <v>7.3500000000000005</v>
      </c>
      <c r="H1639" s="342" t="s">
        <v>6594</v>
      </c>
      <c r="I1639" s="342" t="s">
        <v>6575</v>
      </c>
      <c r="J1639" s="342" t="s">
        <v>6755</v>
      </c>
      <c r="K1639" s="581" t="s">
        <v>7678</v>
      </c>
      <c r="L1639" s="344" t="s">
        <v>4090</v>
      </c>
      <c r="N1639" s="344" t="s">
        <v>4090</v>
      </c>
      <c r="O1639" s="341" t="s">
        <v>6752</v>
      </c>
    </row>
    <row r="1640" spans="1:15" x14ac:dyDescent="0.2">
      <c r="A1640" s="341" t="s">
        <v>9257</v>
      </c>
      <c r="B1640" s="341" t="s">
        <v>9262</v>
      </c>
      <c r="C1640" s="342" t="s">
        <v>7674</v>
      </c>
      <c r="D1640" s="342" t="s">
        <v>6579</v>
      </c>
      <c r="E1640" s="342" t="s">
        <v>9325</v>
      </c>
      <c r="F1640" s="342" t="s">
        <v>6568</v>
      </c>
      <c r="G1640" s="343">
        <v>5.7</v>
      </c>
      <c r="H1640" s="342" t="s">
        <v>6594</v>
      </c>
      <c r="I1640" s="342" t="s">
        <v>6575</v>
      </c>
      <c r="J1640" s="342" t="s">
        <v>6755</v>
      </c>
      <c r="K1640" s="581" t="s">
        <v>7679</v>
      </c>
      <c r="L1640" s="344" t="s">
        <v>4090</v>
      </c>
      <c r="N1640" s="344" t="s">
        <v>4090</v>
      </c>
      <c r="O1640" s="341" t="s">
        <v>6766</v>
      </c>
    </row>
    <row r="1641" spans="1:15" x14ac:dyDescent="0.2">
      <c r="A1641" s="341" t="s">
        <v>9257</v>
      </c>
      <c r="B1641" s="341" t="s">
        <v>9262</v>
      </c>
      <c r="C1641" s="342" t="s">
        <v>7674</v>
      </c>
      <c r="D1641" s="342" t="s">
        <v>6579</v>
      </c>
      <c r="E1641" s="342" t="s">
        <v>9322</v>
      </c>
      <c r="F1641" s="342" t="s">
        <v>6568</v>
      </c>
      <c r="G1641" s="343">
        <v>6.1000000000000005</v>
      </c>
      <c r="H1641" s="342" t="s">
        <v>6594</v>
      </c>
      <c r="I1641" s="342" t="s">
        <v>6575</v>
      </c>
      <c r="J1641" s="342" t="s">
        <v>6755</v>
      </c>
      <c r="K1641" s="581" t="s">
        <v>7680</v>
      </c>
      <c r="L1641" s="344" t="s">
        <v>4090</v>
      </c>
      <c r="N1641" s="344" t="s">
        <v>4090</v>
      </c>
      <c r="O1641" s="341" t="s">
        <v>6766</v>
      </c>
    </row>
    <row r="1642" spans="1:15" x14ac:dyDescent="0.2">
      <c r="A1642" s="341" t="s">
        <v>9257</v>
      </c>
      <c r="B1642" s="341" t="s">
        <v>9262</v>
      </c>
      <c r="C1642" s="342" t="s">
        <v>7674</v>
      </c>
      <c r="D1642" s="342" t="s">
        <v>6579</v>
      </c>
      <c r="E1642" s="342" t="s">
        <v>9323</v>
      </c>
      <c r="F1642" s="342" t="s">
        <v>6568</v>
      </c>
      <c r="G1642" s="343">
        <v>3.43</v>
      </c>
      <c r="H1642" s="342" t="s">
        <v>6594</v>
      </c>
      <c r="I1642" s="342" t="s">
        <v>6575</v>
      </c>
      <c r="J1642" s="342" t="s">
        <v>6755</v>
      </c>
      <c r="K1642" s="581" t="s">
        <v>7681</v>
      </c>
      <c r="L1642" s="344" t="s">
        <v>4090</v>
      </c>
      <c r="N1642" s="344" t="s">
        <v>4090</v>
      </c>
      <c r="O1642" s="341" t="s">
        <v>6752</v>
      </c>
    </row>
    <row r="1643" spans="1:15" x14ac:dyDescent="0.2">
      <c r="A1643" s="341" t="s">
        <v>9257</v>
      </c>
      <c r="B1643" s="341" t="s">
        <v>9262</v>
      </c>
      <c r="C1643" s="342" t="s">
        <v>7674</v>
      </c>
      <c r="D1643" s="342" t="s">
        <v>6579</v>
      </c>
      <c r="E1643" s="342" t="s">
        <v>9323</v>
      </c>
      <c r="F1643" s="342" t="s">
        <v>6568</v>
      </c>
      <c r="G1643" s="343">
        <v>3.8250000000000002</v>
      </c>
      <c r="H1643" s="342" t="s">
        <v>6594</v>
      </c>
      <c r="I1643" s="342" t="s">
        <v>6575</v>
      </c>
      <c r="J1643" s="342" t="s">
        <v>6755</v>
      </c>
      <c r="K1643" s="581" t="s">
        <v>7082</v>
      </c>
      <c r="L1643" s="344" t="s">
        <v>4090</v>
      </c>
      <c r="N1643" s="344" t="s">
        <v>4090</v>
      </c>
      <c r="O1643" s="341" t="s">
        <v>6752</v>
      </c>
    </row>
    <row r="1644" spans="1:15" x14ac:dyDescent="0.2">
      <c r="A1644" s="341" t="s">
        <v>9257</v>
      </c>
      <c r="B1644" s="341" t="s">
        <v>9262</v>
      </c>
      <c r="C1644" s="342" t="s">
        <v>7674</v>
      </c>
      <c r="D1644" s="342" t="s">
        <v>6579</v>
      </c>
      <c r="E1644" s="342" t="s">
        <v>9323</v>
      </c>
      <c r="F1644" s="342" t="s">
        <v>6568</v>
      </c>
      <c r="G1644" s="343">
        <v>3.5700000000000003</v>
      </c>
      <c r="H1644" s="342" t="s">
        <v>6594</v>
      </c>
      <c r="I1644" s="342" t="s">
        <v>6575</v>
      </c>
      <c r="J1644" s="342" t="s">
        <v>6755</v>
      </c>
      <c r="K1644" s="581" t="s">
        <v>7682</v>
      </c>
      <c r="L1644" s="344" t="s">
        <v>4090</v>
      </c>
      <c r="N1644" s="344" t="s">
        <v>4090</v>
      </c>
      <c r="O1644" s="341" t="s">
        <v>6752</v>
      </c>
    </row>
    <row r="1645" spans="1:15" x14ac:dyDescent="0.2">
      <c r="A1645" s="341" t="s">
        <v>9257</v>
      </c>
      <c r="B1645" s="341" t="s">
        <v>9262</v>
      </c>
      <c r="C1645" s="342" t="s">
        <v>6781</v>
      </c>
      <c r="D1645" s="342" t="s">
        <v>6579</v>
      </c>
      <c r="E1645" s="342" t="s">
        <v>9322</v>
      </c>
      <c r="F1645" s="342" t="s">
        <v>6568</v>
      </c>
      <c r="G1645" s="343">
        <v>3.2</v>
      </c>
      <c r="H1645" s="342" t="s">
        <v>6594</v>
      </c>
      <c r="I1645" s="342" t="s">
        <v>6575</v>
      </c>
      <c r="J1645" s="342" t="s">
        <v>6755</v>
      </c>
      <c r="K1645" s="581" t="s">
        <v>7683</v>
      </c>
      <c r="L1645" s="344" t="s">
        <v>4090</v>
      </c>
      <c r="N1645" s="344" t="s">
        <v>4090</v>
      </c>
      <c r="O1645" s="341" t="s">
        <v>6752</v>
      </c>
    </row>
    <row r="1646" spans="1:15" x14ac:dyDescent="0.2">
      <c r="A1646" s="341" t="s">
        <v>9257</v>
      </c>
      <c r="B1646" s="341" t="s">
        <v>9262</v>
      </c>
      <c r="C1646" s="342" t="s">
        <v>7684</v>
      </c>
      <c r="D1646" s="342" t="s">
        <v>6579</v>
      </c>
      <c r="E1646" s="342" t="s">
        <v>9328</v>
      </c>
      <c r="F1646" s="342" t="s">
        <v>6568</v>
      </c>
      <c r="G1646" s="343">
        <v>8.1999999999999993</v>
      </c>
      <c r="H1646" s="342" t="s">
        <v>6594</v>
      </c>
      <c r="I1646" s="342" t="s">
        <v>6575</v>
      </c>
      <c r="J1646" s="342" t="s">
        <v>6755</v>
      </c>
      <c r="K1646" s="581" t="s">
        <v>7685</v>
      </c>
      <c r="L1646" s="344" t="s">
        <v>4090</v>
      </c>
      <c r="N1646" s="344" t="s">
        <v>4090</v>
      </c>
      <c r="O1646" s="341" t="s">
        <v>6766</v>
      </c>
    </row>
    <row r="1647" spans="1:15" x14ac:dyDescent="0.2">
      <c r="A1647" s="341" t="s">
        <v>9257</v>
      </c>
      <c r="B1647" s="341" t="s">
        <v>9262</v>
      </c>
      <c r="C1647" s="342" t="s">
        <v>7671</v>
      </c>
      <c r="D1647" s="342" t="s">
        <v>6579</v>
      </c>
      <c r="E1647" s="342" t="s">
        <v>9323</v>
      </c>
      <c r="F1647" s="342" t="s">
        <v>6568</v>
      </c>
      <c r="G1647" s="343">
        <v>4.4000000000000004</v>
      </c>
      <c r="H1647" s="342" t="s">
        <v>6594</v>
      </c>
      <c r="I1647" s="342" t="s">
        <v>6575</v>
      </c>
      <c r="J1647" s="342" t="s">
        <v>6755</v>
      </c>
      <c r="K1647" s="581" t="s">
        <v>7053</v>
      </c>
      <c r="L1647" s="344" t="s">
        <v>4090</v>
      </c>
      <c r="N1647" s="344" t="s">
        <v>4090</v>
      </c>
      <c r="O1647" s="341" t="s">
        <v>6752</v>
      </c>
    </row>
    <row r="1648" spans="1:15" x14ac:dyDescent="0.2">
      <c r="A1648" s="341" t="s">
        <v>9257</v>
      </c>
      <c r="B1648" s="341" t="s">
        <v>9262</v>
      </c>
      <c r="C1648" s="342" t="s">
        <v>6578</v>
      </c>
      <c r="D1648" s="342" t="s">
        <v>6579</v>
      </c>
      <c r="E1648" s="342" t="s">
        <v>9319</v>
      </c>
      <c r="F1648" s="342" t="s">
        <v>6568</v>
      </c>
      <c r="G1648" s="343">
        <v>6.63</v>
      </c>
      <c r="H1648" s="342" t="s">
        <v>6594</v>
      </c>
      <c r="I1648" s="342" t="s">
        <v>6575</v>
      </c>
      <c r="J1648" s="342" t="s">
        <v>6755</v>
      </c>
      <c r="K1648" s="581" t="s">
        <v>7686</v>
      </c>
      <c r="L1648" s="344" t="s">
        <v>4090</v>
      </c>
      <c r="N1648" s="344" t="s">
        <v>4090</v>
      </c>
      <c r="O1648" s="341" t="s">
        <v>6766</v>
      </c>
    </row>
    <row r="1649" spans="1:15" x14ac:dyDescent="0.2">
      <c r="A1649" s="341" t="s">
        <v>9257</v>
      </c>
      <c r="B1649" s="341" t="s">
        <v>9262</v>
      </c>
      <c r="C1649" s="342" t="s">
        <v>6578</v>
      </c>
      <c r="D1649" s="342" t="s">
        <v>6579</v>
      </c>
      <c r="E1649" s="342" t="s">
        <v>9319</v>
      </c>
      <c r="F1649" s="342" t="s">
        <v>6568</v>
      </c>
      <c r="G1649" s="343">
        <v>8</v>
      </c>
      <c r="H1649" s="342" t="s">
        <v>6594</v>
      </c>
      <c r="I1649" s="342" t="s">
        <v>6575</v>
      </c>
      <c r="J1649" s="342" t="s">
        <v>6755</v>
      </c>
      <c r="K1649" s="581" t="s">
        <v>7687</v>
      </c>
      <c r="L1649" s="344" t="s">
        <v>4090</v>
      </c>
      <c r="N1649" s="344" t="s">
        <v>4090</v>
      </c>
      <c r="O1649" s="341" t="s">
        <v>6766</v>
      </c>
    </row>
    <row r="1650" spans="1:15" x14ac:dyDescent="0.2">
      <c r="A1650" s="341" t="s">
        <v>9257</v>
      </c>
      <c r="B1650" s="341" t="s">
        <v>9262</v>
      </c>
      <c r="C1650" s="342" t="s">
        <v>6578</v>
      </c>
      <c r="D1650" s="342" t="s">
        <v>6579</v>
      </c>
      <c r="E1650" s="342" t="s">
        <v>9325</v>
      </c>
      <c r="F1650" s="342" t="s">
        <v>6568</v>
      </c>
      <c r="G1650" s="343">
        <v>6.9090000000000007</v>
      </c>
      <c r="H1650" s="342" t="s">
        <v>6594</v>
      </c>
      <c r="I1650" s="342" t="s">
        <v>6575</v>
      </c>
      <c r="J1650" s="342" t="s">
        <v>6755</v>
      </c>
      <c r="K1650" s="581" t="s">
        <v>7126</v>
      </c>
      <c r="L1650" s="344" t="s">
        <v>4090</v>
      </c>
      <c r="N1650" s="344" t="s">
        <v>4090</v>
      </c>
      <c r="O1650" s="341" t="s">
        <v>6752</v>
      </c>
    </row>
    <row r="1651" spans="1:15" x14ac:dyDescent="0.2">
      <c r="A1651" s="341" t="s">
        <v>9257</v>
      </c>
      <c r="B1651" s="341" t="s">
        <v>9262</v>
      </c>
      <c r="C1651" s="342" t="s">
        <v>6781</v>
      </c>
      <c r="D1651" s="342" t="s">
        <v>6579</v>
      </c>
      <c r="E1651" s="342" t="s">
        <v>9320</v>
      </c>
      <c r="F1651" s="342" t="s">
        <v>6568</v>
      </c>
      <c r="G1651" s="343">
        <v>4</v>
      </c>
      <c r="H1651" s="342" t="s">
        <v>6594</v>
      </c>
      <c r="I1651" s="342" t="s">
        <v>6575</v>
      </c>
      <c r="J1651" s="342" t="s">
        <v>6755</v>
      </c>
      <c r="K1651" s="581" t="s">
        <v>6925</v>
      </c>
      <c r="L1651" s="344" t="s">
        <v>4090</v>
      </c>
      <c r="N1651" s="344" t="s">
        <v>4090</v>
      </c>
      <c r="O1651" s="341" t="s">
        <v>6752</v>
      </c>
    </row>
    <row r="1652" spans="1:15" x14ac:dyDescent="0.2">
      <c r="A1652" s="341" t="s">
        <v>9257</v>
      </c>
      <c r="B1652" s="341" t="s">
        <v>9262</v>
      </c>
      <c r="C1652" s="342" t="s">
        <v>7684</v>
      </c>
      <c r="D1652" s="342" t="s">
        <v>6579</v>
      </c>
      <c r="E1652" s="342" t="s">
        <v>9325</v>
      </c>
      <c r="F1652" s="342" t="s">
        <v>6568</v>
      </c>
      <c r="G1652" s="343">
        <v>5.5200000000000005</v>
      </c>
      <c r="H1652" s="342" t="s">
        <v>6594</v>
      </c>
      <c r="I1652" s="342" t="s">
        <v>6575</v>
      </c>
      <c r="J1652" s="342" t="s">
        <v>6755</v>
      </c>
      <c r="K1652" s="581" t="s">
        <v>7688</v>
      </c>
      <c r="L1652" s="344" t="s">
        <v>4090</v>
      </c>
      <c r="N1652" s="344" t="s">
        <v>4090</v>
      </c>
      <c r="O1652" s="341" t="s">
        <v>6766</v>
      </c>
    </row>
    <row r="1653" spans="1:15" x14ac:dyDescent="0.2">
      <c r="A1653" s="341" t="s">
        <v>9257</v>
      </c>
      <c r="B1653" s="341" t="s">
        <v>9262</v>
      </c>
      <c r="C1653" s="342" t="s">
        <v>7671</v>
      </c>
      <c r="D1653" s="342" t="s">
        <v>6579</v>
      </c>
      <c r="E1653" s="342" t="s">
        <v>9334</v>
      </c>
      <c r="F1653" s="342" t="s">
        <v>6568</v>
      </c>
      <c r="G1653" s="343">
        <v>1.7550000000000001</v>
      </c>
      <c r="H1653" s="342" t="s">
        <v>6594</v>
      </c>
      <c r="I1653" s="342" t="s">
        <v>6575</v>
      </c>
      <c r="J1653" s="342" t="s">
        <v>6755</v>
      </c>
      <c r="K1653" s="581" t="s">
        <v>6959</v>
      </c>
      <c r="L1653" s="344" t="s">
        <v>4090</v>
      </c>
      <c r="N1653" s="344" t="s">
        <v>4090</v>
      </c>
      <c r="O1653" s="341" t="s">
        <v>6766</v>
      </c>
    </row>
    <row r="1654" spans="1:15" x14ac:dyDescent="0.2">
      <c r="A1654" s="341" t="s">
        <v>9257</v>
      </c>
      <c r="B1654" s="341" t="s">
        <v>9262</v>
      </c>
      <c r="C1654" s="342" t="s">
        <v>7671</v>
      </c>
      <c r="D1654" s="342" t="s">
        <v>6579</v>
      </c>
      <c r="E1654" s="342" t="s">
        <v>9324</v>
      </c>
      <c r="F1654" s="342" t="s">
        <v>6568</v>
      </c>
      <c r="G1654" s="343">
        <v>7.8</v>
      </c>
      <c r="H1654" s="342" t="s">
        <v>6594</v>
      </c>
      <c r="I1654" s="342" t="s">
        <v>6575</v>
      </c>
      <c r="J1654" s="342" t="s">
        <v>6755</v>
      </c>
      <c r="K1654" s="581" t="s">
        <v>7689</v>
      </c>
      <c r="L1654" s="344" t="s">
        <v>4090</v>
      </c>
      <c r="N1654" s="344" t="s">
        <v>4090</v>
      </c>
      <c r="O1654" s="341" t="s">
        <v>6766</v>
      </c>
    </row>
    <row r="1655" spans="1:15" x14ac:dyDescent="0.2">
      <c r="A1655" s="341" t="s">
        <v>9257</v>
      </c>
      <c r="B1655" s="341" t="s">
        <v>9262</v>
      </c>
      <c r="C1655" s="342" t="s">
        <v>6778</v>
      </c>
      <c r="D1655" s="342" t="s">
        <v>6579</v>
      </c>
      <c r="E1655" s="342" t="s">
        <v>9323</v>
      </c>
      <c r="F1655" s="342" t="s">
        <v>6568</v>
      </c>
      <c r="G1655" s="343">
        <v>9</v>
      </c>
      <c r="H1655" s="342" t="s">
        <v>6594</v>
      </c>
      <c r="I1655" s="342" t="s">
        <v>6575</v>
      </c>
      <c r="J1655" s="342" t="s">
        <v>6755</v>
      </c>
      <c r="K1655" s="581" t="s">
        <v>7690</v>
      </c>
      <c r="L1655" s="344" t="s">
        <v>4090</v>
      </c>
      <c r="N1655" s="344" t="s">
        <v>4090</v>
      </c>
      <c r="O1655" s="341" t="s">
        <v>6752</v>
      </c>
    </row>
    <row r="1656" spans="1:15" x14ac:dyDescent="0.2">
      <c r="A1656" s="341" t="s">
        <v>9257</v>
      </c>
      <c r="B1656" s="341" t="s">
        <v>9262</v>
      </c>
      <c r="C1656" s="342" t="s">
        <v>6578</v>
      </c>
      <c r="D1656" s="342" t="s">
        <v>6579</v>
      </c>
      <c r="E1656" s="342" t="s">
        <v>9323</v>
      </c>
      <c r="F1656" s="342" t="s">
        <v>6568</v>
      </c>
      <c r="G1656" s="343">
        <v>8.16</v>
      </c>
      <c r="H1656" s="342" t="s">
        <v>6594</v>
      </c>
      <c r="I1656" s="342" t="s">
        <v>6575</v>
      </c>
      <c r="J1656" s="342" t="s">
        <v>6755</v>
      </c>
      <c r="K1656" s="581" t="s">
        <v>7691</v>
      </c>
      <c r="L1656" s="344" t="s">
        <v>4090</v>
      </c>
      <c r="N1656" s="344" t="s">
        <v>4090</v>
      </c>
      <c r="O1656" s="341" t="s">
        <v>6752</v>
      </c>
    </row>
    <row r="1657" spans="1:15" x14ac:dyDescent="0.2">
      <c r="A1657" s="341" t="s">
        <v>9257</v>
      </c>
      <c r="B1657" s="341" t="s">
        <v>9262</v>
      </c>
      <c r="C1657" s="342" t="s">
        <v>7684</v>
      </c>
      <c r="D1657" s="342" t="s">
        <v>6579</v>
      </c>
      <c r="E1657" s="342" t="s">
        <v>9328</v>
      </c>
      <c r="F1657" s="342" t="s">
        <v>6568</v>
      </c>
      <c r="G1657" s="343">
        <v>6</v>
      </c>
      <c r="H1657" s="342" t="s">
        <v>6594</v>
      </c>
      <c r="I1657" s="342" t="s">
        <v>6575</v>
      </c>
      <c r="J1657" s="342" t="s">
        <v>6755</v>
      </c>
      <c r="K1657" s="581" t="s">
        <v>7692</v>
      </c>
      <c r="L1657" s="344" t="s">
        <v>4090</v>
      </c>
      <c r="N1657" s="344" t="s">
        <v>4090</v>
      </c>
      <c r="O1657" s="341" t="s">
        <v>6766</v>
      </c>
    </row>
    <row r="1658" spans="1:15" x14ac:dyDescent="0.2">
      <c r="A1658" s="341" t="s">
        <v>9257</v>
      </c>
      <c r="B1658" s="341" t="s">
        <v>9262</v>
      </c>
      <c r="C1658" s="342" t="s">
        <v>6778</v>
      </c>
      <c r="D1658" s="342" t="s">
        <v>6579</v>
      </c>
      <c r="E1658" s="342" t="s">
        <v>9321</v>
      </c>
      <c r="F1658" s="342" t="s">
        <v>6568</v>
      </c>
      <c r="G1658" s="343">
        <v>11.75</v>
      </c>
      <c r="H1658" s="342" t="s">
        <v>6594</v>
      </c>
      <c r="I1658" s="342" t="s">
        <v>6575</v>
      </c>
      <c r="J1658" s="342" t="s">
        <v>6755</v>
      </c>
      <c r="K1658" s="581" t="s">
        <v>7450</v>
      </c>
      <c r="L1658" s="344" t="s">
        <v>4090</v>
      </c>
      <c r="N1658" s="344" t="s">
        <v>4090</v>
      </c>
      <c r="O1658" s="341">
        <v>0</v>
      </c>
    </row>
    <row r="1659" spans="1:15" x14ac:dyDescent="0.2">
      <c r="A1659" s="341" t="s">
        <v>9257</v>
      </c>
      <c r="B1659" s="341" t="s">
        <v>9262</v>
      </c>
      <c r="C1659" s="342" t="s">
        <v>6778</v>
      </c>
      <c r="D1659" s="342" t="s">
        <v>6579</v>
      </c>
      <c r="E1659" s="342" t="s">
        <v>9325</v>
      </c>
      <c r="F1659" s="342" t="s">
        <v>6568</v>
      </c>
      <c r="G1659" s="343">
        <v>9.870000000000001</v>
      </c>
      <c r="H1659" s="342" t="s">
        <v>6594</v>
      </c>
      <c r="I1659" s="342" t="s">
        <v>6575</v>
      </c>
      <c r="J1659" s="342" t="s">
        <v>6755</v>
      </c>
      <c r="K1659" s="581" t="s">
        <v>7446</v>
      </c>
      <c r="L1659" s="344" t="s">
        <v>4090</v>
      </c>
      <c r="N1659" s="344" t="s">
        <v>4090</v>
      </c>
      <c r="O1659" s="341">
        <v>0</v>
      </c>
    </row>
    <row r="1660" spans="1:15" x14ac:dyDescent="0.2">
      <c r="A1660" s="341" t="s">
        <v>9257</v>
      </c>
      <c r="B1660" s="341" t="s">
        <v>9262</v>
      </c>
      <c r="C1660" s="342" t="s">
        <v>6778</v>
      </c>
      <c r="D1660" s="342" t="s">
        <v>6579</v>
      </c>
      <c r="E1660" s="342" t="s">
        <v>9319</v>
      </c>
      <c r="F1660" s="342" t="s">
        <v>6568</v>
      </c>
      <c r="G1660" s="343">
        <v>10.57</v>
      </c>
      <c r="H1660" s="342" t="s">
        <v>6594</v>
      </c>
      <c r="I1660" s="342" t="s">
        <v>6575</v>
      </c>
      <c r="J1660" s="342" t="s">
        <v>6755</v>
      </c>
      <c r="K1660" s="581" t="s">
        <v>7693</v>
      </c>
      <c r="L1660" s="344" t="s">
        <v>4090</v>
      </c>
      <c r="N1660" s="344" t="s">
        <v>4090</v>
      </c>
      <c r="O1660" s="341" t="s">
        <v>6766</v>
      </c>
    </row>
    <row r="1661" spans="1:15" x14ac:dyDescent="0.2">
      <c r="A1661" s="341" t="s">
        <v>9257</v>
      </c>
      <c r="B1661" s="341" t="s">
        <v>9262</v>
      </c>
      <c r="C1661" s="342" t="s">
        <v>6778</v>
      </c>
      <c r="D1661" s="342" t="s">
        <v>6579</v>
      </c>
      <c r="E1661" s="342" t="s">
        <v>9255</v>
      </c>
      <c r="F1661" s="342" t="s">
        <v>6568</v>
      </c>
      <c r="G1661" s="343">
        <v>6.44</v>
      </c>
      <c r="H1661" s="342" t="s">
        <v>6594</v>
      </c>
      <c r="I1661" s="342" t="s">
        <v>6575</v>
      </c>
      <c r="J1661" s="342" t="s">
        <v>6755</v>
      </c>
      <c r="K1661" s="581" t="s">
        <v>6973</v>
      </c>
      <c r="L1661" s="344" t="s">
        <v>4090</v>
      </c>
      <c r="N1661" s="344" t="s">
        <v>4090</v>
      </c>
      <c r="O1661" s="341">
        <v>0</v>
      </c>
    </row>
    <row r="1662" spans="1:15" x14ac:dyDescent="0.2">
      <c r="A1662" s="341" t="s">
        <v>9257</v>
      </c>
      <c r="B1662" s="341" t="s">
        <v>9262</v>
      </c>
      <c r="C1662" s="342" t="s">
        <v>6783</v>
      </c>
      <c r="D1662" s="342" t="s">
        <v>6579</v>
      </c>
      <c r="E1662" s="342" t="s">
        <v>9323</v>
      </c>
      <c r="F1662" s="342" t="s">
        <v>6568</v>
      </c>
      <c r="G1662" s="343">
        <v>25.92</v>
      </c>
      <c r="H1662" s="342" t="s">
        <v>6594</v>
      </c>
      <c r="I1662" s="342" t="s">
        <v>6575</v>
      </c>
      <c r="J1662" s="342" t="s">
        <v>6755</v>
      </c>
      <c r="K1662" s="581" t="s">
        <v>7694</v>
      </c>
      <c r="L1662" s="344" t="s">
        <v>4090</v>
      </c>
      <c r="N1662" s="344" t="s">
        <v>4090</v>
      </c>
      <c r="O1662" s="341">
        <v>0</v>
      </c>
    </row>
    <row r="1663" spans="1:15" x14ac:dyDescent="0.2">
      <c r="A1663" s="341" t="s">
        <v>9257</v>
      </c>
      <c r="B1663" s="341" t="s">
        <v>9262</v>
      </c>
      <c r="C1663" s="342" t="s">
        <v>6783</v>
      </c>
      <c r="D1663" s="342" t="s">
        <v>6579</v>
      </c>
      <c r="E1663" s="342" t="s">
        <v>9338</v>
      </c>
      <c r="F1663" s="342" t="s">
        <v>6568</v>
      </c>
      <c r="G1663" s="343">
        <v>7.5</v>
      </c>
      <c r="H1663" s="342" t="s">
        <v>6594</v>
      </c>
      <c r="I1663" s="342" t="s">
        <v>6575</v>
      </c>
      <c r="J1663" s="342" t="s">
        <v>6755</v>
      </c>
      <c r="K1663" s="581" t="s">
        <v>7087</v>
      </c>
      <c r="L1663" s="344" t="s">
        <v>4090</v>
      </c>
      <c r="N1663" s="344" t="s">
        <v>4090</v>
      </c>
      <c r="O1663" s="341">
        <v>0</v>
      </c>
    </row>
    <row r="1664" spans="1:15" x14ac:dyDescent="0.2">
      <c r="A1664" s="341" t="s">
        <v>9257</v>
      </c>
      <c r="B1664" s="341" t="s">
        <v>9262</v>
      </c>
      <c r="C1664" s="342" t="s">
        <v>6783</v>
      </c>
      <c r="D1664" s="342" t="s">
        <v>6579</v>
      </c>
      <c r="E1664" s="342" t="s">
        <v>9255</v>
      </c>
      <c r="F1664" s="342" t="s">
        <v>6568</v>
      </c>
      <c r="G1664" s="343">
        <v>5.61</v>
      </c>
      <c r="H1664" s="342" t="s">
        <v>6594</v>
      </c>
      <c r="I1664" s="342" t="s">
        <v>6575</v>
      </c>
      <c r="J1664" s="342" t="s">
        <v>6755</v>
      </c>
      <c r="K1664" s="581" t="s">
        <v>7433</v>
      </c>
      <c r="L1664" s="344" t="s">
        <v>4090</v>
      </c>
      <c r="N1664" s="344" t="s">
        <v>4090</v>
      </c>
      <c r="O1664" s="341" t="s">
        <v>6752</v>
      </c>
    </row>
    <row r="1665" spans="1:15" x14ac:dyDescent="0.2">
      <c r="A1665" s="341" t="s">
        <v>9257</v>
      </c>
      <c r="B1665" s="341" t="s">
        <v>9262</v>
      </c>
      <c r="C1665" s="342" t="s">
        <v>6783</v>
      </c>
      <c r="D1665" s="342" t="s">
        <v>6579</v>
      </c>
      <c r="E1665" s="342" t="s">
        <v>9319</v>
      </c>
      <c r="F1665" s="342" t="s">
        <v>6568</v>
      </c>
      <c r="G1665" s="343">
        <v>5.13</v>
      </c>
      <c r="H1665" s="342" t="s">
        <v>6594</v>
      </c>
      <c r="I1665" s="342" t="s">
        <v>6575</v>
      </c>
      <c r="J1665" s="342" t="s">
        <v>6755</v>
      </c>
      <c r="K1665" s="581" t="s">
        <v>7134</v>
      </c>
      <c r="L1665" s="344" t="s">
        <v>4090</v>
      </c>
      <c r="N1665" s="344" t="s">
        <v>4090</v>
      </c>
      <c r="O1665" s="341">
        <v>0</v>
      </c>
    </row>
    <row r="1666" spans="1:15" x14ac:dyDescent="0.2">
      <c r="A1666" s="341" t="s">
        <v>9257</v>
      </c>
      <c r="B1666" s="341" t="s">
        <v>9262</v>
      </c>
      <c r="C1666" s="342" t="s">
        <v>6573</v>
      </c>
      <c r="D1666" s="342" t="s">
        <v>6574</v>
      </c>
      <c r="E1666" s="342" t="s">
        <v>9334</v>
      </c>
      <c r="F1666" s="342" t="s">
        <v>6568</v>
      </c>
      <c r="G1666" s="343">
        <v>5.4</v>
      </c>
      <c r="H1666" s="342" t="s">
        <v>6594</v>
      </c>
      <c r="I1666" s="342" t="s">
        <v>6575</v>
      </c>
      <c r="J1666" s="342" t="s">
        <v>6755</v>
      </c>
      <c r="K1666" s="581" t="s">
        <v>7071</v>
      </c>
      <c r="L1666" s="344" t="s">
        <v>4090</v>
      </c>
      <c r="N1666" s="344" t="s">
        <v>4090</v>
      </c>
      <c r="O1666" s="341" t="s">
        <v>6752</v>
      </c>
    </row>
    <row r="1667" spans="1:15" x14ac:dyDescent="0.2">
      <c r="A1667" s="341" t="s">
        <v>9257</v>
      </c>
      <c r="B1667" s="341" t="s">
        <v>9262</v>
      </c>
      <c r="C1667" s="342" t="s">
        <v>6578</v>
      </c>
      <c r="D1667" s="342" t="s">
        <v>6579</v>
      </c>
      <c r="E1667" s="342" t="s">
        <v>9323</v>
      </c>
      <c r="F1667" s="342" t="s">
        <v>6568</v>
      </c>
      <c r="G1667" s="343">
        <v>3.6</v>
      </c>
      <c r="H1667" s="342" t="s">
        <v>6594</v>
      </c>
      <c r="I1667" s="342" t="s">
        <v>6575</v>
      </c>
      <c r="J1667" s="342" t="s">
        <v>6755</v>
      </c>
      <c r="K1667" s="581" t="s">
        <v>7488</v>
      </c>
      <c r="L1667" s="344" t="s">
        <v>4090</v>
      </c>
      <c r="N1667" s="344" t="s">
        <v>4090</v>
      </c>
      <c r="O1667" s="341">
        <v>0</v>
      </c>
    </row>
    <row r="1668" spans="1:15" x14ac:dyDescent="0.2">
      <c r="A1668" s="341" t="s">
        <v>9257</v>
      </c>
      <c r="B1668" s="341" t="s">
        <v>9262</v>
      </c>
      <c r="C1668" s="342" t="s">
        <v>6578</v>
      </c>
      <c r="D1668" s="342" t="s">
        <v>6579</v>
      </c>
      <c r="E1668" s="342" t="s">
        <v>9323</v>
      </c>
      <c r="F1668" s="342" t="s">
        <v>6568</v>
      </c>
      <c r="G1668" s="343">
        <v>6.11</v>
      </c>
      <c r="H1668" s="342" t="s">
        <v>6594</v>
      </c>
      <c r="I1668" s="342" t="s">
        <v>6575</v>
      </c>
      <c r="J1668" s="342" t="s">
        <v>6755</v>
      </c>
      <c r="K1668" s="581" t="s">
        <v>7400</v>
      </c>
      <c r="L1668" s="344" t="s">
        <v>4090</v>
      </c>
      <c r="N1668" s="344" t="s">
        <v>4090</v>
      </c>
      <c r="O1668" s="341" t="s">
        <v>6752</v>
      </c>
    </row>
    <row r="1669" spans="1:15" x14ac:dyDescent="0.2">
      <c r="A1669" s="341" t="s">
        <v>9257</v>
      </c>
      <c r="B1669" s="341" t="s">
        <v>9262</v>
      </c>
      <c r="C1669" s="342" t="s">
        <v>6578</v>
      </c>
      <c r="D1669" s="342" t="s">
        <v>6579</v>
      </c>
      <c r="E1669" s="342" t="s">
        <v>9323</v>
      </c>
      <c r="F1669" s="342" t="s">
        <v>6568</v>
      </c>
      <c r="G1669" s="343">
        <v>47.84</v>
      </c>
      <c r="H1669" s="342" t="s">
        <v>6594</v>
      </c>
      <c r="I1669" s="342" t="s">
        <v>6575</v>
      </c>
      <c r="J1669" s="342" t="s">
        <v>6755</v>
      </c>
      <c r="K1669" s="581" t="s">
        <v>7458</v>
      </c>
      <c r="L1669" s="344" t="s">
        <v>4090</v>
      </c>
      <c r="N1669" s="344" t="s">
        <v>4090</v>
      </c>
      <c r="O1669" s="341" t="s">
        <v>6752</v>
      </c>
    </row>
    <row r="1670" spans="1:15" x14ac:dyDescent="0.2">
      <c r="A1670" s="341" t="s">
        <v>9257</v>
      </c>
      <c r="B1670" s="341" t="s">
        <v>9262</v>
      </c>
      <c r="C1670" s="342" t="s">
        <v>6578</v>
      </c>
      <c r="D1670" s="342" t="s">
        <v>6579</v>
      </c>
      <c r="E1670" s="342" t="s">
        <v>9333</v>
      </c>
      <c r="F1670" s="342" t="s">
        <v>6568</v>
      </c>
      <c r="G1670" s="343">
        <v>10.26</v>
      </c>
      <c r="H1670" s="342" t="s">
        <v>6594</v>
      </c>
      <c r="I1670" s="342" t="s">
        <v>6575</v>
      </c>
      <c r="J1670" s="342" t="s">
        <v>6755</v>
      </c>
      <c r="K1670" s="581" t="s">
        <v>6917</v>
      </c>
      <c r="L1670" s="344" t="s">
        <v>4090</v>
      </c>
      <c r="N1670" s="344" t="s">
        <v>4090</v>
      </c>
      <c r="O1670" s="341">
        <v>0</v>
      </c>
    </row>
    <row r="1671" spans="1:15" x14ac:dyDescent="0.2">
      <c r="A1671" s="341" t="s">
        <v>9257</v>
      </c>
      <c r="B1671" s="341" t="s">
        <v>9262</v>
      </c>
      <c r="C1671" s="342" t="s">
        <v>6578</v>
      </c>
      <c r="D1671" s="342" t="s">
        <v>6579</v>
      </c>
      <c r="E1671" s="342" t="s">
        <v>9325</v>
      </c>
      <c r="F1671" s="342" t="s">
        <v>6568</v>
      </c>
      <c r="G1671" s="343">
        <v>37.975000000000001</v>
      </c>
      <c r="H1671" s="342" t="s">
        <v>6594</v>
      </c>
      <c r="I1671" s="342" t="s">
        <v>6575</v>
      </c>
      <c r="J1671" s="342" t="s">
        <v>6755</v>
      </c>
      <c r="K1671" s="581" t="s">
        <v>6980</v>
      </c>
      <c r="L1671" s="344" t="s">
        <v>4090</v>
      </c>
      <c r="N1671" s="344" t="s">
        <v>4090</v>
      </c>
      <c r="O1671" s="341" t="s">
        <v>6752</v>
      </c>
    </row>
    <row r="1672" spans="1:15" x14ac:dyDescent="0.2">
      <c r="A1672" s="341" t="s">
        <v>9257</v>
      </c>
      <c r="B1672" s="341" t="s">
        <v>9262</v>
      </c>
      <c r="C1672" s="342" t="s">
        <v>6578</v>
      </c>
      <c r="D1672" s="342" t="s">
        <v>6579</v>
      </c>
      <c r="E1672" s="342" t="s">
        <v>9326</v>
      </c>
      <c r="F1672" s="342" t="s">
        <v>6568</v>
      </c>
      <c r="G1672" s="343">
        <v>6.11</v>
      </c>
      <c r="H1672" s="342" t="s">
        <v>6594</v>
      </c>
      <c r="I1672" s="342" t="s">
        <v>6575</v>
      </c>
      <c r="J1672" s="342" t="s">
        <v>6755</v>
      </c>
      <c r="K1672" s="581" t="s">
        <v>7695</v>
      </c>
      <c r="L1672" s="344" t="s">
        <v>4090</v>
      </c>
      <c r="N1672" s="344" t="s">
        <v>4090</v>
      </c>
      <c r="O1672" s="341">
        <v>0</v>
      </c>
    </row>
    <row r="1673" spans="1:15" x14ac:dyDescent="0.2">
      <c r="A1673" s="341" t="s">
        <v>9257</v>
      </c>
      <c r="B1673" s="341" t="s">
        <v>9262</v>
      </c>
      <c r="C1673" s="342" t="s">
        <v>6578</v>
      </c>
      <c r="D1673" s="342" t="s">
        <v>6579</v>
      </c>
      <c r="E1673" s="342" t="s">
        <v>9325</v>
      </c>
      <c r="F1673" s="342" t="s">
        <v>6568</v>
      </c>
      <c r="G1673" s="343">
        <v>6.75</v>
      </c>
      <c r="H1673" s="342" t="s">
        <v>6594</v>
      </c>
      <c r="I1673" s="342" t="s">
        <v>6575</v>
      </c>
      <c r="J1673" s="342" t="s">
        <v>6755</v>
      </c>
      <c r="K1673" s="581" t="s">
        <v>7114</v>
      </c>
      <c r="L1673" s="344" t="s">
        <v>4090</v>
      </c>
      <c r="N1673" s="344" t="s">
        <v>4090</v>
      </c>
      <c r="O1673" s="341">
        <v>0</v>
      </c>
    </row>
    <row r="1674" spans="1:15" x14ac:dyDescent="0.2">
      <c r="A1674" s="341" t="s">
        <v>9257</v>
      </c>
      <c r="B1674" s="341" t="s">
        <v>9262</v>
      </c>
      <c r="C1674" s="342" t="s">
        <v>6578</v>
      </c>
      <c r="D1674" s="342" t="s">
        <v>6579</v>
      </c>
      <c r="E1674" s="342" t="s">
        <v>9325</v>
      </c>
      <c r="F1674" s="342" t="s">
        <v>6568</v>
      </c>
      <c r="G1674" s="343">
        <v>4.95</v>
      </c>
      <c r="H1674" s="342" t="s">
        <v>6594</v>
      </c>
      <c r="I1674" s="342" t="s">
        <v>6575</v>
      </c>
      <c r="J1674" s="342" t="s">
        <v>6755</v>
      </c>
      <c r="K1674" s="581" t="s">
        <v>7696</v>
      </c>
      <c r="L1674" s="344" t="s">
        <v>4090</v>
      </c>
      <c r="N1674" s="344" t="s">
        <v>4090</v>
      </c>
      <c r="O1674" s="341" t="s">
        <v>6752</v>
      </c>
    </row>
    <row r="1675" spans="1:15" x14ac:dyDescent="0.2">
      <c r="A1675" s="341" t="s">
        <v>9257</v>
      </c>
      <c r="B1675" s="341" t="s">
        <v>9262</v>
      </c>
      <c r="C1675" s="342" t="s">
        <v>6578</v>
      </c>
      <c r="D1675" s="342" t="s">
        <v>6579</v>
      </c>
      <c r="E1675" s="342" t="s">
        <v>9319</v>
      </c>
      <c r="F1675" s="342" t="s">
        <v>6568</v>
      </c>
      <c r="G1675" s="343">
        <v>12.495000000000001</v>
      </c>
      <c r="H1675" s="342" t="s">
        <v>6594</v>
      </c>
      <c r="I1675" s="342" t="s">
        <v>6575</v>
      </c>
      <c r="J1675" s="342" t="s">
        <v>6755</v>
      </c>
      <c r="K1675" s="581" t="s">
        <v>6938</v>
      </c>
      <c r="L1675" s="344" t="s">
        <v>4090</v>
      </c>
      <c r="N1675" s="344" t="s">
        <v>4090</v>
      </c>
      <c r="O1675" s="341" t="s">
        <v>6752</v>
      </c>
    </row>
    <row r="1676" spans="1:15" x14ac:dyDescent="0.2">
      <c r="A1676" s="341" t="s">
        <v>9257</v>
      </c>
      <c r="B1676" s="341" t="s">
        <v>9262</v>
      </c>
      <c r="C1676" s="342" t="s">
        <v>6578</v>
      </c>
      <c r="D1676" s="342" t="s">
        <v>6579</v>
      </c>
      <c r="E1676" s="342" t="s">
        <v>9319</v>
      </c>
      <c r="F1676" s="342" t="s">
        <v>6568</v>
      </c>
      <c r="G1676" s="343">
        <v>3.6750000000000003</v>
      </c>
      <c r="H1676" s="342" t="s">
        <v>6594</v>
      </c>
      <c r="I1676" s="342" t="s">
        <v>6575</v>
      </c>
      <c r="J1676" s="342" t="s">
        <v>6755</v>
      </c>
      <c r="K1676" s="581" t="s">
        <v>6814</v>
      </c>
      <c r="L1676" s="344" t="s">
        <v>4090</v>
      </c>
      <c r="N1676" s="344" t="s">
        <v>4090</v>
      </c>
      <c r="O1676" s="341" t="s">
        <v>6752</v>
      </c>
    </row>
    <row r="1677" spans="1:15" x14ac:dyDescent="0.2">
      <c r="A1677" s="341" t="s">
        <v>9257</v>
      </c>
      <c r="B1677" s="341" t="s">
        <v>9262</v>
      </c>
      <c r="C1677" s="342" t="s">
        <v>6578</v>
      </c>
      <c r="D1677" s="342" t="s">
        <v>6579</v>
      </c>
      <c r="E1677" s="342" t="s">
        <v>9325</v>
      </c>
      <c r="F1677" s="342" t="s">
        <v>6568</v>
      </c>
      <c r="G1677" s="343">
        <v>10.52</v>
      </c>
      <c r="H1677" s="342" t="s">
        <v>6594</v>
      </c>
      <c r="I1677" s="342" t="s">
        <v>6575</v>
      </c>
      <c r="J1677" s="342" t="s">
        <v>6755</v>
      </c>
      <c r="K1677" s="581" t="s">
        <v>7416</v>
      </c>
      <c r="L1677" s="344" t="s">
        <v>4090</v>
      </c>
      <c r="N1677" s="344" t="s">
        <v>4090</v>
      </c>
      <c r="O1677" s="341" t="s">
        <v>6766</v>
      </c>
    </row>
    <row r="1678" spans="1:15" x14ac:dyDescent="0.2">
      <c r="A1678" s="341" t="s">
        <v>9257</v>
      </c>
      <c r="B1678" s="341" t="s">
        <v>9262</v>
      </c>
      <c r="C1678" s="342" t="s">
        <v>6578</v>
      </c>
      <c r="D1678" s="342" t="s">
        <v>6579</v>
      </c>
      <c r="E1678" s="342" t="s">
        <v>9323</v>
      </c>
      <c r="F1678" s="342" t="s">
        <v>6568</v>
      </c>
      <c r="G1678" s="343">
        <v>7.0200000000000005</v>
      </c>
      <c r="H1678" s="342" t="s">
        <v>6594</v>
      </c>
      <c r="I1678" s="342" t="s">
        <v>6575</v>
      </c>
      <c r="J1678" s="342" t="s">
        <v>6755</v>
      </c>
      <c r="K1678" s="581" t="s">
        <v>7697</v>
      </c>
      <c r="L1678" s="344" t="s">
        <v>4090</v>
      </c>
      <c r="N1678" s="344" t="s">
        <v>4090</v>
      </c>
      <c r="O1678" s="341" t="s">
        <v>6766</v>
      </c>
    </row>
    <row r="1679" spans="1:15" x14ac:dyDescent="0.2">
      <c r="A1679" s="341" t="s">
        <v>9257</v>
      </c>
      <c r="B1679" s="341" t="s">
        <v>9262</v>
      </c>
      <c r="C1679" s="342" t="s">
        <v>6578</v>
      </c>
      <c r="D1679" s="342" t="s">
        <v>6579</v>
      </c>
      <c r="E1679" s="342" t="s">
        <v>9323</v>
      </c>
      <c r="F1679" s="342" t="s">
        <v>6568</v>
      </c>
      <c r="G1679" s="343">
        <v>6.11</v>
      </c>
      <c r="H1679" s="342" t="s">
        <v>6594</v>
      </c>
      <c r="I1679" s="342" t="s">
        <v>6575</v>
      </c>
      <c r="J1679" s="342" t="s">
        <v>6755</v>
      </c>
      <c r="K1679" s="581" t="s">
        <v>7049</v>
      </c>
      <c r="L1679" s="344" t="s">
        <v>4090</v>
      </c>
      <c r="N1679" s="344" t="s">
        <v>4090</v>
      </c>
      <c r="O1679" s="341" t="s">
        <v>6752</v>
      </c>
    </row>
    <row r="1680" spans="1:15" x14ac:dyDescent="0.2">
      <c r="A1680" s="341" t="s">
        <v>9257</v>
      </c>
      <c r="B1680" s="341" t="s">
        <v>9262</v>
      </c>
      <c r="C1680" s="342" t="s">
        <v>6578</v>
      </c>
      <c r="D1680" s="342" t="s">
        <v>6579</v>
      </c>
      <c r="E1680" s="342" t="s">
        <v>9320</v>
      </c>
      <c r="F1680" s="342" t="s">
        <v>6568</v>
      </c>
      <c r="G1680" s="343">
        <v>7.5950000000000006</v>
      </c>
      <c r="H1680" s="342" t="s">
        <v>6594</v>
      </c>
      <c r="I1680" s="342" t="s">
        <v>6575</v>
      </c>
      <c r="J1680" s="342" t="s">
        <v>6755</v>
      </c>
      <c r="K1680" s="581" t="s">
        <v>7698</v>
      </c>
      <c r="L1680" s="344" t="s">
        <v>4090</v>
      </c>
      <c r="N1680" s="344" t="s">
        <v>4090</v>
      </c>
      <c r="O1680" s="341" t="s">
        <v>6752</v>
      </c>
    </row>
    <row r="1681" spans="1:15" x14ac:dyDescent="0.2">
      <c r="A1681" s="341" t="s">
        <v>9257</v>
      </c>
      <c r="B1681" s="341" t="s">
        <v>9262</v>
      </c>
      <c r="C1681" s="342" t="s">
        <v>6578</v>
      </c>
      <c r="D1681" s="342" t="s">
        <v>6579</v>
      </c>
      <c r="E1681" s="342" t="s">
        <v>9322</v>
      </c>
      <c r="F1681" s="342" t="s">
        <v>6568</v>
      </c>
      <c r="G1681" s="343">
        <v>5.25</v>
      </c>
      <c r="H1681" s="342" t="s">
        <v>6594</v>
      </c>
      <c r="I1681" s="342" t="s">
        <v>6575</v>
      </c>
      <c r="J1681" s="342" t="s">
        <v>6755</v>
      </c>
      <c r="K1681" s="581" t="s">
        <v>7699</v>
      </c>
      <c r="L1681" s="344" t="s">
        <v>4090</v>
      </c>
      <c r="N1681" s="344" t="s">
        <v>4090</v>
      </c>
      <c r="O1681" s="341" t="s">
        <v>6766</v>
      </c>
    </row>
    <row r="1682" spans="1:15" x14ac:dyDescent="0.2">
      <c r="A1682" s="341" t="s">
        <v>9257</v>
      </c>
      <c r="B1682" s="341" t="s">
        <v>9262</v>
      </c>
      <c r="C1682" s="342" t="s">
        <v>6578</v>
      </c>
      <c r="D1682" s="342" t="s">
        <v>6579</v>
      </c>
      <c r="E1682" s="342" t="s">
        <v>9255</v>
      </c>
      <c r="F1682" s="342" t="s">
        <v>6568</v>
      </c>
      <c r="G1682" s="343">
        <v>9.36</v>
      </c>
      <c r="H1682" s="342" t="s">
        <v>6594</v>
      </c>
      <c r="I1682" s="342" t="s">
        <v>6575</v>
      </c>
      <c r="J1682" s="342" t="s">
        <v>6755</v>
      </c>
      <c r="K1682" s="581" t="s">
        <v>6847</v>
      </c>
      <c r="L1682" s="344" t="s">
        <v>4090</v>
      </c>
      <c r="N1682" s="344" t="s">
        <v>4090</v>
      </c>
      <c r="O1682" s="341">
        <v>0</v>
      </c>
    </row>
    <row r="1683" spans="1:15" x14ac:dyDescent="0.2">
      <c r="A1683" s="341" t="s">
        <v>9257</v>
      </c>
      <c r="B1683" s="341" t="s">
        <v>9262</v>
      </c>
      <c r="C1683" s="342" t="s">
        <v>6578</v>
      </c>
      <c r="D1683" s="342" t="s">
        <v>6579</v>
      </c>
      <c r="E1683" s="342" t="s">
        <v>9325</v>
      </c>
      <c r="F1683" s="342" t="s">
        <v>6568</v>
      </c>
      <c r="G1683" s="343">
        <v>7.2</v>
      </c>
      <c r="H1683" s="342" t="s">
        <v>6594</v>
      </c>
      <c r="I1683" s="342" t="s">
        <v>6575</v>
      </c>
      <c r="J1683" s="342" t="s">
        <v>6755</v>
      </c>
      <c r="K1683" s="581" t="s">
        <v>6829</v>
      </c>
      <c r="L1683" s="344" t="s">
        <v>4090</v>
      </c>
      <c r="N1683" s="344" t="s">
        <v>4090</v>
      </c>
      <c r="O1683" s="341">
        <v>0</v>
      </c>
    </row>
    <row r="1684" spans="1:15" x14ac:dyDescent="0.2">
      <c r="A1684" s="341" t="s">
        <v>9257</v>
      </c>
      <c r="B1684" s="341" t="s">
        <v>9262</v>
      </c>
      <c r="C1684" s="342" t="s">
        <v>6578</v>
      </c>
      <c r="D1684" s="342" t="s">
        <v>6579</v>
      </c>
      <c r="E1684" s="342" t="s">
        <v>9331</v>
      </c>
      <c r="F1684" s="342" t="s">
        <v>6568</v>
      </c>
      <c r="G1684" s="343">
        <v>8.36</v>
      </c>
      <c r="H1684" s="342" t="s">
        <v>6594</v>
      </c>
      <c r="I1684" s="342" t="s">
        <v>6575</v>
      </c>
      <c r="J1684" s="342" t="s">
        <v>6755</v>
      </c>
      <c r="K1684" s="581" t="s">
        <v>6768</v>
      </c>
      <c r="L1684" s="344" t="s">
        <v>4090</v>
      </c>
      <c r="N1684" s="344" t="s">
        <v>4090</v>
      </c>
      <c r="O1684" s="341">
        <v>0</v>
      </c>
    </row>
    <row r="1685" spans="1:15" x14ac:dyDescent="0.2">
      <c r="A1685" s="341" t="s">
        <v>9257</v>
      </c>
      <c r="B1685" s="341" t="s">
        <v>9262</v>
      </c>
      <c r="C1685" s="342" t="s">
        <v>6578</v>
      </c>
      <c r="D1685" s="342" t="s">
        <v>6579</v>
      </c>
      <c r="E1685" s="342" t="s">
        <v>9331</v>
      </c>
      <c r="F1685" s="342" t="s">
        <v>6568</v>
      </c>
      <c r="G1685" s="343">
        <v>6</v>
      </c>
      <c r="H1685" s="342" t="s">
        <v>6594</v>
      </c>
      <c r="I1685" s="342" t="s">
        <v>6575</v>
      </c>
      <c r="J1685" s="342" t="s">
        <v>6755</v>
      </c>
      <c r="K1685" s="581" t="s">
        <v>7700</v>
      </c>
      <c r="L1685" s="344" t="s">
        <v>4090</v>
      </c>
      <c r="N1685" s="344" t="s">
        <v>4090</v>
      </c>
      <c r="O1685" s="341" t="s">
        <v>6752</v>
      </c>
    </row>
    <row r="1686" spans="1:15" x14ac:dyDescent="0.2">
      <c r="A1686" s="341" t="s">
        <v>9257</v>
      </c>
      <c r="B1686" s="341" t="s">
        <v>9262</v>
      </c>
      <c r="C1686" s="342" t="s">
        <v>6578</v>
      </c>
      <c r="D1686" s="342" t="s">
        <v>6579</v>
      </c>
      <c r="E1686" s="342" t="s">
        <v>9321</v>
      </c>
      <c r="F1686" s="342" t="s">
        <v>6568</v>
      </c>
      <c r="G1686" s="343">
        <v>3.42</v>
      </c>
      <c r="H1686" s="342" t="s">
        <v>6594</v>
      </c>
      <c r="I1686" s="342" t="s">
        <v>6575</v>
      </c>
      <c r="J1686" s="342" t="s">
        <v>6755</v>
      </c>
      <c r="K1686" s="581" t="s">
        <v>7161</v>
      </c>
      <c r="L1686" s="344" t="s">
        <v>4090</v>
      </c>
      <c r="N1686" s="344" t="s">
        <v>4090</v>
      </c>
      <c r="O1686" s="341">
        <v>0</v>
      </c>
    </row>
    <row r="1687" spans="1:15" x14ac:dyDescent="0.2">
      <c r="A1687" s="341" t="s">
        <v>9257</v>
      </c>
      <c r="B1687" s="341" t="s">
        <v>9262</v>
      </c>
      <c r="C1687" s="342" t="s">
        <v>6578</v>
      </c>
      <c r="D1687" s="342" t="s">
        <v>6579</v>
      </c>
      <c r="E1687" s="342" t="s">
        <v>9322</v>
      </c>
      <c r="F1687" s="342" t="s">
        <v>6568</v>
      </c>
      <c r="G1687" s="343">
        <v>7.99</v>
      </c>
      <c r="H1687" s="342" t="s">
        <v>6594</v>
      </c>
      <c r="I1687" s="342" t="s">
        <v>6575</v>
      </c>
      <c r="J1687" s="342" t="s">
        <v>6755</v>
      </c>
      <c r="K1687" s="581" t="s">
        <v>7701</v>
      </c>
      <c r="L1687" s="344" t="s">
        <v>4090</v>
      </c>
      <c r="N1687" s="344" t="s">
        <v>4090</v>
      </c>
      <c r="O1687" s="341">
        <v>0</v>
      </c>
    </row>
    <row r="1688" spans="1:15" x14ac:dyDescent="0.2">
      <c r="A1688" s="341" t="s">
        <v>9257</v>
      </c>
      <c r="B1688" s="341" t="s">
        <v>9262</v>
      </c>
      <c r="C1688" s="342" t="s">
        <v>7684</v>
      </c>
      <c r="D1688" s="342" t="s">
        <v>6579</v>
      </c>
      <c r="E1688" s="342" t="s">
        <v>9319</v>
      </c>
      <c r="F1688" s="342" t="s">
        <v>6568</v>
      </c>
      <c r="G1688" s="343">
        <v>7.4</v>
      </c>
      <c r="H1688" s="342" t="s">
        <v>6594</v>
      </c>
      <c r="I1688" s="342" t="s">
        <v>6575</v>
      </c>
      <c r="J1688" s="342" t="s">
        <v>6755</v>
      </c>
      <c r="K1688" s="581" t="s">
        <v>7508</v>
      </c>
      <c r="L1688" s="344" t="s">
        <v>4090</v>
      </c>
      <c r="N1688" s="344" t="s">
        <v>4090</v>
      </c>
      <c r="O1688" s="341">
        <v>0</v>
      </c>
    </row>
    <row r="1689" spans="1:15" x14ac:dyDescent="0.2">
      <c r="A1689" s="341" t="s">
        <v>9257</v>
      </c>
      <c r="B1689" s="341" t="s">
        <v>9262</v>
      </c>
      <c r="C1689" s="342" t="s">
        <v>7684</v>
      </c>
      <c r="D1689" s="342" t="s">
        <v>6579</v>
      </c>
      <c r="E1689" s="342" t="s">
        <v>9319</v>
      </c>
      <c r="F1689" s="342" t="s">
        <v>6568</v>
      </c>
      <c r="G1689" s="343">
        <v>19.27</v>
      </c>
      <c r="H1689" s="342" t="s">
        <v>6594</v>
      </c>
      <c r="I1689" s="342" t="s">
        <v>6575</v>
      </c>
      <c r="J1689" s="342" t="s">
        <v>6755</v>
      </c>
      <c r="K1689" s="581" t="s">
        <v>7450</v>
      </c>
      <c r="L1689" s="344" t="s">
        <v>4090</v>
      </c>
      <c r="N1689" s="344" t="s">
        <v>4090</v>
      </c>
      <c r="O1689" s="341">
        <v>0</v>
      </c>
    </row>
    <row r="1690" spans="1:15" x14ac:dyDescent="0.2">
      <c r="A1690" s="341" t="s">
        <v>9257</v>
      </c>
      <c r="B1690" s="341" t="s">
        <v>9262</v>
      </c>
      <c r="C1690" s="342" t="s">
        <v>7684</v>
      </c>
      <c r="D1690" s="342" t="s">
        <v>6579</v>
      </c>
      <c r="E1690" s="342" t="s">
        <v>9255</v>
      </c>
      <c r="F1690" s="342" t="s">
        <v>6568</v>
      </c>
      <c r="G1690" s="343">
        <v>10.71</v>
      </c>
      <c r="H1690" s="342" t="s">
        <v>6594</v>
      </c>
      <c r="I1690" s="342" t="s">
        <v>6575</v>
      </c>
      <c r="J1690" s="342" t="s">
        <v>6755</v>
      </c>
      <c r="K1690" s="581" t="s">
        <v>7654</v>
      </c>
      <c r="L1690" s="344" t="s">
        <v>4090</v>
      </c>
      <c r="N1690" s="344" t="s">
        <v>4090</v>
      </c>
      <c r="O1690" s="341">
        <v>0</v>
      </c>
    </row>
    <row r="1691" spans="1:15" x14ac:dyDescent="0.2">
      <c r="A1691" s="341" t="s">
        <v>9257</v>
      </c>
      <c r="B1691" s="341" t="s">
        <v>9262</v>
      </c>
      <c r="C1691" s="342" t="s">
        <v>7684</v>
      </c>
      <c r="D1691" s="342" t="s">
        <v>6579</v>
      </c>
      <c r="E1691" s="342" t="s">
        <v>9320</v>
      </c>
      <c r="F1691" s="342" t="s">
        <v>6568</v>
      </c>
      <c r="G1691" s="343">
        <v>11.78</v>
      </c>
      <c r="H1691" s="342" t="s">
        <v>6594</v>
      </c>
      <c r="I1691" s="342" t="s">
        <v>6575</v>
      </c>
      <c r="J1691" s="342" t="s">
        <v>6755</v>
      </c>
      <c r="K1691" s="581" t="s">
        <v>6773</v>
      </c>
      <c r="L1691" s="344" t="s">
        <v>4090</v>
      </c>
      <c r="N1691" s="344" t="s">
        <v>4090</v>
      </c>
      <c r="O1691" s="341">
        <v>0</v>
      </c>
    </row>
    <row r="1692" spans="1:15" x14ac:dyDescent="0.2">
      <c r="A1692" s="341" t="s">
        <v>9257</v>
      </c>
      <c r="B1692" s="341" t="s">
        <v>9262</v>
      </c>
      <c r="C1692" s="342" t="s">
        <v>7684</v>
      </c>
      <c r="D1692" s="342" t="s">
        <v>6579</v>
      </c>
      <c r="E1692" s="342" t="s">
        <v>9325</v>
      </c>
      <c r="F1692" s="342" t="s">
        <v>6568</v>
      </c>
      <c r="G1692" s="343">
        <v>9.31</v>
      </c>
      <c r="H1692" s="342" t="s">
        <v>6594</v>
      </c>
      <c r="I1692" s="342" t="s">
        <v>6575</v>
      </c>
      <c r="J1692" s="342" t="s">
        <v>6755</v>
      </c>
      <c r="K1692" s="581" t="s">
        <v>7702</v>
      </c>
      <c r="L1692" s="344" t="s">
        <v>4090</v>
      </c>
      <c r="N1692" s="344" t="s">
        <v>4090</v>
      </c>
      <c r="O1692" s="341">
        <v>0</v>
      </c>
    </row>
    <row r="1693" spans="1:15" x14ac:dyDescent="0.2">
      <c r="A1693" s="341" t="s">
        <v>9257</v>
      </c>
      <c r="B1693" s="341" t="s">
        <v>9262</v>
      </c>
      <c r="C1693" s="342" t="s">
        <v>7684</v>
      </c>
      <c r="D1693" s="342" t="s">
        <v>6579</v>
      </c>
      <c r="E1693" s="342" t="s">
        <v>9325</v>
      </c>
      <c r="F1693" s="342" t="s">
        <v>6568</v>
      </c>
      <c r="G1693" s="343">
        <v>5.04</v>
      </c>
      <c r="H1693" s="342" t="s">
        <v>6594</v>
      </c>
      <c r="I1693" s="342" t="s">
        <v>6575</v>
      </c>
      <c r="J1693" s="342" t="s">
        <v>6755</v>
      </c>
      <c r="K1693" s="581" t="s">
        <v>7703</v>
      </c>
      <c r="L1693" s="344" t="s">
        <v>4090</v>
      </c>
      <c r="N1693" s="344" t="s">
        <v>4090</v>
      </c>
      <c r="O1693" s="341">
        <v>0</v>
      </c>
    </row>
    <row r="1694" spans="1:15" x14ac:dyDescent="0.2">
      <c r="A1694" s="341" t="s">
        <v>9257</v>
      </c>
      <c r="B1694" s="341" t="s">
        <v>9262</v>
      </c>
      <c r="C1694" s="342" t="s">
        <v>7684</v>
      </c>
      <c r="D1694" s="342" t="s">
        <v>6579</v>
      </c>
      <c r="E1694" s="342" t="s">
        <v>9325</v>
      </c>
      <c r="F1694" s="342" t="s">
        <v>6568</v>
      </c>
      <c r="G1694" s="343">
        <v>5.7</v>
      </c>
      <c r="H1694" s="342" t="s">
        <v>6594</v>
      </c>
      <c r="I1694" s="342" t="s">
        <v>6575</v>
      </c>
      <c r="J1694" s="342" t="s">
        <v>6755</v>
      </c>
      <c r="K1694" s="581" t="s">
        <v>7704</v>
      </c>
      <c r="L1694" s="344" t="s">
        <v>4090</v>
      </c>
      <c r="N1694" s="344" t="s">
        <v>4090</v>
      </c>
      <c r="O1694" s="341">
        <v>0</v>
      </c>
    </row>
    <row r="1695" spans="1:15" x14ac:dyDescent="0.2">
      <c r="A1695" s="341" t="s">
        <v>9257</v>
      </c>
      <c r="B1695" s="341" t="s">
        <v>9262</v>
      </c>
      <c r="C1695" s="342" t="s">
        <v>7684</v>
      </c>
      <c r="D1695" s="342" t="s">
        <v>6579</v>
      </c>
      <c r="E1695" s="342" t="s">
        <v>9325</v>
      </c>
      <c r="F1695" s="342" t="s">
        <v>6568</v>
      </c>
      <c r="G1695" s="343">
        <v>10.58</v>
      </c>
      <c r="H1695" s="342" t="s">
        <v>6594</v>
      </c>
      <c r="I1695" s="342" t="s">
        <v>6575</v>
      </c>
      <c r="J1695" s="342" t="s">
        <v>6755</v>
      </c>
      <c r="K1695" s="581" t="s">
        <v>7705</v>
      </c>
      <c r="L1695" s="344" t="s">
        <v>4090</v>
      </c>
      <c r="N1695" s="344" t="s">
        <v>4090</v>
      </c>
      <c r="O1695" s="341">
        <v>0</v>
      </c>
    </row>
    <row r="1696" spans="1:15" x14ac:dyDescent="0.2">
      <c r="A1696" s="341" t="s">
        <v>9257</v>
      </c>
      <c r="B1696" s="341" t="s">
        <v>9262</v>
      </c>
      <c r="C1696" s="342" t="s">
        <v>7684</v>
      </c>
      <c r="D1696" s="342" t="s">
        <v>6579</v>
      </c>
      <c r="E1696" s="342" t="s">
        <v>9325</v>
      </c>
      <c r="F1696" s="342" t="s">
        <v>6568</v>
      </c>
      <c r="G1696" s="343">
        <v>6.46</v>
      </c>
      <c r="H1696" s="342" t="s">
        <v>6594</v>
      </c>
      <c r="I1696" s="342" t="s">
        <v>6575</v>
      </c>
      <c r="J1696" s="342" t="s">
        <v>6755</v>
      </c>
      <c r="K1696" s="581" t="s">
        <v>6856</v>
      </c>
      <c r="L1696" s="344" t="s">
        <v>4090</v>
      </c>
      <c r="N1696" s="344" t="s">
        <v>4090</v>
      </c>
      <c r="O1696" s="341">
        <v>0</v>
      </c>
    </row>
    <row r="1697" spans="1:15" x14ac:dyDescent="0.2">
      <c r="A1697" s="341" t="s">
        <v>9257</v>
      </c>
      <c r="B1697" s="341" t="s">
        <v>9262</v>
      </c>
      <c r="C1697" s="342" t="s">
        <v>7684</v>
      </c>
      <c r="D1697" s="342" t="s">
        <v>6579</v>
      </c>
      <c r="E1697" s="342" t="s">
        <v>9320</v>
      </c>
      <c r="F1697" s="342" t="s">
        <v>6568</v>
      </c>
      <c r="G1697" s="343">
        <v>6.65</v>
      </c>
      <c r="H1697" s="342" t="s">
        <v>6594</v>
      </c>
      <c r="I1697" s="342" t="s">
        <v>6575</v>
      </c>
      <c r="J1697" s="342" t="s">
        <v>6755</v>
      </c>
      <c r="K1697" s="581" t="s">
        <v>6782</v>
      </c>
      <c r="L1697" s="344" t="s">
        <v>4090</v>
      </c>
      <c r="N1697" s="344" t="s">
        <v>4090</v>
      </c>
      <c r="O1697" s="341">
        <v>0</v>
      </c>
    </row>
    <row r="1698" spans="1:15" x14ac:dyDescent="0.2">
      <c r="A1698" s="341" t="s">
        <v>9257</v>
      </c>
      <c r="B1698" s="341" t="s">
        <v>9262</v>
      </c>
      <c r="C1698" s="342" t="s">
        <v>7684</v>
      </c>
      <c r="D1698" s="342" t="s">
        <v>6579</v>
      </c>
      <c r="E1698" s="342" t="s">
        <v>9320</v>
      </c>
      <c r="F1698" s="342" t="s">
        <v>6568</v>
      </c>
      <c r="G1698" s="343">
        <v>25.76</v>
      </c>
      <c r="H1698" s="342" t="s">
        <v>6594</v>
      </c>
      <c r="I1698" s="342" t="s">
        <v>6575</v>
      </c>
      <c r="J1698" s="342" t="s">
        <v>6755</v>
      </c>
      <c r="K1698" s="581" t="s">
        <v>7706</v>
      </c>
      <c r="L1698" s="344" t="s">
        <v>4090</v>
      </c>
      <c r="N1698" s="344" t="s">
        <v>4090</v>
      </c>
      <c r="O1698" s="341" t="s">
        <v>6766</v>
      </c>
    </row>
    <row r="1699" spans="1:15" x14ac:dyDescent="0.2">
      <c r="A1699" s="341" t="s">
        <v>9257</v>
      </c>
      <c r="B1699" s="341" t="s">
        <v>9262</v>
      </c>
      <c r="C1699" s="342" t="s">
        <v>7684</v>
      </c>
      <c r="D1699" s="342" t="s">
        <v>6579</v>
      </c>
      <c r="E1699" s="342" t="s">
        <v>9320</v>
      </c>
      <c r="F1699" s="342" t="s">
        <v>6568</v>
      </c>
      <c r="G1699" s="343">
        <v>87.820000000000007</v>
      </c>
      <c r="H1699" s="342" t="s">
        <v>6594</v>
      </c>
      <c r="I1699" s="342" t="s">
        <v>6575</v>
      </c>
      <c r="J1699" s="342" t="s">
        <v>6755</v>
      </c>
      <c r="K1699" s="581" t="s">
        <v>7488</v>
      </c>
      <c r="L1699" s="344" t="s">
        <v>4090</v>
      </c>
      <c r="N1699" s="344" t="s">
        <v>4090</v>
      </c>
      <c r="O1699" s="341" t="s">
        <v>6752</v>
      </c>
    </row>
    <row r="1700" spans="1:15" x14ac:dyDescent="0.2">
      <c r="A1700" s="341" t="s">
        <v>9257</v>
      </c>
      <c r="B1700" s="341" t="s">
        <v>9262</v>
      </c>
      <c r="C1700" s="342" t="s">
        <v>7684</v>
      </c>
      <c r="D1700" s="342" t="s">
        <v>6579</v>
      </c>
      <c r="E1700" s="342" t="s">
        <v>9319</v>
      </c>
      <c r="F1700" s="342" t="s">
        <v>6568</v>
      </c>
      <c r="G1700" s="343">
        <v>4.1399999999999997</v>
      </c>
      <c r="H1700" s="342" t="s">
        <v>6594</v>
      </c>
      <c r="I1700" s="342" t="s">
        <v>6575</v>
      </c>
      <c r="J1700" s="342" t="s">
        <v>6755</v>
      </c>
      <c r="K1700" s="581" t="s">
        <v>7102</v>
      </c>
      <c r="L1700" s="344" t="s">
        <v>4090</v>
      </c>
      <c r="N1700" s="344" t="s">
        <v>4090</v>
      </c>
      <c r="O1700" s="341">
        <v>0</v>
      </c>
    </row>
    <row r="1701" spans="1:15" x14ac:dyDescent="0.2">
      <c r="A1701" s="341" t="s">
        <v>9257</v>
      </c>
      <c r="B1701" s="341" t="s">
        <v>9262</v>
      </c>
      <c r="C1701" s="342" t="s">
        <v>7684</v>
      </c>
      <c r="D1701" s="342" t="s">
        <v>6579</v>
      </c>
      <c r="E1701" s="342" t="s">
        <v>9324</v>
      </c>
      <c r="F1701" s="342" t="s">
        <v>6568</v>
      </c>
      <c r="G1701" s="343">
        <v>8.93</v>
      </c>
      <c r="H1701" s="342" t="s">
        <v>6594</v>
      </c>
      <c r="I1701" s="342" t="s">
        <v>6575</v>
      </c>
      <c r="J1701" s="342" t="s">
        <v>6755</v>
      </c>
      <c r="K1701" s="581" t="s">
        <v>7128</v>
      </c>
      <c r="L1701" s="344" t="s">
        <v>4090</v>
      </c>
      <c r="N1701" s="344" t="s">
        <v>4090</v>
      </c>
      <c r="O1701" s="341">
        <v>0</v>
      </c>
    </row>
    <row r="1702" spans="1:15" x14ac:dyDescent="0.2">
      <c r="A1702" s="341" t="s">
        <v>9257</v>
      </c>
      <c r="B1702" s="341" t="s">
        <v>9262</v>
      </c>
      <c r="C1702" s="342" t="s">
        <v>7622</v>
      </c>
      <c r="D1702" s="342" t="s">
        <v>6579</v>
      </c>
      <c r="E1702" s="342" t="s">
        <v>9326</v>
      </c>
      <c r="F1702" s="342" t="s">
        <v>6568</v>
      </c>
      <c r="G1702" s="343">
        <v>4.9400000000000004</v>
      </c>
      <c r="H1702" s="342" t="s">
        <v>6594</v>
      </c>
      <c r="I1702" s="342" t="s">
        <v>6575</v>
      </c>
      <c r="J1702" s="342" t="s">
        <v>6755</v>
      </c>
      <c r="K1702" s="581" t="s">
        <v>6805</v>
      </c>
      <c r="L1702" s="344" t="s">
        <v>4090</v>
      </c>
      <c r="N1702" s="344" t="s">
        <v>4090</v>
      </c>
      <c r="O1702" s="341">
        <v>0</v>
      </c>
    </row>
    <row r="1703" spans="1:15" x14ac:dyDescent="0.2">
      <c r="A1703" s="341" t="s">
        <v>9257</v>
      </c>
      <c r="B1703" s="341" t="s">
        <v>9262</v>
      </c>
      <c r="C1703" s="342" t="s">
        <v>7622</v>
      </c>
      <c r="D1703" s="342" t="s">
        <v>6579</v>
      </c>
      <c r="E1703" s="342" t="s">
        <v>9319</v>
      </c>
      <c r="F1703" s="342" t="s">
        <v>6568</v>
      </c>
      <c r="G1703" s="343">
        <v>8.8800000000000008</v>
      </c>
      <c r="H1703" s="342" t="s">
        <v>6594</v>
      </c>
      <c r="I1703" s="342" t="s">
        <v>6575</v>
      </c>
      <c r="J1703" s="342" t="s">
        <v>6755</v>
      </c>
      <c r="K1703" s="581" t="s">
        <v>7695</v>
      </c>
      <c r="L1703" s="344" t="s">
        <v>4090</v>
      </c>
      <c r="N1703" s="344" t="s">
        <v>4090</v>
      </c>
      <c r="O1703" s="341">
        <v>0</v>
      </c>
    </row>
    <row r="1704" spans="1:15" x14ac:dyDescent="0.2">
      <c r="A1704" s="341" t="s">
        <v>9257</v>
      </c>
      <c r="B1704" s="341" t="s">
        <v>9262</v>
      </c>
      <c r="C1704" s="342" t="s">
        <v>7622</v>
      </c>
      <c r="D1704" s="342" t="s">
        <v>6579</v>
      </c>
      <c r="E1704" s="342" t="s">
        <v>9325</v>
      </c>
      <c r="F1704" s="342" t="s">
        <v>6568</v>
      </c>
      <c r="G1704" s="343">
        <v>9.7799999999999994</v>
      </c>
      <c r="H1704" s="342" t="s">
        <v>6594</v>
      </c>
      <c r="I1704" s="342" t="s">
        <v>6575</v>
      </c>
      <c r="J1704" s="342" t="s">
        <v>6755</v>
      </c>
      <c r="K1704" s="581" t="s">
        <v>7707</v>
      </c>
      <c r="L1704" s="344" t="s">
        <v>4090</v>
      </c>
      <c r="N1704" s="344" t="s">
        <v>4090</v>
      </c>
      <c r="O1704" s="341" t="s">
        <v>6752</v>
      </c>
    </row>
    <row r="1705" spans="1:15" x14ac:dyDescent="0.2">
      <c r="A1705" s="341" t="s">
        <v>9257</v>
      </c>
      <c r="B1705" s="341" t="s">
        <v>9262</v>
      </c>
      <c r="C1705" s="342" t="s">
        <v>7622</v>
      </c>
      <c r="D1705" s="342" t="s">
        <v>6579</v>
      </c>
      <c r="E1705" s="342" t="s">
        <v>9324</v>
      </c>
      <c r="F1705" s="342" t="s">
        <v>6568</v>
      </c>
      <c r="G1705" s="343">
        <v>70.5</v>
      </c>
      <c r="H1705" s="342" t="s">
        <v>6594</v>
      </c>
      <c r="I1705" s="342" t="s">
        <v>6575</v>
      </c>
      <c r="J1705" s="342" t="s">
        <v>6755</v>
      </c>
      <c r="K1705" s="581" t="s">
        <v>6678</v>
      </c>
      <c r="L1705" s="344" t="s">
        <v>4090</v>
      </c>
      <c r="N1705" s="344" t="s">
        <v>4090</v>
      </c>
      <c r="O1705" s="341" t="s">
        <v>6752</v>
      </c>
    </row>
    <row r="1706" spans="1:15" x14ac:dyDescent="0.2">
      <c r="A1706" s="341" t="s">
        <v>9257</v>
      </c>
      <c r="B1706" s="341" t="s">
        <v>9262</v>
      </c>
      <c r="C1706" s="342" t="s">
        <v>7622</v>
      </c>
      <c r="D1706" s="342" t="s">
        <v>6579</v>
      </c>
      <c r="E1706" s="342" t="s">
        <v>9325</v>
      </c>
      <c r="F1706" s="342" t="s">
        <v>6568</v>
      </c>
      <c r="G1706" s="343">
        <v>32.9</v>
      </c>
      <c r="H1706" s="342" t="s">
        <v>6594</v>
      </c>
      <c r="I1706" s="342" t="s">
        <v>6575</v>
      </c>
      <c r="J1706" s="342" t="s">
        <v>6755</v>
      </c>
      <c r="K1706" s="581" t="s">
        <v>6777</v>
      </c>
      <c r="L1706" s="344" t="s">
        <v>4090</v>
      </c>
      <c r="N1706" s="344" t="s">
        <v>4090</v>
      </c>
      <c r="O1706" s="341" t="s">
        <v>6752</v>
      </c>
    </row>
    <row r="1707" spans="1:15" x14ac:dyDescent="0.2">
      <c r="A1707" s="341" t="s">
        <v>9257</v>
      </c>
      <c r="B1707" s="341" t="s">
        <v>9262</v>
      </c>
      <c r="C1707" s="342" t="s">
        <v>7622</v>
      </c>
      <c r="D1707" s="342" t="s">
        <v>6579</v>
      </c>
      <c r="E1707" s="342" t="s">
        <v>9325</v>
      </c>
      <c r="F1707" s="342" t="s">
        <v>6568</v>
      </c>
      <c r="G1707" s="343">
        <v>17.04</v>
      </c>
      <c r="H1707" s="342" t="s">
        <v>6594</v>
      </c>
      <c r="I1707" s="342" t="s">
        <v>6575</v>
      </c>
      <c r="J1707" s="342" t="s">
        <v>6755</v>
      </c>
      <c r="K1707" s="581" t="s">
        <v>6857</v>
      </c>
      <c r="L1707" s="344" t="s">
        <v>4090</v>
      </c>
      <c r="N1707" s="344" t="s">
        <v>4090</v>
      </c>
      <c r="O1707" s="341">
        <v>0</v>
      </c>
    </row>
    <row r="1708" spans="1:15" x14ac:dyDescent="0.2">
      <c r="A1708" s="341" t="s">
        <v>9257</v>
      </c>
      <c r="B1708" s="341" t="s">
        <v>9262</v>
      </c>
      <c r="C1708" s="342" t="s">
        <v>7622</v>
      </c>
      <c r="D1708" s="342" t="s">
        <v>6579</v>
      </c>
      <c r="E1708" s="342" t="s">
        <v>9325</v>
      </c>
      <c r="F1708" s="342" t="s">
        <v>6568</v>
      </c>
      <c r="G1708" s="343">
        <v>3.52</v>
      </c>
      <c r="H1708" s="342" t="s">
        <v>6594</v>
      </c>
      <c r="I1708" s="342" t="s">
        <v>6575</v>
      </c>
      <c r="J1708" s="342" t="s">
        <v>6755</v>
      </c>
      <c r="K1708" s="581" t="s">
        <v>6681</v>
      </c>
      <c r="L1708" s="344" t="s">
        <v>4090</v>
      </c>
      <c r="N1708" s="344" t="s">
        <v>4090</v>
      </c>
      <c r="O1708" s="341">
        <v>0</v>
      </c>
    </row>
    <row r="1709" spans="1:15" x14ac:dyDescent="0.2">
      <c r="A1709" s="341" t="s">
        <v>9257</v>
      </c>
      <c r="B1709" s="341" t="s">
        <v>9262</v>
      </c>
      <c r="C1709" s="342" t="s">
        <v>7622</v>
      </c>
      <c r="D1709" s="342" t="s">
        <v>6579</v>
      </c>
      <c r="E1709" s="342" t="s">
        <v>9325</v>
      </c>
      <c r="F1709" s="342" t="s">
        <v>6568</v>
      </c>
      <c r="G1709" s="343">
        <v>88.8</v>
      </c>
      <c r="H1709" s="342" t="s">
        <v>6594</v>
      </c>
      <c r="I1709" s="342" t="s">
        <v>6575</v>
      </c>
      <c r="J1709" s="342" t="s">
        <v>6755</v>
      </c>
      <c r="K1709" s="581" t="s">
        <v>6775</v>
      </c>
      <c r="L1709" s="344" t="s">
        <v>4090</v>
      </c>
      <c r="N1709" s="344" t="s">
        <v>4090</v>
      </c>
      <c r="O1709" s="341" t="s">
        <v>6752</v>
      </c>
    </row>
    <row r="1710" spans="1:15" x14ac:dyDescent="0.2">
      <c r="A1710" s="341" t="s">
        <v>9257</v>
      </c>
      <c r="B1710" s="341" t="s">
        <v>9262</v>
      </c>
      <c r="C1710" s="342" t="s">
        <v>7622</v>
      </c>
      <c r="D1710" s="342" t="s">
        <v>6579</v>
      </c>
      <c r="E1710" s="342" t="s">
        <v>9323</v>
      </c>
      <c r="F1710" s="342" t="s">
        <v>6568</v>
      </c>
      <c r="G1710" s="343">
        <v>22.8</v>
      </c>
      <c r="H1710" s="342" t="s">
        <v>6594</v>
      </c>
      <c r="I1710" s="342" t="s">
        <v>6575</v>
      </c>
      <c r="J1710" s="342" t="s">
        <v>6755</v>
      </c>
      <c r="K1710" s="581" t="s">
        <v>7708</v>
      </c>
      <c r="L1710" s="344" t="s">
        <v>4090</v>
      </c>
      <c r="N1710" s="344" t="s">
        <v>4090</v>
      </c>
      <c r="O1710" s="341">
        <v>0</v>
      </c>
    </row>
    <row r="1711" spans="1:15" x14ac:dyDescent="0.2">
      <c r="A1711" s="341" t="s">
        <v>9257</v>
      </c>
      <c r="B1711" s="341" t="s">
        <v>9262</v>
      </c>
      <c r="C1711" s="342" t="s">
        <v>7622</v>
      </c>
      <c r="D1711" s="342" t="s">
        <v>6579</v>
      </c>
      <c r="E1711" s="342" t="s">
        <v>9328</v>
      </c>
      <c r="F1711" s="342" t="s">
        <v>6568</v>
      </c>
      <c r="G1711" s="343">
        <v>20.68</v>
      </c>
      <c r="H1711" s="342" t="s">
        <v>6594</v>
      </c>
      <c r="I1711" s="342" t="s">
        <v>6575</v>
      </c>
      <c r="J1711" s="342" t="s">
        <v>6755</v>
      </c>
      <c r="K1711" s="581" t="s">
        <v>7446</v>
      </c>
      <c r="L1711" s="344" t="s">
        <v>4090</v>
      </c>
      <c r="N1711" s="344" t="s">
        <v>4090</v>
      </c>
      <c r="O1711" s="341">
        <v>0</v>
      </c>
    </row>
    <row r="1712" spans="1:15" x14ac:dyDescent="0.2">
      <c r="A1712" s="341" t="s">
        <v>9257</v>
      </c>
      <c r="B1712" s="341" t="s">
        <v>9262</v>
      </c>
      <c r="C1712" s="342" t="s">
        <v>7622</v>
      </c>
      <c r="D1712" s="342" t="s">
        <v>6579</v>
      </c>
      <c r="E1712" s="342" t="s">
        <v>9321</v>
      </c>
      <c r="F1712" s="342" t="s">
        <v>6568</v>
      </c>
      <c r="G1712" s="343">
        <v>9.1650000000000009</v>
      </c>
      <c r="H1712" s="342" t="s">
        <v>6594</v>
      </c>
      <c r="I1712" s="342" t="s">
        <v>6575</v>
      </c>
      <c r="J1712" s="342" t="s">
        <v>6755</v>
      </c>
      <c r="K1712" s="581" t="s">
        <v>6777</v>
      </c>
      <c r="L1712" s="344" t="s">
        <v>4090</v>
      </c>
      <c r="N1712" s="344" t="s">
        <v>4090</v>
      </c>
      <c r="O1712" s="341">
        <v>0</v>
      </c>
    </row>
    <row r="1713" spans="1:15" x14ac:dyDescent="0.2">
      <c r="A1713" s="341" t="s">
        <v>9257</v>
      </c>
      <c r="B1713" s="341" t="s">
        <v>9262</v>
      </c>
      <c r="C1713" s="342" t="s">
        <v>7622</v>
      </c>
      <c r="D1713" s="342" t="s">
        <v>6579</v>
      </c>
      <c r="E1713" s="342" t="s">
        <v>9255</v>
      </c>
      <c r="F1713" s="342" t="s">
        <v>6568</v>
      </c>
      <c r="G1713" s="343">
        <v>7.8</v>
      </c>
      <c r="H1713" s="342" t="s">
        <v>6594</v>
      </c>
      <c r="I1713" s="342" t="s">
        <v>6575</v>
      </c>
      <c r="J1713" s="342" t="s">
        <v>6755</v>
      </c>
      <c r="K1713" s="581" t="s">
        <v>7709</v>
      </c>
      <c r="L1713" s="344" t="s">
        <v>4090</v>
      </c>
      <c r="N1713" s="344" t="s">
        <v>4090</v>
      </c>
      <c r="O1713" s="341" t="s">
        <v>6766</v>
      </c>
    </row>
    <row r="1714" spans="1:15" x14ac:dyDescent="0.2">
      <c r="A1714" s="341" t="s">
        <v>9257</v>
      </c>
      <c r="B1714" s="341" t="s">
        <v>9262</v>
      </c>
      <c r="C1714" s="342" t="s">
        <v>7622</v>
      </c>
      <c r="D1714" s="342" t="s">
        <v>6579</v>
      </c>
      <c r="E1714" s="342" t="s">
        <v>9325</v>
      </c>
      <c r="F1714" s="342" t="s">
        <v>6568</v>
      </c>
      <c r="G1714" s="343">
        <v>15.200000000000001</v>
      </c>
      <c r="H1714" s="342" t="s">
        <v>6594</v>
      </c>
      <c r="I1714" s="342" t="s">
        <v>6575</v>
      </c>
      <c r="J1714" s="342" t="s">
        <v>6755</v>
      </c>
      <c r="K1714" s="581" t="s">
        <v>7710</v>
      </c>
      <c r="L1714" s="344" t="s">
        <v>4090</v>
      </c>
      <c r="N1714" s="344" t="s">
        <v>4090</v>
      </c>
      <c r="O1714" s="341" t="s">
        <v>6752</v>
      </c>
    </row>
    <row r="1715" spans="1:15" x14ac:dyDescent="0.2">
      <c r="A1715" s="341" t="s">
        <v>9257</v>
      </c>
      <c r="B1715" s="341" t="s">
        <v>9262</v>
      </c>
      <c r="C1715" s="342" t="s">
        <v>7622</v>
      </c>
      <c r="D1715" s="342" t="s">
        <v>6579</v>
      </c>
      <c r="E1715" s="342" t="s">
        <v>9324</v>
      </c>
      <c r="F1715" s="342" t="s">
        <v>6568</v>
      </c>
      <c r="G1715" s="343">
        <v>5.76</v>
      </c>
      <c r="H1715" s="342" t="s">
        <v>6594</v>
      </c>
      <c r="I1715" s="342" t="s">
        <v>6575</v>
      </c>
      <c r="J1715" s="342" t="s">
        <v>6755</v>
      </c>
      <c r="K1715" s="581" t="s">
        <v>6768</v>
      </c>
      <c r="L1715" s="344" t="s">
        <v>4090</v>
      </c>
      <c r="N1715" s="344" t="s">
        <v>4090</v>
      </c>
      <c r="O1715" s="341">
        <v>0</v>
      </c>
    </row>
    <row r="1716" spans="1:15" x14ac:dyDescent="0.2">
      <c r="A1716" s="341" t="s">
        <v>9257</v>
      </c>
      <c r="B1716" s="341" t="s">
        <v>9262</v>
      </c>
      <c r="C1716" s="342" t="s">
        <v>7622</v>
      </c>
      <c r="D1716" s="342" t="s">
        <v>6579</v>
      </c>
      <c r="E1716" s="342" t="s">
        <v>9322</v>
      </c>
      <c r="F1716" s="342" t="s">
        <v>6568</v>
      </c>
      <c r="G1716" s="343">
        <v>85.05</v>
      </c>
      <c r="H1716" s="342" t="s">
        <v>6594</v>
      </c>
      <c r="I1716" s="342" t="s">
        <v>6575</v>
      </c>
      <c r="J1716" s="342" t="s">
        <v>6755</v>
      </c>
      <c r="K1716" s="581" t="s">
        <v>7711</v>
      </c>
      <c r="L1716" s="344" t="s">
        <v>4090</v>
      </c>
      <c r="N1716" s="344" t="s">
        <v>4090</v>
      </c>
      <c r="O1716" s="341" t="s">
        <v>6752</v>
      </c>
    </row>
    <row r="1717" spans="1:15" x14ac:dyDescent="0.2">
      <c r="A1717" s="341" t="s">
        <v>9257</v>
      </c>
      <c r="B1717" s="341" t="s">
        <v>9262</v>
      </c>
      <c r="C1717" s="342" t="s">
        <v>7622</v>
      </c>
      <c r="D1717" s="342" t="s">
        <v>6579</v>
      </c>
      <c r="E1717" s="342" t="s">
        <v>9322</v>
      </c>
      <c r="F1717" s="342" t="s">
        <v>6568</v>
      </c>
      <c r="G1717" s="343">
        <v>26.01</v>
      </c>
      <c r="H1717" s="342" t="s">
        <v>6594</v>
      </c>
      <c r="I1717" s="342" t="s">
        <v>6575</v>
      </c>
      <c r="J1717" s="342" t="s">
        <v>6755</v>
      </c>
      <c r="K1717" s="581" t="s">
        <v>6681</v>
      </c>
      <c r="L1717" s="344" t="s">
        <v>4090</v>
      </c>
      <c r="N1717" s="344" t="s">
        <v>4090</v>
      </c>
      <c r="O1717" s="341">
        <v>0</v>
      </c>
    </row>
    <row r="1718" spans="1:15" x14ac:dyDescent="0.2">
      <c r="A1718" s="341" t="s">
        <v>9257</v>
      </c>
      <c r="B1718" s="341" t="s">
        <v>9262</v>
      </c>
      <c r="C1718" s="342" t="s">
        <v>7622</v>
      </c>
      <c r="D1718" s="342" t="s">
        <v>6579</v>
      </c>
      <c r="E1718" s="342" t="s">
        <v>9342</v>
      </c>
      <c r="F1718" s="342" t="s">
        <v>6568</v>
      </c>
      <c r="G1718" s="343">
        <v>7.05</v>
      </c>
      <c r="H1718" s="342" t="s">
        <v>6594</v>
      </c>
      <c r="I1718" s="342" t="s">
        <v>6575</v>
      </c>
      <c r="J1718" s="342" t="s">
        <v>6755</v>
      </c>
      <c r="K1718" s="581" t="s">
        <v>7431</v>
      </c>
      <c r="L1718" s="344" t="s">
        <v>4090</v>
      </c>
      <c r="N1718" s="344" t="s">
        <v>4090</v>
      </c>
      <c r="O1718" s="341">
        <v>0</v>
      </c>
    </row>
    <row r="1719" spans="1:15" x14ac:dyDescent="0.2">
      <c r="A1719" s="341" t="s">
        <v>9257</v>
      </c>
      <c r="B1719" s="341" t="s">
        <v>9262</v>
      </c>
      <c r="C1719" s="342" t="s">
        <v>7622</v>
      </c>
      <c r="D1719" s="342" t="s">
        <v>6579</v>
      </c>
      <c r="E1719" s="342" t="s">
        <v>9319</v>
      </c>
      <c r="F1719" s="342" t="s">
        <v>6568</v>
      </c>
      <c r="G1719" s="343">
        <v>10.64</v>
      </c>
      <c r="H1719" s="342" t="s">
        <v>6594</v>
      </c>
      <c r="I1719" s="342" t="s">
        <v>6575</v>
      </c>
      <c r="J1719" s="342" t="s">
        <v>6755</v>
      </c>
      <c r="K1719" s="581" t="s">
        <v>6772</v>
      </c>
      <c r="L1719" s="344" t="s">
        <v>4090</v>
      </c>
      <c r="N1719" s="344" t="s">
        <v>4090</v>
      </c>
      <c r="O1719" s="341">
        <v>0</v>
      </c>
    </row>
    <row r="1720" spans="1:15" x14ac:dyDescent="0.2">
      <c r="A1720" s="341" t="s">
        <v>9257</v>
      </c>
      <c r="B1720" s="341" t="s">
        <v>9262</v>
      </c>
      <c r="C1720" s="342" t="s">
        <v>7674</v>
      </c>
      <c r="D1720" s="342" t="s">
        <v>6579</v>
      </c>
      <c r="E1720" s="342" t="s">
        <v>9326</v>
      </c>
      <c r="F1720" s="342" t="s">
        <v>6568</v>
      </c>
      <c r="G1720" s="343">
        <v>2.3000000000000003</v>
      </c>
      <c r="H1720" s="342" t="s">
        <v>6594</v>
      </c>
      <c r="I1720" s="342" t="s">
        <v>6575</v>
      </c>
      <c r="J1720" s="342" t="s">
        <v>6755</v>
      </c>
      <c r="K1720" s="581" t="s">
        <v>7712</v>
      </c>
      <c r="L1720" s="344" t="s">
        <v>4090</v>
      </c>
      <c r="N1720" s="344" t="s">
        <v>4090</v>
      </c>
      <c r="O1720" s="341">
        <v>0</v>
      </c>
    </row>
    <row r="1721" spans="1:15" x14ac:dyDescent="0.2">
      <c r="A1721" s="341" t="s">
        <v>9257</v>
      </c>
      <c r="B1721" s="341" t="s">
        <v>9262</v>
      </c>
      <c r="C1721" s="342" t="s">
        <v>7671</v>
      </c>
      <c r="D1721" s="342" t="s">
        <v>6579</v>
      </c>
      <c r="E1721" s="342" t="s">
        <v>9319</v>
      </c>
      <c r="F1721" s="342" t="s">
        <v>6568</v>
      </c>
      <c r="G1721" s="343">
        <v>4.8</v>
      </c>
      <c r="H1721" s="342" t="s">
        <v>6594</v>
      </c>
      <c r="I1721" s="342" t="s">
        <v>6575</v>
      </c>
      <c r="J1721" s="342" t="s">
        <v>6755</v>
      </c>
      <c r="K1721" s="581" t="s">
        <v>7713</v>
      </c>
      <c r="L1721" s="344" t="s">
        <v>4090</v>
      </c>
      <c r="N1721" s="344" t="s">
        <v>4090</v>
      </c>
      <c r="O1721" s="341">
        <v>0</v>
      </c>
    </row>
    <row r="1722" spans="1:15" x14ac:dyDescent="0.2">
      <c r="A1722" s="341" t="s">
        <v>9257</v>
      </c>
      <c r="B1722" s="341" t="s">
        <v>9262</v>
      </c>
      <c r="C1722" s="342" t="s">
        <v>7622</v>
      </c>
      <c r="D1722" s="342" t="s">
        <v>6579</v>
      </c>
      <c r="E1722" s="342" t="s">
        <v>9323</v>
      </c>
      <c r="F1722" s="342" t="s">
        <v>6568</v>
      </c>
      <c r="G1722" s="343">
        <v>1.1000000000000001</v>
      </c>
      <c r="H1722" s="342" t="s">
        <v>6594</v>
      </c>
      <c r="I1722" s="342" t="s">
        <v>6575</v>
      </c>
      <c r="J1722" s="342" t="s">
        <v>6755</v>
      </c>
      <c r="K1722" s="581" t="s">
        <v>7714</v>
      </c>
      <c r="L1722" s="344" t="s">
        <v>4090</v>
      </c>
      <c r="N1722" s="344" t="s">
        <v>4090</v>
      </c>
      <c r="O1722" s="341">
        <v>0</v>
      </c>
    </row>
    <row r="1723" spans="1:15" x14ac:dyDescent="0.2">
      <c r="A1723" s="341" t="s">
        <v>9257</v>
      </c>
      <c r="B1723" s="341" t="s">
        <v>9262</v>
      </c>
      <c r="C1723" s="342" t="s">
        <v>7622</v>
      </c>
      <c r="D1723" s="342" t="s">
        <v>6579</v>
      </c>
      <c r="E1723" s="342" t="s">
        <v>9323</v>
      </c>
      <c r="F1723" s="342" t="s">
        <v>6568</v>
      </c>
      <c r="G1723" s="343">
        <v>1.1000000000000001</v>
      </c>
      <c r="H1723" s="342" t="s">
        <v>6594</v>
      </c>
      <c r="I1723" s="342" t="s">
        <v>6575</v>
      </c>
      <c r="J1723" s="342" t="s">
        <v>6755</v>
      </c>
      <c r="K1723" s="581" t="s">
        <v>7714</v>
      </c>
      <c r="L1723" s="344" t="s">
        <v>4090</v>
      </c>
      <c r="N1723" s="344" t="s">
        <v>4090</v>
      </c>
      <c r="O1723" s="341">
        <v>0</v>
      </c>
    </row>
    <row r="1724" spans="1:15" x14ac:dyDescent="0.2">
      <c r="A1724" s="341" t="s">
        <v>9257</v>
      </c>
      <c r="B1724" s="341" t="s">
        <v>9262</v>
      </c>
      <c r="C1724" s="342" t="s">
        <v>6578</v>
      </c>
      <c r="D1724" s="342" t="s">
        <v>6579</v>
      </c>
      <c r="E1724" s="342" t="s">
        <v>9326</v>
      </c>
      <c r="F1724" s="342" t="s">
        <v>6568</v>
      </c>
      <c r="G1724" s="343">
        <v>1.92</v>
      </c>
      <c r="H1724" s="342" t="s">
        <v>6594</v>
      </c>
      <c r="I1724" s="342" t="s">
        <v>6575</v>
      </c>
      <c r="J1724" s="342" t="s">
        <v>6755</v>
      </c>
      <c r="K1724" s="581" t="s">
        <v>7715</v>
      </c>
      <c r="L1724" s="344" t="s">
        <v>4090</v>
      </c>
      <c r="N1724" s="344" t="s">
        <v>4090</v>
      </c>
      <c r="O1724" s="341">
        <v>0</v>
      </c>
    </row>
    <row r="1725" spans="1:15" x14ac:dyDescent="0.2">
      <c r="A1725" s="341" t="s">
        <v>9257</v>
      </c>
      <c r="B1725" s="341" t="s">
        <v>9262</v>
      </c>
      <c r="C1725" s="342" t="s">
        <v>6781</v>
      </c>
      <c r="D1725" s="342" t="s">
        <v>6579</v>
      </c>
      <c r="E1725" s="342" t="s">
        <v>9326</v>
      </c>
      <c r="F1725" s="342" t="s">
        <v>6568</v>
      </c>
      <c r="G1725" s="343">
        <v>1</v>
      </c>
      <c r="H1725" s="342" t="s">
        <v>6594</v>
      </c>
      <c r="I1725" s="342" t="s">
        <v>6575</v>
      </c>
      <c r="J1725" s="342" t="s">
        <v>6755</v>
      </c>
      <c r="K1725" s="581" t="s">
        <v>7716</v>
      </c>
      <c r="L1725" s="344" t="s">
        <v>4090</v>
      </c>
      <c r="N1725" s="344" t="s">
        <v>4090</v>
      </c>
      <c r="O1725" s="341">
        <v>0</v>
      </c>
    </row>
    <row r="1726" spans="1:15" x14ac:dyDescent="0.2">
      <c r="A1726" s="341" t="s">
        <v>9257</v>
      </c>
      <c r="B1726" s="341" t="s">
        <v>9262</v>
      </c>
      <c r="C1726" s="342" t="s">
        <v>7674</v>
      </c>
      <c r="D1726" s="342" t="s">
        <v>6579</v>
      </c>
      <c r="E1726" s="342" t="s">
        <v>9321</v>
      </c>
      <c r="F1726" s="342" t="s">
        <v>6568</v>
      </c>
      <c r="G1726" s="343">
        <v>3</v>
      </c>
      <c r="H1726" s="342" t="s">
        <v>6594</v>
      </c>
      <c r="I1726" s="342" t="s">
        <v>6575</v>
      </c>
      <c r="J1726" s="342" t="s">
        <v>6755</v>
      </c>
      <c r="K1726" s="581" t="s">
        <v>7717</v>
      </c>
      <c r="L1726" s="344" t="s">
        <v>4090</v>
      </c>
      <c r="N1726" s="344" t="s">
        <v>4090</v>
      </c>
      <c r="O1726" s="341">
        <v>0</v>
      </c>
    </row>
    <row r="1727" spans="1:15" x14ac:dyDescent="0.2">
      <c r="A1727" s="341" t="s">
        <v>9257</v>
      </c>
      <c r="B1727" s="341" t="s">
        <v>9262</v>
      </c>
      <c r="C1727" s="342" t="s">
        <v>6783</v>
      </c>
      <c r="D1727" s="342" t="s">
        <v>6579</v>
      </c>
      <c r="E1727" s="342" t="s">
        <v>9322</v>
      </c>
      <c r="F1727" s="342" t="s">
        <v>6568</v>
      </c>
      <c r="G1727" s="343">
        <v>5.25</v>
      </c>
      <c r="H1727" s="342" t="s">
        <v>6594</v>
      </c>
      <c r="I1727" s="342" t="s">
        <v>6575</v>
      </c>
      <c r="J1727" s="342" t="s">
        <v>6755</v>
      </c>
      <c r="K1727" s="581" t="s">
        <v>7718</v>
      </c>
      <c r="L1727" s="344" t="s">
        <v>4090</v>
      </c>
      <c r="N1727" s="344" t="s">
        <v>4090</v>
      </c>
      <c r="O1727" s="341">
        <v>0</v>
      </c>
    </row>
    <row r="1728" spans="1:15" x14ac:dyDescent="0.2">
      <c r="A1728" s="341" t="s">
        <v>9257</v>
      </c>
      <c r="B1728" s="341" t="s">
        <v>9262</v>
      </c>
      <c r="C1728" s="342" t="s">
        <v>6781</v>
      </c>
      <c r="D1728" s="342" t="s">
        <v>6579</v>
      </c>
      <c r="E1728" s="342" t="s">
        <v>9326</v>
      </c>
      <c r="F1728" s="342" t="s">
        <v>6568</v>
      </c>
      <c r="G1728" s="343">
        <v>2</v>
      </c>
      <c r="H1728" s="342" t="s">
        <v>6594</v>
      </c>
      <c r="I1728" s="342" t="s">
        <v>6575</v>
      </c>
      <c r="J1728" s="342" t="s">
        <v>6755</v>
      </c>
      <c r="K1728" s="581" t="s">
        <v>7719</v>
      </c>
      <c r="L1728" s="344" t="s">
        <v>4090</v>
      </c>
      <c r="N1728" s="344" t="s">
        <v>4090</v>
      </c>
      <c r="O1728" s="341">
        <v>0</v>
      </c>
    </row>
    <row r="1729" spans="1:15" x14ac:dyDescent="0.2">
      <c r="A1729" s="341" t="s">
        <v>9257</v>
      </c>
      <c r="B1729" s="341" t="s">
        <v>9262</v>
      </c>
      <c r="C1729" s="342" t="s">
        <v>7671</v>
      </c>
      <c r="D1729" s="342" t="s">
        <v>6579</v>
      </c>
      <c r="E1729" s="342" t="s">
        <v>9319</v>
      </c>
      <c r="F1729" s="342" t="s">
        <v>6568</v>
      </c>
      <c r="G1729" s="343">
        <v>4.6500000000000004</v>
      </c>
      <c r="H1729" s="342" t="s">
        <v>6594</v>
      </c>
      <c r="I1729" s="342" t="s">
        <v>6575</v>
      </c>
      <c r="J1729" s="342" t="s">
        <v>6755</v>
      </c>
      <c r="K1729" s="581" t="s">
        <v>7720</v>
      </c>
      <c r="L1729" s="344" t="s">
        <v>4090</v>
      </c>
      <c r="N1729" s="344" t="s">
        <v>4090</v>
      </c>
      <c r="O1729" s="341">
        <v>0</v>
      </c>
    </row>
    <row r="1730" spans="1:15" x14ac:dyDescent="0.2">
      <c r="A1730" s="341" t="s">
        <v>9257</v>
      </c>
      <c r="B1730" s="341" t="s">
        <v>9262</v>
      </c>
      <c r="C1730" s="342" t="s">
        <v>7671</v>
      </c>
      <c r="D1730" s="342" t="s">
        <v>6579</v>
      </c>
      <c r="E1730" s="342" t="s">
        <v>9338</v>
      </c>
      <c r="F1730" s="342" t="s">
        <v>6568</v>
      </c>
      <c r="G1730" s="343">
        <v>3.72</v>
      </c>
      <c r="H1730" s="342" t="s">
        <v>6594</v>
      </c>
      <c r="I1730" s="342" t="s">
        <v>6575</v>
      </c>
      <c r="J1730" s="342" t="s">
        <v>6755</v>
      </c>
      <c r="K1730" s="581" t="s">
        <v>7721</v>
      </c>
      <c r="L1730" s="344" t="s">
        <v>4090</v>
      </c>
      <c r="N1730" s="344" t="s">
        <v>4090</v>
      </c>
      <c r="O1730" s="341">
        <v>0</v>
      </c>
    </row>
    <row r="1731" spans="1:15" x14ac:dyDescent="0.2">
      <c r="A1731" s="341" t="s">
        <v>9257</v>
      </c>
      <c r="B1731" s="341" t="s">
        <v>9262</v>
      </c>
      <c r="C1731" s="342" t="s">
        <v>7622</v>
      </c>
      <c r="D1731" s="342" t="s">
        <v>6579</v>
      </c>
      <c r="E1731" s="342" t="s">
        <v>9321</v>
      </c>
      <c r="F1731" s="342" t="s">
        <v>6568</v>
      </c>
      <c r="G1731" s="343">
        <v>7.24</v>
      </c>
      <c r="H1731" s="342" t="s">
        <v>6594</v>
      </c>
      <c r="I1731" s="342" t="s">
        <v>6575</v>
      </c>
      <c r="J1731" s="342" t="s">
        <v>6755</v>
      </c>
      <c r="K1731" s="581" t="s">
        <v>7612</v>
      </c>
      <c r="L1731" s="344" t="s">
        <v>4090</v>
      </c>
      <c r="N1731" s="344" t="s">
        <v>4090</v>
      </c>
      <c r="O1731" s="341">
        <v>0</v>
      </c>
    </row>
    <row r="1732" spans="1:15" x14ac:dyDescent="0.2">
      <c r="A1732" s="341" t="s">
        <v>9257</v>
      </c>
      <c r="B1732" s="341" t="s">
        <v>9262</v>
      </c>
      <c r="C1732" s="342" t="s">
        <v>7622</v>
      </c>
      <c r="D1732" s="342" t="s">
        <v>6579</v>
      </c>
      <c r="E1732" s="342" t="s">
        <v>9320</v>
      </c>
      <c r="F1732" s="342" t="s">
        <v>6568</v>
      </c>
      <c r="G1732" s="343">
        <v>4.6000000000000005</v>
      </c>
      <c r="H1732" s="342" t="s">
        <v>6594</v>
      </c>
      <c r="I1732" s="342" t="s">
        <v>6575</v>
      </c>
      <c r="J1732" s="342" t="s">
        <v>6755</v>
      </c>
      <c r="K1732" s="581" t="s">
        <v>7722</v>
      </c>
      <c r="L1732" s="344" t="s">
        <v>4090</v>
      </c>
      <c r="N1732" s="344" t="s">
        <v>4090</v>
      </c>
      <c r="O1732" s="341">
        <v>0</v>
      </c>
    </row>
    <row r="1733" spans="1:15" x14ac:dyDescent="0.2">
      <c r="A1733" s="341" t="s">
        <v>9257</v>
      </c>
      <c r="B1733" s="341" t="s">
        <v>9262</v>
      </c>
      <c r="C1733" s="342" t="s">
        <v>7622</v>
      </c>
      <c r="D1733" s="342" t="s">
        <v>6579</v>
      </c>
      <c r="E1733" s="342" t="s">
        <v>9320</v>
      </c>
      <c r="F1733" s="342" t="s">
        <v>6568</v>
      </c>
      <c r="G1733" s="343">
        <v>2.2000000000000002</v>
      </c>
      <c r="H1733" s="342" t="s">
        <v>6594</v>
      </c>
      <c r="I1733" s="342" t="s">
        <v>6575</v>
      </c>
      <c r="J1733" s="342" t="s">
        <v>6755</v>
      </c>
      <c r="K1733" s="581" t="s">
        <v>7723</v>
      </c>
      <c r="L1733" s="344" t="s">
        <v>4090</v>
      </c>
      <c r="N1733" s="344" t="s">
        <v>4090</v>
      </c>
      <c r="O1733" s="341">
        <v>0</v>
      </c>
    </row>
    <row r="1734" spans="1:15" x14ac:dyDescent="0.2">
      <c r="A1734" s="341" t="s">
        <v>9257</v>
      </c>
      <c r="B1734" s="341" t="s">
        <v>9262</v>
      </c>
      <c r="C1734" s="342" t="s">
        <v>7674</v>
      </c>
      <c r="D1734" s="342" t="s">
        <v>6579</v>
      </c>
      <c r="E1734" s="342" t="s">
        <v>9321</v>
      </c>
      <c r="F1734" s="342" t="s">
        <v>6568</v>
      </c>
      <c r="G1734" s="343">
        <v>3.6</v>
      </c>
      <c r="H1734" s="342" t="s">
        <v>6594</v>
      </c>
      <c r="I1734" s="342" t="s">
        <v>6575</v>
      </c>
      <c r="J1734" s="342" t="s">
        <v>6755</v>
      </c>
      <c r="K1734" s="581" t="s">
        <v>7724</v>
      </c>
      <c r="L1734" s="344" t="s">
        <v>4090</v>
      </c>
      <c r="N1734" s="344" t="s">
        <v>4090</v>
      </c>
      <c r="O1734" s="341">
        <v>0</v>
      </c>
    </row>
    <row r="1735" spans="1:15" x14ac:dyDescent="0.2">
      <c r="A1735" s="341" t="s">
        <v>9257</v>
      </c>
      <c r="B1735" s="341" t="s">
        <v>9262</v>
      </c>
      <c r="C1735" s="342" t="s">
        <v>6781</v>
      </c>
      <c r="D1735" s="342" t="s">
        <v>6579</v>
      </c>
      <c r="E1735" s="342" t="s">
        <v>9321</v>
      </c>
      <c r="F1735" s="342" t="s">
        <v>6568</v>
      </c>
      <c r="G1735" s="343">
        <v>8.6</v>
      </c>
      <c r="H1735" s="342" t="s">
        <v>6594</v>
      </c>
      <c r="I1735" s="342" t="s">
        <v>6575</v>
      </c>
      <c r="J1735" s="342" t="s">
        <v>6755</v>
      </c>
      <c r="K1735" s="581" t="s">
        <v>7725</v>
      </c>
      <c r="L1735" s="344" t="s">
        <v>4090</v>
      </c>
      <c r="N1735" s="344" t="s">
        <v>4090</v>
      </c>
      <c r="O1735" s="341">
        <v>0</v>
      </c>
    </row>
    <row r="1736" spans="1:15" x14ac:dyDescent="0.2">
      <c r="A1736" s="341" t="s">
        <v>9257</v>
      </c>
      <c r="B1736" s="341" t="s">
        <v>9262</v>
      </c>
      <c r="C1736" s="342" t="s">
        <v>6781</v>
      </c>
      <c r="D1736" s="342" t="s">
        <v>6579</v>
      </c>
      <c r="E1736" s="342" t="s">
        <v>9324</v>
      </c>
      <c r="F1736" s="342" t="s">
        <v>6568</v>
      </c>
      <c r="G1736" s="343">
        <v>3</v>
      </c>
      <c r="H1736" s="342" t="s">
        <v>6594</v>
      </c>
      <c r="I1736" s="342" t="s">
        <v>6575</v>
      </c>
      <c r="J1736" s="342" t="s">
        <v>6755</v>
      </c>
      <c r="K1736" s="581" t="s">
        <v>7726</v>
      </c>
      <c r="L1736" s="344" t="s">
        <v>4090</v>
      </c>
      <c r="N1736" s="344" t="s">
        <v>4090</v>
      </c>
      <c r="O1736" s="341">
        <v>0</v>
      </c>
    </row>
    <row r="1737" spans="1:15" x14ac:dyDescent="0.2">
      <c r="A1737" s="341" t="s">
        <v>9257</v>
      </c>
      <c r="B1737" s="341" t="s">
        <v>9262</v>
      </c>
      <c r="C1737" s="342" t="s">
        <v>6781</v>
      </c>
      <c r="D1737" s="342" t="s">
        <v>6579</v>
      </c>
      <c r="E1737" s="342" t="s">
        <v>9324</v>
      </c>
      <c r="F1737" s="342" t="s">
        <v>6568</v>
      </c>
      <c r="G1737" s="343">
        <v>2.4</v>
      </c>
      <c r="H1737" s="342" t="s">
        <v>6594</v>
      </c>
      <c r="I1737" s="342" t="s">
        <v>6575</v>
      </c>
      <c r="J1737" s="342" t="s">
        <v>6755</v>
      </c>
      <c r="K1737" s="581" t="s">
        <v>7727</v>
      </c>
      <c r="L1737" s="344" t="s">
        <v>4090</v>
      </c>
      <c r="N1737" s="344" t="s">
        <v>4090</v>
      </c>
      <c r="O1737" s="341">
        <v>0</v>
      </c>
    </row>
    <row r="1738" spans="1:15" x14ac:dyDescent="0.2">
      <c r="A1738" s="341" t="s">
        <v>9257</v>
      </c>
      <c r="B1738" s="341" t="s">
        <v>9262</v>
      </c>
      <c r="C1738" s="342" t="s">
        <v>6781</v>
      </c>
      <c r="D1738" s="342" t="s">
        <v>6579</v>
      </c>
      <c r="E1738" s="342" t="s">
        <v>9321</v>
      </c>
      <c r="F1738" s="342" t="s">
        <v>6568</v>
      </c>
      <c r="G1738" s="343">
        <v>3.84</v>
      </c>
      <c r="H1738" s="342" t="s">
        <v>6594</v>
      </c>
      <c r="I1738" s="342" t="s">
        <v>6575</v>
      </c>
      <c r="J1738" s="342" t="s">
        <v>6755</v>
      </c>
      <c r="K1738" s="581" t="s">
        <v>7723</v>
      </c>
      <c r="L1738" s="344" t="s">
        <v>4090</v>
      </c>
      <c r="N1738" s="344" t="s">
        <v>4090</v>
      </c>
      <c r="O1738" s="341">
        <v>0</v>
      </c>
    </row>
    <row r="1739" spans="1:15" x14ac:dyDescent="0.2">
      <c r="A1739" s="341" t="s">
        <v>9257</v>
      </c>
      <c r="B1739" s="341" t="s">
        <v>9262</v>
      </c>
      <c r="C1739" s="342" t="s">
        <v>6781</v>
      </c>
      <c r="D1739" s="342" t="s">
        <v>6579</v>
      </c>
      <c r="E1739" s="342" t="s">
        <v>9324</v>
      </c>
      <c r="F1739" s="342" t="s">
        <v>6568</v>
      </c>
      <c r="G1739" s="343">
        <v>4.4000000000000004</v>
      </c>
      <c r="H1739" s="342" t="s">
        <v>6594</v>
      </c>
      <c r="I1739" s="342" t="s">
        <v>6575</v>
      </c>
      <c r="J1739" s="342" t="s">
        <v>6755</v>
      </c>
      <c r="K1739" s="581" t="s">
        <v>7726</v>
      </c>
      <c r="L1739" s="344" t="s">
        <v>4090</v>
      </c>
      <c r="N1739" s="344" t="s">
        <v>4090</v>
      </c>
      <c r="O1739" s="341">
        <v>0</v>
      </c>
    </row>
    <row r="1740" spans="1:15" x14ac:dyDescent="0.2">
      <c r="A1740" s="341" t="s">
        <v>9257</v>
      </c>
      <c r="B1740" s="341" t="s">
        <v>9262</v>
      </c>
      <c r="C1740" s="342" t="s">
        <v>6781</v>
      </c>
      <c r="D1740" s="342" t="s">
        <v>6579</v>
      </c>
      <c r="E1740" s="342" t="s">
        <v>9324</v>
      </c>
      <c r="F1740" s="342" t="s">
        <v>6568</v>
      </c>
      <c r="G1740" s="343">
        <v>3.5</v>
      </c>
      <c r="H1740" s="342" t="s">
        <v>6594</v>
      </c>
      <c r="I1740" s="342" t="s">
        <v>6575</v>
      </c>
      <c r="J1740" s="342" t="s">
        <v>6755</v>
      </c>
      <c r="K1740" s="581" t="s">
        <v>7728</v>
      </c>
      <c r="L1740" s="344" t="s">
        <v>4090</v>
      </c>
      <c r="N1740" s="344" t="s">
        <v>4090</v>
      </c>
      <c r="O1740" s="341">
        <v>0</v>
      </c>
    </row>
    <row r="1741" spans="1:15" x14ac:dyDescent="0.2">
      <c r="A1741" s="341" t="s">
        <v>9257</v>
      </c>
      <c r="B1741" s="341" t="s">
        <v>9262</v>
      </c>
      <c r="C1741" s="342" t="s">
        <v>7622</v>
      </c>
      <c r="D1741" s="342" t="s">
        <v>6579</v>
      </c>
      <c r="E1741" s="342" t="s">
        <v>9319</v>
      </c>
      <c r="F1741" s="342" t="s">
        <v>6568</v>
      </c>
      <c r="G1741" s="343">
        <v>69.975000000000009</v>
      </c>
      <c r="H1741" s="342" t="s">
        <v>6594</v>
      </c>
      <c r="I1741" s="342" t="s">
        <v>6575</v>
      </c>
      <c r="J1741" s="342" t="s">
        <v>6755</v>
      </c>
      <c r="K1741" s="581" t="s">
        <v>7729</v>
      </c>
      <c r="L1741" s="344" t="s">
        <v>4090</v>
      </c>
      <c r="N1741" s="344" t="s">
        <v>4090</v>
      </c>
      <c r="O1741" s="341">
        <v>0</v>
      </c>
    </row>
    <row r="1742" spans="1:15" x14ac:dyDescent="0.2">
      <c r="A1742" s="341" t="s">
        <v>9257</v>
      </c>
      <c r="B1742" s="341" t="s">
        <v>9262</v>
      </c>
      <c r="C1742" s="342" t="s">
        <v>7622</v>
      </c>
      <c r="D1742" s="342" t="s">
        <v>6579</v>
      </c>
      <c r="E1742" s="342" t="s">
        <v>9323</v>
      </c>
      <c r="F1742" s="342" t="s">
        <v>6568</v>
      </c>
      <c r="G1742" s="343">
        <v>20.25</v>
      </c>
      <c r="H1742" s="342" t="s">
        <v>6594</v>
      </c>
      <c r="I1742" s="342" t="s">
        <v>6575</v>
      </c>
      <c r="J1742" s="342" t="s">
        <v>6755</v>
      </c>
      <c r="K1742" s="581" t="s">
        <v>7211</v>
      </c>
      <c r="L1742" s="344" t="s">
        <v>4090</v>
      </c>
      <c r="N1742" s="344" t="s">
        <v>4090</v>
      </c>
      <c r="O1742" s="341">
        <v>0</v>
      </c>
    </row>
    <row r="1743" spans="1:15" x14ac:dyDescent="0.2">
      <c r="A1743" s="341" t="s">
        <v>9257</v>
      </c>
      <c r="B1743" s="341" t="s">
        <v>9262</v>
      </c>
      <c r="C1743" s="342" t="s">
        <v>7622</v>
      </c>
      <c r="D1743" s="342" t="s">
        <v>6579</v>
      </c>
      <c r="E1743" s="342" t="s">
        <v>9334</v>
      </c>
      <c r="F1743" s="342" t="s">
        <v>6568</v>
      </c>
      <c r="G1743" s="343">
        <v>13.69</v>
      </c>
      <c r="H1743" s="342" t="s">
        <v>6594</v>
      </c>
      <c r="I1743" s="342" t="s">
        <v>6575</v>
      </c>
      <c r="J1743" s="342" t="s">
        <v>6755</v>
      </c>
      <c r="K1743" s="581" t="s">
        <v>7730</v>
      </c>
      <c r="L1743" s="344" t="s">
        <v>4090</v>
      </c>
      <c r="N1743" s="344" t="s">
        <v>4090</v>
      </c>
      <c r="O1743" s="341">
        <v>0</v>
      </c>
    </row>
    <row r="1744" spans="1:15" x14ac:dyDescent="0.2">
      <c r="A1744" s="341" t="s">
        <v>9257</v>
      </c>
      <c r="B1744" s="341" t="s">
        <v>9262</v>
      </c>
      <c r="C1744" s="342" t="s">
        <v>7674</v>
      </c>
      <c r="D1744" s="342" t="s">
        <v>6579</v>
      </c>
      <c r="E1744" s="342" t="s">
        <v>9319</v>
      </c>
      <c r="F1744" s="342" t="s">
        <v>6568</v>
      </c>
      <c r="G1744" s="343">
        <v>23.52</v>
      </c>
      <c r="H1744" s="342" t="s">
        <v>6594</v>
      </c>
      <c r="I1744" s="342" t="s">
        <v>6575</v>
      </c>
      <c r="J1744" s="342" t="s">
        <v>6755</v>
      </c>
      <c r="K1744" s="581" t="s">
        <v>7731</v>
      </c>
      <c r="L1744" s="344" t="s">
        <v>4090</v>
      </c>
      <c r="N1744" s="344" t="s">
        <v>4090</v>
      </c>
      <c r="O1744" s="341">
        <v>0</v>
      </c>
    </row>
    <row r="1745" spans="1:15" x14ac:dyDescent="0.2">
      <c r="A1745" s="341" t="s">
        <v>9257</v>
      </c>
      <c r="B1745" s="341" t="s">
        <v>9262</v>
      </c>
      <c r="C1745" s="342" t="s">
        <v>6781</v>
      </c>
      <c r="D1745" s="342" t="s">
        <v>6579</v>
      </c>
      <c r="E1745" s="342" t="s">
        <v>9324</v>
      </c>
      <c r="F1745" s="342" t="s">
        <v>6568</v>
      </c>
      <c r="G1745" s="343">
        <v>4.55</v>
      </c>
      <c r="H1745" s="342" t="s">
        <v>6594</v>
      </c>
      <c r="I1745" s="342" t="s">
        <v>6575</v>
      </c>
      <c r="J1745" s="342" t="s">
        <v>6755</v>
      </c>
      <c r="K1745" s="581" t="s">
        <v>7723</v>
      </c>
      <c r="L1745" s="344" t="s">
        <v>4090</v>
      </c>
      <c r="N1745" s="344" t="s">
        <v>4090</v>
      </c>
      <c r="O1745" s="341">
        <v>0</v>
      </c>
    </row>
    <row r="1746" spans="1:15" x14ac:dyDescent="0.2">
      <c r="A1746" s="341" t="s">
        <v>9257</v>
      </c>
      <c r="B1746" s="341" t="s">
        <v>9262</v>
      </c>
      <c r="C1746" s="342" t="s">
        <v>7622</v>
      </c>
      <c r="D1746" s="342" t="s">
        <v>6579</v>
      </c>
      <c r="E1746" s="342" t="s">
        <v>9324</v>
      </c>
      <c r="F1746" s="342" t="s">
        <v>6568</v>
      </c>
      <c r="G1746" s="343">
        <v>4.2</v>
      </c>
      <c r="H1746" s="342" t="s">
        <v>6594</v>
      </c>
      <c r="I1746" s="342" t="s">
        <v>6575</v>
      </c>
      <c r="J1746" s="342" t="s">
        <v>6755</v>
      </c>
      <c r="K1746" s="581" t="s">
        <v>7732</v>
      </c>
      <c r="L1746" s="344" t="s">
        <v>4090</v>
      </c>
      <c r="N1746" s="344" t="s">
        <v>4090</v>
      </c>
      <c r="O1746" s="341">
        <v>0</v>
      </c>
    </row>
    <row r="1747" spans="1:15" x14ac:dyDescent="0.2">
      <c r="A1747" s="341" t="s">
        <v>9257</v>
      </c>
      <c r="B1747" s="341" t="s">
        <v>9262</v>
      </c>
      <c r="C1747" s="342" t="s">
        <v>7674</v>
      </c>
      <c r="D1747" s="342" t="s">
        <v>6579</v>
      </c>
      <c r="E1747" s="342" t="s">
        <v>9319</v>
      </c>
      <c r="F1747" s="342" t="s">
        <v>6568</v>
      </c>
      <c r="G1747" s="343">
        <v>25.560000000000002</v>
      </c>
      <c r="H1747" s="342" t="s">
        <v>6594</v>
      </c>
      <c r="I1747" s="342" t="s">
        <v>6575</v>
      </c>
      <c r="J1747" s="342" t="s">
        <v>6755</v>
      </c>
      <c r="K1747" s="581" t="s">
        <v>7733</v>
      </c>
      <c r="L1747" s="344" t="s">
        <v>4090</v>
      </c>
      <c r="N1747" s="344" t="s">
        <v>4090</v>
      </c>
      <c r="O1747" s="341">
        <v>0</v>
      </c>
    </row>
    <row r="1748" spans="1:15" x14ac:dyDescent="0.2">
      <c r="A1748" s="341" t="s">
        <v>9257</v>
      </c>
      <c r="B1748" s="341" t="s">
        <v>9262</v>
      </c>
      <c r="C1748" s="342" t="s">
        <v>7671</v>
      </c>
      <c r="D1748" s="342" t="s">
        <v>6579</v>
      </c>
      <c r="E1748" s="342" t="s">
        <v>9320</v>
      </c>
      <c r="F1748" s="342" t="s">
        <v>6568</v>
      </c>
      <c r="G1748" s="343">
        <v>4.8</v>
      </c>
      <c r="H1748" s="342" t="s">
        <v>6594</v>
      </c>
      <c r="I1748" s="342" t="s">
        <v>6575</v>
      </c>
      <c r="J1748" s="342" t="s">
        <v>6755</v>
      </c>
      <c r="K1748" s="581" t="s">
        <v>7734</v>
      </c>
      <c r="L1748" s="344" t="s">
        <v>4090</v>
      </c>
      <c r="N1748" s="344" t="s">
        <v>4090</v>
      </c>
      <c r="O1748" s="341">
        <v>0</v>
      </c>
    </row>
    <row r="1749" spans="1:15" x14ac:dyDescent="0.2">
      <c r="A1749" s="341" t="s">
        <v>9257</v>
      </c>
      <c r="B1749" s="341" t="s">
        <v>9262</v>
      </c>
      <c r="C1749" s="342" t="s">
        <v>7622</v>
      </c>
      <c r="D1749" s="342" t="s">
        <v>6579</v>
      </c>
      <c r="E1749" s="342" t="s">
        <v>9325</v>
      </c>
      <c r="F1749" s="342" t="s">
        <v>6568</v>
      </c>
      <c r="G1749" s="343">
        <v>5.6000000000000005</v>
      </c>
      <c r="H1749" s="342" t="s">
        <v>6594</v>
      </c>
      <c r="I1749" s="342" t="s">
        <v>6575</v>
      </c>
      <c r="J1749" s="342" t="s">
        <v>6755</v>
      </c>
      <c r="K1749" s="581" t="s">
        <v>7735</v>
      </c>
      <c r="L1749" s="344" t="s">
        <v>4090</v>
      </c>
      <c r="N1749" s="344" t="s">
        <v>4090</v>
      </c>
      <c r="O1749" s="341">
        <v>0</v>
      </c>
    </row>
    <row r="1750" spans="1:15" x14ac:dyDescent="0.2">
      <c r="A1750" s="341" t="s">
        <v>9257</v>
      </c>
      <c r="B1750" s="341" t="s">
        <v>9262</v>
      </c>
      <c r="C1750" s="342" t="s">
        <v>7622</v>
      </c>
      <c r="D1750" s="342" t="s">
        <v>6579</v>
      </c>
      <c r="E1750" s="342" t="s">
        <v>9325</v>
      </c>
      <c r="F1750" s="342" t="s">
        <v>6568</v>
      </c>
      <c r="G1750" s="343">
        <v>7.65</v>
      </c>
      <c r="H1750" s="342" t="s">
        <v>6594</v>
      </c>
      <c r="I1750" s="342" t="s">
        <v>6575</v>
      </c>
      <c r="J1750" s="342" t="s">
        <v>6755</v>
      </c>
      <c r="K1750" s="581" t="s">
        <v>7736</v>
      </c>
      <c r="L1750" s="344" t="s">
        <v>4090</v>
      </c>
      <c r="N1750" s="344" t="s">
        <v>4090</v>
      </c>
      <c r="O1750" s="341" t="s">
        <v>6752</v>
      </c>
    </row>
    <row r="1751" spans="1:15" x14ac:dyDescent="0.2">
      <c r="A1751" s="341" t="s">
        <v>9257</v>
      </c>
      <c r="B1751" s="341" t="s">
        <v>9262</v>
      </c>
      <c r="C1751" s="342" t="s">
        <v>7622</v>
      </c>
      <c r="D1751" s="342" t="s">
        <v>6579</v>
      </c>
      <c r="E1751" s="342" t="s">
        <v>9323</v>
      </c>
      <c r="F1751" s="342" t="s">
        <v>6568</v>
      </c>
      <c r="G1751" s="343">
        <v>25.92</v>
      </c>
      <c r="H1751" s="342" t="s">
        <v>6594</v>
      </c>
      <c r="I1751" s="342" t="s">
        <v>6575</v>
      </c>
      <c r="J1751" s="342" t="s">
        <v>6755</v>
      </c>
      <c r="K1751" s="581" t="s">
        <v>7737</v>
      </c>
      <c r="L1751" s="344" t="s">
        <v>4090</v>
      </c>
      <c r="N1751" s="344" t="s">
        <v>4090</v>
      </c>
      <c r="O1751" s="341">
        <v>0</v>
      </c>
    </row>
    <row r="1752" spans="1:15" x14ac:dyDescent="0.2">
      <c r="A1752" s="341" t="s">
        <v>9257</v>
      </c>
      <c r="B1752" s="341" t="s">
        <v>9262</v>
      </c>
      <c r="C1752" s="342" t="s">
        <v>7671</v>
      </c>
      <c r="D1752" s="342" t="s">
        <v>6579</v>
      </c>
      <c r="E1752" s="342" t="s">
        <v>9321</v>
      </c>
      <c r="F1752" s="342" t="s">
        <v>6568</v>
      </c>
      <c r="G1752" s="343">
        <v>4.3</v>
      </c>
      <c r="H1752" s="342" t="s">
        <v>6594</v>
      </c>
      <c r="I1752" s="342" t="s">
        <v>6575</v>
      </c>
      <c r="J1752" s="342" t="s">
        <v>6755</v>
      </c>
      <c r="K1752" s="581" t="s">
        <v>7738</v>
      </c>
      <c r="L1752" s="344" t="s">
        <v>4090</v>
      </c>
      <c r="N1752" s="344" t="s">
        <v>4090</v>
      </c>
      <c r="O1752" s="341">
        <v>0</v>
      </c>
    </row>
    <row r="1753" spans="1:15" x14ac:dyDescent="0.2">
      <c r="A1753" s="341" t="s">
        <v>9257</v>
      </c>
      <c r="B1753" s="341" t="s">
        <v>9262</v>
      </c>
      <c r="C1753" s="342" t="s">
        <v>7622</v>
      </c>
      <c r="D1753" s="342" t="s">
        <v>6579</v>
      </c>
      <c r="E1753" s="342" t="s">
        <v>9323</v>
      </c>
      <c r="F1753" s="342" t="s">
        <v>6568</v>
      </c>
      <c r="G1753" s="343">
        <v>15.040000000000001</v>
      </c>
      <c r="H1753" s="342" t="s">
        <v>6594</v>
      </c>
      <c r="I1753" s="342" t="s">
        <v>6575</v>
      </c>
      <c r="J1753" s="342" t="s">
        <v>6755</v>
      </c>
      <c r="K1753" s="581" t="s">
        <v>7739</v>
      </c>
      <c r="L1753" s="344" t="s">
        <v>4090</v>
      </c>
      <c r="N1753" s="344" t="s">
        <v>4090</v>
      </c>
      <c r="O1753" s="341">
        <v>0</v>
      </c>
    </row>
    <row r="1754" spans="1:15" x14ac:dyDescent="0.2">
      <c r="A1754" s="341" t="s">
        <v>9257</v>
      </c>
      <c r="B1754" s="341" t="s">
        <v>9262</v>
      </c>
      <c r="C1754" s="342" t="s">
        <v>7674</v>
      </c>
      <c r="D1754" s="342" t="s">
        <v>6579</v>
      </c>
      <c r="E1754" s="342" t="s">
        <v>9320</v>
      </c>
      <c r="F1754" s="342" t="s">
        <v>6568</v>
      </c>
      <c r="G1754" s="343">
        <v>3.72</v>
      </c>
      <c r="H1754" s="342" t="s">
        <v>6594</v>
      </c>
      <c r="I1754" s="342" t="s">
        <v>6575</v>
      </c>
      <c r="J1754" s="342" t="s">
        <v>6755</v>
      </c>
      <c r="K1754" s="581" t="s">
        <v>7740</v>
      </c>
      <c r="L1754" s="344" t="s">
        <v>4090</v>
      </c>
      <c r="N1754" s="344" t="s">
        <v>4090</v>
      </c>
      <c r="O1754" s="341">
        <v>0</v>
      </c>
    </row>
    <row r="1755" spans="1:15" x14ac:dyDescent="0.2">
      <c r="A1755" s="341" t="s">
        <v>9257</v>
      </c>
      <c r="B1755" s="341" t="s">
        <v>9262</v>
      </c>
      <c r="C1755" s="342" t="s">
        <v>7671</v>
      </c>
      <c r="D1755" s="342" t="s">
        <v>6579</v>
      </c>
      <c r="E1755" s="342" t="s">
        <v>9334</v>
      </c>
      <c r="F1755" s="342" t="s">
        <v>6568</v>
      </c>
      <c r="G1755" s="343">
        <v>11.1</v>
      </c>
      <c r="H1755" s="342" t="s">
        <v>6594</v>
      </c>
      <c r="I1755" s="342" t="s">
        <v>6575</v>
      </c>
      <c r="J1755" s="342" t="s">
        <v>6755</v>
      </c>
      <c r="K1755" s="581" t="s">
        <v>7741</v>
      </c>
      <c r="L1755" s="344" t="s">
        <v>4090</v>
      </c>
      <c r="N1755" s="344" t="s">
        <v>4090</v>
      </c>
      <c r="O1755" s="341">
        <v>0</v>
      </c>
    </row>
    <row r="1756" spans="1:15" x14ac:dyDescent="0.2">
      <c r="A1756" s="341" t="s">
        <v>9257</v>
      </c>
      <c r="B1756" s="341" t="s">
        <v>9262</v>
      </c>
      <c r="C1756" s="342" t="s">
        <v>7622</v>
      </c>
      <c r="D1756" s="342" t="s">
        <v>6579</v>
      </c>
      <c r="E1756" s="342" t="s">
        <v>9319</v>
      </c>
      <c r="F1756" s="342" t="s">
        <v>6568</v>
      </c>
      <c r="G1756" s="343">
        <v>22.29</v>
      </c>
      <c r="H1756" s="342" t="s">
        <v>6594</v>
      </c>
      <c r="I1756" s="342" t="s">
        <v>6575</v>
      </c>
      <c r="J1756" s="342" t="s">
        <v>6755</v>
      </c>
      <c r="K1756" s="581" t="s">
        <v>7742</v>
      </c>
      <c r="L1756" s="344" t="s">
        <v>4090</v>
      </c>
      <c r="N1756" s="344" t="s">
        <v>4090</v>
      </c>
      <c r="O1756" s="341">
        <v>0</v>
      </c>
    </row>
    <row r="1757" spans="1:15" x14ac:dyDescent="0.2">
      <c r="A1757" s="341" t="s">
        <v>9257</v>
      </c>
      <c r="B1757" s="341" t="s">
        <v>9262</v>
      </c>
      <c r="C1757" s="342" t="s">
        <v>7622</v>
      </c>
      <c r="D1757" s="342" t="s">
        <v>6579</v>
      </c>
      <c r="E1757" s="342" t="s">
        <v>9319</v>
      </c>
      <c r="F1757" s="342" t="s">
        <v>6568</v>
      </c>
      <c r="G1757" s="343">
        <v>29.7</v>
      </c>
      <c r="H1757" s="342" t="s">
        <v>6594</v>
      </c>
      <c r="I1757" s="342" t="s">
        <v>6575</v>
      </c>
      <c r="J1757" s="342" t="s">
        <v>6755</v>
      </c>
      <c r="K1757" s="581" t="s">
        <v>7743</v>
      </c>
      <c r="L1757" s="344" t="s">
        <v>4090</v>
      </c>
      <c r="N1757" s="344" t="s">
        <v>4090</v>
      </c>
      <c r="O1757" s="341">
        <v>0</v>
      </c>
    </row>
    <row r="1758" spans="1:15" x14ac:dyDescent="0.2">
      <c r="A1758" s="341" t="s">
        <v>9257</v>
      </c>
      <c r="B1758" s="341" t="s">
        <v>9262</v>
      </c>
      <c r="C1758" s="342" t="s">
        <v>7671</v>
      </c>
      <c r="D1758" s="342" t="s">
        <v>6579</v>
      </c>
      <c r="E1758" s="342" t="s">
        <v>9326</v>
      </c>
      <c r="F1758" s="342" t="s">
        <v>6568</v>
      </c>
      <c r="G1758" s="343">
        <v>2.0100000000000002</v>
      </c>
      <c r="H1758" s="342" t="s">
        <v>6594</v>
      </c>
      <c r="I1758" s="342" t="s">
        <v>6575</v>
      </c>
      <c r="J1758" s="342" t="s">
        <v>6755</v>
      </c>
      <c r="K1758" s="581" t="s">
        <v>7744</v>
      </c>
      <c r="L1758" s="344" t="s">
        <v>4090</v>
      </c>
      <c r="N1758" s="344" t="s">
        <v>4090</v>
      </c>
      <c r="O1758" s="341">
        <v>0</v>
      </c>
    </row>
    <row r="1759" spans="1:15" x14ac:dyDescent="0.2">
      <c r="A1759" s="341" t="s">
        <v>9257</v>
      </c>
      <c r="B1759" s="341" t="s">
        <v>9262</v>
      </c>
      <c r="C1759" s="342" t="s">
        <v>7671</v>
      </c>
      <c r="D1759" s="342" t="s">
        <v>6579</v>
      </c>
      <c r="E1759" s="342" t="s">
        <v>9338</v>
      </c>
      <c r="F1759" s="342" t="s">
        <v>6568</v>
      </c>
      <c r="G1759" s="343">
        <v>11</v>
      </c>
      <c r="H1759" s="342" t="s">
        <v>6594</v>
      </c>
      <c r="I1759" s="342" t="s">
        <v>6575</v>
      </c>
      <c r="J1759" s="342" t="s">
        <v>6755</v>
      </c>
      <c r="K1759" s="581" t="s">
        <v>7745</v>
      </c>
      <c r="L1759" s="344" t="s">
        <v>4090</v>
      </c>
      <c r="N1759" s="344" t="s">
        <v>4090</v>
      </c>
      <c r="O1759" s="341">
        <v>0</v>
      </c>
    </row>
    <row r="1760" spans="1:15" x14ac:dyDescent="0.2">
      <c r="A1760" s="341" t="s">
        <v>9257</v>
      </c>
      <c r="B1760" s="341" t="s">
        <v>9262</v>
      </c>
      <c r="C1760" s="342" t="s">
        <v>7622</v>
      </c>
      <c r="D1760" s="342" t="s">
        <v>6579</v>
      </c>
      <c r="E1760" s="342" t="s">
        <v>9320</v>
      </c>
      <c r="F1760" s="342" t="s">
        <v>6568</v>
      </c>
      <c r="G1760" s="343">
        <v>9.8800000000000008</v>
      </c>
      <c r="H1760" s="342" t="s">
        <v>6594</v>
      </c>
      <c r="I1760" s="342" t="s">
        <v>6575</v>
      </c>
      <c r="J1760" s="342" t="s">
        <v>6755</v>
      </c>
      <c r="K1760" s="581" t="s">
        <v>7746</v>
      </c>
      <c r="L1760" s="344" t="s">
        <v>4090</v>
      </c>
      <c r="N1760" s="344" t="s">
        <v>4090</v>
      </c>
      <c r="O1760" s="341">
        <v>0</v>
      </c>
    </row>
    <row r="1761" spans="1:15" x14ac:dyDescent="0.2">
      <c r="A1761" s="341" t="s">
        <v>9257</v>
      </c>
      <c r="B1761" s="341" t="s">
        <v>9262</v>
      </c>
      <c r="C1761" s="342" t="s">
        <v>7674</v>
      </c>
      <c r="D1761" s="342" t="s">
        <v>6579</v>
      </c>
      <c r="E1761" s="342" t="s">
        <v>9326</v>
      </c>
      <c r="F1761" s="342" t="s">
        <v>6568</v>
      </c>
      <c r="G1761" s="343">
        <v>9.18</v>
      </c>
      <c r="H1761" s="342" t="s">
        <v>6594</v>
      </c>
      <c r="I1761" s="342" t="s">
        <v>6575</v>
      </c>
      <c r="J1761" s="342" t="s">
        <v>6755</v>
      </c>
      <c r="K1761" s="581" t="s">
        <v>7747</v>
      </c>
      <c r="L1761" s="344" t="s">
        <v>4090</v>
      </c>
      <c r="N1761" s="344" t="s">
        <v>4090</v>
      </c>
      <c r="O1761" s="341">
        <v>0</v>
      </c>
    </row>
    <row r="1762" spans="1:15" x14ac:dyDescent="0.2">
      <c r="A1762" s="341" t="s">
        <v>9257</v>
      </c>
      <c r="B1762" s="341" t="s">
        <v>9262</v>
      </c>
      <c r="C1762" s="342" t="s">
        <v>7674</v>
      </c>
      <c r="D1762" s="342" t="s">
        <v>6579</v>
      </c>
      <c r="E1762" s="342" t="s">
        <v>9319</v>
      </c>
      <c r="F1762" s="342" t="s">
        <v>6568</v>
      </c>
      <c r="G1762" s="343">
        <v>10.200000000000001</v>
      </c>
      <c r="H1762" s="342" t="s">
        <v>6594</v>
      </c>
      <c r="I1762" s="342" t="s">
        <v>6575</v>
      </c>
      <c r="J1762" s="342" t="s">
        <v>6755</v>
      </c>
      <c r="K1762" s="581" t="s">
        <v>7232</v>
      </c>
      <c r="L1762" s="344" t="s">
        <v>4090</v>
      </c>
      <c r="N1762" s="344" t="s">
        <v>4090</v>
      </c>
      <c r="O1762" s="341">
        <v>0</v>
      </c>
    </row>
    <row r="1763" spans="1:15" x14ac:dyDescent="0.2">
      <c r="A1763" s="341" t="s">
        <v>9257</v>
      </c>
      <c r="B1763" s="341" t="s">
        <v>9262</v>
      </c>
      <c r="C1763" s="342" t="s">
        <v>7674</v>
      </c>
      <c r="D1763" s="342" t="s">
        <v>6579</v>
      </c>
      <c r="E1763" s="342" t="s">
        <v>9323</v>
      </c>
      <c r="F1763" s="342" t="s">
        <v>6568</v>
      </c>
      <c r="G1763" s="343">
        <v>19.89</v>
      </c>
      <c r="H1763" s="342" t="s">
        <v>6594</v>
      </c>
      <c r="I1763" s="342" t="s">
        <v>6575</v>
      </c>
      <c r="J1763" s="342" t="s">
        <v>6755</v>
      </c>
      <c r="K1763" s="581" t="s">
        <v>7748</v>
      </c>
      <c r="L1763" s="344" t="s">
        <v>4090</v>
      </c>
      <c r="N1763" s="344" t="s">
        <v>4090</v>
      </c>
      <c r="O1763" s="341">
        <v>0</v>
      </c>
    </row>
    <row r="1764" spans="1:15" x14ac:dyDescent="0.2">
      <c r="A1764" s="341" t="s">
        <v>9257</v>
      </c>
      <c r="B1764" s="341" t="s">
        <v>9262</v>
      </c>
      <c r="C1764" s="342" t="s">
        <v>7671</v>
      </c>
      <c r="D1764" s="342" t="s">
        <v>6579</v>
      </c>
      <c r="E1764" s="342" t="s">
        <v>9319</v>
      </c>
      <c r="F1764" s="342" t="s">
        <v>6568</v>
      </c>
      <c r="G1764" s="343">
        <v>30.3</v>
      </c>
      <c r="H1764" s="342" t="s">
        <v>6594</v>
      </c>
      <c r="I1764" s="342" t="s">
        <v>6575</v>
      </c>
      <c r="J1764" s="342" t="s">
        <v>6755</v>
      </c>
      <c r="K1764" s="581" t="s">
        <v>7749</v>
      </c>
      <c r="L1764" s="344" t="s">
        <v>4090</v>
      </c>
      <c r="N1764" s="344" t="s">
        <v>4090</v>
      </c>
      <c r="O1764" s="341">
        <v>0</v>
      </c>
    </row>
    <row r="1765" spans="1:15" x14ac:dyDescent="0.2">
      <c r="A1765" s="341" t="s">
        <v>9257</v>
      </c>
      <c r="B1765" s="341" t="s">
        <v>9262</v>
      </c>
      <c r="C1765" s="342" t="s">
        <v>7671</v>
      </c>
      <c r="D1765" s="342" t="s">
        <v>6579</v>
      </c>
      <c r="E1765" s="342" t="s">
        <v>9319</v>
      </c>
      <c r="F1765" s="342" t="s">
        <v>6568</v>
      </c>
      <c r="G1765" s="343">
        <v>9.0400000000000009</v>
      </c>
      <c r="H1765" s="342" t="s">
        <v>6594</v>
      </c>
      <c r="I1765" s="342" t="s">
        <v>6575</v>
      </c>
      <c r="J1765" s="342" t="s">
        <v>6755</v>
      </c>
      <c r="K1765" s="581" t="s">
        <v>7750</v>
      </c>
      <c r="L1765" s="344" t="s">
        <v>4090</v>
      </c>
      <c r="N1765" s="344" t="s">
        <v>4090</v>
      </c>
      <c r="O1765" s="341">
        <v>0</v>
      </c>
    </row>
    <row r="1766" spans="1:15" x14ac:dyDescent="0.2">
      <c r="A1766" s="341" t="s">
        <v>9257</v>
      </c>
      <c r="B1766" s="341" t="s">
        <v>9262</v>
      </c>
      <c r="C1766" s="342" t="s">
        <v>6578</v>
      </c>
      <c r="D1766" s="342" t="s">
        <v>6579</v>
      </c>
      <c r="E1766" s="342" t="s">
        <v>9326</v>
      </c>
      <c r="F1766" s="342" t="s">
        <v>6568</v>
      </c>
      <c r="G1766" s="343">
        <v>2.7</v>
      </c>
      <c r="H1766" s="342" t="s">
        <v>6594</v>
      </c>
      <c r="I1766" s="342" t="s">
        <v>6575</v>
      </c>
      <c r="J1766" s="342" t="s">
        <v>6755</v>
      </c>
      <c r="K1766" s="581" t="s">
        <v>7465</v>
      </c>
      <c r="L1766" s="344" t="s">
        <v>4090</v>
      </c>
      <c r="N1766" s="344" t="s">
        <v>4090</v>
      </c>
      <c r="O1766" s="341">
        <v>0</v>
      </c>
    </row>
    <row r="1767" spans="1:15" x14ac:dyDescent="0.2">
      <c r="A1767" s="341" t="s">
        <v>9257</v>
      </c>
      <c r="B1767" s="341" t="s">
        <v>9262</v>
      </c>
      <c r="C1767" s="342" t="s">
        <v>7671</v>
      </c>
      <c r="D1767" s="342" t="s">
        <v>6579</v>
      </c>
      <c r="E1767" s="342" t="s">
        <v>9319</v>
      </c>
      <c r="F1767" s="342" t="s">
        <v>6568</v>
      </c>
      <c r="G1767" s="343">
        <v>72.66</v>
      </c>
      <c r="H1767" s="342" t="s">
        <v>6594</v>
      </c>
      <c r="I1767" s="342" t="s">
        <v>6570</v>
      </c>
      <c r="J1767" s="342" t="s">
        <v>6755</v>
      </c>
      <c r="K1767" s="581" t="s">
        <v>7751</v>
      </c>
      <c r="L1767" s="344" t="s">
        <v>4090</v>
      </c>
      <c r="N1767" s="344" t="s">
        <v>4090</v>
      </c>
      <c r="O1767" s="341">
        <v>0</v>
      </c>
    </row>
    <row r="1768" spans="1:15" x14ac:dyDescent="0.2">
      <c r="A1768" s="341" t="s">
        <v>9257</v>
      </c>
      <c r="B1768" s="341" t="s">
        <v>9262</v>
      </c>
      <c r="C1768" s="342" t="s">
        <v>7622</v>
      </c>
      <c r="D1768" s="342" t="s">
        <v>6579</v>
      </c>
      <c r="E1768" s="342" t="s">
        <v>9321</v>
      </c>
      <c r="F1768" s="342" t="s">
        <v>6568</v>
      </c>
      <c r="G1768" s="343">
        <v>29.7</v>
      </c>
      <c r="H1768" s="342" t="s">
        <v>6594</v>
      </c>
      <c r="I1768" s="342" t="s">
        <v>6575</v>
      </c>
      <c r="J1768" s="342" t="s">
        <v>6755</v>
      </c>
      <c r="K1768" s="581" t="s">
        <v>7751</v>
      </c>
      <c r="L1768" s="344" t="s">
        <v>4090</v>
      </c>
      <c r="N1768" s="344" t="s">
        <v>4090</v>
      </c>
      <c r="O1768" s="341">
        <v>0</v>
      </c>
    </row>
    <row r="1769" spans="1:15" x14ac:dyDescent="0.2">
      <c r="A1769" s="341" t="s">
        <v>9257</v>
      </c>
      <c r="B1769" s="341" t="s">
        <v>9262</v>
      </c>
      <c r="C1769" s="342" t="s">
        <v>7622</v>
      </c>
      <c r="D1769" s="342" t="s">
        <v>6579</v>
      </c>
      <c r="E1769" s="342" t="s">
        <v>9322</v>
      </c>
      <c r="F1769" s="342" t="s">
        <v>6568</v>
      </c>
      <c r="G1769" s="343">
        <v>58.14</v>
      </c>
      <c r="H1769" s="342" t="s">
        <v>6594</v>
      </c>
      <c r="I1769" s="342" t="s">
        <v>6575</v>
      </c>
      <c r="J1769" s="342" t="s">
        <v>6755</v>
      </c>
      <c r="K1769" s="581" t="s">
        <v>7752</v>
      </c>
      <c r="L1769" s="344" t="s">
        <v>4090</v>
      </c>
      <c r="N1769" s="344" t="s">
        <v>4090</v>
      </c>
      <c r="O1769" s="341">
        <v>0</v>
      </c>
    </row>
    <row r="1770" spans="1:15" x14ac:dyDescent="0.2">
      <c r="A1770" s="341" t="s">
        <v>9257</v>
      </c>
      <c r="B1770" s="341" t="s">
        <v>9262</v>
      </c>
      <c r="C1770" s="342" t="s">
        <v>6778</v>
      </c>
      <c r="D1770" s="342" t="s">
        <v>6579</v>
      </c>
      <c r="E1770" s="342" t="s">
        <v>9325</v>
      </c>
      <c r="F1770" s="342" t="s">
        <v>6568</v>
      </c>
      <c r="G1770" s="343">
        <v>8.91</v>
      </c>
      <c r="H1770" s="342" t="s">
        <v>6594</v>
      </c>
      <c r="I1770" s="342" t="s">
        <v>6575</v>
      </c>
      <c r="J1770" s="342" t="s">
        <v>6755</v>
      </c>
      <c r="K1770" s="581" t="s">
        <v>7753</v>
      </c>
      <c r="L1770" s="344" t="s">
        <v>4090</v>
      </c>
      <c r="N1770" s="344" t="s">
        <v>4090</v>
      </c>
      <c r="O1770" s="341">
        <v>0</v>
      </c>
    </row>
    <row r="1771" spans="1:15" x14ac:dyDescent="0.2">
      <c r="A1771" s="341" t="s">
        <v>9257</v>
      </c>
      <c r="B1771" s="341" t="s">
        <v>9262</v>
      </c>
      <c r="C1771" s="342" t="s">
        <v>7674</v>
      </c>
      <c r="D1771" s="342" t="s">
        <v>6579</v>
      </c>
      <c r="E1771" s="342" t="s">
        <v>9319</v>
      </c>
      <c r="F1771" s="342" t="s">
        <v>6568</v>
      </c>
      <c r="G1771" s="343">
        <v>3.6</v>
      </c>
      <c r="H1771" s="342" t="s">
        <v>6594</v>
      </c>
      <c r="I1771" s="342" t="s">
        <v>6575</v>
      </c>
      <c r="J1771" s="342" t="s">
        <v>6755</v>
      </c>
      <c r="K1771" s="581" t="s">
        <v>7754</v>
      </c>
      <c r="L1771" s="344" t="s">
        <v>4090</v>
      </c>
      <c r="N1771" s="344" t="s">
        <v>4090</v>
      </c>
      <c r="O1771" s="341">
        <v>0</v>
      </c>
    </row>
    <row r="1772" spans="1:15" x14ac:dyDescent="0.2">
      <c r="A1772" s="341" t="s">
        <v>9257</v>
      </c>
      <c r="B1772" s="341" t="s">
        <v>9262</v>
      </c>
      <c r="C1772" s="342" t="s">
        <v>7674</v>
      </c>
      <c r="D1772" s="342" t="s">
        <v>6579</v>
      </c>
      <c r="E1772" s="342" t="s">
        <v>9255</v>
      </c>
      <c r="F1772" s="342" t="s">
        <v>6568</v>
      </c>
      <c r="G1772" s="343">
        <v>5.44</v>
      </c>
      <c r="H1772" s="342" t="s">
        <v>6594</v>
      </c>
      <c r="I1772" s="342" t="s">
        <v>6575</v>
      </c>
      <c r="J1772" s="342" t="s">
        <v>6755</v>
      </c>
      <c r="K1772" s="581" t="s">
        <v>6639</v>
      </c>
      <c r="L1772" s="344" t="s">
        <v>4090</v>
      </c>
      <c r="N1772" s="344" t="s">
        <v>4090</v>
      </c>
      <c r="O1772" s="341">
        <v>0</v>
      </c>
    </row>
    <row r="1773" spans="1:15" x14ac:dyDescent="0.2">
      <c r="A1773" s="341" t="s">
        <v>9257</v>
      </c>
      <c r="B1773" s="341" t="s">
        <v>9262</v>
      </c>
      <c r="C1773" s="342" t="s">
        <v>7622</v>
      </c>
      <c r="D1773" s="342" t="s">
        <v>6579</v>
      </c>
      <c r="E1773" s="342" t="s">
        <v>9323</v>
      </c>
      <c r="F1773" s="342" t="s">
        <v>6568</v>
      </c>
      <c r="G1773" s="343">
        <v>3.36</v>
      </c>
      <c r="H1773" s="342" t="s">
        <v>6594</v>
      </c>
      <c r="I1773" s="342" t="s">
        <v>6575</v>
      </c>
      <c r="J1773" s="342" t="s">
        <v>6755</v>
      </c>
      <c r="K1773" s="581" t="s">
        <v>7559</v>
      </c>
      <c r="L1773" s="344" t="s">
        <v>4090</v>
      </c>
      <c r="N1773" s="344" t="s">
        <v>4090</v>
      </c>
      <c r="O1773" s="341">
        <v>0</v>
      </c>
    </row>
    <row r="1774" spans="1:15" x14ac:dyDescent="0.2">
      <c r="A1774" s="341" t="s">
        <v>9257</v>
      </c>
      <c r="B1774" s="341" t="s">
        <v>9262</v>
      </c>
      <c r="C1774" s="342" t="s">
        <v>7671</v>
      </c>
      <c r="D1774" s="342" t="s">
        <v>6579</v>
      </c>
      <c r="E1774" s="342" t="s">
        <v>9320</v>
      </c>
      <c r="F1774" s="342" t="s">
        <v>6568</v>
      </c>
      <c r="G1774" s="343">
        <v>8.3000000000000007</v>
      </c>
      <c r="H1774" s="342" t="s">
        <v>6594</v>
      </c>
      <c r="I1774" s="342" t="s">
        <v>6575</v>
      </c>
      <c r="J1774" s="342" t="s">
        <v>6755</v>
      </c>
      <c r="K1774" s="581" t="s">
        <v>7559</v>
      </c>
      <c r="L1774" s="344" t="s">
        <v>4090</v>
      </c>
      <c r="N1774" s="344" t="s">
        <v>4090</v>
      </c>
      <c r="O1774" s="341">
        <v>0</v>
      </c>
    </row>
    <row r="1775" spans="1:15" x14ac:dyDescent="0.2">
      <c r="A1775" s="341" t="s">
        <v>9257</v>
      </c>
      <c r="B1775" s="341" t="s">
        <v>9262</v>
      </c>
      <c r="C1775" s="342" t="s">
        <v>7671</v>
      </c>
      <c r="D1775" s="342" t="s">
        <v>6579</v>
      </c>
      <c r="E1775" s="342" t="s">
        <v>9328</v>
      </c>
      <c r="F1775" s="342" t="s">
        <v>6568</v>
      </c>
      <c r="G1775" s="343">
        <v>28.8</v>
      </c>
      <c r="H1775" s="342" t="s">
        <v>6594</v>
      </c>
      <c r="I1775" s="342" t="s">
        <v>6575</v>
      </c>
      <c r="J1775" s="342" t="s">
        <v>6755</v>
      </c>
      <c r="K1775" s="581" t="s">
        <v>7233</v>
      </c>
      <c r="L1775" s="344" t="s">
        <v>4090</v>
      </c>
      <c r="N1775" s="344" t="s">
        <v>4090</v>
      </c>
      <c r="O1775" s="341">
        <v>0</v>
      </c>
    </row>
    <row r="1776" spans="1:15" x14ac:dyDescent="0.2">
      <c r="A1776" s="341" t="s">
        <v>9257</v>
      </c>
      <c r="B1776" s="341" t="s">
        <v>9262</v>
      </c>
      <c r="C1776" s="342" t="s">
        <v>7622</v>
      </c>
      <c r="D1776" s="342" t="s">
        <v>6579</v>
      </c>
      <c r="E1776" s="342" t="s">
        <v>9321</v>
      </c>
      <c r="F1776" s="342" t="s">
        <v>6568</v>
      </c>
      <c r="G1776" s="343">
        <v>2.8000000000000003</v>
      </c>
      <c r="H1776" s="342" t="s">
        <v>6594</v>
      </c>
      <c r="I1776" s="342" t="s">
        <v>6575</v>
      </c>
      <c r="J1776" s="342" t="s">
        <v>6755</v>
      </c>
      <c r="K1776" s="581" t="s">
        <v>7234</v>
      </c>
      <c r="L1776" s="344" t="s">
        <v>4090</v>
      </c>
      <c r="N1776" s="344" t="s">
        <v>4090</v>
      </c>
      <c r="O1776" s="341">
        <v>0</v>
      </c>
    </row>
    <row r="1777" spans="1:15" x14ac:dyDescent="0.2">
      <c r="A1777" s="341" t="s">
        <v>9257</v>
      </c>
      <c r="B1777" s="341" t="s">
        <v>9262</v>
      </c>
      <c r="C1777" s="342" t="s">
        <v>7684</v>
      </c>
      <c r="D1777" s="342" t="s">
        <v>6579</v>
      </c>
      <c r="E1777" s="342" t="s">
        <v>9325</v>
      </c>
      <c r="F1777" s="342" t="s">
        <v>6568</v>
      </c>
      <c r="G1777" s="343">
        <v>4.62</v>
      </c>
      <c r="H1777" s="342" t="s">
        <v>6594</v>
      </c>
      <c r="I1777" s="342" t="s">
        <v>6575</v>
      </c>
      <c r="J1777" s="342" t="s">
        <v>6755</v>
      </c>
      <c r="K1777" s="581" t="s">
        <v>7755</v>
      </c>
      <c r="L1777" s="344" t="s">
        <v>4090</v>
      </c>
      <c r="N1777" s="344" t="s">
        <v>4090</v>
      </c>
      <c r="O1777" s="341">
        <v>0</v>
      </c>
    </row>
    <row r="1778" spans="1:15" x14ac:dyDescent="0.2">
      <c r="A1778" s="341" t="s">
        <v>9257</v>
      </c>
      <c r="B1778" s="341" t="s">
        <v>9262</v>
      </c>
      <c r="C1778" s="342" t="s">
        <v>6578</v>
      </c>
      <c r="D1778" s="342" t="s">
        <v>6579</v>
      </c>
      <c r="E1778" s="342" t="s">
        <v>9325</v>
      </c>
      <c r="F1778" s="342" t="s">
        <v>6568</v>
      </c>
      <c r="G1778" s="343">
        <v>1.75</v>
      </c>
      <c r="H1778" s="342" t="s">
        <v>6594</v>
      </c>
      <c r="I1778" s="342" t="s">
        <v>6575</v>
      </c>
      <c r="J1778" s="342" t="s">
        <v>6755</v>
      </c>
      <c r="K1778" s="581" t="s">
        <v>7756</v>
      </c>
      <c r="L1778" s="344" t="s">
        <v>4090</v>
      </c>
      <c r="N1778" s="344" t="s">
        <v>4090</v>
      </c>
      <c r="O1778" s="341">
        <v>0</v>
      </c>
    </row>
    <row r="1779" spans="1:15" x14ac:dyDescent="0.2">
      <c r="A1779" s="341" t="s">
        <v>9257</v>
      </c>
      <c r="B1779" s="341" t="s">
        <v>9262</v>
      </c>
      <c r="C1779" s="342" t="s">
        <v>7622</v>
      </c>
      <c r="D1779" s="342" t="s">
        <v>6579</v>
      </c>
      <c r="E1779" s="342" t="s">
        <v>9334</v>
      </c>
      <c r="F1779" s="342" t="s">
        <v>6568</v>
      </c>
      <c r="G1779" s="343">
        <v>39.21</v>
      </c>
      <c r="H1779" s="342" t="s">
        <v>6594</v>
      </c>
      <c r="I1779" s="342" t="s">
        <v>6575</v>
      </c>
      <c r="J1779" s="342" t="s">
        <v>6755</v>
      </c>
      <c r="K1779" s="581" t="s">
        <v>7757</v>
      </c>
      <c r="L1779" s="344" t="s">
        <v>4090</v>
      </c>
      <c r="N1779" s="344" t="s">
        <v>4090</v>
      </c>
      <c r="O1779" s="341">
        <v>0</v>
      </c>
    </row>
    <row r="1780" spans="1:15" x14ac:dyDescent="0.2">
      <c r="A1780" s="341" t="s">
        <v>9257</v>
      </c>
      <c r="B1780" s="341" t="s">
        <v>9262</v>
      </c>
      <c r="C1780" s="342" t="s">
        <v>6778</v>
      </c>
      <c r="D1780" s="342" t="s">
        <v>6579</v>
      </c>
      <c r="E1780" s="342" t="s">
        <v>9325</v>
      </c>
      <c r="F1780" s="342" t="s">
        <v>6568</v>
      </c>
      <c r="G1780" s="343">
        <v>1.6500000000000001</v>
      </c>
      <c r="H1780" s="342" t="s">
        <v>6594</v>
      </c>
      <c r="I1780" s="342" t="s">
        <v>6575</v>
      </c>
      <c r="J1780" s="342" t="s">
        <v>6755</v>
      </c>
      <c r="K1780" s="581" t="s">
        <v>7758</v>
      </c>
      <c r="L1780" s="344" t="s">
        <v>4090</v>
      </c>
      <c r="N1780" s="344" t="s">
        <v>4090</v>
      </c>
      <c r="O1780" s="341">
        <v>0</v>
      </c>
    </row>
    <row r="1781" spans="1:15" x14ac:dyDescent="0.2">
      <c r="A1781" s="341" t="s">
        <v>9257</v>
      </c>
      <c r="B1781" s="341" t="s">
        <v>9262</v>
      </c>
      <c r="C1781" s="342" t="s">
        <v>6578</v>
      </c>
      <c r="D1781" s="342" t="s">
        <v>6579</v>
      </c>
      <c r="E1781" s="342" t="s">
        <v>9323</v>
      </c>
      <c r="F1781" s="342" t="s">
        <v>6568</v>
      </c>
      <c r="G1781" s="343">
        <v>4.41</v>
      </c>
      <c r="H1781" s="342" t="s">
        <v>6594</v>
      </c>
      <c r="I1781" s="342" t="s">
        <v>6575</v>
      </c>
      <c r="J1781" s="342" t="s">
        <v>6755</v>
      </c>
      <c r="K1781" s="581" t="s">
        <v>7759</v>
      </c>
      <c r="L1781" s="344" t="s">
        <v>4090</v>
      </c>
      <c r="N1781" s="344" t="s">
        <v>4090</v>
      </c>
      <c r="O1781" s="341">
        <v>0</v>
      </c>
    </row>
    <row r="1782" spans="1:15" x14ac:dyDescent="0.2">
      <c r="A1782" s="341" t="s">
        <v>9257</v>
      </c>
      <c r="B1782" s="341" t="s">
        <v>9262</v>
      </c>
      <c r="C1782" s="342" t="s">
        <v>7622</v>
      </c>
      <c r="D1782" s="342" t="s">
        <v>6579</v>
      </c>
      <c r="E1782" s="342" t="s">
        <v>9325</v>
      </c>
      <c r="F1782" s="342" t="s">
        <v>6568</v>
      </c>
      <c r="G1782" s="343">
        <v>10.38</v>
      </c>
      <c r="H1782" s="342" t="s">
        <v>6594</v>
      </c>
      <c r="I1782" s="342" t="s">
        <v>6575</v>
      </c>
      <c r="J1782" s="342" t="s">
        <v>6755</v>
      </c>
      <c r="K1782" s="581" t="s">
        <v>7760</v>
      </c>
      <c r="L1782" s="344" t="s">
        <v>4090</v>
      </c>
      <c r="N1782" s="344" t="s">
        <v>4090</v>
      </c>
      <c r="O1782" s="341">
        <v>0</v>
      </c>
    </row>
    <row r="1783" spans="1:15" x14ac:dyDescent="0.2">
      <c r="A1783" s="341" t="s">
        <v>9257</v>
      </c>
      <c r="B1783" s="341" t="s">
        <v>9262</v>
      </c>
      <c r="C1783" s="342" t="s">
        <v>7622</v>
      </c>
      <c r="D1783" s="342" t="s">
        <v>6579</v>
      </c>
      <c r="E1783" s="342" t="s">
        <v>9325</v>
      </c>
      <c r="F1783" s="342" t="s">
        <v>6568</v>
      </c>
      <c r="G1783" s="343">
        <v>3.52</v>
      </c>
      <c r="H1783" s="342" t="s">
        <v>6594</v>
      </c>
      <c r="I1783" s="342" t="s">
        <v>6575</v>
      </c>
      <c r="J1783" s="342" t="s">
        <v>6755</v>
      </c>
      <c r="K1783" s="581" t="s">
        <v>7761</v>
      </c>
      <c r="L1783" s="344" t="s">
        <v>4090</v>
      </c>
      <c r="N1783" s="344" t="s">
        <v>4090</v>
      </c>
      <c r="O1783" s="341">
        <v>0</v>
      </c>
    </row>
    <row r="1784" spans="1:15" x14ac:dyDescent="0.2">
      <c r="A1784" s="341" t="s">
        <v>9257</v>
      </c>
      <c r="B1784" s="341" t="s">
        <v>9262</v>
      </c>
      <c r="C1784" s="342" t="s">
        <v>7671</v>
      </c>
      <c r="D1784" s="342" t="s">
        <v>6579</v>
      </c>
      <c r="E1784" s="342" t="s">
        <v>9320</v>
      </c>
      <c r="F1784" s="342" t="s">
        <v>6568</v>
      </c>
      <c r="G1784" s="343">
        <v>29.6</v>
      </c>
      <c r="H1784" s="342" t="s">
        <v>6594</v>
      </c>
      <c r="I1784" s="342" t="s">
        <v>6575</v>
      </c>
      <c r="J1784" s="342" t="s">
        <v>6755</v>
      </c>
      <c r="K1784" s="581" t="s">
        <v>7762</v>
      </c>
      <c r="L1784" s="344" t="s">
        <v>4090</v>
      </c>
      <c r="N1784" s="344" t="s">
        <v>4090</v>
      </c>
      <c r="O1784" s="341">
        <v>0</v>
      </c>
    </row>
    <row r="1785" spans="1:15" x14ac:dyDescent="0.2">
      <c r="A1785" s="341" t="s">
        <v>9257</v>
      </c>
      <c r="B1785" s="341" t="s">
        <v>9262</v>
      </c>
      <c r="C1785" s="342" t="s">
        <v>7674</v>
      </c>
      <c r="D1785" s="342" t="s">
        <v>6579</v>
      </c>
      <c r="E1785" s="342" t="s">
        <v>9323</v>
      </c>
      <c r="F1785" s="342" t="s">
        <v>6568</v>
      </c>
      <c r="G1785" s="343">
        <v>55.14</v>
      </c>
      <c r="H1785" s="342" t="s">
        <v>6594</v>
      </c>
      <c r="I1785" s="342" t="s">
        <v>6575</v>
      </c>
      <c r="J1785" s="342" t="s">
        <v>6755</v>
      </c>
      <c r="K1785" s="581" t="s">
        <v>7763</v>
      </c>
      <c r="L1785" s="344" t="s">
        <v>4090</v>
      </c>
      <c r="N1785" s="344" t="s">
        <v>4090</v>
      </c>
      <c r="O1785" s="341">
        <v>0</v>
      </c>
    </row>
    <row r="1786" spans="1:15" x14ac:dyDescent="0.2">
      <c r="A1786" s="341" t="s">
        <v>9257</v>
      </c>
      <c r="B1786" s="341" t="s">
        <v>9262</v>
      </c>
      <c r="C1786" s="342" t="s">
        <v>7674</v>
      </c>
      <c r="D1786" s="342" t="s">
        <v>6579</v>
      </c>
      <c r="E1786" s="342" t="s">
        <v>9323</v>
      </c>
      <c r="F1786" s="342" t="s">
        <v>6568</v>
      </c>
      <c r="G1786" s="343">
        <v>22.2</v>
      </c>
      <c r="H1786" s="342" t="s">
        <v>6594</v>
      </c>
      <c r="I1786" s="342" t="s">
        <v>6575</v>
      </c>
      <c r="J1786" s="342" t="s">
        <v>6755</v>
      </c>
      <c r="K1786" s="581" t="s">
        <v>6875</v>
      </c>
      <c r="L1786" s="344" t="s">
        <v>4090</v>
      </c>
      <c r="N1786" s="344" t="s">
        <v>4090</v>
      </c>
      <c r="O1786" s="341">
        <v>0</v>
      </c>
    </row>
    <row r="1787" spans="1:15" x14ac:dyDescent="0.2">
      <c r="A1787" s="341" t="s">
        <v>9257</v>
      </c>
      <c r="B1787" s="341" t="s">
        <v>9262</v>
      </c>
      <c r="C1787" s="342" t="s">
        <v>6778</v>
      </c>
      <c r="D1787" s="342" t="s">
        <v>6579</v>
      </c>
      <c r="E1787" s="342" t="s">
        <v>9255</v>
      </c>
      <c r="F1787" s="342" t="s">
        <v>6568</v>
      </c>
      <c r="G1787" s="343">
        <v>5.71</v>
      </c>
      <c r="H1787" s="342" t="s">
        <v>6594</v>
      </c>
      <c r="I1787" s="342" t="s">
        <v>6575</v>
      </c>
      <c r="J1787" s="342" t="s">
        <v>6755</v>
      </c>
      <c r="K1787" s="581" t="s">
        <v>7764</v>
      </c>
      <c r="L1787" s="344" t="s">
        <v>4090</v>
      </c>
      <c r="N1787" s="344" t="s">
        <v>4090</v>
      </c>
      <c r="O1787" s="341">
        <v>0</v>
      </c>
    </row>
    <row r="1788" spans="1:15" x14ac:dyDescent="0.2">
      <c r="A1788" s="341" t="s">
        <v>9257</v>
      </c>
      <c r="B1788" s="341" t="s">
        <v>9262</v>
      </c>
      <c r="C1788" s="342" t="s">
        <v>6578</v>
      </c>
      <c r="D1788" s="342" t="s">
        <v>6579</v>
      </c>
      <c r="E1788" s="342" t="s">
        <v>9325</v>
      </c>
      <c r="F1788" s="342" t="s">
        <v>6568</v>
      </c>
      <c r="G1788" s="343">
        <v>20</v>
      </c>
      <c r="H1788" s="342" t="s">
        <v>6594</v>
      </c>
      <c r="I1788" s="342" t="s">
        <v>6575</v>
      </c>
      <c r="J1788" s="342" t="s">
        <v>6755</v>
      </c>
      <c r="K1788" s="581" t="s">
        <v>7765</v>
      </c>
      <c r="L1788" s="344" t="s">
        <v>4090</v>
      </c>
      <c r="N1788" s="344" t="s">
        <v>4090</v>
      </c>
      <c r="O1788" s="341">
        <v>0</v>
      </c>
    </row>
    <row r="1789" spans="1:15" x14ac:dyDescent="0.2">
      <c r="A1789" s="341" t="s">
        <v>9257</v>
      </c>
      <c r="B1789" s="341" t="s">
        <v>9262</v>
      </c>
      <c r="C1789" s="342" t="s">
        <v>6578</v>
      </c>
      <c r="D1789" s="342" t="s">
        <v>6579</v>
      </c>
      <c r="E1789" s="342" t="s">
        <v>9320</v>
      </c>
      <c r="F1789" s="342" t="s">
        <v>6568</v>
      </c>
      <c r="G1789" s="343">
        <v>5.04</v>
      </c>
      <c r="H1789" s="342" t="s">
        <v>6594</v>
      </c>
      <c r="I1789" s="342" t="s">
        <v>6575</v>
      </c>
      <c r="J1789" s="342" t="s">
        <v>6755</v>
      </c>
      <c r="K1789" s="581" t="s">
        <v>7241</v>
      </c>
      <c r="L1789" s="344" t="s">
        <v>4090</v>
      </c>
      <c r="N1789" s="344" t="s">
        <v>4090</v>
      </c>
      <c r="O1789" s="341">
        <v>0</v>
      </c>
    </row>
    <row r="1790" spans="1:15" x14ac:dyDescent="0.2">
      <c r="A1790" s="341" t="s">
        <v>9257</v>
      </c>
      <c r="B1790" s="341" t="s">
        <v>9262</v>
      </c>
      <c r="C1790" s="342" t="s">
        <v>7622</v>
      </c>
      <c r="D1790" s="342" t="s">
        <v>6579</v>
      </c>
      <c r="E1790" s="342" t="s">
        <v>9337</v>
      </c>
      <c r="F1790" s="342" t="s">
        <v>6568</v>
      </c>
      <c r="G1790" s="343">
        <v>9.9</v>
      </c>
      <c r="H1790" s="342" t="s">
        <v>6594</v>
      </c>
      <c r="I1790" s="342" t="s">
        <v>6575</v>
      </c>
      <c r="J1790" s="342" t="s">
        <v>6755</v>
      </c>
      <c r="K1790" s="581" t="s">
        <v>7766</v>
      </c>
      <c r="L1790" s="344" t="s">
        <v>4090</v>
      </c>
      <c r="N1790" s="344" t="s">
        <v>4090</v>
      </c>
      <c r="O1790" s="341">
        <v>0</v>
      </c>
    </row>
    <row r="1791" spans="1:15" x14ac:dyDescent="0.2">
      <c r="A1791" s="341" t="s">
        <v>9257</v>
      </c>
      <c r="B1791" s="341" t="s">
        <v>9262</v>
      </c>
      <c r="C1791" s="342" t="s">
        <v>7671</v>
      </c>
      <c r="D1791" s="342" t="s">
        <v>6579</v>
      </c>
      <c r="E1791" s="342" t="s">
        <v>9322</v>
      </c>
      <c r="F1791" s="342" t="s">
        <v>6568</v>
      </c>
      <c r="G1791" s="343">
        <v>26.77</v>
      </c>
      <c r="H1791" s="342" t="s">
        <v>6594</v>
      </c>
      <c r="I1791" s="342" t="s">
        <v>6575</v>
      </c>
      <c r="J1791" s="342" t="s">
        <v>6755</v>
      </c>
      <c r="K1791" s="581" t="s">
        <v>6659</v>
      </c>
      <c r="L1791" s="344" t="s">
        <v>4090</v>
      </c>
      <c r="N1791" s="344" t="s">
        <v>4090</v>
      </c>
      <c r="O1791" s="341">
        <v>0</v>
      </c>
    </row>
    <row r="1792" spans="1:15" x14ac:dyDescent="0.2">
      <c r="A1792" s="341" t="s">
        <v>9257</v>
      </c>
      <c r="B1792" s="341" t="s">
        <v>9262</v>
      </c>
      <c r="C1792" s="342" t="s">
        <v>7674</v>
      </c>
      <c r="D1792" s="342" t="s">
        <v>6579</v>
      </c>
      <c r="E1792" s="342" t="s">
        <v>9319</v>
      </c>
      <c r="F1792" s="342" t="s">
        <v>6568</v>
      </c>
      <c r="G1792" s="343">
        <v>4.4000000000000004</v>
      </c>
      <c r="H1792" s="342" t="s">
        <v>6594</v>
      </c>
      <c r="I1792" s="342" t="s">
        <v>6575</v>
      </c>
      <c r="J1792" s="342" t="s">
        <v>6755</v>
      </c>
      <c r="K1792" s="581" t="s">
        <v>7767</v>
      </c>
      <c r="L1792" s="344" t="s">
        <v>4090</v>
      </c>
      <c r="N1792" s="344" t="s">
        <v>4090</v>
      </c>
      <c r="O1792" s="341">
        <v>0</v>
      </c>
    </row>
    <row r="1793" spans="1:15" x14ac:dyDescent="0.2">
      <c r="A1793" s="341" t="s">
        <v>9257</v>
      </c>
      <c r="B1793" s="341" t="s">
        <v>9262</v>
      </c>
      <c r="C1793" s="342" t="s">
        <v>7622</v>
      </c>
      <c r="D1793" s="342" t="s">
        <v>6579</v>
      </c>
      <c r="E1793" s="342" t="s">
        <v>9325</v>
      </c>
      <c r="F1793" s="342" t="s">
        <v>6568</v>
      </c>
      <c r="G1793" s="343">
        <v>4.2</v>
      </c>
      <c r="H1793" s="342" t="s">
        <v>6594</v>
      </c>
      <c r="I1793" s="342" t="s">
        <v>6575</v>
      </c>
      <c r="J1793" s="342" t="s">
        <v>6755</v>
      </c>
      <c r="K1793" s="581" t="s">
        <v>7768</v>
      </c>
      <c r="L1793" s="344" t="s">
        <v>4090</v>
      </c>
      <c r="N1793" s="344" t="s">
        <v>4090</v>
      </c>
      <c r="O1793" s="341">
        <v>0</v>
      </c>
    </row>
    <row r="1794" spans="1:15" x14ac:dyDescent="0.2">
      <c r="A1794" s="341" t="s">
        <v>9257</v>
      </c>
      <c r="B1794" s="341" t="s">
        <v>9262</v>
      </c>
      <c r="C1794" s="342" t="s">
        <v>6778</v>
      </c>
      <c r="D1794" s="342" t="s">
        <v>6579</v>
      </c>
      <c r="E1794" s="342" t="s">
        <v>9319</v>
      </c>
      <c r="F1794" s="342" t="s">
        <v>6568</v>
      </c>
      <c r="G1794" s="343">
        <v>14.700000000000001</v>
      </c>
      <c r="H1794" s="342" t="s">
        <v>6594</v>
      </c>
      <c r="I1794" s="342" t="s">
        <v>6575</v>
      </c>
      <c r="J1794" s="342" t="s">
        <v>6755</v>
      </c>
      <c r="K1794" s="581" t="s">
        <v>7528</v>
      </c>
      <c r="L1794" s="344" t="s">
        <v>4090</v>
      </c>
      <c r="N1794" s="344" t="s">
        <v>4090</v>
      </c>
      <c r="O1794" s="341">
        <v>0</v>
      </c>
    </row>
    <row r="1795" spans="1:15" x14ac:dyDescent="0.2">
      <c r="A1795" s="341" t="s">
        <v>9257</v>
      </c>
      <c r="B1795" s="341" t="s">
        <v>9262</v>
      </c>
      <c r="C1795" s="342" t="s">
        <v>6778</v>
      </c>
      <c r="D1795" s="342" t="s">
        <v>6579</v>
      </c>
      <c r="E1795" s="342" t="s">
        <v>9328</v>
      </c>
      <c r="F1795" s="342" t="s">
        <v>6568</v>
      </c>
      <c r="G1795" s="343">
        <v>20.400000000000002</v>
      </c>
      <c r="H1795" s="342" t="s">
        <v>6594</v>
      </c>
      <c r="I1795" s="342" t="s">
        <v>6575</v>
      </c>
      <c r="J1795" s="342" t="s">
        <v>6755</v>
      </c>
      <c r="K1795" s="581" t="s">
        <v>7769</v>
      </c>
      <c r="L1795" s="344" t="s">
        <v>4090</v>
      </c>
      <c r="N1795" s="344" t="s">
        <v>4090</v>
      </c>
      <c r="O1795" s="341">
        <v>0</v>
      </c>
    </row>
    <row r="1796" spans="1:15" x14ac:dyDescent="0.2">
      <c r="A1796" s="341" t="s">
        <v>9257</v>
      </c>
      <c r="B1796" s="341" t="s">
        <v>9262</v>
      </c>
      <c r="C1796" s="342" t="s">
        <v>7671</v>
      </c>
      <c r="D1796" s="342" t="s">
        <v>6579</v>
      </c>
      <c r="E1796" s="342" t="s">
        <v>9319</v>
      </c>
      <c r="F1796" s="342" t="s">
        <v>6568</v>
      </c>
      <c r="G1796" s="343">
        <v>5.4</v>
      </c>
      <c r="H1796" s="342" t="s">
        <v>6594</v>
      </c>
      <c r="I1796" s="342" t="s">
        <v>6575</v>
      </c>
      <c r="J1796" s="342" t="s">
        <v>6755</v>
      </c>
      <c r="K1796" s="581" t="s">
        <v>7770</v>
      </c>
      <c r="L1796" s="344" t="s">
        <v>4090</v>
      </c>
      <c r="N1796" s="344" t="s">
        <v>4090</v>
      </c>
      <c r="O1796" s="341">
        <v>0</v>
      </c>
    </row>
    <row r="1797" spans="1:15" x14ac:dyDescent="0.2">
      <c r="A1797" s="341" t="s">
        <v>9257</v>
      </c>
      <c r="B1797" s="341" t="s">
        <v>9262</v>
      </c>
      <c r="C1797" s="342" t="s">
        <v>7671</v>
      </c>
      <c r="D1797" s="342" t="s">
        <v>6579</v>
      </c>
      <c r="E1797" s="342" t="s">
        <v>9320</v>
      </c>
      <c r="F1797" s="342" t="s">
        <v>6568</v>
      </c>
      <c r="G1797" s="343">
        <v>14.620000000000001</v>
      </c>
      <c r="H1797" s="342" t="s">
        <v>6594</v>
      </c>
      <c r="I1797" s="342" t="s">
        <v>6575</v>
      </c>
      <c r="J1797" s="342" t="s">
        <v>6755</v>
      </c>
      <c r="K1797" s="581" t="s">
        <v>6852</v>
      </c>
      <c r="L1797" s="344" t="s">
        <v>4090</v>
      </c>
      <c r="N1797" s="344" t="s">
        <v>4090</v>
      </c>
      <c r="O1797" s="341">
        <v>0</v>
      </c>
    </row>
    <row r="1798" spans="1:15" x14ac:dyDescent="0.2">
      <c r="A1798" s="341" t="s">
        <v>9257</v>
      </c>
      <c r="B1798" s="341" t="s">
        <v>9262</v>
      </c>
      <c r="C1798" s="342" t="s">
        <v>7684</v>
      </c>
      <c r="D1798" s="342" t="s">
        <v>6579</v>
      </c>
      <c r="E1798" s="342" t="s">
        <v>9319</v>
      </c>
      <c r="F1798" s="342" t="s">
        <v>6568</v>
      </c>
      <c r="G1798" s="343">
        <v>4.2</v>
      </c>
      <c r="H1798" s="342" t="s">
        <v>6594</v>
      </c>
      <c r="I1798" s="342" t="s">
        <v>6575</v>
      </c>
      <c r="J1798" s="342" t="s">
        <v>6755</v>
      </c>
      <c r="K1798" s="581" t="s">
        <v>7562</v>
      </c>
      <c r="L1798" s="344" t="s">
        <v>4090</v>
      </c>
      <c r="N1798" s="344" t="s">
        <v>4090</v>
      </c>
      <c r="O1798" s="341">
        <v>0</v>
      </c>
    </row>
    <row r="1799" spans="1:15" x14ac:dyDescent="0.2">
      <c r="A1799" s="341" t="s">
        <v>9257</v>
      </c>
      <c r="B1799" s="341" t="s">
        <v>9262</v>
      </c>
      <c r="C1799" s="342" t="s">
        <v>7622</v>
      </c>
      <c r="D1799" s="342" t="s">
        <v>6579</v>
      </c>
      <c r="E1799" s="342" t="s">
        <v>9325</v>
      </c>
      <c r="F1799" s="342" t="s">
        <v>6568</v>
      </c>
      <c r="G1799" s="343">
        <v>9.9</v>
      </c>
      <c r="H1799" s="342" t="s">
        <v>6594</v>
      </c>
      <c r="I1799" s="342" t="s">
        <v>6575</v>
      </c>
      <c r="J1799" s="342" t="s">
        <v>6755</v>
      </c>
      <c r="K1799" s="581" t="s">
        <v>7771</v>
      </c>
      <c r="L1799" s="344" t="s">
        <v>4090</v>
      </c>
      <c r="N1799" s="344" t="s">
        <v>4090</v>
      </c>
      <c r="O1799" s="341">
        <v>0</v>
      </c>
    </row>
    <row r="1800" spans="1:15" x14ac:dyDescent="0.2">
      <c r="A1800" s="341" t="s">
        <v>9257</v>
      </c>
      <c r="B1800" s="341" t="s">
        <v>9262</v>
      </c>
      <c r="C1800" s="342" t="s">
        <v>7684</v>
      </c>
      <c r="D1800" s="342" t="s">
        <v>6579</v>
      </c>
      <c r="E1800" s="342" t="s">
        <v>9320</v>
      </c>
      <c r="F1800" s="342" t="s">
        <v>6568</v>
      </c>
      <c r="G1800" s="343">
        <v>27.52</v>
      </c>
      <c r="H1800" s="342" t="s">
        <v>6594</v>
      </c>
      <c r="I1800" s="342" t="s">
        <v>6575</v>
      </c>
      <c r="J1800" s="342" t="s">
        <v>6755</v>
      </c>
      <c r="K1800" s="581" t="s">
        <v>7262</v>
      </c>
      <c r="L1800" s="344" t="s">
        <v>4090</v>
      </c>
      <c r="N1800" s="344" t="s">
        <v>4090</v>
      </c>
      <c r="O1800" s="341">
        <v>0</v>
      </c>
    </row>
    <row r="1801" spans="1:15" x14ac:dyDescent="0.2">
      <c r="A1801" s="341" t="s">
        <v>9257</v>
      </c>
      <c r="B1801" s="341" t="s">
        <v>9262</v>
      </c>
      <c r="C1801" s="342" t="s">
        <v>7622</v>
      </c>
      <c r="D1801" s="342" t="s">
        <v>6579</v>
      </c>
      <c r="E1801" s="342" t="s">
        <v>9323</v>
      </c>
      <c r="F1801" s="342" t="s">
        <v>6568</v>
      </c>
      <c r="G1801" s="343">
        <v>11.55</v>
      </c>
      <c r="H1801" s="342" t="s">
        <v>6594</v>
      </c>
      <c r="I1801" s="342" t="s">
        <v>6575</v>
      </c>
      <c r="J1801" s="342" t="s">
        <v>6755</v>
      </c>
      <c r="K1801" s="581" t="s">
        <v>7562</v>
      </c>
      <c r="L1801" s="344" t="s">
        <v>4090</v>
      </c>
      <c r="N1801" s="344" t="s">
        <v>4090</v>
      </c>
      <c r="O1801" s="341">
        <v>0</v>
      </c>
    </row>
    <row r="1802" spans="1:15" x14ac:dyDescent="0.2">
      <c r="A1802" s="341" t="s">
        <v>9257</v>
      </c>
      <c r="B1802" s="341" t="s">
        <v>9262</v>
      </c>
      <c r="C1802" s="342" t="s">
        <v>7622</v>
      </c>
      <c r="D1802" s="342" t="s">
        <v>6579</v>
      </c>
      <c r="E1802" s="342" t="s">
        <v>9325</v>
      </c>
      <c r="F1802" s="342" t="s">
        <v>6568</v>
      </c>
      <c r="G1802" s="343">
        <v>29.92</v>
      </c>
      <c r="H1802" s="342" t="s">
        <v>6594</v>
      </c>
      <c r="I1802" s="342" t="s">
        <v>6575</v>
      </c>
      <c r="J1802" s="342" t="s">
        <v>6755</v>
      </c>
      <c r="K1802" s="581" t="s">
        <v>7262</v>
      </c>
      <c r="L1802" s="344" t="s">
        <v>4090</v>
      </c>
      <c r="N1802" s="344" t="s">
        <v>4090</v>
      </c>
      <c r="O1802" s="341">
        <v>0</v>
      </c>
    </row>
    <row r="1803" spans="1:15" x14ac:dyDescent="0.2">
      <c r="A1803" s="341" t="s">
        <v>9257</v>
      </c>
      <c r="B1803" s="341" t="s">
        <v>9262</v>
      </c>
      <c r="C1803" s="342" t="s">
        <v>6578</v>
      </c>
      <c r="D1803" s="342" t="s">
        <v>6579</v>
      </c>
      <c r="E1803" s="342" t="s">
        <v>9255</v>
      </c>
      <c r="F1803" s="342" t="s">
        <v>6568</v>
      </c>
      <c r="G1803" s="343">
        <v>5.25</v>
      </c>
      <c r="H1803" s="342" t="s">
        <v>6594</v>
      </c>
      <c r="I1803" s="342" t="s">
        <v>6575</v>
      </c>
      <c r="J1803" s="342" t="s">
        <v>6755</v>
      </c>
      <c r="K1803" s="581" t="s">
        <v>7263</v>
      </c>
      <c r="L1803" s="344" t="s">
        <v>4090</v>
      </c>
      <c r="N1803" s="344" t="s">
        <v>4090</v>
      </c>
      <c r="O1803" s="341">
        <v>0</v>
      </c>
    </row>
    <row r="1804" spans="1:15" x14ac:dyDescent="0.2">
      <c r="A1804" s="341" t="s">
        <v>9257</v>
      </c>
      <c r="B1804" s="341" t="s">
        <v>9262</v>
      </c>
      <c r="C1804" s="342" t="s">
        <v>6578</v>
      </c>
      <c r="D1804" s="342" t="s">
        <v>6579</v>
      </c>
      <c r="E1804" s="342" t="s">
        <v>9255</v>
      </c>
      <c r="F1804" s="342" t="s">
        <v>6568</v>
      </c>
      <c r="G1804" s="343">
        <v>4.18</v>
      </c>
      <c r="H1804" s="342" t="s">
        <v>6594</v>
      </c>
      <c r="I1804" s="342" t="s">
        <v>6575</v>
      </c>
      <c r="J1804" s="342" t="s">
        <v>6755</v>
      </c>
      <c r="K1804" s="581" t="s">
        <v>7772</v>
      </c>
      <c r="L1804" s="344" t="s">
        <v>4090</v>
      </c>
      <c r="N1804" s="344" t="s">
        <v>4090</v>
      </c>
      <c r="O1804" s="341">
        <v>0</v>
      </c>
    </row>
    <row r="1805" spans="1:15" x14ac:dyDescent="0.2">
      <c r="A1805" s="341" t="s">
        <v>9257</v>
      </c>
      <c r="B1805" s="341" t="s">
        <v>9262</v>
      </c>
      <c r="C1805" s="342" t="s">
        <v>6783</v>
      </c>
      <c r="D1805" s="342" t="s">
        <v>6579</v>
      </c>
      <c r="E1805" s="342" t="s">
        <v>9324</v>
      </c>
      <c r="F1805" s="342" t="s">
        <v>6568</v>
      </c>
      <c r="G1805" s="343">
        <v>32.200000000000003</v>
      </c>
      <c r="H1805" s="342" t="s">
        <v>6594</v>
      </c>
      <c r="I1805" s="342" t="s">
        <v>6575</v>
      </c>
      <c r="J1805" s="342" t="s">
        <v>6755</v>
      </c>
      <c r="K1805" s="581" t="s">
        <v>7263</v>
      </c>
      <c r="L1805" s="344" t="s">
        <v>4090</v>
      </c>
      <c r="N1805" s="344" t="s">
        <v>4090</v>
      </c>
      <c r="O1805" s="341" t="s">
        <v>6752</v>
      </c>
    </row>
    <row r="1806" spans="1:15" x14ac:dyDescent="0.2">
      <c r="A1806" s="341" t="s">
        <v>9257</v>
      </c>
      <c r="B1806" s="341" t="s">
        <v>9262</v>
      </c>
      <c r="C1806" s="342" t="s">
        <v>6783</v>
      </c>
      <c r="D1806" s="342" t="s">
        <v>6579</v>
      </c>
      <c r="E1806" s="342" t="s">
        <v>9326</v>
      </c>
      <c r="F1806" s="342" t="s">
        <v>6568</v>
      </c>
      <c r="G1806" s="343">
        <v>30.78</v>
      </c>
      <c r="H1806" s="342" t="s">
        <v>6594</v>
      </c>
      <c r="I1806" s="342" t="s">
        <v>6575</v>
      </c>
      <c r="J1806" s="342" t="s">
        <v>6755</v>
      </c>
      <c r="K1806" s="581" t="s">
        <v>7773</v>
      </c>
      <c r="L1806" s="344" t="s">
        <v>4090</v>
      </c>
      <c r="N1806" s="344" t="s">
        <v>4090</v>
      </c>
      <c r="O1806" s="341">
        <v>0</v>
      </c>
    </row>
    <row r="1807" spans="1:15" x14ac:dyDescent="0.2">
      <c r="A1807" s="341" t="s">
        <v>9257</v>
      </c>
      <c r="B1807" s="341" t="s">
        <v>9262</v>
      </c>
      <c r="C1807" s="342" t="s">
        <v>6783</v>
      </c>
      <c r="D1807" s="342" t="s">
        <v>6579</v>
      </c>
      <c r="E1807" s="342" t="s">
        <v>9332</v>
      </c>
      <c r="F1807" s="342" t="s">
        <v>6568</v>
      </c>
      <c r="G1807" s="343">
        <v>24.3</v>
      </c>
      <c r="H1807" s="342" t="s">
        <v>6594</v>
      </c>
      <c r="I1807" s="342" t="s">
        <v>6575</v>
      </c>
      <c r="J1807" s="342" t="s">
        <v>6755</v>
      </c>
      <c r="K1807" s="581" t="s">
        <v>7774</v>
      </c>
      <c r="L1807" s="344" t="s">
        <v>4090</v>
      </c>
      <c r="N1807" s="344" t="s">
        <v>4090</v>
      </c>
      <c r="O1807" s="341">
        <v>0</v>
      </c>
    </row>
    <row r="1808" spans="1:15" x14ac:dyDescent="0.2">
      <c r="A1808" s="341" t="s">
        <v>9257</v>
      </c>
      <c r="B1808" s="341" t="s">
        <v>9262</v>
      </c>
      <c r="C1808" s="342" t="s">
        <v>7671</v>
      </c>
      <c r="D1808" s="342" t="s">
        <v>6579</v>
      </c>
      <c r="E1808" s="342" t="s">
        <v>9255</v>
      </c>
      <c r="F1808" s="342" t="s">
        <v>6568</v>
      </c>
      <c r="G1808" s="343">
        <v>2.96</v>
      </c>
      <c r="H1808" s="342" t="s">
        <v>6594</v>
      </c>
      <c r="I1808" s="342" t="s">
        <v>6575</v>
      </c>
      <c r="J1808" s="342" t="s">
        <v>6755</v>
      </c>
      <c r="K1808" s="581" t="s">
        <v>7528</v>
      </c>
      <c r="L1808" s="344" t="s">
        <v>4090</v>
      </c>
      <c r="N1808" s="344" t="s">
        <v>4090</v>
      </c>
      <c r="O1808" s="341">
        <v>0</v>
      </c>
    </row>
    <row r="1809" spans="1:15" x14ac:dyDescent="0.2">
      <c r="A1809" s="341" t="s">
        <v>9257</v>
      </c>
      <c r="B1809" s="341" t="s">
        <v>9262</v>
      </c>
      <c r="C1809" s="342" t="s">
        <v>7622</v>
      </c>
      <c r="D1809" s="342" t="s">
        <v>6579</v>
      </c>
      <c r="E1809" s="342" t="s">
        <v>9331</v>
      </c>
      <c r="F1809" s="342" t="s">
        <v>6568</v>
      </c>
      <c r="G1809" s="343">
        <v>4.32</v>
      </c>
      <c r="H1809" s="342" t="s">
        <v>6594</v>
      </c>
      <c r="I1809" s="342" t="s">
        <v>6575</v>
      </c>
      <c r="J1809" s="342" t="s">
        <v>6755</v>
      </c>
      <c r="K1809" s="581" t="s">
        <v>7271</v>
      </c>
      <c r="L1809" s="344" t="s">
        <v>4090</v>
      </c>
      <c r="N1809" s="344" t="s">
        <v>4090</v>
      </c>
      <c r="O1809" s="341">
        <v>0</v>
      </c>
    </row>
    <row r="1810" spans="1:15" x14ac:dyDescent="0.2">
      <c r="A1810" s="341" t="s">
        <v>9257</v>
      </c>
      <c r="B1810" s="341" t="s">
        <v>9262</v>
      </c>
      <c r="C1810" s="342" t="s">
        <v>6781</v>
      </c>
      <c r="D1810" s="342" t="s">
        <v>6579</v>
      </c>
      <c r="E1810" s="342" t="s">
        <v>9319</v>
      </c>
      <c r="F1810" s="342" t="s">
        <v>6568</v>
      </c>
      <c r="G1810" s="343">
        <v>28.2</v>
      </c>
      <c r="H1810" s="342" t="s">
        <v>6594</v>
      </c>
      <c r="I1810" s="342" t="s">
        <v>6575</v>
      </c>
      <c r="J1810" s="342" t="s">
        <v>6755</v>
      </c>
      <c r="K1810" s="581" t="s">
        <v>7775</v>
      </c>
      <c r="L1810" s="344" t="s">
        <v>4090</v>
      </c>
      <c r="N1810" s="344" t="s">
        <v>4090</v>
      </c>
      <c r="O1810" s="341">
        <v>0</v>
      </c>
    </row>
    <row r="1811" spans="1:15" x14ac:dyDescent="0.2">
      <c r="A1811" s="341" t="s">
        <v>9257</v>
      </c>
      <c r="B1811" s="341" t="s">
        <v>9262</v>
      </c>
      <c r="C1811" s="342" t="s">
        <v>7674</v>
      </c>
      <c r="D1811" s="342" t="s">
        <v>6579</v>
      </c>
      <c r="E1811" s="342" t="s">
        <v>9323</v>
      </c>
      <c r="F1811" s="342" t="s">
        <v>6568</v>
      </c>
      <c r="G1811" s="343">
        <v>5.88</v>
      </c>
      <c r="H1811" s="342" t="s">
        <v>6594</v>
      </c>
      <c r="I1811" s="342" t="s">
        <v>6575</v>
      </c>
      <c r="J1811" s="342" t="s">
        <v>6755</v>
      </c>
      <c r="K1811" s="581" t="s">
        <v>7776</v>
      </c>
      <c r="L1811" s="344" t="s">
        <v>4090</v>
      </c>
      <c r="N1811" s="344" t="s">
        <v>4090</v>
      </c>
      <c r="O1811" s="341">
        <v>0</v>
      </c>
    </row>
    <row r="1812" spans="1:15" x14ac:dyDescent="0.2">
      <c r="A1812" s="341" t="s">
        <v>9257</v>
      </c>
      <c r="B1812" s="341" t="s">
        <v>9262</v>
      </c>
      <c r="C1812" s="342" t="s">
        <v>7684</v>
      </c>
      <c r="D1812" s="342" t="s">
        <v>6579</v>
      </c>
      <c r="E1812" s="342" t="s">
        <v>9319</v>
      </c>
      <c r="F1812" s="342" t="s">
        <v>6568</v>
      </c>
      <c r="G1812" s="343">
        <v>1.9000000000000001</v>
      </c>
      <c r="H1812" s="342" t="s">
        <v>6594</v>
      </c>
      <c r="I1812" s="342" t="s">
        <v>6575</v>
      </c>
      <c r="J1812" s="342" t="s">
        <v>6755</v>
      </c>
      <c r="K1812" s="581" t="s">
        <v>6610</v>
      </c>
      <c r="L1812" s="344" t="s">
        <v>4090</v>
      </c>
      <c r="N1812" s="344" t="s">
        <v>4090</v>
      </c>
      <c r="O1812" s="341">
        <v>0</v>
      </c>
    </row>
    <row r="1813" spans="1:15" x14ac:dyDescent="0.2">
      <c r="A1813" s="341" t="s">
        <v>9257</v>
      </c>
      <c r="B1813" s="341" t="s">
        <v>9262</v>
      </c>
      <c r="C1813" s="342" t="s">
        <v>6578</v>
      </c>
      <c r="D1813" s="342" t="s">
        <v>6579</v>
      </c>
      <c r="E1813" s="342" t="s">
        <v>9323</v>
      </c>
      <c r="F1813" s="342" t="s">
        <v>6568</v>
      </c>
      <c r="G1813" s="343">
        <v>4.32</v>
      </c>
      <c r="H1813" s="342" t="s">
        <v>6594</v>
      </c>
      <c r="I1813" s="342" t="s">
        <v>6575</v>
      </c>
      <c r="J1813" s="342" t="s">
        <v>6755</v>
      </c>
      <c r="K1813" s="581" t="s">
        <v>7777</v>
      </c>
      <c r="L1813" s="344" t="s">
        <v>4090</v>
      </c>
      <c r="N1813" s="344" t="s">
        <v>4090</v>
      </c>
      <c r="O1813" s="341">
        <v>0</v>
      </c>
    </row>
    <row r="1814" spans="1:15" x14ac:dyDescent="0.2">
      <c r="A1814" s="341" t="s">
        <v>9257</v>
      </c>
      <c r="B1814" s="341" t="s">
        <v>9262</v>
      </c>
      <c r="C1814" s="342" t="s">
        <v>6778</v>
      </c>
      <c r="D1814" s="342" t="s">
        <v>6579</v>
      </c>
      <c r="E1814" s="342" t="s">
        <v>9319</v>
      </c>
      <c r="F1814" s="342" t="s">
        <v>6568</v>
      </c>
      <c r="G1814" s="343">
        <v>3.96</v>
      </c>
      <c r="H1814" s="342" t="s">
        <v>6594</v>
      </c>
      <c r="I1814" s="342" t="s">
        <v>6575</v>
      </c>
      <c r="J1814" s="342" t="s">
        <v>6755</v>
      </c>
      <c r="K1814" s="581" t="s">
        <v>7275</v>
      </c>
      <c r="L1814" s="344" t="s">
        <v>4090</v>
      </c>
      <c r="N1814" s="344" t="s">
        <v>4090</v>
      </c>
      <c r="O1814" s="341">
        <v>0</v>
      </c>
    </row>
    <row r="1815" spans="1:15" x14ac:dyDescent="0.2">
      <c r="A1815" s="341" t="s">
        <v>9257</v>
      </c>
      <c r="B1815" s="341" t="s">
        <v>9262</v>
      </c>
      <c r="C1815" s="342" t="s">
        <v>6778</v>
      </c>
      <c r="D1815" s="342" t="s">
        <v>6579</v>
      </c>
      <c r="E1815" s="342" t="s">
        <v>9326</v>
      </c>
      <c r="F1815" s="342" t="s">
        <v>6568</v>
      </c>
      <c r="G1815" s="343">
        <v>6.8</v>
      </c>
      <c r="H1815" s="342" t="s">
        <v>6594</v>
      </c>
      <c r="I1815" s="342" t="s">
        <v>6575</v>
      </c>
      <c r="J1815" s="342" t="s">
        <v>6755</v>
      </c>
      <c r="K1815" s="581" t="s">
        <v>7778</v>
      </c>
      <c r="L1815" s="344" t="s">
        <v>4090</v>
      </c>
      <c r="N1815" s="344" t="s">
        <v>4090</v>
      </c>
      <c r="O1815" s="341">
        <v>0</v>
      </c>
    </row>
    <row r="1816" spans="1:15" x14ac:dyDescent="0.2">
      <c r="A1816" s="341" t="s">
        <v>9257</v>
      </c>
      <c r="B1816" s="341" t="s">
        <v>9262</v>
      </c>
      <c r="C1816" s="342" t="s">
        <v>7622</v>
      </c>
      <c r="D1816" s="342" t="s">
        <v>6579</v>
      </c>
      <c r="E1816" s="342" t="s">
        <v>9320</v>
      </c>
      <c r="F1816" s="342" t="s">
        <v>6568</v>
      </c>
      <c r="G1816" s="343">
        <v>9.7200000000000006</v>
      </c>
      <c r="H1816" s="342" t="s">
        <v>6594</v>
      </c>
      <c r="I1816" s="342" t="s">
        <v>6575</v>
      </c>
      <c r="J1816" s="342" t="s">
        <v>6755</v>
      </c>
      <c r="K1816" s="581" t="s">
        <v>7627</v>
      </c>
      <c r="L1816" s="344" t="s">
        <v>4090</v>
      </c>
      <c r="N1816" s="344" t="s">
        <v>4090</v>
      </c>
      <c r="O1816" s="341">
        <v>0</v>
      </c>
    </row>
    <row r="1817" spans="1:15" x14ac:dyDescent="0.2">
      <c r="A1817" s="341" t="s">
        <v>9257</v>
      </c>
      <c r="B1817" s="341" t="s">
        <v>9262</v>
      </c>
      <c r="C1817" s="342" t="s">
        <v>7674</v>
      </c>
      <c r="D1817" s="342" t="s">
        <v>6579</v>
      </c>
      <c r="E1817" s="342" t="s">
        <v>9319</v>
      </c>
      <c r="F1817" s="342" t="s">
        <v>6568</v>
      </c>
      <c r="G1817" s="343">
        <v>5.25</v>
      </c>
      <c r="H1817" s="342" t="s">
        <v>6594</v>
      </c>
      <c r="I1817" s="342" t="s">
        <v>6575</v>
      </c>
      <c r="J1817" s="342" t="s">
        <v>6755</v>
      </c>
      <c r="K1817" s="581" t="s">
        <v>7472</v>
      </c>
      <c r="L1817" s="344" t="s">
        <v>4090</v>
      </c>
      <c r="N1817" s="344" t="s">
        <v>4090</v>
      </c>
      <c r="O1817" s="341">
        <v>0</v>
      </c>
    </row>
    <row r="1818" spans="1:15" x14ac:dyDescent="0.2">
      <c r="A1818" s="341" t="s">
        <v>9257</v>
      </c>
      <c r="B1818" s="341" t="s">
        <v>9262</v>
      </c>
      <c r="C1818" s="342" t="s">
        <v>6578</v>
      </c>
      <c r="D1818" s="342" t="s">
        <v>6579</v>
      </c>
      <c r="E1818" s="342" t="s">
        <v>9324</v>
      </c>
      <c r="F1818" s="342" t="s">
        <v>6568</v>
      </c>
      <c r="G1818" s="343">
        <v>5.94</v>
      </c>
      <c r="H1818" s="342" t="s">
        <v>6594</v>
      </c>
      <c r="I1818" s="342" t="s">
        <v>6575</v>
      </c>
      <c r="J1818" s="342" t="s">
        <v>6755</v>
      </c>
      <c r="K1818" s="581" t="s">
        <v>7779</v>
      </c>
      <c r="L1818" s="344" t="s">
        <v>4090</v>
      </c>
      <c r="N1818" s="344" t="s">
        <v>4090</v>
      </c>
      <c r="O1818" s="341">
        <v>0</v>
      </c>
    </row>
    <row r="1819" spans="1:15" x14ac:dyDescent="0.2">
      <c r="A1819" s="341" t="s">
        <v>9257</v>
      </c>
      <c r="B1819" s="341" t="s">
        <v>9262</v>
      </c>
      <c r="C1819" s="342" t="s">
        <v>6578</v>
      </c>
      <c r="D1819" s="342" t="s">
        <v>6579</v>
      </c>
      <c r="E1819" s="342" t="s">
        <v>9323</v>
      </c>
      <c r="F1819" s="342" t="s">
        <v>6568</v>
      </c>
      <c r="G1819" s="343">
        <v>4.05</v>
      </c>
      <c r="H1819" s="342" t="s">
        <v>6594</v>
      </c>
      <c r="I1819" s="342" t="s">
        <v>6575</v>
      </c>
      <c r="J1819" s="342" t="s">
        <v>6755</v>
      </c>
      <c r="K1819" s="581" t="s">
        <v>7282</v>
      </c>
      <c r="L1819" s="344" t="s">
        <v>4090</v>
      </c>
      <c r="N1819" s="344" t="s">
        <v>4090</v>
      </c>
      <c r="O1819" s="341">
        <v>0</v>
      </c>
    </row>
    <row r="1820" spans="1:15" x14ac:dyDescent="0.2">
      <c r="A1820" s="341" t="s">
        <v>9257</v>
      </c>
      <c r="B1820" s="341" t="s">
        <v>9262</v>
      </c>
      <c r="C1820" s="342" t="s">
        <v>6783</v>
      </c>
      <c r="D1820" s="342" t="s">
        <v>6579</v>
      </c>
      <c r="E1820" s="342" t="s">
        <v>9337</v>
      </c>
      <c r="F1820" s="342" t="s">
        <v>6568</v>
      </c>
      <c r="G1820" s="343">
        <v>30.375</v>
      </c>
      <c r="H1820" s="342" t="s">
        <v>6594</v>
      </c>
      <c r="I1820" s="342" t="s">
        <v>6575</v>
      </c>
      <c r="J1820" s="342" t="s">
        <v>6755</v>
      </c>
      <c r="K1820" s="581" t="s">
        <v>6931</v>
      </c>
      <c r="L1820" s="344" t="s">
        <v>4090</v>
      </c>
      <c r="N1820" s="344" t="s">
        <v>4090</v>
      </c>
      <c r="O1820" s="341">
        <v>0</v>
      </c>
    </row>
    <row r="1821" spans="1:15" x14ac:dyDescent="0.2">
      <c r="A1821" s="341" t="s">
        <v>9257</v>
      </c>
      <c r="B1821" s="341" t="s">
        <v>9262</v>
      </c>
      <c r="C1821" s="342" t="s">
        <v>7674</v>
      </c>
      <c r="D1821" s="342" t="s">
        <v>6579</v>
      </c>
      <c r="E1821" s="342" t="s">
        <v>9323</v>
      </c>
      <c r="F1821" s="342" t="s">
        <v>6568</v>
      </c>
      <c r="G1821" s="343">
        <v>31.68</v>
      </c>
      <c r="H1821" s="342" t="s">
        <v>6594</v>
      </c>
      <c r="I1821" s="342" t="s">
        <v>6575</v>
      </c>
      <c r="J1821" s="342" t="s">
        <v>6755</v>
      </c>
      <c r="K1821" s="581" t="s">
        <v>7780</v>
      </c>
      <c r="L1821" s="344" t="s">
        <v>4090</v>
      </c>
      <c r="N1821" s="344" t="s">
        <v>4090</v>
      </c>
      <c r="O1821" s="341">
        <v>0</v>
      </c>
    </row>
    <row r="1822" spans="1:15" x14ac:dyDescent="0.2">
      <c r="A1822" s="341" t="s">
        <v>9257</v>
      </c>
      <c r="B1822" s="341" t="s">
        <v>9262</v>
      </c>
      <c r="C1822" s="342" t="s">
        <v>6783</v>
      </c>
      <c r="D1822" s="342" t="s">
        <v>6579</v>
      </c>
      <c r="E1822" s="342" t="s">
        <v>9323</v>
      </c>
      <c r="F1822" s="342" t="s">
        <v>6568</v>
      </c>
      <c r="G1822" s="343">
        <v>5.6000000000000005</v>
      </c>
      <c r="H1822" s="342" t="s">
        <v>6594</v>
      </c>
      <c r="I1822" s="342" t="s">
        <v>6575</v>
      </c>
      <c r="J1822" s="342" t="s">
        <v>6755</v>
      </c>
      <c r="K1822" s="581" t="s">
        <v>7781</v>
      </c>
      <c r="L1822" s="344" t="s">
        <v>4090</v>
      </c>
      <c r="N1822" s="344" t="s">
        <v>4090</v>
      </c>
      <c r="O1822" s="341">
        <v>0</v>
      </c>
    </row>
    <row r="1823" spans="1:15" x14ac:dyDescent="0.2">
      <c r="A1823" s="341" t="s">
        <v>9257</v>
      </c>
      <c r="B1823" s="341" t="s">
        <v>9262</v>
      </c>
      <c r="C1823" s="342" t="s">
        <v>7674</v>
      </c>
      <c r="D1823" s="342" t="s">
        <v>6579</v>
      </c>
      <c r="E1823" s="342" t="s">
        <v>9337</v>
      </c>
      <c r="F1823" s="342" t="s">
        <v>6568</v>
      </c>
      <c r="G1823" s="343">
        <v>3.4</v>
      </c>
      <c r="H1823" s="342" t="s">
        <v>6594</v>
      </c>
      <c r="I1823" s="342" t="s">
        <v>6575</v>
      </c>
      <c r="J1823" s="342" t="s">
        <v>6755</v>
      </c>
      <c r="K1823" s="581" t="s">
        <v>7279</v>
      </c>
      <c r="L1823" s="344" t="s">
        <v>4090</v>
      </c>
      <c r="N1823" s="344" t="s">
        <v>4090</v>
      </c>
      <c r="O1823" s="341">
        <v>0</v>
      </c>
    </row>
    <row r="1824" spans="1:15" x14ac:dyDescent="0.2">
      <c r="A1824" s="341" t="s">
        <v>9257</v>
      </c>
      <c r="B1824" s="341" t="s">
        <v>9262</v>
      </c>
      <c r="C1824" s="342" t="s">
        <v>7674</v>
      </c>
      <c r="D1824" s="342" t="s">
        <v>6579</v>
      </c>
      <c r="E1824" s="342" t="s">
        <v>9326</v>
      </c>
      <c r="F1824" s="342" t="s">
        <v>6568</v>
      </c>
      <c r="G1824" s="343">
        <v>15.21</v>
      </c>
      <c r="H1824" s="342" t="s">
        <v>6594</v>
      </c>
      <c r="I1824" s="342" t="s">
        <v>6575</v>
      </c>
      <c r="J1824" s="342" t="s">
        <v>6755</v>
      </c>
      <c r="K1824" s="581" t="s">
        <v>7782</v>
      </c>
      <c r="L1824" s="344" t="s">
        <v>4090</v>
      </c>
      <c r="N1824" s="344" t="s">
        <v>4090</v>
      </c>
      <c r="O1824" s="341">
        <v>0</v>
      </c>
    </row>
    <row r="1825" spans="1:15" x14ac:dyDescent="0.2">
      <c r="A1825" s="341" t="s">
        <v>9257</v>
      </c>
      <c r="B1825" s="341" t="s">
        <v>9262</v>
      </c>
      <c r="C1825" s="342" t="s">
        <v>6783</v>
      </c>
      <c r="D1825" s="342" t="s">
        <v>6579</v>
      </c>
      <c r="E1825" s="342" t="s">
        <v>9339</v>
      </c>
      <c r="F1825" s="342" t="s">
        <v>6568</v>
      </c>
      <c r="G1825" s="343">
        <v>10.5</v>
      </c>
      <c r="H1825" s="342" t="s">
        <v>6594</v>
      </c>
      <c r="I1825" s="342" t="s">
        <v>6575</v>
      </c>
      <c r="J1825" s="342" t="s">
        <v>6755</v>
      </c>
      <c r="K1825" s="581" t="s">
        <v>7783</v>
      </c>
      <c r="L1825" s="344" t="s">
        <v>4090</v>
      </c>
      <c r="N1825" s="344" t="s">
        <v>4090</v>
      </c>
      <c r="O1825" s="341">
        <v>0</v>
      </c>
    </row>
    <row r="1826" spans="1:15" x14ac:dyDescent="0.2">
      <c r="A1826" s="341" t="s">
        <v>9257</v>
      </c>
      <c r="B1826" s="341" t="s">
        <v>9262</v>
      </c>
      <c r="C1826" s="342" t="s">
        <v>7622</v>
      </c>
      <c r="D1826" s="342" t="s">
        <v>6579</v>
      </c>
      <c r="E1826" s="342" t="s">
        <v>9325</v>
      </c>
      <c r="F1826" s="342" t="s">
        <v>6568</v>
      </c>
      <c r="G1826" s="343">
        <v>23.900000000000002</v>
      </c>
      <c r="H1826" s="342" t="s">
        <v>6594</v>
      </c>
      <c r="I1826" s="342" t="s">
        <v>6575</v>
      </c>
      <c r="J1826" s="342" t="s">
        <v>6755</v>
      </c>
      <c r="K1826" s="581" t="s">
        <v>7784</v>
      </c>
      <c r="L1826" s="344" t="s">
        <v>4090</v>
      </c>
      <c r="N1826" s="344" t="s">
        <v>4090</v>
      </c>
      <c r="O1826" s="341">
        <v>0</v>
      </c>
    </row>
    <row r="1827" spans="1:15" x14ac:dyDescent="0.2">
      <c r="A1827" s="341" t="s">
        <v>9257</v>
      </c>
      <c r="B1827" s="341" t="s">
        <v>9262</v>
      </c>
      <c r="C1827" s="342" t="s">
        <v>7674</v>
      </c>
      <c r="D1827" s="342" t="s">
        <v>6579</v>
      </c>
      <c r="E1827" s="342" t="s">
        <v>9326</v>
      </c>
      <c r="F1827" s="342" t="s">
        <v>6568</v>
      </c>
      <c r="G1827" s="343">
        <v>8.5</v>
      </c>
      <c r="H1827" s="342" t="s">
        <v>6594</v>
      </c>
      <c r="I1827" s="342" t="s">
        <v>6575</v>
      </c>
      <c r="J1827" s="342" t="s">
        <v>6755</v>
      </c>
      <c r="K1827" s="581" t="s">
        <v>7628</v>
      </c>
      <c r="L1827" s="344" t="s">
        <v>4090</v>
      </c>
      <c r="N1827" s="344" t="s">
        <v>4090</v>
      </c>
      <c r="O1827" s="341">
        <v>0</v>
      </c>
    </row>
    <row r="1828" spans="1:15" x14ac:dyDescent="0.2">
      <c r="A1828" s="341" t="s">
        <v>9257</v>
      </c>
      <c r="B1828" s="341" t="s">
        <v>9262</v>
      </c>
      <c r="C1828" s="342" t="s">
        <v>7671</v>
      </c>
      <c r="D1828" s="342" t="s">
        <v>6579</v>
      </c>
      <c r="E1828" s="342" t="s">
        <v>9320</v>
      </c>
      <c r="F1828" s="342" t="s">
        <v>6568</v>
      </c>
      <c r="G1828" s="343">
        <v>4.9000000000000004</v>
      </c>
      <c r="H1828" s="342" t="s">
        <v>6594</v>
      </c>
      <c r="I1828" s="342" t="s">
        <v>6575</v>
      </c>
      <c r="J1828" s="342" t="s">
        <v>6755</v>
      </c>
      <c r="K1828" s="581" t="s">
        <v>7289</v>
      </c>
      <c r="L1828" s="344" t="s">
        <v>4090</v>
      </c>
      <c r="N1828" s="344" t="s">
        <v>4090</v>
      </c>
      <c r="O1828" s="341">
        <v>0</v>
      </c>
    </row>
    <row r="1829" spans="1:15" x14ac:dyDescent="0.2">
      <c r="A1829" s="341" t="s">
        <v>9257</v>
      </c>
      <c r="B1829" s="341" t="s">
        <v>9262</v>
      </c>
      <c r="C1829" s="342" t="s">
        <v>7674</v>
      </c>
      <c r="D1829" s="342" t="s">
        <v>6579</v>
      </c>
      <c r="E1829" s="342" t="s">
        <v>9255</v>
      </c>
      <c r="F1829" s="342" t="s">
        <v>6568</v>
      </c>
      <c r="G1829" s="343">
        <v>4.08</v>
      </c>
      <c r="H1829" s="342" t="s">
        <v>6594</v>
      </c>
      <c r="I1829" s="342" t="s">
        <v>6575</v>
      </c>
      <c r="J1829" s="342" t="s">
        <v>6755</v>
      </c>
      <c r="K1829" s="581" t="s">
        <v>7785</v>
      </c>
      <c r="L1829" s="344" t="s">
        <v>4090</v>
      </c>
      <c r="N1829" s="344" t="s">
        <v>4090</v>
      </c>
      <c r="O1829" s="341">
        <v>0</v>
      </c>
    </row>
    <row r="1830" spans="1:15" x14ac:dyDescent="0.2">
      <c r="A1830" s="341" t="s">
        <v>9257</v>
      </c>
      <c r="B1830" s="341" t="s">
        <v>9262</v>
      </c>
      <c r="C1830" s="342" t="s">
        <v>7684</v>
      </c>
      <c r="D1830" s="342" t="s">
        <v>6579</v>
      </c>
      <c r="E1830" s="342" t="s">
        <v>9323</v>
      </c>
      <c r="F1830" s="342" t="s">
        <v>6568</v>
      </c>
      <c r="G1830" s="343">
        <v>5.6000000000000005</v>
      </c>
      <c r="H1830" s="342" t="s">
        <v>6594</v>
      </c>
      <c r="I1830" s="342" t="s">
        <v>6575</v>
      </c>
      <c r="J1830" s="342" t="s">
        <v>6755</v>
      </c>
      <c r="K1830" s="581" t="s">
        <v>7289</v>
      </c>
      <c r="L1830" s="344" t="s">
        <v>4090</v>
      </c>
      <c r="N1830" s="344" t="s">
        <v>4090</v>
      </c>
      <c r="O1830" s="341">
        <v>0</v>
      </c>
    </row>
    <row r="1831" spans="1:15" x14ac:dyDescent="0.2">
      <c r="A1831" s="341" t="s">
        <v>9257</v>
      </c>
      <c r="B1831" s="341" t="s">
        <v>9262</v>
      </c>
      <c r="C1831" s="342" t="s">
        <v>6783</v>
      </c>
      <c r="D1831" s="342" t="s">
        <v>6579</v>
      </c>
      <c r="E1831" s="342" t="s">
        <v>9323</v>
      </c>
      <c r="F1831" s="342" t="s">
        <v>6568</v>
      </c>
      <c r="G1831" s="343">
        <v>4.2</v>
      </c>
      <c r="H1831" s="342" t="s">
        <v>6594</v>
      </c>
      <c r="I1831" s="342" t="s">
        <v>6575</v>
      </c>
      <c r="J1831" s="342" t="s">
        <v>6755</v>
      </c>
      <c r="K1831" s="581" t="s">
        <v>7786</v>
      </c>
      <c r="L1831" s="344" t="s">
        <v>4090</v>
      </c>
      <c r="N1831" s="344" t="s">
        <v>4090</v>
      </c>
      <c r="O1831" s="341">
        <v>0</v>
      </c>
    </row>
    <row r="1832" spans="1:15" x14ac:dyDescent="0.2">
      <c r="A1832" s="341" t="s">
        <v>9257</v>
      </c>
      <c r="B1832" s="341" t="s">
        <v>9262</v>
      </c>
      <c r="C1832" s="342" t="s">
        <v>7622</v>
      </c>
      <c r="D1832" s="342" t="s">
        <v>6579</v>
      </c>
      <c r="E1832" s="342" t="s">
        <v>9319</v>
      </c>
      <c r="F1832" s="342" t="s">
        <v>6568</v>
      </c>
      <c r="G1832" s="343">
        <v>18.400000000000002</v>
      </c>
      <c r="H1832" s="342" t="s">
        <v>6594</v>
      </c>
      <c r="I1832" s="342" t="s">
        <v>6575</v>
      </c>
      <c r="J1832" s="342" t="s">
        <v>6755</v>
      </c>
      <c r="K1832" s="581" t="s">
        <v>7786</v>
      </c>
      <c r="L1832" s="344" t="s">
        <v>4090</v>
      </c>
      <c r="N1832" s="344" t="s">
        <v>4090</v>
      </c>
      <c r="O1832" s="341">
        <v>0</v>
      </c>
    </row>
    <row r="1833" spans="1:15" x14ac:dyDescent="0.2">
      <c r="A1833" s="341" t="s">
        <v>9257</v>
      </c>
      <c r="B1833" s="341" t="s">
        <v>9262</v>
      </c>
      <c r="C1833" s="342" t="s">
        <v>6578</v>
      </c>
      <c r="D1833" s="342" t="s">
        <v>6579</v>
      </c>
      <c r="E1833" s="342" t="s">
        <v>9320</v>
      </c>
      <c r="F1833" s="342" t="s">
        <v>6568</v>
      </c>
      <c r="G1833" s="343">
        <v>2.75</v>
      </c>
      <c r="H1833" s="342" t="s">
        <v>6594</v>
      </c>
      <c r="I1833" s="342" t="s">
        <v>6575</v>
      </c>
      <c r="J1833" s="342" t="s">
        <v>6755</v>
      </c>
      <c r="K1833" s="581" t="s">
        <v>7787</v>
      </c>
      <c r="L1833" s="344" t="s">
        <v>4090</v>
      </c>
      <c r="N1833" s="344" t="s">
        <v>4090</v>
      </c>
      <c r="O1833" s="341">
        <v>0</v>
      </c>
    </row>
    <row r="1834" spans="1:15" x14ac:dyDescent="0.2">
      <c r="A1834" s="341" t="s">
        <v>9257</v>
      </c>
      <c r="B1834" s="341" t="s">
        <v>9262</v>
      </c>
      <c r="C1834" s="342" t="s">
        <v>7622</v>
      </c>
      <c r="D1834" s="342" t="s">
        <v>6579</v>
      </c>
      <c r="E1834" s="342" t="s">
        <v>9321</v>
      </c>
      <c r="F1834" s="342" t="s">
        <v>6568</v>
      </c>
      <c r="G1834" s="343">
        <v>9.24</v>
      </c>
      <c r="H1834" s="342" t="s">
        <v>6594</v>
      </c>
      <c r="I1834" s="342" t="s">
        <v>6575</v>
      </c>
      <c r="J1834" s="342" t="s">
        <v>6755</v>
      </c>
      <c r="K1834" s="581" t="s">
        <v>7307</v>
      </c>
      <c r="L1834" s="344" t="s">
        <v>4090</v>
      </c>
      <c r="N1834" s="344" t="s">
        <v>4090</v>
      </c>
      <c r="O1834" s="341">
        <v>0</v>
      </c>
    </row>
    <row r="1835" spans="1:15" x14ac:dyDescent="0.2">
      <c r="A1835" s="341" t="s">
        <v>9257</v>
      </c>
      <c r="B1835" s="341" t="s">
        <v>9262</v>
      </c>
      <c r="C1835" s="342" t="s">
        <v>7622</v>
      </c>
      <c r="D1835" s="342" t="s">
        <v>6579</v>
      </c>
      <c r="E1835" s="342" t="s">
        <v>9324</v>
      </c>
      <c r="F1835" s="342" t="s">
        <v>6568</v>
      </c>
      <c r="G1835" s="343">
        <v>5.36</v>
      </c>
      <c r="H1835" s="342" t="s">
        <v>6594</v>
      </c>
      <c r="I1835" s="342" t="s">
        <v>6575</v>
      </c>
      <c r="J1835" s="342" t="s">
        <v>6755</v>
      </c>
      <c r="K1835" s="581" t="s">
        <v>7307</v>
      </c>
      <c r="L1835" s="344" t="s">
        <v>4090</v>
      </c>
      <c r="N1835" s="344" t="s">
        <v>4090</v>
      </c>
      <c r="O1835" s="341">
        <v>0</v>
      </c>
    </row>
    <row r="1836" spans="1:15" x14ac:dyDescent="0.2">
      <c r="A1836" s="341" t="s">
        <v>9257</v>
      </c>
      <c r="B1836" s="341" t="s">
        <v>9262</v>
      </c>
      <c r="C1836" s="342" t="s">
        <v>7674</v>
      </c>
      <c r="D1836" s="342" t="s">
        <v>6579</v>
      </c>
      <c r="E1836" s="342" t="s">
        <v>9323</v>
      </c>
      <c r="F1836" s="342" t="s">
        <v>6568</v>
      </c>
      <c r="G1836" s="343">
        <v>39.6</v>
      </c>
      <c r="H1836" s="342" t="s">
        <v>6594</v>
      </c>
      <c r="I1836" s="342" t="s">
        <v>6575</v>
      </c>
      <c r="J1836" s="342" t="s">
        <v>6755</v>
      </c>
      <c r="K1836" s="581" t="s">
        <v>7788</v>
      </c>
      <c r="L1836" s="344" t="s">
        <v>4090</v>
      </c>
      <c r="N1836" s="344" t="s">
        <v>4090</v>
      </c>
      <c r="O1836" s="341">
        <v>0</v>
      </c>
    </row>
    <row r="1837" spans="1:15" x14ac:dyDescent="0.2">
      <c r="A1837" s="341" t="s">
        <v>9257</v>
      </c>
      <c r="B1837" s="341" t="s">
        <v>9262</v>
      </c>
      <c r="C1837" s="342" t="s">
        <v>6783</v>
      </c>
      <c r="D1837" s="342" t="s">
        <v>6579</v>
      </c>
      <c r="E1837" s="342" t="s">
        <v>9255</v>
      </c>
      <c r="F1837" s="342" t="s">
        <v>6568</v>
      </c>
      <c r="G1837" s="343">
        <v>11.6</v>
      </c>
      <c r="H1837" s="342" t="s">
        <v>6594</v>
      </c>
      <c r="I1837" s="342" t="s">
        <v>6575</v>
      </c>
      <c r="J1837" s="342" t="s">
        <v>6755</v>
      </c>
      <c r="K1837" s="581" t="s">
        <v>6821</v>
      </c>
      <c r="L1837" s="344" t="s">
        <v>4090</v>
      </c>
      <c r="N1837" s="344" t="s">
        <v>4090</v>
      </c>
      <c r="O1837" s="341">
        <v>0</v>
      </c>
    </row>
    <row r="1838" spans="1:15" x14ac:dyDescent="0.2">
      <c r="A1838" s="341" t="s">
        <v>9257</v>
      </c>
      <c r="B1838" s="341" t="s">
        <v>9262</v>
      </c>
      <c r="C1838" s="342" t="s">
        <v>6783</v>
      </c>
      <c r="D1838" s="342" t="s">
        <v>6579</v>
      </c>
      <c r="E1838" s="342" t="s">
        <v>9324</v>
      </c>
      <c r="F1838" s="342" t="s">
        <v>6568</v>
      </c>
      <c r="G1838" s="343">
        <v>42</v>
      </c>
      <c r="H1838" s="342" t="s">
        <v>6594</v>
      </c>
      <c r="I1838" s="342" t="s">
        <v>6575</v>
      </c>
      <c r="J1838" s="342" t="s">
        <v>6755</v>
      </c>
      <c r="K1838" s="581" t="s">
        <v>7296</v>
      </c>
      <c r="L1838" s="344" t="s">
        <v>4090</v>
      </c>
      <c r="N1838" s="344" t="s">
        <v>4090</v>
      </c>
      <c r="O1838" s="341" t="s">
        <v>6752</v>
      </c>
    </row>
    <row r="1839" spans="1:15" x14ac:dyDescent="0.2">
      <c r="A1839" s="341" t="s">
        <v>9257</v>
      </c>
      <c r="B1839" s="341" t="s">
        <v>9262</v>
      </c>
      <c r="C1839" s="342" t="s">
        <v>6783</v>
      </c>
      <c r="D1839" s="342" t="s">
        <v>6579</v>
      </c>
      <c r="E1839" s="342" t="s">
        <v>9324</v>
      </c>
      <c r="F1839" s="342" t="s">
        <v>6568</v>
      </c>
      <c r="G1839" s="343">
        <v>33.299999999999997</v>
      </c>
      <c r="H1839" s="342" t="s">
        <v>6594</v>
      </c>
      <c r="I1839" s="342" t="s">
        <v>6575</v>
      </c>
      <c r="J1839" s="342" t="s">
        <v>6755</v>
      </c>
      <c r="K1839" s="581" t="s">
        <v>6896</v>
      </c>
      <c r="L1839" s="344" t="s">
        <v>4090</v>
      </c>
      <c r="N1839" s="344" t="s">
        <v>4090</v>
      </c>
      <c r="O1839" s="341" t="s">
        <v>6752</v>
      </c>
    </row>
    <row r="1840" spans="1:15" x14ac:dyDescent="0.2">
      <c r="A1840" s="341" t="s">
        <v>9257</v>
      </c>
      <c r="B1840" s="341" t="s">
        <v>9262</v>
      </c>
      <c r="C1840" s="342" t="s">
        <v>6778</v>
      </c>
      <c r="D1840" s="342" t="s">
        <v>6579</v>
      </c>
      <c r="E1840" s="342" t="s">
        <v>9320</v>
      </c>
      <c r="F1840" s="342" t="s">
        <v>6568</v>
      </c>
      <c r="G1840" s="343">
        <v>6.48</v>
      </c>
      <c r="H1840" s="342" t="s">
        <v>6594</v>
      </c>
      <c r="I1840" s="342" t="s">
        <v>6575</v>
      </c>
      <c r="J1840" s="342" t="s">
        <v>6755</v>
      </c>
      <c r="K1840" s="581" t="s">
        <v>7307</v>
      </c>
      <c r="L1840" s="344" t="s">
        <v>4090</v>
      </c>
      <c r="N1840" s="344" t="s">
        <v>4090</v>
      </c>
      <c r="O1840" s="341">
        <v>0</v>
      </c>
    </row>
    <row r="1841" spans="1:15" x14ac:dyDescent="0.2">
      <c r="A1841" s="341" t="s">
        <v>9257</v>
      </c>
      <c r="B1841" s="341" t="s">
        <v>9262</v>
      </c>
      <c r="C1841" s="342" t="s">
        <v>7622</v>
      </c>
      <c r="D1841" s="342" t="s">
        <v>6579</v>
      </c>
      <c r="E1841" s="342" t="s">
        <v>9320</v>
      </c>
      <c r="F1841" s="342" t="s">
        <v>6568</v>
      </c>
      <c r="G1841" s="343">
        <v>34.800000000000004</v>
      </c>
      <c r="H1841" s="342" t="s">
        <v>6594</v>
      </c>
      <c r="I1841" s="342" t="s">
        <v>6575</v>
      </c>
      <c r="J1841" s="342" t="s">
        <v>6755</v>
      </c>
      <c r="K1841" s="581" t="s">
        <v>7789</v>
      </c>
      <c r="L1841" s="344" t="s">
        <v>4090</v>
      </c>
      <c r="N1841" s="344" t="s">
        <v>4090</v>
      </c>
      <c r="O1841" s="341">
        <v>0</v>
      </c>
    </row>
    <row r="1842" spans="1:15" x14ac:dyDescent="0.2">
      <c r="A1842" s="341" t="s">
        <v>9257</v>
      </c>
      <c r="B1842" s="341" t="s">
        <v>9262</v>
      </c>
      <c r="C1842" s="342" t="s">
        <v>7622</v>
      </c>
      <c r="D1842" s="342" t="s">
        <v>6579</v>
      </c>
      <c r="E1842" s="342" t="s">
        <v>9320</v>
      </c>
      <c r="F1842" s="342" t="s">
        <v>6568</v>
      </c>
      <c r="G1842" s="343">
        <v>12.96</v>
      </c>
      <c r="H1842" s="342" t="s">
        <v>6594</v>
      </c>
      <c r="I1842" s="342" t="s">
        <v>6575</v>
      </c>
      <c r="J1842" s="342" t="s">
        <v>6755</v>
      </c>
      <c r="K1842" s="581" t="s">
        <v>7790</v>
      </c>
      <c r="L1842" s="344" t="s">
        <v>4090</v>
      </c>
      <c r="N1842" s="344" t="s">
        <v>4090</v>
      </c>
      <c r="O1842" s="341">
        <v>0</v>
      </c>
    </row>
    <row r="1843" spans="1:15" x14ac:dyDescent="0.2">
      <c r="A1843" s="341" t="s">
        <v>9257</v>
      </c>
      <c r="B1843" s="341" t="s">
        <v>9262</v>
      </c>
      <c r="C1843" s="342" t="s">
        <v>7622</v>
      </c>
      <c r="D1843" s="342" t="s">
        <v>6579</v>
      </c>
      <c r="E1843" s="342" t="s">
        <v>9334</v>
      </c>
      <c r="F1843" s="342" t="s">
        <v>6568</v>
      </c>
      <c r="G1843" s="343">
        <v>30.68</v>
      </c>
      <c r="H1843" s="342" t="s">
        <v>6594</v>
      </c>
      <c r="I1843" s="342" t="s">
        <v>6575</v>
      </c>
      <c r="J1843" s="342" t="s">
        <v>6755</v>
      </c>
      <c r="K1843" s="581" t="s">
        <v>7536</v>
      </c>
      <c r="L1843" s="344" t="s">
        <v>4090</v>
      </c>
      <c r="N1843" s="344" t="s">
        <v>4090</v>
      </c>
      <c r="O1843" s="341">
        <v>0</v>
      </c>
    </row>
    <row r="1844" spans="1:15" x14ac:dyDescent="0.2">
      <c r="A1844" s="341" t="s">
        <v>9257</v>
      </c>
      <c r="B1844" s="341" t="s">
        <v>9262</v>
      </c>
      <c r="C1844" s="342" t="s">
        <v>6783</v>
      </c>
      <c r="D1844" s="342" t="s">
        <v>6579</v>
      </c>
      <c r="E1844" s="342" t="s">
        <v>9334</v>
      </c>
      <c r="F1844" s="342" t="s">
        <v>6568</v>
      </c>
      <c r="G1844" s="343">
        <v>8.16</v>
      </c>
      <c r="H1844" s="342" t="s">
        <v>6594</v>
      </c>
      <c r="I1844" s="342" t="s">
        <v>6575</v>
      </c>
      <c r="J1844" s="342" t="s">
        <v>6755</v>
      </c>
      <c r="K1844" s="581" t="s">
        <v>7475</v>
      </c>
      <c r="L1844" s="344" t="s">
        <v>4090</v>
      </c>
      <c r="N1844" s="344" t="s">
        <v>4090</v>
      </c>
      <c r="O1844" s="341">
        <v>0</v>
      </c>
    </row>
    <row r="1845" spans="1:15" x14ac:dyDescent="0.2">
      <c r="A1845" s="341" t="s">
        <v>9257</v>
      </c>
      <c r="B1845" s="341" t="s">
        <v>9262</v>
      </c>
      <c r="C1845" s="342" t="s">
        <v>6778</v>
      </c>
      <c r="D1845" s="342" t="s">
        <v>6579</v>
      </c>
      <c r="E1845" s="342" t="s">
        <v>9328</v>
      </c>
      <c r="F1845" s="342" t="s">
        <v>6568</v>
      </c>
      <c r="G1845" s="343">
        <v>36.54</v>
      </c>
      <c r="H1845" s="342" t="s">
        <v>6594</v>
      </c>
      <c r="I1845" s="342" t="s">
        <v>6575</v>
      </c>
      <c r="J1845" s="342" t="s">
        <v>6755</v>
      </c>
      <c r="K1845" s="581" t="s">
        <v>7303</v>
      </c>
      <c r="L1845" s="344" t="s">
        <v>4090</v>
      </c>
      <c r="N1845" s="344" t="s">
        <v>4090</v>
      </c>
      <c r="O1845" s="341">
        <v>0</v>
      </c>
    </row>
    <row r="1846" spans="1:15" x14ac:dyDescent="0.2">
      <c r="A1846" s="341" t="s">
        <v>9257</v>
      </c>
      <c r="B1846" s="341" t="s">
        <v>9262</v>
      </c>
      <c r="C1846" s="342" t="s">
        <v>6783</v>
      </c>
      <c r="D1846" s="342" t="s">
        <v>6579</v>
      </c>
      <c r="E1846" s="342" t="s">
        <v>9323</v>
      </c>
      <c r="F1846" s="342" t="s">
        <v>6568</v>
      </c>
      <c r="G1846" s="343">
        <v>4.9000000000000004</v>
      </c>
      <c r="H1846" s="342" t="s">
        <v>6594</v>
      </c>
      <c r="I1846" s="342" t="s">
        <v>6575</v>
      </c>
      <c r="J1846" s="342" t="s">
        <v>6755</v>
      </c>
      <c r="K1846" s="581" t="s">
        <v>7791</v>
      </c>
      <c r="L1846" s="344" t="s">
        <v>4090</v>
      </c>
      <c r="N1846" s="344" t="s">
        <v>4090</v>
      </c>
      <c r="O1846" s="341">
        <v>0</v>
      </c>
    </row>
    <row r="1847" spans="1:15" x14ac:dyDescent="0.2">
      <c r="A1847" s="341" t="s">
        <v>9257</v>
      </c>
      <c r="B1847" s="341" t="s">
        <v>9262</v>
      </c>
      <c r="C1847" s="342" t="s">
        <v>7622</v>
      </c>
      <c r="D1847" s="342" t="s">
        <v>6579</v>
      </c>
      <c r="E1847" s="342" t="s">
        <v>9321</v>
      </c>
      <c r="F1847" s="342" t="s">
        <v>6568</v>
      </c>
      <c r="G1847" s="343">
        <v>7.4</v>
      </c>
      <c r="H1847" s="342" t="s">
        <v>6594</v>
      </c>
      <c r="I1847" s="342" t="s">
        <v>6575</v>
      </c>
      <c r="J1847" s="342" t="s">
        <v>6755</v>
      </c>
      <c r="K1847" s="581" t="s">
        <v>7792</v>
      </c>
      <c r="L1847" s="344" t="s">
        <v>4090</v>
      </c>
      <c r="N1847" s="344" t="s">
        <v>4090</v>
      </c>
      <c r="O1847" s="341">
        <v>0</v>
      </c>
    </row>
    <row r="1848" spans="1:15" x14ac:dyDescent="0.2">
      <c r="A1848" s="341" t="s">
        <v>9257</v>
      </c>
      <c r="B1848" s="341" t="s">
        <v>9262</v>
      </c>
      <c r="C1848" s="342" t="s">
        <v>7674</v>
      </c>
      <c r="D1848" s="342" t="s">
        <v>6579</v>
      </c>
      <c r="E1848" s="342" t="s">
        <v>9319</v>
      </c>
      <c r="F1848" s="342" t="s">
        <v>6568</v>
      </c>
      <c r="G1848" s="343">
        <v>25.5</v>
      </c>
      <c r="H1848" s="342" t="s">
        <v>6594</v>
      </c>
      <c r="I1848" s="342" t="s">
        <v>6575</v>
      </c>
      <c r="J1848" s="342" t="s">
        <v>6755</v>
      </c>
      <c r="K1848" s="581" t="s">
        <v>7793</v>
      </c>
      <c r="L1848" s="344" t="s">
        <v>4090</v>
      </c>
      <c r="N1848" s="344" t="s">
        <v>4090</v>
      </c>
      <c r="O1848" s="341">
        <v>0</v>
      </c>
    </row>
    <row r="1849" spans="1:15" x14ac:dyDescent="0.2">
      <c r="A1849" s="341" t="s">
        <v>9257</v>
      </c>
      <c r="B1849" s="341" t="s">
        <v>9262</v>
      </c>
      <c r="C1849" s="342" t="s">
        <v>6778</v>
      </c>
      <c r="D1849" s="342" t="s">
        <v>6579</v>
      </c>
      <c r="E1849" s="342" t="s">
        <v>9321</v>
      </c>
      <c r="F1849" s="342" t="s">
        <v>6568</v>
      </c>
      <c r="G1849" s="343">
        <v>21.85</v>
      </c>
      <c r="H1849" s="342" t="s">
        <v>6594</v>
      </c>
      <c r="I1849" s="342" t="s">
        <v>6575</v>
      </c>
      <c r="J1849" s="342" t="s">
        <v>6755</v>
      </c>
      <c r="K1849" s="581" t="s">
        <v>7794</v>
      </c>
      <c r="L1849" s="344" t="s">
        <v>4090</v>
      </c>
      <c r="N1849" s="344" t="s">
        <v>4090</v>
      </c>
      <c r="O1849" s="341">
        <v>0</v>
      </c>
    </row>
    <row r="1850" spans="1:15" x14ac:dyDescent="0.2">
      <c r="A1850" s="341" t="s">
        <v>9257</v>
      </c>
      <c r="B1850" s="341" t="s">
        <v>9262</v>
      </c>
      <c r="C1850" s="342" t="s">
        <v>6778</v>
      </c>
      <c r="D1850" s="342" t="s">
        <v>6579</v>
      </c>
      <c r="E1850" s="342" t="s">
        <v>9321</v>
      </c>
      <c r="F1850" s="342" t="s">
        <v>6568</v>
      </c>
      <c r="G1850" s="343">
        <v>8.5500000000000007</v>
      </c>
      <c r="H1850" s="342" t="s">
        <v>6594</v>
      </c>
      <c r="I1850" s="342" t="s">
        <v>6575</v>
      </c>
      <c r="J1850" s="342" t="s">
        <v>6755</v>
      </c>
      <c r="K1850" s="581" t="s">
        <v>7795</v>
      </c>
      <c r="L1850" s="344" t="s">
        <v>4090</v>
      </c>
      <c r="N1850" s="344" t="s">
        <v>4090</v>
      </c>
      <c r="O1850" s="341">
        <v>0</v>
      </c>
    </row>
    <row r="1851" spans="1:15" x14ac:dyDescent="0.2">
      <c r="A1851" s="341" t="s">
        <v>9257</v>
      </c>
      <c r="B1851" s="341" t="s">
        <v>9262</v>
      </c>
      <c r="C1851" s="342" t="s">
        <v>7622</v>
      </c>
      <c r="D1851" s="342" t="s">
        <v>6579</v>
      </c>
      <c r="E1851" s="342" t="s">
        <v>9333</v>
      </c>
      <c r="F1851" s="342" t="s">
        <v>6568</v>
      </c>
      <c r="G1851" s="343">
        <v>17.100000000000001</v>
      </c>
      <c r="H1851" s="342" t="s">
        <v>6594</v>
      </c>
      <c r="I1851" s="342" t="s">
        <v>6575</v>
      </c>
      <c r="J1851" s="342" t="s">
        <v>6755</v>
      </c>
      <c r="K1851" s="581" t="s">
        <v>7796</v>
      </c>
      <c r="L1851" s="344" t="s">
        <v>4090</v>
      </c>
      <c r="N1851" s="344" t="s">
        <v>4090</v>
      </c>
      <c r="O1851" s="341">
        <v>0</v>
      </c>
    </row>
    <row r="1852" spans="1:15" x14ac:dyDescent="0.2">
      <c r="A1852" s="341" t="s">
        <v>9257</v>
      </c>
      <c r="B1852" s="341" t="s">
        <v>9262</v>
      </c>
      <c r="C1852" s="342" t="s">
        <v>7622</v>
      </c>
      <c r="D1852" s="342" t="s">
        <v>6579</v>
      </c>
      <c r="E1852" s="342" t="s">
        <v>9319</v>
      </c>
      <c r="F1852" s="342" t="s">
        <v>6568</v>
      </c>
      <c r="G1852" s="343">
        <v>16.88</v>
      </c>
      <c r="H1852" s="342" t="s">
        <v>6594</v>
      </c>
      <c r="I1852" s="342" t="s">
        <v>6575</v>
      </c>
      <c r="J1852" s="342" t="s">
        <v>6755</v>
      </c>
      <c r="K1852" s="581" t="s">
        <v>7797</v>
      </c>
      <c r="L1852" s="344" t="s">
        <v>4090</v>
      </c>
      <c r="N1852" s="344" t="s">
        <v>4090</v>
      </c>
      <c r="O1852" s="341">
        <v>0</v>
      </c>
    </row>
    <row r="1853" spans="1:15" x14ac:dyDescent="0.2">
      <c r="A1853" s="341" t="s">
        <v>9257</v>
      </c>
      <c r="B1853" s="341" t="s">
        <v>9262</v>
      </c>
      <c r="C1853" s="342" t="s">
        <v>6781</v>
      </c>
      <c r="D1853" s="342" t="s">
        <v>6579</v>
      </c>
      <c r="E1853" s="342" t="s">
        <v>9320</v>
      </c>
      <c r="F1853" s="342" t="s">
        <v>6568</v>
      </c>
      <c r="G1853" s="343">
        <v>5.75</v>
      </c>
      <c r="H1853" s="342" t="s">
        <v>6594</v>
      </c>
      <c r="I1853" s="342" t="s">
        <v>6575</v>
      </c>
      <c r="J1853" s="342" t="s">
        <v>6755</v>
      </c>
      <c r="K1853" s="581" t="s">
        <v>7230</v>
      </c>
      <c r="L1853" s="344" t="s">
        <v>4090</v>
      </c>
      <c r="N1853" s="344" t="s">
        <v>4090</v>
      </c>
      <c r="O1853" s="341">
        <v>0</v>
      </c>
    </row>
    <row r="1854" spans="1:15" x14ac:dyDescent="0.2">
      <c r="A1854" s="341" t="s">
        <v>9257</v>
      </c>
      <c r="B1854" s="341" t="s">
        <v>9262</v>
      </c>
      <c r="C1854" s="342" t="s">
        <v>7671</v>
      </c>
      <c r="D1854" s="342" t="s">
        <v>6579</v>
      </c>
      <c r="E1854" s="342" t="s">
        <v>9324</v>
      </c>
      <c r="F1854" s="342" t="s">
        <v>6568</v>
      </c>
      <c r="G1854" s="343">
        <v>3.15</v>
      </c>
      <c r="H1854" s="342" t="s">
        <v>6594</v>
      </c>
      <c r="I1854" s="342" t="s">
        <v>6575</v>
      </c>
      <c r="J1854" s="342" t="s">
        <v>6755</v>
      </c>
      <c r="K1854" s="581" t="s">
        <v>7798</v>
      </c>
      <c r="L1854" s="344" t="s">
        <v>4090</v>
      </c>
      <c r="N1854" s="344" t="s">
        <v>4090</v>
      </c>
      <c r="O1854" s="341">
        <v>0</v>
      </c>
    </row>
    <row r="1855" spans="1:15" x14ac:dyDescent="0.2">
      <c r="A1855" s="341" t="s">
        <v>9257</v>
      </c>
      <c r="B1855" s="341" t="s">
        <v>9262</v>
      </c>
      <c r="C1855" s="342" t="s">
        <v>7674</v>
      </c>
      <c r="D1855" s="342" t="s">
        <v>6579</v>
      </c>
      <c r="E1855" s="342" t="s">
        <v>9319</v>
      </c>
      <c r="F1855" s="342" t="s">
        <v>6568</v>
      </c>
      <c r="G1855" s="343">
        <v>7.7</v>
      </c>
      <c r="H1855" s="342" t="s">
        <v>6594</v>
      </c>
      <c r="I1855" s="342" t="s">
        <v>6575</v>
      </c>
      <c r="J1855" s="342" t="s">
        <v>6755</v>
      </c>
      <c r="K1855" s="581" t="s">
        <v>7315</v>
      </c>
      <c r="L1855" s="344" t="s">
        <v>4090</v>
      </c>
      <c r="N1855" s="344" t="s">
        <v>4090</v>
      </c>
      <c r="O1855" s="341">
        <v>0</v>
      </c>
    </row>
    <row r="1856" spans="1:15" x14ac:dyDescent="0.2">
      <c r="A1856" s="341" t="s">
        <v>9257</v>
      </c>
      <c r="B1856" s="341" t="s">
        <v>9262</v>
      </c>
      <c r="C1856" s="342" t="s">
        <v>7684</v>
      </c>
      <c r="D1856" s="342" t="s">
        <v>6579</v>
      </c>
      <c r="E1856" s="342" t="s">
        <v>9319</v>
      </c>
      <c r="F1856" s="342" t="s">
        <v>6568</v>
      </c>
      <c r="G1856" s="343">
        <v>5.7</v>
      </c>
      <c r="H1856" s="342" t="s">
        <v>6594</v>
      </c>
      <c r="I1856" s="342" t="s">
        <v>6575</v>
      </c>
      <c r="J1856" s="342" t="s">
        <v>6755</v>
      </c>
      <c r="K1856" s="581" t="s">
        <v>7799</v>
      </c>
      <c r="L1856" s="344" t="s">
        <v>4090</v>
      </c>
      <c r="N1856" s="344" t="s">
        <v>4090</v>
      </c>
      <c r="O1856" s="341">
        <v>0</v>
      </c>
    </row>
    <row r="1857" spans="1:15" x14ac:dyDescent="0.2">
      <c r="A1857" s="341" t="s">
        <v>9257</v>
      </c>
      <c r="B1857" s="341" t="s">
        <v>9262</v>
      </c>
      <c r="C1857" s="342" t="s">
        <v>7674</v>
      </c>
      <c r="D1857" s="342" t="s">
        <v>6579</v>
      </c>
      <c r="E1857" s="342" t="s">
        <v>9322</v>
      </c>
      <c r="F1857" s="342" t="s">
        <v>6568</v>
      </c>
      <c r="G1857" s="343">
        <v>4.93</v>
      </c>
      <c r="H1857" s="342" t="s">
        <v>6594</v>
      </c>
      <c r="I1857" s="342" t="s">
        <v>6575</v>
      </c>
      <c r="J1857" s="342" t="s">
        <v>6755</v>
      </c>
      <c r="K1857" s="581" t="s">
        <v>6800</v>
      </c>
      <c r="L1857" s="344" t="s">
        <v>4090</v>
      </c>
      <c r="N1857" s="344" t="s">
        <v>4090</v>
      </c>
      <c r="O1857" s="341">
        <v>0</v>
      </c>
    </row>
    <row r="1858" spans="1:15" x14ac:dyDescent="0.2">
      <c r="A1858" s="341" t="s">
        <v>9257</v>
      </c>
      <c r="B1858" s="341" t="s">
        <v>9262</v>
      </c>
      <c r="C1858" s="342" t="s">
        <v>7622</v>
      </c>
      <c r="D1858" s="342" t="s">
        <v>6579</v>
      </c>
      <c r="E1858" s="342" t="s">
        <v>9321</v>
      </c>
      <c r="F1858" s="342" t="s">
        <v>6568</v>
      </c>
      <c r="G1858" s="343">
        <v>6.48</v>
      </c>
      <c r="H1858" s="342" t="s">
        <v>6594</v>
      </c>
      <c r="I1858" s="342" t="s">
        <v>6575</v>
      </c>
      <c r="J1858" s="342" t="s">
        <v>6755</v>
      </c>
      <c r="K1858" s="581" t="s">
        <v>6822</v>
      </c>
      <c r="L1858" s="344" t="s">
        <v>4090</v>
      </c>
      <c r="N1858" s="344" t="s">
        <v>4090</v>
      </c>
      <c r="O1858" s="341">
        <v>0</v>
      </c>
    </row>
    <row r="1859" spans="1:15" x14ac:dyDescent="0.2">
      <c r="A1859" s="341" t="s">
        <v>9257</v>
      </c>
      <c r="B1859" s="341" t="s">
        <v>9262</v>
      </c>
      <c r="C1859" s="342" t="s">
        <v>7674</v>
      </c>
      <c r="D1859" s="342" t="s">
        <v>6579</v>
      </c>
      <c r="E1859" s="342" t="s">
        <v>9255</v>
      </c>
      <c r="F1859" s="342" t="s">
        <v>6568</v>
      </c>
      <c r="G1859" s="343">
        <v>2.4</v>
      </c>
      <c r="H1859" s="342" t="s">
        <v>6594</v>
      </c>
      <c r="I1859" s="342" t="s">
        <v>6575</v>
      </c>
      <c r="J1859" s="342" t="s">
        <v>6755</v>
      </c>
      <c r="K1859" s="581" t="s">
        <v>7800</v>
      </c>
      <c r="L1859" s="344" t="s">
        <v>4090</v>
      </c>
      <c r="N1859" s="344" t="s">
        <v>4090</v>
      </c>
      <c r="O1859" s="341">
        <v>0</v>
      </c>
    </row>
    <row r="1860" spans="1:15" x14ac:dyDescent="0.2">
      <c r="A1860" s="341" t="s">
        <v>9257</v>
      </c>
      <c r="B1860" s="341" t="s">
        <v>9262</v>
      </c>
      <c r="C1860" s="342" t="s">
        <v>7622</v>
      </c>
      <c r="D1860" s="342" t="s">
        <v>6579</v>
      </c>
      <c r="E1860" s="342" t="s">
        <v>9319</v>
      </c>
      <c r="F1860" s="342" t="s">
        <v>6568</v>
      </c>
      <c r="G1860" s="343">
        <v>20.900000000000002</v>
      </c>
      <c r="H1860" s="342" t="s">
        <v>6594</v>
      </c>
      <c r="I1860" s="342" t="s">
        <v>6575</v>
      </c>
      <c r="J1860" s="342" t="s">
        <v>6755</v>
      </c>
      <c r="K1860" s="581" t="s">
        <v>7801</v>
      </c>
      <c r="L1860" s="344" t="s">
        <v>4090</v>
      </c>
      <c r="N1860" s="344" t="s">
        <v>4090</v>
      </c>
      <c r="O1860" s="341">
        <v>0</v>
      </c>
    </row>
    <row r="1861" spans="1:15" x14ac:dyDescent="0.2">
      <c r="A1861" s="341" t="s">
        <v>9257</v>
      </c>
      <c r="B1861" s="341" t="s">
        <v>9262</v>
      </c>
      <c r="C1861" s="342" t="s">
        <v>6783</v>
      </c>
      <c r="D1861" s="342" t="s">
        <v>6579</v>
      </c>
      <c r="E1861" s="342" t="s">
        <v>9255</v>
      </c>
      <c r="F1861" s="342" t="s">
        <v>6568</v>
      </c>
      <c r="G1861" s="343">
        <v>5.76</v>
      </c>
      <c r="H1861" s="342" t="s">
        <v>6594</v>
      </c>
      <c r="I1861" s="342" t="s">
        <v>6575</v>
      </c>
      <c r="J1861" s="342" t="s">
        <v>6755</v>
      </c>
      <c r="K1861" s="581" t="s">
        <v>7316</v>
      </c>
      <c r="L1861" s="344" t="s">
        <v>4090</v>
      </c>
      <c r="N1861" s="344" t="s">
        <v>4090</v>
      </c>
      <c r="O1861" s="341">
        <v>0</v>
      </c>
    </row>
    <row r="1862" spans="1:15" x14ac:dyDescent="0.2">
      <c r="A1862" s="341" t="s">
        <v>9257</v>
      </c>
      <c r="B1862" s="341" t="s">
        <v>9262</v>
      </c>
      <c r="C1862" s="342" t="s">
        <v>7684</v>
      </c>
      <c r="D1862" s="342" t="s">
        <v>6579</v>
      </c>
      <c r="E1862" s="342" t="s">
        <v>9320</v>
      </c>
      <c r="F1862" s="342" t="s">
        <v>6568</v>
      </c>
      <c r="G1862" s="343">
        <v>28.8</v>
      </c>
      <c r="H1862" s="342" t="s">
        <v>6594</v>
      </c>
      <c r="I1862" s="342" t="s">
        <v>6575</v>
      </c>
      <c r="J1862" s="342" t="s">
        <v>6755</v>
      </c>
      <c r="K1862" s="581" t="s">
        <v>6822</v>
      </c>
      <c r="L1862" s="344" t="s">
        <v>4090</v>
      </c>
      <c r="N1862" s="344" t="s">
        <v>4090</v>
      </c>
      <c r="O1862" s="341">
        <v>0</v>
      </c>
    </row>
    <row r="1863" spans="1:15" x14ac:dyDescent="0.2">
      <c r="A1863" s="341" t="s">
        <v>9257</v>
      </c>
      <c r="B1863" s="341" t="s">
        <v>9262</v>
      </c>
      <c r="C1863" s="342" t="s">
        <v>7671</v>
      </c>
      <c r="D1863" s="342" t="s">
        <v>6579</v>
      </c>
      <c r="E1863" s="342" t="s">
        <v>9338</v>
      </c>
      <c r="F1863" s="342" t="s">
        <v>6568</v>
      </c>
      <c r="G1863" s="343">
        <v>7.88</v>
      </c>
      <c r="H1863" s="342" t="s">
        <v>6594</v>
      </c>
      <c r="I1863" s="342" t="s">
        <v>6575</v>
      </c>
      <c r="J1863" s="342" t="s">
        <v>6755</v>
      </c>
      <c r="K1863" s="581" t="s">
        <v>7802</v>
      </c>
      <c r="L1863" s="344" t="s">
        <v>4090</v>
      </c>
      <c r="N1863" s="344" t="s">
        <v>4090</v>
      </c>
      <c r="O1863" s="341">
        <v>0</v>
      </c>
    </row>
    <row r="1864" spans="1:15" x14ac:dyDescent="0.2">
      <c r="A1864" s="341" t="s">
        <v>9257</v>
      </c>
      <c r="B1864" s="341" t="s">
        <v>9262</v>
      </c>
      <c r="C1864" s="342" t="s">
        <v>6578</v>
      </c>
      <c r="D1864" s="342" t="s">
        <v>6579</v>
      </c>
      <c r="E1864" s="342" t="s">
        <v>9320</v>
      </c>
      <c r="F1864" s="342" t="s">
        <v>6568</v>
      </c>
      <c r="G1864" s="343">
        <v>7.7</v>
      </c>
      <c r="H1864" s="342" t="s">
        <v>6594</v>
      </c>
      <c r="I1864" s="342" t="s">
        <v>6575</v>
      </c>
      <c r="J1864" s="342" t="s">
        <v>6755</v>
      </c>
      <c r="K1864" s="581" t="s">
        <v>7320</v>
      </c>
      <c r="L1864" s="344" t="s">
        <v>4090</v>
      </c>
      <c r="N1864" s="344" t="s">
        <v>4090</v>
      </c>
      <c r="O1864" s="341">
        <v>0</v>
      </c>
    </row>
    <row r="1865" spans="1:15" x14ac:dyDescent="0.2">
      <c r="A1865" s="341" t="s">
        <v>9257</v>
      </c>
      <c r="B1865" s="341" t="s">
        <v>9262</v>
      </c>
      <c r="C1865" s="342" t="s">
        <v>7674</v>
      </c>
      <c r="D1865" s="342" t="s">
        <v>6579</v>
      </c>
      <c r="E1865" s="342" t="s">
        <v>9255</v>
      </c>
      <c r="F1865" s="342" t="s">
        <v>6568</v>
      </c>
      <c r="G1865" s="343">
        <v>2.8000000000000003</v>
      </c>
      <c r="H1865" s="342" t="s">
        <v>6594</v>
      </c>
      <c r="I1865" s="342" t="s">
        <v>6575</v>
      </c>
      <c r="J1865" s="342" t="s">
        <v>6755</v>
      </c>
      <c r="K1865" s="581" t="s">
        <v>7320</v>
      </c>
      <c r="L1865" s="344" t="s">
        <v>4090</v>
      </c>
      <c r="N1865" s="344" t="s">
        <v>4090</v>
      </c>
      <c r="O1865" s="341">
        <v>0</v>
      </c>
    </row>
    <row r="1866" spans="1:15" x14ac:dyDescent="0.2">
      <c r="A1866" s="341" t="s">
        <v>9257</v>
      </c>
      <c r="B1866" s="341" t="s">
        <v>9262</v>
      </c>
      <c r="C1866" s="342" t="s">
        <v>7622</v>
      </c>
      <c r="D1866" s="342" t="s">
        <v>6579</v>
      </c>
      <c r="E1866" s="342" t="s">
        <v>9333</v>
      </c>
      <c r="F1866" s="342" t="s">
        <v>6568</v>
      </c>
      <c r="G1866" s="343">
        <v>22.28</v>
      </c>
      <c r="H1866" s="342" t="s">
        <v>6594</v>
      </c>
      <c r="I1866" s="342" t="s">
        <v>6575</v>
      </c>
      <c r="J1866" s="342" t="s">
        <v>6755</v>
      </c>
      <c r="K1866" s="581" t="s">
        <v>7803</v>
      </c>
      <c r="L1866" s="344" t="s">
        <v>4090</v>
      </c>
      <c r="N1866" s="344" t="s">
        <v>4090</v>
      </c>
      <c r="O1866" s="341">
        <v>0</v>
      </c>
    </row>
    <row r="1867" spans="1:15" x14ac:dyDescent="0.2">
      <c r="A1867" s="341" t="s">
        <v>9257</v>
      </c>
      <c r="B1867" s="341" t="s">
        <v>9262</v>
      </c>
      <c r="C1867" s="342" t="s">
        <v>6778</v>
      </c>
      <c r="D1867" s="342" t="s">
        <v>6579</v>
      </c>
      <c r="E1867" s="342" t="s">
        <v>9325</v>
      </c>
      <c r="F1867" s="342" t="s">
        <v>6568</v>
      </c>
      <c r="G1867" s="343">
        <v>15.63</v>
      </c>
      <c r="H1867" s="342" t="s">
        <v>6594</v>
      </c>
      <c r="I1867" s="342" t="s">
        <v>6575</v>
      </c>
      <c r="J1867" s="342" t="s">
        <v>6755</v>
      </c>
      <c r="K1867" s="581" t="s">
        <v>7804</v>
      </c>
      <c r="L1867" s="344" t="s">
        <v>4090</v>
      </c>
      <c r="N1867" s="344" t="s">
        <v>4090</v>
      </c>
      <c r="O1867" s="341">
        <v>0</v>
      </c>
    </row>
    <row r="1868" spans="1:15" x14ac:dyDescent="0.2">
      <c r="A1868" s="341" t="s">
        <v>9257</v>
      </c>
      <c r="B1868" s="341" t="s">
        <v>9262</v>
      </c>
      <c r="C1868" s="342" t="s">
        <v>7684</v>
      </c>
      <c r="D1868" s="342" t="s">
        <v>6579</v>
      </c>
      <c r="E1868" s="342" t="s">
        <v>9323</v>
      </c>
      <c r="F1868" s="342" t="s">
        <v>6568</v>
      </c>
      <c r="G1868" s="343">
        <v>16.32</v>
      </c>
      <c r="H1868" s="342" t="s">
        <v>6594</v>
      </c>
      <c r="I1868" s="342" t="s">
        <v>6575</v>
      </c>
      <c r="J1868" s="342" t="s">
        <v>6755</v>
      </c>
      <c r="K1868" s="581" t="s">
        <v>7803</v>
      </c>
      <c r="L1868" s="344" t="s">
        <v>4090</v>
      </c>
      <c r="N1868" s="344" t="s">
        <v>4090</v>
      </c>
      <c r="O1868" s="341">
        <v>0</v>
      </c>
    </row>
    <row r="1869" spans="1:15" x14ac:dyDescent="0.2">
      <c r="A1869" s="341" t="s">
        <v>9257</v>
      </c>
      <c r="B1869" s="341" t="s">
        <v>9262</v>
      </c>
      <c r="C1869" s="342" t="s">
        <v>6778</v>
      </c>
      <c r="D1869" s="342" t="s">
        <v>6579</v>
      </c>
      <c r="E1869" s="342" t="s">
        <v>9323</v>
      </c>
      <c r="F1869" s="342" t="s">
        <v>6568</v>
      </c>
      <c r="G1869" s="343">
        <v>5.89</v>
      </c>
      <c r="H1869" s="342" t="s">
        <v>6594</v>
      </c>
      <c r="I1869" s="342" t="s">
        <v>6575</v>
      </c>
      <c r="J1869" s="342" t="s">
        <v>6755</v>
      </c>
      <c r="K1869" s="581" t="s">
        <v>7478</v>
      </c>
      <c r="L1869" s="344" t="s">
        <v>4090</v>
      </c>
      <c r="N1869" s="344" t="s">
        <v>4090</v>
      </c>
      <c r="O1869" s="341">
        <v>0</v>
      </c>
    </row>
    <row r="1870" spans="1:15" x14ac:dyDescent="0.2">
      <c r="A1870" s="341" t="s">
        <v>9257</v>
      </c>
      <c r="B1870" s="341" t="s">
        <v>9262</v>
      </c>
      <c r="C1870" s="342" t="s">
        <v>7671</v>
      </c>
      <c r="D1870" s="342" t="s">
        <v>6579</v>
      </c>
      <c r="E1870" s="342" t="s">
        <v>9333</v>
      </c>
      <c r="F1870" s="342" t="s">
        <v>6568</v>
      </c>
      <c r="G1870" s="343">
        <v>3.6</v>
      </c>
      <c r="H1870" s="342" t="s">
        <v>6594</v>
      </c>
      <c r="I1870" s="342" t="s">
        <v>6575</v>
      </c>
      <c r="J1870" s="342" t="s">
        <v>6755</v>
      </c>
      <c r="K1870" s="581" t="s">
        <v>7324</v>
      </c>
      <c r="L1870" s="344" t="s">
        <v>4090</v>
      </c>
      <c r="N1870" s="344" t="s">
        <v>4090</v>
      </c>
      <c r="O1870" s="341">
        <v>0</v>
      </c>
    </row>
    <row r="1871" spans="1:15" x14ac:dyDescent="0.2">
      <c r="A1871" s="341" t="s">
        <v>9257</v>
      </c>
      <c r="B1871" s="341" t="s">
        <v>9262</v>
      </c>
      <c r="C1871" s="342" t="s">
        <v>7622</v>
      </c>
      <c r="D1871" s="342" t="s">
        <v>6579</v>
      </c>
      <c r="E1871" s="342" t="s">
        <v>9319</v>
      </c>
      <c r="F1871" s="342" t="s">
        <v>6568</v>
      </c>
      <c r="G1871" s="343">
        <v>7.65</v>
      </c>
      <c r="H1871" s="342" t="s">
        <v>6594</v>
      </c>
      <c r="I1871" s="342" t="s">
        <v>6575</v>
      </c>
      <c r="J1871" s="342" t="s">
        <v>6755</v>
      </c>
      <c r="K1871" s="581" t="s">
        <v>7326</v>
      </c>
      <c r="L1871" s="344" t="s">
        <v>4090</v>
      </c>
      <c r="N1871" s="344" t="s">
        <v>4090</v>
      </c>
      <c r="O1871" s="341">
        <v>0</v>
      </c>
    </row>
    <row r="1872" spans="1:15" x14ac:dyDescent="0.2">
      <c r="A1872" s="341" t="s">
        <v>9257</v>
      </c>
      <c r="B1872" s="341" t="s">
        <v>9262</v>
      </c>
      <c r="C1872" s="342" t="s">
        <v>7684</v>
      </c>
      <c r="D1872" s="342" t="s">
        <v>6579</v>
      </c>
      <c r="E1872" s="342" t="s">
        <v>9319</v>
      </c>
      <c r="F1872" s="342" t="s">
        <v>6568</v>
      </c>
      <c r="G1872" s="343">
        <v>13.94</v>
      </c>
      <c r="H1872" s="342" t="s">
        <v>6594</v>
      </c>
      <c r="I1872" s="342" t="s">
        <v>6575</v>
      </c>
      <c r="J1872" s="342" t="s">
        <v>6755</v>
      </c>
      <c r="K1872" s="581" t="s">
        <v>7805</v>
      </c>
      <c r="L1872" s="344" t="s">
        <v>4090</v>
      </c>
      <c r="N1872" s="344" t="s">
        <v>4090</v>
      </c>
      <c r="O1872" s="341">
        <v>0</v>
      </c>
    </row>
    <row r="1873" spans="1:15" x14ac:dyDescent="0.2">
      <c r="A1873" s="341" t="s">
        <v>9257</v>
      </c>
      <c r="B1873" s="341" t="s">
        <v>9262</v>
      </c>
      <c r="C1873" s="342" t="s">
        <v>6778</v>
      </c>
      <c r="D1873" s="342" t="s">
        <v>6579</v>
      </c>
      <c r="E1873" s="342" t="s">
        <v>9326</v>
      </c>
      <c r="F1873" s="342" t="s">
        <v>6568</v>
      </c>
      <c r="G1873" s="343">
        <v>9.4500000000000011</v>
      </c>
      <c r="H1873" s="342" t="s">
        <v>6594</v>
      </c>
      <c r="I1873" s="342" t="s">
        <v>6575</v>
      </c>
      <c r="J1873" s="342" t="s">
        <v>6755</v>
      </c>
      <c r="K1873" s="581" t="s">
        <v>7806</v>
      </c>
      <c r="L1873" s="344" t="s">
        <v>4090</v>
      </c>
      <c r="N1873" s="344" t="s">
        <v>4090</v>
      </c>
      <c r="O1873" s="341">
        <v>0</v>
      </c>
    </row>
    <row r="1874" spans="1:15" x14ac:dyDescent="0.2">
      <c r="A1874" s="341" t="s">
        <v>9257</v>
      </c>
      <c r="B1874" s="341" t="s">
        <v>9262</v>
      </c>
      <c r="C1874" s="342" t="s">
        <v>7684</v>
      </c>
      <c r="D1874" s="342" t="s">
        <v>6579</v>
      </c>
      <c r="E1874" s="342" t="s">
        <v>9325</v>
      </c>
      <c r="F1874" s="342" t="s">
        <v>6568</v>
      </c>
      <c r="G1874" s="343">
        <v>5.6000000000000005</v>
      </c>
      <c r="H1874" s="342" t="s">
        <v>6594</v>
      </c>
      <c r="I1874" s="342" t="s">
        <v>6575</v>
      </c>
      <c r="J1874" s="342" t="s">
        <v>6755</v>
      </c>
      <c r="K1874" s="581" t="s">
        <v>7806</v>
      </c>
      <c r="L1874" s="344" t="s">
        <v>4090</v>
      </c>
      <c r="N1874" s="344" t="s">
        <v>4090</v>
      </c>
      <c r="O1874" s="341">
        <v>0</v>
      </c>
    </row>
    <row r="1875" spans="1:15" x14ac:dyDescent="0.2">
      <c r="A1875" s="341" t="s">
        <v>9257</v>
      </c>
      <c r="B1875" s="341" t="s">
        <v>9262</v>
      </c>
      <c r="C1875" s="342" t="s">
        <v>6781</v>
      </c>
      <c r="D1875" s="342" t="s">
        <v>6579</v>
      </c>
      <c r="E1875" s="342" t="s">
        <v>9321</v>
      </c>
      <c r="F1875" s="342" t="s">
        <v>6568</v>
      </c>
      <c r="G1875" s="343">
        <v>8.4</v>
      </c>
      <c r="H1875" s="342" t="s">
        <v>6594</v>
      </c>
      <c r="I1875" s="342" t="s">
        <v>6575</v>
      </c>
      <c r="J1875" s="342" t="s">
        <v>6755</v>
      </c>
      <c r="K1875" s="581" t="s">
        <v>7327</v>
      </c>
      <c r="L1875" s="344" t="s">
        <v>4090</v>
      </c>
      <c r="N1875" s="344" t="s">
        <v>4090</v>
      </c>
      <c r="O1875" s="341">
        <v>0</v>
      </c>
    </row>
    <row r="1876" spans="1:15" x14ac:dyDescent="0.2">
      <c r="A1876" s="341" t="s">
        <v>9257</v>
      </c>
      <c r="B1876" s="341" t="s">
        <v>9262</v>
      </c>
      <c r="C1876" s="342" t="s">
        <v>7684</v>
      </c>
      <c r="D1876" s="342" t="s">
        <v>6579</v>
      </c>
      <c r="E1876" s="342" t="s">
        <v>9255</v>
      </c>
      <c r="F1876" s="342" t="s">
        <v>6568</v>
      </c>
      <c r="G1876" s="343">
        <v>7.92</v>
      </c>
      <c r="H1876" s="342" t="s">
        <v>6594</v>
      </c>
      <c r="I1876" s="342" t="s">
        <v>6575</v>
      </c>
      <c r="J1876" s="342" t="s">
        <v>6755</v>
      </c>
      <c r="K1876" s="581" t="s">
        <v>7328</v>
      </c>
      <c r="L1876" s="344" t="s">
        <v>4090</v>
      </c>
      <c r="N1876" s="344" t="s">
        <v>4090</v>
      </c>
      <c r="O1876" s="341">
        <v>0</v>
      </c>
    </row>
    <row r="1877" spans="1:15" x14ac:dyDescent="0.2">
      <c r="A1877" s="341" t="s">
        <v>9257</v>
      </c>
      <c r="B1877" s="341" t="s">
        <v>9262</v>
      </c>
      <c r="C1877" s="342" t="s">
        <v>7684</v>
      </c>
      <c r="D1877" s="342" t="s">
        <v>6579</v>
      </c>
      <c r="E1877" s="342" t="s">
        <v>9256</v>
      </c>
      <c r="F1877" s="342" t="s">
        <v>6568</v>
      </c>
      <c r="G1877" s="343">
        <v>5.76</v>
      </c>
      <c r="H1877" s="342" t="s">
        <v>6594</v>
      </c>
      <c r="I1877" s="342" t="s">
        <v>6575</v>
      </c>
      <c r="J1877" s="342" t="s">
        <v>6755</v>
      </c>
      <c r="K1877" s="581" t="s">
        <v>7806</v>
      </c>
      <c r="L1877" s="344" t="s">
        <v>4090</v>
      </c>
      <c r="N1877" s="344" t="s">
        <v>4090</v>
      </c>
      <c r="O1877" s="341">
        <v>0</v>
      </c>
    </row>
    <row r="1878" spans="1:15" x14ac:dyDescent="0.2">
      <c r="A1878" s="341" t="s">
        <v>9257</v>
      </c>
      <c r="B1878" s="341" t="s">
        <v>9262</v>
      </c>
      <c r="C1878" s="342" t="s">
        <v>7684</v>
      </c>
      <c r="D1878" s="342" t="s">
        <v>6579</v>
      </c>
      <c r="E1878" s="342" t="s">
        <v>9256</v>
      </c>
      <c r="F1878" s="342" t="s">
        <v>6568</v>
      </c>
      <c r="G1878" s="343">
        <v>1.8</v>
      </c>
      <c r="H1878" s="342" t="s">
        <v>6594</v>
      </c>
      <c r="I1878" s="342" t="s">
        <v>6575</v>
      </c>
      <c r="J1878" s="342" t="s">
        <v>6755</v>
      </c>
      <c r="K1878" s="581" t="s">
        <v>7807</v>
      </c>
      <c r="L1878" s="344" t="s">
        <v>4090</v>
      </c>
      <c r="N1878" s="344" t="s">
        <v>4090</v>
      </c>
      <c r="O1878" s="341">
        <v>0</v>
      </c>
    </row>
    <row r="1879" spans="1:15" x14ac:dyDescent="0.2">
      <c r="A1879" s="341" t="s">
        <v>9257</v>
      </c>
      <c r="B1879" s="341" t="s">
        <v>9262</v>
      </c>
      <c r="C1879" s="342" t="s">
        <v>7671</v>
      </c>
      <c r="D1879" s="342" t="s">
        <v>6579</v>
      </c>
      <c r="E1879" s="342" t="s">
        <v>9323</v>
      </c>
      <c r="F1879" s="342" t="s">
        <v>6568</v>
      </c>
      <c r="G1879" s="343">
        <v>3.23</v>
      </c>
      <c r="H1879" s="342" t="s">
        <v>6594</v>
      </c>
      <c r="I1879" s="342" t="s">
        <v>6575</v>
      </c>
      <c r="J1879" s="342" t="s">
        <v>6755</v>
      </c>
      <c r="K1879" s="581" t="s">
        <v>7328</v>
      </c>
      <c r="L1879" s="344" t="s">
        <v>4090</v>
      </c>
      <c r="N1879" s="344" t="s">
        <v>4090</v>
      </c>
      <c r="O1879" s="341">
        <v>0</v>
      </c>
    </row>
    <row r="1880" spans="1:15" x14ac:dyDescent="0.2">
      <c r="A1880" s="341" t="s">
        <v>9257</v>
      </c>
      <c r="B1880" s="341" t="s">
        <v>9262</v>
      </c>
      <c r="C1880" s="342" t="s">
        <v>7622</v>
      </c>
      <c r="D1880" s="342" t="s">
        <v>6579</v>
      </c>
      <c r="E1880" s="342" t="s">
        <v>9337</v>
      </c>
      <c r="F1880" s="342" t="s">
        <v>6568</v>
      </c>
      <c r="G1880" s="343">
        <v>5.04</v>
      </c>
      <c r="H1880" s="342" t="s">
        <v>6594</v>
      </c>
      <c r="I1880" s="342" t="s">
        <v>6575</v>
      </c>
      <c r="J1880" s="342" t="s">
        <v>6755</v>
      </c>
      <c r="K1880" s="581" t="s">
        <v>7806</v>
      </c>
      <c r="L1880" s="344" t="s">
        <v>4090</v>
      </c>
      <c r="N1880" s="344" t="s">
        <v>4090</v>
      </c>
      <c r="O1880" s="341">
        <v>0</v>
      </c>
    </row>
    <row r="1881" spans="1:15" x14ac:dyDescent="0.2">
      <c r="A1881" s="341" t="s">
        <v>9257</v>
      </c>
      <c r="B1881" s="341" t="s">
        <v>9262</v>
      </c>
      <c r="C1881" s="342" t="s">
        <v>7671</v>
      </c>
      <c r="D1881" s="342" t="s">
        <v>6579</v>
      </c>
      <c r="E1881" s="342" t="s">
        <v>9326</v>
      </c>
      <c r="F1881" s="342" t="s">
        <v>6568</v>
      </c>
      <c r="G1881" s="343">
        <v>7.1750000000000007</v>
      </c>
      <c r="H1881" s="342" t="s">
        <v>6594</v>
      </c>
      <c r="I1881" s="342" t="s">
        <v>6575</v>
      </c>
      <c r="J1881" s="342" t="s">
        <v>6755</v>
      </c>
      <c r="K1881" s="581" t="s">
        <v>7808</v>
      </c>
      <c r="L1881" s="344" t="s">
        <v>4090</v>
      </c>
      <c r="N1881" s="344" t="s">
        <v>4090</v>
      </c>
      <c r="O1881" s="341">
        <v>0</v>
      </c>
    </row>
    <row r="1882" spans="1:15" x14ac:dyDescent="0.2">
      <c r="A1882" s="341" t="s">
        <v>9257</v>
      </c>
      <c r="B1882" s="341" t="s">
        <v>9262</v>
      </c>
      <c r="C1882" s="342" t="s">
        <v>6783</v>
      </c>
      <c r="D1882" s="342" t="s">
        <v>6579</v>
      </c>
      <c r="E1882" s="342" t="s">
        <v>9325</v>
      </c>
      <c r="F1882" s="342" t="s">
        <v>6568</v>
      </c>
      <c r="G1882" s="343">
        <v>7.36</v>
      </c>
      <c r="H1882" s="342" t="s">
        <v>6594</v>
      </c>
      <c r="I1882" s="342" t="s">
        <v>6575</v>
      </c>
      <c r="J1882" s="342" t="s">
        <v>6755</v>
      </c>
      <c r="K1882" s="581" t="s">
        <v>7479</v>
      </c>
      <c r="L1882" s="344" t="s">
        <v>4090</v>
      </c>
      <c r="N1882" s="344" t="s">
        <v>4090</v>
      </c>
      <c r="O1882" s="341">
        <v>0</v>
      </c>
    </row>
    <row r="1883" spans="1:15" x14ac:dyDescent="0.2">
      <c r="A1883" s="341" t="s">
        <v>9257</v>
      </c>
      <c r="B1883" s="341" t="s">
        <v>9262</v>
      </c>
      <c r="C1883" s="342" t="s">
        <v>7671</v>
      </c>
      <c r="D1883" s="342" t="s">
        <v>6579</v>
      </c>
      <c r="E1883" s="342" t="s">
        <v>9320</v>
      </c>
      <c r="F1883" s="342" t="s">
        <v>6568</v>
      </c>
      <c r="G1883" s="343">
        <v>5.0750000000000002</v>
      </c>
      <c r="H1883" s="342" t="s">
        <v>6594</v>
      </c>
      <c r="I1883" s="342" t="s">
        <v>6575</v>
      </c>
      <c r="J1883" s="342" t="s">
        <v>6755</v>
      </c>
      <c r="K1883" s="581" t="s">
        <v>7809</v>
      </c>
      <c r="L1883" s="344" t="s">
        <v>4090</v>
      </c>
      <c r="N1883" s="344" t="s">
        <v>4090</v>
      </c>
      <c r="O1883" s="341">
        <v>0</v>
      </c>
    </row>
    <row r="1884" spans="1:15" x14ac:dyDescent="0.2">
      <c r="A1884" s="341" t="s">
        <v>9257</v>
      </c>
      <c r="B1884" s="341" t="s">
        <v>9262</v>
      </c>
      <c r="C1884" s="342" t="s">
        <v>7671</v>
      </c>
      <c r="D1884" s="342" t="s">
        <v>6579</v>
      </c>
      <c r="E1884" s="342" t="s">
        <v>9321</v>
      </c>
      <c r="F1884" s="342" t="s">
        <v>6568</v>
      </c>
      <c r="G1884" s="343">
        <v>6.84</v>
      </c>
      <c r="H1884" s="342" t="s">
        <v>6594</v>
      </c>
      <c r="I1884" s="342" t="s">
        <v>6575</v>
      </c>
      <c r="J1884" s="342" t="s">
        <v>6755</v>
      </c>
      <c r="K1884" s="581" t="s">
        <v>7810</v>
      </c>
      <c r="L1884" s="344" t="s">
        <v>4090</v>
      </c>
      <c r="N1884" s="344" t="s">
        <v>4090</v>
      </c>
      <c r="O1884" s="341">
        <v>0</v>
      </c>
    </row>
    <row r="1885" spans="1:15" x14ac:dyDescent="0.2">
      <c r="A1885" s="341" t="s">
        <v>9257</v>
      </c>
      <c r="B1885" s="341" t="s">
        <v>9262</v>
      </c>
      <c r="C1885" s="342" t="s">
        <v>6783</v>
      </c>
      <c r="D1885" s="342" t="s">
        <v>6579</v>
      </c>
      <c r="E1885" s="342" t="s">
        <v>9323</v>
      </c>
      <c r="F1885" s="342" t="s">
        <v>6568</v>
      </c>
      <c r="G1885" s="343">
        <v>8.0500000000000007</v>
      </c>
      <c r="H1885" s="342" t="s">
        <v>6594</v>
      </c>
      <c r="I1885" s="342" t="s">
        <v>6575</v>
      </c>
      <c r="J1885" s="342" t="s">
        <v>6755</v>
      </c>
      <c r="K1885" s="581" t="s">
        <v>7348</v>
      </c>
      <c r="L1885" s="344" t="s">
        <v>4090</v>
      </c>
      <c r="N1885" s="344" t="s">
        <v>4090</v>
      </c>
      <c r="O1885" s="341">
        <v>0</v>
      </c>
    </row>
    <row r="1886" spans="1:15" x14ac:dyDescent="0.2">
      <c r="A1886" s="341" t="s">
        <v>9257</v>
      </c>
      <c r="B1886" s="341" t="s">
        <v>9262</v>
      </c>
      <c r="C1886" s="342" t="s">
        <v>7684</v>
      </c>
      <c r="D1886" s="342" t="s">
        <v>6579</v>
      </c>
      <c r="E1886" s="342" t="s">
        <v>9323</v>
      </c>
      <c r="F1886" s="342" t="s">
        <v>6568</v>
      </c>
      <c r="G1886" s="343">
        <v>6.65</v>
      </c>
      <c r="H1886" s="342" t="s">
        <v>6594</v>
      </c>
      <c r="I1886" s="342" t="s">
        <v>6575</v>
      </c>
      <c r="J1886" s="342" t="s">
        <v>6755</v>
      </c>
      <c r="K1886" s="581" t="s">
        <v>7348</v>
      </c>
      <c r="L1886" s="344" t="s">
        <v>4090</v>
      </c>
      <c r="N1886" s="344" t="s">
        <v>4090</v>
      </c>
      <c r="O1886" s="341">
        <v>0</v>
      </c>
    </row>
    <row r="1887" spans="1:15" x14ac:dyDescent="0.2">
      <c r="A1887" s="341" t="s">
        <v>9257</v>
      </c>
      <c r="B1887" s="341" t="s">
        <v>9262</v>
      </c>
      <c r="C1887" s="342" t="s">
        <v>7622</v>
      </c>
      <c r="D1887" s="342" t="s">
        <v>6579</v>
      </c>
      <c r="E1887" s="342" t="s">
        <v>9332</v>
      </c>
      <c r="F1887" s="342" t="s">
        <v>6568</v>
      </c>
      <c r="G1887" s="343">
        <v>5.25</v>
      </c>
      <c r="H1887" s="342" t="s">
        <v>6594</v>
      </c>
      <c r="I1887" s="342" t="s">
        <v>6575</v>
      </c>
      <c r="J1887" s="342" t="s">
        <v>6755</v>
      </c>
      <c r="K1887" s="581" t="s">
        <v>7567</v>
      </c>
      <c r="L1887" s="344" t="s">
        <v>4090</v>
      </c>
      <c r="N1887" s="344" t="s">
        <v>4090</v>
      </c>
      <c r="O1887" s="341">
        <v>0</v>
      </c>
    </row>
    <row r="1888" spans="1:15" x14ac:dyDescent="0.2">
      <c r="A1888" s="341" t="s">
        <v>9257</v>
      </c>
      <c r="B1888" s="341" t="s">
        <v>9262</v>
      </c>
      <c r="C1888" s="342" t="s">
        <v>7622</v>
      </c>
      <c r="D1888" s="342" t="s">
        <v>6579</v>
      </c>
      <c r="E1888" s="342" t="s">
        <v>9326</v>
      </c>
      <c r="F1888" s="342" t="s">
        <v>6568</v>
      </c>
      <c r="G1888" s="343">
        <v>27.6</v>
      </c>
      <c r="H1888" s="342" t="s">
        <v>6594</v>
      </c>
      <c r="I1888" s="342" t="s">
        <v>6575</v>
      </c>
      <c r="J1888" s="342" t="s">
        <v>6755</v>
      </c>
      <c r="K1888" s="581" t="s">
        <v>6791</v>
      </c>
      <c r="L1888" s="344" t="s">
        <v>4090</v>
      </c>
      <c r="N1888" s="344" t="s">
        <v>4090</v>
      </c>
      <c r="O1888" s="341">
        <v>0</v>
      </c>
    </row>
    <row r="1889" spans="1:15" x14ac:dyDescent="0.2">
      <c r="A1889" s="341" t="s">
        <v>9257</v>
      </c>
      <c r="B1889" s="341" t="s">
        <v>9262</v>
      </c>
      <c r="C1889" s="342" t="s">
        <v>7622</v>
      </c>
      <c r="D1889" s="342" t="s">
        <v>6579</v>
      </c>
      <c r="E1889" s="342" t="s">
        <v>9319</v>
      </c>
      <c r="F1889" s="342" t="s">
        <v>6568</v>
      </c>
      <c r="G1889" s="343">
        <v>10.8</v>
      </c>
      <c r="H1889" s="342" t="s">
        <v>6594</v>
      </c>
      <c r="I1889" s="342" t="s">
        <v>6575</v>
      </c>
      <c r="J1889" s="342" t="s">
        <v>6755</v>
      </c>
      <c r="K1889" s="581" t="s">
        <v>7567</v>
      </c>
      <c r="L1889" s="344" t="s">
        <v>4090</v>
      </c>
      <c r="N1889" s="344" t="s">
        <v>4090</v>
      </c>
      <c r="O1889" s="341">
        <v>0</v>
      </c>
    </row>
    <row r="1890" spans="1:15" x14ac:dyDescent="0.2">
      <c r="A1890" s="341" t="s">
        <v>9257</v>
      </c>
      <c r="B1890" s="341" t="s">
        <v>9262</v>
      </c>
      <c r="C1890" s="342" t="s">
        <v>7671</v>
      </c>
      <c r="D1890" s="342" t="s">
        <v>6579</v>
      </c>
      <c r="E1890" s="342" t="s">
        <v>9321</v>
      </c>
      <c r="F1890" s="342" t="s">
        <v>6568</v>
      </c>
      <c r="G1890" s="343">
        <v>12.6</v>
      </c>
      <c r="H1890" s="342" t="s">
        <v>6594</v>
      </c>
      <c r="I1890" s="342" t="s">
        <v>6575</v>
      </c>
      <c r="J1890" s="342" t="s">
        <v>6755</v>
      </c>
      <c r="K1890" s="581" t="s">
        <v>7811</v>
      </c>
      <c r="L1890" s="344" t="s">
        <v>4090</v>
      </c>
      <c r="N1890" s="344" t="s">
        <v>4090</v>
      </c>
      <c r="O1890" s="341">
        <v>0</v>
      </c>
    </row>
    <row r="1891" spans="1:15" x14ac:dyDescent="0.2">
      <c r="A1891" s="341" t="s">
        <v>9257</v>
      </c>
      <c r="B1891" s="341" t="s">
        <v>9262</v>
      </c>
      <c r="C1891" s="342" t="s">
        <v>6781</v>
      </c>
      <c r="D1891" s="342" t="s">
        <v>6579</v>
      </c>
      <c r="E1891" s="342" t="s">
        <v>9328</v>
      </c>
      <c r="F1891" s="342" t="s">
        <v>6568</v>
      </c>
      <c r="G1891" s="343">
        <v>20.7</v>
      </c>
      <c r="H1891" s="342" t="s">
        <v>6594</v>
      </c>
      <c r="I1891" s="342" t="s">
        <v>6575</v>
      </c>
      <c r="J1891" s="342" t="s">
        <v>6755</v>
      </c>
      <c r="K1891" s="581" t="s">
        <v>7812</v>
      </c>
      <c r="L1891" s="344" t="s">
        <v>4090</v>
      </c>
      <c r="N1891" s="344" t="s">
        <v>4090</v>
      </c>
      <c r="O1891" s="341">
        <v>0</v>
      </c>
    </row>
    <row r="1892" spans="1:15" x14ac:dyDescent="0.2">
      <c r="A1892" s="341" t="s">
        <v>9257</v>
      </c>
      <c r="B1892" s="341" t="s">
        <v>9262</v>
      </c>
      <c r="C1892" s="342" t="s">
        <v>7622</v>
      </c>
      <c r="D1892" s="342" t="s">
        <v>6579</v>
      </c>
      <c r="E1892" s="342" t="s">
        <v>9326</v>
      </c>
      <c r="F1892" s="342" t="s">
        <v>6568</v>
      </c>
      <c r="G1892" s="343">
        <v>21.6</v>
      </c>
      <c r="H1892" s="342" t="s">
        <v>6594</v>
      </c>
      <c r="I1892" s="342" t="s">
        <v>6575</v>
      </c>
      <c r="J1892" s="342" t="s">
        <v>6755</v>
      </c>
      <c r="K1892" s="581" t="s">
        <v>7568</v>
      </c>
      <c r="L1892" s="344" t="s">
        <v>4090</v>
      </c>
      <c r="N1892" s="344" t="s">
        <v>4090</v>
      </c>
      <c r="O1892" s="341">
        <v>0</v>
      </c>
    </row>
    <row r="1893" spans="1:15" x14ac:dyDescent="0.2">
      <c r="A1893" s="341" t="s">
        <v>9257</v>
      </c>
      <c r="B1893" s="341" t="s">
        <v>9262</v>
      </c>
      <c r="C1893" s="342" t="s">
        <v>7671</v>
      </c>
      <c r="D1893" s="342" t="s">
        <v>6579</v>
      </c>
      <c r="E1893" s="342" t="s">
        <v>9319</v>
      </c>
      <c r="F1893" s="342" t="s">
        <v>6568</v>
      </c>
      <c r="G1893" s="343">
        <v>15.91</v>
      </c>
      <c r="H1893" s="342" t="s">
        <v>6594</v>
      </c>
      <c r="I1893" s="342" t="s">
        <v>6575</v>
      </c>
      <c r="J1893" s="342" t="s">
        <v>6755</v>
      </c>
      <c r="K1893" s="581" t="s">
        <v>7813</v>
      </c>
      <c r="L1893" s="344" t="s">
        <v>4090</v>
      </c>
      <c r="N1893" s="344" t="s">
        <v>4090</v>
      </c>
      <c r="O1893" s="341">
        <v>0</v>
      </c>
    </row>
    <row r="1894" spans="1:15" x14ac:dyDescent="0.2">
      <c r="A1894" s="341" t="s">
        <v>9257</v>
      </c>
      <c r="B1894" s="341" t="s">
        <v>9262</v>
      </c>
      <c r="C1894" s="342" t="s">
        <v>7671</v>
      </c>
      <c r="D1894" s="342" t="s">
        <v>6579</v>
      </c>
      <c r="E1894" s="342" t="s">
        <v>9323</v>
      </c>
      <c r="F1894" s="342" t="s">
        <v>6568</v>
      </c>
      <c r="G1894" s="343">
        <v>8.2249999999999996</v>
      </c>
      <c r="H1894" s="342" t="s">
        <v>6594</v>
      </c>
      <c r="I1894" s="342" t="s">
        <v>6575</v>
      </c>
      <c r="J1894" s="342" t="s">
        <v>6755</v>
      </c>
      <c r="K1894" s="581" t="s">
        <v>7466</v>
      </c>
      <c r="L1894" s="344" t="s">
        <v>4090</v>
      </c>
      <c r="N1894" s="344" t="s">
        <v>4090</v>
      </c>
      <c r="O1894" s="341">
        <v>0</v>
      </c>
    </row>
    <row r="1895" spans="1:15" x14ac:dyDescent="0.2">
      <c r="A1895" s="341" t="s">
        <v>9257</v>
      </c>
      <c r="B1895" s="341" t="s">
        <v>9262</v>
      </c>
      <c r="C1895" s="342" t="s">
        <v>7622</v>
      </c>
      <c r="D1895" s="342" t="s">
        <v>6579</v>
      </c>
      <c r="E1895" s="342" t="s">
        <v>9331</v>
      </c>
      <c r="F1895" s="342" t="s">
        <v>6568</v>
      </c>
      <c r="G1895" s="343">
        <v>13.3</v>
      </c>
      <c r="H1895" s="342" t="s">
        <v>6594</v>
      </c>
      <c r="I1895" s="342" t="s">
        <v>6575</v>
      </c>
      <c r="J1895" s="342" t="s">
        <v>6755</v>
      </c>
      <c r="K1895" s="581" t="s">
        <v>6906</v>
      </c>
      <c r="L1895" s="344" t="s">
        <v>4090</v>
      </c>
      <c r="N1895" s="344" t="s">
        <v>4090</v>
      </c>
      <c r="O1895" s="341">
        <v>0</v>
      </c>
    </row>
    <row r="1896" spans="1:15" x14ac:dyDescent="0.2">
      <c r="A1896" s="341" t="s">
        <v>9257</v>
      </c>
      <c r="B1896" s="341" t="s">
        <v>9262</v>
      </c>
      <c r="C1896" s="342" t="s">
        <v>6578</v>
      </c>
      <c r="D1896" s="342" t="s">
        <v>6579</v>
      </c>
      <c r="E1896" s="342" t="s">
        <v>9321</v>
      </c>
      <c r="F1896" s="342" t="s">
        <v>6568</v>
      </c>
      <c r="G1896" s="343">
        <v>5.6000000000000005</v>
      </c>
      <c r="H1896" s="342" t="s">
        <v>6594</v>
      </c>
      <c r="I1896" s="342" t="s">
        <v>6575</v>
      </c>
      <c r="J1896" s="342" t="s">
        <v>6755</v>
      </c>
      <c r="K1896" s="581" t="s">
        <v>7341</v>
      </c>
      <c r="L1896" s="344" t="s">
        <v>4090</v>
      </c>
      <c r="N1896" s="344" t="s">
        <v>4090</v>
      </c>
      <c r="O1896" s="341">
        <v>0</v>
      </c>
    </row>
    <row r="1897" spans="1:15" x14ac:dyDescent="0.2">
      <c r="A1897" s="341" t="s">
        <v>9257</v>
      </c>
      <c r="B1897" s="341" t="s">
        <v>9262</v>
      </c>
      <c r="C1897" s="342" t="s">
        <v>7622</v>
      </c>
      <c r="D1897" s="342" t="s">
        <v>6579</v>
      </c>
      <c r="E1897" s="342" t="s">
        <v>9323</v>
      </c>
      <c r="F1897" s="342" t="s">
        <v>6568</v>
      </c>
      <c r="G1897" s="343">
        <v>6.0670000000000002</v>
      </c>
      <c r="H1897" s="342" t="s">
        <v>6594</v>
      </c>
      <c r="I1897" s="342" t="s">
        <v>6575</v>
      </c>
      <c r="J1897" s="342" t="s">
        <v>6755</v>
      </c>
      <c r="K1897" s="581" t="s">
        <v>7481</v>
      </c>
      <c r="L1897" s="344" t="s">
        <v>4090</v>
      </c>
      <c r="N1897" s="344" t="s">
        <v>4090</v>
      </c>
      <c r="O1897" s="341">
        <v>0</v>
      </c>
    </row>
    <row r="1898" spans="1:15" x14ac:dyDescent="0.2">
      <c r="A1898" s="341" t="s">
        <v>9257</v>
      </c>
      <c r="B1898" s="341" t="s">
        <v>9262</v>
      </c>
      <c r="C1898" s="342" t="s">
        <v>7622</v>
      </c>
      <c r="D1898" s="342" t="s">
        <v>6579</v>
      </c>
      <c r="E1898" s="342" t="s">
        <v>9328</v>
      </c>
      <c r="F1898" s="342" t="s">
        <v>6568</v>
      </c>
      <c r="G1898" s="343">
        <v>16.195</v>
      </c>
      <c r="H1898" s="342" t="s">
        <v>6594</v>
      </c>
      <c r="I1898" s="342" t="s">
        <v>6575</v>
      </c>
      <c r="J1898" s="342" t="s">
        <v>6755</v>
      </c>
      <c r="K1898" s="581" t="s">
        <v>7814</v>
      </c>
      <c r="L1898" s="344" t="s">
        <v>4090</v>
      </c>
      <c r="N1898" s="344" t="s">
        <v>4090</v>
      </c>
      <c r="O1898" s="341">
        <v>0</v>
      </c>
    </row>
    <row r="1899" spans="1:15" x14ac:dyDescent="0.2">
      <c r="A1899" s="341" t="s">
        <v>9257</v>
      </c>
      <c r="B1899" s="341" t="s">
        <v>9262</v>
      </c>
      <c r="C1899" s="342" t="s">
        <v>7684</v>
      </c>
      <c r="D1899" s="342" t="s">
        <v>6579</v>
      </c>
      <c r="E1899" s="342" t="s">
        <v>9320</v>
      </c>
      <c r="F1899" s="342" t="s">
        <v>6568</v>
      </c>
      <c r="G1899" s="343">
        <v>6.84</v>
      </c>
      <c r="H1899" s="342" t="s">
        <v>6594</v>
      </c>
      <c r="I1899" s="342" t="s">
        <v>6575</v>
      </c>
      <c r="J1899" s="342" t="s">
        <v>6755</v>
      </c>
      <c r="K1899" s="581" t="s">
        <v>7815</v>
      </c>
      <c r="L1899" s="344" t="s">
        <v>4090</v>
      </c>
      <c r="N1899" s="344" t="s">
        <v>4090</v>
      </c>
      <c r="O1899" s="341">
        <v>0</v>
      </c>
    </row>
    <row r="1900" spans="1:15" x14ac:dyDescent="0.2">
      <c r="A1900" s="341" t="s">
        <v>9257</v>
      </c>
      <c r="B1900" s="341" t="s">
        <v>9262</v>
      </c>
      <c r="C1900" s="342" t="s">
        <v>7671</v>
      </c>
      <c r="D1900" s="342" t="s">
        <v>6579</v>
      </c>
      <c r="E1900" s="342" t="s">
        <v>9319</v>
      </c>
      <c r="F1900" s="342" t="s">
        <v>6568</v>
      </c>
      <c r="G1900" s="343">
        <v>20.68</v>
      </c>
      <c r="H1900" s="342" t="s">
        <v>6594</v>
      </c>
      <c r="I1900" s="342" t="s">
        <v>6575</v>
      </c>
      <c r="J1900" s="342" t="s">
        <v>6755</v>
      </c>
      <c r="K1900" s="581" t="s">
        <v>7570</v>
      </c>
      <c r="L1900" s="344" t="s">
        <v>4090</v>
      </c>
      <c r="N1900" s="344" t="s">
        <v>4090</v>
      </c>
      <c r="O1900" s="341" t="s">
        <v>6752</v>
      </c>
    </row>
    <row r="1901" spans="1:15" x14ac:dyDescent="0.2">
      <c r="A1901" s="341" t="s">
        <v>9257</v>
      </c>
      <c r="B1901" s="341" t="s">
        <v>9262</v>
      </c>
      <c r="C1901" s="342" t="s">
        <v>6783</v>
      </c>
      <c r="D1901" s="342" t="s">
        <v>6579</v>
      </c>
      <c r="E1901" s="342" t="s">
        <v>9319</v>
      </c>
      <c r="F1901" s="342" t="s">
        <v>6568</v>
      </c>
      <c r="G1901" s="343">
        <v>29.7</v>
      </c>
      <c r="H1901" s="342" t="s">
        <v>6594</v>
      </c>
      <c r="I1901" s="342" t="s">
        <v>6575</v>
      </c>
      <c r="J1901" s="342" t="s">
        <v>6755</v>
      </c>
      <c r="K1901" s="581" t="s">
        <v>7482</v>
      </c>
      <c r="L1901" s="344" t="s">
        <v>4090</v>
      </c>
      <c r="N1901" s="344" t="s">
        <v>4090</v>
      </c>
      <c r="O1901" s="341">
        <v>0</v>
      </c>
    </row>
    <row r="1902" spans="1:15" x14ac:dyDescent="0.2">
      <c r="A1902" s="341" t="s">
        <v>9257</v>
      </c>
      <c r="B1902" s="341" t="s">
        <v>9262</v>
      </c>
      <c r="C1902" s="342" t="s">
        <v>7684</v>
      </c>
      <c r="D1902" s="342" t="s">
        <v>6579</v>
      </c>
      <c r="E1902" s="342" t="s">
        <v>9320</v>
      </c>
      <c r="F1902" s="342" t="s">
        <v>6568</v>
      </c>
      <c r="G1902" s="343">
        <v>9.6750000000000007</v>
      </c>
      <c r="H1902" s="342" t="s">
        <v>6594</v>
      </c>
      <c r="I1902" s="342" t="s">
        <v>6575</v>
      </c>
      <c r="J1902" s="342" t="s">
        <v>6755</v>
      </c>
      <c r="K1902" s="581" t="s">
        <v>7816</v>
      </c>
      <c r="L1902" s="344" t="s">
        <v>4090</v>
      </c>
      <c r="N1902" s="344" t="s">
        <v>4090</v>
      </c>
      <c r="O1902" s="341">
        <v>0</v>
      </c>
    </row>
    <row r="1903" spans="1:15" x14ac:dyDescent="0.2">
      <c r="A1903" s="341" t="s">
        <v>9257</v>
      </c>
      <c r="B1903" s="341" t="s">
        <v>9262</v>
      </c>
      <c r="C1903" s="342" t="s">
        <v>7671</v>
      </c>
      <c r="D1903" s="342" t="s">
        <v>6579</v>
      </c>
      <c r="E1903" s="342" t="s">
        <v>9320</v>
      </c>
      <c r="F1903" s="342" t="s">
        <v>6568</v>
      </c>
      <c r="G1903" s="343">
        <v>54.95</v>
      </c>
      <c r="H1903" s="342" t="s">
        <v>6594</v>
      </c>
      <c r="I1903" s="342" t="s">
        <v>6575</v>
      </c>
      <c r="J1903" s="342" t="s">
        <v>6755</v>
      </c>
      <c r="K1903" s="581" t="s">
        <v>7817</v>
      </c>
      <c r="L1903" s="344" t="s">
        <v>4090</v>
      </c>
      <c r="N1903" s="344" t="s">
        <v>4090</v>
      </c>
      <c r="O1903" s="341" t="s">
        <v>6752</v>
      </c>
    </row>
    <row r="1904" spans="1:15" x14ac:dyDescent="0.2">
      <c r="A1904" s="341" t="s">
        <v>9257</v>
      </c>
      <c r="B1904" s="341" t="s">
        <v>9262</v>
      </c>
      <c r="C1904" s="342" t="s">
        <v>7674</v>
      </c>
      <c r="D1904" s="342" t="s">
        <v>6579</v>
      </c>
      <c r="E1904" s="342" t="s">
        <v>9324</v>
      </c>
      <c r="F1904" s="342" t="s">
        <v>6568</v>
      </c>
      <c r="G1904" s="343">
        <v>5.25</v>
      </c>
      <c r="H1904" s="342" t="s">
        <v>6594</v>
      </c>
      <c r="I1904" s="342" t="s">
        <v>6575</v>
      </c>
      <c r="J1904" s="342" t="s">
        <v>6755</v>
      </c>
      <c r="K1904" s="581" t="s">
        <v>7353</v>
      </c>
      <c r="L1904" s="344" t="s">
        <v>4090</v>
      </c>
      <c r="N1904" s="344" t="s">
        <v>4090</v>
      </c>
      <c r="O1904" s="341">
        <v>0</v>
      </c>
    </row>
    <row r="1905" spans="1:15" x14ac:dyDescent="0.2">
      <c r="A1905" s="341" t="s">
        <v>9257</v>
      </c>
      <c r="B1905" s="341" t="s">
        <v>9262</v>
      </c>
      <c r="C1905" s="342" t="s">
        <v>7674</v>
      </c>
      <c r="D1905" s="342" t="s">
        <v>6579</v>
      </c>
      <c r="E1905" s="342" t="s">
        <v>9334</v>
      </c>
      <c r="F1905" s="342" t="s">
        <v>6568</v>
      </c>
      <c r="G1905" s="343">
        <v>7.6000000000000005</v>
      </c>
      <c r="H1905" s="342" t="s">
        <v>6594</v>
      </c>
      <c r="I1905" s="342" t="s">
        <v>6575</v>
      </c>
      <c r="J1905" s="342" t="s">
        <v>6755</v>
      </c>
      <c r="K1905" s="581" t="s">
        <v>7364</v>
      </c>
      <c r="L1905" s="344" t="s">
        <v>4090</v>
      </c>
      <c r="N1905" s="344" t="s">
        <v>4090</v>
      </c>
      <c r="O1905" s="341">
        <v>0</v>
      </c>
    </row>
    <row r="1906" spans="1:15" x14ac:dyDescent="0.2">
      <c r="A1906" s="341" t="s">
        <v>9257</v>
      </c>
      <c r="B1906" s="341" t="s">
        <v>9262</v>
      </c>
      <c r="C1906" s="342" t="s">
        <v>7684</v>
      </c>
      <c r="D1906" s="342" t="s">
        <v>6579</v>
      </c>
      <c r="E1906" s="342" t="s">
        <v>9319</v>
      </c>
      <c r="F1906" s="342" t="s">
        <v>6568</v>
      </c>
      <c r="G1906" s="343">
        <v>6.75</v>
      </c>
      <c r="H1906" s="342" t="s">
        <v>6594</v>
      </c>
      <c r="I1906" s="342" t="s">
        <v>6575</v>
      </c>
      <c r="J1906" s="342" t="s">
        <v>6755</v>
      </c>
      <c r="K1906" s="581" t="s">
        <v>7818</v>
      </c>
      <c r="L1906" s="344" t="s">
        <v>4090</v>
      </c>
      <c r="N1906" s="344" t="s">
        <v>4090</v>
      </c>
      <c r="O1906" s="341">
        <v>0</v>
      </c>
    </row>
    <row r="1907" spans="1:15" x14ac:dyDescent="0.2">
      <c r="A1907" s="341" t="s">
        <v>9257</v>
      </c>
      <c r="B1907" s="341" t="s">
        <v>9262</v>
      </c>
      <c r="C1907" s="342" t="s">
        <v>7622</v>
      </c>
      <c r="D1907" s="342" t="s">
        <v>6579</v>
      </c>
      <c r="E1907" s="342" t="s">
        <v>9321</v>
      </c>
      <c r="F1907" s="342" t="s">
        <v>6568</v>
      </c>
      <c r="G1907" s="343">
        <v>11.55</v>
      </c>
      <c r="H1907" s="342" t="s">
        <v>6594</v>
      </c>
      <c r="I1907" s="342" t="s">
        <v>6575</v>
      </c>
      <c r="J1907" s="342" t="s">
        <v>6755</v>
      </c>
      <c r="K1907" s="581" t="s">
        <v>7571</v>
      </c>
      <c r="L1907" s="344" t="s">
        <v>4090</v>
      </c>
      <c r="N1907" s="344" t="s">
        <v>4090</v>
      </c>
      <c r="O1907" s="341">
        <v>0</v>
      </c>
    </row>
    <row r="1908" spans="1:15" x14ac:dyDescent="0.2">
      <c r="A1908" s="341" t="s">
        <v>9257</v>
      </c>
      <c r="B1908" s="341" t="s">
        <v>9262</v>
      </c>
      <c r="C1908" s="342" t="s">
        <v>6578</v>
      </c>
      <c r="D1908" s="342" t="s">
        <v>6579</v>
      </c>
      <c r="E1908" s="342" t="s">
        <v>9320</v>
      </c>
      <c r="F1908" s="342" t="s">
        <v>6568</v>
      </c>
      <c r="G1908" s="343">
        <v>8.51</v>
      </c>
      <c r="H1908" s="342" t="s">
        <v>6594</v>
      </c>
      <c r="I1908" s="342" t="s">
        <v>6575</v>
      </c>
      <c r="J1908" s="342" t="s">
        <v>6755</v>
      </c>
      <c r="K1908" s="581" t="s">
        <v>7819</v>
      </c>
      <c r="L1908" s="344" t="s">
        <v>4090</v>
      </c>
      <c r="N1908" s="344" t="s">
        <v>4090</v>
      </c>
      <c r="O1908" s="341">
        <v>0</v>
      </c>
    </row>
    <row r="1909" spans="1:15" x14ac:dyDescent="0.2">
      <c r="A1909" s="341" t="s">
        <v>9257</v>
      </c>
      <c r="B1909" s="341" t="s">
        <v>9262</v>
      </c>
      <c r="C1909" s="342" t="s">
        <v>7671</v>
      </c>
      <c r="D1909" s="342" t="s">
        <v>6579</v>
      </c>
      <c r="E1909" s="342" t="s">
        <v>9323</v>
      </c>
      <c r="F1909" s="342" t="s">
        <v>6568</v>
      </c>
      <c r="G1909" s="343">
        <v>5.4</v>
      </c>
      <c r="H1909" s="342" t="s">
        <v>6594</v>
      </c>
      <c r="I1909" s="342" t="s">
        <v>6575</v>
      </c>
      <c r="J1909" s="342" t="s">
        <v>6755</v>
      </c>
      <c r="K1909" s="581" t="s">
        <v>7816</v>
      </c>
      <c r="L1909" s="344" t="s">
        <v>4090</v>
      </c>
      <c r="N1909" s="344" t="s">
        <v>4090</v>
      </c>
      <c r="O1909" s="341">
        <v>0</v>
      </c>
    </row>
    <row r="1910" spans="1:15" x14ac:dyDescent="0.2">
      <c r="A1910" s="341" t="s">
        <v>9257</v>
      </c>
      <c r="B1910" s="341" t="s">
        <v>9262</v>
      </c>
      <c r="C1910" s="342" t="s">
        <v>7671</v>
      </c>
      <c r="D1910" s="342" t="s">
        <v>6579</v>
      </c>
      <c r="E1910" s="342" t="s">
        <v>9319</v>
      </c>
      <c r="F1910" s="342" t="s">
        <v>6568</v>
      </c>
      <c r="G1910" s="343">
        <v>19.8</v>
      </c>
      <c r="H1910" s="342" t="s">
        <v>6594</v>
      </c>
      <c r="I1910" s="342" t="s">
        <v>6575</v>
      </c>
      <c r="J1910" s="342" t="s">
        <v>6755</v>
      </c>
      <c r="K1910" s="581" t="s">
        <v>7570</v>
      </c>
      <c r="L1910" s="344" t="s">
        <v>4090</v>
      </c>
      <c r="N1910" s="344" t="s">
        <v>4090</v>
      </c>
      <c r="O1910" s="341" t="s">
        <v>6752</v>
      </c>
    </row>
    <row r="1911" spans="1:15" x14ac:dyDescent="0.2">
      <c r="A1911" s="341" t="s">
        <v>9257</v>
      </c>
      <c r="B1911" s="341" t="s">
        <v>9262</v>
      </c>
      <c r="C1911" s="342" t="s">
        <v>7622</v>
      </c>
      <c r="D1911" s="342" t="s">
        <v>6579</v>
      </c>
      <c r="E1911" s="342" t="s">
        <v>9334</v>
      </c>
      <c r="F1911" s="342" t="s">
        <v>6568</v>
      </c>
      <c r="G1911" s="343">
        <v>37.800000000000004</v>
      </c>
      <c r="H1911" s="342" t="s">
        <v>6594</v>
      </c>
      <c r="I1911" s="342" t="s">
        <v>6575</v>
      </c>
      <c r="J1911" s="342" t="s">
        <v>6755</v>
      </c>
      <c r="K1911" s="581" t="s">
        <v>7820</v>
      </c>
      <c r="L1911" s="344" t="s">
        <v>4090</v>
      </c>
      <c r="N1911" s="344" t="s">
        <v>4090</v>
      </c>
      <c r="O1911" s="341" t="s">
        <v>6752</v>
      </c>
    </row>
    <row r="1912" spans="1:15" x14ac:dyDescent="0.2">
      <c r="A1912" s="341" t="s">
        <v>9257</v>
      </c>
      <c r="B1912" s="341" t="s">
        <v>9262</v>
      </c>
      <c r="C1912" s="342" t="s">
        <v>7684</v>
      </c>
      <c r="D1912" s="342" t="s">
        <v>6579</v>
      </c>
      <c r="E1912" s="342" t="s">
        <v>9320</v>
      </c>
      <c r="F1912" s="342" t="s">
        <v>6568</v>
      </c>
      <c r="G1912" s="343">
        <v>32.549999999999997</v>
      </c>
      <c r="H1912" s="342" t="s">
        <v>6594</v>
      </c>
      <c r="I1912" s="342" t="s">
        <v>6575</v>
      </c>
      <c r="J1912" s="342" t="s">
        <v>6755</v>
      </c>
      <c r="K1912" s="581" t="s">
        <v>7821</v>
      </c>
      <c r="L1912" s="344" t="s">
        <v>4090</v>
      </c>
      <c r="N1912" s="344" t="s">
        <v>4090</v>
      </c>
      <c r="O1912" s="341" t="s">
        <v>6752</v>
      </c>
    </row>
    <row r="1913" spans="1:15" x14ac:dyDescent="0.2">
      <c r="A1913" s="341" t="s">
        <v>9257</v>
      </c>
      <c r="B1913" s="341" t="s">
        <v>9262</v>
      </c>
      <c r="C1913" s="342" t="s">
        <v>6778</v>
      </c>
      <c r="D1913" s="342" t="s">
        <v>6579</v>
      </c>
      <c r="E1913" s="342" t="s">
        <v>9256</v>
      </c>
      <c r="F1913" s="342" t="s">
        <v>6568</v>
      </c>
      <c r="G1913" s="343">
        <v>11.55</v>
      </c>
      <c r="H1913" s="342" t="s">
        <v>6594</v>
      </c>
      <c r="I1913" s="342" t="s">
        <v>6575</v>
      </c>
      <c r="J1913" s="342" t="s">
        <v>6755</v>
      </c>
      <c r="K1913" s="581" t="s">
        <v>7572</v>
      </c>
      <c r="L1913" s="344" t="s">
        <v>4090</v>
      </c>
      <c r="N1913" s="344" t="s">
        <v>4090</v>
      </c>
      <c r="O1913" s="341">
        <v>0</v>
      </c>
    </row>
    <row r="1914" spans="1:15" x14ac:dyDescent="0.2">
      <c r="A1914" s="341" t="s">
        <v>9257</v>
      </c>
      <c r="B1914" s="341" t="s">
        <v>9262</v>
      </c>
      <c r="C1914" s="342" t="s">
        <v>7671</v>
      </c>
      <c r="D1914" s="342" t="s">
        <v>6579</v>
      </c>
      <c r="E1914" s="342" t="s">
        <v>9319</v>
      </c>
      <c r="F1914" s="342" t="s">
        <v>6568</v>
      </c>
      <c r="G1914" s="343">
        <v>8.2249999999999996</v>
      </c>
      <c r="H1914" s="342" t="s">
        <v>6594</v>
      </c>
      <c r="I1914" s="342" t="s">
        <v>6575</v>
      </c>
      <c r="J1914" s="342" t="s">
        <v>6755</v>
      </c>
      <c r="K1914" s="581" t="s">
        <v>6854</v>
      </c>
      <c r="L1914" s="344" t="s">
        <v>4090</v>
      </c>
      <c r="N1914" s="344" t="s">
        <v>4090</v>
      </c>
      <c r="O1914" s="341">
        <v>0</v>
      </c>
    </row>
    <row r="1915" spans="1:15" x14ac:dyDescent="0.2">
      <c r="A1915" s="341" t="s">
        <v>9257</v>
      </c>
      <c r="B1915" s="341" t="s">
        <v>9262</v>
      </c>
      <c r="C1915" s="342" t="s">
        <v>6781</v>
      </c>
      <c r="D1915" s="342" t="s">
        <v>6579</v>
      </c>
      <c r="E1915" s="342" t="s">
        <v>9324</v>
      </c>
      <c r="F1915" s="342" t="s">
        <v>6568</v>
      </c>
      <c r="G1915" s="343">
        <v>11.16</v>
      </c>
      <c r="H1915" s="342" t="s">
        <v>6594</v>
      </c>
      <c r="I1915" s="342" t="s">
        <v>6575</v>
      </c>
      <c r="J1915" s="342" t="s">
        <v>6755</v>
      </c>
      <c r="K1915" s="581" t="s">
        <v>7366</v>
      </c>
      <c r="L1915" s="344" t="s">
        <v>4090</v>
      </c>
      <c r="N1915" s="344" t="s">
        <v>4090</v>
      </c>
      <c r="O1915" s="341">
        <v>0</v>
      </c>
    </row>
    <row r="1916" spans="1:15" x14ac:dyDescent="0.2">
      <c r="A1916" s="341" t="s">
        <v>9257</v>
      </c>
      <c r="B1916" s="341" t="s">
        <v>9262</v>
      </c>
      <c r="C1916" s="342" t="s">
        <v>6578</v>
      </c>
      <c r="D1916" s="342" t="s">
        <v>6579</v>
      </c>
      <c r="E1916" s="342" t="s">
        <v>9321</v>
      </c>
      <c r="F1916" s="342" t="s">
        <v>6568</v>
      </c>
      <c r="G1916" s="343">
        <v>5.04</v>
      </c>
      <c r="H1916" s="342" t="s">
        <v>6594</v>
      </c>
      <c r="I1916" s="342" t="s">
        <v>6575</v>
      </c>
      <c r="J1916" s="342" t="s">
        <v>6755</v>
      </c>
      <c r="K1916" s="581" t="s">
        <v>7822</v>
      </c>
      <c r="L1916" s="344" t="s">
        <v>4090</v>
      </c>
      <c r="N1916" s="344" t="s">
        <v>4090</v>
      </c>
      <c r="O1916" s="341">
        <v>0</v>
      </c>
    </row>
    <row r="1917" spans="1:15" x14ac:dyDescent="0.2">
      <c r="A1917" s="341" t="s">
        <v>9257</v>
      </c>
      <c r="B1917" s="341" t="s">
        <v>9262</v>
      </c>
      <c r="C1917" s="342" t="s">
        <v>6578</v>
      </c>
      <c r="D1917" s="342" t="s">
        <v>6579</v>
      </c>
      <c r="E1917" s="342" t="s">
        <v>9326</v>
      </c>
      <c r="F1917" s="342" t="s">
        <v>6568</v>
      </c>
      <c r="G1917" s="343">
        <v>6</v>
      </c>
      <c r="H1917" s="342" t="s">
        <v>6594</v>
      </c>
      <c r="I1917" s="342" t="s">
        <v>6575</v>
      </c>
      <c r="J1917" s="342" t="s">
        <v>6755</v>
      </c>
      <c r="K1917" s="581" t="s">
        <v>7356</v>
      </c>
      <c r="L1917" s="344" t="s">
        <v>4090</v>
      </c>
      <c r="N1917" s="344" t="s">
        <v>4090</v>
      </c>
      <c r="O1917" s="341">
        <v>0</v>
      </c>
    </row>
    <row r="1918" spans="1:15" x14ac:dyDescent="0.2">
      <c r="A1918" s="341" t="s">
        <v>9257</v>
      </c>
      <c r="B1918" s="341" t="s">
        <v>9262</v>
      </c>
      <c r="C1918" s="342" t="s">
        <v>7671</v>
      </c>
      <c r="D1918" s="342" t="s">
        <v>6579</v>
      </c>
      <c r="E1918" s="342" t="s">
        <v>9319</v>
      </c>
      <c r="F1918" s="342" t="s">
        <v>6568</v>
      </c>
      <c r="G1918" s="343">
        <v>6.7270000000000003</v>
      </c>
      <c r="H1918" s="342" t="s">
        <v>6594</v>
      </c>
      <c r="I1918" s="342" t="s">
        <v>6575</v>
      </c>
      <c r="J1918" s="342" t="s">
        <v>6755</v>
      </c>
      <c r="K1918" s="581" t="s">
        <v>7823</v>
      </c>
      <c r="L1918" s="344" t="s">
        <v>4090</v>
      </c>
      <c r="N1918" s="344" t="s">
        <v>4090</v>
      </c>
      <c r="O1918" s="341">
        <v>0</v>
      </c>
    </row>
    <row r="1919" spans="1:15" x14ac:dyDescent="0.2">
      <c r="A1919" s="341" t="s">
        <v>9257</v>
      </c>
      <c r="B1919" s="341" t="s">
        <v>9262</v>
      </c>
      <c r="C1919" s="342" t="s">
        <v>7671</v>
      </c>
      <c r="D1919" s="342" t="s">
        <v>6579</v>
      </c>
      <c r="E1919" s="342" t="s">
        <v>9320</v>
      </c>
      <c r="F1919" s="342" t="s">
        <v>6568</v>
      </c>
      <c r="G1919" s="343">
        <v>11.5</v>
      </c>
      <c r="H1919" s="342" t="s">
        <v>6594</v>
      </c>
      <c r="I1919" s="342" t="s">
        <v>6575</v>
      </c>
      <c r="J1919" s="342" t="s">
        <v>6755</v>
      </c>
      <c r="K1919" s="581" t="s">
        <v>7368</v>
      </c>
      <c r="L1919" s="344" t="s">
        <v>4090</v>
      </c>
      <c r="N1919" s="344" t="s">
        <v>4090</v>
      </c>
      <c r="O1919" s="341">
        <v>0</v>
      </c>
    </row>
    <row r="1920" spans="1:15" x14ac:dyDescent="0.2">
      <c r="A1920" s="341" t="s">
        <v>9257</v>
      </c>
      <c r="B1920" s="341" t="s">
        <v>9262</v>
      </c>
      <c r="C1920" s="342" t="s">
        <v>7674</v>
      </c>
      <c r="D1920" s="342" t="s">
        <v>6579</v>
      </c>
      <c r="E1920" s="342" t="s">
        <v>9326</v>
      </c>
      <c r="F1920" s="342" t="s">
        <v>6568</v>
      </c>
      <c r="G1920" s="343">
        <v>5.3</v>
      </c>
      <c r="H1920" s="342" t="s">
        <v>6594</v>
      </c>
      <c r="I1920" s="342" t="s">
        <v>6575</v>
      </c>
      <c r="J1920" s="342" t="s">
        <v>6755</v>
      </c>
      <c r="K1920" s="581" t="s">
        <v>7824</v>
      </c>
      <c r="L1920" s="344" t="s">
        <v>4090</v>
      </c>
      <c r="N1920" s="344" t="s">
        <v>4090</v>
      </c>
      <c r="O1920" s="341">
        <v>0</v>
      </c>
    </row>
    <row r="1921" spans="1:15" x14ac:dyDescent="0.2">
      <c r="A1921" s="341" t="s">
        <v>9257</v>
      </c>
      <c r="B1921" s="341" t="s">
        <v>9262</v>
      </c>
      <c r="C1921" s="342" t="s">
        <v>6578</v>
      </c>
      <c r="D1921" s="342" t="s">
        <v>6579</v>
      </c>
      <c r="E1921" s="342" t="s">
        <v>9321</v>
      </c>
      <c r="F1921" s="342" t="s">
        <v>6568</v>
      </c>
      <c r="G1921" s="343">
        <v>84.525000000000006</v>
      </c>
      <c r="H1921" s="342" t="s">
        <v>6594</v>
      </c>
      <c r="I1921" s="342" t="s">
        <v>6575</v>
      </c>
      <c r="J1921" s="342" t="s">
        <v>6755</v>
      </c>
      <c r="K1921" s="581" t="s">
        <v>7483</v>
      </c>
      <c r="L1921" s="344" t="s">
        <v>4090</v>
      </c>
      <c r="N1921" s="344" t="s">
        <v>4090</v>
      </c>
      <c r="O1921" s="341" t="s">
        <v>6752</v>
      </c>
    </row>
    <row r="1922" spans="1:15" x14ac:dyDescent="0.2">
      <c r="A1922" s="341" t="s">
        <v>9257</v>
      </c>
      <c r="B1922" s="341" t="s">
        <v>9262</v>
      </c>
      <c r="C1922" s="342" t="s">
        <v>6578</v>
      </c>
      <c r="D1922" s="342" t="s">
        <v>6579</v>
      </c>
      <c r="E1922" s="342" t="s">
        <v>9323</v>
      </c>
      <c r="F1922" s="342" t="s">
        <v>6568</v>
      </c>
      <c r="G1922" s="343">
        <v>5.5200000000000005</v>
      </c>
      <c r="H1922" s="342" t="s">
        <v>6594</v>
      </c>
      <c r="I1922" s="342" t="s">
        <v>6575</v>
      </c>
      <c r="J1922" s="342" t="s">
        <v>6755</v>
      </c>
      <c r="K1922" s="581" t="s">
        <v>7373</v>
      </c>
      <c r="L1922" s="344" t="s">
        <v>4090</v>
      </c>
      <c r="N1922" s="344" t="s">
        <v>4090</v>
      </c>
      <c r="O1922" s="341">
        <v>0</v>
      </c>
    </row>
    <row r="1923" spans="1:15" x14ac:dyDescent="0.2">
      <c r="A1923" s="341" t="s">
        <v>9257</v>
      </c>
      <c r="B1923" s="341" t="s">
        <v>9262</v>
      </c>
      <c r="C1923" s="342" t="s">
        <v>7671</v>
      </c>
      <c r="D1923" s="342" t="s">
        <v>6579</v>
      </c>
      <c r="E1923" s="342" t="s">
        <v>9320</v>
      </c>
      <c r="F1923" s="342" t="s">
        <v>6568</v>
      </c>
      <c r="G1923" s="343">
        <v>3.375</v>
      </c>
      <c r="H1923" s="342" t="s">
        <v>6594</v>
      </c>
      <c r="I1923" s="342" t="s">
        <v>6575</v>
      </c>
      <c r="J1923" s="342" t="s">
        <v>6755</v>
      </c>
      <c r="K1923" s="581" t="s">
        <v>7376</v>
      </c>
      <c r="L1923" s="344" t="s">
        <v>4090</v>
      </c>
      <c r="N1923" s="344" t="s">
        <v>4090</v>
      </c>
      <c r="O1923" s="341">
        <v>0</v>
      </c>
    </row>
    <row r="1924" spans="1:15" x14ac:dyDescent="0.2">
      <c r="A1924" s="341" t="s">
        <v>9257</v>
      </c>
      <c r="B1924" s="341" t="s">
        <v>9262</v>
      </c>
      <c r="C1924" s="342" t="s">
        <v>7671</v>
      </c>
      <c r="D1924" s="342" t="s">
        <v>6579</v>
      </c>
      <c r="E1924" s="342" t="s">
        <v>9323</v>
      </c>
      <c r="F1924" s="342" t="s">
        <v>6568</v>
      </c>
      <c r="G1924" s="343">
        <v>3.24</v>
      </c>
      <c r="H1924" s="342" t="s">
        <v>6594</v>
      </c>
      <c r="I1924" s="342" t="s">
        <v>6575</v>
      </c>
      <c r="J1924" s="342" t="s">
        <v>6755</v>
      </c>
      <c r="K1924" s="581" t="s">
        <v>7376</v>
      </c>
      <c r="L1924" s="344" t="s">
        <v>4090</v>
      </c>
      <c r="N1924" s="344" t="s">
        <v>4090</v>
      </c>
      <c r="O1924" s="341">
        <v>0</v>
      </c>
    </row>
    <row r="1925" spans="1:15" x14ac:dyDescent="0.2">
      <c r="A1925" s="341" t="s">
        <v>9257</v>
      </c>
      <c r="B1925" s="341" t="s">
        <v>9262</v>
      </c>
      <c r="C1925" s="342" t="s">
        <v>6578</v>
      </c>
      <c r="D1925" s="342" t="s">
        <v>6579</v>
      </c>
      <c r="E1925" s="342" t="s">
        <v>9324</v>
      </c>
      <c r="F1925" s="342" t="s">
        <v>6568</v>
      </c>
      <c r="G1925" s="343">
        <v>8.5500000000000007</v>
      </c>
      <c r="H1925" s="342" t="s">
        <v>6594</v>
      </c>
      <c r="I1925" s="342" t="s">
        <v>6575</v>
      </c>
      <c r="J1925" s="342" t="s">
        <v>6755</v>
      </c>
      <c r="K1925" s="581" t="s">
        <v>6971</v>
      </c>
      <c r="L1925" s="344" t="s">
        <v>4090</v>
      </c>
      <c r="N1925" s="344" t="s">
        <v>4090</v>
      </c>
      <c r="O1925" s="341">
        <v>0</v>
      </c>
    </row>
    <row r="1926" spans="1:15" x14ac:dyDescent="0.2">
      <c r="A1926" s="341" t="s">
        <v>9257</v>
      </c>
      <c r="B1926" s="341" t="s">
        <v>9262</v>
      </c>
      <c r="C1926" s="342" t="s">
        <v>7671</v>
      </c>
      <c r="D1926" s="342" t="s">
        <v>6579</v>
      </c>
      <c r="E1926" s="342" t="s">
        <v>9323</v>
      </c>
      <c r="F1926" s="342" t="s">
        <v>6568</v>
      </c>
      <c r="G1926" s="343">
        <v>5.5</v>
      </c>
      <c r="H1926" s="342" t="s">
        <v>6594</v>
      </c>
      <c r="I1926" s="342" t="s">
        <v>6575</v>
      </c>
      <c r="J1926" s="342" t="s">
        <v>6755</v>
      </c>
      <c r="K1926" s="581" t="s">
        <v>7376</v>
      </c>
      <c r="L1926" s="344" t="s">
        <v>4090</v>
      </c>
      <c r="N1926" s="344" t="s">
        <v>4090</v>
      </c>
      <c r="O1926" s="341">
        <v>0</v>
      </c>
    </row>
    <row r="1927" spans="1:15" x14ac:dyDescent="0.2">
      <c r="A1927" s="341" t="s">
        <v>9257</v>
      </c>
      <c r="B1927" s="341" t="s">
        <v>9262</v>
      </c>
      <c r="C1927" s="342" t="s">
        <v>6578</v>
      </c>
      <c r="D1927" s="342" t="s">
        <v>6579</v>
      </c>
      <c r="E1927" s="342" t="s">
        <v>9323</v>
      </c>
      <c r="F1927" s="342" t="s">
        <v>6568</v>
      </c>
      <c r="G1927" s="343">
        <v>4.2549999999999999</v>
      </c>
      <c r="H1927" s="342" t="s">
        <v>6594</v>
      </c>
      <c r="I1927" s="342" t="s">
        <v>6575</v>
      </c>
      <c r="J1927" s="342" t="s">
        <v>6755</v>
      </c>
      <c r="K1927" s="581" t="s">
        <v>7368</v>
      </c>
      <c r="L1927" s="344" t="s">
        <v>4090</v>
      </c>
      <c r="N1927" s="344" t="s">
        <v>4090</v>
      </c>
      <c r="O1927" s="341">
        <v>0</v>
      </c>
    </row>
    <row r="1928" spans="1:15" x14ac:dyDescent="0.2">
      <c r="A1928" s="341" t="s">
        <v>9257</v>
      </c>
      <c r="B1928" s="341" t="s">
        <v>9262</v>
      </c>
      <c r="C1928" s="342" t="s">
        <v>7684</v>
      </c>
      <c r="D1928" s="342" t="s">
        <v>6579</v>
      </c>
      <c r="E1928" s="342" t="s">
        <v>9323</v>
      </c>
      <c r="F1928" s="342" t="s">
        <v>6568</v>
      </c>
      <c r="G1928" s="343">
        <v>56.550000000000004</v>
      </c>
      <c r="H1928" s="342" t="s">
        <v>6594</v>
      </c>
      <c r="I1928" s="342" t="s">
        <v>6575</v>
      </c>
      <c r="J1928" s="342" t="s">
        <v>6755</v>
      </c>
      <c r="K1928" s="581" t="s">
        <v>7825</v>
      </c>
      <c r="L1928" s="344" t="s">
        <v>4090</v>
      </c>
      <c r="N1928" s="344" t="s">
        <v>4090</v>
      </c>
      <c r="O1928" s="341" t="s">
        <v>6752</v>
      </c>
    </row>
    <row r="1929" spans="1:15" x14ac:dyDescent="0.2">
      <c r="A1929" s="341" t="s">
        <v>9257</v>
      </c>
      <c r="B1929" s="341" t="s">
        <v>9262</v>
      </c>
      <c r="C1929" s="342" t="s">
        <v>7671</v>
      </c>
      <c r="D1929" s="342" t="s">
        <v>6579</v>
      </c>
      <c r="E1929" s="342" t="s">
        <v>9326</v>
      </c>
      <c r="F1929" s="342" t="s">
        <v>6568</v>
      </c>
      <c r="G1929" s="343">
        <v>14.88</v>
      </c>
      <c r="H1929" s="342" t="s">
        <v>6594</v>
      </c>
      <c r="I1929" s="342" t="s">
        <v>6575</v>
      </c>
      <c r="J1929" s="342" t="s">
        <v>6755</v>
      </c>
      <c r="K1929" s="581" t="s">
        <v>6869</v>
      </c>
      <c r="L1929" s="344" t="s">
        <v>4090</v>
      </c>
      <c r="N1929" s="344" t="s">
        <v>4090</v>
      </c>
      <c r="O1929" s="341">
        <v>0</v>
      </c>
    </row>
    <row r="1930" spans="1:15" x14ac:dyDescent="0.2">
      <c r="A1930" s="341" t="s">
        <v>9257</v>
      </c>
      <c r="B1930" s="341" t="s">
        <v>9262</v>
      </c>
      <c r="C1930" s="342" t="s">
        <v>7671</v>
      </c>
      <c r="D1930" s="342" t="s">
        <v>6579</v>
      </c>
      <c r="E1930" s="342" t="s">
        <v>9324</v>
      </c>
      <c r="F1930" s="342" t="s">
        <v>6568</v>
      </c>
      <c r="G1930" s="343">
        <v>43.5</v>
      </c>
      <c r="H1930" s="342" t="s">
        <v>6594</v>
      </c>
      <c r="I1930" s="342" t="s">
        <v>6575</v>
      </c>
      <c r="J1930" s="342" t="s">
        <v>6755</v>
      </c>
      <c r="K1930" s="581" t="s">
        <v>6869</v>
      </c>
      <c r="L1930" s="344" t="s">
        <v>4090</v>
      </c>
      <c r="N1930" s="344" t="s">
        <v>4090</v>
      </c>
      <c r="O1930" s="341" t="s">
        <v>6752</v>
      </c>
    </row>
    <row r="1931" spans="1:15" x14ac:dyDescent="0.2">
      <c r="A1931" s="341" t="s">
        <v>9257</v>
      </c>
      <c r="B1931" s="341" t="s">
        <v>9262</v>
      </c>
      <c r="C1931" s="342" t="s">
        <v>6578</v>
      </c>
      <c r="D1931" s="342" t="s">
        <v>6579</v>
      </c>
      <c r="E1931" s="342" t="s">
        <v>9324</v>
      </c>
      <c r="F1931" s="342" t="s">
        <v>6568</v>
      </c>
      <c r="G1931" s="343">
        <v>3.7800000000000002</v>
      </c>
      <c r="H1931" s="342" t="s">
        <v>6594</v>
      </c>
      <c r="I1931" s="342" t="s">
        <v>6575</v>
      </c>
      <c r="J1931" s="342" t="s">
        <v>6755</v>
      </c>
      <c r="K1931" s="581" t="s">
        <v>7826</v>
      </c>
      <c r="L1931" s="344" t="s">
        <v>4090</v>
      </c>
      <c r="N1931" s="344" t="s">
        <v>4090</v>
      </c>
      <c r="O1931" s="341">
        <v>0</v>
      </c>
    </row>
    <row r="1932" spans="1:15" x14ac:dyDescent="0.2">
      <c r="A1932" s="341" t="s">
        <v>9257</v>
      </c>
      <c r="B1932" s="341" t="s">
        <v>9262</v>
      </c>
      <c r="C1932" s="342" t="s">
        <v>6578</v>
      </c>
      <c r="D1932" s="342" t="s">
        <v>6579</v>
      </c>
      <c r="E1932" s="342" t="s">
        <v>9255</v>
      </c>
      <c r="F1932" s="342" t="s">
        <v>6568</v>
      </c>
      <c r="G1932" s="343">
        <v>4.07</v>
      </c>
      <c r="H1932" s="342" t="s">
        <v>6594</v>
      </c>
      <c r="I1932" s="342" t="s">
        <v>6575</v>
      </c>
      <c r="J1932" s="342" t="s">
        <v>6755</v>
      </c>
      <c r="K1932" s="581" t="s">
        <v>7368</v>
      </c>
      <c r="L1932" s="344" t="s">
        <v>4090</v>
      </c>
      <c r="N1932" s="344" t="s">
        <v>4090</v>
      </c>
      <c r="O1932" s="341">
        <v>0</v>
      </c>
    </row>
    <row r="1933" spans="1:15" x14ac:dyDescent="0.2">
      <c r="A1933" s="341" t="s">
        <v>9257</v>
      </c>
      <c r="B1933" s="341" t="s">
        <v>9262</v>
      </c>
      <c r="C1933" s="342" t="s">
        <v>7671</v>
      </c>
      <c r="D1933" s="342" t="s">
        <v>6579</v>
      </c>
      <c r="E1933" s="342" t="s">
        <v>9323</v>
      </c>
      <c r="F1933" s="342" t="s">
        <v>6568</v>
      </c>
      <c r="G1933" s="343">
        <v>8.1</v>
      </c>
      <c r="H1933" s="342" t="s">
        <v>6594</v>
      </c>
      <c r="I1933" s="342" t="s">
        <v>6575</v>
      </c>
      <c r="J1933" s="342" t="s">
        <v>6755</v>
      </c>
      <c r="K1933" s="581" t="s">
        <v>7486</v>
      </c>
      <c r="L1933" s="344" t="s">
        <v>4090</v>
      </c>
      <c r="N1933" s="344" t="s">
        <v>4090</v>
      </c>
      <c r="O1933" s="341">
        <v>0</v>
      </c>
    </row>
    <row r="1934" spans="1:15" x14ac:dyDescent="0.2">
      <c r="A1934" s="341" t="s">
        <v>9257</v>
      </c>
      <c r="B1934" s="341" t="s">
        <v>9262</v>
      </c>
      <c r="C1934" s="342" t="s">
        <v>7622</v>
      </c>
      <c r="D1934" s="342" t="s">
        <v>6579</v>
      </c>
      <c r="E1934" s="342" t="s">
        <v>9319</v>
      </c>
      <c r="F1934" s="342" t="s">
        <v>6568</v>
      </c>
      <c r="G1934" s="343">
        <v>10.32</v>
      </c>
      <c r="H1934" s="342" t="s">
        <v>6594</v>
      </c>
      <c r="I1934" s="342" t="s">
        <v>6575</v>
      </c>
      <c r="J1934" s="342" t="s">
        <v>6755</v>
      </c>
      <c r="K1934" s="581" t="s">
        <v>7381</v>
      </c>
      <c r="L1934" s="344" t="s">
        <v>4090</v>
      </c>
      <c r="N1934" s="344" t="s">
        <v>4090</v>
      </c>
      <c r="O1934" s="341">
        <v>0</v>
      </c>
    </row>
    <row r="1935" spans="1:15" x14ac:dyDescent="0.2">
      <c r="A1935" s="341" t="s">
        <v>9257</v>
      </c>
      <c r="B1935" s="341" t="s">
        <v>9262</v>
      </c>
      <c r="C1935" s="342" t="s">
        <v>7684</v>
      </c>
      <c r="D1935" s="342" t="s">
        <v>6579</v>
      </c>
      <c r="E1935" s="342" t="s">
        <v>9319</v>
      </c>
      <c r="F1935" s="342" t="s">
        <v>6568</v>
      </c>
      <c r="G1935" s="343">
        <v>7.74</v>
      </c>
      <c r="H1935" s="342" t="s">
        <v>6594</v>
      </c>
      <c r="I1935" s="342" t="s">
        <v>6575</v>
      </c>
      <c r="J1935" s="342" t="s">
        <v>6755</v>
      </c>
      <c r="K1935" s="581" t="s">
        <v>7486</v>
      </c>
      <c r="L1935" s="344" t="s">
        <v>4090</v>
      </c>
      <c r="N1935" s="344" t="s">
        <v>4090</v>
      </c>
      <c r="O1935" s="341">
        <v>0</v>
      </c>
    </row>
    <row r="1936" spans="1:15" x14ac:dyDescent="0.2">
      <c r="A1936" s="341" t="s">
        <v>9257</v>
      </c>
      <c r="B1936" s="341" t="s">
        <v>9262</v>
      </c>
      <c r="C1936" s="342" t="s">
        <v>7674</v>
      </c>
      <c r="D1936" s="342" t="s">
        <v>6579</v>
      </c>
      <c r="E1936" s="342" t="s">
        <v>9319</v>
      </c>
      <c r="F1936" s="342" t="s">
        <v>6568</v>
      </c>
      <c r="G1936" s="343">
        <v>9</v>
      </c>
      <c r="H1936" s="342" t="s">
        <v>6594</v>
      </c>
      <c r="I1936" s="342" t="s">
        <v>6575</v>
      </c>
      <c r="J1936" s="342" t="s">
        <v>6755</v>
      </c>
      <c r="K1936" s="581" t="s">
        <v>7827</v>
      </c>
      <c r="L1936" s="344" t="s">
        <v>4090</v>
      </c>
      <c r="N1936" s="344" t="s">
        <v>4090</v>
      </c>
      <c r="O1936" s="341">
        <v>0</v>
      </c>
    </row>
    <row r="1937" spans="1:15" x14ac:dyDescent="0.2">
      <c r="A1937" s="341" t="s">
        <v>9257</v>
      </c>
      <c r="B1937" s="341" t="s">
        <v>9262</v>
      </c>
      <c r="C1937" s="342" t="s">
        <v>6578</v>
      </c>
      <c r="D1937" s="342" t="s">
        <v>6579</v>
      </c>
      <c r="E1937" s="342" t="s">
        <v>9321</v>
      </c>
      <c r="F1937" s="342" t="s">
        <v>6568</v>
      </c>
      <c r="G1937" s="343">
        <v>47.56</v>
      </c>
      <c r="H1937" s="342" t="s">
        <v>6594</v>
      </c>
      <c r="I1937" s="342" t="s">
        <v>6575</v>
      </c>
      <c r="J1937" s="342" t="s">
        <v>6755</v>
      </c>
      <c r="K1937" s="581" t="s">
        <v>7828</v>
      </c>
      <c r="L1937" s="344" t="s">
        <v>4090</v>
      </c>
      <c r="N1937" s="344" t="s">
        <v>4090</v>
      </c>
      <c r="O1937" s="341" t="s">
        <v>6752</v>
      </c>
    </row>
    <row r="1938" spans="1:15" x14ac:dyDescent="0.2">
      <c r="A1938" s="341" t="s">
        <v>9257</v>
      </c>
      <c r="B1938" s="341" t="s">
        <v>9262</v>
      </c>
      <c r="C1938" s="342" t="s">
        <v>7622</v>
      </c>
      <c r="D1938" s="342" t="s">
        <v>6579</v>
      </c>
      <c r="E1938" s="342" t="s">
        <v>9331</v>
      </c>
      <c r="F1938" s="342" t="s">
        <v>6568</v>
      </c>
      <c r="G1938" s="343">
        <v>5.6000000000000005</v>
      </c>
      <c r="H1938" s="342" t="s">
        <v>6594</v>
      </c>
      <c r="I1938" s="342" t="s">
        <v>6575</v>
      </c>
      <c r="J1938" s="342" t="s">
        <v>6755</v>
      </c>
      <c r="K1938" s="581" t="s">
        <v>6882</v>
      </c>
      <c r="L1938" s="344" t="s">
        <v>4090</v>
      </c>
      <c r="N1938" s="344" t="s">
        <v>4090</v>
      </c>
      <c r="O1938" s="341">
        <v>0</v>
      </c>
    </row>
    <row r="1939" spans="1:15" x14ac:dyDescent="0.2">
      <c r="A1939" s="341" t="s">
        <v>9257</v>
      </c>
      <c r="B1939" s="341" t="s">
        <v>9262</v>
      </c>
      <c r="C1939" s="342" t="s">
        <v>7622</v>
      </c>
      <c r="D1939" s="342" t="s">
        <v>6579</v>
      </c>
      <c r="E1939" s="342" t="s">
        <v>9255</v>
      </c>
      <c r="F1939" s="342" t="s">
        <v>6568</v>
      </c>
      <c r="G1939" s="343">
        <v>15.120000000000001</v>
      </c>
      <c r="H1939" s="342" t="s">
        <v>6594</v>
      </c>
      <c r="I1939" s="342" t="s">
        <v>6575</v>
      </c>
      <c r="J1939" s="342" t="s">
        <v>6755</v>
      </c>
      <c r="K1939" s="581" t="s">
        <v>7829</v>
      </c>
      <c r="L1939" s="344" t="s">
        <v>4090</v>
      </c>
      <c r="N1939" s="344" t="s">
        <v>4090</v>
      </c>
      <c r="O1939" s="341">
        <v>0</v>
      </c>
    </row>
    <row r="1940" spans="1:15" x14ac:dyDescent="0.2">
      <c r="A1940" s="341" t="s">
        <v>9257</v>
      </c>
      <c r="B1940" s="341" t="s">
        <v>9262</v>
      </c>
      <c r="C1940" s="342" t="s">
        <v>6778</v>
      </c>
      <c r="D1940" s="342" t="s">
        <v>6579</v>
      </c>
      <c r="E1940" s="342" t="s">
        <v>9325</v>
      </c>
      <c r="F1940" s="342" t="s">
        <v>6568</v>
      </c>
      <c r="G1940" s="343">
        <v>5.72</v>
      </c>
      <c r="H1940" s="342" t="s">
        <v>6594</v>
      </c>
      <c r="I1940" s="342" t="s">
        <v>6575</v>
      </c>
      <c r="J1940" s="342" t="s">
        <v>6755</v>
      </c>
      <c r="K1940" s="581" t="s">
        <v>7829</v>
      </c>
      <c r="L1940" s="344" t="s">
        <v>4090</v>
      </c>
      <c r="N1940" s="344" t="s">
        <v>4090</v>
      </c>
      <c r="O1940" s="341">
        <v>0</v>
      </c>
    </row>
    <row r="1941" spans="1:15" x14ac:dyDescent="0.2">
      <c r="A1941" s="341" t="s">
        <v>9257</v>
      </c>
      <c r="B1941" s="341" t="s">
        <v>9262</v>
      </c>
      <c r="C1941" s="342" t="s">
        <v>7671</v>
      </c>
      <c r="D1941" s="342" t="s">
        <v>6579</v>
      </c>
      <c r="E1941" s="342" t="s">
        <v>9321</v>
      </c>
      <c r="F1941" s="342" t="s">
        <v>6568</v>
      </c>
      <c r="G1941" s="343">
        <v>19.740000000000002</v>
      </c>
      <c r="H1941" s="342" t="s">
        <v>6594</v>
      </c>
      <c r="I1941" s="342" t="s">
        <v>6575</v>
      </c>
      <c r="J1941" s="342" t="s">
        <v>6755</v>
      </c>
      <c r="K1941" s="581" t="s">
        <v>6919</v>
      </c>
      <c r="L1941" s="344" t="s">
        <v>4090</v>
      </c>
      <c r="N1941" s="344" t="s">
        <v>4090</v>
      </c>
      <c r="O1941" s="341">
        <v>0</v>
      </c>
    </row>
    <row r="1942" spans="1:15" x14ac:dyDescent="0.2">
      <c r="A1942" s="341" t="s">
        <v>9257</v>
      </c>
      <c r="B1942" s="341" t="s">
        <v>9262</v>
      </c>
      <c r="C1942" s="342" t="s">
        <v>7622</v>
      </c>
      <c r="D1942" s="342" t="s">
        <v>6579</v>
      </c>
      <c r="E1942" s="342" t="s">
        <v>9332</v>
      </c>
      <c r="F1942" s="342" t="s">
        <v>6568</v>
      </c>
      <c r="G1942" s="343">
        <v>7.585</v>
      </c>
      <c r="H1942" s="342" t="s">
        <v>6594</v>
      </c>
      <c r="I1942" s="342" t="s">
        <v>6575</v>
      </c>
      <c r="J1942" s="342" t="s">
        <v>6755</v>
      </c>
      <c r="K1942" s="581" t="s">
        <v>7830</v>
      </c>
      <c r="L1942" s="344" t="s">
        <v>4090</v>
      </c>
      <c r="N1942" s="344" t="s">
        <v>4090</v>
      </c>
      <c r="O1942" s="341">
        <v>0</v>
      </c>
    </row>
    <row r="1943" spans="1:15" x14ac:dyDescent="0.2">
      <c r="A1943" s="341" t="s">
        <v>9257</v>
      </c>
      <c r="B1943" s="341" t="s">
        <v>9262</v>
      </c>
      <c r="C1943" s="342" t="s">
        <v>7674</v>
      </c>
      <c r="D1943" s="342" t="s">
        <v>6579</v>
      </c>
      <c r="E1943" s="342" t="s">
        <v>9326</v>
      </c>
      <c r="F1943" s="342" t="s">
        <v>6568</v>
      </c>
      <c r="G1943" s="343">
        <v>5.94</v>
      </c>
      <c r="H1943" s="342" t="s">
        <v>6594</v>
      </c>
      <c r="I1943" s="342" t="s">
        <v>6575</v>
      </c>
      <c r="J1943" s="342" t="s">
        <v>6755</v>
      </c>
      <c r="K1943" s="581" t="s">
        <v>7831</v>
      </c>
      <c r="L1943" s="344" t="s">
        <v>4090</v>
      </c>
      <c r="N1943" s="344" t="s">
        <v>4090</v>
      </c>
      <c r="O1943" s="341">
        <v>0</v>
      </c>
    </row>
    <row r="1944" spans="1:15" x14ac:dyDescent="0.2">
      <c r="A1944" s="341" t="s">
        <v>9257</v>
      </c>
      <c r="B1944" s="341" t="s">
        <v>9262</v>
      </c>
      <c r="C1944" s="342" t="s">
        <v>6783</v>
      </c>
      <c r="D1944" s="342" t="s">
        <v>6579</v>
      </c>
      <c r="E1944" s="342" t="s">
        <v>9320</v>
      </c>
      <c r="F1944" s="342" t="s">
        <v>6568</v>
      </c>
      <c r="G1944" s="343">
        <v>13.86</v>
      </c>
      <c r="H1944" s="342" t="s">
        <v>6594</v>
      </c>
      <c r="I1944" s="342" t="s">
        <v>6575</v>
      </c>
      <c r="J1944" s="342" t="s">
        <v>6755</v>
      </c>
      <c r="K1944" s="581" t="s">
        <v>7376</v>
      </c>
      <c r="L1944" s="344" t="s">
        <v>4090</v>
      </c>
      <c r="N1944" s="344" t="s">
        <v>4090</v>
      </c>
      <c r="O1944" s="341">
        <v>0</v>
      </c>
    </row>
    <row r="1945" spans="1:15" x14ac:dyDescent="0.2">
      <c r="A1945" s="341" t="s">
        <v>9257</v>
      </c>
      <c r="B1945" s="341" t="s">
        <v>9262</v>
      </c>
      <c r="C1945" s="342" t="s">
        <v>7622</v>
      </c>
      <c r="D1945" s="342" t="s">
        <v>6579</v>
      </c>
      <c r="E1945" s="342" t="s">
        <v>9328</v>
      </c>
      <c r="F1945" s="342" t="s">
        <v>6568</v>
      </c>
      <c r="G1945" s="343">
        <v>48</v>
      </c>
      <c r="H1945" s="342" t="s">
        <v>6594</v>
      </c>
      <c r="I1945" s="342" t="s">
        <v>6575</v>
      </c>
      <c r="J1945" s="342" t="s">
        <v>6755</v>
      </c>
      <c r="K1945" s="581" t="s">
        <v>7489</v>
      </c>
      <c r="L1945" s="344" t="s">
        <v>4090</v>
      </c>
      <c r="N1945" s="344" t="s">
        <v>4090</v>
      </c>
      <c r="O1945" s="341" t="s">
        <v>6752</v>
      </c>
    </row>
    <row r="1946" spans="1:15" x14ac:dyDescent="0.2">
      <c r="A1946" s="341" t="s">
        <v>9257</v>
      </c>
      <c r="B1946" s="341" t="s">
        <v>9262</v>
      </c>
      <c r="C1946" s="342" t="s">
        <v>6778</v>
      </c>
      <c r="D1946" s="342" t="s">
        <v>6579</v>
      </c>
      <c r="E1946" s="342" t="s">
        <v>9325</v>
      </c>
      <c r="F1946" s="342" t="s">
        <v>6568</v>
      </c>
      <c r="G1946" s="343">
        <v>6.44</v>
      </c>
      <c r="H1946" s="342" t="s">
        <v>6594</v>
      </c>
      <c r="I1946" s="342" t="s">
        <v>6575</v>
      </c>
      <c r="J1946" s="342" t="s">
        <v>6755</v>
      </c>
      <c r="K1946" s="581" t="s">
        <v>6804</v>
      </c>
      <c r="L1946" s="344" t="s">
        <v>4090</v>
      </c>
      <c r="N1946" s="344" t="s">
        <v>4090</v>
      </c>
      <c r="O1946" s="341">
        <v>0</v>
      </c>
    </row>
    <row r="1947" spans="1:15" x14ac:dyDescent="0.2">
      <c r="A1947" s="341" t="s">
        <v>9257</v>
      </c>
      <c r="B1947" s="341" t="s">
        <v>9262</v>
      </c>
      <c r="C1947" s="342" t="s">
        <v>7622</v>
      </c>
      <c r="D1947" s="342" t="s">
        <v>6579</v>
      </c>
      <c r="E1947" s="342" t="s">
        <v>9338</v>
      </c>
      <c r="F1947" s="342" t="s">
        <v>6568</v>
      </c>
      <c r="G1947" s="343">
        <v>25</v>
      </c>
      <c r="H1947" s="342" t="s">
        <v>6594</v>
      </c>
      <c r="I1947" s="342" t="s">
        <v>6575</v>
      </c>
      <c r="J1947" s="342" t="s">
        <v>6755</v>
      </c>
      <c r="K1947" s="581" t="s">
        <v>6882</v>
      </c>
      <c r="L1947" s="344" t="s">
        <v>4090</v>
      </c>
      <c r="N1947" s="344" t="s">
        <v>4090</v>
      </c>
      <c r="O1947" s="341">
        <v>0</v>
      </c>
    </row>
    <row r="1948" spans="1:15" x14ac:dyDescent="0.2">
      <c r="A1948" s="341" t="s">
        <v>9257</v>
      </c>
      <c r="B1948" s="341" t="s">
        <v>9262</v>
      </c>
      <c r="C1948" s="342" t="s">
        <v>7674</v>
      </c>
      <c r="D1948" s="342" t="s">
        <v>6579</v>
      </c>
      <c r="E1948" s="342" t="s">
        <v>9323</v>
      </c>
      <c r="F1948" s="342" t="s">
        <v>6568</v>
      </c>
      <c r="G1948" s="343">
        <v>7.585</v>
      </c>
      <c r="H1948" s="342" t="s">
        <v>6594</v>
      </c>
      <c r="I1948" s="342" t="s">
        <v>6575</v>
      </c>
      <c r="J1948" s="342" t="s">
        <v>6755</v>
      </c>
      <c r="K1948" s="581" t="s">
        <v>6896</v>
      </c>
      <c r="L1948" s="344" t="s">
        <v>4090</v>
      </c>
      <c r="N1948" s="344" t="s">
        <v>4090</v>
      </c>
      <c r="O1948" s="341">
        <v>0</v>
      </c>
    </row>
    <row r="1949" spans="1:15" x14ac:dyDescent="0.2">
      <c r="A1949" s="341" t="s">
        <v>9257</v>
      </c>
      <c r="B1949" s="341" t="s">
        <v>9262</v>
      </c>
      <c r="C1949" s="342" t="s">
        <v>6783</v>
      </c>
      <c r="D1949" s="342" t="s">
        <v>6579</v>
      </c>
      <c r="E1949" s="342" t="s">
        <v>9321</v>
      </c>
      <c r="F1949" s="342" t="s">
        <v>6568</v>
      </c>
      <c r="G1949" s="343">
        <v>54</v>
      </c>
      <c r="H1949" s="342" t="s">
        <v>6594</v>
      </c>
      <c r="I1949" s="342" t="s">
        <v>6575</v>
      </c>
      <c r="J1949" s="342" t="s">
        <v>6755</v>
      </c>
      <c r="K1949" s="581" t="s">
        <v>7390</v>
      </c>
      <c r="L1949" s="344" t="s">
        <v>4090</v>
      </c>
      <c r="N1949" s="344" t="s">
        <v>4090</v>
      </c>
      <c r="O1949" s="341" t="s">
        <v>6752</v>
      </c>
    </row>
    <row r="1950" spans="1:15" x14ac:dyDescent="0.2">
      <c r="A1950" s="341" t="s">
        <v>9257</v>
      </c>
      <c r="B1950" s="341" t="s">
        <v>9262</v>
      </c>
      <c r="C1950" s="342" t="s">
        <v>7622</v>
      </c>
      <c r="D1950" s="342" t="s">
        <v>6579</v>
      </c>
      <c r="E1950" s="342" t="s">
        <v>9325</v>
      </c>
      <c r="F1950" s="342" t="s">
        <v>6568</v>
      </c>
      <c r="G1950" s="343">
        <v>29.57</v>
      </c>
      <c r="H1950" s="342" t="s">
        <v>6594</v>
      </c>
      <c r="I1950" s="342" t="s">
        <v>6575</v>
      </c>
      <c r="J1950" s="342" t="s">
        <v>6755</v>
      </c>
      <c r="K1950" s="581" t="s">
        <v>7645</v>
      </c>
      <c r="L1950" s="344" t="s">
        <v>4090</v>
      </c>
      <c r="N1950" s="344" t="s">
        <v>4090</v>
      </c>
      <c r="O1950" s="341">
        <v>0</v>
      </c>
    </row>
    <row r="1951" spans="1:15" x14ac:dyDescent="0.2">
      <c r="A1951" s="341" t="s">
        <v>9257</v>
      </c>
      <c r="B1951" s="341" t="s">
        <v>9262</v>
      </c>
      <c r="C1951" s="342" t="s">
        <v>7622</v>
      </c>
      <c r="D1951" s="342" t="s">
        <v>6579</v>
      </c>
      <c r="E1951" s="342" t="s">
        <v>9332</v>
      </c>
      <c r="F1951" s="342" t="s">
        <v>6568</v>
      </c>
      <c r="G1951" s="343">
        <v>5.2</v>
      </c>
      <c r="H1951" s="342" t="s">
        <v>6594</v>
      </c>
      <c r="I1951" s="342" t="s">
        <v>6575</v>
      </c>
      <c r="J1951" s="342" t="s">
        <v>6755</v>
      </c>
      <c r="K1951" s="581" t="s">
        <v>7576</v>
      </c>
      <c r="L1951" s="344" t="s">
        <v>4090</v>
      </c>
      <c r="N1951" s="344" t="s">
        <v>4090</v>
      </c>
      <c r="O1951" s="341">
        <v>0</v>
      </c>
    </row>
    <row r="1952" spans="1:15" x14ac:dyDescent="0.2">
      <c r="A1952" s="341" t="s">
        <v>9257</v>
      </c>
      <c r="B1952" s="341" t="s">
        <v>9262</v>
      </c>
      <c r="C1952" s="342" t="s">
        <v>7674</v>
      </c>
      <c r="D1952" s="342" t="s">
        <v>6579</v>
      </c>
      <c r="E1952" s="342" t="s">
        <v>9323</v>
      </c>
      <c r="F1952" s="342" t="s">
        <v>6568</v>
      </c>
      <c r="G1952" s="343">
        <v>12.96</v>
      </c>
      <c r="H1952" s="342" t="s">
        <v>6594</v>
      </c>
      <c r="I1952" s="342" t="s">
        <v>6575</v>
      </c>
      <c r="J1952" s="342" t="s">
        <v>6755</v>
      </c>
      <c r="K1952" s="581" t="s">
        <v>6653</v>
      </c>
      <c r="L1952" s="344" t="s">
        <v>4090</v>
      </c>
      <c r="N1952" s="344" t="s">
        <v>4090</v>
      </c>
      <c r="O1952" s="341">
        <v>0</v>
      </c>
    </row>
    <row r="1953" spans="1:15" x14ac:dyDescent="0.2">
      <c r="A1953" s="341" t="s">
        <v>9257</v>
      </c>
      <c r="B1953" s="341" t="s">
        <v>9262</v>
      </c>
      <c r="C1953" s="342" t="s">
        <v>6578</v>
      </c>
      <c r="D1953" s="342" t="s">
        <v>6579</v>
      </c>
      <c r="E1953" s="342" t="s">
        <v>9321</v>
      </c>
      <c r="F1953" s="342" t="s">
        <v>6568</v>
      </c>
      <c r="G1953" s="343">
        <v>32.96</v>
      </c>
      <c r="H1953" s="342" t="s">
        <v>6594</v>
      </c>
      <c r="I1953" s="342" t="s">
        <v>6575</v>
      </c>
      <c r="J1953" s="342" t="s">
        <v>6755</v>
      </c>
      <c r="K1953" s="581" t="s">
        <v>7005</v>
      </c>
      <c r="L1953" s="344" t="s">
        <v>4090</v>
      </c>
      <c r="N1953" s="344" t="s">
        <v>4090</v>
      </c>
      <c r="O1953" s="341" t="s">
        <v>6752</v>
      </c>
    </row>
    <row r="1954" spans="1:15" x14ac:dyDescent="0.2">
      <c r="A1954" s="341" t="s">
        <v>9257</v>
      </c>
      <c r="B1954" s="341" t="s">
        <v>9262</v>
      </c>
      <c r="C1954" s="342" t="s">
        <v>7622</v>
      </c>
      <c r="D1954" s="342" t="s">
        <v>6579</v>
      </c>
      <c r="E1954" s="342" t="s">
        <v>9325</v>
      </c>
      <c r="F1954" s="342" t="s">
        <v>6568</v>
      </c>
      <c r="G1954" s="343">
        <v>5.94</v>
      </c>
      <c r="H1954" s="342" t="s">
        <v>6594</v>
      </c>
      <c r="I1954" s="342" t="s">
        <v>6575</v>
      </c>
      <c r="J1954" s="342" t="s">
        <v>6755</v>
      </c>
      <c r="K1954" s="581" t="s">
        <v>6773</v>
      </c>
      <c r="L1954" s="344" t="s">
        <v>4090</v>
      </c>
      <c r="N1954" s="344" t="s">
        <v>4090</v>
      </c>
      <c r="O1954" s="341">
        <v>0</v>
      </c>
    </row>
    <row r="1955" spans="1:15" x14ac:dyDescent="0.2">
      <c r="A1955" s="341" t="s">
        <v>9257</v>
      </c>
      <c r="B1955" s="341" t="s">
        <v>9262</v>
      </c>
      <c r="C1955" s="342" t="s">
        <v>7622</v>
      </c>
      <c r="D1955" s="342" t="s">
        <v>6579</v>
      </c>
      <c r="E1955" s="342" t="s">
        <v>9333</v>
      </c>
      <c r="F1955" s="342" t="s">
        <v>6568</v>
      </c>
      <c r="G1955" s="343">
        <v>22.88</v>
      </c>
      <c r="H1955" s="342" t="s">
        <v>6594</v>
      </c>
      <c r="I1955" s="342" t="s">
        <v>6575</v>
      </c>
      <c r="J1955" s="342" t="s">
        <v>6755</v>
      </c>
      <c r="K1955" s="581" t="s">
        <v>6773</v>
      </c>
      <c r="L1955" s="344" t="s">
        <v>4090</v>
      </c>
      <c r="N1955" s="344" t="s">
        <v>4090</v>
      </c>
      <c r="O1955" s="341">
        <v>0</v>
      </c>
    </row>
    <row r="1956" spans="1:15" x14ac:dyDescent="0.2">
      <c r="A1956" s="341" t="s">
        <v>9257</v>
      </c>
      <c r="B1956" s="341" t="s">
        <v>9262</v>
      </c>
      <c r="C1956" s="342" t="s">
        <v>6778</v>
      </c>
      <c r="D1956" s="342" t="s">
        <v>6579</v>
      </c>
      <c r="E1956" s="342" t="s">
        <v>9325</v>
      </c>
      <c r="F1956" s="342" t="s">
        <v>6568</v>
      </c>
      <c r="G1956" s="343">
        <v>9</v>
      </c>
      <c r="H1956" s="342" t="s">
        <v>6594</v>
      </c>
      <c r="I1956" s="342" t="s">
        <v>6575</v>
      </c>
      <c r="J1956" s="342" t="s">
        <v>6755</v>
      </c>
      <c r="K1956" s="581" t="s">
        <v>7393</v>
      </c>
      <c r="L1956" s="344" t="s">
        <v>4090</v>
      </c>
      <c r="N1956" s="344" t="s">
        <v>4090</v>
      </c>
      <c r="O1956" s="341">
        <v>0</v>
      </c>
    </row>
    <row r="1957" spans="1:15" x14ac:dyDescent="0.2">
      <c r="A1957" s="341" t="s">
        <v>9257</v>
      </c>
      <c r="B1957" s="341" t="s">
        <v>9262</v>
      </c>
      <c r="C1957" s="342" t="s">
        <v>6578</v>
      </c>
      <c r="D1957" s="342" t="s">
        <v>6579</v>
      </c>
      <c r="E1957" s="342" t="s">
        <v>9323</v>
      </c>
      <c r="F1957" s="342" t="s">
        <v>6568</v>
      </c>
      <c r="G1957" s="343">
        <v>3.44</v>
      </c>
      <c r="H1957" s="342" t="s">
        <v>6594</v>
      </c>
      <c r="I1957" s="342" t="s">
        <v>6575</v>
      </c>
      <c r="J1957" s="342" t="s">
        <v>6755</v>
      </c>
      <c r="K1957" s="581" t="s">
        <v>7484</v>
      </c>
      <c r="L1957" s="344" t="s">
        <v>4090</v>
      </c>
      <c r="N1957" s="344" t="s">
        <v>4090</v>
      </c>
      <c r="O1957" s="341">
        <v>0</v>
      </c>
    </row>
    <row r="1958" spans="1:15" x14ac:dyDescent="0.2">
      <c r="A1958" s="341" t="s">
        <v>9257</v>
      </c>
      <c r="B1958" s="341" t="s">
        <v>9262</v>
      </c>
      <c r="C1958" s="342" t="s">
        <v>7674</v>
      </c>
      <c r="D1958" s="342" t="s">
        <v>6579</v>
      </c>
      <c r="E1958" s="342" t="s">
        <v>9255</v>
      </c>
      <c r="F1958" s="342" t="s">
        <v>6568</v>
      </c>
      <c r="G1958" s="343">
        <v>8.58</v>
      </c>
      <c r="H1958" s="342" t="s">
        <v>6594</v>
      </c>
      <c r="I1958" s="342" t="s">
        <v>6575</v>
      </c>
      <c r="J1958" s="342" t="s">
        <v>6755</v>
      </c>
      <c r="K1958" s="581" t="s">
        <v>6771</v>
      </c>
      <c r="L1958" s="344" t="s">
        <v>4090</v>
      </c>
      <c r="N1958" s="344" t="s">
        <v>4090</v>
      </c>
      <c r="O1958" s="341">
        <v>0</v>
      </c>
    </row>
    <row r="1959" spans="1:15" x14ac:dyDescent="0.2">
      <c r="A1959" s="341" t="s">
        <v>9257</v>
      </c>
      <c r="B1959" s="341" t="s">
        <v>9262</v>
      </c>
      <c r="C1959" s="342" t="s">
        <v>6781</v>
      </c>
      <c r="D1959" s="342" t="s">
        <v>6579</v>
      </c>
      <c r="E1959" s="342" t="s">
        <v>9319</v>
      </c>
      <c r="F1959" s="342" t="s">
        <v>6568</v>
      </c>
      <c r="G1959" s="343">
        <v>24.12</v>
      </c>
      <c r="H1959" s="342" t="s">
        <v>6594</v>
      </c>
      <c r="I1959" s="342" t="s">
        <v>6575</v>
      </c>
      <c r="J1959" s="342" t="s">
        <v>6755</v>
      </c>
      <c r="K1959" s="581" t="s">
        <v>6764</v>
      </c>
      <c r="L1959" s="344" t="s">
        <v>4090</v>
      </c>
      <c r="N1959" s="344" t="s">
        <v>4090</v>
      </c>
      <c r="O1959" s="341">
        <v>0</v>
      </c>
    </row>
    <row r="1960" spans="1:15" x14ac:dyDescent="0.2">
      <c r="A1960" s="341" t="s">
        <v>9257</v>
      </c>
      <c r="B1960" s="341" t="s">
        <v>9262</v>
      </c>
      <c r="C1960" s="342" t="s">
        <v>7622</v>
      </c>
      <c r="D1960" s="342" t="s">
        <v>6579</v>
      </c>
      <c r="E1960" s="342" t="s">
        <v>9322</v>
      </c>
      <c r="F1960" s="342" t="s">
        <v>6568</v>
      </c>
      <c r="G1960" s="343">
        <v>27.36</v>
      </c>
      <c r="H1960" s="342" t="s">
        <v>6594</v>
      </c>
      <c r="I1960" s="342" t="s">
        <v>6575</v>
      </c>
      <c r="J1960" s="342" t="s">
        <v>6755</v>
      </c>
      <c r="K1960" s="581" t="s">
        <v>7832</v>
      </c>
      <c r="L1960" s="344" t="s">
        <v>4090</v>
      </c>
      <c r="N1960" s="344" t="s">
        <v>4090</v>
      </c>
      <c r="O1960" s="341">
        <v>0</v>
      </c>
    </row>
    <row r="1961" spans="1:15" x14ac:dyDescent="0.2">
      <c r="A1961" s="341" t="s">
        <v>9257</v>
      </c>
      <c r="B1961" s="341" t="s">
        <v>9262</v>
      </c>
      <c r="C1961" s="342" t="s">
        <v>7674</v>
      </c>
      <c r="D1961" s="342" t="s">
        <v>6579</v>
      </c>
      <c r="E1961" s="342" t="s">
        <v>9323</v>
      </c>
      <c r="F1961" s="342" t="s">
        <v>6568</v>
      </c>
      <c r="G1961" s="343">
        <v>8.75</v>
      </c>
      <c r="H1961" s="342" t="s">
        <v>6594</v>
      </c>
      <c r="I1961" s="342" t="s">
        <v>6575</v>
      </c>
      <c r="J1961" s="342" t="s">
        <v>6755</v>
      </c>
      <c r="K1961" s="581" t="s">
        <v>6771</v>
      </c>
      <c r="L1961" s="344" t="s">
        <v>4090</v>
      </c>
      <c r="N1961" s="344" t="s">
        <v>4090</v>
      </c>
      <c r="O1961" s="341">
        <v>0</v>
      </c>
    </row>
    <row r="1962" spans="1:15" x14ac:dyDescent="0.2">
      <c r="A1962" s="341" t="s">
        <v>9257</v>
      </c>
      <c r="B1962" s="341" t="s">
        <v>9262</v>
      </c>
      <c r="C1962" s="342" t="s">
        <v>7671</v>
      </c>
      <c r="D1962" s="342" t="s">
        <v>6579</v>
      </c>
      <c r="E1962" s="342" t="s">
        <v>9319</v>
      </c>
      <c r="F1962" s="342" t="s">
        <v>6568</v>
      </c>
      <c r="G1962" s="343">
        <v>14.6</v>
      </c>
      <c r="H1962" s="342" t="s">
        <v>6594</v>
      </c>
      <c r="I1962" s="342" t="s">
        <v>6575</v>
      </c>
      <c r="J1962" s="342" t="s">
        <v>6755</v>
      </c>
      <c r="K1962" s="581" t="s">
        <v>7436</v>
      </c>
      <c r="L1962" s="344" t="s">
        <v>4090</v>
      </c>
      <c r="N1962" s="344" t="s">
        <v>4090</v>
      </c>
      <c r="O1962" s="341" t="s">
        <v>6752</v>
      </c>
    </row>
    <row r="1963" spans="1:15" x14ac:dyDescent="0.2">
      <c r="A1963" s="341" t="s">
        <v>9257</v>
      </c>
      <c r="B1963" s="341" t="s">
        <v>9262</v>
      </c>
      <c r="C1963" s="342" t="s">
        <v>7671</v>
      </c>
      <c r="D1963" s="342" t="s">
        <v>6579</v>
      </c>
      <c r="E1963" s="342" t="s">
        <v>9320</v>
      </c>
      <c r="F1963" s="342" t="s">
        <v>6568</v>
      </c>
      <c r="G1963" s="343">
        <v>6.6000000000000005</v>
      </c>
      <c r="H1963" s="342" t="s">
        <v>6594</v>
      </c>
      <c r="I1963" s="342" t="s">
        <v>6575</v>
      </c>
      <c r="J1963" s="342" t="s">
        <v>6755</v>
      </c>
      <c r="K1963" s="581" t="s">
        <v>7833</v>
      </c>
      <c r="L1963" s="344" t="s">
        <v>4090</v>
      </c>
      <c r="N1963" s="344" t="s">
        <v>4090</v>
      </c>
      <c r="O1963" s="341" t="s">
        <v>6752</v>
      </c>
    </row>
    <row r="1964" spans="1:15" x14ac:dyDescent="0.2">
      <c r="A1964" s="341" t="s">
        <v>9257</v>
      </c>
      <c r="B1964" s="341" t="s">
        <v>9262</v>
      </c>
      <c r="C1964" s="342" t="s">
        <v>7671</v>
      </c>
      <c r="D1964" s="342" t="s">
        <v>6579</v>
      </c>
      <c r="E1964" s="342" t="s">
        <v>9321</v>
      </c>
      <c r="F1964" s="342" t="s">
        <v>6568</v>
      </c>
      <c r="G1964" s="343">
        <v>8.74</v>
      </c>
      <c r="H1964" s="342" t="s">
        <v>6594</v>
      </c>
      <c r="I1964" s="342" t="s">
        <v>6575</v>
      </c>
      <c r="J1964" s="342" t="s">
        <v>6755</v>
      </c>
      <c r="K1964" s="581" t="s">
        <v>7124</v>
      </c>
      <c r="L1964" s="344" t="s">
        <v>4090</v>
      </c>
      <c r="N1964" s="344" t="s">
        <v>4090</v>
      </c>
      <c r="O1964" s="341">
        <v>0</v>
      </c>
    </row>
    <row r="1965" spans="1:15" x14ac:dyDescent="0.2">
      <c r="A1965" s="341" t="s">
        <v>9257</v>
      </c>
      <c r="B1965" s="341" t="s">
        <v>9262</v>
      </c>
      <c r="C1965" s="342" t="s">
        <v>7671</v>
      </c>
      <c r="D1965" s="342" t="s">
        <v>6579</v>
      </c>
      <c r="E1965" s="342" t="s">
        <v>9319</v>
      </c>
      <c r="F1965" s="342" t="s">
        <v>6568</v>
      </c>
      <c r="G1965" s="343">
        <v>8.06</v>
      </c>
      <c r="H1965" s="342" t="s">
        <v>6594</v>
      </c>
      <c r="I1965" s="342" t="s">
        <v>6575</v>
      </c>
      <c r="J1965" s="342" t="s">
        <v>6755</v>
      </c>
      <c r="K1965" s="581" t="s">
        <v>7834</v>
      </c>
      <c r="L1965" s="344" t="s">
        <v>4090</v>
      </c>
      <c r="N1965" s="344" t="s">
        <v>4090</v>
      </c>
      <c r="O1965" s="341" t="s">
        <v>6766</v>
      </c>
    </row>
    <row r="1966" spans="1:15" x14ac:dyDescent="0.2">
      <c r="A1966" s="341" t="s">
        <v>9257</v>
      </c>
      <c r="B1966" s="341" t="s">
        <v>9262</v>
      </c>
      <c r="C1966" s="342" t="s">
        <v>7671</v>
      </c>
      <c r="D1966" s="342" t="s">
        <v>6579</v>
      </c>
      <c r="E1966" s="342" t="s">
        <v>9322</v>
      </c>
      <c r="F1966" s="342" t="s">
        <v>6568</v>
      </c>
      <c r="G1966" s="343">
        <v>5.8500000000000005</v>
      </c>
      <c r="H1966" s="342" t="s">
        <v>6594</v>
      </c>
      <c r="I1966" s="342" t="s">
        <v>6575</v>
      </c>
      <c r="J1966" s="342" t="s">
        <v>6755</v>
      </c>
      <c r="K1966" s="581" t="s">
        <v>7507</v>
      </c>
      <c r="L1966" s="344" t="s">
        <v>4090</v>
      </c>
      <c r="N1966" s="344" t="s">
        <v>4090</v>
      </c>
      <c r="O1966" s="341">
        <v>0</v>
      </c>
    </row>
    <row r="1967" spans="1:15" x14ac:dyDescent="0.2">
      <c r="A1967" s="341" t="s">
        <v>9257</v>
      </c>
      <c r="B1967" s="341" t="s">
        <v>9262</v>
      </c>
      <c r="C1967" s="342" t="s">
        <v>7671</v>
      </c>
      <c r="D1967" s="342" t="s">
        <v>6579</v>
      </c>
      <c r="E1967" s="342" t="s">
        <v>9323</v>
      </c>
      <c r="F1967" s="342" t="s">
        <v>6568</v>
      </c>
      <c r="G1967" s="343">
        <v>4.37</v>
      </c>
      <c r="H1967" s="342" t="s">
        <v>6594</v>
      </c>
      <c r="I1967" s="342" t="s">
        <v>6575</v>
      </c>
      <c r="J1967" s="342" t="s">
        <v>6755</v>
      </c>
      <c r="K1967" s="581" t="s">
        <v>7501</v>
      </c>
      <c r="L1967" s="344" t="s">
        <v>4090</v>
      </c>
      <c r="N1967" s="344" t="s">
        <v>4090</v>
      </c>
      <c r="O1967" s="341">
        <v>0</v>
      </c>
    </row>
    <row r="1968" spans="1:15" x14ac:dyDescent="0.2">
      <c r="A1968" s="341" t="s">
        <v>9257</v>
      </c>
      <c r="B1968" s="341" t="s">
        <v>9262</v>
      </c>
      <c r="C1968" s="342" t="s">
        <v>7671</v>
      </c>
      <c r="D1968" s="342" t="s">
        <v>6579</v>
      </c>
      <c r="E1968" s="342" t="s">
        <v>9320</v>
      </c>
      <c r="F1968" s="342" t="s">
        <v>6568</v>
      </c>
      <c r="G1968" s="343">
        <v>7.5600000000000005</v>
      </c>
      <c r="H1968" s="342" t="s">
        <v>6594</v>
      </c>
      <c r="I1968" s="342" t="s">
        <v>6575</v>
      </c>
      <c r="J1968" s="342" t="s">
        <v>6755</v>
      </c>
      <c r="K1968" s="581" t="s">
        <v>7652</v>
      </c>
      <c r="L1968" s="344" t="s">
        <v>4090</v>
      </c>
      <c r="N1968" s="344" t="s">
        <v>4090</v>
      </c>
      <c r="O1968" s="341">
        <v>0</v>
      </c>
    </row>
    <row r="1969" spans="1:15" x14ac:dyDescent="0.2">
      <c r="A1969" s="341" t="s">
        <v>9257</v>
      </c>
      <c r="B1969" s="341" t="s">
        <v>9262</v>
      </c>
      <c r="C1969" s="342" t="s">
        <v>7671</v>
      </c>
      <c r="D1969" s="342" t="s">
        <v>6579</v>
      </c>
      <c r="E1969" s="342" t="s">
        <v>9320</v>
      </c>
      <c r="F1969" s="342" t="s">
        <v>6568</v>
      </c>
      <c r="G1969" s="343">
        <v>17.86</v>
      </c>
      <c r="H1969" s="342" t="s">
        <v>6594</v>
      </c>
      <c r="I1969" s="342" t="s">
        <v>6575</v>
      </c>
      <c r="J1969" s="342" t="s">
        <v>6755</v>
      </c>
      <c r="K1969" s="581" t="s">
        <v>6777</v>
      </c>
      <c r="L1969" s="344" t="s">
        <v>4090</v>
      </c>
      <c r="N1969" s="344" t="s">
        <v>4090</v>
      </c>
      <c r="O1969" s="341">
        <v>0</v>
      </c>
    </row>
    <row r="1970" spans="1:15" x14ac:dyDescent="0.2">
      <c r="A1970" s="341" t="s">
        <v>9257</v>
      </c>
      <c r="B1970" s="341" t="s">
        <v>9262</v>
      </c>
      <c r="C1970" s="342" t="s">
        <v>7671</v>
      </c>
      <c r="D1970" s="342" t="s">
        <v>6579</v>
      </c>
      <c r="E1970" s="342" t="s">
        <v>9323</v>
      </c>
      <c r="F1970" s="342" t="s">
        <v>6568</v>
      </c>
      <c r="G1970" s="343">
        <v>6.44</v>
      </c>
      <c r="H1970" s="342" t="s">
        <v>6594</v>
      </c>
      <c r="I1970" s="342" t="s">
        <v>6575</v>
      </c>
      <c r="J1970" s="342" t="s">
        <v>6755</v>
      </c>
      <c r="K1970" s="581" t="s">
        <v>7093</v>
      </c>
      <c r="L1970" s="344" t="s">
        <v>4090</v>
      </c>
      <c r="N1970" s="344" t="s">
        <v>4090</v>
      </c>
      <c r="O1970" s="341">
        <v>0</v>
      </c>
    </row>
    <row r="1971" spans="1:15" x14ac:dyDescent="0.2">
      <c r="A1971" s="341" t="s">
        <v>9257</v>
      </c>
      <c r="B1971" s="341" t="s">
        <v>9262</v>
      </c>
      <c r="C1971" s="342" t="s">
        <v>7671</v>
      </c>
      <c r="D1971" s="342" t="s">
        <v>6579</v>
      </c>
      <c r="E1971" s="342" t="s">
        <v>9323</v>
      </c>
      <c r="F1971" s="342" t="s">
        <v>6568</v>
      </c>
      <c r="G1971" s="343">
        <v>7.6400000000000006</v>
      </c>
      <c r="H1971" s="342" t="s">
        <v>6594</v>
      </c>
      <c r="I1971" s="342" t="s">
        <v>6575</v>
      </c>
      <c r="J1971" s="342" t="s">
        <v>6755</v>
      </c>
      <c r="K1971" s="581" t="s">
        <v>6883</v>
      </c>
      <c r="L1971" s="344" t="s">
        <v>4090</v>
      </c>
      <c r="N1971" s="344" t="s">
        <v>4090</v>
      </c>
      <c r="O1971" s="341">
        <v>0</v>
      </c>
    </row>
    <row r="1972" spans="1:15" x14ac:dyDescent="0.2">
      <c r="A1972" s="341" t="s">
        <v>9257</v>
      </c>
      <c r="B1972" s="341" t="s">
        <v>9262</v>
      </c>
      <c r="C1972" s="342" t="s">
        <v>7671</v>
      </c>
      <c r="D1972" s="342" t="s">
        <v>6579</v>
      </c>
      <c r="E1972" s="342" t="s">
        <v>9323</v>
      </c>
      <c r="F1972" s="342" t="s">
        <v>6568</v>
      </c>
      <c r="G1972" s="343">
        <v>9.7200000000000006</v>
      </c>
      <c r="H1972" s="342" t="s">
        <v>6594</v>
      </c>
      <c r="I1972" s="342" t="s">
        <v>6575</v>
      </c>
      <c r="J1972" s="342" t="s">
        <v>6755</v>
      </c>
      <c r="K1972" s="581" t="s">
        <v>6773</v>
      </c>
      <c r="L1972" s="344" t="s">
        <v>4090</v>
      </c>
      <c r="N1972" s="344" t="s">
        <v>4090</v>
      </c>
      <c r="O1972" s="341">
        <v>0</v>
      </c>
    </row>
    <row r="1973" spans="1:15" x14ac:dyDescent="0.2">
      <c r="A1973" s="341" t="s">
        <v>9257</v>
      </c>
      <c r="B1973" s="341" t="s">
        <v>9262</v>
      </c>
      <c r="C1973" s="342" t="s">
        <v>7671</v>
      </c>
      <c r="D1973" s="342" t="s">
        <v>6579</v>
      </c>
      <c r="E1973" s="342" t="s">
        <v>9321</v>
      </c>
      <c r="F1973" s="342" t="s">
        <v>6568</v>
      </c>
      <c r="G1973" s="343">
        <v>8.82</v>
      </c>
      <c r="H1973" s="342" t="s">
        <v>6594</v>
      </c>
      <c r="I1973" s="342" t="s">
        <v>6575</v>
      </c>
      <c r="J1973" s="342" t="s">
        <v>6755</v>
      </c>
      <c r="K1973" s="581" t="s">
        <v>6681</v>
      </c>
      <c r="L1973" s="344" t="s">
        <v>4090</v>
      </c>
      <c r="N1973" s="344" t="s">
        <v>4090</v>
      </c>
      <c r="O1973" s="341">
        <v>0</v>
      </c>
    </row>
    <row r="1974" spans="1:15" x14ac:dyDescent="0.2">
      <c r="A1974" s="341" t="s">
        <v>9257</v>
      </c>
      <c r="B1974" s="341" t="s">
        <v>9262</v>
      </c>
      <c r="C1974" s="342" t="s">
        <v>7671</v>
      </c>
      <c r="D1974" s="342" t="s">
        <v>6579</v>
      </c>
      <c r="E1974" s="342" t="s">
        <v>9321</v>
      </c>
      <c r="F1974" s="342" t="s">
        <v>6568</v>
      </c>
      <c r="G1974" s="343">
        <v>5.2</v>
      </c>
      <c r="H1974" s="342" t="s">
        <v>6594</v>
      </c>
      <c r="I1974" s="342" t="s">
        <v>6575</v>
      </c>
      <c r="J1974" s="342" t="s">
        <v>6755</v>
      </c>
      <c r="K1974" s="581" t="s">
        <v>7507</v>
      </c>
      <c r="L1974" s="344" t="s">
        <v>4090</v>
      </c>
      <c r="N1974" s="344" t="s">
        <v>4090</v>
      </c>
      <c r="O1974" s="341">
        <v>0</v>
      </c>
    </row>
    <row r="1975" spans="1:15" x14ac:dyDescent="0.2">
      <c r="A1975" s="341" t="s">
        <v>9257</v>
      </c>
      <c r="B1975" s="341" t="s">
        <v>9262</v>
      </c>
      <c r="C1975" s="342" t="s">
        <v>7671</v>
      </c>
      <c r="D1975" s="342" t="s">
        <v>6579</v>
      </c>
      <c r="E1975" s="342" t="s">
        <v>9319</v>
      </c>
      <c r="F1975" s="342" t="s">
        <v>6568</v>
      </c>
      <c r="G1975" s="343">
        <v>11.51</v>
      </c>
      <c r="H1975" s="342" t="s">
        <v>6594</v>
      </c>
      <c r="I1975" s="342" t="s">
        <v>6575</v>
      </c>
      <c r="J1975" s="342" t="s">
        <v>6755</v>
      </c>
      <c r="K1975" s="581" t="s">
        <v>7654</v>
      </c>
      <c r="L1975" s="344" t="s">
        <v>4090</v>
      </c>
      <c r="N1975" s="344" t="s">
        <v>4090</v>
      </c>
      <c r="O1975" s="341">
        <v>0</v>
      </c>
    </row>
    <row r="1976" spans="1:15" x14ac:dyDescent="0.2">
      <c r="A1976" s="341" t="s">
        <v>9257</v>
      </c>
      <c r="B1976" s="341" t="s">
        <v>9262</v>
      </c>
      <c r="C1976" s="342" t="s">
        <v>7671</v>
      </c>
      <c r="D1976" s="342" t="s">
        <v>6579</v>
      </c>
      <c r="E1976" s="342" t="s">
        <v>9326</v>
      </c>
      <c r="F1976" s="342" t="s">
        <v>6568</v>
      </c>
      <c r="G1976" s="343">
        <v>19.879000000000001</v>
      </c>
      <c r="H1976" s="342" t="s">
        <v>6594</v>
      </c>
      <c r="I1976" s="342" t="s">
        <v>6575</v>
      </c>
      <c r="J1976" s="342" t="s">
        <v>6755</v>
      </c>
      <c r="K1976" s="581" t="s">
        <v>7450</v>
      </c>
      <c r="L1976" s="344" t="s">
        <v>4090</v>
      </c>
      <c r="N1976" s="344" t="s">
        <v>4090</v>
      </c>
      <c r="O1976" s="341">
        <v>0</v>
      </c>
    </row>
    <row r="1977" spans="1:15" x14ac:dyDescent="0.2">
      <c r="A1977" s="341" t="s">
        <v>9257</v>
      </c>
      <c r="B1977" s="341" t="s">
        <v>9262</v>
      </c>
      <c r="C1977" s="342" t="s">
        <v>7671</v>
      </c>
      <c r="D1977" s="342" t="s">
        <v>6579</v>
      </c>
      <c r="E1977" s="342" t="s">
        <v>9326</v>
      </c>
      <c r="F1977" s="342" t="s">
        <v>6568</v>
      </c>
      <c r="G1977" s="343">
        <v>9.75</v>
      </c>
      <c r="H1977" s="342" t="s">
        <v>6594</v>
      </c>
      <c r="I1977" s="342" t="s">
        <v>6575</v>
      </c>
      <c r="J1977" s="342" t="s">
        <v>6755</v>
      </c>
      <c r="K1977" s="581" t="s">
        <v>7835</v>
      </c>
      <c r="L1977" s="344" t="s">
        <v>4090</v>
      </c>
      <c r="N1977" s="344" t="s">
        <v>4090</v>
      </c>
      <c r="O1977" s="341" t="s">
        <v>6752</v>
      </c>
    </row>
    <row r="1978" spans="1:15" x14ac:dyDescent="0.2">
      <c r="A1978" s="341" t="s">
        <v>9257</v>
      </c>
      <c r="B1978" s="341" t="s">
        <v>9262</v>
      </c>
      <c r="C1978" s="342" t="s">
        <v>7674</v>
      </c>
      <c r="D1978" s="342" t="s">
        <v>6579</v>
      </c>
      <c r="E1978" s="342" t="s">
        <v>9320</v>
      </c>
      <c r="F1978" s="342" t="s">
        <v>6568</v>
      </c>
      <c r="G1978" s="343">
        <v>9.7900000000000009</v>
      </c>
      <c r="H1978" s="342" t="s">
        <v>6594</v>
      </c>
      <c r="I1978" s="342" t="s">
        <v>6575</v>
      </c>
      <c r="J1978" s="342" t="s">
        <v>6755</v>
      </c>
      <c r="K1978" s="581" t="s">
        <v>7836</v>
      </c>
      <c r="L1978" s="344" t="s">
        <v>4090</v>
      </c>
      <c r="N1978" s="344" t="s">
        <v>4090</v>
      </c>
      <c r="O1978" s="341" t="s">
        <v>6766</v>
      </c>
    </row>
    <row r="1979" spans="1:15" x14ac:dyDescent="0.2">
      <c r="A1979" s="341" t="s">
        <v>9257</v>
      </c>
      <c r="B1979" s="341" t="s">
        <v>9262</v>
      </c>
      <c r="C1979" s="342" t="s">
        <v>7674</v>
      </c>
      <c r="D1979" s="342" t="s">
        <v>6579</v>
      </c>
      <c r="E1979" s="342" t="s">
        <v>9255</v>
      </c>
      <c r="F1979" s="342" t="s">
        <v>6568</v>
      </c>
      <c r="G1979" s="343">
        <v>12.22</v>
      </c>
      <c r="H1979" s="342" t="s">
        <v>6594</v>
      </c>
      <c r="I1979" s="342" t="s">
        <v>6575</v>
      </c>
      <c r="J1979" s="342" t="s">
        <v>6755</v>
      </c>
      <c r="K1979" s="581" t="s">
        <v>7837</v>
      </c>
      <c r="L1979" s="344" t="s">
        <v>4090</v>
      </c>
      <c r="N1979" s="344" t="s">
        <v>4090</v>
      </c>
      <c r="O1979" s="341">
        <v>0</v>
      </c>
    </row>
    <row r="1980" spans="1:15" x14ac:dyDescent="0.2">
      <c r="A1980" s="341" t="s">
        <v>9257</v>
      </c>
      <c r="B1980" s="341" t="s">
        <v>9262</v>
      </c>
      <c r="C1980" s="342" t="s">
        <v>7674</v>
      </c>
      <c r="D1980" s="342" t="s">
        <v>6579</v>
      </c>
      <c r="E1980" s="342" t="s">
        <v>9323</v>
      </c>
      <c r="F1980" s="342" t="s">
        <v>6568</v>
      </c>
      <c r="G1980" s="343">
        <v>5.76</v>
      </c>
      <c r="H1980" s="342" t="s">
        <v>6594</v>
      </c>
      <c r="I1980" s="342" t="s">
        <v>6575</v>
      </c>
      <c r="J1980" s="342" t="s">
        <v>6755</v>
      </c>
      <c r="K1980" s="581" t="s">
        <v>7838</v>
      </c>
      <c r="L1980" s="344" t="s">
        <v>4090</v>
      </c>
      <c r="N1980" s="344" t="s">
        <v>4090</v>
      </c>
      <c r="O1980" s="341">
        <v>0</v>
      </c>
    </row>
    <row r="1981" spans="1:15" x14ac:dyDescent="0.2">
      <c r="A1981" s="341" t="s">
        <v>9257</v>
      </c>
      <c r="B1981" s="341" t="s">
        <v>9262</v>
      </c>
      <c r="C1981" s="342" t="s">
        <v>7674</v>
      </c>
      <c r="D1981" s="342" t="s">
        <v>6579</v>
      </c>
      <c r="E1981" s="342" t="s">
        <v>9334</v>
      </c>
      <c r="F1981" s="342" t="s">
        <v>6568</v>
      </c>
      <c r="G1981" s="343">
        <v>9.8800000000000008</v>
      </c>
      <c r="H1981" s="342" t="s">
        <v>6594</v>
      </c>
      <c r="I1981" s="342" t="s">
        <v>6575</v>
      </c>
      <c r="J1981" s="342" t="s">
        <v>6755</v>
      </c>
      <c r="K1981" s="581" t="s">
        <v>7654</v>
      </c>
      <c r="L1981" s="344" t="s">
        <v>4090</v>
      </c>
      <c r="N1981" s="344" t="s">
        <v>4090</v>
      </c>
      <c r="O1981" s="341">
        <v>0</v>
      </c>
    </row>
    <row r="1982" spans="1:15" x14ac:dyDescent="0.2">
      <c r="A1982" s="341" t="s">
        <v>9257</v>
      </c>
      <c r="B1982" s="341" t="s">
        <v>9262</v>
      </c>
      <c r="C1982" s="342" t="s">
        <v>7674</v>
      </c>
      <c r="D1982" s="342" t="s">
        <v>6579</v>
      </c>
      <c r="E1982" s="342" t="s">
        <v>9255</v>
      </c>
      <c r="F1982" s="342" t="s">
        <v>6568</v>
      </c>
      <c r="G1982" s="343">
        <v>4.03</v>
      </c>
      <c r="H1982" s="342" t="s">
        <v>6594</v>
      </c>
      <c r="I1982" s="342" t="s">
        <v>6575</v>
      </c>
      <c r="J1982" s="342" t="s">
        <v>6755</v>
      </c>
      <c r="K1982" s="581" t="s">
        <v>7839</v>
      </c>
      <c r="L1982" s="344" t="s">
        <v>4090</v>
      </c>
      <c r="N1982" s="344" t="s">
        <v>4090</v>
      </c>
      <c r="O1982" s="341">
        <v>0</v>
      </c>
    </row>
    <row r="1983" spans="1:15" x14ac:dyDescent="0.2">
      <c r="A1983" s="341" t="s">
        <v>9257</v>
      </c>
      <c r="B1983" s="341" t="s">
        <v>9262</v>
      </c>
      <c r="C1983" s="342" t="s">
        <v>7674</v>
      </c>
      <c r="D1983" s="342" t="s">
        <v>6579</v>
      </c>
      <c r="E1983" s="342" t="s">
        <v>9320</v>
      </c>
      <c r="F1983" s="342" t="s">
        <v>6568</v>
      </c>
      <c r="G1983" s="343">
        <v>5.17</v>
      </c>
      <c r="H1983" s="342" t="s">
        <v>6594</v>
      </c>
      <c r="I1983" s="342" t="s">
        <v>6575</v>
      </c>
      <c r="J1983" s="342" t="s">
        <v>6755</v>
      </c>
      <c r="K1983" s="581" t="s">
        <v>6806</v>
      </c>
      <c r="L1983" s="344" t="s">
        <v>4090</v>
      </c>
      <c r="N1983" s="344" t="s">
        <v>4090</v>
      </c>
      <c r="O1983" s="341">
        <v>0</v>
      </c>
    </row>
    <row r="1984" spans="1:15" x14ac:dyDescent="0.2">
      <c r="A1984" s="341" t="s">
        <v>9257</v>
      </c>
      <c r="B1984" s="341" t="s">
        <v>9262</v>
      </c>
      <c r="C1984" s="342" t="s">
        <v>7674</v>
      </c>
      <c r="D1984" s="342" t="s">
        <v>6579</v>
      </c>
      <c r="E1984" s="342" t="s">
        <v>9319</v>
      </c>
      <c r="F1984" s="342" t="s">
        <v>6568</v>
      </c>
      <c r="G1984" s="343">
        <v>6.63</v>
      </c>
      <c r="H1984" s="342" t="s">
        <v>6594</v>
      </c>
      <c r="I1984" s="342" t="s">
        <v>6575</v>
      </c>
      <c r="J1984" s="342" t="s">
        <v>6755</v>
      </c>
      <c r="K1984" s="581" t="s">
        <v>7190</v>
      </c>
      <c r="L1984" s="344" t="s">
        <v>4090</v>
      </c>
      <c r="N1984" s="344" t="s">
        <v>4090</v>
      </c>
      <c r="O1984" s="341" t="s">
        <v>6766</v>
      </c>
    </row>
    <row r="1985" spans="1:15" x14ac:dyDescent="0.2">
      <c r="A1985" s="341" t="s">
        <v>9257</v>
      </c>
      <c r="B1985" s="341" t="s">
        <v>9262</v>
      </c>
      <c r="C1985" s="342" t="s">
        <v>7674</v>
      </c>
      <c r="D1985" s="342" t="s">
        <v>6579</v>
      </c>
      <c r="E1985" s="342" t="s">
        <v>9321</v>
      </c>
      <c r="F1985" s="342" t="s">
        <v>6568</v>
      </c>
      <c r="G1985" s="343">
        <v>4.375</v>
      </c>
      <c r="H1985" s="342" t="s">
        <v>6594</v>
      </c>
      <c r="I1985" s="342" t="s">
        <v>6575</v>
      </c>
      <c r="J1985" s="342" t="s">
        <v>6755</v>
      </c>
      <c r="K1985" s="581" t="s">
        <v>7840</v>
      </c>
      <c r="L1985" s="344" t="s">
        <v>4090</v>
      </c>
      <c r="N1985" s="344" t="s">
        <v>4090</v>
      </c>
      <c r="O1985" s="341">
        <v>0</v>
      </c>
    </row>
    <row r="1986" spans="1:15" x14ac:dyDescent="0.2">
      <c r="A1986" s="341" t="s">
        <v>9257</v>
      </c>
      <c r="B1986" s="341" t="s">
        <v>9262</v>
      </c>
      <c r="C1986" s="342" t="s">
        <v>7674</v>
      </c>
      <c r="D1986" s="342" t="s">
        <v>6579</v>
      </c>
      <c r="E1986" s="342" t="s">
        <v>9331</v>
      </c>
      <c r="F1986" s="342" t="s">
        <v>6568</v>
      </c>
      <c r="G1986" s="343">
        <v>7.7</v>
      </c>
      <c r="H1986" s="342" t="s">
        <v>6594</v>
      </c>
      <c r="I1986" s="342" t="s">
        <v>6575</v>
      </c>
      <c r="J1986" s="342" t="s">
        <v>6755</v>
      </c>
      <c r="K1986" s="581" t="s">
        <v>7840</v>
      </c>
      <c r="L1986" s="344" t="s">
        <v>4090</v>
      </c>
      <c r="N1986" s="344" t="s">
        <v>4090</v>
      </c>
      <c r="O1986" s="341">
        <v>0</v>
      </c>
    </row>
    <row r="1987" spans="1:15" x14ac:dyDescent="0.2">
      <c r="A1987" s="341" t="s">
        <v>9257</v>
      </c>
      <c r="B1987" s="341" t="s">
        <v>9262</v>
      </c>
      <c r="C1987" s="342" t="s">
        <v>7674</v>
      </c>
      <c r="D1987" s="342" t="s">
        <v>6579</v>
      </c>
      <c r="E1987" s="342" t="s">
        <v>9338</v>
      </c>
      <c r="F1987" s="342" t="s">
        <v>6568</v>
      </c>
      <c r="G1987" s="343">
        <v>8</v>
      </c>
      <c r="H1987" s="342" t="s">
        <v>6594</v>
      </c>
      <c r="I1987" s="342" t="s">
        <v>6575</v>
      </c>
      <c r="J1987" s="342" t="s">
        <v>6755</v>
      </c>
      <c r="K1987" s="581" t="s">
        <v>7841</v>
      </c>
      <c r="L1987" s="344" t="s">
        <v>4090</v>
      </c>
      <c r="N1987" s="344" t="s">
        <v>4090</v>
      </c>
      <c r="O1987" s="341" t="s">
        <v>6752</v>
      </c>
    </row>
    <row r="1988" spans="1:15" x14ac:dyDescent="0.2">
      <c r="A1988" s="341" t="s">
        <v>9257</v>
      </c>
      <c r="B1988" s="341" t="s">
        <v>9262</v>
      </c>
      <c r="C1988" s="342" t="s">
        <v>7674</v>
      </c>
      <c r="D1988" s="342" t="s">
        <v>6579</v>
      </c>
      <c r="E1988" s="342" t="s">
        <v>9338</v>
      </c>
      <c r="F1988" s="342" t="s">
        <v>6568</v>
      </c>
      <c r="G1988" s="343">
        <v>4.2300000000000004</v>
      </c>
      <c r="H1988" s="342" t="s">
        <v>6594</v>
      </c>
      <c r="I1988" s="342" t="s">
        <v>6575</v>
      </c>
      <c r="J1988" s="342" t="s">
        <v>6755</v>
      </c>
      <c r="K1988" s="581" t="s">
        <v>6806</v>
      </c>
      <c r="L1988" s="344" t="s">
        <v>4090</v>
      </c>
      <c r="N1988" s="344" t="s">
        <v>4090</v>
      </c>
      <c r="O1988" s="341">
        <v>0</v>
      </c>
    </row>
    <row r="1989" spans="1:15" x14ac:dyDescent="0.2">
      <c r="A1989" s="341" t="s">
        <v>9257</v>
      </c>
      <c r="B1989" s="341" t="s">
        <v>9262</v>
      </c>
      <c r="C1989" s="342" t="s">
        <v>7674</v>
      </c>
      <c r="D1989" s="342" t="s">
        <v>6579</v>
      </c>
      <c r="E1989" s="342" t="s">
        <v>9321</v>
      </c>
      <c r="F1989" s="342" t="s">
        <v>6568</v>
      </c>
      <c r="G1989" s="343">
        <v>12.48</v>
      </c>
      <c r="H1989" s="342" t="s">
        <v>6594</v>
      </c>
      <c r="I1989" s="342" t="s">
        <v>6575</v>
      </c>
      <c r="J1989" s="342" t="s">
        <v>6755</v>
      </c>
      <c r="K1989" s="581" t="s">
        <v>6759</v>
      </c>
      <c r="L1989" s="344" t="s">
        <v>4090</v>
      </c>
      <c r="N1989" s="344" t="s">
        <v>4090</v>
      </c>
      <c r="O1989" s="341" t="s">
        <v>6766</v>
      </c>
    </row>
    <row r="1990" spans="1:15" x14ac:dyDescent="0.2">
      <c r="A1990" s="341" t="s">
        <v>9257</v>
      </c>
      <c r="B1990" s="341" t="s">
        <v>9262</v>
      </c>
      <c r="C1990" s="342" t="s">
        <v>7674</v>
      </c>
      <c r="D1990" s="342" t="s">
        <v>6579</v>
      </c>
      <c r="E1990" s="342" t="s">
        <v>9337</v>
      </c>
      <c r="F1990" s="342" t="s">
        <v>6568</v>
      </c>
      <c r="G1990" s="343">
        <v>7.0200000000000005</v>
      </c>
      <c r="H1990" s="342" t="s">
        <v>6594</v>
      </c>
      <c r="I1990" s="342" t="s">
        <v>6575</v>
      </c>
      <c r="J1990" s="342" t="s">
        <v>6755</v>
      </c>
      <c r="K1990" s="581" t="s">
        <v>7842</v>
      </c>
      <c r="L1990" s="344" t="s">
        <v>4090</v>
      </c>
      <c r="N1990" s="344" t="s">
        <v>4090</v>
      </c>
      <c r="O1990" s="341" t="s">
        <v>6766</v>
      </c>
    </row>
    <row r="1991" spans="1:15" x14ac:dyDescent="0.2">
      <c r="A1991" s="341" t="s">
        <v>9257</v>
      </c>
      <c r="B1991" s="341" t="s">
        <v>9262</v>
      </c>
      <c r="C1991" s="342" t="s">
        <v>7674</v>
      </c>
      <c r="D1991" s="342" t="s">
        <v>6579</v>
      </c>
      <c r="E1991" s="342" t="s">
        <v>9337</v>
      </c>
      <c r="F1991" s="342" t="s">
        <v>6568</v>
      </c>
      <c r="G1991" s="343">
        <v>5.4</v>
      </c>
      <c r="H1991" s="342" t="s">
        <v>6594</v>
      </c>
      <c r="I1991" s="342" t="s">
        <v>6575</v>
      </c>
      <c r="J1991" s="342" t="s">
        <v>6755</v>
      </c>
      <c r="K1991" s="581" t="s">
        <v>6935</v>
      </c>
      <c r="L1991" s="344" t="s">
        <v>4090</v>
      </c>
      <c r="N1991" s="344" t="s">
        <v>4090</v>
      </c>
      <c r="O1991" s="341" t="s">
        <v>6766</v>
      </c>
    </row>
    <row r="1992" spans="1:15" x14ac:dyDescent="0.2">
      <c r="A1992" s="341" t="s">
        <v>9257</v>
      </c>
      <c r="B1992" s="341" t="s">
        <v>9262</v>
      </c>
      <c r="C1992" s="342" t="s">
        <v>7674</v>
      </c>
      <c r="D1992" s="342" t="s">
        <v>6579</v>
      </c>
      <c r="E1992" s="342" t="s">
        <v>9337</v>
      </c>
      <c r="F1992" s="342" t="s">
        <v>6568</v>
      </c>
      <c r="G1992" s="343">
        <v>4.5600000000000005</v>
      </c>
      <c r="H1992" s="342" t="s">
        <v>6594</v>
      </c>
      <c r="I1992" s="342" t="s">
        <v>6575</v>
      </c>
      <c r="J1992" s="342" t="s">
        <v>6755</v>
      </c>
      <c r="K1992" s="581" t="s">
        <v>7647</v>
      </c>
      <c r="L1992" s="344" t="s">
        <v>4090</v>
      </c>
      <c r="N1992" s="344" t="s">
        <v>4090</v>
      </c>
      <c r="O1992" s="341">
        <v>0</v>
      </c>
    </row>
    <row r="1993" spans="1:15" x14ac:dyDescent="0.2">
      <c r="A1993" s="341" t="s">
        <v>9257</v>
      </c>
      <c r="B1993" s="341" t="s">
        <v>9262</v>
      </c>
      <c r="C1993" s="342" t="s">
        <v>6781</v>
      </c>
      <c r="D1993" s="342" t="s">
        <v>6579</v>
      </c>
      <c r="E1993" s="342" t="s">
        <v>9322</v>
      </c>
      <c r="F1993" s="342" t="s">
        <v>6568</v>
      </c>
      <c r="G1993" s="343">
        <v>15.98</v>
      </c>
      <c r="H1993" s="342" t="s">
        <v>6594</v>
      </c>
      <c r="I1993" s="342" t="s">
        <v>6575</v>
      </c>
      <c r="J1993" s="342" t="s">
        <v>6755</v>
      </c>
      <c r="K1993" s="581" t="s">
        <v>7843</v>
      </c>
      <c r="L1993" s="344" t="s">
        <v>4090</v>
      </c>
      <c r="N1993" s="344" t="s">
        <v>4090</v>
      </c>
      <c r="O1993" s="341" t="s">
        <v>6752</v>
      </c>
    </row>
    <row r="1994" spans="1:15" x14ac:dyDescent="0.2">
      <c r="A1994" s="341" t="s">
        <v>9257</v>
      </c>
      <c r="B1994" s="341" t="s">
        <v>9262</v>
      </c>
      <c r="C1994" s="342" t="s">
        <v>6781</v>
      </c>
      <c r="D1994" s="342" t="s">
        <v>6579</v>
      </c>
      <c r="E1994" s="342" t="s">
        <v>9324</v>
      </c>
      <c r="F1994" s="342" t="s">
        <v>6568</v>
      </c>
      <c r="G1994" s="343">
        <v>5.98</v>
      </c>
      <c r="H1994" s="342" t="s">
        <v>6594</v>
      </c>
      <c r="I1994" s="342" t="s">
        <v>6575</v>
      </c>
      <c r="J1994" s="342" t="s">
        <v>6755</v>
      </c>
      <c r="K1994" s="581" t="s">
        <v>7578</v>
      </c>
      <c r="L1994" s="344" t="s">
        <v>4090</v>
      </c>
      <c r="N1994" s="344" t="s">
        <v>4090</v>
      </c>
      <c r="O1994" s="341">
        <v>0</v>
      </c>
    </row>
    <row r="1995" spans="1:15" x14ac:dyDescent="0.2">
      <c r="A1995" s="341" t="s">
        <v>9257</v>
      </c>
      <c r="B1995" s="341" t="s">
        <v>9262</v>
      </c>
      <c r="C1995" s="342" t="s">
        <v>6781</v>
      </c>
      <c r="D1995" s="342" t="s">
        <v>6579</v>
      </c>
      <c r="E1995" s="342" t="s">
        <v>9324</v>
      </c>
      <c r="F1995" s="342" t="s">
        <v>6568</v>
      </c>
      <c r="G1995" s="343">
        <v>12.24</v>
      </c>
      <c r="H1995" s="342" t="s">
        <v>6594</v>
      </c>
      <c r="I1995" s="342" t="s">
        <v>6575</v>
      </c>
      <c r="J1995" s="342" t="s">
        <v>6755</v>
      </c>
      <c r="K1995" s="581" t="s">
        <v>7592</v>
      </c>
      <c r="L1995" s="344" t="s">
        <v>4090</v>
      </c>
      <c r="N1995" s="344" t="s">
        <v>4090</v>
      </c>
      <c r="O1995" s="341" t="s">
        <v>6752</v>
      </c>
    </row>
    <row r="1996" spans="1:15" x14ac:dyDescent="0.2">
      <c r="A1996" s="341" t="s">
        <v>9257</v>
      </c>
      <c r="B1996" s="341" t="s">
        <v>9262</v>
      </c>
      <c r="C1996" s="342" t="s">
        <v>6781</v>
      </c>
      <c r="D1996" s="342" t="s">
        <v>6579</v>
      </c>
      <c r="E1996" s="342" t="s">
        <v>9324</v>
      </c>
      <c r="F1996" s="342" t="s">
        <v>6568</v>
      </c>
      <c r="G1996" s="343">
        <v>3.7600000000000002</v>
      </c>
      <c r="H1996" s="342" t="s">
        <v>6594</v>
      </c>
      <c r="I1996" s="342" t="s">
        <v>6575</v>
      </c>
      <c r="J1996" s="342" t="s">
        <v>6755</v>
      </c>
      <c r="K1996" s="581" t="s">
        <v>6807</v>
      </c>
      <c r="L1996" s="344" t="s">
        <v>4090</v>
      </c>
      <c r="N1996" s="344" t="s">
        <v>4090</v>
      </c>
      <c r="O1996" s="341">
        <v>0</v>
      </c>
    </row>
    <row r="1997" spans="1:15" x14ac:dyDescent="0.2">
      <c r="A1997" s="341" t="s">
        <v>9257</v>
      </c>
      <c r="B1997" s="341" t="s">
        <v>9262</v>
      </c>
      <c r="C1997" s="342" t="s">
        <v>6781</v>
      </c>
      <c r="D1997" s="342" t="s">
        <v>6579</v>
      </c>
      <c r="E1997" s="342" t="s">
        <v>9321</v>
      </c>
      <c r="F1997" s="342" t="s">
        <v>6568</v>
      </c>
      <c r="G1997" s="343">
        <v>5.76</v>
      </c>
      <c r="H1997" s="342" t="s">
        <v>6594</v>
      </c>
      <c r="I1997" s="342" t="s">
        <v>6575</v>
      </c>
      <c r="J1997" s="342" t="s">
        <v>6755</v>
      </c>
      <c r="K1997" s="581" t="s">
        <v>7146</v>
      </c>
      <c r="L1997" s="344" t="s">
        <v>4090</v>
      </c>
      <c r="N1997" s="344" t="s">
        <v>4090</v>
      </c>
      <c r="O1997" s="341">
        <v>0</v>
      </c>
    </row>
    <row r="1998" spans="1:15" x14ac:dyDescent="0.2">
      <c r="A1998" s="341" t="s">
        <v>9257</v>
      </c>
      <c r="B1998" s="341" t="s">
        <v>9306</v>
      </c>
      <c r="C1998" s="342" t="s">
        <v>7844</v>
      </c>
      <c r="D1998" s="342" t="s">
        <v>7845</v>
      </c>
      <c r="E1998" s="342" t="s">
        <v>9331</v>
      </c>
      <c r="F1998" s="342" t="s">
        <v>6568</v>
      </c>
      <c r="G1998" s="343">
        <v>8.75</v>
      </c>
      <c r="H1998" s="342" t="s">
        <v>6594</v>
      </c>
      <c r="I1998" s="342" t="s">
        <v>6575</v>
      </c>
      <c r="J1998" s="342" t="s">
        <v>6755</v>
      </c>
      <c r="K1998" s="581" t="s">
        <v>7846</v>
      </c>
      <c r="L1998" s="344" t="s">
        <v>4090</v>
      </c>
      <c r="N1998" s="344" t="s">
        <v>4090</v>
      </c>
      <c r="O1998" s="341" t="s">
        <v>6766</v>
      </c>
    </row>
    <row r="1999" spans="1:15" x14ac:dyDescent="0.2">
      <c r="A1999" s="341" t="s">
        <v>9257</v>
      </c>
      <c r="B1999" s="341" t="s">
        <v>9306</v>
      </c>
      <c r="C1999" s="342" t="s">
        <v>7844</v>
      </c>
      <c r="D1999" s="342" t="s">
        <v>7845</v>
      </c>
      <c r="E1999" s="342" t="s">
        <v>9319</v>
      </c>
      <c r="F1999" s="342" t="s">
        <v>6568</v>
      </c>
      <c r="G1999" s="343">
        <v>5.4</v>
      </c>
      <c r="H1999" s="342" t="s">
        <v>6594</v>
      </c>
      <c r="I1999" s="342" t="s">
        <v>6575</v>
      </c>
      <c r="J1999" s="342" t="s">
        <v>6755</v>
      </c>
      <c r="K1999" s="581" t="s">
        <v>7152</v>
      </c>
      <c r="L1999" s="344" t="s">
        <v>4090</v>
      </c>
      <c r="N1999" s="344" t="s">
        <v>4090</v>
      </c>
      <c r="O1999" s="341" t="s">
        <v>6766</v>
      </c>
    </row>
    <row r="2000" spans="1:15" x14ac:dyDescent="0.2">
      <c r="A2000" s="341" t="s">
        <v>9257</v>
      </c>
      <c r="B2000" s="341" t="s">
        <v>9306</v>
      </c>
      <c r="C2000" s="342" t="s">
        <v>7844</v>
      </c>
      <c r="D2000" s="342" t="s">
        <v>7845</v>
      </c>
      <c r="E2000" s="342" t="s">
        <v>9319</v>
      </c>
      <c r="F2000" s="342" t="s">
        <v>6568</v>
      </c>
      <c r="G2000" s="343">
        <v>7.41</v>
      </c>
      <c r="H2000" s="342" t="s">
        <v>6594</v>
      </c>
      <c r="I2000" s="342" t="s">
        <v>6575</v>
      </c>
      <c r="J2000" s="342" t="s">
        <v>6755</v>
      </c>
      <c r="K2000" s="581" t="s">
        <v>7847</v>
      </c>
      <c r="L2000" s="344" t="s">
        <v>4090</v>
      </c>
      <c r="N2000" s="344" t="s">
        <v>4090</v>
      </c>
      <c r="O2000" s="341" t="s">
        <v>6766</v>
      </c>
    </row>
    <row r="2001" spans="1:15" x14ac:dyDescent="0.2">
      <c r="A2001" s="341" t="s">
        <v>9257</v>
      </c>
      <c r="B2001" s="341" t="s">
        <v>9306</v>
      </c>
      <c r="C2001" s="342" t="s">
        <v>7844</v>
      </c>
      <c r="D2001" s="342" t="s">
        <v>7845</v>
      </c>
      <c r="E2001" s="342" t="s">
        <v>9332</v>
      </c>
      <c r="F2001" s="342" t="s">
        <v>6568</v>
      </c>
      <c r="G2001" s="343">
        <v>5.0350000000000001</v>
      </c>
      <c r="H2001" s="342" t="s">
        <v>6594</v>
      </c>
      <c r="I2001" s="342" t="s">
        <v>6575</v>
      </c>
      <c r="J2001" s="342" t="s">
        <v>6755</v>
      </c>
      <c r="K2001" s="581" t="s">
        <v>6915</v>
      </c>
      <c r="L2001" s="344" t="s">
        <v>4090</v>
      </c>
      <c r="N2001" s="344" t="s">
        <v>4090</v>
      </c>
      <c r="O2001" s="341" t="s">
        <v>6766</v>
      </c>
    </row>
    <row r="2002" spans="1:15" x14ac:dyDescent="0.2">
      <c r="A2002" s="341" t="s">
        <v>9257</v>
      </c>
      <c r="B2002" s="341" t="s">
        <v>9306</v>
      </c>
      <c r="C2002" s="342" t="s">
        <v>7844</v>
      </c>
      <c r="D2002" s="342" t="s">
        <v>7845</v>
      </c>
      <c r="E2002" s="342" t="s">
        <v>9337</v>
      </c>
      <c r="F2002" s="342" t="s">
        <v>6568</v>
      </c>
      <c r="G2002" s="343">
        <v>6.75</v>
      </c>
      <c r="H2002" s="342" t="s">
        <v>6594</v>
      </c>
      <c r="I2002" s="342" t="s">
        <v>6575</v>
      </c>
      <c r="J2002" s="342" t="s">
        <v>6755</v>
      </c>
      <c r="K2002" s="581" t="s">
        <v>7848</v>
      </c>
      <c r="L2002" s="344" t="s">
        <v>4090</v>
      </c>
      <c r="N2002" s="344" t="s">
        <v>4090</v>
      </c>
      <c r="O2002" s="341" t="s">
        <v>6766</v>
      </c>
    </row>
    <row r="2003" spans="1:15" x14ac:dyDescent="0.2">
      <c r="A2003" s="341" t="s">
        <v>9257</v>
      </c>
      <c r="B2003" s="341" t="s">
        <v>9306</v>
      </c>
      <c r="C2003" s="342" t="s">
        <v>7844</v>
      </c>
      <c r="D2003" s="342" t="s">
        <v>7845</v>
      </c>
      <c r="E2003" s="342" t="s">
        <v>9320</v>
      </c>
      <c r="F2003" s="342" t="s">
        <v>6568</v>
      </c>
      <c r="G2003" s="343">
        <v>7</v>
      </c>
      <c r="H2003" s="342" t="s">
        <v>6594</v>
      </c>
      <c r="I2003" s="342" t="s">
        <v>6575</v>
      </c>
      <c r="J2003" s="342" t="s">
        <v>6755</v>
      </c>
      <c r="K2003" s="581" t="s">
        <v>7834</v>
      </c>
      <c r="L2003" s="344" t="s">
        <v>4090</v>
      </c>
      <c r="N2003" s="344" t="s">
        <v>4090</v>
      </c>
      <c r="O2003" s="341" t="s">
        <v>6752</v>
      </c>
    </row>
    <row r="2004" spans="1:15" x14ac:dyDescent="0.2">
      <c r="A2004" s="341" t="s">
        <v>9257</v>
      </c>
      <c r="B2004" s="341" t="s">
        <v>9306</v>
      </c>
      <c r="C2004" s="342" t="s">
        <v>7844</v>
      </c>
      <c r="D2004" s="342" t="s">
        <v>7845</v>
      </c>
      <c r="E2004" s="342" t="s">
        <v>9323</v>
      </c>
      <c r="F2004" s="342" t="s">
        <v>6568</v>
      </c>
      <c r="G2004" s="343">
        <v>3.64</v>
      </c>
      <c r="H2004" s="342" t="s">
        <v>6594</v>
      </c>
      <c r="I2004" s="342" t="s">
        <v>6575</v>
      </c>
      <c r="J2004" s="342" t="s">
        <v>6755</v>
      </c>
      <c r="K2004" s="581" t="s">
        <v>7069</v>
      </c>
      <c r="L2004" s="344" t="s">
        <v>4090</v>
      </c>
      <c r="N2004" s="344" t="s">
        <v>4090</v>
      </c>
      <c r="O2004" s="341" t="s">
        <v>6766</v>
      </c>
    </row>
    <row r="2005" spans="1:15" x14ac:dyDescent="0.2">
      <c r="A2005" s="341" t="s">
        <v>9257</v>
      </c>
      <c r="B2005" s="341" t="s">
        <v>9306</v>
      </c>
      <c r="C2005" s="342" t="s">
        <v>7844</v>
      </c>
      <c r="D2005" s="342" t="s">
        <v>7845</v>
      </c>
      <c r="E2005" s="342" t="s">
        <v>9334</v>
      </c>
      <c r="F2005" s="342" t="s">
        <v>6568</v>
      </c>
      <c r="G2005" s="343">
        <v>3</v>
      </c>
      <c r="H2005" s="342" t="s">
        <v>6594</v>
      </c>
      <c r="I2005" s="342" t="s">
        <v>6575</v>
      </c>
      <c r="J2005" s="342" t="s">
        <v>6755</v>
      </c>
      <c r="K2005" s="581" t="s">
        <v>7849</v>
      </c>
      <c r="L2005" s="344" t="s">
        <v>4090</v>
      </c>
      <c r="N2005" s="344" t="s">
        <v>4090</v>
      </c>
      <c r="O2005" s="341" t="s">
        <v>6766</v>
      </c>
    </row>
    <row r="2006" spans="1:15" x14ac:dyDescent="0.2">
      <c r="A2006" s="341" t="s">
        <v>9257</v>
      </c>
      <c r="B2006" s="341" t="s">
        <v>9306</v>
      </c>
      <c r="C2006" s="342" t="s">
        <v>7844</v>
      </c>
      <c r="D2006" s="342" t="s">
        <v>7845</v>
      </c>
      <c r="E2006" s="342" t="s">
        <v>9323</v>
      </c>
      <c r="F2006" s="342" t="s">
        <v>6568</v>
      </c>
      <c r="G2006" s="343">
        <v>4.75</v>
      </c>
      <c r="H2006" s="342" t="s">
        <v>6594</v>
      </c>
      <c r="I2006" s="342" t="s">
        <v>6575</v>
      </c>
      <c r="J2006" s="342" t="s">
        <v>6755</v>
      </c>
      <c r="K2006" s="581" t="s">
        <v>7435</v>
      </c>
      <c r="L2006" s="344" t="s">
        <v>4090</v>
      </c>
      <c r="N2006" s="344" t="s">
        <v>4090</v>
      </c>
      <c r="O2006" s="341" t="s">
        <v>6766</v>
      </c>
    </row>
    <row r="2007" spans="1:15" x14ac:dyDescent="0.2">
      <c r="A2007" s="341" t="s">
        <v>9257</v>
      </c>
      <c r="B2007" s="341" t="s">
        <v>9306</v>
      </c>
      <c r="C2007" s="342" t="s">
        <v>7844</v>
      </c>
      <c r="D2007" s="342" t="s">
        <v>7845</v>
      </c>
      <c r="E2007" s="342" t="s">
        <v>9255</v>
      </c>
      <c r="F2007" s="342" t="s">
        <v>6568</v>
      </c>
      <c r="G2007" s="343">
        <v>5.22</v>
      </c>
      <c r="H2007" s="342" t="s">
        <v>6594</v>
      </c>
      <c r="I2007" s="342" t="s">
        <v>6575</v>
      </c>
      <c r="J2007" s="342" t="s">
        <v>6755</v>
      </c>
      <c r="K2007" s="581" t="s">
        <v>7850</v>
      </c>
      <c r="L2007" s="344" t="s">
        <v>4090</v>
      </c>
      <c r="N2007" s="344" t="s">
        <v>4090</v>
      </c>
      <c r="O2007" s="341" t="s">
        <v>6766</v>
      </c>
    </row>
    <row r="2008" spans="1:15" x14ac:dyDescent="0.2">
      <c r="A2008" s="341" t="s">
        <v>9257</v>
      </c>
      <c r="B2008" s="341" t="s">
        <v>9306</v>
      </c>
      <c r="C2008" s="342" t="s">
        <v>7844</v>
      </c>
      <c r="D2008" s="342" t="s">
        <v>7845</v>
      </c>
      <c r="E2008" s="342" t="s">
        <v>9328</v>
      </c>
      <c r="F2008" s="342" t="s">
        <v>6568</v>
      </c>
      <c r="G2008" s="343">
        <v>5</v>
      </c>
      <c r="H2008" s="342" t="s">
        <v>6594</v>
      </c>
      <c r="I2008" s="342" t="s">
        <v>6575</v>
      </c>
      <c r="J2008" s="342" t="s">
        <v>6755</v>
      </c>
      <c r="K2008" s="581" t="s">
        <v>7847</v>
      </c>
      <c r="L2008" s="344" t="s">
        <v>4090</v>
      </c>
      <c r="N2008" s="344" t="s">
        <v>4090</v>
      </c>
      <c r="O2008" s="341" t="s">
        <v>6752</v>
      </c>
    </row>
    <row r="2009" spans="1:15" x14ac:dyDescent="0.2">
      <c r="A2009" s="341" t="s">
        <v>9257</v>
      </c>
      <c r="B2009" s="341" t="s">
        <v>9306</v>
      </c>
      <c r="C2009" s="342" t="s">
        <v>7844</v>
      </c>
      <c r="D2009" s="342" t="s">
        <v>7845</v>
      </c>
      <c r="E2009" s="342" t="s">
        <v>9319</v>
      </c>
      <c r="F2009" s="342" t="s">
        <v>6568</v>
      </c>
      <c r="G2009" s="343">
        <v>5.5200000000000005</v>
      </c>
      <c r="H2009" s="342" t="s">
        <v>6594</v>
      </c>
      <c r="I2009" s="342" t="s">
        <v>6575</v>
      </c>
      <c r="J2009" s="342" t="s">
        <v>6755</v>
      </c>
      <c r="K2009" s="581" t="s">
        <v>7851</v>
      </c>
      <c r="L2009" s="344" t="s">
        <v>4090</v>
      </c>
      <c r="N2009" s="344" t="s">
        <v>4090</v>
      </c>
      <c r="O2009" s="341" t="s">
        <v>6766</v>
      </c>
    </row>
    <row r="2010" spans="1:15" x14ac:dyDescent="0.2">
      <c r="A2010" s="341" t="s">
        <v>9257</v>
      </c>
      <c r="B2010" s="341" t="s">
        <v>9306</v>
      </c>
      <c r="C2010" s="342" t="s">
        <v>7844</v>
      </c>
      <c r="D2010" s="342" t="s">
        <v>7845</v>
      </c>
      <c r="E2010" s="342" t="s">
        <v>9333</v>
      </c>
      <c r="F2010" s="342" t="s">
        <v>6568</v>
      </c>
      <c r="G2010" s="343">
        <v>8.39</v>
      </c>
      <c r="H2010" s="342" t="s">
        <v>6594</v>
      </c>
      <c r="I2010" s="342" t="s">
        <v>6575</v>
      </c>
      <c r="J2010" s="342" t="s">
        <v>6755</v>
      </c>
      <c r="K2010" s="581" t="s">
        <v>6928</v>
      </c>
      <c r="L2010" s="344" t="s">
        <v>4090</v>
      </c>
      <c r="N2010" s="344" t="s">
        <v>4090</v>
      </c>
      <c r="O2010" s="341" t="s">
        <v>6766</v>
      </c>
    </row>
    <row r="2011" spans="1:15" x14ac:dyDescent="0.2">
      <c r="A2011" s="341" t="s">
        <v>9257</v>
      </c>
      <c r="B2011" s="341" t="s">
        <v>9306</v>
      </c>
      <c r="C2011" s="342" t="s">
        <v>7844</v>
      </c>
      <c r="D2011" s="342" t="s">
        <v>7845</v>
      </c>
      <c r="E2011" s="342" t="s">
        <v>9323</v>
      </c>
      <c r="F2011" s="342" t="s">
        <v>6568</v>
      </c>
      <c r="G2011" s="343">
        <v>6.49</v>
      </c>
      <c r="H2011" s="342" t="s">
        <v>6594</v>
      </c>
      <c r="I2011" s="342" t="s">
        <v>6575</v>
      </c>
      <c r="J2011" s="342" t="s">
        <v>6755</v>
      </c>
      <c r="K2011" s="581" t="s">
        <v>6683</v>
      </c>
      <c r="L2011" s="344" t="s">
        <v>4090</v>
      </c>
      <c r="N2011" s="344" t="s">
        <v>4090</v>
      </c>
      <c r="O2011" s="341">
        <v>0</v>
      </c>
    </row>
    <row r="2012" spans="1:15" x14ac:dyDescent="0.2">
      <c r="A2012" s="341" t="s">
        <v>9257</v>
      </c>
      <c r="B2012" s="341" t="s">
        <v>9306</v>
      </c>
      <c r="C2012" s="342" t="s">
        <v>7844</v>
      </c>
      <c r="D2012" s="342" t="s">
        <v>7845</v>
      </c>
      <c r="E2012" s="342" t="s">
        <v>9321</v>
      </c>
      <c r="F2012" s="342" t="s">
        <v>6568</v>
      </c>
      <c r="G2012" s="343">
        <v>14.455</v>
      </c>
      <c r="H2012" s="342" t="s">
        <v>6594</v>
      </c>
      <c r="I2012" s="342" t="s">
        <v>6575</v>
      </c>
      <c r="J2012" s="342" t="s">
        <v>6755</v>
      </c>
      <c r="K2012" s="581" t="s">
        <v>7590</v>
      </c>
      <c r="L2012" s="344" t="s">
        <v>4090</v>
      </c>
      <c r="N2012" s="344" t="s">
        <v>4090</v>
      </c>
      <c r="O2012" s="341" t="s">
        <v>6752</v>
      </c>
    </row>
    <row r="2013" spans="1:15" x14ac:dyDescent="0.2">
      <c r="A2013" s="341" t="s">
        <v>9257</v>
      </c>
      <c r="B2013" s="341" t="s">
        <v>9306</v>
      </c>
      <c r="C2013" s="342" t="s">
        <v>7844</v>
      </c>
      <c r="D2013" s="342" t="s">
        <v>7845</v>
      </c>
      <c r="E2013" s="342" t="s">
        <v>9337</v>
      </c>
      <c r="F2013" s="342" t="s">
        <v>6568</v>
      </c>
      <c r="G2013" s="343">
        <v>5.32</v>
      </c>
      <c r="H2013" s="342" t="s">
        <v>6594</v>
      </c>
      <c r="I2013" s="342" t="s">
        <v>6575</v>
      </c>
      <c r="J2013" s="342" t="s">
        <v>6755</v>
      </c>
      <c r="K2013" s="581" t="s">
        <v>7852</v>
      </c>
      <c r="L2013" s="344" t="s">
        <v>4090</v>
      </c>
      <c r="N2013" s="344" t="s">
        <v>4090</v>
      </c>
      <c r="O2013" s="341" t="s">
        <v>6766</v>
      </c>
    </row>
    <row r="2014" spans="1:15" x14ac:dyDescent="0.2">
      <c r="A2014" s="341" t="s">
        <v>9257</v>
      </c>
      <c r="B2014" s="341" t="s">
        <v>9306</v>
      </c>
      <c r="C2014" s="342" t="s">
        <v>7844</v>
      </c>
      <c r="D2014" s="342" t="s">
        <v>7845</v>
      </c>
      <c r="E2014" s="342" t="s">
        <v>9326</v>
      </c>
      <c r="F2014" s="342" t="s">
        <v>6568</v>
      </c>
      <c r="G2014" s="343">
        <v>19.8</v>
      </c>
      <c r="H2014" s="342" t="s">
        <v>6594</v>
      </c>
      <c r="I2014" s="342" t="s">
        <v>6575</v>
      </c>
      <c r="J2014" s="342" t="s">
        <v>6755</v>
      </c>
      <c r="K2014" s="581" t="s">
        <v>7120</v>
      </c>
      <c r="L2014" s="344" t="s">
        <v>4090</v>
      </c>
      <c r="N2014" s="344" t="s">
        <v>4090</v>
      </c>
      <c r="O2014" s="341" t="s">
        <v>6766</v>
      </c>
    </row>
    <row r="2015" spans="1:15" x14ac:dyDescent="0.2">
      <c r="A2015" s="341" t="s">
        <v>9257</v>
      </c>
      <c r="B2015" s="341" t="s">
        <v>9306</v>
      </c>
      <c r="C2015" s="342" t="s">
        <v>7844</v>
      </c>
      <c r="D2015" s="342" t="s">
        <v>7845</v>
      </c>
      <c r="E2015" s="342" t="s">
        <v>9326</v>
      </c>
      <c r="F2015" s="342" t="s">
        <v>6568</v>
      </c>
      <c r="G2015" s="343">
        <v>5.28</v>
      </c>
      <c r="H2015" s="342" t="s">
        <v>6594</v>
      </c>
      <c r="I2015" s="342" t="s">
        <v>6575</v>
      </c>
      <c r="J2015" s="342" t="s">
        <v>6755</v>
      </c>
      <c r="K2015" s="581" t="s">
        <v>7853</v>
      </c>
      <c r="L2015" s="344" t="s">
        <v>4090</v>
      </c>
      <c r="N2015" s="344" t="s">
        <v>4090</v>
      </c>
      <c r="O2015" s="341" t="s">
        <v>6752</v>
      </c>
    </row>
    <row r="2016" spans="1:15" x14ac:dyDescent="0.2">
      <c r="A2016" s="341" t="s">
        <v>9257</v>
      </c>
      <c r="B2016" s="341" t="s">
        <v>9306</v>
      </c>
      <c r="C2016" s="342" t="s">
        <v>7844</v>
      </c>
      <c r="D2016" s="342" t="s">
        <v>7845</v>
      </c>
      <c r="E2016" s="342" t="s">
        <v>9319</v>
      </c>
      <c r="F2016" s="342" t="s">
        <v>6568</v>
      </c>
      <c r="G2016" s="343">
        <v>5.4</v>
      </c>
      <c r="H2016" s="342" t="s">
        <v>6594</v>
      </c>
      <c r="I2016" s="342" t="s">
        <v>6575</v>
      </c>
      <c r="J2016" s="342" t="s">
        <v>6755</v>
      </c>
      <c r="K2016" s="581" t="s">
        <v>7499</v>
      </c>
      <c r="L2016" s="344" t="s">
        <v>4090</v>
      </c>
      <c r="N2016" s="344" t="s">
        <v>4090</v>
      </c>
      <c r="O2016" s="341">
        <v>0</v>
      </c>
    </row>
    <row r="2017" spans="1:15" x14ac:dyDescent="0.2">
      <c r="A2017" s="341" t="s">
        <v>9257</v>
      </c>
      <c r="B2017" s="341" t="s">
        <v>9306</v>
      </c>
      <c r="C2017" s="342" t="s">
        <v>7844</v>
      </c>
      <c r="D2017" s="342" t="s">
        <v>7845</v>
      </c>
      <c r="E2017" s="342" t="s">
        <v>9323</v>
      </c>
      <c r="F2017" s="342" t="s">
        <v>6568</v>
      </c>
      <c r="G2017" s="343">
        <v>12.6</v>
      </c>
      <c r="H2017" s="342" t="s">
        <v>6594</v>
      </c>
      <c r="I2017" s="342" t="s">
        <v>6575</v>
      </c>
      <c r="J2017" s="342" t="s">
        <v>6755</v>
      </c>
      <c r="K2017" s="581" t="s">
        <v>7164</v>
      </c>
      <c r="L2017" s="344" t="s">
        <v>4090</v>
      </c>
      <c r="N2017" s="344" t="s">
        <v>4090</v>
      </c>
      <c r="O2017" s="341">
        <v>0</v>
      </c>
    </row>
    <row r="2018" spans="1:15" x14ac:dyDescent="0.2">
      <c r="A2018" s="341" t="s">
        <v>9257</v>
      </c>
      <c r="B2018" s="341" t="s">
        <v>9306</v>
      </c>
      <c r="C2018" s="342" t="s">
        <v>7844</v>
      </c>
      <c r="D2018" s="342" t="s">
        <v>7845</v>
      </c>
      <c r="E2018" s="342" t="s">
        <v>9323</v>
      </c>
      <c r="F2018" s="342" t="s">
        <v>6568</v>
      </c>
      <c r="G2018" s="343">
        <v>11.5</v>
      </c>
      <c r="H2018" s="342" t="s">
        <v>6594</v>
      </c>
      <c r="I2018" s="342" t="s">
        <v>6575</v>
      </c>
      <c r="J2018" s="342" t="s">
        <v>6755</v>
      </c>
      <c r="K2018" s="581" t="s">
        <v>7854</v>
      </c>
      <c r="L2018" s="344" t="s">
        <v>4090</v>
      </c>
      <c r="N2018" s="344" t="s">
        <v>4090</v>
      </c>
      <c r="O2018" s="341" t="s">
        <v>6766</v>
      </c>
    </row>
    <row r="2019" spans="1:15" x14ac:dyDescent="0.2">
      <c r="A2019" s="341" t="s">
        <v>9257</v>
      </c>
      <c r="B2019" s="341" t="s">
        <v>9306</v>
      </c>
      <c r="C2019" s="342" t="s">
        <v>7844</v>
      </c>
      <c r="D2019" s="342" t="s">
        <v>7845</v>
      </c>
      <c r="E2019" s="342" t="s">
        <v>9323</v>
      </c>
      <c r="F2019" s="342" t="s">
        <v>6568</v>
      </c>
      <c r="G2019" s="343">
        <v>2.5</v>
      </c>
      <c r="H2019" s="342" t="s">
        <v>6594</v>
      </c>
      <c r="I2019" s="342" t="s">
        <v>6575</v>
      </c>
      <c r="J2019" s="342" t="s">
        <v>6755</v>
      </c>
      <c r="K2019" s="581" t="s">
        <v>6915</v>
      </c>
      <c r="L2019" s="344" t="s">
        <v>4090</v>
      </c>
      <c r="N2019" s="344" t="s">
        <v>4090</v>
      </c>
      <c r="O2019" s="341" t="s">
        <v>6752</v>
      </c>
    </row>
    <row r="2020" spans="1:15" x14ac:dyDescent="0.2">
      <c r="A2020" s="341" t="s">
        <v>9257</v>
      </c>
      <c r="B2020" s="341" t="s">
        <v>9306</v>
      </c>
      <c r="C2020" s="342" t="s">
        <v>7844</v>
      </c>
      <c r="D2020" s="342" t="s">
        <v>7845</v>
      </c>
      <c r="E2020" s="342" t="s">
        <v>9323</v>
      </c>
      <c r="F2020" s="342" t="s">
        <v>6568</v>
      </c>
      <c r="G2020" s="343">
        <v>2.31</v>
      </c>
      <c r="H2020" s="342" t="s">
        <v>6594</v>
      </c>
      <c r="I2020" s="342" t="s">
        <v>6575</v>
      </c>
      <c r="J2020" s="342" t="s">
        <v>6755</v>
      </c>
      <c r="K2020" s="581" t="s">
        <v>7770</v>
      </c>
      <c r="L2020" s="344" t="s">
        <v>4090</v>
      </c>
      <c r="M2020" s="345" t="s">
        <v>7855</v>
      </c>
      <c r="N2020" s="344" t="s">
        <v>4090</v>
      </c>
      <c r="O2020" s="341">
        <v>0</v>
      </c>
    </row>
    <row r="2021" spans="1:15" x14ac:dyDescent="0.2">
      <c r="A2021" s="341" t="s">
        <v>9257</v>
      </c>
      <c r="B2021" s="341" t="s">
        <v>9306</v>
      </c>
      <c r="C2021" s="342" t="s">
        <v>7844</v>
      </c>
      <c r="D2021" s="342" t="s">
        <v>7845</v>
      </c>
      <c r="E2021" s="342" t="s">
        <v>9320</v>
      </c>
      <c r="F2021" s="342" t="s">
        <v>6568</v>
      </c>
      <c r="G2021" s="343">
        <v>5</v>
      </c>
      <c r="H2021" s="342" t="s">
        <v>6594</v>
      </c>
      <c r="I2021" s="342" t="s">
        <v>6575</v>
      </c>
      <c r="J2021" s="342" t="s">
        <v>6755</v>
      </c>
      <c r="K2021" s="581" t="s">
        <v>7856</v>
      </c>
      <c r="L2021" s="344" t="s">
        <v>4090</v>
      </c>
      <c r="N2021" s="344" t="s">
        <v>4090</v>
      </c>
      <c r="O2021" s="341">
        <v>0</v>
      </c>
    </row>
    <row r="2022" spans="1:15" x14ac:dyDescent="0.2">
      <c r="A2022" s="341" t="s">
        <v>9257</v>
      </c>
      <c r="B2022" s="341" t="s">
        <v>9306</v>
      </c>
      <c r="C2022" s="342" t="s">
        <v>7844</v>
      </c>
      <c r="D2022" s="342" t="s">
        <v>7845</v>
      </c>
      <c r="E2022" s="342" t="s">
        <v>9255</v>
      </c>
      <c r="F2022" s="342" t="s">
        <v>6568</v>
      </c>
      <c r="G2022" s="343">
        <v>30.09</v>
      </c>
      <c r="H2022" s="342" t="s">
        <v>6594</v>
      </c>
      <c r="I2022" s="342" t="s">
        <v>6575</v>
      </c>
      <c r="J2022" s="342" t="s">
        <v>6755</v>
      </c>
      <c r="K2022" s="581" t="s">
        <v>7082</v>
      </c>
      <c r="L2022" s="344" t="s">
        <v>4090</v>
      </c>
      <c r="N2022" s="344" t="s">
        <v>4090</v>
      </c>
      <c r="O2022" s="341" t="s">
        <v>6752</v>
      </c>
    </row>
    <row r="2023" spans="1:15" x14ac:dyDescent="0.2">
      <c r="A2023" s="341" t="s">
        <v>9257</v>
      </c>
      <c r="B2023" s="341" t="s">
        <v>9306</v>
      </c>
      <c r="C2023" s="342" t="s">
        <v>7844</v>
      </c>
      <c r="D2023" s="342" t="s">
        <v>7845</v>
      </c>
      <c r="E2023" s="342" t="s">
        <v>9255</v>
      </c>
      <c r="F2023" s="342" t="s">
        <v>6568</v>
      </c>
      <c r="G2023" s="343">
        <v>77.460000000000008</v>
      </c>
      <c r="H2023" s="342" t="s">
        <v>6594</v>
      </c>
      <c r="I2023" s="342" t="s">
        <v>6575</v>
      </c>
      <c r="J2023" s="342" t="s">
        <v>6755</v>
      </c>
      <c r="K2023" s="581" t="s">
        <v>6799</v>
      </c>
      <c r="L2023" s="344" t="s">
        <v>4090</v>
      </c>
      <c r="N2023" s="344" t="s">
        <v>4090</v>
      </c>
      <c r="O2023" s="341" t="s">
        <v>6752</v>
      </c>
    </row>
    <row r="2024" spans="1:15" x14ac:dyDescent="0.2">
      <c r="A2024" s="341" t="s">
        <v>9257</v>
      </c>
      <c r="B2024" s="341" t="s">
        <v>9306</v>
      </c>
      <c r="C2024" s="342" t="s">
        <v>7844</v>
      </c>
      <c r="D2024" s="342" t="s">
        <v>7845</v>
      </c>
      <c r="E2024" s="342" t="s">
        <v>9255</v>
      </c>
      <c r="F2024" s="342" t="s">
        <v>6568</v>
      </c>
      <c r="G2024" s="343">
        <v>14.88</v>
      </c>
      <c r="H2024" s="342" t="s">
        <v>6594</v>
      </c>
      <c r="I2024" s="342" t="s">
        <v>6575</v>
      </c>
      <c r="J2024" s="342" t="s">
        <v>6755</v>
      </c>
      <c r="K2024" s="581" t="s">
        <v>8965</v>
      </c>
      <c r="L2024" s="344" t="s">
        <v>4090</v>
      </c>
      <c r="M2024" s="345" t="s">
        <v>7857</v>
      </c>
      <c r="N2024" s="344" t="s">
        <v>4090</v>
      </c>
      <c r="O2024" s="341" t="s">
        <v>6752</v>
      </c>
    </row>
    <row r="2025" spans="1:15" x14ac:dyDescent="0.2">
      <c r="A2025" s="341" t="s">
        <v>9257</v>
      </c>
      <c r="B2025" s="341" t="s">
        <v>9306</v>
      </c>
      <c r="C2025" s="342" t="s">
        <v>7844</v>
      </c>
      <c r="D2025" s="342" t="s">
        <v>7845</v>
      </c>
      <c r="E2025" s="342" t="s">
        <v>9255</v>
      </c>
      <c r="F2025" s="342" t="s">
        <v>6568</v>
      </c>
      <c r="G2025" s="343">
        <v>10.34</v>
      </c>
      <c r="H2025" s="342" t="s">
        <v>6594</v>
      </c>
      <c r="I2025" s="342" t="s">
        <v>6575</v>
      </c>
      <c r="J2025" s="342" t="s">
        <v>6755</v>
      </c>
      <c r="K2025" s="581" t="s">
        <v>7502</v>
      </c>
      <c r="L2025" s="344" t="s">
        <v>4090</v>
      </c>
      <c r="N2025" s="344" t="s">
        <v>4090</v>
      </c>
      <c r="O2025" s="341">
        <v>0</v>
      </c>
    </row>
    <row r="2026" spans="1:15" x14ac:dyDescent="0.2">
      <c r="A2026" s="341" t="s">
        <v>9257</v>
      </c>
      <c r="B2026" s="341" t="s">
        <v>9306</v>
      </c>
      <c r="C2026" s="342" t="s">
        <v>7844</v>
      </c>
      <c r="D2026" s="342" t="s">
        <v>7845</v>
      </c>
      <c r="E2026" s="342" t="s">
        <v>9255</v>
      </c>
      <c r="F2026" s="342" t="s">
        <v>6568</v>
      </c>
      <c r="G2026" s="343">
        <v>9.25</v>
      </c>
      <c r="H2026" s="342" t="s">
        <v>6594</v>
      </c>
      <c r="I2026" s="342" t="s">
        <v>6575</v>
      </c>
      <c r="J2026" s="342" t="s">
        <v>6755</v>
      </c>
      <c r="K2026" s="581" t="s">
        <v>7449</v>
      </c>
      <c r="L2026" s="344" t="s">
        <v>4090</v>
      </c>
      <c r="N2026" s="344" t="s">
        <v>4090</v>
      </c>
      <c r="O2026" s="341">
        <v>0</v>
      </c>
    </row>
    <row r="2027" spans="1:15" x14ac:dyDescent="0.2">
      <c r="A2027" s="341" t="s">
        <v>9257</v>
      </c>
      <c r="B2027" s="341" t="s">
        <v>9306</v>
      </c>
      <c r="C2027" s="342" t="s">
        <v>7844</v>
      </c>
      <c r="D2027" s="342" t="s">
        <v>7845</v>
      </c>
      <c r="E2027" s="342" t="s">
        <v>9325</v>
      </c>
      <c r="F2027" s="342" t="s">
        <v>6568</v>
      </c>
      <c r="G2027" s="343">
        <v>7.22</v>
      </c>
      <c r="H2027" s="342" t="s">
        <v>6594</v>
      </c>
      <c r="I2027" s="342" t="s">
        <v>6575</v>
      </c>
      <c r="J2027" s="342" t="s">
        <v>6755</v>
      </c>
      <c r="K2027" s="581" t="s">
        <v>7006</v>
      </c>
      <c r="L2027" s="344" t="s">
        <v>4090</v>
      </c>
      <c r="N2027" s="344" t="s">
        <v>4090</v>
      </c>
      <c r="O2027" s="341">
        <v>0</v>
      </c>
    </row>
    <row r="2028" spans="1:15" x14ac:dyDescent="0.2">
      <c r="A2028" s="341" t="s">
        <v>9257</v>
      </c>
      <c r="B2028" s="341" t="s">
        <v>9306</v>
      </c>
      <c r="C2028" s="342" t="s">
        <v>7844</v>
      </c>
      <c r="D2028" s="342" t="s">
        <v>7845</v>
      </c>
      <c r="E2028" s="342" t="s">
        <v>9334</v>
      </c>
      <c r="F2028" s="342" t="s">
        <v>6568</v>
      </c>
      <c r="G2028" s="343">
        <v>7.28</v>
      </c>
      <c r="H2028" s="342" t="s">
        <v>6594</v>
      </c>
      <c r="I2028" s="342" t="s">
        <v>6575</v>
      </c>
      <c r="J2028" s="342" t="s">
        <v>6755</v>
      </c>
      <c r="K2028" s="581" t="s">
        <v>6820</v>
      </c>
      <c r="L2028" s="344" t="s">
        <v>4090</v>
      </c>
      <c r="N2028" s="344" t="s">
        <v>4090</v>
      </c>
      <c r="O2028" s="341" t="s">
        <v>6752</v>
      </c>
    </row>
    <row r="2029" spans="1:15" x14ac:dyDescent="0.2">
      <c r="A2029" s="341" t="s">
        <v>9257</v>
      </c>
      <c r="B2029" s="341" t="s">
        <v>9306</v>
      </c>
      <c r="C2029" s="342" t="s">
        <v>7844</v>
      </c>
      <c r="D2029" s="342" t="s">
        <v>7845</v>
      </c>
      <c r="E2029" s="342" t="s">
        <v>9326</v>
      </c>
      <c r="F2029" s="342" t="s">
        <v>6568</v>
      </c>
      <c r="G2029" s="343">
        <v>13.44</v>
      </c>
      <c r="H2029" s="342" t="s">
        <v>6594</v>
      </c>
      <c r="I2029" s="342" t="s">
        <v>6575</v>
      </c>
      <c r="J2029" s="342" t="s">
        <v>6755</v>
      </c>
      <c r="K2029" s="581" t="s">
        <v>7190</v>
      </c>
      <c r="L2029" s="344" t="s">
        <v>4090</v>
      </c>
      <c r="N2029" s="344" t="s">
        <v>4090</v>
      </c>
      <c r="O2029" s="341" t="s">
        <v>6766</v>
      </c>
    </row>
    <row r="2030" spans="1:15" x14ac:dyDescent="0.2">
      <c r="A2030" s="341" t="s">
        <v>9257</v>
      </c>
      <c r="B2030" s="341" t="s">
        <v>9306</v>
      </c>
      <c r="C2030" s="342" t="s">
        <v>7844</v>
      </c>
      <c r="D2030" s="342" t="s">
        <v>7845</v>
      </c>
      <c r="E2030" s="342" t="s">
        <v>9332</v>
      </c>
      <c r="F2030" s="342" t="s">
        <v>6568</v>
      </c>
      <c r="G2030" s="343">
        <v>3</v>
      </c>
      <c r="H2030" s="342" t="s">
        <v>6594</v>
      </c>
      <c r="I2030" s="342" t="s">
        <v>6575</v>
      </c>
      <c r="J2030" s="342" t="s">
        <v>6755</v>
      </c>
      <c r="K2030" s="581" t="s">
        <v>7858</v>
      </c>
      <c r="L2030" s="344" t="s">
        <v>4090</v>
      </c>
      <c r="N2030" s="344" t="s">
        <v>4090</v>
      </c>
      <c r="O2030" s="341">
        <v>0</v>
      </c>
    </row>
    <row r="2031" spans="1:15" x14ac:dyDescent="0.2">
      <c r="A2031" s="341" t="s">
        <v>9257</v>
      </c>
      <c r="B2031" s="341" t="s">
        <v>9306</v>
      </c>
      <c r="C2031" s="342" t="s">
        <v>7844</v>
      </c>
      <c r="D2031" s="342" t="s">
        <v>7845</v>
      </c>
      <c r="E2031" s="342" t="s">
        <v>9328</v>
      </c>
      <c r="F2031" s="342" t="s">
        <v>6568</v>
      </c>
      <c r="G2031" s="343">
        <v>1.2</v>
      </c>
      <c r="H2031" s="342" t="s">
        <v>6594</v>
      </c>
      <c r="I2031" s="342" t="s">
        <v>6575</v>
      </c>
      <c r="J2031" s="342" t="s">
        <v>6755</v>
      </c>
      <c r="K2031" s="581" t="s">
        <v>7859</v>
      </c>
      <c r="L2031" s="344" t="s">
        <v>4090</v>
      </c>
      <c r="N2031" s="344" t="s">
        <v>4090</v>
      </c>
      <c r="O2031" s="341">
        <v>0</v>
      </c>
    </row>
    <row r="2032" spans="1:15" x14ac:dyDescent="0.2">
      <c r="A2032" s="341" t="s">
        <v>9257</v>
      </c>
      <c r="B2032" s="341" t="s">
        <v>9306</v>
      </c>
      <c r="C2032" s="342" t="s">
        <v>7844</v>
      </c>
      <c r="D2032" s="342" t="s">
        <v>7845</v>
      </c>
      <c r="E2032" s="342" t="s">
        <v>9328</v>
      </c>
      <c r="F2032" s="342" t="s">
        <v>6568</v>
      </c>
      <c r="G2032" s="343">
        <v>3</v>
      </c>
      <c r="H2032" s="342" t="s">
        <v>6594</v>
      </c>
      <c r="I2032" s="342" t="s">
        <v>6575</v>
      </c>
      <c r="J2032" s="342" t="s">
        <v>6755</v>
      </c>
      <c r="K2032" s="581" t="s">
        <v>7860</v>
      </c>
      <c r="L2032" s="344" t="s">
        <v>4090</v>
      </c>
      <c r="N2032" s="344" t="s">
        <v>4090</v>
      </c>
      <c r="O2032" s="341">
        <v>0</v>
      </c>
    </row>
    <row r="2033" spans="1:15" x14ac:dyDescent="0.2">
      <c r="A2033" s="341" t="s">
        <v>9257</v>
      </c>
      <c r="B2033" s="341" t="s">
        <v>9306</v>
      </c>
      <c r="C2033" s="342" t="s">
        <v>7844</v>
      </c>
      <c r="D2033" s="342" t="s">
        <v>7845</v>
      </c>
      <c r="E2033" s="342" t="s">
        <v>9255</v>
      </c>
      <c r="F2033" s="342" t="s">
        <v>6568</v>
      </c>
      <c r="G2033" s="343">
        <v>2</v>
      </c>
      <c r="H2033" s="342" t="s">
        <v>6594</v>
      </c>
      <c r="I2033" s="342" t="s">
        <v>6575</v>
      </c>
      <c r="J2033" s="342" t="s">
        <v>6755</v>
      </c>
      <c r="K2033" s="581" t="s">
        <v>7861</v>
      </c>
      <c r="L2033" s="344" t="s">
        <v>4090</v>
      </c>
      <c r="N2033" s="344" t="s">
        <v>4090</v>
      </c>
      <c r="O2033" s="341">
        <v>0</v>
      </c>
    </row>
    <row r="2034" spans="1:15" x14ac:dyDescent="0.2">
      <c r="A2034" s="341" t="s">
        <v>9257</v>
      </c>
      <c r="B2034" s="341" t="s">
        <v>9306</v>
      </c>
      <c r="C2034" s="342" t="s">
        <v>7844</v>
      </c>
      <c r="D2034" s="342" t="s">
        <v>7845</v>
      </c>
      <c r="E2034" s="342" t="s">
        <v>9319</v>
      </c>
      <c r="F2034" s="342" t="s">
        <v>6568</v>
      </c>
      <c r="G2034" s="343">
        <v>23.2</v>
      </c>
      <c r="H2034" s="342" t="s">
        <v>6594</v>
      </c>
      <c r="I2034" s="342" t="s">
        <v>6575</v>
      </c>
      <c r="J2034" s="342" t="s">
        <v>6755</v>
      </c>
      <c r="K2034" s="581" t="s">
        <v>7862</v>
      </c>
      <c r="L2034" s="344" t="s">
        <v>4090</v>
      </c>
      <c r="N2034" s="344" t="s">
        <v>4090</v>
      </c>
      <c r="O2034" s="341">
        <v>0</v>
      </c>
    </row>
    <row r="2035" spans="1:15" x14ac:dyDescent="0.2">
      <c r="A2035" s="341" t="s">
        <v>9257</v>
      </c>
      <c r="B2035" s="341" t="s">
        <v>9306</v>
      </c>
      <c r="C2035" s="342" t="s">
        <v>7844</v>
      </c>
      <c r="D2035" s="342" t="s">
        <v>7845</v>
      </c>
      <c r="E2035" s="342" t="s">
        <v>9322</v>
      </c>
      <c r="F2035" s="342" t="s">
        <v>6568</v>
      </c>
      <c r="G2035" s="343">
        <v>3.04</v>
      </c>
      <c r="H2035" s="342" t="s">
        <v>6594</v>
      </c>
      <c r="I2035" s="342" t="s">
        <v>6575</v>
      </c>
      <c r="J2035" s="342" t="s">
        <v>6755</v>
      </c>
      <c r="K2035" s="581" t="s">
        <v>7863</v>
      </c>
      <c r="L2035" s="344" t="s">
        <v>4090</v>
      </c>
      <c r="N2035" s="344" t="s">
        <v>4090</v>
      </c>
      <c r="O2035" s="341">
        <v>0</v>
      </c>
    </row>
    <row r="2036" spans="1:15" x14ac:dyDescent="0.2">
      <c r="A2036" s="341" t="s">
        <v>9257</v>
      </c>
      <c r="B2036" s="341" t="s">
        <v>9306</v>
      </c>
      <c r="C2036" s="342" t="s">
        <v>7844</v>
      </c>
      <c r="D2036" s="342" t="s">
        <v>7845</v>
      </c>
      <c r="E2036" s="342" t="s">
        <v>9320</v>
      </c>
      <c r="F2036" s="342" t="s">
        <v>6568</v>
      </c>
      <c r="G2036" s="343">
        <v>7.96</v>
      </c>
      <c r="H2036" s="342" t="s">
        <v>6594</v>
      </c>
      <c r="I2036" s="342" t="s">
        <v>6575</v>
      </c>
      <c r="J2036" s="342" t="s">
        <v>6755</v>
      </c>
      <c r="K2036" s="581" t="s">
        <v>7864</v>
      </c>
      <c r="L2036" s="344" t="s">
        <v>4090</v>
      </c>
      <c r="N2036" s="344" t="s">
        <v>4090</v>
      </c>
      <c r="O2036" s="341">
        <v>0</v>
      </c>
    </row>
    <row r="2037" spans="1:15" x14ac:dyDescent="0.2">
      <c r="A2037" s="341" t="s">
        <v>9257</v>
      </c>
      <c r="B2037" s="341" t="s">
        <v>9306</v>
      </c>
      <c r="C2037" s="342" t="s">
        <v>7844</v>
      </c>
      <c r="D2037" s="342" t="s">
        <v>7845</v>
      </c>
      <c r="E2037" s="342" t="s">
        <v>9320</v>
      </c>
      <c r="F2037" s="342" t="s">
        <v>6568</v>
      </c>
      <c r="G2037" s="343">
        <v>13.44</v>
      </c>
      <c r="H2037" s="342" t="s">
        <v>6594</v>
      </c>
      <c r="I2037" s="342" t="s">
        <v>6575</v>
      </c>
      <c r="J2037" s="342" t="s">
        <v>6755</v>
      </c>
      <c r="K2037" s="581" t="s">
        <v>7865</v>
      </c>
      <c r="L2037" s="344" t="s">
        <v>4090</v>
      </c>
      <c r="N2037" s="344" t="s">
        <v>4090</v>
      </c>
      <c r="O2037" s="341">
        <v>0</v>
      </c>
    </row>
    <row r="2038" spans="1:15" x14ac:dyDescent="0.2">
      <c r="A2038" s="341" t="s">
        <v>9257</v>
      </c>
      <c r="B2038" s="341" t="s">
        <v>9306</v>
      </c>
      <c r="C2038" s="342" t="s">
        <v>7844</v>
      </c>
      <c r="D2038" s="342" t="s">
        <v>7845</v>
      </c>
      <c r="E2038" s="342" t="s">
        <v>9321</v>
      </c>
      <c r="F2038" s="342" t="s">
        <v>6568</v>
      </c>
      <c r="G2038" s="343">
        <v>3</v>
      </c>
      <c r="H2038" s="342" t="s">
        <v>6594</v>
      </c>
      <c r="I2038" s="342" t="s">
        <v>6575</v>
      </c>
      <c r="J2038" s="342" t="s">
        <v>6755</v>
      </c>
      <c r="K2038" s="581" t="s">
        <v>7205</v>
      </c>
      <c r="L2038" s="344" t="s">
        <v>4090</v>
      </c>
      <c r="N2038" s="344" t="s">
        <v>4090</v>
      </c>
      <c r="O2038" s="341">
        <v>0</v>
      </c>
    </row>
    <row r="2039" spans="1:15" x14ac:dyDescent="0.2">
      <c r="A2039" s="341" t="s">
        <v>9257</v>
      </c>
      <c r="B2039" s="341" t="s">
        <v>9306</v>
      </c>
      <c r="C2039" s="342" t="s">
        <v>7844</v>
      </c>
      <c r="D2039" s="342" t="s">
        <v>7845</v>
      </c>
      <c r="E2039" s="342" t="s">
        <v>9326</v>
      </c>
      <c r="F2039" s="342" t="s">
        <v>6568</v>
      </c>
      <c r="G2039" s="343">
        <v>29.92</v>
      </c>
      <c r="H2039" s="342" t="s">
        <v>6594</v>
      </c>
      <c r="I2039" s="342" t="s">
        <v>6575</v>
      </c>
      <c r="J2039" s="342" t="s">
        <v>6755</v>
      </c>
      <c r="K2039" s="581" t="s">
        <v>7465</v>
      </c>
      <c r="L2039" s="344" t="s">
        <v>4090</v>
      </c>
      <c r="N2039" s="344" t="s">
        <v>4090</v>
      </c>
      <c r="O2039" s="341">
        <v>0</v>
      </c>
    </row>
    <row r="2040" spans="1:15" x14ac:dyDescent="0.2">
      <c r="A2040" s="341" t="s">
        <v>9257</v>
      </c>
      <c r="B2040" s="341" t="s">
        <v>9306</v>
      </c>
      <c r="C2040" s="342" t="s">
        <v>7844</v>
      </c>
      <c r="D2040" s="342" t="s">
        <v>7845</v>
      </c>
      <c r="E2040" s="342" t="s">
        <v>9333</v>
      </c>
      <c r="F2040" s="342" t="s">
        <v>6568</v>
      </c>
      <c r="G2040" s="343">
        <v>40.43</v>
      </c>
      <c r="H2040" s="342" t="s">
        <v>6594</v>
      </c>
      <c r="I2040" s="342" t="s">
        <v>6575</v>
      </c>
      <c r="J2040" s="342" t="s">
        <v>6755</v>
      </c>
      <c r="K2040" s="581" t="s">
        <v>7759</v>
      </c>
      <c r="L2040" s="344" t="s">
        <v>4090</v>
      </c>
      <c r="N2040" s="344" t="s">
        <v>4090</v>
      </c>
      <c r="O2040" s="341">
        <v>0</v>
      </c>
    </row>
    <row r="2041" spans="1:15" x14ac:dyDescent="0.2">
      <c r="A2041" s="341" t="s">
        <v>9257</v>
      </c>
      <c r="B2041" s="341" t="s">
        <v>9306</v>
      </c>
      <c r="C2041" s="342" t="s">
        <v>7844</v>
      </c>
      <c r="D2041" s="342" t="s">
        <v>7845</v>
      </c>
      <c r="E2041" s="342" t="s">
        <v>9255</v>
      </c>
      <c r="F2041" s="342" t="s">
        <v>6568</v>
      </c>
      <c r="G2041" s="343">
        <v>28</v>
      </c>
      <c r="H2041" s="342" t="s">
        <v>6594</v>
      </c>
      <c r="I2041" s="342" t="s">
        <v>6575</v>
      </c>
      <c r="J2041" s="342" t="s">
        <v>6755</v>
      </c>
      <c r="K2041" s="581" t="s">
        <v>7866</v>
      </c>
      <c r="L2041" s="344" t="s">
        <v>4090</v>
      </c>
      <c r="N2041" s="344" t="s">
        <v>4090</v>
      </c>
      <c r="O2041" s="341">
        <v>0</v>
      </c>
    </row>
    <row r="2042" spans="1:15" x14ac:dyDescent="0.2">
      <c r="A2042" s="341" t="s">
        <v>9257</v>
      </c>
      <c r="B2042" s="341" t="s">
        <v>9306</v>
      </c>
      <c r="C2042" s="342" t="s">
        <v>7844</v>
      </c>
      <c r="D2042" s="342" t="s">
        <v>7845</v>
      </c>
      <c r="E2042" s="342" t="s">
        <v>9320</v>
      </c>
      <c r="F2042" s="342" t="s">
        <v>6568</v>
      </c>
      <c r="G2042" s="343">
        <v>19.43</v>
      </c>
      <c r="H2042" s="342" t="s">
        <v>6594</v>
      </c>
      <c r="I2042" s="342" t="s">
        <v>6575</v>
      </c>
      <c r="J2042" s="342" t="s">
        <v>6755</v>
      </c>
      <c r="K2042" s="581" t="s">
        <v>7867</v>
      </c>
      <c r="L2042" s="344" t="s">
        <v>4090</v>
      </c>
      <c r="N2042" s="344" t="s">
        <v>4090</v>
      </c>
      <c r="O2042" s="341">
        <v>0</v>
      </c>
    </row>
    <row r="2043" spans="1:15" x14ac:dyDescent="0.2">
      <c r="A2043" s="341" t="s">
        <v>9257</v>
      </c>
      <c r="B2043" s="341" t="s">
        <v>9306</v>
      </c>
      <c r="C2043" s="342" t="s">
        <v>7844</v>
      </c>
      <c r="D2043" s="342" t="s">
        <v>7845</v>
      </c>
      <c r="E2043" s="342" t="s">
        <v>9321</v>
      </c>
      <c r="F2043" s="342" t="s">
        <v>6568</v>
      </c>
      <c r="G2043" s="343">
        <v>16.8</v>
      </c>
      <c r="H2043" s="342" t="s">
        <v>6594</v>
      </c>
      <c r="I2043" s="342" t="s">
        <v>6575</v>
      </c>
      <c r="J2043" s="342" t="s">
        <v>6755</v>
      </c>
      <c r="K2043" s="581" t="s">
        <v>6839</v>
      </c>
      <c r="L2043" s="344" t="s">
        <v>4090</v>
      </c>
      <c r="N2043" s="344" t="s">
        <v>4090</v>
      </c>
      <c r="O2043" s="341">
        <v>0</v>
      </c>
    </row>
    <row r="2044" spans="1:15" x14ac:dyDescent="0.2">
      <c r="A2044" s="341" t="s">
        <v>9257</v>
      </c>
      <c r="B2044" s="341" t="s">
        <v>9306</v>
      </c>
      <c r="C2044" s="342" t="s">
        <v>7844</v>
      </c>
      <c r="D2044" s="342" t="s">
        <v>7845</v>
      </c>
      <c r="E2044" s="342" t="s">
        <v>9334</v>
      </c>
      <c r="F2044" s="342" t="s">
        <v>6568</v>
      </c>
      <c r="G2044" s="343">
        <v>6.12</v>
      </c>
      <c r="H2044" s="342" t="s">
        <v>6594</v>
      </c>
      <c r="I2044" s="342" t="s">
        <v>6575</v>
      </c>
      <c r="J2044" s="342" t="s">
        <v>6755</v>
      </c>
      <c r="K2044" s="581" t="s">
        <v>7868</v>
      </c>
      <c r="L2044" s="344" t="s">
        <v>4090</v>
      </c>
      <c r="N2044" s="344" t="s">
        <v>4090</v>
      </c>
      <c r="O2044" s="341">
        <v>0</v>
      </c>
    </row>
    <row r="2045" spans="1:15" x14ac:dyDescent="0.2">
      <c r="A2045" s="341" t="s">
        <v>9257</v>
      </c>
      <c r="B2045" s="341" t="s">
        <v>9306</v>
      </c>
      <c r="C2045" s="342" t="s">
        <v>7844</v>
      </c>
      <c r="D2045" s="342" t="s">
        <v>7845</v>
      </c>
      <c r="E2045" s="342" t="s">
        <v>9322</v>
      </c>
      <c r="F2045" s="342" t="s">
        <v>6568</v>
      </c>
      <c r="G2045" s="343">
        <v>8.19</v>
      </c>
      <c r="H2045" s="342" t="s">
        <v>6594</v>
      </c>
      <c r="I2045" s="342" t="s">
        <v>6575</v>
      </c>
      <c r="J2045" s="342" t="s">
        <v>6755</v>
      </c>
      <c r="K2045" s="581" t="s">
        <v>7869</v>
      </c>
      <c r="L2045" s="344" t="s">
        <v>4090</v>
      </c>
      <c r="N2045" s="344" t="s">
        <v>4090</v>
      </c>
      <c r="O2045" s="341">
        <v>0</v>
      </c>
    </row>
    <row r="2046" spans="1:15" x14ac:dyDescent="0.2">
      <c r="A2046" s="341" t="s">
        <v>9257</v>
      </c>
      <c r="B2046" s="341" t="s">
        <v>9306</v>
      </c>
      <c r="C2046" s="342" t="s">
        <v>7844</v>
      </c>
      <c r="D2046" s="342" t="s">
        <v>7845</v>
      </c>
      <c r="E2046" s="342" t="s">
        <v>9321</v>
      </c>
      <c r="F2046" s="342" t="s">
        <v>6568</v>
      </c>
      <c r="G2046" s="343">
        <v>9.4500000000000011</v>
      </c>
      <c r="H2046" s="342" t="s">
        <v>6594</v>
      </c>
      <c r="I2046" s="342" t="s">
        <v>6575</v>
      </c>
      <c r="J2046" s="342" t="s">
        <v>6755</v>
      </c>
      <c r="K2046" s="581" t="s">
        <v>7472</v>
      </c>
      <c r="L2046" s="344" t="s">
        <v>4090</v>
      </c>
      <c r="N2046" s="344" t="s">
        <v>4090</v>
      </c>
      <c r="O2046" s="341">
        <v>0</v>
      </c>
    </row>
    <row r="2047" spans="1:15" x14ac:dyDescent="0.2">
      <c r="A2047" s="341" t="s">
        <v>9257</v>
      </c>
      <c r="B2047" s="341" t="s">
        <v>9306</v>
      </c>
      <c r="C2047" s="342" t="s">
        <v>7844</v>
      </c>
      <c r="D2047" s="342" t="s">
        <v>7845</v>
      </c>
      <c r="E2047" s="342" t="s">
        <v>9326</v>
      </c>
      <c r="F2047" s="342" t="s">
        <v>6568</v>
      </c>
      <c r="G2047" s="343">
        <v>79.680000000000007</v>
      </c>
      <c r="H2047" s="342" t="s">
        <v>6594</v>
      </c>
      <c r="I2047" s="342" t="s">
        <v>6575</v>
      </c>
      <c r="J2047" s="342" t="s">
        <v>6755</v>
      </c>
      <c r="K2047" s="581" t="s">
        <v>7870</v>
      </c>
      <c r="L2047" s="344" t="s">
        <v>4090</v>
      </c>
      <c r="N2047" s="344" t="s">
        <v>4090</v>
      </c>
      <c r="O2047" s="341" t="s">
        <v>6752</v>
      </c>
    </row>
    <row r="2048" spans="1:15" x14ac:dyDescent="0.2">
      <c r="A2048" s="341" t="s">
        <v>9257</v>
      </c>
      <c r="B2048" s="341" t="s">
        <v>9306</v>
      </c>
      <c r="C2048" s="342" t="s">
        <v>7844</v>
      </c>
      <c r="D2048" s="342" t="s">
        <v>7845</v>
      </c>
      <c r="E2048" s="342" t="s">
        <v>9340</v>
      </c>
      <c r="F2048" s="342" t="s">
        <v>6568</v>
      </c>
      <c r="G2048" s="343">
        <v>33</v>
      </c>
      <c r="H2048" s="342" t="s">
        <v>6594</v>
      </c>
      <c r="I2048" s="342" t="s">
        <v>6575</v>
      </c>
      <c r="J2048" s="342" t="s">
        <v>6755</v>
      </c>
      <c r="K2048" s="581" t="s">
        <v>7871</v>
      </c>
      <c r="L2048" s="344" t="s">
        <v>4090</v>
      </c>
      <c r="N2048" s="344" t="s">
        <v>4090</v>
      </c>
      <c r="O2048" s="341">
        <v>0</v>
      </c>
    </row>
    <row r="2049" spans="1:15" x14ac:dyDescent="0.2">
      <c r="A2049" s="341" t="s">
        <v>9257</v>
      </c>
      <c r="B2049" s="341" t="s">
        <v>9306</v>
      </c>
      <c r="C2049" s="342" t="s">
        <v>7844</v>
      </c>
      <c r="D2049" s="342" t="s">
        <v>7845</v>
      </c>
      <c r="E2049" s="342" t="s">
        <v>9334</v>
      </c>
      <c r="F2049" s="342" t="s">
        <v>6568</v>
      </c>
      <c r="G2049" s="343">
        <v>21.1</v>
      </c>
      <c r="H2049" s="342" t="s">
        <v>6594</v>
      </c>
      <c r="I2049" s="342" t="s">
        <v>6575</v>
      </c>
      <c r="J2049" s="342" t="s">
        <v>6755</v>
      </c>
      <c r="K2049" s="581" t="s">
        <v>7870</v>
      </c>
      <c r="L2049" s="344" t="s">
        <v>4090</v>
      </c>
      <c r="N2049" s="344" t="s">
        <v>4090</v>
      </c>
      <c r="O2049" s="341">
        <v>0</v>
      </c>
    </row>
    <row r="2050" spans="1:15" x14ac:dyDescent="0.2">
      <c r="A2050" s="341" t="s">
        <v>9257</v>
      </c>
      <c r="B2050" s="341" t="s">
        <v>9306</v>
      </c>
      <c r="C2050" s="342" t="s">
        <v>7844</v>
      </c>
      <c r="D2050" s="342" t="s">
        <v>7845</v>
      </c>
      <c r="E2050" s="342" t="s">
        <v>9325</v>
      </c>
      <c r="F2050" s="342" t="s">
        <v>6568</v>
      </c>
      <c r="G2050" s="343">
        <v>6.1000000000000005</v>
      </c>
      <c r="H2050" s="342" t="s">
        <v>6594</v>
      </c>
      <c r="I2050" s="342" t="s">
        <v>6575</v>
      </c>
      <c r="J2050" s="342" t="s">
        <v>6755</v>
      </c>
      <c r="K2050" s="581" t="s">
        <v>7872</v>
      </c>
      <c r="L2050" s="344" t="s">
        <v>4090</v>
      </c>
      <c r="N2050" s="344" t="s">
        <v>4090</v>
      </c>
      <c r="O2050" s="341">
        <v>0</v>
      </c>
    </row>
    <row r="2051" spans="1:15" x14ac:dyDescent="0.2">
      <c r="A2051" s="341" t="s">
        <v>9257</v>
      </c>
      <c r="B2051" s="341" t="s">
        <v>9306</v>
      </c>
      <c r="C2051" s="342" t="s">
        <v>7844</v>
      </c>
      <c r="D2051" s="342" t="s">
        <v>7845</v>
      </c>
      <c r="E2051" s="342" t="s">
        <v>9321</v>
      </c>
      <c r="F2051" s="342" t="s">
        <v>6568</v>
      </c>
      <c r="G2051" s="343">
        <v>5.94</v>
      </c>
      <c r="H2051" s="342" t="s">
        <v>6594</v>
      </c>
      <c r="I2051" s="342" t="s">
        <v>6575</v>
      </c>
      <c r="J2051" s="342" t="s">
        <v>6755</v>
      </c>
      <c r="K2051" s="581" t="s">
        <v>7784</v>
      </c>
      <c r="L2051" s="344" t="s">
        <v>4090</v>
      </c>
      <c r="N2051" s="344" t="s">
        <v>4090</v>
      </c>
      <c r="O2051" s="341">
        <v>0</v>
      </c>
    </row>
    <row r="2052" spans="1:15" x14ac:dyDescent="0.2">
      <c r="A2052" s="341" t="s">
        <v>9257</v>
      </c>
      <c r="B2052" s="341" t="s">
        <v>9306</v>
      </c>
      <c r="C2052" s="342" t="s">
        <v>7844</v>
      </c>
      <c r="D2052" s="342" t="s">
        <v>7845</v>
      </c>
      <c r="E2052" s="342" t="s">
        <v>9323</v>
      </c>
      <c r="F2052" s="342" t="s">
        <v>6568</v>
      </c>
      <c r="G2052" s="343">
        <v>7.75</v>
      </c>
      <c r="H2052" s="342" t="s">
        <v>6594</v>
      </c>
      <c r="I2052" s="342" t="s">
        <v>6575</v>
      </c>
      <c r="J2052" s="342" t="s">
        <v>6755</v>
      </c>
      <c r="K2052" s="581" t="s">
        <v>7873</v>
      </c>
      <c r="L2052" s="344" t="s">
        <v>4090</v>
      </c>
      <c r="N2052" s="344" t="s">
        <v>4090</v>
      </c>
      <c r="O2052" s="341">
        <v>0</v>
      </c>
    </row>
    <row r="2053" spans="1:15" x14ac:dyDescent="0.2">
      <c r="A2053" s="341" t="s">
        <v>9257</v>
      </c>
      <c r="B2053" s="341" t="s">
        <v>9306</v>
      </c>
      <c r="C2053" s="342" t="s">
        <v>7844</v>
      </c>
      <c r="D2053" s="342" t="s">
        <v>7845</v>
      </c>
      <c r="E2053" s="342" t="s">
        <v>9321</v>
      </c>
      <c r="F2053" s="342" t="s">
        <v>6568</v>
      </c>
      <c r="G2053" s="343">
        <v>8.4</v>
      </c>
      <c r="H2053" s="342" t="s">
        <v>6594</v>
      </c>
      <c r="I2053" s="342" t="s">
        <v>6575</v>
      </c>
      <c r="J2053" s="342" t="s">
        <v>6755</v>
      </c>
      <c r="K2053" s="581" t="s">
        <v>7874</v>
      </c>
      <c r="L2053" s="344" t="s">
        <v>4090</v>
      </c>
      <c r="N2053" s="344" t="s">
        <v>4090</v>
      </c>
      <c r="O2053" s="341">
        <v>0</v>
      </c>
    </row>
    <row r="2054" spans="1:15" x14ac:dyDescent="0.2">
      <c r="A2054" s="341" t="s">
        <v>9257</v>
      </c>
      <c r="B2054" s="341" t="s">
        <v>9306</v>
      </c>
      <c r="C2054" s="342" t="s">
        <v>7844</v>
      </c>
      <c r="D2054" s="342" t="s">
        <v>7845</v>
      </c>
      <c r="E2054" s="342" t="s">
        <v>9319</v>
      </c>
      <c r="F2054" s="342" t="s">
        <v>6568</v>
      </c>
      <c r="G2054" s="343">
        <v>8.7799999999999994</v>
      </c>
      <c r="H2054" s="342" t="s">
        <v>6594</v>
      </c>
      <c r="I2054" s="342" t="s">
        <v>6575</v>
      </c>
      <c r="J2054" s="342" t="s">
        <v>6755</v>
      </c>
      <c r="K2054" s="581" t="s">
        <v>7791</v>
      </c>
      <c r="L2054" s="344" t="s">
        <v>4090</v>
      </c>
      <c r="N2054" s="344" t="s">
        <v>4090</v>
      </c>
      <c r="O2054" s="341">
        <v>0</v>
      </c>
    </row>
    <row r="2055" spans="1:15" x14ac:dyDescent="0.2">
      <c r="A2055" s="341" t="s">
        <v>9257</v>
      </c>
      <c r="B2055" s="341" t="s">
        <v>9306</v>
      </c>
      <c r="C2055" s="342" t="s">
        <v>7844</v>
      </c>
      <c r="D2055" s="342" t="s">
        <v>7845</v>
      </c>
      <c r="E2055" s="342" t="s">
        <v>9255</v>
      </c>
      <c r="F2055" s="342" t="s">
        <v>6568</v>
      </c>
      <c r="G2055" s="343">
        <v>4.79</v>
      </c>
      <c r="H2055" s="342" t="s">
        <v>6594</v>
      </c>
      <c r="I2055" s="342" t="s">
        <v>6575</v>
      </c>
      <c r="J2055" s="342" t="s">
        <v>6755</v>
      </c>
      <c r="K2055" s="581" t="s">
        <v>7875</v>
      </c>
      <c r="L2055" s="344" t="s">
        <v>4090</v>
      </c>
      <c r="N2055" s="344" t="s">
        <v>4090</v>
      </c>
      <c r="O2055" s="341">
        <v>0</v>
      </c>
    </row>
    <row r="2056" spans="1:15" x14ac:dyDescent="0.2">
      <c r="A2056" s="341" t="s">
        <v>9257</v>
      </c>
      <c r="B2056" s="341" t="s">
        <v>9306</v>
      </c>
      <c r="C2056" s="342" t="s">
        <v>7844</v>
      </c>
      <c r="D2056" s="342" t="s">
        <v>7845</v>
      </c>
      <c r="E2056" s="342" t="s">
        <v>9255</v>
      </c>
      <c r="F2056" s="342" t="s">
        <v>6568</v>
      </c>
      <c r="G2056" s="343">
        <v>4.5</v>
      </c>
      <c r="H2056" s="342" t="s">
        <v>6594</v>
      </c>
      <c r="I2056" s="342" t="s">
        <v>6575</v>
      </c>
      <c r="J2056" s="342" t="s">
        <v>6755</v>
      </c>
      <c r="K2056" s="581" t="s">
        <v>7876</v>
      </c>
      <c r="L2056" s="344" t="s">
        <v>4090</v>
      </c>
      <c r="N2056" s="344" t="s">
        <v>4090</v>
      </c>
      <c r="O2056" s="341">
        <v>0</v>
      </c>
    </row>
    <row r="2057" spans="1:15" x14ac:dyDescent="0.2">
      <c r="A2057" s="341" t="s">
        <v>9257</v>
      </c>
      <c r="B2057" s="341" t="s">
        <v>9306</v>
      </c>
      <c r="C2057" s="342" t="s">
        <v>7844</v>
      </c>
      <c r="D2057" s="342" t="s">
        <v>7845</v>
      </c>
      <c r="E2057" s="342" t="s">
        <v>9255</v>
      </c>
      <c r="F2057" s="342" t="s">
        <v>6568</v>
      </c>
      <c r="G2057" s="343">
        <v>30</v>
      </c>
      <c r="H2057" s="342" t="s">
        <v>6594</v>
      </c>
      <c r="I2057" s="342" t="s">
        <v>6575</v>
      </c>
      <c r="J2057" s="342" t="s">
        <v>6755</v>
      </c>
      <c r="K2057" s="581" t="s">
        <v>6992</v>
      </c>
      <c r="L2057" s="344" t="s">
        <v>4090</v>
      </c>
      <c r="N2057" s="344" t="s">
        <v>4090</v>
      </c>
      <c r="O2057" s="341">
        <v>0</v>
      </c>
    </row>
    <row r="2058" spans="1:15" x14ac:dyDescent="0.2">
      <c r="A2058" s="341" t="s">
        <v>9257</v>
      </c>
      <c r="B2058" s="341" t="s">
        <v>9306</v>
      </c>
      <c r="C2058" s="342" t="s">
        <v>7844</v>
      </c>
      <c r="D2058" s="342" t="s">
        <v>7845</v>
      </c>
      <c r="E2058" s="342" t="s">
        <v>9321</v>
      </c>
      <c r="F2058" s="342" t="s">
        <v>6568</v>
      </c>
      <c r="G2058" s="343">
        <v>4.95</v>
      </c>
      <c r="H2058" s="342" t="s">
        <v>6594</v>
      </c>
      <c r="I2058" s="342" t="s">
        <v>6575</v>
      </c>
      <c r="J2058" s="342" t="s">
        <v>6755</v>
      </c>
      <c r="K2058" s="581" t="s">
        <v>7877</v>
      </c>
      <c r="L2058" s="344" t="s">
        <v>4090</v>
      </c>
      <c r="N2058" s="344" t="s">
        <v>4090</v>
      </c>
      <c r="O2058" s="341">
        <v>0</v>
      </c>
    </row>
    <row r="2059" spans="1:15" x14ac:dyDescent="0.2">
      <c r="A2059" s="341" t="s">
        <v>9257</v>
      </c>
      <c r="B2059" s="341" t="s">
        <v>9306</v>
      </c>
      <c r="C2059" s="342" t="s">
        <v>7844</v>
      </c>
      <c r="D2059" s="342" t="s">
        <v>7845</v>
      </c>
      <c r="E2059" s="342" t="s">
        <v>9319</v>
      </c>
      <c r="F2059" s="342" t="s">
        <v>6568</v>
      </c>
      <c r="G2059" s="343">
        <v>11.5</v>
      </c>
      <c r="H2059" s="342" t="s">
        <v>6594</v>
      </c>
      <c r="I2059" s="342" t="s">
        <v>6575</v>
      </c>
      <c r="J2059" s="342" t="s">
        <v>6755</v>
      </c>
      <c r="K2059" s="581" t="s">
        <v>7799</v>
      </c>
      <c r="L2059" s="344" t="s">
        <v>4090</v>
      </c>
      <c r="N2059" s="344" t="s">
        <v>4090</v>
      </c>
      <c r="O2059" s="341">
        <v>0</v>
      </c>
    </row>
    <row r="2060" spans="1:15" x14ac:dyDescent="0.2">
      <c r="A2060" s="341" t="s">
        <v>9257</v>
      </c>
      <c r="B2060" s="341" t="s">
        <v>9306</v>
      </c>
      <c r="C2060" s="342" t="s">
        <v>7844</v>
      </c>
      <c r="D2060" s="342" t="s">
        <v>7845</v>
      </c>
      <c r="E2060" s="342" t="s">
        <v>9322</v>
      </c>
      <c r="F2060" s="342" t="s">
        <v>6568</v>
      </c>
      <c r="G2060" s="343">
        <v>5.4</v>
      </c>
      <c r="H2060" s="342" t="s">
        <v>6594</v>
      </c>
      <c r="I2060" s="342" t="s">
        <v>6575</v>
      </c>
      <c r="J2060" s="342" t="s">
        <v>6755</v>
      </c>
      <c r="K2060" s="581" t="s">
        <v>7878</v>
      </c>
      <c r="L2060" s="344" t="s">
        <v>4090</v>
      </c>
      <c r="N2060" s="344" t="s">
        <v>4090</v>
      </c>
      <c r="O2060" s="341">
        <v>0</v>
      </c>
    </row>
    <row r="2061" spans="1:15" x14ac:dyDescent="0.2">
      <c r="A2061" s="341" t="s">
        <v>9257</v>
      </c>
      <c r="B2061" s="341" t="s">
        <v>9306</v>
      </c>
      <c r="C2061" s="342" t="s">
        <v>7844</v>
      </c>
      <c r="D2061" s="342" t="s">
        <v>7845</v>
      </c>
      <c r="E2061" s="342" t="s">
        <v>9326</v>
      </c>
      <c r="F2061" s="342" t="s">
        <v>6568</v>
      </c>
      <c r="G2061" s="343">
        <v>15.9</v>
      </c>
      <c r="H2061" s="342" t="s">
        <v>6594</v>
      </c>
      <c r="I2061" s="342" t="s">
        <v>6575</v>
      </c>
      <c r="J2061" s="342" t="s">
        <v>6755</v>
      </c>
      <c r="K2061" s="581" t="s">
        <v>7267</v>
      </c>
      <c r="L2061" s="344" t="s">
        <v>4090</v>
      </c>
      <c r="N2061" s="344" t="s">
        <v>4090</v>
      </c>
      <c r="O2061" s="341">
        <v>0</v>
      </c>
    </row>
    <row r="2062" spans="1:15" x14ac:dyDescent="0.2">
      <c r="A2062" s="341" t="s">
        <v>9257</v>
      </c>
      <c r="B2062" s="341" t="s">
        <v>9306</v>
      </c>
      <c r="C2062" s="342" t="s">
        <v>7844</v>
      </c>
      <c r="D2062" s="342" t="s">
        <v>7845</v>
      </c>
      <c r="E2062" s="342" t="s">
        <v>9323</v>
      </c>
      <c r="F2062" s="342" t="s">
        <v>6568</v>
      </c>
      <c r="G2062" s="343">
        <v>5.8500000000000005</v>
      </c>
      <c r="H2062" s="342" t="s">
        <v>6594</v>
      </c>
      <c r="I2062" s="342" t="s">
        <v>6575</v>
      </c>
      <c r="J2062" s="342" t="s">
        <v>6755</v>
      </c>
      <c r="K2062" s="581" t="s">
        <v>7477</v>
      </c>
      <c r="L2062" s="344" t="s">
        <v>4090</v>
      </c>
      <c r="N2062" s="344" t="s">
        <v>4090</v>
      </c>
      <c r="O2062" s="341">
        <v>0</v>
      </c>
    </row>
    <row r="2063" spans="1:15" x14ac:dyDescent="0.2">
      <c r="A2063" s="341" t="s">
        <v>9257</v>
      </c>
      <c r="B2063" s="341" t="s">
        <v>9306</v>
      </c>
      <c r="C2063" s="342" t="s">
        <v>7844</v>
      </c>
      <c r="D2063" s="342" t="s">
        <v>7845</v>
      </c>
      <c r="E2063" s="342" t="s">
        <v>9333</v>
      </c>
      <c r="F2063" s="342" t="s">
        <v>6568</v>
      </c>
      <c r="G2063" s="343">
        <v>5.76</v>
      </c>
      <c r="H2063" s="342" t="s">
        <v>6594</v>
      </c>
      <c r="I2063" s="342" t="s">
        <v>6575</v>
      </c>
      <c r="J2063" s="342" t="s">
        <v>6755</v>
      </c>
      <c r="K2063" s="581" t="s">
        <v>7879</v>
      </c>
      <c r="L2063" s="344" t="s">
        <v>4090</v>
      </c>
      <c r="N2063" s="344" t="s">
        <v>4090</v>
      </c>
      <c r="O2063" s="341">
        <v>0</v>
      </c>
    </row>
    <row r="2064" spans="1:15" x14ac:dyDescent="0.2">
      <c r="A2064" s="341" t="s">
        <v>9257</v>
      </c>
      <c r="B2064" s="341" t="s">
        <v>9306</v>
      </c>
      <c r="C2064" s="342" t="s">
        <v>7844</v>
      </c>
      <c r="D2064" s="342" t="s">
        <v>7845</v>
      </c>
      <c r="E2064" s="342" t="s">
        <v>9333</v>
      </c>
      <c r="F2064" s="342" t="s">
        <v>6568</v>
      </c>
      <c r="G2064" s="343">
        <v>5.4</v>
      </c>
      <c r="H2064" s="342" t="s">
        <v>6594</v>
      </c>
      <c r="I2064" s="342" t="s">
        <v>6575</v>
      </c>
      <c r="J2064" s="342" t="s">
        <v>6755</v>
      </c>
      <c r="K2064" s="581" t="s">
        <v>7317</v>
      </c>
      <c r="L2064" s="344" t="s">
        <v>4090</v>
      </c>
      <c r="N2064" s="344" t="s">
        <v>4090</v>
      </c>
      <c r="O2064" s="341">
        <v>0</v>
      </c>
    </row>
    <row r="2065" spans="1:15" x14ac:dyDescent="0.2">
      <c r="A2065" s="341" t="s">
        <v>9257</v>
      </c>
      <c r="B2065" s="341" t="s">
        <v>9306</v>
      </c>
      <c r="C2065" s="342" t="s">
        <v>7844</v>
      </c>
      <c r="D2065" s="342" t="s">
        <v>7845</v>
      </c>
      <c r="E2065" s="342" t="s">
        <v>9337</v>
      </c>
      <c r="F2065" s="342" t="s">
        <v>6568</v>
      </c>
      <c r="G2065" s="343">
        <v>35.1</v>
      </c>
      <c r="H2065" s="342" t="s">
        <v>6594</v>
      </c>
      <c r="I2065" s="342" t="s">
        <v>6575</v>
      </c>
      <c r="J2065" s="342" t="s">
        <v>6755</v>
      </c>
      <c r="K2065" s="581" t="s">
        <v>7880</v>
      </c>
      <c r="L2065" s="344" t="s">
        <v>4090</v>
      </c>
      <c r="N2065" s="344" t="s">
        <v>4090</v>
      </c>
      <c r="O2065" s="341" t="s">
        <v>6752</v>
      </c>
    </row>
    <row r="2066" spans="1:15" x14ac:dyDescent="0.2">
      <c r="A2066" s="341" t="s">
        <v>9257</v>
      </c>
      <c r="B2066" s="341" t="s">
        <v>9306</v>
      </c>
      <c r="C2066" s="342" t="s">
        <v>7844</v>
      </c>
      <c r="D2066" s="342" t="s">
        <v>7845</v>
      </c>
      <c r="E2066" s="342" t="s">
        <v>9322</v>
      </c>
      <c r="F2066" s="342" t="s">
        <v>6568</v>
      </c>
      <c r="G2066" s="343">
        <v>7.0200000000000005</v>
      </c>
      <c r="H2066" s="342" t="s">
        <v>6594</v>
      </c>
      <c r="I2066" s="342" t="s">
        <v>6575</v>
      </c>
      <c r="J2066" s="342" t="s">
        <v>6755</v>
      </c>
      <c r="K2066" s="581" t="s">
        <v>7566</v>
      </c>
      <c r="L2066" s="344" t="s">
        <v>4090</v>
      </c>
      <c r="N2066" s="344" t="s">
        <v>4090</v>
      </c>
      <c r="O2066" s="341">
        <v>0</v>
      </c>
    </row>
    <row r="2067" spans="1:15" x14ac:dyDescent="0.2">
      <c r="A2067" s="341" t="s">
        <v>9257</v>
      </c>
      <c r="B2067" s="341" t="s">
        <v>9306</v>
      </c>
      <c r="C2067" s="342" t="s">
        <v>7844</v>
      </c>
      <c r="D2067" s="342" t="s">
        <v>7845</v>
      </c>
      <c r="E2067" s="342" t="s">
        <v>9326</v>
      </c>
      <c r="F2067" s="342" t="s">
        <v>6568</v>
      </c>
      <c r="G2067" s="343">
        <v>36.225000000000001</v>
      </c>
      <c r="H2067" s="342" t="s">
        <v>6594</v>
      </c>
      <c r="I2067" s="342" t="s">
        <v>6575</v>
      </c>
      <c r="J2067" s="342" t="s">
        <v>6755</v>
      </c>
      <c r="K2067" s="581" t="s">
        <v>7567</v>
      </c>
      <c r="L2067" s="344" t="s">
        <v>4090</v>
      </c>
      <c r="N2067" s="344" t="s">
        <v>4090</v>
      </c>
      <c r="O2067" s="341" t="s">
        <v>6752</v>
      </c>
    </row>
    <row r="2068" spans="1:15" x14ac:dyDescent="0.2">
      <c r="A2068" s="341" t="s">
        <v>9257</v>
      </c>
      <c r="B2068" s="341" t="s">
        <v>9306</v>
      </c>
      <c r="C2068" s="342" t="s">
        <v>7844</v>
      </c>
      <c r="D2068" s="342" t="s">
        <v>7845</v>
      </c>
      <c r="E2068" s="342" t="s">
        <v>9326</v>
      </c>
      <c r="F2068" s="342" t="s">
        <v>6568</v>
      </c>
      <c r="G2068" s="343">
        <v>35.1</v>
      </c>
      <c r="H2068" s="342" t="s">
        <v>6594</v>
      </c>
      <c r="I2068" s="342" t="s">
        <v>6575</v>
      </c>
      <c r="J2068" s="342" t="s">
        <v>6755</v>
      </c>
      <c r="K2068" s="581" t="s">
        <v>7337</v>
      </c>
      <c r="L2068" s="344" t="s">
        <v>4090</v>
      </c>
      <c r="N2068" s="344" t="s">
        <v>4090</v>
      </c>
      <c r="O2068" s="341" t="s">
        <v>6752</v>
      </c>
    </row>
    <row r="2069" spans="1:15" x14ac:dyDescent="0.2">
      <c r="A2069" s="341" t="s">
        <v>9257</v>
      </c>
      <c r="B2069" s="341" t="s">
        <v>9306</v>
      </c>
      <c r="C2069" s="342" t="s">
        <v>7844</v>
      </c>
      <c r="D2069" s="342" t="s">
        <v>7845</v>
      </c>
      <c r="E2069" s="342" t="s">
        <v>9321</v>
      </c>
      <c r="F2069" s="342" t="s">
        <v>6568</v>
      </c>
      <c r="G2069" s="343">
        <v>7.4250000000000007</v>
      </c>
      <c r="H2069" s="342" t="s">
        <v>6594</v>
      </c>
      <c r="I2069" s="342" t="s">
        <v>6575</v>
      </c>
      <c r="J2069" s="342" t="s">
        <v>6755</v>
      </c>
      <c r="K2069" s="581" t="s">
        <v>7348</v>
      </c>
      <c r="L2069" s="344" t="s">
        <v>4090</v>
      </c>
      <c r="N2069" s="344" t="s">
        <v>4090</v>
      </c>
      <c r="O2069" s="341">
        <v>0</v>
      </c>
    </row>
    <row r="2070" spans="1:15" x14ac:dyDescent="0.2">
      <c r="A2070" s="341" t="s">
        <v>9257</v>
      </c>
      <c r="B2070" s="341" t="s">
        <v>9306</v>
      </c>
      <c r="C2070" s="342" t="s">
        <v>7844</v>
      </c>
      <c r="D2070" s="342" t="s">
        <v>7845</v>
      </c>
      <c r="E2070" s="342" t="s">
        <v>9321</v>
      </c>
      <c r="F2070" s="342" t="s">
        <v>6568</v>
      </c>
      <c r="G2070" s="343">
        <v>4.55</v>
      </c>
      <c r="H2070" s="342" t="s">
        <v>6594</v>
      </c>
      <c r="I2070" s="342" t="s">
        <v>6575</v>
      </c>
      <c r="J2070" s="342" t="s">
        <v>6755</v>
      </c>
      <c r="K2070" s="581" t="s">
        <v>7881</v>
      </c>
      <c r="L2070" s="344" t="s">
        <v>4090</v>
      </c>
      <c r="N2070" s="344" t="s">
        <v>4090</v>
      </c>
      <c r="O2070" s="341">
        <v>0</v>
      </c>
    </row>
    <row r="2071" spans="1:15" x14ac:dyDescent="0.2">
      <c r="A2071" s="341" t="s">
        <v>9257</v>
      </c>
      <c r="B2071" s="341" t="s">
        <v>9306</v>
      </c>
      <c r="C2071" s="342" t="s">
        <v>7844</v>
      </c>
      <c r="D2071" s="342" t="s">
        <v>7845</v>
      </c>
      <c r="E2071" s="342" t="s">
        <v>9324</v>
      </c>
      <c r="F2071" s="342" t="s">
        <v>6568</v>
      </c>
      <c r="G2071" s="343">
        <v>5.04</v>
      </c>
      <c r="H2071" s="342" t="s">
        <v>6594</v>
      </c>
      <c r="I2071" s="342" t="s">
        <v>6575</v>
      </c>
      <c r="J2071" s="342" t="s">
        <v>6755</v>
      </c>
      <c r="K2071" s="581" t="s">
        <v>7000</v>
      </c>
      <c r="L2071" s="344" t="s">
        <v>4090</v>
      </c>
      <c r="N2071" s="344" t="s">
        <v>4090</v>
      </c>
      <c r="O2071" s="341">
        <v>0</v>
      </c>
    </row>
    <row r="2072" spans="1:15" x14ac:dyDescent="0.2">
      <c r="A2072" s="341" t="s">
        <v>9257</v>
      </c>
      <c r="B2072" s="341" t="s">
        <v>9306</v>
      </c>
      <c r="C2072" s="342" t="s">
        <v>7844</v>
      </c>
      <c r="D2072" s="342" t="s">
        <v>7845</v>
      </c>
      <c r="E2072" s="342" t="s">
        <v>9333</v>
      </c>
      <c r="F2072" s="342" t="s">
        <v>6568</v>
      </c>
      <c r="G2072" s="343">
        <v>33.075000000000003</v>
      </c>
      <c r="H2072" s="342" t="s">
        <v>6594</v>
      </c>
      <c r="I2072" s="342" t="s">
        <v>6575</v>
      </c>
      <c r="J2072" s="342" t="s">
        <v>6755</v>
      </c>
      <c r="K2072" s="581" t="s">
        <v>7820</v>
      </c>
      <c r="L2072" s="344" t="s">
        <v>4090</v>
      </c>
      <c r="N2072" s="344" t="s">
        <v>4090</v>
      </c>
      <c r="O2072" s="341" t="s">
        <v>6752</v>
      </c>
    </row>
    <row r="2073" spans="1:15" x14ac:dyDescent="0.2">
      <c r="A2073" s="341" t="s">
        <v>9257</v>
      </c>
      <c r="B2073" s="341" t="s">
        <v>9306</v>
      </c>
      <c r="C2073" s="342" t="s">
        <v>7844</v>
      </c>
      <c r="D2073" s="342" t="s">
        <v>7845</v>
      </c>
      <c r="E2073" s="342" t="s">
        <v>9322</v>
      </c>
      <c r="F2073" s="342" t="s">
        <v>6568</v>
      </c>
      <c r="G2073" s="343">
        <v>11.25</v>
      </c>
      <c r="H2073" s="342" t="s">
        <v>6594</v>
      </c>
      <c r="I2073" s="342" t="s">
        <v>6575</v>
      </c>
      <c r="J2073" s="342" t="s">
        <v>6755</v>
      </c>
      <c r="K2073" s="581" t="s">
        <v>7569</v>
      </c>
      <c r="L2073" s="344" t="s">
        <v>4090</v>
      </c>
      <c r="N2073" s="344" t="s">
        <v>4090</v>
      </c>
      <c r="O2073" s="341">
        <v>0</v>
      </c>
    </row>
    <row r="2074" spans="1:15" x14ac:dyDescent="0.2">
      <c r="A2074" s="341" t="s">
        <v>9257</v>
      </c>
      <c r="B2074" s="341" t="s">
        <v>9306</v>
      </c>
      <c r="C2074" s="342" t="s">
        <v>7844</v>
      </c>
      <c r="D2074" s="342" t="s">
        <v>7845</v>
      </c>
      <c r="E2074" s="342" t="s">
        <v>9255</v>
      </c>
      <c r="F2074" s="342" t="s">
        <v>6568</v>
      </c>
      <c r="G2074" s="343">
        <v>3.9</v>
      </c>
      <c r="H2074" s="342" t="s">
        <v>6594</v>
      </c>
      <c r="I2074" s="342" t="s">
        <v>6575</v>
      </c>
      <c r="J2074" s="342" t="s">
        <v>6755</v>
      </c>
      <c r="K2074" s="581" t="s">
        <v>7364</v>
      </c>
      <c r="L2074" s="344" t="s">
        <v>4090</v>
      </c>
      <c r="N2074" s="344" t="s">
        <v>4090</v>
      </c>
      <c r="O2074" s="341">
        <v>0</v>
      </c>
    </row>
    <row r="2075" spans="1:15" x14ac:dyDescent="0.2">
      <c r="A2075" s="341" t="s">
        <v>9257</v>
      </c>
      <c r="B2075" s="341" t="s">
        <v>9306</v>
      </c>
      <c r="C2075" s="342" t="s">
        <v>7844</v>
      </c>
      <c r="D2075" s="342" t="s">
        <v>7845</v>
      </c>
      <c r="E2075" s="342" t="s">
        <v>9326</v>
      </c>
      <c r="F2075" s="342" t="s">
        <v>6568</v>
      </c>
      <c r="G2075" s="343">
        <v>59.365000000000002</v>
      </c>
      <c r="H2075" s="342" t="s">
        <v>6594</v>
      </c>
      <c r="I2075" s="342" t="s">
        <v>6575</v>
      </c>
      <c r="J2075" s="342" t="s">
        <v>6755</v>
      </c>
      <c r="K2075" s="581" t="s">
        <v>7358</v>
      </c>
      <c r="L2075" s="344" t="s">
        <v>4090</v>
      </c>
      <c r="N2075" s="344" t="s">
        <v>4090</v>
      </c>
      <c r="O2075" s="341" t="s">
        <v>6752</v>
      </c>
    </row>
    <row r="2076" spans="1:15" x14ac:dyDescent="0.2">
      <c r="A2076" s="341" t="s">
        <v>9257</v>
      </c>
      <c r="B2076" s="341" t="s">
        <v>9306</v>
      </c>
      <c r="C2076" s="342" t="s">
        <v>7844</v>
      </c>
      <c r="D2076" s="342" t="s">
        <v>7845</v>
      </c>
      <c r="E2076" s="342" t="s">
        <v>9337</v>
      </c>
      <c r="F2076" s="342" t="s">
        <v>6568</v>
      </c>
      <c r="G2076" s="343">
        <v>35.03</v>
      </c>
      <c r="H2076" s="342" t="s">
        <v>6594</v>
      </c>
      <c r="I2076" s="342" t="s">
        <v>6575</v>
      </c>
      <c r="J2076" s="342" t="s">
        <v>6755</v>
      </c>
      <c r="K2076" s="581" t="s">
        <v>7360</v>
      </c>
      <c r="L2076" s="344" t="s">
        <v>4090</v>
      </c>
      <c r="N2076" s="344" t="s">
        <v>4090</v>
      </c>
      <c r="O2076" s="341" t="s">
        <v>6752</v>
      </c>
    </row>
    <row r="2077" spans="1:15" x14ac:dyDescent="0.2">
      <c r="A2077" s="341" t="s">
        <v>9257</v>
      </c>
      <c r="B2077" s="341" t="s">
        <v>9306</v>
      </c>
      <c r="C2077" s="342" t="s">
        <v>7844</v>
      </c>
      <c r="D2077" s="342" t="s">
        <v>7845</v>
      </c>
      <c r="E2077" s="342" t="s">
        <v>9323</v>
      </c>
      <c r="F2077" s="342" t="s">
        <v>6568</v>
      </c>
      <c r="G2077" s="343">
        <v>7.5250000000000004</v>
      </c>
      <c r="H2077" s="342" t="s">
        <v>6594</v>
      </c>
      <c r="I2077" s="342" t="s">
        <v>6575</v>
      </c>
      <c r="J2077" s="342" t="s">
        <v>6755</v>
      </c>
      <c r="K2077" s="581" t="s">
        <v>7882</v>
      </c>
      <c r="L2077" s="344" t="s">
        <v>4090</v>
      </c>
      <c r="N2077" s="344" t="s">
        <v>4090</v>
      </c>
      <c r="O2077" s="341">
        <v>0</v>
      </c>
    </row>
    <row r="2078" spans="1:15" x14ac:dyDescent="0.2">
      <c r="A2078" s="341" t="s">
        <v>9257</v>
      </c>
      <c r="B2078" s="341" t="s">
        <v>9306</v>
      </c>
      <c r="C2078" s="342" t="s">
        <v>7844</v>
      </c>
      <c r="D2078" s="342" t="s">
        <v>7845</v>
      </c>
      <c r="E2078" s="342" t="s">
        <v>9334</v>
      </c>
      <c r="F2078" s="342" t="s">
        <v>6568</v>
      </c>
      <c r="G2078" s="343">
        <v>33.21</v>
      </c>
      <c r="H2078" s="342" t="s">
        <v>6594</v>
      </c>
      <c r="I2078" s="342" t="s">
        <v>6575</v>
      </c>
      <c r="J2078" s="342" t="s">
        <v>6755</v>
      </c>
      <c r="K2078" s="581" t="s">
        <v>7483</v>
      </c>
      <c r="L2078" s="344" t="s">
        <v>4090</v>
      </c>
      <c r="N2078" s="344" t="s">
        <v>4090</v>
      </c>
      <c r="O2078" s="341" t="s">
        <v>6752</v>
      </c>
    </row>
    <row r="2079" spans="1:15" x14ac:dyDescent="0.2">
      <c r="A2079" s="341" t="s">
        <v>9257</v>
      </c>
      <c r="B2079" s="341" t="s">
        <v>9306</v>
      </c>
      <c r="C2079" s="342" t="s">
        <v>7844</v>
      </c>
      <c r="D2079" s="342" t="s">
        <v>7845</v>
      </c>
      <c r="E2079" s="342" t="s">
        <v>9337</v>
      </c>
      <c r="F2079" s="342" t="s">
        <v>6568</v>
      </c>
      <c r="G2079" s="343">
        <v>5.4</v>
      </c>
      <c r="H2079" s="342" t="s">
        <v>6594</v>
      </c>
      <c r="I2079" s="342" t="s">
        <v>6575</v>
      </c>
      <c r="J2079" s="342" t="s">
        <v>6755</v>
      </c>
      <c r="K2079" s="581" t="s">
        <v>7883</v>
      </c>
      <c r="L2079" s="344" t="s">
        <v>4090</v>
      </c>
      <c r="N2079" s="344" t="s">
        <v>4090</v>
      </c>
      <c r="O2079" s="341">
        <v>0</v>
      </c>
    </row>
    <row r="2080" spans="1:15" x14ac:dyDescent="0.2">
      <c r="A2080" s="341" t="s">
        <v>9257</v>
      </c>
      <c r="B2080" s="341" t="s">
        <v>9306</v>
      </c>
      <c r="C2080" s="342" t="s">
        <v>7844</v>
      </c>
      <c r="D2080" s="342" t="s">
        <v>7845</v>
      </c>
      <c r="E2080" s="342" t="s">
        <v>9323</v>
      </c>
      <c r="F2080" s="342" t="s">
        <v>6568</v>
      </c>
      <c r="G2080" s="343">
        <v>4.62</v>
      </c>
      <c r="H2080" s="342" t="s">
        <v>6594</v>
      </c>
      <c r="I2080" s="342" t="s">
        <v>6575</v>
      </c>
      <c r="J2080" s="342" t="s">
        <v>6755</v>
      </c>
      <c r="K2080" s="581" t="s">
        <v>7884</v>
      </c>
      <c r="L2080" s="344" t="s">
        <v>4090</v>
      </c>
      <c r="N2080" s="344" t="s">
        <v>4090</v>
      </c>
      <c r="O2080" s="341">
        <v>0</v>
      </c>
    </row>
    <row r="2081" spans="1:15" x14ac:dyDescent="0.2">
      <c r="A2081" s="341" t="s">
        <v>9257</v>
      </c>
      <c r="B2081" s="341" t="s">
        <v>9306</v>
      </c>
      <c r="C2081" s="342" t="s">
        <v>7844</v>
      </c>
      <c r="D2081" s="342" t="s">
        <v>7845</v>
      </c>
      <c r="E2081" s="342" t="s">
        <v>9323</v>
      </c>
      <c r="F2081" s="342" t="s">
        <v>6568</v>
      </c>
      <c r="G2081" s="343">
        <v>5.4</v>
      </c>
      <c r="H2081" s="342" t="s">
        <v>6594</v>
      </c>
      <c r="I2081" s="342" t="s">
        <v>6575</v>
      </c>
      <c r="J2081" s="342" t="s">
        <v>6755</v>
      </c>
      <c r="K2081" s="581" t="s">
        <v>6944</v>
      </c>
      <c r="L2081" s="344" t="s">
        <v>4090</v>
      </c>
      <c r="N2081" s="344" t="s">
        <v>4090</v>
      </c>
      <c r="O2081" s="341">
        <v>0</v>
      </c>
    </row>
    <row r="2082" spans="1:15" x14ac:dyDescent="0.2">
      <c r="A2082" s="341" t="s">
        <v>9257</v>
      </c>
      <c r="B2082" s="341" t="s">
        <v>9306</v>
      </c>
      <c r="C2082" s="342" t="s">
        <v>7844</v>
      </c>
      <c r="D2082" s="342" t="s">
        <v>7845</v>
      </c>
      <c r="E2082" s="342" t="s">
        <v>9321</v>
      </c>
      <c r="F2082" s="342" t="s">
        <v>6568</v>
      </c>
      <c r="G2082" s="343">
        <v>4.3</v>
      </c>
      <c r="H2082" s="342" t="s">
        <v>6594</v>
      </c>
      <c r="I2082" s="342" t="s">
        <v>6575</v>
      </c>
      <c r="J2082" s="342" t="s">
        <v>6755</v>
      </c>
      <c r="K2082" s="581" t="s">
        <v>7884</v>
      </c>
      <c r="L2082" s="344" t="s">
        <v>4090</v>
      </c>
      <c r="N2082" s="344" t="s">
        <v>4090</v>
      </c>
      <c r="O2082" s="341">
        <v>0</v>
      </c>
    </row>
    <row r="2083" spans="1:15" x14ac:dyDescent="0.2">
      <c r="A2083" s="341" t="s">
        <v>9257</v>
      </c>
      <c r="B2083" s="341" t="s">
        <v>9306</v>
      </c>
      <c r="C2083" s="342" t="s">
        <v>7844</v>
      </c>
      <c r="D2083" s="342" t="s">
        <v>7845</v>
      </c>
      <c r="E2083" s="342" t="s">
        <v>9323</v>
      </c>
      <c r="F2083" s="342" t="s">
        <v>6568</v>
      </c>
      <c r="G2083" s="343">
        <v>27.3</v>
      </c>
      <c r="H2083" s="342" t="s">
        <v>6594</v>
      </c>
      <c r="I2083" s="342" t="s">
        <v>6575</v>
      </c>
      <c r="J2083" s="342" t="s">
        <v>6755</v>
      </c>
      <c r="K2083" s="581" t="s">
        <v>7885</v>
      </c>
      <c r="L2083" s="344" t="s">
        <v>4090</v>
      </c>
      <c r="N2083" s="344" t="s">
        <v>4090</v>
      </c>
      <c r="O2083" s="341">
        <v>0</v>
      </c>
    </row>
    <row r="2084" spans="1:15" x14ac:dyDescent="0.2">
      <c r="A2084" s="341" t="s">
        <v>9257</v>
      </c>
      <c r="B2084" s="341" t="s">
        <v>9306</v>
      </c>
      <c r="C2084" s="342" t="s">
        <v>7844</v>
      </c>
      <c r="D2084" s="342" t="s">
        <v>7845</v>
      </c>
      <c r="E2084" s="342" t="s">
        <v>9320</v>
      </c>
      <c r="F2084" s="342" t="s">
        <v>6568</v>
      </c>
      <c r="G2084" s="343">
        <v>7.1750000000000007</v>
      </c>
      <c r="H2084" s="342" t="s">
        <v>6594</v>
      </c>
      <c r="I2084" s="342" t="s">
        <v>6575</v>
      </c>
      <c r="J2084" s="342" t="s">
        <v>6755</v>
      </c>
      <c r="K2084" s="581" t="s">
        <v>6855</v>
      </c>
      <c r="L2084" s="344" t="s">
        <v>4090</v>
      </c>
      <c r="N2084" s="344" t="s">
        <v>4090</v>
      </c>
      <c r="O2084" s="341">
        <v>0</v>
      </c>
    </row>
    <row r="2085" spans="1:15" x14ac:dyDescent="0.2">
      <c r="A2085" s="341" t="s">
        <v>9257</v>
      </c>
      <c r="B2085" s="341" t="s">
        <v>9306</v>
      </c>
      <c r="C2085" s="342" t="s">
        <v>7844</v>
      </c>
      <c r="D2085" s="342" t="s">
        <v>7845</v>
      </c>
      <c r="E2085" s="342" t="s">
        <v>9323</v>
      </c>
      <c r="F2085" s="342" t="s">
        <v>6568</v>
      </c>
      <c r="G2085" s="343">
        <v>27.94</v>
      </c>
      <c r="H2085" s="342" t="s">
        <v>6594</v>
      </c>
      <c r="I2085" s="342" t="s">
        <v>6575</v>
      </c>
      <c r="J2085" s="342" t="s">
        <v>6755</v>
      </c>
      <c r="K2085" s="581" t="s">
        <v>7886</v>
      </c>
      <c r="L2085" s="344" t="s">
        <v>4090</v>
      </c>
      <c r="N2085" s="344" t="s">
        <v>4090</v>
      </c>
      <c r="O2085" s="341">
        <v>0</v>
      </c>
    </row>
    <row r="2086" spans="1:15" x14ac:dyDescent="0.2">
      <c r="A2086" s="341" t="s">
        <v>9257</v>
      </c>
      <c r="B2086" s="341" t="s">
        <v>9306</v>
      </c>
      <c r="C2086" s="342" t="s">
        <v>7844</v>
      </c>
      <c r="D2086" s="342" t="s">
        <v>7845</v>
      </c>
      <c r="E2086" s="342" t="s">
        <v>9323</v>
      </c>
      <c r="F2086" s="342" t="s">
        <v>6568</v>
      </c>
      <c r="G2086" s="343">
        <v>12.9</v>
      </c>
      <c r="H2086" s="342" t="s">
        <v>6594</v>
      </c>
      <c r="I2086" s="342" t="s">
        <v>6575</v>
      </c>
      <c r="J2086" s="342" t="s">
        <v>6755</v>
      </c>
      <c r="K2086" s="581" t="s">
        <v>7887</v>
      </c>
      <c r="L2086" s="344" t="s">
        <v>4090</v>
      </c>
      <c r="N2086" s="344" t="s">
        <v>4090</v>
      </c>
      <c r="O2086" s="341">
        <v>0</v>
      </c>
    </row>
    <row r="2087" spans="1:15" x14ac:dyDescent="0.2">
      <c r="A2087" s="341" t="s">
        <v>9257</v>
      </c>
      <c r="B2087" s="341" t="s">
        <v>9306</v>
      </c>
      <c r="C2087" s="342" t="s">
        <v>7844</v>
      </c>
      <c r="D2087" s="342" t="s">
        <v>7845</v>
      </c>
      <c r="E2087" s="342" t="s">
        <v>9326</v>
      </c>
      <c r="F2087" s="342" t="s">
        <v>6568</v>
      </c>
      <c r="G2087" s="343">
        <v>63.36</v>
      </c>
      <c r="H2087" s="342" t="s">
        <v>6594</v>
      </c>
      <c r="I2087" s="342" t="s">
        <v>6575</v>
      </c>
      <c r="J2087" s="342" t="s">
        <v>6755</v>
      </c>
      <c r="K2087" s="581" t="s">
        <v>6653</v>
      </c>
      <c r="L2087" s="344" t="s">
        <v>4090</v>
      </c>
      <c r="N2087" s="344" t="s">
        <v>4090</v>
      </c>
      <c r="O2087" s="341" t="s">
        <v>6752</v>
      </c>
    </row>
    <row r="2088" spans="1:15" x14ac:dyDescent="0.2">
      <c r="A2088" s="341" t="s">
        <v>9257</v>
      </c>
      <c r="B2088" s="341" t="s">
        <v>9306</v>
      </c>
      <c r="C2088" s="342" t="s">
        <v>7844</v>
      </c>
      <c r="D2088" s="342" t="s">
        <v>7845</v>
      </c>
      <c r="E2088" s="342" t="s">
        <v>9326</v>
      </c>
      <c r="F2088" s="342" t="s">
        <v>6568</v>
      </c>
      <c r="G2088" s="343">
        <v>17.25</v>
      </c>
      <c r="H2088" s="342" t="s">
        <v>6594</v>
      </c>
      <c r="I2088" s="342" t="s">
        <v>6575</v>
      </c>
      <c r="J2088" s="342" t="s">
        <v>6755</v>
      </c>
      <c r="K2088" s="581" t="s">
        <v>6805</v>
      </c>
      <c r="L2088" s="344" t="s">
        <v>4090</v>
      </c>
      <c r="N2088" s="344" t="s">
        <v>4090</v>
      </c>
      <c r="O2088" s="341">
        <v>0</v>
      </c>
    </row>
    <row r="2089" spans="1:15" x14ac:dyDescent="0.2">
      <c r="A2089" s="341" t="s">
        <v>9257</v>
      </c>
      <c r="B2089" s="341" t="s">
        <v>9306</v>
      </c>
      <c r="C2089" s="342" t="s">
        <v>7844</v>
      </c>
      <c r="D2089" s="342" t="s">
        <v>7845</v>
      </c>
      <c r="E2089" s="342" t="s">
        <v>9326</v>
      </c>
      <c r="F2089" s="342" t="s">
        <v>6568</v>
      </c>
      <c r="G2089" s="343">
        <v>49.300000000000004</v>
      </c>
      <c r="H2089" s="342" t="s">
        <v>6594</v>
      </c>
      <c r="I2089" s="342" t="s">
        <v>6575</v>
      </c>
      <c r="J2089" s="342" t="s">
        <v>6755</v>
      </c>
      <c r="K2089" s="581" t="s">
        <v>6805</v>
      </c>
      <c r="L2089" s="344" t="s">
        <v>4090</v>
      </c>
      <c r="N2089" s="344" t="s">
        <v>4090</v>
      </c>
      <c r="O2089" s="341" t="s">
        <v>6752</v>
      </c>
    </row>
    <row r="2090" spans="1:15" x14ac:dyDescent="0.2">
      <c r="A2090" s="341" t="s">
        <v>9257</v>
      </c>
      <c r="B2090" s="341" t="s">
        <v>9306</v>
      </c>
      <c r="C2090" s="342" t="s">
        <v>7844</v>
      </c>
      <c r="D2090" s="342" t="s">
        <v>7845</v>
      </c>
      <c r="E2090" s="342" t="s">
        <v>9334</v>
      </c>
      <c r="F2090" s="342" t="s">
        <v>6568</v>
      </c>
      <c r="G2090" s="343">
        <v>87.42</v>
      </c>
      <c r="H2090" s="342" t="s">
        <v>6594</v>
      </c>
      <c r="I2090" s="342" t="s">
        <v>6575</v>
      </c>
      <c r="J2090" s="342" t="s">
        <v>6755</v>
      </c>
      <c r="K2090" s="581" t="s">
        <v>6805</v>
      </c>
      <c r="L2090" s="344" t="s">
        <v>4090</v>
      </c>
      <c r="N2090" s="344" t="s">
        <v>4090</v>
      </c>
      <c r="O2090" s="341" t="s">
        <v>6752</v>
      </c>
    </row>
    <row r="2091" spans="1:15" x14ac:dyDescent="0.2">
      <c r="A2091" s="341" t="s">
        <v>9257</v>
      </c>
      <c r="B2091" s="341" t="s">
        <v>9306</v>
      </c>
      <c r="C2091" s="342" t="s">
        <v>7844</v>
      </c>
      <c r="D2091" s="342" t="s">
        <v>7845</v>
      </c>
      <c r="E2091" s="342" t="s">
        <v>9328</v>
      </c>
      <c r="F2091" s="342" t="s">
        <v>6568</v>
      </c>
      <c r="G2091" s="343">
        <v>56.1</v>
      </c>
      <c r="H2091" s="342" t="s">
        <v>6594</v>
      </c>
      <c r="I2091" s="342" t="s">
        <v>6575</v>
      </c>
      <c r="J2091" s="342" t="s">
        <v>6755</v>
      </c>
      <c r="K2091" s="581" t="s">
        <v>7396</v>
      </c>
      <c r="L2091" s="344" t="s">
        <v>4090</v>
      </c>
      <c r="N2091" s="344" t="s">
        <v>4090</v>
      </c>
      <c r="O2091" s="341" t="s">
        <v>6752</v>
      </c>
    </row>
    <row r="2092" spans="1:15" x14ac:dyDescent="0.2">
      <c r="A2092" s="341" t="s">
        <v>9257</v>
      </c>
      <c r="B2092" s="341" t="s">
        <v>9306</v>
      </c>
      <c r="C2092" s="342" t="s">
        <v>7844</v>
      </c>
      <c r="D2092" s="342" t="s">
        <v>7845</v>
      </c>
      <c r="E2092" s="342" t="s">
        <v>9326</v>
      </c>
      <c r="F2092" s="342" t="s">
        <v>6568</v>
      </c>
      <c r="G2092" s="343">
        <v>6.9</v>
      </c>
      <c r="H2092" s="342" t="s">
        <v>6594</v>
      </c>
      <c r="I2092" s="342" t="s">
        <v>6575</v>
      </c>
      <c r="J2092" s="342" t="s">
        <v>6755</v>
      </c>
      <c r="K2092" s="581" t="s">
        <v>6805</v>
      </c>
      <c r="L2092" s="344" t="s">
        <v>4090</v>
      </c>
      <c r="N2092" s="344" t="s">
        <v>4090</v>
      </c>
      <c r="O2092" s="341">
        <v>0</v>
      </c>
    </row>
    <row r="2093" spans="1:15" x14ac:dyDescent="0.2">
      <c r="A2093" s="341" t="s">
        <v>9257</v>
      </c>
      <c r="B2093" s="341" t="s">
        <v>9306</v>
      </c>
      <c r="C2093" s="342" t="s">
        <v>7844</v>
      </c>
      <c r="D2093" s="342" t="s">
        <v>7845</v>
      </c>
      <c r="E2093" s="342" t="s">
        <v>9323</v>
      </c>
      <c r="F2093" s="342" t="s">
        <v>6568</v>
      </c>
      <c r="G2093" s="343">
        <v>5.28</v>
      </c>
      <c r="H2093" s="342" t="s">
        <v>6594</v>
      </c>
      <c r="I2093" s="342" t="s">
        <v>6575</v>
      </c>
      <c r="J2093" s="342" t="s">
        <v>6755</v>
      </c>
      <c r="K2093" s="581" t="s">
        <v>7057</v>
      </c>
      <c r="L2093" s="344" t="s">
        <v>4090</v>
      </c>
      <c r="N2093" s="344" t="s">
        <v>4090</v>
      </c>
      <c r="O2093" s="341" t="s">
        <v>6752</v>
      </c>
    </row>
    <row r="2094" spans="1:15" x14ac:dyDescent="0.2">
      <c r="A2094" s="341" t="s">
        <v>9257</v>
      </c>
      <c r="B2094" s="341" t="s">
        <v>9306</v>
      </c>
      <c r="C2094" s="342" t="s">
        <v>7844</v>
      </c>
      <c r="D2094" s="342" t="s">
        <v>7845</v>
      </c>
      <c r="E2094" s="342" t="s">
        <v>9323</v>
      </c>
      <c r="F2094" s="342" t="s">
        <v>6568</v>
      </c>
      <c r="G2094" s="343">
        <v>3.35</v>
      </c>
      <c r="H2094" s="342" t="s">
        <v>6594</v>
      </c>
      <c r="I2094" s="342" t="s">
        <v>6575</v>
      </c>
      <c r="J2094" s="342" t="s">
        <v>6755</v>
      </c>
      <c r="K2094" s="581" t="s">
        <v>7081</v>
      </c>
      <c r="L2094" s="344" t="s">
        <v>4090</v>
      </c>
      <c r="N2094" s="344" t="s">
        <v>4090</v>
      </c>
      <c r="O2094" s="341" t="s">
        <v>6766</v>
      </c>
    </row>
    <row r="2095" spans="1:15" x14ac:dyDescent="0.2">
      <c r="A2095" s="341" t="s">
        <v>9257</v>
      </c>
      <c r="B2095" s="341" t="s">
        <v>9306</v>
      </c>
      <c r="C2095" s="342" t="s">
        <v>7844</v>
      </c>
      <c r="D2095" s="342" t="s">
        <v>7845</v>
      </c>
      <c r="E2095" s="342" t="s">
        <v>9322</v>
      </c>
      <c r="F2095" s="342" t="s">
        <v>6568</v>
      </c>
      <c r="G2095" s="343">
        <v>5.39</v>
      </c>
      <c r="H2095" s="342" t="s">
        <v>6594</v>
      </c>
      <c r="I2095" s="342" t="s">
        <v>6575</v>
      </c>
      <c r="J2095" s="342" t="s">
        <v>6755</v>
      </c>
      <c r="K2095" s="581" t="s">
        <v>7888</v>
      </c>
      <c r="L2095" s="344" t="s">
        <v>4090</v>
      </c>
      <c r="N2095" s="344" t="s">
        <v>4090</v>
      </c>
      <c r="O2095" s="341">
        <v>0</v>
      </c>
    </row>
    <row r="2096" spans="1:15" x14ac:dyDescent="0.2">
      <c r="A2096" s="341" t="s">
        <v>9257</v>
      </c>
      <c r="B2096" s="341" t="s">
        <v>9306</v>
      </c>
      <c r="C2096" s="342" t="s">
        <v>7844</v>
      </c>
      <c r="D2096" s="342" t="s">
        <v>7845</v>
      </c>
      <c r="E2096" s="342" t="s">
        <v>9322</v>
      </c>
      <c r="F2096" s="342" t="s">
        <v>6568</v>
      </c>
      <c r="G2096" s="343">
        <v>15.77</v>
      </c>
      <c r="H2096" s="342" t="s">
        <v>6594</v>
      </c>
      <c r="I2096" s="342" t="s">
        <v>6575</v>
      </c>
      <c r="J2096" s="342" t="s">
        <v>6755</v>
      </c>
      <c r="K2096" s="581" t="s">
        <v>7889</v>
      </c>
      <c r="L2096" s="344" t="s">
        <v>4090</v>
      </c>
      <c r="N2096" s="344" t="s">
        <v>4090</v>
      </c>
      <c r="O2096" s="341">
        <v>0</v>
      </c>
    </row>
    <row r="2097" spans="1:15" x14ac:dyDescent="0.2">
      <c r="A2097" s="341" t="s">
        <v>9257</v>
      </c>
      <c r="B2097" s="341" t="s">
        <v>9306</v>
      </c>
      <c r="C2097" s="342" t="s">
        <v>7844</v>
      </c>
      <c r="D2097" s="342" t="s">
        <v>7845</v>
      </c>
      <c r="E2097" s="342" t="s">
        <v>9322</v>
      </c>
      <c r="F2097" s="342" t="s">
        <v>6568</v>
      </c>
      <c r="G2097" s="343">
        <v>2.4</v>
      </c>
      <c r="H2097" s="342" t="s">
        <v>6594</v>
      </c>
      <c r="I2097" s="342" t="s">
        <v>6575</v>
      </c>
      <c r="J2097" s="342" t="s">
        <v>6755</v>
      </c>
      <c r="K2097" s="581" t="s">
        <v>6683</v>
      </c>
      <c r="L2097" s="344" t="s">
        <v>4090</v>
      </c>
      <c r="N2097" s="344" t="s">
        <v>4090</v>
      </c>
      <c r="O2097" s="341">
        <v>0</v>
      </c>
    </row>
    <row r="2098" spans="1:15" x14ac:dyDescent="0.2">
      <c r="A2098" s="341" t="s">
        <v>9257</v>
      </c>
      <c r="B2098" s="341" t="s">
        <v>9306</v>
      </c>
      <c r="C2098" s="342" t="s">
        <v>7844</v>
      </c>
      <c r="D2098" s="342" t="s">
        <v>7845</v>
      </c>
      <c r="E2098" s="342" t="s">
        <v>9337</v>
      </c>
      <c r="F2098" s="342" t="s">
        <v>6568</v>
      </c>
      <c r="G2098" s="343">
        <v>9.9749999999999996</v>
      </c>
      <c r="H2098" s="342" t="s">
        <v>6594</v>
      </c>
      <c r="I2098" s="342" t="s">
        <v>6575</v>
      </c>
      <c r="J2098" s="342" t="s">
        <v>6755</v>
      </c>
      <c r="K2098" s="581" t="s">
        <v>6791</v>
      </c>
      <c r="L2098" s="344" t="s">
        <v>4090</v>
      </c>
      <c r="M2098" s="345" t="s">
        <v>7890</v>
      </c>
      <c r="N2098" s="344" t="s">
        <v>4090</v>
      </c>
      <c r="O2098" s="341">
        <v>0</v>
      </c>
    </row>
    <row r="2099" spans="1:15" x14ac:dyDescent="0.2">
      <c r="A2099" s="341" t="s">
        <v>9257</v>
      </c>
      <c r="B2099" s="341" t="s">
        <v>9306</v>
      </c>
      <c r="C2099" s="342" t="s">
        <v>7844</v>
      </c>
      <c r="D2099" s="342" t="s">
        <v>7845</v>
      </c>
      <c r="E2099" s="342" t="s">
        <v>9337</v>
      </c>
      <c r="F2099" s="342" t="s">
        <v>6568</v>
      </c>
      <c r="G2099" s="343">
        <v>28.32</v>
      </c>
      <c r="H2099" s="342" t="s">
        <v>6594</v>
      </c>
      <c r="I2099" s="342" t="s">
        <v>6575</v>
      </c>
      <c r="J2099" s="342" t="s">
        <v>6755</v>
      </c>
      <c r="K2099" s="581" t="s">
        <v>7891</v>
      </c>
      <c r="L2099" s="344" t="s">
        <v>4090</v>
      </c>
      <c r="N2099" s="344" t="s">
        <v>4090</v>
      </c>
      <c r="O2099" s="341">
        <v>0</v>
      </c>
    </row>
    <row r="2100" spans="1:15" x14ac:dyDescent="0.2">
      <c r="A2100" s="341" t="s">
        <v>9257</v>
      </c>
      <c r="B2100" s="341" t="s">
        <v>9306</v>
      </c>
      <c r="C2100" s="342" t="s">
        <v>7844</v>
      </c>
      <c r="D2100" s="342" t="s">
        <v>7845</v>
      </c>
      <c r="E2100" s="342" t="s">
        <v>9321</v>
      </c>
      <c r="F2100" s="342" t="s">
        <v>6568</v>
      </c>
      <c r="G2100" s="343">
        <v>87.95</v>
      </c>
      <c r="H2100" s="342" t="s">
        <v>6594</v>
      </c>
      <c r="I2100" s="342" t="s">
        <v>6575</v>
      </c>
      <c r="J2100" s="342" t="s">
        <v>6755</v>
      </c>
      <c r="K2100" s="581" t="s">
        <v>6864</v>
      </c>
      <c r="L2100" s="344" t="s">
        <v>4090</v>
      </c>
      <c r="N2100" s="344" t="s">
        <v>4090</v>
      </c>
      <c r="O2100" s="341" t="s">
        <v>6752</v>
      </c>
    </row>
    <row r="2101" spans="1:15" x14ac:dyDescent="0.2">
      <c r="A2101" s="341" t="s">
        <v>9257</v>
      </c>
      <c r="B2101" s="341" t="s">
        <v>9306</v>
      </c>
      <c r="C2101" s="342" t="s">
        <v>7844</v>
      </c>
      <c r="D2101" s="342" t="s">
        <v>7845</v>
      </c>
      <c r="E2101" s="342" t="s">
        <v>9321</v>
      </c>
      <c r="F2101" s="342" t="s">
        <v>6568</v>
      </c>
      <c r="G2101" s="343">
        <v>6.11</v>
      </c>
      <c r="H2101" s="342" t="s">
        <v>6594</v>
      </c>
      <c r="I2101" s="342" t="s">
        <v>6575</v>
      </c>
      <c r="J2101" s="342" t="s">
        <v>6755</v>
      </c>
      <c r="K2101" s="581" t="s">
        <v>7581</v>
      </c>
      <c r="L2101" s="344" t="s">
        <v>4090</v>
      </c>
      <c r="N2101" s="344" t="s">
        <v>4090</v>
      </c>
      <c r="O2101" s="341">
        <v>0</v>
      </c>
    </row>
    <row r="2102" spans="1:15" x14ac:dyDescent="0.2">
      <c r="A2102" s="341" t="s">
        <v>9257</v>
      </c>
      <c r="B2102" s="341" t="s">
        <v>9306</v>
      </c>
      <c r="C2102" s="342" t="s">
        <v>7844</v>
      </c>
      <c r="D2102" s="342" t="s">
        <v>7845</v>
      </c>
      <c r="E2102" s="342" t="s">
        <v>9328</v>
      </c>
      <c r="F2102" s="342" t="s">
        <v>6568</v>
      </c>
      <c r="G2102" s="343">
        <v>14.700000000000001</v>
      </c>
      <c r="H2102" s="342" t="s">
        <v>6594</v>
      </c>
      <c r="I2102" s="342" t="s">
        <v>6575</v>
      </c>
      <c r="J2102" s="342" t="s">
        <v>6755</v>
      </c>
      <c r="K2102" s="581" t="s">
        <v>7505</v>
      </c>
      <c r="L2102" s="344" t="s">
        <v>4090</v>
      </c>
      <c r="N2102" s="344" t="s">
        <v>4090</v>
      </c>
      <c r="O2102" s="341" t="s">
        <v>6752</v>
      </c>
    </row>
    <row r="2103" spans="1:15" x14ac:dyDescent="0.2">
      <c r="A2103" s="341" t="s">
        <v>9257</v>
      </c>
      <c r="B2103" s="341" t="s">
        <v>9306</v>
      </c>
      <c r="C2103" s="342" t="s">
        <v>7844</v>
      </c>
      <c r="D2103" s="342" t="s">
        <v>7845</v>
      </c>
      <c r="E2103" s="342" t="s">
        <v>9328</v>
      </c>
      <c r="F2103" s="342" t="s">
        <v>6568</v>
      </c>
      <c r="G2103" s="343">
        <v>11.025</v>
      </c>
      <c r="H2103" s="342" t="s">
        <v>6594</v>
      </c>
      <c r="I2103" s="342" t="s">
        <v>6575</v>
      </c>
      <c r="J2103" s="342" t="s">
        <v>6755</v>
      </c>
      <c r="K2103" s="581" t="s">
        <v>7505</v>
      </c>
      <c r="L2103" s="344" t="s">
        <v>4090</v>
      </c>
      <c r="N2103" s="344" t="s">
        <v>4090</v>
      </c>
      <c r="O2103" s="341" t="s">
        <v>6752</v>
      </c>
    </row>
    <row r="2104" spans="1:15" x14ac:dyDescent="0.2">
      <c r="A2104" s="341" t="s">
        <v>9257</v>
      </c>
      <c r="B2104" s="341" t="s">
        <v>9306</v>
      </c>
      <c r="C2104" s="342" t="s">
        <v>7844</v>
      </c>
      <c r="D2104" s="342" t="s">
        <v>7845</v>
      </c>
      <c r="E2104" s="342" t="s">
        <v>9319</v>
      </c>
      <c r="F2104" s="342" t="s">
        <v>6568</v>
      </c>
      <c r="G2104" s="343">
        <v>4.95</v>
      </c>
      <c r="H2104" s="342" t="s">
        <v>6594</v>
      </c>
      <c r="I2104" s="342" t="s">
        <v>6575</v>
      </c>
      <c r="J2104" s="342" t="s">
        <v>6755</v>
      </c>
      <c r="K2104" s="581" t="s">
        <v>7114</v>
      </c>
      <c r="L2104" s="344" t="s">
        <v>4090</v>
      </c>
      <c r="N2104" s="344" t="s">
        <v>4090</v>
      </c>
      <c r="O2104" s="341">
        <v>0</v>
      </c>
    </row>
    <row r="2105" spans="1:15" x14ac:dyDescent="0.2">
      <c r="A2105" s="341" t="s">
        <v>9257</v>
      </c>
      <c r="B2105" s="341" t="s">
        <v>9306</v>
      </c>
      <c r="C2105" s="342" t="s">
        <v>7844</v>
      </c>
      <c r="D2105" s="342" t="s">
        <v>7845</v>
      </c>
      <c r="E2105" s="342" t="s">
        <v>9320</v>
      </c>
      <c r="F2105" s="342" t="s">
        <v>6568</v>
      </c>
      <c r="G2105" s="343">
        <v>10</v>
      </c>
      <c r="H2105" s="342" t="s">
        <v>6594</v>
      </c>
      <c r="I2105" s="342" t="s">
        <v>6575</v>
      </c>
      <c r="J2105" s="342" t="s">
        <v>6755</v>
      </c>
      <c r="K2105" s="581" t="s">
        <v>7057</v>
      </c>
      <c r="L2105" s="344" t="s">
        <v>4090</v>
      </c>
      <c r="N2105" s="344" t="s">
        <v>4090</v>
      </c>
      <c r="O2105" s="341" t="s">
        <v>6766</v>
      </c>
    </row>
    <row r="2106" spans="1:15" x14ac:dyDescent="0.2">
      <c r="A2106" s="341" t="s">
        <v>9257</v>
      </c>
      <c r="B2106" s="341" t="s">
        <v>9306</v>
      </c>
      <c r="C2106" s="342" t="s">
        <v>7844</v>
      </c>
      <c r="D2106" s="342" t="s">
        <v>7845</v>
      </c>
      <c r="E2106" s="342" t="s">
        <v>9321</v>
      </c>
      <c r="F2106" s="342" t="s">
        <v>6568</v>
      </c>
      <c r="G2106" s="343">
        <v>9.89</v>
      </c>
      <c r="H2106" s="342" t="s">
        <v>6594</v>
      </c>
      <c r="I2106" s="342" t="s">
        <v>6575</v>
      </c>
      <c r="J2106" s="342" t="s">
        <v>6755</v>
      </c>
      <c r="K2106" s="581" t="s">
        <v>7093</v>
      </c>
      <c r="L2106" s="344" t="s">
        <v>4090</v>
      </c>
      <c r="N2106" s="344" t="s">
        <v>4090</v>
      </c>
      <c r="O2106" s="341">
        <v>0</v>
      </c>
    </row>
    <row r="2107" spans="1:15" x14ac:dyDescent="0.2">
      <c r="A2107" s="341" t="s">
        <v>9257</v>
      </c>
      <c r="B2107" s="341" t="s">
        <v>9306</v>
      </c>
      <c r="C2107" s="342" t="s">
        <v>7844</v>
      </c>
      <c r="D2107" s="342" t="s">
        <v>7845</v>
      </c>
      <c r="E2107" s="342" t="s">
        <v>9319</v>
      </c>
      <c r="F2107" s="342" t="s">
        <v>6568</v>
      </c>
      <c r="G2107" s="343">
        <v>22.61</v>
      </c>
      <c r="H2107" s="342" t="s">
        <v>6594</v>
      </c>
      <c r="I2107" s="342" t="s">
        <v>6575</v>
      </c>
      <c r="J2107" s="342" t="s">
        <v>6755</v>
      </c>
      <c r="K2107" s="581" t="s">
        <v>7892</v>
      </c>
      <c r="L2107" s="344" t="s">
        <v>4090</v>
      </c>
      <c r="N2107" s="344" t="s">
        <v>4090</v>
      </c>
      <c r="O2107" s="341">
        <v>0</v>
      </c>
    </row>
    <row r="2108" spans="1:15" x14ac:dyDescent="0.2">
      <c r="A2108" s="341" t="s">
        <v>9257</v>
      </c>
      <c r="B2108" s="341" t="s">
        <v>9306</v>
      </c>
      <c r="C2108" s="342" t="s">
        <v>7844</v>
      </c>
      <c r="D2108" s="342" t="s">
        <v>7845</v>
      </c>
      <c r="E2108" s="342" t="s">
        <v>9323</v>
      </c>
      <c r="F2108" s="342" t="s">
        <v>6568</v>
      </c>
      <c r="G2108" s="343">
        <v>5.1870000000000003</v>
      </c>
      <c r="H2108" s="342" t="s">
        <v>6594</v>
      </c>
      <c r="I2108" s="342" t="s">
        <v>6575</v>
      </c>
      <c r="J2108" s="342" t="s">
        <v>6755</v>
      </c>
      <c r="K2108" s="581" t="s">
        <v>7404</v>
      </c>
      <c r="L2108" s="344" t="s">
        <v>4090</v>
      </c>
      <c r="N2108" s="344" t="s">
        <v>4090</v>
      </c>
      <c r="O2108" s="341">
        <v>0</v>
      </c>
    </row>
    <row r="2109" spans="1:15" x14ac:dyDescent="0.2">
      <c r="A2109" s="341" t="s">
        <v>9257</v>
      </c>
      <c r="B2109" s="341" t="s">
        <v>9306</v>
      </c>
      <c r="C2109" s="342" t="s">
        <v>7844</v>
      </c>
      <c r="D2109" s="342" t="s">
        <v>7845</v>
      </c>
      <c r="E2109" s="342" t="s">
        <v>9320</v>
      </c>
      <c r="F2109" s="342" t="s">
        <v>6568</v>
      </c>
      <c r="G2109" s="343">
        <v>5.1870000000000003</v>
      </c>
      <c r="H2109" s="342" t="s">
        <v>6594</v>
      </c>
      <c r="I2109" s="342" t="s">
        <v>6575</v>
      </c>
      <c r="J2109" s="342" t="s">
        <v>6755</v>
      </c>
      <c r="K2109" s="581" t="s">
        <v>7893</v>
      </c>
      <c r="L2109" s="344" t="s">
        <v>4090</v>
      </c>
      <c r="N2109" s="344" t="s">
        <v>4090</v>
      </c>
      <c r="O2109" s="341">
        <v>0</v>
      </c>
    </row>
    <row r="2110" spans="1:15" x14ac:dyDescent="0.2">
      <c r="A2110" s="341" t="s">
        <v>9257</v>
      </c>
      <c r="B2110" s="341" t="s">
        <v>9306</v>
      </c>
      <c r="C2110" s="342" t="s">
        <v>7844</v>
      </c>
      <c r="D2110" s="342" t="s">
        <v>7845</v>
      </c>
      <c r="E2110" s="342" t="s">
        <v>9324</v>
      </c>
      <c r="F2110" s="342" t="s">
        <v>6568</v>
      </c>
      <c r="G2110" s="343">
        <v>13.8</v>
      </c>
      <c r="H2110" s="342" t="s">
        <v>6594</v>
      </c>
      <c r="I2110" s="342" t="s">
        <v>6575</v>
      </c>
      <c r="J2110" s="342" t="s">
        <v>6755</v>
      </c>
      <c r="K2110" s="581" t="s">
        <v>6806</v>
      </c>
      <c r="L2110" s="344" t="s">
        <v>4090</v>
      </c>
      <c r="N2110" s="344" t="s">
        <v>4090</v>
      </c>
      <c r="O2110" s="341">
        <v>0</v>
      </c>
    </row>
    <row r="2111" spans="1:15" x14ac:dyDescent="0.2">
      <c r="A2111" s="341" t="s">
        <v>9257</v>
      </c>
      <c r="B2111" s="341" t="s">
        <v>9268</v>
      </c>
      <c r="C2111" s="342" t="s">
        <v>6785</v>
      </c>
      <c r="D2111" s="342" t="s">
        <v>6600</v>
      </c>
      <c r="E2111" s="342" t="s">
        <v>9320</v>
      </c>
      <c r="F2111" s="342" t="s">
        <v>6568</v>
      </c>
      <c r="G2111" s="343">
        <v>7.1400000000000006</v>
      </c>
      <c r="H2111" s="342" t="s">
        <v>6594</v>
      </c>
      <c r="I2111" s="342" t="s">
        <v>6575</v>
      </c>
      <c r="J2111" s="342" t="s">
        <v>6755</v>
      </c>
      <c r="K2111" s="581" t="s">
        <v>7894</v>
      </c>
      <c r="L2111" s="344" t="s">
        <v>4090</v>
      </c>
      <c r="N2111" s="344" t="s">
        <v>4090</v>
      </c>
      <c r="O2111" s="341" t="s">
        <v>6766</v>
      </c>
    </row>
    <row r="2112" spans="1:15" x14ac:dyDescent="0.2">
      <c r="A2112" s="341" t="s">
        <v>9257</v>
      </c>
      <c r="B2112" s="341" t="s">
        <v>9268</v>
      </c>
      <c r="C2112" s="342" t="s">
        <v>6785</v>
      </c>
      <c r="D2112" s="342" t="s">
        <v>6600</v>
      </c>
      <c r="E2112" s="342" t="s">
        <v>9255</v>
      </c>
      <c r="F2112" s="342" t="s">
        <v>6568</v>
      </c>
      <c r="G2112" s="343">
        <v>5.04</v>
      </c>
      <c r="H2112" s="342" t="s">
        <v>6594</v>
      </c>
      <c r="I2112" s="342" t="s">
        <v>6575</v>
      </c>
      <c r="J2112" s="342" t="s">
        <v>6755</v>
      </c>
      <c r="K2112" s="581" t="s">
        <v>7895</v>
      </c>
      <c r="L2112" s="344" t="s">
        <v>4090</v>
      </c>
      <c r="N2112" s="344" t="s">
        <v>4090</v>
      </c>
      <c r="O2112" s="341" t="s">
        <v>6752</v>
      </c>
    </row>
    <row r="2113" spans="1:15" x14ac:dyDescent="0.2">
      <c r="A2113" s="341" t="s">
        <v>9257</v>
      </c>
      <c r="B2113" s="341" t="s">
        <v>9268</v>
      </c>
      <c r="C2113" s="342" t="s">
        <v>6785</v>
      </c>
      <c r="D2113" s="342" t="s">
        <v>6600</v>
      </c>
      <c r="E2113" s="342" t="s">
        <v>9255</v>
      </c>
      <c r="F2113" s="342" t="s">
        <v>6568</v>
      </c>
      <c r="G2113" s="343">
        <v>4</v>
      </c>
      <c r="H2113" s="342" t="s">
        <v>6594</v>
      </c>
      <c r="I2113" s="342" t="s">
        <v>6575</v>
      </c>
      <c r="J2113" s="342" t="s">
        <v>6755</v>
      </c>
      <c r="K2113" s="581" t="s">
        <v>6751</v>
      </c>
      <c r="L2113" s="344" t="s">
        <v>4090</v>
      </c>
      <c r="N2113" s="344" t="s">
        <v>4090</v>
      </c>
      <c r="O2113" s="341" t="s">
        <v>6752</v>
      </c>
    </row>
    <row r="2114" spans="1:15" x14ac:dyDescent="0.2">
      <c r="A2114" s="341" t="s">
        <v>9257</v>
      </c>
      <c r="B2114" s="341" t="s">
        <v>9268</v>
      </c>
      <c r="C2114" s="342" t="s">
        <v>6785</v>
      </c>
      <c r="D2114" s="342" t="s">
        <v>6600</v>
      </c>
      <c r="E2114" s="342" t="s">
        <v>9323</v>
      </c>
      <c r="F2114" s="342" t="s">
        <v>6568</v>
      </c>
      <c r="G2114" s="343">
        <v>8.06</v>
      </c>
      <c r="H2114" s="342" t="s">
        <v>6594</v>
      </c>
      <c r="I2114" s="342" t="s">
        <v>6575</v>
      </c>
      <c r="J2114" s="342" t="s">
        <v>6755</v>
      </c>
      <c r="K2114" s="581" t="s">
        <v>7896</v>
      </c>
      <c r="L2114" s="344" t="s">
        <v>4090</v>
      </c>
      <c r="N2114" s="344" t="s">
        <v>4090</v>
      </c>
      <c r="O2114" s="341" t="s">
        <v>6766</v>
      </c>
    </row>
    <row r="2115" spans="1:15" x14ac:dyDescent="0.2">
      <c r="A2115" s="341" t="s">
        <v>9257</v>
      </c>
      <c r="B2115" s="341" t="s">
        <v>9268</v>
      </c>
      <c r="C2115" s="342" t="s">
        <v>6785</v>
      </c>
      <c r="D2115" s="342" t="s">
        <v>6600</v>
      </c>
      <c r="E2115" s="342" t="s">
        <v>9320</v>
      </c>
      <c r="F2115" s="342" t="s">
        <v>6568</v>
      </c>
      <c r="G2115" s="343">
        <v>8</v>
      </c>
      <c r="H2115" s="342" t="s">
        <v>6594</v>
      </c>
      <c r="I2115" s="342" t="s">
        <v>6575</v>
      </c>
      <c r="J2115" s="342" t="s">
        <v>6755</v>
      </c>
      <c r="K2115" s="581" t="s">
        <v>7897</v>
      </c>
      <c r="L2115" s="344" t="s">
        <v>4090</v>
      </c>
      <c r="N2115" s="344" t="s">
        <v>4090</v>
      </c>
      <c r="O2115" s="341" t="s">
        <v>6766</v>
      </c>
    </row>
    <row r="2116" spans="1:15" x14ac:dyDescent="0.2">
      <c r="A2116" s="341" t="s">
        <v>9257</v>
      </c>
      <c r="B2116" s="341" t="s">
        <v>9268</v>
      </c>
      <c r="C2116" s="342" t="s">
        <v>6785</v>
      </c>
      <c r="D2116" s="342" t="s">
        <v>6600</v>
      </c>
      <c r="E2116" s="342" t="s">
        <v>9320</v>
      </c>
      <c r="F2116" s="342" t="s">
        <v>6568</v>
      </c>
      <c r="G2116" s="343">
        <v>8.9700000000000006</v>
      </c>
      <c r="H2116" s="342" t="s">
        <v>6594</v>
      </c>
      <c r="I2116" s="342" t="s">
        <v>6575</v>
      </c>
      <c r="J2116" s="342" t="s">
        <v>6755</v>
      </c>
      <c r="K2116" s="581" t="s">
        <v>7082</v>
      </c>
      <c r="L2116" s="344" t="s">
        <v>4090</v>
      </c>
      <c r="N2116" s="344" t="s">
        <v>4090</v>
      </c>
      <c r="O2116" s="341" t="s">
        <v>6752</v>
      </c>
    </row>
    <row r="2117" spans="1:15" x14ac:dyDescent="0.2">
      <c r="A2117" s="341" t="s">
        <v>9257</v>
      </c>
      <c r="B2117" s="341" t="s">
        <v>9268</v>
      </c>
      <c r="C2117" s="342" t="s">
        <v>6785</v>
      </c>
      <c r="D2117" s="342" t="s">
        <v>6600</v>
      </c>
      <c r="E2117" s="342" t="s">
        <v>9326</v>
      </c>
      <c r="F2117" s="342" t="s">
        <v>6568</v>
      </c>
      <c r="G2117" s="343">
        <v>10</v>
      </c>
      <c r="H2117" s="342" t="s">
        <v>6594</v>
      </c>
      <c r="I2117" s="342" t="s">
        <v>6575</v>
      </c>
      <c r="J2117" s="342" t="s">
        <v>6755</v>
      </c>
      <c r="K2117" s="581" t="s">
        <v>7898</v>
      </c>
      <c r="L2117" s="344" t="s">
        <v>4090</v>
      </c>
      <c r="N2117" s="344" t="s">
        <v>4090</v>
      </c>
      <c r="O2117" s="341" t="s">
        <v>6752</v>
      </c>
    </row>
    <row r="2118" spans="1:15" x14ac:dyDescent="0.2">
      <c r="A2118" s="341" t="s">
        <v>9257</v>
      </c>
      <c r="B2118" s="341" t="s">
        <v>9268</v>
      </c>
      <c r="C2118" s="342" t="s">
        <v>6785</v>
      </c>
      <c r="D2118" s="342" t="s">
        <v>6600</v>
      </c>
      <c r="E2118" s="342" t="s">
        <v>9319</v>
      </c>
      <c r="F2118" s="342" t="s">
        <v>6568</v>
      </c>
      <c r="G2118" s="343">
        <v>5.3500000000000005</v>
      </c>
      <c r="H2118" s="342" t="s">
        <v>6594</v>
      </c>
      <c r="I2118" s="342" t="s">
        <v>6575</v>
      </c>
      <c r="J2118" s="342" t="s">
        <v>6755</v>
      </c>
      <c r="K2118" s="581" t="s">
        <v>7441</v>
      </c>
      <c r="L2118" s="344" t="s">
        <v>4090</v>
      </c>
      <c r="N2118" s="344" t="s">
        <v>4090</v>
      </c>
      <c r="O2118" s="341" t="s">
        <v>6766</v>
      </c>
    </row>
    <row r="2119" spans="1:15" x14ac:dyDescent="0.2">
      <c r="A2119" s="341" t="s">
        <v>9257</v>
      </c>
      <c r="B2119" s="341" t="s">
        <v>9268</v>
      </c>
      <c r="C2119" s="342" t="s">
        <v>6599</v>
      </c>
      <c r="D2119" s="342" t="s">
        <v>6600</v>
      </c>
      <c r="E2119" s="342" t="s">
        <v>9323</v>
      </c>
      <c r="F2119" s="342" t="s">
        <v>6568</v>
      </c>
      <c r="G2119" s="343">
        <v>2.5</v>
      </c>
      <c r="H2119" s="342" t="s">
        <v>6594</v>
      </c>
      <c r="I2119" s="342" t="s">
        <v>6575</v>
      </c>
      <c r="J2119" s="342" t="s">
        <v>6755</v>
      </c>
      <c r="K2119" s="581" t="s">
        <v>7899</v>
      </c>
      <c r="L2119" s="344" t="s">
        <v>4090</v>
      </c>
      <c r="N2119" s="344" t="s">
        <v>4090</v>
      </c>
      <c r="O2119" s="341" t="s">
        <v>6766</v>
      </c>
    </row>
    <row r="2120" spans="1:15" x14ac:dyDescent="0.2">
      <c r="A2120" s="341" t="s">
        <v>9257</v>
      </c>
      <c r="B2120" s="341" t="s">
        <v>9268</v>
      </c>
      <c r="C2120" s="342" t="s">
        <v>6599</v>
      </c>
      <c r="D2120" s="342" t="s">
        <v>6600</v>
      </c>
      <c r="E2120" s="342" t="s">
        <v>9323</v>
      </c>
      <c r="F2120" s="342" t="s">
        <v>6568</v>
      </c>
      <c r="G2120" s="343">
        <v>3.1850000000000001</v>
      </c>
      <c r="H2120" s="342" t="s">
        <v>6594</v>
      </c>
      <c r="I2120" s="342" t="s">
        <v>6575</v>
      </c>
      <c r="J2120" s="342" t="s">
        <v>6755</v>
      </c>
      <c r="K2120" s="581" t="s">
        <v>7900</v>
      </c>
      <c r="L2120" s="344" t="s">
        <v>4090</v>
      </c>
      <c r="N2120" s="344" t="s">
        <v>4090</v>
      </c>
      <c r="O2120" s="341" t="s">
        <v>6752</v>
      </c>
    </row>
    <row r="2121" spans="1:15" x14ac:dyDescent="0.2">
      <c r="A2121" s="341" t="s">
        <v>9257</v>
      </c>
      <c r="B2121" s="341" t="s">
        <v>9268</v>
      </c>
      <c r="C2121" s="342" t="s">
        <v>6599</v>
      </c>
      <c r="D2121" s="342" t="s">
        <v>6600</v>
      </c>
      <c r="E2121" s="342" t="s">
        <v>9321</v>
      </c>
      <c r="F2121" s="342" t="s">
        <v>6568</v>
      </c>
      <c r="G2121" s="343">
        <v>9.9500000000000011</v>
      </c>
      <c r="H2121" s="342" t="s">
        <v>6594</v>
      </c>
      <c r="I2121" s="342" t="s">
        <v>6575</v>
      </c>
      <c r="J2121" s="342" t="s">
        <v>6755</v>
      </c>
      <c r="K2121" s="581" t="s">
        <v>7901</v>
      </c>
      <c r="L2121" s="344" t="s">
        <v>4090</v>
      </c>
      <c r="N2121" s="344" t="s">
        <v>4090</v>
      </c>
      <c r="O2121" s="341" t="s">
        <v>6766</v>
      </c>
    </row>
    <row r="2122" spans="1:15" x14ac:dyDescent="0.2">
      <c r="A2122" s="341" t="s">
        <v>9257</v>
      </c>
      <c r="B2122" s="341" t="s">
        <v>9268</v>
      </c>
      <c r="C2122" s="342" t="s">
        <v>6599</v>
      </c>
      <c r="D2122" s="342" t="s">
        <v>6600</v>
      </c>
      <c r="E2122" s="342" t="s">
        <v>9321</v>
      </c>
      <c r="F2122" s="342" t="s">
        <v>6568</v>
      </c>
      <c r="G2122" s="343">
        <v>5.3550000000000004</v>
      </c>
      <c r="H2122" s="342" t="s">
        <v>6594</v>
      </c>
      <c r="I2122" s="342" t="s">
        <v>6575</v>
      </c>
      <c r="J2122" s="342" t="s">
        <v>6755</v>
      </c>
      <c r="K2122" s="581" t="s">
        <v>7902</v>
      </c>
      <c r="L2122" s="344" t="s">
        <v>4090</v>
      </c>
      <c r="N2122" s="344" t="s">
        <v>4090</v>
      </c>
      <c r="O2122" s="341" t="s">
        <v>6766</v>
      </c>
    </row>
    <row r="2123" spans="1:15" x14ac:dyDescent="0.2">
      <c r="A2123" s="341" t="s">
        <v>9257</v>
      </c>
      <c r="B2123" s="341" t="s">
        <v>9268</v>
      </c>
      <c r="C2123" s="342" t="s">
        <v>6599</v>
      </c>
      <c r="D2123" s="342" t="s">
        <v>6600</v>
      </c>
      <c r="E2123" s="342" t="s">
        <v>9324</v>
      </c>
      <c r="F2123" s="342" t="s">
        <v>6568</v>
      </c>
      <c r="G2123" s="343">
        <v>6.72</v>
      </c>
      <c r="H2123" s="342" t="s">
        <v>6594</v>
      </c>
      <c r="I2123" s="342" t="s">
        <v>6575</v>
      </c>
      <c r="J2123" s="342" t="s">
        <v>6755</v>
      </c>
      <c r="K2123" s="581" t="s">
        <v>7903</v>
      </c>
      <c r="L2123" s="344" t="s">
        <v>4090</v>
      </c>
      <c r="N2123" s="344" t="s">
        <v>4090</v>
      </c>
      <c r="O2123" s="341" t="s">
        <v>6752</v>
      </c>
    </row>
    <row r="2124" spans="1:15" x14ac:dyDescent="0.2">
      <c r="A2124" s="341" t="s">
        <v>9257</v>
      </c>
      <c r="B2124" s="341" t="s">
        <v>9268</v>
      </c>
      <c r="C2124" s="342" t="s">
        <v>6599</v>
      </c>
      <c r="D2124" s="342" t="s">
        <v>6600</v>
      </c>
      <c r="E2124" s="342" t="s">
        <v>9326</v>
      </c>
      <c r="F2124" s="342" t="s">
        <v>6568</v>
      </c>
      <c r="G2124" s="343">
        <v>5</v>
      </c>
      <c r="H2124" s="342" t="s">
        <v>6594</v>
      </c>
      <c r="I2124" s="342" t="s">
        <v>6575</v>
      </c>
      <c r="J2124" s="342" t="s">
        <v>6755</v>
      </c>
      <c r="K2124" s="581" t="s">
        <v>6746</v>
      </c>
      <c r="L2124" s="344" t="s">
        <v>4090</v>
      </c>
      <c r="N2124" s="344" t="s">
        <v>4090</v>
      </c>
      <c r="O2124" s="341" t="s">
        <v>6766</v>
      </c>
    </row>
    <row r="2125" spans="1:15" x14ac:dyDescent="0.2">
      <c r="A2125" s="341" t="s">
        <v>9257</v>
      </c>
      <c r="B2125" s="341" t="s">
        <v>9268</v>
      </c>
      <c r="C2125" s="342" t="s">
        <v>6599</v>
      </c>
      <c r="D2125" s="342" t="s">
        <v>6600</v>
      </c>
      <c r="E2125" s="342" t="s">
        <v>9324</v>
      </c>
      <c r="F2125" s="342" t="s">
        <v>6568</v>
      </c>
      <c r="G2125" s="343">
        <v>2.5</v>
      </c>
      <c r="H2125" s="342" t="s">
        <v>6594</v>
      </c>
      <c r="I2125" s="342" t="s">
        <v>6575</v>
      </c>
      <c r="J2125" s="342" t="s">
        <v>6755</v>
      </c>
      <c r="K2125" s="581" t="s">
        <v>7696</v>
      </c>
      <c r="L2125" s="344" t="s">
        <v>4090</v>
      </c>
      <c r="N2125" s="344" t="s">
        <v>4090</v>
      </c>
      <c r="O2125" s="341" t="s">
        <v>6752</v>
      </c>
    </row>
    <row r="2126" spans="1:15" x14ac:dyDescent="0.2">
      <c r="A2126" s="341" t="s">
        <v>9257</v>
      </c>
      <c r="B2126" s="341" t="s">
        <v>9268</v>
      </c>
      <c r="C2126" s="342" t="s">
        <v>6599</v>
      </c>
      <c r="D2126" s="342" t="s">
        <v>6600</v>
      </c>
      <c r="E2126" s="342" t="s">
        <v>9324</v>
      </c>
      <c r="F2126" s="342" t="s">
        <v>6568</v>
      </c>
      <c r="G2126" s="343">
        <v>6.96</v>
      </c>
      <c r="H2126" s="342" t="s">
        <v>6594</v>
      </c>
      <c r="I2126" s="342" t="s">
        <v>6575</v>
      </c>
      <c r="J2126" s="342" t="s">
        <v>6755</v>
      </c>
      <c r="K2126" s="581" t="s">
        <v>7904</v>
      </c>
      <c r="L2126" s="344" t="s">
        <v>4090</v>
      </c>
      <c r="N2126" s="344" t="s">
        <v>4090</v>
      </c>
      <c r="O2126" s="341" t="s">
        <v>6752</v>
      </c>
    </row>
    <row r="2127" spans="1:15" x14ac:dyDescent="0.2">
      <c r="A2127" s="341" t="s">
        <v>9257</v>
      </c>
      <c r="B2127" s="341" t="s">
        <v>9268</v>
      </c>
      <c r="C2127" s="342" t="s">
        <v>6599</v>
      </c>
      <c r="D2127" s="342" t="s">
        <v>6600</v>
      </c>
      <c r="E2127" s="342" t="s">
        <v>9324</v>
      </c>
      <c r="F2127" s="342" t="s">
        <v>6568</v>
      </c>
      <c r="G2127" s="343">
        <v>9.9</v>
      </c>
      <c r="H2127" s="342" t="s">
        <v>6594</v>
      </c>
      <c r="I2127" s="342" t="s">
        <v>6575</v>
      </c>
      <c r="J2127" s="342" t="s">
        <v>6755</v>
      </c>
      <c r="K2127" s="581" t="s">
        <v>7905</v>
      </c>
      <c r="L2127" s="344" t="s">
        <v>4090</v>
      </c>
      <c r="N2127" s="344" t="s">
        <v>4090</v>
      </c>
      <c r="O2127" s="341" t="s">
        <v>6752</v>
      </c>
    </row>
    <row r="2128" spans="1:15" x14ac:dyDescent="0.2">
      <c r="A2128" s="341" t="s">
        <v>9257</v>
      </c>
      <c r="B2128" s="341" t="s">
        <v>9268</v>
      </c>
      <c r="C2128" s="342" t="s">
        <v>6785</v>
      </c>
      <c r="D2128" s="342" t="s">
        <v>6600</v>
      </c>
      <c r="E2128" s="342" t="s">
        <v>9333</v>
      </c>
      <c r="F2128" s="342" t="s">
        <v>6568</v>
      </c>
      <c r="G2128" s="343">
        <v>6.86</v>
      </c>
      <c r="H2128" s="342" t="s">
        <v>6594</v>
      </c>
      <c r="I2128" s="342" t="s">
        <v>6575</v>
      </c>
      <c r="J2128" s="342" t="s">
        <v>6755</v>
      </c>
      <c r="K2128" s="581" t="s">
        <v>7906</v>
      </c>
      <c r="L2128" s="344" t="s">
        <v>4090</v>
      </c>
      <c r="N2128" s="344" t="s">
        <v>4090</v>
      </c>
      <c r="O2128" s="341" t="s">
        <v>6766</v>
      </c>
    </row>
    <row r="2129" spans="1:15" x14ac:dyDescent="0.2">
      <c r="A2129" s="341" t="s">
        <v>9257</v>
      </c>
      <c r="B2129" s="341" t="s">
        <v>9268</v>
      </c>
      <c r="C2129" s="342" t="s">
        <v>6599</v>
      </c>
      <c r="D2129" s="342" t="s">
        <v>6600</v>
      </c>
      <c r="E2129" s="342" t="s">
        <v>9319</v>
      </c>
      <c r="F2129" s="342" t="s">
        <v>6568</v>
      </c>
      <c r="G2129" s="343">
        <v>6.16</v>
      </c>
      <c r="H2129" s="342" t="s">
        <v>6594</v>
      </c>
      <c r="I2129" s="342" t="s">
        <v>6575</v>
      </c>
      <c r="J2129" s="342" t="s">
        <v>6755</v>
      </c>
      <c r="K2129" s="581" t="s">
        <v>7907</v>
      </c>
      <c r="L2129" s="344" t="s">
        <v>4090</v>
      </c>
      <c r="N2129" s="344" t="s">
        <v>4090</v>
      </c>
      <c r="O2129" s="341" t="s">
        <v>6766</v>
      </c>
    </row>
    <row r="2130" spans="1:15" x14ac:dyDescent="0.2">
      <c r="A2130" s="341" t="s">
        <v>9257</v>
      </c>
      <c r="B2130" s="341" t="s">
        <v>9268</v>
      </c>
      <c r="C2130" s="342" t="s">
        <v>6599</v>
      </c>
      <c r="D2130" s="342" t="s">
        <v>6600</v>
      </c>
      <c r="E2130" s="342" t="s">
        <v>9332</v>
      </c>
      <c r="F2130" s="342" t="s">
        <v>6568</v>
      </c>
      <c r="G2130" s="343">
        <v>9.18</v>
      </c>
      <c r="H2130" s="342" t="s">
        <v>6594</v>
      </c>
      <c r="I2130" s="342" t="s">
        <v>6575</v>
      </c>
      <c r="J2130" s="342" t="s">
        <v>6755</v>
      </c>
      <c r="K2130" s="581" t="s">
        <v>7908</v>
      </c>
      <c r="L2130" s="344" t="s">
        <v>4090</v>
      </c>
      <c r="N2130" s="344" t="s">
        <v>4090</v>
      </c>
      <c r="O2130" s="341" t="s">
        <v>6766</v>
      </c>
    </row>
    <row r="2131" spans="1:15" x14ac:dyDescent="0.2">
      <c r="A2131" s="341" t="s">
        <v>9257</v>
      </c>
      <c r="B2131" s="341" t="s">
        <v>9268</v>
      </c>
      <c r="C2131" s="342" t="s">
        <v>6599</v>
      </c>
      <c r="D2131" s="342" t="s">
        <v>6600</v>
      </c>
      <c r="E2131" s="342" t="s">
        <v>9334</v>
      </c>
      <c r="F2131" s="342" t="s">
        <v>6568</v>
      </c>
      <c r="G2131" s="343">
        <v>5.5200000000000005</v>
      </c>
      <c r="H2131" s="342" t="s">
        <v>6594</v>
      </c>
      <c r="I2131" s="342" t="s">
        <v>6575</v>
      </c>
      <c r="J2131" s="342" t="s">
        <v>6755</v>
      </c>
      <c r="K2131" s="581" t="s">
        <v>7091</v>
      </c>
      <c r="L2131" s="344" t="s">
        <v>4090</v>
      </c>
      <c r="N2131" s="344" t="s">
        <v>4090</v>
      </c>
      <c r="O2131" s="341">
        <v>0</v>
      </c>
    </row>
    <row r="2132" spans="1:15" x14ac:dyDescent="0.2">
      <c r="A2132" s="341" t="s">
        <v>9257</v>
      </c>
      <c r="B2132" s="341" t="s">
        <v>9268</v>
      </c>
      <c r="C2132" s="342" t="s">
        <v>6785</v>
      </c>
      <c r="D2132" s="342" t="s">
        <v>6600</v>
      </c>
      <c r="E2132" s="342" t="s">
        <v>9319</v>
      </c>
      <c r="F2132" s="342" t="s">
        <v>6568</v>
      </c>
      <c r="G2132" s="343">
        <v>11.040000000000001</v>
      </c>
      <c r="H2132" s="342" t="s">
        <v>6594</v>
      </c>
      <c r="I2132" s="342" t="s">
        <v>6575</v>
      </c>
      <c r="J2132" s="342" t="s">
        <v>6755</v>
      </c>
      <c r="K2132" s="581" t="s">
        <v>6864</v>
      </c>
      <c r="L2132" s="344" t="s">
        <v>4090</v>
      </c>
      <c r="N2132" s="344" t="s">
        <v>4090</v>
      </c>
      <c r="O2132" s="341" t="s">
        <v>6752</v>
      </c>
    </row>
    <row r="2133" spans="1:15" x14ac:dyDescent="0.2">
      <c r="A2133" s="341" t="s">
        <v>9257</v>
      </c>
      <c r="B2133" s="341" t="s">
        <v>9268</v>
      </c>
      <c r="C2133" s="342" t="s">
        <v>6785</v>
      </c>
      <c r="D2133" s="342" t="s">
        <v>6600</v>
      </c>
      <c r="E2133" s="342" t="s">
        <v>9326</v>
      </c>
      <c r="F2133" s="342" t="s">
        <v>6568</v>
      </c>
      <c r="G2133" s="343">
        <v>3.6</v>
      </c>
      <c r="H2133" s="342" t="s">
        <v>6594</v>
      </c>
      <c r="I2133" s="342" t="s">
        <v>6575</v>
      </c>
      <c r="J2133" s="342" t="s">
        <v>6755</v>
      </c>
      <c r="K2133" s="581" t="s">
        <v>7909</v>
      </c>
      <c r="L2133" s="344" t="s">
        <v>4090</v>
      </c>
      <c r="N2133" s="344" t="s">
        <v>4090</v>
      </c>
      <c r="O2133" s="341" t="s">
        <v>6766</v>
      </c>
    </row>
    <row r="2134" spans="1:15" x14ac:dyDescent="0.2">
      <c r="A2134" s="341" t="s">
        <v>9257</v>
      </c>
      <c r="B2134" s="341" t="s">
        <v>9268</v>
      </c>
      <c r="C2134" s="342" t="s">
        <v>6785</v>
      </c>
      <c r="D2134" s="342" t="s">
        <v>6600</v>
      </c>
      <c r="E2134" s="342" t="s">
        <v>9323</v>
      </c>
      <c r="F2134" s="342" t="s">
        <v>6568</v>
      </c>
      <c r="G2134" s="343">
        <v>3.75</v>
      </c>
      <c r="H2134" s="342" t="s">
        <v>6594</v>
      </c>
      <c r="I2134" s="342" t="s">
        <v>6575</v>
      </c>
      <c r="J2134" s="342" t="s">
        <v>6755</v>
      </c>
      <c r="K2134" s="581" t="s">
        <v>7034</v>
      </c>
      <c r="L2134" s="344" t="s">
        <v>4090</v>
      </c>
      <c r="N2134" s="344" t="s">
        <v>4090</v>
      </c>
      <c r="O2134" s="341" t="s">
        <v>6752</v>
      </c>
    </row>
    <row r="2135" spans="1:15" x14ac:dyDescent="0.2">
      <c r="A2135" s="341" t="s">
        <v>9257</v>
      </c>
      <c r="B2135" s="341" t="s">
        <v>9268</v>
      </c>
      <c r="C2135" s="342" t="s">
        <v>6599</v>
      </c>
      <c r="D2135" s="342" t="s">
        <v>6600</v>
      </c>
      <c r="E2135" s="342" t="s">
        <v>9255</v>
      </c>
      <c r="F2135" s="342" t="s">
        <v>6568</v>
      </c>
      <c r="G2135" s="343">
        <v>1.5</v>
      </c>
      <c r="H2135" s="342" t="s">
        <v>6594</v>
      </c>
      <c r="I2135" s="342" t="s">
        <v>6575</v>
      </c>
      <c r="J2135" s="342" t="s">
        <v>6755</v>
      </c>
      <c r="K2135" s="581" t="s">
        <v>7859</v>
      </c>
      <c r="L2135" s="344" t="s">
        <v>4090</v>
      </c>
      <c r="N2135" s="344" t="s">
        <v>4090</v>
      </c>
      <c r="O2135" s="341">
        <v>0</v>
      </c>
    </row>
    <row r="2136" spans="1:15" x14ac:dyDescent="0.2">
      <c r="A2136" s="341" t="s">
        <v>9257</v>
      </c>
      <c r="B2136" s="341" t="s">
        <v>9268</v>
      </c>
      <c r="C2136" s="342" t="s">
        <v>6785</v>
      </c>
      <c r="D2136" s="342" t="s">
        <v>6600</v>
      </c>
      <c r="E2136" s="342" t="s">
        <v>9319</v>
      </c>
      <c r="F2136" s="342" t="s">
        <v>6568</v>
      </c>
      <c r="G2136" s="343">
        <v>4.8</v>
      </c>
      <c r="H2136" s="342" t="s">
        <v>6594</v>
      </c>
      <c r="I2136" s="342" t="s">
        <v>6575</v>
      </c>
      <c r="J2136" s="342" t="s">
        <v>6755</v>
      </c>
      <c r="K2136" s="581" t="s">
        <v>7910</v>
      </c>
      <c r="L2136" s="344" t="s">
        <v>4090</v>
      </c>
      <c r="N2136" s="344" t="s">
        <v>4090</v>
      </c>
      <c r="O2136" s="341">
        <v>0</v>
      </c>
    </row>
    <row r="2137" spans="1:15" x14ac:dyDescent="0.2">
      <c r="A2137" s="341" t="s">
        <v>9257</v>
      </c>
      <c r="B2137" s="341" t="s">
        <v>9268</v>
      </c>
      <c r="C2137" s="342" t="s">
        <v>6785</v>
      </c>
      <c r="D2137" s="342" t="s">
        <v>6600</v>
      </c>
      <c r="E2137" s="342" t="s">
        <v>9334</v>
      </c>
      <c r="F2137" s="342" t="s">
        <v>6568</v>
      </c>
      <c r="G2137" s="343">
        <v>3.36</v>
      </c>
      <c r="H2137" s="342" t="s">
        <v>6594</v>
      </c>
      <c r="I2137" s="342" t="s">
        <v>6575</v>
      </c>
      <c r="J2137" s="342" t="s">
        <v>6755</v>
      </c>
      <c r="K2137" s="581" t="s">
        <v>7461</v>
      </c>
      <c r="L2137" s="344" t="s">
        <v>4090</v>
      </c>
      <c r="N2137" s="344" t="s">
        <v>4090</v>
      </c>
      <c r="O2137" s="341">
        <v>0</v>
      </c>
    </row>
    <row r="2138" spans="1:15" x14ac:dyDescent="0.2">
      <c r="A2138" s="341" t="s">
        <v>9257</v>
      </c>
      <c r="B2138" s="341" t="s">
        <v>9268</v>
      </c>
      <c r="C2138" s="342" t="s">
        <v>6785</v>
      </c>
      <c r="D2138" s="342" t="s">
        <v>6600</v>
      </c>
      <c r="E2138" s="342" t="s">
        <v>9323</v>
      </c>
      <c r="F2138" s="342" t="s">
        <v>6568</v>
      </c>
      <c r="G2138" s="343">
        <v>5.12</v>
      </c>
      <c r="H2138" s="342" t="s">
        <v>6594</v>
      </c>
      <c r="I2138" s="342" t="s">
        <v>6575</v>
      </c>
      <c r="J2138" s="342" t="s">
        <v>6755</v>
      </c>
      <c r="K2138" s="581" t="s">
        <v>7911</v>
      </c>
      <c r="L2138" s="344" t="s">
        <v>4090</v>
      </c>
      <c r="N2138" s="344" t="s">
        <v>4090</v>
      </c>
      <c r="O2138" s="341">
        <v>0</v>
      </c>
    </row>
    <row r="2139" spans="1:15" x14ac:dyDescent="0.2">
      <c r="A2139" s="341" t="s">
        <v>9257</v>
      </c>
      <c r="B2139" s="341" t="s">
        <v>9268</v>
      </c>
      <c r="C2139" s="342" t="s">
        <v>6785</v>
      </c>
      <c r="D2139" s="342" t="s">
        <v>6600</v>
      </c>
      <c r="E2139" s="342" t="s">
        <v>9334</v>
      </c>
      <c r="F2139" s="342" t="s">
        <v>6568</v>
      </c>
      <c r="G2139" s="343">
        <v>1.97</v>
      </c>
      <c r="H2139" s="342" t="s">
        <v>6594</v>
      </c>
      <c r="I2139" s="342" t="s">
        <v>6575</v>
      </c>
      <c r="J2139" s="342" t="s">
        <v>6755</v>
      </c>
      <c r="K2139" s="581" t="s">
        <v>7912</v>
      </c>
      <c r="L2139" s="344" t="s">
        <v>4090</v>
      </c>
      <c r="N2139" s="344" t="s">
        <v>4090</v>
      </c>
      <c r="O2139" s="341">
        <v>0</v>
      </c>
    </row>
    <row r="2140" spans="1:15" x14ac:dyDescent="0.2">
      <c r="A2140" s="341" t="s">
        <v>9257</v>
      </c>
      <c r="B2140" s="341" t="s">
        <v>9268</v>
      </c>
      <c r="C2140" s="342" t="s">
        <v>6599</v>
      </c>
      <c r="D2140" s="342" t="s">
        <v>6600</v>
      </c>
      <c r="E2140" s="342" t="s">
        <v>9328</v>
      </c>
      <c r="F2140" s="342" t="s">
        <v>6568</v>
      </c>
      <c r="G2140" s="343">
        <v>10.71</v>
      </c>
      <c r="H2140" s="342" t="s">
        <v>6594</v>
      </c>
      <c r="I2140" s="342" t="s">
        <v>6575</v>
      </c>
      <c r="J2140" s="342" t="s">
        <v>6755</v>
      </c>
      <c r="K2140" s="581" t="s">
        <v>7913</v>
      </c>
      <c r="L2140" s="344" t="s">
        <v>4090</v>
      </c>
      <c r="N2140" s="344" t="s">
        <v>4090</v>
      </c>
      <c r="O2140" s="341">
        <v>0</v>
      </c>
    </row>
    <row r="2141" spans="1:15" x14ac:dyDescent="0.2">
      <c r="A2141" s="341" t="s">
        <v>9257</v>
      </c>
      <c r="B2141" s="341" t="s">
        <v>9268</v>
      </c>
      <c r="C2141" s="342" t="s">
        <v>6785</v>
      </c>
      <c r="D2141" s="342" t="s">
        <v>6600</v>
      </c>
      <c r="E2141" s="342" t="s">
        <v>9255</v>
      </c>
      <c r="F2141" s="342" t="s">
        <v>6568</v>
      </c>
      <c r="G2141" s="343">
        <v>2.88</v>
      </c>
      <c r="H2141" s="342" t="s">
        <v>6594</v>
      </c>
      <c r="I2141" s="342" t="s">
        <v>6575</v>
      </c>
      <c r="J2141" s="342" t="s">
        <v>6755</v>
      </c>
      <c r="K2141" s="581" t="s">
        <v>7738</v>
      </c>
      <c r="L2141" s="344" t="s">
        <v>4090</v>
      </c>
      <c r="N2141" s="344" t="s">
        <v>4090</v>
      </c>
      <c r="O2141" s="341">
        <v>0</v>
      </c>
    </row>
    <row r="2142" spans="1:15" x14ac:dyDescent="0.2">
      <c r="A2142" s="341" t="s">
        <v>9257</v>
      </c>
      <c r="B2142" s="341" t="s">
        <v>9268</v>
      </c>
      <c r="C2142" s="342" t="s">
        <v>6599</v>
      </c>
      <c r="D2142" s="342" t="s">
        <v>6600</v>
      </c>
      <c r="E2142" s="342" t="s">
        <v>9319</v>
      </c>
      <c r="F2142" s="342" t="s">
        <v>6568</v>
      </c>
      <c r="G2142" s="343">
        <v>6.0600000000000005</v>
      </c>
      <c r="H2142" s="342" t="s">
        <v>6594</v>
      </c>
      <c r="I2142" s="342" t="s">
        <v>6575</v>
      </c>
      <c r="J2142" s="342" t="s">
        <v>6755</v>
      </c>
      <c r="K2142" s="581" t="s">
        <v>7914</v>
      </c>
      <c r="L2142" s="344" t="s">
        <v>4090</v>
      </c>
      <c r="N2142" s="344" t="s">
        <v>4090</v>
      </c>
      <c r="O2142" s="341">
        <v>0</v>
      </c>
    </row>
    <row r="2143" spans="1:15" x14ac:dyDescent="0.2">
      <c r="A2143" s="341" t="s">
        <v>9257</v>
      </c>
      <c r="B2143" s="341" t="s">
        <v>9268</v>
      </c>
      <c r="C2143" s="342" t="s">
        <v>6599</v>
      </c>
      <c r="D2143" s="342" t="s">
        <v>6600</v>
      </c>
      <c r="E2143" s="342" t="s">
        <v>9255</v>
      </c>
      <c r="F2143" s="342" t="s">
        <v>6568</v>
      </c>
      <c r="G2143" s="343">
        <v>48.96</v>
      </c>
      <c r="H2143" s="342" t="s">
        <v>6594</v>
      </c>
      <c r="I2143" s="342" t="s">
        <v>6570</v>
      </c>
      <c r="J2143" s="342" t="s">
        <v>6755</v>
      </c>
      <c r="K2143" s="581" t="s">
        <v>7915</v>
      </c>
      <c r="L2143" s="344" t="s">
        <v>4090</v>
      </c>
      <c r="N2143" s="344" t="s">
        <v>4090</v>
      </c>
      <c r="O2143" s="341">
        <v>0</v>
      </c>
    </row>
    <row r="2144" spans="1:15" x14ac:dyDescent="0.2">
      <c r="A2144" s="341" t="s">
        <v>9257</v>
      </c>
      <c r="B2144" s="341" t="s">
        <v>9268</v>
      </c>
      <c r="C2144" s="342" t="s">
        <v>6785</v>
      </c>
      <c r="D2144" s="342" t="s">
        <v>6600</v>
      </c>
      <c r="E2144" s="342" t="s">
        <v>9334</v>
      </c>
      <c r="F2144" s="342" t="s">
        <v>6568</v>
      </c>
      <c r="G2144" s="343">
        <v>3.36</v>
      </c>
      <c r="H2144" s="342" t="s">
        <v>6594</v>
      </c>
      <c r="I2144" s="342" t="s">
        <v>6575</v>
      </c>
      <c r="J2144" s="342" t="s">
        <v>6755</v>
      </c>
      <c r="K2144" s="581" t="s">
        <v>7916</v>
      </c>
      <c r="L2144" s="344" t="s">
        <v>4090</v>
      </c>
      <c r="N2144" s="344" t="s">
        <v>4090</v>
      </c>
      <c r="O2144" s="341">
        <v>0</v>
      </c>
    </row>
    <row r="2145" spans="1:15" x14ac:dyDescent="0.2">
      <c r="A2145" s="341" t="s">
        <v>9257</v>
      </c>
      <c r="B2145" s="341" t="s">
        <v>9268</v>
      </c>
      <c r="C2145" s="342" t="s">
        <v>6599</v>
      </c>
      <c r="D2145" s="342" t="s">
        <v>6600</v>
      </c>
      <c r="E2145" s="342" t="s">
        <v>9334</v>
      </c>
      <c r="F2145" s="342" t="s">
        <v>6568</v>
      </c>
      <c r="G2145" s="343">
        <v>4.95</v>
      </c>
      <c r="H2145" s="342" t="s">
        <v>6594</v>
      </c>
      <c r="I2145" s="342" t="s">
        <v>6575</v>
      </c>
      <c r="J2145" s="342" t="s">
        <v>6755</v>
      </c>
      <c r="K2145" s="581" t="s">
        <v>7618</v>
      </c>
      <c r="L2145" s="344" t="s">
        <v>4090</v>
      </c>
      <c r="N2145" s="344" t="s">
        <v>4090</v>
      </c>
      <c r="O2145" s="341">
        <v>0</v>
      </c>
    </row>
    <row r="2146" spans="1:15" x14ac:dyDescent="0.2">
      <c r="A2146" s="341" t="s">
        <v>9257</v>
      </c>
      <c r="B2146" s="341" t="s">
        <v>9268</v>
      </c>
      <c r="C2146" s="342" t="s">
        <v>6599</v>
      </c>
      <c r="D2146" s="342" t="s">
        <v>6600</v>
      </c>
      <c r="E2146" s="342" t="s">
        <v>9324</v>
      </c>
      <c r="F2146" s="342" t="s">
        <v>6568</v>
      </c>
      <c r="G2146" s="343">
        <v>34.380000000000003</v>
      </c>
      <c r="H2146" s="342" t="s">
        <v>6594</v>
      </c>
      <c r="I2146" s="342" t="s">
        <v>6575</v>
      </c>
      <c r="J2146" s="342" t="s">
        <v>6755</v>
      </c>
      <c r="K2146" s="581" t="s">
        <v>7917</v>
      </c>
      <c r="L2146" s="344" t="s">
        <v>4090</v>
      </c>
      <c r="N2146" s="344" t="s">
        <v>4090</v>
      </c>
      <c r="O2146" s="341">
        <v>0</v>
      </c>
    </row>
    <row r="2147" spans="1:15" x14ac:dyDescent="0.2">
      <c r="A2147" s="341" t="s">
        <v>9257</v>
      </c>
      <c r="B2147" s="341" t="s">
        <v>9268</v>
      </c>
      <c r="C2147" s="342" t="s">
        <v>6599</v>
      </c>
      <c r="D2147" s="342" t="s">
        <v>6600</v>
      </c>
      <c r="E2147" s="342" t="s">
        <v>9322</v>
      </c>
      <c r="F2147" s="342" t="s">
        <v>6568</v>
      </c>
      <c r="G2147" s="343">
        <v>4.4000000000000004</v>
      </c>
      <c r="H2147" s="342" t="s">
        <v>6594</v>
      </c>
      <c r="I2147" s="342" t="s">
        <v>6575</v>
      </c>
      <c r="J2147" s="342" t="s">
        <v>6755</v>
      </c>
      <c r="K2147" s="581" t="s">
        <v>7918</v>
      </c>
      <c r="L2147" s="344" t="s">
        <v>4090</v>
      </c>
      <c r="N2147" s="344" t="s">
        <v>4090</v>
      </c>
      <c r="O2147" s="341">
        <v>0</v>
      </c>
    </row>
    <row r="2148" spans="1:15" x14ac:dyDescent="0.2">
      <c r="A2148" s="341" t="s">
        <v>9257</v>
      </c>
      <c r="B2148" s="341" t="s">
        <v>9268</v>
      </c>
      <c r="C2148" s="342" t="s">
        <v>6599</v>
      </c>
      <c r="D2148" s="342" t="s">
        <v>6600</v>
      </c>
      <c r="E2148" s="342" t="s">
        <v>9337</v>
      </c>
      <c r="F2148" s="342" t="s">
        <v>6568</v>
      </c>
      <c r="G2148" s="343">
        <v>2.8000000000000003</v>
      </c>
      <c r="H2148" s="342" t="s">
        <v>6594</v>
      </c>
      <c r="I2148" s="342" t="s">
        <v>6575</v>
      </c>
      <c r="J2148" s="342" t="s">
        <v>6755</v>
      </c>
      <c r="K2148" s="581" t="s">
        <v>6669</v>
      </c>
      <c r="L2148" s="344" t="s">
        <v>4090</v>
      </c>
      <c r="N2148" s="344" t="s">
        <v>4090</v>
      </c>
      <c r="O2148" s="341">
        <v>0</v>
      </c>
    </row>
    <row r="2149" spans="1:15" x14ac:dyDescent="0.2">
      <c r="A2149" s="341" t="s">
        <v>9257</v>
      </c>
      <c r="B2149" s="341" t="s">
        <v>9268</v>
      </c>
      <c r="C2149" s="342" t="s">
        <v>6785</v>
      </c>
      <c r="D2149" s="342" t="s">
        <v>6600</v>
      </c>
      <c r="E2149" s="342" t="s">
        <v>9319</v>
      </c>
      <c r="F2149" s="342" t="s">
        <v>6568</v>
      </c>
      <c r="G2149" s="343">
        <v>11.22</v>
      </c>
      <c r="H2149" s="342" t="s">
        <v>6594</v>
      </c>
      <c r="I2149" s="342" t="s">
        <v>6575</v>
      </c>
      <c r="J2149" s="342" t="s">
        <v>6755</v>
      </c>
      <c r="K2149" s="581" t="s">
        <v>7919</v>
      </c>
      <c r="L2149" s="344" t="s">
        <v>4090</v>
      </c>
      <c r="N2149" s="344" t="s">
        <v>4090</v>
      </c>
      <c r="O2149" s="341">
        <v>0</v>
      </c>
    </row>
    <row r="2150" spans="1:15" x14ac:dyDescent="0.2">
      <c r="A2150" s="341" t="s">
        <v>9257</v>
      </c>
      <c r="B2150" s="341" t="s">
        <v>9268</v>
      </c>
      <c r="C2150" s="342" t="s">
        <v>6599</v>
      </c>
      <c r="D2150" s="342" t="s">
        <v>6600</v>
      </c>
      <c r="E2150" s="342" t="s">
        <v>9337</v>
      </c>
      <c r="F2150" s="342" t="s">
        <v>6568</v>
      </c>
      <c r="G2150" s="343">
        <v>16.8</v>
      </c>
      <c r="H2150" s="342" t="s">
        <v>6594</v>
      </c>
      <c r="I2150" s="342" t="s">
        <v>6575</v>
      </c>
      <c r="J2150" s="342" t="s">
        <v>6755</v>
      </c>
      <c r="K2150" s="581" t="s">
        <v>6988</v>
      </c>
      <c r="L2150" s="344" t="s">
        <v>4090</v>
      </c>
      <c r="N2150" s="344" t="s">
        <v>4090</v>
      </c>
      <c r="O2150" s="341">
        <v>0</v>
      </c>
    </row>
    <row r="2151" spans="1:15" x14ac:dyDescent="0.2">
      <c r="A2151" s="341" t="s">
        <v>9257</v>
      </c>
      <c r="B2151" s="341" t="s">
        <v>9268</v>
      </c>
      <c r="C2151" s="342" t="s">
        <v>6785</v>
      </c>
      <c r="D2151" s="342" t="s">
        <v>6600</v>
      </c>
      <c r="E2151" s="342" t="s">
        <v>9319</v>
      </c>
      <c r="F2151" s="342" t="s">
        <v>6568</v>
      </c>
      <c r="G2151" s="343">
        <v>7.0200000000000005</v>
      </c>
      <c r="H2151" s="342" t="s">
        <v>6594</v>
      </c>
      <c r="I2151" s="342" t="s">
        <v>6575</v>
      </c>
      <c r="J2151" s="342" t="s">
        <v>6755</v>
      </c>
      <c r="K2151" s="581" t="s">
        <v>7562</v>
      </c>
      <c r="L2151" s="344" t="s">
        <v>4090</v>
      </c>
      <c r="N2151" s="344" t="s">
        <v>4090</v>
      </c>
      <c r="O2151" s="341">
        <v>0</v>
      </c>
    </row>
    <row r="2152" spans="1:15" x14ac:dyDescent="0.2">
      <c r="A2152" s="341" t="s">
        <v>9257</v>
      </c>
      <c r="B2152" s="341" t="s">
        <v>9268</v>
      </c>
      <c r="C2152" s="342" t="s">
        <v>6599</v>
      </c>
      <c r="D2152" s="342" t="s">
        <v>6600</v>
      </c>
      <c r="E2152" s="342" t="s">
        <v>9324</v>
      </c>
      <c r="F2152" s="342" t="s">
        <v>6568</v>
      </c>
      <c r="G2152" s="343">
        <v>5.1100000000000003</v>
      </c>
      <c r="H2152" s="342" t="s">
        <v>6594</v>
      </c>
      <c r="I2152" s="342" t="s">
        <v>6575</v>
      </c>
      <c r="J2152" s="342" t="s">
        <v>6755</v>
      </c>
      <c r="K2152" s="581" t="s">
        <v>7471</v>
      </c>
      <c r="L2152" s="344" t="s">
        <v>4090</v>
      </c>
      <c r="N2152" s="344" t="s">
        <v>4090</v>
      </c>
      <c r="O2152" s="341">
        <v>0</v>
      </c>
    </row>
    <row r="2153" spans="1:15" x14ac:dyDescent="0.2">
      <c r="A2153" s="341" t="s">
        <v>9257</v>
      </c>
      <c r="B2153" s="341" t="s">
        <v>9268</v>
      </c>
      <c r="C2153" s="342" t="s">
        <v>6785</v>
      </c>
      <c r="D2153" s="342" t="s">
        <v>6600</v>
      </c>
      <c r="E2153" s="342" t="s">
        <v>9319</v>
      </c>
      <c r="F2153" s="342" t="s">
        <v>6568</v>
      </c>
      <c r="G2153" s="343">
        <v>7.5</v>
      </c>
      <c r="H2153" s="342" t="s">
        <v>6594</v>
      </c>
      <c r="I2153" s="342" t="s">
        <v>6575</v>
      </c>
      <c r="J2153" s="342" t="s">
        <v>6755</v>
      </c>
      <c r="K2153" s="581" t="s">
        <v>7263</v>
      </c>
      <c r="L2153" s="344" t="s">
        <v>4090</v>
      </c>
      <c r="N2153" s="344" t="s">
        <v>4090</v>
      </c>
      <c r="O2153" s="341">
        <v>0</v>
      </c>
    </row>
    <row r="2154" spans="1:15" x14ac:dyDescent="0.2">
      <c r="A2154" s="341" t="s">
        <v>9257</v>
      </c>
      <c r="B2154" s="341" t="s">
        <v>9268</v>
      </c>
      <c r="C2154" s="342" t="s">
        <v>6785</v>
      </c>
      <c r="D2154" s="342" t="s">
        <v>6600</v>
      </c>
      <c r="E2154" s="342" t="s">
        <v>9319</v>
      </c>
      <c r="F2154" s="342" t="s">
        <v>6568</v>
      </c>
      <c r="G2154" s="343">
        <v>4.68</v>
      </c>
      <c r="H2154" s="342" t="s">
        <v>6594</v>
      </c>
      <c r="I2154" s="342" t="s">
        <v>6575</v>
      </c>
      <c r="J2154" s="342" t="s">
        <v>6755</v>
      </c>
      <c r="K2154" s="581" t="s">
        <v>7920</v>
      </c>
      <c r="L2154" s="344" t="s">
        <v>4090</v>
      </c>
      <c r="N2154" s="344" t="s">
        <v>4090</v>
      </c>
      <c r="O2154" s="341">
        <v>0</v>
      </c>
    </row>
    <row r="2155" spans="1:15" x14ac:dyDescent="0.2">
      <c r="A2155" s="341" t="s">
        <v>9257</v>
      </c>
      <c r="B2155" s="341" t="s">
        <v>9268</v>
      </c>
      <c r="C2155" s="342" t="s">
        <v>6785</v>
      </c>
      <c r="D2155" s="342" t="s">
        <v>6600</v>
      </c>
      <c r="E2155" s="342" t="s">
        <v>9255</v>
      </c>
      <c r="F2155" s="342" t="s">
        <v>6568</v>
      </c>
      <c r="G2155" s="343">
        <v>5.58</v>
      </c>
      <c r="H2155" s="342" t="s">
        <v>6594</v>
      </c>
      <c r="I2155" s="342" t="s">
        <v>6575</v>
      </c>
      <c r="J2155" s="342" t="s">
        <v>6755</v>
      </c>
      <c r="K2155" s="581" t="s">
        <v>7921</v>
      </c>
      <c r="L2155" s="344" t="s">
        <v>4090</v>
      </c>
      <c r="N2155" s="344" t="s">
        <v>4090</v>
      </c>
      <c r="O2155" s="341">
        <v>0</v>
      </c>
    </row>
    <row r="2156" spans="1:15" x14ac:dyDescent="0.2">
      <c r="A2156" s="341" t="s">
        <v>9257</v>
      </c>
      <c r="B2156" s="341" t="s">
        <v>9268</v>
      </c>
      <c r="C2156" s="342" t="s">
        <v>6599</v>
      </c>
      <c r="D2156" s="342" t="s">
        <v>6600</v>
      </c>
      <c r="E2156" s="342" t="s">
        <v>9321</v>
      </c>
      <c r="F2156" s="342" t="s">
        <v>6568</v>
      </c>
      <c r="G2156" s="343">
        <v>4.0999999999999996</v>
      </c>
      <c r="H2156" s="342" t="s">
        <v>6594</v>
      </c>
      <c r="I2156" s="342" t="s">
        <v>6575</v>
      </c>
      <c r="J2156" s="342" t="s">
        <v>6755</v>
      </c>
      <c r="K2156" s="581" t="s">
        <v>6610</v>
      </c>
      <c r="L2156" s="344" t="s">
        <v>4090</v>
      </c>
      <c r="N2156" s="344" t="s">
        <v>4090</v>
      </c>
      <c r="O2156" s="341">
        <v>0</v>
      </c>
    </row>
    <row r="2157" spans="1:15" x14ac:dyDescent="0.2">
      <c r="A2157" s="341" t="s">
        <v>9257</v>
      </c>
      <c r="B2157" s="341" t="s">
        <v>9268</v>
      </c>
      <c r="C2157" s="342" t="s">
        <v>6599</v>
      </c>
      <c r="D2157" s="342" t="s">
        <v>6600</v>
      </c>
      <c r="E2157" s="342" t="s">
        <v>9320</v>
      </c>
      <c r="F2157" s="342" t="s">
        <v>6568</v>
      </c>
      <c r="G2157" s="343">
        <v>3.85</v>
      </c>
      <c r="H2157" s="342" t="s">
        <v>6594</v>
      </c>
      <c r="I2157" s="342" t="s">
        <v>6575</v>
      </c>
      <c r="J2157" s="342" t="s">
        <v>6755</v>
      </c>
      <c r="K2157" s="581" t="s">
        <v>7922</v>
      </c>
      <c r="L2157" s="344" t="s">
        <v>4090</v>
      </c>
      <c r="N2157" s="344" t="s">
        <v>4090</v>
      </c>
      <c r="O2157" s="341">
        <v>0</v>
      </c>
    </row>
    <row r="2158" spans="1:15" x14ac:dyDescent="0.2">
      <c r="A2158" s="341" t="s">
        <v>9257</v>
      </c>
      <c r="B2158" s="341" t="s">
        <v>9268</v>
      </c>
      <c r="C2158" s="342" t="s">
        <v>6785</v>
      </c>
      <c r="D2158" s="342" t="s">
        <v>6600</v>
      </c>
      <c r="E2158" s="342" t="s">
        <v>9320</v>
      </c>
      <c r="F2158" s="342" t="s">
        <v>6568</v>
      </c>
      <c r="G2158" s="343">
        <v>10.5</v>
      </c>
      <c r="H2158" s="342" t="s">
        <v>6594</v>
      </c>
      <c r="I2158" s="342" t="s">
        <v>6575</v>
      </c>
      <c r="J2158" s="342" t="s">
        <v>6755</v>
      </c>
      <c r="K2158" s="581" t="s">
        <v>7783</v>
      </c>
      <c r="L2158" s="344" t="s">
        <v>4090</v>
      </c>
      <c r="N2158" s="344" t="s">
        <v>4090</v>
      </c>
      <c r="O2158" s="341">
        <v>0</v>
      </c>
    </row>
    <row r="2159" spans="1:15" x14ac:dyDescent="0.2">
      <c r="A2159" s="341" t="s">
        <v>9257</v>
      </c>
      <c r="B2159" s="341" t="s">
        <v>9268</v>
      </c>
      <c r="C2159" s="342" t="s">
        <v>6785</v>
      </c>
      <c r="D2159" s="342" t="s">
        <v>6600</v>
      </c>
      <c r="E2159" s="342" t="s">
        <v>9321</v>
      </c>
      <c r="F2159" s="342" t="s">
        <v>6568</v>
      </c>
      <c r="G2159" s="343">
        <v>3.45</v>
      </c>
      <c r="H2159" s="342" t="s">
        <v>6594</v>
      </c>
      <c r="I2159" s="342" t="s">
        <v>6575</v>
      </c>
      <c r="J2159" s="342" t="s">
        <v>6755</v>
      </c>
      <c r="K2159" s="581" t="s">
        <v>7923</v>
      </c>
      <c r="L2159" s="344" t="s">
        <v>4090</v>
      </c>
      <c r="N2159" s="344" t="s">
        <v>4090</v>
      </c>
      <c r="O2159" s="341">
        <v>0</v>
      </c>
    </row>
    <row r="2160" spans="1:15" x14ac:dyDescent="0.2">
      <c r="A2160" s="341" t="s">
        <v>9257</v>
      </c>
      <c r="B2160" s="341" t="s">
        <v>9268</v>
      </c>
      <c r="C2160" s="342" t="s">
        <v>6785</v>
      </c>
      <c r="D2160" s="342" t="s">
        <v>6600</v>
      </c>
      <c r="E2160" s="342" t="s">
        <v>9323</v>
      </c>
      <c r="F2160" s="342" t="s">
        <v>6568</v>
      </c>
      <c r="G2160" s="343">
        <v>30.105</v>
      </c>
      <c r="H2160" s="342" t="s">
        <v>6594</v>
      </c>
      <c r="I2160" s="342" t="s">
        <v>6575</v>
      </c>
      <c r="J2160" s="342" t="s">
        <v>6755</v>
      </c>
      <c r="K2160" s="581" t="s">
        <v>7924</v>
      </c>
      <c r="L2160" s="344" t="s">
        <v>4090</v>
      </c>
      <c r="N2160" s="344" t="s">
        <v>4090</v>
      </c>
      <c r="O2160" s="341">
        <v>0</v>
      </c>
    </row>
    <row r="2161" spans="1:15" x14ac:dyDescent="0.2">
      <c r="A2161" s="341" t="s">
        <v>9257</v>
      </c>
      <c r="B2161" s="341" t="s">
        <v>9268</v>
      </c>
      <c r="C2161" s="342" t="s">
        <v>6785</v>
      </c>
      <c r="D2161" s="342" t="s">
        <v>6600</v>
      </c>
      <c r="E2161" s="342" t="s">
        <v>9326</v>
      </c>
      <c r="F2161" s="342" t="s">
        <v>6568</v>
      </c>
      <c r="G2161" s="343">
        <v>5.95</v>
      </c>
      <c r="H2161" s="342" t="s">
        <v>6594</v>
      </c>
      <c r="I2161" s="342" t="s">
        <v>6575</v>
      </c>
      <c r="J2161" s="342" t="s">
        <v>6755</v>
      </c>
      <c r="K2161" s="581" t="s">
        <v>7925</v>
      </c>
      <c r="L2161" s="344" t="s">
        <v>4090</v>
      </c>
      <c r="N2161" s="344" t="s">
        <v>4090</v>
      </c>
      <c r="O2161" s="341">
        <v>0</v>
      </c>
    </row>
    <row r="2162" spans="1:15" x14ac:dyDescent="0.2">
      <c r="A2162" s="341" t="s">
        <v>9257</v>
      </c>
      <c r="B2162" s="341" t="s">
        <v>9268</v>
      </c>
      <c r="C2162" s="342" t="s">
        <v>6785</v>
      </c>
      <c r="D2162" s="342" t="s">
        <v>6600</v>
      </c>
      <c r="E2162" s="342" t="s">
        <v>9319</v>
      </c>
      <c r="F2162" s="342" t="s">
        <v>6568</v>
      </c>
      <c r="G2162" s="343">
        <v>4.46</v>
      </c>
      <c r="H2162" s="342" t="s">
        <v>6594</v>
      </c>
      <c r="I2162" s="342" t="s">
        <v>6575</v>
      </c>
      <c r="J2162" s="342" t="s">
        <v>6755</v>
      </c>
      <c r="K2162" s="581" t="s">
        <v>6910</v>
      </c>
      <c r="L2162" s="344" t="s">
        <v>4090</v>
      </c>
      <c r="N2162" s="344" t="s">
        <v>4090</v>
      </c>
      <c r="O2162" s="341">
        <v>0</v>
      </c>
    </row>
    <row r="2163" spans="1:15" x14ac:dyDescent="0.2">
      <c r="A2163" s="341" t="s">
        <v>9257</v>
      </c>
      <c r="B2163" s="341" t="s">
        <v>9268</v>
      </c>
      <c r="C2163" s="342" t="s">
        <v>6599</v>
      </c>
      <c r="D2163" s="342" t="s">
        <v>6600</v>
      </c>
      <c r="E2163" s="342" t="s">
        <v>9322</v>
      </c>
      <c r="F2163" s="342" t="s">
        <v>6568</v>
      </c>
      <c r="G2163" s="343">
        <v>6.9</v>
      </c>
      <c r="H2163" s="342" t="s">
        <v>6594</v>
      </c>
      <c r="I2163" s="342" t="s">
        <v>6575</v>
      </c>
      <c r="J2163" s="342" t="s">
        <v>6755</v>
      </c>
      <c r="K2163" s="581" t="s">
        <v>7926</v>
      </c>
      <c r="L2163" s="344" t="s">
        <v>4090</v>
      </c>
      <c r="N2163" s="344" t="s">
        <v>4090</v>
      </c>
      <c r="O2163" s="341">
        <v>0</v>
      </c>
    </row>
    <row r="2164" spans="1:15" x14ac:dyDescent="0.2">
      <c r="A2164" s="341" t="s">
        <v>9257</v>
      </c>
      <c r="B2164" s="341" t="s">
        <v>9268</v>
      </c>
      <c r="C2164" s="342" t="s">
        <v>6785</v>
      </c>
      <c r="D2164" s="342" t="s">
        <v>6600</v>
      </c>
      <c r="E2164" s="342" t="s">
        <v>9323</v>
      </c>
      <c r="F2164" s="342" t="s">
        <v>6568</v>
      </c>
      <c r="G2164" s="343">
        <v>5.25</v>
      </c>
      <c r="H2164" s="342" t="s">
        <v>6594</v>
      </c>
      <c r="I2164" s="342" t="s">
        <v>6575</v>
      </c>
      <c r="J2164" s="342" t="s">
        <v>6755</v>
      </c>
      <c r="K2164" s="581" t="s">
        <v>7230</v>
      </c>
      <c r="L2164" s="344" t="s">
        <v>4090</v>
      </c>
      <c r="N2164" s="344" t="s">
        <v>4090</v>
      </c>
      <c r="O2164" s="341">
        <v>0</v>
      </c>
    </row>
    <row r="2165" spans="1:15" x14ac:dyDescent="0.2">
      <c r="A2165" s="341" t="s">
        <v>9257</v>
      </c>
      <c r="B2165" s="341" t="s">
        <v>9268</v>
      </c>
      <c r="C2165" s="342" t="s">
        <v>6599</v>
      </c>
      <c r="D2165" s="342" t="s">
        <v>6600</v>
      </c>
      <c r="E2165" s="342" t="s">
        <v>9326</v>
      </c>
      <c r="F2165" s="342" t="s">
        <v>6568</v>
      </c>
      <c r="G2165" s="343">
        <v>3.96</v>
      </c>
      <c r="H2165" s="342" t="s">
        <v>6594</v>
      </c>
      <c r="I2165" s="342" t="s">
        <v>6575</v>
      </c>
      <c r="J2165" s="342" t="s">
        <v>6755</v>
      </c>
      <c r="K2165" s="581" t="s">
        <v>7534</v>
      </c>
      <c r="L2165" s="344" t="s">
        <v>4090</v>
      </c>
      <c r="N2165" s="344" t="s">
        <v>4090</v>
      </c>
      <c r="O2165" s="341">
        <v>0</v>
      </c>
    </row>
    <row r="2166" spans="1:15" x14ac:dyDescent="0.2">
      <c r="A2166" s="341" t="s">
        <v>9257</v>
      </c>
      <c r="B2166" s="341" t="s">
        <v>9268</v>
      </c>
      <c r="C2166" s="342" t="s">
        <v>6816</v>
      </c>
      <c r="D2166" s="342" t="s">
        <v>6817</v>
      </c>
      <c r="E2166" s="342" t="s">
        <v>9321</v>
      </c>
      <c r="F2166" s="342" t="s">
        <v>6568</v>
      </c>
      <c r="G2166" s="343">
        <v>16.600000000000001</v>
      </c>
      <c r="H2166" s="342" t="s">
        <v>6594</v>
      </c>
      <c r="I2166" s="342" t="s">
        <v>6575</v>
      </c>
      <c r="J2166" s="342" t="s">
        <v>6755</v>
      </c>
      <c r="K2166" s="581" t="s">
        <v>7801</v>
      </c>
      <c r="L2166" s="344" t="s">
        <v>4090</v>
      </c>
      <c r="N2166" s="344" t="s">
        <v>4090</v>
      </c>
      <c r="O2166" s="341">
        <v>0</v>
      </c>
    </row>
    <row r="2167" spans="1:15" x14ac:dyDescent="0.2">
      <c r="A2167" s="341" t="s">
        <v>9257</v>
      </c>
      <c r="B2167" s="341" t="s">
        <v>9268</v>
      </c>
      <c r="C2167" s="342" t="s">
        <v>6599</v>
      </c>
      <c r="D2167" s="342" t="s">
        <v>6600</v>
      </c>
      <c r="E2167" s="342" t="s">
        <v>9324</v>
      </c>
      <c r="F2167" s="342" t="s">
        <v>6568</v>
      </c>
      <c r="G2167" s="343">
        <v>36.9</v>
      </c>
      <c r="H2167" s="342" t="s">
        <v>6594</v>
      </c>
      <c r="I2167" s="342" t="s">
        <v>6575</v>
      </c>
      <c r="J2167" s="342" t="s">
        <v>6755</v>
      </c>
      <c r="K2167" s="581" t="s">
        <v>7927</v>
      </c>
      <c r="L2167" s="344" t="s">
        <v>4090</v>
      </c>
      <c r="N2167" s="344" t="s">
        <v>4090</v>
      </c>
      <c r="O2167" s="341">
        <v>0</v>
      </c>
    </row>
    <row r="2168" spans="1:15" x14ac:dyDescent="0.2">
      <c r="A2168" s="341" t="s">
        <v>9257</v>
      </c>
      <c r="B2168" s="341" t="s">
        <v>9268</v>
      </c>
      <c r="C2168" s="342" t="s">
        <v>6785</v>
      </c>
      <c r="D2168" s="342" t="s">
        <v>6600</v>
      </c>
      <c r="E2168" s="342" t="s">
        <v>9319</v>
      </c>
      <c r="F2168" s="342" t="s">
        <v>6568</v>
      </c>
      <c r="G2168" s="343">
        <v>35.910000000000004</v>
      </c>
      <c r="H2168" s="342" t="s">
        <v>6594</v>
      </c>
      <c r="I2168" s="342" t="s">
        <v>6575</v>
      </c>
      <c r="J2168" s="342" t="s">
        <v>6755</v>
      </c>
      <c r="K2168" s="581" t="s">
        <v>7319</v>
      </c>
      <c r="L2168" s="344" t="s">
        <v>4090</v>
      </c>
      <c r="N2168" s="344" t="s">
        <v>4090</v>
      </c>
      <c r="O2168" s="341">
        <v>0</v>
      </c>
    </row>
    <row r="2169" spans="1:15" x14ac:dyDescent="0.2">
      <c r="A2169" s="341" t="s">
        <v>9257</v>
      </c>
      <c r="B2169" s="341" t="s">
        <v>9268</v>
      </c>
      <c r="C2169" s="342" t="s">
        <v>6785</v>
      </c>
      <c r="D2169" s="342" t="s">
        <v>6600</v>
      </c>
      <c r="E2169" s="342" t="s">
        <v>9319</v>
      </c>
      <c r="F2169" s="342" t="s">
        <v>6568</v>
      </c>
      <c r="G2169" s="343">
        <v>29.7</v>
      </c>
      <c r="H2169" s="342" t="s">
        <v>6594</v>
      </c>
      <c r="I2169" s="342" t="s">
        <v>6575</v>
      </c>
      <c r="J2169" s="342" t="s">
        <v>6755</v>
      </c>
      <c r="K2169" s="581" t="s">
        <v>7928</v>
      </c>
      <c r="L2169" s="344" t="s">
        <v>4090</v>
      </c>
      <c r="N2169" s="344" t="s">
        <v>4090</v>
      </c>
      <c r="O2169" s="341">
        <v>0</v>
      </c>
    </row>
    <row r="2170" spans="1:15" x14ac:dyDescent="0.2">
      <c r="A2170" s="341" t="s">
        <v>9257</v>
      </c>
      <c r="B2170" s="341" t="s">
        <v>9268</v>
      </c>
      <c r="C2170" s="342" t="s">
        <v>6599</v>
      </c>
      <c r="D2170" s="342" t="s">
        <v>6600</v>
      </c>
      <c r="E2170" s="342" t="s">
        <v>9323</v>
      </c>
      <c r="F2170" s="342" t="s">
        <v>6568</v>
      </c>
      <c r="G2170" s="343">
        <v>4.8</v>
      </c>
      <c r="H2170" s="342" t="s">
        <v>6594</v>
      </c>
      <c r="I2170" s="342" t="s">
        <v>6575</v>
      </c>
      <c r="J2170" s="342" t="s">
        <v>6755</v>
      </c>
      <c r="K2170" s="581" t="s">
        <v>7320</v>
      </c>
      <c r="L2170" s="344" t="s">
        <v>4090</v>
      </c>
      <c r="N2170" s="344" t="s">
        <v>4090</v>
      </c>
      <c r="O2170" s="341">
        <v>0</v>
      </c>
    </row>
    <row r="2171" spans="1:15" x14ac:dyDescent="0.2">
      <c r="A2171" s="341" t="s">
        <v>9257</v>
      </c>
      <c r="B2171" s="341" t="s">
        <v>9268</v>
      </c>
      <c r="C2171" s="342" t="s">
        <v>6599</v>
      </c>
      <c r="D2171" s="342" t="s">
        <v>6600</v>
      </c>
      <c r="E2171" s="342" t="s">
        <v>9255</v>
      </c>
      <c r="F2171" s="342" t="s">
        <v>6568</v>
      </c>
      <c r="G2171" s="343">
        <v>7.16</v>
      </c>
      <c r="H2171" s="342" t="s">
        <v>6594</v>
      </c>
      <c r="I2171" s="342" t="s">
        <v>6575</v>
      </c>
      <c r="J2171" s="342" t="s">
        <v>6755</v>
      </c>
      <c r="K2171" s="581" t="s">
        <v>7929</v>
      </c>
      <c r="L2171" s="344" t="s">
        <v>4090</v>
      </c>
      <c r="N2171" s="344" t="s">
        <v>4090</v>
      </c>
      <c r="O2171" s="341">
        <v>0</v>
      </c>
    </row>
    <row r="2172" spans="1:15" x14ac:dyDescent="0.2">
      <c r="A2172" s="341" t="s">
        <v>9257</v>
      </c>
      <c r="B2172" s="341" t="s">
        <v>9268</v>
      </c>
      <c r="C2172" s="342" t="s">
        <v>6599</v>
      </c>
      <c r="D2172" s="342" t="s">
        <v>6600</v>
      </c>
      <c r="E2172" s="342" t="s">
        <v>9333</v>
      </c>
      <c r="F2172" s="342" t="s">
        <v>6568</v>
      </c>
      <c r="G2172" s="343">
        <v>2.4500000000000002</v>
      </c>
      <c r="H2172" s="342" t="s">
        <v>6594</v>
      </c>
      <c r="I2172" s="342" t="s">
        <v>6575</v>
      </c>
      <c r="J2172" s="342" t="s">
        <v>6755</v>
      </c>
      <c r="K2172" s="581" t="s">
        <v>6601</v>
      </c>
      <c r="L2172" s="344" t="s">
        <v>4090</v>
      </c>
      <c r="N2172" s="344" t="s">
        <v>4090</v>
      </c>
      <c r="O2172" s="341">
        <v>0</v>
      </c>
    </row>
    <row r="2173" spans="1:15" x14ac:dyDescent="0.2">
      <c r="A2173" s="341" t="s">
        <v>9257</v>
      </c>
      <c r="B2173" s="341" t="s">
        <v>9268</v>
      </c>
      <c r="C2173" s="342" t="s">
        <v>6785</v>
      </c>
      <c r="D2173" s="342" t="s">
        <v>6600</v>
      </c>
      <c r="E2173" s="342" t="s">
        <v>9326</v>
      </c>
      <c r="F2173" s="342" t="s">
        <v>6568</v>
      </c>
      <c r="G2173" s="343">
        <v>13.86</v>
      </c>
      <c r="H2173" s="342" t="s">
        <v>6594</v>
      </c>
      <c r="I2173" s="342" t="s">
        <v>6575</v>
      </c>
      <c r="J2173" s="342" t="s">
        <v>6755</v>
      </c>
      <c r="K2173" s="581" t="s">
        <v>7322</v>
      </c>
      <c r="L2173" s="344" t="s">
        <v>4090</v>
      </c>
      <c r="N2173" s="344" t="s">
        <v>4090</v>
      </c>
      <c r="O2173" s="341">
        <v>0</v>
      </c>
    </row>
    <row r="2174" spans="1:15" x14ac:dyDescent="0.2">
      <c r="A2174" s="341" t="s">
        <v>9257</v>
      </c>
      <c r="B2174" s="341" t="s">
        <v>9268</v>
      </c>
      <c r="C2174" s="342" t="s">
        <v>6785</v>
      </c>
      <c r="D2174" s="342" t="s">
        <v>6600</v>
      </c>
      <c r="E2174" s="342" t="s">
        <v>9319</v>
      </c>
      <c r="F2174" s="342" t="s">
        <v>6568</v>
      </c>
      <c r="G2174" s="343">
        <v>5.61</v>
      </c>
      <c r="H2174" s="342" t="s">
        <v>6594</v>
      </c>
      <c r="I2174" s="342" t="s">
        <v>6575</v>
      </c>
      <c r="J2174" s="342" t="s">
        <v>6755</v>
      </c>
      <c r="K2174" s="581" t="s">
        <v>6943</v>
      </c>
      <c r="L2174" s="344" t="s">
        <v>4090</v>
      </c>
      <c r="N2174" s="344" t="s">
        <v>4090</v>
      </c>
      <c r="O2174" s="341">
        <v>0</v>
      </c>
    </row>
    <row r="2175" spans="1:15" x14ac:dyDescent="0.2">
      <c r="A2175" s="341" t="s">
        <v>9257</v>
      </c>
      <c r="B2175" s="341" t="s">
        <v>9268</v>
      </c>
      <c r="C2175" s="342" t="s">
        <v>6599</v>
      </c>
      <c r="D2175" s="342" t="s">
        <v>6600</v>
      </c>
      <c r="E2175" s="342" t="s">
        <v>9337</v>
      </c>
      <c r="F2175" s="342" t="s">
        <v>6568</v>
      </c>
      <c r="G2175" s="343">
        <v>7.2</v>
      </c>
      <c r="H2175" s="342" t="s">
        <v>6594</v>
      </c>
      <c r="I2175" s="342" t="s">
        <v>6575</v>
      </c>
      <c r="J2175" s="342" t="s">
        <v>6755</v>
      </c>
      <c r="K2175" s="581" t="s">
        <v>7477</v>
      </c>
      <c r="L2175" s="344" t="s">
        <v>4090</v>
      </c>
      <c r="N2175" s="344" t="s">
        <v>4090</v>
      </c>
      <c r="O2175" s="341">
        <v>0</v>
      </c>
    </row>
    <row r="2176" spans="1:15" x14ac:dyDescent="0.2">
      <c r="A2176" s="341" t="s">
        <v>9257</v>
      </c>
      <c r="B2176" s="341" t="s">
        <v>9268</v>
      </c>
      <c r="C2176" s="342" t="s">
        <v>6599</v>
      </c>
      <c r="D2176" s="342" t="s">
        <v>6600</v>
      </c>
      <c r="E2176" s="342" t="s">
        <v>9319</v>
      </c>
      <c r="F2176" s="342" t="s">
        <v>6568</v>
      </c>
      <c r="G2176" s="343">
        <v>4.0999999999999996</v>
      </c>
      <c r="H2176" s="342" t="s">
        <v>6594</v>
      </c>
      <c r="I2176" s="342" t="s">
        <v>6575</v>
      </c>
      <c r="J2176" s="342" t="s">
        <v>6755</v>
      </c>
      <c r="K2176" s="581" t="s">
        <v>7565</v>
      </c>
      <c r="L2176" s="344" t="s">
        <v>4090</v>
      </c>
      <c r="N2176" s="344" t="s">
        <v>4090</v>
      </c>
      <c r="O2176" s="341">
        <v>0</v>
      </c>
    </row>
    <row r="2177" spans="1:15" x14ac:dyDescent="0.2">
      <c r="A2177" s="341" t="s">
        <v>9257</v>
      </c>
      <c r="B2177" s="341" t="s">
        <v>9268</v>
      </c>
      <c r="C2177" s="342" t="s">
        <v>6599</v>
      </c>
      <c r="D2177" s="342" t="s">
        <v>6600</v>
      </c>
      <c r="E2177" s="342" t="s">
        <v>9325</v>
      </c>
      <c r="F2177" s="342" t="s">
        <v>6568</v>
      </c>
      <c r="G2177" s="343">
        <v>3.5</v>
      </c>
      <c r="H2177" s="342" t="s">
        <v>6594</v>
      </c>
      <c r="I2177" s="342" t="s">
        <v>6575</v>
      </c>
      <c r="J2177" s="342" t="s">
        <v>6755</v>
      </c>
      <c r="K2177" s="581" t="s">
        <v>7328</v>
      </c>
      <c r="L2177" s="344" t="s">
        <v>4090</v>
      </c>
      <c r="N2177" s="344" t="s">
        <v>4090</v>
      </c>
      <c r="O2177" s="341">
        <v>0</v>
      </c>
    </row>
    <row r="2178" spans="1:15" x14ac:dyDescent="0.2">
      <c r="A2178" s="341" t="s">
        <v>9257</v>
      </c>
      <c r="B2178" s="341" t="s">
        <v>9268</v>
      </c>
      <c r="C2178" s="342" t="s">
        <v>6785</v>
      </c>
      <c r="D2178" s="342" t="s">
        <v>6600</v>
      </c>
      <c r="E2178" s="342" t="s">
        <v>9319</v>
      </c>
      <c r="F2178" s="342" t="s">
        <v>6568</v>
      </c>
      <c r="G2178" s="343">
        <v>4.32</v>
      </c>
      <c r="H2178" s="342" t="s">
        <v>6594</v>
      </c>
      <c r="I2178" s="342" t="s">
        <v>6575</v>
      </c>
      <c r="J2178" s="342" t="s">
        <v>6755</v>
      </c>
      <c r="K2178" s="581" t="s">
        <v>7930</v>
      </c>
      <c r="L2178" s="344" t="s">
        <v>4090</v>
      </c>
      <c r="N2178" s="344" t="s">
        <v>4090</v>
      </c>
      <c r="O2178" s="341">
        <v>0</v>
      </c>
    </row>
    <row r="2179" spans="1:15" x14ac:dyDescent="0.2">
      <c r="A2179" s="341" t="s">
        <v>9257</v>
      </c>
      <c r="B2179" s="341" t="s">
        <v>9268</v>
      </c>
      <c r="C2179" s="342" t="s">
        <v>6785</v>
      </c>
      <c r="D2179" s="342" t="s">
        <v>6600</v>
      </c>
      <c r="E2179" s="342" t="s">
        <v>9323</v>
      </c>
      <c r="F2179" s="342" t="s">
        <v>6568</v>
      </c>
      <c r="G2179" s="343">
        <v>6.08</v>
      </c>
      <c r="H2179" s="342" t="s">
        <v>6594</v>
      </c>
      <c r="I2179" s="342" t="s">
        <v>6575</v>
      </c>
      <c r="J2179" s="342" t="s">
        <v>6755</v>
      </c>
      <c r="K2179" s="581" t="s">
        <v>7806</v>
      </c>
      <c r="L2179" s="344" t="s">
        <v>4090</v>
      </c>
      <c r="N2179" s="344" t="s">
        <v>4090</v>
      </c>
      <c r="O2179" s="341">
        <v>0</v>
      </c>
    </row>
    <row r="2180" spans="1:15" x14ac:dyDescent="0.2">
      <c r="A2180" s="341" t="s">
        <v>9257</v>
      </c>
      <c r="B2180" s="341" t="s">
        <v>9268</v>
      </c>
      <c r="C2180" s="342" t="s">
        <v>6785</v>
      </c>
      <c r="D2180" s="342" t="s">
        <v>6600</v>
      </c>
      <c r="E2180" s="342" t="s">
        <v>9319</v>
      </c>
      <c r="F2180" s="342" t="s">
        <v>6568</v>
      </c>
      <c r="G2180" s="343">
        <v>5.67</v>
      </c>
      <c r="H2180" s="342" t="s">
        <v>6594</v>
      </c>
      <c r="I2180" s="342" t="s">
        <v>6575</v>
      </c>
      <c r="J2180" s="342" t="s">
        <v>6755</v>
      </c>
      <c r="K2180" s="581" t="s">
        <v>6810</v>
      </c>
      <c r="L2180" s="344" t="s">
        <v>4090</v>
      </c>
      <c r="N2180" s="344" t="s">
        <v>4090</v>
      </c>
      <c r="O2180" s="341">
        <v>0</v>
      </c>
    </row>
    <row r="2181" spans="1:15" x14ac:dyDescent="0.2">
      <c r="A2181" s="341" t="s">
        <v>9257</v>
      </c>
      <c r="B2181" s="341" t="s">
        <v>9268</v>
      </c>
      <c r="C2181" s="342" t="s">
        <v>6785</v>
      </c>
      <c r="D2181" s="342" t="s">
        <v>6600</v>
      </c>
      <c r="E2181" s="342" t="s">
        <v>9319</v>
      </c>
      <c r="F2181" s="342" t="s">
        <v>6568</v>
      </c>
      <c r="G2181" s="343">
        <v>0.84</v>
      </c>
      <c r="H2181" s="342" t="s">
        <v>6594</v>
      </c>
      <c r="I2181" s="342" t="s">
        <v>6575</v>
      </c>
      <c r="J2181" s="342" t="s">
        <v>6755</v>
      </c>
      <c r="K2181" s="581" t="s">
        <v>7931</v>
      </c>
      <c r="L2181" s="344" t="s">
        <v>4090</v>
      </c>
      <c r="N2181" s="344" t="s">
        <v>4090</v>
      </c>
      <c r="O2181" s="341">
        <v>0</v>
      </c>
    </row>
    <row r="2182" spans="1:15" x14ac:dyDescent="0.2">
      <c r="A2182" s="341" t="s">
        <v>9257</v>
      </c>
      <c r="B2182" s="341" t="s">
        <v>9268</v>
      </c>
      <c r="C2182" s="342" t="s">
        <v>6785</v>
      </c>
      <c r="D2182" s="342" t="s">
        <v>6600</v>
      </c>
      <c r="E2182" s="342" t="s">
        <v>9319</v>
      </c>
      <c r="F2182" s="342" t="s">
        <v>6568</v>
      </c>
      <c r="G2182" s="343">
        <v>8.1999999999999993</v>
      </c>
      <c r="H2182" s="342" t="s">
        <v>6594</v>
      </c>
      <c r="I2182" s="342" t="s">
        <v>6575</v>
      </c>
      <c r="J2182" s="342" t="s">
        <v>6755</v>
      </c>
      <c r="K2182" s="581" t="s">
        <v>7331</v>
      </c>
      <c r="L2182" s="344" t="s">
        <v>4090</v>
      </c>
      <c r="N2182" s="344" t="s">
        <v>4090</v>
      </c>
      <c r="O2182" s="341">
        <v>0</v>
      </c>
    </row>
    <row r="2183" spans="1:15" x14ac:dyDescent="0.2">
      <c r="A2183" s="341" t="s">
        <v>9257</v>
      </c>
      <c r="B2183" s="341" t="s">
        <v>9268</v>
      </c>
      <c r="C2183" s="342" t="s">
        <v>6785</v>
      </c>
      <c r="D2183" s="342" t="s">
        <v>6600</v>
      </c>
      <c r="E2183" s="342" t="s">
        <v>9324</v>
      </c>
      <c r="F2183" s="342" t="s">
        <v>6568</v>
      </c>
      <c r="G2183" s="343">
        <v>55.95</v>
      </c>
      <c r="H2183" s="342" t="s">
        <v>6594</v>
      </c>
      <c r="I2183" s="342" t="s">
        <v>6754</v>
      </c>
      <c r="J2183" s="342" t="s">
        <v>6755</v>
      </c>
      <c r="K2183" s="581" t="s">
        <v>7932</v>
      </c>
      <c r="L2183" s="344" t="s">
        <v>4090</v>
      </c>
      <c r="N2183" s="344" t="s">
        <v>4090</v>
      </c>
      <c r="O2183" s="341" t="s">
        <v>6752</v>
      </c>
    </row>
    <row r="2184" spans="1:15" x14ac:dyDescent="0.2">
      <c r="A2184" s="341" t="s">
        <v>9257</v>
      </c>
      <c r="B2184" s="341" t="s">
        <v>9268</v>
      </c>
      <c r="C2184" s="342" t="s">
        <v>6599</v>
      </c>
      <c r="D2184" s="342" t="s">
        <v>6600</v>
      </c>
      <c r="E2184" s="342" t="s">
        <v>9321</v>
      </c>
      <c r="F2184" s="342" t="s">
        <v>6568</v>
      </c>
      <c r="G2184" s="343">
        <v>10.58</v>
      </c>
      <c r="H2184" s="342" t="s">
        <v>6594</v>
      </c>
      <c r="I2184" s="342" t="s">
        <v>6575</v>
      </c>
      <c r="J2184" s="342" t="s">
        <v>6755</v>
      </c>
      <c r="K2184" s="581" t="s">
        <v>6999</v>
      </c>
      <c r="L2184" s="344" t="s">
        <v>4090</v>
      </c>
      <c r="N2184" s="344" t="s">
        <v>4090</v>
      </c>
      <c r="O2184" s="341">
        <v>0</v>
      </c>
    </row>
    <row r="2185" spans="1:15" x14ac:dyDescent="0.2">
      <c r="A2185" s="341" t="s">
        <v>9257</v>
      </c>
      <c r="B2185" s="341" t="s">
        <v>9268</v>
      </c>
      <c r="C2185" s="342" t="s">
        <v>6599</v>
      </c>
      <c r="D2185" s="342" t="s">
        <v>6600</v>
      </c>
      <c r="E2185" s="342" t="s">
        <v>9326</v>
      </c>
      <c r="F2185" s="342" t="s">
        <v>6568</v>
      </c>
      <c r="G2185" s="343">
        <v>5.25</v>
      </c>
      <c r="H2185" s="342" t="s">
        <v>6594</v>
      </c>
      <c r="I2185" s="342" t="s">
        <v>6575</v>
      </c>
      <c r="J2185" s="342" t="s">
        <v>6755</v>
      </c>
      <c r="K2185" s="581" t="s">
        <v>7933</v>
      </c>
      <c r="L2185" s="344" t="s">
        <v>4090</v>
      </c>
      <c r="N2185" s="344" t="s">
        <v>4090</v>
      </c>
      <c r="O2185" s="341">
        <v>0</v>
      </c>
    </row>
    <row r="2186" spans="1:15" x14ac:dyDescent="0.2">
      <c r="A2186" s="341" t="s">
        <v>9257</v>
      </c>
      <c r="B2186" s="341" t="s">
        <v>9268</v>
      </c>
      <c r="C2186" s="342" t="s">
        <v>6785</v>
      </c>
      <c r="D2186" s="342" t="s">
        <v>6600</v>
      </c>
      <c r="E2186" s="342" t="s">
        <v>9325</v>
      </c>
      <c r="F2186" s="342" t="s">
        <v>6568</v>
      </c>
      <c r="G2186" s="343">
        <v>6.9750000000000005</v>
      </c>
      <c r="H2186" s="342" t="s">
        <v>6594</v>
      </c>
      <c r="I2186" s="342" t="s">
        <v>6575</v>
      </c>
      <c r="J2186" s="342" t="s">
        <v>6755</v>
      </c>
      <c r="K2186" s="581" t="s">
        <v>7814</v>
      </c>
      <c r="L2186" s="344" t="s">
        <v>4090</v>
      </c>
      <c r="N2186" s="344" t="s">
        <v>4090</v>
      </c>
      <c r="O2186" s="341">
        <v>0</v>
      </c>
    </row>
    <row r="2187" spans="1:15" x14ac:dyDescent="0.2">
      <c r="A2187" s="341" t="s">
        <v>9257</v>
      </c>
      <c r="B2187" s="341" t="s">
        <v>9268</v>
      </c>
      <c r="C2187" s="342" t="s">
        <v>6785</v>
      </c>
      <c r="D2187" s="342" t="s">
        <v>6600</v>
      </c>
      <c r="E2187" s="342" t="s">
        <v>9320</v>
      </c>
      <c r="F2187" s="342" t="s">
        <v>6568</v>
      </c>
      <c r="G2187" s="343">
        <v>3.6</v>
      </c>
      <c r="H2187" s="342" t="s">
        <v>6594</v>
      </c>
      <c r="I2187" s="342" t="s">
        <v>6575</v>
      </c>
      <c r="J2187" s="342" t="s">
        <v>6755</v>
      </c>
      <c r="K2187" s="581" t="s">
        <v>7814</v>
      </c>
      <c r="L2187" s="344" t="s">
        <v>4090</v>
      </c>
      <c r="N2187" s="344" t="s">
        <v>4090</v>
      </c>
      <c r="O2187" s="341">
        <v>0</v>
      </c>
    </row>
    <row r="2188" spans="1:15" x14ac:dyDescent="0.2">
      <c r="A2188" s="341" t="s">
        <v>9257</v>
      </c>
      <c r="B2188" s="341" t="s">
        <v>9268</v>
      </c>
      <c r="C2188" s="342" t="s">
        <v>6785</v>
      </c>
      <c r="D2188" s="342" t="s">
        <v>6600</v>
      </c>
      <c r="E2188" s="342" t="s">
        <v>9325</v>
      </c>
      <c r="F2188" s="342" t="s">
        <v>6568</v>
      </c>
      <c r="G2188" s="343">
        <v>7.1400000000000006</v>
      </c>
      <c r="H2188" s="342" t="s">
        <v>6594</v>
      </c>
      <c r="I2188" s="342" t="s">
        <v>6575</v>
      </c>
      <c r="J2188" s="342" t="s">
        <v>6755</v>
      </c>
      <c r="K2188" s="581" t="s">
        <v>7934</v>
      </c>
      <c r="L2188" s="344" t="s">
        <v>4090</v>
      </c>
      <c r="N2188" s="344" t="s">
        <v>4090</v>
      </c>
      <c r="O2188" s="341">
        <v>0</v>
      </c>
    </row>
    <row r="2189" spans="1:15" x14ac:dyDescent="0.2">
      <c r="A2189" s="341" t="s">
        <v>9257</v>
      </c>
      <c r="B2189" s="341" t="s">
        <v>9268</v>
      </c>
      <c r="C2189" s="342" t="s">
        <v>6599</v>
      </c>
      <c r="D2189" s="342" t="s">
        <v>6600</v>
      </c>
      <c r="E2189" s="342" t="s">
        <v>9319</v>
      </c>
      <c r="F2189" s="342" t="s">
        <v>6568</v>
      </c>
      <c r="G2189" s="343">
        <v>3.69</v>
      </c>
      <c r="H2189" s="342" t="s">
        <v>6594</v>
      </c>
      <c r="I2189" s="342" t="s">
        <v>6575</v>
      </c>
      <c r="J2189" s="342" t="s">
        <v>6755</v>
      </c>
      <c r="K2189" s="581" t="s">
        <v>7935</v>
      </c>
      <c r="L2189" s="344" t="s">
        <v>4090</v>
      </c>
      <c r="N2189" s="344" t="s">
        <v>4090</v>
      </c>
      <c r="O2189" s="341">
        <v>0</v>
      </c>
    </row>
    <row r="2190" spans="1:15" x14ac:dyDescent="0.2">
      <c r="A2190" s="341" t="s">
        <v>9257</v>
      </c>
      <c r="B2190" s="341" t="s">
        <v>9268</v>
      </c>
      <c r="C2190" s="342" t="s">
        <v>6785</v>
      </c>
      <c r="D2190" s="342" t="s">
        <v>6600</v>
      </c>
      <c r="E2190" s="342" t="s">
        <v>9255</v>
      </c>
      <c r="F2190" s="342" t="s">
        <v>6568</v>
      </c>
      <c r="G2190" s="343">
        <v>5.0600000000000005</v>
      </c>
      <c r="H2190" s="342" t="s">
        <v>6594</v>
      </c>
      <c r="I2190" s="342" t="s">
        <v>6575</v>
      </c>
      <c r="J2190" s="342" t="s">
        <v>6755</v>
      </c>
      <c r="K2190" s="581" t="s">
        <v>7936</v>
      </c>
      <c r="L2190" s="344" t="s">
        <v>4090</v>
      </c>
      <c r="N2190" s="344" t="s">
        <v>4090</v>
      </c>
      <c r="O2190" s="341">
        <v>0</v>
      </c>
    </row>
    <row r="2191" spans="1:15" x14ac:dyDescent="0.2">
      <c r="A2191" s="341" t="s">
        <v>9257</v>
      </c>
      <c r="B2191" s="341" t="s">
        <v>9268</v>
      </c>
      <c r="C2191" s="342" t="s">
        <v>6599</v>
      </c>
      <c r="D2191" s="342" t="s">
        <v>6600</v>
      </c>
      <c r="E2191" s="342" t="s">
        <v>9337</v>
      </c>
      <c r="F2191" s="342" t="s">
        <v>6568</v>
      </c>
      <c r="G2191" s="343">
        <v>6.12</v>
      </c>
      <c r="H2191" s="342" t="s">
        <v>6594</v>
      </c>
      <c r="I2191" s="342" t="s">
        <v>6575</v>
      </c>
      <c r="J2191" s="342" t="s">
        <v>6755</v>
      </c>
      <c r="K2191" s="581" t="s">
        <v>7360</v>
      </c>
      <c r="L2191" s="344" t="s">
        <v>4090</v>
      </c>
      <c r="N2191" s="344" t="s">
        <v>4090</v>
      </c>
      <c r="O2191" s="341">
        <v>0</v>
      </c>
    </row>
    <row r="2192" spans="1:15" x14ac:dyDescent="0.2">
      <c r="A2192" s="341" t="s">
        <v>9257</v>
      </c>
      <c r="B2192" s="341" t="s">
        <v>9268</v>
      </c>
      <c r="C2192" s="342" t="s">
        <v>6785</v>
      </c>
      <c r="D2192" s="342" t="s">
        <v>6600</v>
      </c>
      <c r="E2192" s="342" t="s">
        <v>9320</v>
      </c>
      <c r="F2192" s="342" t="s">
        <v>6568</v>
      </c>
      <c r="G2192" s="343">
        <v>6.75</v>
      </c>
      <c r="H2192" s="342" t="s">
        <v>6594</v>
      </c>
      <c r="I2192" s="342" t="s">
        <v>6575</v>
      </c>
      <c r="J2192" s="342" t="s">
        <v>6755</v>
      </c>
      <c r="K2192" s="581" t="s">
        <v>7361</v>
      </c>
      <c r="L2192" s="344" t="s">
        <v>4090</v>
      </c>
      <c r="N2192" s="344" t="s">
        <v>4090</v>
      </c>
      <c r="O2192" s="341">
        <v>0</v>
      </c>
    </row>
    <row r="2193" spans="1:15" x14ac:dyDescent="0.2">
      <c r="A2193" s="341" t="s">
        <v>9257</v>
      </c>
      <c r="B2193" s="341" t="s">
        <v>9268</v>
      </c>
      <c r="C2193" s="342" t="s">
        <v>6785</v>
      </c>
      <c r="D2193" s="342" t="s">
        <v>6600</v>
      </c>
      <c r="E2193" s="342" t="s">
        <v>9321</v>
      </c>
      <c r="F2193" s="342" t="s">
        <v>6568</v>
      </c>
      <c r="G2193" s="343">
        <v>7.875</v>
      </c>
      <c r="H2193" s="342" t="s">
        <v>6594</v>
      </c>
      <c r="I2193" s="342" t="s">
        <v>6575</v>
      </c>
      <c r="J2193" s="342" t="s">
        <v>6755</v>
      </c>
      <c r="K2193" s="581" t="s">
        <v>7937</v>
      </c>
      <c r="L2193" s="344" t="s">
        <v>4090</v>
      </c>
      <c r="N2193" s="344" t="s">
        <v>4090</v>
      </c>
      <c r="O2193" s="341">
        <v>0</v>
      </c>
    </row>
    <row r="2194" spans="1:15" x14ac:dyDescent="0.2">
      <c r="A2194" s="341" t="s">
        <v>9257</v>
      </c>
      <c r="B2194" s="341" t="s">
        <v>9268</v>
      </c>
      <c r="C2194" s="342" t="s">
        <v>6599</v>
      </c>
      <c r="D2194" s="342" t="s">
        <v>6600</v>
      </c>
      <c r="E2194" s="342" t="s">
        <v>9324</v>
      </c>
      <c r="F2194" s="342" t="s">
        <v>6568</v>
      </c>
      <c r="G2194" s="343">
        <v>9.23</v>
      </c>
      <c r="H2194" s="342" t="s">
        <v>6594</v>
      </c>
      <c r="I2194" s="342" t="s">
        <v>6575</v>
      </c>
      <c r="J2194" s="342" t="s">
        <v>6755</v>
      </c>
      <c r="K2194" s="581" t="s">
        <v>7938</v>
      </c>
      <c r="L2194" s="344" t="s">
        <v>4090</v>
      </c>
      <c r="N2194" s="344" t="s">
        <v>4090</v>
      </c>
      <c r="O2194" s="341">
        <v>0</v>
      </c>
    </row>
    <row r="2195" spans="1:15" x14ac:dyDescent="0.2">
      <c r="A2195" s="341" t="s">
        <v>9257</v>
      </c>
      <c r="B2195" s="341" t="s">
        <v>9268</v>
      </c>
      <c r="C2195" s="342" t="s">
        <v>6785</v>
      </c>
      <c r="D2195" s="342" t="s">
        <v>6600</v>
      </c>
      <c r="E2195" s="342" t="s">
        <v>9326</v>
      </c>
      <c r="F2195" s="342" t="s">
        <v>6568</v>
      </c>
      <c r="G2195" s="343">
        <v>5.8500000000000005</v>
      </c>
      <c r="H2195" s="342" t="s">
        <v>6594</v>
      </c>
      <c r="I2195" s="342" t="s">
        <v>6575</v>
      </c>
      <c r="J2195" s="342" t="s">
        <v>6755</v>
      </c>
      <c r="K2195" s="581" t="s">
        <v>6944</v>
      </c>
      <c r="L2195" s="344" t="s">
        <v>4090</v>
      </c>
      <c r="N2195" s="344" t="s">
        <v>4090</v>
      </c>
      <c r="O2195" s="341">
        <v>0</v>
      </c>
    </row>
    <row r="2196" spans="1:15" x14ac:dyDescent="0.2">
      <c r="A2196" s="341" t="s">
        <v>9257</v>
      </c>
      <c r="B2196" s="341" t="s">
        <v>9268</v>
      </c>
      <c r="C2196" s="342" t="s">
        <v>6785</v>
      </c>
      <c r="D2196" s="342" t="s">
        <v>6600</v>
      </c>
      <c r="E2196" s="342" t="s">
        <v>9326</v>
      </c>
      <c r="F2196" s="342" t="s">
        <v>6568</v>
      </c>
      <c r="G2196" s="343">
        <v>5.4</v>
      </c>
      <c r="H2196" s="342" t="s">
        <v>6594</v>
      </c>
      <c r="I2196" s="342" t="s">
        <v>6575</v>
      </c>
      <c r="J2196" s="342" t="s">
        <v>6755</v>
      </c>
      <c r="K2196" s="581" t="s">
        <v>6863</v>
      </c>
      <c r="L2196" s="344" t="s">
        <v>4090</v>
      </c>
      <c r="N2196" s="344" t="s">
        <v>4090</v>
      </c>
      <c r="O2196" s="341">
        <v>0</v>
      </c>
    </row>
    <row r="2197" spans="1:15" x14ac:dyDescent="0.2">
      <c r="A2197" s="341" t="s">
        <v>9257</v>
      </c>
      <c r="B2197" s="341" t="s">
        <v>9268</v>
      </c>
      <c r="C2197" s="342" t="s">
        <v>6599</v>
      </c>
      <c r="D2197" s="342" t="s">
        <v>6600</v>
      </c>
      <c r="E2197" s="342" t="s">
        <v>9334</v>
      </c>
      <c r="F2197" s="342" t="s">
        <v>6568</v>
      </c>
      <c r="G2197" s="343">
        <v>78.66</v>
      </c>
      <c r="H2197" s="342" t="s">
        <v>6594</v>
      </c>
      <c r="I2197" s="342" t="s">
        <v>6575</v>
      </c>
      <c r="J2197" s="342" t="s">
        <v>6755</v>
      </c>
      <c r="K2197" s="581" t="s">
        <v>6869</v>
      </c>
      <c r="L2197" s="344" t="s">
        <v>4090</v>
      </c>
      <c r="N2197" s="344" t="s">
        <v>4090</v>
      </c>
      <c r="O2197" s="341" t="s">
        <v>6752</v>
      </c>
    </row>
    <row r="2198" spans="1:15" x14ac:dyDescent="0.2">
      <c r="A2198" s="341" t="s">
        <v>9257</v>
      </c>
      <c r="B2198" s="341" t="s">
        <v>9268</v>
      </c>
      <c r="C2198" s="342" t="s">
        <v>6785</v>
      </c>
      <c r="D2198" s="342" t="s">
        <v>6600</v>
      </c>
      <c r="E2198" s="342" t="s">
        <v>9334</v>
      </c>
      <c r="F2198" s="342" t="s">
        <v>6568</v>
      </c>
      <c r="G2198" s="343">
        <v>6.6000000000000005</v>
      </c>
      <c r="H2198" s="342" t="s">
        <v>6594</v>
      </c>
      <c r="I2198" s="342" t="s">
        <v>6575</v>
      </c>
      <c r="J2198" s="342" t="s">
        <v>6755</v>
      </c>
      <c r="K2198" s="581" t="s">
        <v>7486</v>
      </c>
      <c r="L2198" s="344" t="s">
        <v>4090</v>
      </c>
      <c r="N2198" s="344" t="s">
        <v>4090</v>
      </c>
      <c r="O2198" s="341">
        <v>0</v>
      </c>
    </row>
    <row r="2199" spans="1:15" x14ac:dyDescent="0.2">
      <c r="A2199" s="341" t="s">
        <v>9257</v>
      </c>
      <c r="B2199" s="341" t="s">
        <v>9268</v>
      </c>
      <c r="C2199" s="342" t="s">
        <v>6785</v>
      </c>
      <c r="D2199" s="342" t="s">
        <v>6600</v>
      </c>
      <c r="E2199" s="342" t="s">
        <v>9323</v>
      </c>
      <c r="F2199" s="342" t="s">
        <v>6568</v>
      </c>
      <c r="G2199" s="343">
        <v>6.75</v>
      </c>
      <c r="H2199" s="342" t="s">
        <v>6594</v>
      </c>
      <c r="I2199" s="342" t="s">
        <v>6575</v>
      </c>
      <c r="J2199" s="342" t="s">
        <v>6755</v>
      </c>
      <c r="K2199" s="581" t="s">
        <v>7827</v>
      </c>
      <c r="L2199" s="344" t="s">
        <v>4090</v>
      </c>
      <c r="N2199" s="344" t="s">
        <v>4090</v>
      </c>
      <c r="O2199" s="341">
        <v>0</v>
      </c>
    </row>
    <row r="2200" spans="1:15" x14ac:dyDescent="0.2">
      <c r="A2200" s="341" t="s">
        <v>9257</v>
      </c>
      <c r="B2200" s="341" t="s">
        <v>9268</v>
      </c>
      <c r="C2200" s="342" t="s">
        <v>6785</v>
      </c>
      <c r="D2200" s="342" t="s">
        <v>6600</v>
      </c>
      <c r="E2200" s="342" t="s">
        <v>9319</v>
      </c>
      <c r="F2200" s="342" t="s">
        <v>6568</v>
      </c>
      <c r="G2200" s="343">
        <v>31.5</v>
      </c>
      <c r="H2200" s="342" t="s">
        <v>6594</v>
      </c>
      <c r="I2200" s="342" t="s">
        <v>6575</v>
      </c>
      <c r="J2200" s="342" t="s">
        <v>6755</v>
      </c>
      <c r="K2200" s="581" t="s">
        <v>7379</v>
      </c>
      <c r="L2200" s="344" t="s">
        <v>4090</v>
      </c>
      <c r="N2200" s="344" t="s">
        <v>4090</v>
      </c>
      <c r="O2200" s="341" t="s">
        <v>6752</v>
      </c>
    </row>
    <row r="2201" spans="1:15" x14ac:dyDescent="0.2">
      <c r="A2201" s="341" t="s">
        <v>9257</v>
      </c>
      <c r="B2201" s="341" t="s">
        <v>9268</v>
      </c>
      <c r="C2201" s="342" t="s">
        <v>6785</v>
      </c>
      <c r="D2201" s="342" t="s">
        <v>6600</v>
      </c>
      <c r="E2201" s="342" t="s">
        <v>9319</v>
      </c>
      <c r="F2201" s="342" t="s">
        <v>6568</v>
      </c>
      <c r="G2201" s="343">
        <v>4.32</v>
      </c>
      <c r="H2201" s="342" t="s">
        <v>6594</v>
      </c>
      <c r="I2201" s="342" t="s">
        <v>6575</v>
      </c>
      <c r="J2201" s="342" t="s">
        <v>6755</v>
      </c>
      <c r="K2201" s="581" t="s">
        <v>6792</v>
      </c>
      <c r="L2201" s="344" t="s">
        <v>4090</v>
      </c>
      <c r="N2201" s="344" t="s">
        <v>4090</v>
      </c>
      <c r="O2201" s="341">
        <v>0</v>
      </c>
    </row>
    <row r="2202" spans="1:15" x14ac:dyDescent="0.2">
      <c r="A2202" s="341" t="s">
        <v>9257</v>
      </c>
      <c r="B2202" s="341" t="s">
        <v>9268</v>
      </c>
      <c r="C2202" s="342" t="s">
        <v>6785</v>
      </c>
      <c r="D2202" s="342" t="s">
        <v>6600</v>
      </c>
      <c r="E2202" s="342" t="s">
        <v>9334</v>
      </c>
      <c r="F2202" s="342" t="s">
        <v>6568</v>
      </c>
      <c r="G2202" s="343">
        <v>7.92</v>
      </c>
      <c r="H2202" s="342" t="s">
        <v>6594</v>
      </c>
      <c r="I2202" s="342" t="s">
        <v>6575</v>
      </c>
      <c r="J2202" s="342" t="s">
        <v>6755</v>
      </c>
      <c r="K2202" s="581" t="s">
        <v>7386</v>
      </c>
      <c r="L2202" s="344" t="s">
        <v>4090</v>
      </c>
      <c r="N2202" s="344" t="s">
        <v>4090</v>
      </c>
      <c r="O2202" s="341">
        <v>0</v>
      </c>
    </row>
    <row r="2203" spans="1:15" x14ac:dyDescent="0.2">
      <c r="A2203" s="341" t="s">
        <v>9257</v>
      </c>
      <c r="B2203" s="341" t="s">
        <v>9268</v>
      </c>
      <c r="C2203" s="342" t="s">
        <v>6599</v>
      </c>
      <c r="D2203" s="342" t="s">
        <v>6600</v>
      </c>
      <c r="E2203" s="342" t="s">
        <v>9324</v>
      </c>
      <c r="F2203" s="342" t="s">
        <v>6568</v>
      </c>
      <c r="G2203" s="343">
        <v>7.0200000000000005</v>
      </c>
      <c r="H2203" s="342" t="s">
        <v>6594</v>
      </c>
      <c r="I2203" s="342" t="s">
        <v>6575</v>
      </c>
      <c r="J2203" s="342" t="s">
        <v>6755</v>
      </c>
      <c r="K2203" s="581" t="s">
        <v>7383</v>
      </c>
      <c r="L2203" s="344" t="s">
        <v>4090</v>
      </c>
      <c r="N2203" s="344" t="s">
        <v>4090</v>
      </c>
      <c r="O2203" s="341">
        <v>0</v>
      </c>
    </row>
    <row r="2204" spans="1:15" x14ac:dyDescent="0.2">
      <c r="A2204" s="341" t="s">
        <v>9257</v>
      </c>
      <c r="B2204" s="341" t="s">
        <v>9268</v>
      </c>
      <c r="C2204" s="342" t="s">
        <v>6599</v>
      </c>
      <c r="D2204" s="342" t="s">
        <v>6600</v>
      </c>
      <c r="E2204" s="342" t="s">
        <v>9322</v>
      </c>
      <c r="F2204" s="342" t="s">
        <v>6568</v>
      </c>
      <c r="G2204" s="343">
        <v>4.3</v>
      </c>
      <c r="H2204" s="342" t="s">
        <v>6594</v>
      </c>
      <c r="I2204" s="342" t="s">
        <v>6575</v>
      </c>
      <c r="J2204" s="342" t="s">
        <v>6755</v>
      </c>
      <c r="K2204" s="581" t="s">
        <v>7886</v>
      </c>
      <c r="L2204" s="344" t="s">
        <v>4090</v>
      </c>
      <c r="N2204" s="344" t="s">
        <v>4090</v>
      </c>
      <c r="O2204" s="341">
        <v>0</v>
      </c>
    </row>
    <row r="2205" spans="1:15" x14ac:dyDescent="0.2">
      <c r="A2205" s="341" t="s">
        <v>9257</v>
      </c>
      <c r="B2205" s="341" t="s">
        <v>9268</v>
      </c>
      <c r="C2205" s="342" t="s">
        <v>6785</v>
      </c>
      <c r="D2205" s="342" t="s">
        <v>6600</v>
      </c>
      <c r="E2205" s="342" t="s">
        <v>9319</v>
      </c>
      <c r="F2205" s="342" t="s">
        <v>6568</v>
      </c>
      <c r="G2205" s="343">
        <v>11.84</v>
      </c>
      <c r="H2205" s="342" t="s">
        <v>6594</v>
      </c>
      <c r="I2205" s="342" t="s">
        <v>6575</v>
      </c>
      <c r="J2205" s="342" t="s">
        <v>6755</v>
      </c>
      <c r="K2205" s="581" t="s">
        <v>6653</v>
      </c>
      <c r="L2205" s="344" t="s">
        <v>4090</v>
      </c>
      <c r="N2205" s="344" t="s">
        <v>4090</v>
      </c>
      <c r="O2205" s="341">
        <v>0</v>
      </c>
    </row>
    <row r="2206" spans="1:15" x14ac:dyDescent="0.2">
      <c r="A2206" s="341" t="s">
        <v>9257</v>
      </c>
      <c r="B2206" s="341" t="s">
        <v>9268</v>
      </c>
      <c r="C2206" s="342" t="s">
        <v>6785</v>
      </c>
      <c r="D2206" s="342" t="s">
        <v>6600</v>
      </c>
      <c r="E2206" s="342" t="s">
        <v>9319</v>
      </c>
      <c r="F2206" s="342" t="s">
        <v>6568</v>
      </c>
      <c r="G2206" s="343">
        <v>3.7</v>
      </c>
      <c r="H2206" s="342" t="s">
        <v>6594</v>
      </c>
      <c r="I2206" s="342" t="s">
        <v>6575</v>
      </c>
      <c r="J2206" s="342" t="s">
        <v>6755</v>
      </c>
      <c r="K2206" s="581" t="s">
        <v>7939</v>
      </c>
      <c r="L2206" s="344" t="s">
        <v>4090</v>
      </c>
      <c r="N2206" s="344" t="s">
        <v>4090</v>
      </c>
      <c r="O2206" s="341">
        <v>0</v>
      </c>
    </row>
    <row r="2207" spans="1:15" x14ac:dyDescent="0.2">
      <c r="A2207" s="341" t="s">
        <v>9257</v>
      </c>
      <c r="B2207" s="341" t="s">
        <v>9268</v>
      </c>
      <c r="C2207" s="342" t="s">
        <v>6599</v>
      </c>
      <c r="D2207" s="342" t="s">
        <v>6600</v>
      </c>
      <c r="E2207" s="342" t="s">
        <v>9334</v>
      </c>
      <c r="F2207" s="342" t="s">
        <v>6568</v>
      </c>
      <c r="G2207" s="343">
        <v>27.6</v>
      </c>
      <c r="H2207" s="342" t="s">
        <v>6594</v>
      </c>
      <c r="I2207" s="342" t="s">
        <v>6575</v>
      </c>
      <c r="J2207" s="342" t="s">
        <v>6755</v>
      </c>
      <c r="K2207" s="581" t="s">
        <v>6773</v>
      </c>
      <c r="L2207" s="344" t="s">
        <v>4090</v>
      </c>
      <c r="N2207" s="344" t="s">
        <v>4090</v>
      </c>
      <c r="O2207" s="341">
        <v>0</v>
      </c>
    </row>
    <row r="2208" spans="1:15" x14ac:dyDescent="0.2">
      <c r="A2208" s="341" t="s">
        <v>9257</v>
      </c>
      <c r="B2208" s="341" t="s">
        <v>9268</v>
      </c>
      <c r="C2208" s="342" t="s">
        <v>6599</v>
      </c>
      <c r="D2208" s="342" t="s">
        <v>6600</v>
      </c>
      <c r="E2208" s="342" t="s">
        <v>9332</v>
      </c>
      <c r="F2208" s="342" t="s">
        <v>6568</v>
      </c>
      <c r="G2208" s="343">
        <v>33.119999999999997</v>
      </c>
      <c r="H2208" s="342" t="s">
        <v>6594</v>
      </c>
      <c r="I2208" s="342" t="s">
        <v>6575</v>
      </c>
      <c r="J2208" s="342" t="s">
        <v>6755</v>
      </c>
      <c r="K2208" s="581" t="s">
        <v>6773</v>
      </c>
      <c r="L2208" s="344" t="s">
        <v>4090</v>
      </c>
      <c r="N2208" s="344" t="s">
        <v>4090</v>
      </c>
      <c r="O2208" s="341" t="s">
        <v>6752</v>
      </c>
    </row>
    <row r="2209" spans="1:15" x14ac:dyDescent="0.2">
      <c r="A2209" s="341" t="s">
        <v>9257</v>
      </c>
      <c r="B2209" s="341" t="s">
        <v>9268</v>
      </c>
      <c r="C2209" s="342" t="s">
        <v>6599</v>
      </c>
      <c r="D2209" s="342" t="s">
        <v>6600</v>
      </c>
      <c r="E2209" s="342" t="s">
        <v>9319</v>
      </c>
      <c r="F2209" s="342" t="s">
        <v>6568</v>
      </c>
      <c r="G2209" s="343">
        <v>27.6</v>
      </c>
      <c r="H2209" s="342" t="s">
        <v>6594</v>
      </c>
      <c r="I2209" s="342" t="s">
        <v>6575</v>
      </c>
      <c r="J2209" s="342" t="s">
        <v>6755</v>
      </c>
      <c r="K2209" s="581" t="s">
        <v>6773</v>
      </c>
      <c r="L2209" s="344" t="s">
        <v>4090</v>
      </c>
      <c r="N2209" s="344" t="s">
        <v>4090</v>
      </c>
      <c r="O2209" s="341">
        <v>0</v>
      </c>
    </row>
    <row r="2210" spans="1:15" x14ac:dyDescent="0.2">
      <c r="A2210" s="341" t="s">
        <v>9257</v>
      </c>
      <c r="B2210" s="341" t="s">
        <v>9268</v>
      </c>
      <c r="C2210" s="342" t="s">
        <v>6599</v>
      </c>
      <c r="D2210" s="342" t="s">
        <v>6600</v>
      </c>
      <c r="E2210" s="342" t="s">
        <v>9325</v>
      </c>
      <c r="F2210" s="342" t="s">
        <v>6568</v>
      </c>
      <c r="G2210" s="343">
        <v>12.19</v>
      </c>
      <c r="H2210" s="342" t="s">
        <v>6594</v>
      </c>
      <c r="I2210" s="342" t="s">
        <v>6575</v>
      </c>
      <c r="J2210" s="342" t="s">
        <v>6755</v>
      </c>
      <c r="K2210" s="581" t="s">
        <v>6773</v>
      </c>
      <c r="L2210" s="344" t="s">
        <v>4090</v>
      </c>
      <c r="N2210" s="344" t="s">
        <v>4090</v>
      </c>
      <c r="O2210" s="341">
        <v>0</v>
      </c>
    </row>
    <row r="2211" spans="1:15" x14ac:dyDescent="0.2">
      <c r="A2211" s="341" t="s">
        <v>9257</v>
      </c>
      <c r="B2211" s="341" t="s">
        <v>9268</v>
      </c>
      <c r="C2211" s="342" t="s">
        <v>6599</v>
      </c>
      <c r="D2211" s="342" t="s">
        <v>6600</v>
      </c>
      <c r="E2211" s="342" t="s">
        <v>9255</v>
      </c>
      <c r="F2211" s="342" t="s">
        <v>6568</v>
      </c>
      <c r="G2211" s="343">
        <v>12.19</v>
      </c>
      <c r="H2211" s="342" t="s">
        <v>6594</v>
      </c>
      <c r="I2211" s="342" t="s">
        <v>6575</v>
      </c>
      <c r="J2211" s="342" t="s">
        <v>6755</v>
      </c>
      <c r="K2211" s="581" t="s">
        <v>6773</v>
      </c>
      <c r="L2211" s="344" t="s">
        <v>4090</v>
      </c>
      <c r="N2211" s="344" t="s">
        <v>4090</v>
      </c>
      <c r="O2211" s="341">
        <v>0</v>
      </c>
    </row>
    <row r="2212" spans="1:15" x14ac:dyDescent="0.2">
      <c r="A2212" s="341" t="s">
        <v>9257</v>
      </c>
      <c r="B2212" s="341" t="s">
        <v>9268</v>
      </c>
      <c r="C2212" s="342" t="s">
        <v>6599</v>
      </c>
      <c r="D2212" s="342" t="s">
        <v>6600</v>
      </c>
      <c r="E2212" s="342" t="s">
        <v>9334</v>
      </c>
      <c r="F2212" s="342" t="s">
        <v>6568</v>
      </c>
      <c r="G2212" s="343">
        <v>27.6</v>
      </c>
      <c r="H2212" s="342" t="s">
        <v>6594</v>
      </c>
      <c r="I2212" s="342" t="s">
        <v>6575</v>
      </c>
      <c r="J2212" s="342" t="s">
        <v>6755</v>
      </c>
      <c r="K2212" s="581" t="s">
        <v>6773</v>
      </c>
      <c r="L2212" s="344" t="s">
        <v>4090</v>
      </c>
      <c r="N2212" s="344" t="s">
        <v>4090</v>
      </c>
      <c r="O2212" s="341">
        <v>0</v>
      </c>
    </row>
    <row r="2213" spans="1:15" x14ac:dyDescent="0.2">
      <c r="A2213" s="341" t="s">
        <v>9257</v>
      </c>
      <c r="B2213" s="341" t="s">
        <v>9268</v>
      </c>
      <c r="C2213" s="342" t="s">
        <v>6599</v>
      </c>
      <c r="D2213" s="342" t="s">
        <v>6600</v>
      </c>
      <c r="E2213" s="342" t="s">
        <v>9255</v>
      </c>
      <c r="F2213" s="342" t="s">
        <v>6568</v>
      </c>
      <c r="G2213" s="343">
        <v>12.19</v>
      </c>
      <c r="H2213" s="342" t="s">
        <v>6594</v>
      </c>
      <c r="I2213" s="342" t="s">
        <v>6575</v>
      </c>
      <c r="J2213" s="342" t="s">
        <v>6755</v>
      </c>
      <c r="K2213" s="581" t="s">
        <v>6773</v>
      </c>
      <c r="L2213" s="344" t="s">
        <v>4090</v>
      </c>
      <c r="N2213" s="344" t="s">
        <v>4090</v>
      </c>
      <c r="O2213" s="341">
        <v>0</v>
      </c>
    </row>
    <row r="2214" spans="1:15" x14ac:dyDescent="0.2">
      <c r="A2214" s="341" t="s">
        <v>9257</v>
      </c>
      <c r="B2214" s="341" t="s">
        <v>9268</v>
      </c>
      <c r="C2214" s="342" t="s">
        <v>6599</v>
      </c>
      <c r="D2214" s="342" t="s">
        <v>6600</v>
      </c>
      <c r="E2214" s="342" t="s">
        <v>9338</v>
      </c>
      <c r="F2214" s="342" t="s">
        <v>6568</v>
      </c>
      <c r="G2214" s="343">
        <v>28.060000000000002</v>
      </c>
      <c r="H2214" s="342" t="s">
        <v>6594</v>
      </c>
      <c r="I2214" s="342" t="s">
        <v>6575</v>
      </c>
      <c r="J2214" s="342" t="s">
        <v>6755</v>
      </c>
      <c r="K2214" s="581" t="s">
        <v>6773</v>
      </c>
      <c r="L2214" s="344" t="s">
        <v>4090</v>
      </c>
      <c r="N2214" s="344" t="s">
        <v>4090</v>
      </c>
      <c r="O2214" s="341">
        <v>0</v>
      </c>
    </row>
    <row r="2215" spans="1:15" x14ac:dyDescent="0.2">
      <c r="A2215" s="341" t="s">
        <v>9257</v>
      </c>
      <c r="B2215" s="341" t="s">
        <v>9268</v>
      </c>
      <c r="C2215" s="342" t="s">
        <v>6599</v>
      </c>
      <c r="D2215" s="342" t="s">
        <v>6600</v>
      </c>
      <c r="E2215" s="342" t="s">
        <v>9319</v>
      </c>
      <c r="F2215" s="342" t="s">
        <v>6568</v>
      </c>
      <c r="G2215" s="343">
        <v>9.66</v>
      </c>
      <c r="H2215" s="342" t="s">
        <v>6594</v>
      </c>
      <c r="I2215" s="342" t="s">
        <v>6575</v>
      </c>
      <c r="J2215" s="342" t="s">
        <v>6755</v>
      </c>
      <c r="K2215" s="581" t="s">
        <v>6773</v>
      </c>
      <c r="L2215" s="344" t="s">
        <v>4090</v>
      </c>
      <c r="N2215" s="344" t="s">
        <v>4090</v>
      </c>
      <c r="O2215" s="341">
        <v>0</v>
      </c>
    </row>
    <row r="2216" spans="1:15" x14ac:dyDescent="0.2">
      <c r="A2216" s="341" t="s">
        <v>9257</v>
      </c>
      <c r="B2216" s="341" t="s">
        <v>9268</v>
      </c>
      <c r="C2216" s="342" t="s">
        <v>6785</v>
      </c>
      <c r="D2216" s="342" t="s">
        <v>6600</v>
      </c>
      <c r="E2216" s="342" t="s">
        <v>9323</v>
      </c>
      <c r="F2216" s="342" t="s">
        <v>6568</v>
      </c>
      <c r="G2216" s="343">
        <v>7.6000000000000005</v>
      </c>
      <c r="H2216" s="342" t="s">
        <v>6594</v>
      </c>
      <c r="I2216" s="342" t="s">
        <v>6575</v>
      </c>
      <c r="J2216" s="342" t="s">
        <v>6755</v>
      </c>
      <c r="K2216" s="581" t="s">
        <v>7940</v>
      </c>
      <c r="L2216" s="344" t="s">
        <v>4090</v>
      </c>
      <c r="N2216" s="344" t="s">
        <v>4090</v>
      </c>
      <c r="O2216" s="341">
        <v>0</v>
      </c>
    </row>
    <row r="2217" spans="1:15" x14ac:dyDescent="0.2">
      <c r="A2217" s="341" t="s">
        <v>9257</v>
      </c>
      <c r="B2217" s="341" t="s">
        <v>9268</v>
      </c>
      <c r="C2217" s="342" t="s">
        <v>6599</v>
      </c>
      <c r="D2217" s="342" t="s">
        <v>6600</v>
      </c>
      <c r="E2217" s="342" t="s">
        <v>9328</v>
      </c>
      <c r="F2217" s="342" t="s">
        <v>6568</v>
      </c>
      <c r="G2217" s="343">
        <v>6.08</v>
      </c>
      <c r="H2217" s="342" t="s">
        <v>6594</v>
      </c>
      <c r="I2217" s="342" t="s">
        <v>6575</v>
      </c>
      <c r="J2217" s="342" t="s">
        <v>6755</v>
      </c>
      <c r="K2217" s="581" t="s">
        <v>6768</v>
      </c>
      <c r="L2217" s="344" t="s">
        <v>4090</v>
      </c>
      <c r="N2217" s="344" t="s">
        <v>4090</v>
      </c>
      <c r="O2217" s="341">
        <v>0</v>
      </c>
    </row>
    <row r="2218" spans="1:15" x14ac:dyDescent="0.2">
      <c r="A2218" s="341" t="s">
        <v>9257</v>
      </c>
      <c r="B2218" s="341" t="s">
        <v>9268</v>
      </c>
      <c r="C2218" s="342" t="s">
        <v>6599</v>
      </c>
      <c r="D2218" s="342" t="s">
        <v>6600</v>
      </c>
      <c r="E2218" s="342" t="s">
        <v>9319</v>
      </c>
      <c r="F2218" s="342" t="s">
        <v>6568</v>
      </c>
      <c r="G2218" s="343">
        <v>7.98</v>
      </c>
      <c r="H2218" s="342" t="s">
        <v>6594</v>
      </c>
      <c r="I2218" s="342" t="s">
        <v>6575</v>
      </c>
      <c r="J2218" s="342" t="s">
        <v>6755</v>
      </c>
      <c r="K2218" s="581" t="s">
        <v>7941</v>
      </c>
      <c r="L2218" s="344" t="s">
        <v>4090</v>
      </c>
      <c r="N2218" s="344" t="s">
        <v>4090</v>
      </c>
      <c r="O2218" s="341">
        <v>0</v>
      </c>
    </row>
    <row r="2219" spans="1:15" x14ac:dyDescent="0.2">
      <c r="A2219" s="341" t="s">
        <v>9257</v>
      </c>
      <c r="B2219" s="341" t="s">
        <v>9268</v>
      </c>
      <c r="C2219" s="342" t="s">
        <v>6599</v>
      </c>
      <c r="D2219" s="342" t="s">
        <v>6600</v>
      </c>
      <c r="E2219" s="342" t="s">
        <v>9321</v>
      </c>
      <c r="F2219" s="342" t="s">
        <v>6568</v>
      </c>
      <c r="G2219" s="343">
        <v>5.16</v>
      </c>
      <c r="H2219" s="342" t="s">
        <v>6594</v>
      </c>
      <c r="I2219" s="342" t="s">
        <v>6575</v>
      </c>
      <c r="J2219" s="342" t="s">
        <v>6755</v>
      </c>
      <c r="K2219" s="581" t="s">
        <v>7942</v>
      </c>
      <c r="L2219" s="344" t="s">
        <v>4090</v>
      </c>
      <c r="N2219" s="344" t="s">
        <v>4090</v>
      </c>
      <c r="O2219" s="341">
        <v>0</v>
      </c>
    </row>
    <row r="2220" spans="1:15" x14ac:dyDescent="0.2">
      <c r="A2220" s="341" t="s">
        <v>9257</v>
      </c>
      <c r="B2220" s="341" t="s">
        <v>9268</v>
      </c>
      <c r="C2220" s="342" t="s">
        <v>6599</v>
      </c>
      <c r="D2220" s="342" t="s">
        <v>6600</v>
      </c>
      <c r="E2220" s="342" t="s">
        <v>9334</v>
      </c>
      <c r="F2220" s="342" t="s">
        <v>6568</v>
      </c>
      <c r="G2220" s="343">
        <v>27.6</v>
      </c>
      <c r="H2220" s="342" t="s">
        <v>6594</v>
      </c>
      <c r="I2220" s="342" t="s">
        <v>6575</v>
      </c>
      <c r="J2220" s="342" t="s">
        <v>6755</v>
      </c>
      <c r="K2220" s="581" t="s">
        <v>7943</v>
      </c>
      <c r="L2220" s="344" t="s">
        <v>4090</v>
      </c>
      <c r="N2220" s="344" t="s">
        <v>4090</v>
      </c>
      <c r="O2220" s="341">
        <v>0</v>
      </c>
    </row>
    <row r="2221" spans="1:15" x14ac:dyDescent="0.2">
      <c r="A2221" s="341" t="s">
        <v>9257</v>
      </c>
      <c r="B2221" s="341" t="s">
        <v>9268</v>
      </c>
      <c r="C2221" s="342" t="s">
        <v>6599</v>
      </c>
      <c r="D2221" s="342" t="s">
        <v>6600</v>
      </c>
      <c r="E2221" s="342" t="s">
        <v>9320</v>
      </c>
      <c r="F2221" s="342" t="s">
        <v>6568</v>
      </c>
      <c r="G2221" s="343">
        <v>1.71</v>
      </c>
      <c r="H2221" s="342" t="s">
        <v>6594</v>
      </c>
      <c r="I2221" s="342" t="s">
        <v>6575</v>
      </c>
      <c r="J2221" s="342" t="s">
        <v>6755</v>
      </c>
      <c r="K2221" s="581" t="s">
        <v>7944</v>
      </c>
      <c r="L2221" s="344" t="s">
        <v>4090</v>
      </c>
      <c r="N2221" s="344" t="s">
        <v>4090</v>
      </c>
      <c r="O2221" s="341">
        <v>0</v>
      </c>
    </row>
    <row r="2222" spans="1:15" x14ac:dyDescent="0.2">
      <c r="A2222" s="341" t="s">
        <v>9257</v>
      </c>
      <c r="B2222" s="341" t="s">
        <v>9268</v>
      </c>
      <c r="C2222" s="342" t="s">
        <v>6599</v>
      </c>
      <c r="D2222" s="342" t="s">
        <v>6600</v>
      </c>
      <c r="E2222" s="342" t="s">
        <v>9337</v>
      </c>
      <c r="F2222" s="342" t="s">
        <v>6568</v>
      </c>
      <c r="G2222" s="343">
        <v>4.7</v>
      </c>
      <c r="H2222" s="342" t="s">
        <v>6594</v>
      </c>
      <c r="I2222" s="342" t="s">
        <v>6575</v>
      </c>
      <c r="J2222" s="342" t="s">
        <v>6755</v>
      </c>
      <c r="K2222" s="581" t="s">
        <v>7695</v>
      </c>
      <c r="L2222" s="344" t="s">
        <v>4090</v>
      </c>
      <c r="N2222" s="344" t="s">
        <v>4090</v>
      </c>
      <c r="O2222" s="341">
        <v>0</v>
      </c>
    </row>
    <row r="2223" spans="1:15" x14ac:dyDescent="0.2">
      <c r="A2223" s="341" t="s">
        <v>9257</v>
      </c>
      <c r="B2223" s="341" t="s">
        <v>9268</v>
      </c>
      <c r="C2223" s="342" t="s">
        <v>6599</v>
      </c>
      <c r="D2223" s="342" t="s">
        <v>6600</v>
      </c>
      <c r="E2223" s="342" t="s">
        <v>9337</v>
      </c>
      <c r="F2223" s="342" t="s">
        <v>6568</v>
      </c>
      <c r="G2223" s="343">
        <v>4.7</v>
      </c>
      <c r="H2223" s="342" t="s">
        <v>6594</v>
      </c>
      <c r="I2223" s="342" t="s">
        <v>6575</v>
      </c>
      <c r="J2223" s="342" t="s">
        <v>6755</v>
      </c>
      <c r="K2223" s="581" t="s">
        <v>7161</v>
      </c>
      <c r="L2223" s="344" t="s">
        <v>4090</v>
      </c>
      <c r="N2223" s="344" t="s">
        <v>4090</v>
      </c>
      <c r="O2223" s="341">
        <v>0</v>
      </c>
    </row>
    <row r="2224" spans="1:15" x14ac:dyDescent="0.2">
      <c r="A2224" s="341" t="s">
        <v>9257</v>
      </c>
      <c r="B2224" s="341" t="s">
        <v>9268</v>
      </c>
      <c r="C2224" s="342" t="s">
        <v>6599</v>
      </c>
      <c r="D2224" s="342" t="s">
        <v>6600</v>
      </c>
      <c r="E2224" s="342" t="s">
        <v>9333</v>
      </c>
      <c r="F2224" s="342" t="s">
        <v>6568</v>
      </c>
      <c r="G2224" s="343">
        <v>9</v>
      </c>
      <c r="H2224" s="342" t="s">
        <v>6594</v>
      </c>
      <c r="I2224" s="342" t="s">
        <v>6575</v>
      </c>
      <c r="J2224" s="342" t="s">
        <v>6755</v>
      </c>
      <c r="K2224" s="581" t="s">
        <v>6849</v>
      </c>
      <c r="L2224" s="344" t="s">
        <v>4090</v>
      </c>
      <c r="N2224" s="344" t="s">
        <v>4090</v>
      </c>
      <c r="O2224" s="341">
        <v>0</v>
      </c>
    </row>
    <row r="2225" spans="1:15" x14ac:dyDescent="0.2">
      <c r="A2225" s="341" t="s">
        <v>9257</v>
      </c>
      <c r="B2225" s="341" t="s">
        <v>9268</v>
      </c>
      <c r="C2225" s="342" t="s">
        <v>6599</v>
      </c>
      <c r="D2225" s="342" t="s">
        <v>6600</v>
      </c>
      <c r="E2225" s="342" t="s">
        <v>9333</v>
      </c>
      <c r="F2225" s="342" t="s">
        <v>6568</v>
      </c>
      <c r="G2225" s="343">
        <v>15.84</v>
      </c>
      <c r="H2225" s="342" t="s">
        <v>6594</v>
      </c>
      <c r="I2225" s="342" t="s">
        <v>6575</v>
      </c>
      <c r="J2225" s="342" t="s">
        <v>6755</v>
      </c>
      <c r="K2225" s="581" t="s">
        <v>7131</v>
      </c>
      <c r="L2225" s="344" t="s">
        <v>4090</v>
      </c>
      <c r="N2225" s="344" t="s">
        <v>4090</v>
      </c>
      <c r="O2225" s="341">
        <v>0</v>
      </c>
    </row>
    <row r="2226" spans="1:15" x14ac:dyDescent="0.2">
      <c r="A2226" s="341" t="s">
        <v>9257</v>
      </c>
      <c r="B2226" s="341" t="s">
        <v>9268</v>
      </c>
      <c r="C2226" s="342" t="s">
        <v>6599</v>
      </c>
      <c r="D2226" s="342" t="s">
        <v>6600</v>
      </c>
      <c r="E2226" s="342" t="s">
        <v>9324</v>
      </c>
      <c r="F2226" s="342" t="s">
        <v>6568</v>
      </c>
      <c r="G2226" s="343">
        <v>5.64</v>
      </c>
      <c r="H2226" s="342" t="s">
        <v>6594</v>
      </c>
      <c r="I2226" s="342" t="s">
        <v>6575</v>
      </c>
      <c r="J2226" s="342" t="s">
        <v>6755</v>
      </c>
      <c r="K2226" s="581" t="s">
        <v>7150</v>
      </c>
      <c r="L2226" s="344" t="s">
        <v>4090</v>
      </c>
      <c r="N2226" s="344" t="s">
        <v>4090</v>
      </c>
      <c r="O2226" s="341">
        <v>0</v>
      </c>
    </row>
    <row r="2227" spans="1:15" x14ac:dyDescent="0.2">
      <c r="A2227" s="341" t="s">
        <v>9257</v>
      </c>
      <c r="B2227" s="341" t="s">
        <v>9268</v>
      </c>
      <c r="C2227" s="342" t="s">
        <v>6599</v>
      </c>
      <c r="D2227" s="342" t="s">
        <v>6600</v>
      </c>
      <c r="E2227" s="342" t="s">
        <v>9326</v>
      </c>
      <c r="F2227" s="342" t="s">
        <v>6568</v>
      </c>
      <c r="G2227" s="343">
        <v>6.48</v>
      </c>
      <c r="H2227" s="342" t="s">
        <v>6594</v>
      </c>
      <c r="I2227" s="342" t="s">
        <v>6575</v>
      </c>
      <c r="J2227" s="342" t="s">
        <v>6755</v>
      </c>
      <c r="K2227" s="581" t="s">
        <v>7170</v>
      </c>
      <c r="L2227" s="344" t="s">
        <v>4090</v>
      </c>
      <c r="N2227" s="344" t="s">
        <v>4090</v>
      </c>
      <c r="O2227" s="341">
        <v>0</v>
      </c>
    </row>
    <row r="2228" spans="1:15" x14ac:dyDescent="0.2">
      <c r="A2228" s="341" t="s">
        <v>9257</v>
      </c>
      <c r="B2228" s="341" t="s">
        <v>9268</v>
      </c>
      <c r="C2228" s="342" t="s">
        <v>6599</v>
      </c>
      <c r="D2228" s="342" t="s">
        <v>6600</v>
      </c>
      <c r="E2228" s="342" t="s">
        <v>9333</v>
      </c>
      <c r="F2228" s="342" t="s">
        <v>6568</v>
      </c>
      <c r="G2228" s="343">
        <v>6.8150000000000004</v>
      </c>
      <c r="H2228" s="342" t="s">
        <v>6594</v>
      </c>
      <c r="I2228" s="342" t="s">
        <v>6575</v>
      </c>
      <c r="J2228" s="342" t="s">
        <v>6755</v>
      </c>
      <c r="K2228" s="581" t="s">
        <v>6768</v>
      </c>
      <c r="L2228" s="344" t="s">
        <v>4090</v>
      </c>
      <c r="N2228" s="344" t="s">
        <v>4090</v>
      </c>
      <c r="O2228" s="341">
        <v>0</v>
      </c>
    </row>
    <row r="2229" spans="1:15" x14ac:dyDescent="0.2">
      <c r="A2229" s="341" t="s">
        <v>9257</v>
      </c>
      <c r="B2229" s="341" t="s">
        <v>9268</v>
      </c>
      <c r="C2229" s="342" t="s">
        <v>6599</v>
      </c>
      <c r="D2229" s="342" t="s">
        <v>6600</v>
      </c>
      <c r="E2229" s="342" t="s">
        <v>9333</v>
      </c>
      <c r="F2229" s="342" t="s">
        <v>6568</v>
      </c>
      <c r="G2229" s="343">
        <v>5.4050000000000002</v>
      </c>
      <c r="H2229" s="342" t="s">
        <v>6594</v>
      </c>
      <c r="I2229" s="342" t="s">
        <v>6575</v>
      </c>
      <c r="J2229" s="342" t="s">
        <v>6755</v>
      </c>
      <c r="K2229" s="581" t="s">
        <v>7087</v>
      </c>
      <c r="L2229" s="344" t="s">
        <v>4090</v>
      </c>
      <c r="N2229" s="344" t="s">
        <v>4090</v>
      </c>
      <c r="O2229" s="341">
        <v>0</v>
      </c>
    </row>
    <row r="2230" spans="1:15" x14ac:dyDescent="0.2">
      <c r="A2230" s="341" t="s">
        <v>9257</v>
      </c>
      <c r="B2230" s="341" t="s">
        <v>9268</v>
      </c>
      <c r="C2230" s="342" t="s">
        <v>6599</v>
      </c>
      <c r="D2230" s="342" t="s">
        <v>6600</v>
      </c>
      <c r="E2230" s="342" t="s">
        <v>9333</v>
      </c>
      <c r="F2230" s="342" t="s">
        <v>6568</v>
      </c>
      <c r="G2230" s="343">
        <v>4.18</v>
      </c>
      <c r="H2230" s="342" t="s">
        <v>6594</v>
      </c>
      <c r="I2230" s="342" t="s">
        <v>6575</v>
      </c>
      <c r="J2230" s="342" t="s">
        <v>6755</v>
      </c>
      <c r="K2230" s="581" t="s">
        <v>7449</v>
      </c>
      <c r="L2230" s="344" t="s">
        <v>4090</v>
      </c>
      <c r="N2230" s="344" t="s">
        <v>4090</v>
      </c>
      <c r="O2230" s="341">
        <v>0</v>
      </c>
    </row>
    <row r="2231" spans="1:15" x14ac:dyDescent="0.2">
      <c r="A2231" s="341" t="s">
        <v>9257</v>
      </c>
      <c r="B2231" s="341" t="s">
        <v>9268</v>
      </c>
      <c r="C2231" s="342" t="s">
        <v>6599</v>
      </c>
      <c r="D2231" s="342" t="s">
        <v>6600</v>
      </c>
      <c r="E2231" s="342" t="s">
        <v>9325</v>
      </c>
      <c r="F2231" s="342" t="s">
        <v>6568</v>
      </c>
      <c r="G2231" s="343">
        <v>6.12</v>
      </c>
      <c r="H2231" s="342" t="s">
        <v>6594</v>
      </c>
      <c r="I2231" s="342" t="s">
        <v>6575</v>
      </c>
      <c r="J2231" s="342" t="s">
        <v>6755</v>
      </c>
      <c r="K2231" s="581" t="s">
        <v>7133</v>
      </c>
      <c r="L2231" s="344" t="s">
        <v>4090</v>
      </c>
      <c r="N2231" s="344" t="s">
        <v>4090</v>
      </c>
      <c r="O2231" s="341">
        <v>0</v>
      </c>
    </row>
    <row r="2232" spans="1:15" x14ac:dyDescent="0.2">
      <c r="A2232" s="341" t="s">
        <v>9257</v>
      </c>
      <c r="B2232" s="341" t="s">
        <v>9268</v>
      </c>
      <c r="C2232" s="342" t="s">
        <v>6599</v>
      </c>
      <c r="D2232" s="342" t="s">
        <v>6600</v>
      </c>
      <c r="E2232" s="342" t="s">
        <v>9325</v>
      </c>
      <c r="F2232" s="342" t="s">
        <v>6568</v>
      </c>
      <c r="G2232" s="343">
        <v>6.66</v>
      </c>
      <c r="H2232" s="342" t="s">
        <v>6594</v>
      </c>
      <c r="I2232" s="342" t="s">
        <v>6575</v>
      </c>
      <c r="J2232" s="342" t="s">
        <v>6755</v>
      </c>
      <c r="K2232" s="581" t="s">
        <v>7417</v>
      </c>
      <c r="L2232" s="344" t="s">
        <v>4090</v>
      </c>
      <c r="N2232" s="344" t="s">
        <v>4090</v>
      </c>
      <c r="O2232" s="341">
        <v>0</v>
      </c>
    </row>
    <row r="2233" spans="1:15" x14ac:dyDescent="0.2">
      <c r="A2233" s="341" t="s">
        <v>9257</v>
      </c>
      <c r="B2233" s="341" t="s">
        <v>9268</v>
      </c>
      <c r="C2233" s="342" t="s">
        <v>6599</v>
      </c>
      <c r="D2233" s="342" t="s">
        <v>6600</v>
      </c>
      <c r="E2233" s="342" t="s">
        <v>9325</v>
      </c>
      <c r="F2233" s="342" t="s">
        <v>6568</v>
      </c>
      <c r="G2233" s="343">
        <v>5.6000000000000005</v>
      </c>
      <c r="H2233" s="342" t="s">
        <v>6594</v>
      </c>
      <c r="I2233" s="342" t="s">
        <v>6575</v>
      </c>
      <c r="J2233" s="342" t="s">
        <v>6755</v>
      </c>
      <c r="K2233" s="581" t="s">
        <v>7133</v>
      </c>
      <c r="L2233" s="344" t="s">
        <v>4090</v>
      </c>
      <c r="N2233" s="344" t="s">
        <v>4090</v>
      </c>
      <c r="O2233" s="341">
        <v>0</v>
      </c>
    </row>
    <row r="2234" spans="1:15" x14ac:dyDescent="0.2">
      <c r="A2234" s="341" t="s">
        <v>9257</v>
      </c>
      <c r="B2234" s="341" t="s">
        <v>9268</v>
      </c>
      <c r="C2234" s="342" t="s">
        <v>6599</v>
      </c>
      <c r="D2234" s="342" t="s">
        <v>6600</v>
      </c>
      <c r="E2234" s="342" t="s">
        <v>9320</v>
      </c>
      <c r="F2234" s="342" t="s">
        <v>6568</v>
      </c>
      <c r="G2234" s="343">
        <v>8.36</v>
      </c>
      <c r="H2234" s="342" t="s">
        <v>6594</v>
      </c>
      <c r="I2234" s="342" t="s">
        <v>6575</v>
      </c>
      <c r="J2234" s="342" t="s">
        <v>6755</v>
      </c>
      <c r="K2234" s="581" t="s">
        <v>7502</v>
      </c>
      <c r="L2234" s="344" t="s">
        <v>4090</v>
      </c>
      <c r="N2234" s="344" t="s">
        <v>4090</v>
      </c>
      <c r="O2234" s="341">
        <v>0</v>
      </c>
    </row>
    <row r="2235" spans="1:15" x14ac:dyDescent="0.2">
      <c r="A2235" s="341" t="s">
        <v>9257</v>
      </c>
      <c r="B2235" s="341" t="s">
        <v>9268</v>
      </c>
      <c r="C2235" s="342" t="s">
        <v>6599</v>
      </c>
      <c r="D2235" s="342" t="s">
        <v>6600</v>
      </c>
      <c r="E2235" s="342" t="s">
        <v>9337</v>
      </c>
      <c r="F2235" s="342" t="s">
        <v>6568</v>
      </c>
      <c r="G2235" s="343">
        <v>3.22</v>
      </c>
      <c r="H2235" s="342" t="s">
        <v>6594</v>
      </c>
      <c r="I2235" s="342" t="s">
        <v>6575</v>
      </c>
      <c r="J2235" s="342" t="s">
        <v>6755</v>
      </c>
      <c r="K2235" s="581" t="s">
        <v>7101</v>
      </c>
      <c r="L2235" s="344" t="s">
        <v>4090</v>
      </c>
      <c r="N2235" s="344" t="s">
        <v>4090</v>
      </c>
      <c r="O2235" s="341">
        <v>0</v>
      </c>
    </row>
    <row r="2236" spans="1:15" x14ac:dyDescent="0.2">
      <c r="A2236" s="341" t="s">
        <v>9257</v>
      </c>
      <c r="B2236" s="341" t="s">
        <v>9268</v>
      </c>
      <c r="C2236" s="342" t="s">
        <v>6599</v>
      </c>
      <c r="D2236" s="342" t="s">
        <v>6600</v>
      </c>
      <c r="E2236" s="342" t="s">
        <v>9333</v>
      </c>
      <c r="F2236" s="342" t="s">
        <v>6568</v>
      </c>
      <c r="G2236" s="343">
        <v>7.4</v>
      </c>
      <c r="H2236" s="342" t="s">
        <v>6594</v>
      </c>
      <c r="I2236" s="342" t="s">
        <v>6575</v>
      </c>
      <c r="J2236" s="342" t="s">
        <v>6755</v>
      </c>
      <c r="K2236" s="581" t="s">
        <v>7175</v>
      </c>
      <c r="L2236" s="344" t="s">
        <v>4090</v>
      </c>
      <c r="N2236" s="344" t="s">
        <v>4090</v>
      </c>
      <c r="O2236" s="341">
        <v>0</v>
      </c>
    </row>
    <row r="2237" spans="1:15" x14ac:dyDescent="0.2">
      <c r="A2237" s="341" t="s">
        <v>9257</v>
      </c>
      <c r="B2237" s="341" t="s">
        <v>9268</v>
      </c>
      <c r="C2237" s="342" t="s">
        <v>6599</v>
      </c>
      <c r="D2237" s="342" t="s">
        <v>6600</v>
      </c>
      <c r="E2237" s="342" t="s">
        <v>9255</v>
      </c>
      <c r="F2237" s="342" t="s">
        <v>6568</v>
      </c>
      <c r="G2237" s="343">
        <v>4.165</v>
      </c>
      <c r="H2237" s="342" t="s">
        <v>6594</v>
      </c>
      <c r="I2237" s="342" t="s">
        <v>6575</v>
      </c>
      <c r="J2237" s="342" t="s">
        <v>6755</v>
      </c>
      <c r="K2237" s="581" t="s">
        <v>6759</v>
      </c>
      <c r="L2237" s="344" t="s">
        <v>4090</v>
      </c>
      <c r="N2237" s="344" t="s">
        <v>4090</v>
      </c>
      <c r="O2237" s="341" t="s">
        <v>6752</v>
      </c>
    </row>
    <row r="2238" spans="1:15" x14ac:dyDescent="0.2">
      <c r="A2238" s="341" t="s">
        <v>9257</v>
      </c>
      <c r="B2238" s="341" t="s">
        <v>9268</v>
      </c>
      <c r="C2238" s="342" t="s">
        <v>6599</v>
      </c>
      <c r="D2238" s="342" t="s">
        <v>6600</v>
      </c>
      <c r="E2238" s="342" t="s">
        <v>9321</v>
      </c>
      <c r="F2238" s="342" t="s">
        <v>6568</v>
      </c>
      <c r="G2238" s="343">
        <v>8.5</v>
      </c>
      <c r="H2238" s="342" t="s">
        <v>6594</v>
      </c>
      <c r="I2238" s="342" t="s">
        <v>6575</v>
      </c>
      <c r="J2238" s="342" t="s">
        <v>6755</v>
      </c>
      <c r="K2238" s="581" t="s">
        <v>7507</v>
      </c>
      <c r="L2238" s="344" t="s">
        <v>4090</v>
      </c>
      <c r="N2238" s="344" t="s">
        <v>4090</v>
      </c>
      <c r="O2238" s="341">
        <v>0</v>
      </c>
    </row>
    <row r="2239" spans="1:15" x14ac:dyDescent="0.2">
      <c r="A2239" s="341" t="s">
        <v>9257</v>
      </c>
      <c r="B2239" s="341" t="s">
        <v>9268</v>
      </c>
      <c r="C2239" s="342" t="s">
        <v>6599</v>
      </c>
      <c r="D2239" s="342" t="s">
        <v>6600</v>
      </c>
      <c r="E2239" s="342" t="s">
        <v>9321</v>
      </c>
      <c r="F2239" s="342" t="s">
        <v>6568</v>
      </c>
      <c r="G2239" s="343">
        <v>7.21</v>
      </c>
      <c r="H2239" s="342" t="s">
        <v>6594</v>
      </c>
      <c r="I2239" s="342" t="s">
        <v>6575</v>
      </c>
      <c r="J2239" s="342" t="s">
        <v>6755</v>
      </c>
      <c r="K2239" s="581" t="s">
        <v>7130</v>
      </c>
      <c r="L2239" s="344" t="s">
        <v>4090</v>
      </c>
      <c r="N2239" s="344" t="s">
        <v>4090</v>
      </c>
      <c r="O2239" s="341">
        <v>0</v>
      </c>
    </row>
    <row r="2240" spans="1:15" x14ac:dyDescent="0.2">
      <c r="A2240" s="341" t="s">
        <v>9257</v>
      </c>
      <c r="B2240" s="341" t="s">
        <v>9268</v>
      </c>
      <c r="C2240" s="342" t="s">
        <v>6599</v>
      </c>
      <c r="D2240" s="342" t="s">
        <v>6600</v>
      </c>
      <c r="E2240" s="342" t="s">
        <v>9337</v>
      </c>
      <c r="F2240" s="342" t="s">
        <v>6568</v>
      </c>
      <c r="G2240" s="343">
        <v>7.4</v>
      </c>
      <c r="H2240" s="342" t="s">
        <v>6594</v>
      </c>
      <c r="I2240" s="342" t="s">
        <v>6575</v>
      </c>
      <c r="J2240" s="342" t="s">
        <v>6755</v>
      </c>
      <c r="K2240" s="581" t="s">
        <v>6782</v>
      </c>
      <c r="L2240" s="344" t="s">
        <v>4090</v>
      </c>
      <c r="N2240" s="344" t="s">
        <v>4090</v>
      </c>
      <c r="O2240" s="341">
        <v>0</v>
      </c>
    </row>
    <row r="2241" spans="1:15" x14ac:dyDescent="0.2">
      <c r="A2241" s="341" t="s">
        <v>9257</v>
      </c>
      <c r="B2241" s="341" t="s">
        <v>9268</v>
      </c>
      <c r="C2241" s="342" t="s">
        <v>6599</v>
      </c>
      <c r="D2241" s="342" t="s">
        <v>6600</v>
      </c>
      <c r="E2241" s="342" t="s">
        <v>9337</v>
      </c>
      <c r="F2241" s="342" t="s">
        <v>6568</v>
      </c>
      <c r="G2241" s="343">
        <v>4.8600000000000003</v>
      </c>
      <c r="H2241" s="342" t="s">
        <v>6594</v>
      </c>
      <c r="I2241" s="342" t="s">
        <v>6575</v>
      </c>
      <c r="J2241" s="342" t="s">
        <v>6755</v>
      </c>
      <c r="K2241" s="581" t="s">
        <v>7601</v>
      </c>
      <c r="L2241" s="344" t="s">
        <v>4090</v>
      </c>
      <c r="N2241" s="344" t="s">
        <v>4090</v>
      </c>
      <c r="O2241" s="341" t="s">
        <v>6752</v>
      </c>
    </row>
    <row r="2242" spans="1:15" x14ac:dyDescent="0.2">
      <c r="A2242" s="341" t="s">
        <v>9257</v>
      </c>
      <c r="B2242" s="341" t="s">
        <v>9268</v>
      </c>
      <c r="C2242" s="342" t="s">
        <v>6599</v>
      </c>
      <c r="D2242" s="342" t="s">
        <v>6600</v>
      </c>
      <c r="E2242" s="342" t="s">
        <v>9337</v>
      </c>
      <c r="F2242" s="342" t="s">
        <v>6568</v>
      </c>
      <c r="G2242" s="343">
        <v>4.41</v>
      </c>
      <c r="H2242" s="342" t="s">
        <v>6594</v>
      </c>
      <c r="I2242" s="342" t="s">
        <v>6575</v>
      </c>
      <c r="J2242" s="342" t="s">
        <v>6755</v>
      </c>
      <c r="K2242" s="581" t="s">
        <v>6787</v>
      </c>
      <c r="L2242" s="344" t="s">
        <v>4090</v>
      </c>
      <c r="N2242" s="344" t="s">
        <v>4090</v>
      </c>
      <c r="O2242" s="341">
        <v>0</v>
      </c>
    </row>
    <row r="2243" spans="1:15" x14ac:dyDescent="0.2">
      <c r="A2243" s="341" t="s">
        <v>9257</v>
      </c>
      <c r="B2243" s="341" t="s">
        <v>9268</v>
      </c>
      <c r="C2243" s="342" t="s">
        <v>6599</v>
      </c>
      <c r="D2243" s="342" t="s">
        <v>6600</v>
      </c>
      <c r="E2243" s="342" t="s">
        <v>9324</v>
      </c>
      <c r="F2243" s="342" t="s">
        <v>6568</v>
      </c>
      <c r="G2243" s="343">
        <v>5.4</v>
      </c>
      <c r="H2243" s="342" t="s">
        <v>6594</v>
      </c>
      <c r="I2243" s="342" t="s">
        <v>6575</v>
      </c>
      <c r="J2243" s="342" t="s">
        <v>6755</v>
      </c>
      <c r="K2243" s="581" t="s">
        <v>7099</v>
      </c>
      <c r="L2243" s="344" t="s">
        <v>4090</v>
      </c>
      <c r="N2243" s="344" t="s">
        <v>4090</v>
      </c>
      <c r="O2243" s="341">
        <v>0</v>
      </c>
    </row>
    <row r="2244" spans="1:15" x14ac:dyDescent="0.2">
      <c r="A2244" s="341" t="s">
        <v>9257</v>
      </c>
      <c r="B2244" s="341" t="s">
        <v>9268</v>
      </c>
      <c r="C2244" s="342" t="s">
        <v>6599</v>
      </c>
      <c r="D2244" s="342" t="s">
        <v>6600</v>
      </c>
      <c r="E2244" s="342" t="s">
        <v>9324</v>
      </c>
      <c r="F2244" s="342" t="s">
        <v>6568</v>
      </c>
      <c r="G2244" s="343">
        <v>6.58</v>
      </c>
      <c r="H2244" s="342" t="s">
        <v>6594</v>
      </c>
      <c r="I2244" s="342" t="s">
        <v>6575</v>
      </c>
      <c r="J2244" s="342" t="s">
        <v>6755</v>
      </c>
      <c r="K2244" s="581" t="s">
        <v>6813</v>
      </c>
      <c r="L2244" s="344" t="s">
        <v>4090</v>
      </c>
      <c r="N2244" s="344" t="s">
        <v>4090</v>
      </c>
      <c r="O2244" s="341" t="s">
        <v>6766</v>
      </c>
    </row>
    <row r="2245" spans="1:15" x14ac:dyDescent="0.2">
      <c r="A2245" s="341" t="s">
        <v>9257</v>
      </c>
      <c r="B2245" s="341" t="s">
        <v>9268</v>
      </c>
      <c r="C2245" s="342" t="s">
        <v>6599</v>
      </c>
      <c r="D2245" s="342" t="s">
        <v>6600</v>
      </c>
      <c r="E2245" s="342" t="s">
        <v>9324</v>
      </c>
      <c r="F2245" s="342" t="s">
        <v>6568</v>
      </c>
      <c r="G2245" s="343">
        <v>9.8800000000000008</v>
      </c>
      <c r="H2245" s="342" t="s">
        <v>6594</v>
      </c>
      <c r="I2245" s="342" t="s">
        <v>6575</v>
      </c>
      <c r="J2245" s="342" t="s">
        <v>6755</v>
      </c>
      <c r="K2245" s="581" t="s">
        <v>7945</v>
      </c>
      <c r="L2245" s="344" t="s">
        <v>4090</v>
      </c>
      <c r="N2245" s="344" t="s">
        <v>4090</v>
      </c>
      <c r="O2245" s="341">
        <v>0</v>
      </c>
    </row>
    <row r="2246" spans="1:15" x14ac:dyDescent="0.2">
      <c r="A2246" s="341" t="s">
        <v>9257</v>
      </c>
      <c r="B2246" s="341" t="s">
        <v>9276</v>
      </c>
      <c r="C2246" s="342" t="s">
        <v>6668</v>
      </c>
      <c r="D2246" s="342" t="s">
        <v>6658</v>
      </c>
      <c r="E2246" s="342" t="s">
        <v>9325</v>
      </c>
      <c r="F2246" s="342" t="s">
        <v>6568</v>
      </c>
      <c r="G2246" s="343">
        <v>50</v>
      </c>
      <c r="H2246" s="342" t="s">
        <v>6594</v>
      </c>
      <c r="I2246" s="342" t="s">
        <v>6575</v>
      </c>
      <c r="J2246" s="342" t="s">
        <v>6755</v>
      </c>
      <c r="K2246" s="581" t="s">
        <v>6928</v>
      </c>
      <c r="L2246" s="344" t="s">
        <v>4090</v>
      </c>
      <c r="N2246" s="344" t="s">
        <v>4090</v>
      </c>
      <c r="O2246" s="341" t="s">
        <v>6752</v>
      </c>
    </row>
    <row r="2247" spans="1:15" x14ac:dyDescent="0.2">
      <c r="A2247" s="341" t="s">
        <v>9257</v>
      </c>
      <c r="B2247" s="341" t="s">
        <v>9276</v>
      </c>
      <c r="C2247" s="342" t="s">
        <v>7946</v>
      </c>
      <c r="D2247" s="342" t="s">
        <v>6658</v>
      </c>
      <c r="E2247" s="342" t="s">
        <v>9337</v>
      </c>
      <c r="F2247" s="342" t="s">
        <v>6568</v>
      </c>
      <c r="G2247" s="343">
        <v>17.150000000000002</v>
      </c>
      <c r="H2247" s="342" t="s">
        <v>6594</v>
      </c>
      <c r="I2247" s="342" t="s">
        <v>6575</v>
      </c>
      <c r="J2247" s="342" t="s">
        <v>6755</v>
      </c>
      <c r="K2247" s="581" t="s">
        <v>7049</v>
      </c>
      <c r="L2247" s="344" t="s">
        <v>4090</v>
      </c>
      <c r="N2247" s="344" t="s">
        <v>4090</v>
      </c>
      <c r="O2247" s="341" t="s">
        <v>6766</v>
      </c>
    </row>
    <row r="2248" spans="1:15" x14ac:dyDescent="0.2">
      <c r="A2248" s="341" t="s">
        <v>9257</v>
      </c>
      <c r="B2248" s="341" t="s">
        <v>9276</v>
      </c>
      <c r="C2248" s="342" t="s">
        <v>7947</v>
      </c>
      <c r="D2248" s="342" t="s">
        <v>6658</v>
      </c>
      <c r="E2248" s="342" t="s">
        <v>9328</v>
      </c>
      <c r="F2248" s="342" t="s">
        <v>6568</v>
      </c>
      <c r="G2248" s="343">
        <v>4.28</v>
      </c>
      <c r="H2248" s="342" t="s">
        <v>6594</v>
      </c>
      <c r="I2248" s="342" t="s">
        <v>6575</v>
      </c>
      <c r="J2248" s="342" t="s">
        <v>6755</v>
      </c>
      <c r="K2248" s="581" t="s">
        <v>7548</v>
      </c>
      <c r="L2248" s="344" t="s">
        <v>4090</v>
      </c>
      <c r="N2248" s="344" t="s">
        <v>4090</v>
      </c>
      <c r="O2248" s="341" t="s">
        <v>6766</v>
      </c>
    </row>
    <row r="2249" spans="1:15" x14ac:dyDescent="0.2">
      <c r="A2249" s="341" t="s">
        <v>9257</v>
      </c>
      <c r="B2249" s="341" t="s">
        <v>9276</v>
      </c>
      <c r="C2249" s="342" t="s">
        <v>7947</v>
      </c>
      <c r="D2249" s="342" t="s">
        <v>6658</v>
      </c>
      <c r="E2249" s="342" t="s">
        <v>9326</v>
      </c>
      <c r="F2249" s="342" t="s">
        <v>6568</v>
      </c>
      <c r="G2249" s="343">
        <v>4.4649999999999999</v>
      </c>
      <c r="H2249" s="342" t="s">
        <v>6594</v>
      </c>
      <c r="I2249" s="342" t="s">
        <v>6575</v>
      </c>
      <c r="J2249" s="342" t="s">
        <v>6755</v>
      </c>
      <c r="K2249" s="581" t="s">
        <v>7948</v>
      </c>
      <c r="L2249" s="344" t="s">
        <v>4090</v>
      </c>
      <c r="N2249" s="344" t="s">
        <v>4090</v>
      </c>
      <c r="O2249" s="341" t="s">
        <v>6752</v>
      </c>
    </row>
    <row r="2250" spans="1:15" x14ac:dyDescent="0.2">
      <c r="A2250" s="341" t="s">
        <v>9257</v>
      </c>
      <c r="B2250" s="341" t="s">
        <v>9276</v>
      </c>
      <c r="C2250" s="342" t="s">
        <v>7947</v>
      </c>
      <c r="D2250" s="342" t="s">
        <v>6658</v>
      </c>
      <c r="E2250" s="342" t="s">
        <v>9323</v>
      </c>
      <c r="F2250" s="342" t="s">
        <v>6568</v>
      </c>
      <c r="G2250" s="343">
        <v>6.76</v>
      </c>
      <c r="H2250" s="342" t="s">
        <v>6594</v>
      </c>
      <c r="I2250" s="342" t="s">
        <v>6575</v>
      </c>
      <c r="J2250" s="342" t="s">
        <v>6755</v>
      </c>
      <c r="K2250" s="581" t="s">
        <v>6963</v>
      </c>
      <c r="L2250" s="344" t="s">
        <v>4090</v>
      </c>
      <c r="N2250" s="344" t="s">
        <v>4090</v>
      </c>
      <c r="O2250" s="341" t="s">
        <v>6766</v>
      </c>
    </row>
    <row r="2251" spans="1:15" x14ac:dyDescent="0.2">
      <c r="A2251" s="341" t="s">
        <v>9257</v>
      </c>
      <c r="B2251" s="341" t="s">
        <v>9276</v>
      </c>
      <c r="C2251" s="342" t="s">
        <v>7947</v>
      </c>
      <c r="D2251" s="342" t="s">
        <v>6658</v>
      </c>
      <c r="E2251" s="342" t="s">
        <v>9255</v>
      </c>
      <c r="F2251" s="342" t="s">
        <v>6568</v>
      </c>
      <c r="G2251" s="343">
        <v>9.1300000000000008</v>
      </c>
      <c r="H2251" s="342" t="s">
        <v>6594</v>
      </c>
      <c r="I2251" s="342" t="s">
        <v>6575</v>
      </c>
      <c r="J2251" s="342" t="s">
        <v>6755</v>
      </c>
      <c r="K2251" s="581" t="s">
        <v>7084</v>
      </c>
      <c r="L2251" s="344" t="s">
        <v>4090</v>
      </c>
      <c r="N2251" s="344" t="s">
        <v>4090</v>
      </c>
      <c r="O2251" s="341" t="s">
        <v>6752</v>
      </c>
    </row>
    <row r="2252" spans="1:15" x14ac:dyDescent="0.2">
      <c r="A2252" s="341" t="s">
        <v>9257</v>
      </c>
      <c r="B2252" s="341" t="s">
        <v>9276</v>
      </c>
      <c r="C2252" s="342" t="s">
        <v>7947</v>
      </c>
      <c r="D2252" s="342" t="s">
        <v>6658</v>
      </c>
      <c r="E2252" s="342" t="s">
        <v>9319</v>
      </c>
      <c r="F2252" s="342" t="s">
        <v>6568</v>
      </c>
      <c r="G2252" s="343">
        <v>9.89</v>
      </c>
      <c r="H2252" s="342" t="s">
        <v>6594</v>
      </c>
      <c r="I2252" s="342" t="s">
        <v>6575</v>
      </c>
      <c r="J2252" s="342" t="s">
        <v>6755</v>
      </c>
      <c r="K2252" s="581" t="s">
        <v>7444</v>
      </c>
      <c r="L2252" s="344" t="s">
        <v>4090</v>
      </c>
      <c r="N2252" s="344" t="s">
        <v>4090</v>
      </c>
      <c r="O2252" s="341" t="s">
        <v>6766</v>
      </c>
    </row>
    <row r="2253" spans="1:15" x14ac:dyDescent="0.2">
      <c r="A2253" s="341" t="s">
        <v>9257</v>
      </c>
      <c r="B2253" s="341" t="s">
        <v>9276</v>
      </c>
      <c r="C2253" s="342" t="s">
        <v>6955</v>
      </c>
      <c r="D2253" s="342" t="s">
        <v>6658</v>
      </c>
      <c r="E2253" s="342" t="s">
        <v>9325</v>
      </c>
      <c r="F2253" s="342" t="s">
        <v>6568</v>
      </c>
      <c r="G2253" s="343">
        <v>5.0350000000000001</v>
      </c>
      <c r="H2253" s="342" t="s">
        <v>6594</v>
      </c>
      <c r="I2253" s="342" t="s">
        <v>6575</v>
      </c>
      <c r="J2253" s="342" t="s">
        <v>6755</v>
      </c>
      <c r="K2253" s="581" t="s">
        <v>7949</v>
      </c>
      <c r="L2253" s="344" t="s">
        <v>4090</v>
      </c>
      <c r="N2253" s="344" t="s">
        <v>4090</v>
      </c>
      <c r="O2253" s="341" t="s">
        <v>6766</v>
      </c>
    </row>
    <row r="2254" spans="1:15" x14ac:dyDescent="0.2">
      <c r="A2254" s="341" t="s">
        <v>9257</v>
      </c>
      <c r="B2254" s="341" t="s">
        <v>9276</v>
      </c>
      <c r="C2254" s="342" t="s">
        <v>6955</v>
      </c>
      <c r="D2254" s="342" t="s">
        <v>6658</v>
      </c>
      <c r="E2254" s="342" t="s">
        <v>9337</v>
      </c>
      <c r="F2254" s="342" t="s">
        <v>6568</v>
      </c>
      <c r="G2254" s="343">
        <v>3.06</v>
      </c>
      <c r="H2254" s="342" t="s">
        <v>6594</v>
      </c>
      <c r="I2254" s="342" t="s">
        <v>6575</v>
      </c>
      <c r="J2254" s="342" t="s">
        <v>6755</v>
      </c>
      <c r="K2254" s="581" t="s">
        <v>7950</v>
      </c>
      <c r="L2254" s="344" t="s">
        <v>4090</v>
      </c>
      <c r="N2254" s="344" t="s">
        <v>4090</v>
      </c>
      <c r="O2254" s="341" t="s">
        <v>6766</v>
      </c>
    </row>
    <row r="2255" spans="1:15" x14ac:dyDescent="0.2">
      <c r="A2255" s="341" t="s">
        <v>9257</v>
      </c>
      <c r="B2255" s="341" t="s">
        <v>9276</v>
      </c>
      <c r="C2255" s="342" t="s">
        <v>6955</v>
      </c>
      <c r="D2255" s="342" t="s">
        <v>6658</v>
      </c>
      <c r="E2255" s="342" t="s">
        <v>9320</v>
      </c>
      <c r="F2255" s="342" t="s">
        <v>6568</v>
      </c>
      <c r="G2255" s="343">
        <v>6.8900000000000006</v>
      </c>
      <c r="H2255" s="342" t="s">
        <v>6594</v>
      </c>
      <c r="I2255" s="342" t="s">
        <v>6575</v>
      </c>
      <c r="J2255" s="342" t="s">
        <v>6755</v>
      </c>
      <c r="K2255" s="581" t="s">
        <v>7951</v>
      </c>
      <c r="L2255" s="344" t="s">
        <v>4090</v>
      </c>
      <c r="N2255" s="344" t="s">
        <v>4090</v>
      </c>
      <c r="O2255" s="341" t="s">
        <v>6752</v>
      </c>
    </row>
    <row r="2256" spans="1:15" x14ac:dyDescent="0.2">
      <c r="A2256" s="341" t="s">
        <v>9257</v>
      </c>
      <c r="B2256" s="341" t="s">
        <v>9276</v>
      </c>
      <c r="C2256" s="342" t="s">
        <v>7952</v>
      </c>
      <c r="D2256" s="342" t="s">
        <v>6658</v>
      </c>
      <c r="E2256" s="342" t="s">
        <v>9325</v>
      </c>
      <c r="F2256" s="342" t="s">
        <v>6568</v>
      </c>
      <c r="G2256" s="343">
        <v>9.9450000000000003</v>
      </c>
      <c r="H2256" s="342" t="s">
        <v>6594</v>
      </c>
      <c r="I2256" s="342" t="s">
        <v>6575</v>
      </c>
      <c r="J2256" s="342" t="s">
        <v>6755</v>
      </c>
      <c r="K2256" s="581" t="s">
        <v>6743</v>
      </c>
      <c r="L2256" s="344" t="s">
        <v>4090</v>
      </c>
      <c r="N2256" s="344" t="s">
        <v>4090</v>
      </c>
      <c r="O2256" s="341" t="s">
        <v>6752</v>
      </c>
    </row>
    <row r="2257" spans="1:15" x14ac:dyDescent="0.2">
      <c r="A2257" s="341" t="s">
        <v>9257</v>
      </c>
      <c r="B2257" s="341" t="s">
        <v>9276</v>
      </c>
      <c r="C2257" s="342" t="s">
        <v>7952</v>
      </c>
      <c r="D2257" s="342" t="s">
        <v>6658</v>
      </c>
      <c r="E2257" s="342" t="s">
        <v>9326</v>
      </c>
      <c r="F2257" s="342" t="s">
        <v>6568</v>
      </c>
      <c r="G2257" s="343">
        <v>7.3500000000000005</v>
      </c>
      <c r="H2257" s="342" t="s">
        <v>6594</v>
      </c>
      <c r="I2257" s="342" t="s">
        <v>6575</v>
      </c>
      <c r="J2257" s="342" t="s">
        <v>6755</v>
      </c>
      <c r="K2257" s="581" t="s">
        <v>6794</v>
      </c>
      <c r="L2257" s="344" t="s">
        <v>4090</v>
      </c>
      <c r="N2257" s="344" t="s">
        <v>4090</v>
      </c>
      <c r="O2257" s="341" t="s">
        <v>6752</v>
      </c>
    </row>
    <row r="2258" spans="1:15" x14ac:dyDescent="0.2">
      <c r="A2258" s="341" t="s">
        <v>9257</v>
      </c>
      <c r="B2258" s="341" t="s">
        <v>9276</v>
      </c>
      <c r="C2258" s="342" t="s">
        <v>7953</v>
      </c>
      <c r="D2258" s="342" t="s">
        <v>6658</v>
      </c>
      <c r="E2258" s="342" t="s">
        <v>9334</v>
      </c>
      <c r="F2258" s="342" t="s">
        <v>6568</v>
      </c>
      <c r="G2258" s="343">
        <v>6.1000000000000005</v>
      </c>
      <c r="H2258" s="342" t="s">
        <v>6594</v>
      </c>
      <c r="I2258" s="342" t="s">
        <v>6575</v>
      </c>
      <c r="J2258" s="342" t="s">
        <v>6755</v>
      </c>
      <c r="K2258" s="581" t="s">
        <v>7954</v>
      </c>
      <c r="L2258" s="344" t="s">
        <v>4090</v>
      </c>
      <c r="N2258" s="344" t="s">
        <v>4090</v>
      </c>
      <c r="O2258" s="341" t="s">
        <v>6766</v>
      </c>
    </row>
    <row r="2259" spans="1:15" x14ac:dyDescent="0.2">
      <c r="A2259" s="341" t="s">
        <v>9257</v>
      </c>
      <c r="B2259" s="341" t="s">
        <v>9276</v>
      </c>
      <c r="C2259" s="342" t="s">
        <v>7953</v>
      </c>
      <c r="D2259" s="342" t="s">
        <v>6658</v>
      </c>
      <c r="E2259" s="342" t="s">
        <v>9334</v>
      </c>
      <c r="F2259" s="342" t="s">
        <v>6568</v>
      </c>
      <c r="G2259" s="343">
        <v>5.0350000000000001</v>
      </c>
      <c r="H2259" s="342" t="s">
        <v>6594</v>
      </c>
      <c r="I2259" s="342" t="s">
        <v>6575</v>
      </c>
      <c r="J2259" s="342" t="s">
        <v>6755</v>
      </c>
      <c r="K2259" s="581" t="s">
        <v>7580</v>
      </c>
      <c r="L2259" s="344" t="s">
        <v>4090</v>
      </c>
      <c r="N2259" s="344" t="s">
        <v>4090</v>
      </c>
      <c r="O2259" s="341" t="s">
        <v>6766</v>
      </c>
    </row>
    <row r="2260" spans="1:15" x14ac:dyDescent="0.2">
      <c r="A2260" s="341" t="s">
        <v>9257</v>
      </c>
      <c r="B2260" s="341" t="s">
        <v>9276</v>
      </c>
      <c r="C2260" s="342" t="s">
        <v>7953</v>
      </c>
      <c r="D2260" s="342" t="s">
        <v>6658</v>
      </c>
      <c r="E2260" s="342" t="s">
        <v>9334</v>
      </c>
      <c r="F2260" s="342" t="s">
        <v>6568</v>
      </c>
      <c r="G2260" s="343">
        <v>5.0350000000000001</v>
      </c>
      <c r="H2260" s="342" t="s">
        <v>6594</v>
      </c>
      <c r="I2260" s="342" t="s">
        <v>6575</v>
      </c>
      <c r="J2260" s="342" t="s">
        <v>6755</v>
      </c>
      <c r="K2260" s="581" t="s">
        <v>6890</v>
      </c>
      <c r="L2260" s="344" t="s">
        <v>4090</v>
      </c>
      <c r="N2260" s="344" t="s">
        <v>4090</v>
      </c>
      <c r="O2260" s="341" t="s">
        <v>6766</v>
      </c>
    </row>
    <row r="2261" spans="1:15" x14ac:dyDescent="0.2">
      <c r="A2261" s="341" t="s">
        <v>9257</v>
      </c>
      <c r="B2261" s="341" t="s">
        <v>9276</v>
      </c>
      <c r="C2261" s="342" t="s">
        <v>7953</v>
      </c>
      <c r="D2261" s="342" t="s">
        <v>6658</v>
      </c>
      <c r="E2261" s="342" t="s">
        <v>9319</v>
      </c>
      <c r="F2261" s="342" t="s">
        <v>6568</v>
      </c>
      <c r="G2261" s="343">
        <v>4</v>
      </c>
      <c r="H2261" s="342" t="s">
        <v>6594</v>
      </c>
      <c r="I2261" s="342" t="s">
        <v>6575</v>
      </c>
      <c r="J2261" s="342" t="s">
        <v>6755</v>
      </c>
      <c r="K2261" s="581" t="s">
        <v>7697</v>
      </c>
      <c r="L2261" s="344" t="s">
        <v>4090</v>
      </c>
      <c r="N2261" s="344" t="s">
        <v>4090</v>
      </c>
      <c r="O2261" s="341" t="s">
        <v>6766</v>
      </c>
    </row>
    <row r="2262" spans="1:15" x14ac:dyDescent="0.2">
      <c r="A2262" s="341" t="s">
        <v>9257</v>
      </c>
      <c r="B2262" s="341" t="s">
        <v>9276</v>
      </c>
      <c r="C2262" s="342" t="s">
        <v>7953</v>
      </c>
      <c r="D2262" s="342" t="s">
        <v>6658</v>
      </c>
      <c r="E2262" s="342" t="s">
        <v>9321</v>
      </c>
      <c r="F2262" s="342" t="s">
        <v>6568</v>
      </c>
      <c r="G2262" s="343">
        <v>8.61</v>
      </c>
      <c r="H2262" s="342" t="s">
        <v>6594</v>
      </c>
      <c r="I2262" s="342" t="s">
        <v>6575</v>
      </c>
      <c r="J2262" s="342" t="s">
        <v>6755</v>
      </c>
      <c r="K2262" s="581" t="s">
        <v>7025</v>
      </c>
      <c r="L2262" s="344" t="s">
        <v>4090</v>
      </c>
      <c r="N2262" s="344" t="s">
        <v>4090</v>
      </c>
      <c r="O2262" s="341" t="s">
        <v>6752</v>
      </c>
    </row>
    <row r="2263" spans="1:15" x14ac:dyDescent="0.2">
      <c r="A2263" s="341" t="s">
        <v>9257</v>
      </c>
      <c r="B2263" s="341" t="s">
        <v>9276</v>
      </c>
      <c r="C2263" s="342" t="s">
        <v>7953</v>
      </c>
      <c r="D2263" s="342" t="s">
        <v>6658</v>
      </c>
      <c r="E2263" s="342" t="s">
        <v>9320</v>
      </c>
      <c r="F2263" s="342" t="s">
        <v>6568</v>
      </c>
      <c r="G2263" s="343">
        <v>4</v>
      </c>
      <c r="H2263" s="342" t="s">
        <v>6594</v>
      </c>
      <c r="I2263" s="342" t="s">
        <v>6575</v>
      </c>
      <c r="J2263" s="342" t="s">
        <v>6755</v>
      </c>
      <c r="K2263" s="581" t="s">
        <v>7180</v>
      </c>
      <c r="L2263" s="344" t="s">
        <v>4090</v>
      </c>
      <c r="N2263" s="344" t="s">
        <v>4090</v>
      </c>
      <c r="O2263" s="341" t="s">
        <v>6766</v>
      </c>
    </row>
    <row r="2264" spans="1:15" x14ac:dyDescent="0.2">
      <c r="A2264" s="341" t="s">
        <v>9257</v>
      </c>
      <c r="B2264" s="341" t="s">
        <v>9276</v>
      </c>
      <c r="C2264" s="342" t="s">
        <v>7953</v>
      </c>
      <c r="D2264" s="342" t="s">
        <v>6658</v>
      </c>
      <c r="E2264" s="342" t="s">
        <v>9320</v>
      </c>
      <c r="F2264" s="342" t="s">
        <v>6568</v>
      </c>
      <c r="G2264" s="343">
        <v>8.16</v>
      </c>
      <c r="H2264" s="342" t="s">
        <v>6594</v>
      </c>
      <c r="I2264" s="342" t="s">
        <v>6575</v>
      </c>
      <c r="J2264" s="342" t="s">
        <v>6755</v>
      </c>
      <c r="K2264" s="581" t="s">
        <v>7444</v>
      </c>
      <c r="L2264" s="344" t="s">
        <v>4090</v>
      </c>
      <c r="N2264" s="344" t="s">
        <v>4090</v>
      </c>
      <c r="O2264" s="341" t="s">
        <v>6766</v>
      </c>
    </row>
    <row r="2265" spans="1:15" x14ac:dyDescent="0.2">
      <c r="A2265" s="341" t="s">
        <v>9257</v>
      </c>
      <c r="B2265" s="341" t="s">
        <v>9276</v>
      </c>
      <c r="C2265" s="342" t="s">
        <v>7953</v>
      </c>
      <c r="D2265" s="342" t="s">
        <v>6658</v>
      </c>
      <c r="E2265" s="342" t="s">
        <v>9324</v>
      </c>
      <c r="F2265" s="342" t="s">
        <v>6568</v>
      </c>
      <c r="G2265" s="343">
        <v>3</v>
      </c>
      <c r="H2265" s="342" t="s">
        <v>6594</v>
      </c>
      <c r="I2265" s="342" t="s">
        <v>6575</v>
      </c>
      <c r="J2265" s="342" t="s">
        <v>6755</v>
      </c>
      <c r="K2265" s="581" t="s">
        <v>6748</v>
      </c>
      <c r="L2265" s="344" t="s">
        <v>4090</v>
      </c>
      <c r="N2265" s="344" t="s">
        <v>4090</v>
      </c>
      <c r="O2265" s="341" t="s">
        <v>6766</v>
      </c>
    </row>
    <row r="2266" spans="1:15" x14ac:dyDescent="0.2">
      <c r="A2266" s="341" t="s">
        <v>9257</v>
      </c>
      <c r="B2266" s="341" t="s">
        <v>9276</v>
      </c>
      <c r="C2266" s="342" t="s">
        <v>7953</v>
      </c>
      <c r="D2266" s="342" t="s">
        <v>6658</v>
      </c>
      <c r="E2266" s="342" t="s">
        <v>9323</v>
      </c>
      <c r="F2266" s="342" t="s">
        <v>6568</v>
      </c>
      <c r="G2266" s="343">
        <v>3</v>
      </c>
      <c r="H2266" s="342" t="s">
        <v>6594</v>
      </c>
      <c r="I2266" s="342" t="s">
        <v>6575</v>
      </c>
      <c r="J2266" s="342" t="s">
        <v>6755</v>
      </c>
      <c r="K2266" s="581" t="s">
        <v>7955</v>
      </c>
      <c r="L2266" s="344" t="s">
        <v>4090</v>
      </c>
      <c r="N2266" s="344" t="s">
        <v>4090</v>
      </c>
      <c r="O2266" s="341" t="s">
        <v>6766</v>
      </c>
    </row>
    <row r="2267" spans="1:15" x14ac:dyDescent="0.2">
      <c r="A2267" s="341" t="s">
        <v>9257</v>
      </c>
      <c r="B2267" s="341" t="s">
        <v>9276</v>
      </c>
      <c r="C2267" s="342" t="s">
        <v>6790</v>
      </c>
      <c r="D2267" s="342" t="s">
        <v>6658</v>
      </c>
      <c r="E2267" s="342" t="s">
        <v>9328</v>
      </c>
      <c r="F2267" s="342" t="s">
        <v>6568</v>
      </c>
      <c r="G2267" s="343">
        <v>5.76</v>
      </c>
      <c r="H2267" s="342" t="s">
        <v>6594</v>
      </c>
      <c r="I2267" s="342" t="s">
        <v>6575</v>
      </c>
      <c r="J2267" s="342" t="s">
        <v>6755</v>
      </c>
      <c r="K2267" s="581" t="s">
        <v>7956</v>
      </c>
      <c r="L2267" s="344" t="s">
        <v>4090</v>
      </c>
      <c r="N2267" s="344" t="s">
        <v>4090</v>
      </c>
      <c r="O2267" s="341" t="s">
        <v>6752</v>
      </c>
    </row>
    <row r="2268" spans="1:15" x14ac:dyDescent="0.2">
      <c r="A2268" s="341" t="s">
        <v>9257</v>
      </c>
      <c r="B2268" s="341" t="s">
        <v>9276</v>
      </c>
      <c r="C2268" s="342" t="s">
        <v>6793</v>
      </c>
      <c r="D2268" s="342" t="s">
        <v>6658</v>
      </c>
      <c r="E2268" s="342" t="s">
        <v>9326</v>
      </c>
      <c r="F2268" s="342" t="s">
        <v>6568</v>
      </c>
      <c r="G2268" s="343">
        <v>9.01</v>
      </c>
      <c r="H2268" s="342" t="s">
        <v>6594</v>
      </c>
      <c r="I2268" s="342" t="s">
        <v>6575</v>
      </c>
      <c r="J2268" s="342" t="s">
        <v>6755</v>
      </c>
      <c r="K2268" s="581" t="s">
        <v>7957</v>
      </c>
      <c r="L2268" s="344" t="s">
        <v>4090</v>
      </c>
      <c r="N2268" s="344" t="s">
        <v>4090</v>
      </c>
      <c r="O2268" s="341" t="s">
        <v>6766</v>
      </c>
    </row>
    <row r="2269" spans="1:15" x14ac:dyDescent="0.2">
      <c r="A2269" s="341" t="s">
        <v>9257</v>
      </c>
      <c r="B2269" s="341" t="s">
        <v>9276</v>
      </c>
      <c r="C2269" s="342" t="s">
        <v>6793</v>
      </c>
      <c r="D2269" s="342" t="s">
        <v>6658</v>
      </c>
      <c r="E2269" s="342" t="s">
        <v>9325</v>
      </c>
      <c r="F2269" s="342" t="s">
        <v>6568</v>
      </c>
      <c r="G2269" s="343">
        <v>9.75</v>
      </c>
      <c r="H2269" s="342" t="s">
        <v>6594</v>
      </c>
      <c r="I2269" s="342" t="s">
        <v>6575</v>
      </c>
      <c r="J2269" s="342" t="s">
        <v>6755</v>
      </c>
      <c r="K2269" s="581" t="s">
        <v>7948</v>
      </c>
      <c r="L2269" s="344" t="s">
        <v>4090</v>
      </c>
      <c r="N2269" s="344" t="s">
        <v>4090</v>
      </c>
      <c r="O2269" s="341" t="s">
        <v>6752</v>
      </c>
    </row>
    <row r="2270" spans="1:15" x14ac:dyDescent="0.2">
      <c r="A2270" s="341" t="s">
        <v>9257</v>
      </c>
      <c r="B2270" s="341" t="s">
        <v>9276</v>
      </c>
      <c r="C2270" s="342" t="s">
        <v>6793</v>
      </c>
      <c r="D2270" s="342" t="s">
        <v>6658</v>
      </c>
      <c r="E2270" s="342" t="s">
        <v>9322</v>
      </c>
      <c r="F2270" s="342" t="s">
        <v>6568</v>
      </c>
      <c r="G2270" s="343">
        <v>2.75</v>
      </c>
      <c r="H2270" s="342" t="s">
        <v>6594</v>
      </c>
      <c r="I2270" s="342" t="s">
        <v>6575</v>
      </c>
      <c r="J2270" s="342" t="s">
        <v>6755</v>
      </c>
      <c r="K2270" s="581" t="s">
        <v>7958</v>
      </c>
      <c r="L2270" s="344" t="s">
        <v>4090</v>
      </c>
      <c r="N2270" s="344" t="s">
        <v>4090</v>
      </c>
      <c r="O2270" s="341" t="s">
        <v>6766</v>
      </c>
    </row>
    <row r="2271" spans="1:15" x14ac:dyDescent="0.2">
      <c r="A2271" s="341" t="s">
        <v>9257</v>
      </c>
      <c r="B2271" s="341" t="s">
        <v>9276</v>
      </c>
      <c r="C2271" s="342" t="s">
        <v>6793</v>
      </c>
      <c r="D2271" s="342" t="s">
        <v>6658</v>
      </c>
      <c r="E2271" s="342" t="s">
        <v>9333</v>
      </c>
      <c r="F2271" s="342" t="s">
        <v>6568</v>
      </c>
      <c r="G2271" s="343">
        <v>9.8800000000000008</v>
      </c>
      <c r="H2271" s="342" t="s">
        <v>6594</v>
      </c>
      <c r="I2271" s="342" t="s">
        <v>6575</v>
      </c>
      <c r="J2271" s="342" t="s">
        <v>6755</v>
      </c>
      <c r="K2271" s="581" t="s">
        <v>7027</v>
      </c>
      <c r="L2271" s="344" t="s">
        <v>4090</v>
      </c>
      <c r="N2271" s="344" t="s">
        <v>4090</v>
      </c>
      <c r="O2271" s="341" t="s">
        <v>6766</v>
      </c>
    </row>
    <row r="2272" spans="1:15" x14ac:dyDescent="0.2">
      <c r="A2272" s="341" t="s">
        <v>9257</v>
      </c>
      <c r="B2272" s="341" t="s">
        <v>9276</v>
      </c>
      <c r="C2272" s="342" t="s">
        <v>6660</v>
      </c>
      <c r="D2272" s="342" t="s">
        <v>6658</v>
      </c>
      <c r="E2272" s="342" t="s">
        <v>9334</v>
      </c>
      <c r="F2272" s="342" t="s">
        <v>6568</v>
      </c>
      <c r="G2272" s="343">
        <v>8.93</v>
      </c>
      <c r="H2272" s="342" t="s">
        <v>6594</v>
      </c>
      <c r="I2272" s="342" t="s">
        <v>6575</v>
      </c>
      <c r="J2272" s="342" t="s">
        <v>6755</v>
      </c>
      <c r="K2272" s="581" t="s">
        <v>6968</v>
      </c>
      <c r="L2272" s="344" t="s">
        <v>4090</v>
      </c>
      <c r="N2272" s="344" t="s">
        <v>4090</v>
      </c>
      <c r="O2272" s="341" t="s">
        <v>6752</v>
      </c>
    </row>
    <row r="2273" spans="1:15" x14ac:dyDescent="0.2">
      <c r="A2273" s="341" t="s">
        <v>9257</v>
      </c>
      <c r="B2273" s="341" t="s">
        <v>9276</v>
      </c>
      <c r="C2273" s="342" t="s">
        <v>7946</v>
      </c>
      <c r="D2273" s="342" t="s">
        <v>6658</v>
      </c>
      <c r="E2273" s="342" t="s">
        <v>9319</v>
      </c>
      <c r="F2273" s="342" t="s">
        <v>6568</v>
      </c>
      <c r="G2273" s="343">
        <v>6.12</v>
      </c>
      <c r="H2273" s="342" t="s">
        <v>6594</v>
      </c>
      <c r="I2273" s="342" t="s">
        <v>6575</v>
      </c>
      <c r="J2273" s="342" t="s">
        <v>6755</v>
      </c>
      <c r="K2273" s="581" t="s">
        <v>6732</v>
      </c>
      <c r="L2273" s="344" t="s">
        <v>4090</v>
      </c>
      <c r="N2273" s="344" t="s">
        <v>4090</v>
      </c>
      <c r="O2273" s="341" t="s">
        <v>6766</v>
      </c>
    </row>
    <row r="2274" spans="1:15" x14ac:dyDescent="0.2">
      <c r="A2274" s="341" t="s">
        <v>9257</v>
      </c>
      <c r="B2274" s="341" t="s">
        <v>9276</v>
      </c>
      <c r="C2274" s="342" t="s">
        <v>7946</v>
      </c>
      <c r="D2274" s="342" t="s">
        <v>6658</v>
      </c>
      <c r="E2274" s="342" t="s">
        <v>9324</v>
      </c>
      <c r="F2274" s="342" t="s">
        <v>6568</v>
      </c>
      <c r="G2274" s="343">
        <v>6.12</v>
      </c>
      <c r="H2274" s="342" t="s">
        <v>6594</v>
      </c>
      <c r="I2274" s="342" t="s">
        <v>6575</v>
      </c>
      <c r="J2274" s="342" t="s">
        <v>6755</v>
      </c>
      <c r="K2274" s="581" t="s">
        <v>7060</v>
      </c>
      <c r="L2274" s="344" t="s">
        <v>4090</v>
      </c>
      <c r="N2274" s="344" t="s">
        <v>4090</v>
      </c>
      <c r="O2274" s="341" t="s">
        <v>6766</v>
      </c>
    </row>
    <row r="2275" spans="1:15" x14ac:dyDescent="0.2">
      <c r="A2275" s="341" t="s">
        <v>9257</v>
      </c>
      <c r="B2275" s="341" t="s">
        <v>9276</v>
      </c>
      <c r="C2275" s="342" t="s">
        <v>6657</v>
      </c>
      <c r="D2275" s="342" t="s">
        <v>6658</v>
      </c>
      <c r="E2275" s="342" t="s">
        <v>9319</v>
      </c>
      <c r="F2275" s="342" t="s">
        <v>6568</v>
      </c>
      <c r="G2275" s="343">
        <v>5.1000000000000005</v>
      </c>
      <c r="H2275" s="342" t="s">
        <v>6594</v>
      </c>
      <c r="I2275" s="342" t="s">
        <v>6575</v>
      </c>
      <c r="J2275" s="342" t="s">
        <v>6755</v>
      </c>
      <c r="K2275" s="581" t="s">
        <v>7959</v>
      </c>
      <c r="L2275" s="344" t="s">
        <v>4090</v>
      </c>
      <c r="N2275" s="344" t="s">
        <v>4090</v>
      </c>
      <c r="O2275" s="341" t="s">
        <v>6766</v>
      </c>
    </row>
    <row r="2276" spans="1:15" x14ac:dyDescent="0.2">
      <c r="A2276" s="341" t="s">
        <v>9257</v>
      </c>
      <c r="B2276" s="341" t="s">
        <v>9276</v>
      </c>
      <c r="C2276" s="342" t="s">
        <v>6657</v>
      </c>
      <c r="D2276" s="342" t="s">
        <v>6658</v>
      </c>
      <c r="E2276" s="342" t="s">
        <v>9319</v>
      </c>
      <c r="F2276" s="342" t="s">
        <v>6568</v>
      </c>
      <c r="G2276" s="343">
        <v>7.28</v>
      </c>
      <c r="H2276" s="342" t="s">
        <v>6594</v>
      </c>
      <c r="I2276" s="342" t="s">
        <v>6575</v>
      </c>
      <c r="J2276" s="342" t="s">
        <v>6755</v>
      </c>
      <c r="K2276" s="581" t="s">
        <v>7077</v>
      </c>
      <c r="L2276" s="344" t="s">
        <v>4090</v>
      </c>
      <c r="N2276" s="344" t="s">
        <v>4090</v>
      </c>
      <c r="O2276" s="341" t="s">
        <v>6766</v>
      </c>
    </row>
    <row r="2277" spans="1:15" x14ac:dyDescent="0.2">
      <c r="A2277" s="341" t="s">
        <v>9257</v>
      </c>
      <c r="B2277" s="341" t="s">
        <v>9276</v>
      </c>
      <c r="C2277" s="342" t="s">
        <v>6657</v>
      </c>
      <c r="D2277" s="342" t="s">
        <v>6658</v>
      </c>
      <c r="E2277" s="342" t="s">
        <v>9325</v>
      </c>
      <c r="F2277" s="342" t="s">
        <v>6568</v>
      </c>
      <c r="G2277" s="343">
        <v>9.9749999999999996</v>
      </c>
      <c r="H2277" s="342" t="s">
        <v>6594</v>
      </c>
      <c r="I2277" s="342" t="s">
        <v>6575</v>
      </c>
      <c r="J2277" s="342" t="s">
        <v>6755</v>
      </c>
      <c r="K2277" s="581" t="s">
        <v>7960</v>
      </c>
      <c r="L2277" s="344" t="s">
        <v>4090</v>
      </c>
      <c r="N2277" s="344" t="s">
        <v>4090</v>
      </c>
      <c r="O2277" s="341" t="s">
        <v>6766</v>
      </c>
    </row>
    <row r="2278" spans="1:15" x14ac:dyDescent="0.2">
      <c r="A2278" s="341" t="s">
        <v>9257</v>
      </c>
      <c r="B2278" s="341" t="s">
        <v>9276</v>
      </c>
      <c r="C2278" s="342" t="s">
        <v>6657</v>
      </c>
      <c r="D2278" s="342" t="s">
        <v>6658</v>
      </c>
      <c r="E2278" s="342" t="s">
        <v>9337</v>
      </c>
      <c r="F2278" s="342" t="s">
        <v>6568</v>
      </c>
      <c r="G2278" s="343">
        <v>4.59</v>
      </c>
      <c r="H2278" s="342" t="s">
        <v>6594</v>
      </c>
      <c r="I2278" s="342" t="s">
        <v>6575</v>
      </c>
      <c r="J2278" s="342" t="s">
        <v>6755</v>
      </c>
      <c r="K2278" s="581" t="s">
        <v>7961</v>
      </c>
      <c r="L2278" s="344" t="s">
        <v>4090</v>
      </c>
      <c r="N2278" s="344" t="s">
        <v>4090</v>
      </c>
      <c r="O2278" s="341" t="s">
        <v>6766</v>
      </c>
    </row>
    <row r="2279" spans="1:15" x14ac:dyDescent="0.2">
      <c r="A2279" s="341" t="s">
        <v>9257</v>
      </c>
      <c r="B2279" s="341" t="s">
        <v>9276</v>
      </c>
      <c r="C2279" s="342" t="s">
        <v>6657</v>
      </c>
      <c r="D2279" s="342" t="s">
        <v>6658</v>
      </c>
      <c r="E2279" s="342" t="s">
        <v>9319</v>
      </c>
      <c r="F2279" s="342" t="s">
        <v>6568</v>
      </c>
      <c r="G2279" s="343">
        <v>9.7100000000000009</v>
      </c>
      <c r="H2279" s="342" t="s">
        <v>6594</v>
      </c>
      <c r="I2279" s="342" t="s">
        <v>6575</v>
      </c>
      <c r="J2279" s="342" t="s">
        <v>6755</v>
      </c>
      <c r="K2279" s="581" t="s">
        <v>7962</v>
      </c>
      <c r="L2279" s="344" t="s">
        <v>4090</v>
      </c>
      <c r="N2279" s="344" t="s">
        <v>4090</v>
      </c>
      <c r="O2279" s="341" t="s">
        <v>6752</v>
      </c>
    </row>
    <row r="2280" spans="1:15" x14ac:dyDescent="0.2">
      <c r="A2280" s="341" t="s">
        <v>9257</v>
      </c>
      <c r="B2280" s="341" t="s">
        <v>9276</v>
      </c>
      <c r="C2280" s="342" t="s">
        <v>6657</v>
      </c>
      <c r="D2280" s="342" t="s">
        <v>6658</v>
      </c>
      <c r="E2280" s="342" t="s">
        <v>9334</v>
      </c>
      <c r="F2280" s="342" t="s">
        <v>6568</v>
      </c>
      <c r="G2280" s="343">
        <v>2.08</v>
      </c>
      <c r="H2280" s="342" t="s">
        <v>6594</v>
      </c>
      <c r="I2280" s="342" t="s">
        <v>6575</v>
      </c>
      <c r="J2280" s="342" t="s">
        <v>6755</v>
      </c>
      <c r="K2280" s="581" t="s">
        <v>7963</v>
      </c>
      <c r="L2280" s="344" t="s">
        <v>4090</v>
      </c>
      <c r="N2280" s="344" t="s">
        <v>4090</v>
      </c>
      <c r="O2280" s="341" t="s">
        <v>6766</v>
      </c>
    </row>
    <row r="2281" spans="1:15" x14ac:dyDescent="0.2">
      <c r="A2281" s="341" t="s">
        <v>9257</v>
      </c>
      <c r="B2281" s="341" t="s">
        <v>9276</v>
      </c>
      <c r="C2281" s="342" t="s">
        <v>6657</v>
      </c>
      <c r="D2281" s="342" t="s">
        <v>6658</v>
      </c>
      <c r="E2281" s="342" t="s">
        <v>9328</v>
      </c>
      <c r="F2281" s="342" t="s">
        <v>6568</v>
      </c>
      <c r="G2281" s="343">
        <v>9.36</v>
      </c>
      <c r="H2281" s="342" t="s">
        <v>6594</v>
      </c>
      <c r="I2281" s="342" t="s">
        <v>6575</v>
      </c>
      <c r="J2281" s="342" t="s">
        <v>6755</v>
      </c>
      <c r="K2281" s="581" t="s">
        <v>7962</v>
      </c>
      <c r="L2281" s="344" t="s">
        <v>4090</v>
      </c>
      <c r="N2281" s="344" t="s">
        <v>4090</v>
      </c>
      <c r="O2281" s="341" t="s">
        <v>6752</v>
      </c>
    </row>
    <row r="2282" spans="1:15" x14ac:dyDescent="0.2">
      <c r="A2282" s="341" t="s">
        <v>9257</v>
      </c>
      <c r="B2282" s="341" t="s">
        <v>9276</v>
      </c>
      <c r="C2282" s="342" t="s">
        <v>6657</v>
      </c>
      <c r="D2282" s="342" t="s">
        <v>6658</v>
      </c>
      <c r="E2282" s="342" t="s">
        <v>9321</v>
      </c>
      <c r="F2282" s="342" t="s">
        <v>6568</v>
      </c>
      <c r="G2282" s="343">
        <v>5.6950000000000003</v>
      </c>
      <c r="H2282" s="342" t="s">
        <v>6594</v>
      </c>
      <c r="I2282" s="342" t="s">
        <v>6575</v>
      </c>
      <c r="J2282" s="342" t="s">
        <v>6755</v>
      </c>
      <c r="K2282" s="581" t="s">
        <v>7964</v>
      </c>
      <c r="L2282" s="344" t="s">
        <v>4090</v>
      </c>
      <c r="N2282" s="344" t="s">
        <v>4090</v>
      </c>
      <c r="O2282" s="341" t="s">
        <v>6766</v>
      </c>
    </row>
    <row r="2283" spans="1:15" x14ac:dyDescent="0.2">
      <c r="A2283" s="341" t="s">
        <v>9257</v>
      </c>
      <c r="B2283" s="341" t="s">
        <v>9276</v>
      </c>
      <c r="C2283" s="342" t="s">
        <v>7965</v>
      </c>
      <c r="D2283" s="342" t="s">
        <v>6658</v>
      </c>
      <c r="E2283" s="342" t="s">
        <v>9322</v>
      </c>
      <c r="F2283" s="342" t="s">
        <v>6568</v>
      </c>
      <c r="G2283" s="343">
        <v>4.8600000000000003</v>
      </c>
      <c r="H2283" s="342" t="s">
        <v>6594</v>
      </c>
      <c r="I2283" s="342" t="s">
        <v>6575</v>
      </c>
      <c r="J2283" s="342" t="s">
        <v>6755</v>
      </c>
      <c r="K2283" s="581" t="s">
        <v>7966</v>
      </c>
      <c r="L2283" s="344" t="s">
        <v>4090</v>
      </c>
      <c r="N2283" s="344" t="s">
        <v>4090</v>
      </c>
      <c r="O2283" s="341" t="s">
        <v>6766</v>
      </c>
    </row>
    <row r="2284" spans="1:15" x14ac:dyDescent="0.2">
      <c r="A2284" s="341" t="s">
        <v>9257</v>
      </c>
      <c r="B2284" s="341" t="s">
        <v>9276</v>
      </c>
      <c r="C2284" s="342" t="s">
        <v>7965</v>
      </c>
      <c r="D2284" s="342" t="s">
        <v>6658</v>
      </c>
      <c r="E2284" s="342" t="s">
        <v>9319</v>
      </c>
      <c r="F2284" s="342" t="s">
        <v>6568</v>
      </c>
      <c r="G2284" s="343">
        <v>5.8650000000000002</v>
      </c>
      <c r="H2284" s="342" t="s">
        <v>6594</v>
      </c>
      <c r="I2284" s="342" t="s">
        <v>6575</v>
      </c>
      <c r="J2284" s="342" t="s">
        <v>6755</v>
      </c>
      <c r="K2284" s="581" t="s">
        <v>7155</v>
      </c>
      <c r="L2284" s="344" t="s">
        <v>4090</v>
      </c>
      <c r="N2284" s="344" t="s">
        <v>4090</v>
      </c>
      <c r="O2284" s="341" t="s">
        <v>6766</v>
      </c>
    </row>
    <row r="2285" spans="1:15" x14ac:dyDescent="0.2">
      <c r="A2285" s="341" t="s">
        <v>9257</v>
      </c>
      <c r="B2285" s="341" t="s">
        <v>9276</v>
      </c>
      <c r="C2285" s="342" t="s">
        <v>7965</v>
      </c>
      <c r="D2285" s="342" t="s">
        <v>6658</v>
      </c>
      <c r="E2285" s="342" t="s">
        <v>9337</v>
      </c>
      <c r="F2285" s="342" t="s">
        <v>6568</v>
      </c>
      <c r="G2285" s="343">
        <v>9.8000000000000007</v>
      </c>
      <c r="H2285" s="342" t="s">
        <v>6594</v>
      </c>
      <c r="I2285" s="342" t="s">
        <v>6575</v>
      </c>
      <c r="J2285" s="342" t="s">
        <v>6755</v>
      </c>
      <c r="K2285" s="581" t="s">
        <v>7967</v>
      </c>
      <c r="L2285" s="344" t="s">
        <v>4090</v>
      </c>
      <c r="N2285" s="344" t="s">
        <v>4090</v>
      </c>
      <c r="O2285" s="341" t="s">
        <v>6766</v>
      </c>
    </row>
    <row r="2286" spans="1:15" x14ac:dyDescent="0.2">
      <c r="A2286" s="341" t="s">
        <v>9257</v>
      </c>
      <c r="B2286" s="341" t="s">
        <v>9276</v>
      </c>
      <c r="C2286" s="342" t="s">
        <v>7965</v>
      </c>
      <c r="D2286" s="342" t="s">
        <v>6658</v>
      </c>
      <c r="E2286" s="342" t="s">
        <v>9319</v>
      </c>
      <c r="F2286" s="342" t="s">
        <v>6568</v>
      </c>
      <c r="G2286" s="343">
        <v>7.9050000000000002</v>
      </c>
      <c r="H2286" s="342" t="s">
        <v>6594</v>
      </c>
      <c r="I2286" s="342" t="s">
        <v>6575</v>
      </c>
      <c r="J2286" s="342" t="s">
        <v>6755</v>
      </c>
      <c r="K2286" s="581" t="s">
        <v>6862</v>
      </c>
      <c r="L2286" s="344" t="s">
        <v>4090</v>
      </c>
      <c r="N2286" s="344" t="s">
        <v>4090</v>
      </c>
      <c r="O2286" s="341" t="s">
        <v>6766</v>
      </c>
    </row>
    <row r="2287" spans="1:15" x14ac:dyDescent="0.2">
      <c r="A2287" s="341" t="s">
        <v>9257</v>
      </c>
      <c r="B2287" s="341" t="s">
        <v>9276</v>
      </c>
      <c r="C2287" s="342" t="s">
        <v>7965</v>
      </c>
      <c r="D2287" s="342" t="s">
        <v>6658</v>
      </c>
      <c r="E2287" s="342" t="s">
        <v>9323</v>
      </c>
      <c r="F2287" s="342" t="s">
        <v>6568</v>
      </c>
      <c r="G2287" s="343">
        <v>2.4700000000000002</v>
      </c>
      <c r="H2287" s="342" t="s">
        <v>6594</v>
      </c>
      <c r="I2287" s="342" t="s">
        <v>6575</v>
      </c>
      <c r="J2287" s="342" t="s">
        <v>6755</v>
      </c>
      <c r="K2287" s="581" t="s">
        <v>7968</v>
      </c>
      <c r="L2287" s="344" t="s">
        <v>4090</v>
      </c>
      <c r="N2287" s="344" t="s">
        <v>4090</v>
      </c>
      <c r="O2287" s="341" t="s">
        <v>6766</v>
      </c>
    </row>
    <row r="2288" spans="1:15" x14ac:dyDescent="0.2">
      <c r="A2288" s="341" t="s">
        <v>9257</v>
      </c>
      <c r="B2288" s="341" t="s">
        <v>9276</v>
      </c>
      <c r="C2288" s="342" t="s">
        <v>7965</v>
      </c>
      <c r="D2288" s="342" t="s">
        <v>6658</v>
      </c>
      <c r="E2288" s="342" t="s">
        <v>9326</v>
      </c>
      <c r="F2288" s="342" t="s">
        <v>6568</v>
      </c>
      <c r="G2288" s="343">
        <v>4</v>
      </c>
      <c r="H2288" s="342" t="s">
        <v>6594</v>
      </c>
      <c r="I2288" s="342" t="s">
        <v>6575</v>
      </c>
      <c r="J2288" s="342" t="s">
        <v>6755</v>
      </c>
      <c r="K2288" s="581" t="s">
        <v>7083</v>
      </c>
      <c r="L2288" s="344" t="s">
        <v>4090</v>
      </c>
      <c r="N2288" s="344" t="s">
        <v>4090</v>
      </c>
      <c r="O2288" s="341" t="s">
        <v>6752</v>
      </c>
    </row>
    <row r="2289" spans="1:15" x14ac:dyDescent="0.2">
      <c r="A2289" s="341" t="s">
        <v>9257</v>
      </c>
      <c r="B2289" s="341" t="s">
        <v>9276</v>
      </c>
      <c r="C2289" s="342" t="s">
        <v>7965</v>
      </c>
      <c r="D2289" s="342" t="s">
        <v>6658</v>
      </c>
      <c r="E2289" s="342" t="s">
        <v>9320</v>
      </c>
      <c r="F2289" s="342" t="s">
        <v>6568</v>
      </c>
      <c r="G2289" s="343">
        <v>8.8000000000000007</v>
      </c>
      <c r="H2289" s="342" t="s">
        <v>6594</v>
      </c>
      <c r="I2289" s="342" t="s">
        <v>6575</v>
      </c>
      <c r="J2289" s="342" t="s">
        <v>6755</v>
      </c>
      <c r="K2289" s="581" t="s">
        <v>6861</v>
      </c>
      <c r="L2289" s="344" t="s">
        <v>4090</v>
      </c>
      <c r="N2289" s="344" t="s">
        <v>4090</v>
      </c>
      <c r="O2289" s="341" t="s">
        <v>6766</v>
      </c>
    </row>
    <row r="2290" spans="1:15" x14ac:dyDescent="0.2">
      <c r="A2290" s="341" t="s">
        <v>9257</v>
      </c>
      <c r="B2290" s="341" t="s">
        <v>9276</v>
      </c>
      <c r="C2290" s="342" t="s">
        <v>6668</v>
      </c>
      <c r="D2290" s="342" t="s">
        <v>6658</v>
      </c>
      <c r="E2290" s="342" t="s">
        <v>9338</v>
      </c>
      <c r="F2290" s="342" t="s">
        <v>6568</v>
      </c>
      <c r="G2290" s="343">
        <v>9.8000000000000007</v>
      </c>
      <c r="H2290" s="342" t="s">
        <v>6594</v>
      </c>
      <c r="I2290" s="342" t="s">
        <v>6575</v>
      </c>
      <c r="J2290" s="342" t="s">
        <v>6755</v>
      </c>
      <c r="K2290" s="581" t="s">
        <v>7969</v>
      </c>
      <c r="L2290" s="344" t="s">
        <v>4090</v>
      </c>
      <c r="N2290" s="344" t="s">
        <v>4090</v>
      </c>
      <c r="O2290" s="341" t="s">
        <v>6752</v>
      </c>
    </row>
    <row r="2291" spans="1:15" x14ac:dyDescent="0.2">
      <c r="A2291" s="341" t="s">
        <v>9257</v>
      </c>
      <c r="B2291" s="341" t="s">
        <v>9276</v>
      </c>
      <c r="C2291" s="342" t="s">
        <v>6668</v>
      </c>
      <c r="D2291" s="342" t="s">
        <v>6658</v>
      </c>
      <c r="E2291" s="342" t="s">
        <v>9322</v>
      </c>
      <c r="F2291" s="342" t="s">
        <v>6568</v>
      </c>
      <c r="G2291" s="343">
        <v>9.9450000000000003</v>
      </c>
      <c r="H2291" s="342" t="s">
        <v>6594</v>
      </c>
      <c r="I2291" s="342" t="s">
        <v>6575</v>
      </c>
      <c r="J2291" s="342" t="s">
        <v>6755</v>
      </c>
      <c r="K2291" s="581" t="s">
        <v>7970</v>
      </c>
      <c r="L2291" s="344" t="s">
        <v>4090</v>
      </c>
      <c r="N2291" s="344" t="s">
        <v>4090</v>
      </c>
      <c r="O2291" s="341" t="s">
        <v>6752</v>
      </c>
    </row>
    <row r="2292" spans="1:15" x14ac:dyDescent="0.2">
      <c r="A2292" s="341" t="s">
        <v>9257</v>
      </c>
      <c r="B2292" s="341" t="s">
        <v>9276</v>
      </c>
      <c r="C2292" s="342" t="s">
        <v>6668</v>
      </c>
      <c r="D2292" s="342" t="s">
        <v>6658</v>
      </c>
      <c r="E2292" s="342" t="s">
        <v>9320</v>
      </c>
      <c r="F2292" s="342" t="s">
        <v>6568</v>
      </c>
      <c r="G2292" s="343">
        <v>4.95</v>
      </c>
      <c r="H2292" s="342" t="s">
        <v>6594</v>
      </c>
      <c r="I2292" s="342" t="s">
        <v>6575</v>
      </c>
      <c r="J2292" s="342" t="s">
        <v>6755</v>
      </c>
      <c r="K2292" s="581" t="s">
        <v>7971</v>
      </c>
      <c r="L2292" s="344" t="s">
        <v>4090</v>
      </c>
      <c r="N2292" s="344" t="s">
        <v>4090</v>
      </c>
      <c r="O2292" s="341" t="s">
        <v>6766</v>
      </c>
    </row>
    <row r="2293" spans="1:15" x14ac:dyDescent="0.2">
      <c r="A2293" s="341" t="s">
        <v>9257</v>
      </c>
      <c r="B2293" s="341" t="s">
        <v>9276</v>
      </c>
      <c r="C2293" s="342" t="s">
        <v>6668</v>
      </c>
      <c r="D2293" s="342" t="s">
        <v>6658</v>
      </c>
      <c r="E2293" s="342" t="s">
        <v>9326</v>
      </c>
      <c r="F2293" s="342" t="s">
        <v>6568</v>
      </c>
      <c r="G2293" s="343">
        <v>4.8600000000000003</v>
      </c>
      <c r="H2293" s="342" t="s">
        <v>6594</v>
      </c>
      <c r="I2293" s="342" t="s">
        <v>6575</v>
      </c>
      <c r="J2293" s="342" t="s">
        <v>6755</v>
      </c>
      <c r="K2293" s="581" t="s">
        <v>7972</v>
      </c>
      <c r="L2293" s="344" t="s">
        <v>4090</v>
      </c>
      <c r="N2293" s="344" t="s">
        <v>4090</v>
      </c>
      <c r="O2293" s="341" t="s">
        <v>6752</v>
      </c>
    </row>
    <row r="2294" spans="1:15" x14ac:dyDescent="0.2">
      <c r="A2294" s="341" t="s">
        <v>9257</v>
      </c>
      <c r="B2294" s="341" t="s">
        <v>9276</v>
      </c>
      <c r="C2294" s="342" t="s">
        <v>6668</v>
      </c>
      <c r="D2294" s="342" t="s">
        <v>6658</v>
      </c>
      <c r="E2294" s="342" t="s">
        <v>9319</v>
      </c>
      <c r="F2294" s="342" t="s">
        <v>6568</v>
      </c>
      <c r="G2294" s="343">
        <v>6.15</v>
      </c>
      <c r="H2294" s="342" t="s">
        <v>6594</v>
      </c>
      <c r="I2294" s="342" t="s">
        <v>6575</v>
      </c>
      <c r="J2294" s="342" t="s">
        <v>6755</v>
      </c>
      <c r="K2294" s="581" t="s">
        <v>7045</v>
      </c>
      <c r="L2294" s="344" t="s">
        <v>4090</v>
      </c>
      <c r="N2294" s="344" t="s">
        <v>4090</v>
      </c>
      <c r="O2294" s="341" t="s">
        <v>6752</v>
      </c>
    </row>
    <row r="2295" spans="1:15" x14ac:dyDescent="0.2">
      <c r="A2295" s="341" t="s">
        <v>9257</v>
      </c>
      <c r="B2295" s="341" t="s">
        <v>9276</v>
      </c>
      <c r="C2295" s="342" t="s">
        <v>6668</v>
      </c>
      <c r="D2295" s="342" t="s">
        <v>6658</v>
      </c>
      <c r="E2295" s="342" t="s">
        <v>9324</v>
      </c>
      <c r="F2295" s="342" t="s">
        <v>6568</v>
      </c>
      <c r="G2295" s="343">
        <v>2.88</v>
      </c>
      <c r="H2295" s="342" t="s">
        <v>6594</v>
      </c>
      <c r="I2295" s="342" t="s">
        <v>6575</v>
      </c>
      <c r="J2295" s="342" t="s">
        <v>6755</v>
      </c>
      <c r="K2295" s="581" t="s">
        <v>7973</v>
      </c>
      <c r="L2295" s="344" t="s">
        <v>4090</v>
      </c>
      <c r="N2295" s="344" t="s">
        <v>4090</v>
      </c>
      <c r="O2295" s="341" t="s">
        <v>6766</v>
      </c>
    </row>
    <row r="2296" spans="1:15" x14ac:dyDescent="0.2">
      <c r="A2296" s="341" t="s">
        <v>9257</v>
      </c>
      <c r="B2296" s="341" t="s">
        <v>9276</v>
      </c>
      <c r="C2296" s="342" t="s">
        <v>7974</v>
      </c>
      <c r="D2296" s="342" t="s">
        <v>6658</v>
      </c>
      <c r="E2296" s="342" t="s">
        <v>9321</v>
      </c>
      <c r="F2296" s="342" t="s">
        <v>6568</v>
      </c>
      <c r="G2296" s="343">
        <v>5.3</v>
      </c>
      <c r="H2296" s="342" t="s">
        <v>6594</v>
      </c>
      <c r="I2296" s="342" t="s">
        <v>6575</v>
      </c>
      <c r="J2296" s="342" t="s">
        <v>6755</v>
      </c>
      <c r="K2296" s="581" t="s">
        <v>7975</v>
      </c>
      <c r="L2296" s="344" t="s">
        <v>4090</v>
      </c>
      <c r="N2296" s="344" t="s">
        <v>4090</v>
      </c>
      <c r="O2296" s="341" t="s">
        <v>6766</v>
      </c>
    </row>
    <row r="2297" spans="1:15" x14ac:dyDescent="0.2">
      <c r="A2297" s="341" t="s">
        <v>9257</v>
      </c>
      <c r="B2297" s="341" t="s">
        <v>9276</v>
      </c>
      <c r="C2297" s="342" t="s">
        <v>7974</v>
      </c>
      <c r="D2297" s="342" t="s">
        <v>6658</v>
      </c>
      <c r="E2297" s="342" t="s">
        <v>9320</v>
      </c>
      <c r="F2297" s="342" t="s">
        <v>6568</v>
      </c>
      <c r="G2297" s="343">
        <v>4.62</v>
      </c>
      <c r="H2297" s="342" t="s">
        <v>6594</v>
      </c>
      <c r="I2297" s="342" t="s">
        <v>6575</v>
      </c>
      <c r="J2297" s="342" t="s">
        <v>6755</v>
      </c>
      <c r="K2297" s="581" t="s">
        <v>7976</v>
      </c>
      <c r="L2297" s="344" t="s">
        <v>4090</v>
      </c>
      <c r="N2297" s="344" t="s">
        <v>4090</v>
      </c>
      <c r="O2297" s="341" t="s">
        <v>6766</v>
      </c>
    </row>
    <row r="2298" spans="1:15" x14ac:dyDescent="0.2">
      <c r="A2298" s="341" t="s">
        <v>9257</v>
      </c>
      <c r="B2298" s="341" t="s">
        <v>9276</v>
      </c>
      <c r="C2298" s="342" t="s">
        <v>6790</v>
      </c>
      <c r="D2298" s="342" t="s">
        <v>6658</v>
      </c>
      <c r="E2298" s="342" t="s">
        <v>9323</v>
      </c>
      <c r="F2298" s="342" t="s">
        <v>6568</v>
      </c>
      <c r="G2298" s="343">
        <v>4.68</v>
      </c>
      <c r="H2298" s="342" t="s">
        <v>6594</v>
      </c>
      <c r="I2298" s="342" t="s">
        <v>6575</v>
      </c>
      <c r="J2298" s="342" t="s">
        <v>6755</v>
      </c>
      <c r="K2298" s="581" t="s">
        <v>7834</v>
      </c>
      <c r="L2298" s="344" t="s">
        <v>4090</v>
      </c>
      <c r="N2298" s="344" t="s">
        <v>4090</v>
      </c>
      <c r="O2298" s="341" t="s">
        <v>6766</v>
      </c>
    </row>
    <row r="2299" spans="1:15" x14ac:dyDescent="0.2">
      <c r="A2299" s="341" t="s">
        <v>9257</v>
      </c>
      <c r="B2299" s="341" t="s">
        <v>9276</v>
      </c>
      <c r="C2299" s="342" t="s">
        <v>6668</v>
      </c>
      <c r="D2299" s="342" t="s">
        <v>6658</v>
      </c>
      <c r="E2299" s="342" t="s">
        <v>9325</v>
      </c>
      <c r="F2299" s="342" t="s">
        <v>6568</v>
      </c>
      <c r="G2299" s="343">
        <v>91.5</v>
      </c>
      <c r="H2299" s="342" t="s">
        <v>6594</v>
      </c>
      <c r="I2299" s="342" t="s">
        <v>6575</v>
      </c>
      <c r="J2299" s="342" t="s">
        <v>6755</v>
      </c>
      <c r="K2299" s="581" t="s">
        <v>6925</v>
      </c>
      <c r="L2299" s="344" t="s">
        <v>4090</v>
      </c>
      <c r="N2299" s="344" t="s">
        <v>4090</v>
      </c>
      <c r="O2299" s="341" t="s">
        <v>6752</v>
      </c>
    </row>
    <row r="2300" spans="1:15" x14ac:dyDescent="0.2">
      <c r="A2300" s="341" t="s">
        <v>9257</v>
      </c>
      <c r="B2300" s="341" t="s">
        <v>9276</v>
      </c>
      <c r="C2300" s="342" t="s">
        <v>6657</v>
      </c>
      <c r="D2300" s="342" t="s">
        <v>6658</v>
      </c>
      <c r="E2300" s="342" t="s">
        <v>9334</v>
      </c>
      <c r="F2300" s="342" t="s">
        <v>6568</v>
      </c>
      <c r="G2300" s="343">
        <v>5.75</v>
      </c>
      <c r="H2300" s="342" t="s">
        <v>6594</v>
      </c>
      <c r="I2300" s="342" t="s">
        <v>6575</v>
      </c>
      <c r="J2300" s="342" t="s">
        <v>6755</v>
      </c>
      <c r="K2300" s="581" t="s">
        <v>7890</v>
      </c>
      <c r="L2300" s="344" t="s">
        <v>4090</v>
      </c>
      <c r="N2300" s="344" t="s">
        <v>4090</v>
      </c>
      <c r="O2300" s="341" t="s">
        <v>6766</v>
      </c>
    </row>
    <row r="2301" spans="1:15" x14ac:dyDescent="0.2">
      <c r="A2301" s="341" t="s">
        <v>9257</v>
      </c>
      <c r="B2301" s="341" t="s">
        <v>9276</v>
      </c>
      <c r="C2301" s="342" t="s">
        <v>7953</v>
      </c>
      <c r="D2301" s="342" t="s">
        <v>6658</v>
      </c>
      <c r="E2301" s="342" t="s">
        <v>9255</v>
      </c>
      <c r="F2301" s="342" t="s">
        <v>6568</v>
      </c>
      <c r="G2301" s="343">
        <v>3</v>
      </c>
      <c r="H2301" s="342" t="s">
        <v>6594</v>
      </c>
      <c r="I2301" s="342" t="s">
        <v>6575</v>
      </c>
      <c r="J2301" s="342" t="s">
        <v>6755</v>
      </c>
      <c r="K2301" s="581" t="s">
        <v>7441</v>
      </c>
      <c r="L2301" s="344" t="s">
        <v>4090</v>
      </c>
      <c r="N2301" s="344" t="s">
        <v>4090</v>
      </c>
      <c r="O2301" s="341" t="s">
        <v>6766</v>
      </c>
    </row>
    <row r="2302" spans="1:15" x14ac:dyDescent="0.2">
      <c r="A2302" s="341" t="s">
        <v>9257</v>
      </c>
      <c r="B2302" s="341" t="s">
        <v>9276</v>
      </c>
      <c r="C2302" s="342" t="s">
        <v>7953</v>
      </c>
      <c r="D2302" s="342" t="s">
        <v>6658</v>
      </c>
      <c r="E2302" s="342" t="s">
        <v>9319</v>
      </c>
      <c r="F2302" s="342" t="s">
        <v>6568</v>
      </c>
      <c r="G2302" s="343">
        <v>3</v>
      </c>
      <c r="H2302" s="342" t="s">
        <v>6594</v>
      </c>
      <c r="I2302" s="342" t="s">
        <v>6575</v>
      </c>
      <c r="J2302" s="342" t="s">
        <v>6755</v>
      </c>
      <c r="K2302" s="581" t="s">
        <v>7697</v>
      </c>
      <c r="L2302" s="344" t="s">
        <v>4090</v>
      </c>
      <c r="N2302" s="344" t="s">
        <v>4090</v>
      </c>
      <c r="O2302" s="341" t="s">
        <v>6766</v>
      </c>
    </row>
    <row r="2303" spans="1:15" x14ac:dyDescent="0.2">
      <c r="A2303" s="341" t="s">
        <v>9257</v>
      </c>
      <c r="B2303" s="341" t="s">
        <v>9276</v>
      </c>
      <c r="C2303" s="342" t="s">
        <v>6660</v>
      </c>
      <c r="D2303" s="342" t="s">
        <v>6658</v>
      </c>
      <c r="E2303" s="342" t="s">
        <v>9255</v>
      </c>
      <c r="F2303" s="342" t="s">
        <v>6568</v>
      </c>
      <c r="G2303" s="343">
        <v>8.16</v>
      </c>
      <c r="H2303" s="342" t="s">
        <v>6594</v>
      </c>
      <c r="I2303" s="342" t="s">
        <v>6575</v>
      </c>
      <c r="J2303" s="342" t="s">
        <v>6755</v>
      </c>
      <c r="K2303" s="581" t="s">
        <v>7977</v>
      </c>
      <c r="L2303" s="344" t="s">
        <v>4090</v>
      </c>
      <c r="N2303" s="344" t="s">
        <v>4090</v>
      </c>
      <c r="O2303" s="341" t="s">
        <v>6752</v>
      </c>
    </row>
    <row r="2304" spans="1:15" x14ac:dyDescent="0.2">
      <c r="A2304" s="341" t="s">
        <v>9257</v>
      </c>
      <c r="B2304" s="341" t="s">
        <v>9276</v>
      </c>
      <c r="C2304" s="342" t="s">
        <v>7946</v>
      </c>
      <c r="D2304" s="342" t="s">
        <v>6658</v>
      </c>
      <c r="E2304" s="342" t="s">
        <v>9319</v>
      </c>
      <c r="F2304" s="342" t="s">
        <v>6568</v>
      </c>
      <c r="G2304" s="343">
        <v>8.16</v>
      </c>
      <c r="H2304" s="342" t="s">
        <v>6594</v>
      </c>
      <c r="I2304" s="342" t="s">
        <v>6575</v>
      </c>
      <c r="J2304" s="342" t="s">
        <v>6755</v>
      </c>
      <c r="K2304" s="581" t="s">
        <v>7550</v>
      </c>
      <c r="L2304" s="344" t="s">
        <v>4090</v>
      </c>
      <c r="N2304" s="344" t="s">
        <v>4090</v>
      </c>
      <c r="O2304" s="341" t="s">
        <v>6766</v>
      </c>
    </row>
    <row r="2305" spans="1:15" x14ac:dyDescent="0.2">
      <c r="A2305" s="341" t="s">
        <v>9257</v>
      </c>
      <c r="B2305" s="341" t="s">
        <v>9276</v>
      </c>
      <c r="C2305" s="342" t="s">
        <v>7946</v>
      </c>
      <c r="D2305" s="342" t="s">
        <v>6658</v>
      </c>
      <c r="E2305" s="342" t="s">
        <v>9255</v>
      </c>
      <c r="F2305" s="342" t="s">
        <v>6568</v>
      </c>
      <c r="G2305" s="343">
        <v>7.98</v>
      </c>
      <c r="H2305" s="342" t="s">
        <v>6594</v>
      </c>
      <c r="I2305" s="342" t="s">
        <v>6575</v>
      </c>
      <c r="J2305" s="342" t="s">
        <v>6755</v>
      </c>
      <c r="K2305" s="581" t="s">
        <v>7978</v>
      </c>
      <c r="L2305" s="344" t="s">
        <v>4090</v>
      </c>
      <c r="N2305" s="344" t="s">
        <v>4090</v>
      </c>
      <c r="O2305" s="341" t="s">
        <v>6752</v>
      </c>
    </row>
    <row r="2306" spans="1:15" x14ac:dyDescent="0.2">
      <c r="A2306" s="341" t="s">
        <v>9257</v>
      </c>
      <c r="B2306" s="341" t="s">
        <v>9276</v>
      </c>
      <c r="C2306" s="342" t="s">
        <v>6668</v>
      </c>
      <c r="D2306" s="342" t="s">
        <v>6658</v>
      </c>
      <c r="E2306" s="342" t="s">
        <v>9325</v>
      </c>
      <c r="F2306" s="342" t="s">
        <v>6568</v>
      </c>
      <c r="G2306" s="343">
        <v>60</v>
      </c>
      <c r="H2306" s="342" t="s">
        <v>6594</v>
      </c>
      <c r="I2306" s="342" t="s">
        <v>6575</v>
      </c>
      <c r="J2306" s="342" t="s">
        <v>6755</v>
      </c>
      <c r="K2306" s="581" t="s">
        <v>6877</v>
      </c>
      <c r="L2306" s="344" t="s">
        <v>4090</v>
      </c>
      <c r="N2306" s="344" t="s">
        <v>4090</v>
      </c>
      <c r="O2306" s="341" t="s">
        <v>6752</v>
      </c>
    </row>
    <row r="2307" spans="1:15" x14ac:dyDescent="0.2">
      <c r="A2307" s="341" t="s">
        <v>9257</v>
      </c>
      <c r="B2307" s="341" t="s">
        <v>9276</v>
      </c>
      <c r="C2307" s="342" t="s">
        <v>7946</v>
      </c>
      <c r="D2307" s="342" t="s">
        <v>6658</v>
      </c>
      <c r="E2307" s="342" t="s">
        <v>9319</v>
      </c>
      <c r="F2307" s="342" t="s">
        <v>6568</v>
      </c>
      <c r="G2307" s="343">
        <v>9.9500000000000011</v>
      </c>
      <c r="H2307" s="342" t="s">
        <v>6594</v>
      </c>
      <c r="I2307" s="342" t="s">
        <v>6575</v>
      </c>
      <c r="J2307" s="342" t="s">
        <v>6755</v>
      </c>
      <c r="K2307" s="581" t="s">
        <v>6732</v>
      </c>
      <c r="L2307" s="344" t="s">
        <v>4090</v>
      </c>
      <c r="N2307" s="344" t="s">
        <v>4090</v>
      </c>
      <c r="O2307" s="341" t="s">
        <v>6766</v>
      </c>
    </row>
    <row r="2308" spans="1:15" x14ac:dyDescent="0.2">
      <c r="A2308" s="341" t="s">
        <v>9257</v>
      </c>
      <c r="B2308" s="341" t="s">
        <v>9276</v>
      </c>
      <c r="C2308" s="342" t="s">
        <v>6668</v>
      </c>
      <c r="D2308" s="342" t="s">
        <v>6658</v>
      </c>
      <c r="E2308" s="342" t="s">
        <v>9337</v>
      </c>
      <c r="F2308" s="342" t="s">
        <v>6568</v>
      </c>
      <c r="G2308" s="343">
        <v>7.5</v>
      </c>
      <c r="H2308" s="342" t="s">
        <v>6594</v>
      </c>
      <c r="I2308" s="342" t="s">
        <v>6575</v>
      </c>
      <c r="J2308" s="342" t="s">
        <v>6755</v>
      </c>
      <c r="K2308" s="581" t="s">
        <v>7979</v>
      </c>
      <c r="L2308" s="344" t="s">
        <v>4090</v>
      </c>
      <c r="N2308" s="344" t="s">
        <v>4090</v>
      </c>
      <c r="O2308" s="341" t="s">
        <v>6752</v>
      </c>
    </row>
    <row r="2309" spans="1:15" x14ac:dyDescent="0.2">
      <c r="A2309" s="341" t="s">
        <v>9257</v>
      </c>
      <c r="B2309" s="341" t="s">
        <v>9276</v>
      </c>
      <c r="C2309" s="342" t="s">
        <v>7946</v>
      </c>
      <c r="D2309" s="342" t="s">
        <v>6658</v>
      </c>
      <c r="E2309" s="342" t="s">
        <v>9319</v>
      </c>
      <c r="F2309" s="342" t="s">
        <v>6568</v>
      </c>
      <c r="G2309" s="343">
        <v>9</v>
      </c>
      <c r="H2309" s="342" t="s">
        <v>6594</v>
      </c>
      <c r="I2309" s="342" t="s">
        <v>6575</v>
      </c>
      <c r="J2309" s="342" t="s">
        <v>6755</v>
      </c>
      <c r="K2309" s="581" t="s">
        <v>7980</v>
      </c>
      <c r="L2309" s="344" t="s">
        <v>4090</v>
      </c>
      <c r="N2309" s="344" t="s">
        <v>4090</v>
      </c>
      <c r="O2309" s="341" t="s">
        <v>6766</v>
      </c>
    </row>
    <row r="2310" spans="1:15" x14ac:dyDescent="0.2">
      <c r="A2310" s="341" t="s">
        <v>9257</v>
      </c>
      <c r="B2310" s="341" t="s">
        <v>9276</v>
      </c>
      <c r="C2310" s="342" t="s">
        <v>6668</v>
      </c>
      <c r="D2310" s="342" t="s">
        <v>6658</v>
      </c>
      <c r="E2310" s="342" t="s">
        <v>9332</v>
      </c>
      <c r="F2310" s="342" t="s">
        <v>6568</v>
      </c>
      <c r="G2310" s="343">
        <v>9.31</v>
      </c>
      <c r="H2310" s="342" t="s">
        <v>6594</v>
      </c>
      <c r="I2310" s="342" t="s">
        <v>6575</v>
      </c>
      <c r="J2310" s="342" t="s">
        <v>6755</v>
      </c>
      <c r="K2310" s="581" t="s">
        <v>6937</v>
      </c>
      <c r="L2310" s="344" t="s">
        <v>4090</v>
      </c>
      <c r="N2310" s="344" t="s">
        <v>4090</v>
      </c>
      <c r="O2310" s="341" t="s">
        <v>6766</v>
      </c>
    </row>
    <row r="2311" spans="1:15" x14ac:dyDescent="0.2">
      <c r="A2311" s="341" t="s">
        <v>9257</v>
      </c>
      <c r="B2311" s="341" t="s">
        <v>9276</v>
      </c>
      <c r="C2311" s="342" t="s">
        <v>7946</v>
      </c>
      <c r="D2311" s="342" t="s">
        <v>6658</v>
      </c>
      <c r="E2311" s="342" t="s">
        <v>9319</v>
      </c>
      <c r="F2311" s="342" t="s">
        <v>6568</v>
      </c>
      <c r="G2311" s="343">
        <v>9.99</v>
      </c>
      <c r="H2311" s="342" t="s">
        <v>6594</v>
      </c>
      <c r="I2311" s="342" t="s">
        <v>6575</v>
      </c>
      <c r="J2311" s="342" t="s">
        <v>6755</v>
      </c>
      <c r="K2311" s="581" t="s">
        <v>7981</v>
      </c>
      <c r="L2311" s="344" t="s">
        <v>4090</v>
      </c>
      <c r="N2311" s="344" t="s">
        <v>4090</v>
      </c>
      <c r="O2311" s="341" t="s">
        <v>6766</v>
      </c>
    </row>
    <row r="2312" spans="1:15" x14ac:dyDescent="0.2">
      <c r="A2312" s="341" t="s">
        <v>9257</v>
      </c>
      <c r="B2312" s="341" t="s">
        <v>9276</v>
      </c>
      <c r="C2312" s="342" t="s">
        <v>7946</v>
      </c>
      <c r="D2312" s="342" t="s">
        <v>6658</v>
      </c>
      <c r="E2312" s="342" t="s">
        <v>9320</v>
      </c>
      <c r="F2312" s="342" t="s">
        <v>6568</v>
      </c>
      <c r="G2312" s="343">
        <v>4.2300000000000004</v>
      </c>
      <c r="H2312" s="342" t="s">
        <v>6594</v>
      </c>
      <c r="I2312" s="342" t="s">
        <v>6575</v>
      </c>
      <c r="J2312" s="342" t="s">
        <v>6755</v>
      </c>
      <c r="K2312" s="581" t="s">
        <v>7906</v>
      </c>
      <c r="L2312" s="344" t="s">
        <v>4090</v>
      </c>
      <c r="N2312" s="344" t="s">
        <v>4090</v>
      </c>
      <c r="O2312" s="341" t="s">
        <v>6752</v>
      </c>
    </row>
    <row r="2313" spans="1:15" x14ac:dyDescent="0.2">
      <c r="A2313" s="341" t="s">
        <v>9257</v>
      </c>
      <c r="B2313" s="341" t="s">
        <v>9276</v>
      </c>
      <c r="C2313" s="342" t="s">
        <v>7946</v>
      </c>
      <c r="D2313" s="342" t="s">
        <v>6658</v>
      </c>
      <c r="E2313" s="342" t="s">
        <v>9323</v>
      </c>
      <c r="F2313" s="342" t="s">
        <v>6568</v>
      </c>
      <c r="G2313" s="343">
        <v>4.41</v>
      </c>
      <c r="H2313" s="342" t="s">
        <v>6594</v>
      </c>
      <c r="I2313" s="342" t="s">
        <v>6575</v>
      </c>
      <c r="J2313" s="342" t="s">
        <v>6755</v>
      </c>
      <c r="K2313" s="581" t="s">
        <v>6748</v>
      </c>
      <c r="L2313" s="344" t="s">
        <v>4090</v>
      </c>
      <c r="N2313" s="344" t="s">
        <v>4090</v>
      </c>
      <c r="O2313" s="341" t="s">
        <v>6752</v>
      </c>
    </row>
    <row r="2314" spans="1:15" x14ac:dyDescent="0.2">
      <c r="A2314" s="341" t="s">
        <v>9257</v>
      </c>
      <c r="B2314" s="341" t="s">
        <v>9276</v>
      </c>
      <c r="C2314" s="342" t="s">
        <v>6790</v>
      </c>
      <c r="D2314" s="342" t="s">
        <v>6658</v>
      </c>
      <c r="E2314" s="342" t="s">
        <v>9322</v>
      </c>
      <c r="F2314" s="342" t="s">
        <v>6568</v>
      </c>
      <c r="G2314" s="343">
        <v>9.2000000000000011</v>
      </c>
      <c r="H2314" s="342" t="s">
        <v>6594</v>
      </c>
      <c r="I2314" s="342" t="s">
        <v>6575</v>
      </c>
      <c r="J2314" s="342" t="s">
        <v>6755</v>
      </c>
      <c r="K2314" s="581" t="s">
        <v>7190</v>
      </c>
      <c r="L2314" s="344" t="s">
        <v>4090</v>
      </c>
      <c r="N2314" s="344" t="s">
        <v>4090</v>
      </c>
      <c r="O2314" s="341" t="s">
        <v>6752</v>
      </c>
    </row>
    <row r="2315" spans="1:15" x14ac:dyDescent="0.2">
      <c r="A2315" s="341" t="s">
        <v>9257</v>
      </c>
      <c r="B2315" s="341" t="s">
        <v>9276</v>
      </c>
      <c r="C2315" s="342" t="s">
        <v>6790</v>
      </c>
      <c r="D2315" s="342" t="s">
        <v>6658</v>
      </c>
      <c r="E2315" s="342" t="s">
        <v>9324</v>
      </c>
      <c r="F2315" s="342" t="s">
        <v>6568</v>
      </c>
      <c r="G2315" s="343">
        <v>7.1400000000000006</v>
      </c>
      <c r="H2315" s="342" t="s">
        <v>6594</v>
      </c>
      <c r="I2315" s="342" t="s">
        <v>6575</v>
      </c>
      <c r="J2315" s="342" t="s">
        <v>6755</v>
      </c>
      <c r="K2315" s="581" t="s">
        <v>7982</v>
      </c>
      <c r="L2315" s="344" t="s">
        <v>4090</v>
      </c>
      <c r="N2315" s="344" t="s">
        <v>4090</v>
      </c>
      <c r="O2315" s="341" t="s">
        <v>6766</v>
      </c>
    </row>
    <row r="2316" spans="1:15" x14ac:dyDescent="0.2">
      <c r="A2316" s="341" t="s">
        <v>9257</v>
      </c>
      <c r="B2316" s="341" t="s">
        <v>9276</v>
      </c>
      <c r="C2316" s="342" t="s">
        <v>6668</v>
      </c>
      <c r="D2316" s="342" t="s">
        <v>6658</v>
      </c>
      <c r="E2316" s="342" t="s">
        <v>9343</v>
      </c>
      <c r="F2316" s="342" t="s">
        <v>6568</v>
      </c>
      <c r="G2316" s="343">
        <v>24.5</v>
      </c>
      <c r="H2316" s="342" t="s">
        <v>6594</v>
      </c>
      <c r="I2316" s="342" t="s">
        <v>6575</v>
      </c>
      <c r="J2316" s="342" t="s">
        <v>6755</v>
      </c>
      <c r="K2316" s="581" t="s">
        <v>6933</v>
      </c>
      <c r="L2316" s="344" t="s">
        <v>4090</v>
      </c>
      <c r="N2316" s="344" t="s">
        <v>4090</v>
      </c>
      <c r="O2316" s="341" t="s">
        <v>6752</v>
      </c>
    </row>
    <row r="2317" spans="1:15" x14ac:dyDescent="0.2">
      <c r="A2317" s="341" t="s">
        <v>9257</v>
      </c>
      <c r="B2317" s="341" t="s">
        <v>9276</v>
      </c>
      <c r="C2317" s="342" t="s">
        <v>7947</v>
      </c>
      <c r="D2317" s="342" t="s">
        <v>6658</v>
      </c>
      <c r="E2317" s="342" t="s">
        <v>9321</v>
      </c>
      <c r="F2317" s="342" t="s">
        <v>6568</v>
      </c>
      <c r="G2317" s="343">
        <v>11.88</v>
      </c>
      <c r="H2317" s="342" t="s">
        <v>6594</v>
      </c>
      <c r="I2317" s="342" t="s">
        <v>6575</v>
      </c>
      <c r="J2317" s="342" t="s">
        <v>6755</v>
      </c>
      <c r="K2317" s="581" t="s">
        <v>6764</v>
      </c>
      <c r="L2317" s="344" t="s">
        <v>4090</v>
      </c>
      <c r="N2317" s="344" t="s">
        <v>4090</v>
      </c>
      <c r="O2317" s="341">
        <v>0</v>
      </c>
    </row>
    <row r="2318" spans="1:15" x14ac:dyDescent="0.2">
      <c r="A2318" s="341" t="s">
        <v>9257</v>
      </c>
      <c r="B2318" s="341" t="s">
        <v>9276</v>
      </c>
      <c r="C2318" s="342" t="s">
        <v>7947</v>
      </c>
      <c r="D2318" s="342" t="s">
        <v>6658</v>
      </c>
      <c r="E2318" s="342" t="s">
        <v>9320</v>
      </c>
      <c r="F2318" s="342" t="s">
        <v>6568</v>
      </c>
      <c r="G2318" s="343">
        <v>6.04</v>
      </c>
      <c r="H2318" s="342" t="s">
        <v>6594</v>
      </c>
      <c r="I2318" s="342" t="s">
        <v>6575</v>
      </c>
      <c r="J2318" s="342" t="s">
        <v>6755</v>
      </c>
      <c r="K2318" s="581" t="s">
        <v>7654</v>
      </c>
      <c r="L2318" s="344" t="s">
        <v>4090</v>
      </c>
      <c r="N2318" s="344" t="s">
        <v>4090</v>
      </c>
      <c r="O2318" s="341">
        <v>0</v>
      </c>
    </row>
    <row r="2319" spans="1:15" x14ac:dyDescent="0.2">
      <c r="A2319" s="341" t="s">
        <v>9257</v>
      </c>
      <c r="B2319" s="341" t="s">
        <v>9276</v>
      </c>
      <c r="C2319" s="342" t="s">
        <v>7947</v>
      </c>
      <c r="D2319" s="342" t="s">
        <v>6658</v>
      </c>
      <c r="E2319" s="342" t="s">
        <v>9320</v>
      </c>
      <c r="F2319" s="342" t="s">
        <v>6568</v>
      </c>
      <c r="G2319" s="343">
        <v>11.28</v>
      </c>
      <c r="H2319" s="342" t="s">
        <v>6594</v>
      </c>
      <c r="I2319" s="342" t="s">
        <v>6575</v>
      </c>
      <c r="J2319" s="342" t="s">
        <v>6755</v>
      </c>
      <c r="K2319" s="581" t="s">
        <v>6900</v>
      </c>
      <c r="L2319" s="344" t="s">
        <v>4090</v>
      </c>
      <c r="N2319" s="344" t="s">
        <v>4090</v>
      </c>
      <c r="O2319" s="341" t="s">
        <v>6766</v>
      </c>
    </row>
    <row r="2320" spans="1:15" x14ac:dyDescent="0.2">
      <c r="A2320" s="341" t="s">
        <v>9257</v>
      </c>
      <c r="B2320" s="341" t="s">
        <v>9276</v>
      </c>
      <c r="C2320" s="342" t="s">
        <v>7947</v>
      </c>
      <c r="D2320" s="342" t="s">
        <v>6658</v>
      </c>
      <c r="E2320" s="342" t="s">
        <v>9323</v>
      </c>
      <c r="F2320" s="342" t="s">
        <v>6568</v>
      </c>
      <c r="G2320" s="343">
        <v>10.08</v>
      </c>
      <c r="H2320" s="342" t="s">
        <v>6594</v>
      </c>
      <c r="I2320" s="342" t="s">
        <v>6575</v>
      </c>
      <c r="J2320" s="342" t="s">
        <v>6755</v>
      </c>
      <c r="K2320" s="581" t="s">
        <v>7702</v>
      </c>
      <c r="L2320" s="344" t="s">
        <v>4090</v>
      </c>
      <c r="N2320" s="344" t="s">
        <v>4090</v>
      </c>
      <c r="O2320" s="341">
        <v>0</v>
      </c>
    </row>
    <row r="2321" spans="1:15" x14ac:dyDescent="0.2">
      <c r="A2321" s="341" t="s">
        <v>9257</v>
      </c>
      <c r="B2321" s="341" t="s">
        <v>9276</v>
      </c>
      <c r="C2321" s="342" t="s">
        <v>7947</v>
      </c>
      <c r="D2321" s="342" t="s">
        <v>6658</v>
      </c>
      <c r="E2321" s="342" t="s">
        <v>9323</v>
      </c>
      <c r="F2321" s="342" t="s">
        <v>6568</v>
      </c>
      <c r="G2321" s="343">
        <v>5.5200000000000005</v>
      </c>
      <c r="H2321" s="342" t="s">
        <v>6594</v>
      </c>
      <c r="I2321" s="342" t="s">
        <v>6575</v>
      </c>
      <c r="J2321" s="342" t="s">
        <v>6755</v>
      </c>
      <c r="K2321" s="581" t="s">
        <v>7983</v>
      </c>
      <c r="L2321" s="344" t="s">
        <v>4090</v>
      </c>
      <c r="N2321" s="344" t="s">
        <v>4090</v>
      </c>
      <c r="O2321" s="341">
        <v>0</v>
      </c>
    </row>
    <row r="2322" spans="1:15" x14ac:dyDescent="0.2">
      <c r="A2322" s="341" t="s">
        <v>9257</v>
      </c>
      <c r="B2322" s="341" t="s">
        <v>9276</v>
      </c>
      <c r="C2322" s="342" t="s">
        <v>7947</v>
      </c>
      <c r="D2322" s="342" t="s">
        <v>6658</v>
      </c>
      <c r="E2322" s="342" t="s">
        <v>9322</v>
      </c>
      <c r="F2322" s="342" t="s">
        <v>6568</v>
      </c>
      <c r="G2322" s="343">
        <v>5.25</v>
      </c>
      <c r="H2322" s="342" t="s">
        <v>6594</v>
      </c>
      <c r="I2322" s="342" t="s">
        <v>6575</v>
      </c>
      <c r="J2322" s="342" t="s">
        <v>6755</v>
      </c>
      <c r="K2322" s="581" t="s">
        <v>7970</v>
      </c>
      <c r="L2322" s="344" t="s">
        <v>4090</v>
      </c>
      <c r="N2322" s="344" t="s">
        <v>4090</v>
      </c>
      <c r="O2322" s="341" t="s">
        <v>6766</v>
      </c>
    </row>
    <row r="2323" spans="1:15" x14ac:dyDescent="0.2">
      <c r="A2323" s="341" t="s">
        <v>9257</v>
      </c>
      <c r="B2323" s="341" t="s">
        <v>9276</v>
      </c>
      <c r="C2323" s="342" t="s">
        <v>7947</v>
      </c>
      <c r="D2323" s="342" t="s">
        <v>6658</v>
      </c>
      <c r="E2323" s="342" t="s">
        <v>9324</v>
      </c>
      <c r="F2323" s="342" t="s">
        <v>6568</v>
      </c>
      <c r="G2323" s="343">
        <v>13.845000000000001</v>
      </c>
      <c r="H2323" s="342" t="s">
        <v>6594</v>
      </c>
      <c r="I2323" s="342" t="s">
        <v>6575</v>
      </c>
      <c r="J2323" s="342" t="s">
        <v>6755</v>
      </c>
      <c r="K2323" s="581" t="s">
        <v>7015</v>
      </c>
      <c r="L2323" s="344" t="s">
        <v>4090</v>
      </c>
      <c r="N2323" s="344" t="s">
        <v>4090</v>
      </c>
      <c r="O2323" s="341" t="s">
        <v>6766</v>
      </c>
    </row>
    <row r="2324" spans="1:15" x14ac:dyDescent="0.2">
      <c r="A2324" s="341" t="s">
        <v>9257</v>
      </c>
      <c r="B2324" s="341" t="s">
        <v>9276</v>
      </c>
      <c r="C2324" s="342" t="s">
        <v>7947</v>
      </c>
      <c r="D2324" s="342" t="s">
        <v>6658</v>
      </c>
      <c r="E2324" s="342" t="s">
        <v>9332</v>
      </c>
      <c r="F2324" s="342" t="s">
        <v>6568</v>
      </c>
      <c r="G2324" s="343">
        <v>7.2</v>
      </c>
      <c r="H2324" s="342" t="s">
        <v>6594</v>
      </c>
      <c r="I2324" s="342" t="s">
        <v>6575</v>
      </c>
      <c r="J2324" s="342" t="s">
        <v>6755</v>
      </c>
      <c r="K2324" s="581" t="s">
        <v>7984</v>
      </c>
      <c r="L2324" s="344" t="s">
        <v>4090</v>
      </c>
      <c r="N2324" s="344" t="s">
        <v>4090</v>
      </c>
      <c r="O2324" s="341" t="s">
        <v>6752</v>
      </c>
    </row>
    <row r="2325" spans="1:15" x14ac:dyDescent="0.2">
      <c r="A2325" s="341" t="s">
        <v>9257</v>
      </c>
      <c r="B2325" s="341" t="s">
        <v>9276</v>
      </c>
      <c r="C2325" s="342" t="s">
        <v>7947</v>
      </c>
      <c r="D2325" s="342" t="s">
        <v>6658</v>
      </c>
      <c r="E2325" s="342" t="s">
        <v>9325</v>
      </c>
      <c r="F2325" s="342" t="s">
        <v>6568</v>
      </c>
      <c r="G2325" s="343">
        <v>6.84</v>
      </c>
      <c r="H2325" s="342" t="s">
        <v>6594</v>
      </c>
      <c r="I2325" s="342" t="s">
        <v>6575</v>
      </c>
      <c r="J2325" s="342" t="s">
        <v>6755</v>
      </c>
      <c r="K2325" s="581" t="s">
        <v>7173</v>
      </c>
      <c r="L2325" s="344" t="s">
        <v>4090</v>
      </c>
      <c r="N2325" s="344" t="s">
        <v>4090</v>
      </c>
      <c r="O2325" s="341">
        <v>0</v>
      </c>
    </row>
    <row r="2326" spans="1:15" x14ac:dyDescent="0.2">
      <c r="A2326" s="341" t="s">
        <v>9257</v>
      </c>
      <c r="B2326" s="341" t="s">
        <v>9276</v>
      </c>
      <c r="C2326" s="342" t="s">
        <v>6955</v>
      </c>
      <c r="D2326" s="342" t="s">
        <v>6658</v>
      </c>
      <c r="E2326" s="342" t="s">
        <v>9328</v>
      </c>
      <c r="F2326" s="342" t="s">
        <v>6568</v>
      </c>
      <c r="G2326" s="343">
        <v>84.64</v>
      </c>
      <c r="H2326" s="342" t="s">
        <v>6594</v>
      </c>
      <c r="I2326" s="342" t="s">
        <v>6575</v>
      </c>
      <c r="J2326" s="342" t="s">
        <v>6755</v>
      </c>
      <c r="K2326" s="581" t="s">
        <v>6980</v>
      </c>
      <c r="L2326" s="344" t="s">
        <v>4090</v>
      </c>
      <c r="N2326" s="344" t="s">
        <v>4090</v>
      </c>
      <c r="O2326" s="341" t="s">
        <v>6752</v>
      </c>
    </row>
    <row r="2327" spans="1:15" x14ac:dyDescent="0.2">
      <c r="A2327" s="341" t="s">
        <v>9257</v>
      </c>
      <c r="B2327" s="341" t="s">
        <v>9276</v>
      </c>
      <c r="C2327" s="342" t="s">
        <v>6955</v>
      </c>
      <c r="D2327" s="342" t="s">
        <v>6658</v>
      </c>
      <c r="E2327" s="342" t="s">
        <v>9326</v>
      </c>
      <c r="F2327" s="342" t="s">
        <v>6568</v>
      </c>
      <c r="G2327" s="343">
        <v>26</v>
      </c>
      <c r="H2327" s="342" t="s">
        <v>6594</v>
      </c>
      <c r="I2327" s="342" t="s">
        <v>6575</v>
      </c>
      <c r="J2327" s="342" t="s">
        <v>6755</v>
      </c>
      <c r="K2327" s="581" t="s">
        <v>7449</v>
      </c>
      <c r="L2327" s="344" t="s">
        <v>4090</v>
      </c>
      <c r="N2327" s="344" t="s">
        <v>4090</v>
      </c>
      <c r="O2327" s="341">
        <v>0</v>
      </c>
    </row>
    <row r="2328" spans="1:15" x14ac:dyDescent="0.2">
      <c r="A2328" s="341" t="s">
        <v>9257</v>
      </c>
      <c r="B2328" s="341" t="s">
        <v>9276</v>
      </c>
      <c r="C2328" s="342" t="s">
        <v>6955</v>
      </c>
      <c r="D2328" s="342" t="s">
        <v>6658</v>
      </c>
      <c r="E2328" s="342" t="s">
        <v>9319</v>
      </c>
      <c r="F2328" s="342" t="s">
        <v>6568</v>
      </c>
      <c r="G2328" s="343">
        <v>7.61</v>
      </c>
      <c r="H2328" s="342" t="s">
        <v>6594</v>
      </c>
      <c r="I2328" s="342" t="s">
        <v>6575</v>
      </c>
      <c r="J2328" s="342" t="s">
        <v>6755</v>
      </c>
      <c r="K2328" s="581" t="s">
        <v>6938</v>
      </c>
      <c r="L2328" s="344" t="s">
        <v>4090</v>
      </c>
      <c r="N2328" s="344" t="s">
        <v>4090</v>
      </c>
      <c r="O2328" s="341" t="s">
        <v>6752</v>
      </c>
    </row>
    <row r="2329" spans="1:15" x14ac:dyDescent="0.2">
      <c r="A2329" s="341" t="s">
        <v>9257</v>
      </c>
      <c r="B2329" s="341" t="s">
        <v>9276</v>
      </c>
      <c r="C2329" s="342" t="s">
        <v>6955</v>
      </c>
      <c r="D2329" s="342" t="s">
        <v>6658</v>
      </c>
      <c r="E2329" s="342" t="s">
        <v>9325</v>
      </c>
      <c r="F2329" s="342" t="s">
        <v>6568</v>
      </c>
      <c r="G2329" s="343">
        <v>6.6779999999999999</v>
      </c>
      <c r="H2329" s="342" t="s">
        <v>6594</v>
      </c>
      <c r="I2329" s="342" t="s">
        <v>6575</v>
      </c>
      <c r="J2329" s="342" t="s">
        <v>6755</v>
      </c>
      <c r="K2329" s="581" t="s">
        <v>7508</v>
      </c>
      <c r="L2329" s="344" t="s">
        <v>4090</v>
      </c>
      <c r="N2329" s="344" t="s">
        <v>4090</v>
      </c>
      <c r="O2329" s="341">
        <v>0</v>
      </c>
    </row>
    <row r="2330" spans="1:15" x14ac:dyDescent="0.2">
      <c r="A2330" s="341" t="s">
        <v>9257</v>
      </c>
      <c r="B2330" s="341" t="s">
        <v>9276</v>
      </c>
      <c r="C2330" s="342" t="s">
        <v>6955</v>
      </c>
      <c r="D2330" s="342" t="s">
        <v>6658</v>
      </c>
      <c r="E2330" s="342" t="s">
        <v>9322</v>
      </c>
      <c r="F2330" s="342" t="s">
        <v>6568</v>
      </c>
      <c r="G2330" s="343">
        <v>10.08</v>
      </c>
      <c r="H2330" s="342" t="s">
        <v>6594</v>
      </c>
      <c r="I2330" s="342" t="s">
        <v>6575</v>
      </c>
      <c r="J2330" s="342" t="s">
        <v>6755</v>
      </c>
      <c r="K2330" s="581" t="s">
        <v>7097</v>
      </c>
      <c r="L2330" s="344" t="s">
        <v>4090</v>
      </c>
      <c r="N2330" s="344" t="s">
        <v>4090</v>
      </c>
      <c r="O2330" s="341">
        <v>0</v>
      </c>
    </row>
    <row r="2331" spans="1:15" x14ac:dyDescent="0.2">
      <c r="A2331" s="341" t="s">
        <v>9257</v>
      </c>
      <c r="B2331" s="341" t="s">
        <v>9276</v>
      </c>
      <c r="C2331" s="342" t="s">
        <v>6955</v>
      </c>
      <c r="D2331" s="342" t="s">
        <v>6658</v>
      </c>
      <c r="E2331" s="342" t="s">
        <v>9323</v>
      </c>
      <c r="F2331" s="342" t="s">
        <v>6568</v>
      </c>
      <c r="G2331" s="343">
        <v>15.725000000000001</v>
      </c>
      <c r="H2331" s="342" t="s">
        <v>6594</v>
      </c>
      <c r="I2331" s="342" t="s">
        <v>6575</v>
      </c>
      <c r="J2331" s="342" t="s">
        <v>6755</v>
      </c>
      <c r="K2331" s="581" t="s">
        <v>7146</v>
      </c>
      <c r="L2331" s="344" t="s">
        <v>4090</v>
      </c>
      <c r="N2331" s="344" t="s">
        <v>4090</v>
      </c>
      <c r="O2331" s="341">
        <v>0</v>
      </c>
    </row>
    <row r="2332" spans="1:15" x14ac:dyDescent="0.2">
      <c r="A2332" s="341" t="s">
        <v>9257</v>
      </c>
      <c r="B2332" s="341" t="s">
        <v>9276</v>
      </c>
      <c r="C2332" s="342" t="s">
        <v>6955</v>
      </c>
      <c r="D2332" s="342" t="s">
        <v>6658</v>
      </c>
      <c r="E2332" s="342" t="s">
        <v>9323</v>
      </c>
      <c r="F2332" s="342" t="s">
        <v>6568</v>
      </c>
      <c r="G2332" s="343">
        <v>8.8000000000000007</v>
      </c>
      <c r="H2332" s="342" t="s">
        <v>6594</v>
      </c>
      <c r="I2332" s="342" t="s">
        <v>6575</v>
      </c>
      <c r="J2332" s="342" t="s">
        <v>6755</v>
      </c>
      <c r="K2332" s="581" t="s">
        <v>6683</v>
      </c>
      <c r="L2332" s="344" t="s">
        <v>4090</v>
      </c>
      <c r="N2332" s="344" t="s">
        <v>4090</v>
      </c>
      <c r="O2332" s="341">
        <v>0</v>
      </c>
    </row>
    <row r="2333" spans="1:15" x14ac:dyDescent="0.2">
      <c r="A2333" s="341" t="s">
        <v>9257</v>
      </c>
      <c r="B2333" s="341" t="s">
        <v>9276</v>
      </c>
      <c r="C2333" s="342" t="s">
        <v>6955</v>
      </c>
      <c r="D2333" s="342" t="s">
        <v>6658</v>
      </c>
      <c r="E2333" s="342" t="s">
        <v>9323</v>
      </c>
      <c r="F2333" s="342" t="s">
        <v>6568</v>
      </c>
      <c r="G2333" s="343">
        <v>4.6000000000000005</v>
      </c>
      <c r="H2333" s="342" t="s">
        <v>6594</v>
      </c>
      <c r="I2333" s="342" t="s">
        <v>6575</v>
      </c>
      <c r="J2333" s="342" t="s">
        <v>6755</v>
      </c>
      <c r="K2333" s="581" t="s">
        <v>6680</v>
      </c>
      <c r="L2333" s="344" t="s">
        <v>4090</v>
      </c>
      <c r="N2333" s="344" t="s">
        <v>4090</v>
      </c>
      <c r="O2333" s="341">
        <v>0</v>
      </c>
    </row>
    <row r="2334" spans="1:15" x14ac:dyDescent="0.2">
      <c r="A2334" s="341" t="s">
        <v>9257</v>
      </c>
      <c r="B2334" s="341" t="s">
        <v>9276</v>
      </c>
      <c r="C2334" s="342" t="s">
        <v>6955</v>
      </c>
      <c r="D2334" s="342" t="s">
        <v>6658</v>
      </c>
      <c r="E2334" s="342" t="s">
        <v>9319</v>
      </c>
      <c r="F2334" s="342" t="s">
        <v>6568</v>
      </c>
      <c r="G2334" s="343">
        <v>11.28</v>
      </c>
      <c r="H2334" s="342" t="s">
        <v>6594</v>
      </c>
      <c r="I2334" s="342" t="s">
        <v>6575</v>
      </c>
      <c r="J2334" s="342" t="s">
        <v>6755</v>
      </c>
      <c r="K2334" s="581" t="s">
        <v>7145</v>
      </c>
      <c r="L2334" s="344" t="s">
        <v>4090</v>
      </c>
      <c r="N2334" s="344" t="s">
        <v>4090</v>
      </c>
      <c r="O2334" s="341">
        <v>0</v>
      </c>
    </row>
    <row r="2335" spans="1:15" x14ac:dyDescent="0.2">
      <c r="A2335" s="341" t="s">
        <v>9257</v>
      </c>
      <c r="B2335" s="341" t="s">
        <v>9276</v>
      </c>
      <c r="C2335" s="342" t="s">
        <v>6955</v>
      </c>
      <c r="D2335" s="342" t="s">
        <v>6658</v>
      </c>
      <c r="E2335" s="342" t="s">
        <v>9323</v>
      </c>
      <c r="F2335" s="342" t="s">
        <v>6568</v>
      </c>
      <c r="G2335" s="343">
        <v>6.9</v>
      </c>
      <c r="H2335" s="342" t="s">
        <v>6594</v>
      </c>
      <c r="I2335" s="342" t="s">
        <v>6575</v>
      </c>
      <c r="J2335" s="342" t="s">
        <v>6755</v>
      </c>
      <c r="K2335" s="581" t="s">
        <v>7159</v>
      </c>
      <c r="L2335" s="344" t="s">
        <v>4090</v>
      </c>
      <c r="N2335" s="344" t="s">
        <v>4090</v>
      </c>
      <c r="O2335" s="341">
        <v>0</v>
      </c>
    </row>
    <row r="2336" spans="1:15" x14ac:dyDescent="0.2">
      <c r="A2336" s="341" t="s">
        <v>9257</v>
      </c>
      <c r="B2336" s="341" t="s">
        <v>9276</v>
      </c>
      <c r="C2336" s="342" t="s">
        <v>6955</v>
      </c>
      <c r="D2336" s="342" t="s">
        <v>6658</v>
      </c>
      <c r="E2336" s="342" t="s">
        <v>9323</v>
      </c>
      <c r="F2336" s="342" t="s">
        <v>6568</v>
      </c>
      <c r="G2336" s="343">
        <v>8.36</v>
      </c>
      <c r="H2336" s="342" t="s">
        <v>6594</v>
      </c>
      <c r="I2336" s="342" t="s">
        <v>6575</v>
      </c>
      <c r="J2336" s="342" t="s">
        <v>6755</v>
      </c>
      <c r="K2336" s="581" t="s">
        <v>6841</v>
      </c>
      <c r="L2336" s="344" t="s">
        <v>4090</v>
      </c>
      <c r="N2336" s="344" t="s">
        <v>4090</v>
      </c>
      <c r="O2336" s="341">
        <v>0</v>
      </c>
    </row>
    <row r="2337" spans="1:15" x14ac:dyDescent="0.2">
      <c r="A2337" s="341" t="s">
        <v>9257</v>
      </c>
      <c r="B2337" s="341" t="s">
        <v>9276</v>
      </c>
      <c r="C2337" s="342" t="s">
        <v>6955</v>
      </c>
      <c r="D2337" s="342" t="s">
        <v>6658</v>
      </c>
      <c r="E2337" s="342" t="s">
        <v>9319</v>
      </c>
      <c r="F2337" s="342" t="s">
        <v>6568</v>
      </c>
      <c r="G2337" s="343">
        <v>7.92</v>
      </c>
      <c r="H2337" s="342" t="s">
        <v>6594</v>
      </c>
      <c r="I2337" s="342" t="s">
        <v>6575</v>
      </c>
      <c r="J2337" s="342" t="s">
        <v>6755</v>
      </c>
      <c r="K2337" s="581" t="s">
        <v>7985</v>
      </c>
      <c r="L2337" s="344" t="s">
        <v>4090</v>
      </c>
      <c r="N2337" s="344" t="s">
        <v>4090</v>
      </c>
      <c r="O2337" s="341">
        <v>0</v>
      </c>
    </row>
    <row r="2338" spans="1:15" x14ac:dyDescent="0.2">
      <c r="A2338" s="341" t="s">
        <v>9257</v>
      </c>
      <c r="B2338" s="341" t="s">
        <v>9276</v>
      </c>
      <c r="C2338" s="342" t="s">
        <v>7952</v>
      </c>
      <c r="D2338" s="342" t="s">
        <v>6658</v>
      </c>
      <c r="E2338" s="342" t="s">
        <v>9328</v>
      </c>
      <c r="F2338" s="342" t="s">
        <v>6568</v>
      </c>
      <c r="G2338" s="343">
        <v>20.190000000000001</v>
      </c>
      <c r="H2338" s="342" t="s">
        <v>6594</v>
      </c>
      <c r="I2338" s="342" t="s">
        <v>6575</v>
      </c>
      <c r="J2338" s="342" t="s">
        <v>6755</v>
      </c>
      <c r="K2338" s="581" t="s">
        <v>6976</v>
      </c>
      <c r="L2338" s="344" t="s">
        <v>4090</v>
      </c>
      <c r="N2338" s="344" t="s">
        <v>4090</v>
      </c>
      <c r="O2338" s="341">
        <v>0</v>
      </c>
    </row>
    <row r="2339" spans="1:15" x14ac:dyDescent="0.2">
      <c r="A2339" s="341" t="s">
        <v>9257</v>
      </c>
      <c r="B2339" s="341" t="s">
        <v>9276</v>
      </c>
      <c r="C2339" s="342" t="s">
        <v>7952</v>
      </c>
      <c r="D2339" s="342" t="s">
        <v>6658</v>
      </c>
      <c r="E2339" s="342" t="s">
        <v>9328</v>
      </c>
      <c r="F2339" s="342" t="s">
        <v>6568</v>
      </c>
      <c r="G2339" s="343">
        <v>5.28</v>
      </c>
      <c r="H2339" s="342" t="s">
        <v>6594</v>
      </c>
      <c r="I2339" s="342" t="s">
        <v>6575</v>
      </c>
      <c r="J2339" s="342" t="s">
        <v>6755</v>
      </c>
      <c r="K2339" s="581" t="s">
        <v>7986</v>
      </c>
      <c r="L2339" s="344" t="s">
        <v>4090</v>
      </c>
      <c r="N2339" s="344" t="s">
        <v>4090</v>
      </c>
      <c r="O2339" s="341">
        <v>0</v>
      </c>
    </row>
    <row r="2340" spans="1:15" x14ac:dyDescent="0.2">
      <c r="A2340" s="341" t="s">
        <v>9257</v>
      </c>
      <c r="B2340" s="341" t="s">
        <v>9276</v>
      </c>
      <c r="C2340" s="342" t="s">
        <v>7952</v>
      </c>
      <c r="D2340" s="342" t="s">
        <v>6658</v>
      </c>
      <c r="E2340" s="342" t="s">
        <v>9323</v>
      </c>
      <c r="F2340" s="342" t="s">
        <v>6568</v>
      </c>
      <c r="G2340" s="343">
        <v>7.6000000000000005</v>
      </c>
      <c r="H2340" s="342" t="s">
        <v>6594</v>
      </c>
      <c r="I2340" s="342" t="s">
        <v>6575</v>
      </c>
      <c r="J2340" s="342" t="s">
        <v>6755</v>
      </c>
      <c r="K2340" s="581" t="s">
        <v>7445</v>
      </c>
      <c r="L2340" s="344" t="s">
        <v>4090</v>
      </c>
      <c r="N2340" s="344" t="s">
        <v>4090</v>
      </c>
      <c r="O2340" s="341" t="s">
        <v>6766</v>
      </c>
    </row>
    <row r="2341" spans="1:15" x14ac:dyDescent="0.2">
      <c r="A2341" s="341" t="s">
        <v>9257</v>
      </c>
      <c r="B2341" s="341" t="s">
        <v>9276</v>
      </c>
      <c r="C2341" s="342" t="s">
        <v>7952</v>
      </c>
      <c r="D2341" s="342" t="s">
        <v>6658</v>
      </c>
      <c r="E2341" s="342" t="s">
        <v>9323</v>
      </c>
      <c r="F2341" s="342" t="s">
        <v>6568</v>
      </c>
      <c r="G2341" s="343">
        <v>4.18</v>
      </c>
      <c r="H2341" s="342" t="s">
        <v>6594</v>
      </c>
      <c r="I2341" s="342" t="s">
        <v>6575</v>
      </c>
      <c r="J2341" s="342" t="s">
        <v>6755</v>
      </c>
      <c r="K2341" s="581" t="s">
        <v>7987</v>
      </c>
      <c r="L2341" s="344" t="s">
        <v>4090</v>
      </c>
      <c r="N2341" s="344" t="s">
        <v>4090</v>
      </c>
      <c r="O2341" s="341" t="s">
        <v>6766</v>
      </c>
    </row>
    <row r="2342" spans="1:15" x14ac:dyDescent="0.2">
      <c r="A2342" s="341" t="s">
        <v>9257</v>
      </c>
      <c r="B2342" s="341" t="s">
        <v>9276</v>
      </c>
      <c r="C2342" s="342" t="s">
        <v>7952</v>
      </c>
      <c r="D2342" s="342" t="s">
        <v>6658</v>
      </c>
      <c r="E2342" s="342" t="s">
        <v>9325</v>
      </c>
      <c r="F2342" s="342" t="s">
        <v>6568</v>
      </c>
      <c r="G2342" s="343">
        <v>7.92</v>
      </c>
      <c r="H2342" s="342" t="s">
        <v>6594</v>
      </c>
      <c r="I2342" s="342" t="s">
        <v>6575</v>
      </c>
      <c r="J2342" s="342" t="s">
        <v>6755</v>
      </c>
      <c r="K2342" s="581" t="s">
        <v>7150</v>
      </c>
      <c r="L2342" s="344" t="s">
        <v>4090</v>
      </c>
      <c r="N2342" s="344" t="s">
        <v>4090</v>
      </c>
      <c r="O2342" s="341">
        <v>0</v>
      </c>
    </row>
    <row r="2343" spans="1:15" x14ac:dyDescent="0.2">
      <c r="A2343" s="341" t="s">
        <v>9257</v>
      </c>
      <c r="B2343" s="341" t="s">
        <v>9276</v>
      </c>
      <c r="C2343" s="342" t="s">
        <v>7952</v>
      </c>
      <c r="D2343" s="342" t="s">
        <v>6658</v>
      </c>
      <c r="E2343" s="342" t="s">
        <v>9255</v>
      </c>
      <c r="F2343" s="342" t="s">
        <v>6568</v>
      </c>
      <c r="G2343" s="343">
        <v>5.0600000000000005</v>
      </c>
      <c r="H2343" s="342" t="s">
        <v>6594</v>
      </c>
      <c r="I2343" s="342" t="s">
        <v>6575</v>
      </c>
      <c r="J2343" s="342" t="s">
        <v>6755</v>
      </c>
      <c r="K2343" s="581" t="s">
        <v>6841</v>
      </c>
      <c r="L2343" s="344" t="s">
        <v>4090</v>
      </c>
      <c r="N2343" s="344" t="s">
        <v>4090</v>
      </c>
      <c r="O2343" s="341">
        <v>0</v>
      </c>
    </row>
    <row r="2344" spans="1:15" x14ac:dyDescent="0.2">
      <c r="A2344" s="341" t="s">
        <v>9257</v>
      </c>
      <c r="B2344" s="341" t="s">
        <v>9276</v>
      </c>
      <c r="C2344" s="342" t="s">
        <v>7952</v>
      </c>
      <c r="D2344" s="342" t="s">
        <v>6658</v>
      </c>
      <c r="E2344" s="342" t="s">
        <v>9319</v>
      </c>
      <c r="F2344" s="342" t="s">
        <v>6568</v>
      </c>
      <c r="G2344" s="343">
        <v>34.08</v>
      </c>
      <c r="H2344" s="342" t="s">
        <v>6594</v>
      </c>
      <c r="I2344" s="342" t="s">
        <v>6575</v>
      </c>
      <c r="J2344" s="342" t="s">
        <v>6755</v>
      </c>
      <c r="K2344" s="581" t="s">
        <v>7488</v>
      </c>
      <c r="L2344" s="344" t="s">
        <v>4090</v>
      </c>
      <c r="N2344" s="344" t="s">
        <v>4090</v>
      </c>
      <c r="O2344" s="341" t="s">
        <v>6752</v>
      </c>
    </row>
    <row r="2345" spans="1:15" x14ac:dyDescent="0.2">
      <c r="A2345" s="341" t="s">
        <v>9257</v>
      </c>
      <c r="B2345" s="341" t="s">
        <v>9276</v>
      </c>
      <c r="C2345" s="342" t="s">
        <v>7953</v>
      </c>
      <c r="D2345" s="342" t="s">
        <v>6658</v>
      </c>
      <c r="E2345" s="342" t="s">
        <v>9320</v>
      </c>
      <c r="F2345" s="342" t="s">
        <v>6568</v>
      </c>
      <c r="G2345" s="343">
        <v>11.4</v>
      </c>
      <c r="H2345" s="342" t="s">
        <v>6594</v>
      </c>
      <c r="I2345" s="342" t="s">
        <v>6575</v>
      </c>
      <c r="J2345" s="342" t="s">
        <v>6755</v>
      </c>
      <c r="K2345" s="581" t="s">
        <v>7988</v>
      </c>
      <c r="L2345" s="344" t="s">
        <v>4090</v>
      </c>
      <c r="N2345" s="344" t="s">
        <v>4090</v>
      </c>
      <c r="O2345" s="341">
        <v>0</v>
      </c>
    </row>
    <row r="2346" spans="1:15" x14ac:dyDescent="0.2">
      <c r="A2346" s="341" t="s">
        <v>9257</v>
      </c>
      <c r="B2346" s="341" t="s">
        <v>9276</v>
      </c>
      <c r="C2346" s="342" t="s">
        <v>7953</v>
      </c>
      <c r="D2346" s="342" t="s">
        <v>6658</v>
      </c>
      <c r="E2346" s="342" t="s">
        <v>9323</v>
      </c>
      <c r="F2346" s="342" t="s">
        <v>6568</v>
      </c>
      <c r="G2346" s="343">
        <v>7.7700000000000005</v>
      </c>
      <c r="H2346" s="342" t="s">
        <v>6594</v>
      </c>
      <c r="I2346" s="342" t="s">
        <v>6575</v>
      </c>
      <c r="J2346" s="342" t="s">
        <v>6755</v>
      </c>
      <c r="K2346" s="581" t="s">
        <v>7989</v>
      </c>
      <c r="L2346" s="344" t="s">
        <v>4090</v>
      </c>
      <c r="N2346" s="344" t="s">
        <v>4090</v>
      </c>
      <c r="O2346" s="341">
        <v>0</v>
      </c>
    </row>
    <row r="2347" spans="1:15" x14ac:dyDescent="0.2">
      <c r="A2347" s="341" t="s">
        <v>9257</v>
      </c>
      <c r="B2347" s="341" t="s">
        <v>9276</v>
      </c>
      <c r="C2347" s="342" t="s">
        <v>7953</v>
      </c>
      <c r="D2347" s="342" t="s">
        <v>6658</v>
      </c>
      <c r="E2347" s="342" t="s">
        <v>9319</v>
      </c>
      <c r="F2347" s="342" t="s">
        <v>6568</v>
      </c>
      <c r="G2347" s="343">
        <v>7.7700000000000005</v>
      </c>
      <c r="H2347" s="342" t="s">
        <v>6594</v>
      </c>
      <c r="I2347" s="342" t="s">
        <v>6575</v>
      </c>
      <c r="J2347" s="342" t="s">
        <v>6755</v>
      </c>
      <c r="K2347" s="581" t="s">
        <v>6782</v>
      </c>
      <c r="L2347" s="344" t="s">
        <v>4090</v>
      </c>
      <c r="N2347" s="344" t="s">
        <v>4090</v>
      </c>
      <c r="O2347" s="341">
        <v>0</v>
      </c>
    </row>
    <row r="2348" spans="1:15" x14ac:dyDescent="0.2">
      <c r="A2348" s="341" t="s">
        <v>9257</v>
      </c>
      <c r="B2348" s="341" t="s">
        <v>9276</v>
      </c>
      <c r="C2348" s="342" t="s">
        <v>7953</v>
      </c>
      <c r="D2348" s="342" t="s">
        <v>6658</v>
      </c>
      <c r="E2348" s="342" t="s">
        <v>9319</v>
      </c>
      <c r="F2348" s="342" t="s">
        <v>6568</v>
      </c>
      <c r="G2348" s="343">
        <v>8.32</v>
      </c>
      <c r="H2348" s="342" t="s">
        <v>6594</v>
      </c>
      <c r="I2348" s="342" t="s">
        <v>6575</v>
      </c>
      <c r="J2348" s="342" t="s">
        <v>6755</v>
      </c>
      <c r="K2348" s="581" t="s">
        <v>7449</v>
      </c>
      <c r="L2348" s="344" t="s">
        <v>4090</v>
      </c>
      <c r="N2348" s="344" t="s">
        <v>4090</v>
      </c>
      <c r="O2348" s="341">
        <v>0</v>
      </c>
    </row>
    <row r="2349" spans="1:15" x14ac:dyDescent="0.2">
      <c r="A2349" s="341" t="s">
        <v>9257</v>
      </c>
      <c r="B2349" s="341" t="s">
        <v>9276</v>
      </c>
      <c r="C2349" s="342" t="s">
        <v>7953</v>
      </c>
      <c r="D2349" s="342" t="s">
        <v>6658</v>
      </c>
      <c r="E2349" s="342" t="s">
        <v>9325</v>
      </c>
      <c r="F2349" s="342" t="s">
        <v>6568</v>
      </c>
      <c r="G2349" s="343">
        <v>8.36</v>
      </c>
      <c r="H2349" s="342" t="s">
        <v>6594</v>
      </c>
      <c r="I2349" s="342" t="s">
        <v>6575</v>
      </c>
      <c r="J2349" s="342" t="s">
        <v>6755</v>
      </c>
      <c r="K2349" s="581" t="s">
        <v>7169</v>
      </c>
      <c r="L2349" s="344" t="s">
        <v>4090</v>
      </c>
      <c r="N2349" s="344" t="s">
        <v>4090</v>
      </c>
      <c r="O2349" s="341" t="s">
        <v>6766</v>
      </c>
    </row>
    <row r="2350" spans="1:15" x14ac:dyDescent="0.2">
      <c r="A2350" s="341" t="s">
        <v>9257</v>
      </c>
      <c r="B2350" s="341" t="s">
        <v>9276</v>
      </c>
      <c r="C2350" s="342" t="s">
        <v>7953</v>
      </c>
      <c r="D2350" s="342" t="s">
        <v>6658</v>
      </c>
      <c r="E2350" s="342" t="s">
        <v>9319</v>
      </c>
      <c r="F2350" s="342" t="s">
        <v>6568</v>
      </c>
      <c r="G2350" s="343">
        <v>17.100000000000001</v>
      </c>
      <c r="H2350" s="342" t="s">
        <v>6594</v>
      </c>
      <c r="I2350" s="342" t="s">
        <v>6575</v>
      </c>
      <c r="J2350" s="342" t="s">
        <v>6755</v>
      </c>
      <c r="K2350" s="581" t="s">
        <v>7990</v>
      </c>
      <c r="L2350" s="344" t="s">
        <v>4090</v>
      </c>
      <c r="N2350" s="344" t="s">
        <v>4090</v>
      </c>
      <c r="O2350" s="341">
        <v>0</v>
      </c>
    </row>
    <row r="2351" spans="1:15" x14ac:dyDescent="0.2">
      <c r="A2351" s="341" t="s">
        <v>9257</v>
      </c>
      <c r="B2351" s="341" t="s">
        <v>9276</v>
      </c>
      <c r="C2351" s="342" t="s">
        <v>7953</v>
      </c>
      <c r="D2351" s="342" t="s">
        <v>6658</v>
      </c>
      <c r="E2351" s="342" t="s">
        <v>9321</v>
      </c>
      <c r="F2351" s="342" t="s">
        <v>6568</v>
      </c>
      <c r="G2351" s="343">
        <v>6.37</v>
      </c>
      <c r="H2351" s="342" t="s">
        <v>6594</v>
      </c>
      <c r="I2351" s="342" t="s">
        <v>6575</v>
      </c>
      <c r="J2351" s="342" t="s">
        <v>6755</v>
      </c>
      <c r="K2351" s="581" t="s">
        <v>7456</v>
      </c>
      <c r="L2351" s="344" t="s">
        <v>4090</v>
      </c>
      <c r="N2351" s="344" t="s">
        <v>4090</v>
      </c>
      <c r="O2351" s="341" t="s">
        <v>6752</v>
      </c>
    </row>
    <row r="2352" spans="1:15" x14ac:dyDescent="0.2">
      <c r="A2352" s="341" t="s">
        <v>9257</v>
      </c>
      <c r="B2352" s="341" t="s">
        <v>9276</v>
      </c>
      <c r="C2352" s="342" t="s">
        <v>7953</v>
      </c>
      <c r="D2352" s="342" t="s">
        <v>6658</v>
      </c>
      <c r="E2352" s="342" t="s">
        <v>9321</v>
      </c>
      <c r="F2352" s="342" t="s">
        <v>6568</v>
      </c>
      <c r="G2352" s="343">
        <v>18.62</v>
      </c>
      <c r="H2352" s="342" t="s">
        <v>6594</v>
      </c>
      <c r="I2352" s="342" t="s">
        <v>6575</v>
      </c>
      <c r="J2352" s="342" t="s">
        <v>6755</v>
      </c>
      <c r="K2352" s="581" t="s">
        <v>6683</v>
      </c>
      <c r="L2352" s="344" t="s">
        <v>4090</v>
      </c>
      <c r="N2352" s="344" t="s">
        <v>4090</v>
      </c>
      <c r="O2352" s="341">
        <v>0</v>
      </c>
    </row>
    <row r="2353" spans="1:15" x14ac:dyDescent="0.2">
      <c r="A2353" s="341" t="s">
        <v>9257</v>
      </c>
      <c r="B2353" s="341" t="s">
        <v>9276</v>
      </c>
      <c r="C2353" s="342" t="s">
        <v>7953</v>
      </c>
      <c r="D2353" s="342" t="s">
        <v>6658</v>
      </c>
      <c r="E2353" s="342" t="s">
        <v>9321</v>
      </c>
      <c r="F2353" s="342" t="s">
        <v>6568</v>
      </c>
      <c r="G2353" s="343">
        <v>10.64</v>
      </c>
      <c r="H2353" s="342" t="s">
        <v>6594</v>
      </c>
      <c r="I2353" s="342" t="s">
        <v>6575</v>
      </c>
      <c r="J2353" s="342" t="s">
        <v>6755</v>
      </c>
      <c r="K2353" s="581" t="s">
        <v>6900</v>
      </c>
      <c r="L2353" s="344" t="s">
        <v>4090</v>
      </c>
      <c r="N2353" s="344" t="s">
        <v>4090</v>
      </c>
      <c r="O2353" s="341" t="s">
        <v>6752</v>
      </c>
    </row>
    <row r="2354" spans="1:15" x14ac:dyDescent="0.2">
      <c r="A2354" s="341" t="s">
        <v>9257</v>
      </c>
      <c r="B2354" s="341" t="s">
        <v>9276</v>
      </c>
      <c r="C2354" s="342" t="s">
        <v>6790</v>
      </c>
      <c r="D2354" s="342" t="s">
        <v>6658</v>
      </c>
      <c r="E2354" s="342" t="s">
        <v>9323</v>
      </c>
      <c r="F2354" s="342" t="s">
        <v>6568</v>
      </c>
      <c r="G2354" s="343">
        <v>11.52</v>
      </c>
      <c r="H2354" s="342" t="s">
        <v>6594</v>
      </c>
      <c r="I2354" s="342" t="s">
        <v>6575</v>
      </c>
      <c r="J2354" s="342" t="s">
        <v>6755</v>
      </c>
      <c r="K2354" s="581" t="s">
        <v>7991</v>
      </c>
      <c r="L2354" s="344" t="s">
        <v>4090</v>
      </c>
      <c r="N2354" s="344" t="s">
        <v>4090</v>
      </c>
      <c r="O2354" s="341">
        <v>0</v>
      </c>
    </row>
    <row r="2355" spans="1:15" x14ac:dyDescent="0.2">
      <c r="A2355" s="341" t="s">
        <v>9257</v>
      </c>
      <c r="B2355" s="341" t="s">
        <v>9276</v>
      </c>
      <c r="C2355" s="342" t="s">
        <v>6790</v>
      </c>
      <c r="D2355" s="342" t="s">
        <v>6658</v>
      </c>
      <c r="E2355" s="342" t="s">
        <v>9328</v>
      </c>
      <c r="F2355" s="342" t="s">
        <v>6568</v>
      </c>
      <c r="G2355" s="343">
        <v>5.28</v>
      </c>
      <c r="H2355" s="342" t="s">
        <v>6594</v>
      </c>
      <c r="I2355" s="342" t="s">
        <v>6575</v>
      </c>
      <c r="J2355" s="342" t="s">
        <v>6755</v>
      </c>
      <c r="K2355" s="581" t="s">
        <v>7426</v>
      </c>
      <c r="L2355" s="344" t="s">
        <v>4090</v>
      </c>
      <c r="N2355" s="344" t="s">
        <v>4090</v>
      </c>
      <c r="O2355" s="341">
        <v>0</v>
      </c>
    </row>
    <row r="2356" spans="1:15" x14ac:dyDescent="0.2">
      <c r="A2356" s="341" t="s">
        <v>9257</v>
      </c>
      <c r="B2356" s="341" t="s">
        <v>9276</v>
      </c>
      <c r="C2356" s="342" t="s">
        <v>6790</v>
      </c>
      <c r="D2356" s="342" t="s">
        <v>6658</v>
      </c>
      <c r="E2356" s="342" t="s">
        <v>9322</v>
      </c>
      <c r="F2356" s="342" t="s">
        <v>6568</v>
      </c>
      <c r="G2356" s="343">
        <v>6.3</v>
      </c>
      <c r="H2356" s="342" t="s">
        <v>6594</v>
      </c>
      <c r="I2356" s="342" t="s">
        <v>6575</v>
      </c>
      <c r="J2356" s="342" t="s">
        <v>6755</v>
      </c>
      <c r="K2356" s="581" t="s">
        <v>7992</v>
      </c>
      <c r="L2356" s="344" t="s">
        <v>4090</v>
      </c>
      <c r="N2356" s="344" t="s">
        <v>4090</v>
      </c>
      <c r="O2356" s="341">
        <v>0</v>
      </c>
    </row>
    <row r="2357" spans="1:15" x14ac:dyDescent="0.2">
      <c r="A2357" s="341" t="s">
        <v>9257</v>
      </c>
      <c r="B2357" s="341" t="s">
        <v>9276</v>
      </c>
      <c r="C2357" s="342" t="s">
        <v>6790</v>
      </c>
      <c r="D2357" s="342" t="s">
        <v>6658</v>
      </c>
      <c r="E2357" s="342" t="s">
        <v>9323</v>
      </c>
      <c r="F2357" s="342" t="s">
        <v>6568</v>
      </c>
      <c r="G2357" s="343">
        <v>9.2000000000000011</v>
      </c>
      <c r="H2357" s="342" t="s">
        <v>6594</v>
      </c>
      <c r="I2357" s="342" t="s">
        <v>6575</v>
      </c>
      <c r="J2357" s="342" t="s">
        <v>6755</v>
      </c>
      <c r="K2357" s="581" t="s">
        <v>7697</v>
      </c>
      <c r="L2357" s="344" t="s">
        <v>4090</v>
      </c>
      <c r="N2357" s="344" t="s">
        <v>4090</v>
      </c>
      <c r="O2357" s="341" t="s">
        <v>6766</v>
      </c>
    </row>
    <row r="2358" spans="1:15" x14ac:dyDescent="0.2">
      <c r="A2358" s="341" t="s">
        <v>9257</v>
      </c>
      <c r="B2358" s="341" t="s">
        <v>9276</v>
      </c>
      <c r="C2358" s="342" t="s">
        <v>6790</v>
      </c>
      <c r="D2358" s="342" t="s">
        <v>6658</v>
      </c>
      <c r="E2358" s="342" t="s">
        <v>9323</v>
      </c>
      <c r="F2358" s="342" t="s">
        <v>6568</v>
      </c>
      <c r="G2358" s="343">
        <v>9.36</v>
      </c>
      <c r="H2358" s="342" t="s">
        <v>6594</v>
      </c>
      <c r="I2358" s="342" t="s">
        <v>6575</v>
      </c>
      <c r="J2358" s="342" t="s">
        <v>6755</v>
      </c>
      <c r="K2358" s="581" t="s">
        <v>7665</v>
      </c>
      <c r="L2358" s="344" t="s">
        <v>4090</v>
      </c>
      <c r="N2358" s="344" t="s">
        <v>4090</v>
      </c>
      <c r="O2358" s="341" t="s">
        <v>6752</v>
      </c>
    </row>
    <row r="2359" spans="1:15" x14ac:dyDescent="0.2">
      <c r="A2359" s="341" t="s">
        <v>9257</v>
      </c>
      <c r="B2359" s="341" t="s">
        <v>9276</v>
      </c>
      <c r="C2359" s="342" t="s">
        <v>6790</v>
      </c>
      <c r="D2359" s="342" t="s">
        <v>6658</v>
      </c>
      <c r="E2359" s="342" t="s">
        <v>9334</v>
      </c>
      <c r="F2359" s="342" t="s">
        <v>6568</v>
      </c>
      <c r="G2359" s="343">
        <v>9.9450000000000003</v>
      </c>
      <c r="H2359" s="342" t="s">
        <v>6594</v>
      </c>
      <c r="I2359" s="342" t="s">
        <v>6575</v>
      </c>
      <c r="J2359" s="342" t="s">
        <v>6755</v>
      </c>
      <c r="K2359" s="581" t="s">
        <v>7993</v>
      </c>
      <c r="L2359" s="344" t="s">
        <v>4090</v>
      </c>
      <c r="N2359" s="344" t="s">
        <v>4090</v>
      </c>
      <c r="O2359" s="341" t="s">
        <v>6752</v>
      </c>
    </row>
    <row r="2360" spans="1:15" x14ac:dyDescent="0.2">
      <c r="A2360" s="341" t="s">
        <v>9257</v>
      </c>
      <c r="B2360" s="341" t="s">
        <v>9276</v>
      </c>
      <c r="C2360" s="342" t="s">
        <v>6790</v>
      </c>
      <c r="D2360" s="342" t="s">
        <v>6658</v>
      </c>
      <c r="E2360" s="342" t="s">
        <v>9322</v>
      </c>
      <c r="F2360" s="342" t="s">
        <v>6568</v>
      </c>
      <c r="G2360" s="343">
        <v>8.7750000000000004</v>
      </c>
      <c r="H2360" s="342" t="s">
        <v>6594</v>
      </c>
      <c r="I2360" s="342" t="s">
        <v>6575</v>
      </c>
      <c r="J2360" s="342" t="s">
        <v>6755</v>
      </c>
      <c r="K2360" s="581" t="s">
        <v>7994</v>
      </c>
      <c r="L2360" s="344" t="s">
        <v>4090</v>
      </c>
      <c r="N2360" s="344" t="s">
        <v>4090</v>
      </c>
      <c r="O2360" s="341" t="s">
        <v>6752</v>
      </c>
    </row>
    <row r="2361" spans="1:15" x14ac:dyDescent="0.2">
      <c r="A2361" s="341" t="s">
        <v>9257</v>
      </c>
      <c r="B2361" s="341" t="s">
        <v>9276</v>
      </c>
      <c r="C2361" s="342" t="s">
        <v>6793</v>
      </c>
      <c r="D2361" s="342" t="s">
        <v>6658</v>
      </c>
      <c r="E2361" s="342" t="s">
        <v>9323</v>
      </c>
      <c r="F2361" s="342" t="s">
        <v>6568</v>
      </c>
      <c r="G2361" s="343">
        <v>5.17</v>
      </c>
      <c r="H2361" s="342" t="s">
        <v>6594</v>
      </c>
      <c r="I2361" s="342" t="s">
        <v>6575</v>
      </c>
      <c r="J2361" s="342" t="s">
        <v>6755</v>
      </c>
      <c r="K2361" s="581" t="s">
        <v>7995</v>
      </c>
      <c r="L2361" s="344" t="s">
        <v>4090</v>
      </c>
      <c r="N2361" s="344" t="s">
        <v>4090</v>
      </c>
      <c r="O2361" s="341">
        <v>0</v>
      </c>
    </row>
    <row r="2362" spans="1:15" x14ac:dyDescent="0.2">
      <c r="A2362" s="341" t="s">
        <v>9257</v>
      </c>
      <c r="B2362" s="341" t="s">
        <v>9276</v>
      </c>
      <c r="C2362" s="342" t="s">
        <v>6793</v>
      </c>
      <c r="D2362" s="342" t="s">
        <v>6658</v>
      </c>
      <c r="E2362" s="342" t="s">
        <v>9331</v>
      </c>
      <c r="F2362" s="342" t="s">
        <v>6568</v>
      </c>
      <c r="G2362" s="343">
        <v>7.1050000000000004</v>
      </c>
      <c r="H2362" s="342" t="s">
        <v>6594</v>
      </c>
      <c r="I2362" s="342" t="s">
        <v>6575</v>
      </c>
      <c r="J2362" s="342" t="s">
        <v>6755</v>
      </c>
      <c r="K2362" s="581" t="s">
        <v>7996</v>
      </c>
      <c r="L2362" s="344" t="s">
        <v>4090</v>
      </c>
      <c r="N2362" s="344" t="s">
        <v>4090</v>
      </c>
      <c r="O2362" s="341">
        <v>0</v>
      </c>
    </row>
    <row r="2363" spans="1:15" x14ac:dyDescent="0.2">
      <c r="A2363" s="341" t="s">
        <v>9257</v>
      </c>
      <c r="B2363" s="341" t="s">
        <v>9276</v>
      </c>
      <c r="C2363" s="342" t="s">
        <v>6793</v>
      </c>
      <c r="D2363" s="342" t="s">
        <v>6658</v>
      </c>
      <c r="E2363" s="342" t="s">
        <v>9328</v>
      </c>
      <c r="F2363" s="342" t="s">
        <v>6568</v>
      </c>
      <c r="G2363" s="343">
        <v>3.22</v>
      </c>
      <c r="H2363" s="342" t="s">
        <v>6594</v>
      </c>
      <c r="I2363" s="342" t="s">
        <v>6575</v>
      </c>
      <c r="J2363" s="342" t="s">
        <v>6755</v>
      </c>
      <c r="K2363" s="581" t="s">
        <v>7941</v>
      </c>
      <c r="L2363" s="344" t="s">
        <v>4090</v>
      </c>
      <c r="N2363" s="344" t="s">
        <v>4090</v>
      </c>
      <c r="O2363" s="341">
        <v>0</v>
      </c>
    </row>
    <row r="2364" spans="1:15" x14ac:dyDescent="0.2">
      <c r="A2364" s="341" t="s">
        <v>9257</v>
      </c>
      <c r="B2364" s="341" t="s">
        <v>9276</v>
      </c>
      <c r="C2364" s="342" t="s">
        <v>6793</v>
      </c>
      <c r="D2364" s="342" t="s">
        <v>6658</v>
      </c>
      <c r="E2364" s="342" t="s">
        <v>9328</v>
      </c>
      <c r="F2364" s="342" t="s">
        <v>6568</v>
      </c>
      <c r="G2364" s="343">
        <v>7.0200000000000005</v>
      </c>
      <c r="H2364" s="342" t="s">
        <v>6594</v>
      </c>
      <c r="I2364" s="342" t="s">
        <v>6575</v>
      </c>
      <c r="J2364" s="342" t="s">
        <v>6755</v>
      </c>
      <c r="K2364" s="581" t="s">
        <v>6782</v>
      </c>
      <c r="L2364" s="344" t="s">
        <v>4090</v>
      </c>
      <c r="N2364" s="344" t="s">
        <v>4090</v>
      </c>
      <c r="O2364" s="341">
        <v>0</v>
      </c>
    </row>
    <row r="2365" spans="1:15" x14ac:dyDescent="0.2">
      <c r="A2365" s="341" t="s">
        <v>9257</v>
      </c>
      <c r="B2365" s="341" t="s">
        <v>9276</v>
      </c>
      <c r="C2365" s="342" t="s">
        <v>6793</v>
      </c>
      <c r="D2365" s="342" t="s">
        <v>6658</v>
      </c>
      <c r="E2365" s="342" t="s">
        <v>9326</v>
      </c>
      <c r="F2365" s="342" t="s">
        <v>6568</v>
      </c>
      <c r="G2365" s="343">
        <v>5.7</v>
      </c>
      <c r="H2365" s="342" t="s">
        <v>6594</v>
      </c>
      <c r="I2365" s="342" t="s">
        <v>6575</v>
      </c>
      <c r="J2365" s="342" t="s">
        <v>6755</v>
      </c>
      <c r="K2365" s="581" t="s">
        <v>7997</v>
      </c>
      <c r="L2365" s="344" t="s">
        <v>4090</v>
      </c>
      <c r="N2365" s="344" t="s">
        <v>4090</v>
      </c>
      <c r="O2365" s="341">
        <v>0</v>
      </c>
    </row>
    <row r="2366" spans="1:15" x14ac:dyDescent="0.2">
      <c r="A2366" s="341" t="s">
        <v>9257</v>
      </c>
      <c r="B2366" s="341" t="s">
        <v>9276</v>
      </c>
      <c r="C2366" s="342" t="s">
        <v>6793</v>
      </c>
      <c r="D2366" s="342" t="s">
        <v>6658</v>
      </c>
      <c r="E2366" s="342" t="s">
        <v>9323</v>
      </c>
      <c r="F2366" s="342" t="s">
        <v>6568</v>
      </c>
      <c r="G2366" s="343">
        <v>4.75</v>
      </c>
      <c r="H2366" s="342" t="s">
        <v>6594</v>
      </c>
      <c r="I2366" s="342" t="s">
        <v>6575</v>
      </c>
      <c r="J2366" s="342" t="s">
        <v>6755</v>
      </c>
      <c r="K2366" s="581" t="s">
        <v>7998</v>
      </c>
      <c r="L2366" s="344" t="s">
        <v>4090</v>
      </c>
      <c r="N2366" s="344" t="s">
        <v>4090</v>
      </c>
      <c r="O2366" s="341">
        <v>0</v>
      </c>
    </row>
    <row r="2367" spans="1:15" x14ac:dyDescent="0.2">
      <c r="A2367" s="341" t="s">
        <v>9257</v>
      </c>
      <c r="B2367" s="341" t="s">
        <v>9276</v>
      </c>
      <c r="C2367" s="342" t="s">
        <v>6793</v>
      </c>
      <c r="D2367" s="342" t="s">
        <v>6658</v>
      </c>
      <c r="E2367" s="342" t="s">
        <v>9334</v>
      </c>
      <c r="F2367" s="342" t="s">
        <v>6568</v>
      </c>
      <c r="G2367" s="343">
        <v>7.8</v>
      </c>
      <c r="H2367" s="342" t="s">
        <v>6594</v>
      </c>
      <c r="I2367" s="342" t="s">
        <v>6575</v>
      </c>
      <c r="J2367" s="342" t="s">
        <v>6755</v>
      </c>
      <c r="K2367" s="581" t="s">
        <v>7999</v>
      </c>
      <c r="L2367" s="344" t="s">
        <v>4090</v>
      </c>
      <c r="N2367" s="344" t="s">
        <v>4090</v>
      </c>
      <c r="O2367" s="341" t="s">
        <v>6766</v>
      </c>
    </row>
    <row r="2368" spans="1:15" x14ac:dyDescent="0.2">
      <c r="A2368" s="341" t="s">
        <v>9257</v>
      </c>
      <c r="B2368" s="341" t="s">
        <v>9276</v>
      </c>
      <c r="C2368" s="342" t="s">
        <v>6660</v>
      </c>
      <c r="D2368" s="342" t="s">
        <v>6658</v>
      </c>
      <c r="E2368" s="342" t="s">
        <v>9324</v>
      </c>
      <c r="F2368" s="342" t="s">
        <v>6568</v>
      </c>
      <c r="G2368" s="343">
        <v>29.44</v>
      </c>
      <c r="H2368" s="342" t="s">
        <v>6594</v>
      </c>
      <c r="I2368" s="342" t="s">
        <v>6575</v>
      </c>
      <c r="J2368" s="342" t="s">
        <v>6755</v>
      </c>
      <c r="K2368" s="581" t="s">
        <v>7082</v>
      </c>
      <c r="L2368" s="344" t="s">
        <v>4090</v>
      </c>
      <c r="N2368" s="344" t="s">
        <v>4090</v>
      </c>
      <c r="O2368" s="341" t="s">
        <v>6752</v>
      </c>
    </row>
    <row r="2369" spans="1:15" x14ac:dyDescent="0.2">
      <c r="A2369" s="341" t="s">
        <v>9257</v>
      </c>
      <c r="B2369" s="341" t="s">
        <v>9276</v>
      </c>
      <c r="C2369" s="342" t="s">
        <v>6660</v>
      </c>
      <c r="D2369" s="342" t="s">
        <v>6658</v>
      </c>
      <c r="E2369" s="342" t="s">
        <v>9334</v>
      </c>
      <c r="F2369" s="342" t="s">
        <v>6568</v>
      </c>
      <c r="G2369" s="343">
        <v>7.38</v>
      </c>
      <c r="H2369" s="342" t="s">
        <v>6594</v>
      </c>
      <c r="I2369" s="342" t="s">
        <v>6575</v>
      </c>
      <c r="J2369" s="342" t="s">
        <v>6755</v>
      </c>
      <c r="K2369" s="581" t="s">
        <v>7130</v>
      </c>
      <c r="L2369" s="344" t="s">
        <v>4090</v>
      </c>
      <c r="N2369" s="344" t="s">
        <v>4090</v>
      </c>
      <c r="O2369" s="341">
        <v>0</v>
      </c>
    </row>
    <row r="2370" spans="1:15" x14ac:dyDescent="0.2">
      <c r="A2370" s="341" t="s">
        <v>9257</v>
      </c>
      <c r="B2370" s="341" t="s">
        <v>9276</v>
      </c>
      <c r="C2370" s="342" t="s">
        <v>6660</v>
      </c>
      <c r="D2370" s="342" t="s">
        <v>6658</v>
      </c>
      <c r="E2370" s="342" t="s">
        <v>9333</v>
      </c>
      <c r="F2370" s="342" t="s">
        <v>6568</v>
      </c>
      <c r="G2370" s="343">
        <v>5.45</v>
      </c>
      <c r="H2370" s="342" t="s">
        <v>6594</v>
      </c>
      <c r="I2370" s="342" t="s">
        <v>6575</v>
      </c>
      <c r="J2370" s="342" t="s">
        <v>6755</v>
      </c>
      <c r="K2370" s="581" t="s">
        <v>7125</v>
      </c>
      <c r="L2370" s="344" t="s">
        <v>4090</v>
      </c>
      <c r="N2370" s="344" t="s">
        <v>4090</v>
      </c>
      <c r="O2370" s="341">
        <v>0</v>
      </c>
    </row>
    <row r="2371" spans="1:15" x14ac:dyDescent="0.2">
      <c r="A2371" s="341" t="s">
        <v>9257</v>
      </c>
      <c r="B2371" s="341" t="s">
        <v>9276</v>
      </c>
      <c r="C2371" s="342" t="s">
        <v>8000</v>
      </c>
      <c r="D2371" s="342" t="s">
        <v>6658</v>
      </c>
      <c r="E2371" s="342" t="s">
        <v>9324</v>
      </c>
      <c r="F2371" s="342" t="s">
        <v>6568</v>
      </c>
      <c r="G2371" s="343">
        <v>7.79</v>
      </c>
      <c r="H2371" s="342" t="s">
        <v>6594</v>
      </c>
      <c r="I2371" s="342" t="s">
        <v>6575</v>
      </c>
      <c r="J2371" s="342" t="s">
        <v>6755</v>
      </c>
      <c r="K2371" s="581" t="s">
        <v>6758</v>
      </c>
      <c r="L2371" s="344" t="s">
        <v>4090</v>
      </c>
      <c r="N2371" s="344" t="s">
        <v>4090</v>
      </c>
      <c r="O2371" s="341" t="s">
        <v>6752</v>
      </c>
    </row>
    <row r="2372" spans="1:15" x14ac:dyDescent="0.2">
      <c r="A2372" s="341" t="s">
        <v>9257</v>
      </c>
      <c r="B2372" s="341" t="s">
        <v>9276</v>
      </c>
      <c r="C2372" s="342" t="s">
        <v>8000</v>
      </c>
      <c r="D2372" s="342" t="s">
        <v>6658</v>
      </c>
      <c r="E2372" s="342" t="s">
        <v>9326</v>
      </c>
      <c r="F2372" s="342" t="s">
        <v>6568</v>
      </c>
      <c r="G2372" s="343">
        <v>29.185000000000002</v>
      </c>
      <c r="H2372" s="342" t="s">
        <v>6594</v>
      </c>
      <c r="I2372" s="342" t="s">
        <v>6575</v>
      </c>
      <c r="J2372" s="342" t="s">
        <v>6755</v>
      </c>
      <c r="K2372" s="581" t="s">
        <v>7146</v>
      </c>
      <c r="L2372" s="344" t="s">
        <v>4090</v>
      </c>
      <c r="N2372" s="344" t="s">
        <v>4090</v>
      </c>
      <c r="O2372" s="341">
        <v>0</v>
      </c>
    </row>
    <row r="2373" spans="1:15" x14ac:dyDescent="0.2">
      <c r="A2373" s="341" t="s">
        <v>9257</v>
      </c>
      <c r="B2373" s="341" t="s">
        <v>9276</v>
      </c>
      <c r="C2373" s="342" t="s">
        <v>8000</v>
      </c>
      <c r="D2373" s="342" t="s">
        <v>6658</v>
      </c>
      <c r="E2373" s="342" t="s">
        <v>9321</v>
      </c>
      <c r="F2373" s="342" t="s">
        <v>6568</v>
      </c>
      <c r="G2373" s="343">
        <v>7.82</v>
      </c>
      <c r="H2373" s="342" t="s">
        <v>6594</v>
      </c>
      <c r="I2373" s="342" t="s">
        <v>6575</v>
      </c>
      <c r="J2373" s="342" t="s">
        <v>6755</v>
      </c>
      <c r="K2373" s="581" t="s">
        <v>7181</v>
      </c>
      <c r="L2373" s="344" t="s">
        <v>4090</v>
      </c>
      <c r="N2373" s="344" t="s">
        <v>4090</v>
      </c>
      <c r="O2373" s="341">
        <v>0</v>
      </c>
    </row>
    <row r="2374" spans="1:15" x14ac:dyDescent="0.2">
      <c r="A2374" s="341" t="s">
        <v>9257</v>
      </c>
      <c r="B2374" s="341" t="s">
        <v>9276</v>
      </c>
      <c r="C2374" s="342" t="s">
        <v>8000</v>
      </c>
      <c r="D2374" s="342" t="s">
        <v>6658</v>
      </c>
      <c r="E2374" s="342" t="s">
        <v>9324</v>
      </c>
      <c r="F2374" s="342" t="s">
        <v>6568</v>
      </c>
      <c r="G2374" s="343">
        <v>4.8</v>
      </c>
      <c r="H2374" s="342" t="s">
        <v>6594</v>
      </c>
      <c r="I2374" s="342" t="s">
        <v>6575</v>
      </c>
      <c r="J2374" s="342" t="s">
        <v>6755</v>
      </c>
      <c r="K2374" s="581" t="s">
        <v>8001</v>
      </c>
      <c r="L2374" s="344" t="s">
        <v>4090</v>
      </c>
      <c r="N2374" s="344" t="s">
        <v>4090</v>
      </c>
      <c r="O2374" s="341" t="s">
        <v>6752</v>
      </c>
    </row>
    <row r="2375" spans="1:15" x14ac:dyDescent="0.2">
      <c r="A2375" s="341" t="s">
        <v>9257</v>
      </c>
      <c r="B2375" s="341" t="s">
        <v>9276</v>
      </c>
      <c r="C2375" s="342" t="s">
        <v>8000</v>
      </c>
      <c r="D2375" s="342" t="s">
        <v>6658</v>
      </c>
      <c r="E2375" s="342" t="s">
        <v>9320</v>
      </c>
      <c r="F2375" s="342" t="s">
        <v>6568</v>
      </c>
      <c r="G2375" s="343">
        <v>7.0200000000000005</v>
      </c>
      <c r="H2375" s="342" t="s">
        <v>6594</v>
      </c>
      <c r="I2375" s="342" t="s">
        <v>6575</v>
      </c>
      <c r="J2375" s="342" t="s">
        <v>6755</v>
      </c>
      <c r="K2375" s="581" t="s">
        <v>8002</v>
      </c>
      <c r="L2375" s="344" t="s">
        <v>4090</v>
      </c>
      <c r="N2375" s="344" t="s">
        <v>4090</v>
      </c>
      <c r="O2375" s="341" t="s">
        <v>6766</v>
      </c>
    </row>
    <row r="2376" spans="1:15" x14ac:dyDescent="0.2">
      <c r="A2376" s="341" t="s">
        <v>9257</v>
      </c>
      <c r="B2376" s="341" t="s">
        <v>9276</v>
      </c>
      <c r="C2376" s="342" t="s">
        <v>8000</v>
      </c>
      <c r="D2376" s="342" t="s">
        <v>6658</v>
      </c>
      <c r="E2376" s="342" t="s">
        <v>9320</v>
      </c>
      <c r="F2376" s="342" t="s">
        <v>6568</v>
      </c>
      <c r="G2376" s="343">
        <v>7.26</v>
      </c>
      <c r="H2376" s="342" t="s">
        <v>6594</v>
      </c>
      <c r="I2376" s="342" t="s">
        <v>6575</v>
      </c>
      <c r="J2376" s="342" t="s">
        <v>6755</v>
      </c>
      <c r="K2376" s="581" t="s">
        <v>8003</v>
      </c>
      <c r="L2376" s="344" t="s">
        <v>4090</v>
      </c>
      <c r="N2376" s="344" t="s">
        <v>4090</v>
      </c>
      <c r="O2376" s="341" t="s">
        <v>6766</v>
      </c>
    </row>
    <row r="2377" spans="1:15" x14ac:dyDescent="0.2">
      <c r="A2377" s="341" t="s">
        <v>9257</v>
      </c>
      <c r="B2377" s="341" t="s">
        <v>9276</v>
      </c>
      <c r="C2377" s="342" t="s">
        <v>8000</v>
      </c>
      <c r="D2377" s="342" t="s">
        <v>6658</v>
      </c>
      <c r="E2377" s="342" t="s">
        <v>9323</v>
      </c>
      <c r="F2377" s="342" t="s">
        <v>6568</v>
      </c>
      <c r="G2377" s="343">
        <v>8.36</v>
      </c>
      <c r="H2377" s="342" t="s">
        <v>6594</v>
      </c>
      <c r="I2377" s="342" t="s">
        <v>6575</v>
      </c>
      <c r="J2377" s="342" t="s">
        <v>6755</v>
      </c>
      <c r="K2377" s="581" t="s">
        <v>8004</v>
      </c>
      <c r="L2377" s="344" t="s">
        <v>4090</v>
      </c>
      <c r="N2377" s="344" t="s">
        <v>4090</v>
      </c>
      <c r="O2377" s="341">
        <v>0</v>
      </c>
    </row>
    <row r="2378" spans="1:15" x14ac:dyDescent="0.2">
      <c r="A2378" s="341" t="s">
        <v>9257</v>
      </c>
      <c r="B2378" s="341" t="s">
        <v>9276</v>
      </c>
      <c r="C2378" s="342" t="s">
        <v>6793</v>
      </c>
      <c r="D2378" s="342" t="s">
        <v>6658</v>
      </c>
      <c r="E2378" s="342" t="s">
        <v>9333</v>
      </c>
      <c r="F2378" s="342" t="s">
        <v>6568</v>
      </c>
      <c r="G2378" s="343">
        <v>2.16</v>
      </c>
      <c r="H2378" s="342" t="s">
        <v>6594</v>
      </c>
      <c r="I2378" s="342" t="s">
        <v>6575</v>
      </c>
      <c r="J2378" s="342" t="s">
        <v>6755</v>
      </c>
      <c r="K2378" s="581" t="s">
        <v>8005</v>
      </c>
      <c r="L2378" s="344" t="s">
        <v>4090</v>
      </c>
      <c r="N2378" s="344" t="s">
        <v>4090</v>
      </c>
      <c r="O2378" s="341">
        <v>0</v>
      </c>
    </row>
    <row r="2379" spans="1:15" x14ac:dyDescent="0.2">
      <c r="A2379" s="341" t="s">
        <v>9257</v>
      </c>
      <c r="B2379" s="341" t="s">
        <v>9276</v>
      </c>
      <c r="C2379" s="342" t="s">
        <v>7953</v>
      </c>
      <c r="D2379" s="342" t="s">
        <v>6658</v>
      </c>
      <c r="E2379" s="342" t="s">
        <v>9319</v>
      </c>
      <c r="F2379" s="342" t="s">
        <v>6568</v>
      </c>
      <c r="G2379" s="343">
        <v>8.64</v>
      </c>
      <c r="H2379" s="342" t="s">
        <v>6594</v>
      </c>
      <c r="I2379" s="342" t="s">
        <v>6575</v>
      </c>
      <c r="J2379" s="342" t="s">
        <v>6755</v>
      </c>
      <c r="K2379" s="581" t="s">
        <v>8006</v>
      </c>
      <c r="L2379" s="344" t="s">
        <v>4090</v>
      </c>
      <c r="N2379" s="344" t="s">
        <v>4090</v>
      </c>
      <c r="O2379" s="341">
        <v>0</v>
      </c>
    </row>
    <row r="2380" spans="1:15" x14ac:dyDescent="0.2">
      <c r="A2380" s="341" t="s">
        <v>9257</v>
      </c>
      <c r="B2380" s="341" t="s">
        <v>9276</v>
      </c>
      <c r="C2380" s="342" t="s">
        <v>7946</v>
      </c>
      <c r="D2380" s="342" t="s">
        <v>6658</v>
      </c>
      <c r="E2380" s="342" t="s">
        <v>9333</v>
      </c>
      <c r="F2380" s="342" t="s">
        <v>6568</v>
      </c>
      <c r="G2380" s="343">
        <v>1.1000000000000001</v>
      </c>
      <c r="H2380" s="342" t="s">
        <v>6594</v>
      </c>
      <c r="I2380" s="342" t="s">
        <v>6575</v>
      </c>
      <c r="J2380" s="342" t="s">
        <v>6755</v>
      </c>
      <c r="K2380" s="581" t="s">
        <v>8007</v>
      </c>
      <c r="L2380" s="344" t="s">
        <v>4090</v>
      </c>
      <c r="N2380" s="344" t="s">
        <v>4090</v>
      </c>
      <c r="O2380" s="341">
        <v>0</v>
      </c>
    </row>
    <row r="2381" spans="1:15" x14ac:dyDescent="0.2">
      <c r="A2381" s="341" t="s">
        <v>9257</v>
      </c>
      <c r="B2381" s="341" t="s">
        <v>9276</v>
      </c>
      <c r="C2381" s="342" t="s">
        <v>6668</v>
      </c>
      <c r="D2381" s="342" t="s">
        <v>6658</v>
      </c>
      <c r="E2381" s="342" t="s">
        <v>9321</v>
      </c>
      <c r="F2381" s="342" t="s">
        <v>6568</v>
      </c>
      <c r="G2381" s="343">
        <v>2.1</v>
      </c>
      <c r="H2381" s="342" t="s">
        <v>6594</v>
      </c>
      <c r="I2381" s="342" t="s">
        <v>6575</v>
      </c>
      <c r="J2381" s="342" t="s">
        <v>6755</v>
      </c>
      <c r="K2381" s="581" t="s">
        <v>8008</v>
      </c>
      <c r="L2381" s="344" t="s">
        <v>4090</v>
      </c>
      <c r="N2381" s="344" t="s">
        <v>4090</v>
      </c>
      <c r="O2381" s="341">
        <v>0</v>
      </c>
    </row>
    <row r="2382" spans="1:15" x14ac:dyDescent="0.2">
      <c r="A2382" s="341" t="s">
        <v>9257</v>
      </c>
      <c r="B2382" s="341" t="s">
        <v>9276</v>
      </c>
      <c r="C2382" s="342" t="s">
        <v>7952</v>
      </c>
      <c r="D2382" s="342" t="s">
        <v>6658</v>
      </c>
      <c r="E2382" s="342" t="s">
        <v>9325</v>
      </c>
      <c r="F2382" s="342" t="s">
        <v>6568</v>
      </c>
      <c r="G2382" s="343">
        <v>3.04</v>
      </c>
      <c r="H2382" s="342" t="s">
        <v>6594</v>
      </c>
      <c r="I2382" s="342" t="s">
        <v>6575</v>
      </c>
      <c r="J2382" s="342" t="s">
        <v>6755</v>
      </c>
      <c r="K2382" s="581" t="s">
        <v>8009</v>
      </c>
      <c r="L2382" s="344" t="s">
        <v>4090</v>
      </c>
      <c r="N2382" s="344" t="s">
        <v>4090</v>
      </c>
      <c r="O2382" s="341">
        <v>0</v>
      </c>
    </row>
    <row r="2383" spans="1:15" x14ac:dyDescent="0.2">
      <c r="A2383" s="341" t="s">
        <v>9257</v>
      </c>
      <c r="B2383" s="341" t="s">
        <v>9276</v>
      </c>
      <c r="C2383" s="342" t="s">
        <v>7952</v>
      </c>
      <c r="D2383" s="342" t="s">
        <v>6658</v>
      </c>
      <c r="E2383" s="342" t="s">
        <v>9325</v>
      </c>
      <c r="F2383" s="342" t="s">
        <v>6568</v>
      </c>
      <c r="G2383" s="343">
        <v>1.04</v>
      </c>
      <c r="H2383" s="342" t="s">
        <v>6594</v>
      </c>
      <c r="I2383" s="342" t="s">
        <v>6575</v>
      </c>
      <c r="J2383" s="342" t="s">
        <v>6755</v>
      </c>
      <c r="K2383" s="581" t="s">
        <v>8009</v>
      </c>
      <c r="L2383" s="344" t="s">
        <v>4090</v>
      </c>
      <c r="N2383" s="344" t="s">
        <v>4090</v>
      </c>
      <c r="O2383" s="341">
        <v>0</v>
      </c>
    </row>
    <row r="2384" spans="1:15" x14ac:dyDescent="0.2">
      <c r="A2384" s="341" t="s">
        <v>9257</v>
      </c>
      <c r="B2384" s="341" t="s">
        <v>9276</v>
      </c>
      <c r="C2384" s="342" t="s">
        <v>6793</v>
      </c>
      <c r="D2384" s="342" t="s">
        <v>6658</v>
      </c>
      <c r="E2384" s="342" t="s">
        <v>9320</v>
      </c>
      <c r="F2384" s="342" t="s">
        <v>6568</v>
      </c>
      <c r="G2384" s="343">
        <v>5.5</v>
      </c>
      <c r="H2384" s="342" t="s">
        <v>6594</v>
      </c>
      <c r="I2384" s="342" t="s">
        <v>6575</v>
      </c>
      <c r="J2384" s="342" t="s">
        <v>6755</v>
      </c>
      <c r="K2384" s="581" t="s">
        <v>8010</v>
      </c>
      <c r="L2384" s="344" t="s">
        <v>4090</v>
      </c>
      <c r="N2384" s="344" t="s">
        <v>4090</v>
      </c>
      <c r="O2384" s="341">
        <v>0</v>
      </c>
    </row>
    <row r="2385" spans="1:15" x14ac:dyDescent="0.2">
      <c r="A2385" s="341" t="s">
        <v>9257</v>
      </c>
      <c r="B2385" s="341" t="s">
        <v>9276</v>
      </c>
      <c r="C2385" s="342" t="s">
        <v>6793</v>
      </c>
      <c r="D2385" s="342" t="s">
        <v>6658</v>
      </c>
      <c r="E2385" s="342" t="s">
        <v>9320</v>
      </c>
      <c r="F2385" s="342" t="s">
        <v>6568</v>
      </c>
      <c r="G2385" s="343">
        <v>5.8</v>
      </c>
      <c r="H2385" s="342" t="s">
        <v>6594</v>
      </c>
      <c r="I2385" s="342" t="s">
        <v>6575</v>
      </c>
      <c r="J2385" s="342" t="s">
        <v>6755</v>
      </c>
      <c r="K2385" s="581" t="s">
        <v>7394</v>
      </c>
      <c r="L2385" s="344" t="s">
        <v>4090</v>
      </c>
      <c r="N2385" s="344" t="s">
        <v>4090</v>
      </c>
      <c r="O2385" s="341">
        <v>0</v>
      </c>
    </row>
    <row r="2386" spans="1:15" x14ac:dyDescent="0.2">
      <c r="A2386" s="341" t="s">
        <v>9257</v>
      </c>
      <c r="B2386" s="341" t="s">
        <v>9276</v>
      </c>
      <c r="C2386" s="342" t="s">
        <v>6657</v>
      </c>
      <c r="D2386" s="342" t="s">
        <v>6658</v>
      </c>
      <c r="E2386" s="342" t="s">
        <v>9321</v>
      </c>
      <c r="F2386" s="342" t="s">
        <v>6568</v>
      </c>
      <c r="G2386" s="343">
        <v>3</v>
      </c>
      <c r="H2386" s="342" t="s">
        <v>6594</v>
      </c>
      <c r="I2386" s="342" t="s">
        <v>6575</v>
      </c>
      <c r="J2386" s="342" t="s">
        <v>6755</v>
      </c>
      <c r="K2386" s="581" t="s">
        <v>8011</v>
      </c>
      <c r="L2386" s="344" t="s">
        <v>4090</v>
      </c>
      <c r="N2386" s="344" t="s">
        <v>4090</v>
      </c>
      <c r="O2386" s="341">
        <v>0</v>
      </c>
    </row>
    <row r="2387" spans="1:15" x14ac:dyDescent="0.2">
      <c r="A2387" s="341" t="s">
        <v>9257</v>
      </c>
      <c r="B2387" s="341" t="s">
        <v>9276</v>
      </c>
      <c r="C2387" s="342" t="s">
        <v>6657</v>
      </c>
      <c r="D2387" s="342" t="s">
        <v>6658</v>
      </c>
      <c r="E2387" s="342" t="s">
        <v>9325</v>
      </c>
      <c r="F2387" s="342" t="s">
        <v>6568</v>
      </c>
      <c r="G2387" s="343">
        <v>1.24</v>
      </c>
      <c r="H2387" s="342" t="s">
        <v>6594</v>
      </c>
      <c r="I2387" s="342" t="s">
        <v>6575</v>
      </c>
      <c r="J2387" s="342" t="s">
        <v>6755</v>
      </c>
      <c r="K2387" s="581" t="s">
        <v>8012</v>
      </c>
      <c r="L2387" s="344" t="s">
        <v>4090</v>
      </c>
      <c r="N2387" s="344" t="s">
        <v>4090</v>
      </c>
      <c r="O2387" s="341">
        <v>0</v>
      </c>
    </row>
    <row r="2388" spans="1:15" x14ac:dyDescent="0.2">
      <c r="A2388" s="341" t="s">
        <v>9257</v>
      </c>
      <c r="B2388" s="341" t="s">
        <v>9276</v>
      </c>
      <c r="C2388" s="342" t="s">
        <v>6668</v>
      </c>
      <c r="D2388" s="342" t="s">
        <v>6658</v>
      </c>
      <c r="E2388" s="342" t="s">
        <v>9324</v>
      </c>
      <c r="F2388" s="342" t="s">
        <v>6568</v>
      </c>
      <c r="G2388" s="343">
        <v>5.44</v>
      </c>
      <c r="H2388" s="342" t="s">
        <v>6594</v>
      </c>
      <c r="I2388" s="342" t="s">
        <v>6575</v>
      </c>
      <c r="J2388" s="342" t="s">
        <v>6755</v>
      </c>
      <c r="K2388" s="581" t="s">
        <v>8012</v>
      </c>
      <c r="L2388" s="344" t="s">
        <v>4090</v>
      </c>
      <c r="N2388" s="344" t="s">
        <v>4090</v>
      </c>
      <c r="O2388" s="341">
        <v>0</v>
      </c>
    </row>
    <row r="2389" spans="1:15" x14ac:dyDescent="0.2">
      <c r="A2389" s="341" t="s">
        <v>9257</v>
      </c>
      <c r="B2389" s="341" t="s">
        <v>9276</v>
      </c>
      <c r="C2389" s="342" t="s">
        <v>6668</v>
      </c>
      <c r="D2389" s="342" t="s">
        <v>6658</v>
      </c>
      <c r="E2389" s="342" t="s">
        <v>9324</v>
      </c>
      <c r="F2389" s="342" t="s">
        <v>6568</v>
      </c>
      <c r="G2389" s="343">
        <v>2.8000000000000003</v>
      </c>
      <c r="H2389" s="342" t="s">
        <v>6594</v>
      </c>
      <c r="I2389" s="342" t="s">
        <v>6575</v>
      </c>
      <c r="J2389" s="342" t="s">
        <v>6755</v>
      </c>
      <c r="K2389" s="581" t="s">
        <v>8013</v>
      </c>
      <c r="L2389" s="344" t="s">
        <v>4090</v>
      </c>
      <c r="N2389" s="344" t="s">
        <v>4090</v>
      </c>
      <c r="O2389" s="341">
        <v>0</v>
      </c>
    </row>
    <row r="2390" spans="1:15" x14ac:dyDescent="0.2">
      <c r="A2390" s="341" t="s">
        <v>9257</v>
      </c>
      <c r="B2390" s="341" t="s">
        <v>9276</v>
      </c>
      <c r="C2390" s="342" t="s">
        <v>6790</v>
      </c>
      <c r="D2390" s="342" t="s">
        <v>6658</v>
      </c>
      <c r="E2390" s="342" t="s">
        <v>9323</v>
      </c>
      <c r="F2390" s="342" t="s">
        <v>6568</v>
      </c>
      <c r="G2390" s="343">
        <v>4.4000000000000004</v>
      </c>
      <c r="H2390" s="342" t="s">
        <v>6594</v>
      </c>
      <c r="I2390" s="342" t="s">
        <v>6575</v>
      </c>
      <c r="J2390" s="342" t="s">
        <v>6755</v>
      </c>
      <c r="K2390" s="581" t="s">
        <v>8014</v>
      </c>
      <c r="L2390" s="344" t="s">
        <v>4090</v>
      </c>
      <c r="N2390" s="344" t="s">
        <v>4090</v>
      </c>
      <c r="O2390" s="341">
        <v>0</v>
      </c>
    </row>
    <row r="2391" spans="1:15" x14ac:dyDescent="0.2">
      <c r="A2391" s="341" t="s">
        <v>9257</v>
      </c>
      <c r="B2391" s="341" t="s">
        <v>9276</v>
      </c>
      <c r="C2391" s="342" t="s">
        <v>6657</v>
      </c>
      <c r="D2391" s="342" t="s">
        <v>6658</v>
      </c>
      <c r="E2391" s="342" t="s">
        <v>9334</v>
      </c>
      <c r="F2391" s="342" t="s">
        <v>6568</v>
      </c>
      <c r="G2391" s="343">
        <v>3.2</v>
      </c>
      <c r="H2391" s="342" t="s">
        <v>6594</v>
      </c>
      <c r="I2391" s="342" t="s">
        <v>6575</v>
      </c>
      <c r="J2391" s="342" t="s">
        <v>6755</v>
      </c>
      <c r="K2391" s="581" t="s">
        <v>7726</v>
      </c>
      <c r="L2391" s="344" t="s">
        <v>4090</v>
      </c>
      <c r="N2391" s="344" t="s">
        <v>4090</v>
      </c>
      <c r="O2391" s="341">
        <v>0</v>
      </c>
    </row>
    <row r="2392" spans="1:15" x14ac:dyDescent="0.2">
      <c r="A2392" s="341" t="s">
        <v>9257</v>
      </c>
      <c r="B2392" s="341" t="s">
        <v>9276</v>
      </c>
      <c r="C2392" s="342" t="s">
        <v>7947</v>
      </c>
      <c r="D2392" s="342" t="s">
        <v>6658</v>
      </c>
      <c r="E2392" s="342" t="s">
        <v>9320</v>
      </c>
      <c r="F2392" s="342" t="s">
        <v>6568</v>
      </c>
      <c r="G2392" s="343">
        <v>2</v>
      </c>
      <c r="H2392" s="342" t="s">
        <v>6594</v>
      </c>
      <c r="I2392" s="342" t="s">
        <v>6575</v>
      </c>
      <c r="J2392" s="342" t="s">
        <v>6755</v>
      </c>
      <c r="K2392" s="581" t="s">
        <v>7734</v>
      </c>
      <c r="L2392" s="344" t="s">
        <v>4090</v>
      </c>
      <c r="N2392" s="344" t="s">
        <v>4090</v>
      </c>
      <c r="O2392" s="341">
        <v>0</v>
      </c>
    </row>
    <row r="2393" spans="1:15" x14ac:dyDescent="0.2">
      <c r="A2393" s="341" t="s">
        <v>9257</v>
      </c>
      <c r="B2393" s="341" t="s">
        <v>9276</v>
      </c>
      <c r="C2393" s="342" t="s">
        <v>6790</v>
      </c>
      <c r="D2393" s="342" t="s">
        <v>6658</v>
      </c>
      <c r="E2393" s="342" t="s">
        <v>9319</v>
      </c>
      <c r="F2393" s="342" t="s">
        <v>6568</v>
      </c>
      <c r="G2393" s="343">
        <v>13.86</v>
      </c>
      <c r="H2393" s="342" t="s">
        <v>6594</v>
      </c>
      <c r="I2393" s="342" t="s">
        <v>6575</v>
      </c>
      <c r="J2393" s="342" t="s">
        <v>6755</v>
      </c>
      <c r="K2393" s="581" t="s">
        <v>7463</v>
      </c>
      <c r="L2393" s="344" t="s">
        <v>4090</v>
      </c>
      <c r="N2393" s="344" t="s">
        <v>4090</v>
      </c>
      <c r="O2393" s="341">
        <v>0</v>
      </c>
    </row>
    <row r="2394" spans="1:15" x14ac:dyDescent="0.2">
      <c r="A2394" s="341" t="s">
        <v>9257</v>
      </c>
      <c r="B2394" s="341" t="s">
        <v>9276</v>
      </c>
      <c r="C2394" s="342" t="s">
        <v>7952</v>
      </c>
      <c r="D2394" s="342" t="s">
        <v>6658</v>
      </c>
      <c r="E2394" s="342" t="s">
        <v>9337</v>
      </c>
      <c r="F2394" s="342" t="s">
        <v>6568</v>
      </c>
      <c r="G2394" s="343">
        <v>27.93</v>
      </c>
      <c r="H2394" s="342" t="s">
        <v>6594</v>
      </c>
      <c r="I2394" s="342" t="s">
        <v>6575</v>
      </c>
      <c r="J2394" s="342" t="s">
        <v>6755</v>
      </c>
      <c r="K2394" s="581" t="s">
        <v>8015</v>
      </c>
      <c r="L2394" s="344" t="s">
        <v>4090</v>
      </c>
      <c r="N2394" s="344" t="s">
        <v>4090</v>
      </c>
      <c r="O2394" s="341">
        <v>0</v>
      </c>
    </row>
    <row r="2395" spans="1:15" x14ac:dyDescent="0.2">
      <c r="A2395" s="341" t="s">
        <v>9257</v>
      </c>
      <c r="B2395" s="341" t="s">
        <v>9276</v>
      </c>
      <c r="C2395" s="342" t="s">
        <v>7953</v>
      </c>
      <c r="D2395" s="342" t="s">
        <v>6658</v>
      </c>
      <c r="E2395" s="342" t="s">
        <v>9319</v>
      </c>
      <c r="F2395" s="342" t="s">
        <v>6568</v>
      </c>
      <c r="G2395" s="343">
        <v>21.8</v>
      </c>
      <c r="H2395" s="342" t="s">
        <v>6594</v>
      </c>
      <c r="I2395" s="342" t="s">
        <v>6575</v>
      </c>
      <c r="J2395" s="342" t="s">
        <v>6755</v>
      </c>
      <c r="K2395" s="581" t="s">
        <v>8016</v>
      </c>
      <c r="L2395" s="344" t="s">
        <v>4090</v>
      </c>
      <c r="N2395" s="344" t="s">
        <v>4090</v>
      </c>
      <c r="O2395" s="341">
        <v>0</v>
      </c>
    </row>
    <row r="2396" spans="1:15" x14ac:dyDescent="0.2">
      <c r="A2396" s="341" t="s">
        <v>9257</v>
      </c>
      <c r="B2396" s="341" t="s">
        <v>9276</v>
      </c>
      <c r="C2396" s="342" t="s">
        <v>7953</v>
      </c>
      <c r="D2396" s="342" t="s">
        <v>6658</v>
      </c>
      <c r="E2396" s="342" t="s">
        <v>9319</v>
      </c>
      <c r="F2396" s="342" t="s">
        <v>6568</v>
      </c>
      <c r="G2396" s="343">
        <v>7.99</v>
      </c>
      <c r="H2396" s="342" t="s">
        <v>6594</v>
      </c>
      <c r="I2396" s="342" t="s">
        <v>6575</v>
      </c>
      <c r="J2396" s="342" t="s">
        <v>6755</v>
      </c>
      <c r="K2396" s="581" t="s">
        <v>8017</v>
      </c>
      <c r="L2396" s="344" t="s">
        <v>4090</v>
      </c>
      <c r="N2396" s="344" t="s">
        <v>4090</v>
      </c>
      <c r="O2396" s="341">
        <v>0</v>
      </c>
    </row>
    <row r="2397" spans="1:15" x14ac:dyDescent="0.2">
      <c r="A2397" s="341" t="s">
        <v>9257</v>
      </c>
      <c r="B2397" s="341" t="s">
        <v>9276</v>
      </c>
      <c r="C2397" s="342" t="s">
        <v>7953</v>
      </c>
      <c r="D2397" s="342" t="s">
        <v>6658</v>
      </c>
      <c r="E2397" s="342" t="s">
        <v>9319</v>
      </c>
      <c r="F2397" s="342" t="s">
        <v>6568</v>
      </c>
      <c r="G2397" s="343">
        <v>24.3</v>
      </c>
      <c r="H2397" s="342" t="s">
        <v>6594</v>
      </c>
      <c r="I2397" s="342" t="s">
        <v>6575</v>
      </c>
      <c r="J2397" s="342" t="s">
        <v>6755</v>
      </c>
      <c r="K2397" s="581" t="s">
        <v>8018</v>
      </c>
      <c r="L2397" s="344" t="s">
        <v>4090</v>
      </c>
      <c r="N2397" s="344" t="s">
        <v>4090</v>
      </c>
      <c r="O2397" s="341">
        <v>0</v>
      </c>
    </row>
    <row r="2398" spans="1:15" x14ac:dyDescent="0.2">
      <c r="A2398" s="341" t="s">
        <v>9257</v>
      </c>
      <c r="B2398" s="341" t="s">
        <v>9276</v>
      </c>
      <c r="C2398" s="342" t="s">
        <v>7953</v>
      </c>
      <c r="D2398" s="342" t="s">
        <v>6658</v>
      </c>
      <c r="E2398" s="342" t="s">
        <v>9319</v>
      </c>
      <c r="F2398" s="342" t="s">
        <v>6568</v>
      </c>
      <c r="G2398" s="343">
        <v>18.600000000000001</v>
      </c>
      <c r="H2398" s="342" t="s">
        <v>6594</v>
      </c>
      <c r="I2398" s="342" t="s">
        <v>6575</v>
      </c>
      <c r="J2398" s="342" t="s">
        <v>6755</v>
      </c>
      <c r="K2398" s="581" t="s">
        <v>8019</v>
      </c>
      <c r="L2398" s="344" t="s">
        <v>4090</v>
      </c>
      <c r="N2398" s="344" t="s">
        <v>4090</v>
      </c>
      <c r="O2398" s="341">
        <v>0</v>
      </c>
    </row>
    <row r="2399" spans="1:15" x14ac:dyDescent="0.2">
      <c r="A2399" s="341" t="s">
        <v>9257</v>
      </c>
      <c r="B2399" s="341" t="s">
        <v>9276</v>
      </c>
      <c r="C2399" s="342" t="s">
        <v>7974</v>
      </c>
      <c r="D2399" s="342" t="s">
        <v>6658</v>
      </c>
      <c r="E2399" s="342" t="s">
        <v>9326</v>
      </c>
      <c r="F2399" s="342" t="s">
        <v>6568</v>
      </c>
      <c r="G2399" s="343">
        <v>14.700000000000001</v>
      </c>
      <c r="H2399" s="342" t="s">
        <v>6594</v>
      </c>
      <c r="I2399" s="342" t="s">
        <v>6575</v>
      </c>
      <c r="J2399" s="342" t="s">
        <v>6755</v>
      </c>
      <c r="K2399" s="581" t="s">
        <v>8020</v>
      </c>
      <c r="L2399" s="344" t="s">
        <v>4090</v>
      </c>
      <c r="N2399" s="344" t="s">
        <v>4090</v>
      </c>
      <c r="O2399" s="341">
        <v>0</v>
      </c>
    </row>
    <row r="2400" spans="1:15" x14ac:dyDescent="0.2">
      <c r="A2400" s="341" t="s">
        <v>9257</v>
      </c>
      <c r="B2400" s="341" t="s">
        <v>9276</v>
      </c>
      <c r="C2400" s="342" t="s">
        <v>7952</v>
      </c>
      <c r="D2400" s="342" t="s">
        <v>6658</v>
      </c>
      <c r="E2400" s="342" t="s">
        <v>9329</v>
      </c>
      <c r="F2400" s="342" t="s">
        <v>6568</v>
      </c>
      <c r="G2400" s="343">
        <v>8.8000000000000007</v>
      </c>
      <c r="H2400" s="342" t="s">
        <v>6594</v>
      </c>
      <c r="I2400" s="342" t="s">
        <v>6575</v>
      </c>
      <c r="J2400" s="342" t="s">
        <v>6755</v>
      </c>
      <c r="K2400" s="581" t="s">
        <v>8021</v>
      </c>
      <c r="L2400" s="344" t="s">
        <v>4090</v>
      </c>
      <c r="N2400" s="344" t="s">
        <v>4090</v>
      </c>
      <c r="O2400" s="341">
        <v>0</v>
      </c>
    </row>
    <row r="2401" spans="1:15" x14ac:dyDescent="0.2">
      <c r="A2401" s="341" t="s">
        <v>9257</v>
      </c>
      <c r="B2401" s="341" t="s">
        <v>9276</v>
      </c>
      <c r="C2401" s="342" t="s">
        <v>6668</v>
      </c>
      <c r="D2401" s="342" t="s">
        <v>6658</v>
      </c>
      <c r="E2401" s="342" t="s">
        <v>9321</v>
      </c>
      <c r="F2401" s="342" t="s">
        <v>6568</v>
      </c>
      <c r="G2401" s="343">
        <v>4</v>
      </c>
      <c r="H2401" s="342" t="s">
        <v>6594</v>
      </c>
      <c r="I2401" s="342" t="s">
        <v>6575</v>
      </c>
      <c r="J2401" s="342" t="s">
        <v>6755</v>
      </c>
      <c r="K2401" s="581" t="s">
        <v>7865</v>
      </c>
      <c r="L2401" s="344" t="s">
        <v>4090</v>
      </c>
      <c r="N2401" s="344" t="s">
        <v>4090</v>
      </c>
      <c r="O2401" s="341">
        <v>0</v>
      </c>
    </row>
    <row r="2402" spans="1:15" x14ac:dyDescent="0.2">
      <c r="A2402" s="341" t="s">
        <v>9257</v>
      </c>
      <c r="B2402" s="341" t="s">
        <v>9276</v>
      </c>
      <c r="C2402" s="342" t="s">
        <v>7965</v>
      </c>
      <c r="D2402" s="342" t="s">
        <v>6658</v>
      </c>
      <c r="E2402" s="342" t="s">
        <v>9319</v>
      </c>
      <c r="F2402" s="342" t="s">
        <v>6568</v>
      </c>
      <c r="G2402" s="343">
        <v>7.09</v>
      </c>
      <c r="H2402" s="342" t="s">
        <v>6594</v>
      </c>
      <c r="I2402" s="342" t="s">
        <v>6575</v>
      </c>
      <c r="J2402" s="342" t="s">
        <v>6755</v>
      </c>
      <c r="K2402" s="581" t="s">
        <v>7221</v>
      </c>
      <c r="L2402" s="344" t="s">
        <v>4090</v>
      </c>
      <c r="N2402" s="344" t="s">
        <v>4090</v>
      </c>
      <c r="O2402" s="341">
        <v>0</v>
      </c>
    </row>
    <row r="2403" spans="1:15" x14ac:dyDescent="0.2">
      <c r="A2403" s="341" t="s">
        <v>9257</v>
      </c>
      <c r="B2403" s="341" t="s">
        <v>9276</v>
      </c>
      <c r="C2403" s="342" t="s">
        <v>7946</v>
      </c>
      <c r="D2403" s="342" t="s">
        <v>6658</v>
      </c>
      <c r="E2403" s="342" t="s">
        <v>9326</v>
      </c>
      <c r="F2403" s="342" t="s">
        <v>6568</v>
      </c>
      <c r="G2403" s="343">
        <v>4.2</v>
      </c>
      <c r="H2403" s="342" t="s">
        <v>6594</v>
      </c>
      <c r="I2403" s="342" t="s">
        <v>6575</v>
      </c>
      <c r="J2403" s="342" t="s">
        <v>6755</v>
      </c>
      <c r="K2403" s="581" t="s">
        <v>8022</v>
      </c>
      <c r="L2403" s="344" t="s">
        <v>4090</v>
      </c>
      <c r="N2403" s="344" t="s">
        <v>4090</v>
      </c>
      <c r="O2403" s="341">
        <v>0</v>
      </c>
    </row>
    <row r="2404" spans="1:15" x14ac:dyDescent="0.2">
      <c r="A2404" s="341" t="s">
        <v>9257</v>
      </c>
      <c r="B2404" s="341" t="s">
        <v>9276</v>
      </c>
      <c r="C2404" s="342" t="s">
        <v>7947</v>
      </c>
      <c r="D2404" s="342" t="s">
        <v>6658</v>
      </c>
      <c r="E2404" s="342" t="s">
        <v>9319</v>
      </c>
      <c r="F2404" s="342" t="s">
        <v>6568</v>
      </c>
      <c r="G2404" s="343">
        <v>29.75</v>
      </c>
      <c r="H2404" s="342" t="s">
        <v>6594</v>
      </c>
      <c r="I2404" s="342" t="s">
        <v>6575</v>
      </c>
      <c r="J2404" s="342" t="s">
        <v>6755</v>
      </c>
      <c r="K2404" s="581" t="s">
        <v>8023</v>
      </c>
      <c r="L2404" s="344" t="s">
        <v>4090</v>
      </c>
      <c r="N2404" s="344" t="s">
        <v>4090</v>
      </c>
      <c r="O2404" s="341">
        <v>0</v>
      </c>
    </row>
    <row r="2405" spans="1:15" x14ac:dyDescent="0.2">
      <c r="A2405" s="341" t="s">
        <v>9257</v>
      </c>
      <c r="B2405" s="341" t="s">
        <v>9276</v>
      </c>
      <c r="C2405" s="342" t="s">
        <v>7947</v>
      </c>
      <c r="D2405" s="342" t="s">
        <v>6658</v>
      </c>
      <c r="E2405" s="342" t="s">
        <v>9319</v>
      </c>
      <c r="F2405" s="342" t="s">
        <v>6568</v>
      </c>
      <c r="G2405" s="343">
        <v>10.53</v>
      </c>
      <c r="H2405" s="342" t="s">
        <v>6594</v>
      </c>
      <c r="I2405" s="342" t="s">
        <v>6575</v>
      </c>
      <c r="J2405" s="342" t="s">
        <v>6755</v>
      </c>
      <c r="K2405" s="581" t="s">
        <v>7771</v>
      </c>
      <c r="L2405" s="344" t="s">
        <v>4090</v>
      </c>
      <c r="N2405" s="344" t="s">
        <v>4090</v>
      </c>
      <c r="O2405" s="341">
        <v>0</v>
      </c>
    </row>
    <row r="2406" spans="1:15" x14ac:dyDescent="0.2">
      <c r="A2406" s="341" t="s">
        <v>9257</v>
      </c>
      <c r="B2406" s="341" t="s">
        <v>9276</v>
      </c>
      <c r="C2406" s="342" t="s">
        <v>7974</v>
      </c>
      <c r="D2406" s="342" t="s">
        <v>6658</v>
      </c>
      <c r="E2406" s="342" t="s">
        <v>9321</v>
      </c>
      <c r="F2406" s="342" t="s">
        <v>6568</v>
      </c>
      <c r="G2406" s="343">
        <v>6.4</v>
      </c>
      <c r="H2406" s="342" t="s">
        <v>6594</v>
      </c>
      <c r="I2406" s="342" t="s">
        <v>6575</v>
      </c>
      <c r="J2406" s="342" t="s">
        <v>6755</v>
      </c>
      <c r="K2406" s="581" t="s">
        <v>8024</v>
      </c>
      <c r="L2406" s="344" t="s">
        <v>4090</v>
      </c>
      <c r="N2406" s="344" t="s">
        <v>4090</v>
      </c>
      <c r="O2406" s="341">
        <v>0</v>
      </c>
    </row>
    <row r="2407" spans="1:15" x14ac:dyDescent="0.2">
      <c r="A2407" s="341" t="s">
        <v>9257</v>
      </c>
      <c r="B2407" s="341" t="s">
        <v>9276</v>
      </c>
      <c r="C2407" s="342" t="s">
        <v>6657</v>
      </c>
      <c r="D2407" s="342" t="s">
        <v>6658</v>
      </c>
      <c r="E2407" s="342" t="s">
        <v>9334</v>
      </c>
      <c r="F2407" s="342" t="s">
        <v>6568</v>
      </c>
      <c r="G2407" s="343">
        <v>2</v>
      </c>
      <c r="H2407" s="342" t="s">
        <v>6594</v>
      </c>
      <c r="I2407" s="342" t="s">
        <v>6575</v>
      </c>
      <c r="J2407" s="342" t="s">
        <v>6755</v>
      </c>
      <c r="K2407" s="581" t="s">
        <v>7917</v>
      </c>
      <c r="L2407" s="344" t="s">
        <v>4090</v>
      </c>
      <c r="N2407" s="344" t="s">
        <v>4090</v>
      </c>
      <c r="O2407" s="341">
        <v>0</v>
      </c>
    </row>
    <row r="2408" spans="1:15" x14ac:dyDescent="0.2">
      <c r="A2408" s="341" t="s">
        <v>9257</v>
      </c>
      <c r="B2408" s="341" t="s">
        <v>9276</v>
      </c>
      <c r="C2408" s="342" t="s">
        <v>6657</v>
      </c>
      <c r="D2408" s="342" t="s">
        <v>6658</v>
      </c>
      <c r="E2408" s="342" t="s">
        <v>9334</v>
      </c>
      <c r="F2408" s="342" t="s">
        <v>6568</v>
      </c>
      <c r="G2408" s="343">
        <v>1.2</v>
      </c>
      <c r="H2408" s="342" t="s">
        <v>6594</v>
      </c>
      <c r="I2408" s="342" t="s">
        <v>6575</v>
      </c>
      <c r="J2408" s="342" t="s">
        <v>6755</v>
      </c>
      <c r="K2408" s="581" t="s">
        <v>7497</v>
      </c>
      <c r="L2408" s="344" t="s">
        <v>4090</v>
      </c>
      <c r="N2408" s="344" t="s">
        <v>4090</v>
      </c>
      <c r="O2408" s="341">
        <v>0</v>
      </c>
    </row>
    <row r="2409" spans="1:15" x14ac:dyDescent="0.2">
      <c r="A2409" s="341" t="s">
        <v>9257</v>
      </c>
      <c r="B2409" s="341" t="s">
        <v>9276</v>
      </c>
      <c r="C2409" s="342" t="s">
        <v>6657</v>
      </c>
      <c r="D2409" s="342" t="s">
        <v>6658</v>
      </c>
      <c r="E2409" s="342" t="s">
        <v>9324</v>
      </c>
      <c r="F2409" s="342" t="s">
        <v>6568</v>
      </c>
      <c r="G2409" s="343">
        <v>3.88</v>
      </c>
      <c r="H2409" s="342" t="s">
        <v>6594</v>
      </c>
      <c r="I2409" s="342" t="s">
        <v>6575</v>
      </c>
      <c r="J2409" s="342" t="s">
        <v>6755</v>
      </c>
      <c r="K2409" s="581" t="s">
        <v>8025</v>
      </c>
      <c r="L2409" s="344" t="s">
        <v>4090</v>
      </c>
      <c r="N2409" s="344" t="s">
        <v>4090</v>
      </c>
      <c r="O2409" s="341">
        <v>0</v>
      </c>
    </row>
    <row r="2410" spans="1:15" x14ac:dyDescent="0.2">
      <c r="A2410" s="341" t="s">
        <v>9257</v>
      </c>
      <c r="B2410" s="341" t="s">
        <v>9276</v>
      </c>
      <c r="C2410" s="342" t="s">
        <v>6793</v>
      </c>
      <c r="D2410" s="342" t="s">
        <v>6658</v>
      </c>
      <c r="E2410" s="342" t="s">
        <v>9319</v>
      </c>
      <c r="F2410" s="342" t="s">
        <v>6568</v>
      </c>
      <c r="G2410" s="343">
        <v>5.4</v>
      </c>
      <c r="H2410" s="342" t="s">
        <v>6594</v>
      </c>
      <c r="I2410" s="342" t="s">
        <v>6575</v>
      </c>
      <c r="J2410" s="342" t="s">
        <v>6755</v>
      </c>
      <c r="K2410" s="581" t="s">
        <v>8023</v>
      </c>
      <c r="L2410" s="344" t="s">
        <v>4090</v>
      </c>
      <c r="N2410" s="344" t="s">
        <v>4090</v>
      </c>
      <c r="O2410" s="341">
        <v>0</v>
      </c>
    </row>
    <row r="2411" spans="1:15" x14ac:dyDescent="0.2">
      <c r="A2411" s="341" t="s">
        <v>9257</v>
      </c>
      <c r="B2411" s="341" t="s">
        <v>9276</v>
      </c>
      <c r="C2411" s="342" t="s">
        <v>6668</v>
      </c>
      <c r="D2411" s="342" t="s">
        <v>6658</v>
      </c>
      <c r="E2411" s="342" t="s">
        <v>9325</v>
      </c>
      <c r="F2411" s="342" t="s">
        <v>6568</v>
      </c>
      <c r="G2411" s="343">
        <v>9.6</v>
      </c>
      <c r="H2411" s="342" t="s">
        <v>6594</v>
      </c>
      <c r="I2411" s="342" t="s">
        <v>6575</v>
      </c>
      <c r="J2411" s="342" t="s">
        <v>6755</v>
      </c>
      <c r="K2411" s="581" t="s">
        <v>7751</v>
      </c>
      <c r="L2411" s="344" t="s">
        <v>4090</v>
      </c>
      <c r="N2411" s="344" t="s">
        <v>4090</v>
      </c>
      <c r="O2411" s="341">
        <v>0</v>
      </c>
    </row>
    <row r="2412" spans="1:15" x14ac:dyDescent="0.2">
      <c r="A2412" s="341" t="s">
        <v>9257</v>
      </c>
      <c r="B2412" s="341" t="s">
        <v>9276</v>
      </c>
      <c r="C2412" s="342" t="s">
        <v>6660</v>
      </c>
      <c r="D2412" s="342" t="s">
        <v>6658</v>
      </c>
      <c r="E2412" s="342" t="s">
        <v>9326</v>
      </c>
      <c r="F2412" s="342" t="s">
        <v>6568</v>
      </c>
      <c r="G2412" s="343">
        <v>30</v>
      </c>
      <c r="H2412" s="342" t="s">
        <v>6594</v>
      </c>
      <c r="I2412" s="342" t="s">
        <v>6575</v>
      </c>
      <c r="J2412" s="342" t="s">
        <v>6755</v>
      </c>
      <c r="K2412" s="581" t="s">
        <v>7752</v>
      </c>
      <c r="L2412" s="344" t="s">
        <v>4090</v>
      </c>
      <c r="N2412" s="344" t="s">
        <v>4090</v>
      </c>
      <c r="O2412" s="341">
        <v>0</v>
      </c>
    </row>
    <row r="2413" spans="1:15" x14ac:dyDescent="0.2">
      <c r="A2413" s="341" t="s">
        <v>9257</v>
      </c>
      <c r="B2413" s="341" t="s">
        <v>9276</v>
      </c>
      <c r="C2413" s="342" t="s">
        <v>6660</v>
      </c>
      <c r="D2413" s="342" t="s">
        <v>6658</v>
      </c>
      <c r="E2413" s="342" t="s">
        <v>9326</v>
      </c>
      <c r="F2413" s="342" t="s">
        <v>6568</v>
      </c>
      <c r="G2413" s="343">
        <v>2.62</v>
      </c>
      <c r="H2413" s="342" t="s">
        <v>6594</v>
      </c>
      <c r="I2413" s="342" t="s">
        <v>6575</v>
      </c>
      <c r="J2413" s="342" t="s">
        <v>6755</v>
      </c>
      <c r="K2413" s="581" t="s">
        <v>7771</v>
      </c>
      <c r="L2413" s="344" t="s">
        <v>4090</v>
      </c>
      <c r="N2413" s="344" t="s">
        <v>4090</v>
      </c>
      <c r="O2413" s="341">
        <v>0</v>
      </c>
    </row>
    <row r="2414" spans="1:15" x14ac:dyDescent="0.2">
      <c r="A2414" s="341" t="s">
        <v>9257</v>
      </c>
      <c r="B2414" s="341" t="s">
        <v>9276</v>
      </c>
      <c r="C2414" s="342" t="s">
        <v>7974</v>
      </c>
      <c r="D2414" s="342" t="s">
        <v>6658</v>
      </c>
      <c r="E2414" s="342" t="s">
        <v>9255</v>
      </c>
      <c r="F2414" s="342" t="s">
        <v>6568</v>
      </c>
      <c r="G2414" s="343">
        <v>7.42</v>
      </c>
      <c r="H2414" s="342" t="s">
        <v>6594</v>
      </c>
      <c r="I2414" s="342" t="s">
        <v>6575</v>
      </c>
      <c r="J2414" s="342" t="s">
        <v>6755</v>
      </c>
      <c r="K2414" s="581" t="s">
        <v>8026</v>
      </c>
      <c r="L2414" s="344" t="s">
        <v>4090</v>
      </c>
      <c r="N2414" s="344" t="s">
        <v>4090</v>
      </c>
      <c r="O2414" s="341">
        <v>0</v>
      </c>
    </row>
    <row r="2415" spans="1:15" x14ac:dyDescent="0.2">
      <c r="A2415" s="341" t="s">
        <v>9257</v>
      </c>
      <c r="B2415" s="341" t="s">
        <v>9276</v>
      </c>
      <c r="C2415" s="342" t="s">
        <v>6668</v>
      </c>
      <c r="D2415" s="342" t="s">
        <v>6658</v>
      </c>
      <c r="E2415" s="342" t="s">
        <v>9319</v>
      </c>
      <c r="F2415" s="342" t="s">
        <v>6568</v>
      </c>
      <c r="G2415" s="343">
        <v>4.2</v>
      </c>
      <c r="H2415" s="342" t="s">
        <v>6594</v>
      </c>
      <c r="I2415" s="342" t="s">
        <v>6575</v>
      </c>
      <c r="J2415" s="342" t="s">
        <v>6755</v>
      </c>
      <c r="K2415" s="581" t="s">
        <v>6669</v>
      </c>
      <c r="L2415" s="344" t="s">
        <v>4090</v>
      </c>
      <c r="N2415" s="344" t="s">
        <v>4090</v>
      </c>
      <c r="O2415" s="341">
        <v>0</v>
      </c>
    </row>
    <row r="2416" spans="1:15" x14ac:dyDescent="0.2">
      <c r="A2416" s="341" t="s">
        <v>9257</v>
      </c>
      <c r="B2416" s="341" t="s">
        <v>9276</v>
      </c>
      <c r="C2416" s="342" t="s">
        <v>7974</v>
      </c>
      <c r="D2416" s="342" t="s">
        <v>6658</v>
      </c>
      <c r="E2416" s="342" t="s">
        <v>9255</v>
      </c>
      <c r="F2416" s="342" t="s">
        <v>6568</v>
      </c>
      <c r="G2416" s="343">
        <v>3.5</v>
      </c>
      <c r="H2416" s="342" t="s">
        <v>6594</v>
      </c>
      <c r="I2416" s="342" t="s">
        <v>6575</v>
      </c>
      <c r="J2416" s="342" t="s">
        <v>6755</v>
      </c>
      <c r="K2416" s="581" t="s">
        <v>7228</v>
      </c>
      <c r="L2416" s="344" t="s">
        <v>4090</v>
      </c>
      <c r="N2416" s="344" t="s">
        <v>4090</v>
      </c>
      <c r="O2416" s="341">
        <v>0</v>
      </c>
    </row>
    <row r="2417" spans="1:15" x14ac:dyDescent="0.2">
      <c r="A2417" s="341" t="s">
        <v>9257</v>
      </c>
      <c r="B2417" s="341" t="s">
        <v>9276</v>
      </c>
      <c r="C2417" s="342" t="s">
        <v>7974</v>
      </c>
      <c r="D2417" s="342" t="s">
        <v>6658</v>
      </c>
      <c r="E2417" s="342" t="s">
        <v>9320</v>
      </c>
      <c r="F2417" s="342" t="s">
        <v>6568</v>
      </c>
      <c r="G2417" s="343">
        <v>3.96</v>
      </c>
      <c r="H2417" s="342" t="s">
        <v>6594</v>
      </c>
      <c r="I2417" s="342" t="s">
        <v>6575</v>
      </c>
      <c r="J2417" s="342" t="s">
        <v>6755</v>
      </c>
      <c r="K2417" s="581" t="s">
        <v>7467</v>
      </c>
      <c r="L2417" s="344" t="s">
        <v>4090</v>
      </c>
      <c r="N2417" s="344" t="s">
        <v>4090</v>
      </c>
      <c r="O2417" s="341">
        <v>0</v>
      </c>
    </row>
    <row r="2418" spans="1:15" x14ac:dyDescent="0.2">
      <c r="A2418" s="341" t="s">
        <v>9257</v>
      </c>
      <c r="B2418" s="341" t="s">
        <v>9276</v>
      </c>
      <c r="C2418" s="342" t="s">
        <v>6657</v>
      </c>
      <c r="D2418" s="342" t="s">
        <v>6658</v>
      </c>
      <c r="E2418" s="342" t="s">
        <v>9337</v>
      </c>
      <c r="F2418" s="342" t="s">
        <v>6568</v>
      </c>
      <c r="G2418" s="343">
        <v>5.42</v>
      </c>
      <c r="H2418" s="342" t="s">
        <v>6594</v>
      </c>
      <c r="I2418" s="342" t="s">
        <v>6575</v>
      </c>
      <c r="J2418" s="342" t="s">
        <v>6755</v>
      </c>
      <c r="K2418" s="581" t="s">
        <v>6669</v>
      </c>
      <c r="L2418" s="344" t="s">
        <v>4090</v>
      </c>
      <c r="N2418" s="344" t="s">
        <v>4090</v>
      </c>
      <c r="O2418" s="341">
        <v>0</v>
      </c>
    </row>
    <row r="2419" spans="1:15" x14ac:dyDescent="0.2">
      <c r="A2419" s="341" t="s">
        <v>9257</v>
      </c>
      <c r="B2419" s="341" t="s">
        <v>9276</v>
      </c>
      <c r="C2419" s="342" t="s">
        <v>7946</v>
      </c>
      <c r="D2419" s="342" t="s">
        <v>6658</v>
      </c>
      <c r="E2419" s="342" t="s">
        <v>9323</v>
      </c>
      <c r="F2419" s="342" t="s">
        <v>6568</v>
      </c>
      <c r="G2419" s="343">
        <v>2.8000000000000003</v>
      </c>
      <c r="H2419" s="342" t="s">
        <v>6594</v>
      </c>
      <c r="I2419" s="342" t="s">
        <v>6575</v>
      </c>
      <c r="J2419" s="342" t="s">
        <v>6755</v>
      </c>
      <c r="K2419" s="581" t="s">
        <v>8027</v>
      </c>
      <c r="L2419" s="344" t="s">
        <v>4090</v>
      </c>
      <c r="N2419" s="344" t="s">
        <v>4090</v>
      </c>
      <c r="O2419" s="341">
        <v>0</v>
      </c>
    </row>
    <row r="2420" spans="1:15" x14ac:dyDescent="0.2">
      <c r="A2420" s="341" t="s">
        <v>9257</v>
      </c>
      <c r="B2420" s="341" t="s">
        <v>9276</v>
      </c>
      <c r="C2420" s="342" t="s">
        <v>7946</v>
      </c>
      <c r="D2420" s="342" t="s">
        <v>6658</v>
      </c>
      <c r="E2420" s="342" t="s">
        <v>9320</v>
      </c>
      <c r="F2420" s="342" t="s">
        <v>6568</v>
      </c>
      <c r="G2420" s="343">
        <v>34.68</v>
      </c>
      <c r="H2420" s="342" t="s">
        <v>6594</v>
      </c>
      <c r="I2420" s="342" t="s">
        <v>6575</v>
      </c>
      <c r="J2420" s="342" t="s">
        <v>6755</v>
      </c>
      <c r="K2420" s="581" t="s">
        <v>7467</v>
      </c>
      <c r="L2420" s="344" t="s">
        <v>4090</v>
      </c>
      <c r="N2420" s="344" t="s">
        <v>4090</v>
      </c>
      <c r="O2420" s="341">
        <v>0</v>
      </c>
    </row>
    <row r="2421" spans="1:15" x14ac:dyDescent="0.2">
      <c r="A2421" s="341" t="s">
        <v>9257</v>
      </c>
      <c r="B2421" s="341" t="s">
        <v>9276</v>
      </c>
      <c r="C2421" s="342" t="s">
        <v>6657</v>
      </c>
      <c r="D2421" s="342" t="s">
        <v>6658</v>
      </c>
      <c r="E2421" s="342" t="s">
        <v>9332</v>
      </c>
      <c r="F2421" s="342" t="s">
        <v>6568</v>
      </c>
      <c r="G2421" s="343">
        <v>8.0500000000000007</v>
      </c>
      <c r="H2421" s="342" t="s">
        <v>6594</v>
      </c>
      <c r="I2421" s="342" t="s">
        <v>6575</v>
      </c>
      <c r="J2421" s="342" t="s">
        <v>6755</v>
      </c>
      <c r="K2421" s="581" t="s">
        <v>8028</v>
      </c>
      <c r="L2421" s="344" t="s">
        <v>4090</v>
      </c>
      <c r="N2421" s="344" t="s">
        <v>4090</v>
      </c>
      <c r="O2421" s="341">
        <v>0</v>
      </c>
    </row>
    <row r="2422" spans="1:15" x14ac:dyDescent="0.2">
      <c r="A2422" s="341" t="s">
        <v>9257</v>
      </c>
      <c r="B2422" s="341" t="s">
        <v>9276</v>
      </c>
      <c r="C2422" s="342" t="s">
        <v>6657</v>
      </c>
      <c r="D2422" s="342" t="s">
        <v>6658</v>
      </c>
      <c r="E2422" s="342" t="s">
        <v>9333</v>
      </c>
      <c r="F2422" s="342" t="s">
        <v>6568</v>
      </c>
      <c r="G2422" s="343">
        <v>5.42</v>
      </c>
      <c r="H2422" s="342" t="s">
        <v>6594</v>
      </c>
      <c r="I2422" s="342" t="s">
        <v>6575</v>
      </c>
      <c r="J2422" s="342" t="s">
        <v>6755</v>
      </c>
      <c r="K2422" s="581" t="s">
        <v>6669</v>
      </c>
      <c r="L2422" s="344" t="s">
        <v>4090</v>
      </c>
      <c r="N2422" s="344" t="s">
        <v>4090</v>
      </c>
      <c r="O2422" s="341">
        <v>0</v>
      </c>
    </row>
    <row r="2423" spans="1:15" x14ac:dyDescent="0.2">
      <c r="A2423" s="341" t="s">
        <v>9257</v>
      </c>
      <c r="B2423" s="341" t="s">
        <v>9276</v>
      </c>
      <c r="C2423" s="342" t="s">
        <v>7953</v>
      </c>
      <c r="D2423" s="342" t="s">
        <v>6658</v>
      </c>
      <c r="E2423" s="342" t="s">
        <v>9326</v>
      </c>
      <c r="F2423" s="342" t="s">
        <v>6568</v>
      </c>
      <c r="G2423" s="343">
        <v>30.84</v>
      </c>
      <c r="H2423" s="342" t="s">
        <v>6594</v>
      </c>
      <c r="I2423" s="342" t="s">
        <v>6575</v>
      </c>
      <c r="J2423" s="342" t="s">
        <v>6755</v>
      </c>
      <c r="K2423" s="581" t="s">
        <v>8029</v>
      </c>
      <c r="L2423" s="344" t="s">
        <v>4090</v>
      </c>
      <c r="N2423" s="344" t="s">
        <v>4090</v>
      </c>
      <c r="O2423" s="341">
        <v>0</v>
      </c>
    </row>
    <row r="2424" spans="1:15" x14ac:dyDescent="0.2">
      <c r="A2424" s="341" t="s">
        <v>9257</v>
      </c>
      <c r="B2424" s="341" t="s">
        <v>9276</v>
      </c>
      <c r="C2424" s="342" t="s">
        <v>6668</v>
      </c>
      <c r="D2424" s="342" t="s">
        <v>6658</v>
      </c>
      <c r="E2424" s="342" t="s">
        <v>9337</v>
      </c>
      <c r="F2424" s="342" t="s">
        <v>6568</v>
      </c>
      <c r="G2424" s="343">
        <v>6.78</v>
      </c>
      <c r="H2424" s="342" t="s">
        <v>6594</v>
      </c>
      <c r="I2424" s="342" t="s">
        <v>6575</v>
      </c>
      <c r="J2424" s="342" t="s">
        <v>6755</v>
      </c>
      <c r="K2424" s="581" t="s">
        <v>8030</v>
      </c>
      <c r="L2424" s="344" t="s">
        <v>4090</v>
      </c>
      <c r="N2424" s="344" t="s">
        <v>4090</v>
      </c>
      <c r="O2424" s="341">
        <v>0</v>
      </c>
    </row>
    <row r="2425" spans="1:15" x14ac:dyDescent="0.2">
      <c r="A2425" s="341" t="s">
        <v>9257</v>
      </c>
      <c r="B2425" s="341" t="s">
        <v>9276</v>
      </c>
      <c r="C2425" s="342" t="s">
        <v>7952</v>
      </c>
      <c r="D2425" s="342" t="s">
        <v>6658</v>
      </c>
      <c r="E2425" s="342" t="s">
        <v>9319</v>
      </c>
      <c r="F2425" s="342" t="s">
        <v>6568</v>
      </c>
      <c r="G2425" s="343">
        <v>5.61</v>
      </c>
      <c r="H2425" s="342" t="s">
        <v>6594</v>
      </c>
      <c r="I2425" s="342" t="s">
        <v>6575</v>
      </c>
      <c r="J2425" s="342" t="s">
        <v>6755</v>
      </c>
      <c r="K2425" s="581" t="s">
        <v>6983</v>
      </c>
      <c r="L2425" s="344" t="s">
        <v>4090</v>
      </c>
      <c r="N2425" s="344" t="s">
        <v>4090</v>
      </c>
      <c r="O2425" s="341">
        <v>0</v>
      </c>
    </row>
    <row r="2426" spans="1:15" x14ac:dyDescent="0.2">
      <c r="A2426" s="341" t="s">
        <v>9257</v>
      </c>
      <c r="B2426" s="341" t="s">
        <v>9276</v>
      </c>
      <c r="C2426" s="342" t="s">
        <v>7946</v>
      </c>
      <c r="D2426" s="342" t="s">
        <v>6658</v>
      </c>
      <c r="E2426" s="342" t="s">
        <v>9319</v>
      </c>
      <c r="F2426" s="342" t="s">
        <v>6568</v>
      </c>
      <c r="G2426" s="343">
        <v>10.26</v>
      </c>
      <c r="H2426" s="342" t="s">
        <v>6594</v>
      </c>
      <c r="I2426" s="342" t="s">
        <v>6575</v>
      </c>
      <c r="J2426" s="342" t="s">
        <v>6755</v>
      </c>
      <c r="K2426" s="581" t="s">
        <v>7467</v>
      </c>
      <c r="L2426" s="344" t="s">
        <v>4090</v>
      </c>
      <c r="N2426" s="344" t="s">
        <v>4090</v>
      </c>
      <c r="O2426" s="341">
        <v>0</v>
      </c>
    </row>
    <row r="2427" spans="1:15" x14ac:dyDescent="0.2">
      <c r="A2427" s="341" t="s">
        <v>9257</v>
      </c>
      <c r="B2427" s="341" t="s">
        <v>9276</v>
      </c>
      <c r="C2427" s="342" t="s">
        <v>7946</v>
      </c>
      <c r="D2427" s="342" t="s">
        <v>6658</v>
      </c>
      <c r="E2427" s="342" t="s">
        <v>9328</v>
      </c>
      <c r="F2427" s="342" t="s">
        <v>6568</v>
      </c>
      <c r="G2427" s="343">
        <v>7.71</v>
      </c>
      <c r="H2427" s="342" t="s">
        <v>6594</v>
      </c>
      <c r="I2427" s="342" t="s">
        <v>6575</v>
      </c>
      <c r="J2427" s="342" t="s">
        <v>6755</v>
      </c>
      <c r="K2427" s="581" t="s">
        <v>8031</v>
      </c>
      <c r="L2427" s="344" t="s">
        <v>4090</v>
      </c>
      <c r="N2427" s="344" t="s">
        <v>4090</v>
      </c>
      <c r="O2427" s="341">
        <v>0</v>
      </c>
    </row>
    <row r="2428" spans="1:15" x14ac:dyDescent="0.2">
      <c r="A2428" s="341" t="s">
        <v>9257</v>
      </c>
      <c r="B2428" s="341" t="s">
        <v>9276</v>
      </c>
      <c r="C2428" s="342" t="s">
        <v>6657</v>
      </c>
      <c r="D2428" s="342" t="s">
        <v>6658</v>
      </c>
      <c r="E2428" s="342" t="s">
        <v>9321</v>
      </c>
      <c r="F2428" s="342" t="s">
        <v>6568</v>
      </c>
      <c r="G2428" s="343">
        <v>7.3500000000000005</v>
      </c>
      <c r="H2428" s="342" t="s">
        <v>6594</v>
      </c>
      <c r="I2428" s="342" t="s">
        <v>6575</v>
      </c>
      <c r="J2428" s="342" t="s">
        <v>6755</v>
      </c>
      <c r="K2428" s="581" t="s">
        <v>7233</v>
      </c>
      <c r="L2428" s="344" t="s">
        <v>4090</v>
      </c>
      <c r="N2428" s="344" t="s">
        <v>4090</v>
      </c>
      <c r="O2428" s="341">
        <v>0</v>
      </c>
    </row>
    <row r="2429" spans="1:15" x14ac:dyDescent="0.2">
      <c r="A2429" s="341" t="s">
        <v>9257</v>
      </c>
      <c r="B2429" s="341" t="s">
        <v>9276</v>
      </c>
      <c r="C2429" s="342" t="s">
        <v>6660</v>
      </c>
      <c r="D2429" s="342" t="s">
        <v>6658</v>
      </c>
      <c r="E2429" s="342" t="s">
        <v>9323</v>
      </c>
      <c r="F2429" s="342" t="s">
        <v>6568</v>
      </c>
      <c r="G2429" s="343">
        <v>7.3100000000000005</v>
      </c>
      <c r="H2429" s="342" t="s">
        <v>6594</v>
      </c>
      <c r="I2429" s="342" t="s">
        <v>6575</v>
      </c>
      <c r="J2429" s="342" t="s">
        <v>6755</v>
      </c>
      <c r="K2429" s="581" t="s">
        <v>7233</v>
      </c>
      <c r="L2429" s="344" t="s">
        <v>4090</v>
      </c>
      <c r="N2429" s="344" t="s">
        <v>4090</v>
      </c>
      <c r="O2429" s="341">
        <v>0</v>
      </c>
    </row>
    <row r="2430" spans="1:15" x14ac:dyDescent="0.2">
      <c r="A2430" s="341" t="s">
        <v>9257</v>
      </c>
      <c r="B2430" s="341" t="s">
        <v>9276</v>
      </c>
      <c r="C2430" s="342" t="s">
        <v>8000</v>
      </c>
      <c r="D2430" s="342" t="s">
        <v>6658</v>
      </c>
      <c r="E2430" s="342" t="s">
        <v>9320</v>
      </c>
      <c r="F2430" s="342" t="s">
        <v>6568</v>
      </c>
      <c r="G2430" s="343">
        <v>11.22</v>
      </c>
      <c r="H2430" s="342" t="s">
        <v>6594</v>
      </c>
      <c r="I2430" s="342" t="s">
        <v>6575</v>
      </c>
      <c r="J2430" s="342" t="s">
        <v>6755</v>
      </c>
      <c r="K2430" s="581" t="s">
        <v>8032</v>
      </c>
      <c r="L2430" s="344" t="s">
        <v>4090</v>
      </c>
      <c r="N2430" s="344" t="s">
        <v>4090</v>
      </c>
      <c r="O2430" s="341">
        <v>0</v>
      </c>
    </row>
    <row r="2431" spans="1:15" x14ac:dyDescent="0.2">
      <c r="A2431" s="341" t="s">
        <v>9257</v>
      </c>
      <c r="B2431" s="341" t="s">
        <v>9276</v>
      </c>
      <c r="C2431" s="342" t="s">
        <v>7953</v>
      </c>
      <c r="D2431" s="342" t="s">
        <v>6658</v>
      </c>
      <c r="E2431" s="342" t="s">
        <v>9319</v>
      </c>
      <c r="F2431" s="342" t="s">
        <v>6568</v>
      </c>
      <c r="G2431" s="343">
        <v>30</v>
      </c>
      <c r="H2431" s="342" t="s">
        <v>6594</v>
      </c>
      <c r="I2431" s="342" t="s">
        <v>6575</v>
      </c>
      <c r="J2431" s="342" t="s">
        <v>6755</v>
      </c>
      <c r="K2431" s="581" t="s">
        <v>8033</v>
      </c>
      <c r="L2431" s="344" t="s">
        <v>4090</v>
      </c>
      <c r="N2431" s="344" t="s">
        <v>4090</v>
      </c>
      <c r="O2431" s="341">
        <v>0</v>
      </c>
    </row>
    <row r="2432" spans="1:15" x14ac:dyDescent="0.2">
      <c r="A2432" s="341" t="s">
        <v>9257</v>
      </c>
      <c r="B2432" s="341" t="s">
        <v>9276</v>
      </c>
      <c r="C2432" s="342" t="s">
        <v>7953</v>
      </c>
      <c r="D2432" s="342" t="s">
        <v>6658</v>
      </c>
      <c r="E2432" s="342" t="s">
        <v>9324</v>
      </c>
      <c r="F2432" s="342" t="s">
        <v>6568</v>
      </c>
      <c r="G2432" s="343">
        <v>11.9</v>
      </c>
      <c r="H2432" s="342" t="s">
        <v>6594</v>
      </c>
      <c r="I2432" s="342" t="s">
        <v>6575</v>
      </c>
      <c r="J2432" s="342" t="s">
        <v>6755</v>
      </c>
      <c r="K2432" s="581" t="s">
        <v>8033</v>
      </c>
      <c r="L2432" s="344" t="s">
        <v>4090</v>
      </c>
      <c r="N2432" s="344" t="s">
        <v>4090</v>
      </c>
      <c r="O2432" s="341">
        <v>0</v>
      </c>
    </row>
    <row r="2433" spans="1:15" x14ac:dyDescent="0.2">
      <c r="A2433" s="341" t="s">
        <v>9257</v>
      </c>
      <c r="B2433" s="341" t="s">
        <v>9276</v>
      </c>
      <c r="C2433" s="342" t="s">
        <v>6657</v>
      </c>
      <c r="D2433" s="342" t="s">
        <v>6658</v>
      </c>
      <c r="E2433" s="342" t="s">
        <v>9322</v>
      </c>
      <c r="F2433" s="342" t="s">
        <v>6568</v>
      </c>
      <c r="G2433" s="343">
        <v>2.04</v>
      </c>
      <c r="H2433" s="342" t="s">
        <v>6594</v>
      </c>
      <c r="I2433" s="342" t="s">
        <v>6575</v>
      </c>
      <c r="J2433" s="342" t="s">
        <v>6755</v>
      </c>
      <c r="K2433" s="581" t="s">
        <v>7758</v>
      </c>
      <c r="L2433" s="344" t="s">
        <v>4090</v>
      </c>
      <c r="N2433" s="344" t="s">
        <v>4090</v>
      </c>
      <c r="O2433" s="341">
        <v>0</v>
      </c>
    </row>
    <row r="2434" spans="1:15" x14ac:dyDescent="0.2">
      <c r="A2434" s="341" t="s">
        <v>9257</v>
      </c>
      <c r="B2434" s="341" t="s">
        <v>9276</v>
      </c>
      <c r="C2434" s="342" t="s">
        <v>6668</v>
      </c>
      <c r="D2434" s="342" t="s">
        <v>6658</v>
      </c>
      <c r="E2434" s="342" t="s">
        <v>9322</v>
      </c>
      <c r="F2434" s="342" t="s">
        <v>6568</v>
      </c>
      <c r="G2434" s="343">
        <v>8.08</v>
      </c>
      <c r="H2434" s="342" t="s">
        <v>6594</v>
      </c>
      <c r="I2434" s="342" t="s">
        <v>6575</v>
      </c>
      <c r="J2434" s="342" t="s">
        <v>6755</v>
      </c>
      <c r="K2434" s="581" t="s">
        <v>7757</v>
      </c>
      <c r="L2434" s="344" t="s">
        <v>4090</v>
      </c>
      <c r="N2434" s="344" t="s">
        <v>4090</v>
      </c>
      <c r="O2434" s="341">
        <v>0</v>
      </c>
    </row>
    <row r="2435" spans="1:15" x14ac:dyDescent="0.2">
      <c r="A2435" s="341" t="s">
        <v>9257</v>
      </c>
      <c r="B2435" s="341" t="s">
        <v>9276</v>
      </c>
      <c r="C2435" s="342" t="s">
        <v>7946</v>
      </c>
      <c r="D2435" s="342" t="s">
        <v>6658</v>
      </c>
      <c r="E2435" s="342" t="s">
        <v>9319</v>
      </c>
      <c r="F2435" s="342" t="s">
        <v>6568</v>
      </c>
      <c r="G2435" s="343">
        <v>6</v>
      </c>
      <c r="H2435" s="342" t="s">
        <v>6594</v>
      </c>
      <c r="I2435" s="342" t="s">
        <v>6575</v>
      </c>
      <c r="J2435" s="342" t="s">
        <v>6755</v>
      </c>
      <c r="K2435" s="581" t="s">
        <v>8034</v>
      </c>
      <c r="L2435" s="344" t="s">
        <v>4090</v>
      </c>
      <c r="N2435" s="344" t="s">
        <v>4090</v>
      </c>
      <c r="O2435" s="341">
        <v>0</v>
      </c>
    </row>
    <row r="2436" spans="1:15" x14ac:dyDescent="0.2">
      <c r="A2436" s="341" t="s">
        <v>9257</v>
      </c>
      <c r="B2436" s="341" t="s">
        <v>9276</v>
      </c>
      <c r="C2436" s="342" t="s">
        <v>6955</v>
      </c>
      <c r="D2436" s="342" t="s">
        <v>6658</v>
      </c>
      <c r="E2436" s="342" t="s">
        <v>9325</v>
      </c>
      <c r="F2436" s="342" t="s">
        <v>6568</v>
      </c>
      <c r="G2436" s="343">
        <v>41.22</v>
      </c>
      <c r="H2436" s="342" t="s">
        <v>6594</v>
      </c>
      <c r="I2436" s="342" t="s">
        <v>6575</v>
      </c>
      <c r="J2436" s="342" t="s">
        <v>6755</v>
      </c>
      <c r="K2436" s="581" t="s">
        <v>8035</v>
      </c>
      <c r="L2436" s="344" t="s">
        <v>4090</v>
      </c>
      <c r="N2436" s="344" t="s">
        <v>4090</v>
      </c>
      <c r="O2436" s="341">
        <v>0</v>
      </c>
    </row>
    <row r="2437" spans="1:15" x14ac:dyDescent="0.2">
      <c r="A2437" s="341" t="s">
        <v>9257</v>
      </c>
      <c r="B2437" s="341" t="s">
        <v>9276</v>
      </c>
      <c r="C2437" s="342" t="s">
        <v>7974</v>
      </c>
      <c r="D2437" s="342" t="s">
        <v>6658</v>
      </c>
      <c r="E2437" s="342" t="s">
        <v>9328</v>
      </c>
      <c r="F2437" s="342" t="s">
        <v>6568</v>
      </c>
      <c r="G2437" s="343">
        <v>11.200000000000001</v>
      </c>
      <c r="H2437" s="342" t="s">
        <v>6594</v>
      </c>
      <c r="I2437" s="342" t="s">
        <v>6575</v>
      </c>
      <c r="J2437" s="342" t="s">
        <v>6755</v>
      </c>
      <c r="K2437" s="581" t="s">
        <v>8034</v>
      </c>
      <c r="L2437" s="344" t="s">
        <v>4090</v>
      </c>
      <c r="N2437" s="344" t="s">
        <v>4090</v>
      </c>
      <c r="O2437" s="341">
        <v>0</v>
      </c>
    </row>
    <row r="2438" spans="1:15" x14ac:dyDescent="0.2">
      <c r="A2438" s="341" t="s">
        <v>9257</v>
      </c>
      <c r="B2438" s="341" t="s">
        <v>9276</v>
      </c>
      <c r="C2438" s="342" t="s">
        <v>7974</v>
      </c>
      <c r="D2438" s="342" t="s">
        <v>6658</v>
      </c>
      <c r="E2438" s="342" t="s">
        <v>9323</v>
      </c>
      <c r="F2438" s="342" t="s">
        <v>6568</v>
      </c>
      <c r="G2438" s="343">
        <v>39.9</v>
      </c>
      <c r="H2438" s="342" t="s">
        <v>6594</v>
      </c>
      <c r="I2438" s="342" t="s">
        <v>6575</v>
      </c>
      <c r="J2438" s="342" t="s">
        <v>6755</v>
      </c>
      <c r="K2438" s="581" t="s">
        <v>7237</v>
      </c>
      <c r="L2438" s="344" t="s">
        <v>4090</v>
      </c>
      <c r="N2438" s="344" t="s">
        <v>4090</v>
      </c>
      <c r="O2438" s="341">
        <v>0</v>
      </c>
    </row>
    <row r="2439" spans="1:15" x14ac:dyDescent="0.2">
      <c r="A2439" s="341" t="s">
        <v>9257</v>
      </c>
      <c r="B2439" s="341" t="s">
        <v>9276</v>
      </c>
      <c r="C2439" s="342" t="s">
        <v>6668</v>
      </c>
      <c r="D2439" s="342" t="s">
        <v>6658</v>
      </c>
      <c r="E2439" s="342" t="s">
        <v>9323</v>
      </c>
      <c r="F2439" s="342" t="s">
        <v>6568</v>
      </c>
      <c r="G2439" s="343">
        <v>11.9</v>
      </c>
      <c r="H2439" s="342" t="s">
        <v>6594</v>
      </c>
      <c r="I2439" s="342" t="s">
        <v>6575</v>
      </c>
      <c r="J2439" s="342" t="s">
        <v>6755</v>
      </c>
      <c r="K2439" s="581" t="s">
        <v>7239</v>
      </c>
      <c r="L2439" s="344" t="s">
        <v>4090</v>
      </c>
      <c r="N2439" s="344" t="s">
        <v>4090</v>
      </c>
      <c r="O2439" s="341">
        <v>0</v>
      </c>
    </row>
    <row r="2440" spans="1:15" x14ac:dyDescent="0.2">
      <c r="A2440" s="341" t="s">
        <v>9257</v>
      </c>
      <c r="B2440" s="341" t="s">
        <v>9276</v>
      </c>
      <c r="C2440" s="342" t="s">
        <v>7946</v>
      </c>
      <c r="D2440" s="342" t="s">
        <v>6658</v>
      </c>
      <c r="E2440" s="342" t="s">
        <v>9323</v>
      </c>
      <c r="F2440" s="342" t="s">
        <v>6568</v>
      </c>
      <c r="G2440" s="343">
        <v>10.15</v>
      </c>
      <c r="H2440" s="342" t="s">
        <v>6594</v>
      </c>
      <c r="I2440" s="342" t="s">
        <v>6575</v>
      </c>
      <c r="J2440" s="342" t="s">
        <v>6755</v>
      </c>
      <c r="K2440" s="581" t="s">
        <v>8036</v>
      </c>
      <c r="L2440" s="344" t="s">
        <v>4090</v>
      </c>
      <c r="N2440" s="344" t="s">
        <v>4090</v>
      </c>
      <c r="O2440" s="341">
        <v>0</v>
      </c>
    </row>
    <row r="2441" spans="1:15" x14ac:dyDescent="0.2">
      <c r="A2441" s="341" t="s">
        <v>9257</v>
      </c>
      <c r="B2441" s="341" t="s">
        <v>9276</v>
      </c>
      <c r="C2441" s="342" t="s">
        <v>6790</v>
      </c>
      <c r="D2441" s="342" t="s">
        <v>6658</v>
      </c>
      <c r="E2441" s="342" t="s">
        <v>9326</v>
      </c>
      <c r="F2441" s="342" t="s">
        <v>6568</v>
      </c>
      <c r="G2441" s="343">
        <v>3.42</v>
      </c>
      <c r="H2441" s="342" t="s">
        <v>6594</v>
      </c>
      <c r="I2441" s="342" t="s">
        <v>6575</v>
      </c>
      <c r="J2441" s="342" t="s">
        <v>6755</v>
      </c>
      <c r="K2441" s="581" t="s">
        <v>7244</v>
      </c>
      <c r="L2441" s="344" t="s">
        <v>4090</v>
      </c>
      <c r="N2441" s="344" t="s">
        <v>4090</v>
      </c>
      <c r="O2441" s="341">
        <v>0</v>
      </c>
    </row>
    <row r="2442" spans="1:15" x14ac:dyDescent="0.2">
      <c r="A2442" s="341" t="s">
        <v>9257</v>
      </c>
      <c r="B2442" s="341" t="s">
        <v>9276</v>
      </c>
      <c r="C2442" s="342" t="s">
        <v>6668</v>
      </c>
      <c r="D2442" s="342" t="s">
        <v>6658</v>
      </c>
      <c r="E2442" s="342" t="s">
        <v>9320</v>
      </c>
      <c r="F2442" s="342" t="s">
        <v>6568</v>
      </c>
      <c r="G2442" s="343">
        <v>28.8</v>
      </c>
      <c r="H2442" s="342" t="s">
        <v>6594</v>
      </c>
      <c r="I2442" s="342" t="s">
        <v>6575</v>
      </c>
      <c r="J2442" s="342" t="s">
        <v>6755</v>
      </c>
      <c r="K2442" s="581" t="s">
        <v>8037</v>
      </c>
      <c r="L2442" s="344" t="s">
        <v>4090</v>
      </c>
      <c r="N2442" s="344" t="s">
        <v>4090</v>
      </c>
      <c r="O2442" s="341">
        <v>0</v>
      </c>
    </row>
    <row r="2443" spans="1:15" x14ac:dyDescent="0.2">
      <c r="A2443" s="341" t="s">
        <v>9257</v>
      </c>
      <c r="B2443" s="341" t="s">
        <v>9276</v>
      </c>
      <c r="C2443" s="342" t="s">
        <v>7952</v>
      </c>
      <c r="D2443" s="342" t="s">
        <v>6658</v>
      </c>
      <c r="E2443" s="342" t="s">
        <v>9328</v>
      </c>
      <c r="F2443" s="342" t="s">
        <v>6568</v>
      </c>
      <c r="G2443" s="343">
        <v>17.34</v>
      </c>
      <c r="H2443" s="342" t="s">
        <v>6594</v>
      </c>
      <c r="I2443" s="342" t="s">
        <v>6575</v>
      </c>
      <c r="J2443" s="342" t="s">
        <v>6755</v>
      </c>
      <c r="K2443" s="581" t="s">
        <v>6986</v>
      </c>
      <c r="L2443" s="344" t="s">
        <v>4090</v>
      </c>
      <c r="N2443" s="344" t="s">
        <v>4090</v>
      </c>
      <c r="O2443" s="341">
        <v>0</v>
      </c>
    </row>
    <row r="2444" spans="1:15" x14ac:dyDescent="0.2">
      <c r="A2444" s="341" t="s">
        <v>9257</v>
      </c>
      <c r="B2444" s="341" t="s">
        <v>9276</v>
      </c>
      <c r="C2444" s="342" t="s">
        <v>6668</v>
      </c>
      <c r="D2444" s="342" t="s">
        <v>6658</v>
      </c>
      <c r="E2444" s="342" t="s">
        <v>9325</v>
      </c>
      <c r="F2444" s="342" t="s">
        <v>6568</v>
      </c>
      <c r="G2444" s="343">
        <v>6.9</v>
      </c>
      <c r="H2444" s="342" t="s">
        <v>6594</v>
      </c>
      <c r="I2444" s="342" t="s">
        <v>6575</v>
      </c>
      <c r="J2444" s="342" t="s">
        <v>6755</v>
      </c>
      <c r="K2444" s="581" t="s">
        <v>7920</v>
      </c>
      <c r="L2444" s="344" t="s">
        <v>4090</v>
      </c>
      <c r="N2444" s="344" t="s">
        <v>4090</v>
      </c>
      <c r="O2444" s="341">
        <v>0</v>
      </c>
    </row>
    <row r="2445" spans="1:15" x14ac:dyDescent="0.2">
      <c r="A2445" s="341" t="s">
        <v>9257</v>
      </c>
      <c r="B2445" s="341" t="s">
        <v>9276</v>
      </c>
      <c r="C2445" s="342" t="s">
        <v>6660</v>
      </c>
      <c r="D2445" s="342" t="s">
        <v>6658</v>
      </c>
      <c r="E2445" s="342" t="s">
        <v>9334</v>
      </c>
      <c r="F2445" s="342" t="s">
        <v>6568</v>
      </c>
      <c r="G2445" s="343">
        <v>4.83</v>
      </c>
      <c r="H2445" s="342" t="s">
        <v>6594</v>
      </c>
      <c r="I2445" s="342" t="s">
        <v>6575</v>
      </c>
      <c r="J2445" s="342" t="s">
        <v>6755</v>
      </c>
      <c r="K2445" s="581" t="s">
        <v>8038</v>
      </c>
      <c r="L2445" s="344" t="s">
        <v>4090</v>
      </c>
      <c r="N2445" s="344" t="s">
        <v>4090</v>
      </c>
      <c r="O2445" s="341">
        <v>0</v>
      </c>
    </row>
    <row r="2446" spans="1:15" x14ac:dyDescent="0.2">
      <c r="A2446" s="341" t="s">
        <v>9257</v>
      </c>
      <c r="B2446" s="341" t="s">
        <v>9276</v>
      </c>
      <c r="C2446" s="342" t="s">
        <v>7947</v>
      </c>
      <c r="D2446" s="342" t="s">
        <v>6658</v>
      </c>
      <c r="E2446" s="342" t="s">
        <v>9255</v>
      </c>
      <c r="F2446" s="342" t="s">
        <v>6568</v>
      </c>
      <c r="G2446" s="343">
        <v>7.65</v>
      </c>
      <c r="H2446" s="342" t="s">
        <v>6594</v>
      </c>
      <c r="I2446" s="342" t="s">
        <v>6575</v>
      </c>
      <c r="J2446" s="342" t="s">
        <v>6755</v>
      </c>
      <c r="K2446" s="581" t="s">
        <v>7561</v>
      </c>
      <c r="L2446" s="344" t="s">
        <v>4090</v>
      </c>
      <c r="N2446" s="344" t="s">
        <v>4090</v>
      </c>
      <c r="O2446" s="341">
        <v>0</v>
      </c>
    </row>
    <row r="2447" spans="1:15" x14ac:dyDescent="0.2">
      <c r="A2447" s="341" t="s">
        <v>9257</v>
      </c>
      <c r="B2447" s="341" t="s">
        <v>9276</v>
      </c>
      <c r="C2447" s="342" t="s">
        <v>7965</v>
      </c>
      <c r="D2447" s="342" t="s">
        <v>6658</v>
      </c>
      <c r="E2447" s="342" t="s">
        <v>9319</v>
      </c>
      <c r="F2447" s="342" t="s">
        <v>6568</v>
      </c>
      <c r="G2447" s="343">
        <v>8.58</v>
      </c>
      <c r="H2447" s="342" t="s">
        <v>6594</v>
      </c>
      <c r="I2447" s="342" t="s">
        <v>6575</v>
      </c>
      <c r="J2447" s="342" t="s">
        <v>6755</v>
      </c>
      <c r="K2447" s="581" t="s">
        <v>8039</v>
      </c>
      <c r="L2447" s="344" t="s">
        <v>4090</v>
      </c>
      <c r="N2447" s="344" t="s">
        <v>4090</v>
      </c>
      <c r="O2447" s="341">
        <v>0</v>
      </c>
    </row>
    <row r="2448" spans="1:15" x14ac:dyDescent="0.2">
      <c r="A2448" s="341" t="s">
        <v>9257</v>
      </c>
      <c r="B2448" s="341" t="s">
        <v>9276</v>
      </c>
      <c r="C2448" s="342" t="s">
        <v>7946</v>
      </c>
      <c r="D2448" s="342" t="s">
        <v>6658</v>
      </c>
      <c r="E2448" s="342" t="s">
        <v>9320</v>
      </c>
      <c r="F2448" s="342" t="s">
        <v>6568</v>
      </c>
      <c r="G2448" s="343">
        <v>5.43</v>
      </c>
      <c r="H2448" s="342" t="s">
        <v>6594</v>
      </c>
      <c r="I2448" s="342" t="s">
        <v>6575</v>
      </c>
      <c r="J2448" s="342" t="s">
        <v>6755</v>
      </c>
      <c r="K2448" s="581" t="s">
        <v>7247</v>
      </c>
      <c r="L2448" s="344" t="s">
        <v>4090</v>
      </c>
      <c r="N2448" s="344" t="s">
        <v>4090</v>
      </c>
      <c r="O2448" s="341">
        <v>0</v>
      </c>
    </row>
    <row r="2449" spans="1:15" x14ac:dyDescent="0.2">
      <c r="A2449" s="341" t="s">
        <v>9257</v>
      </c>
      <c r="B2449" s="341" t="s">
        <v>9276</v>
      </c>
      <c r="C2449" s="342" t="s">
        <v>7974</v>
      </c>
      <c r="D2449" s="342" t="s">
        <v>6658</v>
      </c>
      <c r="E2449" s="342" t="s">
        <v>9320</v>
      </c>
      <c r="F2449" s="342" t="s">
        <v>6568</v>
      </c>
      <c r="G2449" s="343">
        <v>7.92</v>
      </c>
      <c r="H2449" s="342" t="s">
        <v>6594</v>
      </c>
      <c r="I2449" s="342" t="s">
        <v>6575</v>
      </c>
      <c r="J2449" s="342" t="s">
        <v>6755</v>
      </c>
      <c r="K2449" s="581" t="s">
        <v>8040</v>
      </c>
      <c r="L2449" s="344" t="s">
        <v>4090</v>
      </c>
      <c r="N2449" s="344" t="s">
        <v>4090</v>
      </c>
      <c r="O2449" s="341">
        <v>0</v>
      </c>
    </row>
    <row r="2450" spans="1:15" x14ac:dyDescent="0.2">
      <c r="A2450" s="341" t="s">
        <v>9257</v>
      </c>
      <c r="B2450" s="341" t="s">
        <v>9276</v>
      </c>
      <c r="C2450" s="342" t="s">
        <v>6668</v>
      </c>
      <c r="D2450" s="342" t="s">
        <v>6658</v>
      </c>
      <c r="E2450" s="342" t="s">
        <v>9322</v>
      </c>
      <c r="F2450" s="342" t="s">
        <v>6568</v>
      </c>
      <c r="G2450" s="343">
        <v>5.78</v>
      </c>
      <c r="H2450" s="342" t="s">
        <v>6594</v>
      </c>
      <c r="I2450" s="342" t="s">
        <v>6575</v>
      </c>
      <c r="J2450" s="342" t="s">
        <v>6755</v>
      </c>
      <c r="K2450" s="581" t="s">
        <v>7255</v>
      </c>
      <c r="L2450" s="344" t="s">
        <v>4090</v>
      </c>
      <c r="N2450" s="344" t="s">
        <v>4090</v>
      </c>
      <c r="O2450" s="341">
        <v>0</v>
      </c>
    </row>
    <row r="2451" spans="1:15" x14ac:dyDescent="0.2">
      <c r="A2451" s="341" t="s">
        <v>9257</v>
      </c>
      <c r="B2451" s="341" t="s">
        <v>9276</v>
      </c>
      <c r="C2451" s="342" t="s">
        <v>6660</v>
      </c>
      <c r="D2451" s="342" t="s">
        <v>6658</v>
      </c>
      <c r="E2451" s="342" t="s">
        <v>9321</v>
      </c>
      <c r="F2451" s="342" t="s">
        <v>6568</v>
      </c>
      <c r="G2451" s="343">
        <v>22.27</v>
      </c>
      <c r="H2451" s="342" t="s">
        <v>6594</v>
      </c>
      <c r="I2451" s="342" t="s">
        <v>6575</v>
      </c>
      <c r="J2451" s="342" t="s">
        <v>6755</v>
      </c>
      <c r="K2451" s="581" t="s">
        <v>8040</v>
      </c>
      <c r="L2451" s="344" t="s">
        <v>4090</v>
      </c>
      <c r="N2451" s="344" t="s">
        <v>4090</v>
      </c>
      <c r="O2451" s="341">
        <v>0</v>
      </c>
    </row>
    <row r="2452" spans="1:15" x14ac:dyDescent="0.2">
      <c r="A2452" s="341" t="s">
        <v>9257</v>
      </c>
      <c r="B2452" s="341" t="s">
        <v>9276</v>
      </c>
      <c r="C2452" s="342" t="s">
        <v>6657</v>
      </c>
      <c r="D2452" s="342" t="s">
        <v>6658</v>
      </c>
      <c r="E2452" s="342" t="s">
        <v>9328</v>
      </c>
      <c r="F2452" s="342" t="s">
        <v>6568</v>
      </c>
      <c r="G2452" s="343">
        <v>8.4</v>
      </c>
      <c r="H2452" s="342" t="s">
        <v>6594</v>
      </c>
      <c r="I2452" s="342" t="s">
        <v>6575</v>
      </c>
      <c r="J2452" s="342" t="s">
        <v>6755</v>
      </c>
      <c r="K2452" s="581" t="s">
        <v>7256</v>
      </c>
      <c r="L2452" s="344" t="s">
        <v>4090</v>
      </c>
      <c r="N2452" s="344" t="s">
        <v>4090</v>
      </c>
      <c r="O2452" s="341">
        <v>0</v>
      </c>
    </row>
    <row r="2453" spans="1:15" x14ac:dyDescent="0.2">
      <c r="A2453" s="341" t="s">
        <v>9257</v>
      </c>
      <c r="B2453" s="341" t="s">
        <v>9276</v>
      </c>
      <c r="C2453" s="342" t="s">
        <v>7947</v>
      </c>
      <c r="D2453" s="342" t="s">
        <v>6658</v>
      </c>
      <c r="E2453" s="342" t="s">
        <v>9326</v>
      </c>
      <c r="F2453" s="342" t="s">
        <v>6568</v>
      </c>
      <c r="G2453" s="343">
        <v>26.25</v>
      </c>
      <c r="H2453" s="342" t="s">
        <v>6594</v>
      </c>
      <c r="I2453" s="342" t="s">
        <v>6575</v>
      </c>
      <c r="J2453" s="342" t="s">
        <v>6755</v>
      </c>
      <c r="K2453" s="581" t="s">
        <v>7254</v>
      </c>
      <c r="L2453" s="344" t="s">
        <v>4090</v>
      </c>
      <c r="N2453" s="344" t="s">
        <v>4090</v>
      </c>
      <c r="O2453" s="341">
        <v>0</v>
      </c>
    </row>
    <row r="2454" spans="1:15" x14ac:dyDescent="0.2">
      <c r="A2454" s="341" t="s">
        <v>9257</v>
      </c>
      <c r="B2454" s="341" t="s">
        <v>9276</v>
      </c>
      <c r="C2454" s="342" t="s">
        <v>6793</v>
      </c>
      <c r="D2454" s="342" t="s">
        <v>6658</v>
      </c>
      <c r="E2454" s="342" t="s">
        <v>9334</v>
      </c>
      <c r="F2454" s="342" t="s">
        <v>6568</v>
      </c>
      <c r="G2454" s="343">
        <v>11.700000000000001</v>
      </c>
      <c r="H2454" s="342" t="s">
        <v>6594</v>
      </c>
      <c r="I2454" s="342" t="s">
        <v>6575</v>
      </c>
      <c r="J2454" s="342" t="s">
        <v>6755</v>
      </c>
      <c r="K2454" s="581" t="s">
        <v>7772</v>
      </c>
      <c r="L2454" s="344" t="s">
        <v>4090</v>
      </c>
      <c r="N2454" s="344" t="s">
        <v>4090</v>
      </c>
      <c r="O2454" s="341">
        <v>0</v>
      </c>
    </row>
    <row r="2455" spans="1:15" x14ac:dyDescent="0.2">
      <c r="A2455" s="341" t="s">
        <v>9257</v>
      </c>
      <c r="B2455" s="341" t="s">
        <v>9276</v>
      </c>
      <c r="C2455" s="342" t="s">
        <v>6793</v>
      </c>
      <c r="D2455" s="342" t="s">
        <v>6658</v>
      </c>
      <c r="E2455" s="342" t="s">
        <v>9326</v>
      </c>
      <c r="F2455" s="342" t="s">
        <v>6568</v>
      </c>
      <c r="G2455" s="343">
        <v>8.0500000000000007</v>
      </c>
      <c r="H2455" s="342" t="s">
        <v>6594</v>
      </c>
      <c r="I2455" s="342" t="s">
        <v>6575</v>
      </c>
      <c r="J2455" s="342" t="s">
        <v>6755</v>
      </c>
      <c r="K2455" s="581" t="s">
        <v>7254</v>
      </c>
      <c r="L2455" s="344" t="s">
        <v>4090</v>
      </c>
      <c r="N2455" s="344" t="s">
        <v>4090</v>
      </c>
      <c r="O2455" s="341">
        <v>0</v>
      </c>
    </row>
    <row r="2456" spans="1:15" x14ac:dyDescent="0.2">
      <c r="A2456" s="341" t="s">
        <v>9257</v>
      </c>
      <c r="B2456" s="341" t="s">
        <v>9276</v>
      </c>
      <c r="C2456" s="342" t="s">
        <v>7965</v>
      </c>
      <c r="D2456" s="342" t="s">
        <v>6658</v>
      </c>
      <c r="E2456" s="342" t="s">
        <v>9322</v>
      </c>
      <c r="F2456" s="342" t="s">
        <v>6568</v>
      </c>
      <c r="G2456" s="343">
        <v>11.88</v>
      </c>
      <c r="H2456" s="342" t="s">
        <v>6594</v>
      </c>
      <c r="I2456" s="342" t="s">
        <v>6575</v>
      </c>
      <c r="J2456" s="342" t="s">
        <v>6755</v>
      </c>
      <c r="K2456" s="581" t="s">
        <v>7528</v>
      </c>
      <c r="L2456" s="344" t="s">
        <v>4090</v>
      </c>
      <c r="N2456" s="344" t="s">
        <v>4090</v>
      </c>
      <c r="O2456" s="341">
        <v>0</v>
      </c>
    </row>
    <row r="2457" spans="1:15" x14ac:dyDescent="0.2">
      <c r="A2457" s="341" t="s">
        <v>9257</v>
      </c>
      <c r="B2457" s="341" t="s">
        <v>9276</v>
      </c>
      <c r="C2457" s="342" t="s">
        <v>7965</v>
      </c>
      <c r="D2457" s="342" t="s">
        <v>6658</v>
      </c>
      <c r="E2457" s="342" t="s">
        <v>9322</v>
      </c>
      <c r="F2457" s="342" t="s">
        <v>6568</v>
      </c>
      <c r="G2457" s="343">
        <v>4.08</v>
      </c>
      <c r="H2457" s="342" t="s">
        <v>6594</v>
      </c>
      <c r="I2457" s="342" t="s">
        <v>6575</v>
      </c>
      <c r="J2457" s="342" t="s">
        <v>6755</v>
      </c>
      <c r="K2457" s="581" t="s">
        <v>7528</v>
      </c>
      <c r="L2457" s="344" t="s">
        <v>4090</v>
      </c>
      <c r="N2457" s="344" t="s">
        <v>4090</v>
      </c>
      <c r="O2457" s="341">
        <v>0</v>
      </c>
    </row>
    <row r="2458" spans="1:15" x14ac:dyDescent="0.2">
      <c r="A2458" s="341" t="s">
        <v>9257</v>
      </c>
      <c r="B2458" s="341" t="s">
        <v>9276</v>
      </c>
      <c r="C2458" s="342" t="s">
        <v>7974</v>
      </c>
      <c r="D2458" s="342" t="s">
        <v>6658</v>
      </c>
      <c r="E2458" s="342" t="s">
        <v>9321</v>
      </c>
      <c r="F2458" s="342" t="s">
        <v>6568</v>
      </c>
      <c r="G2458" s="343">
        <v>4.6000000000000005</v>
      </c>
      <c r="H2458" s="342" t="s">
        <v>6594</v>
      </c>
      <c r="I2458" s="342" t="s">
        <v>6575</v>
      </c>
      <c r="J2458" s="342" t="s">
        <v>6755</v>
      </c>
      <c r="K2458" s="581" t="s">
        <v>8041</v>
      </c>
      <c r="L2458" s="344" t="s">
        <v>4090</v>
      </c>
      <c r="N2458" s="344" t="s">
        <v>4090</v>
      </c>
      <c r="O2458" s="341">
        <v>0</v>
      </c>
    </row>
    <row r="2459" spans="1:15" x14ac:dyDescent="0.2">
      <c r="A2459" s="341" t="s">
        <v>9257</v>
      </c>
      <c r="B2459" s="341" t="s">
        <v>9276</v>
      </c>
      <c r="C2459" s="342" t="s">
        <v>6668</v>
      </c>
      <c r="D2459" s="342" t="s">
        <v>6658</v>
      </c>
      <c r="E2459" s="342" t="s">
        <v>9325</v>
      </c>
      <c r="F2459" s="342" t="s">
        <v>6568</v>
      </c>
      <c r="G2459" s="343">
        <v>6.48</v>
      </c>
      <c r="H2459" s="342" t="s">
        <v>6594</v>
      </c>
      <c r="I2459" s="342" t="s">
        <v>6575</v>
      </c>
      <c r="J2459" s="342" t="s">
        <v>6755</v>
      </c>
      <c r="K2459" s="581" t="s">
        <v>8042</v>
      </c>
      <c r="L2459" s="344" t="s">
        <v>4090</v>
      </c>
      <c r="N2459" s="344" t="s">
        <v>4090</v>
      </c>
      <c r="O2459" s="341">
        <v>0</v>
      </c>
    </row>
    <row r="2460" spans="1:15" x14ac:dyDescent="0.2">
      <c r="A2460" s="341" t="s">
        <v>9257</v>
      </c>
      <c r="B2460" s="341" t="s">
        <v>9276</v>
      </c>
      <c r="C2460" s="342" t="s">
        <v>8000</v>
      </c>
      <c r="D2460" s="342" t="s">
        <v>6658</v>
      </c>
      <c r="E2460" s="342" t="s">
        <v>9320</v>
      </c>
      <c r="F2460" s="342" t="s">
        <v>6568</v>
      </c>
      <c r="G2460" s="343">
        <v>3.5</v>
      </c>
      <c r="H2460" s="342" t="s">
        <v>6594</v>
      </c>
      <c r="I2460" s="342" t="s">
        <v>6575</v>
      </c>
      <c r="J2460" s="342" t="s">
        <v>6755</v>
      </c>
      <c r="K2460" s="581" t="s">
        <v>7260</v>
      </c>
      <c r="L2460" s="344" t="s">
        <v>4090</v>
      </c>
      <c r="N2460" s="344" t="s">
        <v>4090</v>
      </c>
      <c r="O2460" s="341">
        <v>0</v>
      </c>
    </row>
    <row r="2461" spans="1:15" x14ac:dyDescent="0.2">
      <c r="A2461" s="341" t="s">
        <v>9257</v>
      </c>
      <c r="B2461" s="341" t="s">
        <v>9276</v>
      </c>
      <c r="C2461" s="342" t="s">
        <v>7946</v>
      </c>
      <c r="D2461" s="342" t="s">
        <v>6658</v>
      </c>
      <c r="E2461" s="342" t="s">
        <v>9329</v>
      </c>
      <c r="F2461" s="342" t="s">
        <v>6568</v>
      </c>
      <c r="G2461" s="343">
        <v>5.7700000000000005</v>
      </c>
      <c r="H2461" s="342" t="s">
        <v>6594</v>
      </c>
      <c r="I2461" s="342" t="s">
        <v>6575</v>
      </c>
      <c r="J2461" s="342" t="s">
        <v>6755</v>
      </c>
      <c r="K2461" s="581" t="s">
        <v>7257</v>
      </c>
      <c r="L2461" s="344" t="s">
        <v>4090</v>
      </c>
      <c r="N2461" s="344" t="s">
        <v>4090</v>
      </c>
      <c r="O2461" s="341">
        <v>0</v>
      </c>
    </row>
    <row r="2462" spans="1:15" x14ac:dyDescent="0.2">
      <c r="A2462" s="341" t="s">
        <v>9257</v>
      </c>
      <c r="B2462" s="341" t="s">
        <v>9276</v>
      </c>
      <c r="C2462" s="342" t="s">
        <v>7947</v>
      </c>
      <c r="D2462" s="342" t="s">
        <v>6658</v>
      </c>
      <c r="E2462" s="342" t="s">
        <v>9323</v>
      </c>
      <c r="F2462" s="342" t="s">
        <v>6568</v>
      </c>
      <c r="G2462" s="343">
        <v>4.2</v>
      </c>
      <c r="H2462" s="342" t="s">
        <v>6594</v>
      </c>
      <c r="I2462" s="342" t="s">
        <v>6575</v>
      </c>
      <c r="J2462" s="342" t="s">
        <v>6755</v>
      </c>
      <c r="K2462" s="581" t="s">
        <v>7260</v>
      </c>
      <c r="L2462" s="344" t="s">
        <v>4090</v>
      </c>
      <c r="N2462" s="344" t="s">
        <v>4090</v>
      </c>
      <c r="O2462" s="341">
        <v>0</v>
      </c>
    </row>
    <row r="2463" spans="1:15" x14ac:dyDescent="0.2">
      <c r="A2463" s="341" t="s">
        <v>9257</v>
      </c>
      <c r="B2463" s="341" t="s">
        <v>9276</v>
      </c>
      <c r="C2463" s="342" t="s">
        <v>6660</v>
      </c>
      <c r="D2463" s="342" t="s">
        <v>6658</v>
      </c>
      <c r="E2463" s="342" t="s">
        <v>9255</v>
      </c>
      <c r="F2463" s="342" t="s">
        <v>6568</v>
      </c>
      <c r="G2463" s="343">
        <v>3.06</v>
      </c>
      <c r="H2463" s="342" t="s">
        <v>6594</v>
      </c>
      <c r="I2463" s="342" t="s">
        <v>6575</v>
      </c>
      <c r="J2463" s="342" t="s">
        <v>6755</v>
      </c>
      <c r="K2463" s="581" t="s">
        <v>6852</v>
      </c>
      <c r="L2463" s="344" t="s">
        <v>4090</v>
      </c>
      <c r="N2463" s="344" t="s">
        <v>4090</v>
      </c>
      <c r="O2463" s="341">
        <v>0</v>
      </c>
    </row>
    <row r="2464" spans="1:15" x14ac:dyDescent="0.2">
      <c r="A2464" s="341" t="s">
        <v>9257</v>
      </c>
      <c r="B2464" s="341" t="s">
        <v>9276</v>
      </c>
      <c r="C2464" s="342" t="s">
        <v>7946</v>
      </c>
      <c r="D2464" s="342" t="s">
        <v>6658</v>
      </c>
      <c r="E2464" s="342" t="s">
        <v>9319</v>
      </c>
      <c r="F2464" s="342" t="s">
        <v>6568</v>
      </c>
      <c r="G2464" s="343">
        <v>10.14</v>
      </c>
      <c r="H2464" s="342" t="s">
        <v>6594</v>
      </c>
      <c r="I2464" s="342" t="s">
        <v>6575</v>
      </c>
      <c r="J2464" s="342" t="s">
        <v>6755</v>
      </c>
      <c r="K2464" s="581" t="s">
        <v>6852</v>
      </c>
      <c r="L2464" s="344" t="s">
        <v>4090</v>
      </c>
      <c r="N2464" s="344" t="s">
        <v>4090</v>
      </c>
      <c r="O2464" s="341">
        <v>0</v>
      </c>
    </row>
    <row r="2465" spans="1:15" x14ac:dyDescent="0.2">
      <c r="A2465" s="341" t="s">
        <v>9257</v>
      </c>
      <c r="B2465" s="341" t="s">
        <v>9276</v>
      </c>
      <c r="C2465" s="342" t="s">
        <v>6955</v>
      </c>
      <c r="D2465" s="342" t="s">
        <v>6658</v>
      </c>
      <c r="E2465" s="342" t="s">
        <v>9321</v>
      </c>
      <c r="F2465" s="342" t="s">
        <v>6568</v>
      </c>
      <c r="G2465" s="343">
        <v>27.36</v>
      </c>
      <c r="H2465" s="342" t="s">
        <v>6594</v>
      </c>
      <c r="I2465" s="342" t="s">
        <v>6575</v>
      </c>
      <c r="J2465" s="342" t="s">
        <v>6755</v>
      </c>
      <c r="K2465" s="581" t="s">
        <v>8043</v>
      </c>
      <c r="L2465" s="344" t="s">
        <v>4090</v>
      </c>
      <c r="N2465" s="344" t="s">
        <v>4090</v>
      </c>
      <c r="O2465" s="341">
        <v>0</v>
      </c>
    </row>
    <row r="2466" spans="1:15" x14ac:dyDescent="0.2">
      <c r="A2466" s="341" t="s">
        <v>9257</v>
      </c>
      <c r="B2466" s="341" t="s">
        <v>9276</v>
      </c>
      <c r="C2466" s="342" t="s">
        <v>6793</v>
      </c>
      <c r="D2466" s="342" t="s">
        <v>6658</v>
      </c>
      <c r="E2466" s="342" t="s">
        <v>9322</v>
      </c>
      <c r="F2466" s="342" t="s">
        <v>6568</v>
      </c>
      <c r="G2466" s="343">
        <v>7.5600000000000005</v>
      </c>
      <c r="H2466" s="342" t="s">
        <v>6594</v>
      </c>
      <c r="I2466" s="342" t="s">
        <v>6575</v>
      </c>
      <c r="J2466" s="342" t="s">
        <v>6755</v>
      </c>
      <c r="K2466" s="581" t="s">
        <v>7257</v>
      </c>
      <c r="L2466" s="344" t="s">
        <v>4090</v>
      </c>
      <c r="N2466" s="344" t="s">
        <v>4090</v>
      </c>
      <c r="O2466" s="341">
        <v>0</v>
      </c>
    </row>
    <row r="2467" spans="1:15" x14ac:dyDescent="0.2">
      <c r="A2467" s="341" t="s">
        <v>9257</v>
      </c>
      <c r="B2467" s="341" t="s">
        <v>9276</v>
      </c>
      <c r="C2467" s="342" t="s">
        <v>6668</v>
      </c>
      <c r="D2467" s="342" t="s">
        <v>6658</v>
      </c>
      <c r="E2467" s="342" t="s">
        <v>9321</v>
      </c>
      <c r="F2467" s="342" t="s">
        <v>6568</v>
      </c>
      <c r="G2467" s="343">
        <v>6.16</v>
      </c>
      <c r="H2467" s="342" t="s">
        <v>6594</v>
      </c>
      <c r="I2467" s="342" t="s">
        <v>6575</v>
      </c>
      <c r="J2467" s="342" t="s">
        <v>6755</v>
      </c>
      <c r="K2467" s="581" t="s">
        <v>8044</v>
      </c>
      <c r="L2467" s="344" t="s">
        <v>4090</v>
      </c>
      <c r="N2467" s="344" t="s">
        <v>4090</v>
      </c>
      <c r="O2467" s="341">
        <v>0</v>
      </c>
    </row>
    <row r="2468" spans="1:15" x14ac:dyDescent="0.2">
      <c r="A2468" s="341" t="s">
        <v>9257</v>
      </c>
      <c r="B2468" s="341" t="s">
        <v>9276</v>
      </c>
      <c r="C2468" s="342" t="s">
        <v>7947</v>
      </c>
      <c r="D2468" s="342" t="s">
        <v>6658</v>
      </c>
      <c r="E2468" s="342" t="s">
        <v>9323</v>
      </c>
      <c r="F2468" s="342" t="s">
        <v>6568</v>
      </c>
      <c r="G2468" s="343">
        <v>4.3</v>
      </c>
      <c r="H2468" s="342" t="s">
        <v>6594</v>
      </c>
      <c r="I2468" s="342" t="s">
        <v>6575</v>
      </c>
      <c r="J2468" s="342" t="s">
        <v>6755</v>
      </c>
      <c r="K2468" s="581" t="s">
        <v>6989</v>
      </c>
      <c r="L2468" s="344" t="s">
        <v>4090</v>
      </c>
      <c r="N2468" s="344" t="s">
        <v>4090</v>
      </c>
      <c r="O2468" s="341">
        <v>0</v>
      </c>
    </row>
    <row r="2469" spans="1:15" x14ac:dyDescent="0.2">
      <c r="A2469" s="341" t="s">
        <v>9257</v>
      </c>
      <c r="B2469" s="341" t="s">
        <v>9276</v>
      </c>
      <c r="C2469" s="342" t="s">
        <v>6660</v>
      </c>
      <c r="D2469" s="342" t="s">
        <v>6658</v>
      </c>
      <c r="E2469" s="342" t="s">
        <v>9328</v>
      </c>
      <c r="F2469" s="342" t="s">
        <v>6568</v>
      </c>
      <c r="G2469" s="343">
        <v>5.76</v>
      </c>
      <c r="H2469" s="342" t="s">
        <v>6594</v>
      </c>
      <c r="I2469" s="342" t="s">
        <v>6575</v>
      </c>
      <c r="J2469" s="342" t="s">
        <v>6755</v>
      </c>
      <c r="K2469" s="581" t="s">
        <v>6989</v>
      </c>
      <c r="L2469" s="344" t="s">
        <v>4090</v>
      </c>
      <c r="N2469" s="344" t="s">
        <v>4090</v>
      </c>
      <c r="O2469" s="341">
        <v>0</v>
      </c>
    </row>
    <row r="2470" spans="1:15" x14ac:dyDescent="0.2">
      <c r="A2470" s="341" t="s">
        <v>9257</v>
      </c>
      <c r="B2470" s="341" t="s">
        <v>9276</v>
      </c>
      <c r="C2470" s="342" t="s">
        <v>7947</v>
      </c>
      <c r="D2470" s="342" t="s">
        <v>6658</v>
      </c>
      <c r="E2470" s="342" t="s">
        <v>9325</v>
      </c>
      <c r="F2470" s="342" t="s">
        <v>6568</v>
      </c>
      <c r="G2470" s="343">
        <v>10.8</v>
      </c>
      <c r="H2470" s="342" t="s">
        <v>6594</v>
      </c>
      <c r="I2470" s="342" t="s">
        <v>6575</v>
      </c>
      <c r="J2470" s="342" t="s">
        <v>6755</v>
      </c>
      <c r="K2470" s="581" t="s">
        <v>8045</v>
      </c>
      <c r="L2470" s="344" t="s">
        <v>4090</v>
      </c>
      <c r="N2470" s="344" t="s">
        <v>4090</v>
      </c>
      <c r="O2470" s="341">
        <v>0</v>
      </c>
    </row>
    <row r="2471" spans="1:15" x14ac:dyDescent="0.2">
      <c r="A2471" s="341" t="s">
        <v>9257</v>
      </c>
      <c r="B2471" s="341" t="s">
        <v>9276</v>
      </c>
      <c r="C2471" s="342" t="s">
        <v>7946</v>
      </c>
      <c r="D2471" s="342" t="s">
        <v>6658</v>
      </c>
      <c r="E2471" s="342" t="s">
        <v>9326</v>
      </c>
      <c r="F2471" s="342" t="s">
        <v>6568</v>
      </c>
      <c r="G2471" s="343">
        <v>12.4</v>
      </c>
      <c r="H2471" s="342" t="s">
        <v>6594</v>
      </c>
      <c r="I2471" s="342" t="s">
        <v>6575</v>
      </c>
      <c r="J2471" s="342" t="s">
        <v>6755</v>
      </c>
      <c r="K2471" s="581" t="s">
        <v>8046</v>
      </c>
      <c r="L2471" s="344" t="s">
        <v>4090</v>
      </c>
      <c r="N2471" s="344" t="s">
        <v>4090</v>
      </c>
      <c r="O2471" s="341">
        <v>0</v>
      </c>
    </row>
    <row r="2472" spans="1:15" x14ac:dyDescent="0.2">
      <c r="A2472" s="341" t="s">
        <v>9257</v>
      </c>
      <c r="B2472" s="341" t="s">
        <v>9276</v>
      </c>
      <c r="C2472" s="342" t="s">
        <v>7974</v>
      </c>
      <c r="D2472" s="342" t="s">
        <v>6658</v>
      </c>
      <c r="E2472" s="342" t="s">
        <v>9333</v>
      </c>
      <c r="F2472" s="342" t="s">
        <v>6568</v>
      </c>
      <c r="G2472" s="343">
        <v>31.98</v>
      </c>
      <c r="H2472" s="342" t="s">
        <v>6594</v>
      </c>
      <c r="I2472" s="342" t="s">
        <v>6575</v>
      </c>
      <c r="J2472" s="342" t="s">
        <v>6755</v>
      </c>
      <c r="K2472" s="581" t="s">
        <v>8047</v>
      </c>
      <c r="L2472" s="344" t="s">
        <v>4090</v>
      </c>
      <c r="N2472" s="344" t="s">
        <v>4090</v>
      </c>
      <c r="O2472" s="341">
        <v>0</v>
      </c>
    </row>
    <row r="2473" spans="1:15" x14ac:dyDescent="0.2">
      <c r="A2473" s="341" t="s">
        <v>9257</v>
      </c>
      <c r="B2473" s="341" t="s">
        <v>9276</v>
      </c>
      <c r="C2473" s="342" t="s">
        <v>7946</v>
      </c>
      <c r="D2473" s="342" t="s">
        <v>6658</v>
      </c>
      <c r="E2473" s="342" t="s">
        <v>9319</v>
      </c>
      <c r="F2473" s="342" t="s">
        <v>6568</v>
      </c>
      <c r="G2473" s="343">
        <v>11.52</v>
      </c>
      <c r="H2473" s="342" t="s">
        <v>6594</v>
      </c>
      <c r="I2473" s="342" t="s">
        <v>6575</v>
      </c>
      <c r="J2473" s="342" t="s">
        <v>6755</v>
      </c>
      <c r="K2473" s="581" t="s">
        <v>8048</v>
      </c>
      <c r="L2473" s="344" t="s">
        <v>4090</v>
      </c>
      <c r="N2473" s="344" t="s">
        <v>4090</v>
      </c>
      <c r="O2473" s="341">
        <v>0</v>
      </c>
    </row>
    <row r="2474" spans="1:15" x14ac:dyDescent="0.2">
      <c r="A2474" s="341" t="s">
        <v>9257</v>
      </c>
      <c r="B2474" s="341" t="s">
        <v>9276</v>
      </c>
      <c r="C2474" s="342" t="s">
        <v>6793</v>
      </c>
      <c r="D2474" s="342" t="s">
        <v>6658</v>
      </c>
      <c r="E2474" s="342" t="s">
        <v>9326</v>
      </c>
      <c r="F2474" s="342" t="s">
        <v>6568</v>
      </c>
      <c r="G2474" s="343">
        <v>4.5200000000000005</v>
      </c>
      <c r="H2474" s="342" t="s">
        <v>6594</v>
      </c>
      <c r="I2474" s="342" t="s">
        <v>6575</v>
      </c>
      <c r="J2474" s="342" t="s">
        <v>6755</v>
      </c>
      <c r="K2474" s="581" t="s">
        <v>7271</v>
      </c>
      <c r="L2474" s="344" t="s">
        <v>4090</v>
      </c>
      <c r="N2474" s="344" t="s">
        <v>4090</v>
      </c>
      <c r="O2474" s="341">
        <v>0</v>
      </c>
    </row>
    <row r="2475" spans="1:15" x14ac:dyDescent="0.2">
      <c r="A2475" s="341" t="s">
        <v>9257</v>
      </c>
      <c r="B2475" s="341" t="s">
        <v>9276</v>
      </c>
      <c r="C2475" s="342" t="s">
        <v>6599</v>
      </c>
      <c r="D2475" s="342" t="s">
        <v>6600</v>
      </c>
      <c r="E2475" s="342" t="s">
        <v>9255</v>
      </c>
      <c r="F2475" s="342" t="s">
        <v>6568</v>
      </c>
      <c r="G2475" s="343">
        <v>5.94</v>
      </c>
      <c r="H2475" s="342" t="s">
        <v>6594</v>
      </c>
      <c r="I2475" s="342" t="s">
        <v>6575</v>
      </c>
      <c r="J2475" s="342" t="s">
        <v>6755</v>
      </c>
      <c r="K2475" s="581" t="s">
        <v>7272</v>
      </c>
      <c r="L2475" s="344" t="s">
        <v>4090</v>
      </c>
      <c r="N2475" s="344" t="s">
        <v>4090</v>
      </c>
      <c r="O2475" s="341">
        <v>0</v>
      </c>
    </row>
    <row r="2476" spans="1:15" x14ac:dyDescent="0.2">
      <c r="A2476" s="341" t="s">
        <v>9257</v>
      </c>
      <c r="B2476" s="341" t="s">
        <v>9276</v>
      </c>
      <c r="C2476" s="342" t="s">
        <v>7965</v>
      </c>
      <c r="D2476" s="342" t="s">
        <v>6658</v>
      </c>
      <c r="E2476" s="342" t="s">
        <v>9337</v>
      </c>
      <c r="F2476" s="342" t="s">
        <v>6568</v>
      </c>
      <c r="G2476" s="343">
        <v>46.410000000000004</v>
      </c>
      <c r="H2476" s="342" t="s">
        <v>6594</v>
      </c>
      <c r="I2476" s="342" t="s">
        <v>6575</v>
      </c>
      <c r="J2476" s="342" t="s">
        <v>6755</v>
      </c>
      <c r="K2476" s="581" t="s">
        <v>8047</v>
      </c>
      <c r="L2476" s="344" t="s">
        <v>4090</v>
      </c>
      <c r="N2476" s="344" t="s">
        <v>4090</v>
      </c>
      <c r="O2476" s="341">
        <v>0</v>
      </c>
    </row>
    <row r="2477" spans="1:15" x14ac:dyDescent="0.2">
      <c r="A2477" s="341" t="s">
        <v>9257</v>
      </c>
      <c r="B2477" s="341" t="s">
        <v>9276</v>
      </c>
      <c r="C2477" s="342" t="s">
        <v>6668</v>
      </c>
      <c r="D2477" s="342" t="s">
        <v>6658</v>
      </c>
      <c r="E2477" s="342" t="s">
        <v>9333</v>
      </c>
      <c r="F2477" s="342" t="s">
        <v>6568</v>
      </c>
      <c r="G2477" s="343">
        <v>4.83</v>
      </c>
      <c r="H2477" s="342" t="s">
        <v>6594</v>
      </c>
      <c r="I2477" s="342" t="s">
        <v>6575</v>
      </c>
      <c r="J2477" s="342" t="s">
        <v>6755</v>
      </c>
      <c r="K2477" s="581" t="s">
        <v>7274</v>
      </c>
      <c r="L2477" s="344" t="s">
        <v>4090</v>
      </c>
      <c r="N2477" s="344" t="s">
        <v>4090</v>
      </c>
      <c r="O2477" s="341">
        <v>0</v>
      </c>
    </row>
    <row r="2478" spans="1:15" x14ac:dyDescent="0.2">
      <c r="A2478" s="341" t="s">
        <v>9257</v>
      </c>
      <c r="B2478" s="341" t="s">
        <v>9276</v>
      </c>
      <c r="C2478" s="342" t="s">
        <v>7965</v>
      </c>
      <c r="D2478" s="342" t="s">
        <v>6658</v>
      </c>
      <c r="E2478" s="342" t="s">
        <v>9321</v>
      </c>
      <c r="F2478" s="342" t="s">
        <v>6568</v>
      </c>
      <c r="G2478" s="343">
        <v>44.887</v>
      </c>
      <c r="H2478" s="342" t="s">
        <v>6594</v>
      </c>
      <c r="I2478" s="342" t="s">
        <v>6575</v>
      </c>
      <c r="J2478" s="342" t="s">
        <v>6755</v>
      </c>
      <c r="K2478" s="581" t="s">
        <v>8049</v>
      </c>
      <c r="L2478" s="344" t="s">
        <v>4090</v>
      </c>
      <c r="N2478" s="344" t="s">
        <v>4090</v>
      </c>
      <c r="O2478" s="341">
        <v>0</v>
      </c>
    </row>
    <row r="2479" spans="1:15" x14ac:dyDescent="0.2">
      <c r="A2479" s="341" t="s">
        <v>9257</v>
      </c>
      <c r="B2479" s="341" t="s">
        <v>9276</v>
      </c>
      <c r="C2479" s="342" t="s">
        <v>7952</v>
      </c>
      <c r="D2479" s="342" t="s">
        <v>6658</v>
      </c>
      <c r="E2479" s="342" t="s">
        <v>9255</v>
      </c>
      <c r="F2479" s="342" t="s">
        <v>6568</v>
      </c>
      <c r="G2479" s="343">
        <v>8.17</v>
      </c>
      <c r="H2479" s="342" t="s">
        <v>6594</v>
      </c>
      <c r="I2479" s="342" t="s">
        <v>6575</v>
      </c>
      <c r="J2479" s="342" t="s">
        <v>6755</v>
      </c>
      <c r="K2479" s="581" t="s">
        <v>8050</v>
      </c>
      <c r="L2479" s="344" t="s">
        <v>4090</v>
      </c>
      <c r="N2479" s="344" t="s">
        <v>4090</v>
      </c>
      <c r="O2479" s="341">
        <v>0</v>
      </c>
    </row>
    <row r="2480" spans="1:15" x14ac:dyDescent="0.2">
      <c r="A2480" s="341" t="s">
        <v>9257</v>
      </c>
      <c r="B2480" s="341" t="s">
        <v>9276</v>
      </c>
      <c r="C2480" s="342" t="s">
        <v>6668</v>
      </c>
      <c r="D2480" s="342" t="s">
        <v>6658</v>
      </c>
      <c r="E2480" s="342" t="s">
        <v>9255</v>
      </c>
      <c r="F2480" s="342" t="s">
        <v>6568</v>
      </c>
      <c r="G2480" s="343">
        <v>5.94</v>
      </c>
      <c r="H2480" s="342" t="s">
        <v>6594</v>
      </c>
      <c r="I2480" s="342" t="s">
        <v>6575</v>
      </c>
      <c r="J2480" s="342" t="s">
        <v>6755</v>
      </c>
      <c r="K2480" s="581" t="s">
        <v>8051</v>
      </c>
      <c r="L2480" s="344" t="s">
        <v>4090</v>
      </c>
      <c r="N2480" s="344" t="s">
        <v>4090</v>
      </c>
      <c r="O2480" s="341">
        <v>0</v>
      </c>
    </row>
    <row r="2481" spans="1:15" x14ac:dyDescent="0.2">
      <c r="A2481" s="341" t="s">
        <v>9257</v>
      </c>
      <c r="B2481" s="341" t="s">
        <v>9276</v>
      </c>
      <c r="C2481" s="342" t="s">
        <v>7974</v>
      </c>
      <c r="D2481" s="342" t="s">
        <v>6658</v>
      </c>
      <c r="E2481" s="342" t="s">
        <v>9328</v>
      </c>
      <c r="F2481" s="342" t="s">
        <v>6568</v>
      </c>
      <c r="G2481" s="343">
        <v>40.1</v>
      </c>
      <c r="H2481" s="342" t="s">
        <v>6594</v>
      </c>
      <c r="I2481" s="342" t="s">
        <v>6575</v>
      </c>
      <c r="J2481" s="342" t="s">
        <v>6755</v>
      </c>
      <c r="K2481" s="581" t="s">
        <v>8052</v>
      </c>
      <c r="L2481" s="344" t="s">
        <v>4090</v>
      </c>
      <c r="N2481" s="344" t="s">
        <v>4090</v>
      </c>
      <c r="O2481" s="341">
        <v>0</v>
      </c>
    </row>
    <row r="2482" spans="1:15" x14ac:dyDescent="0.2">
      <c r="A2482" s="341" t="s">
        <v>9257</v>
      </c>
      <c r="B2482" s="341" t="s">
        <v>9276</v>
      </c>
      <c r="C2482" s="342" t="s">
        <v>7974</v>
      </c>
      <c r="D2482" s="342" t="s">
        <v>6658</v>
      </c>
      <c r="E2482" s="342" t="s">
        <v>9328</v>
      </c>
      <c r="F2482" s="342" t="s">
        <v>6568</v>
      </c>
      <c r="G2482" s="343">
        <v>48.6</v>
      </c>
      <c r="H2482" s="342" t="s">
        <v>6594</v>
      </c>
      <c r="I2482" s="342" t="s">
        <v>6575</v>
      </c>
      <c r="J2482" s="342" t="s">
        <v>6755</v>
      </c>
      <c r="K2482" s="581" t="s">
        <v>8052</v>
      </c>
      <c r="L2482" s="344" t="s">
        <v>4090</v>
      </c>
      <c r="N2482" s="344" t="s">
        <v>4090</v>
      </c>
      <c r="O2482" s="341">
        <v>0</v>
      </c>
    </row>
    <row r="2483" spans="1:15" x14ac:dyDescent="0.2">
      <c r="A2483" s="341" t="s">
        <v>9257</v>
      </c>
      <c r="B2483" s="341" t="s">
        <v>9276</v>
      </c>
      <c r="C2483" s="342" t="s">
        <v>7947</v>
      </c>
      <c r="D2483" s="342" t="s">
        <v>6658</v>
      </c>
      <c r="E2483" s="342" t="s">
        <v>9323</v>
      </c>
      <c r="F2483" s="342" t="s">
        <v>6568</v>
      </c>
      <c r="G2483" s="343">
        <v>4.32</v>
      </c>
      <c r="H2483" s="342" t="s">
        <v>6594</v>
      </c>
      <c r="I2483" s="342" t="s">
        <v>6575</v>
      </c>
      <c r="J2483" s="342" t="s">
        <v>6755</v>
      </c>
      <c r="K2483" s="581" t="s">
        <v>7268</v>
      </c>
      <c r="L2483" s="344" t="s">
        <v>4090</v>
      </c>
      <c r="N2483" s="344" t="s">
        <v>4090</v>
      </c>
      <c r="O2483" s="341">
        <v>0</v>
      </c>
    </row>
    <row r="2484" spans="1:15" x14ac:dyDescent="0.2">
      <c r="A2484" s="341" t="s">
        <v>9257</v>
      </c>
      <c r="B2484" s="341" t="s">
        <v>9276</v>
      </c>
      <c r="C2484" s="342" t="s">
        <v>6657</v>
      </c>
      <c r="D2484" s="342" t="s">
        <v>6658</v>
      </c>
      <c r="E2484" s="342" t="s">
        <v>9322</v>
      </c>
      <c r="F2484" s="342" t="s">
        <v>6568</v>
      </c>
      <c r="G2484" s="343">
        <v>13.200000000000001</v>
      </c>
      <c r="H2484" s="342" t="s">
        <v>6594</v>
      </c>
      <c r="I2484" s="342" t="s">
        <v>6575</v>
      </c>
      <c r="J2484" s="342" t="s">
        <v>6755</v>
      </c>
      <c r="K2484" s="581" t="s">
        <v>8053</v>
      </c>
      <c r="L2484" s="344" t="s">
        <v>4090</v>
      </c>
      <c r="N2484" s="344" t="s">
        <v>4090</v>
      </c>
      <c r="O2484" s="341">
        <v>0</v>
      </c>
    </row>
    <row r="2485" spans="1:15" x14ac:dyDescent="0.2">
      <c r="A2485" s="341" t="s">
        <v>9257</v>
      </c>
      <c r="B2485" s="341" t="s">
        <v>9276</v>
      </c>
      <c r="C2485" s="342" t="s">
        <v>7974</v>
      </c>
      <c r="D2485" s="342" t="s">
        <v>6658</v>
      </c>
      <c r="E2485" s="342" t="s">
        <v>9326</v>
      </c>
      <c r="F2485" s="342" t="s">
        <v>6568</v>
      </c>
      <c r="G2485" s="343">
        <v>18.27</v>
      </c>
      <c r="H2485" s="342" t="s">
        <v>6594</v>
      </c>
      <c r="I2485" s="342" t="s">
        <v>6575</v>
      </c>
      <c r="J2485" s="342" t="s">
        <v>6755</v>
      </c>
      <c r="K2485" s="581" t="s">
        <v>8054</v>
      </c>
      <c r="L2485" s="344" t="s">
        <v>4090</v>
      </c>
      <c r="N2485" s="344" t="s">
        <v>4090</v>
      </c>
      <c r="O2485" s="341">
        <v>0</v>
      </c>
    </row>
    <row r="2486" spans="1:15" x14ac:dyDescent="0.2">
      <c r="A2486" s="341" t="s">
        <v>9257</v>
      </c>
      <c r="B2486" s="341" t="s">
        <v>9276</v>
      </c>
      <c r="C2486" s="342" t="s">
        <v>6660</v>
      </c>
      <c r="D2486" s="342" t="s">
        <v>6658</v>
      </c>
      <c r="E2486" s="342" t="s">
        <v>9255</v>
      </c>
      <c r="F2486" s="342" t="s">
        <v>6568</v>
      </c>
      <c r="G2486" s="343">
        <v>7.0200000000000005</v>
      </c>
      <c r="H2486" s="342" t="s">
        <v>6594</v>
      </c>
      <c r="I2486" s="342" t="s">
        <v>6575</v>
      </c>
      <c r="J2486" s="342" t="s">
        <v>6755</v>
      </c>
      <c r="K2486" s="581" t="s">
        <v>7777</v>
      </c>
      <c r="L2486" s="344" t="s">
        <v>4090</v>
      </c>
      <c r="N2486" s="344" t="s">
        <v>4090</v>
      </c>
      <c r="O2486" s="341">
        <v>0</v>
      </c>
    </row>
    <row r="2487" spans="1:15" x14ac:dyDescent="0.2">
      <c r="A2487" s="341" t="s">
        <v>9257</v>
      </c>
      <c r="B2487" s="341" t="s">
        <v>9276</v>
      </c>
      <c r="C2487" s="342" t="s">
        <v>7974</v>
      </c>
      <c r="D2487" s="342" t="s">
        <v>6658</v>
      </c>
      <c r="E2487" s="342" t="s">
        <v>9328</v>
      </c>
      <c r="F2487" s="342" t="s">
        <v>6568</v>
      </c>
      <c r="G2487" s="343">
        <v>8.98</v>
      </c>
      <c r="H2487" s="342" t="s">
        <v>6594</v>
      </c>
      <c r="I2487" s="342" t="s">
        <v>6575</v>
      </c>
      <c r="J2487" s="342" t="s">
        <v>6755</v>
      </c>
      <c r="K2487" s="581" t="s">
        <v>7277</v>
      </c>
      <c r="L2487" s="344" t="s">
        <v>4090</v>
      </c>
      <c r="N2487" s="344" t="s">
        <v>4090</v>
      </c>
      <c r="O2487" s="341">
        <v>0</v>
      </c>
    </row>
    <row r="2488" spans="1:15" x14ac:dyDescent="0.2">
      <c r="A2488" s="341" t="s">
        <v>9257</v>
      </c>
      <c r="B2488" s="341" t="s">
        <v>9276</v>
      </c>
      <c r="C2488" s="342" t="s">
        <v>6668</v>
      </c>
      <c r="D2488" s="342" t="s">
        <v>6658</v>
      </c>
      <c r="E2488" s="342" t="s">
        <v>9338</v>
      </c>
      <c r="F2488" s="342" t="s">
        <v>6568</v>
      </c>
      <c r="G2488" s="343">
        <v>13.52</v>
      </c>
      <c r="H2488" s="342" t="s">
        <v>6594</v>
      </c>
      <c r="I2488" s="342" t="s">
        <v>6575</v>
      </c>
      <c r="J2488" s="342" t="s">
        <v>6755</v>
      </c>
      <c r="K2488" s="581" t="s">
        <v>8055</v>
      </c>
      <c r="L2488" s="344" t="s">
        <v>4090</v>
      </c>
      <c r="N2488" s="344" t="s">
        <v>4090</v>
      </c>
      <c r="O2488" s="341">
        <v>0</v>
      </c>
    </row>
    <row r="2489" spans="1:15" x14ac:dyDescent="0.2">
      <c r="A2489" s="341" t="s">
        <v>9257</v>
      </c>
      <c r="B2489" s="341" t="s">
        <v>9276</v>
      </c>
      <c r="C2489" s="342" t="s">
        <v>7965</v>
      </c>
      <c r="D2489" s="342" t="s">
        <v>6658</v>
      </c>
      <c r="E2489" s="342" t="s">
        <v>9255</v>
      </c>
      <c r="F2489" s="342" t="s">
        <v>6568</v>
      </c>
      <c r="G2489" s="343">
        <v>12.96</v>
      </c>
      <c r="H2489" s="342" t="s">
        <v>6594</v>
      </c>
      <c r="I2489" s="342" t="s">
        <v>6575</v>
      </c>
      <c r="J2489" s="342" t="s">
        <v>6755</v>
      </c>
      <c r="K2489" s="581" t="s">
        <v>6990</v>
      </c>
      <c r="L2489" s="344" t="s">
        <v>4090</v>
      </c>
      <c r="N2489" s="344" t="s">
        <v>4090</v>
      </c>
      <c r="O2489" s="341">
        <v>0</v>
      </c>
    </row>
    <row r="2490" spans="1:15" x14ac:dyDescent="0.2">
      <c r="A2490" s="341" t="s">
        <v>9257</v>
      </c>
      <c r="B2490" s="341" t="s">
        <v>9276</v>
      </c>
      <c r="C2490" s="342" t="s">
        <v>8000</v>
      </c>
      <c r="D2490" s="342" t="s">
        <v>6658</v>
      </c>
      <c r="E2490" s="342" t="s">
        <v>9329</v>
      </c>
      <c r="F2490" s="342" t="s">
        <v>6568</v>
      </c>
      <c r="G2490" s="343">
        <v>34.68</v>
      </c>
      <c r="H2490" s="342" t="s">
        <v>6594</v>
      </c>
      <c r="I2490" s="342" t="s">
        <v>6575</v>
      </c>
      <c r="J2490" s="342" t="s">
        <v>6755</v>
      </c>
      <c r="K2490" s="581" t="s">
        <v>7278</v>
      </c>
      <c r="L2490" s="344" t="s">
        <v>4090</v>
      </c>
      <c r="N2490" s="344" t="s">
        <v>4090</v>
      </c>
      <c r="O2490" s="341">
        <v>0</v>
      </c>
    </row>
    <row r="2491" spans="1:15" x14ac:dyDescent="0.2">
      <c r="A2491" s="341" t="s">
        <v>9257</v>
      </c>
      <c r="B2491" s="341" t="s">
        <v>9276</v>
      </c>
      <c r="C2491" s="342" t="s">
        <v>7965</v>
      </c>
      <c r="D2491" s="342" t="s">
        <v>6658</v>
      </c>
      <c r="E2491" s="342" t="s">
        <v>9319</v>
      </c>
      <c r="F2491" s="342" t="s">
        <v>6568</v>
      </c>
      <c r="G2491" s="343">
        <v>32.76</v>
      </c>
      <c r="H2491" s="342" t="s">
        <v>6594</v>
      </c>
      <c r="I2491" s="342" t="s">
        <v>6575</v>
      </c>
      <c r="J2491" s="342" t="s">
        <v>6755</v>
      </c>
      <c r="K2491" s="581" t="s">
        <v>8056</v>
      </c>
      <c r="L2491" s="344" t="s">
        <v>4090</v>
      </c>
      <c r="N2491" s="344" t="s">
        <v>4090</v>
      </c>
      <c r="O2491" s="341">
        <v>0</v>
      </c>
    </row>
    <row r="2492" spans="1:15" x14ac:dyDescent="0.2">
      <c r="A2492" s="341" t="s">
        <v>9257</v>
      </c>
      <c r="B2492" s="341" t="s">
        <v>9276</v>
      </c>
      <c r="C2492" s="342" t="s">
        <v>6793</v>
      </c>
      <c r="D2492" s="342" t="s">
        <v>6658</v>
      </c>
      <c r="E2492" s="342" t="s">
        <v>9333</v>
      </c>
      <c r="F2492" s="342" t="s">
        <v>6568</v>
      </c>
      <c r="G2492" s="343">
        <v>6.13</v>
      </c>
      <c r="H2492" s="342" t="s">
        <v>6594</v>
      </c>
      <c r="I2492" s="342" t="s">
        <v>6575</v>
      </c>
      <c r="J2492" s="342" t="s">
        <v>6755</v>
      </c>
      <c r="K2492" s="581" t="s">
        <v>7282</v>
      </c>
      <c r="L2492" s="344" t="s">
        <v>4090</v>
      </c>
      <c r="N2492" s="344" t="s">
        <v>4090</v>
      </c>
      <c r="O2492" s="341">
        <v>0</v>
      </c>
    </row>
    <row r="2493" spans="1:15" x14ac:dyDescent="0.2">
      <c r="A2493" s="341" t="s">
        <v>9257</v>
      </c>
      <c r="B2493" s="341" t="s">
        <v>9276</v>
      </c>
      <c r="C2493" s="342" t="s">
        <v>6793</v>
      </c>
      <c r="D2493" s="342" t="s">
        <v>6658</v>
      </c>
      <c r="E2493" s="342" t="s">
        <v>9333</v>
      </c>
      <c r="F2493" s="342" t="s">
        <v>6568</v>
      </c>
      <c r="G2493" s="343">
        <v>4.38</v>
      </c>
      <c r="H2493" s="342" t="s">
        <v>6594</v>
      </c>
      <c r="I2493" s="342" t="s">
        <v>6575</v>
      </c>
      <c r="J2493" s="342" t="s">
        <v>6755</v>
      </c>
      <c r="K2493" s="581" t="s">
        <v>7306</v>
      </c>
      <c r="L2493" s="344" t="s">
        <v>4090</v>
      </c>
      <c r="N2493" s="344" t="s">
        <v>4090</v>
      </c>
      <c r="O2493" s="341">
        <v>0</v>
      </c>
    </row>
    <row r="2494" spans="1:15" x14ac:dyDescent="0.2">
      <c r="A2494" s="341" t="s">
        <v>9257</v>
      </c>
      <c r="B2494" s="341" t="s">
        <v>9276</v>
      </c>
      <c r="C2494" s="342" t="s">
        <v>7974</v>
      </c>
      <c r="D2494" s="342" t="s">
        <v>6658</v>
      </c>
      <c r="E2494" s="342" t="s">
        <v>9326</v>
      </c>
      <c r="F2494" s="342" t="s">
        <v>6568</v>
      </c>
      <c r="G2494" s="343">
        <v>29.16</v>
      </c>
      <c r="H2494" s="342" t="s">
        <v>6594</v>
      </c>
      <c r="I2494" s="342" t="s">
        <v>6575</v>
      </c>
      <c r="J2494" s="342" t="s">
        <v>6755</v>
      </c>
      <c r="K2494" s="581" t="s">
        <v>8056</v>
      </c>
      <c r="L2494" s="344" t="s">
        <v>4090</v>
      </c>
      <c r="N2494" s="344" t="s">
        <v>4090</v>
      </c>
      <c r="O2494" s="341">
        <v>0</v>
      </c>
    </row>
    <row r="2495" spans="1:15" x14ac:dyDescent="0.2">
      <c r="A2495" s="341" t="s">
        <v>9257</v>
      </c>
      <c r="B2495" s="341" t="s">
        <v>9276</v>
      </c>
      <c r="C2495" s="342" t="s">
        <v>7953</v>
      </c>
      <c r="D2495" s="342" t="s">
        <v>6658</v>
      </c>
      <c r="E2495" s="342" t="s">
        <v>9319</v>
      </c>
      <c r="F2495" s="342" t="s">
        <v>6568</v>
      </c>
      <c r="G2495" s="343">
        <v>18.36</v>
      </c>
      <c r="H2495" s="342" t="s">
        <v>6594</v>
      </c>
      <c r="I2495" s="342" t="s">
        <v>6575</v>
      </c>
      <c r="J2495" s="342" t="s">
        <v>6755</v>
      </c>
      <c r="K2495" s="581" t="s">
        <v>8056</v>
      </c>
      <c r="L2495" s="344" t="s">
        <v>4090</v>
      </c>
      <c r="N2495" s="344" t="s">
        <v>4090</v>
      </c>
      <c r="O2495" s="341">
        <v>0</v>
      </c>
    </row>
    <row r="2496" spans="1:15" x14ac:dyDescent="0.2">
      <c r="A2496" s="341" t="s">
        <v>9257</v>
      </c>
      <c r="B2496" s="341" t="s">
        <v>9276</v>
      </c>
      <c r="C2496" s="342" t="s">
        <v>6668</v>
      </c>
      <c r="D2496" s="342" t="s">
        <v>6658</v>
      </c>
      <c r="E2496" s="342" t="s">
        <v>9323</v>
      </c>
      <c r="F2496" s="342" t="s">
        <v>6568</v>
      </c>
      <c r="G2496" s="343">
        <v>11.55</v>
      </c>
      <c r="H2496" s="342" t="s">
        <v>6594</v>
      </c>
      <c r="I2496" s="342" t="s">
        <v>6575</v>
      </c>
      <c r="J2496" s="342" t="s">
        <v>6755</v>
      </c>
      <c r="K2496" s="581" t="s">
        <v>7282</v>
      </c>
      <c r="L2496" s="344" t="s">
        <v>4090</v>
      </c>
      <c r="N2496" s="344" t="s">
        <v>4090</v>
      </c>
      <c r="O2496" s="341">
        <v>0</v>
      </c>
    </row>
    <row r="2497" spans="1:15" x14ac:dyDescent="0.2">
      <c r="A2497" s="341" t="s">
        <v>9257</v>
      </c>
      <c r="B2497" s="341" t="s">
        <v>9276</v>
      </c>
      <c r="C2497" s="342" t="s">
        <v>7974</v>
      </c>
      <c r="D2497" s="342" t="s">
        <v>6658</v>
      </c>
      <c r="E2497" s="342" t="s">
        <v>9329</v>
      </c>
      <c r="F2497" s="342" t="s">
        <v>6568</v>
      </c>
      <c r="G2497" s="343">
        <v>49.95</v>
      </c>
      <c r="H2497" s="342" t="s">
        <v>6594</v>
      </c>
      <c r="I2497" s="342" t="s">
        <v>6575</v>
      </c>
      <c r="J2497" s="342" t="s">
        <v>6755</v>
      </c>
      <c r="K2497" s="581" t="s">
        <v>7872</v>
      </c>
      <c r="L2497" s="344" t="s">
        <v>4090</v>
      </c>
      <c r="N2497" s="344" t="s">
        <v>4090</v>
      </c>
      <c r="O2497" s="341">
        <v>0</v>
      </c>
    </row>
    <row r="2498" spans="1:15" x14ac:dyDescent="0.2">
      <c r="A2498" s="341" t="s">
        <v>9257</v>
      </c>
      <c r="B2498" s="341" t="s">
        <v>9276</v>
      </c>
      <c r="C2498" s="342" t="s">
        <v>6955</v>
      </c>
      <c r="D2498" s="342" t="s">
        <v>6658</v>
      </c>
      <c r="E2498" s="342" t="s">
        <v>9320</v>
      </c>
      <c r="F2498" s="342" t="s">
        <v>6568</v>
      </c>
      <c r="G2498" s="343">
        <v>7.3500000000000005</v>
      </c>
      <c r="H2498" s="342" t="s">
        <v>6594</v>
      </c>
      <c r="I2498" s="342" t="s">
        <v>6575</v>
      </c>
      <c r="J2498" s="342" t="s">
        <v>6755</v>
      </c>
      <c r="K2498" s="581" t="s">
        <v>7283</v>
      </c>
      <c r="L2498" s="344" t="s">
        <v>4090</v>
      </c>
      <c r="N2498" s="344" t="s">
        <v>4090</v>
      </c>
      <c r="O2498" s="341">
        <v>0</v>
      </c>
    </row>
    <row r="2499" spans="1:15" x14ac:dyDescent="0.2">
      <c r="A2499" s="341" t="s">
        <v>9257</v>
      </c>
      <c r="B2499" s="341" t="s">
        <v>9276</v>
      </c>
      <c r="C2499" s="342" t="s">
        <v>8000</v>
      </c>
      <c r="D2499" s="342" t="s">
        <v>6658</v>
      </c>
      <c r="E2499" s="342" t="s">
        <v>9319</v>
      </c>
      <c r="F2499" s="342" t="s">
        <v>6568</v>
      </c>
      <c r="G2499" s="343">
        <v>9.870000000000001</v>
      </c>
      <c r="H2499" s="342" t="s">
        <v>6594</v>
      </c>
      <c r="I2499" s="342" t="s">
        <v>6575</v>
      </c>
      <c r="J2499" s="342" t="s">
        <v>6755</v>
      </c>
      <c r="K2499" s="581" t="s">
        <v>7280</v>
      </c>
      <c r="L2499" s="344" t="s">
        <v>4090</v>
      </c>
      <c r="N2499" s="344" t="s">
        <v>4090</v>
      </c>
      <c r="O2499" s="341">
        <v>0</v>
      </c>
    </row>
    <row r="2500" spans="1:15" x14ac:dyDescent="0.2">
      <c r="A2500" s="341" t="s">
        <v>9257</v>
      </c>
      <c r="B2500" s="341" t="s">
        <v>9276</v>
      </c>
      <c r="C2500" s="342" t="s">
        <v>6657</v>
      </c>
      <c r="D2500" s="342" t="s">
        <v>6658</v>
      </c>
      <c r="E2500" s="342" t="s">
        <v>9328</v>
      </c>
      <c r="F2500" s="342" t="s">
        <v>6568</v>
      </c>
      <c r="G2500" s="343">
        <v>4.76</v>
      </c>
      <c r="H2500" s="342" t="s">
        <v>6594</v>
      </c>
      <c r="I2500" s="342" t="s">
        <v>6575</v>
      </c>
      <c r="J2500" s="342" t="s">
        <v>6755</v>
      </c>
      <c r="K2500" s="581" t="s">
        <v>7872</v>
      </c>
      <c r="L2500" s="344" t="s">
        <v>4090</v>
      </c>
      <c r="N2500" s="344" t="s">
        <v>4090</v>
      </c>
      <c r="O2500" s="341">
        <v>0</v>
      </c>
    </row>
    <row r="2501" spans="1:15" x14ac:dyDescent="0.2">
      <c r="A2501" s="341" t="s">
        <v>9257</v>
      </c>
      <c r="B2501" s="341" t="s">
        <v>9276</v>
      </c>
      <c r="C2501" s="342" t="s">
        <v>7974</v>
      </c>
      <c r="D2501" s="342" t="s">
        <v>6658</v>
      </c>
      <c r="E2501" s="342" t="s">
        <v>9325</v>
      </c>
      <c r="F2501" s="342" t="s">
        <v>6568</v>
      </c>
      <c r="G2501" s="343">
        <v>14</v>
      </c>
      <c r="H2501" s="342" t="s">
        <v>6594</v>
      </c>
      <c r="I2501" s="342" t="s">
        <v>6575</v>
      </c>
      <c r="J2501" s="342" t="s">
        <v>6755</v>
      </c>
      <c r="K2501" s="581" t="s">
        <v>7779</v>
      </c>
      <c r="L2501" s="344" t="s">
        <v>4090</v>
      </c>
      <c r="N2501" s="344" t="s">
        <v>4090</v>
      </c>
      <c r="O2501" s="341">
        <v>0</v>
      </c>
    </row>
    <row r="2502" spans="1:15" x14ac:dyDescent="0.2">
      <c r="A2502" s="341" t="s">
        <v>9257</v>
      </c>
      <c r="B2502" s="341" t="s">
        <v>9276</v>
      </c>
      <c r="C2502" s="342" t="s">
        <v>7953</v>
      </c>
      <c r="D2502" s="342" t="s">
        <v>6658</v>
      </c>
      <c r="E2502" s="342" t="s">
        <v>9334</v>
      </c>
      <c r="F2502" s="342" t="s">
        <v>6568</v>
      </c>
      <c r="G2502" s="343">
        <v>10.63</v>
      </c>
      <c r="H2502" s="342" t="s">
        <v>6594</v>
      </c>
      <c r="I2502" s="342" t="s">
        <v>6575</v>
      </c>
      <c r="J2502" s="342" t="s">
        <v>6755</v>
      </c>
      <c r="K2502" s="581" t="s">
        <v>7473</v>
      </c>
      <c r="L2502" s="344" t="s">
        <v>4090</v>
      </c>
      <c r="N2502" s="344" t="s">
        <v>4090</v>
      </c>
      <c r="O2502" s="341">
        <v>0</v>
      </c>
    </row>
    <row r="2503" spans="1:15" x14ac:dyDescent="0.2">
      <c r="A2503" s="341" t="s">
        <v>9257</v>
      </c>
      <c r="B2503" s="341" t="s">
        <v>9276</v>
      </c>
      <c r="C2503" s="342" t="s">
        <v>6955</v>
      </c>
      <c r="D2503" s="342" t="s">
        <v>6658</v>
      </c>
      <c r="E2503" s="342" t="s">
        <v>9322</v>
      </c>
      <c r="F2503" s="342" t="s">
        <v>6568</v>
      </c>
      <c r="G2503" s="343">
        <v>30.240000000000002</v>
      </c>
      <c r="H2503" s="342" t="s">
        <v>6594</v>
      </c>
      <c r="I2503" s="342" t="s">
        <v>6575</v>
      </c>
      <c r="J2503" s="342" t="s">
        <v>6755</v>
      </c>
      <c r="K2503" s="581" t="s">
        <v>7529</v>
      </c>
      <c r="L2503" s="344" t="s">
        <v>4090</v>
      </c>
      <c r="N2503" s="344" t="s">
        <v>4090</v>
      </c>
      <c r="O2503" s="341">
        <v>0</v>
      </c>
    </row>
    <row r="2504" spans="1:15" x14ac:dyDescent="0.2">
      <c r="A2504" s="341" t="s">
        <v>9257</v>
      </c>
      <c r="B2504" s="341" t="s">
        <v>9276</v>
      </c>
      <c r="C2504" s="342" t="s">
        <v>7952</v>
      </c>
      <c r="D2504" s="342" t="s">
        <v>6658</v>
      </c>
      <c r="E2504" s="342" t="s">
        <v>9319</v>
      </c>
      <c r="F2504" s="342" t="s">
        <v>6568</v>
      </c>
      <c r="G2504" s="343">
        <v>5.2</v>
      </c>
      <c r="H2504" s="342" t="s">
        <v>6594</v>
      </c>
      <c r="I2504" s="342" t="s">
        <v>6575</v>
      </c>
      <c r="J2504" s="342" t="s">
        <v>6755</v>
      </c>
      <c r="K2504" s="581" t="s">
        <v>8057</v>
      </c>
      <c r="L2504" s="344" t="s">
        <v>4090</v>
      </c>
      <c r="N2504" s="344" t="s">
        <v>4090</v>
      </c>
      <c r="O2504" s="341">
        <v>0</v>
      </c>
    </row>
    <row r="2505" spans="1:15" x14ac:dyDescent="0.2">
      <c r="A2505" s="341" t="s">
        <v>9257</v>
      </c>
      <c r="B2505" s="341" t="s">
        <v>9276</v>
      </c>
      <c r="C2505" s="342" t="s">
        <v>6790</v>
      </c>
      <c r="D2505" s="342" t="s">
        <v>6658</v>
      </c>
      <c r="E2505" s="342" t="s">
        <v>9328</v>
      </c>
      <c r="F2505" s="342" t="s">
        <v>6568</v>
      </c>
      <c r="G2505" s="343">
        <v>12.6</v>
      </c>
      <c r="H2505" s="342" t="s">
        <v>6594</v>
      </c>
      <c r="I2505" s="342" t="s">
        <v>6575</v>
      </c>
      <c r="J2505" s="342" t="s">
        <v>6755</v>
      </c>
      <c r="K2505" s="581" t="s">
        <v>8058</v>
      </c>
      <c r="L2505" s="344" t="s">
        <v>4090</v>
      </c>
      <c r="N2505" s="344" t="s">
        <v>4090</v>
      </c>
      <c r="O2505" s="341">
        <v>0</v>
      </c>
    </row>
    <row r="2506" spans="1:15" x14ac:dyDescent="0.2">
      <c r="A2506" s="341" t="s">
        <v>9257</v>
      </c>
      <c r="B2506" s="341" t="s">
        <v>9276</v>
      </c>
      <c r="C2506" s="342" t="s">
        <v>7952</v>
      </c>
      <c r="D2506" s="342" t="s">
        <v>6658</v>
      </c>
      <c r="E2506" s="342" t="s">
        <v>9319</v>
      </c>
      <c r="F2506" s="342" t="s">
        <v>6568</v>
      </c>
      <c r="G2506" s="343">
        <v>30.94</v>
      </c>
      <c r="H2506" s="342" t="s">
        <v>6594</v>
      </c>
      <c r="I2506" s="342" t="s">
        <v>6575</v>
      </c>
      <c r="J2506" s="342" t="s">
        <v>6755</v>
      </c>
      <c r="K2506" s="581" t="s">
        <v>8059</v>
      </c>
      <c r="L2506" s="344" t="s">
        <v>4090</v>
      </c>
      <c r="N2506" s="344" t="s">
        <v>4090</v>
      </c>
      <c r="O2506" s="341">
        <v>0</v>
      </c>
    </row>
    <row r="2507" spans="1:15" x14ac:dyDescent="0.2">
      <c r="A2507" s="341" t="s">
        <v>9257</v>
      </c>
      <c r="B2507" s="341" t="s">
        <v>9276</v>
      </c>
      <c r="C2507" s="342" t="s">
        <v>7965</v>
      </c>
      <c r="D2507" s="342" t="s">
        <v>6658</v>
      </c>
      <c r="E2507" s="342" t="s">
        <v>9321</v>
      </c>
      <c r="F2507" s="342" t="s">
        <v>6568</v>
      </c>
      <c r="G2507" s="343">
        <v>15.450000000000001</v>
      </c>
      <c r="H2507" s="342" t="s">
        <v>6594</v>
      </c>
      <c r="I2507" s="342" t="s">
        <v>6575</v>
      </c>
      <c r="J2507" s="342" t="s">
        <v>6755</v>
      </c>
      <c r="K2507" s="581" t="s">
        <v>7784</v>
      </c>
      <c r="L2507" s="344" t="s">
        <v>4090</v>
      </c>
      <c r="N2507" s="344" t="s">
        <v>4090</v>
      </c>
      <c r="O2507" s="341">
        <v>0</v>
      </c>
    </row>
    <row r="2508" spans="1:15" x14ac:dyDescent="0.2">
      <c r="A2508" s="341" t="s">
        <v>9257</v>
      </c>
      <c r="B2508" s="341" t="s">
        <v>9276</v>
      </c>
      <c r="C2508" s="342" t="s">
        <v>6790</v>
      </c>
      <c r="D2508" s="342" t="s">
        <v>6658</v>
      </c>
      <c r="E2508" s="342" t="s">
        <v>9328</v>
      </c>
      <c r="F2508" s="342" t="s">
        <v>6568</v>
      </c>
      <c r="G2508" s="343">
        <v>6.13</v>
      </c>
      <c r="H2508" s="342" t="s">
        <v>6594</v>
      </c>
      <c r="I2508" s="342" t="s">
        <v>6575</v>
      </c>
      <c r="J2508" s="342" t="s">
        <v>6755</v>
      </c>
      <c r="K2508" s="581" t="s">
        <v>8060</v>
      </c>
      <c r="L2508" s="344" t="s">
        <v>4090</v>
      </c>
      <c r="N2508" s="344" t="s">
        <v>4090</v>
      </c>
      <c r="O2508" s="341">
        <v>0</v>
      </c>
    </row>
    <row r="2509" spans="1:15" x14ac:dyDescent="0.2">
      <c r="A2509" s="341" t="s">
        <v>9257</v>
      </c>
      <c r="B2509" s="341" t="s">
        <v>9276</v>
      </c>
      <c r="C2509" s="342" t="s">
        <v>6660</v>
      </c>
      <c r="D2509" s="342" t="s">
        <v>6658</v>
      </c>
      <c r="E2509" s="342" t="s">
        <v>9322</v>
      </c>
      <c r="F2509" s="342" t="s">
        <v>6568</v>
      </c>
      <c r="G2509" s="343">
        <v>6.3</v>
      </c>
      <c r="H2509" s="342" t="s">
        <v>6594</v>
      </c>
      <c r="I2509" s="342" t="s">
        <v>6575</v>
      </c>
      <c r="J2509" s="342" t="s">
        <v>6755</v>
      </c>
      <c r="K2509" s="581" t="s">
        <v>7530</v>
      </c>
      <c r="L2509" s="344" t="s">
        <v>4090</v>
      </c>
      <c r="N2509" s="344" t="s">
        <v>4090</v>
      </c>
      <c r="O2509" s="341">
        <v>0</v>
      </c>
    </row>
    <row r="2510" spans="1:15" x14ac:dyDescent="0.2">
      <c r="A2510" s="341" t="s">
        <v>9257</v>
      </c>
      <c r="B2510" s="341" t="s">
        <v>9276</v>
      </c>
      <c r="C2510" s="342" t="s">
        <v>7946</v>
      </c>
      <c r="D2510" s="342" t="s">
        <v>6658</v>
      </c>
      <c r="E2510" s="342" t="s">
        <v>9323</v>
      </c>
      <c r="F2510" s="342" t="s">
        <v>6568</v>
      </c>
      <c r="G2510" s="343">
        <v>5.16</v>
      </c>
      <c r="H2510" s="342" t="s">
        <v>6594</v>
      </c>
      <c r="I2510" s="342" t="s">
        <v>6575</v>
      </c>
      <c r="J2510" s="342" t="s">
        <v>6755</v>
      </c>
      <c r="K2510" s="581" t="s">
        <v>7285</v>
      </c>
      <c r="L2510" s="344" t="s">
        <v>4090</v>
      </c>
      <c r="N2510" s="344" t="s">
        <v>4090</v>
      </c>
      <c r="O2510" s="341">
        <v>0</v>
      </c>
    </row>
    <row r="2511" spans="1:15" x14ac:dyDescent="0.2">
      <c r="A2511" s="341" t="s">
        <v>9257</v>
      </c>
      <c r="B2511" s="341" t="s">
        <v>9276</v>
      </c>
      <c r="C2511" s="342" t="s">
        <v>7974</v>
      </c>
      <c r="D2511" s="342" t="s">
        <v>6658</v>
      </c>
      <c r="E2511" s="342" t="s">
        <v>9320</v>
      </c>
      <c r="F2511" s="342" t="s">
        <v>6568</v>
      </c>
      <c r="G2511" s="343">
        <v>5.6000000000000005</v>
      </c>
      <c r="H2511" s="342" t="s">
        <v>6594</v>
      </c>
      <c r="I2511" s="342" t="s">
        <v>6575</v>
      </c>
      <c r="J2511" s="342" t="s">
        <v>6755</v>
      </c>
      <c r="K2511" s="581" t="s">
        <v>8061</v>
      </c>
      <c r="L2511" s="344" t="s">
        <v>4090</v>
      </c>
      <c r="N2511" s="344" t="s">
        <v>4090</v>
      </c>
      <c r="O2511" s="341">
        <v>0</v>
      </c>
    </row>
    <row r="2512" spans="1:15" x14ac:dyDescent="0.2">
      <c r="A2512" s="341" t="s">
        <v>9257</v>
      </c>
      <c r="B2512" s="341" t="s">
        <v>9276</v>
      </c>
      <c r="C2512" s="342" t="s">
        <v>7947</v>
      </c>
      <c r="D2512" s="342" t="s">
        <v>6658</v>
      </c>
      <c r="E2512" s="342" t="s">
        <v>9324</v>
      </c>
      <c r="F2512" s="342" t="s">
        <v>6568</v>
      </c>
      <c r="G2512" s="343">
        <v>5.43</v>
      </c>
      <c r="H2512" s="342" t="s">
        <v>6594</v>
      </c>
      <c r="I2512" s="342" t="s">
        <v>6575</v>
      </c>
      <c r="J2512" s="342" t="s">
        <v>6755</v>
      </c>
      <c r="K2512" s="581" t="s">
        <v>8062</v>
      </c>
      <c r="L2512" s="344" t="s">
        <v>4090</v>
      </c>
      <c r="N2512" s="344" t="s">
        <v>4090</v>
      </c>
      <c r="O2512" s="341">
        <v>0</v>
      </c>
    </row>
    <row r="2513" spans="1:15" x14ac:dyDescent="0.2">
      <c r="A2513" s="341" t="s">
        <v>9257</v>
      </c>
      <c r="B2513" s="341" t="s">
        <v>9276</v>
      </c>
      <c r="C2513" s="342" t="s">
        <v>8000</v>
      </c>
      <c r="D2513" s="342" t="s">
        <v>6658</v>
      </c>
      <c r="E2513" s="342" t="s">
        <v>9320</v>
      </c>
      <c r="F2513" s="342" t="s">
        <v>6568</v>
      </c>
      <c r="G2513" s="343">
        <v>11.55</v>
      </c>
      <c r="H2513" s="342" t="s">
        <v>6594</v>
      </c>
      <c r="I2513" s="342" t="s">
        <v>6575</v>
      </c>
      <c r="J2513" s="342" t="s">
        <v>6755</v>
      </c>
      <c r="K2513" s="581" t="s">
        <v>8060</v>
      </c>
      <c r="L2513" s="344" t="s">
        <v>4090</v>
      </c>
      <c r="N2513" s="344" t="s">
        <v>4090</v>
      </c>
      <c r="O2513" s="341">
        <v>0</v>
      </c>
    </row>
    <row r="2514" spans="1:15" x14ac:dyDescent="0.2">
      <c r="A2514" s="341" t="s">
        <v>9257</v>
      </c>
      <c r="B2514" s="341" t="s">
        <v>9276</v>
      </c>
      <c r="C2514" s="342" t="s">
        <v>6955</v>
      </c>
      <c r="D2514" s="342" t="s">
        <v>6658</v>
      </c>
      <c r="E2514" s="342" t="s">
        <v>9321</v>
      </c>
      <c r="F2514" s="342" t="s">
        <v>6568</v>
      </c>
      <c r="G2514" s="343">
        <v>30.400000000000002</v>
      </c>
      <c r="H2514" s="342" t="s">
        <v>6594</v>
      </c>
      <c r="I2514" s="342" t="s">
        <v>6575</v>
      </c>
      <c r="J2514" s="342" t="s">
        <v>6755</v>
      </c>
      <c r="K2514" s="581" t="s">
        <v>7872</v>
      </c>
      <c r="L2514" s="344" t="s">
        <v>4090</v>
      </c>
      <c r="N2514" s="344" t="s">
        <v>4090</v>
      </c>
      <c r="O2514" s="341">
        <v>0</v>
      </c>
    </row>
    <row r="2515" spans="1:15" x14ac:dyDescent="0.2">
      <c r="A2515" s="341" t="s">
        <v>9257</v>
      </c>
      <c r="B2515" s="341" t="s">
        <v>9276</v>
      </c>
      <c r="C2515" s="342" t="s">
        <v>6657</v>
      </c>
      <c r="D2515" s="342" t="s">
        <v>6658</v>
      </c>
      <c r="E2515" s="342" t="s">
        <v>9319</v>
      </c>
      <c r="F2515" s="342" t="s">
        <v>6568</v>
      </c>
      <c r="G2515" s="343">
        <v>3.85</v>
      </c>
      <c r="H2515" s="342" t="s">
        <v>6594</v>
      </c>
      <c r="I2515" s="342" t="s">
        <v>6575</v>
      </c>
      <c r="J2515" s="342" t="s">
        <v>6755</v>
      </c>
      <c r="K2515" s="581" t="s">
        <v>8063</v>
      </c>
      <c r="L2515" s="344" t="s">
        <v>4090</v>
      </c>
      <c r="N2515" s="344" t="s">
        <v>4090</v>
      </c>
      <c r="O2515" s="341">
        <v>0</v>
      </c>
    </row>
    <row r="2516" spans="1:15" x14ac:dyDescent="0.2">
      <c r="A2516" s="341" t="s">
        <v>9257</v>
      </c>
      <c r="B2516" s="341" t="s">
        <v>9276</v>
      </c>
      <c r="C2516" s="342" t="s">
        <v>7965</v>
      </c>
      <c r="D2516" s="342" t="s">
        <v>6658</v>
      </c>
      <c r="E2516" s="342" t="s">
        <v>9337</v>
      </c>
      <c r="F2516" s="342" t="s">
        <v>6568</v>
      </c>
      <c r="G2516" s="343">
        <v>30.94</v>
      </c>
      <c r="H2516" s="342" t="s">
        <v>6594</v>
      </c>
      <c r="I2516" s="342" t="s">
        <v>6575</v>
      </c>
      <c r="J2516" s="342" t="s">
        <v>6755</v>
      </c>
      <c r="K2516" s="581" t="s">
        <v>7284</v>
      </c>
      <c r="L2516" s="344" t="s">
        <v>4090</v>
      </c>
      <c r="N2516" s="344" t="s">
        <v>4090</v>
      </c>
      <c r="O2516" s="341">
        <v>0</v>
      </c>
    </row>
    <row r="2517" spans="1:15" x14ac:dyDescent="0.2">
      <c r="A2517" s="341" t="s">
        <v>9257</v>
      </c>
      <c r="B2517" s="341" t="s">
        <v>9276</v>
      </c>
      <c r="C2517" s="342" t="s">
        <v>7965</v>
      </c>
      <c r="D2517" s="342" t="s">
        <v>6658</v>
      </c>
      <c r="E2517" s="342" t="s">
        <v>9337</v>
      </c>
      <c r="F2517" s="342" t="s">
        <v>6568</v>
      </c>
      <c r="G2517" s="343">
        <v>29.372</v>
      </c>
      <c r="H2517" s="342" t="s">
        <v>6594</v>
      </c>
      <c r="I2517" s="342" t="s">
        <v>6575</v>
      </c>
      <c r="J2517" s="342" t="s">
        <v>6755</v>
      </c>
      <c r="K2517" s="581" t="s">
        <v>7344</v>
      </c>
      <c r="L2517" s="344" t="s">
        <v>4090</v>
      </c>
      <c r="N2517" s="344" t="s">
        <v>4090</v>
      </c>
      <c r="O2517" s="341">
        <v>0</v>
      </c>
    </row>
    <row r="2518" spans="1:15" x14ac:dyDescent="0.2">
      <c r="A2518" s="341" t="s">
        <v>9257</v>
      </c>
      <c r="B2518" s="341" t="s">
        <v>9276</v>
      </c>
      <c r="C2518" s="342" t="s">
        <v>7952</v>
      </c>
      <c r="D2518" s="342" t="s">
        <v>6658</v>
      </c>
      <c r="E2518" s="342" t="s">
        <v>9319</v>
      </c>
      <c r="F2518" s="342" t="s">
        <v>6568</v>
      </c>
      <c r="G2518" s="343">
        <v>41.58</v>
      </c>
      <c r="H2518" s="342" t="s">
        <v>6594</v>
      </c>
      <c r="I2518" s="342" t="s">
        <v>6575</v>
      </c>
      <c r="J2518" s="342" t="s">
        <v>6755</v>
      </c>
      <c r="K2518" s="581" t="s">
        <v>8064</v>
      </c>
      <c r="L2518" s="344" t="s">
        <v>4090</v>
      </c>
      <c r="N2518" s="344" t="s">
        <v>4090</v>
      </c>
      <c r="O2518" s="341">
        <v>0</v>
      </c>
    </row>
    <row r="2519" spans="1:15" x14ac:dyDescent="0.2">
      <c r="A2519" s="341" t="s">
        <v>9257</v>
      </c>
      <c r="B2519" s="341" t="s">
        <v>9276</v>
      </c>
      <c r="C2519" s="342" t="s">
        <v>7974</v>
      </c>
      <c r="D2519" s="342" t="s">
        <v>6658</v>
      </c>
      <c r="E2519" s="342" t="s">
        <v>9328</v>
      </c>
      <c r="F2519" s="342" t="s">
        <v>6568</v>
      </c>
      <c r="G2519" s="343">
        <v>5.8500000000000005</v>
      </c>
      <c r="H2519" s="342" t="s">
        <v>6594</v>
      </c>
      <c r="I2519" s="342" t="s">
        <v>6575</v>
      </c>
      <c r="J2519" s="342" t="s">
        <v>6755</v>
      </c>
      <c r="K2519" s="581" t="s">
        <v>8065</v>
      </c>
      <c r="L2519" s="344" t="s">
        <v>4090</v>
      </c>
      <c r="N2519" s="344" t="s">
        <v>4090</v>
      </c>
      <c r="O2519" s="341">
        <v>0</v>
      </c>
    </row>
    <row r="2520" spans="1:15" x14ac:dyDescent="0.2">
      <c r="A2520" s="341" t="s">
        <v>9257</v>
      </c>
      <c r="B2520" s="341" t="s">
        <v>9276</v>
      </c>
      <c r="C2520" s="342" t="s">
        <v>7947</v>
      </c>
      <c r="D2520" s="342" t="s">
        <v>6658</v>
      </c>
      <c r="E2520" s="342" t="s">
        <v>9320</v>
      </c>
      <c r="F2520" s="342" t="s">
        <v>6568</v>
      </c>
      <c r="G2520" s="343">
        <v>5.6000000000000005</v>
      </c>
      <c r="H2520" s="342" t="s">
        <v>6594</v>
      </c>
      <c r="I2520" s="342" t="s">
        <v>6575</v>
      </c>
      <c r="J2520" s="342" t="s">
        <v>6755</v>
      </c>
      <c r="K2520" s="581" t="s">
        <v>8065</v>
      </c>
      <c r="L2520" s="344" t="s">
        <v>4090</v>
      </c>
      <c r="N2520" s="344" t="s">
        <v>4090</v>
      </c>
      <c r="O2520" s="341">
        <v>0</v>
      </c>
    </row>
    <row r="2521" spans="1:15" x14ac:dyDescent="0.2">
      <c r="A2521" s="341" t="s">
        <v>9257</v>
      </c>
      <c r="B2521" s="341" t="s">
        <v>9276</v>
      </c>
      <c r="C2521" s="342" t="s">
        <v>7965</v>
      </c>
      <c r="D2521" s="342" t="s">
        <v>6658</v>
      </c>
      <c r="E2521" s="342" t="s">
        <v>9321</v>
      </c>
      <c r="F2521" s="342" t="s">
        <v>6568</v>
      </c>
      <c r="G2521" s="343">
        <v>30.16</v>
      </c>
      <c r="H2521" s="342" t="s">
        <v>6594</v>
      </c>
      <c r="I2521" s="342" t="s">
        <v>6575</v>
      </c>
      <c r="J2521" s="342" t="s">
        <v>6755</v>
      </c>
      <c r="K2521" s="581" t="s">
        <v>8065</v>
      </c>
      <c r="L2521" s="344" t="s">
        <v>4090</v>
      </c>
      <c r="N2521" s="344" t="s">
        <v>4090</v>
      </c>
      <c r="O2521" s="341">
        <v>0</v>
      </c>
    </row>
    <row r="2522" spans="1:15" x14ac:dyDescent="0.2">
      <c r="A2522" s="341" t="s">
        <v>9257</v>
      </c>
      <c r="B2522" s="341" t="s">
        <v>9276</v>
      </c>
      <c r="C2522" s="342" t="s">
        <v>7952</v>
      </c>
      <c r="D2522" s="342" t="s">
        <v>6658</v>
      </c>
      <c r="E2522" s="342" t="s">
        <v>9321</v>
      </c>
      <c r="F2522" s="342" t="s">
        <v>6568</v>
      </c>
      <c r="G2522" s="343">
        <v>42</v>
      </c>
      <c r="H2522" s="342" t="s">
        <v>6594</v>
      </c>
      <c r="I2522" s="342" t="s">
        <v>6575</v>
      </c>
      <c r="J2522" s="342" t="s">
        <v>6755</v>
      </c>
      <c r="K2522" s="581" t="s">
        <v>8065</v>
      </c>
      <c r="L2522" s="344" t="s">
        <v>4090</v>
      </c>
      <c r="N2522" s="344" t="s">
        <v>4090</v>
      </c>
      <c r="O2522" s="341">
        <v>0</v>
      </c>
    </row>
    <row r="2523" spans="1:15" x14ac:dyDescent="0.2">
      <c r="A2523" s="341" t="s">
        <v>9257</v>
      </c>
      <c r="B2523" s="341" t="s">
        <v>9276</v>
      </c>
      <c r="C2523" s="342" t="s">
        <v>7947</v>
      </c>
      <c r="D2523" s="342" t="s">
        <v>6658</v>
      </c>
      <c r="E2523" s="342" t="s">
        <v>9337</v>
      </c>
      <c r="F2523" s="342" t="s">
        <v>6568</v>
      </c>
      <c r="G2523" s="343">
        <v>7.12</v>
      </c>
      <c r="H2523" s="342" t="s">
        <v>6594</v>
      </c>
      <c r="I2523" s="342" t="s">
        <v>6575</v>
      </c>
      <c r="J2523" s="342" t="s">
        <v>6755</v>
      </c>
      <c r="K2523" s="581" t="s">
        <v>8066</v>
      </c>
      <c r="L2523" s="344" t="s">
        <v>4090</v>
      </c>
      <c r="N2523" s="344" t="s">
        <v>4090</v>
      </c>
      <c r="O2523" s="341">
        <v>0</v>
      </c>
    </row>
    <row r="2524" spans="1:15" x14ac:dyDescent="0.2">
      <c r="A2524" s="341" t="s">
        <v>9257</v>
      </c>
      <c r="B2524" s="341" t="s">
        <v>9276</v>
      </c>
      <c r="C2524" s="342" t="s">
        <v>6955</v>
      </c>
      <c r="D2524" s="342" t="s">
        <v>6658</v>
      </c>
      <c r="E2524" s="342" t="s">
        <v>9325</v>
      </c>
      <c r="F2524" s="342" t="s">
        <v>6568</v>
      </c>
      <c r="G2524" s="343">
        <v>30.16</v>
      </c>
      <c r="H2524" s="342" t="s">
        <v>6594</v>
      </c>
      <c r="I2524" s="342" t="s">
        <v>6575</v>
      </c>
      <c r="J2524" s="342" t="s">
        <v>6755</v>
      </c>
      <c r="K2524" s="581" t="s">
        <v>7924</v>
      </c>
      <c r="L2524" s="344" t="s">
        <v>4090</v>
      </c>
      <c r="N2524" s="344" t="s">
        <v>4090</v>
      </c>
      <c r="O2524" s="341">
        <v>0</v>
      </c>
    </row>
    <row r="2525" spans="1:15" x14ac:dyDescent="0.2">
      <c r="A2525" s="341" t="s">
        <v>9257</v>
      </c>
      <c r="B2525" s="341" t="s">
        <v>9276</v>
      </c>
      <c r="C2525" s="342" t="s">
        <v>6660</v>
      </c>
      <c r="D2525" s="342" t="s">
        <v>6658</v>
      </c>
      <c r="E2525" s="342" t="s">
        <v>9324</v>
      </c>
      <c r="F2525" s="342" t="s">
        <v>6568</v>
      </c>
      <c r="G2525" s="343">
        <v>7.3500000000000005</v>
      </c>
      <c r="H2525" s="342" t="s">
        <v>6594</v>
      </c>
      <c r="I2525" s="342" t="s">
        <v>6575</v>
      </c>
      <c r="J2525" s="342" t="s">
        <v>6755</v>
      </c>
      <c r="K2525" s="581" t="s">
        <v>8060</v>
      </c>
      <c r="L2525" s="344" t="s">
        <v>4090</v>
      </c>
      <c r="N2525" s="344" t="s">
        <v>4090</v>
      </c>
      <c r="O2525" s="341">
        <v>0</v>
      </c>
    </row>
    <row r="2526" spans="1:15" x14ac:dyDescent="0.2">
      <c r="A2526" s="341" t="s">
        <v>9257</v>
      </c>
      <c r="B2526" s="341" t="s">
        <v>9276</v>
      </c>
      <c r="C2526" s="342" t="s">
        <v>7952</v>
      </c>
      <c r="D2526" s="342" t="s">
        <v>6658</v>
      </c>
      <c r="E2526" s="342" t="s">
        <v>9334</v>
      </c>
      <c r="F2526" s="342" t="s">
        <v>6568</v>
      </c>
      <c r="G2526" s="343">
        <v>11.040000000000001</v>
      </c>
      <c r="H2526" s="342" t="s">
        <v>6594</v>
      </c>
      <c r="I2526" s="342" t="s">
        <v>6575</v>
      </c>
      <c r="J2526" s="342" t="s">
        <v>6755</v>
      </c>
      <c r="K2526" s="581" t="s">
        <v>8065</v>
      </c>
      <c r="L2526" s="344" t="s">
        <v>4090</v>
      </c>
      <c r="N2526" s="344" t="s">
        <v>4090</v>
      </c>
      <c r="O2526" s="341">
        <v>0</v>
      </c>
    </row>
    <row r="2527" spans="1:15" x14ac:dyDescent="0.2">
      <c r="A2527" s="341" t="s">
        <v>9257</v>
      </c>
      <c r="B2527" s="341" t="s">
        <v>9276</v>
      </c>
      <c r="C2527" s="342" t="s">
        <v>7952</v>
      </c>
      <c r="D2527" s="342" t="s">
        <v>6658</v>
      </c>
      <c r="E2527" s="342" t="s">
        <v>9326</v>
      </c>
      <c r="F2527" s="342" t="s">
        <v>6568</v>
      </c>
      <c r="G2527" s="343">
        <v>8.19</v>
      </c>
      <c r="H2527" s="342" t="s">
        <v>6594</v>
      </c>
      <c r="I2527" s="342" t="s">
        <v>6575</v>
      </c>
      <c r="J2527" s="342" t="s">
        <v>6755</v>
      </c>
      <c r="K2527" s="581" t="s">
        <v>8065</v>
      </c>
      <c r="L2527" s="344" t="s">
        <v>4090</v>
      </c>
      <c r="N2527" s="344" t="s">
        <v>4090</v>
      </c>
      <c r="O2527" s="341">
        <v>0</v>
      </c>
    </row>
    <row r="2528" spans="1:15" x14ac:dyDescent="0.2">
      <c r="A2528" s="341" t="s">
        <v>9257</v>
      </c>
      <c r="B2528" s="341" t="s">
        <v>9276</v>
      </c>
      <c r="C2528" s="342" t="s">
        <v>6886</v>
      </c>
      <c r="D2528" s="342" t="s">
        <v>6887</v>
      </c>
      <c r="E2528" s="342" t="s">
        <v>9255</v>
      </c>
      <c r="F2528" s="342" t="s">
        <v>6568</v>
      </c>
      <c r="G2528" s="343">
        <v>5.78</v>
      </c>
      <c r="H2528" s="342" t="s">
        <v>6594</v>
      </c>
      <c r="I2528" s="342" t="s">
        <v>6575</v>
      </c>
      <c r="J2528" s="342" t="s">
        <v>6755</v>
      </c>
      <c r="K2528" s="581" t="s">
        <v>7290</v>
      </c>
      <c r="L2528" s="344" t="s">
        <v>4090</v>
      </c>
      <c r="N2528" s="344" t="s">
        <v>4090</v>
      </c>
      <c r="O2528" s="341">
        <v>0</v>
      </c>
    </row>
    <row r="2529" spans="1:15" x14ac:dyDescent="0.2">
      <c r="A2529" s="341" t="s">
        <v>9257</v>
      </c>
      <c r="B2529" s="341" t="s">
        <v>9276</v>
      </c>
      <c r="C2529" s="342" t="s">
        <v>7946</v>
      </c>
      <c r="D2529" s="342" t="s">
        <v>6658</v>
      </c>
      <c r="E2529" s="342" t="s">
        <v>9319</v>
      </c>
      <c r="F2529" s="342" t="s">
        <v>6568</v>
      </c>
      <c r="G2529" s="343">
        <v>5.25</v>
      </c>
      <c r="H2529" s="342" t="s">
        <v>6594</v>
      </c>
      <c r="I2529" s="342" t="s">
        <v>6575</v>
      </c>
      <c r="J2529" s="342" t="s">
        <v>6755</v>
      </c>
      <c r="K2529" s="581" t="s">
        <v>8065</v>
      </c>
      <c r="L2529" s="344" t="s">
        <v>4090</v>
      </c>
      <c r="N2529" s="344" t="s">
        <v>4090</v>
      </c>
      <c r="O2529" s="341">
        <v>0</v>
      </c>
    </row>
    <row r="2530" spans="1:15" x14ac:dyDescent="0.2">
      <c r="A2530" s="341" t="s">
        <v>9257</v>
      </c>
      <c r="B2530" s="341" t="s">
        <v>9276</v>
      </c>
      <c r="C2530" s="342" t="s">
        <v>7946</v>
      </c>
      <c r="D2530" s="342" t="s">
        <v>6658</v>
      </c>
      <c r="E2530" s="342" t="s">
        <v>9320</v>
      </c>
      <c r="F2530" s="342" t="s">
        <v>6568</v>
      </c>
      <c r="G2530" s="343">
        <v>8.0500000000000007</v>
      </c>
      <c r="H2530" s="342" t="s">
        <v>6594</v>
      </c>
      <c r="I2530" s="342" t="s">
        <v>6575</v>
      </c>
      <c r="J2530" s="342" t="s">
        <v>6755</v>
      </c>
      <c r="K2530" s="581" t="s">
        <v>7787</v>
      </c>
      <c r="L2530" s="344" t="s">
        <v>4090</v>
      </c>
      <c r="N2530" s="344" t="s">
        <v>4090</v>
      </c>
      <c r="O2530" s="341">
        <v>0</v>
      </c>
    </row>
    <row r="2531" spans="1:15" x14ac:dyDescent="0.2">
      <c r="A2531" s="341" t="s">
        <v>9257</v>
      </c>
      <c r="B2531" s="341" t="s">
        <v>9276</v>
      </c>
      <c r="C2531" s="342" t="s">
        <v>7946</v>
      </c>
      <c r="D2531" s="342" t="s">
        <v>6658</v>
      </c>
      <c r="E2531" s="342" t="s">
        <v>9319</v>
      </c>
      <c r="F2531" s="342" t="s">
        <v>6568</v>
      </c>
      <c r="G2531" s="343">
        <v>7.18</v>
      </c>
      <c r="H2531" s="342" t="s">
        <v>6594</v>
      </c>
      <c r="I2531" s="342" t="s">
        <v>6575</v>
      </c>
      <c r="J2531" s="342" t="s">
        <v>6755</v>
      </c>
      <c r="K2531" s="581" t="s">
        <v>7290</v>
      </c>
      <c r="L2531" s="344" t="s">
        <v>4090</v>
      </c>
      <c r="N2531" s="344" t="s">
        <v>4090</v>
      </c>
      <c r="O2531" s="341">
        <v>0</v>
      </c>
    </row>
    <row r="2532" spans="1:15" x14ac:dyDescent="0.2">
      <c r="A2532" s="341" t="s">
        <v>9257</v>
      </c>
      <c r="B2532" s="341" t="s">
        <v>9276</v>
      </c>
      <c r="C2532" s="342" t="s">
        <v>7974</v>
      </c>
      <c r="D2532" s="342" t="s">
        <v>6658</v>
      </c>
      <c r="E2532" s="342" t="s">
        <v>9255</v>
      </c>
      <c r="F2532" s="342" t="s">
        <v>6568</v>
      </c>
      <c r="G2532" s="343">
        <v>23.29</v>
      </c>
      <c r="H2532" s="342" t="s">
        <v>6594</v>
      </c>
      <c r="I2532" s="342" t="s">
        <v>6575</v>
      </c>
      <c r="J2532" s="342" t="s">
        <v>6755</v>
      </c>
      <c r="K2532" s="581" t="s">
        <v>8067</v>
      </c>
      <c r="L2532" s="344" t="s">
        <v>4090</v>
      </c>
      <c r="N2532" s="344" t="s">
        <v>4090</v>
      </c>
      <c r="O2532" s="341">
        <v>0</v>
      </c>
    </row>
    <row r="2533" spans="1:15" x14ac:dyDescent="0.2">
      <c r="A2533" s="341" t="s">
        <v>9257</v>
      </c>
      <c r="B2533" s="341" t="s">
        <v>9276</v>
      </c>
      <c r="C2533" s="342" t="s">
        <v>6657</v>
      </c>
      <c r="D2533" s="342" t="s">
        <v>6658</v>
      </c>
      <c r="E2533" s="342" t="s">
        <v>9328</v>
      </c>
      <c r="F2533" s="342" t="s">
        <v>6568</v>
      </c>
      <c r="G2533" s="343">
        <v>4.2</v>
      </c>
      <c r="H2533" s="342" t="s">
        <v>6594</v>
      </c>
      <c r="I2533" s="342" t="s">
        <v>6575</v>
      </c>
      <c r="J2533" s="342" t="s">
        <v>6755</v>
      </c>
      <c r="K2533" s="581" t="s">
        <v>8068</v>
      </c>
      <c r="L2533" s="344" t="s">
        <v>4090</v>
      </c>
      <c r="N2533" s="344" t="s">
        <v>4090</v>
      </c>
      <c r="O2533" s="341">
        <v>0</v>
      </c>
    </row>
    <row r="2534" spans="1:15" x14ac:dyDescent="0.2">
      <c r="A2534" s="341" t="s">
        <v>9257</v>
      </c>
      <c r="B2534" s="341" t="s">
        <v>9276</v>
      </c>
      <c r="C2534" s="342" t="s">
        <v>6790</v>
      </c>
      <c r="D2534" s="342" t="s">
        <v>6658</v>
      </c>
      <c r="E2534" s="342" t="s">
        <v>9320</v>
      </c>
      <c r="F2534" s="342" t="s">
        <v>6568</v>
      </c>
      <c r="G2534" s="343">
        <v>6.83</v>
      </c>
      <c r="H2534" s="342" t="s">
        <v>6594</v>
      </c>
      <c r="I2534" s="342" t="s">
        <v>6575</v>
      </c>
      <c r="J2534" s="342" t="s">
        <v>6755</v>
      </c>
      <c r="K2534" s="581" t="s">
        <v>8068</v>
      </c>
      <c r="L2534" s="344" t="s">
        <v>4090</v>
      </c>
      <c r="N2534" s="344" t="s">
        <v>4090</v>
      </c>
      <c r="O2534" s="341">
        <v>0</v>
      </c>
    </row>
    <row r="2535" spans="1:15" x14ac:dyDescent="0.2">
      <c r="A2535" s="341" t="s">
        <v>9257</v>
      </c>
      <c r="B2535" s="341" t="s">
        <v>9276</v>
      </c>
      <c r="C2535" s="342" t="s">
        <v>7965</v>
      </c>
      <c r="D2535" s="342" t="s">
        <v>6658</v>
      </c>
      <c r="E2535" s="342" t="s">
        <v>9326</v>
      </c>
      <c r="F2535" s="342" t="s">
        <v>6568</v>
      </c>
      <c r="G2535" s="343">
        <v>18.900000000000002</v>
      </c>
      <c r="H2535" s="342" t="s">
        <v>6594</v>
      </c>
      <c r="I2535" s="342" t="s">
        <v>6575</v>
      </c>
      <c r="J2535" s="342" t="s">
        <v>6755</v>
      </c>
      <c r="K2535" s="581" t="s">
        <v>7295</v>
      </c>
      <c r="L2535" s="344" t="s">
        <v>4090</v>
      </c>
      <c r="N2535" s="344" t="s">
        <v>4090</v>
      </c>
      <c r="O2535" s="341">
        <v>0</v>
      </c>
    </row>
    <row r="2536" spans="1:15" x14ac:dyDescent="0.2">
      <c r="A2536" s="341" t="s">
        <v>9257</v>
      </c>
      <c r="B2536" s="341" t="s">
        <v>9276</v>
      </c>
      <c r="C2536" s="342" t="s">
        <v>6668</v>
      </c>
      <c r="D2536" s="342" t="s">
        <v>6658</v>
      </c>
      <c r="E2536" s="342" t="s">
        <v>9334</v>
      </c>
      <c r="F2536" s="342" t="s">
        <v>6568</v>
      </c>
      <c r="G2536" s="343">
        <v>13.77</v>
      </c>
      <c r="H2536" s="342" t="s">
        <v>6594</v>
      </c>
      <c r="I2536" s="342" t="s">
        <v>6575</v>
      </c>
      <c r="J2536" s="342" t="s">
        <v>6755</v>
      </c>
      <c r="K2536" s="581" t="s">
        <v>7629</v>
      </c>
      <c r="L2536" s="344" t="s">
        <v>4090</v>
      </c>
      <c r="N2536" s="344" t="s">
        <v>4090</v>
      </c>
      <c r="O2536" s="341">
        <v>0</v>
      </c>
    </row>
    <row r="2537" spans="1:15" x14ac:dyDescent="0.2">
      <c r="A2537" s="341" t="s">
        <v>9257</v>
      </c>
      <c r="B2537" s="341" t="s">
        <v>9276</v>
      </c>
      <c r="C2537" s="342" t="s">
        <v>7947</v>
      </c>
      <c r="D2537" s="342" t="s">
        <v>6658</v>
      </c>
      <c r="E2537" s="342" t="s">
        <v>9324</v>
      </c>
      <c r="F2537" s="342" t="s">
        <v>6568</v>
      </c>
      <c r="G2537" s="343">
        <v>1.04</v>
      </c>
      <c r="H2537" s="342" t="s">
        <v>6594</v>
      </c>
      <c r="I2537" s="342" t="s">
        <v>6575</v>
      </c>
      <c r="J2537" s="342" t="s">
        <v>6755</v>
      </c>
      <c r="K2537" s="581" t="s">
        <v>7307</v>
      </c>
      <c r="L2537" s="344" t="s">
        <v>4090</v>
      </c>
      <c r="N2537" s="344" t="s">
        <v>4090</v>
      </c>
      <c r="O2537" s="341">
        <v>0</v>
      </c>
    </row>
    <row r="2538" spans="1:15" x14ac:dyDescent="0.2">
      <c r="A2538" s="341" t="s">
        <v>9257</v>
      </c>
      <c r="B2538" s="341" t="s">
        <v>9276</v>
      </c>
      <c r="C2538" s="342" t="s">
        <v>6668</v>
      </c>
      <c r="D2538" s="342" t="s">
        <v>6658</v>
      </c>
      <c r="E2538" s="342" t="s">
        <v>9323</v>
      </c>
      <c r="F2538" s="342" t="s">
        <v>6568</v>
      </c>
      <c r="G2538" s="343">
        <v>7.1000000000000005</v>
      </c>
      <c r="H2538" s="342" t="s">
        <v>6594</v>
      </c>
      <c r="I2538" s="342" t="s">
        <v>6575</v>
      </c>
      <c r="J2538" s="342" t="s">
        <v>6755</v>
      </c>
      <c r="K2538" s="581" t="s">
        <v>8069</v>
      </c>
      <c r="L2538" s="344" t="s">
        <v>4090</v>
      </c>
      <c r="N2538" s="344" t="s">
        <v>4090</v>
      </c>
      <c r="O2538" s="341">
        <v>0</v>
      </c>
    </row>
    <row r="2539" spans="1:15" x14ac:dyDescent="0.2">
      <c r="A2539" s="341" t="s">
        <v>9257</v>
      </c>
      <c r="B2539" s="341" t="s">
        <v>9276</v>
      </c>
      <c r="C2539" s="342" t="s">
        <v>8000</v>
      </c>
      <c r="D2539" s="342" t="s">
        <v>6658</v>
      </c>
      <c r="E2539" s="342" t="s">
        <v>9326</v>
      </c>
      <c r="F2539" s="342" t="s">
        <v>6568</v>
      </c>
      <c r="G2539" s="343">
        <v>7</v>
      </c>
      <c r="H2539" s="342" t="s">
        <v>6594</v>
      </c>
      <c r="I2539" s="342" t="s">
        <v>6575</v>
      </c>
      <c r="J2539" s="342" t="s">
        <v>6755</v>
      </c>
      <c r="K2539" s="581" t="s">
        <v>6884</v>
      </c>
      <c r="L2539" s="344" t="s">
        <v>4090</v>
      </c>
      <c r="N2539" s="344" t="s">
        <v>4090</v>
      </c>
      <c r="O2539" s="341">
        <v>0</v>
      </c>
    </row>
    <row r="2540" spans="1:15" x14ac:dyDescent="0.2">
      <c r="A2540" s="341" t="s">
        <v>9257</v>
      </c>
      <c r="B2540" s="341" t="s">
        <v>9276</v>
      </c>
      <c r="C2540" s="342" t="s">
        <v>8000</v>
      </c>
      <c r="D2540" s="342" t="s">
        <v>6658</v>
      </c>
      <c r="E2540" s="342" t="s">
        <v>9255</v>
      </c>
      <c r="F2540" s="342" t="s">
        <v>6568</v>
      </c>
      <c r="G2540" s="343">
        <v>53.2</v>
      </c>
      <c r="H2540" s="342" t="s">
        <v>6594</v>
      </c>
      <c r="I2540" s="342" t="s">
        <v>6575</v>
      </c>
      <c r="J2540" s="342" t="s">
        <v>6755</v>
      </c>
      <c r="K2540" s="581" t="s">
        <v>6884</v>
      </c>
      <c r="L2540" s="344" t="s">
        <v>4090</v>
      </c>
      <c r="N2540" s="344" t="s">
        <v>4090</v>
      </c>
      <c r="O2540" s="341">
        <v>0</v>
      </c>
    </row>
    <row r="2541" spans="1:15" x14ac:dyDescent="0.2">
      <c r="A2541" s="341" t="s">
        <v>9257</v>
      </c>
      <c r="B2541" s="341" t="s">
        <v>9276</v>
      </c>
      <c r="C2541" s="342" t="s">
        <v>6955</v>
      </c>
      <c r="D2541" s="342" t="s">
        <v>6658</v>
      </c>
      <c r="E2541" s="342" t="s">
        <v>9321</v>
      </c>
      <c r="F2541" s="342" t="s">
        <v>6568</v>
      </c>
      <c r="G2541" s="343">
        <v>5.25</v>
      </c>
      <c r="H2541" s="342" t="s">
        <v>6594</v>
      </c>
      <c r="I2541" s="342" t="s">
        <v>6575</v>
      </c>
      <c r="J2541" s="342" t="s">
        <v>6755</v>
      </c>
      <c r="K2541" s="581" t="s">
        <v>6884</v>
      </c>
      <c r="L2541" s="344" t="s">
        <v>4090</v>
      </c>
      <c r="N2541" s="344" t="s">
        <v>4090</v>
      </c>
      <c r="O2541" s="341">
        <v>0</v>
      </c>
    </row>
    <row r="2542" spans="1:15" x14ac:dyDescent="0.2">
      <c r="A2542" s="341" t="s">
        <v>9257</v>
      </c>
      <c r="B2542" s="341" t="s">
        <v>9276</v>
      </c>
      <c r="C2542" s="342" t="s">
        <v>6657</v>
      </c>
      <c r="D2542" s="342" t="s">
        <v>6658</v>
      </c>
      <c r="E2542" s="342" t="s">
        <v>9255</v>
      </c>
      <c r="F2542" s="342" t="s">
        <v>6568</v>
      </c>
      <c r="G2542" s="343">
        <v>5.25</v>
      </c>
      <c r="H2542" s="342" t="s">
        <v>6594</v>
      </c>
      <c r="I2542" s="342" t="s">
        <v>6575</v>
      </c>
      <c r="J2542" s="342" t="s">
        <v>6755</v>
      </c>
      <c r="K2542" s="581" t="s">
        <v>6884</v>
      </c>
      <c r="L2542" s="344" t="s">
        <v>4090</v>
      </c>
      <c r="N2542" s="344" t="s">
        <v>4090</v>
      </c>
      <c r="O2542" s="341">
        <v>0</v>
      </c>
    </row>
    <row r="2543" spans="1:15" x14ac:dyDescent="0.2">
      <c r="A2543" s="341" t="s">
        <v>9257</v>
      </c>
      <c r="B2543" s="341" t="s">
        <v>9276</v>
      </c>
      <c r="C2543" s="342" t="s">
        <v>7946</v>
      </c>
      <c r="D2543" s="342" t="s">
        <v>6658</v>
      </c>
      <c r="E2543" s="342" t="s">
        <v>9320</v>
      </c>
      <c r="F2543" s="342" t="s">
        <v>6568</v>
      </c>
      <c r="G2543" s="343">
        <v>5.78</v>
      </c>
      <c r="H2543" s="342" t="s">
        <v>6594</v>
      </c>
      <c r="I2543" s="342" t="s">
        <v>6575</v>
      </c>
      <c r="J2543" s="342" t="s">
        <v>6755</v>
      </c>
      <c r="K2543" s="581" t="s">
        <v>7295</v>
      </c>
      <c r="L2543" s="344" t="s">
        <v>4090</v>
      </c>
      <c r="N2543" s="344" t="s">
        <v>4090</v>
      </c>
      <c r="O2543" s="341">
        <v>0</v>
      </c>
    </row>
    <row r="2544" spans="1:15" x14ac:dyDescent="0.2">
      <c r="A2544" s="341" t="s">
        <v>9257</v>
      </c>
      <c r="B2544" s="341" t="s">
        <v>9276</v>
      </c>
      <c r="C2544" s="342" t="s">
        <v>7952</v>
      </c>
      <c r="D2544" s="342" t="s">
        <v>6658</v>
      </c>
      <c r="E2544" s="342" t="s">
        <v>9328</v>
      </c>
      <c r="F2544" s="342" t="s">
        <v>6568</v>
      </c>
      <c r="G2544" s="343">
        <v>3.2600000000000002</v>
      </c>
      <c r="H2544" s="342" t="s">
        <v>6594</v>
      </c>
      <c r="I2544" s="342" t="s">
        <v>6575</v>
      </c>
      <c r="J2544" s="342" t="s">
        <v>6755</v>
      </c>
      <c r="K2544" s="581" t="s">
        <v>7774</v>
      </c>
      <c r="L2544" s="344" t="s">
        <v>4090</v>
      </c>
      <c r="N2544" s="344" t="s">
        <v>4090</v>
      </c>
      <c r="O2544" s="341">
        <v>0</v>
      </c>
    </row>
    <row r="2545" spans="1:15" x14ac:dyDescent="0.2">
      <c r="A2545" s="341" t="s">
        <v>9257</v>
      </c>
      <c r="B2545" s="341" t="s">
        <v>9276</v>
      </c>
      <c r="C2545" s="342" t="s">
        <v>7974</v>
      </c>
      <c r="D2545" s="342" t="s">
        <v>6658</v>
      </c>
      <c r="E2545" s="342" t="s">
        <v>9324</v>
      </c>
      <c r="F2545" s="342" t="s">
        <v>6568</v>
      </c>
      <c r="G2545" s="343">
        <v>20.86</v>
      </c>
      <c r="H2545" s="342" t="s">
        <v>6594</v>
      </c>
      <c r="I2545" s="342" t="s">
        <v>6575</v>
      </c>
      <c r="J2545" s="342" t="s">
        <v>6755</v>
      </c>
      <c r="K2545" s="581" t="s">
        <v>7630</v>
      </c>
      <c r="L2545" s="344" t="s">
        <v>4090</v>
      </c>
      <c r="N2545" s="344" t="s">
        <v>4090</v>
      </c>
      <c r="O2545" s="341">
        <v>0</v>
      </c>
    </row>
    <row r="2546" spans="1:15" x14ac:dyDescent="0.2">
      <c r="A2546" s="341" t="s">
        <v>9257</v>
      </c>
      <c r="B2546" s="341" t="s">
        <v>9276</v>
      </c>
      <c r="C2546" s="342" t="s">
        <v>7946</v>
      </c>
      <c r="D2546" s="342" t="s">
        <v>6658</v>
      </c>
      <c r="E2546" s="342" t="s">
        <v>9321</v>
      </c>
      <c r="F2546" s="342" t="s">
        <v>6568</v>
      </c>
      <c r="G2546" s="343">
        <v>26.18</v>
      </c>
      <c r="H2546" s="342" t="s">
        <v>6594</v>
      </c>
      <c r="I2546" s="342" t="s">
        <v>6575</v>
      </c>
      <c r="J2546" s="342" t="s">
        <v>6755</v>
      </c>
      <c r="K2546" s="581" t="s">
        <v>8070</v>
      </c>
      <c r="L2546" s="344" t="s">
        <v>4090</v>
      </c>
      <c r="N2546" s="344" t="s">
        <v>4090</v>
      </c>
      <c r="O2546" s="341">
        <v>0</v>
      </c>
    </row>
    <row r="2547" spans="1:15" x14ac:dyDescent="0.2">
      <c r="A2547" s="341" t="s">
        <v>9257</v>
      </c>
      <c r="B2547" s="341" t="s">
        <v>9276</v>
      </c>
      <c r="C2547" s="342" t="s">
        <v>6793</v>
      </c>
      <c r="D2547" s="342" t="s">
        <v>6658</v>
      </c>
      <c r="E2547" s="342" t="s">
        <v>9326</v>
      </c>
      <c r="F2547" s="342" t="s">
        <v>6568</v>
      </c>
      <c r="G2547" s="343">
        <v>11.13</v>
      </c>
      <c r="H2547" s="342" t="s">
        <v>6594</v>
      </c>
      <c r="I2547" s="342" t="s">
        <v>6575</v>
      </c>
      <c r="J2547" s="342" t="s">
        <v>6755</v>
      </c>
      <c r="K2547" s="581" t="s">
        <v>8071</v>
      </c>
      <c r="L2547" s="344" t="s">
        <v>4090</v>
      </c>
      <c r="N2547" s="344" t="s">
        <v>4090</v>
      </c>
      <c r="O2547" s="341">
        <v>0</v>
      </c>
    </row>
    <row r="2548" spans="1:15" x14ac:dyDescent="0.2">
      <c r="A2548" s="341" t="s">
        <v>9257</v>
      </c>
      <c r="B2548" s="341" t="s">
        <v>9276</v>
      </c>
      <c r="C2548" s="342" t="s">
        <v>7952</v>
      </c>
      <c r="D2548" s="342" t="s">
        <v>6658</v>
      </c>
      <c r="E2548" s="342" t="s">
        <v>9319</v>
      </c>
      <c r="F2548" s="342" t="s">
        <v>6568</v>
      </c>
      <c r="G2548" s="343">
        <v>10.71</v>
      </c>
      <c r="H2548" s="342" t="s">
        <v>6594</v>
      </c>
      <c r="I2548" s="342" t="s">
        <v>6575</v>
      </c>
      <c r="J2548" s="342" t="s">
        <v>6755</v>
      </c>
      <c r="K2548" s="581" t="s">
        <v>7293</v>
      </c>
      <c r="L2548" s="344" t="s">
        <v>4090</v>
      </c>
      <c r="N2548" s="344" t="s">
        <v>4090</v>
      </c>
      <c r="O2548" s="341">
        <v>0</v>
      </c>
    </row>
    <row r="2549" spans="1:15" x14ac:dyDescent="0.2">
      <c r="A2549" s="341" t="s">
        <v>9257</v>
      </c>
      <c r="B2549" s="341" t="s">
        <v>9276</v>
      </c>
      <c r="C2549" s="342" t="s">
        <v>7952</v>
      </c>
      <c r="D2549" s="342" t="s">
        <v>6658</v>
      </c>
      <c r="E2549" s="342" t="s">
        <v>9255</v>
      </c>
      <c r="F2549" s="342" t="s">
        <v>6568</v>
      </c>
      <c r="G2549" s="343">
        <v>9.2799999999999994</v>
      </c>
      <c r="H2549" s="342" t="s">
        <v>6594</v>
      </c>
      <c r="I2549" s="342" t="s">
        <v>6575</v>
      </c>
      <c r="J2549" s="342" t="s">
        <v>6755</v>
      </c>
      <c r="K2549" s="581" t="s">
        <v>7563</v>
      </c>
      <c r="L2549" s="344" t="s">
        <v>4090</v>
      </c>
      <c r="N2549" s="344" t="s">
        <v>4090</v>
      </c>
      <c r="O2549" s="341">
        <v>0</v>
      </c>
    </row>
    <row r="2550" spans="1:15" x14ac:dyDescent="0.2">
      <c r="A2550" s="341" t="s">
        <v>9257</v>
      </c>
      <c r="B2550" s="341" t="s">
        <v>9276</v>
      </c>
      <c r="C2550" s="342" t="s">
        <v>7947</v>
      </c>
      <c r="D2550" s="342" t="s">
        <v>6658</v>
      </c>
      <c r="E2550" s="342" t="s">
        <v>9328</v>
      </c>
      <c r="F2550" s="342" t="s">
        <v>6568</v>
      </c>
      <c r="G2550" s="343">
        <v>8.24</v>
      </c>
      <c r="H2550" s="342" t="s">
        <v>6594</v>
      </c>
      <c r="I2550" s="342" t="s">
        <v>6575</v>
      </c>
      <c r="J2550" s="342" t="s">
        <v>6755</v>
      </c>
      <c r="K2550" s="581" t="s">
        <v>7302</v>
      </c>
      <c r="L2550" s="344" t="s">
        <v>4090</v>
      </c>
      <c r="N2550" s="344" t="s">
        <v>4090</v>
      </c>
      <c r="O2550" s="341">
        <v>0</v>
      </c>
    </row>
    <row r="2551" spans="1:15" x14ac:dyDescent="0.2">
      <c r="A2551" s="341" t="s">
        <v>9257</v>
      </c>
      <c r="B2551" s="341" t="s">
        <v>9276</v>
      </c>
      <c r="C2551" s="342" t="s">
        <v>6955</v>
      </c>
      <c r="D2551" s="342" t="s">
        <v>6658</v>
      </c>
      <c r="E2551" s="342" t="s">
        <v>9325</v>
      </c>
      <c r="F2551" s="342" t="s">
        <v>6568</v>
      </c>
      <c r="G2551" s="343">
        <v>90.408000000000001</v>
      </c>
      <c r="H2551" s="342" t="s">
        <v>6594</v>
      </c>
      <c r="I2551" s="342" t="s">
        <v>6575</v>
      </c>
      <c r="J2551" s="342" t="s">
        <v>6755</v>
      </c>
      <c r="K2551" s="581" t="s">
        <v>8072</v>
      </c>
      <c r="L2551" s="344" t="s">
        <v>4090</v>
      </c>
      <c r="N2551" s="344" t="s">
        <v>4090</v>
      </c>
      <c r="O2551" s="341">
        <v>0</v>
      </c>
    </row>
    <row r="2552" spans="1:15" x14ac:dyDescent="0.2">
      <c r="A2552" s="341" t="s">
        <v>9257</v>
      </c>
      <c r="B2552" s="341" t="s">
        <v>9276</v>
      </c>
      <c r="C2552" s="342" t="s">
        <v>7946</v>
      </c>
      <c r="D2552" s="342" t="s">
        <v>6658</v>
      </c>
      <c r="E2552" s="342" t="s">
        <v>9334</v>
      </c>
      <c r="F2552" s="342" t="s">
        <v>6568</v>
      </c>
      <c r="G2552" s="343">
        <v>5.6000000000000005</v>
      </c>
      <c r="H2552" s="342" t="s">
        <v>6594</v>
      </c>
      <c r="I2552" s="342" t="s">
        <v>6575</v>
      </c>
      <c r="J2552" s="342" t="s">
        <v>6755</v>
      </c>
      <c r="K2552" s="581" t="s">
        <v>7304</v>
      </c>
      <c r="L2552" s="344" t="s">
        <v>4090</v>
      </c>
      <c r="N2552" s="344" t="s">
        <v>4090</v>
      </c>
      <c r="O2552" s="341">
        <v>0</v>
      </c>
    </row>
    <row r="2553" spans="1:15" x14ac:dyDescent="0.2">
      <c r="A2553" s="341" t="s">
        <v>9257</v>
      </c>
      <c r="B2553" s="341" t="s">
        <v>9276</v>
      </c>
      <c r="C2553" s="342" t="s">
        <v>7946</v>
      </c>
      <c r="D2553" s="342" t="s">
        <v>6658</v>
      </c>
      <c r="E2553" s="342" t="s">
        <v>9323</v>
      </c>
      <c r="F2553" s="342" t="s">
        <v>6568</v>
      </c>
      <c r="G2553" s="343">
        <v>4.41</v>
      </c>
      <c r="H2553" s="342" t="s">
        <v>6594</v>
      </c>
      <c r="I2553" s="342" t="s">
        <v>6575</v>
      </c>
      <c r="J2553" s="342" t="s">
        <v>6755</v>
      </c>
      <c r="K2553" s="581" t="s">
        <v>8073</v>
      </c>
      <c r="L2553" s="344" t="s">
        <v>4090</v>
      </c>
      <c r="N2553" s="344" t="s">
        <v>4090</v>
      </c>
      <c r="O2553" s="341">
        <v>0</v>
      </c>
    </row>
    <row r="2554" spans="1:15" x14ac:dyDescent="0.2">
      <c r="A2554" s="341" t="s">
        <v>9257</v>
      </c>
      <c r="B2554" s="341" t="s">
        <v>9276</v>
      </c>
      <c r="C2554" s="342" t="s">
        <v>8000</v>
      </c>
      <c r="D2554" s="342" t="s">
        <v>6658</v>
      </c>
      <c r="E2554" s="342" t="s">
        <v>9319</v>
      </c>
      <c r="F2554" s="342" t="s">
        <v>6568</v>
      </c>
      <c r="G2554" s="343">
        <v>23.42</v>
      </c>
      <c r="H2554" s="342" t="s">
        <v>6594</v>
      </c>
      <c r="I2554" s="342" t="s">
        <v>6575</v>
      </c>
      <c r="J2554" s="342" t="s">
        <v>6755</v>
      </c>
      <c r="K2554" s="581" t="s">
        <v>7796</v>
      </c>
      <c r="L2554" s="344" t="s">
        <v>4090</v>
      </c>
      <c r="N2554" s="344" t="s">
        <v>4090</v>
      </c>
      <c r="O2554" s="341">
        <v>0</v>
      </c>
    </row>
    <row r="2555" spans="1:15" x14ac:dyDescent="0.2">
      <c r="A2555" s="341" t="s">
        <v>9257</v>
      </c>
      <c r="B2555" s="341" t="s">
        <v>9276</v>
      </c>
      <c r="C2555" s="342" t="s">
        <v>7965</v>
      </c>
      <c r="D2555" s="342" t="s">
        <v>6658</v>
      </c>
      <c r="E2555" s="342" t="s">
        <v>9331</v>
      </c>
      <c r="F2555" s="342" t="s">
        <v>6568</v>
      </c>
      <c r="G2555" s="343">
        <v>7.6000000000000005</v>
      </c>
      <c r="H2555" s="342" t="s">
        <v>6594</v>
      </c>
      <c r="I2555" s="342" t="s">
        <v>6575</v>
      </c>
      <c r="J2555" s="342" t="s">
        <v>6755</v>
      </c>
      <c r="K2555" s="581" t="s">
        <v>7876</v>
      </c>
      <c r="L2555" s="344" t="s">
        <v>4090</v>
      </c>
      <c r="N2555" s="344" t="s">
        <v>4090</v>
      </c>
      <c r="O2555" s="341">
        <v>0</v>
      </c>
    </row>
    <row r="2556" spans="1:15" x14ac:dyDescent="0.2">
      <c r="A2556" s="341" t="s">
        <v>9257</v>
      </c>
      <c r="B2556" s="341" t="s">
        <v>9276</v>
      </c>
      <c r="C2556" s="342" t="s">
        <v>7965</v>
      </c>
      <c r="D2556" s="342" t="s">
        <v>6658</v>
      </c>
      <c r="E2556" s="342" t="s">
        <v>9326</v>
      </c>
      <c r="F2556" s="342" t="s">
        <v>6568</v>
      </c>
      <c r="G2556" s="343">
        <v>3.36</v>
      </c>
      <c r="H2556" s="342" t="s">
        <v>6594</v>
      </c>
      <c r="I2556" s="342" t="s">
        <v>6575</v>
      </c>
      <c r="J2556" s="342" t="s">
        <v>6755</v>
      </c>
      <c r="K2556" s="581" t="s">
        <v>7876</v>
      </c>
      <c r="L2556" s="344" t="s">
        <v>4090</v>
      </c>
      <c r="N2556" s="344" t="s">
        <v>4090</v>
      </c>
      <c r="O2556" s="341">
        <v>0</v>
      </c>
    </row>
    <row r="2557" spans="1:15" x14ac:dyDescent="0.2">
      <c r="A2557" s="341" t="s">
        <v>9257</v>
      </c>
      <c r="B2557" s="341" t="s">
        <v>9276</v>
      </c>
      <c r="C2557" s="342" t="s">
        <v>7965</v>
      </c>
      <c r="D2557" s="342" t="s">
        <v>6658</v>
      </c>
      <c r="E2557" s="342" t="s">
        <v>9326</v>
      </c>
      <c r="F2557" s="342" t="s">
        <v>6568</v>
      </c>
      <c r="G2557" s="343">
        <v>4.4800000000000004</v>
      </c>
      <c r="H2557" s="342" t="s">
        <v>6594</v>
      </c>
      <c r="I2557" s="342" t="s">
        <v>6575</v>
      </c>
      <c r="J2557" s="342" t="s">
        <v>6755</v>
      </c>
      <c r="K2557" s="581" t="s">
        <v>7876</v>
      </c>
      <c r="L2557" s="344" t="s">
        <v>4090</v>
      </c>
      <c r="N2557" s="344" t="s">
        <v>4090</v>
      </c>
      <c r="O2557" s="341">
        <v>0</v>
      </c>
    </row>
    <row r="2558" spans="1:15" x14ac:dyDescent="0.2">
      <c r="A2558" s="341" t="s">
        <v>9257</v>
      </c>
      <c r="B2558" s="341" t="s">
        <v>9276</v>
      </c>
      <c r="C2558" s="342" t="s">
        <v>7965</v>
      </c>
      <c r="D2558" s="342" t="s">
        <v>6658</v>
      </c>
      <c r="E2558" s="342" t="s">
        <v>9337</v>
      </c>
      <c r="F2558" s="342" t="s">
        <v>6568</v>
      </c>
      <c r="G2558" s="343">
        <v>32.4</v>
      </c>
      <c r="H2558" s="342" t="s">
        <v>6594</v>
      </c>
      <c r="I2558" s="342" t="s">
        <v>6575</v>
      </c>
      <c r="J2558" s="342" t="s">
        <v>6755</v>
      </c>
      <c r="K2558" s="581" t="s">
        <v>8074</v>
      </c>
      <c r="L2558" s="344" t="s">
        <v>4090</v>
      </c>
      <c r="N2558" s="344" t="s">
        <v>4090</v>
      </c>
      <c r="O2558" s="341">
        <v>0</v>
      </c>
    </row>
    <row r="2559" spans="1:15" x14ac:dyDescent="0.2">
      <c r="A2559" s="341" t="s">
        <v>9257</v>
      </c>
      <c r="B2559" s="341" t="s">
        <v>9276</v>
      </c>
      <c r="C2559" s="342" t="s">
        <v>6790</v>
      </c>
      <c r="D2559" s="342" t="s">
        <v>6658</v>
      </c>
      <c r="E2559" s="342" t="s">
        <v>9321</v>
      </c>
      <c r="F2559" s="342" t="s">
        <v>6568</v>
      </c>
      <c r="G2559" s="343">
        <v>26.25</v>
      </c>
      <c r="H2559" s="342" t="s">
        <v>6594</v>
      </c>
      <c r="I2559" s="342" t="s">
        <v>6575</v>
      </c>
      <c r="J2559" s="342" t="s">
        <v>6755</v>
      </c>
      <c r="K2559" s="581" t="s">
        <v>7314</v>
      </c>
      <c r="L2559" s="344" t="s">
        <v>4090</v>
      </c>
      <c r="N2559" s="344" t="s">
        <v>4090</v>
      </c>
      <c r="O2559" s="341">
        <v>0</v>
      </c>
    </row>
    <row r="2560" spans="1:15" x14ac:dyDescent="0.2">
      <c r="A2560" s="341" t="s">
        <v>9257</v>
      </c>
      <c r="B2560" s="341" t="s">
        <v>9276</v>
      </c>
      <c r="C2560" s="342" t="s">
        <v>7953</v>
      </c>
      <c r="D2560" s="342" t="s">
        <v>6658</v>
      </c>
      <c r="E2560" s="342" t="s">
        <v>9320</v>
      </c>
      <c r="F2560" s="342" t="s">
        <v>6568</v>
      </c>
      <c r="G2560" s="343">
        <v>8.58</v>
      </c>
      <c r="H2560" s="342" t="s">
        <v>6594</v>
      </c>
      <c r="I2560" s="342" t="s">
        <v>6575</v>
      </c>
      <c r="J2560" s="342" t="s">
        <v>6755</v>
      </c>
      <c r="K2560" s="581" t="s">
        <v>8075</v>
      </c>
      <c r="L2560" s="344" t="s">
        <v>4090</v>
      </c>
      <c r="N2560" s="344" t="s">
        <v>4090</v>
      </c>
      <c r="O2560" s="341">
        <v>0</v>
      </c>
    </row>
    <row r="2561" spans="1:15" x14ac:dyDescent="0.2">
      <c r="A2561" s="341" t="s">
        <v>9257</v>
      </c>
      <c r="B2561" s="341" t="s">
        <v>9276</v>
      </c>
      <c r="C2561" s="342" t="s">
        <v>7947</v>
      </c>
      <c r="D2561" s="342" t="s">
        <v>6658</v>
      </c>
      <c r="E2561" s="342" t="s">
        <v>9319</v>
      </c>
      <c r="F2561" s="342" t="s">
        <v>6568</v>
      </c>
      <c r="G2561" s="343">
        <v>8.5</v>
      </c>
      <c r="H2561" s="342" t="s">
        <v>6594</v>
      </c>
      <c r="I2561" s="342" t="s">
        <v>6575</v>
      </c>
      <c r="J2561" s="342" t="s">
        <v>6755</v>
      </c>
      <c r="K2561" s="581" t="s">
        <v>7564</v>
      </c>
      <c r="L2561" s="344" t="s">
        <v>4090</v>
      </c>
      <c r="N2561" s="344" t="s">
        <v>4090</v>
      </c>
      <c r="O2561" s="341">
        <v>0</v>
      </c>
    </row>
    <row r="2562" spans="1:15" x14ac:dyDescent="0.2">
      <c r="A2562" s="341" t="s">
        <v>9257</v>
      </c>
      <c r="B2562" s="341" t="s">
        <v>9276</v>
      </c>
      <c r="C2562" s="342" t="s">
        <v>6955</v>
      </c>
      <c r="D2562" s="342" t="s">
        <v>6658</v>
      </c>
      <c r="E2562" s="342" t="s">
        <v>9255</v>
      </c>
      <c r="F2562" s="342" t="s">
        <v>6568</v>
      </c>
      <c r="G2562" s="343">
        <v>6.13</v>
      </c>
      <c r="H2562" s="342" t="s">
        <v>6594</v>
      </c>
      <c r="I2562" s="342" t="s">
        <v>6575</v>
      </c>
      <c r="J2562" s="342" t="s">
        <v>6755</v>
      </c>
      <c r="K2562" s="581" t="s">
        <v>8076</v>
      </c>
      <c r="L2562" s="344" t="s">
        <v>4090</v>
      </c>
      <c r="N2562" s="344" t="s">
        <v>4090</v>
      </c>
      <c r="O2562" s="341">
        <v>0</v>
      </c>
    </row>
    <row r="2563" spans="1:15" x14ac:dyDescent="0.2">
      <c r="A2563" s="341" t="s">
        <v>9257</v>
      </c>
      <c r="B2563" s="341" t="s">
        <v>9276</v>
      </c>
      <c r="C2563" s="342" t="s">
        <v>6955</v>
      </c>
      <c r="D2563" s="342" t="s">
        <v>6658</v>
      </c>
      <c r="E2563" s="342" t="s">
        <v>9328</v>
      </c>
      <c r="F2563" s="342" t="s">
        <v>6568</v>
      </c>
      <c r="G2563" s="343">
        <v>12.08</v>
      </c>
      <c r="H2563" s="342" t="s">
        <v>6594</v>
      </c>
      <c r="I2563" s="342" t="s">
        <v>6575</v>
      </c>
      <c r="J2563" s="342" t="s">
        <v>6755</v>
      </c>
      <c r="K2563" s="581" t="s">
        <v>8076</v>
      </c>
      <c r="L2563" s="344" t="s">
        <v>4090</v>
      </c>
      <c r="N2563" s="344" t="s">
        <v>4090</v>
      </c>
      <c r="O2563" s="341">
        <v>0</v>
      </c>
    </row>
    <row r="2564" spans="1:15" x14ac:dyDescent="0.2">
      <c r="A2564" s="341" t="s">
        <v>9257</v>
      </c>
      <c r="B2564" s="341" t="s">
        <v>9276</v>
      </c>
      <c r="C2564" s="342" t="s">
        <v>6790</v>
      </c>
      <c r="D2564" s="342" t="s">
        <v>6658</v>
      </c>
      <c r="E2564" s="342" t="s">
        <v>9326</v>
      </c>
      <c r="F2564" s="342" t="s">
        <v>6568</v>
      </c>
      <c r="G2564" s="343">
        <v>4.08</v>
      </c>
      <c r="H2564" s="342" t="s">
        <v>6594</v>
      </c>
      <c r="I2564" s="342" t="s">
        <v>6575</v>
      </c>
      <c r="J2564" s="342" t="s">
        <v>6755</v>
      </c>
      <c r="K2564" s="581" t="s">
        <v>7318</v>
      </c>
      <c r="L2564" s="344" t="s">
        <v>4090</v>
      </c>
      <c r="N2564" s="344" t="s">
        <v>4090</v>
      </c>
      <c r="O2564" s="341">
        <v>0</v>
      </c>
    </row>
    <row r="2565" spans="1:15" x14ac:dyDescent="0.2">
      <c r="A2565" s="341" t="s">
        <v>9257</v>
      </c>
      <c r="B2565" s="341" t="s">
        <v>9276</v>
      </c>
      <c r="C2565" s="342" t="s">
        <v>6602</v>
      </c>
      <c r="D2565" s="342" t="s">
        <v>6603</v>
      </c>
      <c r="E2565" s="342" t="s">
        <v>9333</v>
      </c>
      <c r="F2565" s="342" t="s">
        <v>6568</v>
      </c>
      <c r="G2565" s="343">
        <v>2.16</v>
      </c>
      <c r="H2565" s="342" t="s">
        <v>6594</v>
      </c>
      <c r="I2565" s="342" t="s">
        <v>6575</v>
      </c>
      <c r="J2565" s="342" t="s">
        <v>6755</v>
      </c>
      <c r="K2565" s="581" t="s">
        <v>8077</v>
      </c>
      <c r="L2565" s="344" t="s">
        <v>4090</v>
      </c>
      <c r="N2565" s="344" t="s">
        <v>4090</v>
      </c>
      <c r="O2565" s="341">
        <v>0</v>
      </c>
    </row>
    <row r="2566" spans="1:15" x14ac:dyDescent="0.2">
      <c r="A2566" s="341" t="s">
        <v>9257</v>
      </c>
      <c r="B2566" s="341" t="s">
        <v>9276</v>
      </c>
      <c r="C2566" s="342" t="s">
        <v>7965</v>
      </c>
      <c r="D2566" s="342" t="s">
        <v>6658</v>
      </c>
      <c r="E2566" s="342" t="s">
        <v>9337</v>
      </c>
      <c r="F2566" s="342" t="s">
        <v>6568</v>
      </c>
      <c r="G2566" s="343">
        <v>35.700000000000003</v>
      </c>
      <c r="H2566" s="342" t="s">
        <v>6594</v>
      </c>
      <c r="I2566" s="342" t="s">
        <v>6575</v>
      </c>
      <c r="J2566" s="342" t="s">
        <v>6755</v>
      </c>
      <c r="K2566" s="581" t="s">
        <v>6801</v>
      </c>
      <c r="L2566" s="344" t="s">
        <v>4090</v>
      </c>
      <c r="N2566" s="344" t="s">
        <v>4090</v>
      </c>
      <c r="O2566" s="341">
        <v>0</v>
      </c>
    </row>
    <row r="2567" spans="1:15" x14ac:dyDescent="0.2">
      <c r="A2567" s="341" t="s">
        <v>9257</v>
      </c>
      <c r="B2567" s="341" t="s">
        <v>9276</v>
      </c>
      <c r="C2567" s="342" t="s">
        <v>6657</v>
      </c>
      <c r="D2567" s="342" t="s">
        <v>6658</v>
      </c>
      <c r="E2567" s="342" t="s">
        <v>9324</v>
      </c>
      <c r="F2567" s="342" t="s">
        <v>6568</v>
      </c>
      <c r="G2567" s="343">
        <v>7.3500000000000005</v>
      </c>
      <c r="H2567" s="342" t="s">
        <v>6594</v>
      </c>
      <c r="I2567" s="342" t="s">
        <v>6575</v>
      </c>
      <c r="J2567" s="342" t="s">
        <v>6755</v>
      </c>
      <c r="K2567" s="581" t="s">
        <v>6801</v>
      </c>
      <c r="L2567" s="344" t="s">
        <v>4090</v>
      </c>
      <c r="N2567" s="344" t="s">
        <v>4090</v>
      </c>
      <c r="O2567" s="341">
        <v>0</v>
      </c>
    </row>
    <row r="2568" spans="1:15" x14ac:dyDescent="0.2">
      <c r="A2568" s="341" t="s">
        <v>9257</v>
      </c>
      <c r="B2568" s="341" t="s">
        <v>9276</v>
      </c>
      <c r="C2568" s="342" t="s">
        <v>6657</v>
      </c>
      <c r="D2568" s="342" t="s">
        <v>6658</v>
      </c>
      <c r="E2568" s="342" t="s">
        <v>9324</v>
      </c>
      <c r="F2568" s="342" t="s">
        <v>6568</v>
      </c>
      <c r="G2568" s="343">
        <v>8.23</v>
      </c>
      <c r="H2568" s="342" t="s">
        <v>6594</v>
      </c>
      <c r="I2568" s="342" t="s">
        <v>6575</v>
      </c>
      <c r="J2568" s="342" t="s">
        <v>6755</v>
      </c>
      <c r="K2568" s="581" t="s">
        <v>8078</v>
      </c>
      <c r="L2568" s="344" t="s">
        <v>4090</v>
      </c>
      <c r="N2568" s="344" t="s">
        <v>4090</v>
      </c>
      <c r="O2568" s="341">
        <v>0</v>
      </c>
    </row>
    <row r="2569" spans="1:15" x14ac:dyDescent="0.2">
      <c r="A2569" s="341" t="s">
        <v>9257</v>
      </c>
      <c r="B2569" s="341" t="s">
        <v>9276</v>
      </c>
      <c r="C2569" s="342" t="s">
        <v>7952</v>
      </c>
      <c r="D2569" s="342" t="s">
        <v>6658</v>
      </c>
      <c r="E2569" s="342" t="s">
        <v>9328</v>
      </c>
      <c r="F2569" s="342" t="s">
        <v>6568</v>
      </c>
      <c r="G2569" s="343">
        <v>15.8</v>
      </c>
      <c r="H2569" s="342" t="s">
        <v>6594</v>
      </c>
      <c r="I2569" s="342" t="s">
        <v>6575</v>
      </c>
      <c r="J2569" s="342" t="s">
        <v>6755</v>
      </c>
      <c r="K2569" s="581" t="s">
        <v>8079</v>
      </c>
      <c r="L2569" s="344" t="s">
        <v>4090</v>
      </c>
      <c r="N2569" s="344" t="s">
        <v>4090</v>
      </c>
      <c r="O2569" s="341">
        <v>0</v>
      </c>
    </row>
    <row r="2570" spans="1:15" x14ac:dyDescent="0.2">
      <c r="A2570" s="341" t="s">
        <v>9257</v>
      </c>
      <c r="B2570" s="341" t="s">
        <v>9276</v>
      </c>
      <c r="C2570" s="342" t="s">
        <v>7965</v>
      </c>
      <c r="D2570" s="342" t="s">
        <v>6658</v>
      </c>
      <c r="E2570" s="342" t="s">
        <v>9326</v>
      </c>
      <c r="F2570" s="342" t="s">
        <v>6568</v>
      </c>
      <c r="G2570" s="343">
        <v>13.200000000000001</v>
      </c>
      <c r="H2570" s="342" t="s">
        <v>6594</v>
      </c>
      <c r="I2570" s="342" t="s">
        <v>6575</v>
      </c>
      <c r="J2570" s="342" t="s">
        <v>6755</v>
      </c>
      <c r="K2570" s="581" t="s">
        <v>7476</v>
      </c>
      <c r="L2570" s="344" t="s">
        <v>4090</v>
      </c>
      <c r="N2570" s="344" t="s">
        <v>4090</v>
      </c>
      <c r="O2570" s="341">
        <v>0</v>
      </c>
    </row>
    <row r="2571" spans="1:15" x14ac:dyDescent="0.2">
      <c r="A2571" s="341" t="s">
        <v>9257</v>
      </c>
      <c r="B2571" s="341" t="s">
        <v>9276</v>
      </c>
      <c r="C2571" s="342" t="s">
        <v>6790</v>
      </c>
      <c r="D2571" s="342" t="s">
        <v>6658</v>
      </c>
      <c r="E2571" s="342" t="s">
        <v>9328</v>
      </c>
      <c r="F2571" s="342" t="s">
        <v>6568</v>
      </c>
      <c r="G2571" s="343">
        <v>5.78</v>
      </c>
      <c r="H2571" s="342" t="s">
        <v>6594</v>
      </c>
      <c r="I2571" s="342" t="s">
        <v>6575</v>
      </c>
      <c r="J2571" s="342" t="s">
        <v>6755</v>
      </c>
      <c r="K2571" s="581" t="s">
        <v>7325</v>
      </c>
      <c r="L2571" s="344" t="s">
        <v>4090</v>
      </c>
      <c r="N2571" s="344" t="s">
        <v>4090</v>
      </c>
      <c r="O2571" s="341">
        <v>0</v>
      </c>
    </row>
    <row r="2572" spans="1:15" x14ac:dyDescent="0.2">
      <c r="A2572" s="341" t="s">
        <v>9257</v>
      </c>
      <c r="B2572" s="341" t="s">
        <v>9276</v>
      </c>
      <c r="C2572" s="342" t="s">
        <v>6668</v>
      </c>
      <c r="D2572" s="342" t="s">
        <v>6658</v>
      </c>
      <c r="E2572" s="342" t="s">
        <v>9325</v>
      </c>
      <c r="F2572" s="342" t="s">
        <v>6568</v>
      </c>
      <c r="G2572" s="343">
        <v>7.53</v>
      </c>
      <c r="H2572" s="342" t="s">
        <v>6594</v>
      </c>
      <c r="I2572" s="342" t="s">
        <v>6575</v>
      </c>
      <c r="J2572" s="342" t="s">
        <v>6755</v>
      </c>
      <c r="K2572" s="581" t="s">
        <v>8080</v>
      </c>
      <c r="L2572" s="344" t="s">
        <v>4090</v>
      </c>
      <c r="N2572" s="344" t="s">
        <v>4090</v>
      </c>
      <c r="O2572" s="341">
        <v>0</v>
      </c>
    </row>
    <row r="2573" spans="1:15" x14ac:dyDescent="0.2">
      <c r="A2573" s="341" t="s">
        <v>9257</v>
      </c>
      <c r="B2573" s="341" t="s">
        <v>9276</v>
      </c>
      <c r="C2573" s="342" t="s">
        <v>8000</v>
      </c>
      <c r="D2573" s="342" t="s">
        <v>6658</v>
      </c>
      <c r="E2573" s="342" t="s">
        <v>9319</v>
      </c>
      <c r="F2573" s="342" t="s">
        <v>6568</v>
      </c>
      <c r="G2573" s="343">
        <v>30.240000000000002</v>
      </c>
      <c r="H2573" s="342" t="s">
        <v>6594</v>
      </c>
      <c r="I2573" s="342" t="s">
        <v>6575</v>
      </c>
      <c r="J2573" s="342" t="s">
        <v>6755</v>
      </c>
      <c r="K2573" s="581" t="s">
        <v>7328</v>
      </c>
      <c r="L2573" s="344" t="s">
        <v>4090</v>
      </c>
      <c r="N2573" s="344" t="s">
        <v>4090</v>
      </c>
      <c r="O2573" s="341">
        <v>0</v>
      </c>
    </row>
    <row r="2574" spans="1:15" x14ac:dyDescent="0.2">
      <c r="A2574" s="341" t="s">
        <v>9257</v>
      </c>
      <c r="B2574" s="341" t="s">
        <v>9276</v>
      </c>
      <c r="C2574" s="342" t="s">
        <v>8000</v>
      </c>
      <c r="D2574" s="342" t="s">
        <v>6658</v>
      </c>
      <c r="E2574" s="342" t="s">
        <v>9319</v>
      </c>
      <c r="F2574" s="342" t="s">
        <v>6568</v>
      </c>
      <c r="G2574" s="343">
        <v>25.95</v>
      </c>
      <c r="H2574" s="342" t="s">
        <v>6594</v>
      </c>
      <c r="I2574" s="342" t="s">
        <v>6575</v>
      </c>
      <c r="J2574" s="342" t="s">
        <v>6755</v>
      </c>
      <c r="K2574" s="581" t="s">
        <v>7325</v>
      </c>
      <c r="L2574" s="344" t="s">
        <v>4090</v>
      </c>
      <c r="N2574" s="344" t="s">
        <v>4090</v>
      </c>
      <c r="O2574" s="341">
        <v>0</v>
      </c>
    </row>
    <row r="2575" spans="1:15" x14ac:dyDescent="0.2">
      <c r="A2575" s="341" t="s">
        <v>9257</v>
      </c>
      <c r="B2575" s="341" t="s">
        <v>9276</v>
      </c>
      <c r="C2575" s="342" t="s">
        <v>6668</v>
      </c>
      <c r="D2575" s="342" t="s">
        <v>6658</v>
      </c>
      <c r="E2575" s="342" t="s">
        <v>9322</v>
      </c>
      <c r="F2575" s="342" t="s">
        <v>6568</v>
      </c>
      <c r="G2575" s="343">
        <v>4.32</v>
      </c>
      <c r="H2575" s="342" t="s">
        <v>6594</v>
      </c>
      <c r="I2575" s="342" t="s">
        <v>6575</v>
      </c>
      <c r="J2575" s="342" t="s">
        <v>6755</v>
      </c>
      <c r="K2575" s="581" t="s">
        <v>7806</v>
      </c>
      <c r="L2575" s="344" t="s">
        <v>4090</v>
      </c>
      <c r="N2575" s="344" t="s">
        <v>4090</v>
      </c>
      <c r="O2575" s="341">
        <v>0</v>
      </c>
    </row>
    <row r="2576" spans="1:15" x14ac:dyDescent="0.2">
      <c r="A2576" s="341" t="s">
        <v>9257</v>
      </c>
      <c r="B2576" s="341" t="s">
        <v>9276</v>
      </c>
      <c r="C2576" s="342" t="s">
        <v>7946</v>
      </c>
      <c r="D2576" s="342" t="s">
        <v>6658</v>
      </c>
      <c r="E2576" s="342" t="s">
        <v>9320</v>
      </c>
      <c r="F2576" s="342" t="s">
        <v>6568</v>
      </c>
      <c r="G2576" s="343">
        <v>40.25</v>
      </c>
      <c r="H2576" s="342" t="s">
        <v>6594</v>
      </c>
      <c r="I2576" s="342" t="s">
        <v>6575</v>
      </c>
      <c r="J2576" s="342" t="s">
        <v>6755</v>
      </c>
      <c r="K2576" s="581" t="s">
        <v>7805</v>
      </c>
      <c r="L2576" s="344" t="s">
        <v>4090</v>
      </c>
      <c r="N2576" s="344" t="s">
        <v>4090</v>
      </c>
      <c r="O2576" s="341">
        <v>0</v>
      </c>
    </row>
    <row r="2577" spans="1:15" x14ac:dyDescent="0.2">
      <c r="A2577" s="341" t="s">
        <v>9257</v>
      </c>
      <c r="B2577" s="341" t="s">
        <v>9276</v>
      </c>
      <c r="C2577" s="342" t="s">
        <v>7965</v>
      </c>
      <c r="D2577" s="342" t="s">
        <v>6658</v>
      </c>
      <c r="E2577" s="342" t="s">
        <v>9323</v>
      </c>
      <c r="F2577" s="342" t="s">
        <v>6568</v>
      </c>
      <c r="G2577" s="343">
        <v>11.39</v>
      </c>
      <c r="H2577" s="342" t="s">
        <v>6594</v>
      </c>
      <c r="I2577" s="342" t="s">
        <v>6575</v>
      </c>
      <c r="J2577" s="342" t="s">
        <v>6755</v>
      </c>
      <c r="K2577" s="581" t="s">
        <v>7327</v>
      </c>
      <c r="L2577" s="344" t="s">
        <v>4090</v>
      </c>
      <c r="N2577" s="344" t="s">
        <v>4090</v>
      </c>
      <c r="O2577" s="341">
        <v>0</v>
      </c>
    </row>
    <row r="2578" spans="1:15" x14ac:dyDescent="0.2">
      <c r="A2578" s="341" t="s">
        <v>9257</v>
      </c>
      <c r="B2578" s="341" t="s">
        <v>9276</v>
      </c>
      <c r="C2578" s="342" t="s">
        <v>7946</v>
      </c>
      <c r="D2578" s="342" t="s">
        <v>6658</v>
      </c>
      <c r="E2578" s="342" t="s">
        <v>9329</v>
      </c>
      <c r="F2578" s="342" t="s">
        <v>6568</v>
      </c>
      <c r="G2578" s="343">
        <v>36.4</v>
      </c>
      <c r="H2578" s="342" t="s">
        <v>6594</v>
      </c>
      <c r="I2578" s="342" t="s">
        <v>6575</v>
      </c>
      <c r="J2578" s="342" t="s">
        <v>6755</v>
      </c>
      <c r="K2578" s="581" t="s">
        <v>6810</v>
      </c>
      <c r="L2578" s="344" t="s">
        <v>4090</v>
      </c>
      <c r="N2578" s="344" t="s">
        <v>4090</v>
      </c>
      <c r="O2578" s="341">
        <v>0</v>
      </c>
    </row>
    <row r="2579" spans="1:15" x14ac:dyDescent="0.2">
      <c r="A2579" s="341" t="s">
        <v>9257</v>
      </c>
      <c r="B2579" s="341" t="s">
        <v>9276</v>
      </c>
      <c r="C2579" s="342" t="s">
        <v>6668</v>
      </c>
      <c r="D2579" s="342" t="s">
        <v>6658</v>
      </c>
      <c r="E2579" s="342" t="s">
        <v>9326</v>
      </c>
      <c r="F2579" s="342" t="s">
        <v>6568</v>
      </c>
      <c r="G2579" s="343">
        <v>13.4</v>
      </c>
      <c r="H2579" s="342" t="s">
        <v>6594</v>
      </c>
      <c r="I2579" s="342" t="s">
        <v>6575</v>
      </c>
      <c r="J2579" s="342" t="s">
        <v>6755</v>
      </c>
      <c r="K2579" s="581" t="s">
        <v>8081</v>
      </c>
      <c r="L2579" s="344" t="s">
        <v>4090</v>
      </c>
      <c r="N2579" s="344" t="s">
        <v>4090</v>
      </c>
      <c r="O2579" s="341">
        <v>0</v>
      </c>
    </row>
    <row r="2580" spans="1:15" x14ac:dyDescent="0.2">
      <c r="A2580" s="341" t="s">
        <v>9257</v>
      </c>
      <c r="B2580" s="341" t="s">
        <v>9276</v>
      </c>
      <c r="C2580" s="342" t="s">
        <v>6668</v>
      </c>
      <c r="D2580" s="342" t="s">
        <v>6658</v>
      </c>
      <c r="E2580" s="342" t="s">
        <v>9333</v>
      </c>
      <c r="F2580" s="342" t="s">
        <v>6568</v>
      </c>
      <c r="G2580" s="343">
        <v>10.325000000000001</v>
      </c>
      <c r="H2580" s="342" t="s">
        <v>6594</v>
      </c>
      <c r="I2580" s="342" t="s">
        <v>6575</v>
      </c>
      <c r="J2580" s="342" t="s">
        <v>6755</v>
      </c>
      <c r="K2580" s="581" t="s">
        <v>8082</v>
      </c>
      <c r="L2580" s="344" t="s">
        <v>4090</v>
      </c>
      <c r="N2580" s="344" t="s">
        <v>4090</v>
      </c>
      <c r="O2580" s="341">
        <v>0</v>
      </c>
    </row>
    <row r="2581" spans="1:15" x14ac:dyDescent="0.2">
      <c r="A2581" s="341" t="s">
        <v>9257</v>
      </c>
      <c r="B2581" s="341" t="s">
        <v>9276</v>
      </c>
      <c r="C2581" s="342" t="s">
        <v>6793</v>
      </c>
      <c r="D2581" s="342" t="s">
        <v>6658</v>
      </c>
      <c r="E2581" s="342" t="s">
        <v>9322</v>
      </c>
      <c r="F2581" s="342" t="s">
        <v>6568</v>
      </c>
      <c r="G2581" s="343">
        <v>18.559999999999999</v>
      </c>
      <c r="H2581" s="342" t="s">
        <v>6594</v>
      </c>
      <c r="I2581" s="342" t="s">
        <v>6575</v>
      </c>
      <c r="J2581" s="342" t="s">
        <v>6755</v>
      </c>
      <c r="K2581" s="581" t="s">
        <v>7327</v>
      </c>
      <c r="L2581" s="344" t="s">
        <v>4090</v>
      </c>
      <c r="N2581" s="344" t="s">
        <v>4090</v>
      </c>
      <c r="O2581" s="341">
        <v>0</v>
      </c>
    </row>
    <row r="2582" spans="1:15" x14ac:dyDescent="0.2">
      <c r="A2582" s="341" t="s">
        <v>9257</v>
      </c>
      <c r="B2582" s="341" t="s">
        <v>9276</v>
      </c>
      <c r="C2582" s="342" t="s">
        <v>6660</v>
      </c>
      <c r="D2582" s="342" t="s">
        <v>6658</v>
      </c>
      <c r="E2582" s="342" t="s">
        <v>9255</v>
      </c>
      <c r="F2582" s="342" t="s">
        <v>6568</v>
      </c>
      <c r="G2582" s="343">
        <v>7.875</v>
      </c>
      <c r="H2582" s="342" t="s">
        <v>6594</v>
      </c>
      <c r="I2582" s="342" t="s">
        <v>6575</v>
      </c>
      <c r="J2582" s="342" t="s">
        <v>6755</v>
      </c>
      <c r="K2582" s="581" t="s">
        <v>8083</v>
      </c>
      <c r="L2582" s="344" t="s">
        <v>4090</v>
      </c>
      <c r="N2582" s="344" t="s">
        <v>4090</v>
      </c>
      <c r="O2582" s="341">
        <v>0</v>
      </c>
    </row>
    <row r="2583" spans="1:15" x14ac:dyDescent="0.2">
      <c r="A2583" s="341" t="s">
        <v>9257</v>
      </c>
      <c r="B2583" s="341" t="s">
        <v>9276</v>
      </c>
      <c r="C2583" s="342" t="s">
        <v>7946</v>
      </c>
      <c r="D2583" s="342" t="s">
        <v>6658</v>
      </c>
      <c r="E2583" s="342" t="s">
        <v>9319</v>
      </c>
      <c r="F2583" s="342" t="s">
        <v>6568</v>
      </c>
      <c r="G2583" s="343">
        <v>7.3500000000000005</v>
      </c>
      <c r="H2583" s="342" t="s">
        <v>6594</v>
      </c>
      <c r="I2583" s="342" t="s">
        <v>6575</v>
      </c>
      <c r="J2583" s="342" t="s">
        <v>6755</v>
      </c>
      <c r="K2583" s="581" t="s">
        <v>8084</v>
      </c>
      <c r="L2583" s="344" t="s">
        <v>4090</v>
      </c>
      <c r="N2583" s="344" t="s">
        <v>4090</v>
      </c>
      <c r="O2583" s="341">
        <v>0</v>
      </c>
    </row>
    <row r="2584" spans="1:15" x14ac:dyDescent="0.2">
      <c r="A2584" s="341" t="s">
        <v>9257</v>
      </c>
      <c r="B2584" s="341" t="s">
        <v>9276</v>
      </c>
      <c r="C2584" s="342" t="s">
        <v>8000</v>
      </c>
      <c r="D2584" s="342" t="s">
        <v>6658</v>
      </c>
      <c r="E2584" s="342" t="s">
        <v>9324</v>
      </c>
      <c r="F2584" s="342" t="s">
        <v>6568</v>
      </c>
      <c r="G2584" s="343">
        <v>5.76</v>
      </c>
      <c r="H2584" s="342" t="s">
        <v>6594</v>
      </c>
      <c r="I2584" s="342" t="s">
        <v>6575</v>
      </c>
      <c r="J2584" s="342" t="s">
        <v>6755</v>
      </c>
      <c r="K2584" s="581" t="s">
        <v>7635</v>
      </c>
      <c r="L2584" s="344" t="s">
        <v>4090</v>
      </c>
      <c r="N2584" s="344" t="s">
        <v>4090</v>
      </c>
      <c r="O2584" s="341">
        <v>0</v>
      </c>
    </row>
    <row r="2585" spans="1:15" x14ac:dyDescent="0.2">
      <c r="A2585" s="341" t="s">
        <v>9257</v>
      </c>
      <c r="B2585" s="341" t="s">
        <v>9276</v>
      </c>
      <c r="C2585" s="342" t="s">
        <v>7953</v>
      </c>
      <c r="D2585" s="342" t="s">
        <v>6658</v>
      </c>
      <c r="E2585" s="342" t="s">
        <v>9319</v>
      </c>
      <c r="F2585" s="342" t="s">
        <v>6568</v>
      </c>
      <c r="G2585" s="343">
        <v>8.6159999999999997</v>
      </c>
      <c r="H2585" s="342" t="s">
        <v>6594</v>
      </c>
      <c r="I2585" s="342" t="s">
        <v>6575</v>
      </c>
      <c r="J2585" s="342" t="s">
        <v>6755</v>
      </c>
      <c r="K2585" s="581" t="s">
        <v>6738</v>
      </c>
      <c r="L2585" s="344" t="s">
        <v>4090</v>
      </c>
      <c r="N2585" s="344" t="s">
        <v>4090</v>
      </c>
      <c r="O2585" s="341">
        <v>0</v>
      </c>
    </row>
    <row r="2586" spans="1:15" x14ac:dyDescent="0.2">
      <c r="A2586" s="341" t="s">
        <v>9257</v>
      </c>
      <c r="B2586" s="341" t="s">
        <v>9276</v>
      </c>
      <c r="C2586" s="342" t="s">
        <v>7953</v>
      </c>
      <c r="D2586" s="342" t="s">
        <v>6658</v>
      </c>
      <c r="E2586" s="342" t="s">
        <v>9319</v>
      </c>
      <c r="F2586" s="342" t="s">
        <v>6568</v>
      </c>
      <c r="G2586" s="343">
        <v>21.150000000000002</v>
      </c>
      <c r="H2586" s="342" t="s">
        <v>6594</v>
      </c>
      <c r="I2586" s="342" t="s">
        <v>6575</v>
      </c>
      <c r="J2586" s="342" t="s">
        <v>6755</v>
      </c>
      <c r="K2586" s="581" t="s">
        <v>8017</v>
      </c>
      <c r="L2586" s="344" t="s">
        <v>4090</v>
      </c>
      <c r="N2586" s="344" t="s">
        <v>4090</v>
      </c>
      <c r="O2586" s="341">
        <v>0</v>
      </c>
    </row>
    <row r="2587" spans="1:15" x14ac:dyDescent="0.2">
      <c r="A2587" s="341" t="s">
        <v>9257</v>
      </c>
      <c r="B2587" s="341" t="s">
        <v>9276</v>
      </c>
      <c r="C2587" s="342" t="s">
        <v>6668</v>
      </c>
      <c r="D2587" s="342" t="s">
        <v>6658</v>
      </c>
      <c r="E2587" s="342" t="s">
        <v>9326</v>
      </c>
      <c r="F2587" s="342" t="s">
        <v>6568</v>
      </c>
      <c r="G2587" s="343">
        <v>31.68</v>
      </c>
      <c r="H2587" s="342" t="s">
        <v>6594</v>
      </c>
      <c r="I2587" s="342" t="s">
        <v>6575</v>
      </c>
      <c r="J2587" s="342" t="s">
        <v>6755</v>
      </c>
      <c r="K2587" s="581" t="s">
        <v>8085</v>
      </c>
      <c r="L2587" s="344" t="s">
        <v>4090</v>
      </c>
      <c r="N2587" s="344" t="s">
        <v>4090</v>
      </c>
      <c r="O2587" s="341" t="s">
        <v>6752</v>
      </c>
    </row>
    <row r="2588" spans="1:15" x14ac:dyDescent="0.2">
      <c r="A2588" s="341" t="s">
        <v>9257</v>
      </c>
      <c r="B2588" s="341" t="s">
        <v>9276</v>
      </c>
      <c r="C2588" s="342" t="s">
        <v>7965</v>
      </c>
      <c r="D2588" s="342" t="s">
        <v>6658</v>
      </c>
      <c r="E2588" s="342" t="s">
        <v>9321</v>
      </c>
      <c r="F2588" s="342" t="s">
        <v>6568</v>
      </c>
      <c r="G2588" s="343">
        <v>7.0200000000000005</v>
      </c>
      <c r="H2588" s="342" t="s">
        <v>6594</v>
      </c>
      <c r="I2588" s="342" t="s">
        <v>6575</v>
      </c>
      <c r="J2588" s="342" t="s">
        <v>6755</v>
      </c>
      <c r="K2588" s="581" t="s">
        <v>7932</v>
      </c>
      <c r="L2588" s="344" t="s">
        <v>4090</v>
      </c>
      <c r="N2588" s="344" t="s">
        <v>4090</v>
      </c>
      <c r="O2588" s="341">
        <v>0</v>
      </c>
    </row>
    <row r="2589" spans="1:15" x14ac:dyDescent="0.2">
      <c r="A2589" s="341" t="s">
        <v>9257</v>
      </c>
      <c r="B2589" s="341" t="s">
        <v>9276</v>
      </c>
      <c r="C2589" s="342" t="s">
        <v>6790</v>
      </c>
      <c r="D2589" s="342" t="s">
        <v>6658</v>
      </c>
      <c r="E2589" s="342" t="s">
        <v>9333</v>
      </c>
      <c r="F2589" s="342" t="s">
        <v>6568</v>
      </c>
      <c r="G2589" s="343">
        <v>5.88</v>
      </c>
      <c r="H2589" s="342" t="s">
        <v>6594</v>
      </c>
      <c r="I2589" s="342" t="s">
        <v>6575</v>
      </c>
      <c r="J2589" s="342" t="s">
        <v>6755</v>
      </c>
      <c r="K2589" s="581" t="s">
        <v>7332</v>
      </c>
      <c r="L2589" s="344" t="s">
        <v>4090</v>
      </c>
      <c r="N2589" s="344" t="s">
        <v>4090</v>
      </c>
      <c r="O2589" s="341">
        <v>0</v>
      </c>
    </row>
    <row r="2590" spans="1:15" x14ac:dyDescent="0.2">
      <c r="A2590" s="341" t="s">
        <v>9257</v>
      </c>
      <c r="B2590" s="341" t="s">
        <v>9276</v>
      </c>
      <c r="C2590" s="342" t="s">
        <v>7946</v>
      </c>
      <c r="D2590" s="342" t="s">
        <v>6658</v>
      </c>
      <c r="E2590" s="342" t="s">
        <v>9319</v>
      </c>
      <c r="F2590" s="342" t="s">
        <v>6568</v>
      </c>
      <c r="G2590" s="343">
        <v>13.86</v>
      </c>
      <c r="H2590" s="342" t="s">
        <v>6594</v>
      </c>
      <c r="I2590" s="342" t="s">
        <v>6575</v>
      </c>
      <c r="J2590" s="342" t="s">
        <v>6755</v>
      </c>
      <c r="K2590" s="581" t="s">
        <v>8086</v>
      </c>
      <c r="L2590" s="344" t="s">
        <v>4090</v>
      </c>
      <c r="N2590" s="344" t="s">
        <v>4090</v>
      </c>
      <c r="O2590" s="341">
        <v>0</v>
      </c>
    </row>
    <row r="2591" spans="1:15" x14ac:dyDescent="0.2">
      <c r="A2591" s="341" t="s">
        <v>9257</v>
      </c>
      <c r="B2591" s="341" t="s">
        <v>9276</v>
      </c>
      <c r="C2591" s="342" t="s">
        <v>7946</v>
      </c>
      <c r="D2591" s="342" t="s">
        <v>6658</v>
      </c>
      <c r="E2591" s="342" t="s">
        <v>9255</v>
      </c>
      <c r="F2591" s="342" t="s">
        <v>6568</v>
      </c>
      <c r="G2591" s="343">
        <v>7.15</v>
      </c>
      <c r="H2591" s="342" t="s">
        <v>6594</v>
      </c>
      <c r="I2591" s="342" t="s">
        <v>6575</v>
      </c>
      <c r="J2591" s="342" t="s">
        <v>6755</v>
      </c>
      <c r="K2591" s="581" t="s">
        <v>8086</v>
      </c>
      <c r="L2591" s="344" t="s">
        <v>4090</v>
      </c>
      <c r="N2591" s="344" t="s">
        <v>4090</v>
      </c>
      <c r="O2591" s="341">
        <v>0</v>
      </c>
    </row>
    <row r="2592" spans="1:15" x14ac:dyDescent="0.2">
      <c r="A2592" s="341" t="s">
        <v>9257</v>
      </c>
      <c r="B2592" s="341" t="s">
        <v>9276</v>
      </c>
      <c r="C2592" s="342" t="s">
        <v>6657</v>
      </c>
      <c r="D2592" s="342" t="s">
        <v>6658</v>
      </c>
      <c r="E2592" s="342" t="s">
        <v>9319</v>
      </c>
      <c r="F2592" s="342" t="s">
        <v>6568</v>
      </c>
      <c r="G2592" s="343">
        <v>11.9</v>
      </c>
      <c r="H2592" s="342" t="s">
        <v>6594</v>
      </c>
      <c r="I2592" s="342" t="s">
        <v>6575</v>
      </c>
      <c r="J2592" s="342" t="s">
        <v>6755</v>
      </c>
      <c r="K2592" s="581" t="s">
        <v>8087</v>
      </c>
      <c r="L2592" s="344" t="s">
        <v>4090</v>
      </c>
      <c r="N2592" s="344" t="s">
        <v>4090</v>
      </c>
      <c r="O2592" s="341">
        <v>0</v>
      </c>
    </row>
    <row r="2593" spans="1:15" x14ac:dyDescent="0.2">
      <c r="A2593" s="341" t="s">
        <v>9257</v>
      </c>
      <c r="B2593" s="341" t="s">
        <v>9276</v>
      </c>
      <c r="C2593" s="342" t="s">
        <v>7947</v>
      </c>
      <c r="D2593" s="342" t="s">
        <v>6658</v>
      </c>
      <c r="E2593" s="342" t="s">
        <v>9321</v>
      </c>
      <c r="F2593" s="342" t="s">
        <v>6568</v>
      </c>
      <c r="G2593" s="343">
        <v>4.7250000000000005</v>
      </c>
      <c r="H2593" s="342" t="s">
        <v>6594</v>
      </c>
      <c r="I2593" s="342" t="s">
        <v>6575</v>
      </c>
      <c r="J2593" s="342" t="s">
        <v>6755</v>
      </c>
      <c r="K2593" s="581" t="s">
        <v>7331</v>
      </c>
      <c r="L2593" s="344" t="s">
        <v>4090</v>
      </c>
      <c r="N2593" s="344" t="s">
        <v>4090</v>
      </c>
      <c r="O2593" s="341">
        <v>0</v>
      </c>
    </row>
    <row r="2594" spans="1:15" x14ac:dyDescent="0.2">
      <c r="A2594" s="341" t="s">
        <v>9257</v>
      </c>
      <c r="B2594" s="341" t="s">
        <v>9276</v>
      </c>
      <c r="C2594" s="342" t="s">
        <v>6790</v>
      </c>
      <c r="D2594" s="342" t="s">
        <v>6658</v>
      </c>
      <c r="E2594" s="342" t="s">
        <v>9323</v>
      </c>
      <c r="F2594" s="342" t="s">
        <v>6568</v>
      </c>
      <c r="G2594" s="343">
        <v>7.4250000000000007</v>
      </c>
      <c r="H2594" s="342" t="s">
        <v>6594</v>
      </c>
      <c r="I2594" s="342" t="s">
        <v>6575</v>
      </c>
      <c r="J2594" s="342" t="s">
        <v>6755</v>
      </c>
      <c r="K2594" s="581" t="s">
        <v>8088</v>
      </c>
      <c r="L2594" s="344" t="s">
        <v>4090</v>
      </c>
      <c r="N2594" s="344" t="s">
        <v>4090</v>
      </c>
      <c r="O2594" s="341">
        <v>0</v>
      </c>
    </row>
    <row r="2595" spans="1:15" x14ac:dyDescent="0.2">
      <c r="A2595" s="341" t="s">
        <v>9257</v>
      </c>
      <c r="B2595" s="341" t="s">
        <v>9276</v>
      </c>
      <c r="C2595" s="342" t="s">
        <v>6668</v>
      </c>
      <c r="D2595" s="342" t="s">
        <v>6658</v>
      </c>
      <c r="E2595" s="342" t="s">
        <v>9326</v>
      </c>
      <c r="F2595" s="342" t="s">
        <v>6568</v>
      </c>
      <c r="G2595" s="343">
        <v>32.549999999999997</v>
      </c>
      <c r="H2595" s="342" t="s">
        <v>6594</v>
      </c>
      <c r="I2595" s="342" t="s">
        <v>6575</v>
      </c>
      <c r="J2595" s="342" t="s">
        <v>6755</v>
      </c>
      <c r="K2595" s="581" t="s">
        <v>8089</v>
      </c>
      <c r="L2595" s="344" t="s">
        <v>4090</v>
      </c>
      <c r="N2595" s="344" t="s">
        <v>4090</v>
      </c>
      <c r="O2595" s="341" t="s">
        <v>6752</v>
      </c>
    </row>
    <row r="2596" spans="1:15" x14ac:dyDescent="0.2">
      <c r="A2596" s="341" t="s">
        <v>9257</v>
      </c>
      <c r="B2596" s="341" t="s">
        <v>9276</v>
      </c>
      <c r="C2596" s="342" t="s">
        <v>6793</v>
      </c>
      <c r="D2596" s="342" t="s">
        <v>6658</v>
      </c>
      <c r="E2596" s="342" t="s">
        <v>9322</v>
      </c>
      <c r="F2596" s="342" t="s">
        <v>6568</v>
      </c>
      <c r="G2596" s="343">
        <v>63.550000000000004</v>
      </c>
      <c r="H2596" s="342" t="s">
        <v>6594</v>
      </c>
      <c r="I2596" s="342" t="s">
        <v>6575</v>
      </c>
      <c r="J2596" s="342" t="s">
        <v>6755</v>
      </c>
      <c r="K2596" s="581" t="s">
        <v>7328</v>
      </c>
      <c r="L2596" s="344" t="s">
        <v>4090</v>
      </c>
      <c r="N2596" s="344" t="s">
        <v>4090</v>
      </c>
      <c r="O2596" s="341">
        <v>0</v>
      </c>
    </row>
    <row r="2597" spans="1:15" x14ac:dyDescent="0.2">
      <c r="A2597" s="341" t="s">
        <v>9257</v>
      </c>
      <c r="B2597" s="341" t="s">
        <v>9276</v>
      </c>
      <c r="C2597" s="342" t="s">
        <v>7953</v>
      </c>
      <c r="D2597" s="342" t="s">
        <v>6658</v>
      </c>
      <c r="E2597" s="342" t="s">
        <v>9326</v>
      </c>
      <c r="F2597" s="342" t="s">
        <v>6568</v>
      </c>
      <c r="G2597" s="343">
        <v>46.800000000000004</v>
      </c>
      <c r="H2597" s="342" t="s">
        <v>6594</v>
      </c>
      <c r="I2597" s="342" t="s">
        <v>6575</v>
      </c>
      <c r="J2597" s="342" t="s">
        <v>6755</v>
      </c>
      <c r="K2597" s="581" t="s">
        <v>7466</v>
      </c>
      <c r="L2597" s="344" t="s">
        <v>4090</v>
      </c>
      <c r="N2597" s="344" t="s">
        <v>4090</v>
      </c>
      <c r="O2597" s="341" t="s">
        <v>6752</v>
      </c>
    </row>
    <row r="2598" spans="1:15" x14ac:dyDescent="0.2">
      <c r="A2598" s="341" t="s">
        <v>9257</v>
      </c>
      <c r="B2598" s="341" t="s">
        <v>9276</v>
      </c>
      <c r="C2598" s="342" t="s">
        <v>7953</v>
      </c>
      <c r="D2598" s="342" t="s">
        <v>6658</v>
      </c>
      <c r="E2598" s="342" t="s">
        <v>9321</v>
      </c>
      <c r="F2598" s="342" t="s">
        <v>6568</v>
      </c>
      <c r="G2598" s="343">
        <v>8.64</v>
      </c>
      <c r="H2598" s="342" t="s">
        <v>6594</v>
      </c>
      <c r="I2598" s="342" t="s">
        <v>6575</v>
      </c>
      <c r="J2598" s="342" t="s">
        <v>6755</v>
      </c>
      <c r="K2598" s="581" t="s">
        <v>7819</v>
      </c>
      <c r="L2598" s="344" t="s">
        <v>4090</v>
      </c>
      <c r="N2598" s="344" t="s">
        <v>4090</v>
      </c>
      <c r="O2598" s="341">
        <v>0</v>
      </c>
    </row>
    <row r="2599" spans="1:15" x14ac:dyDescent="0.2">
      <c r="A2599" s="341" t="s">
        <v>9257</v>
      </c>
      <c r="B2599" s="341" t="s">
        <v>9276</v>
      </c>
      <c r="C2599" s="342" t="s">
        <v>6668</v>
      </c>
      <c r="D2599" s="342" t="s">
        <v>6658</v>
      </c>
      <c r="E2599" s="342" t="s">
        <v>9340</v>
      </c>
      <c r="F2599" s="342" t="s">
        <v>6568</v>
      </c>
      <c r="G2599" s="343">
        <v>3.6</v>
      </c>
      <c r="H2599" s="342" t="s">
        <v>6594</v>
      </c>
      <c r="I2599" s="342" t="s">
        <v>6575</v>
      </c>
      <c r="J2599" s="342" t="s">
        <v>6755</v>
      </c>
      <c r="K2599" s="581" t="s">
        <v>7881</v>
      </c>
      <c r="L2599" s="344" t="s">
        <v>4090</v>
      </c>
      <c r="N2599" s="344" t="s">
        <v>4090</v>
      </c>
      <c r="O2599" s="341">
        <v>0</v>
      </c>
    </row>
    <row r="2600" spans="1:15" x14ac:dyDescent="0.2">
      <c r="A2600" s="341" t="s">
        <v>9257</v>
      </c>
      <c r="B2600" s="341" t="s">
        <v>9276</v>
      </c>
      <c r="C2600" s="342" t="s">
        <v>7947</v>
      </c>
      <c r="D2600" s="342" t="s">
        <v>6658</v>
      </c>
      <c r="E2600" s="342" t="s">
        <v>9321</v>
      </c>
      <c r="F2600" s="342" t="s">
        <v>6568</v>
      </c>
      <c r="G2600" s="343">
        <v>6.82</v>
      </c>
      <c r="H2600" s="342" t="s">
        <v>6594</v>
      </c>
      <c r="I2600" s="342" t="s">
        <v>6575</v>
      </c>
      <c r="J2600" s="342" t="s">
        <v>6755</v>
      </c>
      <c r="K2600" s="581" t="s">
        <v>7568</v>
      </c>
      <c r="L2600" s="344" t="s">
        <v>4090</v>
      </c>
      <c r="N2600" s="344" t="s">
        <v>4090</v>
      </c>
      <c r="O2600" s="341">
        <v>0</v>
      </c>
    </row>
    <row r="2601" spans="1:15" x14ac:dyDescent="0.2">
      <c r="A2601" s="341" t="s">
        <v>9257</v>
      </c>
      <c r="B2601" s="341" t="s">
        <v>9276</v>
      </c>
      <c r="C2601" s="342" t="s">
        <v>8000</v>
      </c>
      <c r="D2601" s="342" t="s">
        <v>6658</v>
      </c>
      <c r="E2601" s="342" t="s">
        <v>9320</v>
      </c>
      <c r="F2601" s="342" t="s">
        <v>6568</v>
      </c>
      <c r="G2601" s="343">
        <v>3.6750000000000003</v>
      </c>
      <c r="H2601" s="342" t="s">
        <v>6594</v>
      </c>
      <c r="I2601" s="342" t="s">
        <v>6575</v>
      </c>
      <c r="J2601" s="342" t="s">
        <v>6755</v>
      </c>
      <c r="K2601" s="581" t="s">
        <v>8090</v>
      </c>
      <c r="L2601" s="344" t="s">
        <v>4090</v>
      </c>
      <c r="N2601" s="344" t="s">
        <v>4090</v>
      </c>
      <c r="O2601" s="341">
        <v>0</v>
      </c>
    </row>
    <row r="2602" spans="1:15" x14ac:dyDescent="0.2">
      <c r="A2602" s="341" t="s">
        <v>9257</v>
      </c>
      <c r="B2602" s="341" t="s">
        <v>9276</v>
      </c>
      <c r="C2602" s="342" t="s">
        <v>6790</v>
      </c>
      <c r="D2602" s="342" t="s">
        <v>6658</v>
      </c>
      <c r="E2602" s="342" t="s">
        <v>9328</v>
      </c>
      <c r="F2602" s="342" t="s">
        <v>6568</v>
      </c>
      <c r="G2602" s="343">
        <v>14.52</v>
      </c>
      <c r="H2602" s="342" t="s">
        <v>6594</v>
      </c>
      <c r="I2602" s="342" t="s">
        <v>6575</v>
      </c>
      <c r="J2602" s="342" t="s">
        <v>6755</v>
      </c>
      <c r="K2602" s="581" t="s">
        <v>7825</v>
      </c>
      <c r="L2602" s="344" t="s">
        <v>4090</v>
      </c>
      <c r="N2602" s="344" t="s">
        <v>4090</v>
      </c>
      <c r="O2602" s="341">
        <v>0</v>
      </c>
    </row>
    <row r="2603" spans="1:15" x14ac:dyDescent="0.2">
      <c r="A2603" s="341" t="s">
        <v>9257</v>
      </c>
      <c r="B2603" s="341" t="s">
        <v>9276</v>
      </c>
      <c r="C2603" s="342" t="s">
        <v>7947</v>
      </c>
      <c r="D2603" s="342" t="s">
        <v>6658</v>
      </c>
      <c r="E2603" s="342" t="s">
        <v>9326</v>
      </c>
      <c r="F2603" s="342" t="s">
        <v>6568</v>
      </c>
      <c r="G2603" s="343">
        <v>29.900000000000002</v>
      </c>
      <c r="H2603" s="342" t="s">
        <v>6594</v>
      </c>
      <c r="I2603" s="342" t="s">
        <v>6575</v>
      </c>
      <c r="J2603" s="342" t="s">
        <v>6755</v>
      </c>
      <c r="K2603" s="581" t="s">
        <v>8013</v>
      </c>
      <c r="L2603" s="344" t="s">
        <v>4090</v>
      </c>
      <c r="N2603" s="344" t="s">
        <v>4090</v>
      </c>
      <c r="O2603" s="341">
        <v>0</v>
      </c>
    </row>
    <row r="2604" spans="1:15" x14ac:dyDescent="0.2">
      <c r="A2604" s="341" t="s">
        <v>9257</v>
      </c>
      <c r="B2604" s="341" t="s">
        <v>9276</v>
      </c>
      <c r="C2604" s="342" t="s">
        <v>7952</v>
      </c>
      <c r="D2604" s="342" t="s">
        <v>6658</v>
      </c>
      <c r="E2604" s="342" t="s">
        <v>9319</v>
      </c>
      <c r="F2604" s="342" t="s">
        <v>6568</v>
      </c>
      <c r="G2604" s="343">
        <v>30.69</v>
      </c>
      <c r="H2604" s="342" t="s">
        <v>6594</v>
      </c>
      <c r="I2604" s="342" t="s">
        <v>6575</v>
      </c>
      <c r="J2604" s="342" t="s">
        <v>6755</v>
      </c>
      <c r="K2604" s="581" t="s">
        <v>7815</v>
      </c>
      <c r="L2604" s="344" t="s">
        <v>4090</v>
      </c>
      <c r="N2604" s="344" t="s">
        <v>4090</v>
      </c>
      <c r="O2604" s="341" t="s">
        <v>6752</v>
      </c>
    </row>
    <row r="2605" spans="1:15" x14ac:dyDescent="0.2">
      <c r="A2605" s="341" t="s">
        <v>9257</v>
      </c>
      <c r="B2605" s="341" t="s">
        <v>9276</v>
      </c>
      <c r="C2605" s="342" t="s">
        <v>6668</v>
      </c>
      <c r="D2605" s="342" t="s">
        <v>6658</v>
      </c>
      <c r="E2605" s="342" t="s">
        <v>9323</v>
      </c>
      <c r="F2605" s="342" t="s">
        <v>6568</v>
      </c>
      <c r="G2605" s="343">
        <v>11.25</v>
      </c>
      <c r="H2605" s="342" t="s">
        <v>6594</v>
      </c>
      <c r="I2605" s="342" t="s">
        <v>6575</v>
      </c>
      <c r="J2605" s="342" t="s">
        <v>6755</v>
      </c>
      <c r="K2605" s="581" t="s">
        <v>7541</v>
      </c>
      <c r="L2605" s="344" t="s">
        <v>4090</v>
      </c>
      <c r="N2605" s="344" t="s">
        <v>4090</v>
      </c>
      <c r="O2605" s="341">
        <v>0</v>
      </c>
    </row>
    <row r="2606" spans="1:15" x14ac:dyDescent="0.2">
      <c r="A2606" s="341" t="s">
        <v>9257</v>
      </c>
      <c r="B2606" s="341" t="s">
        <v>9276</v>
      </c>
      <c r="C2606" s="342" t="s">
        <v>7946</v>
      </c>
      <c r="D2606" s="342" t="s">
        <v>6658</v>
      </c>
      <c r="E2606" s="342" t="s">
        <v>9323</v>
      </c>
      <c r="F2606" s="342" t="s">
        <v>6568</v>
      </c>
      <c r="G2606" s="343">
        <v>10.08</v>
      </c>
      <c r="H2606" s="342" t="s">
        <v>6594</v>
      </c>
      <c r="I2606" s="342" t="s">
        <v>6575</v>
      </c>
      <c r="J2606" s="342" t="s">
        <v>6755</v>
      </c>
      <c r="K2606" s="581" t="s">
        <v>8091</v>
      </c>
      <c r="L2606" s="344" t="s">
        <v>4090</v>
      </c>
      <c r="N2606" s="344" t="s">
        <v>4090</v>
      </c>
      <c r="O2606" s="341">
        <v>0</v>
      </c>
    </row>
    <row r="2607" spans="1:15" x14ac:dyDescent="0.2">
      <c r="A2607" s="341" t="s">
        <v>9257</v>
      </c>
      <c r="B2607" s="341" t="s">
        <v>9276</v>
      </c>
      <c r="C2607" s="342" t="s">
        <v>6668</v>
      </c>
      <c r="D2607" s="342" t="s">
        <v>6658</v>
      </c>
      <c r="E2607" s="342" t="s">
        <v>9255</v>
      </c>
      <c r="F2607" s="342" t="s">
        <v>6568</v>
      </c>
      <c r="G2607" s="343">
        <v>8.82</v>
      </c>
      <c r="H2607" s="342" t="s">
        <v>6594</v>
      </c>
      <c r="I2607" s="342" t="s">
        <v>6575</v>
      </c>
      <c r="J2607" s="342" t="s">
        <v>6755</v>
      </c>
      <c r="K2607" s="581" t="s">
        <v>7351</v>
      </c>
      <c r="L2607" s="344" t="s">
        <v>4090</v>
      </c>
      <c r="N2607" s="344" t="s">
        <v>4090</v>
      </c>
      <c r="O2607" s="341">
        <v>0</v>
      </c>
    </row>
    <row r="2608" spans="1:15" x14ac:dyDescent="0.2">
      <c r="A2608" s="341" t="s">
        <v>9257</v>
      </c>
      <c r="B2608" s="341" t="s">
        <v>9276</v>
      </c>
      <c r="C2608" s="342" t="s">
        <v>6660</v>
      </c>
      <c r="D2608" s="342" t="s">
        <v>6658</v>
      </c>
      <c r="E2608" s="342" t="s">
        <v>9326</v>
      </c>
      <c r="F2608" s="342" t="s">
        <v>6568</v>
      </c>
      <c r="G2608" s="343">
        <v>51.45</v>
      </c>
      <c r="H2608" s="342" t="s">
        <v>6594</v>
      </c>
      <c r="I2608" s="342" t="s">
        <v>6575</v>
      </c>
      <c r="J2608" s="342" t="s">
        <v>6755</v>
      </c>
      <c r="K2608" s="581" t="s">
        <v>7351</v>
      </c>
      <c r="L2608" s="344" t="s">
        <v>4090</v>
      </c>
      <c r="N2608" s="344" t="s">
        <v>4090</v>
      </c>
      <c r="O2608" s="341" t="s">
        <v>6752</v>
      </c>
    </row>
    <row r="2609" spans="1:15" x14ac:dyDescent="0.2">
      <c r="A2609" s="341" t="s">
        <v>9257</v>
      </c>
      <c r="B2609" s="341" t="s">
        <v>9276</v>
      </c>
      <c r="C2609" s="342" t="s">
        <v>6657</v>
      </c>
      <c r="D2609" s="342" t="s">
        <v>6658</v>
      </c>
      <c r="E2609" s="342" t="s">
        <v>9322</v>
      </c>
      <c r="F2609" s="342" t="s">
        <v>6568</v>
      </c>
      <c r="G2609" s="343">
        <v>5.72</v>
      </c>
      <c r="H2609" s="342" t="s">
        <v>6594</v>
      </c>
      <c r="I2609" s="342" t="s">
        <v>6575</v>
      </c>
      <c r="J2609" s="342" t="s">
        <v>6755</v>
      </c>
      <c r="K2609" s="581" t="s">
        <v>8092</v>
      </c>
      <c r="L2609" s="344" t="s">
        <v>4090</v>
      </c>
      <c r="N2609" s="344" t="s">
        <v>4090</v>
      </c>
      <c r="O2609" s="341">
        <v>0</v>
      </c>
    </row>
    <row r="2610" spans="1:15" x14ac:dyDescent="0.2">
      <c r="A2610" s="341" t="s">
        <v>9257</v>
      </c>
      <c r="B2610" s="341" t="s">
        <v>9276</v>
      </c>
      <c r="C2610" s="342" t="s">
        <v>7947</v>
      </c>
      <c r="D2610" s="342" t="s">
        <v>6658</v>
      </c>
      <c r="E2610" s="342" t="s">
        <v>9319</v>
      </c>
      <c r="F2610" s="342" t="s">
        <v>6568</v>
      </c>
      <c r="G2610" s="343">
        <v>24.150000000000002</v>
      </c>
      <c r="H2610" s="342" t="s">
        <v>6594</v>
      </c>
      <c r="I2610" s="342" t="s">
        <v>6575</v>
      </c>
      <c r="J2610" s="342" t="s">
        <v>6755</v>
      </c>
      <c r="K2610" s="581" t="s">
        <v>8093</v>
      </c>
      <c r="L2610" s="344" t="s">
        <v>4090</v>
      </c>
      <c r="N2610" s="344" t="s">
        <v>4090</v>
      </c>
      <c r="O2610" s="341">
        <v>0</v>
      </c>
    </row>
    <row r="2611" spans="1:15" x14ac:dyDescent="0.2">
      <c r="A2611" s="341" t="s">
        <v>9257</v>
      </c>
      <c r="B2611" s="341" t="s">
        <v>9276</v>
      </c>
      <c r="C2611" s="342" t="s">
        <v>6793</v>
      </c>
      <c r="D2611" s="342" t="s">
        <v>6658</v>
      </c>
      <c r="E2611" s="342" t="s">
        <v>9329</v>
      </c>
      <c r="F2611" s="342" t="s">
        <v>6568</v>
      </c>
      <c r="G2611" s="343">
        <v>4.5</v>
      </c>
      <c r="H2611" s="342" t="s">
        <v>6594</v>
      </c>
      <c r="I2611" s="342" t="s">
        <v>6575</v>
      </c>
      <c r="J2611" s="342" t="s">
        <v>6755</v>
      </c>
      <c r="K2611" s="581" t="s">
        <v>7408</v>
      </c>
      <c r="L2611" s="344" t="s">
        <v>4090</v>
      </c>
      <c r="N2611" s="344" t="s">
        <v>4090</v>
      </c>
      <c r="O2611" s="341">
        <v>0</v>
      </c>
    </row>
    <row r="2612" spans="1:15" x14ac:dyDescent="0.2">
      <c r="A2612" s="341" t="s">
        <v>9257</v>
      </c>
      <c r="B2612" s="341" t="s">
        <v>9276</v>
      </c>
      <c r="C2612" s="342" t="s">
        <v>7946</v>
      </c>
      <c r="D2612" s="342" t="s">
        <v>6658</v>
      </c>
      <c r="E2612" s="342" t="s">
        <v>9334</v>
      </c>
      <c r="F2612" s="342" t="s">
        <v>6568</v>
      </c>
      <c r="G2612" s="343">
        <v>7.92</v>
      </c>
      <c r="H2612" s="342" t="s">
        <v>6594</v>
      </c>
      <c r="I2612" s="342" t="s">
        <v>6575</v>
      </c>
      <c r="J2612" s="342" t="s">
        <v>6755</v>
      </c>
      <c r="K2612" s="581" t="s">
        <v>7408</v>
      </c>
      <c r="L2612" s="344" t="s">
        <v>4090</v>
      </c>
      <c r="N2612" s="344" t="s">
        <v>4090</v>
      </c>
      <c r="O2612" s="341">
        <v>0</v>
      </c>
    </row>
    <row r="2613" spans="1:15" x14ac:dyDescent="0.2">
      <c r="A2613" s="341" t="s">
        <v>9257</v>
      </c>
      <c r="B2613" s="341" t="s">
        <v>9276</v>
      </c>
      <c r="C2613" s="342" t="s">
        <v>6668</v>
      </c>
      <c r="D2613" s="342" t="s">
        <v>6658</v>
      </c>
      <c r="E2613" s="342" t="s">
        <v>9324</v>
      </c>
      <c r="F2613" s="342" t="s">
        <v>6568</v>
      </c>
      <c r="G2613" s="343">
        <v>9.4500000000000011</v>
      </c>
      <c r="H2613" s="342" t="s">
        <v>6594</v>
      </c>
      <c r="I2613" s="342" t="s">
        <v>6575</v>
      </c>
      <c r="J2613" s="342" t="s">
        <v>6755</v>
      </c>
      <c r="K2613" s="581" t="s">
        <v>7937</v>
      </c>
      <c r="L2613" s="344" t="s">
        <v>4090</v>
      </c>
      <c r="N2613" s="344" t="s">
        <v>4090</v>
      </c>
      <c r="O2613" s="341">
        <v>0</v>
      </c>
    </row>
    <row r="2614" spans="1:15" x14ac:dyDescent="0.2">
      <c r="A2614" s="341" t="s">
        <v>9257</v>
      </c>
      <c r="B2614" s="341" t="s">
        <v>9276</v>
      </c>
      <c r="C2614" s="342" t="s">
        <v>6660</v>
      </c>
      <c r="D2614" s="342" t="s">
        <v>6658</v>
      </c>
      <c r="E2614" s="342" t="s">
        <v>9255</v>
      </c>
      <c r="F2614" s="342" t="s">
        <v>6568</v>
      </c>
      <c r="G2614" s="343">
        <v>7.875</v>
      </c>
      <c r="H2614" s="342" t="s">
        <v>6594</v>
      </c>
      <c r="I2614" s="342" t="s">
        <v>6575</v>
      </c>
      <c r="J2614" s="342" t="s">
        <v>6755</v>
      </c>
      <c r="K2614" s="581" t="s">
        <v>7357</v>
      </c>
      <c r="L2614" s="344" t="s">
        <v>4090</v>
      </c>
      <c r="N2614" s="344" t="s">
        <v>4090</v>
      </c>
      <c r="O2614" s="341">
        <v>0</v>
      </c>
    </row>
    <row r="2615" spans="1:15" x14ac:dyDescent="0.2">
      <c r="A2615" s="341" t="s">
        <v>9257</v>
      </c>
      <c r="B2615" s="341" t="s">
        <v>9276</v>
      </c>
      <c r="C2615" s="342" t="s">
        <v>6668</v>
      </c>
      <c r="D2615" s="342" t="s">
        <v>6658</v>
      </c>
      <c r="E2615" s="342" t="s">
        <v>9323</v>
      </c>
      <c r="F2615" s="342" t="s">
        <v>6568</v>
      </c>
      <c r="G2615" s="343">
        <v>3.6</v>
      </c>
      <c r="H2615" s="342" t="s">
        <v>6594</v>
      </c>
      <c r="I2615" s="342" t="s">
        <v>6575</v>
      </c>
      <c r="J2615" s="342" t="s">
        <v>6755</v>
      </c>
      <c r="K2615" s="581" t="s">
        <v>7364</v>
      </c>
      <c r="L2615" s="344" t="s">
        <v>4090</v>
      </c>
      <c r="N2615" s="344" t="s">
        <v>4090</v>
      </c>
      <c r="O2615" s="341">
        <v>0</v>
      </c>
    </row>
    <row r="2616" spans="1:15" x14ac:dyDescent="0.2">
      <c r="A2616" s="341" t="s">
        <v>9257</v>
      </c>
      <c r="B2616" s="341" t="s">
        <v>9276</v>
      </c>
      <c r="C2616" s="342" t="s">
        <v>7946</v>
      </c>
      <c r="D2616" s="342" t="s">
        <v>6658</v>
      </c>
      <c r="E2616" s="342" t="s">
        <v>9323</v>
      </c>
      <c r="F2616" s="342" t="s">
        <v>6568</v>
      </c>
      <c r="G2616" s="343">
        <v>10.08</v>
      </c>
      <c r="H2616" s="342" t="s">
        <v>6594</v>
      </c>
      <c r="I2616" s="342" t="s">
        <v>6575</v>
      </c>
      <c r="J2616" s="342" t="s">
        <v>6755</v>
      </c>
      <c r="K2616" s="581" t="s">
        <v>7356</v>
      </c>
      <c r="L2616" s="344" t="s">
        <v>4090</v>
      </c>
      <c r="N2616" s="344" t="s">
        <v>4090</v>
      </c>
      <c r="O2616" s="341">
        <v>0</v>
      </c>
    </row>
    <row r="2617" spans="1:15" x14ac:dyDescent="0.2">
      <c r="A2617" s="341" t="s">
        <v>9257</v>
      </c>
      <c r="B2617" s="341" t="s">
        <v>9276</v>
      </c>
      <c r="C2617" s="342" t="s">
        <v>7947</v>
      </c>
      <c r="D2617" s="342" t="s">
        <v>6658</v>
      </c>
      <c r="E2617" s="342" t="s">
        <v>9322</v>
      </c>
      <c r="F2617" s="342" t="s">
        <v>6568</v>
      </c>
      <c r="G2617" s="343">
        <v>10.5</v>
      </c>
      <c r="H2617" s="342" t="s">
        <v>6594</v>
      </c>
      <c r="I2617" s="342" t="s">
        <v>6575</v>
      </c>
      <c r="J2617" s="342" t="s">
        <v>6755</v>
      </c>
      <c r="K2617" s="581" t="s">
        <v>8094</v>
      </c>
      <c r="L2617" s="344" t="s">
        <v>4090</v>
      </c>
      <c r="N2617" s="344" t="s">
        <v>4090</v>
      </c>
      <c r="O2617" s="341">
        <v>0</v>
      </c>
    </row>
    <row r="2618" spans="1:15" x14ac:dyDescent="0.2">
      <c r="A2618" s="341" t="s">
        <v>9257</v>
      </c>
      <c r="B2618" s="341" t="s">
        <v>9276</v>
      </c>
      <c r="C2618" s="342" t="s">
        <v>6793</v>
      </c>
      <c r="D2618" s="342" t="s">
        <v>6658</v>
      </c>
      <c r="E2618" s="342" t="s">
        <v>9328</v>
      </c>
      <c r="F2618" s="342" t="s">
        <v>6568</v>
      </c>
      <c r="G2618" s="343">
        <v>4.68</v>
      </c>
      <c r="H2618" s="342" t="s">
        <v>6594</v>
      </c>
      <c r="I2618" s="342" t="s">
        <v>6575</v>
      </c>
      <c r="J2618" s="342" t="s">
        <v>6755</v>
      </c>
      <c r="K2618" s="581" t="s">
        <v>7823</v>
      </c>
      <c r="L2618" s="344" t="s">
        <v>4090</v>
      </c>
      <c r="N2618" s="344" t="s">
        <v>4090</v>
      </c>
      <c r="O2618" s="341">
        <v>0</v>
      </c>
    </row>
    <row r="2619" spans="1:15" x14ac:dyDescent="0.2">
      <c r="A2619" s="341" t="s">
        <v>9257</v>
      </c>
      <c r="B2619" s="341" t="s">
        <v>9276</v>
      </c>
      <c r="C2619" s="342" t="s">
        <v>6793</v>
      </c>
      <c r="D2619" s="342" t="s">
        <v>6658</v>
      </c>
      <c r="E2619" s="342" t="s">
        <v>9331</v>
      </c>
      <c r="F2619" s="342" t="s">
        <v>6568</v>
      </c>
      <c r="G2619" s="343">
        <v>5.7750000000000004</v>
      </c>
      <c r="H2619" s="342" t="s">
        <v>6594</v>
      </c>
      <c r="I2619" s="342" t="s">
        <v>6575</v>
      </c>
      <c r="J2619" s="342" t="s">
        <v>6755</v>
      </c>
      <c r="K2619" s="581" t="s">
        <v>8095</v>
      </c>
      <c r="L2619" s="344" t="s">
        <v>4090</v>
      </c>
      <c r="N2619" s="344" t="s">
        <v>4090</v>
      </c>
      <c r="O2619" s="341">
        <v>0</v>
      </c>
    </row>
    <row r="2620" spans="1:15" x14ac:dyDescent="0.2">
      <c r="A2620" s="341" t="s">
        <v>9257</v>
      </c>
      <c r="B2620" s="341" t="s">
        <v>9276</v>
      </c>
      <c r="C2620" s="342" t="s">
        <v>7947</v>
      </c>
      <c r="D2620" s="342" t="s">
        <v>6658</v>
      </c>
      <c r="E2620" s="342" t="s">
        <v>9324</v>
      </c>
      <c r="F2620" s="342" t="s">
        <v>6568</v>
      </c>
      <c r="G2620" s="343">
        <v>6.65</v>
      </c>
      <c r="H2620" s="342" t="s">
        <v>6594</v>
      </c>
      <c r="I2620" s="342" t="s">
        <v>6575</v>
      </c>
      <c r="J2620" s="342" t="s">
        <v>6755</v>
      </c>
      <c r="K2620" s="581" t="s">
        <v>7372</v>
      </c>
      <c r="L2620" s="344" t="s">
        <v>4090</v>
      </c>
      <c r="N2620" s="344" t="s">
        <v>4090</v>
      </c>
      <c r="O2620" s="341">
        <v>0</v>
      </c>
    </row>
    <row r="2621" spans="1:15" x14ac:dyDescent="0.2">
      <c r="A2621" s="341" t="s">
        <v>9257</v>
      </c>
      <c r="B2621" s="341" t="s">
        <v>9276</v>
      </c>
      <c r="C2621" s="342" t="s">
        <v>6793</v>
      </c>
      <c r="D2621" s="342" t="s">
        <v>6658</v>
      </c>
      <c r="E2621" s="342" t="s">
        <v>9320</v>
      </c>
      <c r="F2621" s="342" t="s">
        <v>6568</v>
      </c>
      <c r="G2621" s="343">
        <v>54.120000000000005</v>
      </c>
      <c r="H2621" s="342" t="s">
        <v>6594</v>
      </c>
      <c r="I2621" s="342" t="s">
        <v>6575</v>
      </c>
      <c r="J2621" s="342" t="s">
        <v>6755</v>
      </c>
      <c r="K2621" s="581" t="s">
        <v>8096</v>
      </c>
      <c r="L2621" s="344" t="s">
        <v>4090</v>
      </c>
      <c r="N2621" s="344" t="s">
        <v>4090</v>
      </c>
      <c r="O2621" s="341" t="s">
        <v>6752</v>
      </c>
    </row>
    <row r="2622" spans="1:15" x14ac:dyDescent="0.2">
      <c r="A2622" s="341" t="s">
        <v>9257</v>
      </c>
      <c r="B2622" s="341" t="s">
        <v>9276</v>
      </c>
      <c r="C2622" s="342" t="s">
        <v>7947</v>
      </c>
      <c r="D2622" s="342" t="s">
        <v>6658</v>
      </c>
      <c r="E2622" s="342" t="s">
        <v>9322</v>
      </c>
      <c r="F2622" s="342" t="s">
        <v>6568</v>
      </c>
      <c r="G2622" s="343">
        <v>5.6000000000000005</v>
      </c>
      <c r="H2622" s="342" t="s">
        <v>6594</v>
      </c>
      <c r="I2622" s="342" t="s">
        <v>6575</v>
      </c>
      <c r="J2622" s="342" t="s">
        <v>6755</v>
      </c>
      <c r="K2622" s="581" t="s">
        <v>6944</v>
      </c>
      <c r="L2622" s="344" t="s">
        <v>4090</v>
      </c>
      <c r="N2622" s="344" t="s">
        <v>4090</v>
      </c>
      <c r="O2622" s="341">
        <v>0</v>
      </c>
    </row>
    <row r="2623" spans="1:15" x14ac:dyDescent="0.2">
      <c r="A2623" s="341" t="s">
        <v>9257</v>
      </c>
      <c r="B2623" s="341" t="s">
        <v>9276</v>
      </c>
      <c r="C2623" s="342" t="s">
        <v>6793</v>
      </c>
      <c r="D2623" s="342" t="s">
        <v>6658</v>
      </c>
      <c r="E2623" s="342" t="s">
        <v>9334</v>
      </c>
      <c r="F2623" s="342" t="s">
        <v>6568</v>
      </c>
      <c r="G2623" s="343">
        <v>14.700000000000001</v>
      </c>
      <c r="H2623" s="342" t="s">
        <v>6594</v>
      </c>
      <c r="I2623" s="342" t="s">
        <v>6575</v>
      </c>
      <c r="J2623" s="342" t="s">
        <v>6755</v>
      </c>
      <c r="K2623" s="581" t="s">
        <v>7368</v>
      </c>
      <c r="L2623" s="344" t="s">
        <v>4090</v>
      </c>
      <c r="N2623" s="344" t="s">
        <v>4090</v>
      </c>
      <c r="O2623" s="341">
        <v>0</v>
      </c>
    </row>
    <row r="2624" spans="1:15" x14ac:dyDescent="0.2">
      <c r="A2624" s="341" t="s">
        <v>9257</v>
      </c>
      <c r="B2624" s="341" t="s">
        <v>9276</v>
      </c>
      <c r="C2624" s="342" t="s">
        <v>7946</v>
      </c>
      <c r="D2624" s="342" t="s">
        <v>6658</v>
      </c>
      <c r="E2624" s="342" t="s">
        <v>9319</v>
      </c>
      <c r="F2624" s="342" t="s">
        <v>6568</v>
      </c>
      <c r="G2624" s="343">
        <v>5</v>
      </c>
      <c r="H2624" s="342" t="s">
        <v>6594</v>
      </c>
      <c r="I2624" s="342" t="s">
        <v>6575</v>
      </c>
      <c r="J2624" s="342" t="s">
        <v>6755</v>
      </c>
      <c r="K2624" s="581" t="s">
        <v>7238</v>
      </c>
      <c r="L2624" s="344" t="s">
        <v>4090</v>
      </c>
      <c r="N2624" s="344" t="s">
        <v>4090</v>
      </c>
      <c r="O2624" s="341">
        <v>0</v>
      </c>
    </row>
    <row r="2625" spans="1:15" x14ac:dyDescent="0.2">
      <c r="A2625" s="341" t="s">
        <v>9257</v>
      </c>
      <c r="B2625" s="341" t="s">
        <v>9276</v>
      </c>
      <c r="C2625" s="342" t="s">
        <v>7965</v>
      </c>
      <c r="D2625" s="342" t="s">
        <v>6658</v>
      </c>
      <c r="E2625" s="342" t="s">
        <v>9255</v>
      </c>
      <c r="F2625" s="342" t="s">
        <v>6568</v>
      </c>
      <c r="G2625" s="343">
        <v>7</v>
      </c>
      <c r="H2625" s="342" t="s">
        <v>6594</v>
      </c>
      <c r="I2625" s="342" t="s">
        <v>6575</v>
      </c>
      <c r="J2625" s="342" t="s">
        <v>6755</v>
      </c>
      <c r="K2625" s="581" t="s">
        <v>7884</v>
      </c>
      <c r="L2625" s="344" t="s">
        <v>4090</v>
      </c>
      <c r="N2625" s="344" t="s">
        <v>4090</v>
      </c>
      <c r="O2625" s="341">
        <v>0</v>
      </c>
    </row>
    <row r="2626" spans="1:15" x14ac:dyDescent="0.2">
      <c r="A2626" s="341" t="s">
        <v>9257</v>
      </c>
      <c r="B2626" s="341" t="s">
        <v>9276</v>
      </c>
      <c r="C2626" s="342" t="s">
        <v>7953</v>
      </c>
      <c r="D2626" s="342" t="s">
        <v>6658</v>
      </c>
      <c r="E2626" s="342" t="s">
        <v>9319</v>
      </c>
      <c r="F2626" s="342" t="s">
        <v>6568</v>
      </c>
      <c r="G2626" s="343">
        <v>11.22</v>
      </c>
      <c r="H2626" s="342" t="s">
        <v>6594</v>
      </c>
      <c r="I2626" s="342" t="s">
        <v>6575</v>
      </c>
      <c r="J2626" s="342" t="s">
        <v>6755</v>
      </c>
      <c r="K2626" s="581" t="s">
        <v>6944</v>
      </c>
      <c r="L2626" s="344" t="s">
        <v>4090</v>
      </c>
      <c r="N2626" s="344" t="s">
        <v>4090</v>
      </c>
      <c r="O2626" s="341">
        <v>0</v>
      </c>
    </row>
    <row r="2627" spans="1:15" x14ac:dyDescent="0.2">
      <c r="A2627" s="341" t="s">
        <v>9257</v>
      </c>
      <c r="B2627" s="341" t="s">
        <v>9276</v>
      </c>
      <c r="C2627" s="342" t="s">
        <v>6668</v>
      </c>
      <c r="D2627" s="342" t="s">
        <v>6658</v>
      </c>
      <c r="E2627" s="342" t="s">
        <v>9255</v>
      </c>
      <c r="F2627" s="342" t="s">
        <v>6568</v>
      </c>
      <c r="G2627" s="343">
        <v>4.2</v>
      </c>
      <c r="H2627" s="342" t="s">
        <v>6594</v>
      </c>
      <c r="I2627" s="342" t="s">
        <v>6575</v>
      </c>
      <c r="J2627" s="342" t="s">
        <v>6755</v>
      </c>
      <c r="K2627" s="581" t="s">
        <v>8096</v>
      </c>
      <c r="L2627" s="344" t="s">
        <v>4090</v>
      </c>
      <c r="N2627" s="344" t="s">
        <v>4090</v>
      </c>
      <c r="O2627" s="341">
        <v>0</v>
      </c>
    </row>
    <row r="2628" spans="1:15" x14ac:dyDescent="0.2">
      <c r="A2628" s="341" t="s">
        <v>9257</v>
      </c>
      <c r="B2628" s="341" t="s">
        <v>9276</v>
      </c>
      <c r="C2628" s="342" t="s">
        <v>7953</v>
      </c>
      <c r="D2628" s="342" t="s">
        <v>6658</v>
      </c>
      <c r="E2628" s="342" t="s">
        <v>9321</v>
      </c>
      <c r="F2628" s="342" t="s">
        <v>6568</v>
      </c>
      <c r="G2628" s="343">
        <v>5.4</v>
      </c>
      <c r="H2628" s="342" t="s">
        <v>6594</v>
      </c>
      <c r="I2628" s="342" t="s">
        <v>6575</v>
      </c>
      <c r="J2628" s="342" t="s">
        <v>6755</v>
      </c>
      <c r="K2628" s="581" t="s">
        <v>6835</v>
      </c>
      <c r="L2628" s="344" t="s">
        <v>4090</v>
      </c>
      <c r="N2628" s="344" t="s">
        <v>4090</v>
      </c>
      <c r="O2628" s="341">
        <v>0</v>
      </c>
    </row>
    <row r="2629" spans="1:15" x14ac:dyDescent="0.2">
      <c r="A2629" s="341" t="s">
        <v>9257</v>
      </c>
      <c r="B2629" s="341" t="s">
        <v>9276</v>
      </c>
      <c r="C2629" s="342" t="s">
        <v>6955</v>
      </c>
      <c r="D2629" s="342" t="s">
        <v>6658</v>
      </c>
      <c r="E2629" s="342" t="s">
        <v>9334</v>
      </c>
      <c r="F2629" s="342" t="s">
        <v>6568</v>
      </c>
      <c r="G2629" s="343">
        <v>22</v>
      </c>
      <c r="H2629" s="342" t="s">
        <v>6594</v>
      </c>
      <c r="I2629" s="342" t="s">
        <v>6575</v>
      </c>
      <c r="J2629" s="342" t="s">
        <v>6755</v>
      </c>
      <c r="K2629" s="581" t="s">
        <v>6863</v>
      </c>
      <c r="L2629" s="344" t="s">
        <v>4090</v>
      </c>
      <c r="N2629" s="344" t="s">
        <v>4090</v>
      </c>
      <c r="O2629" s="341">
        <v>0</v>
      </c>
    </row>
    <row r="2630" spans="1:15" x14ac:dyDescent="0.2">
      <c r="A2630" s="341" t="s">
        <v>9257</v>
      </c>
      <c r="B2630" s="341" t="s">
        <v>9276</v>
      </c>
      <c r="C2630" s="342" t="s">
        <v>7946</v>
      </c>
      <c r="D2630" s="342" t="s">
        <v>6658</v>
      </c>
      <c r="E2630" s="342" t="s">
        <v>9319</v>
      </c>
      <c r="F2630" s="342" t="s">
        <v>6568</v>
      </c>
      <c r="G2630" s="343">
        <v>25.2</v>
      </c>
      <c r="H2630" s="342" t="s">
        <v>6594</v>
      </c>
      <c r="I2630" s="342" t="s">
        <v>6575</v>
      </c>
      <c r="J2630" s="342" t="s">
        <v>6755</v>
      </c>
      <c r="K2630" s="581" t="s">
        <v>6869</v>
      </c>
      <c r="L2630" s="344" t="s">
        <v>4090</v>
      </c>
      <c r="N2630" s="344" t="s">
        <v>4090</v>
      </c>
      <c r="O2630" s="341">
        <v>0</v>
      </c>
    </row>
    <row r="2631" spans="1:15" x14ac:dyDescent="0.2">
      <c r="A2631" s="341" t="s">
        <v>9257</v>
      </c>
      <c r="B2631" s="341" t="s">
        <v>9276</v>
      </c>
      <c r="C2631" s="342" t="s">
        <v>7965</v>
      </c>
      <c r="D2631" s="342" t="s">
        <v>6658</v>
      </c>
      <c r="E2631" s="342" t="s">
        <v>9334</v>
      </c>
      <c r="F2631" s="342" t="s">
        <v>6568</v>
      </c>
      <c r="G2631" s="343">
        <v>11.200000000000001</v>
      </c>
      <c r="H2631" s="342" t="s">
        <v>6594</v>
      </c>
      <c r="I2631" s="342" t="s">
        <v>6575</v>
      </c>
      <c r="J2631" s="342" t="s">
        <v>6755</v>
      </c>
      <c r="K2631" s="581" t="s">
        <v>7572</v>
      </c>
      <c r="L2631" s="344" t="s">
        <v>4090</v>
      </c>
      <c r="N2631" s="344" t="s">
        <v>4090</v>
      </c>
      <c r="O2631" s="341">
        <v>0</v>
      </c>
    </row>
    <row r="2632" spans="1:15" x14ac:dyDescent="0.2">
      <c r="A2632" s="341" t="s">
        <v>9257</v>
      </c>
      <c r="B2632" s="341" t="s">
        <v>9276</v>
      </c>
      <c r="C2632" s="342" t="s">
        <v>6790</v>
      </c>
      <c r="D2632" s="342" t="s">
        <v>6658</v>
      </c>
      <c r="E2632" s="342" t="s">
        <v>9328</v>
      </c>
      <c r="F2632" s="342" t="s">
        <v>6568</v>
      </c>
      <c r="G2632" s="343">
        <v>29.88</v>
      </c>
      <c r="H2632" s="342" t="s">
        <v>6594</v>
      </c>
      <c r="I2632" s="342" t="s">
        <v>6575</v>
      </c>
      <c r="J2632" s="342" t="s">
        <v>6755</v>
      </c>
      <c r="K2632" s="581" t="s">
        <v>7376</v>
      </c>
      <c r="L2632" s="344" t="s">
        <v>4090</v>
      </c>
      <c r="N2632" s="344" t="s">
        <v>4090</v>
      </c>
      <c r="O2632" s="341">
        <v>0</v>
      </c>
    </row>
    <row r="2633" spans="1:15" x14ac:dyDescent="0.2">
      <c r="A2633" s="341" t="s">
        <v>9257</v>
      </c>
      <c r="B2633" s="341" t="s">
        <v>9276</v>
      </c>
      <c r="C2633" s="342" t="s">
        <v>6657</v>
      </c>
      <c r="D2633" s="342" t="s">
        <v>6658</v>
      </c>
      <c r="E2633" s="342" t="s">
        <v>9325</v>
      </c>
      <c r="F2633" s="342" t="s">
        <v>6568</v>
      </c>
      <c r="G2633" s="343">
        <v>83.805000000000007</v>
      </c>
      <c r="H2633" s="342" t="s">
        <v>6594</v>
      </c>
      <c r="I2633" s="342" t="s">
        <v>6575</v>
      </c>
      <c r="J2633" s="342" t="s">
        <v>6755</v>
      </c>
      <c r="K2633" s="581" t="s">
        <v>6859</v>
      </c>
      <c r="L2633" s="344" t="s">
        <v>4090</v>
      </c>
      <c r="N2633" s="344" t="s">
        <v>4090</v>
      </c>
      <c r="O2633" s="341" t="s">
        <v>6752</v>
      </c>
    </row>
    <row r="2634" spans="1:15" x14ac:dyDescent="0.2">
      <c r="A2634" s="341" t="s">
        <v>9257</v>
      </c>
      <c r="B2634" s="341" t="s">
        <v>9276</v>
      </c>
      <c r="C2634" s="342" t="s">
        <v>6955</v>
      </c>
      <c r="D2634" s="342" t="s">
        <v>6658</v>
      </c>
      <c r="E2634" s="342" t="s">
        <v>9322</v>
      </c>
      <c r="F2634" s="342" t="s">
        <v>6568</v>
      </c>
      <c r="G2634" s="343">
        <v>13.3</v>
      </c>
      <c r="H2634" s="342" t="s">
        <v>6594</v>
      </c>
      <c r="I2634" s="342" t="s">
        <v>6575</v>
      </c>
      <c r="J2634" s="342" t="s">
        <v>6755</v>
      </c>
      <c r="K2634" s="581" t="s">
        <v>7639</v>
      </c>
      <c r="L2634" s="344" t="s">
        <v>4090</v>
      </c>
      <c r="N2634" s="344" t="s">
        <v>4090</v>
      </c>
      <c r="O2634" s="341">
        <v>0</v>
      </c>
    </row>
    <row r="2635" spans="1:15" x14ac:dyDescent="0.2">
      <c r="A2635" s="341" t="s">
        <v>9257</v>
      </c>
      <c r="B2635" s="341" t="s">
        <v>9276</v>
      </c>
      <c r="C2635" s="342" t="s">
        <v>7952</v>
      </c>
      <c r="D2635" s="342" t="s">
        <v>6658</v>
      </c>
      <c r="E2635" s="342" t="s">
        <v>9328</v>
      </c>
      <c r="F2635" s="342" t="s">
        <v>6568</v>
      </c>
      <c r="G2635" s="343">
        <v>11.700000000000001</v>
      </c>
      <c r="H2635" s="342" t="s">
        <v>6594</v>
      </c>
      <c r="I2635" s="342" t="s">
        <v>6575</v>
      </c>
      <c r="J2635" s="342" t="s">
        <v>6755</v>
      </c>
      <c r="K2635" s="581" t="s">
        <v>6859</v>
      </c>
      <c r="L2635" s="344" t="s">
        <v>4090</v>
      </c>
      <c r="N2635" s="344" t="s">
        <v>4090</v>
      </c>
      <c r="O2635" s="341">
        <v>0</v>
      </c>
    </row>
    <row r="2636" spans="1:15" x14ac:dyDescent="0.2">
      <c r="A2636" s="341" t="s">
        <v>9257</v>
      </c>
      <c r="B2636" s="341" t="s">
        <v>9276</v>
      </c>
      <c r="C2636" s="342" t="s">
        <v>6668</v>
      </c>
      <c r="D2636" s="342" t="s">
        <v>6658</v>
      </c>
      <c r="E2636" s="342" t="s">
        <v>9324</v>
      </c>
      <c r="F2636" s="342" t="s">
        <v>6568</v>
      </c>
      <c r="G2636" s="343">
        <v>7.38</v>
      </c>
      <c r="H2636" s="342" t="s">
        <v>6594</v>
      </c>
      <c r="I2636" s="342" t="s">
        <v>6575</v>
      </c>
      <c r="J2636" s="342" t="s">
        <v>6755</v>
      </c>
      <c r="K2636" s="581" t="s">
        <v>7485</v>
      </c>
      <c r="L2636" s="344" t="s">
        <v>4090</v>
      </c>
      <c r="N2636" s="344" t="s">
        <v>4090</v>
      </c>
      <c r="O2636" s="341">
        <v>0</v>
      </c>
    </row>
    <row r="2637" spans="1:15" x14ac:dyDescent="0.2">
      <c r="A2637" s="341" t="s">
        <v>9257</v>
      </c>
      <c r="B2637" s="341" t="s">
        <v>9276</v>
      </c>
      <c r="C2637" s="342" t="s">
        <v>6955</v>
      </c>
      <c r="D2637" s="342" t="s">
        <v>6658</v>
      </c>
      <c r="E2637" s="342" t="s">
        <v>9334</v>
      </c>
      <c r="F2637" s="342" t="s">
        <v>6568</v>
      </c>
      <c r="G2637" s="343">
        <v>32.0075</v>
      </c>
      <c r="H2637" s="342" t="s">
        <v>6594</v>
      </c>
      <c r="I2637" s="342" t="s">
        <v>6575</v>
      </c>
      <c r="J2637" s="342" t="s">
        <v>6755</v>
      </c>
      <c r="K2637" s="581" t="s">
        <v>7154</v>
      </c>
      <c r="L2637" s="344" t="s">
        <v>4090</v>
      </c>
      <c r="N2637" s="344" t="s">
        <v>4090</v>
      </c>
      <c r="O2637" s="341" t="s">
        <v>6752</v>
      </c>
    </row>
    <row r="2638" spans="1:15" x14ac:dyDescent="0.2">
      <c r="A2638" s="341" t="s">
        <v>9257</v>
      </c>
      <c r="B2638" s="341" t="s">
        <v>9276</v>
      </c>
      <c r="C2638" s="342" t="s">
        <v>7952</v>
      </c>
      <c r="D2638" s="342" t="s">
        <v>6658</v>
      </c>
      <c r="E2638" s="342" t="s">
        <v>9325</v>
      </c>
      <c r="F2638" s="342" t="s">
        <v>6568</v>
      </c>
      <c r="G2638" s="343">
        <v>45.15</v>
      </c>
      <c r="H2638" s="342" t="s">
        <v>6594</v>
      </c>
      <c r="I2638" s="342" t="s">
        <v>6575</v>
      </c>
      <c r="J2638" s="342" t="s">
        <v>6755</v>
      </c>
      <c r="K2638" s="581" t="s">
        <v>6880</v>
      </c>
      <c r="L2638" s="344" t="s">
        <v>4090</v>
      </c>
      <c r="N2638" s="344" t="s">
        <v>4090</v>
      </c>
      <c r="O2638" s="341" t="s">
        <v>6752</v>
      </c>
    </row>
    <row r="2639" spans="1:15" x14ac:dyDescent="0.2">
      <c r="A2639" s="341" t="s">
        <v>9257</v>
      </c>
      <c r="B2639" s="341" t="s">
        <v>9276</v>
      </c>
      <c r="C2639" s="342" t="s">
        <v>7952</v>
      </c>
      <c r="D2639" s="342" t="s">
        <v>6658</v>
      </c>
      <c r="E2639" s="342" t="s">
        <v>9337</v>
      </c>
      <c r="F2639" s="342" t="s">
        <v>6568</v>
      </c>
      <c r="G2639" s="343">
        <v>25.2</v>
      </c>
      <c r="H2639" s="342" t="s">
        <v>6594</v>
      </c>
      <c r="I2639" s="342" t="s">
        <v>6575</v>
      </c>
      <c r="J2639" s="342" t="s">
        <v>6755</v>
      </c>
      <c r="K2639" s="581" t="s">
        <v>6880</v>
      </c>
      <c r="L2639" s="344" t="s">
        <v>4090</v>
      </c>
      <c r="N2639" s="344" t="s">
        <v>4090</v>
      </c>
      <c r="O2639" s="341">
        <v>0</v>
      </c>
    </row>
    <row r="2640" spans="1:15" x14ac:dyDescent="0.2">
      <c r="A2640" s="341" t="s">
        <v>9257</v>
      </c>
      <c r="B2640" s="341" t="s">
        <v>9276</v>
      </c>
      <c r="C2640" s="342" t="s">
        <v>7946</v>
      </c>
      <c r="D2640" s="342" t="s">
        <v>6658</v>
      </c>
      <c r="E2640" s="342" t="s">
        <v>9325</v>
      </c>
      <c r="F2640" s="342" t="s">
        <v>6568</v>
      </c>
      <c r="G2640" s="343">
        <v>33.119999999999997</v>
      </c>
      <c r="H2640" s="342" t="s">
        <v>6594</v>
      </c>
      <c r="I2640" s="342" t="s">
        <v>6575</v>
      </c>
      <c r="J2640" s="342" t="s">
        <v>6755</v>
      </c>
      <c r="K2640" s="581" t="s">
        <v>7545</v>
      </c>
      <c r="L2640" s="344" t="s">
        <v>4090</v>
      </c>
      <c r="N2640" s="344" t="s">
        <v>4090</v>
      </c>
      <c r="O2640" s="341" t="s">
        <v>6752</v>
      </c>
    </row>
    <row r="2641" spans="1:15" x14ac:dyDescent="0.2">
      <c r="A2641" s="341" t="s">
        <v>9257</v>
      </c>
      <c r="B2641" s="341" t="s">
        <v>9276</v>
      </c>
      <c r="C2641" s="342" t="s">
        <v>7965</v>
      </c>
      <c r="D2641" s="342" t="s">
        <v>6658</v>
      </c>
      <c r="E2641" s="342" t="s">
        <v>9319</v>
      </c>
      <c r="F2641" s="342" t="s">
        <v>6568</v>
      </c>
      <c r="G2641" s="343">
        <v>16.2</v>
      </c>
      <c r="H2641" s="342" t="s">
        <v>6594</v>
      </c>
      <c r="I2641" s="342" t="s">
        <v>6575</v>
      </c>
      <c r="J2641" s="342" t="s">
        <v>6755</v>
      </c>
      <c r="K2641" s="581" t="s">
        <v>6882</v>
      </c>
      <c r="L2641" s="344" t="s">
        <v>4090</v>
      </c>
      <c r="N2641" s="344" t="s">
        <v>4090</v>
      </c>
      <c r="O2641" s="341">
        <v>0</v>
      </c>
    </row>
    <row r="2642" spans="1:15" x14ac:dyDescent="0.2">
      <c r="A2642" s="341" t="s">
        <v>9257</v>
      </c>
      <c r="B2642" s="341" t="s">
        <v>9276</v>
      </c>
      <c r="C2642" s="342" t="s">
        <v>8000</v>
      </c>
      <c r="D2642" s="342" t="s">
        <v>6658</v>
      </c>
      <c r="E2642" s="342" t="s">
        <v>9319</v>
      </c>
      <c r="F2642" s="342" t="s">
        <v>6568</v>
      </c>
      <c r="G2642" s="343">
        <v>6.12</v>
      </c>
      <c r="H2642" s="342" t="s">
        <v>6594</v>
      </c>
      <c r="I2642" s="342" t="s">
        <v>6575</v>
      </c>
      <c r="J2642" s="342" t="s">
        <v>6755</v>
      </c>
      <c r="K2642" s="581" t="s">
        <v>7643</v>
      </c>
      <c r="L2642" s="344" t="s">
        <v>4090</v>
      </c>
      <c r="N2642" s="344" t="s">
        <v>4090</v>
      </c>
      <c r="O2642" s="341">
        <v>0</v>
      </c>
    </row>
    <row r="2643" spans="1:15" x14ac:dyDescent="0.2">
      <c r="A2643" s="341" t="s">
        <v>9257</v>
      </c>
      <c r="B2643" s="341" t="s">
        <v>9276</v>
      </c>
      <c r="C2643" s="342" t="s">
        <v>6668</v>
      </c>
      <c r="D2643" s="342" t="s">
        <v>6658</v>
      </c>
      <c r="E2643" s="342" t="s">
        <v>9323</v>
      </c>
      <c r="F2643" s="342" t="s">
        <v>6568</v>
      </c>
      <c r="G2643" s="343">
        <v>11.88</v>
      </c>
      <c r="H2643" s="342" t="s">
        <v>6594</v>
      </c>
      <c r="I2643" s="342" t="s">
        <v>6575</v>
      </c>
      <c r="J2643" s="342" t="s">
        <v>6755</v>
      </c>
      <c r="K2643" s="581" t="s">
        <v>6873</v>
      </c>
      <c r="L2643" s="344" t="s">
        <v>4090</v>
      </c>
      <c r="N2643" s="344" t="s">
        <v>4090</v>
      </c>
      <c r="O2643" s="341">
        <v>0</v>
      </c>
    </row>
    <row r="2644" spans="1:15" x14ac:dyDescent="0.2">
      <c r="A2644" s="341" t="s">
        <v>9257</v>
      </c>
      <c r="B2644" s="341" t="s">
        <v>9276</v>
      </c>
      <c r="C2644" s="342" t="s">
        <v>7947</v>
      </c>
      <c r="D2644" s="342" t="s">
        <v>6658</v>
      </c>
      <c r="E2644" s="342" t="s">
        <v>9325</v>
      </c>
      <c r="F2644" s="342" t="s">
        <v>6568</v>
      </c>
      <c r="G2644" s="343">
        <v>7.5600000000000005</v>
      </c>
      <c r="H2644" s="342" t="s">
        <v>6594</v>
      </c>
      <c r="I2644" s="342" t="s">
        <v>6575</v>
      </c>
      <c r="J2644" s="342" t="s">
        <v>6755</v>
      </c>
      <c r="K2644" s="581" t="s">
        <v>6764</v>
      </c>
      <c r="L2644" s="344" t="s">
        <v>4090</v>
      </c>
      <c r="N2644" s="344" t="s">
        <v>4090</v>
      </c>
      <c r="O2644" s="341">
        <v>0</v>
      </c>
    </row>
    <row r="2645" spans="1:15" x14ac:dyDescent="0.2">
      <c r="A2645" s="341" t="s">
        <v>9257</v>
      </c>
      <c r="B2645" s="341" t="s">
        <v>9276</v>
      </c>
      <c r="C2645" s="342" t="s">
        <v>6668</v>
      </c>
      <c r="D2645" s="342" t="s">
        <v>6658</v>
      </c>
      <c r="E2645" s="342" t="s">
        <v>9320</v>
      </c>
      <c r="F2645" s="342" t="s">
        <v>6568</v>
      </c>
      <c r="G2645" s="343">
        <v>37.4</v>
      </c>
      <c r="H2645" s="342" t="s">
        <v>6594</v>
      </c>
      <c r="I2645" s="342" t="s">
        <v>6575</v>
      </c>
      <c r="J2645" s="342" t="s">
        <v>6755</v>
      </c>
      <c r="K2645" s="581" t="s">
        <v>6805</v>
      </c>
      <c r="L2645" s="344" t="s">
        <v>4090</v>
      </c>
      <c r="N2645" s="344" t="s">
        <v>4090</v>
      </c>
      <c r="O2645" s="341" t="s">
        <v>6752</v>
      </c>
    </row>
    <row r="2646" spans="1:15" x14ac:dyDescent="0.2">
      <c r="A2646" s="341" t="s">
        <v>9257</v>
      </c>
      <c r="B2646" s="341" t="s">
        <v>9276</v>
      </c>
      <c r="C2646" s="342" t="s">
        <v>6660</v>
      </c>
      <c r="D2646" s="342" t="s">
        <v>6658</v>
      </c>
      <c r="E2646" s="342" t="s">
        <v>9255</v>
      </c>
      <c r="F2646" s="342" t="s">
        <v>6568</v>
      </c>
      <c r="G2646" s="343">
        <v>84.64</v>
      </c>
      <c r="H2646" s="342" t="s">
        <v>6594</v>
      </c>
      <c r="I2646" s="342" t="s">
        <v>6575</v>
      </c>
      <c r="J2646" s="342" t="s">
        <v>6755</v>
      </c>
      <c r="K2646" s="581" t="s">
        <v>6773</v>
      </c>
      <c r="L2646" s="344" t="s">
        <v>4090</v>
      </c>
      <c r="N2646" s="344" t="s">
        <v>4090</v>
      </c>
      <c r="O2646" s="341" t="s">
        <v>6752</v>
      </c>
    </row>
    <row r="2647" spans="1:15" x14ac:dyDescent="0.2">
      <c r="A2647" s="341" t="s">
        <v>9257</v>
      </c>
      <c r="B2647" s="341" t="s">
        <v>9276</v>
      </c>
      <c r="C2647" s="342" t="s">
        <v>6793</v>
      </c>
      <c r="D2647" s="342" t="s">
        <v>6658</v>
      </c>
      <c r="E2647" s="342" t="s">
        <v>9320</v>
      </c>
      <c r="F2647" s="342" t="s">
        <v>6568</v>
      </c>
      <c r="G2647" s="343">
        <v>38.5</v>
      </c>
      <c r="H2647" s="342" t="s">
        <v>6594</v>
      </c>
      <c r="I2647" s="342" t="s">
        <v>6575</v>
      </c>
      <c r="J2647" s="342" t="s">
        <v>6755</v>
      </c>
      <c r="K2647" s="581" t="s">
        <v>7393</v>
      </c>
      <c r="L2647" s="344" t="s">
        <v>4090</v>
      </c>
      <c r="N2647" s="344" t="s">
        <v>4090</v>
      </c>
      <c r="O2647" s="341" t="s">
        <v>6752</v>
      </c>
    </row>
    <row r="2648" spans="1:15" x14ac:dyDescent="0.2">
      <c r="A2648" s="341" t="s">
        <v>9257</v>
      </c>
      <c r="B2648" s="341" t="s">
        <v>9276</v>
      </c>
      <c r="C2648" s="342" t="s">
        <v>7946</v>
      </c>
      <c r="D2648" s="342" t="s">
        <v>6658</v>
      </c>
      <c r="E2648" s="342" t="s">
        <v>9334</v>
      </c>
      <c r="F2648" s="342" t="s">
        <v>6568</v>
      </c>
      <c r="G2648" s="343">
        <v>44.34</v>
      </c>
      <c r="H2648" s="342" t="s">
        <v>6594</v>
      </c>
      <c r="I2648" s="342" t="s">
        <v>6575</v>
      </c>
      <c r="J2648" s="342" t="s">
        <v>6755</v>
      </c>
      <c r="K2648" s="581" t="s">
        <v>8097</v>
      </c>
      <c r="L2648" s="344" t="s">
        <v>4090</v>
      </c>
      <c r="N2648" s="344" t="s">
        <v>4090</v>
      </c>
      <c r="O2648" s="341" t="s">
        <v>6752</v>
      </c>
    </row>
    <row r="2649" spans="1:15" x14ac:dyDescent="0.2">
      <c r="A2649" s="341" t="s">
        <v>9257</v>
      </c>
      <c r="B2649" s="341" t="s">
        <v>9276</v>
      </c>
      <c r="C2649" s="342" t="s">
        <v>7974</v>
      </c>
      <c r="D2649" s="342" t="s">
        <v>6658</v>
      </c>
      <c r="E2649" s="342" t="s">
        <v>9328</v>
      </c>
      <c r="F2649" s="342" t="s">
        <v>6568</v>
      </c>
      <c r="G2649" s="343">
        <v>69.75</v>
      </c>
      <c r="H2649" s="342" t="s">
        <v>6594</v>
      </c>
      <c r="I2649" s="342" t="s">
        <v>6575</v>
      </c>
      <c r="J2649" s="342" t="s">
        <v>6755</v>
      </c>
      <c r="K2649" s="581" t="s">
        <v>7380</v>
      </c>
      <c r="L2649" s="344" t="s">
        <v>4090</v>
      </c>
      <c r="N2649" s="344" t="s">
        <v>4090</v>
      </c>
      <c r="O2649" s="341" t="s">
        <v>6752</v>
      </c>
    </row>
    <row r="2650" spans="1:15" x14ac:dyDescent="0.2">
      <c r="A2650" s="341" t="s">
        <v>9257</v>
      </c>
      <c r="B2650" s="341" t="s">
        <v>9276</v>
      </c>
      <c r="C2650" s="342" t="s">
        <v>6793</v>
      </c>
      <c r="D2650" s="342" t="s">
        <v>6658</v>
      </c>
      <c r="E2650" s="342" t="s">
        <v>9334</v>
      </c>
      <c r="F2650" s="342" t="s">
        <v>6568</v>
      </c>
      <c r="G2650" s="343">
        <v>15.84</v>
      </c>
      <c r="H2650" s="342" t="s">
        <v>6594</v>
      </c>
      <c r="I2650" s="342" t="s">
        <v>6575</v>
      </c>
      <c r="J2650" s="342" t="s">
        <v>6755</v>
      </c>
      <c r="K2650" s="581" t="s">
        <v>6773</v>
      </c>
      <c r="L2650" s="344" t="s">
        <v>4090</v>
      </c>
      <c r="N2650" s="344" t="s">
        <v>4090</v>
      </c>
      <c r="O2650" s="341">
        <v>0</v>
      </c>
    </row>
    <row r="2651" spans="1:15" x14ac:dyDescent="0.2">
      <c r="A2651" s="341" t="s">
        <v>9257</v>
      </c>
      <c r="B2651" s="341" t="s">
        <v>9276</v>
      </c>
      <c r="C2651" s="342" t="s">
        <v>6793</v>
      </c>
      <c r="D2651" s="342" t="s">
        <v>6658</v>
      </c>
      <c r="E2651" s="342" t="s">
        <v>9334</v>
      </c>
      <c r="F2651" s="342" t="s">
        <v>6568</v>
      </c>
      <c r="G2651" s="343">
        <v>3.8000000000000003</v>
      </c>
      <c r="H2651" s="342" t="s">
        <v>6594</v>
      </c>
      <c r="I2651" s="342" t="s">
        <v>6575</v>
      </c>
      <c r="J2651" s="342" t="s">
        <v>6755</v>
      </c>
      <c r="K2651" s="581" t="s">
        <v>7543</v>
      </c>
      <c r="L2651" s="344" t="s">
        <v>4090</v>
      </c>
      <c r="N2651" s="344" t="s">
        <v>4090</v>
      </c>
      <c r="O2651" s="341">
        <v>0</v>
      </c>
    </row>
    <row r="2652" spans="1:15" x14ac:dyDescent="0.2">
      <c r="A2652" s="341" t="s">
        <v>9257</v>
      </c>
      <c r="B2652" s="341" t="s">
        <v>9276</v>
      </c>
      <c r="C2652" s="342" t="s">
        <v>7953</v>
      </c>
      <c r="D2652" s="342" t="s">
        <v>6658</v>
      </c>
      <c r="E2652" s="342" t="s">
        <v>9326</v>
      </c>
      <c r="F2652" s="342" t="s">
        <v>6568</v>
      </c>
      <c r="G2652" s="343">
        <v>23.400000000000002</v>
      </c>
      <c r="H2652" s="342" t="s">
        <v>6594</v>
      </c>
      <c r="I2652" s="342" t="s">
        <v>6575</v>
      </c>
      <c r="J2652" s="342" t="s">
        <v>6755</v>
      </c>
      <c r="K2652" s="581" t="s">
        <v>6805</v>
      </c>
      <c r="L2652" s="344" t="s">
        <v>4090</v>
      </c>
      <c r="N2652" s="344" t="s">
        <v>4090</v>
      </c>
      <c r="O2652" s="341" t="s">
        <v>6752</v>
      </c>
    </row>
    <row r="2653" spans="1:15" x14ac:dyDescent="0.2">
      <c r="A2653" s="341" t="s">
        <v>9257</v>
      </c>
      <c r="B2653" s="341" t="s">
        <v>9276</v>
      </c>
      <c r="C2653" s="342" t="s">
        <v>6660</v>
      </c>
      <c r="D2653" s="342" t="s">
        <v>6658</v>
      </c>
      <c r="E2653" s="342" t="s">
        <v>9255</v>
      </c>
      <c r="F2653" s="342" t="s">
        <v>6568</v>
      </c>
      <c r="G2653" s="343">
        <v>42.78</v>
      </c>
      <c r="H2653" s="342" t="s">
        <v>6594</v>
      </c>
      <c r="I2653" s="342" t="s">
        <v>6575</v>
      </c>
      <c r="J2653" s="342" t="s">
        <v>6755</v>
      </c>
      <c r="K2653" s="581" t="s">
        <v>6773</v>
      </c>
      <c r="L2653" s="344" t="s">
        <v>4090</v>
      </c>
      <c r="N2653" s="344" t="s">
        <v>4090</v>
      </c>
      <c r="O2653" s="341" t="s">
        <v>6752</v>
      </c>
    </row>
    <row r="2654" spans="1:15" x14ac:dyDescent="0.2">
      <c r="A2654" s="341" t="s">
        <v>9257</v>
      </c>
      <c r="B2654" s="341" t="s">
        <v>9276</v>
      </c>
      <c r="C2654" s="342" t="s">
        <v>6682</v>
      </c>
      <c r="D2654" s="342" t="s">
        <v>6671</v>
      </c>
      <c r="E2654" s="342" t="s">
        <v>9326</v>
      </c>
      <c r="F2654" s="342" t="s">
        <v>6568</v>
      </c>
      <c r="G2654" s="343">
        <v>36.450000000000003</v>
      </c>
      <c r="H2654" s="342" t="s">
        <v>6594</v>
      </c>
      <c r="I2654" s="342" t="s">
        <v>6575</v>
      </c>
      <c r="J2654" s="342" t="s">
        <v>6755</v>
      </c>
      <c r="K2654" s="581" t="s">
        <v>7005</v>
      </c>
      <c r="L2654" s="344" t="s">
        <v>4090</v>
      </c>
      <c r="N2654" s="344" t="s">
        <v>4090</v>
      </c>
      <c r="O2654" s="341" t="s">
        <v>6752</v>
      </c>
    </row>
    <row r="2655" spans="1:15" x14ac:dyDescent="0.2">
      <c r="A2655" s="341" t="s">
        <v>9257</v>
      </c>
      <c r="B2655" s="341" t="s">
        <v>9276</v>
      </c>
      <c r="C2655" s="342" t="s">
        <v>7946</v>
      </c>
      <c r="D2655" s="342" t="s">
        <v>6658</v>
      </c>
      <c r="E2655" s="342" t="s">
        <v>9320</v>
      </c>
      <c r="F2655" s="342" t="s">
        <v>6568</v>
      </c>
      <c r="G2655" s="343">
        <v>46.800000000000004</v>
      </c>
      <c r="H2655" s="342" t="s">
        <v>6594</v>
      </c>
      <c r="I2655" s="342" t="s">
        <v>6575</v>
      </c>
      <c r="J2655" s="342" t="s">
        <v>6755</v>
      </c>
      <c r="K2655" s="581" t="s">
        <v>8098</v>
      </c>
      <c r="L2655" s="344" t="s">
        <v>4090</v>
      </c>
      <c r="N2655" s="344" t="s">
        <v>4090</v>
      </c>
      <c r="O2655" s="341" t="s">
        <v>6752</v>
      </c>
    </row>
    <row r="2656" spans="1:15" x14ac:dyDescent="0.2">
      <c r="A2656" s="341" t="s">
        <v>9257</v>
      </c>
      <c r="B2656" s="341" t="s">
        <v>9276</v>
      </c>
      <c r="C2656" s="342" t="s">
        <v>7946</v>
      </c>
      <c r="D2656" s="342" t="s">
        <v>6658</v>
      </c>
      <c r="E2656" s="342" t="s">
        <v>9320</v>
      </c>
      <c r="F2656" s="342" t="s">
        <v>6568</v>
      </c>
      <c r="G2656" s="343">
        <v>11.44</v>
      </c>
      <c r="H2656" s="342" t="s">
        <v>6594</v>
      </c>
      <c r="I2656" s="342" t="s">
        <v>6575</v>
      </c>
      <c r="J2656" s="342" t="s">
        <v>6755</v>
      </c>
      <c r="K2656" s="581" t="s">
        <v>8098</v>
      </c>
      <c r="L2656" s="344" t="s">
        <v>4090</v>
      </c>
      <c r="N2656" s="344" t="s">
        <v>4090</v>
      </c>
      <c r="O2656" s="341" t="s">
        <v>6766</v>
      </c>
    </row>
    <row r="2657" spans="1:15" x14ac:dyDescent="0.2">
      <c r="A2657" s="341" t="s">
        <v>9257</v>
      </c>
      <c r="B2657" s="341" t="s">
        <v>9276</v>
      </c>
      <c r="C2657" s="342" t="s">
        <v>7946</v>
      </c>
      <c r="D2657" s="342" t="s">
        <v>6658</v>
      </c>
      <c r="E2657" s="342" t="s">
        <v>9323</v>
      </c>
      <c r="F2657" s="342" t="s">
        <v>6568</v>
      </c>
      <c r="G2657" s="343">
        <v>9.5</v>
      </c>
      <c r="H2657" s="342" t="s">
        <v>6594</v>
      </c>
      <c r="I2657" s="342" t="s">
        <v>6575</v>
      </c>
      <c r="J2657" s="342" t="s">
        <v>6755</v>
      </c>
      <c r="K2657" s="581" t="s">
        <v>7701</v>
      </c>
      <c r="L2657" s="344" t="s">
        <v>4090</v>
      </c>
      <c r="N2657" s="344" t="s">
        <v>4090</v>
      </c>
      <c r="O2657" s="341">
        <v>0</v>
      </c>
    </row>
    <row r="2658" spans="1:15" x14ac:dyDescent="0.2">
      <c r="A2658" s="341" t="s">
        <v>9257</v>
      </c>
      <c r="B2658" s="341" t="s">
        <v>9276</v>
      </c>
      <c r="C2658" s="342" t="s">
        <v>7946</v>
      </c>
      <c r="D2658" s="342" t="s">
        <v>6658</v>
      </c>
      <c r="E2658" s="342" t="s">
        <v>9326</v>
      </c>
      <c r="F2658" s="342" t="s">
        <v>6568</v>
      </c>
      <c r="G2658" s="343">
        <v>7.22</v>
      </c>
      <c r="H2658" s="342" t="s">
        <v>6594</v>
      </c>
      <c r="I2658" s="342" t="s">
        <v>6575</v>
      </c>
      <c r="J2658" s="342" t="s">
        <v>6755</v>
      </c>
      <c r="K2658" s="581" t="s">
        <v>6675</v>
      </c>
      <c r="L2658" s="344" t="s">
        <v>4090</v>
      </c>
      <c r="N2658" s="344" t="s">
        <v>4090</v>
      </c>
      <c r="O2658" s="341">
        <v>0</v>
      </c>
    </row>
    <row r="2659" spans="1:15" x14ac:dyDescent="0.2">
      <c r="A2659" s="341" t="s">
        <v>9257</v>
      </c>
      <c r="B2659" s="341" t="s">
        <v>9276</v>
      </c>
      <c r="C2659" s="342" t="s">
        <v>7946</v>
      </c>
      <c r="D2659" s="342" t="s">
        <v>6658</v>
      </c>
      <c r="E2659" s="342" t="s">
        <v>9319</v>
      </c>
      <c r="F2659" s="342" t="s">
        <v>6568</v>
      </c>
      <c r="G2659" s="343">
        <v>9.9450000000000003</v>
      </c>
      <c r="H2659" s="342" t="s">
        <v>6594</v>
      </c>
      <c r="I2659" s="342" t="s">
        <v>6575</v>
      </c>
      <c r="J2659" s="342" t="s">
        <v>6755</v>
      </c>
      <c r="K2659" s="581" t="s">
        <v>7981</v>
      </c>
      <c r="L2659" s="344" t="s">
        <v>4090</v>
      </c>
      <c r="N2659" s="344" t="s">
        <v>4090</v>
      </c>
      <c r="O2659" s="341" t="s">
        <v>6766</v>
      </c>
    </row>
    <row r="2660" spans="1:15" x14ac:dyDescent="0.2">
      <c r="A2660" s="341" t="s">
        <v>9257</v>
      </c>
      <c r="B2660" s="341" t="s">
        <v>9276</v>
      </c>
      <c r="C2660" s="342" t="s">
        <v>7946</v>
      </c>
      <c r="D2660" s="342" t="s">
        <v>6658</v>
      </c>
      <c r="E2660" s="342" t="s">
        <v>9255</v>
      </c>
      <c r="F2660" s="342" t="s">
        <v>6568</v>
      </c>
      <c r="G2660" s="343">
        <v>17.940000000000001</v>
      </c>
      <c r="H2660" s="342" t="s">
        <v>6594</v>
      </c>
      <c r="I2660" s="342" t="s">
        <v>6575</v>
      </c>
      <c r="J2660" s="342" t="s">
        <v>6755</v>
      </c>
      <c r="K2660" s="581" t="s">
        <v>8099</v>
      </c>
      <c r="L2660" s="344" t="s">
        <v>4090</v>
      </c>
      <c r="N2660" s="344" t="s">
        <v>4090</v>
      </c>
      <c r="O2660" s="341" t="s">
        <v>6752</v>
      </c>
    </row>
    <row r="2661" spans="1:15" x14ac:dyDescent="0.2">
      <c r="A2661" s="341" t="s">
        <v>9257</v>
      </c>
      <c r="B2661" s="341" t="s">
        <v>9276</v>
      </c>
      <c r="C2661" s="342" t="s">
        <v>6657</v>
      </c>
      <c r="D2661" s="342" t="s">
        <v>6658</v>
      </c>
      <c r="E2661" s="342" t="s">
        <v>9320</v>
      </c>
      <c r="F2661" s="342" t="s">
        <v>6568</v>
      </c>
      <c r="G2661" s="343">
        <v>47</v>
      </c>
      <c r="H2661" s="342" t="s">
        <v>6594</v>
      </c>
      <c r="I2661" s="342" t="s">
        <v>6575</v>
      </c>
      <c r="J2661" s="342" t="s">
        <v>6755</v>
      </c>
      <c r="K2661" s="581" t="s">
        <v>6758</v>
      </c>
      <c r="L2661" s="344" t="s">
        <v>4090</v>
      </c>
      <c r="N2661" s="344" t="s">
        <v>4090</v>
      </c>
      <c r="O2661" s="341" t="s">
        <v>6752</v>
      </c>
    </row>
    <row r="2662" spans="1:15" x14ac:dyDescent="0.2">
      <c r="A2662" s="341" t="s">
        <v>9257</v>
      </c>
      <c r="B2662" s="341" t="s">
        <v>9276</v>
      </c>
      <c r="C2662" s="342" t="s">
        <v>6657</v>
      </c>
      <c r="D2662" s="342" t="s">
        <v>6658</v>
      </c>
      <c r="E2662" s="342" t="s">
        <v>9321</v>
      </c>
      <c r="F2662" s="342" t="s">
        <v>6568</v>
      </c>
      <c r="G2662" s="343">
        <v>44.65</v>
      </c>
      <c r="H2662" s="342" t="s">
        <v>6594</v>
      </c>
      <c r="I2662" s="342" t="s">
        <v>6575</v>
      </c>
      <c r="J2662" s="342" t="s">
        <v>6755</v>
      </c>
      <c r="K2662" s="581" t="s">
        <v>7146</v>
      </c>
      <c r="L2662" s="344" t="s">
        <v>4090</v>
      </c>
      <c r="N2662" s="344" t="s">
        <v>4090</v>
      </c>
      <c r="O2662" s="341" t="s">
        <v>6752</v>
      </c>
    </row>
    <row r="2663" spans="1:15" x14ac:dyDescent="0.2">
      <c r="A2663" s="341" t="s">
        <v>9257</v>
      </c>
      <c r="B2663" s="341" t="s">
        <v>9276</v>
      </c>
      <c r="C2663" s="342" t="s">
        <v>6657</v>
      </c>
      <c r="D2663" s="342" t="s">
        <v>6658</v>
      </c>
      <c r="E2663" s="342" t="s">
        <v>9322</v>
      </c>
      <c r="F2663" s="342" t="s">
        <v>6568</v>
      </c>
      <c r="G2663" s="343">
        <v>6</v>
      </c>
      <c r="H2663" s="342" t="s">
        <v>6594</v>
      </c>
      <c r="I2663" s="342" t="s">
        <v>6575</v>
      </c>
      <c r="J2663" s="342" t="s">
        <v>6755</v>
      </c>
      <c r="K2663" s="581" t="s">
        <v>6746</v>
      </c>
      <c r="L2663" s="344" t="s">
        <v>4090</v>
      </c>
      <c r="N2663" s="344" t="s">
        <v>4090</v>
      </c>
      <c r="O2663" s="341" t="s">
        <v>6752</v>
      </c>
    </row>
    <row r="2664" spans="1:15" x14ac:dyDescent="0.2">
      <c r="A2664" s="341" t="s">
        <v>9257</v>
      </c>
      <c r="B2664" s="341" t="s">
        <v>9276</v>
      </c>
      <c r="C2664" s="342" t="s">
        <v>6657</v>
      </c>
      <c r="D2664" s="342" t="s">
        <v>6658</v>
      </c>
      <c r="E2664" s="342" t="s">
        <v>9337</v>
      </c>
      <c r="F2664" s="342" t="s">
        <v>6568</v>
      </c>
      <c r="G2664" s="343">
        <v>10.92</v>
      </c>
      <c r="H2664" s="342" t="s">
        <v>6594</v>
      </c>
      <c r="I2664" s="342" t="s">
        <v>6575</v>
      </c>
      <c r="J2664" s="342" t="s">
        <v>6755</v>
      </c>
      <c r="K2664" s="581" t="s">
        <v>8100</v>
      </c>
      <c r="L2664" s="344" t="s">
        <v>4090</v>
      </c>
      <c r="N2664" s="344" t="s">
        <v>4090</v>
      </c>
      <c r="O2664" s="341" t="s">
        <v>6766</v>
      </c>
    </row>
    <row r="2665" spans="1:15" x14ac:dyDescent="0.2">
      <c r="A2665" s="341" t="s">
        <v>9257</v>
      </c>
      <c r="B2665" s="341" t="s">
        <v>9276</v>
      </c>
      <c r="C2665" s="342" t="s">
        <v>6657</v>
      </c>
      <c r="D2665" s="342" t="s">
        <v>6658</v>
      </c>
      <c r="E2665" s="342" t="s">
        <v>9325</v>
      </c>
      <c r="F2665" s="342" t="s">
        <v>6568</v>
      </c>
      <c r="G2665" s="343">
        <v>93.37</v>
      </c>
      <c r="H2665" s="342" t="s">
        <v>6594</v>
      </c>
      <c r="I2665" s="342" t="s">
        <v>6575</v>
      </c>
      <c r="J2665" s="342" t="s">
        <v>6755</v>
      </c>
      <c r="K2665" s="581" t="s">
        <v>7586</v>
      </c>
      <c r="L2665" s="344" t="s">
        <v>4090</v>
      </c>
      <c r="N2665" s="344" t="s">
        <v>4090</v>
      </c>
      <c r="O2665" s="341" t="s">
        <v>6752</v>
      </c>
    </row>
    <row r="2666" spans="1:15" x14ac:dyDescent="0.2">
      <c r="A2666" s="341" t="s">
        <v>9257</v>
      </c>
      <c r="B2666" s="341" t="s">
        <v>9276</v>
      </c>
      <c r="C2666" s="342" t="s">
        <v>6657</v>
      </c>
      <c r="D2666" s="342" t="s">
        <v>6658</v>
      </c>
      <c r="E2666" s="342" t="s">
        <v>9324</v>
      </c>
      <c r="F2666" s="342" t="s">
        <v>6568</v>
      </c>
      <c r="G2666" s="343">
        <v>10.64</v>
      </c>
      <c r="H2666" s="342" t="s">
        <v>6594</v>
      </c>
      <c r="I2666" s="342" t="s">
        <v>6575</v>
      </c>
      <c r="J2666" s="342" t="s">
        <v>6755</v>
      </c>
      <c r="K2666" s="581" t="s">
        <v>7189</v>
      </c>
      <c r="L2666" s="344" t="s">
        <v>4090</v>
      </c>
      <c r="N2666" s="344" t="s">
        <v>4090</v>
      </c>
      <c r="O2666" s="341">
        <v>0</v>
      </c>
    </row>
    <row r="2667" spans="1:15" x14ac:dyDescent="0.2">
      <c r="A2667" s="341" t="s">
        <v>9257</v>
      </c>
      <c r="B2667" s="341" t="s">
        <v>9276</v>
      </c>
      <c r="C2667" s="342" t="s">
        <v>7965</v>
      </c>
      <c r="D2667" s="342" t="s">
        <v>6658</v>
      </c>
      <c r="E2667" s="342" t="s">
        <v>9337</v>
      </c>
      <c r="F2667" s="342" t="s">
        <v>6568</v>
      </c>
      <c r="G2667" s="343">
        <v>5.2</v>
      </c>
      <c r="H2667" s="342" t="s">
        <v>6594</v>
      </c>
      <c r="I2667" s="342" t="s">
        <v>6575</v>
      </c>
      <c r="J2667" s="342" t="s">
        <v>6755</v>
      </c>
      <c r="K2667" s="581" t="s">
        <v>6833</v>
      </c>
      <c r="L2667" s="344" t="s">
        <v>4090</v>
      </c>
      <c r="N2667" s="344" t="s">
        <v>4090</v>
      </c>
      <c r="O2667" s="341">
        <v>0</v>
      </c>
    </row>
    <row r="2668" spans="1:15" x14ac:dyDescent="0.2">
      <c r="A2668" s="341" t="s">
        <v>9257</v>
      </c>
      <c r="B2668" s="341" t="s">
        <v>9276</v>
      </c>
      <c r="C2668" s="342" t="s">
        <v>7965</v>
      </c>
      <c r="D2668" s="342" t="s">
        <v>6658</v>
      </c>
      <c r="E2668" s="342" t="s">
        <v>9337</v>
      </c>
      <c r="F2668" s="342" t="s">
        <v>6568</v>
      </c>
      <c r="G2668" s="343">
        <v>9.36</v>
      </c>
      <c r="H2668" s="342" t="s">
        <v>6594</v>
      </c>
      <c r="I2668" s="342" t="s">
        <v>6575</v>
      </c>
      <c r="J2668" s="342" t="s">
        <v>6755</v>
      </c>
      <c r="K2668" s="581" t="s">
        <v>6763</v>
      </c>
      <c r="L2668" s="344" t="s">
        <v>4090</v>
      </c>
      <c r="N2668" s="344" t="s">
        <v>4090</v>
      </c>
      <c r="O2668" s="341" t="s">
        <v>6752</v>
      </c>
    </row>
    <row r="2669" spans="1:15" x14ac:dyDescent="0.2">
      <c r="A2669" s="341" t="s">
        <v>9257</v>
      </c>
      <c r="B2669" s="341" t="s">
        <v>9276</v>
      </c>
      <c r="C2669" s="342" t="s">
        <v>7965</v>
      </c>
      <c r="D2669" s="342" t="s">
        <v>6658</v>
      </c>
      <c r="E2669" s="342" t="s">
        <v>9325</v>
      </c>
      <c r="F2669" s="342" t="s">
        <v>6568</v>
      </c>
      <c r="G2669" s="343">
        <v>7.59</v>
      </c>
      <c r="H2669" s="342" t="s">
        <v>6594</v>
      </c>
      <c r="I2669" s="342" t="s">
        <v>6575</v>
      </c>
      <c r="J2669" s="342" t="s">
        <v>6755</v>
      </c>
      <c r="K2669" s="581" t="s">
        <v>7426</v>
      </c>
      <c r="L2669" s="344" t="s">
        <v>4090</v>
      </c>
      <c r="N2669" s="344" t="s">
        <v>4090</v>
      </c>
      <c r="O2669" s="341">
        <v>0</v>
      </c>
    </row>
    <row r="2670" spans="1:15" x14ac:dyDescent="0.2">
      <c r="A2670" s="341" t="s">
        <v>9257</v>
      </c>
      <c r="B2670" s="341" t="s">
        <v>9276</v>
      </c>
      <c r="C2670" s="342" t="s">
        <v>7965</v>
      </c>
      <c r="D2670" s="342" t="s">
        <v>6658</v>
      </c>
      <c r="E2670" s="342" t="s">
        <v>9319</v>
      </c>
      <c r="F2670" s="342" t="s">
        <v>6568</v>
      </c>
      <c r="G2670" s="343">
        <v>7.68</v>
      </c>
      <c r="H2670" s="342" t="s">
        <v>6594</v>
      </c>
      <c r="I2670" s="342" t="s">
        <v>6575</v>
      </c>
      <c r="J2670" s="342" t="s">
        <v>6755</v>
      </c>
      <c r="K2670" s="581" t="s">
        <v>6813</v>
      </c>
      <c r="L2670" s="344" t="s">
        <v>4090</v>
      </c>
      <c r="N2670" s="344" t="s">
        <v>4090</v>
      </c>
      <c r="O2670" s="341" t="s">
        <v>6752</v>
      </c>
    </row>
    <row r="2671" spans="1:15" x14ac:dyDescent="0.2">
      <c r="A2671" s="341" t="s">
        <v>9257</v>
      </c>
      <c r="B2671" s="341" t="s">
        <v>9276</v>
      </c>
      <c r="C2671" s="342" t="s">
        <v>7965</v>
      </c>
      <c r="D2671" s="342" t="s">
        <v>6658</v>
      </c>
      <c r="E2671" s="342" t="s">
        <v>9334</v>
      </c>
      <c r="F2671" s="342" t="s">
        <v>6568</v>
      </c>
      <c r="G2671" s="343">
        <v>14.88</v>
      </c>
      <c r="H2671" s="342" t="s">
        <v>6594</v>
      </c>
      <c r="I2671" s="342" t="s">
        <v>6575</v>
      </c>
      <c r="J2671" s="342" t="s">
        <v>6755</v>
      </c>
      <c r="K2671" s="581" t="s">
        <v>7014</v>
      </c>
      <c r="L2671" s="344" t="s">
        <v>4090</v>
      </c>
      <c r="N2671" s="344" t="s">
        <v>4090</v>
      </c>
      <c r="O2671" s="341" t="s">
        <v>6766</v>
      </c>
    </row>
    <row r="2672" spans="1:15" x14ac:dyDescent="0.2">
      <c r="A2672" s="341" t="s">
        <v>9257</v>
      </c>
      <c r="B2672" s="341" t="s">
        <v>9276</v>
      </c>
      <c r="C2672" s="342" t="s">
        <v>7965</v>
      </c>
      <c r="D2672" s="342" t="s">
        <v>6658</v>
      </c>
      <c r="E2672" s="342" t="s">
        <v>9323</v>
      </c>
      <c r="F2672" s="342" t="s">
        <v>6568</v>
      </c>
      <c r="G2672" s="343">
        <v>4.625</v>
      </c>
      <c r="H2672" s="342" t="s">
        <v>6594</v>
      </c>
      <c r="I2672" s="342" t="s">
        <v>6575</v>
      </c>
      <c r="J2672" s="342" t="s">
        <v>6755</v>
      </c>
      <c r="K2672" s="581" t="s">
        <v>6868</v>
      </c>
      <c r="L2672" s="344" t="s">
        <v>4090</v>
      </c>
      <c r="N2672" s="344" t="s">
        <v>4090</v>
      </c>
      <c r="O2672" s="341">
        <v>0</v>
      </c>
    </row>
    <row r="2673" spans="1:15" x14ac:dyDescent="0.2">
      <c r="A2673" s="341" t="s">
        <v>9257</v>
      </c>
      <c r="B2673" s="341" t="s">
        <v>9276</v>
      </c>
      <c r="C2673" s="342" t="s">
        <v>7965</v>
      </c>
      <c r="D2673" s="342" t="s">
        <v>6658</v>
      </c>
      <c r="E2673" s="342" t="s">
        <v>9323</v>
      </c>
      <c r="F2673" s="342" t="s">
        <v>6568</v>
      </c>
      <c r="G2673" s="343">
        <v>9.9</v>
      </c>
      <c r="H2673" s="342" t="s">
        <v>6594</v>
      </c>
      <c r="I2673" s="342" t="s">
        <v>6575</v>
      </c>
      <c r="J2673" s="342" t="s">
        <v>6755</v>
      </c>
      <c r="K2673" s="581" t="s">
        <v>8101</v>
      </c>
      <c r="L2673" s="344" t="s">
        <v>4090</v>
      </c>
      <c r="N2673" s="344" t="s">
        <v>4090</v>
      </c>
      <c r="O2673" s="341" t="s">
        <v>6766</v>
      </c>
    </row>
    <row r="2674" spans="1:15" x14ac:dyDescent="0.2">
      <c r="A2674" s="341" t="s">
        <v>9257</v>
      </c>
      <c r="B2674" s="341" t="s">
        <v>9276</v>
      </c>
      <c r="C2674" s="342" t="s">
        <v>6668</v>
      </c>
      <c r="D2674" s="342" t="s">
        <v>6658</v>
      </c>
      <c r="E2674" s="342" t="s">
        <v>9332</v>
      </c>
      <c r="F2674" s="342" t="s">
        <v>6568</v>
      </c>
      <c r="G2674" s="343">
        <v>4.5600000000000005</v>
      </c>
      <c r="H2674" s="342" t="s">
        <v>6594</v>
      </c>
      <c r="I2674" s="342" t="s">
        <v>6575</v>
      </c>
      <c r="J2674" s="342" t="s">
        <v>6755</v>
      </c>
      <c r="K2674" s="581" t="s">
        <v>6683</v>
      </c>
      <c r="L2674" s="344" t="s">
        <v>4090</v>
      </c>
      <c r="N2674" s="344" t="s">
        <v>4090</v>
      </c>
      <c r="O2674" s="341">
        <v>0</v>
      </c>
    </row>
    <row r="2675" spans="1:15" x14ac:dyDescent="0.2">
      <c r="A2675" s="341" t="s">
        <v>9257</v>
      </c>
      <c r="B2675" s="341" t="s">
        <v>9276</v>
      </c>
      <c r="C2675" s="342" t="s">
        <v>6668</v>
      </c>
      <c r="D2675" s="342" t="s">
        <v>6658</v>
      </c>
      <c r="E2675" s="342" t="s">
        <v>9333</v>
      </c>
      <c r="F2675" s="342" t="s">
        <v>6568</v>
      </c>
      <c r="G2675" s="343">
        <v>6.24</v>
      </c>
      <c r="H2675" s="342" t="s">
        <v>6594</v>
      </c>
      <c r="I2675" s="342" t="s">
        <v>6575</v>
      </c>
      <c r="J2675" s="342" t="s">
        <v>6755</v>
      </c>
      <c r="K2675" s="581" t="s">
        <v>8102</v>
      </c>
      <c r="L2675" s="344" t="s">
        <v>4090</v>
      </c>
      <c r="N2675" s="344" t="s">
        <v>4090</v>
      </c>
      <c r="O2675" s="341" t="s">
        <v>6766</v>
      </c>
    </row>
    <row r="2676" spans="1:15" x14ac:dyDescent="0.2">
      <c r="A2676" s="341" t="s">
        <v>9257</v>
      </c>
      <c r="B2676" s="341" t="s">
        <v>9276</v>
      </c>
      <c r="C2676" s="342" t="s">
        <v>6668</v>
      </c>
      <c r="D2676" s="342" t="s">
        <v>6658</v>
      </c>
      <c r="E2676" s="342" t="s">
        <v>9338</v>
      </c>
      <c r="F2676" s="342" t="s">
        <v>6568</v>
      </c>
      <c r="G2676" s="343">
        <v>2.1</v>
      </c>
      <c r="H2676" s="342" t="s">
        <v>6594</v>
      </c>
      <c r="I2676" s="342" t="s">
        <v>6575</v>
      </c>
      <c r="J2676" s="342" t="s">
        <v>6755</v>
      </c>
      <c r="K2676" s="581" t="s">
        <v>7508</v>
      </c>
      <c r="L2676" s="344" t="s">
        <v>4090</v>
      </c>
      <c r="N2676" s="344" t="s">
        <v>4090</v>
      </c>
      <c r="O2676" s="341">
        <v>0</v>
      </c>
    </row>
    <row r="2677" spans="1:15" x14ac:dyDescent="0.2">
      <c r="A2677" s="341" t="s">
        <v>9257</v>
      </c>
      <c r="B2677" s="341" t="s">
        <v>9276</v>
      </c>
      <c r="C2677" s="342" t="s">
        <v>6668</v>
      </c>
      <c r="D2677" s="342" t="s">
        <v>6658</v>
      </c>
      <c r="E2677" s="342" t="s">
        <v>9340</v>
      </c>
      <c r="F2677" s="342" t="s">
        <v>6568</v>
      </c>
      <c r="G2677" s="343">
        <v>80.64</v>
      </c>
      <c r="H2677" s="342" t="s">
        <v>6594</v>
      </c>
      <c r="I2677" s="342" t="s">
        <v>6575</v>
      </c>
      <c r="J2677" s="342" t="s">
        <v>6755</v>
      </c>
      <c r="K2677" s="581" t="s">
        <v>7648</v>
      </c>
      <c r="L2677" s="344" t="s">
        <v>4090</v>
      </c>
      <c r="N2677" s="344" t="s">
        <v>4090</v>
      </c>
      <c r="O2677" s="341" t="s">
        <v>6752</v>
      </c>
    </row>
    <row r="2678" spans="1:15" x14ac:dyDescent="0.2">
      <c r="A2678" s="341" t="s">
        <v>9257</v>
      </c>
      <c r="B2678" s="341" t="s">
        <v>9276</v>
      </c>
      <c r="C2678" s="342" t="s">
        <v>6668</v>
      </c>
      <c r="D2678" s="342" t="s">
        <v>6658</v>
      </c>
      <c r="E2678" s="342" t="s">
        <v>9338</v>
      </c>
      <c r="F2678" s="342" t="s">
        <v>6568</v>
      </c>
      <c r="G2678" s="343">
        <v>13.8</v>
      </c>
      <c r="H2678" s="342" t="s">
        <v>6594</v>
      </c>
      <c r="I2678" s="342" t="s">
        <v>6575</v>
      </c>
      <c r="J2678" s="342" t="s">
        <v>6755</v>
      </c>
      <c r="K2678" s="581" t="s">
        <v>7093</v>
      </c>
      <c r="L2678" s="344" t="s">
        <v>4090</v>
      </c>
      <c r="N2678" s="344" t="s">
        <v>4090</v>
      </c>
      <c r="O2678" s="341">
        <v>0</v>
      </c>
    </row>
    <row r="2679" spans="1:15" x14ac:dyDescent="0.2">
      <c r="A2679" s="341" t="s">
        <v>9257</v>
      </c>
      <c r="B2679" s="341" t="s">
        <v>9276</v>
      </c>
      <c r="C2679" s="342" t="s">
        <v>6668</v>
      </c>
      <c r="D2679" s="342" t="s">
        <v>6658</v>
      </c>
      <c r="E2679" s="342" t="s">
        <v>9320</v>
      </c>
      <c r="F2679" s="342" t="s">
        <v>6568</v>
      </c>
      <c r="G2679" s="343">
        <v>10.08</v>
      </c>
      <c r="H2679" s="342" t="s">
        <v>6594</v>
      </c>
      <c r="I2679" s="342" t="s">
        <v>6575</v>
      </c>
      <c r="J2679" s="342" t="s">
        <v>6755</v>
      </c>
      <c r="K2679" s="581" t="s">
        <v>7082</v>
      </c>
      <c r="L2679" s="344" t="s">
        <v>4090</v>
      </c>
      <c r="N2679" s="344" t="s">
        <v>4090</v>
      </c>
      <c r="O2679" s="341" t="s">
        <v>6752</v>
      </c>
    </row>
    <row r="2680" spans="1:15" x14ac:dyDescent="0.2">
      <c r="A2680" s="341" t="s">
        <v>9257</v>
      </c>
      <c r="B2680" s="341" t="s">
        <v>9276</v>
      </c>
      <c r="C2680" s="342" t="s">
        <v>6668</v>
      </c>
      <c r="D2680" s="342" t="s">
        <v>6658</v>
      </c>
      <c r="E2680" s="342" t="s">
        <v>9320</v>
      </c>
      <c r="F2680" s="342" t="s">
        <v>6568</v>
      </c>
      <c r="G2680" s="343">
        <v>7.05</v>
      </c>
      <c r="H2680" s="342" t="s">
        <v>6594</v>
      </c>
      <c r="I2680" s="342" t="s">
        <v>6575</v>
      </c>
      <c r="J2680" s="342" t="s">
        <v>6755</v>
      </c>
      <c r="K2680" s="581" t="s">
        <v>6779</v>
      </c>
      <c r="L2680" s="344" t="s">
        <v>4090</v>
      </c>
      <c r="N2680" s="344" t="s">
        <v>4090</v>
      </c>
      <c r="O2680" s="341">
        <v>0</v>
      </c>
    </row>
    <row r="2681" spans="1:15" x14ac:dyDescent="0.2">
      <c r="A2681" s="341" t="s">
        <v>9257</v>
      </c>
      <c r="B2681" s="341" t="s">
        <v>9276</v>
      </c>
      <c r="C2681" s="342" t="s">
        <v>6668</v>
      </c>
      <c r="D2681" s="342" t="s">
        <v>6658</v>
      </c>
      <c r="E2681" s="342" t="s">
        <v>9320</v>
      </c>
      <c r="F2681" s="342" t="s">
        <v>6568</v>
      </c>
      <c r="G2681" s="343">
        <v>10.64</v>
      </c>
      <c r="H2681" s="342" t="s">
        <v>6594</v>
      </c>
      <c r="I2681" s="342" t="s">
        <v>6575</v>
      </c>
      <c r="J2681" s="342" t="s">
        <v>6755</v>
      </c>
      <c r="K2681" s="581" t="s">
        <v>7162</v>
      </c>
      <c r="L2681" s="344" t="s">
        <v>4090</v>
      </c>
      <c r="N2681" s="344" t="s">
        <v>4090</v>
      </c>
      <c r="O2681" s="341">
        <v>0</v>
      </c>
    </row>
    <row r="2682" spans="1:15" x14ac:dyDescent="0.2">
      <c r="A2682" s="341" t="s">
        <v>9257</v>
      </c>
      <c r="B2682" s="341" t="s">
        <v>9276</v>
      </c>
      <c r="C2682" s="342" t="s">
        <v>6668</v>
      </c>
      <c r="D2682" s="342" t="s">
        <v>6658</v>
      </c>
      <c r="E2682" s="342" t="s">
        <v>9323</v>
      </c>
      <c r="F2682" s="342" t="s">
        <v>6568</v>
      </c>
      <c r="G2682" s="343">
        <v>12.96</v>
      </c>
      <c r="H2682" s="342" t="s">
        <v>6594</v>
      </c>
      <c r="I2682" s="342" t="s">
        <v>6575</v>
      </c>
      <c r="J2682" s="342" t="s">
        <v>6755</v>
      </c>
      <c r="K2682" s="581" t="s">
        <v>6922</v>
      </c>
      <c r="L2682" s="344" t="s">
        <v>4090</v>
      </c>
      <c r="N2682" s="344" t="s">
        <v>4090</v>
      </c>
      <c r="O2682" s="341" t="s">
        <v>6766</v>
      </c>
    </row>
    <row r="2683" spans="1:15" x14ac:dyDescent="0.2">
      <c r="A2683" s="341" t="s">
        <v>9257</v>
      </c>
      <c r="B2683" s="341" t="s">
        <v>9276</v>
      </c>
      <c r="C2683" s="342" t="s">
        <v>6668</v>
      </c>
      <c r="D2683" s="342" t="s">
        <v>6658</v>
      </c>
      <c r="E2683" s="342" t="s">
        <v>9332</v>
      </c>
      <c r="F2683" s="342" t="s">
        <v>6568</v>
      </c>
      <c r="G2683" s="343">
        <v>2.17</v>
      </c>
      <c r="H2683" s="342" t="s">
        <v>6594</v>
      </c>
      <c r="I2683" s="342" t="s">
        <v>6575</v>
      </c>
      <c r="J2683" s="342" t="s">
        <v>6755</v>
      </c>
      <c r="K2683" s="581" t="s">
        <v>7450</v>
      </c>
      <c r="L2683" s="344" t="s">
        <v>4090</v>
      </c>
      <c r="N2683" s="344" t="s">
        <v>4090</v>
      </c>
      <c r="O2683" s="341">
        <v>0</v>
      </c>
    </row>
    <row r="2684" spans="1:15" x14ac:dyDescent="0.2">
      <c r="A2684" s="341" t="s">
        <v>9257</v>
      </c>
      <c r="B2684" s="341" t="s">
        <v>9276</v>
      </c>
      <c r="C2684" s="342" t="s">
        <v>6668</v>
      </c>
      <c r="D2684" s="342" t="s">
        <v>6658</v>
      </c>
      <c r="E2684" s="342" t="s">
        <v>9326</v>
      </c>
      <c r="F2684" s="342" t="s">
        <v>6568</v>
      </c>
      <c r="G2684" s="343">
        <v>29.75</v>
      </c>
      <c r="H2684" s="342" t="s">
        <v>6594</v>
      </c>
      <c r="I2684" s="342" t="s">
        <v>6575</v>
      </c>
      <c r="J2684" s="342" t="s">
        <v>6755</v>
      </c>
      <c r="K2684" s="581" t="s">
        <v>6724</v>
      </c>
      <c r="L2684" s="344" t="s">
        <v>4090</v>
      </c>
      <c r="N2684" s="344" t="s">
        <v>4090</v>
      </c>
      <c r="O2684" s="341" t="s">
        <v>6752</v>
      </c>
    </row>
    <row r="2685" spans="1:15" x14ac:dyDescent="0.2">
      <c r="A2685" s="341" t="s">
        <v>9257</v>
      </c>
      <c r="B2685" s="341" t="s">
        <v>9276</v>
      </c>
      <c r="C2685" s="342" t="s">
        <v>6668</v>
      </c>
      <c r="D2685" s="342" t="s">
        <v>6658</v>
      </c>
      <c r="E2685" s="342" t="s">
        <v>9334</v>
      </c>
      <c r="F2685" s="342" t="s">
        <v>6568</v>
      </c>
      <c r="G2685" s="343">
        <v>13.16</v>
      </c>
      <c r="H2685" s="342" t="s">
        <v>6594</v>
      </c>
      <c r="I2685" s="342" t="s">
        <v>6575</v>
      </c>
      <c r="J2685" s="342" t="s">
        <v>6755</v>
      </c>
      <c r="K2685" s="581" t="s">
        <v>6674</v>
      </c>
      <c r="L2685" s="344" t="s">
        <v>4090</v>
      </c>
      <c r="N2685" s="344" t="s">
        <v>4090</v>
      </c>
      <c r="O2685" s="341">
        <v>0</v>
      </c>
    </row>
    <row r="2686" spans="1:15" x14ac:dyDescent="0.2">
      <c r="A2686" s="341" t="s">
        <v>9257</v>
      </c>
      <c r="B2686" s="341" t="s">
        <v>9276</v>
      </c>
      <c r="C2686" s="342" t="s">
        <v>6668</v>
      </c>
      <c r="D2686" s="342" t="s">
        <v>6658</v>
      </c>
      <c r="E2686" s="342" t="s">
        <v>9255</v>
      </c>
      <c r="F2686" s="342" t="s">
        <v>6568</v>
      </c>
      <c r="G2686" s="343">
        <v>15.200000000000001</v>
      </c>
      <c r="H2686" s="342" t="s">
        <v>6594</v>
      </c>
      <c r="I2686" s="342" t="s">
        <v>6575</v>
      </c>
      <c r="J2686" s="342" t="s">
        <v>6755</v>
      </c>
      <c r="K2686" s="581" t="s">
        <v>7857</v>
      </c>
      <c r="L2686" s="344" t="s">
        <v>4090</v>
      </c>
      <c r="N2686" s="344" t="s">
        <v>4090</v>
      </c>
      <c r="O2686" s="341" t="s">
        <v>6752</v>
      </c>
    </row>
    <row r="2687" spans="1:15" x14ac:dyDescent="0.2">
      <c r="A2687" s="341" t="s">
        <v>9257</v>
      </c>
      <c r="B2687" s="341" t="s">
        <v>9276</v>
      </c>
      <c r="C2687" s="342" t="s">
        <v>6668</v>
      </c>
      <c r="D2687" s="342" t="s">
        <v>6658</v>
      </c>
      <c r="E2687" s="342" t="s">
        <v>9325</v>
      </c>
      <c r="F2687" s="342" t="s">
        <v>6568</v>
      </c>
      <c r="G2687" s="343">
        <v>9.1650000000000009</v>
      </c>
      <c r="H2687" s="342" t="s">
        <v>6594</v>
      </c>
      <c r="I2687" s="342" t="s">
        <v>6575</v>
      </c>
      <c r="J2687" s="342" t="s">
        <v>6755</v>
      </c>
      <c r="K2687" s="581" t="s">
        <v>7190</v>
      </c>
      <c r="L2687" s="344" t="s">
        <v>4090</v>
      </c>
      <c r="N2687" s="344" t="s">
        <v>4090</v>
      </c>
      <c r="O2687" s="341" t="s">
        <v>6766</v>
      </c>
    </row>
    <row r="2688" spans="1:15" x14ac:dyDescent="0.2">
      <c r="A2688" s="341" t="s">
        <v>9257</v>
      </c>
      <c r="B2688" s="341" t="s">
        <v>9276</v>
      </c>
      <c r="C2688" s="342" t="s">
        <v>6668</v>
      </c>
      <c r="D2688" s="342" t="s">
        <v>6658</v>
      </c>
      <c r="E2688" s="342" t="s">
        <v>9255</v>
      </c>
      <c r="F2688" s="342" t="s">
        <v>6568</v>
      </c>
      <c r="G2688" s="343">
        <v>5.0600000000000005</v>
      </c>
      <c r="H2688" s="342" t="s">
        <v>6594</v>
      </c>
      <c r="I2688" s="342" t="s">
        <v>6575</v>
      </c>
      <c r="J2688" s="342" t="s">
        <v>6755</v>
      </c>
      <c r="K2688" s="581" t="s">
        <v>6779</v>
      </c>
      <c r="L2688" s="344" t="s">
        <v>4090</v>
      </c>
      <c r="N2688" s="344" t="s">
        <v>4090</v>
      </c>
      <c r="O2688" s="341">
        <v>0</v>
      </c>
    </row>
    <row r="2689" spans="1:15" x14ac:dyDescent="0.2">
      <c r="A2689" s="341" t="s">
        <v>9257</v>
      </c>
      <c r="B2689" s="341" t="s">
        <v>9276</v>
      </c>
      <c r="C2689" s="342" t="s">
        <v>6668</v>
      </c>
      <c r="D2689" s="342" t="s">
        <v>6658</v>
      </c>
      <c r="E2689" s="342" t="s">
        <v>9325</v>
      </c>
      <c r="F2689" s="342" t="s">
        <v>6568</v>
      </c>
      <c r="G2689" s="343">
        <v>10.07</v>
      </c>
      <c r="H2689" s="342" t="s">
        <v>6594</v>
      </c>
      <c r="I2689" s="342" t="s">
        <v>6575</v>
      </c>
      <c r="J2689" s="342" t="s">
        <v>6755</v>
      </c>
      <c r="K2689" s="581" t="s">
        <v>7644</v>
      </c>
      <c r="L2689" s="344" t="s">
        <v>4090</v>
      </c>
      <c r="N2689" s="344" t="s">
        <v>4090</v>
      </c>
      <c r="O2689" s="341">
        <v>0</v>
      </c>
    </row>
    <row r="2690" spans="1:15" x14ac:dyDescent="0.2">
      <c r="A2690" s="341" t="s">
        <v>9257</v>
      </c>
      <c r="B2690" s="341" t="s">
        <v>9276</v>
      </c>
      <c r="C2690" s="342" t="s">
        <v>6668</v>
      </c>
      <c r="D2690" s="342" t="s">
        <v>6658</v>
      </c>
      <c r="E2690" s="342" t="s">
        <v>9325</v>
      </c>
      <c r="F2690" s="342" t="s">
        <v>6568</v>
      </c>
      <c r="G2690" s="343">
        <v>5.76</v>
      </c>
      <c r="H2690" s="342" t="s">
        <v>6594</v>
      </c>
      <c r="I2690" s="342" t="s">
        <v>6575</v>
      </c>
      <c r="J2690" s="342" t="s">
        <v>6755</v>
      </c>
      <c r="K2690" s="581" t="s">
        <v>8103</v>
      </c>
      <c r="L2690" s="344" t="s">
        <v>4090</v>
      </c>
      <c r="N2690" s="344" t="s">
        <v>4090</v>
      </c>
      <c r="O2690" s="341">
        <v>0</v>
      </c>
    </row>
    <row r="2691" spans="1:15" x14ac:dyDescent="0.2">
      <c r="A2691" s="341" t="s">
        <v>9257</v>
      </c>
      <c r="B2691" s="341" t="s">
        <v>9276</v>
      </c>
      <c r="C2691" s="342" t="s">
        <v>6668</v>
      </c>
      <c r="D2691" s="342" t="s">
        <v>6658</v>
      </c>
      <c r="E2691" s="342" t="s">
        <v>9319</v>
      </c>
      <c r="F2691" s="342" t="s">
        <v>6568</v>
      </c>
      <c r="G2691" s="343">
        <v>9.8800000000000008</v>
      </c>
      <c r="H2691" s="342" t="s">
        <v>6594</v>
      </c>
      <c r="I2691" s="342" t="s">
        <v>6575</v>
      </c>
      <c r="J2691" s="342" t="s">
        <v>6755</v>
      </c>
      <c r="K2691" s="581" t="s">
        <v>6675</v>
      </c>
      <c r="L2691" s="344" t="s">
        <v>4090</v>
      </c>
      <c r="N2691" s="344" t="s">
        <v>4090</v>
      </c>
      <c r="O2691" s="341">
        <v>0</v>
      </c>
    </row>
    <row r="2692" spans="1:15" x14ac:dyDescent="0.2">
      <c r="A2692" s="341" t="s">
        <v>9257</v>
      </c>
      <c r="B2692" s="341" t="s">
        <v>9276</v>
      </c>
      <c r="C2692" s="342" t="s">
        <v>6668</v>
      </c>
      <c r="D2692" s="342" t="s">
        <v>6658</v>
      </c>
      <c r="E2692" s="342" t="s">
        <v>9320</v>
      </c>
      <c r="F2692" s="342" t="s">
        <v>6568</v>
      </c>
      <c r="G2692" s="343">
        <v>9.4350000000000005</v>
      </c>
      <c r="H2692" s="342" t="s">
        <v>6594</v>
      </c>
      <c r="I2692" s="342" t="s">
        <v>6575</v>
      </c>
      <c r="J2692" s="342" t="s">
        <v>6755</v>
      </c>
      <c r="K2692" s="581" t="s">
        <v>7795</v>
      </c>
      <c r="L2692" s="344" t="s">
        <v>4090</v>
      </c>
      <c r="N2692" s="344" t="s">
        <v>4090</v>
      </c>
      <c r="O2692" s="341">
        <v>0</v>
      </c>
    </row>
    <row r="2693" spans="1:15" x14ac:dyDescent="0.2">
      <c r="A2693" s="341" t="s">
        <v>9257</v>
      </c>
      <c r="B2693" s="341" t="s">
        <v>9276</v>
      </c>
      <c r="C2693" s="342" t="s">
        <v>6668</v>
      </c>
      <c r="D2693" s="342" t="s">
        <v>6658</v>
      </c>
      <c r="E2693" s="342" t="s">
        <v>9320</v>
      </c>
      <c r="F2693" s="342" t="s">
        <v>6568</v>
      </c>
      <c r="G2693" s="343">
        <v>5.18</v>
      </c>
      <c r="H2693" s="342" t="s">
        <v>6594</v>
      </c>
      <c r="I2693" s="342" t="s">
        <v>6575</v>
      </c>
      <c r="J2693" s="342" t="s">
        <v>6755</v>
      </c>
      <c r="K2693" s="581" t="s">
        <v>7087</v>
      </c>
      <c r="L2693" s="344" t="s">
        <v>4090</v>
      </c>
      <c r="N2693" s="344" t="s">
        <v>4090</v>
      </c>
      <c r="O2693" s="341">
        <v>0</v>
      </c>
    </row>
    <row r="2694" spans="1:15" x14ac:dyDescent="0.2">
      <c r="A2694" s="341" t="s">
        <v>9257</v>
      </c>
      <c r="B2694" s="341" t="s">
        <v>9276</v>
      </c>
      <c r="C2694" s="342" t="s">
        <v>6668</v>
      </c>
      <c r="D2694" s="342" t="s">
        <v>6658</v>
      </c>
      <c r="E2694" s="342" t="s">
        <v>9322</v>
      </c>
      <c r="F2694" s="342" t="s">
        <v>6568</v>
      </c>
      <c r="G2694" s="343">
        <v>33.1</v>
      </c>
      <c r="H2694" s="342" t="s">
        <v>6594</v>
      </c>
      <c r="I2694" s="342" t="s">
        <v>6575</v>
      </c>
      <c r="J2694" s="342" t="s">
        <v>6755</v>
      </c>
      <c r="K2694" s="581" t="s">
        <v>7891</v>
      </c>
      <c r="L2694" s="344" t="s">
        <v>4090</v>
      </c>
      <c r="N2694" s="344" t="s">
        <v>4090</v>
      </c>
      <c r="O2694" s="341" t="s">
        <v>6752</v>
      </c>
    </row>
    <row r="2695" spans="1:15" x14ac:dyDescent="0.2">
      <c r="A2695" s="341" t="s">
        <v>9257</v>
      </c>
      <c r="B2695" s="341" t="s">
        <v>9276</v>
      </c>
      <c r="C2695" s="342" t="s">
        <v>6668</v>
      </c>
      <c r="D2695" s="342" t="s">
        <v>6658</v>
      </c>
      <c r="E2695" s="342" t="s">
        <v>9322</v>
      </c>
      <c r="F2695" s="342" t="s">
        <v>6568</v>
      </c>
      <c r="G2695" s="343">
        <v>10.31</v>
      </c>
      <c r="H2695" s="342" t="s">
        <v>6594</v>
      </c>
      <c r="I2695" s="342" t="s">
        <v>6575</v>
      </c>
      <c r="J2695" s="342" t="s">
        <v>6755</v>
      </c>
      <c r="K2695" s="581" t="s">
        <v>6946</v>
      </c>
      <c r="L2695" s="344" t="s">
        <v>4090</v>
      </c>
      <c r="N2695" s="344" t="s">
        <v>4090</v>
      </c>
      <c r="O2695" s="341" t="s">
        <v>6752</v>
      </c>
    </row>
    <row r="2696" spans="1:15" x14ac:dyDescent="0.2">
      <c r="A2696" s="341" t="s">
        <v>9257</v>
      </c>
      <c r="B2696" s="341" t="s">
        <v>9276</v>
      </c>
      <c r="C2696" s="342" t="s">
        <v>6668</v>
      </c>
      <c r="D2696" s="342" t="s">
        <v>6658</v>
      </c>
      <c r="E2696" s="342" t="s">
        <v>9255</v>
      </c>
      <c r="F2696" s="342" t="s">
        <v>6568</v>
      </c>
      <c r="G2696" s="343">
        <v>14.63</v>
      </c>
      <c r="H2696" s="342" t="s">
        <v>6594</v>
      </c>
      <c r="I2696" s="342" t="s">
        <v>6575</v>
      </c>
      <c r="J2696" s="342" t="s">
        <v>6755</v>
      </c>
      <c r="K2696" s="581" t="s">
        <v>8104</v>
      </c>
      <c r="L2696" s="344" t="s">
        <v>4090</v>
      </c>
      <c r="N2696" s="344" t="s">
        <v>4090</v>
      </c>
      <c r="O2696" s="341">
        <v>0</v>
      </c>
    </row>
    <row r="2697" spans="1:15" x14ac:dyDescent="0.2">
      <c r="A2697" s="341" t="s">
        <v>9257</v>
      </c>
      <c r="B2697" s="341" t="s">
        <v>9276</v>
      </c>
      <c r="C2697" s="342" t="s">
        <v>6668</v>
      </c>
      <c r="D2697" s="342" t="s">
        <v>6658</v>
      </c>
      <c r="E2697" s="342" t="s">
        <v>9323</v>
      </c>
      <c r="F2697" s="342" t="s">
        <v>6568</v>
      </c>
      <c r="G2697" s="343">
        <v>7.4</v>
      </c>
      <c r="H2697" s="342" t="s">
        <v>6594</v>
      </c>
      <c r="I2697" s="342" t="s">
        <v>6575</v>
      </c>
      <c r="J2697" s="342" t="s">
        <v>6755</v>
      </c>
      <c r="K2697" s="581" t="s">
        <v>7655</v>
      </c>
      <c r="L2697" s="344" t="s">
        <v>4090</v>
      </c>
      <c r="N2697" s="344" t="s">
        <v>4090</v>
      </c>
      <c r="O2697" s="341">
        <v>0</v>
      </c>
    </row>
    <row r="2698" spans="1:15" x14ac:dyDescent="0.2">
      <c r="A2698" s="341" t="s">
        <v>9257</v>
      </c>
      <c r="B2698" s="341" t="s">
        <v>9276</v>
      </c>
      <c r="C2698" s="342" t="s">
        <v>6668</v>
      </c>
      <c r="D2698" s="342" t="s">
        <v>6658</v>
      </c>
      <c r="E2698" s="342" t="s">
        <v>9255</v>
      </c>
      <c r="F2698" s="342" t="s">
        <v>6568</v>
      </c>
      <c r="G2698" s="343">
        <v>9.8800000000000008</v>
      </c>
      <c r="H2698" s="342" t="s">
        <v>6594</v>
      </c>
      <c r="I2698" s="342" t="s">
        <v>6575</v>
      </c>
      <c r="J2698" s="342" t="s">
        <v>6755</v>
      </c>
      <c r="K2698" s="581" t="s">
        <v>6799</v>
      </c>
      <c r="L2698" s="344" t="s">
        <v>4090</v>
      </c>
      <c r="N2698" s="344" t="s">
        <v>4090</v>
      </c>
      <c r="O2698" s="341">
        <v>0</v>
      </c>
    </row>
    <row r="2699" spans="1:15" x14ac:dyDescent="0.2">
      <c r="A2699" s="341" t="s">
        <v>9257</v>
      </c>
      <c r="B2699" s="341" t="s">
        <v>9276</v>
      </c>
      <c r="C2699" s="342" t="s">
        <v>7974</v>
      </c>
      <c r="D2699" s="342" t="s">
        <v>6658</v>
      </c>
      <c r="E2699" s="342" t="s">
        <v>9328</v>
      </c>
      <c r="F2699" s="342" t="s">
        <v>6568</v>
      </c>
      <c r="G2699" s="343">
        <v>34.64</v>
      </c>
      <c r="H2699" s="342" t="s">
        <v>6594</v>
      </c>
      <c r="I2699" s="342" t="s">
        <v>6575</v>
      </c>
      <c r="J2699" s="342" t="s">
        <v>6755</v>
      </c>
      <c r="K2699" s="581" t="s">
        <v>7182</v>
      </c>
      <c r="L2699" s="344" t="s">
        <v>4090</v>
      </c>
      <c r="N2699" s="344" t="s">
        <v>4090</v>
      </c>
      <c r="O2699" s="341" t="s">
        <v>6752</v>
      </c>
    </row>
    <row r="2700" spans="1:15" x14ac:dyDescent="0.2">
      <c r="A2700" s="341" t="s">
        <v>9257</v>
      </c>
      <c r="B2700" s="341" t="s">
        <v>9276</v>
      </c>
      <c r="C2700" s="342" t="s">
        <v>7974</v>
      </c>
      <c r="D2700" s="342" t="s">
        <v>6658</v>
      </c>
      <c r="E2700" s="342" t="s">
        <v>9325</v>
      </c>
      <c r="F2700" s="342" t="s">
        <v>6568</v>
      </c>
      <c r="G2700" s="343">
        <v>14.82</v>
      </c>
      <c r="H2700" s="342" t="s">
        <v>6594</v>
      </c>
      <c r="I2700" s="342" t="s">
        <v>6575</v>
      </c>
      <c r="J2700" s="342" t="s">
        <v>6755</v>
      </c>
      <c r="K2700" s="581" t="s">
        <v>8105</v>
      </c>
      <c r="L2700" s="344" t="s">
        <v>4090</v>
      </c>
      <c r="N2700" s="344" t="s">
        <v>4090</v>
      </c>
      <c r="O2700" s="341" t="s">
        <v>6752</v>
      </c>
    </row>
    <row r="2701" spans="1:15" x14ac:dyDescent="0.2">
      <c r="A2701" s="341" t="s">
        <v>9257</v>
      </c>
      <c r="B2701" s="341" t="s">
        <v>9276</v>
      </c>
      <c r="C2701" s="342" t="s">
        <v>7974</v>
      </c>
      <c r="D2701" s="342" t="s">
        <v>6658</v>
      </c>
      <c r="E2701" s="342" t="s">
        <v>9325</v>
      </c>
      <c r="F2701" s="342" t="s">
        <v>6568</v>
      </c>
      <c r="G2701" s="343">
        <v>11.4</v>
      </c>
      <c r="H2701" s="342" t="s">
        <v>6594</v>
      </c>
      <c r="I2701" s="342" t="s">
        <v>6575</v>
      </c>
      <c r="J2701" s="342" t="s">
        <v>6755</v>
      </c>
      <c r="K2701" s="581" t="s">
        <v>7421</v>
      </c>
      <c r="L2701" s="344" t="s">
        <v>4090</v>
      </c>
      <c r="N2701" s="344" t="s">
        <v>4090</v>
      </c>
      <c r="O2701" s="341">
        <v>0</v>
      </c>
    </row>
    <row r="2702" spans="1:15" x14ac:dyDescent="0.2">
      <c r="A2702" s="341" t="s">
        <v>9257</v>
      </c>
      <c r="B2702" s="341" t="s">
        <v>9276</v>
      </c>
      <c r="C2702" s="342" t="s">
        <v>7974</v>
      </c>
      <c r="D2702" s="342" t="s">
        <v>6658</v>
      </c>
      <c r="E2702" s="342" t="s">
        <v>9325</v>
      </c>
      <c r="F2702" s="342" t="s">
        <v>6568</v>
      </c>
      <c r="G2702" s="343">
        <v>19.71</v>
      </c>
      <c r="H2702" s="342" t="s">
        <v>6594</v>
      </c>
      <c r="I2702" s="342" t="s">
        <v>6575</v>
      </c>
      <c r="J2702" s="342" t="s">
        <v>6755</v>
      </c>
      <c r="K2702" s="581" t="s">
        <v>8106</v>
      </c>
      <c r="L2702" s="344" t="s">
        <v>4090</v>
      </c>
      <c r="N2702" s="344" t="s">
        <v>4090</v>
      </c>
      <c r="O2702" s="341" t="s">
        <v>6766</v>
      </c>
    </row>
    <row r="2703" spans="1:15" x14ac:dyDescent="0.2">
      <c r="A2703" s="341" t="s">
        <v>9257</v>
      </c>
      <c r="B2703" s="341" t="s">
        <v>9276</v>
      </c>
      <c r="C2703" s="342" t="s">
        <v>7974</v>
      </c>
      <c r="D2703" s="342" t="s">
        <v>6658</v>
      </c>
      <c r="E2703" s="342" t="s">
        <v>9326</v>
      </c>
      <c r="F2703" s="342" t="s">
        <v>6568</v>
      </c>
      <c r="G2703" s="343">
        <v>3.42</v>
      </c>
      <c r="H2703" s="342" t="s">
        <v>6594</v>
      </c>
      <c r="I2703" s="342" t="s">
        <v>6575</v>
      </c>
      <c r="J2703" s="342" t="s">
        <v>6755</v>
      </c>
      <c r="K2703" s="581" t="s">
        <v>7655</v>
      </c>
      <c r="L2703" s="344" t="s">
        <v>4090</v>
      </c>
      <c r="N2703" s="344" t="s">
        <v>4090</v>
      </c>
      <c r="O2703" s="341">
        <v>0</v>
      </c>
    </row>
    <row r="2704" spans="1:15" x14ac:dyDescent="0.2">
      <c r="A2704" s="341" t="s">
        <v>9257</v>
      </c>
      <c r="B2704" s="341" t="s">
        <v>9276</v>
      </c>
      <c r="C2704" s="342" t="s">
        <v>7974</v>
      </c>
      <c r="D2704" s="342" t="s">
        <v>6658</v>
      </c>
      <c r="E2704" s="342" t="s">
        <v>9321</v>
      </c>
      <c r="F2704" s="342" t="s">
        <v>6568</v>
      </c>
      <c r="G2704" s="343">
        <v>8.81</v>
      </c>
      <c r="H2704" s="342" t="s">
        <v>6594</v>
      </c>
      <c r="I2704" s="342" t="s">
        <v>6575</v>
      </c>
      <c r="J2704" s="342" t="s">
        <v>6755</v>
      </c>
      <c r="K2704" s="581" t="s">
        <v>8107</v>
      </c>
      <c r="L2704" s="344" t="s">
        <v>4090</v>
      </c>
      <c r="N2704" s="344" t="s">
        <v>4090</v>
      </c>
      <c r="O2704" s="341" t="s">
        <v>6752</v>
      </c>
    </row>
    <row r="2705" spans="1:15" x14ac:dyDescent="0.2">
      <c r="A2705" s="341" t="s">
        <v>9257</v>
      </c>
      <c r="B2705" s="341" t="s">
        <v>9276</v>
      </c>
      <c r="C2705" s="342" t="s">
        <v>7974</v>
      </c>
      <c r="D2705" s="342" t="s">
        <v>6658</v>
      </c>
      <c r="E2705" s="342" t="s">
        <v>9321</v>
      </c>
      <c r="F2705" s="342" t="s">
        <v>6568</v>
      </c>
      <c r="G2705" s="343">
        <v>2.12</v>
      </c>
      <c r="H2705" s="342" t="s">
        <v>6594</v>
      </c>
      <c r="I2705" s="342" t="s">
        <v>6575</v>
      </c>
      <c r="J2705" s="342" t="s">
        <v>6755</v>
      </c>
      <c r="K2705" s="581" t="s">
        <v>8108</v>
      </c>
      <c r="L2705" s="344" t="s">
        <v>4090</v>
      </c>
      <c r="N2705" s="344" t="s">
        <v>4090</v>
      </c>
      <c r="O2705" s="341" t="s">
        <v>6752</v>
      </c>
    </row>
    <row r="2706" spans="1:15" x14ac:dyDescent="0.2">
      <c r="A2706" s="341" t="s">
        <v>9257</v>
      </c>
      <c r="B2706" s="341" t="s">
        <v>9276</v>
      </c>
      <c r="C2706" s="342" t="s">
        <v>7974</v>
      </c>
      <c r="D2706" s="342" t="s">
        <v>6658</v>
      </c>
      <c r="E2706" s="342" t="s">
        <v>9320</v>
      </c>
      <c r="F2706" s="342" t="s">
        <v>6568</v>
      </c>
      <c r="G2706" s="343">
        <v>11.07</v>
      </c>
      <c r="H2706" s="342" t="s">
        <v>6594</v>
      </c>
      <c r="I2706" s="342" t="s">
        <v>6575</v>
      </c>
      <c r="J2706" s="342" t="s">
        <v>6755</v>
      </c>
      <c r="K2706" s="581" t="s">
        <v>7087</v>
      </c>
      <c r="L2706" s="344" t="s">
        <v>4090</v>
      </c>
      <c r="N2706" s="344" t="s">
        <v>4090</v>
      </c>
      <c r="O2706" s="341">
        <v>0</v>
      </c>
    </row>
    <row r="2707" spans="1:15" x14ac:dyDescent="0.2">
      <c r="A2707" s="341" t="s">
        <v>9257</v>
      </c>
      <c r="B2707" s="341" t="s">
        <v>9276</v>
      </c>
      <c r="C2707" s="342" t="s">
        <v>7974</v>
      </c>
      <c r="D2707" s="342" t="s">
        <v>6658</v>
      </c>
      <c r="E2707" s="342" t="s">
        <v>9321</v>
      </c>
      <c r="F2707" s="342" t="s">
        <v>6568</v>
      </c>
      <c r="G2707" s="343">
        <v>6.9</v>
      </c>
      <c r="H2707" s="342" t="s">
        <v>6594</v>
      </c>
      <c r="I2707" s="342" t="s">
        <v>6575</v>
      </c>
      <c r="J2707" s="342" t="s">
        <v>6755</v>
      </c>
      <c r="K2707" s="581" t="s">
        <v>7649</v>
      </c>
      <c r="L2707" s="344" t="s">
        <v>4090</v>
      </c>
      <c r="N2707" s="344" t="s">
        <v>4090</v>
      </c>
      <c r="O2707" s="341">
        <v>0</v>
      </c>
    </row>
    <row r="2708" spans="1:15" x14ac:dyDescent="0.2">
      <c r="A2708" s="341" t="s">
        <v>9257</v>
      </c>
      <c r="B2708" s="341" t="s">
        <v>9276</v>
      </c>
      <c r="C2708" s="342" t="s">
        <v>7974</v>
      </c>
      <c r="D2708" s="342" t="s">
        <v>6658</v>
      </c>
      <c r="E2708" s="342" t="s">
        <v>9320</v>
      </c>
      <c r="F2708" s="342" t="s">
        <v>6568</v>
      </c>
      <c r="G2708" s="343">
        <v>50.525000000000006</v>
      </c>
      <c r="H2708" s="342" t="s">
        <v>6594</v>
      </c>
      <c r="I2708" s="342" t="s">
        <v>6575</v>
      </c>
      <c r="J2708" s="342" t="s">
        <v>6755</v>
      </c>
      <c r="K2708" s="581" t="s">
        <v>7146</v>
      </c>
      <c r="L2708" s="344" t="s">
        <v>4090</v>
      </c>
      <c r="N2708" s="344" t="s">
        <v>4090</v>
      </c>
      <c r="O2708" s="341" t="s">
        <v>6752</v>
      </c>
    </row>
    <row r="2709" spans="1:15" x14ac:dyDescent="0.2">
      <c r="A2709" s="341" t="s">
        <v>9257</v>
      </c>
      <c r="B2709" s="341" t="s">
        <v>9276</v>
      </c>
      <c r="C2709" s="342" t="s">
        <v>7974</v>
      </c>
      <c r="D2709" s="342" t="s">
        <v>6658</v>
      </c>
      <c r="E2709" s="342" t="s">
        <v>9324</v>
      </c>
      <c r="F2709" s="342" t="s">
        <v>6568</v>
      </c>
      <c r="G2709" s="343">
        <v>20.900000000000002</v>
      </c>
      <c r="H2709" s="342" t="s">
        <v>6594</v>
      </c>
      <c r="I2709" s="342" t="s">
        <v>6575</v>
      </c>
      <c r="J2709" s="342" t="s">
        <v>6755</v>
      </c>
      <c r="K2709" s="581" t="s">
        <v>7192</v>
      </c>
      <c r="L2709" s="344" t="s">
        <v>4090</v>
      </c>
      <c r="N2709" s="344" t="s">
        <v>4090</v>
      </c>
      <c r="O2709" s="341">
        <v>0</v>
      </c>
    </row>
    <row r="2710" spans="1:15" x14ac:dyDescent="0.2">
      <c r="A2710" s="341" t="s">
        <v>9257</v>
      </c>
      <c r="B2710" s="341" t="s">
        <v>9269</v>
      </c>
      <c r="C2710" s="342" t="s">
        <v>6602</v>
      </c>
      <c r="D2710" s="342" t="s">
        <v>6603</v>
      </c>
      <c r="E2710" s="342" t="s">
        <v>9319</v>
      </c>
      <c r="F2710" s="342" t="s">
        <v>6568</v>
      </c>
      <c r="G2710" s="343">
        <v>5.68</v>
      </c>
      <c r="H2710" s="342" t="s">
        <v>6594</v>
      </c>
      <c r="I2710" s="342" t="s">
        <v>6575</v>
      </c>
      <c r="J2710" s="342" t="s">
        <v>6755</v>
      </c>
      <c r="K2710" s="581" t="s">
        <v>7977</v>
      </c>
      <c r="L2710" s="344" t="s">
        <v>4090</v>
      </c>
      <c r="N2710" s="344" t="s">
        <v>4090</v>
      </c>
      <c r="O2710" s="341" t="s">
        <v>6766</v>
      </c>
    </row>
    <row r="2711" spans="1:15" x14ac:dyDescent="0.2">
      <c r="A2711" s="341" t="s">
        <v>9257</v>
      </c>
      <c r="B2711" s="341" t="s">
        <v>9269</v>
      </c>
      <c r="C2711" s="342" t="s">
        <v>6602</v>
      </c>
      <c r="D2711" s="342" t="s">
        <v>6603</v>
      </c>
      <c r="E2711" s="342" t="s">
        <v>9324</v>
      </c>
      <c r="F2711" s="342" t="s">
        <v>6568</v>
      </c>
      <c r="G2711" s="343">
        <v>4.5</v>
      </c>
      <c r="H2711" s="342" t="s">
        <v>6594</v>
      </c>
      <c r="I2711" s="342" t="s">
        <v>6575</v>
      </c>
      <c r="J2711" s="342" t="s">
        <v>6755</v>
      </c>
      <c r="K2711" s="581" t="s">
        <v>8109</v>
      </c>
      <c r="L2711" s="344" t="s">
        <v>4090</v>
      </c>
      <c r="N2711" s="344" t="s">
        <v>4090</v>
      </c>
      <c r="O2711" s="341" t="s">
        <v>6752</v>
      </c>
    </row>
    <row r="2712" spans="1:15" x14ac:dyDescent="0.2">
      <c r="A2712" s="341" t="s">
        <v>9257</v>
      </c>
      <c r="B2712" s="341" t="s">
        <v>9269</v>
      </c>
      <c r="C2712" s="342" t="s">
        <v>6602</v>
      </c>
      <c r="D2712" s="342" t="s">
        <v>6603</v>
      </c>
      <c r="E2712" s="342" t="s">
        <v>9319</v>
      </c>
      <c r="F2712" s="342" t="s">
        <v>6568</v>
      </c>
      <c r="G2712" s="343">
        <v>3.64</v>
      </c>
      <c r="H2712" s="342" t="s">
        <v>6594</v>
      </c>
      <c r="I2712" s="342" t="s">
        <v>6575</v>
      </c>
      <c r="J2712" s="342" t="s">
        <v>6755</v>
      </c>
      <c r="K2712" s="581" t="s">
        <v>7180</v>
      </c>
      <c r="L2712" s="344" t="s">
        <v>4090</v>
      </c>
      <c r="N2712" s="344" t="s">
        <v>4090</v>
      </c>
      <c r="O2712" s="341" t="s">
        <v>6766</v>
      </c>
    </row>
    <row r="2713" spans="1:15" x14ac:dyDescent="0.2">
      <c r="A2713" s="341" t="s">
        <v>9257</v>
      </c>
      <c r="B2713" s="341" t="s">
        <v>9269</v>
      </c>
      <c r="C2713" s="342" t="s">
        <v>6602</v>
      </c>
      <c r="D2713" s="342" t="s">
        <v>6603</v>
      </c>
      <c r="E2713" s="342" t="s">
        <v>9323</v>
      </c>
      <c r="F2713" s="342" t="s">
        <v>6568</v>
      </c>
      <c r="G2713" s="343">
        <v>4</v>
      </c>
      <c r="H2713" s="342" t="s">
        <v>6594</v>
      </c>
      <c r="I2713" s="342" t="s">
        <v>6575</v>
      </c>
      <c r="J2713" s="342" t="s">
        <v>6755</v>
      </c>
      <c r="K2713" s="581" t="s">
        <v>6888</v>
      </c>
      <c r="L2713" s="344" t="s">
        <v>4090</v>
      </c>
      <c r="N2713" s="344" t="s">
        <v>4090</v>
      </c>
      <c r="O2713" s="341" t="s">
        <v>6752</v>
      </c>
    </row>
    <row r="2714" spans="1:15" x14ac:dyDescent="0.2">
      <c r="A2714" s="341" t="s">
        <v>9257</v>
      </c>
      <c r="B2714" s="341" t="s">
        <v>9269</v>
      </c>
      <c r="C2714" s="342" t="s">
        <v>6602</v>
      </c>
      <c r="D2714" s="342" t="s">
        <v>6603</v>
      </c>
      <c r="E2714" s="342" t="s">
        <v>9319</v>
      </c>
      <c r="F2714" s="342" t="s">
        <v>6568</v>
      </c>
      <c r="G2714" s="343">
        <v>4.5</v>
      </c>
      <c r="H2714" s="342" t="s">
        <v>6594</v>
      </c>
      <c r="I2714" s="342" t="s">
        <v>6575</v>
      </c>
      <c r="J2714" s="342" t="s">
        <v>6755</v>
      </c>
      <c r="K2714" s="581" t="s">
        <v>6756</v>
      </c>
      <c r="L2714" s="344" t="s">
        <v>4090</v>
      </c>
      <c r="N2714" s="344" t="s">
        <v>4090</v>
      </c>
      <c r="O2714" s="341" t="s">
        <v>6766</v>
      </c>
    </row>
    <row r="2715" spans="1:15" x14ac:dyDescent="0.2">
      <c r="A2715" s="341" t="s">
        <v>9257</v>
      </c>
      <c r="B2715" s="341" t="s">
        <v>9269</v>
      </c>
      <c r="C2715" s="342" t="s">
        <v>6602</v>
      </c>
      <c r="D2715" s="342" t="s">
        <v>6603</v>
      </c>
      <c r="E2715" s="342" t="s">
        <v>9323</v>
      </c>
      <c r="F2715" s="342" t="s">
        <v>6568</v>
      </c>
      <c r="G2715" s="343">
        <v>7.3500000000000005</v>
      </c>
      <c r="H2715" s="342" t="s">
        <v>6594</v>
      </c>
      <c r="I2715" s="342" t="s">
        <v>6575</v>
      </c>
      <c r="J2715" s="342" t="s">
        <v>6755</v>
      </c>
      <c r="K2715" s="581" t="s">
        <v>8110</v>
      </c>
      <c r="L2715" s="344" t="s">
        <v>4090</v>
      </c>
      <c r="N2715" s="344" t="s">
        <v>4090</v>
      </c>
      <c r="O2715" s="341" t="s">
        <v>6752</v>
      </c>
    </row>
    <row r="2716" spans="1:15" x14ac:dyDescent="0.2">
      <c r="A2716" s="341" t="s">
        <v>9257</v>
      </c>
      <c r="B2716" s="341" t="s">
        <v>9269</v>
      </c>
      <c r="C2716" s="342" t="s">
        <v>6602</v>
      </c>
      <c r="D2716" s="342" t="s">
        <v>6603</v>
      </c>
      <c r="E2716" s="342" t="s">
        <v>9319</v>
      </c>
      <c r="F2716" s="342" t="s">
        <v>6568</v>
      </c>
      <c r="G2716" s="343">
        <v>4.66</v>
      </c>
      <c r="H2716" s="342" t="s">
        <v>6594</v>
      </c>
      <c r="I2716" s="342" t="s">
        <v>6575</v>
      </c>
      <c r="J2716" s="342" t="s">
        <v>6755</v>
      </c>
      <c r="K2716" s="581" t="s">
        <v>8100</v>
      </c>
      <c r="L2716" s="344" t="s">
        <v>4090</v>
      </c>
      <c r="N2716" s="344" t="s">
        <v>4090</v>
      </c>
      <c r="O2716" s="341" t="s">
        <v>6752</v>
      </c>
    </row>
    <row r="2717" spans="1:15" x14ac:dyDescent="0.2">
      <c r="A2717" s="341" t="s">
        <v>9257</v>
      </c>
      <c r="B2717" s="341" t="s">
        <v>9269</v>
      </c>
      <c r="C2717" s="342" t="s">
        <v>6602</v>
      </c>
      <c r="D2717" s="342" t="s">
        <v>6603</v>
      </c>
      <c r="E2717" s="342" t="s">
        <v>9321</v>
      </c>
      <c r="F2717" s="342" t="s">
        <v>6568</v>
      </c>
      <c r="G2717" s="343">
        <v>3.36</v>
      </c>
      <c r="H2717" s="342" t="s">
        <v>6594</v>
      </c>
      <c r="I2717" s="342" t="s">
        <v>6575</v>
      </c>
      <c r="J2717" s="342" t="s">
        <v>6755</v>
      </c>
      <c r="K2717" s="581" t="s">
        <v>6960</v>
      </c>
      <c r="L2717" s="344" t="s">
        <v>4090</v>
      </c>
      <c r="N2717" s="344" t="s">
        <v>4090</v>
      </c>
      <c r="O2717" s="341" t="s">
        <v>6752</v>
      </c>
    </row>
    <row r="2718" spans="1:15" x14ac:dyDescent="0.2">
      <c r="A2718" s="341" t="s">
        <v>9257</v>
      </c>
      <c r="B2718" s="341" t="s">
        <v>9269</v>
      </c>
      <c r="C2718" s="342" t="s">
        <v>6602</v>
      </c>
      <c r="D2718" s="342" t="s">
        <v>6603</v>
      </c>
      <c r="E2718" s="342" t="s">
        <v>9325</v>
      </c>
      <c r="F2718" s="342" t="s">
        <v>6568</v>
      </c>
      <c r="G2718" s="343">
        <v>9</v>
      </c>
      <c r="H2718" s="342" t="s">
        <v>6594</v>
      </c>
      <c r="I2718" s="342" t="s">
        <v>6575</v>
      </c>
      <c r="J2718" s="342" t="s">
        <v>6755</v>
      </c>
      <c r="K2718" s="581" t="s">
        <v>7076</v>
      </c>
      <c r="L2718" s="344" t="s">
        <v>4090</v>
      </c>
      <c r="N2718" s="344" t="s">
        <v>4090</v>
      </c>
      <c r="O2718" s="341" t="s">
        <v>6752</v>
      </c>
    </row>
    <row r="2719" spans="1:15" x14ac:dyDescent="0.2">
      <c r="A2719" s="341" t="s">
        <v>9257</v>
      </c>
      <c r="B2719" s="341" t="s">
        <v>9269</v>
      </c>
      <c r="C2719" s="342" t="s">
        <v>6602</v>
      </c>
      <c r="D2719" s="342" t="s">
        <v>6603</v>
      </c>
      <c r="E2719" s="342" t="s">
        <v>9322</v>
      </c>
      <c r="F2719" s="342" t="s">
        <v>6568</v>
      </c>
      <c r="G2719" s="343">
        <v>7.1400000000000006</v>
      </c>
      <c r="H2719" s="342" t="s">
        <v>6594</v>
      </c>
      <c r="I2719" s="342" t="s">
        <v>6575</v>
      </c>
      <c r="J2719" s="342" t="s">
        <v>6755</v>
      </c>
      <c r="K2719" s="581" t="s">
        <v>7082</v>
      </c>
      <c r="L2719" s="344" t="s">
        <v>4090</v>
      </c>
      <c r="N2719" s="344" t="s">
        <v>4090</v>
      </c>
      <c r="O2719" s="341" t="s">
        <v>6752</v>
      </c>
    </row>
    <row r="2720" spans="1:15" x14ac:dyDescent="0.2">
      <c r="A2720" s="341" t="s">
        <v>9257</v>
      </c>
      <c r="B2720" s="341" t="s">
        <v>9269</v>
      </c>
      <c r="C2720" s="342" t="s">
        <v>6602</v>
      </c>
      <c r="D2720" s="342" t="s">
        <v>6603</v>
      </c>
      <c r="E2720" s="342" t="s">
        <v>9326</v>
      </c>
      <c r="F2720" s="342" t="s">
        <v>6568</v>
      </c>
      <c r="G2720" s="343">
        <v>3.7600000000000002</v>
      </c>
      <c r="H2720" s="342" t="s">
        <v>6594</v>
      </c>
      <c r="I2720" s="342" t="s">
        <v>6575</v>
      </c>
      <c r="J2720" s="342" t="s">
        <v>6755</v>
      </c>
      <c r="K2720" s="581" t="s">
        <v>6815</v>
      </c>
      <c r="L2720" s="344" t="s">
        <v>4090</v>
      </c>
      <c r="N2720" s="344" t="s">
        <v>4090</v>
      </c>
      <c r="O2720" s="341" t="s">
        <v>6766</v>
      </c>
    </row>
    <row r="2721" spans="1:15" x14ac:dyDescent="0.2">
      <c r="A2721" s="341" t="s">
        <v>9257</v>
      </c>
      <c r="B2721" s="341" t="s">
        <v>9269</v>
      </c>
      <c r="C2721" s="342" t="s">
        <v>6602</v>
      </c>
      <c r="D2721" s="342" t="s">
        <v>6603</v>
      </c>
      <c r="E2721" s="342" t="s">
        <v>9321</v>
      </c>
      <c r="F2721" s="342" t="s">
        <v>6568</v>
      </c>
      <c r="G2721" s="343">
        <v>8</v>
      </c>
      <c r="H2721" s="342" t="s">
        <v>6594</v>
      </c>
      <c r="I2721" s="342" t="s">
        <v>6575</v>
      </c>
      <c r="J2721" s="342" t="s">
        <v>6755</v>
      </c>
      <c r="K2721" s="581" t="s">
        <v>6761</v>
      </c>
      <c r="L2721" s="344" t="s">
        <v>4090</v>
      </c>
      <c r="N2721" s="344" t="s">
        <v>4090</v>
      </c>
      <c r="O2721" s="341" t="s">
        <v>6752</v>
      </c>
    </row>
    <row r="2722" spans="1:15" x14ac:dyDescent="0.2">
      <c r="A2722" s="341" t="s">
        <v>9257</v>
      </c>
      <c r="B2722" s="341" t="s">
        <v>9269</v>
      </c>
      <c r="C2722" s="342" t="s">
        <v>6602</v>
      </c>
      <c r="D2722" s="342" t="s">
        <v>6603</v>
      </c>
      <c r="E2722" s="342" t="s">
        <v>9319</v>
      </c>
      <c r="F2722" s="342" t="s">
        <v>6568</v>
      </c>
      <c r="G2722" s="343">
        <v>3.3149999999999999</v>
      </c>
      <c r="H2722" s="342" t="s">
        <v>6594</v>
      </c>
      <c r="I2722" s="342" t="s">
        <v>6575</v>
      </c>
      <c r="J2722" s="342" t="s">
        <v>6755</v>
      </c>
      <c r="K2722" s="581" t="s">
        <v>7080</v>
      </c>
      <c r="L2722" s="344" t="s">
        <v>4090</v>
      </c>
      <c r="N2722" s="344" t="s">
        <v>4090</v>
      </c>
      <c r="O2722" s="341" t="s">
        <v>6752</v>
      </c>
    </row>
    <row r="2723" spans="1:15" x14ac:dyDescent="0.2">
      <c r="A2723" s="341" t="s">
        <v>9257</v>
      </c>
      <c r="B2723" s="341" t="s">
        <v>9269</v>
      </c>
      <c r="C2723" s="342" t="s">
        <v>6602</v>
      </c>
      <c r="D2723" s="342" t="s">
        <v>6603</v>
      </c>
      <c r="E2723" s="342" t="s">
        <v>9322</v>
      </c>
      <c r="F2723" s="342" t="s">
        <v>6568</v>
      </c>
      <c r="G2723" s="343">
        <v>4.2</v>
      </c>
      <c r="H2723" s="342" t="s">
        <v>6594</v>
      </c>
      <c r="I2723" s="342" t="s">
        <v>6575</v>
      </c>
      <c r="J2723" s="342" t="s">
        <v>6755</v>
      </c>
      <c r="K2723" s="581" t="s">
        <v>7948</v>
      </c>
      <c r="L2723" s="344" t="s">
        <v>4090</v>
      </c>
      <c r="N2723" s="344" t="s">
        <v>4090</v>
      </c>
      <c r="O2723" s="341" t="s">
        <v>6766</v>
      </c>
    </row>
    <row r="2724" spans="1:15" x14ac:dyDescent="0.2">
      <c r="A2724" s="341" t="s">
        <v>9257</v>
      </c>
      <c r="B2724" s="341" t="s">
        <v>9269</v>
      </c>
      <c r="C2724" s="342" t="s">
        <v>6602</v>
      </c>
      <c r="D2724" s="342" t="s">
        <v>6603</v>
      </c>
      <c r="E2724" s="342" t="s">
        <v>9320</v>
      </c>
      <c r="F2724" s="342" t="s">
        <v>6568</v>
      </c>
      <c r="G2724" s="343">
        <v>2.52</v>
      </c>
      <c r="H2724" s="342" t="s">
        <v>6594</v>
      </c>
      <c r="I2724" s="342" t="s">
        <v>6575</v>
      </c>
      <c r="J2724" s="342" t="s">
        <v>6755</v>
      </c>
      <c r="K2724" s="581" t="s">
        <v>8111</v>
      </c>
      <c r="L2724" s="344" t="s">
        <v>4090</v>
      </c>
      <c r="N2724" s="344" t="s">
        <v>4090</v>
      </c>
      <c r="O2724" s="341">
        <v>0</v>
      </c>
    </row>
    <row r="2725" spans="1:15" x14ac:dyDescent="0.2">
      <c r="A2725" s="341" t="s">
        <v>9257</v>
      </c>
      <c r="B2725" s="341" t="s">
        <v>9269</v>
      </c>
      <c r="C2725" s="342" t="s">
        <v>8112</v>
      </c>
      <c r="D2725" s="342" t="s">
        <v>6603</v>
      </c>
      <c r="E2725" s="342" t="s">
        <v>9319</v>
      </c>
      <c r="F2725" s="342" t="s">
        <v>6568</v>
      </c>
      <c r="G2725" s="343">
        <v>1.02</v>
      </c>
      <c r="H2725" s="342" t="s">
        <v>6594</v>
      </c>
      <c r="I2725" s="342" t="s">
        <v>6575</v>
      </c>
      <c r="J2725" s="342" t="s">
        <v>6755</v>
      </c>
      <c r="K2725" s="581" t="s">
        <v>8113</v>
      </c>
      <c r="L2725" s="344" t="s">
        <v>4090</v>
      </c>
      <c r="N2725" s="344" t="s">
        <v>4090</v>
      </c>
      <c r="O2725" s="341">
        <v>0</v>
      </c>
    </row>
    <row r="2726" spans="1:15" x14ac:dyDescent="0.2">
      <c r="A2726" s="341" t="s">
        <v>9257</v>
      </c>
      <c r="B2726" s="341" t="s">
        <v>9269</v>
      </c>
      <c r="C2726" s="342" t="s">
        <v>6602</v>
      </c>
      <c r="D2726" s="342" t="s">
        <v>6603</v>
      </c>
      <c r="E2726" s="342" t="s">
        <v>9320</v>
      </c>
      <c r="F2726" s="342" t="s">
        <v>6568</v>
      </c>
      <c r="G2726" s="343">
        <v>2.3000000000000003</v>
      </c>
      <c r="H2726" s="342" t="s">
        <v>6594</v>
      </c>
      <c r="I2726" s="342" t="s">
        <v>6575</v>
      </c>
      <c r="J2726" s="342" t="s">
        <v>6755</v>
      </c>
      <c r="K2726" s="581" t="s">
        <v>8114</v>
      </c>
      <c r="L2726" s="344" t="s">
        <v>4090</v>
      </c>
      <c r="N2726" s="344" t="s">
        <v>4090</v>
      </c>
      <c r="O2726" s="341">
        <v>0</v>
      </c>
    </row>
    <row r="2727" spans="1:15" x14ac:dyDescent="0.2">
      <c r="A2727" s="341" t="s">
        <v>9257</v>
      </c>
      <c r="B2727" s="341" t="s">
        <v>9269</v>
      </c>
      <c r="C2727" s="342" t="s">
        <v>8112</v>
      </c>
      <c r="D2727" s="342" t="s">
        <v>6603</v>
      </c>
      <c r="E2727" s="342" t="s">
        <v>9319</v>
      </c>
      <c r="F2727" s="342" t="s">
        <v>6568</v>
      </c>
      <c r="G2727" s="343">
        <v>1.36</v>
      </c>
      <c r="H2727" s="342" t="s">
        <v>6594</v>
      </c>
      <c r="I2727" s="342" t="s">
        <v>6575</v>
      </c>
      <c r="J2727" s="342" t="s">
        <v>6755</v>
      </c>
      <c r="K2727" s="581" t="s">
        <v>7714</v>
      </c>
      <c r="L2727" s="344" t="s">
        <v>4090</v>
      </c>
      <c r="N2727" s="344" t="s">
        <v>4090</v>
      </c>
      <c r="O2727" s="341">
        <v>0</v>
      </c>
    </row>
    <row r="2728" spans="1:15" x14ac:dyDescent="0.2">
      <c r="A2728" s="341" t="s">
        <v>9257</v>
      </c>
      <c r="B2728" s="341" t="s">
        <v>9269</v>
      </c>
      <c r="C2728" s="342" t="s">
        <v>6602</v>
      </c>
      <c r="D2728" s="342" t="s">
        <v>6603</v>
      </c>
      <c r="E2728" s="342" t="s">
        <v>9320</v>
      </c>
      <c r="F2728" s="342" t="s">
        <v>6568</v>
      </c>
      <c r="G2728" s="343">
        <v>4.6500000000000004</v>
      </c>
      <c r="H2728" s="342" t="s">
        <v>6594</v>
      </c>
      <c r="I2728" s="342" t="s">
        <v>6575</v>
      </c>
      <c r="J2728" s="342" t="s">
        <v>6755</v>
      </c>
      <c r="K2728" s="581" t="s">
        <v>8115</v>
      </c>
      <c r="L2728" s="344" t="s">
        <v>4090</v>
      </c>
      <c r="N2728" s="344" t="s">
        <v>4090</v>
      </c>
      <c r="O2728" s="341">
        <v>0</v>
      </c>
    </row>
    <row r="2729" spans="1:15" x14ac:dyDescent="0.2">
      <c r="A2729" s="341" t="s">
        <v>9257</v>
      </c>
      <c r="B2729" s="341" t="s">
        <v>9269</v>
      </c>
      <c r="C2729" s="342" t="s">
        <v>6602</v>
      </c>
      <c r="D2729" s="342" t="s">
        <v>6603</v>
      </c>
      <c r="E2729" s="342" t="s">
        <v>9320</v>
      </c>
      <c r="F2729" s="342" t="s">
        <v>6568</v>
      </c>
      <c r="G2729" s="343">
        <v>8.2249999999999996</v>
      </c>
      <c r="H2729" s="342" t="s">
        <v>6594</v>
      </c>
      <c r="I2729" s="342" t="s">
        <v>6575</v>
      </c>
      <c r="J2729" s="342" t="s">
        <v>6755</v>
      </c>
      <c r="K2729" s="581" t="s">
        <v>7364</v>
      </c>
      <c r="L2729" s="344" t="s">
        <v>4090</v>
      </c>
      <c r="N2729" s="344" t="s">
        <v>4090</v>
      </c>
      <c r="O2729" s="341">
        <v>0</v>
      </c>
    </row>
    <row r="2730" spans="1:15" x14ac:dyDescent="0.2">
      <c r="A2730" s="341" t="s">
        <v>9257</v>
      </c>
      <c r="B2730" s="341" t="s">
        <v>9269</v>
      </c>
      <c r="C2730" s="342" t="s">
        <v>6602</v>
      </c>
      <c r="D2730" s="342" t="s">
        <v>6603</v>
      </c>
      <c r="E2730" s="342" t="s">
        <v>9324</v>
      </c>
      <c r="F2730" s="342" t="s">
        <v>6568</v>
      </c>
      <c r="G2730" s="343">
        <v>2.1</v>
      </c>
      <c r="H2730" s="342" t="s">
        <v>6594</v>
      </c>
      <c r="I2730" s="342" t="s">
        <v>6575</v>
      </c>
      <c r="J2730" s="342" t="s">
        <v>6755</v>
      </c>
      <c r="K2730" s="581" t="s">
        <v>8116</v>
      </c>
      <c r="L2730" s="344" t="s">
        <v>4090</v>
      </c>
      <c r="N2730" s="344" t="s">
        <v>4090</v>
      </c>
      <c r="O2730" s="341">
        <v>0</v>
      </c>
    </row>
    <row r="2731" spans="1:15" x14ac:dyDescent="0.2">
      <c r="A2731" s="341" t="s">
        <v>9257</v>
      </c>
      <c r="B2731" s="341" t="s">
        <v>9269</v>
      </c>
      <c r="C2731" s="342" t="s">
        <v>6602</v>
      </c>
      <c r="D2731" s="342" t="s">
        <v>6603</v>
      </c>
      <c r="E2731" s="342" t="s">
        <v>9323</v>
      </c>
      <c r="F2731" s="342" t="s">
        <v>6568</v>
      </c>
      <c r="G2731" s="343">
        <v>1.58</v>
      </c>
      <c r="H2731" s="342" t="s">
        <v>6594</v>
      </c>
      <c r="I2731" s="342" t="s">
        <v>6575</v>
      </c>
      <c r="J2731" s="342" t="s">
        <v>6755</v>
      </c>
      <c r="K2731" s="581" t="s">
        <v>7557</v>
      </c>
      <c r="L2731" s="344" t="s">
        <v>4090</v>
      </c>
      <c r="N2731" s="344" t="s">
        <v>4090</v>
      </c>
      <c r="O2731" s="341">
        <v>0</v>
      </c>
    </row>
    <row r="2732" spans="1:15" x14ac:dyDescent="0.2">
      <c r="A2732" s="341" t="s">
        <v>9257</v>
      </c>
      <c r="B2732" s="341" t="s">
        <v>9269</v>
      </c>
      <c r="C2732" s="342" t="s">
        <v>6602</v>
      </c>
      <c r="D2732" s="342" t="s">
        <v>6603</v>
      </c>
      <c r="E2732" s="342" t="s">
        <v>9323</v>
      </c>
      <c r="F2732" s="342" t="s">
        <v>6568</v>
      </c>
      <c r="G2732" s="343">
        <v>4.0200000000000005</v>
      </c>
      <c r="H2732" s="342" t="s">
        <v>6594</v>
      </c>
      <c r="I2732" s="342" t="s">
        <v>6575</v>
      </c>
      <c r="J2732" s="342" t="s">
        <v>6755</v>
      </c>
      <c r="K2732" s="581" t="s">
        <v>8117</v>
      </c>
      <c r="L2732" s="344" t="s">
        <v>4090</v>
      </c>
      <c r="N2732" s="344" t="s">
        <v>4090</v>
      </c>
      <c r="O2732" s="341">
        <v>0</v>
      </c>
    </row>
    <row r="2733" spans="1:15" x14ac:dyDescent="0.2">
      <c r="A2733" s="341" t="s">
        <v>9257</v>
      </c>
      <c r="B2733" s="341" t="s">
        <v>9269</v>
      </c>
      <c r="C2733" s="342" t="s">
        <v>6602</v>
      </c>
      <c r="D2733" s="342" t="s">
        <v>6603</v>
      </c>
      <c r="E2733" s="342" t="s">
        <v>9322</v>
      </c>
      <c r="F2733" s="342" t="s">
        <v>6568</v>
      </c>
      <c r="G2733" s="343">
        <v>2.3000000000000003</v>
      </c>
      <c r="H2733" s="342" t="s">
        <v>6594</v>
      </c>
      <c r="I2733" s="342" t="s">
        <v>6575</v>
      </c>
      <c r="J2733" s="342" t="s">
        <v>6755</v>
      </c>
      <c r="K2733" s="581" t="s">
        <v>8118</v>
      </c>
      <c r="L2733" s="344" t="s">
        <v>4090</v>
      </c>
      <c r="N2733" s="344" t="s">
        <v>4090</v>
      </c>
      <c r="O2733" s="341">
        <v>0</v>
      </c>
    </row>
    <row r="2734" spans="1:15" x14ac:dyDescent="0.2">
      <c r="A2734" s="341" t="s">
        <v>9257</v>
      </c>
      <c r="B2734" s="341" t="s">
        <v>9269</v>
      </c>
      <c r="C2734" s="342" t="s">
        <v>6602</v>
      </c>
      <c r="D2734" s="342" t="s">
        <v>6603</v>
      </c>
      <c r="E2734" s="342" t="s">
        <v>9324</v>
      </c>
      <c r="F2734" s="342" t="s">
        <v>6568</v>
      </c>
      <c r="G2734" s="343">
        <v>6.48</v>
      </c>
      <c r="H2734" s="342" t="s">
        <v>6594</v>
      </c>
      <c r="I2734" s="342" t="s">
        <v>6575</v>
      </c>
      <c r="J2734" s="342" t="s">
        <v>6755</v>
      </c>
      <c r="K2734" s="581" t="s">
        <v>8119</v>
      </c>
      <c r="L2734" s="344" t="s">
        <v>4090</v>
      </c>
      <c r="N2734" s="344" t="s">
        <v>4090</v>
      </c>
      <c r="O2734" s="341">
        <v>0</v>
      </c>
    </row>
    <row r="2735" spans="1:15" x14ac:dyDescent="0.2">
      <c r="A2735" s="341" t="s">
        <v>9257</v>
      </c>
      <c r="B2735" s="341" t="s">
        <v>9269</v>
      </c>
      <c r="C2735" s="342" t="s">
        <v>6602</v>
      </c>
      <c r="D2735" s="342" t="s">
        <v>6603</v>
      </c>
      <c r="E2735" s="342" t="s">
        <v>9323</v>
      </c>
      <c r="F2735" s="342" t="s">
        <v>6568</v>
      </c>
      <c r="G2735" s="343">
        <v>4.32</v>
      </c>
      <c r="H2735" s="342" t="s">
        <v>6594</v>
      </c>
      <c r="I2735" s="342" t="s">
        <v>6575</v>
      </c>
      <c r="J2735" s="342" t="s">
        <v>6755</v>
      </c>
      <c r="K2735" s="581" t="s">
        <v>8120</v>
      </c>
      <c r="L2735" s="344" t="s">
        <v>4090</v>
      </c>
      <c r="N2735" s="344" t="s">
        <v>4090</v>
      </c>
      <c r="O2735" s="341">
        <v>0</v>
      </c>
    </row>
    <row r="2736" spans="1:15" x14ac:dyDescent="0.2">
      <c r="A2736" s="341" t="s">
        <v>9257</v>
      </c>
      <c r="B2736" s="341" t="s">
        <v>9269</v>
      </c>
      <c r="C2736" s="342" t="s">
        <v>6602</v>
      </c>
      <c r="D2736" s="342" t="s">
        <v>6603</v>
      </c>
      <c r="E2736" s="342" t="s">
        <v>9319</v>
      </c>
      <c r="F2736" s="342" t="s">
        <v>6568</v>
      </c>
      <c r="G2736" s="343">
        <v>6.63</v>
      </c>
      <c r="H2736" s="342" t="s">
        <v>6594</v>
      </c>
      <c r="I2736" s="342" t="s">
        <v>6575</v>
      </c>
      <c r="J2736" s="342" t="s">
        <v>6755</v>
      </c>
      <c r="K2736" s="581" t="s">
        <v>8121</v>
      </c>
      <c r="L2736" s="344" t="s">
        <v>4090</v>
      </c>
      <c r="N2736" s="344" t="s">
        <v>4090</v>
      </c>
      <c r="O2736" s="341">
        <v>0</v>
      </c>
    </row>
    <row r="2737" spans="1:15" x14ac:dyDescent="0.2">
      <c r="A2737" s="341" t="s">
        <v>9257</v>
      </c>
      <c r="B2737" s="341" t="s">
        <v>9269</v>
      </c>
      <c r="C2737" s="342" t="s">
        <v>8112</v>
      </c>
      <c r="D2737" s="342" t="s">
        <v>6603</v>
      </c>
      <c r="E2737" s="342" t="s">
        <v>9319</v>
      </c>
      <c r="F2737" s="342" t="s">
        <v>6568</v>
      </c>
      <c r="G2737" s="343">
        <v>9.18</v>
      </c>
      <c r="H2737" s="342" t="s">
        <v>6594</v>
      </c>
      <c r="I2737" s="342" t="s">
        <v>6575</v>
      </c>
      <c r="J2737" s="342" t="s">
        <v>6755</v>
      </c>
      <c r="K2737" s="581" t="s">
        <v>7917</v>
      </c>
      <c r="L2737" s="344" t="s">
        <v>4090</v>
      </c>
      <c r="N2737" s="344" t="s">
        <v>4090</v>
      </c>
      <c r="O2737" s="341">
        <v>0</v>
      </c>
    </row>
    <row r="2738" spans="1:15" x14ac:dyDescent="0.2">
      <c r="A2738" s="341" t="s">
        <v>9257</v>
      </c>
      <c r="B2738" s="341" t="s">
        <v>9269</v>
      </c>
      <c r="C2738" s="342" t="s">
        <v>8112</v>
      </c>
      <c r="D2738" s="342" t="s">
        <v>6603</v>
      </c>
      <c r="E2738" s="342" t="s">
        <v>9319</v>
      </c>
      <c r="F2738" s="342" t="s">
        <v>6568</v>
      </c>
      <c r="G2738" s="343">
        <v>5.76</v>
      </c>
      <c r="H2738" s="342" t="s">
        <v>6594</v>
      </c>
      <c r="I2738" s="342" t="s">
        <v>6575</v>
      </c>
      <c r="J2738" s="342" t="s">
        <v>6755</v>
      </c>
      <c r="K2738" s="581" t="s">
        <v>7467</v>
      </c>
      <c r="L2738" s="344" t="s">
        <v>4090</v>
      </c>
      <c r="N2738" s="344" t="s">
        <v>4090</v>
      </c>
      <c r="O2738" s="341">
        <v>0</v>
      </c>
    </row>
    <row r="2739" spans="1:15" x14ac:dyDescent="0.2">
      <c r="A2739" s="341" t="s">
        <v>9257</v>
      </c>
      <c r="B2739" s="341" t="s">
        <v>9269</v>
      </c>
      <c r="C2739" s="342" t="s">
        <v>8112</v>
      </c>
      <c r="D2739" s="342" t="s">
        <v>6603</v>
      </c>
      <c r="E2739" s="342" t="s">
        <v>9321</v>
      </c>
      <c r="F2739" s="342" t="s">
        <v>6568</v>
      </c>
      <c r="G2739" s="343">
        <v>5.61</v>
      </c>
      <c r="H2739" s="342" t="s">
        <v>6594</v>
      </c>
      <c r="I2739" s="342" t="s">
        <v>6575</v>
      </c>
      <c r="J2739" s="342" t="s">
        <v>6755</v>
      </c>
      <c r="K2739" s="581" t="s">
        <v>6639</v>
      </c>
      <c r="L2739" s="344" t="s">
        <v>4090</v>
      </c>
      <c r="N2739" s="344" t="s">
        <v>4090</v>
      </c>
      <c r="O2739" s="341">
        <v>0</v>
      </c>
    </row>
    <row r="2740" spans="1:15" x14ac:dyDescent="0.2">
      <c r="A2740" s="341" t="s">
        <v>9257</v>
      </c>
      <c r="B2740" s="341" t="s">
        <v>9269</v>
      </c>
      <c r="C2740" s="342" t="s">
        <v>6602</v>
      </c>
      <c r="D2740" s="342" t="s">
        <v>6603</v>
      </c>
      <c r="E2740" s="342" t="s">
        <v>9323</v>
      </c>
      <c r="F2740" s="342" t="s">
        <v>6568</v>
      </c>
      <c r="G2740" s="343">
        <v>3.85</v>
      </c>
      <c r="H2740" s="342" t="s">
        <v>6594</v>
      </c>
      <c r="I2740" s="342" t="s">
        <v>6575</v>
      </c>
      <c r="J2740" s="342" t="s">
        <v>6755</v>
      </c>
      <c r="K2740" s="581" t="s">
        <v>6984</v>
      </c>
      <c r="L2740" s="344" t="s">
        <v>4090</v>
      </c>
      <c r="N2740" s="344" t="s">
        <v>4090</v>
      </c>
      <c r="O2740" s="341">
        <v>0</v>
      </c>
    </row>
    <row r="2741" spans="1:15" x14ac:dyDescent="0.2">
      <c r="A2741" s="341" t="s">
        <v>9257</v>
      </c>
      <c r="B2741" s="341" t="s">
        <v>9269</v>
      </c>
      <c r="C2741" s="342" t="s">
        <v>8112</v>
      </c>
      <c r="D2741" s="342" t="s">
        <v>6603</v>
      </c>
      <c r="E2741" s="342" t="s">
        <v>9321</v>
      </c>
      <c r="F2741" s="342" t="s">
        <v>6568</v>
      </c>
      <c r="G2741" s="343">
        <v>5.45</v>
      </c>
      <c r="H2741" s="342" t="s">
        <v>6594</v>
      </c>
      <c r="I2741" s="342" t="s">
        <v>6575</v>
      </c>
      <c r="J2741" s="342" t="s">
        <v>6755</v>
      </c>
      <c r="K2741" s="581" t="s">
        <v>8122</v>
      </c>
      <c r="L2741" s="344" t="s">
        <v>4090</v>
      </c>
      <c r="N2741" s="344" t="s">
        <v>4090</v>
      </c>
      <c r="O2741" s="341">
        <v>0</v>
      </c>
    </row>
    <row r="2742" spans="1:15" x14ac:dyDescent="0.2">
      <c r="A2742" s="341" t="s">
        <v>9257</v>
      </c>
      <c r="B2742" s="341" t="s">
        <v>9269</v>
      </c>
      <c r="C2742" s="342" t="s">
        <v>8112</v>
      </c>
      <c r="D2742" s="342" t="s">
        <v>6603</v>
      </c>
      <c r="E2742" s="342" t="s">
        <v>9319</v>
      </c>
      <c r="F2742" s="342" t="s">
        <v>6568</v>
      </c>
      <c r="G2742" s="343">
        <v>9.9</v>
      </c>
      <c r="H2742" s="342" t="s">
        <v>6594</v>
      </c>
      <c r="I2742" s="342" t="s">
        <v>6575</v>
      </c>
      <c r="J2742" s="342" t="s">
        <v>6755</v>
      </c>
      <c r="K2742" s="581" t="s">
        <v>8122</v>
      </c>
      <c r="L2742" s="344" t="s">
        <v>4090</v>
      </c>
      <c r="N2742" s="344" t="s">
        <v>4090</v>
      </c>
      <c r="O2742" s="341">
        <v>0</v>
      </c>
    </row>
    <row r="2743" spans="1:15" x14ac:dyDescent="0.2">
      <c r="A2743" s="341" t="s">
        <v>9257</v>
      </c>
      <c r="B2743" s="341" t="s">
        <v>9269</v>
      </c>
      <c r="C2743" s="342" t="s">
        <v>6602</v>
      </c>
      <c r="D2743" s="342" t="s">
        <v>6603</v>
      </c>
      <c r="E2743" s="342" t="s">
        <v>9321</v>
      </c>
      <c r="F2743" s="342" t="s">
        <v>6568</v>
      </c>
      <c r="G2743" s="343">
        <v>14.700000000000001</v>
      </c>
      <c r="H2743" s="342" t="s">
        <v>6594</v>
      </c>
      <c r="I2743" s="342" t="s">
        <v>6575</v>
      </c>
      <c r="J2743" s="342" t="s">
        <v>6755</v>
      </c>
      <c r="K2743" s="581" t="s">
        <v>7768</v>
      </c>
      <c r="L2743" s="344" t="s">
        <v>4090</v>
      </c>
      <c r="N2743" s="344" t="s">
        <v>4090</v>
      </c>
      <c r="O2743" s="341">
        <v>0</v>
      </c>
    </row>
    <row r="2744" spans="1:15" x14ac:dyDescent="0.2">
      <c r="A2744" s="341" t="s">
        <v>9257</v>
      </c>
      <c r="B2744" s="341" t="s">
        <v>9269</v>
      </c>
      <c r="C2744" s="342" t="s">
        <v>6602</v>
      </c>
      <c r="D2744" s="342" t="s">
        <v>6603</v>
      </c>
      <c r="E2744" s="342" t="s">
        <v>9321</v>
      </c>
      <c r="F2744" s="342" t="s">
        <v>6568</v>
      </c>
      <c r="G2744" s="343">
        <v>8.16</v>
      </c>
      <c r="H2744" s="342" t="s">
        <v>6594</v>
      </c>
      <c r="I2744" s="342" t="s">
        <v>6575</v>
      </c>
      <c r="J2744" s="342" t="s">
        <v>6755</v>
      </c>
      <c r="K2744" s="581" t="s">
        <v>8123</v>
      </c>
      <c r="L2744" s="344" t="s">
        <v>4090</v>
      </c>
      <c r="N2744" s="344" t="s">
        <v>4090</v>
      </c>
      <c r="O2744" s="341">
        <v>0</v>
      </c>
    </row>
    <row r="2745" spans="1:15" x14ac:dyDescent="0.2">
      <c r="A2745" s="341" t="s">
        <v>9257</v>
      </c>
      <c r="B2745" s="341" t="s">
        <v>9269</v>
      </c>
      <c r="C2745" s="342" t="s">
        <v>6602</v>
      </c>
      <c r="D2745" s="342" t="s">
        <v>6603</v>
      </c>
      <c r="E2745" s="342" t="s">
        <v>9323</v>
      </c>
      <c r="F2745" s="342" t="s">
        <v>6568</v>
      </c>
      <c r="G2745" s="343">
        <v>2.64</v>
      </c>
      <c r="H2745" s="342" t="s">
        <v>6594</v>
      </c>
      <c r="I2745" s="342" t="s">
        <v>6575</v>
      </c>
      <c r="J2745" s="342" t="s">
        <v>6755</v>
      </c>
      <c r="K2745" s="581" t="s">
        <v>6610</v>
      </c>
      <c r="L2745" s="344" t="s">
        <v>4090</v>
      </c>
      <c r="N2745" s="344" t="s">
        <v>4090</v>
      </c>
      <c r="O2745" s="341">
        <v>0</v>
      </c>
    </row>
    <row r="2746" spans="1:15" x14ac:dyDescent="0.2">
      <c r="A2746" s="341" t="s">
        <v>9257</v>
      </c>
      <c r="B2746" s="341" t="s">
        <v>9269</v>
      </c>
      <c r="C2746" s="342" t="s">
        <v>6602</v>
      </c>
      <c r="D2746" s="342" t="s">
        <v>6603</v>
      </c>
      <c r="E2746" s="342" t="s">
        <v>9319</v>
      </c>
      <c r="F2746" s="342" t="s">
        <v>6568</v>
      </c>
      <c r="G2746" s="343">
        <v>4.32</v>
      </c>
      <c r="H2746" s="342" t="s">
        <v>6594</v>
      </c>
      <c r="I2746" s="342" t="s">
        <v>6575</v>
      </c>
      <c r="J2746" s="342" t="s">
        <v>6755</v>
      </c>
      <c r="K2746" s="581" t="s">
        <v>8124</v>
      </c>
      <c r="L2746" s="344" t="s">
        <v>4090</v>
      </c>
      <c r="N2746" s="344" t="s">
        <v>4090</v>
      </c>
      <c r="O2746" s="341">
        <v>0</v>
      </c>
    </row>
    <row r="2747" spans="1:15" x14ac:dyDescent="0.2">
      <c r="A2747" s="341" t="s">
        <v>9257</v>
      </c>
      <c r="B2747" s="341" t="s">
        <v>9269</v>
      </c>
      <c r="C2747" s="342" t="s">
        <v>6602</v>
      </c>
      <c r="D2747" s="342" t="s">
        <v>6603</v>
      </c>
      <c r="E2747" s="342" t="s">
        <v>9323</v>
      </c>
      <c r="F2747" s="342" t="s">
        <v>6568</v>
      </c>
      <c r="G2747" s="343">
        <v>9.36</v>
      </c>
      <c r="H2747" s="342" t="s">
        <v>6594</v>
      </c>
      <c r="I2747" s="342" t="s">
        <v>6575</v>
      </c>
      <c r="J2747" s="342" t="s">
        <v>6755</v>
      </c>
      <c r="K2747" s="581" t="s">
        <v>8125</v>
      </c>
      <c r="L2747" s="344" t="s">
        <v>4090</v>
      </c>
      <c r="N2747" s="344" t="s">
        <v>4090</v>
      </c>
      <c r="O2747" s="341">
        <v>0</v>
      </c>
    </row>
    <row r="2748" spans="1:15" x14ac:dyDescent="0.2">
      <c r="A2748" s="341" t="s">
        <v>9257</v>
      </c>
      <c r="B2748" s="341" t="s">
        <v>9269</v>
      </c>
      <c r="C2748" s="342" t="s">
        <v>6602</v>
      </c>
      <c r="D2748" s="342" t="s">
        <v>6603</v>
      </c>
      <c r="E2748" s="342" t="s">
        <v>9319</v>
      </c>
      <c r="F2748" s="342" t="s">
        <v>6568</v>
      </c>
      <c r="G2748" s="343">
        <v>3.3000000000000003</v>
      </c>
      <c r="H2748" s="342" t="s">
        <v>6594</v>
      </c>
      <c r="I2748" s="342" t="s">
        <v>6575</v>
      </c>
      <c r="J2748" s="342" t="s">
        <v>6755</v>
      </c>
      <c r="K2748" s="581" t="s">
        <v>8126</v>
      </c>
      <c r="L2748" s="344" t="s">
        <v>4090</v>
      </c>
      <c r="N2748" s="344" t="s">
        <v>4090</v>
      </c>
      <c r="O2748" s="341">
        <v>0</v>
      </c>
    </row>
    <row r="2749" spans="1:15" x14ac:dyDescent="0.2">
      <c r="A2749" s="341" t="s">
        <v>9257</v>
      </c>
      <c r="B2749" s="341" t="s">
        <v>9269</v>
      </c>
      <c r="C2749" s="342" t="s">
        <v>6602</v>
      </c>
      <c r="D2749" s="342" t="s">
        <v>6603</v>
      </c>
      <c r="E2749" s="342" t="s">
        <v>9326</v>
      </c>
      <c r="F2749" s="342" t="s">
        <v>6568</v>
      </c>
      <c r="G2749" s="343">
        <v>6.2</v>
      </c>
      <c r="H2749" s="342" t="s">
        <v>6594</v>
      </c>
      <c r="I2749" s="342" t="s">
        <v>6575</v>
      </c>
      <c r="J2749" s="342" t="s">
        <v>6755</v>
      </c>
      <c r="K2749" s="581" t="s">
        <v>8055</v>
      </c>
      <c r="L2749" s="344" t="s">
        <v>4090</v>
      </c>
      <c r="N2749" s="344" t="s">
        <v>4090</v>
      </c>
      <c r="O2749" s="341">
        <v>0</v>
      </c>
    </row>
    <row r="2750" spans="1:15" x14ac:dyDescent="0.2">
      <c r="A2750" s="341" t="s">
        <v>9257</v>
      </c>
      <c r="B2750" s="341" t="s">
        <v>9269</v>
      </c>
      <c r="C2750" s="342" t="s">
        <v>6602</v>
      </c>
      <c r="D2750" s="342" t="s">
        <v>6603</v>
      </c>
      <c r="E2750" s="342" t="s">
        <v>9319</v>
      </c>
      <c r="F2750" s="342" t="s">
        <v>6568</v>
      </c>
      <c r="G2750" s="343">
        <v>28.8</v>
      </c>
      <c r="H2750" s="342" t="s">
        <v>6594</v>
      </c>
      <c r="I2750" s="342" t="s">
        <v>6575</v>
      </c>
      <c r="J2750" s="342" t="s">
        <v>6755</v>
      </c>
      <c r="K2750" s="581" t="s">
        <v>7277</v>
      </c>
      <c r="L2750" s="344" t="s">
        <v>4090</v>
      </c>
      <c r="N2750" s="344" t="s">
        <v>4090</v>
      </c>
      <c r="O2750" s="341">
        <v>0</v>
      </c>
    </row>
    <row r="2751" spans="1:15" x14ac:dyDescent="0.2">
      <c r="A2751" s="341" t="s">
        <v>9257</v>
      </c>
      <c r="B2751" s="341" t="s">
        <v>9269</v>
      </c>
      <c r="C2751" s="342" t="s">
        <v>6602</v>
      </c>
      <c r="D2751" s="342" t="s">
        <v>6603</v>
      </c>
      <c r="E2751" s="342" t="s">
        <v>9320</v>
      </c>
      <c r="F2751" s="342" t="s">
        <v>6568</v>
      </c>
      <c r="G2751" s="343">
        <v>12.19</v>
      </c>
      <c r="H2751" s="342" t="s">
        <v>6594</v>
      </c>
      <c r="I2751" s="342" t="s">
        <v>6575</v>
      </c>
      <c r="J2751" s="342" t="s">
        <v>6755</v>
      </c>
      <c r="K2751" s="581" t="s">
        <v>7531</v>
      </c>
      <c r="L2751" s="344" t="s">
        <v>4090</v>
      </c>
      <c r="N2751" s="344" t="s">
        <v>4090</v>
      </c>
      <c r="O2751" s="341">
        <v>0</v>
      </c>
    </row>
    <row r="2752" spans="1:15" x14ac:dyDescent="0.2">
      <c r="A2752" s="341" t="s">
        <v>9257</v>
      </c>
      <c r="B2752" s="341" t="s">
        <v>9269</v>
      </c>
      <c r="C2752" s="342" t="s">
        <v>6602</v>
      </c>
      <c r="D2752" s="342" t="s">
        <v>6603</v>
      </c>
      <c r="E2752" s="342" t="s">
        <v>9322</v>
      </c>
      <c r="F2752" s="342" t="s">
        <v>6568</v>
      </c>
      <c r="G2752" s="343">
        <v>29.400000000000002</v>
      </c>
      <c r="H2752" s="342" t="s">
        <v>6594</v>
      </c>
      <c r="I2752" s="342" t="s">
        <v>6575</v>
      </c>
      <c r="J2752" s="342" t="s">
        <v>6755</v>
      </c>
      <c r="K2752" s="581" t="s">
        <v>8127</v>
      </c>
      <c r="L2752" s="344" t="s">
        <v>4090</v>
      </c>
      <c r="N2752" s="344" t="s">
        <v>4090</v>
      </c>
      <c r="O2752" s="341">
        <v>0</v>
      </c>
    </row>
    <row r="2753" spans="1:15" x14ac:dyDescent="0.2">
      <c r="A2753" s="341" t="s">
        <v>9257</v>
      </c>
      <c r="B2753" s="341" t="s">
        <v>9269</v>
      </c>
      <c r="C2753" s="342" t="s">
        <v>8112</v>
      </c>
      <c r="D2753" s="342" t="s">
        <v>6603</v>
      </c>
      <c r="E2753" s="342" t="s">
        <v>9326</v>
      </c>
      <c r="F2753" s="342" t="s">
        <v>6568</v>
      </c>
      <c r="G2753" s="343">
        <v>17.850000000000001</v>
      </c>
      <c r="H2753" s="342" t="s">
        <v>6594</v>
      </c>
      <c r="I2753" s="342" t="s">
        <v>6575</v>
      </c>
      <c r="J2753" s="342" t="s">
        <v>6755</v>
      </c>
      <c r="K2753" s="581" t="s">
        <v>8128</v>
      </c>
      <c r="L2753" s="344" t="s">
        <v>4090</v>
      </c>
      <c r="N2753" s="344" t="s">
        <v>4090</v>
      </c>
      <c r="O2753" s="341">
        <v>0</v>
      </c>
    </row>
    <row r="2754" spans="1:15" x14ac:dyDescent="0.2">
      <c r="A2754" s="341" t="s">
        <v>9257</v>
      </c>
      <c r="B2754" s="341" t="s">
        <v>9269</v>
      </c>
      <c r="C2754" s="342" t="s">
        <v>6602</v>
      </c>
      <c r="D2754" s="342" t="s">
        <v>6603</v>
      </c>
      <c r="E2754" s="342" t="s">
        <v>9255</v>
      </c>
      <c r="F2754" s="342" t="s">
        <v>6568</v>
      </c>
      <c r="G2754" s="343">
        <v>85.405000000000001</v>
      </c>
      <c r="H2754" s="342" t="s">
        <v>6594</v>
      </c>
      <c r="I2754" s="342" t="s">
        <v>6575</v>
      </c>
      <c r="J2754" s="342" t="s">
        <v>6755</v>
      </c>
      <c r="K2754" s="581" t="s">
        <v>8129</v>
      </c>
      <c r="L2754" s="344" t="s">
        <v>4090</v>
      </c>
      <c r="N2754" s="344" t="s">
        <v>4090</v>
      </c>
      <c r="O2754" s="341">
        <v>0</v>
      </c>
    </row>
    <row r="2755" spans="1:15" x14ac:dyDescent="0.2">
      <c r="A2755" s="341" t="s">
        <v>9257</v>
      </c>
      <c r="B2755" s="341" t="s">
        <v>9269</v>
      </c>
      <c r="C2755" s="342" t="s">
        <v>6602</v>
      </c>
      <c r="D2755" s="342" t="s">
        <v>6603</v>
      </c>
      <c r="E2755" s="342" t="s">
        <v>9339</v>
      </c>
      <c r="F2755" s="342" t="s">
        <v>6568</v>
      </c>
      <c r="G2755" s="343">
        <v>9.89</v>
      </c>
      <c r="H2755" s="342" t="s">
        <v>6594</v>
      </c>
      <c r="I2755" s="342" t="s">
        <v>6575</v>
      </c>
      <c r="J2755" s="342" t="s">
        <v>6755</v>
      </c>
      <c r="K2755" s="581" t="s">
        <v>7791</v>
      </c>
      <c r="L2755" s="344" t="s">
        <v>4090</v>
      </c>
      <c r="N2755" s="344" t="s">
        <v>4090</v>
      </c>
      <c r="O2755" s="341">
        <v>0</v>
      </c>
    </row>
    <row r="2756" spans="1:15" x14ac:dyDescent="0.2">
      <c r="A2756" s="341" t="s">
        <v>9257</v>
      </c>
      <c r="B2756" s="341" t="s">
        <v>9269</v>
      </c>
      <c r="C2756" s="342" t="s">
        <v>6602</v>
      </c>
      <c r="D2756" s="342" t="s">
        <v>6603</v>
      </c>
      <c r="E2756" s="342" t="s">
        <v>9323</v>
      </c>
      <c r="F2756" s="342" t="s">
        <v>6568</v>
      </c>
      <c r="G2756" s="343">
        <v>6.8</v>
      </c>
      <c r="H2756" s="342" t="s">
        <v>6594</v>
      </c>
      <c r="I2756" s="342" t="s">
        <v>6575</v>
      </c>
      <c r="J2756" s="342" t="s">
        <v>6755</v>
      </c>
      <c r="K2756" s="581" t="s">
        <v>7797</v>
      </c>
      <c r="L2756" s="344" t="s">
        <v>4090</v>
      </c>
      <c r="N2756" s="344" t="s">
        <v>4090</v>
      </c>
      <c r="O2756" s="341">
        <v>0</v>
      </c>
    </row>
    <row r="2757" spans="1:15" x14ac:dyDescent="0.2">
      <c r="A2757" s="341" t="s">
        <v>9257</v>
      </c>
      <c r="B2757" s="341" t="s">
        <v>9269</v>
      </c>
      <c r="C2757" s="342" t="s">
        <v>8112</v>
      </c>
      <c r="D2757" s="342" t="s">
        <v>6603</v>
      </c>
      <c r="E2757" s="342" t="s">
        <v>9325</v>
      </c>
      <c r="F2757" s="342" t="s">
        <v>6568</v>
      </c>
      <c r="G2757" s="343">
        <v>11.22</v>
      </c>
      <c r="H2757" s="342" t="s">
        <v>6594</v>
      </c>
      <c r="I2757" s="342" t="s">
        <v>6575</v>
      </c>
      <c r="J2757" s="342" t="s">
        <v>6755</v>
      </c>
      <c r="K2757" s="581" t="s">
        <v>7632</v>
      </c>
      <c r="L2757" s="344" t="s">
        <v>4090</v>
      </c>
      <c r="N2757" s="344" t="s">
        <v>4090</v>
      </c>
      <c r="O2757" s="341">
        <v>0</v>
      </c>
    </row>
    <row r="2758" spans="1:15" x14ac:dyDescent="0.2">
      <c r="A2758" s="341" t="s">
        <v>9257</v>
      </c>
      <c r="B2758" s="341" t="s">
        <v>9269</v>
      </c>
      <c r="C2758" s="342" t="s">
        <v>6602</v>
      </c>
      <c r="D2758" s="342" t="s">
        <v>6603</v>
      </c>
      <c r="E2758" s="342" t="s">
        <v>9324</v>
      </c>
      <c r="F2758" s="342" t="s">
        <v>6568</v>
      </c>
      <c r="G2758" s="343">
        <v>4.59</v>
      </c>
      <c r="H2758" s="342" t="s">
        <v>6594</v>
      </c>
      <c r="I2758" s="342" t="s">
        <v>6575</v>
      </c>
      <c r="J2758" s="342" t="s">
        <v>6755</v>
      </c>
      <c r="K2758" s="581" t="s">
        <v>8130</v>
      </c>
      <c r="L2758" s="344" t="s">
        <v>4090</v>
      </c>
      <c r="N2758" s="344" t="s">
        <v>4090</v>
      </c>
      <c r="O2758" s="341">
        <v>0</v>
      </c>
    </row>
    <row r="2759" spans="1:15" x14ac:dyDescent="0.2">
      <c r="A2759" s="341" t="s">
        <v>9257</v>
      </c>
      <c r="B2759" s="341" t="s">
        <v>9269</v>
      </c>
      <c r="C2759" s="342" t="s">
        <v>6602</v>
      </c>
      <c r="D2759" s="342" t="s">
        <v>6603</v>
      </c>
      <c r="E2759" s="342" t="s">
        <v>9320</v>
      </c>
      <c r="F2759" s="342" t="s">
        <v>6568</v>
      </c>
      <c r="G2759" s="343">
        <v>4.55</v>
      </c>
      <c r="H2759" s="342" t="s">
        <v>6594</v>
      </c>
      <c r="I2759" s="342" t="s">
        <v>6575</v>
      </c>
      <c r="J2759" s="342" t="s">
        <v>6755</v>
      </c>
      <c r="K2759" s="581" t="s">
        <v>8131</v>
      </c>
      <c r="L2759" s="344" t="s">
        <v>4090</v>
      </c>
      <c r="N2759" s="344" t="s">
        <v>4090</v>
      </c>
      <c r="O2759" s="341">
        <v>0</v>
      </c>
    </row>
    <row r="2760" spans="1:15" x14ac:dyDescent="0.2">
      <c r="A2760" s="341" t="s">
        <v>9257</v>
      </c>
      <c r="B2760" s="341" t="s">
        <v>9269</v>
      </c>
      <c r="C2760" s="342" t="s">
        <v>6602</v>
      </c>
      <c r="D2760" s="342" t="s">
        <v>6603</v>
      </c>
      <c r="E2760" s="342" t="s">
        <v>9333</v>
      </c>
      <c r="F2760" s="342" t="s">
        <v>6568</v>
      </c>
      <c r="G2760" s="343">
        <v>9.6</v>
      </c>
      <c r="H2760" s="342" t="s">
        <v>6594</v>
      </c>
      <c r="I2760" s="342" t="s">
        <v>6575</v>
      </c>
      <c r="J2760" s="342" t="s">
        <v>6755</v>
      </c>
      <c r="K2760" s="581" t="s">
        <v>8132</v>
      </c>
      <c r="L2760" s="344" t="s">
        <v>4090</v>
      </c>
      <c r="N2760" s="344" t="s">
        <v>4090</v>
      </c>
      <c r="O2760" s="341">
        <v>0</v>
      </c>
    </row>
    <row r="2761" spans="1:15" x14ac:dyDescent="0.2">
      <c r="A2761" s="341" t="s">
        <v>9257</v>
      </c>
      <c r="B2761" s="341" t="s">
        <v>9269</v>
      </c>
      <c r="C2761" s="342" t="s">
        <v>8112</v>
      </c>
      <c r="D2761" s="342" t="s">
        <v>6603</v>
      </c>
      <c r="E2761" s="342" t="s">
        <v>9255</v>
      </c>
      <c r="F2761" s="342" t="s">
        <v>6568</v>
      </c>
      <c r="G2761" s="343">
        <v>5.6000000000000005</v>
      </c>
      <c r="H2761" s="342" t="s">
        <v>6594</v>
      </c>
      <c r="I2761" s="342" t="s">
        <v>6575</v>
      </c>
      <c r="J2761" s="342" t="s">
        <v>6755</v>
      </c>
      <c r="K2761" s="581" t="s">
        <v>8133</v>
      </c>
      <c r="L2761" s="344" t="s">
        <v>4090</v>
      </c>
      <c r="N2761" s="344" t="s">
        <v>4090</v>
      </c>
      <c r="O2761" s="341">
        <v>0</v>
      </c>
    </row>
    <row r="2762" spans="1:15" x14ac:dyDescent="0.2">
      <c r="A2762" s="341" t="s">
        <v>9257</v>
      </c>
      <c r="B2762" s="341" t="s">
        <v>9269</v>
      </c>
      <c r="C2762" s="342" t="s">
        <v>6602</v>
      </c>
      <c r="D2762" s="342" t="s">
        <v>6603</v>
      </c>
      <c r="E2762" s="342" t="s">
        <v>9337</v>
      </c>
      <c r="F2762" s="342" t="s">
        <v>6568</v>
      </c>
      <c r="G2762" s="343">
        <v>4.9000000000000004</v>
      </c>
      <c r="H2762" s="342" t="s">
        <v>6594</v>
      </c>
      <c r="I2762" s="342" t="s">
        <v>6575</v>
      </c>
      <c r="J2762" s="342" t="s">
        <v>6755</v>
      </c>
      <c r="K2762" s="581" t="s">
        <v>7803</v>
      </c>
      <c r="L2762" s="344" t="s">
        <v>4090</v>
      </c>
      <c r="N2762" s="344" t="s">
        <v>4090</v>
      </c>
      <c r="O2762" s="341">
        <v>0</v>
      </c>
    </row>
    <row r="2763" spans="1:15" x14ac:dyDescent="0.2">
      <c r="A2763" s="341" t="s">
        <v>9257</v>
      </c>
      <c r="B2763" s="341" t="s">
        <v>9269</v>
      </c>
      <c r="C2763" s="342" t="s">
        <v>6602</v>
      </c>
      <c r="D2763" s="342" t="s">
        <v>6603</v>
      </c>
      <c r="E2763" s="342" t="s">
        <v>9337</v>
      </c>
      <c r="F2763" s="342" t="s">
        <v>6568</v>
      </c>
      <c r="G2763" s="343">
        <v>4.9000000000000004</v>
      </c>
      <c r="H2763" s="342" t="s">
        <v>6594</v>
      </c>
      <c r="I2763" s="342" t="s">
        <v>6575</v>
      </c>
      <c r="J2763" s="342" t="s">
        <v>6755</v>
      </c>
      <c r="K2763" s="581" t="s">
        <v>7803</v>
      </c>
      <c r="L2763" s="344" t="s">
        <v>4090</v>
      </c>
      <c r="N2763" s="344" t="s">
        <v>4090</v>
      </c>
      <c r="O2763" s="341">
        <v>0</v>
      </c>
    </row>
    <row r="2764" spans="1:15" x14ac:dyDescent="0.2">
      <c r="A2764" s="341" t="s">
        <v>9257</v>
      </c>
      <c r="B2764" s="341" t="s">
        <v>9269</v>
      </c>
      <c r="C2764" s="342" t="s">
        <v>6602</v>
      </c>
      <c r="D2764" s="342" t="s">
        <v>6603</v>
      </c>
      <c r="E2764" s="342" t="s">
        <v>9325</v>
      </c>
      <c r="F2764" s="342" t="s">
        <v>6568</v>
      </c>
      <c r="G2764" s="343">
        <v>5.04</v>
      </c>
      <c r="H2764" s="342" t="s">
        <v>6594</v>
      </c>
      <c r="I2764" s="342" t="s">
        <v>6575</v>
      </c>
      <c r="J2764" s="342" t="s">
        <v>6755</v>
      </c>
      <c r="K2764" s="581" t="s">
        <v>7565</v>
      </c>
      <c r="L2764" s="344" t="s">
        <v>4090</v>
      </c>
      <c r="N2764" s="344" t="s">
        <v>4090</v>
      </c>
      <c r="O2764" s="341">
        <v>0</v>
      </c>
    </row>
    <row r="2765" spans="1:15" x14ac:dyDescent="0.2">
      <c r="A2765" s="341" t="s">
        <v>9257</v>
      </c>
      <c r="B2765" s="341" t="s">
        <v>9269</v>
      </c>
      <c r="C2765" s="342" t="s">
        <v>8112</v>
      </c>
      <c r="D2765" s="342" t="s">
        <v>6603</v>
      </c>
      <c r="E2765" s="342" t="s">
        <v>9321</v>
      </c>
      <c r="F2765" s="342" t="s">
        <v>6568</v>
      </c>
      <c r="G2765" s="343">
        <v>7.88</v>
      </c>
      <c r="H2765" s="342" t="s">
        <v>6594</v>
      </c>
      <c r="I2765" s="342" t="s">
        <v>6575</v>
      </c>
      <c r="J2765" s="342" t="s">
        <v>6755</v>
      </c>
      <c r="K2765" s="581" t="s">
        <v>8076</v>
      </c>
      <c r="L2765" s="344" t="s">
        <v>4090</v>
      </c>
      <c r="N2765" s="344" t="s">
        <v>4090</v>
      </c>
      <c r="O2765" s="341">
        <v>0</v>
      </c>
    </row>
    <row r="2766" spans="1:15" x14ac:dyDescent="0.2">
      <c r="A2766" s="341" t="s">
        <v>9257</v>
      </c>
      <c r="B2766" s="341" t="s">
        <v>9269</v>
      </c>
      <c r="C2766" s="342" t="s">
        <v>6602</v>
      </c>
      <c r="D2766" s="342" t="s">
        <v>6603</v>
      </c>
      <c r="E2766" s="342" t="s">
        <v>9319</v>
      </c>
      <c r="F2766" s="342" t="s">
        <v>6568</v>
      </c>
      <c r="G2766" s="343">
        <v>5.6000000000000005</v>
      </c>
      <c r="H2766" s="342" t="s">
        <v>6594</v>
      </c>
      <c r="I2766" s="342" t="s">
        <v>6575</v>
      </c>
      <c r="J2766" s="342" t="s">
        <v>6755</v>
      </c>
      <c r="K2766" s="581" t="s">
        <v>7478</v>
      </c>
      <c r="L2766" s="344" t="s">
        <v>4090</v>
      </c>
      <c r="N2766" s="344" t="s">
        <v>4090</v>
      </c>
      <c r="O2766" s="341">
        <v>0</v>
      </c>
    </row>
    <row r="2767" spans="1:15" x14ac:dyDescent="0.2">
      <c r="A2767" s="341" t="s">
        <v>9257</v>
      </c>
      <c r="B2767" s="341" t="s">
        <v>9269</v>
      </c>
      <c r="C2767" s="342" t="s">
        <v>6602</v>
      </c>
      <c r="D2767" s="342" t="s">
        <v>6603</v>
      </c>
      <c r="E2767" s="342" t="s">
        <v>9337</v>
      </c>
      <c r="F2767" s="342" t="s">
        <v>6568</v>
      </c>
      <c r="G2767" s="343">
        <v>4.9000000000000004</v>
      </c>
      <c r="H2767" s="342" t="s">
        <v>6594</v>
      </c>
      <c r="I2767" s="342" t="s">
        <v>6575</v>
      </c>
      <c r="J2767" s="342" t="s">
        <v>6755</v>
      </c>
      <c r="K2767" s="581" t="s">
        <v>7565</v>
      </c>
      <c r="L2767" s="344" t="s">
        <v>4090</v>
      </c>
      <c r="N2767" s="344" t="s">
        <v>4090</v>
      </c>
      <c r="O2767" s="341">
        <v>0</v>
      </c>
    </row>
    <row r="2768" spans="1:15" x14ac:dyDescent="0.2">
      <c r="A2768" s="341" t="s">
        <v>9257</v>
      </c>
      <c r="B2768" s="341" t="s">
        <v>9269</v>
      </c>
      <c r="C2768" s="342" t="s">
        <v>6602</v>
      </c>
      <c r="D2768" s="342" t="s">
        <v>6603</v>
      </c>
      <c r="E2768" s="342" t="s">
        <v>9320</v>
      </c>
      <c r="F2768" s="342" t="s">
        <v>6568</v>
      </c>
      <c r="G2768" s="343">
        <v>5.04</v>
      </c>
      <c r="H2768" s="342" t="s">
        <v>6594</v>
      </c>
      <c r="I2768" s="342" t="s">
        <v>6575</v>
      </c>
      <c r="J2768" s="342" t="s">
        <v>6755</v>
      </c>
      <c r="K2768" s="581" t="s">
        <v>8134</v>
      </c>
      <c r="L2768" s="344" t="s">
        <v>4090</v>
      </c>
      <c r="N2768" s="344" t="s">
        <v>4090</v>
      </c>
      <c r="O2768" s="341">
        <v>0</v>
      </c>
    </row>
    <row r="2769" spans="1:15" x14ac:dyDescent="0.2">
      <c r="A2769" s="341" t="s">
        <v>9257</v>
      </c>
      <c r="B2769" s="341" t="s">
        <v>9269</v>
      </c>
      <c r="C2769" s="342" t="s">
        <v>8112</v>
      </c>
      <c r="D2769" s="342" t="s">
        <v>6603</v>
      </c>
      <c r="E2769" s="342" t="s">
        <v>9325</v>
      </c>
      <c r="F2769" s="342" t="s">
        <v>6568</v>
      </c>
      <c r="G2769" s="343">
        <v>11.34</v>
      </c>
      <c r="H2769" s="342" t="s">
        <v>6594</v>
      </c>
      <c r="I2769" s="342" t="s">
        <v>6575</v>
      </c>
      <c r="J2769" s="342" t="s">
        <v>6755</v>
      </c>
      <c r="K2769" s="581" t="s">
        <v>7338</v>
      </c>
      <c r="L2769" s="344" t="s">
        <v>4090</v>
      </c>
      <c r="N2769" s="344" t="s">
        <v>4090</v>
      </c>
      <c r="O2769" s="341">
        <v>0</v>
      </c>
    </row>
    <row r="2770" spans="1:15" x14ac:dyDescent="0.2">
      <c r="A2770" s="341" t="s">
        <v>9257</v>
      </c>
      <c r="B2770" s="341" t="s">
        <v>9269</v>
      </c>
      <c r="C2770" s="342" t="s">
        <v>6602</v>
      </c>
      <c r="D2770" s="342" t="s">
        <v>6603</v>
      </c>
      <c r="E2770" s="342" t="s">
        <v>9321</v>
      </c>
      <c r="F2770" s="342" t="s">
        <v>6568</v>
      </c>
      <c r="G2770" s="343">
        <v>11.200000000000001</v>
      </c>
      <c r="H2770" s="342" t="s">
        <v>6594</v>
      </c>
      <c r="I2770" s="342" t="s">
        <v>6575</v>
      </c>
      <c r="J2770" s="342" t="s">
        <v>6755</v>
      </c>
      <c r="K2770" s="581" t="s">
        <v>7340</v>
      </c>
      <c r="L2770" s="344" t="s">
        <v>4090</v>
      </c>
      <c r="N2770" s="344" t="s">
        <v>4090</v>
      </c>
      <c r="O2770" s="341">
        <v>0</v>
      </c>
    </row>
    <row r="2771" spans="1:15" x14ac:dyDescent="0.2">
      <c r="A2771" s="341" t="s">
        <v>9257</v>
      </c>
      <c r="B2771" s="341" t="s">
        <v>9269</v>
      </c>
      <c r="C2771" s="342" t="s">
        <v>8112</v>
      </c>
      <c r="D2771" s="342" t="s">
        <v>6603</v>
      </c>
      <c r="E2771" s="342" t="s">
        <v>9326</v>
      </c>
      <c r="F2771" s="342" t="s">
        <v>6568</v>
      </c>
      <c r="G2771" s="343">
        <v>6.4750000000000005</v>
      </c>
      <c r="H2771" s="342" t="s">
        <v>6594</v>
      </c>
      <c r="I2771" s="342" t="s">
        <v>6575</v>
      </c>
      <c r="J2771" s="342" t="s">
        <v>6755</v>
      </c>
      <c r="K2771" s="581" t="s">
        <v>8135</v>
      </c>
      <c r="L2771" s="344" t="s">
        <v>4090</v>
      </c>
      <c r="N2771" s="344" t="s">
        <v>4090</v>
      </c>
      <c r="O2771" s="341">
        <v>0</v>
      </c>
    </row>
    <row r="2772" spans="1:15" x14ac:dyDescent="0.2">
      <c r="A2772" s="341" t="s">
        <v>9257</v>
      </c>
      <c r="B2772" s="341" t="s">
        <v>9269</v>
      </c>
      <c r="C2772" s="342" t="s">
        <v>6602</v>
      </c>
      <c r="D2772" s="342" t="s">
        <v>6603</v>
      </c>
      <c r="E2772" s="342" t="s">
        <v>9255</v>
      </c>
      <c r="F2772" s="342" t="s">
        <v>6568</v>
      </c>
      <c r="G2772" s="343">
        <v>48.005000000000003</v>
      </c>
      <c r="H2772" s="342" t="s">
        <v>6594</v>
      </c>
      <c r="I2772" s="342" t="s">
        <v>6575</v>
      </c>
      <c r="J2772" s="342" t="s">
        <v>6755</v>
      </c>
      <c r="K2772" s="581" t="s">
        <v>7570</v>
      </c>
      <c r="L2772" s="344" t="s">
        <v>4090</v>
      </c>
      <c r="N2772" s="344" t="s">
        <v>4090</v>
      </c>
      <c r="O2772" s="341" t="s">
        <v>6752</v>
      </c>
    </row>
    <row r="2773" spans="1:15" x14ac:dyDescent="0.2">
      <c r="A2773" s="341" t="s">
        <v>9257</v>
      </c>
      <c r="B2773" s="341" t="s">
        <v>9269</v>
      </c>
      <c r="C2773" s="342" t="s">
        <v>6602</v>
      </c>
      <c r="D2773" s="342" t="s">
        <v>6603</v>
      </c>
      <c r="E2773" s="342" t="s">
        <v>9320</v>
      </c>
      <c r="F2773" s="342" t="s">
        <v>6568</v>
      </c>
      <c r="G2773" s="343">
        <v>22.05</v>
      </c>
      <c r="H2773" s="342" t="s">
        <v>6594</v>
      </c>
      <c r="I2773" s="342" t="s">
        <v>6575</v>
      </c>
      <c r="J2773" s="342" t="s">
        <v>6755</v>
      </c>
      <c r="K2773" s="581" t="s">
        <v>8136</v>
      </c>
      <c r="L2773" s="344" t="s">
        <v>4090</v>
      </c>
      <c r="N2773" s="344" t="s">
        <v>4090</v>
      </c>
      <c r="O2773" s="341">
        <v>0</v>
      </c>
    </row>
    <row r="2774" spans="1:15" x14ac:dyDescent="0.2">
      <c r="A2774" s="341" t="s">
        <v>9257</v>
      </c>
      <c r="B2774" s="341" t="s">
        <v>9269</v>
      </c>
      <c r="C2774" s="342" t="s">
        <v>6602</v>
      </c>
      <c r="D2774" s="342" t="s">
        <v>6603</v>
      </c>
      <c r="E2774" s="342" t="s">
        <v>9324</v>
      </c>
      <c r="F2774" s="342" t="s">
        <v>6568</v>
      </c>
      <c r="G2774" s="343">
        <v>4.7250000000000005</v>
      </c>
      <c r="H2774" s="342" t="s">
        <v>6594</v>
      </c>
      <c r="I2774" s="342" t="s">
        <v>6575</v>
      </c>
      <c r="J2774" s="342" t="s">
        <v>6755</v>
      </c>
      <c r="K2774" s="581" t="s">
        <v>7373</v>
      </c>
      <c r="L2774" s="344" t="s">
        <v>4090</v>
      </c>
      <c r="N2774" s="344" t="s">
        <v>4090</v>
      </c>
      <c r="O2774" s="341">
        <v>0</v>
      </c>
    </row>
    <row r="2775" spans="1:15" x14ac:dyDescent="0.2">
      <c r="A2775" s="341" t="s">
        <v>9257</v>
      </c>
      <c r="B2775" s="341" t="s">
        <v>9269</v>
      </c>
      <c r="C2775" s="342" t="s">
        <v>6602</v>
      </c>
      <c r="D2775" s="342" t="s">
        <v>6603</v>
      </c>
      <c r="E2775" s="342" t="s">
        <v>9321</v>
      </c>
      <c r="F2775" s="342" t="s">
        <v>6568</v>
      </c>
      <c r="G2775" s="343">
        <v>5.44</v>
      </c>
      <c r="H2775" s="342" t="s">
        <v>6594</v>
      </c>
      <c r="I2775" s="342" t="s">
        <v>6575</v>
      </c>
      <c r="J2775" s="342" t="s">
        <v>6755</v>
      </c>
      <c r="K2775" s="581" t="s">
        <v>8096</v>
      </c>
      <c r="L2775" s="344" t="s">
        <v>4090</v>
      </c>
      <c r="N2775" s="344" t="s">
        <v>4090</v>
      </c>
      <c r="O2775" s="341">
        <v>0</v>
      </c>
    </row>
    <row r="2776" spans="1:15" x14ac:dyDescent="0.2">
      <c r="A2776" s="341" t="s">
        <v>9257</v>
      </c>
      <c r="B2776" s="341" t="s">
        <v>9269</v>
      </c>
      <c r="C2776" s="342" t="s">
        <v>6602</v>
      </c>
      <c r="D2776" s="342" t="s">
        <v>6603</v>
      </c>
      <c r="E2776" s="342" t="s">
        <v>9319</v>
      </c>
      <c r="F2776" s="342" t="s">
        <v>6568</v>
      </c>
      <c r="G2776" s="343">
        <v>4.8</v>
      </c>
      <c r="H2776" s="342" t="s">
        <v>6594</v>
      </c>
      <c r="I2776" s="342" t="s">
        <v>6575</v>
      </c>
      <c r="J2776" s="342" t="s">
        <v>6755</v>
      </c>
      <c r="K2776" s="581" t="s">
        <v>7368</v>
      </c>
      <c r="L2776" s="344" t="s">
        <v>4090</v>
      </c>
      <c r="N2776" s="344" t="s">
        <v>4090</v>
      </c>
      <c r="O2776" s="341">
        <v>0</v>
      </c>
    </row>
    <row r="2777" spans="1:15" x14ac:dyDescent="0.2">
      <c r="A2777" s="341" t="s">
        <v>9257</v>
      </c>
      <c r="B2777" s="341" t="s">
        <v>9269</v>
      </c>
      <c r="C2777" s="342" t="s">
        <v>6602</v>
      </c>
      <c r="D2777" s="342" t="s">
        <v>6603</v>
      </c>
      <c r="E2777" s="342" t="s">
        <v>9319</v>
      </c>
      <c r="F2777" s="342" t="s">
        <v>6568</v>
      </c>
      <c r="G2777" s="343">
        <v>5.6000000000000005</v>
      </c>
      <c r="H2777" s="342" t="s">
        <v>6594</v>
      </c>
      <c r="I2777" s="342" t="s">
        <v>6575</v>
      </c>
      <c r="J2777" s="342" t="s">
        <v>6755</v>
      </c>
      <c r="K2777" s="581" t="s">
        <v>7374</v>
      </c>
      <c r="L2777" s="344" t="s">
        <v>4090</v>
      </c>
      <c r="N2777" s="344" t="s">
        <v>4090</v>
      </c>
      <c r="O2777" s="341">
        <v>0</v>
      </c>
    </row>
    <row r="2778" spans="1:15" x14ac:dyDescent="0.2">
      <c r="A2778" s="341" t="s">
        <v>9257</v>
      </c>
      <c r="B2778" s="341" t="s">
        <v>9269</v>
      </c>
      <c r="C2778" s="342" t="s">
        <v>8112</v>
      </c>
      <c r="D2778" s="342" t="s">
        <v>6603</v>
      </c>
      <c r="E2778" s="342" t="s">
        <v>9319</v>
      </c>
      <c r="F2778" s="342" t="s">
        <v>6568</v>
      </c>
      <c r="G2778" s="343">
        <v>6.6000000000000005</v>
      </c>
      <c r="H2778" s="342" t="s">
        <v>6594</v>
      </c>
      <c r="I2778" s="342" t="s">
        <v>6575</v>
      </c>
      <c r="J2778" s="342" t="s">
        <v>6755</v>
      </c>
      <c r="K2778" s="581" t="s">
        <v>7343</v>
      </c>
      <c r="L2778" s="344" t="s">
        <v>4090</v>
      </c>
      <c r="N2778" s="344" t="s">
        <v>4090</v>
      </c>
      <c r="O2778" s="341">
        <v>0</v>
      </c>
    </row>
    <row r="2779" spans="1:15" x14ac:dyDescent="0.2">
      <c r="A2779" s="341" t="s">
        <v>9257</v>
      </c>
      <c r="B2779" s="341" t="s">
        <v>9269</v>
      </c>
      <c r="C2779" s="342" t="s">
        <v>6602</v>
      </c>
      <c r="D2779" s="342" t="s">
        <v>6603</v>
      </c>
      <c r="E2779" s="342" t="s">
        <v>9320</v>
      </c>
      <c r="F2779" s="342" t="s">
        <v>6568</v>
      </c>
      <c r="G2779" s="343">
        <v>7.2</v>
      </c>
      <c r="H2779" s="342" t="s">
        <v>6594</v>
      </c>
      <c r="I2779" s="342" t="s">
        <v>6575</v>
      </c>
      <c r="J2779" s="342" t="s">
        <v>6755</v>
      </c>
      <c r="K2779" s="581" t="s">
        <v>7575</v>
      </c>
      <c r="L2779" s="344" t="s">
        <v>4090</v>
      </c>
      <c r="N2779" s="344" t="s">
        <v>4090</v>
      </c>
      <c r="O2779" s="341">
        <v>0</v>
      </c>
    </row>
    <row r="2780" spans="1:15" x14ac:dyDescent="0.2">
      <c r="A2780" s="341" t="s">
        <v>9257</v>
      </c>
      <c r="B2780" s="341" t="s">
        <v>9269</v>
      </c>
      <c r="C2780" s="342" t="s">
        <v>6602</v>
      </c>
      <c r="D2780" s="342" t="s">
        <v>6603</v>
      </c>
      <c r="E2780" s="342" t="s">
        <v>9255</v>
      </c>
      <c r="F2780" s="342" t="s">
        <v>6568</v>
      </c>
      <c r="G2780" s="343">
        <v>44.550000000000004</v>
      </c>
      <c r="H2780" s="342" t="s">
        <v>6594</v>
      </c>
      <c r="I2780" s="342" t="s">
        <v>6575</v>
      </c>
      <c r="J2780" s="342" t="s">
        <v>6755</v>
      </c>
      <c r="K2780" s="581" t="s">
        <v>7831</v>
      </c>
      <c r="L2780" s="344" t="s">
        <v>4090</v>
      </c>
      <c r="N2780" s="344" t="s">
        <v>4090</v>
      </c>
      <c r="O2780" s="341" t="s">
        <v>6752</v>
      </c>
    </row>
    <row r="2781" spans="1:15" x14ac:dyDescent="0.2">
      <c r="A2781" s="341" t="s">
        <v>9257</v>
      </c>
      <c r="B2781" s="341" t="s">
        <v>9269</v>
      </c>
      <c r="C2781" s="342" t="s">
        <v>8112</v>
      </c>
      <c r="D2781" s="342" t="s">
        <v>6603</v>
      </c>
      <c r="E2781" s="342" t="s">
        <v>9321</v>
      </c>
      <c r="F2781" s="342" t="s">
        <v>6568</v>
      </c>
      <c r="G2781" s="343">
        <v>9.18</v>
      </c>
      <c r="H2781" s="342" t="s">
        <v>6594</v>
      </c>
      <c r="I2781" s="342" t="s">
        <v>6575</v>
      </c>
      <c r="J2781" s="342" t="s">
        <v>6755</v>
      </c>
      <c r="K2781" s="581" t="s">
        <v>7642</v>
      </c>
      <c r="L2781" s="344" t="s">
        <v>4090</v>
      </c>
      <c r="N2781" s="344" t="s">
        <v>4090</v>
      </c>
      <c r="O2781" s="341">
        <v>0</v>
      </c>
    </row>
    <row r="2782" spans="1:15" x14ac:dyDescent="0.2">
      <c r="A2782" s="341" t="s">
        <v>9257</v>
      </c>
      <c r="B2782" s="341" t="s">
        <v>9269</v>
      </c>
      <c r="C2782" s="342" t="s">
        <v>6602</v>
      </c>
      <c r="D2782" s="342" t="s">
        <v>6603</v>
      </c>
      <c r="E2782" s="342" t="s">
        <v>9321</v>
      </c>
      <c r="F2782" s="342" t="s">
        <v>6568</v>
      </c>
      <c r="G2782" s="343">
        <v>21.73</v>
      </c>
      <c r="H2782" s="342" t="s">
        <v>6594</v>
      </c>
      <c r="I2782" s="342" t="s">
        <v>6575</v>
      </c>
      <c r="J2782" s="342" t="s">
        <v>6755</v>
      </c>
      <c r="K2782" s="581" t="s">
        <v>7645</v>
      </c>
      <c r="L2782" s="344" t="s">
        <v>4090</v>
      </c>
      <c r="N2782" s="344" t="s">
        <v>4090</v>
      </c>
      <c r="O2782" s="341">
        <v>0</v>
      </c>
    </row>
    <row r="2783" spans="1:15" x14ac:dyDescent="0.2">
      <c r="A2783" s="341" t="s">
        <v>9257</v>
      </c>
      <c r="B2783" s="341" t="s">
        <v>9269</v>
      </c>
      <c r="C2783" s="342" t="s">
        <v>8112</v>
      </c>
      <c r="D2783" s="342" t="s">
        <v>6603</v>
      </c>
      <c r="E2783" s="342" t="s">
        <v>9326</v>
      </c>
      <c r="F2783" s="342" t="s">
        <v>6568</v>
      </c>
      <c r="G2783" s="343">
        <v>19.440000000000001</v>
      </c>
      <c r="H2783" s="342" t="s">
        <v>6594</v>
      </c>
      <c r="I2783" s="342" t="s">
        <v>6575</v>
      </c>
      <c r="J2783" s="342" t="s">
        <v>6755</v>
      </c>
      <c r="K2783" s="581" t="s">
        <v>7388</v>
      </c>
      <c r="L2783" s="344" t="s">
        <v>4090</v>
      </c>
      <c r="N2783" s="344" t="s">
        <v>4090</v>
      </c>
      <c r="O2783" s="341">
        <v>0</v>
      </c>
    </row>
    <row r="2784" spans="1:15" x14ac:dyDescent="0.2">
      <c r="A2784" s="341" t="s">
        <v>9257</v>
      </c>
      <c r="B2784" s="341" t="s">
        <v>9269</v>
      </c>
      <c r="C2784" s="342" t="s">
        <v>6602</v>
      </c>
      <c r="D2784" s="342" t="s">
        <v>6603</v>
      </c>
      <c r="E2784" s="342" t="s">
        <v>9325</v>
      </c>
      <c r="F2784" s="342" t="s">
        <v>6568</v>
      </c>
      <c r="G2784" s="343">
        <v>20.16</v>
      </c>
      <c r="H2784" s="342" t="s">
        <v>6594</v>
      </c>
      <c r="I2784" s="342" t="s">
        <v>6575</v>
      </c>
      <c r="J2784" s="342" t="s">
        <v>6755</v>
      </c>
      <c r="K2784" s="581" t="s">
        <v>6805</v>
      </c>
      <c r="L2784" s="344" t="s">
        <v>4090</v>
      </c>
      <c r="N2784" s="344" t="s">
        <v>4090</v>
      </c>
      <c r="O2784" s="341">
        <v>0</v>
      </c>
    </row>
    <row r="2785" spans="1:15" x14ac:dyDescent="0.2">
      <c r="A2785" s="341" t="s">
        <v>9257</v>
      </c>
      <c r="B2785" s="341" t="s">
        <v>9269</v>
      </c>
      <c r="C2785" s="342" t="s">
        <v>6602</v>
      </c>
      <c r="D2785" s="342" t="s">
        <v>6603</v>
      </c>
      <c r="E2785" s="342" t="s">
        <v>9325</v>
      </c>
      <c r="F2785" s="342" t="s">
        <v>6568</v>
      </c>
      <c r="G2785" s="343">
        <v>11.28</v>
      </c>
      <c r="H2785" s="342" t="s">
        <v>6594</v>
      </c>
      <c r="I2785" s="342" t="s">
        <v>6575</v>
      </c>
      <c r="J2785" s="342" t="s">
        <v>6755</v>
      </c>
      <c r="K2785" s="581" t="s">
        <v>7393</v>
      </c>
      <c r="L2785" s="344" t="s">
        <v>4090</v>
      </c>
      <c r="N2785" s="344" t="s">
        <v>4090</v>
      </c>
      <c r="O2785" s="341">
        <v>0</v>
      </c>
    </row>
    <row r="2786" spans="1:15" x14ac:dyDescent="0.2">
      <c r="A2786" s="341" t="s">
        <v>9257</v>
      </c>
      <c r="B2786" s="341" t="s">
        <v>9269</v>
      </c>
      <c r="C2786" s="342" t="s">
        <v>6602</v>
      </c>
      <c r="D2786" s="342" t="s">
        <v>6603</v>
      </c>
      <c r="E2786" s="342" t="s">
        <v>9321</v>
      </c>
      <c r="F2786" s="342" t="s">
        <v>6568</v>
      </c>
      <c r="G2786" s="343">
        <v>29.57</v>
      </c>
      <c r="H2786" s="342" t="s">
        <v>6594</v>
      </c>
      <c r="I2786" s="342" t="s">
        <v>6575</v>
      </c>
      <c r="J2786" s="342" t="s">
        <v>6755</v>
      </c>
      <c r="K2786" s="581" t="s">
        <v>7103</v>
      </c>
      <c r="L2786" s="344" t="s">
        <v>4090</v>
      </c>
      <c r="N2786" s="344" t="s">
        <v>4090</v>
      </c>
      <c r="O2786" s="341">
        <v>0</v>
      </c>
    </row>
    <row r="2787" spans="1:15" x14ac:dyDescent="0.2">
      <c r="A2787" s="341" t="s">
        <v>9257</v>
      </c>
      <c r="B2787" s="341" t="s">
        <v>9269</v>
      </c>
      <c r="C2787" s="342" t="s">
        <v>6602</v>
      </c>
      <c r="D2787" s="342" t="s">
        <v>6603</v>
      </c>
      <c r="E2787" s="342" t="s">
        <v>9325</v>
      </c>
      <c r="F2787" s="342" t="s">
        <v>6568</v>
      </c>
      <c r="G2787" s="343">
        <v>99.88</v>
      </c>
      <c r="H2787" s="342" t="s">
        <v>6594</v>
      </c>
      <c r="I2787" s="342" t="s">
        <v>6575</v>
      </c>
      <c r="J2787" s="342" t="s">
        <v>6755</v>
      </c>
      <c r="K2787" s="581" t="s">
        <v>7087</v>
      </c>
      <c r="L2787" s="344" t="s">
        <v>4090</v>
      </c>
      <c r="N2787" s="344" t="s">
        <v>4090</v>
      </c>
      <c r="O2787" s="341" t="s">
        <v>6752</v>
      </c>
    </row>
    <row r="2788" spans="1:15" x14ac:dyDescent="0.2">
      <c r="A2788" s="341" t="s">
        <v>9257</v>
      </c>
      <c r="B2788" s="341" t="s">
        <v>9269</v>
      </c>
      <c r="C2788" s="342" t="s">
        <v>6602</v>
      </c>
      <c r="D2788" s="342" t="s">
        <v>6603</v>
      </c>
      <c r="E2788" s="342" t="s">
        <v>9337</v>
      </c>
      <c r="F2788" s="342" t="s">
        <v>6568</v>
      </c>
      <c r="G2788" s="343">
        <v>4.1399999999999997</v>
      </c>
      <c r="H2788" s="342" t="s">
        <v>6594</v>
      </c>
      <c r="I2788" s="342" t="s">
        <v>6575</v>
      </c>
      <c r="J2788" s="342" t="s">
        <v>6755</v>
      </c>
      <c r="K2788" s="581" t="s">
        <v>6917</v>
      </c>
      <c r="L2788" s="344" t="s">
        <v>4090</v>
      </c>
      <c r="N2788" s="344" t="s">
        <v>4090</v>
      </c>
      <c r="O2788" s="341">
        <v>0</v>
      </c>
    </row>
    <row r="2789" spans="1:15" x14ac:dyDescent="0.2">
      <c r="A2789" s="341" t="s">
        <v>9257</v>
      </c>
      <c r="B2789" s="341" t="s">
        <v>9269</v>
      </c>
      <c r="C2789" s="342" t="s">
        <v>6602</v>
      </c>
      <c r="D2789" s="342" t="s">
        <v>6603</v>
      </c>
      <c r="E2789" s="342" t="s">
        <v>9321</v>
      </c>
      <c r="F2789" s="342" t="s">
        <v>6568</v>
      </c>
      <c r="G2789" s="343">
        <v>6.24</v>
      </c>
      <c r="H2789" s="342" t="s">
        <v>6594</v>
      </c>
      <c r="I2789" s="342" t="s">
        <v>6575</v>
      </c>
      <c r="J2789" s="342" t="s">
        <v>6755</v>
      </c>
      <c r="K2789" s="581" t="s">
        <v>6681</v>
      </c>
      <c r="L2789" s="344" t="s">
        <v>4090</v>
      </c>
      <c r="N2789" s="344" t="s">
        <v>4090</v>
      </c>
      <c r="O2789" s="341">
        <v>0</v>
      </c>
    </row>
    <row r="2790" spans="1:15" x14ac:dyDescent="0.2">
      <c r="A2790" s="341" t="s">
        <v>9257</v>
      </c>
      <c r="B2790" s="341" t="s">
        <v>9269</v>
      </c>
      <c r="C2790" s="342" t="s">
        <v>6602</v>
      </c>
      <c r="D2790" s="342" t="s">
        <v>6603</v>
      </c>
      <c r="E2790" s="342" t="s">
        <v>9323</v>
      </c>
      <c r="F2790" s="342" t="s">
        <v>6568</v>
      </c>
      <c r="G2790" s="343">
        <v>1.92</v>
      </c>
      <c r="H2790" s="342" t="s">
        <v>6594</v>
      </c>
      <c r="I2790" s="342" t="s">
        <v>6575</v>
      </c>
      <c r="J2790" s="342" t="s">
        <v>6755</v>
      </c>
      <c r="K2790" s="581" t="s">
        <v>7457</v>
      </c>
      <c r="L2790" s="344" t="s">
        <v>4090</v>
      </c>
      <c r="N2790" s="344" t="s">
        <v>4090</v>
      </c>
      <c r="O2790" s="341" t="s">
        <v>6766</v>
      </c>
    </row>
    <row r="2791" spans="1:15" x14ac:dyDescent="0.2">
      <c r="A2791" s="341" t="s">
        <v>9257</v>
      </c>
      <c r="B2791" s="341" t="s">
        <v>9269</v>
      </c>
      <c r="C2791" s="342" t="s">
        <v>6602</v>
      </c>
      <c r="D2791" s="342" t="s">
        <v>6603</v>
      </c>
      <c r="E2791" s="342" t="s">
        <v>9323</v>
      </c>
      <c r="F2791" s="342" t="s">
        <v>6568</v>
      </c>
      <c r="G2791" s="343">
        <v>17.29</v>
      </c>
      <c r="H2791" s="342" t="s">
        <v>6594</v>
      </c>
      <c r="I2791" s="342" t="s">
        <v>6575</v>
      </c>
      <c r="J2791" s="342" t="s">
        <v>6755</v>
      </c>
      <c r="K2791" s="581" t="s">
        <v>8137</v>
      </c>
      <c r="L2791" s="344" t="s">
        <v>4090</v>
      </c>
      <c r="N2791" s="344" t="s">
        <v>4090</v>
      </c>
      <c r="O2791" s="341">
        <v>0</v>
      </c>
    </row>
    <row r="2792" spans="1:15" x14ac:dyDescent="0.2">
      <c r="A2792" s="341" t="s">
        <v>9257</v>
      </c>
      <c r="B2792" s="341" t="s">
        <v>9269</v>
      </c>
      <c r="C2792" s="342" t="s">
        <v>6602</v>
      </c>
      <c r="D2792" s="342" t="s">
        <v>6603</v>
      </c>
      <c r="E2792" s="342" t="s">
        <v>9323</v>
      </c>
      <c r="F2792" s="342" t="s">
        <v>6568</v>
      </c>
      <c r="G2792" s="343">
        <v>24.26</v>
      </c>
      <c r="H2792" s="342" t="s">
        <v>6594</v>
      </c>
      <c r="I2792" s="342" t="s">
        <v>6575</v>
      </c>
      <c r="J2792" s="342" t="s">
        <v>6755</v>
      </c>
      <c r="K2792" s="581" t="s">
        <v>7516</v>
      </c>
      <c r="L2792" s="344" t="s">
        <v>4090</v>
      </c>
      <c r="N2792" s="344" t="s">
        <v>4090</v>
      </c>
      <c r="O2792" s="341" t="s">
        <v>6752</v>
      </c>
    </row>
    <row r="2793" spans="1:15" x14ac:dyDescent="0.2">
      <c r="A2793" s="341" t="s">
        <v>9257</v>
      </c>
      <c r="B2793" s="341" t="s">
        <v>9269</v>
      </c>
      <c r="C2793" s="342" t="s">
        <v>6602</v>
      </c>
      <c r="D2793" s="342" t="s">
        <v>6603</v>
      </c>
      <c r="E2793" s="342" t="s">
        <v>9255</v>
      </c>
      <c r="F2793" s="342" t="s">
        <v>6568</v>
      </c>
      <c r="G2793" s="343">
        <v>11.05</v>
      </c>
      <c r="H2793" s="342" t="s">
        <v>6594</v>
      </c>
      <c r="I2793" s="342" t="s">
        <v>6575</v>
      </c>
      <c r="J2793" s="342" t="s">
        <v>6755</v>
      </c>
      <c r="K2793" s="581" t="s">
        <v>8138</v>
      </c>
      <c r="L2793" s="344" t="s">
        <v>4090</v>
      </c>
      <c r="N2793" s="344" t="s">
        <v>4090</v>
      </c>
      <c r="O2793" s="341" t="s">
        <v>6766</v>
      </c>
    </row>
    <row r="2794" spans="1:15" x14ac:dyDescent="0.2">
      <c r="A2794" s="341" t="s">
        <v>9257</v>
      </c>
      <c r="B2794" s="341" t="s">
        <v>9269</v>
      </c>
      <c r="C2794" s="342" t="s">
        <v>6602</v>
      </c>
      <c r="D2794" s="342" t="s">
        <v>6603</v>
      </c>
      <c r="E2794" s="342" t="s">
        <v>9324</v>
      </c>
      <c r="F2794" s="342" t="s">
        <v>6568</v>
      </c>
      <c r="G2794" s="343">
        <v>5.13</v>
      </c>
      <c r="H2794" s="342" t="s">
        <v>6594</v>
      </c>
      <c r="I2794" s="342" t="s">
        <v>6575</v>
      </c>
      <c r="J2794" s="342" t="s">
        <v>6755</v>
      </c>
      <c r="K2794" s="581" t="s">
        <v>7449</v>
      </c>
      <c r="L2794" s="344" t="s">
        <v>4090</v>
      </c>
      <c r="N2794" s="344" t="s">
        <v>4090</v>
      </c>
      <c r="O2794" s="341">
        <v>0</v>
      </c>
    </row>
    <row r="2795" spans="1:15" x14ac:dyDescent="0.2">
      <c r="A2795" s="341" t="s">
        <v>9257</v>
      </c>
      <c r="B2795" s="341" t="s">
        <v>9269</v>
      </c>
      <c r="C2795" s="342" t="s">
        <v>6602</v>
      </c>
      <c r="D2795" s="342" t="s">
        <v>6603</v>
      </c>
      <c r="E2795" s="342" t="s">
        <v>9328</v>
      </c>
      <c r="F2795" s="342" t="s">
        <v>6568</v>
      </c>
      <c r="G2795" s="343">
        <v>29.67</v>
      </c>
      <c r="H2795" s="342" t="s">
        <v>6594</v>
      </c>
      <c r="I2795" s="342" t="s">
        <v>6575</v>
      </c>
      <c r="J2795" s="342" t="s">
        <v>6755</v>
      </c>
      <c r="K2795" s="581" t="s">
        <v>6683</v>
      </c>
      <c r="L2795" s="344" t="s">
        <v>4090</v>
      </c>
      <c r="N2795" s="344" t="s">
        <v>4090</v>
      </c>
      <c r="O2795" s="341">
        <v>0</v>
      </c>
    </row>
    <row r="2796" spans="1:15" x14ac:dyDescent="0.2">
      <c r="A2796" s="341" t="s">
        <v>9257</v>
      </c>
      <c r="B2796" s="341" t="s">
        <v>9269</v>
      </c>
      <c r="C2796" s="342" t="s">
        <v>6602</v>
      </c>
      <c r="D2796" s="342" t="s">
        <v>6603</v>
      </c>
      <c r="E2796" s="342" t="s">
        <v>9319</v>
      </c>
      <c r="F2796" s="342" t="s">
        <v>6568</v>
      </c>
      <c r="G2796" s="343">
        <v>5.5200000000000005</v>
      </c>
      <c r="H2796" s="342" t="s">
        <v>6594</v>
      </c>
      <c r="I2796" s="342" t="s">
        <v>6575</v>
      </c>
      <c r="J2796" s="342" t="s">
        <v>6755</v>
      </c>
      <c r="K2796" s="581" t="s">
        <v>8139</v>
      </c>
      <c r="L2796" s="344" t="s">
        <v>4090</v>
      </c>
      <c r="N2796" s="344" t="s">
        <v>4090</v>
      </c>
      <c r="O2796" s="341">
        <v>0</v>
      </c>
    </row>
    <row r="2797" spans="1:15" x14ac:dyDescent="0.2">
      <c r="A2797" s="341" t="s">
        <v>9257</v>
      </c>
      <c r="B2797" s="341" t="s">
        <v>9269</v>
      </c>
      <c r="C2797" s="342" t="s">
        <v>6602</v>
      </c>
      <c r="D2797" s="342" t="s">
        <v>6603</v>
      </c>
      <c r="E2797" s="342" t="s">
        <v>9321</v>
      </c>
      <c r="F2797" s="342" t="s">
        <v>6568</v>
      </c>
      <c r="G2797" s="343">
        <v>2.5300000000000002</v>
      </c>
      <c r="H2797" s="342" t="s">
        <v>6594</v>
      </c>
      <c r="I2797" s="342" t="s">
        <v>6575</v>
      </c>
      <c r="J2797" s="342" t="s">
        <v>6755</v>
      </c>
      <c r="K2797" s="581" t="s">
        <v>7134</v>
      </c>
      <c r="L2797" s="344" t="s">
        <v>4090</v>
      </c>
      <c r="N2797" s="344" t="s">
        <v>4090</v>
      </c>
      <c r="O2797" s="341">
        <v>0</v>
      </c>
    </row>
    <row r="2798" spans="1:15" x14ac:dyDescent="0.2">
      <c r="A2798" s="341" t="s">
        <v>9257</v>
      </c>
      <c r="B2798" s="341" t="s">
        <v>9269</v>
      </c>
      <c r="C2798" s="342" t="s">
        <v>6602</v>
      </c>
      <c r="D2798" s="342" t="s">
        <v>6603</v>
      </c>
      <c r="E2798" s="342" t="s">
        <v>9328</v>
      </c>
      <c r="F2798" s="342" t="s">
        <v>6568</v>
      </c>
      <c r="G2798" s="343">
        <v>8.4</v>
      </c>
      <c r="H2798" s="342" t="s">
        <v>6594</v>
      </c>
      <c r="I2798" s="342" t="s">
        <v>6575</v>
      </c>
      <c r="J2798" s="342" t="s">
        <v>6755</v>
      </c>
      <c r="K2798" s="581" t="s">
        <v>8140</v>
      </c>
      <c r="L2798" s="344" t="s">
        <v>4090</v>
      </c>
      <c r="N2798" s="344" t="s">
        <v>4090</v>
      </c>
      <c r="O2798" s="341" t="s">
        <v>6752</v>
      </c>
    </row>
    <row r="2799" spans="1:15" x14ac:dyDescent="0.2">
      <c r="A2799" s="341" t="s">
        <v>9257</v>
      </c>
      <c r="B2799" s="341" t="s">
        <v>9269</v>
      </c>
      <c r="C2799" s="342" t="s">
        <v>6602</v>
      </c>
      <c r="D2799" s="342" t="s">
        <v>6603</v>
      </c>
      <c r="E2799" s="342" t="s">
        <v>9255</v>
      </c>
      <c r="F2799" s="342" t="s">
        <v>6568</v>
      </c>
      <c r="G2799" s="343">
        <v>4.1399999999999997</v>
      </c>
      <c r="H2799" s="342" t="s">
        <v>6594</v>
      </c>
      <c r="I2799" s="342" t="s">
        <v>6575</v>
      </c>
      <c r="J2799" s="342" t="s">
        <v>6755</v>
      </c>
      <c r="K2799" s="581" t="s">
        <v>8141</v>
      </c>
      <c r="L2799" s="344" t="s">
        <v>4090</v>
      </c>
      <c r="N2799" s="344" t="s">
        <v>4090</v>
      </c>
      <c r="O2799" s="341">
        <v>0</v>
      </c>
    </row>
    <row r="2800" spans="1:15" x14ac:dyDescent="0.2">
      <c r="A2800" s="341" t="s">
        <v>9257</v>
      </c>
      <c r="B2800" s="341" t="s">
        <v>9269</v>
      </c>
      <c r="C2800" s="342" t="s">
        <v>6602</v>
      </c>
      <c r="D2800" s="342" t="s">
        <v>6603</v>
      </c>
      <c r="E2800" s="342" t="s">
        <v>9320</v>
      </c>
      <c r="F2800" s="342" t="s">
        <v>6568</v>
      </c>
      <c r="G2800" s="343">
        <v>18.170000000000002</v>
      </c>
      <c r="H2800" s="342" t="s">
        <v>6594</v>
      </c>
      <c r="I2800" s="342" t="s">
        <v>6575</v>
      </c>
      <c r="J2800" s="342" t="s">
        <v>6755</v>
      </c>
      <c r="K2800" s="581" t="s">
        <v>7647</v>
      </c>
      <c r="L2800" s="344" t="s">
        <v>4090</v>
      </c>
      <c r="N2800" s="344" t="s">
        <v>4090</v>
      </c>
      <c r="O2800" s="341">
        <v>0</v>
      </c>
    </row>
    <row r="2801" spans="1:15" x14ac:dyDescent="0.2">
      <c r="A2801" s="341" t="s">
        <v>9257</v>
      </c>
      <c r="B2801" s="341" t="s">
        <v>9269</v>
      </c>
      <c r="C2801" s="342" t="s">
        <v>6602</v>
      </c>
      <c r="D2801" s="342" t="s">
        <v>6603</v>
      </c>
      <c r="E2801" s="342" t="s">
        <v>9322</v>
      </c>
      <c r="F2801" s="342" t="s">
        <v>6568</v>
      </c>
      <c r="G2801" s="343">
        <v>62.79</v>
      </c>
      <c r="H2801" s="342" t="s">
        <v>6594</v>
      </c>
      <c r="I2801" s="342" t="s">
        <v>6575</v>
      </c>
      <c r="J2801" s="342" t="s">
        <v>6755</v>
      </c>
      <c r="K2801" s="581" t="s">
        <v>7687</v>
      </c>
      <c r="L2801" s="344" t="s">
        <v>4090</v>
      </c>
      <c r="N2801" s="344" t="s">
        <v>4090</v>
      </c>
      <c r="O2801" s="341" t="s">
        <v>6752</v>
      </c>
    </row>
    <row r="2802" spans="1:15" x14ac:dyDescent="0.2">
      <c r="A2802" s="341" t="s">
        <v>9257</v>
      </c>
      <c r="B2802" s="341" t="s">
        <v>9269</v>
      </c>
      <c r="C2802" s="342" t="s">
        <v>6602</v>
      </c>
      <c r="D2802" s="342" t="s">
        <v>6603</v>
      </c>
      <c r="E2802" s="342" t="s">
        <v>9324</v>
      </c>
      <c r="F2802" s="342" t="s">
        <v>6568</v>
      </c>
      <c r="G2802" s="343">
        <v>5.4</v>
      </c>
      <c r="H2802" s="342" t="s">
        <v>6594</v>
      </c>
      <c r="I2802" s="342" t="s">
        <v>6575</v>
      </c>
      <c r="J2802" s="342" t="s">
        <v>6755</v>
      </c>
      <c r="K2802" s="581" t="s">
        <v>7114</v>
      </c>
      <c r="L2802" s="344" t="s">
        <v>4090</v>
      </c>
      <c r="N2802" s="344" t="s">
        <v>4090</v>
      </c>
      <c r="O2802" s="341">
        <v>0</v>
      </c>
    </row>
    <row r="2803" spans="1:15" x14ac:dyDescent="0.2">
      <c r="A2803" s="341" t="s">
        <v>9257</v>
      </c>
      <c r="B2803" s="341" t="s">
        <v>9269</v>
      </c>
      <c r="C2803" s="342" t="s">
        <v>6602</v>
      </c>
      <c r="D2803" s="342" t="s">
        <v>6603</v>
      </c>
      <c r="E2803" s="342" t="s">
        <v>9334</v>
      </c>
      <c r="F2803" s="342" t="s">
        <v>6568</v>
      </c>
      <c r="G2803" s="343">
        <v>8.74</v>
      </c>
      <c r="H2803" s="342" t="s">
        <v>6594</v>
      </c>
      <c r="I2803" s="342" t="s">
        <v>6575</v>
      </c>
      <c r="J2803" s="342" t="s">
        <v>6755</v>
      </c>
      <c r="K2803" s="581" t="s">
        <v>7171</v>
      </c>
      <c r="L2803" s="344" t="s">
        <v>4090</v>
      </c>
      <c r="N2803" s="344" t="s">
        <v>4090</v>
      </c>
      <c r="O2803" s="341">
        <v>0</v>
      </c>
    </row>
    <row r="2804" spans="1:15" x14ac:dyDescent="0.2">
      <c r="A2804" s="341" t="s">
        <v>9257</v>
      </c>
      <c r="B2804" s="341" t="s">
        <v>9269</v>
      </c>
      <c r="C2804" s="342" t="s">
        <v>6602</v>
      </c>
      <c r="D2804" s="342" t="s">
        <v>6603</v>
      </c>
      <c r="E2804" s="342" t="s">
        <v>9334</v>
      </c>
      <c r="F2804" s="342" t="s">
        <v>6568</v>
      </c>
      <c r="G2804" s="343">
        <v>4.6000000000000005</v>
      </c>
      <c r="H2804" s="342" t="s">
        <v>6594</v>
      </c>
      <c r="I2804" s="342" t="s">
        <v>6575</v>
      </c>
      <c r="J2804" s="342" t="s">
        <v>6755</v>
      </c>
      <c r="K2804" s="581" t="s">
        <v>6679</v>
      </c>
      <c r="L2804" s="344" t="s">
        <v>4090</v>
      </c>
      <c r="N2804" s="344" t="s">
        <v>4090</v>
      </c>
      <c r="O2804" s="341">
        <v>0</v>
      </c>
    </row>
    <row r="2805" spans="1:15" x14ac:dyDescent="0.2">
      <c r="A2805" s="341" t="s">
        <v>9257</v>
      </c>
      <c r="B2805" s="341" t="s">
        <v>9269</v>
      </c>
      <c r="C2805" s="342" t="s">
        <v>6602</v>
      </c>
      <c r="D2805" s="342" t="s">
        <v>6603</v>
      </c>
      <c r="E2805" s="342" t="s">
        <v>9322</v>
      </c>
      <c r="F2805" s="342" t="s">
        <v>6568</v>
      </c>
      <c r="G2805" s="343">
        <v>5.0600000000000005</v>
      </c>
      <c r="H2805" s="342" t="s">
        <v>6594</v>
      </c>
      <c r="I2805" s="342" t="s">
        <v>6575</v>
      </c>
      <c r="J2805" s="342" t="s">
        <v>6755</v>
      </c>
      <c r="K2805" s="581" t="s">
        <v>7450</v>
      </c>
      <c r="L2805" s="344" t="s">
        <v>4090</v>
      </c>
      <c r="N2805" s="344" t="s">
        <v>4090</v>
      </c>
      <c r="O2805" s="341">
        <v>0</v>
      </c>
    </row>
    <row r="2806" spans="1:15" x14ac:dyDescent="0.2">
      <c r="A2806" s="341" t="s">
        <v>9257</v>
      </c>
      <c r="B2806" s="341" t="s">
        <v>9269</v>
      </c>
      <c r="C2806" s="342" t="s">
        <v>6602</v>
      </c>
      <c r="D2806" s="342" t="s">
        <v>6603</v>
      </c>
      <c r="E2806" s="342" t="s">
        <v>9332</v>
      </c>
      <c r="F2806" s="342" t="s">
        <v>6568</v>
      </c>
      <c r="G2806" s="343">
        <v>10.53</v>
      </c>
      <c r="H2806" s="342" t="s">
        <v>6594</v>
      </c>
      <c r="I2806" s="342" t="s">
        <v>6575</v>
      </c>
      <c r="J2806" s="342" t="s">
        <v>6755</v>
      </c>
      <c r="K2806" s="581" t="s">
        <v>6841</v>
      </c>
      <c r="L2806" s="344" t="s">
        <v>4090</v>
      </c>
      <c r="N2806" s="344" t="s">
        <v>4090</v>
      </c>
      <c r="O2806" s="341">
        <v>0</v>
      </c>
    </row>
    <row r="2807" spans="1:15" x14ac:dyDescent="0.2">
      <c r="A2807" s="341" t="s">
        <v>9257</v>
      </c>
      <c r="B2807" s="341" t="s">
        <v>9269</v>
      </c>
      <c r="C2807" s="342" t="s">
        <v>6602</v>
      </c>
      <c r="D2807" s="342" t="s">
        <v>6603</v>
      </c>
      <c r="E2807" s="342" t="s">
        <v>9332</v>
      </c>
      <c r="F2807" s="342" t="s">
        <v>6568</v>
      </c>
      <c r="G2807" s="343">
        <v>7.1050000000000004</v>
      </c>
      <c r="H2807" s="342" t="s">
        <v>6594</v>
      </c>
      <c r="I2807" s="342" t="s">
        <v>6575</v>
      </c>
      <c r="J2807" s="342" t="s">
        <v>6755</v>
      </c>
      <c r="K2807" s="581" t="s">
        <v>7698</v>
      </c>
      <c r="L2807" s="344" t="s">
        <v>4090</v>
      </c>
      <c r="N2807" s="344" t="s">
        <v>4090</v>
      </c>
      <c r="O2807" s="341" t="s">
        <v>6752</v>
      </c>
    </row>
    <row r="2808" spans="1:15" x14ac:dyDescent="0.2">
      <c r="A2808" s="341" t="s">
        <v>9257</v>
      </c>
      <c r="B2808" s="341" t="s">
        <v>9269</v>
      </c>
      <c r="C2808" s="342" t="s">
        <v>6602</v>
      </c>
      <c r="D2808" s="342" t="s">
        <v>6603</v>
      </c>
      <c r="E2808" s="342" t="s">
        <v>9322</v>
      </c>
      <c r="F2808" s="342" t="s">
        <v>6568</v>
      </c>
      <c r="G2808" s="343">
        <v>8.16</v>
      </c>
      <c r="H2808" s="342" t="s">
        <v>6594</v>
      </c>
      <c r="I2808" s="342" t="s">
        <v>6575</v>
      </c>
      <c r="J2808" s="342" t="s">
        <v>6755</v>
      </c>
      <c r="K2808" s="581" t="s">
        <v>7977</v>
      </c>
      <c r="L2808" s="344" t="s">
        <v>4090</v>
      </c>
      <c r="N2808" s="344" t="s">
        <v>4090</v>
      </c>
      <c r="O2808" s="341" t="s">
        <v>6752</v>
      </c>
    </row>
    <row r="2809" spans="1:15" x14ac:dyDescent="0.2">
      <c r="A2809" s="341" t="s">
        <v>9257</v>
      </c>
      <c r="B2809" s="341" t="s">
        <v>9269</v>
      </c>
      <c r="C2809" s="342" t="s">
        <v>6602</v>
      </c>
      <c r="D2809" s="342" t="s">
        <v>6603</v>
      </c>
      <c r="E2809" s="342" t="s">
        <v>9320</v>
      </c>
      <c r="F2809" s="342" t="s">
        <v>6568</v>
      </c>
      <c r="G2809" s="343">
        <v>8.26</v>
      </c>
      <c r="H2809" s="342" t="s">
        <v>6594</v>
      </c>
      <c r="I2809" s="342" t="s">
        <v>6575</v>
      </c>
      <c r="J2809" s="342" t="s">
        <v>6755</v>
      </c>
      <c r="K2809" s="581" t="s">
        <v>6933</v>
      </c>
      <c r="L2809" s="344" t="s">
        <v>4090</v>
      </c>
      <c r="N2809" s="344" t="s">
        <v>4090</v>
      </c>
      <c r="O2809" s="341" t="s">
        <v>6752</v>
      </c>
    </row>
    <row r="2810" spans="1:15" x14ac:dyDescent="0.2">
      <c r="A2810" s="341" t="s">
        <v>9257</v>
      </c>
      <c r="B2810" s="341" t="s">
        <v>9269</v>
      </c>
      <c r="C2810" s="342" t="s">
        <v>6602</v>
      </c>
      <c r="D2810" s="342" t="s">
        <v>6603</v>
      </c>
      <c r="E2810" s="342" t="s">
        <v>9320</v>
      </c>
      <c r="F2810" s="342" t="s">
        <v>6568</v>
      </c>
      <c r="G2810" s="343">
        <v>8.51</v>
      </c>
      <c r="H2810" s="342" t="s">
        <v>6594</v>
      </c>
      <c r="I2810" s="342" t="s">
        <v>6575</v>
      </c>
      <c r="J2810" s="342" t="s">
        <v>6755</v>
      </c>
      <c r="K2810" s="581" t="s">
        <v>6772</v>
      </c>
      <c r="L2810" s="344" t="s">
        <v>4090</v>
      </c>
      <c r="N2810" s="344" t="s">
        <v>4090</v>
      </c>
      <c r="O2810" s="341">
        <v>0</v>
      </c>
    </row>
    <row r="2811" spans="1:15" x14ac:dyDescent="0.2">
      <c r="A2811" s="341" t="s">
        <v>9257</v>
      </c>
      <c r="B2811" s="341" t="s">
        <v>9269</v>
      </c>
      <c r="C2811" s="342" t="s">
        <v>6602</v>
      </c>
      <c r="D2811" s="342" t="s">
        <v>6603</v>
      </c>
      <c r="E2811" s="342" t="s">
        <v>9320</v>
      </c>
      <c r="F2811" s="342" t="s">
        <v>6568</v>
      </c>
      <c r="G2811" s="343">
        <v>7.8</v>
      </c>
      <c r="H2811" s="342" t="s">
        <v>6594</v>
      </c>
      <c r="I2811" s="342" t="s">
        <v>6575</v>
      </c>
      <c r="J2811" s="342" t="s">
        <v>6755</v>
      </c>
      <c r="K2811" s="581" t="s">
        <v>6826</v>
      </c>
      <c r="L2811" s="344" t="s">
        <v>4090</v>
      </c>
      <c r="N2811" s="344" t="s">
        <v>4090</v>
      </c>
      <c r="O2811" s="341">
        <v>0</v>
      </c>
    </row>
    <row r="2812" spans="1:15" x14ac:dyDescent="0.2">
      <c r="A2812" s="341" t="s">
        <v>9257</v>
      </c>
      <c r="B2812" s="341" t="s">
        <v>9269</v>
      </c>
      <c r="C2812" s="342" t="s">
        <v>6602</v>
      </c>
      <c r="D2812" s="342" t="s">
        <v>6603</v>
      </c>
      <c r="E2812" s="342" t="s">
        <v>9320</v>
      </c>
      <c r="F2812" s="342" t="s">
        <v>6568</v>
      </c>
      <c r="G2812" s="343">
        <v>8.7750000000000004</v>
      </c>
      <c r="H2812" s="342" t="s">
        <v>6594</v>
      </c>
      <c r="I2812" s="342" t="s">
        <v>6575</v>
      </c>
      <c r="J2812" s="342" t="s">
        <v>6755</v>
      </c>
      <c r="K2812" s="581" t="s">
        <v>7143</v>
      </c>
      <c r="L2812" s="344" t="s">
        <v>4090</v>
      </c>
      <c r="N2812" s="344" t="s">
        <v>4090</v>
      </c>
      <c r="O2812" s="341">
        <v>0</v>
      </c>
    </row>
    <row r="2813" spans="1:15" x14ac:dyDescent="0.2">
      <c r="A2813" s="341" t="s">
        <v>9257</v>
      </c>
      <c r="B2813" s="341" t="s">
        <v>9269</v>
      </c>
      <c r="C2813" s="342" t="s">
        <v>6602</v>
      </c>
      <c r="D2813" s="342" t="s">
        <v>6603</v>
      </c>
      <c r="E2813" s="342" t="s">
        <v>9323</v>
      </c>
      <c r="F2813" s="342" t="s">
        <v>6568</v>
      </c>
      <c r="G2813" s="343">
        <v>8.74</v>
      </c>
      <c r="H2813" s="342" t="s">
        <v>6594</v>
      </c>
      <c r="I2813" s="342" t="s">
        <v>6575</v>
      </c>
      <c r="J2813" s="342" t="s">
        <v>6755</v>
      </c>
      <c r="K2813" s="581" t="s">
        <v>7087</v>
      </c>
      <c r="L2813" s="344" t="s">
        <v>4090</v>
      </c>
      <c r="N2813" s="344" t="s">
        <v>4090</v>
      </c>
      <c r="O2813" s="341">
        <v>0</v>
      </c>
    </row>
    <row r="2814" spans="1:15" x14ac:dyDescent="0.2">
      <c r="A2814" s="341" t="s">
        <v>9257</v>
      </c>
      <c r="B2814" s="341" t="s">
        <v>9269</v>
      </c>
      <c r="C2814" s="342" t="s">
        <v>6602</v>
      </c>
      <c r="D2814" s="342" t="s">
        <v>6603</v>
      </c>
      <c r="E2814" s="342" t="s">
        <v>9255</v>
      </c>
      <c r="F2814" s="342" t="s">
        <v>6568</v>
      </c>
      <c r="G2814" s="343">
        <v>9.8000000000000007</v>
      </c>
      <c r="H2814" s="342" t="s">
        <v>6594</v>
      </c>
      <c r="I2814" s="342" t="s">
        <v>6575</v>
      </c>
      <c r="J2814" s="342" t="s">
        <v>6755</v>
      </c>
      <c r="K2814" s="581" t="s">
        <v>6933</v>
      </c>
      <c r="L2814" s="344" t="s">
        <v>4090</v>
      </c>
      <c r="N2814" s="344" t="s">
        <v>4090</v>
      </c>
      <c r="O2814" s="341" t="s">
        <v>6752</v>
      </c>
    </row>
    <row r="2815" spans="1:15" x14ac:dyDescent="0.2">
      <c r="A2815" s="341" t="s">
        <v>9257</v>
      </c>
      <c r="B2815" s="341" t="s">
        <v>9269</v>
      </c>
      <c r="C2815" s="342" t="s">
        <v>6602</v>
      </c>
      <c r="D2815" s="342" t="s">
        <v>6603</v>
      </c>
      <c r="E2815" s="342" t="s">
        <v>9320</v>
      </c>
      <c r="F2815" s="342" t="s">
        <v>6568</v>
      </c>
      <c r="G2815" s="343">
        <v>7.8</v>
      </c>
      <c r="H2815" s="342" t="s">
        <v>6594</v>
      </c>
      <c r="I2815" s="342" t="s">
        <v>6575</v>
      </c>
      <c r="J2815" s="342" t="s">
        <v>6755</v>
      </c>
      <c r="K2815" s="581" t="s">
        <v>8142</v>
      </c>
      <c r="L2815" s="344" t="s">
        <v>4090</v>
      </c>
      <c r="N2815" s="344" t="s">
        <v>4090</v>
      </c>
      <c r="O2815" s="341">
        <v>0</v>
      </c>
    </row>
    <row r="2816" spans="1:15" x14ac:dyDescent="0.2">
      <c r="A2816" s="341" t="s">
        <v>9257</v>
      </c>
      <c r="B2816" s="341" t="s">
        <v>9269</v>
      </c>
      <c r="C2816" s="342" t="s">
        <v>6602</v>
      </c>
      <c r="D2816" s="342" t="s">
        <v>6603</v>
      </c>
      <c r="E2816" s="342" t="s">
        <v>9320</v>
      </c>
      <c r="F2816" s="342" t="s">
        <v>6568</v>
      </c>
      <c r="G2816" s="343">
        <v>10.5</v>
      </c>
      <c r="H2816" s="342" t="s">
        <v>6594</v>
      </c>
      <c r="I2816" s="342" t="s">
        <v>6575</v>
      </c>
      <c r="J2816" s="342" t="s">
        <v>6755</v>
      </c>
      <c r="K2816" s="581" t="s">
        <v>6900</v>
      </c>
      <c r="L2816" s="344" t="s">
        <v>4090</v>
      </c>
      <c r="N2816" s="344" t="s">
        <v>4090</v>
      </c>
      <c r="O2816" s="341" t="s">
        <v>6752</v>
      </c>
    </row>
    <row r="2817" spans="1:15" x14ac:dyDescent="0.2">
      <c r="A2817" s="341" t="s">
        <v>9257</v>
      </c>
      <c r="B2817" s="341" t="s">
        <v>9269</v>
      </c>
      <c r="C2817" s="342" t="s">
        <v>6602</v>
      </c>
      <c r="D2817" s="342" t="s">
        <v>6603</v>
      </c>
      <c r="E2817" s="342" t="s">
        <v>9320</v>
      </c>
      <c r="F2817" s="342" t="s">
        <v>6568</v>
      </c>
      <c r="G2817" s="343">
        <v>4.51</v>
      </c>
      <c r="H2817" s="342" t="s">
        <v>6594</v>
      </c>
      <c r="I2817" s="342" t="s">
        <v>6575</v>
      </c>
      <c r="J2817" s="342" t="s">
        <v>6755</v>
      </c>
      <c r="K2817" s="581" t="s">
        <v>7192</v>
      </c>
      <c r="L2817" s="344" t="s">
        <v>4090</v>
      </c>
      <c r="N2817" s="344" t="s">
        <v>4090</v>
      </c>
      <c r="O2817" s="341">
        <v>0</v>
      </c>
    </row>
    <row r="2818" spans="1:15" x14ac:dyDescent="0.2">
      <c r="A2818" s="341" t="s">
        <v>9257</v>
      </c>
      <c r="B2818" s="341" t="s">
        <v>9269</v>
      </c>
      <c r="C2818" s="342" t="s">
        <v>6602</v>
      </c>
      <c r="D2818" s="342" t="s">
        <v>6603</v>
      </c>
      <c r="E2818" s="342" t="s">
        <v>9319</v>
      </c>
      <c r="F2818" s="342" t="s">
        <v>6568</v>
      </c>
      <c r="G2818" s="343">
        <v>4.6000000000000005</v>
      </c>
      <c r="H2818" s="342" t="s">
        <v>6594</v>
      </c>
      <c r="I2818" s="342" t="s">
        <v>6575</v>
      </c>
      <c r="J2818" s="342" t="s">
        <v>6755</v>
      </c>
      <c r="K2818" s="581" t="s">
        <v>8139</v>
      </c>
      <c r="L2818" s="344" t="s">
        <v>4090</v>
      </c>
      <c r="N2818" s="344" t="s">
        <v>4090</v>
      </c>
      <c r="O2818" s="341">
        <v>0</v>
      </c>
    </row>
    <row r="2819" spans="1:15" x14ac:dyDescent="0.2">
      <c r="A2819" s="341" t="s">
        <v>9257</v>
      </c>
      <c r="B2819" s="341" t="s">
        <v>9269</v>
      </c>
      <c r="C2819" s="342" t="s">
        <v>6602</v>
      </c>
      <c r="D2819" s="342" t="s">
        <v>6603</v>
      </c>
      <c r="E2819" s="342" t="s">
        <v>9320</v>
      </c>
      <c r="F2819" s="342" t="s">
        <v>6568</v>
      </c>
      <c r="G2819" s="343">
        <v>4.32</v>
      </c>
      <c r="H2819" s="342" t="s">
        <v>6594</v>
      </c>
      <c r="I2819" s="342" t="s">
        <v>6575</v>
      </c>
      <c r="J2819" s="342" t="s">
        <v>6755</v>
      </c>
      <c r="K2819" s="581" t="s">
        <v>8143</v>
      </c>
      <c r="L2819" s="344" t="s">
        <v>4090</v>
      </c>
      <c r="N2819" s="344" t="s">
        <v>4090</v>
      </c>
      <c r="O2819" s="341" t="s">
        <v>6752</v>
      </c>
    </row>
    <row r="2820" spans="1:15" x14ac:dyDescent="0.2">
      <c r="A2820" s="341" t="s">
        <v>9257</v>
      </c>
      <c r="B2820" s="341" t="s">
        <v>9269</v>
      </c>
      <c r="C2820" s="342" t="s">
        <v>6602</v>
      </c>
      <c r="D2820" s="342" t="s">
        <v>6603</v>
      </c>
      <c r="E2820" s="342" t="s">
        <v>9334</v>
      </c>
      <c r="F2820" s="342" t="s">
        <v>6568</v>
      </c>
      <c r="G2820" s="343">
        <v>5.2</v>
      </c>
      <c r="H2820" s="342" t="s">
        <v>6594</v>
      </c>
      <c r="I2820" s="342" t="s">
        <v>6575</v>
      </c>
      <c r="J2820" s="342" t="s">
        <v>6755</v>
      </c>
      <c r="K2820" s="581" t="s">
        <v>6846</v>
      </c>
      <c r="L2820" s="344" t="s">
        <v>4090</v>
      </c>
      <c r="N2820" s="344" t="s">
        <v>4090</v>
      </c>
      <c r="O2820" s="341" t="s">
        <v>6766</v>
      </c>
    </row>
    <row r="2821" spans="1:15" x14ac:dyDescent="0.2">
      <c r="A2821" s="341" t="s">
        <v>9257</v>
      </c>
      <c r="B2821" s="341" t="s">
        <v>9269</v>
      </c>
      <c r="C2821" s="342" t="s">
        <v>6602</v>
      </c>
      <c r="D2821" s="342" t="s">
        <v>6603</v>
      </c>
      <c r="E2821" s="342" t="s">
        <v>9337</v>
      </c>
      <c r="F2821" s="342" t="s">
        <v>6568</v>
      </c>
      <c r="G2821" s="343">
        <v>9.9250000000000007</v>
      </c>
      <c r="H2821" s="342" t="s">
        <v>6594</v>
      </c>
      <c r="I2821" s="342" t="s">
        <v>6575</v>
      </c>
      <c r="J2821" s="342" t="s">
        <v>6755</v>
      </c>
      <c r="K2821" s="581" t="s">
        <v>7554</v>
      </c>
      <c r="L2821" s="344" t="s">
        <v>4090</v>
      </c>
      <c r="N2821" s="344" t="s">
        <v>4090</v>
      </c>
      <c r="O2821" s="341" t="s">
        <v>6766</v>
      </c>
    </row>
    <row r="2822" spans="1:15" x14ac:dyDescent="0.2">
      <c r="A2822" s="341" t="s">
        <v>9257</v>
      </c>
      <c r="B2822" s="341" t="s">
        <v>9269</v>
      </c>
      <c r="C2822" s="342" t="s">
        <v>6602</v>
      </c>
      <c r="D2822" s="342" t="s">
        <v>6603</v>
      </c>
      <c r="E2822" s="342" t="s">
        <v>9324</v>
      </c>
      <c r="F2822" s="342" t="s">
        <v>6568</v>
      </c>
      <c r="G2822" s="343">
        <v>4.5600000000000005</v>
      </c>
      <c r="H2822" s="342" t="s">
        <v>6594</v>
      </c>
      <c r="I2822" s="342" t="s">
        <v>6575</v>
      </c>
      <c r="J2822" s="342" t="s">
        <v>6755</v>
      </c>
      <c r="K2822" s="581" t="s">
        <v>7655</v>
      </c>
      <c r="L2822" s="344" t="s">
        <v>4090</v>
      </c>
      <c r="N2822" s="344" t="s">
        <v>4090</v>
      </c>
      <c r="O2822" s="341">
        <v>0</v>
      </c>
    </row>
    <row r="2823" spans="1:15" x14ac:dyDescent="0.2">
      <c r="A2823" s="341" t="s">
        <v>9257</v>
      </c>
      <c r="B2823" s="341" t="s">
        <v>9269</v>
      </c>
      <c r="C2823" s="342" t="s">
        <v>8112</v>
      </c>
      <c r="D2823" s="342" t="s">
        <v>6603</v>
      </c>
      <c r="E2823" s="342" t="s">
        <v>9326</v>
      </c>
      <c r="F2823" s="342" t="s">
        <v>6568</v>
      </c>
      <c r="G2823" s="343">
        <v>12.35</v>
      </c>
      <c r="H2823" s="342" t="s">
        <v>6594</v>
      </c>
      <c r="I2823" s="342" t="s">
        <v>6575</v>
      </c>
      <c r="J2823" s="342" t="s">
        <v>6755</v>
      </c>
      <c r="K2823" s="581" t="s">
        <v>7092</v>
      </c>
      <c r="L2823" s="344" t="s">
        <v>4090</v>
      </c>
      <c r="N2823" s="344" t="s">
        <v>4090</v>
      </c>
      <c r="O2823" s="341">
        <v>0</v>
      </c>
    </row>
    <row r="2824" spans="1:15" x14ac:dyDescent="0.2">
      <c r="A2824" s="341" t="s">
        <v>9257</v>
      </c>
      <c r="B2824" s="341" t="s">
        <v>9269</v>
      </c>
      <c r="C2824" s="342" t="s">
        <v>8112</v>
      </c>
      <c r="D2824" s="342" t="s">
        <v>6603</v>
      </c>
      <c r="E2824" s="342" t="s">
        <v>9321</v>
      </c>
      <c r="F2824" s="342" t="s">
        <v>6568</v>
      </c>
      <c r="G2824" s="343">
        <v>31.92</v>
      </c>
      <c r="H2824" s="342" t="s">
        <v>6594</v>
      </c>
      <c r="I2824" s="342" t="s">
        <v>6575</v>
      </c>
      <c r="J2824" s="342" t="s">
        <v>6755</v>
      </c>
      <c r="K2824" s="581" t="s">
        <v>7148</v>
      </c>
      <c r="L2824" s="344" t="s">
        <v>4090</v>
      </c>
      <c r="N2824" s="344" t="s">
        <v>4090</v>
      </c>
      <c r="O2824" s="341" t="s">
        <v>6752</v>
      </c>
    </row>
    <row r="2825" spans="1:15" x14ac:dyDescent="0.2">
      <c r="A2825" s="341" t="s">
        <v>9257</v>
      </c>
      <c r="B2825" s="341" t="s">
        <v>9270</v>
      </c>
      <c r="C2825" s="342" t="s">
        <v>6605</v>
      </c>
      <c r="D2825" s="342" t="s">
        <v>6606</v>
      </c>
      <c r="E2825" s="342" t="s">
        <v>9326</v>
      </c>
      <c r="F2825" s="342" t="s">
        <v>6568</v>
      </c>
      <c r="G2825" s="343">
        <v>6</v>
      </c>
      <c r="H2825" s="342" t="s">
        <v>6594</v>
      </c>
      <c r="I2825" s="342" t="s">
        <v>6575</v>
      </c>
      <c r="J2825" s="342" t="s">
        <v>6755</v>
      </c>
      <c r="K2825" s="581" t="s">
        <v>7049</v>
      </c>
      <c r="L2825" s="344" t="s">
        <v>4090</v>
      </c>
      <c r="M2825" s="345" t="s">
        <v>8144</v>
      </c>
      <c r="N2825" s="344" t="s">
        <v>4090</v>
      </c>
      <c r="O2825" s="341" t="s">
        <v>6766</v>
      </c>
    </row>
    <row r="2826" spans="1:15" x14ac:dyDescent="0.2">
      <c r="A2826" s="341" t="s">
        <v>9257</v>
      </c>
      <c r="B2826" s="341" t="s">
        <v>9270</v>
      </c>
      <c r="C2826" s="342" t="s">
        <v>6605</v>
      </c>
      <c r="D2826" s="342" t="s">
        <v>6606</v>
      </c>
      <c r="E2826" s="342" t="s">
        <v>9325</v>
      </c>
      <c r="F2826" s="342" t="s">
        <v>6568</v>
      </c>
      <c r="G2826" s="343">
        <v>9.9450000000000003</v>
      </c>
      <c r="H2826" s="342" t="s">
        <v>6594</v>
      </c>
      <c r="I2826" s="342" t="s">
        <v>6575</v>
      </c>
      <c r="J2826" s="342" t="s">
        <v>6755</v>
      </c>
      <c r="K2826" s="581" t="s">
        <v>8145</v>
      </c>
      <c r="L2826" s="344" t="s">
        <v>4090</v>
      </c>
      <c r="N2826" s="344" t="s">
        <v>4090</v>
      </c>
      <c r="O2826" s="341" t="s">
        <v>6766</v>
      </c>
    </row>
    <row r="2827" spans="1:15" x14ac:dyDescent="0.2">
      <c r="A2827" s="341" t="s">
        <v>9257</v>
      </c>
      <c r="B2827" s="341" t="s">
        <v>9270</v>
      </c>
      <c r="C2827" s="342" t="s">
        <v>8146</v>
      </c>
      <c r="D2827" s="342" t="s">
        <v>6606</v>
      </c>
      <c r="E2827" s="342" t="s">
        <v>9334</v>
      </c>
      <c r="F2827" s="342" t="s">
        <v>6568</v>
      </c>
      <c r="G2827" s="343">
        <v>6.8</v>
      </c>
      <c r="H2827" s="342" t="s">
        <v>6594</v>
      </c>
      <c r="I2827" s="342" t="s">
        <v>6575</v>
      </c>
      <c r="J2827" s="342" t="s">
        <v>6755</v>
      </c>
      <c r="K2827" s="581" t="s">
        <v>8147</v>
      </c>
      <c r="L2827" s="344" t="s">
        <v>4090</v>
      </c>
      <c r="N2827" s="344" t="s">
        <v>4090</v>
      </c>
      <c r="O2827" s="341" t="s">
        <v>6766</v>
      </c>
    </row>
    <row r="2828" spans="1:15" x14ac:dyDescent="0.2">
      <c r="A2828" s="341" t="s">
        <v>9257</v>
      </c>
      <c r="B2828" s="341" t="s">
        <v>9270</v>
      </c>
      <c r="C2828" s="342" t="s">
        <v>8146</v>
      </c>
      <c r="D2828" s="342" t="s">
        <v>6606</v>
      </c>
      <c r="E2828" s="342" t="s">
        <v>9319</v>
      </c>
      <c r="F2828" s="342" t="s">
        <v>6568</v>
      </c>
      <c r="G2828" s="343">
        <v>8.58</v>
      </c>
      <c r="H2828" s="342" t="s">
        <v>6594</v>
      </c>
      <c r="I2828" s="342" t="s">
        <v>6575</v>
      </c>
      <c r="J2828" s="342" t="s">
        <v>6755</v>
      </c>
      <c r="K2828" s="581" t="s">
        <v>8148</v>
      </c>
      <c r="L2828" s="344" t="s">
        <v>4090</v>
      </c>
      <c r="N2828" s="344" t="s">
        <v>4090</v>
      </c>
      <c r="O2828" s="341" t="s">
        <v>6766</v>
      </c>
    </row>
    <row r="2829" spans="1:15" x14ac:dyDescent="0.2">
      <c r="A2829" s="341" t="s">
        <v>9257</v>
      </c>
      <c r="B2829" s="341" t="s">
        <v>9270</v>
      </c>
      <c r="C2829" s="342" t="s">
        <v>8146</v>
      </c>
      <c r="D2829" s="342" t="s">
        <v>6606</v>
      </c>
      <c r="E2829" s="342" t="s">
        <v>9323</v>
      </c>
      <c r="F2829" s="342" t="s">
        <v>6568</v>
      </c>
      <c r="G2829" s="343">
        <v>3.5640000000000001</v>
      </c>
      <c r="H2829" s="342" t="s">
        <v>6594</v>
      </c>
      <c r="I2829" s="342" t="s">
        <v>6575</v>
      </c>
      <c r="J2829" s="342" t="s">
        <v>6755</v>
      </c>
      <c r="K2829" s="581" t="s">
        <v>6630</v>
      </c>
      <c r="L2829" s="344" t="s">
        <v>4090</v>
      </c>
      <c r="N2829" s="344" t="s">
        <v>4090</v>
      </c>
      <c r="O2829" s="341" t="s">
        <v>6766</v>
      </c>
    </row>
    <row r="2830" spans="1:15" x14ac:dyDescent="0.2">
      <c r="A2830" s="341" t="s">
        <v>9257</v>
      </c>
      <c r="B2830" s="341" t="s">
        <v>9270</v>
      </c>
      <c r="C2830" s="342" t="s">
        <v>6605</v>
      </c>
      <c r="D2830" s="342" t="s">
        <v>6606</v>
      </c>
      <c r="E2830" s="342" t="s">
        <v>9320</v>
      </c>
      <c r="F2830" s="342" t="s">
        <v>6568</v>
      </c>
      <c r="G2830" s="343">
        <v>9.870000000000001</v>
      </c>
      <c r="H2830" s="342" t="s">
        <v>6594</v>
      </c>
      <c r="I2830" s="342" t="s">
        <v>6575</v>
      </c>
      <c r="J2830" s="342" t="s">
        <v>6755</v>
      </c>
      <c r="K2830" s="581" t="s">
        <v>7894</v>
      </c>
      <c r="L2830" s="344" t="s">
        <v>4090</v>
      </c>
      <c r="N2830" s="344" t="s">
        <v>4090</v>
      </c>
      <c r="O2830" s="341" t="s">
        <v>6766</v>
      </c>
    </row>
    <row r="2831" spans="1:15" x14ac:dyDescent="0.2">
      <c r="A2831" s="341" t="s">
        <v>9257</v>
      </c>
      <c r="B2831" s="341" t="s">
        <v>9270</v>
      </c>
      <c r="C2831" s="342" t="s">
        <v>6605</v>
      </c>
      <c r="D2831" s="342" t="s">
        <v>6606</v>
      </c>
      <c r="E2831" s="342" t="s">
        <v>9328</v>
      </c>
      <c r="F2831" s="342" t="s">
        <v>6568</v>
      </c>
      <c r="G2831" s="343">
        <v>3.7600000000000002</v>
      </c>
      <c r="H2831" s="342" t="s">
        <v>6594</v>
      </c>
      <c r="I2831" s="342" t="s">
        <v>6575</v>
      </c>
      <c r="J2831" s="342" t="s">
        <v>6755</v>
      </c>
      <c r="K2831" s="581" t="s">
        <v>8149</v>
      </c>
      <c r="L2831" s="344" t="s">
        <v>4090</v>
      </c>
      <c r="N2831" s="344" t="s">
        <v>4090</v>
      </c>
      <c r="O2831" s="341" t="s">
        <v>6766</v>
      </c>
    </row>
    <row r="2832" spans="1:15" x14ac:dyDescent="0.2">
      <c r="A2832" s="341" t="s">
        <v>9257</v>
      </c>
      <c r="B2832" s="341" t="s">
        <v>9270</v>
      </c>
      <c r="C2832" s="342" t="s">
        <v>6605</v>
      </c>
      <c r="D2832" s="342" t="s">
        <v>6606</v>
      </c>
      <c r="E2832" s="342" t="s">
        <v>9326</v>
      </c>
      <c r="F2832" s="342" t="s">
        <v>6568</v>
      </c>
      <c r="G2832" s="343">
        <v>8.82</v>
      </c>
      <c r="H2832" s="342" t="s">
        <v>6594</v>
      </c>
      <c r="I2832" s="342" t="s">
        <v>6575</v>
      </c>
      <c r="J2832" s="342" t="s">
        <v>6755</v>
      </c>
      <c r="K2832" s="581" t="s">
        <v>8150</v>
      </c>
      <c r="L2832" s="344" t="s">
        <v>4090</v>
      </c>
      <c r="N2832" s="344" t="s">
        <v>4090</v>
      </c>
      <c r="O2832" s="341" t="s">
        <v>6766</v>
      </c>
    </row>
    <row r="2833" spans="1:15" x14ac:dyDescent="0.2">
      <c r="A2833" s="341" t="s">
        <v>9257</v>
      </c>
      <c r="B2833" s="341" t="s">
        <v>9270</v>
      </c>
      <c r="C2833" s="342" t="s">
        <v>6605</v>
      </c>
      <c r="D2833" s="342" t="s">
        <v>6606</v>
      </c>
      <c r="E2833" s="342" t="s">
        <v>9325</v>
      </c>
      <c r="F2833" s="342" t="s">
        <v>6568</v>
      </c>
      <c r="G2833" s="343">
        <v>9.5400000000000009</v>
      </c>
      <c r="H2833" s="342" t="s">
        <v>6594</v>
      </c>
      <c r="I2833" s="342" t="s">
        <v>6575</v>
      </c>
      <c r="J2833" s="342" t="s">
        <v>6755</v>
      </c>
      <c r="K2833" s="581" t="s">
        <v>6937</v>
      </c>
      <c r="L2833" s="344" t="s">
        <v>4090</v>
      </c>
      <c r="N2833" s="344" t="s">
        <v>4090</v>
      </c>
      <c r="O2833" s="341" t="s">
        <v>6766</v>
      </c>
    </row>
    <row r="2834" spans="1:15" x14ac:dyDescent="0.2">
      <c r="A2834" s="341" t="s">
        <v>9257</v>
      </c>
      <c r="B2834" s="341" t="s">
        <v>9270</v>
      </c>
      <c r="C2834" s="342" t="s">
        <v>6605</v>
      </c>
      <c r="D2834" s="342" t="s">
        <v>6606</v>
      </c>
      <c r="E2834" s="342" t="s">
        <v>9334</v>
      </c>
      <c r="F2834" s="342" t="s">
        <v>6568</v>
      </c>
      <c r="G2834" s="343">
        <v>3.68</v>
      </c>
      <c r="H2834" s="342" t="s">
        <v>6594</v>
      </c>
      <c r="I2834" s="342" t="s">
        <v>6575</v>
      </c>
      <c r="J2834" s="342" t="s">
        <v>6755</v>
      </c>
      <c r="K2834" s="581" t="s">
        <v>7053</v>
      </c>
      <c r="L2834" s="344" t="s">
        <v>4090</v>
      </c>
      <c r="N2834" s="344" t="s">
        <v>4090</v>
      </c>
      <c r="O2834" s="341" t="s">
        <v>6766</v>
      </c>
    </row>
    <row r="2835" spans="1:15" x14ac:dyDescent="0.2">
      <c r="A2835" s="341" t="s">
        <v>9257</v>
      </c>
      <c r="B2835" s="341" t="s">
        <v>9270</v>
      </c>
      <c r="C2835" s="342" t="s">
        <v>6605</v>
      </c>
      <c r="D2835" s="342" t="s">
        <v>6606</v>
      </c>
      <c r="E2835" s="342" t="s">
        <v>9333</v>
      </c>
      <c r="F2835" s="342" t="s">
        <v>6568</v>
      </c>
      <c r="G2835" s="343">
        <v>7.8</v>
      </c>
      <c r="H2835" s="342" t="s">
        <v>6594</v>
      </c>
      <c r="I2835" s="342" t="s">
        <v>6575</v>
      </c>
      <c r="J2835" s="342" t="s">
        <v>6755</v>
      </c>
      <c r="K2835" s="581" t="s">
        <v>8151</v>
      </c>
      <c r="L2835" s="344" t="s">
        <v>4090</v>
      </c>
      <c r="N2835" s="344" t="s">
        <v>4090</v>
      </c>
      <c r="O2835" s="341" t="s">
        <v>6766</v>
      </c>
    </row>
    <row r="2836" spans="1:15" x14ac:dyDescent="0.2">
      <c r="A2836" s="341" t="s">
        <v>9257</v>
      </c>
      <c r="B2836" s="341" t="s">
        <v>9270</v>
      </c>
      <c r="C2836" s="342" t="s">
        <v>6605</v>
      </c>
      <c r="D2836" s="342" t="s">
        <v>6606</v>
      </c>
      <c r="E2836" s="342" t="s">
        <v>9324</v>
      </c>
      <c r="F2836" s="342" t="s">
        <v>6568</v>
      </c>
      <c r="G2836" s="343">
        <v>4.4649999999999999</v>
      </c>
      <c r="H2836" s="342" t="s">
        <v>6594</v>
      </c>
      <c r="I2836" s="342" t="s">
        <v>6575</v>
      </c>
      <c r="J2836" s="342" t="s">
        <v>6755</v>
      </c>
      <c r="K2836" s="581" t="s">
        <v>7970</v>
      </c>
      <c r="L2836" s="344" t="s">
        <v>4090</v>
      </c>
      <c r="N2836" s="344" t="s">
        <v>4090</v>
      </c>
      <c r="O2836" s="341" t="s">
        <v>6752</v>
      </c>
    </row>
    <row r="2837" spans="1:15" x14ac:dyDescent="0.2">
      <c r="A2837" s="341" t="s">
        <v>9257</v>
      </c>
      <c r="B2837" s="341" t="s">
        <v>9270</v>
      </c>
      <c r="C2837" s="342" t="s">
        <v>6605</v>
      </c>
      <c r="D2837" s="342" t="s">
        <v>6606</v>
      </c>
      <c r="E2837" s="342" t="s">
        <v>9320</v>
      </c>
      <c r="F2837" s="342" t="s">
        <v>6568</v>
      </c>
      <c r="G2837" s="343">
        <v>6.36</v>
      </c>
      <c r="H2837" s="342" t="s">
        <v>6594</v>
      </c>
      <c r="I2837" s="342" t="s">
        <v>6575</v>
      </c>
      <c r="J2837" s="342" t="s">
        <v>6755</v>
      </c>
      <c r="K2837" s="581" t="s">
        <v>7834</v>
      </c>
      <c r="L2837" s="344" t="s">
        <v>4090</v>
      </c>
      <c r="N2837" s="344" t="s">
        <v>4090</v>
      </c>
      <c r="O2837" s="341" t="s">
        <v>6766</v>
      </c>
    </row>
    <row r="2838" spans="1:15" x14ac:dyDescent="0.2">
      <c r="A2838" s="341" t="s">
        <v>9257</v>
      </c>
      <c r="B2838" s="341" t="s">
        <v>9270</v>
      </c>
      <c r="C2838" s="342" t="s">
        <v>6605</v>
      </c>
      <c r="D2838" s="342" t="s">
        <v>6606</v>
      </c>
      <c r="E2838" s="342" t="s">
        <v>9325</v>
      </c>
      <c r="F2838" s="342" t="s">
        <v>6568</v>
      </c>
      <c r="G2838" s="343">
        <v>3.43</v>
      </c>
      <c r="H2838" s="342" t="s">
        <v>6594</v>
      </c>
      <c r="I2838" s="342" t="s">
        <v>6575</v>
      </c>
      <c r="J2838" s="342" t="s">
        <v>6755</v>
      </c>
      <c r="K2838" s="581" t="s">
        <v>7972</v>
      </c>
      <c r="L2838" s="344" t="s">
        <v>4090</v>
      </c>
      <c r="N2838" s="344" t="s">
        <v>4090</v>
      </c>
      <c r="O2838" s="341" t="s">
        <v>6766</v>
      </c>
    </row>
    <row r="2839" spans="1:15" x14ac:dyDescent="0.2">
      <c r="A2839" s="341" t="s">
        <v>9257</v>
      </c>
      <c r="B2839" s="341" t="s">
        <v>9270</v>
      </c>
      <c r="C2839" s="342" t="s">
        <v>6605</v>
      </c>
      <c r="D2839" s="342" t="s">
        <v>6606</v>
      </c>
      <c r="E2839" s="342" t="s">
        <v>9320</v>
      </c>
      <c r="F2839" s="342" t="s">
        <v>6568</v>
      </c>
      <c r="G2839" s="343">
        <v>7.84</v>
      </c>
      <c r="H2839" s="342" t="s">
        <v>6594</v>
      </c>
      <c r="I2839" s="342" t="s">
        <v>6575</v>
      </c>
      <c r="J2839" s="342" t="s">
        <v>6755</v>
      </c>
      <c r="K2839" s="581" t="s">
        <v>7979</v>
      </c>
      <c r="L2839" s="344" t="s">
        <v>4090</v>
      </c>
      <c r="N2839" s="344" t="s">
        <v>4090</v>
      </c>
      <c r="O2839" s="341" t="s">
        <v>6752</v>
      </c>
    </row>
    <row r="2840" spans="1:15" x14ac:dyDescent="0.2">
      <c r="A2840" s="341" t="s">
        <v>9257</v>
      </c>
      <c r="B2840" s="341" t="s">
        <v>9270</v>
      </c>
      <c r="C2840" s="342" t="s">
        <v>6605</v>
      </c>
      <c r="D2840" s="342" t="s">
        <v>6606</v>
      </c>
      <c r="E2840" s="342" t="s">
        <v>9334</v>
      </c>
      <c r="F2840" s="342" t="s">
        <v>6568</v>
      </c>
      <c r="G2840" s="343">
        <v>2.35</v>
      </c>
      <c r="H2840" s="342" t="s">
        <v>6594</v>
      </c>
      <c r="I2840" s="342" t="s">
        <v>6575</v>
      </c>
      <c r="J2840" s="342" t="s">
        <v>6755</v>
      </c>
      <c r="K2840" s="581" t="s">
        <v>9250</v>
      </c>
      <c r="L2840" s="344" t="s">
        <v>4090</v>
      </c>
      <c r="N2840" s="344" t="s">
        <v>4090</v>
      </c>
      <c r="O2840" s="341">
        <v>0</v>
      </c>
    </row>
    <row r="2841" spans="1:15" x14ac:dyDescent="0.2">
      <c r="A2841" s="341" t="s">
        <v>9257</v>
      </c>
      <c r="B2841" s="341" t="s">
        <v>9270</v>
      </c>
      <c r="C2841" s="342" t="s">
        <v>6605</v>
      </c>
      <c r="D2841" s="342" t="s">
        <v>6606</v>
      </c>
      <c r="E2841" s="342" t="s">
        <v>9321</v>
      </c>
      <c r="F2841" s="342" t="s">
        <v>6568</v>
      </c>
      <c r="G2841" s="343">
        <v>9.1</v>
      </c>
      <c r="H2841" s="342" t="s">
        <v>6594</v>
      </c>
      <c r="I2841" s="342" t="s">
        <v>6575</v>
      </c>
      <c r="J2841" s="342" t="s">
        <v>6755</v>
      </c>
      <c r="K2841" s="581" t="s">
        <v>7084</v>
      </c>
      <c r="L2841" s="344" t="s">
        <v>4090</v>
      </c>
      <c r="N2841" s="344" t="s">
        <v>4090</v>
      </c>
      <c r="O2841" s="341" t="s">
        <v>6752</v>
      </c>
    </row>
    <row r="2842" spans="1:15" x14ac:dyDescent="0.2">
      <c r="A2842" s="341" t="s">
        <v>9257</v>
      </c>
      <c r="B2842" s="341" t="s">
        <v>9270</v>
      </c>
      <c r="C2842" s="342" t="s">
        <v>6605</v>
      </c>
      <c r="D2842" s="342" t="s">
        <v>6606</v>
      </c>
      <c r="E2842" s="342" t="s">
        <v>9255</v>
      </c>
      <c r="F2842" s="342" t="s">
        <v>6568</v>
      </c>
      <c r="G2842" s="343">
        <v>9.02</v>
      </c>
      <c r="H2842" s="342" t="s">
        <v>6594</v>
      </c>
      <c r="I2842" s="342" t="s">
        <v>6575</v>
      </c>
      <c r="J2842" s="342" t="s">
        <v>6755</v>
      </c>
      <c r="K2842" s="581" t="s">
        <v>7666</v>
      </c>
      <c r="L2842" s="344" t="s">
        <v>4090</v>
      </c>
      <c r="N2842" s="344" t="s">
        <v>4090</v>
      </c>
      <c r="O2842" s="341" t="s">
        <v>6752</v>
      </c>
    </row>
    <row r="2843" spans="1:15" x14ac:dyDescent="0.2">
      <c r="A2843" s="341" t="s">
        <v>9257</v>
      </c>
      <c r="B2843" s="341" t="s">
        <v>9270</v>
      </c>
      <c r="C2843" s="342" t="s">
        <v>6605</v>
      </c>
      <c r="D2843" s="342" t="s">
        <v>6606</v>
      </c>
      <c r="E2843" s="342" t="s">
        <v>9328</v>
      </c>
      <c r="F2843" s="342" t="s">
        <v>6568</v>
      </c>
      <c r="G2843" s="343">
        <v>6.76</v>
      </c>
      <c r="H2843" s="342" t="s">
        <v>6594</v>
      </c>
      <c r="I2843" s="342" t="s">
        <v>6575</v>
      </c>
      <c r="J2843" s="342" t="s">
        <v>6755</v>
      </c>
      <c r="K2843" s="581" t="s">
        <v>6861</v>
      </c>
      <c r="L2843" s="344" t="s">
        <v>4090</v>
      </c>
      <c r="N2843" s="344" t="s">
        <v>4090</v>
      </c>
      <c r="O2843" s="341" t="s">
        <v>6766</v>
      </c>
    </row>
    <row r="2844" spans="1:15" x14ac:dyDescent="0.2">
      <c r="A2844" s="341" t="s">
        <v>9257</v>
      </c>
      <c r="B2844" s="341" t="s">
        <v>9270</v>
      </c>
      <c r="C2844" s="342" t="s">
        <v>6605</v>
      </c>
      <c r="D2844" s="342" t="s">
        <v>6606</v>
      </c>
      <c r="E2844" s="342" t="s">
        <v>9323</v>
      </c>
      <c r="F2844" s="342" t="s">
        <v>6568</v>
      </c>
      <c r="G2844" s="343">
        <v>2.64</v>
      </c>
      <c r="H2844" s="342" t="s">
        <v>6594</v>
      </c>
      <c r="I2844" s="342" t="s">
        <v>6575</v>
      </c>
      <c r="J2844" s="342" t="s">
        <v>6755</v>
      </c>
      <c r="K2844" s="581" t="s">
        <v>8152</v>
      </c>
      <c r="L2844" s="344" t="s">
        <v>4090</v>
      </c>
      <c r="N2844" s="344" t="s">
        <v>4090</v>
      </c>
      <c r="O2844" s="341">
        <v>0</v>
      </c>
    </row>
    <row r="2845" spans="1:15" x14ac:dyDescent="0.2">
      <c r="A2845" s="341" t="s">
        <v>9257</v>
      </c>
      <c r="B2845" s="341" t="s">
        <v>9270</v>
      </c>
      <c r="C2845" s="342" t="s">
        <v>6605</v>
      </c>
      <c r="D2845" s="342" t="s">
        <v>6606</v>
      </c>
      <c r="E2845" s="342" t="s">
        <v>9334</v>
      </c>
      <c r="F2845" s="342" t="s">
        <v>6568</v>
      </c>
      <c r="G2845" s="343">
        <v>3.6</v>
      </c>
      <c r="H2845" s="342" t="s">
        <v>6594</v>
      </c>
      <c r="I2845" s="342" t="s">
        <v>6575</v>
      </c>
      <c r="J2845" s="342" t="s">
        <v>6755</v>
      </c>
      <c r="K2845" s="581" t="s">
        <v>8153</v>
      </c>
      <c r="L2845" s="344" t="s">
        <v>4090</v>
      </c>
      <c r="N2845" s="344" t="s">
        <v>4090</v>
      </c>
      <c r="O2845" s="341">
        <v>0</v>
      </c>
    </row>
    <row r="2846" spans="1:15" x14ac:dyDescent="0.2">
      <c r="A2846" s="341" t="s">
        <v>9257</v>
      </c>
      <c r="B2846" s="341" t="s">
        <v>9270</v>
      </c>
      <c r="C2846" s="342" t="s">
        <v>6605</v>
      </c>
      <c r="D2846" s="342" t="s">
        <v>6606</v>
      </c>
      <c r="E2846" s="342" t="s">
        <v>9320</v>
      </c>
      <c r="F2846" s="342" t="s">
        <v>6568</v>
      </c>
      <c r="G2846" s="343">
        <v>1.08</v>
      </c>
      <c r="H2846" s="342" t="s">
        <v>6594</v>
      </c>
      <c r="I2846" s="342" t="s">
        <v>6575</v>
      </c>
      <c r="J2846" s="342" t="s">
        <v>6755</v>
      </c>
      <c r="K2846" s="581" t="s">
        <v>8154</v>
      </c>
      <c r="L2846" s="344" t="s">
        <v>4090</v>
      </c>
      <c r="N2846" s="344" t="s">
        <v>4090</v>
      </c>
      <c r="O2846" s="341">
        <v>0</v>
      </c>
    </row>
    <row r="2847" spans="1:15" x14ac:dyDescent="0.2">
      <c r="A2847" s="341" t="s">
        <v>9257</v>
      </c>
      <c r="B2847" s="341" t="s">
        <v>9270</v>
      </c>
      <c r="C2847" s="342" t="s">
        <v>6605</v>
      </c>
      <c r="D2847" s="342" t="s">
        <v>6606</v>
      </c>
      <c r="E2847" s="342" t="s">
        <v>9321</v>
      </c>
      <c r="F2847" s="342" t="s">
        <v>6568</v>
      </c>
      <c r="G2847" s="343">
        <v>3.1</v>
      </c>
      <c r="H2847" s="342" t="s">
        <v>6594</v>
      </c>
      <c r="I2847" s="342" t="s">
        <v>6575</v>
      </c>
      <c r="J2847" s="342" t="s">
        <v>6755</v>
      </c>
      <c r="K2847" s="581" t="s">
        <v>8155</v>
      </c>
      <c r="L2847" s="344" t="s">
        <v>4090</v>
      </c>
      <c r="N2847" s="344" t="s">
        <v>4090</v>
      </c>
      <c r="O2847" s="341">
        <v>0</v>
      </c>
    </row>
    <row r="2848" spans="1:15" x14ac:dyDescent="0.2">
      <c r="A2848" s="341" t="s">
        <v>9257</v>
      </c>
      <c r="B2848" s="341" t="s">
        <v>9270</v>
      </c>
      <c r="C2848" s="342" t="s">
        <v>6605</v>
      </c>
      <c r="D2848" s="342" t="s">
        <v>6606</v>
      </c>
      <c r="E2848" s="342" t="s">
        <v>9322</v>
      </c>
      <c r="F2848" s="342" t="s">
        <v>6568</v>
      </c>
      <c r="G2848" s="343">
        <v>3.6</v>
      </c>
      <c r="H2848" s="342" t="s">
        <v>6594</v>
      </c>
      <c r="I2848" s="342" t="s">
        <v>6575</v>
      </c>
      <c r="J2848" s="342" t="s">
        <v>6755</v>
      </c>
      <c r="K2848" s="581" t="s">
        <v>8153</v>
      </c>
      <c r="L2848" s="344" t="s">
        <v>4090</v>
      </c>
      <c r="N2848" s="344" t="s">
        <v>4090</v>
      </c>
      <c r="O2848" s="341">
        <v>0</v>
      </c>
    </row>
    <row r="2849" spans="1:15" x14ac:dyDescent="0.2">
      <c r="A2849" s="341" t="s">
        <v>9257</v>
      </c>
      <c r="B2849" s="341" t="s">
        <v>9270</v>
      </c>
      <c r="C2849" s="342" t="s">
        <v>6605</v>
      </c>
      <c r="D2849" s="342" t="s">
        <v>6606</v>
      </c>
      <c r="E2849" s="342" t="s">
        <v>9334</v>
      </c>
      <c r="F2849" s="342" t="s">
        <v>6568</v>
      </c>
      <c r="G2849" s="343">
        <v>3.6</v>
      </c>
      <c r="H2849" s="342" t="s">
        <v>6594</v>
      </c>
      <c r="I2849" s="342" t="s">
        <v>6575</v>
      </c>
      <c r="J2849" s="342" t="s">
        <v>6755</v>
      </c>
      <c r="K2849" s="581" t="s">
        <v>8153</v>
      </c>
      <c r="L2849" s="344" t="s">
        <v>4090</v>
      </c>
      <c r="N2849" s="344" t="s">
        <v>4090</v>
      </c>
      <c r="O2849" s="341">
        <v>0</v>
      </c>
    </row>
    <row r="2850" spans="1:15" x14ac:dyDescent="0.2">
      <c r="A2850" s="341" t="s">
        <v>9257</v>
      </c>
      <c r="B2850" s="341" t="s">
        <v>9270</v>
      </c>
      <c r="C2850" s="342" t="s">
        <v>6605</v>
      </c>
      <c r="D2850" s="342" t="s">
        <v>6606</v>
      </c>
      <c r="E2850" s="342" t="s">
        <v>9323</v>
      </c>
      <c r="F2850" s="342" t="s">
        <v>6568</v>
      </c>
      <c r="G2850" s="343">
        <v>4.4800000000000004</v>
      </c>
      <c r="H2850" s="342" t="s">
        <v>6594</v>
      </c>
      <c r="I2850" s="342" t="s">
        <v>6575</v>
      </c>
      <c r="J2850" s="342" t="s">
        <v>6755</v>
      </c>
      <c r="K2850" s="581" t="s">
        <v>8156</v>
      </c>
      <c r="L2850" s="344" t="s">
        <v>4090</v>
      </c>
      <c r="N2850" s="344" t="s">
        <v>4090</v>
      </c>
      <c r="O2850" s="341">
        <v>0</v>
      </c>
    </row>
    <row r="2851" spans="1:15" x14ac:dyDescent="0.2">
      <c r="A2851" s="341" t="s">
        <v>9257</v>
      </c>
      <c r="B2851" s="341" t="s">
        <v>9270</v>
      </c>
      <c r="C2851" s="342" t="s">
        <v>8157</v>
      </c>
      <c r="D2851" s="342" t="s">
        <v>6606</v>
      </c>
      <c r="E2851" s="342" t="s">
        <v>9323</v>
      </c>
      <c r="F2851" s="342" t="s">
        <v>6568</v>
      </c>
      <c r="G2851" s="343">
        <v>12.3</v>
      </c>
      <c r="H2851" s="342" t="s">
        <v>6594</v>
      </c>
      <c r="I2851" s="342" t="s">
        <v>6575</v>
      </c>
      <c r="J2851" s="342" t="s">
        <v>6755</v>
      </c>
      <c r="K2851" s="581" t="s">
        <v>8018</v>
      </c>
      <c r="L2851" s="344" t="s">
        <v>4090</v>
      </c>
      <c r="N2851" s="344" t="s">
        <v>4090</v>
      </c>
      <c r="O2851" s="341">
        <v>0</v>
      </c>
    </row>
    <row r="2852" spans="1:15" x14ac:dyDescent="0.2">
      <c r="A2852" s="341" t="s">
        <v>9257</v>
      </c>
      <c r="B2852" s="341" t="s">
        <v>9270</v>
      </c>
      <c r="C2852" s="342" t="s">
        <v>8146</v>
      </c>
      <c r="D2852" s="342" t="s">
        <v>6606</v>
      </c>
      <c r="E2852" s="342" t="s">
        <v>9324</v>
      </c>
      <c r="F2852" s="342" t="s">
        <v>6568</v>
      </c>
      <c r="G2852" s="343">
        <v>3.45</v>
      </c>
      <c r="H2852" s="342" t="s">
        <v>6594</v>
      </c>
      <c r="I2852" s="342" t="s">
        <v>6575</v>
      </c>
      <c r="J2852" s="342" t="s">
        <v>6755</v>
      </c>
      <c r="K2852" s="581" t="s">
        <v>8158</v>
      </c>
      <c r="L2852" s="344" t="s">
        <v>4090</v>
      </c>
      <c r="N2852" s="344" t="s">
        <v>4090</v>
      </c>
      <c r="O2852" s="341">
        <v>0</v>
      </c>
    </row>
    <row r="2853" spans="1:15" x14ac:dyDescent="0.2">
      <c r="A2853" s="341" t="s">
        <v>9257</v>
      </c>
      <c r="B2853" s="341" t="s">
        <v>9270</v>
      </c>
      <c r="C2853" s="342" t="s">
        <v>8157</v>
      </c>
      <c r="D2853" s="342" t="s">
        <v>6606</v>
      </c>
      <c r="E2853" s="342" t="s">
        <v>9319</v>
      </c>
      <c r="F2853" s="342" t="s">
        <v>6568</v>
      </c>
      <c r="G2853" s="343">
        <v>5.76</v>
      </c>
      <c r="H2853" s="342" t="s">
        <v>6594</v>
      </c>
      <c r="I2853" s="342" t="s">
        <v>6575</v>
      </c>
      <c r="J2853" s="342" t="s">
        <v>6755</v>
      </c>
      <c r="K2853" s="581" t="s">
        <v>8159</v>
      </c>
      <c r="L2853" s="344" t="s">
        <v>4090</v>
      </c>
      <c r="N2853" s="344" t="s">
        <v>4090</v>
      </c>
      <c r="O2853" s="341">
        <v>0</v>
      </c>
    </row>
    <row r="2854" spans="1:15" x14ac:dyDescent="0.2">
      <c r="A2854" s="341" t="s">
        <v>9257</v>
      </c>
      <c r="B2854" s="341" t="s">
        <v>9270</v>
      </c>
      <c r="C2854" s="342" t="s">
        <v>8157</v>
      </c>
      <c r="D2854" s="342" t="s">
        <v>6606</v>
      </c>
      <c r="E2854" s="342" t="s">
        <v>9326</v>
      </c>
      <c r="F2854" s="342" t="s">
        <v>6568</v>
      </c>
      <c r="G2854" s="343">
        <v>15.610000000000001</v>
      </c>
      <c r="H2854" s="342" t="s">
        <v>6594</v>
      </c>
      <c r="I2854" s="342" t="s">
        <v>6575</v>
      </c>
      <c r="J2854" s="342" t="s">
        <v>6755</v>
      </c>
      <c r="K2854" s="581" t="s">
        <v>7740</v>
      </c>
      <c r="L2854" s="344" t="s">
        <v>4090</v>
      </c>
      <c r="N2854" s="344" t="s">
        <v>4090</v>
      </c>
      <c r="O2854" s="341">
        <v>0</v>
      </c>
    </row>
    <row r="2855" spans="1:15" x14ac:dyDescent="0.2">
      <c r="A2855" s="341" t="s">
        <v>9257</v>
      </c>
      <c r="B2855" s="341" t="s">
        <v>9270</v>
      </c>
      <c r="C2855" s="342" t="s">
        <v>8157</v>
      </c>
      <c r="D2855" s="342" t="s">
        <v>6606</v>
      </c>
      <c r="E2855" s="342" t="s">
        <v>9323</v>
      </c>
      <c r="F2855" s="342" t="s">
        <v>6568</v>
      </c>
      <c r="G2855" s="343">
        <v>14.08</v>
      </c>
      <c r="H2855" s="342" t="s">
        <v>6594</v>
      </c>
      <c r="I2855" s="342" t="s">
        <v>6575</v>
      </c>
      <c r="J2855" s="342" t="s">
        <v>6755</v>
      </c>
      <c r="K2855" s="581" t="s">
        <v>8160</v>
      </c>
      <c r="L2855" s="344" t="s">
        <v>4090</v>
      </c>
      <c r="N2855" s="344" t="s">
        <v>4090</v>
      </c>
      <c r="O2855" s="341">
        <v>0</v>
      </c>
    </row>
    <row r="2856" spans="1:15" x14ac:dyDescent="0.2">
      <c r="A2856" s="341" t="s">
        <v>9257</v>
      </c>
      <c r="B2856" s="341" t="s">
        <v>9270</v>
      </c>
      <c r="C2856" s="342" t="s">
        <v>8157</v>
      </c>
      <c r="D2856" s="342" t="s">
        <v>6606</v>
      </c>
      <c r="E2856" s="342" t="s">
        <v>9323</v>
      </c>
      <c r="F2856" s="342" t="s">
        <v>6568</v>
      </c>
      <c r="G2856" s="343">
        <v>4.08</v>
      </c>
      <c r="H2856" s="342" t="s">
        <v>6594</v>
      </c>
      <c r="I2856" s="342" t="s">
        <v>6575</v>
      </c>
      <c r="J2856" s="342" t="s">
        <v>6755</v>
      </c>
      <c r="K2856" s="581" t="s">
        <v>6985</v>
      </c>
      <c r="L2856" s="344" t="s">
        <v>4090</v>
      </c>
      <c r="N2856" s="344" t="s">
        <v>4090</v>
      </c>
      <c r="O2856" s="341">
        <v>0</v>
      </c>
    </row>
    <row r="2857" spans="1:15" x14ac:dyDescent="0.2">
      <c r="A2857" s="341" t="s">
        <v>9257</v>
      </c>
      <c r="B2857" s="341" t="s">
        <v>9270</v>
      </c>
      <c r="C2857" s="342" t="s">
        <v>6605</v>
      </c>
      <c r="D2857" s="342" t="s">
        <v>6606</v>
      </c>
      <c r="E2857" s="342" t="s">
        <v>9334</v>
      </c>
      <c r="F2857" s="342" t="s">
        <v>6568</v>
      </c>
      <c r="G2857" s="343">
        <v>5.6000000000000005</v>
      </c>
      <c r="H2857" s="342" t="s">
        <v>6594</v>
      </c>
      <c r="I2857" s="342" t="s">
        <v>6575</v>
      </c>
      <c r="J2857" s="342" t="s">
        <v>6755</v>
      </c>
      <c r="K2857" s="581" t="s">
        <v>8161</v>
      </c>
      <c r="L2857" s="344" t="s">
        <v>4090</v>
      </c>
      <c r="N2857" s="344" t="s">
        <v>4090</v>
      </c>
      <c r="O2857" s="341">
        <v>0</v>
      </c>
    </row>
    <row r="2858" spans="1:15" x14ac:dyDescent="0.2">
      <c r="A2858" s="341" t="s">
        <v>9257</v>
      </c>
      <c r="B2858" s="341" t="s">
        <v>9270</v>
      </c>
      <c r="C2858" s="342" t="s">
        <v>6605</v>
      </c>
      <c r="D2858" s="342" t="s">
        <v>6606</v>
      </c>
      <c r="E2858" s="342" t="s">
        <v>9326</v>
      </c>
      <c r="F2858" s="342" t="s">
        <v>6568</v>
      </c>
      <c r="G2858" s="343">
        <v>32.96</v>
      </c>
      <c r="H2858" s="342" t="s">
        <v>6594</v>
      </c>
      <c r="I2858" s="342" t="s">
        <v>6575</v>
      </c>
      <c r="J2858" s="342" t="s">
        <v>6755</v>
      </c>
      <c r="K2858" s="581" t="s">
        <v>8162</v>
      </c>
      <c r="L2858" s="344" t="s">
        <v>4090</v>
      </c>
      <c r="N2858" s="344" t="s">
        <v>4090</v>
      </c>
      <c r="O2858" s="341">
        <v>0</v>
      </c>
    </row>
    <row r="2859" spans="1:15" x14ac:dyDescent="0.2">
      <c r="A2859" s="341" t="s">
        <v>9257</v>
      </c>
      <c r="B2859" s="341" t="s">
        <v>9270</v>
      </c>
      <c r="C2859" s="342" t="s">
        <v>8157</v>
      </c>
      <c r="D2859" s="342" t="s">
        <v>6606</v>
      </c>
      <c r="E2859" s="342" t="s">
        <v>9319</v>
      </c>
      <c r="F2859" s="342" t="s">
        <v>6568</v>
      </c>
      <c r="G2859" s="343">
        <v>5.28</v>
      </c>
      <c r="H2859" s="342" t="s">
        <v>6594</v>
      </c>
      <c r="I2859" s="342" t="s">
        <v>6575</v>
      </c>
      <c r="J2859" s="342" t="s">
        <v>6755</v>
      </c>
      <c r="K2859" s="581" t="s">
        <v>8163</v>
      </c>
      <c r="L2859" s="344" t="s">
        <v>4090</v>
      </c>
      <c r="N2859" s="344" t="s">
        <v>4090</v>
      </c>
      <c r="O2859" s="341">
        <v>0</v>
      </c>
    </row>
    <row r="2860" spans="1:15" x14ac:dyDescent="0.2">
      <c r="A2860" s="341" t="s">
        <v>9257</v>
      </c>
      <c r="B2860" s="341" t="s">
        <v>9270</v>
      </c>
      <c r="C2860" s="342" t="s">
        <v>6605</v>
      </c>
      <c r="D2860" s="342" t="s">
        <v>6606</v>
      </c>
      <c r="E2860" s="342" t="s">
        <v>9319</v>
      </c>
      <c r="F2860" s="342" t="s">
        <v>6568</v>
      </c>
      <c r="G2860" s="343">
        <v>2</v>
      </c>
      <c r="H2860" s="342" t="s">
        <v>6594</v>
      </c>
      <c r="I2860" s="342" t="s">
        <v>6575</v>
      </c>
      <c r="J2860" s="342" t="s">
        <v>6755</v>
      </c>
      <c r="K2860" s="581" t="s">
        <v>8164</v>
      </c>
      <c r="L2860" s="344" t="s">
        <v>4090</v>
      </c>
      <c r="N2860" s="344" t="s">
        <v>4090</v>
      </c>
      <c r="O2860" s="341">
        <v>0</v>
      </c>
    </row>
    <row r="2861" spans="1:15" x14ac:dyDescent="0.2">
      <c r="A2861" s="341" t="s">
        <v>9257</v>
      </c>
      <c r="B2861" s="341" t="s">
        <v>9270</v>
      </c>
      <c r="C2861" s="342" t="s">
        <v>6605</v>
      </c>
      <c r="D2861" s="342" t="s">
        <v>6606</v>
      </c>
      <c r="E2861" s="342" t="s">
        <v>9332</v>
      </c>
      <c r="F2861" s="342" t="s">
        <v>6568</v>
      </c>
      <c r="G2861" s="343">
        <v>39.869999999999997</v>
      </c>
      <c r="H2861" s="342" t="s">
        <v>6594</v>
      </c>
      <c r="I2861" s="342" t="s">
        <v>6575</v>
      </c>
      <c r="J2861" s="342" t="s">
        <v>6755</v>
      </c>
      <c r="K2861" s="581" t="s">
        <v>8165</v>
      </c>
      <c r="L2861" s="344" t="s">
        <v>4090</v>
      </c>
      <c r="N2861" s="344" t="s">
        <v>4090</v>
      </c>
      <c r="O2861" s="341">
        <v>0</v>
      </c>
    </row>
    <row r="2862" spans="1:15" x14ac:dyDescent="0.2">
      <c r="A2862" s="341" t="s">
        <v>9257</v>
      </c>
      <c r="B2862" s="341" t="s">
        <v>9270</v>
      </c>
      <c r="C2862" s="342" t="s">
        <v>6605</v>
      </c>
      <c r="D2862" s="342" t="s">
        <v>6606</v>
      </c>
      <c r="E2862" s="342" t="s">
        <v>9332</v>
      </c>
      <c r="F2862" s="342" t="s">
        <v>6568</v>
      </c>
      <c r="G2862" s="343">
        <v>17.8</v>
      </c>
      <c r="H2862" s="342" t="s">
        <v>6594</v>
      </c>
      <c r="I2862" s="342" t="s">
        <v>6575</v>
      </c>
      <c r="J2862" s="342" t="s">
        <v>6755</v>
      </c>
      <c r="K2862" s="581" t="s">
        <v>7243</v>
      </c>
      <c r="L2862" s="344" t="s">
        <v>4090</v>
      </c>
      <c r="N2862" s="344" t="s">
        <v>4090</v>
      </c>
      <c r="O2862" s="341">
        <v>0</v>
      </c>
    </row>
    <row r="2863" spans="1:15" x14ac:dyDescent="0.2">
      <c r="A2863" s="341" t="s">
        <v>9257</v>
      </c>
      <c r="B2863" s="341" t="s">
        <v>9270</v>
      </c>
      <c r="C2863" s="342" t="s">
        <v>8157</v>
      </c>
      <c r="D2863" s="342" t="s">
        <v>6606</v>
      </c>
      <c r="E2863" s="342" t="s">
        <v>9321</v>
      </c>
      <c r="F2863" s="342" t="s">
        <v>6568</v>
      </c>
      <c r="G2863" s="343">
        <v>7.68</v>
      </c>
      <c r="H2863" s="342" t="s">
        <v>6594</v>
      </c>
      <c r="I2863" s="342" t="s">
        <v>6575</v>
      </c>
      <c r="J2863" s="342" t="s">
        <v>6755</v>
      </c>
      <c r="K2863" s="581" t="s">
        <v>7520</v>
      </c>
      <c r="L2863" s="344" t="s">
        <v>4090</v>
      </c>
      <c r="N2863" s="344" t="s">
        <v>4090</v>
      </c>
      <c r="O2863" s="341">
        <v>0</v>
      </c>
    </row>
    <row r="2864" spans="1:15" x14ac:dyDescent="0.2">
      <c r="A2864" s="341" t="s">
        <v>9257</v>
      </c>
      <c r="B2864" s="341" t="s">
        <v>9270</v>
      </c>
      <c r="C2864" s="342" t="s">
        <v>8157</v>
      </c>
      <c r="D2864" s="342" t="s">
        <v>6606</v>
      </c>
      <c r="E2864" s="342" t="s">
        <v>9319</v>
      </c>
      <c r="F2864" s="342" t="s">
        <v>6568</v>
      </c>
      <c r="G2864" s="343">
        <v>2.97</v>
      </c>
      <c r="H2864" s="342" t="s">
        <v>6594</v>
      </c>
      <c r="I2864" s="342" t="s">
        <v>6575</v>
      </c>
      <c r="J2864" s="342" t="s">
        <v>6755</v>
      </c>
      <c r="K2864" s="581" t="s">
        <v>8024</v>
      </c>
      <c r="L2864" s="344" t="s">
        <v>4090</v>
      </c>
      <c r="N2864" s="344" t="s">
        <v>4090</v>
      </c>
      <c r="O2864" s="341">
        <v>0</v>
      </c>
    </row>
    <row r="2865" spans="1:15" x14ac:dyDescent="0.2">
      <c r="A2865" s="341" t="s">
        <v>9257</v>
      </c>
      <c r="B2865" s="341" t="s">
        <v>9270</v>
      </c>
      <c r="C2865" s="342" t="s">
        <v>8157</v>
      </c>
      <c r="D2865" s="342" t="s">
        <v>6606</v>
      </c>
      <c r="E2865" s="342" t="s">
        <v>9326</v>
      </c>
      <c r="F2865" s="342" t="s">
        <v>6568</v>
      </c>
      <c r="G2865" s="343">
        <v>32.67</v>
      </c>
      <c r="H2865" s="342" t="s">
        <v>6594</v>
      </c>
      <c r="I2865" s="342" t="s">
        <v>6575</v>
      </c>
      <c r="J2865" s="342" t="s">
        <v>6755</v>
      </c>
      <c r="K2865" s="581" t="s">
        <v>8166</v>
      </c>
      <c r="L2865" s="344" t="s">
        <v>4090</v>
      </c>
      <c r="N2865" s="344" t="s">
        <v>4090</v>
      </c>
      <c r="O2865" s="341">
        <v>0</v>
      </c>
    </row>
    <row r="2866" spans="1:15" x14ac:dyDescent="0.2">
      <c r="A2866" s="341" t="s">
        <v>9257</v>
      </c>
      <c r="B2866" s="341" t="s">
        <v>9270</v>
      </c>
      <c r="C2866" s="342" t="s">
        <v>8157</v>
      </c>
      <c r="D2866" s="342" t="s">
        <v>6606</v>
      </c>
      <c r="E2866" s="342" t="s">
        <v>9326</v>
      </c>
      <c r="F2866" s="342" t="s">
        <v>6568</v>
      </c>
      <c r="G2866" s="343">
        <v>11.067</v>
      </c>
      <c r="H2866" s="342" t="s">
        <v>6594</v>
      </c>
      <c r="I2866" s="342" t="s">
        <v>6575</v>
      </c>
      <c r="J2866" s="342" t="s">
        <v>6755</v>
      </c>
      <c r="K2866" s="581" t="s">
        <v>7386</v>
      </c>
      <c r="L2866" s="344" t="s">
        <v>4090</v>
      </c>
      <c r="N2866" s="344" t="s">
        <v>4090</v>
      </c>
      <c r="O2866" s="341">
        <v>0</v>
      </c>
    </row>
    <row r="2867" spans="1:15" x14ac:dyDescent="0.2">
      <c r="A2867" s="341" t="s">
        <v>9257</v>
      </c>
      <c r="B2867" s="341" t="s">
        <v>9270</v>
      </c>
      <c r="C2867" s="342" t="s">
        <v>6605</v>
      </c>
      <c r="D2867" s="342" t="s">
        <v>6606</v>
      </c>
      <c r="E2867" s="342" t="s">
        <v>9322</v>
      </c>
      <c r="F2867" s="342" t="s">
        <v>6568</v>
      </c>
      <c r="G2867" s="343">
        <v>5.6000000000000005</v>
      </c>
      <c r="H2867" s="342" t="s">
        <v>6594</v>
      </c>
      <c r="I2867" s="342" t="s">
        <v>6575</v>
      </c>
      <c r="J2867" s="342" t="s">
        <v>6755</v>
      </c>
      <c r="K2867" s="581" t="s">
        <v>8161</v>
      </c>
      <c r="L2867" s="344" t="s">
        <v>4090</v>
      </c>
      <c r="N2867" s="344" t="s">
        <v>4090</v>
      </c>
      <c r="O2867" s="341">
        <v>0</v>
      </c>
    </row>
    <row r="2868" spans="1:15" x14ac:dyDescent="0.2">
      <c r="A2868" s="341" t="s">
        <v>9257</v>
      </c>
      <c r="B2868" s="341" t="s">
        <v>9270</v>
      </c>
      <c r="C2868" s="342" t="s">
        <v>8146</v>
      </c>
      <c r="D2868" s="342" t="s">
        <v>6606</v>
      </c>
      <c r="E2868" s="342" t="s">
        <v>9328</v>
      </c>
      <c r="F2868" s="342" t="s">
        <v>6568</v>
      </c>
      <c r="G2868" s="343">
        <v>7.4</v>
      </c>
      <c r="H2868" s="342" t="s">
        <v>6594</v>
      </c>
      <c r="I2868" s="342" t="s">
        <v>6575</v>
      </c>
      <c r="J2868" s="342" t="s">
        <v>6755</v>
      </c>
      <c r="K2868" s="581" t="s">
        <v>8167</v>
      </c>
      <c r="L2868" s="344" t="s">
        <v>4090</v>
      </c>
      <c r="N2868" s="344" t="s">
        <v>4090</v>
      </c>
      <c r="O2868" s="341">
        <v>0</v>
      </c>
    </row>
    <row r="2869" spans="1:15" x14ac:dyDescent="0.2">
      <c r="A2869" s="341" t="s">
        <v>9257</v>
      </c>
      <c r="B2869" s="341" t="s">
        <v>9270</v>
      </c>
      <c r="C2869" s="342" t="s">
        <v>8146</v>
      </c>
      <c r="D2869" s="342" t="s">
        <v>6606</v>
      </c>
      <c r="E2869" s="342" t="s">
        <v>9326</v>
      </c>
      <c r="F2869" s="342" t="s">
        <v>6568</v>
      </c>
      <c r="G2869" s="343">
        <v>4.6399999999999997</v>
      </c>
      <c r="H2869" s="342" t="s">
        <v>6594</v>
      </c>
      <c r="I2869" s="342" t="s">
        <v>6575</v>
      </c>
      <c r="J2869" s="342" t="s">
        <v>6755</v>
      </c>
      <c r="K2869" s="581" t="s">
        <v>8168</v>
      </c>
      <c r="L2869" s="344" t="s">
        <v>4090</v>
      </c>
      <c r="N2869" s="344" t="s">
        <v>4090</v>
      </c>
      <c r="O2869" s="341">
        <v>0</v>
      </c>
    </row>
    <row r="2870" spans="1:15" x14ac:dyDescent="0.2">
      <c r="A2870" s="341" t="s">
        <v>9257</v>
      </c>
      <c r="B2870" s="341" t="s">
        <v>9270</v>
      </c>
      <c r="C2870" s="342" t="s">
        <v>6605</v>
      </c>
      <c r="D2870" s="342" t="s">
        <v>6606</v>
      </c>
      <c r="E2870" s="342" t="s">
        <v>9334</v>
      </c>
      <c r="F2870" s="342" t="s">
        <v>6568</v>
      </c>
      <c r="G2870" s="343">
        <v>10</v>
      </c>
      <c r="H2870" s="342" t="s">
        <v>6594</v>
      </c>
      <c r="I2870" s="342" t="s">
        <v>6575</v>
      </c>
      <c r="J2870" s="342" t="s">
        <v>6755</v>
      </c>
      <c r="K2870" s="581" t="s">
        <v>8026</v>
      </c>
      <c r="L2870" s="344" t="s">
        <v>4090</v>
      </c>
      <c r="N2870" s="344" t="s">
        <v>4090</v>
      </c>
      <c r="O2870" s="341">
        <v>0</v>
      </c>
    </row>
    <row r="2871" spans="1:15" x14ac:dyDescent="0.2">
      <c r="A2871" s="341" t="s">
        <v>9257</v>
      </c>
      <c r="B2871" s="341" t="s">
        <v>9270</v>
      </c>
      <c r="C2871" s="342" t="s">
        <v>8157</v>
      </c>
      <c r="D2871" s="342" t="s">
        <v>6606</v>
      </c>
      <c r="E2871" s="342" t="s">
        <v>9321</v>
      </c>
      <c r="F2871" s="342" t="s">
        <v>6568</v>
      </c>
      <c r="G2871" s="343">
        <v>6.7</v>
      </c>
      <c r="H2871" s="342" t="s">
        <v>6594</v>
      </c>
      <c r="I2871" s="342" t="s">
        <v>6575</v>
      </c>
      <c r="J2871" s="342" t="s">
        <v>6755</v>
      </c>
      <c r="K2871" s="581" t="s">
        <v>8169</v>
      </c>
      <c r="L2871" s="344" t="s">
        <v>4090</v>
      </c>
      <c r="N2871" s="344" t="s">
        <v>4090</v>
      </c>
      <c r="O2871" s="341">
        <v>0</v>
      </c>
    </row>
    <row r="2872" spans="1:15" x14ac:dyDescent="0.2">
      <c r="A2872" s="341" t="s">
        <v>9257</v>
      </c>
      <c r="B2872" s="341" t="s">
        <v>9270</v>
      </c>
      <c r="C2872" s="342" t="s">
        <v>8146</v>
      </c>
      <c r="D2872" s="342" t="s">
        <v>6606</v>
      </c>
      <c r="E2872" s="342" t="s">
        <v>9319</v>
      </c>
      <c r="F2872" s="342" t="s">
        <v>6568</v>
      </c>
      <c r="G2872" s="343">
        <v>16.899999999999999</v>
      </c>
      <c r="H2872" s="342" t="s">
        <v>6594</v>
      </c>
      <c r="I2872" s="342" t="s">
        <v>6575</v>
      </c>
      <c r="J2872" s="342" t="s">
        <v>6755</v>
      </c>
      <c r="K2872" s="581" t="s">
        <v>8170</v>
      </c>
      <c r="L2872" s="344" t="s">
        <v>4090</v>
      </c>
      <c r="N2872" s="344" t="s">
        <v>4090</v>
      </c>
      <c r="O2872" s="341">
        <v>0</v>
      </c>
    </row>
    <row r="2873" spans="1:15" x14ac:dyDescent="0.2">
      <c r="A2873" s="341" t="s">
        <v>9257</v>
      </c>
      <c r="B2873" s="341" t="s">
        <v>9270</v>
      </c>
      <c r="C2873" s="342" t="s">
        <v>8146</v>
      </c>
      <c r="D2873" s="342" t="s">
        <v>6606</v>
      </c>
      <c r="E2873" s="342" t="s">
        <v>9321</v>
      </c>
      <c r="F2873" s="342" t="s">
        <v>6568</v>
      </c>
      <c r="G2873" s="343">
        <v>14.88</v>
      </c>
      <c r="H2873" s="342" t="s">
        <v>6594</v>
      </c>
      <c r="I2873" s="342" t="s">
        <v>6575</v>
      </c>
      <c r="J2873" s="342" t="s">
        <v>6755</v>
      </c>
      <c r="K2873" s="581" t="s">
        <v>7524</v>
      </c>
      <c r="L2873" s="344" t="s">
        <v>4090</v>
      </c>
      <c r="N2873" s="344" t="s">
        <v>4090</v>
      </c>
      <c r="O2873" s="341">
        <v>0</v>
      </c>
    </row>
    <row r="2874" spans="1:15" x14ac:dyDescent="0.2">
      <c r="A2874" s="341" t="s">
        <v>9257</v>
      </c>
      <c r="B2874" s="341" t="s">
        <v>9270</v>
      </c>
      <c r="C2874" s="342" t="s">
        <v>8157</v>
      </c>
      <c r="D2874" s="342" t="s">
        <v>6606</v>
      </c>
      <c r="E2874" s="342" t="s">
        <v>9319</v>
      </c>
      <c r="F2874" s="342" t="s">
        <v>6568</v>
      </c>
      <c r="G2874" s="343">
        <v>5.09</v>
      </c>
      <c r="H2874" s="342" t="s">
        <v>6594</v>
      </c>
      <c r="I2874" s="342" t="s">
        <v>6575</v>
      </c>
      <c r="J2874" s="342" t="s">
        <v>6755</v>
      </c>
      <c r="K2874" s="581" t="s">
        <v>8029</v>
      </c>
      <c r="L2874" s="344" t="s">
        <v>4090</v>
      </c>
      <c r="N2874" s="344" t="s">
        <v>4090</v>
      </c>
      <c r="O2874" s="341">
        <v>0</v>
      </c>
    </row>
    <row r="2875" spans="1:15" x14ac:dyDescent="0.2">
      <c r="A2875" s="341" t="s">
        <v>9257</v>
      </c>
      <c r="B2875" s="341" t="s">
        <v>9270</v>
      </c>
      <c r="C2875" s="342" t="s">
        <v>8157</v>
      </c>
      <c r="D2875" s="342" t="s">
        <v>6606</v>
      </c>
      <c r="E2875" s="342" t="s">
        <v>9321</v>
      </c>
      <c r="F2875" s="342" t="s">
        <v>6568</v>
      </c>
      <c r="G2875" s="343">
        <v>4.8</v>
      </c>
      <c r="H2875" s="342" t="s">
        <v>6594</v>
      </c>
      <c r="I2875" s="342" t="s">
        <v>6575</v>
      </c>
      <c r="J2875" s="342" t="s">
        <v>6755</v>
      </c>
      <c r="K2875" s="581" t="s">
        <v>8171</v>
      </c>
      <c r="L2875" s="344" t="s">
        <v>4090</v>
      </c>
      <c r="N2875" s="344" t="s">
        <v>4090</v>
      </c>
      <c r="O2875" s="341">
        <v>0</v>
      </c>
    </row>
    <row r="2876" spans="1:15" x14ac:dyDescent="0.2">
      <c r="A2876" s="341" t="s">
        <v>9257</v>
      </c>
      <c r="B2876" s="341" t="s">
        <v>9270</v>
      </c>
      <c r="C2876" s="342" t="s">
        <v>6605</v>
      </c>
      <c r="D2876" s="342" t="s">
        <v>6606</v>
      </c>
      <c r="E2876" s="342" t="s">
        <v>9334</v>
      </c>
      <c r="F2876" s="342" t="s">
        <v>6568</v>
      </c>
      <c r="G2876" s="343">
        <v>4.96</v>
      </c>
      <c r="H2876" s="342" t="s">
        <v>6594</v>
      </c>
      <c r="I2876" s="342" t="s">
        <v>6575</v>
      </c>
      <c r="J2876" s="342" t="s">
        <v>6755</v>
      </c>
      <c r="K2876" s="581" t="s">
        <v>7234</v>
      </c>
      <c r="L2876" s="344" t="s">
        <v>4090</v>
      </c>
      <c r="N2876" s="344" t="s">
        <v>4090</v>
      </c>
      <c r="O2876" s="341">
        <v>0</v>
      </c>
    </row>
    <row r="2877" spans="1:15" x14ac:dyDescent="0.2">
      <c r="A2877" s="341" t="s">
        <v>9257</v>
      </c>
      <c r="B2877" s="341" t="s">
        <v>9270</v>
      </c>
      <c r="C2877" s="342" t="s">
        <v>8146</v>
      </c>
      <c r="D2877" s="342" t="s">
        <v>6606</v>
      </c>
      <c r="E2877" s="342" t="s">
        <v>9324</v>
      </c>
      <c r="F2877" s="342" t="s">
        <v>6568</v>
      </c>
      <c r="G2877" s="343">
        <v>29.400000000000002</v>
      </c>
      <c r="H2877" s="342" t="s">
        <v>6594</v>
      </c>
      <c r="I2877" s="342" t="s">
        <v>6575</v>
      </c>
      <c r="J2877" s="342" t="s">
        <v>6755</v>
      </c>
      <c r="K2877" s="581" t="s">
        <v>8172</v>
      </c>
      <c r="L2877" s="344" t="s">
        <v>4090</v>
      </c>
      <c r="N2877" s="344" t="s">
        <v>4090</v>
      </c>
      <c r="O2877" s="341">
        <v>0</v>
      </c>
    </row>
    <row r="2878" spans="1:15" x14ac:dyDescent="0.2">
      <c r="A2878" s="341" t="s">
        <v>9257</v>
      </c>
      <c r="B2878" s="341" t="s">
        <v>9270</v>
      </c>
      <c r="C2878" s="342" t="s">
        <v>8157</v>
      </c>
      <c r="D2878" s="342" t="s">
        <v>6606</v>
      </c>
      <c r="E2878" s="342" t="s">
        <v>9321</v>
      </c>
      <c r="F2878" s="342" t="s">
        <v>6568</v>
      </c>
      <c r="G2878" s="343">
        <v>4.62</v>
      </c>
      <c r="H2878" s="342" t="s">
        <v>6594</v>
      </c>
      <c r="I2878" s="342" t="s">
        <v>6575</v>
      </c>
      <c r="J2878" s="342" t="s">
        <v>6755</v>
      </c>
      <c r="K2878" s="581" t="s">
        <v>8173</v>
      </c>
      <c r="L2878" s="344" t="s">
        <v>4090</v>
      </c>
      <c r="N2878" s="344" t="s">
        <v>4090</v>
      </c>
      <c r="O2878" s="341">
        <v>0</v>
      </c>
    </row>
    <row r="2879" spans="1:15" x14ac:dyDescent="0.2">
      <c r="A2879" s="341" t="s">
        <v>9257</v>
      </c>
      <c r="B2879" s="341" t="s">
        <v>9270</v>
      </c>
      <c r="C2879" s="342" t="s">
        <v>8146</v>
      </c>
      <c r="D2879" s="342" t="s">
        <v>6606</v>
      </c>
      <c r="E2879" s="342" t="s">
        <v>9326</v>
      </c>
      <c r="F2879" s="342" t="s">
        <v>6568</v>
      </c>
      <c r="G2879" s="343">
        <v>29.52</v>
      </c>
      <c r="H2879" s="342" t="s">
        <v>6594</v>
      </c>
      <c r="I2879" s="342" t="s">
        <v>6575</v>
      </c>
      <c r="J2879" s="342" t="s">
        <v>6755</v>
      </c>
      <c r="K2879" s="581" t="s">
        <v>8173</v>
      </c>
      <c r="L2879" s="344" t="s">
        <v>4090</v>
      </c>
      <c r="N2879" s="344" t="s">
        <v>4090</v>
      </c>
      <c r="O2879" s="341">
        <v>0</v>
      </c>
    </row>
    <row r="2880" spans="1:15" x14ac:dyDescent="0.2">
      <c r="A2880" s="341" t="s">
        <v>9257</v>
      </c>
      <c r="B2880" s="341" t="s">
        <v>9270</v>
      </c>
      <c r="C2880" s="342" t="s">
        <v>8146</v>
      </c>
      <c r="D2880" s="342" t="s">
        <v>6606</v>
      </c>
      <c r="E2880" s="342" t="s">
        <v>9326</v>
      </c>
      <c r="F2880" s="342" t="s">
        <v>6568</v>
      </c>
      <c r="G2880" s="343">
        <v>5.6000000000000005</v>
      </c>
      <c r="H2880" s="342" t="s">
        <v>6594</v>
      </c>
      <c r="I2880" s="342" t="s">
        <v>6575</v>
      </c>
      <c r="J2880" s="342" t="s">
        <v>6755</v>
      </c>
      <c r="K2880" s="581" t="s">
        <v>7247</v>
      </c>
      <c r="L2880" s="344" t="s">
        <v>4090</v>
      </c>
      <c r="N2880" s="344" t="s">
        <v>4090</v>
      </c>
      <c r="O2880" s="341">
        <v>0</v>
      </c>
    </row>
    <row r="2881" spans="1:15" x14ac:dyDescent="0.2">
      <c r="A2881" s="341" t="s">
        <v>9257</v>
      </c>
      <c r="B2881" s="341" t="s">
        <v>9270</v>
      </c>
      <c r="C2881" s="342" t="s">
        <v>8146</v>
      </c>
      <c r="D2881" s="342" t="s">
        <v>6606</v>
      </c>
      <c r="E2881" s="342" t="s">
        <v>9326</v>
      </c>
      <c r="F2881" s="342" t="s">
        <v>6568</v>
      </c>
      <c r="G2881" s="343">
        <v>4.55</v>
      </c>
      <c r="H2881" s="342" t="s">
        <v>6594</v>
      </c>
      <c r="I2881" s="342" t="s">
        <v>6575</v>
      </c>
      <c r="J2881" s="342" t="s">
        <v>6755</v>
      </c>
      <c r="K2881" s="581" t="s">
        <v>7255</v>
      </c>
      <c r="L2881" s="344" t="s">
        <v>4090</v>
      </c>
      <c r="N2881" s="344" t="s">
        <v>4090</v>
      </c>
      <c r="O2881" s="341">
        <v>0</v>
      </c>
    </row>
    <row r="2882" spans="1:15" x14ac:dyDescent="0.2">
      <c r="A2882" s="341" t="s">
        <v>9257</v>
      </c>
      <c r="B2882" s="341" t="s">
        <v>9270</v>
      </c>
      <c r="C2882" s="342" t="s">
        <v>6605</v>
      </c>
      <c r="D2882" s="342" t="s">
        <v>6606</v>
      </c>
      <c r="E2882" s="342" t="s">
        <v>9334</v>
      </c>
      <c r="F2882" s="342" t="s">
        <v>6568</v>
      </c>
      <c r="G2882" s="343">
        <v>29.92</v>
      </c>
      <c r="H2882" s="342" t="s">
        <v>6594</v>
      </c>
      <c r="I2882" s="342" t="s">
        <v>6575</v>
      </c>
      <c r="J2882" s="342" t="s">
        <v>6755</v>
      </c>
      <c r="K2882" s="581" t="s">
        <v>7768</v>
      </c>
      <c r="L2882" s="344" t="s">
        <v>4090</v>
      </c>
      <c r="N2882" s="344" t="s">
        <v>4090</v>
      </c>
      <c r="O2882" s="341">
        <v>0</v>
      </c>
    </row>
    <row r="2883" spans="1:15" x14ac:dyDescent="0.2">
      <c r="A2883" s="341" t="s">
        <v>9257</v>
      </c>
      <c r="B2883" s="341" t="s">
        <v>9270</v>
      </c>
      <c r="C2883" s="342" t="s">
        <v>6605</v>
      </c>
      <c r="D2883" s="342" t="s">
        <v>6606</v>
      </c>
      <c r="E2883" s="342" t="s">
        <v>9334</v>
      </c>
      <c r="F2883" s="342" t="s">
        <v>6568</v>
      </c>
      <c r="G2883" s="343">
        <v>29.92</v>
      </c>
      <c r="H2883" s="342" t="s">
        <v>6594</v>
      </c>
      <c r="I2883" s="342" t="s">
        <v>6575</v>
      </c>
      <c r="J2883" s="342" t="s">
        <v>6755</v>
      </c>
      <c r="K2883" s="581" t="s">
        <v>7768</v>
      </c>
      <c r="L2883" s="344" t="s">
        <v>4090</v>
      </c>
      <c r="N2883" s="344" t="s">
        <v>4090</v>
      </c>
      <c r="O2883" s="341">
        <v>0</v>
      </c>
    </row>
    <row r="2884" spans="1:15" x14ac:dyDescent="0.2">
      <c r="A2884" s="341" t="s">
        <v>9257</v>
      </c>
      <c r="B2884" s="341" t="s">
        <v>9270</v>
      </c>
      <c r="C2884" s="342" t="s">
        <v>6605</v>
      </c>
      <c r="D2884" s="342" t="s">
        <v>6606</v>
      </c>
      <c r="E2884" s="342" t="s">
        <v>9322</v>
      </c>
      <c r="F2884" s="342" t="s">
        <v>6568</v>
      </c>
      <c r="G2884" s="343">
        <v>29.92</v>
      </c>
      <c r="H2884" s="342" t="s">
        <v>6594</v>
      </c>
      <c r="I2884" s="342" t="s">
        <v>6575</v>
      </c>
      <c r="J2884" s="342" t="s">
        <v>6755</v>
      </c>
      <c r="K2884" s="581" t="s">
        <v>7768</v>
      </c>
      <c r="L2884" s="344" t="s">
        <v>4090</v>
      </c>
      <c r="N2884" s="344" t="s">
        <v>4090</v>
      </c>
      <c r="O2884" s="341">
        <v>0</v>
      </c>
    </row>
    <row r="2885" spans="1:15" x14ac:dyDescent="0.2">
      <c r="A2885" s="341" t="s">
        <v>9257</v>
      </c>
      <c r="B2885" s="341" t="s">
        <v>9270</v>
      </c>
      <c r="C2885" s="342" t="s">
        <v>8157</v>
      </c>
      <c r="D2885" s="342" t="s">
        <v>6606</v>
      </c>
      <c r="E2885" s="342" t="s">
        <v>9321</v>
      </c>
      <c r="F2885" s="342" t="s">
        <v>6568</v>
      </c>
      <c r="G2885" s="343">
        <v>12.92</v>
      </c>
      <c r="H2885" s="342" t="s">
        <v>6594</v>
      </c>
      <c r="I2885" s="342" t="s">
        <v>6575</v>
      </c>
      <c r="J2885" s="342" t="s">
        <v>6755</v>
      </c>
      <c r="K2885" s="581" t="s">
        <v>7260</v>
      </c>
      <c r="L2885" s="344" t="s">
        <v>4090</v>
      </c>
      <c r="N2885" s="344" t="s">
        <v>4090</v>
      </c>
      <c r="O2885" s="341">
        <v>0</v>
      </c>
    </row>
    <row r="2886" spans="1:15" x14ac:dyDescent="0.2">
      <c r="A2886" s="341" t="s">
        <v>9257</v>
      </c>
      <c r="B2886" s="341" t="s">
        <v>9270</v>
      </c>
      <c r="C2886" s="342" t="s">
        <v>6605</v>
      </c>
      <c r="D2886" s="342" t="s">
        <v>6606</v>
      </c>
      <c r="E2886" s="342" t="s">
        <v>9319</v>
      </c>
      <c r="F2886" s="342" t="s">
        <v>6568</v>
      </c>
      <c r="G2886" s="343">
        <v>2.64</v>
      </c>
      <c r="H2886" s="342" t="s">
        <v>6594</v>
      </c>
      <c r="I2886" s="342" t="s">
        <v>6575</v>
      </c>
      <c r="J2886" s="342" t="s">
        <v>6755</v>
      </c>
      <c r="K2886" s="581" t="s">
        <v>6988</v>
      </c>
      <c r="L2886" s="344" t="s">
        <v>4090</v>
      </c>
      <c r="N2886" s="344" t="s">
        <v>4090</v>
      </c>
      <c r="O2886" s="341">
        <v>0</v>
      </c>
    </row>
    <row r="2887" spans="1:15" x14ac:dyDescent="0.2">
      <c r="A2887" s="341" t="s">
        <v>9257</v>
      </c>
      <c r="B2887" s="341" t="s">
        <v>9270</v>
      </c>
      <c r="C2887" s="342" t="s">
        <v>6605</v>
      </c>
      <c r="D2887" s="342" t="s">
        <v>6606</v>
      </c>
      <c r="E2887" s="342" t="s">
        <v>9319</v>
      </c>
      <c r="F2887" s="342" t="s">
        <v>6568</v>
      </c>
      <c r="G2887" s="343">
        <v>4.6900000000000004</v>
      </c>
      <c r="H2887" s="342" t="s">
        <v>6594</v>
      </c>
      <c r="I2887" s="342" t="s">
        <v>6575</v>
      </c>
      <c r="J2887" s="342" t="s">
        <v>6755</v>
      </c>
      <c r="K2887" s="581" t="s">
        <v>8043</v>
      </c>
      <c r="L2887" s="344" t="s">
        <v>4090</v>
      </c>
      <c r="N2887" s="344" t="s">
        <v>4090</v>
      </c>
      <c r="O2887" s="341">
        <v>0</v>
      </c>
    </row>
    <row r="2888" spans="1:15" x14ac:dyDescent="0.2">
      <c r="A2888" s="341" t="s">
        <v>9257</v>
      </c>
      <c r="B2888" s="341" t="s">
        <v>9270</v>
      </c>
      <c r="C2888" s="342" t="s">
        <v>8146</v>
      </c>
      <c r="D2888" s="342" t="s">
        <v>6606</v>
      </c>
      <c r="E2888" s="342" t="s">
        <v>9319</v>
      </c>
      <c r="F2888" s="342" t="s">
        <v>6568</v>
      </c>
      <c r="G2888" s="343">
        <v>6.47</v>
      </c>
      <c r="H2888" s="342" t="s">
        <v>6594</v>
      </c>
      <c r="I2888" s="342" t="s">
        <v>6575</v>
      </c>
      <c r="J2888" s="342" t="s">
        <v>6755</v>
      </c>
      <c r="K2888" s="581" t="s">
        <v>7264</v>
      </c>
      <c r="L2888" s="344" t="s">
        <v>4090</v>
      </c>
      <c r="N2888" s="344" t="s">
        <v>4090</v>
      </c>
      <c r="O2888" s="341">
        <v>0</v>
      </c>
    </row>
    <row r="2889" spans="1:15" x14ac:dyDescent="0.2">
      <c r="A2889" s="341" t="s">
        <v>9257</v>
      </c>
      <c r="B2889" s="341" t="s">
        <v>9270</v>
      </c>
      <c r="C2889" s="342" t="s">
        <v>8146</v>
      </c>
      <c r="D2889" s="342" t="s">
        <v>6606</v>
      </c>
      <c r="E2889" s="342" t="s">
        <v>9334</v>
      </c>
      <c r="F2889" s="342" t="s">
        <v>6568</v>
      </c>
      <c r="G2889" s="343">
        <v>14.040000000000001</v>
      </c>
      <c r="H2889" s="342" t="s">
        <v>6594</v>
      </c>
      <c r="I2889" s="342" t="s">
        <v>6575</v>
      </c>
      <c r="J2889" s="342" t="s">
        <v>6755</v>
      </c>
      <c r="K2889" s="581" t="s">
        <v>7471</v>
      </c>
      <c r="L2889" s="344" t="s">
        <v>4090</v>
      </c>
      <c r="N2889" s="344" t="s">
        <v>4090</v>
      </c>
      <c r="O2889" s="341">
        <v>0</v>
      </c>
    </row>
    <row r="2890" spans="1:15" x14ac:dyDescent="0.2">
      <c r="A2890" s="341" t="s">
        <v>9257</v>
      </c>
      <c r="B2890" s="341" t="s">
        <v>9270</v>
      </c>
      <c r="C2890" s="342" t="s">
        <v>8146</v>
      </c>
      <c r="D2890" s="342" t="s">
        <v>6606</v>
      </c>
      <c r="E2890" s="342" t="s">
        <v>9322</v>
      </c>
      <c r="F2890" s="342" t="s">
        <v>6568</v>
      </c>
      <c r="G2890" s="343">
        <v>10.08</v>
      </c>
      <c r="H2890" s="342" t="s">
        <v>6594</v>
      </c>
      <c r="I2890" s="342" t="s">
        <v>6575</v>
      </c>
      <c r="J2890" s="342" t="s">
        <v>6755</v>
      </c>
      <c r="K2890" s="581" t="s">
        <v>7266</v>
      </c>
      <c r="L2890" s="344" t="s">
        <v>4090</v>
      </c>
      <c r="N2890" s="344" t="s">
        <v>4090</v>
      </c>
      <c r="O2890" s="341">
        <v>0</v>
      </c>
    </row>
    <row r="2891" spans="1:15" x14ac:dyDescent="0.2">
      <c r="A2891" s="341" t="s">
        <v>9257</v>
      </c>
      <c r="B2891" s="341" t="s">
        <v>9270</v>
      </c>
      <c r="C2891" s="342" t="s">
        <v>8146</v>
      </c>
      <c r="D2891" s="342" t="s">
        <v>6606</v>
      </c>
      <c r="E2891" s="342" t="s">
        <v>9322</v>
      </c>
      <c r="F2891" s="342" t="s">
        <v>6568</v>
      </c>
      <c r="G2891" s="343">
        <v>21</v>
      </c>
      <c r="H2891" s="342" t="s">
        <v>6594</v>
      </c>
      <c r="I2891" s="342" t="s">
        <v>6575</v>
      </c>
      <c r="J2891" s="342" t="s">
        <v>6755</v>
      </c>
      <c r="K2891" s="581" t="s">
        <v>7831</v>
      </c>
      <c r="L2891" s="344" t="s">
        <v>4090</v>
      </c>
      <c r="N2891" s="344" t="s">
        <v>4090</v>
      </c>
      <c r="O2891" s="341">
        <v>0</v>
      </c>
    </row>
    <row r="2892" spans="1:15" x14ac:dyDescent="0.2">
      <c r="A2892" s="341" t="s">
        <v>9257</v>
      </c>
      <c r="B2892" s="341" t="s">
        <v>9270</v>
      </c>
      <c r="C2892" s="342" t="s">
        <v>8146</v>
      </c>
      <c r="D2892" s="342" t="s">
        <v>6606</v>
      </c>
      <c r="E2892" s="342" t="s">
        <v>9323</v>
      </c>
      <c r="F2892" s="342" t="s">
        <v>6568</v>
      </c>
      <c r="G2892" s="343">
        <v>6.48</v>
      </c>
      <c r="H2892" s="342" t="s">
        <v>6594</v>
      </c>
      <c r="I2892" s="342" t="s">
        <v>6575</v>
      </c>
      <c r="J2892" s="342" t="s">
        <v>6755</v>
      </c>
      <c r="K2892" s="581" t="s">
        <v>8174</v>
      </c>
      <c r="L2892" s="344" t="s">
        <v>4090</v>
      </c>
      <c r="N2892" s="344" t="s">
        <v>4090</v>
      </c>
      <c r="O2892" s="341">
        <v>0</v>
      </c>
    </row>
    <row r="2893" spans="1:15" x14ac:dyDescent="0.2">
      <c r="A2893" s="341" t="s">
        <v>9257</v>
      </c>
      <c r="B2893" s="341" t="s">
        <v>9270</v>
      </c>
      <c r="C2893" s="342" t="s">
        <v>8146</v>
      </c>
      <c r="D2893" s="342" t="s">
        <v>6606</v>
      </c>
      <c r="E2893" s="342" t="s">
        <v>9334</v>
      </c>
      <c r="F2893" s="342" t="s">
        <v>6568</v>
      </c>
      <c r="G2893" s="343">
        <v>8.25</v>
      </c>
      <c r="H2893" s="342" t="s">
        <v>6594</v>
      </c>
      <c r="I2893" s="342" t="s">
        <v>6575</v>
      </c>
      <c r="J2893" s="342" t="s">
        <v>6755</v>
      </c>
      <c r="K2893" s="581" t="s">
        <v>8050</v>
      </c>
      <c r="L2893" s="344" t="s">
        <v>4090</v>
      </c>
      <c r="N2893" s="344" t="s">
        <v>4090</v>
      </c>
      <c r="O2893" s="341">
        <v>0</v>
      </c>
    </row>
    <row r="2894" spans="1:15" x14ac:dyDescent="0.2">
      <c r="A2894" s="341" t="s">
        <v>9257</v>
      </c>
      <c r="B2894" s="341" t="s">
        <v>9270</v>
      </c>
      <c r="C2894" s="342" t="s">
        <v>6605</v>
      </c>
      <c r="D2894" s="342" t="s">
        <v>6606</v>
      </c>
      <c r="E2894" s="342" t="s">
        <v>9334</v>
      </c>
      <c r="F2894" s="342" t="s">
        <v>6568</v>
      </c>
      <c r="G2894" s="343">
        <v>29.92</v>
      </c>
      <c r="H2894" s="342" t="s">
        <v>6594</v>
      </c>
      <c r="I2894" s="342" t="s">
        <v>6575</v>
      </c>
      <c r="J2894" s="342" t="s">
        <v>6755</v>
      </c>
      <c r="K2894" s="581" t="s">
        <v>7625</v>
      </c>
      <c r="L2894" s="344" t="s">
        <v>4090</v>
      </c>
      <c r="N2894" s="344" t="s">
        <v>4090</v>
      </c>
      <c r="O2894" s="341">
        <v>0</v>
      </c>
    </row>
    <row r="2895" spans="1:15" x14ac:dyDescent="0.2">
      <c r="A2895" s="341" t="s">
        <v>9257</v>
      </c>
      <c r="B2895" s="341" t="s">
        <v>9270</v>
      </c>
      <c r="C2895" s="342" t="s">
        <v>6605</v>
      </c>
      <c r="D2895" s="342" t="s">
        <v>6606</v>
      </c>
      <c r="E2895" s="342" t="s">
        <v>9332</v>
      </c>
      <c r="F2895" s="342" t="s">
        <v>6568</v>
      </c>
      <c r="G2895" s="343">
        <v>33.299999999999997</v>
      </c>
      <c r="H2895" s="342" t="s">
        <v>6594</v>
      </c>
      <c r="I2895" s="342" t="s">
        <v>6575</v>
      </c>
      <c r="J2895" s="342" t="s">
        <v>6755</v>
      </c>
      <c r="K2895" s="581" t="s">
        <v>8175</v>
      </c>
      <c r="L2895" s="344" t="s">
        <v>4090</v>
      </c>
      <c r="N2895" s="344" t="s">
        <v>4090</v>
      </c>
      <c r="O2895" s="341">
        <v>0</v>
      </c>
    </row>
    <row r="2896" spans="1:15" x14ac:dyDescent="0.2">
      <c r="A2896" s="341" t="s">
        <v>9257</v>
      </c>
      <c r="B2896" s="341" t="s">
        <v>9270</v>
      </c>
      <c r="C2896" s="342" t="s">
        <v>8157</v>
      </c>
      <c r="D2896" s="342" t="s">
        <v>6606</v>
      </c>
      <c r="E2896" s="342" t="s">
        <v>9321</v>
      </c>
      <c r="F2896" s="342" t="s">
        <v>6568</v>
      </c>
      <c r="G2896" s="343">
        <v>6.0200000000000005</v>
      </c>
      <c r="H2896" s="342" t="s">
        <v>6594</v>
      </c>
      <c r="I2896" s="342" t="s">
        <v>6575</v>
      </c>
      <c r="J2896" s="342" t="s">
        <v>6755</v>
      </c>
      <c r="K2896" s="581" t="s">
        <v>7777</v>
      </c>
      <c r="L2896" s="344" t="s">
        <v>4090</v>
      </c>
      <c r="N2896" s="344" t="s">
        <v>4090</v>
      </c>
      <c r="O2896" s="341">
        <v>0</v>
      </c>
    </row>
    <row r="2897" spans="1:15" x14ac:dyDescent="0.2">
      <c r="A2897" s="341" t="s">
        <v>9257</v>
      </c>
      <c r="B2897" s="341" t="s">
        <v>9270</v>
      </c>
      <c r="C2897" s="342" t="s">
        <v>6605</v>
      </c>
      <c r="D2897" s="342" t="s">
        <v>6606</v>
      </c>
      <c r="E2897" s="342" t="s">
        <v>9325</v>
      </c>
      <c r="F2897" s="342" t="s">
        <v>6568</v>
      </c>
      <c r="G2897" s="343">
        <v>2.88</v>
      </c>
      <c r="H2897" s="342" t="s">
        <v>6594</v>
      </c>
      <c r="I2897" s="342" t="s">
        <v>6575</v>
      </c>
      <c r="J2897" s="342" t="s">
        <v>6755</v>
      </c>
      <c r="K2897" s="581" t="s">
        <v>8176</v>
      </c>
      <c r="L2897" s="344" t="s">
        <v>4090</v>
      </c>
      <c r="N2897" s="344" t="s">
        <v>4090</v>
      </c>
      <c r="O2897" s="341">
        <v>0</v>
      </c>
    </row>
    <row r="2898" spans="1:15" x14ac:dyDescent="0.2">
      <c r="A2898" s="341" t="s">
        <v>9257</v>
      </c>
      <c r="B2898" s="341" t="s">
        <v>9270</v>
      </c>
      <c r="C2898" s="342" t="s">
        <v>6605</v>
      </c>
      <c r="D2898" s="342" t="s">
        <v>6606</v>
      </c>
      <c r="E2898" s="342" t="s">
        <v>9334</v>
      </c>
      <c r="F2898" s="342" t="s">
        <v>6568</v>
      </c>
      <c r="G2898" s="343">
        <v>6.12</v>
      </c>
      <c r="H2898" s="342" t="s">
        <v>6594</v>
      </c>
      <c r="I2898" s="342" t="s">
        <v>6575</v>
      </c>
      <c r="J2898" s="342" t="s">
        <v>6755</v>
      </c>
      <c r="K2898" s="581" t="s">
        <v>8176</v>
      </c>
      <c r="L2898" s="344" t="s">
        <v>4090</v>
      </c>
      <c r="N2898" s="344" t="s">
        <v>4090</v>
      </c>
      <c r="O2898" s="341">
        <v>0</v>
      </c>
    </row>
    <row r="2899" spans="1:15" x14ac:dyDescent="0.2">
      <c r="A2899" s="341" t="s">
        <v>9257</v>
      </c>
      <c r="B2899" s="341" t="s">
        <v>9270</v>
      </c>
      <c r="C2899" s="342" t="s">
        <v>6605</v>
      </c>
      <c r="D2899" s="342" t="s">
        <v>6606</v>
      </c>
      <c r="E2899" s="342" t="s">
        <v>9329</v>
      </c>
      <c r="F2899" s="342" t="s">
        <v>6568</v>
      </c>
      <c r="G2899" s="343">
        <v>55</v>
      </c>
      <c r="H2899" s="342" t="s">
        <v>6594</v>
      </c>
      <c r="I2899" s="342" t="s">
        <v>6575</v>
      </c>
      <c r="J2899" s="342" t="s">
        <v>6755</v>
      </c>
      <c r="K2899" s="581" t="s">
        <v>8177</v>
      </c>
      <c r="L2899" s="344" t="s">
        <v>4090</v>
      </c>
      <c r="N2899" s="344" t="s">
        <v>4090</v>
      </c>
      <c r="O2899" s="341">
        <v>0</v>
      </c>
    </row>
    <row r="2900" spans="1:15" x14ac:dyDescent="0.2">
      <c r="A2900" s="341" t="s">
        <v>9257</v>
      </c>
      <c r="B2900" s="341" t="s">
        <v>9270</v>
      </c>
      <c r="C2900" s="342" t="s">
        <v>6605</v>
      </c>
      <c r="D2900" s="342" t="s">
        <v>6606</v>
      </c>
      <c r="E2900" s="342" t="s">
        <v>9329</v>
      </c>
      <c r="F2900" s="342" t="s">
        <v>6568</v>
      </c>
      <c r="G2900" s="343">
        <v>35</v>
      </c>
      <c r="H2900" s="342" t="s">
        <v>6594</v>
      </c>
      <c r="I2900" s="342" t="s">
        <v>6575</v>
      </c>
      <c r="J2900" s="342" t="s">
        <v>6755</v>
      </c>
      <c r="K2900" s="581" t="s">
        <v>8177</v>
      </c>
      <c r="L2900" s="344" t="s">
        <v>4090</v>
      </c>
      <c r="N2900" s="344" t="s">
        <v>4090</v>
      </c>
      <c r="O2900" s="341">
        <v>0</v>
      </c>
    </row>
    <row r="2901" spans="1:15" x14ac:dyDescent="0.2">
      <c r="A2901" s="341" t="s">
        <v>9257</v>
      </c>
      <c r="B2901" s="341" t="s">
        <v>9270</v>
      </c>
      <c r="C2901" s="342" t="s">
        <v>6605</v>
      </c>
      <c r="D2901" s="342" t="s">
        <v>6606</v>
      </c>
      <c r="E2901" s="342" t="s">
        <v>9329</v>
      </c>
      <c r="F2901" s="342" t="s">
        <v>6568</v>
      </c>
      <c r="G2901" s="343">
        <v>20</v>
      </c>
      <c r="H2901" s="342" t="s">
        <v>6594</v>
      </c>
      <c r="I2901" s="342" t="s">
        <v>6575</v>
      </c>
      <c r="J2901" s="342" t="s">
        <v>6755</v>
      </c>
      <c r="K2901" s="581" t="s">
        <v>8178</v>
      </c>
      <c r="L2901" s="344" t="s">
        <v>4090</v>
      </c>
      <c r="N2901" s="344" t="s">
        <v>4090</v>
      </c>
      <c r="O2901" s="341">
        <v>0</v>
      </c>
    </row>
    <row r="2902" spans="1:15" x14ac:dyDescent="0.2">
      <c r="A2902" s="341" t="s">
        <v>9257</v>
      </c>
      <c r="B2902" s="341" t="s">
        <v>9270</v>
      </c>
      <c r="C2902" s="342" t="s">
        <v>8146</v>
      </c>
      <c r="D2902" s="342" t="s">
        <v>6606</v>
      </c>
      <c r="E2902" s="342" t="s">
        <v>9334</v>
      </c>
      <c r="F2902" s="342" t="s">
        <v>6568</v>
      </c>
      <c r="G2902" s="343">
        <v>20.13</v>
      </c>
      <c r="H2902" s="342" t="s">
        <v>6594</v>
      </c>
      <c r="I2902" s="342" t="s">
        <v>6575</v>
      </c>
      <c r="J2902" s="342" t="s">
        <v>6755</v>
      </c>
      <c r="K2902" s="581" t="s">
        <v>6910</v>
      </c>
      <c r="L2902" s="344" t="s">
        <v>4090</v>
      </c>
      <c r="N2902" s="344" t="s">
        <v>4090</v>
      </c>
      <c r="O2902" s="341">
        <v>0</v>
      </c>
    </row>
    <row r="2903" spans="1:15" x14ac:dyDescent="0.2">
      <c r="A2903" s="341" t="s">
        <v>9257</v>
      </c>
      <c r="B2903" s="341" t="s">
        <v>9270</v>
      </c>
      <c r="C2903" s="342" t="s">
        <v>6605</v>
      </c>
      <c r="D2903" s="342" t="s">
        <v>6606</v>
      </c>
      <c r="E2903" s="342" t="s">
        <v>9333</v>
      </c>
      <c r="F2903" s="342" t="s">
        <v>6568</v>
      </c>
      <c r="G2903" s="343">
        <v>7.5600000000000005</v>
      </c>
      <c r="H2903" s="342" t="s">
        <v>6594</v>
      </c>
      <c r="I2903" s="342" t="s">
        <v>6575</v>
      </c>
      <c r="J2903" s="342" t="s">
        <v>6755</v>
      </c>
      <c r="K2903" s="581" t="s">
        <v>8179</v>
      </c>
      <c r="L2903" s="344" t="s">
        <v>4090</v>
      </c>
      <c r="N2903" s="344" t="s">
        <v>4090</v>
      </c>
      <c r="O2903" s="341">
        <v>0</v>
      </c>
    </row>
    <row r="2904" spans="1:15" x14ac:dyDescent="0.2">
      <c r="A2904" s="341" t="s">
        <v>9257</v>
      </c>
      <c r="B2904" s="341" t="s">
        <v>9270</v>
      </c>
      <c r="C2904" s="342" t="s">
        <v>8146</v>
      </c>
      <c r="D2904" s="342" t="s">
        <v>6606</v>
      </c>
      <c r="E2904" s="342" t="s">
        <v>9322</v>
      </c>
      <c r="F2904" s="342" t="s">
        <v>6568</v>
      </c>
      <c r="G2904" s="343">
        <v>29.64</v>
      </c>
      <c r="H2904" s="342" t="s">
        <v>6594</v>
      </c>
      <c r="I2904" s="342" t="s">
        <v>6575</v>
      </c>
      <c r="J2904" s="342" t="s">
        <v>6755</v>
      </c>
      <c r="K2904" s="581" t="s">
        <v>7302</v>
      </c>
      <c r="L2904" s="344" t="s">
        <v>4090</v>
      </c>
      <c r="N2904" s="344" t="s">
        <v>4090</v>
      </c>
      <c r="O2904" s="341">
        <v>0</v>
      </c>
    </row>
    <row r="2905" spans="1:15" x14ac:dyDescent="0.2">
      <c r="A2905" s="341" t="s">
        <v>9257</v>
      </c>
      <c r="B2905" s="341" t="s">
        <v>9270</v>
      </c>
      <c r="C2905" s="342" t="s">
        <v>8146</v>
      </c>
      <c r="D2905" s="342" t="s">
        <v>6606</v>
      </c>
      <c r="E2905" s="342" t="s">
        <v>9322</v>
      </c>
      <c r="F2905" s="342" t="s">
        <v>6568</v>
      </c>
      <c r="G2905" s="343">
        <v>10.26</v>
      </c>
      <c r="H2905" s="342" t="s">
        <v>6594</v>
      </c>
      <c r="I2905" s="342" t="s">
        <v>6575</v>
      </c>
      <c r="J2905" s="342" t="s">
        <v>6755</v>
      </c>
      <c r="K2905" s="581" t="s">
        <v>7337</v>
      </c>
      <c r="L2905" s="344" t="s">
        <v>4090</v>
      </c>
      <c r="N2905" s="344" t="s">
        <v>4090</v>
      </c>
      <c r="O2905" s="341">
        <v>0</v>
      </c>
    </row>
    <row r="2906" spans="1:15" x14ac:dyDescent="0.2">
      <c r="A2906" s="341" t="s">
        <v>9257</v>
      </c>
      <c r="B2906" s="341" t="s">
        <v>9270</v>
      </c>
      <c r="C2906" s="342" t="s">
        <v>6605</v>
      </c>
      <c r="D2906" s="342" t="s">
        <v>6606</v>
      </c>
      <c r="E2906" s="342" t="s">
        <v>9325</v>
      </c>
      <c r="F2906" s="342" t="s">
        <v>6568</v>
      </c>
      <c r="G2906" s="343">
        <v>17.16</v>
      </c>
      <c r="H2906" s="342" t="s">
        <v>6594</v>
      </c>
      <c r="I2906" s="342" t="s">
        <v>6575</v>
      </c>
      <c r="J2906" s="342" t="s">
        <v>6755</v>
      </c>
      <c r="K2906" s="581" t="s">
        <v>7539</v>
      </c>
      <c r="L2906" s="344" t="s">
        <v>4090</v>
      </c>
      <c r="N2906" s="344" t="s">
        <v>4090</v>
      </c>
      <c r="O2906" s="341">
        <v>0</v>
      </c>
    </row>
    <row r="2907" spans="1:15" x14ac:dyDescent="0.2">
      <c r="A2907" s="341" t="s">
        <v>9257</v>
      </c>
      <c r="B2907" s="341" t="s">
        <v>9270</v>
      </c>
      <c r="C2907" s="342" t="s">
        <v>6605</v>
      </c>
      <c r="D2907" s="342" t="s">
        <v>6606</v>
      </c>
      <c r="E2907" s="342" t="s">
        <v>9320</v>
      </c>
      <c r="F2907" s="342" t="s">
        <v>6568</v>
      </c>
      <c r="G2907" s="343">
        <v>6.08</v>
      </c>
      <c r="H2907" s="342" t="s">
        <v>6594</v>
      </c>
      <c r="I2907" s="342" t="s">
        <v>6575</v>
      </c>
      <c r="J2907" s="342" t="s">
        <v>6755</v>
      </c>
      <c r="K2907" s="581" t="s">
        <v>7314</v>
      </c>
      <c r="L2907" s="344" t="s">
        <v>4090</v>
      </c>
      <c r="N2907" s="344" t="s">
        <v>4090</v>
      </c>
      <c r="O2907" s="341">
        <v>0</v>
      </c>
    </row>
    <row r="2908" spans="1:15" x14ac:dyDescent="0.2">
      <c r="A2908" s="341" t="s">
        <v>9257</v>
      </c>
      <c r="B2908" s="341" t="s">
        <v>9270</v>
      </c>
      <c r="C2908" s="342" t="s">
        <v>6605</v>
      </c>
      <c r="D2908" s="342" t="s">
        <v>6606</v>
      </c>
      <c r="E2908" s="342" t="s">
        <v>9324</v>
      </c>
      <c r="F2908" s="342" t="s">
        <v>6568</v>
      </c>
      <c r="G2908" s="343">
        <v>2.3000000000000003</v>
      </c>
      <c r="H2908" s="342" t="s">
        <v>6594</v>
      </c>
      <c r="I2908" s="342" t="s">
        <v>6575</v>
      </c>
      <c r="J2908" s="342" t="s">
        <v>6755</v>
      </c>
      <c r="K2908" s="581" t="s">
        <v>8180</v>
      </c>
      <c r="L2908" s="344" t="s">
        <v>4090</v>
      </c>
      <c r="N2908" s="344" t="s">
        <v>4090</v>
      </c>
      <c r="O2908" s="341">
        <v>0</v>
      </c>
    </row>
    <row r="2909" spans="1:15" x14ac:dyDescent="0.2">
      <c r="A2909" s="341" t="s">
        <v>9257</v>
      </c>
      <c r="B2909" s="341" t="s">
        <v>9270</v>
      </c>
      <c r="C2909" s="342" t="s">
        <v>6605</v>
      </c>
      <c r="D2909" s="342" t="s">
        <v>6606</v>
      </c>
      <c r="E2909" s="342" t="s">
        <v>9255</v>
      </c>
      <c r="F2909" s="342" t="s">
        <v>6568</v>
      </c>
      <c r="G2909" s="343">
        <v>13.3</v>
      </c>
      <c r="H2909" s="342" t="s">
        <v>6594</v>
      </c>
      <c r="I2909" s="342" t="s">
        <v>6575</v>
      </c>
      <c r="J2909" s="342" t="s">
        <v>6755</v>
      </c>
      <c r="K2909" s="581" t="s">
        <v>7804</v>
      </c>
      <c r="L2909" s="344" t="s">
        <v>4090</v>
      </c>
      <c r="N2909" s="344" t="s">
        <v>4090</v>
      </c>
      <c r="O2909" s="341">
        <v>0</v>
      </c>
    </row>
    <row r="2910" spans="1:15" x14ac:dyDescent="0.2">
      <c r="A2910" s="341" t="s">
        <v>9257</v>
      </c>
      <c r="B2910" s="341" t="s">
        <v>9270</v>
      </c>
      <c r="C2910" s="342" t="s">
        <v>6605</v>
      </c>
      <c r="D2910" s="342" t="s">
        <v>6606</v>
      </c>
      <c r="E2910" s="342" t="s">
        <v>9334</v>
      </c>
      <c r="F2910" s="342" t="s">
        <v>6568</v>
      </c>
      <c r="G2910" s="343">
        <v>9.5400000000000009</v>
      </c>
      <c r="H2910" s="342" t="s">
        <v>6594</v>
      </c>
      <c r="I2910" s="342" t="s">
        <v>6575</v>
      </c>
      <c r="J2910" s="342" t="s">
        <v>6755</v>
      </c>
      <c r="K2910" s="581" t="s">
        <v>7324</v>
      </c>
      <c r="L2910" s="344" t="s">
        <v>4090</v>
      </c>
      <c r="N2910" s="344" t="s">
        <v>4090</v>
      </c>
      <c r="O2910" s="341">
        <v>0</v>
      </c>
    </row>
    <row r="2911" spans="1:15" x14ac:dyDescent="0.2">
      <c r="A2911" s="341" t="s">
        <v>9257</v>
      </c>
      <c r="B2911" s="341" t="s">
        <v>9270</v>
      </c>
      <c r="C2911" s="342" t="s">
        <v>6605</v>
      </c>
      <c r="D2911" s="342" t="s">
        <v>6606</v>
      </c>
      <c r="E2911" s="342" t="s">
        <v>9323</v>
      </c>
      <c r="F2911" s="342" t="s">
        <v>6568</v>
      </c>
      <c r="G2911" s="343">
        <v>4.55</v>
      </c>
      <c r="H2911" s="342" t="s">
        <v>6594</v>
      </c>
      <c r="I2911" s="342" t="s">
        <v>6575</v>
      </c>
      <c r="J2911" s="342" t="s">
        <v>6755</v>
      </c>
      <c r="K2911" s="581" t="s">
        <v>7802</v>
      </c>
      <c r="L2911" s="344" t="s">
        <v>4090</v>
      </c>
      <c r="N2911" s="344" t="s">
        <v>4090</v>
      </c>
      <c r="O2911" s="341">
        <v>0</v>
      </c>
    </row>
    <row r="2912" spans="1:15" x14ac:dyDescent="0.2">
      <c r="A2912" s="341" t="s">
        <v>9257</v>
      </c>
      <c r="B2912" s="341" t="s">
        <v>9270</v>
      </c>
      <c r="C2912" s="342" t="s">
        <v>6605</v>
      </c>
      <c r="D2912" s="342" t="s">
        <v>6606</v>
      </c>
      <c r="E2912" s="342" t="s">
        <v>9337</v>
      </c>
      <c r="F2912" s="342" t="s">
        <v>6568</v>
      </c>
      <c r="G2912" s="343">
        <v>55.18</v>
      </c>
      <c r="H2912" s="342" t="s">
        <v>6594</v>
      </c>
      <c r="I2912" s="342" t="s">
        <v>6575</v>
      </c>
      <c r="J2912" s="342" t="s">
        <v>6755</v>
      </c>
      <c r="K2912" s="581" t="s">
        <v>7328</v>
      </c>
      <c r="L2912" s="344" t="s">
        <v>4090</v>
      </c>
      <c r="N2912" s="344" t="s">
        <v>4090</v>
      </c>
      <c r="O2912" s="341">
        <v>0</v>
      </c>
    </row>
    <row r="2913" spans="1:15" x14ac:dyDescent="0.2">
      <c r="A2913" s="341" t="s">
        <v>9257</v>
      </c>
      <c r="B2913" s="341" t="s">
        <v>9270</v>
      </c>
      <c r="C2913" s="342" t="s">
        <v>6605</v>
      </c>
      <c r="D2913" s="342" t="s">
        <v>6606</v>
      </c>
      <c r="E2913" s="342" t="s">
        <v>9334</v>
      </c>
      <c r="F2913" s="342" t="s">
        <v>6568</v>
      </c>
      <c r="G2913" s="343">
        <v>17.400000000000002</v>
      </c>
      <c r="H2913" s="342" t="s">
        <v>6594</v>
      </c>
      <c r="I2913" s="342" t="s">
        <v>6575</v>
      </c>
      <c r="J2913" s="342" t="s">
        <v>6755</v>
      </c>
      <c r="K2913" s="581" t="s">
        <v>7565</v>
      </c>
      <c r="L2913" s="344" t="s">
        <v>4090</v>
      </c>
      <c r="N2913" s="344" t="s">
        <v>4090</v>
      </c>
      <c r="O2913" s="341">
        <v>0</v>
      </c>
    </row>
    <row r="2914" spans="1:15" x14ac:dyDescent="0.2">
      <c r="A2914" s="341" t="s">
        <v>9257</v>
      </c>
      <c r="B2914" s="341" t="s">
        <v>9270</v>
      </c>
      <c r="C2914" s="342" t="s">
        <v>6605</v>
      </c>
      <c r="D2914" s="342" t="s">
        <v>6606</v>
      </c>
      <c r="E2914" s="342" t="s">
        <v>9332</v>
      </c>
      <c r="F2914" s="342" t="s">
        <v>6568</v>
      </c>
      <c r="G2914" s="343">
        <v>50.04</v>
      </c>
      <c r="H2914" s="342" t="s">
        <v>6594</v>
      </c>
      <c r="I2914" s="342" t="s">
        <v>6575</v>
      </c>
      <c r="J2914" s="342" t="s">
        <v>6755</v>
      </c>
      <c r="K2914" s="581" t="s">
        <v>8181</v>
      </c>
      <c r="L2914" s="344" t="s">
        <v>4090</v>
      </c>
      <c r="N2914" s="344" t="s">
        <v>4090</v>
      </c>
      <c r="O2914" s="341" t="s">
        <v>6752</v>
      </c>
    </row>
    <row r="2915" spans="1:15" x14ac:dyDescent="0.2">
      <c r="A2915" s="341" t="s">
        <v>9257</v>
      </c>
      <c r="B2915" s="341" t="s">
        <v>9270</v>
      </c>
      <c r="C2915" s="342" t="s">
        <v>6605</v>
      </c>
      <c r="D2915" s="342" t="s">
        <v>6606</v>
      </c>
      <c r="E2915" s="342" t="s">
        <v>9328</v>
      </c>
      <c r="F2915" s="342" t="s">
        <v>6568</v>
      </c>
      <c r="G2915" s="343">
        <v>3.63</v>
      </c>
      <c r="H2915" s="342" t="s">
        <v>6594</v>
      </c>
      <c r="I2915" s="342" t="s">
        <v>6575</v>
      </c>
      <c r="J2915" s="342" t="s">
        <v>6755</v>
      </c>
      <c r="K2915" s="581" t="s">
        <v>7329</v>
      </c>
      <c r="L2915" s="344" t="s">
        <v>4090</v>
      </c>
      <c r="N2915" s="344" t="s">
        <v>4090</v>
      </c>
      <c r="O2915" s="341">
        <v>0</v>
      </c>
    </row>
    <row r="2916" spans="1:15" x14ac:dyDescent="0.2">
      <c r="A2916" s="341" t="s">
        <v>9257</v>
      </c>
      <c r="B2916" s="341" t="s">
        <v>9270</v>
      </c>
      <c r="C2916" s="342" t="s">
        <v>6605</v>
      </c>
      <c r="D2916" s="342" t="s">
        <v>6606</v>
      </c>
      <c r="E2916" s="342" t="s">
        <v>9328</v>
      </c>
      <c r="F2916" s="342" t="s">
        <v>6568</v>
      </c>
      <c r="G2916" s="343">
        <v>31.5</v>
      </c>
      <c r="H2916" s="342" t="s">
        <v>6594</v>
      </c>
      <c r="I2916" s="342" t="s">
        <v>6575</v>
      </c>
      <c r="J2916" s="342" t="s">
        <v>6755</v>
      </c>
      <c r="K2916" s="581" t="s">
        <v>8182</v>
      </c>
      <c r="L2916" s="344" t="s">
        <v>4090</v>
      </c>
      <c r="N2916" s="344" t="s">
        <v>4090</v>
      </c>
      <c r="O2916" s="341" t="s">
        <v>6752</v>
      </c>
    </row>
    <row r="2917" spans="1:15" x14ac:dyDescent="0.2">
      <c r="A2917" s="341" t="s">
        <v>9257</v>
      </c>
      <c r="B2917" s="341" t="s">
        <v>9270</v>
      </c>
      <c r="C2917" s="342" t="s">
        <v>6605</v>
      </c>
      <c r="D2917" s="342" t="s">
        <v>6606</v>
      </c>
      <c r="E2917" s="342" t="s">
        <v>9321</v>
      </c>
      <c r="F2917" s="342" t="s">
        <v>6568</v>
      </c>
      <c r="G2917" s="343">
        <v>8.5750000000000011</v>
      </c>
      <c r="H2917" s="342" t="s">
        <v>6594</v>
      </c>
      <c r="I2917" s="342" t="s">
        <v>6575</v>
      </c>
      <c r="J2917" s="342" t="s">
        <v>6755</v>
      </c>
      <c r="K2917" s="581" t="s">
        <v>8183</v>
      </c>
      <c r="L2917" s="344" t="s">
        <v>4090</v>
      </c>
      <c r="N2917" s="344" t="s">
        <v>4090</v>
      </c>
      <c r="O2917" s="341">
        <v>0</v>
      </c>
    </row>
    <row r="2918" spans="1:15" x14ac:dyDescent="0.2">
      <c r="A2918" s="341" t="s">
        <v>9257</v>
      </c>
      <c r="B2918" s="341" t="s">
        <v>9270</v>
      </c>
      <c r="C2918" s="342" t="s">
        <v>8146</v>
      </c>
      <c r="D2918" s="342" t="s">
        <v>6606</v>
      </c>
      <c r="E2918" s="342" t="s">
        <v>9319</v>
      </c>
      <c r="F2918" s="342" t="s">
        <v>6568</v>
      </c>
      <c r="G2918" s="343">
        <v>8.8000000000000007</v>
      </c>
      <c r="H2918" s="342" t="s">
        <v>6594</v>
      </c>
      <c r="I2918" s="342" t="s">
        <v>6575</v>
      </c>
      <c r="J2918" s="342" t="s">
        <v>6755</v>
      </c>
      <c r="K2918" s="581" t="s">
        <v>7811</v>
      </c>
      <c r="L2918" s="344" t="s">
        <v>4090</v>
      </c>
      <c r="N2918" s="344" t="s">
        <v>4090</v>
      </c>
      <c r="O2918" s="341">
        <v>0</v>
      </c>
    </row>
    <row r="2919" spans="1:15" x14ac:dyDescent="0.2">
      <c r="A2919" s="341" t="s">
        <v>9257</v>
      </c>
      <c r="B2919" s="341" t="s">
        <v>9270</v>
      </c>
      <c r="C2919" s="342" t="s">
        <v>8146</v>
      </c>
      <c r="D2919" s="342" t="s">
        <v>6606</v>
      </c>
      <c r="E2919" s="342" t="s">
        <v>9334</v>
      </c>
      <c r="F2919" s="342" t="s">
        <v>6568</v>
      </c>
      <c r="G2919" s="343">
        <v>5.4</v>
      </c>
      <c r="H2919" s="342" t="s">
        <v>6594</v>
      </c>
      <c r="I2919" s="342" t="s">
        <v>6575</v>
      </c>
      <c r="J2919" s="342" t="s">
        <v>6755</v>
      </c>
      <c r="K2919" s="581" t="s">
        <v>8184</v>
      </c>
      <c r="L2919" s="344" t="s">
        <v>4090</v>
      </c>
      <c r="N2919" s="344" t="s">
        <v>4090</v>
      </c>
      <c r="O2919" s="341">
        <v>0</v>
      </c>
    </row>
    <row r="2920" spans="1:15" x14ac:dyDescent="0.2">
      <c r="A2920" s="341" t="s">
        <v>9257</v>
      </c>
      <c r="B2920" s="341" t="s">
        <v>9270</v>
      </c>
      <c r="C2920" s="342" t="s">
        <v>8146</v>
      </c>
      <c r="D2920" s="342" t="s">
        <v>6606</v>
      </c>
      <c r="E2920" s="342" t="s">
        <v>9325</v>
      </c>
      <c r="F2920" s="342" t="s">
        <v>6568</v>
      </c>
      <c r="G2920" s="343">
        <v>10.63</v>
      </c>
      <c r="H2920" s="342" t="s">
        <v>6594</v>
      </c>
      <c r="I2920" s="342" t="s">
        <v>6575</v>
      </c>
      <c r="J2920" s="342" t="s">
        <v>6755</v>
      </c>
      <c r="K2920" s="581" t="s">
        <v>7819</v>
      </c>
      <c r="L2920" s="344" t="s">
        <v>4090</v>
      </c>
      <c r="N2920" s="344" t="s">
        <v>4090</v>
      </c>
      <c r="O2920" s="341">
        <v>0</v>
      </c>
    </row>
    <row r="2921" spans="1:15" x14ac:dyDescent="0.2">
      <c r="A2921" s="341" t="s">
        <v>9257</v>
      </c>
      <c r="B2921" s="341" t="s">
        <v>9270</v>
      </c>
      <c r="C2921" s="342" t="s">
        <v>6605</v>
      </c>
      <c r="D2921" s="342" t="s">
        <v>6606</v>
      </c>
      <c r="E2921" s="342" t="s">
        <v>9332</v>
      </c>
      <c r="F2921" s="342" t="s">
        <v>6568</v>
      </c>
      <c r="G2921" s="343">
        <v>67.86</v>
      </c>
      <c r="H2921" s="342" t="s">
        <v>6594</v>
      </c>
      <c r="I2921" s="342" t="s">
        <v>6575</v>
      </c>
      <c r="J2921" s="342" t="s">
        <v>6755</v>
      </c>
      <c r="K2921" s="581" t="s">
        <v>8185</v>
      </c>
      <c r="L2921" s="344" t="s">
        <v>4090</v>
      </c>
      <c r="N2921" s="344" t="s">
        <v>4090</v>
      </c>
      <c r="O2921" s="341" t="s">
        <v>6752</v>
      </c>
    </row>
    <row r="2922" spans="1:15" x14ac:dyDescent="0.2">
      <c r="A2922" s="341" t="s">
        <v>9257</v>
      </c>
      <c r="B2922" s="341" t="s">
        <v>9270</v>
      </c>
      <c r="C2922" s="342" t="s">
        <v>6605</v>
      </c>
      <c r="D2922" s="342" t="s">
        <v>6606</v>
      </c>
      <c r="E2922" s="342" t="s">
        <v>9333</v>
      </c>
      <c r="F2922" s="342" t="s">
        <v>6568</v>
      </c>
      <c r="G2922" s="343">
        <v>89.320000000000007</v>
      </c>
      <c r="H2922" s="342" t="s">
        <v>6594</v>
      </c>
      <c r="I2922" s="342" t="s">
        <v>6575</v>
      </c>
      <c r="J2922" s="342" t="s">
        <v>6755</v>
      </c>
      <c r="K2922" s="581" t="s">
        <v>8186</v>
      </c>
      <c r="L2922" s="344" t="s">
        <v>4090</v>
      </c>
      <c r="N2922" s="344" t="s">
        <v>4090</v>
      </c>
      <c r="O2922" s="341" t="s">
        <v>6752</v>
      </c>
    </row>
    <row r="2923" spans="1:15" x14ac:dyDescent="0.2">
      <c r="A2923" s="341" t="s">
        <v>9257</v>
      </c>
      <c r="B2923" s="341" t="s">
        <v>9270</v>
      </c>
      <c r="C2923" s="342" t="s">
        <v>8146</v>
      </c>
      <c r="D2923" s="342" t="s">
        <v>6606</v>
      </c>
      <c r="E2923" s="342" t="s">
        <v>9320</v>
      </c>
      <c r="F2923" s="342" t="s">
        <v>6568</v>
      </c>
      <c r="G2923" s="343">
        <v>5.4</v>
      </c>
      <c r="H2923" s="342" t="s">
        <v>6594</v>
      </c>
      <c r="I2923" s="342" t="s">
        <v>6575</v>
      </c>
      <c r="J2923" s="342" t="s">
        <v>6755</v>
      </c>
      <c r="K2923" s="581" t="s">
        <v>7541</v>
      </c>
      <c r="L2923" s="344" t="s">
        <v>4090</v>
      </c>
      <c r="N2923" s="344" t="s">
        <v>4090</v>
      </c>
      <c r="O2923" s="341">
        <v>0</v>
      </c>
    </row>
    <row r="2924" spans="1:15" x14ac:dyDescent="0.2">
      <c r="A2924" s="341" t="s">
        <v>9257</v>
      </c>
      <c r="B2924" s="341" t="s">
        <v>9270</v>
      </c>
      <c r="C2924" s="342" t="s">
        <v>6605</v>
      </c>
      <c r="D2924" s="342" t="s">
        <v>6606</v>
      </c>
      <c r="E2924" s="342" t="s">
        <v>9325</v>
      </c>
      <c r="F2924" s="342" t="s">
        <v>6568</v>
      </c>
      <c r="G2924" s="343">
        <v>5.94</v>
      </c>
      <c r="H2924" s="342" t="s">
        <v>6594</v>
      </c>
      <c r="I2924" s="342" t="s">
        <v>6575</v>
      </c>
      <c r="J2924" s="342" t="s">
        <v>6755</v>
      </c>
      <c r="K2924" s="581" t="s">
        <v>8187</v>
      </c>
      <c r="L2924" s="344" t="s">
        <v>4090</v>
      </c>
      <c r="N2924" s="344" t="s">
        <v>4090</v>
      </c>
      <c r="O2924" s="341">
        <v>0</v>
      </c>
    </row>
    <row r="2925" spans="1:15" x14ac:dyDescent="0.2">
      <c r="A2925" s="341" t="s">
        <v>9257</v>
      </c>
      <c r="B2925" s="341" t="s">
        <v>9270</v>
      </c>
      <c r="C2925" s="342" t="s">
        <v>8146</v>
      </c>
      <c r="D2925" s="342" t="s">
        <v>6606</v>
      </c>
      <c r="E2925" s="342" t="s">
        <v>9319</v>
      </c>
      <c r="F2925" s="342" t="s">
        <v>6568</v>
      </c>
      <c r="G2925" s="343">
        <v>18.86</v>
      </c>
      <c r="H2925" s="342" t="s">
        <v>6594</v>
      </c>
      <c r="I2925" s="342" t="s">
        <v>6575</v>
      </c>
      <c r="J2925" s="342" t="s">
        <v>6755</v>
      </c>
      <c r="K2925" s="581" t="s">
        <v>7351</v>
      </c>
      <c r="L2925" s="344" t="s">
        <v>4090</v>
      </c>
      <c r="N2925" s="344" t="s">
        <v>4090</v>
      </c>
      <c r="O2925" s="341">
        <v>0</v>
      </c>
    </row>
    <row r="2926" spans="1:15" x14ac:dyDescent="0.2">
      <c r="A2926" s="341" t="s">
        <v>9257</v>
      </c>
      <c r="B2926" s="341" t="s">
        <v>9270</v>
      </c>
      <c r="C2926" s="342" t="s">
        <v>8146</v>
      </c>
      <c r="D2926" s="342" t="s">
        <v>6606</v>
      </c>
      <c r="E2926" s="342" t="s">
        <v>9325</v>
      </c>
      <c r="F2926" s="342" t="s">
        <v>6568</v>
      </c>
      <c r="G2926" s="343">
        <v>5.95</v>
      </c>
      <c r="H2926" s="342" t="s">
        <v>6594</v>
      </c>
      <c r="I2926" s="342" t="s">
        <v>6575</v>
      </c>
      <c r="J2926" s="342" t="s">
        <v>6755</v>
      </c>
      <c r="K2926" s="581" t="s">
        <v>7821</v>
      </c>
      <c r="L2926" s="344" t="s">
        <v>4090</v>
      </c>
      <c r="N2926" s="344" t="s">
        <v>4090</v>
      </c>
      <c r="O2926" s="341">
        <v>0</v>
      </c>
    </row>
    <row r="2927" spans="1:15" x14ac:dyDescent="0.2">
      <c r="A2927" s="341" t="s">
        <v>9257</v>
      </c>
      <c r="B2927" s="341" t="s">
        <v>9270</v>
      </c>
      <c r="C2927" s="342" t="s">
        <v>6605</v>
      </c>
      <c r="D2927" s="342" t="s">
        <v>6606</v>
      </c>
      <c r="E2927" s="342" t="s">
        <v>9337</v>
      </c>
      <c r="F2927" s="342" t="s">
        <v>6568</v>
      </c>
      <c r="G2927" s="343">
        <v>7.48</v>
      </c>
      <c r="H2927" s="342" t="s">
        <v>6594</v>
      </c>
      <c r="I2927" s="342" t="s">
        <v>6575</v>
      </c>
      <c r="J2927" s="342" t="s">
        <v>6755</v>
      </c>
      <c r="K2927" s="581" t="s">
        <v>7816</v>
      </c>
      <c r="L2927" s="344" t="s">
        <v>4090</v>
      </c>
      <c r="N2927" s="344" t="s">
        <v>4090</v>
      </c>
      <c r="O2927" s="341">
        <v>0</v>
      </c>
    </row>
    <row r="2928" spans="1:15" x14ac:dyDescent="0.2">
      <c r="A2928" s="341" t="s">
        <v>9257</v>
      </c>
      <c r="B2928" s="341" t="s">
        <v>9270</v>
      </c>
      <c r="C2928" s="342" t="s">
        <v>8146</v>
      </c>
      <c r="D2928" s="342" t="s">
        <v>6606</v>
      </c>
      <c r="E2928" s="342" t="s">
        <v>9328</v>
      </c>
      <c r="F2928" s="342" t="s">
        <v>6568</v>
      </c>
      <c r="G2928" s="343">
        <v>8.82</v>
      </c>
      <c r="H2928" s="342" t="s">
        <v>6594</v>
      </c>
      <c r="I2928" s="342" t="s">
        <v>6575</v>
      </c>
      <c r="J2928" s="342" t="s">
        <v>6755</v>
      </c>
      <c r="K2928" s="581" t="s">
        <v>7364</v>
      </c>
      <c r="L2928" s="344" t="s">
        <v>4090</v>
      </c>
      <c r="N2928" s="344" t="s">
        <v>4090</v>
      </c>
      <c r="O2928" s="341">
        <v>0</v>
      </c>
    </row>
    <row r="2929" spans="1:15" x14ac:dyDescent="0.2">
      <c r="A2929" s="341" t="s">
        <v>9257</v>
      </c>
      <c r="B2929" s="341" t="s">
        <v>9270</v>
      </c>
      <c r="C2929" s="342" t="s">
        <v>6605</v>
      </c>
      <c r="D2929" s="342" t="s">
        <v>6606</v>
      </c>
      <c r="E2929" s="342" t="s">
        <v>9323</v>
      </c>
      <c r="F2929" s="342" t="s">
        <v>6568</v>
      </c>
      <c r="G2929" s="343">
        <v>7.74</v>
      </c>
      <c r="H2929" s="342" t="s">
        <v>6594</v>
      </c>
      <c r="I2929" s="342" t="s">
        <v>6575</v>
      </c>
      <c r="J2929" s="342" t="s">
        <v>6755</v>
      </c>
      <c r="K2929" s="581" t="s">
        <v>7364</v>
      </c>
      <c r="L2929" s="344" t="s">
        <v>4090</v>
      </c>
      <c r="N2929" s="344" t="s">
        <v>4090</v>
      </c>
      <c r="O2929" s="341">
        <v>0</v>
      </c>
    </row>
    <row r="2930" spans="1:15" x14ac:dyDescent="0.2">
      <c r="A2930" s="341" t="s">
        <v>9257</v>
      </c>
      <c r="B2930" s="341" t="s">
        <v>9270</v>
      </c>
      <c r="C2930" s="342" t="s">
        <v>6605</v>
      </c>
      <c r="D2930" s="342" t="s">
        <v>6606</v>
      </c>
      <c r="E2930" s="342" t="s">
        <v>9320</v>
      </c>
      <c r="F2930" s="342" t="s">
        <v>6568</v>
      </c>
      <c r="G2930" s="343">
        <v>5.25</v>
      </c>
      <c r="H2930" s="342" t="s">
        <v>6594</v>
      </c>
      <c r="I2930" s="342" t="s">
        <v>6575</v>
      </c>
      <c r="J2930" s="342" t="s">
        <v>6755</v>
      </c>
      <c r="K2930" s="581" t="s">
        <v>7355</v>
      </c>
      <c r="L2930" s="344" t="s">
        <v>4090</v>
      </c>
      <c r="N2930" s="344" t="s">
        <v>4090</v>
      </c>
      <c r="O2930" s="341">
        <v>0</v>
      </c>
    </row>
    <row r="2931" spans="1:15" x14ac:dyDescent="0.2">
      <c r="A2931" s="341" t="s">
        <v>9257</v>
      </c>
      <c r="B2931" s="341" t="s">
        <v>9270</v>
      </c>
      <c r="C2931" s="342" t="s">
        <v>8157</v>
      </c>
      <c r="D2931" s="342" t="s">
        <v>6606</v>
      </c>
      <c r="E2931" s="342" t="s">
        <v>9255</v>
      </c>
      <c r="F2931" s="342" t="s">
        <v>6568</v>
      </c>
      <c r="G2931" s="343">
        <v>5.5</v>
      </c>
      <c r="H2931" s="342" t="s">
        <v>6594</v>
      </c>
      <c r="I2931" s="342" t="s">
        <v>6575</v>
      </c>
      <c r="J2931" s="342" t="s">
        <v>6755</v>
      </c>
      <c r="K2931" s="581" t="s">
        <v>7358</v>
      </c>
      <c r="L2931" s="344" t="s">
        <v>4090</v>
      </c>
      <c r="N2931" s="344" t="s">
        <v>4090</v>
      </c>
      <c r="O2931" s="341">
        <v>0</v>
      </c>
    </row>
    <row r="2932" spans="1:15" x14ac:dyDescent="0.2">
      <c r="A2932" s="341" t="s">
        <v>9257</v>
      </c>
      <c r="B2932" s="341" t="s">
        <v>9270</v>
      </c>
      <c r="C2932" s="342" t="s">
        <v>8157</v>
      </c>
      <c r="D2932" s="342" t="s">
        <v>6606</v>
      </c>
      <c r="E2932" s="342" t="s">
        <v>9320</v>
      </c>
      <c r="F2932" s="342" t="s">
        <v>6568</v>
      </c>
      <c r="G2932" s="343">
        <v>10.125</v>
      </c>
      <c r="H2932" s="342" t="s">
        <v>6594</v>
      </c>
      <c r="I2932" s="342" t="s">
        <v>6575</v>
      </c>
      <c r="J2932" s="342" t="s">
        <v>6755</v>
      </c>
      <c r="K2932" s="581" t="s">
        <v>7364</v>
      </c>
      <c r="L2932" s="344" t="s">
        <v>4090</v>
      </c>
      <c r="N2932" s="344" t="s">
        <v>4090</v>
      </c>
      <c r="O2932" s="341">
        <v>0</v>
      </c>
    </row>
    <row r="2933" spans="1:15" x14ac:dyDescent="0.2">
      <c r="A2933" s="341" t="s">
        <v>9257</v>
      </c>
      <c r="B2933" s="341" t="s">
        <v>9270</v>
      </c>
      <c r="C2933" s="342" t="s">
        <v>8157</v>
      </c>
      <c r="D2933" s="342" t="s">
        <v>6606</v>
      </c>
      <c r="E2933" s="342" t="s">
        <v>9323</v>
      </c>
      <c r="F2933" s="342" t="s">
        <v>6568</v>
      </c>
      <c r="G2933" s="343">
        <v>3.6</v>
      </c>
      <c r="H2933" s="342" t="s">
        <v>6594</v>
      </c>
      <c r="I2933" s="342" t="s">
        <v>6575</v>
      </c>
      <c r="J2933" s="342" t="s">
        <v>6755</v>
      </c>
      <c r="K2933" s="581" t="s">
        <v>7638</v>
      </c>
      <c r="L2933" s="344" t="s">
        <v>4090</v>
      </c>
      <c r="N2933" s="344" t="s">
        <v>4090</v>
      </c>
      <c r="O2933" s="341">
        <v>0</v>
      </c>
    </row>
    <row r="2934" spans="1:15" x14ac:dyDescent="0.2">
      <c r="A2934" s="341" t="s">
        <v>9257</v>
      </c>
      <c r="B2934" s="341" t="s">
        <v>9270</v>
      </c>
      <c r="C2934" s="342" t="s">
        <v>6605</v>
      </c>
      <c r="D2934" s="342" t="s">
        <v>6606</v>
      </c>
      <c r="E2934" s="342" t="s">
        <v>9332</v>
      </c>
      <c r="F2934" s="342" t="s">
        <v>6568</v>
      </c>
      <c r="G2934" s="343">
        <v>75.239999999999995</v>
      </c>
      <c r="H2934" s="342" t="s">
        <v>6594</v>
      </c>
      <c r="I2934" s="342" t="s">
        <v>6575</v>
      </c>
      <c r="J2934" s="342" t="s">
        <v>6755</v>
      </c>
      <c r="K2934" s="581" t="s">
        <v>8188</v>
      </c>
      <c r="L2934" s="344" t="s">
        <v>4090</v>
      </c>
      <c r="N2934" s="344" t="s">
        <v>4090</v>
      </c>
      <c r="O2934" s="341" t="s">
        <v>6752</v>
      </c>
    </row>
    <row r="2935" spans="1:15" x14ac:dyDescent="0.2">
      <c r="A2935" s="341" t="s">
        <v>9257</v>
      </c>
      <c r="B2935" s="341" t="s">
        <v>9270</v>
      </c>
      <c r="C2935" s="342" t="s">
        <v>8157</v>
      </c>
      <c r="D2935" s="342" t="s">
        <v>6606</v>
      </c>
      <c r="E2935" s="342" t="s">
        <v>9255</v>
      </c>
      <c r="F2935" s="342" t="s">
        <v>6568</v>
      </c>
      <c r="G2935" s="343">
        <v>8.14</v>
      </c>
      <c r="H2935" s="342" t="s">
        <v>6594</v>
      </c>
      <c r="I2935" s="342" t="s">
        <v>6575</v>
      </c>
      <c r="J2935" s="342" t="s">
        <v>6755</v>
      </c>
      <c r="K2935" s="581" t="s">
        <v>8189</v>
      </c>
      <c r="L2935" s="344" t="s">
        <v>4090</v>
      </c>
      <c r="N2935" s="344" t="s">
        <v>4090</v>
      </c>
      <c r="O2935" s="341">
        <v>0</v>
      </c>
    </row>
    <row r="2936" spans="1:15" x14ac:dyDescent="0.2">
      <c r="A2936" s="341" t="s">
        <v>9257</v>
      </c>
      <c r="B2936" s="341" t="s">
        <v>9270</v>
      </c>
      <c r="C2936" s="342" t="s">
        <v>8157</v>
      </c>
      <c r="D2936" s="342" t="s">
        <v>6606</v>
      </c>
      <c r="E2936" s="342" t="s">
        <v>9320</v>
      </c>
      <c r="F2936" s="342" t="s">
        <v>6568</v>
      </c>
      <c r="G2936" s="343">
        <v>5.4050000000000002</v>
      </c>
      <c r="H2936" s="342" t="s">
        <v>6594</v>
      </c>
      <c r="I2936" s="342" t="s">
        <v>6575</v>
      </c>
      <c r="J2936" s="342" t="s">
        <v>6755</v>
      </c>
      <c r="K2936" s="581" t="s">
        <v>7366</v>
      </c>
      <c r="L2936" s="344" t="s">
        <v>4090</v>
      </c>
      <c r="N2936" s="344" t="s">
        <v>4090</v>
      </c>
      <c r="O2936" s="341">
        <v>0</v>
      </c>
    </row>
    <row r="2937" spans="1:15" x14ac:dyDescent="0.2">
      <c r="A2937" s="341" t="s">
        <v>9257</v>
      </c>
      <c r="B2937" s="341" t="s">
        <v>9270</v>
      </c>
      <c r="C2937" s="342" t="s">
        <v>6605</v>
      </c>
      <c r="D2937" s="342" t="s">
        <v>6606</v>
      </c>
      <c r="E2937" s="342" t="s">
        <v>9320</v>
      </c>
      <c r="F2937" s="342" t="s">
        <v>6568</v>
      </c>
      <c r="G2937" s="343">
        <v>47.97</v>
      </c>
      <c r="H2937" s="342" t="s">
        <v>6594</v>
      </c>
      <c r="I2937" s="342" t="s">
        <v>6575</v>
      </c>
      <c r="J2937" s="342" t="s">
        <v>6755</v>
      </c>
      <c r="K2937" s="581" t="s">
        <v>6971</v>
      </c>
      <c r="L2937" s="344" t="s">
        <v>4090</v>
      </c>
      <c r="N2937" s="344" t="s">
        <v>4090</v>
      </c>
      <c r="O2937" s="341" t="s">
        <v>6752</v>
      </c>
    </row>
    <row r="2938" spans="1:15" x14ac:dyDescent="0.2">
      <c r="A2938" s="341" t="s">
        <v>9257</v>
      </c>
      <c r="B2938" s="341" t="s">
        <v>9270</v>
      </c>
      <c r="C2938" s="342" t="s">
        <v>6605</v>
      </c>
      <c r="D2938" s="342" t="s">
        <v>6606</v>
      </c>
      <c r="E2938" s="342" t="s">
        <v>9326</v>
      </c>
      <c r="F2938" s="342" t="s">
        <v>6568</v>
      </c>
      <c r="G2938" s="343">
        <v>52.5</v>
      </c>
      <c r="H2938" s="342" t="s">
        <v>6594</v>
      </c>
      <c r="I2938" s="342" t="s">
        <v>6575</v>
      </c>
      <c r="J2938" s="342" t="s">
        <v>6755</v>
      </c>
      <c r="K2938" s="581" t="s">
        <v>6948</v>
      </c>
      <c r="L2938" s="344" t="s">
        <v>4090</v>
      </c>
      <c r="N2938" s="344" t="s">
        <v>4090</v>
      </c>
      <c r="O2938" s="341" t="s">
        <v>6752</v>
      </c>
    </row>
    <row r="2939" spans="1:15" x14ac:dyDescent="0.2">
      <c r="A2939" s="341" t="s">
        <v>9257</v>
      </c>
      <c r="B2939" s="341" t="s">
        <v>9270</v>
      </c>
      <c r="C2939" s="342" t="s">
        <v>6605</v>
      </c>
      <c r="D2939" s="342" t="s">
        <v>6606</v>
      </c>
      <c r="E2939" s="342" t="s">
        <v>9325</v>
      </c>
      <c r="F2939" s="342" t="s">
        <v>6568</v>
      </c>
      <c r="G2939" s="343">
        <v>90.72</v>
      </c>
      <c r="H2939" s="342" t="s">
        <v>6594</v>
      </c>
      <c r="I2939" s="342" t="s">
        <v>6575</v>
      </c>
      <c r="J2939" s="342" t="s">
        <v>6755</v>
      </c>
      <c r="K2939" s="581" t="s">
        <v>6869</v>
      </c>
      <c r="L2939" s="344" t="s">
        <v>4090</v>
      </c>
      <c r="N2939" s="344" t="s">
        <v>4090</v>
      </c>
      <c r="O2939" s="341" t="s">
        <v>6752</v>
      </c>
    </row>
    <row r="2940" spans="1:15" x14ac:dyDescent="0.2">
      <c r="A2940" s="341" t="s">
        <v>9257</v>
      </c>
      <c r="B2940" s="341" t="s">
        <v>9270</v>
      </c>
      <c r="C2940" s="342" t="s">
        <v>6605</v>
      </c>
      <c r="D2940" s="342" t="s">
        <v>6606</v>
      </c>
      <c r="E2940" s="342" t="s">
        <v>9323</v>
      </c>
      <c r="F2940" s="342" t="s">
        <v>6568</v>
      </c>
      <c r="G2940" s="343">
        <v>9.9</v>
      </c>
      <c r="H2940" s="342" t="s">
        <v>6594</v>
      </c>
      <c r="I2940" s="342" t="s">
        <v>6575</v>
      </c>
      <c r="J2940" s="342" t="s">
        <v>6755</v>
      </c>
      <c r="K2940" s="581" t="s">
        <v>6835</v>
      </c>
      <c r="L2940" s="344" t="s">
        <v>4090</v>
      </c>
      <c r="N2940" s="344" t="s">
        <v>4090</v>
      </c>
      <c r="O2940" s="341">
        <v>0</v>
      </c>
    </row>
    <row r="2941" spans="1:15" x14ac:dyDescent="0.2">
      <c r="A2941" s="341" t="s">
        <v>9257</v>
      </c>
      <c r="B2941" s="341" t="s">
        <v>9270</v>
      </c>
      <c r="C2941" s="342" t="s">
        <v>8146</v>
      </c>
      <c r="D2941" s="342" t="s">
        <v>6606</v>
      </c>
      <c r="E2941" s="342" t="s">
        <v>9323</v>
      </c>
      <c r="F2941" s="342" t="s">
        <v>6568</v>
      </c>
      <c r="G2941" s="343">
        <v>52.56</v>
      </c>
      <c r="H2941" s="342" t="s">
        <v>6594</v>
      </c>
      <c r="I2941" s="342" t="s">
        <v>6575</v>
      </c>
      <c r="J2941" s="342" t="s">
        <v>6755</v>
      </c>
      <c r="K2941" s="581" t="s">
        <v>6859</v>
      </c>
      <c r="L2941" s="344" t="s">
        <v>4090</v>
      </c>
      <c r="N2941" s="344" t="s">
        <v>4090</v>
      </c>
      <c r="O2941" s="341" t="s">
        <v>6752</v>
      </c>
    </row>
    <row r="2942" spans="1:15" x14ac:dyDescent="0.2">
      <c r="A2942" s="341" t="s">
        <v>9257</v>
      </c>
      <c r="B2942" s="341" t="s">
        <v>9270</v>
      </c>
      <c r="C2942" s="342" t="s">
        <v>6605</v>
      </c>
      <c r="D2942" s="342" t="s">
        <v>6606</v>
      </c>
      <c r="E2942" s="342" t="s">
        <v>9332</v>
      </c>
      <c r="F2942" s="342" t="s">
        <v>6568</v>
      </c>
      <c r="G2942" s="343">
        <v>21.56</v>
      </c>
      <c r="H2942" s="342" t="s">
        <v>6594</v>
      </c>
      <c r="I2942" s="342" t="s">
        <v>6575</v>
      </c>
      <c r="J2942" s="342" t="s">
        <v>6755</v>
      </c>
      <c r="K2942" s="581" t="s">
        <v>6854</v>
      </c>
      <c r="L2942" s="344" t="s">
        <v>4090</v>
      </c>
      <c r="N2942" s="344" t="s">
        <v>4090</v>
      </c>
      <c r="O2942" s="341">
        <v>0</v>
      </c>
    </row>
    <row r="2943" spans="1:15" x14ac:dyDescent="0.2">
      <c r="A2943" s="341" t="s">
        <v>9257</v>
      </c>
      <c r="B2943" s="341" t="s">
        <v>9270</v>
      </c>
      <c r="C2943" s="342" t="s">
        <v>6605</v>
      </c>
      <c r="D2943" s="342" t="s">
        <v>6606</v>
      </c>
      <c r="E2943" s="342" t="s">
        <v>9320</v>
      </c>
      <c r="F2943" s="342" t="s">
        <v>6568</v>
      </c>
      <c r="G2943" s="343">
        <v>61.5</v>
      </c>
      <c r="H2943" s="342" t="s">
        <v>6594</v>
      </c>
      <c r="I2943" s="342" t="s">
        <v>6575</v>
      </c>
      <c r="J2943" s="342" t="s">
        <v>6755</v>
      </c>
      <c r="K2943" s="581" t="s">
        <v>6971</v>
      </c>
      <c r="L2943" s="344" t="s">
        <v>4090</v>
      </c>
      <c r="N2943" s="344" t="s">
        <v>4090</v>
      </c>
      <c r="O2943" s="341" t="s">
        <v>6752</v>
      </c>
    </row>
    <row r="2944" spans="1:15" x14ac:dyDescent="0.2">
      <c r="A2944" s="341" t="s">
        <v>9257</v>
      </c>
      <c r="B2944" s="341" t="s">
        <v>9270</v>
      </c>
      <c r="C2944" s="342" t="s">
        <v>6605</v>
      </c>
      <c r="D2944" s="342" t="s">
        <v>6606</v>
      </c>
      <c r="E2944" s="342" t="s">
        <v>9325</v>
      </c>
      <c r="F2944" s="342" t="s">
        <v>6568</v>
      </c>
      <c r="G2944" s="343">
        <v>8.64</v>
      </c>
      <c r="H2944" s="342" t="s">
        <v>6594</v>
      </c>
      <c r="I2944" s="342" t="s">
        <v>6575</v>
      </c>
      <c r="J2944" s="342" t="s">
        <v>6755</v>
      </c>
      <c r="K2944" s="581" t="s">
        <v>7368</v>
      </c>
      <c r="L2944" s="344" t="s">
        <v>4090</v>
      </c>
      <c r="N2944" s="344" t="s">
        <v>4090</v>
      </c>
      <c r="O2944" s="341">
        <v>0</v>
      </c>
    </row>
    <row r="2945" spans="1:15" x14ac:dyDescent="0.2">
      <c r="A2945" s="341" t="s">
        <v>9257</v>
      </c>
      <c r="B2945" s="341" t="s">
        <v>9270</v>
      </c>
      <c r="C2945" s="342" t="s">
        <v>6605</v>
      </c>
      <c r="D2945" s="342" t="s">
        <v>6606</v>
      </c>
      <c r="E2945" s="342" t="s">
        <v>9326</v>
      </c>
      <c r="F2945" s="342" t="s">
        <v>6568</v>
      </c>
      <c r="G2945" s="343">
        <v>8.9250000000000007</v>
      </c>
      <c r="H2945" s="342" t="s">
        <v>6594</v>
      </c>
      <c r="I2945" s="342" t="s">
        <v>6575</v>
      </c>
      <c r="J2945" s="342" t="s">
        <v>6755</v>
      </c>
      <c r="K2945" s="581" t="s">
        <v>7483</v>
      </c>
      <c r="L2945" s="344" t="s">
        <v>4090</v>
      </c>
      <c r="N2945" s="344" t="s">
        <v>4090</v>
      </c>
      <c r="O2945" s="341">
        <v>0</v>
      </c>
    </row>
    <row r="2946" spans="1:15" x14ac:dyDescent="0.2">
      <c r="A2946" s="341" t="s">
        <v>9257</v>
      </c>
      <c r="B2946" s="341" t="s">
        <v>9270</v>
      </c>
      <c r="C2946" s="342" t="s">
        <v>6605</v>
      </c>
      <c r="D2946" s="342" t="s">
        <v>6606</v>
      </c>
      <c r="E2946" s="342" t="s">
        <v>9334</v>
      </c>
      <c r="F2946" s="342" t="s">
        <v>6568</v>
      </c>
      <c r="G2946" s="343">
        <v>44.13</v>
      </c>
      <c r="H2946" s="342" t="s">
        <v>6594</v>
      </c>
      <c r="I2946" s="342" t="s">
        <v>6575</v>
      </c>
      <c r="J2946" s="342" t="s">
        <v>6755</v>
      </c>
      <c r="K2946" s="581" t="s">
        <v>7378</v>
      </c>
      <c r="L2946" s="344" t="s">
        <v>4090</v>
      </c>
      <c r="N2946" s="344" t="s">
        <v>4090</v>
      </c>
      <c r="O2946" s="341" t="s">
        <v>6752</v>
      </c>
    </row>
    <row r="2947" spans="1:15" x14ac:dyDescent="0.2">
      <c r="A2947" s="341" t="s">
        <v>9257</v>
      </c>
      <c r="B2947" s="341" t="s">
        <v>9270</v>
      </c>
      <c r="C2947" s="342" t="s">
        <v>6605</v>
      </c>
      <c r="D2947" s="342" t="s">
        <v>6606</v>
      </c>
      <c r="E2947" s="342" t="s">
        <v>9334</v>
      </c>
      <c r="F2947" s="342" t="s">
        <v>6568</v>
      </c>
      <c r="G2947" s="343">
        <v>11.718</v>
      </c>
      <c r="H2947" s="342" t="s">
        <v>6594</v>
      </c>
      <c r="I2947" s="342" t="s">
        <v>6575</v>
      </c>
      <c r="J2947" s="342" t="s">
        <v>6755</v>
      </c>
      <c r="K2947" s="581" t="s">
        <v>7380</v>
      </c>
      <c r="L2947" s="344" t="s">
        <v>4090</v>
      </c>
      <c r="N2947" s="344" t="s">
        <v>4090</v>
      </c>
      <c r="O2947" s="341">
        <v>0</v>
      </c>
    </row>
    <row r="2948" spans="1:15" x14ac:dyDescent="0.2">
      <c r="A2948" s="341" t="s">
        <v>9257</v>
      </c>
      <c r="B2948" s="341" t="s">
        <v>9270</v>
      </c>
      <c r="C2948" s="342" t="s">
        <v>6605</v>
      </c>
      <c r="D2948" s="342" t="s">
        <v>6606</v>
      </c>
      <c r="E2948" s="342" t="s">
        <v>9333</v>
      </c>
      <c r="F2948" s="342" t="s">
        <v>6568</v>
      </c>
      <c r="G2948" s="343">
        <v>86.94</v>
      </c>
      <c r="H2948" s="342" t="s">
        <v>6594</v>
      </c>
      <c r="I2948" s="342" t="s">
        <v>6575</v>
      </c>
      <c r="J2948" s="342" t="s">
        <v>6755</v>
      </c>
      <c r="K2948" s="581" t="s">
        <v>7385</v>
      </c>
      <c r="L2948" s="344" t="s">
        <v>4090</v>
      </c>
      <c r="N2948" s="344" t="s">
        <v>4090</v>
      </c>
      <c r="O2948" s="341" t="s">
        <v>6752</v>
      </c>
    </row>
    <row r="2949" spans="1:15" x14ac:dyDescent="0.2">
      <c r="A2949" s="341" t="s">
        <v>9257</v>
      </c>
      <c r="B2949" s="341" t="s">
        <v>9270</v>
      </c>
      <c r="C2949" s="342" t="s">
        <v>6605</v>
      </c>
      <c r="D2949" s="342" t="s">
        <v>6606</v>
      </c>
      <c r="E2949" s="342" t="s">
        <v>9319</v>
      </c>
      <c r="F2949" s="342" t="s">
        <v>6568</v>
      </c>
      <c r="G2949" s="343">
        <v>7.48</v>
      </c>
      <c r="H2949" s="342" t="s">
        <v>6594</v>
      </c>
      <c r="I2949" s="342" t="s">
        <v>6575</v>
      </c>
      <c r="J2949" s="342" t="s">
        <v>6755</v>
      </c>
      <c r="K2949" s="581" t="s">
        <v>8190</v>
      </c>
      <c r="L2949" s="344" t="s">
        <v>4090</v>
      </c>
      <c r="N2949" s="344" t="s">
        <v>4090</v>
      </c>
      <c r="O2949" s="341">
        <v>0</v>
      </c>
    </row>
    <row r="2950" spans="1:15" x14ac:dyDescent="0.2">
      <c r="A2950" s="341" t="s">
        <v>9257</v>
      </c>
      <c r="B2950" s="341" t="s">
        <v>9270</v>
      </c>
      <c r="C2950" s="342" t="s">
        <v>6605</v>
      </c>
      <c r="D2950" s="342" t="s">
        <v>6606</v>
      </c>
      <c r="E2950" s="342" t="s">
        <v>9326</v>
      </c>
      <c r="F2950" s="342" t="s">
        <v>6568</v>
      </c>
      <c r="G2950" s="343">
        <v>7.04</v>
      </c>
      <c r="H2950" s="342" t="s">
        <v>6594</v>
      </c>
      <c r="I2950" s="342" t="s">
        <v>6575</v>
      </c>
      <c r="J2950" s="342" t="s">
        <v>6755</v>
      </c>
      <c r="K2950" s="581" t="s">
        <v>7545</v>
      </c>
      <c r="L2950" s="344" t="s">
        <v>4090</v>
      </c>
      <c r="N2950" s="344" t="s">
        <v>4090</v>
      </c>
      <c r="O2950" s="341">
        <v>0</v>
      </c>
    </row>
    <row r="2951" spans="1:15" x14ac:dyDescent="0.2">
      <c r="A2951" s="341" t="s">
        <v>9257</v>
      </c>
      <c r="B2951" s="341" t="s">
        <v>9270</v>
      </c>
      <c r="C2951" s="342" t="s">
        <v>8146</v>
      </c>
      <c r="D2951" s="342" t="s">
        <v>6606</v>
      </c>
      <c r="E2951" s="342" t="s">
        <v>9322</v>
      </c>
      <c r="F2951" s="342" t="s">
        <v>6568</v>
      </c>
      <c r="G2951" s="343">
        <v>54.74</v>
      </c>
      <c r="H2951" s="342" t="s">
        <v>6594</v>
      </c>
      <c r="I2951" s="342" t="s">
        <v>6575</v>
      </c>
      <c r="J2951" s="342" t="s">
        <v>6755</v>
      </c>
      <c r="K2951" s="581" t="s">
        <v>7396</v>
      </c>
      <c r="L2951" s="344" t="s">
        <v>4090</v>
      </c>
      <c r="N2951" s="344" t="s">
        <v>4090</v>
      </c>
      <c r="O2951" s="341" t="s">
        <v>6752</v>
      </c>
    </row>
    <row r="2952" spans="1:15" x14ac:dyDescent="0.2">
      <c r="A2952" s="341" t="s">
        <v>9257</v>
      </c>
      <c r="B2952" s="341" t="s">
        <v>9270</v>
      </c>
      <c r="C2952" s="342" t="s">
        <v>8157</v>
      </c>
      <c r="D2952" s="342" t="s">
        <v>6606</v>
      </c>
      <c r="E2952" s="342" t="s">
        <v>9323</v>
      </c>
      <c r="F2952" s="342" t="s">
        <v>6568</v>
      </c>
      <c r="G2952" s="343">
        <v>9.84</v>
      </c>
      <c r="H2952" s="342" t="s">
        <v>6594</v>
      </c>
      <c r="I2952" s="342" t="s">
        <v>6575</v>
      </c>
      <c r="J2952" s="342" t="s">
        <v>6755</v>
      </c>
      <c r="K2952" s="581" t="s">
        <v>7390</v>
      </c>
      <c r="L2952" s="344" t="s">
        <v>4090</v>
      </c>
      <c r="N2952" s="344" t="s">
        <v>4090</v>
      </c>
      <c r="O2952" s="341">
        <v>0</v>
      </c>
    </row>
    <row r="2953" spans="1:15" x14ac:dyDescent="0.2">
      <c r="A2953" s="341" t="s">
        <v>9257</v>
      </c>
      <c r="B2953" s="341" t="s">
        <v>9270</v>
      </c>
      <c r="C2953" s="342" t="s">
        <v>6605</v>
      </c>
      <c r="D2953" s="342" t="s">
        <v>6606</v>
      </c>
      <c r="E2953" s="342" t="s">
        <v>9334</v>
      </c>
      <c r="F2953" s="342" t="s">
        <v>6568</v>
      </c>
      <c r="G2953" s="343">
        <v>4.1399999999999997</v>
      </c>
      <c r="H2953" s="342" t="s">
        <v>6594</v>
      </c>
      <c r="I2953" s="342" t="s">
        <v>6575</v>
      </c>
      <c r="J2953" s="342" t="s">
        <v>6755</v>
      </c>
      <c r="K2953" s="581" t="s">
        <v>7005</v>
      </c>
      <c r="L2953" s="344" t="s">
        <v>4090</v>
      </c>
      <c r="N2953" s="344" t="s">
        <v>4090</v>
      </c>
      <c r="O2953" s="341">
        <v>0</v>
      </c>
    </row>
    <row r="2954" spans="1:15" x14ac:dyDescent="0.2">
      <c r="A2954" s="341" t="s">
        <v>9257</v>
      </c>
      <c r="B2954" s="341" t="s">
        <v>9270</v>
      </c>
      <c r="C2954" s="342" t="s">
        <v>6605</v>
      </c>
      <c r="D2954" s="342" t="s">
        <v>6606</v>
      </c>
      <c r="E2954" s="342" t="s">
        <v>9334</v>
      </c>
      <c r="F2954" s="342" t="s">
        <v>6568</v>
      </c>
      <c r="G2954" s="343">
        <v>22.61</v>
      </c>
      <c r="H2954" s="342" t="s">
        <v>6594</v>
      </c>
      <c r="I2954" s="342" t="s">
        <v>6575</v>
      </c>
      <c r="J2954" s="342" t="s">
        <v>6755</v>
      </c>
      <c r="K2954" s="581" t="s">
        <v>6771</v>
      </c>
      <c r="L2954" s="344" t="s">
        <v>4090</v>
      </c>
      <c r="N2954" s="344" t="s">
        <v>4090</v>
      </c>
      <c r="O2954" s="341">
        <v>0</v>
      </c>
    </row>
    <row r="2955" spans="1:15" x14ac:dyDescent="0.2">
      <c r="A2955" s="341" t="s">
        <v>9257</v>
      </c>
      <c r="B2955" s="341" t="s">
        <v>9270</v>
      </c>
      <c r="C2955" s="342" t="s">
        <v>6605</v>
      </c>
      <c r="D2955" s="342" t="s">
        <v>6606</v>
      </c>
      <c r="E2955" s="342" t="s">
        <v>9323</v>
      </c>
      <c r="F2955" s="342" t="s">
        <v>6568</v>
      </c>
      <c r="G2955" s="343">
        <v>13.200000000000001</v>
      </c>
      <c r="H2955" s="342" t="s">
        <v>6594</v>
      </c>
      <c r="I2955" s="342" t="s">
        <v>6575</v>
      </c>
      <c r="J2955" s="342" t="s">
        <v>6755</v>
      </c>
      <c r="K2955" s="581" t="s">
        <v>6805</v>
      </c>
      <c r="L2955" s="344" t="s">
        <v>4090</v>
      </c>
      <c r="N2955" s="344" t="s">
        <v>4090</v>
      </c>
      <c r="O2955" s="341">
        <v>0</v>
      </c>
    </row>
    <row r="2956" spans="1:15" x14ac:dyDescent="0.2">
      <c r="A2956" s="341" t="s">
        <v>9257</v>
      </c>
      <c r="B2956" s="341" t="s">
        <v>9270</v>
      </c>
      <c r="C2956" s="342" t="s">
        <v>6605</v>
      </c>
      <c r="D2956" s="342" t="s">
        <v>6606</v>
      </c>
      <c r="E2956" s="342" t="s">
        <v>9323</v>
      </c>
      <c r="F2956" s="342" t="s">
        <v>6568</v>
      </c>
      <c r="G2956" s="343">
        <v>6.9</v>
      </c>
      <c r="H2956" s="342" t="s">
        <v>6594</v>
      </c>
      <c r="I2956" s="342" t="s">
        <v>6575</v>
      </c>
      <c r="J2956" s="342" t="s">
        <v>6755</v>
      </c>
      <c r="K2956" s="581" t="s">
        <v>7942</v>
      </c>
      <c r="L2956" s="344" t="s">
        <v>4090</v>
      </c>
      <c r="N2956" s="344" t="s">
        <v>4090</v>
      </c>
      <c r="O2956" s="341">
        <v>0</v>
      </c>
    </row>
    <row r="2957" spans="1:15" x14ac:dyDescent="0.2">
      <c r="A2957" s="341" t="s">
        <v>9257</v>
      </c>
      <c r="B2957" s="341" t="s">
        <v>9270</v>
      </c>
      <c r="C2957" s="342" t="s">
        <v>6605</v>
      </c>
      <c r="D2957" s="342" t="s">
        <v>6606</v>
      </c>
      <c r="E2957" s="342" t="s">
        <v>9326</v>
      </c>
      <c r="F2957" s="342" t="s">
        <v>6568</v>
      </c>
      <c r="G2957" s="343">
        <v>4.08</v>
      </c>
      <c r="H2957" s="342" t="s">
        <v>6594</v>
      </c>
      <c r="I2957" s="342" t="s">
        <v>6575</v>
      </c>
      <c r="J2957" s="342" t="s">
        <v>6755</v>
      </c>
      <c r="K2957" s="581" t="s">
        <v>8191</v>
      </c>
      <c r="L2957" s="344" t="s">
        <v>4090</v>
      </c>
      <c r="N2957" s="344" t="s">
        <v>4090</v>
      </c>
      <c r="O2957" s="341">
        <v>0</v>
      </c>
    </row>
    <row r="2958" spans="1:15" x14ac:dyDescent="0.2">
      <c r="A2958" s="341" t="s">
        <v>9257</v>
      </c>
      <c r="B2958" s="341" t="s">
        <v>9270</v>
      </c>
      <c r="C2958" s="342" t="s">
        <v>6605</v>
      </c>
      <c r="D2958" s="342" t="s">
        <v>6606</v>
      </c>
      <c r="E2958" s="342" t="s">
        <v>9320</v>
      </c>
      <c r="F2958" s="342" t="s">
        <v>6568</v>
      </c>
      <c r="G2958" s="343">
        <v>7.5600000000000005</v>
      </c>
      <c r="H2958" s="342" t="s">
        <v>6594</v>
      </c>
      <c r="I2958" s="342" t="s">
        <v>6575</v>
      </c>
      <c r="J2958" s="342" t="s">
        <v>6755</v>
      </c>
      <c r="K2958" s="581" t="s">
        <v>6771</v>
      </c>
      <c r="L2958" s="344" t="s">
        <v>4090</v>
      </c>
      <c r="N2958" s="344" t="s">
        <v>4090</v>
      </c>
      <c r="O2958" s="341">
        <v>0</v>
      </c>
    </row>
    <row r="2959" spans="1:15" x14ac:dyDescent="0.2">
      <c r="A2959" s="341" t="s">
        <v>9257</v>
      </c>
      <c r="B2959" s="341" t="s">
        <v>9270</v>
      </c>
      <c r="C2959" s="342" t="s">
        <v>6605</v>
      </c>
      <c r="D2959" s="342" t="s">
        <v>6606</v>
      </c>
      <c r="E2959" s="342" t="s">
        <v>9325</v>
      </c>
      <c r="F2959" s="342" t="s">
        <v>6568</v>
      </c>
      <c r="G2959" s="343">
        <v>43.686</v>
      </c>
      <c r="H2959" s="342" t="s">
        <v>6594</v>
      </c>
      <c r="I2959" s="342" t="s">
        <v>6575</v>
      </c>
      <c r="J2959" s="342" t="s">
        <v>6755</v>
      </c>
      <c r="K2959" s="581" t="s">
        <v>6805</v>
      </c>
      <c r="L2959" s="344" t="s">
        <v>4090</v>
      </c>
      <c r="N2959" s="344" t="s">
        <v>4090</v>
      </c>
      <c r="O2959" s="341" t="s">
        <v>6752</v>
      </c>
    </row>
    <row r="2960" spans="1:15" x14ac:dyDescent="0.2">
      <c r="A2960" s="341" t="s">
        <v>9257</v>
      </c>
      <c r="B2960" s="341" t="s">
        <v>9270</v>
      </c>
      <c r="C2960" s="342" t="s">
        <v>6605</v>
      </c>
      <c r="D2960" s="342" t="s">
        <v>6606</v>
      </c>
      <c r="E2960" s="342" t="s">
        <v>9326</v>
      </c>
      <c r="F2960" s="342" t="s">
        <v>6568</v>
      </c>
      <c r="G2960" s="343">
        <v>14.8</v>
      </c>
      <c r="H2960" s="342" t="s">
        <v>6594</v>
      </c>
      <c r="I2960" s="342" t="s">
        <v>6575</v>
      </c>
      <c r="J2960" s="342" t="s">
        <v>6755</v>
      </c>
      <c r="K2960" s="581" t="s">
        <v>7394</v>
      </c>
      <c r="L2960" s="344" t="s">
        <v>4090</v>
      </c>
      <c r="N2960" s="344" t="s">
        <v>4090</v>
      </c>
      <c r="O2960" s="341">
        <v>0</v>
      </c>
    </row>
    <row r="2961" spans="1:15" x14ac:dyDescent="0.2">
      <c r="A2961" s="341" t="s">
        <v>9257</v>
      </c>
      <c r="B2961" s="341" t="s">
        <v>9270</v>
      </c>
      <c r="C2961" s="342" t="s">
        <v>8146</v>
      </c>
      <c r="D2961" s="342" t="s">
        <v>6606</v>
      </c>
      <c r="E2961" s="342" t="s">
        <v>9326</v>
      </c>
      <c r="F2961" s="342" t="s">
        <v>6568</v>
      </c>
      <c r="G2961" s="343">
        <v>13.5</v>
      </c>
      <c r="H2961" s="342" t="s">
        <v>6594</v>
      </c>
      <c r="I2961" s="342" t="s">
        <v>6575</v>
      </c>
      <c r="J2961" s="342" t="s">
        <v>6755</v>
      </c>
      <c r="K2961" s="581" t="s">
        <v>7487</v>
      </c>
      <c r="L2961" s="344" t="s">
        <v>4090</v>
      </c>
      <c r="N2961" s="344" t="s">
        <v>4090</v>
      </c>
      <c r="O2961" s="341">
        <v>0</v>
      </c>
    </row>
    <row r="2962" spans="1:15" x14ac:dyDescent="0.2">
      <c r="A2962" s="341" t="s">
        <v>9257</v>
      </c>
      <c r="B2962" s="341" t="s">
        <v>9270</v>
      </c>
      <c r="C2962" s="342" t="s">
        <v>8146</v>
      </c>
      <c r="D2962" s="342" t="s">
        <v>6606</v>
      </c>
      <c r="E2962" s="342" t="s">
        <v>9326</v>
      </c>
      <c r="F2962" s="342" t="s">
        <v>6568</v>
      </c>
      <c r="G2962" s="343">
        <v>74.88</v>
      </c>
      <c r="H2962" s="342" t="s">
        <v>6594</v>
      </c>
      <c r="I2962" s="342" t="s">
        <v>6575</v>
      </c>
      <c r="J2962" s="342" t="s">
        <v>6755</v>
      </c>
      <c r="K2962" s="581" t="s">
        <v>7487</v>
      </c>
      <c r="L2962" s="344" t="s">
        <v>4090</v>
      </c>
      <c r="N2962" s="344" t="s">
        <v>4090</v>
      </c>
      <c r="O2962" s="341" t="s">
        <v>6752</v>
      </c>
    </row>
    <row r="2963" spans="1:15" x14ac:dyDescent="0.2">
      <c r="A2963" s="341" t="s">
        <v>9257</v>
      </c>
      <c r="B2963" s="341" t="s">
        <v>9270</v>
      </c>
      <c r="C2963" s="342" t="s">
        <v>6605</v>
      </c>
      <c r="D2963" s="342" t="s">
        <v>6606</v>
      </c>
      <c r="E2963" s="342" t="s">
        <v>9321</v>
      </c>
      <c r="F2963" s="342" t="s">
        <v>6568</v>
      </c>
      <c r="G2963" s="343">
        <v>28.2</v>
      </c>
      <c r="H2963" s="342" t="s">
        <v>6594</v>
      </c>
      <c r="I2963" s="342" t="s">
        <v>6575</v>
      </c>
      <c r="J2963" s="342" t="s">
        <v>6755</v>
      </c>
      <c r="K2963" s="581" t="s">
        <v>6773</v>
      </c>
      <c r="L2963" s="344" t="s">
        <v>4090</v>
      </c>
      <c r="N2963" s="344" t="s">
        <v>4090</v>
      </c>
      <c r="O2963" s="341">
        <v>0</v>
      </c>
    </row>
    <row r="2964" spans="1:15" x14ac:dyDescent="0.2">
      <c r="A2964" s="341" t="s">
        <v>9257</v>
      </c>
      <c r="B2964" s="341" t="s">
        <v>9270</v>
      </c>
      <c r="C2964" s="342" t="s">
        <v>6605</v>
      </c>
      <c r="D2964" s="342" t="s">
        <v>6606</v>
      </c>
      <c r="E2964" s="342" t="s">
        <v>9334</v>
      </c>
      <c r="F2964" s="342" t="s">
        <v>6568</v>
      </c>
      <c r="G2964" s="343">
        <v>17.48</v>
      </c>
      <c r="H2964" s="342" t="s">
        <v>6594</v>
      </c>
      <c r="I2964" s="342" t="s">
        <v>6575</v>
      </c>
      <c r="J2964" s="342" t="s">
        <v>6755</v>
      </c>
      <c r="K2964" s="581" t="s">
        <v>6896</v>
      </c>
      <c r="L2964" s="344" t="s">
        <v>4090</v>
      </c>
      <c r="N2964" s="344" t="s">
        <v>4090</v>
      </c>
      <c r="O2964" s="341">
        <v>0</v>
      </c>
    </row>
    <row r="2965" spans="1:15" x14ac:dyDescent="0.2">
      <c r="A2965" s="341" t="s">
        <v>9257</v>
      </c>
      <c r="B2965" s="341" t="s">
        <v>9270</v>
      </c>
      <c r="C2965" s="342" t="s">
        <v>8157</v>
      </c>
      <c r="D2965" s="342" t="s">
        <v>6606</v>
      </c>
      <c r="E2965" s="342" t="s">
        <v>9326</v>
      </c>
      <c r="F2965" s="342" t="s">
        <v>6568</v>
      </c>
      <c r="G2965" s="343">
        <v>15.540000000000001</v>
      </c>
      <c r="H2965" s="342" t="s">
        <v>6594</v>
      </c>
      <c r="I2965" s="342" t="s">
        <v>6575</v>
      </c>
      <c r="J2965" s="342" t="s">
        <v>6755</v>
      </c>
      <c r="K2965" s="581" t="s">
        <v>8192</v>
      </c>
      <c r="L2965" s="344" t="s">
        <v>4090</v>
      </c>
      <c r="N2965" s="344" t="s">
        <v>4090</v>
      </c>
      <c r="O2965" s="341">
        <v>0</v>
      </c>
    </row>
    <row r="2966" spans="1:15" x14ac:dyDescent="0.2">
      <c r="A2966" s="341" t="s">
        <v>9257</v>
      </c>
      <c r="B2966" s="341" t="s">
        <v>9270</v>
      </c>
      <c r="C2966" s="342" t="s">
        <v>8157</v>
      </c>
      <c r="D2966" s="342" t="s">
        <v>6606</v>
      </c>
      <c r="E2966" s="342" t="s">
        <v>9326</v>
      </c>
      <c r="F2966" s="342" t="s">
        <v>6568</v>
      </c>
      <c r="G2966" s="343">
        <v>10.53</v>
      </c>
      <c r="H2966" s="342" t="s">
        <v>6594</v>
      </c>
      <c r="I2966" s="342" t="s">
        <v>6575</v>
      </c>
      <c r="J2966" s="342" t="s">
        <v>6755</v>
      </c>
      <c r="K2966" s="581" t="s">
        <v>6775</v>
      </c>
      <c r="L2966" s="344" t="s">
        <v>4090</v>
      </c>
      <c r="M2966" s="345" t="s">
        <v>8193</v>
      </c>
      <c r="N2966" s="344" t="s">
        <v>4090</v>
      </c>
      <c r="O2966" s="341" t="s">
        <v>6752</v>
      </c>
    </row>
    <row r="2967" spans="1:15" x14ac:dyDescent="0.2">
      <c r="A2967" s="341" t="s">
        <v>9257</v>
      </c>
      <c r="B2967" s="341" t="s">
        <v>9270</v>
      </c>
      <c r="C2967" s="342" t="s">
        <v>6605</v>
      </c>
      <c r="D2967" s="342" t="s">
        <v>6606</v>
      </c>
      <c r="E2967" s="342" t="s">
        <v>9319</v>
      </c>
      <c r="F2967" s="342" t="s">
        <v>6568</v>
      </c>
      <c r="G2967" s="343">
        <v>8.6950000000000003</v>
      </c>
      <c r="H2967" s="342" t="s">
        <v>6594</v>
      </c>
      <c r="I2967" s="342" t="s">
        <v>6575</v>
      </c>
      <c r="J2967" s="342" t="s">
        <v>6755</v>
      </c>
      <c r="K2967" s="581" t="s">
        <v>7423</v>
      </c>
      <c r="L2967" s="344" t="s">
        <v>4090</v>
      </c>
      <c r="N2967" s="344" t="s">
        <v>4090</v>
      </c>
      <c r="O2967" s="341">
        <v>0</v>
      </c>
    </row>
    <row r="2968" spans="1:15" x14ac:dyDescent="0.2">
      <c r="A2968" s="341" t="s">
        <v>9257</v>
      </c>
      <c r="B2968" s="341" t="s">
        <v>9270</v>
      </c>
      <c r="C2968" s="342" t="s">
        <v>8157</v>
      </c>
      <c r="D2968" s="342" t="s">
        <v>6606</v>
      </c>
      <c r="E2968" s="342" t="s">
        <v>9326</v>
      </c>
      <c r="F2968" s="342" t="s">
        <v>6568</v>
      </c>
      <c r="G2968" s="343">
        <v>8.93</v>
      </c>
      <c r="H2968" s="342" t="s">
        <v>6594</v>
      </c>
      <c r="I2968" s="342" t="s">
        <v>6575</v>
      </c>
      <c r="J2968" s="342" t="s">
        <v>6755</v>
      </c>
      <c r="K2968" s="581" t="s">
        <v>7423</v>
      </c>
      <c r="L2968" s="344" t="s">
        <v>4090</v>
      </c>
      <c r="N2968" s="344" t="s">
        <v>4090</v>
      </c>
      <c r="O2968" s="341">
        <v>0</v>
      </c>
    </row>
    <row r="2969" spans="1:15" x14ac:dyDescent="0.2">
      <c r="A2969" s="341" t="s">
        <v>9257</v>
      </c>
      <c r="B2969" s="341" t="s">
        <v>9270</v>
      </c>
      <c r="C2969" s="342" t="s">
        <v>8157</v>
      </c>
      <c r="D2969" s="342" t="s">
        <v>6606</v>
      </c>
      <c r="E2969" s="342" t="s">
        <v>9326</v>
      </c>
      <c r="F2969" s="342" t="s">
        <v>6568</v>
      </c>
      <c r="G2969" s="343">
        <v>6.76</v>
      </c>
      <c r="H2969" s="342" t="s">
        <v>6594</v>
      </c>
      <c r="I2969" s="342" t="s">
        <v>6575</v>
      </c>
      <c r="J2969" s="342" t="s">
        <v>6755</v>
      </c>
      <c r="K2969" s="581" t="s">
        <v>6970</v>
      </c>
      <c r="L2969" s="344" t="s">
        <v>4090</v>
      </c>
      <c r="N2969" s="344" t="s">
        <v>4090</v>
      </c>
      <c r="O2969" s="341" t="s">
        <v>6752</v>
      </c>
    </row>
    <row r="2970" spans="1:15" x14ac:dyDescent="0.2">
      <c r="A2970" s="341" t="s">
        <v>9257</v>
      </c>
      <c r="B2970" s="341" t="s">
        <v>9270</v>
      </c>
      <c r="C2970" s="342" t="s">
        <v>6605</v>
      </c>
      <c r="D2970" s="342" t="s">
        <v>6606</v>
      </c>
      <c r="E2970" s="342" t="s">
        <v>9323</v>
      </c>
      <c r="F2970" s="342" t="s">
        <v>6568</v>
      </c>
      <c r="G2970" s="343">
        <v>8.9700000000000006</v>
      </c>
      <c r="H2970" s="342" t="s">
        <v>6594</v>
      </c>
      <c r="I2970" s="342" t="s">
        <v>6575</v>
      </c>
      <c r="J2970" s="342" t="s">
        <v>6755</v>
      </c>
      <c r="K2970" s="581" t="s">
        <v>7114</v>
      </c>
      <c r="L2970" s="344" t="s">
        <v>4090</v>
      </c>
      <c r="N2970" s="344" t="s">
        <v>4090</v>
      </c>
      <c r="O2970" s="341">
        <v>0</v>
      </c>
    </row>
    <row r="2971" spans="1:15" x14ac:dyDescent="0.2">
      <c r="A2971" s="341" t="s">
        <v>9257</v>
      </c>
      <c r="B2971" s="341" t="s">
        <v>9270</v>
      </c>
      <c r="C2971" s="342" t="s">
        <v>8157</v>
      </c>
      <c r="D2971" s="342" t="s">
        <v>6606</v>
      </c>
      <c r="E2971" s="342" t="s">
        <v>9319</v>
      </c>
      <c r="F2971" s="342" t="s">
        <v>6568</v>
      </c>
      <c r="G2971" s="343">
        <v>9.6</v>
      </c>
      <c r="H2971" s="342" t="s">
        <v>6594</v>
      </c>
      <c r="I2971" s="342" t="s">
        <v>6575</v>
      </c>
      <c r="J2971" s="342" t="s">
        <v>6755</v>
      </c>
      <c r="K2971" s="581" t="s">
        <v>7400</v>
      </c>
      <c r="L2971" s="344" t="s">
        <v>4090</v>
      </c>
      <c r="N2971" s="344" t="s">
        <v>4090</v>
      </c>
      <c r="O2971" s="341" t="s">
        <v>6766</v>
      </c>
    </row>
    <row r="2972" spans="1:15" x14ac:dyDescent="0.2">
      <c r="A2972" s="341" t="s">
        <v>9257</v>
      </c>
      <c r="B2972" s="341" t="s">
        <v>9270</v>
      </c>
      <c r="C2972" s="342" t="s">
        <v>8157</v>
      </c>
      <c r="D2972" s="342" t="s">
        <v>6606</v>
      </c>
      <c r="E2972" s="342" t="s">
        <v>9321</v>
      </c>
      <c r="F2972" s="342" t="s">
        <v>6568</v>
      </c>
      <c r="G2972" s="343">
        <v>10.49</v>
      </c>
      <c r="H2972" s="342" t="s">
        <v>6594</v>
      </c>
      <c r="I2972" s="342" t="s">
        <v>6575</v>
      </c>
      <c r="J2972" s="342" t="s">
        <v>6755</v>
      </c>
      <c r="K2972" s="581" t="s">
        <v>7124</v>
      </c>
      <c r="L2972" s="344" t="s">
        <v>4090</v>
      </c>
      <c r="N2972" s="344" t="s">
        <v>4090</v>
      </c>
      <c r="O2972" s="341">
        <v>0</v>
      </c>
    </row>
    <row r="2973" spans="1:15" x14ac:dyDescent="0.2">
      <c r="A2973" s="341" t="s">
        <v>9257</v>
      </c>
      <c r="B2973" s="341" t="s">
        <v>9270</v>
      </c>
      <c r="C2973" s="342" t="s">
        <v>8157</v>
      </c>
      <c r="D2973" s="342" t="s">
        <v>6606</v>
      </c>
      <c r="E2973" s="342" t="s">
        <v>9321</v>
      </c>
      <c r="F2973" s="342" t="s">
        <v>6568</v>
      </c>
      <c r="G2973" s="343">
        <v>2.1150000000000002</v>
      </c>
      <c r="H2973" s="342" t="s">
        <v>6594</v>
      </c>
      <c r="I2973" s="342" t="s">
        <v>6575</v>
      </c>
      <c r="J2973" s="342" t="s">
        <v>6755</v>
      </c>
      <c r="K2973" s="581" t="s">
        <v>7094</v>
      </c>
      <c r="L2973" s="344" t="s">
        <v>4090</v>
      </c>
      <c r="N2973" s="344" t="s">
        <v>4090</v>
      </c>
      <c r="O2973" s="341">
        <v>0</v>
      </c>
    </row>
    <row r="2974" spans="1:15" x14ac:dyDescent="0.2">
      <c r="A2974" s="341" t="s">
        <v>9257</v>
      </c>
      <c r="B2974" s="341" t="s">
        <v>9270</v>
      </c>
      <c r="C2974" s="342" t="s">
        <v>8157</v>
      </c>
      <c r="D2974" s="342" t="s">
        <v>6606</v>
      </c>
      <c r="E2974" s="342" t="s">
        <v>9320</v>
      </c>
      <c r="F2974" s="342" t="s">
        <v>6568</v>
      </c>
      <c r="G2974" s="343">
        <v>8.4</v>
      </c>
      <c r="H2974" s="342" t="s">
        <v>6594</v>
      </c>
      <c r="I2974" s="342" t="s">
        <v>6575</v>
      </c>
      <c r="J2974" s="342" t="s">
        <v>6755</v>
      </c>
      <c r="K2974" s="581" t="s">
        <v>7839</v>
      </c>
      <c r="L2974" s="344" t="s">
        <v>4090</v>
      </c>
      <c r="N2974" s="344" t="s">
        <v>4090</v>
      </c>
      <c r="O2974" s="341">
        <v>0</v>
      </c>
    </row>
    <row r="2975" spans="1:15" x14ac:dyDescent="0.2">
      <c r="A2975" s="341" t="s">
        <v>9257</v>
      </c>
      <c r="B2975" s="341" t="s">
        <v>9270</v>
      </c>
      <c r="C2975" s="342" t="s">
        <v>8157</v>
      </c>
      <c r="D2975" s="342" t="s">
        <v>6606</v>
      </c>
      <c r="E2975" s="342" t="s">
        <v>9320</v>
      </c>
      <c r="F2975" s="342" t="s">
        <v>6568</v>
      </c>
      <c r="G2975" s="343">
        <v>12.42</v>
      </c>
      <c r="H2975" s="342" t="s">
        <v>6594</v>
      </c>
      <c r="I2975" s="342" t="s">
        <v>6575</v>
      </c>
      <c r="J2975" s="342" t="s">
        <v>6755</v>
      </c>
      <c r="K2975" s="581" t="s">
        <v>7503</v>
      </c>
      <c r="L2975" s="344" t="s">
        <v>4090</v>
      </c>
      <c r="N2975" s="344" t="s">
        <v>4090</v>
      </c>
      <c r="O2975" s="341">
        <v>0</v>
      </c>
    </row>
    <row r="2976" spans="1:15" x14ac:dyDescent="0.2">
      <c r="A2976" s="341" t="s">
        <v>9257</v>
      </c>
      <c r="B2976" s="341" t="s">
        <v>9270</v>
      </c>
      <c r="C2976" s="342" t="s">
        <v>8157</v>
      </c>
      <c r="D2976" s="342" t="s">
        <v>6606</v>
      </c>
      <c r="E2976" s="342" t="s">
        <v>9319</v>
      </c>
      <c r="F2976" s="342" t="s">
        <v>6568</v>
      </c>
      <c r="G2976" s="343">
        <v>13.44</v>
      </c>
      <c r="H2976" s="342" t="s">
        <v>6594</v>
      </c>
      <c r="I2976" s="342" t="s">
        <v>6575</v>
      </c>
      <c r="J2976" s="342" t="s">
        <v>6755</v>
      </c>
      <c r="K2976" s="581" t="s">
        <v>6763</v>
      </c>
      <c r="L2976" s="344" t="s">
        <v>4090</v>
      </c>
      <c r="N2976" s="344" t="s">
        <v>4090</v>
      </c>
      <c r="O2976" s="341" t="s">
        <v>6752</v>
      </c>
    </row>
    <row r="2977" spans="1:15" x14ac:dyDescent="0.2">
      <c r="A2977" s="341" t="s">
        <v>9257</v>
      </c>
      <c r="B2977" s="341" t="s">
        <v>9270</v>
      </c>
      <c r="C2977" s="342" t="s">
        <v>6605</v>
      </c>
      <c r="D2977" s="342" t="s">
        <v>6606</v>
      </c>
      <c r="E2977" s="342" t="s">
        <v>9321</v>
      </c>
      <c r="F2977" s="342" t="s">
        <v>6568</v>
      </c>
      <c r="G2977" s="343">
        <v>6.44</v>
      </c>
      <c r="H2977" s="342" t="s">
        <v>6594</v>
      </c>
      <c r="I2977" s="342" t="s">
        <v>6575</v>
      </c>
      <c r="J2977" s="342" t="s">
        <v>6755</v>
      </c>
      <c r="K2977" s="581" t="s">
        <v>7093</v>
      </c>
      <c r="L2977" s="344" t="s">
        <v>4090</v>
      </c>
      <c r="N2977" s="344" t="s">
        <v>4090</v>
      </c>
      <c r="O2977" s="341">
        <v>0</v>
      </c>
    </row>
    <row r="2978" spans="1:15" x14ac:dyDescent="0.2">
      <c r="A2978" s="341" t="s">
        <v>9257</v>
      </c>
      <c r="B2978" s="341" t="s">
        <v>9270</v>
      </c>
      <c r="C2978" s="342" t="s">
        <v>8146</v>
      </c>
      <c r="D2978" s="342" t="s">
        <v>6606</v>
      </c>
      <c r="E2978" s="342" t="s">
        <v>9320</v>
      </c>
      <c r="F2978" s="342" t="s">
        <v>6568</v>
      </c>
      <c r="G2978" s="343">
        <v>14.455</v>
      </c>
      <c r="H2978" s="342" t="s">
        <v>6594</v>
      </c>
      <c r="I2978" s="342" t="s">
        <v>6575</v>
      </c>
      <c r="J2978" s="342" t="s">
        <v>6755</v>
      </c>
      <c r="K2978" s="581" t="s">
        <v>7405</v>
      </c>
      <c r="L2978" s="344" t="s">
        <v>4090</v>
      </c>
      <c r="N2978" s="344" t="s">
        <v>4090</v>
      </c>
      <c r="O2978" s="341" t="s">
        <v>6752</v>
      </c>
    </row>
    <row r="2979" spans="1:15" x14ac:dyDescent="0.2">
      <c r="A2979" s="341" t="s">
        <v>9257</v>
      </c>
      <c r="B2979" s="341" t="s">
        <v>9270</v>
      </c>
      <c r="C2979" s="342" t="s">
        <v>8146</v>
      </c>
      <c r="D2979" s="342" t="s">
        <v>6606</v>
      </c>
      <c r="E2979" s="342" t="s">
        <v>9337</v>
      </c>
      <c r="F2979" s="342" t="s">
        <v>6568</v>
      </c>
      <c r="G2979" s="343">
        <v>16.8</v>
      </c>
      <c r="H2979" s="342" t="s">
        <v>6594</v>
      </c>
      <c r="I2979" s="342" t="s">
        <v>6575</v>
      </c>
      <c r="J2979" s="342" t="s">
        <v>6755</v>
      </c>
      <c r="K2979" s="581" t="s">
        <v>7502</v>
      </c>
      <c r="L2979" s="344" t="s">
        <v>4090</v>
      </c>
      <c r="N2979" s="344" t="s">
        <v>4090</v>
      </c>
      <c r="O2979" s="341">
        <v>0</v>
      </c>
    </row>
    <row r="2980" spans="1:15" x14ac:dyDescent="0.2">
      <c r="A2980" s="341" t="s">
        <v>9257</v>
      </c>
      <c r="B2980" s="341" t="s">
        <v>9270</v>
      </c>
      <c r="C2980" s="342" t="s">
        <v>8146</v>
      </c>
      <c r="D2980" s="342" t="s">
        <v>6606</v>
      </c>
      <c r="E2980" s="342" t="s">
        <v>9328</v>
      </c>
      <c r="F2980" s="342" t="s">
        <v>6568</v>
      </c>
      <c r="G2980" s="343">
        <v>8.4</v>
      </c>
      <c r="H2980" s="342" t="s">
        <v>6594</v>
      </c>
      <c r="I2980" s="342" t="s">
        <v>6575</v>
      </c>
      <c r="J2980" s="342" t="s">
        <v>6755</v>
      </c>
      <c r="K2980" s="581" t="s">
        <v>6773</v>
      </c>
      <c r="L2980" s="344" t="s">
        <v>4090</v>
      </c>
      <c r="N2980" s="344" t="s">
        <v>4090</v>
      </c>
      <c r="O2980" s="341">
        <v>0</v>
      </c>
    </row>
    <row r="2981" spans="1:15" x14ac:dyDescent="0.2">
      <c r="A2981" s="341" t="s">
        <v>9257</v>
      </c>
      <c r="B2981" s="341" t="s">
        <v>9270</v>
      </c>
      <c r="C2981" s="342" t="s">
        <v>8146</v>
      </c>
      <c r="D2981" s="342" t="s">
        <v>6606</v>
      </c>
      <c r="E2981" s="342" t="s">
        <v>9328</v>
      </c>
      <c r="F2981" s="342" t="s">
        <v>6568</v>
      </c>
      <c r="G2981" s="343">
        <v>19.98</v>
      </c>
      <c r="H2981" s="342" t="s">
        <v>6594</v>
      </c>
      <c r="I2981" s="342" t="s">
        <v>6575</v>
      </c>
      <c r="J2981" s="342" t="s">
        <v>6755</v>
      </c>
      <c r="K2981" s="581" t="s">
        <v>6806</v>
      </c>
      <c r="L2981" s="344" t="s">
        <v>4090</v>
      </c>
      <c r="N2981" s="344" t="s">
        <v>4090</v>
      </c>
      <c r="O2981" s="341">
        <v>0</v>
      </c>
    </row>
    <row r="2982" spans="1:15" x14ac:dyDescent="0.2">
      <c r="A2982" s="341" t="s">
        <v>9257</v>
      </c>
      <c r="B2982" s="341" t="s">
        <v>9270</v>
      </c>
      <c r="C2982" s="342" t="s">
        <v>8146</v>
      </c>
      <c r="D2982" s="342" t="s">
        <v>6606</v>
      </c>
      <c r="E2982" s="342" t="s">
        <v>9325</v>
      </c>
      <c r="F2982" s="342" t="s">
        <v>6568</v>
      </c>
      <c r="G2982" s="343">
        <v>4.07</v>
      </c>
      <c r="H2982" s="342" t="s">
        <v>6594</v>
      </c>
      <c r="I2982" s="342" t="s">
        <v>6575</v>
      </c>
      <c r="J2982" s="342" t="s">
        <v>6755</v>
      </c>
      <c r="K2982" s="581" t="s">
        <v>7354</v>
      </c>
      <c r="L2982" s="344" t="s">
        <v>4090</v>
      </c>
      <c r="N2982" s="344" t="s">
        <v>4090</v>
      </c>
      <c r="O2982" s="341">
        <v>0</v>
      </c>
    </row>
    <row r="2983" spans="1:15" x14ac:dyDescent="0.2">
      <c r="A2983" s="341" t="s">
        <v>9257</v>
      </c>
      <c r="B2983" s="341" t="s">
        <v>9270</v>
      </c>
      <c r="C2983" s="342" t="s">
        <v>6605</v>
      </c>
      <c r="D2983" s="342" t="s">
        <v>6606</v>
      </c>
      <c r="E2983" s="342" t="s">
        <v>9323</v>
      </c>
      <c r="F2983" s="342" t="s">
        <v>6568</v>
      </c>
      <c r="G2983" s="343">
        <v>8.4600000000000009</v>
      </c>
      <c r="H2983" s="342" t="s">
        <v>6594</v>
      </c>
      <c r="I2983" s="342" t="s">
        <v>6575</v>
      </c>
      <c r="J2983" s="342" t="s">
        <v>6755</v>
      </c>
      <c r="K2983" s="581" t="s">
        <v>7156</v>
      </c>
      <c r="L2983" s="344" t="s">
        <v>4090</v>
      </c>
      <c r="N2983" s="344" t="s">
        <v>4090</v>
      </c>
      <c r="O2983" s="341">
        <v>0</v>
      </c>
    </row>
    <row r="2984" spans="1:15" x14ac:dyDescent="0.2">
      <c r="A2984" s="341" t="s">
        <v>9257</v>
      </c>
      <c r="B2984" s="341" t="s">
        <v>9270</v>
      </c>
      <c r="C2984" s="342" t="s">
        <v>6605</v>
      </c>
      <c r="D2984" s="342" t="s">
        <v>6606</v>
      </c>
      <c r="E2984" s="342" t="s">
        <v>9332</v>
      </c>
      <c r="F2984" s="342" t="s">
        <v>6568</v>
      </c>
      <c r="G2984" s="343">
        <v>29.84</v>
      </c>
      <c r="H2984" s="342" t="s">
        <v>6594</v>
      </c>
      <c r="I2984" s="342" t="s">
        <v>6575</v>
      </c>
      <c r="J2984" s="342" t="s">
        <v>6755</v>
      </c>
      <c r="K2984" s="581" t="s">
        <v>8194</v>
      </c>
      <c r="L2984" s="344" t="s">
        <v>4090</v>
      </c>
      <c r="N2984" s="344" t="s">
        <v>4090</v>
      </c>
      <c r="O2984" s="341" t="s">
        <v>6752</v>
      </c>
    </row>
    <row r="2985" spans="1:15" x14ac:dyDescent="0.2">
      <c r="A2985" s="341" t="s">
        <v>9257</v>
      </c>
      <c r="B2985" s="341" t="s">
        <v>9270</v>
      </c>
      <c r="C2985" s="342" t="s">
        <v>6605</v>
      </c>
      <c r="D2985" s="342" t="s">
        <v>6606</v>
      </c>
      <c r="E2985" s="342" t="s">
        <v>9332</v>
      </c>
      <c r="F2985" s="342" t="s">
        <v>6568</v>
      </c>
      <c r="G2985" s="343">
        <v>27.36</v>
      </c>
      <c r="H2985" s="342" t="s">
        <v>6594</v>
      </c>
      <c r="I2985" s="342" t="s">
        <v>6575</v>
      </c>
      <c r="J2985" s="342" t="s">
        <v>6755</v>
      </c>
      <c r="K2985" s="581" t="s">
        <v>6683</v>
      </c>
      <c r="L2985" s="344" t="s">
        <v>4090</v>
      </c>
      <c r="N2985" s="344" t="s">
        <v>4090</v>
      </c>
      <c r="O2985" s="341">
        <v>0</v>
      </c>
    </row>
    <row r="2986" spans="1:15" x14ac:dyDescent="0.2">
      <c r="A2986" s="341" t="s">
        <v>9257</v>
      </c>
      <c r="B2986" s="341" t="s">
        <v>9270</v>
      </c>
      <c r="C2986" s="342" t="s">
        <v>6605</v>
      </c>
      <c r="D2986" s="342" t="s">
        <v>6606</v>
      </c>
      <c r="E2986" s="342" t="s">
        <v>9338</v>
      </c>
      <c r="F2986" s="342" t="s">
        <v>6568</v>
      </c>
      <c r="G2986" s="343">
        <v>31.2</v>
      </c>
      <c r="H2986" s="342" t="s">
        <v>6594</v>
      </c>
      <c r="I2986" s="342" t="s">
        <v>6575</v>
      </c>
      <c r="J2986" s="342" t="s">
        <v>6755</v>
      </c>
      <c r="K2986" s="581" t="s">
        <v>8195</v>
      </c>
      <c r="L2986" s="344" t="s">
        <v>4090</v>
      </c>
      <c r="N2986" s="344" t="s">
        <v>4090</v>
      </c>
      <c r="O2986" s="341" t="s">
        <v>6752</v>
      </c>
    </row>
    <row r="2987" spans="1:15" x14ac:dyDescent="0.2">
      <c r="A2987" s="341" t="s">
        <v>9257</v>
      </c>
      <c r="B2987" s="341" t="s">
        <v>9270</v>
      </c>
      <c r="C2987" s="342" t="s">
        <v>6605</v>
      </c>
      <c r="D2987" s="342" t="s">
        <v>6606</v>
      </c>
      <c r="E2987" s="342" t="s">
        <v>9333</v>
      </c>
      <c r="F2987" s="342" t="s">
        <v>6568</v>
      </c>
      <c r="G2987" s="343">
        <v>30</v>
      </c>
      <c r="H2987" s="342" t="s">
        <v>6594</v>
      </c>
      <c r="I2987" s="342" t="s">
        <v>6575</v>
      </c>
      <c r="J2987" s="342" t="s">
        <v>6755</v>
      </c>
      <c r="K2987" s="581" t="s">
        <v>7073</v>
      </c>
      <c r="L2987" s="344" t="s">
        <v>4090</v>
      </c>
      <c r="N2987" s="344" t="s">
        <v>4090</v>
      </c>
      <c r="O2987" s="341" t="s">
        <v>6752</v>
      </c>
    </row>
    <row r="2988" spans="1:15" x14ac:dyDescent="0.2">
      <c r="A2988" s="341" t="s">
        <v>9257</v>
      </c>
      <c r="B2988" s="341" t="s">
        <v>9270</v>
      </c>
      <c r="C2988" s="342" t="s">
        <v>6605</v>
      </c>
      <c r="D2988" s="342" t="s">
        <v>6606</v>
      </c>
      <c r="E2988" s="342" t="s">
        <v>9332</v>
      </c>
      <c r="F2988" s="342" t="s">
        <v>6568</v>
      </c>
      <c r="G2988" s="343">
        <v>29.400000000000002</v>
      </c>
      <c r="H2988" s="342" t="s">
        <v>6594</v>
      </c>
      <c r="I2988" s="342" t="s">
        <v>6575</v>
      </c>
      <c r="J2988" s="342" t="s">
        <v>6755</v>
      </c>
      <c r="K2988" s="581" t="s">
        <v>6799</v>
      </c>
      <c r="L2988" s="344" t="s">
        <v>4090</v>
      </c>
      <c r="N2988" s="344" t="s">
        <v>4090</v>
      </c>
      <c r="O2988" s="341">
        <v>0</v>
      </c>
    </row>
    <row r="2989" spans="1:15" x14ac:dyDescent="0.2">
      <c r="A2989" s="341" t="s">
        <v>9257</v>
      </c>
      <c r="B2989" s="341" t="s">
        <v>9270</v>
      </c>
      <c r="C2989" s="342" t="s">
        <v>6605</v>
      </c>
      <c r="D2989" s="342" t="s">
        <v>6606</v>
      </c>
      <c r="E2989" s="342" t="s">
        <v>9325</v>
      </c>
      <c r="F2989" s="342" t="s">
        <v>6568</v>
      </c>
      <c r="G2989" s="343">
        <v>36.72</v>
      </c>
      <c r="H2989" s="342" t="s">
        <v>6594</v>
      </c>
      <c r="I2989" s="342" t="s">
        <v>6575</v>
      </c>
      <c r="J2989" s="342" t="s">
        <v>6755</v>
      </c>
      <c r="K2989" s="581" t="s">
        <v>7043</v>
      </c>
      <c r="L2989" s="344" t="s">
        <v>4090</v>
      </c>
      <c r="N2989" s="344" t="s">
        <v>4090</v>
      </c>
      <c r="O2989" s="341" t="s">
        <v>6752</v>
      </c>
    </row>
    <row r="2990" spans="1:15" x14ac:dyDescent="0.2">
      <c r="A2990" s="341" t="s">
        <v>9257</v>
      </c>
      <c r="B2990" s="341" t="s">
        <v>9270</v>
      </c>
      <c r="C2990" s="342" t="s">
        <v>6605</v>
      </c>
      <c r="D2990" s="342" t="s">
        <v>6606</v>
      </c>
      <c r="E2990" s="342" t="s">
        <v>9325</v>
      </c>
      <c r="F2990" s="342" t="s">
        <v>6568</v>
      </c>
      <c r="G2990" s="343">
        <v>23.865000000000002</v>
      </c>
      <c r="H2990" s="342" t="s">
        <v>6594</v>
      </c>
      <c r="I2990" s="342" t="s">
        <v>6575</v>
      </c>
      <c r="J2990" s="342" t="s">
        <v>6755</v>
      </c>
      <c r="K2990" s="581" t="s">
        <v>8196</v>
      </c>
      <c r="L2990" s="344" t="s">
        <v>4090</v>
      </c>
      <c r="N2990" s="344" t="s">
        <v>4090</v>
      </c>
      <c r="O2990" s="341" t="s">
        <v>6766</v>
      </c>
    </row>
    <row r="2991" spans="1:15" x14ac:dyDescent="0.2">
      <c r="A2991" s="341" t="s">
        <v>9257</v>
      </c>
      <c r="B2991" s="341" t="s">
        <v>9270</v>
      </c>
      <c r="C2991" s="342" t="s">
        <v>6605</v>
      </c>
      <c r="D2991" s="342" t="s">
        <v>6606</v>
      </c>
      <c r="E2991" s="342" t="s">
        <v>9324</v>
      </c>
      <c r="F2991" s="342" t="s">
        <v>6568</v>
      </c>
      <c r="G2991" s="343">
        <v>38</v>
      </c>
      <c r="H2991" s="342" t="s">
        <v>6594</v>
      </c>
      <c r="I2991" s="342" t="s">
        <v>6575</v>
      </c>
      <c r="J2991" s="342" t="s">
        <v>6755</v>
      </c>
      <c r="K2991" s="581" t="s">
        <v>6782</v>
      </c>
      <c r="L2991" s="344" t="s">
        <v>4090</v>
      </c>
      <c r="N2991" s="344" t="s">
        <v>4090</v>
      </c>
      <c r="O2991" s="341" t="s">
        <v>6752</v>
      </c>
    </row>
    <row r="2992" spans="1:15" x14ac:dyDescent="0.2">
      <c r="A2992" s="341" t="s">
        <v>9257</v>
      </c>
      <c r="B2992" s="341" t="s">
        <v>9270</v>
      </c>
      <c r="C2992" s="342" t="s">
        <v>6605</v>
      </c>
      <c r="D2992" s="342" t="s">
        <v>6606</v>
      </c>
      <c r="E2992" s="342" t="s">
        <v>9324</v>
      </c>
      <c r="F2992" s="342" t="s">
        <v>6568</v>
      </c>
      <c r="G2992" s="343">
        <v>38.76</v>
      </c>
      <c r="H2992" s="342" t="s">
        <v>6594</v>
      </c>
      <c r="I2992" s="342" t="s">
        <v>6575</v>
      </c>
      <c r="J2992" s="342" t="s">
        <v>6755</v>
      </c>
      <c r="K2992" s="581" t="s">
        <v>6782</v>
      </c>
      <c r="L2992" s="344" t="s">
        <v>4090</v>
      </c>
      <c r="N2992" s="344" t="s">
        <v>4090</v>
      </c>
      <c r="O2992" s="341" t="s">
        <v>6752</v>
      </c>
    </row>
    <row r="2993" spans="1:15" x14ac:dyDescent="0.2">
      <c r="A2993" s="341" t="s">
        <v>9257</v>
      </c>
      <c r="B2993" s="341" t="s">
        <v>9270</v>
      </c>
      <c r="C2993" s="342" t="s">
        <v>6605</v>
      </c>
      <c r="D2993" s="342" t="s">
        <v>6606</v>
      </c>
      <c r="E2993" s="342" t="s">
        <v>9324</v>
      </c>
      <c r="F2993" s="342" t="s">
        <v>6568</v>
      </c>
      <c r="G2993" s="343">
        <v>38</v>
      </c>
      <c r="H2993" s="342" t="s">
        <v>6594</v>
      </c>
      <c r="I2993" s="342" t="s">
        <v>6575</v>
      </c>
      <c r="J2993" s="342" t="s">
        <v>6755</v>
      </c>
      <c r="K2993" s="581" t="s">
        <v>6782</v>
      </c>
      <c r="L2993" s="344" t="s">
        <v>4090</v>
      </c>
      <c r="N2993" s="344" t="s">
        <v>4090</v>
      </c>
      <c r="O2993" s="341" t="s">
        <v>6752</v>
      </c>
    </row>
    <row r="2994" spans="1:15" x14ac:dyDescent="0.2">
      <c r="A2994" s="341" t="s">
        <v>9257</v>
      </c>
      <c r="B2994" s="341" t="s">
        <v>9270</v>
      </c>
      <c r="C2994" s="342" t="s">
        <v>6605</v>
      </c>
      <c r="D2994" s="342" t="s">
        <v>6606</v>
      </c>
      <c r="E2994" s="342" t="s">
        <v>9321</v>
      </c>
      <c r="F2994" s="342" t="s">
        <v>6568</v>
      </c>
      <c r="G2994" s="343">
        <v>29.44</v>
      </c>
      <c r="H2994" s="342" t="s">
        <v>6594</v>
      </c>
      <c r="I2994" s="342" t="s">
        <v>6575</v>
      </c>
      <c r="J2994" s="342" t="s">
        <v>6755</v>
      </c>
      <c r="K2994" s="581" t="s">
        <v>8197</v>
      </c>
      <c r="L2994" s="344" t="s">
        <v>4090</v>
      </c>
      <c r="N2994" s="344" t="s">
        <v>4090</v>
      </c>
      <c r="O2994" s="341">
        <v>0</v>
      </c>
    </row>
    <row r="2995" spans="1:15" x14ac:dyDescent="0.2">
      <c r="A2995" s="341" t="s">
        <v>9257</v>
      </c>
      <c r="B2995" s="341" t="s">
        <v>9270</v>
      </c>
      <c r="C2995" s="342" t="s">
        <v>6605</v>
      </c>
      <c r="D2995" s="342" t="s">
        <v>6606</v>
      </c>
      <c r="E2995" s="342" t="s">
        <v>9334</v>
      </c>
      <c r="F2995" s="342" t="s">
        <v>6568</v>
      </c>
      <c r="G2995" s="343">
        <v>62.88</v>
      </c>
      <c r="H2995" s="342" t="s">
        <v>6594</v>
      </c>
      <c r="I2995" s="342" t="s">
        <v>6575</v>
      </c>
      <c r="J2995" s="342" t="s">
        <v>6755</v>
      </c>
      <c r="K2995" s="581" t="s">
        <v>6969</v>
      </c>
      <c r="L2995" s="344" t="s">
        <v>4090</v>
      </c>
      <c r="N2995" s="344" t="s">
        <v>4090</v>
      </c>
      <c r="O2995" s="341" t="s">
        <v>6752</v>
      </c>
    </row>
    <row r="2996" spans="1:15" x14ac:dyDescent="0.2">
      <c r="A2996" s="341" t="s">
        <v>9257</v>
      </c>
      <c r="B2996" s="341" t="s">
        <v>9270</v>
      </c>
      <c r="C2996" s="342" t="s">
        <v>6605</v>
      </c>
      <c r="D2996" s="342" t="s">
        <v>6606</v>
      </c>
      <c r="E2996" s="342" t="s">
        <v>9334</v>
      </c>
      <c r="F2996" s="342" t="s">
        <v>6568</v>
      </c>
      <c r="G2996" s="343">
        <v>82.27</v>
      </c>
      <c r="H2996" s="342" t="s">
        <v>6594</v>
      </c>
      <c r="I2996" s="342" t="s">
        <v>6575</v>
      </c>
      <c r="J2996" s="342" t="s">
        <v>6755</v>
      </c>
      <c r="K2996" s="581" t="s">
        <v>7449</v>
      </c>
      <c r="L2996" s="344" t="s">
        <v>4090</v>
      </c>
      <c r="N2996" s="344" t="s">
        <v>4090</v>
      </c>
      <c r="O2996" s="341" t="s">
        <v>6752</v>
      </c>
    </row>
    <row r="2997" spans="1:15" x14ac:dyDescent="0.2">
      <c r="A2997" s="341" t="s">
        <v>9257</v>
      </c>
      <c r="B2997" s="341" t="s">
        <v>9270</v>
      </c>
      <c r="C2997" s="342" t="s">
        <v>6605</v>
      </c>
      <c r="D2997" s="342" t="s">
        <v>6606</v>
      </c>
      <c r="E2997" s="342" t="s">
        <v>9334</v>
      </c>
      <c r="F2997" s="342" t="s">
        <v>6568</v>
      </c>
      <c r="G2997" s="343">
        <v>92.15</v>
      </c>
      <c r="H2997" s="342" t="s">
        <v>6594</v>
      </c>
      <c r="I2997" s="342" t="s">
        <v>6575</v>
      </c>
      <c r="J2997" s="342" t="s">
        <v>6755</v>
      </c>
      <c r="K2997" s="581" t="s">
        <v>6782</v>
      </c>
      <c r="L2997" s="344" t="s">
        <v>4090</v>
      </c>
      <c r="N2997" s="344" t="s">
        <v>4090</v>
      </c>
      <c r="O2997" s="341" t="s">
        <v>6752</v>
      </c>
    </row>
    <row r="2998" spans="1:15" x14ac:dyDescent="0.2">
      <c r="A2998" s="341" t="s">
        <v>9257</v>
      </c>
      <c r="B2998" s="341" t="s">
        <v>9270</v>
      </c>
      <c r="C2998" s="342" t="s">
        <v>6605</v>
      </c>
      <c r="D2998" s="342" t="s">
        <v>6606</v>
      </c>
      <c r="E2998" s="342" t="s">
        <v>9324</v>
      </c>
      <c r="F2998" s="342" t="s">
        <v>6568</v>
      </c>
      <c r="G2998" s="343">
        <v>21.93</v>
      </c>
      <c r="H2998" s="342" t="s">
        <v>6594</v>
      </c>
      <c r="I2998" s="342" t="s">
        <v>6575</v>
      </c>
      <c r="J2998" s="342" t="s">
        <v>6755</v>
      </c>
      <c r="K2998" s="581" t="s">
        <v>8196</v>
      </c>
      <c r="L2998" s="344" t="s">
        <v>4090</v>
      </c>
      <c r="N2998" s="344" t="s">
        <v>4090</v>
      </c>
      <c r="O2998" s="341" t="s">
        <v>6752</v>
      </c>
    </row>
    <row r="2999" spans="1:15" x14ac:dyDescent="0.2">
      <c r="A2999" s="341" t="s">
        <v>9257</v>
      </c>
      <c r="B2999" s="341" t="s">
        <v>9270</v>
      </c>
      <c r="C2999" s="342" t="s">
        <v>6605</v>
      </c>
      <c r="D2999" s="342" t="s">
        <v>6606</v>
      </c>
      <c r="E2999" s="342" t="s">
        <v>9328</v>
      </c>
      <c r="F2999" s="342" t="s">
        <v>6568</v>
      </c>
      <c r="G2999" s="343">
        <v>5.17</v>
      </c>
      <c r="H2999" s="342" t="s">
        <v>6594</v>
      </c>
      <c r="I2999" s="342" t="s">
        <v>6575</v>
      </c>
      <c r="J2999" s="342" t="s">
        <v>6755</v>
      </c>
      <c r="K2999" s="581" t="s">
        <v>7131</v>
      </c>
      <c r="L2999" s="344" t="s">
        <v>4090</v>
      </c>
      <c r="N2999" s="344" t="s">
        <v>4090</v>
      </c>
      <c r="O2999" s="341">
        <v>0</v>
      </c>
    </row>
    <row r="3000" spans="1:15" x14ac:dyDescent="0.2">
      <c r="A3000" s="341" t="s">
        <v>9257</v>
      </c>
      <c r="B3000" s="341" t="s">
        <v>9270</v>
      </c>
      <c r="C3000" s="342" t="s">
        <v>6605</v>
      </c>
      <c r="D3000" s="342" t="s">
        <v>6606</v>
      </c>
      <c r="E3000" s="342" t="s">
        <v>9328</v>
      </c>
      <c r="F3000" s="342" t="s">
        <v>6568</v>
      </c>
      <c r="G3000" s="343">
        <v>6</v>
      </c>
      <c r="H3000" s="342" t="s">
        <v>6594</v>
      </c>
      <c r="I3000" s="342" t="s">
        <v>6575</v>
      </c>
      <c r="J3000" s="342" t="s">
        <v>6755</v>
      </c>
      <c r="K3000" s="581" t="s">
        <v>8198</v>
      </c>
      <c r="L3000" s="344" t="s">
        <v>4090</v>
      </c>
      <c r="N3000" s="344" t="s">
        <v>4090</v>
      </c>
      <c r="O3000" s="341" t="s">
        <v>6766</v>
      </c>
    </row>
    <row r="3001" spans="1:15" x14ac:dyDescent="0.2">
      <c r="A3001" s="341" t="s">
        <v>9257</v>
      </c>
      <c r="B3001" s="341" t="s">
        <v>9270</v>
      </c>
      <c r="C3001" s="342" t="s">
        <v>6605</v>
      </c>
      <c r="D3001" s="342" t="s">
        <v>6606</v>
      </c>
      <c r="E3001" s="342" t="s">
        <v>9326</v>
      </c>
      <c r="F3001" s="342" t="s">
        <v>6568</v>
      </c>
      <c r="G3001" s="343">
        <v>8.74</v>
      </c>
      <c r="H3001" s="342" t="s">
        <v>6594</v>
      </c>
      <c r="I3001" s="342" t="s">
        <v>6575</v>
      </c>
      <c r="J3001" s="342" t="s">
        <v>6755</v>
      </c>
      <c r="K3001" s="581" t="s">
        <v>7173</v>
      </c>
      <c r="L3001" s="344" t="s">
        <v>4090</v>
      </c>
      <c r="N3001" s="344" t="s">
        <v>4090</v>
      </c>
      <c r="O3001" s="341">
        <v>0</v>
      </c>
    </row>
    <row r="3002" spans="1:15" x14ac:dyDescent="0.2">
      <c r="A3002" s="341" t="s">
        <v>9257</v>
      </c>
      <c r="B3002" s="341" t="s">
        <v>9270</v>
      </c>
      <c r="C3002" s="342" t="s">
        <v>6605</v>
      </c>
      <c r="D3002" s="342" t="s">
        <v>6606</v>
      </c>
      <c r="E3002" s="342" t="s">
        <v>9334</v>
      </c>
      <c r="F3002" s="342" t="s">
        <v>6568</v>
      </c>
      <c r="G3002" s="343">
        <v>11.27</v>
      </c>
      <c r="H3002" s="342" t="s">
        <v>6594</v>
      </c>
      <c r="I3002" s="342" t="s">
        <v>6575</v>
      </c>
      <c r="J3002" s="342" t="s">
        <v>6755</v>
      </c>
      <c r="K3002" s="581" t="s">
        <v>8199</v>
      </c>
      <c r="L3002" s="344" t="s">
        <v>4090</v>
      </c>
      <c r="N3002" s="344" t="s">
        <v>4090</v>
      </c>
      <c r="O3002" s="341" t="s">
        <v>6752</v>
      </c>
    </row>
    <row r="3003" spans="1:15" x14ac:dyDescent="0.2">
      <c r="A3003" s="341" t="s">
        <v>9257</v>
      </c>
      <c r="B3003" s="341" t="s">
        <v>9270</v>
      </c>
      <c r="C3003" s="342" t="s">
        <v>6605</v>
      </c>
      <c r="D3003" s="342" t="s">
        <v>6606</v>
      </c>
      <c r="E3003" s="342" t="s">
        <v>9334</v>
      </c>
      <c r="F3003" s="342" t="s">
        <v>6568</v>
      </c>
      <c r="G3003" s="343">
        <v>41.17</v>
      </c>
      <c r="H3003" s="342" t="s">
        <v>6594</v>
      </c>
      <c r="I3003" s="342" t="s">
        <v>6575</v>
      </c>
      <c r="J3003" s="342" t="s">
        <v>6755</v>
      </c>
      <c r="K3003" s="581" t="s">
        <v>7151</v>
      </c>
      <c r="L3003" s="344" t="s">
        <v>4090</v>
      </c>
      <c r="N3003" s="344" t="s">
        <v>4090</v>
      </c>
      <c r="O3003" s="341" t="s">
        <v>6752</v>
      </c>
    </row>
    <row r="3004" spans="1:15" x14ac:dyDescent="0.2">
      <c r="A3004" s="341" t="s">
        <v>9257</v>
      </c>
      <c r="B3004" s="341" t="s">
        <v>9270</v>
      </c>
      <c r="C3004" s="342" t="s">
        <v>6605</v>
      </c>
      <c r="D3004" s="342" t="s">
        <v>6606</v>
      </c>
      <c r="E3004" s="342" t="s">
        <v>9334</v>
      </c>
      <c r="F3004" s="342" t="s">
        <v>6568</v>
      </c>
      <c r="G3004" s="343">
        <v>11.985000000000001</v>
      </c>
      <c r="H3004" s="342" t="s">
        <v>6594</v>
      </c>
      <c r="I3004" s="342" t="s">
        <v>6575</v>
      </c>
      <c r="J3004" s="342" t="s">
        <v>6755</v>
      </c>
      <c r="K3004" s="581" t="s">
        <v>8200</v>
      </c>
      <c r="L3004" s="344" t="s">
        <v>4090</v>
      </c>
      <c r="N3004" s="344" t="s">
        <v>4090</v>
      </c>
      <c r="O3004" s="341">
        <v>0</v>
      </c>
    </row>
    <row r="3005" spans="1:15" x14ac:dyDescent="0.2">
      <c r="A3005" s="341" t="s">
        <v>9257</v>
      </c>
      <c r="B3005" s="341" t="s">
        <v>9270</v>
      </c>
      <c r="C3005" s="342" t="s">
        <v>6605</v>
      </c>
      <c r="D3005" s="342" t="s">
        <v>6606</v>
      </c>
      <c r="E3005" s="342" t="s">
        <v>9328</v>
      </c>
      <c r="F3005" s="342" t="s">
        <v>6568</v>
      </c>
      <c r="G3005" s="343">
        <v>7.36</v>
      </c>
      <c r="H3005" s="342" t="s">
        <v>6594</v>
      </c>
      <c r="I3005" s="342" t="s">
        <v>6575</v>
      </c>
      <c r="J3005" s="342" t="s">
        <v>6755</v>
      </c>
      <c r="K3005" s="581" t="s">
        <v>7094</v>
      </c>
      <c r="L3005" s="344" t="s">
        <v>4090</v>
      </c>
      <c r="N3005" s="344" t="s">
        <v>4090</v>
      </c>
      <c r="O3005" s="341">
        <v>0</v>
      </c>
    </row>
    <row r="3006" spans="1:15" x14ac:dyDescent="0.2">
      <c r="A3006" s="341" t="s">
        <v>9257</v>
      </c>
      <c r="B3006" s="341" t="s">
        <v>9270</v>
      </c>
      <c r="C3006" s="342" t="s">
        <v>6605</v>
      </c>
      <c r="D3006" s="342" t="s">
        <v>6606</v>
      </c>
      <c r="E3006" s="342" t="s">
        <v>9328</v>
      </c>
      <c r="F3006" s="342" t="s">
        <v>6568</v>
      </c>
      <c r="G3006" s="343">
        <v>5</v>
      </c>
      <c r="H3006" s="342" t="s">
        <v>6594</v>
      </c>
      <c r="I3006" s="342" t="s">
        <v>6575</v>
      </c>
      <c r="J3006" s="342" t="s">
        <v>6755</v>
      </c>
      <c r="K3006" s="581" t="s">
        <v>7506</v>
      </c>
      <c r="L3006" s="344" t="s">
        <v>4090</v>
      </c>
      <c r="N3006" s="344" t="s">
        <v>4090</v>
      </c>
      <c r="O3006" s="341">
        <v>0</v>
      </c>
    </row>
    <row r="3007" spans="1:15" x14ac:dyDescent="0.2">
      <c r="A3007" s="341" t="s">
        <v>9257</v>
      </c>
      <c r="B3007" s="341" t="s">
        <v>9270</v>
      </c>
      <c r="C3007" s="342" t="s">
        <v>6605</v>
      </c>
      <c r="D3007" s="342" t="s">
        <v>6606</v>
      </c>
      <c r="E3007" s="342" t="s">
        <v>9319</v>
      </c>
      <c r="F3007" s="342" t="s">
        <v>6568</v>
      </c>
      <c r="G3007" s="343">
        <v>5.44</v>
      </c>
      <c r="H3007" s="342" t="s">
        <v>6594</v>
      </c>
      <c r="I3007" s="342" t="s">
        <v>6575</v>
      </c>
      <c r="J3007" s="342" t="s">
        <v>6755</v>
      </c>
      <c r="K3007" s="581" t="s">
        <v>8201</v>
      </c>
      <c r="L3007" s="344" t="s">
        <v>4090</v>
      </c>
      <c r="N3007" s="344" t="s">
        <v>4090</v>
      </c>
      <c r="O3007" s="341" t="s">
        <v>6752</v>
      </c>
    </row>
    <row r="3008" spans="1:15" x14ac:dyDescent="0.2">
      <c r="A3008" s="341" t="s">
        <v>9257</v>
      </c>
      <c r="B3008" s="341" t="s">
        <v>9270</v>
      </c>
      <c r="C3008" s="342" t="s">
        <v>6605</v>
      </c>
      <c r="D3008" s="342" t="s">
        <v>6606</v>
      </c>
      <c r="E3008" s="342" t="s">
        <v>9319</v>
      </c>
      <c r="F3008" s="342" t="s">
        <v>6568</v>
      </c>
      <c r="G3008" s="343">
        <v>2.5</v>
      </c>
      <c r="H3008" s="342" t="s">
        <v>6594</v>
      </c>
      <c r="I3008" s="342" t="s">
        <v>6575</v>
      </c>
      <c r="J3008" s="342" t="s">
        <v>6755</v>
      </c>
      <c r="K3008" s="581" t="s">
        <v>8202</v>
      </c>
      <c r="L3008" s="344" t="s">
        <v>4090</v>
      </c>
      <c r="N3008" s="344" t="s">
        <v>4090</v>
      </c>
      <c r="O3008" s="341">
        <v>0</v>
      </c>
    </row>
    <row r="3009" spans="1:15" x14ac:dyDescent="0.2">
      <c r="A3009" s="341" t="s">
        <v>9257</v>
      </c>
      <c r="B3009" s="341" t="s">
        <v>9270</v>
      </c>
      <c r="C3009" s="342" t="s">
        <v>6605</v>
      </c>
      <c r="D3009" s="342" t="s">
        <v>6606</v>
      </c>
      <c r="E3009" s="342" t="s">
        <v>9321</v>
      </c>
      <c r="F3009" s="342" t="s">
        <v>6568</v>
      </c>
      <c r="G3009" s="343">
        <v>3.86</v>
      </c>
      <c r="H3009" s="342" t="s">
        <v>6594</v>
      </c>
      <c r="I3009" s="342" t="s">
        <v>6575</v>
      </c>
      <c r="J3009" s="342" t="s">
        <v>6755</v>
      </c>
      <c r="K3009" s="581" t="s">
        <v>7181</v>
      </c>
      <c r="L3009" s="344" t="s">
        <v>4090</v>
      </c>
      <c r="N3009" s="344" t="s">
        <v>4090</v>
      </c>
      <c r="O3009" s="341">
        <v>0</v>
      </c>
    </row>
    <row r="3010" spans="1:15" x14ac:dyDescent="0.2">
      <c r="A3010" s="341" t="s">
        <v>9257</v>
      </c>
      <c r="B3010" s="341" t="s">
        <v>9270</v>
      </c>
      <c r="C3010" s="342" t="s">
        <v>6605</v>
      </c>
      <c r="D3010" s="342" t="s">
        <v>6606</v>
      </c>
      <c r="E3010" s="342" t="s">
        <v>9255</v>
      </c>
      <c r="F3010" s="342" t="s">
        <v>6568</v>
      </c>
      <c r="G3010" s="343">
        <v>10.51</v>
      </c>
      <c r="H3010" s="342" t="s">
        <v>6594</v>
      </c>
      <c r="I3010" s="342" t="s">
        <v>6575</v>
      </c>
      <c r="J3010" s="342" t="s">
        <v>6755</v>
      </c>
      <c r="K3010" s="581" t="s">
        <v>7079</v>
      </c>
      <c r="L3010" s="344" t="s">
        <v>4090</v>
      </c>
      <c r="N3010" s="344" t="s">
        <v>4090</v>
      </c>
      <c r="O3010" s="341" t="s">
        <v>6766</v>
      </c>
    </row>
    <row r="3011" spans="1:15" x14ac:dyDescent="0.2">
      <c r="A3011" s="341" t="s">
        <v>9257</v>
      </c>
      <c r="B3011" s="341" t="s">
        <v>9270</v>
      </c>
      <c r="C3011" s="342" t="s">
        <v>6605</v>
      </c>
      <c r="D3011" s="342" t="s">
        <v>6606</v>
      </c>
      <c r="E3011" s="342" t="s">
        <v>9334</v>
      </c>
      <c r="F3011" s="342" t="s">
        <v>6568</v>
      </c>
      <c r="G3011" s="343">
        <v>12.72</v>
      </c>
      <c r="H3011" s="342" t="s">
        <v>6594</v>
      </c>
      <c r="I3011" s="342" t="s">
        <v>6575</v>
      </c>
      <c r="J3011" s="342" t="s">
        <v>6755</v>
      </c>
      <c r="K3011" s="581" t="s">
        <v>6772</v>
      </c>
      <c r="L3011" s="344" t="s">
        <v>4090</v>
      </c>
      <c r="N3011" s="344" t="s">
        <v>4090</v>
      </c>
      <c r="O3011" s="341">
        <v>0</v>
      </c>
    </row>
    <row r="3012" spans="1:15" x14ac:dyDescent="0.2">
      <c r="A3012" s="341" t="s">
        <v>9257</v>
      </c>
      <c r="B3012" s="341" t="s">
        <v>9270</v>
      </c>
      <c r="C3012" s="342" t="s">
        <v>6605</v>
      </c>
      <c r="D3012" s="342" t="s">
        <v>6606</v>
      </c>
      <c r="E3012" s="342" t="s">
        <v>9334</v>
      </c>
      <c r="F3012" s="342" t="s">
        <v>6568</v>
      </c>
      <c r="G3012" s="343">
        <v>8.51</v>
      </c>
      <c r="H3012" s="342" t="s">
        <v>6594</v>
      </c>
      <c r="I3012" s="342" t="s">
        <v>6575</v>
      </c>
      <c r="J3012" s="342" t="s">
        <v>6755</v>
      </c>
      <c r="K3012" s="581" t="s">
        <v>6680</v>
      </c>
      <c r="L3012" s="344" t="s">
        <v>4090</v>
      </c>
      <c r="N3012" s="344" t="s">
        <v>4090</v>
      </c>
      <c r="O3012" s="341">
        <v>0</v>
      </c>
    </row>
    <row r="3013" spans="1:15" x14ac:dyDescent="0.2">
      <c r="A3013" s="341" t="s">
        <v>9257</v>
      </c>
      <c r="B3013" s="341" t="s">
        <v>9270</v>
      </c>
      <c r="C3013" s="342" t="s">
        <v>6605</v>
      </c>
      <c r="D3013" s="342" t="s">
        <v>6606</v>
      </c>
      <c r="E3013" s="342" t="s">
        <v>9337</v>
      </c>
      <c r="F3013" s="342" t="s">
        <v>6568</v>
      </c>
      <c r="G3013" s="343">
        <v>3.99</v>
      </c>
      <c r="H3013" s="342" t="s">
        <v>6594</v>
      </c>
      <c r="I3013" s="342" t="s">
        <v>6575</v>
      </c>
      <c r="J3013" s="342" t="s">
        <v>6755</v>
      </c>
      <c r="K3013" s="581" t="s">
        <v>6938</v>
      </c>
      <c r="L3013" s="344" t="s">
        <v>4090</v>
      </c>
      <c r="N3013" s="344" t="s">
        <v>4090</v>
      </c>
      <c r="O3013" s="341" t="s">
        <v>6752</v>
      </c>
    </row>
    <row r="3014" spans="1:15" x14ac:dyDescent="0.2">
      <c r="A3014" s="341" t="s">
        <v>9257</v>
      </c>
      <c r="B3014" s="341" t="s">
        <v>9270</v>
      </c>
      <c r="C3014" s="342" t="s">
        <v>6605</v>
      </c>
      <c r="D3014" s="342" t="s">
        <v>6606</v>
      </c>
      <c r="E3014" s="342" t="s">
        <v>9333</v>
      </c>
      <c r="F3014" s="342" t="s">
        <v>6568</v>
      </c>
      <c r="G3014" s="343">
        <v>17.64</v>
      </c>
      <c r="H3014" s="342" t="s">
        <v>6594</v>
      </c>
      <c r="I3014" s="342" t="s">
        <v>6575</v>
      </c>
      <c r="J3014" s="342" t="s">
        <v>6755</v>
      </c>
      <c r="K3014" s="581" t="s">
        <v>7648</v>
      </c>
      <c r="L3014" s="344" t="s">
        <v>4090</v>
      </c>
      <c r="N3014" s="344" t="s">
        <v>4090</v>
      </c>
      <c r="O3014" s="341" t="s">
        <v>6752</v>
      </c>
    </row>
    <row r="3015" spans="1:15" x14ac:dyDescent="0.2">
      <c r="A3015" s="341" t="s">
        <v>9257</v>
      </c>
      <c r="B3015" s="341" t="s">
        <v>9270</v>
      </c>
      <c r="C3015" s="342" t="s">
        <v>6605</v>
      </c>
      <c r="D3015" s="342" t="s">
        <v>6606</v>
      </c>
      <c r="E3015" s="342" t="s">
        <v>9324</v>
      </c>
      <c r="F3015" s="342" t="s">
        <v>6568</v>
      </c>
      <c r="G3015" s="343">
        <v>10.535</v>
      </c>
      <c r="H3015" s="342" t="s">
        <v>6594</v>
      </c>
      <c r="I3015" s="342" t="s">
        <v>6575</v>
      </c>
      <c r="J3015" s="342" t="s">
        <v>6755</v>
      </c>
      <c r="K3015" s="581" t="s">
        <v>7961</v>
      </c>
      <c r="L3015" s="344" t="s">
        <v>4090</v>
      </c>
      <c r="N3015" s="344" t="s">
        <v>4090</v>
      </c>
      <c r="O3015" s="341" t="s">
        <v>6752</v>
      </c>
    </row>
    <row r="3016" spans="1:15" x14ac:dyDescent="0.2">
      <c r="A3016" s="341" t="s">
        <v>9257</v>
      </c>
      <c r="B3016" s="341" t="s">
        <v>9270</v>
      </c>
      <c r="C3016" s="342" t="s">
        <v>6605</v>
      </c>
      <c r="D3016" s="342" t="s">
        <v>6606</v>
      </c>
      <c r="E3016" s="342" t="s">
        <v>9321</v>
      </c>
      <c r="F3016" s="342" t="s">
        <v>6568</v>
      </c>
      <c r="G3016" s="343">
        <v>25.38</v>
      </c>
      <c r="H3016" s="342" t="s">
        <v>6594</v>
      </c>
      <c r="I3016" s="342" t="s">
        <v>6575</v>
      </c>
      <c r="J3016" s="342" t="s">
        <v>6755</v>
      </c>
      <c r="K3016" s="581" t="s">
        <v>7087</v>
      </c>
      <c r="L3016" s="344" t="s">
        <v>4090</v>
      </c>
      <c r="N3016" s="344" t="s">
        <v>4090</v>
      </c>
      <c r="O3016" s="341">
        <v>0</v>
      </c>
    </row>
    <row r="3017" spans="1:15" x14ac:dyDescent="0.2">
      <c r="A3017" s="341" t="s">
        <v>9257</v>
      </c>
      <c r="B3017" s="341" t="s">
        <v>9270</v>
      </c>
      <c r="C3017" s="342" t="s">
        <v>6605</v>
      </c>
      <c r="D3017" s="342" t="s">
        <v>6606</v>
      </c>
      <c r="E3017" s="342" t="s">
        <v>9255</v>
      </c>
      <c r="F3017" s="342" t="s">
        <v>6568</v>
      </c>
      <c r="G3017" s="343">
        <v>9.2000000000000011</v>
      </c>
      <c r="H3017" s="342" t="s">
        <v>6594</v>
      </c>
      <c r="I3017" s="342" t="s">
        <v>6575</v>
      </c>
      <c r="J3017" s="342" t="s">
        <v>6755</v>
      </c>
      <c r="K3017" s="581" t="s">
        <v>8203</v>
      </c>
      <c r="L3017" s="344" t="s">
        <v>4090</v>
      </c>
      <c r="N3017" s="344" t="s">
        <v>4090</v>
      </c>
      <c r="O3017" s="341">
        <v>0</v>
      </c>
    </row>
    <row r="3018" spans="1:15" x14ac:dyDescent="0.2">
      <c r="A3018" s="341" t="s">
        <v>9257</v>
      </c>
      <c r="B3018" s="341" t="s">
        <v>9270</v>
      </c>
      <c r="C3018" s="342" t="s">
        <v>6605</v>
      </c>
      <c r="D3018" s="342" t="s">
        <v>6606</v>
      </c>
      <c r="E3018" s="342" t="s">
        <v>9326</v>
      </c>
      <c r="F3018" s="342" t="s">
        <v>6568</v>
      </c>
      <c r="G3018" s="343">
        <v>5.5200000000000005</v>
      </c>
      <c r="H3018" s="342" t="s">
        <v>6594</v>
      </c>
      <c r="I3018" s="342" t="s">
        <v>6575</v>
      </c>
      <c r="J3018" s="342" t="s">
        <v>6755</v>
      </c>
      <c r="K3018" s="581" t="s">
        <v>7135</v>
      </c>
      <c r="L3018" s="344" t="s">
        <v>4090</v>
      </c>
      <c r="N3018" s="344" t="s">
        <v>4090</v>
      </c>
      <c r="O3018" s="341">
        <v>0</v>
      </c>
    </row>
    <row r="3019" spans="1:15" x14ac:dyDescent="0.2">
      <c r="A3019" s="341" t="s">
        <v>9257</v>
      </c>
      <c r="B3019" s="341" t="s">
        <v>9270</v>
      </c>
      <c r="C3019" s="342" t="s">
        <v>6605</v>
      </c>
      <c r="D3019" s="342" t="s">
        <v>6606</v>
      </c>
      <c r="E3019" s="342" t="s">
        <v>9320</v>
      </c>
      <c r="F3019" s="342" t="s">
        <v>6568</v>
      </c>
      <c r="G3019" s="343">
        <v>12.09</v>
      </c>
      <c r="H3019" s="342" t="s">
        <v>6594</v>
      </c>
      <c r="I3019" s="342" t="s">
        <v>6575</v>
      </c>
      <c r="J3019" s="342" t="s">
        <v>6755</v>
      </c>
      <c r="K3019" s="581" t="s">
        <v>8204</v>
      </c>
      <c r="L3019" s="344" t="s">
        <v>4090</v>
      </c>
      <c r="N3019" s="344" t="s">
        <v>4090</v>
      </c>
      <c r="O3019" s="341" t="s">
        <v>6752</v>
      </c>
    </row>
    <row r="3020" spans="1:15" x14ac:dyDescent="0.2">
      <c r="A3020" s="341" t="s">
        <v>9257</v>
      </c>
      <c r="B3020" s="341" t="s">
        <v>9270</v>
      </c>
      <c r="C3020" s="342" t="s">
        <v>6605</v>
      </c>
      <c r="D3020" s="342" t="s">
        <v>6606</v>
      </c>
      <c r="E3020" s="342" t="s">
        <v>9320</v>
      </c>
      <c r="F3020" s="342" t="s">
        <v>6568</v>
      </c>
      <c r="G3020" s="343">
        <v>8.745000000000001</v>
      </c>
      <c r="H3020" s="342" t="s">
        <v>6594</v>
      </c>
      <c r="I3020" s="342" t="s">
        <v>6575</v>
      </c>
      <c r="J3020" s="342" t="s">
        <v>6755</v>
      </c>
      <c r="K3020" s="581" t="s">
        <v>7097</v>
      </c>
      <c r="L3020" s="344" t="s">
        <v>4090</v>
      </c>
      <c r="N3020" s="344" t="s">
        <v>4090</v>
      </c>
      <c r="O3020" s="341">
        <v>0</v>
      </c>
    </row>
    <row r="3021" spans="1:15" x14ac:dyDescent="0.2">
      <c r="A3021" s="341" t="s">
        <v>9257</v>
      </c>
      <c r="B3021" s="341" t="s">
        <v>9270</v>
      </c>
      <c r="C3021" s="342" t="s">
        <v>6605</v>
      </c>
      <c r="D3021" s="342" t="s">
        <v>6606</v>
      </c>
      <c r="E3021" s="342" t="s">
        <v>9324</v>
      </c>
      <c r="F3021" s="342" t="s">
        <v>6568</v>
      </c>
      <c r="G3021" s="343">
        <v>3.7600000000000002</v>
      </c>
      <c r="H3021" s="342" t="s">
        <v>6594</v>
      </c>
      <c r="I3021" s="342" t="s">
        <v>6575</v>
      </c>
      <c r="J3021" s="342" t="s">
        <v>6755</v>
      </c>
      <c r="K3021" s="581" t="s">
        <v>7094</v>
      </c>
      <c r="L3021" s="344" t="s">
        <v>4090</v>
      </c>
      <c r="N3021" s="344" t="s">
        <v>4090</v>
      </c>
      <c r="O3021" s="341">
        <v>0</v>
      </c>
    </row>
    <row r="3022" spans="1:15" x14ac:dyDescent="0.2">
      <c r="A3022" s="341" t="s">
        <v>9257</v>
      </c>
      <c r="B3022" s="341" t="s">
        <v>9270</v>
      </c>
      <c r="C3022" s="342" t="s">
        <v>6605</v>
      </c>
      <c r="D3022" s="342" t="s">
        <v>6606</v>
      </c>
      <c r="E3022" s="342" t="s">
        <v>9255</v>
      </c>
      <c r="F3022" s="342" t="s">
        <v>6568</v>
      </c>
      <c r="G3022" s="343">
        <v>10.73</v>
      </c>
      <c r="H3022" s="342" t="s">
        <v>6594</v>
      </c>
      <c r="I3022" s="342" t="s">
        <v>6575</v>
      </c>
      <c r="J3022" s="342" t="s">
        <v>6755</v>
      </c>
      <c r="K3022" s="581" t="s">
        <v>7403</v>
      </c>
      <c r="L3022" s="344" t="s">
        <v>4090</v>
      </c>
      <c r="N3022" s="344" t="s">
        <v>4090</v>
      </c>
      <c r="O3022" s="341">
        <v>0</v>
      </c>
    </row>
    <row r="3023" spans="1:15" x14ac:dyDescent="0.2">
      <c r="A3023" s="341" t="s">
        <v>9257</v>
      </c>
      <c r="B3023" s="341" t="s">
        <v>9270</v>
      </c>
      <c r="C3023" s="342" t="s">
        <v>6605</v>
      </c>
      <c r="D3023" s="342" t="s">
        <v>6606</v>
      </c>
      <c r="E3023" s="342" t="s">
        <v>9333</v>
      </c>
      <c r="F3023" s="342" t="s">
        <v>6568</v>
      </c>
      <c r="G3023" s="343">
        <v>4.95</v>
      </c>
      <c r="H3023" s="342" t="s">
        <v>6594</v>
      </c>
      <c r="I3023" s="342" t="s">
        <v>6575</v>
      </c>
      <c r="J3023" s="342" t="s">
        <v>6755</v>
      </c>
      <c r="K3023" s="581" t="s">
        <v>7417</v>
      </c>
      <c r="L3023" s="344" t="s">
        <v>4090</v>
      </c>
      <c r="N3023" s="344" t="s">
        <v>4090</v>
      </c>
      <c r="O3023" s="341">
        <v>0</v>
      </c>
    </row>
    <row r="3024" spans="1:15" x14ac:dyDescent="0.2">
      <c r="A3024" s="341" t="s">
        <v>9257</v>
      </c>
      <c r="B3024" s="341" t="s">
        <v>9270</v>
      </c>
      <c r="C3024" s="342" t="s">
        <v>6605</v>
      </c>
      <c r="D3024" s="342" t="s">
        <v>6606</v>
      </c>
      <c r="E3024" s="342" t="s">
        <v>9333</v>
      </c>
      <c r="F3024" s="342" t="s">
        <v>6568</v>
      </c>
      <c r="G3024" s="343">
        <v>5.51</v>
      </c>
      <c r="H3024" s="342" t="s">
        <v>6594</v>
      </c>
      <c r="I3024" s="342" t="s">
        <v>6575</v>
      </c>
      <c r="J3024" s="342" t="s">
        <v>6755</v>
      </c>
      <c r="K3024" s="581" t="s">
        <v>7987</v>
      </c>
      <c r="L3024" s="344" t="s">
        <v>4090</v>
      </c>
      <c r="N3024" s="344" t="s">
        <v>4090</v>
      </c>
      <c r="O3024" s="341" t="s">
        <v>6752</v>
      </c>
    </row>
    <row r="3025" spans="1:15" x14ac:dyDescent="0.2">
      <c r="A3025" s="341" t="s">
        <v>9257</v>
      </c>
      <c r="B3025" s="341" t="s">
        <v>9270</v>
      </c>
      <c r="C3025" s="342" t="s">
        <v>6605</v>
      </c>
      <c r="D3025" s="342" t="s">
        <v>6606</v>
      </c>
      <c r="E3025" s="342" t="s">
        <v>9325</v>
      </c>
      <c r="F3025" s="342" t="s">
        <v>6568</v>
      </c>
      <c r="G3025" s="343">
        <v>7.05</v>
      </c>
      <c r="H3025" s="342" t="s">
        <v>6594</v>
      </c>
      <c r="I3025" s="342" t="s">
        <v>6575</v>
      </c>
      <c r="J3025" s="342" t="s">
        <v>6755</v>
      </c>
      <c r="K3025" s="581" t="s">
        <v>7423</v>
      </c>
      <c r="L3025" s="344" t="s">
        <v>4090</v>
      </c>
      <c r="N3025" s="344" t="s">
        <v>4090</v>
      </c>
      <c r="O3025" s="341">
        <v>0</v>
      </c>
    </row>
    <row r="3026" spans="1:15" x14ac:dyDescent="0.2">
      <c r="A3026" s="341" t="s">
        <v>9257</v>
      </c>
      <c r="B3026" s="341" t="s">
        <v>9270</v>
      </c>
      <c r="C3026" s="342" t="s">
        <v>6605</v>
      </c>
      <c r="D3026" s="342" t="s">
        <v>6606</v>
      </c>
      <c r="E3026" s="342" t="s">
        <v>9328</v>
      </c>
      <c r="F3026" s="342" t="s">
        <v>6568</v>
      </c>
      <c r="G3026" s="343">
        <v>26.16</v>
      </c>
      <c r="H3026" s="342" t="s">
        <v>6594</v>
      </c>
      <c r="I3026" s="342" t="s">
        <v>6575</v>
      </c>
      <c r="J3026" s="342" t="s">
        <v>6755</v>
      </c>
      <c r="K3026" s="581" t="s">
        <v>7087</v>
      </c>
      <c r="L3026" s="344" t="s">
        <v>4090</v>
      </c>
      <c r="N3026" s="344" t="s">
        <v>4090</v>
      </c>
      <c r="O3026" s="341">
        <v>0</v>
      </c>
    </row>
    <row r="3027" spans="1:15" x14ac:dyDescent="0.2">
      <c r="A3027" s="341" t="s">
        <v>9257</v>
      </c>
      <c r="B3027" s="341" t="s">
        <v>9277</v>
      </c>
      <c r="C3027" s="342" t="s">
        <v>8205</v>
      </c>
      <c r="D3027" s="342" t="s">
        <v>6671</v>
      </c>
      <c r="E3027" s="342" t="s">
        <v>9320</v>
      </c>
      <c r="F3027" s="342" t="s">
        <v>6568</v>
      </c>
      <c r="G3027" s="343">
        <v>3.8250000000000002</v>
      </c>
      <c r="H3027" s="342" t="s">
        <v>6594</v>
      </c>
      <c r="I3027" s="342" t="s">
        <v>6575</v>
      </c>
      <c r="J3027" s="342" t="s">
        <v>6755</v>
      </c>
      <c r="K3027" s="581" t="s">
        <v>8206</v>
      </c>
      <c r="L3027" s="344" t="s">
        <v>4090</v>
      </c>
      <c r="N3027" s="344" t="s">
        <v>4090</v>
      </c>
      <c r="O3027" s="341" t="s">
        <v>6766</v>
      </c>
    </row>
    <row r="3028" spans="1:15" x14ac:dyDescent="0.2">
      <c r="A3028" s="341" t="s">
        <v>9257</v>
      </c>
      <c r="B3028" s="341" t="s">
        <v>9277</v>
      </c>
      <c r="C3028" s="342" t="s">
        <v>8205</v>
      </c>
      <c r="D3028" s="342" t="s">
        <v>6671</v>
      </c>
      <c r="E3028" s="342" t="s">
        <v>9255</v>
      </c>
      <c r="F3028" s="342" t="s">
        <v>6568</v>
      </c>
      <c r="G3028" s="343">
        <v>2.2050000000000001</v>
      </c>
      <c r="H3028" s="342" t="s">
        <v>6594</v>
      </c>
      <c r="I3028" s="342" t="s">
        <v>6575</v>
      </c>
      <c r="J3028" s="342" t="s">
        <v>6755</v>
      </c>
      <c r="K3028" s="581" t="s">
        <v>7504</v>
      </c>
      <c r="L3028" s="344" t="s">
        <v>4090</v>
      </c>
      <c r="N3028" s="344" t="s">
        <v>4090</v>
      </c>
      <c r="O3028" s="341" t="s">
        <v>6766</v>
      </c>
    </row>
    <row r="3029" spans="1:15" x14ac:dyDescent="0.2">
      <c r="A3029" s="341" t="s">
        <v>9257</v>
      </c>
      <c r="B3029" s="341" t="s">
        <v>9277</v>
      </c>
      <c r="C3029" s="342" t="s">
        <v>8205</v>
      </c>
      <c r="D3029" s="342" t="s">
        <v>6671</v>
      </c>
      <c r="E3029" s="342" t="s">
        <v>9321</v>
      </c>
      <c r="F3029" s="342" t="s">
        <v>6568</v>
      </c>
      <c r="G3029" s="343">
        <v>7.8</v>
      </c>
      <c r="H3029" s="342" t="s">
        <v>6594</v>
      </c>
      <c r="I3029" s="342" t="s">
        <v>6575</v>
      </c>
      <c r="J3029" s="342" t="s">
        <v>6755</v>
      </c>
      <c r="K3029" s="581" t="s">
        <v>8207</v>
      </c>
      <c r="L3029" s="344" t="s">
        <v>4090</v>
      </c>
      <c r="N3029" s="344" t="s">
        <v>4090</v>
      </c>
      <c r="O3029" s="341" t="s">
        <v>6766</v>
      </c>
    </row>
    <row r="3030" spans="1:15" x14ac:dyDescent="0.2">
      <c r="A3030" s="341" t="s">
        <v>9257</v>
      </c>
      <c r="B3030" s="341" t="s">
        <v>9277</v>
      </c>
      <c r="C3030" s="342" t="s">
        <v>8205</v>
      </c>
      <c r="D3030" s="342" t="s">
        <v>6671</v>
      </c>
      <c r="E3030" s="342" t="s">
        <v>9337</v>
      </c>
      <c r="F3030" s="342" t="s">
        <v>6568</v>
      </c>
      <c r="G3030" s="343">
        <v>6</v>
      </c>
      <c r="H3030" s="342" t="s">
        <v>6594</v>
      </c>
      <c r="I3030" s="342" t="s">
        <v>6575</v>
      </c>
      <c r="J3030" s="342" t="s">
        <v>6755</v>
      </c>
      <c r="K3030" s="581" t="s">
        <v>6851</v>
      </c>
      <c r="L3030" s="344" t="s">
        <v>4090</v>
      </c>
      <c r="N3030" s="344" t="s">
        <v>4090</v>
      </c>
      <c r="O3030" s="341" t="s">
        <v>6752</v>
      </c>
    </row>
    <row r="3031" spans="1:15" x14ac:dyDescent="0.2">
      <c r="A3031" s="341" t="s">
        <v>9257</v>
      </c>
      <c r="B3031" s="341" t="s">
        <v>9277</v>
      </c>
      <c r="C3031" s="342" t="s">
        <v>8205</v>
      </c>
      <c r="D3031" s="342" t="s">
        <v>6671</v>
      </c>
      <c r="E3031" s="342" t="s">
        <v>9337</v>
      </c>
      <c r="F3031" s="342" t="s">
        <v>6568</v>
      </c>
      <c r="G3031" s="343">
        <v>6.25</v>
      </c>
      <c r="H3031" s="342" t="s">
        <v>6594</v>
      </c>
      <c r="I3031" s="342" t="s">
        <v>6575</v>
      </c>
      <c r="J3031" s="342" t="s">
        <v>6755</v>
      </c>
      <c r="K3031" s="581" t="s">
        <v>7973</v>
      </c>
      <c r="L3031" s="344" t="s">
        <v>4090</v>
      </c>
      <c r="N3031" s="344" t="s">
        <v>4090</v>
      </c>
      <c r="O3031" s="341" t="s">
        <v>6752</v>
      </c>
    </row>
    <row r="3032" spans="1:15" x14ac:dyDescent="0.2">
      <c r="A3032" s="341" t="s">
        <v>9257</v>
      </c>
      <c r="B3032" s="341" t="s">
        <v>9277</v>
      </c>
      <c r="C3032" s="342" t="s">
        <v>8205</v>
      </c>
      <c r="D3032" s="342" t="s">
        <v>6671</v>
      </c>
      <c r="E3032" s="342" t="s">
        <v>9255</v>
      </c>
      <c r="F3032" s="342" t="s">
        <v>6568</v>
      </c>
      <c r="G3032" s="343">
        <v>7.68</v>
      </c>
      <c r="H3032" s="342" t="s">
        <v>6594</v>
      </c>
      <c r="I3032" s="342" t="s">
        <v>6575</v>
      </c>
      <c r="J3032" s="342" t="s">
        <v>6755</v>
      </c>
      <c r="K3032" s="581" t="s">
        <v>8208</v>
      </c>
      <c r="L3032" s="344" t="s">
        <v>4090</v>
      </c>
      <c r="N3032" s="344" t="s">
        <v>4090</v>
      </c>
      <c r="O3032" s="341" t="s">
        <v>6752</v>
      </c>
    </row>
    <row r="3033" spans="1:15" x14ac:dyDescent="0.2">
      <c r="A3033" s="341" t="s">
        <v>9257</v>
      </c>
      <c r="B3033" s="341" t="s">
        <v>9277</v>
      </c>
      <c r="C3033" s="342" t="s">
        <v>8205</v>
      </c>
      <c r="D3033" s="342" t="s">
        <v>6671</v>
      </c>
      <c r="E3033" s="342" t="s">
        <v>9319</v>
      </c>
      <c r="F3033" s="342" t="s">
        <v>6568</v>
      </c>
      <c r="G3033" s="343">
        <v>8.84</v>
      </c>
      <c r="H3033" s="342" t="s">
        <v>6594</v>
      </c>
      <c r="I3033" s="342" t="s">
        <v>6575</v>
      </c>
      <c r="J3033" s="342" t="s">
        <v>6755</v>
      </c>
      <c r="K3033" s="581" t="s">
        <v>8209</v>
      </c>
      <c r="L3033" s="344" t="s">
        <v>4090</v>
      </c>
      <c r="N3033" s="344" t="s">
        <v>4090</v>
      </c>
      <c r="O3033" s="341" t="s">
        <v>6752</v>
      </c>
    </row>
    <row r="3034" spans="1:15" x14ac:dyDescent="0.2">
      <c r="A3034" s="341" t="s">
        <v>9257</v>
      </c>
      <c r="B3034" s="341" t="s">
        <v>9277</v>
      </c>
      <c r="C3034" s="342" t="s">
        <v>8205</v>
      </c>
      <c r="D3034" s="342" t="s">
        <v>6671</v>
      </c>
      <c r="E3034" s="342" t="s">
        <v>9323</v>
      </c>
      <c r="F3034" s="342" t="s">
        <v>6568</v>
      </c>
      <c r="G3034" s="343">
        <v>7.2</v>
      </c>
      <c r="H3034" s="342" t="s">
        <v>6594</v>
      </c>
      <c r="I3034" s="342" t="s">
        <v>6575</v>
      </c>
      <c r="J3034" s="342" t="s">
        <v>6755</v>
      </c>
      <c r="K3034" s="581" t="s">
        <v>8210</v>
      </c>
      <c r="L3034" s="344" t="s">
        <v>4090</v>
      </c>
      <c r="N3034" s="344" t="s">
        <v>4090</v>
      </c>
      <c r="O3034" s="341" t="s">
        <v>6752</v>
      </c>
    </row>
    <row r="3035" spans="1:15" x14ac:dyDescent="0.2">
      <c r="A3035" s="341" t="s">
        <v>9257</v>
      </c>
      <c r="B3035" s="341" t="s">
        <v>9277</v>
      </c>
      <c r="C3035" s="342" t="s">
        <v>8205</v>
      </c>
      <c r="D3035" s="342" t="s">
        <v>6671</v>
      </c>
      <c r="E3035" s="342" t="s">
        <v>9320</v>
      </c>
      <c r="F3035" s="342" t="s">
        <v>6568</v>
      </c>
      <c r="G3035" s="343">
        <v>9.75</v>
      </c>
      <c r="H3035" s="342" t="s">
        <v>6594</v>
      </c>
      <c r="I3035" s="342" t="s">
        <v>6575</v>
      </c>
      <c r="J3035" s="342" t="s">
        <v>6755</v>
      </c>
      <c r="K3035" s="581" t="s">
        <v>8211</v>
      </c>
      <c r="L3035" s="344" t="s">
        <v>4090</v>
      </c>
      <c r="N3035" s="344" t="s">
        <v>4090</v>
      </c>
      <c r="O3035" s="341" t="s">
        <v>6766</v>
      </c>
    </row>
    <row r="3036" spans="1:15" x14ac:dyDescent="0.2">
      <c r="A3036" s="341" t="s">
        <v>9257</v>
      </c>
      <c r="B3036" s="341" t="s">
        <v>9277</v>
      </c>
      <c r="C3036" s="342" t="s">
        <v>8205</v>
      </c>
      <c r="D3036" s="342" t="s">
        <v>6671</v>
      </c>
      <c r="E3036" s="342" t="s">
        <v>9255</v>
      </c>
      <c r="F3036" s="342" t="s">
        <v>6568</v>
      </c>
      <c r="G3036" s="343">
        <v>4.68</v>
      </c>
      <c r="H3036" s="342" t="s">
        <v>6594</v>
      </c>
      <c r="I3036" s="342" t="s">
        <v>6575</v>
      </c>
      <c r="J3036" s="342" t="s">
        <v>6755</v>
      </c>
      <c r="K3036" s="581" t="s">
        <v>7030</v>
      </c>
      <c r="L3036" s="344" t="s">
        <v>4090</v>
      </c>
      <c r="N3036" s="344" t="s">
        <v>4090</v>
      </c>
      <c r="O3036" s="341" t="s">
        <v>6766</v>
      </c>
    </row>
    <row r="3037" spans="1:15" x14ac:dyDescent="0.2">
      <c r="A3037" s="341" t="s">
        <v>9257</v>
      </c>
      <c r="B3037" s="341" t="s">
        <v>9277</v>
      </c>
      <c r="C3037" s="342" t="s">
        <v>8205</v>
      </c>
      <c r="D3037" s="342" t="s">
        <v>6671</v>
      </c>
      <c r="E3037" s="342" t="s">
        <v>9320</v>
      </c>
      <c r="F3037" s="342" t="s">
        <v>6568</v>
      </c>
      <c r="G3037" s="343">
        <v>4.8</v>
      </c>
      <c r="H3037" s="342" t="s">
        <v>6594</v>
      </c>
      <c r="I3037" s="342" t="s">
        <v>6575</v>
      </c>
      <c r="J3037" s="342" t="s">
        <v>6755</v>
      </c>
      <c r="K3037" s="581" t="s">
        <v>7984</v>
      </c>
      <c r="L3037" s="344" t="s">
        <v>4090</v>
      </c>
      <c r="N3037" s="344" t="s">
        <v>4090</v>
      </c>
      <c r="O3037" s="341" t="s">
        <v>6752</v>
      </c>
    </row>
    <row r="3038" spans="1:15" x14ac:dyDescent="0.2">
      <c r="A3038" s="341" t="s">
        <v>9257</v>
      </c>
      <c r="B3038" s="341" t="s">
        <v>9277</v>
      </c>
      <c r="C3038" s="342" t="s">
        <v>6676</v>
      </c>
      <c r="D3038" s="342" t="s">
        <v>6671</v>
      </c>
      <c r="E3038" s="342" t="s">
        <v>9321</v>
      </c>
      <c r="F3038" s="342" t="s">
        <v>6568</v>
      </c>
      <c r="G3038" s="343">
        <v>5.1000000000000005</v>
      </c>
      <c r="H3038" s="342" t="s">
        <v>6594</v>
      </c>
      <c r="I3038" s="342" t="s">
        <v>6575</v>
      </c>
      <c r="J3038" s="342" t="s">
        <v>6755</v>
      </c>
      <c r="K3038" s="581" t="s">
        <v>8212</v>
      </c>
      <c r="L3038" s="344" t="s">
        <v>4090</v>
      </c>
      <c r="N3038" s="344" t="s">
        <v>4090</v>
      </c>
      <c r="O3038" s="341" t="s">
        <v>6766</v>
      </c>
    </row>
    <row r="3039" spans="1:15" x14ac:dyDescent="0.2">
      <c r="A3039" s="341" t="s">
        <v>9257</v>
      </c>
      <c r="B3039" s="341" t="s">
        <v>9277</v>
      </c>
      <c r="C3039" s="342" t="s">
        <v>6676</v>
      </c>
      <c r="D3039" s="342" t="s">
        <v>6671</v>
      </c>
      <c r="E3039" s="342" t="s">
        <v>9326</v>
      </c>
      <c r="F3039" s="342" t="s">
        <v>6568</v>
      </c>
      <c r="G3039" s="343">
        <v>7.5200000000000005</v>
      </c>
      <c r="H3039" s="342" t="s">
        <v>6594</v>
      </c>
      <c r="I3039" s="342" t="s">
        <v>6575</v>
      </c>
      <c r="J3039" s="342" t="s">
        <v>6755</v>
      </c>
      <c r="K3039" s="581" t="s">
        <v>8213</v>
      </c>
      <c r="L3039" s="344" t="s">
        <v>4090</v>
      </c>
      <c r="N3039" s="344" t="s">
        <v>4090</v>
      </c>
      <c r="O3039" s="341" t="s">
        <v>6752</v>
      </c>
    </row>
    <row r="3040" spans="1:15" x14ac:dyDescent="0.2">
      <c r="A3040" s="341" t="s">
        <v>9257</v>
      </c>
      <c r="B3040" s="341" t="s">
        <v>9277</v>
      </c>
      <c r="C3040" s="342" t="s">
        <v>8214</v>
      </c>
      <c r="D3040" s="342" t="s">
        <v>6671</v>
      </c>
      <c r="E3040" s="342" t="s">
        <v>9321</v>
      </c>
      <c r="F3040" s="342" t="s">
        <v>6568</v>
      </c>
      <c r="G3040" s="343">
        <v>9.8000000000000007</v>
      </c>
      <c r="H3040" s="342" t="s">
        <v>6594</v>
      </c>
      <c r="I3040" s="342" t="s">
        <v>6575</v>
      </c>
      <c r="J3040" s="342" t="s">
        <v>6755</v>
      </c>
      <c r="K3040" s="581" t="s">
        <v>6936</v>
      </c>
      <c r="L3040" s="344" t="s">
        <v>4090</v>
      </c>
      <c r="N3040" s="344" t="s">
        <v>4090</v>
      </c>
      <c r="O3040" s="341" t="s">
        <v>6752</v>
      </c>
    </row>
    <row r="3041" spans="1:15" x14ac:dyDescent="0.2">
      <c r="A3041" s="341" t="s">
        <v>9257</v>
      </c>
      <c r="B3041" s="341" t="s">
        <v>9277</v>
      </c>
      <c r="C3041" s="342" t="s">
        <v>8214</v>
      </c>
      <c r="D3041" s="342" t="s">
        <v>6671</v>
      </c>
      <c r="E3041" s="342" t="s">
        <v>9256</v>
      </c>
      <c r="F3041" s="342" t="s">
        <v>6568</v>
      </c>
      <c r="G3041" s="343">
        <v>5</v>
      </c>
      <c r="H3041" s="342" t="s">
        <v>6594</v>
      </c>
      <c r="I3041" s="342" t="s">
        <v>6575</v>
      </c>
      <c r="J3041" s="342" t="s">
        <v>6755</v>
      </c>
      <c r="K3041" s="581" t="s">
        <v>8215</v>
      </c>
      <c r="L3041" s="344" t="s">
        <v>4090</v>
      </c>
      <c r="N3041" s="344" t="s">
        <v>4090</v>
      </c>
      <c r="O3041" s="341" t="s">
        <v>6752</v>
      </c>
    </row>
    <row r="3042" spans="1:15" x14ac:dyDescent="0.2">
      <c r="A3042" s="341" t="s">
        <v>9257</v>
      </c>
      <c r="B3042" s="341" t="s">
        <v>9277</v>
      </c>
      <c r="C3042" s="342" t="s">
        <v>8214</v>
      </c>
      <c r="D3042" s="342" t="s">
        <v>6671</v>
      </c>
      <c r="E3042" s="342" t="s">
        <v>9325</v>
      </c>
      <c r="F3042" s="342" t="s">
        <v>6568</v>
      </c>
      <c r="G3042" s="343">
        <v>6.37</v>
      </c>
      <c r="H3042" s="342" t="s">
        <v>6594</v>
      </c>
      <c r="I3042" s="342" t="s">
        <v>6575</v>
      </c>
      <c r="J3042" s="342" t="s">
        <v>6755</v>
      </c>
      <c r="K3042" s="581" t="s">
        <v>7494</v>
      </c>
      <c r="L3042" s="344" t="s">
        <v>4090</v>
      </c>
      <c r="N3042" s="344" t="s">
        <v>4090</v>
      </c>
      <c r="O3042" s="341" t="s">
        <v>6766</v>
      </c>
    </row>
    <row r="3043" spans="1:15" x14ac:dyDescent="0.2">
      <c r="A3043" s="341" t="s">
        <v>9257</v>
      </c>
      <c r="B3043" s="341" t="s">
        <v>9277</v>
      </c>
      <c r="C3043" s="342" t="s">
        <v>8214</v>
      </c>
      <c r="D3043" s="342" t="s">
        <v>6671</v>
      </c>
      <c r="E3043" s="342" t="s">
        <v>9326</v>
      </c>
      <c r="F3043" s="342" t="s">
        <v>6568</v>
      </c>
      <c r="G3043" s="343">
        <v>8.1999999999999993</v>
      </c>
      <c r="H3043" s="342" t="s">
        <v>6594</v>
      </c>
      <c r="I3043" s="342" t="s">
        <v>6575</v>
      </c>
      <c r="J3043" s="342" t="s">
        <v>6755</v>
      </c>
      <c r="K3043" s="581" t="s">
        <v>7082</v>
      </c>
      <c r="L3043" s="344" t="s">
        <v>4090</v>
      </c>
      <c r="N3043" s="344" t="s">
        <v>4090</v>
      </c>
      <c r="O3043" s="341" t="s">
        <v>6752</v>
      </c>
    </row>
    <row r="3044" spans="1:15" x14ac:dyDescent="0.2">
      <c r="A3044" s="341" t="s">
        <v>9257</v>
      </c>
      <c r="B3044" s="341" t="s">
        <v>9277</v>
      </c>
      <c r="C3044" s="342" t="s">
        <v>8214</v>
      </c>
      <c r="D3044" s="342" t="s">
        <v>6671</v>
      </c>
      <c r="E3044" s="342" t="s">
        <v>9326</v>
      </c>
      <c r="F3044" s="342" t="s">
        <v>6568</v>
      </c>
      <c r="G3044" s="343">
        <v>4.68</v>
      </c>
      <c r="H3044" s="342" t="s">
        <v>6594</v>
      </c>
      <c r="I3044" s="342" t="s">
        <v>6575</v>
      </c>
      <c r="J3044" s="342" t="s">
        <v>6755</v>
      </c>
      <c r="K3044" s="581" t="s">
        <v>7069</v>
      </c>
      <c r="L3044" s="344" t="s">
        <v>4090</v>
      </c>
      <c r="N3044" s="344" t="s">
        <v>4090</v>
      </c>
      <c r="O3044" s="341" t="s">
        <v>6752</v>
      </c>
    </row>
    <row r="3045" spans="1:15" x14ac:dyDescent="0.2">
      <c r="A3045" s="341" t="s">
        <v>9257</v>
      </c>
      <c r="B3045" s="341" t="s">
        <v>9277</v>
      </c>
      <c r="C3045" s="342" t="s">
        <v>8214</v>
      </c>
      <c r="D3045" s="342" t="s">
        <v>6671</v>
      </c>
      <c r="E3045" s="342" t="s">
        <v>9323</v>
      </c>
      <c r="F3045" s="342" t="s">
        <v>6568</v>
      </c>
      <c r="G3045" s="343">
        <v>8.2249999999999996</v>
      </c>
      <c r="H3045" s="342" t="s">
        <v>6594</v>
      </c>
      <c r="I3045" s="342" t="s">
        <v>6575</v>
      </c>
      <c r="J3045" s="342" t="s">
        <v>6755</v>
      </c>
      <c r="K3045" s="581" t="s">
        <v>6607</v>
      </c>
      <c r="L3045" s="344" t="s">
        <v>4090</v>
      </c>
      <c r="N3045" s="344" t="s">
        <v>4090</v>
      </c>
      <c r="O3045" s="341" t="s">
        <v>6752</v>
      </c>
    </row>
    <row r="3046" spans="1:15" x14ac:dyDescent="0.2">
      <c r="A3046" s="341" t="s">
        <v>9257</v>
      </c>
      <c r="B3046" s="341" t="s">
        <v>9277</v>
      </c>
      <c r="C3046" s="342" t="s">
        <v>8214</v>
      </c>
      <c r="D3046" s="342" t="s">
        <v>6671</v>
      </c>
      <c r="E3046" s="342" t="s">
        <v>9256</v>
      </c>
      <c r="F3046" s="342" t="s">
        <v>6568</v>
      </c>
      <c r="G3046" s="343">
        <v>6</v>
      </c>
      <c r="H3046" s="342" t="s">
        <v>6594</v>
      </c>
      <c r="I3046" s="342" t="s">
        <v>6575</v>
      </c>
      <c r="J3046" s="342" t="s">
        <v>6755</v>
      </c>
      <c r="K3046" s="581" t="s">
        <v>8106</v>
      </c>
      <c r="L3046" s="344" t="s">
        <v>4090</v>
      </c>
      <c r="N3046" s="344" t="s">
        <v>4090</v>
      </c>
      <c r="O3046" s="341" t="s">
        <v>6766</v>
      </c>
    </row>
    <row r="3047" spans="1:15" x14ac:dyDescent="0.2">
      <c r="A3047" s="341" t="s">
        <v>9257</v>
      </c>
      <c r="B3047" s="341" t="s">
        <v>9277</v>
      </c>
      <c r="C3047" s="342" t="s">
        <v>6670</v>
      </c>
      <c r="D3047" s="342" t="s">
        <v>6671</v>
      </c>
      <c r="E3047" s="342" t="s">
        <v>9322</v>
      </c>
      <c r="F3047" s="342" t="s">
        <v>6568</v>
      </c>
      <c r="G3047" s="343">
        <v>9.8800000000000008</v>
      </c>
      <c r="H3047" s="342" t="s">
        <v>6594</v>
      </c>
      <c r="I3047" s="342" t="s">
        <v>6575</v>
      </c>
      <c r="J3047" s="342" t="s">
        <v>6755</v>
      </c>
      <c r="K3047" s="581" t="s">
        <v>8216</v>
      </c>
      <c r="L3047" s="344" t="s">
        <v>4090</v>
      </c>
      <c r="N3047" s="344" t="s">
        <v>4090</v>
      </c>
      <c r="O3047" s="341" t="s">
        <v>6766</v>
      </c>
    </row>
    <row r="3048" spans="1:15" x14ac:dyDescent="0.2">
      <c r="A3048" s="341" t="s">
        <v>9257</v>
      </c>
      <c r="B3048" s="341" t="s">
        <v>9277</v>
      </c>
      <c r="C3048" s="342" t="s">
        <v>6670</v>
      </c>
      <c r="D3048" s="342" t="s">
        <v>6671</v>
      </c>
      <c r="E3048" s="342" t="s">
        <v>9323</v>
      </c>
      <c r="F3048" s="342" t="s">
        <v>6568</v>
      </c>
      <c r="G3048" s="343">
        <v>8.8800000000000008</v>
      </c>
      <c r="H3048" s="342" t="s">
        <v>6594</v>
      </c>
      <c r="I3048" s="342" t="s">
        <v>6575</v>
      </c>
      <c r="J3048" s="342" t="s">
        <v>6755</v>
      </c>
      <c r="K3048" s="581" t="s">
        <v>8217</v>
      </c>
      <c r="L3048" s="344" t="s">
        <v>4090</v>
      </c>
      <c r="N3048" s="344" t="s">
        <v>4090</v>
      </c>
      <c r="O3048" s="341" t="s">
        <v>6766</v>
      </c>
    </row>
    <row r="3049" spans="1:15" x14ac:dyDescent="0.2">
      <c r="A3049" s="341" t="s">
        <v>9257</v>
      </c>
      <c r="B3049" s="341" t="s">
        <v>9277</v>
      </c>
      <c r="C3049" s="342" t="s">
        <v>6670</v>
      </c>
      <c r="D3049" s="342" t="s">
        <v>6671</v>
      </c>
      <c r="E3049" s="342" t="s">
        <v>9323</v>
      </c>
      <c r="F3049" s="342" t="s">
        <v>6568</v>
      </c>
      <c r="G3049" s="343">
        <v>5.39</v>
      </c>
      <c r="H3049" s="342" t="s">
        <v>6594</v>
      </c>
      <c r="I3049" s="342" t="s">
        <v>6575</v>
      </c>
      <c r="J3049" s="342" t="s">
        <v>6755</v>
      </c>
      <c r="K3049" s="581" t="s">
        <v>8218</v>
      </c>
      <c r="L3049" s="344" t="s">
        <v>4090</v>
      </c>
      <c r="N3049" s="344" t="s">
        <v>4090</v>
      </c>
      <c r="O3049" s="341" t="s">
        <v>6752</v>
      </c>
    </row>
    <row r="3050" spans="1:15" x14ac:dyDescent="0.2">
      <c r="A3050" s="341" t="s">
        <v>9257</v>
      </c>
      <c r="B3050" s="341" t="s">
        <v>9277</v>
      </c>
      <c r="C3050" s="342" t="s">
        <v>6670</v>
      </c>
      <c r="D3050" s="342" t="s">
        <v>6671</v>
      </c>
      <c r="E3050" s="342" t="s">
        <v>9326</v>
      </c>
      <c r="F3050" s="342" t="s">
        <v>6568</v>
      </c>
      <c r="G3050" s="343">
        <v>6.63</v>
      </c>
      <c r="H3050" s="342" t="s">
        <v>6594</v>
      </c>
      <c r="I3050" s="342" t="s">
        <v>6575</v>
      </c>
      <c r="J3050" s="342" t="s">
        <v>6755</v>
      </c>
      <c r="K3050" s="581" t="s">
        <v>8219</v>
      </c>
      <c r="L3050" s="344" t="s">
        <v>4090</v>
      </c>
      <c r="N3050" s="344" t="s">
        <v>4090</v>
      </c>
      <c r="O3050" s="341" t="s">
        <v>6766</v>
      </c>
    </row>
    <row r="3051" spans="1:15" x14ac:dyDescent="0.2">
      <c r="A3051" s="341" t="s">
        <v>9257</v>
      </c>
      <c r="B3051" s="341" t="s">
        <v>9277</v>
      </c>
      <c r="C3051" s="342" t="s">
        <v>6689</v>
      </c>
      <c r="D3051" s="342" t="s">
        <v>6671</v>
      </c>
      <c r="E3051" s="342" t="s">
        <v>9319</v>
      </c>
      <c r="F3051" s="342" t="s">
        <v>6568</v>
      </c>
      <c r="G3051" s="343">
        <v>6.63</v>
      </c>
      <c r="H3051" s="342" t="s">
        <v>6594</v>
      </c>
      <c r="I3051" s="342" t="s">
        <v>6575</v>
      </c>
      <c r="J3051" s="342" t="s">
        <v>6755</v>
      </c>
      <c r="K3051" s="581" t="s">
        <v>7060</v>
      </c>
      <c r="L3051" s="344" t="s">
        <v>4090</v>
      </c>
      <c r="N3051" s="344" t="s">
        <v>4090</v>
      </c>
      <c r="O3051" s="341" t="s">
        <v>6752</v>
      </c>
    </row>
    <row r="3052" spans="1:15" x14ac:dyDescent="0.2">
      <c r="A3052" s="341" t="s">
        <v>9257</v>
      </c>
      <c r="B3052" s="341" t="s">
        <v>9277</v>
      </c>
      <c r="C3052" s="342" t="s">
        <v>8205</v>
      </c>
      <c r="D3052" s="342" t="s">
        <v>6671</v>
      </c>
      <c r="E3052" s="342" t="s">
        <v>9324</v>
      </c>
      <c r="F3052" s="342" t="s">
        <v>6568</v>
      </c>
      <c r="G3052" s="343">
        <v>6.0200000000000005</v>
      </c>
      <c r="H3052" s="342" t="s">
        <v>6594</v>
      </c>
      <c r="I3052" s="342" t="s">
        <v>6575</v>
      </c>
      <c r="J3052" s="342" t="s">
        <v>6755</v>
      </c>
      <c r="K3052" s="581" t="s">
        <v>7686</v>
      </c>
      <c r="L3052" s="344" t="s">
        <v>4090</v>
      </c>
      <c r="N3052" s="344" t="s">
        <v>4090</v>
      </c>
      <c r="O3052" s="341" t="s">
        <v>6766</v>
      </c>
    </row>
    <row r="3053" spans="1:15" x14ac:dyDescent="0.2">
      <c r="A3053" s="341" t="s">
        <v>9257</v>
      </c>
      <c r="B3053" s="341" t="s">
        <v>9277</v>
      </c>
      <c r="C3053" s="342" t="s">
        <v>8214</v>
      </c>
      <c r="D3053" s="342" t="s">
        <v>6671</v>
      </c>
      <c r="E3053" s="342" t="s">
        <v>9326</v>
      </c>
      <c r="F3053" s="342" t="s">
        <v>6568</v>
      </c>
      <c r="G3053" s="343">
        <v>9.75</v>
      </c>
      <c r="H3053" s="342" t="s">
        <v>6594</v>
      </c>
      <c r="I3053" s="342" t="s">
        <v>6575</v>
      </c>
      <c r="J3053" s="342" t="s">
        <v>6755</v>
      </c>
      <c r="K3053" s="581" t="s">
        <v>6936</v>
      </c>
      <c r="L3053" s="344" t="s">
        <v>4090</v>
      </c>
      <c r="N3053" s="344" t="s">
        <v>4090</v>
      </c>
      <c r="O3053" s="341" t="s">
        <v>6752</v>
      </c>
    </row>
    <row r="3054" spans="1:15" x14ac:dyDescent="0.2">
      <c r="A3054" s="341" t="s">
        <v>9257</v>
      </c>
      <c r="B3054" s="341" t="s">
        <v>9277</v>
      </c>
      <c r="C3054" s="342" t="s">
        <v>6689</v>
      </c>
      <c r="D3054" s="342" t="s">
        <v>6671</v>
      </c>
      <c r="E3054" s="342" t="s">
        <v>9326</v>
      </c>
      <c r="F3054" s="342" t="s">
        <v>6568</v>
      </c>
      <c r="G3054" s="343">
        <v>10</v>
      </c>
      <c r="H3054" s="342" t="s">
        <v>6594</v>
      </c>
      <c r="I3054" s="342" t="s">
        <v>6575</v>
      </c>
      <c r="J3054" s="342" t="s">
        <v>6755</v>
      </c>
      <c r="K3054" s="581" t="s">
        <v>7430</v>
      </c>
      <c r="L3054" s="344" t="s">
        <v>4090</v>
      </c>
      <c r="N3054" s="344" t="s">
        <v>4090</v>
      </c>
      <c r="O3054" s="341" t="s">
        <v>6766</v>
      </c>
    </row>
    <row r="3055" spans="1:15" x14ac:dyDescent="0.2">
      <c r="A3055" s="341" t="s">
        <v>9257</v>
      </c>
      <c r="B3055" s="341" t="s">
        <v>9277</v>
      </c>
      <c r="C3055" s="342" t="s">
        <v>8214</v>
      </c>
      <c r="D3055" s="342" t="s">
        <v>6671</v>
      </c>
      <c r="E3055" s="342" t="s">
        <v>9323</v>
      </c>
      <c r="F3055" s="342" t="s">
        <v>6568</v>
      </c>
      <c r="G3055" s="343">
        <v>9.18</v>
      </c>
      <c r="H3055" s="342" t="s">
        <v>6594</v>
      </c>
      <c r="I3055" s="342" t="s">
        <v>6575</v>
      </c>
      <c r="J3055" s="342" t="s">
        <v>6755</v>
      </c>
      <c r="K3055" s="581" t="s">
        <v>7598</v>
      </c>
      <c r="L3055" s="344" t="s">
        <v>4090</v>
      </c>
      <c r="N3055" s="344" t="s">
        <v>4090</v>
      </c>
      <c r="O3055" s="341" t="s">
        <v>6766</v>
      </c>
    </row>
    <row r="3056" spans="1:15" x14ac:dyDescent="0.2">
      <c r="A3056" s="341" t="s">
        <v>9257</v>
      </c>
      <c r="B3056" s="341" t="s">
        <v>9277</v>
      </c>
      <c r="C3056" s="342" t="s">
        <v>8205</v>
      </c>
      <c r="D3056" s="342" t="s">
        <v>6671</v>
      </c>
      <c r="E3056" s="342" t="s">
        <v>9320</v>
      </c>
      <c r="F3056" s="342" t="s">
        <v>6568</v>
      </c>
      <c r="G3056" s="343">
        <v>3.45</v>
      </c>
      <c r="H3056" s="342" t="s">
        <v>6594</v>
      </c>
      <c r="I3056" s="342" t="s">
        <v>6575</v>
      </c>
      <c r="J3056" s="342" t="s">
        <v>6755</v>
      </c>
      <c r="K3056" s="581" t="s">
        <v>6782</v>
      </c>
      <c r="L3056" s="344" t="s">
        <v>4090</v>
      </c>
      <c r="N3056" s="344" t="s">
        <v>4090</v>
      </c>
      <c r="O3056" s="341">
        <v>0</v>
      </c>
    </row>
    <row r="3057" spans="1:15" x14ac:dyDescent="0.2">
      <c r="A3057" s="341" t="s">
        <v>9257</v>
      </c>
      <c r="B3057" s="341" t="s">
        <v>9277</v>
      </c>
      <c r="C3057" s="342" t="s">
        <v>8205</v>
      </c>
      <c r="D3057" s="342" t="s">
        <v>6671</v>
      </c>
      <c r="E3057" s="342" t="s">
        <v>9320</v>
      </c>
      <c r="F3057" s="342" t="s">
        <v>6568</v>
      </c>
      <c r="G3057" s="343">
        <v>10.58</v>
      </c>
      <c r="H3057" s="342" t="s">
        <v>6594</v>
      </c>
      <c r="I3057" s="342" t="s">
        <v>6575</v>
      </c>
      <c r="J3057" s="342" t="s">
        <v>6755</v>
      </c>
      <c r="K3057" s="581" t="s">
        <v>7445</v>
      </c>
      <c r="L3057" s="344" t="s">
        <v>4090</v>
      </c>
      <c r="N3057" s="344" t="s">
        <v>4090</v>
      </c>
      <c r="O3057" s="341">
        <v>0</v>
      </c>
    </row>
    <row r="3058" spans="1:15" x14ac:dyDescent="0.2">
      <c r="A3058" s="341" t="s">
        <v>9257</v>
      </c>
      <c r="B3058" s="341" t="s">
        <v>9277</v>
      </c>
      <c r="C3058" s="342" t="s">
        <v>8205</v>
      </c>
      <c r="D3058" s="342" t="s">
        <v>6671</v>
      </c>
      <c r="E3058" s="342" t="s">
        <v>9320</v>
      </c>
      <c r="F3058" s="342" t="s">
        <v>6568</v>
      </c>
      <c r="G3058" s="343">
        <v>7.6000000000000005</v>
      </c>
      <c r="H3058" s="342" t="s">
        <v>6594</v>
      </c>
      <c r="I3058" s="342" t="s">
        <v>6575</v>
      </c>
      <c r="J3058" s="342" t="s">
        <v>6755</v>
      </c>
      <c r="K3058" s="581" t="s">
        <v>7138</v>
      </c>
      <c r="L3058" s="344" t="s">
        <v>4090</v>
      </c>
      <c r="N3058" s="344" t="s">
        <v>4090</v>
      </c>
      <c r="O3058" s="341">
        <v>0</v>
      </c>
    </row>
    <row r="3059" spans="1:15" x14ac:dyDescent="0.2">
      <c r="A3059" s="341" t="s">
        <v>9257</v>
      </c>
      <c r="B3059" s="341" t="s">
        <v>9277</v>
      </c>
      <c r="C3059" s="342" t="s">
        <v>8205</v>
      </c>
      <c r="D3059" s="342" t="s">
        <v>6671</v>
      </c>
      <c r="E3059" s="342" t="s">
        <v>9319</v>
      </c>
      <c r="F3059" s="342" t="s">
        <v>6568</v>
      </c>
      <c r="G3059" s="343">
        <v>11.65</v>
      </c>
      <c r="H3059" s="342" t="s">
        <v>6594</v>
      </c>
      <c r="I3059" s="342" t="s">
        <v>6575</v>
      </c>
      <c r="J3059" s="342" t="s">
        <v>6755</v>
      </c>
      <c r="K3059" s="581" t="s">
        <v>6782</v>
      </c>
      <c r="L3059" s="344" t="s">
        <v>4090</v>
      </c>
      <c r="N3059" s="344" t="s">
        <v>4090</v>
      </c>
      <c r="O3059" s="341">
        <v>0</v>
      </c>
    </row>
    <row r="3060" spans="1:15" x14ac:dyDescent="0.2">
      <c r="A3060" s="341" t="s">
        <v>9257</v>
      </c>
      <c r="B3060" s="341" t="s">
        <v>9277</v>
      </c>
      <c r="C3060" s="342" t="s">
        <v>8205</v>
      </c>
      <c r="D3060" s="342" t="s">
        <v>6671</v>
      </c>
      <c r="E3060" s="342" t="s">
        <v>9319</v>
      </c>
      <c r="F3060" s="342" t="s">
        <v>6568</v>
      </c>
      <c r="G3060" s="343">
        <v>5.6000000000000005</v>
      </c>
      <c r="H3060" s="342" t="s">
        <v>6594</v>
      </c>
      <c r="I3060" s="342" t="s">
        <v>6575</v>
      </c>
      <c r="J3060" s="342" t="s">
        <v>6755</v>
      </c>
      <c r="K3060" s="581" t="s">
        <v>8220</v>
      </c>
      <c r="L3060" s="344" t="s">
        <v>4090</v>
      </c>
      <c r="N3060" s="344" t="s">
        <v>4090</v>
      </c>
      <c r="O3060" s="341" t="s">
        <v>6752</v>
      </c>
    </row>
    <row r="3061" spans="1:15" x14ac:dyDescent="0.2">
      <c r="A3061" s="341" t="s">
        <v>9257</v>
      </c>
      <c r="B3061" s="341" t="s">
        <v>9277</v>
      </c>
      <c r="C3061" s="342" t="s">
        <v>8205</v>
      </c>
      <c r="D3061" s="342" t="s">
        <v>6671</v>
      </c>
      <c r="E3061" s="342" t="s">
        <v>9319</v>
      </c>
      <c r="F3061" s="342" t="s">
        <v>6568</v>
      </c>
      <c r="G3061" s="343">
        <v>35.19</v>
      </c>
      <c r="H3061" s="342" t="s">
        <v>6594</v>
      </c>
      <c r="I3061" s="342" t="s">
        <v>6575</v>
      </c>
      <c r="J3061" s="342" t="s">
        <v>6755</v>
      </c>
      <c r="K3061" s="581" t="s">
        <v>6782</v>
      </c>
      <c r="L3061" s="344" t="s">
        <v>4090</v>
      </c>
      <c r="N3061" s="344" t="s">
        <v>4090</v>
      </c>
      <c r="O3061" s="341" t="s">
        <v>6752</v>
      </c>
    </row>
    <row r="3062" spans="1:15" x14ac:dyDescent="0.2">
      <c r="A3062" s="341" t="s">
        <v>9257</v>
      </c>
      <c r="B3062" s="341" t="s">
        <v>9277</v>
      </c>
      <c r="C3062" s="342" t="s">
        <v>8205</v>
      </c>
      <c r="D3062" s="342" t="s">
        <v>6671</v>
      </c>
      <c r="E3062" s="342" t="s">
        <v>9325</v>
      </c>
      <c r="F3062" s="342" t="s">
        <v>6568</v>
      </c>
      <c r="G3062" s="343">
        <v>9.6</v>
      </c>
      <c r="H3062" s="342" t="s">
        <v>6594</v>
      </c>
      <c r="I3062" s="342" t="s">
        <v>6575</v>
      </c>
      <c r="J3062" s="342" t="s">
        <v>6755</v>
      </c>
      <c r="K3062" s="581" t="s">
        <v>6771</v>
      </c>
      <c r="L3062" s="344" t="s">
        <v>4090</v>
      </c>
      <c r="N3062" s="344" t="s">
        <v>4090</v>
      </c>
      <c r="O3062" s="341">
        <v>0</v>
      </c>
    </row>
    <row r="3063" spans="1:15" x14ac:dyDescent="0.2">
      <c r="A3063" s="341" t="s">
        <v>9257</v>
      </c>
      <c r="B3063" s="341" t="s">
        <v>9277</v>
      </c>
      <c r="C3063" s="342" t="s">
        <v>8205</v>
      </c>
      <c r="D3063" s="342" t="s">
        <v>6671</v>
      </c>
      <c r="E3063" s="342" t="s">
        <v>9324</v>
      </c>
      <c r="F3063" s="342" t="s">
        <v>6568</v>
      </c>
      <c r="G3063" s="343">
        <v>26.32</v>
      </c>
      <c r="H3063" s="342" t="s">
        <v>6594</v>
      </c>
      <c r="I3063" s="342" t="s">
        <v>6575</v>
      </c>
      <c r="J3063" s="342" t="s">
        <v>6755</v>
      </c>
      <c r="K3063" s="581" t="s">
        <v>7447</v>
      </c>
      <c r="L3063" s="344" t="s">
        <v>4090</v>
      </c>
      <c r="N3063" s="344" t="s">
        <v>4090</v>
      </c>
      <c r="O3063" s="341">
        <v>0</v>
      </c>
    </row>
    <row r="3064" spans="1:15" x14ac:dyDescent="0.2">
      <c r="A3064" s="341" t="s">
        <v>9257</v>
      </c>
      <c r="B3064" s="341" t="s">
        <v>9277</v>
      </c>
      <c r="C3064" s="342" t="s">
        <v>8205</v>
      </c>
      <c r="D3064" s="342" t="s">
        <v>6671</v>
      </c>
      <c r="E3064" s="342" t="s">
        <v>9326</v>
      </c>
      <c r="F3064" s="342" t="s">
        <v>6568</v>
      </c>
      <c r="G3064" s="343">
        <v>7.99</v>
      </c>
      <c r="H3064" s="342" t="s">
        <v>6594</v>
      </c>
      <c r="I3064" s="342" t="s">
        <v>6575</v>
      </c>
      <c r="J3064" s="342" t="s">
        <v>6755</v>
      </c>
      <c r="K3064" s="581" t="s">
        <v>6758</v>
      </c>
      <c r="L3064" s="344" t="s">
        <v>4090</v>
      </c>
      <c r="N3064" s="344" t="s">
        <v>4090</v>
      </c>
      <c r="O3064" s="341" t="s">
        <v>6766</v>
      </c>
    </row>
    <row r="3065" spans="1:15" x14ac:dyDescent="0.2">
      <c r="A3065" s="341" t="s">
        <v>9257</v>
      </c>
      <c r="B3065" s="341" t="s">
        <v>9277</v>
      </c>
      <c r="C3065" s="342" t="s">
        <v>8205</v>
      </c>
      <c r="D3065" s="342" t="s">
        <v>6671</v>
      </c>
      <c r="E3065" s="342" t="s">
        <v>9319</v>
      </c>
      <c r="F3065" s="342" t="s">
        <v>6568</v>
      </c>
      <c r="G3065" s="343">
        <v>10.58</v>
      </c>
      <c r="H3065" s="342" t="s">
        <v>6594</v>
      </c>
      <c r="I3065" s="342" t="s">
        <v>6575</v>
      </c>
      <c r="J3065" s="342" t="s">
        <v>6755</v>
      </c>
      <c r="K3065" s="581" t="s">
        <v>7131</v>
      </c>
      <c r="L3065" s="344" t="s">
        <v>4090</v>
      </c>
      <c r="N3065" s="344" t="s">
        <v>4090</v>
      </c>
      <c r="O3065" s="341">
        <v>0</v>
      </c>
    </row>
    <row r="3066" spans="1:15" x14ac:dyDescent="0.2">
      <c r="A3066" s="341" t="s">
        <v>9257</v>
      </c>
      <c r="B3066" s="341" t="s">
        <v>9277</v>
      </c>
      <c r="C3066" s="342" t="s">
        <v>8205</v>
      </c>
      <c r="D3066" s="342" t="s">
        <v>6671</v>
      </c>
      <c r="E3066" s="342" t="s">
        <v>9328</v>
      </c>
      <c r="F3066" s="342" t="s">
        <v>6568</v>
      </c>
      <c r="G3066" s="343">
        <v>6.38</v>
      </c>
      <c r="H3066" s="342" t="s">
        <v>6594</v>
      </c>
      <c r="I3066" s="342" t="s">
        <v>6575</v>
      </c>
      <c r="J3066" s="342" t="s">
        <v>6755</v>
      </c>
      <c r="K3066" s="581" t="s">
        <v>8017</v>
      </c>
      <c r="L3066" s="344" t="s">
        <v>4090</v>
      </c>
      <c r="N3066" s="344" t="s">
        <v>4090</v>
      </c>
      <c r="O3066" s="341">
        <v>0</v>
      </c>
    </row>
    <row r="3067" spans="1:15" x14ac:dyDescent="0.2">
      <c r="A3067" s="341" t="s">
        <v>9257</v>
      </c>
      <c r="B3067" s="341" t="s">
        <v>9277</v>
      </c>
      <c r="C3067" s="342" t="s">
        <v>8205</v>
      </c>
      <c r="D3067" s="342" t="s">
        <v>6671</v>
      </c>
      <c r="E3067" s="342" t="s">
        <v>9328</v>
      </c>
      <c r="F3067" s="342" t="s">
        <v>6568</v>
      </c>
      <c r="G3067" s="343">
        <v>5.29</v>
      </c>
      <c r="H3067" s="342" t="s">
        <v>6594</v>
      </c>
      <c r="I3067" s="342" t="s">
        <v>6575</v>
      </c>
      <c r="J3067" s="342" t="s">
        <v>6755</v>
      </c>
      <c r="K3067" s="581" t="s">
        <v>8221</v>
      </c>
      <c r="L3067" s="344" t="s">
        <v>4090</v>
      </c>
      <c r="N3067" s="344" t="s">
        <v>4090</v>
      </c>
      <c r="O3067" s="341" t="s">
        <v>6752</v>
      </c>
    </row>
    <row r="3068" spans="1:15" x14ac:dyDescent="0.2">
      <c r="A3068" s="341" t="s">
        <v>9257</v>
      </c>
      <c r="B3068" s="341" t="s">
        <v>9277</v>
      </c>
      <c r="C3068" s="342" t="s">
        <v>8222</v>
      </c>
      <c r="D3068" s="342" t="s">
        <v>6671</v>
      </c>
      <c r="E3068" s="342" t="s">
        <v>9319</v>
      </c>
      <c r="F3068" s="342" t="s">
        <v>6568</v>
      </c>
      <c r="G3068" s="343">
        <v>19.600000000000001</v>
      </c>
      <c r="H3068" s="342" t="s">
        <v>6594</v>
      </c>
      <c r="I3068" s="342" t="s">
        <v>6575</v>
      </c>
      <c r="J3068" s="342" t="s">
        <v>6755</v>
      </c>
      <c r="K3068" s="581" t="s">
        <v>8223</v>
      </c>
      <c r="L3068" s="344" t="s">
        <v>4090</v>
      </c>
      <c r="N3068" s="344" t="s">
        <v>4090</v>
      </c>
      <c r="O3068" s="341" t="s">
        <v>6752</v>
      </c>
    </row>
    <row r="3069" spans="1:15" x14ac:dyDescent="0.2">
      <c r="A3069" s="341" t="s">
        <v>9257</v>
      </c>
      <c r="B3069" s="341" t="s">
        <v>9277</v>
      </c>
      <c r="C3069" s="342" t="s">
        <v>8222</v>
      </c>
      <c r="D3069" s="342" t="s">
        <v>6671</v>
      </c>
      <c r="E3069" s="342" t="s">
        <v>9321</v>
      </c>
      <c r="F3069" s="342" t="s">
        <v>6568</v>
      </c>
      <c r="G3069" s="343">
        <v>4.29</v>
      </c>
      <c r="H3069" s="342" t="s">
        <v>6594</v>
      </c>
      <c r="I3069" s="342" t="s">
        <v>6575</v>
      </c>
      <c r="J3069" s="342" t="s">
        <v>6755</v>
      </c>
      <c r="K3069" s="581" t="s">
        <v>8224</v>
      </c>
      <c r="L3069" s="344" t="s">
        <v>4090</v>
      </c>
      <c r="N3069" s="344" t="s">
        <v>4090</v>
      </c>
      <c r="O3069" s="341">
        <v>0</v>
      </c>
    </row>
    <row r="3070" spans="1:15" x14ac:dyDescent="0.2">
      <c r="A3070" s="341" t="s">
        <v>9257</v>
      </c>
      <c r="B3070" s="341" t="s">
        <v>9277</v>
      </c>
      <c r="C3070" s="342" t="s">
        <v>8205</v>
      </c>
      <c r="D3070" s="342" t="s">
        <v>6671</v>
      </c>
      <c r="E3070" s="342" t="s">
        <v>9321</v>
      </c>
      <c r="F3070" s="342" t="s">
        <v>6568</v>
      </c>
      <c r="G3070" s="343">
        <v>5.875</v>
      </c>
      <c r="H3070" s="342" t="s">
        <v>6594</v>
      </c>
      <c r="I3070" s="342" t="s">
        <v>6575</v>
      </c>
      <c r="J3070" s="342" t="s">
        <v>6755</v>
      </c>
      <c r="K3070" s="581" t="s">
        <v>8225</v>
      </c>
      <c r="L3070" s="344" t="s">
        <v>4090</v>
      </c>
      <c r="N3070" s="344" t="s">
        <v>4090</v>
      </c>
      <c r="O3070" s="341" t="s">
        <v>6766</v>
      </c>
    </row>
    <row r="3071" spans="1:15" x14ac:dyDescent="0.2">
      <c r="A3071" s="341" t="s">
        <v>9257</v>
      </c>
      <c r="B3071" s="341" t="s">
        <v>9277</v>
      </c>
      <c r="C3071" s="342" t="s">
        <v>8205</v>
      </c>
      <c r="D3071" s="342" t="s">
        <v>6671</v>
      </c>
      <c r="E3071" s="342" t="s">
        <v>9321</v>
      </c>
      <c r="F3071" s="342" t="s">
        <v>6568</v>
      </c>
      <c r="G3071" s="343">
        <v>8.4600000000000009</v>
      </c>
      <c r="H3071" s="342" t="s">
        <v>6594</v>
      </c>
      <c r="I3071" s="342" t="s">
        <v>6575</v>
      </c>
      <c r="J3071" s="342" t="s">
        <v>6755</v>
      </c>
      <c r="K3071" s="581" t="s">
        <v>8226</v>
      </c>
      <c r="L3071" s="344" t="s">
        <v>4090</v>
      </c>
      <c r="N3071" s="344" t="s">
        <v>4090</v>
      </c>
      <c r="O3071" s="341">
        <v>0</v>
      </c>
    </row>
    <row r="3072" spans="1:15" x14ac:dyDescent="0.2">
      <c r="A3072" s="341" t="s">
        <v>9257</v>
      </c>
      <c r="B3072" s="341" t="s">
        <v>9277</v>
      </c>
      <c r="C3072" s="342" t="s">
        <v>8205</v>
      </c>
      <c r="D3072" s="342" t="s">
        <v>6671</v>
      </c>
      <c r="E3072" s="342" t="s">
        <v>9255</v>
      </c>
      <c r="F3072" s="342" t="s">
        <v>6568</v>
      </c>
      <c r="G3072" s="343">
        <v>27</v>
      </c>
      <c r="H3072" s="342" t="s">
        <v>6594</v>
      </c>
      <c r="I3072" s="342" t="s">
        <v>6575</v>
      </c>
      <c r="J3072" s="342" t="s">
        <v>6755</v>
      </c>
      <c r="K3072" s="581" t="s">
        <v>7401</v>
      </c>
      <c r="L3072" s="344" t="s">
        <v>4090</v>
      </c>
      <c r="N3072" s="344" t="s">
        <v>4090</v>
      </c>
      <c r="O3072" s="341">
        <v>0</v>
      </c>
    </row>
    <row r="3073" spans="1:15" x14ac:dyDescent="0.2">
      <c r="A3073" s="341" t="s">
        <v>9257</v>
      </c>
      <c r="B3073" s="341" t="s">
        <v>9277</v>
      </c>
      <c r="C3073" s="342" t="s">
        <v>8205</v>
      </c>
      <c r="D3073" s="342" t="s">
        <v>6671</v>
      </c>
      <c r="E3073" s="342" t="s">
        <v>9319</v>
      </c>
      <c r="F3073" s="342" t="s">
        <v>6568</v>
      </c>
      <c r="G3073" s="343">
        <v>4.5600000000000005</v>
      </c>
      <c r="H3073" s="342" t="s">
        <v>6594</v>
      </c>
      <c r="I3073" s="342" t="s">
        <v>6575</v>
      </c>
      <c r="J3073" s="342" t="s">
        <v>6755</v>
      </c>
      <c r="K3073" s="581" t="s">
        <v>7088</v>
      </c>
      <c r="L3073" s="344" t="s">
        <v>4090</v>
      </c>
      <c r="N3073" s="344" t="s">
        <v>4090</v>
      </c>
      <c r="O3073" s="341">
        <v>0</v>
      </c>
    </row>
    <row r="3074" spans="1:15" x14ac:dyDescent="0.2">
      <c r="A3074" s="341" t="s">
        <v>9257</v>
      </c>
      <c r="B3074" s="341" t="s">
        <v>9277</v>
      </c>
      <c r="C3074" s="342" t="s">
        <v>8205</v>
      </c>
      <c r="D3074" s="342" t="s">
        <v>6671</v>
      </c>
      <c r="E3074" s="342" t="s">
        <v>9321</v>
      </c>
      <c r="F3074" s="342" t="s">
        <v>6568</v>
      </c>
      <c r="G3074" s="343">
        <v>11.5</v>
      </c>
      <c r="H3074" s="342" t="s">
        <v>6594</v>
      </c>
      <c r="I3074" s="342" t="s">
        <v>6575</v>
      </c>
      <c r="J3074" s="342" t="s">
        <v>6755</v>
      </c>
      <c r="K3074" s="581" t="s">
        <v>8227</v>
      </c>
      <c r="L3074" s="344" t="s">
        <v>4090</v>
      </c>
      <c r="N3074" s="344" t="s">
        <v>4090</v>
      </c>
      <c r="O3074" s="341" t="s">
        <v>6752</v>
      </c>
    </row>
    <row r="3075" spans="1:15" x14ac:dyDescent="0.2">
      <c r="A3075" s="341" t="s">
        <v>9257</v>
      </c>
      <c r="B3075" s="341" t="s">
        <v>9277</v>
      </c>
      <c r="C3075" s="342" t="s">
        <v>8205</v>
      </c>
      <c r="D3075" s="342" t="s">
        <v>6671</v>
      </c>
      <c r="E3075" s="342" t="s">
        <v>9321</v>
      </c>
      <c r="F3075" s="342" t="s">
        <v>6568</v>
      </c>
      <c r="G3075" s="343">
        <v>5.36</v>
      </c>
      <c r="H3075" s="342" t="s">
        <v>6594</v>
      </c>
      <c r="I3075" s="342" t="s">
        <v>6575</v>
      </c>
      <c r="J3075" s="342" t="s">
        <v>6755</v>
      </c>
      <c r="K3075" s="581" t="s">
        <v>7145</v>
      </c>
      <c r="L3075" s="344" t="s">
        <v>4090</v>
      </c>
      <c r="N3075" s="344" t="s">
        <v>4090</v>
      </c>
      <c r="O3075" s="341">
        <v>0</v>
      </c>
    </row>
    <row r="3076" spans="1:15" x14ac:dyDescent="0.2">
      <c r="A3076" s="341" t="s">
        <v>9257</v>
      </c>
      <c r="B3076" s="341" t="s">
        <v>9277</v>
      </c>
      <c r="C3076" s="342" t="s">
        <v>8205</v>
      </c>
      <c r="D3076" s="342" t="s">
        <v>6671</v>
      </c>
      <c r="E3076" s="342" t="s">
        <v>9319</v>
      </c>
      <c r="F3076" s="342" t="s">
        <v>6568</v>
      </c>
      <c r="G3076" s="343">
        <v>4.95</v>
      </c>
      <c r="H3076" s="342" t="s">
        <v>6594</v>
      </c>
      <c r="I3076" s="342" t="s">
        <v>6575</v>
      </c>
      <c r="J3076" s="342" t="s">
        <v>6755</v>
      </c>
      <c r="K3076" s="581" t="s">
        <v>6771</v>
      </c>
      <c r="L3076" s="344" t="s">
        <v>4090</v>
      </c>
      <c r="N3076" s="344" t="s">
        <v>4090</v>
      </c>
      <c r="O3076" s="341">
        <v>0</v>
      </c>
    </row>
    <row r="3077" spans="1:15" x14ac:dyDescent="0.2">
      <c r="A3077" s="341" t="s">
        <v>9257</v>
      </c>
      <c r="B3077" s="341" t="s">
        <v>9277</v>
      </c>
      <c r="C3077" s="342" t="s">
        <v>8205</v>
      </c>
      <c r="D3077" s="342" t="s">
        <v>6671</v>
      </c>
      <c r="E3077" s="342" t="s">
        <v>9320</v>
      </c>
      <c r="F3077" s="342" t="s">
        <v>6568</v>
      </c>
      <c r="G3077" s="343">
        <v>8.74</v>
      </c>
      <c r="H3077" s="342" t="s">
        <v>6594</v>
      </c>
      <c r="I3077" s="342" t="s">
        <v>6575</v>
      </c>
      <c r="J3077" s="342" t="s">
        <v>6755</v>
      </c>
      <c r="K3077" s="581" t="s">
        <v>8228</v>
      </c>
      <c r="L3077" s="344" t="s">
        <v>4090</v>
      </c>
      <c r="N3077" s="344" t="s">
        <v>4090</v>
      </c>
      <c r="O3077" s="341">
        <v>0</v>
      </c>
    </row>
    <row r="3078" spans="1:15" x14ac:dyDescent="0.2">
      <c r="A3078" s="341" t="s">
        <v>9257</v>
      </c>
      <c r="B3078" s="341" t="s">
        <v>9277</v>
      </c>
      <c r="C3078" s="342" t="s">
        <v>8222</v>
      </c>
      <c r="D3078" s="342" t="s">
        <v>6671</v>
      </c>
      <c r="E3078" s="342" t="s">
        <v>9320</v>
      </c>
      <c r="F3078" s="342" t="s">
        <v>6568</v>
      </c>
      <c r="G3078" s="343">
        <v>5.6550000000000002</v>
      </c>
      <c r="H3078" s="342" t="s">
        <v>6594</v>
      </c>
      <c r="I3078" s="342" t="s">
        <v>6575</v>
      </c>
      <c r="J3078" s="342" t="s">
        <v>6755</v>
      </c>
      <c r="K3078" s="581" t="s">
        <v>7998</v>
      </c>
      <c r="L3078" s="344" t="s">
        <v>4090</v>
      </c>
      <c r="N3078" s="344" t="s">
        <v>4090</v>
      </c>
      <c r="O3078" s="341">
        <v>0</v>
      </c>
    </row>
    <row r="3079" spans="1:15" x14ac:dyDescent="0.2">
      <c r="A3079" s="341" t="s">
        <v>9257</v>
      </c>
      <c r="B3079" s="341" t="s">
        <v>9277</v>
      </c>
      <c r="C3079" s="342" t="s">
        <v>8205</v>
      </c>
      <c r="D3079" s="342" t="s">
        <v>6671</v>
      </c>
      <c r="E3079" s="342" t="s">
        <v>9320</v>
      </c>
      <c r="F3079" s="342" t="s">
        <v>6568</v>
      </c>
      <c r="G3079" s="343">
        <v>10.120000000000001</v>
      </c>
      <c r="H3079" s="342" t="s">
        <v>6594</v>
      </c>
      <c r="I3079" s="342" t="s">
        <v>6575</v>
      </c>
      <c r="J3079" s="342" t="s">
        <v>6755</v>
      </c>
      <c r="K3079" s="581" t="s">
        <v>6782</v>
      </c>
      <c r="L3079" s="344" t="s">
        <v>4090</v>
      </c>
      <c r="N3079" s="344" t="s">
        <v>4090</v>
      </c>
      <c r="O3079" s="341">
        <v>0</v>
      </c>
    </row>
    <row r="3080" spans="1:15" x14ac:dyDescent="0.2">
      <c r="A3080" s="341" t="s">
        <v>9257</v>
      </c>
      <c r="B3080" s="341" t="s">
        <v>9277</v>
      </c>
      <c r="C3080" s="342" t="s">
        <v>8205</v>
      </c>
      <c r="D3080" s="342" t="s">
        <v>6671</v>
      </c>
      <c r="E3080" s="342" t="s">
        <v>9255</v>
      </c>
      <c r="F3080" s="342" t="s">
        <v>6568</v>
      </c>
      <c r="G3080" s="343">
        <v>2.0699999999999998</v>
      </c>
      <c r="H3080" s="342" t="s">
        <v>6594</v>
      </c>
      <c r="I3080" s="342" t="s">
        <v>6575</v>
      </c>
      <c r="J3080" s="342" t="s">
        <v>6755</v>
      </c>
      <c r="K3080" s="581" t="s">
        <v>7415</v>
      </c>
      <c r="L3080" s="344" t="s">
        <v>4090</v>
      </c>
      <c r="N3080" s="344" t="s">
        <v>4090</v>
      </c>
      <c r="O3080" s="341">
        <v>0</v>
      </c>
    </row>
    <row r="3081" spans="1:15" x14ac:dyDescent="0.2">
      <c r="A3081" s="341" t="s">
        <v>9257</v>
      </c>
      <c r="B3081" s="341" t="s">
        <v>9277</v>
      </c>
      <c r="C3081" s="342" t="s">
        <v>8205</v>
      </c>
      <c r="D3081" s="342" t="s">
        <v>6671</v>
      </c>
      <c r="E3081" s="342" t="s">
        <v>9255</v>
      </c>
      <c r="F3081" s="342" t="s">
        <v>6568</v>
      </c>
      <c r="G3081" s="343">
        <v>11.47</v>
      </c>
      <c r="H3081" s="342" t="s">
        <v>6594</v>
      </c>
      <c r="I3081" s="342" t="s">
        <v>6575</v>
      </c>
      <c r="J3081" s="342" t="s">
        <v>6755</v>
      </c>
      <c r="K3081" s="581" t="s">
        <v>7655</v>
      </c>
      <c r="L3081" s="344" t="s">
        <v>4090</v>
      </c>
      <c r="N3081" s="344" t="s">
        <v>4090</v>
      </c>
      <c r="O3081" s="341">
        <v>0</v>
      </c>
    </row>
    <row r="3082" spans="1:15" x14ac:dyDescent="0.2">
      <c r="A3082" s="341" t="s">
        <v>9257</v>
      </c>
      <c r="B3082" s="341" t="s">
        <v>9277</v>
      </c>
      <c r="C3082" s="342" t="s">
        <v>8205</v>
      </c>
      <c r="D3082" s="342" t="s">
        <v>6671</v>
      </c>
      <c r="E3082" s="342" t="s">
        <v>9319</v>
      </c>
      <c r="F3082" s="342" t="s">
        <v>6568</v>
      </c>
      <c r="G3082" s="343">
        <v>18.5</v>
      </c>
      <c r="H3082" s="342" t="s">
        <v>6594</v>
      </c>
      <c r="I3082" s="342" t="s">
        <v>6575</v>
      </c>
      <c r="J3082" s="342" t="s">
        <v>6755</v>
      </c>
      <c r="K3082" s="581" t="s">
        <v>8229</v>
      </c>
      <c r="L3082" s="344" t="s">
        <v>4090</v>
      </c>
      <c r="N3082" s="344" t="s">
        <v>4090</v>
      </c>
      <c r="O3082" s="341" t="s">
        <v>6752</v>
      </c>
    </row>
    <row r="3083" spans="1:15" x14ac:dyDescent="0.2">
      <c r="A3083" s="341" t="s">
        <v>9257</v>
      </c>
      <c r="B3083" s="341" t="s">
        <v>9277</v>
      </c>
      <c r="C3083" s="342" t="s">
        <v>8205</v>
      </c>
      <c r="D3083" s="342" t="s">
        <v>6671</v>
      </c>
      <c r="E3083" s="342" t="s">
        <v>9323</v>
      </c>
      <c r="F3083" s="342" t="s">
        <v>6568</v>
      </c>
      <c r="G3083" s="343">
        <v>18</v>
      </c>
      <c r="H3083" s="342" t="s">
        <v>6594</v>
      </c>
      <c r="I3083" s="342" t="s">
        <v>6575</v>
      </c>
      <c r="J3083" s="342" t="s">
        <v>6755</v>
      </c>
      <c r="K3083" s="581" t="s">
        <v>7997</v>
      </c>
      <c r="L3083" s="344" t="s">
        <v>4090</v>
      </c>
      <c r="N3083" s="344" t="s">
        <v>4090</v>
      </c>
      <c r="O3083" s="341">
        <v>0</v>
      </c>
    </row>
    <row r="3084" spans="1:15" x14ac:dyDescent="0.2">
      <c r="A3084" s="341" t="s">
        <v>9257</v>
      </c>
      <c r="B3084" s="341" t="s">
        <v>9277</v>
      </c>
      <c r="C3084" s="342" t="s">
        <v>8205</v>
      </c>
      <c r="D3084" s="342" t="s">
        <v>6671</v>
      </c>
      <c r="E3084" s="342" t="s">
        <v>9322</v>
      </c>
      <c r="F3084" s="342" t="s">
        <v>6568</v>
      </c>
      <c r="G3084" s="343">
        <v>6.72</v>
      </c>
      <c r="H3084" s="342" t="s">
        <v>6594</v>
      </c>
      <c r="I3084" s="342" t="s">
        <v>6575</v>
      </c>
      <c r="J3084" s="342" t="s">
        <v>6755</v>
      </c>
      <c r="K3084" s="581" t="s">
        <v>6795</v>
      </c>
      <c r="L3084" s="344" t="s">
        <v>4090</v>
      </c>
      <c r="N3084" s="344" t="s">
        <v>4090</v>
      </c>
      <c r="O3084" s="341" t="s">
        <v>6766</v>
      </c>
    </row>
    <row r="3085" spans="1:15" x14ac:dyDescent="0.2">
      <c r="A3085" s="341" t="s">
        <v>9257</v>
      </c>
      <c r="B3085" s="341" t="s">
        <v>9277</v>
      </c>
      <c r="C3085" s="342" t="s">
        <v>8205</v>
      </c>
      <c r="D3085" s="342" t="s">
        <v>6671</v>
      </c>
      <c r="E3085" s="342" t="s">
        <v>9322</v>
      </c>
      <c r="F3085" s="342" t="s">
        <v>6568</v>
      </c>
      <c r="G3085" s="343">
        <v>24.975000000000001</v>
      </c>
      <c r="H3085" s="342" t="s">
        <v>6594</v>
      </c>
      <c r="I3085" s="342" t="s">
        <v>6575</v>
      </c>
      <c r="J3085" s="342" t="s">
        <v>6755</v>
      </c>
      <c r="K3085" s="581" t="s">
        <v>7179</v>
      </c>
      <c r="L3085" s="344" t="s">
        <v>4090</v>
      </c>
      <c r="N3085" s="344" t="s">
        <v>4090</v>
      </c>
      <c r="O3085" s="341">
        <v>0</v>
      </c>
    </row>
    <row r="3086" spans="1:15" x14ac:dyDescent="0.2">
      <c r="A3086" s="341" t="s">
        <v>9257</v>
      </c>
      <c r="B3086" s="341" t="s">
        <v>9277</v>
      </c>
      <c r="C3086" s="342" t="s">
        <v>8205</v>
      </c>
      <c r="D3086" s="342" t="s">
        <v>6671</v>
      </c>
      <c r="E3086" s="342" t="s">
        <v>9324</v>
      </c>
      <c r="F3086" s="342" t="s">
        <v>6568</v>
      </c>
      <c r="G3086" s="343">
        <v>7.82</v>
      </c>
      <c r="H3086" s="342" t="s">
        <v>6594</v>
      </c>
      <c r="I3086" s="342" t="s">
        <v>6575</v>
      </c>
      <c r="J3086" s="342" t="s">
        <v>6755</v>
      </c>
      <c r="K3086" s="581" t="s">
        <v>7121</v>
      </c>
      <c r="L3086" s="344" t="s">
        <v>4090</v>
      </c>
      <c r="N3086" s="344" t="s">
        <v>4090</v>
      </c>
      <c r="O3086" s="341">
        <v>0</v>
      </c>
    </row>
    <row r="3087" spans="1:15" x14ac:dyDescent="0.2">
      <c r="A3087" s="341" t="s">
        <v>9257</v>
      </c>
      <c r="B3087" s="341" t="s">
        <v>9277</v>
      </c>
      <c r="C3087" s="342" t="s">
        <v>8205</v>
      </c>
      <c r="D3087" s="342" t="s">
        <v>6671</v>
      </c>
      <c r="E3087" s="342" t="s">
        <v>9324</v>
      </c>
      <c r="F3087" s="342" t="s">
        <v>6568</v>
      </c>
      <c r="G3087" s="343">
        <v>6.65</v>
      </c>
      <c r="H3087" s="342" t="s">
        <v>6594</v>
      </c>
      <c r="I3087" s="342" t="s">
        <v>6575</v>
      </c>
      <c r="J3087" s="342" t="s">
        <v>6755</v>
      </c>
      <c r="K3087" s="581" t="s">
        <v>7173</v>
      </c>
      <c r="L3087" s="344" t="s">
        <v>4090</v>
      </c>
      <c r="N3087" s="344" t="s">
        <v>4090</v>
      </c>
      <c r="O3087" s="341">
        <v>0</v>
      </c>
    </row>
    <row r="3088" spans="1:15" x14ac:dyDescent="0.2">
      <c r="A3088" s="341" t="s">
        <v>9257</v>
      </c>
      <c r="B3088" s="341" t="s">
        <v>9277</v>
      </c>
      <c r="C3088" s="342" t="s">
        <v>8205</v>
      </c>
      <c r="D3088" s="342" t="s">
        <v>6671</v>
      </c>
      <c r="E3088" s="342" t="s">
        <v>9337</v>
      </c>
      <c r="F3088" s="342" t="s">
        <v>6568</v>
      </c>
      <c r="G3088" s="343">
        <v>5.5200000000000005</v>
      </c>
      <c r="H3088" s="342" t="s">
        <v>6594</v>
      </c>
      <c r="I3088" s="342" t="s">
        <v>6575</v>
      </c>
      <c r="J3088" s="342" t="s">
        <v>6755</v>
      </c>
      <c r="K3088" s="581" t="s">
        <v>6777</v>
      </c>
      <c r="L3088" s="344" t="s">
        <v>4090</v>
      </c>
      <c r="N3088" s="344" t="s">
        <v>4090</v>
      </c>
      <c r="O3088" s="341">
        <v>0</v>
      </c>
    </row>
    <row r="3089" spans="1:15" x14ac:dyDescent="0.2">
      <c r="A3089" s="341" t="s">
        <v>9257</v>
      </c>
      <c r="B3089" s="341" t="s">
        <v>9277</v>
      </c>
      <c r="C3089" s="342" t="s">
        <v>8205</v>
      </c>
      <c r="D3089" s="342" t="s">
        <v>6671</v>
      </c>
      <c r="E3089" s="342" t="s">
        <v>9255</v>
      </c>
      <c r="F3089" s="342" t="s">
        <v>6568</v>
      </c>
      <c r="G3089" s="343">
        <v>7.7550000000000008</v>
      </c>
      <c r="H3089" s="342" t="s">
        <v>6594</v>
      </c>
      <c r="I3089" s="342" t="s">
        <v>6575</v>
      </c>
      <c r="J3089" s="342" t="s">
        <v>6755</v>
      </c>
      <c r="K3089" s="581" t="s">
        <v>7644</v>
      </c>
      <c r="L3089" s="344" t="s">
        <v>4090</v>
      </c>
      <c r="N3089" s="344" t="s">
        <v>4090</v>
      </c>
      <c r="O3089" s="341">
        <v>0</v>
      </c>
    </row>
    <row r="3090" spans="1:15" x14ac:dyDescent="0.2">
      <c r="A3090" s="341" t="s">
        <v>9257</v>
      </c>
      <c r="B3090" s="341" t="s">
        <v>9277</v>
      </c>
      <c r="C3090" s="342" t="s">
        <v>8205</v>
      </c>
      <c r="D3090" s="342" t="s">
        <v>6671</v>
      </c>
      <c r="E3090" s="342" t="s">
        <v>9319</v>
      </c>
      <c r="F3090" s="342" t="s">
        <v>6568</v>
      </c>
      <c r="G3090" s="343">
        <v>4.41</v>
      </c>
      <c r="H3090" s="342" t="s">
        <v>6594</v>
      </c>
      <c r="I3090" s="342" t="s">
        <v>6575</v>
      </c>
      <c r="J3090" s="342" t="s">
        <v>6755</v>
      </c>
      <c r="K3090" s="581" t="s">
        <v>8220</v>
      </c>
      <c r="L3090" s="344" t="s">
        <v>4090</v>
      </c>
      <c r="N3090" s="344" t="s">
        <v>4090</v>
      </c>
      <c r="O3090" s="341" t="s">
        <v>6752</v>
      </c>
    </row>
    <row r="3091" spans="1:15" x14ac:dyDescent="0.2">
      <c r="A3091" s="341" t="s">
        <v>9257</v>
      </c>
      <c r="B3091" s="341" t="s">
        <v>9277</v>
      </c>
      <c r="C3091" s="342" t="s">
        <v>8205</v>
      </c>
      <c r="D3091" s="342" t="s">
        <v>6671</v>
      </c>
      <c r="E3091" s="342" t="s">
        <v>9325</v>
      </c>
      <c r="F3091" s="342" t="s">
        <v>6568</v>
      </c>
      <c r="G3091" s="343">
        <v>30</v>
      </c>
      <c r="H3091" s="342" t="s">
        <v>6594</v>
      </c>
      <c r="I3091" s="342" t="s">
        <v>6575</v>
      </c>
      <c r="J3091" s="342" t="s">
        <v>6755</v>
      </c>
      <c r="K3091" s="581" t="s">
        <v>6759</v>
      </c>
      <c r="L3091" s="344" t="s">
        <v>4090</v>
      </c>
      <c r="N3091" s="344" t="s">
        <v>4090</v>
      </c>
      <c r="O3091" s="341" t="s">
        <v>6752</v>
      </c>
    </row>
    <row r="3092" spans="1:15" x14ac:dyDescent="0.2">
      <c r="A3092" s="341" t="s">
        <v>9257</v>
      </c>
      <c r="B3092" s="341" t="s">
        <v>9277</v>
      </c>
      <c r="C3092" s="342" t="s">
        <v>8205</v>
      </c>
      <c r="D3092" s="342" t="s">
        <v>6671</v>
      </c>
      <c r="E3092" s="342" t="s">
        <v>9325</v>
      </c>
      <c r="F3092" s="342" t="s">
        <v>6568</v>
      </c>
      <c r="G3092" s="343">
        <v>25.25</v>
      </c>
      <c r="H3092" s="342" t="s">
        <v>6594</v>
      </c>
      <c r="I3092" s="342" t="s">
        <v>6575</v>
      </c>
      <c r="J3092" s="342" t="s">
        <v>6755</v>
      </c>
      <c r="K3092" s="581" t="s">
        <v>8230</v>
      </c>
      <c r="L3092" s="344" t="s">
        <v>4090</v>
      </c>
      <c r="N3092" s="344" t="s">
        <v>4090</v>
      </c>
      <c r="O3092" s="341" t="s">
        <v>6766</v>
      </c>
    </row>
    <row r="3093" spans="1:15" x14ac:dyDescent="0.2">
      <c r="A3093" s="341" t="s">
        <v>9257</v>
      </c>
      <c r="B3093" s="341" t="s">
        <v>9277</v>
      </c>
      <c r="C3093" s="342" t="s">
        <v>6676</v>
      </c>
      <c r="D3093" s="342" t="s">
        <v>6671</v>
      </c>
      <c r="E3093" s="342" t="s">
        <v>9319</v>
      </c>
      <c r="F3093" s="342" t="s">
        <v>6568</v>
      </c>
      <c r="G3093" s="343">
        <v>5.9279999999999999</v>
      </c>
      <c r="H3093" s="342" t="s">
        <v>6594</v>
      </c>
      <c r="I3093" s="342" t="s">
        <v>6575</v>
      </c>
      <c r="J3093" s="342" t="s">
        <v>6755</v>
      </c>
      <c r="K3093" s="581" t="s">
        <v>7147</v>
      </c>
      <c r="L3093" s="344" t="s">
        <v>4090</v>
      </c>
      <c r="N3093" s="344" t="s">
        <v>4090</v>
      </c>
      <c r="O3093" s="341">
        <v>0</v>
      </c>
    </row>
    <row r="3094" spans="1:15" x14ac:dyDescent="0.2">
      <c r="A3094" s="341" t="s">
        <v>9257</v>
      </c>
      <c r="B3094" s="341" t="s">
        <v>9277</v>
      </c>
      <c r="C3094" s="342" t="s">
        <v>8205</v>
      </c>
      <c r="D3094" s="342" t="s">
        <v>6671</v>
      </c>
      <c r="E3094" s="342" t="s">
        <v>9319</v>
      </c>
      <c r="F3094" s="342" t="s">
        <v>6568</v>
      </c>
      <c r="G3094" s="343">
        <v>3.8000000000000003</v>
      </c>
      <c r="H3094" s="342" t="s">
        <v>6594</v>
      </c>
      <c r="I3094" s="342" t="s">
        <v>6575</v>
      </c>
      <c r="J3094" s="342" t="s">
        <v>6755</v>
      </c>
      <c r="K3094" s="581" t="s">
        <v>8231</v>
      </c>
      <c r="L3094" s="344" t="s">
        <v>4090</v>
      </c>
      <c r="N3094" s="344" t="s">
        <v>4090</v>
      </c>
      <c r="O3094" s="341">
        <v>0</v>
      </c>
    </row>
    <row r="3095" spans="1:15" x14ac:dyDescent="0.2">
      <c r="A3095" s="341" t="s">
        <v>9257</v>
      </c>
      <c r="B3095" s="341" t="s">
        <v>9277</v>
      </c>
      <c r="C3095" s="342" t="s">
        <v>6964</v>
      </c>
      <c r="D3095" s="342" t="s">
        <v>6624</v>
      </c>
      <c r="E3095" s="342" t="s">
        <v>9323</v>
      </c>
      <c r="F3095" s="342" t="s">
        <v>6568</v>
      </c>
      <c r="G3095" s="343">
        <v>4.5</v>
      </c>
      <c r="H3095" s="342" t="s">
        <v>6594</v>
      </c>
      <c r="I3095" s="342" t="s">
        <v>6575</v>
      </c>
      <c r="J3095" s="342" t="s">
        <v>6755</v>
      </c>
      <c r="K3095" s="581" t="s">
        <v>8232</v>
      </c>
      <c r="L3095" s="344" t="s">
        <v>4090</v>
      </c>
      <c r="N3095" s="344" t="s">
        <v>4090</v>
      </c>
      <c r="O3095" s="341">
        <v>0</v>
      </c>
    </row>
    <row r="3096" spans="1:15" x14ac:dyDescent="0.2">
      <c r="A3096" s="341" t="s">
        <v>9257</v>
      </c>
      <c r="B3096" s="341" t="s">
        <v>9277</v>
      </c>
      <c r="C3096" s="342" t="s">
        <v>8205</v>
      </c>
      <c r="D3096" s="342" t="s">
        <v>6671</v>
      </c>
      <c r="E3096" s="342" t="s">
        <v>9320</v>
      </c>
      <c r="F3096" s="342" t="s">
        <v>6568</v>
      </c>
      <c r="G3096" s="343">
        <v>5.1000000000000005</v>
      </c>
      <c r="H3096" s="342" t="s">
        <v>6594</v>
      </c>
      <c r="I3096" s="342" t="s">
        <v>6575</v>
      </c>
      <c r="J3096" s="342" t="s">
        <v>6755</v>
      </c>
      <c r="K3096" s="581" t="s">
        <v>8233</v>
      </c>
      <c r="L3096" s="344" t="s">
        <v>4090</v>
      </c>
      <c r="N3096" s="344" t="s">
        <v>4090</v>
      </c>
      <c r="O3096" s="341">
        <v>0</v>
      </c>
    </row>
    <row r="3097" spans="1:15" x14ac:dyDescent="0.2">
      <c r="A3097" s="341" t="s">
        <v>9257</v>
      </c>
      <c r="B3097" s="341" t="s">
        <v>9277</v>
      </c>
      <c r="C3097" s="342" t="s">
        <v>8205</v>
      </c>
      <c r="D3097" s="342" t="s">
        <v>6671</v>
      </c>
      <c r="E3097" s="342" t="s">
        <v>9320</v>
      </c>
      <c r="F3097" s="342" t="s">
        <v>6568</v>
      </c>
      <c r="G3097" s="343">
        <v>5.5200000000000005</v>
      </c>
      <c r="H3097" s="342" t="s">
        <v>6594</v>
      </c>
      <c r="I3097" s="342" t="s">
        <v>6575</v>
      </c>
      <c r="J3097" s="342" t="s">
        <v>6755</v>
      </c>
      <c r="K3097" s="581" t="s">
        <v>7178</v>
      </c>
      <c r="L3097" s="344" t="s">
        <v>4090</v>
      </c>
      <c r="N3097" s="344" t="s">
        <v>4090</v>
      </c>
      <c r="O3097" s="341">
        <v>0</v>
      </c>
    </row>
    <row r="3098" spans="1:15" x14ac:dyDescent="0.2">
      <c r="A3098" s="341" t="s">
        <v>9257</v>
      </c>
      <c r="B3098" s="341" t="s">
        <v>9277</v>
      </c>
      <c r="C3098" s="342" t="s">
        <v>8205</v>
      </c>
      <c r="D3098" s="342" t="s">
        <v>6671</v>
      </c>
      <c r="E3098" s="342" t="s">
        <v>9328</v>
      </c>
      <c r="F3098" s="342" t="s">
        <v>6568</v>
      </c>
      <c r="G3098" s="343">
        <v>5</v>
      </c>
      <c r="H3098" s="342" t="s">
        <v>6594</v>
      </c>
      <c r="I3098" s="342" t="s">
        <v>6575</v>
      </c>
      <c r="J3098" s="342" t="s">
        <v>6755</v>
      </c>
      <c r="K3098" s="581" t="s">
        <v>8234</v>
      </c>
      <c r="L3098" s="344" t="s">
        <v>4090</v>
      </c>
      <c r="N3098" s="344" t="s">
        <v>4090</v>
      </c>
      <c r="O3098" s="341">
        <v>0</v>
      </c>
    </row>
    <row r="3099" spans="1:15" x14ac:dyDescent="0.2">
      <c r="A3099" s="341" t="s">
        <v>9257</v>
      </c>
      <c r="B3099" s="341" t="s">
        <v>9277</v>
      </c>
      <c r="C3099" s="342" t="s">
        <v>8205</v>
      </c>
      <c r="D3099" s="342" t="s">
        <v>6671</v>
      </c>
      <c r="E3099" s="342" t="s">
        <v>9320</v>
      </c>
      <c r="F3099" s="342" t="s">
        <v>6568</v>
      </c>
      <c r="G3099" s="343">
        <v>3.6</v>
      </c>
      <c r="H3099" s="342" t="s">
        <v>6594</v>
      </c>
      <c r="I3099" s="342" t="s">
        <v>6575</v>
      </c>
      <c r="J3099" s="342" t="s">
        <v>6755</v>
      </c>
      <c r="K3099" s="581" t="s">
        <v>8235</v>
      </c>
      <c r="L3099" s="344" t="s">
        <v>4090</v>
      </c>
      <c r="N3099" s="344" t="s">
        <v>4090</v>
      </c>
      <c r="O3099" s="341">
        <v>0</v>
      </c>
    </row>
    <row r="3100" spans="1:15" x14ac:dyDescent="0.2">
      <c r="A3100" s="341" t="s">
        <v>9257</v>
      </c>
      <c r="B3100" s="341" t="s">
        <v>9277</v>
      </c>
      <c r="C3100" s="342" t="s">
        <v>8214</v>
      </c>
      <c r="D3100" s="342" t="s">
        <v>6671</v>
      </c>
      <c r="E3100" s="342" t="s">
        <v>9320</v>
      </c>
      <c r="F3100" s="342" t="s">
        <v>6568</v>
      </c>
      <c r="G3100" s="343">
        <v>1.44</v>
      </c>
      <c r="H3100" s="342" t="s">
        <v>6594</v>
      </c>
      <c r="I3100" s="342" t="s">
        <v>6575</v>
      </c>
      <c r="J3100" s="342" t="s">
        <v>6755</v>
      </c>
      <c r="K3100" s="581" t="s">
        <v>8236</v>
      </c>
      <c r="L3100" s="344" t="s">
        <v>4090</v>
      </c>
      <c r="N3100" s="344" t="s">
        <v>4090</v>
      </c>
      <c r="O3100" s="341">
        <v>0</v>
      </c>
    </row>
    <row r="3101" spans="1:15" x14ac:dyDescent="0.2">
      <c r="A3101" s="341" t="s">
        <v>9257</v>
      </c>
      <c r="B3101" s="341" t="s">
        <v>9277</v>
      </c>
      <c r="C3101" s="342" t="s">
        <v>6689</v>
      </c>
      <c r="D3101" s="342" t="s">
        <v>6671</v>
      </c>
      <c r="E3101" s="342" t="s">
        <v>9326</v>
      </c>
      <c r="F3101" s="342" t="s">
        <v>6568</v>
      </c>
      <c r="G3101" s="343">
        <v>15.030000000000001</v>
      </c>
      <c r="H3101" s="342" t="s">
        <v>6594</v>
      </c>
      <c r="I3101" s="342" t="s">
        <v>6575</v>
      </c>
      <c r="J3101" s="342" t="s">
        <v>6755</v>
      </c>
      <c r="K3101" s="581" t="s">
        <v>8237</v>
      </c>
      <c r="L3101" s="344" t="s">
        <v>4090</v>
      </c>
      <c r="N3101" s="344" t="s">
        <v>4090</v>
      </c>
      <c r="O3101" s="341">
        <v>0</v>
      </c>
    </row>
    <row r="3102" spans="1:15" x14ac:dyDescent="0.2">
      <c r="A3102" s="341" t="s">
        <v>9257</v>
      </c>
      <c r="B3102" s="341" t="s">
        <v>9277</v>
      </c>
      <c r="C3102" s="342" t="s">
        <v>6689</v>
      </c>
      <c r="D3102" s="342" t="s">
        <v>6671</v>
      </c>
      <c r="E3102" s="342" t="s">
        <v>9320</v>
      </c>
      <c r="F3102" s="342" t="s">
        <v>6568</v>
      </c>
      <c r="G3102" s="343">
        <v>6</v>
      </c>
      <c r="H3102" s="342" t="s">
        <v>6594</v>
      </c>
      <c r="I3102" s="342" t="s">
        <v>6575</v>
      </c>
      <c r="J3102" s="342" t="s">
        <v>6755</v>
      </c>
      <c r="K3102" s="581" t="s">
        <v>8238</v>
      </c>
      <c r="L3102" s="344" t="s">
        <v>4090</v>
      </c>
      <c r="N3102" s="344" t="s">
        <v>4090</v>
      </c>
      <c r="O3102" s="341">
        <v>0</v>
      </c>
    </row>
    <row r="3103" spans="1:15" x14ac:dyDescent="0.2">
      <c r="A3103" s="341" t="s">
        <v>9257</v>
      </c>
      <c r="B3103" s="341" t="s">
        <v>9277</v>
      </c>
      <c r="C3103" s="342" t="s">
        <v>6689</v>
      </c>
      <c r="D3103" s="342" t="s">
        <v>6671</v>
      </c>
      <c r="E3103" s="342" t="s">
        <v>9320</v>
      </c>
      <c r="F3103" s="342" t="s">
        <v>6568</v>
      </c>
      <c r="G3103" s="343">
        <v>14.85</v>
      </c>
      <c r="H3103" s="342" t="s">
        <v>6594</v>
      </c>
      <c r="I3103" s="342" t="s">
        <v>6575</v>
      </c>
      <c r="J3103" s="342" t="s">
        <v>6755</v>
      </c>
      <c r="K3103" s="581" t="s">
        <v>8237</v>
      </c>
      <c r="L3103" s="344" t="s">
        <v>4090</v>
      </c>
      <c r="N3103" s="344" t="s">
        <v>4090</v>
      </c>
      <c r="O3103" s="341">
        <v>0</v>
      </c>
    </row>
    <row r="3104" spans="1:15" x14ac:dyDescent="0.2">
      <c r="A3104" s="341" t="s">
        <v>9257</v>
      </c>
      <c r="B3104" s="341" t="s">
        <v>9277</v>
      </c>
      <c r="C3104" s="342" t="s">
        <v>6689</v>
      </c>
      <c r="D3104" s="342" t="s">
        <v>6671</v>
      </c>
      <c r="E3104" s="342" t="s">
        <v>9320</v>
      </c>
      <c r="F3104" s="342" t="s">
        <v>6568</v>
      </c>
      <c r="G3104" s="343">
        <v>4.8600000000000003</v>
      </c>
      <c r="H3104" s="342" t="s">
        <v>6594</v>
      </c>
      <c r="I3104" s="342" t="s">
        <v>6575</v>
      </c>
      <c r="J3104" s="342" t="s">
        <v>6755</v>
      </c>
      <c r="K3104" s="581" t="s">
        <v>6982</v>
      </c>
      <c r="L3104" s="344" t="s">
        <v>4090</v>
      </c>
      <c r="N3104" s="344" t="s">
        <v>4090</v>
      </c>
      <c r="O3104" s="341">
        <v>0</v>
      </c>
    </row>
    <row r="3105" spans="1:15" x14ac:dyDescent="0.2">
      <c r="A3105" s="341" t="s">
        <v>9257</v>
      </c>
      <c r="B3105" s="341" t="s">
        <v>9277</v>
      </c>
      <c r="C3105" s="342" t="s">
        <v>6689</v>
      </c>
      <c r="D3105" s="342" t="s">
        <v>6671</v>
      </c>
      <c r="E3105" s="342" t="s">
        <v>9326</v>
      </c>
      <c r="F3105" s="342" t="s">
        <v>6568</v>
      </c>
      <c r="G3105" s="343">
        <v>9.01</v>
      </c>
      <c r="H3105" s="342" t="s">
        <v>6594</v>
      </c>
      <c r="I3105" s="342" t="s">
        <v>6575</v>
      </c>
      <c r="J3105" s="342" t="s">
        <v>6755</v>
      </c>
      <c r="K3105" s="581" t="s">
        <v>7724</v>
      </c>
      <c r="L3105" s="344" t="s">
        <v>4090</v>
      </c>
      <c r="N3105" s="344" t="s">
        <v>4090</v>
      </c>
      <c r="O3105" s="341">
        <v>0</v>
      </c>
    </row>
    <row r="3106" spans="1:15" x14ac:dyDescent="0.2">
      <c r="A3106" s="341" t="s">
        <v>9257</v>
      </c>
      <c r="B3106" s="341" t="s">
        <v>9277</v>
      </c>
      <c r="C3106" s="342" t="s">
        <v>6689</v>
      </c>
      <c r="D3106" s="342" t="s">
        <v>6671</v>
      </c>
      <c r="E3106" s="342" t="s">
        <v>9326</v>
      </c>
      <c r="F3106" s="342" t="s">
        <v>6568</v>
      </c>
      <c r="G3106" s="343">
        <v>13.25</v>
      </c>
      <c r="H3106" s="342" t="s">
        <v>6594</v>
      </c>
      <c r="I3106" s="342" t="s">
        <v>6575</v>
      </c>
      <c r="J3106" s="342" t="s">
        <v>6755</v>
      </c>
      <c r="K3106" s="581" t="s">
        <v>8237</v>
      </c>
      <c r="L3106" s="344" t="s">
        <v>4090</v>
      </c>
      <c r="N3106" s="344" t="s">
        <v>4090</v>
      </c>
      <c r="O3106" s="341">
        <v>0</v>
      </c>
    </row>
    <row r="3107" spans="1:15" x14ac:dyDescent="0.2">
      <c r="A3107" s="341" t="s">
        <v>9257</v>
      </c>
      <c r="B3107" s="341" t="s">
        <v>9277</v>
      </c>
      <c r="C3107" s="342" t="s">
        <v>6689</v>
      </c>
      <c r="D3107" s="342" t="s">
        <v>6671</v>
      </c>
      <c r="E3107" s="342" t="s">
        <v>9326</v>
      </c>
      <c r="F3107" s="342" t="s">
        <v>6568</v>
      </c>
      <c r="G3107" s="343">
        <v>6.1400000000000006</v>
      </c>
      <c r="H3107" s="342" t="s">
        <v>6594</v>
      </c>
      <c r="I3107" s="342" t="s">
        <v>6575</v>
      </c>
      <c r="J3107" s="342" t="s">
        <v>6755</v>
      </c>
      <c r="K3107" s="581" t="s">
        <v>8239</v>
      </c>
      <c r="L3107" s="344" t="s">
        <v>4090</v>
      </c>
      <c r="N3107" s="344" t="s">
        <v>4090</v>
      </c>
      <c r="O3107" s="341">
        <v>0</v>
      </c>
    </row>
    <row r="3108" spans="1:15" x14ac:dyDescent="0.2">
      <c r="A3108" s="341" t="s">
        <v>9257</v>
      </c>
      <c r="B3108" s="341" t="s">
        <v>9277</v>
      </c>
      <c r="C3108" s="342" t="s">
        <v>6689</v>
      </c>
      <c r="D3108" s="342" t="s">
        <v>6671</v>
      </c>
      <c r="E3108" s="342" t="s">
        <v>9326</v>
      </c>
      <c r="F3108" s="342" t="s">
        <v>6568</v>
      </c>
      <c r="G3108" s="343">
        <v>5</v>
      </c>
      <c r="H3108" s="342" t="s">
        <v>6594</v>
      </c>
      <c r="I3108" s="342" t="s">
        <v>6575</v>
      </c>
      <c r="J3108" s="342" t="s">
        <v>6755</v>
      </c>
      <c r="K3108" s="581" t="s">
        <v>7804</v>
      </c>
      <c r="L3108" s="344" t="s">
        <v>4090</v>
      </c>
      <c r="N3108" s="344" t="s">
        <v>4090</v>
      </c>
      <c r="O3108" s="341">
        <v>0</v>
      </c>
    </row>
    <row r="3109" spans="1:15" x14ac:dyDescent="0.2">
      <c r="A3109" s="341" t="s">
        <v>9257</v>
      </c>
      <c r="B3109" s="341" t="s">
        <v>9277</v>
      </c>
      <c r="C3109" s="342" t="s">
        <v>6689</v>
      </c>
      <c r="D3109" s="342" t="s">
        <v>6671</v>
      </c>
      <c r="E3109" s="342" t="s">
        <v>9319</v>
      </c>
      <c r="F3109" s="342" t="s">
        <v>6568</v>
      </c>
      <c r="G3109" s="343">
        <v>7.11</v>
      </c>
      <c r="H3109" s="342" t="s">
        <v>6594</v>
      </c>
      <c r="I3109" s="342" t="s">
        <v>6575</v>
      </c>
      <c r="J3109" s="342" t="s">
        <v>6755</v>
      </c>
      <c r="K3109" s="581" t="s">
        <v>7733</v>
      </c>
      <c r="L3109" s="344" t="s">
        <v>4090</v>
      </c>
      <c r="N3109" s="344" t="s">
        <v>4090</v>
      </c>
      <c r="O3109" s="341">
        <v>0</v>
      </c>
    </row>
    <row r="3110" spans="1:15" x14ac:dyDescent="0.2">
      <c r="A3110" s="341" t="s">
        <v>9257</v>
      </c>
      <c r="B3110" s="341" t="s">
        <v>9277</v>
      </c>
      <c r="C3110" s="342" t="s">
        <v>6689</v>
      </c>
      <c r="D3110" s="342" t="s">
        <v>6671</v>
      </c>
      <c r="E3110" s="342" t="s">
        <v>9319</v>
      </c>
      <c r="F3110" s="342" t="s">
        <v>6568</v>
      </c>
      <c r="G3110" s="343">
        <v>2.71</v>
      </c>
      <c r="H3110" s="342" t="s">
        <v>6594</v>
      </c>
      <c r="I3110" s="342" t="s">
        <v>6575</v>
      </c>
      <c r="J3110" s="342" t="s">
        <v>6755</v>
      </c>
      <c r="K3110" s="581" t="s">
        <v>6940</v>
      </c>
      <c r="L3110" s="344" t="s">
        <v>4090</v>
      </c>
      <c r="N3110" s="344" t="s">
        <v>4090</v>
      </c>
      <c r="O3110" s="341">
        <v>0</v>
      </c>
    </row>
    <row r="3111" spans="1:15" x14ac:dyDescent="0.2">
      <c r="A3111" s="341" t="s">
        <v>9257</v>
      </c>
      <c r="B3111" s="341" t="s">
        <v>9277</v>
      </c>
      <c r="C3111" s="342" t="s">
        <v>6682</v>
      </c>
      <c r="D3111" s="342" t="s">
        <v>6671</v>
      </c>
      <c r="E3111" s="342" t="s">
        <v>9328</v>
      </c>
      <c r="F3111" s="342" t="s">
        <v>6568</v>
      </c>
      <c r="G3111" s="343">
        <v>17.212500000000002</v>
      </c>
      <c r="H3111" s="342" t="s">
        <v>6594</v>
      </c>
      <c r="I3111" s="342" t="s">
        <v>6575</v>
      </c>
      <c r="J3111" s="342" t="s">
        <v>6755</v>
      </c>
      <c r="K3111" s="581" t="s">
        <v>8156</v>
      </c>
      <c r="L3111" s="344" t="s">
        <v>4090</v>
      </c>
      <c r="N3111" s="344" t="s">
        <v>4090</v>
      </c>
      <c r="O3111" s="341">
        <v>0</v>
      </c>
    </row>
    <row r="3112" spans="1:15" x14ac:dyDescent="0.2">
      <c r="A3112" s="341" t="s">
        <v>9257</v>
      </c>
      <c r="B3112" s="341" t="s">
        <v>9277</v>
      </c>
      <c r="C3112" s="342" t="s">
        <v>6682</v>
      </c>
      <c r="D3112" s="342" t="s">
        <v>6671</v>
      </c>
      <c r="E3112" s="342" t="s">
        <v>9328</v>
      </c>
      <c r="F3112" s="342" t="s">
        <v>6568</v>
      </c>
      <c r="G3112" s="343">
        <v>16.537500000000001</v>
      </c>
      <c r="H3112" s="342" t="s">
        <v>6594</v>
      </c>
      <c r="I3112" s="342" t="s">
        <v>6575</v>
      </c>
      <c r="J3112" s="342" t="s">
        <v>6755</v>
      </c>
      <c r="K3112" s="581" t="s">
        <v>8156</v>
      </c>
      <c r="L3112" s="344" t="s">
        <v>4090</v>
      </c>
      <c r="N3112" s="344" t="s">
        <v>4090</v>
      </c>
      <c r="O3112" s="341">
        <v>0</v>
      </c>
    </row>
    <row r="3113" spans="1:15" x14ac:dyDescent="0.2">
      <c r="A3113" s="341" t="s">
        <v>9257</v>
      </c>
      <c r="B3113" s="341" t="s">
        <v>9277</v>
      </c>
      <c r="C3113" s="342" t="s">
        <v>6682</v>
      </c>
      <c r="D3113" s="342" t="s">
        <v>6671</v>
      </c>
      <c r="E3113" s="342" t="s">
        <v>9323</v>
      </c>
      <c r="F3113" s="342" t="s">
        <v>6568</v>
      </c>
      <c r="G3113" s="343">
        <v>28.8</v>
      </c>
      <c r="H3113" s="342" t="s">
        <v>6594</v>
      </c>
      <c r="I3113" s="342" t="s">
        <v>6575</v>
      </c>
      <c r="J3113" s="342" t="s">
        <v>6755</v>
      </c>
      <c r="K3113" s="581" t="s">
        <v>8240</v>
      </c>
      <c r="L3113" s="344" t="s">
        <v>4090</v>
      </c>
      <c r="N3113" s="344" t="s">
        <v>4090</v>
      </c>
      <c r="O3113" s="341">
        <v>0</v>
      </c>
    </row>
    <row r="3114" spans="1:15" x14ac:dyDescent="0.2">
      <c r="A3114" s="341" t="s">
        <v>9257</v>
      </c>
      <c r="B3114" s="341" t="s">
        <v>9277</v>
      </c>
      <c r="C3114" s="342" t="s">
        <v>8205</v>
      </c>
      <c r="D3114" s="342" t="s">
        <v>6671</v>
      </c>
      <c r="E3114" s="342" t="s">
        <v>9319</v>
      </c>
      <c r="F3114" s="342" t="s">
        <v>6568</v>
      </c>
      <c r="G3114" s="343">
        <v>19.900000000000002</v>
      </c>
      <c r="H3114" s="342" t="s">
        <v>6594</v>
      </c>
      <c r="I3114" s="342" t="s">
        <v>6575</v>
      </c>
      <c r="J3114" s="342" t="s">
        <v>6755</v>
      </c>
      <c r="K3114" s="581" t="s">
        <v>8241</v>
      </c>
      <c r="L3114" s="344" t="s">
        <v>4090</v>
      </c>
      <c r="N3114" s="344" t="s">
        <v>4090</v>
      </c>
      <c r="O3114" s="341">
        <v>0</v>
      </c>
    </row>
    <row r="3115" spans="1:15" x14ac:dyDescent="0.2">
      <c r="A3115" s="341" t="s">
        <v>9257</v>
      </c>
      <c r="B3115" s="341" t="s">
        <v>9277</v>
      </c>
      <c r="C3115" s="342" t="s">
        <v>6682</v>
      </c>
      <c r="D3115" s="342" t="s">
        <v>6671</v>
      </c>
      <c r="E3115" s="342" t="s">
        <v>9319</v>
      </c>
      <c r="F3115" s="342" t="s">
        <v>6568</v>
      </c>
      <c r="G3115" s="343">
        <v>4.95</v>
      </c>
      <c r="H3115" s="342" t="s">
        <v>6594</v>
      </c>
      <c r="I3115" s="342" t="s">
        <v>6575</v>
      </c>
      <c r="J3115" s="342" t="s">
        <v>6755</v>
      </c>
      <c r="K3115" s="581" t="s">
        <v>7464</v>
      </c>
      <c r="L3115" s="344" t="s">
        <v>4090</v>
      </c>
      <c r="N3115" s="344" t="s">
        <v>4090</v>
      </c>
      <c r="O3115" s="341">
        <v>0</v>
      </c>
    </row>
    <row r="3116" spans="1:15" x14ac:dyDescent="0.2">
      <c r="A3116" s="341" t="s">
        <v>9257</v>
      </c>
      <c r="B3116" s="341" t="s">
        <v>9277</v>
      </c>
      <c r="C3116" s="342" t="s">
        <v>8205</v>
      </c>
      <c r="D3116" s="342" t="s">
        <v>6671</v>
      </c>
      <c r="E3116" s="342" t="s">
        <v>9319</v>
      </c>
      <c r="F3116" s="342" t="s">
        <v>6568</v>
      </c>
      <c r="G3116" s="343">
        <v>13.65</v>
      </c>
      <c r="H3116" s="342" t="s">
        <v>6594</v>
      </c>
      <c r="I3116" s="342" t="s">
        <v>6575</v>
      </c>
      <c r="J3116" s="342" t="s">
        <v>6755</v>
      </c>
      <c r="K3116" s="581" t="s">
        <v>8020</v>
      </c>
      <c r="L3116" s="344" t="s">
        <v>4090</v>
      </c>
      <c r="N3116" s="344" t="s">
        <v>4090</v>
      </c>
      <c r="O3116" s="341">
        <v>0</v>
      </c>
    </row>
    <row r="3117" spans="1:15" x14ac:dyDescent="0.2">
      <c r="A3117" s="341" t="s">
        <v>9257</v>
      </c>
      <c r="B3117" s="341" t="s">
        <v>9277</v>
      </c>
      <c r="C3117" s="342" t="s">
        <v>6689</v>
      </c>
      <c r="D3117" s="342" t="s">
        <v>6671</v>
      </c>
      <c r="E3117" s="342" t="s">
        <v>9321</v>
      </c>
      <c r="F3117" s="342" t="s">
        <v>6568</v>
      </c>
      <c r="G3117" s="343">
        <v>4.32</v>
      </c>
      <c r="H3117" s="342" t="s">
        <v>6594</v>
      </c>
      <c r="I3117" s="342" t="s">
        <v>6575</v>
      </c>
      <c r="J3117" s="342" t="s">
        <v>6755</v>
      </c>
      <c r="K3117" s="581" t="s">
        <v>8242</v>
      </c>
      <c r="L3117" s="344" t="s">
        <v>4090</v>
      </c>
      <c r="N3117" s="344" t="s">
        <v>4090</v>
      </c>
      <c r="O3117" s="341">
        <v>0</v>
      </c>
    </row>
    <row r="3118" spans="1:15" x14ac:dyDescent="0.2">
      <c r="A3118" s="341" t="s">
        <v>9257</v>
      </c>
      <c r="B3118" s="341" t="s">
        <v>9277</v>
      </c>
      <c r="C3118" s="342" t="s">
        <v>8205</v>
      </c>
      <c r="D3118" s="342" t="s">
        <v>6671</v>
      </c>
      <c r="E3118" s="342" t="s">
        <v>9328</v>
      </c>
      <c r="F3118" s="342" t="s">
        <v>6568</v>
      </c>
      <c r="G3118" s="343">
        <v>20</v>
      </c>
      <c r="H3118" s="342" t="s">
        <v>6594</v>
      </c>
      <c r="I3118" s="342" t="s">
        <v>6575</v>
      </c>
      <c r="J3118" s="342" t="s">
        <v>6755</v>
      </c>
      <c r="K3118" s="581" t="s">
        <v>7740</v>
      </c>
      <c r="L3118" s="344" t="s">
        <v>4090</v>
      </c>
      <c r="N3118" s="344" t="s">
        <v>4090</v>
      </c>
      <c r="O3118" s="341">
        <v>0</v>
      </c>
    </row>
    <row r="3119" spans="1:15" x14ac:dyDescent="0.2">
      <c r="A3119" s="341" t="s">
        <v>9257</v>
      </c>
      <c r="B3119" s="341" t="s">
        <v>9277</v>
      </c>
      <c r="C3119" s="342" t="s">
        <v>6689</v>
      </c>
      <c r="D3119" s="342" t="s">
        <v>6671</v>
      </c>
      <c r="E3119" s="342" t="s">
        <v>9320</v>
      </c>
      <c r="F3119" s="342" t="s">
        <v>6568</v>
      </c>
      <c r="G3119" s="343">
        <v>12.75</v>
      </c>
      <c r="H3119" s="342" t="s">
        <v>6594</v>
      </c>
      <c r="I3119" s="342" t="s">
        <v>6575</v>
      </c>
      <c r="J3119" s="342" t="s">
        <v>6755</v>
      </c>
      <c r="K3119" s="581" t="s">
        <v>8243</v>
      </c>
      <c r="L3119" s="344" t="s">
        <v>4090</v>
      </c>
      <c r="N3119" s="344" t="s">
        <v>4090</v>
      </c>
      <c r="O3119" s="341">
        <v>0</v>
      </c>
    </row>
    <row r="3120" spans="1:15" x14ac:dyDescent="0.2">
      <c r="A3120" s="341" t="s">
        <v>9257</v>
      </c>
      <c r="B3120" s="341" t="s">
        <v>9277</v>
      </c>
      <c r="C3120" s="342" t="s">
        <v>6689</v>
      </c>
      <c r="D3120" s="342" t="s">
        <v>6671</v>
      </c>
      <c r="E3120" s="342" t="s">
        <v>9321</v>
      </c>
      <c r="F3120" s="342" t="s">
        <v>6568</v>
      </c>
      <c r="G3120" s="343">
        <v>29.64</v>
      </c>
      <c r="H3120" s="342" t="s">
        <v>6594</v>
      </c>
      <c r="I3120" s="342" t="s">
        <v>6575</v>
      </c>
      <c r="J3120" s="342" t="s">
        <v>6755</v>
      </c>
      <c r="K3120" s="581" t="s">
        <v>7745</v>
      </c>
      <c r="L3120" s="344" t="s">
        <v>4090</v>
      </c>
      <c r="N3120" s="344" t="s">
        <v>4090</v>
      </c>
      <c r="O3120" s="341">
        <v>0</v>
      </c>
    </row>
    <row r="3121" spans="1:15" x14ac:dyDescent="0.2">
      <c r="A3121" s="341" t="s">
        <v>9257</v>
      </c>
      <c r="B3121" s="341" t="s">
        <v>9277</v>
      </c>
      <c r="C3121" s="342" t="s">
        <v>8205</v>
      </c>
      <c r="D3121" s="342" t="s">
        <v>6671</v>
      </c>
      <c r="E3121" s="342" t="s">
        <v>9328</v>
      </c>
      <c r="F3121" s="342" t="s">
        <v>6568</v>
      </c>
      <c r="G3121" s="343">
        <v>4.68</v>
      </c>
      <c r="H3121" s="342" t="s">
        <v>6594</v>
      </c>
      <c r="I3121" s="342" t="s">
        <v>6575</v>
      </c>
      <c r="J3121" s="342" t="s">
        <v>6755</v>
      </c>
      <c r="K3121" s="581" t="s">
        <v>8165</v>
      </c>
      <c r="L3121" s="344" t="s">
        <v>4090</v>
      </c>
      <c r="N3121" s="344" t="s">
        <v>4090</v>
      </c>
      <c r="O3121" s="341">
        <v>0</v>
      </c>
    </row>
    <row r="3122" spans="1:15" x14ac:dyDescent="0.2">
      <c r="A3122" s="341" t="s">
        <v>9257</v>
      </c>
      <c r="B3122" s="341" t="s">
        <v>9277</v>
      </c>
      <c r="C3122" s="342" t="s">
        <v>6682</v>
      </c>
      <c r="D3122" s="342" t="s">
        <v>6671</v>
      </c>
      <c r="E3122" s="342" t="s">
        <v>9321</v>
      </c>
      <c r="F3122" s="342" t="s">
        <v>6568</v>
      </c>
      <c r="G3122" s="343">
        <v>4.04</v>
      </c>
      <c r="H3122" s="342" t="s">
        <v>6594</v>
      </c>
      <c r="I3122" s="342" t="s">
        <v>6575</v>
      </c>
      <c r="J3122" s="342" t="s">
        <v>6755</v>
      </c>
      <c r="K3122" s="581" t="s">
        <v>8244</v>
      </c>
      <c r="L3122" s="344" t="s">
        <v>4090</v>
      </c>
      <c r="N3122" s="344" t="s">
        <v>4090</v>
      </c>
      <c r="O3122" s="341">
        <v>0</v>
      </c>
    </row>
    <row r="3123" spans="1:15" x14ac:dyDescent="0.2">
      <c r="A3123" s="341" t="s">
        <v>9257</v>
      </c>
      <c r="B3123" s="341" t="s">
        <v>9277</v>
      </c>
      <c r="C3123" s="342" t="s">
        <v>6682</v>
      </c>
      <c r="D3123" s="342" t="s">
        <v>6671</v>
      </c>
      <c r="E3123" s="342" t="s">
        <v>9321</v>
      </c>
      <c r="F3123" s="342" t="s">
        <v>6568</v>
      </c>
      <c r="G3123" s="343">
        <v>14</v>
      </c>
      <c r="H3123" s="342" t="s">
        <v>6594</v>
      </c>
      <c r="I3123" s="342" t="s">
        <v>6575</v>
      </c>
      <c r="J3123" s="342" t="s">
        <v>6755</v>
      </c>
      <c r="K3123" s="581" t="s">
        <v>7325</v>
      </c>
      <c r="L3123" s="344" t="s">
        <v>4090</v>
      </c>
      <c r="N3123" s="344" t="s">
        <v>4090</v>
      </c>
      <c r="O3123" s="341">
        <v>0</v>
      </c>
    </row>
    <row r="3124" spans="1:15" x14ac:dyDescent="0.2">
      <c r="A3124" s="341" t="s">
        <v>9257</v>
      </c>
      <c r="B3124" s="341" t="s">
        <v>9277</v>
      </c>
      <c r="C3124" s="342" t="s">
        <v>8205</v>
      </c>
      <c r="D3124" s="342" t="s">
        <v>6671</v>
      </c>
      <c r="E3124" s="342" t="s">
        <v>9337</v>
      </c>
      <c r="F3124" s="342" t="s">
        <v>6568</v>
      </c>
      <c r="G3124" s="343">
        <v>7</v>
      </c>
      <c r="H3124" s="342" t="s">
        <v>6594</v>
      </c>
      <c r="I3124" s="342" t="s">
        <v>6575</v>
      </c>
      <c r="J3124" s="342" t="s">
        <v>6755</v>
      </c>
      <c r="K3124" s="581" t="s">
        <v>8245</v>
      </c>
      <c r="L3124" s="344" t="s">
        <v>4090</v>
      </c>
      <c r="N3124" s="344" t="s">
        <v>4090</v>
      </c>
      <c r="O3124" s="341">
        <v>0</v>
      </c>
    </row>
    <row r="3125" spans="1:15" x14ac:dyDescent="0.2">
      <c r="A3125" s="341" t="s">
        <v>9257</v>
      </c>
      <c r="B3125" s="341" t="s">
        <v>9277</v>
      </c>
      <c r="C3125" s="342" t="s">
        <v>6682</v>
      </c>
      <c r="D3125" s="342" t="s">
        <v>6671</v>
      </c>
      <c r="E3125" s="342" t="s">
        <v>9339</v>
      </c>
      <c r="F3125" s="342" t="s">
        <v>6568</v>
      </c>
      <c r="G3125" s="343">
        <v>3.2</v>
      </c>
      <c r="H3125" s="342" t="s">
        <v>6594</v>
      </c>
      <c r="I3125" s="342" t="s">
        <v>6575</v>
      </c>
      <c r="J3125" s="342" t="s">
        <v>6755</v>
      </c>
      <c r="K3125" s="581" t="s">
        <v>8167</v>
      </c>
      <c r="L3125" s="344" t="s">
        <v>4090</v>
      </c>
      <c r="N3125" s="344" t="s">
        <v>4090</v>
      </c>
      <c r="O3125" s="341">
        <v>0</v>
      </c>
    </row>
    <row r="3126" spans="1:15" x14ac:dyDescent="0.2">
      <c r="A3126" s="341" t="s">
        <v>9257</v>
      </c>
      <c r="B3126" s="341" t="s">
        <v>9277</v>
      </c>
      <c r="C3126" s="342" t="s">
        <v>8205</v>
      </c>
      <c r="D3126" s="342" t="s">
        <v>6671</v>
      </c>
      <c r="E3126" s="342" t="s">
        <v>9332</v>
      </c>
      <c r="F3126" s="342" t="s">
        <v>6568</v>
      </c>
      <c r="G3126" s="343">
        <v>4.37</v>
      </c>
      <c r="H3126" s="342" t="s">
        <v>6594</v>
      </c>
      <c r="I3126" s="342" t="s">
        <v>6575</v>
      </c>
      <c r="J3126" s="342" t="s">
        <v>6755</v>
      </c>
      <c r="K3126" s="581" t="s">
        <v>8246</v>
      </c>
      <c r="L3126" s="344" t="s">
        <v>4090</v>
      </c>
      <c r="N3126" s="344" t="s">
        <v>4090</v>
      </c>
      <c r="O3126" s="341">
        <v>0</v>
      </c>
    </row>
    <row r="3127" spans="1:15" x14ac:dyDescent="0.2">
      <c r="A3127" s="341" t="s">
        <v>9257</v>
      </c>
      <c r="B3127" s="341" t="s">
        <v>9277</v>
      </c>
      <c r="C3127" s="342" t="s">
        <v>8205</v>
      </c>
      <c r="D3127" s="342" t="s">
        <v>6671</v>
      </c>
      <c r="E3127" s="342" t="s">
        <v>9325</v>
      </c>
      <c r="F3127" s="342" t="s">
        <v>6568</v>
      </c>
      <c r="G3127" s="343">
        <v>19.8</v>
      </c>
      <c r="H3127" s="342" t="s">
        <v>6594</v>
      </c>
      <c r="I3127" s="342" t="s">
        <v>6575</v>
      </c>
      <c r="J3127" s="342" t="s">
        <v>6755</v>
      </c>
      <c r="K3127" s="581" t="s">
        <v>8247</v>
      </c>
      <c r="L3127" s="344" t="s">
        <v>4090</v>
      </c>
      <c r="N3127" s="344" t="s">
        <v>4090</v>
      </c>
      <c r="O3127" s="341">
        <v>0</v>
      </c>
    </row>
    <row r="3128" spans="1:15" x14ac:dyDescent="0.2">
      <c r="A3128" s="341" t="s">
        <v>9257</v>
      </c>
      <c r="B3128" s="341" t="s">
        <v>9277</v>
      </c>
      <c r="C3128" s="342" t="s">
        <v>8205</v>
      </c>
      <c r="D3128" s="342" t="s">
        <v>6671</v>
      </c>
      <c r="E3128" s="342" t="s">
        <v>9325</v>
      </c>
      <c r="F3128" s="342" t="s">
        <v>6568</v>
      </c>
      <c r="G3128" s="343">
        <v>9.8000000000000007</v>
      </c>
      <c r="H3128" s="342" t="s">
        <v>6594</v>
      </c>
      <c r="I3128" s="342" t="s">
        <v>6575</v>
      </c>
      <c r="J3128" s="342" t="s">
        <v>6755</v>
      </c>
      <c r="K3128" s="581" t="s">
        <v>7307</v>
      </c>
      <c r="L3128" s="344" t="s">
        <v>4090</v>
      </c>
      <c r="N3128" s="344" t="s">
        <v>4090</v>
      </c>
      <c r="O3128" s="341">
        <v>0</v>
      </c>
    </row>
    <row r="3129" spans="1:15" x14ac:dyDescent="0.2">
      <c r="A3129" s="341" t="s">
        <v>9257</v>
      </c>
      <c r="B3129" s="341" t="s">
        <v>9277</v>
      </c>
      <c r="C3129" s="342" t="s">
        <v>6682</v>
      </c>
      <c r="D3129" s="342" t="s">
        <v>6671</v>
      </c>
      <c r="E3129" s="342" t="s">
        <v>9325</v>
      </c>
      <c r="F3129" s="342" t="s">
        <v>6568</v>
      </c>
      <c r="G3129" s="343">
        <v>14.8</v>
      </c>
      <c r="H3129" s="342" t="s">
        <v>6594</v>
      </c>
      <c r="I3129" s="342" t="s">
        <v>6575</v>
      </c>
      <c r="J3129" s="342" t="s">
        <v>6755</v>
      </c>
      <c r="K3129" s="581" t="s">
        <v>7467</v>
      </c>
      <c r="L3129" s="344" t="s">
        <v>4090</v>
      </c>
      <c r="N3129" s="344" t="s">
        <v>4090</v>
      </c>
      <c r="O3129" s="341">
        <v>0</v>
      </c>
    </row>
    <row r="3130" spans="1:15" x14ac:dyDescent="0.2">
      <c r="A3130" s="341" t="s">
        <v>9257</v>
      </c>
      <c r="B3130" s="341" t="s">
        <v>9277</v>
      </c>
      <c r="C3130" s="342" t="s">
        <v>6689</v>
      </c>
      <c r="D3130" s="342" t="s">
        <v>6671</v>
      </c>
      <c r="E3130" s="342" t="s">
        <v>9321</v>
      </c>
      <c r="F3130" s="342" t="s">
        <v>6568</v>
      </c>
      <c r="G3130" s="343">
        <v>6.6000000000000005</v>
      </c>
      <c r="H3130" s="342" t="s">
        <v>6594</v>
      </c>
      <c r="I3130" s="342" t="s">
        <v>6575</v>
      </c>
      <c r="J3130" s="342" t="s">
        <v>6755</v>
      </c>
      <c r="K3130" s="581" t="s">
        <v>8248</v>
      </c>
      <c r="L3130" s="344" t="s">
        <v>4090</v>
      </c>
      <c r="N3130" s="344" t="s">
        <v>4090</v>
      </c>
      <c r="O3130" s="341">
        <v>0</v>
      </c>
    </row>
    <row r="3131" spans="1:15" x14ac:dyDescent="0.2">
      <c r="A3131" s="341" t="s">
        <v>9257</v>
      </c>
      <c r="B3131" s="341" t="s">
        <v>9277</v>
      </c>
      <c r="C3131" s="342" t="s">
        <v>6689</v>
      </c>
      <c r="D3131" s="342" t="s">
        <v>6671</v>
      </c>
      <c r="E3131" s="342" t="s">
        <v>9326</v>
      </c>
      <c r="F3131" s="342" t="s">
        <v>6568</v>
      </c>
      <c r="G3131" s="343">
        <v>9.66</v>
      </c>
      <c r="H3131" s="342" t="s">
        <v>6594</v>
      </c>
      <c r="I3131" s="342" t="s">
        <v>6575</v>
      </c>
      <c r="J3131" s="342" t="s">
        <v>6755</v>
      </c>
      <c r="K3131" s="581" t="s">
        <v>7259</v>
      </c>
      <c r="L3131" s="344" t="s">
        <v>4090</v>
      </c>
      <c r="N3131" s="344" t="s">
        <v>4090</v>
      </c>
      <c r="O3131" s="341">
        <v>0</v>
      </c>
    </row>
    <row r="3132" spans="1:15" x14ac:dyDescent="0.2">
      <c r="A3132" s="341" t="s">
        <v>9257</v>
      </c>
      <c r="B3132" s="341" t="s">
        <v>9277</v>
      </c>
      <c r="C3132" s="342" t="s">
        <v>6689</v>
      </c>
      <c r="D3132" s="342" t="s">
        <v>6671</v>
      </c>
      <c r="E3132" s="342" t="s">
        <v>9319</v>
      </c>
      <c r="F3132" s="342" t="s">
        <v>6568</v>
      </c>
      <c r="G3132" s="343">
        <v>10</v>
      </c>
      <c r="H3132" s="342" t="s">
        <v>6594</v>
      </c>
      <c r="I3132" s="342" t="s">
        <v>6575</v>
      </c>
      <c r="J3132" s="342" t="s">
        <v>6755</v>
      </c>
      <c r="K3132" s="581" t="s">
        <v>7259</v>
      </c>
      <c r="L3132" s="344" t="s">
        <v>4090</v>
      </c>
      <c r="N3132" s="344" t="s">
        <v>4090</v>
      </c>
      <c r="O3132" s="341">
        <v>0</v>
      </c>
    </row>
    <row r="3133" spans="1:15" x14ac:dyDescent="0.2">
      <c r="A3133" s="341" t="s">
        <v>9257</v>
      </c>
      <c r="B3133" s="341" t="s">
        <v>9277</v>
      </c>
      <c r="C3133" s="342" t="s">
        <v>8205</v>
      </c>
      <c r="D3133" s="342" t="s">
        <v>6671</v>
      </c>
      <c r="E3133" s="342" t="s">
        <v>9328</v>
      </c>
      <c r="F3133" s="342" t="s">
        <v>6568</v>
      </c>
      <c r="G3133" s="343">
        <v>5.2700000000000005</v>
      </c>
      <c r="H3133" s="342" t="s">
        <v>6594</v>
      </c>
      <c r="I3133" s="342" t="s">
        <v>6575</v>
      </c>
      <c r="J3133" s="342" t="s">
        <v>6755</v>
      </c>
      <c r="K3133" s="581" t="s">
        <v>8249</v>
      </c>
      <c r="L3133" s="344" t="s">
        <v>4090</v>
      </c>
      <c r="N3133" s="344" t="s">
        <v>4090</v>
      </c>
      <c r="O3133" s="341">
        <v>0</v>
      </c>
    </row>
    <row r="3134" spans="1:15" x14ac:dyDescent="0.2">
      <c r="A3134" s="341" t="s">
        <v>9257</v>
      </c>
      <c r="B3134" s="341" t="s">
        <v>9277</v>
      </c>
      <c r="C3134" s="342" t="s">
        <v>8205</v>
      </c>
      <c r="D3134" s="342" t="s">
        <v>6671</v>
      </c>
      <c r="E3134" s="342" t="s">
        <v>9321</v>
      </c>
      <c r="F3134" s="342" t="s">
        <v>6568</v>
      </c>
      <c r="G3134" s="343">
        <v>3.06</v>
      </c>
      <c r="H3134" s="342" t="s">
        <v>6594</v>
      </c>
      <c r="I3134" s="342" t="s">
        <v>6575</v>
      </c>
      <c r="J3134" s="342" t="s">
        <v>6755</v>
      </c>
      <c r="K3134" s="581" t="s">
        <v>8249</v>
      </c>
      <c r="L3134" s="344" t="s">
        <v>4090</v>
      </c>
      <c r="N3134" s="344" t="s">
        <v>4090</v>
      </c>
      <c r="O3134" s="341">
        <v>0</v>
      </c>
    </row>
    <row r="3135" spans="1:15" x14ac:dyDescent="0.2">
      <c r="A3135" s="341" t="s">
        <v>9257</v>
      </c>
      <c r="B3135" s="341" t="s">
        <v>9277</v>
      </c>
      <c r="C3135" s="342" t="s">
        <v>6682</v>
      </c>
      <c r="D3135" s="342" t="s">
        <v>6671</v>
      </c>
      <c r="E3135" s="342" t="s">
        <v>9339</v>
      </c>
      <c r="F3135" s="342" t="s">
        <v>6568</v>
      </c>
      <c r="G3135" s="343">
        <v>16.600000000000001</v>
      </c>
      <c r="H3135" s="342" t="s">
        <v>6594</v>
      </c>
      <c r="I3135" s="342" t="s">
        <v>6575</v>
      </c>
      <c r="J3135" s="342" t="s">
        <v>6755</v>
      </c>
      <c r="K3135" s="581" t="s">
        <v>7239</v>
      </c>
      <c r="L3135" s="344" t="s">
        <v>4090</v>
      </c>
      <c r="N3135" s="344" t="s">
        <v>4090</v>
      </c>
      <c r="O3135" s="341">
        <v>0</v>
      </c>
    </row>
    <row r="3136" spans="1:15" x14ac:dyDescent="0.2">
      <c r="A3136" s="341" t="s">
        <v>9257</v>
      </c>
      <c r="B3136" s="341" t="s">
        <v>9277</v>
      </c>
      <c r="C3136" s="342" t="s">
        <v>6682</v>
      </c>
      <c r="D3136" s="342" t="s">
        <v>6671</v>
      </c>
      <c r="E3136" s="342" t="s">
        <v>9339</v>
      </c>
      <c r="F3136" s="342" t="s">
        <v>6568</v>
      </c>
      <c r="G3136" s="343">
        <v>6.48</v>
      </c>
      <c r="H3136" s="342" t="s">
        <v>6594</v>
      </c>
      <c r="I3136" s="342" t="s">
        <v>6575</v>
      </c>
      <c r="J3136" s="342" t="s">
        <v>6755</v>
      </c>
      <c r="K3136" s="581" t="s">
        <v>6810</v>
      </c>
      <c r="L3136" s="344" t="s">
        <v>4090</v>
      </c>
      <c r="N3136" s="344" t="s">
        <v>4090</v>
      </c>
      <c r="O3136" s="341">
        <v>0</v>
      </c>
    </row>
    <row r="3137" spans="1:15" x14ac:dyDescent="0.2">
      <c r="A3137" s="341" t="s">
        <v>9257</v>
      </c>
      <c r="B3137" s="341" t="s">
        <v>9277</v>
      </c>
      <c r="C3137" s="342" t="s">
        <v>6670</v>
      </c>
      <c r="D3137" s="342" t="s">
        <v>6671</v>
      </c>
      <c r="E3137" s="342" t="s">
        <v>9320</v>
      </c>
      <c r="F3137" s="342" t="s">
        <v>6568</v>
      </c>
      <c r="G3137" s="343">
        <v>17.28</v>
      </c>
      <c r="H3137" s="342" t="s">
        <v>6594</v>
      </c>
      <c r="I3137" s="342" t="s">
        <v>6575</v>
      </c>
      <c r="J3137" s="342" t="s">
        <v>6755</v>
      </c>
      <c r="K3137" s="581" t="s">
        <v>8250</v>
      </c>
      <c r="L3137" s="344" t="s">
        <v>4090</v>
      </c>
      <c r="N3137" s="344" t="s">
        <v>4090</v>
      </c>
      <c r="O3137" s="341">
        <v>0</v>
      </c>
    </row>
    <row r="3138" spans="1:15" x14ac:dyDescent="0.2">
      <c r="A3138" s="341" t="s">
        <v>9257</v>
      </c>
      <c r="B3138" s="341" t="s">
        <v>9277</v>
      </c>
      <c r="C3138" s="342" t="s">
        <v>8214</v>
      </c>
      <c r="D3138" s="342" t="s">
        <v>6671</v>
      </c>
      <c r="E3138" s="342" t="s">
        <v>9320</v>
      </c>
      <c r="F3138" s="342" t="s">
        <v>6568</v>
      </c>
      <c r="G3138" s="343">
        <v>4.95</v>
      </c>
      <c r="H3138" s="342" t="s">
        <v>6594</v>
      </c>
      <c r="I3138" s="342" t="s">
        <v>6575</v>
      </c>
      <c r="J3138" s="342" t="s">
        <v>6755</v>
      </c>
      <c r="K3138" s="581" t="s">
        <v>6984</v>
      </c>
      <c r="L3138" s="344" t="s">
        <v>4090</v>
      </c>
      <c r="N3138" s="344" t="s">
        <v>4090</v>
      </c>
      <c r="O3138" s="341">
        <v>0</v>
      </c>
    </row>
    <row r="3139" spans="1:15" x14ac:dyDescent="0.2">
      <c r="A3139" s="341" t="s">
        <v>9257</v>
      </c>
      <c r="B3139" s="341" t="s">
        <v>9277</v>
      </c>
      <c r="C3139" s="342" t="s">
        <v>8205</v>
      </c>
      <c r="D3139" s="342" t="s">
        <v>6671</v>
      </c>
      <c r="E3139" s="342" t="s">
        <v>9323</v>
      </c>
      <c r="F3139" s="342" t="s">
        <v>6568</v>
      </c>
      <c r="G3139" s="343">
        <v>2.5500000000000003</v>
      </c>
      <c r="H3139" s="342" t="s">
        <v>6594</v>
      </c>
      <c r="I3139" s="342" t="s">
        <v>6575</v>
      </c>
      <c r="J3139" s="342" t="s">
        <v>6755</v>
      </c>
      <c r="K3139" s="581" t="s">
        <v>7919</v>
      </c>
      <c r="L3139" s="344" t="s">
        <v>4090</v>
      </c>
      <c r="N3139" s="344" t="s">
        <v>4090</v>
      </c>
      <c r="O3139" s="341">
        <v>0</v>
      </c>
    </row>
    <row r="3140" spans="1:15" x14ac:dyDescent="0.2">
      <c r="A3140" s="341" t="s">
        <v>9257</v>
      </c>
      <c r="B3140" s="341" t="s">
        <v>9277</v>
      </c>
      <c r="C3140" s="342" t="s">
        <v>6670</v>
      </c>
      <c r="D3140" s="342" t="s">
        <v>6671</v>
      </c>
      <c r="E3140" s="342" t="s">
        <v>9319</v>
      </c>
      <c r="F3140" s="342" t="s">
        <v>6568</v>
      </c>
      <c r="G3140" s="343">
        <v>7</v>
      </c>
      <c r="H3140" s="342" t="s">
        <v>6594</v>
      </c>
      <c r="I3140" s="342" t="s">
        <v>6575</v>
      </c>
      <c r="J3140" s="342" t="s">
        <v>6755</v>
      </c>
      <c r="K3140" s="581" t="s">
        <v>8251</v>
      </c>
      <c r="L3140" s="344" t="s">
        <v>4090</v>
      </c>
      <c r="N3140" s="344" t="s">
        <v>4090</v>
      </c>
      <c r="O3140" s="341">
        <v>0</v>
      </c>
    </row>
    <row r="3141" spans="1:15" x14ac:dyDescent="0.2">
      <c r="A3141" s="341" t="s">
        <v>9257</v>
      </c>
      <c r="B3141" s="341" t="s">
        <v>9277</v>
      </c>
      <c r="C3141" s="342" t="s">
        <v>6676</v>
      </c>
      <c r="D3141" s="342" t="s">
        <v>6671</v>
      </c>
      <c r="E3141" s="342" t="s">
        <v>9319</v>
      </c>
      <c r="F3141" s="342" t="s">
        <v>6568</v>
      </c>
      <c r="G3141" s="343">
        <v>3</v>
      </c>
      <c r="H3141" s="342" t="s">
        <v>6594</v>
      </c>
      <c r="I3141" s="342" t="s">
        <v>6575</v>
      </c>
      <c r="J3141" s="342" t="s">
        <v>6755</v>
      </c>
      <c r="K3141" s="581" t="s">
        <v>7623</v>
      </c>
      <c r="L3141" s="344" t="s">
        <v>4090</v>
      </c>
      <c r="N3141" s="344" t="s">
        <v>4090</v>
      </c>
      <c r="O3141" s="341">
        <v>0</v>
      </c>
    </row>
    <row r="3142" spans="1:15" x14ac:dyDescent="0.2">
      <c r="A3142" s="341" t="s">
        <v>9257</v>
      </c>
      <c r="B3142" s="341" t="s">
        <v>9277</v>
      </c>
      <c r="C3142" s="342" t="s">
        <v>6689</v>
      </c>
      <c r="D3142" s="342" t="s">
        <v>6671</v>
      </c>
      <c r="E3142" s="342" t="s">
        <v>9319</v>
      </c>
      <c r="F3142" s="342" t="s">
        <v>6568</v>
      </c>
      <c r="G3142" s="343">
        <v>12.06</v>
      </c>
      <c r="H3142" s="342" t="s">
        <v>6594</v>
      </c>
      <c r="I3142" s="342" t="s">
        <v>6575</v>
      </c>
      <c r="J3142" s="342" t="s">
        <v>6755</v>
      </c>
      <c r="K3142" s="581" t="s">
        <v>7240</v>
      </c>
      <c r="L3142" s="344" t="s">
        <v>4090</v>
      </c>
      <c r="N3142" s="344" t="s">
        <v>4090</v>
      </c>
      <c r="O3142" s="341">
        <v>0</v>
      </c>
    </row>
    <row r="3143" spans="1:15" x14ac:dyDescent="0.2">
      <c r="A3143" s="341" t="s">
        <v>9257</v>
      </c>
      <c r="B3143" s="341" t="s">
        <v>9277</v>
      </c>
      <c r="C3143" s="342" t="s">
        <v>8205</v>
      </c>
      <c r="D3143" s="342" t="s">
        <v>6671</v>
      </c>
      <c r="E3143" s="342" t="s">
        <v>9320</v>
      </c>
      <c r="F3143" s="342" t="s">
        <v>6568</v>
      </c>
      <c r="G3143" s="343">
        <v>5.8</v>
      </c>
      <c r="H3143" s="342" t="s">
        <v>6594</v>
      </c>
      <c r="I3143" s="342" t="s">
        <v>6575</v>
      </c>
      <c r="J3143" s="342" t="s">
        <v>6755</v>
      </c>
      <c r="K3143" s="581" t="s">
        <v>7252</v>
      </c>
      <c r="L3143" s="344" t="s">
        <v>4090</v>
      </c>
      <c r="N3143" s="344" t="s">
        <v>4090</v>
      </c>
      <c r="O3143" s="341">
        <v>0</v>
      </c>
    </row>
    <row r="3144" spans="1:15" x14ac:dyDescent="0.2">
      <c r="A3144" s="341" t="s">
        <v>9257</v>
      </c>
      <c r="B3144" s="341" t="s">
        <v>9277</v>
      </c>
      <c r="C3144" s="342" t="s">
        <v>6682</v>
      </c>
      <c r="D3144" s="342" t="s">
        <v>6671</v>
      </c>
      <c r="E3144" s="342" t="s">
        <v>9319</v>
      </c>
      <c r="F3144" s="342" t="s">
        <v>6568</v>
      </c>
      <c r="G3144" s="343">
        <v>10.700000000000001</v>
      </c>
      <c r="H3144" s="342" t="s">
        <v>6594</v>
      </c>
      <c r="I3144" s="342" t="s">
        <v>6575</v>
      </c>
      <c r="J3144" s="342" t="s">
        <v>6755</v>
      </c>
      <c r="K3144" s="581" t="s">
        <v>8252</v>
      </c>
      <c r="L3144" s="344" t="s">
        <v>4090</v>
      </c>
      <c r="N3144" s="344" t="s">
        <v>4090</v>
      </c>
      <c r="O3144" s="341">
        <v>0</v>
      </c>
    </row>
    <row r="3145" spans="1:15" x14ac:dyDescent="0.2">
      <c r="A3145" s="341" t="s">
        <v>9257</v>
      </c>
      <c r="B3145" s="341" t="s">
        <v>9277</v>
      </c>
      <c r="C3145" s="342" t="s">
        <v>8205</v>
      </c>
      <c r="D3145" s="342" t="s">
        <v>6671</v>
      </c>
      <c r="E3145" s="342" t="s">
        <v>9326</v>
      </c>
      <c r="F3145" s="342" t="s">
        <v>6568</v>
      </c>
      <c r="G3145" s="343">
        <v>7</v>
      </c>
      <c r="H3145" s="342" t="s">
        <v>6594</v>
      </c>
      <c r="I3145" s="342" t="s">
        <v>6575</v>
      </c>
      <c r="J3145" s="342" t="s">
        <v>6755</v>
      </c>
      <c r="K3145" s="581" t="s">
        <v>8253</v>
      </c>
      <c r="L3145" s="344" t="s">
        <v>4090</v>
      </c>
      <c r="N3145" s="344" t="s">
        <v>4090</v>
      </c>
      <c r="O3145" s="341">
        <v>0</v>
      </c>
    </row>
    <row r="3146" spans="1:15" x14ac:dyDescent="0.2">
      <c r="A3146" s="341" t="s">
        <v>9257</v>
      </c>
      <c r="B3146" s="341" t="s">
        <v>9277</v>
      </c>
      <c r="C3146" s="342" t="s">
        <v>6670</v>
      </c>
      <c r="D3146" s="342" t="s">
        <v>6671</v>
      </c>
      <c r="E3146" s="342" t="s">
        <v>9255</v>
      </c>
      <c r="F3146" s="342" t="s">
        <v>6568</v>
      </c>
      <c r="G3146" s="343">
        <v>1.75</v>
      </c>
      <c r="H3146" s="342" t="s">
        <v>6594</v>
      </c>
      <c r="I3146" s="342" t="s">
        <v>6575</v>
      </c>
      <c r="J3146" s="342" t="s">
        <v>6755</v>
      </c>
      <c r="K3146" s="581" t="s">
        <v>7624</v>
      </c>
      <c r="L3146" s="344" t="s">
        <v>4090</v>
      </c>
      <c r="N3146" s="344" t="s">
        <v>4090</v>
      </c>
      <c r="O3146" s="341">
        <v>0</v>
      </c>
    </row>
    <row r="3147" spans="1:15" x14ac:dyDescent="0.2">
      <c r="A3147" s="341" t="s">
        <v>9257</v>
      </c>
      <c r="B3147" s="341" t="s">
        <v>9277</v>
      </c>
      <c r="C3147" s="342" t="s">
        <v>8205</v>
      </c>
      <c r="D3147" s="342" t="s">
        <v>6671</v>
      </c>
      <c r="E3147" s="342" t="s">
        <v>9332</v>
      </c>
      <c r="F3147" s="342" t="s">
        <v>6568</v>
      </c>
      <c r="G3147" s="343">
        <v>7.84</v>
      </c>
      <c r="H3147" s="342" t="s">
        <v>6594</v>
      </c>
      <c r="I3147" s="342" t="s">
        <v>6575</v>
      </c>
      <c r="J3147" s="342" t="s">
        <v>6755</v>
      </c>
      <c r="K3147" s="581" t="s">
        <v>7261</v>
      </c>
      <c r="L3147" s="344" t="s">
        <v>4090</v>
      </c>
      <c r="N3147" s="344" t="s">
        <v>4090</v>
      </c>
      <c r="O3147" s="341">
        <v>0</v>
      </c>
    </row>
    <row r="3148" spans="1:15" x14ac:dyDescent="0.2">
      <c r="A3148" s="341" t="s">
        <v>9257</v>
      </c>
      <c r="B3148" s="341" t="s">
        <v>9277</v>
      </c>
      <c r="C3148" s="342" t="s">
        <v>6682</v>
      </c>
      <c r="D3148" s="342" t="s">
        <v>6671</v>
      </c>
      <c r="E3148" s="342" t="s">
        <v>9320</v>
      </c>
      <c r="F3148" s="342" t="s">
        <v>6568</v>
      </c>
      <c r="G3148" s="343">
        <v>7.5600000000000005</v>
      </c>
      <c r="H3148" s="342" t="s">
        <v>6594</v>
      </c>
      <c r="I3148" s="342" t="s">
        <v>6575</v>
      </c>
      <c r="J3148" s="342" t="s">
        <v>6755</v>
      </c>
      <c r="K3148" s="581" t="s">
        <v>6595</v>
      </c>
      <c r="L3148" s="344" t="s">
        <v>4090</v>
      </c>
      <c r="N3148" s="344" t="s">
        <v>4090</v>
      </c>
      <c r="O3148" s="341">
        <v>0</v>
      </c>
    </row>
    <row r="3149" spans="1:15" x14ac:dyDescent="0.2">
      <c r="A3149" s="341" t="s">
        <v>9257</v>
      </c>
      <c r="B3149" s="341" t="s">
        <v>9277</v>
      </c>
      <c r="C3149" s="342" t="s">
        <v>6689</v>
      </c>
      <c r="D3149" s="342" t="s">
        <v>6671</v>
      </c>
      <c r="E3149" s="342" t="s">
        <v>9329</v>
      </c>
      <c r="F3149" s="342" t="s">
        <v>6568</v>
      </c>
      <c r="G3149" s="343">
        <v>10.88</v>
      </c>
      <c r="H3149" s="342" t="s">
        <v>6594</v>
      </c>
      <c r="I3149" s="342" t="s">
        <v>6575</v>
      </c>
      <c r="J3149" s="342" t="s">
        <v>6755</v>
      </c>
      <c r="K3149" s="581" t="s">
        <v>8254</v>
      </c>
      <c r="L3149" s="344" t="s">
        <v>4090</v>
      </c>
      <c r="N3149" s="344" t="s">
        <v>4090</v>
      </c>
      <c r="O3149" s="341">
        <v>0</v>
      </c>
    </row>
    <row r="3150" spans="1:15" x14ac:dyDescent="0.2">
      <c r="A3150" s="341" t="s">
        <v>9257</v>
      </c>
      <c r="B3150" s="341" t="s">
        <v>9277</v>
      </c>
      <c r="C3150" s="342" t="s">
        <v>6682</v>
      </c>
      <c r="D3150" s="342" t="s">
        <v>6671</v>
      </c>
      <c r="E3150" s="342" t="s">
        <v>9326</v>
      </c>
      <c r="F3150" s="342" t="s">
        <v>6568</v>
      </c>
      <c r="G3150" s="343">
        <v>5.76</v>
      </c>
      <c r="H3150" s="342" t="s">
        <v>6594</v>
      </c>
      <c r="I3150" s="342" t="s">
        <v>6575</v>
      </c>
      <c r="J3150" s="342" t="s">
        <v>6755</v>
      </c>
      <c r="K3150" s="581" t="s">
        <v>7777</v>
      </c>
      <c r="L3150" s="344" t="s">
        <v>4090</v>
      </c>
      <c r="N3150" s="344" t="s">
        <v>4090</v>
      </c>
      <c r="O3150" s="341">
        <v>0</v>
      </c>
    </row>
    <row r="3151" spans="1:15" x14ac:dyDescent="0.2">
      <c r="A3151" s="341" t="s">
        <v>9257</v>
      </c>
      <c r="B3151" s="341" t="s">
        <v>9277</v>
      </c>
      <c r="C3151" s="342" t="s">
        <v>6682</v>
      </c>
      <c r="D3151" s="342" t="s">
        <v>6671</v>
      </c>
      <c r="E3151" s="342" t="s">
        <v>9319</v>
      </c>
      <c r="F3151" s="342" t="s">
        <v>6568</v>
      </c>
      <c r="G3151" s="343">
        <v>9.5400000000000009</v>
      </c>
      <c r="H3151" s="342" t="s">
        <v>6594</v>
      </c>
      <c r="I3151" s="342" t="s">
        <v>6575</v>
      </c>
      <c r="J3151" s="342" t="s">
        <v>6755</v>
      </c>
      <c r="K3151" s="581" t="s">
        <v>7278</v>
      </c>
      <c r="L3151" s="344" t="s">
        <v>4090</v>
      </c>
      <c r="N3151" s="344" t="s">
        <v>4090</v>
      </c>
      <c r="O3151" s="341">
        <v>0</v>
      </c>
    </row>
    <row r="3152" spans="1:15" x14ac:dyDescent="0.2">
      <c r="A3152" s="341" t="s">
        <v>9257</v>
      </c>
      <c r="B3152" s="341" t="s">
        <v>9277</v>
      </c>
      <c r="C3152" s="342" t="s">
        <v>6682</v>
      </c>
      <c r="D3152" s="342" t="s">
        <v>6671</v>
      </c>
      <c r="E3152" s="342" t="s">
        <v>9319</v>
      </c>
      <c r="F3152" s="342" t="s">
        <v>6568</v>
      </c>
      <c r="G3152" s="343">
        <v>3.23</v>
      </c>
      <c r="H3152" s="342" t="s">
        <v>6594</v>
      </c>
      <c r="I3152" s="342" t="s">
        <v>6575</v>
      </c>
      <c r="J3152" s="342" t="s">
        <v>6755</v>
      </c>
      <c r="K3152" s="581" t="s">
        <v>8255</v>
      </c>
      <c r="L3152" s="344" t="s">
        <v>4090</v>
      </c>
      <c r="N3152" s="344" t="s">
        <v>4090</v>
      </c>
      <c r="O3152" s="341">
        <v>0</v>
      </c>
    </row>
    <row r="3153" spans="1:15" x14ac:dyDescent="0.2">
      <c r="A3153" s="341" t="s">
        <v>9257</v>
      </c>
      <c r="B3153" s="341" t="s">
        <v>9277</v>
      </c>
      <c r="C3153" s="342" t="s">
        <v>8205</v>
      </c>
      <c r="D3153" s="342" t="s">
        <v>6671</v>
      </c>
      <c r="E3153" s="342" t="s">
        <v>9326</v>
      </c>
      <c r="F3153" s="342" t="s">
        <v>6568</v>
      </c>
      <c r="G3153" s="343">
        <v>28.560000000000002</v>
      </c>
      <c r="H3153" s="342" t="s">
        <v>6594</v>
      </c>
      <c r="I3153" s="342" t="s">
        <v>6575</v>
      </c>
      <c r="J3153" s="342" t="s">
        <v>6755</v>
      </c>
      <c r="K3153" s="581" t="s">
        <v>7282</v>
      </c>
      <c r="L3153" s="344" t="s">
        <v>4090</v>
      </c>
      <c r="N3153" s="344" t="s">
        <v>4090</v>
      </c>
      <c r="O3153" s="341">
        <v>0</v>
      </c>
    </row>
    <row r="3154" spans="1:15" x14ac:dyDescent="0.2">
      <c r="A3154" s="341" t="s">
        <v>9257</v>
      </c>
      <c r="B3154" s="341" t="s">
        <v>9277</v>
      </c>
      <c r="C3154" s="342" t="s">
        <v>8214</v>
      </c>
      <c r="D3154" s="342" t="s">
        <v>6671</v>
      </c>
      <c r="E3154" s="342" t="s">
        <v>9321</v>
      </c>
      <c r="F3154" s="342" t="s">
        <v>6568</v>
      </c>
      <c r="G3154" s="343">
        <v>6.5</v>
      </c>
      <c r="H3154" s="342" t="s">
        <v>6594</v>
      </c>
      <c r="I3154" s="342" t="s">
        <v>6575</v>
      </c>
      <c r="J3154" s="342" t="s">
        <v>6755</v>
      </c>
      <c r="K3154" s="581" t="s">
        <v>8256</v>
      </c>
      <c r="L3154" s="344" t="s">
        <v>4090</v>
      </c>
      <c r="N3154" s="344" t="s">
        <v>4090</v>
      </c>
      <c r="O3154" s="341">
        <v>0</v>
      </c>
    </row>
    <row r="3155" spans="1:15" x14ac:dyDescent="0.2">
      <c r="A3155" s="341" t="s">
        <v>9257</v>
      </c>
      <c r="B3155" s="341" t="s">
        <v>9277</v>
      </c>
      <c r="C3155" s="342" t="s">
        <v>6670</v>
      </c>
      <c r="D3155" s="342" t="s">
        <v>6671</v>
      </c>
      <c r="E3155" s="342" t="s">
        <v>9319</v>
      </c>
      <c r="F3155" s="342" t="s">
        <v>6568</v>
      </c>
      <c r="G3155" s="343">
        <v>5.59</v>
      </c>
      <c r="H3155" s="342" t="s">
        <v>6594</v>
      </c>
      <c r="I3155" s="342" t="s">
        <v>6575</v>
      </c>
      <c r="J3155" s="342" t="s">
        <v>6755</v>
      </c>
      <c r="K3155" s="581" t="s">
        <v>7781</v>
      </c>
      <c r="L3155" s="344" t="s">
        <v>4090</v>
      </c>
      <c r="N3155" s="344" t="s">
        <v>4090</v>
      </c>
      <c r="O3155" s="341">
        <v>0</v>
      </c>
    </row>
    <row r="3156" spans="1:15" x14ac:dyDescent="0.2">
      <c r="A3156" s="341" t="s">
        <v>9257</v>
      </c>
      <c r="B3156" s="341" t="s">
        <v>9277</v>
      </c>
      <c r="C3156" s="342" t="s">
        <v>8214</v>
      </c>
      <c r="D3156" s="342" t="s">
        <v>6671</v>
      </c>
      <c r="E3156" s="342" t="s">
        <v>9320</v>
      </c>
      <c r="F3156" s="342" t="s">
        <v>6568</v>
      </c>
      <c r="G3156" s="343">
        <v>4.95</v>
      </c>
      <c r="H3156" s="342" t="s">
        <v>6594</v>
      </c>
      <c r="I3156" s="342" t="s">
        <v>6575</v>
      </c>
      <c r="J3156" s="342" t="s">
        <v>6755</v>
      </c>
      <c r="K3156" s="581" t="s">
        <v>8257</v>
      </c>
      <c r="L3156" s="344" t="s">
        <v>4090</v>
      </c>
      <c r="N3156" s="344" t="s">
        <v>4090</v>
      </c>
      <c r="O3156" s="341">
        <v>0</v>
      </c>
    </row>
    <row r="3157" spans="1:15" x14ac:dyDescent="0.2">
      <c r="A3157" s="341" t="s">
        <v>9257</v>
      </c>
      <c r="B3157" s="341" t="s">
        <v>9277</v>
      </c>
      <c r="C3157" s="342" t="s">
        <v>6689</v>
      </c>
      <c r="D3157" s="342" t="s">
        <v>6671</v>
      </c>
      <c r="E3157" s="342" t="s">
        <v>9319</v>
      </c>
      <c r="F3157" s="342" t="s">
        <v>6568</v>
      </c>
      <c r="G3157" s="343">
        <v>35.160000000000004</v>
      </c>
      <c r="H3157" s="342" t="s">
        <v>6594</v>
      </c>
      <c r="I3157" s="342" t="s">
        <v>6575</v>
      </c>
      <c r="J3157" s="342" t="s">
        <v>6755</v>
      </c>
      <c r="K3157" s="581" t="s">
        <v>7529</v>
      </c>
      <c r="L3157" s="344" t="s">
        <v>4090</v>
      </c>
      <c r="N3157" s="344" t="s">
        <v>4090</v>
      </c>
      <c r="O3157" s="341">
        <v>0</v>
      </c>
    </row>
    <row r="3158" spans="1:15" x14ac:dyDescent="0.2">
      <c r="A3158" s="341" t="s">
        <v>9257</v>
      </c>
      <c r="B3158" s="341" t="s">
        <v>9277</v>
      </c>
      <c r="C3158" s="342" t="s">
        <v>8214</v>
      </c>
      <c r="D3158" s="342" t="s">
        <v>6671</v>
      </c>
      <c r="E3158" s="342" t="s">
        <v>9334</v>
      </c>
      <c r="F3158" s="342" t="s">
        <v>6568</v>
      </c>
      <c r="G3158" s="343">
        <v>5.22</v>
      </c>
      <c r="H3158" s="342" t="s">
        <v>6594</v>
      </c>
      <c r="I3158" s="342" t="s">
        <v>6575</v>
      </c>
      <c r="J3158" s="342" t="s">
        <v>6755</v>
      </c>
      <c r="K3158" s="581" t="s">
        <v>6990</v>
      </c>
      <c r="L3158" s="344" t="s">
        <v>4090</v>
      </c>
      <c r="N3158" s="344" t="s">
        <v>4090</v>
      </c>
      <c r="O3158" s="341">
        <v>0</v>
      </c>
    </row>
    <row r="3159" spans="1:15" x14ac:dyDescent="0.2">
      <c r="A3159" s="341" t="s">
        <v>9257</v>
      </c>
      <c r="B3159" s="341" t="s">
        <v>9277</v>
      </c>
      <c r="C3159" s="342" t="s">
        <v>6682</v>
      </c>
      <c r="D3159" s="342" t="s">
        <v>6671</v>
      </c>
      <c r="E3159" s="342" t="s">
        <v>9255</v>
      </c>
      <c r="F3159" s="342" t="s">
        <v>6568</v>
      </c>
      <c r="G3159" s="343">
        <v>2.4500000000000002</v>
      </c>
      <c r="H3159" s="342" t="s">
        <v>6594</v>
      </c>
      <c r="I3159" s="342" t="s">
        <v>6575</v>
      </c>
      <c r="J3159" s="342" t="s">
        <v>6755</v>
      </c>
      <c r="K3159" s="581" t="s">
        <v>8258</v>
      </c>
      <c r="L3159" s="344" t="s">
        <v>4090</v>
      </c>
      <c r="N3159" s="344" t="s">
        <v>4090</v>
      </c>
      <c r="O3159" s="341">
        <v>0</v>
      </c>
    </row>
    <row r="3160" spans="1:15" x14ac:dyDescent="0.2">
      <c r="A3160" s="341" t="s">
        <v>9257</v>
      </c>
      <c r="B3160" s="341" t="s">
        <v>9277</v>
      </c>
      <c r="C3160" s="342" t="s">
        <v>6670</v>
      </c>
      <c r="D3160" s="342" t="s">
        <v>6671</v>
      </c>
      <c r="E3160" s="342" t="s">
        <v>9326</v>
      </c>
      <c r="F3160" s="342" t="s">
        <v>6568</v>
      </c>
      <c r="G3160" s="343">
        <v>40.32</v>
      </c>
      <c r="H3160" s="342" t="s">
        <v>6594</v>
      </c>
      <c r="I3160" s="342" t="s">
        <v>6575</v>
      </c>
      <c r="J3160" s="342" t="s">
        <v>6755</v>
      </c>
      <c r="K3160" s="581" t="s">
        <v>8259</v>
      </c>
      <c r="L3160" s="344" t="s">
        <v>4090</v>
      </c>
      <c r="N3160" s="344" t="s">
        <v>4090</v>
      </c>
      <c r="O3160" s="341">
        <v>0</v>
      </c>
    </row>
    <row r="3161" spans="1:15" x14ac:dyDescent="0.2">
      <c r="A3161" s="341" t="s">
        <v>9257</v>
      </c>
      <c r="B3161" s="341" t="s">
        <v>9277</v>
      </c>
      <c r="C3161" s="342" t="s">
        <v>6689</v>
      </c>
      <c r="D3161" s="342" t="s">
        <v>6671</v>
      </c>
      <c r="E3161" s="342" t="s">
        <v>9320</v>
      </c>
      <c r="F3161" s="342" t="s">
        <v>6568</v>
      </c>
      <c r="G3161" s="343">
        <v>3.5700000000000003</v>
      </c>
      <c r="H3161" s="342" t="s">
        <v>6594</v>
      </c>
      <c r="I3161" s="342" t="s">
        <v>6575</v>
      </c>
      <c r="J3161" s="342" t="s">
        <v>6755</v>
      </c>
      <c r="K3161" s="581" t="s">
        <v>7291</v>
      </c>
      <c r="L3161" s="344" t="s">
        <v>4090</v>
      </c>
      <c r="N3161" s="344" t="s">
        <v>4090</v>
      </c>
      <c r="O3161" s="341">
        <v>0</v>
      </c>
    </row>
    <row r="3162" spans="1:15" x14ac:dyDescent="0.2">
      <c r="A3162" s="341" t="s">
        <v>9257</v>
      </c>
      <c r="B3162" s="341" t="s">
        <v>9277</v>
      </c>
      <c r="C3162" s="342" t="s">
        <v>6689</v>
      </c>
      <c r="D3162" s="342" t="s">
        <v>6671</v>
      </c>
      <c r="E3162" s="342" t="s">
        <v>9320</v>
      </c>
      <c r="F3162" s="342" t="s">
        <v>6568</v>
      </c>
      <c r="G3162" s="343">
        <v>3.06</v>
      </c>
      <c r="H3162" s="342" t="s">
        <v>6594</v>
      </c>
      <c r="I3162" s="342" t="s">
        <v>6575</v>
      </c>
      <c r="J3162" s="342" t="s">
        <v>6755</v>
      </c>
      <c r="K3162" s="581" t="s">
        <v>8260</v>
      </c>
      <c r="L3162" s="344" t="s">
        <v>4090</v>
      </c>
      <c r="N3162" s="344" t="s">
        <v>4090</v>
      </c>
      <c r="O3162" s="341">
        <v>0</v>
      </c>
    </row>
    <row r="3163" spans="1:15" x14ac:dyDescent="0.2">
      <c r="A3163" s="341" t="s">
        <v>9257</v>
      </c>
      <c r="B3163" s="341" t="s">
        <v>9277</v>
      </c>
      <c r="C3163" s="342" t="s">
        <v>6682</v>
      </c>
      <c r="D3163" s="342" t="s">
        <v>6671</v>
      </c>
      <c r="E3163" s="342" t="s">
        <v>9339</v>
      </c>
      <c r="F3163" s="342" t="s">
        <v>6568</v>
      </c>
      <c r="G3163" s="343">
        <v>11.9</v>
      </c>
      <c r="H3163" s="342" t="s">
        <v>6594</v>
      </c>
      <c r="I3163" s="342" t="s">
        <v>6575</v>
      </c>
      <c r="J3163" s="342" t="s">
        <v>6755</v>
      </c>
      <c r="K3163" s="581" t="s">
        <v>6910</v>
      </c>
      <c r="L3163" s="344" t="s">
        <v>4090</v>
      </c>
      <c r="N3163" s="344" t="s">
        <v>4090</v>
      </c>
      <c r="O3163" s="341">
        <v>0</v>
      </c>
    </row>
    <row r="3164" spans="1:15" x14ac:dyDescent="0.2">
      <c r="A3164" s="341" t="s">
        <v>9257</v>
      </c>
      <c r="B3164" s="341" t="s">
        <v>9277</v>
      </c>
      <c r="C3164" s="342" t="s">
        <v>6670</v>
      </c>
      <c r="D3164" s="342" t="s">
        <v>6671</v>
      </c>
      <c r="E3164" s="342" t="s">
        <v>9321</v>
      </c>
      <c r="F3164" s="342" t="s">
        <v>6568</v>
      </c>
      <c r="G3164" s="343">
        <v>6.01</v>
      </c>
      <c r="H3164" s="342" t="s">
        <v>6594</v>
      </c>
      <c r="I3164" s="342" t="s">
        <v>6575</v>
      </c>
      <c r="J3164" s="342" t="s">
        <v>6755</v>
      </c>
      <c r="K3164" s="581" t="s">
        <v>7295</v>
      </c>
      <c r="L3164" s="344" t="s">
        <v>4090</v>
      </c>
      <c r="N3164" s="344" t="s">
        <v>4090</v>
      </c>
      <c r="O3164" s="341">
        <v>0</v>
      </c>
    </row>
    <row r="3165" spans="1:15" x14ac:dyDescent="0.2">
      <c r="A3165" s="341" t="s">
        <v>9257</v>
      </c>
      <c r="B3165" s="341" t="s">
        <v>9277</v>
      </c>
      <c r="C3165" s="342" t="s">
        <v>6682</v>
      </c>
      <c r="D3165" s="342" t="s">
        <v>6671</v>
      </c>
      <c r="E3165" s="342" t="s">
        <v>9320</v>
      </c>
      <c r="F3165" s="342" t="s">
        <v>6568</v>
      </c>
      <c r="G3165" s="343">
        <v>27.3</v>
      </c>
      <c r="H3165" s="342" t="s">
        <v>6594</v>
      </c>
      <c r="I3165" s="342" t="s">
        <v>6575</v>
      </c>
      <c r="J3165" s="342" t="s">
        <v>6755</v>
      </c>
      <c r="K3165" s="581" t="s">
        <v>8069</v>
      </c>
      <c r="L3165" s="344" t="s">
        <v>4090</v>
      </c>
      <c r="N3165" s="344" t="s">
        <v>4090</v>
      </c>
      <c r="O3165" s="341">
        <v>0</v>
      </c>
    </row>
    <row r="3166" spans="1:15" x14ac:dyDescent="0.2">
      <c r="A3166" s="341" t="s">
        <v>9257</v>
      </c>
      <c r="B3166" s="341" t="s">
        <v>9277</v>
      </c>
      <c r="C3166" s="342" t="s">
        <v>6682</v>
      </c>
      <c r="D3166" s="342" t="s">
        <v>6671</v>
      </c>
      <c r="E3166" s="342" t="s">
        <v>9320</v>
      </c>
      <c r="F3166" s="342" t="s">
        <v>6568</v>
      </c>
      <c r="G3166" s="343">
        <v>3.15</v>
      </c>
      <c r="H3166" s="342" t="s">
        <v>6594</v>
      </c>
      <c r="I3166" s="342" t="s">
        <v>6575</v>
      </c>
      <c r="J3166" s="342" t="s">
        <v>6755</v>
      </c>
      <c r="K3166" s="581" t="s">
        <v>8261</v>
      </c>
      <c r="L3166" s="344" t="s">
        <v>4090</v>
      </c>
      <c r="N3166" s="344" t="s">
        <v>4090</v>
      </c>
      <c r="O3166" s="341">
        <v>0</v>
      </c>
    </row>
    <row r="3167" spans="1:15" x14ac:dyDescent="0.2">
      <c r="A3167" s="341" t="s">
        <v>9257</v>
      </c>
      <c r="B3167" s="341" t="s">
        <v>9277</v>
      </c>
      <c r="C3167" s="342" t="s">
        <v>8205</v>
      </c>
      <c r="D3167" s="342" t="s">
        <v>6671</v>
      </c>
      <c r="E3167" s="342" t="s">
        <v>9255</v>
      </c>
      <c r="F3167" s="342" t="s">
        <v>6568</v>
      </c>
      <c r="G3167" s="343">
        <v>9.9</v>
      </c>
      <c r="H3167" s="342" t="s">
        <v>6594</v>
      </c>
      <c r="I3167" s="342" t="s">
        <v>6575</v>
      </c>
      <c r="J3167" s="342" t="s">
        <v>6755</v>
      </c>
      <c r="K3167" s="581" t="s">
        <v>6821</v>
      </c>
      <c r="L3167" s="344" t="s">
        <v>4090</v>
      </c>
      <c r="N3167" s="344" t="s">
        <v>4090</v>
      </c>
      <c r="O3167" s="341">
        <v>0</v>
      </c>
    </row>
    <row r="3168" spans="1:15" x14ac:dyDescent="0.2">
      <c r="A3168" s="341" t="s">
        <v>9257</v>
      </c>
      <c r="B3168" s="341" t="s">
        <v>9277</v>
      </c>
      <c r="C3168" s="342" t="s">
        <v>8205</v>
      </c>
      <c r="D3168" s="342" t="s">
        <v>6671</v>
      </c>
      <c r="E3168" s="342" t="s">
        <v>9255</v>
      </c>
      <c r="F3168" s="342" t="s">
        <v>6568</v>
      </c>
      <c r="G3168" s="343">
        <v>4.68</v>
      </c>
      <c r="H3168" s="342" t="s">
        <v>6594</v>
      </c>
      <c r="I3168" s="342" t="s">
        <v>6575</v>
      </c>
      <c r="J3168" s="342" t="s">
        <v>6755</v>
      </c>
      <c r="K3168" s="581" t="s">
        <v>6992</v>
      </c>
      <c r="L3168" s="344" t="s">
        <v>4090</v>
      </c>
      <c r="N3168" s="344" t="s">
        <v>4090</v>
      </c>
      <c r="O3168" s="341">
        <v>0</v>
      </c>
    </row>
    <row r="3169" spans="1:15" x14ac:dyDescent="0.2">
      <c r="A3169" s="341" t="s">
        <v>9257</v>
      </c>
      <c r="B3169" s="341" t="s">
        <v>9277</v>
      </c>
      <c r="C3169" s="342" t="s">
        <v>8205</v>
      </c>
      <c r="D3169" s="342" t="s">
        <v>6671</v>
      </c>
      <c r="E3169" s="342" t="s">
        <v>9255</v>
      </c>
      <c r="F3169" s="342" t="s">
        <v>6568</v>
      </c>
      <c r="G3169" s="343">
        <v>5.07</v>
      </c>
      <c r="H3169" s="342" t="s">
        <v>6594</v>
      </c>
      <c r="I3169" s="342" t="s">
        <v>6575</v>
      </c>
      <c r="J3169" s="342" t="s">
        <v>6755</v>
      </c>
      <c r="K3169" s="581" t="s">
        <v>7483</v>
      </c>
      <c r="L3169" s="344" t="s">
        <v>4090</v>
      </c>
      <c r="N3169" s="344" t="s">
        <v>4090</v>
      </c>
      <c r="O3169" s="341">
        <v>0</v>
      </c>
    </row>
    <row r="3170" spans="1:15" x14ac:dyDescent="0.2">
      <c r="A3170" s="341" t="s">
        <v>9257</v>
      </c>
      <c r="B3170" s="341" t="s">
        <v>9277</v>
      </c>
      <c r="C3170" s="342" t="s">
        <v>8205</v>
      </c>
      <c r="D3170" s="342" t="s">
        <v>6671</v>
      </c>
      <c r="E3170" s="342" t="s">
        <v>9255</v>
      </c>
      <c r="F3170" s="342" t="s">
        <v>6568</v>
      </c>
      <c r="G3170" s="343">
        <v>2.96</v>
      </c>
      <c r="H3170" s="342" t="s">
        <v>6594</v>
      </c>
      <c r="I3170" s="342" t="s">
        <v>6575</v>
      </c>
      <c r="J3170" s="342" t="s">
        <v>6755</v>
      </c>
      <c r="K3170" s="581" t="s">
        <v>6805</v>
      </c>
      <c r="L3170" s="344" t="s">
        <v>4090</v>
      </c>
      <c r="N3170" s="344" t="s">
        <v>4090</v>
      </c>
      <c r="O3170" s="341">
        <v>0</v>
      </c>
    </row>
    <row r="3171" spans="1:15" x14ac:dyDescent="0.2">
      <c r="A3171" s="341" t="s">
        <v>9257</v>
      </c>
      <c r="B3171" s="341" t="s">
        <v>9277</v>
      </c>
      <c r="C3171" s="342" t="s">
        <v>6682</v>
      </c>
      <c r="D3171" s="342" t="s">
        <v>6671</v>
      </c>
      <c r="E3171" s="342" t="s">
        <v>9326</v>
      </c>
      <c r="F3171" s="342" t="s">
        <v>6568</v>
      </c>
      <c r="G3171" s="343">
        <v>3.96</v>
      </c>
      <c r="H3171" s="342" t="s">
        <v>6594</v>
      </c>
      <c r="I3171" s="342" t="s">
        <v>6575</v>
      </c>
      <c r="J3171" s="342" t="s">
        <v>6755</v>
      </c>
      <c r="K3171" s="581" t="s">
        <v>7537</v>
      </c>
      <c r="L3171" s="344" t="s">
        <v>4090</v>
      </c>
      <c r="N3171" s="344" t="s">
        <v>4090</v>
      </c>
      <c r="O3171" s="341">
        <v>0</v>
      </c>
    </row>
    <row r="3172" spans="1:15" x14ac:dyDescent="0.2">
      <c r="A3172" s="341" t="s">
        <v>9257</v>
      </c>
      <c r="B3172" s="341" t="s">
        <v>9277</v>
      </c>
      <c r="C3172" s="342" t="s">
        <v>6689</v>
      </c>
      <c r="D3172" s="342" t="s">
        <v>6671</v>
      </c>
      <c r="E3172" s="342" t="s">
        <v>9321</v>
      </c>
      <c r="F3172" s="342" t="s">
        <v>6568</v>
      </c>
      <c r="G3172" s="343">
        <v>9.98</v>
      </c>
      <c r="H3172" s="342" t="s">
        <v>6594</v>
      </c>
      <c r="I3172" s="342" t="s">
        <v>6575</v>
      </c>
      <c r="J3172" s="342" t="s">
        <v>6755</v>
      </c>
      <c r="K3172" s="581" t="s">
        <v>7791</v>
      </c>
      <c r="L3172" s="344" t="s">
        <v>4090</v>
      </c>
      <c r="N3172" s="344" t="s">
        <v>4090</v>
      </c>
      <c r="O3172" s="341">
        <v>0</v>
      </c>
    </row>
    <row r="3173" spans="1:15" x14ac:dyDescent="0.2">
      <c r="A3173" s="341" t="s">
        <v>9257</v>
      </c>
      <c r="B3173" s="341" t="s">
        <v>9277</v>
      </c>
      <c r="C3173" s="342" t="s">
        <v>6689</v>
      </c>
      <c r="D3173" s="342" t="s">
        <v>6671</v>
      </c>
      <c r="E3173" s="342" t="s">
        <v>9319</v>
      </c>
      <c r="F3173" s="342" t="s">
        <v>6568</v>
      </c>
      <c r="G3173" s="343">
        <v>8.4</v>
      </c>
      <c r="H3173" s="342" t="s">
        <v>6594</v>
      </c>
      <c r="I3173" s="342" t="s">
        <v>6575</v>
      </c>
      <c r="J3173" s="342" t="s">
        <v>6755</v>
      </c>
      <c r="K3173" s="581" t="s">
        <v>7230</v>
      </c>
      <c r="L3173" s="344" t="s">
        <v>4090</v>
      </c>
      <c r="N3173" s="344" t="s">
        <v>4090</v>
      </c>
      <c r="O3173" s="341">
        <v>0</v>
      </c>
    </row>
    <row r="3174" spans="1:15" x14ac:dyDescent="0.2">
      <c r="A3174" s="341" t="s">
        <v>9257</v>
      </c>
      <c r="B3174" s="341" t="s">
        <v>9277</v>
      </c>
      <c r="C3174" s="342" t="s">
        <v>8205</v>
      </c>
      <c r="D3174" s="342" t="s">
        <v>6671</v>
      </c>
      <c r="E3174" s="342" t="s">
        <v>9320</v>
      </c>
      <c r="F3174" s="342" t="s">
        <v>6568</v>
      </c>
      <c r="G3174" s="343">
        <v>7.5</v>
      </c>
      <c r="H3174" s="342" t="s">
        <v>6594</v>
      </c>
      <c r="I3174" s="342" t="s">
        <v>6575</v>
      </c>
      <c r="J3174" s="342" t="s">
        <v>6755</v>
      </c>
      <c r="K3174" s="581" t="s">
        <v>7230</v>
      </c>
      <c r="L3174" s="344" t="s">
        <v>4090</v>
      </c>
      <c r="N3174" s="344" t="s">
        <v>4090</v>
      </c>
      <c r="O3174" s="341">
        <v>0</v>
      </c>
    </row>
    <row r="3175" spans="1:15" x14ac:dyDescent="0.2">
      <c r="A3175" s="341" t="s">
        <v>9257</v>
      </c>
      <c r="B3175" s="341" t="s">
        <v>9277</v>
      </c>
      <c r="C3175" s="342" t="s">
        <v>6676</v>
      </c>
      <c r="D3175" s="342" t="s">
        <v>6671</v>
      </c>
      <c r="E3175" s="342" t="s">
        <v>9321</v>
      </c>
      <c r="F3175" s="342" t="s">
        <v>6568</v>
      </c>
      <c r="G3175" s="343">
        <v>30.150000000000002</v>
      </c>
      <c r="H3175" s="342" t="s">
        <v>6594</v>
      </c>
      <c r="I3175" s="342" t="s">
        <v>6575</v>
      </c>
      <c r="J3175" s="342" t="s">
        <v>6755</v>
      </c>
      <c r="K3175" s="581" t="s">
        <v>6992</v>
      </c>
      <c r="L3175" s="344" t="s">
        <v>4090</v>
      </c>
      <c r="N3175" s="344" t="s">
        <v>4090</v>
      </c>
      <c r="O3175" s="341">
        <v>0</v>
      </c>
    </row>
    <row r="3176" spans="1:15" x14ac:dyDescent="0.2">
      <c r="A3176" s="341" t="s">
        <v>9257</v>
      </c>
      <c r="B3176" s="341" t="s">
        <v>9277</v>
      </c>
      <c r="C3176" s="342" t="s">
        <v>8205</v>
      </c>
      <c r="D3176" s="342" t="s">
        <v>6671</v>
      </c>
      <c r="E3176" s="342" t="s">
        <v>9255</v>
      </c>
      <c r="F3176" s="342" t="s">
        <v>6568</v>
      </c>
      <c r="G3176" s="343">
        <v>7</v>
      </c>
      <c r="H3176" s="342" t="s">
        <v>6594</v>
      </c>
      <c r="I3176" s="342" t="s">
        <v>6575</v>
      </c>
      <c r="J3176" s="342" t="s">
        <v>6755</v>
      </c>
      <c r="K3176" s="581" t="s">
        <v>8262</v>
      </c>
      <c r="L3176" s="344" t="s">
        <v>4090</v>
      </c>
      <c r="N3176" s="344" t="s">
        <v>4090</v>
      </c>
      <c r="O3176" s="341">
        <v>0</v>
      </c>
    </row>
    <row r="3177" spans="1:15" x14ac:dyDescent="0.2">
      <c r="A3177" s="341" t="s">
        <v>9257</v>
      </c>
      <c r="B3177" s="341" t="s">
        <v>9277</v>
      </c>
      <c r="C3177" s="342" t="s">
        <v>6689</v>
      </c>
      <c r="D3177" s="342" t="s">
        <v>6671</v>
      </c>
      <c r="E3177" s="342" t="s">
        <v>9320</v>
      </c>
      <c r="F3177" s="342" t="s">
        <v>6568</v>
      </c>
      <c r="G3177" s="343">
        <v>6.6000000000000005</v>
      </c>
      <c r="H3177" s="342" t="s">
        <v>6594</v>
      </c>
      <c r="I3177" s="342" t="s">
        <v>6575</v>
      </c>
      <c r="J3177" s="342" t="s">
        <v>6755</v>
      </c>
      <c r="K3177" s="581" t="s">
        <v>7313</v>
      </c>
      <c r="L3177" s="344" t="s">
        <v>4090</v>
      </c>
      <c r="N3177" s="344" t="s">
        <v>4090</v>
      </c>
      <c r="O3177" s="341">
        <v>0</v>
      </c>
    </row>
    <row r="3178" spans="1:15" x14ac:dyDescent="0.2">
      <c r="A3178" s="341" t="s">
        <v>9257</v>
      </c>
      <c r="B3178" s="341" t="s">
        <v>9277</v>
      </c>
      <c r="C3178" s="342" t="s">
        <v>6689</v>
      </c>
      <c r="D3178" s="342" t="s">
        <v>6671</v>
      </c>
      <c r="E3178" s="342" t="s">
        <v>9319</v>
      </c>
      <c r="F3178" s="342" t="s">
        <v>6568</v>
      </c>
      <c r="G3178" s="343">
        <v>30.45</v>
      </c>
      <c r="H3178" s="342" t="s">
        <v>6594</v>
      </c>
      <c r="I3178" s="342" t="s">
        <v>6575</v>
      </c>
      <c r="J3178" s="342" t="s">
        <v>6755</v>
      </c>
      <c r="K3178" s="581" t="s">
        <v>7927</v>
      </c>
      <c r="L3178" s="344" t="s">
        <v>4090</v>
      </c>
      <c r="N3178" s="344" t="s">
        <v>4090</v>
      </c>
      <c r="O3178" s="341">
        <v>0</v>
      </c>
    </row>
    <row r="3179" spans="1:15" x14ac:dyDescent="0.2">
      <c r="A3179" s="341" t="s">
        <v>9257</v>
      </c>
      <c r="B3179" s="341" t="s">
        <v>9277</v>
      </c>
      <c r="C3179" s="342" t="s">
        <v>6670</v>
      </c>
      <c r="D3179" s="342" t="s">
        <v>6671</v>
      </c>
      <c r="E3179" s="342" t="s">
        <v>9325</v>
      </c>
      <c r="F3179" s="342" t="s">
        <v>6568</v>
      </c>
      <c r="G3179" s="343">
        <v>2.95</v>
      </c>
      <c r="H3179" s="342" t="s">
        <v>6594</v>
      </c>
      <c r="I3179" s="342" t="s">
        <v>6575</v>
      </c>
      <c r="J3179" s="342" t="s">
        <v>6755</v>
      </c>
      <c r="K3179" s="581" t="s">
        <v>8076</v>
      </c>
      <c r="L3179" s="344" t="s">
        <v>4090</v>
      </c>
      <c r="N3179" s="344" t="s">
        <v>4090</v>
      </c>
      <c r="O3179" s="341">
        <v>0</v>
      </c>
    </row>
    <row r="3180" spans="1:15" x14ac:dyDescent="0.2">
      <c r="A3180" s="341" t="s">
        <v>9257</v>
      </c>
      <c r="B3180" s="341" t="s">
        <v>9277</v>
      </c>
      <c r="C3180" s="342" t="s">
        <v>8214</v>
      </c>
      <c r="D3180" s="342" t="s">
        <v>6671</v>
      </c>
      <c r="E3180" s="342" t="s">
        <v>9320</v>
      </c>
      <c r="F3180" s="342" t="s">
        <v>6568</v>
      </c>
      <c r="G3180" s="343">
        <v>9.98</v>
      </c>
      <c r="H3180" s="342" t="s">
        <v>6594</v>
      </c>
      <c r="I3180" s="342" t="s">
        <v>6575</v>
      </c>
      <c r="J3180" s="342" t="s">
        <v>6755</v>
      </c>
      <c r="K3180" s="581" t="s">
        <v>7877</v>
      </c>
      <c r="L3180" s="344" t="s">
        <v>4090</v>
      </c>
      <c r="N3180" s="344" t="s">
        <v>4090</v>
      </c>
      <c r="O3180" s="341">
        <v>0</v>
      </c>
    </row>
    <row r="3181" spans="1:15" x14ac:dyDescent="0.2">
      <c r="A3181" s="341" t="s">
        <v>9257</v>
      </c>
      <c r="B3181" s="341" t="s">
        <v>9277</v>
      </c>
      <c r="C3181" s="342" t="s">
        <v>6689</v>
      </c>
      <c r="D3181" s="342" t="s">
        <v>6671</v>
      </c>
      <c r="E3181" s="342" t="s">
        <v>9321</v>
      </c>
      <c r="F3181" s="342" t="s">
        <v>6568</v>
      </c>
      <c r="G3181" s="343">
        <v>9.09</v>
      </c>
      <c r="H3181" s="342" t="s">
        <v>6594</v>
      </c>
      <c r="I3181" s="342" t="s">
        <v>6575</v>
      </c>
      <c r="J3181" s="342" t="s">
        <v>6755</v>
      </c>
      <c r="K3181" s="581" t="s">
        <v>6871</v>
      </c>
      <c r="L3181" s="344" t="s">
        <v>4090</v>
      </c>
      <c r="N3181" s="344" t="s">
        <v>4090</v>
      </c>
      <c r="O3181" s="341">
        <v>0</v>
      </c>
    </row>
    <row r="3182" spans="1:15" x14ac:dyDescent="0.2">
      <c r="A3182" s="341" t="s">
        <v>9257</v>
      </c>
      <c r="B3182" s="341" t="s">
        <v>9277</v>
      </c>
      <c r="C3182" s="342" t="s">
        <v>8205</v>
      </c>
      <c r="D3182" s="342" t="s">
        <v>6671</v>
      </c>
      <c r="E3182" s="342" t="s">
        <v>9319</v>
      </c>
      <c r="F3182" s="342" t="s">
        <v>6568</v>
      </c>
      <c r="G3182" s="343">
        <v>4.4000000000000004</v>
      </c>
      <c r="H3182" s="342" t="s">
        <v>6594</v>
      </c>
      <c r="I3182" s="342" t="s">
        <v>6575</v>
      </c>
      <c r="J3182" s="342" t="s">
        <v>6755</v>
      </c>
      <c r="K3182" s="581" t="s">
        <v>6871</v>
      </c>
      <c r="L3182" s="344" t="s">
        <v>4090</v>
      </c>
      <c r="N3182" s="344" t="s">
        <v>4090</v>
      </c>
      <c r="O3182" s="341">
        <v>0</v>
      </c>
    </row>
    <row r="3183" spans="1:15" x14ac:dyDescent="0.2">
      <c r="A3183" s="341" t="s">
        <v>9257</v>
      </c>
      <c r="B3183" s="341" t="s">
        <v>9277</v>
      </c>
      <c r="C3183" s="342" t="s">
        <v>8205</v>
      </c>
      <c r="D3183" s="342" t="s">
        <v>6671</v>
      </c>
      <c r="E3183" s="342" t="s">
        <v>9319</v>
      </c>
      <c r="F3183" s="342" t="s">
        <v>6568</v>
      </c>
      <c r="G3183" s="343">
        <v>6.6000000000000005</v>
      </c>
      <c r="H3183" s="342" t="s">
        <v>6594</v>
      </c>
      <c r="I3183" s="342" t="s">
        <v>6575</v>
      </c>
      <c r="J3183" s="342" t="s">
        <v>6755</v>
      </c>
      <c r="K3183" s="581" t="s">
        <v>7483</v>
      </c>
      <c r="L3183" s="344" t="s">
        <v>4090</v>
      </c>
      <c r="N3183" s="344" t="s">
        <v>4090</v>
      </c>
      <c r="O3183" s="341">
        <v>0</v>
      </c>
    </row>
    <row r="3184" spans="1:15" x14ac:dyDescent="0.2">
      <c r="A3184" s="341" t="s">
        <v>9257</v>
      </c>
      <c r="B3184" s="341" t="s">
        <v>9277</v>
      </c>
      <c r="C3184" s="342" t="s">
        <v>8205</v>
      </c>
      <c r="D3184" s="342" t="s">
        <v>6671</v>
      </c>
      <c r="E3184" s="342" t="s">
        <v>9319</v>
      </c>
      <c r="F3184" s="342" t="s">
        <v>6568</v>
      </c>
      <c r="G3184" s="343">
        <v>5.78</v>
      </c>
      <c r="H3184" s="342" t="s">
        <v>6594</v>
      </c>
      <c r="I3184" s="342" t="s">
        <v>6575</v>
      </c>
      <c r="J3184" s="342" t="s">
        <v>6755</v>
      </c>
      <c r="K3184" s="581" t="s">
        <v>8263</v>
      </c>
      <c r="L3184" s="344" t="s">
        <v>4090</v>
      </c>
      <c r="N3184" s="344" t="s">
        <v>4090</v>
      </c>
      <c r="O3184" s="341">
        <v>0</v>
      </c>
    </row>
    <row r="3185" spans="1:15" x14ac:dyDescent="0.2">
      <c r="A3185" s="341" t="s">
        <v>9257</v>
      </c>
      <c r="B3185" s="341" t="s">
        <v>9277</v>
      </c>
      <c r="C3185" s="342" t="s">
        <v>6670</v>
      </c>
      <c r="D3185" s="342" t="s">
        <v>6671</v>
      </c>
      <c r="E3185" s="342" t="s">
        <v>9321</v>
      </c>
      <c r="F3185" s="342" t="s">
        <v>6568</v>
      </c>
      <c r="G3185" s="343">
        <v>4.28</v>
      </c>
      <c r="H3185" s="342" t="s">
        <v>6594</v>
      </c>
      <c r="I3185" s="342" t="s">
        <v>6575</v>
      </c>
      <c r="J3185" s="342" t="s">
        <v>6755</v>
      </c>
      <c r="K3185" s="581" t="s">
        <v>6871</v>
      </c>
      <c r="L3185" s="344" t="s">
        <v>4090</v>
      </c>
      <c r="N3185" s="344" t="s">
        <v>4090</v>
      </c>
      <c r="O3185" s="341">
        <v>0</v>
      </c>
    </row>
    <row r="3186" spans="1:15" x14ac:dyDescent="0.2">
      <c r="A3186" s="341" t="s">
        <v>9257</v>
      </c>
      <c r="B3186" s="341" t="s">
        <v>9277</v>
      </c>
      <c r="C3186" s="342" t="s">
        <v>6689</v>
      </c>
      <c r="D3186" s="342" t="s">
        <v>6671</v>
      </c>
      <c r="E3186" s="342" t="s">
        <v>9329</v>
      </c>
      <c r="F3186" s="342" t="s">
        <v>6568</v>
      </c>
      <c r="G3186" s="343">
        <v>20.260000000000002</v>
      </c>
      <c r="H3186" s="342" t="s">
        <v>6594</v>
      </c>
      <c r="I3186" s="342" t="s">
        <v>6575</v>
      </c>
      <c r="J3186" s="342" t="s">
        <v>6755</v>
      </c>
      <c r="K3186" s="581" t="s">
        <v>7804</v>
      </c>
      <c r="L3186" s="344" t="s">
        <v>4090</v>
      </c>
      <c r="N3186" s="344" t="s">
        <v>4090</v>
      </c>
      <c r="O3186" s="341">
        <v>0</v>
      </c>
    </row>
    <row r="3187" spans="1:15" x14ac:dyDescent="0.2">
      <c r="A3187" s="341" t="s">
        <v>9257</v>
      </c>
      <c r="B3187" s="341" t="s">
        <v>9277</v>
      </c>
      <c r="C3187" s="342" t="s">
        <v>6682</v>
      </c>
      <c r="D3187" s="342" t="s">
        <v>6671</v>
      </c>
      <c r="E3187" s="342" t="s">
        <v>9326</v>
      </c>
      <c r="F3187" s="342" t="s">
        <v>6568</v>
      </c>
      <c r="G3187" s="343">
        <v>9.9</v>
      </c>
      <c r="H3187" s="342" t="s">
        <v>6594</v>
      </c>
      <c r="I3187" s="342" t="s">
        <v>6575</v>
      </c>
      <c r="J3187" s="342" t="s">
        <v>6755</v>
      </c>
      <c r="K3187" s="581" t="s">
        <v>7478</v>
      </c>
      <c r="L3187" s="344" t="s">
        <v>4090</v>
      </c>
      <c r="N3187" s="344" t="s">
        <v>4090</v>
      </c>
      <c r="O3187" s="341">
        <v>0</v>
      </c>
    </row>
    <row r="3188" spans="1:15" x14ac:dyDescent="0.2">
      <c r="A3188" s="341" t="s">
        <v>9257</v>
      </c>
      <c r="B3188" s="341" t="s">
        <v>9277</v>
      </c>
      <c r="C3188" s="342" t="s">
        <v>6682</v>
      </c>
      <c r="D3188" s="342" t="s">
        <v>6671</v>
      </c>
      <c r="E3188" s="342" t="s">
        <v>9321</v>
      </c>
      <c r="F3188" s="342" t="s">
        <v>6568</v>
      </c>
      <c r="G3188" s="343">
        <v>41.76</v>
      </c>
      <c r="H3188" s="342" t="s">
        <v>6594</v>
      </c>
      <c r="I3188" s="342" t="s">
        <v>6575</v>
      </c>
      <c r="J3188" s="342" t="s">
        <v>6755</v>
      </c>
      <c r="K3188" s="581" t="s">
        <v>6800</v>
      </c>
      <c r="L3188" s="344" t="s">
        <v>4090</v>
      </c>
      <c r="N3188" s="344" t="s">
        <v>4090</v>
      </c>
      <c r="O3188" s="341">
        <v>0</v>
      </c>
    </row>
    <row r="3189" spans="1:15" x14ac:dyDescent="0.2">
      <c r="A3189" s="341" t="s">
        <v>9257</v>
      </c>
      <c r="B3189" s="341" t="s">
        <v>9277</v>
      </c>
      <c r="C3189" s="342" t="s">
        <v>6682</v>
      </c>
      <c r="D3189" s="342" t="s">
        <v>6671</v>
      </c>
      <c r="E3189" s="342" t="s">
        <v>9319</v>
      </c>
      <c r="F3189" s="342" t="s">
        <v>6568</v>
      </c>
      <c r="G3189" s="343">
        <v>7.7</v>
      </c>
      <c r="H3189" s="342" t="s">
        <v>6594</v>
      </c>
      <c r="I3189" s="342" t="s">
        <v>6575</v>
      </c>
      <c r="J3189" s="342" t="s">
        <v>6755</v>
      </c>
      <c r="K3189" s="581" t="s">
        <v>7805</v>
      </c>
      <c r="L3189" s="344" t="s">
        <v>4090</v>
      </c>
      <c r="N3189" s="344" t="s">
        <v>4090</v>
      </c>
      <c r="O3189" s="341">
        <v>0</v>
      </c>
    </row>
    <row r="3190" spans="1:15" x14ac:dyDescent="0.2">
      <c r="A3190" s="341" t="s">
        <v>9257</v>
      </c>
      <c r="B3190" s="341" t="s">
        <v>9277</v>
      </c>
      <c r="C3190" s="342" t="s">
        <v>8205</v>
      </c>
      <c r="D3190" s="342" t="s">
        <v>6671</v>
      </c>
      <c r="E3190" s="342" t="s">
        <v>9321</v>
      </c>
      <c r="F3190" s="342" t="s">
        <v>6568</v>
      </c>
      <c r="G3190" s="343">
        <v>3.15</v>
      </c>
      <c r="H3190" s="342" t="s">
        <v>6594</v>
      </c>
      <c r="I3190" s="342" t="s">
        <v>6575</v>
      </c>
      <c r="J3190" s="342" t="s">
        <v>6755</v>
      </c>
      <c r="K3190" s="581" t="s">
        <v>7250</v>
      </c>
      <c r="L3190" s="344" t="s">
        <v>4090</v>
      </c>
      <c r="N3190" s="344" t="s">
        <v>4090</v>
      </c>
      <c r="O3190" s="341">
        <v>0</v>
      </c>
    </row>
    <row r="3191" spans="1:15" x14ac:dyDescent="0.2">
      <c r="A3191" s="341" t="s">
        <v>9257</v>
      </c>
      <c r="B3191" s="341" t="s">
        <v>9277</v>
      </c>
      <c r="C3191" s="342" t="s">
        <v>6682</v>
      </c>
      <c r="D3191" s="342" t="s">
        <v>6671</v>
      </c>
      <c r="E3191" s="342" t="s">
        <v>9328</v>
      </c>
      <c r="F3191" s="342" t="s">
        <v>6568</v>
      </c>
      <c r="G3191" s="343">
        <v>5.78</v>
      </c>
      <c r="H3191" s="342" t="s">
        <v>6594</v>
      </c>
      <c r="I3191" s="342" t="s">
        <v>6575</v>
      </c>
      <c r="J3191" s="342" t="s">
        <v>6755</v>
      </c>
      <c r="K3191" s="581" t="s">
        <v>7329</v>
      </c>
      <c r="L3191" s="344" t="s">
        <v>4090</v>
      </c>
      <c r="N3191" s="344" t="s">
        <v>4090</v>
      </c>
      <c r="O3191" s="341">
        <v>0</v>
      </c>
    </row>
    <row r="3192" spans="1:15" x14ac:dyDescent="0.2">
      <c r="A3192" s="341" t="s">
        <v>9257</v>
      </c>
      <c r="B3192" s="341" t="s">
        <v>9277</v>
      </c>
      <c r="C3192" s="342" t="s">
        <v>6689</v>
      </c>
      <c r="D3192" s="342" t="s">
        <v>6671</v>
      </c>
      <c r="E3192" s="342" t="s">
        <v>9319</v>
      </c>
      <c r="F3192" s="342" t="s">
        <v>6568</v>
      </c>
      <c r="G3192" s="343">
        <v>3.81</v>
      </c>
      <c r="H3192" s="342" t="s">
        <v>6594</v>
      </c>
      <c r="I3192" s="342" t="s">
        <v>6575</v>
      </c>
      <c r="J3192" s="342" t="s">
        <v>6755</v>
      </c>
      <c r="K3192" s="581" t="s">
        <v>7327</v>
      </c>
      <c r="L3192" s="344" t="s">
        <v>4090</v>
      </c>
      <c r="N3192" s="344" t="s">
        <v>4090</v>
      </c>
      <c r="O3192" s="341">
        <v>0</v>
      </c>
    </row>
    <row r="3193" spans="1:15" x14ac:dyDescent="0.2">
      <c r="A3193" s="341" t="s">
        <v>9257</v>
      </c>
      <c r="B3193" s="341" t="s">
        <v>9277</v>
      </c>
      <c r="C3193" s="342" t="s">
        <v>8214</v>
      </c>
      <c r="D3193" s="342" t="s">
        <v>6671</v>
      </c>
      <c r="E3193" s="342" t="s">
        <v>9323</v>
      </c>
      <c r="F3193" s="342" t="s">
        <v>6568</v>
      </c>
      <c r="G3193" s="343">
        <v>13.02</v>
      </c>
      <c r="H3193" s="342" t="s">
        <v>6594</v>
      </c>
      <c r="I3193" s="342" t="s">
        <v>6575</v>
      </c>
      <c r="J3193" s="342" t="s">
        <v>6755</v>
      </c>
      <c r="K3193" s="581" t="s">
        <v>6802</v>
      </c>
      <c r="L3193" s="344" t="s">
        <v>4090</v>
      </c>
      <c r="N3193" s="344" t="s">
        <v>4090</v>
      </c>
      <c r="O3193" s="341" t="s">
        <v>6752</v>
      </c>
    </row>
    <row r="3194" spans="1:15" x14ac:dyDescent="0.2">
      <c r="A3194" s="341" t="s">
        <v>9257</v>
      </c>
      <c r="B3194" s="341" t="s">
        <v>9277</v>
      </c>
      <c r="C3194" s="342" t="s">
        <v>8214</v>
      </c>
      <c r="D3194" s="342" t="s">
        <v>6671</v>
      </c>
      <c r="E3194" s="342" t="s">
        <v>9323</v>
      </c>
      <c r="F3194" s="342" t="s">
        <v>6568</v>
      </c>
      <c r="G3194" s="343">
        <v>14.4</v>
      </c>
      <c r="H3194" s="342" t="s">
        <v>6594</v>
      </c>
      <c r="I3194" s="342" t="s">
        <v>6575</v>
      </c>
      <c r="J3194" s="342" t="s">
        <v>6755</v>
      </c>
      <c r="K3194" s="581" t="s">
        <v>7653</v>
      </c>
      <c r="L3194" s="344" t="s">
        <v>4090</v>
      </c>
      <c r="N3194" s="344" t="s">
        <v>4090</v>
      </c>
      <c r="O3194" s="341" t="s">
        <v>6752</v>
      </c>
    </row>
    <row r="3195" spans="1:15" x14ac:dyDescent="0.2">
      <c r="A3195" s="341" t="s">
        <v>9257</v>
      </c>
      <c r="B3195" s="341" t="s">
        <v>9277</v>
      </c>
      <c r="C3195" s="342" t="s">
        <v>8205</v>
      </c>
      <c r="D3195" s="342" t="s">
        <v>6671</v>
      </c>
      <c r="E3195" s="342" t="s">
        <v>9320</v>
      </c>
      <c r="F3195" s="342" t="s">
        <v>6568</v>
      </c>
      <c r="G3195" s="343">
        <v>8.5500000000000007</v>
      </c>
      <c r="H3195" s="342" t="s">
        <v>6594</v>
      </c>
      <c r="I3195" s="342" t="s">
        <v>6575</v>
      </c>
      <c r="J3195" s="342" t="s">
        <v>6755</v>
      </c>
      <c r="K3195" s="581" t="s">
        <v>6810</v>
      </c>
      <c r="L3195" s="344" t="s">
        <v>4090</v>
      </c>
      <c r="N3195" s="344" t="s">
        <v>4090</v>
      </c>
      <c r="O3195" s="341">
        <v>0</v>
      </c>
    </row>
    <row r="3196" spans="1:15" x14ac:dyDescent="0.2">
      <c r="A3196" s="341" t="s">
        <v>9257</v>
      </c>
      <c r="B3196" s="341" t="s">
        <v>9277</v>
      </c>
      <c r="C3196" s="342" t="s">
        <v>6670</v>
      </c>
      <c r="D3196" s="342" t="s">
        <v>6671</v>
      </c>
      <c r="E3196" s="342" t="s">
        <v>9323</v>
      </c>
      <c r="F3196" s="342" t="s">
        <v>6568</v>
      </c>
      <c r="G3196" s="343">
        <v>5.58</v>
      </c>
      <c r="H3196" s="342" t="s">
        <v>6594</v>
      </c>
      <c r="I3196" s="342" t="s">
        <v>6575</v>
      </c>
      <c r="J3196" s="342" t="s">
        <v>6755</v>
      </c>
      <c r="K3196" s="581" t="s">
        <v>7328</v>
      </c>
      <c r="L3196" s="344" t="s">
        <v>4090</v>
      </c>
      <c r="N3196" s="344" t="s">
        <v>4090</v>
      </c>
      <c r="O3196" s="341">
        <v>0</v>
      </c>
    </row>
    <row r="3197" spans="1:15" x14ac:dyDescent="0.2">
      <c r="A3197" s="341" t="s">
        <v>9257</v>
      </c>
      <c r="B3197" s="341" t="s">
        <v>9277</v>
      </c>
      <c r="C3197" s="342" t="s">
        <v>6682</v>
      </c>
      <c r="D3197" s="342" t="s">
        <v>6671</v>
      </c>
      <c r="E3197" s="342" t="s">
        <v>9326</v>
      </c>
      <c r="F3197" s="342" t="s">
        <v>6568</v>
      </c>
      <c r="G3197" s="343">
        <v>5.95</v>
      </c>
      <c r="H3197" s="342" t="s">
        <v>6594</v>
      </c>
      <c r="I3197" s="342" t="s">
        <v>6575</v>
      </c>
      <c r="J3197" s="342" t="s">
        <v>6755</v>
      </c>
      <c r="K3197" s="581" t="s">
        <v>8264</v>
      </c>
      <c r="L3197" s="344" t="s">
        <v>4090</v>
      </c>
      <c r="N3197" s="344" t="s">
        <v>4090</v>
      </c>
      <c r="O3197" s="341">
        <v>0</v>
      </c>
    </row>
    <row r="3198" spans="1:15" x14ac:dyDescent="0.2">
      <c r="A3198" s="341" t="s">
        <v>9257</v>
      </c>
      <c r="B3198" s="341" t="s">
        <v>9277</v>
      </c>
      <c r="C3198" s="342" t="s">
        <v>6682</v>
      </c>
      <c r="D3198" s="342" t="s">
        <v>6671</v>
      </c>
      <c r="E3198" s="342" t="s">
        <v>9323</v>
      </c>
      <c r="F3198" s="342" t="s">
        <v>6568</v>
      </c>
      <c r="G3198" s="343">
        <v>8.5</v>
      </c>
      <c r="H3198" s="342" t="s">
        <v>6594</v>
      </c>
      <c r="I3198" s="342" t="s">
        <v>6575</v>
      </c>
      <c r="J3198" s="342" t="s">
        <v>6755</v>
      </c>
      <c r="K3198" s="581" t="s">
        <v>7479</v>
      </c>
      <c r="L3198" s="344" t="s">
        <v>4090</v>
      </c>
      <c r="N3198" s="344" t="s">
        <v>4090</v>
      </c>
      <c r="O3198" s="341">
        <v>0</v>
      </c>
    </row>
    <row r="3199" spans="1:15" x14ac:dyDescent="0.2">
      <c r="A3199" s="341" t="s">
        <v>9257</v>
      </c>
      <c r="B3199" s="341" t="s">
        <v>9277</v>
      </c>
      <c r="C3199" s="342" t="s">
        <v>6676</v>
      </c>
      <c r="D3199" s="342" t="s">
        <v>6671</v>
      </c>
      <c r="E3199" s="342" t="s">
        <v>9319</v>
      </c>
      <c r="F3199" s="342" t="s">
        <v>6568</v>
      </c>
      <c r="G3199" s="343">
        <v>17.100000000000001</v>
      </c>
      <c r="H3199" s="342" t="s">
        <v>6594</v>
      </c>
      <c r="I3199" s="342" t="s">
        <v>6575</v>
      </c>
      <c r="J3199" s="342" t="s">
        <v>6755</v>
      </c>
      <c r="K3199" s="581" t="s">
        <v>7479</v>
      </c>
      <c r="L3199" s="344" t="s">
        <v>4090</v>
      </c>
      <c r="N3199" s="344" t="s">
        <v>4090</v>
      </c>
      <c r="O3199" s="341">
        <v>0</v>
      </c>
    </row>
    <row r="3200" spans="1:15" x14ac:dyDescent="0.2">
      <c r="A3200" s="341" t="s">
        <v>9257</v>
      </c>
      <c r="B3200" s="341" t="s">
        <v>9277</v>
      </c>
      <c r="C3200" s="342" t="s">
        <v>8205</v>
      </c>
      <c r="D3200" s="342" t="s">
        <v>6671</v>
      </c>
      <c r="E3200" s="342" t="s">
        <v>9319</v>
      </c>
      <c r="F3200" s="342" t="s">
        <v>6568</v>
      </c>
      <c r="G3200" s="343">
        <v>7.04</v>
      </c>
      <c r="H3200" s="342" t="s">
        <v>6594</v>
      </c>
      <c r="I3200" s="342" t="s">
        <v>6575</v>
      </c>
      <c r="J3200" s="342" t="s">
        <v>6755</v>
      </c>
      <c r="K3200" s="581" t="s">
        <v>8265</v>
      </c>
      <c r="L3200" s="344" t="s">
        <v>4090</v>
      </c>
      <c r="N3200" s="344" t="s">
        <v>4090</v>
      </c>
      <c r="O3200" s="341">
        <v>0</v>
      </c>
    </row>
    <row r="3201" spans="1:15" x14ac:dyDescent="0.2">
      <c r="A3201" s="341" t="s">
        <v>9257</v>
      </c>
      <c r="B3201" s="341" t="s">
        <v>9277</v>
      </c>
      <c r="C3201" s="342" t="s">
        <v>6682</v>
      </c>
      <c r="D3201" s="342" t="s">
        <v>6671</v>
      </c>
      <c r="E3201" s="342" t="s">
        <v>9326</v>
      </c>
      <c r="F3201" s="342" t="s">
        <v>6568</v>
      </c>
      <c r="G3201" s="343">
        <v>8.1</v>
      </c>
      <c r="H3201" s="342" t="s">
        <v>6594</v>
      </c>
      <c r="I3201" s="342" t="s">
        <v>6575</v>
      </c>
      <c r="J3201" s="342" t="s">
        <v>6755</v>
      </c>
      <c r="K3201" s="581" t="s">
        <v>8183</v>
      </c>
      <c r="L3201" s="344" t="s">
        <v>4090</v>
      </c>
      <c r="N3201" s="344" t="s">
        <v>4090</v>
      </c>
      <c r="O3201" s="341">
        <v>0</v>
      </c>
    </row>
    <row r="3202" spans="1:15" x14ac:dyDescent="0.2">
      <c r="A3202" s="341" t="s">
        <v>9257</v>
      </c>
      <c r="B3202" s="341" t="s">
        <v>9277</v>
      </c>
      <c r="C3202" s="342" t="s">
        <v>6676</v>
      </c>
      <c r="D3202" s="342" t="s">
        <v>6671</v>
      </c>
      <c r="E3202" s="342" t="s">
        <v>9255</v>
      </c>
      <c r="F3202" s="342" t="s">
        <v>6568</v>
      </c>
      <c r="G3202" s="343">
        <v>6.6000000000000005</v>
      </c>
      <c r="H3202" s="342" t="s">
        <v>6594</v>
      </c>
      <c r="I3202" s="342" t="s">
        <v>6575</v>
      </c>
      <c r="J3202" s="342" t="s">
        <v>6755</v>
      </c>
      <c r="K3202" s="581" t="s">
        <v>7339</v>
      </c>
      <c r="L3202" s="344" t="s">
        <v>4090</v>
      </c>
      <c r="N3202" s="344" t="s">
        <v>4090</v>
      </c>
      <c r="O3202" s="341">
        <v>0</v>
      </c>
    </row>
    <row r="3203" spans="1:15" x14ac:dyDescent="0.2">
      <c r="A3203" s="341" t="s">
        <v>9257</v>
      </c>
      <c r="B3203" s="341" t="s">
        <v>9277</v>
      </c>
      <c r="C3203" s="342" t="s">
        <v>6670</v>
      </c>
      <c r="D3203" s="342" t="s">
        <v>6671</v>
      </c>
      <c r="E3203" s="342" t="s">
        <v>9321</v>
      </c>
      <c r="F3203" s="342" t="s">
        <v>6568</v>
      </c>
      <c r="G3203" s="343">
        <v>8.5750000000000011</v>
      </c>
      <c r="H3203" s="342" t="s">
        <v>6594</v>
      </c>
      <c r="I3203" s="342" t="s">
        <v>6575</v>
      </c>
      <c r="J3203" s="342" t="s">
        <v>6755</v>
      </c>
      <c r="K3203" s="581" t="s">
        <v>6906</v>
      </c>
      <c r="L3203" s="344" t="s">
        <v>4090</v>
      </c>
      <c r="N3203" s="344" t="s">
        <v>4090</v>
      </c>
      <c r="O3203" s="341">
        <v>0</v>
      </c>
    </row>
    <row r="3204" spans="1:15" x14ac:dyDescent="0.2">
      <c r="A3204" s="341" t="s">
        <v>9257</v>
      </c>
      <c r="B3204" s="341" t="s">
        <v>9277</v>
      </c>
      <c r="C3204" s="342" t="s">
        <v>6689</v>
      </c>
      <c r="D3204" s="342" t="s">
        <v>6671</v>
      </c>
      <c r="E3204" s="342" t="s">
        <v>9319</v>
      </c>
      <c r="F3204" s="342" t="s">
        <v>6568</v>
      </c>
      <c r="G3204" s="343">
        <v>3.4830000000000001</v>
      </c>
      <c r="H3204" s="342" t="s">
        <v>6594</v>
      </c>
      <c r="I3204" s="342" t="s">
        <v>6575</v>
      </c>
      <c r="J3204" s="342" t="s">
        <v>6755</v>
      </c>
      <c r="K3204" s="581" t="s">
        <v>6810</v>
      </c>
      <c r="L3204" s="344" t="s">
        <v>4090</v>
      </c>
      <c r="N3204" s="344" t="s">
        <v>4090</v>
      </c>
      <c r="O3204" s="341">
        <v>0</v>
      </c>
    </row>
    <row r="3205" spans="1:15" x14ac:dyDescent="0.2">
      <c r="A3205" s="341" t="s">
        <v>9257</v>
      </c>
      <c r="B3205" s="341" t="s">
        <v>9277</v>
      </c>
      <c r="C3205" s="342" t="s">
        <v>8205</v>
      </c>
      <c r="D3205" s="342" t="s">
        <v>6671</v>
      </c>
      <c r="E3205" s="342" t="s">
        <v>9325</v>
      </c>
      <c r="F3205" s="342" t="s">
        <v>6568</v>
      </c>
      <c r="G3205" s="343">
        <v>57</v>
      </c>
      <c r="H3205" s="342" t="s">
        <v>6594</v>
      </c>
      <c r="I3205" s="342" t="s">
        <v>6575</v>
      </c>
      <c r="J3205" s="342" t="s">
        <v>6755</v>
      </c>
      <c r="K3205" s="581" t="s">
        <v>7000</v>
      </c>
      <c r="L3205" s="344" t="s">
        <v>4090</v>
      </c>
      <c r="N3205" s="344" t="s">
        <v>4090</v>
      </c>
      <c r="O3205" s="341" t="s">
        <v>6752</v>
      </c>
    </row>
    <row r="3206" spans="1:15" x14ac:dyDescent="0.2">
      <c r="A3206" s="341" t="s">
        <v>9257</v>
      </c>
      <c r="B3206" s="341" t="s">
        <v>9277</v>
      </c>
      <c r="C3206" s="342" t="s">
        <v>8205</v>
      </c>
      <c r="D3206" s="342" t="s">
        <v>6671</v>
      </c>
      <c r="E3206" s="342" t="s">
        <v>9325</v>
      </c>
      <c r="F3206" s="342" t="s">
        <v>6568</v>
      </c>
      <c r="G3206" s="343">
        <v>29</v>
      </c>
      <c r="H3206" s="342" t="s">
        <v>6594</v>
      </c>
      <c r="I3206" s="342" t="s">
        <v>6575</v>
      </c>
      <c r="J3206" s="342" t="s">
        <v>6755</v>
      </c>
      <c r="K3206" s="581" t="s">
        <v>6773</v>
      </c>
      <c r="L3206" s="344" t="s">
        <v>4090</v>
      </c>
      <c r="N3206" s="344" t="s">
        <v>4090</v>
      </c>
      <c r="O3206" s="341" t="s">
        <v>6752</v>
      </c>
    </row>
    <row r="3207" spans="1:15" x14ac:dyDescent="0.2">
      <c r="A3207" s="341" t="s">
        <v>9257</v>
      </c>
      <c r="B3207" s="341" t="s">
        <v>9277</v>
      </c>
      <c r="C3207" s="342" t="s">
        <v>6682</v>
      </c>
      <c r="D3207" s="342" t="s">
        <v>6671</v>
      </c>
      <c r="E3207" s="342" t="s">
        <v>9320</v>
      </c>
      <c r="F3207" s="342" t="s">
        <v>6568</v>
      </c>
      <c r="G3207" s="343">
        <v>33.660000000000004</v>
      </c>
      <c r="H3207" s="342" t="s">
        <v>6594</v>
      </c>
      <c r="I3207" s="342" t="s">
        <v>6575</v>
      </c>
      <c r="J3207" s="342" t="s">
        <v>6755</v>
      </c>
      <c r="K3207" s="581" t="s">
        <v>8266</v>
      </c>
      <c r="L3207" s="344" t="s">
        <v>4090</v>
      </c>
      <c r="N3207" s="344" t="s">
        <v>4090</v>
      </c>
      <c r="O3207" s="341" t="s">
        <v>6752</v>
      </c>
    </row>
    <row r="3208" spans="1:15" x14ac:dyDescent="0.2">
      <c r="A3208" s="341" t="s">
        <v>9257</v>
      </c>
      <c r="B3208" s="341" t="s">
        <v>9277</v>
      </c>
      <c r="C3208" s="342" t="s">
        <v>6682</v>
      </c>
      <c r="D3208" s="342" t="s">
        <v>6671</v>
      </c>
      <c r="E3208" s="342" t="s">
        <v>9326</v>
      </c>
      <c r="F3208" s="342" t="s">
        <v>6568</v>
      </c>
      <c r="G3208" s="343">
        <v>8.4</v>
      </c>
      <c r="H3208" s="342" t="s">
        <v>6594</v>
      </c>
      <c r="I3208" s="342" t="s">
        <v>6575</v>
      </c>
      <c r="J3208" s="342" t="s">
        <v>6755</v>
      </c>
      <c r="K3208" s="581" t="s">
        <v>7820</v>
      </c>
      <c r="L3208" s="344" t="s">
        <v>4090</v>
      </c>
      <c r="N3208" s="344" t="s">
        <v>4090</v>
      </c>
      <c r="O3208" s="341">
        <v>0</v>
      </c>
    </row>
    <row r="3209" spans="1:15" x14ac:dyDescent="0.2">
      <c r="A3209" s="341" t="s">
        <v>9257</v>
      </c>
      <c r="B3209" s="341" t="s">
        <v>9277</v>
      </c>
      <c r="C3209" s="342" t="s">
        <v>8214</v>
      </c>
      <c r="D3209" s="342" t="s">
        <v>6671</v>
      </c>
      <c r="E3209" s="342" t="s">
        <v>9334</v>
      </c>
      <c r="F3209" s="342" t="s">
        <v>6568</v>
      </c>
      <c r="G3209" s="343">
        <v>13.200000000000001</v>
      </c>
      <c r="H3209" s="342" t="s">
        <v>6594</v>
      </c>
      <c r="I3209" s="342" t="s">
        <v>6575</v>
      </c>
      <c r="J3209" s="342" t="s">
        <v>6755</v>
      </c>
      <c r="K3209" s="581" t="s">
        <v>7541</v>
      </c>
      <c r="L3209" s="344" t="s">
        <v>4090</v>
      </c>
      <c r="N3209" s="344" t="s">
        <v>4090</v>
      </c>
      <c r="O3209" s="341">
        <v>0</v>
      </c>
    </row>
    <row r="3210" spans="1:15" x14ac:dyDescent="0.2">
      <c r="A3210" s="341" t="s">
        <v>9257</v>
      </c>
      <c r="B3210" s="341" t="s">
        <v>9277</v>
      </c>
      <c r="C3210" s="342" t="s">
        <v>8214</v>
      </c>
      <c r="D3210" s="342" t="s">
        <v>6671</v>
      </c>
      <c r="E3210" s="342" t="s">
        <v>9340</v>
      </c>
      <c r="F3210" s="342" t="s">
        <v>6568</v>
      </c>
      <c r="G3210" s="343">
        <v>9.2000000000000011</v>
      </c>
      <c r="H3210" s="342" t="s">
        <v>6594</v>
      </c>
      <c r="I3210" s="342" t="s">
        <v>6575</v>
      </c>
      <c r="J3210" s="342" t="s">
        <v>6755</v>
      </c>
      <c r="K3210" s="581" t="s">
        <v>7349</v>
      </c>
      <c r="L3210" s="344" t="s">
        <v>4090</v>
      </c>
      <c r="N3210" s="344" t="s">
        <v>4090</v>
      </c>
      <c r="O3210" s="341">
        <v>0</v>
      </c>
    </row>
    <row r="3211" spans="1:15" x14ac:dyDescent="0.2">
      <c r="A3211" s="341" t="s">
        <v>9257</v>
      </c>
      <c r="B3211" s="341" t="s">
        <v>9277</v>
      </c>
      <c r="C3211" s="342" t="s">
        <v>6689</v>
      </c>
      <c r="D3211" s="342" t="s">
        <v>6671</v>
      </c>
      <c r="E3211" s="342" t="s">
        <v>9321</v>
      </c>
      <c r="F3211" s="342" t="s">
        <v>6568</v>
      </c>
      <c r="G3211" s="343">
        <v>10.56</v>
      </c>
      <c r="H3211" s="342" t="s">
        <v>6594</v>
      </c>
      <c r="I3211" s="342" t="s">
        <v>6575</v>
      </c>
      <c r="J3211" s="342" t="s">
        <v>6755</v>
      </c>
      <c r="K3211" s="581" t="s">
        <v>8260</v>
      </c>
      <c r="L3211" s="344" t="s">
        <v>4090</v>
      </c>
      <c r="N3211" s="344" t="s">
        <v>4090</v>
      </c>
      <c r="O3211" s="341">
        <v>0</v>
      </c>
    </row>
    <row r="3212" spans="1:15" x14ac:dyDescent="0.2">
      <c r="A3212" s="341" t="s">
        <v>9257</v>
      </c>
      <c r="B3212" s="341" t="s">
        <v>9277</v>
      </c>
      <c r="C3212" s="342" t="s">
        <v>6682</v>
      </c>
      <c r="D3212" s="342" t="s">
        <v>6671</v>
      </c>
      <c r="E3212" s="342" t="s">
        <v>9319</v>
      </c>
      <c r="F3212" s="342" t="s">
        <v>6568</v>
      </c>
      <c r="G3212" s="343">
        <v>4.3050000000000006</v>
      </c>
      <c r="H3212" s="342" t="s">
        <v>6594</v>
      </c>
      <c r="I3212" s="342" t="s">
        <v>6575</v>
      </c>
      <c r="J3212" s="342" t="s">
        <v>6755</v>
      </c>
      <c r="K3212" s="581" t="s">
        <v>7818</v>
      </c>
      <c r="L3212" s="344" t="s">
        <v>4090</v>
      </c>
      <c r="N3212" s="344" t="s">
        <v>4090</v>
      </c>
      <c r="O3212" s="341">
        <v>0</v>
      </c>
    </row>
    <row r="3213" spans="1:15" x14ac:dyDescent="0.2">
      <c r="A3213" s="341" t="s">
        <v>9257</v>
      </c>
      <c r="B3213" s="341" t="s">
        <v>9277</v>
      </c>
      <c r="C3213" s="342" t="s">
        <v>6682</v>
      </c>
      <c r="D3213" s="342" t="s">
        <v>6671</v>
      </c>
      <c r="E3213" s="342" t="s">
        <v>9321</v>
      </c>
      <c r="F3213" s="342" t="s">
        <v>6568</v>
      </c>
      <c r="G3213" s="343">
        <v>7.04</v>
      </c>
      <c r="H3213" s="342" t="s">
        <v>6594</v>
      </c>
      <c r="I3213" s="342" t="s">
        <v>6575</v>
      </c>
      <c r="J3213" s="342" t="s">
        <v>6755</v>
      </c>
      <c r="K3213" s="581" t="s">
        <v>7370</v>
      </c>
      <c r="L3213" s="344" t="s">
        <v>4090</v>
      </c>
      <c r="N3213" s="344" t="s">
        <v>4090</v>
      </c>
      <c r="O3213" s="341">
        <v>0</v>
      </c>
    </row>
    <row r="3214" spans="1:15" x14ac:dyDescent="0.2">
      <c r="A3214" s="341" t="s">
        <v>9257</v>
      </c>
      <c r="B3214" s="341" t="s">
        <v>9277</v>
      </c>
      <c r="C3214" s="342" t="s">
        <v>6689</v>
      </c>
      <c r="D3214" s="342" t="s">
        <v>6671</v>
      </c>
      <c r="E3214" s="342" t="s">
        <v>9320</v>
      </c>
      <c r="F3214" s="342" t="s">
        <v>6568</v>
      </c>
      <c r="G3214" s="343">
        <v>37.800000000000004</v>
      </c>
      <c r="H3214" s="342" t="s">
        <v>6594</v>
      </c>
      <c r="I3214" s="342" t="s">
        <v>6575</v>
      </c>
      <c r="J3214" s="342" t="s">
        <v>6755</v>
      </c>
      <c r="K3214" s="581" t="s">
        <v>7818</v>
      </c>
      <c r="L3214" s="344" t="s">
        <v>4090</v>
      </c>
      <c r="N3214" s="344" t="s">
        <v>4090</v>
      </c>
      <c r="O3214" s="341" t="s">
        <v>6752</v>
      </c>
    </row>
    <row r="3215" spans="1:15" x14ac:dyDescent="0.2">
      <c r="A3215" s="341" t="s">
        <v>9257</v>
      </c>
      <c r="B3215" s="341" t="s">
        <v>9277</v>
      </c>
      <c r="C3215" s="342" t="s">
        <v>6682</v>
      </c>
      <c r="D3215" s="342" t="s">
        <v>6671</v>
      </c>
      <c r="E3215" s="342" t="s">
        <v>9329</v>
      </c>
      <c r="F3215" s="342" t="s">
        <v>6568</v>
      </c>
      <c r="G3215" s="343">
        <v>43.65</v>
      </c>
      <c r="H3215" s="342" t="s">
        <v>6594</v>
      </c>
      <c r="I3215" s="342" t="s">
        <v>6575</v>
      </c>
      <c r="J3215" s="342" t="s">
        <v>6755</v>
      </c>
      <c r="K3215" s="581" t="s">
        <v>7360</v>
      </c>
      <c r="L3215" s="344" t="s">
        <v>4090</v>
      </c>
      <c r="N3215" s="344" t="s">
        <v>4090</v>
      </c>
      <c r="O3215" s="341" t="s">
        <v>6752</v>
      </c>
    </row>
    <row r="3216" spans="1:15" x14ac:dyDescent="0.2">
      <c r="A3216" s="341" t="s">
        <v>9257</v>
      </c>
      <c r="B3216" s="341" t="s">
        <v>9277</v>
      </c>
      <c r="C3216" s="342" t="s">
        <v>6682</v>
      </c>
      <c r="D3216" s="342" t="s">
        <v>6671</v>
      </c>
      <c r="E3216" s="342" t="s">
        <v>9319</v>
      </c>
      <c r="F3216" s="342" t="s">
        <v>6568</v>
      </c>
      <c r="G3216" s="343">
        <v>11.200000000000001</v>
      </c>
      <c r="H3216" s="342" t="s">
        <v>6594</v>
      </c>
      <c r="I3216" s="342" t="s">
        <v>6575</v>
      </c>
      <c r="J3216" s="342" t="s">
        <v>6755</v>
      </c>
      <c r="K3216" s="581" t="s">
        <v>8189</v>
      </c>
      <c r="L3216" s="344" t="s">
        <v>4090</v>
      </c>
      <c r="N3216" s="344" t="s">
        <v>4090</v>
      </c>
      <c r="O3216" s="341">
        <v>0</v>
      </c>
    </row>
    <row r="3217" spans="1:15" x14ac:dyDescent="0.2">
      <c r="A3217" s="341" t="s">
        <v>9257</v>
      </c>
      <c r="B3217" s="341" t="s">
        <v>9277</v>
      </c>
      <c r="C3217" s="342" t="s">
        <v>8214</v>
      </c>
      <c r="D3217" s="342" t="s">
        <v>6671</v>
      </c>
      <c r="E3217" s="342" t="s">
        <v>9340</v>
      </c>
      <c r="F3217" s="342" t="s">
        <v>6568</v>
      </c>
      <c r="G3217" s="343">
        <v>9.6</v>
      </c>
      <c r="H3217" s="342" t="s">
        <v>6594</v>
      </c>
      <c r="I3217" s="342" t="s">
        <v>6575</v>
      </c>
      <c r="J3217" s="342" t="s">
        <v>6755</v>
      </c>
      <c r="K3217" s="581" t="s">
        <v>7368</v>
      </c>
      <c r="L3217" s="344" t="s">
        <v>4090</v>
      </c>
      <c r="N3217" s="344" t="s">
        <v>4090</v>
      </c>
      <c r="O3217" s="341">
        <v>0</v>
      </c>
    </row>
    <row r="3218" spans="1:15" x14ac:dyDescent="0.2">
      <c r="A3218" s="341" t="s">
        <v>9257</v>
      </c>
      <c r="B3218" s="341" t="s">
        <v>9277</v>
      </c>
      <c r="C3218" s="342" t="s">
        <v>6682</v>
      </c>
      <c r="D3218" s="342" t="s">
        <v>6671</v>
      </c>
      <c r="E3218" s="342" t="s">
        <v>9326</v>
      </c>
      <c r="F3218" s="342" t="s">
        <v>6568</v>
      </c>
      <c r="G3218" s="343">
        <v>9.7200000000000006</v>
      </c>
      <c r="H3218" s="342" t="s">
        <v>6594</v>
      </c>
      <c r="I3218" s="342" t="s">
        <v>6575</v>
      </c>
      <c r="J3218" s="342" t="s">
        <v>6755</v>
      </c>
      <c r="K3218" s="581" t="s">
        <v>7363</v>
      </c>
      <c r="L3218" s="344" t="s">
        <v>4090</v>
      </c>
      <c r="N3218" s="344" t="s">
        <v>4090</v>
      </c>
      <c r="O3218" s="341">
        <v>0</v>
      </c>
    </row>
    <row r="3219" spans="1:15" x14ac:dyDescent="0.2">
      <c r="A3219" s="341" t="s">
        <v>9257</v>
      </c>
      <c r="B3219" s="341" t="s">
        <v>9277</v>
      </c>
      <c r="C3219" s="342" t="s">
        <v>6682</v>
      </c>
      <c r="D3219" s="342" t="s">
        <v>6671</v>
      </c>
      <c r="E3219" s="342" t="s">
        <v>9328</v>
      </c>
      <c r="F3219" s="342" t="s">
        <v>6568</v>
      </c>
      <c r="G3219" s="343">
        <v>7.7</v>
      </c>
      <c r="H3219" s="342" t="s">
        <v>6594</v>
      </c>
      <c r="I3219" s="342" t="s">
        <v>6575</v>
      </c>
      <c r="J3219" s="342" t="s">
        <v>6755</v>
      </c>
      <c r="K3219" s="581" t="s">
        <v>7370</v>
      </c>
      <c r="L3219" s="344" t="s">
        <v>4090</v>
      </c>
      <c r="N3219" s="344" t="s">
        <v>4090</v>
      </c>
      <c r="O3219" s="341">
        <v>0</v>
      </c>
    </row>
    <row r="3220" spans="1:15" x14ac:dyDescent="0.2">
      <c r="A3220" s="341" t="s">
        <v>9257</v>
      </c>
      <c r="B3220" s="341" t="s">
        <v>9277</v>
      </c>
      <c r="C3220" s="342" t="s">
        <v>6689</v>
      </c>
      <c r="D3220" s="342" t="s">
        <v>6671</v>
      </c>
      <c r="E3220" s="342" t="s">
        <v>9319</v>
      </c>
      <c r="F3220" s="342" t="s">
        <v>6568</v>
      </c>
      <c r="G3220" s="343">
        <v>12.33</v>
      </c>
      <c r="H3220" s="342" t="s">
        <v>6594</v>
      </c>
      <c r="I3220" s="342" t="s">
        <v>6575</v>
      </c>
      <c r="J3220" s="342" t="s">
        <v>6755</v>
      </c>
      <c r="K3220" s="581" t="s">
        <v>6944</v>
      </c>
      <c r="L3220" s="344" t="s">
        <v>4090</v>
      </c>
      <c r="N3220" s="344" t="s">
        <v>4090</v>
      </c>
      <c r="O3220" s="341">
        <v>0</v>
      </c>
    </row>
    <row r="3221" spans="1:15" x14ac:dyDescent="0.2">
      <c r="A3221" s="341" t="s">
        <v>9257</v>
      </c>
      <c r="B3221" s="341" t="s">
        <v>9277</v>
      </c>
      <c r="C3221" s="342" t="s">
        <v>6689</v>
      </c>
      <c r="D3221" s="342" t="s">
        <v>6671</v>
      </c>
      <c r="E3221" s="342" t="s">
        <v>9321</v>
      </c>
      <c r="F3221" s="342" t="s">
        <v>6568</v>
      </c>
      <c r="G3221" s="343">
        <v>31.02</v>
      </c>
      <c r="H3221" s="342" t="s">
        <v>6594</v>
      </c>
      <c r="I3221" s="342" t="s">
        <v>6575</v>
      </c>
      <c r="J3221" s="342" t="s">
        <v>6755</v>
      </c>
      <c r="K3221" s="581" t="s">
        <v>7372</v>
      </c>
      <c r="L3221" s="344" t="s">
        <v>4090</v>
      </c>
      <c r="N3221" s="344" t="s">
        <v>4090</v>
      </c>
      <c r="O3221" s="341" t="s">
        <v>6752</v>
      </c>
    </row>
    <row r="3222" spans="1:15" x14ac:dyDescent="0.2">
      <c r="A3222" s="341" t="s">
        <v>9257</v>
      </c>
      <c r="B3222" s="341" t="s">
        <v>9277</v>
      </c>
      <c r="C3222" s="342" t="s">
        <v>6682</v>
      </c>
      <c r="D3222" s="342" t="s">
        <v>6671</v>
      </c>
      <c r="E3222" s="342" t="s">
        <v>9319</v>
      </c>
      <c r="F3222" s="342" t="s">
        <v>6568</v>
      </c>
      <c r="G3222" s="343">
        <v>5.6000000000000005</v>
      </c>
      <c r="H3222" s="342" t="s">
        <v>6594</v>
      </c>
      <c r="I3222" s="342" t="s">
        <v>6575</v>
      </c>
      <c r="J3222" s="342" t="s">
        <v>6755</v>
      </c>
      <c r="K3222" s="581" t="s">
        <v>7884</v>
      </c>
      <c r="L3222" s="344" t="s">
        <v>4090</v>
      </c>
      <c r="N3222" s="344" t="s">
        <v>4090</v>
      </c>
      <c r="O3222" s="341">
        <v>0</v>
      </c>
    </row>
    <row r="3223" spans="1:15" x14ac:dyDescent="0.2">
      <c r="A3223" s="341" t="s">
        <v>9257</v>
      </c>
      <c r="B3223" s="341" t="s">
        <v>9277</v>
      </c>
      <c r="C3223" s="342" t="s">
        <v>8222</v>
      </c>
      <c r="D3223" s="342" t="s">
        <v>6671</v>
      </c>
      <c r="E3223" s="342" t="s">
        <v>9334</v>
      </c>
      <c r="F3223" s="342" t="s">
        <v>6568</v>
      </c>
      <c r="G3223" s="343">
        <v>8.19</v>
      </c>
      <c r="H3223" s="342" t="s">
        <v>6594</v>
      </c>
      <c r="I3223" s="342" t="s">
        <v>6575</v>
      </c>
      <c r="J3223" s="342" t="s">
        <v>6755</v>
      </c>
      <c r="K3223" s="581" t="s">
        <v>7374</v>
      </c>
      <c r="L3223" s="344" t="s">
        <v>4090</v>
      </c>
      <c r="N3223" s="344" t="s">
        <v>4090</v>
      </c>
      <c r="O3223" s="341">
        <v>0</v>
      </c>
    </row>
    <row r="3224" spans="1:15" x14ac:dyDescent="0.2">
      <c r="A3224" s="341" t="s">
        <v>9257</v>
      </c>
      <c r="B3224" s="341" t="s">
        <v>9277</v>
      </c>
      <c r="C3224" s="342" t="s">
        <v>8222</v>
      </c>
      <c r="D3224" s="342" t="s">
        <v>6671</v>
      </c>
      <c r="E3224" s="342" t="s">
        <v>9324</v>
      </c>
      <c r="F3224" s="342" t="s">
        <v>6568</v>
      </c>
      <c r="G3224" s="343">
        <v>12.6</v>
      </c>
      <c r="H3224" s="342" t="s">
        <v>6594</v>
      </c>
      <c r="I3224" s="342" t="s">
        <v>6575</v>
      </c>
      <c r="J3224" s="342" t="s">
        <v>6755</v>
      </c>
      <c r="K3224" s="581" t="s">
        <v>6863</v>
      </c>
      <c r="L3224" s="344" t="s">
        <v>4090</v>
      </c>
      <c r="N3224" s="344" t="s">
        <v>4090</v>
      </c>
      <c r="O3224" s="341">
        <v>0</v>
      </c>
    </row>
    <row r="3225" spans="1:15" x14ac:dyDescent="0.2">
      <c r="A3225" s="341" t="s">
        <v>9257</v>
      </c>
      <c r="B3225" s="341" t="s">
        <v>9277</v>
      </c>
      <c r="C3225" s="342" t="s">
        <v>8205</v>
      </c>
      <c r="D3225" s="342" t="s">
        <v>6671</v>
      </c>
      <c r="E3225" s="342" t="s">
        <v>9326</v>
      </c>
      <c r="F3225" s="342" t="s">
        <v>6568</v>
      </c>
      <c r="G3225" s="343">
        <v>6.51</v>
      </c>
      <c r="H3225" s="342" t="s">
        <v>6594</v>
      </c>
      <c r="I3225" s="342" t="s">
        <v>6575</v>
      </c>
      <c r="J3225" s="342" t="s">
        <v>6755</v>
      </c>
      <c r="K3225" s="581" t="s">
        <v>6875</v>
      </c>
      <c r="L3225" s="344" t="s">
        <v>4090</v>
      </c>
      <c r="N3225" s="344" t="s">
        <v>4090</v>
      </c>
      <c r="O3225" s="341">
        <v>0</v>
      </c>
    </row>
    <row r="3226" spans="1:15" x14ac:dyDescent="0.2">
      <c r="A3226" s="341" t="s">
        <v>9257</v>
      </c>
      <c r="B3226" s="341" t="s">
        <v>9277</v>
      </c>
      <c r="C3226" s="342" t="s">
        <v>8205</v>
      </c>
      <c r="D3226" s="342" t="s">
        <v>6671</v>
      </c>
      <c r="E3226" s="342" t="s">
        <v>9319</v>
      </c>
      <c r="F3226" s="342" t="s">
        <v>6568</v>
      </c>
      <c r="G3226" s="343">
        <v>2.7949999999999999</v>
      </c>
      <c r="H3226" s="342" t="s">
        <v>6594</v>
      </c>
      <c r="I3226" s="342" t="s">
        <v>6575</v>
      </c>
      <c r="J3226" s="342" t="s">
        <v>6755</v>
      </c>
      <c r="K3226" s="581" t="s">
        <v>6869</v>
      </c>
      <c r="L3226" s="344" t="s">
        <v>4090</v>
      </c>
      <c r="N3226" s="344" t="s">
        <v>4090</v>
      </c>
      <c r="O3226" s="341">
        <v>0</v>
      </c>
    </row>
    <row r="3227" spans="1:15" x14ac:dyDescent="0.2">
      <c r="A3227" s="341" t="s">
        <v>9257</v>
      </c>
      <c r="B3227" s="341" t="s">
        <v>9277</v>
      </c>
      <c r="C3227" s="342" t="s">
        <v>8205</v>
      </c>
      <c r="D3227" s="342" t="s">
        <v>6671</v>
      </c>
      <c r="E3227" s="342" t="s">
        <v>9319</v>
      </c>
      <c r="F3227" s="342" t="s">
        <v>6568</v>
      </c>
      <c r="G3227" s="343">
        <v>2.7</v>
      </c>
      <c r="H3227" s="342" t="s">
        <v>6594</v>
      </c>
      <c r="I3227" s="342" t="s">
        <v>6575</v>
      </c>
      <c r="J3227" s="342" t="s">
        <v>6755</v>
      </c>
      <c r="K3227" s="581" t="s">
        <v>8267</v>
      </c>
      <c r="L3227" s="344" t="s">
        <v>4090</v>
      </c>
      <c r="N3227" s="344" t="s">
        <v>4090</v>
      </c>
      <c r="O3227" s="341">
        <v>0</v>
      </c>
    </row>
    <row r="3228" spans="1:15" x14ac:dyDescent="0.2">
      <c r="A3228" s="341" t="s">
        <v>9257</v>
      </c>
      <c r="B3228" s="341" t="s">
        <v>9277</v>
      </c>
      <c r="C3228" s="342" t="s">
        <v>6676</v>
      </c>
      <c r="D3228" s="342" t="s">
        <v>6671</v>
      </c>
      <c r="E3228" s="342" t="s">
        <v>9319</v>
      </c>
      <c r="F3228" s="342" t="s">
        <v>6568</v>
      </c>
      <c r="G3228" s="343">
        <v>5.72</v>
      </c>
      <c r="H3228" s="342" t="s">
        <v>6594</v>
      </c>
      <c r="I3228" s="342" t="s">
        <v>6575</v>
      </c>
      <c r="J3228" s="342" t="s">
        <v>6755</v>
      </c>
      <c r="K3228" s="581" t="s">
        <v>8268</v>
      </c>
      <c r="L3228" s="344" t="s">
        <v>4090</v>
      </c>
      <c r="N3228" s="344" t="s">
        <v>4090</v>
      </c>
      <c r="O3228" s="341">
        <v>0</v>
      </c>
    </row>
    <row r="3229" spans="1:15" x14ac:dyDescent="0.2">
      <c r="A3229" s="341" t="s">
        <v>9257</v>
      </c>
      <c r="B3229" s="341" t="s">
        <v>9277</v>
      </c>
      <c r="C3229" s="342" t="s">
        <v>6682</v>
      </c>
      <c r="D3229" s="342" t="s">
        <v>6671</v>
      </c>
      <c r="E3229" s="342" t="s">
        <v>9326</v>
      </c>
      <c r="F3229" s="342" t="s">
        <v>6568</v>
      </c>
      <c r="G3229" s="343">
        <v>8.0500000000000007</v>
      </c>
      <c r="H3229" s="342" t="s">
        <v>6594</v>
      </c>
      <c r="I3229" s="342" t="s">
        <v>6575</v>
      </c>
      <c r="J3229" s="342" t="s">
        <v>6755</v>
      </c>
      <c r="K3229" s="581" t="s">
        <v>7376</v>
      </c>
      <c r="L3229" s="344" t="s">
        <v>4090</v>
      </c>
      <c r="N3229" s="344" t="s">
        <v>4090</v>
      </c>
      <c r="O3229" s="341">
        <v>0</v>
      </c>
    </row>
    <row r="3230" spans="1:15" x14ac:dyDescent="0.2">
      <c r="A3230" s="341" t="s">
        <v>9257</v>
      </c>
      <c r="B3230" s="341" t="s">
        <v>9277</v>
      </c>
      <c r="C3230" s="342" t="s">
        <v>8205</v>
      </c>
      <c r="D3230" s="342" t="s">
        <v>6671</v>
      </c>
      <c r="E3230" s="342" t="s">
        <v>9323</v>
      </c>
      <c r="F3230" s="342" t="s">
        <v>6568</v>
      </c>
      <c r="G3230" s="343">
        <v>29.85</v>
      </c>
      <c r="H3230" s="342" t="s">
        <v>6594</v>
      </c>
      <c r="I3230" s="342" t="s">
        <v>6575</v>
      </c>
      <c r="J3230" s="342" t="s">
        <v>6755</v>
      </c>
      <c r="K3230" s="581" t="s">
        <v>7376</v>
      </c>
      <c r="L3230" s="344" t="s">
        <v>4090</v>
      </c>
      <c r="N3230" s="344" t="s">
        <v>4090</v>
      </c>
      <c r="O3230" s="341">
        <v>0</v>
      </c>
    </row>
    <row r="3231" spans="1:15" x14ac:dyDescent="0.2">
      <c r="A3231" s="341" t="s">
        <v>9257</v>
      </c>
      <c r="B3231" s="341" t="s">
        <v>9277</v>
      </c>
      <c r="C3231" s="342" t="s">
        <v>8214</v>
      </c>
      <c r="D3231" s="342" t="s">
        <v>6671</v>
      </c>
      <c r="E3231" s="342" t="s">
        <v>9320</v>
      </c>
      <c r="F3231" s="342" t="s">
        <v>6568</v>
      </c>
      <c r="G3231" s="343">
        <v>5.2</v>
      </c>
      <c r="H3231" s="342" t="s">
        <v>6594</v>
      </c>
      <c r="I3231" s="342" t="s">
        <v>6575</v>
      </c>
      <c r="J3231" s="342" t="s">
        <v>6755</v>
      </c>
      <c r="K3231" s="581" t="s">
        <v>8191</v>
      </c>
      <c r="L3231" s="344" t="s">
        <v>4090</v>
      </c>
      <c r="N3231" s="344" t="s">
        <v>4090</v>
      </c>
      <c r="O3231" s="341">
        <v>0</v>
      </c>
    </row>
    <row r="3232" spans="1:15" x14ac:dyDescent="0.2">
      <c r="A3232" s="341" t="s">
        <v>9257</v>
      </c>
      <c r="B3232" s="341" t="s">
        <v>9277</v>
      </c>
      <c r="C3232" s="342" t="s">
        <v>8205</v>
      </c>
      <c r="D3232" s="342" t="s">
        <v>6671</v>
      </c>
      <c r="E3232" s="342" t="s">
        <v>9255</v>
      </c>
      <c r="F3232" s="342" t="s">
        <v>6568</v>
      </c>
      <c r="G3232" s="343">
        <v>11.02</v>
      </c>
      <c r="H3232" s="342" t="s">
        <v>6594</v>
      </c>
      <c r="I3232" s="342" t="s">
        <v>6575</v>
      </c>
      <c r="J3232" s="342" t="s">
        <v>6755</v>
      </c>
      <c r="K3232" s="581" t="s">
        <v>7544</v>
      </c>
      <c r="L3232" s="344" t="s">
        <v>4090</v>
      </c>
      <c r="N3232" s="344" t="s">
        <v>4090</v>
      </c>
      <c r="O3232" s="341">
        <v>0</v>
      </c>
    </row>
    <row r="3233" spans="1:15" x14ac:dyDescent="0.2">
      <c r="A3233" s="341" t="s">
        <v>9257</v>
      </c>
      <c r="B3233" s="341" t="s">
        <v>9277</v>
      </c>
      <c r="C3233" s="342" t="s">
        <v>6689</v>
      </c>
      <c r="D3233" s="342" t="s">
        <v>6671</v>
      </c>
      <c r="E3233" s="342" t="s">
        <v>9326</v>
      </c>
      <c r="F3233" s="342" t="s">
        <v>6568</v>
      </c>
      <c r="G3233" s="343">
        <v>4.34</v>
      </c>
      <c r="H3233" s="342" t="s">
        <v>6594</v>
      </c>
      <c r="I3233" s="342" t="s">
        <v>6575</v>
      </c>
      <c r="J3233" s="342" t="s">
        <v>6755</v>
      </c>
      <c r="K3233" s="581" t="s">
        <v>8269</v>
      </c>
      <c r="L3233" s="344" t="s">
        <v>4090</v>
      </c>
      <c r="N3233" s="344" t="s">
        <v>4090</v>
      </c>
      <c r="O3233" s="341">
        <v>0</v>
      </c>
    </row>
    <row r="3234" spans="1:15" x14ac:dyDescent="0.2">
      <c r="A3234" s="341" t="s">
        <v>9257</v>
      </c>
      <c r="B3234" s="341" t="s">
        <v>9277</v>
      </c>
      <c r="C3234" s="342" t="s">
        <v>6670</v>
      </c>
      <c r="D3234" s="342" t="s">
        <v>6671</v>
      </c>
      <c r="E3234" s="342" t="s">
        <v>9321</v>
      </c>
      <c r="F3234" s="342" t="s">
        <v>6568</v>
      </c>
      <c r="G3234" s="343">
        <v>6.944</v>
      </c>
      <c r="H3234" s="342" t="s">
        <v>6594</v>
      </c>
      <c r="I3234" s="342" t="s">
        <v>6575</v>
      </c>
      <c r="J3234" s="342" t="s">
        <v>6755</v>
      </c>
      <c r="K3234" s="581" t="s">
        <v>7573</v>
      </c>
      <c r="L3234" s="344" t="s">
        <v>4090</v>
      </c>
      <c r="N3234" s="344" t="s">
        <v>4090</v>
      </c>
      <c r="O3234" s="341">
        <v>0</v>
      </c>
    </row>
    <row r="3235" spans="1:15" x14ac:dyDescent="0.2">
      <c r="A3235" s="341" t="s">
        <v>9257</v>
      </c>
      <c r="B3235" s="341" t="s">
        <v>9277</v>
      </c>
      <c r="C3235" s="342" t="s">
        <v>6682</v>
      </c>
      <c r="D3235" s="342" t="s">
        <v>6671</v>
      </c>
      <c r="E3235" s="342" t="s">
        <v>9326</v>
      </c>
      <c r="F3235" s="342" t="s">
        <v>6568</v>
      </c>
      <c r="G3235" s="343">
        <v>13.63</v>
      </c>
      <c r="H3235" s="342" t="s">
        <v>6594</v>
      </c>
      <c r="I3235" s="342" t="s">
        <v>6575</v>
      </c>
      <c r="J3235" s="342" t="s">
        <v>6755</v>
      </c>
      <c r="K3235" s="581" t="s">
        <v>7485</v>
      </c>
      <c r="L3235" s="344" t="s">
        <v>4090</v>
      </c>
      <c r="N3235" s="344" t="s">
        <v>4090</v>
      </c>
      <c r="O3235" s="341">
        <v>0</v>
      </c>
    </row>
    <row r="3236" spans="1:15" x14ac:dyDescent="0.2">
      <c r="A3236" s="341" t="s">
        <v>9257</v>
      </c>
      <c r="B3236" s="341" t="s">
        <v>9277</v>
      </c>
      <c r="C3236" s="342" t="s">
        <v>6682</v>
      </c>
      <c r="D3236" s="342" t="s">
        <v>6671</v>
      </c>
      <c r="E3236" s="342" t="s">
        <v>9320</v>
      </c>
      <c r="F3236" s="342" t="s">
        <v>6568</v>
      </c>
      <c r="G3236" s="343">
        <v>3.87</v>
      </c>
      <c r="H3236" s="342" t="s">
        <v>6594</v>
      </c>
      <c r="I3236" s="342" t="s">
        <v>6575</v>
      </c>
      <c r="J3236" s="342" t="s">
        <v>6755</v>
      </c>
      <c r="K3236" s="581" t="s">
        <v>8270</v>
      </c>
      <c r="L3236" s="344" t="s">
        <v>4090</v>
      </c>
      <c r="N3236" s="344" t="s">
        <v>4090</v>
      </c>
      <c r="O3236" s="341">
        <v>0</v>
      </c>
    </row>
    <row r="3237" spans="1:15" x14ac:dyDescent="0.2">
      <c r="A3237" s="341" t="s">
        <v>9257</v>
      </c>
      <c r="B3237" s="341" t="s">
        <v>9277</v>
      </c>
      <c r="C3237" s="342" t="s">
        <v>8214</v>
      </c>
      <c r="D3237" s="342" t="s">
        <v>6671</v>
      </c>
      <c r="E3237" s="342" t="s">
        <v>9322</v>
      </c>
      <c r="F3237" s="342" t="s">
        <v>6568</v>
      </c>
      <c r="G3237" s="343">
        <v>8.1</v>
      </c>
      <c r="H3237" s="342" t="s">
        <v>6594</v>
      </c>
      <c r="I3237" s="342" t="s">
        <v>6575</v>
      </c>
      <c r="J3237" s="342" t="s">
        <v>6755</v>
      </c>
      <c r="K3237" s="581" t="s">
        <v>6880</v>
      </c>
      <c r="L3237" s="344" t="s">
        <v>4090</v>
      </c>
      <c r="N3237" s="344" t="s">
        <v>4090</v>
      </c>
      <c r="O3237" s="341">
        <v>0</v>
      </c>
    </row>
    <row r="3238" spans="1:15" x14ac:dyDescent="0.2">
      <c r="A3238" s="341" t="s">
        <v>9257</v>
      </c>
      <c r="B3238" s="341" t="s">
        <v>9277</v>
      </c>
      <c r="C3238" s="342" t="s">
        <v>6682</v>
      </c>
      <c r="D3238" s="342" t="s">
        <v>6671</v>
      </c>
      <c r="E3238" s="342" t="s">
        <v>9319</v>
      </c>
      <c r="F3238" s="342" t="s">
        <v>6568</v>
      </c>
      <c r="G3238" s="343">
        <v>4.7250000000000005</v>
      </c>
      <c r="H3238" s="342" t="s">
        <v>6594</v>
      </c>
      <c r="I3238" s="342" t="s">
        <v>6575</v>
      </c>
      <c r="J3238" s="342" t="s">
        <v>6755</v>
      </c>
      <c r="K3238" s="581" t="s">
        <v>7383</v>
      </c>
      <c r="L3238" s="344" t="s">
        <v>4090</v>
      </c>
      <c r="N3238" s="344" t="s">
        <v>4090</v>
      </c>
      <c r="O3238" s="341">
        <v>0</v>
      </c>
    </row>
    <row r="3239" spans="1:15" x14ac:dyDescent="0.2">
      <c r="A3239" s="341" t="s">
        <v>9257</v>
      </c>
      <c r="B3239" s="341" t="s">
        <v>9277</v>
      </c>
      <c r="C3239" s="342" t="s">
        <v>6682</v>
      </c>
      <c r="D3239" s="342" t="s">
        <v>6671</v>
      </c>
      <c r="E3239" s="342" t="s">
        <v>9326</v>
      </c>
      <c r="F3239" s="342" t="s">
        <v>6568</v>
      </c>
      <c r="G3239" s="343">
        <v>19.98</v>
      </c>
      <c r="H3239" s="342" t="s">
        <v>6594</v>
      </c>
      <c r="I3239" s="342" t="s">
        <v>6575</v>
      </c>
      <c r="J3239" s="342" t="s">
        <v>6755</v>
      </c>
      <c r="K3239" s="581" t="s">
        <v>7885</v>
      </c>
      <c r="L3239" s="344" t="s">
        <v>4090</v>
      </c>
      <c r="N3239" s="344" t="s">
        <v>4090</v>
      </c>
      <c r="O3239" s="341">
        <v>0</v>
      </c>
    </row>
    <row r="3240" spans="1:15" x14ac:dyDescent="0.2">
      <c r="A3240" s="341" t="s">
        <v>9257</v>
      </c>
      <c r="B3240" s="341" t="s">
        <v>9277</v>
      </c>
      <c r="C3240" s="342" t="s">
        <v>8205</v>
      </c>
      <c r="D3240" s="342" t="s">
        <v>6671</v>
      </c>
      <c r="E3240" s="342" t="s">
        <v>9326</v>
      </c>
      <c r="F3240" s="342" t="s">
        <v>6568</v>
      </c>
      <c r="G3240" s="343">
        <v>13.11</v>
      </c>
      <c r="H3240" s="342" t="s">
        <v>6594</v>
      </c>
      <c r="I3240" s="342" t="s">
        <v>6575</v>
      </c>
      <c r="J3240" s="342" t="s">
        <v>6755</v>
      </c>
      <c r="K3240" s="581" t="s">
        <v>8271</v>
      </c>
      <c r="L3240" s="344" t="s">
        <v>4090</v>
      </c>
      <c r="N3240" s="344" t="s">
        <v>4090</v>
      </c>
      <c r="O3240" s="341">
        <v>0</v>
      </c>
    </row>
    <row r="3241" spans="1:15" x14ac:dyDescent="0.2">
      <c r="A3241" s="341" t="s">
        <v>9257</v>
      </c>
      <c r="B3241" s="341" t="s">
        <v>9277</v>
      </c>
      <c r="C3241" s="342" t="s">
        <v>8205</v>
      </c>
      <c r="D3241" s="342" t="s">
        <v>6671</v>
      </c>
      <c r="E3241" s="342" t="s">
        <v>9323</v>
      </c>
      <c r="F3241" s="342" t="s">
        <v>6568</v>
      </c>
      <c r="G3241" s="343">
        <v>7.5600000000000005</v>
      </c>
      <c r="H3241" s="342" t="s">
        <v>6594</v>
      </c>
      <c r="I3241" s="342" t="s">
        <v>6575</v>
      </c>
      <c r="J3241" s="342" t="s">
        <v>6755</v>
      </c>
      <c r="K3241" s="581" t="s">
        <v>7641</v>
      </c>
      <c r="L3241" s="344" t="s">
        <v>4090</v>
      </c>
      <c r="N3241" s="344" t="s">
        <v>4090</v>
      </c>
      <c r="O3241" s="341">
        <v>0</v>
      </c>
    </row>
    <row r="3242" spans="1:15" x14ac:dyDescent="0.2">
      <c r="A3242" s="341" t="s">
        <v>9257</v>
      </c>
      <c r="B3242" s="341" t="s">
        <v>9277</v>
      </c>
      <c r="C3242" s="342" t="s">
        <v>6689</v>
      </c>
      <c r="D3242" s="342" t="s">
        <v>6671</v>
      </c>
      <c r="E3242" s="342" t="s">
        <v>9326</v>
      </c>
      <c r="F3242" s="342" t="s">
        <v>6568</v>
      </c>
      <c r="G3242" s="343">
        <v>7.5950000000000006</v>
      </c>
      <c r="H3242" s="342" t="s">
        <v>6594</v>
      </c>
      <c r="I3242" s="342" t="s">
        <v>6575</v>
      </c>
      <c r="J3242" s="342" t="s">
        <v>6755</v>
      </c>
      <c r="K3242" s="581" t="s">
        <v>7555</v>
      </c>
      <c r="L3242" s="344" t="s">
        <v>4090</v>
      </c>
      <c r="N3242" s="344" t="s">
        <v>4090</v>
      </c>
      <c r="O3242" s="341">
        <v>0</v>
      </c>
    </row>
    <row r="3243" spans="1:15" x14ac:dyDescent="0.2">
      <c r="A3243" s="341" t="s">
        <v>9257</v>
      </c>
      <c r="B3243" s="341" t="s">
        <v>9277</v>
      </c>
      <c r="C3243" s="342" t="s">
        <v>8214</v>
      </c>
      <c r="D3243" s="342" t="s">
        <v>6671</v>
      </c>
      <c r="E3243" s="342" t="s">
        <v>9340</v>
      </c>
      <c r="F3243" s="342" t="s">
        <v>6568</v>
      </c>
      <c r="G3243" s="343">
        <v>6.0200000000000005</v>
      </c>
      <c r="H3243" s="342" t="s">
        <v>6594</v>
      </c>
      <c r="I3243" s="342" t="s">
        <v>6575</v>
      </c>
      <c r="J3243" s="342" t="s">
        <v>6755</v>
      </c>
      <c r="K3243" s="581" t="s">
        <v>6792</v>
      </c>
      <c r="L3243" s="344" t="s">
        <v>4090</v>
      </c>
      <c r="N3243" s="344" t="s">
        <v>4090</v>
      </c>
      <c r="O3243" s="341">
        <v>0</v>
      </c>
    </row>
    <row r="3244" spans="1:15" x14ac:dyDescent="0.2">
      <c r="A3244" s="341" t="s">
        <v>9257</v>
      </c>
      <c r="B3244" s="341" t="s">
        <v>9277</v>
      </c>
      <c r="C3244" s="342" t="s">
        <v>8222</v>
      </c>
      <c r="D3244" s="342" t="s">
        <v>6671</v>
      </c>
      <c r="E3244" s="342" t="s">
        <v>9319</v>
      </c>
      <c r="F3244" s="342" t="s">
        <v>6568</v>
      </c>
      <c r="G3244" s="343">
        <v>32.4</v>
      </c>
      <c r="H3244" s="342" t="s">
        <v>6594</v>
      </c>
      <c r="I3244" s="342" t="s">
        <v>6575</v>
      </c>
      <c r="J3244" s="342" t="s">
        <v>6755</v>
      </c>
      <c r="K3244" s="581" t="s">
        <v>8190</v>
      </c>
      <c r="L3244" s="344" t="s">
        <v>4090</v>
      </c>
      <c r="N3244" s="344" t="s">
        <v>4090</v>
      </c>
      <c r="O3244" s="341" t="s">
        <v>6752</v>
      </c>
    </row>
    <row r="3245" spans="1:15" x14ac:dyDescent="0.2">
      <c r="A3245" s="341" t="s">
        <v>9257</v>
      </c>
      <c r="B3245" s="341" t="s">
        <v>9277</v>
      </c>
      <c r="C3245" s="342" t="s">
        <v>8205</v>
      </c>
      <c r="D3245" s="342" t="s">
        <v>6671</v>
      </c>
      <c r="E3245" s="342" t="s">
        <v>9337</v>
      </c>
      <c r="F3245" s="342" t="s">
        <v>6568</v>
      </c>
      <c r="G3245" s="343">
        <v>4.37</v>
      </c>
      <c r="H3245" s="342" t="s">
        <v>6594</v>
      </c>
      <c r="I3245" s="342" t="s">
        <v>6575</v>
      </c>
      <c r="J3245" s="342" t="s">
        <v>6755</v>
      </c>
      <c r="K3245" s="581" t="s">
        <v>7887</v>
      </c>
      <c r="L3245" s="344" t="s">
        <v>4090</v>
      </c>
      <c r="N3245" s="344" t="s">
        <v>4090</v>
      </c>
      <c r="O3245" s="341">
        <v>0</v>
      </c>
    </row>
    <row r="3246" spans="1:15" x14ac:dyDescent="0.2">
      <c r="A3246" s="341" t="s">
        <v>9257</v>
      </c>
      <c r="B3246" s="341" t="s">
        <v>9277</v>
      </c>
      <c r="C3246" s="342" t="s">
        <v>8214</v>
      </c>
      <c r="D3246" s="342" t="s">
        <v>6671</v>
      </c>
      <c r="E3246" s="342" t="s">
        <v>9320</v>
      </c>
      <c r="F3246" s="342" t="s">
        <v>6568</v>
      </c>
      <c r="G3246" s="343">
        <v>20.52</v>
      </c>
      <c r="H3246" s="342" t="s">
        <v>6594</v>
      </c>
      <c r="I3246" s="342" t="s">
        <v>6575</v>
      </c>
      <c r="J3246" s="342" t="s">
        <v>6755</v>
      </c>
      <c r="K3246" s="581" t="s">
        <v>6919</v>
      </c>
      <c r="L3246" s="344" t="s">
        <v>4090</v>
      </c>
      <c r="N3246" s="344" t="s">
        <v>4090</v>
      </c>
      <c r="O3246" s="341">
        <v>0</v>
      </c>
    </row>
    <row r="3247" spans="1:15" x14ac:dyDescent="0.2">
      <c r="A3247" s="341" t="s">
        <v>9257</v>
      </c>
      <c r="B3247" s="341" t="s">
        <v>9277</v>
      </c>
      <c r="C3247" s="342" t="s">
        <v>8205</v>
      </c>
      <c r="D3247" s="342" t="s">
        <v>6671</v>
      </c>
      <c r="E3247" s="342" t="s">
        <v>9319</v>
      </c>
      <c r="F3247" s="342" t="s">
        <v>6568</v>
      </c>
      <c r="G3247" s="343">
        <v>12.15</v>
      </c>
      <c r="H3247" s="342" t="s">
        <v>6594</v>
      </c>
      <c r="I3247" s="342" t="s">
        <v>6575</v>
      </c>
      <c r="J3247" s="342" t="s">
        <v>6755</v>
      </c>
      <c r="K3247" s="581" t="s">
        <v>6804</v>
      </c>
      <c r="L3247" s="344" t="s">
        <v>4090</v>
      </c>
      <c r="N3247" s="344" t="s">
        <v>4090</v>
      </c>
      <c r="O3247" s="341">
        <v>0</v>
      </c>
    </row>
    <row r="3248" spans="1:15" x14ac:dyDescent="0.2">
      <c r="A3248" s="341" t="s">
        <v>9257</v>
      </c>
      <c r="B3248" s="341" t="s">
        <v>9277</v>
      </c>
      <c r="C3248" s="342" t="s">
        <v>6670</v>
      </c>
      <c r="D3248" s="342" t="s">
        <v>6671</v>
      </c>
      <c r="E3248" s="342" t="s">
        <v>9255</v>
      </c>
      <c r="F3248" s="342" t="s">
        <v>6568</v>
      </c>
      <c r="G3248" s="343">
        <v>19.559999999999999</v>
      </c>
      <c r="H3248" s="342" t="s">
        <v>6594</v>
      </c>
      <c r="I3248" s="342" t="s">
        <v>6575</v>
      </c>
      <c r="J3248" s="342" t="s">
        <v>6755</v>
      </c>
      <c r="K3248" s="581" t="s">
        <v>7389</v>
      </c>
      <c r="L3248" s="344" t="s">
        <v>4090</v>
      </c>
      <c r="N3248" s="344" t="s">
        <v>4090</v>
      </c>
      <c r="O3248" s="341">
        <v>0</v>
      </c>
    </row>
    <row r="3249" spans="1:15" x14ac:dyDescent="0.2">
      <c r="A3249" s="341" t="s">
        <v>9257</v>
      </c>
      <c r="B3249" s="341" t="s">
        <v>9277</v>
      </c>
      <c r="C3249" s="342" t="s">
        <v>8205</v>
      </c>
      <c r="D3249" s="342" t="s">
        <v>6671</v>
      </c>
      <c r="E3249" s="342" t="s">
        <v>9325</v>
      </c>
      <c r="F3249" s="342" t="s">
        <v>6568</v>
      </c>
      <c r="G3249" s="343">
        <v>8.5500000000000007</v>
      </c>
      <c r="H3249" s="342" t="s">
        <v>6594</v>
      </c>
      <c r="I3249" s="342" t="s">
        <v>6575</v>
      </c>
      <c r="J3249" s="342" t="s">
        <v>6755</v>
      </c>
      <c r="K3249" s="581" t="s">
        <v>8272</v>
      </c>
      <c r="L3249" s="344" t="s">
        <v>4090</v>
      </c>
      <c r="N3249" s="344" t="s">
        <v>4090</v>
      </c>
      <c r="O3249" s="341">
        <v>0</v>
      </c>
    </row>
    <row r="3250" spans="1:15" x14ac:dyDescent="0.2">
      <c r="A3250" s="341" t="s">
        <v>9257</v>
      </c>
      <c r="B3250" s="341" t="s">
        <v>9277</v>
      </c>
      <c r="C3250" s="342" t="s">
        <v>8205</v>
      </c>
      <c r="D3250" s="342" t="s">
        <v>6671</v>
      </c>
      <c r="E3250" s="342" t="s">
        <v>9255</v>
      </c>
      <c r="F3250" s="342" t="s">
        <v>6568</v>
      </c>
      <c r="G3250" s="343">
        <v>10.8</v>
      </c>
      <c r="H3250" s="342" t="s">
        <v>6594</v>
      </c>
      <c r="I3250" s="342" t="s">
        <v>6575</v>
      </c>
      <c r="J3250" s="342" t="s">
        <v>6755</v>
      </c>
      <c r="K3250" s="581" t="s">
        <v>6855</v>
      </c>
      <c r="L3250" s="344" t="s">
        <v>4090</v>
      </c>
      <c r="N3250" s="344" t="s">
        <v>4090</v>
      </c>
      <c r="O3250" s="341">
        <v>0</v>
      </c>
    </row>
    <row r="3251" spans="1:15" x14ac:dyDescent="0.2">
      <c r="A3251" s="341" t="s">
        <v>9257</v>
      </c>
      <c r="B3251" s="341" t="s">
        <v>9277</v>
      </c>
      <c r="C3251" s="342" t="s">
        <v>6676</v>
      </c>
      <c r="D3251" s="342" t="s">
        <v>6671</v>
      </c>
      <c r="E3251" s="342" t="s">
        <v>9325</v>
      </c>
      <c r="F3251" s="342" t="s">
        <v>6568</v>
      </c>
      <c r="G3251" s="343">
        <v>5.64</v>
      </c>
      <c r="H3251" s="342" t="s">
        <v>6594</v>
      </c>
      <c r="I3251" s="342" t="s">
        <v>6575</v>
      </c>
      <c r="J3251" s="342" t="s">
        <v>6755</v>
      </c>
      <c r="K3251" s="581" t="s">
        <v>6896</v>
      </c>
      <c r="L3251" s="344" t="s">
        <v>4090</v>
      </c>
      <c r="N3251" s="344" t="s">
        <v>4090</v>
      </c>
      <c r="O3251" s="341">
        <v>0</v>
      </c>
    </row>
    <row r="3252" spans="1:15" x14ac:dyDescent="0.2">
      <c r="A3252" s="341" t="s">
        <v>9257</v>
      </c>
      <c r="B3252" s="341" t="s">
        <v>9277</v>
      </c>
      <c r="C3252" s="342" t="s">
        <v>8214</v>
      </c>
      <c r="D3252" s="342" t="s">
        <v>6671</v>
      </c>
      <c r="E3252" s="342" t="s">
        <v>9322</v>
      </c>
      <c r="F3252" s="342" t="s">
        <v>6568</v>
      </c>
      <c r="G3252" s="343">
        <v>9.6</v>
      </c>
      <c r="H3252" s="342" t="s">
        <v>6594</v>
      </c>
      <c r="I3252" s="342" t="s">
        <v>6575</v>
      </c>
      <c r="J3252" s="342" t="s">
        <v>6755</v>
      </c>
      <c r="K3252" s="581" t="s">
        <v>7005</v>
      </c>
      <c r="L3252" s="344" t="s">
        <v>4090</v>
      </c>
      <c r="N3252" s="344" t="s">
        <v>4090</v>
      </c>
      <c r="O3252" s="341">
        <v>0</v>
      </c>
    </row>
    <row r="3253" spans="1:15" x14ac:dyDescent="0.2">
      <c r="A3253" s="341" t="s">
        <v>9257</v>
      </c>
      <c r="B3253" s="341" t="s">
        <v>9277</v>
      </c>
      <c r="C3253" s="342" t="s">
        <v>6682</v>
      </c>
      <c r="D3253" s="342" t="s">
        <v>6671</v>
      </c>
      <c r="E3253" s="342" t="s">
        <v>9321</v>
      </c>
      <c r="F3253" s="342" t="s">
        <v>6568</v>
      </c>
      <c r="G3253" s="343">
        <v>5.4050000000000002</v>
      </c>
      <c r="H3253" s="342" t="s">
        <v>6594</v>
      </c>
      <c r="I3253" s="342" t="s">
        <v>6575</v>
      </c>
      <c r="J3253" s="342" t="s">
        <v>6755</v>
      </c>
      <c r="K3253" s="581" t="s">
        <v>7005</v>
      </c>
      <c r="L3253" s="344" t="s">
        <v>4090</v>
      </c>
      <c r="N3253" s="344" t="s">
        <v>4090</v>
      </c>
      <c r="O3253" s="341">
        <v>0</v>
      </c>
    </row>
    <row r="3254" spans="1:15" x14ac:dyDescent="0.2">
      <c r="A3254" s="341" t="s">
        <v>9257</v>
      </c>
      <c r="B3254" s="341" t="s">
        <v>9277</v>
      </c>
      <c r="C3254" s="342" t="s">
        <v>8214</v>
      </c>
      <c r="D3254" s="342" t="s">
        <v>6671</v>
      </c>
      <c r="E3254" s="342" t="s">
        <v>9322</v>
      </c>
      <c r="F3254" s="342" t="s">
        <v>6568</v>
      </c>
      <c r="G3254" s="343">
        <v>8.3250000000000011</v>
      </c>
      <c r="H3254" s="342" t="s">
        <v>6594</v>
      </c>
      <c r="I3254" s="342" t="s">
        <v>6575</v>
      </c>
      <c r="J3254" s="342" t="s">
        <v>6755</v>
      </c>
      <c r="K3254" s="581" t="s">
        <v>7005</v>
      </c>
      <c r="L3254" s="344" t="s">
        <v>4090</v>
      </c>
      <c r="N3254" s="344" t="s">
        <v>4090</v>
      </c>
      <c r="O3254" s="341">
        <v>0</v>
      </c>
    </row>
    <row r="3255" spans="1:15" x14ac:dyDescent="0.2">
      <c r="A3255" s="341" t="s">
        <v>9257</v>
      </c>
      <c r="B3255" s="341" t="s">
        <v>9277</v>
      </c>
      <c r="C3255" s="342" t="s">
        <v>6670</v>
      </c>
      <c r="D3255" s="342" t="s">
        <v>6671</v>
      </c>
      <c r="E3255" s="342" t="s">
        <v>9255</v>
      </c>
      <c r="F3255" s="342" t="s">
        <v>6568</v>
      </c>
      <c r="G3255" s="343">
        <v>11.5</v>
      </c>
      <c r="H3255" s="342" t="s">
        <v>6594</v>
      </c>
      <c r="I3255" s="342" t="s">
        <v>6575</v>
      </c>
      <c r="J3255" s="342" t="s">
        <v>6755</v>
      </c>
      <c r="K3255" s="581" t="s">
        <v>6653</v>
      </c>
      <c r="L3255" s="344" t="s">
        <v>4090</v>
      </c>
      <c r="N3255" s="344" t="s">
        <v>4090</v>
      </c>
      <c r="O3255" s="341">
        <v>0</v>
      </c>
    </row>
    <row r="3256" spans="1:15" x14ac:dyDescent="0.2">
      <c r="A3256" s="341" t="s">
        <v>9257</v>
      </c>
      <c r="B3256" s="341" t="s">
        <v>9277</v>
      </c>
      <c r="C3256" s="342" t="s">
        <v>6682</v>
      </c>
      <c r="D3256" s="342" t="s">
        <v>6671</v>
      </c>
      <c r="E3256" s="342" t="s">
        <v>9326</v>
      </c>
      <c r="F3256" s="342" t="s">
        <v>6568</v>
      </c>
      <c r="G3256" s="343">
        <v>47.52</v>
      </c>
      <c r="H3256" s="342" t="s">
        <v>6594</v>
      </c>
      <c r="I3256" s="342" t="s">
        <v>6575</v>
      </c>
      <c r="J3256" s="342" t="s">
        <v>6755</v>
      </c>
      <c r="K3256" s="581" t="s">
        <v>6773</v>
      </c>
      <c r="L3256" s="344" t="s">
        <v>4090</v>
      </c>
      <c r="N3256" s="344" t="s">
        <v>4090</v>
      </c>
      <c r="O3256" s="341" t="s">
        <v>6752</v>
      </c>
    </row>
    <row r="3257" spans="1:15" x14ac:dyDescent="0.2">
      <c r="A3257" s="341" t="s">
        <v>9257</v>
      </c>
      <c r="B3257" s="341" t="s">
        <v>9277</v>
      </c>
      <c r="C3257" s="342" t="s">
        <v>6670</v>
      </c>
      <c r="D3257" s="342" t="s">
        <v>6671</v>
      </c>
      <c r="E3257" s="342" t="s">
        <v>9329</v>
      </c>
      <c r="F3257" s="342" t="s">
        <v>6568</v>
      </c>
      <c r="G3257" s="343">
        <v>57.96</v>
      </c>
      <c r="H3257" s="342" t="s">
        <v>6594</v>
      </c>
      <c r="I3257" s="342" t="s">
        <v>6575</v>
      </c>
      <c r="J3257" s="342" t="s">
        <v>6755</v>
      </c>
      <c r="K3257" s="581" t="s">
        <v>6805</v>
      </c>
      <c r="L3257" s="344" t="s">
        <v>4090</v>
      </c>
      <c r="N3257" s="344" t="s">
        <v>4090</v>
      </c>
      <c r="O3257" s="341" t="s">
        <v>6752</v>
      </c>
    </row>
    <row r="3258" spans="1:15" x14ac:dyDescent="0.2">
      <c r="A3258" s="341" t="s">
        <v>9257</v>
      </c>
      <c r="B3258" s="341" t="s">
        <v>9277</v>
      </c>
      <c r="C3258" s="342" t="s">
        <v>6670</v>
      </c>
      <c r="D3258" s="342" t="s">
        <v>6671</v>
      </c>
      <c r="E3258" s="342" t="s">
        <v>9322</v>
      </c>
      <c r="F3258" s="342" t="s">
        <v>6568</v>
      </c>
      <c r="G3258" s="343">
        <v>18.36</v>
      </c>
      <c r="H3258" s="342" t="s">
        <v>6594</v>
      </c>
      <c r="I3258" s="342" t="s">
        <v>6575</v>
      </c>
      <c r="J3258" s="342" t="s">
        <v>6755</v>
      </c>
      <c r="K3258" s="581" t="s">
        <v>6773</v>
      </c>
      <c r="L3258" s="344" t="s">
        <v>4090</v>
      </c>
      <c r="N3258" s="344" t="s">
        <v>4090</v>
      </c>
      <c r="O3258" s="341">
        <v>0</v>
      </c>
    </row>
    <row r="3259" spans="1:15" x14ac:dyDescent="0.2">
      <c r="A3259" s="341" t="s">
        <v>9257</v>
      </c>
      <c r="B3259" s="341" t="s">
        <v>9277</v>
      </c>
      <c r="C3259" s="342" t="s">
        <v>8214</v>
      </c>
      <c r="D3259" s="342" t="s">
        <v>6671</v>
      </c>
      <c r="E3259" s="342" t="s">
        <v>9255</v>
      </c>
      <c r="F3259" s="342" t="s">
        <v>6568</v>
      </c>
      <c r="G3259" s="343">
        <v>16.559999999999999</v>
      </c>
      <c r="H3259" s="342" t="s">
        <v>6594</v>
      </c>
      <c r="I3259" s="342" t="s">
        <v>6575</v>
      </c>
      <c r="J3259" s="342" t="s">
        <v>6755</v>
      </c>
      <c r="K3259" s="581" t="s">
        <v>7939</v>
      </c>
      <c r="L3259" s="344" t="s">
        <v>4090</v>
      </c>
      <c r="N3259" s="344" t="s">
        <v>4090</v>
      </c>
      <c r="O3259" s="341">
        <v>0</v>
      </c>
    </row>
    <row r="3260" spans="1:15" x14ac:dyDescent="0.2">
      <c r="A3260" s="341" t="s">
        <v>9257</v>
      </c>
      <c r="B3260" s="341" t="s">
        <v>9277</v>
      </c>
      <c r="C3260" s="342" t="s">
        <v>6689</v>
      </c>
      <c r="D3260" s="342" t="s">
        <v>6671</v>
      </c>
      <c r="E3260" s="342" t="s">
        <v>9320</v>
      </c>
      <c r="F3260" s="342" t="s">
        <v>6568</v>
      </c>
      <c r="G3260" s="343">
        <v>25.53</v>
      </c>
      <c r="H3260" s="342" t="s">
        <v>6594</v>
      </c>
      <c r="I3260" s="342" t="s">
        <v>6575</v>
      </c>
      <c r="J3260" s="342" t="s">
        <v>6755</v>
      </c>
      <c r="K3260" s="581" t="s">
        <v>6771</v>
      </c>
      <c r="L3260" s="344" t="s">
        <v>4090</v>
      </c>
      <c r="N3260" s="344" t="s">
        <v>4090</v>
      </c>
      <c r="O3260" s="341">
        <v>0</v>
      </c>
    </row>
    <row r="3261" spans="1:15" x14ac:dyDescent="0.2">
      <c r="A3261" s="341" t="s">
        <v>9257</v>
      </c>
      <c r="B3261" s="341" t="s">
        <v>9277</v>
      </c>
      <c r="C3261" s="342" t="s">
        <v>8222</v>
      </c>
      <c r="D3261" s="342" t="s">
        <v>6671</v>
      </c>
      <c r="E3261" s="342" t="s">
        <v>9321</v>
      </c>
      <c r="F3261" s="342" t="s">
        <v>6568</v>
      </c>
      <c r="G3261" s="343">
        <v>5.46</v>
      </c>
      <c r="H3261" s="342" t="s">
        <v>6594</v>
      </c>
      <c r="I3261" s="342" t="s">
        <v>6575</v>
      </c>
      <c r="J3261" s="342" t="s">
        <v>6755</v>
      </c>
      <c r="K3261" s="581" t="s">
        <v>6804</v>
      </c>
      <c r="L3261" s="344" t="s">
        <v>4090</v>
      </c>
      <c r="N3261" s="344" t="s">
        <v>4090</v>
      </c>
      <c r="O3261" s="341">
        <v>0</v>
      </c>
    </row>
    <row r="3262" spans="1:15" x14ac:dyDescent="0.2">
      <c r="A3262" s="341" t="s">
        <v>9257</v>
      </c>
      <c r="B3262" s="341" t="s">
        <v>9277</v>
      </c>
      <c r="C3262" s="342" t="s">
        <v>6682</v>
      </c>
      <c r="D3262" s="342" t="s">
        <v>6671</v>
      </c>
      <c r="E3262" s="342" t="s">
        <v>9323</v>
      </c>
      <c r="F3262" s="342" t="s">
        <v>6568</v>
      </c>
      <c r="G3262" s="343">
        <v>6.0750000000000002</v>
      </c>
      <c r="H3262" s="342" t="s">
        <v>6594</v>
      </c>
      <c r="I3262" s="342" t="s">
        <v>6575</v>
      </c>
      <c r="J3262" s="342" t="s">
        <v>6755</v>
      </c>
      <c r="K3262" s="581" t="s">
        <v>6771</v>
      </c>
      <c r="L3262" s="344" t="s">
        <v>4090</v>
      </c>
      <c r="N3262" s="344" t="s">
        <v>4090</v>
      </c>
      <c r="O3262" s="341">
        <v>0</v>
      </c>
    </row>
    <row r="3263" spans="1:15" x14ac:dyDescent="0.2">
      <c r="A3263" s="341" t="s">
        <v>9257</v>
      </c>
      <c r="B3263" s="341" t="s">
        <v>9277</v>
      </c>
      <c r="C3263" s="342" t="s">
        <v>8205</v>
      </c>
      <c r="D3263" s="342" t="s">
        <v>6671</v>
      </c>
      <c r="E3263" s="342" t="s">
        <v>9337</v>
      </c>
      <c r="F3263" s="342" t="s">
        <v>6568</v>
      </c>
      <c r="G3263" s="343">
        <v>7.5600000000000005</v>
      </c>
      <c r="H3263" s="342" t="s">
        <v>6594</v>
      </c>
      <c r="I3263" s="342" t="s">
        <v>6575</v>
      </c>
      <c r="J3263" s="342" t="s">
        <v>6755</v>
      </c>
      <c r="K3263" s="581" t="s">
        <v>8273</v>
      </c>
      <c r="L3263" s="344" t="s">
        <v>4090</v>
      </c>
      <c r="N3263" s="344" t="s">
        <v>4090</v>
      </c>
      <c r="O3263" s="341">
        <v>0</v>
      </c>
    </row>
    <row r="3264" spans="1:15" x14ac:dyDescent="0.2">
      <c r="A3264" s="341" t="s">
        <v>9257</v>
      </c>
      <c r="B3264" s="341" t="s">
        <v>9277</v>
      </c>
      <c r="C3264" s="342" t="s">
        <v>8205</v>
      </c>
      <c r="D3264" s="342" t="s">
        <v>6671</v>
      </c>
      <c r="E3264" s="342" t="s">
        <v>9337</v>
      </c>
      <c r="F3264" s="342" t="s">
        <v>6568</v>
      </c>
      <c r="G3264" s="343">
        <v>18.36</v>
      </c>
      <c r="H3264" s="342" t="s">
        <v>6594</v>
      </c>
      <c r="I3264" s="342" t="s">
        <v>6575</v>
      </c>
      <c r="J3264" s="342" t="s">
        <v>6755</v>
      </c>
      <c r="K3264" s="581" t="s">
        <v>7645</v>
      </c>
      <c r="L3264" s="344" t="s">
        <v>4090</v>
      </c>
      <c r="N3264" s="344" t="s">
        <v>4090</v>
      </c>
      <c r="O3264" s="341">
        <v>0</v>
      </c>
    </row>
    <row r="3265" spans="1:15" x14ac:dyDescent="0.2">
      <c r="A3265" s="341" t="s">
        <v>9257</v>
      </c>
      <c r="B3265" s="341" t="s">
        <v>9277</v>
      </c>
      <c r="C3265" s="342" t="s">
        <v>8205</v>
      </c>
      <c r="D3265" s="342" t="s">
        <v>6671</v>
      </c>
      <c r="E3265" s="342" t="s">
        <v>9337</v>
      </c>
      <c r="F3265" s="342" t="s">
        <v>6568</v>
      </c>
      <c r="G3265" s="343">
        <v>10.8</v>
      </c>
      <c r="H3265" s="342" t="s">
        <v>6594</v>
      </c>
      <c r="I3265" s="342" t="s">
        <v>6575</v>
      </c>
      <c r="J3265" s="342" t="s">
        <v>6755</v>
      </c>
      <c r="K3265" s="581" t="s">
        <v>7886</v>
      </c>
      <c r="L3265" s="344" t="s">
        <v>4090</v>
      </c>
      <c r="N3265" s="344" t="s">
        <v>4090</v>
      </c>
      <c r="O3265" s="341">
        <v>0</v>
      </c>
    </row>
    <row r="3266" spans="1:15" x14ac:dyDescent="0.2">
      <c r="A3266" s="341" t="s">
        <v>9257</v>
      </c>
      <c r="B3266" s="341" t="s">
        <v>9277</v>
      </c>
      <c r="C3266" s="342" t="s">
        <v>8214</v>
      </c>
      <c r="D3266" s="342" t="s">
        <v>6671</v>
      </c>
      <c r="E3266" s="342" t="s">
        <v>9319</v>
      </c>
      <c r="F3266" s="342" t="s">
        <v>6568</v>
      </c>
      <c r="G3266" s="343">
        <v>4.2549999999999999</v>
      </c>
      <c r="H3266" s="342" t="s">
        <v>6594</v>
      </c>
      <c r="I3266" s="342" t="s">
        <v>6575</v>
      </c>
      <c r="J3266" s="342" t="s">
        <v>6755</v>
      </c>
      <c r="K3266" s="581" t="s">
        <v>6672</v>
      </c>
      <c r="L3266" s="344" t="s">
        <v>4090</v>
      </c>
      <c r="N3266" s="344" t="s">
        <v>4090</v>
      </c>
      <c r="O3266" s="341">
        <v>0</v>
      </c>
    </row>
    <row r="3267" spans="1:15" x14ac:dyDescent="0.2">
      <c r="A3267" s="341" t="s">
        <v>9257</v>
      </c>
      <c r="B3267" s="341" t="s">
        <v>9277</v>
      </c>
      <c r="C3267" s="342" t="s">
        <v>8214</v>
      </c>
      <c r="D3267" s="342" t="s">
        <v>6671</v>
      </c>
      <c r="E3267" s="342" t="s">
        <v>9255</v>
      </c>
      <c r="F3267" s="342" t="s">
        <v>6568</v>
      </c>
      <c r="G3267" s="343">
        <v>6.45</v>
      </c>
      <c r="H3267" s="342" t="s">
        <v>6594</v>
      </c>
      <c r="I3267" s="342" t="s">
        <v>6575</v>
      </c>
      <c r="J3267" s="342" t="s">
        <v>6755</v>
      </c>
      <c r="K3267" s="581" t="s">
        <v>7117</v>
      </c>
      <c r="L3267" s="344" t="s">
        <v>4090</v>
      </c>
      <c r="N3267" s="344" t="s">
        <v>4090</v>
      </c>
      <c r="O3267" s="341">
        <v>0</v>
      </c>
    </row>
    <row r="3268" spans="1:15" x14ac:dyDescent="0.2">
      <c r="A3268" s="341" t="s">
        <v>9257</v>
      </c>
      <c r="B3268" s="341" t="s">
        <v>9277</v>
      </c>
      <c r="C3268" s="342" t="s">
        <v>8214</v>
      </c>
      <c r="D3268" s="342" t="s">
        <v>6671</v>
      </c>
      <c r="E3268" s="342" t="s">
        <v>9319</v>
      </c>
      <c r="F3268" s="342" t="s">
        <v>6568</v>
      </c>
      <c r="G3268" s="343">
        <v>4.625</v>
      </c>
      <c r="H3268" s="342" t="s">
        <v>6594</v>
      </c>
      <c r="I3268" s="342" t="s">
        <v>6575</v>
      </c>
      <c r="J3268" s="342" t="s">
        <v>6755</v>
      </c>
      <c r="K3268" s="581" t="s">
        <v>8274</v>
      </c>
      <c r="L3268" s="344" t="s">
        <v>4090</v>
      </c>
      <c r="M3268" s="345" t="s">
        <v>7546</v>
      </c>
      <c r="N3268" s="344" t="s">
        <v>4090</v>
      </c>
      <c r="O3268" s="341">
        <v>0</v>
      </c>
    </row>
    <row r="3269" spans="1:15" x14ac:dyDescent="0.2">
      <c r="A3269" s="341" t="s">
        <v>9257</v>
      </c>
      <c r="B3269" s="341" t="s">
        <v>9277</v>
      </c>
      <c r="C3269" s="342" t="s">
        <v>8214</v>
      </c>
      <c r="D3269" s="342" t="s">
        <v>6671</v>
      </c>
      <c r="E3269" s="342" t="s">
        <v>9319</v>
      </c>
      <c r="F3269" s="342" t="s">
        <v>6568</v>
      </c>
      <c r="G3269" s="343">
        <v>9.870000000000001</v>
      </c>
      <c r="H3269" s="342" t="s">
        <v>6594</v>
      </c>
      <c r="I3269" s="342" t="s">
        <v>6575</v>
      </c>
      <c r="J3269" s="342" t="s">
        <v>6755</v>
      </c>
      <c r="K3269" s="581" t="s">
        <v>7495</v>
      </c>
      <c r="L3269" s="344" t="s">
        <v>4090</v>
      </c>
      <c r="N3269" s="344" t="s">
        <v>4090</v>
      </c>
      <c r="O3269" s="341" t="s">
        <v>6766</v>
      </c>
    </row>
    <row r="3270" spans="1:15" x14ac:dyDescent="0.2">
      <c r="A3270" s="341" t="s">
        <v>9257</v>
      </c>
      <c r="B3270" s="341" t="s">
        <v>9277</v>
      </c>
      <c r="C3270" s="342" t="s">
        <v>8214</v>
      </c>
      <c r="D3270" s="342" t="s">
        <v>6671</v>
      </c>
      <c r="E3270" s="342" t="s">
        <v>9319</v>
      </c>
      <c r="F3270" s="342" t="s">
        <v>6568</v>
      </c>
      <c r="G3270" s="343">
        <v>4.625</v>
      </c>
      <c r="H3270" s="342" t="s">
        <v>6594</v>
      </c>
      <c r="I3270" s="342" t="s">
        <v>6575</v>
      </c>
      <c r="J3270" s="342" t="s">
        <v>6755</v>
      </c>
      <c r="K3270" s="581" t="s">
        <v>8274</v>
      </c>
      <c r="L3270" s="344" t="s">
        <v>4090</v>
      </c>
      <c r="N3270" s="344" t="s">
        <v>4090</v>
      </c>
      <c r="O3270" s="341">
        <v>0</v>
      </c>
    </row>
    <row r="3271" spans="1:15" x14ac:dyDescent="0.2">
      <c r="A3271" s="341" t="s">
        <v>9257</v>
      </c>
      <c r="B3271" s="341" t="s">
        <v>9277</v>
      </c>
      <c r="C3271" s="342" t="s">
        <v>8214</v>
      </c>
      <c r="D3271" s="342" t="s">
        <v>6671</v>
      </c>
      <c r="E3271" s="342" t="s">
        <v>9319</v>
      </c>
      <c r="F3271" s="342" t="s">
        <v>6568</v>
      </c>
      <c r="G3271" s="343">
        <v>9.870000000000001</v>
      </c>
      <c r="H3271" s="342" t="s">
        <v>6594</v>
      </c>
      <c r="I3271" s="342" t="s">
        <v>6575</v>
      </c>
      <c r="J3271" s="342" t="s">
        <v>6755</v>
      </c>
      <c r="K3271" s="581" t="s">
        <v>7495</v>
      </c>
      <c r="L3271" s="344" t="s">
        <v>4090</v>
      </c>
      <c r="M3271" s="345" t="s">
        <v>7546</v>
      </c>
      <c r="N3271" s="344" t="s">
        <v>4090</v>
      </c>
      <c r="O3271" s="341" t="s">
        <v>6766</v>
      </c>
    </row>
    <row r="3272" spans="1:15" x14ac:dyDescent="0.2">
      <c r="A3272" s="341" t="s">
        <v>9257</v>
      </c>
      <c r="B3272" s="341" t="s">
        <v>9277</v>
      </c>
      <c r="C3272" s="342" t="s">
        <v>8214</v>
      </c>
      <c r="D3272" s="342" t="s">
        <v>6671</v>
      </c>
      <c r="E3272" s="342" t="s">
        <v>9320</v>
      </c>
      <c r="F3272" s="342" t="s">
        <v>6568</v>
      </c>
      <c r="G3272" s="343">
        <v>5.3650000000000002</v>
      </c>
      <c r="H3272" s="342" t="s">
        <v>6594</v>
      </c>
      <c r="I3272" s="342" t="s">
        <v>6575</v>
      </c>
      <c r="J3272" s="342" t="s">
        <v>6755</v>
      </c>
      <c r="K3272" s="581" t="s">
        <v>7404</v>
      </c>
      <c r="L3272" s="344" t="s">
        <v>4090</v>
      </c>
      <c r="N3272" s="344" t="s">
        <v>4090</v>
      </c>
      <c r="O3272" s="341">
        <v>0</v>
      </c>
    </row>
    <row r="3273" spans="1:15" x14ac:dyDescent="0.2">
      <c r="A3273" s="341" t="s">
        <v>9257</v>
      </c>
      <c r="B3273" s="341" t="s">
        <v>9277</v>
      </c>
      <c r="C3273" s="342" t="s">
        <v>8214</v>
      </c>
      <c r="D3273" s="342" t="s">
        <v>6671</v>
      </c>
      <c r="E3273" s="342" t="s">
        <v>9321</v>
      </c>
      <c r="F3273" s="342" t="s">
        <v>6568</v>
      </c>
      <c r="G3273" s="343">
        <v>4.4400000000000004</v>
      </c>
      <c r="H3273" s="342" t="s">
        <v>6594</v>
      </c>
      <c r="I3273" s="342" t="s">
        <v>6575</v>
      </c>
      <c r="J3273" s="342" t="s">
        <v>6755</v>
      </c>
      <c r="K3273" s="581" t="s">
        <v>7111</v>
      </c>
      <c r="L3273" s="344" t="s">
        <v>4090</v>
      </c>
      <c r="N3273" s="344" t="s">
        <v>4090</v>
      </c>
      <c r="O3273" s="341">
        <v>0</v>
      </c>
    </row>
    <row r="3274" spans="1:15" x14ac:dyDescent="0.2">
      <c r="A3274" s="341" t="s">
        <v>9257</v>
      </c>
      <c r="B3274" s="341" t="s">
        <v>9277</v>
      </c>
      <c r="C3274" s="342" t="s">
        <v>8214</v>
      </c>
      <c r="D3274" s="342" t="s">
        <v>6671</v>
      </c>
      <c r="E3274" s="342" t="s">
        <v>9320</v>
      </c>
      <c r="F3274" s="342" t="s">
        <v>6568</v>
      </c>
      <c r="G3274" s="343">
        <v>7.59</v>
      </c>
      <c r="H3274" s="342" t="s">
        <v>6594</v>
      </c>
      <c r="I3274" s="342" t="s">
        <v>6575</v>
      </c>
      <c r="J3274" s="342" t="s">
        <v>6755</v>
      </c>
      <c r="K3274" s="581" t="s">
        <v>7096</v>
      </c>
      <c r="L3274" s="344" t="s">
        <v>4090</v>
      </c>
      <c r="N3274" s="344" t="s">
        <v>4090</v>
      </c>
      <c r="O3274" s="341">
        <v>0</v>
      </c>
    </row>
    <row r="3275" spans="1:15" x14ac:dyDescent="0.2">
      <c r="A3275" s="341" t="s">
        <v>9257</v>
      </c>
      <c r="B3275" s="341" t="s">
        <v>9277</v>
      </c>
      <c r="C3275" s="342" t="s">
        <v>8214</v>
      </c>
      <c r="D3275" s="342" t="s">
        <v>6671</v>
      </c>
      <c r="E3275" s="342" t="s">
        <v>9320</v>
      </c>
      <c r="F3275" s="342" t="s">
        <v>6568</v>
      </c>
      <c r="G3275" s="343">
        <v>11.16</v>
      </c>
      <c r="H3275" s="342" t="s">
        <v>6594</v>
      </c>
      <c r="I3275" s="342" t="s">
        <v>6575</v>
      </c>
      <c r="J3275" s="342" t="s">
        <v>6755</v>
      </c>
      <c r="K3275" s="581" t="s">
        <v>8275</v>
      </c>
      <c r="L3275" s="344" t="s">
        <v>4090</v>
      </c>
      <c r="N3275" s="344" t="s">
        <v>4090</v>
      </c>
      <c r="O3275" s="341">
        <v>0</v>
      </c>
    </row>
    <row r="3276" spans="1:15" x14ac:dyDescent="0.2">
      <c r="A3276" s="341" t="s">
        <v>9257</v>
      </c>
      <c r="B3276" s="341" t="s">
        <v>9277</v>
      </c>
      <c r="C3276" s="342" t="s">
        <v>8214</v>
      </c>
      <c r="D3276" s="342" t="s">
        <v>6671</v>
      </c>
      <c r="E3276" s="342" t="s">
        <v>9255</v>
      </c>
      <c r="F3276" s="342" t="s">
        <v>6568</v>
      </c>
      <c r="G3276" s="343">
        <v>5.0600000000000005</v>
      </c>
      <c r="H3276" s="342" t="s">
        <v>6594</v>
      </c>
      <c r="I3276" s="342" t="s">
        <v>6575</v>
      </c>
      <c r="J3276" s="342" t="s">
        <v>6755</v>
      </c>
      <c r="K3276" s="581" t="s">
        <v>7177</v>
      </c>
      <c r="L3276" s="344" t="s">
        <v>4090</v>
      </c>
      <c r="N3276" s="344" t="s">
        <v>4090</v>
      </c>
      <c r="O3276" s="341">
        <v>0</v>
      </c>
    </row>
    <row r="3277" spans="1:15" x14ac:dyDescent="0.2">
      <c r="A3277" s="341" t="s">
        <v>9257</v>
      </c>
      <c r="B3277" s="341" t="s">
        <v>9277</v>
      </c>
      <c r="C3277" s="342" t="s">
        <v>8214</v>
      </c>
      <c r="D3277" s="342" t="s">
        <v>6671</v>
      </c>
      <c r="E3277" s="342" t="s">
        <v>9326</v>
      </c>
      <c r="F3277" s="342" t="s">
        <v>6568</v>
      </c>
      <c r="G3277" s="343">
        <v>10.8</v>
      </c>
      <c r="H3277" s="342" t="s">
        <v>6594</v>
      </c>
      <c r="I3277" s="342" t="s">
        <v>6575</v>
      </c>
      <c r="J3277" s="342" t="s">
        <v>6755</v>
      </c>
      <c r="K3277" s="581" t="s">
        <v>7045</v>
      </c>
      <c r="L3277" s="344" t="s">
        <v>4090</v>
      </c>
      <c r="N3277" s="344" t="s">
        <v>4090</v>
      </c>
      <c r="O3277" s="341" t="s">
        <v>6752</v>
      </c>
    </row>
    <row r="3278" spans="1:15" x14ac:dyDescent="0.2">
      <c r="A3278" s="341" t="s">
        <v>9257</v>
      </c>
      <c r="B3278" s="341" t="s">
        <v>9277</v>
      </c>
      <c r="C3278" s="342" t="s">
        <v>8214</v>
      </c>
      <c r="D3278" s="342" t="s">
        <v>6671</v>
      </c>
      <c r="E3278" s="342" t="s">
        <v>9326</v>
      </c>
      <c r="F3278" s="342" t="s">
        <v>6568</v>
      </c>
      <c r="G3278" s="343">
        <v>5.75</v>
      </c>
      <c r="H3278" s="342" t="s">
        <v>6594</v>
      </c>
      <c r="I3278" s="342" t="s">
        <v>6575</v>
      </c>
      <c r="J3278" s="342" t="s">
        <v>6755</v>
      </c>
      <c r="K3278" s="581" t="s">
        <v>8276</v>
      </c>
      <c r="L3278" s="344" t="s">
        <v>4090</v>
      </c>
      <c r="N3278" s="344" t="s">
        <v>4090</v>
      </c>
      <c r="O3278" s="341" t="s">
        <v>6752</v>
      </c>
    </row>
    <row r="3279" spans="1:15" x14ac:dyDescent="0.2">
      <c r="A3279" s="341" t="s">
        <v>9257</v>
      </c>
      <c r="B3279" s="341" t="s">
        <v>9277</v>
      </c>
      <c r="C3279" s="342" t="s">
        <v>8214</v>
      </c>
      <c r="D3279" s="342" t="s">
        <v>6671</v>
      </c>
      <c r="E3279" s="342" t="s">
        <v>9326</v>
      </c>
      <c r="F3279" s="342" t="s">
        <v>6568</v>
      </c>
      <c r="G3279" s="343">
        <v>7.8</v>
      </c>
      <c r="H3279" s="342" t="s">
        <v>6594</v>
      </c>
      <c r="I3279" s="342" t="s">
        <v>6575</v>
      </c>
      <c r="J3279" s="342" t="s">
        <v>6755</v>
      </c>
      <c r="K3279" s="581" t="s">
        <v>8277</v>
      </c>
      <c r="L3279" s="344" t="s">
        <v>4090</v>
      </c>
      <c r="N3279" s="344" t="s">
        <v>4090</v>
      </c>
      <c r="O3279" s="341" t="s">
        <v>6752</v>
      </c>
    </row>
    <row r="3280" spans="1:15" x14ac:dyDescent="0.2">
      <c r="A3280" s="341" t="s">
        <v>9257</v>
      </c>
      <c r="B3280" s="341" t="s">
        <v>9277</v>
      </c>
      <c r="C3280" s="342" t="s">
        <v>8214</v>
      </c>
      <c r="D3280" s="342" t="s">
        <v>6671</v>
      </c>
      <c r="E3280" s="342" t="s">
        <v>9321</v>
      </c>
      <c r="F3280" s="342" t="s">
        <v>6568</v>
      </c>
      <c r="G3280" s="343">
        <v>7.2</v>
      </c>
      <c r="H3280" s="342" t="s">
        <v>6594</v>
      </c>
      <c r="I3280" s="342" t="s">
        <v>6575</v>
      </c>
      <c r="J3280" s="342" t="s">
        <v>6755</v>
      </c>
      <c r="K3280" s="581" t="s">
        <v>6805</v>
      </c>
      <c r="L3280" s="344" t="s">
        <v>4090</v>
      </c>
      <c r="N3280" s="344" t="s">
        <v>4090</v>
      </c>
      <c r="O3280" s="341">
        <v>0</v>
      </c>
    </row>
    <row r="3281" spans="1:15" x14ac:dyDescent="0.2">
      <c r="A3281" s="341" t="s">
        <v>9257</v>
      </c>
      <c r="B3281" s="341" t="s">
        <v>9277</v>
      </c>
      <c r="C3281" s="342" t="s">
        <v>8214</v>
      </c>
      <c r="D3281" s="342" t="s">
        <v>6671</v>
      </c>
      <c r="E3281" s="342" t="s">
        <v>9321</v>
      </c>
      <c r="F3281" s="342" t="s">
        <v>6568</v>
      </c>
      <c r="G3281" s="343">
        <v>12.540000000000001</v>
      </c>
      <c r="H3281" s="342" t="s">
        <v>6594</v>
      </c>
      <c r="I3281" s="342" t="s">
        <v>6575</v>
      </c>
      <c r="J3281" s="342" t="s">
        <v>6755</v>
      </c>
      <c r="K3281" s="581" t="s">
        <v>8278</v>
      </c>
      <c r="L3281" s="344" t="s">
        <v>4090</v>
      </c>
      <c r="N3281" s="344" t="s">
        <v>4090</v>
      </c>
      <c r="O3281" s="341">
        <v>0</v>
      </c>
    </row>
    <row r="3282" spans="1:15" x14ac:dyDescent="0.2">
      <c r="A3282" s="341" t="s">
        <v>9257</v>
      </c>
      <c r="B3282" s="341" t="s">
        <v>9277</v>
      </c>
      <c r="C3282" s="342" t="s">
        <v>8214</v>
      </c>
      <c r="D3282" s="342" t="s">
        <v>6671</v>
      </c>
      <c r="E3282" s="342" t="s">
        <v>9340</v>
      </c>
      <c r="F3282" s="342" t="s">
        <v>6568</v>
      </c>
      <c r="G3282" s="343">
        <v>8.3250000000000011</v>
      </c>
      <c r="H3282" s="342" t="s">
        <v>6594</v>
      </c>
      <c r="I3282" s="342" t="s">
        <v>6575</v>
      </c>
      <c r="J3282" s="342" t="s">
        <v>6755</v>
      </c>
      <c r="K3282" s="581" t="s">
        <v>7118</v>
      </c>
      <c r="L3282" s="344" t="s">
        <v>4090</v>
      </c>
      <c r="N3282" s="344" t="s">
        <v>4090</v>
      </c>
      <c r="O3282" s="341">
        <v>0</v>
      </c>
    </row>
    <row r="3283" spans="1:15" x14ac:dyDescent="0.2">
      <c r="A3283" s="341" t="s">
        <v>9257</v>
      </c>
      <c r="B3283" s="341" t="s">
        <v>9277</v>
      </c>
      <c r="C3283" s="342" t="s">
        <v>8214</v>
      </c>
      <c r="D3283" s="342" t="s">
        <v>6671</v>
      </c>
      <c r="E3283" s="342" t="s">
        <v>9340</v>
      </c>
      <c r="F3283" s="342" t="s">
        <v>6568</v>
      </c>
      <c r="G3283" s="343">
        <v>5.4</v>
      </c>
      <c r="H3283" s="342" t="s">
        <v>6594</v>
      </c>
      <c r="I3283" s="342" t="s">
        <v>6575</v>
      </c>
      <c r="J3283" s="342" t="s">
        <v>6755</v>
      </c>
      <c r="K3283" s="581" t="s">
        <v>7100</v>
      </c>
      <c r="L3283" s="344" t="s">
        <v>4090</v>
      </c>
      <c r="N3283" s="344" t="s">
        <v>4090</v>
      </c>
      <c r="O3283" s="341">
        <v>0</v>
      </c>
    </row>
    <row r="3284" spans="1:15" x14ac:dyDescent="0.2">
      <c r="A3284" s="341" t="s">
        <v>9257</v>
      </c>
      <c r="B3284" s="341" t="s">
        <v>9277</v>
      </c>
      <c r="C3284" s="342" t="s">
        <v>8214</v>
      </c>
      <c r="D3284" s="342" t="s">
        <v>6671</v>
      </c>
      <c r="E3284" s="342" t="s">
        <v>9330</v>
      </c>
      <c r="F3284" s="342" t="s">
        <v>6568</v>
      </c>
      <c r="G3284" s="343">
        <v>10.5</v>
      </c>
      <c r="H3284" s="342" t="s">
        <v>6594</v>
      </c>
      <c r="I3284" s="342" t="s">
        <v>6575</v>
      </c>
      <c r="J3284" s="342" t="s">
        <v>6755</v>
      </c>
      <c r="K3284" s="581" t="s">
        <v>8279</v>
      </c>
      <c r="L3284" s="344" t="s">
        <v>4090</v>
      </c>
      <c r="N3284" s="344" t="s">
        <v>4090</v>
      </c>
      <c r="O3284" s="341" t="s">
        <v>6752</v>
      </c>
    </row>
    <row r="3285" spans="1:15" x14ac:dyDescent="0.2">
      <c r="A3285" s="341" t="s">
        <v>9257</v>
      </c>
      <c r="B3285" s="341" t="s">
        <v>9277</v>
      </c>
      <c r="C3285" s="342" t="s">
        <v>6670</v>
      </c>
      <c r="D3285" s="342" t="s">
        <v>6671</v>
      </c>
      <c r="E3285" s="342" t="s">
        <v>9319</v>
      </c>
      <c r="F3285" s="342" t="s">
        <v>6568</v>
      </c>
      <c r="G3285" s="343">
        <v>7.2150000000000007</v>
      </c>
      <c r="H3285" s="342" t="s">
        <v>6594</v>
      </c>
      <c r="I3285" s="342" t="s">
        <v>6575</v>
      </c>
      <c r="J3285" s="342" t="s">
        <v>6755</v>
      </c>
      <c r="K3285" s="581" t="s">
        <v>8280</v>
      </c>
      <c r="L3285" s="344" t="s">
        <v>4090</v>
      </c>
      <c r="N3285" s="344" t="s">
        <v>4090</v>
      </c>
      <c r="O3285" s="341">
        <v>0</v>
      </c>
    </row>
    <row r="3286" spans="1:15" x14ac:dyDescent="0.2">
      <c r="A3286" s="341" t="s">
        <v>9257</v>
      </c>
      <c r="B3286" s="341" t="s">
        <v>9277</v>
      </c>
      <c r="C3286" s="342" t="s">
        <v>6670</v>
      </c>
      <c r="D3286" s="342" t="s">
        <v>6671</v>
      </c>
      <c r="E3286" s="342" t="s">
        <v>9322</v>
      </c>
      <c r="F3286" s="342" t="s">
        <v>6568</v>
      </c>
      <c r="G3286" s="343">
        <v>36.5</v>
      </c>
      <c r="H3286" s="342" t="s">
        <v>6594</v>
      </c>
      <c r="I3286" s="342" t="s">
        <v>6575</v>
      </c>
      <c r="J3286" s="342" t="s">
        <v>6755</v>
      </c>
      <c r="K3286" s="581" t="s">
        <v>7509</v>
      </c>
      <c r="L3286" s="344" t="s">
        <v>4090</v>
      </c>
      <c r="N3286" s="344" t="s">
        <v>4090</v>
      </c>
      <c r="O3286" s="341" t="s">
        <v>6752</v>
      </c>
    </row>
    <row r="3287" spans="1:15" x14ac:dyDescent="0.2">
      <c r="A3287" s="341" t="s">
        <v>9257</v>
      </c>
      <c r="B3287" s="341" t="s">
        <v>9277</v>
      </c>
      <c r="C3287" s="342" t="s">
        <v>6670</v>
      </c>
      <c r="D3287" s="342" t="s">
        <v>6671</v>
      </c>
      <c r="E3287" s="342" t="s">
        <v>9255</v>
      </c>
      <c r="F3287" s="342" t="s">
        <v>6568</v>
      </c>
      <c r="G3287" s="343">
        <v>5.5</v>
      </c>
      <c r="H3287" s="342" t="s">
        <v>6594</v>
      </c>
      <c r="I3287" s="342" t="s">
        <v>6575</v>
      </c>
      <c r="J3287" s="342" t="s">
        <v>6755</v>
      </c>
      <c r="K3287" s="581" t="s">
        <v>8281</v>
      </c>
      <c r="L3287" s="344" t="s">
        <v>4090</v>
      </c>
      <c r="N3287" s="344" t="s">
        <v>4090</v>
      </c>
      <c r="O3287" s="341" t="s">
        <v>6766</v>
      </c>
    </row>
    <row r="3288" spans="1:15" x14ac:dyDescent="0.2">
      <c r="A3288" s="341" t="s">
        <v>9257</v>
      </c>
      <c r="B3288" s="341" t="s">
        <v>9277</v>
      </c>
      <c r="C3288" s="342" t="s">
        <v>6670</v>
      </c>
      <c r="D3288" s="342" t="s">
        <v>6671</v>
      </c>
      <c r="E3288" s="342" t="s">
        <v>9255</v>
      </c>
      <c r="F3288" s="342" t="s">
        <v>6568</v>
      </c>
      <c r="G3288" s="343">
        <v>5.17</v>
      </c>
      <c r="H3288" s="342" t="s">
        <v>6594</v>
      </c>
      <c r="I3288" s="342" t="s">
        <v>6575</v>
      </c>
      <c r="J3288" s="342" t="s">
        <v>6755</v>
      </c>
      <c r="K3288" s="581" t="s">
        <v>6813</v>
      </c>
      <c r="L3288" s="344" t="s">
        <v>4090</v>
      </c>
      <c r="N3288" s="344" t="s">
        <v>4090</v>
      </c>
      <c r="O3288" s="341" t="s">
        <v>6766</v>
      </c>
    </row>
    <row r="3289" spans="1:15" x14ac:dyDescent="0.2">
      <c r="A3289" s="341" t="s">
        <v>9257</v>
      </c>
      <c r="B3289" s="341" t="s">
        <v>9277</v>
      </c>
      <c r="C3289" s="342" t="s">
        <v>6670</v>
      </c>
      <c r="D3289" s="342" t="s">
        <v>6671</v>
      </c>
      <c r="E3289" s="342" t="s">
        <v>9322</v>
      </c>
      <c r="F3289" s="342" t="s">
        <v>6568</v>
      </c>
      <c r="G3289" s="343">
        <v>5.98</v>
      </c>
      <c r="H3289" s="342" t="s">
        <v>6594</v>
      </c>
      <c r="I3289" s="342" t="s">
        <v>6575</v>
      </c>
      <c r="J3289" s="342" t="s">
        <v>6755</v>
      </c>
      <c r="K3289" s="581" t="s">
        <v>7399</v>
      </c>
      <c r="L3289" s="344" t="s">
        <v>4090</v>
      </c>
      <c r="N3289" s="344" t="s">
        <v>4090</v>
      </c>
      <c r="O3289" s="341">
        <v>0</v>
      </c>
    </row>
    <row r="3290" spans="1:15" x14ac:dyDescent="0.2">
      <c r="A3290" s="341" t="s">
        <v>9257</v>
      </c>
      <c r="B3290" s="341" t="s">
        <v>9277</v>
      </c>
      <c r="C3290" s="342" t="s">
        <v>6670</v>
      </c>
      <c r="D3290" s="342" t="s">
        <v>6671</v>
      </c>
      <c r="E3290" s="342" t="s">
        <v>9334</v>
      </c>
      <c r="F3290" s="342" t="s">
        <v>6568</v>
      </c>
      <c r="G3290" s="343">
        <v>13</v>
      </c>
      <c r="H3290" s="342" t="s">
        <v>6594</v>
      </c>
      <c r="I3290" s="342" t="s">
        <v>6575</v>
      </c>
      <c r="J3290" s="342" t="s">
        <v>6755</v>
      </c>
      <c r="K3290" s="581" t="s">
        <v>7008</v>
      </c>
      <c r="L3290" s="344" t="s">
        <v>4090</v>
      </c>
      <c r="N3290" s="344" t="s">
        <v>4090</v>
      </c>
      <c r="O3290" s="341" t="s">
        <v>6766</v>
      </c>
    </row>
    <row r="3291" spans="1:15" x14ac:dyDescent="0.2">
      <c r="A3291" s="341" t="s">
        <v>9257</v>
      </c>
      <c r="B3291" s="341" t="s">
        <v>9277</v>
      </c>
      <c r="C3291" s="342" t="s">
        <v>6670</v>
      </c>
      <c r="D3291" s="342" t="s">
        <v>6671</v>
      </c>
      <c r="E3291" s="342" t="s">
        <v>9319</v>
      </c>
      <c r="F3291" s="342" t="s">
        <v>6568</v>
      </c>
      <c r="G3291" s="343">
        <v>8.1</v>
      </c>
      <c r="H3291" s="342" t="s">
        <v>6594</v>
      </c>
      <c r="I3291" s="342" t="s">
        <v>6575</v>
      </c>
      <c r="J3291" s="342" t="s">
        <v>6755</v>
      </c>
      <c r="K3291" s="581" t="s">
        <v>8282</v>
      </c>
      <c r="L3291" s="344" t="s">
        <v>4090</v>
      </c>
      <c r="N3291" s="344" t="s">
        <v>4090</v>
      </c>
      <c r="O3291" s="341">
        <v>0</v>
      </c>
    </row>
    <row r="3292" spans="1:15" x14ac:dyDescent="0.2">
      <c r="A3292" s="341" t="s">
        <v>9257</v>
      </c>
      <c r="B3292" s="341" t="s">
        <v>9277</v>
      </c>
      <c r="C3292" s="342" t="s">
        <v>6670</v>
      </c>
      <c r="D3292" s="342" t="s">
        <v>6671</v>
      </c>
      <c r="E3292" s="342" t="s">
        <v>9255</v>
      </c>
      <c r="F3292" s="342" t="s">
        <v>6568</v>
      </c>
      <c r="G3292" s="343">
        <v>10.135</v>
      </c>
      <c r="H3292" s="342" t="s">
        <v>6594</v>
      </c>
      <c r="I3292" s="342" t="s">
        <v>6575</v>
      </c>
      <c r="J3292" s="342" t="s">
        <v>6755</v>
      </c>
      <c r="K3292" s="581" t="s">
        <v>6758</v>
      </c>
      <c r="L3292" s="344" t="s">
        <v>4090</v>
      </c>
      <c r="N3292" s="344" t="s">
        <v>4090</v>
      </c>
      <c r="O3292" s="341" t="s">
        <v>6752</v>
      </c>
    </row>
    <row r="3293" spans="1:15" x14ac:dyDescent="0.2">
      <c r="A3293" s="341" t="s">
        <v>9257</v>
      </c>
      <c r="B3293" s="341" t="s">
        <v>9277</v>
      </c>
      <c r="C3293" s="342" t="s">
        <v>6670</v>
      </c>
      <c r="D3293" s="342" t="s">
        <v>6671</v>
      </c>
      <c r="E3293" s="342" t="s">
        <v>9326</v>
      </c>
      <c r="F3293" s="342" t="s">
        <v>6568</v>
      </c>
      <c r="G3293" s="343">
        <v>11.4</v>
      </c>
      <c r="H3293" s="342" t="s">
        <v>6594</v>
      </c>
      <c r="I3293" s="342" t="s">
        <v>6575</v>
      </c>
      <c r="J3293" s="342" t="s">
        <v>6755</v>
      </c>
      <c r="K3293" s="581" t="s">
        <v>7129</v>
      </c>
      <c r="L3293" s="344" t="s">
        <v>4090</v>
      </c>
      <c r="N3293" s="344" t="s">
        <v>4090</v>
      </c>
      <c r="O3293" s="341">
        <v>0</v>
      </c>
    </row>
    <row r="3294" spans="1:15" x14ac:dyDescent="0.2">
      <c r="A3294" s="341" t="s">
        <v>9257</v>
      </c>
      <c r="B3294" s="341" t="s">
        <v>9277</v>
      </c>
      <c r="C3294" s="342" t="s">
        <v>6670</v>
      </c>
      <c r="D3294" s="342" t="s">
        <v>6671</v>
      </c>
      <c r="E3294" s="342" t="s">
        <v>9319</v>
      </c>
      <c r="F3294" s="342" t="s">
        <v>6568</v>
      </c>
      <c r="G3294" s="343">
        <v>31.05</v>
      </c>
      <c r="H3294" s="342" t="s">
        <v>6594</v>
      </c>
      <c r="I3294" s="342" t="s">
        <v>6575</v>
      </c>
      <c r="J3294" s="342" t="s">
        <v>6755</v>
      </c>
      <c r="K3294" s="581" t="s">
        <v>7094</v>
      </c>
      <c r="L3294" s="344" t="s">
        <v>4090</v>
      </c>
      <c r="N3294" s="344" t="s">
        <v>4090</v>
      </c>
      <c r="O3294" s="341" t="s">
        <v>6752</v>
      </c>
    </row>
    <row r="3295" spans="1:15" x14ac:dyDescent="0.2">
      <c r="A3295" s="341" t="s">
        <v>9257</v>
      </c>
      <c r="B3295" s="341" t="s">
        <v>9277</v>
      </c>
      <c r="C3295" s="342" t="s">
        <v>6670</v>
      </c>
      <c r="D3295" s="342" t="s">
        <v>6671</v>
      </c>
      <c r="E3295" s="342" t="s">
        <v>9319</v>
      </c>
      <c r="F3295" s="342" t="s">
        <v>6568</v>
      </c>
      <c r="G3295" s="343">
        <v>31.05</v>
      </c>
      <c r="H3295" s="342" t="s">
        <v>6594</v>
      </c>
      <c r="I3295" s="342" t="s">
        <v>6575</v>
      </c>
      <c r="J3295" s="342" t="s">
        <v>6755</v>
      </c>
      <c r="K3295" s="581" t="s">
        <v>7094</v>
      </c>
      <c r="L3295" s="344" t="s">
        <v>4090</v>
      </c>
      <c r="N3295" s="344" t="s">
        <v>4090</v>
      </c>
      <c r="O3295" s="341" t="s">
        <v>6752</v>
      </c>
    </row>
    <row r="3296" spans="1:15" x14ac:dyDescent="0.2">
      <c r="A3296" s="341" t="s">
        <v>9257</v>
      </c>
      <c r="B3296" s="341" t="s">
        <v>9277</v>
      </c>
      <c r="C3296" s="342" t="s">
        <v>6689</v>
      </c>
      <c r="D3296" s="342" t="s">
        <v>6671</v>
      </c>
      <c r="E3296" s="342" t="s">
        <v>9329</v>
      </c>
      <c r="F3296" s="342" t="s">
        <v>6568</v>
      </c>
      <c r="G3296" s="343">
        <v>3.99</v>
      </c>
      <c r="H3296" s="342" t="s">
        <v>6594</v>
      </c>
      <c r="I3296" s="342" t="s">
        <v>6575</v>
      </c>
      <c r="J3296" s="342" t="s">
        <v>6755</v>
      </c>
      <c r="K3296" s="581" t="s">
        <v>7191</v>
      </c>
      <c r="L3296" s="344" t="s">
        <v>4090</v>
      </c>
      <c r="N3296" s="344" t="s">
        <v>4090</v>
      </c>
      <c r="O3296" s="341">
        <v>0</v>
      </c>
    </row>
    <row r="3297" spans="1:15" x14ac:dyDescent="0.2">
      <c r="A3297" s="341" t="s">
        <v>9257</v>
      </c>
      <c r="B3297" s="341" t="s">
        <v>9277</v>
      </c>
      <c r="C3297" s="342" t="s">
        <v>6689</v>
      </c>
      <c r="D3297" s="342" t="s">
        <v>6671</v>
      </c>
      <c r="E3297" s="342" t="s">
        <v>9328</v>
      </c>
      <c r="F3297" s="342" t="s">
        <v>6568</v>
      </c>
      <c r="G3297" s="343">
        <v>9.69</v>
      </c>
      <c r="H3297" s="342" t="s">
        <v>6594</v>
      </c>
      <c r="I3297" s="342" t="s">
        <v>6575</v>
      </c>
      <c r="J3297" s="342" t="s">
        <v>6755</v>
      </c>
      <c r="K3297" s="581" t="s">
        <v>6922</v>
      </c>
      <c r="L3297" s="344" t="s">
        <v>4090</v>
      </c>
      <c r="N3297" s="344" t="s">
        <v>4090</v>
      </c>
      <c r="O3297" s="341" t="s">
        <v>6766</v>
      </c>
    </row>
    <row r="3298" spans="1:15" x14ac:dyDescent="0.2">
      <c r="A3298" s="341" t="s">
        <v>9257</v>
      </c>
      <c r="B3298" s="341" t="s">
        <v>9277</v>
      </c>
      <c r="C3298" s="342" t="s">
        <v>6689</v>
      </c>
      <c r="D3298" s="342" t="s">
        <v>6671</v>
      </c>
      <c r="E3298" s="342" t="s">
        <v>9328</v>
      </c>
      <c r="F3298" s="342" t="s">
        <v>6568</v>
      </c>
      <c r="G3298" s="343">
        <v>7.98</v>
      </c>
      <c r="H3298" s="342" t="s">
        <v>6594</v>
      </c>
      <c r="I3298" s="342" t="s">
        <v>6575</v>
      </c>
      <c r="J3298" s="342" t="s">
        <v>6755</v>
      </c>
      <c r="K3298" s="581" t="s">
        <v>7403</v>
      </c>
      <c r="L3298" s="344" t="s">
        <v>4090</v>
      </c>
      <c r="N3298" s="344" t="s">
        <v>4090</v>
      </c>
      <c r="O3298" s="341">
        <v>0</v>
      </c>
    </row>
    <row r="3299" spans="1:15" x14ac:dyDescent="0.2">
      <c r="A3299" s="341" t="s">
        <v>9257</v>
      </c>
      <c r="B3299" s="341" t="s">
        <v>9277</v>
      </c>
      <c r="C3299" s="342" t="s">
        <v>6689</v>
      </c>
      <c r="D3299" s="342" t="s">
        <v>6671</v>
      </c>
      <c r="E3299" s="342" t="s">
        <v>9320</v>
      </c>
      <c r="F3299" s="342" t="s">
        <v>6568</v>
      </c>
      <c r="G3299" s="343">
        <v>7.68</v>
      </c>
      <c r="H3299" s="342" t="s">
        <v>6594</v>
      </c>
      <c r="I3299" s="342" t="s">
        <v>6575</v>
      </c>
      <c r="J3299" s="342" t="s">
        <v>6755</v>
      </c>
      <c r="K3299" s="581" t="s">
        <v>7400</v>
      </c>
      <c r="L3299" s="344" t="s">
        <v>4090</v>
      </c>
      <c r="N3299" s="344" t="s">
        <v>4090</v>
      </c>
      <c r="O3299" s="341" t="s">
        <v>6766</v>
      </c>
    </row>
    <row r="3300" spans="1:15" x14ac:dyDescent="0.2">
      <c r="A3300" s="341" t="s">
        <v>9257</v>
      </c>
      <c r="B3300" s="341" t="s">
        <v>9277</v>
      </c>
      <c r="C3300" s="342" t="s">
        <v>6689</v>
      </c>
      <c r="D3300" s="342" t="s">
        <v>6671</v>
      </c>
      <c r="E3300" s="342" t="s">
        <v>9321</v>
      </c>
      <c r="F3300" s="342" t="s">
        <v>6568</v>
      </c>
      <c r="G3300" s="343">
        <v>7.8</v>
      </c>
      <c r="H3300" s="342" t="s">
        <v>6594</v>
      </c>
      <c r="I3300" s="342" t="s">
        <v>6575</v>
      </c>
      <c r="J3300" s="342" t="s">
        <v>6755</v>
      </c>
      <c r="K3300" s="581" t="s">
        <v>7502</v>
      </c>
      <c r="L3300" s="344" t="s">
        <v>4090</v>
      </c>
      <c r="N3300" s="344" t="s">
        <v>4090</v>
      </c>
      <c r="O3300" s="341">
        <v>0</v>
      </c>
    </row>
    <row r="3301" spans="1:15" x14ac:dyDescent="0.2">
      <c r="A3301" s="341" t="s">
        <v>9257</v>
      </c>
      <c r="B3301" s="341" t="s">
        <v>9277</v>
      </c>
      <c r="C3301" s="342" t="s">
        <v>6689</v>
      </c>
      <c r="D3301" s="342" t="s">
        <v>6671</v>
      </c>
      <c r="E3301" s="342" t="s">
        <v>9321</v>
      </c>
      <c r="F3301" s="342" t="s">
        <v>6568</v>
      </c>
      <c r="G3301" s="343">
        <v>10.08</v>
      </c>
      <c r="H3301" s="342" t="s">
        <v>6594</v>
      </c>
      <c r="I3301" s="342" t="s">
        <v>6575</v>
      </c>
      <c r="J3301" s="342" t="s">
        <v>6755</v>
      </c>
      <c r="K3301" s="581" t="s">
        <v>7898</v>
      </c>
      <c r="L3301" s="344" t="s">
        <v>4090</v>
      </c>
      <c r="N3301" s="344" t="s">
        <v>4090</v>
      </c>
      <c r="O3301" s="341" t="s">
        <v>6752</v>
      </c>
    </row>
    <row r="3302" spans="1:15" x14ac:dyDescent="0.2">
      <c r="A3302" s="341" t="s">
        <v>9257</v>
      </c>
      <c r="B3302" s="341" t="s">
        <v>9277</v>
      </c>
      <c r="C3302" s="342" t="s">
        <v>6689</v>
      </c>
      <c r="D3302" s="342" t="s">
        <v>6671</v>
      </c>
      <c r="E3302" s="342" t="s">
        <v>9321</v>
      </c>
      <c r="F3302" s="342" t="s">
        <v>6568</v>
      </c>
      <c r="G3302" s="343">
        <v>9.75</v>
      </c>
      <c r="H3302" s="342" t="s">
        <v>6594</v>
      </c>
      <c r="I3302" s="342" t="s">
        <v>6575</v>
      </c>
      <c r="J3302" s="342" t="s">
        <v>6755</v>
      </c>
      <c r="K3302" s="581" t="s">
        <v>6862</v>
      </c>
      <c r="L3302" s="344" t="s">
        <v>4090</v>
      </c>
      <c r="N3302" s="344" t="s">
        <v>4090</v>
      </c>
      <c r="O3302" s="341" t="s">
        <v>6766</v>
      </c>
    </row>
    <row r="3303" spans="1:15" x14ac:dyDescent="0.2">
      <c r="A3303" s="341" t="s">
        <v>9257</v>
      </c>
      <c r="B3303" s="341" t="s">
        <v>9277</v>
      </c>
      <c r="C3303" s="342" t="s">
        <v>6689</v>
      </c>
      <c r="D3303" s="342" t="s">
        <v>6671</v>
      </c>
      <c r="E3303" s="342" t="s">
        <v>9328</v>
      </c>
      <c r="F3303" s="342" t="s">
        <v>6568</v>
      </c>
      <c r="G3303" s="343">
        <v>13.865</v>
      </c>
      <c r="H3303" s="342" t="s">
        <v>6594</v>
      </c>
      <c r="I3303" s="342" t="s">
        <v>6575</v>
      </c>
      <c r="J3303" s="342" t="s">
        <v>6755</v>
      </c>
      <c r="K3303" s="581" t="s">
        <v>7129</v>
      </c>
      <c r="L3303" s="344" t="s">
        <v>4090</v>
      </c>
      <c r="N3303" s="344" t="s">
        <v>4090</v>
      </c>
      <c r="O3303" s="341">
        <v>0</v>
      </c>
    </row>
    <row r="3304" spans="1:15" x14ac:dyDescent="0.2">
      <c r="A3304" s="341" t="s">
        <v>9257</v>
      </c>
      <c r="B3304" s="341" t="s">
        <v>9277</v>
      </c>
      <c r="C3304" s="342" t="s">
        <v>6689</v>
      </c>
      <c r="D3304" s="342" t="s">
        <v>6671</v>
      </c>
      <c r="E3304" s="342" t="s">
        <v>9319</v>
      </c>
      <c r="F3304" s="342" t="s">
        <v>6568</v>
      </c>
      <c r="G3304" s="343">
        <v>9.0750000000000011</v>
      </c>
      <c r="H3304" s="342" t="s">
        <v>6594</v>
      </c>
      <c r="I3304" s="342" t="s">
        <v>6575</v>
      </c>
      <c r="J3304" s="342" t="s">
        <v>6755</v>
      </c>
      <c r="K3304" s="581" t="s">
        <v>6771</v>
      </c>
      <c r="L3304" s="344" t="s">
        <v>4090</v>
      </c>
      <c r="N3304" s="344" t="s">
        <v>4090</v>
      </c>
      <c r="O3304" s="341">
        <v>0</v>
      </c>
    </row>
    <row r="3305" spans="1:15" x14ac:dyDescent="0.2">
      <c r="A3305" s="341" t="s">
        <v>9257</v>
      </c>
      <c r="B3305" s="341" t="s">
        <v>9277</v>
      </c>
      <c r="C3305" s="342" t="s">
        <v>6689</v>
      </c>
      <c r="D3305" s="342" t="s">
        <v>6671</v>
      </c>
      <c r="E3305" s="342" t="s">
        <v>9326</v>
      </c>
      <c r="F3305" s="342" t="s">
        <v>6568</v>
      </c>
      <c r="G3305" s="343">
        <v>8.4600000000000009</v>
      </c>
      <c r="H3305" s="342" t="s">
        <v>6594</v>
      </c>
      <c r="I3305" s="342" t="s">
        <v>6575</v>
      </c>
      <c r="J3305" s="342" t="s">
        <v>6755</v>
      </c>
      <c r="K3305" s="581" t="s">
        <v>7445</v>
      </c>
      <c r="L3305" s="344" t="s">
        <v>4090</v>
      </c>
      <c r="N3305" s="344" t="s">
        <v>4090</v>
      </c>
      <c r="O3305" s="341">
        <v>0</v>
      </c>
    </row>
    <row r="3306" spans="1:15" x14ac:dyDescent="0.2">
      <c r="A3306" s="341" t="s">
        <v>9257</v>
      </c>
      <c r="B3306" s="341" t="s">
        <v>9277</v>
      </c>
      <c r="C3306" s="342" t="s">
        <v>6689</v>
      </c>
      <c r="D3306" s="342" t="s">
        <v>6671</v>
      </c>
      <c r="E3306" s="342" t="s">
        <v>9326</v>
      </c>
      <c r="F3306" s="342" t="s">
        <v>6568</v>
      </c>
      <c r="G3306" s="343">
        <v>5.7</v>
      </c>
      <c r="H3306" s="342" t="s">
        <v>6594</v>
      </c>
      <c r="I3306" s="342" t="s">
        <v>6575</v>
      </c>
      <c r="J3306" s="342" t="s">
        <v>6755</v>
      </c>
      <c r="K3306" s="581" t="s">
        <v>6841</v>
      </c>
      <c r="L3306" s="344" t="s">
        <v>4090</v>
      </c>
      <c r="N3306" s="344" t="s">
        <v>4090</v>
      </c>
      <c r="O3306" s="341">
        <v>0</v>
      </c>
    </row>
    <row r="3307" spans="1:15" x14ac:dyDescent="0.2">
      <c r="A3307" s="341" t="s">
        <v>9257</v>
      </c>
      <c r="B3307" s="341" t="s">
        <v>9277</v>
      </c>
      <c r="C3307" s="342" t="s">
        <v>6689</v>
      </c>
      <c r="D3307" s="342" t="s">
        <v>6671</v>
      </c>
      <c r="E3307" s="342" t="s">
        <v>9319</v>
      </c>
      <c r="F3307" s="342" t="s">
        <v>6568</v>
      </c>
      <c r="G3307" s="343">
        <v>6.3450000000000006</v>
      </c>
      <c r="H3307" s="342" t="s">
        <v>6594</v>
      </c>
      <c r="I3307" s="342" t="s">
        <v>6575</v>
      </c>
      <c r="J3307" s="342" t="s">
        <v>6755</v>
      </c>
      <c r="K3307" s="581" t="s">
        <v>6758</v>
      </c>
      <c r="L3307" s="344" t="s">
        <v>4090</v>
      </c>
      <c r="N3307" s="344" t="s">
        <v>4090</v>
      </c>
      <c r="O3307" s="341" t="s">
        <v>6752</v>
      </c>
    </row>
    <row r="3308" spans="1:15" x14ac:dyDescent="0.2">
      <c r="A3308" s="341" t="s">
        <v>9257</v>
      </c>
      <c r="B3308" s="341" t="s">
        <v>9277</v>
      </c>
      <c r="C3308" s="342" t="s">
        <v>6689</v>
      </c>
      <c r="D3308" s="342" t="s">
        <v>6671</v>
      </c>
      <c r="E3308" s="342" t="s">
        <v>9321</v>
      </c>
      <c r="F3308" s="342" t="s">
        <v>6568</v>
      </c>
      <c r="G3308" s="343">
        <v>5.76</v>
      </c>
      <c r="H3308" s="342" t="s">
        <v>6594</v>
      </c>
      <c r="I3308" s="342" t="s">
        <v>6575</v>
      </c>
      <c r="J3308" s="342" t="s">
        <v>6755</v>
      </c>
      <c r="K3308" s="581" t="s">
        <v>7105</v>
      </c>
      <c r="L3308" s="344" t="s">
        <v>4090</v>
      </c>
      <c r="N3308" s="344" t="s">
        <v>4090</v>
      </c>
      <c r="O3308" s="341">
        <v>0</v>
      </c>
    </row>
    <row r="3309" spans="1:15" x14ac:dyDescent="0.2">
      <c r="A3309" s="341" t="s">
        <v>9259</v>
      </c>
      <c r="B3309" s="341" t="s">
        <v>9277</v>
      </c>
      <c r="C3309" s="342" t="s">
        <v>6689</v>
      </c>
      <c r="D3309" s="342" t="s">
        <v>6671</v>
      </c>
      <c r="E3309" s="342" t="s">
        <v>9321</v>
      </c>
      <c r="F3309" s="342" t="s">
        <v>6568</v>
      </c>
      <c r="G3309" s="343">
        <v>5.4</v>
      </c>
      <c r="H3309" s="342" t="s">
        <v>6594</v>
      </c>
      <c r="I3309" s="342" t="s">
        <v>6575</v>
      </c>
      <c r="J3309" s="342" t="s">
        <v>6755</v>
      </c>
      <c r="K3309" s="581" t="s">
        <v>7365</v>
      </c>
      <c r="L3309" s="344" t="s">
        <v>4090</v>
      </c>
      <c r="M3309" s="345" t="s">
        <v>7975</v>
      </c>
      <c r="N3309" s="344" t="s">
        <v>4090</v>
      </c>
      <c r="O3309" s="341">
        <v>0</v>
      </c>
    </row>
    <row r="3310" spans="1:15" x14ac:dyDescent="0.2">
      <c r="A3310" s="341" t="s">
        <v>9257</v>
      </c>
      <c r="B3310" s="341" t="s">
        <v>9277</v>
      </c>
      <c r="C3310" s="342" t="s">
        <v>6689</v>
      </c>
      <c r="D3310" s="342" t="s">
        <v>6671</v>
      </c>
      <c r="E3310" s="342" t="s">
        <v>9325</v>
      </c>
      <c r="F3310" s="342" t="s">
        <v>6568</v>
      </c>
      <c r="G3310" s="343">
        <v>10.64</v>
      </c>
      <c r="H3310" s="342" t="s">
        <v>6594</v>
      </c>
      <c r="I3310" s="342" t="s">
        <v>6575</v>
      </c>
      <c r="J3310" s="342" t="s">
        <v>6755</v>
      </c>
      <c r="K3310" s="581" t="s">
        <v>7941</v>
      </c>
      <c r="L3310" s="344" t="s">
        <v>4090</v>
      </c>
      <c r="N3310" s="344" t="s">
        <v>4090</v>
      </c>
      <c r="O3310" s="341">
        <v>0</v>
      </c>
    </row>
    <row r="3311" spans="1:15" x14ac:dyDescent="0.2">
      <c r="A3311" s="341" t="s">
        <v>9257</v>
      </c>
      <c r="B3311" s="341" t="s">
        <v>9277</v>
      </c>
      <c r="C3311" s="342" t="s">
        <v>6682</v>
      </c>
      <c r="D3311" s="342" t="s">
        <v>6671</v>
      </c>
      <c r="E3311" s="342" t="s">
        <v>9325</v>
      </c>
      <c r="F3311" s="342" t="s">
        <v>6568</v>
      </c>
      <c r="G3311" s="343">
        <v>49.68</v>
      </c>
      <c r="H3311" s="342" t="s">
        <v>6594</v>
      </c>
      <c r="I3311" s="342" t="s">
        <v>6575</v>
      </c>
      <c r="J3311" s="342" t="s">
        <v>6755</v>
      </c>
      <c r="K3311" s="581" t="s">
        <v>7507</v>
      </c>
      <c r="L3311" s="344" t="s">
        <v>4090</v>
      </c>
      <c r="N3311" s="344" t="s">
        <v>4090</v>
      </c>
      <c r="O3311" s="341" t="s">
        <v>6752</v>
      </c>
    </row>
    <row r="3312" spans="1:15" x14ac:dyDescent="0.2">
      <c r="A3312" s="341" t="s">
        <v>9257</v>
      </c>
      <c r="B3312" s="341" t="s">
        <v>9277</v>
      </c>
      <c r="C3312" s="342" t="s">
        <v>6682</v>
      </c>
      <c r="D3312" s="342" t="s">
        <v>6671</v>
      </c>
      <c r="E3312" s="342" t="s">
        <v>9321</v>
      </c>
      <c r="F3312" s="342" t="s">
        <v>6568</v>
      </c>
      <c r="G3312" s="343">
        <v>6.44</v>
      </c>
      <c r="H3312" s="342" t="s">
        <v>6594</v>
      </c>
      <c r="I3312" s="342" t="s">
        <v>6575</v>
      </c>
      <c r="J3312" s="342" t="s">
        <v>6755</v>
      </c>
      <c r="K3312" s="581" t="s">
        <v>7403</v>
      </c>
      <c r="L3312" s="344" t="s">
        <v>4090</v>
      </c>
      <c r="N3312" s="344" t="s">
        <v>4090</v>
      </c>
      <c r="O3312" s="341">
        <v>0</v>
      </c>
    </row>
    <row r="3313" spans="1:15" x14ac:dyDescent="0.2">
      <c r="A3313" s="341" t="s">
        <v>9257</v>
      </c>
      <c r="B3313" s="341" t="s">
        <v>9277</v>
      </c>
      <c r="C3313" s="342" t="s">
        <v>6682</v>
      </c>
      <c r="D3313" s="342" t="s">
        <v>6671</v>
      </c>
      <c r="E3313" s="342" t="s">
        <v>9328</v>
      </c>
      <c r="F3313" s="342" t="s">
        <v>6568</v>
      </c>
      <c r="G3313" s="343">
        <v>5.5600000000000005</v>
      </c>
      <c r="H3313" s="342" t="s">
        <v>6594</v>
      </c>
      <c r="I3313" s="342" t="s">
        <v>6575</v>
      </c>
      <c r="J3313" s="342" t="s">
        <v>6755</v>
      </c>
      <c r="K3313" s="581" t="s">
        <v>7445</v>
      </c>
      <c r="L3313" s="344" t="s">
        <v>4090</v>
      </c>
      <c r="N3313" s="344" t="s">
        <v>4090</v>
      </c>
      <c r="O3313" s="341">
        <v>0</v>
      </c>
    </row>
    <row r="3314" spans="1:15" x14ac:dyDescent="0.2">
      <c r="A3314" s="341" t="s">
        <v>9257</v>
      </c>
      <c r="B3314" s="341" t="s">
        <v>9277</v>
      </c>
      <c r="C3314" s="342" t="s">
        <v>6682</v>
      </c>
      <c r="D3314" s="342" t="s">
        <v>6671</v>
      </c>
      <c r="E3314" s="342" t="s">
        <v>9326</v>
      </c>
      <c r="F3314" s="342" t="s">
        <v>6568</v>
      </c>
      <c r="G3314" s="343">
        <v>7.59</v>
      </c>
      <c r="H3314" s="342" t="s">
        <v>6594</v>
      </c>
      <c r="I3314" s="342" t="s">
        <v>6575</v>
      </c>
      <c r="J3314" s="342" t="s">
        <v>6755</v>
      </c>
      <c r="K3314" s="581" t="s">
        <v>7839</v>
      </c>
      <c r="L3314" s="344" t="s">
        <v>4090</v>
      </c>
      <c r="N3314" s="344" t="s">
        <v>4090</v>
      </c>
      <c r="O3314" s="341">
        <v>0</v>
      </c>
    </row>
    <row r="3315" spans="1:15" x14ac:dyDescent="0.2">
      <c r="A3315" s="341" t="s">
        <v>9257</v>
      </c>
      <c r="B3315" s="341" t="s">
        <v>9277</v>
      </c>
      <c r="C3315" s="342" t="s">
        <v>6682</v>
      </c>
      <c r="D3315" s="342" t="s">
        <v>6671</v>
      </c>
      <c r="E3315" s="342" t="s">
        <v>9319</v>
      </c>
      <c r="F3315" s="342" t="s">
        <v>6568</v>
      </c>
      <c r="G3315" s="343">
        <v>27.14</v>
      </c>
      <c r="H3315" s="342" t="s">
        <v>6594</v>
      </c>
      <c r="I3315" s="342" t="s">
        <v>6575</v>
      </c>
      <c r="J3315" s="342" t="s">
        <v>6755</v>
      </c>
      <c r="K3315" s="581" t="s">
        <v>6782</v>
      </c>
      <c r="L3315" s="344" t="s">
        <v>4090</v>
      </c>
      <c r="N3315" s="344" t="s">
        <v>4090</v>
      </c>
      <c r="O3315" s="341">
        <v>0</v>
      </c>
    </row>
    <row r="3316" spans="1:15" x14ac:dyDescent="0.2">
      <c r="A3316" s="341" t="s">
        <v>9257</v>
      </c>
      <c r="B3316" s="341" t="s">
        <v>9277</v>
      </c>
      <c r="C3316" s="342" t="s">
        <v>6682</v>
      </c>
      <c r="D3316" s="342" t="s">
        <v>6671</v>
      </c>
      <c r="E3316" s="342" t="s">
        <v>9334</v>
      </c>
      <c r="F3316" s="342" t="s">
        <v>6568</v>
      </c>
      <c r="G3316" s="343">
        <v>8.61</v>
      </c>
      <c r="H3316" s="342" t="s">
        <v>6594</v>
      </c>
      <c r="I3316" s="342" t="s">
        <v>6575</v>
      </c>
      <c r="J3316" s="342" t="s">
        <v>6755</v>
      </c>
      <c r="K3316" s="581" t="s">
        <v>7655</v>
      </c>
      <c r="L3316" s="344" t="s">
        <v>4090</v>
      </c>
      <c r="N3316" s="344" t="s">
        <v>4090</v>
      </c>
      <c r="O3316" s="341">
        <v>0</v>
      </c>
    </row>
    <row r="3317" spans="1:15" x14ac:dyDescent="0.2">
      <c r="A3317" s="341" t="s">
        <v>9257</v>
      </c>
      <c r="B3317" s="341" t="s">
        <v>9277</v>
      </c>
      <c r="C3317" s="342" t="s">
        <v>6682</v>
      </c>
      <c r="D3317" s="342" t="s">
        <v>6671</v>
      </c>
      <c r="E3317" s="342" t="s">
        <v>9321</v>
      </c>
      <c r="F3317" s="342" t="s">
        <v>6568</v>
      </c>
      <c r="G3317" s="343">
        <v>13.32</v>
      </c>
      <c r="H3317" s="342" t="s">
        <v>6594</v>
      </c>
      <c r="I3317" s="342" t="s">
        <v>6575</v>
      </c>
      <c r="J3317" s="342" t="s">
        <v>6755</v>
      </c>
      <c r="K3317" s="581" t="s">
        <v>8283</v>
      </c>
      <c r="L3317" s="344" t="s">
        <v>4090</v>
      </c>
      <c r="N3317" s="344" t="s">
        <v>4090</v>
      </c>
      <c r="O3317" s="341">
        <v>0</v>
      </c>
    </row>
    <row r="3318" spans="1:15" x14ac:dyDescent="0.2">
      <c r="A3318" s="341" t="s">
        <v>9257</v>
      </c>
      <c r="B3318" s="341" t="s">
        <v>9277</v>
      </c>
      <c r="C3318" s="342" t="s">
        <v>6682</v>
      </c>
      <c r="D3318" s="342" t="s">
        <v>6671</v>
      </c>
      <c r="E3318" s="342" t="s">
        <v>9321</v>
      </c>
      <c r="F3318" s="342" t="s">
        <v>6568</v>
      </c>
      <c r="G3318" s="343">
        <v>5.28</v>
      </c>
      <c r="H3318" s="342" t="s">
        <v>6594</v>
      </c>
      <c r="I3318" s="342" t="s">
        <v>6575</v>
      </c>
      <c r="J3318" s="342" t="s">
        <v>6755</v>
      </c>
      <c r="K3318" s="581" t="s">
        <v>7159</v>
      </c>
      <c r="L3318" s="344" t="s">
        <v>4090</v>
      </c>
      <c r="N3318" s="344" t="s">
        <v>4090</v>
      </c>
      <c r="O3318" s="341">
        <v>0</v>
      </c>
    </row>
    <row r="3319" spans="1:15" x14ac:dyDescent="0.2">
      <c r="A3319" s="341" t="s">
        <v>9257</v>
      </c>
      <c r="B3319" s="341" t="s">
        <v>9277</v>
      </c>
      <c r="C3319" s="342" t="s">
        <v>6682</v>
      </c>
      <c r="D3319" s="342" t="s">
        <v>6671</v>
      </c>
      <c r="E3319" s="342" t="s">
        <v>9328</v>
      </c>
      <c r="F3319" s="342" t="s">
        <v>6568</v>
      </c>
      <c r="G3319" s="343">
        <v>45.305</v>
      </c>
      <c r="H3319" s="342" t="s">
        <v>6594</v>
      </c>
      <c r="I3319" s="342" t="s">
        <v>6575</v>
      </c>
      <c r="J3319" s="342" t="s">
        <v>6755</v>
      </c>
      <c r="K3319" s="581" t="s">
        <v>6917</v>
      </c>
      <c r="L3319" s="344" t="s">
        <v>4090</v>
      </c>
      <c r="N3319" s="344" t="s">
        <v>4090</v>
      </c>
      <c r="O3319" s="341" t="s">
        <v>6752</v>
      </c>
    </row>
    <row r="3320" spans="1:15" x14ac:dyDescent="0.2">
      <c r="A3320" s="341" t="s">
        <v>9257</v>
      </c>
      <c r="B3320" s="341" t="s">
        <v>9277</v>
      </c>
      <c r="C3320" s="342" t="s">
        <v>6682</v>
      </c>
      <c r="D3320" s="342" t="s">
        <v>6671</v>
      </c>
      <c r="E3320" s="342" t="s">
        <v>9328</v>
      </c>
      <c r="F3320" s="342" t="s">
        <v>6568</v>
      </c>
      <c r="G3320" s="343">
        <v>31.2</v>
      </c>
      <c r="H3320" s="342" t="s">
        <v>6594</v>
      </c>
      <c r="I3320" s="342" t="s">
        <v>6575</v>
      </c>
      <c r="J3320" s="342" t="s">
        <v>6755</v>
      </c>
      <c r="K3320" s="581" t="s">
        <v>7941</v>
      </c>
      <c r="L3320" s="344" t="s">
        <v>4090</v>
      </c>
      <c r="N3320" s="344" t="s">
        <v>4090</v>
      </c>
      <c r="O3320" s="341" t="s">
        <v>6752</v>
      </c>
    </row>
    <row r="3321" spans="1:15" x14ac:dyDescent="0.2">
      <c r="A3321" s="341" t="s">
        <v>9257</v>
      </c>
      <c r="B3321" s="341" t="s">
        <v>9271</v>
      </c>
      <c r="C3321" s="342" t="s">
        <v>6608</v>
      </c>
      <c r="D3321" s="342" t="s">
        <v>6609</v>
      </c>
      <c r="E3321" s="342" t="s">
        <v>9324</v>
      </c>
      <c r="F3321" s="342" t="s">
        <v>6568</v>
      </c>
      <c r="G3321" s="343">
        <v>3.2</v>
      </c>
      <c r="H3321" s="342" t="s">
        <v>6594</v>
      </c>
      <c r="I3321" s="342" t="s">
        <v>6575</v>
      </c>
      <c r="J3321" s="342" t="s">
        <v>6755</v>
      </c>
      <c r="K3321" s="581" t="s">
        <v>8289</v>
      </c>
      <c r="L3321" s="344" t="s">
        <v>4090</v>
      </c>
      <c r="M3321" s="345" t="s">
        <v>8284</v>
      </c>
      <c r="N3321" s="344" t="s">
        <v>4090</v>
      </c>
      <c r="O3321" s="341">
        <v>0</v>
      </c>
    </row>
    <row r="3322" spans="1:15" x14ac:dyDescent="0.2">
      <c r="A3322" s="341" t="s">
        <v>9257</v>
      </c>
      <c r="B3322" s="341" t="s">
        <v>9271</v>
      </c>
      <c r="C3322" s="342" t="s">
        <v>6608</v>
      </c>
      <c r="D3322" s="342" t="s">
        <v>6609</v>
      </c>
      <c r="E3322" s="342" t="s">
        <v>9322</v>
      </c>
      <c r="F3322" s="342" t="s">
        <v>6568</v>
      </c>
      <c r="G3322" s="343">
        <v>6.125</v>
      </c>
      <c r="H3322" s="342" t="s">
        <v>6594</v>
      </c>
      <c r="I3322" s="342" t="s">
        <v>6575</v>
      </c>
      <c r="J3322" s="342" t="s">
        <v>6755</v>
      </c>
      <c r="K3322" s="581" t="s">
        <v>8285</v>
      </c>
      <c r="L3322" s="344" t="s">
        <v>4090</v>
      </c>
      <c r="N3322" s="344" t="s">
        <v>4090</v>
      </c>
      <c r="O3322" s="341" t="s">
        <v>6752</v>
      </c>
    </row>
    <row r="3323" spans="1:15" x14ac:dyDescent="0.2">
      <c r="A3323" s="341" t="s">
        <v>9257</v>
      </c>
      <c r="B3323" s="341" t="s">
        <v>9271</v>
      </c>
      <c r="C3323" s="342" t="s">
        <v>6608</v>
      </c>
      <c r="D3323" s="342" t="s">
        <v>6609</v>
      </c>
      <c r="E3323" s="342" t="s">
        <v>9325</v>
      </c>
      <c r="F3323" s="342" t="s">
        <v>6568</v>
      </c>
      <c r="G3323" s="343">
        <v>9.75</v>
      </c>
      <c r="H3323" s="342" t="s">
        <v>6594</v>
      </c>
      <c r="I3323" s="342" t="s">
        <v>6575</v>
      </c>
      <c r="J3323" s="342" t="s">
        <v>6755</v>
      </c>
      <c r="K3323" s="581" t="s">
        <v>8209</v>
      </c>
      <c r="L3323" s="344" t="s">
        <v>4090</v>
      </c>
      <c r="N3323" s="344" t="s">
        <v>4090</v>
      </c>
      <c r="O3323" s="341" t="s">
        <v>6766</v>
      </c>
    </row>
    <row r="3324" spans="1:15" x14ac:dyDescent="0.2">
      <c r="A3324" s="341" t="s">
        <v>9257</v>
      </c>
      <c r="B3324" s="341" t="s">
        <v>9271</v>
      </c>
      <c r="C3324" s="342" t="s">
        <v>6608</v>
      </c>
      <c r="D3324" s="342" t="s">
        <v>6609</v>
      </c>
      <c r="E3324" s="342" t="s">
        <v>9320</v>
      </c>
      <c r="F3324" s="342" t="s">
        <v>6568</v>
      </c>
      <c r="G3324" s="343">
        <v>4.25</v>
      </c>
      <c r="H3324" s="342" t="s">
        <v>6594</v>
      </c>
      <c r="I3324" s="342" t="s">
        <v>6575</v>
      </c>
      <c r="J3324" s="342" t="s">
        <v>6755</v>
      </c>
      <c r="K3324" s="581" t="s">
        <v>7548</v>
      </c>
      <c r="L3324" s="344" t="s">
        <v>4090</v>
      </c>
      <c r="N3324" s="344" t="s">
        <v>4090</v>
      </c>
      <c r="O3324" s="341" t="s">
        <v>6752</v>
      </c>
    </row>
    <row r="3325" spans="1:15" x14ac:dyDescent="0.2">
      <c r="A3325" s="341" t="s">
        <v>9257</v>
      </c>
      <c r="B3325" s="341" t="s">
        <v>9271</v>
      </c>
      <c r="C3325" s="342" t="s">
        <v>6608</v>
      </c>
      <c r="D3325" s="342" t="s">
        <v>6609</v>
      </c>
      <c r="E3325" s="342" t="s">
        <v>9320</v>
      </c>
      <c r="F3325" s="342" t="s">
        <v>6568</v>
      </c>
      <c r="G3325" s="343">
        <v>9.9450000000000003</v>
      </c>
      <c r="H3325" s="342" t="s">
        <v>6594</v>
      </c>
      <c r="I3325" s="342" t="s">
        <v>6575</v>
      </c>
      <c r="J3325" s="342" t="s">
        <v>6755</v>
      </c>
      <c r="K3325" s="581" t="s">
        <v>7046</v>
      </c>
      <c r="L3325" s="344" t="s">
        <v>4090</v>
      </c>
      <c r="N3325" s="344" t="s">
        <v>4090</v>
      </c>
      <c r="O3325" s="341" t="s">
        <v>6752</v>
      </c>
    </row>
    <row r="3326" spans="1:15" x14ac:dyDescent="0.2">
      <c r="A3326" s="341" t="s">
        <v>9257</v>
      </c>
      <c r="B3326" s="341" t="s">
        <v>9271</v>
      </c>
      <c r="C3326" s="342" t="s">
        <v>6608</v>
      </c>
      <c r="D3326" s="342" t="s">
        <v>6609</v>
      </c>
      <c r="E3326" s="342" t="s">
        <v>9320</v>
      </c>
      <c r="F3326" s="342" t="s">
        <v>6568</v>
      </c>
      <c r="G3326" s="343">
        <v>4.6000000000000005</v>
      </c>
      <c r="H3326" s="342" t="s">
        <v>6594</v>
      </c>
      <c r="I3326" s="342" t="s">
        <v>6575</v>
      </c>
      <c r="J3326" s="342" t="s">
        <v>6755</v>
      </c>
      <c r="K3326" s="581" t="s">
        <v>8286</v>
      </c>
      <c r="L3326" s="344" t="s">
        <v>4090</v>
      </c>
      <c r="N3326" s="344" t="s">
        <v>4090</v>
      </c>
      <c r="O3326" s="341" t="s">
        <v>6766</v>
      </c>
    </row>
    <row r="3327" spans="1:15" x14ac:dyDescent="0.2">
      <c r="A3327" s="341" t="s">
        <v>9257</v>
      </c>
      <c r="B3327" s="341" t="s">
        <v>9271</v>
      </c>
      <c r="C3327" s="342" t="s">
        <v>6608</v>
      </c>
      <c r="D3327" s="342" t="s">
        <v>6609</v>
      </c>
      <c r="E3327" s="342" t="s">
        <v>9321</v>
      </c>
      <c r="F3327" s="342" t="s">
        <v>6568</v>
      </c>
      <c r="G3327" s="343">
        <v>4.5</v>
      </c>
      <c r="H3327" s="342" t="s">
        <v>6594</v>
      </c>
      <c r="I3327" s="342" t="s">
        <v>6575</v>
      </c>
      <c r="J3327" s="342" t="s">
        <v>6755</v>
      </c>
      <c r="K3327" s="581" t="s">
        <v>7083</v>
      </c>
      <c r="L3327" s="344" t="s">
        <v>4090</v>
      </c>
      <c r="N3327" s="344" t="s">
        <v>4090</v>
      </c>
      <c r="O3327" s="341" t="s">
        <v>6766</v>
      </c>
    </row>
    <row r="3328" spans="1:15" x14ac:dyDescent="0.2">
      <c r="A3328" s="341" t="s">
        <v>9257</v>
      </c>
      <c r="B3328" s="341" t="s">
        <v>9271</v>
      </c>
      <c r="C3328" s="342" t="s">
        <v>6608</v>
      </c>
      <c r="D3328" s="342" t="s">
        <v>6609</v>
      </c>
      <c r="E3328" s="342" t="s">
        <v>9322</v>
      </c>
      <c r="F3328" s="342" t="s">
        <v>6568</v>
      </c>
      <c r="G3328" s="343">
        <v>9.8000000000000007</v>
      </c>
      <c r="H3328" s="342" t="s">
        <v>6594</v>
      </c>
      <c r="I3328" s="342" t="s">
        <v>6575</v>
      </c>
      <c r="J3328" s="342" t="s">
        <v>6755</v>
      </c>
      <c r="K3328" s="581" t="s">
        <v>7157</v>
      </c>
      <c r="L3328" s="344" t="s">
        <v>4090</v>
      </c>
      <c r="N3328" s="344" t="s">
        <v>4090</v>
      </c>
      <c r="O3328" s="341" t="s">
        <v>6752</v>
      </c>
    </row>
    <row r="3329" spans="1:15" x14ac:dyDescent="0.2">
      <c r="A3329" s="341" t="s">
        <v>9257</v>
      </c>
      <c r="B3329" s="341" t="s">
        <v>9271</v>
      </c>
      <c r="C3329" s="342" t="s">
        <v>6608</v>
      </c>
      <c r="D3329" s="342" t="s">
        <v>6609</v>
      </c>
      <c r="E3329" s="342" t="s">
        <v>9326</v>
      </c>
      <c r="F3329" s="342" t="s">
        <v>6568</v>
      </c>
      <c r="G3329" s="343">
        <v>2.2050000000000001</v>
      </c>
      <c r="H3329" s="342" t="s">
        <v>6594</v>
      </c>
      <c r="I3329" s="342" t="s">
        <v>6575</v>
      </c>
      <c r="J3329" s="342" t="s">
        <v>6755</v>
      </c>
      <c r="K3329" s="581" t="s">
        <v>6970</v>
      </c>
      <c r="L3329" s="344" t="s">
        <v>4090</v>
      </c>
      <c r="N3329" s="344" t="s">
        <v>4090</v>
      </c>
      <c r="O3329" s="341" t="s">
        <v>6766</v>
      </c>
    </row>
    <row r="3330" spans="1:15" x14ac:dyDescent="0.2">
      <c r="A3330" s="341" t="s">
        <v>9257</v>
      </c>
      <c r="B3330" s="341" t="s">
        <v>9271</v>
      </c>
      <c r="C3330" s="342" t="s">
        <v>6608</v>
      </c>
      <c r="D3330" s="342" t="s">
        <v>6609</v>
      </c>
      <c r="E3330" s="342" t="s">
        <v>9337</v>
      </c>
      <c r="F3330" s="342" t="s">
        <v>6568</v>
      </c>
      <c r="G3330" s="343">
        <v>4.0950000000000006</v>
      </c>
      <c r="H3330" s="342" t="s">
        <v>6594</v>
      </c>
      <c r="I3330" s="342" t="s">
        <v>6575</v>
      </c>
      <c r="J3330" s="342" t="s">
        <v>6755</v>
      </c>
      <c r="K3330" s="581" t="s">
        <v>8287</v>
      </c>
      <c r="L3330" s="344" t="s">
        <v>4090</v>
      </c>
      <c r="N3330" s="344" t="s">
        <v>4090</v>
      </c>
      <c r="O3330" s="341" t="s">
        <v>6752</v>
      </c>
    </row>
    <row r="3331" spans="1:15" x14ac:dyDescent="0.2">
      <c r="A3331" s="341" t="s">
        <v>9257</v>
      </c>
      <c r="B3331" s="341" t="s">
        <v>9271</v>
      </c>
      <c r="C3331" s="342" t="s">
        <v>6608</v>
      </c>
      <c r="D3331" s="342" t="s">
        <v>6609</v>
      </c>
      <c r="E3331" s="342" t="s">
        <v>9319</v>
      </c>
      <c r="F3331" s="342" t="s">
        <v>6568</v>
      </c>
      <c r="G3331" s="343">
        <v>18.2</v>
      </c>
      <c r="H3331" s="342" t="s">
        <v>6594</v>
      </c>
      <c r="I3331" s="342" t="s">
        <v>6570</v>
      </c>
      <c r="J3331" s="342" t="s">
        <v>6755</v>
      </c>
      <c r="K3331" s="581" t="s">
        <v>8101</v>
      </c>
      <c r="L3331" s="344" t="s">
        <v>4090</v>
      </c>
      <c r="N3331" s="344" t="s">
        <v>4090</v>
      </c>
      <c r="O3331" s="341" t="s">
        <v>6752</v>
      </c>
    </row>
    <row r="3332" spans="1:15" x14ac:dyDescent="0.2">
      <c r="A3332" s="341" t="s">
        <v>9257</v>
      </c>
      <c r="B3332" s="341" t="s">
        <v>9271</v>
      </c>
      <c r="C3332" s="342" t="s">
        <v>6608</v>
      </c>
      <c r="D3332" s="342" t="s">
        <v>6609</v>
      </c>
      <c r="E3332" s="342" t="s">
        <v>9321</v>
      </c>
      <c r="F3332" s="342" t="s">
        <v>6568</v>
      </c>
      <c r="G3332" s="343">
        <v>5.88</v>
      </c>
      <c r="H3332" s="342" t="s">
        <v>6594</v>
      </c>
      <c r="I3332" s="342" t="s">
        <v>6575</v>
      </c>
      <c r="J3332" s="342" t="s">
        <v>6755</v>
      </c>
      <c r="K3332" s="581" t="s">
        <v>7984</v>
      </c>
      <c r="L3332" s="344" t="s">
        <v>4090</v>
      </c>
      <c r="N3332" s="344" t="s">
        <v>4090</v>
      </c>
      <c r="O3332" s="341" t="s">
        <v>6752</v>
      </c>
    </row>
    <row r="3333" spans="1:15" x14ac:dyDescent="0.2">
      <c r="A3333" s="341" t="s">
        <v>9257</v>
      </c>
      <c r="B3333" s="341" t="s">
        <v>9271</v>
      </c>
      <c r="C3333" s="342" t="s">
        <v>6608</v>
      </c>
      <c r="D3333" s="342" t="s">
        <v>6609</v>
      </c>
      <c r="E3333" s="342" t="s">
        <v>9342</v>
      </c>
      <c r="F3333" s="342" t="s">
        <v>6568</v>
      </c>
      <c r="G3333" s="343">
        <v>7.0200000000000005</v>
      </c>
      <c r="H3333" s="342" t="s">
        <v>6594</v>
      </c>
      <c r="I3333" s="342" t="s">
        <v>6575</v>
      </c>
      <c r="J3333" s="342" t="s">
        <v>6755</v>
      </c>
      <c r="K3333" s="581" t="s">
        <v>8288</v>
      </c>
      <c r="L3333" s="344" t="s">
        <v>4090</v>
      </c>
      <c r="N3333" s="344" t="s">
        <v>4090</v>
      </c>
      <c r="O3333" s="341" t="s">
        <v>6766</v>
      </c>
    </row>
    <row r="3334" spans="1:15" x14ac:dyDescent="0.2">
      <c r="A3334" s="341" t="s">
        <v>9257</v>
      </c>
      <c r="B3334" s="341" t="s">
        <v>9271</v>
      </c>
      <c r="C3334" s="342" t="s">
        <v>6608</v>
      </c>
      <c r="D3334" s="342" t="s">
        <v>6609</v>
      </c>
      <c r="E3334" s="342" t="s">
        <v>9324</v>
      </c>
      <c r="F3334" s="342" t="s">
        <v>6568</v>
      </c>
      <c r="G3334" s="343">
        <v>3.2</v>
      </c>
      <c r="H3334" s="342" t="s">
        <v>6594</v>
      </c>
      <c r="I3334" s="342" t="s">
        <v>6575</v>
      </c>
      <c r="J3334" s="342" t="s">
        <v>6755</v>
      </c>
      <c r="K3334" s="581" t="s">
        <v>8289</v>
      </c>
      <c r="L3334" s="344" t="s">
        <v>4090</v>
      </c>
      <c r="N3334" s="344" t="s">
        <v>4090</v>
      </c>
      <c r="O3334" s="341">
        <v>0</v>
      </c>
    </row>
    <row r="3335" spans="1:15" x14ac:dyDescent="0.2">
      <c r="A3335" s="341" t="s">
        <v>9257</v>
      </c>
      <c r="B3335" s="341" t="s">
        <v>9271</v>
      </c>
      <c r="C3335" s="342" t="s">
        <v>6608</v>
      </c>
      <c r="D3335" s="342" t="s">
        <v>6609</v>
      </c>
      <c r="E3335" s="342" t="s">
        <v>9332</v>
      </c>
      <c r="F3335" s="342" t="s">
        <v>6568</v>
      </c>
      <c r="G3335" s="343">
        <v>1.8</v>
      </c>
      <c r="H3335" s="342" t="s">
        <v>6594</v>
      </c>
      <c r="I3335" s="342" t="s">
        <v>6575</v>
      </c>
      <c r="J3335" s="342" t="s">
        <v>6755</v>
      </c>
      <c r="K3335" s="581" t="s">
        <v>8290</v>
      </c>
      <c r="L3335" s="344" t="s">
        <v>4090</v>
      </c>
      <c r="N3335" s="344" t="s">
        <v>4090</v>
      </c>
      <c r="O3335" s="341">
        <v>0</v>
      </c>
    </row>
    <row r="3336" spans="1:15" x14ac:dyDescent="0.2">
      <c r="A3336" s="341" t="s">
        <v>9257</v>
      </c>
      <c r="B3336" s="341" t="s">
        <v>9271</v>
      </c>
      <c r="C3336" s="342" t="s">
        <v>6608</v>
      </c>
      <c r="D3336" s="342" t="s">
        <v>6609</v>
      </c>
      <c r="E3336" s="342" t="s">
        <v>9328</v>
      </c>
      <c r="F3336" s="342" t="s">
        <v>6568</v>
      </c>
      <c r="G3336" s="343">
        <v>1.86</v>
      </c>
      <c r="H3336" s="342" t="s">
        <v>6594</v>
      </c>
      <c r="I3336" s="342" t="s">
        <v>6575</v>
      </c>
      <c r="J3336" s="342" t="s">
        <v>6755</v>
      </c>
      <c r="K3336" s="581" t="s">
        <v>8291</v>
      </c>
      <c r="L3336" s="344" t="s">
        <v>8940</v>
      </c>
      <c r="N3336" s="344" t="s">
        <v>4090</v>
      </c>
      <c r="O3336" s="341">
        <v>0</v>
      </c>
    </row>
    <row r="3337" spans="1:15" x14ac:dyDescent="0.2">
      <c r="A3337" s="341" t="s">
        <v>9257</v>
      </c>
      <c r="B3337" s="341" t="s">
        <v>9271</v>
      </c>
      <c r="C3337" s="342" t="s">
        <v>6608</v>
      </c>
      <c r="D3337" s="342" t="s">
        <v>6609</v>
      </c>
      <c r="E3337" s="342" t="s">
        <v>9324</v>
      </c>
      <c r="F3337" s="342" t="s">
        <v>6568</v>
      </c>
      <c r="G3337" s="343">
        <v>3.6</v>
      </c>
      <c r="H3337" s="342" t="s">
        <v>6594</v>
      </c>
      <c r="I3337" s="342" t="s">
        <v>6575</v>
      </c>
      <c r="J3337" s="342" t="s">
        <v>6755</v>
      </c>
      <c r="K3337" s="581" t="s">
        <v>8292</v>
      </c>
      <c r="L3337" s="344" t="s">
        <v>4090</v>
      </c>
      <c r="N3337" s="344" t="s">
        <v>4090</v>
      </c>
      <c r="O3337" s="341">
        <v>0</v>
      </c>
    </row>
    <row r="3338" spans="1:15" x14ac:dyDescent="0.2">
      <c r="A3338" s="341" t="s">
        <v>9257</v>
      </c>
      <c r="B3338" s="341" t="s">
        <v>9271</v>
      </c>
      <c r="C3338" s="342" t="s">
        <v>6608</v>
      </c>
      <c r="D3338" s="342" t="s">
        <v>6609</v>
      </c>
      <c r="E3338" s="342" t="s">
        <v>9328</v>
      </c>
      <c r="F3338" s="342" t="s">
        <v>6568</v>
      </c>
      <c r="G3338" s="343">
        <v>3</v>
      </c>
      <c r="H3338" s="342" t="s">
        <v>6594</v>
      </c>
      <c r="I3338" s="342" t="s">
        <v>6575</v>
      </c>
      <c r="J3338" s="342" t="s">
        <v>6755</v>
      </c>
      <c r="K3338" s="581" t="s">
        <v>8293</v>
      </c>
      <c r="L3338" s="344" t="s">
        <v>4090</v>
      </c>
      <c r="N3338" s="344" t="s">
        <v>4090</v>
      </c>
      <c r="O3338" s="341">
        <v>0</v>
      </c>
    </row>
    <row r="3339" spans="1:15" x14ac:dyDescent="0.2">
      <c r="A3339" s="341" t="s">
        <v>9257</v>
      </c>
      <c r="B3339" s="341" t="s">
        <v>9271</v>
      </c>
      <c r="C3339" s="342" t="s">
        <v>6608</v>
      </c>
      <c r="D3339" s="342" t="s">
        <v>6609</v>
      </c>
      <c r="E3339" s="342" t="s">
        <v>9325</v>
      </c>
      <c r="F3339" s="342" t="s">
        <v>6568</v>
      </c>
      <c r="G3339" s="343">
        <v>7.8</v>
      </c>
      <c r="H3339" s="342" t="s">
        <v>6594</v>
      </c>
      <c r="I3339" s="342" t="s">
        <v>6575</v>
      </c>
      <c r="J3339" s="342" t="s">
        <v>6755</v>
      </c>
      <c r="K3339" s="581" t="s">
        <v>8163</v>
      </c>
      <c r="L3339" s="344" t="s">
        <v>4090</v>
      </c>
      <c r="N3339" s="344" t="s">
        <v>4090</v>
      </c>
      <c r="O3339" s="341">
        <v>0</v>
      </c>
    </row>
    <row r="3340" spans="1:15" x14ac:dyDescent="0.2">
      <c r="A3340" s="341" t="s">
        <v>9257</v>
      </c>
      <c r="B3340" s="341" t="s">
        <v>9271</v>
      </c>
      <c r="C3340" s="342" t="s">
        <v>6608</v>
      </c>
      <c r="D3340" s="342" t="s">
        <v>6609</v>
      </c>
      <c r="E3340" s="342" t="s">
        <v>9255</v>
      </c>
      <c r="F3340" s="342" t="s">
        <v>6568</v>
      </c>
      <c r="G3340" s="343">
        <v>5.55</v>
      </c>
      <c r="H3340" s="342" t="s">
        <v>6594</v>
      </c>
      <c r="I3340" s="342" t="s">
        <v>6575</v>
      </c>
      <c r="J3340" s="342" t="s">
        <v>6755</v>
      </c>
      <c r="K3340" s="581" t="s">
        <v>8294</v>
      </c>
      <c r="L3340" s="344" t="s">
        <v>4090</v>
      </c>
      <c r="N3340" s="344" t="s">
        <v>4090</v>
      </c>
      <c r="O3340" s="341">
        <v>0</v>
      </c>
    </row>
    <row r="3341" spans="1:15" x14ac:dyDescent="0.2">
      <c r="A3341" s="341" t="s">
        <v>9257</v>
      </c>
      <c r="B3341" s="341" t="s">
        <v>9271</v>
      </c>
      <c r="C3341" s="342" t="s">
        <v>6608</v>
      </c>
      <c r="D3341" s="342" t="s">
        <v>6609</v>
      </c>
      <c r="E3341" s="342" t="s">
        <v>9323</v>
      </c>
      <c r="F3341" s="342" t="s">
        <v>6568</v>
      </c>
      <c r="G3341" s="343">
        <v>4.95</v>
      </c>
      <c r="H3341" s="342" t="s">
        <v>6594</v>
      </c>
      <c r="I3341" s="342" t="s">
        <v>6575</v>
      </c>
      <c r="J3341" s="342" t="s">
        <v>6755</v>
      </c>
      <c r="K3341" s="581" t="s">
        <v>8295</v>
      </c>
      <c r="L3341" s="344" t="s">
        <v>4090</v>
      </c>
      <c r="N3341" s="344" t="s">
        <v>4090</v>
      </c>
      <c r="O3341" s="341">
        <v>0</v>
      </c>
    </row>
    <row r="3342" spans="1:15" x14ac:dyDescent="0.2">
      <c r="A3342" s="341" t="s">
        <v>9257</v>
      </c>
      <c r="B3342" s="341" t="s">
        <v>9271</v>
      </c>
      <c r="C3342" s="342" t="s">
        <v>6608</v>
      </c>
      <c r="D3342" s="342" t="s">
        <v>6609</v>
      </c>
      <c r="E3342" s="342" t="s">
        <v>9319</v>
      </c>
      <c r="F3342" s="342" t="s">
        <v>6568</v>
      </c>
      <c r="G3342" s="343">
        <v>4.62</v>
      </c>
      <c r="H3342" s="342" t="s">
        <v>6594</v>
      </c>
      <c r="I3342" s="342" t="s">
        <v>6575</v>
      </c>
      <c r="J3342" s="342" t="s">
        <v>6755</v>
      </c>
      <c r="K3342" s="581" t="s">
        <v>8296</v>
      </c>
      <c r="L3342" s="344" t="s">
        <v>4090</v>
      </c>
      <c r="N3342" s="344" t="s">
        <v>4090</v>
      </c>
      <c r="O3342" s="341">
        <v>0</v>
      </c>
    </row>
    <row r="3343" spans="1:15" x14ac:dyDescent="0.2">
      <c r="A3343" s="341" t="s">
        <v>9257</v>
      </c>
      <c r="B3343" s="341" t="s">
        <v>9271</v>
      </c>
      <c r="C3343" s="342" t="s">
        <v>6608</v>
      </c>
      <c r="D3343" s="342" t="s">
        <v>6609</v>
      </c>
      <c r="E3343" s="342" t="s">
        <v>9334</v>
      </c>
      <c r="F3343" s="342" t="s">
        <v>6568</v>
      </c>
      <c r="G3343" s="343">
        <v>4.76</v>
      </c>
      <c r="H3343" s="342" t="s">
        <v>6594</v>
      </c>
      <c r="I3343" s="342" t="s">
        <v>6575</v>
      </c>
      <c r="J3343" s="342" t="s">
        <v>6755</v>
      </c>
      <c r="K3343" s="581" t="s">
        <v>8297</v>
      </c>
      <c r="L3343" s="344" t="s">
        <v>4090</v>
      </c>
      <c r="N3343" s="344" t="s">
        <v>4090</v>
      </c>
      <c r="O3343" s="341">
        <v>0</v>
      </c>
    </row>
    <row r="3344" spans="1:15" x14ac:dyDescent="0.2">
      <c r="A3344" s="341" t="s">
        <v>9257</v>
      </c>
      <c r="B3344" s="341" t="s">
        <v>9271</v>
      </c>
      <c r="C3344" s="342" t="s">
        <v>6608</v>
      </c>
      <c r="D3344" s="342" t="s">
        <v>6609</v>
      </c>
      <c r="E3344" s="342" t="s">
        <v>9324</v>
      </c>
      <c r="F3344" s="342" t="s">
        <v>6568</v>
      </c>
      <c r="G3344" s="343">
        <v>3.15</v>
      </c>
      <c r="H3344" s="342" t="s">
        <v>6594</v>
      </c>
      <c r="I3344" s="342" t="s">
        <v>6575</v>
      </c>
      <c r="J3344" s="342" t="s">
        <v>6755</v>
      </c>
      <c r="K3344" s="581" t="s">
        <v>8298</v>
      </c>
      <c r="L3344" s="344" t="s">
        <v>4090</v>
      </c>
      <c r="N3344" s="344" t="s">
        <v>4090</v>
      </c>
      <c r="O3344" s="341">
        <v>0</v>
      </c>
    </row>
    <row r="3345" spans="1:15" x14ac:dyDescent="0.2">
      <c r="A3345" s="341" t="s">
        <v>9257</v>
      </c>
      <c r="B3345" s="341" t="s">
        <v>9271</v>
      </c>
      <c r="C3345" s="342" t="s">
        <v>6608</v>
      </c>
      <c r="D3345" s="342" t="s">
        <v>6609</v>
      </c>
      <c r="E3345" s="342" t="s">
        <v>9323</v>
      </c>
      <c r="F3345" s="342" t="s">
        <v>6568</v>
      </c>
      <c r="G3345" s="343">
        <v>33.799999999999997</v>
      </c>
      <c r="H3345" s="342" t="s">
        <v>6594</v>
      </c>
      <c r="I3345" s="342" t="s">
        <v>6575</v>
      </c>
      <c r="J3345" s="342" t="s">
        <v>6755</v>
      </c>
      <c r="K3345" s="581" t="s">
        <v>8299</v>
      </c>
      <c r="L3345" s="344" t="s">
        <v>4090</v>
      </c>
      <c r="N3345" s="344" t="s">
        <v>4090</v>
      </c>
      <c r="O3345" s="341">
        <v>0</v>
      </c>
    </row>
    <row r="3346" spans="1:15" x14ac:dyDescent="0.2">
      <c r="A3346" s="341" t="s">
        <v>9257</v>
      </c>
      <c r="B3346" s="341" t="s">
        <v>9271</v>
      </c>
      <c r="C3346" s="342" t="s">
        <v>6608</v>
      </c>
      <c r="D3346" s="342" t="s">
        <v>6609</v>
      </c>
      <c r="E3346" s="342" t="s">
        <v>9320</v>
      </c>
      <c r="F3346" s="342" t="s">
        <v>6568</v>
      </c>
      <c r="G3346" s="343">
        <v>4.9000000000000004</v>
      </c>
      <c r="H3346" s="342" t="s">
        <v>6594</v>
      </c>
      <c r="I3346" s="342" t="s">
        <v>6575</v>
      </c>
      <c r="J3346" s="342" t="s">
        <v>6755</v>
      </c>
      <c r="K3346" s="581" t="s">
        <v>8300</v>
      </c>
      <c r="L3346" s="344" t="s">
        <v>4090</v>
      </c>
      <c r="N3346" s="344" t="s">
        <v>4090</v>
      </c>
      <c r="O3346" s="341">
        <v>0</v>
      </c>
    </row>
    <row r="3347" spans="1:15" x14ac:dyDescent="0.2">
      <c r="A3347" s="341" t="s">
        <v>9257</v>
      </c>
      <c r="B3347" s="341" t="s">
        <v>9271</v>
      </c>
      <c r="C3347" s="342" t="s">
        <v>6608</v>
      </c>
      <c r="D3347" s="342" t="s">
        <v>6609</v>
      </c>
      <c r="E3347" s="342" t="s">
        <v>9321</v>
      </c>
      <c r="F3347" s="342" t="s">
        <v>6568</v>
      </c>
      <c r="G3347" s="343">
        <v>29.7</v>
      </c>
      <c r="H3347" s="342" t="s">
        <v>6594</v>
      </c>
      <c r="I3347" s="342" t="s">
        <v>6575</v>
      </c>
      <c r="J3347" s="342" t="s">
        <v>6755</v>
      </c>
      <c r="K3347" s="581" t="s">
        <v>7772</v>
      </c>
      <c r="L3347" s="344" t="s">
        <v>4090</v>
      </c>
      <c r="N3347" s="344" t="s">
        <v>4090</v>
      </c>
      <c r="O3347" s="341">
        <v>0</v>
      </c>
    </row>
    <row r="3348" spans="1:15" x14ac:dyDescent="0.2">
      <c r="A3348" s="341" t="s">
        <v>9257</v>
      </c>
      <c r="B3348" s="341" t="s">
        <v>9271</v>
      </c>
      <c r="C3348" s="342" t="s">
        <v>6608</v>
      </c>
      <c r="D3348" s="342" t="s">
        <v>6609</v>
      </c>
      <c r="E3348" s="342" t="s">
        <v>9255</v>
      </c>
      <c r="F3348" s="342" t="s">
        <v>6568</v>
      </c>
      <c r="G3348" s="343">
        <v>4.2700000000000005</v>
      </c>
      <c r="H3348" s="342" t="s">
        <v>6594</v>
      </c>
      <c r="I3348" s="342" t="s">
        <v>6575</v>
      </c>
      <c r="J3348" s="342" t="s">
        <v>6755</v>
      </c>
      <c r="K3348" s="581" t="s">
        <v>8301</v>
      </c>
      <c r="L3348" s="344" t="s">
        <v>4090</v>
      </c>
      <c r="N3348" s="344" t="s">
        <v>4090</v>
      </c>
      <c r="O3348" s="341">
        <v>0</v>
      </c>
    </row>
    <row r="3349" spans="1:15" x14ac:dyDescent="0.2">
      <c r="A3349" s="341" t="s">
        <v>9257</v>
      </c>
      <c r="B3349" s="341" t="s">
        <v>9271</v>
      </c>
      <c r="C3349" s="342" t="s">
        <v>6608</v>
      </c>
      <c r="D3349" s="342" t="s">
        <v>6609</v>
      </c>
      <c r="E3349" s="342" t="s">
        <v>9339</v>
      </c>
      <c r="F3349" s="342" t="s">
        <v>6568</v>
      </c>
      <c r="G3349" s="343">
        <v>6.12</v>
      </c>
      <c r="H3349" s="342" t="s">
        <v>6594</v>
      </c>
      <c r="I3349" s="342" t="s">
        <v>6575</v>
      </c>
      <c r="J3349" s="342" t="s">
        <v>6755</v>
      </c>
      <c r="K3349" s="581" t="s">
        <v>6839</v>
      </c>
      <c r="L3349" s="344" t="s">
        <v>4090</v>
      </c>
      <c r="N3349" s="344" t="s">
        <v>4090</v>
      </c>
      <c r="O3349" s="341">
        <v>0</v>
      </c>
    </row>
    <row r="3350" spans="1:15" x14ac:dyDescent="0.2">
      <c r="A3350" s="341" t="s">
        <v>9257</v>
      </c>
      <c r="B3350" s="341" t="s">
        <v>9271</v>
      </c>
      <c r="C3350" s="342" t="s">
        <v>6608</v>
      </c>
      <c r="D3350" s="342" t="s">
        <v>6609</v>
      </c>
      <c r="E3350" s="342" t="s">
        <v>9255</v>
      </c>
      <c r="F3350" s="342" t="s">
        <v>6568</v>
      </c>
      <c r="G3350" s="343">
        <v>30.45</v>
      </c>
      <c r="H3350" s="342" t="s">
        <v>6594</v>
      </c>
      <c r="I3350" s="342" t="s">
        <v>6575</v>
      </c>
      <c r="J3350" s="342" t="s">
        <v>6755</v>
      </c>
      <c r="K3350" s="581" t="s">
        <v>7562</v>
      </c>
      <c r="L3350" s="344" t="s">
        <v>4090</v>
      </c>
      <c r="N3350" s="344" t="s">
        <v>4090</v>
      </c>
      <c r="O3350" s="341">
        <v>0</v>
      </c>
    </row>
    <row r="3351" spans="1:15" x14ac:dyDescent="0.2">
      <c r="A3351" s="341" t="s">
        <v>9257</v>
      </c>
      <c r="B3351" s="341" t="s">
        <v>9271</v>
      </c>
      <c r="C3351" s="342" t="s">
        <v>6608</v>
      </c>
      <c r="D3351" s="342" t="s">
        <v>6609</v>
      </c>
      <c r="E3351" s="342" t="s">
        <v>9319</v>
      </c>
      <c r="F3351" s="342" t="s">
        <v>6568</v>
      </c>
      <c r="G3351" s="343">
        <v>25.62</v>
      </c>
      <c r="H3351" s="342" t="s">
        <v>6594</v>
      </c>
      <c r="I3351" s="342" t="s">
        <v>6575</v>
      </c>
      <c r="J3351" s="342" t="s">
        <v>6755</v>
      </c>
      <c r="K3351" s="581" t="s">
        <v>7275</v>
      </c>
      <c r="L3351" s="344" t="s">
        <v>4090</v>
      </c>
      <c r="N3351" s="344" t="s">
        <v>4090</v>
      </c>
      <c r="O3351" s="341">
        <v>0</v>
      </c>
    </row>
    <row r="3352" spans="1:15" x14ac:dyDescent="0.2">
      <c r="A3352" s="341" t="s">
        <v>9257</v>
      </c>
      <c r="B3352" s="341" t="s">
        <v>9271</v>
      </c>
      <c r="C3352" s="342" t="s">
        <v>6608</v>
      </c>
      <c r="D3352" s="342" t="s">
        <v>6609</v>
      </c>
      <c r="E3352" s="342" t="s">
        <v>9255</v>
      </c>
      <c r="F3352" s="342" t="s">
        <v>6568</v>
      </c>
      <c r="G3352" s="343">
        <v>5.4</v>
      </c>
      <c r="H3352" s="342" t="s">
        <v>6594</v>
      </c>
      <c r="I3352" s="342" t="s">
        <v>6575</v>
      </c>
      <c r="J3352" s="342" t="s">
        <v>6755</v>
      </c>
      <c r="K3352" s="581" t="s">
        <v>7626</v>
      </c>
      <c r="L3352" s="344" t="s">
        <v>4090</v>
      </c>
      <c r="N3352" s="344" t="s">
        <v>4090</v>
      </c>
      <c r="O3352" s="341">
        <v>0</v>
      </c>
    </row>
    <row r="3353" spans="1:15" x14ac:dyDescent="0.2">
      <c r="A3353" s="341" t="s">
        <v>9257</v>
      </c>
      <c r="B3353" s="341" t="s">
        <v>9271</v>
      </c>
      <c r="C3353" s="342" t="s">
        <v>6608</v>
      </c>
      <c r="D3353" s="342" t="s">
        <v>6609</v>
      </c>
      <c r="E3353" s="342" t="s">
        <v>9323</v>
      </c>
      <c r="F3353" s="342" t="s">
        <v>6568</v>
      </c>
      <c r="G3353" s="343">
        <v>4.93</v>
      </c>
      <c r="H3353" s="342" t="s">
        <v>6594</v>
      </c>
      <c r="I3353" s="342" t="s">
        <v>6575</v>
      </c>
      <c r="J3353" s="342" t="s">
        <v>6755</v>
      </c>
      <c r="K3353" s="581" t="s">
        <v>7779</v>
      </c>
      <c r="L3353" s="344" t="s">
        <v>4090</v>
      </c>
      <c r="N3353" s="344" t="s">
        <v>4090</v>
      </c>
      <c r="O3353" s="341">
        <v>0</v>
      </c>
    </row>
    <row r="3354" spans="1:15" x14ac:dyDescent="0.2">
      <c r="A3354" s="341" t="s">
        <v>9257</v>
      </c>
      <c r="B3354" s="341" t="s">
        <v>9271</v>
      </c>
      <c r="C3354" s="342" t="s">
        <v>6608</v>
      </c>
      <c r="D3354" s="342" t="s">
        <v>6609</v>
      </c>
      <c r="E3354" s="342" t="s">
        <v>9255</v>
      </c>
      <c r="F3354" s="342" t="s">
        <v>6568</v>
      </c>
      <c r="G3354" s="343">
        <v>3.6</v>
      </c>
      <c r="H3354" s="342" t="s">
        <v>6594</v>
      </c>
      <c r="I3354" s="342" t="s">
        <v>6575</v>
      </c>
      <c r="J3354" s="342" t="s">
        <v>6755</v>
      </c>
      <c r="K3354" s="581" t="s">
        <v>8058</v>
      </c>
      <c r="L3354" s="344" t="s">
        <v>4090</v>
      </c>
      <c r="N3354" s="344" t="s">
        <v>4090</v>
      </c>
      <c r="O3354" s="341">
        <v>0</v>
      </c>
    </row>
    <row r="3355" spans="1:15" x14ac:dyDescent="0.2">
      <c r="A3355" s="341" t="s">
        <v>9257</v>
      </c>
      <c r="B3355" s="341" t="s">
        <v>9271</v>
      </c>
      <c r="C3355" s="342" t="s">
        <v>6608</v>
      </c>
      <c r="D3355" s="342" t="s">
        <v>6609</v>
      </c>
      <c r="E3355" s="342" t="s">
        <v>9320</v>
      </c>
      <c r="F3355" s="342" t="s">
        <v>6568</v>
      </c>
      <c r="G3355" s="343">
        <v>4.32</v>
      </c>
      <c r="H3355" s="342" t="s">
        <v>6594</v>
      </c>
      <c r="I3355" s="342" t="s">
        <v>6575</v>
      </c>
      <c r="J3355" s="342" t="s">
        <v>6755</v>
      </c>
      <c r="K3355" s="581" t="s">
        <v>8061</v>
      </c>
      <c r="L3355" s="344" t="s">
        <v>4090</v>
      </c>
      <c r="N3355" s="344" t="s">
        <v>4090</v>
      </c>
      <c r="O3355" s="341">
        <v>0</v>
      </c>
    </row>
    <row r="3356" spans="1:15" x14ac:dyDescent="0.2">
      <c r="A3356" s="341" t="s">
        <v>9257</v>
      </c>
      <c r="B3356" s="341" t="s">
        <v>9271</v>
      </c>
      <c r="C3356" s="342" t="s">
        <v>6608</v>
      </c>
      <c r="D3356" s="342" t="s">
        <v>6609</v>
      </c>
      <c r="E3356" s="342" t="s">
        <v>9332</v>
      </c>
      <c r="F3356" s="342" t="s">
        <v>6568</v>
      </c>
      <c r="G3356" s="343">
        <v>6.08</v>
      </c>
      <c r="H3356" s="342" t="s">
        <v>6594</v>
      </c>
      <c r="I3356" s="342" t="s">
        <v>6575</v>
      </c>
      <c r="J3356" s="342" t="s">
        <v>6755</v>
      </c>
      <c r="K3356" s="581" t="s">
        <v>8258</v>
      </c>
      <c r="L3356" s="344" t="s">
        <v>4090</v>
      </c>
      <c r="N3356" s="344" t="s">
        <v>4090</v>
      </c>
      <c r="O3356" s="341">
        <v>0</v>
      </c>
    </row>
    <row r="3357" spans="1:15" x14ac:dyDescent="0.2">
      <c r="A3357" s="341" t="s">
        <v>9257</v>
      </c>
      <c r="B3357" s="341" t="s">
        <v>9271</v>
      </c>
      <c r="C3357" s="342" t="s">
        <v>6608</v>
      </c>
      <c r="D3357" s="342" t="s">
        <v>6609</v>
      </c>
      <c r="E3357" s="342" t="s">
        <v>9319</v>
      </c>
      <c r="F3357" s="342" t="s">
        <v>6568</v>
      </c>
      <c r="G3357" s="343">
        <v>4.5</v>
      </c>
      <c r="H3357" s="342" t="s">
        <v>6594</v>
      </c>
      <c r="I3357" s="342" t="s">
        <v>6575</v>
      </c>
      <c r="J3357" s="342" t="s">
        <v>6755</v>
      </c>
      <c r="K3357" s="581" t="s">
        <v>8302</v>
      </c>
      <c r="L3357" s="344" t="s">
        <v>4090</v>
      </c>
      <c r="N3357" s="344" t="s">
        <v>4090</v>
      </c>
      <c r="O3357" s="341">
        <v>0</v>
      </c>
    </row>
    <row r="3358" spans="1:15" x14ac:dyDescent="0.2">
      <c r="A3358" s="341" t="s">
        <v>9257</v>
      </c>
      <c r="B3358" s="341" t="s">
        <v>9271</v>
      </c>
      <c r="C3358" s="342" t="s">
        <v>6608</v>
      </c>
      <c r="D3358" s="342" t="s">
        <v>6609</v>
      </c>
      <c r="E3358" s="342" t="s">
        <v>9326</v>
      </c>
      <c r="F3358" s="342" t="s">
        <v>6568</v>
      </c>
      <c r="G3358" s="343">
        <v>7.0200000000000005</v>
      </c>
      <c r="H3358" s="342" t="s">
        <v>6594</v>
      </c>
      <c r="I3358" s="342" t="s">
        <v>6575</v>
      </c>
      <c r="J3358" s="342" t="s">
        <v>6755</v>
      </c>
      <c r="K3358" s="581" t="s">
        <v>8303</v>
      </c>
      <c r="L3358" s="344" t="s">
        <v>4090</v>
      </c>
      <c r="N3358" s="344" t="s">
        <v>4090</v>
      </c>
      <c r="O3358" s="341">
        <v>0</v>
      </c>
    </row>
    <row r="3359" spans="1:15" x14ac:dyDescent="0.2">
      <c r="A3359" s="341" t="s">
        <v>9257</v>
      </c>
      <c r="B3359" s="341" t="s">
        <v>9271</v>
      </c>
      <c r="C3359" s="342" t="s">
        <v>6608</v>
      </c>
      <c r="D3359" s="342" t="s">
        <v>6609</v>
      </c>
      <c r="E3359" s="342" t="s">
        <v>9319</v>
      </c>
      <c r="F3359" s="342" t="s">
        <v>6568</v>
      </c>
      <c r="G3359" s="343">
        <v>4.95</v>
      </c>
      <c r="H3359" s="342" t="s">
        <v>6594</v>
      </c>
      <c r="I3359" s="342" t="s">
        <v>6575</v>
      </c>
      <c r="J3359" s="342" t="s">
        <v>6755</v>
      </c>
      <c r="K3359" s="581" t="s">
        <v>7307</v>
      </c>
      <c r="L3359" s="344" t="s">
        <v>4090</v>
      </c>
      <c r="N3359" s="344" t="s">
        <v>4090</v>
      </c>
      <c r="O3359" s="341">
        <v>0</v>
      </c>
    </row>
    <row r="3360" spans="1:15" x14ac:dyDescent="0.2">
      <c r="A3360" s="341" t="s">
        <v>9257</v>
      </c>
      <c r="B3360" s="341" t="s">
        <v>9271</v>
      </c>
      <c r="C3360" s="342" t="s">
        <v>6608</v>
      </c>
      <c r="D3360" s="342" t="s">
        <v>6609</v>
      </c>
      <c r="E3360" s="342" t="s">
        <v>9255</v>
      </c>
      <c r="F3360" s="342" t="s">
        <v>6568</v>
      </c>
      <c r="G3360" s="343">
        <v>8.8000000000000007</v>
      </c>
      <c r="H3360" s="342" t="s">
        <v>6594</v>
      </c>
      <c r="I3360" s="342" t="s">
        <v>6575</v>
      </c>
      <c r="J3360" s="342" t="s">
        <v>6755</v>
      </c>
      <c r="K3360" s="581" t="s">
        <v>7296</v>
      </c>
      <c r="L3360" s="344" t="s">
        <v>4090</v>
      </c>
      <c r="N3360" s="344" t="s">
        <v>4090</v>
      </c>
      <c r="O3360" s="341">
        <v>0</v>
      </c>
    </row>
    <row r="3361" spans="1:15" x14ac:dyDescent="0.2">
      <c r="A3361" s="341" t="s">
        <v>9257</v>
      </c>
      <c r="B3361" s="341" t="s">
        <v>9271</v>
      </c>
      <c r="C3361" s="342" t="s">
        <v>6608</v>
      </c>
      <c r="D3361" s="342" t="s">
        <v>6609</v>
      </c>
      <c r="E3361" s="342" t="s">
        <v>9323</v>
      </c>
      <c r="F3361" s="342" t="s">
        <v>6568</v>
      </c>
      <c r="G3361" s="343">
        <v>4.62</v>
      </c>
      <c r="H3361" s="342" t="s">
        <v>6594</v>
      </c>
      <c r="I3361" s="342" t="s">
        <v>6575</v>
      </c>
      <c r="J3361" s="342" t="s">
        <v>6755</v>
      </c>
      <c r="K3361" s="581" t="s">
        <v>7296</v>
      </c>
      <c r="L3361" s="344" t="s">
        <v>4090</v>
      </c>
      <c r="N3361" s="344" t="s">
        <v>4090</v>
      </c>
      <c r="O3361" s="341">
        <v>0</v>
      </c>
    </row>
    <row r="3362" spans="1:15" x14ac:dyDescent="0.2">
      <c r="A3362" s="341" t="s">
        <v>9257</v>
      </c>
      <c r="B3362" s="341" t="s">
        <v>9271</v>
      </c>
      <c r="C3362" s="342" t="s">
        <v>6608</v>
      </c>
      <c r="D3362" s="342" t="s">
        <v>6609</v>
      </c>
      <c r="E3362" s="342" t="s">
        <v>9255</v>
      </c>
      <c r="F3362" s="342" t="s">
        <v>6568</v>
      </c>
      <c r="G3362" s="343">
        <v>30</v>
      </c>
      <c r="H3362" s="342" t="s">
        <v>6594</v>
      </c>
      <c r="I3362" s="342" t="s">
        <v>6575</v>
      </c>
      <c r="J3362" s="342" t="s">
        <v>6755</v>
      </c>
      <c r="K3362" s="581" t="s">
        <v>8304</v>
      </c>
      <c r="L3362" s="344" t="s">
        <v>4090</v>
      </c>
      <c r="N3362" s="344" t="s">
        <v>4090</v>
      </c>
      <c r="O3362" s="341">
        <v>0</v>
      </c>
    </row>
    <row r="3363" spans="1:15" x14ac:dyDescent="0.2">
      <c r="A3363" s="341" t="s">
        <v>9257</v>
      </c>
      <c r="B3363" s="341" t="s">
        <v>9271</v>
      </c>
      <c r="C3363" s="342" t="s">
        <v>6608</v>
      </c>
      <c r="D3363" s="342" t="s">
        <v>6609</v>
      </c>
      <c r="E3363" s="342" t="s">
        <v>9320</v>
      </c>
      <c r="F3363" s="342" t="s">
        <v>6568</v>
      </c>
      <c r="G3363" s="343">
        <v>6.76</v>
      </c>
      <c r="H3363" s="342" t="s">
        <v>6594</v>
      </c>
      <c r="I3363" s="342" t="s">
        <v>6575</v>
      </c>
      <c r="J3363" s="342" t="s">
        <v>6755</v>
      </c>
      <c r="K3363" s="581" t="s">
        <v>8305</v>
      </c>
      <c r="L3363" s="344" t="s">
        <v>4090</v>
      </c>
      <c r="N3363" s="344" t="s">
        <v>4090</v>
      </c>
      <c r="O3363" s="341">
        <v>0</v>
      </c>
    </row>
    <row r="3364" spans="1:15" x14ac:dyDescent="0.2">
      <c r="A3364" s="341" t="s">
        <v>9257</v>
      </c>
      <c r="B3364" s="341" t="s">
        <v>9271</v>
      </c>
      <c r="C3364" s="342" t="s">
        <v>6608</v>
      </c>
      <c r="D3364" s="342" t="s">
        <v>6609</v>
      </c>
      <c r="E3364" s="342" t="s">
        <v>9255</v>
      </c>
      <c r="F3364" s="342" t="s">
        <v>6568</v>
      </c>
      <c r="G3364" s="343">
        <v>25.89</v>
      </c>
      <c r="H3364" s="342" t="s">
        <v>6594</v>
      </c>
      <c r="I3364" s="342" t="s">
        <v>6575</v>
      </c>
      <c r="J3364" s="342" t="s">
        <v>6755</v>
      </c>
      <c r="K3364" s="581" t="s">
        <v>7791</v>
      </c>
      <c r="L3364" s="344" t="s">
        <v>4090</v>
      </c>
      <c r="N3364" s="344" t="s">
        <v>4090</v>
      </c>
      <c r="O3364" s="341">
        <v>0</v>
      </c>
    </row>
    <row r="3365" spans="1:15" x14ac:dyDescent="0.2">
      <c r="A3365" s="341" t="s">
        <v>9257</v>
      </c>
      <c r="B3365" s="341" t="s">
        <v>9271</v>
      </c>
      <c r="C3365" s="342" t="s">
        <v>6608</v>
      </c>
      <c r="D3365" s="342" t="s">
        <v>6609</v>
      </c>
      <c r="E3365" s="342" t="s">
        <v>9340</v>
      </c>
      <c r="F3365" s="342" t="s">
        <v>6568</v>
      </c>
      <c r="G3365" s="343">
        <v>55.82</v>
      </c>
      <c r="H3365" s="342" t="s">
        <v>6594</v>
      </c>
      <c r="I3365" s="342" t="s">
        <v>6575</v>
      </c>
      <c r="J3365" s="342" t="s">
        <v>6755</v>
      </c>
      <c r="K3365" s="581" t="s">
        <v>7311</v>
      </c>
      <c r="L3365" s="344" t="s">
        <v>4090</v>
      </c>
      <c r="N3365" s="344" t="s">
        <v>4090</v>
      </c>
      <c r="O3365" s="341">
        <v>0</v>
      </c>
    </row>
    <row r="3366" spans="1:15" x14ac:dyDescent="0.2">
      <c r="A3366" s="341" t="s">
        <v>9257</v>
      </c>
      <c r="B3366" s="341" t="s">
        <v>9271</v>
      </c>
      <c r="C3366" s="342" t="s">
        <v>6608</v>
      </c>
      <c r="D3366" s="342" t="s">
        <v>6609</v>
      </c>
      <c r="E3366" s="342" t="s">
        <v>9337</v>
      </c>
      <c r="F3366" s="342" t="s">
        <v>6568</v>
      </c>
      <c r="G3366" s="343">
        <v>5.7700000000000005</v>
      </c>
      <c r="H3366" s="342" t="s">
        <v>6594</v>
      </c>
      <c r="I3366" s="342" t="s">
        <v>6575</v>
      </c>
      <c r="J3366" s="342" t="s">
        <v>6755</v>
      </c>
      <c r="K3366" s="581" t="s">
        <v>7877</v>
      </c>
      <c r="L3366" s="344" t="s">
        <v>4090</v>
      </c>
      <c r="N3366" s="344" t="s">
        <v>4090</v>
      </c>
      <c r="O3366" s="341">
        <v>0</v>
      </c>
    </row>
    <row r="3367" spans="1:15" x14ac:dyDescent="0.2">
      <c r="A3367" s="341" t="s">
        <v>9257</v>
      </c>
      <c r="B3367" s="341" t="s">
        <v>9271</v>
      </c>
      <c r="C3367" s="342" t="s">
        <v>6608</v>
      </c>
      <c r="D3367" s="342" t="s">
        <v>6609</v>
      </c>
      <c r="E3367" s="342" t="s">
        <v>9340</v>
      </c>
      <c r="F3367" s="342" t="s">
        <v>6568</v>
      </c>
      <c r="G3367" s="343">
        <v>12.19</v>
      </c>
      <c r="H3367" s="342" t="s">
        <v>6594</v>
      </c>
      <c r="I3367" s="342" t="s">
        <v>6575</v>
      </c>
      <c r="J3367" s="342" t="s">
        <v>6755</v>
      </c>
      <c r="K3367" s="581" t="s">
        <v>8306</v>
      </c>
      <c r="L3367" s="344" t="s">
        <v>4090</v>
      </c>
      <c r="N3367" s="344" t="s">
        <v>4090</v>
      </c>
      <c r="O3367" s="341">
        <v>0</v>
      </c>
    </row>
    <row r="3368" spans="1:15" x14ac:dyDescent="0.2">
      <c r="A3368" s="341" t="s">
        <v>9257</v>
      </c>
      <c r="B3368" s="341" t="s">
        <v>9271</v>
      </c>
      <c r="C3368" s="342" t="s">
        <v>6608</v>
      </c>
      <c r="D3368" s="342" t="s">
        <v>6609</v>
      </c>
      <c r="E3368" s="342" t="s">
        <v>9337</v>
      </c>
      <c r="F3368" s="342" t="s">
        <v>6568</v>
      </c>
      <c r="G3368" s="343">
        <v>14.4</v>
      </c>
      <c r="H3368" s="342" t="s">
        <v>6594</v>
      </c>
      <c r="I3368" s="342" t="s">
        <v>6575</v>
      </c>
      <c r="J3368" s="342" t="s">
        <v>6755</v>
      </c>
      <c r="K3368" s="581" t="s">
        <v>7879</v>
      </c>
      <c r="L3368" s="344" t="s">
        <v>4090</v>
      </c>
      <c r="N3368" s="344" t="s">
        <v>4090</v>
      </c>
      <c r="O3368" s="341">
        <v>0</v>
      </c>
    </row>
    <row r="3369" spans="1:15" x14ac:dyDescent="0.2">
      <c r="A3369" s="341" t="s">
        <v>9257</v>
      </c>
      <c r="B3369" s="341" t="s">
        <v>9271</v>
      </c>
      <c r="C3369" s="342" t="s">
        <v>6608</v>
      </c>
      <c r="D3369" s="342" t="s">
        <v>6609</v>
      </c>
      <c r="E3369" s="342" t="s">
        <v>9320</v>
      </c>
      <c r="F3369" s="342" t="s">
        <v>6568</v>
      </c>
      <c r="G3369" s="343">
        <v>4.13</v>
      </c>
      <c r="H3369" s="342" t="s">
        <v>6594</v>
      </c>
      <c r="I3369" s="342" t="s">
        <v>6575</v>
      </c>
      <c r="J3369" s="342" t="s">
        <v>6755</v>
      </c>
      <c r="K3369" s="581" t="s">
        <v>6810</v>
      </c>
      <c r="L3369" s="344" t="s">
        <v>4090</v>
      </c>
      <c r="N3369" s="344" t="s">
        <v>4090</v>
      </c>
      <c r="O3369" s="341">
        <v>0</v>
      </c>
    </row>
    <row r="3370" spans="1:15" x14ac:dyDescent="0.2">
      <c r="A3370" s="341" t="s">
        <v>9257</v>
      </c>
      <c r="B3370" s="341" t="s">
        <v>9271</v>
      </c>
      <c r="C3370" s="342" t="s">
        <v>6608</v>
      </c>
      <c r="D3370" s="342" t="s">
        <v>6609</v>
      </c>
      <c r="E3370" s="342" t="s">
        <v>9321</v>
      </c>
      <c r="F3370" s="342" t="s">
        <v>6568</v>
      </c>
      <c r="G3370" s="343">
        <v>4.32</v>
      </c>
      <c r="H3370" s="342" t="s">
        <v>6594</v>
      </c>
      <c r="I3370" s="342" t="s">
        <v>6575</v>
      </c>
      <c r="J3370" s="342" t="s">
        <v>6755</v>
      </c>
      <c r="K3370" s="581" t="s">
        <v>7328</v>
      </c>
      <c r="L3370" s="344" t="s">
        <v>4090</v>
      </c>
      <c r="N3370" s="344" t="s">
        <v>4090</v>
      </c>
      <c r="O3370" s="341">
        <v>0</v>
      </c>
    </row>
    <row r="3371" spans="1:15" x14ac:dyDescent="0.2">
      <c r="A3371" s="341" t="s">
        <v>9257</v>
      </c>
      <c r="B3371" s="341" t="s">
        <v>9271</v>
      </c>
      <c r="C3371" s="342" t="s">
        <v>6608</v>
      </c>
      <c r="D3371" s="342" t="s">
        <v>6609</v>
      </c>
      <c r="E3371" s="342" t="s">
        <v>9329</v>
      </c>
      <c r="F3371" s="342" t="s">
        <v>6568</v>
      </c>
      <c r="G3371" s="343">
        <v>11.51</v>
      </c>
      <c r="H3371" s="342" t="s">
        <v>6594</v>
      </c>
      <c r="I3371" s="342" t="s">
        <v>6575</v>
      </c>
      <c r="J3371" s="342" t="s">
        <v>6755</v>
      </c>
      <c r="K3371" s="581" t="s">
        <v>6810</v>
      </c>
      <c r="L3371" s="344" t="s">
        <v>4090</v>
      </c>
      <c r="N3371" s="344" t="s">
        <v>4090</v>
      </c>
      <c r="O3371" s="341">
        <v>0</v>
      </c>
    </row>
    <row r="3372" spans="1:15" x14ac:dyDescent="0.2">
      <c r="A3372" s="341" t="s">
        <v>9257</v>
      </c>
      <c r="B3372" s="341" t="s">
        <v>9271</v>
      </c>
      <c r="C3372" s="342" t="s">
        <v>6608</v>
      </c>
      <c r="D3372" s="342" t="s">
        <v>6609</v>
      </c>
      <c r="E3372" s="342" t="s">
        <v>9329</v>
      </c>
      <c r="F3372" s="342" t="s">
        <v>6568</v>
      </c>
      <c r="G3372" s="343">
        <v>1.21</v>
      </c>
      <c r="H3372" s="342" t="s">
        <v>6594</v>
      </c>
      <c r="I3372" s="342" t="s">
        <v>6575</v>
      </c>
      <c r="J3372" s="342" t="s">
        <v>6755</v>
      </c>
      <c r="K3372" s="581" t="s">
        <v>7884</v>
      </c>
      <c r="L3372" s="344" t="s">
        <v>4090</v>
      </c>
      <c r="N3372" s="344" t="s">
        <v>4090</v>
      </c>
      <c r="O3372" s="341">
        <v>0</v>
      </c>
    </row>
    <row r="3373" spans="1:15" x14ac:dyDescent="0.2">
      <c r="A3373" s="341" t="s">
        <v>9257</v>
      </c>
      <c r="B3373" s="341" t="s">
        <v>9271</v>
      </c>
      <c r="C3373" s="342" t="s">
        <v>6608</v>
      </c>
      <c r="D3373" s="342" t="s">
        <v>6609</v>
      </c>
      <c r="E3373" s="342" t="s">
        <v>9326</v>
      </c>
      <c r="F3373" s="342" t="s">
        <v>6568</v>
      </c>
      <c r="G3373" s="343">
        <v>14.040000000000001</v>
      </c>
      <c r="H3373" s="342" t="s">
        <v>6594</v>
      </c>
      <c r="I3373" s="342" t="s">
        <v>6575</v>
      </c>
      <c r="J3373" s="342" t="s">
        <v>6755</v>
      </c>
      <c r="K3373" s="581" t="s">
        <v>7806</v>
      </c>
      <c r="L3373" s="344" t="s">
        <v>4090</v>
      </c>
      <c r="N3373" s="344" t="s">
        <v>4090</v>
      </c>
      <c r="O3373" s="341">
        <v>0</v>
      </c>
    </row>
    <row r="3374" spans="1:15" x14ac:dyDescent="0.2">
      <c r="A3374" s="341" t="s">
        <v>9257</v>
      </c>
      <c r="B3374" s="341" t="s">
        <v>9271</v>
      </c>
      <c r="C3374" s="342" t="s">
        <v>6608</v>
      </c>
      <c r="D3374" s="342" t="s">
        <v>6609</v>
      </c>
      <c r="E3374" s="342" t="s">
        <v>9255</v>
      </c>
      <c r="F3374" s="342" t="s">
        <v>6568</v>
      </c>
      <c r="G3374" s="343">
        <v>9.4500000000000011</v>
      </c>
      <c r="H3374" s="342" t="s">
        <v>6594</v>
      </c>
      <c r="I3374" s="342" t="s">
        <v>6575</v>
      </c>
      <c r="J3374" s="342" t="s">
        <v>6755</v>
      </c>
      <c r="K3374" s="581" t="s">
        <v>7328</v>
      </c>
      <c r="L3374" s="344" t="s">
        <v>4090</v>
      </c>
      <c r="N3374" s="344" t="s">
        <v>4090</v>
      </c>
      <c r="O3374" s="341">
        <v>0</v>
      </c>
    </row>
    <row r="3375" spans="1:15" x14ac:dyDescent="0.2">
      <c r="A3375" s="341" t="s">
        <v>9257</v>
      </c>
      <c r="B3375" s="341" t="s">
        <v>9271</v>
      </c>
      <c r="C3375" s="342" t="s">
        <v>6608</v>
      </c>
      <c r="D3375" s="342" t="s">
        <v>6609</v>
      </c>
      <c r="E3375" s="342" t="s">
        <v>9326</v>
      </c>
      <c r="F3375" s="342" t="s">
        <v>6568</v>
      </c>
      <c r="G3375" s="343">
        <v>9.23</v>
      </c>
      <c r="H3375" s="342" t="s">
        <v>6594</v>
      </c>
      <c r="I3375" s="342" t="s">
        <v>6575</v>
      </c>
      <c r="J3375" s="342" t="s">
        <v>6755</v>
      </c>
      <c r="K3375" s="581" t="s">
        <v>7634</v>
      </c>
      <c r="L3375" s="344" t="s">
        <v>4090</v>
      </c>
      <c r="N3375" s="344" t="s">
        <v>4090</v>
      </c>
      <c r="O3375" s="341">
        <v>0</v>
      </c>
    </row>
    <row r="3376" spans="1:15" x14ac:dyDescent="0.2">
      <c r="A3376" s="341" t="s">
        <v>9257</v>
      </c>
      <c r="B3376" s="341" t="s">
        <v>9271</v>
      </c>
      <c r="C3376" s="342" t="s">
        <v>6608</v>
      </c>
      <c r="D3376" s="342" t="s">
        <v>6609</v>
      </c>
      <c r="E3376" s="342" t="s">
        <v>9321</v>
      </c>
      <c r="F3376" s="342" t="s">
        <v>6568</v>
      </c>
      <c r="G3376" s="343">
        <v>4.9910000000000005</v>
      </c>
      <c r="H3376" s="342" t="s">
        <v>6594</v>
      </c>
      <c r="I3376" s="342" t="s">
        <v>6575</v>
      </c>
      <c r="J3376" s="342" t="s">
        <v>6755</v>
      </c>
      <c r="K3376" s="581" t="s">
        <v>8307</v>
      </c>
      <c r="L3376" s="344" t="s">
        <v>4090</v>
      </c>
      <c r="N3376" s="344" t="s">
        <v>4090</v>
      </c>
      <c r="O3376" s="341">
        <v>0</v>
      </c>
    </row>
    <row r="3377" spans="1:15" x14ac:dyDescent="0.2">
      <c r="A3377" s="341" t="s">
        <v>9257</v>
      </c>
      <c r="B3377" s="341" t="s">
        <v>9271</v>
      </c>
      <c r="C3377" s="342" t="s">
        <v>6608</v>
      </c>
      <c r="D3377" s="342" t="s">
        <v>6609</v>
      </c>
      <c r="E3377" s="342" t="s">
        <v>9321</v>
      </c>
      <c r="F3377" s="342" t="s">
        <v>6568</v>
      </c>
      <c r="G3377" s="343">
        <v>28.35</v>
      </c>
      <c r="H3377" s="342" t="s">
        <v>6594</v>
      </c>
      <c r="I3377" s="342" t="s">
        <v>6575</v>
      </c>
      <c r="J3377" s="342" t="s">
        <v>6755</v>
      </c>
      <c r="K3377" s="581" t="s">
        <v>8308</v>
      </c>
      <c r="L3377" s="344" t="s">
        <v>4090</v>
      </c>
      <c r="N3377" s="344" t="s">
        <v>4090</v>
      </c>
      <c r="O3377" s="341">
        <v>0</v>
      </c>
    </row>
    <row r="3378" spans="1:15" x14ac:dyDescent="0.2">
      <c r="A3378" s="341" t="s">
        <v>9257</v>
      </c>
      <c r="B3378" s="341" t="s">
        <v>9271</v>
      </c>
      <c r="C3378" s="342" t="s">
        <v>6608</v>
      </c>
      <c r="D3378" s="342" t="s">
        <v>6609</v>
      </c>
      <c r="E3378" s="342" t="s">
        <v>9324</v>
      </c>
      <c r="F3378" s="342" t="s">
        <v>6568</v>
      </c>
      <c r="G3378" s="343">
        <v>5.28</v>
      </c>
      <c r="H3378" s="342" t="s">
        <v>6594</v>
      </c>
      <c r="I3378" s="342" t="s">
        <v>6575</v>
      </c>
      <c r="J3378" s="342" t="s">
        <v>6755</v>
      </c>
      <c r="K3378" s="581" t="s">
        <v>8309</v>
      </c>
      <c r="L3378" s="344" t="s">
        <v>4090</v>
      </c>
      <c r="N3378" s="344" t="s">
        <v>4090</v>
      </c>
      <c r="O3378" s="341">
        <v>0</v>
      </c>
    </row>
    <row r="3379" spans="1:15" x14ac:dyDescent="0.2">
      <c r="A3379" s="341" t="s">
        <v>9257</v>
      </c>
      <c r="B3379" s="341" t="s">
        <v>9271</v>
      </c>
      <c r="C3379" s="342" t="s">
        <v>6608</v>
      </c>
      <c r="D3379" s="342" t="s">
        <v>6609</v>
      </c>
      <c r="E3379" s="342" t="s">
        <v>9255</v>
      </c>
      <c r="F3379" s="342" t="s">
        <v>6568</v>
      </c>
      <c r="G3379" s="343">
        <v>4.34</v>
      </c>
      <c r="H3379" s="342" t="s">
        <v>6594</v>
      </c>
      <c r="I3379" s="342" t="s">
        <v>6575</v>
      </c>
      <c r="J3379" s="342" t="s">
        <v>6755</v>
      </c>
      <c r="K3379" s="581" t="s">
        <v>7342</v>
      </c>
      <c r="L3379" s="344" t="s">
        <v>4090</v>
      </c>
      <c r="N3379" s="344" t="s">
        <v>4090</v>
      </c>
      <c r="O3379" s="341">
        <v>0</v>
      </c>
    </row>
    <row r="3380" spans="1:15" x14ac:dyDescent="0.2">
      <c r="A3380" s="341" t="s">
        <v>9257</v>
      </c>
      <c r="B3380" s="341" t="s">
        <v>9271</v>
      </c>
      <c r="C3380" s="342" t="s">
        <v>6608</v>
      </c>
      <c r="D3380" s="342" t="s">
        <v>6609</v>
      </c>
      <c r="E3380" s="342" t="s">
        <v>9331</v>
      </c>
      <c r="F3380" s="342" t="s">
        <v>6568</v>
      </c>
      <c r="G3380" s="343">
        <v>3.91</v>
      </c>
      <c r="H3380" s="342" t="s">
        <v>6594</v>
      </c>
      <c r="I3380" s="342" t="s">
        <v>6575</v>
      </c>
      <c r="J3380" s="342" t="s">
        <v>6755</v>
      </c>
      <c r="K3380" s="581" t="s">
        <v>8091</v>
      </c>
      <c r="L3380" s="344" t="s">
        <v>4090</v>
      </c>
      <c r="N3380" s="344" t="s">
        <v>4090</v>
      </c>
      <c r="O3380" s="341">
        <v>0</v>
      </c>
    </row>
    <row r="3381" spans="1:15" x14ac:dyDescent="0.2">
      <c r="A3381" s="341" t="s">
        <v>9257</v>
      </c>
      <c r="B3381" s="341" t="s">
        <v>9271</v>
      </c>
      <c r="C3381" s="342" t="s">
        <v>6608</v>
      </c>
      <c r="D3381" s="342" t="s">
        <v>6609</v>
      </c>
      <c r="E3381" s="342" t="s">
        <v>9319</v>
      </c>
      <c r="F3381" s="342" t="s">
        <v>6568</v>
      </c>
      <c r="G3381" s="343">
        <v>23.8</v>
      </c>
      <c r="H3381" s="342" t="s">
        <v>6594</v>
      </c>
      <c r="I3381" s="342" t="s">
        <v>6575</v>
      </c>
      <c r="J3381" s="342" t="s">
        <v>6755</v>
      </c>
      <c r="K3381" s="581" t="s">
        <v>8310</v>
      </c>
      <c r="L3381" s="344" t="s">
        <v>4090</v>
      </c>
      <c r="N3381" s="344" t="s">
        <v>4090</v>
      </c>
      <c r="O3381" s="341" t="s">
        <v>6752</v>
      </c>
    </row>
    <row r="3382" spans="1:15" x14ac:dyDescent="0.2">
      <c r="A3382" s="341" t="s">
        <v>9257</v>
      </c>
      <c r="B3382" s="341" t="s">
        <v>9271</v>
      </c>
      <c r="C3382" s="342" t="s">
        <v>6608</v>
      </c>
      <c r="D3382" s="342" t="s">
        <v>6609</v>
      </c>
      <c r="E3382" s="342" t="s">
        <v>9323</v>
      </c>
      <c r="F3382" s="342" t="s">
        <v>6568</v>
      </c>
      <c r="G3382" s="343">
        <v>8.0500000000000007</v>
      </c>
      <c r="H3382" s="342" t="s">
        <v>6594</v>
      </c>
      <c r="I3382" s="342" t="s">
        <v>6575</v>
      </c>
      <c r="J3382" s="342" t="s">
        <v>6755</v>
      </c>
      <c r="K3382" s="581" t="s">
        <v>8311</v>
      </c>
      <c r="L3382" s="344" t="s">
        <v>4090</v>
      </c>
      <c r="N3382" s="344" t="s">
        <v>4090</v>
      </c>
      <c r="O3382" s="341">
        <v>0</v>
      </c>
    </row>
    <row r="3383" spans="1:15" x14ac:dyDescent="0.2">
      <c r="A3383" s="341" t="s">
        <v>9257</v>
      </c>
      <c r="B3383" s="341" t="s">
        <v>9271</v>
      </c>
      <c r="C3383" s="342" t="s">
        <v>6608</v>
      </c>
      <c r="D3383" s="342" t="s">
        <v>6609</v>
      </c>
      <c r="E3383" s="342" t="s">
        <v>9255</v>
      </c>
      <c r="F3383" s="342" t="s">
        <v>6568</v>
      </c>
      <c r="G3383" s="343">
        <v>7.875</v>
      </c>
      <c r="H3383" s="342" t="s">
        <v>6594</v>
      </c>
      <c r="I3383" s="342" t="s">
        <v>6575</v>
      </c>
      <c r="J3383" s="342" t="s">
        <v>6755</v>
      </c>
      <c r="K3383" s="581" t="s">
        <v>8312</v>
      </c>
      <c r="L3383" s="344" t="s">
        <v>4090</v>
      </c>
      <c r="N3383" s="344" t="s">
        <v>4090</v>
      </c>
      <c r="O3383" s="341">
        <v>0</v>
      </c>
    </row>
    <row r="3384" spans="1:15" x14ac:dyDescent="0.2">
      <c r="A3384" s="341" t="s">
        <v>9257</v>
      </c>
      <c r="B3384" s="341" t="s">
        <v>9271</v>
      </c>
      <c r="C3384" s="342" t="s">
        <v>6608</v>
      </c>
      <c r="D3384" s="342" t="s">
        <v>6609</v>
      </c>
      <c r="E3384" s="342" t="s">
        <v>9323</v>
      </c>
      <c r="F3384" s="342" t="s">
        <v>6568</v>
      </c>
      <c r="G3384" s="343">
        <v>8.1</v>
      </c>
      <c r="H3384" s="342" t="s">
        <v>6594</v>
      </c>
      <c r="I3384" s="342" t="s">
        <v>6575</v>
      </c>
      <c r="J3384" s="342" t="s">
        <v>6755</v>
      </c>
      <c r="K3384" s="581" t="s">
        <v>7347</v>
      </c>
      <c r="L3384" s="344" t="s">
        <v>4090</v>
      </c>
      <c r="N3384" s="344" t="s">
        <v>4090</v>
      </c>
      <c r="O3384" s="341">
        <v>0</v>
      </c>
    </row>
    <row r="3385" spans="1:15" x14ac:dyDescent="0.2">
      <c r="A3385" s="341" t="s">
        <v>9257</v>
      </c>
      <c r="B3385" s="341" t="s">
        <v>9271</v>
      </c>
      <c r="C3385" s="342" t="s">
        <v>6608</v>
      </c>
      <c r="D3385" s="342" t="s">
        <v>6609</v>
      </c>
      <c r="E3385" s="342" t="s">
        <v>9326</v>
      </c>
      <c r="F3385" s="342" t="s">
        <v>6568</v>
      </c>
      <c r="G3385" s="343">
        <v>8.0500000000000007</v>
      </c>
      <c r="H3385" s="342" t="s">
        <v>6594</v>
      </c>
      <c r="I3385" s="342" t="s">
        <v>6575</v>
      </c>
      <c r="J3385" s="342" t="s">
        <v>6755</v>
      </c>
      <c r="K3385" s="581" t="s">
        <v>7345</v>
      </c>
      <c r="L3385" s="344" t="s">
        <v>4090</v>
      </c>
      <c r="N3385" s="344" t="s">
        <v>4090</v>
      </c>
      <c r="O3385" s="341">
        <v>0</v>
      </c>
    </row>
    <row r="3386" spans="1:15" x14ac:dyDescent="0.2">
      <c r="A3386" s="341" t="s">
        <v>9257</v>
      </c>
      <c r="B3386" s="341" t="s">
        <v>9271</v>
      </c>
      <c r="C3386" s="342" t="s">
        <v>6608</v>
      </c>
      <c r="D3386" s="342" t="s">
        <v>6609</v>
      </c>
      <c r="E3386" s="342" t="s">
        <v>9324</v>
      </c>
      <c r="F3386" s="342" t="s">
        <v>6568</v>
      </c>
      <c r="G3386" s="343">
        <v>6.3</v>
      </c>
      <c r="H3386" s="342" t="s">
        <v>6594</v>
      </c>
      <c r="I3386" s="342" t="s">
        <v>6575</v>
      </c>
      <c r="J3386" s="342" t="s">
        <v>6755</v>
      </c>
      <c r="K3386" s="581" t="s">
        <v>8090</v>
      </c>
      <c r="L3386" s="344" t="s">
        <v>4090</v>
      </c>
      <c r="N3386" s="344" t="s">
        <v>4090</v>
      </c>
      <c r="O3386" s="341">
        <v>0</v>
      </c>
    </row>
    <row r="3387" spans="1:15" x14ac:dyDescent="0.2">
      <c r="A3387" s="341" t="s">
        <v>9257</v>
      </c>
      <c r="B3387" s="341" t="s">
        <v>9271</v>
      </c>
      <c r="C3387" s="342" t="s">
        <v>6608</v>
      </c>
      <c r="D3387" s="342" t="s">
        <v>6609</v>
      </c>
      <c r="E3387" s="342" t="s">
        <v>9324</v>
      </c>
      <c r="F3387" s="342" t="s">
        <v>6568</v>
      </c>
      <c r="G3387" s="343">
        <v>7.875</v>
      </c>
      <c r="H3387" s="342" t="s">
        <v>6594</v>
      </c>
      <c r="I3387" s="342" t="s">
        <v>6575</v>
      </c>
      <c r="J3387" s="342" t="s">
        <v>6755</v>
      </c>
      <c r="K3387" s="581" t="s">
        <v>7816</v>
      </c>
      <c r="L3387" s="344" t="s">
        <v>4090</v>
      </c>
      <c r="N3387" s="344" t="s">
        <v>4090</v>
      </c>
      <c r="O3387" s="341">
        <v>0</v>
      </c>
    </row>
    <row r="3388" spans="1:15" x14ac:dyDescent="0.2">
      <c r="A3388" s="341" t="s">
        <v>9257</v>
      </c>
      <c r="B3388" s="341" t="s">
        <v>9271</v>
      </c>
      <c r="C3388" s="342" t="s">
        <v>6608</v>
      </c>
      <c r="D3388" s="342" t="s">
        <v>6609</v>
      </c>
      <c r="E3388" s="342" t="s">
        <v>9324</v>
      </c>
      <c r="F3388" s="342" t="s">
        <v>6568</v>
      </c>
      <c r="G3388" s="343">
        <v>8.0500000000000007</v>
      </c>
      <c r="H3388" s="342" t="s">
        <v>6594</v>
      </c>
      <c r="I3388" s="342" t="s">
        <v>6575</v>
      </c>
      <c r="J3388" s="342" t="s">
        <v>6755</v>
      </c>
      <c r="K3388" s="581" t="s">
        <v>7817</v>
      </c>
      <c r="L3388" s="344" t="s">
        <v>4090</v>
      </c>
      <c r="N3388" s="344" t="s">
        <v>4090</v>
      </c>
      <c r="O3388" s="341">
        <v>0</v>
      </c>
    </row>
    <row r="3389" spans="1:15" x14ac:dyDescent="0.2">
      <c r="A3389" s="341" t="s">
        <v>9257</v>
      </c>
      <c r="B3389" s="341" t="s">
        <v>9271</v>
      </c>
      <c r="C3389" s="342" t="s">
        <v>6608</v>
      </c>
      <c r="D3389" s="342" t="s">
        <v>6609</v>
      </c>
      <c r="E3389" s="342" t="s">
        <v>9323</v>
      </c>
      <c r="F3389" s="342" t="s">
        <v>6568</v>
      </c>
      <c r="G3389" s="343">
        <v>6.66</v>
      </c>
      <c r="H3389" s="342" t="s">
        <v>6594</v>
      </c>
      <c r="I3389" s="342" t="s">
        <v>6575</v>
      </c>
      <c r="J3389" s="342" t="s">
        <v>6755</v>
      </c>
      <c r="K3389" s="581" t="s">
        <v>7370</v>
      </c>
      <c r="L3389" s="344" t="s">
        <v>4090</v>
      </c>
      <c r="N3389" s="344" t="s">
        <v>4090</v>
      </c>
      <c r="O3389" s="341">
        <v>0</v>
      </c>
    </row>
    <row r="3390" spans="1:15" x14ac:dyDescent="0.2">
      <c r="A3390" s="341" t="s">
        <v>9257</v>
      </c>
      <c r="B3390" s="341" t="s">
        <v>9271</v>
      </c>
      <c r="C3390" s="342" t="s">
        <v>6608</v>
      </c>
      <c r="D3390" s="342" t="s">
        <v>6609</v>
      </c>
      <c r="E3390" s="342" t="s">
        <v>9324</v>
      </c>
      <c r="F3390" s="342" t="s">
        <v>6568</v>
      </c>
      <c r="G3390" s="343">
        <v>10.15</v>
      </c>
      <c r="H3390" s="342" t="s">
        <v>6594</v>
      </c>
      <c r="I3390" s="342" t="s">
        <v>6575</v>
      </c>
      <c r="J3390" s="342" t="s">
        <v>6755</v>
      </c>
      <c r="K3390" s="581" t="s">
        <v>7823</v>
      </c>
      <c r="L3390" s="344" t="s">
        <v>4090</v>
      </c>
      <c r="N3390" s="344" t="s">
        <v>4090</v>
      </c>
      <c r="O3390" s="341">
        <v>0</v>
      </c>
    </row>
    <row r="3391" spans="1:15" x14ac:dyDescent="0.2">
      <c r="A3391" s="341" t="s">
        <v>9257</v>
      </c>
      <c r="B3391" s="341" t="s">
        <v>9271</v>
      </c>
      <c r="C3391" s="342" t="s">
        <v>6608</v>
      </c>
      <c r="D3391" s="342" t="s">
        <v>6609</v>
      </c>
      <c r="E3391" s="342" t="s">
        <v>9255</v>
      </c>
      <c r="F3391" s="342" t="s">
        <v>6568</v>
      </c>
      <c r="G3391" s="343">
        <v>4.84</v>
      </c>
      <c r="H3391" s="342" t="s">
        <v>6594</v>
      </c>
      <c r="I3391" s="342" t="s">
        <v>6575</v>
      </c>
      <c r="J3391" s="342" t="s">
        <v>6755</v>
      </c>
      <c r="K3391" s="581" t="s">
        <v>7373</v>
      </c>
      <c r="L3391" s="344" t="s">
        <v>4090</v>
      </c>
      <c r="N3391" s="344" t="s">
        <v>4090</v>
      </c>
      <c r="O3391" s="341">
        <v>0</v>
      </c>
    </row>
    <row r="3392" spans="1:15" x14ac:dyDescent="0.2">
      <c r="A3392" s="341" t="s">
        <v>9257</v>
      </c>
      <c r="B3392" s="341" t="s">
        <v>9271</v>
      </c>
      <c r="C3392" s="342" t="s">
        <v>6608</v>
      </c>
      <c r="D3392" s="342" t="s">
        <v>6609</v>
      </c>
      <c r="E3392" s="342" t="s">
        <v>9324</v>
      </c>
      <c r="F3392" s="342" t="s">
        <v>6568</v>
      </c>
      <c r="G3392" s="343">
        <v>3.5</v>
      </c>
      <c r="H3392" s="342" t="s">
        <v>6594</v>
      </c>
      <c r="I3392" s="342" t="s">
        <v>6575</v>
      </c>
      <c r="J3392" s="342" t="s">
        <v>6755</v>
      </c>
      <c r="K3392" s="581" t="s">
        <v>7377</v>
      </c>
      <c r="L3392" s="344" t="s">
        <v>4090</v>
      </c>
      <c r="N3392" s="344" t="s">
        <v>4090</v>
      </c>
      <c r="O3392" s="341">
        <v>0</v>
      </c>
    </row>
    <row r="3393" spans="1:15" x14ac:dyDescent="0.2">
      <c r="A3393" s="341" t="s">
        <v>9257</v>
      </c>
      <c r="B3393" s="341" t="s">
        <v>9271</v>
      </c>
      <c r="C3393" s="342" t="s">
        <v>6608</v>
      </c>
      <c r="D3393" s="342" t="s">
        <v>6609</v>
      </c>
      <c r="E3393" s="342" t="s">
        <v>9321</v>
      </c>
      <c r="F3393" s="342" t="s">
        <v>6568</v>
      </c>
      <c r="G3393" s="343">
        <v>9.4500000000000011</v>
      </c>
      <c r="H3393" s="342" t="s">
        <v>6594</v>
      </c>
      <c r="I3393" s="342" t="s">
        <v>6575</v>
      </c>
      <c r="J3393" s="342" t="s">
        <v>6755</v>
      </c>
      <c r="K3393" s="581" t="s">
        <v>7375</v>
      </c>
      <c r="L3393" s="344" t="s">
        <v>4090</v>
      </c>
      <c r="N3393" s="344" t="s">
        <v>4090</v>
      </c>
      <c r="O3393" s="341">
        <v>0</v>
      </c>
    </row>
    <row r="3394" spans="1:15" x14ac:dyDescent="0.2">
      <c r="A3394" s="341" t="s">
        <v>9257</v>
      </c>
      <c r="B3394" s="341" t="s">
        <v>9271</v>
      </c>
      <c r="C3394" s="342" t="s">
        <v>6608</v>
      </c>
      <c r="D3394" s="342" t="s">
        <v>6609</v>
      </c>
      <c r="E3394" s="342" t="s">
        <v>9324</v>
      </c>
      <c r="F3394" s="342" t="s">
        <v>6568</v>
      </c>
      <c r="G3394" s="343">
        <v>6.09</v>
      </c>
      <c r="H3394" s="342" t="s">
        <v>6594</v>
      </c>
      <c r="I3394" s="342" t="s">
        <v>6575</v>
      </c>
      <c r="J3394" s="342" t="s">
        <v>6755</v>
      </c>
      <c r="K3394" s="581" t="s">
        <v>6880</v>
      </c>
      <c r="L3394" s="344" t="s">
        <v>4090</v>
      </c>
      <c r="N3394" s="344" t="s">
        <v>4090</v>
      </c>
      <c r="O3394" s="341">
        <v>0</v>
      </c>
    </row>
    <row r="3395" spans="1:15" x14ac:dyDescent="0.2">
      <c r="A3395" s="341" t="s">
        <v>9257</v>
      </c>
      <c r="B3395" s="341" t="s">
        <v>9271</v>
      </c>
      <c r="C3395" s="342" t="s">
        <v>6608</v>
      </c>
      <c r="D3395" s="342" t="s">
        <v>6609</v>
      </c>
      <c r="E3395" s="342" t="s">
        <v>9324</v>
      </c>
      <c r="F3395" s="342" t="s">
        <v>6568</v>
      </c>
      <c r="G3395" s="343">
        <v>9.1</v>
      </c>
      <c r="H3395" s="342" t="s">
        <v>6594</v>
      </c>
      <c r="I3395" s="342" t="s">
        <v>6575</v>
      </c>
      <c r="J3395" s="342" t="s">
        <v>6755</v>
      </c>
      <c r="K3395" s="581" t="s">
        <v>8190</v>
      </c>
      <c r="L3395" s="344" t="s">
        <v>4090</v>
      </c>
      <c r="N3395" s="344" t="s">
        <v>4090</v>
      </c>
      <c r="O3395" s="341">
        <v>0</v>
      </c>
    </row>
    <row r="3396" spans="1:15" x14ac:dyDescent="0.2">
      <c r="A3396" s="341" t="s">
        <v>9257</v>
      </c>
      <c r="B3396" s="341" t="s">
        <v>9271</v>
      </c>
      <c r="C3396" s="342" t="s">
        <v>6608</v>
      </c>
      <c r="D3396" s="342" t="s">
        <v>6609</v>
      </c>
      <c r="E3396" s="342" t="s">
        <v>9321</v>
      </c>
      <c r="F3396" s="342" t="s">
        <v>6568</v>
      </c>
      <c r="G3396" s="343">
        <v>41.4</v>
      </c>
      <c r="H3396" s="342" t="s">
        <v>6594</v>
      </c>
      <c r="I3396" s="342" t="s">
        <v>6575</v>
      </c>
      <c r="J3396" s="342" t="s">
        <v>6755</v>
      </c>
      <c r="K3396" s="581" t="s">
        <v>7487</v>
      </c>
      <c r="L3396" s="344" t="s">
        <v>4090</v>
      </c>
      <c r="N3396" s="344" t="s">
        <v>4090</v>
      </c>
      <c r="O3396" s="341" t="s">
        <v>6752</v>
      </c>
    </row>
    <row r="3397" spans="1:15" x14ac:dyDescent="0.2">
      <c r="A3397" s="341" t="s">
        <v>9257</v>
      </c>
      <c r="B3397" s="341" t="s">
        <v>9271</v>
      </c>
      <c r="C3397" s="342" t="s">
        <v>6608</v>
      </c>
      <c r="D3397" s="342" t="s">
        <v>6609</v>
      </c>
      <c r="E3397" s="342" t="s">
        <v>9334</v>
      </c>
      <c r="F3397" s="342" t="s">
        <v>6568</v>
      </c>
      <c r="G3397" s="343">
        <v>13.69</v>
      </c>
      <c r="H3397" s="342" t="s">
        <v>6594</v>
      </c>
      <c r="I3397" s="342" t="s">
        <v>6575</v>
      </c>
      <c r="J3397" s="342" t="s">
        <v>6755</v>
      </c>
      <c r="K3397" s="581" t="s">
        <v>7487</v>
      </c>
      <c r="L3397" s="344" t="s">
        <v>4090</v>
      </c>
      <c r="N3397" s="344" t="s">
        <v>4090</v>
      </c>
      <c r="O3397" s="341">
        <v>0</v>
      </c>
    </row>
    <row r="3398" spans="1:15" x14ac:dyDescent="0.2">
      <c r="A3398" s="341" t="s">
        <v>9257</v>
      </c>
      <c r="B3398" s="341" t="s">
        <v>9271</v>
      </c>
      <c r="C3398" s="342" t="s">
        <v>6608</v>
      </c>
      <c r="D3398" s="342" t="s">
        <v>6609</v>
      </c>
      <c r="E3398" s="342" t="s">
        <v>9329</v>
      </c>
      <c r="F3398" s="342" t="s">
        <v>6568</v>
      </c>
      <c r="G3398" s="343">
        <v>10.32</v>
      </c>
      <c r="H3398" s="342" t="s">
        <v>6594</v>
      </c>
      <c r="I3398" s="342" t="s">
        <v>6575</v>
      </c>
      <c r="J3398" s="342" t="s">
        <v>6755</v>
      </c>
      <c r="K3398" s="581" t="s">
        <v>6855</v>
      </c>
      <c r="L3398" s="344" t="s">
        <v>4090</v>
      </c>
      <c r="N3398" s="344" t="s">
        <v>4090</v>
      </c>
      <c r="O3398" s="341">
        <v>0</v>
      </c>
    </row>
    <row r="3399" spans="1:15" x14ac:dyDescent="0.2">
      <c r="A3399" s="341" t="s">
        <v>9257</v>
      </c>
      <c r="B3399" s="341" t="s">
        <v>9271</v>
      </c>
      <c r="C3399" s="342" t="s">
        <v>6608</v>
      </c>
      <c r="D3399" s="342" t="s">
        <v>6609</v>
      </c>
      <c r="E3399" s="342" t="s">
        <v>9328</v>
      </c>
      <c r="F3399" s="342" t="s">
        <v>6568</v>
      </c>
      <c r="G3399" s="343">
        <v>3.52</v>
      </c>
      <c r="H3399" s="342" t="s">
        <v>6594</v>
      </c>
      <c r="I3399" s="342" t="s">
        <v>6575</v>
      </c>
      <c r="J3399" s="342" t="s">
        <v>6755</v>
      </c>
      <c r="K3399" s="581" t="s">
        <v>7388</v>
      </c>
      <c r="L3399" s="344" t="s">
        <v>4090</v>
      </c>
      <c r="N3399" s="344" t="s">
        <v>4090</v>
      </c>
      <c r="O3399" s="341">
        <v>0</v>
      </c>
    </row>
    <row r="3400" spans="1:15" x14ac:dyDescent="0.2">
      <c r="A3400" s="341" t="s">
        <v>9257</v>
      </c>
      <c r="B3400" s="341" t="s">
        <v>9271</v>
      </c>
      <c r="C3400" s="342" t="s">
        <v>6608</v>
      </c>
      <c r="D3400" s="342" t="s">
        <v>6609</v>
      </c>
      <c r="E3400" s="342" t="s">
        <v>9319</v>
      </c>
      <c r="F3400" s="342" t="s">
        <v>6568</v>
      </c>
      <c r="G3400" s="343">
        <v>27.14</v>
      </c>
      <c r="H3400" s="342" t="s">
        <v>6594</v>
      </c>
      <c r="I3400" s="342" t="s">
        <v>6575</v>
      </c>
      <c r="J3400" s="342" t="s">
        <v>6755</v>
      </c>
      <c r="K3400" s="581" t="s">
        <v>7383</v>
      </c>
      <c r="L3400" s="344" t="s">
        <v>4090</v>
      </c>
      <c r="N3400" s="344" t="s">
        <v>4090</v>
      </c>
      <c r="O3400" s="341" t="s">
        <v>6752</v>
      </c>
    </row>
    <row r="3401" spans="1:15" x14ac:dyDescent="0.2">
      <c r="A3401" s="341" t="s">
        <v>9257</v>
      </c>
      <c r="B3401" s="341" t="s">
        <v>9271</v>
      </c>
      <c r="C3401" s="342" t="s">
        <v>6608</v>
      </c>
      <c r="D3401" s="342" t="s">
        <v>6609</v>
      </c>
      <c r="E3401" s="342" t="s">
        <v>9323</v>
      </c>
      <c r="F3401" s="342" t="s">
        <v>6568</v>
      </c>
      <c r="G3401" s="343">
        <v>9.4500000000000011</v>
      </c>
      <c r="H3401" s="342" t="s">
        <v>6594</v>
      </c>
      <c r="I3401" s="342" t="s">
        <v>6575</v>
      </c>
      <c r="J3401" s="342" t="s">
        <v>6755</v>
      </c>
      <c r="K3401" s="581" t="s">
        <v>7645</v>
      </c>
      <c r="L3401" s="344" t="s">
        <v>4090</v>
      </c>
      <c r="N3401" s="344" t="s">
        <v>4090</v>
      </c>
      <c r="O3401" s="341">
        <v>0</v>
      </c>
    </row>
    <row r="3402" spans="1:15" x14ac:dyDescent="0.2">
      <c r="A3402" s="341" t="s">
        <v>9257</v>
      </c>
      <c r="B3402" s="341" t="s">
        <v>9271</v>
      </c>
      <c r="C3402" s="342" t="s">
        <v>6608</v>
      </c>
      <c r="D3402" s="342" t="s">
        <v>6609</v>
      </c>
      <c r="E3402" s="342" t="s">
        <v>9321</v>
      </c>
      <c r="F3402" s="342" t="s">
        <v>6568</v>
      </c>
      <c r="G3402" s="343">
        <v>9.24</v>
      </c>
      <c r="H3402" s="342" t="s">
        <v>6594</v>
      </c>
      <c r="I3402" s="342" t="s">
        <v>6575</v>
      </c>
      <c r="J3402" s="342" t="s">
        <v>6755</v>
      </c>
      <c r="K3402" s="581" t="s">
        <v>7887</v>
      </c>
      <c r="L3402" s="344" t="s">
        <v>4090</v>
      </c>
      <c r="N3402" s="344" t="s">
        <v>4090</v>
      </c>
      <c r="O3402" s="341">
        <v>0</v>
      </c>
    </row>
    <row r="3403" spans="1:15" x14ac:dyDescent="0.2">
      <c r="A3403" s="341" t="s">
        <v>9257</v>
      </c>
      <c r="B3403" s="341" t="s">
        <v>9271</v>
      </c>
      <c r="C3403" s="342" t="s">
        <v>6608</v>
      </c>
      <c r="D3403" s="342" t="s">
        <v>6609</v>
      </c>
      <c r="E3403" s="342" t="s">
        <v>9329</v>
      </c>
      <c r="F3403" s="342" t="s">
        <v>6568</v>
      </c>
      <c r="G3403" s="343">
        <v>8.4</v>
      </c>
      <c r="H3403" s="342" t="s">
        <v>6594</v>
      </c>
      <c r="I3403" s="342" t="s">
        <v>6575</v>
      </c>
      <c r="J3403" s="342" t="s">
        <v>6755</v>
      </c>
      <c r="K3403" s="581" t="s">
        <v>7392</v>
      </c>
      <c r="L3403" s="344" t="s">
        <v>4090</v>
      </c>
      <c r="N3403" s="344" t="s">
        <v>4090</v>
      </c>
      <c r="O3403" s="341">
        <v>0</v>
      </c>
    </row>
    <row r="3404" spans="1:15" x14ac:dyDescent="0.2">
      <c r="A3404" s="341" t="s">
        <v>9257</v>
      </c>
      <c r="B3404" s="341" t="s">
        <v>9271</v>
      </c>
      <c r="C3404" s="342" t="s">
        <v>6608</v>
      </c>
      <c r="D3404" s="342" t="s">
        <v>6609</v>
      </c>
      <c r="E3404" s="342" t="s">
        <v>9326</v>
      </c>
      <c r="F3404" s="342" t="s">
        <v>6568</v>
      </c>
      <c r="G3404" s="343">
        <v>8.64</v>
      </c>
      <c r="H3404" s="342" t="s">
        <v>6594</v>
      </c>
      <c r="I3404" s="342" t="s">
        <v>6575</v>
      </c>
      <c r="J3404" s="342" t="s">
        <v>6755</v>
      </c>
      <c r="K3404" s="581" t="s">
        <v>7388</v>
      </c>
      <c r="L3404" s="344" t="s">
        <v>4090</v>
      </c>
      <c r="N3404" s="344" t="s">
        <v>4090</v>
      </c>
      <c r="O3404" s="341">
        <v>0</v>
      </c>
    </row>
    <row r="3405" spans="1:15" x14ac:dyDescent="0.2">
      <c r="A3405" s="341" t="s">
        <v>9257</v>
      </c>
      <c r="B3405" s="341" t="s">
        <v>9271</v>
      </c>
      <c r="C3405" s="342" t="s">
        <v>6608</v>
      </c>
      <c r="D3405" s="342" t="s">
        <v>6609</v>
      </c>
      <c r="E3405" s="342" t="s">
        <v>9325</v>
      </c>
      <c r="F3405" s="342" t="s">
        <v>6568</v>
      </c>
      <c r="G3405" s="343">
        <v>33</v>
      </c>
      <c r="H3405" s="342" t="s">
        <v>6594</v>
      </c>
      <c r="I3405" s="342" t="s">
        <v>6575</v>
      </c>
      <c r="J3405" s="342" t="s">
        <v>6755</v>
      </c>
      <c r="K3405" s="581" t="s">
        <v>7005</v>
      </c>
      <c r="L3405" s="344" t="s">
        <v>4090</v>
      </c>
      <c r="N3405" s="344" t="s">
        <v>4090</v>
      </c>
      <c r="O3405" s="341" t="s">
        <v>6752</v>
      </c>
    </row>
    <row r="3406" spans="1:15" x14ac:dyDescent="0.2">
      <c r="A3406" s="341" t="s">
        <v>9257</v>
      </c>
      <c r="B3406" s="341" t="s">
        <v>9271</v>
      </c>
      <c r="C3406" s="342" t="s">
        <v>6608</v>
      </c>
      <c r="D3406" s="342" t="s">
        <v>6609</v>
      </c>
      <c r="E3406" s="342" t="s">
        <v>9324</v>
      </c>
      <c r="F3406" s="342" t="s">
        <v>6568</v>
      </c>
      <c r="G3406" s="343">
        <v>7.43</v>
      </c>
      <c r="H3406" s="342" t="s">
        <v>6594</v>
      </c>
      <c r="I3406" s="342" t="s">
        <v>6575</v>
      </c>
      <c r="J3406" s="342" t="s">
        <v>6755</v>
      </c>
      <c r="K3406" s="581" t="s">
        <v>8313</v>
      </c>
      <c r="L3406" s="344" t="s">
        <v>4090</v>
      </c>
      <c r="N3406" s="344" t="s">
        <v>4090</v>
      </c>
      <c r="O3406" s="341">
        <v>0</v>
      </c>
    </row>
    <row r="3407" spans="1:15" x14ac:dyDescent="0.2">
      <c r="A3407" s="341" t="s">
        <v>9257</v>
      </c>
      <c r="B3407" s="341" t="s">
        <v>9271</v>
      </c>
      <c r="C3407" s="342" t="s">
        <v>6608</v>
      </c>
      <c r="D3407" s="342" t="s">
        <v>6609</v>
      </c>
      <c r="E3407" s="342" t="s">
        <v>9319</v>
      </c>
      <c r="F3407" s="342" t="s">
        <v>6568</v>
      </c>
      <c r="G3407" s="343">
        <v>32.78</v>
      </c>
      <c r="H3407" s="342" t="s">
        <v>6594</v>
      </c>
      <c r="I3407" s="342" t="s">
        <v>6575</v>
      </c>
      <c r="J3407" s="342" t="s">
        <v>6755</v>
      </c>
      <c r="K3407" s="581" t="s">
        <v>6771</v>
      </c>
      <c r="L3407" s="344" t="s">
        <v>4090</v>
      </c>
      <c r="N3407" s="344" t="s">
        <v>4090</v>
      </c>
      <c r="O3407" s="341" t="s">
        <v>6752</v>
      </c>
    </row>
    <row r="3408" spans="1:15" x14ac:dyDescent="0.2">
      <c r="A3408" s="341" t="s">
        <v>9257</v>
      </c>
      <c r="B3408" s="341" t="s">
        <v>9271</v>
      </c>
      <c r="C3408" s="342" t="s">
        <v>6608</v>
      </c>
      <c r="D3408" s="342" t="s">
        <v>6609</v>
      </c>
      <c r="E3408" s="342" t="s">
        <v>9321</v>
      </c>
      <c r="F3408" s="342" t="s">
        <v>6568</v>
      </c>
      <c r="G3408" s="343">
        <v>11.88</v>
      </c>
      <c r="H3408" s="342" t="s">
        <v>6594</v>
      </c>
      <c r="I3408" s="342" t="s">
        <v>6575</v>
      </c>
      <c r="J3408" s="342" t="s">
        <v>6755</v>
      </c>
      <c r="K3408" s="581" t="s">
        <v>7005</v>
      </c>
      <c r="L3408" s="344" t="s">
        <v>4090</v>
      </c>
      <c r="N3408" s="344" t="s">
        <v>4090</v>
      </c>
      <c r="O3408" s="341">
        <v>0</v>
      </c>
    </row>
    <row r="3409" spans="1:15" x14ac:dyDescent="0.2">
      <c r="A3409" s="341" t="s">
        <v>9257</v>
      </c>
      <c r="B3409" s="341" t="s">
        <v>9271</v>
      </c>
      <c r="C3409" s="342" t="s">
        <v>6608</v>
      </c>
      <c r="D3409" s="342" t="s">
        <v>6609</v>
      </c>
      <c r="E3409" s="342" t="s">
        <v>9322</v>
      </c>
      <c r="F3409" s="342" t="s">
        <v>6568</v>
      </c>
      <c r="G3409" s="343">
        <v>64.98</v>
      </c>
      <c r="H3409" s="342" t="s">
        <v>6594</v>
      </c>
      <c r="I3409" s="342" t="s">
        <v>6575</v>
      </c>
      <c r="J3409" s="342" t="s">
        <v>6755</v>
      </c>
      <c r="K3409" s="581" t="s">
        <v>6805</v>
      </c>
      <c r="L3409" s="344" t="s">
        <v>4090</v>
      </c>
      <c r="N3409" s="344" t="s">
        <v>4090</v>
      </c>
      <c r="O3409" s="341" t="s">
        <v>6752</v>
      </c>
    </row>
    <row r="3410" spans="1:15" x14ac:dyDescent="0.2">
      <c r="A3410" s="341" t="s">
        <v>9257</v>
      </c>
      <c r="B3410" s="341" t="s">
        <v>9271</v>
      </c>
      <c r="C3410" s="342" t="s">
        <v>6608</v>
      </c>
      <c r="D3410" s="342" t="s">
        <v>6609</v>
      </c>
      <c r="E3410" s="342" t="s">
        <v>9255</v>
      </c>
      <c r="F3410" s="342" t="s">
        <v>6568</v>
      </c>
      <c r="G3410" s="343">
        <v>3.04</v>
      </c>
      <c r="H3410" s="342" t="s">
        <v>6594</v>
      </c>
      <c r="I3410" s="342" t="s">
        <v>6575</v>
      </c>
      <c r="J3410" s="342" t="s">
        <v>6755</v>
      </c>
      <c r="K3410" s="581" t="s">
        <v>7178</v>
      </c>
      <c r="L3410" s="344" t="s">
        <v>4090</v>
      </c>
      <c r="N3410" s="344" t="s">
        <v>4090</v>
      </c>
      <c r="O3410" s="341">
        <v>0</v>
      </c>
    </row>
    <row r="3411" spans="1:15" x14ac:dyDescent="0.2">
      <c r="A3411" s="341" t="s">
        <v>9257</v>
      </c>
      <c r="B3411" s="341" t="s">
        <v>9271</v>
      </c>
      <c r="C3411" s="342" t="s">
        <v>6608</v>
      </c>
      <c r="D3411" s="342" t="s">
        <v>6609</v>
      </c>
      <c r="E3411" s="342" t="s">
        <v>9338</v>
      </c>
      <c r="F3411" s="342" t="s">
        <v>6568</v>
      </c>
      <c r="G3411" s="343">
        <v>7</v>
      </c>
      <c r="H3411" s="342" t="s">
        <v>6594</v>
      </c>
      <c r="I3411" s="342" t="s">
        <v>6575</v>
      </c>
      <c r="J3411" s="342" t="s">
        <v>6755</v>
      </c>
      <c r="K3411" s="581" t="s">
        <v>7390</v>
      </c>
      <c r="L3411" s="344" t="s">
        <v>4090</v>
      </c>
      <c r="N3411" s="344" t="s">
        <v>4090</v>
      </c>
      <c r="O3411" s="341">
        <v>0</v>
      </c>
    </row>
    <row r="3412" spans="1:15" x14ac:dyDescent="0.2">
      <c r="A3412" s="341" t="s">
        <v>9257</v>
      </c>
      <c r="B3412" s="341" t="s">
        <v>9271</v>
      </c>
      <c r="C3412" s="342" t="s">
        <v>6608</v>
      </c>
      <c r="D3412" s="342" t="s">
        <v>6609</v>
      </c>
      <c r="E3412" s="342" t="s">
        <v>9326</v>
      </c>
      <c r="F3412" s="342" t="s">
        <v>6568</v>
      </c>
      <c r="G3412" s="343">
        <v>33.660000000000004</v>
      </c>
      <c r="H3412" s="342" t="s">
        <v>6594</v>
      </c>
      <c r="I3412" s="342" t="s">
        <v>6575</v>
      </c>
      <c r="J3412" s="342" t="s">
        <v>6755</v>
      </c>
      <c r="K3412" s="581" t="s">
        <v>6653</v>
      </c>
      <c r="L3412" s="344" t="s">
        <v>4090</v>
      </c>
      <c r="N3412" s="344" t="s">
        <v>4090</v>
      </c>
      <c r="O3412" s="341" t="s">
        <v>6752</v>
      </c>
    </row>
    <row r="3413" spans="1:15" x14ac:dyDescent="0.2">
      <c r="A3413" s="341" t="s">
        <v>9257</v>
      </c>
      <c r="B3413" s="341" t="s">
        <v>9271</v>
      </c>
      <c r="C3413" s="342" t="s">
        <v>6608</v>
      </c>
      <c r="D3413" s="342" t="s">
        <v>6609</v>
      </c>
      <c r="E3413" s="342" t="s">
        <v>9324</v>
      </c>
      <c r="F3413" s="342" t="s">
        <v>6568</v>
      </c>
      <c r="G3413" s="343">
        <v>5.25</v>
      </c>
      <c r="H3413" s="342" t="s">
        <v>6594</v>
      </c>
      <c r="I3413" s="342" t="s">
        <v>6575</v>
      </c>
      <c r="J3413" s="342" t="s">
        <v>6755</v>
      </c>
      <c r="K3413" s="581" t="s">
        <v>6773</v>
      </c>
      <c r="L3413" s="344" t="s">
        <v>4090</v>
      </c>
      <c r="N3413" s="344" t="s">
        <v>4090</v>
      </c>
      <c r="O3413" s="341">
        <v>0</v>
      </c>
    </row>
    <row r="3414" spans="1:15" x14ac:dyDescent="0.2">
      <c r="A3414" s="341" t="s">
        <v>9257</v>
      </c>
      <c r="B3414" s="341" t="s">
        <v>9271</v>
      </c>
      <c r="C3414" s="342" t="s">
        <v>6608</v>
      </c>
      <c r="D3414" s="342" t="s">
        <v>6609</v>
      </c>
      <c r="E3414" s="342" t="s">
        <v>9326</v>
      </c>
      <c r="F3414" s="342" t="s">
        <v>6568</v>
      </c>
      <c r="G3414" s="343">
        <v>48.96</v>
      </c>
      <c r="H3414" s="342" t="s">
        <v>6594</v>
      </c>
      <c r="I3414" s="342" t="s">
        <v>6575</v>
      </c>
      <c r="J3414" s="342" t="s">
        <v>6755</v>
      </c>
      <c r="K3414" s="581" t="s">
        <v>7413</v>
      </c>
      <c r="L3414" s="344" t="s">
        <v>4090</v>
      </c>
      <c r="N3414" s="344" t="s">
        <v>4090</v>
      </c>
      <c r="O3414" s="341" t="s">
        <v>6752</v>
      </c>
    </row>
    <row r="3415" spans="1:15" x14ac:dyDescent="0.2">
      <c r="A3415" s="341" t="s">
        <v>9257</v>
      </c>
      <c r="B3415" s="341" t="s">
        <v>9271</v>
      </c>
      <c r="C3415" s="342" t="s">
        <v>6608</v>
      </c>
      <c r="D3415" s="342" t="s">
        <v>6609</v>
      </c>
      <c r="E3415" s="342" t="s">
        <v>9321</v>
      </c>
      <c r="F3415" s="342" t="s">
        <v>6568</v>
      </c>
      <c r="G3415" s="343">
        <v>28.35</v>
      </c>
      <c r="H3415" s="342" t="s">
        <v>6594</v>
      </c>
      <c r="I3415" s="342" t="s">
        <v>6575</v>
      </c>
      <c r="J3415" s="342" t="s">
        <v>6755</v>
      </c>
      <c r="K3415" s="581" t="s">
        <v>8308</v>
      </c>
      <c r="L3415" s="344" t="s">
        <v>4090</v>
      </c>
      <c r="M3415" s="345" t="s">
        <v>8314</v>
      </c>
      <c r="N3415" s="344" t="s">
        <v>4090</v>
      </c>
      <c r="O3415" s="341">
        <v>0</v>
      </c>
    </row>
    <row r="3416" spans="1:15" x14ac:dyDescent="0.2">
      <c r="A3416" s="341" t="s">
        <v>9257</v>
      </c>
      <c r="B3416" s="341" t="s">
        <v>9271</v>
      </c>
      <c r="C3416" s="342" t="s">
        <v>6608</v>
      </c>
      <c r="D3416" s="342" t="s">
        <v>6609</v>
      </c>
      <c r="E3416" s="342" t="s">
        <v>9255</v>
      </c>
      <c r="F3416" s="342" t="s">
        <v>6568</v>
      </c>
      <c r="G3416" s="343">
        <v>14.21</v>
      </c>
      <c r="H3416" s="342" t="s">
        <v>6594</v>
      </c>
      <c r="I3416" s="342" t="s">
        <v>6575</v>
      </c>
      <c r="J3416" s="342" t="s">
        <v>6755</v>
      </c>
      <c r="K3416" s="581" t="s">
        <v>7083</v>
      </c>
      <c r="L3416" s="344" t="s">
        <v>4090</v>
      </c>
      <c r="N3416" s="344" t="s">
        <v>4090</v>
      </c>
      <c r="O3416" s="341" t="s">
        <v>6752</v>
      </c>
    </row>
    <row r="3417" spans="1:15" x14ac:dyDescent="0.2">
      <c r="A3417" s="341" t="s">
        <v>9257</v>
      </c>
      <c r="B3417" s="341" t="s">
        <v>9271</v>
      </c>
      <c r="C3417" s="342" t="s">
        <v>6608</v>
      </c>
      <c r="D3417" s="342" t="s">
        <v>6609</v>
      </c>
      <c r="E3417" s="342" t="s">
        <v>9320</v>
      </c>
      <c r="F3417" s="342" t="s">
        <v>6568</v>
      </c>
      <c r="G3417" s="343">
        <v>42.09</v>
      </c>
      <c r="H3417" s="342" t="s">
        <v>6594</v>
      </c>
      <c r="I3417" s="342" t="s">
        <v>6575</v>
      </c>
      <c r="J3417" s="342" t="s">
        <v>6755</v>
      </c>
      <c r="K3417" s="581" t="s">
        <v>6782</v>
      </c>
      <c r="L3417" s="344" t="s">
        <v>4090</v>
      </c>
      <c r="N3417" s="344" t="s">
        <v>4090</v>
      </c>
      <c r="O3417" s="341" t="s">
        <v>6752</v>
      </c>
    </row>
    <row r="3418" spans="1:15" x14ac:dyDescent="0.2">
      <c r="A3418" s="341" t="s">
        <v>9257</v>
      </c>
      <c r="B3418" s="341" t="s">
        <v>9271</v>
      </c>
      <c r="C3418" s="342" t="s">
        <v>6668</v>
      </c>
      <c r="D3418" s="342" t="s">
        <v>6658</v>
      </c>
      <c r="E3418" s="342" t="s">
        <v>9326</v>
      </c>
      <c r="F3418" s="342" t="s">
        <v>6568</v>
      </c>
      <c r="G3418" s="343">
        <v>33.119999999999997</v>
      </c>
      <c r="H3418" s="342" t="s">
        <v>6594</v>
      </c>
      <c r="I3418" s="342" t="s">
        <v>6575</v>
      </c>
      <c r="J3418" s="342" t="s">
        <v>6755</v>
      </c>
      <c r="K3418" s="581" t="s">
        <v>6980</v>
      </c>
      <c r="L3418" s="344" t="s">
        <v>4090</v>
      </c>
      <c r="N3418" s="344" t="s">
        <v>4090</v>
      </c>
      <c r="O3418" s="341" t="s">
        <v>6752</v>
      </c>
    </row>
    <row r="3419" spans="1:15" x14ac:dyDescent="0.2">
      <c r="A3419" s="341" t="s">
        <v>9257</v>
      </c>
      <c r="B3419" s="341" t="s">
        <v>9271</v>
      </c>
      <c r="C3419" s="342" t="s">
        <v>6608</v>
      </c>
      <c r="D3419" s="342" t="s">
        <v>6609</v>
      </c>
      <c r="E3419" s="342" t="s">
        <v>9321</v>
      </c>
      <c r="F3419" s="342" t="s">
        <v>6568</v>
      </c>
      <c r="G3419" s="343">
        <v>12.96</v>
      </c>
      <c r="H3419" s="342" t="s">
        <v>6594</v>
      </c>
      <c r="I3419" s="342" t="s">
        <v>6575</v>
      </c>
      <c r="J3419" s="342" t="s">
        <v>6755</v>
      </c>
      <c r="K3419" s="581" t="s">
        <v>7404</v>
      </c>
      <c r="L3419" s="344" t="s">
        <v>4090</v>
      </c>
      <c r="N3419" s="344" t="s">
        <v>4090</v>
      </c>
      <c r="O3419" s="341">
        <v>0</v>
      </c>
    </row>
    <row r="3420" spans="1:15" x14ac:dyDescent="0.2">
      <c r="A3420" s="341" t="s">
        <v>9257</v>
      </c>
      <c r="B3420" s="341" t="s">
        <v>9271</v>
      </c>
      <c r="C3420" s="342" t="s">
        <v>6608</v>
      </c>
      <c r="D3420" s="342" t="s">
        <v>6609</v>
      </c>
      <c r="E3420" s="342" t="s">
        <v>9319</v>
      </c>
      <c r="F3420" s="342" t="s">
        <v>6568</v>
      </c>
      <c r="G3420" s="343">
        <v>22.5</v>
      </c>
      <c r="H3420" s="342" t="s">
        <v>6594</v>
      </c>
      <c r="I3420" s="342" t="s">
        <v>6575</v>
      </c>
      <c r="J3420" s="342" t="s">
        <v>6755</v>
      </c>
      <c r="K3420" s="581" t="s">
        <v>7453</v>
      </c>
      <c r="L3420" s="344" t="s">
        <v>4090</v>
      </c>
      <c r="N3420" s="344" t="s">
        <v>4090</v>
      </c>
      <c r="O3420" s="341" t="s">
        <v>6752</v>
      </c>
    </row>
    <row r="3421" spans="1:15" x14ac:dyDescent="0.2">
      <c r="A3421" s="341" t="s">
        <v>9257</v>
      </c>
      <c r="B3421" s="341" t="s">
        <v>9271</v>
      </c>
      <c r="C3421" s="342" t="s">
        <v>6608</v>
      </c>
      <c r="D3421" s="342" t="s">
        <v>6609</v>
      </c>
      <c r="E3421" s="342" t="s">
        <v>9326</v>
      </c>
      <c r="F3421" s="342" t="s">
        <v>6568</v>
      </c>
      <c r="G3421" s="343">
        <v>11.5</v>
      </c>
      <c r="H3421" s="342" t="s">
        <v>6594</v>
      </c>
      <c r="I3421" s="342" t="s">
        <v>6575</v>
      </c>
      <c r="J3421" s="342" t="s">
        <v>6755</v>
      </c>
      <c r="K3421" s="581" t="s">
        <v>7157</v>
      </c>
      <c r="L3421" s="344" t="s">
        <v>4090</v>
      </c>
      <c r="N3421" s="344" t="s">
        <v>4090</v>
      </c>
      <c r="O3421" s="341" t="s">
        <v>6752</v>
      </c>
    </row>
    <row r="3422" spans="1:15" x14ac:dyDescent="0.2">
      <c r="A3422" s="341" t="s">
        <v>9257</v>
      </c>
      <c r="B3422" s="341" t="s">
        <v>9271</v>
      </c>
      <c r="C3422" s="342" t="s">
        <v>6608</v>
      </c>
      <c r="D3422" s="342" t="s">
        <v>6609</v>
      </c>
      <c r="E3422" s="342" t="s">
        <v>9331</v>
      </c>
      <c r="F3422" s="342" t="s">
        <v>6568</v>
      </c>
      <c r="G3422" s="343">
        <v>7.05</v>
      </c>
      <c r="H3422" s="342" t="s">
        <v>6594</v>
      </c>
      <c r="I3422" s="342" t="s">
        <v>6575</v>
      </c>
      <c r="J3422" s="342" t="s">
        <v>6755</v>
      </c>
      <c r="K3422" s="581" t="s">
        <v>6847</v>
      </c>
      <c r="L3422" s="344" t="s">
        <v>4090</v>
      </c>
      <c r="N3422" s="344" t="s">
        <v>4090</v>
      </c>
      <c r="O3422" s="341">
        <v>0</v>
      </c>
    </row>
    <row r="3423" spans="1:15" x14ac:dyDescent="0.2">
      <c r="A3423" s="341" t="s">
        <v>9257</v>
      </c>
      <c r="B3423" s="341" t="s">
        <v>9271</v>
      </c>
      <c r="C3423" s="342" t="s">
        <v>6608</v>
      </c>
      <c r="D3423" s="342" t="s">
        <v>6609</v>
      </c>
      <c r="E3423" s="342" t="s">
        <v>9255</v>
      </c>
      <c r="F3423" s="342" t="s">
        <v>6568</v>
      </c>
      <c r="G3423" s="343">
        <v>7.2</v>
      </c>
      <c r="H3423" s="342" t="s">
        <v>6594</v>
      </c>
      <c r="I3423" s="342" t="s">
        <v>6575</v>
      </c>
      <c r="J3423" s="342" t="s">
        <v>6755</v>
      </c>
      <c r="K3423" s="581" t="s">
        <v>7988</v>
      </c>
      <c r="L3423" s="344" t="s">
        <v>4090</v>
      </c>
      <c r="N3423" s="344" t="s">
        <v>4090</v>
      </c>
      <c r="O3423" s="341">
        <v>0</v>
      </c>
    </row>
    <row r="3424" spans="1:15" x14ac:dyDescent="0.2">
      <c r="A3424" s="341" t="s">
        <v>9257</v>
      </c>
      <c r="B3424" s="341" t="s">
        <v>9271</v>
      </c>
      <c r="C3424" s="342" t="s">
        <v>6608</v>
      </c>
      <c r="D3424" s="342" t="s">
        <v>6609</v>
      </c>
      <c r="E3424" s="342" t="s">
        <v>9322</v>
      </c>
      <c r="F3424" s="342" t="s">
        <v>6568</v>
      </c>
      <c r="G3424" s="343">
        <v>14.72</v>
      </c>
      <c r="H3424" s="342" t="s">
        <v>6594</v>
      </c>
      <c r="I3424" s="342" t="s">
        <v>6575</v>
      </c>
      <c r="J3424" s="342" t="s">
        <v>6755</v>
      </c>
      <c r="K3424" s="581" t="s">
        <v>8275</v>
      </c>
      <c r="L3424" s="344" t="s">
        <v>4090</v>
      </c>
      <c r="N3424" s="344" t="s">
        <v>4090</v>
      </c>
      <c r="O3424" s="341">
        <v>0</v>
      </c>
    </row>
    <row r="3425" spans="1:15" x14ac:dyDescent="0.2">
      <c r="A3425" s="341" t="s">
        <v>9257</v>
      </c>
      <c r="B3425" s="341" t="s">
        <v>9271</v>
      </c>
      <c r="C3425" s="342" t="s">
        <v>6608</v>
      </c>
      <c r="D3425" s="342" t="s">
        <v>6609</v>
      </c>
      <c r="E3425" s="342" t="s">
        <v>9324</v>
      </c>
      <c r="F3425" s="342" t="s">
        <v>6568</v>
      </c>
      <c r="G3425" s="343">
        <v>4.9950000000000001</v>
      </c>
      <c r="H3425" s="342" t="s">
        <v>6594</v>
      </c>
      <c r="I3425" s="342" t="s">
        <v>6575</v>
      </c>
      <c r="J3425" s="342" t="s">
        <v>6755</v>
      </c>
      <c r="K3425" s="581" t="s">
        <v>8315</v>
      </c>
      <c r="L3425" s="344" t="s">
        <v>4090</v>
      </c>
      <c r="N3425" s="344" t="s">
        <v>4090</v>
      </c>
      <c r="O3425" s="341">
        <v>0</v>
      </c>
    </row>
    <row r="3426" spans="1:15" x14ac:dyDescent="0.2">
      <c r="A3426" s="341" t="s">
        <v>9257</v>
      </c>
      <c r="B3426" s="341" t="s">
        <v>9271</v>
      </c>
      <c r="C3426" s="342" t="s">
        <v>6608</v>
      </c>
      <c r="D3426" s="342" t="s">
        <v>6609</v>
      </c>
      <c r="E3426" s="342" t="s">
        <v>9319</v>
      </c>
      <c r="F3426" s="342" t="s">
        <v>6568</v>
      </c>
      <c r="G3426" s="343">
        <v>1.2</v>
      </c>
      <c r="H3426" s="342" t="s">
        <v>6594</v>
      </c>
      <c r="I3426" s="342" t="s">
        <v>6575</v>
      </c>
      <c r="J3426" s="342" t="s">
        <v>6755</v>
      </c>
      <c r="K3426" s="581" t="s">
        <v>9251</v>
      </c>
      <c r="L3426" s="344" t="s">
        <v>4090</v>
      </c>
      <c r="M3426" s="345" t="s">
        <v>8316</v>
      </c>
      <c r="N3426" s="344" t="s">
        <v>4090</v>
      </c>
      <c r="O3426" s="341">
        <v>0</v>
      </c>
    </row>
    <row r="3427" spans="1:15" x14ac:dyDescent="0.2">
      <c r="A3427" s="341" t="s">
        <v>9257</v>
      </c>
      <c r="B3427" s="341" t="s">
        <v>9271</v>
      </c>
      <c r="C3427" s="342" t="s">
        <v>6608</v>
      </c>
      <c r="D3427" s="342" t="s">
        <v>6609</v>
      </c>
      <c r="E3427" s="342" t="s">
        <v>9321</v>
      </c>
      <c r="F3427" s="342" t="s">
        <v>6568</v>
      </c>
      <c r="G3427" s="343">
        <v>10.6</v>
      </c>
      <c r="H3427" s="342" t="s">
        <v>6594</v>
      </c>
      <c r="I3427" s="342" t="s">
        <v>6575</v>
      </c>
      <c r="J3427" s="342" t="s">
        <v>6755</v>
      </c>
      <c r="K3427" s="581" t="s">
        <v>8317</v>
      </c>
      <c r="L3427" s="344" t="s">
        <v>4090</v>
      </c>
      <c r="N3427" s="344" t="s">
        <v>4090</v>
      </c>
      <c r="O3427" s="341" t="s">
        <v>6752</v>
      </c>
    </row>
    <row r="3428" spans="1:15" x14ac:dyDescent="0.2">
      <c r="A3428" s="341" t="s">
        <v>9257</v>
      </c>
      <c r="B3428" s="341" t="s">
        <v>9271</v>
      </c>
      <c r="C3428" s="342" t="s">
        <v>6608</v>
      </c>
      <c r="D3428" s="342" t="s">
        <v>6609</v>
      </c>
      <c r="E3428" s="342" t="s">
        <v>9321</v>
      </c>
      <c r="F3428" s="342" t="s">
        <v>6568</v>
      </c>
      <c r="G3428" s="343">
        <v>27.36</v>
      </c>
      <c r="H3428" s="342" t="s">
        <v>6594</v>
      </c>
      <c r="I3428" s="342" t="s">
        <v>6575</v>
      </c>
      <c r="J3428" s="342" t="s">
        <v>6755</v>
      </c>
      <c r="K3428" s="581" t="s">
        <v>7160</v>
      </c>
      <c r="L3428" s="344" t="s">
        <v>4090</v>
      </c>
      <c r="N3428" s="344" t="s">
        <v>4090</v>
      </c>
      <c r="O3428" s="341" t="s">
        <v>6752</v>
      </c>
    </row>
    <row r="3429" spans="1:15" x14ac:dyDescent="0.2">
      <c r="A3429" s="341" t="s">
        <v>9257</v>
      </c>
      <c r="B3429" s="341" t="s">
        <v>9271</v>
      </c>
      <c r="C3429" s="342" t="s">
        <v>6608</v>
      </c>
      <c r="D3429" s="342" t="s">
        <v>6609</v>
      </c>
      <c r="E3429" s="342" t="s">
        <v>9321</v>
      </c>
      <c r="F3429" s="342" t="s">
        <v>6568</v>
      </c>
      <c r="G3429" s="343">
        <v>34.200000000000003</v>
      </c>
      <c r="H3429" s="342" t="s">
        <v>6594</v>
      </c>
      <c r="I3429" s="342" t="s">
        <v>6575</v>
      </c>
      <c r="J3429" s="342" t="s">
        <v>6755</v>
      </c>
      <c r="K3429" s="581" t="s">
        <v>7507</v>
      </c>
      <c r="L3429" s="344" t="s">
        <v>4090</v>
      </c>
      <c r="N3429" s="344" t="s">
        <v>4090</v>
      </c>
      <c r="O3429" s="341" t="s">
        <v>6752</v>
      </c>
    </row>
    <row r="3430" spans="1:15" x14ac:dyDescent="0.2">
      <c r="A3430" s="341" t="s">
        <v>9257</v>
      </c>
      <c r="B3430" s="341" t="s">
        <v>9271</v>
      </c>
      <c r="C3430" s="342" t="s">
        <v>6608</v>
      </c>
      <c r="D3430" s="342" t="s">
        <v>6609</v>
      </c>
      <c r="E3430" s="342" t="s">
        <v>9320</v>
      </c>
      <c r="F3430" s="342" t="s">
        <v>6568</v>
      </c>
      <c r="G3430" s="343">
        <v>5.76</v>
      </c>
      <c r="H3430" s="342" t="s">
        <v>6594</v>
      </c>
      <c r="I3430" s="342" t="s">
        <v>6575</v>
      </c>
      <c r="J3430" s="342" t="s">
        <v>6755</v>
      </c>
      <c r="K3430" s="581" t="s">
        <v>7422</v>
      </c>
      <c r="L3430" s="344" t="s">
        <v>4090</v>
      </c>
      <c r="N3430" s="344" t="s">
        <v>4090</v>
      </c>
      <c r="O3430" s="341" t="s">
        <v>6752</v>
      </c>
    </row>
    <row r="3431" spans="1:15" x14ac:dyDescent="0.2">
      <c r="A3431" s="341" t="s">
        <v>9257</v>
      </c>
      <c r="B3431" s="341" t="s">
        <v>9271</v>
      </c>
      <c r="C3431" s="342" t="s">
        <v>6608</v>
      </c>
      <c r="D3431" s="342" t="s">
        <v>6609</v>
      </c>
      <c r="E3431" s="342" t="s">
        <v>9334</v>
      </c>
      <c r="F3431" s="342" t="s">
        <v>6568</v>
      </c>
      <c r="G3431" s="343">
        <v>85.8</v>
      </c>
      <c r="H3431" s="342" t="s">
        <v>6594</v>
      </c>
      <c r="I3431" s="342" t="s">
        <v>6575</v>
      </c>
      <c r="J3431" s="342" t="s">
        <v>6755</v>
      </c>
      <c r="K3431" s="581" t="s">
        <v>6773</v>
      </c>
      <c r="L3431" s="344" t="s">
        <v>4090</v>
      </c>
      <c r="N3431" s="344" t="s">
        <v>4090</v>
      </c>
      <c r="O3431" s="341" t="s">
        <v>6752</v>
      </c>
    </row>
    <row r="3432" spans="1:15" x14ac:dyDescent="0.2">
      <c r="A3432" s="341" t="s">
        <v>9257</v>
      </c>
      <c r="B3432" s="341" t="s">
        <v>9271</v>
      </c>
      <c r="C3432" s="342" t="s">
        <v>6608</v>
      </c>
      <c r="D3432" s="342" t="s">
        <v>6609</v>
      </c>
      <c r="E3432" s="342" t="s">
        <v>9319</v>
      </c>
      <c r="F3432" s="342" t="s">
        <v>6568</v>
      </c>
      <c r="G3432" s="343">
        <v>3.43</v>
      </c>
      <c r="H3432" s="342" t="s">
        <v>6594</v>
      </c>
      <c r="I3432" s="342" t="s">
        <v>6575</v>
      </c>
      <c r="J3432" s="342" t="s">
        <v>6755</v>
      </c>
      <c r="K3432" s="581" t="s">
        <v>7984</v>
      </c>
      <c r="L3432" s="344" t="s">
        <v>4090</v>
      </c>
      <c r="N3432" s="344" t="s">
        <v>4090</v>
      </c>
      <c r="O3432" s="341" t="s">
        <v>6752</v>
      </c>
    </row>
    <row r="3433" spans="1:15" x14ac:dyDescent="0.2">
      <c r="A3433" s="341" t="s">
        <v>9257</v>
      </c>
      <c r="B3433" s="341" t="s">
        <v>9271</v>
      </c>
      <c r="C3433" s="342" t="s">
        <v>6608</v>
      </c>
      <c r="D3433" s="342" t="s">
        <v>6609</v>
      </c>
      <c r="E3433" s="342" t="s">
        <v>9334</v>
      </c>
      <c r="F3433" s="342" t="s">
        <v>6568</v>
      </c>
      <c r="G3433" s="343">
        <v>15.540000000000001</v>
      </c>
      <c r="H3433" s="342" t="s">
        <v>6594</v>
      </c>
      <c r="I3433" s="342" t="s">
        <v>6575</v>
      </c>
      <c r="J3433" s="342" t="s">
        <v>6755</v>
      </c>
      <c r="K3433" s="581" t="s">
        <v>6938</v>
      </c>
      <c r="L3433" s="344" t="s">
        <v>4090</v>
      </c>
      <c r="N3433" s="344" t="s">
        <v>4090</v>
      </c>
      <c r="O3433" s="341" t="s">
        <v>6752</v>
      </c>
    </row>
    <row r="3434" spans="1:15" x14ac:dyDescent="0.2">
      <c r="A3434" s="341" t="s">
        <v>9257</v>
      </c>
      <c r="B3434" s="341" t="s">
        <v>9271</v>
      </c>
      <c r="C3434" s="342" t="s">
        <v>6608</v>
      </c>
      <c r="D3434" s="342" t="s">
        <v>6609</v>
      </c>
      <c r="E3434" s="342" t="s">
        <v>9320</v>
      </c>
      <c r="F3434" s="342" t="s">
        <v>6568</v>
      </c>
      <c r="G3434" s="343">
        <v>8.2799999999999994</v>
      </c>
      <c r="H3434" s="342" t="s">
        <v>6594</v>
      </c>
      <c r="I3434" s="342" t="s">
        <v>6575</v>
      </c>
      <c r="J3434" s="342" t="s">
        <v>6755</v>
      </c>
      <c r="K3434" s="581" t="s">
        <v>7094</v>
      </c>
      <c r="L3434" s="344" t="s">
        <v>4090</v>
      </c>
      <c r="N3434" s="344" t="s">
        <v>4090</v>
      </c>
      <c r="O3434" s="341">
        <v>0</v>
      </c>
    </row>
    <row r="3435" spans="1:15" x14ac:dyDescent="0.2">
      <c r="A3435" s="341" t="s">
        <v>9257</v>
      </c>
      <c r="B3435" s="341" t="s">
        <v>9271</v>
      </c>
      <c r="C3435" s="342" t="s">
        <v>6608</v>
      </c>
      <c r="D3435" s="342" t="s">
        <v>6609</v>
      </c>
      <c r="E3435" s="342" t="s">
        <v>9326</v>
      </c>
      <c r="F3435" s="342" t="s">
        <v>6568</v>
      </c>
      <c r="G3435" s="343">
        <v>9.2100000000000009</v>
      </c>
      <c r="H3435" s="342" t="s">
        <v>6594</v>
      </c>
      <c r="I3435" s="342" t="s">
        <v>6575</v>
      </c>
      <c r="J3435" s="342" t="s">
        <v>6755</v>
      </c>
      <c r="K3435" s="581" t="s">
        <v>8229</v>
      </c>
      <c r="L3435" s="344" t="s">
        <v>4090</v>
      </c>
      <c r="N3435" s="344" t="s">
        <v>4090</v>
      </c>
      <c r="O3435" s="341" t="s">
        <v>6752</v>
      </c>
    </row>
    <row r="3436" spans="1:15" x14ac:dyDescent="0.2">
      <c r="A3436" s="341" t="s">
        <v>9257</v>
      </c>
      <c r="B3436" s="341" t="s">
        <v>9271</v>
      </c>
      <c r="C3436" s="342" t="s">
        <v>6608</v>
      </c>
      <c r="D3436" s="342" t="s">
        <v>6609</v>
      </c>
      <c r="E3436" s="342" t="s">
        <v>9325</v>
      </c>
      <c r="F3436" s="342" t="s">
        <v>6568</v>
      </c>
      <c r="G3436" s="343">
        <v>3.36</v>
      </c>
      <c r="H3436" s="342" t="s">
        <v>6594</v>
      </c>
      <c r="I3436" s="342" t="s">
        <v>6575</v>
      </c>
      <c r="J3436" s="342" t="s">
        <v>6755</v>
      </c>
      <c r="K3436" s="581" t="s">
        <v>6795</v>
      </c>
      <c r="L3436" s="344" t="s">
        <v>4090</v>
      </c>
      <c r="N3436" s="344" t="s">
        <v>4090</v>
      </c>
      <c r="O3436" s="341" t="s">
        <v>6766</v>
      </c>
    </row>
    <row r="3437" spans="1:15" x14ac:dyDescent="0.2">
      <c r="A3437" s="341" t="s">
        <v>9257</v>
      </c>
      <c r="B3437" s="341" t="s">
        <v>9271</v>
      </c>
      <c r="C3437" s="342" t="s">
        <v>6608</v>
      </c>
      <c r="D3437" s="342" t="s">
        <v>6609</v>
      </c>
      <c r="E3437" s="342" t="s">
        <v>9334</v>
      </c>
      <c r="F3437" s="342" t="s">
        <v>6568</v>
      </c>
      <c r="G3437" s="343">
        <v>3.36</v>
      </c>
      <c r="H3437" s="342" t="s">
        <v>6594</v>
      </c>
      <c r="I3437" s="342" t="s">
        <v>6575</v>
      </c>
      <c r="J3437" s="342" t="s">
        <v>6755</v>
      </c>
      <c r="K3437" s="581" t="s">
        <v>6795</v>
      </c>
      <c r="L3437" s="344" t="s">
        <v>4090</v>
      </c>
      <c r="N3437" s="344" t="s">
        <v>4090</v>
      </c>
      <c r="O3437" s="341" t="s">
        <v>6766</v>
      </c>
    </row>
    <row r="3438" spans="1:15" x14ac:dyDescent="0.2">
      <c r="A3438" s="341" t="s">
        <v>9257</v>
      </c>
      <c r="B3438" s="341" t="s">
        <v>9271</v>
      </c>
      <c r="C3438" s="342" t="s">
        <v>6608</v>
      </c>
      <c r="D3438" s="342" t="s">
        <v>6609</v>
      </c>
      <c r="E3438" s="342" t="s">
        <v>9322</v>
      </c>
      <c r="F3438" s="342" t="s">
        <v>6568</v>
      </c>
      <c r="G3438" s="343">
        <v>5.76</v>
      </c>
      <c r="H3438" s="342" t="s">
        <v>6594</v>
      </c>
      <c r="I3438" s="342" t="s">
        <v>6575</v>
      </c>
      <c r="J3438" s="342" t="s">
        <v>6755</v>
      </c>
      <c r="K3438" s="581" t="s">
        <v>7092</v>
      </c>
      <c r="L3438" s="344" t="s">
        <v>4090</v>
      </c>
      <c r="N3438" s="344" t="s">
        <v>4090</v>
      </c>
      <c r="O3438" s="341">
        <v>0</v>
      </c>
    </row>
    <row r="3439" spans="1:15" x14ac:dyDescent="0.2">
      <c r="A3439" s="341" t="s">
        <v>9257</v>
      </c>
      <c r="B3439" s="341" t="s">
        <v>9271</v>
      </c>
      <c r="C3439" s="342" t="s">
        <v>6608</v>
      </c>
      <c r="D3439" s="342" t="s">
        <v>6609</v>
      </c>
      <c r="E3439" s="342" t="s">
        <v>9326</v>
      </c>
      <c r="F3439" s="342" t="s">
        <v>6568</v>
      </c>
      <c r="G3439" s="343">
        <v>6.67</v>
      </c>
      <c r="H3439" s="342" t="s">
        <v>6594</v>
      </c>
      <c r="I3439" s="342" t="s">
        <v>6575</v>
      </c>
      <c r="J3439" s="342" t="s">
        <v>6755</v>
      </c>
      <c r="K3439" s="581" t="s">
        <v>7647</v>
      </c>
      <c r="L3439" s="344" t="s">
        <v>4090</v>
      </c>
      <c r="N3439" s="344" t="s">
        <v>4090</v>
      </c>
      <c r="O3439" s="341">
        <v>0</v>
      </c>
    </row>
    <row r="3440" spans="1:15" x14ac:dyDescent="0.2">
      <c r="A3440" s="341" t="s">
        <v>9257</v>
      </c>
      <c r="B3440" s="341" t="s">
        <v>9271</v>
      </c>
      <c r="C3440" s="342" t="s">
        <v>6608</v>
      </c>
      <c r="D3440" s="342" t="s">
        <v>6609</v>
      </c>
      <c r="E3440" s="342" t="s">
        <v>9324</v>
      </c>
      <c r="F3440" s="342" t="s">
        <v>6568</v>
      </c>
      <c r="G3440" s="343">
        <v>7.82</v>
      </c>
      <c r="H3440" s="342" t="s">
        <v>6594</v>
      </c>
      <c r="I3440" s="342" t="s">
        <v>6575</v>
      </c>
      <c r="J3440" s="342" t="s">
        <v>6755</v>
      </c>
      <c r="K3440" s="581" t="s">
        <v>8318</v>
      </c>
      <c r="L3440" s="344" t="s">
        <v>4090</v>
      </c>
      <c r="N3440" s="344" t="s">
        <v>4090</v>
      </c>
      <c r="O3440" s="341" t="s">
        <v>6766</v>
      </c>
    </row>
    <row r="3441" spans="1:15" x14ac:dyDescent="0.2">
      <c r="A3441" s="341" t="s">
        <v>9257</v>
      </c>
      <c r="B3441" s="341" t="s">
        <v>9271</v>
      </c>
      <c r="C3441" s="342" t="s">
        <v>6608</v>
      </c>
      <c r="D3441" s="342" t="s">
        <v>6609</v>
      </c>
      <c r="E3441" s="342" t="s">
        <v>9324</v>
      </c>
      <c r="F3441" s="342" t="s">
        <v>6568</v>
      </c>
      <c r="G3441" s="343">
        <v>5.39</v>
      </c>
      <c r="H3441" s="342" t="s">
        <v>6594</v>
      </c>
      <c r="I3441" s="342" t="s">
        <v>6575</v>
      </c>
      <c r="J3441" s="342" t="s">
        <v>6755</v>
      </c>
      <c r="K3441" s="581" t="s">
        <v>8319</v>
      </c>
      <c r="L3441" s="344" t="s">
        <v>4090</v>
      </c>
      <c r="N3441" s="344" t="s">
        <v>4090</v>
      </c>
      <c r="O3441" s="341" t="s">
        <v>6766</v>
      </c>
    </row>
    <row r="3442" spans="1:15" x14ac:dyDescent="0.2">
      <c r="A3442" s="341" t="s">
        <v>9257</v>
      </c>
      <c r="B3442" s="341" t="s">
        <v>9271</v>
      </c>
      <c r="C3442" s="342" t="s">
        <v>6608</v>
      </c>
      <c r="D3442" s="342" t="s">
        <v>6609</v>
      </c>
      <c r="E3442" s="342" t="s">
        <v>9324</v>
      </c>
      <c r="F3442" s="342" t="s">
        <v>6568</v>
      </c>
      <c r="G3442" s="343">
        <v>6</v>
      </c>
      <c r="H3442" s="342" t="s">
        <v>6594</v>
      </c>
      <c r="I3442" s="342" t="s">
        <v>6575</v>
      </c>
      <c r="J3442" s="342" t="s">
        <v>6755</v>
      </c>
      <c r="K3442" s="581" t="s">
        <v>7077</v>
      </c>
      <c r="L3442" s="344" t="s">
        <v>4090</v>
      </c>
      <c r="N3442" s="344" t="s">
        <v>4090</v>
      </c>
      <c r="O3442" s="341" t="s">
        <v>6766</v>
      </c>
    </row>
    <row r="3443" spans="1:15" x14ac:dyDescent="0.2">
      <c r="A3443" s="341" t="s">
        <v>9257</v>
      </c>
      <c r="B3443" s="341" t="s">
        <v>9271</v>
      </c>
      <c r="C3443" s="342" t="s">
        <v>6608</v>
      </c>
      <c r="D3443" s="342" t="s">
        <v>6609</v>
      </c>
      <c r="E3443" s="342" t="s">
        <v>9323</v>
      </c>
      <c r="F3443" s="342" t="s">
        <v>6568</v>
      </c>
      <c r="G3443" s="343">
        <v>6.44</v>
      </c>
      <c r="H3443" s="342" t="s">
        <v>6594</v>
      </c>
      <c r="I3443" s="342" t="s">
        <v>6575</v>
      </c>
      <c r="J3443" s="342" t="s">
        <v>6755</v>
      </c>
      <c r="K3443" s="581" t="s">
        <v>7122</v>
      </c>
      <c r="L3443" s="344" t="s">
        <v>4090</v>
      </c>
      <c r="N3443" s="344" t="s">
        <v>4090</v>
      </c>
      <c r="O3443" s="341">
        <v>0</v>
      </c>
    </row>
    <row r="3444" spans="1:15" x14ac:dyDescent="0.2">
      <c r="A3444" s="341" t="s">
        <v>9257</v>
      </c>
      <c r="B3444" s="341" t="s">
        <v>9271</v>
      </c>
      <c r="C3444" s="342" t="s">
        <v>6608</v>
      </c>
      <c r="D3444" s="342" t="s">
        <v>6609</v>
      </c>
      <c r="E3444" s="342" t="s">
        <v>9323</v>
      </c>
      <c r="F3444" s="342" t="s">
        <v>6568</v>
      </c>
      <c r="G3444" s="343">
        <v>12.530000000000001</v>
      </c>
      <c r="H3444" s="342" t="s">
        <v>6594</v>
      </c>
      <c r="I3444" s="342" t="s">
        <v>6575</v>
      </c>
      <c r="J3444" s="342" t="s">
        <v>6755</v>
      </c>
      <c r="K3444" s="581" t="s">
        <v>7647</v>
      </c>
      <c r="L3444" s="344" t="s">
        <v>4090</v>
      </c>
      <c r="N3444" s="344" t="s">
        <v>4090</v>
      </c>
      <c r="O3444" s="341">
        <v>0</v>
      </c>
    </row>
    <row r="3445" spans="1:15" x14ac:dyDescent="0.2">
      <c r="A3445" s="341" t="s">
        <v>9257</v>
      </c>
      <c r="B3445" s="341" t="s">
        <v>9271</v>
      </c>
      <c r="C3445" s="342" t="s">
        <v>6608</v>
      </c>
      <c r="D3445" s="342" t="s">
        <v>6609</v>
      </c>
      <c r="E3445" s="342" t="s">
        <v>9255</v>
      </c>
      <c r="F3445" s="342" t="s">
        <v>6568</v>
      </c>
      <c r="G3445" s="343">
        <v>13.34</v>
      </c>
      <c r="H3445" s="342" t="s">
        <v>6594</v>
      </c>
      <c r="I3445" s="342" t="s">
        <v>6575</v>
      </c>
      <c r="J3445" s="342" t="s">
        <v>6755</v>
      </c>
      <c r="K3445" s="581" t="s">
        <v>7094</v>
      </c>
      <c r="L3445" s="344" t="s">
        <v>4090</v>
      </c>
      <c r="N3445" s="344" t="s">
        <v>4090</v>
      </c>
      <c r="O3445" s="341">
        <v>0</v>
      </c>
    </row>
    <row r="3446" spans="1:15" x14ac:dyDescent="0.2">
      <c r="A3446" s="341" t="s">
        <v>9257</v>
      </c>
      <c r="B3446" s="341" t="s">
        <v>9271</v>
      </c>
      <c r="C3446" s="342" t="s">
        <v>6608</v>
      </c>
      <c r="D3446" s="342" t="s">
        <v>6609</v>
      </c>
      <c r="E3446" s="342" t="s">
        <v>9319</v>
      </c>
      <c r="F3446" s="342" t="s">
        <v>6568</v>
      </c>
      <c r="G3446" s="343">
        <v>18.330000000000002</v>
      </c>
      <c r="H3446" s="342" t="s">
        <v>6594</v>
      </c>
      <c r="I3446" s="342" t="s">
        <v>6575</v>
      </c>
      <c r="J3446" s="342" t="s">
        <v>6755</v>
      </c>
      <c r="K3446" s="581" t="s">
        <v>8320</v>
      </c>
      <c r="L3446" s="344" t="s">
        <v>4090</v>
      </c>
      <c r="N3446" s="344" t="s">
        <v>4090</v>
      </c>
      <c r="O3446" s="341">
        <v>0</v>
      </c>
    </row>
    <row r="3447" spans="1:15" x14ac:dyDescent="0.2">
      <c r="A3447" s="341" t="s">
        <v>9257</v>
      </c>
      <c r="B3447" s="341" t="s">
        <v>9271</v>
      </c>
      <c r="C3447" s="342" t="s">
        <v>6608</v>
      </c>
      <c r="D3447" s="342" t="s">
        <v>6609</v>
      </c>
      <c r="E3447" s="342" t="s">
        <v>9332</v>
      </c>
      <c r="F3447" s="342" t="s">
        <v>6568</v>
      </c>
      <c r="G3447" s="343">
        <v>8.75</v>
      </c>
      <c r="H3447" s="342" t="s">
        <v>6594</v>
      </c>
      <c r="I3447" s="342" t="s">
        <v>6575</v>
      </c>
      <c r="J3447" s="342" t="s">
        <v>6755</v>
      </c>
      <c r="K3447" s="581" t="s">
        <v>7108</v>
      </c>
      <c r="L3447" s="344" t="s">
        <v>4090</v>
      </c>
      <c r="N3447" s="344" t="s">
        <v>4090</v>
      </c>
      <c r="O3447" s="341" t="s">
        <v>6752</v>
      </c>
    </row>
    <row r="3448" spans="1:15" x14ac:dyDescent="0.2">
      <c r="A3448" s="341" t="s">
        <v>9257</v>
      </c>
      <c r="B3448" s="341" t="s">
        <v>9271</v>
      </c>
      <c r="C3448" s="342" t="s">
        <v>6608</v>
      </c>
      <c r="D3448" s="342" t="s">
        <v>6609</v>
      </c>
      <c r="E3448" s="342" t="s">
        <v>9331</v>
      </c>
      <c r="F3448" s="342" t="s">
        <v>6568</v>
      </c>
      <c r="G3448" s="343">
        <v>5.76</v>
      </c>
      <c r="H3448" s="342" t="s">
        <v>6594</v>
      </c>
      <c r="I3448" s="342" t="s">
        <v>6575</v>
      </c>
      <c r="J3448" s="342" t="s">
        <v>6755</v>
      </c>
      <c r="K3448" s="581" t="s">
        <v>6779</v>
      </c>
      <c r="L3448" s="344" t="s">
        <v>4090</v>
      </c>
      <c r="N3448" s="344" t="s">
        <v>4090</v>
      </c>
      <c r="O3448" s="341">
        <v>0</v>
      </c>
    </row>
    <row r="3449" spans="1:15" x14ac:dyDescent="0.2">
      <c r="A3449" s="341" t="s">
        <v>9257</v>
      </c>
      <c r="B3449" s="341" t="s">
        <v>9271</v>
      </c>
      <c r="C3449" s="342" t="s">
        <v>6608</v>
      </c>
      <c r="D3449" s="342" t="s">
        <v>6609</v>
      </c>
      <c r="E3449" s="342" t="s">
        <v>9325</v>
      </c>
      <c r="F3449" s="342" t="s">
        <v>6568</v>
      </c>
      <c r="G3449" s="343">
        <v>7.5</v>
      </c>
      <c r="H3449" s="342" t="s">
        <v>6594</v>
      </c>
      <c r="I3449" s="342" t="s">
        <v>6575</v>
      </c>
      <c r="J3449" s="342" t="s">
        <v>6755</v>
      </c>
      <c r="K3449" s="581" t="s">
        <v>8320</v>
      </c>
      <c r="L3449" s="344" t="s">
        <v>4090</v>
      </c>
      <c r="N3449" s="344" t="s">
        <v>4090</v>
      </c>
      <c r="O3449" s="341">
        <v>0</v>
      </c>
    </row>
    <row r="3450" spans="1:15" x14ac:dyDescent="0.2">
      <c r="A3450" s="341" t="s">
        <v>9257</v>
      </c>
      <c r="B3450" s="341" t="s">
        <v>9271</v>
      </c>
      <c r="C3450" s="342" t="s">
        <v>6608</v>
      </c>
      <c r="D3450" s="342" t="s">
        <v>6609</v>
      </c>
      <c r="E3450" s="342" t="s">
        <v>9322</v>
      </c>
      <c r="F3450" s="342" t="s">
        <v>6568</v>
      </c>
      <c r="G3450" s="343">
        <v>9.8800000000000008</v>
      </c>
      <c r="H3450" s="342" t="s">
        <v>6594</v>
      </c>
      <c r="I3450" s="342" t="s">
        <v>6575</v>
      </c>
      <c r="J3450" s="342" t="s">
        <v>6755</v>
      </c>
      <c r="K3450" s="581" t="s">
        <v>7689</v>
      </c>
      <c r="L3450" s="344" t="s">
        <v>4090</v>
      </c>
      <c r="N3450" s="344" t="s">
        <v>4090</v>
      </c>
      <c r="O3450" s="341" t="s">
        <v>6766</v>
      </c>
    </row>
    <row r="3451" spans="1:15" x14ac:dyDescent="0.2">
      <c r="A3451" s="341" t="s">
        <v>9257</v>
      </c>
      <c r="B3451" s="341" t="s">
        <v>9271</v>
      </c>
      <c r="C3451" s="342" t="s">
        <v>6608</v>
      </c>
      <c r="D3451" s="342" t="s">
        <v>6609</v>
      </c>
      <c r="E3451" s="342" t="s">
        <v>9322</v>
      </c>
      <c r="F3451" s="342" t="s">
        <v>6568</v>
      </c>
      <c r="G3451" s="343">
        <v>9.8000000000000007</v>
      </c>
      <c r="H3451" s="342" t="s">
        <v>6594</v>
      </c>
      <c r="I3451" s="342" t="s">
        <v>6575</v>
      </c>
      <c r="J3451" s="342" t="s">
        <v>6755</v>
      </c>
      <c r="K3451" s="581" t="s">
        <v>6937</v>
      </c>
      <c r="L3451" s="344" t="s">
        <v>4090</v>
      </c>
      <c r="N3451" s="344" t="s">
        <v>4090</v>
      </c>
      <c r="O3451" s="341" t="s">
        <v>6752</v>
      </c>
    </row>
    <row r="3452" spans="1:15" x14ac:dyDescent="0.2">
      <c r="A3452" s="341" t="s">
        <v>9257</v>
      </c>
      <c r="B3452" s="341" t="s">
        <v>9271</v>
      </c>
      <c r="C3452" s="342" t="s">
        <v>6608</v>
      </c>
      <c r="D3452" s="342" t="s">
        <v>6609</v>
      </c>
      <c r="E3452" s="342" t="s">
        <v>9326</v>
      </c>
      <c r="F3452" s="342" t="s">
        <v>6568</v>
      </c>
      <c r="G3452" s="343">
        <v>4.8</v>
      </c>
      <c r="H3452" s="342" t="s">
        <v>6594</v>
      </c>
      <c r="I3452" s="342" t="s">
        <v>6575</v>
      </c>
      <c r="J3452" s="342" t="s">
        <v>6755</v>
      </c>
      <c r="K3452" s="581" t="s">
        <v>7097</v>
      </c>
      <c r="L3452" s="344" t="s">
        <v>4090</v>
      </c>
      <c r="N3452" s="344" t="s">
        <v>4090</v>
      </c>
      <c r="O3452" s="341">
        <v>0</v>
      </c>
    </row>
    <row r="3453" spans="1:15" x14ac:dyDescent="0.2">
      <c r="A3453" s="341" t="s">
        <v>9257</v>
      </c>
      <c r="B3453" s="341" t="s">
        <v>9271</v>
      </c>
      <c r="C3453" s="342" t="s">
        <v>6608</v>
      </c>
      <c r="D3453" s="342" t="s">
        <v>6609</v>
      </c>
      <c r="E3453" s="342" t="s">
        <v>9337</v>
      </c>
      <c r="F3453" s="342" t="s">
        <v>6568</v>
      </c>
      <c r="G3453" s="343">
        <v>14.700000000000001</v>
      </c>
      <c r="H3453" s="342" t="s">
        <v>6594</v>
      </c>
      <c r="I3453" s="342" t="s">
        <v>6575</v>
      </c>
      <c r="J3453" s="342" t="s">
        <v>6755</v>
      </c>
      <c r="K3453" s="581" t="s">
        <v>7579</v>
      </c>
      <c r="L3453" s="344" t="s">
        <v>4090</v>
      </c>
      <c r="N3453" s="344" t="s">
        <v>4090</v>
      </c>
      <c r="O3453" s="341">
        <v>0</v>
      </c>
    </row>
    <row r="3454" spans="1:15" x14ac:dyDescent="0.2">
      <c r="A3454" s="341" t="s">
        <v>9257</v>
      </c>
      <c r="B3454" s="341" t="s">
        <v>9271</v>
      </c>
      <c r="C3454" s="342" t="s">
        <v>6608</v>
      </c>
      <c r="D3454" s="342" t="s">
        <v>6609</v>
      </c>
      <c r="E3454" s="342" t="s">
        <v>9332</v>
      </c>
      <c r="F3454" s="342" t="s">
        <v>6568</v>
      </c>
      <c r="G3454" s="343">
        <v>6.3</v>
      </c>
      <c r="H3454" s="342" t="s">
        <v>6594</v>
      </c>
      <c r="I3454" s="342" t="s">
        <v>6575</v>
      </c>
      <c r="J3454" s="342" t="s">
        <v>6755</v>
      </c>
      <c r="K3454" s="581" t="s">
        <v>6768</v>
      </c>
      <c r="L3454" s="344" t="s">
        <v>4090</v>
      </c>
      <c r="N3454" s="344" t="s">
        <v>4090</v>
      </c>
      <c r="O3454" s="341">
        <v>0</v>
      </c>
    </row>
    <row r="3455" spans="1:15" x14ac:dyDescent="0.2">
      <c r="A3455" s="341" t="s">
        <v>9257</v>
      </c>
      <c r="B3455" s="341" t="s">
        <v>9271</v>
      </c>
      <c r="C3455" s="342" t="s">
        <v>6608</v>
      </c>
      <c r="D3455" s="342" t="s">
        <v>6609</v>
      </c>
      <c r="E3455" s="342" t="s">
        <v>9332</v>
      </c>
      <c r="F3455" s="342" t="s">
        <v>6568</v>
      </c>
      <c r="G3455" s="343">
        <v>8.09</v>
      </c>
      <c r="H3455" s="342" t="s">
        <v>6594</v>
      </c>
      <c r="I3455" s="342" t="s">
        <v>6575</v>
      </c>
      <c r="J3455" s="342" t="s">
        <v>6755</v>
      </c>
      <c r="K3455" s="581" t="s">
        <v>6841</v>
      </c>
      <c r="L3455" s="344" t="s">
        <v>4090</v>
      </c>
      <c r="N3455" s="344" t="s">
        <v>4090</v>
      </c>
      <c r="O3455" s="341">
        <v>0</v>
      </c>
    </row>
    <row r="3456" spans="1:15" x14ac:dyDescent="0.2">
      <c r="A3456" s="341" t="s">
        <v>9257</v>
      </c>
      <c r="B3456" s="341" t="s">
        <v>9288</v>
      </c>
      <c r="C3456" s="342" t="s">
        <v>6811</v>
      </c>
      <c r="D3456" s="342" t="s">
        <v>6812</v>
      </c>
      <c r="E3456" s="342" t="s">
        <v>9326</v>
      </c>
      <c r="F3456" s="342" t="s">
        <v>6568</v>
      </c>
      <c r="G3456" s="343">
        <v>8.8000000000000007</v>
      </c>
      <c r="H3456" s="342" t="s">
        <v>6594</v>
      </c>
      <c r="I3456" s="342" t="s">
        <v>6575</v>
      </c>
      <c r="J3456" s="342" t="s">
        <v>6755</v>
      </c>
      <c r="K3456" s="581" t="s">
        <v>7079</v>
      </c>
      <c r="L3456" s="344" t="s">
        <v>4090</v>
      </c>
      <c r="N3456" s="344" t="s">
        <v>4090</v>
      </c>
      <c r="O3456" s="341" t="s">
        <v>6766</v>
      </c>
    </row>
    <row r="3457" spans="1:15" x14ac:dyDescent="0.2">
      <c r="A3457" s="341" t="s">
        <v>9257</v>
      </c>
      <c r="B3457" s="341" t="s">
        <v>9288</v>
      </c>
      <c r="C3457" s="342" t="s">
        <v>6811</v>
      </c>
      <c r="D3457" s="342" t="s">
        <v>6812</v>
      </c>
      <c r="E3457" s="342" t="s">
        <v>9321</v>
      </c>
      <c r="F3457" s="342" t="s">
        <v>6568</v>
      </c>
      <c r="G3457" s="343">
        <v>6.24</v>
      </c>
      <c r="H3457" s="342" t="s">
        <v>6594</v>
      </c>
      <c r="I3457" s="342" t="s">
        <v>6575</v>
      </c>
      <c r="J3457" s="342" t="s">
        <v>6755</v>
      </c>
      <c r="K3457" s="581" t="s">
        <v>8321</v>
      </c>
      <c r="L3457" s="344" t="s">
        <v>4090</v>
      </c>
      <c r="N3457" s="344" t="s">
        <v>4090</v>
      </c>
      <c r="O3457" s="341" t="s">
        <v>6766</v>
      </c>
    </row>
    <row r="3458" spans="1:15" x14ac:dyDescent="0.2">
      <c r="A3458" s="341" t="s">
        <v>9257</v>
      </c>
      <c r="B3458" s="341" t="s">
        <v>9288</v>
      </c>
      <c r="C3458" s="342" t="s">
        <v>6811</v>
      </c>
      <c r="D3458" s="342" t="s">
        <v>6812</v>
      </c>
      <c r="E3458" s="342" t="s">
        <v>9321</v>
      </c>
      <c r="F3458" s="342" t="s">
        <v>6568</v>
      </c>
      <c r="G3458" s="343">
        <v>5.4</v>
      </c>
      <c r="H3458" s="342" t="s">
        <v>6594</v>
      </c>
      <c r="I3458" s="342" t="s">
        <v>6575</v>
      </c>
      <c r="J3458" s="342" t="s">
        <v>6755</v>
      </c>
      <c r="K3458" s="581" t="s">
        <v>8322</v>
      </c>
      <c r="L3458" s="344" t="s">
        <v>4090</v>
      </c>
      <c r="N3458" s="344" t="s">
        <v>4090</v>
      </c>
      <c r="O3458" s="341" t="s">
        <v>6766</v>
      </c>
    </row>
    <row r="3459" spans="1:15" x14ac:dyDescent="0.2">
      <c r="A3459" s="341" t="s">
        <v>9257</v>
      </c>
      <c r="B3459" s="341" t="s">
        <v>9288</v>
      </c>
      <c r="C3459" s="342" t="s">
        <v>6811</v>
      </c>
      <c r="D3459" s="342" t="s">
        <v>6812</v>
      </c>
      <c r="E3459" s="342" t="s">
        <v>9333</v>
      </c>
      <c r="F3459" s="342" t="s">
        <v>6568</v>
      </c>
      <c r="G3459" s="343">
        <v>2.6950000000000003</v>
      </c>
      <c r="H3459" s="342" t="s">
        <v>6594</v>
      </c>
      <c r="I3459" s="342" t="s">
        <v>6575</v>
      </c>
      <c r="J3459" s="342" t="s">
        <v>6755</v>
      </c>
      <c r="K3459" s="581" t="s">
        <v>7516</v>
      </c>
      <c r="L3459" s="344" t="s">
        <v>4090</v>
      </c>
      <c r="N3459" s="344" t="s">
        <v>4090</v>
      </c>
      <c r="O3459" s="341" t="s">
        <v>6752</v>
      </c>
    </row>
    <row r="3460" spans="1:15" x14ac:dyDescent="0.2">
      <c r="A3460" s="341" t="s">
        <v>9257</v>
      </c>
      <c r="B3460" s="341" t="s">
        <v>9288</v>
      </c>
      <c r="C3460" s="342" t="s">
        <v>6811</v>
      </c>
      <c r="D3460" s="342" t="s">
        <v>6812</v>
      </c>
      <c r="E3460" s="342" t="s">
        <v>9320</v>
      </c>
      <c r="F3460" s="342" t="s">
        <v>6568</v>
      </c>
      <c r="G3460" s="343">
        <v>5.3550000000000004</v>
      </c>
      <c r="H3460" s="342" t="s">
        <v>6594</v>
      </c>
      <c r="I3460" s="342" t="s">
        <v>6575</v>
      </c>
      <c r="J3460" s="342" t="s">
        <v>6755</v>
      </c>
      <c r="K3460" s="581" t="s">
        <v>8323</v>
      </c>
      <c r="L3460" s="344" t="s">
        <v>4090</v>
      </c>
      <c r="N3460" s="344" t="s">
        <v>4090</v>
      </c>
      <c r="O3460" s="341" t="s">
        <v>6766</v>
      </c>
    </row>
    <row r="3461" spans="1:15" x14ac:dyDescent="0.2">
      <c r="A3461" s="341" t="s">
        <v>9257</v>
      </c>
      <c r="B3461" s="341" t="s">
        <v>9288</v>
      </c>
      <c r="C3461" s="342" t="s">
        <v>6811</v>
      </c>
      <c r="D3461" s="342" t="s">
        <v>6812</v>
      </c>
      <c r="E3461" s="342" t="s">
        <v>9337</v>
      </c>
      <c r="F3461" s="342" t="s">
        <v>6568</v>
      </c>
      <c r="G3461" s="343">
        <v>4.6000000000000005</v>
      </c>
      <c r="H3461" s="342" t="s">
        <v>6594</v>
      </c>
      <c r="I3461" s="342" t="s">
        <v>6575</v>
      </c>
      <c r="J3461" s="342" t="s">
        <v>6755</v>
      </c>
      <c r="K3461" s="581" t="s">
        <v>7709</v>
      </c>
      <c r="L3461" s="344" t="s">
        <v>4090</v>
      </c>
      <c r="N3461" s="344" t="s">
        <v>4090</v>
      </c>
      <c r="O3461" s="341" t="s">
        <v>6752</v>
      </c>
    </row>
    <row r="3462" spans="1:15" x14ac:dyDescent="0.2">
      <c r="A3462" s="341" t="s">
        <v>9257</v>
      </c>
      <c r="B3462" s="341" t="s">
        <v>9288</v>
      </c>
      <c r="C3462" s="342" t="s">
        <v>6811</v>
      </c>
      <c r="D3462" s="342" t="s">
        <v>6812</v>
      </c>
      <c r="E3462" s="342" t="s">
        <v>9325</v>
      </c>
      <c r="F3462" s="342" t="s">
        <v>6568</v>
      </c>
      <c r="G3462" s="343">
        <v>4.08</v>
      </c>
      <c r="H3462" s="342" t="s">
        <v>6594</v>
      </c>
      <c r="I3462" s="342" t="s">
        <v>6575</v>
      </c>
      <c r="J3462" s="342" t="s">
        <v>6755</v>
      </c>
      <c r="K3462" s="581" t="s">
        <v>8324</v>
      </c>
      <c r="L3462" s="344" t="s">
        <v>4090</v>
      </c>
      <c r="N3462" s="344" t="s">
        <v>4090</v>
      </c>
      <c r="O3462" s="341" t="s">
        <v>6766</v>
      </c>
    </row>
    <row r="3463" spans="1:15" x14ac:dyDescent="0.2">
      <c r="A3463" s="341" t="s">
        <v>9257</v>
      </c>
      <c r="B3463" s="341" t="s">
        <v>9288</v>
      </c>
      <c r="C3463" s="342" t="s">
        <v>6811</v>
      </c>
      <c r="D3463" s="342" t="s">
        <v>6812</v>
      </c>
      <c r="E3463" s="342" t="s">
        <v>9325</v>
      </c>
      <c r="F3463" s="342" t="s">
        <v>6568</v>
      </c>
      <c r="G3463" s="343">
        <v>4.8</v>
      </c>
      <c r="H3463" s="342" t="s">
        <v>6594</v>
      </c>
      <c r="I3463" s="342" t="s">
        <v>6575</v>
      </c>
      <c r="J3463" s="342" t="s">
        <v>6755</v>
      </c>
      <c r="K3463" s="581" t="s">
        <v>7903</v>
      </c>
      <c r="L3463" s="344" t="s">
        <v>4090</v>
      </c>
      <c r="N3463" s="344" t="s">
        <v>4090</v>
      </c>
      <c r="O3463" s="341" t="s">
        <v>6766</v>
      </c>
    </row>
    <row r="3464" spans="1:15" x14ac:dyDescent="0.2">
      <c r="A3464" s="341" t="s">
        <v>9257</v>
      </c>
      <c r="B3464" s="341" t="s">
        <v>9288</v>
      </c>
      <c r="C3464" s="342" t="s">
        <v>6811</v>
      </c>
      <c r="D3464" s="342" t="s">
        <v>6812</v>
      </c>
      <c r="E3464" s="342" t="s">
        <v>9326</v>
      </c>
      <c r="F3464" s="342" t="s">
        <v>6568</v>
      </c>
      <c r="G3464" s="343">
        <v>4.68</v>
      </c>
      <c r="H3464" s="342" t="s">
        <v>6594</v>
      </c>
      <c r="I3464" s="342" t="s">
        <v>6575</v>
      </c>
      <c r="J3464" s="342" t="s">
        <v>6755</v>
      </c>
      <c r="K3464" s="581" t="s">
        <v>8325</v>
      </c>
      <c r="L3464" s="344" t="s">
        <v>4090</v>
      </c>
      <c r="N3464" s="344" t="s">
        <v>4090</v>
      </c>
      <c r="O3464" s="341" t="s">
        <v>6766</v>
      </c>
    </row>
    <row r="3465" spans="1:15" x14ac:dyDescent="0.2">
      <c r="A3465" s="341" t="s">
        <v>9257</v>
      </c>
      <c r="B3465" s="341" t="s">
        <v>9288</v>
      </c>
      <c r="C3465" s="342" t="s">
        <v>6811</v>
      </c>
      <c r="D3465" s="342" t="s">
        <v>6812</v>
      </c>
      <c r="E3465" s="342" t="s">
        <v>9319</v>
      </c>
      <c r="F3465" s="342" t="s">
        <v>6568</v>
      </c>
      <c r="G3465" s="343">
        <v>5.4</v>
      </c>
      <c r="H3465" s="342" t="s">
        <v>6594</v>
      </c>
      <c r="I3465" s="342" t="s">
        <v>6575</v>
      </c>
      <c r="J3465" s="342" t="s">
        <v>6755</v>
      </c>
      <c r="K3465" s="581" t="s">
        <v>8321</v>
      </c>
      <c r="L3465" s="344" t="s">
        <v>4090</v>
      </c>
      <c r="N3465" s="344" t="s">
        <v>4090</v>
      </c>
      <c r="O3465" s="341" t="s">
        <v>6766</v>
      </c>
    </row>
    <row r="3466" spans="1:15" x14ac:dyDescent="0.2">
      <c r="A3466" s="341" t="s">
        <v>9257</v>
      </c>
      <c r="B3466" s="341" t="s">
        <v>9288</v>
      </c>
      <c r="C3466" s="342" t="s">
        <v>6811</v>
      </c>
      <c r="D3466" s="342" t="s">
        <v>6812</v>
      </c>
      <c r="E3466" s="342" t="s">
        <v>9322</v>
      </c>
      <c r="F3466" s="342" t="s">
        <v>6568</v>
      </c>
      <c r="G3466" s="343">
        <v>4.25</v>
      </c>
      <c r="H3466" s="342" t="s">
        <v>6594</v>
      </c>
      <c r="I3466" s="342" t="s">
        <v>6575</v>
      </c>
      <c r="J3466" s="342" t="s">
        <v>6755</v>
      </c>
      <c r="K3466" s="581" t="s">
        <v>6820</v>
      </c>
      <c r="L3466" s="344" t="s">
        <v>4090</v>
      </c>
      <c r="N3466" s="344" t="s">
        <v>4090</v>
      </c>
      <c r="O3466" s="341" t="s">
        <v>6766</v>
      </c>
    </row>
    <row r="3467" spans="1:15" x14ac:dyDescent="0.2">
      <c r="A3467" s="341" t="s">
        <v>9257</v>
      </c>
      <c r="B3467" s="341" t="s">
        <v>9288</v>
      </c>
      <c r="C3467" s="342" t="s">
        <v>6811</v>
      </c>
      <c r="D3467" s="342" t="s">
        <v>6812</v>
      </c>
      <c r="E3467" s="342" t="s">
        <v>9322</v>
      </c>
      <c r="F3467" s="342" t="s">
        <v>6568</v>
      </c>
      <c r="G3467" s="343">
        <v>7.1050000000000004</v>
      </c>
      <c r="H3467" s="342" t="s">
        <v>6594</v>
      </c>
      <c r="I3467" s="342" t="s">
        <v>6575</v>
      </c>
      <c r="J3467" s="342" t="s">
        <v>6755</v>
      </c>
      <c r="K3467" s="581" t="s">
        <v>7075</v>
      </c>
      <c r="L3467" s="344" t="s">
        <v>4090</v>
      </c>
      <c r="N3467" s="344" t="s">
        <v>4090</v>
      </c>
      <c r="O3467" s="341" t="s">
        <v>6752</v>
      </c>
    </row>
    <row r="3468" spans="1:15" x14ac:dyDescent="0.2">
      <c r="A3468" s="341" t="s">
        <v>9257</v>
      </c>
      <c r="B3468" s="341" t="s">
        <v>9288</v>
      </c>
      <c r="C3468" s="342" t="s">
        <v>6811</v>
      </c>
      <c r="D3468" s="342" t="s">
        <v>6812</v>
      </c>
      <c r="E3468" s="342" t="s">
        <v>9322</v>
      </c>
      <c r="F3468" s="342" t="s">
        <v>6568</v>
      </c>
      <c r="G3468" s="343">
        <v>9</v>
      </c>
      <c r="H3468" s="342" t="s">
        <v>6594</v>
      </c>
      <c r="I3468" s="342" t="s">
        <v>6575</v>
      </c>
      <c r="J3468" s="342" t="s">
        <v>6755</v>
      </c>
      <c r="K3468" s="581" t="s">
        <v>8326</v>
      </c>
      <c r="L3468" s="344" t="s">
        <v>4090</v>
      </c>
      <c r="N3468" s="344" t="s">
        <v>4090</v>
      </c>
      <c r="O3468" s="341" t="s">
        <v>6766</v>
      </c>
    </row>
    <row r="3469" spans="1:15" x14ac:dyDescent="0.2">
      <c r="A3469" s="341" t="s">
        <v>9257</v>
      </c>
      <c r="B3469" s="341" t="s">
        <v>9288</v>
      </c>
      <c r="C3469" s="342" t="s">
        <v>6811</v>
      </c>
      <c r="D3469" s="342" t="s">
        <v>6812</v>
      </c>
      <c r="E3469" s="342" t="s">
        <v>9332</v>
      </c>
      <c r="F3469" s="342" t="s">
        <v>6568</v>
      </c>
      <c r="G3469" s="343">
        <v>7.63</v>
      </c>
      <c r="H3469" s="342" t="s">
        <v>6594</v>
      </c>
      <c r="I3469" s="342" t="s">
        <v>6575</v>
      </c>
      <c r="J3469" s="342" t="s">
        <v>6755</v>
      </c>
      <c r="K3469" s="581" t="s">
        <v>7970</v>
      </c>
      <c r="L3469" s="344" t="s">
        <v>4090</v>
      </c>
      <c r="N3469" s="344" t="s">
        <v>4090</v>
      </c>
      <c r="O3469" s="341" t="s">
        <v>6766</v>
      </c>
    </row>
    <row r="3470" spans="1:15" x14ac:dyDescent="0.2">
      <c r="A3470" s="341" t="s">
        <v>9257</v>
      </c>
      <c r="B3470" s="341" t="s">
        <v>9288</v>
      </c>
      <c r="C3470" s="342" t="s">
        <v>6811</v>
      </c>
      <c r="D3470" s="342" t="s">
        <v>6812</v>
      </c>
      <c r="E3470" s="342" t="s">
        <v>9338</v>
      </c>
      <c r="F3470" s="342" t="s">
        <v>6568</v>
      </c>
      <c r="G3470" s="343">
        <v>3.06</v>
      </c>
      <c r="H3470" s="342" t="s">
        <v>6594</v>
      </c>
      <c r="I3470" s="342" t="s">
        <v>6575</v>
      </c>
      <c r="J3470" s="342" t="s">
        <v>6755</v>
      </c>
      <c r="K3470" s="581" t="s">
        <v>8327</v>
      </c>
      <c r="L3470" s="344" t="s">
        <v>4090</v>
      </c>
      <c r="N3470" s="344" t="s">
        <v>4090</v>
      </c>
      <c r="O3470" s="341" t="s">
        <v>6766</v>
      </c>
    </row>
    <row r="3471" spans="1:15" x14ac:dyDescent="0.2">
      <c r="A3471" s="341" t="s">
        <v>9257</v>
      </c>
      <c r="B3471" s="341" t="s">
        <v>9288</v>
      </c>
      <c r="C3471" s="342" t="s">
        <v>6811</v>
      </c>
      <c r="D3471" s="342" t="s">
        <v>6812</v>
      </c>
      <c r="E3471" s="342" t="s">
        <v>9320</v>
      </c>
      <c r="F3471" s="342" t="s">
        <v>6568</v>
      </c>
      <c r="G3471" s="343">
        <v>6</v>
      </c>
      <c r="H3471" s="342" t="s">
        <v>6594</v>
      </c>
      <c r="I3471" s="342" t="s">
        <v>6575</v>
      </c>
      <c r="J3471" s="342" t="s">
        <v>6755</v>
      </c>
      <c r="K3471" s="581" t="s">
        <v>8328</v>
      </c>
      <c r="L3471" s="344" t="s">
        <v>4090</v>
      </c>
      <c r="N3471" s="344" t="s">
        <v>4090</v>
      </c>
      <c r="O3471" s="341" t="s">
        <v>6766</v>
      </c>
    </row>
    <row r="3472" spans="1:15" x14ac:dyDescent="0.2">
      <c r="A3472" s="341" t="s">
        <v>9257</v>
      </c>
      <c r="B3472" s="341" t="s">
        <v>9288</v>
      </c>
      <c r="C3472" s="342" t="s">
        <v>6811</v>
      </c>
      <c r="D3472" s="342" t="s">
        <v>6812</v>
      </c>
      <c r="E3472" s="342" t="s">
        <v>9323</v>
      </c>
      <c r="F3472" s="342" t="s">
        <v>6568</v>
      </c>
      <c r="G3472" s="343">
        <v>5.28</v>
      </c>
      <c r="H3472" s="342" t="s">
        <v>6594</v>
      </c>
      <c r="I3472" s="342" t="s">
        <v>6575</v>
      </c>
      <c r="J3472" s="342" t="s">
        <v>6755</v>
      </c>
      <c r="K3472" s="581" t="s">
        <v>7150</v>
      </c>
      <c r="L3472" s="344" t="s">
        <v>4090</v>
      </c>
      <c r="N3472" s="344" t="s">
        <v>4090</v>
      </c>
      <c r="O3472" s="341">
        <v>0</v>
      </c>
    </row>
    <row r="3473" spans="1:15" x14ac:dyDescent="0.2">
      <c r="A3473" s="341" t="s">
        <v>9257</v>
      </c>
      <c r="B3473" s="341" t="s">
        <v>9288</v>
      </c>
      <c r="C3473" s="342" t="s">
        <v>6811</v>
      </c>
      <c r="D3473" s="342" t="s">
        <v>6812</v>
      </c>
      <c r="E3473" s="342" t="s">
        <v>9323</v>
      </c>
      <c r="F3473" s="342" t="s">
        <v>6568</v>
      </c>
      <c r="G3473" s="343">
        <v>3.92</v>
      </c>
      <c r="H3473" s="342" t="s">
        <v>6594</v>
      </c>
      <c r="I3473" s="342" t="s">
        <v>6575</v>
      </c>
      <c r="J3473" s="342" t="s">
        <v>6755</v>
      </c>
      <c r="K3473" s="581" t="s">
        <v>8329</v>
      </c>
      <c r="L3473" s="344" t="s">
        <v>4090</v>
      </c>
      <c r="N3473" s="344" t="s">
        <v>4090</v>
      </c>
      <c r="O3473" s="341">
        <v>0</v>
      </c>
    </row>
    <row r="3474" spans="1:15" x14ac:dyDescent="0.2">
      <c r="A3474" s="341" t="s">
        <v>9257</v>
      </c>
      <c r="B3474" s="341" t="s">
        <v>9288</v>
      </c>
      <c r="C3474" s="342" t="s">
        <v>6811</v>
      </c>
      <c r="D3474" s="342" t="s">
        <v>6812</v>
      </c>
      <c r="E3474" s="342" t="s">
        <v>9323</v>
      </c>
      <c r="F3474" s="342" t="s">
        <v>6568</v>
      </c>
      <c r="G3474" s="343">
        <v>5</v>
      </c>
      <c r="H3474" s="342" t="s">
        <v>6594</v>
      </c>
      <c r="I3474" s="342" t="s">
        <v>6575</v>
      </c>
      <c r="J3474" s="342" t="s">
        <v>6755</v>
      </c>
      <c r="K3474" s="581" t="s">
        <v>7038</v>
      </c>
      <c r="L3474" s="344" t="s">
        <v>4090</v>
      </c>
      <c r="N3474" s="344" t="s">
        <v>4090</v>
      </c>
      <c r="O3474" s="341" t="s">
        <v>6766</v>
      </c>
    </row>
    <row r="3475" spans="1:15" x14ac:dyDescent="0.2">
      <c r="A3475" s="341" t="s">
        <v>9257</v>
      </c>
      <c r="B3475" s="341" t="s">
        <v>9288</v>
      </c>
      <c r="C3475" s="342" t="s">
        <v>6811</v>
      </c>
      <c r="D3475" s="342" t="s">
        <v>6812</v>
      </c>
      <c r="E3475" s="342" t="s">
        <v>9329</v>
      </c>
      <c r="F3475" s="342" t="s">
        <v>6568</v>
      </c>
      <c r="G3475" s="343">
        <v>4.18</v>
      </c>
      <c r="H3475" s="342" t="s">
        <v>6594</v>
      </c>
      <c r="I3475" s="342" t="s">
        <v>6575</v>
      </c>
      <c r="J3475" s="342" t="s">
        <v>6755</v>
      </c>
      <c r="K3475" s="581" t="s">
        <v>7160</v>
      </c>
      <c r="L3475" s="344" t="s">
        <v>4090</v>
      </c>
      <c r="N3475" s="344" t="s">
        <v>4090</v>
      </c>
      <c r="O3475" s="341">
        <v>0</v>
      </c>
    </row>
    <row r="3476" spans="1:15" x14ac:dyDescent="0.2">
      <c r="A3476" s="341" t="s">
        <v>9257</v>
      </c>
      <c r="B3476" s="341" t="s">
        <v>9288</v>
      </c>
      <c r="C3476" s="342" t="s">
        <v>6811</v>
      </c>
      <c r="D3476" s="342" t="s">
        <v>6812</v>
      </c>
      <c r="E3476" s="342" t="s">
        <v>9328</v>
      </c>
      <c r="F3476" s="342" t="s">
        <v>6568</v>
      </c>
      <c r="G3476" s="343">
        <v>10.08</v>
      </c>
      <c r="H3476" s="342" t="s">
        <v>6594</v>
      </c>
      <c r="I3476" s="342" t="s">
        <v>6575</v>
      </c>
      <c r="J3476" s="342" t="s">
        <v>6755</v>
      </c>
      <c r="K3476" s="581" t="s">
        <v>7702</v>
      </c>
      <c r="L3476" s="344" t="s">
        <v>4090</v>
      </c>
      <c r="N3476" s="344" t="s">
        <v>4090</v>
      </c>
      <c r="O3476" s="341">
        <v>0</v>
      </c>
    </row>
    <row r="3477" spans="1:15" x14ac:dyDescent="0.2">
      <c r="A3477" s="341" t="s">
        <v>9257</v>
      </c>
      <c r="B3477" s="341" t="s">
        <v>9288</v>
      </c>
      <c r="C3477" s="342" t="s">
        <v>6811</v>
      </c>
      <c r="D3477" s="342" t="s">
        <v>6812</v>
      </c>
      <c r="E3477" s="342" t="s">
        <v>9319</v>
      </c>
      <c r="F3477" s="342" t="s">
        <v>6568</v>
      </c>
      <c r="G3477" s="343">
        <v>10.64</v>
      </c>
      <c r="H3477" s="342" t="s">
        <v>6594</v>
      </c>
      <c r="I3477" s="342" t="s">
        <v>6575</v>
      </c>
      <c r="J3477" s="342" t="s">
        <v>6755</v>
      </c>
      <c r="K3477" s="581" t="s">
        <v>7160</v>
      </c>
      <c r="L3477" s="344" t="s">
        <v>4090</v>
      </c>
      <c r="N3477" s="344" t="s">
        <v>4090</v>
      </c>
      <c r="O3477" s="341">
        <v>0</v>
      </c>
    </row>
    <row r="3478" spans="1:15" x14ac:dyDescent="0.2">
      <c r="A3478" s="341" t="s">
        <v>9257</v>
      </c>
      <c r="B3478" s="341" t="s">
        <v>9288</v>
      </c>
      <c r="C3478" s="342" t="s">
        <v>6811</v>
      </c>
      <c r="D3478" s="342" t="s">
        <v>6812</v>
      </c>
      <c r="E3478" s="342" t="s">
        <v>9326</v>
      </c>
      <c r="F3478" s="342" t="s">
        <v>6568</v>
      </c>
      <c r="G3478" s="343">
        <v>8.64</v>
      </c>
      <c r="H3478" s="342" t="s">
        <v>6594</v>
      </c>
      <c r="I3478" s="342" t="s">
        <v>6575</v>
      </c>
      <c r="J3478" s="342" t="s">
        <v>6755</v>
      </c>
      <c r="K3478" s="581" t="s">
        <v>7507</v>
      </c>
      <c r="L3478" s="344" t="s">
        <v>4090</v>
      </c>
      <c r="N3478" s="344" t="s">
        <v>4090</v>
      </c>
      <c r="O3478" s="341">
        <v>0</v>
      </c>
    </row>
    <row r="3479" spans="1:15" x14ac:dyDescent="0.2">
      <c r="A3479" s="341" t="s">
        <v>9257</v>
      </c>
      <c r="B3479" s="341" t="s">
        <v>9288</v>
      </c>
      <c r="C3479" s="342" t="s">
        <v>6811</v>
      </c>
      <c r="D3479" s="342" t="s">
        <v>6812</v>
      </c>
      <c r="E3479" s="342" t="s">
        <v>9320</v>
      </c>
      <c r="F3479" s="342" t="s">
        <v>6568</v>
      </c>
      <c r="G3479" s="343">
        <v>5.76</v>
      </c>
      <c r="H3479" s="342" t="s">
        <v>6594</v>
      </c>
      <c r="I3479" s="342" t="s">
        <v>6575</v>
      </c>
      <c r="J3479" s="342" t="s">
        <v>6755</v>
      </c>
      <c r="K3479" s="581" t="s">
        <v>6758</v>
      </c>
      <c r="L3479" s="344" t="s">
        <v>4090</v>
      </c>
      <c r="N3479" s="344" t="s">
        <v>4090</v>
      </c>
      <c r="O3479" s="341" t="s">
        <v>6752</v>
      </c>
    </row>
    <row r="3480" spans="1:15" x14ac:dyDescent="0.2">
      <c r="A3480" s="341" t="s">
        <v>9257</v>
      </c>
      <c r="B3480" s="341" t="s">
        <v>9288</v>
      </c>
      <c r="C3480" s="342" t="s">
        <v>6811</v>
      </c>
      <c r="D3480" s="342" t="s">
        <v>6812</v>
      </c>
      <c r="E3480" s="342" t="s">
        <v>9320</v>
      </c>
      <c r="F3480" s="342" t="s">
        <v>6568</v>
      </c>
      <c r="G3480" s="343">
        <v>28.75</v>
      </c>
      <c r="H3480" s="342" t="s">
        <v>6594</v>
      </c>
      <c r="I3480" s="342" t="s">
        <v>6575</v>
      </c>
      <c r="J3480" s="342" t="s">
        <v>6755</v>
      </c>
      <c r="K3480" s="581" t="s">
        <v>6845</v>
      </c>
      <c r="L3480" s="344" t="s">
        <v>4090</v>
      </c>
      <c r="N3480" s="344" t="s">
        <v>4090</v>
      </c>
      <c r="O3480" s="341" t="s">
        <v>6752</v>
      </c>
    </row>
    <row r="3481" spans="1:15" x14ac:dyDescent="0.2">
      <c r="A3481" s="341" t="s">
        <v>9257</v>
      </c>
      <c r="B3481" s="341" t="s">
        <v>9288</v>
      </c>
      <c r="C3481" s="342" t="s">
        <v>6811</v>
      </c>
      <c r="D3481" s="342" t="s">
        <v>6812</v>
      </c>
      <c r="E3481" s="342" t="s">
        <v>9325</v>
      </c>
      <c r="F3481" s="342" t="s">
        <v>6568</v>
      </c>
      <c r="G3481" s="343">
        <v>39.6</v>
      </c>
      <c r="H3481" s="342" t="s">
        <v>6594</v>
      </c>
      <c r="I3481" s="342" t="s">
        <v>6575</v>
      </c>
      <c r="J3481" s="342" t="s">
        <v>6755</v>
      </c>
      <c r="K3481" s="581" t="s">
        <v>7045</v>
      </c>
      <c r="L3481" s="344" t="s">
        <v>4090</v>
      </c>
      <c r="N3481" s="344" t="s">
        <v>4090</v>
      </c>
      <c r="O3481" s="341" t="s">
        <v>6752</v>
      </c>
    </row>
    <row r="3482" spans="1:15" x14ac:dyDescent="0.2">
      <c r="A3482" s="341" t="s">
        <v>9257</v>
      </c>
      <c r="B3482" s="341" t="s">
        <v>9288</v>
      </c>
      <c r="C3482" s="342" t="s">
        <v>6811</v>
      </c>
      <c r="D3482" s="342" t="s">
        <v>6812</v>
      </c>
      <c r="E3482" s="342" t="s">
        <v>9321</v>
      </c>
      <c r="F3482" s="342" t="s">
        <v>6568</v>
      </c>
      <c r="G3482" s="343">
        <v>86.8</v>
      </c>
      <c r="H3482" s="342" t="s">
        <v>6594</v>
      </c>
      <c r="I3482" s="342" t="s">
        <v>6575</v>
      </c>
      <c r="J3482" s="342" t="s">
        <v>6755</v>
      </c>
      <c r="K3482" s="581" t="s">
        <v>6938</v>
      </c>
      <c r="L3482" s="344" t="s">
        <v>4090</v>
      </c>
      <c r="N3482" s="344" t="s">
        <v>4090</v>
      </c>
      <c r="O3482" s="341" t="s">
        <v>6752</v>
      </c>
    </row>
    <row r="3483" spans="1:15" x14ac:dyDescent="0.2">
      <c r="A3483" s="341" t="s">
        <v>9257</v>
      </c>
      <c r="B3483" s="341" t="s">
        <v>9288</v>
      </c>
      <c r="C3483" s="342" t="s">
        <v>6811</v>
      </c>
      <c r="D3483" s="342" t="s">
        <v>6812</v>
      </c>
      <c r="E3483" s="342" t="s">
        <v>9326</v>
      </c>
      <c r="F3483" s="342" t="s">
        <v>6568</v>
      </c>
      <c r="G3483" s="343">
        <v>7.41</v>
      </c>
      <c r="H3483" s="342" t="s">
        <v>6594</v>
      </c>
      <c r="I3483" s="342" t="s">
        <v>6575</v>
      </c>
      <c r="J3483" s="342" t="s">
        <v>6755</v>
      </c>
      <c r="K3483" s="581" t="s">
        <v>7086</v>
      </c>
      <c r="L3483" s="344" t="s">
        <v>4090</v>
      </c>
      <c r="N3483" s="344" t="s">
        <v>4090</v>
      </c>
      <c r="O3483" s="341" t="s">
        <v>6752</v>
      </c>
    </row>
    <row r="3484" spans="1:15" x14ac:dyDescent="0.2">
      <c r="A3484" s="341" t="s">
        <v>9257</v>
      </c>
      <c r="B3484" s="341" t="s">
        <v>9288</v>
      </c>
      <c r="C3484" s="342" t="s">
        <v>6811</v>
      </c>
      <c r="D3484" s="342" t="s">
        <v>6812</v>
      </c>
      <c r="E3484" s="342" t="s">
        <v>9321</v>
      </c>
      <c r="F3484" s="342" t="s">
        <v>6568</v>
      </c>
      <c r="G3484" s="343">
        <v>5.28</v>
      </c>
      <c r="H3484" s="342" t="s">
        <v>6594</v>
      </c>
      <c r="I3484" s="342" t="s">
        <v>6575</v>
      </c>
      <c r="J3484" s="342" t="s">
        <v>6755</v>
      </c>
      <c r="K3484" s="581" t="s">
        <v>8330</v>
      </c>
      <c r="L3484" s="344" t="s">
        <v>4090</v>
      </c>
      <c r="N3484" s="344" t="s">
        <v>4090</v>
      </c>
      <c r="O3484" s="341">
        <v>0</v>
      </c>
    </row>
    <row r="3485" spans="1:15" x14ac:dyDescent="0.2">
      <c r="A3485" s="341" t="s">
        <v>9257</v>
      </c>
      <c r="B3485" s="341" t="s">
        <v>9288</v>
      </c>
      <c r="C3485" s="342" t="s">
        <v>6811</v>
      </c>
      <c r="D3485" s="342" t="s">
        <v>6812</v>
      </c>
      <c r="E3485" s="342" t="s">
        <v>9255</v>
      </c>
      <c r="F3485" s="342" t="s">
        <v>6568</v>
      </c>
      <c r="G3485" s="343">
        <v>9.31</v>
      </c>
      <c r="H3485" s="342" t="s">
        <v>6594</v>
      </c>
      <c r="I3485" s="342" t="s">
        <v>6575</v>
      </c>
      <c r="J3485" s="342" t="s">
        <v>6755</v>
      </c>
      <c r="K3485" s="581" t="s">
        <v>7087</v>
      </c>
      <c r="L3485" s="344" t="s">
        <v>4090</v>
      </c>
      <c r="N3485" s="344" t="s">
        <v>4090</v>
      </c>
      <c r="O3485" s="341">
        <v>0</v>
      </c>
    </row>
    <row r="3486" spans="1:15" x14ac:dyDescent="0.2">
      <c r="A3486" s="341" t="s">
        <v>9257</v>
      </c>
      <c r="B3486" s="341" t="s">
        <v>9288</v>
      </c>
      <c r="C3486" s="342" t="s">
        <v>6811</v>
      </c>
      <c r="D3486" s="342" t="s">
        <v>6812</v>
      </c>
      <c r="E3486" s="342" t="s">
        <v>9322</v>
      </c>
      <c r="F3486" s="342" t="s">
        <v>6568</v>
      </c>
      <c r="G3486" s="343">
        <v>21.25</v>
      </c>
      <c r="H3486" s="342" t="s">
        <v>6594</v>
      </c>
      <c r="I3486" s="342" t="s">
        <v>6575</v>
      </c>
      <c r="J3486" s="342" t="s">
        <v>6755</v>
      </c>
      <c r="K3486" s="581" t="s">
        <v>6683</v>
      </c>
      <c r="L3486" s="344" t="s">
        <v>4090</v>
      </c>
      <c r="N3486" s="344" t="s">
        <v>4090</v>
      </c>
      <c r="O3486" s="341">
        <v>0</v>
      </c>
    </row>
    <row r="3487" spans="1:15" x14ac:dyDescent="0.2">
      <c r="A3487" s="341" t="s">
        <v>9257</v>
      </c>
      <c r="B3487" s="341" t="s">
        <v>9288</v>
      </c>
      <c r="C3487" s="342" t="s">
        <v>6811</v>
      </c>
      <c r="D3487" s="342" t="s">
        <v>6812</v>
      </c>
      <c r="E3487" s="342" t="s">
        <v>9321</v>
      </c>
      <c r="F3487" s="342" t="s">
        <v>6568</v>
      </c>
      <c r="G3487" s="343">
        <v>3.5100000000000002</v>
      </c>
      <c r="H3487" s="342" t="s">
        <v>6594</v>
      </c>
      <c r="I3487" s="342" t="s">
        <v>6575</v>
      </c>
      <c r="J3487" s="342" t="s">
        <v>6755</v>
      </c>
      <c r="K3487" s="581" t="s">
        <v>7107</v>
      </c>
      <c r="L3487" s="344" t="s">
        <v>4090</v>
      </c>
      <c r="N3487" s="344" t="s">
        <v>4090</v>
      </c>
      <c r="O3487" s="341" t="s">
        <v>6766</v>
      </c>
    </row>
    <row r="3488" spans="1:15" x14ac:dyDescent="0.2">
      <c r="A3488" s="341" t="s">
        <v>9257</v>
      </c>
      <c r="B3488" s="341" t="s">
        <v>9288</v>
      </c>
      <c r="C3488" s="342" t="s">
        <v>6811</v>
      </c>
      <c r="D3488" s="342" t="s">
        <v>6812</v>
      </c>
      <c r="E3488" s="342" t="s">
        <v>9319</v>
      </c>
      <c r="F3488" s="342" t="s">
        <v>6568</v>
      </c>
      <c r="G3488" s="343">
        <v>5.38</v>
      </c>
      <c r="H3488" s="342" t="s">
        <v>6594</v>
      </c>
      <c r="I3488" s="342" t="s">
        <v>6575</v>
      </c>
      <c r="J3488" s="342" t="s">
        <v>6755</v>
      </c>
      <c r="K3488" s="581" t="s">
        <v>7103</v>
      </c>
      <c r="L3488" s="344" t="s">
        <v>4090</v>
      </c>
      <c r="N3488" s="344" t="s">
        <v>4090</v>
      </c>
      <c r="O3488" s="341">
        <v>0</v>
      </c>
    </row>
    <row r="3489" spans="1:15" x14ac:dyDescent="0.2">
      <c r="A3489" s="341" t="s">
        <v>9257</v>
      </c>
      <c r="B3489" s="341" t="s">
        <v>9288</v>
      </c>
      <c r="C3489" s="342" t="s">
        <v>6811</v>
      </c>
      <c r="D3489" s="342" t="s">
        <v>6812</v>
      </c>
      <c r="E3489" s="342" t="s">
        <v>9320</v>
      </c>
      <c r="F3489" s="342" t="s">
        <v>6568</v>
      </c>
      <c r="G3489" s="343">
        <v>7.5</v>
      </c>
      <c r="H3489" s="342" t="s">
        <v>6594</v>
      </c>
      <c r="I3489" s="342" t="s">
        <v>6575</v>
      </c>
      <c r="J3489" s="342" t="s">
        <v>6755</v>
      </c>
      <c r="K3489" s="581" t="s">
        <v>8331</v>
      </c>
      <c r="L3489" s="344" t="s">
        <v>4090</v>
      </c>
      <c r="N3489" s="344" t="s">
        <v>4090</v>
      </c>
      <c r="O3489" s="341">
        <v>0</v>
      </c>
    </row>
    <row r="3490" spans="1:15" x14ac:dyDescent="0.2">
      <c r="A3490" s="341" t="s">
        <v>9257</v>
      </c>
      <c r="B3490" s="341" t="s">
        <v>9288</v>
      </c>
      <c r="C3490" s="342" t="s">
        <v>6811</v>
      </c>
      <c r="D3490" s="342" t="s">
        <v>6812</v>
      </c>
      <c r="E3490" s="342" t="s">
        <v>9323</v>
      </c>
      <c r="F3490" s="342" t="s">
        <v>6568</v>
      </c>
      <c r="G3490" s="343">
        <v>6.3450000000000006</v>
      </c>
      <c r="H3490" s="342" t="s">
        <v>6594</v>
      </c>
      <c r="I3490" s="342" t="s">
        <v>6575</v>
      </c>
      <c r="J3490" s="342" t="s">
        <v>6755</v>
      </c>
      <c r="K3490" s="581" t="s">
        <v>8332</v>
      </c>
      <c r="L3490" s="344" t="s">
        <v>4090</v>
      </c>
      <c r="N3490" s="344" t="s">
        <v>4090</v>
      </c>
      <c r="O3490" s="341">
        <v>0</v>
      </c>
    </row>
    <row r="3491" spans="1:15" x14ac:dyDescent="0.2">
      <c r="A3491" s="341" t="s">
        <v>9257</v>
      </c>
      <c r="B3491" s="341" t="s">
        <v>9288</v>
      </c>
      <c r="C3491" s="342" t="s">
        <v>6811</v>
      </c>
      <c r="D3491" s="342" t="s">
        <v>6812</v>
      </c>
      <c r="E3491" s="342" t="s">
        <v>9323</v>
      </c>
      <c r="F3491" s="342" t="s">
        <v>6568</v>
      </c>
      <c r="G3491" s="343">
        <v>7.05</v>
      </c>
      <c r="H3491" s="342" t="s">
        <v>6594</v>
      </c>
      <c r="I3491" s="342" t="s">
        <v>6575</v>
      </c>
      <c r="J3491" s="342" t="s">
        <v>6755</v>
      </c>
      <c r="K3491" s="581" t="s">
        <v>8333</v>
      </c>
      <c r="L3491" s="344" t="s">
        <v>4090</v>
      </c>
      <c r="N3491" s="344" t="s">
        <v>4090</v>
      </c>
      <c r="O3491" s="341">
        <v>0</v>
      </c>
    </row>
    <row r="3492" spans="1:15" x14ac:dyDescent="0.2">
      <c r="A3492" s="341" t="s">
        <v>9257</v>
      </c>
      <c r="B3492" s="341" t="s">
        <v>9288</v>
      </c>
      <c r="C3492" s="342" t="s">
        <v>6811</v>
      </c>
      <c r="D3492" s="342" t="s">
        <v>6812</v>
      </c>
      <c r="E3492" s="342" t="s">
        <v>9323</v>
      </c>
      <c r="F3492" s="342" t="s">
        <v>6568</v>
      </c>
      <c r="G3492" s="343">
        <v>6.665</v>
      </c>
      <c r="H3492" s="342" t="s">
        <v>6594</v>
      </c>
      <c r="I3492" s="342" t="s">
        <v>6575</v>
      </c>
      <c r="J3492" s="342" t="s">
        <v>6755</v>
      </c>
      <c r="K3492" s="581" t="s">
        <v>7088</v>
      </c>
      <c r="L3492" s="344" t="s">
        <v>4090</v>
      </c>
      <c r="N3492" s="344" t="s">
        <v>4090</v>
      </c>
      <c r="O3492" s="341">
        <v>0</v>
      </c>
    </row>
    <row r="3493" spans="1:15" x14ac:dyDescent="0.2">
      <c r="A3493" s="341" t="s">
        <v>9257</v>
      </c>
      <c r="B3493" s="341" t="s">
        <v>9288</v>
      </c>
      <c r="C3493" s="342" t="s">
        <v>6811</v>
      </c>
      <c r="D3493" s="342" t="s">
        <v>6812</v>
      </c>
      <c r="E3493" s="342" t="s">
        <v>9331</v>
      </c>
      <c r="F3493" s="342" t="s">
        <v>6568</v>
      </c>
      <c r="G3493" s="343">
        <v>7.59</v>
      </c>
      <c r="H3493" s="342" t="s">
        <v>6594</v>
      </c>
      <c r="I3493" s="342" t="s">
        <v>6575</v>
      </c>
      <c r="J3493" s="342" t="s">
        <v>6755</v>
      </c>
      <c r="K3493" s="581" t="s">
        <v>6681</v>
      </c>
      <c r="L3493" s="344" t="s">
        <v>4090</v>
      </c>
      <c r="N3493" s="344" t="s">
        <v>4090</v>
      </c>
      <c r="O3493" s="341">
        <v>0</v>
      </c>
    </row>
    <row r="3494" spans="1:15" x14ac:dyDescent="0.2">
      <c r="A3494" s="341" t="s">
        <v>9257</v>
      </c>
      <c r="B3494" s="341" t="s">
        <v>9288</v>
      </c>
      <c r="C3494" s="342" t="s">
        <v>6811</v>
      </c>
      <c r="D3494" s="342" t="s">
        <v>6812</v>
      </c>
      <c r="E3494" s="342" t="s">
        <v>9338</v>
      </c>
      <c r="F3494" s="342" t="s">
        <v>6568</v>
      </c>
      <c r="G3494" s="343">
        <v>1.96</v>
      </c>
      <c r="H3494" s="342" t="s">
        <v>6594</v>
      </c>
      <c r="I3494" s="342" t="s">
        <v>6575</v>
      </c>
      <c r="J3494" s="342" t="s">
        <v>6755</v>
      </c>
      <c r="K3494" s="581" t="s">
        <v>7834</v>
      </c>
      <c r="L3494" s="344" t="s">
        <v>4090</v>
      </c>
      <c r="N3494" s="344" t="s">
        <v>4090</v>
      </c>
      <c r="O3494" s="341" t="s">
        <v>6766</v>
      </c>
    </row>
    <row r="3495" spans="1:15" x14ac:dyDescent="0.2">
      <c r="A3495" s="341" t="s">
        <v>9257</v>
      </c>
      <c r="B3495" s="341" t="s">
        <v>9288</v>
      </c>
      <c r="C3495" s="342" t="s">
        <v>6811</v>
      </c>
      <c r="D3495" s="342" t="s">
        <v>6812</v>
      </c>
      <c r="E3495" s="342" t="s">
        <v>9320</v>
      </c>
      <c r="F3495" s="342" t="s">
        <v>6568</v>
      </c>
      <c r="G3495" s="343">
        <v>8.6950000000000003</v>
      </c>
      <c r="H3495" s="342" t="s">
        <v>6594</v>
      </c>
      <c r="I3495" s="342" t="s">
        <v>6575</v>
      </c>
      <c r="J3495" s="342" t="s">
        <v>6755</v>
      </c>
      <c r="K3495" s="581" t="s">
        <v>7644</v>
      </c>
      <c r="L3495" s="344" t="s">
        <v>4090</v>
      </c>
      <c r="N3495" s="344" t="s">
        <v>4090</v>
      </c>
      <c r="O3495" s="341">
        <v>0</v>
      </c>
    </row>
    <row r="3496" spans="1:15" x14ac:dyDescent="0.2">
      <c r="A3496" s="341" t="s">
        <v>9257</v>
      </c>
      <c r="B3496" s="341" t="s">
        <v>9288</v>
      </c>
      <c r="C3496" s="342" t="s">
        <v>6811</v>
      </c>
      <c r="D3496" s="342" t="s">
        <v>6812</v>
      </c>
      <c r="E3496" s="342" t="s">
        <v>9321</v>
      </c>
      <c r="F3496" s="342" t="s">
        <v>6568</v>
      </c>
      <c r="G3496" s="343">
        <v>5.98</v>
      </c>
      <c r="H3496" s="342" t="s">
        <v>6594</v>
      </c>
      <c r="I3496" s="342" t="s">
        <v>6575</v>
      </c>
      <c r="J3496" s="342" t="s">
        <v>6755</v>
      </c>
      <c r="K3496" s="581" t="s">
        <v>8017</v>
      </c>
      <c r="L3496" s="344" t="s">
        <v>4090</v>
      </c>
      <c r="N3496" s="344" t="s">
        <v>4090</v>
      </c>
      <c r="O3496" s="341">
        <v>0</v>
      </c>
    </row>
    <row r="3497" spans="1:15" x14ac:dyDescent="0.2">
      <c r="A3497" s="341" t="s">
        <v>9257</v>
      </c>
      <c r="B3497" s="341" t="s">
        <v>9288</v>
      </c>
      <c r="C3497" s="342" t="s">
        <v>6811</v>
      </c>
      <c r="D3497" s="342" t="s">
        <v>6812</v>
      </c>
      <c r="E3497" s="342" t="s">
        <v>9334</v>
      </c>
      <c r="F3497" s="342" t="s">
        <v>6568</v>
      </c>
      <c r="G3497" s="343">
        <v>9.8000000000000007</v>
      </c>
      <c r="H3497" s="342" t="s">
        <v>6594</v>
      </c>
      <c r="I3497" s="342" t="s">
        <v>6575</v>
      </c>
      <c r="J3497" s="342" t="s">
        <v>6755</v>
      </c>
      <c r="K3497" s="581" t="s">
        <v>7076</v>
      </c>
      <c r="L3497" s="344" t="s">
        <v>4090</v>
      </c>
      <c r="N3497" s="344" t="s">
        <v>4090</v>
      </c>
      <c r="O3497" s="341" t="s">
        <v>6766</v>
      </c>
    </row>
    <row r="3498" spans="1:15" x14ac:dyDescent="0.2">
      <c r="A3498" s="341" t="s">
        <v>9257</v>
      </c>
      <c r="B3498" s="341" t="s">
        <v>9288</v>
      </c>
      <c r="C3498" s="342" t="s">
        <v>6811</v>
      </c>
      <c r="D3498" s="342" t="s">
        <v>6812</v>
      </c>
      <c r="E3498" s="342" t="s">
        <v>9324</v>
      </c>
      <c r="F3498" s="342" t="s">
        <v>6568</v>
      </c>
      <c r="G3498" s="343">
        <v>18.46</v>
      </c>
      <c r="H3498" s="342" t="s">
        <v>6594</v>
      </c>
      <c r="I3498" s="342" t="s">
        <v>6575</v>
      </c>
      <c r="J3498" s="342" t="s">
        <v>6755</v>
      </c>
      <c r="K3498" s="581" t="s">
        <v>7030</v>
      </c>
      <c r="L3498" s="344" t="s">
        <v>4090</v>
      </c>
      <c r="N3498" s="344" t="s">
        <v>4090</v>
      </c>
      <c r="O3498" s="341" t="s">
        <v>6766</v>
      </c>
    </row>
    <row r="3499" spans="1:15" x14ac:dyDescent="0.2">
      <c r="A3499" s="341" t="s">
        <v>9257</v>
      </c>
      <c r="B3499" s="341" t="s">
        <v>9288</v>
      </c>
      <c r="C3499" s="342" t="s">
        <v>6811</v>
      </c>
      <c r="D3499" s="342" t="s">
        <v>6812</v>
      </c>
      <c r="E3499" s="342" t="s">
        <v>9323</v>
      </c>
      <c r="F3499" s="342" t="s">
        <v>6568</v>
      </c>
      <c r="G3499" s="343">
        <v>38.25</v>
      </c>
      <c r="H3499" s="342" t="s">
        <v>6594</v>
      </c>
      <c r="I3499" s="342" t="s">
        <v>6575</v>
      </c>
      <c r="J3499" s="342" t="s">
        <v>6755</v>
      </c>
      <c r="K3499" s="581" t="s">
        <v>8334</v>
      </c>
      <c r="L3499" s="344" t="s">
        <v>4090</v>
      </c>
      <c r="N3499" s="344" t="s">
        <v>4090</v>
      </c>
      <c r="O3499" s="341" t="s">
        <v>6752</v>
      </c>
    </row>
    <row r="3500" spans="1:15" x14ac:dyDescent="0.2">
      <c r="A3500" s="341" t="s">
        <v>9257</v>
      </c>
      <c r="B3500" s="341" t="s">
        <v>9288</v>
      </c>
      <c r="C3500" s="342" t="s">
        <v>6811</v>
      </c>
      <c r="D3500" s="342" t="s">
        <v>6812</v>
      </c>
      <c r="E3500" s="342" t="s">
        <v>9255</v>
      </c>
      <c r="F3500" s="342" t="s">
        <v>6568</v>
      </c>
      <c r="G3500" s="343">
        <v>3.08</v>
      </c>
      <c r="H3500" s="342" t="s">
        <v>6594</v>
      </c>
      <c r="I3500" s="342" t="s">
        <v>6575</v>
      </c>
      <c r="J3500" s="342" t="s">
        <v>6755</v>
      </c>
      <c r="K3500" s="581" t="s">
        <v>6773</v>
      </c>
      <c r="L3500" s="344" t="s">
        <v>4090</v>
      </c>
      <c r="N3500" s="344" t="s">
        <v>4090</v>
      </c>
      <c r="O3500" s="341">
        <v>0</v>
      </c>
    </row>
    <row r="3501" spans="1:15" x14ac:dyDescent="0.2">
      <c r="A3501" s="341" t="s">
        <v>9257</v>
      </c>
      <c r="B3501" s="341" t="s">
        <v>9288</v>
      </c>
      <c r="C3501" s="342" t="s">
        <v>6811</v>
      </c>
      <c r="D3501" s="342" t="s">
        <v>6812</v>
      </c>
      <c r="E3501" s="342" t="s">
        <v>9255</v>
      </c>
      <c r="F3501" s="342" t="s">
        <v>6568</v>
      </c>
      <c r="G3501" s="343">
        <v>4.2750000000000004</v>
      </c>
      <c r="H3501" s="342" t="s">
        <v>6594</v>
      </c>
      <c r="I3501" s="342" t="s">
        <v>6575</v>
      </c>
      <c r="J3501" s="342" t="s">
        <v>6755</v>
      </c>
      <c r="K3501" s="581" t="s">
        <v>7417</v>
      </c>
      <c r="L3501" s="344" t="s">
        <v>4090</v>
      </c>
      <c r="N3501" s="344" t="s">
        <v>4090</v>
      </c>
      <c r="O3501" s="341">
        <v>0</v>
      </c>
    </row>
    <row r="3502" spans="1:15" x14ac:dyDescent="0.2">
      <c r="A3502" s="341" t="s">
        <v>9257</v>
      </c>
      <c r="B3502" s="341" t="s">
        <v>9288</v>
      </c>
      <c r="C3502" s="342" t="s">
        <v>6811</v>
      </c>
      <c r="D3502" s="342" t="s">
        <v>6812</v>
      </c>
      <c r="E3502" s="342" t="s">
        <v>9322</v>
      </c>
      <c r="F3502" s="342" t="s">
        <v>6568</v>
      </c>
      <c r="G3502" s="343">
        <v>6.6779999999999999</v>
      </c>
      <c r="H3502" s="342" t="s">
        <v>6594</v>
      </c>
      <c r="I3502" s="342" t="s">
        <v>6575</v>
      </c>
      <c r="J3502" s="342" t="s">
        <v>6755</v>
      </c>
      <c r="K3502" s="581" t="s">
        <v>8017</v>
      </c>
      <c r="L3502" s="344" t="s">
        <v>4090</v>
      </c>
      <c r="N3502" s="344" t="s">
        <v>4090</v>
      </c>
      <c r="O3502" s="341">
        <v>0</v>
      </c>
    </row>
    <row r="3503" spans="1:15" x14ac:dyDescent="0.2">
      <c r="A3503" s="341" t="s">
        <v>9257</v>
      </c>
      <c r="B3503" s="341" t="s">
        <v>9288</v>
      </c>
      <c r="C3503" s="342" t="s">
        <v>6811</v>
      </c>
      <c r="D3503" s="342" t="s">
        <v>6812</v>
      </c>
      <c r="E3503" s="342" t="s">
        <v>9322</v>
      </c>
      <c r="F3503" s="342" t="s">
        <v>6568</v>
      </c>
      <c r="G3503" s="343">
        <v>8.5500000000000007</v>
      </c>
      <c r="H3503" s="342" t="s">
        <v>6594</v>
      </c>
      <c r="I3503" s="342" t="s">
        <v>6575</v>
      </c>
      <c r="J3503" s="342" t="s">
        <v>6755</v>
      </c>
      <c r="K3503" s="581" t="s">
        <v>8335</v>
      </c>
      <c r="L3503" s="344" t="s">
        <v>4090</v>
      </c>
      <c r="N3503" s="344" t="s">
        <v>4090</v>
      </c>
      <c r="O3503" s="341" t="s">
        <v>6766</v>
      </c>
    </row>
    <row r="3504" spans="1:15" x14ac:dyDescent="0.2">
      <c r="A3504" s="341" t="s">
        <v>9257</v>
      </c>
      <c r="B3504" s="341" t="s">
        <v>9288</v>
      </c>
      <c r="C3504" s="342" t="s">
        <v>6811</v>
      </c>
      <c r="D3504" s="342" t="s">
        <v>6812</v>
      </c>
      <c r="E3504" s="342" t="s">
        <v>9324</v>
      </c>
      <c r="F3504" s="342" t="s">
        <v>6568</v>
      </c>
      <c r="G3504" s="343">
        <v>5.6350000000000007</v>
      </c>
      <c r="H3504" s="342" t="s">
        <v>6594</v>
      </c>
      <c r="I3504" s="342" t="s">
        <v>6575</v>
      </c>
      <c r="J3504" s="342" t="s">
        <v>6755</v>
      </c>
      <c r="K3504" s="581" t="s">
        <v>7034</v>
      </c>
      <c r="L3504" s="344" t="s">
        <v>4090</v>
      </c>
      <c r="N3504" s="344" t="s">
        <v>4090</v>
      </c>
      <c r="O3504" s="341" t="s">
        <v>6752</v>
      </c>
    </row>
    <row r="3505" spans="1:15" x14ac:dyDescent="0.2">
      <c r="A3505" s="341" t="s">
        <v>9257</v>
      </c>
      <c r="B3505" s="341" t="s">
        <v>9288</v>
      </c>
      <c r="C3505" s="342" t="s">
        <v>6811</v>
      </c>
      <c r="D3505" s="342" t="s">
        <v>6812</v>
      </c>
      <c r="E3505" s="342" t="s">
        <v>9324</v>
      </c>
      <c r="F3505" s="342" t="s">
        <v>6568</v>
      </c>
      <c r="G3505" s="343">
        <v>5.98</v>
      </c>
      <c r="H3505" s="342" t="s">
        <v>6594</v>
      </c>
      <c r="I3505" s="342" t="s">
        <v>6575</v>
      </c>
      <c r="J3505" s="342" t="s">
        <v>6755</v>
      </c>
      <c r="K3505" s="581" t="s">
        <v>7006</v>
      </c>
      <c r="L3505" s="344" t="s">
        <v>4090</v>
      </c>
      <c r="N3505" s="344" t="s">
        <v>4090</v>
      </c>
      <c r="O3505" s="341">
        <v>0</v>
      </c>
    </row>
    <row r="3506" spans="1:15" x14ac:dyDescent="0.2">
      <c r="A3506" s="341" t="s">
        <v>9257</v>
      </c>
      <c r="B3506" s="341" t="s">
        <v>9288</v>
      </c>
      <c r="C3506" s="342" t="s">
        <v>6811</v>
      </c>
      <c r="D3506" s="342" t="s">
        <v>6812</v>
      </c>
      <c r="E3506" s="342" t="s">
        <v>9324</v>
      </c>
      <c r="F3506" s="342" t="s">
        <v>6568</v>
      </c>
      <c r="G3506" s="343">
        <v>9.75</v>
      </c>
      <c r="H3506" s="342" t="s">
        <v>6594</v>
      </c>
      <c r="I3506" s="342" t="s">
        <v>6575</v>
      </c>
      <c r="J3506" s="342" t="s">
        <v>6755</v>
      </c>
      <c r="K3506" s="581" t="s">
        <v>6915</v>
      </c>
      <c r="L3506" s="344" t="s">
        <v>4090</v>
      </c>
      <c r="N3506" s="344" t="s">
        <v>4090</v>
      </c>
      <c r="O3506" s="341" t="s">
        <v>6752</v>
      </c>
    </row>
    <row r="3507" spans="1:15" x14ac:dyDescent="0.2">
      <c r="A3507" s="341" t="s">
        <v>9257</v>
      </c>
      <c r="B3507" s="341" t="s">
        <v>9288</v>
      </c>
      <c r="C3507" s="342" t="s">
        <v>6811</v>
      </c>
      <c r="D3507" s="342" t="s">
        <v>6812</v>
      </c>
      <c r="E3507" s="342" t="s">
        <v>9331</v>
      </c>
      <c r="F3507" s="342" t="s">
        <v>6568</v>
      </c>
      <c r="G3507" s="343">
        <v>14.26</v>
      </c>
      <c r="H3507" s="342" t="s">
        <v>6594</v>
      </c>
      <c r="I3507" s="342" t="s">
        <v>6575</v>
      </c>
      <c r="J3507" s="342" t="s">
        <v>6755</v>
      </c>
      <c r="K3507" s="581" t="s">
        <v>7891</v>
      </c>
      <c r="L3507" s="344" t="s">
        <v>4090</v>
      </c>
      <c r="N3507" s="344" t="s">
        <v>4090</v>
      </c>
      <c r="O3507" s="341">
        <v>0</v>
      </c>
    </row>
    <row r="3508" spans="1:15" x14ac:dyDescent="0.2">
      <c r="A3508" s="341" t="s">
        <v>9257</v>
      </c>
      <c r="B3508" s="341" t="s">
        <v>9288</v>
      </c>
      <c r="C3508" s="342" t="s">
        <v>6811</v>
      </c>
      <c r="D3508" s="342" t="s">
        <v>6812</v>
      </c>
      <c r="E3508" s="342" t="s">
        <v>9332</v>
      </c>
      <c r="F3508" s="342" t="s">
        <v>6568</v>
      </c>
      <c r="G3508" s="343">
        <v>9.36</v>
      </c>
      <c r="H3508" s="342" t="s">
        <v>6594</v>
      </c>
      <c r="I3508" s="342" t="s">
        <v>6575</v>
      </c>
      <c r="J3508" s="342" t="s">
        <v>6755</v>
      </c>
      <c r="K3508" s="581" t="s">
        <v>8336</v>
      </c>
      <c r="L3508" s="344" t="s">
        <v>4090</v>
      </c>
      <c r="N3508" s="344" t="s">
        <v>4090</v>
      </c>
      <c r="O3508" s="341" t="s">
        <v>6766</v>
      </c>
    </row>
    <row r="3509" spans="1:15" x14ac:dyDescent="0.2">
      <c r="A3509" s="341" t="s">
        <v>9257</v>
      </c>
      <c r="B3509" s="341" t="s">
        <v>9288</v>
      </c>
      <c r="C3509" s="342" t="s">
        <v>6811</v>
      </c>
      <c r="D3509" s="342" t="s">
        <v>6812</v>
      </c>
      <c r="E3509" s="342" t="s">
        <v>9334</v>
      </c>
      <c r="F3509" s="342" t="s">
        <v>6568</v>
      </c>
      <c r="G3509" s="343">
        <v>30</v>
      </c>
      <c r="H3509" s="342" t="s">
        <v>6594</v>
      </c>
      <c r="I3509" s="342" t="s">
        <v>6575</v>
      </c>
      <c r="J3509" s="342" t="s">
        <v>6755</v>
      </c>
      <c r="K3509" s="581" t="s">
        <v>7130</v>
      </c>
      <c r="L3509" s="344" t="s">
        <v>4090</v>
      </c>
      <c r="N3509" s="344" t="s">
        <v>4090</v>
      </c>
      <c r="O3509" s="341">
        <v>0</v>
      </c>
    </row>
    <row r="3510" spans="1:15" x14ac:dyDescent="0.2">
      <c r="A3510" s="341" t="s">
        <v>9257</v>
      </c>
      <c r="B3510" s="341" t="s">
        <v>9288</v>
      </c>
      <c r="C3510" s="342" t="s">
        <v>6811</v>
      </c>
      <c r="D3510" s="342" t="s">
        <v>6812</v>
      </c>
      <c r="E3510" s="342" t="s">
        <v>9334</v>
      </c>
      <c r="F3510" s="342" t="s">
        <v>6568</v>
      </c>
      <c r="G3510" s="343">
        <v>37.24</v>
      </c>
      <c r="H3510" s="342" t="s">
        <v>6594</v>
      </c>
      <c r="I3510" s="342" t="s">
        <v>6575</v>
      </c>
      <c r="J3510" s="342" t="s">
        <v>6755</v>
      </c>
      <c r="K3510" s="581" t="s">
        <v>7647</v>
      </c>
      <c r="L3510" s="344" t="s">
        <v>4090</v>
      </c>
      <c r="N3510" s="344" t="s">
        <v>4090</v>
      </c>
      <c r="O3510" s="341" t="s">
        <v>6752</v>
      </c>
    </row>
    <row r="3511" spans="1:15" x14ac:dyDescent="0.2">
      <c r="A3511" s="341" t="s">
        <v>9257</v>
      </c>
      <c r="B3511" s="341" t="s">
        <v>9288</v>
      </c>
      <c r="C3511" s="342" t="s">
        <v>6811</v>
      </c>
      <c r="D3511" s="342" t="s">
        <v>6812</v>
      </c>
      <c r="E3511" s="342" t="s">
        <v>9321</v>
      </c>
      <c r="F3511" s="342" t="s">
        <v>6568</v>
      </c>
      <c r="G3511" s="343">
        <v>1.36</v>
      </c>
      <c r="H3511" s="342" t="s">
        <v>6594</v>
      </c>
      <c r="I3511" s="342" t="s">
        <v>6575</v>
      </c>
      <c r="J3511" s="342" t="s">
        <v>6755</v>
      </c>
      <c r="K3511" s="581" t="s">
        <v>8337</v>
      </c>
      <c r="L3511" s="344" t="s">
        <v>4090</v>
      </c>
      <c r="N3511" s="344" t="s">
        <v>4090</v>
      </c>
      <c r="O3511" s="341">
        <v>0</v>
      </c>
    </row>
    <row r="3512" spans="1:15" x14ac:dyDescent="0.2">
      <c r="A3512" s="341" t="s">
        <v>9257</v>
      </c>
      <c r="B3512" s="341" t="s">
        <v>9288</v>
      </c>
      <c r="C3512" s="342" t="s">
        <v>6811</v>
      </c>
      <c r="D3512" s="342" t="s">
        <v>6812</v>
      </c>
      <c r="E3512" s="342" t="s">
        <v>9328</v>
      </c>
      <c r="F3512" s="342" t="s">
        <v>6568</v>
      </c>
      <c r="G3512" s="343">
        <v>2.5500000000000003</v>
      </c>
      <c r="H3512" s="342" t="s">
        <v>6594</v>
      </c>
      <c r="I3512" s="342" t="s">
        <v>6575</v>
      </c>
      <c r="J3512" s="342" t="s">
        <v>6755</v>
      </c>
      <c r="K3512" s="581" t="s">
        <v>8338</v>
      </c>
      <c r="L3512" s="344" t="s">
        <v>4090</v>
      </c>
      <c r="N3512" s="344" t="s">
        <v>4090</v>
      </c>
      <c r="O3512" s="341">
        <v>0</v>
      </c>
    </row>
    <row r="3513" spans="1:15" x14ac:dyDescent="0.2">
      <c r="A3513" s="341" t="s">
        <v>9257</v>
      </c>
      <c r="B3513" s="341" t="s">
        <v>9288</v>
      </c>
      <c r="C3513" s="342" t="s">
        <v>6811</v>
      </c>
      <c r="D3513" s="342" t="s">
        <v>6812</v>
      </c>
      <c r="E3513" s="342" t="s">
        <v>9325</v>
      </c>
      <c r="F3513" s="342" t="s">
        <v>6568</v>
      </c>
      <c r="G3513" s="343">
        <v>4.8</v>
      </c>
      <c r="H3513" s="342" t="s">
        <v>6594</v>
      </c>
      <c r="I3513" s="342" t="s">
        <v>6575</v>
      </c>
      <c r="J3513" s="342" t="s">
        <v>6755</v>
      </c>
      <c r="K3513" s="581" t="s">
        <v>7720</v>
      </c>
      <c r="L3513" s="344" t="s">
        <v>4090</v>
      </c>
      <c r="N3513" s="344" t="s">
        <v>4090</v>
      </c>
      <c r="O3513" s="341">
        <v>0</v>
      </c>
    </row>
    <row r="3514" spans="1:15" x14ac:dyDescent="0.2">
      <c r="A3514" s="341" t="s">
        <v>9257</v>
      </c>
      <c r="B3514" s="341" t="s">
        <v>9288</v>
      </c>
      <c r="C3514" s="342" t="s">
        <v>6811</v>
      </c>
      <c r="D3514" s="342" t="s">
        <v>6812</v>
      </c>
      <c r="E3514" s="342" t="s">
        <v>9332</v>
      </c>
      <c r="F3514" s="342" t="s">
        <v>6568</v>
      </c>
      <c r="G3514" s="343">
        <v>6.75</v>
      </c>
      <c r="H3514" s="342" t="s">
        <v>6594</v>
      </c>
      <c r="I3514" s="342" t="s">
        <v>6575</v>
      </c>
      <c r="J3514" s="342" t="s">
        <v>6755</v>
      </c>
      <c r="K3514" s="581" t="s">
        <v>8339</v>
      </c>
      <c r="L3514" s="344" t="s">
        <v>4090</v>
      </c>
      <c r="N3514" s="344" t="s">
        <v>4090</v>
      </c>
      <c r="O3514" s="341">
        <v>0</v>
      </c>
    </row>
    <row r="3515" spans="1:15" x14ac:dyDescent="0.2">
      <c r="A3515" s="341" t="s">
        <v>9257</v>
      </c>
      <c r="B3515" s="341" t="s">
        <v>9288</v>
      </c>
      <c r="C3515" s="342" t="s">
        <v>6811</v>
      </c>
      <c r="D3515" s="342" t="s">
        <v>6812</v>
      </c>
      <c r="E3515" s="342" t="s">
        <v>9338</v>
      </c>
      <c r="F3515" s="342" t="s">
        <v>6568</v>
      </c>
      <c r="G3515" s="343">
        <v>2.04</v>
      </c>
      <c r="H3515" s="342" t="s">
        <v>6594</v>
      </c>
      <c r="I3515" s="342" t="s">
        <v>6575</v>
      </c>
      <c r="J3515" s="342" t="s">
        <v>6755</v>
      </c>
      <c r="K3515" s="581" t="s">
        <v>8340</v>
      </c>
      <c r="L3515" s="344" t="s">
        <v>4090</v>
      </c>
      <c r="N3515" s="344" t="s">
        <v>4090</v>
      </c>
      <c r="O3515" s="341">
        <v>0</v>
      </c>
    </row>
    <row r="3516" spans="1:15" x14ac:dyDescent="0.2">
      <c r="A3516" s="341" t="s">
        <v>9257</v>
      </c>
      <c r="B3516" s="341" t="s">
        <v>9288</v>
      </c>
      <c r="C3516" s="342" t="s">
        <v>6811</v>
      </c>
      <c r="D3516" s="342" t="s">
        <v>6812</v>
      </c>
      <c r="E3516" s="342" t="s">
        <v>9319</v>
      </c>
      <c r="F3516" s="342" t="s">
        <v>6568</v>
      </c>
      <c r="G3516" s="343">
        <v>5.44</v>
      </c>
      <c r="H3516" s="342" t="s">
        <v>6594</v>
      </c>
      <c r="I3516" s="342" t="s">
        <v>6575</v>
      </c>
      <c r="J3516" s="342" t="s">
        <v>6755</v>
      </c>
      <c r="K3516" s="581" t="s">
        <v>8341</v>
      </c>
      <c r="L3516" s="344" t="s">
        <v>4090</v>
      </c>
      <c r="N3516" s="344" t="s">
        <v>4090</v>
      </c>
      <c r="O3516" s="341">
        <v>0</v>
      </c>
    </row>
    <row r="3517" spans="1:15" x14ac:dyDescent="0.2">
      <c r="A3517" s="341" t="s">
        <v>9257</v>
      </c>
      <c r="B3517" s="341" t="s">
        <v>9288</v>
      </c>
      <c r="C3517" s="342" t="s">
        <v>6811</v>
      </c>
      <c r="D3517" s="342" t="s">
        <v>6812</v>
      </c>
      <c r="E3517" s="342" t="s">
        <v>9255</v>
      </c>
      <c r="F3517" s="342" t="s">
        <v>6568</v>
      </c>
      <c r="G3517" s="343">
        <v>3.96</v>
      </c>
      <c r="H3517" s="342" t="s">
        <v>6594</v>
      </c>
      <c r="I3517" s="342" t="s">
        <v>6575</v>
      </c>
      <c r="J3517" s="342" t="s">
        <v>6755</v>
      </c>
      <c r="K3517" s="581" t="s">
        <v>8342</v>
      </c>
      <c r="L3517" s="344" t="s">
        <v>4090</v>
      </c>
      <c r="N3517" s="344" t="s">
        <v>4090</v>
      </c>
      <c r="O3517" s="341">
        <v>0</v>
      </c>
    </row>
    <row r="3518" spans="1:15" x14ac:dyDescent="0.2">
      <c r="A3518" s="341" t="s">
        <v>9257</v>
      </c>
      <c r="B3518" s="341" t="s">
        <v>9288</v>
      </c>
      <c r="C3518" s="342" t="s">
        <v>6811</v>
      </c>
      <c r="D3518" s="342" t="s">
        <v>6812</v>
      </c>
      <c r="E3518" s="342" t="s">
        <v>9323</v>
      </c>
      <c r="F3518" s="342" t="s">
        <v>6568</v>
      </c>
      <c r="G3518" s="343">
        <v>56.44</v>
      </c>
      <c r="H3518" s="342" t="s">
        <v>6594</v>
      </c>
      <c r="I3518" s="342" t="s">
        <v>6575</v>
      </c>
      <c r="J3518" s="342" t="s">
        <v>6755</v>
      </c>
      <c r="K3518" s="581" t="s">
        <v>8343</v>
      </c>
      <c r="L3518" s="344" t="s">
        <v>4090</v>
      </c>
      <c r="N3518" s="344" t="s">
        <v>4090</v>
      </c>
      <c r="O3518" s="341">
        <v>0</v>
      </c>
    </row>
    <row r="3519" spans="1:15" x14ac:dyDescent="0.2">
      <c r="A3519" s="341" t="s">
        <v>9257</v>
      </c>
      <c r="B3519" s="341" t="s">
        <v>9288</v>
      </c>
      <c r="C3519" s="342" t="s">
        <v>6811</v>
      </c>
      <c r="D3519" s="342" t="s">
        <v>6812</v>
      </c>
      <c r="E3519" s="342" t="s">
        <v>9323</v>
      </c>
      <c r="F3519" s="342" t="s">
        <v>6568</v>
      </c>
      <c r="G3519" s="343">
        <v>5.4</v>
      </c>
      <c r="H3519" s="342" t="s">
        <v>6594</v>
      </c>
      <c r="I3519" s="342" t="s">
        <v>6575</v>
      </c>
      <c r="J3519" s="342" t="s">
        <v>6755</v>
      </c>
      <c r="K3519" s="581" t="s">
        <v>8344</v>
      </c>
      <c r="L3519" s="344" t="s">
        <v>4090</v>
      </c>
      <c r="N3519" s="344" t="s">
        <v>4090</v>
      </c>
      <c r="O3519" s="341">
        <v>0</v>
      </c>
    </row>
    <row r="3520" spans="1:15" x14ac:dyDescent="0.2">
      <c r="A3520" s="341" t="s">
        <v>9257</v>
      </c>
      <c r="B3520" s="341" t="s">
        <v>9288</v>
      </c>
      <c r="C3520" s="342" t="s">
        <v>6811</v>
      </c>
      <c r="D3520" s="342" t="s">
        <v>6812</v>
      </c>
      <c r="E3520" s="342" t="s">
        <v>9323</v>
      </c>
      <c r="F3520" s="342" t="s">
        <v>6568</v>
      </c>
      <c r="G3520" s="343">
        <v>6.93</v>
      </c>
      <c r="H3520" s="342" t="s">
        <v>6594</v>
      </c>
      <c r="I3520" s="342" t="s">
        <v>6575</v>
      </c>
      <c r="J3520" s="342" t="s">
        <v>6755</v>
      </c>
      <c r="K3520" s="581" t="s">
        <v>8345</v>
      </c>
      <c r="L3520" s="344" t="s">
        <v>4090</v>
      </c>
      <c r="N3520" s="344" t="s">
        <v>4090</v>
      </c>
      <c r="O3520" s="341">
        <v>0</v>
      </c>
    </row>
    <row r="3521" spans="1:15" x14ac:dyDescent="0.2">
      <c r="A3521" s="341" t="s">
        <v>9257</v>
      </c>
      <c r="B3521" s="341" t="s">
        <v>9288</v>
      </c>
      <c r="C3521" s="342" t="s">
        <v>6811</v>
      </c>
      <c r="D3521" s="342" t="s">
        <v>6812</v>
      </c>
      <c r="E3521" s="342" t="s">
        <v>9320</v>
      </c>
      <c r="F3521" s="342" t="s">
        <v>6568</v>
      </c>
      <c r="G3521" s="343">
        <v>21.400000000000002</v>
      </c>
      <c r="H3521" s="342" t="s">
        <v>6594</v>
      </c>
      <c r="I3521" s="342" t="s">
        <v>6575</v>
      </c>
      <c r="J3521" s="342" t="s">
        <v>6755</v>
      </c>
      <c r="K3521" s="581" t="s">
        <v>8346</v>
      </c>
      <c r="L3521" s="344" t="s">
        <v>4090</v>
      </c>
      <c r="N3521" s="344" t="s">
        <v>4090</v>
      </c>
      <c r="O3521" s="341">
        <v>0</v>
      </c>
    </row>
    <row r="3522" spans="1:15" x14ac:dyDescent="0.2">
      <c r="A3522" s="341" t="s">
        <v>9257</v>
      </c>
      <c r="B3522" s="341" t="s">
        <v>9288</v>
      </c>
      <c r="C3522" s="342" t="s">
        <v>6811</v>
      </c>
      <c r="D3522" s="342" t="s">
        <v>6812</v>
      </c>
      <c r="E3522" s="342" t="s">
        <v>9320</v>
      </c>
      <c r="F3522" s="342" t="s">
        <v>6568</v>
      </c>
      <c r="G3522" s="343">
        <v>8.1</v>
      </c>
      <c r="H3522" s="342" t="s">
        <v>6594</v>
      </c>
      <c r="I3522" s="342" t="s">
        <v>6575</v>
      </c>
      <c r="J3522" s="342" t="s">
        <v>6755</v>
      </c>
      <c r="K3522" s="581" t="s">
        <v>8347</v>
      </c>
      <c r="L3522" s="344" t="s">
        <v>4090</v>
      </c>
      <c r="N3522" s="344" t="s">
        <v>4090</v>
      </c>
      <c r="O3522" s="341">
        <v>0</v>
      </c>
    </row>
    <row r="3523" spans="1:15" x14ac:dyDescent="0.2">
      <c r="A3523" s="341" t="s">
        <v>9257</v>
      </c>
      <c r="B3523" s="341" t="s">
        <v>9288</v>
      </c>
      <c r="C3523" s="342" t="s">
        <v>6811</v>
      </c>
      <c r="D3523" s="342" t="s">
        <v>6812</v>
      </c>
      <c r="E3523" s="342" t="s">
        <v>9334</v>
      </c>
      <c r="F3523" s="342" t="s">
        <v>6568</v>
      </c>
      <c r="G3523" s="343">
        <v>7.7</v>
      </c>
      <c r="H3523" s="342" t="s">
        <v>6594</v>
      </c>
      <c r="I3523" s="342" t="s">
        <v>6575</v>
      </c>
      <c r="J3523" s="342" t="s">
        <v>6755</v>
      </c>
      <c r="K3523" s="581" t="s">
        <v>8348</v>
      </c>
      <c r="L3523" s="344" t="s">
        <v>4090</v>
      </c>
      <c r="N3523" s="344" t="s">
        <v>4090</v>
      </c>
      <c r="O3523" s="341">
        <v>0</v>
      </c>
    </row>
    <row r="3524" spans="1:15" x14ac:dyDescent="0.2">
      <c r="A3524" s="341" t="s">
        <v>9257</v>
      </c>
      <c r="B3524" s="341" t="s">
        <v>9288</v>
      </c>
      <c r="C3524" s="342" t="s">
        <v>6811</v>
      </c>
      <c r="D3524" s="342" t="s">
        <v>6812</v>
      </c>
      <c r="E3524" s="342" t="s">
        <v>9319</v>
      </c>
      <c r="F3524" s="342" t="s">
        <v>6568</v>
      </c>
      <c r="G3524" s="343">
        <v>6.7</v>
      </c>
      <c r="H3524" s="342" t="s">
        <v>6594</v>
      </c>
      <c r="I3524" s="342" t="s">
        <v>6575</v>
      </c>
      <c r="J3524" s="342" t="s">
        <v>6755</v>
      </c>
      <c r="K3524" s="581" t="s">
        <v>7263</v>
      </c>
      <c r="L3524" s="344" t="s">
        <v>4090</v>
      </c>
      <c r="N3524" s="344" t="s">
        <v>4090</v>
      </c>
      <c r="O3524" s="341">
        <v>0</v>
      </c>
    </row>
    <row r="3525" spans="1:15" x14ac:dyDescent="0.2">
      <c r="A3525" s="341" t="s">
        <v>9257</v>
      </c>
      <c r="B3525" s="341" t="s">
        <v>9288</v>
      </c>
      <c r="C3525" s="342" t="s">
        <v>6811</v>
      </c>
      <c r="D3525" s="342" t="s">
        <v>6812</v>
      </c>
      <c r="E3525" s="342" t="s">
        <v>9323</v>
      </c>
      <c r="F3525" s="342" t="s">
        <v>6568</v>
      </c>
      <c r="G3525" s="343">
        <v>14.91</v>
      </c>
      <c r="H3525" s="342" t="s">
        <v>6594</v>
      </c>
      <c r="I3525" s="342" t="s">
        <v>6575</v>
      </c>
      <c r="J3525" s="342" t="s">
        <v>6755</v>
      </c>
      <c r="K3525" s="581" t="s">
        <v>8349</v>
      </c>
      <c r="L3525" s="344" t="s">
        <v>4090</v>
      </c>
      <c r="N3525" s="344" t="s">
        <v>4090</v>
      </c>
      <c r="O3525" s="341">
        <v>0</v>
      </c>
    </row>
    <row r="3526" spans="1:15" x14ac:dyDescent="0.2">
      <c r="A3526" s="341" t="s">
        <v>9257</v>
      </c>
      <c r="B3526" s="341" t="s">
        <v>9288</v>
      </c>
      <c r="C3526" s="342" t="s">
        <v>6811</v>
      </c>
      <c r="D3526" s="342" t="s">
        <v>6812</v>
      </c>
      <c r="E3526" s="342" t="s">
        <v>9331</v>
      </c>
      <c r="F3526" s="342" t="s">
        <v>6568</v>
      </c>
      <c r="G3526" s="343">
        <v>4.46</v>
      </c>
      <c r="H3526" s="342" t="s">
        <v>6594</v>
      </c>
      <c r="I3526" s="342" t="s">
        <v>6575</v>
      </c>
      <c r="J3526" s="342" t="s">
        <v>6755</v>
      </c>
      <c r="K3526" s="581" t="s">
        <v>7782</v>
      </c>
      <c r="L3526" s="344" t="s">
        <v>4090</v>
      </c>
      <c r="N3526" s="344" t="s">
        <v>4090</v>
      </c>
      <c r="O3526" s="341">
        <v>0</v>
      </c>
    </row>
    <row r="3527" spans="1:15" x14ac:dyDescent="0.2">
      <c r="A3527" s="341" t="s">
        <v>9257</v>
      </c>
      <c r="B3527" s="341" t="s">
        <v>9288</v>
      </c>
      <c r="C3527" s="342" t="s">
        <v>6811</v>
      </c>
      <c r="D3527" s="342" t="s">
        <v>6812</v>
      </c>
      <c r="E3527" s="342" t="s">
        <v>9323</v>
      </c>
      <c r="F3527" s="342" t="s">
        <v>6568</v>
      </c>
      <c r="G3527" s="343">
        <v>11</v>
      </c>
      <c r="H3527" s="342" t="s">
        <v>6594</v>
      </c>
      <c r="I3527" s="342" t="s">
        <v>6575</v>
      </c>
      <c r="J3527" s="342" t="s">
        <v>6755</v>
      </c>
      <c r="K3527" s="581" t="s">
        <v>8350</v>
      </c>
      <c r="L3527" s="344" t="s">
        <v>4090</v>
      </c>
      <c r="N3527" s="344" t="s">
        <v>4090</v>
      </c>
      <c r="O3527" s="341">
        <v>0</v>
      </c>
    </row>
    <row r="3528" spans="1:15" x14ac:dyDescent="0.2">
      <c r="A3528" s="341" t="s">
        <v>9257</v>
      </c>
      <c r="B3528" s="341" t="s">
        <v>9288</v>
      </c>
      <c r="C3528" s="342" t="s">
        <v>6811</v>
      </c>
      <c r="D3528" s="342" t="s">
        <v>6812</v>
      </c>
      <c r="E3528" s="342" t="s">
        <v>9328</v>
      </c>
      <c r="F3528" s="342" t="s">
        <v>6568</v>
      </c>
      <c r="G3528" s="343">
        <v>11.120000000000001</v>
      </c>
      <c r="H3528" s="342" t="s">
        <v>6594</v>
      </c>
      <c r="I3528" s="342" t="s">
        <v>6575</v>
      </c>
      <c r="J3528" s="342" t="s">
        <v>6755</v>
      </c>
      <c r="K3528" s="581" t="s">
        <v>7533</v>
      </c>
      <c r="L3528" s="344" t="s">
        <v>4090</v>
      </c>
      <c r="N3528" s="344" t="s">
        <v>4090</v>
      </c>
      <c r="O3528" s="341">
        <v>0</v>
      </c>
    </row>
    <row r="3529" spans="1:15" x14ac:dyDescent="0.2">
      <c r="A3529" s="341" t="s">
        <v>9257</v>
      </c>
      <c r="B3529" s="341" t="s">
        <v>9288</v>
      </c>
      <c r="C3529" s="342" t="s">
        <v>6811</v>
      </c>
      <c r="D3529" s="342" t="s">
        <v>6812</v>
      </c>
      <c r="E3529" s="342" t="s">
        <v>9332</v>
      </c>
      <c r="F3529" s="342" t="s">
        <v>6568</v>
      </c>
      <c r="G3529" s="343">
        <v>27.72</v>
      </c>
      <c r="H3529" s="342" t="s">
        <v>6594</v>
      </c>
      <c r="I3529" s="342" t="s">
        <v>6575</v>
      </c>
      <c r="J3529" s="342" t="s">
        <v>6755</v>
      </c>
      <c r="K3529" s="581" t="s">
        <v>7534</v>
      </c>
      <c r="L3529" s="344" t="s">
        <v>4090</v>
      </c>
      <c r="N3529" s="344" t="s">
        <v>4090</v>
      </c>
      <c r="O3529" s="341">
        <v>0</v>
      </c>
    </row>
    <row r="3530" spans="1:15" x14ac:dyDescent="0.2">
      <c r="A3530" s="341" t="s">
        <v>9257</v>
      </c>
      <c r="B3530" s="341" t="s">
        <v>9288</v>
      </c>
      <c r="C3530" s="342" t="s">
        <v>6811</v>
      </c>
      <c r="D3530" s="342" t="s">
        <v>6812</v>
      </c>
      <c r="E3530" s="342" t="s">
        <v>9324</v>
      </c>
      <c r="F3530" s="342" t="s">
        <v>6568</v>
      </c>
      <c r="G3530" s="343">
        <v>4.6000000000000005</v>
      </c>
      <c r="H3530" s="342" t="s">
        <v>6594</v>
      </c>
      <c r="I3530" s="342" t="s">
        <v>6575</v>
      </c>
      <c r="J3530" s="342" t="s">
        <v>6755</v>
      </c>
      <c r="K3530" s="581" t="s">
        <v>6942</v>
      </c>
      <c r="L3530" s="344" t="s">
        <v>4090</v>
      </c>
      <c r="N3530" s="344" t="s">
        <v>4090</v>
      </c>
      <c r="O3530" s="341">
        <v>0</v>
      </c>
    </row>
    <row r="3531" spans="1:15" x14ac:dyDescent="0.2">
      <c r="A3531" s="341" t="s">
        <v>9257</v>
      </c>
      <c r="B3531" s="341" t="s">
        <v>9288</v>
      </c>
      <c r="C3531" s="342" t="s">
        <v>6811</v>
      </c>
      <c r="D3531" s="342" t="s">
        <v>6812</v>
      </c>
      <c r="E3531" s="342" t="s">
        <v>9337</v>
      </c>
      <c r="F3531" s="342" t="s">
        <v>6568</v>
      </c>
      <c r="G3531" s="343">
        <v>5.7</v>
      </c>
      <c r="H3531" s="342" t="s">
        <v>6594</v>
      </c>
      <c r="I3531" s="342" t="s">
        <v>6575</v>
      </c>
      <c r="J3531" s="342" t="s">
        <v>6755</v>
      </c>
      <c r="K3531" s="581" t="s">
        <v>8351</v>
      </c>
      <c r="L3531" s="344" t="s">
        <v>4090</v>
      </c>
      <c r="N3531" s="344" t="s">
        <v>4090</v>
      </c>
      <c r="O3531" s="341">
        <v>0</v>
      </c>
    </row>
    <row r="3532" spans="1:15" x14ac:dyDescent="0.2">
      <c r="A3532" s="341" t="s">
        <v>9257</v>
      </c>
      <c r="B3532" s="341" t="s">
        <v>9288</v>
      </c>
      <c r="C3532" s="342" t="s">
        <v>6811</v>
      </c>
      <c r="D3532" s="342" t="s">
        <v>6812</v>
      </c>
      <c r="E3532" s="342" t="s">
        <v>9321</v>
      </c>
      <c r="F3532" s="342" t="s">
        <v>6568</v>
      </c>
      <c r="G3532" s="343">
        <v>7.94</v>
      </c>
      <c r="H3532" s="342" t="s">
        <v>6594</v>
      </c>
      <c r="I3532" s="342" t="s">
        <v>6575</v>
      </c>
      <c r="J3532" s="342" t="s">
        <v>6755</v>
      </c>
      <c r="K3532" s="581" t="s">
        <v>8351</v>
      </c>
      <c r="L3532" s="344" t="s">
        <v>4090</v>
      </c>
      <c r="N3532" s="344" t="s">
        <v>4090</v>
      </c>
      <c r="O3532" s="341">
        <v>0</v>
      </c>
    </row>
    <row r="3533" spans="1:15" x14ac:dyDescent="0.2">
      <c r="A3533" s="341" t="s">
        <v>9257</v>
      </c>
      <c r="B3533" s="341" t="s">
        <v>9288</v>
      </c>
      <c r="C3533" s="342" t="s">
        <v>6811</v>
      </c>
      <c r="D3533" s="342" t="s">
        <v>6812</v>
      </c>
      <c r="E3533" s="342" t="s">
        <v>9255</v>
      </c>
      <c r="F3533" s="342" t="s">
        <v>6568</v>
      </c>
      <c r="G3533" s="343">
        <v>7.3500000000000005</v>
      </c>
      <c r="H3533" s="342" t="s">
        <v>6594</v>
      </c>
      <c r="I3533" s="342" t="s">
        <v>6575</v>
      </c>
      <c r="J3533" s="342" t="s">
        <v>6755</v>
      </c>
      <c r="K3533" s="581" t="s">
        <v>7535</v>
      </c>
      <c r="L3533" s="344" t="s">
        <v>4090</v>
      </c>
      <c r="N3533" s="344" t="s">
        <v>4090</v>
      </c>
      <c r="O3533" s="341">
        <v>0</v>
      </c>
    </row>
    <row r="3534" spans="1:15" x14ac:dyDescent="0.2">
      <c r="A3534" s="341" t="s">
        <v>9257</v>
      </c>
      <c r="B3534" s="341" t="s">
        <v>9288</v>
      </c>
      <c r="C3534" s="342" t="s">
        <v>6811</v>
      </c>
      <c r="D3534" s="342" t="s">
        <v>6812</v>
      </c>
      <c r="E3534" s="342" t="s">
        <v>9331</v>
      </c>
      <c r="F3534" s="342" t="s">
        <v>6568</v>
      </c>
      <c r="G3534" s="343">
        <v>5.94</v>
      </c>
      <c r="H3534" s="342" t="s">
        <v>6594</v>
      </c>
      <c r="I3534" s="342" t="s">
        <v>6575</v>
      </c>
      <c r="J3534" s="342" t="s">
        <v>6755</v>
      </c>
      <c r="K3534" s="581" t="s">
        <v>6992</v>
      </c>
      <c r="L3534" s="344" t="s">
        <v>4090</v>
      </c>
      <c r="N3534" s="344" t="s">
        <v>4090</v>
      </c>
      <c r="O3534" s="341">
        <v>0</v>
      </c>
    </row>
    <row r="3535" spans="1:15" x14ac:dyDescent="0.2">
      <c r="A3535" s="341" t="s">
        <v>9257</v>
      </c>
      <c r="B3535" s="341" t="s">
        <v>9288</v>
      </c>
      <c r="C3535" s="342" t="s">
        <v>6811</v>
      </c>
      <c r="D3535" s="342" t="s">
        <v>6812</v>
      </c>
      <c r="E3535" s="342" t="s">
        <v>9320</v>
      </c>
      <c r="F3535" s="342" t="s">
        <v>6568</v>
      </c>
      <c r="G3535" s="343">
        <v>34.800000000000004</v>
      </c>
      <c r="H3535" s="342" t="s">
        <v>6594</v>
      </c>
      <c r="I3535" s="342" t="s">
        <v>6575</v>
      </c>
      <c r="J3535" s="342" t="s">
        <v>6755</v>
      </c>
      <c r="K3535" s="581" t="s">
        <v>6996</v>
      </c>
      <c r="L3535" s="344" t="s">
        <v>4090</v>
      </c>
      <c r="N3535" s="344" t="s">
        <v>4090</v>
      </c>
      <c r="O3535" s="341">
        <v>0</v>
      </c>
    </row>
    <row r="3536" spans="1:15" x14ac:dyDescent="0.2">
      <c r="A3536" s="341" t="s">
        <v>9257</v>
      </c>
      <c r="B3536" s="341" t="s">
        <v>9288</v>
      </c>
      <c r="C3536" s="342" t="s">
        <v>6811</v>
      </c>
      <c r="D3536" s="342" t="s">
        <v>6812</v>
      </c>
      <c r="E3536" s="342" t="s">
        <v>9321</v>
      </c>
      <c r="F3536" s="342" t="s">
        <v>6568</v>
      </c>
      <c r="G3536" s="343">
        <v>9.98</v>
      </c>
      <c r="H3536" s="342" t="s">
        <v>6594</v>
      </c>
      <c r="I3536" s="342" t="s">
        <v>6575</v>
      </c>
      <c r="J3536" s="342" t="s">
        <v>6755</v>
      </c>
      <c r="K3536" s="581" t="s">
        <v>8078</v>
      </c>
      <c r="L3536" s="344" t="s">
        <v>4090</v>
      </c>
      <c r="N3536" s="344" t="s">
        <v>4090</v>
      </c>
      <c r="O3536" s="341">
        <v>0</v>
      </c>
    </row>
    <row r="3537" spans="1:15" x14ac:dyDescent="0.2">
      <c r="A3537" s="341" t="s">
        <v>9257</v>
      </c>
      <c r="B3537" s="341" t="s">
        <v>9288</v>
      </c>
      <c r="C3537" s="342" t="s">
        <v>6811</v>
      </c>
      <c r="D3537" s="342" t="s">
        <v>6812</v>
      </c>
      <c r="E3537" s="342" t="s">
        <v>9320</v>
      </c>
      <c r="F3537" s="342" t="s">
        <v>6568</v>
      </c>
      <c r="G3537" s="343">
        <v>67.489999999999995</v>
      </c>
      <c r="H3537" s="342" t="s">
        <v>6594</v>
      </c>
      <c r="I3537" s="342" t="s">
        <v>6575</v>
      </c>
      <c r="J3537" s="342" t="s">
        <v>6755</v>
      </c>
      <c r="K3537" s="581" t="s">
        <v>6996</v>
      </c>
      <c r="L3537" s="344" t="s">
        <v>4090</v>
      </c>
      <c r="N3537" s="344" t="s">
        <v>4090</v>
      </c>
      <c r="O3537" s="341">
        <v>0</v>
      </c>
    </row>
    <row r="3538" spans="1:15" x14ac:dyDescent="0.2">
      <c r="A3538" s="341" t="s">
        <v>9257</v>
      </c>
      <c r="B3538" s="341" t="s">
        <v>9288</v>
      </c>
      <c r="C3538" s="342" t="s">
        <v>6811</v>
      </c>
      <c r="D3538" s="342" t="s">
        <v>6812</v>
      </c>
      <c r="E3538" s="342" t="s">
        <v>9323</v>
      </c>
      <c r="F3538" s="342" t="s">
        <v>6568</v>
      </c>
      <c r="G3538" s="343">
        <v>3.15</v>
      </c>
      <c r="H3538" s="342" t="s">
        <v>6594</v>
      </c>
      <c r="I3538" s="342" t="s">
        <v>6575</v>
      </c>
      <c r="J3538" s="342" t="s">
        <v>6755</v>
      </c>
      <c r="K3538" s="581" t="s">
        <v>7322</v>
      </c>
      <c r="L3538" s="344" t="s">
        <v>4090</v>
      </c>
      <c r="N3538" s="344" t="s">
        <v>4090</v>
      </c>
      <c r="O3538" s="341">
        <v>0</v>
      </c>
    </row>
    <row r="3539" spans="1:15" x14ac:dyDescent="0.2">
      <c r="A3539" s="341" t="s">
        <v>9257</v>
      </c>
      <c r="B3539" s="341" t="s">
        <v>9288</v>
      </c>
      <c r="C3539" s="342" t="s">
        <v>6811</v>
      </c>
      <c r="D3539" s="342" t="s">
        <v>6812</v>
      </c>
      <c r="E3539" s="342" t="s">
        <v>9334</v>
      </c>
      <c r="F3539" s="342" t="s">
        <v>6568</v>
      </c>
      <c r="G3539" s="343">
        <v>7.82</v>
      </c>
      <c r="H3539" s="342" t="s">
        <v>6594</v>
      </c>
      <c r="I3539" s="342" t="s">
        <v>6575</v>
      </c>
      <c r="J3539" s="342" t="s">
        <v>6755</v>
      </c>
      <c r="K3539" s="581" t="s">
        <v>7806</v>
      </c>
      <c r="L3539" s="344" t="s">
        <v>4090</v>
      </c>
      <c r="N3539" s="344" t="s">
        <v>4090</v>
      </c>
      <c r="O3539" s="341">
        <v>0</v>
      </c>
    </row>
    <row r="3540" spans="1:15" x14ac:dyDescent="0.2">
      <c r="A3540" s="341" t="s">
        <v>9257</v>
      </c>
      <c r="B3540" s="341" t="s">
        <v>9288</v>
      </c>
      <c r="C3540" s="342" t="s">
        <v>6811</v>
      </c>
      <c r="D3540" s="342" t="s">
        <v>6812</v>
      </c>
      <c r="E3540" s="342" t="s">
        <v>9321</v>
      </c>
      <c r="F3540" s="342" t="s">
        <v>6568</v>
      </c>
      <c r="G3540" s="343">
        <v>30</v>
      </c>
      <c r="H3540" s="342" t="s">
        <v>6594</v>
      </c>
      <c r="I3540" s="342" t="s">
        <v>6575</v>
      </c>
      <c r="J3540" s="342" t="s">
        <v>6755</v>
      </c>
      <c r="K3540" s="581" t="s">
        <v>8352</v>
      </c>
      <c r="L3540" s="344" t="s">
        <v>4090</v>
      </c>
      <c r="N3540" s="344" t="s">
        <v>4090</v>
      </c>
      <c r="O3540" s="341">
        <v>0</v>
      </c>
    </row>
    <row r="3541" spans="1:15" x14ac:dyDescent="0.2">
      <c r="A3541" s="341" t="s">
        <v>9257</v>
      </c>
      <c r="B3541" s="341" t="s">
        <v>9288</v>
      </c>
      <c r="C3541" s="342" t="s">
        <v>6811</v>
      </c>
      <c r="D3541" s="342" t="s">
        <v>6812</v>
      </c>
      <c r="E3541" s="342" t="s">
        <v>9326</v>
      </c>
      <c r="F3541" s="342" t="s">
        <v>6568</v>
      </c>
      <c r="G3541" s="343">
        <v>10.88</v>
      </c>
      <c r="H3541" s="342" t="s">
        <v>6594</v>
      </c>
      <c r="I3541" s="342" t="s">
        <v>6575</v>
      </c>
      <c r="J3541" s="342" t="s">
        <v>6755</v>
      </c>
      <c r="K3541" s="581" t="s">
        <v>7806</v>
      </c>
      <c r="L3541" s="344" t="s">
        <v>4090</v>
      </c>
      <c r="N3541" s="344" t="s">
        <v>4090</v>
      </c>
      <c r="O3541" s="341">
        <v>0</v>
      </c>
    </row>
    <row r="3542" spans="1:15" x14ac:dyDescent="0.2">
      <c r="A3542" s="341" t="s">
        <v>9257</v>
      </c>
      <c r="B3542" s="341" t="s">
        <v>9288</v>
      </c>
      <c r="C3542" s="342" t="s">
        <v>6811</v>
      </c>
      <c r="D3542" s="342" t="s">
        <v>6812</v>
      </c>
      <c r="E3542" s="342" t="s">
        <v>9319</v>
      </c>
      <c r="F3542" s="342" t="s">
        <v>6568</v>
      </c>
      <c r="G3542" s="343">
        <v>6.16</v>
      </c>
      <c r="H3542" s="342" t="s">
        <v>6594</v>
      </c>
      <c r="I3542" s="342" t="s">
        <v>6575</v>
      </c>
      <c r="J3542" s="342" t="s">
        <v>6755</v>
      </c>
      <c r="K3542" s="581" t="s">
        <v>8353</v>
      </c>
      <c r="L3542" s="344" t="s">
        <v>4090</v>
      </c>
      <c r="N3542" s="344" t="s">
        <v>4090</v>
      </c>
      <c r="O3542" s="341">
        <v>0</v>
      </c>
    </row>
    <row r="3543" spans="1:15" x14ac:dyDescent="0.2">
      <c r="A3543" s="341" t="s">
        <v>9257</v>
      </c>
      <c r="B3543" s="341" t="s">
        <v>9288</v>
      </c>
      <c r="C3543" s="342" t="s">
        <v>6811</v>
      </c>
      <c r="D3543" s="342" t="s">
        <v>6812</v>
      </c>
      <c r="E3543" s="342" t="s">
        <v>9255</v>
      </c>
      <c r="F3543" s="342" t="s">
        <v>6568</v>
      </c>
      <c r="G3543" s="343">
        <v>9.18</v>
      </c>
      <c r="H3543" s="342" t="s">
        <v>6594</v>
      </c>
      <c r="I3543" s="342" t="s">
        <v>6575</v>
      </c>
      <c r="J3543" s="342" t="s">
        <v>6755</v>
      </c>
      <c r="K3543" s="581" t="s">
        <v>8354</v>
      </c>
      <c r="L3543" s="344" t="s">
        <v>4090</v>
      </c>
      <c r="N3543" s="344" t="s">
        <v>4090</v>
      </c>
      <c r="O3543" s="341">
        <v>0</v>
      </c>
    </row>
    <row r="3544" spans="1:15" x14ac:dyDescent="0.2">
      <c r="A3544" s="341" t="s">
        <v>9257</v>
      </c>
      <c r="B3544" s="341" t="s">
        <v>9288</v>
      </c>
      <c r="C3544" s="342" t="s">
        <v>6811</v>
      </c>
      <c r="D3544" s="342" t="s">
        <v>6812</v>
      </c>
      <c r="E3544" s="342" t="s">
        <v>9322</v>
      </c>
      <c r="F3544" s="342" t="s">
        <v>6568</v>
      </c>
      <c r="G3544" s="343">
        <v>4.9000000000000004</v>
      </c>
      <c r="H3544" s="342" t="s">
        <v>6594</v>
      </c>
      <c r="I3544" s="342" t="s">
        <v>6575</v>
      </c>
      <c r="J3544" s="342" t="s">
        <v>6755</v>
      </c>
      <c r="K3544" s="581" t="s">
        <v>8355</v>
      </c>
      <c r="L3544" s="344" t="s">
        <v>4090</v>
      </c>
      <c r="N3544" s="344" t="s">
        <v>4090</v>
      </c>
      <c r="O3544" s="341">
        <v>0</v>
      </c>
    </row>
    <row r="3545" spans="1:15" x14ac:dyDescent="0.2">
      <c r="A3545" s="341" t="s">
        <v>9257</v>
      </c>
      <c r="B3545" s="341" t="s">
        <v>9288</v>
      </c>
      <c r="C3545" s="342" t="s">
        <v>6811</v>
      </c>
      <c r="D3545" s="342" t="s">
        <v>6812</v>
      </c>
      <c r="E3545" s="342" t="s">
        <v>9326</v>
      </c>
      <c r="F3545" s="342" t="s">
        <v>6568</v>
      </c>
      <c r="G3545" s="343">
        <v>31</v>
      </c>
      <c r="H3545" s="342" t="s">
        <v>6594</v>
      </c>
      <c r="I3545" s="342" t="s">
        <v>6575</v>
      </c>
      <c r="J3545" s="342" t="s">
        <v>6755</v>
      </c>
      <c r="K3545" s="581" t="s">
        <v>7356</v>
      </c>
      <c r="L3545" s="344" t="s">
        <v>4090</v>
      </c>
      <c r="N3545" s="344" t="s">
        <v>4090</v>
      </c>
      <c r="O3545" s="341" t="s">
        <v>6752</v>
      </c>
    </row>
    <row r="3546" spans="1:15" x14ac:dyDescent="0.2">
      <c r="A3546" s="341" t="s">
        <v>9257</v>
      </c>
      <c r="B3546" s="341" t="s">
        <v>9288</v>
      </c>
      <c r="C3546" s="342" t="s">
        <v>6811</v>
      </c>
      <c r="D3546" s="342" t="s">
        <v>6812</v>
      </c>
      <c r="E3546" s="342" t="s">
        <v>9323</v>
      </c>
      <c r="F3546" s="342" t="s">
        <v>6568</v>
      </c>
      <c r="G3546" s="343">
        <v>9.68</v>
      </c>
      <c r="H3546" s="342" t="s">
        <v>6594</v>
      </c>
      <c r="I3546" s="342" t="s">
        <v>6575</v>
      </c>
      <c r="J3546" s="342" t="s">
        <v>6755</v>
      </c>
      <c r="K3546" s="581" t="s">
        <v>7366</v>
      </c>
      <c r="L3546" s="344" t="s">
        <v>4090</v>
      </c>
      <c r="N3546" s="344" t="s">
        <v>4090</v>
      </c>
      <c r="O3546" s="341">
        <v>0</v>
      </c>
    </row>
    <row r="3547" spans="1:15" x14ac:dyDescent="0.2">
      <c r="A3547" s="341" t="s">
        <v>9257</v>
      </c>
      <c r="B3547" s="341" t="s">
        <v>9288</v>
      </c>
      <c r="C3547" s="342" t="s">
        <v>6811</v>
      </c>
      <c r="D3547" s="342" t="s">
        <v>6812</v>
      </c>
      <c r="E3547" s="342" t="s">
        <v>9328</v>
      </c>
      <c r="F3547" s="342" t="s">
        <v>6568</v>
      </c>
      <c r="G3547" s="343">
        <v>42.230000000000004</v>
      </c>
      <c r="H3547" s="342" t="s">
        <v>6594</v>
      </c>
      <c r="I3547" s="342" t="s">
        <v>6575</v>
      </c>
      <c r="J3547" s="342" t="s">
        <v>6755</v>
      </c>
      <c r="K3547" s="581" t="s">
        <v>7365</v>
      </c>
      <c r="L3547" s="344" t="s">
        <v>4090</v>
      </c>
      <c r="N3547" s="344" t="s">
        <v>4090</v>
      </c>
      <c r="O3547" s="341" t="s">
        <v>6752</v>
      </c>
    </row>
    <row r="3548" spans="1:15" x14ac:dyDescent="0.2">
      <c r="A3548" s="341" t="s">
        <v>9257</v>
      </c>
      <c r="B3548" s="341" t="s">
        <v>9288</v>
      </c>
      <c r="C3548" s="342" t="s">
        <v>6811</v>
      </c>
      <c r="D3548" s="342" t="s">
        <v>6812</v>
      </c>
      <c r="E3548" s="342" t="s">
        <v>9328</v>
      </c>
      <c r="F3548" s="342" t="s">
        <v>6568</v>
      </c>
      <c r="G3548" s="343">
        <v>9.2000000000000011</v>
      </c>
      <c r="H3548" s="342" t="s">
        <v>6594</v>
      </c>
      <c r="I3548" s="342" t="s">
        <v>6575</v>
      </c>
      <c r="J3548" s="342" t="s">
        <v>6755</v>
      </c>
      <c r="K3548" s="581" t="s">
        <v>7105</v>
      </c>
      <c r="L3548" s="344" t="s">
        <v>4090</v>
      </c>
      <c r="N3548" s="344" t="s">
        <v>4090</v>
      </c>
      <c r="O3548" s="341" t="s">
        <v>6752</v>
      </c>
    </row>
    <row r="3549" spans="1:15" x14ac:dyDescent="0.2">
      <c r="A3549" s="341" t="s">
        <v>9257</v>
      </c>
      <c r="B3549" s="341" t="s">
        <v>9288</v>
      </c>
      <c r="C3549" s="342" t="s">
        <v>6811</v>
      </c>
      <c r="D3549" s="342" t="s">
        <v>6812</v>
      </c>
      <c r="E3549" s="342" t="s">
        <v>9321</v>
      </c>
      <c r="F3549" s="342" t="s">
        <v>6568</v>
      </c>
      <c r="G3549" s="343">
        <v>49.6</v>
      </c>
      <c r="H3549" s="342" t="s">
        <v>6594</v>
      </c>
      <c r="I3549" s="342" t="s">
        <v>6575</v>
      </c>
      <c r="J3549" s="342" t="s">
        <v>6755</v>
      </c>
      <c r="K3549" s="581" t="s">
        <v>6875</v>
      </c>
      <c r="L3549" s="344" t="s">
        <v>4090</v>
      </c>
      <c r="N3549" s="344" t="s">
        <v>4090</v>
      </c>
      <c r="O3549" s="341" t="s">
        <v>6752</v>
      </c>
    </row>
    <row r="3550" spans="1:15" x14ac:dyDescent="0.2">
      <c r="A3550" s="341" t="s">
        <v>9257</v>
      </c>
      <c r="B3550" s="341" t="s">
        <v>9288</v>
      </c>
      <c r="C3550" s="342" t="s">
        <v>6811</v>
      </c>
      <c r="D3550" s="342" t="s">
        <v>6812</v>
      </c>
      <c r="E3550" s="342" t="s">
        <v>9320</v>
      </c>
      <c r="F3550" s="342" t="s">
        <v>6568</v>
      </c>
      <c r="G3550" s="343">
        <v>10.8</v>
      </c>
      <c r="H3550" s="342" t="s">
        <v>6594</v>
      </c>
      <c r="I3550" s="342" t="s">
        <v>6575</v>
      </c>
      <c r="J3550" s="342" t="s">
        <v>6755</v>
      </c>
      <c r="K3550" s="581" t="s">
        <v>7374</v>
      </c>
      <c r="L3550" s="344" t="s">
        <v>4090</v>
      </c>
      <c r="N3550" s="344" t="s">
        <v>4090</v>
      </c>
      <c r="O3550" s="341">
        <v>0</v>
      </c>
    </row>
    <row r="3551" spans="1:15" x14ac:dyDescent="0.2">
      <c r="A3551" s="341" t="s">
        <v>9257</v>
      </c>
      <c r="B3551" s="341" t="s">
        <v>9288</v>
      </c>
      <c r="C3551" s="342" t="s">
        <v>6811</v>
      </c>
      <c r="D3551" s="342" t="s">
        <v>6812</v>
      </c>
      <c r="E3551" s="342" t="s">
        <v>9319</v>
      </c>
      <c r="F3551" s="342" t="s">
        <v>6568</v>
      </c>
      <c r="G3551" s="343">
        <v>3.6</v>
      </c>
      <c r="H3551" s="342" t="s">
        <v>6594</v>
      </c>
      <c r="I3551" s="342" t="s">
        <v>6575</v>
      </c>
      <c r="J3551" s="342" t="s">
        <v>6755</v>
      </c>
      <c r="K3551" s="581" t="s">
        <v>7374</v>
      </c>
      <c r="L3551" s="344" t="s">
        <v>4090</v>
      </c>
      <c r="N3551" s="344" t="s">
        <v>4090</v>
      </c>
      <c r="O3551" s="341">
        <v>0</v>
      </c>
    </row>
    <row r="3552" spans="1:15" x14ac:dyDescent="0.2">
      <c r="A3552" s="341" t="s">
        <v>9257</v>
      </c>
      <c r="B3552" s="341" t="s">
        <v>9288</v>
      </c>
      <c r="C3552" s="342" t="s">
        <v>6811</v>
      </c>
      <c r="D3552" s="342" t="s">
        <v>6812</v>
      </c>
      <c r="E3552" s="342" t="s">
        <v>9321</v>
      </c>
      <c r="F3552" s="342" t="s">
        <v>6568</v>
      </c>
      <c r="G3552" s="343">
        <v>47.662500000000001</v>
      </c>
      <c r="H3552" s="342" t="s">
        <v>6594</v>
      </c>
      <c r="I3552" s="342" t="s">
        <v>6575</v>
      </c>
      <c r="J3552" s="342" t="s">
        <v>6755</v>
      </c>
      <c r="K3552" s="581" t="s">
        <v>7378</v>
      </c>
      <c r="L3552" s="344" t="s">
        <v>4090</v>
      </c>
      <c r="N3552" s="344" t="s">
        <v>4090</v>
      </c>
      <c r="O3552" s="341" t="s">
        <v>6752</v>
      </c>
    </row>
    <row r="3553" spans="1:15" x14ac:dyDescent="0.2">
      <c r="A3553" s="341" t="s">
        <v>9257</v>
      </c>
      <c r="B3553" s="341" t="s">
        <v>9288</v>
      </c>
      <c r="C3553" s="342" t="s">
        <v>6811</v>
      </c>
      <c r="D3553" s="342" t="s">
        <v>6812</v>
      </c>
      <c r="E3553" s="342" t="s">
        <v>9322</v>
      </c>
      <c r="F3553" s="342" t="s">
        <v>6568</v>
      </c>
      <c r="G3553" s="343">
        <v>10.045</v>
      </c>
      <c r="H3553" s="342" t="s">
        <v>6594</v>
      </c>
      <c r="I3553" s="342" t="s">
        <v>6575</v>
      </c>
      <c r="J3553" s="342" t="s">
        <v>6755</v>
      </c>
      <c r="K3553" s="581" t="s">
        <v>7829</v>
      </c>
      <c r="L3553" s="344" t="s">
        <v>4090</v>
      </c>
      <c r="N3553" s="344" t="s">
        <v>4090</v>
      </c>
      <c r="O3553" s="341">
        <v>0</v>
      </c>
    </row>
    <row r="3554" spans="1:15" x14ac:dyDescent="0.2">
      <c r="A3554" s="341" t="s">
        <v>9257</v>
      </c>
      <c r="B3554" s="341" t="s">
        <v>9288</v>
      </c>
      <c r="C3554" s="342" t="s">
        <v>6811</v>
      </c>
      <c r="D3554" s="342" t="s">
        <v>6812</v>
      </c>
      <c r="E3554" s="342" t="s">
        <v>9324</v>
      </c>
      <c r="F3554" s="342" t="s">
        <v>6568</v>
      </c>
      <c r="G3554" s="343">
        <v>3.52</v>
      </c>
      <c r="H3554" s="342" t="s">
        <v>6594</v>
      </c>
      <c r="I3554" s="342" t="s">
        <v>6575</v>
      </c>
      <c r="J3554" s="342" t="s">
        <v>6755</v>
      </c>
      <c r="K3554" s="581" t="s">
        <v>7830</v>
      </c>
      <c r="L3554" s="344" t="s">
        <v>4090</v>
      </c>
      <c r="N3554" s="344" t="s">
        <v>4090</v>
      </c>
      <c r="O3554" s="341">
        <v>0</v>
      </c>
    </row>
    <row r="3555" spans="1:15" x14ac:dyDescent="0.2">
      <c r="A3555" s="341" t="s">
        <v>9257</v>
      </c>
      <c r="B3555" s="341" t="s">
        <v>9288</v>
      </c>
      <c r="C3555" s="342" t="s">
        <v>6811</v>
      </c>
      <c r="D3555" s="342" t="s">
        <v>6812</v>
      </c>
      <c r="E3555" s="342" t="s">
        <v>9324</v>
      </c>
      <c r="F3555" s="342" t="s">
        <v>6568</v>
      </c>
      <c r="G3555" s="343">
        <v>4.2</v>
      </c>
      <c r="H3555" s="342" t="s">
        <v>6594</v>
      </c>
      <c r="I3555" s="342" t="s">
        <v>6575</v>
      </c>
      <c r="J3555" s="342" t="s">
        <v>6755</v>
      </c>
      <c r="K3555" s="581" t="s">
        <v>7391</v>
      </c>
      <c r="L3555" s="344" t="s">
        <v>4090</v>
      </c>
      <c r="N3555" s="344" t="s">
        <v>4090</v>
      </c>
      <c r="O3555" s="341">
        <v>0</v>
      </c>
    </row>
    <row r="3556" spans="1:15" x14ac:dyDescent="0.2">
      <c r="A3556" s="341" t="s">
        <v>9257</v>
      </c>
      <c r="B3556" s="341" t="s">
        <v>9288</v>
      </c>
      <c r="C3556" s="342" t="s">
        <v>6811</v>
      </c>
      <c r="D3556" s="342" t="s">
        <v>6812</v>
      </c>
      <c r="E3556" s="342" t="s">
        <v>9328</v>
      </c>
      <c r="F3556" s="342" t="s">
        <v>6568</v>
      </c>
      <c r="G3556" s="343">
        <v>71.95</v>
      </c>
      <c r="H3556" s="342" t="s">
        <v>6594</v>
      </c>
      <c r="I3556" s="342" t="s">
        <v>6575</v>
      </c>
      <c r="J3556" s="342" t="s">
        <v>6755</v>
      </c>
      <c r="K3556" s="581" t="s">
        <v>6771</v>
      </c>
      <c r="L3556" s="344" t="s">
        <v>4090</v>
      </c>
      <c r="N3556" s="344" t="s">
        <v>4090</v>
      </c>
      <c r="O3556" s="341" t="s">
        <v>6752</v>
      </c>
    </row>
    <row r="3557" spans="1:15" x14ac:dyDescent="0.2">
      <c r="A3557" s="341" t="s">
        <v>9257</v>
      </c>
      <c r="B3557" s="341" t="s">
        <v>9278</v>
      </c>
      <c r="C3557" s="342" t="s">
        <v>8356</v>
      </c>
      <c r="D3557" s="342" t="s">
        <v>6694</v>
      </c>
      <c r="E3557" s="342" t="s">
        <v>9319</v>
      </c>
      <c r="F3557" s="342" t="s">
        <v>6568</v>
      </c>
      <c r="G3557" s="343">
        <v>5.1000000000000005</v>
      </c>
      <c r="H3557" s="342" t="s">
        <v>6594</v>
      </c>
      <c r="I3557" s="342" t="s">
        <v>6575</v>
      </c>
      <c r="J3557" s="342" t="s">
        <v>6755</v>
      </c>
      <c r="K3557" s="581" t="s">
        <v>8357</v>
      </c>
      <c r="L3557" s="344" t="s">
        <v>4090</v>
      </c>
      <c r="N3557" s="344" t="s">
        <v>4090</v>
      </c>
      <c r="O3557" s="341" t="s">
        <v>6766</v>
      </c>
    </row>
    <row r="3558" spans="1:15" x14ac:dyDescent="0.2">
      <c r="A3558" s="341" t="s">
        <v>9257</v>
      </c>
      <c r="B3558" s="341" t="s">
        <v>9278</v>
      </c>
      <c r="C3558" s="342" t="s">
        <v>8356</v>
      </c>
      <c r="D3558" s="342" t="s">
        <v>6694</v>
      </c>
      <c r="E3558" s="342" t="s">
        <v>9323</v>
      </c>
      <c r="F3558" s="342" t="s">
        <v>6568</v>
      </c>
      <c r="G3558" s="343">
        <v>8.370000000000001</v>
      </c>
      <c r="H3558" s="342" t="s">
        <v>6594</v>
      </c>
      <c r="I3558" s="342" t="s">
        <v>6575</v>
      </c>
      <c r="J3558" s="342" t="s">
        <v>6755</v>
      </c>
      <c r="K3558" s="581" t="s">
        <v>7043</v>
      </c>
      <c r="L3558" s="344" t="s">
        <v>4090</v>
      </c>
      <c r="N3558" s="344" t="s">
        <v>4090</v>
      </c>
      <c r="O3558" s="341" t="s">
        <v>6752</v>
      </c>
    </row>
    <row r="3559" spans="1:15" x14ac:dyDescent="0.2">
      <c r="A3559" s="341" t="s">
        <v>9257</v>
      </c>
      <c r="B3559" s="341" t="s">
        <v>9278</v>
      </c>
      <c r="C3559" s="342" t="s">
        <v>8356</v>
      </c>
      <c r="D3559" s="342" t="s">
        <v>6694</v>
      </c>
      <c r="E3559" s="342" t="s">
        <v>9323</v>
      </c>
      <c r="F3559" s="342" t="s">
        <v>6568</v>
      </c>
      <c r="G3559" s="343">
        <v>9.69</v>
      </c>
      <c r="H3559" s="342" t="s">
        <v>6594</v>
      </c>
      <c r="I3559" s="342" t="s">
        <v>6575</v>
      </c>
      <c r="J3559" s="342" t="s">
        <v>6755</v>
      </c>
      <c r="K3559" s="581" t="s">
        <v>6960</v>
      </c>
      <c r="L3559" s="344" t="s">
        <v>4090</v>
      </c>
      <c r="N3559" s="344" t="s">
        <v>4090</v>
      </c>
      <c r="O3559" s="341" t="s">
        <v>6752</v>
      </c>
    </row>
    <row r="3560" spans="1:15" x14ac:dyDescent="0.2">
      <c r="A3560" s="341" t="s">
        <v>9257</v>
      </c>
      <c r="B3560" s="341" t="s">
        <v>9278</v>
      </c>
      <c r="C3560" s="342" t="s">
        <v>8356</v>
      </c>
      <c r="D3560" s="342" t="s">
        <v>6694</v>
      </c>
      <c r="E3560" s="342" t="s">
        <v>9320</v>
      </c>
      <c r="F3560" s="342" t="s">
        <v>6568</v>
      </c>
      <c r="G3560" s="343">
        <v>4.7700000000000005</v>
      </c>
      <c r="H3560" s="342" t="s">
        <v>6594</v>
      </c>
      <c r="I3560" s="342" t="s">
        <v>6575</v>
      </c>
      <c r="J3560" s="342" t="s">
        <v>6755</v>
      </c>
      <c r="K3560" s="581" t="s">
        <v>8358</v>
      </c>
      <c r="L3560" s="344" t="s">
        <v>4090</v>
      </c>
      <c r="N3560" s="344" t="s">
        <v>4090</v>
      </c>
      <c r="O3560" s="341" t="s">
        <v>6752</v>
      </c>
    </row>
    <row r="3561" spans="1:15" x14ac:dyDescent="0.2">
      <c r="A3561" s="341" t="s">
        <v>9257</v>
      </c>
      <c r="B3561" s="341" t="s">
        <v>9278</v>
      </c>
      <c r="C3561" s="342" t="s">
        <v>8356</v>
      </c>
      <c r="D3561" s="342" t="s">
        <v>6694</v>
      </c>
      <c r="E3561" s="342" t="s">
        <v>9320</v>
      </c>
      <c r="F3561" s="342" t="s">
        <v>6568</v>
      </c>
      <c r="G3561" s="343">
        <v>2.5500000000000003</v>
      </c>
      <c r="H3561" s="342" t="s">
        <v>6594</v>
      </c>
      <c r="I3561" s="342" t="s">
        <v>6575</v>
      </c>
      <c r="J3561" s="342" t="s">
        <v>6755</v>
      </c>
      <c r="K3561" s="581" t="s">
        <v>7454</v>
      </c>
      <c r="L3561" s="344" t="s">
        <v>4090</v>
      </c>
      <c r="N3561" s="344" t="s">
        <v>4090</v>
      </c>
      <c r="O3561" s="341" t="s">
        <v>6766</v>
      </c>
    </row>
    <row r="3562" spans="1:15" x14ac:dyDescent="0.2">
      <c r="A3562" s="341" t="s">
        <v>9257</v>
      </c>
      <c r="B3562" s="341" t="s">
        <v>9278</v>
      </c>
      <c r="C3562" s="342" t="s">
        <v>8356</v>
      </c>
      <c r="D3562" s="342" t="s">
        <v>6694</v>
      </c>
      <c r="E3562" s="342" t="s">
        <v>9319</v>
      </c>
      <c r="F3562" s="342" t="s">
        <v>6568</v>
      </c>
      <c r="G3562" s="343">
        <v>6.24</v>
      </c>
      <c r="H3562" s="342" t="s">
        <v>6594</v>
      </c>
      <c r="I3562" s="342" t="s">
        <v>6575</v>
      </c>
      <c r="J3562" s="342" t="s">
        <v>6755</v>
      </c>
      <c r="K3562" s="581" t="s">
        <v>7011</v>
      </c>
      <c r="L3562" s="344" t="s">
        <v>4090</v>
      </c>
      <c r="N3562" s="344" t="s">
        <v>4090</v>
      </c>
      <c r="O3562" s="341" t="s">
        <v>6766</v>
      </c>
    </row>
    <row r="3563" spans="1:15" x14ac:dyDescent="0.2">
      <c r="A3563" s="341" t="s">
        <v>9257</v>
      </c>
      <c r="B3563" s="341" t="s">
        <v>9278</v>
      </c>
      <c r="C3563" s="342" t="s">
        <v>8359</v>
      </c>
      <c r="D3563" s="342" t="s">
        <v>6694</v>
      </c>
      <c r="E3563" s="342" t="s">
        <v>9324</v>
      </c>
      <c r="F3563" s="342" t="s">
        <v>6568</v>
      </c>
      <c r="G3563" s="343">
        <v>4</v>
      </c>
      <c r="H3563" s="342" t="s">
        <v>6594</v>
      </c>
      <c r="I3563" s="342" t="s">
        <v>6575</v>
      </c>
      <c r="J3563" s="342" t="s">
        <v>6755</v>
      </c>
      <c r="K3563" s="581" t="s">
        <v>8360</v>
      </c>
      <c r="L3563" s="344" t="s">
        <v>4090</v>
      </c>
      <c r="N3563" s="344" t="s">
        <v>4090</v>
      </c>
      <c r="O3563" s="341" t="s">
        <v>6766</v>
      </c>
    </row>
    <row r="3564" spans="1:15" x14ac:dyDescent="0.2">
      <c r="A3564" s="341" t="s">
        <v>9257</v>
      </c>
      <c r="B3564" s="341" t="s">
        <v>9278</v>
      </c>
      <c r="C3564" s="342" t="s">
        <v>8359</v>
      </c>
      <c r="D3564" s="342" t="s">
        <v>6694</v>
      </c>
      <c r="E3564" s="342" t="s">
        <v>9329</v>
      </c>
      <c r="F3564" s="342" t="s">
        <v>6568</v>
      </c>
      <c r="G3564" s="343">
        <v>9.8000000000000007</v>
      </c>
      <c r="H3564" s="342" t="s">
        <v>6594</v>
      </c>
      <c r="I3564" s="342" t="s">
        <v>6575</v>
      </c>
      <c r="J3564" s="342" t="s">
        <v>6755</v>
      </c>
      <c r="K3564" s="581" t="s">
        <v>6933</v>
      </c>
      <c r="L3564" s="344" t="s">
        <v>4090</v>
      </c>
      <c r="N3564" s="344" t="s">
        <v>4090</v>
      </c>
      <c r="O3564" s="341" t="s">
        <v>6752</v>
      </c>
    </row>
    <row r="3565" spans="1:15" x14ac:dyDescent="0.2">
      <c r="A3565" s="341" t="s">
        <v>9257</v>
      </c>
      <c r="B3565" s="341" t="s">
        <v>9278</v>
      </c>
      <c r="C3565" s="342" t="s">
        <v>8359</v>
      </c>
      <c r="D3565" s="342" t="s">
        <v>6694</v>
      </c>
      <c r="E3565" s="342" t="s">
        <v>9323</v>
      </c>
      <c r="F3565" s="342" t="s">
        <v>6568</v>
      </c>
      <c r="G3565" s="343">
        <v>5.0960000000000001</v>
      </c>
      <c r="H3565" s="342" t="s">
        <v>6594</v>
      </c>
      <c r="I3565" s="342" t="s">
        <v>6575</v>
      </c>
      <c r="J3565" s="342" t="s">
        <v>6755</v>
      </c>
      <c r="K3565" s="581" t="s">
        <v>7973</v>
      </c>
      <c r="L3565" s="344" t="s">
        <v>4090</v>
      </c>
      <c r="N3565" s="344" t="s">
        <v>4090</v>
      </c>
      <c r="O3565" s="341" t="s">
        <v>6752</v>
      </c>
    </row>
    <row r="3566" spans="1:15" x14ac:dyDescent="0.2">
      <c r="A3566" s="341" t="s">
        <v>9257</v>
      </c>
      <c r="B3566" s="341" t="s">
        <v>9278</v>
      </c>
      <c r="C3566" s="342" t="s">
        <v>8359</v>
      </c>
      <c r="D3566" s="342" t="s">
        <v>6694</v>
      </c>
      <c r="E3566" s="342" t="s">
        <v>9328</v>
      </c>
      <c r="F3566" s="342" t="s">
        <v>6568</v>
      </c>
      <c r="G3566" s="343">
        <v>4.8</v>
      </c>
      <c r="H3566" s="342" t="s">
        <v>6594</v>
      </c>
      <c r="I3566" s="342" t="s">
        <v>6575</v>
      </c>
      <c r="J3566" s="342" t="s">
        <v>6755</v>
      </c>
      <c r="K3566" s="581" t="s">
        <v>8361</v>
      </c>
      <c r="L3566" s="344" t="s">
        <v>4090</v>
      </c>
      <c r="N3566" s="344" t="s">
        <v>4090</v>
      </c>
      <c r="O3566" s="341" t="s">
        <v>6766</v>
      </c>
    </row>
    <row r="3567" spans="1:15" x14ac:dyDescent="0.2">
      <c r="A3567" s="341" t="s">
        <v>9257</v>
      </c>
      <c r="B3567" s="341" t="s">
        <v>9278</v>
      </c>
      <c r="C3567" s="342" t="s">
        <v>8359</v>
      </c>
      <c r="D3567" s="342" t="s">
        <v>6694</v>
      </c>
      <c r="E3567" s="342" t="s">
        <v>9322</v>
      </c>
      <c r="F3567" s="342" t="s">
        <v>6568</v>
      </c>
      <c r="G3567" s="343">
        <v>8.36</v>
      </c>
      <c r="H3567" s="342" t="s">
        <v>6594</v>
      </c>
      <c r="I3567" s="342" t="s">
        <v>6575</v>
      </c>
      <c r="J3567" s="342" t="s">
        <v>6755</v>
      </c>
      <c r="K3567" s="581" t="s">
        <v>7590</v>
      </c>
      <c r="L3567" s="344" t="s">
        <v>4090</v>
      </c>
      <c r="N3567" s="344" t="s">
        <v>4090</v>
      </c>
      <c r="O3567" s="341" t="s">
        <v>6766</v>
      </c>
    </row>
    <row r="3568" spans="1:15" x14ac:dyDescent="0.2">
      <c r="A3568" s="341" t="s">
        <v>9257</v>
      </c>
      <c r="B3568" s="341" t="s">
        <v>9278</v>
      </c>
      <c r="C3568" s="342" t="s">
        <v>8359</v>
      </c>
      <c r="D3568" s="342" t="s">
        <v>6694</v>
      </c>
      <c r="E3568" s="342" t="s">
        <v>9321</v>
      </c>
      <c r="F3568" s="342" t="s">
        <v>6568</v>
      </c>
      <c r="G3568" s="343">
        <v>7.25</v>
      </c>
      <c r="H3568" s="342" t="s">
        <v>6594</v>
      </c>
      <c r="I3568" s="342" t="s">
        <v>6575</v>
      </c>
      <c r="J3568" s="342" t="s">
        <v>6755</v>
      </c>
      <c r="K3568" s="581" t="s">
        <v>8099</v>
      </c>
      <c r="L3568" s="344" t="s">
        <v>4090</v>
      </c>
      <c r="N3568" s="344" t="s">
        <v>4090</v>
      </c>
      <c r="O3568" s="341" t="s">
        <v>6766</v>
      </c>
    </row>
    <row r="3569" spans="1:15" x14ac:dyDescent="0.2">
      <c r="A3569" s="341" t="s">
        <v>9257</v>
      </c>
      <c r="B3569" s="341" t="s">
        <v>9278</v>
      </c>
      <c r="C3569" s="342" t="s">
        <v>8356</v>
      </c>
      <c r="D3569" s="342" t="s">
        <v>6694</v>
      </c>
      <c r="E3569" s="342" t="s">
        <v>9320</v>
      </c>
      <c r="F3569" s="342" t="s">
        <v>6568</v>
      </c>
      <c r="G3569" s="343">
        <v>4.59</v>
      </c>
      <c r="H3569" s="342" t="s">
        <v>6594</v>
      </c>
      <c r="I3569" s="342" t="s">
        <v>6575</v>
      </c>
      <c r="J3569" s="342" t="s">
        <v>6755</v>
      </c>
      <c r="K3569" s="581" t="s">
        <v>7504</v>
      </c>
      <c r="L3569" s="344" t="s">
        <v>4090</v>
      </c>
      <c r="N3569" s="344" t="s">
        <v>4090</v>
      </c>
      <c r="O3569" s="341" t="s">
        <v>6752</v>
      </c>
    </row>
    <row r="3570" spans="1:15" x14ac:dyDescent="0.2">
      <c r="A3570" s="341" t="s">
        <v>9257</v>
      </c>
      <c r="B3570" s="341" t="s">
        <v>9278</v>
      </c>
      <c r="C3570" s="342" t="s">
        <v>8359</v>
      </c>
      <c r="D3570" s="342" t="s">
        <v>6694</v>
      </c>
      <c r="E3570" s="342" t="s">
        <v>9320</v>
      </c>
      <c r="F3570" s="342" t="s">
        <v>6568</v>
      </c>
      <c r="G3570" s="343">
        <v>9.66</v>
      </c>
      <c r="H3570" s="342" t="s">
        <v>6594</v>
      </c>
      <c r="I3570" s="342" t="s">
        <v>6575</v>
      </c>
      <c r="J3570" s="342" t="s">
        <v>6755</v>
      </c>
      <c r="K3570" s="581" t="s">
        <v>8362</v>
      </c>
      <c r="L3570" s="344" t="s">
        <v>4090</v>
      </c>
      <c r="N3570" s="344" t="s">
        <v>4090</v>
      </c>
      <c r="O3570" s="341" t="s">
        <v>6766</v>
      </c>
    </row>
    <row r="3571" spans="1:15" x14ac:dyDescent="0.2">
      <c r="A3571" s="341" t="s">
        <v>9257</v>
      </c>
      <c r="B3571" s="341" t="s">
        <v>9278</v>
      </c>
      <c r="C3571" s="342" t="s">
        <v>8359</v>
      </c>
      <c r="D3571" s="342" t="s">
        <v>6694</v>
      </c>
      <c r="E3571" s="342" t="s">
        <v>9319</v>
      </c>
      <c r="F3571" s="342" t="s">
        <v>6568</v>
      </c>
      <c r="G3571" s="343">
        <v>8.9700000000000006</v>
      </c>
      <c r="H3571" s="342" t="s">
        <v>6594</v>
      </c>
      <c r="I3571" s="342" t="s">
        <v>6575</v>
      </c>
      <c r="J3571" s="342" t="s">
        <v>6755</v>
      </c>
      <c r="K3571" s="581" t="s">
        <v>7681</v>
      </c>
      <c r="L3571" s="344" t="s">
        <v>4090</v>
      </c>
      <c r="N3571" s="344" t="s">
        <v>4090</v>
      </c>
      <c r="O3571" s="341" t="s">
        <v>6766</v>
      </c>
    </row>
    <row r="3572" spans="1:15" x14ac:dyDescent="0.2">
      <c r="A3572" s="341" t="s">
        <v>9257</v>
      </c>
      <c r="B3572" s="341" t="s">
        <v>9278</v>
      </c>
      <c r="C3572" s="342" t="s">
        <v>8356</v>
      </c>
      <c r="D3572" s="342" t="s">
        <v>6694</v>
      </c>
      <c r="E3572" s="342" t="s">
        <v>9255</v>
      </c>
      <c r="F3572" s="342" t="s">
        <v>6568</v>
      </c>
      <c r="G3572" s="343">
        <v>8.02</v>
      </c>
      <c r="H3572" s="342" t="s">
        <v>6594</v>
      </c>
      <c r="I3572" s="342" t="s">
        <v>6575</v>
      </c>
      <c r="J3572" s="342" t="s">
        <v>6755</v>
      </c>
      <c r="K3572" s="581" t="s">
        <v>8363</v>
      </c>
      <c r="L3572" s="344" t="s">
        <v>4090</v>
      </c>
      <c r="N3572" s="344" t="s">
        <v>4090</v>
      </c>
      <c r="O3572" s="341" t="s">
        <v>6766</v>
      </c>
    </row>
    <row r="3573" spans="1:15" x14ac:dyDescent="0.2">
      <c r="A3573" s="341" t="s">
        <v>9257</v>
      </c>
      <c r="B3573" s="341" t="s">
        <v>9278</v>
      </c>
      <c r="C3573" s="342" t="s">
        <v>8356</v>
      </c>
      <c r="D3573" s="342" t="s">
        <v>6694</v>
      </c>
      <c r="E3573" s="342" t="s">
        <v>9255</v>
      </c>
      <c r="F3573" s="342" t="s">
        <v>6568</v>
      </c>
      <c r="G3573" s="343">
        <v>8.2149999999999999</v>
      </c>
      <c r="H3573" s="342" t="s">
        <v>6594</v>
      </c>
      <c r="I3573" s="342" t="s">
        <v>6575</v>
      </c>
      <c r="J3573" s="342" t="s">
        <v>6755</v>
      </c>
      <c r="K3573" s="581" t="s">
        <v>8099</v>
      </c>
      <c r="L3573" s="344" t="s">
        <v>4090</v>
      </c>
      <c r="N3573" s="344" t="s">
        <v>4090</v>
      </c>
      <c r="O3573" s="341" t="s">
        <v>6752</v>
      </c>
    </row>
    <row r="3574" spans="1:15" x14ac:dyDescent="0.2">
      <c r="A3574" s="341" t="s">
        <v>9257</v>
      </c>
      <c r="B3574" s="341" t="s">
        <v>9278</v>
      </c>
      <c r="C3574" s="342" t="s">
        <v>8356</v>
      </c>
      <c r="D3574" s="342" t="s">
        <v>6694</v>
      </c>
      <c r="E3574" s="342" t="s">
        <v>9255</v>
      </c>
      <c r="F3574" s="342" t="s">
        <v>6568</v>
      </c>
      <c r="G3574" s="343">
        <v>6</v>
      </c>
      <c r="H3574" s="342" t="s">
        <v>6594</v>
      </c>
      <c r="I3574" s="342" t="s">
        <v>6575</v>
      </c>
      <c r="J3574" s="342" t="s">
        <v>6755</v>
      </c>
      <c r="K3574" s="581" t="s">
        <v>8364</v>
      </c>
      <c r="L3574" s="344" t="s">
        <v>4090</v>
      </c>
      <c r="N3574" s="344" t="s">
        <v>4090</v>
      </c>
      <c r="O3574" s="341" t="s">
        <v>6766</v>
      </c>
    </row>
    <row r="3575" spans="1:15" x14ac:dyDescent="0.2">
      <c r="A3575" s="341" t="s">
        <v>9257</v>
      </c>
      <c r="B3575" s="341" t="s">
        <v>9278</v>
      </c>
      <c r="C3575" s="342" t="s">
        <v>8356</v>
      </c>
      <c r="D3575" s="342" t="s">
        <v>6694</v>
      </c>
      <c r="E3575" s="342" t="s">
        <v>9255</v>
      </c>
      <c r="F3575" s="342" t="s">
        <v>6568</v>
      </c>
      <c r="G3575" s="343">
        <v>4</v>
      </c>
      <c r="H3575" s="342" t="s">
        <v>6594</v>
      </c>
      <c r="I3575" s="342" t="s">
        <v>6575</v>
      </c>
      <c r="J3575" s="342" t="s">
        <v>6755</v>
      </c>
      <c r="K3575" s="581" t="s">
        <v>7961</v>
      </c>
      <c r="L3575" s="344" t="s">
        <v>4090</v>
      </c>
      <c r="N3575" s="344" t="s">
        <v>4090</v>
      </c>
      <c r="O3575" s="341" t="s">
        <v>6766</v>
      </c>
    </row>
    <row r="3576" spans="1:15" x14ac:dyDescent="0.2">
      <c r="A3576" s="341" t="s">
        <v>9257</v>
      </c>
      <c r="B3576" s="341" t="s">
        <v>9278</v>
      </c>
      <c r="C3576" s="342" t="s">
        <v>8356</v>
      </c>
      <c r="D3576" s="342" t="s">
        <v>6694</v>
      </c>
      <c r="E3576" s="342" t="s">
        <v>9255</v>
      </c>
      <c r="F3576" s="342" t="s">
        <v>6568</v>
      </c>
      <c r="G3576" s="343">
        <v>5.72</v>
      </c>
      <c r="H3576" s="342" t="s">
        <v>6594</v>
      </c>
      <c r="I3576" s="342" t="s">
        <v>6575</v>
      </c>
      <c r="J3576" s="342" t="s">
        <v>6755</v>
      </c>
      <c r="K3576" s="581" t="s">
        <v>8365</v>
      </c>
      <c r="L3576" s="344" t="s">
        <v>4090</v>
      </c>
      <c r="N3576" s="344" t="s">
        <v>4090</v>
      </c>
      <c r="O3576" s="341" t="s">
        <v>6766</v>
      </c>
    </row>
    <row r="3577" spans="1:15" x14ac:dyDescent="0.2">
      <c r="A3577" s="341" t="s">
        <v>9257</v>
      </c>
      <c r="B3577" s="341" t="s">
        <v>9278</v>
      </c>
      <c r="C3577" s="342" t="s">
        <v>8356</v>
      </c>
      <c r="D3577" s="342" t="s">
        <v>6694</v>
      </c>
      <c r="E3577" s="342" t="s">
        <v>9319</v>
      </c>
      <c r="F3577" s="342" t="s">
        <v>6568</v>
      </c>
      <c r="G3577" s="343">
        <v>5.5200000000000005</v>
      </c>
      <c r="H3577" s="342" t="s">
        <v>6594</v>
      </c>
      <c r="I3577" s="342" t="s">
        <v>6575</v>
      </c>
      <c r="J3577" s="342" t="s">
        <v>6755</v>
      </c>
      <c r="K3577" s="581" t="s">
        <v>8366</v>
      </c>
      <c r="L3577" s="344" t="s">
        <v>4090</v>
      </c>
      <c r="N3577" s="344" t="s">
        <v>4090</v>
      </c>
      <c r="O3577" s="341">
        <v>0</v>
      </c>
    </row>
    <row r="3578" spans="1:15" x14ac:dyDescent="0.2">
      <c r="A3578" s="341" t="s">
        <v>9257</v>
      </c>
      <c r="B3578" s="341" t="s">
        <v>9278</v>
      </c>
      <c r="C3578" s="342" t="s">
        <v>8356</v>
      </c>
      <c r="D3578" s="342" t="s">
        <v>6694</v>
      </c>
      <c r="E3578" s="342" t="s">
        <v>9326</v>
      </c>
      <c r="F3578" s="342" t="s">
        <v>6568</v>
      </c>
      <c r="G3578" s="343">
        <v>5.5200000000000005</v>
      </c>
      <c r="H3578" s="342" t="s">
        <v>6594</v>
      </c>
      <c r="I3578" s="342" t="s">
        <v>6575</v>
      </c>
      <c r="J3578" s="342" t="s">
        <v>6755</v>
      </c>
      <c r="K3578" s="581" t="s">
        <v>8366</v>
      </c>
      <c r="L3578" s="344" t="s">
        <v>4090</v>
      </c>
      <c r="N3578" s="344" t="s">
        <v>4090</v>
      </c>
      <c r="O3578" s="341">
        <v>0</v>
      </c>
    </row>
    <row r="3579" spans="1:15" x14ac:dyDescent="0.2">
      <c r="A3579" s="341" t="s">
        <v>9257</v>
      </c>
      <c r="B3579" s="341" t="s">
        <v>9278</v>
      </c>
      <c r="C3579" s="342" t="s">
        <v>8356</v>
      </c>
      <c r="D3579" s="342" t="s">
        <v>6694</v>
      </c>
      <c r="E3579" s="342" t="s">
        <v>9329</v>
      </c>
      <c r="F3579" s="342" t="s">
        <v>6568</v>
      </c>
      <c r="G3579" s="343">
        <v>5.29</v>
      </c>
      <c r="H3579" s="342" t="s">
        <v>6594</v>
      </c>
      <c r="I3579" s="342" t="s">
        <v>6575</v>
      </c>
      <c r="J3579" s="342" t="s">
        <v>6755</v>
      </c>
      <c r="K3579" s="581" t="s">
        <v>8197</v>
      </c>
      <c r="L3579" s="344" t="s">
        <v>4090</v>
      </c>
      <c r="N3579" s="344" t="s">
        <v>4090</v>
      </c>
      <c r="O3579" s="341">
        <v>0</v>
      </c>
    </row>
    <row r="3580" spans="1:15" x14ac:dyDescent="0.2">
      <c r="A3580" s="341" t="s">
        <v>9257</v>
      </c>
      <c r="B3580" s="341" t="s">
        <v>9278</v>
      </c>
      <c r="C3580" s="342" t="s">
        <v>8356</v>
      </c>
      <c r="D3580" s="342" t="s">
        <v>6694</v>
      </c>
      <c r="E3580" s="342" t="s">
        <v>9328</v>
      </c>
      <c r="F3580" s="342" t="s">
        <v>6568</v>
      </c>
      <c r="G3580" s="343">
        <v>27.6</v>
      </c>
      <c r="H3580" s="342" t="s">
        <v>6594</v>
      </c>
      <c r="I3580" s="342" t="s">
        <v>6575</v>
      </c>
      <c r="J3580" s="342" t="s">
        <v>6755</v>
      </c>
      <c r="K3580" s="581" t="s">
        <v>8367</v>
      </c>
      <c r="L3580" s="344" t="s">
        <v>4090</v>
      </c>
      <c r="N3580" s="344" t="s">
        <v>4090</v>
      </c>
      <c r="O3580" s="341">
        <v>0</v>
      </c>
    </row>
    <row r="3581" spans="1:15" x14ac:dyDescent="0.2">
      <c r="A3581" s="341" t="s">
        <v>9257</v>
      </c>
      <c r="B3581" s="341" t="s">
        <v>9278</v>
      </c>
      <c r="C3581" s="342" t="s">
        <v>8356</v>
      </c>
      <c r="D3581" s="342" t="s">
        <v>6694</v>
      </c>
      <c r="E3581" s="342" t="s">
        <v>9326</v>
      </c>
      <c r="F3581" s="342" t="s">
        <v>6568</v>
      </c>
      <c r="G3581" s="343">
        <v>4.8100000000000005</v>
      </c>
      <c r="H3581" s="342" t="s">
        <v>6594</v>
      </c>
      <c r="I3581" s="342" t="s">
        <v>6575</v>
      </c>
      <c r="J3581" s="342" t="s">
        <v>6755</v>
      </c>
      <c r="K3581" s="581" t="s">
        <v>7173</v>
      </c>
      <c r="L3581" s="344" t="s">
        <v>4090</v>
      </c>
      <c r="N3581" s="344" t="s">
        <v>4090</v>
      </c>
      <c r="O3581" s="341">
        <v>0</v>
      </c>
    </row>
    <row r="3582" spans="1:15" x14ac:dyDescent="0.2">
      <c r="A3582" s="341" t="s">
        <v>9257</v>
      </c>
      <c r="B3582" s="341" t="s">
        <v>9278</v>
      </c>
      <c r="C3582" s="342" t="s">
        <v>8356</v>
      </c>
      <c r="D3582" s="342" t="s">
        <v>6694</v>
      </c>
      <c r="E3582" s="342" t="s">
        <v>9320</v>
      </c>
      <c r="F3582" s="342" t="s">
        <v>6568</v>
      </c>
      <c r="G3582" s="343">
        <v>10.35</v>
      </c>
      <c r="H3582" s="342" t="s">
        <v>6594</v>
      </c>
      <c r="I3582" s="342" t="s">
        <v>6575</v>
      </c>
      <c r="J3582" s="342" t="s">
        <v>6755</v>
      </c>
      <c r="K3582" s="581" t="s">
        <v>7182</v>
      </c>
      <c r="L3582" s="344" t="s">
        <v>4090</v>
      </c>
      <c r="N3582" s="344" t="s">
        <v>4090</v>
      </c>
      <c r="O3582" s="341">
        <v>0</v>
      </c>
    </row>
    <row r="3583" spans="1:15" x14ac:dyDescent="0.2">
      <c r="A3583" s="341" t="s">
        <v>9257</v>
      </c>
      <c r="B3583" s="341" t="s">
        <v>9278</v>
      </c>
      <c r="C3583" s="342" t="s">
        <v>8356</v>
      </c>
      <c r="D3583" s="342" t="s">
        <v>6694</v>
      </c>
      <c r="E3583" s="342" t="s">
        <v>9323</v>
      </c>
      <c r="F3583" s="342" t="s">
        <v>6568</v>
      </c>
      <c r="G3583" s="343">
        <v>3.29</v>
      </c>
      <c r="H3583" s="342" t="s">
        <v>6594</v>
      </c>
      <c r="I3583" s="342" t="s">
        <v>6575</v>
      </c>
      <c r="J3583" s="342" t="s">
        <v>6755</v>
      </c>
      <c r="K3583" s="581" t="s">
        <v>7835</v>
      </c>
      <c r="L3583" s="344" t="s">
        <v>4090</v>
      </c>
      <c r="N3583" s="344" t="s">
        <v>4090</v>
      </c>
      <c r="O3583" s="341" t="s">
        <v>6766</v>
      </c>
    </row>
    <row r="3584" spans="1:15" x14ac:dyDescent="0.2">
      <c r="A3584" s="341" t="s">
        <v>9257</v>
      </c>
      <c r="B3584" s="341" t="s">
        <v>9278</v>
      </c>
      <c r="C3584" s="342" t="s">
        <v>8356</v>
      </c>
      <c r="D3584" s="342" t="s">
        <v>6694</v>
      </c>
      <c r="E3584" s="342" t="s">
        <v>9334</v>
      </c>
      <c r="F3584" s="342" t="s">
        <v>6568</v>
      </c>
      <c r="G3584" s="343">
        <v>10.575000000000001</v>
      </c>
      <c r="H3584" s="342" t="s">
        <v>6594</v>
      </c>
      <c r="I3584" s="342" t="s">
        <v>6575</v>
      </c>
      <c r="J3584" s="342" t="s">
        <v>6755</v>
      </c>
      <c r="K3584" s="581" t="s">
        <v>7121</v>
      </c>
      <c r="L3584" s="344" t="s">
        <v>4090</v>
      </c>
      <c r="N3584" s="344" t="s">
        <v>4090</v>
      </c>
      <c r="O3584" s="341">
        <v>0</v>
      </c>
    </row>
    <row r="3585" spans="1:15" x14ac:dyDescent="0.2">
      <c r="A3585" s="341" t="s">
        <v>9257</v>
      </c>
      <c r="B3585" s="341" t="s">
        <v>9278</v>
      </c>
      <c r="C3585" s="342" t="s">
        <v>8356</v>
      </c>
      <c r="D3585" s="342" t="s">
        <v>6694</v>
      </c>
      <c r="E3585" s="342" t="s">
        <v>9334</v>
      </c>
      <c r="F3585" s="342" t="s">
        <v>6568</v>
      </c>
      <c r="G3585" s="343">
        <v>10.290000000000001</v>
      </c>
      <c r="H3585" s="342" t="s">
        <v>6594</v>
      </c>
      <c r="I3585" s="342" t="s">
        <v>6575</v>
      </c>
      <c r="J3585" s="342" t="s">
        <v>6755</v>
      </c>
      <c r="K3585" s="581" t="s">
        <v>7066</v>
      </c>
      <c r="L3585" s="344" t="s">
        <v>4090</v>
      </c>
      <c r="N3585" s="344" t="s">
        <v>4090</v>
      </c>
      <c r="O3585" s="341" t="s">
        <v>6752</v>
      </c>
    </row>
    <row r="3586" spans="1:15" x14ac:dyDescent="0.2">
      <c r="A3586" s="341" t="s">
        <v>9257</v>
      </c>
      <c r="B3586" s="341" t="s">
        <v>9278</v>
      </c>
      <c r="C3586" s="342" t="s">
        <v>8356</v>
      </c>
      <c r="D3586" s="342" t="s">
        <v>6694</v>
      </c>
      <c r="E3586" s="342" t="s">
        <v>9319</v>
      </c>
      <c r="F3586" s="342" t="s">
        <v>6568</v>
      </c>
      <c r="G3586" s="343">
        <v>11.045</v>
      </c>
      <c r="H3586" s="342" t="s">
        <v>6594</v>
      </c>
      <c r="I3586" s="342" t="s">
        <v>6575</v>
      </c>
      <c r="J3586" s="342" t="s">
        <v>6755</v>
      </c>
      <c r="K3586" s="581" t="s">
        <v>7135</v>
      </c>
      <c r="L3586" s="344" t="s">
        <v>4090</v>
      </c>
      <c r="N3586" s="344" t="s">
        <v>4090</v>
      </c>
      <c r="O3586" s="341">
        <v>0</v>
      </c>
    </row>
    <row r="3587" spans="1:15" x14ac:dyDescent="0.2">
      <c r="A3587" s="341" t="s">
        <v>9257</v>
      </c>
      <c r="B3587" s="341" t="s">
        <v>9278</v>
      </c>
      <c r="C3587" s="342" t="s">
        <v>8356</v>
      </c>
      <c r="D3587" s="342" t="s">
        <v>6694</v>
      </c>
      <c r="E3587" s="342" t="s">
        <v>9323</v>
      </c>
      <c r="F3587" s="342" t="s">
        <v>6568</v>
      </c>
      <c r="G3587" s="343">
        <v>10.8</v>
      </c>
      <c r="H3587" s="342" t="s">
        <v>6594</v>
      </c>
      <c r="I3587" s="342" t="s">
        <v>6575</v>
      </c>
      <c r="J3587" s="342" t="s">
        <v>6755</v>
      </c>
      <c r="K3587" s="581" t="s">
        <v>8110</v>
      </c>
      <c r="L3587" s="344" t="s">
        <v>4090</v>
      </c>
      <c r="N3587" s="344" t="s">
        <v>4090</v>
      </c>
      <c r="O3587" s="341" t="s">
        <v>6752</v>
      </c>
    </row>
    <row r="3588" spans="1:15" x14ac:dyDescent="0.2">
      <c r="A3588" s="341" t="s">
        <v>9257</v>
      </c>
      <c r="B3588" s="341" t="s">
        <v>9278</v>
      </c>
      <c r="C3588" s="342" t="s">
        <v>8356</v>
      </c>
      <c r="D3588" s="342" t="s">
        <v>6694</v>
      </c>
      <c r="E3588" s="342" t="s">
        <v>9321</v>
      </c>
      <c r="F3588" s="342" t="s">
        <v>6568</v>
      </c>
      <c r="G3588" s="343">
        <v>2.3000000000000003</v>
      </c>
      <c r="H3588" s="342" t="s">
        <v>6594</v>
      </c>
      <c r="I3588" s="342" t="s">
        <v>6575</v>
      </c>
      <c r="J3588" s="342" t="s">
        <v>6755</v>
      </c>
      <c r="K3588" s="581" t="s">
        <v>7415</v>
      </c>
      <c r="L3588" s="344" t="s">
        <v>4090</v>
      </c>
      <c r="N3588" s="344" t="s">
        <v>4090</v>
      </c>
      <c r="O3588" s="341">
        <v>0</v>
      </c>
    </row>
    <row r="3589" spans="1:15" x14ac:dyDescent="0.2">
      <c r="A3589" s="341" t="s">
        <v>9257</v>
      </c>
      <c r="B3589" s="341" t="s">
        <v>9278</v>
      </c>
      <c r="C3589" s="342" t="s">
        <v>8356</v>
      </c>
      <c r="D3589" s="342" t="s">
        <v>6694</v>
      </c>
      <c r="E3589" s="342" t="s">
        <v>9320</v>
      </c>
      <c r="F3589" s="342" t="s">
        <v>6568</v>
      </c>
      <c r="G3589" s="343">
        <v>16.45</v>
      </c>
      <c r="H3589" s="342" t="s">
        <v>6594</v>
      </c>
      <c r="I3589" s="342" t="s">
        <v>6575</v>
      </c>
      <c r="J3589" s="342" t="s">
        <v>6755</v>
      </c>
      <c r="K3589" s="581" t="s">
        <v>7507</v>
      </c>
      <c r="L3589" s="344" t="s">
        <v>4090</v>
      </c>
      <c r="N3589" s="344" t="s">
        <v>4090</v>
      </c>
      <c r="O3589" s="341">
        <v>0</v>
      </c>
    </row>
    <row r="3590" spans="1:15" x14ac:dyDescent="0.2">
      <c r="A3590" s="341" t="s">
        <v>9257</v>
      </c>
      <c r="B3590" s="341" t="s">
        <v>9278</v>
      </c>
      <c r="C3590" s="342" t="s">
        <v>8356</v>
      </c>
      <c r="D3590" s="342" t="s">
        <v>6694</v>
      </c>
      <c r="E3590" s="342" t="s">
        <v>9320</v>
      </c>
      <c r="F3590" s="342" t="s">
        <v>6568</v>
      </c>
      <c r="G3590" s="343">
        <v>3.45</v>
      </c>
      <c r="H3590" s="342" t="s">
        <v>6594</v>
      </c>
      <c r="I3590" s="342" t="s">
        <v>6575</v>
      </c>
      <c r="J3590" s="342" t="s">
        <v>6755</v>
      </c>
      <c r="K3590" s="581" t="s">
        <v>8197</v>
      </c>
      <c r="L3590" s="344" t="s">
        <v>4090</v>
      </c>
      <c r="N3590" s="344" t="s">
        <v>4090</v>
      </c>
      <c r="O3590" s="341">
        <v>0</v>
      </c>
    </row>
    <row r="3591" spans="1:15" x14ac:dyDescent="0.2">
      <c r="A3591" s="341" t="s">
        <v>9257</v>
      </c>
      <c r="B3591" s="341" t="s">
        <v>9278</v>
      </c>
      <c r="C3591" s="342" t="s">
        <v>8356</v>
      </c>
      <c r="D3591" s="342" t="s">
        <v>6694</v>
      </c>
      <c r="E3591" s="342" t="s">
        <v>9323</v>
      </c>
      <c r="F3591" s="342" t="s">
        <v>6568</v>
      </c>
      <c r="G3591" s="343">
        <v>28.62</v>
      </c>
      <c r="H3591" s="342" t="s">
        <v>6594</v>
      </c>
      <c r="I3591" s="342" t="s">
        <v>6575</v>
      </c>
      <c r="J3591" s="342" t="s">
        <v>6755</v>
      </c>
      <c r="K3591" s="581" t="s">
        <v>8368</v>
      </c>
      <c r="L3591" s="344" t="s">
        <v>4090</v>
      </c>
      <c r="N3591" s="344" t="s">
        <v>4090</v>
      </c>
      <c r="O3591" s="341" t="s">
        <v>6766</v>
      </c>
    </row>
    <row r="3592" spans="1:15" x14ac:dyDescent="0.2">
      <c r="A3592" s="341" t="s">
        <v>9257</v>
      </c>
      <c r="B3592" s="341" t="s">
        <v>9278</v>
      </c>
      <c r="C3592" s="342" t="s">
        <v>8356</v>
      </c>
      <c r="D3592" s="342" t="s">
        <v>6694</v>
      </c>
      <c r="E3592" s="342" t="s">
        <v>9320</v>
      </c>
      <c r="F3592" s="342" t="s">
        <v>6568</v>
      </c>
      <c r="G3592" s="343">
        <v>11</v>
      </c>
      <c r="H3592" s="342" t="s">
        <v>6594</v>
      </c>
      <c r="I3592" s="342" t="s">
        <v>6575</v>
      </c>
      <c r="J3592" s="342" t="s">
        <v>6755</v>
      </c>
      <c r="K3592" s="581" t="s">
        <v>8369</v>
      </c>
      <c r="L3592" s="344" t="s">
        <v>4090</v>
      </c>
      <c r="N3592" s="344" t="s">
        <v>4090</v>
      </c>
      <c r="O3592" s="341" t="s">
        <v>6752</v>
      </c>
    </row>
    <row r="3593" spans="1:15" x14ac:dyDescent="0.2">
      <c r="A3593" s="341" t="s">
        <v>9257</v>
      </c>
      <c r="B3593" s="341" t="s">
        <v>9278</v>
      </c>
      <c r="C3593" s="342" t="s">
        <v>8359</v>
      </c>
      <c r="D3593" s="342" t="s">
        <v>6694</v>
      </c>
      <c r="E3593" s="342" t="s">
        <v>9320</v>
      </c>
      <c r="F3593" s="342" t="s">
        <v>6568</v>
      </c>
      <c r="G3593" s="343">
        <v>12.72</v>
      </c>
      <c r="H3593" s="342" t="s">
        <v>6594</v>
      </c>
      <c r="I3593" s="342" t="s">
        <v>6575</v>
      </c>
      <c r="J3593" s="342" t="s">
        <v>6755</v>
      </c>
      <c r="K3593" s="581" t="s">
        <v>6960</v>
      </c>
      <c r="L3593" s="344" t="s">
        <v>4090</v>
      </c>
      <c r="N3593" s="344" t="s">
        <v>4090</v>
      </c>
      <c r="O3593" s="341" t="s">
        <v>6752</v>
      </c>
    </row>
    <row r="3594" spans="1:15" x14ac:dyDescent="0.2">
      <c r="A3594" s="341" t="s">
        <v>9257</v>
      </c>
      <c r="B3594" s="341" t="s">
        <v>9278</v>
      </c>
      <c r="C3594" s="342" t="s">
        <v>8359</v>
      </c>
      <c r="D3594" s="342" t="s">
        <v>6694</v>
      </c>
      <c r="E3594" s="342" t="s">
        <v>9324</v>
      </c>
      <c r="F3594" s="342" t="s">
        <v>6568</v>
      </c>
      <c r="G3594" s="343">
        <v>5.64</v>
      </c>
      <c r="H3594" s="342" t="s">
        <v>6594</v>
      </c>
      <c r="I3594" s="342" t="s">
        <v>6575</v>
      </c>
      <c r="J3594" s="342" t="s">
        <v>6755</v>
      </c>
      <c r="K3594" s="581" t="s">
        <v>6864</v>
      </c>
      <c r="L3594" s="344" t="s">
        <v>4090</v>
      </c>
      <c r="N3594" s="344" t="s">
        <v>4090</v>
      </c>
      <c r="O3594" s="341" t="s">
        <v>6752</v>
      </c>
    </row>
    <row r="3595" spans="1:15" x14ac:dyDescent="0.2">
      <c r="A3595" s="341" t="s">
        <v>9257</v>
      </c>
      <c r="B3595" s="341" t="s">
        <v>9278</v>
      </c>
      <c r="C3595" s="342" t="s">
        <v>8359</v>
      </c>
      <c r="D3595" s="342" t="s">
        <v>6694</v>
      </c>
      <c r="E3595" s="342" t="s">
        <v>9321</v>
      </c>
      <c r="F3595" s="342" t="s">
        <v>6568</v>
      </c>
      <c r="G3595" s="343">
        <v>5.51</v>
      </c>
      <c r="H3595" s="342" t="s">
        <v>6594</v>
      </c>
      <c r="I3595" s="342" t="s">
        <v>6575</v>
      </c>
      <c r="J3595" s="342" t="s">
        <v>6755</v>
      </c>
      <c r="K3595" s="581" t="s">
        <v>7995</v>
      </c>
      <c r="L3595" s="344" t="s">
        <v>4090</v>
      </c>
      <c r="N3595" s="344" t="s">
        <v>4090</v>
      </c>
      <c r="O3595" s="341">
        <v>0</v>
      </c>
    </row>
    <row r="3596" spans="1:15" x14ac:dyDescent="0.2">
      <c r="A3596" s="341" t="s">
        <v>9257</v>
      </c>
      <c r="B3596" s="341" t="s">
        <v>9278</v>
      </c>
      <c r="C3596" s="342" t="s">
        <v>8359</v>
      </c>
      <c r="D3596" s="342" t="s">
        <v>6694</v>
      </c>
      <c r="E3596" s="342" t="s">
        <v>9319</v>
      </c>
      <c r="F3596" s="342" t="s">
        <v>6568</v>
      </c>
      <c r="G3596" s="343">
        <v>6.58</v>
      </c>
      <c r="H3596" s="342" t="s">
        <v>6594</v>
      </c>
      <c r="I3596" s="342" t="s">
        <v>6575</v>
      </c>
      <c r="J3596" s="342" t="s">
        <v>6755</v>
      </c>
      <c r="K3596" s="581" t="s">
        <v>7649</v>
      </c>
      <c r="L3596" s="344" t="s">
        <v>4090</v>
      </c>
      <c r="N3596" s="344" t="s">
        <v>4090</v>
      </c>
      <c r="O3596" s="341">
        <v>0</v>
      </c>
    </row>
    <row r="3597" spans="1:15" x14ac:dyDescent="0.2">
      <c r="A3597" s="341" t="s">
        <v>9257</v>
      </c>
      <c r="B3597" s="341" t="s">
        <v>9278</v>
      </c>
      <c r="C3597" s="342" t="s">
        <v>8359</v>
      </c>
      <c r="D3597" s="342" t="s">
        <v>6694</v>
      </c>
      <c r="E3597" s="342" t="s">
        <v>9321</v>
      </c>
      <c r="F3597" s="342" t="s">
        <v>6568</v>
      </c>
      <c r="G3597" s="343">
        <v>7.5200000000000005</v>
      </c>
      <c r="H3597" s="342" t="s">
        <v>6594</v>
      </c>
      <c r="I3597" s="342" t="s">
        <v>6575</v>
      </c>
      <c r="J3597" s="342" t="s">
        <v>6755</v>
      </c>
      <c r="K3597" s="581" t="s">
        <v>8329</v>
      </c>
      <c r="L3597" s="344" t="s">
        <v>4090</v>
      </c>
      <c r="N3597" s="344" t="s">
        <v>4090</v>
      </c>
      <c r="O3597" s="341">
        <v>0</v>
      </c>
    </row>
    <row r="3598" spans="1:15" x14ac:dyDescent="0.2">
      <c r="A3598" s="341" t="s">
        <v>9257</v>
      </c>
      <c r="B3598" s="341" t="s">
        <v>9278</v>
      </c>
      <c r="C3598" s="342" t="s">
        <v>8359</v>
      </c>
      <c r="D3598" s="342" t="s">
        <v>6694</v>
      </c>
      <c r="E3598" s="342" t="s">
        <v>9319</v>
      </c>
      <c r="F3598" s="342" t="s">
        <v>6568</v>
      </c>
      <c r="G3598" s="343">
        <v>6.3450000000000006</v>
      </c>
      <c r="H3598" s="342" t="s">
        <v>6594</v>
      </c>
      <c r="I3598" s="342" t="s">
        <v>6575</v>
      </c>
      <c r="J3598" s="342" t="s">
        <v>6755</v>
      </c>
      <c r="K3598" s="581" t="s">
        <v>8329</v>
      </c>
      <c r="L3598" s="344" t="s">
        <v>4090</v>
      </c>
      <c r="N3598" s="344" t="s">
        <v>4090</v>
      </c>
      <c r="O3598" s="341">
        <v>0</v>
      </c>
    </row>
    <row r="3599" spans="1:15" x14ac:dyDescent="0.2">
      <c r="A3599" s="341" t="s">
        <v>9257</v>
      </c>
      <c r="B3599" s="341" t="s">
        <v>9278</v>
      </c>
      <c r="C3599" s="342" t="s">
        <v>8359</v>
      </c>
      <c r="D3599" s="342" t="s">
        <v>6694</v>
      </c>
      <c r="E3599" s="342" t="s">
        <v>9321</v>
      </c>
      <c r="F3599" s="342" t="s">
        <v>6568</v>
      </c>
      <c r="G3599" s="343">
        <v>7.9950000000000001</v>
      </c>
      <c r="H3599" s="342" t="s">
        <v>6594</v>
      </c>
      <c r="I3599" s="342" t="s">
        <v>6575</v>
      </c>
      <c r="J3599" s="342" t="s">
        <v>6755</v>
      </c>
      <c r="K3599" s="581" t="s">
        <v>7066</v>
      </c>
      <c r="L3599" s="344" t="s">
        <v>4090</v>
      </c>
      <c r="N3599" s="344" t="s">
        <v>4090</v>
      </c>
      <c r="O3599" s="341" t="s">
        <v>6752</v>
      </c>
    </row>
    <row r="3600" spans="1:15" x14ac:dyDescent="0.2">
      <c r="A3600" s="341" t="s">
        <v>9257</v>
      </c>
      <c r="B3600" s="341" t="s">
        <v>9278</v>
      </c>
      <c r="C3600" s="342" t="s">
        <v>8359</v>
      </c>
      <c r="D3600" s="342" t="s">
        <v>6694</v>
      </c>
      <c r="E3600" s="342" t="s">
        <v>9326</v>
      </c>
      <c r="F3600" s="342" t="s">
        <v>6568</v>
      </c>
      <c r="G3600" s="343">
        <v>5.5200000000000005</v>
      </c>
      <c r="H3600" s="342" t="s">
        <v>6594</v>
      </c>
      <c r="I3600" s="342" t="s">
        <v>6575</v>
      </c>
      <c r="J3600" s="342" t="s">
        <v>6755</v>
      </c>
      <c r="K3600" s="581" t="s">
        <v>7095</v>
      </c>
      <c r="L3600" s="344" t="s">
        <v>4090</v>
      </c>
      <c r="N3600" s="344" t="s">
        <v>4090</v>
      </c>
      <c r="O3600" s="341">
        <v>0</v>
      </c>
    </row>
    <row r="3601" spans="1:15" x14ac:dyDescent="0.2">
      <c r="A3601" s="341" t="s">
        <v>9257</v>
      </c>
      <c r="B3601" s="341" t="s">
        <v>9278</v>
      </c>
      <c r="C3601" s="342" t="s">
        <v>8359</v>
      </c>
      <c r="D3601" s="342" t="s">
        <v>6694</v>
      </c>
      <c r="E3601" s="342" t="s">
        <v>9320</v>
      </c>
      <c r="F3601" s="342" t="s">
        <v>6568</v>
      </c>
      <c r="G3601" s="343">
        <v>6.3</v>
      </c>
      <c r="H3601" s="342" t="s">
        <v>6594</v>
      </c>
      <c r="I3601" s="342" t="s">
        <v>6575</v>
      </c>
      <c r="J3601" s="342" t="s">
        <v>6755</v>
      </c>
      <c r="K3601" s="581" t="s">
        <v>6805</v>
      </c>
      <c r="L3601" s="344" t="s">
        <v>4090</v>
      </c>
      <c r="N3601" s="344" t="s">
        <v>4090</v>
      </c>
      <c r="O3601" s="341">
        <v>0</v>
      </c>
    </row>
    <row r="3602" spans="1:15" x14ac:dyDescent="0.2">
      <c r="A3602" s="341" t="s">
        <v>9257</v>
      </c>
      <c r="B3602" s="341" t="s">
        <v>9278</v>
      </c>
      <c r="C3602" s="342" t="s">
        <v>8359</v>
      </c>
      <c r="D3602" s="342" t="s">
        <v>6694</v>
      </c>
      <c r="E3602" s="342" t="s">
        <v>9320</v>
      </c>
      <c r="F3602" s="342" t="s">
        <v>6568</v>
      </c>
      <c r="G3602" s="343">
        <v>4.1989999999999998</v>
      </c>
      <c r="H3602" s="342" t="s">
        <v>6594</v>
      </c>
      <c r="I3602" s="342" t="s">
        <v>6575</v>
      </c>
      <c r="J3602" s="342" t="s">
        <v>6755</v>
      </c>
      <c r="K3602" s="581" t="s">
        <v>7112</v>
      </c>
      <c r="L3602" s="344" t="s">
        <v>4090</v>
      </c>
      <c r="N3602" s="344" t="s">
        <v>4090</v>
      </c>
      <c r="O3602" s="341">
        <v>0</v>
      </c>
    </row>
    <row r="3603" spans="1:15" x14ac:dyDescent="0.2">
      <c r="A3603" s="341" t="s">
        <v>9257</v>
      </c>
      <c r="B3603" s="341" t="s">
        <v>9278</v>
      </c>
      <c r="C3603" s="342" t="s">
        <v>8359</v>
      </c>
      <c r="D3603" s="342" t="s">
        <v>6694</v>
      </c>
      <c r="E3603" s="342" t="s">
        <v>9319</v>
      </c>
      <c r="F3603" s="342" t="s">
        <v>6568</v>
      </c>
      <c r="G3603" s="343">
        <v>31.2</v>
      </c>
      <c r="H3603" s="342" t="s">
        <v>6594</v>
      </c>
      <c r="I3603" s="342" t="s">
        <v>6575</v>
      </c>
      <c r="J3603" s="342" t="s">
        <v>6755</v>
      </c>
      <c r="K3603" s="581" t="s">
        <v>7504</v>
      </c>
      <c r="L3603" s="344" t="s">
        <v>4090</v>
      </c>
      <c r="N3603" s="344" t="s">
        <v>4090</v>
      </c>
      <c r="O3603" s="341" t="s">
        <v>6752</v>
      </c>
    </row>
    <row r="3604" spans="1:15" x14ac:dyDescent="0.2">
      <c r="A3604" s="341" t="s">
        <v>9257</v>
      </c>
      <c r="B3604" s="341" t="s">
        <v>9278</v>
      </c>
      <c r="C3604" s="342" t="s">
        <v>8359</v>
      </c>
      <c r="D3604" s="342" t="s">
        <v>6694</v>
      </c>
      <c r="E3604" s="342" t="s">
        <v>9326</v>
      </c>
      <c r="F3604" s="342" t="s">
        <v>6568</v>
      </c>
      <c r="G3604" s="343">
        <v>4.1399999999999997</v>
      </c>
      <c r="H3604" s="342" t="s">
        <v>6594</v>
      </c>
      <c r="I3604" s="342" t="s">
        <v>6575</v>
      </c>
      <c r="J3604" s="342" t="s">
        <v>6755</v>
      </c>
      <c r="K3604" s="581" t="s">
        <v>7112</v>
      </c>
      <c r="L3604" s="344" t="s">
        <v>4090</v>
      </c>
      <c r="N3604" s="344" t="s">
        <v>4090</v>
      </c>
      <c r="O3604" s="341">
        <v>0</v>
      </c>
    </row>
    <row r="3605" spans="1:15" x14ac:dyDescent="0.2">
      <c r="A3605" s="341" t="s">
        <v>9257</v>
      </c>
      <c r="B3605" s="341" t="s">
        <v>9278</v>
      </c>
      <c r="C3605" s="342" t="s">
        <v>8359</v>
      </c>
      <c r="D3605" s="342" t="s">
        <v>6694</v>
      </c>
      <c r="E3605" s="342" t="s">
        <v>9319</v>
      </c>
      <c r="F3605" s="342" t="s">
        <v>6568</v>
      </c>
      <c r="G3605" s="343">
        <v>5.46</v>
      </c>
      <c r="H3605" s="342" t="s">
        <v>6594</v>
      </c>
      <c r="I3605" s="342" t="s">
        <v>6575</v>
      </c>
      <c r="J3605" s="342" t="s">
        <v>6755</v>
      </c>
      <c r="K3605" s="581" t="s">
        <v>8370</v>
      </c>
      <c r="L3605" s="344" t="s">
        <v>4090</v>
      </c>
      <c r="N3605" s="344" t="s">
        <v>4090</v>
      </c>
      <c r="O3605" s="341" t="s">
        <v>6752</v>
      </c>
    </row>
    <row r="3606" spans="1:15" x14ac:dyDescent="0.2">
      <c r="A3606" s="341" t="s">
        <v>9257</v>
      </c>
      <c r="B3606" s="341" t="s">
        <v>9278</v>
      </c>
      <c r="C3606" s="342" t="s">
        <v>8359</v>
      </c>
      <c r="D3606" s="342" t="s">
        <v>6694</v>
      </c>
      <c r="E3606" s="342" t="s">
        <v>9319</v>
      </c>
      <c r="F3606" s="342" t="s">
        <v>6568</v>
      </c>
      <c r="G3606" s="343">
        <v>7.98</v>
      </c>
      <c r="H3606" s="342" t="s">
        <v>6594</v>
      </c>
      <c r="I3606" s="342" t="s">
        <v>6575</v>
      </c>
      <c r="J3606" s="342" t="s">
        <v>6755</v>
      </c>
      <c r="K3606" s="581" t="s">
        <v>7175</v>
      </c>
      <c r="L3606" s="344" t="s">
        <v>4090</v>
      </c>
      <c r="N3606" s="344" t="s">
        <v>4090</v>
      </c>
      <c r="O3606" s="341">
        <v>0</v>
      </c>
    </row>
    <row r="3607" spans="1:15" x14ac:dyDescent="0.2">
      <c r="A3607" s="341" t="s">
        <v>9257</v>
      </c>
      <c r="B3607" s="341" t="s">
        <v>9278</v>
      </c>
      <c r="C3607" s="342" t="s">
        <v>8359</v>
      </c>
      <c r="D3607" s="342" t="s">
        <v>6694</v>
      </c>
      <c r="E3607" s="342" t="s">
        <v>9255</v>
      </c>
      <c r="F3607" s="342" t="s">
        <v>6568</v>
      </c>
      <c r="G3607" s="343">
        <v>7.03</v>
      </c>
      <c r="H3607" s="342" t="s">
        <v>6594</v>
      </c>
      <c r="I3607" s="342" t="s">
        <v>6575</v>
      </c>
      <c r="J3607" s="342" t="s">
        <v>6755</v>
      </c>
      <c r="K3607" s="581" t="s">
        <v>8371</v>
      </c>
      <c r="L3607" s="344" t="s">
        <v>4090</v>
      </c>
      <c r="N3607" s="344" t="s">
        <v>4090</v>
      </c>
      <c r="O3607" s="341">
        <v>0</v>
      </c>
    </row>
    <row r="3608" spans="1:15" x14ac:dyDescent="0.2">
      <c r="A3608" s="341" t="s">
        <v>9257</v>
      </c>
      <c r="B3608" s="341" t="s">
        <v>9278</v>
      </c>
      <c r="C3608" s="342" t="s">
        <v>8359</v>
      </c>
      <c r="D3608" s="342" t="s">
        <v>6694</v>
      </c>
      <c r="E3608" s="342" t="s">
        <v>9320</v>
      </c>
      <c r="F3608" s="342" t="s">
        <v>6568</v>
      </c>
      <c r="G3608" s="343">
        <v>5.67</v>
      </c>
      <c r="H3608" s="342" t="s">
        <v>6594</v>
      </c>
      <c r="I3608" s="342" t="s">
        <v>6575</v>
      </c>
      <c r="J3608" s="342" t="s">
        <v>6755</v>
      </c>
      <c r="K3608" s="581" t="s">
        <v>6759</v>
      </c>
      <c r="L3608" s="344" t="s">
        <v>4090</v>
      </c>
      <c r="N3608" s="344" t="s">
        <v>4090</v>
      </c>
      <c r="O3608" s="341" t="s">
        <v>6766</v>
      </c>
    </row>
    <row r="3609" spans="1:15" x14ac:dyDescent="0.2">
      <c r="A3609" s="341" t="s">
        <v>9257</v>
      </c>
      <c r="B3609" s="341" t="s">
        <v>9278</v>
      </c>
      <c r="C3609" s="342" t="s">
        <v>8359</v>
      </c>
      <c r="D3609" s="342" t="s">
        <v>6694</v>
      </c>
      <c r="E3609" s="342" t="s">
        <v>9320</v>
      </c>
      <c r="F3609" s="342" t="s">
        <v>6568</v>
      </c>
      <c r="G3609" s="343">
        <v>8.58</v>
      </c>
      <c r="H3609" s="342" t="s">
        <v>6594</v>
      </c>
      <c r="I3609" s="342" t="s">
        <v>6575</v>
      </c>
      <c r="J3609" s="342" t="s">
        <v>6755</v>
      </c>
      <c r="K3609" s="581" t="s">
        <v>7961</v>
      </c>
      <c r="L3609" s="344" t="s">
        <v>4090</v>
      </c>
      <c r="N3609" s="344" t="s">
        <v>4090</v>
      </c>
      <c r="O3609" s="341" t="s">
        <v>6766</v>
      </c>
    </row>
    <row r="3610" spans="1:15" x14ac:dyDescent="0.2">
      <c r="A3610" s="341" t="s">
        <v>9257</v>
      </c>
      <c r="B3610" s="341" t="s">
        <v>9278</v>
      </c>
      <c r="C3610" s="342" t="s">
        <v>8359</v>
      </c>
      <c r="D3610" s="342" t="s">
        <v>6694</v>
      </c>
      <c r="E3610" s="342" t="s">
        <v>9323</v>
      </c>
      <c r="F3610" s="342" t="s">
        <v>6568</v>
      </c>
      <c r="G3610" s="343">
        <v>4.37</v>
      </c>
      <c r="H3610" s="342" t="s">
        <v>6594</v>
      </c>
      <c r="I3610" s="342" t="s">
        <v>6575</v>
      </c>
      <c r="J3610" s="342" t="s">
        <v>6755</v>
      </c>
      <c r="K3610" s="581" t="s">
        <v>7112</v>
      </c>
      <c r="L3610" s="344" t="s">
        <v>4090</v>
      </c>
      <c r="N3610" s="344" t="s">
        <v>4090</v>
      </c>
      <c r="O3610" s="341">
        <v>0</v>
      </c>
    </row>
    <row r="3611" spans="1:15" x14ac:dyDescent="0.2">
      <c r="A3611" s="341" t="s">
        <v>9257</v>
      </c>
      <c r="B3611" s="341" t="s">
        <v>9278</v>
      </c>
      <c r="C3611" s="342" t="s">
        <v>8359</v>
      </c>
      <c r="D3611" s="342" t="s">
        <v>6694</v>
      </c>
      <c r="E3611" s="342" t="s">
        <v>9323</v>
      </c>
      <c r="F3611" s="342" t="s">
        <v>6568</v>
      </c>
      <c r="G3611" s="343">
        <v>5.26</v>
      </c>
      <c r="H3611" s="342" t="s">
        <v>6594</v>
      </c>
      <c r="I3611" s="342" t="s">
        <v>6575</v>
      </c>
      <c r="J3611" s="342" t="s">
        <v>6755</v>
      </c>
      <c r="K3611" s="581" t="s">
        <v>6779</v>
      </c>
      <c r="L3611" s="344" t="s">
        <v>4090</v>
      </c>
      <c r="N3611" s="344" t="s">
        <v>4090</v>
      </c>
      <c r="O3611" s="341">
        <v>0</v>
      </c>
    </row>
    <row r="3612" spans="1:15" x14ac:dyDescent="0.2">
      <c r="A3612" s="341" t="s">
        <v>9257</v>
      </c>
      <c r="B3612" s="341" t="s">
        <v>9278</v>
      </c>
      <c r="C3612" s="342" t="s">
        <v>8359</v>
      </c>
      <c r="D3612" s="342" t="s">
        <v>6694</v>
      </c>
      <c r="E3612" s="342" t="s">
        <v>9323</v>
      </c>
      <c r="F3612" s="342" t="s">
        <v>6568</v>
      </c>
      <c r="G3612" s="343">
        <v>9.8000000000000007</v>
      </c>
      <c r="H3612" s="342" t="s">
        <v>6594</v>
      </c>
      <c r="I3612" s="342" t="s">
        <v>6575</v>
      </c>
      <c r="J3612" s="342" t="s">
        <v>6755</v>
      </c>
      <c r="K3612" s="581" t="s">
        <v>6877</v>
      </c>
      <c r="L3612" s="344" t="s">
        <v>4090</v>
      </c>
      <c r="N3612" s="344" t="s">
        <v>4090</v>
      </c>
      <c r="O3612" s="341" t="s">
        <v>6752</v>
      </c>
    </row>
    <row r="3613" spans="1:15" x14ac:dyDescent="0.2">
      <c r="A3613" s="341" t="s">
        <v>9257</v>
      </c>
      <c r="B3613" s="341" t="s">
        <v>9278</v>
      </c>
      <c r="C3613" s="342" t="s">
        <v>8359</v>
      </c>
      <c r="D3613" s="342" t="s">
        <v>6694</v>
      </c>
      <c r="E3613" s="342" t="s">
        <v>9323</v>
      </c>
      <c r="F3613" s="342" t="s">
        <v>6568</v>
      </c>
      <c r="G3613" s="343">
        <v>9.4500000000000011</v>
      </c>
      <c r="H3613" s="342" t="s">
        <v>6594</v>
      </c>
      <c r="I3613" s="342" t="s">
        <v>6575</v>
      </c>
      <c r="J3613" s="342" t="s">
        <v>6755</v>
      </c>
      <c r="K3613" s="581" t="s">
        <v>7124</v>
      </c>
      <c r="L3613" s="344" t="s">
        <v>4090</v>
      </c>
      <c r="N3613" s="344" t="s">
        <v>4090</v>
      </c>
      <c r="O3613" s="341">
        <v>0</v>
      </c>
    </row>
    <row r="3614" spans="1:15" x14ac:dyDescent="0.2">
      <c r="A3614" s="341" t="s">
        <v>9257</v>
      </c>
      <c r="B3614" s="341" t="s">
        <v>9278</v>
      </c>
      <c r="C3614" s="342" t="s">
        <v>8359</v>
      </c>
      <c r="D3614" s="342" t="s">
        <v>6694</v>
      </c>
      <c r="E3614" s="342" t="s">
        <v>9321</v>
      </c>
      <c r="F3614" s="342" t="s">
        <v>6568</v>
      </c>
      <c r="G3614" s="343">
        <v>4.2</v>
      </c>
      <c r="H3614" s="342" t="s">
        <v>6594</v>
      </c>
      <c r="I3614" s="342" t="s">
        <v>6575</v>
      </c>
      <c r="J3614" s="342" t="s">
        <v>6755</v>
      </c>
      <c r="K3614" s="581" t="s">
        <v>8007</v>
      </c>
      <c r="L3614" s="344" t="s">
        <v>4090</v>
      </c>
      <c r="N3614" s="344" t="s">
        <v>4090</v>
      </c>
      <c r="O3614" s="341">
        <v>0</v>
      </c>
    </row>
    <row r="3615" spans="1:15" x14ac:dyDescent="0.2">
      <c r="A3615" s="341" t="s">
        <v>9257</v>
      </c>
      <c r="B3615" s="341" t="s">
        <v>9278</v>
      </c>
      <c r="C3615" s="342" t="s">
        <v>8356</v>
      </c>
      <c r="D3615" s="342" t="s">
        <v>6694</v>
      </c>
      <c r="E3615" s="342" t="s">
        <v>9320</v>
      </c>
      <c r="F3615" s="342" t="s">
        <v>6568</v>
      </c>
      <c r="G3615" s="343">
        <v>3</v>
      </c>
      <c r="H3615" s="342" t="s">
        <v>6594</v>
      </c>
      <c r="I3615" s="342" t="s">
        <v>6575</v>
      </c>
      <c r="J3615" s="342" t="s">
        <v>6755</v>
      </c>
      <c r="K3615" s="581" t="s">
        <v>8372</v>
      </c>
      <c r="L3615" s="344" t="s">
        <v>4090</v>
      </c>
      <c r="N3615" s="344" t="s">
        <v>4090</v>
      </c>
      <c r="O3615" s="341">
        <v>0</v>
      </c>
    </row>
    <row r="3616" spans="1:15" x14ac:dyDescent="0.2">
      <c r="A3616" s="341" t="s">
        <v>9257</v>
      </c>
      <c r="B3616" s="341" t="s">
        <v>9278</v>
      </c>
      <c r="C3616" s="342" t="s">
        <v>8359</v>
      </c>
      <c r="D3616" s="342" t="s">
        <v>6694</v>
      </c>
      <c r="E3616" s="342" t="s">
        <v>9320</v>
      </c>
      <c r="F3616" s="342" t="s">
        <v>6568</v>
      </c>
      <c r="G3616" s="343">
        <v>5.0200000000000005</v>
      </c>
      <c r="H3616" s="342" t="s">
        <v>6594</v>
      </c>
      <c r="I3616" s="342" t="s">
        <v>6575</v>
      </c>
      <c r="J3616" s="342" t="s">
        <v>6755</v>
      </c>
      <c r="K3616" s="581" t="s">
        <v>7462</v>
      </c>
      <c r="L3616" s="344" t="s">
        <v>4090</v>
      </c>
      <c r="N3616" s="344" t="s">
        <v>4090</v>
      </c>
      <c r="O3616" s="341">
        <v>0</v>
      </c>
    </row>
    <row r="3617" spans="1:15" x14ac:dyDescent="0.2">
      <c r="A3617" s="341" t="s">
        <v>9257</v>
      </c>
      <c r="B3617" s="341" t="s">
        <v>9278</v>
      </c>
      <c r="C3617" s="342" t="s">
        <v>8356</v>
      </c>
      <c r="D3617" s="342" t="s">
        <v>6694</v>
      </c>
      <c r="E3617" s="342" t="s">
        <v>9320</v>
      </c>
      <c r="F3617" s="342" t="s">
        <v>6568</v>
      </c>
      <c r="G3617" s="343">
        <v>1.9000000000000001</v>
      </c>
      <c r="H3617" s="342" t="s">
        <v>6594</v>
      </c>
      <c r="I3617" s="342" t="s">
        <v>6575</v>
      </c>
      <c r="J3617" s="342" t="s">
        <v>6755</v>
      </c>
      <c r="K3617" s="581" t="s">
        <v>8373</v>
      </c>
      <c r="L3617" s="344" t="s">
        <v>4090</v>
      </c>
      <c r="N3617" s="344" t="s">
        <v>4090</v>
      </c>
      <c r="O3617" s="341">
        <v>0</v>
      </c>
    </row>
    <row r="3618" spans="1:15" x14ac:dyDescent="0.2">
      <c r="A3618" s="341" t="s">
        <v>9257</v>
      </c>
      <c r="B3618" s="341" t="s">
        <v>9278</v>
      </c>
      <c r="C3618" s="342" t="s">
        <v>8356</v>
      </c>
      <c r="D3618" s="342" t="s">
        <v>6694</v>
      </c>
      <c r="E3618" s="342" t="s">
        <v>9323</v>
      </c>
      <c r="F3618" s="342" t="s">
        <v>6568</v>
      </c>
      <c r="G3618" s="343">
        <v>3.6</v>
      </c>
      <c r="H3618" s="342" t="s">
        <v>6594</v>
      </c>
      <c r="I3618" s="342" t="s">
        <v>6575</v>
      </c>
      <c r="J3618" s="342" t="s">
        <v>6755</v>
      </c>
      <c r="K3618" s="581" t="s">
        <v>6587</v>
      </c>
      <c r="L3618" s="344" t="s">
        <v>4090</v>
      </c>
      <c r="N3618" s="344" t="s">
        <v>4090</v>
      </c>
      <c r="O3618" s="341">
        <v>0</v>
      </c>
    </row>
    <row r="3619" spans="1:15" x14ac:dyDescent="0.2">
      <c r="A3619" s="341" t="s">
        <v>9257</v>
      </c>
      <c r="B3619" s="341" t="s">
        <v>9278</v>
      </c>
      <c r="C3619" s="342" t="s">
        <v>8359</v>
      </c>
      <c r="D3619" s="342" t="s">
        <v>6694</v>
      </c>
      <c r="E3619" s="342" t="s">
        <v>9320</v>
      </c>
      <c r="F3619" s="342" t="s">
        <v>6568</v>
      </c>
      <c r="G3619" s="343">
        <v>6</v>
      </c>
      <c r="H3619" s="342" t="s">
        <v>6594</v>
      </c>
      <c r="I3619" s="342" t="s">
        <v>6575</v>
      </c>
      <c r="J3619" s="342" t="s">
        <v>6755</v>
      </c>
      <c r="K3619" s="581" t="s">
        <v>8374</v>
      </c>
      <c r="L3619" s="344" t="s">
        <v>4090</v>
      </c>
      <c r="N3619" s="344" t="s">
        <v>4090</v>
      </c>
      <c r="O3619" s="341">
        <v>0</v>
      </c>
    </row>
    <row r="3620" spans="1:15" x14ac:dyDescent="0.2">
      <c r="A3620" s="341" t="s">
        <v>9257</v>
      </c>
      <c r="B3620" s="341" t="s">
        <v>9278</v>
      </c>
      <c r="C3620" s="342" t="s">
        <v>8359</v>
      </c>
      <c r="D3620" s="342" t="s">
        <v>6694</v>
      </c>
      <c r="E3620" s="342" t="s">
        <v>9320</v>
      </c>
      <c r="F3620" s="342" t="s">
        <v>6568</v>
      </c>
      <c r="G3620" s="343">
        <v>6.75</v>
      </c>
      <c r="H3620" s="342" t="s">
        <v>6594</v>
      </c>
      <c r="I3620" s="342" t="s">
        <v>6575</v>
      </c>
      <c r="J3620" s="342" t="s">
        <v>6755</v>
      </c>
      <c r="K3620" s="581" t="s">
        <v>8026</v>
      </c>
      <c r="L3620" s="344" t="s">
        <v>4090</v>
      </c>
      <c r="N3620" s="344" t="s">
        <v>4090</v>
      </c>
      <c r="O3620" s="341">
        <v>0</v>
      </c>
    </row>
    <row r="3621" spans="1:15" x14ac:dyDescent="0.2">
      <c r="A3621" s="341" t="s">
        <v>9257</v>
      </c>
      <c r="B3621" s="341" t="s">
        <v>9278</v>
      </c>
      <c r="C3621" s="342" t="s">
        <v>8356</v>
      </c>
      <c r="D3621" s="342" t="s">
        <v>6694</v>
      </c>
      <c r="E3621" s="342" t="s">
        <v>9320</v>
      </c>
      <c r="F3621" s="342" t="s">
        <v>6568</v>
      </c>
      <c r="G3621" s="343">
        <v>8.42</v>
      </c>
      <c r="H3621" s="342" t="s">
        <v>6594</v>
      </c>
      <c r="I3621" s="342" t="s">
        <v>6575</v>
      </c>
      <c r="J3621" s="342" t="s">
        <v>6755</v>
      </c>
      <c r="K3621" s="581" t="s">
        <v>7751</v>
      </c>
      <c r="L3621" s="344" t="s">
        <v>4090</v>
      </c>
      <c r="N3621" s="344" t="s">
        <v>4090</v>
      </c>
      <c r="O3621" s="341">
        <v>0</v>
      </c>
    </row>
    <row r="3622" spans="1:15" x14ac:dyDescent="0.2">
      <c r="A3622" s="341" t="s">
        <v>9257</v>
      </c>
      <c r="B3622" s="341" t="s">
        <v>9278</v>
      </c>
      <c r="C3622" s="342" t="s">
        <v>8356</v>
      </c>
      <c r="D3622" s="342" t="s">
        <v>6694</v>
      </c>
      <c r="E3622" s="342" t="s">
        <v>9320</v>
      </c>
      <c r="F3622" s="342" t="s">
        <v>6568</v>
      </c>
      <c r="G3622" s="343">
        <v>4.03</v>
      </c>
      <c r="H3622" s="342" t="s">
        <v>6594</v>
      </c>
      <c r="I3622" s="342" t="s">
        <v>6575</v>
      </c>
      <c r="J3622" s="342" t="s">
        <v>6755</v>
      </c>
      <c r="K3622" s="581" t="s">
        <v>7259</v>
      </c>
      <c r="L3622" s="344" t="s">
        <v>4090</v>
      </c>
      <c r="N3622" s="344" t="s">
        <v>4090</v>
      </c>
      <c r="O3622" s="341">
        <v>0</v>
      </c>
    </row>
    <row r="3623" spans="1:15" x14ac:dyDescent="0.2">
      <c r="A3623" s="341" t="s">
        <v>9257</v>
      </c>
      <c r="B3623" s="341" t="s">
        <v>9278</v>
      </c>
      <c r="C3623" s="342" t="s">
        <v>8359</v>
      </c>
      <c r="D3623" s="342" t="s">
        <v>6694</v>
      </c>
      <c r="E3623" s="342" t="s">
        <v>9320</v>
      </c>
      <c r="F3623" s="342" t="s">
        <v>6568</v>
      </c>
      <c r="G3623" s="343">
        <v>4.95</v>
      </c>
      <c r="H3623" s="342" t="s">
        <v>6594</v>
      </c>
      <c r="I3623" s="342" t="s">
        <v>6575</v>
      </c>
      <c r="J3623" s="342" t="s">
        <v>6755</v>
      </c>
      <c r="K3623" s="581" t="s">
        <v>6985</v>
      </c>
      <c r="L3623" s="344" t="s">
        <v>4090</v>
      </c>
      <c r="N3623" s="344" t="s">
        <v>4090</v>
      </c>
      <c r="O3623" s="341">
        <v>0</v>
      </c>
    </row>
    <row r="3624" spans="1:15" x14ac:dyDescent="0.2">
      <c r="A3624" s="341" t="s">
        <v>9257</v>
      </c>
      <c r="B3624" s="341" t="s">
        <v>9278</v>
      </c>
      <c r="C3624" s="342" t="s">
        <v>8359</v>
      </c>
      <c r="D3624" s="342" t="s">
        <v>6694</v>
      </c>
      <c r="E3624" s="342" t="s">
        <v>9328</v>
      </c>
      <c r="F3624" s="342" t="s">
        <v>6568</v>
      </c>
      <c r="G3624" s="343">
        <v>5.28</v>
      </c>
      <c r="H3624" s="342" t="s">
        <v>6594</v>
      </c>
      <c r="I3624" s="342" t="s">
        <v>6575</v>
      </c>
      <c r="J3624" s="342" t="s">
        <v>6755</v>
      </c>
      <c r="K3624" s="581" t="s">
        <v>6985</v>
      </c>
      <c r="L3624" s="344" t="s">
        <v>4090</v>
      </c>
      <c r="N3624" s="344" t="s">
        <v>4090</v>
      </c>
      <c r="O3624" s="341">
        <v>0</v>
      </c>
    </row>
    <row r="3625" spans="1:15" x14ac:dyDescent="0.2">
      <c r="A3625" s="341" t="s">
        <v>9257</v>
      </c>
      <c r="B3625" s="341" t="s">
        <v>9278</v>
      </c>
      <c r="C3625" s="342" t="s">
        <v>8356</v>
      </c>
      <c r="D3625" s="342" t="s">
        <v>6694</v>
      </c>
      <c r="E3625" s="342" t="s">
        <v>9320</v>
      </c>
      <c r="F3625" s="342" t="s">
        <v>6568</v>
      </c>
      <c r="G3625" s="343">
        <v>8.6</v>
      </c>
      <c r="H3625" s="342" t="s">
        <v>6594</v>
      </c>
      <c r="I3625" s="342" t="s">
        <v>6575</v>
      </c>
      <c r="J3625" s="342" t="s">
        <v>6755</v>
      </c>
      <c r="K3625" s="581" t="s">
        <v>7468</v>
      </c>
      <c r="L3625" s="344" t="s">
        <v>4090</v>
      </c>
      <c r="N3625" s="344" t="s">
        <v>4090</v>
      </c>
      <c r="O3625" s="341">
        <v>0</v>
      </c>
    </row>
    <row r="3626" spans="1:15" x14ac:dyDescent="0.2">
      <c r="A3626" s="341" t="s">
        <v>9257</v>
      </c>
      <c r="B3626" s="341" t="s">
        <v>9278</v>
      </c>
      <c r="C3626" s="342" t="s">
        <v>8359</v>
      </c>
      <c r="D3626" s="342" t="s">
        <v>6694</v>
      </c>
      <c r="E3626" s="342" t="s">
        <v>9320</v>
      </c>
      <c r="F3626" s="342" t="s">
        <v>6568</v>
      </c>
      <c r="G3626" s="343">
        <v>4.99</v>
      </c>
      <c r="H3626" s="342" t="s">
        <v>6594</v>
      </c>
      <c r="I3626" s="342" t="s">
        <v>6575</v>
      </c>
      <c r="J3626" s="342" t="s">
        <v>6755</v>
      </c>
      <c r="K3626" s="581" t="s">
        <v>7240</v>
      </c>
      <c r="L3626" s="344" t="s">
        <v>4090</v>
      </c>
      <c r="N3626" s="344" t="s">
        <v>4090</v>
      </c>
      <c r="O3626" s="341">
        <v>0</v>
      </c>
    </row>
    <row r="3627" spans="1:15" x14ac:dyDescent="0.2">
      <c r="A3627" s="341" t="s">
        <v>9257</v>
      </c>
      <c r="B3627" s="341" t="s">
        <v>9278</v>
      </c>
      <c r="C3627" s="342" t="s">
        <v>8359</v>
      </c>
      <c r="D3627" s="342" t="s">
        <v>6694</v>
      </c>
      <c r="E3627" s="342" t="s">
        <v>9323</v>
      </c>
      <c r="F3627" s="342" t="s">
        <v>6568</v>
      </c>
      <c r="G3627" s="343">
        <v>5.12</v>
      </c>
      <c r="H3627" s="342" t="s">
        <v>6594</v>
      </c>
      <c r="I3627" s="342" t="s">
        <v>6575</v>
      </c>
      <c r="J3627" s="342" t="s">
        <v>6755</v>
      </c>
      <c r="K3627" s="581" t="s">
        <v>7244</v>
      </c>
      <c r="L3627" s="344" t="s">
        <v>4090</v>
      </c>
      <c r="N3627" s="344" t="s">
        <v>4090</v>
      </c>
      <c r="O3627" s="341">
        <v>0</v>
      </c>
    </row>
    <row r="3628" spans="1:15" x14ac:dyDescent="0.2">
      <c r="A3628" s="341" t="s">
        <v>9257</v>
      </c>
      <c r="B3628" s="341" t="s">
        <v>9278</v>
      </c>
      <c r="C3628" s="342" t="s">
        <v>8356</v>
      </c>
      <c r="D3628" s="342" t="s">
        <v>6694</v>
      </c>
      <c r="E3628" s="342" t="s">
        <v>9255</v>
      </c>
      <c r="F3628" s="342" t="s">
        <v>6568</v>
      </c>
      <c r="G3628" s="343">
        <v>10.370000000000001</v>
      </c>
      <c r="H3628" s="342" t="s">
        <v>6594</v>
      </c>
      <c r="I3628" s="342" t="s">
        <v>6575</v>
      </c>
      <c r="J3628" s="342" t="s">
        <v>6755</v>
      </c>
      <c r="K3628" s="581" t="s">
        <v>6986</v>
      </c>
      <c r="L3628" s="344" t="s">
        <v>4090</v>
      </c>
      <c r="N3628" s="344" t="s">
        <v>4090</v>
      </c>
      <c r="O3628" s="341">
        <v>0</v>
      </c>
    </row>
    <row r="3629" spans="1:15" x14ac:dyDescent="0.2">
      <c r="A3629" s="341" t="s">
        <v>9257</v>
      </c>
      <c r="B3629" s="341" t="s">
        <v>9278</v>
      </c>
      <c r="C3629" s="342" t="s">
        <v>8356</v>
      </c>
      <c r="D3629" s="342" t="s">
        <v>6694</v>
      </c>
      <c r="E3629" s="342" t="s">
        <v>9320</v>
      </c>
      <c r="F3629" s="342" t="s">
        <v>6568</v>
      </c>
      <c r="G3629" s="343">
        <v>6.83</v>
      </c>
      <c r="H3629" s="342" t="s">
        <v>6594</v>
      </c>
      <c r="I3629" s="342" t="s">
        <v>6575</v>
      </c>
      <c r="J3629" s="342" t="s">
        <v>6755</v>
      </c>
      <c r="K3629" s="581" t="s">
        <v>7528</v>
      </c>
      <c r="L3629" s="344" t="s">
        <v>4090</v>
      </c>
      <c r="N3629" s="344" t="s">
        <v>4090</v>
      </c>
      <c r="O3629" s="341">
        <v>0</v>
      </c>
    </row>
    <row r="3630" spans="1:15" x14ac:dyDescent="0.2">
      <c r="A3630" s="341" t="s">
        <v>9257</v>
      </c>
      <c r="B3630" s="341" t="s">
        <v>9278</v>
      </c>
      <c r="C3630" s="342" t="s">
        <v>8356</v>
      </c>
      <c r="D3630" s="342" t="s">
        <v>6694</v>
      </c>
      <c r="E3630" s="342" t="s">
        <v>9320</v>
      </c>
      <c r="F3630" s="342" t="s">
        <v>6568</v>
      </c>
      <c r="G3630" s="343">
        <v>4.62</v>
      </c>
      <c r="H3630" s="342" t="s">
        <v>6594</v>
      </c>
      <c r="I3630" s="342" t="s">
        <v>6575</v>
      </c>
      <c r="J3630" s="342" t="s">
        <v>6755</v>
      </c>
      <c r="K3630" s="581" t="s">
        <v>8123</v>
      </c>
      <c r="L3630" s="344" t="s">
        <v>4090</v>
      </c>
      <c r="N3630" s="344" t="s">
        <v>4090</v>
      </c>
      <c r="O3630" s="341">
        <v>0</v>
      </c>
    </row>
    <row r="3631" spans="1:15" x14ac:dyDescent="0.2">
      <c r="A3631" s="341" t="s">
        <v>9257</v>
      </c>
      <c r="B3631" s="341" t="s">
        <v>9278</v>
      </c>
      <c r="C3631" s="342" t="s">
        <v>8359</v>
      </c>
      <c r="D3631" s="342" t="s">
        <v>6694</v>
      </c>
      <c r="E3631" s="342" t="s">
        <v>9320</v>
      </c>
      <c r="F3631" s="342" t="s">
        <v>6568</v>
      </c>
      <c r="G3631" s="343">
        <v>8.32</v>
      </c>
      <c r="H3631" s="342" t="s">
        <v>6594</v>
      </c>
      <c r="I3631" s="342" t="s">
        <v>6575</v>
      </c>
      <c r="J3631" s="342" t="s">
        <v>6755</v>
      </c>
      <c r="K3631" s="581" t="s">
        <v>7257</v>
      </c>
      <c r="L3631" s="344" t="s">
        <v>4090</v>
      </c>
      <c r="N3631" s="344" t="s">
        <v>4090</v>
      </c>
      <c r="O3631" s="341">
        <v>0</v>
      </c>
    </row>
    <row r="3632" spans="1:15" x14ac:dyDescent="0.2">
      <c r="A3632" s="341" t="s">
        <v>9257</v>
      </c>
      <c r="B3632" s="341" t="s">
        <v>9278</v>
      </c>
      <c r="C3632" s="342" t="s">
        <v>8359</v>
      </c>
      <c r="D3632" s="342" t="s">
        <v>6694</v>
      </c>
      <c r="E3632" s="342" t="s">
        <v>9337</v>
      </c>
      <c r="F3632" s="342" t="s">
        <v>6568</v>
      </c>
      <c r="G3632" s="343">
        <v>28.080000000000002</v>
      </c>
      <c r="H3632" s="342" t="s">
        <v>6594</v>
      </c>
      <c r="I3632" s="342" t="s">
        <v>6575</v>
      </c>
      <c r="J3632" s="342" t="s">
        <v>6755</v>
      </c>
      <c r="K3632" s="581" t="s">
        <v>8124</v>
      </c>
      <c r="L3632" s="344" t="s">
        <v>4090</v>
      </c>
      <c r="N3632" s="344" t="s">
        <v>4090</v>
      </c>
      <c r="O3632" s="341">
        <v>0</v>
      </c>
    </row>
    <row r="3633" spans="1:15" x14ac:dyDescent="0.2">
      <c r="A3633" s="341" t="s">
        <v>9257</v>
      </c>
      <c r="B3633" s="341" t="s">
        <v>9278</v>
      </c>
      <c r="C3633" s="342" t="s">
        <v>8359</v>
      </c>
      <c r="D3633" s="342" t="s">
        <v>6694</v>
      </c>
      <c r="E3633" s="342" t="s">
        <v>9326</v>
      </c>
      <c r="F3633" s="342" t="s">
        <v>6568</v>
      </c>
      <c r="G3633" s="343">
        <v>5.22</v>
      </c>
      <c r="H3633" s="342" t="s">
        <v>6594</v>
      </c>
      <c r="I3633" s="342" t="s">
        <v>6575</v>
      </c>
      <c r="J3633" s="342" t="s">
        <v>6755</v>
      </c>
      <c r="K3633" s="581" t="s">
        <v>8375</v>
      </c>
      <c r="L3633" s="344" t="s">
        <v>4090</v>
      </c>
      <c r="N3633" s="344" t="s">
        <v>4090</v>
      </c>
      <c r="O3633" s="341">
        <v>0</v>
      </c>
    </row>
    <row r="3634" spans="1:15" x14ac:dyDescent="0.2">
      <c r="A3634" s="341" t="s">
        <v>9257</v>
      </c>
      <c r="B3634" s="341" t="s">
        <v>9278</v>
      </c>
      <c r="C3634" s="342" t="s">
        <v>8359</v>
      </c>
      <c r="D3634" s="342" t="s">
        <v>6694</v>
      </c>
      <c r="E3634" s="342" t="s">
        <v>9321</v>
      </c>
      <c r="F3634" s="342" t="s">
        <v>6568</v>
      </c>
      <c r="G3634" s="343">
        <v>5.76</v>
      </c>
      <c r="H3634" s="342" t="s">
        <v>6594</v>
      </c>
      <c r="I3634" s="342" t="s">
        <v>6575</v>
      </c>
      <c r="J3634" s="342" t="s">
        <v>6755</v>
      </c>
      <c r="K3634" s="581" t="s">
        <v>8375</v>
      </c>
      <c r="L3634" s="344" t="s">
        <v>4090</v>
      </c>
      <c r="N3634" s="344" t="s">
        <v>4090</v>
      </c>
      <c r="O3634" s="341">
        <v>0</v>
      </c>
    </row>
    <row r="3635" spans="1:15" x14ac:dyDescent="0.2">
      <c r="A3635" s="341" t="s">
        <v>9257</v>
      </c>
      <c r="B3635" s="341" t="s">
        <v>9278</v>
      </c>
      <c r="C3635" s="342" t="s">
        <v>8359</v>
      </c>
      <c r="D3635" s="342" t="s">
        <v>6694</v>
      </c>
      <c r="E3635" s="342" t="s">
        <v>9326</v>
      </c>
      <c r="F3635" s="342" t="s">
        <v>6568</v>
      </c>
      <c r="G3635" s="343">
        <v>5.04</v>
      </c>
      <c r="H3635" s="342" t="s">
        <v>6594</v>
      </c>
      <c r="I3635" s="342" t="s">
        <v>6575</v>
      </c>
      <c r="J3635" s="342" t="s">
        <v>6755</v>
      </c>
      <c r="K3635" s="581" t="s">
        <v>8375</v>
      </c>
      <c r="L3635" s="344" t="s">
        <v>4090</v>
      </c>
      <c r="N3635" s="344" t="s">
        <v>4090</v>
      </c>
      <c r="O3635" s="341">
        <v>0</v>
      </c>
    </row>
    <row r="3636" spans="1:15" x14ac:dyDescent="0.2">
      <c r="A3636" s="341" t="s">
        <v>9257</v>
      </c>
      <c r="B3636" s="341" t="s">
        <v>9278</v>
      </c>
      <c r="C3636" s="342" t="s">
        <v>8359</v>
      </c>
      <c r="D3636" s="342" t="s">
        <v>6694</v>
      </c>
      <c r="E3636" s="342" t="s">
        <v>9320</v>
      </c>
      <c r="F3636" s="342" t="s">
        <v>6568</v>
      </c>
      <c r="G3636" s="343">
        <v>7.2</v>
      </c>
      <c r="H3636" s="342" t="s">
        <v>6594</v>
      </c>
      <c r="I3636" s="342" t="s">
        <v>6575</v>
      </c>
      <c r="J3636" s="342" t="s">
        <v>6755</v>
      </c>
      <c r="K3636" s="581" t="s">
        <v>8375</v>
      </c>
      <c r="L3636" s="344" t="s">
        <v>4090</v>
      </c>
      <c r="N3636" s="344" t="s">
        <v>4090</v>
      </c>
      <c r="O3636" s="341">
        <v>0</v>
      </c>
    </row>
    <row r="3637" spans="1:15" x14ac:dyDescent="0.2">
      <c r="A3637" s="341" t="s">
        <v>9257</v>
      </c>
      <c r="B3637" s="341" t="s">
        <v>9278</v>
      </c>
      <c r="C3637" s="342" t="s">
        <v>8359</v>
      </c>
      <c r="D3637" s="342" t="s">
        <v>6694</v>
      </c>
      <c r="E3637" s="342" t="s">
        <v>9326</v>
      </c>
      <c r="F3637" s="342" t="s">
        <v>6568</v>
      </c>
      <c r="G3637" s="343">
        <v>4.5600000000000005</v>
      </c>
      <c r="H3637" s="342" t="s">
        <v>6594</v>
      </c>
      <c r="I3637" s="342" t="s">
        <v>6575</v>
      </c>
      <c r="J3637" s="342" t="s">
        <v>6755</v>
      </c>
      <c r="K3637" s="581" t="s">
        <v>7472</v>
      </c>
      <c r="L3637" s="344" t="s">
        <v>4090</v>
      </c>
      <c r="N3637" s="344" t="s">
        <v>4090</v>
      </c>
      <c r="O3637" s="341">
        <v>0</v>
      </c>
    </row>
    <row r="3638" spans="1:15" x14ac:dyDescent="0.2">
      <c r="A3638" s="341" t="s">
        <v>9257</v>
      </c>
      <c r="B3638" s="341" t="s">
        <v>9278</v>
      </c>
      <c r="C3638" s="342" t="s">
        <v>8359</v>
      </c>
      <c r="D3638" s="342" t="s">
        <v>6694</v>
      </c>
      <c r="E3638" s="342" t="s">
        <v>9320</v>
      </c>
      <c r="F3638" s="342" t="s">
        <v>6568</v>
      </c>
      <c r="G3638" s="343">
        <v>7.2</v>
      </c>
      <c r="H3638" s="342" t="s">
        <v>6594</v>
      </c>
      <c r="I3638" s="342" t="s">
        <v>6575</v>
      </c>
      <c r="J3638" s="342" t="s">
        <v>6755</v>
      </c>
      <c r="K3638" s="581" t="s">
        <v>8375</v>
      </c>
      <c r="L3638" s="344" t="s">
        <v>4090</v>
      </c>
      <c r="N3638" s="344" t="s">
        <v>4090</v>
      </c>
      <c r="O3638" s="341">
        <v>0</v>
      </c>
    </row>
    <row r="3639" spans="1:15" x14ac:dyDescent="0.2">
      <c r="A3639" s="341" t="s">
        <v>9257</v>
      </c>
      <c r="B3639" s="341" t="s">
        <v>9278</v>
      </c>
      <c r="C3639" s="342" t="s">
        <v>8359</v>
      </c>
      <c r="D3639" s="342" t="s">
        <v>6694</v>
      </c>
      <c r="E3639" s="342" t="s">
        <v>9321</v>
      </c>
      <c r="F3639" s="342" t="s">
        <v>6568</v>
      </c>
      <c r="G3639" s="343">
        <v>7.0200000000000005</v>
      </c>
      <c r="H3639" s="342" t="s">
        <v>6594</v>
      </c>
      <c r="I3639" s="342" t="s">
        <v>6575</v>
      </c>
      <c r="J3639" s="342" t="s">
        <v>6755</v>
      </c>
      <c r="K3639" s="581" t="s">
        <v>8375</v>
      </c>
      <c r="L3639" s="344" t="s">
        <v>4090</v>
      </c>
      <c r="N3639" s="344" t="s">
        <v>4090</v>
      </c>
      <c r="O3639" s="341">
        <v>0</v>
      </c>
    </row>
    <row r="3640" spans="1:15" x14ac:dyDescent="0.2">
      <c r="A3640" s="341" t="s">
        <v>9257</v>
      </c>
      <c r="B3640" s="341" t="s">
        <v>9278</v>
      </c>
      <c r="C3640" s="342" t="s">
        <v>8359</v>
      </c>
      <c r="D3640" s="342" t="s">
        <v>6694</v>
      </c>
      <c r="E3640" s="342" t="s">
        <v>9326</v>
      </c>
      <c r="F3640" s="342" t="s">
        <v>6568</v>
      </c>
      <c r="G3640" s="343">
        <v>5.76</v>
      </c>
      <c r="H3640" s="342" t="s">
        <v>6594</v>
      </c>
      <c r="I3640" s="342" t="s">
        <v>6575</v>
      </c>
      <c r="J3640" s="342" t="s">
        <v>6755</v>
      </c>
      <c r="K3640" s="581" t="s">
        <v>7206</v>
      </c>
      <c r="L3640" s="344" t="s">
        <v>4090</v>
      </c>
      <c r="N3640" s="344" t="s">
        <v>4090</v>
      </c>
      <c r="O3640" s="341">
        <v>0</v>
      </c>
    </row>
    <row r="3641" spans="1:15" x14ac:dyDescent="0.2">
      <c r="A3641" s="341" t="s">
        <v>9257</v>
      </c>
      <c r="B3641" s="341" t="s">
        <v>9278</v>
      </c>
      <c r="C3641" s="342" t="s">
        <v>8359</v>
      </c>
      <c r="D3641" s="342" t="s">
        <v>6694</v>
      </c>
      <c r="E3641" s="342" t="s">
        <v>9324</v>
      </c>
      <c r="F3641" s="342" t="s">
        <v>6568</v>
      </c>
      <c r="G3641" s="343">
        <v>4.8600000000000003</v>
      </c>
      <c r="H3641" s="342" t="s">
        <v>6594</v>
      </c>
      <c r="I3641" s="342" t="s">
        <v>6575</v>
      </c>
      <c r="J3641" s="342" t="s">
        <v>6755</v>
      </c>
      <c r="K3641" s="581" t="s">
        <v>7206</v>
      </c>
      <c r="L3641" s="344" t="s">
        <v>4090</v>
      </c>
      <c r="N3641" s="344" t="s">
        <v>4090</v>
      </c>
      <c r="O3641" s="341">
        <v>0</v>
      </c>
    </row>
    <row r="3642" spans="1:15" x14ac:dyDescent="0.2">
      <c r="A3642" s="341" t="s">
        <v>9257</v>
      </c>
      <c r="B3642" s="341" t="s">
        <v>9278</v>
      </c>
      <c r="C3642" s="342" t="s">
        <v>8359</v>
      </c>
      <c r="D3642" s="342" t="s">
        <v>6694</v>
      </c>
      <c r="E3642" s="342" t="s">
        <v>9320</v>
      </c>
      <c r="F3642" s="342" t="s">
        <v>6568</v>
      </c>
      <c r="G3642" s="343">
        <v>9.36</v>
      </c>
      <c r="H3642" s="342" t="s">
        <v>6594</v>
      </c>
      <c r="I3642" s="342" t="s">
        <v>6575</v>
      </c>
      <c r="J3642" s="342" t="s">
        <v>6755</v>
      </c>
      <c r="K3642" s="581" t="s">
        <v>8376</v>
      </c>
      <c r="L3642" s="344" t="s">
        <v>4090</v>
      </c>
      <c r="N3642" s="344" t="s">
        <v>4090</v>
      </c>
      <c r="O3642" s="341">
        <v>0</v>
      </c>
    </row>
    <row r="3643" spans="1:15" x14ac:dyDescent="0.2">
      <c r="A3643" s="341" t="s">
        <v>9257</v>
      </c>
      <c r="B3643" s="341" t="s">
        <v>9278</v>
      </c>
      <c r="C3643" s="342" t="s">
        <v>8359</v>
      </c>
      <c r="D3643" s="342" t="s">
        <v>6694</v>
      </c>
      <c r="E3643" s="342" t="s">
        <v>9323</v>
      </c>
      <c r="F3643" s="342" t="s">
        <v>6568</v>
      </c>
      <c r="G3643" s="343">
        <v>7.2</v>
      </c>
      <c r="H3643" s="342" t="s">
        <v>6594</v>
      </c>
      <c r="I3643" s="342" t="s">
        <v>6575</v>
      </c>
      <c r="J3643" s="342" t="s">
        <v>6755</v>
      </c>
      <c r="K3643" s="581" t="s">
        <v>8256</v>
      </c>
      <c r="L3643" s="344" t="s">
        <v>4090</v>
      </c>
      <c r="N3643" s="344" t="s">
        <v>4090</v>
      </c>
      <c r="O3643" s="341">
        <v>0</v>
      </c>
    </row>
    <row r="3644" spans="1:15" x14ac:dyDescent="0.2">
      <c r="A3644" s="341" t="s">
        <v>9257</v>
      </c>
      <c r="B3644" s="341" t="s">
        <v>9278</v>
      </c>
      <c r="C3644" s="342" t="s">
        <v>8359</v>
      </c>
      <c r="D3644" s="342" t="s">
        <v>6694</v>
      </c>
      <c r="E3644" s="342" t="s">
        <v>9326</v>
      </c>
      <c r="F3644" s="342" t="s">
        <v>6568</v>
      </c>
      <c r="G3644" s="343">
        <v>5.43</v>
      </c>
      <c r="H3644" s="342" t="s">
        <v>6594</v>
      </c>
      <c r="I3644" s="342" t="s">
        <v>6575</v>
      </c>
      <c r="J3644" s="342" t="s">
        <v>6755</v>
      </c>
      <c r="K3644" s="581" t="s">
        <v>7922</v>
      </c>
      <c r="L3644" s="344" t="s">
        <v>4090</v>
      </c>
      <c r="N3644" s="344" t="s">
        <v>4090</v>
      </c>
      <c r="O3644" s="341">
        <v>0</v>
      </c>
    </row>
    <row r="3645" spans="1:15" x14ac:dyDescent="0.2">
      <c r="A3645" s="341" t="s">
        <v>9257</v>
      </c>
      <c r="B3645" s="341" t="s">
        <v>9278</v>
      </c>
      <c r="C3645" s="342" t="s">
        <v>8359</v>
      </c>
      <c r="D3645" s="342" t="s">
        <v>6694</v>
      </c>
      <c r="E3645" s="342" t="s">
        <v>9324</v>
      </c>
      <c r="F3645" s="342" t="s">
        <v>6568</v>
      </c>
      <c r="G3645" s="343">
        <v>5.4</v>
      </c>
      <c r="H3645" s="342" t="s">
        <v>6594</v>
      </c>
      <c r="I3645" s="342" t="s">
        <v>6575</v>
      </c>
      <c r="J3645" s="342" t="s">
        <v>6755</v>
      </c>
      <c r="K3645" s="581" t="s">
        <v>8377</v>
      </c>
      <c r="L3645" s="344" t="s">
        <v>4090</v>
      </c>
      <c r="N3645" s="344" t="s">
        <v>4090</v>
      </c>
      <c r="O3645" s="341">
        <v>0</v>
      </c>
    </row>
    <row r="3646" spans="1:15" x14ac:dyDescent="0.2">
      <c r="A3646" s="341" t="s">
        <v>9257</v>
      </c>
      <c r="B3646" s="341" t="s">
        <v>9278</v>
      </c>
      <c r="C3646" s="342" t="s">
        <v>8359</v>
      </c>
      <c r="D3646" s="342" t="s">
        <v>6694</v>
      </c>
      <c r="E3646" s="342" t="s">
        <v>9319</v>
      </c>
      <c r="F3646" s="342" t="s">
        <v>6568</v>
      </c>
      <c r="G3646" s="343">
        <v>7.3500000000000005</v>
      </c>
      <c r="H3646" s="342" t="s">
        <v>6594</v>
      </c>
      <c r="I3646" s="342" t="s">
        <v>6575</v>
      </c>
      <c r="J3646" s="342" t="s">
        <v>6755</v>
      </c>
      <c r="K3646" s="581" t="s">
        <v>8065</v>
      </c>
      <c r="L3646" s="344" t="s">
        <v>4090</v>
      </c>
      <c r="N3646" s="344" t="s">
        <v>4090</v>
      </c>
      <c r="O3646" s="341">
        <v>0</v>
      </c>
    </row>
    <row r="3647" spans="1:15" x14ac:dyDescent="0.2">
      <c r="A3647" s="341" t="s">
        <v>9257</v>
      </c>
      <c r="B3647" s="341" t="s">
        <v>9278</v>
      </c>
      <c r="C3647" s="342" t="s">
        <v>8359</v>
      </c>
      <c r="D3647" s="342" t="s">
        <v>6694</v>
      </c>
      <c r="E3647" s="342" t="s">
        <v>9320</v>
      </c>
      <c r="F3647" s="342" t="s">
        <v>6568</v>
      </c>
      <c r="G3647" s="343">
        <v>9.36</v>
      </c>
      <c r="H3647" s="342" t="s">
        <v>6594</v>
      </c>
      <c r="I3647" s="342" t="s">
        <v>6575</v>
      </c>
      <c r="J3647" s="342" t="s">
        <v>6755</v>
      </c>
      <c r="K3647" s="581" t="s">
        <v>8378</v>
      </c>
      <c r="L3647" s="344" t="s">
        <v>4090</v>
      </c>
      <c r="N3647" s="344" t="s">
        <v>4090</v>
      </c>
      <c r="O3647" s="341">
        <v>0</v>
      </c>
    </row>
    <row r="3648" spans="1:15" x14ac:dyDescent="0.2">
      <c r="A3648" s="341" t="s">
        <v>9257</v>
      </c>
      <c r="B3648" s="341" t="s">
        <v>9278</v>
      </c>
      <c r="C3648" s="342" t="s">
        <v>8359</v>
      </c>
      <c r="D3648" s="342" t="s">
        <v>6694</v>
      </c>
      <c r="E3648" s="342" t="s">
        <v>9320</v>
      </c>
      <c r="F3648" s="342" t="s">
        <v>6568</v>
      </c>
      <c r="G3648" s="343">
        <v>3.8000000000000003</v>
      </c>
      <c r="H3648" s="342" t="s">
        <v>6594</v>
      </c>
      <c r="I3648" s="342" t="s">
        <v>6575</v>
      </c>
      <c r="J3648" s="342" t="s">
        <v>6755</v>
      </c>
      <c r="K3648" s="581" t="s">
        <v>8377</v>
      </c>
      <c r="L3648" s="344" t="s">
        <v>4090</v>
      </c>
      <c r="N3648" s="344" t="s">
        <v>4090</v>
      </c>
      <c r="O3648" s="341">
        <v>0</v>
      </c>
    </row>
    <row r="3649" spans="1:15" x14ac:dyDescent="0.2">
      <c r="A3649" s="341" t="s">
        <v>9257</v>
      </c>
      <c r="B3649" s="341" t="s">
        <v>9278</v>
      </c>
      <c r="C3649" s="342" t="s">
        <v>8359</v>
      </c>
      <c r="D3649" s="342" t="s">
        <v>6694</v>
      </c>
      <c r="E3649" s="342" t="s">
        <v>9326</v>
      </c>
      <c r="F3649" s="342" t="s">
        <v>6568</v>
      </c>
      <c r="G3649" s="343">
        <v>6.48</v>
      </c>
      <c r="H3649" s="342" t="s">
        <v>6594</v>
      </c>
      <c r="I3649" s="342" t="s">
        <v>6575</v>
      </c>
      <c r="J3649" s="342" t="s">
        <v>6755</v>
      </c>
      <c r="K3649" s="581" t="s">
        <v>8379</v>
      </c>
      <c r="L3649" s="344" t="s">
        <v>4090</v>
      </c>
      <c r="N3649" s="344" t="s">
        <v>4090</v>
      </c>
      <c r="O3649" s="341">
        <v>0</v>
      </c>
    </row>
    <row r="3650" spans="1:15" x14ac:dyDescent="0.2">
      <c r="A3650" s="341" t="s">
        <v>9257</v>
      </c>
      <c r="B3650" s="341" t="s">
        <v>9278</v>
      </c>
      <c r="C3650" s="342" t="s">
        <v>8359</v>
      </c>
      <c r="D3650" s="342" t="s">
        <v>6694</v>
      </c>
      <c r="E3650" s="342" t="s">
        <v>9323</v>
      </c>
      <c r="F3650" s="342" t="s">
        <v>6568</v>
      </c>
      <c r="G3650" s="343">
        <v>3.7</v>
      </c>
      <c r="H3650" s="342" t="s">
        <v>6594</v>
      </c>
      <c r="I3650" s="342" t="s">
        <v>6575</v>
      </c>
      <c r="J3650" s="342" t="s">
        <v>6755</v>
      </c>
      <c r="K3650" s="581" t="s">
        <v>8179</v>
      </c>
      <c r="L3650" s="344" t="s">
        <v>4090</v>
      </c>
      <c r="N3650" s="344" t="s">
        <v>4090</v>
      </c>
      <c r="O3650" s="341">
        <v>0</v>
      </c>
    </row>
    <row r="3651" spans="1:15" x14ac:dyDescent="0.2">
      <c r="A3651" s="341" t="s">
        <v>9257</v>
      </c>
      <c r="B3651" s="341" t="s">
        <v>9278</v>
      </c>
      <c r="C3651" s="342" t="s">
        <v>8359</v>
      </c>
      <c r="D3651" s="342" t="s">
        <v>6694</v>
      </c>
      <c r="E3651" s="342" t="s">
        <v>9326</v>
      </c>
      <c r="F3651" s="342" t="s">
        <v>6568</v>
      </c>
      <c r="G3651" s="343">
        <v>3.6</v>
      </c>
      <c r="H3651" s="342" t="s">
        <v>6594</v>
      </c>
      <c r="I3651" s="342" t="s">
        <v>6575</v>
      </c>
      <c r="J3651" s="342" t="s">
        <v>6755</v>
      </c>
      <c r="K3651" s="581" t="s">
        <v>8380</v>
      </c>
      <c r="L3651" s="344" t="s">
        <v>4090</v>
      </c>
      <c r="N3651" s="344" t="s">
        <v>4090</v>
      </c>
      <c r="O3651" s="341">
        <v>0</v>
      </c>
    </row>
    <row r="3652" spans="1:15" x14ac:dyDescent="0.2">
      <c r="A3652" s="341" t="s">
        <v>9257</v>
      </c>
      <c r="B3652" s="341" t="s">
        <v>9278</v>
      </c>
      <c r="C3652" s="342" t="s">
        <v>8359</v>
      </c>
      <c r="D3652" s="342" t="s">
        <v>6694</v>
      </c>
      <c r="E3652" s="342" t="s">
        <v>9320</v>
      </c>
      <c r="F3652" s="342" t="s">
        <v>6568</v>
      </c>
      <c r="G3652" s="343">
        <v>5.25</v>
      </c>
      <c r="H3652" s="342" t="s">
        <v>6594</v>
      </c>
      <c r="I3652" s="342" t="s">
        <v>6575</v>
      </c>
      <c r="J3652" s="342" t="s">
        <v>6755</v>
      </c>
      <c r="K3652" s="581" t="s">
        <v>8305</v>
      </c>
      <c r="L3652" s="344" t="s">
        <v>4090</v>
      </c>
      <c r="N3652" s="344" t="s">
        <v>4090</v>
      </c>
      <c r="O3652" s="341">
        <v>0</v>
      </c>
    </row>
    <row r="3653" spans="1:15" x14ac:dyDescent="0.2">
      <c r="A3653" s="341" t="s">
        <v>9257</v>
      </c>
      <c r="B3653" s="341" t="s">
        <v>9278</v>
      </c>
      <c r="C3653" s="342" t="s">
        <v>8356</v>
      </c>
      <c r="D3653" s="342" t="s">
        <v>6694</v>
      </c>
      <c r="E3653" s="342" t="s">
        <v>9319</v>
      </c>
      <c r="F3653" s="342" t="s">
        <v>6568</v>
      </c>
      <c r="G3653" s="343">
        <v>5.04</v>
      </c>
      <c r="H3653" s="342" t="s">
        <v>6594</v>
      </c>
      <c r="I3653" s="342" t="s">
        <v>6575</v>
      </c>
      <c r="J3653" s="342" t="s">
        <v>6755</v>
      </c>
      <c r="K3653" s="581" t="s">
        <v>7304</v>
      </c>
      <c r="L3653" s="344" t="s">
        <v>4090</v>
      </c>
      <c r="N3653" s="344" t="s">
        <v>4090</v>
      </c>
      <c r="O3653" s="341">
        <v>0</v>
      </c>
    </row>
    <row r="3654" spans="1:15" x14ac:dyDescent="0.2">
      <c r="A3654" s="341" t="s">
        <v>9257</v>
      </c>
      <c r="B3654" s="341" t="s">
        <v>9278</v>
      </c>
      <c r="C3654" s="342" t="s">
        <v>8359</v>
      </c>
      <c r="D3654" s="342" t="s">
        <v>6694</v>
      </c>
      <c r="E3654" s="342" t="s">
        <v>9319</v>
      </c>
      <c r="F3654" s="342" t="s">
        <v>6568</v>
      </c>
      <c r="G3654" s="343">
        <v>6.6000000000000005</v>
      </c>
      <c r="H3654" s="342" t="s">
        <v>6594</v>
      </c>
      <c r="I3654" s="342" t="s">
        <v>6575</v>
      </c>
      <c r="J3654" s="342" t="s">
        <v>6755</v>
      </c>
      <c r="K3654" s="581" t="s">
        <v>8381</v>
      </c>
      <c r="L3654" s="344" t="s">
        <v>4090</v>
      </c>
      <c r="N3654" s="344" t="s">
        <v>4090</v>
      </c>
      <c r="O3654" s="341">
        <v>0</v>
      </c>
    </row>
    <row r="3655" spans="1:15" x14ac:dyDescent="0.2">
      <c r="A3655" s="341" t="s">
        <v>9257</v>
      </c>
      <c r="B3655" s="341" t="s">
        <v>9278</v>
      </c>
      <c r="C3655" s="342" t="s">
        <v>8359</v>
      </c>
      <c r="D3655" s="342" t="s">
        <v>6694</v>
      </c>
      <c r="E3655" s="342" t="s">
        <v>9319</v>
      </c>
      <c r="F3655" s="342" t="s">
        <v>6568</v>
      </c>
      <c r="G3655" s="343">
        <v>4.6000000000000005</v>
      </c>
      <c r="H3655" s="342" t="s">
        <v>6594</v>
      </c>
      <c r="I3655" s="342" t="s">
        <v>6575</v>
      </c>
      <c r="J3655" s="342" t="s">
        <v>6755</v>
      </c>
      <c r="K3655" s="581" t="s">
        <v>8382</v>
      </c>
      <c r="L3655" s="344" t="s">
        <v>4090</v>
      </c>
      <c r="N3655" s="344" t="s">
        <v>4090</v>
      </c>
      <c r="O3655" s="341">
        <v>0</v>
      </c>
    </row>
    <row r="3656" spans="1:15" x14ac:dyDescent="0.2">
      <c r="A3656" s="341" t="s">
        <v>9257</v>
      </c>
      <c r="B3656" s="341" t="s">
        <v>9278</v>
      </c>
      <c r="C3656" s="342" t="s">
        <v>8356</v>
      </c>
      <c r="D3656" s="342" t="s">
        <v>6694</v>
      </c>
      <c r="E3656" s="342" t="s">
        <v>9320</v>
      </c>
      <c r="F3656" s="342" t="s">
        <v>6568</v>
      </c>
      <c r="G3656" s="343">
        <v>5.88</v>
      </c>
      <c r="H3656" s="342" t="s">
        <v>6594</v>
      </c>
      <c r="I3656" s="342" t="s">
        <v>6575</v>
      </c>
      <c r="J3656" s="342" t="s">
        <v>6755</v>
      </c>
      <c r="K3656" s="581" t="s">
        <v>7329</v>
      </c>
      <c r="L3656" s="344" t="s">
        <v>4090</v>
      </c>
      <c r="N3656" s="344" t="s">
        <v>4090</v>
      </c>
      <c r="O3656" s="341">
        <v>0</v>
      </c>
    </row>
    <row r="3657" spans="1:15" x14ac:dyDescent="0.2">
      <c r="A3657" s="341" t="s">
        <v>9257</v>
      </c>
      <c r="B3657" s="341" t="s">
        <v>9278</v>
      </c>
      <c r="C3657" s="342" t="s">
        <v>8356</v>
      </c>
      <c r="D3657" s="342" t="s">
        <v>6694</v>
      </c>
      <c r="E3657" s="342" t="s">
        <v>9320</v>
      </c>
      <c r="F3657" s="342" t="s">
        <v>6568</v>
      </c>
      <c r="G3657" s="343">
        <v>10.5</v>
      </c>
      <c r="H3657" s="342" t="s">
        <v>6594</v>
      </c>
      <c r="I3657" s="342" t="s">
        <v>6575</v>
      </c>
      <c r="J3657" s="342" t="s">
        <v>6755</v>
      </c>
      <c r="K3657" s="581" t="s">
        <v>8087</v>
      </c>
      <c r="L3657" s="344" t="s">
        <v>4090</v>
      </c>
      <c r="N3657" s="344" t="s">
        <v>4090</v>
      </c>
      <c r="O3657" s="341">
        <v>0</v>
      </c>
    </row>
    <row r="3658" spans="1:15" x14ac:dyDescent="0.2">
      <c r="A3658" s="341" t="s">
        <v>9257</v>
      </c>
      <c r="B3658" s="341" t="s">
        <v>9278</v>
      </c>
      <c r="C3658" s="342" t="s">
        <v>8356</v>
      </c>
      <c r="D3658" s="342" t="s">
        <v>6694</v>
      </c>
      <c r="E3658" s="342" t="s">
        <v>9320</v>
      </c>
      <c r="F3658" s="342" t="s">
        <v>6568</v>
      </c>
      <c r="G3658" s="343">
        <v>3.5</v>
      </c>
      <c r="H3658" s="342" t="s">
        <v>6594</v>
      </c>
      <c r="I3658" s="342" t="s">
        <v>6575</v>
      </c>
      <c r="J3658" s="342" t="s">
        <v>6755</v>
      </c>
      <c r="K3658" s="581" t="s">
        <v>7808</v>
      </c>
      <c r="L3658" s="344" t="s">
        <v>4090</v>
      </c>
      <c r="N3658" s="344" t="s">
        <v>4090</v>
      </c>
      <c r="O3658" s="341">
        <v>0</v>
      </c>
    </row>
    <row r="3659" spans="1:15" x14ac:dyDescent="0.2">
      <c r="A3659" s="341" t="s">
        <v>9257</v>
      </c>
      <c r="B3659" s="341" t="s">
        <v>9278</v>
      </c>
      <c r="C3659" s="342" t="s">
        <v>8359</v>
      </c>
      <c r="D3659" s="342" t="s">
        <v>6694</v>
      </c>
      <c r="E3659" s="342" t="s">
        <v>9320</v>
      </c>
      <c r="F3659" s="342" t="s">
        <v>6568</v>
      </c>
      <c r="G3659" s="343">
        <v>2.25</v>
      </c>
      <c r="H3659" s="342" t="s">
        <v>6594</v>
      </c>
      <c r="I3659" s="342" t="s">
        <v>6575</v>
      </c>
      <c r="J3659" s="342" t="s">
        <v>6755</v>
      </c>
      <c r="K3659" s="581" t="s">
        <v>8013</v>
      </c>
      <c r="L3659" s="344" t="s">
        <v>4090</v>
      </c>
      <c r="N3659" s="344" t="s">
        <v>4090</v>
      </c>
      <c r="O3659" s="341">
        <v>0</v>
      </c>
    </row>
    <row r="3660" spans="1:15" x14ac:dyDescent="0.2">
      <c r="A3660" s="341" t="s">
        <v>9257</v>
      </c>
      <c r="B3660" s="341" t="s">
        <v>9278</v>
      </c>
      <c r="C3660" s="342" t="s">
        <v>8359</v>
      </c>
      <c r="D3660" s="342" t="s">
        <v>6694</v>
      </c>
      <c r="E3660" s="342" t="s">
        <v>9323</v>
      </c>
      <c r="F3660" s="342" t="s">
        <v>6568</v>
      </c>
      <c r="G3660" s="343">
        <v>5.76</v>
      </c>
      <c r="H3660" s="342" t="s">
        <v>6594</v>
      </c>
      <c r="I3660" s="342" t="s">
        <v>6575</v>
      </c>
      <c r="J3660" s="342" t="s">
        <v>6755</v>
      </c>
      <c r="K3660" s="581" t="s">
        <v>7806</v>
      </c>
      <c r="L3660" s="344" t="s">
        <v>4090</v>
      </c>
      <c r="N3660" s="344" t="s">
        <v>4090</v>
      </c>
      <c r="O3660" s="341">
        <v>0</v>
      </c>
    </row>
    <row r="3661" spans="1:15" x14ac:dyDescent="0.2">
      <c r="A3661" s="341" t="s">
        <v>9257</v>
      </c>
      <c r="B3661" s="341" t="s">
        <v>9278</v>
      </c>
      <c r="C3661" s="342" t="s">
        <v>8356</v>
      </c>
      <c r="D3661" s="342" t="s">
        <v>6694</v>
      </c>
      <c r="E3661" s="342" t="s">
        <v>9320</v>
      </c>
      <c r="F3661" s="342" t="s">
        <v>6568</v>
      </c>
      <c r="G3661" s="343">
        <v>4.41</v>
      </c>
      <c r="H3661" s="342" t="s">
        <v>6594</v>
      </c>
      <c r="I3661" s="342" t="s">
        <v>6575</v>
      </c>
      <c r="J3661" s="342" t="s">
        <v>6755</v>
      </c>
      <c r="K3661" s="581" t="s">
        <v>6944</v>
      </c>
      <c r="L3661" s="344" t="s">
        <v>4090</v>
      </c>
      <c r="N3661" s="344" t="s">
        <v>4090</v>
      </c>
      <c r="O3661" s="341">
        <v>0</v>
      </c>
    </row>
    <row r="3662" spans="1:15" x14ac:dyDescent="0.2">
      <c r="A3662" s="341" t="s">
        <v>9257</v>
      </c>
      <c r="B3662" s="341" t="s">
        <v>9278</v>
      </c>
      <c r="C3662" s="342" t="s">
        <v>8359</v>
      </c>
      <c r="D3662" s="342" t="s">
        <v>6694</v>
      </c>
      <c r="E3662" s="342" t="s">
        <v>9321</v>
      </c>
      <c r="F3662" s="342" t="s">
        <v>6568</v>
      </c>
      <c r="G3662" s="343">
        <v>5.25</v>
      </c>
      <c r="H3662" s="342" t="s">
        <v>6594</v>
      </c>
      <c r="I3662" s="342" t="s">
        <v>6575</v>
      </c>
      <c r="J3662" s="342" t="s">
        <v>6755</v>
      </c>
      <c r="K3662" s="581" t="s">
        <v>8383</v>
      </c>
      <c r="L3662" s="344" t="s">
        <v>4090</v>
      </c>
      <c r="N3662" s="344" t="s">
        <v>4090</v>
      </c>
      <c r="O3662" s="341">
        <v>0</v>
      </c>
    </row>
    <row r="3663" spans="1:15" x14ac:dyDescent="0.2">
      <c r="A3663" s="341" t="s">
        <v>9257</v>
      </c>
      <c r="B3663" s="341" t="s">
        <v>9278</v>
      </c>
      <c r="C3663" s="342" t="s">
        <v>8359</v>
      </c>
      <c r="D3663" s="342" t="s">
        <v>6694</v>
      </c>
      <c r="E3663" s="342" t="s">
        <v>9320</v>
      </c>
      <c r="F3663" s="342" t="s">
        <v>6568</v>
      </c>
      <c r="G3663" s="343">
        <v>5.7</v>
      </c>
      <c r="H3663" s="342" t="s">
        <v>6594</v>
      </c>
      <c r="I3663" s="342" t="s">
        <v>6575</v>
      </c>
      <c r="J3663" s="342" t="s">
        <v>6755</v>
      </c>
      <c r="K3663" s="581" t="s">
        <v>8269</v>
      </c>
      <c r="L3663" s="344" t="s">
        <v>4090</v>
      </c>
      <c r="N3663" s="344" t="s">
        <v>4090</v>
      </c>
      <c r="O3663" s="341">
        <v>0</v>
      </c>
    </row>
    <row r="3664" spans="1:15" x14ac:dyDescent="0.2">
      <c r="A3664" s="341" t="s">
        <v>9257</v>
      </c>
      <c r="B3664" s="341" t="s">
        <v>9289</v>
      </c>
      <c r="C3664" s="342" t="s">
        <v>6816</v>
      </c>
      <c r="D3664" s="342" t="s">
        <v>6817</v>
      </c>
      <c r="E3664" s="342" t="s">
        <v>9321</v>
      </c>
      <c r="F3664" s="342" t="s">
        <v>6568</v>
      </c>
      <c r="G3664" s="343">
        <v>5.25</v>
      </c>
      <c r="H3664" s="342" t="s">
        <v>6594</v>
      </c>
      <c r="I3664" s="342" t="s">
        <v>6575</v>
      </c>
      <c r="J3664" s="342" t="s">
        <v>6755</v>
      </c>
      <c r="K3664" s="581" t="s">
        <v>7593</v>
      </c>
      <c r="L3664" s="344" t="s">
        <v>4090</v>
      </c>
      <c r="N3664" s="344" t="s">
        <v>4090</v>
      </c>
      <c r="O3664" s="341" t="s">
        <v>6752</v>
      </c>
    </row>
    <row r="3665" spans="1:15" x14ac:dyDescent="0.2">
      <c r="A3665" s="341" t="s">
        <v>9257</v>
      </c>
      <c r="B3665" s="341" t="s">
        <v>9289</v>
      </c>
      <c r="C3665" s="342" t="s">
        <v>6816</v>
      </c>
      <c r="D3665" s="342" t="s">
        <v>6817</v>
      </c>
      <c r="E3665" s="342" t="s">
        <v>9320</v>
      </c>
      <c r="F3665" s="342" t="s">
        <v>6568</v>
      </c>
      <c r="G3665" s="343">
        <v>4.41</v>
      </c>
      <c r="H3665" s="342" t="s">
        <v>6594</v>
      </c>
      <c r="I3665" s="342" t="s">
        <v>6575</v>
      </c>
      <c r="J3665" s="342" t="s">
        <v>6755</v>
      </c>
      <c r="K3665" s="581" t="s">
        <v>8384</v>
      </c>
      <c r="L3665" s="344" t="s">
        <v>4090</v>
      </c>
      <c r="N3665" s="344" t="s">
        <v>4090</v>
      </c>
      <c r="O3665" s="341" t="s">
        <v>6766</v>
      </c>
    </row>
    <row r="3666" spans="1:15" x14ac:dyDescent="0.2">
      <c r="A3666" s="341" t="s">
        <v>9257</v>
      </c>
      <c r="B3666" s="341" t="s">
        <v>9289</v>
      </c>
      <c r="C3666" s="342" t="s">
        <v>6816</v>
      </c>
      <c r="D3666" s="342" t="s">
        <v>6817</v>
      </c>
      <c r="E3666" s="342" t="s">
        <v>9320</v>
      </c>
      <c r="F3666" s="342" t="s">
        <v>6568</v>
      </c>
      <c r="G3666" s="343">
        <v>6.4</v>
      </c>
      <c r="H3666" s="342" t="s">
        <v>6594</v>
      </c>
      <c r="I3666" s="342" t="s">
        <v>6575</v>
      </c>
      <c r="J3666" s="342" t="s">
        <v>6755</v>
      </c>
      <c r="K3666" s="581" t="s">
        <v>8385</v>
      </c>
      <c r="L3666" s="344" t="s">
        <v>4090</v>
      </c>
      <c r="N3666" s="344" t="s">
        <v>4090</v>
      </c>
      <c r="O3666" s="341" t="s">
        <v>6752</v>
      </c>
    </row>
    <row r="3667" spans="1:15" x14ac:dyDescent="0.2">
      <c r="A3667" s="341" t="s">
        <v>9257</v>
      </c>
      <c r="B3667" s="341" t="s">
        <v>9289</v>
      </c>
      <c r="C3667" s="342" t="s">
        <v>6816</v>
      </c>
      <c r="D3667" s="342" t="s">
        <v>6817</v>
      </c>
      <c r="E3667" s="342" t="s">
        <v>9334</v>
      </c>
      <c r="F3667" s="342" t="s">
        <v>6568</v>
      </c>
      <c r="G3667" s="343">
        <v>4.09</v>
      </c>
      <c r="H3667" s="342" t="s">
        <v>6594</v>
      </c>
      <c r="I3667" s="342" t="s">
        <v>6575</v>
      </c>
      <c r="J3667" s="342" t="s">
        <v>6755</v>
      </c>
      <c r="K3667" s="581" t="s">
        <v>7665</v>
      </c>
      <c r="L3667" s="344" t="s">
        <v>4090</v>
      </c>
      <c r="N3667" s="344" t="s">
        <v>4090</v>
      </c>
      <c r="O3667" s="341" t="s">
        <v>6766</v>
      </c>
    </row>
    <row r="3668" spans="1:15" x14ac:dyDescent="0.2">
      <c r="A3668" s="341" t="s">
        <v>9257</v>
      </c>
      <c r="B3668" s="341" t="s">
        <v>9289</v>
      </c>
      <c r="C3668" s="342" t="s">
        <v>6816</v>
      </c>
      <c r="D3668" s="342" t="s">
        <v>6817</v>
      </c>
      <c r="E3668" s="342" t="s">
        <v>9321</v>
      </c>
      <c r="F3668" s="342" t="s">
        <v>6568</v>
      </c>
      <c r="G3668" s="343">
        <v>5.2</v>
      </c>
      <c r="H3668" s="342" t="s">
        <v>6594</v>
      </c>
      <c r="I3668" s="342" t="s">
        <v>6575</v>
      </c>
      <c r="J3668" s="342" t="s">
        <v>6755</v>
      </c>
      <c r="K3668" s="581" t="s">
        <v>8386</v>
      </c>
      <c r="L3668" s="344" t="s">
        <v>4090</v>
      </c>
      <c r="N3668" s="344" t="s">
        <v>4090</v>
      </c>
      <c r="O3668" s="341" t="s">
        <v>6766</v>
      </c>
    </row>
    <row r="3669" spans="1:15" x14ac:dyDescent="0.2">
      <c r="A3669" s="341" t="s">
        <v>9257</v>
      </c>
      <c r="B3669" s="341" t="s">
        <v>9289</v>
      </c>
      <c r="C3669" s="342" t="s">
        <v>6816</v>
      </c>
      <c r="D3669" s="342" t="s">
        <v>6817</v>
      </c>
      <c r="E3669" s="342" t="s">
        <v>9320</v>
      </c>
      <c r="F3669" s="342" t="s">
        <v>6568</v>
      </c>
      <c r="G3669" s="343">
        <v>10</v>
      </c>
      <c r="H3669" s="342" t="s">
        <v>6594</v>
      </c>
      <c r="I3669" s="342" t="s">
        <v>6575</v>
      </c>
      <c r="J3669" s="342" t="s">
        <v>6755</v>
      </c>
      <c r="K3669" s="581" t="s">
        <v>8387</v>
      </c>
      <c r="L3669" s="344" t="s">
        <v>4090</v>
      </c>
      <c r="N3669" s="344" t="s">
        <v>4090</v>
      </c>
      <c r="O3669" s="341" t="s">
        <v>6766</v>
      </c>
    </row>
    <row r="3670" spans="1:15" x14ac:dyDescent="0.2">
      <c r="A3670" s="341" t="s">
        <v>9257</v>
      </c>
      <c r="B3670" s="341" t="s">
        <v>9289</v>
      </c>
      <c r="C3670" s="342" t="s">
        <v>6816</v>
      </c>
      <c r="D3670" s="342" t="s">
        <v>6817</v>
      </c>
      <c r="E3670" s="342" t="s">
        <v>9334</v>
      </c>
      <c r="F3670" s="342" t="s">
        <v>6568</v>
      </c>
      <c r="G3670" s="343">
        <v>7.6850000000000005</v>
      </c>
      <c r="H3670" s="342" t="s">
        <v>6594</v>
      </c>
      <c r="I3670" s="342" t="s">
        <v>6575</v>
      </c>
      <c r="J3670" s="342" t="s">
        <v>6755</v>
      </c>
      <c r="K3670" s="581" t="s">
        <v>7052</v>
      </c>
      <c r="L3670" s="344" t="s">
        <v>4090</v>
      </c>
      <c r="N3670" s="344" t="s">
        <v>4090</v>
      </c>
      <c r="O3670" s="341" t="s">
        <v>6752</v>
      </c>
    </row>
    <row r="3671" spans="1:15" x14ac:dyDescent="0.2">
      <c r="A3671" s="341" t="s">
        <v>9257</v>
      </c>
      <c r="B3671" s="341" t="s">
        <v>9289</v>
      </c>
      <c r="C3671" s="342" t="s">
        <v>6816</v>
      </c>
      <c r="D3671" s="342" t="s">
        <v>6817</v>
      </c>
      <c r="E3671" s="342" t="s">
        <v>9340</v>
      </c>
      <c r="F3671" s="342" t="s">
        <v>6568</v>
      </c>
      <c r="G3671" s="343">
        <v>7.5250000000000004</v>
      </c>
      <c r="H3671" s="342" t="s">
        <v>6594</v>
      </c>
      <c r="I3671" s="342" t="s">
        <v>6575</v>
      </c>
      <c r="J3671" s="342" t="s">
        <v>6755</v>
      </c>
      <c r="K3671" s="581" t="s">
        <v>7968</v>
      </c>
      <c r="L3671" s="344" t="s">
        <v>4090</v>
      </c>
      <c r="N3671" s="344" t="s">
        <v>4090</v>
      </c>
      <c r="O3671" s="341" t="s">
        <v>6766</v>
      </c>
    </row>
    <row r="3672" spans="1:15" x14ac:dyDescent="0.2">
      <c r="A3672" s="341" t="s">
        <v>9257</v>
      </c>
      <c r="B3672" s="341" t="s">
        <v>9289</v>
      </c>
      <c r="C3672" s="342" t="s">
        <v>6816</v>
      </c>
      <c r="D3672" s="342" t="s">
        <v>6817</v>
      </c>
      <c r="E3672" s="342" t="s">
        <v>9320</v>
      </c>
      <c r="F3672" s="342" t="s">
        <v>6568</v>
      </c>
      <c r="G3672" s="343">
        <v>9.9450000000000003</v>
      </c>
      <c r="H3672" s="342" t="s">
        <v>6594</v>
      </c>
      <c r="I3672" s="342" t="s">
        <v>6575</v>
      </c>
      <c r="J3672" s="342" t="s">
        <v>6755</v>
      </c>
      <c r="K3672" s="581" t="s">
        <v>7906</v>
      </c>
      <c r="L3672" s="344" t="s">
        <v>4090</v>
      </c>
      <c r="N3672" s="344" t="s">
        <v>4090</v>
      </c>
      <c r="O3672" s="341" t="s">
        <v>6766</v>
      </c>
    </row>
    <row r="3673" spans="1:15" x14ac:dyDescent="0.2">
      <c r="A3673" s="341" t="s">
        <v>9257</v>
      </c>
      <c r="B3673" s="341" t="s">
        <v>9289</v>
      </c>
      <c r="C3673" s="342" t="s">
        <v>6816</v>
      </c>
      <c r="D3673" s="342" t="s">
        <v>6817</v>
      </c>
      <c r="E3673" s="342" t="s">
        <v>9323</v>
      </c>
      <c r="F3673" s="342" t="s">
        <v>6568</v>
      </c>
      <c r="G3673" s="343">
        <v>1.02</v>
      </c>
      <c r="H3673" s="342" t="s">
        <v>6594</v>
      </c>
      <c r="I3673" s="342" t="s">
        <v>6575</v>
      </c>
      <c r="J3673" s="342" t="s">
        <v>6755</v>
      </c>
      <c r="K3673" s="581" t="s">
        <v>8388</v>
      </c>
      <c r="L3673" s="344" t="s">
        <v>4090</v>
      </c>
      <c r="N3673" s="344" t="s">
        <v>4090</v>
      </c>
      <c r="O3673" s="341">
        <v>0</v>
      </c>
    </row>
    <row r="3674" spans="1:15" x14ac:dyDescent="0.2">
      <c r="A3674" s="341" t="s">
        <v>9257</v>
      </c>
      <c r="B3674" s="341" t="s">
        <v>9289</v>
      </c>
      <c r="C3674" s="342" t="s">
        <v>6816</v>
      </c>
      <c r="D3674" s="342" t="s">
        <v>6817</v>
      </c>
      <c r="E3674" s="342" t="s">
        <v>9323</v>
      </c>
      <c r="F3674" s="342" t="s">
        <v>6568</v>
      </c>
      <c r="G3674" s="343">
        <v>1.76</v>
      </c>
      <c r="H3674" s="342" t="s">
        <v>6594</v>
      </c>
      <c r="I3674" s="342" t="s">
        <v>6575</v>
      </c>
      <c r="J3674" s="342" t="s">
        <v>6755</v>
      </c>
      <c r="K3674" s="581" t="s">
        <v>8389</v>
      </c>
      <c r="L3674" s="344" t="s">
        <v>4090</v>
      </c>
      <c r="N3674" s="344" t="s">
        <v>4090</v>
      </c>
      <c r="O3674" s="341">
        <v>0</v>
      </c>
    </row>
    <row r="3675" spans="1:15" x14ac:dyDescent="0.2">
      <c r="A3675" s="341" t="s">
        <v>9257</v>
      </c>
      <c r="B3675" s="341" t="s">
        <v>9289</v>
      </c>
      <c r="C3675" s="342" t="s">
        <v>6816</v>
      </c>
      <c r="D3675" s="342" t="s">
        <v>6817</v>
      </c>
      <c r="E3675" s="342" t="s">
        <v>9320</v>
      </c>
      <c r="F3675" s="342" t="s">
        <v>6568</v>
      </c>
      <c r="G3675" s="343">
        <v>1</v>
      </c>
      <c r="H3675" s="342" t="s">
        <v>6594</v>
      </c>
      <c r="I3675" s="342" t="s">
        <v>6575</v>
      </c>
      <c r="J3675" s="342" t="s">
        <v>6755</v>
      </c>
      <c r="K3675" s="581" t="s">
        <v>8390</v>
      </c>
      <c r="L3675" s="344" t="s">
        <v>4090</v>
      </c>
      <c r="N3675" s="344" t="s">
        <v>4090</v>
      </c>
      <c r="O3675" s="341">
        <v>0</v>
      </c>
    </row>
    <row r="3676" spans="1:15" x14ac:dyDescent="0.2">
      <c r="A3676" s="341" t="s">
        <v>9257</v>
      </c>
      <c r="B3676" s="341" t="s">
        <v>9289</v>
      </c>
      <c r="C3676" s="342" t="s">
        <v>6816</v>
      </c>
      <c r="D3676" s="342" t="s">
        <v>6817</v>
      </c>
      <c r="E3676" s="342" t="s">
        <v>9334</v>
      </c>
      <c r="F3676" s="342" t="s">
        <v>6568</v>
      </c>
      <c r="G3676" s="343">
        <v>1.76</v>
      </c>
      <c r="H3676" s="342" t="s">
        <v>6594</v>
      </c>
      <c r="I3676" s="342" t="s">
        <v>6575</v>
      </c>
      <c r="J3676" s="342" t="s">
        <v>6755</v>
      </c>
      <c r="K3676" s="581" t="s">
        <v>8007</v>
      </c>
      <c r="L3676" s="344" t="s">
        <v>4090</v>
      </c>
      <c r="N3676" s="344" t="s">
        <v>4090</v>
      </c>
      <c r="O3676" s="341">
        <v>0</v>
      </c>
    </row>
    <row r="3677" spans="1:15" x14ac:dyDescent="0.2">
      <c r="A3677" s="341" t="s">
        <v>9257</v>
      </c>
      <c r="B3677" s="341" t="s">
        <v>9289</v>
      </c>
      <c r="C3677" s="342" t="s">
        <v>6816</v>
      </c>
      <c r="D3677" s="342" t="s">
        <v>6817</v>
      </c>
      <c r="E3677" s="342" t="s">
        <v>9323</v>
      </c>
      <c r="F3677" s="342" t="s">
        <v>6568</v>
      </c>
      <c r="G3677" s="343">
        <v>2.5</v>
      </c>
      <c r="H3677" s="342" t="s">
        <v>6594</v>
      </c>
      <c r="I3677" s="342" t="s">
        <v>6575</v>
      </c>
      <c r="J3677" s="342" t="s">
        <v>6755</v>
      </c>
      <c r="K3677" s="581" t="s">
        <v>8391</v>
      </c>
      <c r="L3677" s="344" t="s">
        <v>4090</v>
      </c>
      <c r="N3677" s="344" t="s">
        <v>4090</v>
      </c>
      <c r="O3677" s="341">
        <v>0</v>
      </c>
    </row>
    <row r="3678" spans="1:15" x14ac:dyDescent="0.2">
      <c r="A3678" s="341" t="s">
        <v>9257</v>
      </c>
      <c r="B3678" s="341" t="s">
        <v>9289</v>
      </c>
      <c r="C3678" s="342" t="s">
        <v>6816</v>
      </c>
      <c r="D3678" s="342" t="s">
        <v>6817</v>
      </c>
      <c r="E3678" s="342" t="s">
        <v>9323</v>
      </c>
      <c r="F3678" s="342" t="s">
        <v>6568</v>
      </c>
      <c r="G3678" s="343">
        <v>5.8500000000000005</v>
      </c>
      <c r="H3678" s="342" t="s">
        <v>6594</v>
      </c>
      <c r="I3678" s="342" t="s">
        <v>6575</v>
      </c>
      <c r="J3678" s="342" t="s">
        <v>6755</v>
      </c>
      <c r="K3678" s="581" t="s">
        <v>8392</v>
      </c>
      <c r="L3678" s="344" t="s">
        <v>4090</v>
      </c>
      <c r="N3678" s="344" t="s">
        <v>4090</v>
      </c>
      <c r="O3678" s="341">
        <v>0</v>
      </c>
    </row>
    <row r="3679" spans="1:15" x14ac:dyDescent="0.2">
      <c r="A3679" s="341" t="s">
        <v>9257</v>
      </c>
      <c r="B3679" s="341" t="s">
        <v>9289</v>
      </c>
      <c r="C3679" s="342" t="s">
        <v>6816</v>
      </c>
      <c r="D3679" s="342" t="s">
        <v>6817</v>
      </c>
      <c r="E3679" s="342" t="s">
        <v>9334</v>
      </c>
      <c r="F3679" s="342" t="s">
        <v>6568</v>
      </c>
      <c r="G3679" s="343">
        <v>45.9</v>
      </c>
      <c r="H3679" s="342" t="s">
        <v>6594</v>
      </c>
      <c r="I3679" s="342" t="s">
        <v>6575</v>
      </c>
      <c r="J3679" s="342" t="s">
        <v>6755</v>
      </c>
      <c r="K3679" s="581" t="s">
        <v>7763</v>
      </c>
      <c r="L3679" s="344" t="s">
        <v>4090</v>
      </c>
      <c r="N3679" s="344" t="s">
        <v>4090</v>
      </c>
      <c r="O3679" s="341">
        <v>0</v>
      </c>
    </row>
    <row r="3680" spans="1:15" x14ac:dyDescent="0.2">
      <c r="A3680" s="341" t="s">
        <v>9257</v>
      </c>
      <c r="B3680" s="341" t="s">
        <v>9289</v>
      </c>
      <c r="C3680" s="342" t="s">
        <v>6816</v>
      </c>
      <c r="D3680" s="342" t="s">
        <v>6817</v>
      </c>
      <c r="E3680" s="342" t="s">
        <v>9326</v>
      </c>
      <c r="F3680" s="342" t="s">
        <v>6568</v>
      </c>
      <c r="G3680" s="343">
        <v>4.2</v>
      </c>
      <c r="H3680" s="342" t="s">
        <v>6594</v>
      </c>
      <c r="I3680" s="342" t="s">
        <v>6575</v>
      </c>
      <c r="J3680" s="342" t="s">
        <v>6755</v>
      </c>
      <c r="K3680" s="581" t="s">
        <v>8249</v>
      </c>
      <c r="L3680" s="344" t="s">
        <v>4090</v>
      </c>
      <c r="N3680" s="344" t="s">
        <v>4090</v>
      </c>
      <c r="O3680" s="341">
        <v>0</v>
      </c>
    </row>
    <row r="3681" spans="1:15" x14ac:dyDescent="0.2">
      <c r="A3681" s="341" t="s">
        <v>9257</v>
      </c>
      <c r="B3681" s="341" t="s">
        <v>9289</v>
      </c>
      <c r="C3681" s="342" t="s">
        <v>6816</v>
      </c>
      <c r="D3681" s="342" t="s">
        <v>6817</v>
      </c>
      <c r="E3681" s="342" t="s">
        <v>9334</v>
      </c>
      <c r="F3681" s="342" t="s">
        <v>6568</v>
      </c>
      <c r="G3681" s="343">
        <v>14.85</v>
      </c>
      <c r="H3681" s="342" t="s">
        <v>6594</v>
      </c>
      <c r="I3681" s="342" t="s">
        <v>6575</v>
      </c>
      <c r="J3681" s="342" t="s">
        <v>6755</v>
      </c>
      <c r="K3681" s="581" t="s">
        <v>8038</v>
      </c>
      <c r="L3681" s="344" t="s">
        <v>4090</v>
      </c>
      <c r="N3681" s="344" t="s">
        <v>4090</v>
      </c>
      <c r="O3681" s="341">
        <v>0</v>
      </c>
    </row>
    <row r="3682" spans="1:15" x14ac:dyDescent="0.2">
      <c r="A3682" s="341" t="s">
        <v>9257</v>
      </c>
      <c r="B3682" s="341" t="s">
        <v>9289</v>
      </c>
      <c r="C3682" s="342" t="s">
        <v>6816</v>
      </c>
      <c r="D3682" s="342" t="s">
        <v>6817</v>
      </c>
      <c r="E3682" s="342" t="s">
        <v>9319</v>
      </c>
      <c r="F3682" s="342" t="s">
        <v>6568</v>
      </c>
      <c r="G3682" s="343">
        <v>4.5</v>
      </c>
      <c r="H3682" s="342" t="s">
        <v>6594</v>
      </c>
      <c r="I3682" s="342" t="s">
        <v>6575</v>
      </c>
      <c r="J3682" s="342" t="s">
        <v>6755</v>
      </c>
      <c r="K3682" s="581" t="s">
        <v>7624</v>
      </c>
      <c r="L3682" s="344" t="s">
        <v>4090</v>
      </c>
      <c r="N3682" s="344" t="s">
        <v>4090</v>
      </c>
      <c r="O3682" s="341">
        <v>0</v>
      </c>
    </row>
    <row r="3683" spans="1:15" x14ac:dyDescent="0.2">
      <c r="A3683" s="341" t="s">
        <v>9257</v>
      </c>
      <c r="B3683" s="341" t="s">
        <v>9289</v>
      </c>
      <c r="C3683" s="342" t="s">
        <v>6816</v>
      </c>
      <c r="D3683" s="342" t="s">
        <v>6817</v>
      </c>
      <c r="E3683" s="342" t="s">
        <v>9323</v>
      </c>
      <c r="F3683" s="342" t="s">
        <v>6568</v>
      </c>
      <c r="G3683" s="343">
        <v>3.36</v>
      </c>
      <c r="H3683" s="342" t="s">
        <v>6594</v>
      </c>
      <c r="I3683" s="342" t="s">
        <v>6575</v>
      </c>
      <c r="J3683" s="342" t="s">
        <v>6755</v>
      </c>
      <c r="K3683" s="581" t="s">
        <v>8052</v>
      </c>
      <c r="L3683" s="344" t="s">
        <v>4090</v>
      </c>
      <c r="N3683" s="344" t="s">
        <v>4090</v>
      </c>
      <c r="O3683" s="341">
        <v>0</v>
      </c>
    </row>
    <row r="3684" spans="1:15" x14ac:dyDescent="0.2">
      <c r="A3684" s="341" t="s">
        <v>9257</v>
      </c>
      <c r="B3684" s="341" t="s">
        <v>9289</v>
      </c>
      <c r="C3684" s="342" t="s">
        <v>6816</v>
      </c>
      <c r="D3684" s="342" t="s">
        <v>6817</v>
      </c>
      <c r="E3684" s="342" t="s">
        <v>9255</v>
      </c>
      <c r="F3684" s="342" t="s">
        <v>6568</v>
      </c>
      <c r="G3684" s="343">
        <v>9.5500000000000007</v>
      </c>
      <c r="H3684" s="342" t="s">
        <v>6594</v>
      </c>
      <c r="I3684" s="342" t="s">
        <v>6575</v>
      </c>
      <c r="J3684" s="342" t="s">
        <v>6755</v>
      </c>
      <c r="K3684" s="581" t="s">
        <v>7529</v>
      </c>
      <c r="L3684" s="344" t="s">
        <v>4090</v>
      </c>
      <c r="N3684" s="344" t="s">
        <v>4090</v>
      </c>
      <c r="O3684" s="341">
        <v>0</v>
      </c>
    </row>
    <row r="3685" spans="1:15" x14ac:dyDescent="0.2">
      <c r="A3685" s="341" t="s">
        <v>9257</v>
      </c>
      <c r="B3685" s="341" t="s">
        <v>9289</v>
      </c>
      <c r="C3685" s="342" t="s">
        <v>6816</v>
      </c>
      <c r="D3685" s="342" t="s">
        <v>6817</v>
      </c>
      <c r="E3685" s="342" t="s">
        <v>9321</v>
      </c>
      <c r="F3685" s="342" t="s">
        <v>6568</v>
      </c>
      <c r="G3685" s="343">
        <v>14</v>
      </c>
      <c r="H3685" s="342" t="s">
        <v>6594</v>
      </c>
      <c r="I3685" s="342" t="s">
        <v>6575</v>
      </c>
      <c r="J3685" s="342" t="s">
        <v>6755</v>
      </c>
      <c r="K3685" s="581" t="s">
        <v>8393</v>
      </c>
      <c r="L3685" s="344" t="s">
        <v>4090</v>
      </c>
      <c r="N3685" s="344" t="s">
        <v>4090</v>
      </c>
      <c r="O3685" s="341">
        <v>0</v>
      </c>
    </row>
    <row r="3686" spans="1:15" x14ac:dyDescent="0.2">
      <c r="A3686" s="341" t="s">
        <v>9257</v>
      </c>
      <c r="B3686" s="341" t="s">
        <v>9289</v>
      </c>
      <c r="C3686" s="342" t="s">
        <v>6816</v>
      </c>
      <c r="D3686" s="342" t="s">
        <v>6817</v>
      </c>
      <c r="E3686" s="342" t="s">
        <v>9334</v>
      </c>
      <c r="F3686" s="342" t="s">
        <v>6568</v>
      </c>
      <c r="G3686" s="343">
        <v>7.48</v>
      </c>
      <c r="H3686" s="342" t="s">
        <v>6594</v>
      </c>
      <c r="I3686" s="342" t="s">
        <v>6575</v>
      </c>
      <c r="J3686" s="342" t="s">
        <v>6755</v>
      </c>
      <c r="K3686" s="581" t="s">
        <v>7787</v>
      </c>
      <c r="L3686" s="344" t="s">
        <v>4090</v>
      </c>
      <c r="N3686" s="344" t="s">
        <v>4090</v>
      </c>
      <c r="O3686" s="341">
        <v>0</v>
      </c>
    </row>
    <row r="3687" spans="1:15" x14ac:dyDescent="0.2">
      <c r="A3687" s="341" t="s">
        <v>9257</v>
      </c>
      <c r="B3687" s="341" t="s">
        <v>9289</v>
      </c>
      <c r="C3687" s="342" t="s">
        <v>6816</v>
      </c>
      <c r="D3687" s="342" t="s">
        <v>6817</v>
      </c>
      <c r="E3687" s="342" t="s">
        <v>9326</v>
      </c>
      <c r="F3687" s="342" t="s">
        <v>6568</v>
      </c>
      <c r="G3687" s="343">
        <v>2.93</v>
      </c>
      <c r="H3687" s="342" t="s">
        <v>6594</v>
      </c>
      <c r="I3687" s="342" t="s">
        <v>6575</v>
      </c>
      <c r="J3687" s="342" t="s">
        <v>6755</v>
      </c>
      <c r="K3687" s="581" t="s">
        <v>6870</v>
      </c>
      <c r="L3687" s="344" t="s">
        <v>4090</v>
      </c>
      <c r="N3687" s="344" t="s">
        <v>4090</v>
      </c>
      <c r="O3687" s="341">
        <v>0</v>
      </c>
    </row>
    <row r="3688" spans="1:15" x14ac:dyDescent="0.2">
      <c r="A3688" s="341" t="s">
        <v>9257</v>
      </c>
      <c r="B3688" s="341" t="s">
        <v>9289</v>
      </c>
      <c r="C3688" s="342" t="s">
        <v>6816</v>
      </c>
      <c r="D3688" s="342" t="s">
        <v>6817</v>
      </c>
      <c r="E3688" s="342" t="s">
        <v>9319</v>
      </c>
      <c r="F3688" s="342" t="s">
        <v>6568</v>
      </c>
      <c r="G3688" s="343">
        <v>5</v>
      </c>
      <c r="H3688" s="342" t="s">
        <v>6594</v>
      </c>
      <c r="I3688" s="342" t="s">
        <v>6575</v>
      </c>
      <c r="J3688" s="342" t="s">
        <v>6755</v>
      </c>
      <c r="K3688" s="581" t="s">
        <v>8394</v>
      </c>
      <c r="L3688" s="344" t="s">
        <v>4090</v>
      </c>
      <c r="N3688" s="344" t="s">
        <v>4090</v>
      </c>
      <c r="O3688" s="341">
        <v>0</v>
      </c>
    </row>
    <row r="3689" spans="1:15" x14ac:dyDescent="0.2">
      <c r="A3689" s="341" t="s">
        <v>9257</v>
      </c>
      <c r="B3689" s="341" t="s">
        <v>9289</v>
      </c>
      <c r="C3689" s="342" t="s">
        <v>6816</v>
      </c>
      <c r="D3689" s="342" t="s">
        <v>6817</v>
      </c>
      <c r="E3689" s="342" t="s">
        <v>9324</v>
      </c>
      <c r="F3689" s="342" t="s">
        <v>6568</v>
      </c>
      <c r="G3689" s="343">
        <v>8.6</v>
      </c>
      <c r="H3689" s="342" t="s">
        <v>6594</v>
      </c>
      <c r="I3689" s="342" t="s">
        <v>6575</v>
      </c>
      <c r="J3689" s="342" t="s">
        <v>6755</v>
      </c>
      <c r="K3689" s="581" t="s">
        <v>8180</v>
      </c>
      <c r="L3689" s="344" t="s">
        <v>4090</v>
      </c>
      <c r="N3689" s="344" t="s">
        <v>4090</v>
      </c>
      <c r="O3689" s="341">
        <v>0</v>
      </c>
    </row>
    <row r="3690" spans="1:15" x14ac:dyDescent="0.2">
      <c r="A3690" s="341" t="s">
        <v>9257</v>
      </c>
      <c r="B3690" s="341" t="s">
        <v>9289</v>
      </c>
      <c r="C3690" s="342" t="s">
        <v>6816</v>
      </c>
      <c r="D3690" s="342" t="s">
        <v>6817</v>
      </c>
      <c r="E3690" s="342" t="s">
        <v>9326</v>
      </c>
      <c r="F3690" s="342" t="s">
        <v>6568</v>
      </c>
      <c r="G3690" s="343">
        <v>85.5</v>
      </c>
      <c r="H3690" s="342" t="s">
        <v>6594</v>
      </c>
      <c r="I3690" s="342" t="s">
        <v>6575</v>
      </c>
      <c r="J3690" s="342" t="s">
        <v>6755</v>
      </c>
      <c r="K3690" s="581" t="s">
        <v>6802</v>
      </c>
      <c r="L3690" s="344" t="s">
        <v>4090</v>
      </c>
      <c r="N3690" s="344" t="s">
        <v>4090</v>
      </c>
      <c r="O3690" s="341">
        <v>0</v>
      </c>
    </row>
    <row r="3691" spans="1:15" x14ac:dyDescent="0.2">
      <c r="A3691" s="341" t="s">
        <v>9257</v>
      </c>
      <c r="B3691" s="341" t="s">
        <v>9289</v>
      </c>
      <c r="C3691" s="342" t="s">
        <v>6816</v>
      </c>
      <c r="D3691" s="342" t="s">
        <v>6817</v>
      </c>
      <c r="E3691" s="342" t="s">
        <v>9332</v>
      </c>
      <c r="F3691" s="342" t="s">
        <v>6568</v>
      </c>
      <c r="G3691" s="343">
        <v>9.24</v>
      </c>
      <c r="H3691" s="342" t="s">
        <v>6594</v>
      </c>
      <c r="I3691" s="342" t="s">
        <v>6575</v>
      </c>
      <c r="J3691" s="342" t="s">
        <v>6755</v>
      </c>
      <c r="K3691" s="581" t="s">
        <v>7337</v>
      </c>
      <c r="L3691" s="344" t="s">
        <v>4090</v>
      </c>
      <c r="N3691" s="344" t="s">
        <v>4090</v>
      </c>
      <c r="O3691" s="341">
        <v>0</v>
      </c>
    </row>
    <row r="3692" spans="1:15" x14ac:dyDescent="0.2">
      <c r="A3692" s="341" t="s">
        <v>9257</v>
      </c>
      <c r="B3692" s="341" t="s">
        <v>9289</v>
      </c>
      <c r="C3692" s="342" t="s">
        <v>6816</v>
      </c>
      <c r="D3692" s="342" t="s">
        <v>6817</v>
      </c>
      <c r="E3692" s="342" t="s">
        <v>9319</v>
      </c>
      <c r="F3692" s="342" t="s">
        <v>6568</v>
      </c>
      <c r="G3692" s="343">
        <v>6.9</v>
      </c>
      <c r="H3692" s="342" t="s">
        <v>6594</v>
      </c>
      <c r="I3692" s="342" t="s">
        <v>6575</v>
      </c>
      <c r="J3692" s="342" t="s">
        <v>6755</v>
      </c>
      <c r="K3692" s="581" t="s">
        <v>7883</v>
      </c>
      <c r="L3692" s="344" t="s">
        <v>4090</v>
      </c>
      <c r="N3692" s="344" t="s">
        <v>4090</v>
      </c>
      <c r="O3692" s="341">
        <v>0</v>
      </c>
    </row>
    <row r="3693" spans="1:15" x14ac:dyDescent="0.2">
      <c r="A3693" s="341" t="s">
        <v>9257</v>
      </c>
      <c r="B3693" s="341" t="s">
        <v>9289</v>
      </c>
      <c r="C3693" s="342" t="s">
        <v>6816</v>
      </c>
      <c r="D3693" s="342" t="s">
        <v>6817</v>
      </c>
      <c r="E3693" s="342" t="s">
        <v>9319</v>
      </c>
      <c r="F3693" s="342" t="s">
        <v>6568</v>
      </c>
      <c r="G3693" s="343">
        <v>3.96</v>
      </c>
      <c r="H3693" s="342" t="s">
        <v>6594</v>
      </c>
      <c r="I3693" s="342" t="s">
        <v>6575</v>
      </c>
      <c r="J3693" s="342" t="s">
        <v>6755</v>
      </c>
      <c r="K3693" s="581" t="s">
        <v>6863</v>
      </c>
      <c r="L3693" s="344" t="s">
        <v>4090</v>
      </c>
      <c r="N3693" s="344" t="s">
        <v>4090</v>
      </c>
      <c r="O3693" s="341">
        <v>0</v>
      </c>
    </row>
    <row r="3694" spans="1:15" x14ac:dyDescent="0.2">
      <c r="A3694" s="341" t="s">
        <v>9257</v>
      </c>
      <c r="B3694" s="341" t="s">
        <v>9289</v>
      </c>
      <c r="C3694" s="342" t="s">
        <v>6816</v>
      </c>
      <c r="D3694" s="342" t="s">
        <v>6817</v>
      </c>
      <c r="E3694" s="342" t="s">
        <v>9323</v>
      </c>
      <c r="F3694" s="342" t="s">
        <v>6568</v>
      </c>
      <c r="G3694" s="343">
        <v>7</v>
      </c>
      <c r="H3694" s="342" t="s">
        <v>6594</v>
      </c>
      <c r="I3694" s="342" t="s">
        <v>6575</v>
      </c>
      <c r="J3694" s="342" t="s">
        <v>6755</v>
      </c>
      <c r="K3694" s="581" t="s">
        <v>6863</v>
      </c>
      <c r="L3694" s="344" t="s">
        <v>4090</v>
      </c>
      <c r="N3694" s="344" t="s">
        <v>4090</v>
      </c>
      <c r="O3694" s="341">
        <v>0</v>
      </c>
    </row>
    <row r="3695" spans="1:15" x14ac:dyDescent="0.2">
      <c r="A3695" s="341" t="s">
        <v>9257</v>
      </c>
      <c r="B3695" s="341" t="s">
        <v>9289</v>
      </c>
      <c r="C3695" s="342" t="s">
        <v>6816</v>
      </c>
      <c r="D3695" s="342" t="s">
        <v>6817</v>
      </c>
      <c r="E3695" s="342" t="s">
        <v>9319</v>
      </c>
      <c r="F3695" s="342" t="s">
        <v>6568</v>
      </c>
      <c r="G3695" s="343">
        <v>5.6000000000000005</v>
      </c>
      <c r="H3695" s="342" t="s">
        <v>6594</v>
      </c>
      <c r="I3695" s="342" t="s">
        <v>6575</v>
      </c>
      <c r="J3695" s="342" t="s">
        <v>6755</v>
      </c>
      <c r="K3695" s="581" t="s">
        <v>7374</v>
      </c>
      <c r="L3695" s="344" t="s">
        <v>4090</v>
      </c>
      <c r="N3695" s="344" t="s">
        <v>4090</v>
      </c>
      <c r="O3695" s="341">
        <v>0</v>
      </c>
    </row>
    <row r="3696" spans="1:15" x14ac:dyDescent="0.2">
      <c r="A3696" s="341" t="s">
        <v>9257</v>
      </c>
      <c r="B3696" s="341" t="s">
        <v>9289</v>
      </c>
      <c r="C3696" s="342" t="s">
        <v>6816</v>
      </c>
      <c r="D3696" s="342" t="s">
        <v>6817</v>
      </c>
      <c r="E3696" s="342" t="s">
        <v>9255</v>
      </c>
      <c r="F3696" s="342" t="s">
        <v>6568</v>
      </c>
      <c r="G3696" s="343">
        <v>9</v>
      </c>
      <c r="H3696" s="342" t="s">
        <v>6594</v>
      </c>
      <c r="I3696" s="342" t="s">
        <v>6575</v>
      </c>
      <c r="J3696" s="342" t="s">
        <v>6755</v>
      </c>
      <c r="K3696" s="581" t="s">
        <v>7575</v>
      </c>
      <c r="L3696" s="344" t="s">
        <v>4090</v>
      </c>
      <c r="N3696" s="344" t="s">
        <v>4090</v>
      </c>
      <c r="O3696" s="341">
        <v>0</v>
      </c>
    </row>
    <row r="3697" spans="1:15" x14ac:dyDescent="0.2">
      <c r="A3697" s="341" t="s">
        <v>9257</v>
      </c>
      <c r="B3697" s="341" t="s">
        <v>9289</v>
      </c>
      <c r="C3697" s="342" t="s">
        <v>6816</v>
      </c>
      <c r="D3697" s="342" t="s">
        <v>6817</v>
      </c>
      <c r="E3697" s="342" t="s">
        <v>9322</v>
      </c>
      <c r="F3697" s="342" t="s">
        <v>6568</v>
      </c>
      <c r="G3697" s="343">
        <v>22.32</v>
      </c>
      <c r="H3697" s="342" t="s">
        <v>6594</v>
      </c>
      <c r="I3697" s="342" t="s">
        <v>6575</v>
      </c>
      <c r="J3697" s="342" t="s">
        <v>6755</v>
      </c>
      <c r="K3697" s="581" t="s">
        <v>7645</v>
      </c>
      <c r="L3697" s="344" t="s">
        <v>4090</v>
      </c>
      <c r="N3697" s="344" t="s">
        <v>4090</v>
      </c>
      <c r="O3697" s="341">
        <v>0</v>
      </c>
    </row>
    <row r="3698" spans="1:15" x14ac:dyDescent="0.2">
      <c r="A3698" s="341" t="s">
        <v>9257</v>
      </c>
      <c r="B3698" s="341" t="s">
        <v>9289</v>
      </c>
      <c r="C3698" s="342" t="s">
        <v>6816</v>
      </c>
      <c r="D3698" s="342" t="s">
        <v>6817</v>
      </c>
      <c r="E3698" s="342" t="s">
        <v>9326</v>
      </c>
      <c r="F3698" s="342" t="s">
        <v>6568</v>
      </c>
      <c r="G3698" s="343">
        <v>13.34</v>
      </c>
      <c r="H3698" s="342" t="s">
        <v>6594</v>
      </c>
      <c r="I3698" s="342" t="s">
        <v>6575</v>
      </c>
      <c r="J3698" s="342" t="s">
        <v>6755</v>
      </c>
      <c r="K3698" s="581" t="s">
        <v>6805</v>
      </c>
      <c r="L3698" s="344" t="s">
        <v>4090</v>
      </c>
      <c r="N3698" s="344" t="s">
        <v>4090</v>
      </c>
      <c r="O3698" s="341">
        <v>0</v>
      </c>
    </row>
    <row r="3699" spans="1:15" x14ac:dyDescent="0.2">
      <c r="A3699" s="341" t="s">
        <v>9257</v>
      </c>
      <c r="B3699" s="341" t="s">
        <v>9289</v>
      </c>
      <c r="C3699" s="342" t="s">
        <v>6816</v>
      </c>
      <c r="D3699" s="342" t="s">
        <v>6817</v>
      </c>
      <c r="E3699" s="342" t="s">
        <v>9337</v>
      </c>
      <c r="F3699" s="342" t="s">
        <v>6568</v>
      </c>
      <c r="G3699" s="343">
        <v>7.25</v>
      </c>
      <c r="H3699" s="342" t="s">
        <v>6594</v>
      </c>
      <c r="I3699" s="342" t="s">
        <v>6575</v>
      </c>
      <c r="J3699" s="342" t="s">
        <v>6755</v>
      </c>
      <c r="K3699" s="581" t="s">
        <v>6771</v>
      </c>
      <c r="L3699" s="344" t="s">
        <v>4090</v>
      </c>
      <c r="N3699" s="344" t="s">
        <v>4090</v>
      </c>
      <c r="O3699" s="341">
        <v>0</v>
      </c>
    </row>
    <row r="3700" spans="1:15" x14ac:dyDescent="0.2">
      <c r="A3700" s="341" t="s">
        <v>9257</v>
      </c>
      <c r="B3700" s="341" t="s">
        <v>9289</v>
      </c>
      <c r="C3700" s="342" t="s">
        <v>6816</v>
      </c>
      <c r="D3700" s="342" t="s">
        <v>6817</v>
      </c>
      <c r="E3700" s="342" t="s">
        <v>9323</v>
      </c>
      <c r="F3700" s="342" t="s">
        <v>6568</v>
      </c>
      <c r="G3700" s="343">
        <v>4.2</v>
      </c>
      <c r="H3700" s="342" t="s">
        <v>6594</v>
      </c>
      <c r="I3700" s="342" t="s">
        <v>6575</v>
      </c>
      <c r="J3700" s="342" t="s">
        <v>6755</v>
      </c>
      <c r="K3700" s="581" t="s">
        <v>7112</v>
      </c>
      <c r="L3700" s="344" t="s">
        <v>4090</v>
      </c>
      <c r="N3700" s="344" t="s">
        <v>4090</v>
      </c>
      <c r="O3700" s="341">
        <v>0</v>
      </c>
    </row>
    <row r="3701" spans="1:15" x14ac:dyDescent="0.2">
      <c r="A3701" s="341" t="s">
        <v>9257</v>
      </c>
      <c r="B3701" s="341" t="s">
        <v>9289</v>
      </c>
      <c r="C3701" s="342" t="s">
        <v>6816</v>
      </c>
      <c r="D3701" s="342" t="s">
        <v>6817</v>
      </c>
      <c r="E3701" s="342" t="s">
        <v>9323</v>
      </c>
      <c r="F3701" s="342" t="s">
        <v>6568</v>
      </c>
      <c r="G3701" s="343">
        <v>12.74</v>
      </c>
      <c r="H3701" s="342" t="s">
        <v>6594</v>
      </c>
      <c r="I3701" s="342" t="s">
        <v>6575</v>
      </c>
      <c r="J3701" s="342" t="s">
        <v>6755</v>
      </c>
      <c r="K3701" s="581" t="s">
        <v>7507</v>
      </c>
      <c r="L3701" s="344" t="s">
        <v>4090</v>
      </c>
      <c r="N3701" s="344" t="s">
        <v>4090</v>
      </c>
      <c r="O3701" s="341">
        <v>0</v>
      </c>
    </row>
    <row r="3702" spans="1:15" x14ac:dyDescent="0.2">
      <c r="A3702" s="341" t="s">
        <v>9257</v>
      </c>
      <c r="B3702" s="341" t="s">
        <v>9289</v>
      </c>
      <c r="C3702" s="342" t="s">
        <v>6816</v>
      </c>
      <c r="D3702" s="342" t="s">
        <v>6817</v>
      </c>
      <c r="E3702" s="342" t="s">
        <v>9319</v>
      </c>
      <c r="F3702" s="342" t="s">
        <v>6568</v>
      </c>
      <c r="G3702" s="343">
        <v>10.545</v>
      </c>
      <c r="H3702" s="342" t="s">
        <v>6594</v>
      </c>
      <c r="I3702" s="342" t="s">
        <v>6575</v>
      </c>
      <c r="J3702" s="342" t="s">
        <v>6755</v>
      </c>
      <c r="K3702" s="581" t="s">
        <v>7543</v>
      </c>
      <c r="L3702" s="344" t="s">
        <v>4090</v>
      </c>
      <c r="N3702" s="344" t="s">
        <v>4090</v>
      </c>
      <c r="O3702" s="341">
        <v>0</v>
      </c>
    </row>
    <row r="3703" spans="1:15" x14ac:dyDescent="0.2">
      <c r="A3703" s="341" t="s">
        <v>9257</v>
      </c>
      <c r="B3703" s="341" t="s">
        <v>9289</v>
      </c>
      <c r="C3703" s="342" t="s">
        <v>6816</v>
      </c>
      <c r="D3703" s="342" t="s">
        <v>6817</v>
      </c>
      <c r="E3703" s="342" t="s">
        <v>9320</v>
      </c>
      <c r="F3703" s="342" t="s">
        <v>6568</v>
      </c>
      <c r="G3703" s="343">
        <v>56.88</v>
      </c>
      <c r="H3703" s="342" t="s">
        <v>6594</v>
      </c>
      <c r="I3703" s="342" t="s">
        <v>6575</v>
      </c>
      <c r="J3703" s="342" t="s">
        <v>6755</v>
      </c>
      <c r="K3703" s="581" t="s">
        <v>7505</v>
      </c>
      <c r="L3703" s="344" t="s">
        <v>4090</v>
      </c>
      <c r="N3703" s="344" t="s">
        <v>4090</v>
      </c>
      <c r="O3703" s="341" t="s">
        <v>6752</v>
      </c>
    </row>
    <row r="3704" spans="1:15" x14ac:dyDescent="0.2">
      <c r="A3704" s="341" t="s">
        <v>9257</v>
      </c>
      <c r="B3704" s="341" t="s">
        <v>9289</v>
      </c>
      <c r="C3704" s="342" t="s">
        <v>6816</v>
      </c>
      <c r="D3704" s="342" t="s">
        <v>6817</v>
      </c>
      <c r="E3704" s="342" t="s">
        <v>9320</v>
      </c>
      <c r="F3704" s="342" t="s">
        <v>6568</v>
      </c>
      <c r="G3704" s="343">
        <v>65.64</v>
      </c>
      <c r="H3704" s="342" t="s">
        <v>6594</v>
      </c>
      <c r="I3704" s="342" t="s">
        <v>6575</v>
      </c>
      <c r="J3704" s="342" t="s">
        <v>6755</v>
      </c>
      <c r="K3704" s="581" t="s">
        <v>6867</v>
      </c>
      <c r="L3704" s="344" t="s">
        <v>4090</v>
      </c>
      <c r="N3704" s="344" t="s">
        <v>4090</v>
      </c>
      <c r="O3704" s="341" t="s">
        <v>6752</v>
      </c>
    </row>
    <row r="3705" spans="1:15" x14ac:dyDescent="0.2">
      <c r="A3705" s="341" t="s">
        <v>9257</v>
      </c>
      <c r="B3705" s="341" t="s">
        <v>9289</v>
      </c>
      <c r="C3705" s="342" t="s">
        <v>6816</v>
      </c>
      <c r="D3705" s="342" t="s">
        <v>6817</v>
      </c>
      <c r="E3705" s="342" t="s">
        <v>9320</v>
      </c>
      <c r="F3705" s="342" t="s">
        <v>6568</v>
      </c>
      <c r="G3705" s="343">
        <v>10.08</v>
      </c>
      <c r="H3705" s="342" t="s">
        <v>6594</v>
      </c>
      <c r="I3705" s="342" t="s">
        <v>6575</v>
      </c>
      <c r="J3705" s="342" t="s">
        <v>6755</v>
      </c>
      <c r="K3705" s="581" t="s">
        <v>6841</v>
      </c>
      <c r="L3705" s="344" t="s">
        <v>4090</v>
      </c>
      <c r="N3705" s="344" t="s">
        <v>4090</v>
      </c>
      <c r="O3705" s="341">
        <v>0</v>
      </c>
    </row>
    <row r="3706" spans="1:15" x14ac:dyDescent="0.2">
      <c r="A3706" s="341" t="s">
        <v>9257</v>
      </c>
      <c r="B3706" s="341" t="s">
        <v>9289</v>
      </c>
      <c r="C3706" s="342" t="s">
        <v>6816</v>
      </c>
      <c r="D3706" s="342" t="s">
        <v>6817</v>
      </c>
      <c r="E3706" s="342" t="s">
        <v>9334</v>
      </c>
      <c r="F3706" s="342" t="s">
        <v>6568</v>
      </c>
      <c r="G3706" s="343">
        <v>14.82</v>
      </c>
      <c r="H3706" s="342" t="s">
        <v>6594</v>
      </c>
      <c r="I3706" s="342" t="s">
        <v>6575</v>
      </c>
      <c r="J3706" s="342" t="s">
        <v>6755</v>
      </c>
      <c r="K3706" s="581" t="s">
        <v>7497</v>
      </c>
      <c r="L3706" s="344" t="s">
        <v>4090</v>
      </c>
      <c r="N3706" s="344" t="s">
        <v>4090</v>
      </c>
      <c r="O3706" s="341" t="s">
        <v>6752</v>
      </c>
    </row>
    <row r="3707" spans="1:15" x14ac:dyDescent="0.2">
      <c r="A3707" s="341" t="s">
        <v>9257</v>
      </c>
      <c r="B3707" s="341" t="s">
        <v>9289</v>
      </c>
      <c r="C3707" s="342" t="s">
        <v>6816</v>
      </c>
      <c r="D3707" s="342" t="s">
        <v>6817</v>
      </c>
      <c r="E3707" s="342" t="s">
        <v>9334</v>
      </c>
      <c r="F3707" s="342" t="s">
        <v>6568</v>
      </c>
      <c r="G3707" s="343">
        <v>29.98</v>
      </c>
      <c r="H3707" s="342" t="s">
        <v>6594</v>
      </c>
      <c r="I3707" s="342" t="s">
        <v>6575</v>
      </c>
      <c r="J3707" s="342" t="s">
        <v>6755</v>
      </c>
      <c r="K3707" s="581" t="s">
        <v>7704</v>
      </c>
      <c r="L3707" s="344" t="s">
        <v>4090</v>
      </c>
      <c r="N3707" s="344" t="s">
        <v>4090</v>
      </c>
      <c r="O3707" s="341" t="s">
        <v>6752</v>
      </c>
    </row>
    <row r="3708" spans="1:15" x14ac:dyDescent="0.2">
      <c r="A3708" s="341" t="s">
        <v>9257</v>
      </c>
      <c r="B3708" s="341" t="s">
        <v>9289</v>
      </c>
      <c r="C3708" s="342" t="s">
        <v>6816</v>
      </c>
      <c r="D3708" s="342" t="s">
        <v>6817</v>
      </c>
      <c r="E3708" s="342" t="s">
        <v>9323</v>
      </c>
      <c r="F3708" s="342" t="s">
        <v>6568</v>
      </c>
      <c r="G3708" s="343">
        <v>3.24</v>
      </c>
      <c r="H3708" s="342" t="s">
        <v>6594</v>
      </c>
      <c r="I3708" s="342" t="s">
        <v>6575</v>
      </c>
      <c r="J3708" s="342" t="s">
        <v>6755</v>
      </c>
      <c r="K3708" s="581" t="s">
        <v>7005</v>
      </c>
      <c r="L3708" s="344" t="s">
        <v>4090</v>
      </c>
      <c r="N3708" s="344" t="s">
        <v>4090</v>
      </c>
      <c r="O3708" s="341">
        <v>0</v>
      </c>
    </row>
    <row r="3709" spans="1:15" x14ac:dyDescent="0.2">
      <c r="A3709" s="341" t="s">
        <v>9257</v>
      </c>
      <c r="B3709" s="341" t="s">
        <v>9289</v>
      </c>
      <c r="C3709" s="342" t="s">
        <v>6816</v>
      </c>
      <c r="D3709" s="342" t="s">
        <v>6817</v>
      </c>
      <c r="E3709" s="342" t="s">
        <v>9321</v>
      </c>
      <c r="F3709" s="342" t="s">
        <v>6568</v>
      </c>
      <c r="G3709" s="343">
        <v>7.2</v>
      </c>
      <c r="H3709" s="342" t="s">
        <v>6594</v>
      </c>
      <c r="I3709" s="342" t="s">
        <v>6575</v>
      </c>
      <c r="J3709" s="342" t="s">
        <v>6755</v>
      </c>
      <c r="K3709" s="581" t="s">
        <v>7146</v>
      </c>
      <c r="L3709" s="344" t="s">
        <v>4090</v>
      </c>
      <c r="N3709" s="344" t="s">
        <v>4090</v>
      </c>
      <c r="O3709" s="341">
        <v>0</v>
      </c>
    </row>
    <row r="3710" spans="1:15" x14ac:dyDescent="0.2">
      <c r="A3710" s="341" t="s">
        <v>9257</v>
      </c>
      <c r="B3710" s="341" t="s">
        <v>9289</v>
      </c>
      <c r="C3710" s="342" t="s">
        <v>6816</v>
      </c>
      <c r="D3710" s="342" t="s">
        <v>6817</v>
      </c>
      <c r="E3710" s="342" t="s">
        <v>9323</v>
      </c>
      <c r="F3710" s="342" t="s">
        <v>6568</v>
      </c>
      <c r="G3710" s="343">
        <v>5</v>
      </c>
      <c r="H3710" s="342" t="s">
        <v>6594</v>
      </c>
      <c r="I3710" s="342" t="s">
        <v>6575</v>
      </c>
      <c r="J3710" s="342" t="s">
        <v>6755</v>
      </c>
      <c r="K3710" s="581" t="s">
        <v>8395</v>
      </c>
      <c r="L3710" s="344" t="s">
        <v>4090</v>
      </c>
      <c r="N3710" s="344" t="s">
        <v>4090</v>
      </c>
      <c r="O3710" s="341" t="s">
        <v>6766</v>
      </c>
    </row>
    <row r="3711" spans="1:15" x14ac:dyDescent="0.2">
      <c r="A3711" s="341" t="s">
        <v>9257</v>
      </c>
      <c r="B3711" s="341" t="s">
        <v>9289</v>
      </c>
      <c r="C3711" s="342" t="s">
        <v>6816</v>
      </c>
      <c r="D3711" s="342" t="s">
        <v>6817</v>
      </c>
      <c r="E3711" s="342" t="s">
        <v>9323</v>
      </c>
      <c r="F3711" s="342" t="s">
        <v>6568</v>
      </c>
      <c r="G3711" s="343">
        <v>5.88</v>
      </c>
      <c r="H3711" s="342" t="s">
        <v>6594</v>
      </c>
      <c r="I3711" s="342" t="s">
        <v>6575</v>
      </c>
      <c r="J3711" s="342" t="s">
        <v>6755</v>
      </c>
      <c r="K3711" s="581" t="s">
        <v>8396</v>
      </c>
      <c r="L3711" s="344" t="s">
        <v>4090</v>
      </c>
      <c r="N3711" s="344" t="s">
        <v>4090</v>
      </c>
      <c r="O3711" s="341" t="s">
        <v>6752</v>
      </c>
    </row>
    <row r="3712" spans="1:15" x14ac:dyDescent="0.2">
      <c r="A3712" s="341" t="s">
        <v>9257</v>
      </c>
      <c r="B3712" s="341" t="s">
        <v>9289</v>
      </c>
      <c r="C3712" s="342" t="s">
        <v>6816</v>
      </c>
      <c r="D3712" s="342" t="s">
        <v>6817</v>
      </c>
      <c r="E3712" s="342" t="s">
        <v>9320</v>
      </c>
      <c r="F3712" s="342" t="s">
        <v>6568</v>
      </c>
      <c r="G3712" s="343">
        <v>4.6000000000000005</v>
      </c>
      <c r="H3712" s="342" t="s">
        <v>6594</v>
      </c>
      <c r="I3712" s="342" t="s">
        <v>6575</v>
      </c>
      <c r="J3712" s="342" t="s">
        <v>6755</v>
      </c>
      <c r="K3712" s="581" t="s">
        <v>6857</v>
      </c>
      <c r="L3712" s="344" t="s">
        <v>4090</v>
      </c>
      <c r="N3712" s="344" t="s">
        <v>4090</v>
      </c>
      <c r="O3712" s="341">
        <v>0</v>
      </c>
    </row>
    <row r="3713" spans="1:15" x14ac:dyDescent="0.2">
      <c r="A3713" s="341" t="s">
        <v>9257</v>
      </c>
      <c r="B3713" s="341" t="s">
        <v>9289</v>
      </c>
      <c r="C3713" s="342" t="s">
        <v>6816</v>
      </c>
      <c r="D3713" s="342" t="s">
        <v>6817</v>
      </c>
      <c r="E3713" s="342" t="s">
        <v>9326</v>
      </c>
      <c r="F3713" s="342" t="s">
        <v>6568</v>
      </c>
      <c r="G3713" s="343">
        <v>12.15</v>
      </c>
      <c r="H3713" s="342" t="s">
        <v>6594</v>
      </c>
      <c r="I3713" s="342" t="s">
        <v>6575</v>
      </c>
      <c r="J3713" s="342" t="s">
        <v>6755</v>
      </c>
      <c r="K3713" s="581" t="s">
        <v>8147</v>
      </c>
      <c r="L3713" s="344" t="s">
        <v>4090</v>
      </c>
      <c r="N3713" s="344" t="s">
        <v>4090</v>
      </c>
      <c r="O3713" s="341" t="s">
        <v>6766</v>
      </c>
    </row>
    <row r="3714" spans="1:15" x14ac:dyDescent="0.2">
      <c r="A3714" s="341" t="s">
        <v>9257</v>
      </c>
      <c r="B3714" s="341" t="s">
        <v>9289</v>
      </c>
      <c r="C3714" s="342" t="s">
        <v>6816</v>
      </c>
      <c r="D3714" s="342" t="s">
        <v>6817</v>
      </c>
      <c r="E3714" s="342" t="s">
        <v>9325</v>
      </c>
      <c r="F3714" s="342" t="s">
        <v>6568</v>
      </c>
      <c r="G3714" s="343">
        <v>3.8850000000000002</v>
      </c>
      <c r="H3714" s="342" t="s">
        <v>6594</v>
      </c>
      <c r="I3714" s="342" t="s">
        <v>6575</v>
      </c>
      <c r="J3714" s="342" t="s">
        <v>6755</v>
      </c>
      <c r="K3714" s="581" t="s">
        <v>7451</v>
      </c>
      <c r="L3714" s="344" t="s">
        <v>4090</v>
      </c>
      <c r="N3714" s="344" t="s">
        <v>4090</v>
      </c>
      <c r="O3714" s="341">
        <v>0</v>
      </c>
    </row>
    <row r="3715" spans="1:15" x14ac:dyDescent="0.2">
      <c r="A3715" s="341" t="s">
        <v>9257</v>
      </c>
      <c r="B3715" s="341" t="s">
        <v>9289</v>
      </c>
      <c r="C3715" s="342" t="s">
        <v>6816</v>
      </c>
      <c r="D3715" s="342" t="s">
        <v>6817</v>
      </c>
      <c r="E3715" s="342" t="s">
        <v>9333</v>
      </c>
      <c r="F3715" s="342" t="s">
        <v>6568</v>
      </c>
      <c r="G3715" s="343">
        <v>8.4600000000000009</v>
      </c>
      <c r="H3715" s="342" t="s">
        <v>6594</v>
      </c>
      <c r="I3715" s="342" t="s">
        <v>6575</v>
      </c>
      <c r="J3715" s="342" t="s">
        <v>6755</v>
      </c>
      <c r="K3715" s="581" t="s">
        <v>6813</v>
      </c>
      <c r="L3715" s="344" t="s">
        <v>4090</v>
      </c>
      <c r="N3715" s="344" t="s">
        <v>4090</v>
      </c>
      <c r="O3715" s="341" t="s">
        <v>6766</v>
      </c>
    </row>
    <row r="3716" spans="1:15" x14ac:dyDescent="0.2">
      <c r="A3716" s="341" t="s">
        <v>9257</v>
      </c>
      <c r="B3716" s="341" t="s">
        <v>9290</v>
      </c>
      <c r="C3716" s="342" t="s">
        <v>8397</v>
      </c>
      <c r="D3716" s="342" t="s">
        <v>6819</v>
      </c>
      <c r="E3716" s="342" t="s">
        <v>9333</v>
      </c>
      <c r="F3716" s="342" t="s">
        <v>6568</v>
      </c>
      <c r="G3716" s="343">
        <v>8</v>
      </c>
      <c r="H3716" s="342" t="s">
        <v>6594</v>
      </c>
      <c r="I3716" s="342" t="s">
        <v>6575</v>
      </c>
      <c r="J3716" s="342" t="s">
        <v>6755</v>
      </c>
      <c r="K3716" s="581" t="s">
        <v>7890</v>
      </c>
      <c r="L3716" s="344" t="s">
        <v>4090</v>
      </c>
      <c r="N3716" s="344" t="s">
        <v>4090</v>
      </c>
      <c r="O3716" s="341" t="s">
        <v>6766</v>
      </c>
    </row>
    <row r="3717" spans="1:15" x14ac:dyDescent="0.2">
      <c r="A3717" s="341" t="s">
        <v>9257</v>
      </c>
      <c r="B3717" s="341" t="s">
        <v>9290</v>
      </c>
      <c r="C3717" s="342" t="s">
        <v>8397</v>
      </c>
      <c r="D3717" s="342" t="s">
        <v>6819</v>
      </c>
      <c r="E3717" s="342" t="s">
        <v>9319</v>
      </c>
      <c r="F3717" s="342" t="s">
        <v>6568</v>
      </c>
      <c r="G3717" s="343">
        <v>7.1400000000000006</v>
      </c>
      <c r="H3717" s="342" t="s">
        <v>6594</v>
      </c>
      <c r="I3717" s="342" t="s">
        <v>6575</v>
      </c>
      <c r="J3717" s="342" t="s">
        <v>6755</v>
      </c>
      <c r="K3717" s="581" t="s">
        <v>7082</v>
      </c>
      <c r="L3717" s="344" t="s">
        <v>4090</v>
      </c>
      <c r="N3717" s="344" t="s">
        <v>4090</v>
      </c>
      <c r="O3717" s="341" t="s">
        <v>6752</v>
      </c>
    </row>
    <row r="3718" spans="1:15" x14ac:dyDescent="0.2">
      <c r="A3718" s="341" t="s">
        <v>9257</v>
      </c>
      <c r="B3718" s="341" t="s">
        <v>9290</v>
      </c>
      <c r="C3718" s="342" t="s">
        <v>8397</v>
      </c>
      <c r="D3718" s="342" t="s">
        <v>6819</v>
      </c>
      <c r="E3718" s="342" t="s">
        <v>9323</v>
      </c>
      <c r="F3718" s="342" t="s">
        <v>6568</v>
      </c>
      <c r="G3718" s="343">
        <v>9.6349999999999998</v>
      </c>
      <c r="H3718" s="342" t="s">
        <v>6594</v>
      </c>
      <c r="I3718" s="342" t="s">
        <v>6575</v>
      </c>
      <c r="J3718" s="342" t="s">
        <v>6755</v>
      </c>
      <c r="K3718" s="581" t="s">
        <v>8398</v>
      </c>
      <c r="L3718" s="344" t="s">
        <v>4090</v>
      </c>
      <c r="N3718" s="344" t="s">
        <v>4090</v>
      </c>
      <c r="O3718" s="341" t="s">
        <v>6766</v>
      </c>
    </row>
    <row r="3719" spans="1:15" x14ac:dyDescent="0.2">
      <c r="A3719" s="341" t="s">
        <v>9257</v>
      </c>
      <c r="B3719" s="341" t="s">
        <v>9290</v>
      </c>
      <c r="C3719" s="342" t="s">
        <v>8397</v>
      </c>
      <c r="D3719" s="342" t="s">
        <v>6819</v>
      </c>
      <c r="E3719" s="342" t="s">
        <v>9255</v>
      </c>
      <c r="F3719" s="342" t="s">
        <v>6568</v>
      </c>
      <c r="G3719" s="343">
        <v>9.8000000000000007</v>
      </c>
      <c r="H3719" s="342" t="s">
        <v>6594</v>
      </c>
      <c r="I3719" s="342" t="s">
        <v>6575</v>
      </c>
      <c r="J3719" s="342" t="s">
        <v>6755</v>
      </c>
      <c r="K3719" s="581" t="s">
        <v>7441</v>
      </c>
      <c r="L3719" s="344" t="s">
        <v>4090</v>
      </c>
      <c r="N3719" s="344" t="s">
        <v>4090</v>
      </c>
      <c r="O3719" s="341" t="s">
        <v>6752</v>
      </c>
    </row>
    <row r="3720" spans="1:15" x14ac:dyDescent="0.2">
      <c r="A3720" s="341" t="s">
        <v>9257</v>
      </c>
      <c r="B3720" s="341" t="s">
        <v>9290</v>
      </c>
      <c r="C3720" s="342" t="s">
        <v>8397</v>
      </c>
      <c r="D3720" s="342" t="s">
        <v>6819</v>
      </c>
      <c r="E3720" s="342" t="s">
        <v>9329</v>
      </c>
      <c r="F3720" s="342" t="s">
        <v>6568</v>
      </c>
      <c r="G3720" s="343">
        <v>7.0600000000000005</v>
      </c>
      <c r="H3720" s="342" t="s">
        <v>6594</v>
      </c>
      <c r="I3720" s="342" t="s">
        <v>6575</v>
      </c>
      <c r="J3720" s="342" t="s">
        <v>6755</v>
      </c>
      <c r="K3720" s="581" t="s">
        <v>8399</v>
      </c>
      <c r="L3720" s="344" t="s">
        <v>4090</v>
      </c>
      <c r="N3720" s="344" t="s">
        <v>4090</v>
      </c>
      <c r="O3720" s="341" t="s">
        <v>6766</v>
      </c>
    </row>
    <row r="3721" spans="1:15" x14ac:dyDescent="0.2">
      <c r="A3721" s="341" t="s">
        <v>9257</v>
      </c>
      <c r="B3721" s="341" t="s">
        <v>9290</v>
      </c>
      <c r="C3721" s="342" t="s">
        <v>8400</v>
      </c>
      <c r="D3721" s="342" t="s">
        <v>6819</v>
      </c>
      <c r="E3721" s="342" t="s">
        <v>9334</v>
      </c>
      <c r="F3721" s="342" t="s">
        <v>6568</v>
      </c>
      <c r="G3721" s="343">
        <v>7.0200000000000005</v>
      </c>
      <c r="H3721" s="342" t="s">
        <v>6594</v>
      </c>
      <c r="I3721" s="342" t="s">
        <v>6575</v>
      </c>
      <c r="J3721" s="342" t="s">
        <v>6755</v>
      </c>
      <c r="K3721" s="581" t="s">
        <v>7442</v>
      </c>
      <c r="L3721" s="344" t="s">
        <v>4090</v>
      </c>
      <c r="N3721" s="344" t="s">
        <v>4090</v>
      </c>
      <c r="O3721" s="341" t="s">
        <v>6766</v>
      </c>
    </row>
    <row r="3722" spans="1:15" x14ac:dyDescent="0.2">
      <c r="A3722" s="341" t="s">
        <v>9257</v>
      </c>
      <c r="B3722" s="341" t="s">
        <v>9290</v>
      </c>
      <c r="C3722" s="342" t="s">
        <v>8400</v>
      </c>
      <c r="D3722" s="342" t="s">
        <v>6819</v>
      </c>
      <c r="E3722" s="342" t="s">
        <v>9334</v>
      </c>
      <c r="F3722" s="342" t="s">
        <v>6568</v>
      </c>
      <c r="G3722" s="343">
        <v>8.06</v>
      </c>
      <c r="H3722" s="342" t="s">
        <v>6594</v>
      </c>
      <c r="I3722" s="342" t="s">
        <v>6575</v>
      </c>
      <c r="J3722" s="342" t="s">
        <v>6755</v>
      </c>
      <c r="K3722" s="581" t="s">
        <v>8401</v>
      </c>
      <c r="L3722" s="344" t="s">
        <v>4090</v>
      </c>
      <c r="N3722" s="344" t="s">
        <v>4090</v>
      </c>
      <c r="O3722" s="341" t="s">
        <v>6766</v>
      </c>
    </row>
    <row r="3723" spans="1:15" x14ac:dyDescent="0.2">
      <c r="A3723" s="341" t="s">
        <v>9257</v>
      </c>
      <c r="B3723" s="341" t="s">
        <v>9290</v>
      </c>
      <c r="C3723" s="342" t="s">
        <v>8400</v>
      </c>
      <c r="D3723" s="342" t="s">
        <v>6819</v>
      </c>
      <c r="E3723" s="342" t="s">
        <v>9337</v>
      </c>
      <c r="F3723" s="342" t="s">
        <v>6568</v>
      </c>
      <c r="G3723" s="343">
        <v>5.2</v>
      </c>
      <c r="H3723" s="342" t="s">
        <v>6594</v>
      </c>
      <c r="I3723" s="342" t="s">
        <v>6575</v>
      </c>
      <c r="J3723" s="342" t="s">
        <v>6755</v>
      </c>
      <c r="K3723" s="581" t="s">
        <v>8402</v>
      </c>
      <c r="L3723" s="344" t="s">
        <v>4090</v>
      </c>
      <c r="N3723" s="344" t="s">
        <v>4090</v>
      </c>
      <c r="O3723" s="341" t="s">
        <v>6766</v>
      </c>
    </row>
    <row r="3724" spans="1:15" x14ac:dyDescent="0.2">
      <c r="A3724" s="341" t="s">
        <v>9257</v>
      </c>
      <c r="B3724" s="341" t="s">
        <v>9290</v>
      </c>
      <c r="C3724" s="342" t="s">
        <v>8400</v>
      </c>
      <c r="D3724" s="342" t="s">
        <v>6819</v>
      </c>
      <c r="E3724" s="342" t="s">
        <v>9323</v>
      </c>
      <c r="F3724" s="342" t="s">
        <v>6568</v>
      </c>
      <c r="G3724" s="343">
        <v>6</v>
      </c>
      <c r="H3724" s="342" t="s">
        <v>6594</v>
      </c>
      <c r="I3724" s="342" t="s">
        <v>6575</v>
      </c>
      <c r="J3724" s="342" t="s">
        <v>6755</v>
      </c>
      <c r="K3724" s="581" t="s">
        <v>8206</v>
      </c>
      <c r="L3724" s="344" t="s">
        <v>4090</v>
      </c>
      <c r="N3724" s="344" t="s">
        <v>4090</v>
      </c>
      <c r="O3724" s="341" t="s">
        <v>6766</v>
      </c>
    </row>
    <row r="3725" spans="1:15" x14ac:dyDescent="0.2">
      <c r="A3725" s="341" t="s">
        <v>9257</v>
      </c>
      <c r="B3725" s="341" t="s">
        <v>9290</v>
      </c>
      <c r="C3725" s="342" t="s">
        <v>8400</v>
      </c>
      <c r="D3725" s="342" t="s">
        <v>6819</v>
      </c>
      <c r="E3725" s="342" t="s">
        <v>9323</v>
      </c>
      <c r="F3725" s="342" t="s">
        <v>6568</v>
      </c>
      <c r="G3725" s="343">
        <v>7.1050000000000004</v>
      </c>
      <c r="H3725" s="342" t="s">
        <v>6594</v>
      </c>
      <c r="I3725" s="342" t="s">
        <v>6575</v>
      </c>
      <c r="J3725" s="342" t="s">
        <v>6755</v>
      </c>
      <c r="K3725" s="581" t="s">
        <v>6925</v>
      </c>
      <c r="L3725" s="344" t="s">
        <v>4090</v>
      </c>
      <c r="N3725" s="344" t="s">
        <v>4090</v>
      </c>
      <c r="O3725" s="341" t="s">
        <v>6766</v>
      </c>
    </row>
    <row r="3726" spans="1:15" x14ac:dyDescent="0.2">
      <c r="A3726" s="341" t="s">
        <v>9257</v>
      </c>
      <c r="B3726" s="341" t="s">
        <v>9290</v>
      </c>
      <c r="C3726" s="342" t="s">
        <v>6818</v>
      </c>
      <c r="D3726" s="342" t="s">
        <v>6819</v>
      </c>
      <c r="E3726" s="342" t="s">
        <v>9320</v>
      </c>
      <c r="F3726" s="342" t="s">
        <v>6568</v>
      </c>
      <c r="G3726" s="343">
        <v>7.25</v>
      </c>
      <c r="H3726" s="342" t="s">
        <v>6594</v>
      </c>
      <c r="I3726" s="342" t="s">
        <v>6575</v>
      </c>
      <c r="J3726" s="342" t="s">
        <v>6755</v>
      </c>
      <c r="K3726" s="581" t="s">
        <v>8403</v>
      </c>
      <c r="L3726" s="344" t="s">
        <v>4090</v>
      </c>
      <c r="N3726" s="344" t="s">
        <v>4090</v>
      </c>
      <c r="O3726" s="341" t="s">
        <v>6766</v>
      </c>
    </row>
    <row r="3727" spans="1:15" x14ac:dyDescent="0.2">
      <c r="A3727" s="341" t="s">
        <v>9257</v>
      </c>
      <c r="B3727" s="341" t="s">
        <v>9290</v>
      </c>
      <c r="C3727" s="342" t="s">
        <v>6818</v>
      </c>
      <c r="D3727" s="342" t="s">
        <v>6819</v>
      </c>
      <c r="E3727" s="342" t="s">
        <v>9321</v>
      </c>
      <c r="F3727" s="342" t="s">
        <v>6568</v>
      </c>
      <c r="G3727" s="343">
        <v>190.54500000000002</v>
      </c>
      <c r="H3727" s="342" t="s">
        <v>6569</v>
      </c>
      <c r="I3727" s="342" t="s">
        <v>6754</v>
      </c>
      <c r="J3727" s="342" t="s">
        <v>6755</v>
      </c>
      <c r="K3727" s="581" t="s">
        <v>7120</v>
      </c>
      <c r="L3727" s="344" t="s">
        <v>4090</v>
      </c>
      <c r="N3727" s="344" t="s">
        <v>4090</v>
      </c>
      <c r="O3727" s="341" t="s">
        <v>6572</v>
      </c>
    </row>
    <row r="3728" spans="1:15" x14ac:dyDescent="0.2">
      <c r="A3728" s="341" t="s">
        <v>9257</v>
      </c>
      <c r="B3728" s="341" t="s">
        <v>9290</v>
      </c>
      <c r="C3728" s="342" t="s">
        <v>6818</v>
      </c>
      <c r="D3728" s="342" t="s">
        <v>6819</v>
      </c>
      <c r="E3728" s="342" t="s">
        <v>9322</v>
      </c>
      <c r="F3728" s="342" t="s">
        <v>6568</v>
      </c>
      <c r="G3728" s="343">
        <v>4.3</v>
      </c>
      <c r="H3728" s="342" t="s">
        <v>6594</v>
      </c>
      <c r="I3728" s="342" t="s">
        <v>6575</v>
      </c>
      <c r="J3728" s="342" t="s">
        <v>6755</v>
      </c>
      <c r="K3728" s="581" t="s">
        <v>6945</v>
      </c>
      <c r="L3728" s="344" t="s">
        <v>4090</v>
      </c>
      <c r="N3728" s="344" t="s">
        <v>4090</v>
      </c>
      <c r="O3728" s="341" t="s">
        <v>6766</v>
      </c>
    </row>
    <row r="3729" spans="1:15" x14ac:dyDescent="0.2">
      <c r="A3729" s="341" t="s">
        <v>9257</v>
      </c>
      <c r="B3729" s="341" t="s">
        <v>9290</v>
      </c>
      <c r="C3729" s="342" t="s">
        <v>8400</v>
      </c>
      <c r="D3729" s="342" t="s">
        <v>6819</v>
      </c>
      <c r="E3729" s="342" t="s">
        <v>9324</v>
      </c>
      <c r="F3729" s="342" t="s">
        <v>6568</v>
      </c>
      <c r="G3729" s="343">
        <v>21.39</v>
      </c>
      <c r="H3729" s="342" t="s">
        <v>6594</v>
      </c>
      <c r="I3729" s="342" t="s">
        <v>6575</v>
      </c>
      <c r="J3729" s="342" t="s">
        <v>6755</v>
      </c>
      <c r="K3729" s="581" t="s">
        <v>7891</v>
      </c>
      <c r="L3729" s="344" t="s">
        <v>4090</v>
      </c>
      <c r="N3729" s="344" t="s">
        <v>4090</v>
      </c>
      <c r="O3729" s="341">
        <v>0</v>
      </c>
    </row>
    <row r="3730" spans="1:15" x14ac:dyDescent="0.2">
      <c r="A3730" s="341" t="s">
        <v>9257</v>
      </c>
      <c r="B3730" s="341" t="s">
        <v>9290</v>
      </c>
      <c r="C3730" s="342" t="s">
        <v>8400</v>
      </c>
      <c r="D3730" s="342" t="s">
        <v>6819</v>
      </c>
      <c r="E3730" s="342" t="s">
        <v>9321</v>
      </c>
      <c r="F3730" s="342" t="s">
        <v>6568</v>
      </c>
      <c r="G3730" s="343">
        <v>25.650000000000002</v>
      </c>
      <c r="H3730" s="342" t="s">
        <v>6594</v>
      </c>
      <c r="I3730" s="342" t="s">
        <v>6575</v>
      </c>
      <c r="J3730" s="342" t="s">
        <v>6755</v>
      </c>
      <c r="K3730" s="581" t="s">
        <v>7096</v>
      </c>
      <c r="L3730" s="344" t="s">
        <v>4090</v>
      </c>
      <c r="N3730" s="344" t="s">
        <v>4090</v>
      </c>
      <c r="O3730" s="341">
        <v>0</v>
      </c>
    </row>
    <row r="3731" spans="1:15" x14ac:dyDescent="0.2">
      <c r="A3731" s="341" t="s">
        <v>9257</v>
      </c>
      <c r="B3731" s="341" t="s">
        <v>9290</v>
      </c>
      <c r="C3731" s="342" t="s">
        <v>8400</v>
      </c>
      <c r="D3731" s="342" t="s">
        <v>6819</v>
      </c>
      <c r="E3731" s="342" t="s">
        <v>9337</v>
      </c>
      <c r="F3731" s="342" t="s">
        <v>6568</v>
      </c>
      <c r="G3731" s="343">
        <v>7.5200000000000005</v>
      </c>
      <c r="H3731" s="342" t="s">
        <v>6594</v>
      </c>
      <c r="I3731" s="342" t="s">
        <v>6575</v>
      </c>
      <c r="J3731" s="342" t="s">
        <v>6755</v>
      </c>
      <c r="K3731" s="581" t="s">
        <v>8404</v>
      </c>
      <c r="L3731" s="344" t="s">
        <v>4090</v>
      </c>
      <c r="N3731" s="344" t="s">
        <v>4090</v>
      </c>
      <c r="O3731" s="341">
        <v>0</v>
      </c>
    </row>
    <row r="3732" spans="1:15" x14ac:dyDescent="0.2">
      <c r="A3732" s="341" t="s">
        <v>9257</v>
      </c>
      <c r="B3732" s="341" t="s">
        <v>9290</v>
      </c>
      <c r="C3732" s="342" t="s">
        <v>8400</v>
      </c>
      <c r="D3732" s="342" t="s">
        <v>6819</v>
      </c>
      <c r="E3732" s="342" t="s">
        <v>9337</v>
      </c>
      <c r="F3732" s="342" t="s">
        <v>6568</v>
      </c>
      <c r="G3732" s="343">
        <v>9.9450000000000003</v>
      </c>
      <c r="H3732" s="342" t="s">
        <v>6594</v>
      </c>
      <c r="I3732" s="342" t="s">
        <v>6575</v>
      </c>
      <c r="J3732" s="342" t="s">
        <v>6755</v>
      </c>
      <c r="K3732" s="581" t="s">
        <v>7113</v>
      </c>
      <c r="L3732" s="344" t="s">
        <v>4090</v>
      </c>
      <c r="N3732" s="344" t="s">
        <v>4090</v>
      </c>
      <c r="O3732" s="341" t="s">
        <v>6752</v>
      </c>
    </row>
    <row r="3733" spans="1:15" x14ac:dyDescent="0.2">
      <c r="A3733" s="341" t="s">
        <v>9257</v>
      </c>
      <c r="B3733" s="341" t="s">
        <v>9290</v>
      </c>
      <c r="C3733" s="342" t="s">
        <v>8400</v>
      </c>
      <c r="D3733" s="342" t="s">
        <v>6819</v>
      </c>
      <c r="E3733" s="342" t="s">
        <v>9337</v>
      </c>
      <c r="F3733" s="342" t="s">
        <v>6568</v>
      </c>
      <c r="G3733" s="343">
        <v>7.15</v>
      </c>
      <c r="H3733" s="342" t="s">
        <v>6594</v>
      </c>
      <c r="I3733" s="342" t="s">
        <v>6575</v>
      </c>
      <c r="J3733" s="342" t="s">
        <v>6755</v>
      </c>
      <c r="K3733" s="581" t="s">
        <v>8405</v>
      </c>
      <c r="L3733" s="344" t="s">
        <v>4090</v>
      </c>
      <c r="N3733" s="344" t="s">
        <v>4090</v>
      </c>
      <c r="O3733" s="341" t="s">
        <v>6752</v>
      </c>
    </row>
    <row r="3734" spans="1:15" x14ac:dyDescent="0.2">
      <c r="A3734" s="341" t="s">
        <v>9257</v>
      </c>
      <c r="B3734" s="341" t="s">
        <v>9290</v>
      </c>
      <c r="C3734" s="342" t="s">
        <v>6818</v>
      </c>
      <c r="D3734" s="342" t="s">
        <v>6819</v>
      </c>
      <c r="E3734" s="342" t="s">
        <v>9324</v>
      </c>
      <c r="F3734" s="342" t="s">
        <v>6568</v>
      </c>
      <c r="G3734" s="343">
        <v>8.3800000000000008</v>
      </c>
      <c r="H3734" s="342" t="s">
        <v>6594</v>
      </c>
      <c r="I3734" s="342" t="s">
        <v>6575</v>
      </c>
      <c r="J3734" s="342" t="s">
        <v>6755</v>
      </c>
      <c r="K3734" s="581" t="s">
        <v>7136</v>
      </c>
      <c r="L3734" s="344" t="s">
        <v>4090</v>
      </c>
      <c r="N3734" s="344" t="s">
        <v>4090</v>
      </c>
      <c r="O3734" s="341" t="s">
        <v>6766</v>
      </c>
    </row>
    <row r="3735" spans="1:15" x14ac:dyDescent="0.2">
      <c r="A3735" s="341" t="s">
        <v>9257</v>
      </c>
      <c r="B3735" s="341" t="s">
        <v>9290</v>
      </c>
      <c r="C3735" s="342" t="s">
        <v>6818</v>
      </c>
      <c r="D3735" s="342" t="s">
        <v>6819</v>
      </c>
      <c r="E3735" s="342" t="s">
        <v>9326</v>
      </c>
      <c r="F3735" s="342" t="s">
        <v>6568</v>
      </c>
      <c r="G3735" s="343">
        <v>9.5</v>
      </c>
      <c r="H3735" s="342" t="s">
        <v>6594</v>
      </c>
      <c r="I3735" s="342" t="s">
        <v>6575</v>
      </c>
      <c r="J3735" s="342" t="s">
        <v>6755</v>
      </c>
      <c r="K3735" s="581" t="s">
        <v>7400</v>
      </c>
      <c r="L3735" s="344" t="s">
        <v>4090</v>
      </c>
      <c r="N3735" s="344" t="s">
        <v>4090</v>
      </c>
      <c r="O3735" s="341" t="s">
        <v>6766</v>
      </c>
    </row>
    <row r="3736" spans="1:15" x14ac:dyDescent="0.2">
      <c r="A3736" s="341" t="s">
        <v>9257</v>
      </c>
      <c r="B3736" s="341" t="s">
        <v>9290</v>
      </c>
      <c r="C3736" s="342" t="s">
        <v>6818</v>
      </c>
      <c r="D3736" s="342" t="s">
        <v>6819</v>
      </c>
      <c r="E3736" s="342" t="s">
        <v>9319</v>
      </c>
      <c r="F3736" s="342" t="s">
        <v>6568</v>
      </c>
      <c r="G3736" s="343">
        <v>9.0299999999999994</v>
      </c>
      <c r="H3736" s="342" t="s">
        <v>6594</v>
      </c>
      <c r="I3736" s="342" t="s">
        <v>6575</v>
      </c>
      <c r="J3736" s="342" t="s">
        <v>6755</v>
      </c>
      <c r="K3736" s="581" t="s">
        <v>6979</v>
      </c>
      <c r="L3736" s="344" t="s">
        <v>4090</v>
      </c>
      <c r="N3736" s="344" t="s">
        <v>4090</v>
      </c>
      <c r="O3736" s="341">
        <v>0</v>
      </c>
    </row>
    <row r="3737" spans="1:15" x14ac:dyDescent="0.2">
      <c r="A3737" s="341" t="s">
        <v>9257</v>
      </c>
      <c r="B3737" s="341" t="s">
        <v>9290</v>
      </c>
      <c r="C3737" s="342" t="s">
        <v>8397</v>
      </c>
      <c r="D3737" s="342" t="s">
        <v>6819</v>
      </c>
      <c r="E3737" s="342" t="s">
        <v>9328</v>
      </c>
      <c r="F3737" s="342" t="s">
        <v>6568</v>
      </c>
      <c r="G3737" s="343">
        <v>7.75</v>
      </c>
      <c r="H3737" s="342" t="s">
        <v>6594</v>
      </c>
      <c r="I3737" s="342" t="s">
        <v>6575</v>
      </c>
      <c r="J3737" s="342" t="s">
        <v>6755</v>
      </c>
      <c r="K3737" s="581" t="s">
        <v>6772</v>
      </c>
      <c r="L3737" s="344" t="s">
        <v>4090</v>
      </c>
      <c r="N3737" s="344" t="s">
        <v>4090</v>
      </c>
      <c r="O3737" s="341">
        <v>0</v>
      </c>
    </row>
    <row r="3738" spans="1:15" x14ac:dyDescent="0.2">
      <c r="A3738" s="341" t="s">
        <v>9257</v>
      </c>
      <c r="B3738" s="341" t="s">
        <v>9290</v>
      </c>
      <c r="C3738" s="342" t="s">
        <v>6818</v>
      </c>
      <c r="D3738" s="342" t="s">
        <v>6819</v>
      </c>
      <c r="E3738" s="342" t="s">
        <v>9326</v>
      </c>
      <c r="F3738" s="342" t="s">
        <v>6568</v>
      </c>
      <c r="G3738" s="343">
        <v>5.55</v>
      </c>
      <c r="H3738" s="342" t="s">
        <v>6594</v>
      </c>
      <c r="I3738" s="342" t="s">
        <v>6575</v>
      </c>
      <c r="J3738" s="342" t="s">
        <v>6755</v>
      </c>
      <c r="K3738" s="581" t="s">
        <v>8406</v>
      </c>
      <c r="L3738" s="344" t="s">
        <v>4090</v>
      </c>
      <c r="N3738" s="344" t="s">
        <v>4090</v>
      </c>
      <c r="O3738" s="341">
        <v>0</v>
      </c>
    </row>
    <row r="3739" spans="1:15" x14ac:dyDescent="0.2">
      <c r="A3739" s="341" t="s">
        <v>9257</v>
      </c>
      <c r="B3739" s="341" t="s">
        <v>9290</v>
      </c>
      <c r="C3739" s="342" t="s">
        <v>8397</v>
      </c>
      <c r="D3739" s="342" t="s">
        <v>6819</v>
      </c>
      <c r="E3739" s="342" t="s">
        <v>9255</v>
      </c>
      <c r="F3739" s="342" t="s">
        <v>6568</v>
      </c>
      <c r="G3739" s="343">
        <v>41.52</v>
      </c>
      <c r="H3739" s="342" t="s">
        <v>6594</v>
      </c>
      <c r="I3739" s="342" t="s">
        <v>6575</v>
      </c>
      <c r="J3739" s="342" t="s">
        <v>6755</v>
      </c>
      <c r="K3739" s="581" t="s">
        <v>7449</v>
      </c>
      <c r="L3739" s="344" t="s">
        <v>4090</v>
      </c>
      <c r="N3739" s="344" t="s">
        <v>4090</v>
      </c>
      <c r="O3739" s="341" t="s">
        <v>6752</v>
      </c>
    </row>
    <row r="3740" spans="1:15" x14ac:dyDescent="0.2">
      <c r="A3740" s="341" t="s">
        <v>9257</v>
      </c>
      <c r="B3740" s="341" t="s">
        <v>9290</v>
      </c>
      <c r="C3740" s="342" t="s">
        <v>6818</v>
      </c>
      <c r="D3740" s="342" t="s">
        <v>6819</v>
      </c>
      <c r="E3740" s="342" t="s">
        <v>9322</v>
      </c>
      <c r="F3740" s="342" t="s">
        <v>6568</v>
      </c>
      <c r="G3740" s="343">
        <v>10.81</v>
      </c>
      <c r="H3740" s="342" t="s">
        <v>6594</v>
      </c>
      <c r="I3740" s="342" t="s">
        <v>6575</v>
      </c>
      <c r="J3740" s="342" t="s">
        <v>6755</v>
      </c>
      <c r="K3740" s="581" t="s">
        <v>7446</v>
      </c>
      <c r="L3740" s="344" t="s">
        <v>4090</v>
      </c>
      <c r="N3740" s="344" t="s">
        <v>4090</v>
      </c>
      <c r="O3740" s="341">
        <v>0</v>
      </c>
    </row>
    <row r="3741" spans="1:15" x14ac:dyDescent="0.2">
      <c r="A3741" s="341" t="s">
        <v>9257</v>
      </c>
      <c r="B3741" s="341" t="s">
        <v>9290</v>
      </c>
      <c r="C3741" s="342" t="s">
        <v>6818</v>
      </c>
      <c r="D3741" s="342" t="s">
        <v>6819</v>
      </c>
      <c r="E3741" s="342" t="s">
        <v>9323</v>
      </c>
      <c r="F3741" s="342" t="s">
        <v>6568</v>
      </c>
      <c r="G3741" s="343">
        <v>45.67</v>
      </c>
      <c r="H3741" s="342" t="s">
        <v>6594</v>
      </c>
      <c r="I3741" s="342" t="s">
        <v>6575</v>
      </c>
      <c r="J3741" s="342" t="s">
        <v>6755</v>
      </c>
      <c r="K3741" s="581" t="s">
        <v>7450</v>
      </c>
      <c r="L3741" s="344" t="s">
        <v>4090</v>
      </c>
      <c r="N3741" s="344" t="s">
        <v>4090</v>
      </c>
      <c r="O3741" s="341" t="s">
        <v>6752</v>
      </c>
    </row>
    <row r="3742" spans="1:15" x14ac:dyDescent="0.2">
      <c r="A3742" s="341" t="s">
        <v>9257</v>
      </c>
      <c r="B3742" s="341" t="s">
        <v>9290</v>
      </c>
      <c r="C3742" s="342" t="s">
        <v>6818</v>
      </c>
      <c r="D3742" s="342" t="s">
        <v>6819</v>
      </c>
      <c r="E3742" s="342" t="s">
        <v>9331</v>
      </c>
      <c r="F3742" s="342" t="s">
        <v>6568</v>
      </c>
      <c r="G3742" s="343">
        <v>45.03</v>
      </c>
      <c r="H3742" s="342" t="s">
        <v>6594</v>
      </c>
      <c r="I3742" s="342" t="s">
        <v>6575</v>
      </c>
      <c r="J3742" s="342" t="s">
        <v>6755</v>
      </c>
      <c r="K3742" s="581" t="s">
        <v>7094</v>
      </c>
      <c r="L3742" s="344" t="s">
        <v>4090</v>
      </c>
      <c r="N3742" s="344" t="s">
        <v>4090</v>
      </c>
      <c r="O3742" s="341" t="s">
        <v>6752</v>
      </c>
    </row>
    <row r="3743" spans="1:15" x14ac:dyDescent="0.2">
      <c r="A3743" s="341" t="s">
        <v>9257</v>
      </c>
      <c r="B3743" s="341" t="s">
        <v>9290</v>
      </c>
      <c r="C3743" s="342" t="s">
        <v>6818</v>
      </c>
      <c r="D3743" s="342" t="s">
        <v>6819</v>
      </c>
      <c r="E3743" s="342" t="s">
        <v>9324</v>
      </c>
      <c r="F3743" s="342" t="s">
        <v>6568</v>
      </c>
      <c r="G3743" s="343">
        <v>9.9</v>
      </c>
      <c r="H3743" s="342" t="s">
        <v>6594</v>
      </c>
      <c r="I3743" s="342" t="s">
        <v>6575</v>
      </c>
      <c r="J3743" s="342" t="s">
        <v>6755</v>
      </c>
      <c r="K3743" s="581" t="s">
        <v>8407</v>
      </c>
      <c r="L3743" s="344" t="s">
        <v>4090</v>
      </c>
      <c r="N3743" s="344" t="s">
        <v>4090</v>
      </c>
      <c r="O3743" s="341" t="s">
        <v>6766</v>
      </c>
    </row>
    <row r="3744" spans="1:15" x14ac:dyDescent="0.2">
      <c r="A3744" s="341" t="s">
        <v>9257</v>
      </c>
      <c r="B3744" s="341" t="s">
        <v>9290</v>
      </c>
      <c r="C3744" s="342" t="s">
        <v>8400</v>
      </c>
      <c r="D3744" s="342" t="s">
        <v>6819</v>
      </c>
      <c r="E3744" s="342" t="s">
        <v>9321</v>
      </c>
      <c r="F3744" s="342" t="s">
        <v>6568</v>
      </c>
      <c r="G3744" s="343">
        <v>4.6000000000000005</v>
      </c>
      <c r="H3744" s="342" t="s">
        <v>6594</v>
      </c>
      <c r="I3744" s="342" t="s">
        <v>6575</v>
      </c>
      <c r="J3744" s="342" t="s">
        <v>6755</v>
      </c>
      <c r="K3744" s="581" t="s">
        <v>6894</v>
      </c>
      <c r="L3744" s="344" t="s">
        <v>4090</v>
      </c>
      <c r="N3744" s="344" t="s">
        <v>4090</v>
      </c>
      <c r="O3744" s="341">
        <v>0</v>
      </c>
    </row>
    <row r="3745" spans="1:15" x14ac:dyDescent="0.2">
      <c r="A3745" s="341" t="s">
        <v>9257</v>
      </c>
      <c r="B3745" s="341" t="s">
        <v>9290</v>
      </c>
      <c r="C3745" s="342" t="s">
        <v>8400</v>
      </c>
      <c r="D3745" s="342" t="s">
        <v>6819</v>
      </c>
      <c r="E3745" s="342" t="s">
        <v>9320</v>
      </c>
      <c r="F3745" s="342" t="s">
        <v>6568</v>
      </c>
      <c r="G3745" s="343">
        <v>22.8</v>
      </c>
      <c r="H3745" s="342" t="s">
        <v>6594</v>
      </c>
      <c r="I3745" s="342" t="s">
        <v>6575</v>
      </c>
      <c r="J3745" s="342" t="s">
        <v>6755</v>
      </c>
      <c r="K3745" s="581" t="s">
        <v>6833</v>
      </c>
      <c r="L3745" s="344" t="s">
        <v>4090</v>
      </c>
      <c r="N3745" s="344" t="s">
        <v>4090</v>
      </c>
      <c r="O3745" s="341">
        <v>0</v>
      </c>
    </row>
    <row r="3746" spans="1:15" x14ac:dyDescent="0.2">
      <c r="A3746" s="341" t="s">
        <v>9257</v>
      </c>
      <c r="B3746" s="341" t="s">
        <v>9290</v>
      </c>
      <c r="C3746" s="342" t="s">
        <v>8400</v>
      </c>
      <c r="D3746" s="342" t="s">
        <v>6819</v>
      </c>
      <c r="E3746" s="342" t="s">
        <v>9320</v>
      </c>
      <c r="F3746" s="342" t="s">
        <v>6568</v>
      </c>
      <c r="G3746" s="343">
        <v>8.93</v>
      </c>
      <c r="H3746" s="342" t="s">
        <v>6594</v>
      </c>
      <c r="I3746" s="342" t="s">
        <v>6575</v>
      </c>
      <c r="J3746" s="342" t="s">
        <v>6755</v>
      </c>
      <c r="K3746" s="581" t="s">
        <v>8201</v>
      </c>
      <c r="L3746" s="344" t="s">
        <v>4090</v>
      </c>
      <c r="N3746" s="344" t="s">
        <v>4090</v>
      </c>
      <c r="O3746" s="341" t="s">
        <v>6752</v>
      </c>
    </row>
    <row r="3747" spans="1:15" x14ac:dyDescent="0.2">
      <c r="A3747" s="341" t="s">
        <v>9257</v>
      </c>
      <c r="B3747" s="341" t="s">
        <v>9290</v>
      </c>
      <c r="C3747" s="342" t="s">
        <v>8397</v>
      </c>
      <c r="D3747" s="342" t="s">
        <v>6819</v>
      </c>
      <c r="E3747" s="342" t="s">
        <v>9321</v>
      </c>
      <c r="F3747" s="342" t="s">
        <v>6568</v>
      </c>
      <c r="G3747" s="343">
        <v>39.75</v>
      </c>
      <c r="H3747" s="342" t="s">
        <v>6594</v>
      </c>
      <c r="I3747" s="342" t="s">
        <v>6575</v>
      </c>
      <c r="J3747" s="342" t="s">
        <v>6755</v>
      </c>
      <c r="K3747" s="581" t="s">
        <v>8217</v>
      </c>
      <c r="L3747" s="344" t="s">
        <v>4090</v>
      </c>
      <c r="N3747" s="344" t="s">
        <v>4090</v>
      </c>
      <c r="O3747" s="341" t="s">
        <v>6752</v>
      </c>
    </row>
    <row r="3748" spans="1:15" x14ac:dyDescent="0.2">
      <c r="A3748" s="341" t="s">
        <v>9257</v>
      </c>
      <c r="B3748" s="341" t="s">
        <v>9290</v>
      </c>
      <c r="C3748" s="342" t="s">
        <v>8397</v>
      </c>
      <c r="D3748" s="342" t="s">
        <v>6819</v>
      </c>
      <c r="E3748" s="342" t="s">
        <v>9319</v>
      </c>
      <c r="F3748" s="342" t="s">
        <v>6568</v>
      </c>
      <c r="G3748" s="343">
        <v>7.68</v>
      </c>
      <c r="H3748" s="342" t="s">
        <v>6594</v>
      </c>
      <c r="I3748" s="342" t="s">
        <v>6575</v>
      </c>
      <c r="J3748" s="342" t="s">
        <v>6755</v>
      </c>
      <c r="K3748" s="581" t="s">
        <v>7895</v>
      </c>
      <c r="L3748" s="344" t="s">
        <v>4090</v>
      </c>
      <c r="N3748" s="344" t="s">
        <v>4090</v>
      </c>
      <c r="O3748" s="341" t="s">
        <v>6752</v>
      </c>
    </row>
    <row r="3749" spans="1:15" x14ac:dyDescent="0.2">
      <c r="A3749" s="341" t="s">
        <v>9257</v>
      </c>
      <c r="B3749" s="341" t="s">
        <v>9290</v>
      </c>
      <c r="C3749" s="342" t="s">
        <v>8397</v>
      </c>
      <c r="D3749" s="342" t="s">
        <v>6819</v>
      </c>
      <c r="E3749" s="342" t="s">
        <v>9319</v>
      </c>
      <c r="F3749" s="342" t="s">
        <v>6568</v>
      </c>
      <c r="G3749" s="343">
        <v>7.36</v>
      </c>
      <c r="H3749" s="342" t="s">
        <v>6594</v>
      </c>
      <c r="I3749" s="342" t="s">
        <v>6575</v>
      </c>
      <c r="J3749" s="342" t="s">
        <v>6755</v>
      </c>
      <c r="K3749" s="581" t="s">
        <v>6864</v>
      </c>
      <c r="L3749" s="344" t="s">
        <v>4090</v>
      </c>
      <c r="N3749" s="344" t="s">
        <v>4090</v>
      </c>
      <c r="O3749" s="341" t="s">
        <v>6766</v>
      </c>
    </row>
    <row r="3750" spans="1:15" x14ac:dyDescent="0.2">
      <c r="A3750" s="341" t="s">
        <v>9257</v>
      </c>
      <c r="B3750" s="341" t="s">
        <v>9290</v>
      </c>
      <c r="C3750" s="342" t="s">
        <v>8397</v>
      </c>
      <c r="D3750" s="342" t="s">
        <v>6819</v>
      </c>
      <c r="E3750" s="342" t="s">
        <v>9255</v>
      </c>
      <c r="F3750" s="342" t="s">
        <v>6568</v>
      </c>
      <c r="G3750" s="343">
        <v>5.04</v>
      </c>
      <c r="H3750" s="342" t="s">
        <v>6594</v>
      </c>
      <c r="I3750" s="342" t="s">
        <v>6575</v>
      </c>
      <c r="J3750" s="342" t="s">
        <v>6755</v>
      </c>
      <c r="K3750" s="581" t="s">
        <v>7854</v>
      </c>
      <c r="L3750" s="344" t="s">
        <v>4090</v>
      </c>
      <c r="N3750" s="344" t="s">
        <v>4090</v>
      </c>
      <c r="O3750" s="341" t="s">
        <v>6766</v>
      </c>
    </row>
    <row r="3751" spans="1:15" x14ac:dyDescent="0.2">
      <c r="A3751" s="341" t="s">
        <v>9257</v>
      </c>
      <c r="B3751" s="341" t="s">
        <v>9290</v>
      </c>
      <c r="C3751" s="342" t="s">
        <v>8397</v>
      </c>
      <c r="D3751" s="342" t="s">
        <v>6819</v>
      </c>
      <c r="E3751" s="342" t="s">
        <v>9333</v>
      </c>
      <c r="F3751" s="342" t="s">
        <v>6568</v>
      </c>
      <c r="G3751" s="343">
        <v>8.3800000000000008</v>
      </c>
      <c r="H3751" s="342" t="s">
        <v>6594</v>
      </c>
      <c r="I3751" s="342" t="s">
        <v>6575</v>
      </c>
      <c r="J3751" s="342" t="s">
        <v>6755</v>
      </c>
      <c r="K3751" s="581" t="s">
        <v>7400</v>
      </c>
      <c r="L3751" s="344" t="s">
        <v>4090</v>
      </c>
      <c r="N3751" s="344" t="s">
        <v>4090</v>
      </c>
      <c r="O3751" s="341" t="s">
        <v>6766</v>
      </c>
    </row>
    <row r="3752" spans="1:15" x14ac:dyDescent="0.2">
      <c r="A3752" s="341" t="s">
        <v>9257</v>
      </c>
      <c r="B3752" s="341" t="s">
        <v>9290</v>
      </c>
      <c r="C3752" s="342" t="s">
        <v>8400</v>
      </c>
      <c r="D3752" s="342" t="s">
        <v>6819</v>
      </c>
      <c r="E3752" s="342" t="s">
        <v>9319</v>
      </c>
      <c r="F3752" s="342" t="s">
        <v>6568</v>
      </c>
      <c r="G3752" s="343">
        <v>9.8000000000000007</v>
      </c>
      <c r="H3752" s="342" t="s">
        <v>6594</v>
      </c>
      <c r="I3752" s="342" t="s">
        <v>6575</v>
      </c>
      <c r="J3752" s="342" t="s">
        <v>6755</v>
      </c>
      <c r="K3752" s="581" t="s">
        <v>7687</v>
      </c>
      <c r="L3752" s="344" t="s">
        <v>4090</v>
      </c>
      <c r="N3752" s="344" t="s">
        <v>4090</v>
      </c>
      <c r="O3752" s="341" t="s">
        <v>6752</v>
      </c>
    </row>
    <row r="3753" spans="1:15" x14ac:dyDescent="0.2">
      <c r="A3753" s="341" t="s">
        <v>9257</v>
      </c>
      <c r="B3753" s="341" t="s">
        <v>9290</v>
      </c>
      <c r="C3753" s="342" t="s">
        <v>8400</v>
      </c>
      <c r="D3753" s="342" t="s">
        <v>6819</v>
      </c>
      <c r="E3753" s="342" t="s">
        <v>9323</v>
      </c>
      <c r="F3753" s="342" t="s">
        <v>6568</v>
      </c>
      <c r="G3753" s="343">
        <v>12</v>
      </c>
      <c r="H3753" s="342" t="s">
        <v>6594</v>
      </c>
      <c r="I3753" s="342" t="s">
        <v>6575</v>
      </c>
      <c r="J3753" s="342" t="s">
        <v>6755</v>
      </c>
      <c r="K3753" s="581" t="s">
        <v>6862</v>
      </c>
      <c r="L3753" s="344" t="s">
        <v>4090</v>
      </c>
      <c r="N3753" s="344" t="s">
        <v>4090</v>
      </c>
      <c r="O3753" s="341" t="s">
        <v>6766</v>
      </c>
    </row>
    <row r="3754" spans="1:15" x14ac:dyDescent="0.2">
      <c r="A3754" s="341" t="s">
        <v>9257</v>
      </c>
      <c r="B3754" s="341" t="s">
        <v>9290</v>
      </c>
      <c r="C3754" s="342" t="s">
        <v>6818</v>
      </c>
      <c r="D3754" s="342" t="s">
        <v>6819</v>
      </c>
      <c r="E3754" s="342" t="s">
        <v>9323</v>
      </c>
      <c r="F3754" s="342" t="s">
        <v>6568</v>
      </c>
      <c r="G3754" s="343">
        <v>6.24</v>
      </c>
      <c r="H3754" s="342" t="s">
        <v>6594</v>
      </c>
      <c r="I3754" s="342" t="s">
        <v>6575</v>
      </c>
      <c r="J3754" s="342" t="s">
        <v>6755</v>
      </c>
      <c r="K3754" s="581" t="s">
        <v>7895</v>
      </c>
      <c r="L3754" s="344" t="s">
        <v>4090</v>
      </c>
      <c r="N3754" s="344" t="s">
        <v>4090</v>
      </c>
      <c r="O3754" s="341" t="s">
        <v>6752</v>
      </c>
    </row>
    <row r="3755" spans="1:15" x14ac:dyDescent="0.2">
      <c r="A3755" s="341" t="s">
        <v>9257</v>
      </c>
      <c r="B3755" s="341" t="s">
        <v>9290</v>
      </c>
      <c r="C3755" s="342" t="s">
        <v>6818</v>
      </c>
      <c r="D3755" s="342" t="s">
        <v>6819</v>
      </c>
      <c r="E3755" s="342" t="s">
        <v>9323</v>
      </c>
      <c r="F3755" s="342" t="s">
        <v>6568</v>
      </c>
      <c r="G3755" s="343">
        <v>7.8</v>
      </c>
      <c r="H3755" s="342" t="s">
        <v>6594</v>
      </c>
      <c r="I3755" s="342" t="s">
        <v>6575</v>
      </c>
      <c r="J3755" s="342" t="s">
        <v>6755</v>
      </c>
      <c r="K3755" s="581" t="s">
        <v>8408</v>
      </c>
      <c r="L3755" s="344" t="s">
        <v>4090</v>
      </c>
      <c r="N3755" s="344" t="s">
        <v>4090</v>
      </c>
      <c r="O3755" s="341" t="s">
        <v>6752</v>
      </c>
    </row>
    <row r="3756" spans="1:15" x14ac:dyDescent="0.2">
      <c r="A3756" s="341" t="s">
        <v>9257</v>
      </c>
      <c r="B3756" s="341" t="s">
        <v>9290</v>
      </c>
      <c r="C3756" s="342" t="s">
        <v>8397</v>
      </c>
      <c r="D3756" s="342" t="s">
        <v>6819</v>
      </c>
      <c r="E3756" s="342" t="s">
        <v>9255</v>
      </c>
      <c r="F3756" s="342" t="s">
        <v>6568</v>
      </c>
      <c r="G3756" s="343">
        <v>29.89</v>
      </c>
      <c r="H3756" s="342" t="s">
        <v>6594</v>
      </c>
      <c r="I3756" s="342" t="s">
        <v>6754</v>
      </c>
      <c r="J3756" s="342" t="s">
        <v>6755</v>
      </c>
      <c r="K3756" s="581" t="s">
        <v>6851</v>
      </c>
      <c r="L3756" s="344" t="s">
        <v>4090</v>
      </c>
      <c r="N3756" s="344" t="s">
        <v>4090</v>
      </c>
      <c r="O3756" s="341" t="s">
        <v>6752</v>
      </c>
    </row>
    <row r="3757" spans="1:15" x14ac:dyDescent="0.2">
      <c r="A3757" s="341" t="s">
        <v>9257</v>
      </c>
      <c r="B3757" s="341" t="s">
        <v>9290</v>
      </c>
      <c r="C3757" s="342" t="s">
        <v>8400</v>
      </c>
      <c r="D3757" s="342" t="s">
        <v>6819</v>
      </c>
      <c r="E3757" s="342" t="s">
        <v>9332</v>
      </c>
      <c r="F3757" s="342" t="s">
        <v>6568</v>
      </c>
      <c r="G3757" s="343">
        <v>8.64</v>
      </c>
      <c r="H3757" s="342" t="s">
        <v>6594</v>
      </c>
      <c r="I3757" s="342" t="s">
        <v>6575</v>
      </c>
      <c r="J3757" s="342" t="s">
        <v>6755</v>
      </c>
      <c r="K3757" s="581" t="s">
        <v>8409</v>
      </c>
      <c r="L3757" s="344" t="s">
        <v>4090</v>
      </c>
      <c r="N3757" s="344" t="s">
        <v>4090</v>
      </c>
      <c r="O3757" s="341" t="s">
        <v>6766</v>
      </c>
    </row>
    <row r="3758" spans="1:15" x14ac:dyDescent="0.2">
      <c r="A3758" s="341" t="s">
        <v>9257</v>
      </c>
      <c r="B3758" s="341" t="s">
        <v>9290</v>
      </c>
      <c r="C3758" s="342" t="s">
        <v>8400</v>
      </c>
      <c r="D3758" s="342" t="s">
        <v>6819</v>
      </c>
      <c r="E3758" s="342" t="s">
        <v>9334</v>
      </c>
      <c r="F3758" s="342" t="s">
        <v>6568</v>
      </c>
      <c r="G3758" s="343">
        <v>6.12</v>
      </c>
      <c r="H3758" s="342" t="s">
        <v>6594</v>
      </c>
      <c r="I3758" s="342" t="s">
        <v>6575</v>
      </c>
      <c r="J3758" s="342" t="s">
        <v>6755</v>
      </c>
      <c r="K3758" s="581" t="s">
        <v>6963</v>
      </c>
      <c r="L3758" s="344" t="s">
        <v>4090</v>
      </c>
      <c r="N3758" s="344" t="s">
        <v>4090</v>
      </c>
      <c r="O3758" s="341" t="s">
        <v>6752</v>
      </c>
    </row>
    <row r="3759" spans="1:15" x14ac:dyDescent="0.2">
      <c r="A3759" s="341" t="s">
        <v>9257</v>
      </c>
      <c r="B3759" s="341" t="s">
        <v>9290</v>
      </c>
      <c r="C3759" s="342" t="s">
        <v>6818</v>
      </c>
      <c r="D3759" s="342" t="s">
        <v>6819</v>
      </c>
      <c r="E3759" s="342" t="s">
        <v>9326</v>
      </c>
      <c r="F3759" s="342" t="s">
        <v>6568</v>
      </c>
      <c r="G3759" s="343">
        <v>7.47</v>
      </c>
      <c r="H3759" s="342" t="s">
        <v>6594</v>
      </c>
      <c r="I3759" s="342" t="s">
        <v>6575</v>
      </c>
      <c r="J3759" s="342" t="s">
        <v>6755</v>
      </c>
      <c r="K3759" s="581" t="s">
        <v>8410</v>
      </c>
      <c r="L3759" s="344" t="s">
        <v>4090</v>
      </c>
      <c r="N3759" s="344" t="s">
        <v>4090</v>
      </c>
      <c r="O3759" s="341">
        <v>0</v>
      </c>
    </row>
    <row r="3760" spans="1:15" x14ac:dyDescent="0.2">
      <c r="A3760" s="341" t="s">
        <v>9257</v>
      </c>
      <c r="B3760" s="341" t="s">
        <v>9290</v>
      </c>
      <c r="C3760" s="342" t="s">
        <v>8397</v>
      </c>
      <c r="D3760" s="342" t="s">
        <v>6819</v>
      </c>
      <c r="E3760" s="342" t="s">
        <v>9255</v>
      </c>
      <c r="F3760" s="342" t="s">
        <v>6568</v>
      </c>
      <c r="G3760" s="343">
        <v>34.64</v>
      </c>
      <c r="H3760" s="342" t="s">
        <v>6594</v>
      </c>
      <c r="I3760" s="342" t="s">
        <v>6575</v>
      </c>
      <c r="J3760" s="342" t="s">
        <v>6755</v>
      </c>
      <c r="K3760" s="581" t="s">
        <v>8025</v>
      </c>
      <c r="L3760" s="344" t="s">
        <v>4090</v>
      </c>
      <c r="N3760" s="344" t="s">
        <v>4090</v>
      </c>
      <c r="O3760" s="341">
        <v>0</v>
      </c>
    </row>
    <row r="3761" spans="1:15" x14ac:dyDescent="0.2">
      <c r="A3761" s="341" t="s">
        <v>9257</v>
      </c>
      <c r="B3761" s="341" t="s">
        <v>9290</v>
      </c>
      <c r="C3761" s="342" t="s">
        <v>8400</v>
      </c>
      <c r="D3761" s="342" t="s">
        <v>6819</v>
      </c>
      <c r="E3761" s="342" t="s">
        <v>9323</v>
      </c>
      <c r="F3761" s="342" t="s">
        <v>6568</v>
      </c>
      <c r="G3761" s="343">
        <v>12.24</v>
      </c>
      <c r="H3761" s="342" t="s">
        <v>6594</v>
      </c>
      <c r="I3761" s="342" t="s">
        <v>6575</v>
      </c>
      <c r="J3761" s="342" t="s">
        <v>6755</v>
      </c>
      <c r="K3761" s="581" t="s">
        <v>8168</v>
      </c>
      <c r="L3761" s="344" t="s">
        <v>4090</v>
      </c>
      <c r="N3761" s="344" t="s">
        <v>4090</v>
      </c>
      <c r="O3761" s="341">
        <v>0</v>
      </c>
    </row>
    <row r="3762" spans="1:15" x14ac:dyDescent="0.2">
      <c r="A3762" s="341" t="s">
        <v>9257</v>
      </c>
      <c r="B3762" s="341" t="s">
        <v>9290</v>
      </c>
      <c r="C3762" s="342" t="s">
        <v>6818</v>
      </c>
      <c r="D3762" s="342" t="s">
        <v>6819</v>
      </c>
      <c r="E3762" s="342" t="s">
        <v>9322</v>
      </c>
      <c r="F3762" s="342" t="s">
        <v>6568</v>
      </c>
      <c r="G3762" s="343">
        <v>19.97</v>
      </c>
      <c r="H3762" s="342" t="s">
        <v>6594</v>
      </c>
      <c r="I3762" s="342" t="s">
        <v>6575</v>
      </c>
      <c r="J3762" s="342" t="s">
        <v>6755</v>
      </c>
      <c r="K3762" s="581" t="s">
        <v>7229</v>
      </c>
      <c r="L3762" s="344" t="s">
        <v>4090</v>
      </c>
      <c r="N3762" s="344" t="s">
        <v>4090</v>
      </c>
      <c r="O3762" s="341">
        <v>0</v>
      </c>
    </row>
    <row r="3763" spans="1:15" x14ac:dyDescent="0.2">
      <c r="A3763" s="341" t="s">
        <v>9257</v>
      </c>
      <c r="B3763" s="341" t="s">
        <v>9290</v>
      </c>
      <c r="C3763" s="342" t="s">
        <v>6818</v>
      </c>
      <c r="D3763" s="342" t="s">
        <v>6819</v>
      </c>
      <c r="E3763" s="342" t="s">
        <v>9322</v>
      </c>
      <c r="F3763" s="342" t="s">
        <v>6568</v>
      </c>
      <c r="G3763" s="343">
        <v>4.76</v>
      </c>
      <c r="H3763" s="342" t="s">
        <v>6594</v>
      </c>
      <c r="I3763" s="342" t="s">
        <v>6575</v>
      </c>
      <c r="J3763" s="342" t="s">
        <v>6755</v>
      </c>
      <c r="K3763" s="581" t="s">
        <v>6771</v>
      </c>
      <c r="L3763" s="344" t="s">
        <v>4090</v>
      </c>
      <c r="N3763" s="344" t="s">
        <v>4090</v>
      </c>
      <c r="O3763" s="341">
        <v>0</v>
      </c>
    </row>
    <row r="3764" spans="1:15" x14ac:dyDescent="0.2">
      <c r="A3764" s="341" t="s">
        <v>9257</v>
      </c>
      <c r="B3764" s="341" t="s">
        <v>9290</v>
      </c>
      <c r="C3764" s="342" t="s">
        <v>8397</v>
      </c>
      <c r="D3764" s="342" t="s">
        <v>6819</v>
      </c>
      <c r="E3764" s="342" t="s">
        <v>9323</v>
      </c>
      <c r="F3764" s="342" t="s">
        <v>6568</v>
      </c>
      <c r="G3764" s="343">
        <v>7.5600000000000005</v>
      </c>
      <c r="H3764" s="342" t="s">
        <v>6594</v>
      </c>
      <c r="I3764" s="342" t="s">
        <v>6575</v>
      </c>
      <c r="J3764" s="342" t="s">
        <v>6755</v>
      </c>
      <c r="K3764" s="581" t="s">
        <v>6669</v>
      </c>
      <c r="L3764" s="344" t="s">
        <v>4090</v>
      </c>
      <c r="N3764" s="344" t="s">
        <v>4090</v>
      </c>
      <c r="O3764" s="341">
        <v>0</v>
      </c>
    </row>
    <row r="3765" spans="1:15" x14ac:dyDescent="0.2">
      <c r="A3765" s="341" t="s">
        <v>9257</v>
      </c>
      <c r="B3765" s="341" t="s">
        <v>9290</v>
      </c>
      <c r="C3765" s="342" t="s">
        <v>8400</v>
      </c>
      <c r="D3765" s="342" t="s">
        <v>6819</v>
      </c>
      <c r="E3765" s="342" t="s">
        <v>9321</v>
      </c>
      <c r="F3765" s="342" t="s">
        <v>6568</v>
      </c>
      <c r="G3765" s="343">
        <v>11.56</v>
      </c>
      <c r="H3765" s="342" t="s">
        <v>6594</v>
      </c>
      <c r="I3765" s="342" t="s">
        <v>6575</v>
      </c>
      <c r="J3765" s="342" t="s">
        <v>6755</v>
      </c>
      <c r="K3765" s="581" t="s">
        <v>8411</v>
      </c>
      <c r="L3765" s="344" t="s">
        <v>4090</v>
      </c>
      <c r="N3765" s="344" t="s">
        <v>4090</v>
      </c>
      <c r="O3765" s="341">
        <v>0</v>
      </c>
    </row>
    <row r="3766" spans="1:15" x14ac:dyDescent="0.2">
      <c r="A3766" s="341" t="s">
        <v>9257</v>
      </c>
      <c r="B3766" s="341" t="s">
        <v>9290</v>
      </c>
      <c r="C3766" s="342" t="s">
        <v>8400</v>
      </c>
      <c r="D3766" s="342" t="s">
        <v>6819</v>
      </c>
      <c r="E3766" s="342" t="s">
        <v>9255</v>
      </c>
      <c r="F3766" s="342" t="s">
        <v>6568</v>
      </c>
      <c r="G3766" s="343">
        <v>4.5</v>
      </c>
      <c r="H3766" s="342" t="s">
        <v>6594</v>
      </c>
      <c r="I3766" s="342" t="s">
        <v>6575</v>
      </c>
      <c r="J3766" s="342" t="s">
        <v>6755</v>
      </c>
      <c r="K3766" s="581" t="s">
        <v>8033</v>
      </c>
      <c r="L3766" s="344" t="s">
        <v>4090</v>
      </c>
      <c r="N3766" s="344" t="s">
        <v>4090</v>
      </c>
      <c r="O3766" s="341">
        <v>0</v>
      </c>
    </row>
    <row r="3767" spans="1:15" x14ac:dyDescent="0.2">
      <c r="A3767" s="341" t="s">
        <v>9257</v>
      </c>
      <c r="B3767" s="341" t="s">
        <v>9290</v>
      </c>
      <c r="C3767" s="342" t="s">
        <v>8397</v>
      </c>
      <c r="D3767" s="342" t="s">
        <v>6819</v>
      </c>
      <c r="E3767" s="342" t="s">
        <v>9325</v>
      </c>
      <c r="F3767" s="342" t="s">
        <v>6568</v>
      </c>
      <c r="G3767" s="343">
        <v>7.5600000000000005</v>
      </c>
      <c r="H3767" s="342" t="s">
        <v>6594</v>
      </c>
      <c r="I3767" s="342" t="s">
        <v>6575</v>
      </c>
      <c r="J3767" s="342" t="s">
        <v>6755</v>
      </c>
      <c r="K3767" s="581" t="s">
        <v>7757</v>
      </c>
      <c r="L3767" s="344" t="s">
        <v>4090</v>
      </c>
      <c r="N3767" s="344" t="s">
        <v>4090</v>
      </c>
      <c r="O3767" s="341">
        <v>0</v>
      </c>
    </row>
    <row r="3768" spans="1:15" x14ac:dyDescent="0.2">
      <c r="A3768" s="341" t="s">
        <v>9257</v>
      </c>
      <c r="B3768" s="341" t="s">
        <v>9290</v>
      </c>
      <c r="C3768" s="342" t="s">
        <v>8397</v>
      </c>
      <c r="D3768" s="342" t="s">
        <v>6819</v>
      </c>
      <c r="E3768" s="342" t="s">
        <v>9323</v>
      </c>
      <c r="F3768" s="342" t="s">
        <v>6568</v>
      </c>
      <c r="G3768" s="343">
        <v>2.87</v>
      </c>
      <c r="H3768" s="342" t="s">
        <v>6594</v>
      </c>
      <c r="I3768" s="342" t="s">
        <v>6575</v>
      </c>
      <c r="J3768" s="342" t="s">
        <v>6755</v>
      </c>
      <c r="K3768" s="581" t="s">
        <v>8298</v>
      </c>
      <c r="L3768" s="344" t="s">
        <v>4090</v>
      </c>
      <c r="N3768" s="344" t="s">
        <v>4090</v>
      </c>
      <c r="O3768" s="341">
        <v>0</v>
      </c>
    </row>
    <row r="3769" spans="1:15" x14ac:dyDescent="0.2">
      <c r="A3769" s="341" t="s">
        <v>9257</v>
      </c>
      <c r="B3769" s="341" t="s">
        <v>9290</v>
      </c>
      <c r="C3769" s="342" t="s">
        <v>8400</v>
      </c>
      <c r="D3769" s="342" t="s">
        <v>6819</v>
      </c>
      <c r="E3769" s="342" t="s">
        <v>9334</v>
      </c>
      <c r="F3769" s="342" t="s">
        <v>6568</v>
      </c>
      <c r="G3769" s="343">
        <v>29.8</v>
      </c>
      <c r="H3769" s="342" t="s">
        <v>6594</v>
      </c>
      <c r="I3769" s="342" t="s">
        <v>6575</v>
      </c>
      <c r="J3769" s="342" t="s">
        <v>6755</v>
      </c>
      <c r="K3769" s="581" t="s">
        <v>8412</v>
      </c>
      <c r="L3769" s="344" t="s">
        <v>4090</v>
      </c>
      <c r="N3769" s="344" t="s">
        <v>4090</v>
      </c>
      <c r="O3769" s="341">
        <v>0</v>
      </c>
    </row>
    <row r="3770" spans="1:15" x14ac:dyDescent="0.2">
      <c r="A3770" s="341" t="s">
        <v>9257</v>
      </c>
      <c r="B3770" s="341" t="s">
        <v>9290</v>
      </c>
      <c r="C3770" s="342" t="s">
        <v>8400</v>
      </c>
      <c r="D3770" s="342" t="s">
        <v>6819</v>
      </c>
      <c r="E3770" s="342" t="s">
        <v>9320</v>
      </c>
      <c r="F3770" s="342" t="s">
        <v>6568</v>
      </c>
      <c r="G3770" s="343">
        <v>5.78</v>
      </c>
      <c r="H3770" s="342" t="s">
        <v>6594</v>
      </c>
      <c r="I3770" s="342" t="s">
        <v>6575</v>
      </c>
      <c r="J3770" s="342" t="s">
        <v>6755</v>
      </c>
      <c r="K3770" s="581" t="s">
        <v>8040</v>
      </c>
      <c r="L3770" s="344" t="s">
        <v>4090</v>
      </c>
      <c r="N3770" s="344" t="s">
        <v>4090</v>
      </c>
      <c r="O3770" s="341">
        <v>0</v>
      </c>
    </row>
    <row r="3771" spans="1:15" x14ac:dyDescent="0.2">
      <c r="A3771" s="341" t="s">
        <v>9257</v>
      </c>
      <c r="B3771" s="341" t="s">
        <v>9290</v>
      </c>
      <c r="C3771" s="342" t="s">
        <v>8397</v>
      </c>
      <c r="D3771" s="342" t="s">
        <v>6819</v>
      </c>
      <c r="E3771" s="342" t="s">
        <v>9255</v>
      </c>
      <c r="F3771" s="342" t="s">
        <v>6568</v>
      </c>
      <c r="G3771" s="343">
        <v>5.59</v>
      </c>
      <c r="H3771" s="342" t="s">
        <v>6594</v>
      </c>
      <c r="I3771" s="342" t="s">
        <v>6575</v>
      </c>
      <c r="J3771" s="342" t="s">
        <v>6755</v>
      </c>
      <c r="K3771" s="581" t="s">
        <v>8375</v>
      </c>
      <c r="L3771" s="344" t="s">
        <v>4090</v>
      </c>
      <c r="N3771" s="344" t="s">
        <v>4090</v>
      </c>
      <c r="O3771" s="341">
        <v>0</v>
      </c>
    </row>
    <row r="3772" spans="1:15" x14ac:dyDescent="0.2">
      <c r="A3772" s="341" t="s">
        <v>9257</v>
      </c>
      <c r="B3772" s="341" t="s">
        <v>9290</v>
      </c>
      <c r="C3772" s="342" t="s">
        <v>6696</v>
      </c>
      <c r="D3772" s="342" t="s">
        <v>6697</v>
      </c>
      <c r="E3772" s="342" t="s">
        <v>9326</v>
      </c>
      <c r="F3772" s="342" t="s">
        <v>6568</v>
      </c>
      <c r="G3772" s="343">
        <v>5.44</v>
      </c>
      <c r="H3772" s="342" t="s">
        <v>6594</v>
      </c>
      <c r="I3772" s="342" t="s">
        <v>6575</v>
      </c>
      <c r="J3772" s="342" t="s">
        <v>6755</v>
      </c>
      <c r="K3772" s="581" t="s">
        <v>8413</v>
      </c>
      <c r="L3772" s="344" t="s">
        <v>4090</v>
      </c>
      <c r="N3772" s="344" t="s">
        <v>4090</v>
      </c>
      <c r="O3772" s="341">
        <v>0</v>
      </c>
    </row>
    <row r="3773" spans="1:15" x14ac:dyDescent="0.2">
      <c r="A3773" s="341" t="s">
        <v>9257</v>
      </c>
      <c r="B3773" s="341" t="s">
        <v>9290</v>
      </c>
      <c r="C3773" s="342" t="s">
        <v>8400</v>
      </c>
      <c r="D3773" s="342" t="s">
        <v>6819</v>
      </c>
      <c r="E3773" s="342" t="s">
        <v>9332</v>
      </c>
      <c r="F3773" s="342" t="s">
        <v>6568</v>
      </c>
      <c r="G3773" s="343">
        <v>30.6</v>
      </c>
      <c r="H3773" s="342" t="s">
        <v>6594</v>
      </c>
      <c r="I3773" s="342" t="s">
        <v>6575</v>
      </c>
      <c r="J3773" s="342" t="s">
        <v>6755</v>
      </c>
      <c r="K3773" s="581" t="s">
        <v>7925</v>
      </c>
      <c r="L3773" s="344" t="s">
        <v>4090</v>
      </c>
      <c r="N3773" s="344" t="s">
        <v>4090</v>
      </c>
      <c r="O3773" s="341">
        <v>0</v>
      </c>
    </row>
    <row r="3774" spans="1:15" x14ac:dyDescent="0.2">
      <c r="A3774" s="341" t="s">
        <v>9257</v>
      </c>
      <c r="B3774" s="341" t="s">
        <v>9290</v>
      </c>
      <c r="C3774" s="342" t="s">
        <v>8397</v>
      </c>
      <c r="D3774" s="342" t="s">
        <v>6819</v>
      </c>
      <c r="E3774" s="342" t="s">
        <v>9255</v>
      </c>
      <c r="F3774" s="342" t="s">
        <v>6568</v>
      </c>
      <c r="G3774" s="343">
        <v>5.74</v>
      </c>
      <c r="H3774" s="342" t="s">
        <v>6594</v>
      </c>
      <c r="I3774" s="342" t="s">
        <v>6575</v>
      </c>
      <c r="J3774" s="342" t="s">
        <v>6755</v>
      </c>
      <c r="K3774" s="581" t="s">
        <v>8414</v>
      </c>
      <c r="L3774" s="344" t="s">
        <v>4090</v>
      </c>
      <c r="N3774" s="344" t="s">
        <v>4090</v>
      </c>
      <c r="O3774" s="341">
        <v>0</v>
      </c>
    </row>
    <row r="3775" spans="1:15" x14ac:dyDescent="0.2">
      <c r="A3775" s="341" t="s">
        <v>9257</v>
      </c>
      <c r="B3775" s="341" t="s">
        <v>9290</v>
      </c>
      <c r="C3775" s="342" t="s">
        <v>8400</v>
      </c>
      <c r="D3775" s="342" t="s">
        <v>6819</v>
      </c>
      <c r="E3775" s="342" t="s">
        <v>9334</v>
      </c>
      <c r="F3775" s="342" t="s">
        <v>6568</v>
      </c>
      <c r="G3775" s="343">
        <v>4.62</v>
      </c>
      <c r="H3775" s="342" t="s">
        <v>6594</v>
      </c>
      <c r="I3775" s="342" t="s">
        <v>6575</v>
      </c>
      <c r="J3775" s="342" t="s">
        <v>6755</v>
      </c>
      <c r="K3775" s="581" t="s">
        <v>7299</v>
      </c>
      <c r="L3775" s="344" t="s">
        <v>4090</v>
      </c>
      <c r="N3775" s="344" t="s">
        <v>4090</v>
      </c>
      <c r="O3775" s="341">
        <v>0</v>
      </c>
    </row>
    <row r="3776" spans="1:15" x14ac:dyDescent="0.2">
      <c r="A3776" s="341" t="s">
        <v>9257</v>
      </c>
      <c r="B3776" s="341" t="s">
        <v>9290</v>
      </c>
      <c r="C3776" s="342" t="s">
        <v>8397</v>
      </c>
      <c r="D3776" s="342" t="s">
        <v>6819</v>
      </c>
      <c r="E3776" s="342" t="s">
        <v>9255</v>
      </c>
      <c r="F3776" s="342" t="s">
        <v>6568</v>
      </c>
      <c r="G3776" s="343">
        <v>5.6000000000000005</v>
      </c>
      <c r="H3776" s="342" t="s">
        <v>6594</v>
      </c>
      <c r="I3776" s="342" t="s">
        <v>6575</v>
      </c>
      <c r="J3776" s="342" t="s">
        <v>6755</v>
      </c>
      <c r="K3776" s="581" t="s">
        <v>8415</v>
      </c>
      <c r="L3776" s="344" t="s">
        <v>4090</v>
      </c>
      <c r="N3776" s="344" t="s">
        <v>4090</v>
      </c>
      <c r="O3776" s="341">
        <v>0</v>
      </c>
    </row>
    <row r="3777" spans="1:15" x14ac:dyDescent="0.2">
      <c r="A3777" s="341" t="s">
        <v>9257</v>
      </c>
      <c r="B3777" s="341" t="s">
        <v>9290</v>
      </c>
      <c r="C3777" s="342" t="s">
        <v>6818</v>
      </c>
      <c r="D3777" s="342" t="s">
        <v>6819</v>
      </c>
      <c r="E3777" s="342" t="s">
        <v>9337</v>
      </c>
      <c r="F3777" s="342" t="s">
        <v>6568</v>
      </c>
      <c r="G3777" s="343">
        <v>32.64</v>
      </c>
      <c r="H3777" s="342" t="s">
        <v>6594</v>
      </c>
      <c r="I3777" s="342" t="s">
        <v>6575</v>
      </c>
      <c r="J3777" s="342" t="s">
        <v>6755</v>
      </c>
      <c r="K3777" s="581" t="s">
        <v>7301</v>
      </c>
      <c r="L3777" s="344" t="s">
        <v>4090</v>
      </c>
      <c r="N3777" s="344" t="s">
        <v>4090</v>
      </c>
      <c r="O3777" s="341">
        <v>0</v>
      </c>
    </row>
    <row r="3778" spans="1:15" x14ac:dyDescent="0.2">
      <c r="A3778" s="341" t="s">
        <v>9257</v>
      </c>
      <c r="B3778" s="341" t="s">
        <v>9290</v>
      </c>
      <c r="C3778" s="342" t="s">
        <v>6818</v>
      </c>
      <c r="D3778" s="342" t="s">
        <v>6819</v>
      </c>
      <c r="E3778" s="342" t="s">
        <v>9320</v>
      </c>
      <c r="F3778" s="342" t="s">
        <v>6568</v>
      </c>
      <c r="G3778" s="343">
        <v>2.5</v>
      </c>
      <c r="H3778" s="342" t="s">
        <v>6594</v>
      </c>
      <c r="I3778" s="342" t="s">
        <v>6575</v>
      </c>
      <c r="J3778" s="342" t="s">
        <v>6755</v>
      </c>
      <c r="K3778" s="581" t="s">
        <v>7791</v>
      </c>
      <c r="L3778" s="344" t="s">
        <v>4090</v>
      </c>
      <c r="N3778" s="344" t="s">
        <v>4090</v>
      </c>
      <c r="O3778" s="341">
        <v>0</v>
      </c>
    </row>
    <row r="3779" spans="1:15" x14ac:dyDescent="0.2">
      <c r="A3779" s="341" t="s">
        <v>9257</v>
      </c>
      <c r="B3779" s="341" t="s">
        <v>9290</v>
      </c>
      <c r="C3779" s="342" t="s">
        <v>6818</v>
      </c>
      <c r="D3779" s="342" t="s">
        <v>6819</v>
      </c>
      <c r="E3779" s="342" t="s">
        <v>9320</v>
      </c>
      <c r="F3779" s="342" t="s">
        <v>6568</v>
      </c>
      <c r="G3779" s="343">
        <v>4.8600000000000003</v>
      </c>
      <c r="H3779" s="342" t="s">
        <v>6594</v>
      </c>
      <c r="I3779" s="342" t="s">
        <v>6575</v>
      </c>
      <c r="J3779" s="342" t="s">
        <v>6755</v>
      </c>
      <c r="K3779" s="581" t="s">
        <v>8416</v>
      </c>
      <c r="L3779" s="344" t="s">
        <v>4090</v>
      </c>
      <c r="N3779" s="344" t="s">
        <v>4090</v>
      </c>
      <c r="O3779" s="341">
        <v>0</v>
      </c>
    </row>
    <row r="3780" spans="1:15" x14ac:dyDescent="0.2">
      <c r="A3780" s="341" t="s">
        <v>9257</v>
      </c>
      <c r="B3780" s="341" t="s">
        <v>9290</v>
      </c>
      <c r="C3780" s="342" t="s">
        <v>6818</v>
      </c>
      <c r="D3780" s="342" t="s">
        <v>6819</v>
      </c>
      <c r="E3780" s="342" t="s">
        <v>9325</v>
      </c>
      <c r="F3780" s="342" t="s">
        <v>6568</v>
      </c>
      <c r="G3780" s="343">
        <v>4.08</v>
      </c>
      <c r="H3780" s="342" t="s">
        <v>6594</v>
      </c>
      <c r="I3780" s="342" t="s">
        <v>6575</v>
      </c>
      <c r="J3780" s="342" t="s">
        <v>6755</v>
      </c>
      <c r="K3780" s="581" t="s">
        <v>7875</v>
      </c>
      <c r="L3780" s="344" t="s">
        <v>4090</v>
      </c>
      <c r="N3780" s="344" t="s">
        <v>4090</v>
      </c>
      <c r="O3780" s="341">
        <v>0</v>
      </c>
    </row>
    <row r="3781" spans="1:15" x14ac:dyDescent="0.2">
      <c r="A3781" s="341" t="s">
        <v>9257</v>
      </c>
      <c r="B3781" s="341" t="s">
        <v>9290</v>
      </c>
      <c r="C3781" s="342" t="s">
        <v>6818</v>
      </c>
      <c r="D3781" s="342" t="s">
        <v>6819</v>
      </c>
      <c r="E3781" s="342" t="s">
        <v>9320</v>
      </c>
      <c r="F3781" s="342" t="s">
        <v>6568</v>
      </c>
      <c r="G3781" s="343">
        <v>9.6300000000000008</v>
      </c>
      <c r="H3781" s="342" t="s">
        <v>6594</v>
      </c>
      <c r="I3781" s="342" t="s">
        <v>6575</v>
      </c>
      <c r="J3781" s="342" t="s">
        <v>6755</v>
      </c>
      <c r="K3781" s="581" t="s">
        <v>7796</v>
      </c>
      <c r="L3781" s="344" t="s">
        <v>4090</v>
      </c>
      <c r="N3781" s="344" t="s">
        <v>4090</v>
      </c>
      <c r="O3781" s="341">
        <v>0</v>
      </c>
    </row>
    <row r="3782" spans="1:15" x14ac:dyDescent="0.2">
      <c r="A3782" s="341" t="s">
        <v>9257</v>
      </c>
      <c r="B3782" s="341" t="s">
        <v>9290</v>
      </c>
      <c r="C3782" s="342" t="s">
        <v>8397</v>
      </c>
      <c r="D3782" s="342" t="s">
        <v>6819</v>
      </c>
      <c r="E3782" s="342" t="s">
        <v>9326</v>
      </c>
      <c r="F3782" s="342" t="s">
        <v>6568</v>
      </c>
      <c r="G3782" s="343">
        <v>10.56</v>
      </c>
      <c r="H3782" s="342" t="s">
        <v>6594</v>
      </c>
      <c r="I3782" s="342" t="s">
        <v>6575</v>
      </c>
      <c r="J3782" s="342" t="s">
        <v>6755</v>
      </c>
      <c r="K3782" s="581" t="s">
        <v>7539</v>
      </c>
      <c r="L3782" s="344" t="s">
        <v>4090</v>
      </c>
      <c r="N3782" s="344" t="s">
        <v>4090</v>
      </c>
      <c r="O3782" s="341">
        <v>0</v>
      </c>
    </row>
    <row r="3783" spans="1:15" x14ac:dyDescent="0.2">
      <c r="A3783" s="341" t="s">
        <v>9257</v>
      </c>
      <c r="B3783" s="341" t="s">
        <v>9290</v>
      </c>
      <c r="C3783" s="342" t="s">
        <v>6818</v>
      </c>
      <c r="D3783" s="342" t="s">
        <v>6819</v>
      </c>
      <c r="E3783" s="342" t="s">
        <v>9323</v>
      </c>
      <c r="F3783" s="342" t="s">
        <v>6568</v>
      </c>
      <c r="G3783" s="343">
        <v>69.260000000000005</v>
      </c>
      <c r="H3783" s="342" t="s">
        <v>6594</v>
      </c>
      <c r="I3783" s="342" t="s">
        <v>6575</v>
      </c>
      <c r="J3783" s="342" t="s">
        <v>6755</v>
      </c>
      <c r="K3783" s="581" t="s">
        <v>8417</v>
      </c>
      <c r="L3783" s="344" t="s">
        <v>4090</v>
      </c>
      <c r="N3783" s="344" t="s">
        <v>4090</v>
      </c>
      <c r="O3783" s="341">
        <v>0</v>
      </c>
    </row>
    <row r="3784" spans="1:15" x14ac:dyDescent="0.2">
      <c r="A3784" s="341" t="s">
        <v>9257</v>
      </c>
      <c r="B3784" s="341" t="s">
        <v>9290</v>
      </c>
      <c r="C3784" s="342" t="s">
        <v>6818</v>
      </c>
      <c r="D3784" s="342" t="s">
        <v>6819</v>
      </c>
      <c r="E3784" s="342" t="s">
        <v>9319</v>
      </c>
      <c r="F3784" s="342" t="s">
        <v>6568</v>
      </c>
      <c r="G3784" s="343">
        <v>27.6</v>
      </c>
      <c r="H3784" s="342" t="s">
        <v>6594</v>
      </c>
      <c r="I3784" s="342" t="s">
        <v>6575</v>
      </c>
      <c r="J3784" s="342" t="s">
        <v>6755</v>
      </c>
      <c r="K3784" s="581" t="s">
        <v>7327</v>
      </c>
      <c r="L3784" s="344" t="s">
        <v>4090</v>
      </c>
      <c r="N3784" s="344" t="s">
        <v>4090</v>
      </c>
      <c r="O3784" s="341">
        <v>0</v>
      </c>
    </row>
    <row r="3785" spans="1:15" x14ac:dyDescent="0.2">
      <c r="A3785" s="341" t="s">
        <v>9257</v>
      </c>
      <c r="B3785" s="341" t="s">
        <v>9290</v>
      </c>
      <c r="C3785" s="342" t="s">
        <v>6818</v>
      </c>
      <c r="D3785" s="342" t="s">
        <v>6819</v>
      </c>
      <c r="E3785" s="342" t="s">
        <v>9319</v>
      </c>
      <c r="F3785" s="342" t="s">
        <v>6568</v>
      </c>
      <c r="G3785" s="343">
        <v>4.29</v>
      </c>
      <c r="H3785" s="342" t="s">
        <v>6594</v>
      </c>
      <c r="I3785" s="342" t="s">
        <v>6575</v>
      </c>
      <c r="J3785" s="342" t="s">
        <v>6755</v>
      </c>
      <c r="K3785" s="581" t="s">
        <v>6805</v>
      </c>
      <c r="L3785" s="344" t="s">
        <v>4090</v>
      </c>
      <c r="N3785" s="344" t="s">
        <v>4090</v>
      </c>
      <c r="O3785" s="341">
        <v>0</v>
      </c>
    </row>
    <row r="3786" spans="1:15" x14ac:dyDescent="0.2">
      <c r="A3786" s="341" t="s">
        <v>9257</v>
      </c>
      <c r="B3786" s="341" t="s">
        <v>9290</v>
      </c>
      <c r="C3786" s="342" t="s">
        <v>8400</v>
      </c>
      <c r="D3786" s="342" t="s">
        <v>6819</v>
      </c>
      <c r="E3786" s="342" t="s">
        <v>9323</v>
      </c>
      <c r="F3786" s="342" t="s">
        <v>6568</v>
      </c>
      <c r="G3786" s="343">
        <v>19.440000000000001</v>
      </c>
      <c r="H3786" s="342" t="s">
        <v>6594</v>
      </c>
      <c r="I3786" s="342" t="s">
        <v>6575</v>
      </c>
      <c r="J3786" s="342" t="s">
        <v>6755</v>
      </c>
      <c r="K3786" s="581" t="s">
        <v>8082</v>
      </c>
      <c r="L3786" s="344" t="s">
        <v>4090</v>
      </c>
      <c r="N3786" s="344" t="s">
        <v>4090</v>
      </c>
      <c r="O3786" s="341">
        <v>0</v>
      </c>
    </row>
    <row r="3787" spans="1:15" x14ac:dyDescent="0.2">
      <c r="A3787" s="341" t="s">
        <v>9257</v>
      </c>
      <c r="B3787" s="341" t="s">
        <v>9290</v>
      </c>
      <c r="C3787" s="342" t="s">
        <v>6818</v>
      </c>
      <c r="D3787" s="342" t="s">
        <v>6819</v>
      </c>
      <c r="E3787" s="342" t="s">
        <v>9333</v>
      </c>
      <c r="F3787" s="342" t="s">
        <v>6568</v>
      </c>
      <c r="G3787" s="343">
        <v>4.6000000000000005</v>
      </c>
      <c r="H3787" s="342" t="s">
        <v>6594</v>
      </c>
      <c r="I3787" s="342" t="s">
        <v>6575</v>
      </c>
      <c r="J3787" s="342" t="s">
        <v>6755</v>
      </c>
      <c r="K3787" s="581" t="s">
        <v>7269</v>
      </c>
      <c r="L3787" s="344" t="s">
        <v>4090</v>
      </c>
      <c r="N3787" s="344" t="s">
        <v>4090</v>
      </c>
      <c r="O3787" s="341">
        <v>0</v>
      </c>
    </row>
    <row r="3788" spans="1:15" x14ac:dyDescent="0.2">
      <c r="A3788" s="341" t="s">
        <v>9257</v>
      </c>
      <c r="B3788" s="341" t="s">
        <v>9290</v>
      </c>
      <c r="C3788" s="342" t="s">
        <v>6818</v>
      </c>
      <c r="D3788" s="342" t="s">
        <v>6819</v>
      </c>
      <c r="E3788" s="342" t="s">
        <v>9322</v>
      </c>
      <c r="F3788" s="342" t="s">
        <v>6568</v>
      </c>
      <c r="G3788" s="343">
        <v>29.04</v>
      </c>
      <c r="H3788" s="342" t="s">
        <v>6594</v>
      </c>
      <c r="I3788" s="342" t="s">
        <v>6575</v>
      </c>
      <c r="J3788" s="342" t="s">
        <v>6755</v>
      </c>
      <c r="K3788" s="581" t="s">
        <v>6866</v>
      </c>
      <c r="L3788" s="344" t="s">
        <v>4090</v>
      </c>
      <c r="N3788" s="344" t="s">
        <v>4090</v>
      </c>
      <c r="O3788" s="341">
        <v>0</v>
      </c>
    </row>
    <row r="3789" spans="1:15" x14ac:dyDescent="0.2">
      <c r="A3789" s="341" t="s">
        <v>9257</v>
      </c>
      <c r="B3789" s="341" t="s">
        <v>9290</v>
      </c>
      <c r="C3789" s="342" t="s">
        <v>6818</v>
      </c>
      <c r="D3789" s="342" t="s">
        <v>6819</v>
      </c>
      <c r="E3789" s="342" t="s">
        <v>9323</v>
      </c>
      <c r="F3789" s="342" t="s">
        <v>6568</v>
      </c>
      <c r="G3789" s="343">
        <v>11.52</v>
      </c>
      <c r="H3789" s="342" t="s">
        <v>6594</v>
      </c>
      <c r="I3789" s="342" t="s">
        <v>6575</v>
      </c>
      <c r="J3789" s="342" t="s">
        <v>6755</v>
      </c>
      <c r="K3789" s="581" t="s">
        <v>6859</v>
      </c>
      <c r="L3789" s="344" t="s">
        <v>4090</v>
      </c>
      <c r="N3789" s="344" t="s">
        <v>4090</v>
      </c>
      <c r="O3789" s="341">
        <v>0</v>
      </c>
    </row>
    <row r="3790" spans="1:15" x14ac:dyDescent="0.2">
      <c r="A3790" s="341" t="s">
        <v>9257</v>
      </c>
      <c r="B3790" s="341" t="s">
        <v>9290</v>
      </c>
      <c r="C3790" s="342" t="s">
        <v>8397</v>
      </c>
      <c r="D3790" s="342" t="s">
        <v>6819</v>
      </c>
      <c r="E3790" s="342" t="s">
        <v>9255</v>
      </c>
      <c r="F3790" s="342" t="s">
        <v>6568</v>
      </c>
      <c r="G3790" s="343">
        <v>5.1450000000000005</v>
      </c>
      <c r="H3790" s="342" t="s">
        <v>6594</v>
      </c>
      <c r="I3790" s="342" t="s">
        <v>6575</v>
      </c>
      <c r="J3790" s="342" t="s">
        <v>6755</v>
      </c>
      <c r="K3790" s="581" t="s">
        <v>6859</v>
      </c>
      <c r="L3790" s="344" t="s">
        <v>4090</v>
      </c>
      <c r="N3790" s="344" t="s">
        <v>4090</v>
      </c>
      <c r="O3790" s="341">
        <v>0</v>
      </c>
    </row>
    <row r="3791" spans="1:15" x14ac:dyDescent="0.2">
      <c r="A3791" s="341" t="s">
        <v>9257</v>
      </c>
      <c r="B3791" s="341" t="s">
        <v>9290</v>
      </c>
      <c r="C3791" s="342" t="s">
        <v>6818</v>
      </c>
      <c r="D3791" s="342" t="s">
        <v>6819</v>
      </c>
      <c r="E3791" s="342" t="s">
        <v>9331</v>
      </c>
      <c r="F3791" s="342" t="s">
        <v>6568</v>
      </c>
      <c r="G3791" s="343">
        <v>52.5</v>
      </c>
      <c r="H3791" s="342" t="s">
        <v>6594</v>
      </c>
      <c r="I3791" s="342" t="s">
        <v>6575</v>
      </c>
      <c r="J3791" s="342" t="s">
        <v>6755</v>
      </c>
      <c r="K3791" s="581" t="s">
        <v>7555</v>
      </c>
      <c r="L3791" s="344" t="s">
        <v>4090</v>
      </c>
      <c r="N3791" s="344" t="s">
        <v>4090</v>
      </c>
      <c r="O3791" s="341" t="s">
        <v>6752</v>
      </c>
    </row>
    <row r="3792" spans="1:15" x14ac:dyDescent="0.2">
      <c r="A3792" s="341" t="s">
        <v>9257</v>
      </c>
      <c r="B3792" s="341" t="s">
        <v>9290</v>
      </c>
      <c r="C3792" s="342" t="s">
        <v>8397</v>
      </c>
      <c r="D3792" s="342" t="s">
        <v>6819</v>
      </c>
      <c r="E3792" s="342" t="s">
        <v>9255</v>
      </c>
      <c r="F3792" s="342" t="s">
        <v>6568</v>
      </c>
      <c r="G3792" s="343">
        <v>9</v>
      </c>
      <c r="H3792" s="342" t="s">
        <v>6594</v>
      </c>
      <c r="I3792" s="342" t="s">
        <v>6575</v>
      </c>
      <c r="J3792" s="342" t="s">
        <v>6755</v>
      </c>
      <c r="K3792" s="581" t="s">
        <v>7390</v>
      </c>
      <c r="L3792" s="344" t="s">
        <v>4090</v>
      </c>
      <c r="N3792" s="344" t="s">
        <v>4090</v>
      </c>
      <c r="O3792" s="341">
        <v>0</v>
      </c>
    </row>
    <row r="3793" spans="1:15" x14ac:dyDescent="0.2">
      <c r="A3793" s="341" t="s">
        <v>9257</v>
      </c>
      <c r="B3793" s="341" t="s">
        <v>9290</v>
      </c>
      <c r="C3793" s="342" t="s">
        <v>8397</v>
      </c>
      <c r="D3793" s="342" t="s">
        <v>6819</v>
      </c>
      <c r="E3793" s="342" t="s">
        <v>9326</v>
      </c>
      <c r="F3793" s="342" t="s">
        <v>6568</v>
      </c>
      <c r="G3793" s="343">
        <v>14.55</v>
      </c>
      <c r="H3793" s="342" t="s">
        <v>6594</v>
      </c>
      <c r="I3793" s="342" t="s">
        <v>6575</v>
      </c>
      <c r="J3793" s="342" t="s">
        <v>6755</v>
      </c>
      <c r="K3793" s="581" t="s">
        <v>7394</v>
      </c>
      <c r="L3793" s="344" t="s">
        <v>4090</v>
      </c>
      <c r="N3793" s="344" t="s">
        <v>4090</v>
      </c>
      <c r="O3793" s="341">
        <v>0</v>
      </c>
    </row>
    <row r="3794" spans="1:15" x14ac:dyDescent="0.2">
      <c r="A3794" s="341" t="s">
        <v>9257</v>
      </c>
      <c r="B3794" s="341" t="s">
        <v>9290</v>
      </c>
      <c r="C3794" s="342" t="s">
        <v>6818</v>
      </c>
      <c r="D3794" s="342" t="s">
        <v>6819</v>
      </c>
      <c r="E3794" s="342" t="s">
        <v>9325</v>
      </c>
      <c r="F3794" s="342" t="s">
        <v>6568</v>
      </c>
      <c r="G3794" s="343">
        <v>17.420000000000002</v>
      </c>
      <c r="H3794" s="342" t="s">
        <v>6594</v>
      </c>
      <c r="I3794" s="342" t="s">
        <v>6575</v>
      </c>
      <c r="J3794" s="342" t="s">
        <v>6755</v>
      </c>
      <c r="K3794" s="581" t="s">
        <v>6805</v>
      </c>
      <c r="L3794" s="344" t="s">
        <v>4090</v>
      </c>
      <c r="N3794" s="344" t="s">
        <v>4090</v>
      </c>
      <c r="O3794" s="341" t="s">
        <v>6752</v>
      </c>
    </row>
    <row r="3795" spans="1:15" x14ac:dyDescent="0.2">
      <c r="A3795" s="341" t="s">
        <v>9257</v>
      </c>
      <c r="B3795" s="341" t="s">
        <v>9290</v>
      </c>
      <c r="C3795" s="342" t="s">
        <v>6818</v>
      </c>
      <c r="D3795" s="342" t="s">
        <v>6819</v>
      </c>
      <c r="E3795" s="342" t="s">
        <v>9325</v>
      </c>
      <c r="F3795" s="342" t="s">
        <v>6568</v>
      </c>
      <c r="G3795" s="343">
        <v>79.98</v>
      </c>
      <c r="H3795" s="342" t="s">
        <v>6594</v>
      </c>
      <c r="I3795" s="342" t="s">
        <v>6575</v>
      </c>
      <c r="J3795" s="342" t="s">
        <v>6755</v>
      </c>
      <c r="K3795" s="581" t="s">
        <v>6782</v>
      </c>
      <c r="L3795" s="344" t="s">
        <v>4090</v>
      </c>
      <c r="N3795" s="344" t="s">
        <v>4090</v>
      </c>
      <c r="O3795" s="341" t="s">
        <v>6752</v>
      </c>
    </row>
    <row r="3796" spans="1:15" x14ac:dyDescent="0.2">
      <c r="A3796" s="341" t="s">
        <v>9257</v>
      </c>
      <c r="B3796" s="341" t="s">
        <v>9290</v>
      </c>
      <c r="C3796" s="342" t="s">
        <v>6818</v>
      </c>
      <c r="D3796" s="342" t="s">
        <v>6819</v>
      </c>
      <c r="E3796" s="342" t="s">
        <v>9323</v>
      </c>
      <c r="F3796" s="342" t="s">
        <v>6568</v>
      </c>
      <c r="G3796" s="343">
        <v>9.4</v>
      </c>
      <c r="H3796" s="342" t="s">
        <v>6594</v>
      </c>
      <c r="I3796" s="342" t="s">
        <v>6575</v>
      </c>
      <c r="J3796" s="342" t="s">
        <v>6755</v>
      </c>
      <c r="K3796" s="581" t="s">
        <v>7390</v>
      </c>
      <c r="L3796" s="344" t="s">
        <v>4090</v>
      </c>
      <c r="N3796" s="344" t="s">
        <v>4090</v>
      </c>
      <c r="O3796" s="341">
        <v>0</v>
      </c>
    </row>
    <row r="3797" spans="1:15" x14ac:dyDescent="0.2">
      <c r="A3797" s="341" t="s">
        <v>9257</v>
      </c>
      <c r="B3797" s="341" t="s">
        <v>9290</v>
      </c>
      <c r="C3797" s="342" t="s">
        <v>8400</v>
      </c>
      <c r="D3797" s="342" t="s">
        <v>6819</v>
      </c>
      <c r="E3797" s="342" t="s">
        <v>9255</v>
      </c>
      <c r="F3797" s="342" t="s">
        <v>6568</v>
      </c>
      <c r="G3797" s="343">
        <v>27</v>
      </c>
      <c r="H3797" s="342" t="s">
        <v>6594</v>
      </c>
      <c r="I3797" s="342" t="s">
        <v>6575</v>
      </c>
      <c r="J3797" s="342" t="s">
        <v>6755</v>
      </c>
      <c r="K3797" s="581" t="s">
        <v>7576</v>
      </c>
      <c r="L3797" s="344" t="s">
        <v>4090</v>
      </c>
      <c r="N3797" s="344" t="s">
        <v>4090</v>
      </c>
      <c r="O3797" s="341" t="s">
        <v>6752</v>
      </c>
    </row>
    <row r="3798" spans="1:15" x14ac:dyDescent="0.2">
      <c r="A3798" s="341" t="s">
        <v>9257</v>
      </c>
      <c r="B3798" s="341" t="s">
        <v>9290</v>
      </c>
      <c r="C3798" s="342" t="s">
        <v>8400</v>
      </c>
      <c r="D3798" s="342" t="s">
        <v>6819</v>
      </c>
      <c r="E3798" s="342" t="s">
        <v>9255</v>
      </c>
      <c r="F3798" s="342" t="s">
        <v>6568</v>
      </c>
      <c r="G3798" s="343">
        <v>10</v>
      </c>
      <c r="H3798" s="342" t="s">
        <v>6594</v>
      </c>
      <c r="I3798" s="342" t="s">
        <v>6575</v>
      </c>
      <c r="J3798" s="342" t="s">
        <v>6755</v>
      </c>
      <c r="K3798" s="581" t="s">
        <v>7977</v>
      </c>
      <c r="L3798" s="344" t="s">
        <v>4090</v>
      </c>
      <c r="N3798" s="344" t="s">
        <v>4090</v>
      </c>
      <c r="O3798" s="341" t="s">
        <v>6752</v>
      </c>
    </row>
    <row r="3799" spans="1:15" x14ac:dyDescent="0.2">
      <c r="A3799" s="341" t="s">
        <v>9257</v>
      </c>
      <c r="B3799" s="341" t="s">
        <v>9290</v>
      </c>
      <c r="C3799" s="342" t="s">
        <v>6818</v>
      </c>
      <c r="D3799" s="342" t="s">
        <v>6819</v>
      </c>
      <c r="E3799" s="342" t="s">
        <v>9319</v>
      </c>
      <c r="F3799" s="342" t="s">
        <v>6568</v>
      </c>
      <c r="G3799" s="343">
        <v>4.4000000000000004</v>
      </c>
      <c r="H3799" s="342" t="s">
        <v>6594</v>
      </c>
      <c r="I3799" s="342" t="s">
        <v>6575</v>
      </c>
      <c r="J3799" s="342" t="s">
        <v>6755</v>
      </c>
      <c r="K3799" s="581" t="s">
        <v>8418</v>
      </c>
      <c r="L3799" s="344" t="s">
        <v>4090</v>
      </c>
      <c r="N3799" s="344" t="s">
        <v>4090</v>
      </c>
      <c r="O3799" s="341">
        <v>0</v>
      </c>
    </row>
    <row r="3800" spans="1:15" x14ac:dyDescent="0.2">
      <c r="A3800" s="341" t="s">
        <v>9257</v>
      </c>
      <c r="B3800" s="341" t="s">
        <v>9290</v>
      </c>
      <c r="C3800" s="342" t="s">
        <v>8400</v>
      </c>
      <c r="D3800" s="342" t="s">
        <v>6819</v>
      </c>
      <c r="E3800" s="342" t="s">
        <v>9322</v>
      </c>
      <c r="F3800" s="342" t="s">
        <v>6568</v>
      </c>
      <c r="G3800" s="343">
        <v>4.2300000000000004</v>
      </c>
      <c r="H3800" s="342" t="s">
        <v>6594</v>
      </c>
      <c r="I3800" s="342" t="s">
        <v>6575</v>
      </c>
      <c r="J3800" s="342" t="s">
        <v>6755</v>
      </c>
      <c r="K3800" s="581" t="s">
        <v>6805</v>
      </c>
      <c r="L3800" s="344" t="s">
        <v>4090</v>
      </c>
      <c r="N3800" s="344" t="s">
        <v>4090</v>
      </c>
      <c r="O3800" s="341">
        <v>0</v>
      </c>
    </row>
    <row r="3801" spans="1:15" x14ac:dyDescent="0.2">
      <c r="A3801" s="341" t="s">
        <v>9257</v>
      </c>
      <c r="B3801" s="341" t="s">
        <v>9290</v>
      </c>
      <c r="C3801" s="342" t="s">
        <v>6818</v>
      </c>
      <c r="D3801" s="342" t="s">
        <v>6819</v>
      </c>
      <c r="E3801" s="342" t="s">
        <v>9322</v>
      </c>
      <c r="F3801" s="342" t="s">
        <v>6568</v>
      </c>
      <c r="G3801" s="343">
        <v>70</v>
      </c>
      <c r="H3801" s="342" t="s">
        <v>6594</v>
      </c>
      <c r="I3801" s="342" t="s">
        <v>6575</v>
      </c>
      <c r="J3801" s="342" t="s">
        <v>6755</v>
      </c>
      <c r="K3801" s="581" t="s">
        <v>6763</v>
      </c>
      <c r="L3801" s="344" t="s">
        <v>4090</v>
      </c>
      <c r="N3801" s="344" t="s">
        <v>4090</v>
      </c>
      <c r="O3801" s="341" t="s">
        <v>6752</v>
      </c>
    </row>
    <row r="3802" spans="1:15" x14ac:dyDescent="0.2">
      <c r="A3802" s="341" t="s">
        <v>9257</v>
      </c>
      <c r="B3802" s="341" t="s">
        <v>9290</v>
      </c>
      <c r="C3802" s="342" t="s">
        <v>6818</v>
      </c>
      <c r="D3802" s="342" t="s">
        <v>6819</v>
      </c>
      <c r="E3802" s="342" t="s">
        <v>9324</v>
      </c>
      <c r="F3802" s="342" t="s">
        <v>6568</v>
      </c>
      <c r="G3802" s="343">
        <v>95.88</v>
      </c>
      <c r="H3802" s="342" t="s">
        <v>6594</v>
      </c>
      <c r="I3802" s="342" t="s">
        <v>6575</v>
      </c>
      <c r="J3802" s="342" t="s">
        <v>6755</v>
      </c>
      <c r="K3802" s="581" t="s">
        <v>7045</v>
      </c>
      <c r="L3802" s="344" t="s">
        <v>4090</v>
      </c>
      <c r="N3802" s="344" t="s">
        <v>4090</v>
      </c>
      <c r="O3802" s="341" t="s">
        <v>6752</v>
      </c>
    </row>
    <row r="3803" spans="1:15" x14ac:dyDescent="0.2">
      <c r="A3803" s="341" t="s">
        <v>9257</v>
      </c>
      <c r="B3803" s="341" t="s">
        <v>9272</v>
      </c>
      <c r="C3803" s="342" t="s">
        <v>6823</v>
      </c>
      <c r="D3803" s="342" t="s">
        <v>6612</v>
      </c>
      <c r="E3803" s="342" t="s">
        <v>9319</v>
      </c>
      <c r="F3803" s="342" t="s">
        <v>6568</v>
      </c>
      <c r="G3803" s="343">
        <v>6.08</v>
      </c>
      <c r="H3803" s="342" t="s">
        <v>6594</v>
      </c>
      <c r="I3803" s="342" t="s">
        <v>6575</v>
      </c>
      <c r="J3803" s="342" t="s">
        <v>6755</v>
      </c>
      <c r="K3803" s="581" t="s">
        <v>8105</v>
      </c>
      <c r="L3803" s="344" t="s">
        <v>4090</v>
      </c>
      <c r="N3803" s="344" t="s">
        <v>4090</v>
      </c>
      <c r="O3803" s="341" t="s">
        <v>6752</v>
      </c>
    </row>
    <row r="3804" spans="1:15" x14ac:dyDescent="0.2">
      <c r="A3804" s="341" t="s">
        <v>9257</v>
      </c>
      <c r="B3804" s="341" t="s">
        <v>9272</v>
      </c>
      <c r="C3804" s="342" t="s">
        <v>8419</v>
      </c>
      <c r="D3804" s="342" t="s">
        <v>6612</v>
      </c>
      <c r="E3804" s="342" t="s">
        <v>9320</v>
      </c>
      <c r="F3804" s="342" t="s">
        <v>6568</v>
      </c>
      <c r="G3804" s="343">
        <v>6.5</v>
      </c>
      <c r="H3804" s="342" t="s">
        <v>6594</v>
      </c>
      <c r="I3804" s="342" t="s">
        <v>6575</v>
      </c>
      <c r="J3804" s="342" t="s">
        <v>6755</v>
      </c>
      <c r="K3804" s="581" t="s">
        <v>6915</v>
      </c>
      <c r="L3804" s="344" t="s">
        <v>4090</v>
      </c>
      <c r="N3804" s="344" t="s">
        <v>4090</v>
      </c>
      <c r="O3804" s="341" t="s">
        <v>6766</v>
      </c>
    </row>
    <row r="3805" spans="1:15" x14ac:dyDescent="0.2">
      <c r="A3805" s="341" t="s">
        <v>9257</v>
      </c>
      <c r="B3805" s="341" t="s">
        <v>9272</v>
      </c>
      <c r="C3805" s="342" t="s">
        <v>6611</v>
      </c>
      <c r="D3805" s="342" t="s">
        <v>6612</v>
      </c>
      <c r="E3805" s="342" t="s">
        <v>9325</v>
      </c>
      <c r="F3805" s="342" t="s">
        <v>6568</v>
      </c>
      <c r="G3805" s="343">
        <v>9.2799999999999994</v>
      </c>
      <c r="H3805" s="342" t="s">
        <v>6594</v>
      </c>
      <c r="I3805" s="342" t="s">
        <v>6575</v>
      </c>
      <c r="J3805" s="342" t="s">
        <v>6755</v>
      </c>
      <c r="K3805" s="581" t="s">
        <v>8287</v>
      </c>
      <c r="L3805" s="344" t="s">
        <v>4090</v>
      </c>
      <c r="N3805" s="344" t="s">
        <v>4090</v>
      </c>
      <c r="O3805" s="341" t="s">
        <v>6752</v>
      </c>
    </row>
    <row r="3806" spans="1:15" x14ac:dyDescent="0.2">
      <c r="A3806" s="341" t="s">
        <v>9257</v>
      </c>
      <c r="B3806" s="341" t="s">
        <v>9272</v>
      </c>
      <c r="C3806" s="342" t="s">
        <v>6611</v>
      </c>
      <c r="D3806" s="342" t="s">
        <v>6612</v>
      </c>
      <c r="E3806" s="342" t="s">
        <v>9323</v>
      </c>
      <c r="F3806" s="342" t="s">
        <v>6568</v>
      </c>
      <c r="G3806" s="343">
        <v>7.84</v>
      </c>
      <c r="H3806" s="342" t="s">
        <v>6594</v>
      </c>
      <c r="I3806" s="342" t="s">
        <v>6575</v>
      </c>
      <c r="J3806" s="342" t="s">
        <v>6755</v>
      </c>
      <c r="K3806" s="581" t="s">
        <v>8420</v>
      </c>
      <c r="L3806" s="344" t="s">
        <v>4090</v>
      </c>
      <c r="N3806" s="344" t="s">
        <v>4090</v>
      </c>
      <c r="O3806" s="341" t="s">
        <v>6752</v>
      </c>
    </row>
    <row r="3807" spans="1:15" x14ac:dyDescent="0.2">
      <c r="A3807" s="341" t="s">
        <v>9257</v>
      </c>
      <c r="B3807" s="341" t="s">
        <v>9272</v>
      </c>
      <c r="C3807" s="342" t="s">
        <v>6611</v>
      </c>
      <c r="D3807" s="342" t="s">
        <v>6612</v>
      </c>
      <c r="E3807" s="342" t="s">
        <v>9323</v>
      </c>
      <c r="F3807" s="342" t="s">
        <v>6568</v>
      </c>
      <c r="G3807" s="343">
        <v>7</v>
      </c>
      <c r="H3807" s="342" t="s">
        <v>6594</v>
      </c>
      <c r="I3807" s="342" t="s">
        <v>6575</v>
      </c>
      <c r="J3807" s="342" t="s">
        <v>6755</v>
      </c>
      <c r="K3807" s="581" t="s">
        <v>6794</v>
      </c>
      <c r="L3807" s="344" t="s">
        <v>4090</v>
      </c>
      <c r="N3807" s="344" t="s">
        <v>4090</v>
      </c>
      <c r="O3807" s="341" t="s">
        <v>6766</v>
      </c>
    </row>
    <row r="3808" spans="1:15" x14ac:dyDescent="0.2">
      <c r="A3808" s="341" t="s">
        <v>9257</v>
      </c>
      <c r="B3808" s="341" t="s">
        <v>9272</v>
      </c>
      <c r="C3808" s="342" t="s">
        <v>6825</v>
      </c>
      <c r="D3808" s="342" t="s">
        <v>6612</v>
      </c>
      <c r="E3808" s="342" t="s">
        <v>9320</v>
      </c>
      <c r="F3808" s="342" t="s">
        <v>6568</v>
      </c>
      <c r="G3808" s="343">
        <v>6.24</v>
      </c>
      <c r="H3808" s="342" t="s">
        <v>6594</v>
      </c>
      <c r="I3808" s="342" t="s">
        <v>6575</v>
      </c>
      <c r="J3808" s="342" t="s">
        <v>6755</v>
      </c>
      <c r="K3808" s="581" t="s">
        <v>8421</v>
      </c>
      <c r="L3808" s="344" t="s">
        <v>4090</v>
      </c>
      <c r="N3808" s="344" t="s">
        <v>4090</v>
      </c>
      <c r="O3808" s="341" t="s">
        <v>6766</v>
      </c>
    </row>
    <row r="3809" spans="1:15" x14ac:dyDescent="0.2">
      <c r="A3809" s="341" t="s">
        <v>9257</v>
      </c>
      <c r="B3809" s="341" t="s">
        <v>9272</v>
      </c>
      <c r="C3809" s="342" t="s">
        <v>6825</v>
      </c>
      <c r="D3809" s="342" t="s">
        <v>6612</v>
      </c>
      <c r="E3809" s="342" t="s">
        <v>9329</v>
      </c>
      <c r="F3809" s="342" t="s">
        <v>6568</v>
      </c>
      <c r="G3809" s="343">
        <v>6.25</v>
      </c>
      <c r="H3809" s="342" t="s">
        <v>6594</v>
      </c>
      <c r="I3809" s="342" t="s">
        <v>6575</v>
      </c>
      <c r="J3809" s="342" t="s">
        <v>6755</v>
      </c>
      <c r="K3809" s="581" t="s">
        <v>7696</v>
      </c>
      <c r="L3809" s="344" t="s">
        <v>4090</v>
      </c>
      <c r="N3809" s="344" t="s">
        <v>4090</v>
      </c>
      <c r="O3809" s="341" t="s">
        <v>6766</v>
      </c>
    </row>
    <row r="3810" spans="1:15" x14ac:dyDescent="0.2">
      <c r="A3810" s="341" t="s">
        <v>9257</v>
      </c>
      <c r="B3810" s="341" t="s">
        <v>9272</v>
      </c>
      <c r="C3810" s="342" t="s">
        <v>6825</v>
      </c>
      <c r="D3810" s="342" t="s">
        <v>6612</v>
      </c>
      <c r="E3810" s="342" t="s">
        <v>9319</v>
      </c>
      <c r="F3810" s="342" t="s">
        <v>6568</v>
      </c>
      <c r="G3810" s="343">
        <v>4.41</v>
      </c>
      <c r="H3810" s="342" t="s">
        <v>6594</v>
      </c>
      <c r="I3810" s="342" t="s">
        <v>6575</v>
      </c>
      <c r="J3810" s="342" t="s">
        <v>6755</v>
      </c>
      <c r="K3810" s="581" t="s">
        <v>7433</v>
      </c>
      <c r="L3810" s="344" t="s">
        <v>4090</v>
      </c>
      <c r="N3810" s="344" t="s">
        <v>4090</v>
      </c>
      <c r="O3810" s="341" t="s">
        <v>6766</v>
      </c>
    </row>
    <row r="3811" spans="1:15" x14ac:dyDescent="0.2">
      <c r="A3811" s="341" t="s">
        <v>9257</v>
      </c>
      <c r="B3811" s="341" t="s">
        <v>9272</v>
      </c>
      <c r="C3811" s="342" t="s">
        <v>6825</v>
      </c>
      <c r="D3811" s="342" t="s">
        <v>6612</v>
      </c>
      <c r="E3811" s="342" t="s">
        <v>9321</v>
      </c>
      <c r="F3811" s="342" t="s">
        <v>6568</v>
      </c>
      <c r="G3811" s="343">
        <v>5.72</v>
      </c>
      <c r="H3811" s="342" t="s">
        <v>6594</v>
      </c>
      <c r="I3811" s="342" t="s">
        <v>6575</v>
      </c>
      <c r="J3811" s="342" t="s">
        <v>6755</v>
      </c>
      <c r="K3811" s="581" t="s">
        <v>8422</v>
      </c>
      <c r="L3811" s="344" t="s">
        <v>4090</v>
      </c>
      <c r="N3811" s="344" t="s">
        <v>4090</v>
      </c>
      <c r="O3811" s="341" t="s">
        <v>6766</v>
      </c>
    </row>
    <row r="3812" spans="1:15" x14ac:dyDescent="0.2">
      <c r="A3812" s="341" t="s">
        <v>9257</v>
      </c>
      <c r="B3812" s="341" t="s">
        <v>9272</v>
      </c>
      <c r="C3812" s="342" t="s">
        <v>6825</v>
      </c>
      <c r="D3812" s="342" t="s">
        <v>6612</v>
      </c>
      <c r="E3812" s="342" t="s">
        <v>9326</v>
      </c>
      <c r="F3812" s="342" t="s">
        <v>6568</v>
      </c>
      <c r="G3812" s="343">
        <v>7</v>
      </c>
      <c r="H3812" s="342" t="s">
        <v>6594</v>
      </c>
      <c r="I3812" s="342" t="s">
        <v>6575</v>
      </c>
      <c r="J3812" s="342" t="s">
        <v>6755</v>
      </c>
      <c r="K3812" s="581" t="s">
        <v>8423</v>
      </c>
      <c r="L3812" s="344" t="s">
        <v>4090</v>
      </c>
      <c r="N3812" s="344" t="s">
        <v>4090</v>
      </c>
      <c r="O3812" s="341" t="s">
        <v>6766</v>
      </c>
    </row>
    <row r="3813" spans="1:15" x14ac:dyDescent="0.2">
      <c r="A3813" s="341" t="s">
        <v>9257</v>
      </c>
      <c r="B3813" s="341" t="s">
        <v>9272</v>
      </c>
      <c r="C3813" s="342" t="s">
        <v>6823</v>
      </c>
      <c r="D3813" s="342" t="s">
        <v>6612</v>
      </c>
      <c r="E3813" s="342" t="s">
        <v>9319</v>
      </c>
      <c r="F3813" s="342" t="s">
        <v>6568</v>
      </c>
      <c r="G3813" s="343">
        <v>7.65</v>
      </c>
      <c r="H3813" s="342" t="s">
        <v>6594</v>
      </c>
      <c r="I3813" s="342" t="s">
        <v>6575</v>
      </c>
      <c r="J3813" s="342" t="s">
        <v>6755</v>
      </c>
      <c r="K3813" s="581" t="s">
        <v>7126</v>
      </c>
      <c r="L3813" s="344" t="s">
        <v>4090</v>
      </c>
      <c r="N3813" s="344" t="s">
        <v>4090</v>
      </c>
      <c r="O3813" s="341" t="s">
        <v>6752</v>
      </c>
    </row>
    <row r="3814" spans="1:15" x14ac:dyDescent="0.2">
      <c r="A3814" s="341" t="s">
        <v>9257</v>
      </c>
      <c r="B3814" s="341" t="s">
        <v>9272</v>
      </c>
      <c r="C3814" s="342" t="s">
        <v>6823</v>
      </c>
      <c r="D3814" s="342" t="s">
        <v>6612</v>
      </c>
      <c r="E3814" s="342" t="s">
        <v>9322</v>
      </c>
      <c r="F3814" s="342" t="s">
        <v>6568</v>
      </c>
      <c r="G3814" s="343">
        <v>29.900000000000002</v>
      </c>
      <c r="H3814" s="342" t="s">
        <v>6594</v>
      </c>
      <c r="I3814" s="342" t="s">
        <v>6575</v>
      </c>
      <c r="J3814" s="342" t="s">
        <v>6755</v>
      </c>
      <c r="K3814" s="581" t="s">
        <v>7983</v>
      </c>
      <c r="L3814" s="344" t="s">
        <v>4090</v>
      </c>
      <c r="N3814" s="344" t="s">
        <v>4090</v>
      </c>
      <c r="O3814" s="341" t="s">
        <v>6752</v>
      </c>
    </row>
    <row r="3815" spans="1:15" x14ac:dyDescent="0.2">
      <c r="A3815" s="341" t="s">
        <v>9257</v>
      </c>
      <c r="B3815" s="341" t="s">
        <v>9272</v>
      </c>
      <c r="C3815" s="342" t="s">
        <v>6823</v>
      </c>
      <c r="D3815" s="342" t="s">
        <v>6612</v>
      </c>
      <c r="E3815" s="342" t="s">
        <v>9322</v>
      </c>
      <c r="F3815" s="342" t="s">
        <v>6568</v>
      </c>
      <c r="G3815" s="343">
        <v>29.900000000000002</v>
      </c>
      <c r="H3815" s="342" t="s">
        <v>6594</v>
      </c>
      <c r="I3815" s="342" t="s">
        <v>6575</v>
      </c>
      <c r="J3815" s="342" t="s">
        <v>6755</v>
      </c>
      <c r="K3815" s="581" t="s">
        <v>6806</v>
      </c>
      <c r="L3815" s="344" t="s">
        <v>4090</v>
      </c>
      <c r="N3815" s="344" t="s">
        <v>4090</v>
      </c>
      <c r="O3815" s="341" t="s">
        <v>6752</v>
      </c>
    </row>
    <row r="3816" spans="1:15" x14ac:dyDescent="0.2">
      <c r="A3816" s="341" t="s">
        <v>9257</v>
      </c>
      <c r="B3816" s="341" t="s">
        <v>9272</v>
      </c>
      <c r="C3816" s="342" t="s">
        <v>6823</v>
      </c>
      <c r="D3816" s="342" t="s">
        <v>6612</v>
      </c>
      <c r="E3816" s="342" t="s">
        <v>9321</v>
      </c>
      <c r="F3816" s="342" t="s">
        <v>6568</v>
      </c>
      <c r="G3816" s="343">
        <v>20.92</v>
      </c>
      <c r="H3816" s="342" t="s">
        <v>6594</v>
      </c>
      <c r="I3816" s="342" t="s">
        <v>6575</v>
      </c>
      <c r="J3816" s="342" t="s">
        <v>6755</v>
      </c>
      <c r="K3816" s="581" t="s">
        <v>7188</v>
      </c>
      <c r="L3816" s="344" t="s">
        <v>4090</v>
      </c>
      <c r="N3816" s="344" t="s">
        <v>4090</v>
      </c>
      <c r="O3816" s="341">
        <v>0</v>
      </c>
    </row>
    <row r="3817" spans="1:15" x14ac:dyDescent="0.2">
      <c r="A3817" s="341" t="s">
        <v>9257</v>
      </c>
      <c r="B3817" s="341" t="s">
        <v>9272</v>
      </c>
      <c r="C3817" s="342" t="s">
        <v>6823</v>
      </c>
      <c r="D3817" s="342" t="s">
        <v>6612</v>
      </c>
      <c r="E3817" s="342" t="s">
        <v>9325</v>
      </c>
      <c r="F3817" s="342" t="s">
        <v>6568</v>
      </c>
      <c r="G3817" s="343">
        <v>4.05</v>
      </c>
      <c r="H3817" s="342" t="s">
        <v>6594</v>
      </c>
      <c r="I3817" s="342" t="s">
        <v>6575</v>
      </c>
      <c r="J3817" s="342" t="s">
        <v>6755</v>
      </c>
      <c r="K3817" s="581" t="s">
        <v>7115</v>
      </c>
      <c r="L3817" s="344" t="s">
        <v>4090</v>
      </c>
      <c r="N3817" s="344" t="s">
        <v>4090</v>
      </c>
      <c r="O3817" s="341">
        <v>0</v>
      </c>
    </row>
    <row r="3818" spans="1:15" x14ac:dyDescent="0.2">
      <c r="A3818" s="341" t="s">
        <v>9257</v>
      </c>
      <c r="B3818" s="341" t="s">
        <v>9272</v>
      </c>
      <c r="C3818" s="342" t="s">
        <v>6823</v>
      </c>
      <c r="D3818" s="342" t="s">
        <v>6612</v>
      </c>
      <c r="E3818" s="342" t="s">
        <v>9321</v>
      </c>
      <c r="F3818" s="342" t="s">
        <v>6568</v>
      </c>
      <c r="G3818" s="343">
        <v>3.7</v>
      </c>
      <c r="H3818" s="342" t="s">
        <v>6594</v>
      </c>
      <c r="I3818" s="342" t="s">
        <v>6575</v>
      </c>
      <c r="J3818" s="342" t="s">
        <v>6755</v>
      </c>
      <c r="K3818" s="581" t="s">
        <v>7093</v>
      </c>
      <c r="L3818" s="344" t="s">
        <v>4090</v>
      </c>
      <c r="N3818" s="344" t="s">
        <v>4090</v>
      </c>
      <c r="O3818" s="341">
        <v>0</v>
      </c>
    </row>
    <row r="3819" spans="1:15" x14ac:dyDescent="0.2">
      <c r="A3819" s="341" t="s">
        <v>9257</v>
      </c>
      <c r="B3819" s="341" t="s">
        <v>9272</v>
      </c>
      <c r="C3819" s="342" t="s">
        <v>6823</v>
      </c>
      <c r="D3819" s="342" t="s">
        <v>6612</v>
      </c>
      <c r="E3819" s="342" t="s">
        <v>9321</v>
      </c>
      <c r="F3819" s="342" t="s">
        <v>6568</v>
      </c>
      <c r="G3819" s="343">
        <v>18.87</v>
      </c>
      <c r="H3819" s="342" t="s">
        <v>6594</v>
      </c>
      <c r="I3819" s="342" t="s">
        <v>6575</v>
      </c>
      <c r="J3819" s="342" t="s">
        <v>6755</v>
      </c>
      <c r="K3819" s="581" t="s">
        <v>7094</v>
      </c>
      <c r="L3819" s="344" t="s">
        <v>4090</v>
      </c>
      <c r="N3819" s="344" t="s">
        <v>4090</v>
      </c>
      <c r="O3819" s="341">
        <v>0</v>
      </c>
    </row>
    <row r="3820" spans="1:15" x14ac:dyDescent="0.2">
      <c r="A3820" s="341" t="s">
        <v>9257</v>
      </c>
      <c r="B3820" s="341" t="s">
        <v>9272</v>
      </c>
      <c r="C3820" s="342" t="s">
        <v>6823</v>
      </c>
      <c r="D3820" s="342" t="s">
        <v>6612</v>
      </c>
      <c r="E3820" s="342" t="s">
        <v>9320</v>
      </c>
      <c r="F3820" s="342" t="s">
        <v>6568</v>
      </c>
      <c r="G3820" s="343">
        <v>49.800000000000004</v>
      </c>
      <c r="H3820" s="342" t="s">
        <v>6594</v>
      </c>
      <c r="I3820" s="342" t="s">
        <v>6575</v>
      </c>
      <c r="J3820" s="342" t="s">
        <v>6755</v>
      </c>
      <c r="K3820" s="581" t="s">
        <v>8424</v>
      </c>
      <c r="L3820" s="344" t="s">
        <v>4090</v>
      </c>
      <c r="N3820" s="344" t="s">
        <v>4090</v>
      </c>
      <c r="O3820" s="341" t="s">
        <v>6752</v>
      </c>
    </row>
    <row r="3821" spans="1:15" x14ac:dyDescent="0.2">
      <c r="A3821" s="341" t="s">
        <v>9257</v>
      </c>
      <c r="B3821" s="341" t="s">
        <v>9272</v>
      </c>
      <c r="C3821" s="342" t="s">
        <v>6823</v>
      </c>
      <c r="D3821" s="342" t="s">
        <v>6612</v>
      </c>
      <c r="E3821" s="342" t="s">
        <v>9328</v>
      </c>
      <c r="F3821" s="342" t="s">
        <v>6568</v>
      </c>
      <c r="G3821" s="343">
        <v>1.26</v>
      </c>
      <c r="H3821" s="342" t="s">
        <v>6594</v>
      </c>
      <c r="I3821" s="342" t="s">
        <v>6575</v>
      </c>
      <c r="J3821" s="342" t="s">
        <v>6755</v>
      </c>
      <c r="K3821" s="581" t="s">
        <v>8425</v>
      </c>
      <c r="L3821" s="344" t="s">
        <v>4090</v>
      </c>
      <c r="N3821" s="344" t="s">
        <v>4090</v>
      </c>
      <c r="O3821" s="341">
        <v>0</v>
      </c>
    </row>
    <row r="3822" spans="1:15" x14ac:dyDescent="0.2">
      <c r="A3822" s="341" t="s">
        <v>9257</v>
      </c>
      <c r="B3822" s="341" t="s">
        <v>9272</v>
      </c>
      <c r="C3822" s="342" t="s">
        <v>6611</v>
      </c>
      <c r="D3822" s="342" t="s">
        <v>6612</v>
      </c>
      <c r="E3822" s="342" t="s">
        <v>9324</v>
      </c>
      <c r="F3822" s="342" t="s">
        <v>6568</v>
      </c>
      <c r="G3822" s="343">
        <v>1.92</v>
      </c>
      <c r="H3822" s="342" t="s">
        <v>6594</v>
      </c>
      <c r="I3822" s="342" t="s">
        <v>6575</v>
      </c>
      <c r="J3822" s="342" t="s">
        <v>6755</v>
      </c>
      <c r="K3822" s="581" t="s">
        <v>8426</v>
      </c>
      <c r="L3822" s="344" t="s">
        <v>4090</v>
      </c>
      <c r="N3822" s="344" t="s">
        <v>4090</v>
      </c>
      <c r="O3822" s="341">
        <v>0</v>
      </c>
    </row>
    <row r="3823" spans="1:15" x14ac:dyDescent="0.2">
      <c r="A3823" s="341" t="s">
        <v>9257</v>
      </c>
      <c r="B3823" s="341" t="s">
        <v>9272</v>
      </c>
      <c r="C3823" s="342" t="s">
        <v>6611</v>
      </c>
      <c r="D3823" s="342" t="s">
        <v>6612</v>
      </c>
      <c r="E3823" s="342" t="s">
        <v>9337</v>
      </c>
      <c r="F3823" s="342" t="s">
        <v>6568</v>
      </c>
      <c r="G3823" s="343">
        <v>3.84</v>
      </c>
      <c r="H3823" s="342" t="s">
        <v>6594</v>
      </c>
      <c r="I3823" s="342" t="s">
        <v>6575</v>
      </c>
      <c r="J3823" s="342" t="s">
        <v>6755</v>
      </c>
      <c r="K3823" s="581" t="s">
        <v>8008</v>
      </c>
      <c r="L3823" s="344" t="s">
        <v>4090</v>
      </c>
      <c r="N3823" s="344" t="s">
        <v>4090</v>
      </c>
      <c r="O3823" s="341">
        <v>0</v>
      </c>
    </row>
    <row r="3824" spans="1:15" x14ac:dyDescent="0.2">
      <c r="A3824" s="341" t="s">
        <v>9257</v>
      </c>
      <c r="B3824" s="341" t="s">
        <v>9272</v>
      </c>
      <c r="C3824" s="342" t="s">
        <v>6611</v>
      </c>
      <c r="D3824" s="342" t="s">
        <v>6612</v>
      </c>
      <c r="E3824" s="342" t="s">
        <v>9337</v>
      </c>
      <c r="F3824" s="342" t="s">
        <v>6568</v>
      </c>
      <c r="G3824" s="343">
        <v>4.68</v>
      </c>
      <c r="H3824" s="342" t="s">
        <v>6594</v>
      </c>
      <c r="I3824" s="342" t="s">
        <v>6575</v>
      </c>
      <c r="J3824" s="342" t="s">
        <v>6755</v>
      </c>
      <c r="K3824" s="581" t="s">
        <v>8241</v>
      </c>
      <c r="L3824" s="344" t="s">
        <v>4090</v>
      </c>
      <c r="N3824" s="344" t="s">
        <v>4090</v>
      </c>
      <c r="O3824" s="341">
        <v>0</v>
      </c>
    </row>
    <row r="3825" spans="1:15" x14ac:dyDescent="0.2">
      <c r="A3825" s="341" t="s">
        <v>9257</v>
      </c>
      <c r="B3825" s="341" t="s">
        <v>9272</v>
      </c>
      <c r="C3825" s="342" t="s">
        <v>6611</v>
      </c>
      <c r="D3825" s="342" t="s">
        <v>6612</v>
      </c>
      <c r="E3825" s="342" t="s">
        <v>9324</v>
      </c>
      <c r="F3825" s="342" t="s">
        <v>6568</v>
      </c>
      <c r="G3825" s="343">
        <v>7</v>
      </c>
      <c r="H3825" s="342" t="s">
        <v>6594</v>
      </c>
      <c r="I3825" s="342" t="s">
        <v>6575</v>
      </c>
      <c r="J3825" s="342" t="s">
        <v>6755</v>
      </c>
      <c r="K3825" s="581" t="s">
        <v>8427</v>
      </c>
      <c r="L3825" s="344" t="s">
        <v>4090</v>
      </c>
      <c r="N3825" s="344" t="s">
        <v>4090</v>
      </c>
      <c r="O3825" s="341">
        <v>0</v>
      </c>
    </row>
    <row r="3826" spans="1:15" x14ac:dyDescent="0.2">
      <c r="A3826" s="341" t="s">
        <v>9257</v>
      </c>
      <c r="B3826" s="341" t="s">
        <v>9272</v>
      </c>
      <c r="C3826" s="342" t="s">
        <v>6823</v>
      </c>
      <c r="D3826" s="342" t="s">
        <v>6612</v>
      </c>
      <c r="E3826" s="342" t="s">
        <v>9321</v>
      </c>
      <c r="F3826" s="342" t="s">
        <v>6568</v>
      </c>
      <c r="G3826" s="343">
        <v>4.3</v>
      </c>
      <c r="H3826" s="342" t="s">
        <v>6594</v>
      </c>
      <c r="I3826" s="342" t="s">
        <v>6575</v>
      </c>
      <c r="J3826" s="342" t="s">
        <v>6755</v>
      </c>
      <c r="K3826" s="581" t="s">
        <v>7730</v>
      </c>
      <c r="L3826" s="344" t="s">
        <v>4090</v>
      </c>
      <c r="N3826" s="344" t="s">
        <v>4090</v>
      </c>
      <c r="O3826" s="341">
        <v>0</v>
      </c>
    </row>
    <row r="3827" spans="1:15" x14ac:dyDescent="0.2">
      <c r="A3827" s="341" t="s">
        <v>9257</v>
      </c>
      <c r="B3827" s="341" t="s">
        <v>9272</v>
      </c>
      <c r="C3827" s="342" t="s">
        <v>8419</v>
      </c>
      <c r="D3827" s="342" t="s">
        <v>6612</v>
      </c>
      <c r="E3827" s="342" t="s">
        <v>9324</v>
      </c>
      <c r="F3827" s="342" t="s">
        <v>6568</v>
      </c>
      <c r="G3827" s="343">
        <v>2.4700000000000002</v>
      </c>
      <c r="H3827" s="342" t="s">
        <v>6594</v>
      </c>
      <c r="I3827" s="342" t="s">
        <v>6575</v>
      </c>
      <c r="J3827" s="342" t="s">
        <v>6755</v>
      </c>
      <c r="K3827" s="581" t="s">
        <v>8428</v>
      </c>
      <c r="L3827" s="344" t="s">
        <v>4090</v>
      </c>
      <c r="N3827" s="344" t="s">
        <v>4090</v>
      </c>
      <c r="O3827" s="341">
        <v>0</v>
      </c>
    </row>
    <row r="3828" spans="1:15" x14ac:dyDescent="0.2">
      <c r="A3828" s="341" t="s">
        <v>9257</v>
      </c>
      <c r="B3828" s="341" t="s">
        <v>9272</v>
      </c>
      <c r="C3828" s="342" t="s">
        <v>6823</v>
      </c>
      <c r="D3828" s="342" t="s">
        <v>6612</v>
      </c>
      <c r="E3828" s="342" t="s">
        <v>9320</v>
      </c>
      <c r="F3828" s="342" t="s">
        <v>6568</v>
      </c>
      <c r="G3828" s="343">
        <v>41.9</v>
      </c>
      <c r="H3828" s="342" t="s">
        <v>6594</v>
      </c>
      <c r="I3828" s="342" t="s">
        <v>6575</v>
      </c>
      <c r="J3828" s="342" t="s">
        <v>6755</v>
      </c>
      <c r="K3828" s="581" t="s">
        <v>8429</v>
      </c>
      <c r="L3828" s="344" t="s">
        <v>4090</v>
      </c>
      <c r="N3828" s="344" t="s">
        <v>4090</v>
      </c>
      <c r="O3828" s="341">
        <v>0</v>
      </c>
    </row>
    <row r="3829" spans="1:15" x14ac:dyDescent="0.2">
      <c r="A3829" s="341" t="s">
        <v>9257</v>
      </c>
      <c r="B3829" s="341" t="s">
        <v>9272</v>
      </c>
      <c r="C3829" s="342" t="s">
        <v>6823</v>
      </c>
      <c r="D3829" s="342" t="s">
        <v>6612</v>
      </c>
      <c r="E3829" s="342" t="s">
        <v>9321</v>
      </c>
      <c r="F3829" s="342" t="s">
        <v>6568</v>
      </c>
      <c r="G3829" s="343">
        <v>3.52</v>
      </c>
      <c r="H3829" s="342" t="s">
        <v>6594</v>
      </c>
      <c r="I3829" s="342" t="s">
        <v>6575</v>
      </c>
      <c r="J3829" s="342" t="s">
        <v>6755</v>
      </c>
      <c r="K3829" s="581" t="s">
        <v>8430</v>
      </c>
      <c r="L3829" s="344" t="s">
        <v>4090</v>
      </c>
      <c r="N3829" s="344" t="s">
        <v>4090</v>
      </c>
      <c r="O3829" s="341">
        <v>0</v>
      </c>
    </row>
    <row r="3830" spans="1:15" x14ac:dyDescent="0.2">
      <c r="A3830" s="341" t="s">
        <v>9257</v>
      </c>
      <c r="B3830" s="341" t="s">
        <v>9272</v>
      </c>
      <c r="C3830" s="342" t="s">
        <v>6823</v>
      </c>
      <c r="D3830" s="342" t="s">
        <v>6612</v>
      </c>
      <c r="E3830" s="342" t="s">
        <v>9321</v>
      </c>
      <c r="F3830" s="342" t="s">
        <v>6568</v>
      </c>
      <c r="G3830" s="343">
        <v>1.54</v>
      </c>
      <c r="H3830" s="342" t="s">
        <v>6594</v>
      </c>
      <c r="I3830" s="342" t="s">
        <v>6575</v>
      </c>
      <c r="J3830" s="342" t="s">
        <v>6755</v>
      </c>
      <c r="K3830" s="581" t="s">
        <v>6989</v>
      </c>
      <c r="L3830" s="344" t="s">
        <v>4090</v>
      </c>
      <c r="N3830" s="344" t="s">
        <v>4090</v>
      </c>
      <c r="O3830" s="341">
        <v>0</v>
      </c>
    </row>
    <row r="3831" spans="1:15" x14ac:dyDescent="0.2">
      <c r="A3831" s="341" t="s">
        <v>9257</v>
      </c>
      <c r="B3831" s="341" t="s">
        <v>9272</v>
      </c>
      <c r="C3831" s="342" t="s">
        <v>6825</v>
      </c>
      <c r="D3831" s="342" t="s">
        <v>6612</v>
      </c>
      <c r="E3831" s="342" t="s">
        <v>9326</v>
      </c>
      <c r="F3831" s="342" t="s">
        <v>6568</v>
      </c>
      <c r="G3831" s="343">
        <v>8.19</v>
      </c>
      <c r="H3831" s="342" t="s">
        <v>6594</v>
      </c>
      <c r="I3831" s="342" t="s">
        <v>6575</v>
      </c>
      <c r="J3831" s="342" t="s">
        <v>6755</v>
      </c>
      <c r="K3831" s="581" t="s">
        <v>8242</v>
      </c>
      <c r="L3831" s="344" t="s">
        <v>4090</v>
      </c>
      <c r="N3831" s="344" t="s">
        <v>4090</v>
      </c>
      <c r="O3831" s="341">
        <v>0</v>
      </c>
    </row>
    <row r="3832" spans="1:15" x14ac:dyDescent="0.2">
      <c r="A3832" s="341" t="s">
        <v>9257</v>
      </c>
      <c r="B3832" s="341" t="s">
        <v>9272</v>
      </c>
      <c r="C3832" s="342" t="s">
        <v>8419</v>
      </c>
      <c r="D3832" s="342" t="s">
        <v>6612</v>
      </c>
      <c r="E3832" s="342" t="s">
        <v>9323</v>
      </c>
      <c r="F3832" s="342" t="s">
        <v>6568</v>
      </c>
      <c r="G3832" s="343">
        <v>6.65</v>
      </c>
      <c r="H3832" s="342" t="s">
        <v>6594</v>
      </c>
      <c r="I3832" s="342" t="s">
        <v>6575</v>
      </c>
      <c r="J3832" s="342" t="s">
        <v>6755</v>
      </c>
      <c r="K3832" s="581" t="s">
        <v>7222</v>
      </c>
      <c r="L3832" s="344" t="s">
        <v>4090</v>
      </c>
      <c r="N3832" s="344" t="s">
        <v>4090</v>
      </c>
      <c r="O3832" s="341">
        <v>0</v>
      </c>
    </row>
    <row r="3833" spans="1:15" x14ac:dyDescent="0.2">
      <c r="A3833" s="341" t="s">
        <v>9257</v>
      </c>
      <c r="B3833" s="341" t="s">
        <v>9272</v>
      </c>
      <c r="C3833" s="342" t="s">
        <v>6611</v>
      </c>
      <c r="D3833" s="342" t="s">
        <v>6612</v>
      </c>
      <c r="E3833" s="342" t="s">
        <v>9341</v>
      </c>
      <c r="F3833" s="342" t="s">
        <v>6568</v>
      </c>
      <c r="G3833" s="343">
        <v>5.12</v>
      </c>
      <c r="H3833" s="342" t="s">
        <v>6594</v>
      </c>
      <c r="I3833" s="342" t="s">
        <v>6575</v>
      </c>
      <c r="J3833" s="342" t="s">
        <v>6755</v>
      </c>
      <c r="K3833" s="581" t="s">
        <v>7222</v>
      </c>
      <c r="L3833" s="344" t="s">
        <v>4090</v>
      </c>
      <c r="N3833" s="344" t="s">
        <v>4090</v>
      </c>
      <c r="O3833" s="341">
        <v>0</v>
      </c>
    </row>
    <row r="3834" spans="1:15" x14ac:dyDescent="0.2">
      <c r="A3834" s="341" t="s">
        <v>9257</v>
      </c>
      <c r="B3834" s="341" t="s">
        <v>9272</v>
      </c>
      <c r="C3834" s="342" t="s">
        <v>6825</v>
      </c>
      <c r="D3834" s="342" t="s">
        <v>6612</v>
      </c>
      <c r="E3834" s="342" t="s">
        <v>9319</v>
      </c>
      <c r="F3834" s="342" t="s">
        <v>6568</v>
      </c>
      <c r="G3834" s="343">
        <v>5.2</v>
      </c>
      <c r="H3834" s="342" t="s">
        <v>6594</v>
      </c>
      <c r="I3834" s="342" t="s">
        <v>6575</v>
      </c>
      <c r="J3834" s="342" t="s">
        <v>6755</v>
      </c>
      <c r="K3834" s="581" t="s">
        <v>8431</v>
      </c>
      <c r="L3834" s="344" t="s">
        <v>4090</v>
      </c>
      <c r="N3834" s="344" t="s">
        <v>4090</v>
      </c>
      <c r="O3834" s="341">
        <v>0</v>
      </c>
    </row>
    <row r="3835" spans="1:15" x14ac:dyDescent="0.2">
      <c r="A3835" s="341" t="s">
        <v>9257</v>
      </c>
      <c r="B3835" s="341" t="s">
        <v>9272</v>
      </c>
      <c r="C3835" s="342" t="s">
        <v>8419</v>
      </c>
      <c r="D3835" s="342" t="s">
        <v>6612</v>
      </c>
      <c r="E3835" s="342" t="s">
        <v>9319</v>
      </c>
      <c r="F3835" s="342" t="s">
        <v>6568</v>
      </c>
      <c r="G3835" s="343">
        <v>3.0700000000000003</v>
      </c>
      <c r="H3835" s="342" t="s">
        <v>6594</v>
      </c>
      <c r="I3835" s="342" t="s">
        <v>6575</v>
      </c>
      <c r="J3835" s="342" t="s">
        <v>6755</v>
      </c>
      <c r="K3835" s="581" t="s">
        <v>6669</v>
      </c>
      <c r="L3835" s="344" t="s">
        <v>4090</v>
      </c>
      <c r="N3835" s="344" t="s">
        <v>4090</v>
      </c>
      <c r="O3835" s="341">
        <v>0</v>
      </c>
    </row>
    <row r="3836" spans="1:15" x14ac:dyDescent="0.2">
      <c r="A3836" s="341" t="s">
        <v>9257</v>
      </c>
      <c r="B3836" s="341" t="s">
        <v>9272</v>
      </c>
      <c r="C3836" s="342" t="s">
        <v>6611</v>
      </c>
      <c r="D3836" s="342" t="s">
        <v>6612</v>
      </c>
      <c r="E3836" s="342" t="s">
        <v>9322</v>
      </c>
      <c r="F3836" s="342" t="s">
        <v>6568</v>
      </c>
      <c r="G3836" s="343">
        <v>3.12</v>
      </c>
      <c r="H3836" s="342" t="s">
        <v>6594</v>
      </c>
      <c r="I3836" s="342" t="s">
        <v>6575</v>
      </c>
      <c r="J3836" s="342" t="s">
        <v>6755</v>
      </c>
      <c r="K3836" s="581" t="s">
        <v>6904</v>
      </c>
      <c r="L3836" s="344" t="s">
        <v>4090</v>
      </c>
      <c r="N3836" s="344" t="s">
        <v>4090</v>
      </c>
      <c r="O3836" s="341">
        <v>0</v>
      </c>
    </row>
    <row r="3837" spans="1:15" x14ac:dyDescent="0.2">
      <c r="A3837" s="341" t="s">
        <v>9257</v>
      </c>
      <c r="B3837" s="341" t="s">
        <v>9272</v>
      </c>
      <c r="C3837" s="342" t="s">
        <v>6611</v>
      </c>
      <c r="D3837" s="342" t="s">
        <v>6612</v>
      </c>
      <c r="E3837" s="342" t="s">
        <v>9341</v>
      </c>
      <c r="F3837" s="342" t="s">
        <v>6568</v>
      </c>
      <c r="G3837" s="343">
        <v>4.29</v>
      </c>
      <c r="H3837" s="342" t="s">
        <v>6594</v>
      </c>
      <c r="I3837" s="342" t="s">
        <v>6575</v>
      </c>
      <c r="J3837" s="342" t="s">
        <v>6755</v>
      </c>
      <c r="K3837" s="581" t="s">
        <v>8432</v>
      </c>
      <c r="L3837" s="344" t="s">
        <v>4090</v>
      </c>
      <c r="N3837" s="344" t="s">
        <v>4090</v>
      </c>
      <c r="O3837" s="341">
        <v>0</v>
      </c>
    </row>
    <row r="3838" spans="1:15" x14ac:dyDescent="0.2">
      <c r="A3838" s="341" t="s">
        <v>9257</v>
      </c>
      <c r="B3838" s="341" t="s">
        <v>9272</v>
      </c>
      <c r="C3838" s="342" t="s">
        <v>6823</v>
      </c>
      <c r="D3838" s="342" t="s">
        <v>6612</v>
      </c>
      <c r="E3838" s="342" t="s">
        <v>9326</v>
      </c>
      <c r="F3838" s="342" t="s">
        <v>6568</v>
      </c>
      <c r="G3838" s="343">
        <v>5.04</v>
      </c>
      <c r="H3838" s="342" t="s">
        <v>6594</v>
      </c>
      <c r="I3838" s="342" t="s">
        <v>6575</v>
      </c>
      <c r="J3838" s="342" t="s">
        <v>6755</v>
      </c>
      <c r="K3838" s="581" t="s">
        <v>7755</v>
      </c>
      <c r="L3838" s="344" t="s">
        <v>4090</v>
      </c>
      <c r="N3838" s="344" t="s">
        <v>4090</v>
      </c>
      <c r="O3838" s="341">
        <v>0</v>
      </c>
    </row>
    <row r="3839" spans="1:15" x14ac:dyDescent="0.2">
      <c r="A3839" s="341" t="s">
        <v>9257</v>
      </c>
      <c r="B3839" s="341" t="s">
        <v>9272</v>
      </c>
      <c r="C3839" s="342" t="s">
        <v>6823</v>
      </c>
      <c r="D3839" s="342" t="s">
        <v>6612</v>
      </c>
      <c r="E3839" s="342" t="s">
        <v>9323</v>
      </c>
      <c r="F3839" s="342" t="s">
        <v>6568</v>
      </c>
      <c r="G3839" s="343">
        <v>29.7</v>
      </c>
      <c r="H3839" s="342" t="s">
        <v>6594</v>
      </c>
      <c r="I3839" s="342" t="s">
        <v>6575</v>
      </c>
      <c r="J3839" s="342" t="s">
        <v>6755</v>
      </c>
      <c r="K3839" s="581" t="s">
        <v>6839</v>
      </c>
      <c r="L3839" s="344" t="s">
        <v>4090</v>
      </c>
      <c r="N3839" s="344" t="s">
        <v>4090</v>
      </c>
      <c r="O3839" s="341">
        <v>0</v>
      </c>
    </row>
    <row r="3840" spans="1:15" x14ac:dyDescent="0.2">
      <c r="A3840" s="341" t="s">
        <v>9257</v>
      </c>
      <c r="B3840" s="341" t="s">
        <v>9272</v>
      </c>
      <c r="C3840" s="342" t="s">
        <v>6823</v>
      </c>
      <c r="D3840" s="342" t="s">
        <v>6612</v>
      </c>
      <c r="E3840" s="342" t="s">
        <v>9326</v>
      </c>
      <c r="F3840" s="342" t="s">
        <v>6568</v>
      </c>
      <c r="G3840" s="343">
        <v>33.6</v>
      </c>
      <c r="H3840" s="342" t="s">
        <v>6594</v>
      </c>
      <c r="I3840" s="342" t="s">
        <v>6575</v>
      </c>
      <c r="J3840" s="342" t="s">
        <v>6755</v>
      </c>
      <c r="K3840" s="581" t="s">
        <v>7473</v>
      </c>
      <c r="L3840" s="344" t="s">
        <v>4090</v>
      </c>
      <c r="N3840" s="344" t="s">
        <v>4090</v>
      </c>
      <c r="O3840" s="341">
        <v>0</v>
      </c>
    </row>
    <row r="3841" spans="1:15" x14ac:dyDescent="0.2">
      <c r="A3841" s="341" t="s">
        <v>9257</v>
      </c>
      <c r="B3841" s="341" t="s">
        <v>9272</v>
      </c>
      <c r="C3841" s="342" t="s">
        <v>6823</v>
      </c>
      <c r="D3841" s="342" t="s">
        <v>6612</v>
      </c>
      <c r="E3841" s="342" t="s">
        <v>9320</v>
      </c>
      <c r="F3841" s="342" t="s">
        <v>6568</v>
      </c>
      <c r="G3841" s="343">
        <v>4.83</v>
      </c>
      <c r="H3841" s="342" t="s">
        <v>6594</v>
      </c>
      <c r="I3841" s="342" t="s">
        <v>6575</v>
      </c>
      <c r="J3841" s="342" t="s">
        <v>6755</v>
      </c>
      <c r="K3841" s="581" t="s">
        <v>8433</v>
      </c>
      <c r="L3841" s="344" t="s">
        <v>4090</v>
      </c>
      <c r="N3841" s="344" t="s">
        <v>4090</v>
      </c>
      <c r="O3841" s="341">
        <v>0</v>
      </c>
    </row>
    <row r="3842" spans="1:15" x14ac:dyDescent="0.2">
      <c r="A3842" s="341" t="s">
        <v>9257</v>
      </c>
      <c r="B3842" s="341" t="s">
        <v>9272</v>
      </c>
      <c r="C3842" s="342" t="s">
        <v>6825</v>
      </c>
      <c r="D3842" s="342" t="s">
        <v>6612</v>
      </c>
      <c r="E3842" s="342" t="s">
        <v>9321</v>
      </c>
      <c r="F3842" s="342" t="s">
        <v>6568</v>
      </c>
      <c r="G3842" s="343">
        <v>37.770000000000003</v>
      </c>
      <c r="H3842" s="342" t="s">
        <v>6594</v>
      </c>
      <c r="I3842" s="342" t="s">
        <v>6575</v>
      </c>
      <c r="J3842" s="342" t="s">
        <v>6755</v>
      </c>
      <c r="K3842" s="581" t="s">
        <v>7297</v>
      </c>
      <c r="L3842" s="344" t="s">
        <v>4090</v>
      </c>
      <c r="N3842" s="344" t="s">
        <v>4090</v>
      </c>
      <c r="O3842" s="341">
        <v>0</v>
      </c>
    </row>
    <row r="3843" spans="1:15" x14ac:dyDescent="0.2">
      <c r="A3843" s="341" t="s">
        <v>9257</v>
      </c>
      <c r="B3843" s="341" t="s">
        <v>9272</v>
      </c>
      <c r="C3843" s="342" t="s">
        <v>6825</v>
      </c>
      <c r="D3843" s="342" t="s">
        <v>6612</v>
      </c>
      <c r="E3843" s="342" t="s">
        <v>9321</v>
      </c>
      <c r="F3843" s="342" t="s">
        <v>6568</v>
      </c>
      <c r="G3843" s="343">
        <v>12.4</v>
      </c>
      <c r="H3843" s="342" t="s">
        <v>6594</v>
      </c>
      <c r="I3843" s="342" t="s">
        <v>6575</v>
      </c>
      <c r="J3843" s="342" t="s">
        <v>6755</v>
      </c>
      <c r="K3843" s="581" t="s">
        <v>7326</v>
      </c>
      <c r="L3843" s="344" t="s">
        <v>4090</v>
      </c>
      <c r="N3843" s="344" t="s">
        <v>4090</v>
      </c>
      <c r="O3843" s="341">
        <v>0</v>
      </c>
    </row>
    <row r="3844" spans="1:15" x14ac:dyDescent="0.2">
      <c r="A3844" s="341" t="s">
        <v>9257</v>
      </c>
      <c r="B3844" s="341" t="s">
        <v>9272</v>
      </c>
      <c r="C3844" s="342" t="s">
        <v>6611</v>
      </c>
      <c r="D3844" s="342" t="s">
        <v>6612</v>
      </c>
      <c r="E3844" s="342" t="s">
        <v>9326</v>
      </c>
      <c r="F3844" s="342" t="s">
        <v>6568</v>
      </c>
      <c r="G3844" s="343">
        <v>29.75</v>
      </c>
      <c r="H3844" s="342" t="s">
        <v>6594</v>
      </c>
      <c r="I3844" s="342" t="s">
        <v>6575</v>
      </c>
      <c r="J3844" s="342" t="s">
        <v>6755</v>
      </c>
      <c r="K3844" s="581" t="s">
        <v>8434</v>
      </c>
      <c r="L3844" s="344" t="s">
        <v>4090</v>
      </c>
      <c r="N3844" s="344" t="s">
        <v>4090</v>
      </c>
      <c r="O3844" s="341">
        <v>0</v>
      </c>
    </row>
    <row r="3845" spans="1:15" x14ac:dyDescent="0.2">
      <c r="A3845" s="341" t="s">
        <v>9257</v>
      </c>
      <c r="B3845" s="341" t="s">
        <v>9272</v>
      </c>
      <c r="C3845" s="342" t="s">
        <v>6611</v>
      </c>
      <c r="D3845" s="342" t="s">
        <v>6612</v>
      </c>
      <c r="E3845" s="342" t="s">
        <v>9326</v>
      </c>
      <c r="F3845" s="342" t="s">
        <v>6568</v>
      </c>
      <c r="G3845" s="343">
        <v>15.84</v>
      </c>
      <c r="H3845" s="342" t="s">
        <v>6594</v>
      </c>
      <c r="I3845" s="342" t="s">
        <v>6575</v>
      </c>
      <c r="J3845" s="342" t="s">
        <v>6755</v>
      </c>
      <c r="K3845" s="581" t="s">
        <v>6859</v>
      </c>
      <c r="L3845" s="344" t="s">
        <v>4090</v>
      </c>
      <c r="N3845" s="344" t="s">
        <v>4090</v>
      </c>
      <c r="O3845" s="341">
        <v>0</v>
      </c>
    </row>
    <row r="3846" spans="1:15" x14ac:dyDescent="0.2">
      <c r="A3846" s="341" t="s">
        <v>9257</v>
      </c>
      <c r="B3846" s="341" t="s">
        <v>9272</v>
      </c>
      <c r="C3846" s="342" t="s">
        <v>6825</v>
      </c>
      <c r="D3846" s="342" t="s">
        <v>6612</v>
      </c>
      <c r="E3846" s="342" t="s">
        <v>9322</v>
      </c>
      <c r="F3846" s="342" t="s">
        <v>6568</v>
      </c>
      <c r="G3846" s="343">
        <v>10.8</v>
      </c>
      <c r="H3846" s="342" t="s">
        <v>6594</v>
      </c>
      <c r="I3846" s="342" t="s">
        <v>6575</v>
      </c>
      <c r="J3846" s="342" t="s">
        <v>6755</v>
      </c>
      <c r="K3846" s="581" t="s">
        <v>7308</v>
      </c>
      <c r="L3846" s="344" t="s">
        <v>4090</v>
      </c>
      <c r="N3846" s="344" t="s">
        <v>4090</v>
      </c>
      <c r="O3846" s="341">
        <v>0</v>
      </c>
    </row>
    <row r="3847" spans="1:15" x14ac:dyDescent="0.2">
      <c r="A3847" s="341" t="s">
        <v>9257</v>
      </c>
      <c r="B3847" s="341" t="s">
        <v>9272</v>
      </c>
      <c r="C3847" s="342" t="s">
        <v>6825</v>
      </c>
      <c r="D3847" s="342" t="s">
        <v>6612</v>
      </c>
      <c r="E3847" s="342" t="s">
        <v>9321</v>
      </c>
      <c r="F3847" s="342" t="s">
        <v>6568</v>
      </c>
      <c r="G3847" s="343">
        <v>4.08</v>
      </c>
      <c r="H3847" s="342" t="s">
        <v>6594</v>
      </c>
      <c r="I3847" s="342" t="s">
        <v>6575</v>
      </c>
      <c r="J3847" s="342" t="s">
        <v>6755</v>
      </c>
      <c r="K3847" s="581" t="s">
        <v>8435</v>
      </c>
      <c r="L3847" s="344" t="s">
        <v>4090</v>
      </c>
      <c r="N3847" s="344" t="s">
        <v>4090</v>
      </c>
      <c r="O3847" s="341">
        <v>0</v>
      </c>
    </row>
    <row r="3848" spans="1:15" x14ac:dyDescent="0.2">
      <c r="A3848" s="341" t="s">
        <v>9257</v>
      </c>
      <c r="B3848" s="341" t="s">
        <v>9272</v>
      </c>
      <c r="C3848" s="342" t="s">
        <v>8436</v>
      </c>
      <c r="D3848" s="342" t="s">
        <v>8437</v>
      </c>
      <c r="E3848" s="342" t="s">
        <v>9326</v>
      </c>
      <c r="F3848" s="342" t="s">
        <v>6568</v>
      </c>
      <c r="G3848" s="343">
        <v>4.7</v>
      </c>
      <c r="H3848" s="342" t="s">
        <v>6594</v>
      </c>
      <c r="I3848" s="342" t="s">
        <v>6575</v>
      </c>
      <c r="J3848" s="342" t="s">
        <v>6755</v>
      </c>
      <c r="K3848" s="581" t="s">
        <v>8438</v>
      </c>
      <c r="L3848" s="344" t="s">
        <v>4090</v>
      </c>
      <c r="N3848" s="344" t="s">
        <v>4090</v>
      </c>
      <c r="O3848" s="341">
        <v>0</v>
      </c>
    </row>
    <row r="3849" spans="1:15" x14ac:dyDescent="0.2">
      <c r="A3849" s="341" t="s">
        <v>9257</v>
      </c>
      <c r="B3849" s="341" t="s">
        <v>9272</v>
      </c>
      <c r="C3849" s="342" t="s">
        <v>6611</v>
      </c>
      <c r="D3849" s="342" t="s">
        <v>6612</v>
      </c>
      <c r="E3849" s="342" t="s">
        <v>9319</v>
      </c>
      <c r="F3849" s="342" t="s">
        <v>6568</v>
      </c>
      <c r="G3849" s="343">
        <v>10.5</v>
      </c>
      <c r="H3849" s="342" t="s">
        <v>6594</v>
      </c>
      <c r="I3849" s="342" t="s">
        <v>6575</v>
      </c>
      <c r="J3849" s="342" t="s">
        <v>6755</v>
      </c>
      <c r="K3849" s="581" t="s">
        <v>8438</v>
      </c>
      <c r="L3849" s="344" t="s">
        <v>4090</v>
      </c>
      <c r="N3849" s="344" t="s">
        <v>4090</v>
      </c>
      <c r="O3849" s="341">
        <v>0</v>
      </c>
    </row>
    <row r="3850" spans="1:15" x14ac:dyDescent="0.2">
      <c r="A3850" s="341" t="s">
        <v>9257</v>
      </c>
      <c r="B3850" s="341" t="s">
        <v>9272</v>
      </c>
      <c r="C3850" s="342" t="s">
        <v>6825</v>
      </c>
      <c r="D3850" s="342" t="s">
        <v>6612</v>
      </c>
      <c r="E3850" s="342" t="s">
        <v>9323</v>
      </c>
      <c r="F3850" s="342" t="s">
        <v>6568</v>
      </c>
      <c r="G3850" s="343">
        <v>28.5</v>
      </c>
      <c r="H3850" s="342" t="s">
        <v>6594</v>
      </c>
      <c r="I3850" s="342" t="s">
        <v>6575</v>
      </c>
      <c r="J3850" s="342" t="s">
        <v>6755</v>
      </c>
      <c r="K3850" s="581" t="s">
        <v>8439</v>
      </c>
      <c r="L3850" s="344" t="s">
        <v>4090</v>
      </c>
      <c r="N3850" s="344" t="s">
        <v>4090</v>
      </c>
      <c r="O3850" s="341">
        <v>0</v>
      </c>
    </row>
    <row r="3851" spans="1:15" x14ac:dyDescent="0.2">
      <c r="A3851" s="341" t="s">
        <v>9257</v>
      </c>
      <c r="B3851" s="341" t="s">
        <v>9272</v>
      </c>
      <c r="C3851" s="342" t="s">
        <v>6611</v>
      </c>
      <c r="D3851" s="342" t="s">
        <v>6612</v>
      </c>
      <c r="E3851" s="342" t="s">
        <v>9255</v>
      </c>
      <c r="F3851" s="342" t="s">
        <v>6568</v>
      </c>
      <c r="G3851" s="343">
        <v>7.66</v>
      </c>
      <c r="H3851" s="342" t="s">
        <v>6594</v>
      </c>
      <c r="I3851" s="342" t="s">
        <v>6575</v>
      </c>
      <c r="J3851" s="342" t="s">
        <v>6755</v>
      </c>
      <c r="K3851" s="581" t="s">
        <v>8438</v>
      </c>
      <c r="L3851" s="344" t="s">
        <v>4090</v>
      </c>
      <c r="N3851" s="344" t="s">
        <v>4090</v>
      </c>
      <c r="O3851" s="341">
        <v>0</v>
      </c>
    </row>
    <row r="3852" spans="1:15" x14ac:dyDescent="0.2">
      <c r="A3852" s="341" t="s">
        <v>9257</v>
      </c>
      <c r="B3852" s="341" t="s">
        <v>9272</v>
      </c>
      <c r="C3852" s="342" t="s">
        <v>8419</v>
      </c>
      <c r="D3852" s="342" t="s">
        <v>6612</v>
      </c>
      <c r="E3852" s="342" t="s">
        <v>9321</v>
      </c>
      <c r="F3852" s="342" t="s">
        <v>6568</v>
      </c>
      <c r="G3852" s="343">
        <v>10.8</v>
      </c>
      <c r="H3852" s="342" t="s">
        <v>6594</v>
      </c>
      <c r="I3852" s="342" t="s">
        <v>6575</v>
      </c>
      <c r="J3852" s="342" t="s">
        <v>6755</v>
      </c>
      <c r="K3852" s="581" t="s">
        <v>8440</v>
      </c>
      <c r="L3852" s="344" t="s">
        <v>4090</v>
      </c>
      <c r="N3852" s="344" t="s">
        <v>4090</v>
      </c>
      <c r="O3852" s="341">
        <v>0</v>
      </c>
    </row>
    <row r="3853" spans="1:15" x14ac:dyDescent="0.2">
      <c r="A3853" s="341" t="s">
        <v>9257</v>
      </c>
      <c r="B3853" s="341" t="s">
        <v>9272</v>
      </c>
      <c r="C3853" s="342" t="s">
        <v>8419</v>
      </c>
      <c r="D3853" s="342" t="s">
        <v>6612</v>
      </c>
      <c r="E3853" s="342" t="s">
        <v>9326</v>
      </c>
      <c r="F3853" s="342" t="s">
        <v>6568</v>
      </c>
      <c r="G3853" s="343">
        <v>5.73</v>
      </c>
      <c r="H3853" s="342" t="s">
        <v>6594</v>
      </c>
      <c r="I3853" s="342" t="s">
        <v>6575</v>
      </c>
      <c r="J3853" s="342" t="s">
        <v>6755</v>
      </c>
      <c r="K3853" s="581" t="s">
        <v>8132</v>
      </c>
      <c r="L3853" s="344" t="s">
        <v>4090</v>
      </c>
      <c r="N3853" s="344" t="s">
        <v>4090</v>
      </c>
      <c r="O3853" s="341">
        <v>0</v>
      </c>
    </row>
    <row r="3854" spans="1:15" x14ac:dyDescent="0.2">
      <c r="A3854" s="341" t="s">
        <v>9257</v>
      </c>
      <c r="B3854" s="341" t="s">
        <v>9272</v>
      </c>
      <c r="C3854" s="342" t="s">
        <v>6825</v>
      </c>
      <c r="D3854" s="342" t="s">
        <v>6612</v>
      </c>
      <c r="E3854" s="342" t="s">
        <v>9255</v>
      </c>
      <c r="F3854" s="342" t="s">
        <v>6568</v>
      </c>
      <c r="G3854" s="343">
        <v>4.4000000000000004</v>
      </c>
      <c r="H3854" s="342" t="s">
        <v>6594</v>
      </c>
      <c r="I3854" s="342" t="s">
        <v>6575</v>
      </c>
      <c r="J3854" s="342" t="s">
        <v>6755</v>
      </c>
      <c r="K3854" s="581" t="s">
        <v>8441</v>
      </c>
      <c r="L3854" s="344" t="s">
        <v>4090</v>
      </c>
      <c r="N3854" s="344" t="s">
        <v>4090</v>
      </c>
      <c r="O3854" s="341">
        <v>0</v>
      </c>
    </row>
    <row r="3855" spans="1:15" x14ac:dyDescent="0.2">
      <c r="A3855" s="341" t="s">
        <v>9257</v>
      </c>
      <c r="B3855" s="341" t="s">
        <v>9272</v>
      </c>
      <c r="C3855" s="342" t="s">
        <v>6823</v>
      </c>
      <c r="D3855" s="342" t="s">
        <v>6612</v>
      </c>
      <c r="E3855" s="342" t="s">
        <v>9255</v>
      </c>
      <c r="F3855" s="342" t="s">
        <v>6568</v>
      </c>
      <c r="G3855" s="343">
        <v>6.3</v>
      </c>
      <c r="H3855" s="342" t="s">
        <v>6594</v>
      </c>
      <c r="I3855" s="342" t="s">
        <v>6575</v>
      </c>
      <c r="J3855" s="342" t="s">
        <v>6755</v>
      </c>
      <c r="K3855" s="581" t="s">
        <v>7319</v>
      </c>
      <c r="L3855" s="344" t="s">
        <v>4090</v>
      </c>
      <c r="N3855" s="344" t="s">
        <v>4090</v>
      </c>
      <c r="O3855" s="341">
        <v>0</v>
      </c>
    </row>
    <row r="3856" spans="1:15" x14ac:dyDescent="0.2">
      <c r="A3856" s="341" t="s">
        <v>9257</v>
      </c>
      <c r="B3856" s="341" t="s">
        <v>9272</v>
      </c>
      <c r="C3856" s="342" t="s">
        <v>6825</v>
      </c>
      <c r="D3856" s="342" t="s">
        <v>6612</v>
      </c>
      <c r="E3856" s="342" t="s">
        <v>9323</v>
      </c>
      <c r="F3856" s="342" t="s">
        <v>6568</v>
      </c>
      <c r="G3856" s="343">
        <v>18.5</v>
      </c>
      <c r="H3856" s="342" t="s">
        <v>6594</v>
      </c>
      <c r="I3856" s="342" t="s">
        <v>6575</v>
      </c>
      <c r="J3856" s="342" t="s">
        <v>6755</v>
      </c>
      <c r="K3856" s="581" t="s">
        <v>8442</v>
      </c>
      <c r="L3856" s="344" t="s">
        <v>4090</v>
      </c>
      <c r="N3856" s="344" t="s">
        <v>4090</v>
      </c>
      <c r="O3856" s="341">
        <v>0</v>
      </c>
    </row>
    <row r="3857" spans="1:15" x14ac:dyDescent="0.2">
      <c r="A3857" s="341" t="s">
        <v>9257</v>
      </c>
      <c r="B3857" s="341" t="s">
        <v>9272</v>
      </c>
      <c r="C3857" s="342" t="s">
        <v>6611</v>
      </c>
      <c r="D3857" s="342" t="s">
        <v>6612</v>
      </c>
      <c r="E3857" s="342" t="s">
        <v>9320</v>
      </c>
      <c r="F3857" s="342" t="s">
        <v>6568</v>
      </c>
      <c r="G3857" s="343">
        <v>4.5200000000000005</v>
      </c>
      <c r="H3857" s="342" t="s">
        <v>6594</v>
      </c>
      <c r="I3857" s="342" t="s">
        <v>6575</v>
      </c>
      <c r="J3857" s="342" t="s">
        <v>6755</v>
      </c>
      <c r="K3857" s="581" t="s">
        <v>8443</v>
      </c>
      <c r="L3857" s="344" t="s">
        <v>4090</v>
      </c>
      <c r="N3857" s="344" t="s">
        <v>4090</v>
      </c>
      <c r="O3857" s="341">
        <v>0</v>
      </c>
    </row>
    <row r="3858" spans="1:15" x14ac:dyDescent="0.2">
      <c r="A3858" s="341" t="s">
        <v>9257</v>
      </c>
      <c r="B3858" s="341" t="s">
        <v>9272</v>
      </c>
      <c r="C3858" s="342" t="s">
        <v>8419</v>
      </c>
      <c r="D3858" s="342" t="s">
        <v>6612</v>
      </c>
      <c r="E3858" s="342" t="s">
        <v>9323</v>
      </c>
      <c r="F3858" s="342" t="s">
        <v>6568</v>
      </c>
      <c r="G3858" s="343">
        <v>2.7600000000000002</v>
      </c>
      <c r="H3858" s="342" t="s">
        <v>6594</v>
      </c>
      <c r="I3858" s="342" t="s">
        <v>6575</v>
      </c>
      <c r="J3858" s="342" t="s">
        <v>6755</v>
      </c>
      <c r="K3858" s="581" t="s">
        <v>7267</v>
      </c>
      <c r="L3858" s="344" t="s">
        <v>4090</v>
      </c>
      <c r="N3858" s="344" t="s">
        <v>4090</v>
      </c>
      <c r="O3858" s="341">
        <v>0</v>
      </c>
    </row>
    <row r="3859" spans="1:15" x14ac:dyDescent="0.2">
      <c r="A3859" s="341" t="s">
        <v>9257</v>
      </c>
      <c r="B3859" s="341" t="s">
        <v>9272</v>
      </c>
      <c r="C3859" s="342" t="s">
        <v>6825</v>
      </c>
      <c r="D3859" s="342" t="s">
        <v>6612</v>
      </c>
      <c r="E3859" s="342" t="s">
        <v>9324</v>
      </c>
      <c r="F3859" s="342" t="s">
        <v>6568</v>
      </c>
      <c r="G3859" s="343">
        <v>11.200000000000001</v>
      </c>
      <c r="H3859" s="342" t="s">
        <v>6594</v>
      </c>
      <c r="I3859" s="342" t="s">
        <v>6575</v>
      </c>
      <c r="J3859" s="342" t="s">
        <v>6755</v>
      </c>
      <c r="K3859" s="581" t="s">
        <v>8381</v>
      </c>
      <c r="L3859" s="344" t="s">
        <v>4090</v>
      </c>
      <c r="N3859" s="344" t="s">
        <v>4090</v>
      </c>
      <c r="O3859" s="341">
        <v>0</v>
      </c>
    </row>
    <row r="3860" spans="1:15" x14ac:dyDescent="0.2">
      <c r="A3860" s="341" t="s">
        <v>9257</v>
      </c>
      <c r="B3860" s="341" t="s">
        <v>9272</v>
      </c>
      <c r="C3860" s="342" t="s">
        <v>6825</v>
      </c>
      <c r="D3860" s="342" t="s">
        <v>6612</v>
      </c>
      <c r="E3860" s="342" t="s">
        <v>9319</v>
      </c>
      <c r="F3860" s="342" t="s">
        <v>6568</v>
      </c>
      <c r="G3860" s="343">
        <v>3.22</v>
      </c>
      <c r="H3860" s="342" t="s">
        <v>6594</v>
      </c>
      <c r="I3860" s="342" t="s">
        <v>6575</v>
      </c>
      <c r="J3860" s="342" t="s">
        <v>6755</v>
      </c>
      <c r="K3860" s="581" t="s">
        <v>8444</v>
      </c>
      <c r="L3860" s="344" t="s">
        <v>4090</v>
      </c>
      <c r="N3860" s="344" t="s">
        <v>4090</v>
      </c>
      <c r="O3860" s="341">
        <v>0</v>
      </c>
    </row>
    <row r="3861" spans="1:15" x14ac:dyDescent="0.2">
      <c r="A3861" s="341" t="s">
        <v>9257</v>
      </c>
      <c r="B3861" s="341" t="s">
        <v>9272</v>
      </c>
      <c r="C3861" s="342" t="s">
        <v>6825</v>
      </c>
      <c r="D3861" s="342" t="s">
        <v>6612</v>
      </c>
      <c r="E3861" s="342" t="s">
        <v>9320</v>
      </c>
      <c r="F3861" s="342" t="s">
        <v>6568</v>
      </c>
      <c r="G3861" s="343">
        <v>6.44</v>
      </c>
      <c r="H3861" s="342" t="s">
        <v>6594</v>
      </c>
      <c r="I3861" s="342" t="s">
        <v>6575</v>
      </c>
      <c r="J3861" s="342" t="s">
        <v>6755</v>
      </c>
      <c r="K3861" s="581" t="s">
        <v>8445</v>
      </c>
      <c r="L3861" s="344" t="s">
        <v>4090</v>
      </c>
      <c r="N3861" s="344" t="s">
        <v>4090</v>
      </c>
      <c r="O3861" s="341">
        <v>0</v>
      </c>
    </row>
    <row r="3862" spans="1:15" x14ac:dyDescent="0.2">
      <c r="A3862" s="341" t="s">
        <v>9257</v>
      </c>
      <c r="B3862" s="341" t="s">
        <v>9272</v>
      </c>
      <c r="C3862" s="342" t="s">
        <v>6823</v>
      </c>
      <c r="D3862" s="342" t="s">
        <v>6612</v>
      </c>
      <c r="E3862" s="342" t="s">
        <v>9321</v>
      </c>
      <c r="F3862" s="342" t="s">
        <v>6568</v>
      </c>
      <c r="G3862" s="343">
        <v>34.125</v>
      </c>
      <c r="H3862" s="342" t="s">
        <v>6594</v>
      </c>
      <c r="I3862" s="342" t="s">
        <v>6575</v>
      </c>
      <c r="J3862" s="342" t="s">
        <v>6755</v>
      </c>
      <c r="K3862" s="581" t="s">
        <v>7805</v>
      </c>
      <c r="L3862" s="344" t="s">
        <v>4090</v>
      </c>
      <c r="N3862" s="344" t="s">
        <v>4090</v>
      </c>
      <c r="O3862" s="341">
        <v>0</v>
      </c>
    </row>
    <row r="3863" spans="1:15" x14ac:dyDescent="0.2">
      <c r="A3863" s="341" t="s">
        <v>9257</v>
      </c>
      <c r="B3863" s="341" t="s">
        <v>9272</v>
      </c>
      <c r="C3863" s="342" t="s">
        <v>6825</v>
      </c>
      <c r="D3863" s="342" t="s">
        <v>6612</v>
      </c>
      <c r="E3863" s="342" t="s">
        <v>9319</v>
      </c>
      <c r="F3863" s="342" t="s">
        <v>6568</v>
      </c>
      <c r="G3863" s="343">
        <v>5.6000000000000005</v>
      </c>
      <c r="H3863" s="342" t="s">
        <v>6594</v>
      </c>
      <c r="I3863" s="342" t="s">
        <v>6575</v>
      </c>
      <c r="J3863" s="342" t="s">
        <v>6755</v>
      </c>
      <c r="K3863" s="581" t="s">
        <v>7805</v>
      </c>
      <c r="L3863" s="344" t="s">
        <v>4090</v>
      </c>
      <c r="N3863" s="344" t="s">
        <v>4090</v>
      </c>
      <c r="O3863" s="341">
        <v>0</v>
      </c>
    </row>
    <row r="3864" spans="1:15" x14ac:dyDescent="0.2">
      <c r="A3864" s="341" t="s">
        <v>9257</v>
      </c>
      <c r="B3864" s="341" t="s">
        <v>9272</v>
      </c>
      <c r="C3864" s="342" t="s">
        <v>6825</v>
      </c>
      <c r="D3864" s="342" t="s">
        <v>6612</v>
      </c>
      <c r="E3864" s="342" t="s">
        <v>9323</v>
      </c>
      <c r="F3864" s="342" t="s">
        <v>6568</v>
      </c>
      <c r="G3864" s="343">
        <v>5.8500000000000005</v>
      </c>
      <c r="H3864" s="342" t="s">
        <v>6594</v>
      </c>
      <c r="I3864" s="342" t="s">
        <v>6575</v>
      </c>
      <c r="J3864" s="342" t="s">
        <v>6755</v>
      </c>
      <c r="K3864" s="581" t="s">
        <v>8263</v>
      </c>
      <c r="L3864" s="344" t="s">
        <v>4090</v>
      </c>
      <c r="N3864" s="344" t="s">
        <v>4090</v>
      </c>
      <c r="O3864" s="341">
        <v>0</v>
      </c>
    </row>
    <row r="3865" spans="1:15" x14ac:dyDescent="0.2">
      <c r="A3865" s="341" t="s">
        <v>9257</v>
      </c>
      <c r="B3865" s="341" t="s">
        <v>9272</v>
      </c>
      <c r="C3865" s="342" t="s">
        <v>6825</v>
      </c>
      <c r="D3865" s="342" t="s">
        <v>6612</v>
      </c>
      <c r="E3865" s="342" t="s">
        <v>9321</v>
      </c>
      <c r="F3865" s="342" t="s">
        <v>6568</v>
      </c>
      <c r="G3865" s="343">
        <v>7.92</v>
      </c>
      <c r="H3865" s="342" t="s">
        <v>6594</v>
      </c>
      <c r="I3865" s="342" t="s">
        <v>6575</v>
      </c>
      <c r="J3865" s="342" t="s">
        <v>6755</v>
      </c>
      <c r="K3865" s="581" t="s">
        <v>7879</v>
      </c>
      <c r="L3865" s="344" t="s">
        <v>4090</v>
      </c>
      <c r="N3865" s="344" t="s">
        <v>4090</v>
      </c>
      <c r="O3865" s="341">
        <v>0</v>
      </c>
    </row>
    <row r="3866" spans="1:15" x14ac:dyDescent="0.2">
      <c r="A3866" s="341" t="s">
        <v>9257</v>
      </c>
      <c r="B3866" s="341" t="s">
        <v>9272</v>
      </c>
      <c r="C3866" s="342" t="s">
        <v>6825</v>
      </c>
      <c r="D3866" s="342" t="s">
        <v>6612</v>
      </c>
      <c r="E3866" s="342" t="s">
        <v>9323</v>
      </c>
      <c r="F3866" s="342" t="s">
        <v>6568</v>
      </c>
      <c r="G3866" s="343">
        <v>10.92</v>
      </c>
      <c r="H3866" s="342" t="s">
        <v>6594</v>
      </c>
      <c r="I3866" s="342" t="s">
        <v>6575</v>
      </c>
      <c r="J3866" s="342" t="s">
        <v>6755</v>
      </c>
      <c r="K3866" s="581" t="s">
        <v>7329</v>
      </c>
      <c r="L3866" s="344" t="s">
        <v>4090</v>
      </c>
      <c r="N3866" s="344" t="s">
        <v>4090</v>
      </c>
      <c r="O3866" s="341">
        <v>0</v>
      </c>
    </row>
    <row r="3867" spans="1:15" x14ac:dyDescent="0.2">
      <c r="A3867" s="341" t="s">
        <v>9257</v>
      </c>
      <c r="B3867" s="341" t="s">
        <v>9272</v>
      </c>
      <c r="C3867" s="342" t="s">
        <v>6825</v>
      </c>
      <c r="D3867" s="342" t="s">
        <v>6612</v>
      </c>
      <c r="E3867" s="342" t="s">
        <v>9326</v>
      </c>
      <c r="F3867" s="342" t="s">
        <v>6568</v>
      </c>
      <c r="G3867" s="343">
        <v>3</v>
      </c>
      <c r="H3867" s="342" t="s">
        <v>6594</v>
      </c>
      <c r="I3867" s="342" t="s">
        <v>6575</v>
      </c>
      <c r="J3867" s="342" t="s">
        <v>6755</v>
      </c>
      <c r="K3867" s="581" t="s">
        <v>7250</v>
      </c>
      <c r="L3867" s="344" t="s">
        <v>4090</v>
      </c>
      <c r="N3867" s="344" t="s">
        <v>4090</v>
      </c>
      <c r="O3867" s="341">
        <v>0</v>
      </c>
    </row>
    <row r="3868" spans="1:15" x14ac:dyDescent="0.2">
      <c r="A3868" s="341" t="s">
        <v>9257</v>
      </c>
      <c r="B3868" s="341" t="s">
        <v>9272</v>
      </c>
      <c r="C3868" s="342" t="s">
        <v>6825</v>
      </c>
      <c r="D3868" s="342" t="s">
        <v>6612</v>
      </c>
      <c r="E3868" s="342" t="s">
        <v>9319</v>
      </c>
      <c r="F3868" s="342" t="s">
        <v>6568</v>
      </c>
      <c r="G3868" s="343">
        <v>7.2</v>
      </c>
      <c r="H3868" s="342" t="s">
        <v>6594</v>
      </c>
      <c r="I3868" s="342" t="s">
        <v>6575</v>
      </c>
      <c r="J3868" s="342" t="s">
        <v>6755</v>
      </c>
      <c r="K3868" s="581" t="s">
        <v>7324</v>
      </c>
      <c r="L3868" s="344" t="s">
        <v>4090</v>
      </c>
      <c r="N3868" s="344" t="s">
        <v>4090</v>
      </c>
      <c r="O3868" s="341">
        <v>0</v>
      </c>
    </row>
    <row r="3869" spans="1:15" x14ac:dyDescent="0.2">
      <c r="A3869" s="341" t="s">
        <v>9257</v>
      </c>
      <c r="B3869" s="341" t="s">
        <v>9272</v>
      </c>
      <c r="C3869" s="342" t="s">
        <v>6825</v>
      </c>
      <c r="D3869" s="342" t="s">
        <v>6612</v>
      </c>
      <c r="E3869" s="342" t="s">
        <v>9255</v>
      </c>
      <c r="F3869" s="342" t="s">
        <v>6568</v>
      </c>
      <c r="G3869" s="343">
        <v>3.75</v>
      </c>
      <c r="H3869" s="342" t="s">
        <v>6594</v>
      </c>
      <c r="I3869" s="342" t="s">
        <v>6575</v>
      </c>
      <c r="J3869" s="342" t="s">
        <v>6755</v>
      </c>
      <c r="K3869" s="581" t="s">
        <v>7327</v>
      </c>
      <c r="L3869" s="344" t="s">
        <v>4090</v>
      </c>
      <c r="N3869" s="344" t="s">
        <v>4090</v>
      </c>
      <c r="O3869" s="341">
        <v>0</v>
      </c>
    </row>
    <row r="3870" spans="1:15" x14ac:dyDescent="0.2">
      <c r="A3870" s="341" t="s">
        <v>9257</v>
      </c>
      <c r="B3870" s="341" t="s">
        <v>9272</v>
      </c>
      <c r="C3870" s="342" t="s">
        <v>6823</v>
      </c>
      <c r="D3870" s="342" t="s">
        <v>6612</v>
      </c>
      <c r="E3870" s="342" t="s">
        <v>9320</v>
      </c>
      <c r="F3870" s="342" t="s">
        <v>6568</v>
      </c>
      <c r="G3870" s="343">
        <v>11.34</v>
      </c>
      <c r="H3870" s="342" t="s">
        <v>6594</v>
      </c>
      <c r="I3870" s="342" t="s">
        <v>6575</v>
      </c>
      <c r="J3870" s="342" t="s">
        <v>6755</v>
      </c>
      <c r="K3870" s="581" t="s">
        <v>6738</v>
      </c>
      <c r="L3870" s="344" t="s">
        <v>4090</v>
      </c>
      <c r="N3870" s="344" t="s">
        <v>4090</v>
      </c>
      <c r="O3870" s="341">
        <v>0</v>
      </c>
    </row>
    <row r="3871" spans="1:15" x14ac:dyDescent="0.2">
      <c r="A3871" s="341" t="s">
        <v>9257</v>
      </c>
      <c r="B3871" s="341" t="s">
        <v>9272</v>
      </c>
      <c r="C3871" s="342" t="s">
        <v>6825</v>
      </c>
      <c r="D3871" s="342" t="s">
        <v>6612</v>
      </c>
      <c r="E3871" s="342" t="s">
        <v>9255</v>
      </c>
      <c r="F3871" s="342" t="s">
        <v>6568</v>
      </c>
      <c r="G3871" s="343">
        <v>4.08</v>
      </c>
      <c r="H3871" s="342" t="s">
        <v>6594</v>
      </c>
      <c r="I3871" s="342" t="s">
        <v>6575</v>
      </c>
      <c r="J3871" s="342" t="s">
        <v>6755</v>
      </c>
      <c r="K3871" s="581" t="s">
        <v>8445</v>
      </c>
      <c r="L3871" s="344" t="s">
        <v>4090</v>
      </c>
      <c r="N3871" s="344" t="s">
        <v>4090</v>
      </c>
      <c r="O3871" s="341">
        <v>0</v>
      </c>
    </row>
    <row r="3872" spans="1:15" x14ac:dyDescent="0.2">
      <c r="A3872" s="341" t="s">
        <v>9257</v>
      </c>
      <c r="B3872" s="341" t="s">
        <v>9272</v>
      </c>
      <c r="C3872" s="342" t="s">
        <v>6825</v>
      </c>
      <c r="D3872" s="342" t="s">
        <v>6612</v>
      </c>
      <c r="E3872" s="342" t="s">
        <v>9319</v>
      </c>
      <c r="F3872" s="342" t="s">
        <v>6568</v>
      </c>
      <c r="G3872" s="343">
        <v>11.22</v>
      </c>
      <c r="H3872" s="342" t="s">
        <v>6594</v>
      </c>
      <c r="I3872" s="342" t="s">
        <v>6575</v>
      </c>
      <c r="J3872" s="342" t="s">
        <v>6755</v>
      </c>
      <c r="K3872" s="581" t="s">
        <v>8446</v>
      </c>
      <c r="L3872" s="344" t="s">
        <v>4090</v>
      </c>
      <c r="N3872" s="344" t="s">
        <v>4090</v>
      </c>
      <c r="O3872" s="341">
        <v>0</v>
      </c>
    </row>
    <row r="3873" spans="1:15" x14ac:dyDescent="0.2">
      <c r="A3873" s="341" t="s">
        <v>9257</v>
      </c>
      <c r="B3873" s="341" t="s">
        <v>9272</v>
      </c>
      <c r="C3873" s="342" t="s">
        <v>8419</v>
      </c>
      <c r="D3873" s="342" t="s">
        <v>6612</v>
      </c>
      <c r="E3873" s="342" t="s">
        <v>9323</v>
      </c>
      <c r="F3873" s="342" t="s">
        <v>6568</v>
      </c>
      <c r="G3873" s="343">
        <v>5.12</v>
      </c>
      <c r="H3873" s="342" t="s">
        <v>6594</v>
      </c>
      <c r="I3873" s="342" t="s">
        <v>6575</v>
      </c>
      <c r="J3873" s="342" t="s">
        <v>6755</v>
      </c>
      <c r="K3873" s="581" t="s">
        <v>8447</v>
      </c>
      <c r="L3873" s="344" t="s">
        <v>4090</v>
      </c>
      <c r="N3873" s="344" t="s">
        <v>4090</v>
      </c>
      <c r="O3873" s="341">
        <v>0</v>
      </c>
    </row>
    <row r="3874" spans="1:15" x14ac:dyDescent="0.2">
      <c r="A3874" s="341" t="s">
        <v>9257</v>
      </c>
      <c r="B3874" s="341" t="s">
        <v>9272</v>
      </c>
      <c r="C3874" s="342" t="s">
        <v>6611</v>
      </c>
      <c r="D3874" s="342" t="s">
        <v>6612</v>
      </c>
      <c r="E3874" s="342" t="s">
        <v>9319</v>
      </c>
      <c r="F3874" s="342" t="s">
        <v>6568</v>
      </c>
      <c r="G3874" s="343">
        <v>11.52</v>
      </c>
      <c r="H3874" s="342" t="s">
        <v>6594</v>
      </c>
      <c r="I3874" s="342" t="s">
        <v>6575</v>
      </c>
      <c r="J3874" s="342" t="s">
        <v>6755</v>
      </c>
      <c r="K3874" s="581" t="s">
        <v>8089</v>
      </c>
      <c r="L3874" s="344" t="s">
        <v>4090</v>
      </c>
      <c r="N3874" s="344" t="s">
        <v>4090</v>
      </c>
      <c r="O3874" s="341">
        <v>0</v>
      </c>
    </row>
    <row r="3875" spans="1:15" x14ac:dyDescent="0.2">
      <c r="A3875" s="341" t="s">
        <v>9257</v>
      </c>
      <c r="B3875" s="341" t="s">
        <v>9272</v>
      </c>
      <c r="C3875" s="342" t="s">
        <v>6823</v>
      </c>
      <c r="D3875" s="342" t="s">
        <v>6612</v>
      </c>
      <c r="E3875" s="342" t="s">
        <v>9319</v>
      </c>
      <c r="F3875" s="342" t="s">
        <v>6568</v>
      </c>
      <c r="G3875" s="343">
        <v>4.62</v>
      </c>
      <c r="H3875" s="342" t="s">
        <v>6594</v>
      </c>
      <c r="I3875" s="342" t="s">
        <v>6575</v>
      </c>
      <c r="J3875" s="342" t="s">
        <v>6755</v>
      </c>
      <c r="K3875" s="581" t="s">
        <v>8448</v>
      </c>
      <c r="L3875" s="344" t="s">
        <v>4090</v>
      </c>
      <c r="N3875" s="344" t="s">
        <v>4090</v>
      </c>
      <c r="O3875" s="341">
        <v>0</v>
      </c>
    </row>
    <row r="3876" spans="1:15" x14ac:dyDescent="0.2">
      <c r="A3876" s="341" t="s">
        <v>9257</v>
      </c>
      <c r="B3876" s="341" t="s">
        <v>9272</v>
      </c>
      <c r="C3876" s="342" t="s">
        <v>6823</v>
      </c>
      <c r="D3876" s="342" t="s">
        <v>6612</v>
      </c>
      <c r="E3876" s="342" t="s">
        <v>9319</v>
      </c>
      <c r="F3876" s="342" t="s">
        <v>6568</v>
      </c>
      <c r="G3876" s="343">
        <v>8.75</v>
      </c>
      <c r="H3876" s="342" t="s">
        <v>6594</v>
      </c>
      <c r="I3876" s="342" t="s">
        <v>6575</v>
      </c>
      <c r="J3876" s="342" t="s">
        <v>6755</v>
      </c>
      <c r="K3876" s="581" t="s">
        <v>7987</v>
      </c>
      <c r="L3876" s="344" t="s">
        <v>4090</v>
      </c>
      <c r="N3876" s="344" t="s">
        <v>4090</v>
      </c>
      <c r="O3876" s="341" t="s">
        <v>6752</v>
      </c>
    </row>
    <row r="3877" spans="1:15" x14ac:dyDescent="0.2">
      <c r="A3877" s="341" t="s">
        <v>9257</v>
      </c>
      <c r="B3877" s="341" t="s">
        <v>9272</v>
      </c>
      <c r="C3877" s="342" t="s">
        <v>6825</v>
      </c>
      <c r="D3877" s="342" t="s">
        <v>6612</v>
      </c>
      <c r="E3877" s="342" t="s">
        <v>9322</v>
      </c>
      <c r="F3877" s="342" t="s">
        <v>6568</v>
      </c>
      <c r="G3877" s="343">
        <v>3.96</v>
      </c>
      <c r="H3877" s="342" t="s">
        <v>6594</v>
      </c>
      <c r="I3877" s="342" t="s">
        <v>6575</v>
      </c>
      <c r="J3877" s="342" t="s">
        <v>6755</v>
      </c>
      <c r="K3877" s="581" t="s">
        <v>7481</v>
      </c>
      <c r="L3877" s="344" t="s">
        <v>4090</v>
      </c>
      <c r="N3877" s="344" t="s">
        <v>4090</v>
      </c>
      <c r="O3877" s="341">
        <v>0</v>
      </c>
    </row>
    <row r="3878" spans="1:15" x14ac:dyDescent="0.2">
      <c r="A3878" s="341" t="s">
        <v>9257</v>
      </c>
      <c r="B3878" s="341" t="s">
        <v>9272</v>
      </c>
      <c r="C3878" s="342" t="s">
        <v>6611</v>
      </c>
      <c r="D3878" s="342" t="s">
        <v>6612</v>
      </c>
      <c r="E3878" s="342" t="s">
        <v>9255</v>
      </c>
      <c r="F3878" s="342" t="s">
        <v>6568</v>
      </c>
      <c r="G3878" s="343">
        <v>9.1</v>
      </c>
      <c r="H3878" s="342" t="s">
        <v>6594</v>
      </c>
      <c r="I3878" s="342" t="s">
        <v>6575</v>
      </c>
      <c r="J3878" s="342" t="s">
        <v>6755</v>
      </c>
      <c r="K3878" s="581" t="s">
        <v>7340</v>
      </c>
      <c r="L3878" s="344" t="s">
        <v>4090</v>
      </c>
      <c r="N3878" s="344" t="s">
        <v>4090</v>
      </c>
      <c r="O3878" s="341">
        <v>0</v>
      </c>
    </row>
    <row r="3879" spans="1:15" x14ac:dyDescent="0.2">
      <c r="A3879" s="341" t="s">
        <v>9257</v>
      </c>
      <c r="B3879" s="341" t="s">
        <v>9272</v>
      </c>
      <c r="C3879" s="342" t="s">
        <v>6611</v>
      </c>
      <c r="D3879" s="342" t="s">
        <v>6612</v>
      </c>
      <c r="E3879" s="342" t="s">
        <v>9323</v>
      </c>
      <c r="F3879" s="342" t="s">
        <v>6568</v>
      </c>
      <c r="G3879" s="343">
        <v>9.1</v>
      </c>
      <c r="H3879" s="342" t="s">
        <v>6594</v>
      </c>
      <c r="I3879" s="342" t="s">
        <v>6575</v>
      </c>
      <c r="J3879" s="342" t="s">
        <v>6755</v>
      </c>
      <c r="K3879" s="581" t="s">
        <v>8449</v>
      </c>
      <c r="L3879" s="344" t="s">
        <v>4090</v>
      </c>
      <c r="N3879" s="344" t="s">
        <v>4090</v>
      </c>
      <c r="O3879" s="341">
        <v>0</v>
      </c>
    </row>
    <row r="3880" spans="1:15" x14ac:dyDescent="0.2">
      <c r="A3880" s="341" t="s">
        <v>9257</v>
      </c>
      <c r="B3880" s="341" t="s">
        <v>9272</v>
      </c>
      <c r="C3880" s="342" t="s">
        <v>6825</v>
      </c>
      <c r="D3880" s="342" t="s">
        <v>6612</v>
      </c>
      <c r="E3880" s="342" t="s">
        <v>9319</v>
      </c>
      <c r="F3880" s="342" t="s">
        <v>6568</v>
      </c>
      <c r="G3880" s="343">
        <v>32.85</v>
      </c>
      <c r="H3880" s="342" t="s">
        <v>6594</v>
      </c>
      <c r="I3880" s="342" t="s">
        <v>6575</v>
      </c>
      <c r="J3880" s="342" t="s">
        <v>6755</v>
      </c>
      <c r="K3880" s="581" t="s">
        <v>7820</v>
      </c>
      <c r="L3880" s="344" t="s">
        <v>4090</v>
      </c>
      <c r="N3880" s="344" t="s">
        <v>4090</v>
      </c>
      <c r="O3880" s="341" t="s">
        <v>6752</v>
      </c>
    </row>
    <row r="3881" spans="1:15" x14ac:dyDescent="0.2">
      <c r="A3881" s="341" t="s">
        <v>9257</v>
      </c>
      <c r="B3881" s="341" t="s">
        <v>9272</v>
      </c>
      <c r="C3881" s="342" t="s">
        <v>6825</v>
      </c>
      <c r="D3881" s="342" t="s">
        <v>6612</v>
      </c>
      <c r="E3881" s="342" t="s">
        <v>9326</v>
      </c>
      <c r="F3881" s="342" t="s">
        <v>6568</v>
      </c>
      <c r="G3881" s="343">
        <v>7.5600000000000005</v>
      </c>
      <c r="H3881" s="342" t="s">
        <v>6594</v>
      </c>
      <c r="I3881" s="342" t="s">
        <v>6575</v>
      </c>
      <c r="J3881" s="342" t="s">
        <v>6755</v>
      </c>
      <c r="K3881" s="581" t="s">
        <v>7337</v>
      </c>
      <c r="L3881" s="344" t="s">
        <v>4090</v>
      </c>
      <c r="N3881" s="344" t="s">
        <v>4090</v>
      </c>
      <c r="O3881" s="341">
        <v>0</v>
      </c>
    </row>
    <row r="3882" spans="1:15" x14ac:dyDescent="0.2">
      <c r="A3882" s="341" t="s">
        <v>9257</v>
      </c>
      <c r="B3882" s="341" t="s">
        <v>9272</v>
      </c>
      <c r="C3882" s="342" t="s">
        <v>6825</v>
      </c>
      <c r="D3882" s="342" t="s">
        <v>6612</v>
      </c>
      <c r="E3882" s="342" t="s">
        <v>9319</v>
      </c>
      <c r="F3882" s="342" t="s">
        <v>6568</v>
      </c>
      <c r="G3882" s="343">
        <v>5.25</v>
      </c>
      <c r="H3882" s="342" t="s">
        <v>6594</v>
      </c>
      <c r="I3882" s="342" t="s">
        <v>6575</v>
      </c>
      <c r="J3882" s="342" t="s">
        <v>6755</v>
      </c>
      <c r="K3882" s="581" t="s">
        <v>8450</v>
      </c>
      <c r="L3882" s="344" t="s">
        <v>4090</v>
      </c>
      <c r="N3882" s="344" t="s">
        <v>4090</v>
      </c>
      <c r="O3882" s="341">
        <v>0</v>
      </c>
    </row>
    <row r="3883" spans="1:15" x14ac:dyDescent="0.2">
      <c r="A3883" s="341" t="s">
        <v>9257</v>
      </c>
      <c r="B3883" s="341" t="s">
        <v>9272</v>
      </c>
      <c r="C3883" s="342" t="s">
        <v>6823</v>
      </c>
      <c r="D3883" s="342" t="s">
        <v>6612</v>
      </c>
      <c r="E3883" s="342" t="s">
        <v>9319</v>
      </c>
      <c r="F3883" s="342" t="s">
        <v>6568</v>
      </c>
      <c r="G3883" s="343">
        <v>28.3</v>
      </c>
      <c r="H3883" s="342" t="s">
        <v>6594</v>
      </c>
      <c r="I3883" s="342" t="s">
        <v>6575</v>
      </c>
      <c r="J3883" s="342" t="s">
        <v>6755</v>
      </c>
      <c r="K3883" s="581" t="s">
        <v>7482</v>
      </c>
      <c r="L3883" s="344" t="s">
        <v>4090</v>
      </c>
      <c r="N3883" s="344" t="s">
        <v>4090</v>
      </c>
      <c r="O3883" s="341">
        <v>0</v>
      </c>
    </row>
    <row r="3884" spans="1:15" x14ac:dyDescent="0.2">
      <c r="A3884" s="341" t="s">
        <v>9257</v>
      </c>
      <c r="B3884" s="341" t="s">
        <v>9272</v>
      </c>
      <c r="C3884" s="342" t="s">
        <v>6825</v>
      </c>
      <c r="D3884" s="342" t="s">
        <v>6612</v>
      </c>
      <c r="E3884" s="342" t="s">
        <v>9320</v>
      </c>
      <c r="F3884" s="342" t="s">
        <v>6568</v>
      </c>
      <c r="G3884" s="343">
        <v>5.2</v>
      </c>
      <c r="H3884" s="342" t="s">
        <v>6594</v>
      </c>
      <c r="I3884" s="342" t="s">
        <v>6575</v>
      </c>
      <c r="J3884" s="342" t="s">
        <v>6755</v>
      </c>
      <c r="K3884" s="581" t="s">
        <v>7823</v>
      </c>
      <c r="L3884" s="344" t="s">
        <v>4090</v>
      </c>
      <c r="N3884" s="344" t="s">
        <v>4090</v>
      </c>
      <c r="O3884" s="341">
        <v>0</v>
      </c>
    </row>
    <row r="3885" spans="1:15" x14ac:dyDescent="0.2">
      <c r="A3885" s="341" t="s">
        <v>9257</v>
      </c>
      <c r="B3885" s="341" t="s">
        <v>9272</v>
      </c>
      <c r="C3885" s="342" t="s">
        <v>6825</v>
      </c>
      <c r="D3885" s="342" t="s">
        <v>6612</v>
      </c>
      <c r="E3885" s="342" t="s">
        <v>9324</v>
      </c>
      <c r="F3885" s="342" t="s">
        <v>6568</v>
      </c>
      <c r="G3885" s="343">
        <v>12.870000000000001</v>
      </c>
      <c r="H3885" s="342" t="s">
        <v>6594</v>
      </c>
      <c r="I3885" s="342" t="s">
        <v>6575</v>
      </c>
      <c r="J3885" s="342" t="s">
        <v>6755</v>
      </c>
      <c r="K3885" s="581" t="s">
        <v>7824</v>
      </c>
      <c r="L3885" s="344" t="s">
        <v>4090</v>
      </c>
      <c r="N3885" s="344" t="s">
        <v>4090</v>
      </c>
      <c r="O3885" s="341">
        <v>0</v>
      </c>
    </row>
    <row r="3886" spans="1:15" x14ac:dyDescent="0.2">
      <c r="A3886" s="341" t="s">
        <v>9257</v>
      </c>
      <c r="B3886" s="341" t="s">
        <v>9272</v>
      </c>
      <c r="C3886" s="342" t="s">
        <v>6825</v>
      </c>
      <c r="D3886" s="342" t="s">
        <v>6612</v>
      </c>
      <c r="E3886" s="342" t="s">
        <v>9255</v>
      </c>
      <c r="F3886" s="342" t="s">
        <v>6568</v>
      </c>
      <c r="G3886" s="343">
        <v>11.34</v>
      </c>
      <c r="H3886" s="342" t="s">
        <v>6594</v>
      </c>
      <c r="I3886" s="342" t="s">
        <v>6575</v>
      </c>
      <c r="J3886" s="342" t="s">
        <v>6755</v>
      </c>
      <c r="K3886" s="581" t="s">
        <v>7365</v>
      </c>
      <c r="L3886" s="344" t="s">
        <v>4090</v>
      </c>
      <c r="N3886" s="344" t="s">
        <v>4090</v>
      </c>
      <c r="O3886" s="341">
        <v>0</v>
      </c>
    </row>
    <row r="3887" spans="1:15" x14ac:dyDescent="0.2">
      <c r="A3887" s="341" t="s">
        <v>9257</v>
      </c>
      <c r="B3887" s="341" t="s">
        <v>9272</v>
      </c>
      <c r="C3887" s="342" t="s">
        <v>6611</v>
      </c>
      <c r="D3887" s="342" t="s">
        <v>6612</v>
      </c>
      <c r="E3887" s="342" t="s">
        <v>9325</v>
      </c>
      <c r="F3887" s="342" t="s">
        <v>6568</v>
      </c>
      <c r="G3887" s="343">
        <v>7.92</v>
      </c>
      <c r="H3887" s="342" t="s">
        <v>6594</v>
      </c>
      <c r="I3887" s="342" t="s">
        <v>6575</v>
      </c>
      <c r="J3887" s="342" t="s">
        <v>6755</v>
      </c>
      <c r="K3887" s="581" t="s">
        <v>7935</v>
      </c>
      <c r="L3887" s="344" t="s">
        <v>4090</v>
      </c>
      <c r="N3887" s="344" t="s">
        <v>4090</v>
      </c>
      <c r="O3887" s="341">
        <v>0</v>
      </c>
    </row>
    <row r="3888" spans="1:15" x14ac:dyDescent="0.2">
      <c r="A3888" s="341" t="s">
        <v>9257</v>
      </c>
      <c r="B3888" s="341" t="s">
        <v>9272</v>
      </c>
      <c r="C3888" s="342" t="s">
        <v>6825</v>
      </c>
      <c r="D3888" s="342" t="s">
        <v>6612</v>
      </c>
      <c r="E3888" s="342" t="s">
        <v>9322</v>
      </c>
      <c r="F3888" s="342" t="s">
        <v>6568</v>
      </c>
      <c r="G3888" s="343">
        <v>5.875</v>
      </c>
      <c r="H3888" s="342" t="s">
        <v>6594</v>
      </c>
      <c r="I3888" s="342" t="s">
        <v>6575</v>
      </c>
      <c r="J3888" s="342" t="s">
        <v>6755</v>
      </c>
      <c r="K3888" s="581" t="s">
        <v>8096</v>
      </c>
      <c r="L3888" s="344" t="s">
        <v>4090</v>
      </c>
      <c r="N3888" s="344" t="s">
        <v>4090</v>
      </c>
      <c r="O3888" s="341">
        <v>0</v>
      </c>
    </row>
    <row r="3889" spans="1:15" x14ac:dyDescent="0.2">
      <c r="A3889" s="341" t="s">
        <v>9257</v>
      </c>
      <c r="B3889" s="341" t="s">
        <v>9272</v>
      </c>
      <c r="C3889" s="342" t="s">
        <v>6825</v>
      </c>
      <c r="D3889" s="342" t="s">
        <v>6612</v>
      </c>
      <c r="E3889" s="342" t="s">
        <v>9322</v>
      </c>
      <c r="F3889" s="342" t="s">
        <v>6568</v>
      </c>
      <c r="G3889" s="343">
        <v>37.200000000000003</v>
      </c>
      <c r="H3889" s="342" t="s">
        <v>6594</v>
      </c>
      <c r="I3889" s="342" t="s">
        <v>6575</v>
      </c>
      <c r="J3889" s="342" t="s">
        <v>6755</v>
      </c>
      <c r="K3889" s="581" t="s">
        <v>8268</v>
      </c>
      <c r="L3889" s="344" t="s">
        <v>4090</v>
      </c>
      <c r="N3889" s="344" t="s">
        <v>4090</v>
      </c>
      <c r="O3889" s="341" t="s">
        <v>6752</v>
      </c>
    </row>
    <row r="3890" spans="1:15" x14ac:dyDescent="0.2">
      <c r="A3890" s="341" t="s">
        <v>9257</v>
      </c>
      <c r="B3890" s="341" t="s">
        <v>9272</v>
      </c>
      <c r="C3890" s="342" t="s">
        <v>6825</v>
      </c>
      <c r="D3890" s="342" t="s">
        <v>6612</v>
      </c>
      <c r="E3890" s="342" t="s">
        <v>9319</v>
      </c>
      <c r="F3890" s="342" t="s">
        <v>6568</v>
      </c>
      <c r="G3890" s="343">
        <v>8.51</v>
      </c>
      <c r="H3890" s="342" t="s">
        <v>6594</v>
      </c>
      <c r="I3890" s="342" t="s">
        <v>6575</v>
      </c>
      <c r="J3890" s="342" t="s">
        <v>6755</v>
      </c>
      <c r="K3890" s="581" t="s">
        <v>7356</v>
      </c>
      <c r="L3890" s="344" t="s">
        <v>4090</v>
      </c>
      <c r="N3890" s="344" t="s">
        <v>4090</v>
      </c>
      <c r="O3890" s="341">
        <v>0</v>
      </c>
    </row>
    <row r="3891" spans="1:15" x14ac:dyDescent="0.2">
      <c r="A3891" s="341" t="s">
        <v>9257</v>
      </c>
      <c r="B3891" s="341" t="s">
        <v>9272</v>
      </c>
      <c r="C3891" s="342" t="s">
        <v>6825</v>
      </c>
      <c r="D3891" s="342" t="s">
        <v>6612</v>
      </c>
      <c r="E3891" s="342" t="s">
        <v>9320</v>
      </c>
      <c r="F3891" s="342" t="s">
        <v>6568</v>
      </c>
      <c r="G3891" s="343">
        <v>3.7600000000000002</v>
      </c>
      <c r="H3891" s="342" t="s">
        <v>6594</v>
      </c>
      <c r="I3891" s="342" t="s">
        <v>6575</v>
      </c>
      <c r="J3891" s="342" t="s">
        <v>6755</v>
      </c>
      <c r="K3891" s="581" t="s">
        <v>8096</v>
      </c>
      <c r="L3891" s="344" t="s">
        <v>4090</v>
      </c>
      <c r="N3891" s="344" t="s">
        <v>4090</v>
      </c>
      <c r="O3891" s="341">
        <v>0</v>
      </c>
    </row>
    <row r="3892" spans="1:15" x14ac:dyDescent="0.2">
      <c r="A3892" s="341" t="s">
        <v>9257</v>
      </c>
      <c r="B3892" s="341" t="s">
        <v>9272</v>
      </c>
      <c r="C3892" s="342" t="s">
        <v>6611</v>
      </c>
      <c r="D3892" s="342" t="s">
        <v>6612</v>
      </c>
      <c r="E3892" s="342" t="s">
        <v>9255</v>
      </c>
      <c r="F3892" s="342" t="s">
        <v>6568</v>
      </c>
      <c r="G3892" s="343">
        <v>10.76</v>
      </c>
      <c r="H3892" s="342" t="s">
        <v>6594</v>
      </c>
      <c r="I3892" s="342" t="s">
        <v>6575</v>
      </c>
      <c r="J3892" s="342" t="s">
        <v>6755</v>
      </c>
      <c r="K3892" s="581" t="s">
        <v>6869</v>
      </c>
      <c r="L3892" s="344" t="s">
        <v>4090</v>
      </c>
      <c r="N3892" s="344" t="s">
        <v>4090</v>
      </c>
      <c r="O3892" s="341">
        <v>0</v>
      </c>
    </row>
    <row r="3893" spans="1:15" x14ac:dyDescent="0.2">
      <c r="A3893" s="341" t="s">
        <v>9257</v>
      </c>
      <c r="B3893" s="341" t="s">
        <v>9272</v>
      </c>
      <c r="C3893" s="342" t="s">
        <v>6823</v>
      </c>
      <c r="D3893" s="342" t="s">
        <v>6612</v>
      </c>
      <c r="E3893" s="342" t="s">
        <v>9320</v>
      </c>
      <c r="F3893" s="342" t="s">
        <v>6568</v>
      </c>
      <c r="G3893" s="343">
        <v>6.8450000000000006</v>
      </c>
      <c r="H3893" s="342" t="s">
        <v>6594</v>
      </c>
      <c r="I3893" s="342" t="s">
        <v>6575</v>
      </c>
      <c r="J3893" s="342" t="s">
        <v>6755</v>
      </c>
      <c r="K3893" s="581" t="s">
        <v>8271</v>
      </c>
      <c r="L3893" s="344" t="s">
        <v>4090</v>
      </c>
      <c r="N3893" s="344" t="s">
        <v>4090</v>
      </c>
      <c r="O3893" s="341">
        <v>0</v>
      </c>
    </row>
    <row r="3894" spans="1:15" x14ac:dyDescent="0.2">
      <c r="A3894" s="341" t="s">
        <v>9257</v>
      </c>
      <c r="B3894" s="341" t="s">
        <v>9272</v>
      </c>
      <c r="C3894" s="342" t="s">
        <v>6825</v>
      </c>
      <c r="D3894" s="342" t="s">
        <v>6612</v>
      </c>
      <c r="E3894" s="342" t="s">
        <v>9322</v>
      </c>
      <c r="F3894" s="342" t="s">
        <v>6568</v>
      </c>
      <c r="G3894" s="343">
        <v>34.200000000000003</v>
      </c>
      <c r="H3894" s="342" t="s">
        <v>6594</v>
      </c>
      <c r="I3894" s="342" t="s">
        <v>6575</v>
      </c>
      <c r="J3894" s="342" t="s">
        <v>6755</v>
      </c>
      <c r="K3894" s="581" t="s">
        <v>8451</v>
      </c>
      <c r="L3894" s="344" t="s">
        <v>4090</v>
      </c>
      <c r="N3894" s="344" t="s">
        <v>4090</v>
      </c>
      <c r="O3894" s="341" t="s">
        <v>6752</v>
      </c>
    </row>
    <row r="3895" spans="1:15" x14ac:dyDescent="0.2">
      <c r="A3895" s="341" t="s">
        <v>9257</v>
      </c>
      <c r="B3895" s="341" t="s">
        <v>9272</v>
      </c>
      <c r="C3895" s="342" t="s">
        <v>6825</v>
      </c>
      <c r="D3895" s="342" t="s">
        <v>6612</v>
      </c>
      <c r="E3895" s="342" t="s">
        <v>9322</v>
      </c>
      <c r="F3895" s="342" t="s">
        <v>6568</v>
      </c>
      <c r="G3895" s="343">
        <v>18.2</v>
      </c>
      <c r="H3895" s="342" t="s">
        <v>6594</v>
      </c>
      <c r="I3895" s="342" t="s">
        <v>6575</v>
      </c>
      <c r="J3895" s="342" t="s">
        <v>6755</v>
      </c>
      <c r="K3895" s="581" t="s">
        <v>8418</v>
      </c>
      <c r="L3895" s="344" t="s">
        <v>4090</v>
      </c>
      <c r="N3895" s="344" t="s">
        <v>4090</v>
      </c>
      <c r="O3895" s="341" t="s">
        <v>6752</v>
      </c>
    </row>
    <row r="3896" spans="1:15" x14ac:dyDescent="0.2">
      <c r="A3896" s="341" t="s">
        <v>9257</v>
      </c>
      <c r="B3896" s="341" t="s">
        <v>9272</v>
      </c>
      <c r="C3896" s="342" t="s">
        <v>6823</v>
      </c>
      <c r="D3896" s="342" t="s">
        <v>6612</v>
      </c>
      <c r="E3896" s="342" t="s">
        <v>9319</v>
      </c>
      <c r="F3896" s="342" t="s">
        <v>6568</v>
      </c>
      <c r="G3896" s="343">
        <v>7.0200000000000005</v>
      </c>
      <c r="H3896" s="342" t="s">
        <v>6594</v>
      </c>
      <c r="I3896" s="342" t="s">
        <v>6575</v>
      </c>
      <c r="J3896" s="342" t="s">
        <v>6755</v>
      </c>
      <c r="K3896" s="581" t="s">
        <v>7573</v>
      </c>
      <c r="L3896" s="344" t="s">
        <v>4090</v>
      </c>
      <c r="N3896" s="344" t="s">
        <v>4090</v>
      </c>
      <c r="O3896" s="341">
        <v>0</v>
      </c>
    </row>
    <row r="3897" spans="1:15" x14ac:dyDescent="0.2">
      <c r="A3897" s="341" t="s">
        <v>9257</v>
      </c>
      <c r="B3897" s="341" t="s">
        <v>9272</v>
      </c>
      <c r="C3897" s="342" t="s">
        <v>6823</v>
      </c>
      <c r="D3897" s="342" t="s">
        <v>6612</v>
      </c>
      <c r="E3897" s="342" t="s">
        <v>9334</v>
      </c>
      <c r="F3897" s="342" t="s">
        <v>6568</v>
      </c>
      <c r="G3897" s="343">
        <v>7.92</v>
      </c>
      <c r="H3897" s="342" t="s">
        <v>6594</v>
      </c>
      <c r="I3897" s="342" t="s">
        <v>6575</v>
      </c>
      <c r="J3897" s="342" t="s">
        <v>6755</v>
      </c>
      <c r="K3897" s="581" t="s">
        <v>7382</v>
      </c>
      <c r="L3897" s="344" t="s">
        <v>4090</v>
      </c>
      <c r="N3897" s="344" t="s">
        <v>4090</v>
      </c>
      <c r="O3897" s="341">
        <v>0</v>
      </c>
    </row>
    <row r="3898" spans="1:15" x14ac:dyDescent="0.2">
      <c r="A3898" s="341" t="s">
        <v>9257</v>
      </c>
      <c r="B3898" s="341" t="s">
        <v>9272</v>
      </c>
      <c r="C3898" s="342" t="s">
        <v>6823</v>
      </c>
      <c r="D3898" s="342" t="s">
        <v>6612</v>
      </c>
      <c r="E3898" s="342" t="s">
        <v>9326</v>
      </c>
      <c r="F3898" s="342" t="s">
        <v>6568</v>
      </c>
      <c r="G3898" s="343">
        <v>9.02</v>
      </c>
      <c r="H3898" s="342" t="s">
        <v>6594</v>
      </c>
      <c r="I3898" s="342" t="s">
        <v>6575</v>
      </c>
      <c r="J3898" s="342" t="s">
        <v>6755</v>
      </c>
      <c r="K3898" s="581" t="s">
        <v>7384</v>
      </c>
      <c r="L3898" s="344" t="s">
        <v>4090</v>
      </c>
      <c r="N3898" s="344" t="s">
        <v>4090</v>
      </c>
      <c r="O3898" s="341">
        <v>0</v>
      </c>
    </row>
    <row r="3899" spans="1:15" x14ac:dyDescent="0.2">
      <c r="A3899" s="341" t="s">
        <v>9257</v>
      </c>
      <c r="B3899" s="341" t="s">
        <v>9272</v>
      </c>
      <c r="C3899" s="342" t="s">
        <v>6611</v>
      </c>
      <c r="D3899" s="342" t="s">
        <v>6612</v>
      </c>
      <c r="E3899" s="342" t="s">
        <v>9328</v>
      </c>
      <c r="F3899" s="342" t="s">
        <v>6568</v>
      </c>
      <c r="G3899" s="343">
        <v>5.25</v>
      </c>
      <c r="H3899" s="342" t="s">
        <v>6594</v>
      </c>
      <c r="I3899" s="342" t="s">
        <v>6575</v>
      </c>
      <c r="J3899" s="342" t="s">
        <v>6755</v>
      </c>
      <c r="K3899" s="581" t="s">
        <v>7545</v>
      </c>
      <c r="L3899" s="344" t="s">
        <v>4090</v>
      </c>
      <c r="N3899" s="344" t="s">
        <v>4090</v>
      </c>
      <c r="O3899" s="341">
        <v>0</v>
      </c>
    </row>
    <row r="3900" spans="1:15" x14ac:dyDescent="0.2">
      <c r="A3900" s="341" t="s">
        <v>9257</v>
      </c>
      <c r="B3900" s="341" t="s">
        <v>9272</v>
      </c>
      <c r="C3900" s="342" t="s">
        <v>6825</v>
      </c>
      <c r="D3900" s="342" t="s">
        <v>6612</v>
      </c>
      <c r="E3900" s="342" t="s">
        <v>9324</v>
      </c>
      <c r="F3900" s="342" t="s">
        <v>6568</v>
      </c>
      <c r="G3900" s="343">
        <v>8.58</v>
      </c>
      <c r="H3900" s="342" t="s">
        <v>6594</v>
      </c>
      <c r="I3900" s="342" t="s">
        <v>6575</v>
      </c>
      <c r="J3900" s="342" t="s">
        <v>6755</v>
      </c>
      <c r="K3900" s="581" t="s">
        <v>7389</v>
      </c>
      <c r="L3900" s="344" t="s">
        <v>4090</v>
      </c>
      <c r="N3900" s="344" t="s">
        <v>4090</v>
      </c>
      <c r="O3900" s="341">
        <v>0</v>
      </c>
    </row>
    <row r="3901" spans="1:15" x14ac:dyDescent="0.2">
      <c r="A3901" s="341" t="s">
        <v>9257</v>
      </c>
      <c r="B3901" s="341" t="s">
        <v>9272</v>
      </c>
      <c r="C3901" s="342" t="s">
        <v>6611</v>
      </c>
      <c r="D3901" s="342" t="s">
        <v>6612</v>
      </c>
      <c r="E3901" s="342" t="s">
        <v>9320</v>
      </c>
      <c r="F3901" s="342" t="s">
        <v>6568</v>
      </c>
      <c r="G3901" s="343">
        <v>8.4600000000000009</v>
      </c>
      <c r="H3901" s="342" t="s">
        <v>6594</v>
      </c>
      <c r="I3901" s="342" t="s">
        <v>6575</v>
      </c>
      <c r="J3901" s="342" t="s">
        <v>6755</v>
      </c>
      <c r="K3901" s="581" t="s">
        <v>8418</v>
      </c>
      <c r="L3901" s="344" t="s">
        <v>4090</v>
      </c>
      <c r="N3901" s="344" t="s">
        <v>4090</v>
      </c>
      <c r="O3901" s="341">
        <v>0</v>
      </c>
    </row>
    <row r="3902" spans="1:15" x14ac:dyDescent="0.2">
      <c r="A3902" s="341" t="s">
        <v>9257</v>
      </c>
      <c r="B3902" s="341" t="s">
        <v>9272</v>
      </c>
      <c r="C3902" s="342" t="s">
        <v>6825</v>
      </c>
      <c r="D3902" s="342" t="s">
        <v>6612</v>
      </c>
      <c r="E3902" s="342" t="s">
        <v>9319</v>
      </c>
      <c r="F3902" s="342" t="s">
        <v>6568</v>
      </c>
      <c r="G3902" s="343">
        <v>7.7</v>
      </c>
      <c r="H3902" s="342" t="s">
        <v>6594</v>
      </c>
      <c r="I3902" s="342" t="s">
        <v>6575</v>
      </c>
      <c r="J3902" s="342" t="s">
        <v>6755</v>
      </c>
      <c r="K3902" s="581" t="s">
        <v>7389</v>
      </c>
      <c r="L3902" s="344" t="s">
        <v>4090</v>
      </c>
      <c r="N3902" s="344" t="s">
        <v>4090</v>
      </c>
      <c r="O3902" s="341">
        <v>0</v>
      </c>
    </row>
    <row r="3903" spans="1:15" x14ac:dyDescent="0.2">
      <c r="A3903" s="341" t="s">
        <v>9257</v>
      </c>
      <c r="B3903" s="341" t="s">
        <v>9272</v>
      </c>
      <c r="C3903" s="342" t="s">
        <v>6823</v>
      </c>
      <c r="D3903" s="342" t="s">
        <v>6612</v>
      </c>
      <c r="E3903" s="342" t="s">
        <v>9321</v>
      </c>
      <c r="F3903" s="342" t="s">
        <v>6568</v>
      </c>
      <c r="G3903" s="343">
        <v>11.88</v>
      </c>
      <c r="H3903" s="342" t="s">
        <v>6594</v>
      </c>
      <c r="I3903" s="342" t="s">
        <v>6575</v>
      </c>
      <c r="J3903" s="342" t="s">
        <v>6755</v>
      </c>
      <c r="K3903" s="581" t="s">
        <v>7640</v>
      </c>
      <c r="L3903" s="344" t="s">
        <v>4090</v>
      </c>
      <c r="N3903" s="344" t="s">
        <v>4090</v>
      </c>
      <c r="O3903" s="341">
        <v>0</v>
      </c>
    </row>
    <row r="3904" spans="1:15" x14ac:dyDescent="0.2">
      <c r="A3904" s="341" t="s">
        <v>9257</v>
      </c>
      <c r="B3904" s="341" t="s">
        <v>9272</v>
      </c>
      <c r="C3904" s="342" t="s">
        <v>6611</v>
      </c>
      <c r="D3904" s="342" t="s">
        <v>6612</v>
      </c>
      <c r="E3904" s="342" t="s">
        <v>9319</v>
      </c>
      <c r="F3904" s="342" t="s">
        <v>6568</v>
      </c>
      <c r="G3904" s="343">
        <v>29.7</v>
      </c>
      <c r="H3904" s="342" t="s">
        <v>6594</v>
      </c>
      <c r="I3904" s="342" t="s">
        <v>6575</v>
      </c>
      <c r="J3904" s="342" t="s">
        <v>6755</v>
      </c>
      <c r="K3904" s="581" t="s">
        <v>7343</v>
      </c>
      <c r="L3904" s="344" t="s">
        <v>4090</v>
      </c>
      <c r="N3904" s="344" t="s">
        <v>4090</v>
      </c>
      <c r="O3904" s="341">
        <v>0</v>
      </c>
    </row>
    <row r="3905" spans="1:15" x14ac:dyDescent="0.2">
      <c r="A3905" s="341" t="s">
        <v>9257</v>
      </c>
      <c r="B3905" s="341" t="s">
        <v>9272</v>
      </c>
      <c r="C3905" s="342" t="s">
        <v>6825</v>
      </c>
      <c r="D3905" s="342" t="s">
        <v>6612</v>
      </c>
      <c r="E3905" s="342" t="s">
        <v>9329</v>
      </c>
      <c r="F3905" s="342" t="s">
        <v>6568</v>
      </c>
      <c r="G3905" s="343">
        <v>8.82</v>
      </c>
      <c r="H3905" s="342" t="s">
        <v>6594</v>
      </c>
      <c r="I3905" s="342" t="s">
        <v>6575</v>
      </c>
      <c r="J3905" s="342" t="s">
        <v>6755</v>
      </c>
      <c r="K3905" s="581" t="s">
        <v>6771</v>
      </c>
      <c r="L3905" s="344" t="s">
        <v>4090</v>
      </c>
      <c r="N3905" s="344" t="s">
        <v>4090</v>
      </c>
      <c r="O3905" s="341">
        <v>0</v>
      </c>
    </row>
    <row r="3906" spans="1:15" x14ac:dyDescent="0.2">
      <c r="A3906" s="341" t="s">
        <v>9257</v>
      </c>
      <c r="B3906" s="341" t="s">
        <v>9272</v>
      </c>
      <c r="C3906" s="342" t="s">
        <v>6825</v>
      </c>
      <c r="D3906" s="342" t="s">
        <v>6612</v>
      </c>
      <c r="E3906" s="342" t="s">
        <v>9320</v>
      </c>
      <c r="F3906" s="342" t="s">
        <v>6568</v>
      </c>
      <c r="G3906" s="343">
        <v>4.68</v>
      </c>
      <c r="H3906" s="342" t="s">
        <v>6594</v>
      </c>
      <c r="I3906" s="342" t="s">
        <v>6575</v>
      </c>
      <c r="J3906" s="342" t="s">
        <v>6755</v>
      </c>
      <c r="K3906" s="581" t="s">
        <v>6771</v>
      </c>
      <c r="L3906" s="344" t="s">
        <v>4090</v>
      </c>
      <c r="N3906" s="344" t="s">
        <v>4090</v>
      </c>
      <c r="O3906" s="341">
        <v>0</v>
      </c>
    </row>
    <row r="3907" spans="1:15" x14ac:dyDescent="0.2">
      <c r="A3907" s="341" t="s">
        <v>9257</v>
      </c>
      <c r="B3907" s="341" t="s">
        <v>9272</v>
      </c>
      <c r="C3907" s="342" t="s">
        <v>6611</v>
      </c>
      <c r="D3907" s="342" t="s">
        <v>6612</v>
      </c>
      <c r="E3907" s="342" t="s">
        <v>9325</v>
      </c>
      <c r="F3907" s="342" t="s">
        <v>6568</v>
      </c>
      <c r="G3907" s="343">
        <v>10.08</v>
      </c>
      <c r="H3907" s="342" t="s">
        <v>6594</v>
      </c>
      <c r="I3907" s="342" t="s">
        <v>6575</v>
      </c>
      <c r="J3907" s="342" t="s">
        <v>6755</v>
      </c>
      <c r="K3907" s="581" t="s">
        <v>7390</v>
      </c>
      <c r="L3907" s="344" t="s">
        <v>4090</v>
      </c>
      <c r="N3907" s="344" t="s">
        <v>4090</v>
      </c>
      <c r="O3907" s="341">
        <v>0</v>
      </c>
    </row>
    <row r="3908" spans="1:15" x14ac:dyDescent="0.2">
      <c r="A3908" s="341" t="s">
        <v>9257</v>
      </c>
      <c r="B3908" s="341" t="s">
        <v>9272</v>
      </c>
      <c r="C3908" s="342" t="s">
        <v>6825</v>
      </c>
      <c r="D3908" s="342" t="s">
        <v>6612</v>
      </c>
      <c r="E3908" s="342" t="s">
        <v>9321</v>
      </c>
      <c r="F3908" s="342" t="s">
        <v>6568</v>
      </c>
      <c r="G3908" s="343">
        <v>8.4</v>
      </c>
      <c r="H3908" s="342" t="s">
        <v>6594</v>
      </c>
      <c r="I3908" s="342" t="s">
        <v>6575</v>
      </c>
      <c r="J3908" s="342" t="s">
        <v>6755</v>
      </c>
      <c r="K3908" s="581" t="s">
        <v>7489</v>
      </c>
      <c r="L3908" s="344" t="s">
        <v>4090</v>
      </c>
      <c r="N3908" s="344" t="s">
        <v>4090</v>
      </c>
      <c r="O3908" s="341">
        <v>0</v>
      </c>
    </row>
    <row r="3909" spans="1:15" x14ac:dyDescent="0.2">
      <c r="A3909" s="341" t="s">
        <v>9257</v>
      </c>
      <c r="B3909" s="341" t="s">
        <v>9272</v>
      </c>
      <c r="C3909" s="342" t="s">
        <v>8419</v>
      </c>
      <c r="D3909" s="342" t="s">
        <v>6612</v>
      </c>
      <c r="E3909" s="342" t="s">
        <v>9321</v>
      </c>
      <c r="F3909" s="342" t="s">
        <v>6568</v>
      </c>
      <c r="G3909" s="343">
        <v>10.325000000000001</v>
      </c>
      <c r="H3909" s="342" t="s">
        <v>6594</v>
      </c>
      <c r="I3909" s="342" t="s">
        <v>6575</v>
      </c>
      <c r="J3909" s="342" t="s">
        <v>6755</v>
      </c>
      <c r="K3909" s="581" t="s">
        <v>7102</v>
      </c>
      <c r="L3909" s="344" t="s">
        <v>4090</v>
      </c>
      <c r="N3909" s="344" t="s">
        <v>4090</v>
      </c>
      <c r="O3909" s="341">
        <v>0</v>
      </c>
    </row>
    <row r="3910" spans="1:15" x14ac:dyDescent="0.2">
      <c r="A3910" s="341" t="s">
        <v>9257</v>
      </c>
      <c r="B3910" s="341" t="s">
        <v>9272</v>
      </c>
      <c r="C3910" s="342" t="s">
        <v>8419</v>
      </c>
      <c r="D3910" s="342" t="s">
        <v>6612</v>
      </c>
      <c r="E3910" s="342" t="s">
        <v>9255</v>
      </c>
      <c r="F3910" s="342" t="s">
        <v>6568</v>
      </c>
      <c r="G3910" s="343">
        <v>9.120000000000001</v>
      </c>
      <c r="H3910" s="342" t="s">
        <v>6594</v>
      </c>
      <c r="I3910" s="342" t="s">
        <v>6575</v>
      </c>
      <c r="J3910" s="342" t="s">
        <v>6755</v>
      </c>
      <c r="K3910" s="581" t="s">
        <v>8140</v>
      </c>
      <c r="L3910" s="344" t="s">
        <v>4090</v>
      </c>
      <c r="N3910" s="344" t="s">
        <v>4090</v>
      </c>
      <c r="O3910" s="341" t="s">
        <v>6752</v>
      </c>
    </row>
    <row r="3911" spans="1:15" x14ac:dyDescent="0.2">
      <c r="A3911" s="341" t="s">
        <v>9257</v>
      </c>
      <c r="B3911" s="341" t="s">
        <v>9272</v>
      </c>
      <c r="C3911" s="342" t="s">
        <v>8419</v>
      </c>
      <c r="D3911" s="342" t="s">
        <v>6612</v>
      </c>
      <c r="E3911" s="342" t="s">
        <v>9326</v>
      </c>
      <c r="F3911" s="342" t="s">
        <v>6568</v>
      </c>
      <c r="G3911" s="343">
        <v>18.02</v>
      </c>
      <c r="H3911" s="342" t="s">
        <v>6594</v>
      </c>
      <c r="I3911" s="342" t="s">
        <v>6575</v>
      </c>
      <c r="J3911" s="342" t="s">
        <v>6755</v>
      </c>
      <c r="K3911" s="581" t="s">
        <v>7009</v>
      </c>
      <c r="L3911" s="344" t="s">
        <v>4090</v>
      </c>
      <c r="N3911" s="344" t="s">
        <v>4090</v>
      </c>
      <c r="O3911" s="341" t="s">
        <v>6752</v>
      </c>
    </row>
    <row r="3912" spans="1:15" x14ac:dyDescent="0.2">
      <c r="A3912" s="341" t="s">
        <v>9257</v>
      </c>
      <c r="B3912" s="341" t="s">
        <v>9272</v>
      </c>
      <c r="C3912" s="342" t="s">
        <v>6611</v>
      </c>
      <c r="D3912" s="342" t="s">
        <v>6612</v>
      </c>
      <c r="E3912" s="342" t="s">
        <v>9319</v>
      </c>
      <c r="F3912" s="342" t="s">
        <v>6568</v>
      </c>
      <c r="G3912" s="343">
        <v>16.830000000000002</v>
      </c>
      <c r="H3912" s="342" t="s">
        <v>6594</v>
      </c>
      <c r="I3912" s="342" t="s">
        <v>6575</v>
      </c>
      <c r="J3912" s="342" t="s">
        <v>6755</v>
      </c>
      <c r="K3912" s="581" t="s">
        <v>8315</v>
      </c>
      <c r="L3912" s="344" t="s">
        <v>4090</v>
      </c>
      <c r="N3912" s="344" t="s">
        <v>4090</v>
      </c>
      <c r="O3912" s="341">
        <v>0</v>
      </c>
    </row>
    <row r="3913" spans="1:15" x14ac:dyDescent="0.2">
      <c r="A3913" s="341" t="s">
        <v>9257</v>
      </c>
      <c r="B3913" s="341" t="s">
        <v>9272</v>
      </c>
      <c r="C3913" s="342" t="s">
        <v>6611</v>
      </c>
      <c r="D3913" s="342" t="s">
        <v>6612</v>
      </c>
      <c r="E3913" s="342" t="s">
        <v>9339</v>
      </c>
      <c r="F3913" s="342" t="s">
        <v>6568</v>
      </c>
      <c r="G3913" s="343">
        <v>3.29</v>
      </c>
      <c r="H3913" s="342" t="s">
        <v>6594</v>
      </c>
      <c r="I3913" s="342" t="s">
        <v>6575</v>
      </c>
      <c r="J3913" s="342" t="s">
        <v>6755</v>
      </c>
      <c r="K3913" s="581" t="s">
        <v>7188</v>
      </c>
      <c r="L3913" s="344" t="s">
        <v>4090</v>
      </c>
      <c r="N3913" s="344" t="s">
        <v>4090</v>
      </c>
      <c r="O3913" s="341">
        <v>0</v>
      </c>
    </row>
    <row r="3914" spans="1:15" x14ac:dyDescent="0.2">
      <c r="A3914" s="341" t="s">
        <v>9257</v>
      </c>
      <c r="B3914" s="341" t="s">
        <v>9272</v>
      </c>
      <c r="C3914" s="342" t="s">
        <v>6611</v>
      </c>
      <c r="D3914" s="342" t="s">
        <v>6612</v>
      </c>
      <c r="E3914" s="342" t="s">
        <v>9324</v>
      </c>
      <c r="F3914" s="342" t="s">
        <v>6568</v>
      </c>
      <c r="G3914" s="343">
        <v>42.34</v>
      </c>
      <c r="H3914" s="342" t="s">
        <v>6594</v>
      </c>
      <c r="I3914" s="342" t="s">
        <v>6575</v>
      </c>
      <c r="J3914" s="342" t="s">
        <v>6755</v>
      </c>
      <c r="K3914" s="581" t="s">
        <v>7423</v>
      </c>
      <c r="L3914" s="344" t="s">
        <v>4090</v>
      </c>
      <c r="N3914" s="344" t="s">
        <v>4090</v>
      </c>
      <c r="O3914" s="341" t="s">
        <v>6752</v>
      </c>
    </row>
    <row r="3915" spans="1:15" x14ac:dyDescent="0.2">
      <c r="A3915" s="341" t="s">
        <v>9257</v>
      </c>
      <c r="B3915" s="341" t="s">
        <v>9272</v>
      </c>
      <c r="C3915" s="342" t="s">
        <v>6611</v>
      </c>
      <c r="D3915" s="342" t="s">
        <v>6612</v>
      </c>
      <c r="E3915" s="342" t="s">
        <v>9337</v>
      </c>
      <c r="F3915" s="342" t="s">
        <v>6568</v>
      </c>
      <c r="G3915" s="343">
        <v>16.12</v>
      </c>
      <c r="H3915" s="342" t="s">
        <v>6594</v>
      </c>
      <c r="I3915" s="342" t="s">
        <v>6575</v>
      </c>
      <c r="J3915" s="342" t="s">
        <v>6755</v>
      </c>
      <c r="K3915" s="581" t="s">
        <v>8325</v>
      </c>
      <c r="L3915" s="344" t="s">
        <v>4090</v>
      </c>
      <c r="N3915" s="344" t="s">
        <v>4090</v>
      </c>
      <c r="O3915" s="341" t="s">
        <v>6752</v>
      </c>
    </row>
    <row r="3916" spans="1:15" x14ac:dyDescent="0.2">
      <c r="A3916" s="341" t="s">
        <v>9257</v>
      </c>
      <c r="B3916" s="341" t="s">
        <v>9272</v>
      </c>
      <c r="C3916" s="342" t="s">
        <v>6611</v>
      </c>
      <c r="D3916" s="342" t="s">
        <v>6612</v>
      </c>
      <c r="E3916" s="342" t="s">
        <v>9321</v>
      </c>
      <c r="F3916" s="342" t="s">
        <v>6568</v>
      </c>
      <c r="G3916" s="343">
        <v>4.8</v>
      </c>
      <c r="H3916" s="342" t="s">
        <v>6594</v>
      </c>
      <c r="I3916" s="342" t="s">
        <v>6575</v>
      </c>
      <c r="J3916" s="342" t="s">
        <v>6755</v>
      </c>
      <c r="K3916" s="581" t="s">
        <v>7129</v>
      </c>
      <c r="L3916" s="344" t="s">
        <v>4090</v>
      </c>
      <c r="N3916" s="344" t="s">
        <v>4090</v>
      </c>
      <c r="O3916" s="341">
        <v>0</v>
      </c>
    </row>
    <row r="3917" spans="1:15" x14ac:dyDescent="0.2">
      <c r="A3917" s="341" t="s">
        <v>9257</v>
      </c>
      <c r="B3917" s="341" t="s">
        <v>9272</v>
      </c>
      <c r="C3917" s="342" t="s">
        <v>6611</v>
      </c>
      <c r="D3917" s="342" t="s">
        <v>6612</v>
      </c>
      <c r="E3917" s="342" t="s">
        <v>9333</v>
      </c>
      <c r="F3917" s="342" t="s">
        <v>6568</v>
      </c>
      <c r="G3917" s="343">
        <v>3.4850000000000003</v>
      </c>
      <c r="H3917" s="342" t="s">
        <v>6594</v>
      </c>
      <c r="I3917" s="342" t="s">
        <v>6575</v>
      </c>
      <c r="J3917" s="342" t="s">
        <v>6755</v>
      </c>
      <c r="K3917" s="581" t="s">
        <v>6860</v>
      </c>
      <c r="L3917" s="344" t="s">
        <v>4090</v>
      </c>
      <c r="N3917" s="344" t="s">
        <v>4090</v>
      </c>
      <c r="O3917" s="341">
        <v>0</v>
      </c>
    </row>
    <row r="3918" spans="1:15" x14ac:dyDescent="0.2">
      <c r="A3918" s="341" t="s">
        <v>9257</v>
      </c>
      <c r="B3918" s="341" t="s">
        <v>9272</v>
      </c>
      <c r="C3918" s="342" t="s">
        <v>6611</v>
      </c>
      <c r="D3918" s="342" t="s">
        <v>6612</v>
      </c>
      <c r="E3918" s="342" t="s">
        <v>9255</v>
      </c>
      <c r="F3918" s="342" t="s">
        <v>6568</v>
      </c>
      <c r="G3918" s="343">
        <v>18.96</v>
      </c>
      <c r="H3918" s="342" t="s">
        <v>6594</v>
      </c>
      <c r="I3918" s="342" t="s">
        <v>6575</v>
      </c>
      <c r="J3918" s="342" t="s">
        <v>6755</v>
      </c>
      <c r="K3918" s="581" t="s">
        <v>8107</v>
      </c>
      <c r="L3918" s="344" t="s">
        <v>4090</v>
      </c>
      <c r="N3918" s="344" t="s">
        <v>4090</v>
      </c>
      <c r="O3918" s="341" t="s">
        <v>6752</v>
      </c>
    </row>
    <row r="3919" spans="1:15" x14ac:dyDescent="0.2">
      <c r="A3919" s="341" t="s">
        <v>9257</v>
      </c>
      <c r="B3919" s="341" t="s">
        <v>9272</v>
      </c>
      <c r="C3919" s="342" t="s">
        <v>6825</v>
      </c>
      <c r="D3919" s="342" t="s">
        <v>6612</v>
      </c>
      <c r="E3919" s="342" t="s">
        <v>9323</v>
      </c>
      <c r="F3919" s="342" t="s">
        <v>6568</v>
      </c>
      <c r="G3919" s="343">
        <v>13.11</v>
      </c>
      <c r="H3919" s="342" t="s">
        <v>6594</v>
      </c>
      <c r="I3919" s="342" t="s">
        <v>6575</v>
      </c>
      <c r="J3919" s="342" t="s">
        <v>6755</v>
      </c>
      <c r="K3919" s="581" t="s">
        <v>7655</v>
      </c>
      <c r="L3919" s="344" t="s">
        <v>4090</v>
      </c>
      <c r="N3919" s="344" t="s">
        <v>4090</v>
      </c>
      <c r="O3919" s="341">
        <v>0</v>
      </c>
    </row>
    <row r="3920" spans="1:15" x14ac:dyDescent="0.2">
      <c r="A3920" s="341" t="s">
        <v>9257</v>
      </c>
      <c r="B3920" s="341" t="s">
        <v>9272</v>
      </c>
      <c r="C3920" s="342" t="s">
        <v>6825</v>
      </c>
      <c r="D3920" s="342" t="s">
        <v>6612</v>
      </c>
      <c r="E3920" s="342" t="s">
        <v>9255</v>
      </c>
      <c r="F3920" s="342" t="s">
        <v>6568</v>
      </c>
      <c r="G3920" s="343">
        <v>6.72</v>
      </c>
      <c r="H3920" s="342" t="s">
        <v>6594</v>
      </c>
      <c r="I3920" s="342" t="s">
        <v>6575</v>
      </c>
      <c r="J3920" s="342" t="s">
        <v>6755</v>
      </c>
      <c r="K3920" s="581" t="s">
        <v>8452</v>
      </c>
      <c r="L3920" s="344" t="s">
        <v>4090</v>
      </c>
      <c r="N3920" s="344" t="s">
        <v>4090</v>
      </c>
      <c r="O3920" s="341">
        <v>0</v>
      </c>
    </row>
    <row r="3921" spans="1:15" x14ac:dyDescent="0.2">
      <c r="A3921" s="341" t="s">
        <v>9257</v>
      </c>
      <c r="B3921" s="341" t="s">
        <v>9272</v>
      </c>
      <c r="C3921" s="342" t="s">
        <v>6825</v>
      </c>
      <c r="D3921" s="342" t="s">
        <v>6612</v>
      </c>
      <c r="E3921" s="342" t="s">
        <v>9323</v>
      </c>
      <c r="F3921" s="342" t="s">
        <v>6568</v>
      </c>
      <c r="G3921" s="343">
        <v>38.380000000000003</v>
      </c>
      <c r="H3921" s="342" t="s">
        <v>6594</v>
      </c>
      <c r="I3921" s="342" t="s">
        <v>6575</v>
      </c>
      <c r="J3921" s="342" t="s">
        <v>6755</v>
      </c>
      <c r="K3921" s="581" t="s">
        <v>6773</v>
      </c>
      <c r="L3921" s="344" t="s">
        <v>4090</v>
      </c>
      <c r="N3921" s="344" t="s">
        <v>4090</v>
      </c>
      <c r="O3921" s="341" t="s">
        <v>6752</v>
      </c>
    </row>
    <row r="3922" spans="1:15" x14ac:dyDescent="0.2">
      <c r="A3922" s="341" t="s">
        <v>9257</v>
      </c>
      <c r="B3922" s="341" t="s">
        <v>9272</v>
      </c>
      <c r="C3922" s="342" t="s">
        <v>6825</v>
      </c>
      <c r="D3922" s="342" t="s">
        <v>6612</v>
      </c>
      <c r="E3922" s="342" t="s">
        <v>9323</v>
      </c>
      <c r="F3922" s="342" t="s">
        <v>6568</v>
      </c>
      <c r="G3922" s="343">
        <v>5.875</v>
      </c>
      <c r="H3922" s="342" t="s">
        <v>6594</v>
      </c>
      <c r="I3922" s="342" t="s">
        <v>6575</v>
      </c>
      <c r="J3922" s="342" t="s">
        <v>6755</v>
      </c>
      <c r="K3922" s="581" t="s">
        <v>7701</v>
      </c>
      <c r="L3922" s="344" t="s">
        <v>4090</v>
      </c>
      <c r="N3922" s="344" t="s">
        <v>4090</v>
      </c>
      <c r="O3922" s="341">
        <v>0</v>
      </c>
    </row>
    <row r="3923" spans="1:15" x14ac:dyDescent="0.2">
      <c r="A3923" s="341" t="s">
        <v>9257</v>
      </c>
      <c r="B3923" s="341" t="s">
        <v>9272</v>
      </c>
      <c r="C3923" s="342" t="s">
        <v>6825</v>
      </c>
      <c r="D3923" s="342" t="s">
        <v>6612</v>
      </c>
      <c r="E3923" s="342" t="s">
        <v>9255</v>
      </c>
      <c r="F3923" s="342" t="s">
        <v>6568</v>
      </c>
      <c r="G3923" s="343">
        <v>3.3000000000000003</v>
      </c>
      <c r="H3923" s="342" t="s">
        <v>6594</v>
      </c>
      <c r="I3923" s="342" t="s">
        <v>6575</v>
      </c>
      <c r="J3923" s="342" t="s">
        <v>6755</v>
      </c>
      <c r="K3923" s="581" t="s">
        <v>7138</v>
      </c>
      <c r="L3923" s="344" t="s">
        <v>4090</v>
      </c>
      <c r="N3923" s="344" t="s">
        <v>4090</v>
      </c>
      <c r="O3923" s="341">
        <v>0</v>
      </c>
    </row>
    <row r="3924" spans="1:15" x14ac:dyDescent="0.2">
      <c r="A3924" s="341" t="s">
        <v>9257</v>
      </c>
      <c r="B3924" s="341" t="s">
        <v>9272</v>
      </c>
      <c r="C3924" s="342" t="s">
        <v>6825</v>
      </c>
      <c r="D3924" s="342" t="s">
        <v>6612</v>
      </c>
      <c r="E3924" s="342" t="s">
        <v>9319</v>
      </c>
      <c r="F3924" s="342" t="s">
        <v>6568</v>
      </c>
      <c r="G3924" s="343">
        <v>6.11</v>
      </c>
      <c r="H3924" s="342" t="s">
        <v>6594</v>
      </c>
      <c r="I3924" s="342" t="s">
        <v>6575</v>
      </c>
      <c r="J3924" s="342" t="s">
        <v>6755</v>
      </c>
      <c r="K3924" s="581" t="s">
        <v>6938</v>
      </c>
      <c r="L3924" s="344" t="s">
        <v>4090</v>
      </c>
      <c r="N3924" s="344" t="s">
        <v>4090</v>
      </c>
      <c r="O3924" s="341" t="s">
        <v>6752</v>
      </c>
    </row>
    <row r="3925" spans="1:15" x14ac:dyDescent="0.2">
      <c r="A3925" s="341" t="s">
        <v>9257</v>
      </c>
      <c r="B3925" s="341" t="s">
        <v>9272</v>
      </c>
      <c r="C3925" s="342" t="s">
        <v>6825</v>
      </c>
      <c r="D3925" s="342" t="s">
        <v>6612</v>
      </c>
      <c r="E3925" s="342" t="s">
        <v>9326</v>
      </c>
      <c r="F3925" s="342" t="s">
        <v>6568</v>
      </c>
      <c r="G3925" s="343">
        <v>5.64</v>
      </c>
      <c r="H3925" s="342" t="s">
        <v>6594</v>
      </c>
      <c r="I3925" s="342" t="s">
        <v>6575</v>
      </c>
      <c r="J3925" s="342" t="s">
        <v>6755</v>
      </c>
      <c r="K3925" s="581" t="s">
        <v>6775</v>
      </c>
      <c r="L3925" s="344" t="s">
        <v>4090</v>
      </c>
      <c r="N3925" s="344" t="s">
        <v>4090</v>
      </c>
      <c r="O3925" s="341" t="s">
        <v>6766</v>
      </c>
    </row>
    <row r="3926" spans="1:15" x14ac:dyDescent="0.2">
      <c r="A3926" s="341" t="s">
        <v>9257</v>
      </c>
      <c r="B3926" s="341" t="s">
        <v>9272</v>
      </c>
      <c r="C3926" s="342" t="s">
        <v>6825</v>
      </c>
      <c r="D3926" s="342" t="s">
        <v>6612</v>
      </c>
      <c r="E3926" s="342" t="s">
        <v>9326</v>
      </c>
      <c r="F3926" s="342" t="s">
        <v>6568</v>
      </c>
      <c r="G3926" s="343">
        <v>7.1050000000000004</v>
      </c>
      <c r="H3926" s="342" t="s">
        <v>6594</v>
      </c>
      <c r="I3926" s="342" t="s">
        <v>6575</v>
      </c>
      <c r="J3926" s="342" t="s">
        <v>6755</v>
      </c>
      <c r="K3926" s="581" t="s">
        <v>8453</v>
      </c>
      <c r="L3926" s="344" t="s">
        <v>4090</v>
      </c>
      <c r="N3926" s="344" t="s">
        <v>4090</v>
      </c>
      <c r="O3926" s="341" t="s">
        <v>6752</v>
      </c>
    </row>
    <row r="3927" spans="1:15" x14ac:dyDescent="0.2">
      <c r="A3927" s="341" t="s">
        <v>9257</v>
      </c>
      <c r="B3927" s="341" t="s">
        <v>9272</v>
      </c>
      <c r="C3927" s="342" t="s">
        <v>6825</v>
      </c>
      <c r="D3927" s="342" t="s">
        <v>6612</v>
      </c>
      <c r="E3927" s="342" t="s">
        <v>9324</v>
      </c>
      <c r="F3927" s="342" t="s">
        <v>6568</v>
      </c>
      <c r="G3927" s="343">
        <v>9.4500000000000011</v>
      </c>
      <c r="H3927" s="342" t="s">
        <v>6594</v>
      </c>
      <c r="I3927" s="342" t="s">
        <v>6575</v>
      </c>
      <c r="J3927" s="342" t="s">
        <v>6755</v>
      </c>
      <c r="K3927" s="581" t="s">
        <v>7548</v>
      </c>
      <c r="L3927" s="344" t="s">
        <v>4090</v>
      </c>
      <c r="N3927" s="344" t="s">
        <v>4090</v>
      </c>
      <c r="O3927" s="341" t="s">
        <v>6752</v>
      </c>
    </row>
    <row r="3928" spans="1:15" x14ac:dyDescent="0.2">
      <c r="A3928" s="341" t="s">
        <v>9257</v>
      </c>
      <c r="B3928" s="341" t="s">
        <v>9272</v>
      </c>
      <c r="C3928" s="342" t="s">
        <v>6825</v>
      </c>
      <c r="D3928" s="342" t="s">
        <v>6612</v>
      </c>
      <c r="E3928" s="342" t="s">
        <v>9328</v>
      </c>
      <c r="F3928" s="342" t="s">
        <v>6568</v>
      </c>
      <c r="G3928" s="343">
        <v>12.15</v>
      </c>
      <c r="H3928" s="342" t="s">
        <v>6594</v>
      </c>
      <c r="I3928" s="342" t="s">
        <v>6575</v>
      </c>
      <c r="J3928" s="342" t="s">
        <v>6755</v>
      </c>
      <c r="K3928" s="581" t="s">
        <v>6773</v>
      </c>
      <c r="L3928" s="344" t="s">
        <v>4090</v>
      </c>
      <c r="N3928" s="344" t="s">
        <v>4090</v>
      </c>
      <c r="O3928" s="341">
        <v>0</v>
      </c>
    </row>
    <row r="3929" spans="1:15" x14ac:dyDescent="0.2">
      <c r="A3929" s="341" t="s">
        <v>9257</v>
      </c>
      <c r="B3929" s="341" t="s">
        <v>9272</v>
      </c>
      <c r="C3929" s="342" t="s">
        <v>6825</v>
      </c>
      <c r="D3929" s="342" t="s">
        <v>6612</v>
      </c>
      <c r="E3929" s="342" t="s">
        <v>9326</v>
      </c>
      <c r="F3929" s="342" t="s">
        <v>6568</v>
      </c>
      <c r="G3929" s="343">
        <v>52.44</v>
      </c>
      <c r="H3929" s="342" t="s">
        <v>6594</v>
      </c>
      <c r="I3929" s="342" t="s">
        <v>6575</v>
      </c>
      <c r="J3929" s="342" t="s">
        <v>6755</v>
      </c>
      <c r="K3929" s="581" t="s">
        <v>7543</v>
      </c>
      <c r="L3929" s="344" t="s">
        <v>4090</v>
      </c>
      <c r="N3929" s="344" t="s">
        <v>4090</v>
      </c>
      <c r="O3929" s="341" t="s">
        <v>6752</v>
      </c>
    </row>
    <row r="3930" spans="1:15" x14ac:dyDescent="0.2">
      <c r="A3930" s="341" t="s">
        <v>9257</v>
      </c>
      <c r="B3930" s="341" t="s">
        <v>9272</v>
      </c>
      <c r="C3930" s="342" t="s">
        <v>6825</v>
      </c>
      <c r="D3930" s="342" t="s">
        <v>6612</v>
      </c>
      <c r="E3930" s="342" t="s">
        <v>9329</v>
      </c>
      <c r="F3930" s="342" t="s">
        <v>6568</v>
      </c>
      <c r="G3930" s="343">
        <v>11.28</v>
      </c>
      <c r="H3930" s="342" t="s">
        <v>6594</v>
      </c>
      <c r="I3930" s="342" t="s">
        <v>6575</v>
      </c>
      <c r="J3930" s="342" t="s">
        <v>6755</v>
      </c>
      <c r="K3930" s="581" t="s">
        <v>7128</v>
      </c>
      <c r="L3930" s="344" t="s">
        <v>4090</v>
      </c>
      <c r="N3930" s="344" t="s">
        <v>4090</v>
      </c>
      <c r="O3930" s="341">
        <v>0</v>
      </c>
    </row>
    <row r="3931" spans="1:15" x14ac:dyDescent="0.2">
      <c r="A3931" s="341" t="s">
        <v>9257</v>
      </c>
      <c r="B3931" s="341" t="s">
        <v>9272</v>
      </c>
      <c r="C3931" s="342" t="s">
        <v>6825</v>
      </c>
      <c r="D3931" s="342" t="s">
        <v>6612</v>
      </c>
      <c r="E3931" s="342" t="s">
        <v>9321</v>
      </c>
      <c r="F3931" s="342" t="s">
        <v>6568</v>
      </c>
      <c r="G3931" s="343">
        <v>9.1650000000000009</v>
      </c>
      <c r="H3931" s="342" t="s">
        <v>6594</v>
      </c>
      <c r="I3931" s="342" t="s">
        <v>6575</v>
      </c>
      <c r="J3931" s="342" t="s">
        <v>6755</v>
      </c>
      <c r="K3931" s="581" t="s">
        <v>8224</v>
      </c>
      <c r="L3931" s="344" t="s">
        <v>4090</v>
      </c>
      <c r="N3931" s="344" t="s">
        <v>4090</v>
      </c>
      <c r="O3931" s="341">
        <v>0</v>
      </c>
    </row>
    <row r="3932" spans="1:15" x14ac:dyDescent="0.2">
      <c r="A3932" s="341" t="s">
        <v>9257</v>
      </c>
      <c r="B3932" s="341" t="s">
        <v>9272</v>
      </c>
      <c r="C3932" s="342" t="s">
        <v>6825</v>
      </c>
      <c r="D3932" s="342" t="s">
        <v>6612</v>
      </c>
      <c r="E3932" s="342" t="s">
        <v>9328</v>
      </c>
      <c r="F3932" s="342" t="s">
        <v>6568</v>
      </c>
      <c r="G3932" s="343">
        <v>7.65</v>
      </c>
      <c r="H3932" s="342" t="s">
        <v>6594</v>
      </c>
      <c r="I3932" s="342" t="s">
        <v>6575</v>
      </c>
      <c r="J3932" s="342" t="s">
        <v>6755</v>
      </c>
      <c r="K3932" s="581" t="s">
        <v>6969</v>
      </c>
      <c r="L3932" s="344" t="s">
        <v>4090</v>
      </c>
      <c r="N3932" s="344" t="s">
        <v>4090</v>
      </c>
      <c r="O3932" s="341">
        <v>0</v>
      </c>
    </row>
    <row r="3933" spans="1:15" x14ac:dyDescent="0.2">
      <c r="A3933" s="341" t="s">
        <v>9257</v>
      </c>
      <c r="B3933" s="341" t="s">
        <v>9272</v>
      </c>
      <c r="C3933" s="342" t="s">
        <v>6825</v>
      </c>
      <c r="D3933" s="342" t="s">
        <v>6612</v>
      </c>
      <c r="E3933" s="342" t="s">
        <v>9328</v>
      </c>
      <c r="F3933" s="342" t="s">
        <v>6568</v>
      </c>
      <c r="G3933" s="343">
        <v>8.1</v>
      </c>
      <c r="H3933" s="342" t="s">
        <v>6594</v>
      </c>
      <c r="I3933" s="342" t="s">
        <v>6575</v>
      </c>
      <c r="J3933" s="342" t="s">
        <v>6755</v>
      </c>
      <c r="K3933" s="581" t="s">
        <v>7652</v>
      </c>
      <c r="L3933" s="344" t="s">
        <v>4090</v>
      </c>
      <c r="N3933" s="344" t="s">
        <v>4090</v>
      </c>
      <c r="O3933" s="341">
        <v>0</v>
      </c>
    </row>
    <row r="3934" spans="1:15" x14ac:dyDescent="0.2">
      <c r="A3934" s="341" t="s">
        <v>9257</v>
      </c>
      <c r="B3934" s="341" t="s">
        <v>9272</v>
      </c>
      <c r="C3934" s="342" t="s">
        <v>6825</v>
      </c>
      <c r="D3934" s="342" t="s">
        <v>6612</v>
      </c>
      <c r="E3934" s="342" t="s">
        <v>9319</v>
      </c>
      <c r="F3934" s="342" t="s">
        <v>6568</v>
      </c>
      <c r="G3934" s="343">
        <v>7.05</v>
      </c>
      <c r="H3934" s="342" t="s">
        <v>6594</v>
      </c>
      <c r="I3934" s="342" t="s">
        <v>6575</v>
      </c>
      <c r="J3934" s="342" t="s">
        <v>6755</v>
      </c>
      <c r="K3934" s="581" t="s">
        <v>7427</v>
      </c>
      <c r="L3934" s="344" t="s">
        <v>4090</v>
      </c>
      <c r="N3934" s="344" t="s">
        <v>4090</v>
      </c>
      <c r="O3934" s="341">
        <v>0</v>
      </c>
    </row>
    <row r="3935" spans="1:15" x14ac:dyDescent="0.2">
      <c r="A3935" s="341" t="s">
        <v>9257</v>
      </c>
      <c r="B3935" s="341" t="s">
        <v>9272</v>
      </c>
      <c r="C3935" s="342" t="s">
        <v>6825</v>
      </c>
      <c r="D3935" s="342" t="s">
        <v>6612</v>
      </c>
      <c r="E3935" s="342" t="s">
        <v>9321</v>
      </c>
      <c r="F3935" s="342" t="s">
        <v>6568</v>
      </c>
      <c r="G3935" s="343">
        <v>9.2000000000000011</v>
      </c>
      <c r="H3935" s="342" t="s">
        <v>6594</v>
      </c>
      <c r="I3935" s="342" t="s">
        <v>6575</v>
      </c>
      <c r="J3935" s="342" t="s">
        <v>6755</v>
      </c>
      <c r="K3935" s="581" t="s">
        <v>7497</v>
      </c>
      <c r="L3935" s="344" t="s">
        <v>4090</v>
      </c>
      <c r="N3935" s="344" t="s">
        <v>4090</v>
      </c>
      <c r="O3935" s="341">
        <v>0</v>
      </c>
    </row>
    <row r="3936" spans="1:15" x14ac:dyDescent="0.2">
      <c r="A3936" s="341" t="s">
        <v>9257</v>
      </c>
      <c r="B3936" s="341" t="s">
        <v>9272</v>
      </c>
      <c r="C3936" s="342" t="s">
        <v>6825</v>
      </c>
      <c r="D3936" s="342" t="s">
        <v>6612</v>
      </c>
      <c r="E3936" s="342" t="s">
        <v>9329</v>
      </c>
      <c r="F3936" s="342" t="s">
        <v>6568</v>
      </c>
      <c r="G3936" s="343">
        <v>12.96</v>
      </c>
      <c r="H3936" s="342" t="s">
        <v>6594</v>
      </c>
      <c r="I3936" s="342" t="s">
        <v>6575</v>
      </c>
      <c r="J3936" s="342" t="s">
        <v>6755</v>
      </c>
      <c r="K3936" s="581" t="s">
        <v>6844</v>
      </c>
      <c r="L3936" s="344" t="s">
        <v>4090</v>
      </c>
      <c r="N3936" s="344" t="s">
        <v>4090</v>
      </c>
      <c r="O3936" s="341">
        <v>0</v>
      </c>
    </row>
    <row r="3937" spans="1:15" x14ac:dyDescent="0.2">
      <c r="A3937" s="341" t="s">
        <v>9257</v>
      </c>
      <c r="B3937" s="341" t="s">
        <v>9272</v>
      </c>
      <c r="C3937" s="342" t="s">
        <v>6825</v>
      </c>
      <c r="D3937" s="342" t="s">
        <v>6612</v>
      </c>
      <c r="E3937" s="342" t="s">
        <v>9325</v>
      </c>
      <c r="F3937" s="342" t="s">
        <v>6568</v>
      </c>
      <c r="G3937" s="343">
        <v>9.2000000000000011</v>
      </c>
      <c r="H3937" s="342" t="s">
        <v>6594</v>
      </c>
      <c r="I3937" s="342" t="s">
        <v>6575</v>
      </c>
      <c r="J3937" s="342" t="s">
        <v>6755</v>
      </c>
      <c r="K3937" s="581" t="s">
        <v>7121</v>
      </c>
      <c r="L3937" s="344" t="s">
        <v>4090</v>
      </c>
      <c r="N3937" s="344" t="s">
        <v>4090</v>
      </c>
      <c r="O3937" s="341">
        <v>0</v>
      </c>
    </row>
    <row r="3938" spans="1:15" x14ac:dyDescent="0.2">
      <c r="A3938" s="341" t="s">
        <v>9257</v>
      </c>
      <c r="B3938" s="341" t="s">
        <v>9272</v>
      </c>
      <c r="C3938" s="342" t="s">
        <v>6825</v>
      </c>
      <c r="D3938" s="342" t="s">
        <v>6612</v>
      </c>
      <c r="E3938" s="342" t="s">
        <v>9321</v>
      </c>
      <c r="F3938" s="342" t="s">
        <v>6568</v>
      </c>
      <c r="G3938" s="343">
        <v>19.38</v>
      </c>
      <c r="H3938" s="342" t="s">
        <v>6594</v>
      </c>
      <c r="I3938" s="342" t="s">
        <v>6575</v>
      </c>
      <c r="J3938" s="342" t="s">
        <v>6755</v>
      </c>
      <c r="K3938" s="581" t="s">
        <v>8454</v>
      </c>
      <c r="L3938" s="344" t="s">
        <v>4090</v>
      </c>
      <c r="N3938" s="344" t="s">
        <v>4090</v>
      </c>
      <c r="O3938" s="341">
        <v>0</v>
      </c>
    </row>
    <row r="3939" spans="1:15" x14ac:dyDescent="0.2">
      <c r="A3939" s="341" t="s">
        <v>9257</v>
      </c>
      <c r="B3939" s="341" t="s">
        <v>9272</v>
      </c>
      <c r="C3939" s="342" t="s">
        <v>6825</v>
      </c>
      <c r="D3939" s="342" t="s">
        <v>6612</v>
      </c>
      <c r="E3939" s="342" t="s">
        <v>9323</v>
      </c>
      <c r="F3939" s="342" t="s">
        <v>6568</v>
      </c>
      <c r="G3939" s="343">
        <v>5.2</v>
      </c>
      <c r="H3939" s="342" t="s">
        <v>6594</v>
      </c>
      <c r="I3939" s="342" t="s">
        <v>6575</v>
      </c>
      <c r="J3939" s="342" t="s">
        <v>6755</v>
      </c>
      <c r="K3939" s="581" t="s">
        <v>7676</v>
      </c>
      <c r="L3939" s="344" t="s">
        <v>4090</v>
      </c>
      <c r="N3939" s="344" t="s">
        <v>4090</v>
      </c>
      <c r="O3939" s="341" t="s">
        <v>6766</v>
      </c>
    </row>
    <row r="3940" spans="1:15" x14ac:dyDescent="0.2">
      <c r="A3940" s="341" t="s">
        <v>9257</v>
      </c>
      <c r="B3940" s="341" t="s">
        <v>9279</v>
      </c>
      <c r="C3940" s="342" t="s">
        <v>6696</v>
      </c>
      <c r="D3940" s="342" t="s">
        <v>6697</v>
      </c>
      <c r="E3940" s="342" t="s">
        <v>9255</v>
      </c>
      <c r="F3940" s="342" t="s">
        <v>6568</v>
      </c>
      <c r="G3940" s="343">
        <v>9.31</v>
      </c>
      <c r="H3940" s="342" t="s">
        <v>6594</v>
      </c>
      <c r="I3940" s="342" t="s">
        <v>6575</v>
      </c>
      <c r="J3940" s="342" t="s">
        <v>6755</v>
      </c>
      <c r="K3940" s="581" t="s">
        <v>7590</v>
      </c>
      <c r="L3940" s="344" t="s">
        <v>4090</v>
      </c>
      <c r="N3940" s="344" t="s">
        <v>4090</v>
      </c>
      <c r="O3940" s="341" t="s">
        <v>6766</v>
      </c>
    </row>
    <row r="3941" spans="1:15" x14ac:dyDescent="0.2">
      <c r="A3941" s="341" t="s">
        <v>9257</v>
      </c>
      <c r="B3941" s="341" t="s">
        <v>9279</v>
      </c>
      <c r="C3941" s="342" t="s">
        <v>6696</v>
      </c>
      <c r="D3941" s="342" t="s">
        <v>6697</v>
      </c>
      <c r="E3941" s="342" t="s">
        <v>9326</v>
      </c>
      <c r="F3941" s="342" t="s">
        <v>6568</v>
      </c>
      <c r="G3941" s="343">
        <v>6.86</v>
      </c>
      <c r="H3941" s="342" t="s">
        <v>6594</v>
      </c>
      <c r="I3941" s="342" t="s">
        <v>6575</v>
      </c>
      <c r="J3941" s="342" t="s">
        <v>6755</v>
      </c>
      <c r="K3941" s="581" t="s">
        <v>8455</v>
      </c>
      <c r="L3941" s="344" t="s">
        <v>4090</v>
      </c>
      <c r="N3941" s="344" t="s">
        <v>4090</v>
      </c>
      <c r="O3941" s="341" t="s">
        <v>6766</v>
      </c>
    </row>
    <row r="3942" spans="1:15" x14ac:dyDescent="0.2">
      <c r="A3942" s="341" t="s">
        <v>9257</v>
      </c>
      <c r="B3942" s="341" t="s">
        <v>9279</v>
      </c>
      <c r="C3942" s="342" t="s">
        <v>6696</v>
      </c>
      <c r="D3942" s="342" t="s">
        <v>6697</v>
      </c>
      <c r="E3942" s="342" t="s">
        <v>9334</v>
      </c>
      <c r="F3942" s="342" t="s">
        <v>6568</v>
      </c>
      <c r="G3942" s="343">
        <v>6.24</v>
      </c>
      <c r="H3942" s="342" t="s">
        <v>6594</v>
      </c>
      <c r="I3942" s="342" t="s">
        <v>6575</v>
      </c>
      <c r="J3942" s="342" t="s">
        <v>6755</v>
      </c>
      <c r="K3942" s="581" t="s">
        <v>6946</v>
      </c>
      <c r="L3942" s="344" t="s">
        <v>4090</v>
      </c>
      <c r="N3942" s="344" t="s">
        <v>4090</v>
      </c>
      <c r="O3942" s="341" t="s">
        <v>6766</v>
      </c>
    </row>
    <row r="3943" spans="1:15" x14ac:dyDescent="0.2">
      <c r="A3943" s="341" t="s">
        <v>9257</v>
      </c>
      <c r="B3943" s="341" t="s">
        <v>9279</v>
      </c>
      <c r="C3943" s="342" t="s">
        <v>6696</v>
      </c>
      <c r="D3943" s="342" t="s">
        <v>6697</v>
      </c>
      <c r="E3943" s="342" t="s">
        <v>9319</v>
      </c>
      <c r="F3943" s="342" t="s">
        <v>6568</v>
      </c>
      <c r="G3943" s="343">
        <v>10.08</v>
      </c>
      <c r="H3943" s="342" t="s">
        <v>6594</v>
      </c>
      <c r="I3943" s="342" t="s">
        <v>6575</v>
      </c>
      <c r="J3943" s="342" t="s">
        <v>6755</v>
      </c>
      <c r="K3943" s="581" t="s">
        <v>8447</v>
      </c>
      <c r="L3943" s="344" t="s">
        <v>4090</v>
      </c>
      <c r="N3943" s="344" t="s">
        <v>4090</v>
      </c>
      <c r="O3943" s="341">
        <v>0</v>
      </c>
    </row>
    <row r="3944" spans="1:15" x14ac:dyDescent="0.2">
      <c r="A3944" s="341" t="s">
        <v>9257</v>
      </c>
      <c r="B3944" s="341" t="s">
        <v>9279</v>
      </c>
      <c r="C3944" s="342" t="s">
        <v>6696</v>
      </c>
      <c r="D3944" s="342" t="s">
        <v>6697</v>
      </c>
      <c r="E3944" s="342" t="s">
        <v>9322</v>
      </c>
      <c r="F3944" s="342" t="s">
        <v>6568</v>
      </c>
      <c r="G3944" s="343">
        <v>8.6210000000000004</v>
      </c>
      <c r="H3944" s="342" t="s">
        <v>6594</v>
      </c>
      <c r="I3944" s="342" t="s">
        <v>6575</v>
      </c>
      <c r="J3944" s="342" t="s">
        <v>6755</v>
      </c>
      <c r="K3944" s="581" t="s">
        <v>6761</v>
      </c>
      <c r="L3944" s="344" t="s">
        <v>4090</v>
      </c>
      <c r="N3944" s="344" t="s">
        <v>4090</v>
      </c>
      <c r="O3944" s="341" t="s">
        <v>6752</v>
      </c>
    </row>
    <row r="3945" spans="1:15" x14ac:dyDescent="0.2">
      <c r="A3945" s="341" t="s">
        <v>9257</v>
      </c>
      <c r="B3945" s="341" t="s">
        <v>9279</v>
      </c>
      <c r="C3945" s="342" t="s">
        <v>6696</v>
      </c>
      <c r="D3945" s="342" t="s">
        <v>6697</v>
      </c>
      <c r="E3945" s="342" t="s">
        <v>9322</v>
      </c>
      <c r="F3945" s="342" t="s">
        <v>6568</v>
      </c>
      <c r="G3945" s="343">
        <v>7.79</v>
      </c>
      <c r="H3945" s="342" t="s">
        <v>6594</v>
      </c>
      <c r="I3945" s="342" t="s">
        <v>6575</v>
      </c>
      <c r="J3945" s="342" t="s">
        <v>6755</v>
      </c>
      <c r="K3945" s="581" t="s">
        <v>8194</v>
      </c>
      <c r="L3945" s="344" t="s">
        <v>4090</v>
      </c>
      <c r="N3945" s="344" t="s">
        <v>4090</v>
      </c>
      <c r="O3945" s="341" t="s">
        <v>6766</v>
      </c>
    </row>
    <row r="3946" spans="1:15" x14ac:dyDescent="0.2">
      <c r="A3946" s="341" t="s">
        <v>9257</v>
      </c>
      <c r="B3946" s="341" t="s">
        <v>9279</v>
      </c>
      <c r="C3946" s="342" t="s">
        <v>6696</v>
      </c>
      <c r="D3946" s="342" t="s">
        <v>6697</v>
      </c>
      <c r="E3946" s="342" t="s">
        <v>9319</v>
      </c>
      <c r="F3946" s="342" t="s">
        <v>6568</v>
      </c>
      <c r="G3946" s="343">
        <v>8.82</v>
      </c>
      <c r="H3946" s="342" t="s">
        <v>6594</v>
      </c>
      <c r="I3946" s="342" t="s">
        <v>6575</v>
      </c>
      <c r="J3946" s="342" t="s">
        <v>6755</v>
      </c>
      <c r="K3946" s="581" t="s">
        <v>8456</v>
      </c>
      <c r="L3946" s="344" t="s">
        <v>4090</v>
      </c>
      <c r="N3946" s="344" t="s">
        <v>4090</v>
      </c>
      <c r="O3946" s="341" t="s">
        <v>6752</v>
      </c>
    </row>
    <row r="3947" spans="1:15" x14ac:dyDescent="0.2">
      <c r="A3947" s="341" t="s">
        <v>9257</v>
      </c>
      <c r="B3947" s="341" t="s">
        <v>9279</v>
      </c>
      <c r="C3947" s="342" t="s">
        <v>6696</v>
      </c>
      <c r="D3947" s="342" t="s">
        <v>6697</v>
      </c>
      <c r="E3947" s="342" t="s">
        <v>9255</v>
      </c>
      <c r="F3947" s="342" t="s">
        <v>6568</v>
      </c>
      <c r="G3947" s="343">
        <v>7.8</v>
      </c>
      <c r="H3947" s="342" t="s">
        <v>6594</v>
      </c>
      <c r="I3947" s="342" t="s">
        <v>6575</v>
      </c>
      <c r="J3947" s="342" t="s">
        <v>6755</v>
      </c>
      <c r="K3947" s="581" t="s">
        <v>7590</v>
      </c>
      <c r="L3947" s="344" t="s">
        <v>4090</v>
      </c>
      <c r="N3947" s="344" t="s">
        <v>4090</v>
      </c>
      <c r="O3947" s="341" t="s">
        <v>6766</v>
      </c>
    </row>
    <row r="3948" spans="1:15" x14ac:dyDescent="0.2">
      <c r="A3948" s="341" t="s">
        <v>9257</v>
      </c>
      <c r="B3948" s="341" t="s">
        <v>9279</v>
      </c>
      <c r="C3948" s="342" t="s">
        <v>6696</v>
      </c>
      <c r="D3948" s="342" t="s">
        <v>6697</v>
      </c>
      <c r="E3948" s="342" t="s">
        <v>9321</v>
      </c>
      <c r="F3948" s="342" t="s">
        <v>6568</v>
      </c>
      <c r="G3948" s="343">
        <v>5</v>
      </c>
      <c r="H3948" s="342" t="s">
        <v>6594</v>
      </c>
      <c r="I3948" s="342" t="s">
        <v>6575</v>
      </c>
      <c r="J3948" s="342" t="s">
        <v>6755</v>
      </c>
      <c r="K3948" s="581" t="s">
        <v>8457</v>
      </c>
      <c r="L3948" s="344" t="s">
        <v>4090</v>
      </c>
      <c r="N3948" s="344" t="s">
        <v>4090</v>
      </c>
      <c r="O3948" s="341" t="s">
        <v>6766</v>
      </c>
    </row>
    <row r="3949" spans="1:15" x14ac:dyDescent="0.2">
      <c r="A3949" s="341" t="s">
        <v>9257</v>
      </c>
      <c r="B3949" s="341" t="s">
        <v>9279</v>
      </c>
      <c r="C3949" s="342" t="s">
        <v>6696</v>
      </c>
      <c r="D3949" s="342" t="s">
        <v>6697</v>
      </c>
      <c r="E3949" s="342" t="s">
        <v>9319</v>
      </c>
      <c r="F3949" s="342" t="s">
        <v>6568</v>
      </c>
      <c r="G3949" s="343">
        <v>5.3500000000000005</v>
      </c>
      <c r="H3949" s="342" t="s">
        <v>6594</v>
      </c>
      <c r="I3949" s="342" t="s">
        <v>6575</v>
      </c>
      <c r="J3949" s="342" t="s">
        <v>6755</v>
      </c>
      <c r="K3949" s="581" t="s">
        <v>6936</v>
      </c>
      <c r="L3949" s="344" t="s">
        <v>4090</v>
      </c>
      <c r="N3949" s="344" t="s">
        <v>4090</v>
      </c>
      <c r="O3949" s="341" t="s">
        <v>6766</v>
      </c>
    </row>
    <row r="3950" spans="1:15" x14ac:dyDescent="0.2">
      <c r="A3950" s="341" t="s">
        <v>9257</v>
      </c>
      <c r="B3950" s="341" t="s">
        <v>9279</v>
      </c>
      <c r="C3950" s="342" t="s">
        <v>6696</v>
      </c>
      <c r="D3950" s="342" t="s">
        <v>6697</v>
      </c>
      <c r="E3950" s="342" t="s">
        <v>9319</v>
      </c>
      <c r="F3950" s="342" t="s">
        <v>6568</v>
      </c>
      <c r="G3950" s="343">
        <v>9.7200000000000006</v>
      </c>
      <c r="H3950" s="342" t="s">
        <v>6594</v>
      </c>
      <c r="I3950" s="342" t="s">
        <v>6575</v>
      </c>
      <c r="J3950" s="342" t="s">
        <v>6755</v>
      </c>
      <c r="K3950" s="581" t="s">
        <v>6761</v>
      </c>
      <c r="L3950" s="344" t="s">
        <v>4090</v>
      </c>
      <c r="N3950" s="344" t="s">
        <v>4090</v>
      </c>
      <c r="O3950" s="341" t="s">
        <v>6752</v>
      </c>
    </row>
    <row r="3951" spans="1:15" x14ac:dyDescent="0.2">
      <c r="A3951" s="341" t="s">
        <v>9257</v>
      </c>
      <c r="B3951" s="341" t="s">
        <v>9279</v>
      </c>
      <c r="C3951" s="342" t="s">
        <v>8458</v>
      </c>
      <c r="D3951" s="342" t="s">
        <v>6697</v>
      </c>
      <c r="E3951" s="342" t="s">
        <v>9320</v>
      </c>
      <c r="F3951" s="342" t="s">
        <v>6568</v>
      </c>
      <c r="G3951" s="343">
        <v>9.2000000000000011</v>
      </c>
      <c r="H3951" s="342" t="s">
        <v>6594</v>
      </c>
      <c r="I3951" s="342" t="s">
        <v>6575</v>
      </c>
      <c r="J3951" s="342" t="s">
        <v>6755</v>
      </c>
      <c r="K3951" s="581" t="s">
        <v>8459</v>
      </c>
      <c r="L3951" s="344" t="s">
        <v>4090</v>
      </c>
      <c r="N3951" s="344" t="s">
        <v>4090</v>
      </c>
      <c r="O3951" s="341" t="s">
        <v>6766</v>
      </c>
    </row>
    <row r="3952" spans="1:15" x14ac:dyDescent="0.2">
      <c r="A3952" s="341" t="s">
        <v>9257</v>
      </c>
      <c r="B3952" s="341" t="s">
        <v>9279</v>
      </c>
      <c r="C3952" s="342" t="s">
        <v>8458</v>
      </c>
      <c r="D3952" s="342" t="s">
        <v>6697</v>
      </c>
      <c r="E3952" s="342" t="s">
        <v>9334</v>
      </c>
      <c r="F3952" s="342" t="s">
        <v>6568</v>
      </c>
      <c r="G3952" s="343">
        <v>7.68</v>
      </c>
      <c r="H3952" s="342" t="s">
        <v>6594</v>
      </c>
      <c r="I3952" s="342" t="s">
        <v>6575</v>
      </c>
      <c r="J3952" s="342" t="s">
        <v>6755</v>
      </c>
      <c r="K3952" s="581" t="s">
        <v>7548</v>
      </c>
      <c r="L3952" s="344" t="s">
        <v>4090</v>
      </c>
      <c r="N3952" s="344" t="s">
        <v>4090</v>
      </c>
      <c r="O3952" s="341" t="s">
        <v>6766</v>
      </c>
    </row>
    <row r="3953" spans="1:15" x14ac:dyDescent="0.2">
      <c r="A3953" s="341" t="s">
        <v>9257</v>
      </c>
      <c r="B3953" s="341" t="s">
        <v>9279</v>
      </c>
      <c r="C3953" s="342" t="s">
        <v>8458</v>
      </c>
      <c r="D3953" s="342" t="s">
        <v>6697</v>
      </c>
      <c r="E3953" s="342" t="s">
        <v>9322</v>
      </c>
      <c r="F3953" s="342" t="s">
        <v>6568</v>
      </c>
      <c r="G3953" s="343">
        <v>9.5</v>
      </c>
      <c r="H3953" s="342" t="s">
        <v>6594</v>
      </c>
      <c r="I3953" s="342" t="s">
        <v>6575</v>
      </c>
      <c r="J3953" s="342" t="s">
        <v>6755</v>
      </c>
      <c r="K3953" s="581" t="s">
        <v>7950</v>
      </c>
      <c r="L3953" s="344" t="s">
        <v>4090</v>
      </c>
      <c r="N3953" s="344" t="s">
        <v>4090</v>
      </c>
      <c r="O3953" s="341" t="s">
        <v>6766</v>
      </c>
    </row>
    <row r="3954" spans="1:15" x14ac:dyDescent="0.2">
      <c r="A3954" s="341" t="s">
        <v>9257</v>
      </c>
      <c r="B3954" s="341" t="s">
        <v>9279</v>
      </c>
      <c r="C3954" s="342" t="s">
        <v>6696</v>
      </c>
      <c r="D3954" s="342" t="s">
        <v>6697</v>
      </c>
      <c r="E3954" s="342" t="s">
        <v>9321</v>
      </c>
      <c r="F3954" s="342" t="s">
        <v>6568</v>
      </c>
      <c r="G3954" s="343">
        <v>8.4</v>
      </c>
      <c r="H3954" s="342" t="s">
        <v>6594</v>
      </c>
      <c r="I3954" s="342" t="s">
        <v>6575</v>
      </c>
      <c r="J3954" s="342" t="s">
        <v>6755</v>
      </c>
      <c r="K3954" s="581" t="s">
        <v>6945</v>
      </c>
      <c r="L3954" s="344" t="s">
        <v>4090</v>
      </c>
      <c r="N3954" s="344" t="s">
        <v>4090</v>
      </c>
      <c r="O3954" s="341" t="s">
        <v>6766</v>
      </c>
    </row>
    <row r="3955" spans="1:15" x14ac:dyDescent="0.2">
      <c r="A3955" s="341" t="s">
        <v>9257</v>
      </c>
      <c r="B3955" s="341" t="s">
        <v>9279</v>
      </c>
      <c r="C3955" s="342" t="s">
        <v>6696</v>
      </c>
      <c r="D3955" s="342" t="s">
        <v>6697</v>
      </c>
      <c r="E3955" s="342" t="s">
        <v>9334</v>
      </c>
      <c r="F3955" s="342" t="s">
        <v>6568</v>
      </c>
      <c r="G3955" s="343">
        <v>5.3</v>
      </c>
      <c r="H3955" s="342" t="s">
        <v>6594</v>
      </c>
      <c r="I3955" s="342" t="s">
        <v>6575</v>
      </c>
      <c r="J3955" s="342" t="s">
        <v>6755</v>
      </c>
      <c r="K3955" s="581" t="s">
        <v>6774</v>
      </c>
      <c r="L3955" s="344" t="s">
        <v>4090</v>
      </c>
      <c r="N3955" s="344" t="s">
        <v>4090</v>
      </c>
      <c r="O3955" s="341" t="s">
        <v>6766</v>
      </c>
    </row>
    <row r="3956" spans="1:15" x14ac:dyDescent="0.2">
      <c r="A3956" s="341" t="s">
        <v>9257</v>
      </c>
      <c r="B3956" s="341" t="s">
        <v>9279</v>
      </c>
      <c r="C3956" s="342" t="s">
        <v>6696</v>
      </c>
      <c r="D3956" s="342" t="s">
        <v>6697</v>
      </c>
      <c r="E3956" s="342" t="s">
        <v>9323</v>
      </c>
      <c r="F3956" s="342" t="s">
        <v>6568</v>
      </c>
      <c r="G3956" s="343">
        <v>5.2</v>
      </c>
      <c r="H3956" s="342" t="s">
        <v>6594</v>
      </c>
      <c r="I3956" s="342" t="s">
        <v>6575</v>
      </c>
      <c r="J3956" s="342" t="s">
        <v>6755</v>
      </c>
      <c r="K3956" s="581" t="s">
        <v>8460</v>
      </c>
      <c r="L3956" s="344" t="s">
        <v>4090</v>
      </c>
      <c r="N3956" s="344" t="s">
        <v>4090</v>
      </c>
      <c r="O3956" s="341" t="s">
        <v>6766</v>
      </c>
    </row>
    <row r="3957" spans="1:15" x14ac:dyDescent="0.2">
      <c r="A3957" s="341" t="s">
        <v>9257</v>
      </c>
      <c r="B3957" s="341" t="s">
        <v>9279</v>
      </c>
      <c r="C3957" s="342" t="s">
        <v>6696</v>
      </c>
      <c r="D3957" s="342" t="s">
        <v>6697</v>
      </c>
      <c r="E3957" s="342" t="s">
        <v>9319</v>
      </c>
      <c r="F3957" s="342" t="s">
        <v>6568</v>
      </c>
      <c r="G3957" s="343">
        <v>4.7</v>
      </c>
      <c r="H3957" s="342" t="s">
        <v>6594</v>
      </c>
      <c r="I3957" s="342" t="s">
        <v>6575</v>
      </c>
      <c r="J3957" s="342" t="s">
        <v>6755</v>
      </c>
      <c r="K3957" s="581" t="s">
        <v>6827</v>
      </c>
      <c r="L3957" s="344" t="s">
        <v>4090</v>
      </c>
      <c r="N3957" s="344" t="s">
        <v>4090</v>
      </c>
      <c r="O3957" s="341" t="s">
        <v>6766</v>
      </c>
    </row>
    <row r="3958" spans="1:15" x14ac:dyDescent="0.2">
      <c r="A3958" s="341" t="s">
        <v>9257</v>
      </c>
      <c r="B3958" s="341" t="s">
        <v>9279</v>
      </c>
      <c r="C3958" s="342" t="s">
        <v>6696</v>
      </c>
      <c r="D3958" s="342" t="s">
        <v>6697</v>
      </c>
      <c r="E3958" s="342" t="s">
        <v>9320</v>
      </c>
      <c r="F3958" s="342" t="s">
        <v>6568</v>
      </c>
      <c r="G3958" s="343">
        <v>17.16</v>
      </c>
      <c r="H3958" s="342" t="s">
        <v>6594</v>
      </c>
      <c r="I3958" s="342" t="s">
        <v>6575</v>
      </c>
      <c r="J3958" s="342" t="s">
        <v>6755</v>
      </c>
      <c r="K3958" s="581" t="s">
        <v>7188</v>
      </c>
      <c r="L3958" s="344" t="s">
        <v>4090</v>
      </c>
      <c r="N3958" s="344" t="s">
        <v>4090</v>
      </c>
      <c r="O3958" s="341">
        <v>0</v>
      </c>
    </row>
    <row r="3959" spans="1:15" x14ac:dyDescent="0.2">
      <c r="A3959" s="341" t="s">
        <v>9257</v>
      </c>
      <c r="B3959" s="341" t="s">
        <v>9279</v>
      </c>
      <c r="C3959" s="342" t="s">
        <v>6696</v>
      </c>
      <c r="D3959" s="342" t="s">
        <v>6697</v>
      </c>
      <c r="E3959" s="342" t="s">
        <v>9323</v>
      </c>
      <c r="F3959" s="342" t="s">
        <v>6568</v>
      </c>
      <c r="G3959" s="343">
        <v>43.68</v>
      </c>
      <c r="H3959" s="342" t="s">
        <v>6594</v>
      </c>
      <c r="I3959" s="342" t="s">
        <v>6575</v>
      </c>
      <c r="J3959" s="342" t="s">
        <v>6755</v>
      </c>
      <c r="K3959" s="581" t="s">
        <v>6771</v>
      </c>
      <c r="L3959" s="344" t="s">
        <v>4090</v>
      </c>
      <c r="N3959" s="344" t="s">
        <v>4090</v>
      </c>
      <c r="O3959" s="341" t="s">
        <v>6752</v>
      </c>
    </row>
    <row r="3960" spans="1:15" x14ac:dyDescent="0.2">
      <c r="A3960" s="341" t="s">
        <v>9257</v>
      </c>
      <c r="B3960" s="341" t="s">
        <v>9279</v>
      </c>
      <c r="C3960" s="342" t="s">
        <v>6696</v>
      </c>
      <c r="D3960" s="342" t="s">
        <v>6697</v>
      </c>
      <c r="E3960" s="342" t="s">
        <v>9320</v>
      </c>
      <c r="F3960" s="342" t="s">
        <v>6568</v>
      </c>
      <c r="G3960" s="343">
        <v>29.91</v>
      </c>
      <c r="H3960" s="342" t="s">
        <v>6594</v>
      </c>
      <c r="I3960" s="342" t="s">
        <v>6575</v>
      </c>
      <c r="J3960" s="342" t="s">
        <v>6755</v>
      </c>
      <c r="K3960" s="581" t="s">
        <v>8321</v>
      </c>
      <c r="L3960" s="344" t="s">
        <v>4090</v>
      </c>
      <c r="N3960" s="344" t="s">
        <v>4090</v>
      </c>
      <c r="O3960" s="341" t="s">
        <v>6766</v>
      </c>
    </row>
    <row r="3961" spans="1:15" x14ac:dyDescent="0.2">
      <c r="A3961" s="341" t="s">
        <v>9257</v>
      </c>
      <c r="B3961" s="341" t="s">
        <v>9279</v>
      </c>
      <c r="C3961" s="342" t="s">
        <v>6696</v>
      </c>
      <c r="D3961" s="342" t="s">
        <v>6697</v>
      </c>
      <c r="E3961" s="342" t="s">
        <v>9326</v>
      </c>
      <c r="F3961" s="342" t="s">
        <v>6568</v>
      </c>
      <c r="G3961" s="343">
        <v>14.44</v>
      </c>
      <c r="H3961" s="342" t="s">
        <v>6594</v>
      </c>
      <c r="I3961" s="342" t="s">
        <v>6575</v>
      </c>
      <c r="J3961" s="342" t="s">
        <v>6755</v>
      </c>
      <c r="K3961" s="581" t="s">
        <v>6672</v>
      </c>
      <c r="L3961" s="344" t="s">
        <v>4090</v>
      </c>
      <c r="N3961" s="344" t="s">
        <v>4090</v>
      </c>
      <c r="O3961" s="341">
        <v>0</v>
      </c>
    </row>
    <row r="3962" spans="1:15" x14ac:dyDescent="0.2">
      <c r="A3962" s="341" t="s">
        <v>9257</v>
      </c>
      <c r="B3962" s="341" t="s">
        <v>9279</v>
      </c>
      <c r="C3962" s="342" t="s">
        <v>6696</v>
      </c>
      <c r="D3962" s="342" t="s">
        <v>6697</v>
      </c>
      <c r="E3962" s="342" t="s">
        <v>9319</v>
      </c>
      <c r="F3962" s="342" t="s">
        <v>6568</v>
      </c>
      <c r="G3962" s="343">
        <v>14.700000000000001</v>
      </c>
      <c r="H3962" s="342" t="s">
        <v>6594</v>
      </c>
      <c r="I3962" s="342" t="s">
        <v>6575</v>
      </c>
      <c r="J3962" s="342" t="s">
        <v>6755</v>
      </c>
      <c r="K3962" s="581" t="s">
        <v>6813</v>
      </c>
      <c r="L3962" s="344" t="s">
        <v>4090</v>
      </c>
      <c r="N3962" s="344" t="s">
        <v>4090</v>
      </c>
      <c r="O3962" s="341" t="s">
        <v>6752</v>
      </c>
    </row>
    <row r="3963" spans="1:15" x14ac:dyDescent="0.2">
      <c r="A3963" s="341" t="s">
        <v>9257</v>
      </c>
      <c r="B3963" s="341" t="s">
        <v>9279</v>
      </c>
      <c r="C3963" s="342" t="s">
        <v>6696</v>
      </c>
      <c r="D3963" s="342" t="s">
        <v>6697</v>
      </c>
      <c r="E3963" s="342" t="s">
        <v>9321</v>
      </c>
      <c r="F3963" s="342" t="s">
        <v>6568</v>
      </c>
      <c r="G3963" s="343">
        <v>25.85</v>
      </c>
      <c r="H3963" s="342" t="s">
        <v>6594</v>
      </c>
      <c r="I3963" s="342" t="s">
        <v>6575</v>
      </c>
      <c r="J3963" s="342" t="s">
        <v>6755</v>
      </c>
      <c r="K3963" s="581" t="s">
        <v>6763</v>
      </c>
      <c r="L3963" s="344" t="s">
        <v>4090</v>
      </c>
      <c r="N3963" s="344" t="s">
        <v>4090</v>
      </c>
      <c r="O3963" s="341" t="s">
        <v>6752</v>
      </c>
    </row>
    <row r="3964" spans="1:15" x14ac:dyDescent="0.2">
      <c r="A3964" s="341" t="s">
        <v>9257</v>
      </c>
      <c r="B3964" s="341" t="s">
        <v>9279</v>
      </c>
      <c r="C3964" s="342" t="s">
        <v>6696</v>
      </c>
      <c r="D3964" s="342" t="s">
        <v>6697</v>
      </c>
      <c r="E3964" s="342" t="s">
        <v>9320</v>
      </c>
      <c r="F3964" s="342" t="s">
        <v>6568</v>
      </c>
      <c r="G3964" s="343">
        <v>20.16</v>
      </c>
      <c r="H3964" s="342" t="s">
        <v>6594</v>
      </c>
      <c r="I3964" s="342" t="s">
        <v>6575</v>
      </c>
      <c r="J3964" s="342" t="s">
        <v>6755</v>
      </c>
      <c r="K3964" s="581" t="s">
        <v>7430</v>
      </c>
      <c r="L3964" s="344" t="s">
        <v>4090</v>
      </c>
      <c r="N3964" s="344" t="s">
        <v>4090</v>
      </c>
      <c r="O3964" s="341" t="s">
        <v>6766</v>
      </c>
    </row>
    <row r="3965" spans="1:15" x14ac:dyDescent="0.2">
      <c r="A3965" s="341" t="s">
        <v>9257</v>
      </c>
      <c r="B3965" s="341" t="s">
        <v>9279</v>
      </c>
      <c r="C3965" s="342" t="s">
        <v>6696</v>
      </c>
      <c r="D3965" s="342" t="s">
        <v>6697</v>
      </c>
      <c r="E3965" s="342" t="s">
        <v>9322</v>
      </c>
      <c r="F3965" s="342" t="s">
        <v>6568</v>
      </c>
      <c r="G3965" s="343">
        <v>5.76</v>
      </c>
      <c r="H3965" s="342" t="s">
        <v>6594</v>
      </c>
      <c r="I3965" s="342" t="s">
        <v>6575</v>
      </c>
      <c r="J3965" s="342" t="s">
        <v>6755</v>
      </c>
      <c r="K3965" s="581" t="s">
        <v>8461</v>
      </c>
      <c r="L3965" s="344" t="s">
        <v>4090</v>
      </c>
      <c r="N3965" s="344" t="s">
        <v>4090</v>
      </c>
      <c r="O3965" s="341">
        <v>0</v>
      </c>
    </row>
    <row r="3966" spans="1:15" x14ac:dyDescent="0.2">
      <c r="A3966" s="341" t="s">
        <v>9257</v>
      </c>
      <c r="B3966" s="341" t="s">
        <v>9279</v>
      </c>
      <c r="C3966" s="342" t="s">
        <v>6696</v>
      </c>
      <c r="D3966" s="342" t="s">
        <v>6697</v>
      </c>
      <c r="E3966" s="342" t="s">
        <v>9319</v>
      </c>
      <c r="F3966" s="342" t="s">
        <v>6568</v>
      </c>
      <c r="G3966" s="343">
        <v>15.6</v>
      </c>
      <c r="H3966" s="342" t="s">
        <v>6594</v>
      </c>
      <c r="I3966" s="342" t="s">
        <v>6575</v>
      </c>
      <c r="J3966" s="342" t="s">
        <v>6755</v>
      </c>
      <c r="K3966" s="581" t="s">
        <v>6796</v>
      </c>
      <c r="L3966" s="344" t="s">
        <v>4090</v>
      </c>
      <c r="N3966" s="344" t="s">
        <v>4090</v>
      </c>
      <c r="O3966" s="341">
        <v>0</v>
      </c>
    </row>
    <row r="3967" spans="1:15" x14ac:dyDescent="0.2">
      <c r="A3967" s="341" t="s">
        <v>9257</v>
      </c>
      <c r="B3967" s="341" t="s">
        <v>9279</v>
      </c>
      <c r="C3967" s="342" t="s">
        <v>6696</v>
      </c>
      <c r="D3967" s="342" t="s">
        <v>6697</v>
      </c>
      <c r="E3967" s="342" t="s">
        <v>9319</v>
      </c>
      <c r="F3967" s="342" t="s">
        <v>6568</v>
      </c>
      <c r="G3967" s="343">
        <v>3.6</v>
      </c>
      <c r="H3967" s="342" t="s">
        <v>6594</v>
      </c>
      <c r="I3967" s="342" t="s">
        <v>6575</v>
      </c>
      <c r="J3967" s="342" t="s">
        <v>6755</v>
      </c>
      <c r="K3967" s="581" t="s">
        <v>6796</v>
      </c>
      <c r="L3967" s="344" t="s">
        <v>4090</v>
      </c>
      <c r="N3967" s="344" t="s">
        <v>4090</v>
      </c>
      <c r="O3967" s="341">
        <v>0</v>
      </c>
    </row>
    <row r="3968" spans="1:15" x14ac:dyDescent="0.2">
      <c r="A3968" s="341" t="s">
        <v>9257</v>
      </c>
      <c r="B3968" s="341" t="s">
        <v>9279</v>
      </c>
      <c r="C3968" s="342" t="s">
        <v>6696</v>
      </c>
      <c r="D3968" s="342" t="s">
        <v>6697</v>
      </c>
      <c r="E3968" s="342" t="s">
        <v>9321</v>
      </c>
      <c r="F3968" s="342" t="s">
        <v>6568</v>
      </c>
      <c r="G3968" s="343">
        <v>9.6349999999999998</v>
      </c>
      <c r="H3968" s="342" t="s">
        <v>6594</v>
      </c>
      <c r="I3968" s="342" t="s">
        <v>6575</v>
      </c>
      <c r="J3968" s="342" t="s">
        <v>6755</v>
      </c>
      <c r="K3968" s="581" t="s">
        <v>6917</v>
      </c>
      <c r="L3968" s="344" t="s">
        <v>4090</v>
      </c>
      <c r="N3968" s="344" t="s">
        <v>4090</v>
      </c>
      <c r="O3968" s="341">
        <v>0</v>
      </c>
    </row>
    <row r="3969" spans="1:15" x14ac:dyDescent="0.2">
      <c r="A3969" s="341" t="s">
        <v>9257</v>
      </c>
      <c r="B3969" s="341" t="s">
        <v>9279</v>
      </c>
      <c r="C3969" s="342" t="s">
        <v>6696</v>
      </c>
      <c r="D3969" s="342" t="s">
        <v>6697</v>
      </c>
      <c r="E3969" s="342" t="s">
        <v>9326</v>
      </c>
      <c r="F3969" s="342" t="s">
        <v>6568</v>
      </c>
      <c r="G3969" s="343">
        <v>27.12</v>
      </c>
      <c r="H3969" s="342" t="s">
        <v>6594</v>
      </c>
      <c r="I3969" s="342" t="s">
        <v>6575</v>
      </c>
      <c r="J3969" s="342" t="s">
        <v>6755</v>
      </c>
      <c r="K3969" s="581" t="s">
        <v>7177</v>
      </c>
      <c r="L3969" s="344" t="s">
        <v>4090</v>
      </c>
      <c r="N3969" s="344" t="s">
        <v>4090</v>
      </c>
      <c r="O3969" s="341">
        <v>0</v>
      </c>
    </row>
    <row r="3970" spans="1:15" x14ac:dyDescent="0.2">
      <c r="A3970" s="341" t="s">
        <v>9257</v>
      </c>
      <c r="B3970" s="341" t="s">
        <v>9279</v>
      </c>
      <c r="C3970" s="342" t="s">
        <v>6696</v>
      </c>
      <c r="D3970" s="342" t="s">
        <v>6697</v>
      </c>
      <c r="E3970" s="342" t="s">
        <v>9326</v>
      </c>
      <c r="F3970" s="342" t="s">
        <v>6568</v>
      </c>
      <c r="G3970" s="343">
        <v>13.8</v>
      </c>
      <c r="H3970" s="342" t="s">
        <v>6594</v>
      </c>
      <c r="I3970" s="342" t="s">
        <v>6575</v>
      </c>
      <c r="J3970" s="342" t="s">
        <v>6755</v>
      </c>
      <c r="K3970" s="581" t="s">
        <v>6799</v>
      </c>
      <c r="L3970" s="344" t="s">
        <v>4090</v>
      </c>
      <c r="N3970" s="344" t="s">
        <v>4090</v>
      </c>
      <c r="O3970" s="341">
        <v>0</v>
      </c>
    </row>
    <row r="3971" spans="1:15" x14ac:dyDescent="0.2">
      <c r="A3971" s="341" t="s">
        <v>9257</v>
      </c>
      <c r="B3971" s="341" t="s">
        <v>9279</v>
      </c>
      <c r="C3971" s="342" t="s">
        <v>6696</v>
      </c>
      <c r="D3971" s="342" t="s">
        <v>6697</v>
      </c>
      <c r="E3971" s="342" t="s">
        <v>9319</v>
      </c>
      <c r="F3971" s="342" t="s">
        <v>6568</v>
      </c>
      <c r="G3971" s="343">
        <v>16.34</v>
      </c>
      <c r="H3971" s="342" t="s">
        <v>6594</v>
      </c>
      <c r="I3971" s="342" t="s">
        <v>6575</v>
      </c>
      <c r="J3971" s="342" t="s">
        <v>6755</v>
      </c>
      <c r="K3971" s="581" t="s">
        <v>6815</v>
      </c>
      <c r="L3971" s="344" t="s">
        <v>4090</v>
      </c>
      <c r="N3971" s="344" t="s">
        <v>4090</v>
      </c>
      <c r="O3971" s="341" t="s">
        <v>6752</v>
      </c>
    </row>
    <row r="3972" spans="1:15" x14ac:dyDescent="0.2">
      <c r="A3972" s="341" t="s">
        <v>9257</v>
      </c>
      <c r="B3972" s="341" t="s">
        <v>9279</v>
      </c>
      <c r="C3972" s="342" t="s">
        <v>6696</v>
      </c>
      <c r="D3972" s="342" t="s">
        <v>6697</v>
      </c>
      <c r="E3972" s="342" t="s">
        <v>9255</v>
      </c>
      <c r="F3972" s="342" t="s">
        <v>6568</v>
      </c>
      <c r="G3972" s="343">
        <v>56.61</v>
      </c>
      <c r="H3972" s="342" t="s">
        <v>6594</v>
      </c>
      <c r="I3972" s="342" t="s">
        <v>6575</v>
      </c>
      <c r="J3972" s="342" t="s">
        <v>6755</v>
      </c>
      <c r="K3972" s="581" t="s">
        <v>6779</v>
      </c>
      <c r="L3972" s="344" t="s">
        <v>4090</v>
      </c>
      <c r="N3972" s="344" t="s">
        <v>4090</v>
      </c>
      <c r="O3972" s="341" t="s">
        <v>6752</v>
      </c>
    </row>
    <row r="3973" spans="1:15" x14ac:dyDescent="0.2">
      <c r="A3973" s="341" t="s">
        <v>9257</v>
      </c>
      <c r="B3973" s="341" t="s">
        <v>9279</v>
      </c>
      <c r="C3973" s="342" t="s">
        <v>6696</v>
      </c>
      <c r="D3973" s="342" t="s">
        <v>6697</v>
      </c>
      <c r="E3973" s="342" t="s">
        <v>9323</v>
      </c>
      <c r="F3973" s="342" t="s">
        <v>6568</v>
      </c>
      <c r="G3973" s="343">
        <v>6.65</v>
      </c>
      <c r="H3973" s="342" t="s">
        <v>6594</v>
      </c>
      <c r="I3973" s="342" t="s">
        <v>6575</v>
      </c>
      <c r="J3973" s="342" t="s">
        <v>6755</v>
      </c>
      <c r="K3973" s="581" t="s">
        <v>8424</v>
      </c>
      <c r="L3973" s="344" t="s">
        <v>4090</v>
      </c>
      <c r="N3973" s="344" t="s">
        <v>4090</v>
      </c>
      <c r="O3973" s="341" t="s">
        <v>6752</v>
      </c>
    </row>
    <row r="3974" spans="1:15" x14ac:dyDescent="0.2">
      <c r="A3974" s="341" t="s">
        <v>9257</v>
      </c>
      <c r="B3974" s="341" t="s">
        <v>9279</v>
      </c>
      <c r="C3974" s="342" t="s">
        <v>6696</v>
      </c>
      <c r="D3974" s="342" t="s">
        <v>6697</v>
      </c>
      <c r="E3974" s="342" t="s">
        <v>9321</v>
      </c>
      <c r="F3974" s="342" t="s">
        <v>6568</v>
      </c>
      <c r="G3974" s="343">
        <v>5.2700000000000005</v>
      </c>
      <c r="H3974" s="342" t="s">
        <v>6594</v>
      </c>
      <c r="I3974" s="342" t="s">
        <v>6575</v>
      </c>
      <c r="J3974" s="342" t="s">
        <v>6755</v>
      </c>
      <c r="K3974" s="581" t="s">
        <v>6758</v>
      </c>
      <c r="L3974" s="344" t="s">
        <v>4090</v>
      </c>
      <c r="N3974" s="344" t="s">
        <v>4090</v>
      </c>
      <c r="O3974" s="341" t="s">
        <v>6752</v>
      </c>
    </row>
    <row r="3975" spans="1:15" x14ac:dyDescent="0.2">
      <c r="A3975" s="341" t="s">
        <v>9257</v>
      </c>
      <c r="B3975" s="341" t="s">
        <v>9279</v>
      </c>
      <c r="C3975" s="342" t="s">
        <v>6696</v>
      </c>
      <c r="D3975" s="342" t="s">
        <v>6697</v>
      </c>
      <c r="E3975" s="342" t="s">
        <v>9319</v>
      </c>
      <c r="F3975" s="342" t="s">
        <v>6568</v>
      </c>
      <c r="G3975" s="343">
        <v>5.2700000000000005</v>
      </c>
      <c r="H3975" s="342" t="s">
        <v>6594</v>
      </c>
      <c r="I3975" s="342" t="s">
        <v>6575</v>
      </c>
      <c r="J3975" s="342" t="s">
        <v>6755</v>
      </c>
      <c r="K3975" s="581" t="s">
        <v>6758</v>
      </c>
      <c r="L3975" s="344" t="s">
        <v>4090</v>
      </c>
      <c r="N3975" s="344" t="s">
        <v>4090</v>
      </c>
      <c r="O3975" s="341" t="s">
        <v>6752</v>
      </c>
    </row>
    <row r="3976" spans="1:15" x14ac:dyDescent="0.2">
      <c r="A3976" s="341" t="s">
        <v>9257</v>
      </c>
      <c r="B3976" s="341" t="s">
        <v>9279</v>
      </c>
      <c r="C3976" s="342" t="s">
        <v>6696</v>
      </c>
      <c r="D3976" s="342" t="s">
        <v>6697</v>
      </c>
      <c r="E3976" s="342" t="s">
        <v>9321</v>
      </c>
      <c r="F3976" s="342" t="s">
        <v>6568</v>
      </c>
      <c r="G3976" s="343">
        <v>6.44</v>
      </c>
      <c r="H3976" s="342" t="s">
        <v>6594</v>
      </c>
      <c r="I3976" s="342" t="s">
        <v>6575</v>
      </c>
      <c r="J3976" s="342" t="s">
        <v>6755</v>
      </c>
      <c r="K3976" s="581" t="s">
        <v>6758</v>
      </c>
      <c r="L3976" s="344" t="s">
        <v>4090</v>
      </c>
      <c r="N3976" s="344" t="s">
        <v>4090</v>
      </c>
      <c r="O3976" s="341" t="s">
        <v>6752</v>
      </c>
    </row>
    <row r="3977" spans="1:15" x14ac:dyDescent="0.2">
      <c r="A3977" s="341" t="s">
        <v>9257</v>
      </c>
      <c r="B3977" s="341" t="s">
        <v>9279</v>
      </c>
      <c r="C3977" s="342" t="s">
        <v>6696</v>
      </c>
      <c r="D3977" s="342" t="s">
        <v>6697</v>
      </c>
      <c r="E3977" s="342" t="s">
        <v>9326</v>
      </c>
      <c r="F3977" s="342" t="s">
        <v>6568</v>
      </c>
      <c r="G3977" s="343">
        <v>6.72</v>
      </c>
      <c r="H3977" s="342" t="s">
        <v>6594</v>
      </c>
      <c r="I3977" s="342" t="s">
        <v>6575</v>
      </c>
      <c r="J3977" s="342" t="s">
        <v>6755</v>
      </c>
      <c r="K3977" s="581" t="s">
        <v>7131</v>
      </c>
      <c r="L3977" s="344" t="s">
        <v>4090</v>
      </c>
      <c r="N3977" s="344" t="s">
        <v>4090</v>
      </c>
      <c r="O3977" s="341">
        <v>0</v>
      </c>
    </row>
    <row r="3978" spans="1:15" x14ac:dyDescent="0.2">
      <c r="A3978" s="341" t="s">
        <v>9257</v>
      </c>
      <c r="B3978" s="341" t="s">
        <v>9279</v>
      </c>
      <c r="C3978" s="342" t="s">
        <v>6696</v>
      </c>
      <c r="D3978" s="342" t="s">
        <v>6697</v>
      </c>
      <c r="E3978" s="342" t="s">
        <v>9255</v>
      </c>
      <c r="F3978" s="342" t="s">
        <v>6568</v>
      </c>
      <c r="G3978" s="343">
        <v>11.51</v>
      </c>
      <c r="H3978" s="342" t="s">
        <v>6594</v>
      </c>
      <c r="I3978" s="342" t="s">
        <v>6575</v>
      </c>
      <c r="J3978" s="342" t="s">
        <v>6755</v>
      </c>
      <c r="K3978" s="581" t="s">
        <v>6976</v>
      </c>
      <c r="L3978" s="344" t="s">
        <v>4090</v>
      </c>
      <c r="N3978" s="344" t="s">
        <v>4090</v>
      </c>
      <c r="O3978" s="341">
        <v>0</v>
      </c>
    </row>
    <row r="3979" spans="1:15" x14ac:dyDescent="0.2">
      <c r="A3979" s="341" t="s">
        <v>9257</v>
      </c>
      <c r="B3979" s="341" t="s">
        <v>9279</v>
      </c>
      <c r="C3979" s="342" t="s">
        <v>6696</v>
      </c>
      <c r="D3979" s="342" t="s">
        <v>6697</v>
      </c>
      <c r="E3979" s="342" t="s">
        <v>9319</v>
      </c>
      <c r="F3979" s="342" t="s">
        <v>6568</v>
      </c>
      <c r="G3979" s="343">
        <v>11.76</v>
      </c>
      <c r="H3979" s="342" t="s">
        <v>6594</v>
      </c>
      <c r="I3979" s="342" t="s">
        <v>6575</v>
      </c>
      <c r="J3979" s="342" t="s">
        <v>6755</v>
      </c>
      <c r="K3979" s="581" t="s">
        <v>8462</v>
      </c>
      <c r="L3979" s="344" t="s">
        <v>4090</v>
      </c>
      <c r="N3979" s="344" t="s">
        <v>4090</v>
      </c>
      <c r="O3979" s="341" t="s">
        <v>6752</v>
      </c>
    </row>
    <row r="3980" spans="1:15" x14ac:dyDescent="0.2">
      <c r="A3980" s="341" t="s">
        <v>9257</v>
      </c>
      <c r="B3980" s="341" t="s">
        <v>9279</v>
      </c>
      <c r="C3980" s="342" t="s">
        <v>6696</v>
      </c>
      <c r="D3980" s="342" t="s">
        <v>6697</v>
      </c>
      <c r="E3980" s="342" t="s">
        <v>9323</v>
      </c>
      <c r="F3980" s="342" t="s">
        <v>6568</v>
      </c>
      <c r="G3980" s="343">
        <v>8.4600000000000009</v>
      </c>
      <c r="H3980" s="342" t="s">
        <v>6594</v>
      </c>
      <c r="I3980" s="342" t="s">
        <v>6575</v>
      </c>
      <c r="J3980" s="342" t="s">
        <v>6755</v>
      </c>
      <c r="K3980" s="581" t="s">
        <v>6844</v>
      </c>
      <c r="L3980" s="344" t="s">
        <v>4090</v>
      </c>
      <c r="N3980" s="344" t="s">
        <v>4090</v>
      </c>
      <c r="O3980" s="341">
        <v>0</v>
      </c>
    </row>
    <row r="3981" spans="1:15" x14ac:dyDescent="0.2">
      <c r="A3981" s="341" t="s">
        <v>9257</v>
      </c>
      <c r="B3981" s="341" t="s">
        <v>9279</v>
      </c>
      <c r="C3981" s="342" t="s">
        <v>6696</v>
      </c>
      <c r="D3981" s="342" t="s">
        <v>6697</v>
      </c>
      <c r="E3981" s="342" t="s">
        <v>9326</v>
      </c>
      <c r="F3981" s="342" t="s">
        <v>6568</v>
      </c>
      <c r="G3981" s="343">
        <v>7.68</v>
      </c>
      <c r="H3981" s="342" t="s">
        <v>6594</v>
      </c>
      <c r="I3981" s="342" t="s">
        <v>6575</v>
      </c>
      <c r="J3981" s="342" t="s">
        <v>6755</v>
      </c>
      <c r="K3981" s="581" t="s">
        <v>6777</v>
      </c>
      <c r="L3981" s="344" t="s">
        <v>4090</v>
      </c>
      <c r="N3981" s="344" t="s">
        <v>4090</v>
      </c>
      <c r="O3981" s="341">
        <v>0</v>
      </c>
    </row>
    <row r="3982" spans="1:15" x14ac:dyDescent="0.2">
      <c r="A3982" s="341" t="s">
        <v>9257</v>
      </c>
      <c r="B3982" s="341" t="s">
        <v>9279</v>
      </c>
      <c r="C3982" s="342" t="s">
        <v>6696</v>
      </c>
      <c r="D3982" s="342" t="s">
        <v>6697</v>
      </c>
      <c r="E3982" s="342" t="s">
        <v>9326</v>
      </c>
      <c r="F3982" s="342" t="s">
        <v>6568</v>
      </c>
      <c r="G3982" s="343">
        <v>10.8</v>
      </c>
      <c r="H3982" s="342" t="s">
        <v>6594</v>
      </c>
      <c r="I3982" s="342" t="s">
        <v>6575</v>
      </c>
      <c r="J3982" s="342" t="s">
        <v>6755</v>
      </c>
      <c r="K3982" s="581" t="s">
        <v>6844</v>
      </c>
      <c r="L3982" s="344" t="s">
        <v>4090</v>
      </c>
      <c r="N3982" s="344" t="s">
        <v>4090</v>
      </c>
      <c r="O3982" s="341">
        <v>0</v>
      </c>
    </row>
    <row r="3983" spans="1:15" x14ac:dyDescent="0.2">
      <c r="A3983" s="341" t="s">
        <v>9257</v>
      </c>
      <c r="B3983" s="341" t="s">
        <v>9279</v>
      </c>
      <c r="C3983" s="342" t="s">
        <v>6696</v>
      </c>
      <c r="D3983" s="342" t="s">
        <v>6697</v>
      </c>
      <c r="E3983" s="342" t="s">
        <v>9326</v>
      </c>
      <c r="F3983" s="342" t="s">
        <v>6568</v>
      </c>
      <c r="G3983" s="343">
        <v>25.5</v>
      </c>
      <c r="H3983" s="342" t="s">
        <v>6594</v>
      </c>
      <c r="I3983" s="342" t="s">
        <v>6575</v>
      </c>
      <c r="J3983" s="342" t="s">
        <v>6755</v>
      </c>
      <c r="K3983" s="581" t="s">
        <v>8209</v>
      </c>
      <c r="L3983" s="344" t="s">
        <v>4090</v>
      </c>
      <c r="N3983" s="344" t="s">
        <v>4090</v>
      </c>
      <c r="O3983" s="341" t="s">
        <v>6766</v>
      </c>
    </row>
    <row r="3984" spans="1:15" x14ac:dyDescent="0.2">
      <c r="A3984" s="341" t="s">
        <v>9257</v>
      </c>
      <c r="B3984" s="341" t="s">
        <v>9279</v>
      </c>
      <c r="C3984" s="342" t="s">
        <v>6696</v>
      </c>
      <c r="D3984" s="342" t="s">
        <v>6697</v>
      </c>
      <c r="E3984" s="342" t="s">
        <v>9321</v>
      </c>
      <c r="F3984" s="342" t="s">
        <v>6568</v>
      </c>
      <c r="G3984" s="343">
        <v>8.4150000000000009</v>
      </c>
      <c r="H3984" s="342" t="s">
        <v>6594</v>
      </c>
      <c r="I3984" s="342" t="s">
        <v>6575</v>
      </c>
      <c r="J3984" s="342" t="s">
        <v>6755</v>
      </c>
      <c r="K3984" s="581" t="s">
        <v>7701</v>
      </c>
      <c r="L3984" s="344" t="s">
        <v>4090</v>
      </c>
      <c r="N3984" s="344" t="s">
        <v>4090</v>
      </c>
      <c r="O3984" s="341">
        <v>0</v>
      </c>
    </row>
    <row r="3985" spans="1:15" x14ac:dyDescent="0.2">
      <c r="A3985" s="341" t="s">
        <v>9257</v>
      </c>
      <c r="B3985" s="341" t="s">
        <v>9279</v>
      </c>
      <c r="C3985" s="342" t="s">
        <v>6696</v>
      </c>
      <c r="D3985" s="342" t="s">
        <v>6697</v>
      </c>
      <c r="E3985" s="342" t="s">
        <v>9320</v>
      </c>
      <c r="F3985" s="342" t="s">
        <v>6568</v>
      </c>
      <c r="G3985" s="343">
        <v>5.1000000000000005</v>
      </c>
      <c r="H3985" s="342" t="s">
        <v>6594</v>
      </c>
      <c r="I3985" s="342" t="s">
        <v>6575</v>
      </c>
      <c r="J3985" s="342" t="s">
        <v>6755</v>
      </c>
      <c r="K3985" s="581" t="s">
        <v>8463</v>
      </c>
      <c r="L3985" s="344" t="s">
        <v>4090</v>
      </c>
      <c r="N3985" s="344" t="s">
        <v>4090</v>
      </c>
      <c r="O3985" s="341" t="s">
        <v>6752</v>
      </c>
    </row>
    <row r="3986" spans="1:15" x14ac:dyDescent="0.2">
      <c r="A3986" s="341" t="s">
        <v>9257</v>
      </c>
      <c r="B3986" s="341" t="s">
        <v>9279</v>
      </c>
      <c r="C3986" s="342" t="s">
        <v>6696</v>
      </c>
      <c r="D3986" s="342" t="s">
        <v>6697</v>
      </c>
      <c r="E3986" s="342" t="s">
        <v>9320</v>
      </c>
      <c r="F3986" s="342" t="s">
        <v>6568</v>
      </c>
      <c r="G3986" s="343">
        <v>12.25</v>
      </c>
      <c r="H3986" s="342" t="s">
        <v>6594</v>
      </c>
      <c r="I3986" s="342" t="s">
        <v>6575</v>
      </c>
      <c r="J3986" s="342" t="s">
        <v>6755</v>
      </c>
      <c r="K3986" s="581" t="s">
        <v>8464</v>
      </c>
      <c r="L3986" s="344" t="s">
        <v>4090</v>
      </c>
      <c r="N3986" s="344" t="s">
        <v>4090</v>
      </c>
      <c r="O3986" s="341" t="s">
        <v>6766</v>
      </c>
    </row>
    <row r="3987" spans="1:15" x14ac:dyDescent="0.2">
      <c r="A3987" s="341" t="s">
        <v>9257</v>
      </c>
      <c r="B3987" s="341" t="s">
        <v>9279</v>
      </c>
      <c r="C3987" s="342" t="s">
        <v>6696</v>
      </c>
      <c r="D3987" s="342" t="s">
        <v>6697</v>
      </c>
      <c r="E3987" s="342" t="s">
        <v>9325</v>
      </c>
      <c r="F3987" s="342" t="s">
        <v>6568</v>
      </c>
      <c r="G3987" s="343">
        <v>13.26</v>
      </c>
      <c r="H3987" s="342" t="s">
        <v>6594</v>
      </c>
      <c r="I3987" s="342" t="s">
        <v>6575</v>
      </c>
      <c r="J3987" s="342" t="s">
        <v>6755</v>
      </c>
      <c r="K3987" s="581" t="s">
        <v>7082</v>
      </c>
      <c r="L3987" s="344" t="s">
        <v>4090</v>
      </c>
      <c r="N3987" s="344" t="s">
        <v>4090</v>
      </c>
      <c r="O3987" s="341" t="s">
        <v>6752</v>
      </c>
    </row>
    <row r="3988" spans="1:15" x14ac:dyDescent="0.2">
      <c r="A3988" s="341" t="s">
        <v>9257</v>
      </c>
      <c r="B3988" s="341" t="s">
        <v>9279</v>
      </c>
      <c r="C3988" s="342" t="s">
        <v>6696</v>
      </c>
      <c r="D3988" s="342" t="s">
        <v>6697</v>
      </c>
      <c r="E3988" s="342" t="s">
        <v>9334</v>
      </c>
      <c r="F3988" s="342" t="s">
        <v>6568</v>
      </c>
      <c r="G3988" s="343">
        <v>11.700000000000001</v>
      </c>
      <c r="H3988" s="342" t="s">
        <v>6594</v>
      </c>
      <c r="I3988" s="342" t="s">
        <v>6575</v>
      </c>
      <c r="J3988" s="342" t="s">
        <v>6755</v>
      </c>
      <c r="K3988" s="581" t="s">
        <v>8107</v>
      </c>
      <c r="L3988" s="344" t="s">
        <v>4090</v>
      </c>
      <c r="N3988" s="344" t="s">
        <v>4090</v>
      </c>
      <c r="O3988" s="341" t="s">
        <v>6766</v>
      </c>
    </row>
    <row r="3989" spans="1:15" x14ac:dyDescent="0.2">
      <c r="A3989" s="341" t="s">
        <v>9257</v>
      </c>
      <c r="B3989" s="341" t="s">
        <v>9279</v>
      </c>
      <c r="C3989" s="342" t="s">
        <v>6696</v>
      </c>
      <c r="D3989" s="342" t="s">
        <v>6697</v>
      </c>
      <c r="E3989" s="342" t="s">
        <v>9334</v>
      </c>
      <c r="F3989" s="342" t="s">
        <v>6568</v>
      </c>
      <c r="G3989" s="343">
        <v>12.25</v>
      </c>
      <c r="H3989" s="342" t="s">
        <v>6594</v>
      </c>
      <c r="I3989" s="342" t="s">
        <v>6575</v>
      </c>
      <c r="J3989" s="342" t="s">
        <v>6755</v>
      </c>
      <c r="K3989" s="581" t="s">
        <v>6895</v>
      </c>
      <c r="L3989" s="344" t="s">
        <v>4090</v>
      </c>
      <c r="N3989" s="344" t="s">
        <v>4090</v>
      </c>
      <c r="O3989" s="341" t="s">
        <v>6752</v>
      </c>
    </row>
    <row r="3990" spans="1:15" x14ac:dyDescent="0.2">
      <c r="A3990" s="341" t="s">
        <v>9257</v>
      </c>
      <c r="B3990" s="341" t="s">
        <v>9279</v>
      </c>
      <c r="C3990" s="342" t="s">
        <v>6696</v>
      </c>
      <c r="D3990" s="342" t="s">
        <v>6697</v>
      </c>
      <c r="E3990" s="342" t="s">
        <v>9334</v>
      </c>
      <c r="F3990" s="342" t="s">
        <v>6568</v>
      </c>
      <c r="G3990" s="343">
        <v>9.84</v>
      </c>
      <c r="H3990" s="342" t="s">
        <v>6594</v>
      </c>
      <c r="I3990" s="342" t="s">
        <v>6575</v>
      </c>
      <c r="J3990" s="342" t="s">
        <v>6755</v>
      </c>
      <c r="K3990" s="581" t="s">
        <v>6678</v>
      </c>
      <c r="L3990" s="344" t="s">
        <v>4090</v>
      </c>
      <c r="N3990" s="344" t="s">
        <v>4090</v>
      </c>
      <c r="O3990" s="341">
        <v>0</v>
      </c>
    </row>
    <row r="3991" spans="1:15" x14ac:dyDescent="0.2">
      <c r="A3991" s="341" t="s">
        <v>9257</v>
      </c>
      <c r="B3991" s="341" t="s">
        <v>9279</v>
      </c>
      <c r="C3991" s="342" t="s">
        <v>6696</v>
      </c>
      <c r="D3991" s="342" t="s">
        <v>6697</v>
      </c>
      <c r="E3991" s="342" t="s">
        <v>9320</v>
      </c>
      <c r="F3991" s="342" t="s">
        <v>6568</v>
      </c>
      <c r="G3991" s="343">
        <v>10.290000000000001</v>
      </c>
      <c r="H3991" s="342" t="s">
        <v>6594</v>
      </c>
      <c r="I3991" s="342" t="s">
        <v>6575</v>
      </c>
      <c r="J3991" s="342" t="s">
        <v>6755</v>
      </c>
      <c r="K3991" s="581" t="s">
        <v>7505</v>
      </c>
      <c r="L3991" s="344" t="s">
        <v>4090</v>
      </c>
      <c r="N3991" s="344" t="s">
        <v>4090</v>
      </c>
      <c r="O3991" s="341" t="s">
        <v>6752</v>
      </c>
    </row>
    <row r="3992" spans="1:15" x14ac:dyDescent="0.2">
      <c r="A3992" s="341" t="s">
        <v>9257</v>
      </c>
      <c r="B3992" s="341" t="s">
        <v>9279</v>
      </c>
      <c r="C3992" s="342" t="s">
        <v>6696</v>
      </c>
      <c r="D3992" s="342" t="s">
        <v>6697</v>
      </c>
      <c r="E3992" s="342" t="s">
        <v>9323</v>
      </c>
      <c r="F3992" s="342" t="s">
        <v>6568</v>
      </c>
      <c r="G3992" s="343">
        <v>14.790000000000001</v>
      </c>
      <c r="H3992" s="342" t="s">
        <v>6594</v>
      </c>
      <c r="I3992" s="342" t="s">
        <v>6575</v>
      </c>
      <c r="J3992" s="342" t="s">
        <v>6755</v>
      </c>
      <c r="K3992" s="581" t="s">
        <v>7691</v>
      </c>
      <c r="L3992" s="344" t="s">
        <v>4090</v>
      </c>
      <c r="N3992" s="344" t="s">
        <v>4090</v>
      </c>
      <c r="O3992" s="341" t="s">
        <v>6752</v>
      </c>
    </row>
    <row r="3993" spans="1:15" x14ac:dyDescent="0.2">
      <c r="A3993" s="341" t="s">
        <v>9257</v>
      </c>
      <c r="B3993" s="341" t="s">
        <v>9279</v>
      </c>
      <c r="C3993" s="342" t="s">
        <v>6696</v>
      </c>
      <c r="D3993" s="342" t="s">
        <v>6697</v>
      </c>
      <c r="E3993" s="342" t="s">
        <v>9320</v>
      </c>
      <c r="F3993" s="342" t="s">
        <v>6568</v>
      </c>
      <c r="G3993" s="343">
        <v>21.900000000000002</v>
      </c>
      <c r="H3993" s="342" t="s">
        <v>6594</v>
      </c>
      <c r="I3993" s="342" t="s">
        <v>6575</v>
      </c>
      <c r="J3993" s="342" t="s">
        <v>6755</v>
      </c>
      <c r="K3993" s="581" t="s">
        <v>7672</v>
      </c>
      <c r="L3993" s="344" t="s">
        <v>4090</v>
      </c>
      <c r="N3993" s="344" t="s">
        <v>4090</v>
      </c>
      <c r="O3993" s="341" t="s">
        <v>6766</v>
      </c>
    </row>
    <row r="3994" spans="1:15" x14ac:dyDescent="0.2">
      <c r="A3994" s="341" t="s">
        <v>9257</v>
      </c>
      <c r="B3994" s="341" t="s">
        <v>9279</v>
      </c>
      <c r="C3994" s="342" t="s">
        <v>6696</v>
      </c>
      <c r="D3994" s="342" t="s">
        <v>6697</v>
      </c>
      <c r="E3994" s="342" t="s">
        <v>9320</v>
      </c>
      <c r="F3994" s="342" t="s">
        <v>6568</v>
      </c>
      <c r="G3994" s="343">
        <v>9.75</v>
      </c>
      <c r="H3994" s="342" t="s">
        <v>6594</v>
      </c>
      <c r="I3994" s="342" t="s">
        <v>6575</v>
      </c>
      <c r="J3994" s="342" t="s">
        <v>6755</v>
      </c>
      <c r="K3994" s="581" t="s">
        <v>8465</v>
      </c>
      <c r="L3994" s="344" t="s">
        <v>4090</v>
      </c>
      <c r="N3994" s="344" t="s">
        <v>4090</v>
      </c>
      <c r="O3994" s="341" t="s">
        <v>6752</v>
      </c>
    </row>
    <row r="3995" spans="1:15" x14ac:dyDescent="0.2">
      <c r="A3995" s="341" t="s">
        <v>9257</v>
      </c>
      <c r="B3995" s="341" t="s">
        <v>9279</v>
      </c>
      <c r="C3995" s="342" t="s">
        <v>6696</v>
      </c>
      <c r="D3995" s="342" t="s">
        <v>6697</v>
      </c>
      <c r="E3995" s="342" t="s">
        <v>9332</v>
      </c>
      <c r="F3995" s="342" t="s">
        <v>6568</v>
      </c>
      <c r="G3995" s="343">
        <v>7.22</v>
      </c>
      <c r="H3995" s="342" t="s">
        <v>6594</v>
      </c>
      <c r="I3995" s="342" t="s">
        <v>6575</v>
      </c>
      <c r="J3995" s="342" t="s">
        <v>6755</v>
      </c>
      <c r="K3995" s="581" t="s">
        <v>8320</v>
      </c>
      <c r="L3995" s="344" t="s">
        <v>4090</v>
      </c>
      <c r="N3995" s="344" t="s">
        <v>4090</v>
      </c>
      <c r="O3995" s="341">
        <v>0</v>
      </c>
    </row>
    <row r="3996" spans="1:15" x14ac:dyDescent="0.2">
      <c r="A3996" s="341" t="s">
        <v>9257</v>
      </c>
      <c r="B3996" s="341" t="s">
        <v>9279</v>
      </c>
      <c r="C3996" s="342" t="s">
        <v>6696</v>
      </c>
      <c r="D3996" s="342" t="s">
        <v>6697</v>
      </c>
      <c r="E3996" s="342" t="s">
        <v>9332</v>
      </c>
      <c r="F3996" s="342" t="s">
        <v>6568</v>
      </c>
      <c r="G3996" s="343">
        <v>9.120000000000001</v>
      </c>
      <c r="H3996" s="342" t="s">
        <v>6594</v>
      </c>
      <c r="I3996" s="342" t="s">
        <v>6575</v>
      </c>
      <c r="J3996" s="342" t="s">
        <v>6755</v>
      </c>
      <c r="K3996" s="581" t="s">
        <v>6796</v>
      </c>
      <c r="L3996" s="344" t="s">
        <v>4090</v>
      </c>
      <c r="N3996" s="344" t="s">
        <v>4090</v>
      </c>
      <c r="O3996" s="341">
        <v>0</v>
      </c>
    </row>
    <row r="3997" spans="1:15" x14ac:dyDescent="0.2">
      <c r="A3997" s="341" t="s">
        <v>9257</v>
      </c>
      <c r="B3997" s="341" t="s">
        <v>9279</v>
      </c>
      <c r="C3997" s="342" t="s">
        <v>6696</v>
      </c>
      <c r="D3997" s="342" t="s">
        <v>6697</v>
      </c>
      <c r="E3997" s="342" t="s">
        <v>9332</v>
      </c>
      <c r="F3997" s="342" t="s">
        <v>6568</v>
      </c>
      <c r="G3997" s="343">
        <v>5.3</v>
      </c>
      <c r="H3997" s="342" t="s">
        <v>6594</v>
      </c>
      <c r="I3997" s="342" t="s">
        <v>6575</v>
      </c>
      <c r="J3997" s="342" t="s">
        <v>6755</v>
      </c>
      <c r="K3997" s="581" t="s">
        <v>8361</v>
      </c>
      <c r="L3997" s="344" t="s">
        <v>4090</v>
      </c>
      <c r="N3997" s="344" t="s">
        <v>4090</v>
      </c>
      <c r="O3997" s="341" t="s">
        <v>6766</v>
      </c>
    </row>
    <row r="3998" spans="1:15" x14ac:dyDescent="0.2">
      <c r="A3998" s="341" t="s">
        <v>9257</v>
      </c>
      <c r="B3998" s="341" t="s">
        <v>9279</v>
      </c>
      <c r="C3998" s="342" t="s">
        <v>6696</v>
      </c>
      <c r="D3998" s="342" t="s">
        <v>6697</v>
      </c>
      <c r="E3998" s="342" t="s">
        <v>9332</v>
      </c>
      <c r="F3998" s="342" t="s">
        <v>6568</v>
      </c>
      <c r="G3998" s="343">
        <v>6.66</v>
      </c>
      <c r="H3998" s="342" t="s">
        <v>6594</v>
      </c>
      <c r="I3998" s="342" t="s">
        <v>6575</v>
      </c>
      <c r="J3998" s="342" t="s">
        <v>6755</v>
      </c>
      <c r="K3998" s="581" t="s">
        <v>7006</v>
      </c>
      <c r="L3998" s="344" t="s">
        <v>4090</v>
      </c>
      <c r="N3998" s="344" t="s">
        <v>4090</v>
      </c>
      <c r="O3998" s="341">
        <v>0</v>
      </c>
    </row>
    <row r="3999" spans="1:15" x14ac:dyDescent="0.2">
      <c r="A3999" s="341" t="s">
        <v>9257</v>
      </c>
      <c r="B3999" s="341" t="s">
        <v>9279</v>
      </c>
      <c r="C3999" s="342" t="s">
        <v>6696</v>
      </c>
      <c r="D3999" s="342" t="s">
        <v>6697</v>
      </c>
      <c r="E3999" s="342" t="s">
        <v>9333</v>
      </c>
      <c r="F3999" s="342" t="s">
        <v>6568</v>
      </c>
      <c r="G3999" s="343">
        <v>6.25</v>
      </c>
      <c r="H3999" s="342" t="s">
        <v>6594</v>
      </c>
      <c r="I3999" s="342" t="s">
        <v>6575</v>
      </c>
      <c r="J3999" s="342" t="s">
        <v>6755</v>
      </c>
      <c r="K3999" s="581" t="s">
        <v>8466</v>
      </c>
      <c r="L3999" s="344" t="s">
        <v>4090</v>
      </c>
      <c r="N3999" s="344" t="s">
        <v>4090</v>
      </c>
      <c r="O3999" s="341" t="s">
        <v>6766</v>
      </c>
    </row>
    <row r="4000" spans="1:15" x14ac:dyDescent="0.2">
      <c r="A4000" s="341" t="s">
        <v>9257</v>
      </c>
      <c r="B4000" s="341" t="s">
        <v>9279</v>
      </c>
      <c r="C4000" s="342" t="s">
        <v>6696</v>
      </c>
      <c r="D4000" s="342" t="s">
        <v>6697</v>
      </c>
      <c r="E4000" s="342" t="s">
        <v>9333</v>
      </c>
      <c r="F4000" s="342" t="s">
        <v>6568</v>
      </c>
      <c r="G4000" s="343">
        <v>4.75</v>
      </c>
      <c r="H4000" s="342" t="s">
        <v>6594</v>
      </c>
      <c r="I4000" s="342" t="s">
        <v>6575</v>
      </c>
      <c r="J4000" s="342" t="s">
        <v>6755</v>
      </c>
      <c r="K4000" s="581" t="s">
        <v>8364</v>
      </c>
      <c r="L4000" s="344" t="s">
        <v>4090</v>
      </c>
      <c r="N4000" s="344" t="s">
        <v>4090</v>
      </c>
      <c r="O4000" s="341" t="s">
        <v>6766</v>
      </c>
    </row>
    <row r="4001" spans="1:15" x14ac:dyDescent="0.2">
      <c r="A4001" s="341" t="s">
        <v>9257</v>
      </c>
      <c r="B4001" s="341" t="s">
        <v>9279</v>
      </c>
      <c r="C4001" s="342" t="s">
        <v>6696</v>
      </c>
      <c r="D4001" s="342" t="s">
        <v>6697</v>
      </c>
      <c r="E4001" s="342" t="s">
        <v>9333</v>
      </c>
      <c r="F4001" s="342" t="s">
        <v>6568</v>
      </c>
      <c r="G4001" s="343">
        <v>7.7700000000000005</v>
      </c>
      <c r="H4001" s="342" t="s">
        <v>6594</v>
      </c>
      <c r="I4001" s="342" t="s">
        <v>6575</v>
      </c>
      <c r="J4001" s="342" t="s">
        <v>6755</v>
      </c>
      <c r="K4001" s="581" t="s">
        <v>8467</v>
      </c>
      <c r="L4001" s="344" t="s">
        <v>4090</v>
      </c>
      <c r="N4001" s="344" t="s">
        <v>4090</v>
      </c>
      <c r="O4001" s="341">
        <v>0</v>
      </c>
    </row>
    <row r="4002" spans="1:15" x14ac:dyDescent="0.2">
      <c r="A4002" s="341" t="s">
        <v>9257</v>
      </c>
      <c r="B4002" s="341" t="s">
        <v>9279</v>
      </c>
      <c r="C4002" s="342" t="s">
        <v>6696</v>
      </c>
      <c r="D4002" s="342" t="s">
        <v>6697</v>
      </c>
      <c r="E4002" s="342" t="s">
        <v>9322</v>
      </c>
      <c r="F4002" s="342" t="s">
        <v>6568</v>
      </c>
      <c r="G4002" s="343">
        <v>6.63</v>
      </c>
      <c r="H4002" s="342" t="s">
        <v>6594</v>
      </c>
      <c r="I4002" s="342" t="s">
        <v>6575</v>
      </c>
      <c r="J4002" s="342" t="s">
        <v>6755</v>
      </c>
      <c r="K4002" s="581" t="s">
        <v>7672</v>
      </c>
      <c r="L4002" s="344" t="s">
        <v>4090</v>
      </c>
      <c r="N4002" s="344" t="s">
        <v>4090</v>
      </c>
      <c r="O4002" s="341" t="s">
        <v>6752</v>
      </c>
    </row>
    <row r="4003" spans="1:15" x14ac:dyDescent="0.2">
      <c r="A4003" s="341" t="s">
        <v>9257</v>
      </c>
      <c r="B4003" s="341" t="s">
        <v>9279</v>
      </c>
      <c r="C4003" s="342" t="s">
        <v>6696</v>
      </c>
      <c r="D4003" s="342" t="s">
        <v>6697</v>
      </c>
      <c r="E4003" s="342" t="s">
        <v>9319</v>
      </c>
      <c r="F4003" s="342" t="s">
        <v>6568</v>
      </c>
      <c r="G4003" s="343">
        <v>10.64</v>
      </c>
      <c r="H4003" s="342" t="s">
        <v>6594</v>
      </c>
      <c r="I4003" s="342" t="s">
        <v>6575</v>
      </c>
      <c r="J4003" s="342" t="s">
        <v>6755</v>
      </c>
      <c r="K4003" s="581" t="s">
        <v>6678</v>
      </c>
      <c r="L4003" s="344" t="s">
        <v>4090</v>
      </c>
      <c r="N4003" s="344" t="s">
        <v>4090</v>
      </c>
      <c r="O4003" s="341">
        <v>0</v>
      </c>
    </row>
    <row r="4004" spans="1:15" x14ac:dyDescent="0.2">
      <c r="A4004" s="341" t="s">
        <v>9257</v>
      </c>
      <c r="B4004" s="341" t="s">
        <v>9279</v>
      </c>
      <c r="C4004" s="342" t="s">
        <v>6696</v>
      </c>
      <c r="D4004" s="342" t="s">
        <v>6697</v>
      </c>
      <c r="E4004" s="342" t="s">
        <v>9326</v>
      </c>
      <c r="F4004" s="342" t="s">
        <v>6568</v>
      </c>
      <c r="G4004" s="343">
        <v>40.021000000000001</v>
      </c>
      <c r="H4004" s="342" t="s">
        <v>6594</v>
      </c>
      <c r="I4004" s="342" t="s">
        <v>6575</v>
      </c>
      <c r="J4004" s="342" t="s">
        <v>6755</v>
      </c>
      <c r="K4004" s="581" t="s">
        <v>6867</v>
      </c>
      <c r="L4004" s="344" t="s">
        <v>4090</v>
      </c>
      <c r="N4004" s="344" t="s">
        <v>4090</v>
      </c>
      <c r="O4004" s="341" t="s">
        <v>6752</v>
      </c>
    </row>
    <row r="4005" spans="1:15" x14ac:dyDescent="0.2">
      <c r="A4005" s="341" t="s">
        <v>9257</v>
      </c>
      <c r="B4005" s="341" t="s">
        <v>9279</v>
      </c>
      <c r="C4005" s="342" t="s">
        <v>8458</v>
      </c>
      <c r="D4005" s="342" t="s">
        <v>6697</v>
      </c>
      <c r="E4005" s="342" t="s">
        <v>9319</v>
      </c>
      <c r="F4005" s="342" t="s">
        <v>6568</v>
      </c>
      <c r="G4005" s="343">
        <v>17.490000000000002</v>
      </c>
      <c r="H4005" s="342" t="s">
        <v>6594</v>
      </c>
      <c r="I4005" s="342" t="s">
        <v>6575</v>
      </c>
      <c r="J4005" s="342" t="s">
        <v>6755</v>
      </c>
      <c r="K4005" s="581" t="s">
        <v>8468</v>
      </c>
      <c r="L4005" s="344" t="s">
        <v>4090</v>
      </c>
      <c r="N4005" s="344" t="s">
        <v>4090</v>
      </c>
      <c r="O4005" s="341" t="s">
        <v>6752</v>
      </c>
    </row>
    <row r="4006" spans="1:15" x14ac:dyDescent="0.2">
      <c r="A4006" s="341" t="s">
        <v>9257</v>
      </c>
      <c r="B4006" s="341" t="s">
        <v>9279</v>
      </c>
      <c r="C4006" s="342" t="s">
        <v>8458</v>
      </c>
      <c r="D4006" s="342" t="s">
        <v>6697</v>
      </c>
      <c r="E4006" s="342" t="s">
        <v>9320</v>
      </c>
      <c r="F4006" s="342" t="s">
        <v>6568</v>
      </c>
      <c r="G4006" s="343">
        <v>27.97</v>
      </c>
      <c r="H4006" s="342" t="s">
        <v>6594</v>
      </c>
      <c r="I4006" s="342" t="s">
        <v>6575</v>
      </c>
      <c r="J4006" s="342" t="s">
        <v>6755</v>
      </c>
      <c r="K4006" s="581" t="s">
        <v>6867</v>
      </c>
      <c r="L4006" s="344" t="s">
        <v>4090</v>
      </c>
      <c r="N4006" s="344" t="s">
        <v>4090</v>
      </c>
      <c r="O4006" s="341" t="s">
        <v>6752</v>
      </c>
    </row>
    <row r="4007" spans="1:15" x14ac:dyDescent="0.2">
      <c r="A4007" s="341" t="s">
        <v>9257</v>
      </c>
      <c r="B4007" s="341" t="s">
        <v>9279</v>
      </c>
      <c r="C4007" s="342" t="s">
        <v>8458</v>
      </c>
      <c r="D4007" s="342" t="s">
        <v>6697</v>
      </c>
      <c r="E4007" s="342" t="s">
        <v>9320</v>
      </c>
      <c r="F4007" s="342" t="s">
        <v>6568</v>
      </c>
      <c r="G4007" s="343">
        <v>5.7</v>
      </c>
      <c r="H4007" s="342" t="s">
        <v>6594</v>
      </c>
      <c r="I4007" s="342" t="s">
        <v>6575</v>
      </c>
      <c r="J4007" s="342" t="s">
        <v>6755</v>
      </c>
      <c r="K4007" s="581" t="s">
        <v>7422</v>
      </c>
      <c r="L4007" s="344" t="s">
        <v>4090</v>
      </c>
      <c r="N4007" s="344" t="s">
        <v>4090</v>
      </c>
      <c r="O4007" s="341" t="s">
        <v>6752</v>
      </c>
    </row>
    <row r="4008" spans="1:15" x14ac:dyDescent="0.2">
      <c r="A4008" s="341" t="s">
        <v>9257</v>
      </c>
      <c r="B4008" s="341" t="s">
        <v>9279</v>
      </c>
      <c r="C4008" s="342" t="s">
        <v>8458</v>
      </c>
      <c r="D4008" s="342" t="s">
        <v>6697</v>
      </c>
      <c r="E4008" s="342" t="s">
        <v>9320</v>
      </c>
      <c r="F4008" s="342" t="s">
        <v>6568</v>
      </c>
      <c r="G4008" s="343">
        <v>27.495000000000001</v>
      </c>
      <c r="H4008" s="342" t="s">
        <v>6594</v>
      </c>
      <c r="I4008" s="342" t="s">
        <v>6575</v>
      </c>
      <c r="J4008" s="342" t="s">
        <v>6755</v>
      </c>
      <c r="K4008" s="581" t="s">
        <v>8469</v>
      </c>
      <c r="L4008" s="344" t="s">
        <v>4090</v>
      </c>
      <c r="N4008" s="344" t="s">
        <v>4090</v>
      </c>
      <c r="O4008" s="341" t="s">
        <v>6752</v>
      </c>
    </row>
    <row r="4009" spans="1:15" x14ac:dyDescent="0.2">
      <c r="A4009" s="341" t="s">
        <v>9257</v>
      </c>
      <c r="B4009" s="341" t="s">
        <v>9279</v>
      </c>
      <c r="C4009" s="342" t="s">
        <v>8458</v>
      </c>
      <c r="D4009" s="342" t="s">
        <v>6697</v>
      </c>
      <c r="E4009" s="342" t="s">
        <v>9323</v>
      </c>
      <c r="F4009" s="342" t="s">
        <v>6568</v>
      </c>
      <c r="G4009" s="343">
        <v>13.23</v>
      </c>
      <c r="H4009" s="342" t="s">
        <v>6594</v>
      </c>
      <c r="I4009" s="342" t="s">
        <v>6575</v>
      </c>
      <c r="J4009" s="342" t="s">
        <v>6755</v>
      </c>
      <c r="K4009" s="581" t="s">
        <v>8470</v>
      </c>
      <c r="L4009" s="344" t="s">
        <v>4090</v>
      </c>
      <c r="N4009" s="344" t="s">
        <v>4090</v>
      </c>
      <c r="O4009" s="341" t="s">
        <v>6752</v>
      </c>
    </row>
    <row r="4010" spans="1:15" x14ac:dyDescent="0.2">
      <c r="A4010" s="341" t="s">
        <v>9257</v>
      </c>
      <c r="B4010" s="341" t="s">
        <v>9279</v>
      </c>
      <c r="C4010" s="342" t="s">
        <v>8458</v>
      </c>
      <c r="D4010" s="342" t="s">
        <v>6697</v>
      </c>
      <c r="E4010" s="342" t="s">
        <v>9323</v>
      </c>
      <c r="F4010" s="342" t="s">
        <v>6568</v>
      </c>
      <c r="G4010" s="343">
        <v>8.4600000000000009</v>
      </c>
      <c r="H4010" s="342" t="s">
        <v>6594</v>
      </c>
      <c r="I4010" s="342" t="s">
        <v>6575</v>
      </c>
      <c r="J4010" s="342" t="s">
        <v>6755</v>
      </c>
      <c r="K4010" s="581" t="s">
        <v>7106</v>
      </c>
      <c r="L4010" s="344" t="s">
        <v>4090</v>
      </c>
      <c r="N4010" s="344" t="s">
        <v>4090</v>
      </c>
      <c r="O4010" s="341">
        <v>0</v>
      </c>
    </row>
    <row r="4011" spans="1:15" x14ac:dyDescent="0.2">
      <c r="A4011" s="341" t="s">
        <v>9257</v>
      </c>
      <c r="B4011" s="341" t="s">
        <v>9279</v>
      </c>
      <c r="C4011" s="342" t="s">
        <v>8458</v>
      </c>
      <c r="D4011" s="342" t="s">
        <v>6697</v>
      </c>
      <c r="E4011" s="342" t="s">
        <v>9325</v>
      </c>
      <c r="F4011" s="342" t="s">
        <v>6568</v>
      </c>
      <c r="G4011" s="343">
        <v>19.440000000000001</v>
      </c>
      <c r="H4011" s="342" t="s">
        <v>6594</v>
      </c>
      <c r="I4011" s="342" t="s">
        <v>6575</v>
      </c>
      <c r="J4011" s="342" t="s">
        <v>6755</v>
      </c>
      <c r="K4011" s="581" t="s">
        <v>6782</v>
      </c>
      <c r="L4011" s="344" t="s">
        <v>4090</v>
      </c>
      <c r="N4011" s="344" t="s">
        <v>4090</v>
      </c>
      <c r="O4011" s="341">
        <v>0</v>
      </c>
    </row>
    <row r="4012" spans="1:15" x14ac:dyDescent="0.2">
      <c r="A4012" s="341" t="s">
        <v>9257</v>
      </c>
      <c r="B4012" s="341" t="s">
        <v>9279</v>
      </c>
      <c r="C4012" s="342" t="s">
        <v>8458</v>
      </c>
      <c r="D4012" s="342" t="s">
        <v>6697</v>
      </c>
      <c r="E4012" s="342" t="s">
        <v>9320</v>
      </c>
      <c r="F4012" s="342" t="s">
        <v>6568</v>
      </c>
      <c r="G4012" s="343">
        <v>9.24</v>
      </c>
      <c r="H4012" s="342" t="s">
        <v>6594</v>
      </c>
      <c r="I4012" s="342" t="s">
        <v>6575</v>
      </c>
      <c r="J4012" s="342" t="s">
        <v>6755</v>
      </c>
      <c r="K4012" s="581" t="s">
        <v>7390</v>
      </c>
      <c r="L4012" s="344" t="s">
        <v>4090</v>
      </c>
      <c r="M4012" s="345" t="s">
        <v>7546</v>
      </c>
      <c r="N4012" s="344" t="s">
        <v>4090</v>
      </c>
      <c r="O4012" s="341">
        <v>0</v>
      </c>
    </row>
    <row r="4013" spans="1:15" x14ac:dyDescent="0.2">
      <c r="A4013" s="341" t="s">
        <v>9257</v>
      </c>
      <c r="B4013" s="341" t="s">
        <v>9279</v>
      </c>
      <c r="C4013" s="342" t="s">
        <v>8458</v>
      </c>
      <c r="D4013" s="342" t="s">
        <v>6697</v>
      </c>
      <c r="E4013" s="342" t="s">
        <v>9324</v>
      </c>
      <c r="F4013" s="342" t="s">
        <v>6568</v>
      </c>
      <c r="G4013" s="343">
        <v>13.32</v>
      </c>
      <c r="H4013" s="342" t="s">
        <v>6594</v>
      </c>
      <c r="I4013" s="342" t="s">
        <v>6575</v>
      </c>
      <c r="J4013" s="342" t="s">
        <v>6755</v>
      </c>
      <c r="K4013" s="581" t="s">
        <v>7839</v>
      </c>
      <c r="L4013" s="344" t="s">
        <v>4090</v>
      </c>
      <c r="N4013" s="344" t="s">
        <v>4090</v>
      </c>
      <c r="O4013" s="341">
        <v>0</v>
      </c>
    </row>
    <row r="4014" spans="1:15" x14ac:dyDescent="0.2">
      <c r="A4014" s="341" t="s">
        <v>9257</v>
      </c>
      <c r="B4014" s="341" t="s">
        <v>9279</v>
      </c>
      <c r="C4014" s="342" t="s">
        <v>8458</v>
      </c>
      <c r="D4014" s="342" t="s">
        <v>6697</v>
      </c>
      <c r="E4014" s="342" t="s">
        <v>9324</v>
      </c>
      <c r="F4014" s="342" t="s">
        <v>6568</v>
      </c>
      <c r="G4014" s="343">
        <v>11.52</v>
      </c>
      <c r="H4014" s="342" t="s">
        <v>6594</v>
      </c>
      <c r="I4014" s="342" t="s">
        <v>6575</v>
      </c>
      <c r="J4014" s="342" t="s">
        <v>6755</v>
      </c>
      <c r="K4014" s="581" t="s">
        <v>7839</v>
      </c>
      <c r="L4014" s="344" t="s">
        <v>4090</v>
      </c>
      <c r="N4014" s="344" t="s">
        <v>4090</v>
      </c>
      <c r="O4014" s="341">
        <v>0</v>
      </c>
    </row>
    <row r="4015" spans="1:15" x14ac:dyDescent="0.2">
      <c r="A4015" s="341" t="s">
        <v>9257</v>
      </c>
      <c r="B4015" s="341" t="s">
        <v>9279</v>
      </c>
      <c r="C4015" s="342" t="s">
        <v>8458</v>
      </c>
      <c r="D4015" s="342" t="s">
        <v>6697</v>
      </c>
      <c r="E4015" s="342" t="s">
        <v>9328</v>
      </c>
      <c r="F4015" s="342" t="s">
        <v>6568</v>
      </c>
      <c r="G4015" s="343">
        <v>30.54</v>
      </c>
      <c r="H4015" s="342" t="s">
        <v>6594</v>
      </c>
      <c r="I4015" s="342" t="s">
        <v>6575</v>
      </c>
      <c r="J4015" s="342" t="s">
        <v>6755</v>
      </c>
      <c r="K4015" s="581" t="s">
        <v>6867</v>
      </c>
      <c r="L4015" s="344" t="s">
        <v>4090</v>
      </c>
      <c r="N4015" s="344" t="s">
        <v>4090</v>
      </c>
      <c r="O4015" s="341" t="s">
        <v>6752</v>
      </c>
    </row>
    <row r="4016" spans="1:15" x14ac:dyDescent="0.2">
      <c r="A4016" s="341" t="s">
        <v>9257</v>
      </c>
      <c r="B4016" s="341" t="s">
        <v>9279</v>
      </c>
      <c r="C4016" s="342" t="s">
        <v>8458</v>
      </c>
      <c r="D4016" s="342" t="s">
        <v>6697</v>
      </c>
      <c r="E4016" s="342" t="s">
        <v>9326</v>
      </c>
      <c r="F4016" s="342" t="s">
        <v>6568</v>
      </c>
      <c r="G4016" s="343">
        <v>19.760000000000002</v>
      </c>
      <c r="H4016" s="342" t="s">
        <v>6594</v>
      </c>
      <c r="I4016" s="342" t="s">
        <v>6575</v>
      </c>
      <c r="J4016" s="342" t="s">
        <v>6755</v>
      </c>
      <c r="K4016" s="581" t="s">
        <v>8471</v>
      </c>
      <c r="L4016" s="344" t="s">
        <v>4090</v>
      </c>
      <c r="N4016" s="344" t="s">
        <v>4090</v>
      </c>
      <c r="O4016" s="341" t="s">
        <v>6752</v>
      </c>
    </row>
    <row r="4017" spans="1:15" x14ac:dyDescent="0.2">
      <c r="A4017" s="341" t="s">
        <v>9257</v>
      </c>
      <c r="B4017" s="341" t="s">
        <v>9279</v>
      </c>
      <c r="C4017" s="342" t="s">
        <v>8458</v>
      </c>
      <c r="D4017" s="342" t="s">
        <v>6697</v>
      </c>
      <c r="E4017" s="342" t="s">
        <v>9334</v>
      </c>
      <c r="F4017" s="342" t="s">
        <v>6568</v>
      </c>
      <c r="G4017" s="343">
        <v>4.4400000000000004</v>
      </c>
      <c r="H4017" s="342" t="s">
        <v>6594</v>
      </c>
      <c r="I4017" s="342" t="s">
        <v>6575</v>
      </c>
      <c r="J4017" s="342" t="s">
        <v>6755</v>
      </c>
      <c r="K4017" s="581" t="s">
        <v>6777</v>
      </c>
      <c r="L4017" s="344" t="s">
        <v>4090</v>
      </c>
      <c r="N4017" s="344" t="s">
        <v>4090</v>
      </c>
      <c r="O4017" s="341">
        <v>0</v>
      </c>
    </row>
    <row r="4018" spans="1:15" x14ac:dyDescent="0.2">
      <c r="A4018" s="341" t="s">
        <v>9257</v>
      </c>
      <c r="B4018" s="341" t="s">
        <v>9279</v>
      </c>
      <c r="C4018" s="342" t="s">
        <v>8458</v>
      </c>
      <c r="D4018" s="342" t="s">
        <v>6697</v>
      </c>
      <c r="E4018" s="342" t="s">
        <v>9323</v>
      </c>
      <c r="F4018" s="342" t="s">
        <v>6568</v>
      </c>
      <c r="G4018" s="343">
        <v>27.61</v>
      </c>
      <c r="H4018" s="342" t="s">
        <v>6594</v>
      </c>
      <c r="I4018" s="342" t="s">
        <v>6575</v>
      </c>
      <c r="J4018" s="342" t="s">
        <v>6755</v>
      </c>
      <c r="K4018" s="581" t="s">
        <v>6867</v>
      </c>
      <c r="L4018" s="344" t="s">
        <v>4090</v>
      </c>
      <c r="N4018" s="344" t="s">
        <v>4090</v>
      </c>
      <c r="O4018" s="341">
        <v>0</v>
      </c>
    </row>
    <row r="4019" spans="1:15" x14ac:dyDescent="0.2">
      <c r="A4019" s="341" t="s">
        <v>9257</v>
      </c>
      <c r="B4019" s="341" t="s">
        <v>9279</v>
      </c>
      <c r="C4019" s="342" t="s">
        <v>8458</v>
      </c>
      <c r="D4019" s="342" t="s">
        <v>6697</v>
      </c>
      <c r="E4019" s="342" t="s">
        <v>9319</v>
      </c>
      <c r="F4019" s="342" t="s">
        <v>6568</v>
      </c>
      <c r="G4019" s="343">
        <v>25.990000000000002</v>
      </c>
      <c r="H4019" s="342" t="s">
        <v>6594</v>
      </c>
      <c r="I4019" s="342" t="s">
        <v>6575</v>
      </c>
      <c r="J4019" s="342" t="s">
        <v>6755</v>
      </c>
      <c r="K4019" s="581" t="s">
        <v>6949</v>
      </c>
      <c r="L4019" s="344" t="s">
        <v>4090</v>
      </c>
      <c r="N4019" s="344" t="s">
        <v>4090</v>
      </c>
      <c r="O4019" s="341">
        <v>0</v>
      </c>
    </row>
    <row r="4020" spans="1:15" x14ac:dyDescent="0.2">
      <c r="A4020" s="341" t="s">
        <v>9257</v>
      </c>
      <c r="B4020" s="341" t="s">
        <v>9279</v>
      </c>
      <c r="C4020" s="342" t="s">
        <v>6696</v>
      </c>
      <c r="D4020" s="342" t="s">
        <v>6697</v>
      </c>
      <c r="E4020" s="342" t="s">
        <v>9322</v>
      </c>
      <c r="F4020" s="342" t="s">
        <v>6568</v>
      </c>
      <c r="G4020" s="343">
        <v>1.92</v>
      </c>
      <c r="H4020" s="342" t="s">
        <v>6594</v>
      </c>
      <c r="I4020" s="342" t="s">
        <v>6575</v>
      </c>
      <c r="J4020" s="342" t="s">
        <v>6755</v>
      </c>
      <c r="K4020" s="581" t="s">
        <v>8472</v>
      </c>
      <c r="L4020" s="344" t="s">
        <v>4090</v>
      </c>
      <c r="N4020" s="344" t="s">
        <v>4090</v>
      </c>
      <c r="O4020" s="341">
        <v>0</v>
      </c>
    </row>
    <row r="4021" spans="1:15" x14ac:dyDescent="0.2">
      <c r="A4021" s="341" t="s">
        <v>9257</v>
      </c>
      <c r="B4021" s="341" t="s">
        <v>9279</v>
      </c>
      <c r="C4021" s="342" t="s">
        <v>6696</v>
      </c>
      <c r="D4021" s="342" t="s">
        <v>6697</v>
      </c>
      <c r="E4021" s="342" t="s">
        <v>9319</v>
      </c>
      <c r="F4021" s="342" t="s">
        <v>6568</v>
      </c>
      <c r="G4021" s="343">
        <v>5.04</v>
      </c>
      <c r="H4021" s="342" t="s">
        <v>6594</v>
      </c>
      <c r="I4021" s="342" t="s">
        <v>6575</v>
      </c>
      <c r="J4021" s="342" t="s">
        <v>6755</v>
      </c>
      <c r="K4021" s="581" t="s">
        <v>8473</v>
      </c>
      <c r="L4021" s="344" t="s">
        <v>4090</v>
      </c>
      <c r="N4021" s="344" t="s">
        <v>4090</v>
      </c>
      <c r="O4021" s="341">
        <v>0</v>
      </c>
    </row>
    <row r="4022" spans="1:15" x14ac:dyDescent="0.2">
      <c r="A4022" s="341" t="s">
        <v>9257</v>
      </c>
      <c r="B4022" s="341" t="s">
        <v>9279</v>
      </c>
      <c r="C4022" s="342" t="s">
        <v>6696</v>
      </c>
      <c r="D4022" s="342" t="s">
        <v>6697</v>
      </c>
      <c r="E4022" s="342" t="s">
        <v>9321</v>
      </c>
      <c r="F4022" s="342" t="s">
        <v>6568</v>
      </c>
      <c r="G4022" s="343">
        <v>5.12</v>
      </c>
      <c r="H4022" s="342" t="s">
        <v>6594</v>
      </c>
      <c r="I4022" s="342" t="s">
        <v>6575</v>
      </c>
      <c r="J4022" s="342" t="s">
        <v>6755</v>
      </c>
      <c r="K4022" s="581" t="s">
        <v>8159</v>
      </c>
      <c r="L4022" s="344" t="s">
        <v>4090</v>
      </c>
      <c r="N4022" s="344" t="s">
        <v>4090</v>
      </c>
      <c r="O4022" s="341">
        <v>0</v>
      </c>
    </row>
    <row r="4023" spans="1:15" x14ac:dyDescent="0.2">
      <c r="A4023" s="341" t="s">
        <v>9257</v>
      </c>
      <c r="B4023" s="341" t="s">
        <v>9279</v>
      </c>
      <c r="C4023" s="342" t="s">
        <v>8458</v>
      </c>
      <c r="D4023" s="342" t="s">
        <v>6697</v>
      </c>
      <c r="E4023" s="342" t="s">
        <v>9255</v>
      </c>
      <c r="F4023" s="342" t="s">
        <v>6568</v>
      </c>
      <c r="G4023" s="343">
        <v>6.66</v>
      </c>
      <c r="H4023" s="342" t="s">
        <v>6594</v>
      </c>
      <c r="I4023" s="342" t="s">
        <v>6575</v>
      </c>
      <c r="J4023" s="342" t="s">
        <v>6755</v>
      </c>
      <c r="K4023" s="581" t="s">
        <v>8474</v>
      </c>
      <c r="L4023" s="344" t="s">
        <v>4090</v>
      </c>
      <c r="N4023" s="344" t="s">
        <v>4090</v>
      </c>
      <c r="O4023" s="341">
        <v>0</v>
      </c>
    </row>
    <row r="4024" spans="1:15" x14ac:dyDescent="0.2">
      <c r="A4024" s="341" t="s">
        <v>9257</v>
      </c>
      <c r="B4024" s="341" t="s">
        <v>9279</v>
      </c>
      <c r="C4024" s="342" t="s">
        <v>6696</v>
      </c>
      <c r="D4024" s="342" t="s">
        <v>6697</v>
      </c>
      <c r="E4024" s="342" t="s">
        <v>9319</v>
      </c>
      <c r="F4024" s="342" t="s">
        <v>6568</v>
      </c>
      <c r="G4024" s="343">
        <v>4.8600000000000003</v>
      </c>
      <c r="H4024" s="342" t="s">
        <v>6594</v>
      </c>
      <c r="I4024" s="342" t="s">
        <v>6575</v>
      </c>
      <c r="J4024" s="342" t="s">
        <v>6755</v>
      </c>
      <c r="K4024" s="581" t="s">
        <v>7253</v>
      </c>
      <c r="L4024" s="344" t="s">
        <v>4090</v>
      </c>
      <c r="N4024" s="344" t="s">
        <v>4090</v>
      </c>
      <c r="O4024" s="341">
        <v>0</v>
      </c>
    </row>
    <row r="4025" spans="1:15" x14ac:dyDescent="0.2">
      <c r="A4025" s="341" t="s">
        <v>9257</v>
      </c>
      <c r="B4025" s="341" t="s">
        <v>9279</v>
      </c>
      <c r="C4025" s="342" t="s">
        <v>6696</v>
      </c>
      <c r="D4025" s="342" t="s">
        <v>6697</v>
      </c>
      <c r="E4025" s="342" t="s">
        <v>9334</v>
      </c>
      <c r="F4025" s="342" t="s">
        <v>6568</v>
      </c>
      <c r="G4025" s="343">
        <v>5.6000000000000005</v>
      </c>
      <c r="H4025" s="342" t="s">
        <v>6594</v>
      </c>
      <c r="I4025" s="342" t="s">
        <v>6575</v>
      </c>
      <c r="J4025" s="342" t="s">
        <v>6755</v>
      </c>
      <c r="K4025" s="581" t="s">
        <v>7620</v>
      </c>
      <c r="L4025" s="344" t="s">
        <v>4090</v>
      </c>
      <c r="N4025" s="344" t="s">
        <v>4090</v>
      </c>
      <c r="O4025" s="341">
        <v>0</v>
      </c>
    </row>
    <row r="4026" spans="1:15" x14ac:dyDescent="0.2">
      <c r="A4026" s="341" t="s">
        <v>9257</v>
      </c>
      <c r="B4026" s="341" t="s">
        <v>9279</v>
      </c>
      <c r="C4026" s="342" t="s">
        <v>6696</v>
      </c>
      <c r="D4026" s="342" t="s">
        <v>6697</v>
      </c>
      <c r="E4026" s="342" t="s">
        <v>9320</v>
      </c>
      <c r="F4026" s="342" t="s">
        <v>6568</v>
      </c>
      <c r="G4026" s="343">
        <v>8.83</v>
      </c>
      <c r="H4026" s="342" t="s">
        <v>6594</v>
      </c>
      <c r="I4026" s="342" t="s">
        <v>6575</v>
      </c>
      <c r="J4026" s="342" t="s">
        <v>6755</v>
      </c>
      <c r="K4026" s="581" t="s">
        <v>7261</v>
      </c>
      <c r="L4026" s="344" t="s">
        <v>4090</v>
      </c>
      <c r="N4026" s="344" t="s">
        <v>4090</v>
      </c>
      <c r="O4026" s="341">
        <v>0</v>
      </c>
    </row>
    <row r="4027" spans="1:15" x14ac:dyDescent="0.2">
      <c r="A4027" s="341" t="s">
        <v>9257</v>
      </c>
      <c r="B4027" s="341" t="s">
        <v>9279</v>
      </c>
      <c r="C4027" s="342" t="s">
        <v>6696</v>
      </c>
      <c r="D4027" s="342" t="s">
        <v>6697</v>
      </c>
      <c r="E4027" s="342" t="s">
        <v>9320</v>
      </c>
      <c r="F4027" s="342" t="s">
        <v>6568</v>
      </c>
      <c r="G4027" s="343">
        <v>6.48</v>
      </c>
      <c r="H4027" s="342" t="s">
        <v>6594</v>
      </c>
      <c r="I4027" s="342" t="s">
        <v>6575</v>
      </c>
      <c r="J4027" s="342" t="s">
        <v>6755</v>
      </c>
      <c r="K4027" s="581" t="s">
        <v>7261</v>
      </c>
      <c r="L4027" s="344" t="s">
        <v>4090</v>
      </c>
      <c r="N4027" s="344" t="s">
        <v>4090</v>
      </c>
      <c r="O4027" s="341">
        <v>0</v>
      </c>
    </row>
    <row r="4028" spans="1:15" x14ac:dyDescent="0.2">
      <c r="A4028" s="341" t="s">
        <v>9257</v>
      </c>
      <c r="B4028" s="341" t="s">
        <v>9279</v>
      </c>
      <c r="C4028" s="342" t="s">
        <v>6696</v>
      </c>
      <c r="D4028" s="342" t="s">
        <v>6697</v>
      </c>
      <c r="E4028" s="342" t="s">
        <v>9326</v>
      </c>
      <c r="F4028" s="342" t="s">
        <v>6568</v>
      </c>
      <c r="G4028" s="343">
        <v>3.3000000000000003</v>
      </c>
      <c r="H4028" s="342" t="s">
        <v>6594</v>
      </c>
      <c r="I4028" s="342" t="s">
        <v>6575</v>
      </c>
      <c r="J4028" s="342" t="s">
        <v>6755</v>
      </c>
      <c r="K4028" s="581" t="s">
        <v>8475</v>
      </c>
      <c r="L4028" s="344" t="s">
        <v>4090</v>
      </c>
      <c r="N4028" s="344" t="s">
        <v>4090</v>
      </c>
      <c r="O4028" s="341">
        <v>0</v>
      </c>
    </row>
    <row r="4029" spans="1:15" x14ac:dyDescent="0.2">
      <c r="A4029" s="341" t="s">
        <v>9257</v>
      </c>
      <c r="B4029" s="341" t="s">
        <v>9279</v>
      </c>
      <c r="C4029" s="342" t="s">
        <v>6696</v>
      </c>
      <c r="D4029" s="342" t="s">
        <v>6697</v>
      </c>
      <c r="E4029" s="342" t="s">
        <v>9326</v>
      </c>
      <c r="F4029" s="342" t="s">
        <v>6568</v>
      </c>
      <c r="G4029" s="343">
        <v>9.1</v>
      </c>
      <c r="H4029" s="342" t="s">
        <v>6594</v>
      </c>
      <c r="I4029" s="342" t="s">
        <v>6575</v>
      </c>
      <c r="J4029" s="342" t="s">
        <v>6755</v>
      </c>
      <c r="K4029" s="581" t="s">
        <v>8476</v>
      </c>
      <c r="L4029" s="344" t="s">
        <v>4090</v>
      </c>
      <c r="N4029" s="344" t="s">
        <v>4090</v>
      </c>
      <c r="O4029" s="341">
        <v>0</v>
      </c>
    </row>
    <row r="4030" spans="1:15" x14ac:dyDescent="0.2">
      <c r="A4030" s="341" t="s">
        <v>9257</v>
      </c>
      <c r="B4030" s="341" t="s">
        <v>9279</v>
      </c>
      <c r="C4030" s="342" t="s">
        <v>6696</v>
      </c>
      <c r="D4030" s="342" t="s">
        <v>6697</v>
      </c>
      <c r="E4030" s="342" t="s">
        <v>9334</v>
      </c>
      <c r="F4030" s="342" t="s">
        <v>6568</v>
      </c>
      <c r="G4030" s="343">
        <v>7</v>
      </c>
      <c r="H4030" s="342" t="s">
        <v>6594</v>
      </c>
      <c r="I4030" s="342" t="s">
        <v>6575</v>
      </c>
      <c r="J4030" s="342" t="s">
        <v>6755</v>
      </c>
      <c r="K4030" s="581" t="s">
        <v>8127</v>
      </c>
      <c r="L4030" s="344" t="s">
        <v>4090</v>
      </c>
      <c r="N4030" s="344" t="s">
        <v>4090</v>
      </c>
      <c r="O4030" s="341">
        <v>0</v>
      </c>
    </row>
    <row r="4031" spans="1:15" x14ac:dyDescent="0.2">
      <c r="A4031" s="341" t="s">
        <v>9257</v>
      </c>
      <c r="B4031" s="341" t="s">
        <v>9279</v>
      </c>
      <c r="C4031" s="342" t="s">
        <v>6696</v>
      </c>
      <c r="D4031" s="342" t="s">
        <v>6697</v>
      </c>
      <c r="E4031" s="342" t="s">
        <v>9322</v>
      </c>
      <c r="F4031" s="342" t="s">
        <v>6568</v>
      </c>
      <c r="G4031" s="343">
        <v>4.08</v>
      </c>
      <c r="H4031" s="342" t="s">
        <v>6594</v>
      </c>
      <c r="I4031" s="342" t="s">
        <v>6575</v>
      </c>
      <c r="J4031" s="342" t="s">
        <v>6755</v>
      </c>
      <c r="K4031" s="581" t="s">
        <v>7531</v>
      </c>
      <c r="L4031" s="344" t="s">
        <v>4090</v>
      </c>
      <c r="N4031" s="344" t="s">
        <v>4090</v>
      </c>
      <c r="O4031" s="341">
        <v>0</v>
      </c>
    </row>
    <row r="4032" spans="1:15" x14ac:dyDescent="0.2">
      <c r="A4032" s="341" t="s">
        <v>9257</v>
      </c>
      <c r="B4032" s="341" t="s">
        <v>9279</v>
      </c>
      <c r="C4032" s="342" t="s">
        <v>8458</v>
      </c>
      <c r="D4032" s="342" t="s">
        <v>6697</v>
      </c>
      <c r="E4032" s="342" t="s">
        <v>9325</v>
      </c>
      <c r="F4032" s="342" t="s">
        <v>6568</v>
      </c>
      <c r="G4032" s="343">
        <v>7.8</v>
      </c>
      <c r="H4032" s="342" t="s">
        <v>6594</v>
      </c>
      <c r="I4032" s="342" t="s">
        <v>6575</v>
      </c>
      <c r="J4032" s="342" t="s">
        <v>6755</v>
      </c>
      <c r="K4032" s="581" t="s">
        <v>8477</v>
      </c>
      <c r="L4032" s="344" t="s">
        <v>4090</v>
      </c>
      <c r="N4032" s="344" t="s">
        <v>4090</v>
      </c>
      <c r="O4032" s="341">
        <v>0</v>
      </c>
    </row>
    <row r="4033" spans="1:15" x14ac:dyDescent="0.2">
      <c r="A4033" s="341" t="s">
        <v>9257</v>
      </c>
      <c r="B4033" s="341" t="s">
        <v>9279</v>
      </c>
      <c r="C4033" s="342" t="s">
        <v>8458</v>
      </c>
      <c r="D4033" s="342" t="s">
        <v>6697</v>
      </c>
      <c r="E4033" s="342" t="s">
        <v>9325</v>
      </c>
      <c r="F4033" s="342" t="s">
        <v>6568</v>
      </c>
      <c r="G4033" s="343">
        <v>11.44</v>
      </c>
      <c r="H4033" s="342" t="s">
        <v>6594</v>
      </c>
      <c r="I4033" s="342" t="s">
        <v>6575</v>
      </c>
      <c r="J4033" s="342" t="s">
        <v>6755</v>
      </c>
      <c r="K4033" s="581" t="s">
        <v>7393</v>
      </c>
      <c r="L4033" s="344" t="s">
        <v>4090</v>
      </c>
      <c r="N4033" s="344" t="s">
        <v>4090</v>
      </c>
      <c r="O4033" s="341">
        <v>0</v>
      </c>
    </row>
    <row r="4034" spans="1:15" x14ac:dyDescent="0.2">
      <c r="A4034" s="341" t="s">
        <v>9257</v>
      </c>
      <c r="B4034" s="341" t="s">
        <v>9279</v>
      </c>
      <c r="C4034" s="342" t="s">
        <v>6696</v>
      </c>
      <c r="D4034" s="342" t="s">
        <v>6697</v>
      </c>
      <c r="E4034" s="342" t="s">
        <v>9322</v>
      </c>
      <c r="F4034" s="342" t="s">
        <v>6568</v>
      </c>
      <c r="G4034" s="343">
        <v>23.12</v>
      </c>
      <c r="H4034" s="342" t="s">
        <v>6594</v>
      </c>
      <c r="I4034" s="342" t="s">
        <v>6575</v>
      </c>
      <c r="J4034" s="342" t="s">
        <v>6755</v>
      </c>
      <c r="K4034" s="581" t="s">
        <v>7531</v>
      </c>
      <c r="L4034" s="344" t="s">
        <v>4090</v>
      </c>
      <c r="N4034" s="344" t="s">
        <v>4090</v>
      </c>
      <c r="O4034" s="341">
        <v>0</v>
      </c>
    </row>
    <row r="4035" spans="1:15" x14ac:dyDescent="0.2">
      <c r="A4035" s="341" t="s">
        <v>9257</v>
      </c>
      <c r="B4035" s="341" t="s">
        <v>9279</v>
      </c>
      <c r="C4035" s="342" t="s">
        <v>6696</v>
      </c>
      <c r="D4035" s="342" t="s">
        <v>6697</v>
      </c>
      <c r="E4035" s="342" t="s">
        <v>9325</v>
      </c>
      <c r="F4035" s="342" t="s">
        <v>6568</v>
      </c>
      <c r="G4035" s="343">
        <v>7.87</v>
      </c>
      <c r="H4035" s="342" t="s">
        <v>6594</v>
      </c>
      <c r="I4035" s="342" t="s">
        <v>6575</v>
      </c>
      <c r="J4035" s="342" t="s">
        <v>6755</v>
      </c>
      <c r="K4035" s="581" t="s">
        <v>7289</v>
      </c>
      <c r="L4035" s="344" t="s">
        <v>4090</v>
      </c>
      <c r="N4035" s="344" t="s">
        <v>4090</v>
      </c>
      <c r="O4035" s="341">
        <v>0</v>
      </c>
    </row>
    <row r="4036" spans="1:15" x14ac:dyDescent="0.2">
      <c r="A4036" s="341" t="s">
        <v>9257</v>
      </c>
      <c r="B4036" s="341" t="s">
        <v>9279</v>
      </c>
      <c r="C4036" s="342" t="s">
        <v>8458</v>
      </c>
      <c r="D4036" s="342" t="s">
        <v>6697</v>
      </c>
      <c r="E4036" s="342" t="s">
        <v>9321</v>
      </c>
      <c r="F4036" s="342" t="s">
        <v>6568</v>
      </c>
      <c r="G4036" s="343">
        <v>43.5</v>
      </c>
      <c r="H4036" s="342" t="s">
        <v>6594</v>
      </c>
      <c r="I4036" s="342" t="s">
        <v>6575</v>
      </c>
      <c r="J4036" s="342" t="s">
        <v>6755</v>
      </c>
      <c r="K4036" s="581" t="s">
        <v>8070</v>
      </c>
      <c r="L4036" s="344" t="s">
        <v>4090</v>
      </c>
      <c r="N4036" s="344" t="s">
        <v>4090</v>
      </c>
      <c r="O4036" s="341">
        <v>0</v>
      </c>
    </row>
    <row r="4037" spans="1:15" x14ac:dyDescent="0.2">
      <c r="A4037" s="341" t="s">
        <v>9257</v>
      </c>
      <c r="B4037" s="341" t="s">
        <v>9279</v>
      </c>
      <c r="C4037" s="342" t="s">
        <v>8458</v>
      </c>
      <c r="D4037" s="342" t="s">
        <v>6697</v>
      </c>
      <c r="E4037" s="342" t="s">
        <v>9326</v>
      </c>
      <c r="F4037" s="342" t="s">
        <v>6568</v>
      </c>
      <c r="G4037" s="343">
        <v>9.24</v>
      </c>
      <c r="H4037" s="342" t="s">
        <v>6594</v>
      </c>
      <c r="I4037" s="342" t="s">
        <v>6575</v>
      </c>
      <c r="J4037" s="342" t="s">
        <v>6755</v>
      </c>
      <c r="K4037" s="581" t="s">
        <v>8478</v>
      </c>
      <c r="L4037" s="344" t="s">
        <v>4090</v>
      </c>
      <c r="N4037" s="344" t="s">
        <v>4090</v>
      </c>
      <c r="O4037" s="341">
        <v>0</v>
      </c>
    </row>
    <row r="4038" spans="1:15" x14ac:dyDescent="0.2">
      <c r="A4038" s="341" t="s">
        <v>9257</v>
      </c>
      <c r="B4038" s="341" t="s">
        <v>9279</v>
      </c>
      <c r="C4038" s="342" t="s">
        <v>8458</v>
      </c>
      <c r="D4038" s="342" t="s">
        <v>6697</v>
      </c>
      <c r="E4038" s="342" t="s">
        <v>9325</v>
      </c>
      <c r="F4038" s="342" t="s">
        <v>6568</v>
      </c>
      <c r="G4038" s="343">
        <v>49.92</v>
      </c>
      <c r="H4038" s="342" t="s">
        <v>6594</v>
      </c>
      <c r="I4038" s="342" t="s">
        <v>6575</v>
      </c>
      <c r="J4038" s="342" t="s">
        <v>6755</v>
      </c>
      <c r="K4038" s="581" t="s">
        <v>8479</v>
      </c>
      <c r="L4038" s="344" t="s">
        <v>4090</v>
      </c>
      <c r="N4038" s="344" t="s">
        <v>4090</v>
      </c>
      <c r="O4038" s="341">
        <v>0</v>
      </c>
    </row>
    <row r="4039" spans="1:15" x14ac:dyDescent="0.2">
      <c r="A4039" s="341" t="s">
        <v>9257</v>
      </c>
      <c r="B4039" s="341" t="s">
        <v>9279</v>
      </c>
      <c r="C4039" s="342" t="s">
        <v>6696</v>
      </c>
      <c r="D4039" s="342" t="s">
        <v>6697</v>
      </c>
      <c r="E4039" s="342" t="s">
        <v>9255</v>
      </c>
      <c r="F4039" s="342" t="s">
        <v>6568</v>
      </c>
      <c r="G4039" s="343">
        <v>73.44</v>
      </c>
      <c r="H4039" s="342" t="s">
        <v>6594</v>
      </c>
      <c r="I4039" s="342" t="s">
        <v>6575</v>
      </c>
      <c r="J4039" s="342" t="s">
        <v>6755</v>
      </c>
      <c r="K4039" s="581" t="s">
        <v>7320</v>
      </c>
      <c r="L4039" s="344" t="s">
        <v>4090</v>
      </c>
      <c r="N4039" s="344" t="s">
        <v>4090</v>
      </c>
      <c r="O4039" s="341">
        <v>0</v>
      </c>
    </row>
    <row r="4040" spans="1:15" x14ac:dyDescent="0.2">
      <c r="A4040" s="341" t="s">
        <v>9257</v>
      </c>
      <c r="B4040" s="341" t="s">
        <v>9279</v>
      </c>
      <c r="C4040" s="342" t="s">
        <v>6696</v>
      </c>
      <c r="D4040" s="342" t="s">
        <v>6697</v>
      </c>
      <c r="E4040" s="342" t="s">
        <v>9255</v>
      </c>
      <c r="F4040" s="342" t="s">
        <v>6568</v>
      </c>
      <c r="G4040" s="343">
        <v>89.64</v>
      </c>
      <c r="H4040" s="342" t="s">
        <v>6594</v>
      </c>
      <c r="I4040" s="342" t="s">
        <v>6575</v>
      </c>
      <c r="J4040" s="342" t="s">
        <v>6755</v>
      </c>
      <c r="K4040" s="581" t="s">
        <v>7320</v>
      </c>
      <c r="L4040" s="344" t="s">
        <v>4090</v>
      </c>
      <c r="N4040" s="344" t="s">
        <v>4090</v>
      </c>
      <c r="O4040" s="341">
        <v>0</v>
      </c>
    </row>
    <row r="4041" spans="1:15" x14ac:dyDescent="0.2">
      <c r="A4041" s="341" t="s">
        <v>9257</v>
      </c>
      <c r="B4041" s="341" t="s">
        <v>9279</v>
      </c>
      <c r="C4041" s="342" t="s">
        <v>8458</v>
      </c>
      <c r="D4041" s="342" t="s">
        <v>6697</v>
      </c>
      <c r="E4041" s="342" t="s">
        <v>9324</v>
      </c>
      <c r="F4041" s="342" t="s">
        <v>6568</v>
      </c>
      <c r="G4041" s="343">
        <v>4.4800000000000004</v>
      </c>
      <c r="H4041" s="342" t="s">
        <v>6594</v>
      </c>
      <c r="I4041" s="342" t="s">
        <v>6575</v>
      </c>
      <c r="J4041" s="342" t="s">
        <v>6755</v>
      </c>
      <c r="K4041" s="581" t="s">
        <v>7877</v>
      </c>
      <c r="L4041" s="344" t="s">
        <v>4090</v>
      </c>
      <c r="N4041" s="344" t="s">
        <v>4090</v>
      </c>
      <c r="O4041" s="341">
        <v>0</v>
      </c>
    </row>
    <row r="4042" spans="1:15" x14ac:dyDescent="0.2">
      <c r="A4042" s="341" t="s">
        <v>9257</v>
      </c>
      <c r="B4042" s="341" t="s">
        <v>9279</v>
      </c>
      <c r="C4042" s="342" t="s">
        <v>6696</v>
      </c>
      <c r="D4042" s="342" t="s">
        <v>6697</v>
      </c>
      <c r="E4042" s="342" t="s">
        <v>9324</v>
      </c>
      <c r="F4042" s="342" t="s">
        <v>6568</v>
      </c>
      <c r="G4042" s="343">
        <v>5.1000000000000005</v>
      </c>
      <c r="H4042" s="342" t="s">
        <v>6594</v>
      </c>
      <c r="I4042" s="342" t="s">
        <v>6575</v>
      </c>
      <c r="J4042" s="342" t="s">
        <v>6755</v>
      </c>
      <c r="K4042" s="581" t="s">
        <v>7806</v>
      </c>
      <c r="L4042" s="344" t="s">
        <v>4090</v>
      </c>
      <c r="N4042" s="344" t="s">
        <v>4090</v>
      </c>
      <c r="O4042" s="341">
        <v>0</v>
      </c>
    </row>
    <row r="4043" spans="1:15" x14ac:dyDescent="0.2">
      <c r="A4043" s="341" t="s">
        <v>9257</v>
      </c>
      <c r="B4043" s="341" t="s">
        <v>9279</v>
      </c>
      <c r="C4043" s="342" t="s">
        <v>8458</v>
      </c>
      <c r="D4043" s="342" t="s">
        <v>6697</v>
      </c>
      <c r="E4043" s="342" t="s">
        <v>9326</v>
      </c>
      <c r="F4043" s="342" t="s">
        <v>6568</v>
      </c>
      <c r="G4043" s="343">
        <v>7.48</v>
      </c>
      <c r="H4043" s="342" t="s">
        <v>6594</v>
      </c>
      <c r="I4043" s="342" t="s">
        <v>6575</v>
      </c>
      <c r="J4043" s="342" t="s">
        <v>6755</v>
      </c>
      <c r="K4043" s="581" t="s">
        <v>8480</v>
      </c>
      <c r="L4043" s="344" t="s">
        <v>4090</v>
      </c>
      <c r="N4043" s="344" t="s">
        <v>4090</v>
      </c>
      <c r="O4043" s="341">
        <v>0</v>
      </c>
    </row>
    <row r="4044" spans="1:15" x14ac:dyDescent="0.2">
      <c r="A4044" s="341" t="s">
        <v>9257</v>
      </c>
      <c r="B4044" s="341" t="s">
        <v>9279</v>
      </c>
      <c r="C4044" s="342" t="s">
        <v>6696</v>
      </c>
      <c r="D4044" s="342" t="s">
        <v>6697</v>
      </c>
      <c r="E4044" s="342" t="s">
        <v>9323</v>
      </c>
      <c r="F4044" s="342" t="s">
        <v>6568</v>
      </c>
      <c r="G4044" s="343">
        <v>4.41</v>
      </c>
      <c r="H4044" s="342" t="s">
        <v>6594</v>
      </c>
      <c r="I4044" s="342" t="s">
        <v>6575</v>
      </c>
      <c r="J4044" s="342" t="s">
        <v>6755</v>
      </c>
      <c r="K4044" s="581" t="s">
        <v>8481</v>
      </c>
      <c r="L4044" s="344" t="s">
        <v>4090</v>
      </c>
      <c r="N4044" s="344" t="s">
        <v>4090</v>
      </c>
      <c r="O4044" s="341">
        <v>0</v>
      </c>
    </row>
    <row r="4045" spans="1:15" x14ac:dyDescent="0.2">
      <c r="A4045" s="341" t="s">
        <v>9257</v>
      </c>
      <c r="B4045" s="341" t="s">
        <v>9279</v>
      </c>
      <c r="C4045" s="342" t="s">
        <v>6696</v>
      </c>
      <c r="D4045" s="342" t="s">
        <v>6697</v>
      </c>
      <c r="E4045" s="342" t="s">
        <v>9321</v>
      </c>
      <c r="F4045" s="342" t="s">
        <v>6568</v>
      </c>
      <c r="G4045" s="343">
        <v>7.38</v>
      </c>
      <c r="H4045" s="342" t="s">
        <v>6594</v>
      </c>
      <c r="I4045" s="342" t="s">
        <v>6575</v>
      </c>
      <c r="J4045" s="342" t="s">
        <v>6755</v>
      </c>
      <c r="K4045" s="581" t="s">
        <v>8090</v>
      </c>
      <c r="L4045" s="344" t="s">
        <v>4090</v>
      </c>
      <c r="N4045" s="344" t="s">
        <v>4090</v>
      </c>
      <c r="O4045" s="341">
        <v>0</v>
      </c>
    </row>
    <row r="4046" spans="1:15" x14ac:dyDescent="0.2">
      <c r="A4046" s="341" t="s">
        <v>9257</v>
      </c>
      <c r="B4046" s="341" t="s">
        <v>9279</v>
      </c>
      <c r="C4046" s="342" t="s">
        <v>8458</v>
      </c>
      <c r="D4046" s="342" t="s">
        <v>6697</v>
      </c>
      <c r="E4046" s="342" t="s">
        <v>9334</v>
      </c>
      <c r="F4046" s="342" t="s">
        <v>6568</v>
      </c>
      <c r="G4046" s="343">
        <v>17.850000000000001</v>
      </c>
      <c r="H4046" s="342" t="s">
        <v>6594</v>
      </c>
      <c r="I4046" s="342" t="s">
        <v>6575</v>
      </c>
      <c r="J4046" s="342" t="s">
        <v>6755</v>
      </c>
      <c r="K4046" s="581" t="s">
        <v>8135</v>
      </c>
      <c r="L4046" s="344" t="s">
        <v>4090</v>
      </c>
      <c r="N4046" s="344" t="s">
        <v>4090</v>
      </c>
      <c r="O4046" s="341">
        <v>0</v>
      </c>
    </row>
    <row r="4047" spans="1:15" x14ac:dyDescent="0.2">
      <c r="A4047" s="341" t="s">
        <v>9257</v>
      </c>
      <c r="B4047" s="341" t="s">
        <v>9279</v>
      </c>
      <c r="C4047" s="342" t="s">
        <v>6696</v>
      </c>
      <c r="D4047" s="342" t="s">
        <v>6697</v>
      </c>
      <c r="E4047" s="342" t="s">
        <v>9321</v>
      </c>
      <c r="F4047" s="342" t="s">
        <v>6568</v>
      </c>
      <c r="G4047" s="343">
        <v>8.36</v>
      </c>
      <c r="H4047" s="342" t="s">
        <v>6594</v>
      </c>
      <c r="I4047" s="342" t="s">
        <v>6575</v>
      </c>
      <c r="J4047" s="342" t="s">
        <v>6755</v>
      </c>
      <c r="K4047" s="581" t="s">
        <v>8186</v>
      </c>
      <c r="L4047" s="344" t="s">
        <v>4090</v>
      </c>
      <c r="N4047" s="344" t="s">
        <v>4090</v>
      </c>
      <c r="O4047" s="341">
        <v>0</v>
      </c>
    </row>
    <row r="4048" spans="1:15" x14ac:dyDescent="0.2">
      <c r="A4048" s="341" t="s">
        <v>9257</v>
      </c>
      <c r="B4048" s="341" t="s">
        <v>9279</v>
      </c>
      <c r="C4048" s="342" t="s">
        <v>6696</v>
      </c>
      <c r="D4048" s="342" t="s">
        <v>6697</v>
      </c>
      <c r="E4048" s="342" t="s">
        <v>9321</v>
      </c>
      <c r="F4048" s="342" t="s">
        <v>6568</v>
      </c>
      <c r="G4048" s="343">
        <v>13.64</v>
      </c>
      <c r="H4048" s="342" t="s">
        <v>6594</v>
      </c>
      <c r="I4048" s="342" t="s">
        <v>6575</v>
      </c>
      <c r="J4048" s="342" t="s">
        <v>6755</v>
      </c>
      <c r="K4048" s="581" t="s">
        <v>8186</v>
      </c>
      <c r="L4048" s="344" t="s">
        <v>4090</v>
      </c>
      <c r="N4048" s="344" t="s">
        <v>4090</v>
      </c>
      <c r="O4048" s="341">
        <v>0</v>
      </c>
    </row>
    <row r="4049" spans="1:15" x14ac:dyDescent="0.2">
      <c r="A4049" s="341" t="s">
        <v>9257</v>
      </c>
      <c r="B4049" s="341" t="s">
        <v>9279</v>
      </c>
      <c r="C4049" s="342" t="s">
        <v>6696</v>
      </c>
      <c r="D4049" s="342" t="s">
        <v>6697</v>
      </c>
      <c r="E4049" s="342" t="s">
        <v>9319</v>
      </c>
      <c r="F4049" s="342" t="s">
        <v>6568</v>
      </c>
      <c r="G4049" s="343">
        <v>5.4</v>
      </c>
      <c r="H4049" s="342" t="s">
        <v>6594</v>
      </c>
      <c r="I4049" s="342" t="s">
        <v>6575</v>
      </c>
      <c r="J4049" s="342" t="s">
        <v>6755</v>
      </c>
      <c r="K4049" s="581" t="s">
        <v>7349</v>
      </c>
      <c r="L4049" s="344" t="s">
        <v>4090</v>
      </c>
      <c r="N4049" s="344" t="s">
        <v>4090</v>
      </c>
      <c r="O4049" s="341">
        <v>0</v>
      </c>
    </row>
    <row r="4050" spans="1:15" x14ac:dyDescent="0.2">
      <c r="A4050" s="341" t="s">
        <v>9257</v>
      </c>
      <c r="B4050" s="341" t="s">
        <v>9279</v>
      </c>
      <c r="C4050" s="342" t="s">
        <v>6696</v>
      </c>
      <c r="D4050" s="342" t="s">
        <v>6697</v>
      </c>
      <c r="E4050" s="342" t="s">
        <v>9326</v>
      </c>
      <c r="F4050" s="342" t="s">
        <v>6568</v>
      </c>
      <c r="G4050" s="343">
        <v>12.32</v>
      </c>
      <c r="H4050" s="342" t="s">
        <v>6594</v>
      </c>
      <c r="I4050" s="342" t="s">
        <v>6575</v>
      </c>
      <c r="J4050" s="342" t="s">
        <v>6755</v>
      </c>
      <c r="K4050" s="581" t="s">
        <v>8482</v>
      </c>
      <c r="L4050" s="344" t="s">
        <v>4090</v>
      </c>
      <c r="N4050" s="344" t="s">
        <v>4090</v>
      </c>
      <c r="O4050" s="341">
        <v>0</v>
      </c>
    </row>
    <row r="4051" spans="1:15" x14ac:dyDescent="0.2">
      <c r="A4051" s="341" t="s">
        <v>9257</v>
      </c>
      <c r="B4051" s="341" t="s">
        <v>9279</v>
      </c>
      <c r="C4051" s="342" t="s">
        <v>6696</v>
      </c>
      <c r="D4051" s="342" t="s">
        <v>6697</v>
      </c>
      <c r="E4051" s="342" t="s">
        <v>9321</v>
      </c>
      <c r="F4051" s="342" t="s">
        <v>6568</v>
      </c>
      <c r="G4051" s="343">
        <v>9.4600000000000009</v>
      </c>
      <c r="H4051" s="342" t="s">
        <v>6594</v>
      </c>
      <c r="I4051" s="342" t="s">
        <v>6575</v>
      </c>
      <c r="J4051" s="342" t="s">
        <v>6755</v>
      </c>
      <c r="K4051" s="581" t="s">
        <v>7824</v>
      </c>
      <c r="L4051" s="344" t="s">
        <v>4090</v>
      </c>
      <c r="N4051" s="344" t="s">
        <v>4090</v>
      </c>
      <c r="O4051" s="341">
        <v>0</v>
      </c>
    </row>
    <row r="4052" spans="1:15" x14ac:dyDescent="0.2">
      <c r="A4052" s="341" t="s">
        <v>9257</v>
      </c>
      <c r="B4052" s="341" t="s">
        <v>9279</v>
      </c>
      <c r="C4052" s="342" t="s">
        <v>6696</v>
      </c>
      <c r="D4052" s="342" t="s">
        <v>6697</v>
      </c>
      <c r="E4052" s="342" t="s">
        <v>9334</v>
      </c>
      <c r="F4052" s="342" t="s">
        <v>6568</v>
      </c>
      <c r="G4052" s="343">
        <v>8.4600000000000009</v>
      </c>
      <c r="H4052" s="342" t="s">
        <v>6594</v>
      </c>
      <c r="I4052" s="342" t="s">
        <v>6575</v>
      </c>
      <c r="J4052" s="342" t="s">
        <v>6755</v>
      </c>
      <c r="K4052" s="581" t="s">
        <v>6874</v>
      </c>
      <c r="L4052" s="344" t="s">
        <v>4090</v>
      </c>
      <c r="N4052" s="344" t="s">
        <v>4090</v>
      </c>
      <c r="O4052" s="341">
        <v>0</v>
      </c>
    </row>
    <row r="4053" spans="1:15" x14ac:dyDescent="0.2">
      <c r="A4053" s="341" t="s">
        <v>9257</v>
      </c>
      <c r="B4053" s="341" t="s">
        <v>9279</v>
      </c>
      <c r="C4053" s="342" t="s">
        <v>6696</v>
      </c>
      <c r="D4053" s="342" t="s">
        <v>6697</v>
      </c>
      <c r="E4053" s="342" t="s">
        <v>9322</v>
      </c>
      <c r="F4053" s="342" t="s">
        <v>6568</v>
      </c>
      <c r="G4053" s="343">
        <v>5.6000000000000005</v>
      </c>
      <c r="H4053" s="342" t="s">
        <v>6594</v>
      </c>
      <c r="I4053" s="342" t="s">
        <v>6575</v>
      </c>
      <c r="J4053" s="342" t="s">
        <v>6755</v>
      </c>
      <c r="K4053" s="581" t="s">
        <v>8189</v>
      </c>
      <c r="L4053" s="344" t="s">
        <v>4090</v>
      </c>
      <c r="N4053" s="344" t="s">
        <v>4090</v>
      </c>
      <c r="O4053" s="341">
        <v>0</v>
      </c>
    </row>
    <row r="4054" spans="1:15" x14ac:dyDescent="0.2">
      <c r="A4054" s="341" t="s">
        <v>9257</v>
      </c>
      <c r="B4054" s="341" t="s">
        <v>9279</v>
      </c>
      <c r="C4054" s="342" t="s">
        <v>6696</v>
      </c>
      <c r="D4054" s="342" t="s">
        <v>6697</v>
      </c>
      <c r="E4054" s="342" t="s">
        <v>9320</v>
      </c>
      <c r="F4054" s="342" t="s">
        <v>6568</v>
      </c>
      <c r="G4054" s="343">
        <v>8.8000000000000007</v>
      </c>
      <c r="H4054" s="342" t="s">
        <v>6594</v>
      </c>
      <c r="I4054" s="342" t="s">
        <v>6575</v>
      </c>
      <c r="J4054" s="342" t="s">
        <v>6755</v>
      </c>
      <c r="K4054" s="581" t="s">
        <v>6869</v>
      </c>
      <c r="L4054" s="344" t="s">
        <v>4090</v>
      </c>
      <c r="N4054" s="344" t="s">
        <v>4090</v>
      </c>
      <c r="O4054" s="341">
        <v>0</v>
      </c>
    </row>
    <row r="4055" spans="1:15" x14ac:dyDescent="0.2">
      <c r="A4055" s="341" t="s">
        <v>9257</v>
      </c>
      <c r="B4055" s="341" t="s">
        <v>9279</v>
      </c>
      <c r="C4055" s="342" t="s">
        <v>6696</v>
      </c>
      <c r="D4055" s="342" t="s">
        <v>6697</v>
      </c>
      <c r="E4055" s="342" t="s">
        <v>9323</v>
      </c>
      <c r="F4055" s="342" t="s">
        <v>6568</v>
      </c>
      <c r="G4055" s="343">
        <v>7.59</v>
      </c>
      <c r="H4055" s="342" t="s">
        <v>6594</v>
      </c>
      <c r="I4055" s="342" t="s">
        <v>6575</v>
      </c>
      <c r="J4055" s="342" t="s">
        <v>6755</v>
      </c>
      <c r="K4055" s="581" t="s">
        <v>8483</v>
      </c>
      <c r="L4055" s="344" t="s">
        <v>4090</v>
      </c>
      <c r="N4055" s="344" t="s">
        <v>4090</v>
      </c>
      <c r="O4055" s="341">
        <v>0</v>
      </c>
    </row>
    <row r="4056" spans="1:15" x14ac:dyDescent="0.2">
      <c r="A4056" s="341" t="s">
        <v>9257</v>
      </c>
      <c r="B4056" s="341" t="s">
        <v>9279</v>
      </c>
      <c r="C4056" s="342" t="s">
        <v>6696</v>
      </c>
      <c r="D4056" s="342" t="s">
        <v>6697</v>
      </c>
      <c r="E4056" s="342" t="s">
        <v>9322</v>
      </c>
      <c r="F4056" s="342" t="s">
        <v>6568</v>
      </c>
      <c r="G4056" s="343">
        <v>7.74</v>
      </c>
      <c r="H4056" s="342" t="s">
        <v>6594</v>
      </c>
      <c r="I4056" s="342" t="s">
        <v>6575</v>
      </c>
      <c r="J4056" s="342" t="s">
        <v>6755</v>
      </c>
      <c r="K4056" s="581" t="s">
        <v>8483</v>
      </c>
      <c r="L4056" s="344" t="s">
        <v>4090</v>
      </c>
      <c r="N4056" s="344" t="s">
        <v>4090</v>
      </c>
      <c r="O4056" s="341">
        <v>0</v>
      </c>
    </row>
    <row r="4057" spans="1:15" x14ac:dyDescent="0.2">
      <c r="A4057" s="341" t="s">
        <v>9257</v>
      </c>
      <c r="B4057" s="341" t="s">
        <v>9279</v>
      </c>
      <c r="C4057" s="342" t="s">
        <v>6696</v>
      </c>
      <c r="D4057" s="342" t="s">
        <v>6697</v>
      </c>
      <c r="E4057" s="342" t="s">
        <v>9319</v>
      </c>
      <c r="F4057" s="342" t="s">
        <v>6568</v>
      </c>
      <c r="G4057" s="343">
        <v>10.77</v>
      </c>
      <c r="H4057" s="342" t="s">
        <v>6594</v>
      </c>
      <c r="I4057" s="342" t="s">
        <v>6575</v>
      </c>
      <c r="J4057" s="342" t="s">
        <v>6755</v>
      </c>
      <c r="K4057" s="581" t="s">
        <v>6869</v>
      </c>
      <c r="L4057" s="344" t="s">
        <v>4090</v>
      </c>
      <c r="N4057" s="344" t="s">
        <v>4090</v>
      </c>
      <c r="O4057" s="341">
        <v>0</v>
      </c>
    </row>
    <row r="4058" spans="1:15" x14ac:dyDescent="0.2">
      <c r="A4058" s="341" t="s">
        <v>9257</v>
      </c>
      <c r="B4058" s="341" t="s">
        <v>9279</v>
      </c>
      <c r="C4058" s="342" t="s">
        <v>6696</v>
      </c>
      <c r="D4058" s="342" t="s">
        <v>6697</v>
      </c>
      <c r="E4058" s="342" t="s">
        <v>9334</v>
      </c>
      <c r="F4058" s="342" t="s">
        <v>6568</v>
      </c>
      <c r="G4058" s="343">
        <v>8.8800000000000008</v>
      </c>
      <c r="H4058" s="342" t="s">
        <v>6594</v>
      </c>
      <c r="I4058" s="342" t="s">
        <v>6575</v>
      </c>
      <c r="J4058" s="342" t="s">
        <v>6755</v>
      </c>
      <c r="K4058" s="581" t="s">
        <v>8484</v>
      </c>
      <c r="L4058" s="344" t="s">
        <v>4090</v>
      </c>
      <c r="N4058" s="344" t="s">
        <v>4090</v>
      </c>
      <c r="O4058" s="341">
        <v>0</v>
      </c>
    </row>
    <row r="4059" spans="1:15" x14ac:dyDescent="0.2">
      <c r="A4059" s="341" t="s">
        <v>9257</v>
      </c>
      <c r="B4059" s="341" t="s">
        <v>9279</v>
      </c>
      <c r="C4059" s="342" t="s">
        <v>6696</v>
      </c>
      <c r="D4059" s="342" t="s">
        <v>6697</v>
      </c>
      <c r="E4059" s="342" t="s">
        <v>9255</v>
      </c>
      <c r="F4059" s="342" t="s">
        <v>6568</v>
      </c>
      <c r="G4059" s="343">
        <v>5.51</v>
      </c>
      <c r="H4059" s="342" t="s">
        <v>6594</v>
      </c>
      <c r="I4059" s="342" t="s">
        <v>6575</v>
      </c>
      <c r="J4059" s="342" t="s">
        <v>6755</v>
      </c>
      <c r="K4059" s="581" t="s">
        <v>7641</v>
      </c>
      <c r="L4059" s="344" t="s">
        <v>4090</v>
      </c>
      <c r="N4059" s="344" t="s">
        <v>4090</v>
      </c>
      <c r="O4059" s="341">
        <v>0</v>
      </c>
    </row>
    <row r="4060" spans="1:15" x14ac:dyDescent="0.2">
      <c r="A4060" s="341" t="s">
        <v>9257</v>
      </c>
      <c r="B4060" s="341" t="s">
        <v>9279</v>
      </c>
      <c r="C4060" s="342" t="s">
        <v>8458</v>
      </c>
      <c r="D4060" s="342" t="s">
        <v>6697</v>
      </c>
      <c r="E4060" s="342" t="s">
        <v>9323</v>
      </c>
      <c r="F4060" s="342" t="s">
        <v>6568</v>
      </c>
      <c r="G4060" s="343">
        <v>19.32</v>
      </c>
      <c r="H4060" s="342" t="s">
        <v>6594</v>
      </c>
      <c r="I4060" s="342" t="s">
        <v>6575</v>
      </c>
      <c r="J4060" s="342" t="s">
        <v>6755</v>
      </c>
      <c r="K4060" s="581" t="s">
        <v>7381</v>
      </c>
      <c r="L4060" s="344" t="s">
        <v>4090</v>
      </c>
      <c r="N4060" s="344" t="s">
        <v>4090</v>
      </c>
      <c r="O4060" s="341">
        <v>0</v>
      </c>
    </row>
    <row r="4061" spans="1:15" x14ac:dyDescent="0.2">
      <c r="A4061" s="341" t="s">
        <v>9257</v>
      </c>
      <c r="B4061" s="341" t="s">
        <v>9279</v>
      </c>
      <c r="C4061" s="342" t="s">
        <v>6696</v>
      </c>
      <c r="D4061" s="342" t="s">
        <v>6697</v>
      </c>
      <c r="E4061" s="342" t="s">
        <v>9320</v>
      </c>
      <c r="F4061" s="342" t="s">
        <v>6568</v>
      </c>
      <c r="G4061" s="343">
        <v>9.2000000000000011</v>
      </c>
      <c r="H4061" s="342" t="s">
        <v>6594</v>
      </c>
      <c r="I4061" s="342" t="s">
        <v>6575</v>
      </c>
      <c r="J4061" s="342" t="s">
        <v>6755</v>
      </c>
      <c r="K4061" s="581" t="s">
        <v>7575</v>
      </c>
      <c r="L4061" s="344" t="s">
        <v>4090</v>
      </c>
      <c r="N4061" s="344" t="s">
        <v>4090</v>
      </c>
      <c r="O4061" s="341">
        <v>0</v>
      </c>
    </row>
    <row r="4062" spans="1:15" x14ac:dyDescent="0.2">
      <c r="A4062" s="341" t="s">
        <v>9257</v>
      </c>
      <c r="B4062" s="341" t="s">
        <v>9279</v>
      </c>
      <c r="C4062" s="342" t="s">
        <v>8458</v>
      </c>
      <c r="D4062" s="342" t="s">
        <v>6697</v>
      </c>
      <c r="E4062" s="342" t="s">
        <v>9320</v>
      </c>
      <c r="F4062" s="342" t="s">
        <v>6568</v>
      </c>
      <c r="G4062" s="343">
        <v>9</v>
      </c>
      <c r="H4062" s="342" t="s">
        <v>6594</v>
      </c>
      <c r="I4062" s="342" t="s">
        <v>6575</v>
      </c>
      <c r="J4062" s="342" t="s">
        <v>6755</v>
      </c>
      <c r="K4062" s="581" t="s">
        <v>6873</v>
      </c>
      <c r="L4062" s="344" t="s">
        <v>4090</v>
      </c>
      <c r="N4062" s="344" t="s">
        <v>4090</v>
      </c>
      <c r="O4062" s="341">
        <v>0</v>
      </c>
    </row>
    <row r="4063" spans="1:15" x14ac:dyDescent="0.2">
      <c r="A4063" s="341" t="s">
        <v>9257</v>
      </c>
      <c r="B4063" s="341" t="s">
        <v>9279</v>
      </c>
      <c r="C4063" s="342" t="s">
        <v>8458</v>
      </c>
      <c r="D4063" s="342" t="s">
        <v>6697</v>
      </c>
      <c r="E4063" s="342" t="s">
        <v>9325</v>
      </c>
      <c r="F4063" s="342" t="s">
        <v>6568</v>
      </c>
      <c r="G4063" s="343">
        <v>6.3450000000000006</v>
      </c>
      <c r="H4063" s="342" t="s">
        <v>6594</v>
      </c>
      <c r="I4063" s="342" t="s">
        <v>6575</v>
      </c>
      <c r="J4063" s="342" t="s">
        <v>6755</v>
      </c>
      <c r="K4063" s="581" t="s">
        <v>8272</v>
      </c>
      <c r="L4063" s="344" t="s">
        <v>4090</v>
      </c>
      <c r="N4063" s="344" t="s">
        <v>4090</v>
      </c>
      <c r="O4063" s="341">
        <v>0</v>
      </c>
    </row>
    <row r="4064" spans="1:15" x14ac:dyDescent="0.2">
      <c r="A4064" s="341" t="s">
        <v>9257</v>
      </c>
      <c r="B4064" s="341" t="s">
        <v>9279</v>
      </c>
      <c r="C4064" s="342" t="s">
        <v>8458</v>
      </c>
      <c r="D4064" s="342" t="s">
        <v>6697</v>
      </c>
      <c r="E4064" s="342" t="s">
        <v>9255</v>
      </c>
      <c r="F4064" s="342" t="s">
        <v>6568</v>
      </c>
      <c r="G4064" s="343">
        <v>9.18</v>
      </c>
      <c r="H4064" s="342" t="s">
        <v>6594</v>
      </c>
      <c r="I4064" s="342" t="s">
        <v>6575</v>
      </c>
      <c r="J4064" s="342" t="s">
        <v>6755</v>
      </c>
      <c r="K4064" s="581" t="s">
        <v>8272</v>
      </c>
      <c r="L4064" s="344" t="s">
        <v>4090</v>
      </c>
      <c r="N4064" s="344" t="s">
        <v>4090</v>
      </c>
      <c r="O4064" s="341">
        <v>0</v>
      </c>
    </row>
    <row r="4065" spans="1:15" x14ac:dyDescent="0.2">
      <c r="A4065" s="341" t="s">
        <v>9257</v>
      </c>
      <c r="B4065" s="341" t="s">
        <v>9279</v>
      </c>
      <c r="C4065" s="342" t="s">
        <v>6696</v>
      </c>
      <c r="D4065" s="342" t="s">
        <v>6697</v>
      </c>
      <c r="E4065" s="342" t="s">
        <v>9322</v>
      </c>
      <c r="F4065" s="342" t="s">
        <v>6568</v>
      </c>
      <c r="G4065" s="343">
        <v>4.1399999999999997</v>
      </c>
      <c r="H4065" s="342" t="s">
        <v>6594</v>
      </c>
      <c r="I4065" s="342" t="s">
        <v>6575</v>
      </c>
      <c r="J4065" s="342" t="s">
        <v>6755</v>
      </c>
      <c r="K4065" s="581" t="s">
        <v>7990</v>
      </c>
      <c r="L4065" s="344" t="s">
        <v>4090</v>
      </c>
      <c r="N4065" s="344" t="s">
        <v>4090</v>
      </c>
      <c r="O4065" s="341">
        <v>0</v>
      </c>
    </row>
    <row r="4066" spans="1:15" x14ac:dyDescent="0.2">
      <c r="A4066" s="341" t="s">
        <v>9257</v>
      </c>
      <c r="B4066" s="341" t="s">
        <v>9279</v>
      </c>
      <c r="C4066" s="342" t="s">
        <v>8458</v>
      </c>
      <c r="D4066" s="342" t="s">
        <v>6697</v>
      </c>
      <c r="E4066" s="342" t="s">
        <v>9326</v>
      </c>
      <c r="F4066" s="342" t="s">
        <v>6568</v>
      </c>
      <c r="G4066" s="343">
        <v>33.18</v>
      </c>
      <c r="H4066" s="342" t="s">
        <v>6594</v>
      </c>
      <c r="I4066" s="342" t="s">
        <v>6575</v>
      </c>
      <c r="J4066" s="342" t="s">
        <v>6755</v>
      </c>
      <c r="K4066" s="581" t="s">
        <v>7390</v>
      </c>
      <c r="L4066" s="344" t="s">
        <v>4090</v>
      </c>
      <c r="N4066" s="344" t="s">
        <v>4090</v>
      </c>
      <c r="O4066" s="341" t="s">
        <v>6752</v>
      </c>
    </row>
    <row r="4067" spans="1:15" x14ac:dyDescent="0.2">
      <c r="A4067" s="341" t="s">
        <v>9257</v>
      </c>
      <c r="B4067" s="341" t="s">
        <v>9279</v>
      </c>
      <c r="C4067" s="342" t="s">
        <v>8458</v>
      </c>
      <c r="D4067" s="342" t="s">
        <v>6697</v>
      </c>
      <c r="E4067" s="342" t="s">
        <v>9334</v>
      </c>
      <c r="F4067" s="342" t="s">
        <v>6568</v>
      </c>
      <c r="G4067" s="343">
        <v>8.4600000000000009</v>
      </c>
      <c r="H4067" s="342" t="s">
        <v>6594</v>
      </c>
      <c r="I4067" s="342" t="s">
        <v>6575</v>
      </c>
      <c r="J4067" s="342" t="s">
        <v>6755</v>
      </c>
      <c r="K4067" s="581" t="s">
        <v>6805</v>
      </c>
      <c r="L4067" s="344" t="s">
        <v>4090</v>
      </c>
      <c r="N4067" s="344" t="s">
        <v>4090</v>
      </c>
      <c r="O4067" s="341">
        <v>0</v>
      </c>
    </row>
    <row r="4068" spans="1:15" x14ac:dyDescent="0.2">
      <c r="A4068" s="341" t="s">
        <v>9257</v>
      </c>
      <c r="B4068" s="341" t="s">
        <v>9279</v>
      </c>
      <c r="C4068" s="342" t="s">
        <v>6696</v>
      </c>
      <c r="D4068" s="342" t="s">
        <v>6697</v>
      </c>
      <c r="E4068" s="342" t="s">
        <v>9320</v>
      </c>
      <c r="F4068" s="342" t="s">
        <v>6568</v>
      </c>
      <c r="G4068" s="343">
        <v>13.3</v>
      </c>
      <c r="H4068" s="342" t="s">
        <v>6594</v>
      </c>
      <c r="I4068" s="342" t="s">
        <v>6575</v>
      </c>
      <c r="J4068" s="342" t="s">
        <v>6755</v>
      </c>
      <c r="K4068" s="581" t="s">
        <v>6805</v>
      </c>
      <c r="L4068" s="344" t="s">
        <v>4090</v>
      </c>
      <c r="N4068" s="344" t="s">
        <v>4090</v>
      </c>
      <c r="O4068" s="341">
        <v>0</v>
      </c>
    </row>
    <row r="4069" spans="1:15" x14ac:dyDescent="0.2">
      <c r="A4069" s="341" t="s">
        <v>9257</v>
      </c>
      <c r="B4069" s="341" t="s">
        <v>9279</v>
      </c>
      <c r="C4069" s="342" t="s">
        <v>6696</v>
      </c>
      <c r="D4069" s="342" t="s">
        <v>6697</v>
      </c>
      <c r="E4069" s="342" t="s">
        <v>9321</v>
      </c>
      <c r="F4069" s="342" t="s">
        <v>6568</v>
      </c>
      <c r="G4069" s="343">
        <v>13.11</v>
      </c>
      <c r="H4069" s="342" t="s">
        <v>6594</v>
      </c>
      <c r="I4069" s="342" t="s">
        <v>6575</v>
      </c>
      <c r="J4069" s="342" t="s">
        <v>6755</v>
      </c>
      <c r="K4069" s="581" t="s">
        <v>6771</v>
      </c>
      <c r="L4069" s="344" t="s">
        <v>4090</v>
      </c>
      <c r="N4069" s="344" t="s">
        <v>4090</v>
      </c>
      <c r="O4069" s="341">
        <v>0</v>
      </c>
    </row>
    <row r="4070" spans="1:15" x14ac:dyDescent="0.2">
      <c r="A4070" s="341" t="s">
        <v>9257</v>
      </c>
      <c r="B4070" s="341" t="s">
        <v>9279</v>
      </c>
      <c r="C4070" s="342" t="s">
        <v>6696</v>
      </c>
      <c r="D4070" s="342" t="s">
        <v>6697</v>
      </c>
      <c r="E4070" s="342" t="s">
        <v>9320</v>
      </c>
      <c r="F4070" s="342" t="s">
        <v>6568</v>
      </c>
      <c r="G4070" s="343">
        <v>11.9</v>
      </c>
      <c r="H4070" s="342" t="s">
        <v>6594</v>
      </c>
      <c r="I4070" s="342" t="s">
        <v>6575</v>
      </c>
      <c r="J4070" s="342" t="s">
        <v>6755</v>
      </c>
      <c r="K4070" s="581" t="s">
        <v>6805</v>
      </c>
      <c r="L4070" s="344" t="s">
        <v>4090</v>
      </c>
      <c r="N4070" s="344" t="s">
        <v>4090</v>
      </c>
      <c r="O4070" s="341">
        <v>0</v>
      </c>
    </row>
    <row r="4071" spans="1:15" x14ac:dyDescent="0.2">
      <c r="A4071" s="341" t="s">
        <v>9257</v>
      </c>
      <c r="B4071" s="341" t="s">
        <v>9279</v>
      </c>
      <c r="C4071" s="342" t="s">
        <v>8458</v>
      </c>
      <c r="D4071" s="342" t="s">
        <v>6697</v>
      </c>
      <c r="E4071" s="342" t="s">
        <v>9325</v>
      </c>
      <c r="F4071" s="342" t="s">
        <v>6568</v>
      </c>
      <c r="G4071" s="343">
        <v>8.0500000000000007</v>
      </c>
      <c r="H4071" s="342" t="s">
        <v>6594</v>
      </c>
      <c r="I4071" s="342" t="s">
        <v>6575</v>
      </c>
      <c r="J4071" s="342" t="s">
        <v>6755</v>
      </c>
      <c r="K4071" s="581" t="s">
        <v>6653</v>
      </c>
      <c r="L4071" s="344" t="s">
        <v>4090</v>
      </c>
      <c r="N4071" s="344" t="s">
        <v>4090</v>
      </c>
      <c r="O4071" s="341">
        <v>0</v>
      </c>
    </row>
    <row r="4072" spans="1:15" x14ac:dyDescent="0.2">
      <c r="A4072" s="341" t="s">
        <v>9257</v>
      </c>
      <c r="B4072" s="341" t="s">
        <v>9279</v>
      </c>
      <c r="C4072" s="342" t="s">
        <v>6696</v>
      </c>
      <c r="D4072" s="342" t="s">
        <v>6697</v>
      </c>
      <c r="E4072" s="342" t="s">
        <v>9324</v>
      </c>
      <c r="F4072" s="342" t="s">
        <v>6568</v>
      </c>
      <c r="G4072" s="343">
        <v>5.51</v>
      </c>
      <c r="H4072" s="342" t="s">
        <v>6594</v>
      </c>
      <c r="I4072" s="342" t="s">
        <v>6575</v>
      </c>
      <c r="J4072" s="342" t="s">
        <v>6755</v>
      </c>
      <c r="K4072" s="581" t="s">
        <v>6771</v>
      </c>
      <c r="L4072" s="344" t="s">
        <v>4090</v>
      </c>
      <c r="N4072" s="344" t="s">
        <v>4090</v>
      </c>
      <c r="O4072" s="341">
        <v>0</v>
      </c>
    </row>
    <row r="4073" spans="1:15" x14ac:dyDescent="0.2">
      <c r="A4073" s="341" t="s">
        <v>9257</v>
      </c>
      <c r="B4073" s="341" t="s">
        <v>9279</v>
      </c>
      <c r="C4073" s="342" t="s">
        <v>8458</v>
      </c>
      <c r="D4073" s="342" t="s">
        <v>6697</v>
      </c>
      <c r="E4073" s="342" t="s">
        <v>9320</v>
      </c>
      <c r="F4073" s="342" t="s">
        <v>6568</v>
      </c>
      <c r="G4073" s="343">
        <v>39.56</v>
      </c>
      <c r="H4073" s="342" t="s">
        <v>6594</v>
      </c>
      <c r="I4073" s="342" t="s">
        <v>6575</v>
      </c>
      <c r="J4073" s="342" t="s">
        <v>6755</v>
      </c>
      <c r="K4073" s="581" t="s">
        <v>6773</v>
      </c>
      <c r="L4073" s="344" t="s">
        <v>4090</v>
      </c>
      <c r="N4073" s="344" t="s">
        <v>4090</v>
      </c>
      <c r="O4073" s="341" t="s">
        <v>6752</v>
      </c>
    </row>
    <row r="4074" spans="1:15" x14ac:dyDescent="0.2">
      <c r="A4074" s="341" t="s">
        <v>9257</v>
      </c>
      <c r="B4074" s="341" t="s">
        <v>9279</v>
      </c>
      <c r="C4074" s="342" t="s">
        <v>6696</v>
      </c>
      <c r="D4074" s="342" t="s">
        <v>6697</v>
      </c>
      <c r="E4074" s="342" t="s">
        <v>9326</v>
      </c>
      <c r="F4074" s="342" t="s">
        <v>6568</v>
      </c>
      <c r="G4074" s="343">
        <v>28.35</v>
      </c>
      <c r="H4074" s="342" t="s">
        <v>6594</v>
      </c>
      <c r="I4074" s="342" t="s">
        <v>6575</v>
      </c>
      <c r="J4074" s="342" t="s">
        <v>6755</v>
      </c>
      <c r="K4074" s="581" t="s">
        <v>6805</v>
      </c>
      <c r="L4074" s="344" t="s">
        <v>4090</v>
      </c>
      <c r="N4074" s="344" t="s">
        <v>4090</v>
      </c>
      <c r="O4074" s="341">
        <v>0</v>
      </c>
    </row>
    <row r="4075" spans="1:15" x14ac:dyDescent="0.2">
      <c r="A4075" s="341" t="s">
        <v>9257</v>
      </c>
      <c r="B4075" s="341" t="s">
        <v>9279</v>
      </c>
      <c r="C4075" s="342" t="s">
        <v>6696</v>
      </c>
      <c r="D4075" s="342" t="s">
        <v>6697</v>
      </c>
      <c r="E4075" s="342" t="s">
        <v>9324</v>
      </c>
      <c r="F4075" s="342" t="s">
        <v>6568</v>
      </c>
      <c r="G4075" s="343">
        <v>14.030000000000001</v>
      </c>
      <c r="H4075" s="342" t="s">
        <v>6594</v>
      </c>
      <c r="I4075" s="342" t="s">
        <v>6575</v>
      </c>
      <c r="J4075" s="342" t="s">
        <v>6755</v>
      </c>
      <c r="K4075" s="581" t="s">
        <v>7386</v>
      </c>
      <c r="L4075" s="344" t="s">
        <v>4090</v>
      </c>
      <c r="N4075" s="344" t="s">
        <v>4090</v>
      </c>
      <c r="O4075" s="341">
        <v>0</v>
      </c>
    </row>
    <row r="4076" spans="1:15" x14ac:dyDescent="0.2">
      <c r="A4076" s="341" t="s">
        <v>9257</v>
      </c>
      <c r="B4076" s="341" t="s">
        <v>9279</v>
      </c>
      <c r="C4076" s="342" t="s">
        <v>6696</v>
      </c>
      <c r="D4076" s="342" t="s">
        <v>6697</v>
      </c>
      <c r="E4076" s="342" t="s">
        <v>9255</v>
      </c>
      <c r="F4076" s="342" t="s">
        <v>6568</v>
      </c>
      <c r="G4076" s="343">
        <v>8.14</v>
      </c>
      <c r="H4076" s="342" t="s">
        <v>6594</v>
      </c>
      <c r="I4076" s="342" t="s">
        <v>6575</v>
      </c>
      <c r="J4076" s="342" t="s">
        <v>6755</v>
      </c>
      <c r="K4076" s="581" t="s">
        <v>6773</v>
      </c>
      <c r="L4076" s="344" t="s">
        <v>4090</v>
      </c>
      <c r="N4076" s="344" t="s">
        <v>4090</v>
      </c>
      <c r="O4076" s="341">
        <v>0</v>
      </c>
    </row>
    <row r="4077" spans="1:15" x14ac:dyDescent="0.2">
      <c r="A4077" s="341" t="s">
        <v>9257</v>
      </c>
      <c r="B4077" s="341" t="s">
        <v>9279</v>
      </c>
      <c r="C4077" s="342" t="s">
        <v>8458</v>
      </c>
      <c r="D4077" s="342" t="s">
        <v>6697</v>
      </c>
      <c r="E4077" s="342" t="s">
        <v>9323</v>
      </c>
      <c r="F4077" s="342" t="s">
        <v>6568</v>
      </c>
      <c r="G4077" s="343">
        <v>5.36</v>
      </c>
      <c r="H4077" s="342" t="s">
        <v>6594</v>
      </c>
      <c r="I4077" s="342" t="s">
        <v>6575</v>
      </c>
      <c r="J4077" s="342" t="s">
        <v>6755</v>
      </c>
      <c r="K4077" s="581" t="s">
        <v>6805</v>
      </c>
      <c r="L4077" s="344" t="s">
        <v>4090</v>
      </c>
      <c r="N4077" s="344" t="s">
        <v>4090</v>
      </c>
      <c r="O4077" s="341">
        <v>0</v>
      </c>
    </row>
    <row r="4078" spans="1:15" x14ac:dyDescent="0.2">
      <c r="A4078" s="341" t="s">
        <v>9257</v>
      </c>
      <c r="B4078" s="341" t="s">
        <v>9279</v>
      </c>
      <c r="C4078" s="342" t="s">
        <v>8458</v>
      </c>
      <c r="D4078" s="342" t="s">
        <v>6697</v>
      </c>
      <c r="E4078" s="342" t="s">
        <v>9319</v>
      </c>
      <c r="F4078" s="342" t="s">
        <v>6568</v>
      </c>
      <c r="G4078" s="343">
        <v>21.12</v>
      </c>
      <c r="H4078" s="342" t="s">
        <v>6594</v>
      </c>
      <c r="I4078" s="342" t="s">
        <v>6575</v>
      </c>
      <c r="J4078" s="342" t="s">
        <v>6755</v>
      </c>
      <c r="K4078" s="581" t="s">
        <v>6773</v>
      </c>
      <c r="L4078" s="344" t="s">
        <v>4090</v>
      </c>
      <c r="N4078" s="344" t="s">
        <v>4090</v>
      </c>
      <c r="O4078" s="341">
        <v>0</v>
      </c>
    </row>
    <row r="4079" spans="1:15" x14ac:dyDescent="0.2">
      <c r="A4079" s="341" t="s">
        <v>9257</v>
      </c>
      <c r="B4079" s="341" t="s">
        <v>9279</v>
      </c>
      <c r="C4079" s="342" t="s">
        <v>6696</v>
      </c>
      <c r="D4079" s="342" t="s">
        <v>6697</v>
      </c>
      <c r="E4079" s="342" t="s">
        <v>9323</v>
      </c>
      <c r="F4079" s="342" t="s">
        <v>6568</v>
      </c>
      <c r="G4079" s="343">
        <v>7.04</v>
      </c>
      <c r="H4079" s="342" t="s">
        <v>6594</v>
      </c>
      <c r="I4079" s="342" t="s">
        <v>6575</v>
      </c>
      <c r="J4079" s="342" t="s">
        <v>6755</v>
      </c>
      <c r="K4079" s="581" t="s">
        <v>6869</v>
      </c>
      <c r="L4079" s="344" t="s">
        <v>4090</v>
      </c>
      <c r="N4079" s="344" t="s">
        <v>4090</v>
      </c>
      <c r="O4079" s="341">
        <v>0</v>
      </c>
    </row>
    <row r="4080" spans="1:15" x14ac:dyDescent="0.2">
      <c r="A4080" s="341" t="s">
        <v>9257</v>
      </c>
      <c r="B4080" s="341" t="s">
        <v>9291</v>
      </c>
      <c r="C4080" s="342" t="s">
        <v>6830</v>
      </c>
      <c r="D4080" s="342" t="s">
        <v>6831</v>
      </c>
      <c r="E4080" s="342" t="s">
        <v>9319</v>
      </c>
      <c r="F4080" s="342" t="s">
        <v>6568</v>
      </c>
      <c r="G4080" s="343">
        <v>5.46</v>
      </c>
      <c r="H4080" s="342" t="s">
        <v>6594</v>
      </c>
      <c r="I4080" s="342" t="s">
        <v>6575</v>
      </c>
      <c r="J4080" s="342" t="s">
        <v>6755</v>
      </c>
      <c r="K4080" s="581" t="s">
        <v>7075</v>
      </c>
      <c r="L4080" s="344" t="s">
        <v>4090</v>
      </c>
      <c r="N4080" s="344" t="s">
        <v>4090</v>
      </c>
      <c r="O4080" s="341" t="s">
        <v>6766</v>
      </c>
    </row>
    <row r="4081" spans="1:15" x14ac:dyDescent="0.2">
      <c r="A4081" s="341" t="s">
        <v>9257</v>
      </c>
      <c r="B4081" s="341" t="s">
        <v>9291</v>
      </c>
      <c r="C4081" s="342" t="s">
        <v>6830</v>
      </c>
      <c r="D4081" s="342" t="s">
        <v>6831</v>
      </c>
      <c r="E4081" s="342" t="s">
        <v>9319</v>
      </c>
      <c r="F4081" s="342" t="s">
        <v>6568</v>
      </c>
      <c r="G4081" s="343">
        <v>6.75</v>
      </c>
      <c r="H4081" s="342" t="s">
        <v>6594</v>
      </c>
      <c r="I4081" s="342" t="s">
        <v>6575</v>
      </c>
      <c r="J4081" s="342" t="s">
        <v>6755</v>
      </c>
      <c r="K4081" s="581" t="s">
        <v>6684</v>
      </c>
      <c r="L4081" s="344" t="s">
        <v>4090</v>
      </c>
      <c r="N4081" s="344" t="s">
        <v>4090</v>
      </c>
      <c r="O4081" s="341" t="s">
        <v>6752</v>
      </c>
    </row>
    <row r="4082" spans="1:15" x14ac:dyDescent="0.2">
      <c r="A4082" s="341" t="s">
        <v>9257</v>
      </c>
      <c r="B4082" s="341" t="s">
        <v>9291</v>
      </c>
      <c r="C4082" s="342" t="s">
        <v>6830</v>
      </c>
      <c r="D4082" s="342" t="s">
        <v>6831</v>
      </c>
      <c r="E4082" s="342" t="s">
        <v>9321</v>
      </c>
      <c r="F4082" s="342" t="s">
        <v>6568</v>
      </c>
      <c r="G4082" s="343">
        <v>10</v>
      </c>
      <c r="H4082" s="342" t="s">
        <v>6594</v>
      </c>
      <c r="I4082" s="342" t="s">
        <v>6575</v>
      </c>
      <c r="J4082" s="342" t="s">
        <v>6755</v>
      </c>
      <c r="K4082" s="581" t="s">
        <v>8485</v>
      </c>
      <c r="L4082" s="344" t="s">
        <v>4090</v>
      </c>
      <c r="N4082" s="344" t="s">
        <v>4090</v>
      </c>
      <c r="O4082" s="341" t="s">
        <v>6766</v>
      </c>
    </row>
    <row r="4083" spans="1:15" x14ac:dyDescent="0.2">
      <c r="A4083" s="341" t="s">
        <v>9257</v>
      </c>
      <c r="B4083" s="341" t="s">
        <v>9291</v>
      </c>
      <c r="C4083" s="342" t="s">
        <v>6830</v>
      </c>
      <c r="D4083" s="342" t="s">
        <v>6831</v>
      </c>
      <c r="E4083" s="342" t="s">
        <v>9323</v>
      </c>
      <c r="F4083" s="342" t="s">
        <v>6568</v>
      </c>
      <c r="G4083" s="343">
        <v>6.71</v>
      </c>
      <c r="H4083" s="342" t="s">
        <v>6594</v>
      </c>
      <c r="I4083" s="342" t="s">
        <v>6575</v>
      </c>
      <c r="J4083" s="342" t="s">
        <v>6755</v>
      </c>
      <c r="K4083" s="581" t="s">
        <v>8486</v>
      </c>
      <c r="L4083" s="344" t="s">
        <v>4090</v>
      </c>
      <c r="N4083" s="344" t="s">
        <v>4090</v>
      </c>
      <c r="O4083" s="341" t="s">
        <v>6766</v>
      </c>
    </row>
    <row r="4084" spans="1:15" x14ac:dyDescent="0.2">
      <c r="A4084" s="341" t="s">
        <v>9257</v>
      </c>
      <c r="B4084" s="341" t="s">
        <v>9291</v>
      </c>
      <c r="C4084" s="342" t="s">
        <v>6830</v>
      </c>
      <c r="D4084" s="342" t="s">
        <v>6831</v>
      </c>
      <c r="E4084" s="342" t="s">
        <v>9321</v>
      </c>
      <c r="F4084" s="342" t="s">
        <v>6568</v>
      </c>
      <c r="G4084" s="343">
        <v>7.82</v>
      </c>
      <c r="H4084" s="342" t="s">
        <v>6594</v>
      </c>
      <c r="I4084" s="342" t="s">
        <v>6575</v>
      </c>
      <c r="J4084" s="342" t="s">
        <v>6755</v>
      </c>
      <c r="K4084" s="581" t="s">
        <v>7009</v>
      </c>
      <c r="L4084" s="344" t="s">
        <v>4090</v>
      </c>
      <c r="N4084" s="344" t="s">
        <v>4090</v>
      </c>
      <c r="O4084" s="341" t="s">
        <v>6766</v>
      </c>
    </row>
    <row r="4085" spans="1:15" x14ac:dyDescent="0.2">
      <c r="A4085" s="341" t="s">
        <v>9257</v>
      </c>
      <c r="B4085" s="341" t="s">
        <v>9291</v>
      </c>
      <c r="C4085" s="342" t="s">
        <v>6830</v>
      </c>
      <c r="D4085" s="342" t="s">
        <v>6831</v>
      </c>
      <c r="E4085" s="342" t="s">
        <v>9319</v>
      </c>
      <c r="F4085" s="342" t="s">
        <v>6568</v>
      </c>
      <c r="G4085" s="343">
        <v>8.93</v>
      </c>
      <c r="H4085" s="342" t="s">
        <v>6594</v>
      </c>
      <c r="I4085" s="342" t="s">
        <v>6575</v>
      </c>
      <c r="J4085" s="342" t="s">
        <v>6755</v>
      </c>
      <c r="K4085" s="581" t="s">
        <v>6634</v>
      </c>
      <c r="L4085" s="344" t="s">
        <v>4090</v>
      </c>
      <c r="N4085" s="344" t="s">
        <v>4090</v>
      </c>
      <c r="O4085" s="341" t="s">
        <v>6766</v>
      </c>
    </row>
    <row r="4086" spans="1:15" x14ac:dyDescent="0.2">
      <c r="A4086" s="341" t="s">
        <v>9257</v>
      </c>
      <c r="B4086" s="341" t="s">
        <v>9291</v>
      </c>
      <c r="C4086" s="342" t="s">
        <v>6834</v>
      </c>
      <c r="D4086" s="342" t="s">
        <v>6831</v>
      </c>
      <c r="E4086" s="342" t="s">
        <v>9323</v>
      </c>
      <c r="F4086" s="342" t="s">
        <v>6568</v>
      </c>
      <c r="G4086" s="343">
        <v>4.68</v>
      </c>
      <c r="H4086" s="342" t="s">
        <v>6594</v>
      </c>
      <c r="I4086" s="342" t="s">
        <v>6575</v>
      </c>
      <c r="J4086" s="342" t="s">
        <v>6755</v>
      </c>
      <c r="K4086" s="581" t="s">
        <v>6794</v>
      </c>
      <c r="L4086" s="344" t="s">
        <v>4090</v>
      </c>
      <c r="N4086" s="344" t="s">
        <v>4090</v>
      </c>
      <c r="O4086" s="341" t="s">
        <v>6766</v>
      </c>
    </row>
    <row r="4087" spans="1:15" x14ac:dyDescent="0.2">
      <c r="A4087" s="341" t="s">
        <v>9257</v>
      </c>
      <c r="B4087" s="341" t="s">
        <v>9291</v>
      </c>
      <c r="C4087" s="342" t="s">
        <v>6834</v>
      </c>
      <c r="D4087" s="342" t="s">
        <v>6831</v>
      </c>
      <c r="E4087" s="342" t="s">
        <v>9323</v>
      </c>
      <c r="F4087" s="342" t="s">
        <v>6568</v>
      </c>
      <c r="G4087" s="343">
        <v>5</v>
      </c>
      <c r="H4087" s="342" t="s">
        <v>6594</v>
      </c>
      <c r="I4087" s="342" t="s">
        <v>6575</v>
      </c>
      <c r="J4087" s="342" t="s">
        <v>6755</v>
      </c>
      <c r="K4087" s="581" t="s">
        <v>7052</v>
      </c>
      <c r="L4087" s="344" t="s">
        <v>4090</v>
      </c>
      <c r="N4087" s="344" t="s">
        <v>4090</v>
      </c>
      <c r="O4087" s="341" t="s">
        <v>6752</v>
      </c>
    </row>
    <row r="4088" spans="1:15" x14ac:dyDescent="0.2">
      <c r="A4088" s="341" t="s">
        <v>9257</v>
      </c>
      <c r="B4088" s="341" t="s">
        <v>9291</v>
      </c>
      <c r="C4088" s="342" t="s">
        <v>6834</v>
      </c>
      <c r="D4088" s="342" t="s">
        <v>6831</v>
      </c>
      <c r="E4088" s="342" t="s">
        <v>9319</v>
      </c>
      <c r="F4088" s="342" t="s">
        <v>6568</v>
      </c>
      <c r="G4088" s="343">
        <v>9.56</v>
      </c>
      <c r="H4088" s="342" t="s">
        <v>6594</v>
      </c>
      <c r="I4088" s="342" t="s">
        <v>6575</v>
      </c>
      <c r="J4088" s="342" t="s">
        <v>6755</v>
      </c>
      <c r="K4088" s="581" t="s">
        <v>7014</v>
      </c>
      <c r="L4088" s="344" t="s">
        <v>4090</v>
      </c>
      <c r="N4088" s="344" t="s">
        <v>4090</v>
      </c>
      <c r="O4088" s="341" t="s">
        <v>6766</v>
      </c>
    </row>
    <row r="4089" spans="1:15" x14ac:dyDescent="0.2">
      <c r="A4089" s="341" t="s">
        <v>9257</v>
      </c>
      <c r="B4089" s="341" t="s">
        <v>9291</v>
      </c>
      <c r="C4089" s="342" t="s">
        <v>6834</v>
      </c>
      <c r="D4089" s="342" t="s">
        <v>6831</v>
      </c>
      <c r="E4089" s="342" t="s">
        <v>9323</v>
      </c>
      <c r="F4089" s="342" t="s">
        <v>6568</v>
      </c>
      <c r="G4089" s="343">
        <v>7.4</v>
      </c>
      <c r="H4089" s="342" t="s">
        <v>6594</v>
      </c>
      <c r="I4089" s="342" t="s">
        <v>6575</v>
      </c>
      <c r="J4089" s="342" t="s">
        <v>6755</v>
      </c>
      <c r="K4089" s="581" t="s">
        <v>6928</v>
      </c>
      <c r="L4089" s="344" t="s">
        <v>4090</v>
      </c>
      <c r="N4089" s="344" t="s">
        <v>4090</v>
      </c>
      <c r="O4089" s="341" t="s">
        <v>6766</v>
      </c>
    </row>
    <row r="4090" spans="1:15" x14ac:dyDescent="0.2">
      <c r="A4090" s="341" t="s">
        <v>9257</v>
      </c>
      <c r="B4090" s="341" t="s">
        <v>9291</v>
      </c>
      <c r="C4090" s="342" t="s">
        <v>6830</v>
      </c>
      <c r="D4090" s="342" t="s">
        <v>6831</v>
      </c>
      <c r="E4090" s="342" t="s">
        <v>9322</v>
      </c>
      <c r="F4090" s="342" t="s">
        <v>6568</v>
      </c>
      <c r="G4090" s="343">
        <v>4.2300000000000004</v>
      </c>
      <c r="H4090" s="342" t="s">
        <v>6594</v>
      </c>
      <c r="I4090" s="342" t="s">
        <v>6575</v>
      </c>
      <c r="J4090" s="342" t="s">
        <v>6755</v>
      </c>
      <c r="K4090" s="581" t="s">
        <v>8147</v>
      </c>
      <c r="L4090" s="344" t="s">
        <v>4090</v>
      </c>
      <c r="N4090" s="344" t="s">
        <v>4090</v>
      </c>
      <c r="O4090" s="341" t="s">
        <v>6766</v>
      </c>
    </row>
    <row r="4091" spans="1:15" x14ac:dyDescent="0.2">
      <c r="A4091" s="341" t="s">
        <v>9257</v>
      </c>
      <c r="B4091" s="341" t="s">
        <v>9291</v>
      </c>
      <c r="C4091" s="342" t="s">
        <v>6830</v>
      </c>
      <c r="D4091" s="342" t="s">
        <v>6831</v>
      </c>
      <c r="E4091" s="342" t="s">
        <v>9319</v>
      </c>
      <c r="F4091" s="342" t="s">
        <v>6568</v>
      </c>
      <c r="G4091" s="343">
        <v>23.46</v>
      </c>
      <c r="H4091" s="342" t="s">
        <v>6594</v>
      </c>
      <c r="I4091" s="342" t="s">
        <v>6575</v>
      </c>
      <c r="J4091" s="342" t="s">
        <v>6755</v>
      </c>
      <c r="K4091" s="581" t="s">
        <v>6779</v>
      </c>
      <c r="L4091" s="344" t="s">
        <v>4090</v>
      </c>
      <c r="N4091" s="344" t="s">
        <v>4090</v>
      </c>
      <c r="O4091" s="341">
        <v>0</v>
      </c>
    </row>
    <row r="4092" spans="1:15" x14ac:dyDescent="0.2">
      <c r="A4092" s="341" t="s">
        <v>9257</v>
      </c>
      <c r="B4092" s="341" t="s">
        <v>9291</v>
      </c>
      <c r="C4092" s="342" t="s">
        <v>6830</v>
      </c>
      <c r="D4092" s="342" t="s">
        <v>6831</v>
      </c>
      <c r="E4092" s="342" t="s">
        <v>9256</v>
      </c>
      <c r="F4092" s="342" t="s">
        <v>6568</v>
      </c>
      <c r="G4092" s="343">
        <v>4.1399999999999997</v>
      </c>
      <c r="H4092" s="342" t="s">
        <v>6594</v>
      </c>
      <c r="I4092" s="342" t="s">
        <v>6575</v>
      </c>
      <c r="J4092" s="342" t="s">
        <v>6755</v>
      </c>
      <c r="K4092" s="581" t="s">
        <v>8454</v>
      </c>
      <c r="L4092" s="344" t="s">
        <v>4090</v>
      </c>
      <c r="N4092" s="344" t="s">
        <v>4090</v>
      </c>
      <c r="O4092" s="341">
        <v>0</v>
      </c>
    </row>
    <row r="4093" spans="1:15" x14ac:dyDescent="0.2">
      <c r="A4093" s="341" t="s">
        <v>9257</v>
      </c>
      <c r="B4093" s="341" t="s">
        <v>9291</v>
      </c>
      <c r="C4093" s="342" t="s">
        <v>6830</v>
      </c>
      <c r="D4093" s="342" t="s">
        <v>6831</v>
      </c>
      <c r="E4093" s="342" t="s">
        <v>9320</v>
      </c>
      <c r="F4093" s="342" t="s">
        <v>6568</v>
      </c>
      <c r="G4093" s="343">
        <v>4.83</v>
      </c>
      <c r="H4093" s="342" t="s">
        <v>6594</v>
      </c>
      <c r="I4093" s="342" t="s">
        <v>6575</v>
      </c>
      <c r="J4093" s="342" t="s">
        <v>6755</v>
      </c>
      <c r="K4093" s="581" t="s">
        <v>7115</v>
      </c>
      <c r="L4093" s="344" t="s">
        <v>4090</v>
      </c>
      <c r="N4093" s="344" t="s">
        <v>4090</v>
      </c>
      <c r="O4093" s="341">
        <v>0</v>
      </c>
    </row>
    <row r="4094" spans="1:15" x14ac:dyDescent="0.2">
      <c r="A4094" s="341" t="s">
        <v>9257</v>
      </c>
      <c r="B4094" s="341" t="s">
        <v>9291</v>
      </c>
      <c r="C4094" s="342" t="s">
        <v>6830</v>
      </c>
      <c r="D4094" s="342" t="s">
        <v>6831</v>
      </c>
      <c r="E4094" s="342" t="s">
        <v>9324</v>
      </c>
      <c r="F4094" s="342" t="s">
        <v>6568</v>
      </c>
      <c r="G4094" s="343">
        <v>15.3</v>
      </c>
      <c r="H4094" s="342" t="s">
        <v>6594</v>
      </c>
      <c r="I4094" s="342" t="s">
        <v>6575</v>
      </c>
      <c r="J4094" s="342" t="s">
        <v>6755</v>
      </c>
      <c r="K4094" s="581" t="s">
        <v>8424</v>
      </c>
      <c r="L4094" s="344" t="s">
        <v>4090</v>
      </c>
      <c r="N4094" s="344" t="s">
        <v>4090</v>
      </c>
      <c r="O4094" s="341" t="s">
        <v>6752</v>
      </c>
    </row>
    <row r="4095" spans="1:15" x14ac:dyDescent="0.2">
      <c r="A4095" s="341" t="s">
        <v>9257</v>
      </c>
      <c r="B4095" s="341" t="s">
        <v>9291</v>
      </c>
      <c r="C4095" s="342" t="s">
        <v>6830</v>
      </c>
      <c r="D4095" s="342" t="s">
        <v>6831</v>
      </c>
      <c r="E4095" s="342" t="s">
        <v>9255</v>
      </c>
      <c r="F4095" s="342" t="s">
        <v>6568</v>
      </c>
      <c r="G4095" s="343">
        <v>64.98</v>
      </c>
      <c r="H4095" s="342" t="s">
        <v>6594</v>
      </c>
      <c r="I4095" s="342" t="s">
        <v>6575</v>
      </c>
      <c r="J4095" s="342" t="s">
        <v>6755</v>
      </c>
      <c r="K4095" s="581" t="s">
        <v>8487</v>
      </c>
      <c r="L4095" s="344" t="s">
        <v>4090</v>
      </c>
      <c r="N4095" s="344" t="s">
        <v>4090</v>
      </c>
      <c r="O4095" s="341" t="s">
        <v>6752</v>
      </c>
    </row>
    <row r="4096" spans="1:15" x14ac:dyDescent="0.2">
      <c r="A4096" s="341" t="s">
        <v>9257</v>
      </c>
      <c r="B4096" s="341" t="s">
        <v>9291</v>
      </c>
      <c r="C4096" s="342" t="s">
        <v>6830</v>
      </c>
      <c r="D4096" s="342" t="s">
        <v>6831</v>
      </c>
      <c r="E4096" s="342" t="s">
        <v>9319</v>
      </c>
      <c r="F4096" s="342" t="s">
        <v>6568</v>
      </c>
      <c r="G4096" s="343">
        <v>12.92</v>
      </c>
      <c r="H4096" s="342" t="s">
        <v>6594</v>
      </c>
      <c r="I4096" s="342" t="s">
        <v>6575</v>
      </c>
      <c r="J4096" s="342" t="s">
        <v>6755</v>
      </c>
      <c r="K4096" s="581" t="s">
        <v>6681</v>
      </c>
      <c r="L4096" s="344" t="s">
        <v>4090</v>
      </c>
      <c r="N4096" s="344" t="s">
        <v>4090</v>
      </c>
      <c r="O4096" s="341">
        <v>0</v>
      </c>
    </row>
    <row r="4097" spans="1:15" x14ac:dyDescent="0.2">
      <c r="A4097" s="341" t="s">
        <v>9257</v>
      </c>
      <c r="B4097" s="341" t="s">
        <v>9291</v>
      </c>
      <c r="C4097" s="342" t="s">
        <v>6830</v>
      </c>
      <c r="D4097" s="342" t="s">
        <v>6831</v>
      </c>
      <c r="E4097" s="342" t="s">
        <v>9321</v>
      </c>
      <c r="F4097" s="342" t="s">
        <v>6568</v>
      </c>
      <c r="G4097" s="343">
        <v>8.0850000000000009</v>
      </c>
      <c r="H4097" s="342" t="s">
        <v>6594</v>
      </c>
      <c r="I4097" s="342" t="s">
        <v>6575</v>
      </c>
      <c r="J4097" s="342" t="s">
        <v>6755</v>
      </c>
      <c r="K4097" s="581" t="s">
        <v>8102</v>
      </c>
      <c r="L4097" s="344" t="s">
        <v>4090</v>
      </c>
      <c r="N4097" s="344" t="s">
        <v>4090</v>
      </c>
      <c r="O4097" s="341" t="s">
        <v>6752</v>
      </c>
    </row>
    <row r="4098" spans="1:15" x14ac:dyDescent="0.2">
      <c r="A4098" s="341" t="s">
        <v>9257</v>
      </c>
      <c r="B4098" s="341" t="s">
        <v>9291</v>
      </c>
      <c r="C4098" s="342" t="s">
        <v>6830</v>
      </c>
      <c r="D4098" s="342" t="s">
        <v>6831</v>
      </c>
      <c r="E4098" s="342" t="s">
        <v>9321</v>
      </c>
      <c r="F4098" s="342" t="s">
        <v>6568</v>
      </c>
      <c r="G4098" s="343">
        <v>12.24</v>
      </c>
      <c r="H4098" s="342" t="s">
        <v>6594</v>
      </c>
      <c r="I4098" s="342" t="s">
        <v>6575</v>
      </c>
      <c r="J4098" s="342" t="s">
        <v>6755</v>
      </c>
      <c r="K4098" s="581" t="s">
        <v>7131</v>
      </c>
      <c r="L4098" s="344" t="s">
        <v>4090</v>
      </c>
      <c r="N4098" s="344" t="s">
        <v>4090</v>
      </c>
      <c r="O4098" s="341">
        <v>0</v>
      </c>
    </row>
    <row r="4099" spans="1:15" x14ac:dyDescent="0.2">
      <c r="A4099" s="341" t="s">
        <v>9257</v>
      </c>
      <c r="B4099" s="341" t="s">
        <v>9291</v>
      </c>
      <c r="C4099" s="342" t="s">
        <v>6830</v>
      </c>
      <c r="D4099" s="342" t="s">
        <v>6831</v>
      </c>
      <c r="E4099" s="342" t="s">
        <v>9321</v>
      </c>
      <c r="F4099" s="342" t="s">
        <v>6568</v>
      </c>
      <c r="G4099" s="343">
        <v>7.4</v>
      </c>
      <c r="H4099" s="342" t="s">
        <v>6594</v>
      </c>
      <c r="I4099" s="342" t="s">
        <v>6575</v>
      </c>
      <c r="J4099" s="342" t="s">
        <v>6755</v>
      </c>
      <c r="K4099" s="581" t="s">
        <v>7701</v>
      </c>
      <c r="L4099" s="344" t="s">
        <v>4090</v>
      </c>
      <c r="N4099" s="344" t="s">
        <v>4090</v>
      </c>
      <c r="O4099" s="341">
        <v>0</v>
      </c>
    </row>
    <row r="4100" spans="1:15" x14ac:dyDescent="0.2">
      <c r="A4100" s="341" t="s">
        <v>9257</v>
      </c>
      <c r="B4100" s="341" t="s">
        <v>9291</v>
      </c>
      <c r="C4100" s="342" t="s">
        <v>6830</v>
      </c>
      <c r="D4100" s="342" t="s">
        <v>6831</v>
      </c>
      <c r="E4100" s="342" t="s">
        <v>9321</v>
      </c>
      <c r="F4100" s="342" t="s">
        <v>6568</v>
      </c>
      <c r="G4100" s="343">
        <v>11.07</v>
      </c>
      <c r="H4100" s="342" t="s">
        <v>6594</v>
      </c>
      <c r="I4100" s="342" t="s">
        <v>6575</v>
      </c>
      <c r="J4100" s="342" t="s">
        <v>6755</v>
      </c>
      <c r="K4100" s="581" t="s">
        <v>7160</v>
      </c>
      <c r="L4100" s="344" t="s">
        <v>4090</v>
      </c>
      <c r="N4100" s="344" t="s">
        <v>4090</v>
      </c>
      <c r="O4100" s="341">
        <v>0</v>
      </c>
    </row>
    <row r="4101" spans="1:15" x14ac:dyDescent="0.2">
      <c r="A4101" s="341" t="s">
        <v>9257</v>
      </c>
      <c r="B4101" s="341" t="s">
        <v>9291</v>
      </c>
      <c r="C4101" s="342" t="s">
        <v>6830</v>
      </c>
      <c r="D4101" s="342" t="s">
        <v>6831</v>
      </c>
      <c r="E4101" s="342" t="s">
        <v>9321</v>
      </c>
      <c r="F4101" s="342" t="s">
        <v>6568</v>
      </c>
      <c r="G4101" s="343">
        <v>22.14</v>
      </c>
      <c r="H4101" s="342" t="s">
        <v>6594</v>
      </c>
      <c r="I4101" s="342" t="s">
        <v>6575</v>
      </c>
      <c r="J4101" s="342" t="s">
        <v>6755</v>
      </c>
      <c r="K4101" s="581" t="s">
        <v>7992</v>
      </c>
      <c r="L4101" s="344" t="s">
        <v>4090</v>
      </c>
      <c r="N4101" s="344" t="s">
        <v>4090</v>
      </c>
      <c r="O4101" s="341">
        <v>0</v>
      </c>
    </row>
    <row r="4102" spans="1:15" x14ac:dyDescent="0.2">
      <c r="A4102" s="341" t="s">
        <v>9257</v>
      </c>
      <c r="B4102" s="341" t="s">
        <v>9291</v>
      </c>
      <c r="C4102" s="342" t="s">
        <v>6830</v>
      </c>
      <c r="D4102" s="342" t="s">
        <v>6831</v>
      </c>
      <c r="E4102" s="342" t="s">
        <v>9334</v>
      </c>
      <c r="F4102" s="342" t="s">
        <v>6568</v>
      </c>
      <c r="G4102" s="343">
        <v>7.5200000000000005</v>
      </c>
      <c r="H4102" s="342" t="s">
        <v>6594</v>
      </c>
      <c r="I4102" s="342" t="s">
        <v>6575</v>
      </c>
      <c r="J4102" s="342" t="s">
        <v>6755</v>
      </c>
      <c r="K4102" s="581" t="s">
        <v>7103</v>
      </c>
      <c r="L4102" s="344" t="s">
        <v>4090</v>
      </c>
      <c r="N4102" s="344" t="s">
        <v>4090</v>
      </c>
      <c r="O4102" s="341">
        <v>0</v>
      </c>
    </row>
    <row r="4103" spans="1:15" x14ac:dyDescent="0.2">
      <c r="A4103" s="341" t="s">
        <v>9257</v>
      </c>
      <c r="B4103" s="341" t="s">
        <v>9291</v>
      </c>
      <c r="C4103" s="342" t="s">
        <v>6830</v>
      </c>
      <c r="D4103" s="342" t="s">
        <v>6831</v>
      </c>
      <c r="E4103" s="342" t="s">
        <v>9334</v>
      </c>
      <c r="F4103" s="342" t="s">
        <v>6568</v>
      </c>
      <c r="G4103" s="343">
        <v>33.090000000000003</v>
      </c>
      <c r="H4103" s="342" t="s">
        <v>6594</v>
      </c>
      <c r="I4103" s="342" t="s">
        <v>6575</v>
      </c>
      <c r="J4103" s="342" t="s">
        <v>6755</v>
      </c>
      <c r="K4103" s="581" t="s">
        <v>8488</v>
      </c>
      <c r="L4103" s="344" t="s">
        <v>4090</v>
      </c>
      <c r="N4103" s="344" t="s">
        <v>4090</v>
      </c>
      <c r="O4103" s="341" t="s">
        <v>6752</v>
      </c>
    </row>
    <row r="4104" spans="1:15" x14ac:dyDescent="0.2">
      <c r="A4104" s="341" t="s">
        <v>9257</v>
      </c>
      <c r="B4104" s="341" t="s">
        <v>9291</v>
      </c>
      <c r="C4104" s="342" t="s">
        <v>6830</v>
      </c>
      <c r="D4104" s="342" t="s">
        <v>6831</v>
      </c>
      <c r="E4104" s="342" t="s">
        <v>9323</v>
      </c>
      <c r="F4104" s="342" t="s">
        <v>6568</v>
      </c>
      <c r="G4104" s="343">
        <v>35.335000000000001</v>
      </c>
      <c r="H4104" s="342" t="s">
        <v>6594</v>
      </c>
      <c r="I4104" s="342" t="s">
        <v>6575</v>
      </c>
      <c r="J4104" s="342" t="s">
        <v>6755</v>
      </c>
      <c r="K4104" s="581" t="s">
        <v>6782</v>
      </c>
      <c r="L4104" s="344" t="s">
        <v>4090</v>
      </c>
      <c r="N4104" s="344" t="s">
        <v>4090</v>
      </c>
      <c r="O4104" s="341" t="s">
        <v>6752</v>
      </c>
    </row>
    <row r="4105" spans="1:15" x14ac:dyDescent="0.2">
      <c r="A4105" s="341" t="s">
        <v>9257</v>
      </c>
      <c r="B4105" s="341" t="s">
        <v>9291</v>
      </c>
      <c r="C4105" s="342" t="s">
        <v>6834</v>
      </c>
      <c r="D4105" s="342" t="s">
        <v>6831</v>
      </c>
      <c r="E4105" s="342" t="s">
        <v>9328</v>
      </c>
      <c r="F4105" s="342" t="s">
        <v>6568</v>
      </c>
      <c r="G4105" s="343">
        <v>8</v>
      </c>
      <c r="H4105" s="342" t="s">
        <v>6594</v>
      </c>
      <c r="I4105" s="342" t="s">
        <v>6575</v>
      </c>
      <c r="J4105" s="342" t="s">
        <v>6755</v>
      </c>
      <c r="K4105" s="581" t="s">
        <v>6860</v>
      </c>
      <c r="L4105" s="344" t="s">
        <v>4090</v>
      </c>
      <c r="N4105" s="344" t="s">
        <v>4090</v>
      </c>
      <c r="O4105" s="341">
        <v>0</v>
      </c>
    </row>
    <row r="4106" spans="1:15" x14ac:dyDescent="0.2">
      <c r="A4106" s="341" t="s">
        <v>9257</v>
      </c>
      <c r="B4106" s="341" t="s">
        <v>9291</v>
      </c>
      <c r="C4106" s="342" t="s">
        <v>6834</v>
      </c>
      <c r="D4106" s="342" t="s">
        <v>6831</v>
      </c>
      <c r="E4106" s="342" t="s">
        <v>9323</v>
      </c>
      <c r="F4106" s="342" t="s">
        <v>6568</v>
      </c>
      <c r="G4106" s="343">
        <v>7.2</v>
      </c>
      <c r="H4106" s="342" t="s">
        <v>6594</v>
      </c>
      <c r="I4106" s="342" t="s">
        <v>6575</v>
      </c>
      <c r="J4106" s="342" t="s">
        <v>6755</v>
      </c>
      <c r="K4106" s="581" t="s">
        <v>7497</v>
      </c>
      <c r="L4106" s="344" t="s">
        <v>4090</v>
      </c>
      <c r="N4106" s="344" t="s">
        <v>4090</v>
      </c>
      <c r="O4106" s="341">
        <v>0</v>
      </c>
    </row>
    <row r="4107" spans="1:15" x14ac:dyDescent="0.2">
      <c r="A4107" s="341" t="s">
        <v>9257</v>
      </c>
      <c r="B4107" s="341" t="s">
        <v>9291</v>
      </c>
      <c r="C4107" s="342" t="s">
        <v>6834</v>
      </c>
      <c r="D4107" s="342" t="s">
        <v>6831</v>
      </c>
      <c r="E4107" s="342" t="s">
        <v>9320</v>
      </c>
      <c r="F4107" s="342" t="s">
        <v>6568</v>
      </c>
      <c r="G4107" s="343">
        <v>11.66</v>
      </c>
      <c r="H4107" s="342" t="s">
        <v>6594</v>
      </c>
      <c r="I4107" s="342" t="s">
        <v>6575</v>
      </c>
      <c r="J4107" s="342" t="s">
        <v>6755</v>
      </c>
      <c r="K4107" s="581" t="s">
        <v>7511</v>
      </c>
      <c r="L4107" s="344" t="s">
        <v>4090</v>
      </c>
      <c r="N4107" s="344" t="s">
        <v>4090</v>
      </c>
      <c r="O4107" s="341" t="s">
        <v>6766</v>
      </c>
    </row>
    <row r="4108" spans="1:15" x14ac:dyDescent="0.2">
      <c r="A4108" s="341" t="s">
        <v>9257</v>
      </c>
      <c r="B4108" s="341" t="s">
        <v>9291</v>
      </c>
      <c r="C4108" s="342" t="s">
        <v>6834</v>
      </c>
      <c r="D4108" s="342" t="s">
        <v>6831</v>
      </c>
      <c r="E4108" s="342" t="s">
        <v>9255</v>
      </c>
      <c r="F4108" s="342" t="s">
        <v>6568</v>
      </c>
      <c r="G4108" s="343">
        <v>9.98</v>
      </c>
      <c r="H4108" s="342" t="s">
        <v>6594</v>
      </c>
      <c r="I4108" s="342" t="s">
        <v>6575</v>
      </c>
      <c r="J4108" s="342" t="s">
        <v>6755</v>
      </c>
      <c r="K4108" s="581" t="s">
        <v>6677</v>
      </c>
      <c r="L4108" s="344" t="s">
        <v>4090</v>
      </c>
      <c r="N4108" s="344" t="s">
        <v>4090</v>
      </c>
      <c r="O4108" s="341" t="s">
        <v>6752</v>
      </c>
    </row>
    <row r="4109" spans="1:15" x14ac:dyDescent="0.2">
      <c r="A4109" s="341" t="s">
        <v>9257</v>
      </c>
      <c r="B4109" s="341" t="s">
        <v>9291</v>
      </c>
      <c r="C4109" s="342" t="s">
        <v>6834</v>
      </c>
      <c r="D4109" s="342" t="s">
        <v>6831</v>
      </c>
      <c r="E4109" s="342" t="s">
        <v>9255</v>
      </c>
      <c r="F4109" s="342" t="s">
        <v>6568</v>
      </c>
      <c r="G4109" s="343">
        <v>11.66</v>
      </c>
      <c r="H4109" s="342" t="s">
        <v>6594</v>
      </c>
      <c r="I4109" s="342" t="s">
        <v>6575</v>
      </c>
      <c r="J4109" s="342" t="s">
        <v>6755</v>
      </c>
      <c r="K4109" s="581" t="s">
        <v>7655</v>
      </c>
      <c r="L4109" s="344" t="s">
        <v>4090</v>
      </c>
      <c r="N4109" s="344" t="s">
        <v>4090</v>
      </c>
      <c r="O4109" s="341">
        <v>0</v>
      </c>
    </row>
    <row r="4110" spans="1:15" x14ac:dyDescent="0.2">
      <c r="A4110" s="341" t="s">
        <v>9257</v>
      </c>
      <c r="B4110" s="341" t="s">
        <v>9291</v>
      </c>
      <c r="C4110" s="342" t="s">
        <v>6834</v>
      </c>
      <c r="D4110" s="342" t="s">
        <v>6831</v>
      </c>
      <c r="E4110" s="342" t="s">
        <v>9255</v>
      </c>
      <c r="F4110" s="342" t="s">
        <v>6568</v>
      </c>
      <c r="G4110" s="343">
        <v>8.4600000000000009</v>
      </c>
      <c r="H4110" s="342" t="s">
        <v>6594</v>
      </c>
      <c r="I4110" s="342" t="s">
        <v>6575</v>
      </c>
      <c r="J4110" s="342" t="s">
        <v>6755</v>
      </c>
      <c r="K4110" s="581" t="s">
        <v>8489</v>
      </c>
      <c r="L4110" s="344" t="s">
        <v>4090</v>
      </c>
      <c r="N4110" s="344" t="s">
        <v>4090</v>
      </c>
      <c r="O4110" s="341">
        <v>0</v>
      </c>
    </row>
    <row r="4111" spans="1:15" x14ac:dyDescent="0.2">
      <c r="A4111" s="341" t="s">
        <v>9257</v>
      </c>
      <c r="B4111" s="341" t="s">
        <v>9291</v>
      </c>
      <c r="C4111" s="342" t="s">
        <v>6834</v>
      </c>
      <c r="D4111" s="342" t="s">
        <v>6831</v>
      </c>
      <c r="E4111" s="342" t="s">
        <v>9320</v>
      </c>
      <c r="F4111" s="342" t="s">
        <v>6568</v>
      </c>
      <c r="G4111" s="343">
        <v>9.1</v>
      </c>
      <c r="H4111" s="342" t="s">
        <v>6594</v>
      </c>
      <c r="I4111" s="342" t="s">
        <v>6575</v>
      </c>
      <c r="J4111" s="342" t="s">
        <v>6755</v>
      </c>
      <c r="K4111" s="581" t="s">
        <v>6782</v>
      </c>
      <c r="L4111" s="344" t="s">
        <v>4090</v>
      </c>
      <c r="N4111" s="344" t="s">
        <v>4090</v>
      </c>
      <c r="O4111" s="341">
        <v>0</v>
      </c>
    </row>
    <row r="4112" spans="1:15" x14ac:dyDescent="0.2">
      <c r="A4112" s="341" t="s">
        <v>9257</v>
      </c>
      <c r="B4112" s="341" t="s">
        <v>9291</v>
      </c>
      <c r="C4112" s="342" t="s">
        <v>6834</v>
      </c>
      <c r="D4112" s="342" t="s">
        <v>6831</v>
      </c>
      <c r="E4112" s="342" t="s">
        <v>9255</v>
      </c>
      <c r="F4112" s="342" t="s">
        <v>6568</v>
      </c>
      <c r="G4112" s="343">
        <v>11.76</v>
      </c>
      <c r="H4112" s="342" t="s">
        <v>6594</v>
      </c>
      <c r="I4112" s="342" t="s">
        <v>6575</v>
      </c>
      <c r="J4112" s="342" t="s">
        <v>6755</v>
      </c>
      <c r="K4112" s="581" t="s">
        <v>8490</v>
      </c>
      <c r="L4112" s="344" t="s">
        <v>4090</v>
      </c>
      <c r="N4112" s="344" t="s">
        <v>4090</v>
      </c>
      <c r="O4112" s="341" t="s">
        <v>6752</v>
      </c>
    </row>
    <row r="4113" spans="1:15" x14ac:dyDescent="0.2">
      <c r="A4113" s="341" t="s">
        <v>9257</v>
      </c>
      <c r="B4113" s="341" t="s">
        <v>9291</v>
      </c>
      <c r="C4113" s="342" t="s">
        <v>6834</v>
      </c>
      <c r="D4113" s="342" t="s">
        <v>6831</v>
      </c>
      <c r="E4113" s="342" t="s">
        <v>9340</v>
      </c>
      <c r="F4113" s="342" t="s">
        <v>6568</v>
      </c>
      <c r="G4113" s="343">
        <v>6.9</v>
      </c>
      <c r="H4113" s="342" t="s">
        <v>6594</v>
      </c>
      <c r="I4113" s="342" t="s">
        <v>6575</v>
      </c>
      <c r="J4113" s="342" t="s">
        <v>6755</v>
      </c>
      <c r="K4113" s="581" t="s">
        <v>6772</v>
      </c>
      <c r="L4113" s="344" t="s">
        <v>4090</v>
      </c>
      <c r="N4113" s="344" t="s">
        <v>4090</v>
      </c>
      <c r="O4113" s="341">
        <v>0</v>
      </c>
    </row>
    <row r="4114" spans="1:15" x14ac:dyDescent="0.2">
      <c r="A4114" s="341" t="s">
        <v>9257</v>
      </c>
      <c r="B4114" s="341" t="s">
        <v>9291</v>
      </c>
      <c r="C4114" s="342" t="s">
        <v>6830</v>
      </c>
      <c r="D4114" s="342" t="s">
        <v>6831</v>
      </c>
      <c r="E4114" s="342" t="s">
        <v>9321</v>
      </c>
      <c r="F4114" s="342" t="s">
        <v>6568</v>
      </c>
      <c r="G4114" s="343">
        <v>3.3000000000000003</v>
      </c>
      <c r="H4114" s="342" t="s">
        <v>6594</v>
      </c>
      <c r="I4114" s="342" t="s">
        <v>6575</v>
      </c>
      <c r="J4114" s="342" t="s">
        <v>6755</v>
      </c>
      <c r="K4114" s="581" t="s">
        <v>8491</v>
      </c>
      <c r="L4114" s="344" t="s">
        <v>4090</v>
      </c>
      <c r="N4114" s="344" t="s">
        <v>4090</v>
      </c>
      <c r="O4114" s="341">
        <v>0</v>
      </c>
    </row>
    <row r="4115" spans="1:15" x14ac:dyDescent="0.2">
      <c r="A4115" s="341" t="s">
        <v>9257</v>
      </c>
      <c r="B4115" s="341" t="s">
        <v>9291</v>
      </c>
      <c r="C4115" s="342" t="s">
        <v>6830</v>
      </c>
      <c r="D4115" s="342" t="s">
        <v>6831</v>
      </c>
      <c r="E4115" s="342" t="s">
        <v>9321</v>
      </c>
      <c r="F4115" s="342" t="s">
        <v>6568</v>
      </c>
      <c r="G4115" s="343">
        <v>5.4</v>
      </c>
      <c r="H4115" s="342" t="s">
        <v>6594</v>
      </c>
      <c r="I4115" s="342" t="s">
        <v>6575</v>
      </c>
      <c r="J4115" s="342" t="s">
        <v>6755</v>
      </c>
      <c r="K4115" s="581" t="s">
        <v>7262</v>
      </c>
      <c r="L4115" s="344" t="s">
        <v>4090</v>
      </c>
      <c r="N4115" s="344" t="s">
        <v>4090</v>
      </c>
      <c r="O4115" s="341">
        <v>0</v>
      </c>
    </row>
    <row r="4116" spans="1:15" x14ac:dyDescent="0.2">
      <c r="A4116" s="341" t="s">
        <v>9257</v>
      </c>
      <c r="B4116" s="341" t="s">
        <v>9291</v>
      </c>
      <c r="C4116" s="342" t="s">
        <v>6834</v>
      </c>
      <c r="D4116" s="342" t="s">
        <v>6831</v>
      </c>
      <c r="E4116" s="342" t="s">
        <v>9338</v>
      </c>
      <c r="F4116" s="342" t="s">
        <v>6568</v>
      </c>
      <c r="G4116" s="343">
        <v>23.400000000000002</v>
      </c>
      <c r="H4116" s="342" t="s">
        <v>6594</v>
      </c>
      <c r="I4116" s="342" t="s">
        <v>6575</v>
      </c>
      <c r="J4116" s="342" t="s">
        <v>6755</v>
      </c>
      <c r="K4116" s="581" t="s">
        <v>8492</v>
      </c>
      <c r="L4116" s="344" t="s">
        <v>4090</v>
      </c>
      <c r="N4116" s="344" t="s">
        <v>4090</v>
      </c>
      <c r="O4116" s="341">
        <v>0</v>
      </c>
    </row>
    <row r="4117" spans="1:15" x14ac:dyDescent="0.2">
      <c r="A4117" s="341" t="s">
        <v>9257</v>
      </c>
      <c r="B4117" s="341" t="s">
        <v>9291</v>
      </c>
      <c r="C4117" s="342" t="s">
        <v>6830</v>
      </c>
      <c r="D4117" s="342" t="s">
        <v>6831</v>
      </c>
      <c r="E4117" s="342" t="s">
        <v>9326</v>
      </c>
      <c r="F4117" s="342" t="s">
        <v>6568</v>
      </c>
      <c r="G4117" s="343">
        <v>3.24</v>
      </c>
      <c r="H4117" s="342" t="s">
        <v>6594</v>
      </c>
      <c r="I4117" s="342" t="s">
        <v>6575</v>
      </c>
      <c r="J4117" s="342" t="s">
        <v>6755</v>
      </c>
      <c r="K4117" s="581" t="s">
        <v>8493</v>
      </c>
      <c r="L4117" s="344" t="s">
        <v>4090</v>
      </c>
      <c r="N4117" s="344" t="s">
        <v>4090</v>
      </c>
      <c r="O4117" s="341">
        <v>0</v>
      </c>
    </row>
    <row r="4118" spans="1:15" x14ac:dyDescent="0.2">
      <c r="A4118" s="341" t="s">
        <v>9257</v>
      </c>
      <c r="B4118" s="341" t="s">
        <v>9291</v>
      </c>
      <c r="C4118" s="342" t="s">
        <v>6830</v>
      </c>
      <c r="D4118" s="342" t="s">
        <v>6831</v>
      </c>
      <c r="E4118" s="342" t="s">
        <v>9255</v>
      </c>
      <c r="F4118" s="342" t="s">
        <v>6568</v>
      </c>
      <c r="G4118" s="343">
        <v>40.050000000000004</v>
      </c>
      <c r="H4118" s="342" t="s">
        <v>6594</v>
      </c>
      <c r="I4118" s="342" t="s">
        <v>6575</v>
      </c>
      <c r="J4118" s="342" t="s">
        <v>6755</v>
      </c>
      <c r="K4118" s="581" t="s">
        <v>7321</v>
      </c>
      <c r="L4118" s="344" t="s">
        <v>4090</v>
      </c>
      <c r="N4118" s="344" t="s">
        <v>4090</v>
      </c>
      <c r="O4118" s="341">
        <v>0</v>
      </c>
    </row>
    <row r="4119" spans="1:15" x14ac:dyDescent="0.2">
      <c r="A4119" s="341" t="s">
        <v>9257</v>
      </c>
      <c r="B4119" s="341" t="s">
        <v>9291</v>
      </c>
      <c r="C4119" s="342" t="s">
        <v>6830</v>
      </c>
      <c r="D4119" s="342" t="s">
        <v>6831</v>
      </c>
      <c r="E4119" s="342" t="s">
        <v>9325</v>
      </c>
      <c r="F4119" s="342" t="s">
        <v>6568</v>
      </c>
      <c r="G4119" s="343">
        <v>9.52</v>
      </c>
      <c r="H4119" s="342" t="s">
        <v>6594</v>
      </c>
      <c r="I4119" s="342" t="s">
        <v>6575</v>
      </c>
      <c r="J4119" s="342" t="s">
        <v>6755</v>
      </c>
      <c r="K4119" s="581" t="s">
        <v>7323</v>
      </c>
      <c r="L4119" s="344" t="s">
        <v>4090</v>
      </c>
      <c r="N4119" s="344" t="s">
        <v>4090</v>
      </c>
      <c r="O4119" s="341">
        <v>0</v>
      </c>
    </row>
    <row r="4120" spans="1:15" x14ac:dyDescent="0.2">
      <c r="A4120" s="341" t="s">
        <v>9257</v>
      </c>
      <c r="B4120" s="341" t="s">
        <v>9291</v>
      </c>
      <c r="C4120" s="342" t="s">
        <v>6834</v>
      </c>
      <c r="D4120" s="342" t="s">
        <v>6831</v>
      </c>
      <c r="E4120" s="342" t="s">
        <v>9319</v>
      </c>
      <c r="F4120" s="342" t="s">
        <v>6568</v>
      </c>
      <c r="G4120" s="343">
        <v>7.38</v>
      </c>
      <c r="H4120" s="342" t="s">
        <v>6594</v>
      </c>
      <c r="I4120" s="342" t="s">
        <v>6575</v>
      </c>
      <c r="J4120" s="342" t="s">
        <v>6755</v>
      </c>
      <c r="K4120" s="581" t="s">
        <v>7329</v>
      </c>
      <c r="L4120" s="344" t="s">
        <v>4090</v>
      </c>
      <c r="N4120" s="344" t="s">
        <v>4090</v>
      </c>
      <c r="O4120" s="341">
        <v>0</v>
      </c>
    </row>
    <row r="4121" spans="1:15" x14ac:dyDescent="0.2">
      <c r="A4121" s="341" t="s">
        <v>9257</v>
      </c>
      <c r="B4121" s="341" t="s">
        <v>9291</v>
      </c>
      <c r="C4121" s="342" t="s">
        <v>6830</v>
      </c>
      <c r="D4121" s="342" t="s">
        <v>6831</v>
      </c>
      <c r="E4121" s="342" t="s">
        <v>9320</v>
      </c>
      <c r="F4121" s="342" t="s">
        <v>6568</v>
      </c>
      <c r="G4121" s="343">
        <v>1.26</v>
      </c>
      <c r="H4121" s="342" t="s">
        <v>6594</v>
      </c>
      <c r="I4121" s="342" t="s">
        <v>6575</v>
      </c>
      <c r="J4121" s="342" t="s">
        <v>6755</v>
      </c>
      <c r="K4121" s="581" t="s">
        <v>8480</v>
      </c>
      <c r="L4121" s="344" t="s">
        <v>4090</v>
      </c>
      <c r="N4121" s="344" t="s">
        <v>4090</v>
      </c>
      <c r="O4121" s="341">
        <v>0</v>
      </c>
    </row>
    <row r="4122" spans="1:15" x14ac:dyDescent="0.2">
      <c r="A4122" s="341" t="s">
        <v>9257</v>
      </c>
      <c r="B4122" s="341" t="s">
        <v>9291</v>
      </c>
      <c r="C4122" s="342" t="s">
        <v>6834</v>
      </c>
      <c r="D4122" s="342" t="s">
        <v>6831</v>
      </c>
      <c r="E4122" s="342" t="s">
        <v>9340</v>
      </c>
      <c r="F4122" s="342" t="s">
        <v>6568</v>
      </c>
      <c r="G4122" s="343">
        <v>5.95</v>
      </c>
      <c r="H4122" s="342" t="s">
        <v>6594</v>
      </c>
      <c r="I4122" s="342" t="s">
        <v>6575</v>
      </c>
      <c r="J4122" s="342" t="s">
        <v>6755</v>
      </c>
      <c r="K4122" s="581" t="s">
        <v>7811</v>
      </c>
      <c r="L4122" s="344" t="s">
        <v>4090</v>
      </c>
      <c r="N4122" s="344" t="s">
        <v>4090</v>
      </c>
      <c r="O4122" s="341">
        <v>0</v>
      </c>
    </row>
    <row r="4123" spans="1:15" x14ac:dyDescent="0.2">
      <c r="A4123" s="341" t="s">
        <v>9257</v>
      </c>
      <c r="B4123" s="341" t="s">
        <v>9291</v>
      </c>
      <c r="C4123" s="342" t="s">
        <v>6834</v>
      </c>
      <c r="D4123" s="342" t="s">
        <v>6831</v>
      </c>
      <c r="E4123" s="342" t="s">
        <v>9319</v>
      </c>
      <c r="F4123" s="342" t="s">
        <v>6568</v>
      </c>
      <c r="G4123" s="343">
        <v>14.96</v>
      </c>
      <c r="H4123" s="342" t="s">
        <v>6594</v>
      </c>
      <c r="I4123" s="342" t="s">
        <v>6575</v>
      </c>
      <c r="J4123" s="342" t="s">
        <v>6755</v>
      </c>
      <c r="K4123" s="581" t="s">
        <v>7340</v>
      </c>
      <c r="L4123" s="344" t="s">
        <v>4090</v>
      </c>
      <c r="N4123" s="344" t="s">
        <v>4090</v>
      </c>
      <c r="O4123" s="341">
        <v>0</v>
      </c>
    </row>
    <row r="4124" spans="1:15" x14ac:dyDescent="0.2">
      <c r="A4124" s="341" t="s">
        <v>9257</v>
      </c>
      <c r="B4124" s="341" t="s">
        <v>9291</v>
      </c>
      <c r="C4124" s="342" t="s">
        <v>6830</v>
      </c>
      <c r="D4124" s="342" t="s">
        <v>6831</v>
      </c>
      <c r="E4124" s="342" t="s">
        <v>9328</v>
      </c>
      <c r="F4124" s="342" t="s">
        <v>6568</v>
      </c>
      <c r="G4124" s="343">
        <v>30</v>
      </c>
      <c r="H4124" s="342" t="s">
        <v>6594</v>
      </c>
      <c r="I4124" s="342" t="s">
        <v>6575</v>
      </c>
      <c r="J4124" s="342" t="s">
        <v>6755</v>
      </c>
      <c r="K4124" s="581" t="s">
        <v>7818</v>
      </c>
      <c r="L4124" s="344" t="s">
        <v>4090</v>
      </c>
      <c r="N4124" s="344" t="s">
        <v>4090</v>
      </c>
      <c r="O4124" s="341">
        <v>0</v>
      </c>
    </row>
    <row r="4125" spans="1:15" x14ac:dyDescent="0.2">
      <c r="A4125" s="341" t="s">
        <v>9257</v>
      </c>
      <c r="B4125" s="341" t="s">
        <v>9291</v>
      </c>
      <c r="C4125" s="342" t="s">
        <v>6834</v>
      </c>
      <c r="D4125" s="342" t="s">
        <v>6831</v>
      </c>
      <c r="E4125" s="342" t="s">
        <v>9255</v>
      </c>
      <c r="F4125" s="342" t="s">
        <v>6568</v>
      </c>
      <c r="G4125" s="343">
        <v>3.95</v>
      </c>
      <c r="H4125" s="342" t="s">
        <v>6594</v>
      </c>
      <c r="I4125" s="342" t="s">
        <v>6575</v>
      </c>
      <c r="J4125" s="342" t="s">
        <v>6755</v>
      </c>
      <c r="K4125" s="581" t="s">
        <v>7365</v>
      </c>
      <c r="L4125" s="344" t="s">
        <v>4090</v>
      </c>
      <c r="N4125" s="344" t="s">
        <v>4090</v>
      </c>
      <c r="O4125" s="341">
        <v>0</v>
      </c>
    </row>
    <row r="4126" spans="1:15" x14ac:dyDescent="0.2">
      <c r="A4126" s="341" t="s">
        <v>9257</v>
      </c>
      <c r="B4126" s="341" t="s">
        <v>9291</v>
      </c>
      <c r="C4126" s="342" t="s">
        <v>6834</v>
      </c>
      <c r="D4126" s="342" t="s">
        <v>6831</v>
      </c>
      <c r="E4126" s="342" t="s">
        <v>9334</v>
      </c>
      <c r="F4126" s="342" t="s">
        <v>6568</v>
      </c>
      <c r="G4126" s="343">
        <v>65.2</v>
      </c>
      <c r="H4126" s="342" t="s">
        <v>6594</v>
      </c>
      <c r="I4126" s="342" t="s">
        <v>6575</v>
      </c>
      <c r="J4126" s="342" t="s">
        <v>6755</v>
      </c>
      <c r="K4126" s="581" t="s">
        <v>8096</v>
      </c>
      <c r="L4126" s="344" t="s">
        <v>4090</v>
      </c>
      <c r="N4126" s="344" t="s">
        <v>4090</v>
      </c>
      <c r="O4126" s="341" t="s">
        <v>6752</v>
      </c>
    </row>
    <row r="4127" spans="1:15" x14ac:dyDescent="0.2">
      <c r="A4127" s="341" t="s">
        <v>9257</v>
      </c>
      <c r="B4127" s="341" t="s">
        <v>9291</v>
      </c>
      <c r="C4127" s="342" t="s">
        <v>6830</v>
      </c>
      <c r="D4127" s="342" t="s">
        <v>6831</v>
      </c>
      <c r="E4127" s="342" t="s">
        <v>9325</v>
      </c>
      <c r="F4127" s="342" t="s">
        <v>6568</v>
      </c>
      <c r="G4127" s="343">
        <v>5.6000000000000005</v>
      </c>
      <c r="H4127" s="342" t="s">
        <v>6594</v>
      </c>
      <c r="I4127" s="342" t="s">
        <v>6575</v>
      </c>
      <c r="J4127" s="342" t="s">
        <v>6755</v>
      </c>
      <c r="K4127" s="581" t="s">
        <v>6869</v>
      </c>
      <c r="L4127" s="344" t="s">
        <v>4090</v>
      </c>
      <c r="N4127" s="344" t="s">
        <v>4090</v>
      </c>
      <c r="O4127" s="341">
        <v>0</v>
      </c>
    </row>
    <row r="4128" spans="1:15" x14ac:dyDescent="0.2">
      <c r="A4128" s="341" t="s">
        <v>9257</v>
      </c>
      <c r="B4128" s="341" t="s">
        <v>9291</v>
      </c>
      <c r="C4128" s="342" t="s">
        <v>6830</v>
      </c>
      <c r="D4128" s="342" t="s">
        <v>6831</v>
      </c>
      <c r="E4128" s="342" t="s">
        <v>9255</v>
      </c>
      <c r="F4128" s="342" t="s">
        <v>6568</v>
      </c>
      <c r="G4128" s="343">
        <v>26.580000000000002</v>
      </c>
      <c r="H4128" s="342" t="s">
        <v>6594</v>
      </c>
      <c r="I4128" s="342" t="s">
        <v>6575</v>
      </c>
      <c r="J4128" s="342" t="s">
        <v>6755</v>
      </c>
      <c r="K4128" s="581" t="s">
        <v>6869</v>
      </c>
      <c r="L4128" s="344" t="s">
        <v>4090</v>
      </c>
      <c r="N4128" s="344" t="s">
        <v>4090</v>
      </c>
      <c r="O4128" s="341">
        <v>0</v>
      </c>
    </row>
    <row r="4129" spans="1:15" x14ac:dyDescent="0.2">
      <c r="A4129" s="341" t="s">
        <v>9257</v>
      </c>
      <c r="B4129" s="341" t="s">
        <v>9291</v>
      </c>
      <c r="C4129" s="342" t="s">
        <v>6830</v>
      </c>
      <c r="D4129" s="342" t="s">
        <v>6831</v>
      </c>
      <c r="E4129" s="342" t="s">
        <v>9326</v>
      </c>
      <c r="F4129" s="342" t="s">
        <v>6568</v>
      </c>
      <c r="G4129" s="343">
        <v>10.545</v>
      </c>
      <c r="H4129" s="342" t="s">
        <v>6594</v>
      </c>
      <c r="I4129" s="342" t="s">
        <v>6575</v>
      </c>
      <c r="J4129" s="342" t="s">
        <v>6755</v>
      </c>
      <c r="K4129" s="581" t="s">
        <v>6859</v>
      </c>
      <c r="L4129" s="344" t="s">
        <v>4090</v>
      </c>
      <c r="N4129" s="344" t="s">
        <v>4090</v>
      </c>
      <c r="O4129" s="341">
        <v>0</v>
      </c>
    </row>
    <row r="4130" spans="1:15" x14ac:dyDescent="0.2">
      <c r="A4130" s="341" t="s">
        <v>9257</v>
      </c>
      <c r="B4130" s="341" t="s">
        <v>9291</v>
      </c>
      <c r="C4130" s="342" t="s">
        <v>6830</v>
      </c>
      <c r="D4130" s="342" t="s">
        <v>6831</v>
      </c>
      <c r="E4130" s="342" t="s">
        <v>9323</v>
      </c>
      <c r="F4130" s="342" t="s">
        <v>6568</v>
      </c>
      <c r="G4130" s="343">
        <v>10.71</v>
      </c>
      <c r="H4130" s="342" t="s">
        <v>6594</v>
      </c>
      <c r="I4130" s="342" t="s">
        <v>6575</v>
      </c>
      <c r="J4130" s="342" t="s">
        <v>6755</v>
      </c>
      <c r="K4130" s="581" t="s">
        <v>7574</v>
      </c>
      <c r="L4130" s="344" t="s">
        <v>4090</v>
      </c>
      <c r="N4130" s="344" t="s">
        <v>4090</v>
      </c>
      <c r="O4130" s="341">
        <v>0</v>
      </c>
    </row>
    <row r="4131" spans="1:15" x14ac:dyDescent="0.2">
      <c r="A4131" s="341" t="s">
        <v>9257</v>
      </c>
      <c r="B4131" s="341" t="s">
        <v>9291</v>
      </c>
      <c r="C4131" s="342" t="s">
        <v>6830</v>
      </c>
      <c r="D4131" s="342" t="s">
        <v>6831</v>
      </c>
      <c r="E4131" s="342" t="s">
        <v>9323</v>
      </c>
      <c r="F4131" s="342" t="s">
        <v>6568</v>
      </c>
      <c r="G4131" s="343">
        <v>11.040000000000001</v>
      </c>
      <c r="H4131" s="342" t="s">
        <v>6594</v>
      </c>
      <c r="I4131" s="342" t="s">
        <v>6575</v>
      </c>
      <c r="J4131" s="342" t="s">
        <v>6755</v>
      </c>
      <c r="K4131" s="581" t="s">
        <v>7829</v>
      </c>
      <c r="L4131" s="344" t="s">
        <v>4090</v>
      </c>
      <c r="N4131" s="344" t="s">
        <v>4090</v>
      </c>
      <c r="O4131" s="341">
        <v>0</v>
      </c>
    </row>
    <row r="4132" spans="1:15" x14ac:dyDescent="0.2">
      <c r="A4132" s="341" t="s">
        <v>9257</v>
      </c>
      <c r="B4132" s="341" t="s">
        <v>9291</v>
      </c>
      <c r="C4132" s="342" t="s">
        <v>6830</v>
      </c>
      <c r="D4132" s="342" t="s">
        <v>6831</v>
      </c>
      <c r="E4132" s="342" t="s">
        <v>9320</v>
      </c>
      <c r="F4132" s="342" t="s">
        <v>6568</v>
      </c>
      <c r="G4132" s="343">
        <v>6.6400000000000006</v>
      </c>
      <c r="H4132" s="342" t="s">
        <v>6594</v>
      </c>
      <c r="I4132" s="342" t="s">
        <v>6575</v>
      </c>
      <c r="J4132" s="342" t="s">
        <v>6755</v>
      </c>
      <c r="K4132" s="581" t="s">
        <v>7641</v>
      </c>
      <c r="L4132" s="344" t="s">
        <v>4090</v>
      </c>
      <c r="N4132" s="344" t="s">
        <v>4090</v>
      </c>
      <c r="O4132" s="341">
        <v>0</v>
      </c>
    </row>
    <row r="4133" spans="1:15" x14ac:dyDescent="0.2">
      <c r="A4133" s="341" t="s">
        <v>9257</v>
      </c>
      <c r="B4133" s="341" t="s">
        <v>9291</v>
      </c>
      <c r="C4133" s="342" t="s">
        <v>6834</v>
      </c>
      <c r="D4133" s="342" t="s">
        <v>6831</v>
      </c>
      <c r="E4133" s="342" t="s">
        <v>9321</v>
      </c>
      <c r="F4133" s="342" t="s">
        <v>6568</v>
      </c>
      <c r="G4133" s="343">
        <v>29.5</v>
      </c>
      <c r="H4133" s="342" t="s">
        <v>6594</v>
      </c>
      <c r="I4133" s="342" t="s">
        <v>6575</v>
      </c>
      <c r="J4133" s="342" t="s">
        <v>6755</v>
      </c>
      <c r="K4133" s="581" t="s">
        <v>6896</v>
      </c>
      <c r="L4133" s="344" t="s">
        <v>4090</v>
      </c>
      <c r="N4133" s="344" t="s">
        <v>4090</v>
      </c>
      <c r="O4133" s="341">
        <v>0</v>
      </c>
    </row>
    <row r="4134" spans="1:15" x14ac:dyDescent="0.2">
      <c r="A4134" s="341" t="s">
        <v>9257</v>
      </c>
      <c r="B4134" s="341" t="s">
        <v>9291</v>
      </c>
      <c r="C4134" s="342" t="s">
        <v>6830</v>
      </c>
      <c r="D4134" s="342" t="s">
        <v>6831</v>
      </c>
      <c r="E4134" s="342" t="s">
        <v>9334</v>
      </c>
      <c r="F4134" s="342" t="s">
        <v>6568</v>
      </c>
      <c r="G4134" s="343">
        <v>16.02</v>
      </c>
      <c r="H4134" s="342" t="s">
        <v>6594</v>
      </c>
      <c r="I4134" s="342" t="s">
        <v>6575</v>
      </c>
      <c r="J4134" s="342" t="s">
        <v>6755</v>
      </c>
      <c r="K4134" s="581" t="s">
        <v>6805</v>
      </c>
      <c r="L4134" s="344" t="s">
        <v>4090</v>
      </c>
      <c r="N4134" s="344" t="s">
        <v>4090</v>
      </c>
      <c r="O4134" s="341">
        <v>0</v>
      </c>
    </row>
    <row r="4135" spans="1:15" x14ac:dyDescent="0.2">
      <c r="A4135" s="341" t="s">
        <v>9257</v>
      </c>
      <c r="B4135" s="341" t="s">
        <v>9291</v>
      </c>
      <c r="C4135" s="342" t="s">
        <v>6834</v>
      </c>
      <c r="D4135" s="342" t="s">
        <v>6831</v>
      </c>
      <c r="E4135" s="342" t="s">
        <v>9323</v>
      </c>
      <c r="F4135" s="342" t="s">
        <v>6568</v>
      </c>
      <c r="G4135" s="343">
        <v>10.200000000000001</v>
      </c>
      <c r="H4135" s="342" t="s">
        <v>6594</v>
      </c>
      <c r="I4135" s="342" t="s">
        <v>6575</v>
      </c>
      <c r="J4135" s="342" t="s">
        <v>6755</v>
      </c>
      <c r="K4135" s="581" t="s">
        <v>7390</v>
      </c>
      <c r="L4135" s="344" t="s">
        <v>4090</v>
      </c>
      <c r="N4135" s="344" t="s">
        <v>4090</v>
      </c>
      <c r="O4135" s="341">
        <v>0</v>
      </c>
    </row>
    <row r="4136" spans="1:15" x14ac:dyDescent="0.2">
      <c r="A4136" s="341" t="s">
        <v>9257</v>
      </c>
      <c r="B4136" s="341" t="s">
        <v>9291</v>
      </c>
      <c r="C4136" s="342" t="s">
        <v>6830</v>
      </c>
      <c r="D4136" s="342" t="s">
        <v>6831</v>
      </c>
      <c r="E4136" s="342" t="s">
        <v>9323</v>
      </c>
      <c r="F4136" s="342" t="s">
        <v>6568</v>
      </c>
      <c r="G4136" s="343">
        <v>11.66</v>
      </c>
      <c r="H4136" s="342" t="s">
        <v>6594</v>
      </c>
      <c r="I4136" s="342" t="s">
        <v>6575</v>
      </c>
      <c r="J4136" s="342" t="s">
        <v>6755</v>
      </c>
      <c r="K4136" s="581" t="s">
        <v>6773</v>
      </c>
      <c r="L4136" s="344" t="s">
        <v>4090</v>
      </c>
      <c r="N4136" s="344" t="s">
        <v>4090</v>
      </c>
      <c r="O4136" s="341">
        <v>0</v>
      </c>
    </row>
    <row r="4137" spans="1:15" x14ac:dyDescent="0.2">
      <c r="A4137" s="341" t="s">
        <v>9257</v>
      </c>
      <c r="B4137" s="341" t="s">
        <v>9307</v>
      </c>
      <c r="C4137" s="342" t="s">
        <v>8494</v>
      </c>
      <c r="D4137" s="342" t="s">
        <v>8495</v>
      </c>
      <c r="E4137" s="342" t="s">
        <v>9319</v>
      </c>
      <c r="F4137" s="342" t="s">
        <v>6568</v>
      </c>
      <c r="G4137" s="343">
        <v>8.120000000000001</v>
      </c>
      <c r="H4137" s="342" t="s">
        <v>6594</v>
      </c>
      <c r="I4137" s="342" t="s">
        <v>6575</v>
      </c>
      <c r="J4137" s="342" t="s">
        <v>6755</v>
      </c>
      <c r="K4137" s="581" t="s">
        <v>8496</v>
      </c>
      <c r="L4137" s="344" t="s">
        <v>4090</v>
      </c>
      <c r="N4137" s="344" t="s">
        <v>9231</v>
      </c>
      <c r="O4137" s="341" t="s">
        <v>6766</v>
      </c>
    </row>
    <row r="4138" spans="1:15" x14ac:dyDescent="0.2">
      <c r="A4138" s="341" t="s">
        <v>9257</v>
      </c>
      <c r="B4138" s="341" t="s">
        <v>9307</v>
      </c>
      <c r="C4138" s="342" t="s">
        <v>8494</v>
      </c>
      <c r="D4138" s="342" t="s">
        <v>8495</v>
      </c>
      <c r="E4138" s="342" t="s">
        <v>9320</v>
      </c>
      <c r="F4138" s="342" t="s">
        <v>6568</v>
      </c>
      <c r="G4138" s="343">
        <v>9.4</v>
      </c>
      <c r="H4138" s="342" t="s">
        <v>6594</v>
      </c>
      <c r="I4138" s="342" t="s">
        <v>6575</v>
      </c>
      <c r="J4138" s="342" t="s">
        <v>6755</v>
      </c>
      <c r="K4138" s="581" t="s">
        <v>7185</v>
      </c>
      <c r="L4138" s="344" t="s">
        <v>4090</v>
      </c>
      <c r="N4138" s="344" t="s">
        <v>9231</v>
      </c>
      <c r="O4138" s="341">
        <v>0</v>
      </c>
    </row>
    <row r="4139" spans="1:15" x14ac:dyDescent="0.2">
      <c r="A4139" s="341" t="s">
        <v>9257</v>
      </c>
      <c r="B4139" s="341" t="s">
        <v>9307</v>
      </c>
      <c r="C4139" s="342" t="s">
        <v>8494</v>
      </c>
      <c r="D4139" s="342" t="s">
        <v>8495</v>
      </c>
      <c r="E4139" s="342" t="s">
        <v>9334</v>
      </c>
      <c r="F4139" s="342" t="s">
        <v>6568</v>
      </c>
      <c r="G4139" s="343">
        <v>28.63</v>
      </c>
      <c r="H4139" s="342" t="s">
        <v>6594</v>
      </c>
      <c r="I4139" s="342" t="s">
        <v>6575</v>
      </c>
      <c r="J4139" s="342" t="s">
        <v>6755</v>
      </c>
      <c r="K4139" s="581" t="s">
        <v>8497</v>
      </c>
      <c r="L4139" s="344" t="s">
        <v>4090</v>
      </c>
      <c r="N4139" s="344" t="s">
        <v>9231</v>
      </c>
      <c r="O4139" s="341">
        <v>0</v>
      </c>
    </row>
    <row r="4140" spans="1:15" x14ac:dyDescent="0.2">
      <c r="A4140" s="341" t="s">
        <v>9257</v>
      </c>
      <c r="B4140" s="341" t="s">
        <v>9307</v>
      </c>
      <c r="C4140" s="342" t="s">
        <v>8494</v>
      </c>
      <c r="D4140" s="342" t="s">
        <v>8495</v>
      </c>
      <c r="E4140" s="342" t="s">
        <v>9323</v>
      </c>
      <c r="F4140" s="342" t="s">
        <v>6568</v>
      </c>
      <c r="G4140" s="343">
        <v>8.8000000000000007</v>
      </c>
      <c r="H4140" s="342" t="s">
        <v>6594</v>
      </c>
      <c r="I4140" s="342" t="s">
        <v>6575</v>
      </c>
      <c r="J4140" s="342" t="s">
        <v>6755</v>
      </c>
      <c r="K4140" s="581" t="s">
        <v>7320</v>
      </c>
      <c r="L4140" s="344" t="s">
        <v>4090</v>
      </c>
      <c r="N4140" s="344" t="s">
        <v>9231</v>
      </c>
      <c r="O4140" s="341">
        <v>0</v>
      </c>
    </row>
    <row r="4141" spans="1:15" x14ac:dyDescent="0.2">
      <c r="A4141" s="341" t="s">
        <v>9257</v>
      </c>
      <c r="B4141" s="341" t="s">
        <v>9307</v>
      </c>
      <c r="C4141" s="342" t="s">
        <v>8494</v>
      </c>
      <c r="D4141" s="342" t="s">
        <v>8495</v>
      </c>
      <c r="E4141" s="342" t="s">
        <v>9324</v>
      </c>
      <c r="F4141" s="342" t="s">
        <v>6568</v>
      </c>
      <c r="G4141" s="343">
        <v>11.98</v>
      </c>
      <c r="H4141" s="342" t="s">
        <v>6594</v>
      </c>
      <c r="I4141" s="342" t="s">
        <v>6575</v>
      </c>
      <c r="J4141" s="342" t="s">
        <v>6755</v>
      </c>
      <c r="K4141" s="581" t="s">
        <v>7806</v>
      </c>
      <c r="L4141" s="344" t="s">
        <v>4090</v>
      </c>
      <c r="N4141" s="344" t="s">
        <v>9231</v>
      </c>
      <c r="O4141" s="341">
        <v>0</v>
      </c>
    </row>
    <row r="4142" spans="1:15" x14ac:dyDescent="0.2">
      <c r="A4142" s="341" t="s">
        <v>9257</v>
      </c>
      <c r="B4142" s="341" t="s">
        <v>9280</v>
      </c>
      <c r="C4142" s="342" t="s">
        <v>8498</v>
      </c>
      <c r="D4142" s="342" t="s">
        <v>6704</v>
      </c>
      <c r="E4142" s="342" t="s">
        <v>9319</v>
      </c>
      <c r="F4142" s="342" t="s">
        <v>6568</v>
      </c>
      <c r="G4142" s="343">
        <v>6.6000000000000005</v>
      </c>
      <c r="H4142" s="342" t="s">
        <v>6594</v>
      </c>
      <c r="I4142" s="342" t="s">
        <v>6575</v>
      </c>
      <c r="J4142" s="342" t="s">
        <v>6755</v>
      </c>
      <c r="K4142" s="581" t="s">
        <v>7062</v>
      </c>
      <c r="L4142" s="344" t="s">
        <v>4090</v>
      </c>
      <c r="N4142" s="344" t="s">
        <v>4090</v>
      </c>
      <c r="O4142" s="341" t="s">
        <v>6752</v>
      </c>
    </row>
    <row r="4143" spans="1:15" x14ac:dyDescent="0.2">
      <c r="A4143" s="341" t="s">
        <v>9257</v>
      </c>
      <c r="B4143" s="341" t="s">
        <v>9280</v>
      </c>
      <c r="C4143" s="342" t="s">
        <v>8498</v>
      </c>
      <c r="D4143" s="342" t="s">
        <v>6704</v>
      </c>
      <c r="E4143" s="342" t="s">
        <v>9255</v>
      </c>
      <c r="F4143" s="342" t="s">
        <v>6568</v>
      </c>
      <c r="G4143" s="343">
        <v>3.38</v>
      </c>
      <c r="H4143" s="342" t="s">
        <v>6594</v>
      </c>
      <c r="I4143" s="342" t="s">
        <v>6575</v>
      </c>
      <c r="J4143" s="342" t="s">
        <v>6755</v>
      </c>
      <c r="K4143" s="581" t="s">
        <v>8499</v>
      </c>
      <c r="L4143" s="344" t="s">
        <v>4090</v>
      </c>
      <c r="N4143" s="344" t="s">
        <v>4090</v>
      </c>
      <c r="O4143" s="341" t="s">
        <v>6766</v>
      </c>
    </row>
    <row r="4144" spans="1:15" x14ac:dyDescent="0.2">
      <c r="A4144" s="341" t="s">
        <v>9257</v>
      </c>
      <c r="B4144" s="341" t="s">
        <v>9280</v>
      </c>
      <c r="C4144" s="342" t="s">
        <v>6703</v>
      </c>
      <c r="D4144" s="342" t="s">
        <v>6704</v>
      </c>
      <c r="E4144" s="342" t="s">
        <v>9321</v>
      </c>
      <c r="F4144" s="342" t="s">
        <v>6568</v>
      </c>
      <c r="G4144" s="343">
        <v>9.36</v>
      </c>
      <c r="H4144" s="342" t="s">
        <v>6594</v>
      </c>
      <c r="I4144" s="342" t="s">
        <v>6575</v>
      </c>
      <c r="J4144" s="342" t="s">
        <v>6755</v>
      </c>
      <c r="K4144" s="581" t="s">
        <v>7082</v>
      </c>
      <c r="L4144" s="344" t="s">
        <v>4090</v>
      </c>
      <c r="N4144" s="344" t="s">
        <v>9231</v>
      </c>
      <c r="O4144" s="341" t="s">
        <v>6766</v>
      </c>
    </row>
    <row r="4145" spans="1:15" x14ac:dyDescent="0.2">
      <c r="A4145" s="341" t="s">
        <v>9257</v>
      </c>
      <c r="B4145" s="341" t="s">
        <v>9280</v>
      </c>
      <c r="C4145" s="342" t="s">
        <v>6703</v>
      </c>
      <c r="D4145" s="342" t="s">
        <v>6704</v>
      </c>
      <c r="E4145" s="342" t="s">
        <v>9255</v>
      </c>
      <c r="F4145" s="342" t="s">
        <v>6568</v>
      </c>
      <c r="G4145" s="343">
        <v>8.25</v>
      </c>
      <c r="H4145" s="342" t="s">
        <v>6594</v>
      </c>
      <c r="I4145" s="342" t="s">
        <v>6575</v>
      </c>
      <c r="J4145" s="342" t="s">
        <v>6755</v>
      </c>
      <c r="K4145" s="581" t="s">
        <v>7186</v>
      </c>
      <c r="L4145" s="344" t="s">
        <v>4090</v>
      </c>
      <c r="N4145" s="344" t="s">
        <v>9231</v>
      </c>
      <c r="O4145" s="341" t="s">
        <v>6752</v>
      </c>
    </row>
    <row r="4146" spans="1:15" x14ac:dyDescent="0.2">
      <c r="A4146" s="341" t="s">
        <v>9257</v>
      </c>
      <c r="B4146" s="341" t="s">
        <v>9280</v>
      </c>
      <c r="C4146" s="342" t="s">
        <v>6703</v>
      </c>
      <c r="D4146" s="342" t="s">
        <v>6704</v>
      </c>
      <c r="E4146" s="342" t="s">
        <v>9320</v>
      </c>
      <c r="F4146" s="342" t="s">
        <v>6568</v>
      </c>
      <c r="G4146" s="343">
        <v>9.75</v>
      </c>
      <c r="H4146" s="342" t="s">
        <v>6594</v>
      </c>
      <c r="I4146" s="342" t="s">
        <v>6575</v>
      </c>
      <c r="J4146" s="342" t="s">
        <v>6755</v>
      </c>
      <c r="K4146" s="581" t="s">
        <v>7049</v>
      </c>
      <c r="L4146" s="344" t="s">
        <v>4090</v>
      </c>
      <c r="N4146" s="344" t="s">
        <v>9231</v>
      </c>
      <c r="O4146" s="341" t="s">
        <v>6766</v>
      </c>
    </row>
    <row r="4147" spans="1:15" x14ac:dyDescent="0.2">
      <c r="A4147" s="341" t="s">
        <v>9257</v>
      </c>
      <c r="B4147" s="341" t="s">
        <v>9280</v>
      </c>
      <c r="C4147" s="342" t="s">
        <v>6703</v>
      </c>
      <c r="D4147" s="342" t="s">
        <v>6704</v>
      </c>
      <c r="E4147" s="342" t="s">
        <v>9331</v>
      </c>
      <c r="F4147" s="342" t="s">
        <v>6568</v>
      </c>
      <c r="G4147" s="343">
        <v>5</v>
      </c>
      <c r="H4147" s="342" t="s">
        <v>6594</v>
      </c>
      <c r="I4147" s="342" t="s">
        <v>6575</v>
      </c>
      <c r="J4147" s="342" t="s">
        <v>6755</v>
      </c>
      <c r="K4147" s="581" t="s">
        <v>6637</v>
      </c>
      <c r="L4147" s="344" t="s">
        <v>4090</v>
      </c>
      <c r="N4147" s="344" t="s">
        <v>9231</v>
      </c>
      <c r="O4147" s="341" t="s">
        <v>6766</v>
      </c>
    </row>
    <row r="4148" spans="1:15" x14ac:dyDescent="0.2">
      <c r="A4148" s="341" t="s">
        <v>9257</v>
      </c>
      <c r="B4148" s="341" t="s">
        <v>9280</v>
      </c>
      <c r="C4148" s="342" t="s">
        <v>6703</v>
      </c>
      <c r="D4148" s="342" t="s">
        <v>6704</v>
      </c>
      <c r="E4148" s="342" t="s">
        <v>9319</v>
      </c>
      <c r="F4148" s="342" t="s">
        <v>6568</v>
      </c>
      <c r="G4148" s="343">
        <v>7.96</v>
      </c>
      <c r="H4148" s="342" t="s">
        <v>6594</v>
      </c>
      <c r="I4148" s="342" t="s">
        <v>6575</v>
      </c>
      <c r="J4148" s="342" t="s">
        <v>6755</v>
      </c>
      <c r="K4148" s="581" t="s">
        <v>8500</v>
      </c>
      <c r="L4148" s="344" t="s">
        <v>4090</v>
      </c>
      <c r="N4148" s="344" t="s">
        <v>9231</v>
      </c>
      <c r="O4148" s="341" t="s">
        <v>6766</v>
      </c>
    </row>
    <row r="4149" spans="1:15" x14ac:dyDescent="0.2">
      <c r="A4149" s="341" t="s">
        <v>9257</v>
      </c>
      <c r="B4149" s="341" t="s">
        <v>9280</v>
      </c>
      <c r="C4149" s="342" t="s">
        <v>8501</v>
      </c>
      <c r="D4149" s="342" t="s">
        <v>6704</v>
      </c>
      <c r="E4149" s="342" t="s">
        <v>9319</v>
      </c>
      <c r="F4149" s="342" t="s">
        <v>6568</v>
      </c>
      <c r="G4149" s="343">
        <v>6</v>
      </c>
      <c r="H4149" s="342" t="s">
        <v>6594</v>
      </c>
      <c r="I4149" s="342" t="s">
        <v>6575</v>
      </c>
      <c r="J4149" s="342" t="s">
        <v>6755</v>
      </c>
      <c r="K4149" s="581" t="s">
        <v>8502</v>
      </c>
      <c r="L4149" s="344" t="s">
        <v>4090</v>
      </c>
      <c r="N4149" s="344" t="s">
        <v>4090</v>
      </c>
      <c r="O4149" s="341" t="s">
        <v>6766</v>
      </c>
    </row>
    <row r="4150" spans="1:15" x14ac:dyDescent="0.2">
      <c r="A4150" s="341" t="s">
        <v>9257</v>
      </c>
      <c r="B4150" s="341" t="s">
        <v>9280</v>
      </c>
      <c r="C4150" s="342" t="s">
        <v>8503</v>
      </c>
      <c r="D4150" s="342" t="s">
        <v>6704</v>
      </c>
      <c r="E4150" s="342" t="s">
        <v>9332</v>
      </c>
      <c r="F4150" s="342" t="s">
        <v>6568</v>
      </c>
      <c r="G4150" s="343">
        <v>8.06</v>
      </c>
      <c r="H4150" s="342" t="s">
        <v>6594</v>
      </c>
      <c r="I4150" s="342" t="s">
        <v>6575</v>
      </c>
      <c r="J4150" s="342" t="s">
        <v>6755</v>
      </c>
      <c r="K4150" s="581" t="s">
        <v>8504</v>
      </c>
      <c r="L4150" s="344" t="s">
        <v>4090</v>
      </c>
      <c r="N4150" s="344" t="s">
        <v>4090</v>
      </c>
      <c r="O4150" s="341" t="s">
        <v>6766</v>
      </c>
    </row>
    <row r="4151" spans="1:15" x14ac:dyDescent="0.2">
      <c r="A4151" s="341" t="s">
        <v>9257</v>
      </c>
      <c r="B4151" s="341" t="s">
        <v>9280</v>
      </c>
      <c r="C4151" s="342" t="s">
        <v>6703</v>
      </c>
      <c r="D4151" s="342" t="s">
        <v>6704</v>
      </c>
      <c r="E4151" s="342" t="s">
        <v>9323</v>
      </c>
      <c r="F4151" s="342" t="s">
        <v>6568</v>
      </c>
      <c r="G4151" s="343">
        <v>5.3</v>
      </c>
      <c r="H4151" s="342" t="s">
        <v>6594</v>
      </c>
      <c r="I4151" s="342" t="s">
        <v>6575</v>
      </c>
      <c r="J4151" s="342" t="s">
        <v>6755</v>
      </c>
      <c r="K4151" s="581" t="s">
        <v>7107</v>
      </c>
      <c r="L4151" s="344" t="s">
        <v>4090</v>
      </c>
      <c r="N4151" s="344" t="s">
        <v>9231</v>
      </c>
      <c r="O4151" s="341" t="s">
        <v>6766</v>
      </c>
    </row>
    <row r="4152" spans="1:15" x14ac:dyDescent="0.2">
      <c r="A4152" s="341" t="s">
        <v>9257</v>
      </c>
      <c r="B4152" s="341" t="s">
        <v>9280</v>
      </c>
      <c r="C4152" s="342" t="s">
        <v>8503</v>
      </c>
      <c r="D4152" s="342" t="s">
        <v>6704</v>
      </c>
      <c r="E4152" s="342" t="s">
        <v>9324</v>
      </c>
      <c r="F4152" s="342" t="s">
        <v>6568</v>
      </c>
      <c r="G4152" s="343">
        <v>4.42</v>
      </c>
      <c r="H4152" s="342" t="s">
        <v>6594</v>
      </c>
      <c r="I4152" s="342" t="s">
        <v>6575</v>
      </c>
      <c r="J4152" s="342" t="s">
        <v>6755</v>
      </c>
      <c r="K4152" s="581" t="s">
        <v>8499</v>
      </c>
      <c r="L4152" s="344" t="s">
        <v>4090</v>
      </c>
      <c r="N4152" s="344" t="s">
        <v>4090</v>
      </c>
      <c r="O4152" s="341" t="s">
        <v>6766</v>
      </c>
    </row>
    <row r="4153" spans="1:15" x14ac:dyDescent="0.2">
      <c r="A4153" s="341" t="s">
        <v>9257</v>
      </c>
      <c r="B4153" s="341" t="s">
        <v>9280</v>
      </c>
      <c r="C4153" s="342" t="s">
        <v>6703</v>
      </c>
      <c r="D4153" s="342" t="s">
        <v>6704</v>
      </c>
      <c r="E4153" s="342" t="s">
        <v>9328</v>
      </c>
      <c r="F4153" s="342" t="s">
        <v>6568</v>
      </c>
      <c r="G4153" s="343">
        <v>159.25</v>
      </c>
      <c r="H4153" s="342" t="s">
        <v>6569</v>
      </c>
      <c r="I4153" s="342" t="s">
        <v>6570</v>
      </c>
      <c r="J4153" s="342" t="s">
        <v>6755</v>
      </c>
      <c r="K4153" s="581" t="s">
        <v>6763</v>
      </c>
      <c r="L4153" s="344" t="s">
        <v>4090</v>
      </c>
      <c r="N4153" s="344" t="s">
        <v>9231</v>
      </c>
      <c r="O4153" s="341" t="s">
        <v>6572</v>
      </c>
    </row>
    <row r="4154" spans="1:15" x14ac:dyDescent="0.2">
      <c r="A4154" s="341" t="s">
        <v>9257</v>
      </c>
      <c r="B4154" s="341" t="s">
        <v>9280</v>
      </c>
      <c r="C4154" s="342" t="s">
        <v>8503</v>
      </c>
      <c r="D4154" s="342" t="s">
        <v>6704</v>
      </c>
      <c r="E4154" s="342" t="s">
        <v>9326</v>
      </c>
      <c r="F4154" s="342" t="s">
        <v>6568</v>
      </c>
      <c r="G4154" s="343">
        <v>18.095000000000002</v>
      </c>
      <c r="H4154" s="342" t="s">
        <v>6594</v>
      </c>
      <c r="I4154" s="342" t="s">
        <v>6575</v>
      </c>
      <c r="J4154" s="342" t="s">
        <v>6755</v>
      </c>
      <c r="K4154" s="581" t="s">
        <v>8505</v>
      </c>
      <c r="L4154" s="344" t="s">
        <v>4090</v>
      </c>
      <c r="N4154" s="344" t="s">
        <v>4090</v>
      </c>
      <c r="O4154" s="341">
        <v>0</v>
      </c>
    </row>
    <row r="4155" spans="1:15" x14ac:dyDescent="0.2">
      <c r="A4155" s="341" t="s">
        <v>9257</v>
      </c>
      <c r="B4155" s="341" t="s">
        <v>9280</v>
      </c>
      <c r="C4155" s="342" t="s">
        <v>8498</v>
      </c>
      <c r="D4155" s="342" t="s">
        <v>6704</v>
      </c>
      <c r="E4155" s="342" t="s">
        <v>9326</v>
      </c>
      <c r="F4155" s="342" t="s">
        <v>6568</v>
      </c>
      <c r="G4155" s="343">
        <v>4.18</v>
      </c>
      <c r="H4155" s="342" t="s">
        <v>6594</v>
      </c>
      <c r="I4155" s="342" t="s">
        <v>6575</v>
      </c>
      <c r="J4155" s="342" t="s">
        <v>6755</v>
      </c>
      <c r="K4155" s="581" t="s">
        <v>7160</v>
      </c>
      <c r="L4155" s="344" t="s">
        <v>4090</v>
      </c>
      <c r="N4155" s="344" t="s">
        <v>4090</v>
      </c>
      <c r="O4155" s="341">
        <v>0</v>
      </c>
    </row>
    <row r="4156" spans="1:15" x14ac:dyDescent="0.2">
      <c r="A4156" s="341" t="s">
        <v>9257</v>
      </c>
      <c r="B4156" s="341" t="s">
        <v>9280</v>
      </c>
      <c r="C4156" s="342" t="s">
        <v>8498</v>
      </c>
      <c r="D4156" s="342" t="s">
        <v>6704</v>
      </c>
      <c r="E4156" s="342" t="s">
        <v>9326</v>
      </c>
      <c r="F4156" s="342" t="s">
        <v>6568</v>
      </c>
      <c r="G4156" s="343">
        <v>49.45</v>
      </c>
      <c r="H4156" s="342" t="s">
        <v>6594</v>
      </c>
      <c r="I4156" s="342" t="s">
        <v>6575</v>
      </c>
      <c r="J4156" s="342" t="s">
        <v>6755</v>
      </c>
      <c r="K4156" s="581" t="s">
        <v>7097</v>
      </c>
      <c r="L4156" s="344" t="s">
        <v>4090</v>
      </c>
      <c r="N4156" s="344" t="s">
        <v>4090</v>
      </c>
      <c r="O4156" s="341" t="s">
        <v>6752</v>
      </c>
    </row>
    <row r="4157" spans="1:15" x14ac:dyDescent="0.2">
      <c r="A4157" s="341" t="s">
        <v>9257</v>
      </c>
      <c r="B4157" s="341" t="s">
        <v>9280</v>
      </c>
      <c r="C4157" s="342" t="s">
        <v>8498</v>
      </c>
      <c r="D4157" s="342" t="s">
        <v>6704</v>
      </c>
      <c r="E4157" s="342" t="s">
        <v>9319</v>
      </c>
      <c r="F4157" s="342" t="s">
        <v>6568</v>
      </c>
      <c r="G4157" s="343">
        <v>18.600000000000001</v>
      </c>
      <c r="H4157" s="342" t="s">
        <v>6594</v>
      </c>
      <c r="I4157" s="342" t="s">
        <v>6575</v>
      </c>
      <c r="J4157" s="342" t="s">
        <v>6755</v>
      </c>
      <c r="K4157" s="581" t="s">
        <v>8506</v>
      </c>
      <c r="L4157" s="344" t="s">
        <v>4090</v>
      </c>
      <c r="N4157" s="344" t="s">
        <v>4090</v>
      </c>
      <c r="O4157" s="341" t="s">
        <v>6752</v>
      </c>
    </row>
    <row r="4158" spans="1:15" x14ac:dyDescent="0.2">
      <c r="A4158" s="341" t="s">
        <v>9257</v>
      </c>
      <c r="B4158" s="341" t="s">
        <v>9280</v>
      </c>
      <c r="C4158" s="342" t="s">
        <v>8498</v>
      </c>
      <c r="D4158" s="342" t="s">
        <v>6704</v>
      </c>
      <c r="E4158" s="342" t="s">
        <v>9255</v>
      </c>
      <c r="F4158" s="342" t="s">
        <v>6568</v>
      </c>
      <c r="G4158" s="343">
        <v>7.68</v>
      </c>
      <c r="H4158" s="342" t="s">
        <v>6594</v>
      </c>
      <c r="I4158" s="342" t="s">
        <v>6575</v>
      </c>
      <c r="J4158" s="342" t="s">
        <v>6755</v>
      </c>
      <c r="K4158" s="581" t="s">
        <v>7647</v>
      </c>
      <c r="L4158" s="344" t="s">
        <v>4090</v>
      </c>
      <c r="N4158" s="344" t="s">
        <v>4090</v>
      </c>
      <c r="O4158" s="341">
        <v>0</v>
      </c>
    </row>
    <row r="4159" spans="1:15" x14ac:dyDescent="0.2">
      <c r="A4159" s="341" t="s">
        <v>9257</v>
      </c>
      <c r="B4159" s="341" t="s">
        <v>9280</v>
      </c>
      <c r="C4159" s="342" t="s">
        <v>8498</v>
      </c>
      <c r="D4159" s="342" t="s">
        <v>6704</v>
      </c>
      <c r="E4159" s="342" t="s">
        <v>9321</v>
      </c>
      <c r="F4159" s="342" t="s">
        <v>6568</v>
      </c>
      <c r="G4159" s="343">
        <v>6.1400000000000006</v>
      </c>
      <c r="H4159" s="342" t="s">
        <v>6594</v>
      </c>
      <c r="I4159" s="342" t="s">
        <v>6575</v>
      </c>
      <c r="J4159" s="342" t="s">
        <v>6755</v>
      </c>
      <c r="K4159" s="581" t="s">
        <v>7043</v>
      </c>
      <c r="L4159" s="344" t="s">
        <v>4090</v>
      </c>
      <c r="N4159" s="344" t="s">
        <v>4090</v>
      </c>
      <c r="O4159" s="341" t="s">
        <v>6766</v>
      </c>
    </row>
    <row r="4160" spans="1:15" x14ac:dyDescent="0.2">
      <c r="A4160" s="341" t="s">
        <v>9257</v>
      </c>
      <c r="B4160" s="341" t="s">
        <v>9280</v>
      </c>
      <c r="C4160" s="342" t="s">
        <v>6703</v>
      </c>
      <c r="D4160" s="342" t="s">
        <v>6704</v>
      </c>
      <c r="E4160" s="342" t="s">
        <v>9319</v>
      </c>
      <c r="F4160" s="342" t="s">
        <v>6568</v>
      </c>
      <c r="G4160" s="343">
        <v>11.96</v>
      </c>
      <c r="H4160" s="342" t="s">
        <v>6594</v>
      </c>
      <c r="I4160" s="342" t="s">
        <v>6575</v>
      </c>
      <c r="J4160" s="342" t="s">
        <v>6755</v>
      </c>
      <c r="K4160" s="581" t="s">
        <v>8507</v>
      </c>
      <c r="L4160" s="344" t="s">
        <v>4090</v>
      </c>
      <c r="N4160" s="344" t="s">
        <v>9231</v>
      </c>
      <c r="O4160" s="341" t="s">
        <v>6766</v>
      </c>
    </row>
    <row r="4161" spans="1:15" x14ac:dyDescent="0.2">
      <c r="A4161" s="341" t="s">
        <v>9257</v>
      </c>
      <c r="B4161" s="341" t="s">
        <v>9280</v>
      </c>
      <c r="C4161" s="342" t="s">
        <v>6703</v>
      </c>
      <c r="D4161" s="342" t="s">
        <v>6704</v>
      </c>
      <c r="E4161" s="342" t="s">
        <v>9322</v>
      </c>
      <c r="F4161" s="342" t="s">
        <v>6568</v>
      </c>
      <c r="G4161" s="343">
        <v>45</v>
      </c>
      <c r="H4161" s="342" t="s">
        <v>6594</v>
      </c>
      <c r="I4161" s="342" t="s">
        <v>6575</v>
      </c>
      <c r="J4161" s="342" t="s">
        <v>6755</v>
      </c>
      <c r="K4161" s="581" t="s">
        <v>7018</v>
      </c>
      <c r="L4161" s="344" t="s">
        <v>4090</v>
      </c>
      <c r="N4161" s="344" t="s">
        <v>9231</v>
      </c>
      <c r="O4161" s="341" t="s">
        <v>6752</v>
      </c>
    </row>
    <row r="4162" spans="1:15" x14ac:dyDescent="0.2">
      <c r="A4162" s="341" t="s">
        <v>9257</v>
      </c>
      <c r="B4162" s="341" t="s">
        <v>9280</v>
      </c>
      <c r="C4162" s="342" t="s">
        <v>6703</v>
      </c>
      <c r="D4162" s="342" t="s">
        <v>6704</v>
      </c>
      <c r="E4162" s="342" t="s">
        <v>9322</v>
      </c>
      <c r="F4162" s="342" t="s">
        <v>6568</v>
      </c>
      <c r="G4162" s="343">
        <v>8.36</v>
      </c>
      <c r="H4162" s="342" t="s">
        <v>6594</v>
      </c>
      <c r="I4162" s="342" t="s">
        <v>6575</v>
      </c>
      <c r="J4162" s="342" t="s">
        <v>6755</v>
      </c>
      <c r="K4162" s="581" t="s">
        <v>6805</v>
      </c>
      <c r="L4162" s="344" t="s">
        <v>4090</v>
      </c>
      <c r="N4162" s="344" t="s">
        <v>9231</v>
      </c>
      <c r="O4162" s="341">
        <v>0</v>
      </c>
    </row>
    <row r="4163" spans="1:15" x14ac:dyDescent="0.2">
      <c r="A4163" s="341" t="s">
        <v>9257</v>
      </c>
      <c r="B4163" s="341" t="s">
        <v>9280</v>
      </c>
      <c r="C4163" s="342" t="s">
        <v>6703</v>
      </c>
      <c r="D4163" s="342" t="s">
        <v>6704</v>
      </c>
      <c r="E4163" s="342" t="s">
        <v>9319</v>
      </c>
      <c r="F4163" s="342" t="s">
        <v>6568</v>
      </c>
      <c r="G4163" s="343">
        <v>7.2</v>
      </c>
      <c r="H4163" s="342" t="s">
        <v>6594</v>
      </c>
      <c r="I4163" s="342" t="s">
        <v>6575</v>
      </c>
      <c r="J4163" s="342" t="s">
        <v>6755</v>
      </c>
      <c r="K4163" s="581" t="s">
        <v>8508</v>
      </c>
      <c r="L4163" s="344" t="s">
        <v>4090</v>
      </c>
      <c r="N4163" s="344" t="s">
        <v>9231</v>
      </c>
      <c r="O4163" s="341">
        <v>0</v>
      </c>
    </row>
    <row r="4164" spans="1:15" x14ac:dyDescent="0.2">
      <c r="A4164" s="341" t="s">
        <v>9257</v>
      </c>
      <c r="B4164" s="341" t="s">
        <v>9280</v>
      </c>
      <c r="C4164" s="342" t="s">
        <v>6703</v>
      </c>
      <c r="D4164" s="342" t="s">
        <v>6704</v>
      </c>
      <c r="E4164" s="342" t="s">
        <v>9255</v>
      </c>
      <c r="F4164" s="342" t="s">
        <v>6568</v>
      </c>
      <c r="G4164" s="343">
        <v>11.040000000000001</v>
      </c>
      <c r="H4164" s="342" t="s">
        <v>6594</v>
      </c>
      <c r="I4164" s="342" t="s">
        <v>6575</v>
      </c>
      <c r="J4164" s="342" t="s">
        <v>6755</v>
      </c>
      <c r="K4164" s="581" t="s">
        <v>7175</v>
      </c>
      <c r="L4164" s="344" t="s">
        <v>4090</v>
      </c>
      <c r="N4164" s="344" t="s">
        <v>9231</v>
      </c>
      <c r="O4164" s="341">
        <v>0</v>
      </c>
    </row>
    <row r="4165" spans="1:15" x14ac:dyDescent="0.2">
      <c r="A4165" s="341" t="s">
        <v>9257</v>
      </c>
      <c r="B4165" s="341" t="s">
        <v>9280</v>
      </c>
      <c r="C4165" s="342" t="s">
        <v>6703</v>
      </c>
      <c r="D4165" s="342" t="s">
        <v>6704</v>
      </c>
      <c r="E4165" s="342" t="s">
        <v>9325</v>
      </c>
      <c r="F4165" s="342" t="s">
        <v>6568</v>
      </c>
      <c r="G4165" s="343">
        <v>13.200000000000001</v>
      </c>
      <c r="H4165" s="342" t="s">
        <v>6594</v>
      </c>
      <c r="I4165" s="342" t="s">
        <v>6575</v>
      </c>
      <c r="J4165" s="342" t="s">
        <v>6755</v>
      </c>
      <c r="K4165" s="581" t="s">
        <v>8509</v>
      </c>
      <c r="L4165" s="344" t="s">
        <v>4090</v>
      </c>
      <c r="N4165" s="344" t="s">
        <v>9231</v>
      </c>
      <c r="O4165" s="341" t="s">
        <v>6752</v>
      </c>
    </row>
    <row r="4166" spans="1:15" x14ac:dyDescent="0.2">
      <c r="A4166" s="341" t="s">
        <v>9257</v>
      </c>
      <c r="B4166" s="341" t="s">
        <v>9280</v>
      </c>
      <c r="C4166" s="342" t="s">
        <v>6703</v>
      </c>
      <c r="D4166" s="342" t="s">
        <v>6704</v>
      </c>
      <c r="E4166" s="342" t="s">
        <v>9326</v>
      </c>
      <c r="F4166" s="342" t="s">
        <v>6568</v>
      </c>
      <c r="G4166" s="343">
        <v>42.93</v>
      </c>
      <c r="H4166" s="342" t="s">
        <v>6594</v>
      </c>
      <c r="I4166" s="342" t="s">
        <v>6575</v>
      </c>
      <c r="J4166" s="342" t="s">
        <v>6755</v>
      </c>
      <c r="K4166" s="581" t="s">
        <v>6758</v>
      </c>
      <c r="L4166" s="344" t="s">
        <v>4090</v>
      </c>
      <c r="N4166" s="344" t="s">
        <v>9231</v>
      </c>
      <c r="O4166" s="341" t="s">
        <v>6752</v>
      </c>
    </row>
    <row r="4167" spans="1:15" x14ac:dyDescent="0.2">
      <c r="A4167" s="341" t="s">
        <v>9257</v>
      </c>
      <c r="B4167" s="341" t="s">
        <v>9280</v>
      </c>
      <c r="C4167" s="342" t="s">
        <v>6703</v>
      </c>
      <c r="D4167" s="342" t="s">
        <v>6704</v>
      </c>
      <c r="E4167" s="342" t="s">
        <v>9326</v>
      </c>
      <c r="F4167" s="342" t="s">
        <v>6568</v>
      </c>
      <c r="G4167" s="343">
        <v>13.32</v>
      </c>
      <c r="H4167" s="342" t="s">
        <v>6594</v>
      </c>
      <c r="I4167" s="342" t="s">
        <v>6575</v>
      </c>
      <c r="J4167" s="342" t="s">
        <v>6755</v>
      </c>
      <c r="K4167" s="581" t="s">
        <v>6758</v>
      </c>
      <c r="L4167" s="344" t="s">
        <v>4090</v>
      </c>
      <c r="N4167" s="344" t="s">
        <v>9231</v>
      </c>
      <c r="O4167" s="341" t="s">
        <v>6752</v>
      </c>
    </row>
    <row r="4168" spans="1:15" x14ac:dyDescent="0.2">
      <c r="A4168" s="341" t="s">
        <v>9257</v>
      </c>
      <c r="B4168" s="341" t="s">
        <v>9280</v>
      </c>
      <c r="C4168" s="342" t="s">
        <v>6703</v>
      </c>
      <c r="D4168" s="342" t="s">
        <v>6704</v>
      </c>
      <c r="E4168" s="342" t="s">
        <v>9322</v>
      </c>
      <c r="F4168" s="342" t="s">
        <v>6568</v>
      </c>
      <c r="G4168" s="343">
        <v>6.4350000000000005</v>
      </c>
      <c r="H4168" s="342" t="s">
        <v>6594</v>
      </c>
      <c r="I4168" s="342" t="s">
        <v>6575</v>
      </c>
      <c r="J4168" s="342" t="s">
        <v>6755</v>
      </c>
      <c r="K4168" s="581" t="s">
        <v>8510</v>
      </c>
      <c r="L4168" s="344" t="s">
        <v>4090</v>
      </c>
      <c r="N4168" s="344" t="s">
        <v>9231</v>
      </c>
      <c r="O4168" s="341" t="s">
        <v>6766</v>
      </c>
    </row>
    <row r="4169" spans="1:15" x14ac:dyDescent="0.2">
      <c r="A4169" s="341" t="s">
        <v>9257</v>
      </c>
      <c r="B4169" s="341" t="s">
        <v>9280</v>
      </c>
      <c r="C4169" s="342" t="s">
        <v>6703</v>
      </c>
      <c r="D4169" s="342" t="s">
        <v>6704</v>
      </c>
      <c r="E4169" s="342" t="s">
        <v>9325</v>
      </c>
      <c r="F4169" s="342" t="s">
        <v>6568</v>
      </c>
      <c r="G4169" s="343">
        <v>29.900000000000002</v>
      </c>
      <c r="H4169" s="342" t="s">
        <v>6594</v>
      </c>
      <c r="I4169" s="342" t="s">
        <v>6575</v>
      </c>
      <c r="J4169" s="342" t="s">
        <v>6755</v>
      </c>
      <c r="K4169" s="581" t="s">
        <v>7175</v>
      </c>
      <c r="L4169" s="344" t="s">
        <v>4090</v>
      </c>
      <c r="N4169" s="344" t="s">
        <v>9231</v>
      </c>
      <c r="O4169" s="341">
        <v>0</v>
      </c>
    </row>
    <row r="4170" spans="1:15" x14ac:dyDescent="0.2">
      <c r="A4170" s="341" t="s">
        <v>9257</v>
      </c>
      <c r="B4170" s="341" t="s">
        <v>9280</v>
      </c>
      <c r="C4170" s="342" t="s">
        <v>6703</v>
      </c>
      <c r="D4170" s="342" t="s">
        <v>6704</v>
      </c>
      <c r="E4170" s="342" t="s">
        <v>9328</v>
      </c>
      <c r="F4170" s="342" t="s">
        <v>6568</v>
      </c>
      <c r="G4170" s="343">
        <v>10.73</v>
      </c>
      <c r="H4170" s="342" t="s">
        <v>6594</v>
      </c>
      <c r="I4170" s="342" t="s">
        <v>6575</v>
      </c>
      <c r="J4170" s="342" t="s">
        <v>6755</v>
      </c>
      <c r="K4170" s="581" t="s">
        <v>7582</v>
      </c>
      <c r="L4170" s="344" t="s">
        <v>4090</v>
      </c>
      <c r="N4170" s="344" t="s">
        <v>9231</v>
      </c>
      <c r="O4170" s="341">
        <v>0</v>
      </c>
    </row>
    <row r="4171" spans="1:15" x14ac:dyDescent="0.2">
      <c r="A4171" s="341" t="s">
        <v>9257</v>
      </c>
      <c r="B4171" s="341" t="s">
        <v>9280</v>
      </c>
      <c r="C4171" s="342" t="s">
        <v>6703</v>
      </c>
      <c r="D4171" s="342" t="s">
        <v>6704</v>
      </c>
      <c r="E4171" s="342" t="s">
        <v>9322</v>
      </c>
      <c r="F4171" s="342" t="s">
        <v>6568</v>
      </c>
      <c r="G4171" s="343">
        <v>3.7</v>
      </c>
      <c r="H4171" s="342" t="s">
        <v>6594</v>
      </c>
      <c r="I4171" s="342" t="s">
        <v>6575</v>
      </c>
      <c r="J4171" s="342" t="s">
        <v>6755</v>
      </c>
      <c r="K4171" s="581" t="s">
        <v>8511</v>
      </c>
      <c r="L4171" s="344" t="s">
        <v>4090</v>
      </c>
      <c r="N4171" s="344" t="s">
        <v>9231</v>
      </c>
      <c r="O4171" s="341">
        <v>0</v>
      </c>
    </row>
    <row r="4172" spans="1:15" x14ac:dyDescent="0.2">
      <c r="A4172" s="341" t="s">
        <v>9257</v>
      </c>
      <c r="B4172" s="341" t="s">
        <v>9280</v>
      </c>
      <c r="C4172" s="342" t="s">
        <v>6703</v>
      </c>
      <c r="D4172" s="342" t="s">
        <v>6704</v>
      </c>
      <c r="E4172" s="342" t="s">
        <v>9325</v>
      </c>
      <c r="F4172" s="342" t="s">
        <v>6568</v>
      </c>
      <c r="G4172" s="343">
        <v>29.72</v>
      </c>
      <c r="H4172" s="342" t="s">
        <v>6594</v>
      </c>
      <c r="I4172" s="342" t="s">
        <v>6575</v>
      </c>
      <c r="J4172" s="342" t="s">
        <v>6755</v>
      </c>
      <c r="K4172" s="581" t="s">
        <v>8512</v>
      </c>
      <c r="L4172" s="344" t="s">
        <v>4090</v>
      </c>
      <c r="N4172" s="344" t="s">
        <v>9231</v>
      </c>
      <c r="O4172" s="341">
        <v>0</v>
      </c>
    </row>
    <row r="4173" spans="1:15" x14ac:dyDescent="0.2">
      <c r="A4173" s="341" t="s">
        <v>9257</v>
      </c>
      <c r="B4173" s="341" t="s">
        <v>9280</v>
      </c>
      <c r="C4173" s="342" t="s">
        <v>6703</v>
      </c>
      <c r="D4173" s="342" t="s">
        <v>6704</v>
      </c>
      <c r="E4173" s="342" t="s">
        <v>9325</v>
      </c>
      <c r="F4173" s="342" t="s">
        <v>6568</v>
      </c>
      <c r="G4173" s="343">
        <v>29.92</v>
      </c>
      <c r="H4173" s="342" t="s">
        <v>6594</v>
      </c>
      <c r="I4173" s="342" t="s">
        <v>6575</v>
      </c>
      <c r="J4173" s="342" t="s">
        <v>6755</v>
      </c>
      <c r="K4173" s="581" t="s">
        <v>8512</v>
      </c>
      <c r="L4173" s="344" t="s">
        <v>4090</v>
      </c>
      <c r="N4173" s="344" t="s">
        <v>9231</v>
      </c>
      <c r="O4173" s="341">
        <v>0</v>
      </c>
    </row>
    <row r="4174" spans="1:15" x14ac:dyDescent="0.2">
      <c r="A4174" s="341" t="s">
        <v>9257</v>
      </c>
      <c r="B4174" s="341" t="s">
        <v>9280</v>
      </c>
      <c r="C4174" s="342" t="s">
        <v>6703</v>
      </c>
      <c r="D4174" s="342" t="s">
        <v>6704</v>
      </c>
      <c r="E4174" s="342" t="s">
        <v>9322</v>
      </c>
      <c r="F4174" s="342" t="s">
        <v>6568</v>
      </c>
      <c r="G4174" s="343">
        <v>7.5</v>
      </c>
      <c r="H4174" s="342" t="s">
        <v>6594</v>
      </c>
      <c r="I4174" s="342" t="s">
        <v>6575</v>
      </c>
      <c r="J4174" s="342" t="s">
        <v>6755</v>
      </c>
      <c r="K4174" s="581" t="s">
        <v>7725</v>
      </c>
      <c r="L4174" s="344" t="s">
        <v>4090</v>
      </c>
      <c r="N4174" s="344" t="s">
        <v>9231</v>
      </c>
      <c r="O4174" s="341">
        <v>0</v>
      </c>
    </row>
    <row r="4175" spans="1:15" x14ac:dyDescent="0.2">
      <c r="A4175" s="341" t="s">
        <v>9257</v>
      </c>
      <c r="B4175" s="341" t="s">
        <v>9280</v>
      </c>
      <c r="C4175" s="342" t="s">
        <v>6703</v>
      </c>
      <c r="D4175" s="342" t="s">
        <v>6704</v>
      </c>
      <c r="E4175" s="342" t="s">
        <v>9319</v>
      </c>
      <c r="F4175" s="342" t="s">
        <v>6568</v>
      </c>
      <c r="G4175" s="343">
        <v>1.92</v>
      </c>
      <c r="H4175" s="342" t="s">
        <v>6594</v>
      </c>
      <c r="I4175" s="342" t="s">
        <v>6575</v>
      </c>
      <c r="J4175" s="342" t="s">
        <v>6755</v>
      </c>
      <c r="K4175" s="581" t="s">
        <v>8014</v>
      </c>
      <c r="L4175" s="344" t="s">
        <v>4090</v>
      </c>
      <c r="N4175" s="344" t="s">
        <v>9231</v>
      </c>
      <c r="O4175" s="341">
        <v>0</v>
      </c>
    </row>
    <row r="4176" spans="1:15" x14ac:dyDescent="0.2">
      <c r="A4176" s="341" t="s">
        <v>9257</v>
      </c>
      <c r="B4176" s="341" t="s">
        <v>9280</v>
      </c>
      <c r="C4176" s="342" t="s">
        <v>8503</v>
      </c>
      <c r="D4176" s="342" t="s">
        <v>6704</v>
      </c>
      <c r="E4176" s="342" t="s">
        <v>9332</v>
      </c>
      <c r="F4176" s="342" t="s">
        <v>6568</v>
      </c>
      <c r="G4176" s="343">
        <v>4.9000000000000004</v>
      </c>
      <c r="H4176" s="342" t="s">
        <v>6594</v>
      </c>
      <c r="I4176" s="342" t="s">
        <v>6575</v>
      </c>
      <c r="J4176" s="342" t="s">
        <v>6755</v>
      </c>
      <c r="K4176" s="581" t="s">
        <v>7726</v>
      </c>
      <c r="L4176" s="344" t="s">
        <v>4090</v>
      </c>
      <c r="N4176" s="344" t="s">
        <v>4090</v>
      </c>
      <c r="O4176" s="341">
        <v>0</v>
      </c>
    </row>
    <row r="4177" spans="1:15" x14ac:dyDescent="0.2">
      <c r="A4177" s="341" t="s">
        <v>9257</v>
      </c>
      <c r="B4177" s="341" t="s">
        <v>9280</v>
      </c>
      <c r="C4177" s="342" t="s">
        <v>6703</v>
      </c>
      <c r="D4177" s="342" t="s">
        <v>6704</v>
      </c>
      <c r="E4177" s="342" t="s">
        <v>9319</v>
      </c>
      <c r="F4177" s="342" t="s">
        <v>6568</v>
      </c>
      <c r="G4177" s="343">
        <v>2.4500000000000002</v>
      </c>
      <c r="H4177" s="342" t="s">
        <v>6594</v>
      </c>
      <c r="I4177" s="342" t="s">
        <v>6575</v>
      </c>
      <c r="J4177" s="342" t="s">
        <v>6755</v>
      </c>
      <c r="K4177" s="581" t="s">
        <v>7865</v>
      </c>
      <c r="L4177" s="344" t="s">
        <v>4090</v>
      </c>
      <c r="N4177" s="344" t="s">
        <v>9231</v>
      </c>
      <c r="O4177" s="341">
        <v>0</v>
      </c>
    </row>
    <row r="4178" spans="1:15" x14ac:dyDescent="0.2">
      <c r="A4178" s="341" t="s">
        <v>9257</v>
      </c>
      <c r="B4178" s="341" t="s">
        <v>9280</v>
      </c>
      <c r="C4178" s="342" t="s">
        <v>6703</v>
      </c>
      <c r="D4178" s="342" t="s">
        <v>6704</v>
      </c>
      <c r="E4178" s="342" t="s">
        <v>9320</v>
      </c>
      <c r="F4178" s="342" t="s">
        <v>6568</v>
      </c>
      <c r="G4178" s="343">
        <v>14.85</v>
      </c>
      <c r="H4178" s="342" t="s">
        <v>6594</v>
      </c>
      <c r="I4178" s="342" t="s">
        <v>6575</v>
      </c>
      <c r="J4178" s="342" t="s">
        <v>6755</v>
      </c>
      <c r="K4178" s="581" t="s">
        <v>8513</v>
      </c>
      <c r="L4178" s="344" t="s">
        <v>4090</v>
      </c>
      <c r="N4178" s="344" t="s">
        <v>9231</v>
      </c>
      <c r="O4178" s="341">
        <v>0</v>
      </c>
    </row>
    <row r="4179" spans="1:15" x14ac:dyDescent="0.2">
      <c r="A4179" s="341" t="s">
        <v>9257</v>
      </c>
      <c r="B4179" s="341" t="s">
        <v>9280</v>
      </c>
      <c r="C4179" s="342" t="s">
        <v>8503</v>
      </c>
      <c r="D4179" s="342" t="s">
        <v>6704</v>
      </c>
      <c r="E4179" s="342" t="s">
        <v>9256</v>
      </c>
      <c r="F4179" s="342" t="s">
        <v>6568</v>
      </c>
      <c r="G4179" s="343">
        <v>21.76</v>
      </c>
      <c r="H4179" s="342" t="s">
        <v>6594</v>
      </c>
      <c r="I4179" s="342" t="s">
        <v>6575</v>
      </c>
      <c r="J4179" s="342" t="s">
        <v>6755</v>
      </c>
      <c r="K4179" s="581" t="s">
        <v>8514</v>
      </c>
      <c r="L4179" s="344" t="s">
        <v>4090</v>
      </c>
      <c r="N4179" s="344" t="s">
        <v>4090</v>
      </c>
      <c r="O4179" s="341">
        <v>0</v>
      </c>
    </row>
    <row r="4180" spans="1:15" x14ac:dyDescent="0.2">
      <c r="A4180" s="341" t="s">
        <v>9257</v>
      </c>
      <c r="B4180" s="341" t="s">
        <v>9280</v>
      </c>
      <c r="C4180" s="342" t="s">
        <v>6703</v>
      </c>
      <c r="D4180" s="342" t="s">
        <v>6704</v>
      </c>
      <c r="E4180" s="342" t="s">
        <v>9322</v>
      </c>
      <c r="F4180" s="342" t="s">
        <v>6568</v>
      </c>
      <c r="G4180" s="343">
        <v>16.2</v>
      </c>
      <c r="H4180" s="342" t="s">
        <v>6594</v>
      </c>
      <c r="I4180" s="342" t="s">
        <v>6575</v>
      </c>
      <c r="J4180" s="342" t="s">
        <v>6755</v>
      </c>
      <c r="K4180" s="581" t="s">
        <v>7222</v>
      </c>
      <c r="L4180" s="344" t="s">
        <v>4090</v>
      </c>
      <c r="N4180" s="344" t="s">
        <v>9231</v>
      </c>
      <c r="O4180" s="341">
        <v>0</v>
      </c>
    </row>
    <row r="4181" spans="1:15" x14ac:dyDescent="0.2">
      <c r="A4181" s="341" t="s">
        <v>9257</v>
      </c>
      <c r="B4181" s="341" t="s">
        <v>9280</v>
      </c>
      <c r="C4181" s="342" t="s">
        <v>6703</v>
      </c>
      <c r="D4181" s="342" t="s">
        <v>6704</v>
      </c>
      <c r="E4181" s="342" t="s">
        <v>9319</v>
      </c>
      <c r="F4181" s="342" t="s">
        <v>6568</v>
      </c>
      <c r="G4181" s="343">
        <v>2.4</v>
      </c>
      <c r="H4181" s="342" t="s">
        <v>6594</v>
      </c>
      <c r="I4181" s="342" t="s">
        <v>6575</v>
      </c>
      <c r="J4181" s="342" t="s">
        <v>6755</v>
      </c>
      <c r="K4181" s="581" t="s">
        <v>8007</v>
      </c>
      <c r="L4181" s="344" t="s">
        <v>4090</v>
      </c>
      <c r="N4181" s="344" t="s">
        <v>9231</v>
      </c>
      <c r="O4181" s="341">
        <v>0</v>
      </c>
    </row>
    <row r="4182" spans="1:15" x14ac:dyDescent="0.2">
      <c r="A4182" s="341" t="s">
        <v>9257</v>
      </c>
      <c r="B4182" s="341" t="s">
        <v>9280</v>
      </c>
      <c r="C4182" s="342" t="s">
        <v>8503</v>
      </c>
      <c r="D4182" s="342" t="s">
        <v>6704</v>
      </c>
      <c r="E4182" s="342" t="s">
        <v>9255</v>
      </c>
      <c r="F4182" s="342" t="s">
        <v>6568</v>
      </c>
      <c r="G4182" s="343">
        <v>3.5</v>
      </c>
      <c r="H4182" s="342" t="s">
        <v>6594</v>
      </c>
      <c r="I4182" s="342" t="s">
        <v>6575</v>
      </c>
      <c r="J4182" s="342" t="s">
        <v>6755</v>
      </c>
      <c r="K4182" s="581" t="s">
        <v>8515</v>
      </c>
      <c r="L4182" s="344" t="s">
        <v>4090</v>
      </c>
      <c r="N4182" s="344" t="s">
        <v>4090</v>
      </c>
      <c r="O4182" s="341">
        <v>0</v>
      </c>
    </row>
    <row r="4183" spans="1:15" x14ac:dyDescent="0.2">
      <c r="A4183" s="341" t="s">
        <v>9257</v>
      </c>
      <c r="B4183" s="341" t="s">
        <v>9280</v>
      </c>
      <c r="C4183" s="342" t="s">
        <v>8503</v>
      </c>
      <c r="D4183" s="342" t="s">
        <v>6704</v>
      </c>
      <c r="E4183" s="342" t="s">
        <v>9322</v>
      </c>
      <c r="F4183" s="342" t="s">
        <v>6568</v>
      </c>
      <c r="G4183" s="343">
        <v>3.4</v>
      </c>
      <c r="H4183" s="342" t="s">
        <v>6594</v>
      </c>
      <c r="I4183" s="342" t="s">
        <v>6575</v>
      </c>
      <c r="J4183" s="342" t="s">
        <v>6755</v>
      </c>
      <c r="K4183" s="581" t="s">
        <v>8516</v>
      </c>
      <c r="L4183" s="344" t="s">
        <v>4090</v>
      </c>
      <c r="N4183" s="344" t="s">
        <v>4090</v>
      </c>
      <c r="O4183" s="341">
        <v>0</v>
      </c>
    </row>
    <row r="4184" spans="1:15" x14ac:dyDescent="0.2">
      <c r="A4184" s="341" t="s">
        <v>9257</v>
      </c>
      <c r="B4184" s="341" t="s">
        <v>9280</v>
      </c>
      <c r="C4184" s="342" t="s">
        <v>8503</v>
      </c>
      <c r="D4184" s="342" t="s">
        <v>6704</v>
      </c>
      <c r="E4184" s="342" t="s">
        <v>9328</v>
      </c>
      <c r="F4184" s="342" t="s">
        <v>6568</v>
      </c>
      <c r="G4184" s="343">
        <v>4.96</v>
      </c>
      <c r="H4184" s="342" t="s">
        <v>6594</v>
      </c>
      <c r="I4184" s="342" t="s">
        <v>6575</v>
      </c>
      <c r="J4184" s="342" t="s">
        <v>6755</v>
      </c>
      <c r="K4184" s="581" t="s">
        <v>8517</v>
      </c>
      <c r="L4184" s="344" t="s">
        <v>4090</v>
      </c>
      <c r="N4184" s="344" t="s">
        <v>4090</v>
      </c>
      <c r="O4184" s="341">
        <v>0</v>
      </c>
    </row>
    <row r="4185" spans="1:15" x14ac:dyDescent="0.2">
      <c r="A4185" s="341" t="s">
        <v>9257</v>
      </c>
      <c r="B4185" s="341" t="s">
        <v>9280</v>
      </c>
      <c r="C4185" s="342" t="s">
        <v>8503</v>
      </c>
      <c r="D4185" s="342" t="s">
        <v>6704</v>
      </c>
      <c r="E4185" s="342" t="s">
        <v>9328</v>
      </c>
      <c r="F4185" s="342" t="s">
        <v>6568</v>
      </c>
      <c r="G4185" s="343">
        <v>3.6</v>
      </c>
      <c r="H4185" s="342" t="s">
        <v>6594</v>
      </c>
      <c r="I4185" s="342" t="s">
        <v>6575</v>
      </c>
      <c r="J4185" s="342" t="s">
        <v>6755</v>
      </c>
      <c r="K4185" s="581" t="s">
        <v>8260</v>
      </c>
      <c r="L4185" s="344" t="s">
        <v>4090</v>
      </c>
      <c r="N4185" s="344" t="s">
        <v>4090</v>
      </c>
      <c r="O4185" s="341">
        <v>0</v>
      </c>
    </row>
    <row r="4186" spans="1:15" x14ac:dyDescent="0.2">
      <c r="A4186" s="341" t="s">
        <v>9257</v>
      </c>
      <c r="B4186" s="341" t="s">
        <v>9280</v>
      </c>
      <c r="C4186" s="342" t="s">
        <v>8503</v>
      </c>
      <c r="D4186" s="342" t="s">
        <v>6704</v>
      </c>
      <c r="E4186" s="342" t="s">
        <v>9325</v>
      </c>
      <c r="F4186" s="342" t="s">
        <v>6568</v>
      </c>
      <c r="G4186" s="343">
        <v>3.5</v>
      </c>
      <c r="H4186" s="342" t="s">
        <v>6594</v>
      </c>
      <c r="I4186" s="342" t="s">
        <v>6575</v>
      </c>
      <c r="J4186" s="342" t="s">
        <v>6755</v>
      </c>
      <c r="K4186" s="581" t="s">
        <v>8518</v>
      </c>
      <c r="L4186" s="344" t="s">
        <v>4090</v>
      </c>
      <c r="N4186" s="344" t="s">
        <v>4090</v>
      </c>
      <c r="O4186" s="341">
        <v>0</v>
      </c>
    </row>
    <row r="4187" spans="1:15" x14ac:dyDescent="0.2">
      <c r="A4187" s="341" t="s">
        <v>9257</v>
      </c>
      <c r="B4187" s="341" t="s">
        <v>9280</v>
      </c>
      <c r="C4187" s="342" t="s">
        <v>6703</v>
      </c>
      <c r="D4187" s="342" t="s">
        <v>6704</v>
      </c>
      <c r="E4187" s="342" t="s">
        <v>9320</v>
      </c>
      <c r="F4187" s="342" t="s">
        <v>6568</v>
      </c>
      <c r="G4187" s="343">
        <v>18.900000000000002</v>
      </c>
      <c r="H4187" s="342" t="s">
        <v>6594</v>
      </c>
      <c r="I4187" s="342" t="s">
        <v>6575</v>
      </c>
      <c r="J4187" s="342" t="s">
        <v>6755</v>
      </c>
      <c r="K4187" s="581" t="s">
        <v>7465</v>
      </c>
      <c r="L4187" s="344" t="s">
        <v>4090</v>
      </c>
      <c r="N4187" s="344" t="s">
        <v>9231</v>
      </c>
      <c r="O4187" s="341">
        <v>0</v>
      </c>
    </row>
    <row r="4188" spans="1:15" x14ac:dyDescent="0.2">
      <c r="A4188" s="341" t="s">
        <v>9257</v>
      </c>
      <c r="B4188" s="341" t="s">
        <v>9280</v>
      </c>
      <c r="C4188" s="342" t="s">
        <v>8503</v>
      </c>
      <c r="D4188" s="342" t="s">
        <v>6704</v>
      </c>
      <c r="E4188" s="342" t="s">
        <v>9255</v>
      </c>
      <c r="F4188" s="342" t="s">
        <v>6568</v>
      </c>
      <c r="G4188" s="343">
        <v>16.399999999999999</v>
      </c>
      <c r="H4188" s="342" t="s">
        <v>6594</v>
      </c>
      <c r="I4188" s="342" t="s">
        <v>6575</v>
      </c>
      <c r="J4188" s="342" t="s">
        <v>6755</v>
      </c>
      <c r="K4188" s="581" t="s">
        <v>8519</v>
      </c>
      <c r="L4188" s="344" t="s">
        <v>4090</v>
      </c>
      <c r="N4188" s="344" t="s">
        <v>4090</v>
      </c>
      <c r="O4188" s="341">
        <v>0</v>
      </c>
    </row>
    <row r="4189" spans="1:15" x14ac:dyDescent="0.2">
      <c r="A4189" s="341" t="s">
        <v>9257</v>
      </c>
      <c r="B4189" s="341" t="s">
        <v>9280</v>
      </c>
      <c r="C4189" s="342" t="s">
        <v>8503</v>
      </c>
      <c r="D4189" s="342" t="s">
        <v>6704</v>
      </c>
      <c r="E4189" s="342" t="s">
        <v>9324</v>
      </c>
      <c r="F4189" s="342" t="s">
        <v>6568</v>
      </c>
      <c r="G4189" s="343">
        <v>28.8</v>
      </c>
      <c r="H4189" s="342" t="s">
        <v>6594</v>
      </c>
      <c r="I4189" s="342" t="s">
        <v>6575</v>
      </c>
      <c r="J4189" s="342" t="s">
        <v>6755</v>
      </c>
      <c r="K4189" s="581" t="s">
        <v>6985</v>
      </c>
      <c r="L4189" s="344" t="s">
        <v>4090</v>
      </c>
      <c r="N4189" s="344" t="s">
        <v>4090</v>
      </c>
      <c r="O4189" s="341">
        <v>0</v>
      </c>
    </row>
    <row r="4190" spans="1:15" x14ac:dyDescent="0.2">
      <c r="A4190" s="341" t="s">
        <v>9257</v>
      </c>
      <c r="B4190" s="341" t="s">
        <v>9280</v>
      </c>
      <c r="C4190" s="342" t="s">
        <v>8498</v>
      </c>
      <c r="D4190" s="342" t="s">
        <v>6704</v>
      </c>
      <c r="E4190" s="342" t="s">
        <v>9326</v>
      </c>
      <c r="F4190" s="342" t="s">
        <v>6568</v>
      </c>
      <c r="G4190" s="343">
        <v>11.88</v>
      </c>
      <c r="H4190" s="342" t="s">
        <v>6594</v>
      </c>
      <c r="I4190" s="342" t="s">
        <v>6575</v>
      </c>
      <c r="J4190" s="342" t="s">
        <v>6755</v>
      </c>
      <c r="K4190" s="581" t="s">
        <v>8250</v>
      </c>
      <c r="L4190" s="344" t="s">
        <v>4090</v>
      </c>
      <c r="N4190" s="344" t="s">
        <v>4090</v>
      </c>
      <c r="O4190" s="341">
        <v>0</v>
      </c>
    </row>
    <row r="4191" spans="1:15" x14ac:dyDescent="0.2">
      <c r="A4191" s="341" t="s">
        <v>9257</v>
      </c>
      <c r="B4191" s="341" t="s">
        <v>9280</v>
      </c>
      <c r="C4191" s="342" t="s">
        <v>8503</v>
      </c>
      <c r="D4191" s="342" t="s">
        <v>6704</v>
      </c>
      <c r="E4191" s="342" t="s">
        <v>9334</v>
      </c>
      <c r="F4191" s="342" t="s">
        <v>6568</v>
      </c>
      <c r="G4191" s="343">
        <v>20.330000000000002</v>
      </c>
      <c r="H4191" s="342" t="s">
        <v>6594</v>
      </c>
      <c r="I4191" s="342" t="s">
        <v>6575</v>
      </c>
      <c r="J4191" s="342" t="s">
        <v>6755</v>
      </c>
      <c r="K4191" s="581" t="s">
        <v>7243</v>
      </c>
      <c r="L4191" s="344" t="s">
        <v>4090</v>
      </c>
      <c r="N4191" s="344" t="s">
        <v>4090</v>
      </c>
      <c r="O4191" s="341">
        <v>0</v>
      </c>
    </row>
    <row r="4192" spans="1:15" x14ac:dyDescent="0.2">
      <c r="A4192" s="341" t="s">
        <v>9257</v>
      </c>
      <c r="B4192" s="341" t="s">
        <v>9280</v>
      </c>
      <c r="C4192" s="342" t="s">
        <v>6703</v>
      </c>
      <c r="D4192" s="342" t="s">
        <v>6704</v>
      </c>
      <c r="E4192" s="342" t="s">
        <v>9322</v>
      </c>
      <c r="F4192" s="342" t="s">
        <v>6568</v>
      </c>
      <c r="G4192" s="343">
        <v>16.2</v>
      </c>
      <c r="H4192" s="342" t="s">
        <v>6594</v>
      </c>
      <c r="I4192" s="342" t="s">
        <v>6575</v>
      </c>
      <c r="J4192" s="342" t="s">
        <v>6755</v>
      </c>
      <c r="K4192" s="581" t="s">
        <v>8173</v>
      </c>
      <c r="L4192" s="344" t="s">
        <v>4090</v>
      </c>
      <c r="N4192" s="344" t="s">
        <v>9231</v>
      </c>
      <c r="O4192" s="341">
        <v>0</v>
      </c>
    </row>
    <row r="4193" spans="1:15" x14ac:dyDescent="0.2">
      <c r="A4193" s="341" t="s">
        <v>9257</v>
      </c>
      <c r="B4193" s="341" t="s">
        <v>9280</v>
      </c>
      <c r="C4193" s="342" t="s">
        <v>6703</v>
      </c>
      <c r="D4193" s="342" t="s">
        <v>6704</v>
      </c>
      <c r="E4193" s="342" t="s">
        <v>9319</v>
      </c>
      <c r="F4193" s="342" t="s">
        <v>6568</v>
      </c>
      <c r="G4193" s="343">
        <v>5.94</v>
      </c>
      <c r="H4193" s="342" t="s">
        <v>6594</v>
      </c>
      <c r="I4193" s="342" t="s">
        <v>6575</v>
      </c>
      <c r="J4193" s="342" t="s">
        <v>6755</v>
      </c>
      <c r="K4193" s="581" t="s">
        <v>8123</v>
      </c>
      <c r="L4193" s="344" t="s">
        <v>4090</v>
      </c>
      <c r="N4193" s="344" t="s">
        <v>9231</v>
      </c>
      <c r="O4193" s="341">
        <v>0</v>
      </c>
    </row>
    <row r="4194" spans="1:15" x14ac:dyDescent="0.2">
      <c r="A4194" s="341" t="s">
        <v>9257</v>
      </c>
      <c r="B4194" s="341" t="s">
        <v>9280</v>
      </c>
      <c r="C4194" s="342" t="s">
        <v>6703</v>
      </c>
      <c r="D4194" s="342" t="s">
        <v>6704</v>
      </c>
      <c r="E4194" s="342" t="s">
        <v>9334</v>
      </c>
      <c r="F4194" s="342" t="s">
        <v>6568</v>
      </c>
      <c r="G4194" s="343">
        <v>17.68</v>
      </c>
      <c r="H4194" s="342" t="s">
        <v>6594</v>
      </c>
      <c r="I4194" s="342" t="s">
        <v>6575</v>
      </c>
      <c r="J4194" s="342" t="s">
        <v>6755</v>
      </c>
      <c r="K4194" s="581" t="s">
        <v>6989</v>
      </c>
      <c r="L4194" s="344" t="s">
        <v>4090</v>
      </c>
      <c r="N4194" s="344" t="s">
        <v>9231</v>
      </c>
      <c r="O4194" s="341">
        <v>0</v>
      </c>
    </row>
    <row r="4195" spans="1:15" x14ac:dyDescent="0.2">
      <c r="A4195" s="341" t="s">
        <v>9257</v>
      </c>
      <c r="B4195" s="341" t="s">
        <v>9280</v>
      </c>
      <c r="C4195" s="342" t="s">
        <v>8503</v>
      </c>
      <c r="D4195" s="342" t="s">
        <v>6704</v>
      </c>
      <c r="E4195" s="342" t="s">
        <v>9325</v>
      </c>
      <c r="F4195" s="342" t="s">
        <v>6568</v>
      </c>
      <c r="G4195" s="343">
        <v>12.6</v>
      </c>
      <c r="H4195" s="342" t="s">
        <v>6594</v>
      </c>
      <c r="I4195" s="342" t="s">
        <v>6575</v>
      </c>
      <c r="J4195" s="342" t="s">
        <v>6755</v>
      </c>
      <c r="K4195" s="581" t="s">
        <v>7624</v>
      </c>
      <c r="L4195" s="344" t="s">
        <v>4090</v>
      </c>
      <c r="N4195" s="344" t="s">
        <v>4090</v>
      </c>
      <c r="O4195" s="341">
        <v>0</v>
      </c>
    </row>
    <row r="4196" spans="1:15" x14ac:dyDescent="0.2">
      <c r="A4196" s="341" t="s">
        <v>9257</v>
      </c>
      <c r="B4196" s="341" t="s">
        <v>9280</v>
      </c>
      <c r="C4196" s="342" t="s">
        <v>8498</v>
      </c>
      <c r="D4196" s="342" t="s">
        <v>6704</v>
      </c>
      <c r="E4196" s="342" t="s">
        <v>9326</v>
      </c>
      <c r="F4196" s="342" t="s">
        <v>6568</v>
      </c>
      <c r="G4196" s="343">
        <v>10.200000000000001</v>
      </c>
      <c r="H4196" s="342" t="s">
        <v>6594</v>
      </c>
      <c r="I4196" s="342" t="s">
        <v>6575</v>
      </c>
      <c r="J4196" s="342" t="s">
        <v>6755</v>
      </c>
      <c r="K4196" s="581" t="s">
        <v>7264</v>
      </c>
      <c r="L4196" s="344" t="s">
        <v>4090</v>
      </c>
      <c r="N4196" s="344" t="s">
        <v>4090</v>
      </c>
      <c r="O4196" s="341">
        <v>0</v>
      </c>
    </row>
    <row r="4197" spans="1:15" x14ac:dyDescent="0.2">
      <c r="A4197" s="341" t="s">
        <v>9257</v>
      </c>
      <c r="B4197" s="341" t="s">
        <v>9280</v>
      </c>
      <c r="C4197" s="342" t="s">
        <v>8503</v>
      </c>
      <c r="D4197" s="342" t="s">
        <v>6704</v>
      </c>
      <c r="E4197" s="342" t="s">
        <v>9320</v>
      </c>
      <c r="F4197" s="342" t="s">
        <v>6568</v>
      </c>
      <c r="G4197" s="343">
        <v>27</v>
      </c>
      <c r="H4197" s="342" t="s">
        <v>6594</v>
      </c>
      <c r="I4197" s="342" t="s">
        <v>6575</v>
      </c>
      <c r="J4197" s="342" t="s">
        <v>6755</v>
      </c>
      <c r="K4197" s="581" t="s">
        <v>7869</v>
      </c>
      <c r="L4197" s="344" t="s">
        <v>4090</v>
      </c>
      <c r="N4197" s="344" t="s">
        <v>4090</v>
      </c>
      <c r="O4197" s="341">
        <v>0</v>
      </c>
    </row>
    <row r="4198" spans="1:15" x14ac:dyDescent="0.2">
      <c r="A4198" s="341" t="s">
        <v>9257</v>
      </c>
      <c r="B4198" s="341" t="s">
        <v>9280</v>
      </c>
      <c r="C4198" s="342" t="s">
        <v>6703</v>
      </c>
      <c r="D4198" s="342" t="s">
        <v>6704</v>
      </c>
      <c r="E4198" s="342" t="s">
        <v>9326</v>
      </c>
      <c r="F4198" s="342" t="s">
        <v>6568</v>
      </c>
      <c r="G4198" s="343">
        <v>3.85</v>
      </c>
      <c r="H4198" s="342" t="s">
        <v>6594</v>
      </c>
      <c r="I4198" s="342" t="s">
        <v>6575</v>
      </c>
      <c r="J4198" s="342" t="s">
        <v>6755</v>
      </c>
      <c r="K4198" s="581" t="s">
        <v>8520</v>
      </c>
      <c r="L4198" s="344" t="s">
        <v>4090</v>
      </c>
      <c r="N4198" s="344" t="s">
        <v>9231</v>
      </c>
      <c r="O4198" s="341">
        <v>0</v>
      </c>
    </row>
    <row r="4199" spans="1:15" x14ac:dyDescent="0.2">
      <c r="A4199" s="341" t="s">
        <v>9257</v>
      </c>
      <c r="B4199" s="341" t="s">
        <v>9280</v>
      </c>
      <c r="C4199" s="342" t="s">
        <v>8503</v>
      </c>
      <c r="D4199" s="342" t="s">
        <v>6704</v>
      </c>
      <c r="E4199" s="342" t="s">
        <v>9323</v>
      </c>
      <c r="F4199" s="342" t="s">
        <v>6568</v>
      </c>
      <c r="G4199" s="343">
        <v>5.4</v>
      </c>
      <c r="H4199" s="342" t="s">
        <v>6594</v>
      </c>
      <c r="I4199" s="342" t="s">
        <v>6575</v>
      </c>
      <c r="J4199" s="342" t="s">
        <v>6755</v>
      </c>
      <c r="K4199" s="581" t="s">
        <v>7279</v>
      </c>
      <c r="L4199" s="344" t="s">
        <v>4090</v>
      </c>
      <c r="N4199" s="344" t="s">
        <v>4090</v>
      </c>
      <c r="O4199" s="341">
        <v>0</v>
      </c>
    </row>
    <row r="4200" spans="1:15" x14ac:dyDescent="0.2">
      <c r="A4200" s="341" t="s">
        <v>9257</v>
      </c>
      <c r="B4200" s="341" t="s">
        <v>9280</v>
      </c>
      <c r="C4200" s="342" t="s">
        <v>8503</v>
      </c>
      <c r="D4200" s="342" t="s">
        <v>6704</v>
      </c>
      <c r="E4200" s="342" t="s">
        <v>9326</v>
      </c>
      <c r="F4200" s="342" t="s">
        <v>6568</v>
      </c>
      <c r="G4200" s="343">
        <v>18.600000000000001</v>
      </c>
      <c r="H4200" s="342" t="s">
        <v>6594</v>
      </c>
      <c r="I4200" s="342" t="s">
        <v>6575</v>
      </c>
      <c r="J4200" s="342" t="s">
        <v>6755</v>
      </c>
      <c r="K4200" s="581" t="s">
        <v>7872</v>
      </c>
      <c r="L4200" s="344" t="s">
        <v>4090</v>
      </c>
      <c r="N4200" s="344" t="s">
        <v>4090</v>
      </c>
      <c r="O4200" s="341">
        <v>0</v>
      </c>
    </row>
    <row r="4201" spans="1:15" x14ac:dyDescent="0.2">
      <c r="A4201" s="341" t="s">
        <v>9257</v>
      </c>
      <c r="B4201" s="341" t="s">
        <v>9280</v>
      </c>
      <c r="C4201" s="342" t="s">
        <v>6703</v>
      </c>
      <c r="D4201" s="342" t="s">
        <v>6704</v>
      </c>
      <c r="E4201" s="342" t="s">
        <v>9338</v>
      </c>
      <c r="F4201" s="342" t="s">
        <v>6568</v>
      </c>
      <c r="G4201" s="343">
        <v>7</v>
      </c>
      <c r="H4201" s="342" t="s">
        <v>6594</v>
      </c>
      <c r="I4201" s="342" t="s">
        <v>6575</v>
      </c>
      <c r="J4201" s="342" t="s">
        <v>6755</v>
      </c>
      <c r="K4201" s="581" t="s">
        <v>8064</v>
      </c>
      <c r="L4201" s="344" t="s">
        <v>4090</v>
      </c>
      <c r="N4201" s="344" t="s">
        <v>9231</v>
      </c>
      <c r="O4201" s="341">
        <v>0</v>
      </c>
    </row>
    <row r="4202" spans="1:15" x14ac:dyDescent="0.2">
      <c r="A4202" s="341" t="s">
        <v>9257</v>
      </c>
      <c r="B4202" s="341" t="s">
        <v>9280</v>
      </c>
      <c r="C4202" s="342" t="s">
        <v>6703</v>
      </c>
      <c r="D4202" s="342" t="s">
        <v>6704</v>
      </c>
      <c r="E4202" s="342" t="s">
        <v>9321</v>
      </c>
      <c r="F4202" s="342" t="s">
        <v>6568</v>
      </c>
      <c r="G4202" s="343">
        <v>3.67</v>
      </c>
      <c r="H4202" s="342" t="s">
        <v>6594</v>
      </c>
      <c r="I4202" s="342" t="s">
        <v>6575</v>
      </c>
      <c r="J4202" s="342" t="s">
        <v>6755</v>
      </c>
      <c r="K4202" s="581" t="s">
        <v>8521</v>
      </c>
      <c r="L4202" s="344" t="s">
        <v>4090</v>
      </c>
      <c r="N4202" s="344" t="s">
        <v>9231</v>
      </c>
      <c r="O4202" s="341">
        <v>0</v>
      </c>
    </row>
    <row r="4203" spans="1:15" x14ac:dyDescent="0.2">
      <c r="A4203" s="341" t="s">
        <v>9257</v>
      </c>
      <c r="B4203" s="341" t="s">
        <v>9280</v>
      </c>
      <c r="C4203" s="342" t="s">
        <v>6703</v>
      </c>
      <c r="D4203" s="342" t="s">
        <v>6704</v>
      </c>
      <c r="E4203" s="342" t="s">
        <v>9333</v>
      </c>
      <c r="F4203" s="342" t="s">
        <v>6568</v>
      </c>
      <c r="G4203" s="343">
        <v>6.3</v>
      </c>
      <c r="H4203" s="342" t="s">
        <v>6594</v>
      </c>
      <c r="I4203" s="342" t="s">
        <v>6575</v>
      </c>
      <c r="J4203" s="342" t="s">
        <v>6755</v>
      </c>
      <c r="K4203" s="581" t="s">
        <v>8068</v>
      </c>
      <c r="L4203" s="344" t="s">
        <v>4090</v>
      </c>
      <c r="N4203" s="344" t="s">
        <v>9231</v>
      </c>
      <c r="O4203" s="341">
        <v>0</v>
      </c>
    </row>
    <row r="4204" spans="1:15" x14ac:dyDescent="0.2">
      <c r="A4204" s="341" t="s">
        <v>9257</v>
      </c>
      <c r="B4204" s="341" t="s">
        <v>9280</v>
      </c>
      <c r="C4204" s="342" t="s">
        <v>8503</v>
      </c>
      <c r="D4204" s="342" t="s">
        <v>6704</v>
      </c>
      <c r="E4204" s="342" t="s">
        <v>9255</v>
      </c>
      <c r="F4204" s="342" t="s">
        <v>6568</v>
      </c>
      <c r="G4204" s="343">
        <v>24</v>
      </c>
      <c r="H4204" s="342" t="s">
        <v>6594</v>
      </c>
      <c r="I4204" s="342" t="s">
        <v>6575</v>
      </c>
      <c r="J4204" s="342" t="s">
        <v>6755</v>
      </c>
      <c r="K4204" s="581" t="s">
        <v>7294</v>
      </c>
      <c r="L4204" s="344" t="s">
        <v>4090</v>
      </c>
      <c r="N4204" s="344" t="s">
        <v>4090</v>
      </c>
      <c r="O4204" s="341">
        <v>0</v>
      </c>
    </row>
    <row r="4205" spans="1:15" x14ac:dyDescent="0.2">
      <c r="A4205" s="341" t="s">
        <v>9257</v>
      </c>
      <c r="B4205" s="341" t="s">
        <v>9280</v>
      </c>
      <c r="C4205" s="342" t="s">
        <v>6703</v>
      </c>
      <c r="D4205" s="342" t="s">
        <v>6704</v>
      </c>
      <c r="E4205" s="342" t="s">
        <v>9323</v>
      </c>
      <c r="F4205" s="342" t="s">
        <v>6568</v>
      </c>
      <c r="G4205" s="343">
        <v>4.7700000000000005</v>
      </c>
      <c r="H4205" s="342" t="s">
        <v>6594</v>
      </c>
      <c r="I4205" s="342" t="s">
        <v>6575</v>
      </c>
      <c r="J4205" s="342" t="s">
        <v>6755</v>
      </c>
      <c r="K4205" s="581" t="s">
        <v>7307</v>
      </c>
      <c r="L4205" s="344" t="s">
        <v>4090</v>
      </c>
      <c r="N4205" s="344" t="s">
        <v>9231</v>
      </c>
      <c r="O4205" s="341">
        <v>0</v>
      </c>
    </row>
    <row r="4206" spans="1:15" x14ac:dyDescent="0.2">
      <c r="A4206" s="341" t="s">
        <v>9257</v>
      </c>
      <c r="B4206" s="341" t="s">
        <v>9280</v>
      </c>
      <c r="C4206" s="342" t="s">
        <v>6703</v>
      </c>
      <c r="D4206" s="342" t="s">
        <v>6704</v>
      </c>
      <c r="E4206" s="342" t="s">
        <v>9319</v>
      </c>
      <c r="F4206" s="342" t="s">
        <v>6568</v>
      </c>
      <c r="G4206" s="343">
        <v>8.14</v>
      </c>
      <c r="H4206" s="342" t="s">
        <v>6594</v>
      </c>
      <c r="I4206" s="342" t="s">
        <v>6575</v>
      </c>
      <c r="J4206" s="342" t="s">
        <v>6755</v>
      </c>
      <c r="K4206" s="581" t="s">
        <v>6821</v>
      </c>
      <c r="L4206" s="344" t="s">
        <v>4090</v>
      </c>
      <c r="N4206" s="344" t="s">
        <v>9231</v>
      </c>
      <c r="O4206" s="341">
        <v>0</v>
      </c>
    </row>
    <row r="4207" spans="1:15" x14ac:dyDescent="0.2">
      <c r="A4207" s="341" t="s">
        <v>9257</v>
      </c>
      <c r="B4207" s="341" t="s">
        <v>9280</v>
      </c>
      <c r="C4207" s="342" t="s">
        <v>8503</v>
      </c>
      <c r="D4207" s="342" t="s">
        <v>6704</v>
      </c>
      <c r="E4207" s="342" t="s">
        <v>9323</v>
      </c>
      <c r="F4207" s="342" t="s">
        <v>6568</v>
      </c>
      <c r="G4207" s="343">
        <v>4.6399999999999997</v>
      </c>
      <c r="H4207" s="342" t="s">
        <v>6594</v>
      </c>
      <c r="I4207" s="342" t="s">
        <v>6575</v>
      </c>
      <c r="J4207" s="342" t="s">
        <v>6755</v>
      </c>
      <c r="K4207" s="581" t="s">
        <v>7299</v>
      </c>
      <c r="L4207" s="344" t="s">
        <v>4090</v>
      </c>
      <c r="N4207" s="344" t="s">
        <v>4090</v>
      </c>
      <c r="O4207" s="341">
        <v>0</v>
      </c>
    </row>
    <row r="4208" spans="1:15" x14ac:dyDescent="0.2">
      <c r="A4208" s="341" t="s">
        <v>9257</v>
      </c>
      <c r="B4208" s="341" t="s">
        <v>9280</v>
      </c>
      <c r="C4208" s="342" t="s">
        <v>6703</v>
      </c>
      <c r="D4208" s="342" t="s">
        <v>6704</v>
      </c>
      <c r="E4208" s="342" t="s">
        <v>9334</v>
      </c>
      <c r="F4208" s="342" t="s">
        <v>6568</v>
      </c>
      <c r="G4208" s="343">
        <v>6.9</v>
      </c>
      <c r="H4208" s="342" t="s">
        <v>6594</v>
      </c>
      <c r="I4208" s="342" t="s">
        <v>6575</v>
      </c>
      <c r="J4208" s="342" t="s">
        <v>6755</v>
      </c>
      <c r="K4208" s="581" t="s">
        <v>8071</v>
      </c>
      <c r="L4208" s="344" t="s">
        <v>4090</v>
      </c>
      <c r="N4208" s="344" t="s">
        <v>9231</v>
      </c>
      <c r="O4208" s="341">
        <v>0</v>
      </c>
    </row>
    <row r="4209" spans="1:15" x14ac:dyDescent="0.2">
      <c r="A4209" s="341" t="s">
        <v>9257</v>
      </c>
      <c r="B4209" s="341" t="s">
        <v>9280</v>
      </c>
      <c r="C4209" s="342" t="s">
        <v>6703</v>
      </c>
      <c r="D4209" s="342" t="s">
        <v>6704</v>
      </c>
      <c r="E4209" s="342" t="s">
        <v>9319</v>
      </c>
      <c r="F4209" s="342" t="s">
        <v>6568</v>
      </c>
      <c r="G4209" s="343">
        <v>10.81</v>
      </c>
      <c r="H4209" s="342" t="s">
        <v>6594</v>
      </c>
      <c r="I4209" s="342" t="s">
        <v>6575</v>
      </c>
      <c r="J4209" s="342" t="s">
        <v>6755</v>
      </c>
      <c r="K4209" s="581" t="s">
        <v>8522</v>
      </c>
      <c r="L4209" s="344" t="s">
        <v>4090</v>
      </c>
      <c r="N4209" s="344" t="s">
        <v>9231</v>
      </c>
      <c r="O4209" s="341">
        <v>0</v>
      </c>
    </row>
    <row r="4210" spans="1:15" x14ac:dyDescent="0.2">
      <c r="A4210" s="341" t="s">
        <v>9257</v>
      </c>
      <c r="B4210" s="341" t="s">
        <v>9280</v>
      </c>
      <c r="C4210" s="342" t="s">
        <v>6703</v>
      </c>
      <c r="D4210" s="342" t="s">
        <v>6704</v>
      </c>
      <c r="E4210" s="342" t="s">
        <v>9320</v>
      </c>
      <c r="F4210" s="342" t="s">
        <v>6568</v>
      </c>
      <c r="G4210" s="343">
        <v>7.55</v>
      </c>
      <c r="H4210" s="342" t="s">
        <v>6594</v>
      </c>
      <c r="I4210" s="342" t="s">
        <v>6575</v>
      </c>
      <c r="J4210" s="342" t="s">
        <v>6755</v>
      </c>
      <c r="K4210" s="581" t="s">
        <v>8416</v>
      </c>
      <c r="L4210" s="344" t="s">
        <v>4090</v>
      </c>
      <c r="N4210" s="344" t="s">
        <v>9231</v>
      </c>
      <c r="O4210" s="341">
        <v>0</v>
      </c>
    </row>
    <row r="4211" spans="1:15" x14ac:dyDescent="0.2">
      <c r="A4211" s="341" t="s">
        <v>9257</v>
      </c>
      <c r="B4211" s="341" t="s">
        <v>9280</v>
      </c>
      <c r="C4211" s="342" t="s">
        <v>6703</v>
      </c>
      <c r="D4211" s="342" t="s">
        <v>6704</v>
      </c>
      <c r="E4211" s="342" t="s">
        <v>9322</v>
      </c>
      <c r="F4211" s="342" t="s">
        <v>6568</v>
      </c>
      <c r="G4211" s="343">
        <v>10.08</v>
      </c>
      <c r="H4211" s="342" t="s">
        <v>6594</v>
      </c>
      <c r="I4211" s="342" t="s">
        <v>6575</v>
      </c>
      <c r="J4211" s="342" t="s">
        <v>6755</v>
      </c>
      <c r="K4211" s="581" t="s">
        <v>8073</v>
      </c>
      <c r="L4211" s="344" t="s">
        <v>4090</v>
      </c>
      <c r="N4211" s="344" t="s">
        <v>9231</v>
      </c>
      <c r="O4211" s="341">
        <v>0</v>
      </c>
    </row>
    <row r="4212" spans="1:15" x14ac:dyDescent="0.2">
      <c r="A4212" s="341" t="s">
        <v>9257</v>
      </c>
      <c r="B4212" s="341" t="s">
        <v>9280</v>
      </c>
      <c r="C4212" s="342" t="s">
        <v>8498</v>
      </c>
      <c r="D4212" s="342" t="s">
        <v>6704</v>
      </c>
      <c r="E4212" s="342" t="s">
        <v>9325</v>
      </c>
      <c r="F4212" s="342" t="s">
        <v>6568</v>
      </c>
      <c r="G4212" s="343">
        <v>6.25</v>
      </c>
      <c r="H4212" s="342" t="s">
        <v>6594</v>
      </c>
      <c r="I4212" s="342" t="s">
        <v>6575</v>
      </c>
      <c r="J4212" s="342" t="s">
        <v>6755</v>
      </c>
      <c r="K4212" s="581" t="s">
        <v>8263</v>
      </c>
      <c r="L4212" s="344" t="s">
        <v>4090</v>
      </c>
      <c r="N4212" s="344" t="s">
        <v>4090</v>
      </c>
      <c r="O4212" s="341">
        <v>0</v>
      </c>
    </row>
    <row r="4213" spans="1:15" x14ac:dyDescent="0.2">
      <c r="A4213" s="341" t="s">
        <v>9257</v>
      </c>
      <c r="B4213" s="341" t="s">
        <v>9280</v>
      </c>
      <c r="C4213" s="342" t="s">
        <v>8503</v>
      </c>
      <c r="D4213" s="342" t="s">
        <v>6704</v>
      </c>
      <c r="E4213" s="342" t="s">
        <v>9325</v>
      </c>
      <c r="F4213" s="342" t="s">
        <v>6568</v>
      </c>
      <c r="G4213" s="343">
        <v>7.5600000000000005</v>
      </c>
      <c r="H4213" s="342" t="s">
        <v>6594</v>
      </c>
      <c r="I4213" s="342" t="s">
        <v>6575</v>
      </c>
      <c r="J4213" s="342" t="s">
        <v>6755</v>
      </c>
      <c r="K4213" s="581" t="s">
        <v>7321</v>
      </c>
      <c r="L4213" s="344" t="s">
        <v>4090</v>
      </c>
      <c r="N4213" s="344" t="s">
        <v>4090</v>
      </c>
      <c r="O4213" s="341">
        <v>0</v>
      </c>
    </row>
    <row r="4214" spans="1:15" x14ac:dyDescent="0.2">
      <c r="A4214" s="341" t="s">
        <v>9257</v>
      </c>
      <c r="B4214" s="341" t="s">
        <v>9280</v>
      </c>
      <c r="C4214" s="342" t="s">
        <v>6703</v>
      </c>
      <c r="D4214" s="342" t="s">
        <v>6704</v>
      </c>
      <c r="E4214" s="342" t="s">
        <v>9326</v>
      </c>
      <c r="F4214" s="342" t="s">
        <v>6568</v>
      </c>
      <c r="G4214" s="343">
        <v>10.8</v>
      </c>
      <c r="H4214" s="342" t="s">
        <v>6594</v>
      </c>
      <c r="I4214" s="342" t="s">
        <v>6575</v>
      </c>
      <c r="J4214" s="342" t="s">
        <v>6755</v>
      </c>
      <c r="K4214" s="581" t="s">
        <v>7804</v>
      </c>
      <c r="L4214" s="344" t="s">
        <v>4090</v>
      </c>
      <c r="N4214" s="344" t="s">
        <v>9231</v>
      </c>
      <c r="O4214" s="341">
        <v>0</v>
      </c>
    </row>
    <row r="4215" spans="1:15" x14ac:dyDescent="0.2">
      <c r="A4215" s="341" t="s">
        <v>9257</v>
      </c>
      <c r="B4215" s="341" t="s">
        <v>9280</v>
      </c>
      <c r="C4215" s="342" t="s">
        <v>8503</v>
      </c>
      <c r="D4215" s="342" t="s">
        <v>6704</v>
      </c>
      <c r="E4215" s="342" t="s">
        <v>9320</v>
      </c>
      <c r="F4215" s="342" t="s">
        <v>6568</v>
      </c>
      <c r="G4215" s="343">
        <v>13.86</v>
      </c>
      <c r="H4215" s="342" t="s">
        <v>6594</v>
      </c>
      <c r="I4215" s="342" t="s">
        <v>6575</v>
      </c>
      <c r="J4215" s="342" t="s">
        <v>6755</v>
      </c>
      <c r="K4215" s="581" t="s">
        <v>8523</v>
      </c>
      <c r="L4215" s="344" t="s">
        <v>4090</v>
      </c>
      <c r="N4215" s="344" t="s">
        <v>4090</v>
      </c>
      <c r="O4215" s="341">
        <v>0</v>
      </c>
    </row>
    <row r="4216" spans="1:15" x14ac:dyDescent="0.2">
      <c r="A4216" s="341" t="s">
        <v>9257</v>
      </c>
      <c r="B4216" s="341" t="s">
        <v>9280</v>
      </c>
      <c r="C4216" s="342" t="s">
        <v>6703</v>
      </c>
      <c r="D4216" s="342" t="s">
        <v>6704</v>
      </c>
      <c r="E4216" s="342" t="s">
        <v>9321</v>
      </c>
      <c r="F4216" s="342" t="s">
        <v>6568</v>
      </c>
      <c r="G4216" s="343">
        <v>8.84</v>
      </c>
      <c r="H4216" s="342" t="s">
        <v>6594</v>
      </c>
      <c r="I4216" s="342" t="s">
        <v>6575</v>
      </c>
      <c r="J4216" s="342" t="s">
        <v>6755</v>
      </c>
      <c r="K4216" s="581" t="s">
        <v>7478</v>
      </c>
      <c r="L4216" s="344" t="s">
        <v>4090</v>
      </c>
      <c r="N4216" s="344" t="s">
        <v>9231</v>
      </c>
      <c r="O4216" s="341">
        <v>0</v>
      </c>
    </row>
    <row r="4217" spans="1:15" x14ac:dyDescent="0.2">
      <c r="A4217" s="341" t="s">
        <v>9257</v>
      </c>
      <c r="B4217" s="341" t="s">
        <v>9280</v>
      </c>
      <c r="C4217" s="342" t="s">
        <v>6703</v>
      </c>
      <c r="D4217" s="342" t="s">
        <v>6704</v>
      </c>
      <c r="E4217" s="342" t="s">
        <v>9320</v>
      </c>
      <c r="F4217" s="342" t="s">
        <v>6568</v>
      </c>
      <c r="G4217" s="343">
        <v>19.75</v>
      </c>
      <c r="H4217" s="342" t="s">
        <v>6594</v>
      </c>
      <c r="I4217" s="342" t="s">
        <v>6575</v>
      </c>
      <c r="J4217" s="342" t="s">
        <v>6755</v>
      </c>
      <c r="K4217" s="581" t="s">
        <v>7333</v>
      </c>
      <c r="L4217" s="344" t="s">
        <v>4090</v>
      </c>
      <c r="N4217" s="344" t="s">
        <v>9231</v>
      </c>
      <c r="O4217" s="341">
        <v>0</v>
      </c>
    </row>
    <row r="4218" spans="1:15" x14ac:dyDescent="0.2">
      <c r="A4218" s="341" t="s">
        <v>9257</v>
      </c>
      <c r="B4218" s="341" t="s">
        <v>9280</v>
      </c>
      <c r="C4218" s="342" t="s">
        <v>6703</v>
      </c>
      <c r="D4218" s="342" t="s">
        <v>6704</v>
      </c>
      <c r="E4218" s="342" t="s">
        <v>9329</v>
      </c>
      <c r="F4218" s="342" t="s">
        <v>6568</v>
      </c>
      <c r="G4218" s="343">
        <v>5.58</v>
      </c>
      <c r="H4218" s="342" t="s">
        <v>6594</v>
      </c>
      <c r="I4218" s="342" t="s">
        <v>6575</v>
      </c>
      <c r="J4218" s="342" t="s">
        <v>6755</v>
      </c>
      <c r="K4218" s="581" t="s">
        <v>8524</v>
      </c>
      <c r="L4218" s="344" t="s">
        <v>4090</v>
      </c>
      <c r="N4218" s="344" t="s">
        <v>9231</v>
      </c>
      <c r="O4218" s="341">
        <v>0</v>
      </c>
    </row>
    <row r="4219" spans="1:15" x14ac:dyDescent="0.2">
      <c r="A4219" s="341" t="s">
        <v>9257</v>
      </c>
      <c r="B4219" s="341" t="s">
        <v>9280</v>
      </c>
      <c r="C4219" s="342" t="s">
        <v>8498</v>
      </c>
      <c r="D4219" s="342" t="s">
        <v>6704</v>
      </c>
      <c r="E4219" s="342" t="s">
        <v>9328</v>
      </c>
      <c r="F4219" s="342" t="s">
        <v>6568</v>
      </c>
      <c r="G4219" s="343">
        <v>6.48</v>
      </c>
      <c r="H4219" s="342" t="s">
        <v>6594</v>
      </c>
      <c r="I4219" s="342" t="s">
        <v>6575</v>
      </c>
      <c r="J4219" s="342" t="s">
        <v>6755</v>
      </c>
      <c r="K4219" s="581" t="s">
        <v>7334</v>
      </c>
      <c r="L4219" s="344" t="s">
        <v>4090</v>
      </c>
      <c r="N4219" s="344" t="s">
        <v>4090</v>
      </c>
      <c r="O4219" s="341">
        <v>0</v>
      </c>
    </row>
    <row r="4220" spans="1:15" x14ac:dyDescent="0.2">
      <c r="A4220" s="341" t="s">
        <v>9257</v>
      </c>
      <c r="B4220" s="341" t="s">
        <v>9280</v>
      </c>
      <c r="C4220" s="342" t="s">
        <v>8503</v>
      </c>
      <c r="D4220" s="342" t="s">
        <v>6704</v>
      </c>
      <c r="E4220" s="342" t="s">
        <v>9325</v>
      </c>
      <c r="F4220" s="342" t="s">
        <v>6568</v>
      </c>
      <c r="G4220" s="343">
        <v>10.94</v>
      </c>
      <c r="H4220" s="342" t="s">
        <v>6594</v>
      </c>
      <c r="I4220" s="342" t="s">
        <v>6575</v>
      </c>
      <c r="J4220" s="342" t="s">
        <v>6755</v>
      </c>
      <c r="K4220" s="581" t="s">
        <v>8525</v>
      </c>
      <c r="L4220" s="344" t="s">
        <v>4090</v>
      </c>
      <c r="N4220" s="344" t="s">
        <v>4090</v>
      </c>
      <c r="O4220" s="341">
        <v>0</v>
      </c>
    </row>
    <row r="4221" spans="1:15" x14ac:dyDescent="0.2">
      <c r="A4221" s="341" t="s">
        <v>9257</v>
      </c>
      <c r="B4221" s="341" t="s">
        <v>9280</v>
      </c>
      <c r="C4221" s="342" t="s">
        <v>6703</v>
      </c>
      <c r="D4221" s="342" t="s">
        <v>6704</v>
      </c>
      <c r="E4221" s="342" t="s">
        <v>9322</v>
      </c>
      <c r="F4221" s="342" t="s">
        <v>6568</v>
      </c>
      <c r="G4221" s="343">
        <v>4.41</v>
      </c>
      <c r="H4221" s="342" t="s">
        <v>6594</v>
      </c>
      <c r="I4221" s="342" t="s">
        <v>6575</v>
      </c>
      <c r="J4221" s="342" t="s">
        <v>6755</v>
      </c>
      <c r="K4221" s="581" t="s">
        <v>7811</v>
      </c>
      <c r="L4221" s="344" t="s">
        <v>4090</v>
      </c>
      <c r="N4221" s="344" t="s">
        <v>9231</v>
      </c>
      <c r="O4221" s="341">
        <v>0</v>
      </c>
    </row>
    <row r="4222" spans="1:15" x14ac:dyDescent="0.2">
      <c r="A4222" s="341" t="s">
        <v>9257</v>
      </c>
      <c r="B4222" s="341" t="s">
        <v>9280</v>
      </c>
      <c r="C4222" s="342" t="s">
        <v>6703</v>
      </c>
      <c r="D4222" s="342" t="s">
        <v>6704</v>
      </c>
      <c r="E4222" s="342" t="s">
        <v>9334</v>
      </c>
      <c r="F4222" s="342" t="s">
        <v>6568</v>
      </c>
      <c r="G4222" s="343">
        <v>7.92</v>
      </c>
      <c r="H4222" s="342" t="s">
        <v>6594</v>
      </c>
      <c r="I4222" s="342" t="s">
        <v>6575</v>
      </c>
      <c r="J4222" s="342" t="s">
        <v>6755</v>
      </c>
      <c r="K4222" s="581" t="s">
        <v>7811</v>
      </c>
      <c r="L4222" s="344" t="s">
        <v>4090</v>
      </c>
      <c r="N4222" s="344" t="s">
        <v>9231</v>
      </c>
      <c r="O4222" s="341">
        <v>0</v>
      </c>
    </row>
    <row r="4223" spans="1:15" x14ac:dyDescent="0.2">
      <c r="A4223" s="341" t="s">
        <v>9257</v>
      </c>
      <c r="B4223" s="341" t="s">
        <v>9280</v>
      </c>
      <c r="C4223" s="342" t="s">
        <v>8503</v>
      </c>
      <c r="D4223" s="342" t="s">
        <v>6704</v>
      </c>
      <c r="E4223" s="342" t="s">
        <v>9333</v>
      </c>
      <c r="F4223" s="342" t="s">
        <v>6568</v>
      </c>
      <c r="G4223" s="343">
        <v>9.27</v>
      </c>
      <c r="H4223" s="342" t="s">
        <v>6594</v>
      </c>
      <c r="I4223" s="342" t="s">
        <v>6575</v>
      </c>
      <c r="J4223" s="342" t="s">
        <v>6755</v>
      </c>
      <c r="K4223" s="581" t="s">
        <v>7002</v>
      </c>
      <c r="L4223" s="344" t="s">
        <v>4090</v>
      </c>
      <c r="N4223" s="344" t="s">
        <v>4090</v>
      </c>
      <c r="O4223" s="341">
        <v>0</v>
      </c>
    </row>
    <row r="4224" spans="1:15" x14ac:dyDescent="0.2">
      <c r="A4224" s="341" t="s">
        <v>9257</v>
      </c>
      <c r="B4224" s="341" t="s">
        <v>9280</v>
      </c>
      <c r="C4224" s="342" t="s">
        <v>6703</v>
      </c>
      <c r="D4224" s="342" t="s">
        <v>6704</v>
      </c>
      <c r="E4224" s="342" t="s">
        <v>9319</v>
      </c>
      <c r="F4224" s="342" t="s">
        <v>6568</v>
      </c>
      <c r="G4224" s="343">
        <v>21.080000000000002</v>
      </c>
      <c r="H4224" s="342" t="s">
        <v>6594</v>
      </c>
      <c r="I4224" s="342" t="s">
        <v>6575</v>
      </c>
      <c r="J4224" s="342" t="s">
        <v>6755</v>
      </c>
      <c r="K4224" s="581" t="s">
        <v>7820</v>
      </c>
      <c r="L4224" s="344" t="s">
        <v>4090</v>
      </c>
      <c r="N4224" s="344" t="s">
        <v>9231</v>
      </c>
      <c r="O4224" s="341">
        <v>0</v>
      </c>
    </row>
    <row r="4225" spans="1:15" x14ac:dyDescent="0.2">
      <c r="A4225" s="341" t="s">
        <v>9257</v>
      </c>
      <c r="B4225" s="341" t="s">
        <v>9280</v>
      </c>
      <c r="C4225" s="342" t="s">
        <v>6703</v>
      </c>
      <c r="D4225" s="342" t="s">
        <v>6704</v>
      </c>
      <c r="E4225" s="342" t="s">
        <v>9324</v>
      </c>
      <c r="F4225" s="342" t="s">
        <v>6568</v>
      </c>
      <c r="G4225" s="343">
        <v>17.25</v>
      </c>
      <c r="H4225" s="342" t="s">
        <v>6594</v>
      </c>
      <c r="I4225" s="342" t="s">
        <v>6575</v>
      </c>
      <c r="J4225" s="342" t="s">
        <v>6755</v>
      </c>
      <c r="K4225" s="581" t="s">
        <v>7882</v>
      </c>
      <c r="L4225" s="344" t="s">
        <v>4090</v>
      </c>
      <c r="N4225" s="344" t="s">
        <v>9231</v>
      </c>
      <c r="O4225" s="341">
        <v>0</v>
      </c>
    </row>
    <row r="4226" spans="1:15" x14ac:dyDescent="0.2">
      <c r="A4226" s="341" t="s">
        <v>9257</v>
      </c>
      <c r="B4226" s="341" t="s">
        <v>9280</v>
      </c>
      <c r="C4226" s="342" t="s">
        <v>6703</v>
      </c>
      <c r="D4226" s="342" t="s">
        <v>6704</v>
      </c>
      <c r="E4226" s="342" t="s">
        <v>9322</v>
      </c>
      <c r="F4226" s="342" t="s">
        <v>6568</v>
      </c>
      <c r="G4226" s="343">
        <v>35.1</v>
      </c>
      <c r="H4226" s="342" t="s">
        <v>6594</v>
      </c>
      <c r="I4226" s="342" t="s">
        <v>6575</v>
      </c>
      <c r="J4226" s="342" t="s">
        <v>6755</v>
      </c>
      <c r="K4226" s="581" t="s">
        <v>7001</v>
      </c>
      <c r="L4226" s="344" t="s">
        <v>4090</v>
      </c>
      <c r="N4226" s="344" t="s">
        <v>9231</v>
      </c>
      <c r="O4226" s="341" t="s">
        <v>6752</v>
      </c>
    </row>
    <row r="4227" spans="1:15" x14ac:dyDescent="0.2">
      <c r="A4227" s="341" t="s">
        <v>9257</v>
      </c>
      <c r="B4227" s="341" t="s">
        <v>9280</v>
      </c>
      <c r="C4227" s="342" t="s">
        <v>6703</v>
      </c>
      <c r="D4227" s="342" t="s">
        <v>6704</v>
      </c>
      <c r="E4227" s="342" t="s">
        <v>9325</v>
      </c>
      <c r="F4227" s="342" t="s">
        <v>6568</v>
      </c>
      <c r="G4227" s="343">
        <v>13.8</v>
      </c>
      <c r="H4227" s="342" t="s">
        <v>6594</v>
      </c>
      <c r="I4227" s="342" t="s">
        <v>6575</v>
      </c>
      <c r="J4227" s="342" t="s">
        <v>6755</v>
      </c>
      <c r="K4227" s="581" t="s">
        <v>8135</v>
      </c>
      <c r="L4227" s="344" t="s">
        <v>4090</v>
      </c>
      <c r="N4227" s="344" t="s">
        <v>9231</v>
      </c>
      <c r="O4227" s="341">
        <v>0</v>
      </c>
    </row>
    <row r="4228" spans="1:15" x14ac:dyDescent="0.2">
      <c r="A4228" s="341" t="s">
        <v>9257</v>
      </c>
      <c r="B4228" s="341" t="s">
        <v>9280</v>
      </c>
      <c r="C4228" s="342" t="s">
        <v>8498</v>
      </c>
      <c r="D4228" s="342" t="s">
        <v>6704</v>
      </c>
      <c r="E4228" s="342" t="s">
        <v>9321</v>
      </c>
      <c r="F4228" s="342" t="s">
        <v>6568</v>
      </c>
      <c r="G4228" s="343">
        <v>4.8</v>
      </c>
      <c r="H4228" s="342" t="s">
        <v>6594</v>
      </c>
      <c r="I4228" s="342" t="s">
        <v>6575</v>
      </c>
      <c r="J4228" s="342" t="s">
        <v>6755</v>
      </c>
      <c r="K4228" s="581" t="s">
        <v>6941</v>
      </c>
      <c r="L4228" s="344" t="s">
        <v>4090</v>
      </c>
      <c r="N4228" s="344" t="s">
        <v>4090</v>
      </c>
      <c r="O4228" s="341">
        <v>0</v>
      </c>
    </row>
    <row r="4229" spans="1:15" x14ac:dyDescent="0.2">
      <c r="A4229" s="341" t="s">
        <v>9257</v>
      </c>
      <c r="B4229" s="341" t="s">
        <v>9280</v>
      </c>
      <c r="C4229" s="342" t="s">
        <v>8503</v>
      </c>
      <c r="D4229" s="342" t="s">
        <v>6704</v>
      </c>
      <c r="E4229" s="342" t="s">
        <v>9319</v>
      </c>
      <c r="F4229" s="342" t="s">
        <v>6568</v>
      </c>
      <c r="G4229" s="343">
        <v>8</v>
      </c>
      <c r="H4229" s="342" t="s">
        <v>6594</v>
      </c>
      <c r="I4229" s="342" t="s">
        <v>6575</v>
      </c>
      <c r="J4229" s="342" t="s">
        <v>6755</v>
      </c>
      <c r="K4229" s="581" t="s">
        <v>7637</v>
      </c>
      <c r="L4229" s="344" t="s">
        <v>4090</v>
      </c>
      <c r="N4229" s="344" t="s">
        <v>4090</v>
      </c>
      <c r="O4229" s="341">
        <v>0</v>
      </c>
    </row>
    <row r="4230" spans="1:15" x14ac:dyDescent="0.2">
      <c r="A4230" s="341" t="s">
        <v>9257</v>
      </c>
      <c r="B4230" s="341" t="s">
        <v>9280</v>
      </c>
      <c r="C4230" s="342" t="s">
        <v>8503</v>
      </c>
      <c r="D4230" s="342" t="s">
        <v>6704</v>
      </c>
      <c r="E4230" s="342" t="s">
        <v>9319</v>
      </c>
      <c r="F4230" s="342" t="s">
        <v>6568</v>
      </c>
      <c r="G4230" s="343">
        <v>32.549999999999997</v>
      </c>
      <c r="H4230" s="342" t="s">
        <v>6594</v>
      </c>
      <c r="I4230" s="342" t="s">
        <v>6575</v>
      </c>
      <c r="J4230" s="342" t="s">
        <v>6755</v>
      </c>
      <c r="K4230" s="581" t="s">
        <v>8526</v>
      </c>
      <c r="L4230" s="344" t="s">
        <v>4090</v>
      </c>
      <c r="N4230" s="344" t="s">
        <v>4090</v>
      </c>
      <c r="O4230" s="341" t="s">
        <v>6752</v>
      </c>
    </row>
    <row r="4231" spans="1:15" x14ac:dyDescent="0.2">
      <c r="A4231" s="341" t="s">
        <v>9257</v>
      </c>
      <c r="B4231" s="341" t="s">
        <v>9280</v>
      </c>
      <c r="C4231" s="342" t="s">
        <v>6703</v>
      </c>
      <c r="D4231" s="342" t="s">
        <v>6704</v>
      </c>
      <c r="E4231" s="342" t="s">
        <v>9338</v>
      </c>
      <c r="F4231" s="342" t="s">
        <v>6568</v>
      </c>
      <c r="G4231" s="343">
        <v>4.68</v>
      </c>
      <c r="H4231" s="342" t="s">
        <v>6594</v>
      </c>
      <c r="I4231" s="342" t="s">
        <v>6575</v>
      </c>
      <c r="J4231" s="342" t="s">
        <v>6755</v>
      </c>
      <c r="K4231" s="581" t="s">
        <v>7935</v>
      </c>
      <c r="L4231" s="344" t="s">
        <v>4090</v>
      </c>
      <c r="N4231" s="344" t="s">
        <v>9231</v>
      </c>
      <c r="O4231" s="341">
        <v>0</v>
      </c>
    </row>
    <row r="4232" spans="1:15" x14ac:dyDescent="0.2">
      <c r="A4232" s="341" t="s">
        <v>9257</v>
      </c>
      <c r="B4232" s="341" t="s">
        <v>9280</v>
      </c>
      <c r="C4232" s="342" t="s">
        <v>8498</v>
      </c>
      <c r="D4232" s="342" t="s">
        <v>6704</v>
      </c>
      <c r="E4232" s="342" t="s">
        <v>9319</v>
      </c>
      <c r="F4232" s="342" t="s">
        <v>6568</v>
      </c>
      <c r="G4232" s="343">
        <v>10.120000000000001</v>
      </c>
      <c r="H4232" s="342" t="s">
        <v>6594</v>
      </c>
      <c r="I4232" s="342" t="s">
        <v>6575</v>
      </c>
      <c r="J4232" s="342" t="s">
        <v>6755</v>
      </c>
      <c r="K4232" s="581" t="s">
        <v>6854</v>
      </c>
      <c r="L4232" s="344" t="s">
        <v>4090</v>
      </c>
      <c r="N4232" s="344" t="s">
        <v>4090</v>
      </c>
      <c r="O4232" s="341">
        <v>0</v>
      </c>
    </row>
    <row r="4233" spans="1:15" x14ac:dyDescent="0.2">
      <c r="A4233" s="341" t="s">
        <v>9257</v>
      </c>
      <c r="B4233" s="341" t="s">
        <v>9280</v>
      </c>
      <c r="C4233" s="342" t="s">
        <v>8498</v>
      </c>
      <c r="D4233" s="342" t="s">
        <v>6704</v>
      </c>
      <c r="E4233" s="342" t="s">
        <v>9319</v>
      </c>
      <c r="F4233" s="342" t="s">
        <v>6568</v>
      </c>
      <c r="G4233" s="343">
        <v>6.9750000000000005</v>
      </c>
      <c r="H4233" s="342" t="s">
        <v>6594</v>
      </c>
      <c r="I4233" s="342" t="s">
        <v>6575</v>
      </c>
      <c r="J4233" s="342" t="s">
        <v>6755</v>
      </c>
      <c r="K4233" s="581" t="s">
        <v>8527</v>
      </c>
      <c r="L4233" s="344" t="s">
        <v>4090</v>
      </c>
      <c r="N4233" s="344" t="s">
        <v>4090</v>
      </c>
      <c r="O4233" s="341">
        <v>0</v>
      </c>
    </row>
    <row r="4234" spans="1:15" x14ac:dyDescent="0.2">
      <c r="A4234" s="341" t="s">
        <v>9257</v>
      </c>
      <c r="B4234" s="341" t="s">
        <v>9280</v>
      </c>
      <c r="C4234" s="342" t="s">
        <v>8503</v>
      </c>
      <c r="D4234" s="342" t="s">
        <v>6704</v>
      </c>
      <c r="E4234" s="342" t="s">
        <v>9326</v>
      </c>
      <c r="F4234" s="342" t="s">
        <v>6568</v>
      </c>
      <c r="G4234" s="343">
        <v>7.2</v>
      </c>
      <c r="H4234" s="342" t="s">
        <v>6594</v>
      </c>
      <c r="I4234" s="342" t="s">
        <v>6575</v>
      </c>
      <c r="J4234" s="342" t="s">
        <v>6755</v>
      </c>
      <c r="K4234" s="581" t="s">
        <v>7373</v>
      </c>
      <c r="L4234" s="344" t="s">
        <v>4090</v>
      </c>
      <c r="N4234" s="344" t="s">
        <v>4090</v>
      </c>
      <c r="O4234" s="341">
        <v>0</v>
      </c>
    </row>
    <row r="4235" spans="1:15" x14ac:dyDescent="0.2">
      <c r="A4235" s="341" t="s">
        <v>9257</v>
      </c>
      <c r="B4235" s="341" t="s">
        <v>9280</v>
      </c>
      <c r="C4235" s="342" t="s">
        <v>8498</v>
      </c>
      <c r="D4235" s="342" t="s">
        <v>6704</v>
      </c>
      <c r="E4235" s="342" t="s">
        <v>9326</v>
      </c>
      <c r="F4235" s="342" t="s">
        <v>6568</v>
      </c>
      <c r="G4235" s="343">
        <v>3.2800000000000002</v>
      </c>
      <c r="H4235" s="342" t="s">
        <v>6594</v>
      </c>
      <c r="I4235" s="342" t="s">
        <v>6575</v>
      </c>
      <c r="J4235" s="342" t="s">
        <v>6755</v>
      </c>
      <c r="K4235" s="581" t="s">
        <v>6948</v>
      </c>
      <c r="L4235" s="344" t="s">
        <v>4090</v>
      </c>
      <c r="N4235" s="344" t="s">
        <v>4090</v>
      </c>
      <c r="O4235" s="341">
        <v>0</v>
      </c>
    </row>
    <row r="4236" spans="1:15" x14ac:dyDescent="0.2">
      <c r="A4236" s="341" t="s">
        <v>9257</v>
      </c>
      <c r="B4236" s="341" t="s">
        <v>9280</v>
      </c>
      <c r="C4236" s="342" t="s">
        <v>8501</v>
      </c>
      <c r="D4236" s="342" t="s">
        <v>6704</v>
      </c>
      <c r="E4236" s="342" t="s">
        <v>9323</v>
      </c>
      <c r="F4236" s="342" t="s">
        <v>6568</v>
      </c>
      <c r="G4236" s="343">
        <v>9.36</v>
      </c>
      <c r="H4236" s="342" t="s">
        <v>6594</v>
      </c>
      <c r="I4236" s="342" t="s">
        <v>6575</v>
      </c>
      <c r="J4236" s="342" t="s">
        <v>6755</v>
      </c>
      <c r="K4236" s="581" t="s">
        <v>7884</v>
      </c>
      <c r="L4236" s="344" t="s">
        <v>4090</v>
      </c>
      <c r="N4236" s="344" t="s">
        <v>4090</v>
      </c>
      <c r="O4236" s="341">
        <v>0</v>
      </c>
    </row>
    <row r="4237" spans="1:15" x14ac:dyDescent="0.2">
      <c r="A4237" s="341" t="s">
        <v>9257</v>
      </c>
      <c r="B4237" s="341" t="s">
        <v>9280</v>
      </c>
      <c r="C4237" s="342" t="s">
        <v>6703</v>
      </c>
      <c r="D4237" s="342" t="s">
        <v>6704</v>
      </c>
      <c r="E4237" s="342" t="s">
        <v>9322</v>
      </c>
      <c r="F4237" s="342" t="s">
        <v>6568</v>
      </c>
      <c r="G4237" s="343">
        <v>14.06</v>
      </c>
      <c r="H4237" s="342" t="s">
        <v>6594</v>
      </c>
      <c r="I4237" s="342" t="s">
        <v>6575</v>
      </c>
      <c r="J4237" s="342" t="s">
        <v>6755</v>
      </c>
      <c r="K4237" s="581" t="s">
        <v>7884</v>
      </c>
      <c r="L4237" s="344" t="s">
        <v>4090</v>
      </c>
      <c r="N4237" s="344" t="s">
        <v>9231</v>
      </c>
      <c r="O4237" s="341">
        <v>0</v>
      </c>
    </row>
    <row r="4238" spans="1:15" x14ac:dyDescent="0.2">
      <c r="A4238" s="341" t="s">
        <v>9257</v>
      </c>
      <c r="B4238" s="341" t="s">
        <v>9280</v>
      </c>
      <c r="C4238" s="342" t="s">
        <v>6703</v>
      </c>
      <c r="D4238" s="342" t="s">
        <v>6704</v>
      </c>
      <c r="E4238" s="342" t="s">
        <v>9326</v>
      </c>
      <c r="F4238" s="342" t="s">
        <v>6568</v>
      </c>
      <c r="G4238" s="343">
        <v>34.800000000000004</v>
      </c>
      <c r="H4238" s="342" t="s">
        <v>6594</v>
      </c>
      <c r="I4238" s="342" t="s">
        <v>6575</v>
      </c>
      <c r="J4238" s="342" t="s">
        <v>6755</v>
      </c>
      <c r="K4238" s="581" t="s">
        <v>6944</v>
      </c>
      <c r="L4238" s="344" t="s">
        <v>4090</v>
      </c>
      <c r="N4238" s="344" t="s">
        <v>9231</v>
      </c>
      <c r="O4238" s="341" t="s">
        <v>6752</v>
      </c>
    </row>
    <row r="4239" spans="1:15" x14ac:dyDescent="0.2">
      <c r="A4239" s="341" t="s">
        <v>9257</v>
      </c>
      <c r="B4239" s="341" t="s">
        <v>9280</v>
      </c>
      <c r="C4239" s="342" t="s">
        <v>6703</v>
      </c>
      <c r="D4239" s="342" t="s">
        <v>6704</v>
      </c>
      <c r="E4239" s="342" t="s">
        <v>9333</v>
      </c>
      <c r="F4239" s="342" t="s">
        <v>6568</v>
      </c>
      <c r="G4239" s="343">
        <v>8</v>
      </c>
      <c r="H4239" s="342" t="s">
        <v>6594</v>
      </c>
      <c r="I4239" s="342" t="s">
        <v>6575</v>
      </c>
      <c r="J4239" s="342" t="s">
        <v>6755</v>
      </c>
      <c r="K4239" s="581" t="s">
        <v>7378</v>
      </c>
      <c r="L4239" s="344" t="s">
        <v>4090</v>
      </c>
      <c r="N4239" s="344" t="s">
        <v>9231</v>
      </c>
      <c r="O4239" s="341">
        <v>0</v>
      </c>
    </row>
    <row r="4240" spans="1:15" x14ac:dyDescent="0.2">
      <c r="A4240" s="341" t="s">
        <v>9257</v>
      </c>
      <c r="B4240" s="341" t="s">
        <v>9280</v>
      </c>
      <c r="C4240" s="342" t="s">
        <v>8503</v>
      </c>
      <c r="D4240" s="342" t="s">
        <v>6704</v>
      </c>
      <c r="E4240" s="342" t="s">
        <v>9325</v>
      </c>
      <c r="F4240" s="342" t="s">
        <v>6568</v>
      </c>
      <c r="G4240" s="343">
        <v>10.120000000000001</v>
      </c>
      <c r="H4240" s="342" t="s">
        <v>6594</v>
      </c>
      <c r="I4240" s="342" t="s">
        <v>6575</v>
      </c>
      <c r="J4240" s="342" t="s">
        <v>6755</v>
      </c>
      <c r="K4240" s="581" t="s">
        <v>8528</v>
      </c>
      <c r="L4240" s="344" t="s">
        <v>4090</v>
      </c>
      <c r="N4240" s="344" t="s">
        <v>4090</v>
      </c>
      <c r="O4240" s="341">
        <v>0</v>
      </c>
    </row>
    <row r="4241" spans="1:15" x14ac:dyDescent="0.2">
      <c r="A4241" s="341" t="s">
        <v>9257</v>
      </c>
      <c r="B4241" s="341" t="s">
        <v>9280</v>
      </c>
      <c r="C4241" s="342" t="s">
        <v>6703</v>
      </c>
      <c r="D4241" s="342" t="s">
        <v>6704</v>
      </c>
      <c r="E4241" s="342" t="s">
        <v>9255</v>
      </c>
      <c r="F4241" s="342" t="s">
        <v>6568</v>
      </c>
      <c r="G4241" s="343">
        <v>3.33</v>
      </c>
      <c r="H4241" s="342" t="s">
        <v>6594</v>
      </c>
      <c r="I4241" s="342" t="s">
        <v>6575</v>
      </c>
      <c r="J4241" s="342" t="s">
        <v>6755</v>
      </c>
      <c r="K4241" s="581" t="s">
        <v>7643</v>
      </c>
      <c r="L4241" s="344" t="s">
        <v>4090</v>
      </c>
      <c r="N4241" s="344" t="s">
        <v>9231</v>
      </c>
      <c r="O4241" s="341">
        <v>0</v>
      </c>
    </row>
    <row r="4242" spans="1:15" x14ac:dyDescent="0.2">
      <c r="A4242" s="341" t="s">
        <v>9257</v>
      </c>
      <c r="B4242" s="341" t="s">
        <v>9280</v>
      </c>
      <c r="C4242" s="342" t="s">
        <v>8501</v>
      </c>
      <c r="D4242" s="342" t="s">
        <v>6704</v>
      </c>
      <c r="E4242" s="342" t="s">
        <v>9319</v>
      </c>
      <c r="F4242" s="342" t="s">
        <v>6568</v>
      </c>
      <c r="G4242" s="343">
        <v>10.71</v>
      </c>
      <c r="H4242" s="342" t="s">
        <v>6594</v>
      </c>
      <c r="I4242" s="342" t="s">
        <v>6575</v>
      </c>
      <c r="J4242" s="342" t="s">
        <v>6755</v>
      </c>
      <c r="K4242" s="581" t="s">
        <v>8190</v>
      </c>
      <c r="L4242" s="344" t="s">
        <v>4090</v>
      </c>
      <c r="N4242" s="344" t="s">
        <v>4090</v>
      </c>
      <c r="O4242" s="341">
        <v>0</v>
      </c>
    </row>
    <row r="4243" spans="1:15" x14ac:dyDescent="0.2">
      <c r="A4243" s="341" t="s">
        <v>9257</v>
      </c>
      <c r="B4243" s="341" t="s">
        <v>9280</v>
      </c>
      <c r="C4243" s="342" t="s">
        <v>6703</v>
      </c>
      <c r="D4243" s="342" t="s">
        <v>6704</v>
      </c>
      <c r="E4243" s="342" t="s">
        <v>9255</v>
      </c>
      <c r="F4243" s="342" t="s">
        <v>6568</v>
      </c>
      <c r="G4243" s="343">
        <v>8.7750000000000004</v>
      </c>
      <c r="H4243" s="342" t="s">
        <v>6594</v>
      </c>
      <c r="I4243" s="342" t="s">
        <v>6575</v>
      </c>
      <c r="J4243" s="342" t="s">
        <v>6755</v>
      </c>
      <c r="K4243" s="581" t="s">
        <v>8271</v>
      </c>
      <c r="L4243" s="344" t="s">
        <v>4090</v>
      </c>
      <c r="N4243" s="344" t="s">
        <v>9231</v>
      </c>
      <c r="O4243" s="341">
        <v>0</v>
      </c>
    </row>
    <row r="4244" spans="1:15" x14ac:dyDescent="0.2">
      <c r="A4244" s="341" t="s">
        <v>9257</v>
      </c>
      <c r="B4244" s="341" t="s">
        <v>9280</v>
      </c>
      <c r="C4244" s="342" t="s">
        <v>6703</v>
      </c>
      <c r="D4244" s="342" t="s">
        <v>6704</v>
      </c>
      <c r="E4244" s="342" t="s">
        <v>9320</v>
      </c>
      <c r="F4244" s="342" t="s">
        <v>6568</v>
      </c>
      <c r="G4244" s="343">
        <v>6.84</v>
      </c>
      <c r="H4244" s="342" t="s">
        <v>6594</v>
      </c>
      <c r="I4244" s="342" t="s">
        <v>6575</v>
      </c>
      <c r="J4244" s="342" t="s">
        <v>6755</v>
      </c>
      <c r="K4244" s="581" t="s">
        <v>7831</v>
      </c>
      <c r="L4244" s="344" t="s">
        <v>4090</v>
      </c>
      <c r="N4244" s="344" t="s">
        <v>9231</v>
      </c>
      <c r="O4244" s="341">
        <v>0</v>
      </c>
    </row>
    <row r="4245" spans="1:15" x14ac:dyDescent="0.2">
      <c r="A4245" s="341" t="s">
        <v>9257</v>
      </c>
      <c r="B4245" s="341" t="s">
        <v>9280</v>
      </c>
      <c r="C4245" s="342" t="s">
        <v>6703</v>
      </c>
      <c r="D4245" s="342" t="s">
        <v>6704</v>
      </c>
      <c r="E4245" s="342" t="s">
        <v>9324</v>
      </c>
      <c r="F4245" s="342" t="s">
        <v>6568</v>
      </c>
      <c r="G4245" s="343">
        <v>13.32</v>
      </c>
      <c r="H4245" s="342" t="s">
        <v>6594</v>
      </c>
      <c r="I4245" s="342" t="s">
        <v>6575</v>
      </c>
      <c r="J4245" s="342" t="s">
        <v>6755</v>
      </c>
      <c r="K4245" s="581" t="s">
        <v>6792</v>
      </c>
      <c r="L4245" s="344" t="s">
        <v>4090</v>
      </c>
      <c r="N4245" s="344" t="s">
        <v>9231</v>
      </c>
      <c r="O4245" s="341">
        <v>0</v>
      </c>
    </row>
    <row r="4246" spans="1:15" x14ac:dyDescent="0.2">
      <c r="A4246" s="341" t="s">
        <v>9257</v>
      </c>
      <c r="B4246" s="341" t="s">
        <v>9280</v>
      </c>
      <c r="C4246" s="342" t="s">
        <v>6703</v>
      </c>
      <c r="D4246" s="342" t="s">
        <v>6704</v>
      </c>
      <c r="E4246" s="342" t="s">
        <v>9332</v>
      </c>
      <c r="F4246" s="342" t="s">
        <v>6568</v>
      </c>
      <c r="G4246" s="343">
        <v>6.3</v>
      </c>
      <c r="H4246" s="342" t="s">
        <v>6594</v>
      </c>
      <c r="I4246" s="342" t="s">
        <v>6575</v>
      </c>
      <c r="J4246" s="342" t="s">
        <v>6755</v>
      </c>
      <c r="K4246" s="581" t="s">
        <v>8529</v>
      </c>
      <c r="L4246" s="344" t="s">
        <v>4090</v>
      </c>
      <c r="N4246" s="344" t="s">
        <v>9231</v>
      </c>
      <c r="O4246" s="341">
        <v>0</v>
      </c>
    </row>
    <row r="4247" spans="1:15" x14ac:dyDescent="0.2">
      <c r="A4247" s="341" t="s">
        <v>9257</v>
      </c>
      <c r="B4247" s="341" t="s">
        <v>9280</v>
      </c>
      <c r="C4247" s="342" t="s">
        <v>6703</v>
      </c>
      <c r="D4247" s="342" t="s">
        <v>6704</v>
      </c>
      <c r="E4247" s="342" t="s">
        <v>9319</v>
      </c>
      <c r="F4247" s="342" t="s">
        <v>6568</v>
      </c>
      <c r="G4247" s="343">
        <v>26.64</v>
      </c>
      <c r="H4247" s="342" t="s">
        <v>6594</v>
      </c>
      <c r="I4247" s="342" t="s">
        <v>6575</v>
      </c>
      <c r="J4247" s="342" t="s">
        <v>6755</v>
      </c>
      <c r="K4247" s="581" t="s">
        <v>7830</v>
      </c>
      <c r="L4247" s="344" t="s">
        <v>4090</v>
      </c>
      <c r="N4247" s="344" t="s">
        <v>9231</v>
      </c>
      <c r="O4247" s="341" t="s">
        <v>6752</v>
      </c>
    </row>
    <row r="4248" spans="1:15" x14ac:dyDescent="0.2">
      <c r="A4248" s="341" t="s">
        <v>9257</v>
      </c>
      <c r="B4248" s="341" t="s">
        <v>9280</v>
      </c>
      <c r="C4248" s="342" t="s">
        <v>6703</v>
      </c>
      <c r="D4248" s="342" t="s">
        <v>6704</v>
      </c>
      <c r="E4248" s="342" t="s">
        <v>9319</v>
      </c>
      <c r="F4248" s="342" t="s">
        <v>6568</v>
      </c>
      <c r="G4248" s="343">
        <v>23</v>
      </c>
      <c r="H4248" s="342" t="s">
        <v>6594</v>
      </c>
      <c r="I4248" s="342" t="s">
        <v>6575</v>
      </c>
      <c r="J4248" s="342" t="s">
        <v>6755</v>
      </c>
      <c r="K4248" s="581" t="s">
        <v>7392</v>
      </c>
      <c r="L4248" s="344" t="s">
        <v>4090</v>
      </c>
      <c r="N4248" s="344" t="s">
        <v>9231</v>
      </c>
      <c r="O4248" s="341" t="s">
        <v>6752</v>
      </c>
    </row>
    <row r="4249" spans="1:15" x14ac:dyDescent="0.2">
      <c r="A4249" s="341" t="s">
        <v>9257</v>
      </c>
      <c r="B4249" s="341" t="s">
        <v>9280</v>
      </c>
      <c r="C4249" s="342" t="s">
        <v>6703</v>
      </c>
      <c r="D4249" s="342" t="s">
        <v>6704</v>
      </c>
      <c r="E4249" s="342" t="s">
        <v>9323</v>
      </c>
      <c r="F4249" s="342" t="s">
        <v>6568</v>
      </c>
      <c r="G4249" s="343">
        <v>14.91</v>
      </c>
      <c r="H4249" s="342" t="s">
        <v>6594</v>
      </c>
      <c r="I4249" s="342" t="s">
        <v>6575</v>
      </c>
      <c r="J4249" s="342" t="s">
        <v>6755</v>
      </c>
      <c r="K4249" s="581" t="s">
        <v>8097</v>
      </c>
      <c r="L4249" s="344" t="s">
        <v>4090</v>
      </c>
      <c r="N4249" s="344" t="s">
        <v>9231</v>
      </c>
      <c r="O4249" s="341">
        <v>0</v>
      </c>
    </row>
    <row r="4250" spans="1:15" x14ac:dyDescent="0.2">
      <c r="A4250" s="341" t="s">
        <v>9257</v>
      </c>
      <c r="B4250" s="341" t="s">
        <v>9280</v>
      </c>
      <c r="C4250" s="342" t="s">
        <v>6703</v>
      </c>
      <c r="D4250" s="342" t="s">
        <v>6704</v>
      </c>
      <c r="E4250" s="342" t="s">
        <v>9320</v>
      </c>
      <c r="F4250" s="342" t="s">
        <v>6568</v>
      </c>
      <c r="G4250" s="343">
        <v>22.95</v>
      </c>
      <c r="H4250" s="342" t="s">
        <v>6594</v>
      </c>
      <c r="I4250" s="342" t="s">
        <v>6575</v>
      </c>
      <c r="J4250" s="342" t="s">
        <v>6755</v>
      </c>
      <c r="K4250" s="581" t="s">
        <v>7393</v>
      </c>
      <c r="L4250" s="344" t="s">
        <v>4090</v>
      </c>
      <c r="N4250" s="344" t="s">
        <v>9231</v>
      </c>
      <c r="O4250" s="341">
        <v>0</v>
      </c>
    </row>
    <row r="4251" spans="1:15" x14ac:dyDescent="0.2">
      <c r="A4251" s="341" t="s">
        <v>9257</v>
      </c>
      <c r="B4251" s="341" t="s">
        <v>9280</v>
      </c>
      <c r="C4251" s="342" t="s">
        <v>6703</v>
      </c>
      <c r="D4251" s="342" t="s">
        <v>6704</v>
      </c>
      <c r="E4251" s="342" t="s">
        <v>9334</v>
      </c>
      <c r="F4251" s="342" t="s">
        <v>6568</v>
      </c>
      <c r="G4251" s="343">
        <v>17.02</v>
      </c>
      <c r="H4251" s="342" t="s">
        <v>6594</v>
      </c>
      <c r="I4251" s="342" t="s">
        <v>6575</v>
      </c>
      <c r="J4251" s="342" t="s">
        <v>6755</v>
      </c>
      <c r="K4251" s="581" t="s">
        <v>7390</v>
      </c>
      <c r="L4251" s="344" t="s">
        <v>4090</v>
      </c>
      <c r="N4251" s="344" t="s">
        <v>9231</v>
      </c>
      <c r="O4251" s="341">
        <v>0</v>
      </c>
    </row>
    <row r="4252" spans="1:15" x14ac:dyDescent="0.2">
      <c r="A4252" s="341" t="s">
        <v>9257</v>
      </c>
      <c r="B4252" s="341" t="s">
        <v>9280</v>
      </c>
      <c r="C4252" s="342" t="s">
        <v>8498</v>
      </c>
      <c r="D4252" s="342" t="s">
        <v>6704</v>
      </c>
      <c r="E4252" s="342" t="s">
        <v>9323</v>
      </c>
      <c r="F4252" s="342" t="s">
        <v>6568</v>
      </c>
      <c r="G4252" s="343">
        <v>6.84</v>
      </c>
      <c r="H4252" s="342" t="s">
        <v>6594</v>
      </c>
      <c r="I4252" s="342" t="s">
        <v>6575</v>
      </c>
      <c r="J4252" s="342" t="s">
        <v>6755</v>
      </c>
      <c r="K4252" s="581" t="s">
        <v>6805</v>
      </c>
      <c r="L4252" s="344" t="s">
        <v>4090</v>
      </c>
      <c r="N4252" s="344" t="s">
        <v>4090</v>
      </c>
      <c r="O4252" s="341">
        <v>0</v>
      </c>
    </row>
    <row r="4253" spans="1:15" x14ac:dyDescent="0.2">
      <c r="A4253" s="341" t="s">
        <v>9257</v>
      </c>
      <c r="B4253" s="341" t="s">
        <v>9280</v>
      </c>
      <c r="C4253" s="342" t="s">
        <v>8503</v>
      </c>
      <c r="D4253" s="342" t="s">
        <v>6704</v>
      </c>
      <c r="E4253" s="342" t="s">
        <v>9326</v>
      </c>
      <c r="F4253" s="342" t="s">
        <v>6568</v>
      </c>
      <c r="G4253" s="343">
        <v>22</v>
      </c>
      <c r="H4253" s="342" t="s">
        <v>6594</v>
      </c>
      <c r="I4253" s="342" t="s">
        <v>6575</v>
      </c>
      <c r="J4253" s="342" t="s">
        <v>6755</v>
      </c>
      <c r="K4253" s="581" t="s">
        <v>6653</v>
      </c>
      <c r="L4253" s="344" t="s">
        <v>4090</v>
      </c>
      <c r="N4253" s="344" t="s">
        <v>4090</v>
      </c>
      <c r="O4253" s="341">
        <v>0</v>
      </c>
    </row>
    <row r="4254" spans="1:15" x14ac:dyDescent="0.2">
      <c r="A4254" s="341" t="s">
        <v>9257</v>
      </c>
      <c r="B4254" s="341" t="s">
        <v>9280</v>
      </c>
      <c r="C4254" s="342" t="s">
        <v>8498</v>
      </c>
      <c r="D4254" s="342" t="s">
        <v>6704</v>
      </c>
      <c r="E4254" s="342" t="s">
        <v>9319</v>
      </c>
      <c r="F4254" s="342" t="s">
        <v>6568</v>
      </c>
      <c r="G4254" s="343">
        <v>10.44</v>
      </c>
      <c r="H4254" s="342" t="s">
        <v>6594</v>
      </c>
      <c r="I4254" s="342" t="s">
        <v>6575</v>
      </c>
      <c r="J4254" s="342" t="s">
        <v>6755</v>
      </c>
      <c r="K4254" s="581" t="s">
        <v>6771</v>
      </c>
      <c r="L4254" s="344" t="s">
        <v>4090</v>
      </c>
      <c r="N4254" s="344" t="s">
        <v>4090</v>
      </c>
      <c r="O4254" s="341">
        <v>0</v>
      </c>
    </row>
    <row r="4255" spans="1:15" x14ac:dyDescent="0.2">
      <c r="A4255" s="341" t="s">
        <v>9257</v>
      </c>
      <c r="B4255" s="341" t="s">
        <v>9280</v>
      </c>
      <c r="C4255" s="342" t="s">
        <v>8501</v>
      </c>
      <c r="D4255" s="342" t="s">
        <v>6704</v>
      </c>
      <c r="E4255" s="342" t="s">
        <v>9319</v>
      </c>
      <c r="F4255" s="342" t="s">
        <v>6568</v>
      </c>
      <c r="G4255" s="343">
        <v>8.1999999999999993</v>
      </c>
      <c r="H4255" s="342" t="s">
        <v>6594</v>
      </c>
      <c r="I4255" s="342" t="s">
        <v>6575</v>
      </c>
      <c r="J4255" s="342" t="s">
        <v>6755</v>
      </c>
      <c r="K4255" s="581" t="s">
        <v>7176</v>
      </c>
      <c r="L4255" s="344" t="s">
        <v>4090</v>
      </c>
      <c r="N4255" s="344" t="s">
        <v>4090</v>
      </c>
      <c r="O4255" s="341">
        <v>0</v>
      </c>
    </row>
    <row r="4256" spans="1:15" x14ac:dyDescent="0.2">
      <c r="A4256" s="341" t="s">
        <v>9257</v>
      </c>
      <c r="B4256" s="341" t="s">
        <v>9280</v>
      </c>
      <c r="C4256" s="342" t="s">
        <v>8501</v>
      </c>
      <c r="D4256" s="342" t="s">
        <v>6704</v>
      </c>
      <c r="E4256" s="342" t="s">
        <v>9320</v>
      </c>
      <c r="F4256" s="342" t="s">
        <v>6568</v>
      </c>
      <c r="G4256" s="343">
        <v>11.02</v>
      </c>
      <c r="H4256" s="342" t="s">
        <v>6594</v>
      </c>
      <c r="I4256" s="342" t="s">
        <v>6575</v>
      </c>
      <c r="J4256" s="342" t="s">
        <v>6755</v>
      </c>
      <c r="K4256" s="581" t="s">
        <v>8530</v>
      </c>
      <c r="L4256" s="344" t="s">
        <v>4090</v>
      </c>
      <c r="N4256" s="344" t="s">
        <v>4090</v>
      </c>
      <c r="O4256" s="341" t="s">
        <v>6752</v>
      </c>
    </row>
    <row r="4257" spans="1:15" x14ac:dyDescent="0.2">
      <c r="A4257" s="341" t="s">
        <v>9257</v>
      </c>
      <c r="B4257" s="341" t="s">
        <v>9280</v>
      </c>
      <c r="C4257" s="342" t="s">
        <v>8503</v>
      </c>
      <c r="D4257" s="342" t="s">
        <v>6704</v>
      </c>
      <c r="E4257" s="342" t="s">
        <v>9323</v>
      </c>
      <c r="F4257" s="342" t="s">
        <v>6568</v>
      </c>
      <c r="G4257" s="343">
        <v>10.290000000000001</v>
      </c>
      <c r="H4257" s="342" t="s">
        <v>6594</v>
      </c>
      <c r="I4257" s="342" t="s">
        <v>6575</v>
      </c>
      <c r="J4257" s="342" t="s">
        <v>6755</v>
      </c>
      <c r="K4257" s="581" t="s">
        <v>7121</v>
      </c>
      <c r="L4257" s="344" t="s">
        <v>4090</v>
      </c>
      <c r="N4257" s="344" t="s">
        <v>4090</v>
      </c>
      <c r="O4257" s="341">
        <v>0</v>
      </c>
    </row>
    <row r="4258" spans="1:15" x14ac:dyDescent="0.2">
      <c r="A4258" s="341" t="s">
        <v>9257</v>
      </c>
      <c r="B4258" s="341" t="s">
        <v>9280</v>
      </c>
      <c r="C4258" s="342" t="s">
        <v>8503</v>
      </c>
      <c r="D4258" s="342" t="s">
        <v>6704</v>
      </c>
      <c r="E4258" s="342" t="s">
        <v>9255</v>
      </c>
      <c r="F4258" s="342" t="s">
        <v>6568</v>
      </c>
      <c r="G4258" s="343">
        <v>10.36</v>
      </c>
      <c r="H4258" s="342" t="s">
        <v>6594</v>
      </c>
      <c r="I4258" s="342" t="s">
        <v>6575</v>
      </c>
      <c r="J4258" s="342" t="s">
        <v>6755</v>
      </c>
      <c r="K4258" s="581" t="s">
        <v>6763</v>
      </c>
      <c r="L4258" s="344" t="s">
        <v>4090</v>
      </c>
      <c r="N4258" s="344" t="s">
        <v>4090</v>
      </c>
      <c r="O4258" s="341" t="s">
        <v>6752</v>
      </c>
    </row>
    <row r="4259" spans="1:15" x14ac:dyDescent="0.2">
      <c r="A4259" s="341" t="s">
        <v>9257</v>
      </c>
      <c r="B4259" s="341" t="s">
        <v>9280</v>
      </c>
      <c r="C4259" s="342" t="s">
        <v>8503</v>
      </c>
      <c r="D4259" s="342" t="s">
        <v>6704</v>
      </c>
      <c r="E4259" s="342" t="s">
        <v>9325</v>
      </c>
      <c r="F4259" s="342" t="s">
        <v>6568</v>
      </c>
      <c r="G4259" s="343">
        <v>10.3</v>
      </c>
      <c r="H4259" s="342" t="s">
        <v>6594</v>
      </c>
      <c r="I4259" s="342" t="s">
        <v>6575</v>
      </c>
      <c r="J4259" s="342" t="s">
        <v>6755</v>
      </c>
      <c r="K4259" s="581" t="s">
        <v>6758</v>
      </c>
      <c r="L4259" s="344" t="s">
        <v>4090</v>
      </c>
      <c r="N4259" s="344" t="s">
        <v>4090</v>
      </c>
      <c r="O4259" s="341" t="s">
        <v>6752</v>
      </c>
    </row>
    <row r="4260" spans="1:15" x14ac:dyDescent="0.2">
      <c r="A4260" s="341" t="s">
        <v>9257</v>
      </c>
      <c r="B4260" s="341" t="s">
        <v>9280</v>
      </c>
      <c r="C4260" s="342" t="s">
        <v>8503</v>
      </c>
      <c r="D4260" s="342" t="s">
        <v>6704</v>
      </c>
      <c r="E4260" s="342" t="s">
        <v>9319</v>
      </c>
      <c r="F4260" s="342" t="s">
        <v>6568</v>
      </c>
      <c r="G4260" s="343">
        <v>11.290000000000001</v>
      </c>
      <c r="H4260" s="342" t="s">
        <v>6594</v>
      </c>
      <c r="I4260" s="342" t="s">
        <v>6575</v>
      </c>
      <c r="J4260" s="342" t="s">
        <v>6755</v>
      </c>
      <c r="K4260" s="581" t="s">
        <v>6788</v>
      </c>
      <c r="L4260" s="344" t="s">
        <v>4090</v>
      </c>
      <c r="N4260" s="344" t="s">
        <v>4090</v>
      </c>
      <c r="O4260" s="341">
        <v>0</v>
      </c>
    </row>
    <row r="4261" spans="1:15" x14ac:dyDescent="0.2">
      <c r="A4261" s="341" t="s">
        <v>9257</v>
      </c>
      <c r="B4261" s="341" t="s">
        <v>9280</v>
      </c>
      <c r="C4261" s="342" t="s">
        <v>8503</v>
      </c>
      <c r="D4261" s="342" t="s">
        <v>6704</v>
      </c>
      <c r="E4261" s="342" t="s">
        <v>9319</v>
      </c>
      <c r="F4261" s="342" t="s">
        <v>6568</v>
      </c>
      <c r="G4261" s="343">
        <v>4.5</v>
      </c>
      <c r="H4261" s="342" t="s">
        <v>6594</v>
      </c>
      <c r="I4261" s="342" t="s">
        <v>6575</v>
      </c>
      <c r="J4261" s="342" t="s">
        <v>6755</v>
      </c>
      <c r="K4261" s="581" t="s">
        <v>6888</v>
      </c>
      <c r="L4261" s="344" t="s">
        <v>4090</v>
      </c>
      <c r="N4261" s="344" t="s">
        <v>4090</v>
      </c>
      <c r="O4261" s="341" t="s">
        <v>6766</v>
      </c>
    </row>
    <row r="4262" spans="1:15" x14ac:dyDescent="0.2">
      <c r="A4262" s="341" t="s">
        <v>9257</v>
      </c>
      <c r="B4262" s="341" t="s">
        <v>9280</v>
      </c>
      <c r="C4262" s="342" t="s">
        <v>8503</v>
      </c>
      <c r="D4262" s="342" t="s">
        <v>6704</v>
      </c>
      <c r="E4262" s="342" t="s">
        <v>9321</v>
      </c>
      <c r="F4262" s="342" t="s">
        <v>6568</v>
      </c>
      <c r="G4262" s="343">
        <v>16.64</v>
      </c>
      <c r="H4262" s="342" t="s">
        <v>6594</v>
      </c>
      <c r="I4262" s="342" t="s">
        <v>6575</v>
      </c>
      <c r="J4262" s="342" t="s">
        <v>6755</v>
      </c>
      <c r="K4262" s="581" t="s">
        <v>8280</v>
      </c>
      <c r="L4262" s="344" t="s">
        <v>4090</v>
      </c>
      <c r="N4262" s="344" t="s">
        <v>4090</v>
      </c>
      <c r="O4262" s="341">
        <v>0</v>
      </c>
    </row>
    <row r="4263" spans="1:15" x14ac:dyDescent="0.2">
      <c r="A4263" s="341" t="s">
        <v>9257</v>
      </c>
      <c r="B4263" s="341" t="s">
        <v>9280</v>
      </c>
      <c r="C4263" s="342" t="s">
        <v>8503</v>
      </c>
      <c r="D4263" s="342" t="s">
        <v>6704</v>
      </c>
      <c r="E4263" s="342" t="s">
        <v>9322</v>
      </c>
      <c r="F4263" s="342" t="s">
        <v>6568</v>
      </c>
      <c r="G4263" s="343">
        <v>4.13</v>
      </c>
      <c r="H4263" s="342" t="s">
        <v>6594</v>
      </c>
      <c r="I4263" s="342" t="s">
        <v>6575</v>
      </c>
      <c r="J4263" s="342" t="s">
        <v>6755</v>
      </c>
      <c r="K4263" s="581" t="s">
        <v>7507</v>
      </c>
      <c r="L4263" s="344" t="s">
        <v>4090</v>
      </c>
      <c r="N4263" s="344" t="s">
        <v>4090</v>
      </c>
      <c r="O4263" s="341">
        <v>0</v>
      </c>
    </row>
    <row r="4264" spans="1:15" x14ac:dyDescent="0.2">
      <c r="A4264" s="341" t="s">
        <v>9257</v>
      </c>
      <c r="B4264" s="341" t="s">
        <v>9280</v>
      </c>
      <c r="C4264" s="342" t="s">
        <v>8503</v>
      </c>
      <c r="D4264" s="342" t="s">
        <v>6704</v>
      </c>
      <c r="E4264" s="342" t="s">
        <v>9337</v>
      </c>
      <c r="F4264" s="342" t="s">
        <v>6568</v>
      </c>
      <c r="G4264" s="343">
        <v>10.5</v>
      </c>
      <c r="H4264" s="342" t="s">
        <v>6594</v>
      </c>
      <c r="I4264" s="342" t="s">
        <v>6575</v>
      </c>
      <c r="J4264" s="342" t="s">
        <v>6755</v>
      </c>
      <c r="K4264" s="581" t="s">
        <v>7977</v>
      </c>
      <c r="L4264" s="344" t="s">
        <v>4090</v>
      </c>
      <c r="N4264" s="344" t="s">
        <v>4090</v>
      </c>
      <c r="O4264" s="341" t="s">
        <v>6752</v>
      </c>
    </row>
    <row r="4265" spans="1:15" x14ac:dyDescent="0.2">
      <c r="A4265" s="341" t="s">
        <v>9257</v>
      </c>
      <c r="B4265" s="341" t="s">
        <v>9280</v>
      </c>
      <c r="C4265" s="342" t="s">
        <v>8503</v>
      </c>
      <c r="D4265" s="342" t="s">
        <v>6704</v>
      </c>
      <c r="E4265" s="342" t="s">
        <v>9324</v>
      </c>
      <c r="F4265" s="342" t="s">
        <v>6568</v>
      </c>
      <c r="G4265" s="343">
        <v>9.36</v>
      </c>
      <c r="H4265" s="342" t="s">
        <v>6594</v>
      </c>
      <c r="I4265" s="342" t="s">
        <v>6575</v>
      </c>
      <c r="J4265" s="342" t="s">
        <v>6755</v>
      </c>
      <c r="K4265" s="581" t="s">
        <v>7190</v>
      </c>
      <c r="L4265" s="344" t="s">
        <v>4090</v>
      </c>
      <c r="N4265" s="344" t="s">
        <v>4090</v>
      </c>
      <c r="O4265" s="341" t="s">
        <v>6752</v>
      </c>
    </row>
    <row r="4266" spans="1:15" x14ac:dyDescent="0.2">
      <c r="A4266" s="341" t="s">
        <v>9257</v>
      </c>
      <c r="B4266" s="341" t="s">
        <v>9280</v>
      </c>
      <c r="C4266" s="342" t="s">
        <v>8503</v>
      </c>
      <c r="D4266" s="342" t="s">
        <v>6704</v>
      </c>
      <c r="E4266" s="342" t="s">
        <v>9323</v>
      </c>
      <c r="F4266" s="342" t="s">
        <v>6568</v>
      </c>
      <c r="G4266" s="343">
        <v>12.75</v>
      </c>
      <c r="H4266" s="342" t="s">
        <v>6594</v>
      </c>
      <c r="I4266" s="342" t="s">
        <v>6575</v>
      </c>
      <c r="J4266" s="342" t="s">
        <v>6755</v>
      </c>
      <c r="K4266" s="581" t="s">
        <v>6758</v>
      </c>
      <c r="L4266" s="344" t="s">
        <v>4090</v>
      </c>
      <c r="N4266" s="344" t="s">
        <v>4090</v>
      </c>
      <c r="O4266" s="341" t="s">
        <v>6752</v>
      </c>
    </row>
    <row r="4267" spans="1:15" x14ac:dyDescent="0.2">
      <c r="A4267" s="341" t="s">
        <v>9257</v>
      </c>
      <c r="B4267" s="341" t="s">
        <v>9280</v>
      </c>
      <c r="C4267" s="342" t="s">
        <v>8503</v>
      </c>
      <c r="D4267" s="342" t="s">
        <v>6704</v>
      </c>
      <c r="E4267" s="342" t="s">
        <v>9324</v>
      </c>
      <c r="F4267" s="342" t="s">
        <v>6568</v>
      </c>
      <c r="G4267" s="343">
        <v>10.120000000000001</v>
      </c>
      <c r="H4267" s="342" t="s">
        <v>6594</v>
      </c>
      <c r="I4267" s="342" t="s">
        <v>6575</v>
      </c>
      <c r="J4267" s="342" t="s">
        <v>6755</v>
      </c>
      <c r="K4267" s="581" t="s">
        <v>7839</v>
      </c>
      <c r="L4267" s="344" t="s">
        <v>4090</v>
      </c>
      <c r="N4267" s="344" t="s">
        <v>4090</v>
      </c>
      <c r="O4267" s="341">
        <v>0</v>
      </c>
    </row>
    <row r="4268" spans="1:15" x14ac:dyDescent="0.2">
      <c r="A4268" s="341" t="s">
        <v>9257</v>
      </c>
      <c r="B4268" s="341" t="s">
        <v>9280</v>
      </c>
      <c r="C4268" s="342" t="s">
        <v>8503</v>
      </c>
      <c r="D4268" s="342" t="s">
        <v>6704</v>
      </c>
      <c r="E4268" s="342" t="s">
        <v>9322</v>
      </c>
      <c r="F4268" s="342" t="s">
        <v>6568</v>
      </c>
      <c r="G4268" s="343">
        <v>9.36</v>
      </c>
      <c r="H4268" s="342" t="s">
        <v>6594</v>
      </c>
      <c r="I4268" s="342" t="s">
        <v>6575</v>
      </c>
      <c r="J4268" s="342" t="s">
        <v>6755</v>
      </c>
      <c r="K4268" s="581" t="s">
        <v>7119</v>
      </c>
      <c r="L4268" s="344" t="s">
        <v>4090</v>
      </c>
      <c r="N4268" s="344" t="s">
        <v>4090</v>
      </c>
      <c r="O4268" s="341">
        <v>0</v>
      </c>
    </row>
    <row r="4269" spans="1:15" x14ac:dyDescent="0.2">
      <c r="A4269" s="341" t="s">
        <v>9257</v>
      </c>
      <c r="B4269" s="341" t="s">
        <v>9280</v>
      </c>
      <c r="C4269" s="342" t="s">
        <v>8503</v>
      </c>
      <c r="D4269" s="342" t="s">
        <v>6704</v>
      </c>
      <c r="E4269" s="342" t="s">
        <v>9332</v>
      </c>
      <c r="F4269" s="342" t="s">
        <v>6568</v>
      </c>
      <c r="G4269" s="343">
        <v>4.32</v>
      </c>
      <c r="H4269" s="342" t="s">
        <v>6594</v>
      </c>
      <c r="I4269" s="342" t="s">
        <v>6575</v>
      </c>
      <c r="J4269" s="342" t="s">
        <v>6755</v>
      </c>
      <c r="K4269" s="581" t="s">
        <v>7456</v>
      </c>
      <c r="L4269" s="344" t="s">
        <v>4090</v>
      </c>
      <c r="N4269" s="344" t="s">
        <v>4090</v>
      </c>
      <c r="O4269" s="341" t="s">
        <v>6766</v>
      </c>
    </row>
    <row r="4270" spans="1:15" x14ac:dyDescent="0.2">
      <c r="A4270" s="341" t="s">
        <v>9257</v>
      </c>
      <c r="B4270" s="341" t="s">
        <v>9280</v>
      </c>
      <c r="C4270" s="342" t="s">
        <v>8503</v>
      </c>
      <c r="D4270" s="342" t="s">
        <v>6704</v>
      </c>
      <c r="E4270" s="342" t="s">
        <v>9332</v>
      </c>
      <c r="F4270" s="342" t="s">
        <v>6568</v>
      </c>
      <c r="G4270" s="343">
        <v>8</v>
      </c>
      <c r="H4270" s="342" t="s">
        <v>6594</v>
      </c>
      <c r="I4270" s="342" t="s">
        <v>6575</v>
      </c>
      <c r="J4270" s="342" t="s">
        <v>6755</v>
      </c>
      <c r="K4270" s="581" t="s">
        <v>7116</v>
      </c>
      <c r="L4270" s="344" t="s">
        <v>4090</v>
      </c>
      <c r="N4270" s="344" t="s">
        <v>4090</v>
      </c>
      <c r="O4270" s="341" t="s">
        <v>6766</v>
      </c>
    </row>
    <row r="4271" spans="1:15" x14ac:dyDescent="0.2">
      <c r="A4271" s="341" t="s">
        <v>9257</v>
      </c>
      <c r="B4271" s="341" t="s">
        <v>9308</v>
      </c>
      <c r="C4271" s="342" t="s">
        <v>8531</v>
      </c>
      <c r="D4271" s="342" t="s">
        <v>8532</v>
      </c>
      <c r="E4271" s="342" t="s">
        <v>9323</v>
      </c>
      <c r="F4271" s="342" t="s">
        <v>6568</v>
      </c>
      <c r="G4271" s="343">
        <v>7.5</v>
      </c>
      <c r="H4271" s="342" t="s">
        <v>6594</v>
      </c>
      <c r="I4271" s="342" t="s">
        <v>6575</v>
      </c>
      <c r="J4271" s="342" t="s">
        <v>6755</v>
      </c>
      <c r="K4271" s="581" t="s">
        <v>8533</v>
      </c>
      <c r="L4271" s="344" t="s">
        <v>4090</v>
      </c>
      <c r="N4271" s="344" t="s">
        <v>4090</v>
      </c>
      <c r="O4271" s="341" t="s">
        <v>6752</v>
      </c>
    </row>
    <row r="4272" spans="1:15" x14ac:dyDescent="0.2">
      <c r="A4272" s="341" t="s">
        <v>9257</v>
      </c>
      <c r="B4272" s="341" t="s">
        <v>9308</v>
      </c>
      <c r="C4272" s="342" t="s">
        <v>8531</v>
      </c>
      <c r="D4272" s="342" t="s">
        <v>8532</v>
      </c>
      <c r="E4272" s="342" t="s">
        <v>9323</v>
      </c>
      <c r="F4272" s="342" t="s">
        <v>6568</v>
      </c>
      <c r="G4272" s="343">
        <v>7</v>
      </c>
      <c r="H4272" s="342" t="s">
        <v>6594</v>
      </c>
      <c r="I4272" s="342" t="s">
        <v>6575</v>
      </c>
      <c r="J4272" s="342" t="s">
        <v>6755</v>
      </c>
      <c r="K4272" s="581" t="s">
        <v>7157</v>
      </c>
      <c r="L4272" s="344" t="s">
        <v>4090</v>
      </c>
      <c r="N4272" s="344" t="s">
        <v>4090</v>
      </c>
      <c r="O4272" s="341" t="s">
        <v>6752</v>
      </c>
    </row>
    <row r="4273" spans="1:15" x14ac:dyDescent="0.2">
      <c r="A4273" s="341" t="s">
        <v>9257</v>
      </c>
      <c r="B4273" s="341" t="s">
        <v>9308</v>
      </c>
      <c r="C4273" s="342" t="s">
        <v>8534</v>
      </c>
      <c r="D4273" s="342" t="s">
        <v>8532</v>
      </c>
      <c r="E4273" s="342" t="s">
        <v>9323</v>
      </c>
      <c r="F4273" s="342" t="s">
        <v>6568</v>
      </c>
      <c r="G4273" s="343">
        <v>5.2700000000000005</v>
      </c>
      <c r="H4273" s="342" t="s">
        <v>6594</v>
      </c>
      <c r="I4273" s="342" t="s">
        <v>6575</v>
      </c>
      <c r="J4273" s="342" t="s">
        <v>6755</v>
      </c>
      <c r="K4273" s="581" t="s">
        <v>8194</v>
      </c>
      <c r="L4273" s="344" t="s">
        <v>4090</v>
      </c>
      <c r="N4273" s="344" t="s">
        <v>4090</v>
      </c>
      <c r="O4273" s="341" t="s">
        <v>6766</v>
      </c>
    </row>
    <row r="4274" spans="1:15" x14ac:dyDescent="0.2">
      <c r="A4274" s="341" t="s">
        <v>9257</v>
      </c>
      <c r="B4274" s="341" t="s">
        <v>9308</v>
      </c>
      <c r="C4274" s="342" t="s">
        <v>8534</v>
      </c>
      <c r="D4274" s="342" t="s">
        <v>8532</v>
      </c>
      <c r="E4274" s="342" t="s">
        <v>9325</v>
      </c>
      <c r="F4274" s="342" t="s">
        <v>6568</v>
      </c>
      <c r="G4274" s="343">
        <v>10</v>
      </c>
      <c r="H4274" s="342" t="s">
        <v>6594</v>
      </c>
      <c r="I4274" s="342" t="s">
        <v>6575</v>
      </c>
      <c r="J4274" s="342" t="s">
        <v>6755</v>
      </c>
      <c r="K4274" s="581" t="s">
        <v>8535</v>
      </c>
      <c r="L4274" s="344" t="s">
        <v>4090</v>
      </c>
      <c r="N4274" s="344" t="s">
        <v>4090</v>
      </c>
      <c r="O4274" s="341" t="s">
        <v>6766</v>
      </c>
    </row>
    <row r="4275" spans="1:15" x14ac:dyDescent="0.2">
      <c r="A4275" s="341" t="s">
        <v>9257</v>
      </c>
      <c r="B4275" s="341" t="s">
        <v>9308</v>
      </c>
      <c r="C4275" s="342" t="s">
        <v>8531</v>
      </c>
      <c r="D4275" s="342" t="s">
        <v>8532</v>
      </c>
      <c r="E4275" s="342" t="s">
        <v>9319</v>
      </c>
      <c r="F4275" s="342" t="s">
        <v>6568</v>
      </c>
      <c r="G4275" s="343">
        <v>17.600000000000001</v>
      </c>
      <c r="H4275" s="342" t="s">
        <v>6594</v>
      </c>
      <c r="I4275" s="342" t="s">
        <v>6575</v>
      </c>
      <c r="J4275" s="342" t="s">
        <v>6755</v>
      </c>
      <c r="K4275" s="581" t="s">
        <v>8536</v>
      </c>
      <c r="L4275" s="344" t="s">
        <v>4090</v>
      </c>
      <c r="N4275" s="344" t="s">
        <v>4090</v>
      </c>
      <c r="O4275" s="341">
        <v>0</v>
      </c>
    </row>
    <row r="4276" spans="1:15" x14ac:dyDescent="0.2">
      <c r="A4276" s="341" t="s">
        <v>9257</v>
      </c>
      <c r="B4276" s="341" t="s">
        <v>9308</v>
      </c>
      <c r="C4276" s="342" t="s">
        <v>8534</v>
      </c>
      <c r="D4276" s="342" t="s">
        <v>8532</v>
      </c>
      <c r="E4276" s="342" t="s">
        <v>9320</v>
      </c>
      <c r="F4276" s="342" t="s">
        <v>6568</v>
      </c>
      <c r="G4276" s="343">
        <v>2.6</v>
      </c>
      <c r="H4276" s="342" t="s">
        <v>6594</v>
      </c>
      <c r="I4276" s="342" t="s">
        <v>6575</v>
      </c>
      <c r="J4276" s="342" t="s">
        <v>6755</v>
      </c>
      <c r="K4276" s="581" t="s">
        <v>8537</v>
      </c>
      <c r="L4276" s="344" t="s">
        <v>4090</v>
      </c>
      <c r="N4276" s="344" t="s">
        <v>4090</v>
      </c>
      <c r="O4276" s="341">
        <v>0</v>
      </c>
    </row>
    <row r="4277" spans="1:15" x14ac:dyDescent="0.2">
      <c r="A4277" s="341" t="s">
        <v>9257</v>
      </c>
      <c r="B4277" s="341" t="s">
        <v>9308</v>
      </c>
      <c r="C4277" s="342" t="s">
        <v>8531</v>
      </c>
      <c r="D4277" s="342" t="s">
        <v>8532</v>
      </c>
      <c r="E4277" s="342" t="s">
        <v>9334</v>
      </c>
      <c r="F4277" s="342" t="s">
        <v>6568</v>
      </c>
      <c r="G4277" s="343">
        <v>32</v>
      </c>
      <c r="H4277" s="342" t="s">
        <v>6594</v>
      </c>
      <c r="I4277" s="342" t="s">
        <v>6575</v>
      </c>
      <c r="J4277" s="342" t="s">
        <v>6755</v>
      </c>
      <c r="K4277" s="581" t="s">
        <v>8538</v>
      </c>
      <c r="L4277" s="344" t="s">
        <v>4090</v>
      </c>
      <c r="N4277" s="344" t="s">
        <v>4090</v>
      </c>
      <c r="O4277" s="341">
        <v>0</v>
      </c>
    </row>
    <row r="4278" spans="1:15" x14ac:dyDescent="0.2">
      <c r="A4278" s="341" t="s">
        <v>9257</v>
      </c>
      <c r="B4278" s="341" t="s">
        <v>9308</v>
      </c>
      <c r="C4278" s="342" t="s">
        <v>8531</v>
      </c>
      <c r="D4278" s="342" t="s">
        <v>8532</v>
      </c>
      <c r="E4278" s="342" t="s">
        <v>9334</v>
      </c>
      <c r="F4278" s="342" t="s">
        <v>6568</v>
      </c>
      <c r="G4278" s="343">
        <v>29.7</v>
      </c>
      <c r="H4278" s="342" t="s">
        <v>6594</v>
      </c>
      <c r="I4278" s="342" t="s">
        <v>6575</v>
      </c>
      <c r="J4278" s="342" t="s">
        <v>6755</v>
      </c>
      <c r="K4278" s="581" t="s">
        <v>8165</v>
      </c>
      <c r="L4278" s="344" t="s">
        <v>4090</v>
      </c>
      <c r="N4278" s="344" t="s">
        <v>4090</v>
      </c>
      <c r="O4278" s="341">
        <v>0</v>
      </c>
    </row>
    <row r="4279" spans="1:15" x14ac:dyDescent="0.2">
      <c r="A4279" s="341" t="s">
        <v>9257</v>
      </c>
      <c r="B4279" s="341" t="s">
        <v>9308</v>
      </c>
      <c r="C4279" s="342" t="s">
        <v>8531</v>
      </c>
      <c r="D4279" s="342" t="s">
        <v>8532</v>
      </c>
      <c r="E4279" s="342" t="s">
        <v>9321</v>
      </c>
      <c r="F4279" s="342" t="s">
        <v>6568</v>
      </c>
      <c r="G4279" s="343">
        <v>14.72</v>
      </c>
      <c r="H4279" s="342" t="s">
        <v>6594</v>
      </c>
      <c r="I4279" s="342" t="s">
        <v>6575</v>
      </c>
      <c r="J4279" s="342" t="s">
        <v>6755</v>
      </c>
      <c r="K4279" s="581" t="s">
        <v>8027</v>
      </c>
      <c r="L4279" s="344" t="s">
        <v>4090</v>
      </c>
      <c r="N4279" s="344" t="s">
        <v>4090</v>
      </c>
      <c r="O4279" s="341">
        <v>0</v>
      </c>
    </row>
    <row r="4280" spans="1:15" x14ac:dyDescent="0.2">
      <c r="A4280" s="341" t="s">
        <v>9257</v>
      </c>
      <c r="B4280" s="341" t="s">
        <v>9308</v>
      </c>
      <c r="C4280" s="342" t="s">
        <v>8531</v>
      </c>
      <c r="D4280" s="342" t="s">
        <v>8532</v>
      </c>
      <c r="E4280" s="342" t="s">
        <v>9328</v>
      </c>
      <c r="F4280" s="342" t="s">
        <v>6568</v>
      </c>
      <c r="G4280" s="343">
        <v>16.45</v>
      </c>
      <c r="H4280" s="342" t="s">
        <v>6594</v>
      </c>
      <c r="I4280" s="342" t="s">
        <v>6575</v>
      </c>
      <c r="J4280" s="342" t="s">
        <v>6755</v>
      </c>
      <c r="K4280" s="581" t="s">
        <v>8026</v>
      </c>
      <c r="L4280" s="344" t="s">
        <v>4090</v>
      </c>
      <c r="N4280" s="344" t="s">
        <v>4090</v>
      </c>
      <c r="O4280" s="341">
        <v>0</v>
      </c>
    </row>
    <row r="4281" spans="1:15" x14ac:dyDescent="0.2">
      <c r="A4281" s="341" t="s">
        <v>9257</v>
      </c>
      <c r="B4281" s="341" t="s">
        <v>9308</v>
      </c>
      <c r="C4281" s="342" t="s">
        <v>8531</v>
      </c>
      <c r="D4281" s="342" t="s">
        <v>8532</v>
      </c>
      <c r="E4281" s="342" t="s">
        <v>9321</v>
      </c>
      <c r="F4281" s="342" t="s">
        <v>6568</v>
      </c>
      <c r="G4281" s="343">
        <v>8.84</v>
      </c>
      <c r="H4281" s="342" t="s">
        <v>6594</v>
      </c>
      <c r="I4281" s="342" t="s">
        <v>6575</v>
      </c>
      <c r="J4281" s="342" t="s">
        <v>6755</v>
      </c>
      <c r="K4281" s="581" t="s">
        <v>6627</v>
      </c>
      <c r="L4281" s="344" t="s">
        <v>4090</v>
      </c>
      <c r="N4281" s="344" t="s">
        <v>4090</v>
      </c>
      <c r="O4281" s="341">
        <v>0</v>
      </c>
    </row>
    <row r="4282" spans="1:15" x14ac:dyDescent="0.2">
      <c r="A4282" s="341" t="s">
        <v>9257</v>
      </c>
      <c r="B4282" s="341" t="s">
        <v>9308</v>
      </c>
      <c r="C4282" s="342" t="s">
        <v>8531</v>
      </c>
      <c r="D4282" s="342" t="s">
        <v>8532</v>
      </c>
      <c r="E4282" s="342" t="s">
        <v>9328</v>
      </c>
      <c r="F4282" s="342" t="s">
        <v>6568</v>
      </c>
      <c r="G4282" s="343">
        <v>26.400000000000002</v>
      </c>
      <c r="H4282" s="342" t="s">
        <v>6594</v>
      </c>
      <c r="I4282" s="342" t="s">
        <v>6575</v>
      </c>
      <c r="J4282" s="342" t="s">
        <v>6755</v>
      </c>
      <c r="K4282" s="581" t="s">
        <v>7753</v>
      </c>
      <c r="L4282" s="344" t="s">
        <v>4090</v>
      </c>
      <c r="N4282" s="344" t="s">
        <v>4090</v>
      </c>
      <c r="O4282" s="341">
        <v>0</v>
      </c>
    </row>
    <row r="4283" spans="1:15" x14ac:dyDescent="0.2">
      <c r="A4283" s="341" t="s">
        <v>9257</v>
      </c>
      <c r="B4283" s="341" t="s">
        <v>9308</v>
      </c>
      <c r="C4283" s="342" t="s">
        <v>8534</v>
      </c>
      <c r="D4283" s="342" t="s">
        <v>8532</v>
      </c>
      <c r="E4283" s="342" t="s">
        <v>9324</v>
      </c>
      <c r="F4283" s="342" t="s">
        <v>6568</v>
      </c>
      <c r="G4283" s="343">
        <v>5.88</v>
      </c>
      <c r="H4283" s="342" t="s">
        <v>6594</v>
      </c>
      <c r="I4283" s="342" t="s">
        <v>6575</v>
      </c>
      <c r="J4283" s="342" t="s">
        <v>6755</v>
      </c>
      <c r="K4283" s="581" t="s">
        <v>7468</v>
      </c>
      <c r="L4283" s="344" t="s">
        <v>4090</v>
      </c>
      <c r="N4283" s="344" t="s">
        <v>4090</v>
      </c>
      <c r="O4283" s="341">
        <v>0</v>
      </c>
    </row>
    <row r="4284" spans="1:15" x14ac:dyDescent="0.2">
      <c r="A4284" s="341" t="s">
        <v>9257</v>
      </c>
      <c r="B4284" s="341" t="s">
        <v>9308</v>
      </c>
      <c r="C4284" s="342" t="s">
        <v>8531</v>
      </c>
      <c r="D4284" s="342" t="s">
        <v>8532</v>
      </c>
      <c r="E4284" s="342" t="s">
        <v>9319</v>
      </c>
      <c r="F4284" s="342" t="s">
        <v>6568</v>
      </c>
      <c r="G4284" s="343">
        <v>9.86</v>
      </c>
      <c r="H4284" s="342" t="s">
        <v>6594</v>
      </c>
      <c r="I4284" s="342" t="s">
        <v>6575</v>
      </c>
      <c r="J4284" s="342" t="s">
        <v>6755</v>
      </c>
      <c r="K4284" s="581" t="s">
        <v>8539</v>
      </c>
      <c r="L4284" s="344" t="s">
        <v>4090</v>
      </c>
      <c r="N4284" s="344" t="s">
        <v>4090</v>
      </c>
      <c r="O4284" s="341">
        <v>0</v>
      </c>
    </row>
    <row r="4285" spans="1:15" x14ac:dyDescent="0.2">
      <c r="A4285" s="341" t="s">
        <v>9257</v>
      </c>
      <c r="B4285" s="341" t="s">
        <v>9308</v>
      </c>
      <c r="C4285" s="342" t="s">
        <v>8531</v>
      </c>
      <c r="D4285" s="342" t="s">
        <v>8532</v>
      </c>
      <c r="E4285" s="342" t="s">
        <v>9328</v>
      </c>
      <c r="F4285" s="342" t="s">
        <v>6568</v>
      </c>
      <c r="G4285" s="343">
        <v>12.5</v>
      </c>
      <c r="H4285" s="342" t="s">
        <v>6594</v>
      </c>
      <c r="I4285" s="342" t="s">
        <v>6575</v>
      </c>
      <c r="J4285" s="342" t="s">
        <v>6755</v>
      </c>
      <c r="K4285" s="581" t="s">
        <v>8540</v>
      </c>
      <c r="L4285" s="344" t="s">
        <v>4090</v>
      </c>
      <c r="N4285" s="344" t="s">
        <v>4090</v>
      </c>
      <c r="O4285" s="341">
        <v>0</v>
      </c>
    </row>
    <row r="4286" spans="1:15" x14ac:dyDescent="0.2">
      <c r="A4286" s="341" t="s">
        <v>9257</v>
      </c>
      <c r="B4286" s="341" t="s">
        <v>9308</v>
      </c>
      <c r="C4286" s="342" t="s">
        <v>8534</v>
      </c>
      <c r="D4286" s="342" t="s">
        <v>8532</v>
      </c>
      <c r="E4286" s="342" t="s">
        <v>9322</v>
      </c>
      <c r="F4286" s="342" t="s">
        <v>6568</v>
      </c>
      <c r="G4286" s="343">
        <v>5.58</v>
      </c>
      <c r="H4286" s="342" t="s">
        <v>6594</v>
      </c>
      <c r="I4286" s="342" t="s">
        <v>6575</v>
      </c>
      <c r="J4286" s="342" t="s">
        <v>6755</v>
      </c>
      <c r="K4286" s="581" t="s">
        <v>8541</v>
      </c>
      <c r="L4286" s="344" t="s">
        <v>4090</v>
      </c>
      <c r="N4286" s="344" t="s">
        <v>4090</v>
      </c>
      <c r="O4286" s="341">
        <v>0</v>
      </c>
    </row>
    <row r="4287" spans="1:15" x14ac:dyDescent="0.2">
      <c r="A4287" s="341" t="s">
        <v>9257</v>
      </c>
      <c r="B4287" s="341" t="s">
        <v>9308</v>
      </c>
      <c r="C4287" s="342" t="s">
        <v>8542</v>
      </c>
      <c r="D4287" s="342" t="s">
        <v>8532</v>
      </c>
      <c r="E4287" s="342" t="s">
        <v>9333</v>
      </c>
      <c r="F4287" s="342" t="s">
        <v>6568</v>
      </c>
      <c r="G4287" s="343">
        <v>10.85</v>
      </c>
      <c r="H4287" s="342" t="s">
        <v>6594</v>
      </c>
      <c r="I4287" s="342" t="s">
        <v>6575</v>
      </c>
      <c r="J4287" s="342" t="s">
        <v>6755</v>
      </c>
      <c r="K4287" s="581" t="s">
        <v>8543</v>
      </c>
      <c r="L4287" s="344" t="s">
        <v>4090</v>
      </c>
      <c r="N4287" s="344" t="s">
        <v>4090</v>
      </c>
      <c r="O4287" s="341">
        <v>0</v>
      </c>
    </row>
    <row r="4288" spans="1:15" x14ac:dyDescent="0.2">
      <c r="A4288" s="341" t="s">
        <v>9257</v>
      </c>
      <c r="B4288" s="341" t="s">
        <v>9308</v>
      </c>
      <c r="C4288" s="342" t="s">
        <v>8542</v>
      </c>
      <c r="D4288" s="342" t="s">
        <v>8532</v>
      </c>
      <c r="E4288" s="342" t="s">
        <v>9320</v>
      </c>
      <c r="F4288" s="342" t="s">
        <v>6568</v>
      </c>
      <c r="G4288" s="343">
        <v>11.200000000000001</v>
      </c>
      <c r="H4288" s="342" t="s">
        <v>6594</v>
      </c>
      <c r="I4288" s="342" t="s">
        <v>6575</v>
      </c>
      <c r="J4288" s="342" t="s">
        <v>6755</v>
      </c>
      <c r="K4288" s="581" t="s">
        <v>6931</v>
      </c>
      <c r="L4288" s="344" t="s">
        <v>4090</v>
      </c>
      <c r="N4288" s="344" t="s">
        <v>4090</v>
      </c>
      <c r="O4288" s="341">
        <v>0</v>
      </c>
    </row>
    <row r="4289" spans="1:15" x14ac:dyDescent="0.2">
      <c r="A4289" s="341" t="s">
        <v>9257</v>
      </c>
      <c r="B4289" s="341" t="s">
        <v>9308</v>
      </c>
      <c r="C4289" s="342" t="s">
        <v>8534</v>
      </c>
      <c r="D4289" s="342" t="s">
        <v>8532</v>
      </c>
      <c r="E4289" s="342" t="s">
        <v>9324</v>
      </c>
      <c r="F4289" s="342" t="s">
        <v>6568</v>
      </c>
      <c r="G4289" s="343">
        <v>7</v>
      </c>
      <c r="H4289" s="342" t="s">
        <v>6594</v>
      </c>
      <c r="I4289" s="342" t="s">
        <v>6575</v>
      </c>
      <c r="J4289" s="342" t="s">
        <v>6755</v>
      </c>
      <c r="K4289" s="581" t="s">
        <v>8376</v>
      </c>
      <c r="L4289" s="344" t="s">
        <v>4090</v>
      </c>
      <c r="N4289" s="344" t="s">
        <v>4090</v>
      </c>
      <c r="O4289" s="341">
        <v>0</v>
      </c>
    </row>
    <row r="4290" spans="1:15" x14ac:dyDescent="0.2">
      <c r="A4290" s="341" t="s">
        <v>9257</v>
      </c>
      <c r="B4290" s="341" t="s">
        <v>9308</v>
      </c>
      <c r="C4290" s="342" t="s">
        <v>8534</v>
      </c>
      <c r="D4290" s="342" t="s">
        <v>8532</v>
      </c>
      <c r="E4290" s="342" t="s">
        <v>9325</v>
      </c>
      <c r="F4290" s="342" t="s">
        <v>6568</v>
      </c>
      <c r="G4290" s="343">
        <v>29.7</v>
      </c>
      <c r="H4290" s="342" t="s">
        <v>6594</v>
      </c>
      <c r="I4290" s="342" t="s">
        <v>6575</v>
      </c>
      <c r="J4290" s="342" t="s">
        <v>6755</v>
      </c>
      <c r="K4290" s="581" t="s">
        <v>8544</v>
      </c>
      <c r="L4290" s="344" t="s">
        <v>4090</v>
      </c>
      <c r="N4290" s="344" t="s">
        <v>4090</v>
      </c>
      <c r="O4290" s="341">
        <v>0</v>
      </c>
    </row>
    <row r="4291" spans="1:15" x14ac:dyDescent="0.2">
      <c r="A4291" s="341" t="s">
        <v>9257</v>
      </c>
      <c r="B4291" s="341" t="s">
        <v>9308</v>
      </c>
      <c r="C4291" s="342" t="s">
        <v>8542</v>
      </c>
      <c r="D4291" s="342" t="s">
        <v>8532</v>
      </c>
      <c r="E4291" s="342" t="s">
        <v>9325</v>
      </c>
      <c r="F4291" s="342" t="s">
        <v>6568</v>
      </c>
      <c r="G4291" s="343">
        <v>13.200000000000001</v>
      </c>
      <c r="H4291" s="342" t="s">
        <v>6594</v>
      </c>
      <c r="I4291" s="342" t="s">
        <v>6575</v>
      </c>
      <c r="J4291" s="342" t="s">
        <v>6755</v>
      </c>
      <c r="K4291" s="581" t="s">
        <v>7924</v>
      </c>
      <c r="L4291" s="344" t="s">
        <v>4090</v>
      </c>
      <c r="N4291" s="344" t="s">
        <v>4090</v>
      </c>
      <c r="O4291" s="341">
        <v>0</v>
      </c>
    </row>
    <row r="4292" spans="1:15" x14ac:dyDescent="0.2">
      <c r="A4292" s="341" t="s">
        <v>9257</v>
      </c>
      <c r="B4292" s="341" t="s">
        <v>9308</v>
      </c>
      <c r="C4292" s="342" t="s">
        <v>8531</v>
      </c>
      <c r="D4292" s="342" t="s">
        <v>8532</v>
      </c>
      <c r="E4292" s="342" t="s">
        <v>9328</v>
      </c>
      <c r="F4292" s="342" t="s">
        <v>6568</v>
      </c>
      <c r="G4292" s="343">
        <v>11.9</v>
      </c>
      <c r="H4292" s="342" t="s">
        <v>6594</v>
      </c>
      <c r="I4292" s="342" t="s">
        <v>6575</v>
      </c>
      <c r="J4292" s="342" t="s">
        <v>6755</v>
      </c>
      <c r="K4292" s="581" t="s">
        <v>7629</v>
      </c>
      <c r="L4292" s="344" t="s">
        <v>4090</v>
      </c>
      <c r="N4292" s="344" t="s">
        <v>4090</v>
      </c>
      <c r="O4292" s="341">
        <v>0</v>
      </c>
    </row>
    <row r="4293" spans="1:15" x14ac:dyDescent="0.2">
      <c r="A4293" s="341" t="s">
        <v>9257</v>
      </c>
      <c r="B4293" s="341" t="s">
        <v>9308</v>
      </c>
      <c r="C4293" s="342" t="s">
        <v>8534</v>
      </c>
      <c r="D4293" s="342" t="s">
        <v>8532</v>
      </c>
      <c r="E4293" s="342" t="s">
        <v>9334</v>
      </c>
      <c r="F4293" s="342" t="s">
        <v>6568</v>
      </c>
      <c r="G4293" s="343">
        <v>5.78</v>
      </c>
      <c r="H4293" s="342" t="s">
        <v>6594</v>
      </c>
      <c r="I4293" s="342" t="s">
        <v>6575</v>
      </c>
      <c r="J4293" s="342" t="s">
        <v>6755</v>
      </c>
      <c r="K4293" s="581" t="s">
        <v>8069</v>
      </c>
      <c r="L4293" s="344" t="s">
        <v>4090</v>
      </c>
      <c r="N4293" s="344" t="s">
        <v>4090</v>
      </c>
      <c r="O4293" s="341">
        <v>0</v>
      </c>
    </row>
    <row r="4294" spans="1:15" x14ac:dyDescent="0.2">
      <c r="A4294" s="341" t="s">
        <v>9257</v>
      </c>
      <c r="B4294" s="341" t="s">
        <v>9308</v>
      </c>
      <c r="C4294" s="342" t="s">
        <v>8531</v>
      </c>
      <c r="D4294" s="342" t="s">
        <v>8532</v>
      </c>
      <c r="E4294" s="342" t="s">
        <v>9328</v>
      </c>
      <c r="F4294" s="342" t="s">
        <v>6568</v>
      </c>
      <c r="G4294" s="343">
        <v>22.94</v>
      </c>
      <c r="H4294" s="342" t="s">
        <v>6594</v>
      </c>
      <c r="I4294" s="342" t="s">
        <v>6575</v>
      </c>
      <c r="J4294" s="342" t="s">
        <v>6755</v>
      </c>
      <c r="K4294" s="581" t="s">
        <v>7790</v>
      </c>
      <c r="L4294" s="344" t="s">
        <v>4090</v>
      </c>
      <c r="N4294" s="344" t="s">
        <v>4090</v>
      </c>
      <c r="O4294" s="341">
        <v>0</v>
      </c>
    </row>
    <row r="4295" spans="1:15" x14ac:dyDescent="0.2">
      <c r="A4295" s="341" t="s">
        <v>9257</v>
      </c>
      <c r="B4295" s="341" t="s">
        <v>9308</v>
      </c>
      <c r="C4295" s="342" t="s">
        <v>8534</v>
      </c>
      <c r="D4295" s="342" t="s">
        <v>8532</v>
      </c>
      <c r="E4295" s="342" t="s">
        <v>9323</v>
      </c>
      <c r="F4295" s="342" t="s">
        <v>6568</v>
      </c>
      <c r="G4295" s="343">
        <v>9.8000000000000007</v>
      </c>
      <c r="H4295" s="342" t="s">
        <v>6594</v>
      </c>
      <c r="I4295" s="342" t="s">
        <v>6575</v>
      </c>
      <c r="J4295" s="342" t="s">
        <v>6755</v>
      </c>
      <c r="K4295" s="581" t="s">
        <v>7876</v>
      </c>
      <c r="L4295" s="344" t="s">
        <v>4090</v>
      </c>
      <c r="N4295" s="344" t="s">
        <v>4090</v>
      </c>
      <c r="O4295" s="341">
        <v>0</v>
      </c>
    </row>
    <row r="4296" spans="1:15" x14ac:dyDescent="0.2">
      <c r="A4296" s="341" t="s">
        <v>9257</v>
      </c>
      <c r="B4296" s="341" t="s">
        <v>9308</v>
      </c>
      <c r="C4296" s="342" t="s">
        <v>8542</v>
      </c>
      <c r="D4296" s="342" t="s">
        <v>8532</v>
      </c>
      <c r="E4296" s="342" t="s">
        <v>9337</v>
      </c>
      <c r="F4296" s="342" t="s">
        <v>6568</v>
      </c>
      <c r="G4296" s="343">
        <v>8.4600000000000009</v>
      </c>
      <c r="H4296" s="342" t="s">
        <v>6594</v>
      </c>
      <c r="I4296" s="342" t="s">
        <v>6575</v>
      </c>
      <c r="J4296" s="342" t="s">
        <v>6755</v>
      </c>
      <c r="K4296" s="581" t="s">
        <v>7798</v>
      </c>
      <c r="L4296" s="344" t="s">
        <v>4090</v>
      </c>
      <c r="N4296" s="344" t="s">
        <v>4090</v>
      </c>
      <c r="O4296" s="341">
        <v>0</v>
      </c>
    </row>
    <row r="4297" spans="1:15" x14ac:dyDescent="0.2">
      <c r="A4297" s="341" t="s">
        <v>9257</v>
      </c>
      <c r="B4297" s="341" t="s">
        <v>9308</v>
      </c>
      <c r="C4297" s="342" t="s">
        <v>8534</v>
      </c>
      <c r="D4297" s="342" t="s">
        <v>8532</v>
      </c>
      <c r="E4297" s="342" t="s">
        <v>9337</v>
      </c>
      <c r="F4297" s="342" t="s">
        <v>6568</v>
      </c>
      <c r="G4297" s="343">
        <v>6.8</v>
      </c>
      <c r="H4297" s="342" t="s">
        <v>6594</v>
      </c>
      <c r="I4297" s="342" t="s">
        <v>6575</v>
      </c>
      <c r="J4297" s="342" t="s">
        <v>6755</v>
      </c>
      <c r="K4297" s="581" t="s">
        <v>7352</v>
      </c>
      <c r="L4297" s="344" t="s">
        <v>4090</v>
      </c>
      <c r="N4297" s="344" t="s">
        <v>4090</v>
      </c>
      <c r="O4297" s="341">
        <v>0</v>
      </c>
    </row>
    <row r="4298" spans="1:15" x14ac:dyDescent="0.2">
      <c r="A4298" s="341" t="s">
        <v>9257</v>
      </c>
      <c r="B4298" s="341" t="s">
        <v>9308</v>
      </c>
      <c r="C4298" s="342" t="s">
        <v>8542</v>
      </c>
      <c r="D4298" s="342" t="s">
        <v>8532</v>
      </c>
      <c r="E4298" s="342" t="s">
        <v>9320</v>
      </c>
      <c r="F4298" s="342" t="s">
        <v>6568</v>
      </c>
      <c r="G4298" s="343">
        <v>6.48</v>
      </c>
      <c r="H4298" s="342" t="s">
        <v>6594</v>
      </c>
      <c r="I4298" s="342" t="s">
        <v>6575</v>
      </c>
      <c r="J4298" s="342" t="s">
        <v>6755</v>
      </c>
      <c r="K4298" s="581" t="s">
        <v>6948</v>
      </c>
      <c r="L4298" s="344" t="s">
        <v>4090</v>
      </c>
      <c r="N4298" s="344" t="s">
        <v>4090</v>
      </c>
      <c r="O4298" s="341">
        <v>0</v>
      </c>
    </row>
    <row r="4299" spans="1:15" x14ac:dyDescent="0.2">
      <c r="A4299" s="341" t="s">
        <v>9257</v>
      </c>
      <c r="B4299" s="341" t="s">
        <v>9308</v>
      </c>
      <c r="C4299" s="342" t="s">
        <v>8534</v>
      </c>
      <c r="D4299" s="342" t="s">
        <v>8532</v>
      </c>
      <c r="E4299" s="342" t="s">
        <v>9321</v>
      </c>
      <c r="F4299" s="342" t="s">
        <v>6568</v>
      </c>
      <c r="G4299" s="343">
        <v>12.39</v>
      </c>
      <c r="H4299" s="342" t="s">
        <v>6594</v>
      </c>
      <c r="I4299" s="342" t="s">
        <v>6575</v>
      </c>
      <c r="J4299" s="342" t="s">
        <v>6755</v>
      </c>
      <c r="K4299" s="581" t="s">
        <v>7574</v>
      </c>
      <c r="L4299" s="344" t="s">
        <v>4090</v>
      </c>
      <c r="N4299" s="344" t="s">
        <v>4090</v>
      </c>
      <c r="O4299" s="341">
        <v>0</v>
      </c>
    </row>
    <row r="4300" spans="1:15" x14ac:dyDescent="0.2">
      <c r="A4300" s="341" t="s">
        <v>9257</v>
      </c>
      <c r="B4300" s="341" t="s">
        <v>9308</v>
      </c>
      <c r="C4300" s="342" t="s">
        <v>8534</v>
      </c>
      <c r="D4300" s="342" t="s">
        <v>8532</v>
      </c>
      <c r="E4300" s="342" t="s">
        <v>9323</v>
      </c>
      <c r="F4300" s="342" t="s">
        <v>6568</v>
      </c>
      <c r="G4300" s="343">
        <v>31.05</v>
      </c>
      <c r="H4300" s="342" t="s">
        <v>6594</v>
      </c>
      <c r="I4300" s="342" t="s">
        <v>6575</v>
      </c>
      <c r="J4300" s="342" t="s">
        <v>6755</v>
      </c>
      <c r="K4300" s="581" t="s">
        <v>7381</v>
      </c>
      <c r="L4300" s="344" t="s">
        <v>4090</v>
      </c>
      <c r="N4300" s="344" t="s">
        <v>4090</v>
      </c>
      <c r="O4300" s="341" t="s">
        <v>6752</v>
      </c>
    </row>
    <row r="4301" spans="1:15" x14ac:dyDescent="0.2">
      <c r="A4301" s="341" t="s">
        <v>9257</v>
      </c>
      <c r="B4301" s="341" t="s">
        <v>9308</v>
      </c>
      <c r="C4301" s="342" t="s">
        <v>8534</v>
      </c>
      <c r="D4301" s="342" t="s">
        <v>8532</v>
      </c>
      <c r="E4301" s="342" t="s">
        <v>9320</v>
      </c>
      <c r="F4301" s="342" t="s">
        <v>6568</v>
      </c>
      <c r="G4301" s="343">
        <v>10.78</v>
      </c>
      <c r="H4301" s="342" t="s">
        <v>6594</v>
      </c>
      <c r="I4301" s="342" t="s">
        <v>6575</v>
      </c>
      <c r="J4301" s="342" t="s">
        <v>6755</v>
      </c>
      <c r="K4301" s="581" t="s">
        <v>7485</v>
      </c>
      <c r="L4301" s="344" t="s">
        <v>4090</v>
      </c>
      <c r="N4301" s="344" t="s">
        <v>4090</v>
      </c>
      <c r="O4301" s="341">
        <v>0</v>
      </c>
    </row>
    <row r="4302" spans="1:15" x14ac:dyDescent="0.2">
      <c r="A4302" s="341" t="s">
        <v>9257</v>
      </c>
      <c r="B4302" s="341" t="s">
        <v>9308</v>
      </c>
      <c r="C4302" s="342" t="s">
        <v>8542</v>
      </c>
      <c r="D4302" s="342" t="s">
        <v>8532</v>
      </c>
      <c r="E4302" s="342" t="s">
        <v>9319</v>
      </c>
      <c r="F4302" s="342" t="s">
        <v>6568</v>
      </c>
      <c r="G4302" s="343">
        <v>10.8</v>
      </c>
      <c r="H4302" s="342" t="s">
        <v>6594</v>
      </c>
      <c r="I4302" s="342" t="s">
        <v>6575</v>
      </c>
      <c r="J4302" s="342" t="s">
        <v>6755</v>
      </c>
      <c r="K4302" s="581" t="s">
        <v>7574</v>
      </c>
      <c r="L4302" s="344" t="s">
        <v>4090</v>
      </c>
      <c r="N4302" s="344" t="s">
        <v>4090</v>
      </c>
      <c r="O4302" s="341">
        <v>0</v>
      </c>
    </row>
    <row r="4303" spans="1:15" x14ac:dyDescent="0.2">
      <c r="A4303" s="341" t="s">
        <v>9257</v>
      </c>
      <c r="B4303" s="341" t="s">
        <v>9308</v>
      </c>
      <c r="C4303" s="342" t="s">
        <v>8534</v>
      </c>
      <c r="D4303" s="342" t="s">
        <v>8532</v>
      </c>
      <c r="E4303" s="342" t="s">
        <v>9334</v>
      </c>
      <c r="F4303" s="342" t="s">
        <v>6568</v>
      </c>
      <c r="G4303" s="343">
        <v>64.8</v>
      </c>
      <c r="H4303" s="342" t="s">
        <v>6594</v>
      </c>
      <c r="I4303" s="342" t="s">
        <v>6575</v>
      </c>
      <c r="J4303" s="342" t="s">
        <v>6755</v>
      </c>
      <c r="K4303" s="581" t="s">
        <v>6896</v>
      </c>
      <c r="L4303" s="344" t="s">
        <v>4090</v>
      </c>
      <c r="N4303" s="344" t="s">
        <v>4090</v>
      </c>
      <c r="O4303" s="341" t="s">
        <v>6752</v>
      </c>
    </row>
    <row r="4304" spans="1:15" x14ac:dyDescent="0.2">
      <c r="A4304" s="341" t="s">
        <v>9257</v>
      </c>
      <c r="B4304" s="341" t="s">
        <v>9308</v>
      </c>
      <c r="C4304" s="342" t="s">
        <v>8534</v>
      </c>
      <c r="D4304" s="342" t="s">
        <v>8532</v>
      </c>
      <c r="E4304" s="342" t="s">
        <v>9333</v>
      </c>
      <c r="F4304" s="342" t="s">
        <v>6568</v>
      </c>
      <c r="G4304" s="343">
        <v>7.585</v>
      </c>
      <c r="H4304" s="342" t="s">
        <v>6594</v>
      </c>
      <c r="I4304" s="342" t="s">
        <v>6575</v>
      </c>
      <c r="J4304" s="342" t="s">
        <v>6755</v>
      </c>
      <c r="K4304" s="581" t="s">
        <v>6804</v>
      </c>
      <c r="L4304" s="344" t="s">
        <v>4090</v>
      </c>
      <c r="N4304" s="344" t="s">
        <v>4090</v>
      </c>
      <c r="O4304" s="341">
        <v>0</v>
      </c>
    </row>
    <row r="4305" spans="1:15" x14ac:dyDescent="0.2">
      <c r="A4305" s="341" t="s">
        <v>9257</v>
      </c>
      <c r="B4305" s="341" t="s">
        <v>9308</v>
      </c>
      <c r="C4305" s="342" t="s">
        <v>8534</v>
      </c>
      <c r="D4305" s="342" t="s">
        <v>8532</v>
      </c>
      <c r="E4305" s="342" t="s">
        <v>9326</v>
      </c>
      <c r="F4305" s="342" t="s">
        <v>6568</v>
      </c>
      <c r="G4305" s="343">
        <v>18.18</v>
      </c>
      <c r="H4305" s="342" t="s">
        <v>6594</v>
      </c>
      <c r="I4305" s="342" t="s">
        <v>6575</v>
      </c>
      <c r="J4305" s="342" t="s">
        <v>6755</v>
      </c>
      <c r="K4305" s="581" t="s">
        <v>7489</v>
      </c>
      <c r="L4305" s="344" t="s">
        <v>4090</v>
      </c>
      <c r="N4305" s="344" t="s">
        <v>4090</v>
      </c>
      <c r="O4305" s="341">
        <v>0</v>
      </c>
    </row>
    <row r="4306" spans="1:15" x14ac:dyDescent="0.2">
      <c r="A4306" s="341" t="s">
        <v>9257</v>
      </c>
      <c r="B4306" s="341" t="s">
        <v>9308</v>
      </c>
      <c r="C4306" s="342" t="s">
        <v>8542</v>
      </c>
      <c r="D4306" s="342" t="s">
        <v>8532</v>
      </c>
      <c r="E4306" s="342" t="s">
        <v>9319</v>
      </c>
      <c r="F4306" s="342" t="s">
        <v>6568</v>
      </c>
      <c r="G4306" s="343">
        <v>10.48</v>
      </c>
      <c r="H4306" s="342" t="s">
        <v>6594</v>
      </c>
      <c r="I4306" s="342" t="s">
        <v>6575</v>
      </c>
      <c r="J4306" s="342" t="s">
        <v>6755</v>
      </c>
      <c r="K4306" s="581" t="s">
        <v>6773</v>
      </c>
      <c r="L4306" s="344" t="s">
        <v>4090</v>
      </c>
      <c r="N4306" s="344" t="s">
        <v>4090</v>
      </c>
      <c r="O4306" s="341">
        <v>0</v>
      </c>
    </row>
    <row r="4307" spans="1:15" x14ac:dyDescent="0.2">
      <c r="A4307" s="341" t="s">
        <v>9257</v>
      </c>
      <c r="B4307" s="341" t="s">
        <v>9308</v>
      </c>
      <c r="C4307" s="342" t="s">
        <v>8531</v>
      </c>
      <c r="D4307" s="342" t="s">
        <v>8532</v>
      </c>
      <c r="E4307" s="342" t="s">
        <v>9320</v>
      </c>
      <c r="F4307" s="342" t="s">
        <v>6568</v>
      </c>
      <c r="G4307" s="343">
        <v>12.6</v>
      </c>
      <c r="H4307" s="342" t="s">
        <v>6594</v>
      </c>
      <c r="I4307" s="342" t="s">
        <v>6575</v>
      </c>
      <c r="J4307" s="342" t="s">
        <v>6755</v>
      </c>
      <c r="K4307" s="581" t="s">
        <v>7939</v>
      </c>
      <c r="L4307" s="344" t="s">
        <v>4090</v>
      </c>
      <c r="N4307" s="344" t="s">
        <v>4090</v>
      </c>
      <c r="O4307" s="341">
        <v>0</v>
      </c>
    </row>
    <row r="4308" spans="1:15" x14ac:dyDescent="0.2">
      <c r="A4308" s="341" t="s">
        <v>9257</v>
      </c>
      <c r="B4308" s="341" t="s">
        <v>9308</v>
      </c>
      <c r="C4308" s="342" t="s">
        <v>8542</v>
      </c>
      <c r="D4308" s="342" t="s">
        <v>8532</v>
      </c>
      <c r="E4308" s="342" t="s">
        <v>9319</v>
      </c>
      <c r="F4308" s="342" t="s">
        <v>6568</v>
      </c>
      <c r="G4308" s="343">
        <v>21.12</v>
      </c>
      <c r="H4308" s="342" t="s">
        <v>6594</v>
      </c>
      <c r="I4308" s="342" t="s">
        <v>6575</v>
      </c>
      <c r="J4308" s="342" t="s">
        <v>6755</v>
      </c>
      <c r="K4308" s="581" t="s">
        <v>7145</v>
      </c>
      <c r="L4308" s="344" t="s">
        <v>4090</v>
      </c>
      <c r="N4308" s="344" t="s">
        <v>4090</v>
      </c>
      <c r="O4308" s="341">
        <v>0</v>
      </c>
    </row>
    <row r="4309" spans="1:15" x14ac:dyDescent="0.2">
      <c r="A4309" s="341" t="s">
        <v>9257</v>
      </c>
      <c r="B4309" s="341" t="s">
        <v>9308</v>
      </c>
      <c r="C4309" s="342" t="s">
        <v>8542</v>
      </c>
      <c r="D4309" s="342" t="s">
        <v>8532</v>
      </c>
      <c r="E4309" s="342" t="s">
        <v>9323</v>
      </c>
      <c r="F4309" s="342" t="s">
        <v>6568</v>
      </c>
      <c r="G4309" s="343">
        <v>7.98</v>
      </c>
      <c r="H4309" s="342" t="s">
        <v>6594</v>
      </c>
      <c r="I4309" s="342" t="s">
        <v>6575</v>
      </c>
      <c r="J4309" s="342" t="s">
        <v>6755</v>
      </c>
      <c r="K4309" s="581" t="s">
        <v>7942</v>
      </c>
      <c r="L4309" s="344" t="s">
        <v>4090</v>
      </c>
      <c r="N4309" s="344" t="s">
        <v>4090</v>
      </c>
      <c r="O4309" s="341">
        <v>0</v>
      </c>
    </row>
    <row r="4310" spans="1:15" x14ac:dyDescent="0.2">
      <c r="A4310" s="341" t="s">
        <v>9257</v>
      </c>
      <c r="B4310" s="341" t="s">
        <v>9308</v>
      </c>
      <c r="C4310" s="342" t="s">
        <v>8531</v>
      </c>
      <c r="D4310" s="342" t="s">
        <v>8532</v>
      </c>
      <c r="E4310" s="342" t="s">
        <v>9326</v>
      </c>
      <c r="F4310" s="342" t="s">
        <v>6568</v>
      </c>
      <c r="G4310" s="343">
        <v>45</v>
      </c>
      <c r="H4310" s="342" t="s">
        <v>6594</v>
      </c>
      <c r="I4310" s="342" t="s">
        <v>6575</v>
      </c>
      <c r="J4310" s="342" t="s">
        <v>6755</v>
      </c>
      <c r="K4310" s="581" t="s">
        <v>6798</v>
      </c>
      <c r="L4310" s="344" t="s">
        <v>4090</v>
      </c>
      <c r="N4310" s="344" t="s">
        <v>4090</v>
      </c>
      <c r="O4310" s="341" t="s">
        <v>6752</v>
      </c>
    </row>
    <row r="4311" spans="1:15" x14ac:dyDescent="0.2">
      <c r="A4311" s="341" t="s">
        <v>9257</v>
      </c>
      <c r="B4311" s="341" t="s">
        <v>9308</v>
      </c>
      <c r="C4311" s="342" t="s">
        <v>8531</v>
      </c>
      <c r="D4311" s="342" t="s">
        <v>8532</v>
      </c>
      <c r="E4311" s="342" t="s">
        <v>9319</v>
      </c>
      <c r="F4311" s="342" t="s">
        <v>6568</v>
      </c>
      <c r="G4311" s="343">
        <v>28.6</v>
      </c>
      <c r="H4311" s="342" t="s">
        <v>6594</v>
      </c>
      <c r="I4311" s="342" t="s">
        <v>6575</v>
      </c>
      <c r="J4311" s="342" t="s">
        <v>6755</v>
      </c>
      <c r="K4311" s="581" t="s">
        <v>7964</v>
      </c>
      <c r="L4311" s="344" t="s">
        <v>4090</v>
      </c>
      <c r="N4311" s="344" t="s">
        <v>4090</v>
      </c>
      <c r="O4311" s="341" t="s">
        <v>6752</v>
      </c>
    </row>
    <row r="4312" spans="1:15" x14ac:dyDescent="0.2">
      <c r="A4312" s="341" t="s">
        <v>9257</v>
      </c>
      <c r="B4312" s="341" t="s">
        <v>9308</v>
      </c>
      <c r="C4312" s="342" t="s">
        <v>8531</v>
      </c>
      <c r="D4312" s="342" t="s">
        <v>8532</v>
      </c>
      <c r="E4312" s="342" t="s">
        <v>9319</v>
      </c>
      <c r="F4312" s="342" t="s">
        <v>6568</v>
      </c>
      <c r="G4312" s="343">
        <v>7.2</v>
      </c>
      <c r="H4312" s="342" t="s">
        <v>6594</v>
      </c>
      <c r="I4312" s="342" t="s">
        <v>6575</v>
      </c>
      <c r="J4312" s="342" t="s">
        <v>6755</v>
      </c>
      <c r="K4312" s="581" t="s">
        <v>6759</v>
      </c>
      <c r="L4312" s="344" t="s">
        <v>4090</v>
      </c>
      <c r="N4312" s="344" t="s">
        <v>4090</v>
      </c>
      <c r="O4312" s="341" t="s">
        <v>6752</v>
      </c>
    </row>
    <row r="4313" spans="1:15" x14ac:dyDescent="0.2">
      <c r="A4313" s="341" t="s">
        <v>9257</v>
      </c>
      <c r="B4313" s="341" t="s">
        <v>9308</v>
      </c>
      <c r="C4313" s="342" t="s">
        <v>8531</v>
      </c>
      <c r="D4313" s="342" t="s">
        <v>8532</v>
      </c>
      <c r="E4313" s="342" t="s">
        <v>9319</v>
      </c>
      <c r="F4313" s="342" t="s">
        <v>6568</v>
      </c>
      <c r="G4313" s="343">
        <v>8.2799999999999994</v>
      </c>
      <c r="H4313" s="342" t="s">
        <v>6594</v>
      </c>
      <c r="I4313" s="342" t="s">
        <v>6575</v>
      </c>
      <c r="J4313" s="342" t="s">
        <v>6755</v>
      </c>
      <c r="K4313" s="581" t="s">
        <v>6763</v>
      </c>
      <c r="L4313" s="344" t="s">
        <v>4090</v>
      </c>
      <c r="N4313" s="344" t="s">
        <v>4090</v>
      </c>
      <c r="O4313" s="341" t="s">
        <v>6752</v>
      </c>
    </row>
    <row r="4314" spans="1:15" x14ac:dyDescent="0.2">
      <c r="A4314" s="341" t="s">
        <v>9257</v>
      </c>
      <c r="B4314" s="341" t="s">
        <v>9308</v>
      </c>
      <c r="C4314" s="342" t="s">
        <v>8531</v>
      </c>
      <c r="D4314" s="342" t="s">
        <v>8532</v>
      </c>
      <c r="E4314" s="342" t="s">
        <v>9319</v>
      </c>
      <c r="F4314" s="342" t="s">
        <v>6568</v>
      </c>
      <c r="G4314" s="343">
        <v>23.76</v>
      </c>
      <c r="H4314" s="342" t="s">
        <v>6594</v>
      </c>
      <c r="I4314" s="342" t="s">
        <v>6575</v>
      </c>
      <c r="J4314" s="342" t="s">
        <v>6755</v>
      </c>
      <c r="K4314" s="581" t="s">
        <v>7190</v>
      </c>
      <c r="L4314" s="344" t="s">
        <v>4090</v>
      </c>
      <c r="N4314" s="344" t="s">
        <v>4090</v>
      </c>
      <c r="O4314" s="341" t="s">
        <v>6752</v>
      </c>
    </row>
    <row r="4315" spans="1:15" x14ac:dyDescent="0.2">
      <c r="A4315" s="341" t="s">
        <v>9257</v>
      </c>
      <c r="B4315" s="341" t="s">
        <v>9308</v>
      </c>
      <c r="C4315" s="342" t="s">
        <v>8531</v>
      </c>
      <c r="D4315" s="342" t="s">
        <v>8532</v>
      </c>
      <c r="E4315" s="342" t="s">
        <v>9319</v>
      </c>
      <c r="F4315" s="342" t="s">
        <v>6568</v>
      </c>
      <c r="G4315" s="343">
        <v>26.400000000000002</v>
      </c>
      <c r="H4315" s="342" t="s">
        <v>6594</v>
      </c>
      <c r="I4315" s="342" t="s">
        <v>6575</v>
      </c>
      <c r="J4315" s="342" t="s">
        <v>6755</v>
      </c>
      <c r="K4315" s="581" t="s">
        <v>7400</v>
      </c>
      <c r="L4315" s="344" t="s">
        <v>4090</v>
      </c>
      <c r="N4315" s="344" t="s">
        <v>4090</v>
      </c>
      <c r="O4315" s="341" t="s">
        <v>6752</v>
      </c>
    </row>
    <row r="4316" spans="1:15" x14ac:dyDescent="0.2">
      <c r="A4316" s="341" t="s">
        <v>9257</v>
      </c>
      <c r="B4316" s="341" t="s">
        <v>9308</v>
      </c>
      <c r="C4316" s="342" t="s">
        <v>8531</v>
      </c>
      <c r="D4316" s="342" t="s">
        <v>8532</v>
      </c>
      <c r="E4316" s="342" t="s">
        <v>9328</v>
      </c>
      <c r="F4316" s="342" t="s">
        <v>6568</v>
      </c>
      <c r="G4316" s="343">
        <v>15.58</v>
      </c>
      <c r="H4316" s="342" t="s">
        <v>6594</v>
      </c>
      <c r="I4316" s="342" t="s">
        <v>6575</v>
      </c>
      <c r="J4316" s="342" t="s">
        <v>6755</v>
      </c>
      <c r="K4316" s="581" t="s">
        <v>7992</v>
      </c>
      <c r="L4316" s="344" t="s">
        <v>4090</v>
      </c>
      <c r="N4316" s="344" t="s">
        <v>4090</v>
      </c>
      <c r="O4316" s="341">
        <v>0</v>
      </c>
    </row>
    <row r="4317" spans="1:15" x14ac:dyDescent="0.2">
      <c r="A4317" s="341" t="s">
        <v>9257</v>
      </c>
      <c r="B4317" s="341" t="s">
        <v>9308</v>
      </c>
      <c r="C4317" s="342" t="s">
        <v>8531</v>
      </c>
      <c r="D4317" s="342" t="s">
        <v>8532</v>
      </c>
      <c r="E4317" s="342" t="s">
        <v>9255</v>
      </c>
      <c r="F4317" s="342" t="s">
        <v>6568</v>
      </c>
      <c r="G4317" s="343">
        <v>8.4</v>
      </c>
      <c r="H4317" s="342" t="s">
        <v>6594</v>
      </c>
      <c r="I4317" s="342" t="s">
        <v>6575</v>
      </c>
      <c r="J4317" s="342" t="s">
        <v>6755</v>
      </c>
      <c r="K4317" s="581" t="s">
        <v>6974</v>
      </c>
      <c r="L4317" s="344" t="s">
        <v>4090</v>
      </c>
      <c r="N4317" s="344" t="s">
        <v>4090</v>
      </c>
      <c r="O4317" s="341">
        <v>0</v>
      </c>
    </row>
    <row r="4318" spans="1:15" x14ac:dyDescent="0.2">
      <c r="A4318" s="341" t="s">
        <v>9257</v>
      </c>
      <c r="B4318" s="341" t="s">
        <v>9308</v>
      </c>
      <c r="C4318" s="342" t="s">
        <v>8531</v>
      </c>
      <c r="D4318" s="342" t="s">
        <v>8532</v>
      </c>
      <c r="E4318" s="342" t="s">
        <v>9319</v>
      </c>
      <c r="F4318" s="342" t="s">
        <v>6568</v>
      </c>
      <c r="G4318" s="343">
        <v>9.36</v>
      </c>
      <c r="H4318" s="342" t="s">
        <v>6594</v>
      </c>
      <c r="I4318" s="342" t="s">
        <v>6575</v>
      </c>
      <c r="J4318" s="342" t="s">
        <v>6755</v>
      </c>
      <c r="K4318" s="581" t="s">
        <v>6763</v>
      </c>
      <c r="L4318" s="344" t="s">
        <v>4090</v>
      </c>
      <c r="N4318" s="344" t="s">
        <v>4090</v>
      </c>
      <c r="O4318" s="341" t="s">
        <v>6752</v>
      </c>
    </row>
    <row r="4319" spans="1:15" x14ac:dyDescent="0.2">
      <c r="A4319" s="341" t="s">
        <v>9257</v>
      </c>
      <c r="B4319" s="341" t="s">
        <v>9308</v>
      </c>
      <c r="C4319" s="342" t="s">
        <v>8534</v>
      </c>
      <c r="D4319" s="342" t="s">
        <v>8532</v>
      </c>
      <c r="E4319" s="342" t="s">
        <v>9326</v>
      </c>
      <c r="F4319" s="342" t="s">
        <v>6568</v>
      </c>
      <c r="G4319" s="343">
        <v>15.02</v>
      </c>
      <c r="H4319" s="342" t="s">
        <v>6594</v>
      </c>
      <c r="I4319" s="342" t="s">
        <v>6575</v>
      </c>
      <c r="J4319" s="342" t="s">
        <v>6755</v>
      </c>
      <c r="K4319" s="581" t="s">
        <v>7417</v>
      </c>
      <c r="L4319" s="344" t="s">
        <v>4090</v>
      </c>
      <c r="N4319" s="344" t="s">
        <v>4090</v>
      </c>
      <c r="O4319" s="341">
        <v>0</v>
      </c>
    </row>
    <row r="4320" spans="1:15" x14ac:dyDescent="0.2">
      <c r="A4320" s="341" t="s">
        <v>9257</v>
      </c>
      <c r="B4320" s="341" t="s">
        <v>9308</v>
      </c>
      <c r="C4320" s="342" t="s">
        <v>8534</v>
      </c>
      <c r="D4320" s="342" t="s">
        <v>8532</v>
      </c>
      <c r="E4320" s="342" t="s">
        <v>9319</v>
      </c>
      <c r="F4320" s="342" t="s">
        <v>6568</v>
      </c>
      <c r="G4320" s="343">
        <v>9.81</v>
      </c>
      <c r="H4320" s="342" t="s">
        <v>6594</v>
      </c>
      <c r="I4320" s="342" t="s">
        <v>6575</v>
      </c>
      <c r="J4320" s="342" t="s">
        <v>6755</v>
      </c>
      <c r="K4320" s="581" t="s">
        <v>8545</v>
      </c>
      <c r="L4320" s="344" t="s">
        <v>4090</v>
      </c>
      <c r="N4320" s="344" t="s">
        <v>4090</v>
      </c>
      <c r="O4320" s="341" t="s">
        <v>6752</v>
      </c>
    </row>
    <row r="4321" spans="1:15" x14ac:dyDescent="0.2">
      <c r="A4321" s="341" t="s">
        <v>9257</v>
      </c>
      <c r="B4321" s="341" t="s">
        <v>9308</v>
      </c>
      <c r="C4321" s="342" t="s">
        <v>8534</v>
      </c>
      <c r="D4321" s="342" t="s">
        <v>8532</v>
      </c>
      <c r="E4321" s="342" t="s">
        <v>9323</v>
      </c>
      <c r="F4321" s="342" t="s">
        <v>6568</v>
      </c>
      <c r="G4321" s="343">
        <v>8.36</v>
      </c>
      <c r="H4321" s="342" t="s">
        <v>6594</v>
      </c>
      <c r="I4321" s="342" t="s">
        <v>6575</v>
      </c>
      <c r="J4321" s="342" t="s">
        <v>6755</v>
      </c>
      <c r="K4321" s="581" t="s">
        <v>7795</v>
      </c>
      <c r="L4321" s="344" t="s">
        <v>4090</v>
      </c>
      <c r="N4321" s="344" t="s">
        <v>4090</v>
      </c>
      <c r="O4321" s="341">
        <v>0</v>
      </c>
    </row>
    <row r="4322" spans="1:15" x14ac:dyDescent="0.2">
      <c r="A4322" s="341" t="s">
        <v>9257</v>
      </c>
      <c r="B4322" s="341" t="s">
        <v>9308</v>
      </c>
      <c r="C4322" s="342" t="s">
        <v>8534</v>
      </c>
      <c r="D4322" s="342" t="s">
        <v>8532</v>
      </c>
      <c r="E4322" s="342" t="s">
        <v>9319</v>
      </c>
      <c r="F4322" s="342" t="s">
        <v>6568</v>
      </c>
      <c r="G4322" s="343">
        <v>3.84</v>
      </c>
      <c r="H4322" s="342" t="s">
        <v>6594</v>
      </c>
      <c r="I4322" s="342" t="s">
        <v>6575</v>
      </c>
      <c r="J4322" s="342" t="s">
        <v>6755</v>
      </c>
      <c r="K4322" s="581" t="s">
        <v>9252</v>
      </c>
      <c r="L4322" s="344" t="s">
        <v>4090</v>
      </c>
      <c r="M4322" s="345" t="s">
        <v>8546</v>
      </c>
      <c r="N4322" s="344" t="s">
        <v>4090</v>
      </c>
      <c r="O4322" s="341">
        <v>0</v>
      </c>
    </row>
    <row r="4323" spans="1:15" x14ac:dyDescent="0.2">
      <c r="A4323" s="341" t="s">
        <v>9257</v>
      </c>
      <c r="B4323" s="341" t="s">
        <v>9308</v>
      </c>
      <c r="C4323" s="342" t="s">
        <v>8534</v>
      </c>
      <c r="D4323" s="342" t="s">
        <v>8532</v>
      </c>
      <c r="E4323" s="342" t="s">
        <v>9321</v>
      </c>
      <c r="F4323" s="342" t="s">
        <v>6568</v>
      </c>
      <c r="G4323" s="343">
        <v>44.800000000000004</v>
      </c>
      <c r="H4323" s="342" t="s">
        <v>6594</v>
      </c>
      <c r="I4323" s="342" t="s">
        <v>6575</v>
      </c>
      <c r="J4323" s="342" t="s">
        <v>6755</v>
      </c>
      <c r="K4323" s="581" t="s">
        <v>6758</v>
      </c>
      <c r="L4323" s="344" t="s">
        <v>4090</v>
      </c>
      <c r="N4323" s="344" t="s">
        <v>4090</v>
      </c>
      <c r="O4323" s="341" t="s">
        <v>6752</v>
      </c>
    </row>
    <row r="4324" spans="1:15" x14ac:dyDescent="0.2">
      <c r="A4324" s="341" t="s">
        <v>9257</v>
      </c>
      <c r="B4324" s="341" t="s">
        <v>9308</v>
      </c>
      <c r="C4324" s="342" t="s">
        <v>8534</v>
      </c>
      <c r="D4324" s="342" t="s">
        <v>8532</v>
      </c>
      <c r="E4324" s="342" t="s">
        <v>9333</v>
      </c>
      <c r="F4324" s="342" t="s">
        <v>6568</v>
      </c>
      <c r="G4324" s="343">
        <v>5.6000000000000005</v>
      </c>
      <c r="H4324" s="342" t="s">
        <v>6594</v>
      </c>
      <c r="I4324" s="342" t="s">
        <v>6575</v>
      </c>
      <c r="J4324" s="342" t="s">
        <v>6755</v>
      </c>
      <c r="K4324" s="581" t="s">
        <v>6976</v>
      </c>
      <c r="L4324" s="344" t="s">
        <v>4090</v>
      </c>
      <c r="N4324" s="344" t="s">
        <v>4090</v>
      </c>
      <c r="O4324" s="341">
        <v>0</v>
      </c>
    </row>
    <row r="4325" spans="1:15" x14ac:dyDescent="0.2">
      <c r="A4325" s="341" t="s">
        <v>9257</v>
      </c>
      <c r="B4325" s="341" t="s">
        <v>9308</v>
      </c>
      <c r="C4325" s="342" t="s">
        <v>8534</v>
      </c>
      <c r="D4325" s="342" t="s">
        <v>8532</v>
      </c>
      <c r="E4325" s="342" t="s">
        <v>9337</v>
      </c>
      <c r="F4325" s="342" t="s">
        <v>6568</v>
      </c>
      <c r="G4325" s="343">
        <v>5.1000000000000005</v>
      </c>
      <c r="H4325" s="342" t="s">
        <v>6594</v>
      </c>
      <c r="I4325" s="342" t="s">
        <v>6575</v>
      </c>
      <c r="J4325" s="342" t="s">
        <v>6755</v>
      </c>
      <c r="K4325" s="581" t="s">
        <v>7553</v>
      </c>
      <c r="L4325" s="344" t="s">
        <v>4090</v>
      </c>
      <c r="N4325" s="344" t="s">
        <v>4090</v>
      </c>
      <c r="O4325" s="341" t="s">
        <v>6766</v>
      </c>
    </row>
    <row r="4326" spans="1:15" x14ac:dyDescent="0.2">
      <c r="A4326" s="341" t="s">
        <v>9257</v>
      </c>
      <c r="B4326" s="341" t="s">
        <v>9309</v>
      </c>
      <c r="C4326" s="342" t="s">
        <v>8547</v>
      </c>
      <c r="D4326" s="342" t="s">
        <v>8548</v>
      </c>
      <c r="E4326" s="342" t="s">
        <v>9320</v>
      </c>
      <c r="F4326" s="342" t="s">
        <v>6568</v>
      </c>
      <c r="G4326" s="343">
        <v>7.0200000000000005</v>
      </c>
      <c r="H4326" s="342" t="s">
        <v>6594</v>
      </c>
      <c r="I4326" s="342" t="s">
        <v>6575</v>
      </c>
      <c r="J4326" s="342" t="s">
        <v>6755</v>
      </c>
      <c r="K4326" s="581" t="s">
        <v>7412</v>
      </c>
      <c r="L4326" s="344" t="s">
        <v>4090</v>
      </c>
      <c r="N4326" s="344" t="s">
        <v>4090</v>
      </c>
      <c r="O4326" s="341" t="s">
        <v>6752</v>
      </c>
    </row>
    <row r="4327" spans="1:15" x14ac:dyDescent="0.2">
      <c r="A4327" s="341" t="s">
        <v>9257</v>
      </c>
      <c r="B4327" s="341" t="s">
        <v>9309</v>
      </c>
      <c r="C4327" s="342" t="s">
        <v>8547</v>
      </c>
      <c r="D4327" s="342" t="s">
        <v>8548</v>
      </c>
      <c r="E4327" s="342" t="s">
        <v>9325</v>
      </c>
      <c r="F4327" s="342" t="s">
        <v>6568</v>
      </c>
      <c r="G4327" s="343">
        <v>6.8</v>
      </c>
      <c r="H4327" s="342" t="s">
        <v>6594</v>
      </c>
      <c r="I4327" s="342" t="s">
        <v>6575</v>
      </c>
      <c r="J4327" s="342" t="s">
        <v>6755</v>
      </c>
      <c r="K4327" s="581" t="s">
        <v>7082</v>
      </c>
      <c r="L4327" s="344" t="s">
        <v>4090</v>
      </c>
      <c r="N4327" s="344" t="s">
        <v>4090</v>
      </c>
      <c r="O4327" s="341" t="s">
        <v>6766</v>
      </c>
    </row>
    <row r="4328" spans="1:15" x14ac:dyDescent="0.2">
      <c r="A4328" s="341" t="s">
        <v>9257</v>
      </c>
      <c r="B4328" s="341" t="s">
        <v>9309</v>
      </c>
      <c r="C4328" s="342" t="s">
        <v>8547</v>
      </c>
      <c r="D4328" s="342" t="s">
        <v>8548</v>
      </c>
      <c r="E4328" s="342" t="s">
        <v>9325</v>
      </c>
      <c r="F4328" s="342" t="s">
        <v>6568</v>
      </c>
      <c r="G4328" s="343">
        <v>10</v>
      </c>
      <c r="H4328" s="342" t="s">
        <v>6594</v>
      </c>
      <c r="I4328" s="342" t="s">
        <v>6575</v>
      </c>
      <c r="J4328" s="342" t="s">
        <v>6755</v>
      </c>
      <c r="K4328" s="581" t="s">
        <v>7120</v>
      </c>
      <c r="L4328" s="344" t="s">
        <v>4090</v>
      </c>
      <c r="N4328" s="344" t="s">
        <v>4090</v>
      </c>
      <c r="O4328" s="341" t="s">
        <v>6752</v>
      </c>
    </row>
    <row r="4329" spans="1:15" x14ac:dyDescent="0.2">
      <c r="A4329" s="341" t="s">
        <v>9257</v>
      </c>
      <c r="B4329" s="341" t="s">
        <v>9309</v>
      </c>
      <c r="C4329" s="342" t="s">
        <v>8549</v>
      </c>
      <c r="D4329" s="342" t="s">
        <v>8548</v>
      </c>
      <c r="E4329" s="342" t="s">
        <v>9320</v>
      </c>
      <c r="F4329" s="342" t="s">
        <v>6568</v>
      </c>
      <c r="G4329" s="343">
        <v>8.64</v>
      </c>
      <c r="H4329" s="342" t="s">
        <v>6594</v>
      </c>
      <c r="I4329" s="342" t="s">
        <v>6575</v>
      </c>
      <c r="J4329" s="342" t="s">
        <v>6755</v>
      </c>
      <c r="K4329" s="581" t="s">
        <v>8550</v>
      </c>
      <c r="L4329" s="344" t="s">
        <v>4090</v>
      </c>
      <c r="N4329" s="344" t="s">
        <v>4090</v>
      </c>
      <c r="O4329" s="341" t="s">
        <v>6766</v>
      </c>
    </row>
    <row r="4330" spans="1:15" x14ac:dyDescent="0.2">
      <c r="A4330" s="341" t="s">
        <v>9257</v>
      </c>
      <c r="B4330" s="341" t="s">
        <v>9309</v>
      </c>
      <c r="C4330" s="342" t="s">
        <v>8549</v>
      </c>
      <c r="D4330" s="342" t="s">
        <v>8548</v>
      </c>
      <c r="E4330" s="342" t="s">
        <v>9320</v>
      </c>
      <c r="F4330" s="342" t="s">
        <v>6568</v>
      </c>
      <c r="G4330" s="343">
        <v>9.8559999999999999</v>
      </c>
      <c r="H4330" s="342" t="s">
        <v>6594</v>
      </c>
      <c r="I4330" s="342" t="s">
        <v>6575</v>
      </c>
      <c r="J4330" s="342" t="s">
        <v>6755</v>
      </c>
      <c r="K4330" s="581" t="s">
        <v>7967</v>
      </c>
      <c r="L4330" s="344" t="s">
        <v>4090</v>
      </c>
      <c r="N4330" s="344" t="s">
        <v>4090</v>
      </c>
      <c r="O4330" s="341" t="s">
        <v>6766</v>
      </c>
    </row>
    <row r="4331" spans="1:15" x14ac:dyDescent="0.2">
      <c r="A4331" s="341" t="s">
        <v>9257</v>
      </c>
      <c r="B4331" s="341" t="s">
        <v>9309</v>
      </c>
      <c r="C4331" s="342" t="s">
        <v>8551</v>
      </c>
      <c r="D4331" s="342" t="s">
        <v>8548</v>
      </c>
      <c r="E4331" s="342" t="s">
        <v>9323</v>
      </c>
      <c r="F4331" s="342" t="s">
        <v>6568</v>
      </c>
      <c r="G4331" s="343">
        <v>4.09</v>
      </c>
      <c r="H4331" s="342" t="s">
        <v>6594</v>
      </c>
      <c r="I4331" s="342" t="s">
        <v>6575</v>
      </c>
      <c r="J4331" s="342" t="s">
        <v>6755</v>
      </c>
      <c r="K4331" s="581" t="s">
        <v>7903</v>
      </c>
      <c r="L4331" s="344" t="s">
        <v>4090</v>
      </c>
      <c r="N4331" s="344" t="s">
        <v>4090</v>
      </c>
      <c r="O4331" s="341" t="s">
        <v>6766</v>
      </c>
    </row>
    <row r="4332" spans="1:15" x14ac:dyDescent="0.2">
      <c r="A4332" s="341" t="s">
        <v>9257</v>
      </c>
      <c r="B4332" s="341" t="s">
        <v>9309</v>
      </c>
      <c r="C4332" s="342" t="s">
        <v>8551</v>
      </c>
      <c r="D4332" s="342" t="s">
        <v>8548</v>
      </c>
      <c r="E4332" s="342" t="s">
        <v>9337</v>
      </c>
      <c r="F4332" s="342" t="s">
        <v>6568</v>
      </c>
      <c r="G4332" s="343">
        <v>9.99</v>
      </c>
      <c r="H4332" s="342" t="s">
        <v>6594</v>
      </c>
      <c r="I4332" s="342" t="s">
        <v>6575</v>
      </c>
      <c r="J4332" s="342" t="s">
        <v>6755</v>
      </c>
      <c r="K4332" s="581" t="s">
        <v>7082</v>
      </c>
      <c r="L4332" s="344" t="s">
        <v>4090</v>
      </c>
      <c r="N4332" s="344" t="s">
        <v>4090</v>
      </c>
      <c r="O4332" s="341" t="s">
        <v>6752</v>
      </c>
    </row>
    <row r="4333" spans="1:15" x14ac:dyDescent="0.2">
      <c r="A4333" s="341" t="s">
        <v>9257</v>
      </c>
      <c r="B4333" s="341" t="s">
        <v>9309</v>
      </c>
      <c r="C4333" s="342" t="s">
        <v>8551</v>
      </c>
      <c r="D4333" s="342" t="s">
        <v>8548</v>
      </c>
      <c r="E4333" s="342" t="s">
        <v>9319</v>
      </c>
      <c r="F4333" s="342" t="s">
        <v>6568</v>
      </c>
      <c r="G4333" s="343">
        <v>9.0869999999999997</v>
      </c>
      <c r="H4333" s="342" t="s">
        <v>6594</v>
      </c>
      <c r="I4333" s="342" t="s">
        <v>6575</v>
      </c>
      <c r="J4333" s="342" t="s">
        <v>6755</v>
      </c>
      <c r="K4333" s="581" t="s">
        <v>8552</v>
      </c>
      <c r="L4333" s="344" t="s">
        <v>4090</v>
      </c>
      <c r="N4333" s="344" t="s">
        <v>4090</v>
      </c>
      <c r="O4333" s="341" t="s">
        <v>6752</v>
      </c>
    </row>
    <row r="4334" spans="1:15" x14ac:dyDescent="0.2">
      <c r="A4334" s="341" t="s">
        <v>9257</v>
      </c>
      <c r="B4334" s="341" t="s">
        <v>9309</v>
      </c>
      <c r="C4334" s="342" t="s">
        <v>8553</v>
      </c>
      <c r="D4334" s="342" t="s">
        <v>8548</v>
      </c>
      <c r="E4334" s="342" t="s">
        <v>9320</v>
      </c>
      <c r="F4334" s="342" t="s">
        <v>6568</v>
      </c>
      <c r="G4334" s="343">
        <v>7.95</v>
      </c>
      <c r="H4334" s="342" t="s">
        <v>6594</v>
      </c>
      <c r="I4334" s="342" t="s">
        <v>6575</v>
      </c>
      <c r="J4334" s="342" t="s">
        <v>6755</v>
      </c>
      <c r="K4334" s="581" t="s">
        <v>6977</v>
      </c>
      <c r="L4334" s="344" t="s">
        <v>4090</v>
      </c>
      <c r="N4334" s="344" t="s">
        <v>4090</v>
      </c>
      <c r="O4334" s="341" t="s">
        <v>6752</v>
      </c>
    </row>
    <row r="4335" spans="1:15" x14ac:dyDescent="0.2">
      <c r="A4335" s="341" t="s">
        <v>9257</v>
      </c>
      <c r="B4335" s="341" t="s">
        <v>9309</v>
      </c>
      <c r="C4335" s="342" t="s">
        <v>8553</v>
      </c>
      <c r="D4335" s="342" t="s">
        <v>8548</v>
      </c>
      <c r="E4335" s="342" t="s">
        <v>9326</v>
      </c>
      <c r="F4335" s="342" t="s">
        <v>6568</v>
      </c>
      <c r="G4335" s="343">
        <v>7.5</v>
      </c>
      <c r="H4335" s="342" t="s">
        <v>6594</v>
      </c>
      <c r="I4335" s="342" t="s">
        <v>6575</v>
      </c>
      <c r="J4335" s="342" t="s">
        <v>6755</v>
      </c>
      <c r="K4335" s="581" t="s">
        <v>7661</v>
      </c>
      <c r="L4335" s="344" t="s">
        <v>4090</v>
      </c>
      <c r="N4335" s="344" t="s">
        <v>4090</v>
      </c>
      <c r="O4335" s="341" t="s">
        <v>6752</v>
      </c>
    </row>
    <row r="4336" spans="1:15" x14ac:dyDescent="0.2">
      <c r="A4336" s="341" t="s">
        <v>9257</v>
      </c>
      <c r="B4336" s="341" t="s">
        <v>9309</v>
      </c>
      <c r="C4336" s="342" t="s">
        <v>8553</v>
      </c>
      <c r="D4336" s="342" t="s">
        <v>8548</v>
      </c>
      <c r="E4336" s="342" t="s">
        <v>9328</v>
      </c>
      <c r="F4336" s="342" t="s">
        <v>6568</v>
      </c>
      <c r="G4336" s="343">
        <v>10.92</v>
      </c>
      <c r="H4336" s="342" t="s">
        <v>6594</v>
      </c>
      <c r="I4336" s="342" t="s">
        <v>6575</v>
      </c>
      <c r="J4336" s="342" t="s">
        <v>6755</v>
      </c>
      <c r="K4336" s="581" t="s">
        <v>6970</v>
      </c>
      <c r="L4336" s="344" t="s">
        <v>4090</v>
      </c>
      <c r="N4336" s="344" t="s">
        <v>4090</v>
      </c>
      <c r="O4336" s="341" t="s">
        <v>6752</v>
      </c>
    </row>
    <row r="4337" spans="1:15" x14ac:dyDescent="0.2">
      <c r="A4337" s="341" t="s">
        <v>9257</v>
      </c>
      <c r="B4337" s="341" t="s">
        <v>9309</v>
      </c>
      <c r="C4337" s="342" t="s">
        <v>8553</v>
      </c>
      <c r="D4337" s="342" t="s">
        <v>8548</v>
      </c>
      <c r="E4337" s="342" t="s">
        <v>9326</v>
      </c>
      <c r="F4337" s="342" t="s">
        <v>6568</v>
      </c>
      <c r="G4337" s="343">
        <v>11.8</v>
      </c>
      <c r="H4337" s="342" t="s">
        <v>6594</v>
      </c>
      <c r="I4337" s="342" t="s">
        <v>6575</v>
      </c>
      <c r="J4337" s="342" t="s">
        <v>6755</v>
      </c>
      <c r="K4337" s="581" t="s">
        <v>7082</v>
      </c>
      <c r="L4337" s="344" t="s">
        <v>4090</v>
      </c>
      <c r="N4337" s="344" t="s">
        <v>4090</v>
      </c>
      <c r="O4337" s="341" t="s">
        <v>6752</v>
      </c>
    </row>
    <row r="4338" spans="1:15" x14ac:dyDescent="0.2">
      <c r="A4338" s="341" t="s">
        <v>9257</v>
      </c>
      <c r="B4338" s="341" t="s">
        <v>9309</v>
      </c>
      <c r="C4338" s="342" t="s">
        <v>8547</v>
      </c>
      <c r="D4338" s="342" t="s">
        <v>8548</v>
      </c>
      <c r="E4338" s="342" t="s">
        <v>9326</v>
      </c>
      <c r="F4338" s="342" t="s">
        <v>6568</v>
      </c>
      <c r="G4338" s="343">
        <v>3.4</v>
      </c>
      <c r="H4338" s="342" t="s">
        <v>6594</v>
      </c>
      <c r="I4338" s="342" t="s">
        <v>6575</v>
      </c>
      <c r="J4338" s="342" t="s">
        <v>6755</v>
      </c>
      <c r="K4338" s="581" t="s">
        <v>8554</v>
      </c>
      <c r="L4338" s="344" t="s">
        <v>4090</v>
      </c>
      <c r="N4338" s="344" t="s">
        <v>4090</v>
      </c>
      <c r="O4338" s="341">
        <v>0</v>
      </c>
    </row>
    <row r="4339" spans="1:15" x14ac:dyDescent="0.2">
      <c r="A4339" s="341" t="s">
        <v>9257</v>
      </c>
      <c r="B4339" s="341" t="s">
        <v>9309</v>
      </c>
      <c r="C4339" s="342" t="s">
        <v>8553</v>
      </c>
      <c r="D4339" s="342" t="s">
        <v>8548</v>
      </c>
      <c r="E4339" s="342" t="s">
        <v>9326</v>
      </c>
      <c r="F4339" s="342" t="s">
        <v>6568</v>
      </c>
      <c r="G4339" s="343">
        <v>4</v>
      </c>
      <c r="H4339" s="342" t="s">
        <v>6594</v>
      </c>
      <c r="I4339" s="342" t="s">
        <v>6575</v>
      </c>
      <c r="J4339" s="342" t="s">
        <v>6755</v>
      </c>
      <c r="K4339" s="581" t="s">
        <v>8555</v>
      </c>
      <c r="L4339" s="344" t="s">
        <v>4090</v>
      </c>
      <c r="N4339" s="344" t="s">
        <v>4090</v>
      </c>
      <c r="O4339" s="341">
        <v>0</v>
      </c>
    </row>
    <row r="4340" spans="1:15" x14ac:dyDescent="0.2">
      <c r="A4340" s="341" t="s">
        <v>9257</v>
      </c>
      <c r="B4340" s="341" t="s">
        <v>9309</v>
      </c>
      <c r="C4340" s="342" t="s">
        <v>8553</v>
      </c>
      <c r="D4340" s="342" t="s">
        <v>8548</v>
      </c>
      <c r="E4340" s="342" t="s">
        <v>9255</v>
      </c>
      <c r="F4340" s="342" t="s">
        <v>6568</v>
      </c>
      <c r="G4340" s="343">
        <v>3</v>
      </c>
      <c r="H4340" s="342" t="s">
        <v>6594</v>
      </c>
      <c r="I4340" s="342" t="s">
        <v>6575</v>
      </c>
      <c r="J4340" s="342" t="s">
        <v>6755</v>
      </c>
      <c r="K4340" s="581" t="s">
        <v>8537</v>
      </c>
      <c r="L4340" s="344" t="s">
        <v>4090</v>
      </c>
      <c r="N4340" s="344" t="s">
        <v>4090</v>
      </c>
      <c r="O4340" s="341">
        <v>0</v>
      </c>
    </row>
    <row r="4341" spans="1:15" x14ac:dyDescent="0.2">
      <c r="A4341" s="341" t="s">
        <v>9257</v>
      </c>
      <c r="B4341" s="341" t="s">
        <v>9309</v>
      </c>
      <c r="C4341" s="342" t="s">
        <v>8553</v>
      </c>
      <c r="D4341" s="342" t="s">
        <v>8548</v>
      </c>
      <c r="E4341" s="342" t="s">
        <v>9320</v>
      </c>
      <c r="F4341" s="342" t="s">
        <v>6568</v>
      </c>
      <c r="G4341" s="343">
        <v>8.25</v>
      </c>
      <c r="H4341" s="342" t="s">
        <v>6594</v>
      </c>
      <c r="I4341" s="342" t="s">
        <v>6575</v>
      </c>
      <c r="J4341" s="342" t="s">
        <v>6755</v>
      </c>
      <c r="K4341" s="581" t="s">
        <v>8162</v>
      </c>
      <c r="L4341" s="344" t="s">
        <v>4090</v>
      </c>
      <c r="N4341" s="344" t="s">
        <v>4090</v>
      </c>
      <c r="O4341" s="341">
        <v>0</v>
      </c>
    </row>
    <row r="4342" spans="1:15" x14ac:dyDescent="0.2">
      <c r="A4342" s="341" t="s">
        <v>9257</v>
      </c>
      <c r="B4342" s="341" t="s">
        <v>9309</v>
      </c>
      <c r="C4342" s="342" t="s">
        <v>8547</v>
      </c>
      <c r="D4342" s="342" t="s">
        <v>8548</v>
      </c>
      <c r="E4342" s="342" t="s">
        <v>9328</v>
      </c>
      <c r="F4342" s="342" t="s">
        <v>6568</v>
      </c>
      <c r="G4342" s="343">
        <v>5.6000000000000005</v>
      </c>
      <c r="H4342" s="342" t="s">
        <v>6594</v>
      </c>
      <c r="I4342" s="342" t="s">
        <v>6575</v>
      </c>
      <c r="J4342" s="342" t="s">
        <v>6755</v>
      </c>
      <c r="K4342" s="581" t="s">
        <v>8556</v>
      </c>
      <c r="L4342" s="344" t="s">
        <v>4090</v>
      </c>
      <c r="N4342" s="344" t="s">
        <v>4090</v>
      </c>
      <c r="O4342" s="341">
        <v>0</v>
      </c>
    </row>
    <row r="4343" spans="1:15" x14ac:dyDescent="0.2">
      <c r="A4343" s="341" t="s">
        <v>9257</v>
      </c>
      <c r="B4343" s="341" t="s">
        <v>9309</v>
      </c>
      <c r="C4343" s="342" t="s">
        <v>8547</v>
      </c>
      <c r="D4343" s="342" t="s">
        <v>8548</v>
      </c>
      <c r="E4343" s="342" t="s">
        <v>9319</v>
      </c>
      <c r="F4343" s="342" t="s">
        <v>6568</v>
      </c>
      <c r="G4343" s="343">
        <v>13.23</v>
      </c>
      <c r="H4343" s="342" t="s">
        <v>6594</v>
      </c>
      <c r="I4343" s="342" t="s">
        <v>6575</v>
      </c>
      <c r="J4343" s="342" t="s">
        <v>6755</v>
      </c>
      <c r="K4343" s="581" t="s">
        <v>8556</v>
      </c>
      <c r="L4343" s="344" t="s">
        <v>4090</v>
      </c>
      <c r="N4343" s="344" t="s">
        <v>4090</v>
      </c>
      <c r="O4343" s="341">
        <v>0</v>
      </c>
    </row>
    <row r="4344" spans="1:15" x14ac:dyDescent="0.2">
      <c r="A4344" s="341" t="s">
        <v>9257</v>
      </c>
      <c r="B4344" s="341" t="s">
        <v>9309</v>
      </c>
      <c r="C4344" s="342" t="s">
        <v>8553</v>
      </c>
      <c r="D4344" s="342" t="s">
        <v>8548</v>
      </c>
      <c r="E4344" s="342" t="s">
        <v>9255</v>
      </c>
      <c r="F4344" s="342" t="s">
        <v>6568</v>
      </c>
      <c r="G4344" s="343">
        <v>3.0500000000000003</v>
      </c>
      <c r="H4344" s="342" t="s">
        <v>6594</v>
      </c>
      <c r="I4344" s="342" t="s">
        <v>6575</v>
      </c>
      <c r="J4344" s="342" t="s">
        <v>6755</v>
      </c>
      <c r="K4344" s="581" t="s">
        <v>8246</v>
      </c>
      <c r="L4344" s="344" t="s">
        <v>4090</v>
      </c>
      <c r="N4344" s="344" t="s">
        <v>4090</v>
      </c>
      <c r="O4344" s="341">
        <v>0</v>
      </c>
    </row>
    <row r="4345" spans="1:15" x14ac:dyDescent="0.2">
      <c r="A4345" s="341" t="s">
        <v>9257</v>
      </c>
      <c r="B4345" s="341" t="s">
        <v>9309</v>
      </c>
      <c r="C4345" s="342" t="s">
        <v>8547</v>
      </c>
      <c r="D4345" s="342" t="s">
        <v>8548</v>
      </c>
      <c r="E4345" s="342" t="s">
        <v>9319</v>
      </c>
      <c r="F4345" s="342" t="s">
        <v>6568</v>
      </c>
      <c r="G4345" s="343">
        <v>2.4</v>
      </c>
      <c r="H4345" s="342" t="s">
        <v>6594</v>
      </c>
      <c r="I4345" s="342" t="s">
        <v>6575</v>
      </c>
      <c r="J4345" s="342" t="s">
        <v>6755</v>
      </c>
      <c r="K4345" s="581" t="s">
        <v>8432</v>
      </c>
      <c r="L4345" s="344" t="s">
        <v>4090</v>
      </c>
      <c r="N4345" s="344" t="s">
        <v>4090</v>
      </c>
      <c r="O4345" s="341">
        <v>0</v>
      </c>
    </row>
    <row r="4346" spans="1:15" x14ac:dyDescent="0.2">
      <c r="A4346" s="341" t="s">
        <v>9257</v>
      </c>
      <c r="B4346" s="341" t="s">
        <v>9309</v>
      </c>
      <c r="C4346" s="342" t="s">
        <v>8551</v>
      </c>
      <c r="D4346" s="342" t="s">
        <v>8548</v>
      </c>
      <c r="E4346" s="342" t="s">
        <v>9321</v>
      </c>
      <c r="F4346" s="342" t="s">
        <v>6568</v>
      </c>
      <c r="G4346" s="343">
        <v>5.8</v>
      </c>
      <c r="H4346" s="342" t="s">
        <v>6594</v>
      </c>
      <c r="I4346" s="342" t="s">
        <v>6575</v>
      </c>
      <c r="J4346" s="342" t="s">
        <v>6755</v>
      </c>
      <c r="K4346" s="581" t="s">
        <v>8031</v>
      </c>
      <c r="L4346" s="344" t="s">
        <v>4090</v>
      </c>
      <c r="N4346" s="344" t="s">
        <v>4090</v>
      </c>
      <c r="O4346" s="341">
        <v>0</v>
      </c>
    </row>
    <row r="4347" spans="1:15" x14ac:dyDescent="0.2">
      <c r="A4347" s="341" t="s">
        <v>9257</v>
      </c>
      <c r="B4347" s="341" t="s">
        <v>9309</v>
      </c>
      <c r="C4347" s="342" t="s">
        <v>8549</v>
      </c>
      <c r="D4347" s="342" t="s">
        <v>8548</v>
      </c>
      <c r="E4347" s="342" t="s">
        <v>9320</v>
      </c>
      <c r="F4347" s="342" t="s">
        <v>6568</v>
      </c>
      <c r="G4347" s="343">
        <v>30.3</v>
      </c>
      <c r="H4347" s="342" t="s">
        <v>6594</v>
      </c>
      <c r="I4347" s="342" t="s">
        <v>6575</v>
      </c>
      <c r="J4347" s="342" t="s">
        <v>6755</v>
      </c>
      <c r="K4347" s="581" t="s">
        <v>7469</v>
      </c>
      <c r="L4347" s="344" t="s">
        <v>4090</v>
      </c>
      <c r="N4347" s="344" t="s">
        <v>4090</v>
      </c>
      <c r="O4347" s="341">
        <v>0</v>
      </c>
    </row>
    <row r="4348" spans="1:15" x14ac:dyDescent="0.2">
      <c r="A4348" s="341" t="s">
        <v>9257</v>
      </c>
      <c r="B4348" s="341" t="s">
        <v>9309</v>
      </c>
      <c r="C4348" s="342" t="s">
        <v>8551</v>
      </c>
      <c r="D4348" s="342" t="s">
        <v>8548</v>
      </c>
      <c r="E4348" s="342" t="s">
        <v>9323</v>
      </c>
      <c r="F4348" s="342" t="s">
        <v>6568</v>
      </c>
      <c r="G4348" s="343">
        <v>11.950000000000001</v>
      </c>
      <c r="H4348" s="342" t="s">
        <v>6594</v>
      </c>
      <c r="I4348" s="342" t="s">
        <v>6575</v>
      </c>
      <c r="J4348" s="342" t="s">
        <v>6755</v>
      </c>
      <c r="K4348" s="581" t="s">
        <v>7240</v>
      </c>
      <c r="L4348" s="344" t="s">
        <v>4090</v>
      </c>
      <c r="N4348" s="344" t="s">
        <v>4090</v>
      </c>
      <c r="O4348" s="341">
        <v>0</v>
      </c>
    </row>
    <row r="4349" spans="1:15" x14ac:dyDescent="0.2">
      <c r="A4349" s="341" t="s">
        <v>9257</v>
      </c>
      <c r="B4349" s="341" t="s">
        <v>9309</v>
      </c>
      <c r="C4349" s="342" t="s">
        <v>8551</v>
      </c>
      <c r="D4349" s="342" t="s">
        <v>8548</v>
      </c>
      <c r="E4349" s="342" t="s">
        <v>9323</v>
      </c>
      <c r="F4349" s="342" t="s">
        <v>6568</v>
      </c>
      <c r="G4349" s="343">
        <v>3.7</v>
      </c>
      <c r="H4349" s="342" t="s">
        <v>6594</v>
      </c>
      <c r="I4349" s="342" t="s">
        <v>6575</v>
      </c>
      <c r="J4349" s="342" t="s">
        <v>6755</v>
      </c>
      <c r="K4349" s="581" t="s">
        <v>7240</v>
      </c>
      <c r="L4349" s="344" t="s">
        <v>4090</v>
      </c>
      <c r="N4349" s="344" t="s">
        <v>4090</v>
      </c>
      <c r="O4349" s="341">
        <v>0</v>
      </c>
    </row>
    <row r="4350" spans="1:15" x14ac:dyDescent="0.2">
      <c r="A4350" s="341" t="s">
        <v>9257</v>
      </c>
      <c r="B4350" s="341" t="s">
        <v>9309</v>
      </c>
      <c r="C4350" s="342" t="s">
        <v>8549</v>
      </c>
      <c r="D4350" s="342" t="s">
        <v>8548</v>
      </c>
      <c r="E4350" s="342" t="s">
        <v>9320</v>
      </c>
      <c r="F4350" s="342" t="s">
        <v>6568</v>
      </c>
      <c r="G4350" s="343">
        <v>5.2</v>
      </c>
      <c r="H4350" s="342" t="s">
        <v>6594</v>
      </c>
      <c r="I4350" s="342" t="s">
        <v>6575</v>
      </c>
      <c r="J4350" s="342" t="s">
        <v>6755</v>
      </c>
      <c r="K4350" s="581" t="s">
        <v>7866</v>
      </c>
      <c r="L4350" s="344" t="s">
        <v>4090</v>
      </c>
      <c r="N4350" s="344" t="s">
        <v>4090</v>
      </c>
      <c r="O4350" s="341">
        <v>0</v>
      </c>
    </row>
    <row r="4351" spans="1:15" x14ac:dyDescent="0.2">
      <c r="A4351" s="341" t="s">
        <v>9257</v>
      </c>
      <c r="B4351" s="341" t="s">
        <v>9309</v>
      </c>
      <c r="C4351" s="342" t="s">
        <v>8551</v>
      </c>
      <c r="D4351" s="342" t="s">
        <v>8548</v>
      </c>
      <c r="E4351" s="342" t="s">
        <v>9326</v>
      </c>
      <c r="F4351" s="342" t="s">
        <v>6568</v>
      </c>
      <c r="G4351" s="343">
        <v>3.06</v>
      </c>
      <c r="H4351" s="342" t="s">
        <v>6594</v>
      </c>
      <c r="I4351" s="342" t="s">
        <v>6575</v>
      </c>
      <c r="J4351" s="342" t="s">
        <v>6755</v>
      </c>
      <c r="K4351" s="581" t="s">
        <v>8557</v>
      </c>
      <c r="L4351" s="344" t="s">
        <v>4090</v>
      </c>
      <c r="N4351" s="344" t="s">
        <v>4090</v>
      </c>
      <c r="O4351" s="341">
        <v>0</v>
      </c>
    </row>
    <row r="4352" spans="1:15" x14ac:dyDescent="0.2">
      <c r="A4352" s="341" t="s">
        <v>9257</v>
      </c>
      <c r="B4352" s="341" t="s">
        <v>9309</v>
      </c>
      <c r="C4352" s="342" t="s">
        <v>8549</v>
      </c>
      <c r="D4352" s="342" t="s">
        <v>8548</v>
      </c>
      <c r="E4352" s="342" t="s">
        <v>9323</v>
      </c>
      <c r="F4352" s="342" t="s">
        <v>6568</v>
      </c>
      <c r="G4352" s="343">
        <v>10.8</v>
      </c>
      <c r="H4352" s="342" t="s">
        <v>6594</v>
      </c>
      <c r="I4352" s="342" t="s">
        <v>6575</v>
      </c>
      <c r="J4352" s="342" t="s">
        <v>6755</v>
      </c>
      <c r="K4352" s="581" t="s">
        <v>8122</v>
      </c>
      <c r="L4352" s="344" t="s">
        <v>4090</v>
      </c>
      <c r="N4352" s="344" t="s">
        <v>4090</v>
      </c>
      <c r="O4352" s="341">
        <v>0</v>
      </c>
    </row>
    <row r="4353" spans="1:15" x14ac:dyDescent="0.2">
      <c r="A4353" s="341" t="s">
        <v>9257</v>
      </c>
      <c r="B4353" s="341" t="s">
        <v>9309</v>
      </c>
      <c r="C4353" s="342" t="s">
        <v>8549</v>
      </c>
      <c r="D4353" s="342" t="s">
        <v>8548</v>
      </c>
      <c r="E4353" s="342" t="s">
        <v>9328</v>
      </c>
      <c r="F4353" s="342" t="s">
        <v>6568</v>
      </c>
      <c r="G4353" s="343">
        <v>12.24</v>
      </c>
      <c r="H4353" s="342" t="s">
        <v>6594</v>
      </c>
      <c r="I4353" s="342" t="s">
        <v>6575</v>
      </c>
      <c r="J4353" s="342" t="s">
        <v>6755</v>
      </c>
      <c r="K4353" s="581" t="s">
        <v>8040</v>
      </c>
      <c r="L4353" s="344" t="s">
        <v>4090</v>
      </c>
      <c r="N4353" s="344" t="s">
        <v>4090</v>
      </c>
      <c r="O4353" s="341">
        <v>0</v>
      </c>
    </row>
    <row r="4354" spans="1:15" x14ac:dyDescent="0.2">
      <c r="A4354" s="341" t="s">
        <v>9257</v>
      </c>
      <c r="B4354" s="341" t="s">
        <v>9309</v>
      </c>
      <c r="C4354" s="342" t="s">
        <v>8551</v>
      </c>
      <c r="D4354" s="342" t="s">
        <v>8548</v>
      </c>
      <c r="E4354" s="342" t="s">
        <v>9337</v>
      </c>
      <c r="F4354" s="342" t="s">
        <v>6568</v>
      </c>
      <c r="G4354" s="343">
        <v>9.25</v>
      </c>
      <c r="H4354" s="342" t="s">
        <v>6594</v>
      </c>
      <c r="I4354" s="342" t="s">
        <v>6575</v>
      </c>
      <c r="J4354" s="342" t="s">
        <v>6755</v>
      </c>
      <c r="K4354" s="581" t="s">
        <v>7471</v>
      </c>
      <c r="L4354" s="344" t="s">
        <v>4090</v>
      </c>
      <c r="N4354" s="344" t="s">
        <v>4090</v>
      </c>
      <c r="O4354" s="341">
        <v>0</v>
      </c>
    </row>
    <row r="4355" spans="1:15" x14ac:dyDescent="0.2">
      <c r="A4355" s="341" t="s">
        <v>9257</v>
      </c>
      <c r="B4355" s="341" t="s">
        <v>9309</v>
      </c>
      <c r="C4355" s="342" t="s">
        <v>8553</v>
      </c>
      <c r="D4355" s="342" t="s">
        <v>8548</v>
      </c>
      <c r="E4355" s="342" t="s">
        <v>9323</v>
      </c>
      <c r="F4355" s="342" t="s">
        <v>6568</v>
      </c>
      <c r="G4355" s="343">
        <v>4.42</v>
      </c>
      <c r="H4355" s="342" t="s">
        <v>6594</v>
      </c>
      <c r="I4355" s="342" t="s">
        <v>6575</v>
      </c>
      <c r="J4355" s="342" t="s">
        <v>6755</v>
      </c>
      <c r="K4355" s="581" t="s">
        <v>7264</v>
      </c>
      <c r="L4355" s="344" t="s">
        <v>4090</v>
      </c>
      <c r="N4355" s="344" t="s">
        <v>4090</v>
      </c>
      <c r="O4355" s="341">
        <v>0</v>
      </c>
    </row>
    <row r="4356" spans="1:15" x14ac:dyDescent="0.2">
      <c r="A4356" s="341" t="s">
        <v>9257</v>
      </c>
      <c r="B4356" s="341" t="s">
        <v>9309</v>
      </c>
      <c r="C4356" s="342" t="s">
        <v>8547</v>
      </c>
      <c r="D4356" s="342" t="s">
        <v>8548</v>
      </c>
      <c r="E4356" s="342" t="s">
        <v>9326</v>
      </c>
      <c r="F4356" s="342" t="s">
        <v>6568</v>
      </c>
      <c r="G4356" s="343">
        <v>3.4</v>
      </c>
      <c r="H4356" s="342" t="s">
        <v>6594</v>
      </c>
      <c r="I4356" s="342" t="s">
        <v>6575</v>
      </c>
      <c r="J4356" s="342" t="s">
        <v>6755</v>
      </c>
      <c r="K4356" s="581" t="s">
        <v>7264</v>
      </c>
      <c r="L4356" s="344" t="s">
        <v>4090</v>
      </c>
      <c r="N4356" s="344" t="s">
        <v>4090</v>
      </c>
      <c r="O4356" s="341">
        <v>0</v>
      </c>
    </row>
    <row r="4357" spans="1:15" x14ac:dyDescent="0.2">
      <c r="A4357" s="341" t="s">
        <v>9257</v>
      </c>
      <c r="B4357" s="341" t="s">
        <v>9309</v>
      </c>
      <c r="C4357" s="342" t="s">
        <v>8549</v>
      </c>
      <c r="D4357" s="342" t="s">
        <v>8548</v>
      </c>
      <c r="E4357" s="342" t="s">
        <v>9320</v>
      </c>
      <c r="F4357" s="342" t="s">
        <v>6568</v>
      </c>
      <c r="G4357" s="343">
        <v>21</v>
      </c>
      <c r="H4357" s="342" t="s">
        <v>6594</v>
      </c>
      <c r="I4357" s="342" t="s">
        <v>6575</v>
      </c>
      <c r="J4357" s="342" t="s">
        <v>6755</v>
      </c>
      <c r="K4357" s="581" t="s">
        <v>7287</v>
      </c>
      <c r="L4357" s="344" t="s">
        <v>4090</v>
      </c>
      <c r="N4357" s="344" t="s">
        <v>4090</v>
      </c>
      <c r="O4357" s="341">
        <v>0</v>
      </c>
    </row>
    <row r="4358" spans="1:15" x14ac:dyDescent="0.2">
      <c r="A4358" s="341" t="s">
        <v>9257</v>
      </c>
      <c r="B4358" s="341" t="s">
        <v>9309</v>
      </c>
      <c r="C4358" s="342" t="s">
        <v>8549</v>
      </c>
      <c r="D4358" s="342" t="s">
        <v>8548</v>
      </c>
      <c r="E4358" s="342" t="s">
        <v>9320</v>
      </c>
      <c r="F4358" s="342" t="s">
        <v>6568</v>
      </c>
      <c r="G4358" s="343">
        <v>7.92</v>
      </c>
      <c r="H4358" s="342" t="s">
        <v>6594</v>
      </c>
      <c r="I4358" s="342" t="s">
        <v>6575</v>
      </c>
      <c r="J4358" s="342" t="s">
        <v>6755</v>
      </c>
      <c r="K4358" s="581" t="s">
        <v>8445</v>
      </c>
      <c r="L4358" s="344" t="s">
        <v>4090</v>
      </c>
      <c r="N4358" s="344" t="s">
        <v>4090</v>
      </c>
      <c r="O4358" s="341">
        <v>0</v>
      </c>
    </row>
    <row r="4359" spans="1:15" x14ac:dyDescent="0.2">
      <c r="A4359" s="341" t="s">
        <v>9257</v>
      </c>
      <c r="B4359" s="341" t="s">
        <v>9309</v>
      </c>
      <c r="C4359" s="342" t="s">
        <v>8549</v>
      </c>
      <c r="D4359" s="342" t="s">
        <v>8548</v>
      </c>
      <c r="E4359" s="342" t="s">
        <v>9320</v>
      </c>
      <c r="F4359" s="342" t="s">
        <v>6568</v>
      </c>
      <c r="G4359" s="343">
        <v>9.52</v>
      </c>
      <c r="H4359" s="342" t="s">
        <v>6594</v>
      </c>
      <c r="I4359" s="342" t="s">
        <v>6575</v>
      </c>
      <c r="J4359" s="342" t="s">
        <v>6755</v>
      </c>
      <c r="K4359" s="581" t="s">
        <v>7280</v>
      </c>
      <c r="L4359" s="344" t="s">
        <v>4090</v>
      </c>
      <c r="N4359" s="344" t="s">
        <v>4090</v>
      </c>
      <c r="O4359" s="341">
        <v>0</v>
      </c>
    </row>
    <row r="4360" spans="1:15" x14ac:dyDescent="0.2">
      <c r="A4360" s="341" t="s">
        <v>9257</v>
      </c>
      <c r="B4360" s="341" t="s">
        <v>9309</v>
      </c>
      <c r="C4360" s="342" t="s">
        <v>8553</v>
      </c>
      <c r="D4360" s="342" t="s">
        <v>8548</v>
      </c>
      <c r="E4360" s="342" t="s">
        <v>9321</v>
      </c>
      <c r="F4360" s="342" t="s">
        <v>6568</v>
      </c>
      <c r="G4360" s="343">
        <v>5.28</v>
      </c>
      <c r="H4360" s="342" t="s">
        <v>6594</v>
      </c>
      <c r="I4360" s="342" t="s">
        <v>6575</v>
      </c>
      <c r="J4360" s="342" t="s">
        <v>6755</v>
      </c>
      <c r="K4360" s="581" t="s">
        <v>8558</v>
      </c>
      <c r="L4360" s="344" t="s">
        <v>4090</v>
      </c>
      <c r="N4360" s="344" t="s">
        <v>4090</v>
      </c>
      <c r="O4360" s="341">
        <v>0</v>
      </c>
    </row>
    <row r="4361" spans="1:15" x14ac:dyDescent="0.2">
      <c r="A4361" s="341" t="s">
        <v>9257</v>
      </c>
      <c r="B4361" s="341" t="s">
        <v>9309</v>
      </c>
      <c r="C4361" s="342" t="s">
        <v>8549</v>
      </c>
      <c r="D4361" s="342" t="s">
        <v>8548</v>
      </c>
      <c r="E4361" s="342" t="s">
        <v>9333</v>
      </c>
      <c r="F4361" s="342" t="s">
        <v>6568</v>
      </c>
      <c r="G4361" s="343">
        <v>6.6000000000000005</v>
      </c>
      <c r="H4361" s="342" t="s">
        <v>6594</v>
      </c>
      <c r="I4361" s="342" t="s">
        <v>6575</v>
      </c>
      <c r="J4361" s="342" t="s">
        <v>6755</v>
      </c>
      <c r="K4361" s="581" t="s">
        <v>7784</v>
      </c>
      <c r="L4361" s="344" t="s">
        <v>4090</v>
      </c>
      <c r="N4361" s="344" t="s">
        <v>4090</v>
      </c>
      <c r="O4361" s="341">
        <v>0</v>
      </c>
    </row>
    <row r="4362" spans="1:15" x14ac:dyDescent="0.2">
      <c r="A4362" s="341" t="s">
        <v>9257</v>
      </c>
      <c r="B4362" s="341" t="s">
        <v>9309</v>
      </c>
      <c r="C4362" s="342" t="s">
        <v>8551</v>
      </c>
      <c r="D4362" s="342" t="s">
        <v>8548</v>
      </c>
      <c r="E4362" s="342" t="s">
        <v>9329</v>
      </c>
      <c r="F4362" s="342" t="s">
        <v>6568</v>
      </c>
      <c r="G4362" s="343">
        <v>11.200000000000001</v>
      </c>
      <c r="H4362" s="342" t="s">
        <v>6594</v>
      </c>
      <c r="I4362" s="342" t="s">
        <v>6575</v>
      </c>
      <c r="J4362" s="342" t="s">
        <v>6755</v>
      </c>
      <c r="K4362" s="581" t="s">
        <v>8060</v>
      </c>
      <c r="L4362" s="344" t="s">
        <v>4090</v>
      </c>
      <c r="N4362" s="344" t="s">
        <v>4090</v>
      </c>
      <c r="O4362" s="341">
        <v>0</v>
      </c>
    </row>
    <row r="4363" spans="1:15" x14ac:dyDescent="0.2">
      <c r="A4363" s="341" t="s">
        <v>9257</v>
      </c>
      <c r="B4363" s="341" t="s">
        <v>9309</v>
      </c>
      <c r="C4363" s="342" t="s">
        <v>8549</v>
      </c>
      <c r="D4363" s="342" t="s">
        <v>8548</v>
      </c>
      <c r="E4363" s="342" t="s">
        <v>9320</v>
      </c>
      <c r="F4363" s="342" t="s">
        <v>6568</v>
      </c>
      <c r="G4363" s="343">
        <v>1.1000000000000001</v>
      </c>
      <c r="H4363" s="342" t="s">
        <v>6594</v>
      </c>
      <c r="I4363" s="342" t="s">
        <v>6575</v>
      </c>
      <c r="J4363" s="342" t="s">
        <v>6755</v>
      </c>
      <c r="K4363" s="581" t="s">
        <v>7288</v>
      </c>
      <c r="L4363" s="344" t="s">
        <v>4090</v>
      </c>
      <c r="N4363" s="344" t="s">
        <v>4090</v>
      </c>
      <c r="O4363" s="341">
        <v>0</v>
      </c>
    </row>
    <row r="4364" spans="1:15" x14ac:dyDescent="0.2">
      <c r="A4364" s="341" t="s">
        <v>9257</v>
      </c>
      <c r="B4364" s="341" t="s">
        <v>9309</v>
      </c>
      <c r="C4364" s="342" t="s">
        <v>8551</v>
      </c>
      <c r="D4364" s="342" t="s">
        <v>8548</v>
      </c>
      <c r="E4364" s="342" t="s">
        <v>9326</v>
      </c>
      <c r="F4364" s="342" t="s">
        <v>6568</v>
      </c>
      <c r="G4364" s="343">
        <v>6.68</v>
      </c>
      <c r="H4364" s="342" t="s">
        <v>6594</v>
      </c>
      <c r="I4364" s="342" t="s">
        <v>6575</v>
      </c>
      <c r="J4364" s="342" t="s">
        <v>6755</v>
      </c>
      <c r="K4364" s="581" t="s">
        <v>8070</v>
      </c>
      <c r="L4364" s="344" t="s">
        <v>4090</v>
      </c>
      <c r="N4364" s="344" t="s">
        <v>4090</v>
      </c>
      <c r="O4364" s="341">
        <v>0</v>
      </c>
    </row>
    <row r="4365" spans="1:15" x14ac:dyDescent="0.2">
      <c r="A4365" s="341" t="s">
        <v>9257</v>
      </c>
      <c r="B4365" s="341" t="s">
        <v>9309</v>
      </c>
      <c r="C4365" s="342" t="s">
        <v>8551</v>
      </c>
      <c r="D4365" s="342" t="s">
        <v>8548</v>
      </c>
      <c r="E4365" s="342" t="s">
        <v>9319</v>
      </c>
      <c r="F4365" s="342" t="s">
        <v>6568</v>
      </c>
      <c r="G4365" s="343">
        <v>6.65</v>
      </c>
      <c r="H4365" s="342" t="s">
        <v>6594</v>
      </c>
      <c r="I4365" s="342" t="s">
        <v>6575</v>
      </c>
      <c r="J4365" s="342" t="s">
        <v>6755</v>
      </c>
      <c r="K4365" s="581" t="s">
        <v>7293</v>
      </c>
      <c r="L4365" s="344" t="s">
        <v>4090</v>
      </c>
      <c r="N4365" s="344" t="s">
        <v>4090</v>
      </c>
      <c r="O4365" s="341">
        <v>0</v>
      </c>
    </row>
    <row r="4366" spans="1:15" x14ac:dyDescent="0.2">
      <c r="A4366" s="341" t="s">
        <v>9257</v>
      </c>
      <c r="B4366" s="341" t="s">
        <v>9309</v>
      </c>
      <c r="C4366" s="342" t="s">
        <v>8551</v>
      </c>
      <c r="D4366" s="342" t="s">
        <v>8548</v>
      </c>
      <c r="E4366" s="342" t="s">
        <v>9321</v>
      </c>
      <c r="F4366" s="342" t="s">
        <v>6568</v>
      </c>
      <c r="G4366" s="343">
        <v>4.8</v>
      </c>
      <c r="H4366" s="342" t="s">
        <v>6594</v>
      </c>
      <c r="I4366" s="342" t="s">
        <v>6575</v>
      </c>
      <c r="J4366" s="342" t="s">
        <v>6755</v>
      </c>
      <c r="K4366" s="581" t="s">
        <v>7295</v>
      </c>
      <c r="L4366" s="344" t="s">
        <v>4090</v>
      </c>
      <c r="N4366" s="344" t="s">
        <v>4090</v>
      </c>
      <c r="O4366" s="341">
        <v>0</v>
      </c>
    </row>
    <row r="4367" spans="1:15" x14ac:dyDescent="0.2">
      <c r="A4367" s="341" t="s">
        <v>9257</v>
      </c>
      <c r="B4367" s="341" t="s">
        <v>9309</v>
      </c>
      <c r="C4367" s="342" t="s">
        <v>8551</v>
      </c>
      <c r="D4367" s="342" t="s">
        <v>8548</v>
      </c>
      <c r="E4367" s="342" t="s">
        <v>9321</v>
      </c>
      <c r="F4367" s="342" t="s">
        <v>6568</v>
      </c>
      <c r="G4367" s="343">
        <v>6.6400000000000006</v>
      </c>
      <c r="H4367" s="342" t="s">
        <v>6594</v>
      </c>
      <c r="I4367" s="342" t="s">
        <v>6575</v>
      </c>
      <c r="J4367" s="342" t="s">
        <v>6755</v>
      </c>
      <c r="K4367" s="581" t="s">
        <v>7534</v>
      </c>
      <c r="L4367" s="344" t="s">
        <v>4090</v>
      </c>
      <c r="N4367" s="344" t="s">
        <v>4090</v>
      </c>
      <c r="O4367" s="341">
        <v>0</v>
      </c>
    </row>
    <row r="4368" spans="1:15" x14ac:dyDescent="0.2">
      <c r="A4368" s="341" t="s">
        <v>9257</v>
      </c>
      <c r="B4368" s="341" t="s">
        <v>9309</v>
      </c>
      <c r="C4368" s="342" t="s">
        <v>8551</v>
      </c>
      <c r="D4368" s="342" t="s">
        <v>8548</v>
      </c>
      <c r="E4368" s="342" t="s">
        <v>9333</v>
      </c>
      <c r="F4368" s="342" t="s">
        <v>6568</v>
      </c>
      <c r="G4368" s="343">
        <v>13.76</v>
      </c>
      <c r="H4368" s="342" t="s">
        <v>6594</v>
      </c>
      <c r="I4368" s="342" t="s">
        <v>6575</v>
      </c>
      <c r="J4368" s="342" t="s">
        <v>6755</v>
      </c>
      <c r="K4368" s="581" t="s">
        <v>7629</v>
      </c>
      <c r="L4368" s="344" t="s">
        <v>4090</v>
      </c>
      <c r="N4368" s="344" t="s">
        <v>4090</v>
      </c>
      <c r="O4368" s="341">
        <v>0</v>
      </c>
    </row>
    <row r="4369" spans="1:15" x14ac:dyDescent="0.2">
      <c r="A4369" s="341" t="s">
        <v>9257</v>
      </c>
      <c r="B4369" s="341" t="s">
        <v>9309</v>
      </c>
      <c r="C4369" s="342" t="s">
        <v>8551</v>
      </c>
      <c r="D4369" s="342" t="s">
        <v>8548</v>
      </c>
      <c r="E4369" s="342" t="s">
        <v>9323</v>
      </c>
      <c r="F4369" s="342" t="s">
        <v>6568</v>
      </c>
      <c r="G4369" s="343">
        <v>6.12</v>
      </c>
      <c r="H4369" s="342" t="s">
        <v>6594</v>
      </c>
      <c r="I4369" s="342" t="s">
        <v>6575</v>
      </c>
      <c r="J4369" s="342" t="s">
        <v>6755</v>
      </c>
      <c r="K4369" s="581" t="s">
        <v>8128</v>
      </c>
      <c r="L4369" s="344" t="s">
        <v>4090</v>
      </c>
      <c r="N4369" s="344" t="s">
        <v>4090</v>
      </c>
      <c r="O4369" s="341">
        <v>0</v>
      </c>
    </row>
    <row r="4370" spans="1:15" x14ac:dyDescent="0.2">
      <c r="A4370" s="341" t="s">
        <v>9257</v>
      </c>
      <c r="B4370" s="341" t="s">
        <v>9309</v>
      </c>
      <c r="C4370" s="342" t="s">
        <v>8549</v>
      </c>
      <c r="D4370" s="342" t="s">
        <v>8548</v>
      </c>
      <c r="E4370" s="342" t="s">
        <v>9326</v>
      </c>
      <c r="F4370" s="342" t="s">
        <v>6568</v>
      </c>
      <c r="G4370" s="343">
        <v>45.24</v>
      </c>
      <c r="H4370" s="342" t="s">
        <v>6594</v>
      </c>
      <c r="I4370" s="342" t="s">
        <v>6575</v>
      </c>
      <c r="J4370" s="342" t="s">
        <v>6755</v>
      </c>
      <c r="K4370" s="581" t="s">
        <v>8559</v>
      </c>
      <c r="L4370" s="344" t="s">
        <v>4090</v>
      </c>
      <c r="N4370" s="344" t="s">
        <v>4090</v>
      </c>
      <c r="O4370" s="341">
        <v>0</v>
      </c>
    </row>
    <row r="4371" spans="1:15" x14ac:dyDescent="0.2">
      <c r="A4371" s="341" t="s">
        <v>9257</v>
      </c>
      <c r="B4371" s="341" t="s">
        <v>9309</v>
      </c>
      <c r="C4371" s="342" t="s">
        <v>8551</v>
      </c>
      <c r="D4371" s="342" t="s">
        <v>8548</v>
      </c>
      <c r="E4371" s="342" t="s">
        <v>9320</v>
      </c>
      <c r="F4371" s="342" t="s">
        <v>6568</v>
      </c>
      <c r="G4371" s="343">
        <v>10.8</v>
      </c>
      <c r="H4371" s="342" t="s">
        <v>6594</v>
      </c>
      <c r="I4371" s="342" t="s">
        <v>6575</v>
      </c>
      <c r="J4371" s="342" t="s">
        <v>6755</v>
      </c>
      <c r="K4371" s="581" t="s">
        <v>7306</v>
      </c>
      <c r="L4371" s="344" t="s">
        <v>4090</v>
      </c>
      <c r="N4371" s="344" t="s">
        <v>4090</v>
      </c>
      <c r="O4371" s="341">
        <v>0</v>
      </c>
    </row>
    <row r="4372" spans="1:15" x14ac:dyDescent="0.2">
      <c r="A4372" s="341" t="s">
        <v>9257</v>
      </c>
      <c r="B4372" s="341" t="s">
        <v>9309</v>
      </c>
      <c r="C4372" s="342" t="s">
        <v>8551</v>
      </c>
      <c r="D4372" s="342" t="s">
        <v>8548</v>
      </c>
      <c r="E4372" s="342" t="s">
        <v>9321</v>
      </c>
      <c r="F4372" s="342" t="s">
        <v>6568</v>
      </c>
      <c r="G4372" s="343">
        <v>9.52</v>
      </c>
      <c r="H4372" s="342" t="s">
        <v>6594</v>
      </c>
      <c r="I4372" s="342" t="s">
        <v>6575</v>
      </c>
      <c r="J4372" s="342" t="s">
        <v>6755</v>
      </c>
      <c r="K4372" s="581" t="s">
        <v>7799</v>
      </c>
      <c r="L4372" s="344" t="s">
        <v>4090</v>
      </c>
      <c r="N4372" s="344" t="s">
        <v>4090</v>
      </c>
      <c r="O4372" s="341">
        <v>0</v>
      </c>
    </row>
    <row r="4373" spans="1:15" x14ac:dyDescent="0.2">
      <c r="A4373" s="341" t="s">
        <v>9257</v>
      </c>
      <c r="B4373" s="341" t="s">
        <v>9309</v>
      </c>
      <c r="C4373" s="342" t="s">
        <v>8549</v>
      </c>
      <c r="D4373" s="342" t="s">
        <v>8548</v>
      </c>
      <c r="E4373" s="342" t="s">
        <v>9255</v>
      </c>
      <c r="F4373" s="342" t="s">
        <v>6568</v>
      </c>
      <c r="G4373" s="343">
        <v>7.3100000000000005</v>
      </c>
      <c r="H4373" s="342" t="s">
        <v>6594</v>
      </c>
      <c r="I4373" s="342" t="s">
        <v>6575</v>
      </c>
      <c r="J4373" s="342" t="s">
        <v>6755</v>
      </c>
      <c r="K4373" s="581" t="s">
        <v>7321</v>
      </c>
      <c r="L4373" s="344" t="s">
        <v>4090</v>
      </c>
      <c r="N4373" s="344" t="s">
        <v>4090</v>
      </c>
      <c r="O4373" s="341">
        <v>0</v>
      </c>
    </row>
    <row r="4374" spans="1:15" x14ac:dyDescent="0.2">
      <c r="A4374" s="341" t="s">
        <v>9257</v>
      </c>
      <c r="B4374" s="341" t="s">
        <v>9309</v>
      </c>
      <c r="C4374" s="342" t="s">
        <v>8551</v>
      </c>
      <c r="D4374" s="342" t="s">
        <v>8548</v>
      </c>
      <c r="E4374" s="342" t="s">
        <v>9320</v>
      </c>
      <c r="F4374" s="342" t="s">
        <v>6568</v>
      </c>
      <c r="G4374" s="343">
        <v>8.06</v>
      </c>
      <c r="H4374" s="342" t="s">
        <v>6594</v>
      </c>
      <c r="I4374" s="342" t="s">
        <v>6575</v>
      </c>
      <c r="J4374" s="342" t="s">
        <v>6755</v>
      </c>
      <c r="K4374" s="581" t="s">
        <v>8382</v>
      </c>
      <c r="L4374" s="344" t="s">
        <v>4090</v>
      </c>
      <c r="N4374" s="344" t="s">
        <v>4090</v>
      </c>
      <c r="O4374" s="341">
        <v>0</v>
      </c>
    </row>
    <row r="4375" spans="1:15" x14ac:dyDescent="0.2">
      <c r="A4375" s="341" t="s">
        <v>9257</v>
      </c>
      <c r="B4375" s="341" t="s">
        <v>9309</v>
      </c>
      <c r="C4375" s="342" t="s">
        <v>8551</v>
      </c>
      <c r="D4375" s="342" t="s">
        <v>8548</v>
      </c>
      <c r="E4375" s="342" t="s">
        <v>9333</v>
      </c>
      <c r="F4375" s="342" t="s">
        <v>6568</v>
      </c>
      <c r="G4375" s="343">
        <v>6.16</v>
      </c>
      <c r="H4375" s="342" t="s">
        <v>6594</v>
      </c>
      <c r="I4375" s="342" t="s">
        <v>6575</v>
      </c>
      <c r="J4375" s="342" t="s">
        <v>6755</v>
      </c>
      <c r="K4375" s="581" t="s">
        <v>8442</v>
      </c>
      <c r="L4375" s="344" t="s">
        <v>4090</v>
      </c>
      <c r="N4375" s="344" t="s">
        <v>4090</v>
      </c>
      <c r="O4375" s="341">
        <v>0</v>
      </c>
    </row>
    <row r="4376" spans="1:15" x14ac:dyDescent="0.2">
      <c r="A4376" s="341" t="s">
        <v>9257</v>
      </c>
      <c r="B4376" s="341" t="s">
        <v>9309</v>
      </c>
      <c r="C4376" s="342" t="s">
        <v>8549</v>
      </c>
      <c r="D4376" s="342" t="s">
        <v>8548</v>
      </c>
      <c r="E4376" s="342" t="s">
        <v>9320</v>
      </c>
      <c r="F4376" s="342" t="s">
        <v>6568</v>
      </c>
      <c r="G4376" s="343">
        <v>19.2</v>
      </c>
      <c r="H4376" s="342" t="s">
        <v>6594</v>
      </c>
      <c r="I4376" s="342" t="s">
        <v>6575</v>
      </c>
      <c r="J4376" s="342" t="s">
        <v>6755</v>
      </c>
      <c r="K4376" s="581" t="s">
        <v>8560</v>
      </c>
      <c r="L4376" s="344" t="s">
        <v>4090</v>
      </c>
      <c r="N4376" s="344" t="s">
        <v>4090</v>
      </c>
      <c r="O4376" s="341">
        <v>0</v>
      </c>
    </row>
    <row r="4377" spans="1:15" x14ac:dyDescent="0.2">
      <c r="A4377" s="341" t="s">
        <v>9257</v>
      </c>
      <c r="B4377" s="341" t="s">
        <v>9309</v>
      </c>
      <c r="C4377" s="342" t="s">
        <v>8549</v>
      </c>
      <c r="D4377" s="342" t="s">
        <v>8548</v>
      </c>
      <c r="E4377" s="342" t="s">
        <v>9319</v>
      </c>
      <c r="F4377" s="342" t="s">
        <v>6568</v>
      </c>
      <c r="G4377" s="343">
        <v>4.93</v>
      </c>
      <c r="H4377" s="342" t="s">
        <v>6594</v>
      </c>
      <c r="I4377" s="342" t="s">
        <v>6575</v>
      </c>
      <c r="J4377" s="342" t="s">
        <v>6755</v>
      </c>
      <c r="K4377" s="581" t="s">
        <v>7329</v>
      </c>
      <c r="L4377" s="344" t="s">
        <v>4090</v>
      </c>
      <c r="N4377" s="344" t="s">
        <v>4090</v>
      </c>
      <c r="O4377" s="341">
        <v>0</v>
      </c>
    </row>
    <row r="4378" spans="1:15" x14ac:dyDescent="0.2">
      <c r="A4378" s="341" t="s">
        <v>9257</v>
      </c>
      <c r="B4378" s="341" t="s">
        <v>9309</v>
      </c>
      <c r="C4378" s="342" t="s">
        <v>8547</v>
      </c>
      <c r="D4378" s="342" t="s">
        <v>8548</v>
      </c>
      <c r="E4378" s="342" t="s">
        <v>9321</v>
      </c>
      <c r="F4378" s="342" t="s">
        <v>6568</v>
      </c>
      <c r="G4378" s="343">
        <v>14.322000000000001</v>
      </c>
      <c r="H4378" s="342" t="s">
        <v>6594</v>
      </c>
      <c r="I4378" s="342" t="s">
        <v>6575</v>
      </c>
      <c r="J4378" s="342" t="s">
        <v>6755</v>
      </c>
      <c r="K4378" s="581" t="s">
        <v>8307</v>
      </c>
      <c r="L4378" s="344" t="s">
        <v>4090</v>
      </c>
      <c r="N4378" s="344" t="s">
        <v>4090</v>
      </c>
      <c r="O4378" s="341">
        <v>0</v>
      </c>
    </row>
    <row r="4379" spans="1:15" x14ac:dyDescent="0.2">
      <c r="A4379" s="341" t="s">
        <v>9257</v>
      </c>
      <c r="B4379" s="341" t="s">
        <v>9309</v>
      </c>
      <c r="C4379" s="342" t="s">
        <v>8549</v>
      </c>
      <c r="D4379" s="342" t="s">
        <v>8548</v>
      </c>
      <c r="E4379" s="342" t="s">
        <v>9323</v>
      </c>
      <c r="F4379" s="342" t="s">
        <v>6568</v>
      </c>
      <c r="G4379" s="343">
        <v>6.5600000000000005</v>
      </c>
      <c r="H4379" s="342" t="s">
        <v>6594</v>
      </c>
      <c r="I4379" s="342" t="s">
        <v>6575</v>
      </c>
      <c r="J4379" s="342" t="s">
        <v>6755</v>
      </c>
      <c r="K4379" s="581" t="s">
        <v>7336</v>
      </c>
      <c r="L4379" s="344" t="s">
        <v>4090</v>
      </c>
      <c r="N4379" s="344" t="s">
        <v>4090</v>
      </c>
      <c r="O4379" s="341">
        <v>0</v>
      </c>
    </row>
    <row r="4380" spans="1:15" x14ac:dyDescent="0.2">
      <c r="A4380" s="341" t="s">
        <v>9257</v>
      </c>
      <c r="B4380" s="341" t="s">
        <v>9309</v>
      </c>
      <c r="C4380" s="342" t="s">
        <v>8547</v>
      </c>
      <c r="D4380" s="342" t="s">
        <v>8548</v>
      </c>
      <c r="E4380" s="342" t="s">
        <v>9319</v>
      </c>
      <c r="F4380" s="342" t="s">
        <v>6568</v>
      </c>
      <c r="G4380" s="343">
        <v>11.73</v>
      </c>
      <c r="H4380" s="342" t="s">
        <v>6594</v>
      </c>
      <c r="I4380" s="342" t="s">
        <v>6575</v>
      </c>
      <c r="J4380" s="342" t="s">
        <v>6755</v>
      </c>
      <c r="K4380" s="581" t="s">
        <v>7811</v>
      </c>
      <c r="L4380" s="344" t="s">
        <v>4090</v>
      </c>
      <c r="N4380" s="344" t="s">
        <v>4090</v>
      </c>
      <c r="O4380" s="341">
        <v>0</v>
      </c>
    </row>
    <row r="4381" spans="1:15" x14ac:dyDescent="0.2">
      <c r="A4381" s="341" t="s">
        <v>9257</v>
      </c>
      <c r="B4381" s="341" t="s">
        <v>9309</v>
      </c>
      <c r="C4381" s="342" t="s">
        <v>8551</v>
      </c>
      <c r="D4381" s="342" t="s">
        <v>8548</v>
      </c>
      <c r="E4381" s="342" t="s">
        <v>9323</v>
      </c>
      <c r="F4381" s="342" t="s">
        <v>6568</v>
      </c>
      <c r="G4381" s="343">
        <v>7.59</v>
      </c>
      <c r="H4381" s="342" t="s">
        <v>6594</v>
      </c>
      <c r="I4381" s="342" t="s">
        <v>6575</v>
      </c>
      <c r="J4381" s="342" t="s">
        <v>6755</v>
      </c>
      <c r="K4381" s="581" t="s">
        <v>8088</v>
      </c>
      <c r="L4381" s="344" t="s">
        <v>4090</v>
      </c>
      <c r="N4381" s="344" t="s">
        <v>4090</v>
      </c>
      <c r="O4381" s="341">
        <v>0</v>
      </c>
    </row>
    <row r="4382" spans="1:15" x14ac:dyDescent="0.2">
      <c r="A4382" s="341" t="s">
        <v>9257</v>
      </c>
      <c r="B4382" s="341" t="s">
        <v>9309</v>
      </c>
      <c r="C4382" s="342" t="s">
        <v>8547</v>
      </c>
      <c r="D4382" s="342" t="s">
        <v>8548</v>
      </c>
      <c r="E4382" s="342" t="s">
        <v>9320</v>
      </c>
      <c r="F4382" s="342" t="s">
        <v>6568</v>
      </c>
      <c r="G4382" s="343">
        <v>4.375</v>
      </c>
      <c r="H4382" s="342" t="s">
        <v>6594</v>
      </c>
      <c r="I4382" s="342" t="s">
        <v>6575</v>
      </c>
      <c r="J4382" s="342" t="s">
        <v>6755</v>
      </c>
      <c r="K4382" s="581" t="s">
        <v>7337</v>
      </c>
      <c r="L4382" s="344" t="s">
        <v>4090</v>
      </c>
      <c r="N4382" s="344" t="s">
        <v>4090</v>
      </c>
      <c r="O4382" s="341">
        <v>0</v>
      </c>
    </row>
    <row r="4383" spans="1:15" x14ac:dyDescent="0.2">
      <c r="A4383" s="341" t="s">
        <v>9257</v>
      </c>
      <c r="B4383" s="341" t="s">
        <v>9309</v>
      </c>
      <c r="C4383" s="342" t="s">
        <v>8549</v>
      </c>
      <c r="D4383" s="342" t="s">
        <v>8548</v>
      </c>
      <c r="E4383" s="342" t="s">
        <v>9323</v>
      </c>
      <c r="F4383" s="342" t="s">
        <v>6568</v>
      </c>
      <c r="G4383" s="343">
        <v>4.4000000000000004</v>
      </c>
      <c r="H4383" s="342" t="s">
        <v>6594</v>
      </c>
      <c r="I4383" s="342" t="s">
        <v>6575</v>
      </c>
      <c r="J4383" s="342" t="s">
        <v>6755</v>
      </c>
      <c r="K4383" s="581" t="s">
        <v>7568</v>
      </c>
      <c r="L4383" s="344" t="s">
        <v>4090</v>
      </c>
      <c r="N4383" s="344" t="s">
        <v>4090</v>
      </c>
      <c r="O4383" s="341">
        <v>0</v>
      </c>
    </row>
    <row r="4384" spans="1:15" x14ac:dyDescent="0.2">
      <c r="A4384" s="341" t="s">
        <v>9257</v>
      </c>
      <c r="B4384" s="341" t="s">
        <v>9309</v>
      </c>
      <c r="C4384" s="342" t="s">
        <v>8549</v>
      </c>
      <c r="D4384" s="342" t="s">
        <v>8548</v>
      </c>
      <c r="E4384" s="342" t="s">
        <v>9332</v>
      </c>
      <c r="F4384" s="342" t="s">
        <v>6568</v>
      </c>
      <c r="G4384" s="343">
        <v>8.57</v>
      </c>
      <c r="H4384" s="342" t="s">
        <v>6594</v>
      </c>
      <c r="I4384" s="342" t="s">
        <v>6575</v>
      </c>
      <c r="J4384" s="342" t="s">
        <v>6755</v>
      </c>
      <c r="K4384" s="581" t="s">
        <v>7344</v>
      </c>
      <c r="L4384" s="344" t="s">
        <v>4090</v>
      </c>
      <c r="N4384" s="344" t="s">
        <v>4090</v>
      </c>
      <c r="O4384" s="341">
        <v>0</v>
      </c>
    </row>
    <row r="4385" spans="1:15" x14ac:dyDescent="0.2">
      <c r="A4385" s="341" t="s">
        <v>9257</v>
      </c>
      <c r="B4385" s="341" t="s">
        <v>9309</v>
      </c>
      <c r="C4385" s="342" t="s">
        <v>8549</v>
      </c>
      <c r="D4385" s="342" t="s">
        <v>8548</v>
      </c>
      <c r="E4385" s="342" t="s">
        <v>9323</v>
      </c>
      <c r="F4385" s="342" t="s">
        <v>6568</v>
      </c>
      <c r="G4385" s="343">
        <v>2.5500000000000003</v>
      </c>
      <c r="H4385" s="342" t="s">
        <v>6594</v>
      </c>
      <c r="I4385" s="342" t="s">
        <v>6575</v>
      </c>
      <c r="J4385" s="342" t="s">
        <v>6755</v>
      </c>
      <c r="K4385" s="581" t="s">
        <v>8090</v>
      </c>
      <c r="L4385" s="344" t="s">
        <v>4090</v>
      </c>
      <c r="N4385" s="344" t="s">
        <v>4090</v>
      </c>
      <c r="O4385" s="341">
        <v>0</v>
      </c>
    </row>
    <row r="4386" spans="1:15" x14ac:dyDescent="0.2">
      <c r="A4386" s="341" t="s">
        <v>9257</v>
      </c>
      <c r="B4386" s="341" t="s">
        <v>9309</v>
      </c>
      <c r="C4386" s="342" t="s">
        <v>8549</v>
      </c>
      <c r="D4386" s="342" t="s">
        <v>8548</v>
      </c>
      <c r="E4386" s="342" t="s">
        <v>9323</v>
      </c>
      <c r="F4386" s="342" t="s">
        <v>6568</v>
      </c>
      <c r="G4386" s="343">
        <v>8.1</v>
      </c>
      <c r="H4386" s="342" t="s">
        <v>6594</v>
      </c>
      <c r="I4386" s="342" t="s">
        <v>6575</v>
      </c>
      <c r="J4386" s="342" t="s">
        <v>6755</v>
      </c>
      <c r="K4386" s="581" t="s">
        <v>8092</v>
      </c>
      <c r="L4386" s="344" t="s">
        <v>4090</v>
      </c>
      <c r="N4386" s="344" t="s">
        <v>4090</v>
      </c>
      <c r="O4386" s="341">
        <v>0</v>
      </c>
    </row>
    <row r="4387" spans="1:15" x14ac:dyDescent="0.2">
      <c r="A4387" s="341" t="s">
        <v>9257</v>
      </c>
      <c r="B4387" s="341" t="s">
        <v>9309</v>
      </c>
      <c r="C4387" s="342" t="s">
        <v>8547</v>
      </c>
      <c r="D4387" s="342" t="s">
        <v>8548</v>
      </c>
      <c r="E4387" s="342" t="s">
        <v>9323</v>
      </c>
      <c r="F4387" s="342" t="s">
        <v>6568</v>
      </c>
      <c r="G4387" s="343">
        <v>10.56</v>
      </c>
      <c r="H4387" s="342" t="s">
        <v>6594</v>
      </c>
      <c r="I4387" s="342" t="s">
        <v>6575</v>
      </c>
      <c r="J4387" s="342" t="s">
        <v>6755</v>
      </c>
      <c r="K4387" s="581" t="s">
        <v>8092</v>
      </c>
      <c r="L4387" s="344" t="s">
        <v>4090</v>
      </c>
      <c r="N4387" s="344" t="s">
        <v>4090</v>
      </c>
      <c r="O4387" s="341">
        <v>0</v>
      </c>
    </row>
    <row r="4388" spans="1:15" x14ac:dyDescent="0.2">
      <c r="A4388" s="341" t="s">
        <v>9257</v>
      </c>
      <c r="B4388" s="341" t="s">
        <v>9309</v>
      </c>
      <c r="C4388" s="342" t="s">
        <v>8549</v>
      </c>
      <c r="D4388" s="342" t="s">
        <v>8548</v>
      </c>
      <c r="E4388" s="342" t="s">
        <v>9321</v>
      </c>
      <c r="F4388" s="342" t="s">
        <v>6568</v>
      </c>
      <c r="G4388" s="343">
        <v>3.87</v>
      </c>
      <c r="H4388" s="342" t="s">
        <v>6594</v>
      </c>
      <c r="I4388" s="342" t="s">
        <v>6575</v>
      </c>
      <c r="J4388" s="342" t="s">
        <v>6755</v>
      </c>
      <c r="K4388" s="581" t="s">
        <v>7637</v>
      </c>
      <c r="L4388" s="344" t="s">
        <v>4090</v>
      </c>
      <c r="N4388" s="344" t="s">
        <v>4090</v>
      </c>
      <c r="O4388" s="341">
        <v>0</v>
      </c>
    </row>
    <row r="4389" spans="1:15" x14ac:dyDescent="0.2">
      <c r="A4389" s="341" t="s">
        <v>9257</v>
      </c>
      <c r="B4389" s="341" t="s">
        <v>9309</v>
      </c>
      <c r="C4389" s="342" t="s">
        <v>8549</v>
      </c>
      <c r="D4389" s="342" t="s">
        <v>8548</v>
      </c>
      <c r="E4389" s="342" t="s">
        <v>9325</v>
      </c>
      <c r="F4389" s="342" t="s">
        <v>6568</v>
      </c>
      <c r="G4389" s="343">
        <v>11.44</v>
      </c>
      <c r="H4389" s="342" t="s">
        <v>6594</v>
      </c>
      <c r="I4389" s="342" t="s">
        <v>6575</v>
      </c>
      <c r="J4389" s="342" t="s">
        <v>6755</v>
      </c>
      <c r="K4389" s="581" t="s">
        <v>7408</v>
      </c>
      <c r="L4389" s="344" t="s">
        <v>4090</v>
      </c>
      <c r="N4389" s="344" t="s">
        <v>4090</v>
      </c>
      <c r="O4389" s="341">
        <v>0</v>
      </c>
    </row>
    <row r="4390" spans="1:15" x14ac:dyDescent="0.2">
      <c r="A4390" s="341" t="s">
        <v>9257</v>
      </c>
      <c r="B4390" s="341" t="s">
        <v>9309</v>
      </c>
      <c r="C4390" s="342" t="s">
        <v>8553</v>
      </c>
      <c r="D4390" s="342" t="s">
        <v>8548</v>
      </c>
      <c r="E4390" s="342" t="s">
        <v>9333</v>
      </c>
      <c r="F4390" s="342" t="s">
        <v>6568</v>
      </c>
      <c r="G4390" s="343">
        <v>20.25</v>
      </c>
      <c r="H4390" s="342" t="s">
        <v>6594</v>
      </c>
      <c r="I4390" s="342" t="s">
        <v>6575</v>
      </c>
      <c r="J4390" s="342" t="s">
        <v>6755</v>
      </c>
      <c r="K4390" s="581" t="s">
        <v>7571</v>
      </c>
      <c r="L4390" s="344" t="s">
        <v>4090</v>
      </c>
      <c r="N4390" s="344" t="s">
        <v>4090</v>
      </c>
      <c r="O4390" s="341">
        <v>0</v>
      </c>
    </row>
    <row r="4391" spans="1:15" x14ac:dyDescent="0.2">
      <c r="A4391" s="341" t="s">
        <v>9257</v>
      </c>
      <c r="B4391" s="341" t="s">
        <v>9309</v>
      </c>
      <c r="C4391" s="342" t="s">
        <v>8549</v>
      </c>
      <c r="D4391" s="342" t="s">
        <v>8548</v>
      </c>
      <c r="E4391" s="342" t="s">
        <v>9332</v>
      </c>
      <c r="F4391" s="342" t="s">
        <v>6568</v>
      </c>
      <c r="G4391" s="343">
        <v>7.04</v>
      </c>
      <c r="H4391" s="342" t="s">
        <v>6594</v>
      </c>
      <c r="I4391" s="342" t="s">
        <v>6575</v>
      </c>
      <c r="J4391" s="342" t="s">
        <v>6755</v>
      </c>
      <c r="K4391" s="581" t="s">
        <v>7350</v>
      </c>
      <c r="L4391" s="344" t="s">
        <v>4090</v>
      </c>
      <c r="N4391" s="344" t="s">
        <v>4090</v>
      </c>
      <c r="O4391" s="341">
        <v>0</v>
      </c>
    </row>
    <row r="4392" spans="1:15" x14ac:dyDescent="0.2">
      <c r="A4392" s="341" t="s">
        <v>9257</v>
      </c>
      <c r="B4392" s="341" t="s">
        <v>9309</v>
      </c>
      <c r="C4392" s="342" t="s">
        <v>8553</v>
      </c>
      <c r="D4392" s="342" t="s">
        <v>8548</v>
      </c>
      <c r="E4392" s="342" t="s">
        <v>9326</v>
      </c>
      <c r="F4392" s="342" t="s">
        <v>6568</v>
      </c>
      <c r="G4392" s="343">
        <v>5.25</v>
      </c>
      <c r="H4392" s="342" t="s">
        <v>6594</v>
      </c>
      <c r="I4392" s="342" t="s">
        <v>6575</v>
      </c>
      <c r="J4392" s="342" t="s">
        <v>6755</v>
      </c>
      <c r="K4392" s="581" t="s">
        <v>7358</v>
      </c>
      <c r="L4392" s="344" t="s">
        <v>4090</v>
      </c>
      <c r="N4392" s="344" t="s">
        <v>4090</v>
      </c>
      <c r="O4392" s="341">
        <v>0</v>
      </c>
    </row>
    <row r="4393" spans="1:15" x14ac:dyDescent="0.2">
      <c r="A4393" s="341" t="s">
        <v>9257</v>
      </c>
      <c r="B4393" s="341" t="s">
        <v>9309</v>
      </c>
      <c r="C4393" s="342" t="s">
        <v>8547</v>
      </c>
      <c r="D4393" s="342" t="s">
        <v>8548</v>
      </c>
      <c r="E4393" s="342" t="s">
        <v>9319</v>
      </c>
      <c r="F4393" s="342" t="s">
        <v>6568</v>
      </c>
      <c r="G4393" s="343">
        <v>54</v>
      </c>
      <c r="H4393" s="342" t="s">
        <v>6594</v>
      </c>
      <c r="I4393" s="342" t="s">
        <v>6575</v>
      </c>
      <c r="J4393" s="342" t="s">
        <v>6755</v>
      </c>
      <c r="K4393" s="581" t="s">
        <v>7368</v>
      </c>
      <c r="L4393" s="344" t="s">
        <v>4090</v>
      </c>
      <c r="N4393" s="344" t="s">
        <v>4090</v>
      </c>
      <c r="O4393" s="341" t="s">
        <v>6752</v>
      </c>
    </row>
    <row r="4394" spans="1:15" x14ac:dyDescent="0.2">
      <c r="A4394" s="341" t="s">
        <v>9257</v>
      </c>
      <c r="B4394" s="341" t="s">
        <v>9309</v>
      </c>
      <c r="C4394" s="342" t="s">
        <v>8547</v>
      </c>
      <c r="D4394" s="342" t="s">
        <v>8548</v>
      </c>
      <c r="E4394" s="342" t="s">
        <v>9320</v>
      </c>
      <c r="F4394" s="342" t="s">
        <v>6568</v>
      </c>
      <c r="G4394" s="343">
        <v>15.75</v>
      </c>
      <c r="H4394" s="342" t="s">
        <v>6594</v>
      </c>
      <c r="I4394" s="342" t="s">
        <v>6575</v>
      </c>
      <c r="J4394" s="342" t="s">
        <v>6755</v>
      </c>
      <c r="K4394" s="581" t="s">
        <v>6875</v>
      </c>
      <c r="L4394" s="344" t="s">
        <v>4090</v>
      </c>
      <c r="N4394" s="344" t="s">
        <v>4090</v>
      </c>
      <c r="O4394" s="341">
        <v>0</v>
      </c>
    </row>
    <row r="4395" spans="1:15" x14ac:dyDescent="0.2">
      <c r="A4395" s="341" t="s">
        <v>9257</v>
      </c>
      <c r="B4395" s="341" t="s">
        <v>9309</v>
      </c>
      <c r="C4395" s="342" t="s">
        <v>8547</v>
      </c>
      <c r="D4395" s="342" t="s">
        <v>8548</v>
      </c>
      <c r="E4395" s="342" t="s">
        <v>9321</v>
      </c>
      <c r="F4395" s="342" t="s">
        <v>6568</v>
      </c>
      <c r="G4395" s="343">
        <v>13.779</v>
      </c>
      <c r="H4395" s="342" t="s">
        <v>6594</v>
      </c>
      <c r="I4395" s="342" t="s">
        <v>6575</v>
      </c>
      <c r="J4395" s="342" t="s">
        <v>6755</v>
      </c>
      <c r="K4395" s="581" t="s">
        <v>6971</v>
      </c>
      <c r="L4395" s="344" t="s">
        <v>4090</v>
      </c>
      <c r="N4395" s="344" t="s">
        <v>4090</v>
      </c>
      <c r="O4395" s="341">
        <v>0</v>
      </c>
    </row>
    <row r="4396" spans="1:15" x14ac:dyDescent="0.2">
      <c r="A4396" s="341" t="s">
        <v>9257</v>
      </c>
      <c r="B4396" s="341" t="s">
        <v>9309</v>
      </c>
      <c r="C4396" s="342" t="s">
        <v>8549</v>
      </c>
      <c r="D4396" s="342" t="s">
        <v>8548</v>
      </c>
      <c r="E4396" s="342" t="s">
        <v>9320</v>
      </c>
      <c r="F4396" s="342" t="s">
        <v>6568</v>
      </c>
      <c r="G4396" s="343">
        <v>9.5500000000000007</v>
      </c>
      <c r="H4396" s="342" t="s">
        <v>6594</v>
      </c>
      <c r="I4396" s="342" t="s">
        <v>6575</v>
      </c>
      <c r="J4396" s="342" t="s">
        <v>6755</v>
      </c>
      <c r="K4396" s="581" t="s">
        <v>6863</v>
      </c>
      <c r="L4396" s="344" t="s">
        <v>4090</v>
      </c>
      <c r="N4396" s="344" t="s">
        <v>4090</v>
      </c>
      <c r="O4396" s="341">
        <v>0</v>
      </c>
    </row>
    <row r="4397" spans="1:15" x14ac:dyDescent="0.2">
      <c r="A4397" s="341" t="s">
        <v>9257</v>
      </c>
      <c r="B4397" s="341" t="s">
        <v>9309</v>
      </c>
      <c r="C4397" s="342" t="s">
        <v>8549</v>
      </c>
      <c r="D4397" s="342" t="s">
        <v>8548</v>
      </c>
      <c r="E4397" s="342" t="s">
        <v>9323</v>
      </c>
      <c r="F4397" s="342" t="s">
        <v>6568</v>
      </c>
      <c r="G4397" s="343">
        <v>7.6000000000000005</v>
      </c>
      <c r="H4397" s="342" t="s">
        <v>6594</v>
      </c>
      <c r="I4397" s="342" t="s">
        <v>6575</v>
      </c>
      <c r="J4397" s="342" t="s">
        <v>6755</v>
      </c>
      <c r="K4397" s="581" t="s">
        <v>7484</v>
      </c>
      <c r="L4397" s="344" t="s">
        <v>4090</v>
      </c>
      <c r="N4397" s="344" t="s">
        <v>4090</v>
      </c>
      <c r="O4397" s="341">
        <v>0</v>
      </c>
    </row>
    <row r="4398" spans="1:15" x14ac:dyDescent="0.2">
      <c r="A4398" s="341" t="s">
        <v>9257</v>
      </c>
      <c r="B4398" s="341" t="s">
        <v>9309</v>
      </c>
      <c r="C4398" s="342" t="s">
        <v>8551</v>
      </c>
      <c r="D4398" s="342" t="s">
        <v>8548</v>
      </c>
      <c r="E4398" s="342" t="s">
        <v>9320</v>
      </c>
      <c r="F4398" s="342" t="s">
        <v>6568</v>
      </c>
      <c r="G4398" s="343">
        <v>8.51</v>
      </c>
      <c r="H4398" s="342" t="s">
        <v>6594</v>
      </c>
      <c r="I4398" s="342" t="s">
        <v>6575</v>
      </c>
      <c r="J4398" s="342" t="s">
        <v>6755</v>
      </c>
      <c r="K4398" s="581" t="s">
        <v>7368</v>
      </c>
      <c r="L4398" s="344" t="s">
        <v>4090</v>
      </c>
      <c r="N4398" s="344" t="s">
        <v>4090</v>
      </c>
      <c r="O4398" s="341">
        <v>0</v>
      </c>
    </row>
    <row r="4399" spans="1:15" x14ac:dyDescent="0.2">
      <c r="A4399" s="341" t="s">
        <v>9257</v>
      </c>
      <c r="B4399" s="341" t="s">
        <v>9309</v>
      </c>
      <c r="C4399" s="342" t="s">
        <v>8549</v>
      </c>
      <c r="D4399" s="342" t="s">
        <v>8548</v>
      </c>
      <c r="E4399" s="342" t="s">
        <v>9323</v>
      </c>
      <c r="F4399" s="342" t="s">
        <v>6568</v>
      </c>
      <c r="G4399" s="343">
        <v>7.98</v>
      </c>
      <c r="H4399" s="342" t="s">
        <v>6594</v>
      </c>
      <c r="I4399" s="342" t="s">
        <v>6575</v>
      </c>
      <c r="J4399" s="342" t="s">
        <v>6755</v>
      </c>
      <c r="K4399" s="581" t="s">
        <v>8271</v>
      </c>
      <c r="L4399" s="344" t="s">
        <v>4090</v>
      </c>
      <c r="N4399" s="344" t="s">
        <v>4090</v>
      </c>
      <c r="O4399" s="341">
        <v>0</v>
      </c>
    </row>
    <row r="4400" spans="1:15" x14ac:dyDescent="0.2">
      <c r="A4400" s="341" t="s">
        <v>9257</v>
      </c>
      <c r="B4400" s="341" t="s">
        <v>9309</v>
      </c>
      <c r="C4400" s="342" t="s">
        <v>8549</v>
      </c>
      <c r="D4400" s="342" t="s">
        <v>8548</v>
      </c>
      <c r="E4400" s="342" t="s">
        <v>9320</v>
      </c>
      <c r="F4400" s="342" t="s">
        <v>6568</v>
      </c>
      <c r="G4400" s="343">
        <v>44.5</v>
      </c>
      <c r="H4400" s="342" t="s">
        <v>6594</v>
      </c>
      <c r="I4400" s="342" t="s">
        <v>6575</v>
      </c>
      <c r="J4400" s="342" t="s">
        <v>6755</v>
      </c>
      <c r="K4400" s="581" t="s">
        <v>7484</v>
      </c>
      <c r="L4400" s="344" t="s">
        <v>4090</v>
      </c>
      <c r="N4400" s="344" t="s">
        <v>4090</v>
      </c>
      <c r="O4400" s="341" t="s">
        <v>6752</v>
      </c>
    </row>
    <row r="4401" spans="1:15" x14ac:dyDescent="0.2">
      <c r="A4401" s="341" t="s">
        <v>9257</v>
      </c>
      <c r="B4401" s="341" t="s">
        <v>9309</v>
      </c>
      <c r="C4401" s="342" t="s">
        <v>8551</v>
      </c>
      <c r="D4401" s="342" t="s">
        <v>8548</v>
      </c>
      <c r="E4401" s="342" t="s">
        <v>9320</v>
      </c>
      <c r="F4401" s="342" t="s">
        <v>6568</v>
      </c>
      <c r="G4401" s="343">
        <v>7.74</v>
      </c>
      <c r="H4401" s="342" t="s">
        <v>6594</v>
      </c>
      <c r="I4401" s="342" t="s">
        <v>6575</v>
      </c>
      <c r="J4401" s="342" t="s">
        <v>6755</v>
      </c>
      <c r="K4401" s="581" t="s">
        <v>6792</v>
      </c>
      <c r="L4401" s="344" t="s">
        <v>4090</v>
      </c>
      <c r="N4401" s="344" t="s">
        <v>4090</v>
      </c>
      <c r="O4401" s="341">
        <v>0</v>
      </c>
    </row>
    <row r="4402" spans="1:15" x14ac:dyDescent="0.2">
      <c r="A4402" s="341" t="s">
        <v>9257</v>
      </c>
      <c r="B4402" s="341" t="s">
        <v>9309</v>
      </c>
      <c r="C4402" s="342" t="s">
        <v>8553</v>
      </c>
      <c r="D4402" s="342" t="s">
        <v>8548</v>
      </c>
      <c r="E4402" s="342" t="s">
        <v>9323</v>
      </c>
      <c r="F4402" s="342" t="s">
        <v>6568</v>
      </c>
      <c r="G4402" s="343">
        <v>31.28</v>
      </c>
      <c r="H4402" s="342" t="s">
        <v>6594</v>
      </c>
      <c r="I4402" s="342" t="s">
        <v>6575</v>
      </c>
      <c r="J4402" s="342" t="s">
        <v>6755</v>
      </c>
      <c r="K4402" s="581" t="s">
        <v>7887</v>
      </c>
      <c r="L4402" s="344" t="s">
        <v>4090</v>
      </c>
      <c r="N4402" s="344" t="s">
        <v>4090</v>
      </c>
      <c r="O4402" s="341" t="s">
        <v>6752</v>
      </c>
    </row>
    <row r="4403" spans="1:15" x14ac:dyDescent="0.2">
      <c r="A4403" s="341" t="s">
        <v>9257</v>
      </c>
      <c r="B4403" s="341" t="s">
        <v>9309</v>
      </c>
      <c r="C4403" s="342" t="s">
        <v>8551</v>
      </c>
      <c r="D4403" s="342" t="s">
        <v>8548</v>
      </c>
      <c r="E4403" s="342" t="s">
        <v>9323</v>
      </c>
      <c r="F4403" s="342" t="s">
        <v>6568</v>
      </c>
      <c r="G4403" s="343">
        <v>9.9</v>
      </c>
      <c r="H4403" s="342" t="s">
        <v>6594</v>
      </c>
      <c r="I4403" s="342" t="s">
        <v>6575</v>
      </c>
      <c r="J4403" s="342" t="s">
        <v>6755</v>
      </c>
      <c r="K4403" s="581" t="s">
        <v>8561</v>
      </c>
      <c r="L4403" s="344" t="s">
        <v>4090</v>
      </c>
      <c r="N4403" s="344" t="s">
        <v>4090</v>
      </c>
      <c r="O4403" s="341">
        <v>0</v>
      </c>
    </row>
    <row r="4404" spans="1:15" x14ac:dyDescent="0.2">
      <c r="A4404" s="341" t="s">
        <v>9257</v>
      </c>
      <c r="B4404" s="341" t="s">
        <v>9309</v>
      </c>
      <c r="C4404" s="342" t="s">
        <v>8549</v>
      </c>
      <c r="D4404" s="342" t="s">
        <v>8548</v>
      </c>
      <c r="E4404" s="342" t="s">
        <v>9328</v>
      </c>
      <c r="F4404" s="342" t="s">
        <v>6568</v>
      </c>
      <c r="G4404" s="343">
        <v>6.66</v>
      </c>
      <c r="H4404" s="342" t="s">
        <v>6594</v>
      </c>
      <c r="I4404" s="342" t="s">
        <v>6575</v>
      </c>
      <c r="J4404" s="342" t="s">
        <v>6755</v>
      </c>
      <c r="K4404" s="581" t="s">
        <v>7939</v>
      </c>
      <c r="L4404" s="344" t="s">
        <v>4090</v>
      </c>
      <c r="N4404" s="344" t="s">
        <v>4090</v>
      </c>
      <c r="O4404" s="341">
        <v>0</v>
      </c>
    </row>
    <row r="4405" spans="1:15" x14ac:dyDescent="0.2">
      <c r="A4405" s="341" t="s">
        <v>9257</v>
      </c>
      <c r="B4405" s="341" t="s">
        <v>9309</v>
      </c>
      <c r="C4405" s="342" t="s">
        <v>8549</v>
      </c>
      <c r="D4405" s="342" t="s">
        <v>8548</v>
      </c>
      <c r="E4405" s="342" t="s">
        <v>9326</v>
      </c>
      <c r="F4405" s="342" t="s">
        <v>6568</v>
      </c>
      <c r="G4405" s="343">
        <v>22.150000000000002</v>
      </c>
      <c r="H4405" s="342" t="s">
        <v>6594</v>
      </c>
      <c r="I4405" s="342" t="s">
        <v>6575</v>
      </c>
      <c r="J4405" s="342" t="s">
        <v>6755</v>
      </c>
      <c r="K4405" s="581" t="s">
        <v>7004</v>
      </c>
      <c r="L4405" s="344" t="s">
        <v>4090</v>
      </c>
      <c r="N4405" s="344" t="s">
        <v>4090</v>
      </c>
      <c r="O4405" s="341">
        <v>0</v>
      </c>
    </row>
    <row r="4406" spans="1:15" x14ac:dyDescent="0.2">
      <c r="A4406" s="341" t="s">
        <v>9257</v>
      </c>
      <c r="B4406" s="341" t="s">
        <v>9309</v>
      </c>
      <c r="C4406" s="342" t="s">
        <v>8547</v>
      </c>
      <c r="D4406" s="342" t="s">
        <v>8548</v>
      </c>
      <c r="E4406" s="342" t="s">
        <v>9320</v>
      </c>
      <c r="F4406" s="342" t="s">
        <v>6568</v>
      </c>
      <c r="G4406" s="343">
        <v>30.060000000000002</v>
      </c>
      <c r="H4406" s="342" t="s">
        <v>6594</v>
      </c>
      <c r="I4406" s="342" t="s">
        <v>6575</v>
      </c>
      <c r="J4406" s="342" t="s">
        <v>6755</v>
      </c>
      <c r="K4406" s="581" t="s">
        <v>7004</v>
      </c>
      <c r="L4406" s="344" t="s">
        <v>4090</v>
      </c>
      <c r="N4406" s="344" t="s">
        <v>4090</v>
      </c>
      <c r="O4406" s="341" t="s">
        <v>6752</v>
      </c>
    </row>
    <row r="4407" spans="1:15" x14ac:dyDescent="0.2">
      <c r="A4407" s="341" t="s">
        <v>9257</v>
      </c>
      <c r="B4407" s="341" t="s">
        <v>9309</v>
      </c>
      <c r="C4407" s="342" t="s">
        <v>8549</v>
      </c>
      <c r="D4407" s="342" t="s">
        <v>8548</v>
      </c>
      <c r="E4407" s="342" t="s">
        <v>9325</v>
      </c>
      <c r="F4407" s="342" t="s">
        <v>6568</v>
      </c>
      <c r="G4407" s="343">
        <v>5.89</v>
      </c>
      <c r="H4407" s="342" t="s">
        <v>6594</v>
      </c>
      <c r="I4407" s="342" t="s">
        <v>6575</v>
      </c>
      <c r="J4407" s="342" t="s">
        <v>6755</v>
      </c>
      <c r="K4407" s="581" t="s">
        <v>7392</v>
      </c>
      <c r="L4407" s="344" t="s">
        <v>4090</v>
      </c>
      <c r="N4407" s="344" t="s">
        <v>4090</v>
      </c>
      <c r="O4407" s="341">
        <v>0</v>
      </c>
    </row>
    <row r="4408" spans="1:15" x14ac:dyDescent="0.2">
      <c r="A4408" s="341" t="s">
        <v>9257</v>
      </c>
      <c r="B4408" s="341" t="s">
        <v>9309</v>
      </c>
      <c r="C4408" s="342" t="s">
        <v>8553</v>
      </c>
      <c r="D4408" s="342" t="s">
        <v>8548</v>
      </c>
      <c r="E4408" s="342" t="s">
        <v>9323</v>
      </c>
      <c r="F4408" s="342" t="s">
        <v>6568</v>
      </c>
      <c r="G4408" s="343">
        <v>5.72</v>
      </c>
      <c r="H4408" s="342" t="s">
        <v>6594</v>
      </c>
      <c r="I4408" s="342" t="s">
        <v>6575</v>
      </c>
      <c r="J4408" s="342" t="s">
        <v>6755</v>
      </c>
      <c r="K4408" s="581" t="s">
        <v>6873</v>
      </c>
      <c r="L4408" s="344" t="s">
        <v>4090</v>
      </c>
      <c r="N4408" s="344" t="s">
        <v>4090</v>
      </c>
      <c r="O4408" s="341">
        <v>0</v>
      </c>
    </row>
    <row r="4409" spans="1:15" x14ac:dyDescent="0.2">
      <c r="A4409" s="341" t="s">
        <v>9257</v>
      </c>
      <c r="B4409" s="341" t="s">
        <v>9309</v>
      </c>
      <c r="C4409" s="342" t="s">
        <v>8549</v>
      </c>
      <c r="D4409" s="342" t="s">
        <v>8548</v>
      </c>
      <c r="E4409" s="342" t="s">
        <v>9323</v>
      </c>
      <c r="F4409" s="342" t="s">
        <v>6568</v>
      </c>
      <c r="G4409" s="343">
        <v>11.700000000000001</v>
      </c>
      <c r="H4409" s="342" t="s">
        <v>6594</v>
      </c>
      <c r="I4409" s="342" t="s">
        <v>6575</v>
      </c>
      <c r="J4409" s="342" t="s">
        <v>6755</v>
      </c>
      <c r="K4409" s="581" t="s">
        <v>6805</v>
      </c>
      <c r="L4409" s="344" t="s">
        <v>4090</v>
      </c>
      <c r="N4409" s="344" t="s">
        <v>4090</v>
      </c>
      <c r="O4409" s="341">
        <v>0</v>
      </c>
    </row>
    <row r="4410" spans="1:15" x14ac:dyDescent="0.2">
      <c r="A4410" s="341" t="s">
        <v>9257</v>
      </c>
      <c r="B4410" s="341" t="s">
        <v>9309</v>
      </c>
      <c r="C4410" s="342" t="s">
        <v>8549</v>
      </c>
      <c r="D4410" s="342" t="s">
        <v>8548</v>
      </c>
      <c r="E4410" s="342" t="s">
        <v>9322</v>
      </c>
      <c r="F4410" s="342" t="s">
        <v>6568</v>
      </c>
      <c r="G4410" s="343">
        <v>24</v>
      </c>
      <c r="H4410" s="342" t="s">
        <v>6594</v>
      </c>
      <c r="I4410" s="342" t="s">
        <v>6575</v>
      </c>
      <c r="J4410" s="342" t="s">
        <v>6755</v>
      </c>
      <c r="K4410" s="581" t="s">
        <v>7489</v>
      </c>
      <c r="L4410" s="344" t="s">
        <v>4090</v>
      </c>
      <c r="N4410" s="344" t="s">
        <v>4090</v>
      </c>
      <c r="O4410" s="341">
        <v>0</v>
      </c>
    </row>
    <row r="4411" spans="1:15" x14ac:dyDescent="0.2">
      <c r="A4411" s="341" t="s">
        <v>9257</v>
      </c>
      <c r="B4411" s="341" t="s">
        <v>9309</v>
      </c>
      <c r="C4411" s="342" t="s">
        <v>8549</v>
      </c>
      <c r="D4411" s="342" t="s">
        <v>8548</v>
      </c>
      <c r="E4411" s="342" t="s">
        <v>9320</v>
      </c>
      <c r="F4411" s="342" t="s">
        <v>6568</v>
      </c>
      <c r="G4411" s="343">
        <v>10.715</v>
      </c>
      <c r="H4411" s="342" t="s">
        <v>6594</v>
      </c>
      <c r="I4411" s="342" t="s">
        <v>6575</v>
      </c>
      <c r="J4411" s="342" t="s">
        <v>6755</v>
      </c>
      <c r="K4411" s="581" t="s">
        <v>7395</v>
      </c>
      <c r="L4411" s="344" t="s">
        <v>4090</v>
      </c>
      <c r="N4411" s="344" t="s">
        <v>4090</v>
      </c>
      <c r="O4411" s="341">
        <v>0</v>
      </c>
    </row>
    <row r="4412" spans="1:15" x14ac:dyDescent="0.2">
      <c r="A4412" s="341" t="s">
        <v>9257</v>
      </c>
      <c r="B4412" s="341" t="s">
        <v>9309</v>
      </c>
      <c r="C4412" s="342" t="s">
        <v>8547</v>
      </c>
      <c r="D4412" s="342" t="s">
        <v>8548</v>
      </c>
      <c r="E4412" s="342" t="s">
        <v>9319</v>
      </c>
      <c r="F4412" s="342" t="s">
        <v>6568</v>
      </c>
      <c r="G4412" s="343">
        <v>29.6</v>
      </c>
      <c r="H4412" s="342" t="s">
        <v>6594</v>
      </c>
      <c r="I4412" s="342" t="s">
        <v>6575</v>
      </c>
      <c r="J4412" s="342" t="s">
        <v>6755</v>
      </c>
      <c r="K4412" s="581" t="s">
        <v>6883</v>
      </c>
      <c r="L4412" s="344" t="s">
        <v>4090</v>
      </c>
      <c r="N4412" s="344" t="s">
        <v>4090</v>
      </c>
      <c r="O4412" s="341">
        <v>0</v>
      </c>
    </row>
    <row r="4413" spans="1:15" x14ac:dyDescent="0.2">
      <c r="A4413" s="341" t="s">
        <v>9257</v>
      </c>
      <c r="B4413" s="341" t="s">
        <v>9309</v>
      </c>
      <c r="C4413" s="342" t="s">
        <v>8547</v>
      </c>
      <c r="D4413" s="342" t="s">
        <v>8548</v>
      </c>
      <c r="E4413" s="342" t="s">
        <v>9319</v>
      </c>
      <c r="F4413" s="342" t="s">
        <v>6568</v>
      </c>
      <c r="G4413" s="343">
        <v>11.4</v>
      </c>
      <c r="H4413" s="342" t="s">
        <v>6594</v>
      </c>
      <c r="I4413" s="342" t="s">
        <v>6575</v>
      </c>
      <c r="J4413" s="342" t="s">
        <v>6755</v>
      </c>
      <c r="K4413" s="581" t="s">
        <v>6721</v>
      </c>
      <c r="L4413" s="344" t="s">
        <v>4090</v>
      </c>
      <c r="N4413" s="344" t="s">
        <v>4090</v>
      </c>
      <c r="O4413" s="341" t="s">
        <v>6752</v>
      </c>
    </row>
    <row r="4414" spans="1:15" x14ac:dyDescent="0.2">
      <c r="A4414" s="341" t="s">
        <v>9257</v>
      </c>
      <c r="B4414" s="341" t="s">
        <v>9309</v>
      </c>
      <c r="C4414" s="342" t="s">
        <v>8547</v>
      </c>
      <c r="D4414" s="342" t="s">
        <v>8548</v>
      </c>
      <c r="E4414" s="342" t="s">
        <v>9255</v>
      </c>
      <c r="F4414" s="342" t="s">
        <v>6568</v>
      </c>
      <c r="G4414" s="343">
        <v>31</v>
      </c>
      <c r="H4414" s="342" t="s">
        <v>6594</v>
      </c>
      <c r="I4414" s="342" t="s">
        <v>6575</v>
      </c>
      <c r="J4414" s="342" t="s">
        <v>6755</v>
      </c>
      <c r="K4414" s="581" t="s">
        <v>6917</v>
      </c>
      <c r="L4414" s="344" t="s">
        <v>4090</v>
      </c>
      <c r="N4414" s="344" t="s">
        <v>4090</v>
      </c>
      <c r="O4414" s="341" t="s">
        <v>6752</v>
      </c>
    </row>
    <row r="4415" spans="1:15" x14ac:dyDescent="0.2">
      <c r="A4415" s="341" t="s">
        <v>9257</v>
      </c>
      <c r="B4415" s="341" t="s">
        <v>9309</v>
      </c>
      <c r="C4415" s="342" t="s">
        <v>8549</v>
      </c>
      <c r="D4415" s="342" t="s">
        <v>8548</v>
      </c>
      <c r="E4415" s="342" t="s">
        <v>9323</v>
      </c>
      <c r="F4415" s="342" t="s">
        <v>6568</v>
      </c>
      <c r="G4415" s="343">
        <v>7.3500000000000005</v>
      </c>
      <c r="H4415" s="342" t="s">
        <v>6594</v>
      </c>
      <c r="I4415" s="342" t="s">
        <v>6575</v>
      </c>
      <c r="J4415" s="342" t="s">
        <v>6755</v>
      </c>
      <c r="K4415" s="581" t="s">
        <v>8562</v>
      </c>
      <c r="L4415" s="344" t="s">
        <v>4090</v>
      </c>
      <c r="N4415" s="344" t="s">
        <v>4090</v>
      </c>
      <c r="O4415" s="341" t="s">
        <v>6752</v>
      </c>
    </row>
    <row r="4416" spans="1:15" x14ac:dyDescent="0.2">
      <c r="A4416" s="341" t="s">
        <v>9257</v>
      </c>
      <c r="B4416" s="341" t="s">
        <v>9309</v>
      </c>
      <c r="C4416" s="342" t="s">
        <v>8549</v>
      </c>
      <c r="D4416" s="342" t="s">
        <v>8548</v>
      </c>
      <c r="E4416" s="342" t="s">
        <v>9320</v>
      </c>
      <c r="F4416" s="342" t="s">
        <v>6568</v>
      </c>
      <c r="G4416" s="343">
        <v>16.240000000000002</v>
      </c>
      <c r="H4416" s="342" t="s">
        <v>6594</v>
      </c>
      <c r="I4416" s="342" t="s">
        <v>6575</v>
      </c>
      <c r="J4416" s="342" t="s">
        <v>6755</v>
      </c>
      <c r="K4416" s="581" t="s">
        <v>7421</v>
      </c>
      <c r="L4416" s="344" t="s">
        <v>4090</v>
      </c>
      <c r="N4416" s="344" t="s">
        <v>4090</v>
      </c>
      <c r="O4416" s="341" t="s">
        <v>6752</v>
      </c>
    </row>
    <row r="4417" spans="1:15" x14ac:dyDescent="0.2">
      <c r="A4417" s="341" t="s">
        <v>9257</v>
      </c>
      <c r="B4417" s="341" t="s">
        <v>9309</v>
      </c>
      <c r="C4417" s="342" t="s">
        <v>8549</v>
      </c>
      <c r="D4417" s="342" t="s">
        <v>8548</v>
      </c>
      <c r="E4417" s="342" t="s">
        <v>9320</v>
      </c>
      <c r="F4417" s="342" t="s">
        <v>6568</v>
      </c>
      <c r="G4417" s="343">
        <v>9.31</v>
      </c>
      <c r="H4417" s="342" t="s">
        <v>6594</v>
      </c>
      <c r="I4417" s="342" t="s">
        <v>6575</v>
      </c>
      <c r="J4417" s="342" t="s">
        <v>6755</v>
      </c>
      <c r="K4417" s="581" t="s">
        <v>6813</v>
      </c>
      <c r="L4417" s="344" t="s">
        <v>4090</v>
      </c>
      <c r="N4417" s="344" t="s">
        <v>4090</v>
      </c>
      <c r="O4417" s="341" t="s">
        <v>6752</v>
      </c>
    </row>
    <row r="4418" spans="1:15" x14ac:dyDescent="0.2">
      <c r="A4418" s="341" t="s">
        <v>9257</v>
      </c>
      <c r="B4418" s="341" t="s">
        <v>9309</v>
      </c>
      <c r="C4418" s="342" t="s">
        <v>8549</v>
      </c>
      <c r="D4418" s="342" t="s">
        <v>8548</v>
      </c>
      <c r="E4418" s="342" t="s">
        <v>9320</v>
      </c>
      <c r="F4418" s="342" t="s">
        <v>6568</v>
      </c>
      <c r="G4418" s="343">
        <v>26.1</v>
      </c>
      <c r="H4418" s="342" t="s">
        <v>6594</v>
      </c>
      <c r="I4418" s="342" t="s">
        <v>6575</v>
      </c>
      <c r="J4418" s="342" t="s">
        <v>6755</v>
      </c>
      <c r="K4418" s="581" t="s">
        <v>8563</v>
      </c>
      <c r="L4418" s="344" t="s">
        <v>4090</v>
      </c>
      <c r="N4418" s="344" t="s">
        <v>4090</v>
      </c>
      <c r="O4418" s="341" t="s">
        <v>6766</v>
      </c>
    </row>
    <row r="4419" spans="1:15" x14ac:dyDescent="0.2">
      <c r="A4419" s="341" t="s">
        <v>9257</v>
      </c>
      <c r="B4419" s="341" t="s">
        <v>9309</v>
      </c>
      <c r="C4419" s="342" t="s">
        <v>8549</v>
      </c>
      <c r="D4419" s="342" t="s">
        <v>8548</v>
      </c>
      <c r="E4419" s="342" t="s">
        <v>9320</v>
      </c>
      <c r="F4419" s="342" t="s">
        <v>6568</v>
      </c>
      <c r="G4419" s="343">
        <v>29.872</v>
      </c>
      <c r="H4419" s="342" t="s">
        <v>6594</v>
      </c>
      <c r="I4419" s="342" t="s">
        <v>6575</v>
      </c>
      <c r="J4419" s="342" t="s">
        <v>6755</v>
      </c>
      <c r="K4419" s="581" t="s">
        <v>7143</v>
      </c>
      <c r="L4419" s="344" t="s">
        <v>4090</v>
      </c>
      <c r="N4419" s="344" t="s">
        <v>4090</v>
      </c>
      <c r="O4419" s="341">
        <v>0</v>
      </c>
    </row>
    <row r="4420" spans="1:15" x14ac:dyDescent="0.2">
      <c r="A4420" s="341" t="s">
        <v>9257</v>
      </c>
      <c r="B4420" s="341" t="s">
        <v>9309</v>
      </c>
      <c r="C4420" s="342" t="s">
        <v>8549</v>
      </c>
      <c r="D4420" s="342" t="s">
        <v>8548</v>
      </c>
      <c r="E4420" s="342" t="s">
        <v>9326</v>
      </c>
      <c r="F4420" s="342" t="s">
        <v>6568</v>
      </c>
      <c r="G4420" s="343">
        <v>50.47</v>
      </c>
      <c r="H4420" s="342" t="s">
        <v>6594</v>
      </c>
      <c r="I4420" s="342" t="s">
        <v>6575</v>
      </c>
      <c r="J4420" s="342" t="s">
        <v>6755</v>
      </c>
      <c r="K4420" s="581" t="s">
        <v>7405</v>
      </c>
      <c r="L4420" s="344" t="s">
        <v>4090</v>
      </c>
      <c r="N4420" s="344" t="s">
        <v>4090</v>
      </c>
      <c r="O4420" s="341" t="s">
        <v>6752</v>
      </c>
    </row>
    <row r="4421" spans="1:15" x14ac:dyDescent="0.2">
      <c r="A4421" s="341" t="s">
        <v>9257</v>
      </c>
      <c r="B4421" s="341" t="s">
        <v>9309</v>
      </c>
      <c r="C4421" s="342" t="s">
        <v>8549</v>
      </c>
      <c r="D4421" s="342" t="s">
        <v>8548</v>
      </c>
      <c r="E4421" s="342" t="s">
        <v>9323</v>
      </c>
      <c r="F4421" s="342" t="s">
        <v>6568</v>
      </c>
      <c r="G4421" s="343">
        <v>9.6</v>
      </c>
      <c r="H4421" s="342" t="s">
        <v>6594</v>
      </c>
      <c r="I4421" s="342" t="s">
        <v>6575</v>
      </c>
      <c r="J4421" s="342" t="s">
        <v>6755</v>
      </c>
      <c r="K4421" s="581" t="s">
        <v>7502</v>
      </c>
      <c r="L4421" s="344" t="s">
        <v>4090</v>
      </c>
      <c r="N4421" s="344" t="s">
        <v>4090</v>
      </c>
      <c r="O4421" s="341">
        <v>0</v>
      </c>
    </row>
    <row r="4422" spans="1:15" x14ac:dyDescent="0.2">
      <c r="A4422" s="341" t="s">
        <v>9257</v>
      </c>
      <c r="B4422" s="341" t="s">
        <v>9309</v>
      </c>
      <c r="C4422" s="342" t="s">
        <v>8549</v>
      </c>
      <c r="D4422" s="342" t="s">
        <v>8548</v>
      </c>
      <c r="E4422" s="342" t="s">
        <v>9323</v>
      </c>
      <c r="F4422" s="342" t="s">
        <v>6568</v>
      </c>
      <c r="G4422" s="343">
        <v>6.8150000000000004</v>
      </c>
      <c r="H4422" s="342" t="s">
        <v>6594</v>
      </c>
      <c r="I4422" s="342" t="s">
        <v>6575</v>
      </c>
      <c r="J4422" s="342" t="s">
        <v>6755</v>
      </c>
      <c r="K4422" s="581" t="s">
        <v>7422</v>
      </c>
      <c r="L4422" s="344" t="s">
        <v>4090</v>
      </c>
      <c r="N4422" s="344" t="s">
        <v>4090</v>
      </c>
      <c r="O4422" s="341" t="s">
        <v>6752</v>
      </c>
    </row>
    <row r="4423" spans="1:15" x14ac:dyDescent="0.2">
      <c r="A4423" s="341" t="s">
        <v>9257</v>
      </c>
      <c r="B4423" s="341" t="s">
        <v>9309</v>
      </c>
      <c r="C4423" s="342" t="s">
        <v>8549</v>
      </c>
      <c r="D4423" s="342" t="s">
        <v>8548</v>
      </c>
      <c r="E4423" s="342" t="s">
        <v>9319</v>
      </c>
      <c r="F4423" s="342" t="s">
        <v>6568</v>
      </c>
      <c r="G4423" s="343">
        <v>8.5750000000000011</v>
      </c>
      <c r="H4423" s="342" t="s">
        <v>6594</v>
      </c>
      <c r="I4423" s="342" t="s">
        <v>6575</v>
      </c>
      <c r="J4423" s="342" t="s">
        <v>6755</v>
      </c>
      <c r="K4423" s="581" t="s">
        <v>7066</v>
      </c>
      <c r="L4423" s="344" t="s">
        <v>4090</v>
      </c>
      <c r="N4423" s="344" t="s">
        <v>4090</v>
      </c>
      <c r="O4423" s="341" t="s">
        <v>6752</v>
      </c>
    </row>
    <row r="4424" spans="1:15" x14ac:dyDescent="0.2">
      <c r="A4424" s="341" t="s">
        <v>9257</v>
      </c>
      <c r="B4424" s="341" t="s">
        <v>9309</v>
      </c>
      <c r="C4424" s="342" t="s">
        <v>8549</v>
      </c>
      <c r="D4424" s="342" t="s">
        <v>8548</v>
      </c>
      <c r="E4424" s="342" t="s">
        <v>9323</v>
      </c>
      <c r="F4424" s="342" t="s">
        <v>6568</v>
      </c>
      <c r="G4424" s="343">
        <v>9.9450000000000003</v>
      </c>
      <c r="H4424" s="342" t="s">
        <v>6594</v>
      </c>
      <c r="I4424" s="342" t="s">
        <v>6575</v>
      </c>
      <c r="J4424" s="342" t="s">
        <v>6755</v>
      </c>
      <c r="K4424" s="581" t="s">
        <v>8505</v>
      </c>
      <c r="L4424" s="344" t="s">
        <v>4090</v>
      </c>
      <c r="N4424" s="344" t="s">
        <v>4090</v>
      </c>
      <c r="O4424" s="341">
        <v>0</v>
      </c>
    </row>
    <row r="4425" spans="1:15" x14ac:dyDescent="0.2">
      <c r="A4425" s="341" t="s">
        <v>9257</v>
      </c>
      <c r="B4425" s="341" t="s">
        <v>9309</v>
      </c>
      <c r="C4425" s="342" t="s">
        <v>8549</v>
      </c>
      <c r="D4425" s="342" t="s">
        <v>8548</v>
      </c>
      <c r="E4425" s="342" t="s">
        <v>9323</v>
      </c>
      <c r="F4425" s="342" t="s">
        <v>6568</v>
      </c>
      <c r="G4425" s="343">
        <v>9.4350000000000005</v>
      </c>
      <c r="H4425" s="342" t="s">
        <v>6594</v>
      </c>
      <c r="I4425" s="342" t="s">
        <v>6575</v>
      </c>
      <c r="J4425" s="342" t="s">
        <v>6755</v>
      </c>
      <c r="K4425" s="581" t="s">
        <v>8564</v>
      </c>
      <c r="L4425" s="344" t="s">
        <v>4090</v>
      </c>
      <c r="N4425" s="344" t="s">
        <v>4090</v>
      </c>
      <c r="O4425" s="341">
        <v>0</v>
      </c>
    </row>
    <row r="4426" spans="1:15" x14ac:dyDescent="0.2">
      <c r="A4426" s="341" t="s">
        <v>9257</v>
      </c>
      <c r="B4426" s="341" t="s">
        <v>9309</v>
      </c>
      <c r="C4426" s="342" t="s">
        <v>8549</v>
      </c>
      <c r="D4426" s="342" t="s">
        <v>8548</v>
      </c>
      <c r="E4426" s="342" t="s">
        <v>9322</v>
      </c>
      <c r="F4426" s="342" t="s">
        <v>6568</v>
      </c>
      <c r="G4426" s="343">
        <v>27.36</v>
      </c>
      <c r="H4426" s="342" t="s">
        <v>6594</v>
      </c>
      <c r="I4426" s="342" t="s">
        <v>6575</v>
      </c>
      <c r="J4426" s="342" t="s">
        <v>6755</v>
      </c>
      <c r="K4426" s="581" t="s">
        <v>6938</v>
      </c>
      <c r="L4426" s="344" t="s">
        <v>4090</v>
      </c>
      <c r="N4426" s="344" t="s">
        <v>4090</v>
      </c>
      <c r="O4426" s="341" t="s">
        <v>6766</v>
      </c>
    </row>
    <row r="4427" spans="1:15" x14ac:dyDescent="0.2">
      <c r="A4427" s="341" t="s">
        <v>9257</v>
      </c>
      <c r="B4427" s="341" t="s">
        <v>9309</v>
      </c>
      <c r="C4427" s="342" t="s">
        <v>8549</v>
      </c>
      <c r="D4427" s="342" t="s">
        <v>8548</v>
      </c>
      <c r="E4427" s="342" t="s">
        <v>9322</v>
      </c>
      <c r="F4427" s="342" t="s">
        <v>6568</v>
      </c>
      <c r="G4427" s="343">
        <v>10.200000000000001</v>
      </c>
      <c r="H4427" s="342" t="s">
        <v>6594</v>
      </c>
      <c r="I4427" s="342" t="s">
        <v>6575</v>
      </c>
      <c r="J4427" s="342" t="s">
        <v>6755</v>
      </c>
      <c r="K4427" s="581" t="s">
        <v>7421</v>
      </c>
      <c r="L4427" s="344" t="s">
        <v>4090</v>
      </c>
      <c r="N4427" s="344" t="s">
        <v>4090</v>
      </c>
      <c r="O4427" s="341">
        <v>0</v>
      </c>
    </row>
    <row r="4428" spans="1:15" x14ac:dyDescent="0.2">
      <c r="A4428" s="341" t="s">
        <v>9257</v>
      </c>
      <c r="B4428" s="341" t="s">
        <v>9309</v>
      </c>
      <c r="C4428" s="342" t="s">
        <v>8549</v>
      </c>
      <c r="D4428" s="342" t="s">
        <v>8548</v>
      </c>
      <c r="E4428" s="342" t="s">
        <v>9319</v>
      </c>
      <c r="F4428" s="342" t="s">
        <v>6568</v>
      </c>
      <c r="G4428" s="343">
        <v>5.4</v>
      </c>
      <c r="H4428" s="342" t="s">
        <v>6594</v>
      </c>
      <c r="I4428" s="342" t="s">
        <v>6575</v>
      </c>
      <c r="J4428" s="342" t="s">
        <v>6755</v>
      </c>
      <c r="K4428" s="581" t="s">
        <v>8565</v>
      </c>
      <c r="L4428" s="344" t="s">
        <v>4090</v>
      </c>
      <c r="N4428" s="344" t="s">
        <v>4090</v>
      </c>
      <c r="O4428" s="341">
        <v>0</v>
      </c>
    </row>
    <row r="4429" spans="1:15" x14ac:dyDescent="0.2">
      <c r="A4429" s="341" t="s">
        <v>9257</v>
      </c>
      <c r="B4429" s="341" t="s">
        <v>9309</v>
      </c>
      <c r="C4429" s="342" t="s">
        <v>8549</v>
      </c>
      <c r="D4429" s="342" t="s">
        <v>8548</v>
      </c>
      <c r="E4429" s="342" t="s">
        <v>9320</v>
      </c>
      <c r="F4429" s="342" t="s">
        <v>6568</v>
      </c>
      <c r="G4429" s="343">
        <v>10.8</v>
      </c>
      <c r="H4429" s="342" t="s">
        <v>6594</v>
      </c>
      <c r="I4429" s="342" t="s">
        <v>6575</v>
      </c>
      <c r="J4429" s="342" t="s">
        <v>6755</v>
      </c>
      <c r="K4429" s="581" t="s">
        <v>7084</v>
      </c>
      <c r="L4429" s="344" t="s">
        <v>4090</v>
      </c>
      <c r="N4429" s="344" t="s">
        <v>4090</v>
      </c>
      <c r="O4429" s="341" t="s">
        <v>6752</v>
      </c>
    </row>
    <row r="4430" spans="1:15" x14ac:dyDescent="0.2">
      <c r="A4430" s="341" t="s">
        <v>9257</v>
      </c>
      <c r="B4430" s="341" t="s">
        <v>9309</v>
      </c>
      <c r="C4430" s="342" t="s">
        <v>8549</v>
      </c>
      <c r="D4430" s="342" t="s">
        <v>8548</v>
      </c>
      <c r="E4430" s="342" t="s">
        <v>9326</v>
      </c>
      <c r="F4430" s="342" t="s">
        <v>6568</v>
      </c>
      <c r="G4430" s="343">
        <v>67.599999999999994</v>
      </c>
      <c r="H4430" s="342" t="s">
        <v>6594</v>
      </c>
      <c r="I4430" s="342" t="s">
        <v>6575</v>
      </c>
      <c r="J4430" s="342" t="s">
        <v>6755</v>
      </c>
      <c r="K4430" s="581" t="s">
        <v>8566</v>
      </c>
      <c r="L4430" s="344" t="s">
        <v>4090</v>
      </c>
      <c r="N4430" s="344" t="s">
        <v>4090</v>
      </c>
      <c r="O4430" s="341" t="s">
        <v>6752</v>
      </c>
    </row>
    <row r="4431" spans="1:15" x14ac:dyDescent="0.2">
      <c r="A4431" s="341" t="s">
        <v>9257</v>
      </c>
      <c r="B4431" s="341" t="s">
        <v>9309</v>
      </c>
      <c r="C4431" s="342" t="s">
        <v>8551</v>
      </c>
      <c r="D4431" s="342" t="s">
        <v>8548</v>
      </c>
      <c r="E4431" s="342" t="s">
        <v>9320</v>
      </c>
      <c r="F4431" s="342" t="s">
        <v>6568</v>
      </c>
      <c r="G4431" s="343">
        <v>9.5</v>
      </c>
      <c r="H4431" s="342" t="s">
        <v>6594</v>
      </c>
      <c r="I4431" s="342" t="s">
        <v>6575</v>
      </c>
      <c r="J4431" s="342" t="s">
        <v>6755</v>
      </c>
      <c r="K4431" s="581" t="s">
        <v>7942</v>
      </c>
      <c r="L4431" s="344" t="s">
        <v>4090</v>
      </c>
      <c r="N4431" s="344" t="s">
        <v>4090</v>
      </c>
      <c r="O4431" s="341">
        <v>0</v>
      </c>
    </row>
    <row r="4432" spans="1:15" x14ac:dyDescent="0.2">
      <c r="A4432" s="341" t="s">
        <v>9257</v>
      </c>
      <c r="B4432" s="341" t="s">
        <v>9309</v>
      </c>
      <c r="C4432" s="342" t="s">
        <v>8551</v>
      </c>
      <c r="D4432" s="342" t="s">
        <v>8548</v>
      </c>
      <c r="E4432" s="342" t="s">
        <v>9328</v>
      </c>
      <c r="F4432" s="342" t="s">
        <v>6568</v>
      </c>
      <c r="G4432" s="343">
        <v>27.495000000000001</v>
      </c>
      <c r="H4432" s="342" t="s">
        <v>6594</v>
      </c>
      <c r="I4432" s="342" t="s">
        <v>6575</v>
      </c>
      <c r="J4432" s="342" t="s">
        <v>6755</v>
      </c>
      <c r="K4432" s="581" t="s">
        <v>8567</v>
      </c>
      <c r="L4432" s="344" t="s">
        <v>4090</v>
      </c>
      <c r="N4432" s="344" t="s">
        <v>4090</v>
      </c>
      <c r="O4432" s="341" t="s">
        <v>6752</v>
      </c>
    </row>
    <row r="4433" spans="1:15" x14ac:dyDescent="0.2">
      <c r="A4433" s="341" t="s">
        <v>9257</v>
      </c>
      <c r="B4433" s="341" t="s">
        <v>9309</v>
      </c>
      <c r="C4433" s="342" t="s">
        <v>8551</v>
      </c>
      <c r="D4433" s="342" t="s">
        <v>8548</v>
      </c>
      <c r="E4433" s="342" t="s">
        <v>9321</v>
      </c>
      <c r="F4433" s="342" t="s">
        <v>6568</v>
      </c>
      <c r="G4433" s="343">
        <v>6.72</v>
      </c>
      <c r="H4433" s="342" t="s">
        <v>6594</v>
      </c>
      <c r="I4433" s="342" t="s">
        <v>6575</v>
      </c>
      <c r="J4433" s="342" t="s">
        <v>6755</v>
      </c>
      <c r="K4433" s="581" t="s">
        <v>6938</v>
      </c>
      <c r="L4433" s="344" t="s">
        <v>4090</v>
      </c>
      <c r="N4433" s="344" t="s">
        <v>4090</v>
      </c>
      <c r="O4433" s="341" t="s">
        <v>6752</v>
      </c>
    </row>
    <row r="4434" spans="1:15" x14ac:dyDescent="0.2">
      <c r="A4434" s="341" t="s">
        <v>9257</v>
      </c>
      <c r="B4434" s="341" t="s">
        <v>9309</v>
      </c>
      <c r="C4434" s="342" t="s">
        <v>8551</v>
      </c>
      <c r="D4434" s="342" t="s">
        <v>6658</v>
      </c>
      <c r="E4434" s="342" t="s">
        <v>9319</v>
      </c>
      <c r="F4434" s="342" t="s">
        <v>6568</v>
      </c>
      <c r="G4434" s="343">
        <v>11.1</v>
      </c>
      <c r="H4434" s="342" t="s">
        <v>6594</v>
      </c>
      <c r="I4434" s="342" t="s">
        <v>6575</v>
      </c>
      <c r="J4434" s="342" t="s">
        <v>6755</v>
      </c>
      <c r="K4434" s="581" t="s">
        <v>7503</v>
      </c>
      <c r="L4434" s="344" t="s">
        <v>4090</v>
      </c>
      <c r="N4434" s="344" t="s">
        <v>4090</v>
      </c>
      <c r="O4434" s="341">
        <v>0</v>
      </c>
    </row>
    <row r="4435" spans="1:15" x14ac:dyDescent="0.2">
      <c r="A4435" s="341" t="s">
        <v>9257</v>
      </c>
      <c r="B4435" s="341" t="s">
        <v>9309</v>
      </c>
      <c r="C4435" s="342" t="s">
        <v>8551</v>
      </c>
      <c r="D4435" s="342" t="s">
        <v>8548</v>
      </c>
      <c r="E4435" s="342" t="s">
        <v>9337</v>
      </c>
      <c r="F4435" s="342" t="s">
        <v>6568</v>
      </c>
      <c r="G4435" s="343">
        <v>5.1000000000000005</v>
      </c>
      <c r="H4435" s="342" t="s">
        <v>6594</v>
      </c>
      <c r="I4435" s="342" t="s">
        <v>6575</v>
      </c>
      <c r="J4435" s="342" t="s">
        <v>6755</v>
      </c>
      <c r="K4435" s="581" t="s">
        <v>8568</v>
      </c>
      <c r="L4435" s="344" t="s">
        <v>4090</v>
      </c>
      <c r="N4435" s="344" t="s">
        <v>4090</v>
      </c>
      <c r="O4435" s="341" t="s">
        <v>6766</v>
      </c>
    </row>
    <row r="4436" spans="1:15" x14ac:dyDescent="0.2">
      <c r="A4436" s="341" t="s">
        <v>9257</v>
      </c>
      <c r="B4436" s="341" t="s">
        <v>9309</v>
      </c>
      <c r="C4436" s="342" t="s">
        <v>8551</v>
      </c>
      <c r="D4436" s="342" t="s">
        <v>8548</v>
      </c>
      <c r="E4436" s="342" t="s">
        <v>9337</v>
      </c>
      <c r="F4436" s="342" t="s">
        <v>6568</v>
      </c>
      <c r="G4436" s="343">
        <v>9.99</v>
      </c>
      <c r="H4436" s="342" t="s">
        <v>6594</v>
      </c>
      <c r="I4436" s="342" t="s">
        <v>6575</v>
      </c>
      <c r="J4436" s="342" t="s">
        <v>6755</v>
      </c>
      <c r="K4436" s="581" t="s">
        <v>7082</v>
      </c>
      <c r="L4436" s="344" t="s">
        <v>4090</v>
      </c>
      <c r="M4436" s="345" t="s">
        <v>8568</v>
      </c>
      <c r="N4436" s="344" t="s">
        <v>4090</v>
      </c>
      <c r="O4436" s="341" t="s">
        <v>6752</v>
      </c>
    </row>
    <row r="4437" spans="1:15" x14ac:dyDescent="0.2">
      <c r="A4437" s="341" t="s">
        <v>9257</v>
      </c>
      <c r="B4437" s="341" t="s">
        <v>9292</v>
      </c>
      <c r="C4437" s="342" t="s">
        <v>8569</v>
      </c>
      <c r="D4437" s="342" t="s">
        <v>6837</v>
      </c>
      <c r="E4437" s="342" t="s">
        <v>9321</v>
      </c>
      <c r="F4437" s="342" t="s">
        <v>6568</v>
      </c>
      <c r="G4437" s="343">
        <v>9.36</v>
      </c>
      <c r="H4437" s="342" t="s">
        <v>6594</v>
      </c>
      <c r="I4437" s="342" t="s">
        <v>6575</v>
      </c>
      <c r="J4437" s="342" t="s">
        <v>6755</v>
      </c>
      <c r="K4437" s="581" t="s">
        <v>7707</v>
      </c>
      <c r="L4437" s="344" t="s">
        <v>4090</v>
      </c>
      <c r="N4437" s="344" t="s">
        <v>4090</v>
      </c>
      <c r="O4437" s="341" t="s">
        <v>6766</v>
      </c>
    </row>
    <row r="4438" spans="1:15" x14ac:dyDescent="0.2">
      <c r="A4438" s="341" t="s">
        <v>9257</v>
      </c>
      <c r="B4438" s="341" t="s">
        <v>9292</v>
      </c>
      <c r="C4438" s="342" t="s">
        <v>6836</v>
      </c>
      <c r="D4438" s="342" t="s">
        <v>6837</v>
      </c>
      <c r="E4438" s="342" t="s">
        <v>9324</v>
      </c>
      <c r="F4438" s="342" t="s">
        <v>6568</v>
      </c>
      <c r="G4438" s="343">
        <v>10</v>
      </c>
      <c r="H4438" s="342" t="s">
        <v>6594</v>
      </c>
      <c r="I4438" s="342" t="s">
        <v>6575</v>
      </c>
      <c r="J4438" s="342" t="s">
        <v>6755</v>
      </c>
      <c r="K4438" s="581" t="s">
        <v>7043</v>
      </c>
      <c r="L4438" s="344" t="s">
        <v>4090</v>
      </c>
      <c r="N4438" s="344" t="s">
        <v>4090</v>
      </c>
      <c r="O4438" s="341" t="s">
        <v>6752</v>
      </c>
    </row>
    <row r="4439" spans="1:15" x14ac:dyDescent="0.2">
      <c r="A4439" s="341" t="s">
        <v>9257</v>
      </c>
      <c r="B4439" s="341" t="s">
        <v>9292</v>
      </c>
      <c r="C4439" s="342" t="s">
        <v>6836</v>
      </c>
      <c r="D4439" s="342" t="s">
        <v>6837</v>
      </c>
      <c r="E4439" s="342" t="s">
        <v>9323</v>
      </c>
      <c r="F4439" s="342" t="s">
        <v>6568</v>
      </c>
      <c r="G4439" s="343">
        <v>10</v>
      </c>
      <c r="H4439" s="342" t="s">
        <v>6594</v>
      </c>
      <c r="I4439" s="342" t="s">
        <v>6575</v>
      </c>
      <c r="J4439" s="342" t="s">
        <v>6755</v>
      </c>
      <c r="K4439" s="581" t="s">
        <v>7028</v>
      </c>
      <c r="L4439" s="344" t="s">
        <v>4090</v>
      </c>
      <c r="N4439" s="344" t="s">
        <v>4090</v>
      </c>
      <c r="O4439" s="341" t="s">
        <v>6766</v>
      </c>
    </row>
    <row r="4440" spans="1:15" x14ac:dyDescent="0.2">
      <c r="A4440" s="341" t="s">
        <v>9257</v>
      </c>
      <c r="B4440" s="341" t="s">
        <v>9292</v>
      </c>
      <c r="C4440" s="342" t="s">
        <v>6836</v>
      </c>
      <c r="D4440" s="342" t="s">
        <v>6837</v>
      </c>
      <c r="E4440" s="342" t="s">
        <v>9334</v>
      </c>
      <c r="F4440" s="342" t="s">
        <v>6568</v>
      </c>
      <c r="G4440" s="343">
        <v>7.38</v>
      </c>
      <c r="H4440" s="342" t="s">
        <v>6594</v>
      </c>
      <c r="I4440" s="342" t="s">
        <v>6575</v>
      </c>
      <c r="J4440" s="342" t="s">
        <v>6755</v>
      </c>
      <c r="K4440" s="581" t="s">
        <v>7018</v>
      </c>
      <c r="L4440" s="344" t="s">
        <v>4090</v>
      </c>
      <c r="N4440" s="344" t="s">
        <v>4090</v>
      </c>
      <c r="O4440" s="341" t="s">
        <v>6766</v>
      </c>
    </row>
    <row r="4441" spans="1:15" x14ac:dyDescent="0.2">
      <c r="A4441" s="341" t="s">
        <v>9257</v>
      </c>
      <c r="B4441" s="341" t="s">
        <v>9292</v>
      </c>
      <c r="C4441" s="342" t="s">
        <v>6836</v>
      </c>
      <c r="D4441" s="342" t="s">
        <v>6837</v>
      </c>
      <c r="E4441" s="342" t="s">
        <v>9319</v>
      </c>
      <c r="F4441" s="342" t="s">
        <v>6568</v>
      </c>
      <c r="G4441" s="343">
        <v>5.7750000000000004</v>
      </c>
      <c r="H4441" s="342" t="s">
        <v>6594</v>
      </c>
      <c r="I4441" s="342" t="s">
        <v>6575</v>
      </c>
      <c r="J4441" s="342" t="s">
        <v>6755</v>
      </c>
      <c r="K4441" s="581" t="s">
        <v>8407</v>
      </c>
      <c r="L4441" s="344" t="s">
        <v>4090</v>
      </c>
      <c r="N4441" s="344" t="s">
        <v>4090</v>
      </c>
      <c r="O4441" s="341" t="s">
        <v>6766</v>
      </c>
    </row>
    <row r="4442" spans="1:15" x14ac:dyDescent="0.2">
      <c r="A4442" s="341" t="s">
        <v>9257</v>
      </c>
      <c r="B4442" s="341" t="s">
        <v>9292</v>
      </c>
      <c r="C4442" s="342" t="s">
        <v>6836</v>
      </c>
      <c r="D4442" s="342" t="s">
        <v>6837</v>
      </c>
      <c r="E4442" s="342" t="s">
        <v>9319</v>
      </c>
      <c r="F4442" s="342" t="s">
        <v>6568</v>
      </c>
      <c r="G4442" s="343">
        <v>6.21</v>
      </c>
      <c r="H4442" s="342" t="s">
        <v>6594</v>
      </c>
      <c r="I4442" s="342" t="s">
        <v>6575</v>
      </c>
      <c r="J4442" s="342" t="s">
        <v>6755</v>
      </c>
      <c r="K4442" s="581" t="s">
        <v>8570</v>
      </c>
      <c r="L4442" s="344" t="s">
        <v>4090</v>
      </c>
      <c r="N4442" s="344" t="s">
        <v>4090</v>
      </c>
      <c r="O4442" s="341" t="s">
        <v>6766</v>
      </c>
    </row>
    <row r="4443" spans="1:15" x14ac:dyDescent="0.2">
      <c r="A4443" s="341" t="s">
        <v>9257</v>
      </c>
      <c r="B4443" s="341" t="s">
        <v>9292</v>
      </c>
      <c r="C4443" s="342" t="s">
        <v>6836</v>
      </c>
      <c r="D4443" s="342" t="s">
        <v>6837</v>
      </c>
      <c r="E4443" s="342" t="s">
        <v>9319</v>
      </c>
      <c r="F4443" s="342" t="s">
        <v>6568</v>
      </c>
      <c r="G4443" s="343">
        <v>9.66</v>
      </c>
      <c r="H4443" s="342" t="s">
        <v>6594</v>
      </c>
      <c r="I4443" s="342" t="s">
        <v>6575</v>
      </c>
      <c r="J4443" s="342" t="s">
        <v>6755</v>
      </c>
      <c r="K4443" s="581" t="s">
        <v>8571</v>
      </c>
      <c r="L4443" s="344" t="s">
        <v>4090</v>
      </c>
      <c r="N4443" s="344" t="s">
        <v>4090</v>
      </c>
      <c r="O4443" s="341" t="s">
        <v>6752</v>
      </c>
    </row>
    <row r="4444" spans="1:15" x14ac:dyDescent="0.2">
      <c r="A4444" s="341" t="s">
        <v>9257</v>
      </c>
      <c r="B4444" s="341" t="s">
        <v>9292</v>
      </c>
      <c r="C4444" s="342" t="s">
        <v>6836</v>
      </c>
      <c r="D4444" s="342" t="s">
        <v>6837</v>
      </c>
      <c r="E4444" s="342" t="s">
        <v>9337</v>
      </c>
      <c r="F4444" s="342" t="s">
        <v>6568</v>
      </c>
      <c r="G4444" s="343">
        <v>9.66</v>
      </c>
      <c r="H4444" s="342" t="s">
        <v>6594</v>
      </c>
      <c r="I4444" s="342" t="s">
        <v>6575</v>
      </c>
      <c r="J4444" s="342" t="s">
        <v>6755</v>
      </c>
      <c r="K4444" s="581" t="s">
        <v>7041</v>
      </c>
      <c r="L4444" s="344" t="s">
        <v>4090</v>
      </c>
      <c r="N4444" s="344" t="s">
        <v>4090</v>
      </c>
      <c r="O4444" s="341" t="s">
        <v>6766</v>
      </c>
    </row>
    <row r="4445" spans="1:15" x14ac:dyDescent="0.2">
      <c r="A4445" s="341" t="s">
        <v>9257</v>
      </c>
      <c r="B4445" s="341" t="s">
        <v>9292</v>
      </c>
      <c r="C4445" s="342" t="s">
        <v>6836</v>
      </c>
      <c r="D4445" s="342" t="s">
        <v>6837</v>
      </c>
      <c r="E4445" s="342" t="s">
        <v>9337</v>
      </c>
      <c r="F4445" s="342" t="s">
        <v>6568</v>
      </c>
      <c r="G4445" s="343">
        <v>7</v>
      </c>
      <c r="H4445" s="342" t="s">
        <v>6594</v>
      </c>
      <c r="I4445" s="342" t="s">
        <v>6575</v>
      </c>
      <c r="J4445" s="342" t="s">
        <v>6755</v>
      </c>
      <c r="K4445" s="581" t="s">
        <v>6641</v>
      </c>
      <c r="L4445" s="344" t="s">
        <v>4090</v>
      </c>
      <c r="N4445" s="344" t="s">
        <v>4090</v>
      </c>
      <c r="O4445" s="341" t="s">
        <v>6766</v>
      </c>
    </row>
    <row r="4446" spans="1:15" x14ac:dyDescent="0.2">
      <c r="A4446" s="341" t="s">
        <v>9257</v>
      </c>
      <c r="B4446" s="341" t="s">
        <v>9292</v>
      </c>
      <c r="C4446" s="342" t="s">
        <v>8569</v>
      </c>
      <c r="D4446" s="342" t="s">
        <v>6837</v>
      </c>
      <c r="E4446" s="342" t="s">
        <v>9334</v>
      </c>
      <c r="F4446" s="342" t="s">
        <v>6568</v>
      </c>
      <c r="G4446" s="343">
        <v>8.4</v>
      </c>
      <c r="H4446" s="342" t="s">
        <v>6594</v>
      </c>
      <c r="I4446" s="342" t="s">
        <v>6575</v>
      </c>
      <c r="J4446" s="342" t="s">
        <v>6755</v>
      </c>
      <c r="K4446" s="581" t="s">
        <v>8316</v>
      </c>
      <c r="L4446" s="344" t="s">
        <v>4090</v>
      </c>
      <c r="N4446" s="344" t="s">
        <v>4090</v>
      </c>
      <c r="O4446" s="341" t="s">
        <v>6752</v>
      </c>
    </row>
    <row r="4447" spans="1:15" x14ac:dyDescent="0.2">
      <c r="A4447" s="341" t="s">
        <v>9257</v>
      </c>
      <c r="B4447" s="341" t="s">
        <v>9292</v>
      </c>
      <c r="C4447" s="342" t="s">
        <v>8569</v>
      </c>
      <c r="D4447" s="342" t="s">
        <v>6837</v>
      </c>
      <c r="E4447" s="342" t="s">
        <v>9255</v>
      </c>
      <c r="F4447" s="342" t="s">
        <v>6568</v>
      </c>
      <c r="G4447" s="343">
        <v>16.45</v>
      </c>
      <c r="H4447" s="342" t="s">
        <v>6594</v>
      </c>
      <c r="I4447" s="342" t="s">
        <v>6575</v>
      </c>
      <c r="J4447" s="342" t="s">
        <v>6755</v>
      </c>
      <c r="K4447" s="581" t="s">
        <v>7175</v>
      </c>
      <c r="L4447" s="344" t="s">
        <v>4090</v>
      </c>
      <c r="N4447" s="344" t="s">
        <v>4090</v>
      </c>
      <c r="O4447" s="341">
        <v>0</v>
      </c>
    </row>
    <row r="4448" spans="1:15" x14ac:dyDescent="0.2">
      <c r="A4448" s="341" t="s">
        <v>9257</v>
      </c>
      <c r="B4448" s="341" t="s">
        <v>9292</v>
      </c>
      <c r="C4448" s="342" t="s">
        <v>8569</v>
      </c>
      <c r="D4448" s="342" t="s">
        <v>6837</v>
      </c>
      <c r="E4448" s="342" t="s">
        <v>9320</v>
      </c>
      <c r="F4448" s="342" t="s">
        <v>6568</v>
      </c>
      <c r="G4448" s="343">
        <v>9.9450000000000003</v>
      </c>
      <c r="H4448" s="342" t="s">
        <v>6594</v>
      </c>
      <c r="I4448" s="342" t="s">
        <v>6575</v>
      </c>
      <c r="J4448" s="342" t="s">
        <v>6755</v>
      </c>
      <c r="K4448" s="581" t="s">
        <v>6672</v>
      </c>
      <c r="L4448" s="344" t="s">
        <v>4090</v>
      </c>
      <c r="N4448" s="344" t="s">
        <v>4090</v>
      </c>
      <c r="O4448" s="341">
        <v>0</v>
      </c>
    </row>
    <row r="4449" spans="1:15" x14ac:dyDescent="0.2">
      <c r="A4449" s="341" t="s">
        <v>9257</v>
      </c>
      <c r="B4449" s="341" t="s">
        <v>9292</v>
      </c>
      <c r="C4449" s="342" t="s">
        <v>8569</v>
      </c>
      <c r="D4449" s="342" t="s">
        <v>6837</v>
      </c>
      <c r="E4449" s="342" t="s">
        <v>9321</v>
      </c>
      <c r="F4449" s="342" t="s">
        <v>6568</v>
      </c>
      <c r="G4449" s="343">
        <v>10.445</v>
      </c>
      <c r="H4449" s="342" t="s">
        <v>6594</v>
      </c>
      <c r="I4449" s="342" t="s">
        <v>6575</v>
      </c>
      <c r="J4449" s="342" t="s">
        <v>6755</v>
      </c>
      <c r="K4449" s="581" t="s">
        <v>6829</v>
      </c>
      <c r="L4449" s="344" t="s">
        <v>4090</v>
      </c>
      <c r="N4449" s="344" t="s">
        <v>4090</v>
      </c>
      <c r="O4449" s="341">
        <v>0</v>
      </c>
    </row>
    <row r="4450" spans="1:15" x14ac:dyDescent="0.2">
      <c r="A4450" s="341" t="s">
        <v>9257</v>
      </c>
      <c r="B4450" s="341" t="s">
        <v>9292</v>
      </c>
      <c r="C4450" s="342" t="s">
        <v>8569</v>
      </c>
      <c r="D4450" s="342" t="s">
        <v>6837</v>
      </c>
      <c r="E4450" s="342" t="s">
        <v>9323</v>
      </c>
      <c r="F4450" s="342" t="s">
        <v>6568</v>
      </c>
      <c r="G4450" s="343">
        <v>13.16</v>
      </c>
      <c r="H4450" s="342" t="s">
        <v>6594</v>
      </c>
      <c r="I4450" s="342" t="s">
        <v>6575</v>
      </c>
      <c r="J4450" s="342" t="s">
        <v>6755</v>
      </c>
      <c r="K4450" s="581" t="s">
        <v>6679</v>
      </c>
      <c r="L4450" s="344" t="s">
        <v>4090</v>
      </c>
      <c r="N4450" s="344" t="s">
        <v>4090</v>
      </c>
      <c r="O4450" s="341">
        <v>0</v>
      </c>
    </row>
    <row r="4451" spans="1:15" x14ac:dyDescent="0.2">
      <c r="A4451" s="341" t="s">
        <v>9257</v>
      </c>
      <c r="B4451" s="341" t="s">
        <v>9292</v>
      </c>
      <c r="C4451" s="342" t="s">
        <v>8569</v>
      </c>
      <c r="D4451" s="342" t="s">
        <v>6837</v>
      </c>
      <c r="E4451" s="342" t="s">
        <v>9255</v>
      </c>
      <c r="F4451" s="342" t="s">
        <v>6568</v>
      </c>
      <c r="G4451" s="343">
        <v>10.92</v>
      </c>
      <c r="H4451" s="342" t="s">
        <v>6594</v>
      </c>
      <c r="I4451" s="342" t="s">
        <v>6575</v>
      </c>
      <c r="J4451" s="342" t="s">
        <v>6755</v>
      </c>
      <c r="K4451" s="581" t="s">
        <v>8572</v>
      </c>
      <c r="L4451" s="344" t="s">
        <v>4090</v>
      </c>
      <c r="N4451" s="344" t="s">
        <v>4090</v>
      </c>
      <c r="O4451" s="341" t="s">
        <v>6752</v>
      </c>
    </row>
    <row r="4452" spans="1:15" x14ac:dyDescent="0.2">
      <c r="A4452" s="341" t="s">
        <v>9257</v>
      </c>
      <c r="B4452" s="341" t="s">
        <v>9292</v>
      </c>
      <c r="C4452" s="342" t="s">
        <v>8569</v>
      </c>
      <c r="D4452" s="342" t="s">
        <v>6837</v>
      </c>
      <c r="E4452" s="342" t="s">
        <v>9319</v>
      </c>
      <c r="F4452" s="342" t="s">
        <v>6568</v>
      </c>
      <c r="G4452" s="343">
        <v>10.64</v>
      </c>
      <c r="H4452" s="342" t="s">
        <v>6594</v>
      </c>
      <c r="I4452" s="342" t="s">
        <v>6575</v>
      </c>
      <c r="J4452" s="342" t="s">
        <v>6755</v>
      </c>
      <c r="K4452" s="581" t="s">
        <v>7025</v>
      </c>
      <c r="L4452" s="344" t="s">
        <v>4090</v>
      </c>
      <c r="N4452" s="344" t="s">
        <v>4090</v>
      </c>
      <c r="O4452" s="341" t="s">
        <v>6752</v>
      </c>
    </row>
    <row r="4453" spans="1:15" x14ac:dyDescent="0.2">
      <c r="A4453" s="341" t="s">
        <v>9257</v>
      </c>
      <c r="B4453" s="341" t="s">
        <v>9292</v>
      </c>
      <c r="C4453" s="342" t="s">
        <v>8569</v>
      </c>
      <c r="D4453" s="342" t="s">
        <v>6837</v>
      </c>
      <c r="E4453" s="342" t="s">
        <v>9321</v>
      </c>
      <c r="F4453" s="342" t="s">
        <v>6568</v>
      </c>
      <c r="G4453" s="343">
        <v>10.34</v>
      </c>
      <c r="H4453" s="342" t="s">
        <v>6594</v>
      </c>
      <c r="I4453" s="342" t="s">
        <v>6575</v>
      </c>
      <c r="J4453" s="342" t="s">
        <v>6755</v>
      </c>
      <c r="K4453" s="581" t="s">
        <v>7404</v>
      </c>
      <c r="L4453" s="344" t="s">
        <v>4090</v>
      </c>
      <c r="N4453" s="344" t="s">
        <v>4090</v>
      </c>
      <c r="O4453" s="341">
        <v>0</v>
      </c>
    </row>
    <row r="4454" spans="1:15" x14ac:dyDescent="0.2">
      <c r="A4454" s="341" t="s">
        <v>9257</v>
      </c>
      <c r="B4454" s="341" t="s">
        <v>9292</v>
      </c>
      <c r="C4454" s="342" t="s">
        <v>8569</v>
      </c>
      <c r="D4454" s="342" t="s">
        <v>6837</v>
      </c>
      <c r="E4454" s="342" t="s">
        <v>9321</v>
      </c>
      <c r="F4454" s="342" t="s">
        <v>6568</v>
      </c>
      <c r="G4454" s="343">
        <v>9.5</v>
      </c>
      <c r="H4454" s="342" t="s">
        <v>6594</v>
      </c>
      <c r="I4454" s="342" t="s">
        <v>6575</v>
      </c>
      <c r="J4454" s="342" t="s">
        <v>6755</v>
      </c>
      <c r="K4454" s="581" t="s">
        <v>7188</v>
      </c>
      <c r="L4454" s="344" t="s">
        <v>4090</v>
      </c>
      <c r="N4454" s="344" t="s">
        <v>4090</v>
      </c>
      <c r="O4454" s="341">
        <v>0</v>
      </c>
    </row>
    <row r="4455" spans="1:15" x14ac:dyDescent="0.2">
      <c r="A4455" s="341" t="s">
        <v>9257</v>
      </c>
      <c r="B4455" s="341" t="s">
        <v>9292</v>
      </c>
      <c r="C4455" s="342" t="s">
        <v>8569</v>
      </c>
      <c r="D4455" s="342" t="s">
        <v>6837</v>
      </c>
      <c r="E4455" s="342" t="s">
        <v>9321</v>
      </c>
      <c r="F4455" s="342" t="s">
        <v>6568</v>
      </c>
      <c r="G4455" s="343">
        <v>4.07</v>
      </c>
      <c r="H4455" s="342" t="s">
        <v>6594</v>
      </c>
      <c r="I4455" s="342" t="s">
        <v>6575</v>
      </c>
      <c r="J4455" s="342" t="s">
        <v>6755</v>
      </c>
      <c r="K4455" s="581" t="s">
        <v>6763</v>
      </c>
      <c r="L4455" s="344" t="s">
        <v>4090</v>
      </c>
      <c r="N4455" s="344" t="s">
        <v>4090</v>
      </c>
      <c r="O4455" s="341" t="s">
        <v>6752</v>
      </c>
    </row>
    <row r="4456" spans="1:15" x14ac:dyDescent="0.2">
      <c r="A4456" s="341" t="s">
        <v>9257</v>
      </c>
      <c r="B4456" s="341" t="s">
        <v>9292</v>
      </c>
      <c r="C4456" s="342" t="s">
        <v>8569</v>
      </c>
      <c r="D4456" s="342" t="s">
        <v>6837</v>
      </c>
      <c r="E4456" s="342" t="s">
        <v>9321</v>
      </c>
      <c r="F4456" s="342" t="s">
        <v>6568</v>
      </c>
      <c r="G4456" s="343">
        <v>11.21</v>
      </c>
      <c r="H4456" s="342" t="s">
        <v>6594</v>
      </c>
      <c r="I4456" s="342" t="s">
        <v>6575</v>
      </c>
      <c r="J4456" s="342" t="s">
        <v>6755</v>
      </c>
      <c r="K4456" s="581" t="s">
        <v>6813</v>
      </c>
      <c r="L4456" s="344" t="s">
        <v>4090</v>
      </c>
      <c r="N4456" s="344" t="s">
        <v>4090</v>
      </c>
      <c r="O4456" s="341" t="s">
        <v>6752</v>
      </c>
    </row>
    <row r="4457" spans="1:15" x14ac:dyDescent="0.2">
      <c r="A4457" s="341" t="s">
        <v>9257</v>
      </c>
      <c r="B4457" s="341" t="s">
        <v>9292</v>
      </c>
      <c r="C4457" s="342" t="s">
        <v>6836</v>
      </c>
      <c r="D4457" s="342" t="s">
        <v>6837</v>
      </c>
      <c r="E4457" s="342" t="s">
        <v>9341</v>
      </c>
      <c r="F4457" s="342" t="s">
        <v>6568</v>
      </c>
      <c r="G4457" s="343">
        <v>4.68</v>
      </c>
      <c r="H4457" s="342" t="s">
        <v>6594</v>
      </c>
      <c r="I4457" s="342" t="s">
        <v>6575</v>
      </c>
      <c r="J4457" s="342" t="s">
        <v>6755</v>
      </c>
      <c r="K4457" s="581" t="s">
        <v>8573</v>
      </c>
      <c r="L4457" s="344" t="s">
        <v>4090</v>
      </c>
      <c r="N4457" s="344" t="s">
        <v>4090</v>
      </c>
      <c r="O4457" s="341">
        <v>0</v>
      </c>
    </row>
    <row r="4458" spans="1:15" x14ac:dyDescent="0.2">
      <c r="A4458" s="341" t="s">
        <v>9257</v>
      </c>
      <c r="B4458" s="341" t="s">
        <v>9292</v>
      </c>
      <c r="C4458" s="342" t="s">
        <v>8569</v>
      </c>
      <c r="D4458" s="342" t="s">
        <v>6837</v>
      </c>
      <c r="E4458" s="342" t="s">
        <v>9322</v>
      </c>
      <c r="F4458" s="342" t="s">
        <v>6568</v>
      </c>
      <c r="G4458" s="343">
        <v>5.28</v>
      </c>
      <c r="H4458" s="342" t="s">
        <v>6594</v>
      </c>
      <c r="I4458" s="342" t="s">
        <v>6575</v>
      </c>
      <c r="J4458" s="342" t="s">
        <v>6755</v>
      </c>
      <c r="K4458" s="581" t="s">
        <v>8574</v>
      </c>
      <c r="L4458" s="344" t="s">
        <v>4090</v>
      </c>
      <c r="N4458" s="344" t="s">
        <v>4090</v>
      </c>
      <c r="O4458" s="341">
        <v>0</v>
      </c>
    </row>
    <row r="4459" spans="1:15" x14ac:dyDescent="0.2">
      <c r="A4459" s="341" t="s">
        <v>9257</v>
      </c>
      <c r="B4459" s="341" t="s">
        <v>9292</v>
      </c>
      <c r="C4459" s="342" t="s">
        <v>8569</v>
      </c>
      <c r="D4459" s="342" t="s">
        <v>6837</v>
      </c>
      <c r="E4459" s="342" t="s">
        <v>9322</v>
      </c>
      <c r="F4459" s="342" t="s">
        <v>6568</v>
      </c>
      <c r="G4459" s="343">
        <v>5.28</v>
      </c>
      <c r="H4459" s="342" t="s">
        <v>6594</v>
      </c>
      <c r="I4459" s="342" t="s">
        <v>6575</v>
      </c>
      <c r="J4459" s="342" t="s">
        <v>6755</v>
      </c>
      <c r="K4459" s="581" t="s">
        <v>8574</v>
      </c>
      <c r="L4459" s="344" t="s">
        <v>4090</v>
      </c>
      <c r="N4459" s="344" t="s">
        <v>4090</v>
      </c>
      <c r="O4459" s="341">
        <v>0</v>
      </c>
    </row>
    <row r="4460" spans="1:15" x14ac:dyDescent="0.2">
      <c r="A4460" s="341" t="s">
        <v>9257</v>
      </c>
      <c r="B4460" s="341" t="s">
        <v>9292</v>
      </c>
      <c r="C4460" s="342" t="s">
        <v>8569</v>
      </c>
      <c r="D4460" s="342" t="s">
        <v>6837</v>
      </c>
      <c r="E4460" s="342" t="s">
        <v>9322</v>
      </c>
      <c r="F4460" s="342" t="s">
        <v>6568</v>
      </c>
      <c r="G4460" s="343">
        <v>5.28</v>
      </c>
      <c r="H4460" s="342" t="s">
        <v>6594</v>
      </c>
      <c r="I4460" s="342" t="s">
        <v>6575</v>
      </c>
      <c r="J4460" s="342" t="s">
        <v>6755</v>
      </c>
      <c r="K4460" s="581" t="s">
        <v>8574</v>
      </c>
      <c r="L4460" s="344" t="s">
        <v>4090</v>
      </c>
      <c r="N4460" s="344" t="s">
        <v>4090</v>
      </c>
      <c r="O4460" s="341">
        <v>0</v>
      </c>
    </row>
    <row r="4461" spans="1:15" x14ac:dyDescent="0.2">
      <c r="A4461" s="341" t="s">
        <v>9257</v>
      </c>
      <c r="B4461" s="341" t="s">
        <v>9292</v>
      </c>
      <c r="C4461" s="342" t="s">
        <v>8569</v>
      </c>
      <c r="D4461" s="342" t="s">
        <v>6837</v>
      </c>
      <c r="E4461" s="342" t="s">
        <v>9322</v>
      </c>
      <c r="F4461" s="342" t="s">
        <v>6568</v>
      </c>
      <c r="G4461" s="343">
        <v>5.28</v>
      </c>
      <c r="H4461" s="342" t="s">
        <v>6594</v>
      </c>
      <c r="I4461" s="342" t="s">
        <v>6575</v>
      </c>
      <c r="J4461" s="342" t="s">
        <v>6755</v>
      </c>
      <c r="K4461" s="581" t="s">
        <v>8574</v>
      </c>
      <c r="L4461" s="344" t="s">
        <v>4090</v>
      </c>
      <c r="N4461" s="344" t="s">
        <v>4090</v>
      </c>
      <c r="O4461" s="341">
        <v>0</v>
      </c>
    </row>
    <row r="4462" spans="1:15" x14ac:dyDescent="0.2">
      <c r="A4462" s="341" t="s">
        <v>9257</v>
      </c>
      <c r="B4462" s="341" t="s">
        <v>9292</v>
      </c>
      <c r="C4462" s="342" t="s">
        <v>6836</v>
      </c>
      <c r="D4462" s="342" t="s">
        <v>6837</v>
      </c>
      <c r="E4462" s="342" t="s">
        <v>9325</v>
      </c>
      <c r="F4462" s="342" t="s">
        <v>6568</v>
      </c>
      <c r="G4462" s="343">
        <v>7.1000000000000005</v>
      </c>
      <c r="H4462" s="342" t="s">
        <v>6594</v>
      </c>
      <c r="I4462" s="342" t="s">
        <v>6575</v>
      </c>
      <c r="J4462" s="342" t="s">
        <v>6755</v>
      </c>
      <c r="K4462" s="581" t="s">
        <v>8575</v>
      </c>
      <c r="L4462" s="344" t="s">
        <v>4090</v>
      </c>
      <c r="N4462" s="344" t="s">
        <v>4090</v>
      </c>
      <c r="O4462" s="341">
        <v>0</v>
      </c>
    </row>
    <row r="4463" spans="1:15" x14ac:dyDescent="0.2">
      <c r="A4463" s="341" t="s">
        <v>9257</v>
      </c>
      <c r="B4463" s="341" t="s">
        <v>9292</v>
      </c>
      <c r="C4463" s="342" t="s">
        <v>8569</v>
      </c>
      <c r="D4463" s="342" t="s">
        <v>6837</v>
      </c>
      <c r="E4463" s="342" t="s">
        <v>9320</v>
      </c>
      <c r="F4463" s="342" t="s">
        <v>6568</v>
      </c>
      <c r="G4463" s="343">
        <v>3</v>
      </c>
      <c r="H4463" s="342" t="s">
        <v>6594</v>
      </c>
      <c r="I4463" s="342" t="s">
        <v>6575</v>
      </c>
      <c r="J4463" s="342" t="s">
        <v>6755</v>
      </c>
      <c r="K4463" s="581" t="s">
        <v>8537</v>
      </c>
      <c r="L4463" s="344" t="s">
        <v>4090</v>
      </c>
      <c r="N4463" s="344" t="s">
        <v>4090</v>
      </c>
      <c r="O4463" s="341">
        <v>0</v>
      </c>
    </row>
    <row r="4464" spans="1:15" x14ac:dyDescent="0.2">
      <c r="A4464" s="341" t="s">
        <v>9257</v>
      </c>
      <c r="B4464" s="341" t="s">
        <v>9292</v>
      </c>
      <c r="C4464" s="342" t="s">
        <v>6836</v>
      </c>
      <c r="D4464" s="342" t="s">
        <v>6837</v>
      </c>
      <c r="E4464" s="342" t="s">
        <v>9325</v>
      </c>
      <c r="F4464" s="342" t="s">
        <v>6568</v>
      </c>
      <c r="G4464" s="343">
        <v>4.34</v>
      </c>
      <c r="H4464" s="342" t="s">
        <v>6594</v>
      </c>
      <c r="I4464" s="342" t="s">
        <v>6575</v>
      </c>
      <c r="J4464" s="342" t="s">
        <v>6755</v>
      </c>
      <c r="K4464" s="581" t="s">
        <v>7733</v>
      </c>
      <c r="L4464" s="344" t="s">
        <v>4090</v>
      </c>
      <c r="N4464" s="344" t="s">
        <v>4090</v>
      </c>
      <c r="O4464" s="341">
        <v>0</v>
      </c>
    </row>
    <row r="4465" spans="1:15" x14ac:dyDescent="0.2">
      <c r="A4465" s="341" t="s">
        <v>9257</v>
      </c>
      <c r="B4465" s="341" t="s">
        <v>9292</v>
      </c>
      <c r="C4465" s="342" t="s">
        <v>6836</v>
      </c>
      <c r="D4465" s="342" t="s">
        <v>6837</v>
      </c>
      <c r="E4465" s="342" t="s">
        <v>9325</v>
      </c>
      <c r="F4465" s="342" t="s">
        <v>6568</v>
      </c>
      <c r="G4465" s="343">
        <v>4.2</v>
      </c>
      <c r="H4465" s="342" t="s">
        <v>6594</v>
      </c>
      <c r="I4465" s="342" t="s">
        <v>6575</v>
      </c>
      <c r="J4465" s="342" t="s">
        <v>6755</v>
      </c>
      <c r="K4465" s="581" t="s">
        <v>7738</v>
      </c>
      <c r="L4465" s="344" t="s">
        <v>4090</v>
      </c>
      <c r="N4465" s="344" t="s">
        <v>4090</v>
      </c>
      <c r="O4465" s="341">
        <v>0</v>
      </c>
    </row>
    <row r="4466" spans="1:15" x14ac:dyDescent="0.2">
      <c r="A4466" s="341" t="s">
        <v>9257</v>
      </c>
      <c r="B4466" s="341" t="s">
        <v>9292</v>
      </c>
      <c r="C4466" s="342" t="s">
        <v>6836</v>
      </c>
      <c r="D4466" s="342" t="s">
        <v>6837</v>
      </c>
      <c r="E4466" s="342" t="s">
        <v>9255</v>
      </c>
      <c r="F4466" s="342" t="s">
        <v>6568</v>
      </c>
      <c r="G4466" s="343">
        <v>9.9</v>
      </c>
      <c r="H4466" s="342" t="s">
        <v>6594</v>
      </c>
      <c r="I4466" s="342" t="s">
        <v>6575</v>
      </c>
      <c r="J4466" s="342" t="s">
        <v>6755</v>
      </c>
      <c r="K4466" s="581" t="s">
        <v>8158</v>
      </c>
      <c r="L4466" s="344" t="s">
        <v>4090</v>
      </c>
      <c r="N4466" s="344" t="s">
        <v>4090</v>
      </c>
      <c r="O4466" s="341">
        <v>0</v>
      </c>
    </row>
    <row r="4467" spans="1:15" x14ac:dyDescent="0.2">
      <c r="A4467" s="341" t="s">
        <v>9257</v>
      </c>
      <c r="B4467" s="341" t="s">
        <v>9292</v>
      </c>
      <c r="C4467" s="342" t="s">
        <v>6836</v>
      </c>
      <c r="D4467" s="342" t="s">
        <v>6837</v>
      </c>
      <c r="E4467" s="342" t="s">
        <v>9319</v>
      </c>
      <c r="F4467" s="342" t="s">
        <v>6568</v>
      </c>
      <c r="G4467" s="343">
        <v>33.660000000000004</v>
      </c>
      <c r="H4467" s="342" t="s">
        <v>6594</v>
      </c>
      <c r="I4467" s="342" t="s">
        <v>6575</v>
      </c>
      <c r="J4467" s="342" t="s">
        <v>6755</v>
      </c>
      <c r="K4467" s="581" t="s">
        <v>8576</v>
      </c>
      <c r="L4467" s="344" t="s">
        <v>4090</v>
      </c>
      <c r="N4467" s="344" t="s">
        <v>4090</v>
      </c>
      <c r="O4467" s="341">
        <v>0</v>
      </c>
    </row>
    <row r="4468" spans="1:15" x14ac:dyDescent="0.2">
      <c r="A4468" s="341" t="s">
        <v>9257</v>
      </c>
      <c r="B4468" s="341" t="s">
        <v>9292</v>
      </c>
      <c r="C4468" s="342" t="s">
        <v>6836</v>
      </c>
      <c r="D4468" s="342" t="s">
        <v>6837</v>
      </c>
      <c r="E4468" s="342" t="s">
        <v>9319</v>
      </c>
      <c r="F4468" s="342" t="s">
        <v>6568</v>
      </c>
      <c r="G4468" s="343">
        <v>12.44</v>
      </c>
      <c r="H4468" s="342" t="s">
        <v>6594</v>
      </c>
      <c r="I4468" s="342" t="s">
        <v>6575</v>
      </c>
      <c r="J4468" s="342" t="s">
        <v>6755</v>
      </c>
      <c r="K4468" s="581" t="s">
        <v>8577</v>
      </c>
      <c r="L4468" s="344" t="s">
        <v>4090</v>
      </c>
      <c r="N4468" s="344" t="s">
        <v>4090</v>
      </c>
      <c r="O4468" s="341">
        <v>0</v>
      </c>
    </row>
    <row r="4469" spans="1:15" x14ac:dyDescent="0.2">
      <c r="A4469" s="341" t="s">
        <v>9257</v>
      </c>
      <c r="B4469" s="341" t="s">
        <v>9292</v>
      </c>
      <c r="C4469" s="342" t="s">
        <v>6836</v>
      </c>
      <c r="D4469" s="342" t="s">
        <v>6837</v>
      </c>
      <c r="E4469" s="342" t="s">
        <v>9320</v>
      </c>
      <c r="F4469" s="342" t="s">
        <v>6568</v>
      </c>
      <c r="G4469" s="343">
        <v>8.0500000000000007</v>
      </c>
      <c r="H4469" s="342" t="s">
        <v>6594</v>
      </c>
      <c r="I4469" s="342" t="s">
        <v>6575</v>
      </c>
      <c r="J4469" s="342" t="s">
        <v>6755</v>
      </c>
      <c r="K4469" s="581" t="s">
        <v>8578</v>
      </c>
      <c r="L4469" s="344" t="s">
        <v>4090</v>
      </c>
      <c r="N4469" s="344" t="s">
        <v>4090</v>
      </c>
      <c r="O4469" s="341">
        <v>0</v>
      </c>
    </row>
    <row r="4470" spans="1:15" x14ac:dyDescent="0.2">
      <c r="A4470" s="341" t="s">
        <v>9257</v>
      </c>
      <c r="B4470" s="341" t="s">
        <v>9292</v>
      </c>
      <c r="C4470" s="342" t="s">
        <v>6836</v>
      </c>
      <c r="D4470" s="342" t="s">
        <v>6837</v>
      </c>
      <c r="E4470" s="342" t="s">
        <v>9255</v>
      </c>
      <c r="F4470" s="342" t="s">
        <v>6568</v>
      </c>
      <c r="G4470" s="343">
        <v>5.18</v>
      </c>
      <c r="H4470" s="342" t="s">
        <v>6594</v>
      </c>
      <c r="I4470" s="342" t="s">
        <v>6575</v>
      </c>
      <c r="J4470" s="342" t="s">
        <v>6755</v>
      </c>
      <c r="K4470" s="581" t="s">
        <v>7745</v>
      </c>
      <c r="L4470" s="344" t="s">
        <v>4090</v>
      </c>
      <c r="N4470" s="344" t="s">
        <v>4090</v>
      </c>
      <c r="O4470" s="341">
        <v>0</v>
      </c>
    </row>
    <row r="4471" spans="1:15" x14ac:dyDescent="0.2">
      <c r="A4471" s="341" t="s">
        <v>9257</v>
      </c>
      <c r="B4471" s="341" t="s">
        <v>9292</v>
      </c>
      <c r="C4471" s="342" t="s">
        <v>6836</v>
      </c>
      <c r="D4471" s="342" t="s">
        <v>6837</v>
      </c>
      <c r="E4471" s="342" t="s">
        <v>9255</v>
      </c>
      <c r="F4471" s="342" t="s">
        <v>6568</v>
      </c>
      <c r="G4471" s="343">
        <v>13.44</v>
      </c>
      <c r="H4471" s="342" t="s">
        <v>6594</v>
      </c>
      <c r="I4471" s="342" t="s">
        <v>6575</v>
      </c>
      <c r="J4471" s="342" t="s">
        <v>6755</v>
      </c>
      <c r="K4471" s="581" t="s">
        <v>8168</v>
      </c>
      <c r="L4471" s="344" t="s">
        <v>4090</v>
      </c>
      <c r="N4471" s="344" t="s">
        <v>4090</v>
      </c>
      <c r="O4471" s="341">
        <v>0</v>
      </c>
    </row>
    <row r="4472" spans="1:15" x14ac:dyDescent="0.2">
      <c r="A4472" s="341" t="s">
        <v>9257</v>
      </c>
      <c r="B4472" s="341" t="s">
        <v>9292</v>
      </c>
      <c r="C4472" s="342" t="s">
        <v>6836</v>
      </c>
      <c r="D4472" s="342" t="s">
        <v>6837</v>
      </c>
      <c r="E4472" s="342" t="s">
        <v>9324</v>
      </c>
      <c r="F4472" s="342" t="s">
        <v>6568</v>
      </c>
      <c r="G4472" s="343">
        <v>8.9600000000000009</v>
      </c>
      <c r="H4472" s="342" t="s">
        <v>6594</v>
      </c>
      <c r="I4472" s="342" t="s">
        <v>6575</v>
      </c>
      <c r="J4472" s="342" t="s">
        <v>6755</v>
      </c>
      <c r="K4472" s="581" t="s">
        <v>8244</v>
      </c>
      <c r="L4472" s="344" t="s">
        <v>4090</v>
      </c>
      <c r="N4472" s="344" t="s">
        <v>4090</v>
      </c>
      <c r="O4472" s="341">
        <v>0</v>
      </c>
    </row>
    <row r="4473" spans="1:15" x14ac:dyDescent="0.2">
      <c r="A4473" s="341" t="s">
        <v>9257</v>
      </c>
      <c r="B4473" s="341" t="s">
        <v>9292</v>
      </c>
      <c r="C4473" s="342" t="s">
        <v>6836</v>
      </c>
      <c r="D4473" s="342" t="s">
        <v>6837</v>
      </c>
      <c r="E4473" s="342" t="s">
        <v>9324</v>
      </c>
      <c r="F4473" s="342" t="s">
        <v>6568</v>
      </c>
      <c r="G4473" s="343">
        <v>14.52</v>
      </c>
      <c r="H4473" s="342" t="s">
        <v>6594</v>
      </c>
      <c r="I4473" s="342" t="s">
        <v>6575</v>
      </c>
      <c r="J4473" s="342" t="s">
        <v>6755</v>
      </c>
      <c r="K4473" s="581" t="s">
        <v>7755</v>
      </c>
      <c r="L4473" s="344" t="s">
        <v>4090</v>
      </c>
      <c r="N4473" s="344" t="s">
        <v>4090</v>
      </c>
      <c r="O4473" s="341">
        <v>0</v>
      </c>
    </row>
    <row r="4474" spans="1:15" x14ac:dyDescent="0.2">
      <c r="A4474" s="341" t="s">
        <v>9257</v>
      </c>
      <c r="B4474" s="341" t="s">
        <v>9292</v>
      </c>
      <c r="C4474" s="342" t="s">
        <v>8569</v>
      </c>
      <c r="D4474" s="342" t="s">
        <v>6837</v>
      </c>
      <c r="E4474" s="342" t="s">
        <v>9326</v>
      </c>
      <c r="F4474" s="342" t="s">
        <v>6568</v>
      </c>
      <c r="G4474" s="343">
        <v>9.19</v>
      </c>
      <c r="H4474" s="342" t="s">
        <v>6594</v>
      </c>
      <c r="I4474" s="342" t="s">
        <v>6575</v>
      </c>
      <c r="J4474" s="342" t="s">
        <v>6755</v>
      </c>
      <c r="K4474" s="581" t="s">
        <v>8432</v>
      </c>
      <c r="L4474" s="344" t="s">
        <v>4090</v>
      </c>
      <c r="N4474" s="344" t="s">
        <v>4090</v>
      </c>
      <c r="O4474" s="341">
        <v>0</v>
      </c>
    </row>
    <row r="4475" spans="1:15" x14ac:dyDescent="0.2">
      <c r="A4475" s="341" t="s">
        <v>9257</v>
      </c>
      <c r="B4475" s="341" t="s">
        <v>9292</v>
      </c>
      <c r="C4475" s="342" t="s">
        <v>6836</v>
      </c>
      <c r="D4475" s="342" t="s">
        <v>6837</v>
      </c>
      <c r="E4475" s="342" t="s">
        <v>9326</v>
      </c>
      <c r="F4475" s="342" t="s">
        <v>6568</v>
      </c>
      <c r="G4475" s="343">
        <v>5.4</v>
      </c>
      <c r="H4475" s="342" t="s">
        <v>6594</v>
      </c>
      <c r="I4475" s="342" t="s">
        <v>6575</v>
      </c>
      <c r="J4475" s="342" t="s">
        <v>6755</v>
      </c>
      <c r="K4475" s="581" t="s">
        <v>8579</v>
      </c>
      <c r="L4475" s="344" t="s">
        <v>4090</v>
      </c>
      <c r="N4475" s="344" t="s">
        <v>4090</v>
      </c>
      <c r="O4475" s="341">
        <v>0</v>
      </c>
    </row>
    <row r="4476" spans="1:15" x14ac:dyDescent="0.2">
      <c r="A4476" s="341" t="s">
        <v>9257</v>
      </c>
      <c r="B4476" s="341" t="s">
        <v>9292</v>
      </c>
      <c r="C4476" s="342" t="s">
        <v>6836</v>
      </c>
      <c r="D4476" s="342" t="s">
        <v>6837</v>
      </c>
      <c r="E4476" s="342" t="s">
        <v>9323</v>
      </c>
      <c r="F4476" s="342" t="s">
        <v>6568</v>
      </c>
      <c r="G4476" s="343">
        <v>5.72</v>
      </c>
      <c r="H4476" s="342" t="s">
        <v>6594</v>
      </c>
      <c r="I4476" s="342" t="s">
        <v>6575</v>
      </c>
      <c r="J4476" s="342" t="s">
        <v>6755</v>
      </c>
      <c r="K4476" s="581" t="s">
        <v>7258</v>
      </c>
      <c r="L4476" s="344" t="s">
        <v>4090</v>
      </c>
      <c r="N4476" s="344" t="s">
        <v>4090</v>
      </c>
      <c r="O4476" s="341">
        <v>0</v>
      </c>
    </row>
    <row r="4477" spans="1:15" x14ac:dyDescent="0.2">
      <c r="A4477" s="341" t="s">
        <v>9257</v>
      </c>
      <c r="B4477" s="341" t="s">
        <v>9292</v>
      </c>
      <c r="C4477" s="342" t="s">
        <v>6836</v>
      </c>
      <c r="D4477" s="342" t="s">
        <v>6837</v>
      </c>
      <c r="E4477" s="342" t="s">
        <v>9324</v>
      </c>
      <c r="F4477" s="342" t="s">
        <v>6568</v>
      </c>
      <c r="G4477" s="343">
        <v>19.740000000000002</v>
      </c>
      <c r="H4477" s="342" t="s">
        <v>6594</v>
      </c>
      <c r="I4477" s="342" t="s">
        <v>6575</v>
      </c>
      <c r="J4477" s="342" t="s">
        <v>6755</v>
      </c>
      <c r="K4477" s="581" t="s">
        <v>7262</v>
      </c>
      <c r="L4477" s="344" t="s">
        <v>4090</v>
      </c>
      <c r="N4477" s="344" t="s">
        <v>4090</v>
      </c>
      <c r="O4477" s="341">
        <v>0</v>
      </c>
    </row>
    <row r="4478" spans="1:15" x14ac:dyDescent="0.2">
      <c r="A4478" s="341" t="s">
        <v>9257</v>
      </c>
      <c r="B4478" s="341" t="s">
        <v>9292</v>
      </c>
      <c r="C4478" s="342" t="s">
        <v>6836</v>
      </c>
      <c r="D4478" s="342" t="s">
        <v>6837</v>
      </c>
      <c r="E4478" s="342" t="s">
        <v>9320</v>
      </c>
      <c r="F4478" s="342" t="s">
        <v>6568</v>
      </c>
      <c r="G4478" s="343">
        <v>7.2</v>
      </c>
      <c r="H4478" s="342" t="s">
        <v>6594</v>
      </c>
      <c r="I4478" s="342" t="s">
        <v>6575</v>
      </c>
      <c r="J4478" s="342" t="s">
        <v>6755</v>
      </c>
      <c r="K4478" s="581" t="s">
        <v>7562</v>
      </c>
      <c r="L4478" s="344" t="s">
        <v>4090</v>
      </c>
      <c r="N4478" s="344" t="s">
        <v>4090</v>
      </c>
      <c r="O4478" s="341">
        <v>0</v>
      </c>
    </row>
    <row r="4479" spans="1:15" x14ac:dyDescent="0.2">
      <c r="A4479" s="341" t="s">
        <v>9257</v>
      </c>
      <c r="B4479" s="341" t="s">
        <v>9292</v>
      </c>
      <c r="C4479" s="342" t="s">
        <v>6836</v>
      </c>
      <c r="D4479" s="342" t="s">
        <v>6837</v>
      </c>
      <c r="E4479" s="342" t="s">
        <v>9337</v>
      </c>
      <c r="F4479" s="342" t="s">
        <v>6568</v>
      </c>
      <c r="G4479" s="343">
        <v>11.15</v>
      </c>
      <c r="H4479" s="342" t="s">
        <v>6594</v>
      </c>
      <c r="I4479" s="342" t="s">
        <v>6575</v>
      </c>
      <c r="J4479" s="342" t="s">
        <v>6755</v>
      </c>
      <c r="K4479" s="581" t="s">
        <v>7264</v>
      </c>
      <c r="L4479" s="344" t="s">
        <v>4090</v>
      </c>
      <c r="N4479" s="344" t="s">
        <v>4090</v>
      </c>
      <c r="O4479" s="341">
        <v>0</v>
      </c>
    </row>
    <row r="4480" spans="1:15" x14ac:dyDescent="0.2">
      <c r="A4480" s="341" t="s">
        <v>9257</v>
      </c>
      <c r="B4480" s="341" t="s">
        <v>9292</v>
      </c>
      <c r="C4480" s="342" t="s">
        <v>6836</v>
      </c>
      <c r="D4480" s="342" t="s">
        <v>6837</v>
      </c>
      <c r="E4480" s="342" t="s">
        <v>9325</v>
      </c>
      <c r="F4480" s="342" t="s">
        <v>6568</v>
      </c>
      <c r="G4480" s="343">
        <v>8.75</v>
      </c>
      <c r="H4480" s="342" t="s">
        <v>6594</v>
      </c>
      <c r="I4480" s="342" t="s">
        <v>6575</v>
      </c>
      <c r="J4480" s="342" t="s">
        <v>6755</v>
      </c>
      <c r="K4480" s="581" t="s">
        <v>8126</v>
      </c>
      <c r="L4480" s="344" t="s">
        <v>4090</v>
      </c>
      <c r="N4480" s="344" t="s">
        <v>4090</v>
      </c>
      <c r="O4480" s="341">
        <v>0</v>
      </c>
    </row>
    <row r="4481" spans="1:15" x14ac:dyDescent="0.2">
      <c r="A4481" s="341" t="s">
        <v>9257</v>
      </c>
      <c r="B4481" s="341" t="s">
        <v>9292</v>
      </c>
      <c r="C4481" s="342" t="s">
        <v>6836</v>
      </c>
      <c r="D4481" s="342" t="s">
        <v>6837</v>
      </c>
      <c r="E4481" s="342" t="s">
        <v>9325</v>
      </c>
      <c r="F4481" s="342" t="s">
        <v>6568</v>
      </c>
      <c r="G4481" s="343">
        <v>11.38</v>
      </c>
      <c r="H4481" s="342" t="s">
        <v>6594</v>
      </c>
      <c r="I4481" s="342" t="s">
        <v>6575</v>
      </c>
      <c r="J4481" s="342" t="s">
        <v>6755</v>
      </c>
      <c r="K4481" s="581" t="s">
        <v>7780</v>
      </c>
      <c r="L4481" s="344" t="s">
        <v>4090</v>
      </c>
      <c r="N4481" s="344" t="s">
        <v>4090</v>
      </c>
      <c r="O4481" s="341">
        <v>0</v>
      </c>
    </row>
    <row r="4482" spans="1:15" x14ac:dyDescent="0.2">
      <c r="A4482" s="341" t="s">
        <v>9257</v>
      </c>
      <c r="B4482" s="341" t="s">
        <v>9292</v>
      </c>
      <c r="C4482" s="342" t="s">
        <v>6836</v>
      </c>
      <c r="D4482" s="342" t="s">
        <v>6837</v>
      </c>
      <c r="E4482" s="342" t="s">
        <v>9324</v>
      </c>
      <c r="F4482" s="342" t="s">
        <v>6568</v>
      </c>
      <c r="G4482" s="343">
        <v>5.25</v>
      </c>
      <c r="H4482" s="342" t="s">
        <v>6594</v>
      </c>
      <c r="I4482" s="342" t="s">
        <v>6575</v>
      </c>
      <c r="J4482" s="342" t="s">
        <v>6755</v>
      </c>
      <c r="K4482" s="581" t="s">
        <v>8127</v>
      </c>
      <c r="L4482" s="344" t="s">
        <v>4090</v>
      </c>
      <c r="N4482" s="344" t="s">
        <v>4090</v>
      </c>
      <c r="O4482" s="341">
        <v>0</v>
      </c>
    </row>
    <row r="4483" spans="1:15" x14ac:dyDescent="0.2">
      <c r="A4483" s="341" t="s">
        <v>9257</v>
      </c>
      <c r="B4483" s="341" t="s">
        <v>9292</v>
      </c>
      <c r="C4483" s="342" t="s">
        <v>6836</v>
      </c>
      <c r="D4483" s="342" t="s">
        <v>6837</v>
      </c>
      <c r="E4483" s="342" t="s">
        <v>9326</v>
      </c>
      <c r="F4483" s="342" t="s">
        <v>6568</v>
      </c>
      <c r="G4483" s="343">
        <v>7.1400000000000006</v>
      </c>
      <c r="H4483" s="342" t="s">
        <v>6594</v>
      </c>
      <c r="I4483" s="342" t="s">
        <v>6575</v>
      </c>
      <c r="J4483" s="342" t="s">
        <v>6755</v>
      </c>
      <c r="K4483" s="581" t="s">
        <v>6821</v>
      </c>
      <c r="L4483" s="344" t="s">
        <v>4090</v>
      </c>
      <c r="N4483" s="344" t="s">
        <v>4090</v>
      </c>
      <c r="O4483" s="341">
        <v>0</v>
      </c>
    </row>
    <row r="4484" spans="1:15" x14ac:dyDescent="0.2">
      <c r="A4484" s="341" t="s">
        <v>9257</v>
      </c>
      <c r="B4484" s="341" t="s">
        <v>9292</v>
      </c>
      <c r="C4484" s="342" t="s">
        <v>6836</v>
      </c>
      <c r="D4484" s="342" t="s">
        <v>6837</v>
      </c>
      <c r="E4484" s="342" t="s">
        <v>9326</v>
      </c>
      <c r="F4484" s="342" t="s">
        <v>6568</v>
      </c>
      <c r="G4484" s="343">
        <v>6.3</v>
      </c>
      <c r="H4484" s="342" t="s">
        <v>6594</v>
      </c>
      <c r="I4484" s="342" t="s">
        <v>6575</v>
      </c>
      <c r="J4484" s="342" t="s">
        <v>6755</v>
      </c>
      <c r="K4484" s="581" t="s">
        <v>7824</v>
      </c>
      <c r="L4484" s="344" t="s">
        <v>4090</v>
      </c>
      <c r="N4484" s="344" t="s">
        <v>4090</v>
      </c>
      <c r="O4484" s="341">
        <v>0</v>
      </c>
    </row>
    <row r="4485" spans="1:15" x14ac:dyDescent="0.2">
      <c r="A4485" s="341" t="s">
        <v>9257</v>
      </c>
      <c r="B4485" s="341" t="s">
        <v>9292</v>
      </c>
      <c r="C4485" s="342" t="s">
        <v>6836</v>
      </c>
      <c r="D4485" s="342" t="s">
        <v>6837</v>
      </c>
      <c r="E4485" s="342" t="s">
        <v>9324</v>
      </c>
      <c r="F4485" s="342" t="s">
        <v>6568</v>
      </c>
      <c r="G4485" s="343">
        <v>30.27</v>
      </c>
      <c r="H4485" s="342" t="s">
        <v>6594</v>
      </c>
      <c r="I4485" s="342" t="s">
        <v>6575</v>
      </c>
      <c r="J4485" s="342" t="s">
        <v>6755</v>
      </c>
      <c r="K4485" s="581" t="s">
        <v>7296</v>
      </c>
      <c r="L4485" s="344" t="s">
        <v>4090</v>
      </c>
      <c r="N4485" s="344" t="s">
        <v>4090</v>
      </c>
      <c r="O4485" s="341">
        <v>0</v>
      </c>
    </row>
    <row r="4486" spans="1:15" x14ac:dyDescent="0.2">
      <c r="A4486" s="341" t="s">
        <v>9257</v>
      </c>
      <c r="B4486" s="341" t="s">
        <v>9292</v>
      </c>
      <c r="C4486" s="342" t="s">
        <v>6836</v>
      </c>
      <c r="D4486" s="342" t="s">
        <v>6837</v>
      </c>
      <c r="E4486" s="342" t="s">
        <v>9322</v>
      </c>
      <c r="F4486" s="342" t="s">
        <v>6568</v>
      </c>
      <c r="G4486" s="343">
        <v>29.8</v>
      </c>
      <c r="H4486" s="342" t="s">
        <v>6594</v>
      </c>
      <c r="I4486" s="342" t="s">
        <v>6575</v>
      </c>
      <c r="J4486" s="342" t="s">
        <v>6755</v>
      </c>
      <c r="K4486" s="581" t="s">
        <v>7534</v>
      </c>
      <c r="L4486" s="344" t="s">
        <v>4090</v>
      </c>
      <c r="N4486" s="344" t="s">
        <v>4090</v>
      </c>
      <c r="O4486" s="341">
        <v>0</v>
      </c>
    </row>
    <row r="4487" spans="1:15" x14ac:dyDescent="0.2">
      <c r="A4487" s="341" t="s">
        <v>9257</v>
      </c>
      <c r="B4487" s="341" t="s">
        <v>9292</v>
      </c>
      <c r="C4487" s="342" t="s">
        <v>8569</v>
      </c>
      <c r="D4487" s="342" t="s">
        <v>6837</v>
      </c>
      <c r="E4487" s="342" t="s">
        <v>9322</v>
      </c>
      <c r="F4487" s="342" t="s">
        <v>6568</v>
      </c>
      <c r="G4487" s="343">
        <v>28.52</v>
      </c>
      <c r="H4487" s="342" t="s">
        <v>6594</v>
      </c>
      <c r="I4487" s="342" t="s">
        <v>6575</v>
      </c>
      <c r="J4487" s="342" t="s">
        <v>6755</v>
      </c>
      <c r="K4487" s="581" t="s">
        <v>7563</v>
      </c>
      <c r="L4487" s="344" t="s">
        <v>4090</v>
      </c>
      <c r="N4487" s="344" t="s">
        <v>4090</v>
      </c>
      <c r="O4487" s="341">
        <v>0</v>
      </c>
    </row>
    <row r="4488" spans="1:15" x14ac:dyDescent="0.2">
      <c r="A4488" s="341" t="s">
        <v>9257</v>
      </c>
      <c r="B4488" s="341" t="s">
        <v>9292</v>
      </c>
      <c r="C4488" s="342" t="s">
        <v>6836</v>
      </c>
      <c r="D4488" s="342" t="s">
        <v>6837</v>
      </c>
      <c r="E4488" s="342" t="s">
        <v>9324</v>
      </c>
      <c r="F4488" s="342" t="s">
        <v>6568</v>
      </c>
      <c r="G4488" s="343">
        <v>7.59</v>
      </c>
      <c r="H4488" s="342" t="s">
        <v>6594</v>
      </c>
      <c r="I4488" s="342" t="s">
        <v>6575</v>
      </c>
      <c r="J4488" s="342" t="s">
        <v>6755</v>
      </c>
      <c r="K4488" s="581" t="s">
        <v>7315</v>
      </c>
      <c r="L4488" s="344" t="s">
        <v>4090</v>
      </c>
      <c r="N4488" s="344" t="s">
        <v>4090</v>
      </c>
      <c r="O4488" s="341">
        <v>0</v>
      </c>
    </row>
    <row r="4489" spans="1:15" x14ac:dyDescent="0.2">
      <c r="A4489" s="341" t="s">
        <v>9257</v>
      </c>
      <c r="B4489" s="341" t="s">
        <v>9292</v>
      </c>
      <c r="C4489" s="342" t="s">
        <v>6836</v>
      </c>
      <c r="D4489" s="342" t="s">
        <v>6837</v>
      </c>
      <c r="E4489" s="342" t="s">
        <v>9319</v>
      </c>
      <c r="F4489" s="342" t="s">
        <v>6568</v>
      </c>
      <c r="G4489" s="343">
        <v>5.67</v>
      </c>
      <c r="H4489" s="342" t="s">
        <v>6594</v>
      </c>
      <c r="I4489" s="342" t="s">
        <v>6575</v>
      </c>
      <c r="J4489" s="342" t="s">
        <v>6755</v>
      </c>
      <c r="K4489" s="581" t="s">
        <v>8580</v>
      </c>
      <c r="L4489" s="344" t="s">
        <v>4090</v>
      </c>
      <c r="N4489" s="344" t="s">
        <v>4090</v>
      </c>
      <c r="O4489" s="341">
        <v>0</v>
      </c>
    </row>
    <row r="4490" spans="1:15" x14ac:dyDescent="0.2">
      <c r="A4490" s="341" t="s">
        <v>9257</v>
      </c>
      <c r="B4490" s="341" t="s">
        <v>9292</v>
      </c>
      <c r="C4490" s="342" t="s">
        <v>6836</v>
      </c>
      <c r="D4490" s="342" t="s">
        <v>6837</v>
      </c>
      <c r="E4490" s="342" t="s">
        <v>9319</v>
      </c>
      <c r="F4490" s="342" t="s">
        <v>6568</v>
      </c>
      <c r="G4490" s="343">
        <v>7.92</v>
      </c>
      <c r="H4490" s="342" t="s">
        <v>6594</v>
      </c>
      <c r="I4490" s="342" t="s">
        <v>6575</v>
      </c>
      <c r="J4490" s="342" t="s">
        <v>6755</v>
      </c>
      <c r="K4490" s="581" t="s">
        <v>8560</v>
      </c>
      <c r="L4490" s="344" t="s">
        <v>4090</v>
      </c>
      <c r="N4490" s="344" t="s">
        <v>4090</v>
      </c>
      <c r="O4490" s="341">
        <v>0</v>
      </c>
    </row>
    <row r="4491" spans="1:15" x14ac:dyDescent="0.2">
      <c r="A4491" s="341" t="s">
        <v>9257</v>
      </c>
      <c r="B4491" s="341" t="s">
        <v>9292</v>
      </c>
      <c r="C4491" s="342" t="s">
        <v>6836</v>
      </c>
      <c r="D4491" s="342" t="s">
        <v>6837</v>
      </c>
      <c r="E4491" s="342" t="s">
        <v>9322</v>
      </c>
      <c r="F4491" s="342" t="s">
        <v>6568</v>
      </c>
      <c r="G4491" s="343">
        <v>29.580000000000002</v>
      </c>
      <c r="H4491" s="342" t="s">
        <v>6594</v>
      </c>
      <c r="I4491" s="342" t="s">
        <v>6575</v>
      </c>
      <c r="J4491" s="342" t="s">
        <v>6755</v>
      </c>
      <c r="K4491" s="581" t="s">
        <v>8560</v>
      </c>
      <c r="L4491" s="344" t="s">
        <v>4090</v>
      </c>
      <c r="N4491" s="344" t="s">
        <v>4090</v>
      </c>
      <c r="O4491" s="341">
        <v>0</v>
      </c>
    </row>
    <row r="4492" spans="1:15" x14ac:dyDescent="0.2">
      <c r="A4492" s="341" t="s">
        <v>9257</v>
      </c>
      <c r="B4492" s="341" t="s">
        <v>9292</v>
      </c>
      <c r="C4492" s="342" t="s">
        <v>6836</v>
      </c>
      <c r="D4492" s="342" t="s">
        <v>6837</v>
      </c>
      <c r="E4492" s="342" t="s">
        <v>9322</v>
      </c>
      <c r="F4492" s="342" t="s">
        <v>6568</v>
      </c>
      <c r="G4492" s="343">
        <v>7.1400000000000006</v>
      </c>
      <c r="H4492" s="342" t="s">
        <v>6594</v>
      </c>
      <c r="I4492" s="342" t="s">
        <v>6575</v>
      </c>
      <c r="J4492" s="342" t="s">
        <v>6755</v>
      </c>
      <c r="K4492" s="581" t="s">
        <v>8580</v>
      </c>
      <c r="L4492" s="344" t="s">
        <v>4090</v>
      </c>
      <c r="N4492" s="344" t="s">
        <v>4090</v>
      </c>
      <c r="O4492" s="341">
        <v>0</v>
      </c>
    </row>
    <row r="4493" spans="1:15" x14ac:dyDescent="0.2">
      <c r="A4493" s="341" t="s">
        <v>9257</v>
      </c>
      <c r="B4493" s="341" t="s">
        <v>9292</v>
      </c>
      <c r="C4493" s="342" t="s">
        <v>6836</v>
      </c>
      <c r="D4493" s="342" t="s">
        <v>6837</v>
      </c>
      <c r="E4493" s="342" t="s">
        <v>9334</v>
      </c>
      <c r="F4493" s="342" t="s">
        <v>6568</v>
      </c>
      <c r="G4493" s="343">
        <v>4.09</v>
      </c>
      <c r="H4493" s="342" t="s">
        <v>6594</v>
      </c>
      <c r="I4493" s="342" t="s">
        <v>6575</v>
      </c>
      <c r="J4493" s="342" t="s">
        <v>6755</v>
      </c>
      <c r="K4493" s="581" t="s">
        <v>6801</v>
      </c>
      <c r="L4493" s="344" t="s">
        <v>4090</v>
      </c>
      <c r="N4493" s="344" t="s">
        <v>4090</v>
      </c>
      <c r="O4493" s="341">
        <v>0</v>
      </c>
    </row>
    <row r="4494" spans="1:15" x14ac:dyDescent="0.2">
      <c r="A4494" s="341" t="s">
        <v>9257</v>
      </c>
      <c r="B4494" s="341" t="s">
        <v>9292</v>
      </c>
      <c r="C4494" s="342" t="s">
        <v>6836</v>
      </c>
      <c r="D4494" s="342" t="s">
        <v>6837</v>
      </c>
      <c r="E4494" s="342" t="s">
        <v>9324</v>
      </c>
      <c r="F4494" s="342" t="s">
        <v>6568</v>
      </c>
      <c r="G4494" s="343">
        <v>30</v>
      </c>
      <c r="H4494" s="342" t="s">
        <v>6594</v>
      </c>
      <c r="I4494" s="342" t="s">
        <v>6575</v>
      </c>
      <c r="J4494" s="342" t="s">
        <v>6755</v>
      </c>
      <c r="K4494" s="581" t="s">
        <v>7328</v>
      </c>
      <c r="L4494" s="344" t="s">
        <v>4090</v>
      </c>
      <c r="N4494" s="344" t="s">
        <v>4090</v>
      </c>
      <c r="O4494" s="341">
        <v>0</v>
      </c>
    </row>
    <row r="4495" spans="1:15" x14ac:dyDescent="0.2">
      <c r="A4495" s="341" t="s">
        <v>9257</v>
      </c>
      <c r="B4495" s="341" t="s">
        <v>9292</v>
      </c>
      <c r="C4495" s="342" t="s">
        <v>6836</v>
      </c>
      <c r="D4495" s="342" t="s">
        <v>6837</v>
      </c>
      <c r="E4495" s="342" t="s">
        <v>9319</v>
      </c>
      <c r="F4495" s="342" t="s">
        <v>6568</v>
      </c>
      <c r="G4495" s="343">
        <v>9.7200000000000006</v>
      </c>
      <c r="H4495" s="342" t="s">
        <v>6594</v>
      </c>
      <c r="I4495" s="342" t="s">
        <v>6575</v>
      </c>
      <c r="J4495" s="342" t="s">
        <v>6755</v>
      </c>
      <c r="K4495" s="581" t="s">
        <v>7931</v>
      </c>
      <c r="L4495" s="344" t="s">
        <v>4090</v>
      </c>
      <c r="N4495" s="344" t="s">
        <v>4090</v>
      </c>
      <c r="O4495" s="341">
        <v>0</v>
      </c>
    </row>
    <row r="4496" spans="1:15" x14ac:dyDescent="0.2">
      <c r="A4496" s="341" t="s">
        <v>9257</v>
      </c>
      <c r="B4496" s="341" t="s">
        <v>9292</v>
      </c>
      <c r="C4496" s="342" t="s">
        <v>6836</v>
      </c>
      <c r="D4496" s="342" t="s">
        <v>6837</v>
      </c>
      <c r="E4496" s="342" t="s">
        <v>9326</v>
      </c>
      <c r="F4496" s="342" t="s">
        <v>6568</v>
      </c>
      <c r="G4496" s="343">
        <v>8.2799999999999994</v>
      </c>
      <c r="H4496" s="342" t="s">
        <v>6594</v>
      </c>
      <c r="I4496" s="342" t="s">
        <v>6575</v>
      </c>
      <c r="J4496" s="342" t="s">
        <v>6755</v>
      </c>
      <c r="K4496" s="581" t="s">
        <v>8581</v>
      </c>
      <c r="L4496" s="344" t="s">
        <v>4090</v>
      </c>
      <c r="N4496" s="344" t="s">
        <v>4090</v>
      </c>
      <c r="O4496" s="341">
        <v>0</v>
      </c>
    </row>
    <row r="4497" spans="1:15" x14ac:dyDescent="0.2">
      <c r="A4497" s="341" t="s">
        <v>9257</v>
      </c>
      <c r="B4497" s="341" t="s">
        <v>9292</v>
      </c>
      <c r="C4497" s="342" t="s">
        <v>6836</v>
      </c>
      <c r="D4497" s="342" t="s">
        <v>6837</v>
      </c>
      <c r="E4497" s="342" t="s">
        <v>9319</v>
      </c>
      <c r="F4497" s="342" t="s">
        <v>6568</v>
      </c>
      <c r="G4497" s="343">
        <v>4.92</v>
      </c>
      <c r="H4497" s="342" t="s">
        <v>6594</v>
      </c>
      <c r="I4497" s="342" t="s">
        <v>6575</v>
      </c>
      <c r="J4497" s="342" t="s">
        <v>6755</v>
      </c>
      <c r="K4497" s="581" t="s">
        <v>7881</v>
      </c>
      <c r="L4497" s="344" t="s">
        <v>4090</v>
      </c>
      <c r="N4497" s="344" t="s">
        <v>4090</v>
      </c>
      <c r="O4497" s="341">
        <v>0</v>
      </c>
    </row>
    <row r="4498" spans="1:15" x14ac:dyDescent="0.2">
      <c r="A4498" s="341" t="s">
        <v>9257</v>
      </c>
      <c r="B4498" s="341" t="s">
        <v>9292</v>
      </c>
      <c r="C4498" s="342" t="s">
        <v>6836</v>
      </c>
      <c r="D4498" s="342" t="s">
        <v>6837</v>
      </c>
      <c r="E4498" s="342" t="s">
        <v>9334</v>
      </c>
      <c r="F4498" s="342" t="s">
        <v>6568</v>
      </c>
      <c r="G4498" s="343">
        <v>5.28</v>
      </c>
      <c r="H4498" s="342" t="s">
        <v>6594</v>
      </c>
      <c r="I4498" s="342" t="s">
        <v>6575</v>
      </c>
      <c r="J4498" s="342" t="s">
        <v>6755</v>
      </c>
      <c r="K4498" s="581" t="s">
        <v>7345</v>
      </c>
      <c r="L4498" s="344" t="s">
        <v>4090</v>
      </c>
      <c r="N4498" s="344" t="s">
        <v>4090</v>
      </c>
      <c r="O4498" s="341">
        <v>0</v>
      </c>
    </row>
    <row r="4499" spans="1:15" x14ac:dyDescent="0.2">
      <c r="A4499" s="341" t="s">
        <v>9257</v>
      </c>
      <c r="B4499" s="341" t="s">
        <v>9292</v>
      </c>
      <c r="C4499" s="342" t="s">
        <v>8569</v>
      </c>
      <c r="D4499" s="342" t="s">
        <v>6837</v>
      </c>
      <c r="E4499" s="342" t="s">
        <v>9255</v>
      </c>
      <c r="F4499" s="342" t="s">
        <v>6568</v>
      </c>
      <c r="G4499" s="343">
        <v>17.25</v>
      </c>
      <c r="H4499" s="342" t="s">
        <v>6594</v>
      </c>
      <c r="I4499" s="342" t="s">
        <v>6575</v>
      </c>
      <c r="J4499" s="342" t="s">
        <v>6755</v>
      </c>
      <c r="K4499" s="581" t="s">
        <v>8090</v>
      </c>
      <c r="L4499" s="344" t="s">
        <v>4090</v>
      </c>
      <c r="N4499" s="344" t="s">
        <v>4090</v>
      </c>
      <c r="O4499" s="341">
        <v>0</v>
      </c>
    </row>
    <row r="4500" spans="1:15" x14ac:dyDescent="0.2">
      <c r="A4500" s="341" t="s">
        <v>9257</v>
      </c>
      <c r="B4500" s="341" t="s">
        <v>9292</v>
      </c>
      <c r="C4500" s="342" t="s">
        <v>6836</v>
      </c>
      <c r="D4500" s="342" t="s">
        <v>6837</v>
      </c>
      <c r="E4500" s="342" t="s">
        <v>9319</v>
      </c>
      <c r="F4500" s="342" t="s">
        <v>6568</v>
      </c>
      <c r="G4500" s="343">
        <v>8.75</v>
      </c>
      <c r="H4500" s="342" t="s">
        <v>6594</v>
      </c>
      <c r="I4500" s="342" t="s">
        <v>6575</v>
      </c>
      <c r="J4500" s="342" t="s">
        <v>6755</v>
      </c>
      <c r="K4500" s="581" t="s">
        <v>8582</v>
      </c>
      <c r="L4500" s="344" t="s">
        <v>4090</v>
      </c>
      <c r="N4500" s="344" t="s">
        <v>4090</v>
      </c>
      <c r="O4500" s="341">
        <v>0</v>
      </c>
    </row>
    <row r="4501" spans="1:15" x14ac:dyDescent="0.2">
      <c r="A4501" s="341" t="s">
        <v>9257</v>
      </c>
      <c r="B4501" s="341" t="s">
        <v>9292</v>
      </c>
      <c r="C4501" s="342" t="s">
        <v>6836</v>
      </c>
      <c r="D4501" s="342" t="s">
        <v>6837</v>
      </c>
      <c r="E4501" s="342" t="s">
        <v>9334</v>
      </c>
      <c r="F4501" s="342" t="s">
        <v>6568</v>
      </c>
      <c r="G4501" s="343">
        <v>4.5600000000000005</v>
      </c>
      <c r="H4501" s="342" t="s">
        <v>6594</v>
      </c>
      <c r="I4501" s="342" t="s">
        <v>6575</v>
      </c>
      <c r="J4501" s="342" t="s">
        <v>6755</v>
      </c>
      <c r="K4501" s="581" t="s">
        <v>8583</v>
      </c>
      <c r="L4501" s="344" t="s">
        <v>4090</v>
      </c>
      <c r="N4501" s="344" t="s">
        <v>4090</v>
      </c>
      <c r="O4501" s="341">
        <v>0</v>
      </c>
    </row>
    <row r="4502" spans="1:15" x14ac:dyDescent="0.2">
      <c r="A4502" s="341" t="s">
        <v>9257</v>
      </c>
      <c r="B4502" s="341" t="s">
        <v>9292</v>
      </c>
      <c r="C4502" s="342" t="s">
        <v>6836</v>
      </c>
      <c r="D4502" s="342" t="s">
        <v>6837</v>
      </c>
      <c r="E4502" s="342" t="s">
        <v>9255</v>
      </c>
      <c r="F4502" s="342" t="s">
        <v>6568</v>
      </c>
      <c r="G4502" s="343">
        <v>42.660000000000004</v>
      </c>
      <c r="H4502" s="342" t="s">
        <v>6594</v>
      </c>
      <c r="I4502" s="342" t="s">
        <v>6575</v>
      </c>
      <c r="J4502" s="342" t="s">
        <v>6755</v>
      </c>
      <c r="K4502" s="581" t="s">
        <v>7637</v>
      </c>
      <c r="L4502" s="344" t="s">
        <v>4090</v>
      </c>
      <c r="N4502" s="344" t="s">
        <v>4090</v>
      </c>
      <c r="O4502" s="341" t="s">
        <v>6752</v>
      </c>
    </row>
    <row r="4503" spans="1:15" x14ac:dyDescent="0.2">
      <c r="A4503" s="341" t="s">
        <v>9257</v>
      </c>
      <c r="B4503" s="341" t="s">
        <v>9292</v>
      </c>
      <c r="C4503" s="342" t="s">
        <v>8569</v>
      </c>
      <c r="D4503" s="342" t="s">
        <v>6837</v>
      </c>
      <c r="E4503" s="342" t="s">
        <v>9322</v>
      </c>
      <c r="F4503" s="342" t="s">
        <v>6568</v>
      </c>
      <c r="G4503" s="343">
        <v>10.94</v>
      </c>
      <c r="H4503" s="342" t="s">
        <v>6594</v>
      </c>
      <c r="I4503" s="342" t="s">
        <v>6575</v>
      </c>
      <c r="J4503" s="342" t="s">
        <v>6755</v>
      </c>
      <c r="K4503" s="581" t="s">
        <v>7357</v>
      </c>
      <c r="L4503" s="344" t="s">
        <v>4090</v>
      </c>
      <c r="N4503" s="344" t="s">
        <v>4090</v>
      </c>
      <c r="O4503" s="341">
        <v>0</v>
      </c>
    </row>
    <row r="4504" spans="1:15" x14ac:dyDescent="0.2">
      <c r="A4504" s="341" t="s">
        <v>9257</v>
      </c>
      <c r="B4504" s="341" t="s">
        <v>9292</v>
      </c>
      <c r="C4504" s="342" t="s">
        <v>6836</v>
      </c>
      <c r="D4504" s="342" t="s">
        <v>6837</v>
      </c>
      <c r="E4504" s="342" t="s">
        <v>9325</v>
      </c>
      <c r="F4504" s="342" t="s">
        <v>6568</v>
      </c>
      <c r="G4504" s="343">
        <v>8.19</v>
      </c>
      <c r="H4504" s="342" t="s">
        <v>6594</v>
      </c>
      <c r="I4504" s="342" t="s">
        <v>6575</v>
      </c>
      <c r="J4504" s="342" t="s">
        <v>6755</v>
      </c>
      <c r="K4504" s="581" t="s">
        <v>8189</v>
      </c>
      <c r="L4504" s="344" t="s">
        <v>4090</v>
      </c>
      <c r="N4504" s="344" t="s">
        <v>4090</v>
      </c>
      <c r="O4504" s="341">
        <v>0</v>
      </c>
    </row>
    <row r="4505" spans="1:15" x14ac:dyDescent="0.2">
      <c r="A4505" s="341" t="s">
        <v>9257</v>
      </c>
      <c r="B4505" s="341" t="s">
        <v>9292</v>
      </c>
      <c r="C4505" s="342" t="s">
        <v>6836</v>
      </c>
      <c r="D4505" s="342" t="s">
        <v>6837</v>
      </c>
      <c r="E4505" s="342" t="s">
        <v>9337</v>
      </c>
      <c r="F4505" s="342" t="s">
        <v>6568</v>
      </c>
      <c r="G4505" s="343">
        <v>29.400000000000002</v>
      </c>
      <c r="H4505" s="342" t="s">
        <v>6594</v>
      </c>
      <c r="I4505" s="342" t="s">
        <v>6575</v>
      </c>
      <c r="J4505" s="342" t="s">
        <v>6755</v>
      </c>
      <c r="K4505" s="581" t="s">
        <v>6874</v>
      </c>
      <c r="L4505" s="344" t="s">
        <v>4090</v>
      </c>
      <c r="N4505" s="344" t="s">
        <v>4090</v>
      </c>
      <c r="O4505" s="341">
        <v>0</v>
      </c>
    </row>
    <row r="4506" spans="1:15" x14ac:dyDescent="0.2">
      <c r="A4506" s="341" t="s">
        <v>9257</v>
      </c>
      <c r="B4506" s="341" t="s">
        <v>9292</v>
      </c>
      <c r="C4506" s="342" t="s">
        <v>6836</v>
      </c>
      <c r="D4506" s="342" t="s">
        <v>6837</v>
      </c>
      <c r="E4506" s="342" t="s">
        <v>9337</v>
      </c>
      <c r="F4506" s="342" t="s">
        <v>6568</v>
      </c>
      <c r="G4506" s="343">
        <v>10.4</v>
      </c>
      <c r="H4506" s="342" t="s">
        <v>6594</v>
      </c>
      <c r="I4506" s="342" t="s">
        <v>6575</v>
      </c>
      <c r="J4506" s="342" t="s">
        <v>6755</v>
      </c>
      <c r="K4506" s="581" t="s">
        <v>6944</v>
      </c>
      <c r="L4506" s="344" t="s">
        <v>4090</v>
      </c>
      <c r="N4506" s="344" t="s">
        <v>4090</v>
      </c>
      <c r="O4506" s="341">
        <v>0</v>
      </c>
    </row>
    <row r="4507" spans="1:15" x14ac:dyDescent="0.2">
      <c r="A4507" s="341" t="s">
        <v>9257</v>
      </c>
      <c r="B4507" s="341" t="s">
        <v>9292</v>
      </c>
      <c r="C4507" s="342" t="s">
        <v>8569</v>
      </c>
      <c r="D4507" s="342" t="s">
        <v>6837</v>
      </c>
      <c r="E4507" s="342" t="s">
        <v>9322</v>
      </c>
      <c r="F4507" s="342" t="s">
        <v>6568</v>
      </c>
      <c r="G4507" s="343">
        <v>13.02</v>
      </c>
      <c r="H4507" s="342" t="s">
        <v>6594</v>
      </c>
      <c r="I4507" s="342" t="s">
        <v>6575</v>
      </c>
      <c r="J4507" s="342" t="s">
        <v>6755</v>
      </c>
      <c r="K4507" s="581" t="s">
        <v>7376</v>
      </c>
      <c r="L4507" s="344" t="s">
        <v>4090</v>
      </c>
      <c r="N4507" s="344" t="s">
        <v>4090</v>
      </c>
      <c r="O4507" s="341">
        <v>0</v>
      </c>
    </row>
    <row r="4508" spans="1:15" x14ac:dyDescent="0.2">
      <c r="A4508" s="341" t="s">
        <v>9257</v>
      </c>
      <c r="B4508" s="341" t="s">
        <v>9292</v>
      </c>
      <c r="C4508" s="342" t="s">
        <v>8569</v>
      </c>
      <c r="D4508" s="342" t="s">
        <v>6837</v>
      </c>
      <c r="E4508" s="342" t="s">
        <v>9326</v>
      </c>
      <c r="F4508" s="342" t="s">
        <v>6568</v>
      </c>
      <c r="G4508" s="343">
        <v>7.74</v>
      </c>
      <c r="H4508" s="342" t="s">
        <v>6594</v>
      </c>
      <c r="I4508" s="342" t="s">
        <v>6575</v>
      </c>
      <c r="J4508" s="342" t="s">
        <v>6755</v>
      </c>
      <c r="K4508" s="581" t="s">
        <v>6869</v>
      </c>
      <c r="L4508" s="344" t="s">
        <v>4090</v>
      </c>
      <c r="N4508" s="344" t="s">
        <v>4090</v>
      </c>
      <c r="O4508" s="341">
        <v>0</v>
      </c>
    </row>
    <row r="4509" spans="1:15" x14ac:dyDescent="0.2">
      <c r="A4509" s="341" t="s">
        <v>9257</v>
      </c>
      <c r="B4509" s="341" t="s">
        <v>9292</v>
      </c>
      <c r="C4509" s="342" t="s">
        <v>6836</v>
      </c>
      <c r="D4509" s="342" t="s">
        <v>6837</v>
      </c>
      <c r="E4509" s="342" t="s">
        <v>9322</v>
      </c>
      <c r="F4509" s="342" t="s">
        <v>6568</v>
      </c>
      <c r="G4509" s="343">
        <v>12.21</v>
      </c>
      <c r="H4509" s="342" t="s">
        <v>6594</v>
      </c>
      <c r="I4509" s="342" t="s">
        <v>6575</v>
      </c>
      <c r="J4509" s="342" t="s">
        <v>6755</v>
      </c>
      <c r="K4509" s="581" t="s">
        <v>7359</v>
      </c>
      <c r="L4509" s="344" t="s">
        <v>4090</v>
      </c>
      <c r="N4509" s="344" t="s">
        <v>4090</v>
      </c>
      <c r="O4509" s="341">
        <v>0</v>
      </c>
    </row>
    <row r="4510" spans="1:15" x14ac:dyDescent="0.2">
      <c r="A4510" s="341" t="s">
        <v>9257</v>
      </c>
      <c r="B4510" s="341" t="s">
        <v>9292</v>
      </c>
      <c r="C4510" s="342" t="s">
        <v>6836</v>
      </c>
      <c r="D4510" s="342" t="s">
        <v>6837</v>
      </c>
      <c r="E4510" s="342" t="s">
        <v>9325</v>
      </c>
      <c r="F4510" s="342" t="s">
        <v>6568</v>
      </c>
      <c r="G4510" s="343">
        <v>8.61</v>
      </c>
      <c r="H4510" s="342" t="s">
        <v>6594</v>
      </c>
      <c r="I4510" s="342" t="s">
        <v>6575</v>
      </c>
      <c r="J4510" s="342" t="s">
        <v>6755</v>
      </c>
      <c r="K4510" s="581" t="s">
        <v>8189</v>
      </c>
      <c r="L4510" s="344" t="s">
        <v>4090</v>
      </c>
      <c r="N4510" s="344" t="s">
        <v>4090</v>
      </c>
      <c r="O4510" s="341">
        <v>0</v>
      </c>
    </row>
    <row r="4511" spans="1:15" x14ac:dyDescent="0.2">
      <c r="A4511" s="341" t="s">
        <v>9257</v>
      </c>
      <c r="B4511" s="341" t="s">
        <v>9292</v>
      </c>
      <c r="C4511" s="342" t="s">
        <v>6836</v>
      </c>
      <c r="D4511" s="342" t="s">
        <v>6837</v>
      </c>
      <c r="E4511" s="342" t="s">
        <v>9334</v>
      </c>
      <c r="F4511" s="342" t="s">
        <v>6568</v>
      </c>
      <c r="G4511" s="343">
        <v>9.8000000000000007</v>
      </c>
      <c r="H4511" s="342" t="s">
        <v>6594</v>
      </c>
      <c r="I4511" s="342" t="s">
        <v>6575</v>
      </c>
      <c r="J4511" s="342" t="s">
        <v>6755</v>
      </c>
      <c r="K4511" s="581" t="s">
        <v>7381</v>
      </c>
      <c r="L4511" s="344" t="s">
        <v>4090</v>
      </c>
      <c r="N4511" s="344" t="s">
        <v>4090</v>
      </c>
      <c r="O4511" s="341">
        <v>0</v>
      </c>
    </row>
    <row r="4512" spans="1:15" x14ac:dyDescent="0.2">
      <c r="A4512" s="341" t="s">
        <v>9257</v>
      </c>
      <c r="B4512" s="341" t="s">
        <v>9292</v>
      </c>
      <c r="C4512" s="342" t="s">
        <v>6836</v>
      </c>
      <c r="D4512" s="342" t="s">
        <v>6837</v>
      </c>
      <c r="E4512" s="342" t="s">
        <v>9320</v>
      </c>
      <c r="F4512" s="342" t="s">
        <v>6568</v>
      </c>
      <c r="G4512" s="343">
        <v>5.04</v>
      </c>
      <c r="H4512" s="342" t="s">
        <v>6594</v>
      </c>
      <c r="I4512" s="342" t="s">
        <v>6575</v>
      </c>
      <c r="J4512" s="342" t="s">
        <v>6755</v>
      </c>
      <c r="K4512" s="581" t="s">
        <v>6882</v>
      </c>
      <c r="L4512" s="344" t="s">
        <v>4090</v>
      </c>
      <c r="N4512" s="344" t="s">
        <v>4090</v>
      </c>
      <c r="O4512" s="341">
        <v>0</v>
      </c>
    </row>
    <row r="4513" spans="1:15" x14ac:dyDescent="0.2">
      <c r="A4513" s="341" t="s">
        <v>9257</v>
      </c>
      <c r="B4513" s="341" t="s">
        <v>9292</v>
      </c>
      <c r="C4513" s="342" t="s">
        <v>6836</v>
      </c>
      <c r="D4513" s="342" t="s">
        <v>6837</v>
      </c>
      <c r="E4513" s="342" t="s">
        <v>9324</v>
      </c>
      <c r="F4513" s="342" t="s">
        <v>6568</v>
      </c>
      <c r="G4513" s="343">
        <v>7.22</v>
      </c>
      <c r="H4513" s="342" t="s">
        <v>6594</v>
      </c>
      <c r="I4513" s="342" t="s">
        <v>6575</v>
      </c>
      <c r="J4513" s="342" t="s">
        <v>6755</v>
      </c>
      <c r="K4513" s="581" t="s">
        <v>7555</v>
      </c>
      <c r="L4513" s="344" t="s">
        <v>4090</v>
      </c>
      <c r="N4513" s="344" t="s">
        <v>4090</v>
      </c>
      <c r="O4513" s="341">
        <v>0</v>
      </c>
    </row>
    <row r="4514" spans="1:15" x14ac:dyDescent="0.2">
      <c r="A4514" s="341" t="s">
        <v>9257</v>
      </c>
      <c r="B4514" s="341" t="s">
        <v>9292</v>
      </c>
      <c r="C4514" s="342" t="s">
        <v>6836</v>
      </c>
      <c r="D4514" s="342" t="s">
        <v>6837</v>
      </c>
      <c r="E4514" s="342" t="s">
        <v>9326</v>
      </c>
      <c r="F4514" s="342" t="s">
        <v>6568</v>
      </c>
      <c r="G4514" s="343">
        <v>15.66</v>
      </c>
      <c r="H4514" s="342" t="s">
        <v>6594</v>
      </c>
      <c r="I4514" s="342" t="s">
        <v>6575</v>
      </c>
      <c r="J4514" s="342" t="s">
        <v>6755</v>
      </c>
      <c r="K4514" s="581" t="s">
        <v>7555</v>
      </c>
      <c r="L4514" s="344" t="s">
        <v>4090</v>
      </c>
      <c r="N4514" s="344" t="s">
        <v>4090</v>
      </c>
      <c r="O4514" s="341">
        <v>0</v>
      </c>
    </row>
    <row r="4515" spans="1:15" x14ac:dyDescent="0.2">
      <c r="A4515" s="341" t="s">
        <v>9257</v>
      </c>
      <c r="B4515" s="341" t="s">
        <v>9292</v>
      </c>
      <c r="C4515" s="342" t="s">
        <v>6836</v>
      </c>
      <c r="D4515" s="342" t="s">
        <v>6837</v>
      </c>
      <c r="E4515" s="342" t="s">
        <v>9323</v>
      </c>
      <c r="F4515" s="342" t="s">
        <v>6568</v>
      </c>
      <c r="G4515" s="343">
        <v>25.41</v>
      </c>
      <c r="H4515" s="342" t="s">
        <v>6594</v>
      </c>
      <c r="I4515" s="342" t="s">
        <v>6575</v>
      </c>
      <c r="J4515" s="342" t="s">
        <v>6755</v>
      </c>
      <c r="K4515" s="581" t="s">
        <v>6948</v>
      </c>
      <c r="L4515" s="344" t="s">
        <v>4090</v>
      </c>
      <c r="N4515" s="344" t="s">
        <v>4090</v>
      </c>
      <c r="O4515" s="341">
        <v>0</v>
      </c>
    </row>
    <row r="4516" spans="1:15" x14ac:dyDescent="0.2">
      <c r="A4516" s="341" t="s">
        <v>9257</v>
      </c>
      <c r="B4516" s="341" t="s">
        <v>9292</v>
      </c>
      <c r="C4516" s="342" t="s">
        <v>8569</v>
      </c>
      <c r="D4516" s="342" t="s">
        <v>6837</v>
      </c>
      <c r="E4516" s="342" t="s">
        <v>9321</v>
      </c>
      <c r="F4516" s="342" t="s">
        <v>6568</v>
      </c>
      <c r="G4516" s="343">
        <v>9.89</v>
      </c>
      <c r="H4516" s="342" t="s">
        <v>6594</v>
      </c>
      <c r="I4516" s="342" t="s">
        <v>6575</v>
      </c>
      <c r="J4516" s="342" t="s">
        <v>6755</v>
      </c>
      <c r="K4516" s="581" t="s">
        <v>7396</v>
      </c>
      <c r="L4516" s="344" t="s">
        <v>4090</v>
      </c>
      <c r="N4516" s="344" t="s">
        <v>4090</v>
      </c>
      <c r="O4516" s="341">
        <v>0</v>
      </c>
    </row>
    <row r="4517" spans="1:15" x14ac:dyDescent="0.2">
      <c r="A4517" s="341" t="s">
        <v>9257</v>
      </c>
      <c r="B4517" s="341" t="s">
        <v>9292</v>
      </c>
      <c r="C4517" s="342" t="s">
        <v>6836</v>
      </c>
      <c r="D4517" s="342" t="s">
        <v>6837</v>
      </c>
      <c r="E4517" s="342" t="s">
        <v>9320</v>
      </c>
      <c r="F4517" s="342" t="s">
        <v>6568</v>
      </c>
      <c r="G4517" s="343">
        <v>11.5</v>
      </c>
      <c r="H4517" s="342" t="s">
        <v>6594</v>
      </c>
      <c r="I4517" s="342" t="s">
        <v>6575</v>
      </c>
      <c r="J4517" s="342" t="s">
        <v>6755</v>
      </c>
      <c r="K4517" s="581" t="s">
        <v>6896</v>
      </c>
      <c r="L4517" s="344" t="s">
        <v>4090</v>
      </c>
      <c r="N4517" s="344" t="s">
        <v>4090</v>
      </c>
      <c r="O4517" s="341">
        <v>0</v>
      </c>
    </row>
    <row r="4518" spans="1:15" x14ac:dyDescent="0.2">
      <c r="A4518" s="341" t="s">
        <v>9257</v>
      </c>
      <c r="B4518" s="341" t="s">
        <v>9292</v>
      </c>
      <c r="C4518" s="342" t="s">
        <v>6836</v>
      </c>
      <c r="D4518" s="342" t="s">
        <v>6837</v>
      </c>
      <c r="E4518" s="342" t="s">
        <v>9328</v>
      </c>
      <c r="F4518" s="342" t="s">
        <v>6568</v>
      </c>
      <c r="G4518" s="343">
        <v>13.32</v>
      </c>
      <c r="H4518" s="342" t="s">
        <v>6594</v>
      </c>
      <c r="I4518" s="342" t="s">
        <v>6575</v>
      </c>
      <c r="J4518" s="342" t="s">
        <v>6755</v>
      </c>
      <c r="K4518" s="581" t="s">
        <v>6771</v>
      </c>
      <c r="L4518" s="344" t="s">
        <v>4090</v>
      </c>
      <c r="N4518" s="344" t="s">
        <v>4090</v>
      </c>
      <c r="O4518" s="341">
        <v>0</v>
      </c>
    </row>
    <row r="4519" spans="1:15" x14ac:dyDescent="0.2">
      <c r="A4519" s="341" t="s">
        <v>9257</v>
      </c>
      <c r="B4519" s="341" t="s">
        <v>9292</v>
      </c>
      <c r="C4519" s="342" t="s">
        <v>8569</v>
      </c>
      <c r="D4519" s="342" t="s">
        <v>6837</v>
      </c>
      <c r="E4519" s="342" t="s">
        <v>9255</v>
      </c>
      <c r="F4519" s="342" t="s">
        <v>6568</v>
      </c>
      <c r="G4519" s="343">
        <v>10.35</v>
      </c>
      <c r="H4519" s="342" t="s">
        <v>6594</v>
      </c>
      <c r="I4519" s="342" t="s">
        <v>6575</v>
      </c>
      <c r="J4519" s="342" t="s">
        <v>6755</v>
      </c>
      <c r="K4519" s="581" t="s">
        <v>6773</v>
      </c>
      <c r="L4519" s="344" t="s">
        <v>4090</v>
      </c>
      <c r="N4519" s="344" t="s">
        <v>4090</v>
      </c>
      <c r="O4519" s="341">
        <v>0</v>
      </c>
    </row>
    <row r="4520" spans="1:15" x14ac:dyDescent="0.2">
      <c r="A4520" s="341" t="s">
        <v>9257</v>
      </c>
      <c r="B4520" s="341" t="s">
        <v>9292</v>
      </c>
      <c r="C4520" s="342" t="s">
        <v>6836</v>
      </c>
      <c r="D4520" s="342" t="s">
        <v>6837</v>
      </c>
      <c r="E4520" s="342" t="s">
        <v>9324</v>
      </c>
      <c r="F4520" s="342" t="s">
        <v>6568</v>
      </c>
      <c r="G4520" s="343">
        <v>9.120000000000001</v>
      </c>
      <c r="H4520" s="342" t="s">
        <v>6594</v>
      </c>
      <c r="I4520" s="342" t="s">
        <v>6575</v>
      </c>
      <c r="J4520" s="342" t="s">
        <v>6755</v>
      </c>
      <c r="K4520" s="581" t="s">
        <v>6653</v>
      </c>
      <c r="L4520" s="344" t="s">
        <v>4090</v>
      </c>
      <c r="N4520" s="344" t="s">
        <v>4090</v>
      </c>
      <c r="O4520" s="341">
        <v>0</v>
      </c>
    </row>
    <row r="4521" spans="1:15" x14ac:dyDescent="0.2">
      <c r="A4521" s="341" t="s">
        <v>9257</v>
      </c>
      <c r="B4521" s="341" t="s">
        <v>9292</v>
      </c>
      <c r="C4521" s="342" t="s">
        <v>6836</v>
      </c>
      <c r="D4521" s="342" t="s">
        <v>6837</v>
      </c>
      <c r="E4521" s="342" t="s">
        <v>9324</v>
      </c>
      <c r="F4521" s="342" t="s">
        <v>6568</v>
      </c>
      <c r="G4521" s="343">
        <v>5.89</v>
      </c>
      <c r="H4521" s="342" t="s">
        <v>6594</v>
      </c>
      <c r="I4521" s="342" t="s">
        <v>6575</v>
      </c>
      <c r="J4521" s="342" t="s">
        <v>6755</v>
      </c>
      <c r="K4521" s="581" t="s">
        <v>7447</v>
      </c>
      <c r="L4521" s="344" t="s">
        <v>4090</v>
      </c>
      <c r="N4521" s="344" t="s">
        <v>4090</v>
      </c>
      <c r="O4521" s="341">
        <v>0</v>
      </c>
    </row>
    <row r="4522" spans="1:15" x14ac:dyDescent="0.2">
      <c r="A4522" s="341" t="s">
        <v>9257</v>
      </c>
      <c r="B4522" s="341" t="s">
        <v>9292</v>
      </c>
      <c r="C4522" s="342" t="s">
        <v>6836</v>
      </c>
      <c r="D4522" s="342" t="s">
        <v>6837</v>
      </c>
      <c r="E4522" s="342" t="s">
        <v>9255</v>
      </c>
      <c r="F4522" s="342" t="s">
        <v>6568</v>
      </c>
      <c r="G4522" s="343">
        <v>15.040000000000001</v>
      </c>
      <c r="H4522" s="342" t="s">
        <v>6594</v>
      </c>
      <c r="I4522" s="342" t="s">
        <v>6575</v>
      </c>
      <c r="J4522" s="342" t="s">
        <v>6755</v>
      </c>
      <c r="K4522" s="581" t="s">
        <v>7502</v>
      </c>
      <c r="L4522" s="344" t="s">
        <v>4090</v>
      </c>
      <c r="N4522" s="344" t="s">
        <v>4090</v>
      </c>
      <c r="O4522" s="341">
        <v>0</v>
      </c>
    </row>
    <row r="4523" spans="1:15" x14ac:dyDescent="0.2">
      <c r="A4523" s="341" t="s">
        <v>9257</v>
      </c>
      <c r="B4523" s="341" t="s">
        <v>9292</v>
      </c>
      <c r="C4523" s="342" t="s">
        <v>6836</v>
      </c>
      <c r="D4523" s="342" t="s">
        <v>6837</v>
      </c>
      <c r="E4523" s="342" t="s">
        <v>9323</v>
      </c>
      <c r="F4523" s="342" t="s">
        <v>6568</v>
      </c>
      <c r="G4523" s="343">
        <v>12.040000000000001</v>
      </c>
      <c r="H4523" s="342" t="s">
        <v>6594</v>
      </c>
      <c r="I4523" s="342" t="s">
        <v>6575</v>
      </c>
      <c r="J4523" s="342" t="s">
        <v>6755</v>
      </c>
      <c r="K4523" s="581" t="s">
        <v>7411</v>
      </c>
      <c r="L4523" s="344" t="s">
        <v>4090</v>
      </c>
      <c r="N4523" s="344" t="s">
        <v>4090</v>
      </c>
      <c r="O4523" s="341">
        <v>0</v>
      </c>
    </row>
    <row r="4524" spans="1:15" x14ac:dyDescent="0.2">
      <c r="A4524" s="341" t="s">
        <v>9257</v>
      </c>
      <c r="B4524" s="341" t="s">
        <v>9292</v>
      </c>
      <c r="C4524" s="342" t="s">
        <v>6836</v>
      </c>
      <c r="D4524" s="342" t="s">
        <v>6837</v>
      </c>
      <c r="E4524" s="342" t="s">
        <v>9324</v>
      </c>
      <c r="F4524" s="342" t="s">
        <v>6568</v>
      </c>
      <c r="G4524" s="343">
        <v>9.36</v>
      </c>
      <c r="H4524" s="342" t="s">
        <v>6594</v>
      </c>
      <c r="I4524" s="342" t="s">
        <v>6575</v>
      </c>
      <c r="J4524" s="342" t="s">
        <v>6755</v>
      </c>
      <c r="K4524" s="581" t="s">
        <v>8584</v>
      </c>
      <c r="L4524" s="344" t="s">
        <v>4090</v>
      </c>
      <c r="N4524" s="344" t="s">
        <v>4090</v>
      </c>
      <c r="O4524" s="341" t="s">
        <v>6752</v>
      </c>
    </row>
    <row r="4525" spans="1:15" x14ac:dyDescent="0.2">
      <c r="A4525" s="341" t="s">
        <v>9257</v>
      </c>
      <c r="B4525" s="341" t="s">
        <v>9292</v>
      </c>
      <c r="C4525" s="342" t="s">
        <v>6836</v>
      </c>
      <c r="D4525" s="342" t="s">
        <v>6837</v>
      </c>
      <c r="E4525" s="342" t="s">
        <v>9319</v>
      </c>
      <c r="F4525" s="342" t="s">
        <v>6568</v>
      </c>
      <c r="G4525" s="343">
        <v>29.072000000000003</v>
      </c>
      <c r="H4525" s="342" t="s">
        <v>6594</v>
      </c>
      <c r="I4525" s="342" t="s">
        <v>6575</v>
      </c>
      <c r="J4525" s="342" t="s">
        <v>6755</v>
      </c>
      <c r="K4525" s="581" t="s">
        <v>7093</v>
      </c>
      <c r="L4525" s="344" t="s">
        <v>4090</v>
      </c>
      <c r="N4525" s="344" t="s">
        <v>4090</v>
      </c>
      <c r="O4525" s="341">
        <v>0</v>
      </c>
    </row>
    <row r="4526" spans="1:15" x14ac:dyDescent="0.2">
      <c r="A4526" s="341" t="s">
        <v>9257</v>
      </c>
      <c r="B4526" s="341" t="s">
        <v>9292</v>
      </c>
      <c r="C4526" s="342" t="s">
        <v>6836</v>
      </c>
      <c r="D4526" s="342" t="s">
        <v>6837</v>
      </c>
      <c r="E4526" s="342" t="s">
        <v>9255</v>
      </c>
      <c r="F4526" s="342" t="s">
        <v>6568</v>
      </c>
      <c r="G4526" s="343">
        <v>12.69</v>
      </c>
      <c r="H4526" s="342" t="s">
        <v>6594</v>
      </c>
      <c r="I4526" s="342" t="s">
        <v>6575</v>
      </c>
      <c r="J4526" s="342" t="s">
        <v>6755</v>
      </c>
      <c r="K4526" s="581" t="s">
        <v>7190</v>
      </c>
      <c r="L4526" s="344" t="s">
        <v>4090</v>
      </c>
      <c r="N4526" s="344" t="s">
        <v>4090</v>
      </c>
      <c r="O4526" s="341" t="s">
        <v>6752</v>
      </c>
    </row>
    <row r="4527" spans="1:15" x14ac:dyDescent="0.2">
      <c r="A4527" s="341" t="s">
        <v>9257</v>
      </c>
      <c r="B4527" s="341" t="s">
        <v>9292</v>
      </c>
      <c r="C4527" s="342" t="s">
        <v>6836</v>
      </c>
      <c r="D4527" s="342" t="s">
        <v>6837</v>
      </c>
      <c r="E4527" s="342" t="s">
        <v>9255</v>
      </c>
      <c r="F4527" s="342" t="s">
        <v>6568</v>
      </c>
      <c r="G4527" s="343">
        <v>11.76</v>
      </c>
      <c r="H4527" s="342" t="s">
        <v>6594</v>
      </c>
      <c r="I4527" s="342" t="s">
        <v>6575</v>
      </c>
      <c r="J4527" s="342" t="s">
        <v>6755</v>
      </c>
      <c r="K4527" s="581" t="s">
        <v>8280</v>
      </c>
      <c r="L4527" s="344" t="s">
        <v>4090</v>
      </c>
      <c r="N4527" s="344" t="s">
        <v>4090</v>
      </c>
      <c r="O4527" s="341">
        <v>0</v>
      </c>
    </row>
    <row r="4528" spans="1:15" x14ac:dyDescent="0.2">
      <c r="A4528" s="341" t="s">
        <v>9257</v>
      </c>
      <c r="B4528" s="341" t="s">
        <v>9292</v>
      </c>
      <c r="C4528" s="342" t="s">
        <v>6836</v>
      </c>
      <c r="D4528" s="342" t="s">
        <v>6837</v>
      </c>
      <c r="E4528" s="342" t="s">
        <v>9255</v>
      </c>
      <c r="F4528" s="342" t="s">
        <v>6568</v>
      </c>
      <c r="G4528" s="343">
        <v>29.835000000000001</v>
      </c>
      <c r="H4528" s="342" t="s">
        <v>6594</v>
      </c>
      <c r="I4528" s="342" t="s">
        <v>6575</v>
      </c>
      <c r="J4528" s="342" t="s">
        <v>6755</v>
      </c>
      <c r="K4528" s="581" t="s">
        <v>7412</v>
      </c>
      <c r="L4528" s="344" t="s">
        <v>4090</v>
      </c>
      <c r="N4528" s="344" t="s">
        <v>4090</v>
      </c>
      <c r="O4528" s="341" t="s">
        <v>6752</v>
      </c>
    </row>
    <row r="4529" spans="1:15" x14ac:dyDescent="0.2">
      <c r="A4529" s="341" t="s">
        <v>9257</v>
      </c>
      <c r="B4529" s="341" t="s">
        <v>9292</v>
      </c>
      <c r="C4529" s="342" t="s">
        <v>6836</v>
      </c>
      <c r="D4529" s="342" t="s">
        <v>6837</v>
      </c>
      <c r="E4529" s="342" t="s">
        <v>9324</v>
      </c>
      <c r="F4529" s="342" t="s">
        <v>6568</v>
      </c>
      <c r="G4529" s="343">
        <v>22.88</v>
      </c>
      <c r="H4529" s="342" t="s">
        <v>6594</v>
      </c>
      <c r="I4529" s="342" t="s">
        <v>6575</v>
      </c>
      <c r="J4529" s="342" t="s">
        <v>6755</v>
      </c>
      <c r="K4529" s="581" t="s">
        <v>6641</v>
      </c>
      <c r="L4529" s="344" t="s">
        <v>4090</v>
      </c>
      <c r="N4529" s="344" t="s">
        <v>4090</v>
      </c>
      <c r="O4529" s="341" t="s">
        <v>6752</v>
      </c>
    </row>
    <row r="4530" spans="1:15" x14ac:dyDescent="0.2">
      <c r="A4530" s="341" t="s">
        <v>9257</v>
      </c>
      <c r="B4530" s="341" t="s">
        <v>9292</v>
      </c>
      <c r="C4530" s="342" t="s">
        <v>6836</v>
      </c>
      <c r="D4530" s="342" t="s">
        <v>6837</v>
      </c>
      <c r="E4530" s="342" t="s">
        <v>9337</v>
      </c>
      <c r="F4530" s="342" t="s">
        <v>6568</v>
      </c>
      <c r="G4530" s="343">
        <v>7.5</v>
      </c>
      <c r="H4530" s="342" t="s">
        <v>6594</v>
      </c>
      <c r="I4530" s="342" t="s">
        <v>6575</v>
      </c>
      <c r="J4530" s="342" t="s">
        <v>6755</v>
      </c>
      <c r="K4530" s="581" t="s">
        <v>8585</v>
      </c>
      <c r="L4530" s="344" t="s">
        <v>4090</v>
      </c>
      <c r="N4530" s="344" t="s">
        <v>4090</v>
      </c>
      <c r="O4530" s="341" t="s">
        <v>6752</v>
      </c>
    </row>
    <row r="4531" spans="1:15" x14ac:dyDescent="0.2">
      <c r="A4531" s="341" t="s">
        <v>9257</v>
      </c>
      <c r="B4531" s="341" t="s">
        <v>9292</v>
      </c>
      <c r="C4531" s="342" t="s">
        <v>6836</v>
      </c>
      <c r="D4531" s="342" t="s">
        <v>6837</v>
      </c>
      <c r="E4531" s="342" t="s">
        <v>9337</v>
      </c>
      <c r="F4531" s="342" t="s">
        <v>6568</v>
      </c>
      <c r="G4531" s="343">
        <v>22.44</v>
      </c>
      <c r="H4531" s="342" t="s">
        <v>6594</v>
      </c>
      <c r="I4531" s="342" t="s">
        <v>6575</v>
      </c>
      <c r="J4531" s="342" t="s">
        <v>6755</v>
      </c>
      <c r="K4531" s="581" t="s">
        <v>6858</v>
      </c>
      <c r="L4531" s="344" t="s">
        <v>4090</v>
      </c>
      <c r="N4531" s="344" t="s">
        <v>4090</v>
      </c>
      <c r="O4531" s="341" t="s">
        <v>6752</v>
      </c>
    </row>
    <row r="4532" spans="1:15" x14ac:dyDescent="0.2">
      <c r="A4532" s="341" t="s">
        <v>9257</v>
      </c>
      <c r="B4532" s="341" t="s">
        <v>9292</v>
      </c>
      <c r="C4532" s="342" t="s">
        <v>6836</v>
      </c>
      <c r="D4532" s="342" t="s">
        <v>6837</v>
      </c>
      <c r="E4532" s="342" t="s">
        <v>9321</v>
      </c>
      <c r="F4532" s="342" t="s">
        <v>6568</v>
      </c>
      <c r="G4532" s="343">
        <v>5.5200000000000005</v>
      </c>
      <c r="H4532" s="342" t="s">
        <v>6594</v>
      </c>
      <c r="I4532" s="342" t="s">
        <v>6575</v>
      </c>
      <c r="J4532" s="342" t="s">
        <v>6755</v>
      </c>
      <c r="K4532" s="581" t="s">
        <v>6763</v>
      </c>
      <c r="L4532" s="344" t="s">
        <v>4090</v>
      </c>
      <c r="N4532" s="344" t="s">
        <v>4090</v>
      </c>
      <c r="O4532" s="341" t="s">
        <v>6766</v>
      </c>
    </row>
    <row r="4533" spans="1:15" x14ac:dyDescent="0.2">
      <c r="A4533" s="341" t="s">
        <v>9257</v>
      </c>
      <c r="B4533" s="341" t="s">
        <v>9292</v>
      </c>
      <c r="C4533" s="342" t="s">
        <v>6836</v>
      </c>
      <c r="D4533" s="342" t="s">
        <v>6837</v>
      </c>
      <c r="E4533" s="342" t="s">
        <v>9255</v>
      </c>
      <c r="F4533" s="342" t="s">
        <v>6568</v>
      </c>
      <c r="G4533" s="343">
        <v>6.4750000000000005</v>
      </c>
      <c r="H4533" s="342" t="s">
        <v>6594</v>
      </c>
      <c r="I4533" s="342" t="s">
        <v>6575</v>
      </c>
      <c r="J4533" s="342" t="s">
        <v>6755</v>
      </c>
      <c r="K4533" s="581" t="s">
        <v>6788</v>
      </c>
      <c r="L4533" s="344" t="s">
        <v>4090</v>
      </c>
      <c r="N4533" s="344" t="s">
        <v>4090</v>
      </c>
      <c r="O4533" s="341">
        <v>0</v>
      </c>
    </row>
    <row r="4534" spans="1:15" x14ac:dyDescent="0.2">
      <c r="A4534" s="341" t="s">
        <v>9257</v>
      </c>
      <c r="B4534" s="341" t="s">
        <v>9292</v>
      </c>
      <c r="C4534" s="342" t="s">
        <v>6836</v>
      </c>
      <c r="D4534" s="342" t="s">
        <v>6837</v>
      </c>
      <c r="E4534" s="342" t="s">
        <v>9334</v>
      </c>
      <c r="F4534" s="342" t="s">
        <v>6568</v>
      </c>
      <c r="G4534" s="343">
        <v>10.290000000000001</v>
      </c>
      <c r="H4534" s="342" t="s">
        <v>6594</v>
      </c>
      <c r="I4534" s="342" t="s">
        <v>6575</v>
      </c>
      <c r="J4534" s="342" t="s">
        <v>6755</v>
      </c>
      <c r="K4534" s="581" t="s">
        <v>7098</v>
      </c>
      <c r="L4534" s="344" t="s">
        <v>4090</v>
      </c>
      <c r="N4534" s="344" t="s">
        <v>4090</v>
      </c>
      <c r="O4534" s="341" t="s">
        <v>6752</v>
      </c>
    </row>
    <row r="4535" spans="1:15" x14ac:dyDescent="0.2">
      <c r="A4535" s="341" t="s">
        <v>9257</v>
      </c>
      <c r="B4535" s="341" t="s">
        <v>9292</v>
      </c>
      <c r="C4535" s="342" t="s">
        <v>6836</v>
      </c>
      <c r="D4535" s="342" t="s">
        <v>6837</v>
      </c>
      <c r="E4535" s="342" t="s">
        <v>9326</v>
      </c>
      <c r="F4535" s="342" t="s">
        <v>6568</v>
      </c>
      <c r="G4535" s="343">
        <v>28.665000000000003</v>
      </c>
      <c r="H4535" s="342" t="s">
        <v>6594</v>
      </c>
      <c r="I4535" s="342" t="s">
        <v>6575</v>
      </c>
      <c r="J4535" s="342" t="s">
        <v>6755</v>
      </c>
      <c r="K4535" s="581" t="s">
        <v>7548</v>
      </c>
      <c r="L4535" s="344" t="s">
        <v>4090</v>
      </c>
      <c r="N4535" s="344" t="s">
        <v>4090</v>
      </c>
      <c r="O4535" s="341" t="s">
        <v>6752</v>
      </c>
    </row>
    <row r="4536" spans="1:15" x14ac:dyDescent="0.2">
      <c r="A4536" s="341" t="s">
        <v>9257</v>
      </c>
      <c r="B4536" s="341" t="s">
        <v>9292</v>
      </c>
      <c r="C4536" s="342" t="s">
        <v>6836</v>
      </c>
      <c r="D4536" s="342" t="s">
        <v>6837</v>
      </c>
      <c r="E4536" s="342" t="s">
        <v>9326</v>
      </c>
      <c r="F4536" s="342" t="s">
        <v>6568</v>
      </c>
      <c r="G4536" s="343">
        <v>21.84</v>
      </c>
      <c r="H4536" s="342" t="s">
        <v>6594</v>
      </c>
      <c r="I4536" s="342" t="s">
        <v>6575</v>
      </c>
      <c r="J4536" s="342" t="s">
        <v>6755</v>
      </c>
      <c r="K4536" s="581" t="s">
        <v>7942</v>
      </c>
      <c r="L4536" s="344" t="s">
        <v>4090</v>
      </c>
      <c r="N4536" s="344" t="s">
        <v>4090</v>
      </c>
      <c r="O4536" s="341">
        <v>0</v>
      </c>
    </row>
    <row r="4537" spans="1:15" x14ac:dyDescent="0.2">
      <c r="A4537" s="341" t="s">
        <v>9257</v>
      </c>
      <c r="B4537" s="341" t="s">
        <v>9292</v>
      </c>
      <c r="C4537" s="342" t="s">
        <v>6836</v>
      </c>
      <c r="D4537" s="342" t="s">
        <v>6837</v>
      </c>
      <c r="E4537" s="342" t="s">
        <v>9325</v>
      </c>
      <c r="F4537" s="342" t="s">
        <v>6568</v>
      </c>
      <c r="G4537" s="343">
        <v>5.0600000000000005</v>
      </c>
      <c r="H4537" s="342" t="s">
        <v>6594</v>
      </c>
      <c r="I4537" s="342" t="s">
        <v>6575</v>
      </c>
      <c r="J4537" s="342" t="s">
        <v>6755</v>
      </c>
      <c r="K4537" s="581" t="s">
        <v>7106</v>
      </c>
      <c r="L4537" s="344" t="s">
        <v>4090</v>
      </c>
      <c r="N4537" s="344" t="s">
        <v>4090</v>
      </c>
      <c r="O4537" s="341">
        <v>0</v>
      </c>
    </row>
    <row r="4538" spans="1:15" x14ac:dyDescent="0.2">
      <c r="A4538" s="341" t="s">
        <v>9257</v>
      </c>
      <c r="B4538" s="341" t="s">
        <v>9292</v>
      </c>
      <c r="C4538" s="342" t="s">
        <v>6836</v>
      </c>
      <c r="D4538" s="342" t="s">
        <v>6837</v>
      </c>
      <c r="E4538" s="342" t="s">
        <v>9324</v>
      </c>
      <c r="F4538" s="342" t="s">
        <v>6568</v>
      </c>
      <c r="G4538" s="343">
        <v>11.73</v>
      </c>
      <c r="H4538" s="342" t="s">
        <v>6594</v>
      </c>
      <c r="I4538" s="342" t="s">
        <v>6575</v>
      </c>
      <c r="J4538" s="342" t="s">
        <v>6755</v>
      </c>
      <c r="K4538" s="581" t="s">
        <v>7102</v>
      </c>
      <c r="L4538" s="344" t="s">
        <v>4090</v>
      </c>
      <c r="N4538" s="344" t="s">
        <v>4090</v>
      </c>
      <c r="O4538" s="341">
        <v>0</v>
      </c>
    </row>
    <row r="4539" spans="1:15" x14ac:dyDescent="0.2">
      <c r="A4539" s="341" t="s">
        <v>9257</v>
      </c>
      <c r="B4539" s="341" t="s">
        <v>9292</v>
      </c>
      <c r="C4539" s="342" t="s">
        <v>6836</v>
      </c>
      <c r="D4539" s="342" t="s">
        <v>6837</v>
      </c>
      <c r="E4539" s="342" t="s">
        <v>9325</v>
      </c>
      <c r="F4539" s="342" t="s">
        <v>6568</v>
      </c>
      <c r="G4539" s="343">
        <v>7.1400000000000006</v>
      </c>
      <c r="H4539" s="342" t="s">
        <v>6594</v>
      </c>
      <c r="I4539" s="342" t="s">
        <v>6575</v>
      </c>
      <c r="J4539" s="342" t="s">
        <v>6755</v>
      </c>
      <c r="K4539" s="581" t="s">
        <v>6980</v>
      </c>
      <c r="L4539" s="344" t="s">
        <v>4090</v>
      </c>
      <c r="N4539" s="344" t="s">
        <v>4090</v>
      </c>
      <c r="O4539" s="341">
        <v>0</v>
      </c>
    </row>
    <row r="4540" spans="1:15" x14ac:dyDescent="0.2">
      <c r="A4540" s="341" t="s">
        <v>9257</v>
      </c>
      <c r="B4540" s="341" t="s">
        <v>9292</v>
      </c>
      <c r="C4540" s="342" t="s">
        <v>6836</v>
      </c>
      <c r="D4540" s="342" t="s">
        <v>6837</v>
      </c>
      <c r="E4540" s="342" t="s">
        <v>9334</v>
      </c>
      <c r="F4540" s="342" t="s">
        <v>6568</v>
      </c>
      <c r="G4540" s="343">
        <v>10.57</v>
      </c>
      <c r="H4540" s="342" t="s">
        <v>6594</v>
      </c>
      <c r="I4540" s="342" t="s">
        <v>6575</v>
      </c>
      <c r="J4540" s="342" t="s">
        <v>6755</v>
      </c>
      <c r="K4540" s="581" t="s">
        <v>7991</v>
      </c>
      <c r="L4540" s="344" t="s">
        <v>4090</v>
      </c>
      <c r="N4540" s="344" t="s">
        <v>4090</v>
      </c>
      <c r="O4540" s="341">
        <v>0</v>
      </c>
    </row>
    <row r="4541" spans="1:15" x14ac:dyDescent="0.2">
      <c r="A4541" s="341" t="s">
        <v>9257</v>
      </c>
      <c r="B4541" s="341" t="s">
        <v>9292</v>
      </c>
      <c r="C4541" s="342" t="s">
        <v>6836</v>
      </c>
      <c r="D4541" s="342" t="s">
        <v>6837</v>
      </c>
      <c r="E4541" s="342" t="s">
        <v>9323</v>
      </c>
      <c r="F4541" s="342" t="s">
        <v>6568</v>
      </c>
      <c r="G4541" s="343">
        <v>9.18</v>
      </c>
      <c r="H4541" s="342" t="s">
        <v>6594</v>
      </c>
      <c r="I4541" s="342" t="s">
        <v>6575</v>
      </c>
      <c r="J4541" s="342" t="s">
        <v>6755</v>
      </c>
      <c r="K4541" s="581" t="s">
        <v>8328</v>
      </c>
      <c r="L4541" s="344" t="s">
        <v>4090</v>
      </c>
      <c r="N4541" s="344" t="s">
        <v>4090</v>
      </c>
      <c r="O4541" s="341" t="s">
        <v>6766</v>
      </c>
    </row>
    <row r="4542" spans="1:15" x14ac:dyDescent="0.2">
      <c r="A4542" s="341" t="s">
        <v>9257</v>
      </c>
      <c r="B4542" s="341" t="s">
        <v>9292</v>
      </c>
      <c r="C4542" s="342" t="s">
        <v>6836</v>
      </c>
      <c r="D4542" s="342" t="s">
        <v>6837</v>
      </c>
      <c r="E4542" s="342" t="s">
        <v>9332</v>
      </c>
      <c r="F4542" s="342" t="s">
        <v>6568</v>
      </c>
      <c r="G4542" s="343">
        <v>2.5</v>
      </c>
      <c r="H4542" s="342" t="s">
        <v>6594</v>
      </c>
      <c r="I4542" s="342" t="s">
        <v>6575</v>
      </c>
      <c r="J4542" s="342" t="s">
        <v>6755</v>
      </c>
      <c r="K4542" s="581" t="s">
        <v>8586</v>
      </c>
      <c r="L4542" s="344" t="s">
        <v>4090</v>
      </c>
      <c r="N4542" s="344" t="s">
        <v>4090</v>
      </c>
      <c r="O4542" s="341">
        <v>0</v>
      </c>
    </row>
    <row r="4543" spans="1:15" x14ac:dyDescent="0.2">
      <c r="A4543" s="341" t="s">
        <v>9257</v>
      </c>
      <c r="B4543" s="341" t="s">
        <v>9292</v>
      </c>
      <c r="C4543" s="342" t="s">
        <v>6836</v>
      </c>
      <c r="D4543" s="342" t="s">
        <v>6837</v>
      </c>
      <c r="E4543" s="342" t="s">
        <v>9324</v>
      </c>
      <c r="F4543" s="342" t="s">
        <v>6568</v>
      </c>
      <c r="G4543" s="343">
        <v>31.92</v>
      </c>
      <c r="H4543" s="342" t="s">
        <v>6594</v>
      </c>
      <c r="I4543" s="342" t="s">
        <v>6575</v>
      </c>
      <c r="J4543" s="342" t="s">
        <v>6755</v>
      </c>
      <c r="K4543" s="581" t="s">
        <v>8320</v>
      </c>
      <c r="L4543" s="344" t="s">
        <v>4090</v>
      </c>
      <c r="N4543" s="344" t="s">
        <v>4090</v>
      </c>
      <c r="O4543" s="341" t="s">
        <v>6752</v>
      </c>
    </row>
    <row r="4544" spans="1:15" x14ac:dyDescent="0.2">
      <c r="A4544" s="341" t="s">
        <v>9257</v>
      </c>
      <c r="B4544" s="341" t="s">
        <v>9292</v>
      </c>
      <c r="C4544" s="342" t="s">
        <v>6836</v>
      </c>
      <c r="D4544" s="342" t="s">
        <v>6837</v>
      </c>
      <c r="E4544" s="342" t="s">
        <v>9337</v>
      </c>
      <c r="F4544" s="342" t="s">
        <v>6568</v>
      </c>
      <c r="G4544" s="343">
        <v>30.400000000000002</v>
      </c>
      <c r="H4544" s="342" t="s">
        <v>6594</v>
      </c>
      <c r="I4544" s="342" t="s">
        <v>6575</v>
      </c>
      <c r="J4544" s="342" t="s">
        <v>6755</v>
      </c>
      <c r="K4544" s="581" t="s">
        <v>7941</v>
      </c>
      <c r="L4544" s="344" t="s">
        <v>4090</v>
      </c>
      <c r="N4544" s="344" t="s">
        <v>4090</v>
      </c>
      <c r="O4544" s="341" t="s">
        <v>6752</v>
      </c>
    </row>
    <row r="4545" spans="1:15" x14ac:dyDescent="0.2">
      <c r="A4545" s="341" t="s">
        <v>9257</v>
      </c>
      <c r="B4545" s="341" t="s">
        <v>9292</v>
      </c>
      <c r="C4545" s="342" t="s">
        <v>6836</v>
      </c>
      <c r="D4545" s="342" t="s">
        <v>6837</v>
      </c>
      <c r="E4545" s="342" t="s">
        <v>9337</v>
      </c>
      <c r="F4545" s="342" t="s">
        <v>6568</v>
      </c>
      <c r="G4545" s="343">
        <v>20.240000000000002</v>
      </c>
      <c r="H4545" s="342" t="s">
        <v>6594</v>
      </c>
      <c r="I4545" s="342" t="s">
        <v>6575</v>
      </c>
      <c r="J4545" s="342" t="s">
        <v>6755</v>
      </c>
      <c r="K4545" s="581" t="s">
        <v>8587</v>
      </c>
      <c r="L4545" s="344" t="s">
        <v>4090</v>
      </c>
      <c r="N4545" s="344" t="s">
        <v>4090</v>
      </c>
      <c r="O4545" s="341">
        <v>0</v>
      </c>
    </row>
    <row r="4546" spans="1:15" x14ac:dyDescent="0.2">
      <c r="A4546" s="341" t="s">
        <v>9257</v>
      </c>
      <c r="B4546" s="341" t="s">
        <v>9292</v>
      </c>
      <c r="C4546" s="342" t="s">
        <v>6836</v>
      </c>
      <c r="D4546" s="342" t="s">
        <v>6837</v>
      </c>
      <c r="E4546" s="342" t="s">
        <v>9324</v>
      </c>
      <c r="F4546" s="342" t="s">
        <v>6568</v>
      </c>
      <c r="G4546" s="343">
        <v>20.7</v>
      </c>
      <c r="H4546" s="342" t="s">
        <v>6594</v>
      </c>
      <c r="I4546" s="342" t="s">
        <v>6575</v>
      </c>
      <c r="J4546" s="342" t="s">
        <v>6755</v>
      </c>
      <c r="K4546" s="581" t="s">
        <v>8587</v>
      </c>
      <c r="L4546" s="344" t="s">
        <v>4090</v>
      </c>
      <c r="N4546" s="344" t="s">
        <v>4090</v>
      </c>
      <c r="O4546" s="341">
        <v>0</v>
      </c>
    </row>
    <row r="4547" spans="1:15" x14ac:dyDescent="0.2">
      <c r="A4547" s="341" t="s">
        <v>9257</v>
      </c>
      <c r="B4547" s="341" t="s">
        <v>9292</v>
      </c>
      <c r="C4547" s="342" t="s">
        <v>6836</v>
      </c>
      <c r="D4547" s="342" t="s">
        <v>6837</v>
      </c>
      <c r="E4547" s="342" t="s">
        <v>9324</v>
      </c>
      <c r="F4547" s="342" t="s">
        <v>6568</v>
      </c>
      <c r="G4547" s="343">
        <v>7.4</v>
      </c>
      <c r="H4547" s="342" t="s">
        <v>6594</v>
      </c>
      <c r="I4547" s="342" t="s">
        <v>6575</v>
      </c>
      <c r="J4547" s="342" t="s">
        <v>6755</v>
      </c>
      <c r="K4547" s="581" t="s">
        <v>7132</v>
      </c>
      <c r="L4547" s="344" t="s">
        <v>4090</v>
      </c>
      <c r="N4547" s="344" t="s">
        <v>4090</v>
      </c>
      <c r="O4547" s="341">
        <v>0</v>
      </c>
    </row>
    <row r="4548" spans="1:15" x14ac:dyDescent="0.2">
      <c r="A4548" s="341" t="s">
        <v>9257</v>
      </c>
      <c r="B4548" s="341" t="s">
        <v>9292</v>
      </c>
      <c r="C4548" s="342" t="s">
        <v>6836</v>
      </c>
      <c r="D4548" s="342" t="s">
        <v>6837</v>
      </c>
      <c r="E4548" s="342" t="s">
        <v>9324</v>
      </c>
      <c r="F4548" s="342" t="s">
        <v>6568</v>
      </c>
      <c r="G4548" s="343">
        <v>7.4</v>
      </c>
      <c r="H4548" s="342" t="s">
        <v>6594</v>
      </c>
      <c r="I4548" s="342" t="s">
        <v>6575</v>
      </c>
      <c r="J4548" s="342" t="s">
        <v>6755</v>
      </c>
      <c r="K4548" s="581" t="s">
        <v>8588</v>
      </c>
      <c r="L4548" s="344" t="s">
        <v>4090</v>
      </c>
      <c r="N4548" s="344" t="s">
        <v>4090</v>
      </c>
      <c r="O4548" s="341">
        <v>0</v>
      </c>
    </row>
    <row r="4549" spans="1:15" x14ac:dyDescent="0.2">
      <c r="A4549" s="341" t="s">
        <v>9257</v>
      </c>
      <c r="B4549" s="341" t="s">
        <v>9292</v>
      </c>
      <c r="C4549" s="342" t="s">
        <v>6836</v>
      </c>
      <c r="D4549" s="342" t="s">
        <v>6837</v>
      </c>
      <c r="E4549" s="342" t="s">
        <v>9337</v>
      </c>
      <c r="F4549" s="342" t="s">
        <v>6568</v>
      </c>
      <c r="G4549" s="343">
        <v>30.135000000000002</v>
      </c>
      <c r="H4549" s="342" t="s">
        <v>6594</v>
      </c>
      <c r="I4549" s="342" t="s">
        <v>6575</v>
      </c>
      <c r="J4549" s="342" t="s">
        <v>6755</v>
      </c>
      <c r="K4549" s="581" t="s">
        <v>6895</v>
      </c>
      <c r="L4549" s="344" t="s">
        <v>4090</v>
      </c>
      <c r="N4549" s="344" t="s">
        <v>4090</v>
      </c>
      <c r="O4549" s="341" t="s">
        <v>6752</v>
      </c>
    </row>
    <row r="4550" spans="1:15" x14ac:dyDescent="0.2">
      <c r="A4550" s="341" t="s">
        <v>9257</v>
      </c>
      <c r="B4550" s="341" t="s">
        <v>9292</v>
      </c>
      <c r="C4550" s="342" t="s">
        <v>6836</v>
      </c>
      <c r="D4550" s="342" t="s">
        <v>6837</v>
      </c>
      <c r="E4550" s="342" t="s">
        <v>9334</v>
      </c>
      <c r="F4550" s="342" t="s">
        <v>6568</v>
      </c>
      <c r="G4550" s="343">
        <v>7.84</v>
      </c>
      <c r="H4550" s="342" t="s">
        <v>6594</v>
      </c>
      <c r="I4550" s="342" t="s">
        <v>6575</v>
      </c>
      <c r="J4550" s="342" t="s">
        <v>6755</v>
      </c>
      <c r="K4550" s="581" t="s">
        <v>8144</v>
      </c>
      <c r="L4550" s="344" t="s">
        <v>4090</v>
      </c>
      <c r="N4550" s="344" t="s">
        <v>4090</v>
      </c>
      <c r="O4550" s="341" t="s">
        <v>6766</v>
      </c>
    </row>
    <row r="4551" spans="1:15" x14ac:dyDescent="0.2">
      <c r="A4551" s="341" t="s">
        <v>9257</v>
      </c>
      <c r="B4551" s="341" t="s">
        <v>9292</v>
      </c>
      <c r="C4551" s="342" t="s">
        <v>6836</v>
      </c>
      <c r="D4551" s="342" t="s">
        <v>6837</v>
      </c>
      <c r="E4551" s="342" t="s">
        <v>9334</v>
      </c>
      <c r="F4551" s="342" t="s">
        <v>6568</v>
      </c>
      <c r="G4551" s="343">
        <v>8.74</v>
      </c>
      <c r="H4551" s="342" t="s">
        <v>6594</v>
      </c>
      <c r="I4551" s="342" t="s">
        <v>6575</v>
      </c>
      <c r="J4551" s="342" t="s">
        <v>6755</v>
      </c>
      <c r="K4551" s="581" t="s">
        <v>7103</v>
      </c>
      <c r="L4551" s="344" t="s">
        <v>4090</v>
      </c>
      <c r="N4551" s="344" t="s">
        <v>4090</v>
      </c>
      <c r="O4551" s="341">
        <v>0</v>
      </c>
    </row>
    <row r="4552" spans="1:15" x14ac:dyDescent="0.2">
      <c r="A4552" s="341" t="s">
        <v>9257</v>
      </c>
      <c r="B4552" s="341" t="s">
        <v>9292</v>
      </c>
      <c r="C4552" s="342" t="s">
        <v>6836</v>
      </c>
      <c r="D4552" s="342" t="s">
        <v>6837</v>
      </c>
      <c r="E4552" s="342" t="s">
        <v>9334</v>
      </c>
      <c r="F4552" s="342" t="s">
        <v>6568</v>
      </c>
      <c r="G4552" s="343">
        <v>7.79</v>
      </c>
      <c r="H4552" s="342" t="s">
        <v>6594</v>
      </c>
      <c r="I4552" s="342" t="s">
        <v>6575</v>
      </c>
      <c r="J4552" s="342" t="s">
        <v>6755</v>
      </c>
      <c r="K4552" s="581" t="s">
        <v>7943</v>
      </c>
      <c r="L4552" s="344" t="s">
        <v>4090</v>
      </c>
      <c r="N4552" s="344" t="s">
        <v>4090</v>
      </c>
      <c r="O4552" s="341">
        <v>0</v>
      </c>
    </row>
    <row r="4553" spans="1:15" x14ac:dyDescent="0.2">
      <c r="A4553" s="341" t="s">
        <v>9257</v>
      </c>
      <c r="B4553" s="341" t="s">
        <v>9292</v>
      </c>
      <c r="C4553" s="342" t="s">
        <v>6836</v>
      </c>
      <c r="D4553" s="342" t="s">
        <v>6837</v>
      </c>
      <c r="E4553" s="342" t="s">
        <v>9337</v>
      </c>
      <c r="F4553" s="342" t="s">
        <v>6568</v>
      </c>
      <c r="G4553" s="343">
        <v>10.92</v>
      </c>
      <c r="H4553" s="342" t="s">
        <v>6594</v>
      </c>
      <c r="I4553" s="342" t="s">
        <v>6575</v>
      </c>
      <c r="J4553" s="342" t="s">
        <v>6755</v>
      </c>
      <c r="K4553" s="581" t="s">
        <v>6768</v>
      </c>
      <c r="L4553" s="344" t="s">
        <v>4090</v>
      </c>
      <c r="N4553" s="344" t="s">
        <v>4090</v>
      </c>
      <c r="O4553" s="341">
        <v>0</v>
      </c>
    </row>
    <row r="4554" spans="1:15" x14ac:dyDescent="0.2">
      <c r="A4554" s="341" t="s">
        <v>9257</v>
      </c>
      <c r="B4554" s="341" t="s">
        <v>9292</v>
      </c>
      <c r="C4554" s="342" t="s">
        <v>6836</v>
      </c>
      <c r="D4554" s="342" t="s">
        <v>6837</v>
      </c>
      <c r="E4554" s="342" t="s">
        <v>9337</v>
      </c>
      <c r="F4554" s="342" t="s">
        <v>6568</v>
      </c>
      <c r="G4554" s="343">
        <v>8.1</v>
      </c>
      <c r="H4554" s="342" t="s">
        <v>6594</v>
      </c>
      <c r="I4554" s="342" t="s">
        <v>6575</v>
      </c>
      <c r="J4554" s="342" t="s">
        <v>6755</v>
      </c>
      <c r="K4554" s="581" t="s">
        <v>6763</v>
      </c>
      <c r="L4554" s="344" t="s">
        <v>4090</v>
      </c>
      <c r="N4554" s="344" t="s">
        <v>4090</v>
      </c>
      <c r="O4554" s="341" t="s">
        <v>6766</v>
      </c>
    </row>
    <row r="4555" spans="1:15" x14ac:dyDescent="0.2">
      <c r="A4555" s="341" t="s">
        <v>9257</v>
      </c>
      <c r="B4555" s="341" t="s">
        <v>9292</v>
      </c>
      <c r="C4555" s="342" t="s">
        <v>6836</v>
      </c>
      <c r="D4555" s="342" t="s">
        <v>6837</v>
      </c>
      <c r="E4555" s="342" t="s">
        <v>9255</v>
      </c>
      <c r="F4555" s="342" t="s">
        <v>6568</v>
      </c>
      <c r="G4555" s="343">
        <v>24.91</v>
      </c>
      <c r="H4555" s="342" t="s">
        <v>6594</v>
      </c>
      <c r="I4555" s="342" t="s">
        <v>6575</v>
      </c>
      <c r="J4555" s="342" t="s">
        <v>6755</v>
      </c>
      <c r="K4555" s="581" t="s">
        <v>6788</v>
      </c>
      <c r="L4555" s="344" t="s">
        <v>4090</v>
      </c>
      <c r="N4555" s="344" t="s">
        <v>4090</v>
      </c>
      <c r="O4555" s="341">
        <v>0</v>
      </c>
    </row>
    <row r="4556" spans="1:15" x14ac:dyDescent="0.2">
      <c r="A4556" s="341" t="s">
        <v>9257</v>
      </c>
      <c r="B4556" s="341" t="s">
        <v>9292</v>
      </c>
      <c r="C4556" s="342" t="s">
        <v>6836</v>
      </c>
      <c r="D4556" s="342" t="s">
        <v>6837</v>
      </c>
      <c r="E4556" s="342" t="s">
        <v>9324</v>
      </c>
      <c r="F4556" s="342" t="s">
        <v>6568</v>
      </c>
      <c r="G4556" s="343">
        <v>5.75</v>
      </c>
      <c r="H4556" s="342" t="s">
        <v>6594</v>
      </c>
      <c r="I4556" s="342" t="s">
        <v>6575</v>
      </c>
      <c r="J4556" s="342" t="s">
        <v>6755</v>
      </c>
      <c r="K4556" s="581" t="s">
        <v>7102</v>
      </c>
      <c r="L4556" s="344" t="s">
        <v>4090</v>
      </c>
      <c r="N4556" s="344" t="s">
        <v>4090</v>
      </c>
      <c r="O4556" s="341">
        <v>0</v>
      </c>
    </row>
    <row r="4557" spans="1:15" x14ac:dyDescent="0.2">
      <c r="A4557" s="341" t="s">
        <v>9257</v>
      </c>
      <c r="B4557" s="341" t="s">
        <v>9281</v>
      </c>
      <c r="C4557" s="342" t="s">
        <v>8589</v>
      </c>
      <c r="D4557" s="342" t="s">
        <v>6709</v>
      </c>
      <c r="E4557" s="342" t="s">
        <v>9324</v>
      </c>
      <c r="F4557" s="342" t="s">
        <v>6568</v>
      </c>
      <c r="G4557" s="343">
        <v>6.4</v>
      </c>
      <c r="H4557" s="342" t="s">
        <v>6594</v>
      </c>
      <c r="I4557" s="342" t="s">
        <v>6575</v>
      </c>
      <c r="J4557" s="342" t="s">
        <v>6755</v>
      </c>
      <c r="K4557" s="581" t="s">
        <v>6966</v>
      </c>
      <c r="L4557" s="344" t="s">
        <v>4090</v>
      </c>
      <c r="N4557" s="344" t="s">
        <v>4090</v>
      </c>
      <c r="O4557" s="341" t="s">
        <v>6766</v>
      </c>
    </row>
    <row r="4558" spans="1:15" x14ac:dyDescent="0.2">
      <c r="A4558" s="341" t="s">
        <v>9257</v>
      </c>
      <c r="B4558" s="341" t="s">
        <v>9281</v>
      </c>
      <c r="C4558" s="342" t="s">
        <v>8589</v>
      </c>
      <c r="D4558" s="342" t="s">
        <v>6709</v>
      </c>
      <c r="E4558" s="342" t="s">
        <v>9334</v>
      </c>
      <c r="F4558" s="342" t="s">
        <v>6568</v>
      </c>
      <c r="G4558" s="343">
        <v>3.06</v>
      </c>
      <c r="H4558" s="342" t="s">
        <v>6594</v>
      </c>
      <c r="I4558" s="342" t="s">
        <v>6575</v>
      </c>
      <c r="J4558" s="342" t="s">
        <v>6755</v>
      </c>
      <c r="K4558" s="581" t="s">
        <v>6862</v>
      </c>
      <c r="L4558" s="344" t="s">
        <v>4090</v>
      </c>
      <c r="N4558" s="344" t="s">
        <v>4090</v>
      </c>
      <c r="O4558" s="341" t="s">
        <v>6766</v>
      </c>
    </row>
    <row r="4559" spans="1:15" x14ac:dyDescent="0.2">
      <c r="A4559" s="341" t="s">
        <v>9257</v>
      </c>
      <c r="B4559" s="341" t="s">
        <v>9281</v>
      </c>
      <c r="C4559" s="342" t="s">
        <v>6708</v>
      </c>
      <c r="D4559" s="342" t="s">
        <v>6709</v>
      </c>
      <c r="E4559" s="342" t="s">
        <v>9255</v>
      </c>
      <c r="F4559" s="342" t="s">
        <v>6568</v>
      </c>
      <c r="G4559" s="343">
        <v>5.4</v>
      </c>
      <c r="H4559" s="342" t="s">
        <v>6594</v>
      </c>
      <c r="I4559" s="342" t="s">
        <v>6575</v>
      </c>
      <c r="J4559" s="342" t="s">
        <v>6755</v>
      </c>
      <c r="K4559" s="581" t="s">
        <v>8590</v>
      </c>
      <c r="L4559" s="344" t="s">
        <v>4090</v>
      </c>
      <c r="N4559" s="344" t="s">
        <v>4090</v>
      </c>
      <c r="O4559" s="341" t="s">
        <v>6752</v>
      </c>
    </row>
    <row r="4560" spans="1:15" x14ac:dyDescent="0.2">
      <c r="A4560" s="341" t="s">
        <v>9257</v>
      </c>
      <c r="B4560" s="341" t="s">
        <v>9281</v>
      </c>
      <c r="C4560" s="342" t="s">
        <v>6708</v>
      </c>
      <c r="D4560" s="342" t="s">
        <v>6709</v>
      </c>
      <c r="E4560" s="342" t="s">
        <v>9256</v>
      </c>
      <c r="F4560" s="342" t="s">
        <v>6568</v>
      </c>
      <c r="G4560" s="343">
        <v>6</v>
      </c>
      <c r="H4560" s="342" t="s">
        <v>6594</v>
      </c>
      <c r="I4560" s="342" t="s">
        <v>6575</v>
      </c>
      <c r="J4560" s="342" t="s">
        <v>6755</v>
      </c>
      <c r="K4560" s="581" t="s">
        <v>6890</v>
      </c>
      <c r="L4560" s="344" t="s">
        <v>4090</v>
      </c>
      <c r="N4560" s="344" t="s">
        <v>4090</v>
      </c>
      <c r="O4560" s="341" t="s">
        <v>6766</v>
      </c>
    </row>
    <row r="4561" spans="1:15" x14ac:dyDescent="0.2">
      <c r="A4561" s="341" t="s">
        <v>9257</v>
      </c>
      <c r="B4561" s="341" t="s">
        <v>9281</v>
      </c>
      <c r="C4561" s="342" t="s">
        <v>6708</v>
      </c>
      <c r="D4561" s="342" t="s">
        <v>6709</v>
      </c>
      <c r="E4561" s="342" t="s">
        <v>9324</v>
      </c>
      <c r="F4561" s="342" t="s">
        <v>6568</v>
      </c>
      <c r="G4561" s="343">
        <v>9.66</v>
      </c>
      <c r="H4561" s="342" t="s">
        <v>6594</v>
      </c>
      <c r="I4561" s="342" t="s">
        <v>6575</v>
      </c>
      <c r="J4561" s="342" t="s">
        <v>6755</v>
      </c>
      <c r="K4561" s="581" t="s">
        <v>8591</v>
      </c>
      <c r="L4561" s="344" t="s">
        <v>4090</v>
      </c>
      <c r="N4561" s="344" t="s">
        <v>4090</v>
      </c>
      <c r="O4561" s="341" t="s">
        <v>6766</v>
      </c>
    </row>
    <row r="4562" spans="1:15" x14ac:dyDescent="0.2">
      <c r="A4562" s="341" t="s">
        <v>9257</v>
      </c>
      <c r="B4562" s="341" t="s">
        <v>9281</v>
      </c>
      <c r="C4562" s="342" t="s">
        <v>6708</v>
      </c>
      <c r="D4562" s="342" t="s">
        <v>6709</v>
      </c>
      <c r="E4562" s="342" t="s">
        <v>9324</v>
      </c>
      <c r="F4562" s="342" t="s">
        <v>6568</v>
      </c>
      <c r="G4562" s="343">
        <v>6</v>
      </c>
      <c r="H4562" s="342" t="s">
        <v>6594</v>
      </c>
      <c r="I4562" s="342" t="s">
        <v>6575</v>
      </c>
      <c r="J4562" s="342" t="s">
        <v>6755</v>
      </c>
      <c r="K4562" s="581" t="s">
        <v>6756</v>
      </c>
      <c r="L4562" s="344" t="s">
        <v>4090</v>
      </c>
      <c r="N4562" s="344" t="s">
        <v>4090</v>
      </c>
      <c r="O4562" s="341" t="s">
        <v>6752</v>
      </c>
    </row>
    <row r="4563" spans="1:15" x14ac:dyDescent="0.2">
      <c r="A4563" s="341" t="s">
        <v>9257</v>
      </c>
      <c r="B4563" s="341" t="s">
        <v>9281</v>
      </c>
      <c r="C4563" s="342" t="s">
        <v>6708</v>
      </c>
      <c r="D4563" s="342" t="s">
        <v>6709</v>
      </c>
      <c r="E4563" s="342" t="s">
        <v>9256</v>
      </c>
      <c r="F4563" s="342" t="s">
        <v>6568</v>
      </c>
      <c r="G4563" s="343">
        <v>7.59</v>
      </c>
      <c r="H4563" s="342" t="s">
        <v>6594</v>
      </c>
      <c r="I4563" s="342" t="s">
        <v>6575</v>
      </c>
      <c r="J4563" s="342" t="s">
        <v>6755</v>
      </c>
      <c r="K4563" s="581" t="s">
        <v>8592</v>
      </c>
      <c r="L4563" s="344" t="s">
        <v>4090</v>
      </c>
      <c r="N4563" s="344" t="s">
        <v>4090</v>
      </c>
      <c r="O4563" s="341" t="s">
        <v>6766</v>
      </c>
    </row>
    <row r="4564" spans="1:15" x14ac:dyDescent="0.2">
      <c r="A4564" s="341" t="s">
        <v>9257</v>
      </c>
      <c r="B4564" s="341" t="s">
        <v>9281</v>
      </c>
      <c r="C4564" s="342" t="s">
        <v>6708</v>
      </c>
      <c r="D4564" s="342" t="s">
        <v>6709</v>
      </c>
      <c r="E4564" s="342" t="s">
        <v>9256</v>
      </c>
      <c r="F4564" s="342" t="s">
        <v>6568</v>
      </c>
      <c r="G4564" s="343">
        <v>7.59</v>
      </c>
      <c r="H4564" s="342" t="s">
        <v>6594</v>
      </c>
      <c r="I4564" s="342" t="s">
        <v>6575</v>
      </c>
      <c r="J4564" s="342" t="s">
        <v>6755</v>
      </c>
      <c r="K4564" s="581" t="s">
        <v>8592</v>
      </c>
      <c r="L4564" s="344" t="s">
        <v>4090</v>
      </c>
      <c r="N4564" s="344" t="s">
        <v>4090</v>
      </c>
      <c r="O4564" s="341" t="s">
        <v>6766</v>
      </c>
    </row>
    <row r="4565" spans="1:15" x14ac:dyDescent="0.2">
      <c r="A4565" s="341" t="s">
        <v>9257</v>
      </c>
      <c r="B4565" s="341" t="s">
        <v>9281</v>
      </c>
      <c r="C4565" s="342" t="s">
        <v>6708</v>
      </c>
      <c r="D4565" s="342" t="s">
        <v>6709</v>
      </c>
      <c r="E4565" s="342" t="s">
        <v>9334</v>
      </c>
      <c r="F4565" s="342" t="s">
        <v>6568</v>
      </c>
      <c r="G4565" s="343">
        <v>8.82</v>
      </c>
      <c r="H4565" s="342" t="s">
        <v>6594</v>
      </c>
      <c r="I4565" s="342" t="s">
        <v>6575</v>
      </c>
      <c r="J4565" s="342" t="s">
        <v>6755</v>
      </c>
      <c r="K4565" s="581" t="s">
        <v>7672</v>
      </c>
      <c r="L4565" s="344" t="s">
        <v>4090</v>
      </c>
      <c r="N4565" s="344" t="s">
        <v>4090</v>
      </c>
      <c r="O4565" s="341" t="s">
        <v>6752</v>
      </c>
    </row>
    <row r="4566" spans="1:15" x14ac:dyDescent="0.2">
      <c r="A4566" s="341" t="s">
        <v>9257</v>
      </c>
      <c r="B4566" s="341" t="s">
        <v>9281</v>
      </c>
      <c r="C4566" s="342" t="s">
        <v>6708</v>
      </c>
      <c r="D4566" s="342" t="s">
        <v>6709</v>
      </c>
      <c r="E4566" s="342" t="s">
        <v>9321</v>
      </c>
      <c r="F4566" s="342" t="s">
        <v>6568</v>
      </c>
      <c r="G4566" s="343">
        <v>9.8800000000000008</v>
      </c>
      <c r="H4566" s="342" t="s">
        <v>6594</v>
      </c>
      <c r="I4566" s="342" t="s">
        <v>6575</v>
      </c>
      <c r="J4566" s="342" t="s">
        <v>6755</v>
      </c>
      <c r="K4566" s="581" t="s">
        <v>8212</v>
      </c>
      <c r="L4566" s="344" t="s">
        <v>4090</v>
      </c>
      <c r="N4566" s="344" t="s">
        <v>4090</v>
      </c>
      <c r="O4566" s="341" t="s">
        <v>6766</v>
      </c>
    </row>
    <row r="4567" spans="1:15" x14ac:dyDescent="0.2">
      <c r="A4567" s="341" t="s">
        <v>9257</v>
      </c>
      <c r="B4567" s="341" t="s">
        <v>9281</v>
      </c>
      <c r="C4567" s="342" t="s">
        <v>6708</v>
      </c>
      <c r="D4567" s="342" t="s">
        <v>6709</v>
      </c>
      <c r="E4567" s="342" t="s">
        <v>9320</v>
      </c>
      <c r="F4567" s="342" t="s">
        <v>6568</v>
      </c>
      <c r="G4567" s="343">
        <v>6.24</v>
      </c>
      <c r="H4567" s="342" t="s">
        <v>6594</v>
      </c>
      <c r="I4567" s="342" t="s">
        <v>6575</v>
      </c>
      <c r="J4567" s="342" t="s">
        <v>6755</v>
      </c>
      <c r="K4567" s="581" t="s">
        <v>8593</v>
      </c>
      <c r="L4567" s="344" t="s">
        <v>4090</v>
      </c>
      <c r="N4567" s="344" t="s">
        <v>4090</v>
      </c>
      <c r="O4567" s="341" t="s">
        <v>6766</v>
      </c>
    </row>
    <row r="4568" spans="1:15" x14ac:dyDescent="0.2">
      <c r="A4568" s="341" t="s">
        <v>9257</v>
      </c>
      <c r="B4568" s="341" t="s">
        <v>9281</v>
      </c>
      <c r="C4568" s="342" t="s">
        <v>8594</v>
      </c>
      <c r="D4568" s="342" t="s">
        <v>6709</v>
      </c>
      <c r="E4568" s="342" t="s">
        <v>9334</v>
      </c>
      <c r="F4568" s="342" t="s">
        <v>6568</v>
      </c>
      <c r="G4568" s="343">
        <v>8.0500000000000007</v>
      </c>
      <c r="H4568" s="342" t="s">
        <v>6594</v>
      </c>
      <c r="I4568" s="342" t="s">
        <v>6575</v>
      </c>
      <c r="J4568" s="342" t="s">
        <v>6755</v>
      </c>
      <c r="K4568" s="581" t="s">
        <v>7435</v>
      </c>
      <c r="L4568" s="344" t="s">
        <v>4090</v>
      </c>
      <c r="N4568" s="344" t="s">
        <v>4090</v>
      </c>
      <c r="O4568" s="341" t="s">
        <v>6766</v>
      </c>
    </row>
    <row r="4569" spans="1:15" x14ac:dyDescent="0.2">
      <c r="A4569" s="341" t="s">
        <v>9257</v>
      </c>
      <c r="B4569" s="341" t="s">
        <v>9281</v>
      </c>
      <c r="C4569" s="342" t="s">
        <v>8594</v>
      </c>
      <c r="D4569" s="342" t="s">
        <v>6709</v>
      </c>
      <c r="E4569" s="342" t="s">
        <v>9323</v>
      </c>
      <c r="F4569" s="342" t="s">
        <v>6568</v>
      </c>
      <c r="G4569" s="343">
        <v>5.16</v>
      </c>
      <c r="H4569" s="342" t="s">
        <v>6594</v>
      </c>
      <c r="I4569" s="342" t="s">
        <v>6575</v>
      </c>
      <c r="J4569" s="342" t="s">
        <v>6755</v>
      </c>
      <c r="K4569" s="581" t="s">
        <v>7037</v>
      </c>
      <c r="L4569" s="344" t="s">
        <v>4090</v>
      </c>
      <c r="N4569" s="344" t="s">
        <v>4090</v>
      </c>
      <c r="O4569" s="341" t="s">
        <v>6766</v>
      </c>
    </row>
    <row r="4570" spans="1:15" x14ac:dyDescent="0.2">
      <c r="A4570" s="341" t="s">
        <v>9257</v>
      </c>
      <c r="B4570" s="341" t="s">
        <v>9281</v>
      </c>
      <c r="C4570" s="342" t="s">
        <v>8594</v>
      </c>
      <c r="D4570" s="342" t="s">
        <v>6709</v>
      </c>
      <c r="E4570" s="342" t="s">
        <v>9323</v>
      </c>
      <c r="F4570" s="342" t="s">
        <v>6568</v>
      </c>
      <c r="G4570" s="343">
        <v>9.89</v>
      </c>
      <c r="H4570" s="342" t="s">
        <v>6594</v>
      </c>
      <c r="I4570" s="342" t="s">
        <v>6575</v>
      </c>
      <c r="J4570" s="342" t="s">
        <v>6755</v>
      </c>
      <c r="K4570" s="581" t="s">
        <v>8407</v>
      </c>
      <c r="L4570" s="344" t="s">
        <v>4090</v>
      </c>
      <c r="N4570" s="344" t="s">
        <v>4090</v>
      </c>
      <c r="O4570" s="341" t="s">
        <v>6766</v>
      </c>
    </row>
    <row r="4571" spans="1:15" x14ac:dyDescent="0.2">
      <c r="A4571" s="341" t="s">
        <v>9257</v>
      </c>
      <c r="B4571" s="341" t="s">
        <v>9281</v>
      </c>
      <c r="C4571" s="342" t="s">
        <v>6840</v>
      </c>
      <c r="D4571" s="342" t="s">
        <v>6709</v>
      </c>
      <c r="E4571" s="342" t="s">
        <v>9319</v>
      </c>
      <c r="F4571" s="342" t="s">
        <v>6568</v>
      </c>
      <c r="G4571" s="343">
        <v>9.8800000000000008</v>
      </c>
      <c r="H4571" s="342" t="s">
        <v>6594</v>
      </c>
      <c r="I4571" s="342" t="s">
        <v>6575</v>
      </c>
      <c r="J4571" s="342" t="s">
        <v>6755</v>
      </c>
      <c r="K4571" s="581" t="s">
        <v>8595</v>
      </c>
      <c r="L4571" s="344" t="s">
        <v>4090</v>
      </c>
      <c r="N4571" s="344" t="s">
        <v>4090</v>
      </c>
      <c r="O4571" s="341" t="s">
        <v>6766</v>
      </c>
    </row>
    <row r="4572" spans="1:15" x14ac:dyDescent="0.2">
      <c r="A4572" s="341" t="s">
        <v>9257</v>
      </c>
      <c r="B4572" s="341" t="s">
        <v>9281</v>
      </c>
      <c r="C4572" s="342" t="s">
        <v>6840</v>
      </c>
      <c r="D4572" s="342" t="s">
        <v>6709</v>
      </c>
      <c r="E4572" s="342" t="s">
        <v>9321</v>
      </c>
      <c r="F4572" s="342" t="s">
        <v>6568</v>
      </c>
      <c r="G4572" s="343">
        <v>9.98</v>
      </c>
      <c r="H4572" s="342" t="s">
        <v>6594</v>
      </c>
      <c r="I4572" s="342" t="s">
        <v>6575</v>
      </c>
      <c r="J4572" s="342" t="s">
        <v>6755</v>
      </c>
      <c r="K4572" s="581" t="s">
        <v>7898</v>
      </c>
      <c r="L4572" s="344" t="s">
        <v>4090</v>
      </c>
      <c r="N4572" s="344" t="s">
        <v>4090</v>
      </c>
      <c r="O4572" s="341" t="s">
        <v>6752</v>
      </c>
    </row>
    <row r="4573" spans="1:15" x14ac:dyDescent="0.2">
      <c r="A4573" s="341" t="s">
        <v>9257</v>
      </c>
      <c r="B4573" s="341" t="s">
        <v>9281</v>
      </c>
      <c r="C4573" s="342" t="s">
        <v>6840</v>
      </c>
      <c r="D4573" s="342" t="s">
        <v>6709</v>
      </c>
      <c r="E4573" s="342" t="s">
        <v>9326</v>
      </c>
      <c r="F4573" s="342" t="s">
        <v>6568</v>
      </c>
      <c r="G4573" s="343">
        <v>10</v>
      </c>
      <c r="H4573" s="342" t="s">
        <v>6594</v>
      </c>
      <c r="I4573" s="342" t="s">
        <v>6575</v>
      </c>
      <c r="J4573" s="342" t="s">
        <v>6755</v>
      </c>
      <c r="K4573" s="581" t="s">
        <v>8596</v>
      </c>
      <c r="L4573" s="344" t="s">
        <v>4090</v>
      </c>
      <c r="N4573" s="344" t="s">
        <v>4090</v>
      </c>
      <c r="O4573" s="341" t="s">
        <v>6766</v>
      </c>
    </row>
    <row r="4574" spans="1:15" x14ac:dyDescent="0.2">
      <c r="A4574" s="341" t="s">
        <v>9257</v>
      </c>
      <c r="B4574" s="341" t="s">
        <v>9281</v>
      </c>
      <c r="C4574" s="342" t="s">
        <v>6750</v>
      </c>
      <c r="D4574" s="342" t="s">
        <v>6709</v>
      </c>
      <c r="E4574" s="342" t="s">
        <v>9324</v>
      </c>
      <c r="F4574" s="342" t="s">
        <v>6568</v>
      </c>
      <c r="G4574" s="343">
        <v>5.8500000000000005</v>
      </c>
      <c r="H4574" s="342" t="s">
        <v>6594</v>
      </c>
      <c r="I4574" s="342" t="s">
        <v>6575</v>
      </c>
      <c r="J4574" s="342" t="s">
        <v>6755</v>
      </c>
      <c r="K4574" s="581" t="s">
        <v>8590</v>
      </c>
      <c r="L4574" s="344" t="s">
        <v>4090</v>
      </c>
      <c r="N4574" s="344" t="s">
        <v>4090</v>
      </c>
      <c r="O4574" s="341" t="s">
        <v>6752</v>
      </c>
    </row>
    <row r="4575" spans="1:15" x14ac:dyDescent="0.2">
      <c r="A4575" s="341" t="s">
        <v>9257</v>
      </c>
      <c r="B4575" s="341" t="s">
        <v>9281</v>
      </c>
      <c r="C4575" s="342" t="s">
        <v>6750</v>
      </c>
      <c r="D4575" s="342" t="s">
        <v>6709</v>
      </c>
      <c r="E4575" s="342" t="s">
        <v>9324</v>
      </c>
      <c r="F4575" s="342" t="s">
        <v>6568</v>
      </c>
      <c r="G4575" s="343">
        <v>5.2700000000000005</v>
      </c>
      <c r="H4575" s="342" t="s">
        <v>6594</v>
      </c>
      <c r="I4575" s="342" t="s">
        <v>6575</v>
      </c>
      <c r="J4575" s="342" t="s">
        <v>6755</v>
      </c>
      <c r="K4575" s="581" t="s">
        <v>7018</v>
      </c>
      <c r="L4575" s="344" t="s">
        <v>4090</v>
      </c>
      <c r="N4575" s="344" t="s">
        <v>4090</v>
      </c>
      <c r="O4575" s="341" t="s">
        <v>6752</v>
      </c>
    </row>
    <row r="4576" spans="1:15" x14ac:dyDescent="0.2">
      <c r="A4576" s="341" t="s">
        <v>9257</v>
      </c>
      <c r="B4576" s="341" t="s">
        <v>9281</v>
      </c>
      <c r="C4576" s="342" t="s">
        <v>6750</v>
      </c>
      <c r="D4576" s="342" t="s">
        <v>6709</v>
      </c>
      <c r="E4576" s="342" t="s">
        <v>9323</v>
      </c>
      <c r="F4576" s="342" t="s">
        <v>6568</v>
      </c>
      <c r="G4576" s="343">
        <v>10</v>
      </c>
      <c r="H4576" s="342" t="s">
        <v>6594</v>
      </c>
      <c r="I4576" s="342" t="s">
        <v>6575</v>
      </c>
      <c r="J4576" s="342" t="s">
        <v>6755</v>
      </c>
      <c r="K4576" s="581" t="s">
        <v>7894</v>
      </c>
      <c r="L4576" s="344" t="s">
        <v>4090</v>
      </c>
      <c r="N4576" s="344" t="s">
        <v>4090</v>
      </c>
      <c r="O4576" s="341" t="s">
        <v>6752</v>
      </c>
    </row>
    <row r="4577" spans="1:15" x14ac:dyDescent="0.2">
      <c r="A4577" s="341" t="s">
        <v>9257</v>
      </c>
      <c r="B4577" s="341" t="s">
        <v>9281</v>
      </c>
      <c r="C4577" s="342" t="s">
        <v>6708</v>
      </c>
      <c r="D4577" s="342" t="s">
        <v>6709</v>
      </c>
      <c r="E4577" s="342" t="s">
        <v>9323</v>
      </c>
      <c r="F4577" s="342" t="s">
        <v>6568</v>
      </c>
      <c r="G4577" s="343">
        <v>6.24</v>
      </c>
      <c r="H4577" s="342" t="s">
        <v>6594</v>
      </c>
      <c r="I4577" s="342" t="s">
        <v>6575</v>
      </c>
      <c r="J4577" s="342" t="s">
        <v>6755</v>
      </c>
      <c r="K4577" s="581" t="s">
        <v>7692</v>
      </c>
      <c r="L4577" s="344" t="s">
        <v>4090</v>
      </c>
      <c r="N4577" s="344" t="s">
        <v>4090</v>
      </c>
      <c r="O4577" s="341" t="s">
        <v>6766</v>
      </c>
    </row>
    <row r="4578" spans="1:15" x14ac:dyDescent="0.2">
      <c r="A4578" s="341" t="s">
        <v>9257</v>
      </c>
      <c r="B4578" s="341" t="s">
        <v>9281</v>
      </c>
      <c r="C4578" s="342" t="s">
        <v>6750</v>
      </c>
      <c r="D4578" s="342" t="s">
        <v>6709</v>
      </c>
      <c r="E4578" s="342" t="s">
        <v>9320</v>
      </c>
      <c r="F4578" s="342" t="s">
        <v>6568</v>
      </c>
      <c r="G4578" s="343">
        <v>5</v>
      </c>
      <c r="H4578" s="342" t="s">
        <v>6594</v>
      </c>
      <c r="I4578" s="342" t="s">
        <v>6575</v>
      </c>
      <c r="J4578" s="342" t="s">
        <v>6755</v>
      </c>
      <c r="K4578" s="581" t="s">
        <v>7984</v>
      </c>
      <c r="L4578" s="344" t="s">
        <v>4090</v>
      </c>
      <c r="N4578" s="344" t="s">
        <v>4090</v>
      </c>
      <c r="O4578" s="341" t="s">
        <v>6752</v>
      </c>
    </row>
    <row r="4579" spans="1:15" x14ac:dyDescent="0.2">
      <c r="A4579" s="341" t="s">
        <v>9257</v>
      </c>
      <c r="B4579" s="341" t="s">
        <v>9281</v>
      </c>
      <c r="C4579" s="342" t="s">
        <v>6750</v>
      </c>
      <c r="D4579" s="342" t="s">
        <v>6709</v>
      </c>
      <c r="E4579" s="342" t="s">
        <v>9323</v>
      </c>
      <c r="F4579" s="342" t="s">
        <v>6568</v>
      </c>
      <c r="G4579" s="343">
        <v>4.4000000000000004</v>
      </c>
      <c r="H4579" s="342" t="s">
        <v>6594</v>
      </c>
      <c r="I4579" s="342" t="s">
        <v>6575</v>
      </c>
      <c r="J4579" s="342" t="s">
        <v>6755</v>
      </c>
      <c r="K4579" s="581" t="s">
        <v>8597</v>
      </c>
      <c r="L4579" s="344" t="s">
        <v>4090</v>
      </c>
      <c r="N4579" s="344" t="s">
        <v>4090</v>
      </c>
      <c r="O4579" s="341" t="s">
        <v>6752</v>
      </c>
    </row>
    <row r="4580" spans="1:15" x14ac:dyDescent="0.2">
      <c r="A4580" s="341" t="s">
        <v>9257</v>
      </c>
      <c r="B4580" s="341" t="s">
        <v>9281</v>
      </c>
      <c r="C4580" s="342" t="s">
        <v>6708</v>
      </c>
      <c r="D4580" s="342" t="s">
        <v>6709</v>
      </c>
      <c r="E4580" s="342" t="s">
        <v>9321</v>
      </c>
      <c r="F4580" s="342" t="s">
        <v>6568</v>
      </c>
      <c r="G4580" s="343">
        <v>9.6</v>
      </c>
      <c r="H4580" s="342" t="s">
        <v>6594</v>
      </c>
      <c r="I4580" s="342" t="s">
        <v>6575</v>
      </c>
      <c r="J4580" s="342" t="s">
        <v>6755</v>
      </c>
      <c r="K4580" s="581" t="s">
        <v>8598</v>
      </c>
      <c r="L4580" s="344" t="s">
        <v>4090</v>
      </c>
      <c r="N4580" s="344" t="s">
        <v>4090</v>
      </c>
      <c r="O4580" s="341" t="s">
        <v>6752</v>
      </c>
    </row>
    <row r="4581" spans="1:15" x14ac:dyDescent="0.2">
      <c r="A4581" s="341" t="s">
        <v>9257</v>
      </c>
      <c r="B4581" s="341" t="s">
        <v>9281</v>
      </c>
      <c r="C4581" s="342" t="s">
        <v>6708</v>
      </c>
      <c r="D4581" s="342" t="s">
        <v>6709</v>
      </c>
      <c r="E4581" s="342" t="s">
        <v>9334</v>
      </c>
      <c r="F4581" s="342" t="s">
        <v>6568</v>
      </c>
      <c r="G4581" s="343">
        <v>70</v>
      </c>
      <c r="H4581" s="342" t="s">
        <v>6594</v>
      </c>
      <c r="I4581" s="342" t="s">
        <v>6754</v>
      </c>
      <c r="J4581" s="342" t="s">
        <v>6755</v>
      </c>
      <c r="K4581" s="581" t="s">
        <v>8599</v>
      </c>
      <c r="L4581" s="344" t="s">
        <v>4090</v>
      </c>
      <c r="N4581" s="344" t="s">
        <v>4090</v>
      </c>
      <c r="O4581" s="341" t="s">
        <v>6752</v>
      </c>
    </row>
    <row r="4582" spans="1:15" x14ac:dyDescent="0.2">
      <c r="A4582" s="341" t="s">
        <v>9257</v>
      </c>
      <c r="B4582" s="341" t="s">
        <v>9281</v>
      </c>
      <c r="C4582" s="342" t="s">
        <v>6708</v>
      </c>
      <c r="D4582" s="342" t="s">
        <v>6709</v>
      </c>
      <c r="E4582" s="342" t="s">
        <v>9256</v>
      </c>
      <c r="F4582" s="342" t="s">
        <v>6568</v>
      </c>
      <c r="G4582" s="343">
        <v>9.120000000000001</v>
      </c>
      <c r="H4582" s="342" t="s">
        <v>6594</v>
      </c>
      <c r="I4582" s="342" t="s">
        <v>6575</v>
      </c>
      <c r="J4582" s="342" t="s">
        <v>6755</v>
      </c>
      <c r="K4582" s="581" t="s">
        <v>8600</v>
      </c>
      <c r="L4582" s="344" t="s">
        <v>4090</v>
      </c>
      <c r="N4582" s="344" t="s">
        <v>4090</v>
      </c>
      <c r="O4582" s="341" t="s">
        <v>6752</v>
      </c>
    </row>
    <row r="4583" spans="1:15" x14ac:dyDescent="0.2">
      <c r="A4583" s="341" t="s">
        <v>9257</v>
      </c>
      <c r="B4583" s="341" t="s">
        <v>9281</v>
      </c>
      <c r="C4583" s="342" t="s">
        <v>6750</v>
      </c>
      <c r="D4583" s="342" t="s">
        <v>6709</v>
      </c>
      <c r="E4583" s="342" t="s">
        <v>9324</v>
      </c>
      <c r="F4583" s="342" t="s">
        <v>6568</v>
      </c>
      <c r="G4583" s="343">
        <v>9.9500000000000011</v>
      </c>
      <c r="H4583" s="342" t="s">
        <v>6594</v>
      </c>
      <c r="I4583" s="342" t="s">
        <v>6575</v>
      </c>
      <c r="J4583" s="342" t="s">
        <v>6755</v>
      </c>
      <c r="K4583" s="581" t="s">
        <v>8499</v>
      </c>
      <c r="L4583" s="344" t="s">
        <v>4090</v>
      </c>
      <c r="N4583" s="344" t="s">
        <v>4090</v>
      </c>
      <c r="O4583" s="341" t="s">
        <v>6752</v>
      </c>
    </row>
    <row r="4584" spans="1:15" x14ac:dyDescent="0.2">
      <c r="A4584" s="341" t="s">
        <v>9257</v>
      </c>
      <c r="B4584" s="341" t="s">
        <v>9281</v>
      </c>
      <c r="C4584" s="342" t="s">
        <v>6750</v>
      </c>
      <c r="D4584" s="342" t="s">
        <v>6709</v>
      </c>
      <c r="E4584" s="342" t="s">
        <v>9324</v>
      </c>
      <c r="F4584" s="342" t="s">
        <v>6568</v>
      </c>
      <c r="G4584" s="343">
        <v>8.3949999999999996</v>
      </c>
      <c r="H4584" s="342" t="s">
        <v>6594</v>
      </c>
      <c r="I4584" s="342" t="s">
        <v>6575</v>
      </c>
      <c r="J4584" s="342" t="s">
        <v>6755</v>
      </c>
      <c r="K4584" s="581" t="s">
        <v>7053</v>
      </c>
      <c r="L4584" s="344" t="s">
        <v>4090</v>
      </c>
      <c r="N4584" s="344" t="s">
        <v>4090</v>
      </c>
      <c r="O4584" s="341" t="s">
        <v>6752</v>
      </c>
    </row>
    <row r="4585" spans="1:15" x14ac:dyDescent="0.2">
      <c r="A4585" s="341" t="s">
        <v>9257</v>
      </c>
      <c r="B4585" s="341" t="s">
        <v>9281</v>
      </c>
      <c r="C4585" s="342" t="s">
        <v>8589</v>
      </c>
      <c r="D4585" s="342" t="s">
        <v>6709</v>
      </c>
      <c r="E4585" s="342" t="s">
        <v>9326</v>
      </c>
      <c r="F4585" s="342" t="s">
        <v>6568</v>
      </c>
      <c r="G4585" s="343">
        <v>49.21</v>
      </c>
      <c r="H4585" s="342" t="s">
        <v>6594</v>
      </c>
      <c r="I4585" s="342" t="s">
        <v>6575</v>
      </c>
      <c r="J4585" s="342" t="s">
        <v>6755</v>
      </c>
      <c r="K4585" s="581" t="s">
        <v>7191</v>
      </c>
      <c r="L4585" s="344" t="s">
        <v>4090</v>
      </c>
      <c r="N4585" s="344" t="s">
        <v>4090</v>
      </c>
      <c r="O4585" s="341" t="s">
        <v>6752</v>
      </c>
    </row>
    <row r="4586" spans="1:15" x14ac:dyDescent="0.2">
      <c r="A4586" s="341" t="s">
        <v>9257</v>
      </c>
      <c r="B4586" s="341" t="s">
        <v>9281</v>
      </c>
      <c r="C4586" s="342" t="s">
        <v>8589</v>
      </c>
      <c r="D4586" s="342" t="s">
        <v>6709</v>
      </c>
      <c r="E4586" s="342" t="s">
        <v>9326</v>
      </c>
      <c r="F4586" s="342" t="s">
        <v>6568</v>
      </c>
      <c r="G4586" s="343">
        <v>10.6</v>
      </c>
      <c r="H4586" s="342" t="s">
        <v>6594</v>
      </c>
      <c r="I4586" s="342" t="s">
        <v>6575</v>
      </c>
      <c r="J4586" s="342" t="s">
        <v>6755</v>
      </c>
      <c r="K4586" s="581" t="s">
        <v>6758</v>
      </c>
      <c r="L4586" s="344" t="s">
        <v>4090</v>
      </c>
      <c r="N4586" s="344" t="s">
        <v>4090</v>
      </c>
      <c r="O4586" s="341" t="s">
        <v>6752</v>
      </c>
    </row>
    <row r="4587" spans="1:15" x14ac:dyDescent="0.2">
      <c r="A4587" s="341" t="s">
        <v>9257</v>
      </c>
      <c r="B4587" s="341" t="s">
        <v>9281</v>
      </c>
      <c r="C4587" s="342" t="s">
        <v>8589</v>
      </c>
      <c r="D4587" s="342" t="s">
        <v>6709</v>
      </c>
      <c r="E4587" s="342" t="s">
        <v>9326</v>
      </c>
      <c r="F4587" s="342" t="s">
        <v>6568</v>
      </c>
      <c r="G4587" s="343">
        <v>14.82</v>
      </c>
      <c r="H4587" s="342" t="s">
        <v>6594</v>
      </c>
      <c r="I4587" s="342" t="s">
        <v>6575</v>
      </c>
      <c r="J4587" s="342" t="s">
        <v>6755</v>
      </c>
      <c r="K4587" s="581" t="s">
        <v>6779</v>
      </c>
      <c r="L4587" s="344" t="s">
        <v>4090</v>
      </c>
      <c r="N4587" s="344" t="s">
        <v>4090</v>
      </c>
      <c r="O4587" s="341">
        <v>0</v>
      </c>
    </row>
    <row r="4588" spans="1:15" x14ac:dyDescent="0.2">
      <c r="A4588" s="341" t="s">
        <v>9257</v>
      </c>
      <c r="B4588" s="341" t="s">
        <v>9281</v>
      </c>
      <c r="C4588" s="342" t="s">
        <v>8589</v>
      </c>
      <c r="D4588" s="342" t="s">
        <v>6709</v>
      </c>
      <c r="E4588" s="342" t="s">
        <v>9319</v>
      </c>
      <c r="F4588" s="342" t="s">
        <v>6568</v>
      </c>
      <c r="G4588" s="343">
        <v>13.8</v>
      </c>
      <c r="H4588" s="342" t="s">
        <v>6594</v>
      </c>
      <c r="I4588" s="342" t="s">
        <v>6575</v>
      </c>
      <c r="J4588" s="342" t="s">
        <v>6755</v>
      </c>
      <c r="K4588" s="581" t="s">
        <v>6683</v>
      </c>
      <c r="L4588" s="344" t="s">
        <v>4090</v>
      </c>
      <c r="N4588" s="344" t="s">
        <v>4090</v>
      </c>
      <c r="O4588" s="341">
        <v>0</v>
      </c>
    </row>
    <row r="4589" spans="1:15" x14ac:dyDescent="0.2">
      <c r="A4589" s="341" t="s">
        <v>9257</v>
      </c>
      <c r="B4589" s="341" t="s">
        <v>9281</v>
      </c>
      <c r="C4589" s="342" t="s">
        <v>8589</v>
      </c>
      <c r="D4589" s="342" t="s">
        <v>6709</v>
      </c>
      <c r="E4589" s="342" t="s">
        <v>9323</v>
      </c>
      <c r="F4589" s="342" t="s">
        <v>6568</v>
      </c>
      <c r="G4589" s="343">
        <v>17.100000000000001</v>
      </c>
      <c r="H4589" s="342" t="s">
        <v>6594</v>
      </c>
      <c r="I4589" s="342" t="s">
        <v>6575</v>
      </c>
      <c r="J4589" s="342" t="s">
        <v>6755</v>
      </c>
      <c r="K4589" s="581" t="s">
        <v>6795</v>
      </c>
      <c r="L4589" s="344" t="s">
        <v>4090</v>
      </c>
      <c r="N4589" s="344" t="s">
        <v>4090</v>
      </c>
      <c r="O4589" s="341" t="s">
        <v>6752</v>
      </c>
    </row>
    <row r="4590" spans="1:15" x14ac:dyDescent="0.2">
      <c r="A4590" s="341" t="s">
        <v>9257</v>
      </c>
      <c r="B4590" s="341" t="s">
        <v>9281</v>
      </c>
      <c r="C4590" s="342" t="s">
        <v>8589</v>
      </c>
      <c r="D4590" s="342" t="s">
        <v>6709</v>
      </c>
      <c r="E4590" s="342" t="s">
        <v>9255</v>
      </c>
      <c r="F4590" s="342" t="s">
        <v>6568</v>
      </c>
      <c r="G4590" s="343">
        <v>13.49</v>
      </c>
      <c r="H4590" s="342" t="s">
        <v>6594</v>
      </c>
      <c r="I4590" s="342" t="s">
        <v>6575</v>
      </c>
      <c r="J4590" s="342" t="s">
        <v>6755</v>
      </c>
      <c r="K4590" s="581" t="s">
        <v>6938</v>
      </c>
      <c r="L4590" s="344" t="s">
        <v>4090</v>
      </c>
      <c r="N4590" s="344" t="s">
        <v>4090</v>
      </c>
      <c r="O4590" s="341" t="s">
        <v>6752</v>
      </c>
    </row>
    <row r="4591" spans="1:15" x14ac:dyDescent="0.2">
      <c r="A4591" s="341" t="s">
        <v>9257</v>
      </c>
      <c r="B4591" s="341" t="s">
        <v>9281</v>
      </c>
      <c r="C4591" s="342" t="s">
        <v>8589</v>
      </c>
      <c r="D4591" s="342" t="s">
        <v>6709</v>
      </c>
      <c r="E4591" s="342" t="s">
        <v>9326</v>
      </c>
      <c r="F4591" s="342" t="s">
        <v>6568</v>
      </c>
      <c r="G4591" s="343">
        <v>5.7</v>
      </c>
      <c r="H4591" s="342" t="s">
        <v>6594</v>
      </c>
      <c r="I4591" s="342" t="s">
        <v>6575</v>
      </c>
      <c r="J4591" s="342" t="s">
        <v>6755</v>
      </c>
      <c r="K4591" s="581" t="s">
        <v>7088</v>
      </c>
      <c r="L4591" s="344" t="s">
        <v>4090</v>
      </c>
      <c r="N4591" s="344" t="s">
        <v>4090</v>
      </c>
      <c r="O4591" s="341">
        <v>0</v>
      </c>
    </row>
    <row r="4592" spans="1:15" x14ac:dyDescent="0.2">
      <c r="A4592" s="341" t="s">
        <v>9257</v>
      </c>
      <c r="B4592" s="341" t="s">
        <v>9281</v>
      </c>
      <c r="C4592" s="342" t="s">
        <v>8589</v>
      </c>
      <c r="D4592" s="342" t="s">
        <v>6709</v>
      </c>
      <c r="E4592" s="342" t="s">
        <v>9326</v>
      </c>
      <c r="F4592" s="342" t="s">
        <v>6568</v>
      </c>
      <c r="G4592" s="343">
        <v>5.76</v>
      </c>
      <c r="H4592" s="342" t="s">
        <v>6594</v>
      </c>
      <c r="I4592" s="342" t="s">
        <v>6575</v>
      </c>
      <c r="J4592" s="342" t="s">
        <v>6755</v>
      </c>
      <c r="K4592" s="581" t="s">
        <v>6779</v>
      </c>
      <c r="L4592" s="344" t="s">
        <v>4090</v>
      </c>
      <c r="N4592" s="344" t="s">
        <v>4090</v>
      </c>
      <c r="O4592" s="341">
        <v>0</v>
      </c>
    </row>
    <row r="4593" spans="1:15" x14ac:dyDescent="0.2">
      <c r="A4593" s="341" t="s">
        <v>9257</v>
      </c>
      <c r="B4593" s="341" t="s">
        <v>9281</v>
      </c>
      <c r="C4593" s="342" t="s">
        <v>8589</v>
      </c>
      <c r="D4593" s="342" t="s">
        <v>6709</v>
      </c>
      <c r="E4593" s="342" t="s">
        <v>9326</v>
      </c>
      <c r="F4593" s="342" t="s">
        <v>6568</v>
      </c>
      <c r="G4593" s="343">
        <v>4.6000000000000005</v>
      </c>
      <c r="H4593" s="342" t="s">
        <v>6594</v>
      </c>
      <c r="I4593" s="342" t="s">
        <v>6575</v>
      </c>
      <c r="J4593" s="342" t="s">
        <v>6755</v>
      </c>
      <c r="K4593" s="581" t="s">
        <v>7164</v>
      </c>
      <c r="L4593" s="344" t="s">
        <v>4090</v>
      </c>
      <c r="N4593" s="344" t="s">
        <v>4090</v>
      </c>
      <c r="O4593" s="341">
        <v>0</v>
      </c>
    </row>
    <row r="4594" spans="1:15" x14ac:dyDescent="0.2">
      <c r="A4594" s="341" t="s">
        <v>9257</v>
      </c>
      <c r="B4594" s="341" t="s">
        <v>9281</v>
      </c>
      <c r="C4594" s="342" t="s">
        <v>8589</v>
      </c>
      <c r="D4594" s="342" t="s">
        <v>6709</v>
      </c>
      <c r="E4594" s="342" t="s">
        <v>9326</v>
      </c>
      <c r="F4594" s="342" t="s">
        <v>6568</v>
      </c>
      <c r="G4594" s="343">
        <v>10.335000000000001</v>
      </c>
      <c r="H4594" s="342" t="s">
        <v>6594</v>
      </c>
      <c r="I4594" s="342" t="s">
        <v>6575</v>
      </c>
      <c r="J4594" s="342" t="s">
        <v>6755</v>
      </c>
      <c r="K4594" s="581" t="s">
        <v>6758</v>
      </c>
      <c r="L4594" s="344" t="s">
        <v>4090</v>
      </c>
      <c r="N4594" s="344" t="s">
        <v>4090</v>
      </c>
      <c r="O4594" s="341" t="s">
        <v>6752</v>
      </c>
    </row>
    <row r="4595" spans="1:15" x14ac:dyDescent="0.2">
      <c r="A4595" s="341" t="s">
        <v>9257</v>
      </c>
      <c r="B4595" s="341" t="s">
        <v>9281</v>
      </c>
      <c r="C4595" s="342" t="s">
        <v>8589</v>
      </c>
      <c r="D4595" s="342" t="s">
        <v>6709</v>
      </c>
      <c r="E4595" s="342" t="s">
        <v>9321</v>
      </c>
      <c r="F4595" s="342" t="s">
        <v>6568</v>
      </c>
      <c r="G4595" s="343">
        <v>6.72</v>
      </c>
      <c r="H4595" s="342" t="s">
        <v>6594</v>
      </c>
      <c r="I4595" s="342" t="s">
        <v>6575</v>
      </c>
      <c r="J4595" s="342" t="s">
        <v>6755</v>
      </c>
      <c r="K4595" s="581" t="s">
        <v>7704</v>
      </c>
      <c r="L4595" s="344" t="s">
        <v>4090</v>
      </c>
      <c r="N4595" s="344" t="s">
        <v>4090</v>
      </c>
      <c r="O4595" s="341">
        <v>0</v>
      </c>
    </row>
    <row r="4596" spans="1:15" x14ac:dyDescent="0.2">
      <c r="A4596" s="341" t="s">
        <v>9257</v>
      </c>
      <c r="B4596" s="341" t="s">
        <v>9281</v>
      </c>
      <c r="C4596" s="342" t="s">
        <v>8589</v>
      </c>
      <c r="D4596" s="342" t="s">
        <v>6709</v>
      </c>
      <c r="E4596" s="342" t="s">
        <v>9321</v>
      </c>
      <c r="F4596" s="342" t="s">
        <v>6568</v>
      </c>
      <c r="G4596" s="343">
        <v>6.46</v>
      </c>
      <c r="H4596" s="342" t="s">
        <v>6594</v>
      </c>
      <c r="I4596" s="342" t="s">
        <v>6575</v>
      </c>
      <c r="J4596" s="342" t="s">
        <v>6755</v>
      </c>
      <c r="K4596" s="581" t="s">
        <v>6938</v>
      </c>
      <c r="L4596" s="344" t="s">
        <v>4090</v>
      </c>
      <c r="N4596" s="344" t="s">
        <v>4090</v>
      </c>
      <c r="O4596" s="341" t="s">
        <v>6752</v>
      </c>
    </row>
    <row r="4597" spans="1:15" x14ac:dyDescent="0.2">
      <c r="A4597" s="341" t="s">
        <v>9257</v>
      </c>
      <c r="B4597" s="341" t="s">
        <v>9281</v>
      </c>
      <c r="C4597" s="342" t="s">
        <v>8589</v>
      </c>
      <c r="D4597" s="342" t="s">
        <v>6709</v>
      </c>
      <c r="E4597" s="342" t="s">
        <v>9320</v>
      </c>
      <c r="F4597" s="342" t="s">
        <v>6568</v>
      </c>
      <c r="G4597" s="343">
        <v>20.7</v>
      </c>
      <c r="H4597" s="342" t="s">
        <v>6594</v>
      </c>
      <c r="I4597" s="342" t="s">
        <v>6575</v>
      </c>
      <c r="J4597" s="342" t="s">
        <v>6755</v>
      </c>
      <c r="K4597" s="581" t="s">
        <v>7968</v>
      </c>
      <c r="L4597" s="344" t="s">
        <v>4090</v>
      </c>
      <c r="N4597" s="344" t="s">
        <v>4090</v>
      </c>
      <c r="O4597" s="341" t="s">
        <v>6752</v>
      </c>
    </row>
    <row r="4598" spans="1:15" x14ac:dyDescent="0.2">
      <c r="A4598" s="341" t="s">
        <v>9257</v>
      </c>
      <c r="B4598" s="341" t="s">
        <v>9281</v>
      </c>
      <c r="C4598" s="342" t="s">
        <v>8589</v>
      </c>
      <c r="D4598" s="342" t="s">
        <v>6709</v>
      </c>
      <c r="E4598" s="342" t="s">
        <v>9322</v>
      </c>
      <c r="F4598" s="342" t="s">
        <v>6568</v>
      </c>
      <c r="G4598" s="343">
        <v>9.8800000000000008</v>
      </c>
      <c r="H4598" s="342" t="s">
        <v>6594</v>
      </c>
      <c r="I4598" s="342" t="s">
        <v>6575</v>
      </c>
      <c r="J4598" s="342" t="s">
        <v>6755</v>
      </c>
      <c r="K4598" s="581" t="s">
        <v>7655</v>
      </c>
      <c r="L4598" s="344" t="s">
        <v>4090</v>
      </c>
      <c r="N4598" s="344" t="s">
        <v>4090</v>
      </c>
      <c r="O4598" s="341">
        <v>0</v>
      </c>
    </row>
    <row r="4599" spans="1:15" x14ac:dyDescent="0.2">
      <c r="A4599" s="341" t="s">
        <v>9257</v>
      </c>
      <c r="B4599" s="341" t="s">
        <v>9281</v>
      </c>
      <c r="C4599" s="342" t="s">
        <v>6708</v>
      </c>
      <c r="D4599" s="342" t="s">
        <v>6709</v>
      </c>
      <c r="E4599" s="342" t="s">
        <v>9320</v>
      </c>
      <c r="F4599" s="342" t="s">
        <v>6568</v>
      </c>
      <c r="G4599" s="343">
        <v>50</v>
      </c>
      <c r="H4599" s="342" t="s">
        <v>6594</v>
      </c>
      <c r="I4599" s="342" t="s">
        <v>6575</v>
      </c>
      <c r="J4599" s="342" t="s">
        <v>6755</v>
      </c>
      <c r="K4599" s="581" t="s">
        <v>7903</v>
      </c>
      <c r="L4599" s="344" t="s">
        <v>4090</v>
      </c>
      <c r="N4599" s="344" t="s">
        <v>4090</v>
      </c>
      <c r="O4599" s="341" t="s">
        <v>6752</v>
      </c>
    </row>
    <row r="4600" spans="1:15" x14ac:dyDescent="0.2">
      <c r="A4600" s="341" t="s">
        <v>9257</v>
      </c>
      <c r="B4600" s="341" t="s">
        <v>9281</v>
      </c>
      <c r="C4600" s="342" t="s">
        <v>6708</v>
      </c>
      <c r="D4600" s="342" t="s">
        <v>6709</v>
      </c>
      <c r="E4600" s="342" t="s">
        <v>9321</v>
      </c>
      <c r="F4600" s="342" t="s">
        <v>6568</v>
      </c>
      <c r="G4600" s="343">
        <v>48.72</v>
      </c>
      <c r="H4600" s="342" t="s">
        <v>6594</v>
      </c>
      <c r="I4600" s="342" t="s">
        <v>6575</v>
      </c>
      <c r="J4600" s="342" t="s">
        <v>6755</v>
      </c>
      <c r="K4600" s="581" t="s">
        <v>7106</v>
      </c>
      <c r="L4600" s="344" t="s">
        <v>4090</v>
      </c>
      <c r="N4600" s="344" t="s">
        <v>4090</v>
      </c>
      <c r="O4600" s="341" t="s">
        <v>6752</v>
      </c>
    </row>
    <row r="4601" spans="1:15" x14ac:dyDescent="0.2">
      <c r="A4601" s="341" t="s">
        <v>9257</v>
      </c>
      <c r="B4601" s="341" t="s">
        <v>9281</v>
      </c>
      <c r="C4601" s="342" t="s">
        <v>6708</v>
      </c>
      <c r="D4601" s="342" t="s">
        <v>6709</v>
      </c>
      <c r="E4601" s="342" t="s">
        <v>9320</v>
      </c>
      <c r="F4601" s="342" t="s">
        <v>6568</v>
      </c>
      <c r="G4601" s="343">
        <v>3.04</v>
      </c>
      <c r="H4601" s="342" t="s">
        <v>6594</v>
      </c>
      <c r="I4601" s="342" t="s">
        <v>6575</v>
      </c>
      <c r="J4601" s="342" t="s">
        <v>6755</v>
      </c>
      <c r="K4601" s="581" t="s">
        <v>6683</v>
      </c>
      <c r="L4601" s="344" t="s">
        <v>4090</v>
      </c>
      <c r="N4601" s="344" t="s">
        <v>4090</v>
      </c>
      <c r="O4601" s="341">
        <v>0</v>
      </c>
    </row>
    <row r="4602" spans="1:15" x14ac:dyDescent="0.2">
      <c r="A4602" s="341" t="s">
        <v>9257</v>
      </c>
      <c r="B4602" s="341" t="s">
        <v>9281</v>
      </c>
      <c r="C4602" s="342" t="s">
        <v>6708</v>
      </c>
      <c r="D4602" s="342" t="s">
        <v>6709</v>
      </c>
      <c r="E4602" s="342" t="s">
        <v>9326</v>
      </c>
      <c r="F4602" s="342" t="s">
        <v>6568</v>
      </c>
      <c r="G4602" s="343">
        <v>25.16</v>
      </c>
      <c r="H4602" s="342" t="s">
        <v>6594</v>
      </c>
      <c r="I4602" s="342" t="s">
        <v>6575</v>
      </c>
      <c r="J4602" s="342" t="s">
        <v>6755</v>
      </c>
      <c r="K4602" s="581" t="s">
        <v>8358</v>
      </c>
      <c r="L4602" s="344" t="s">
        <v>4090</v>
      </c>
      <c r="N4602" s="344" t="s">
        <v>4090</v>
      </c>
      <c r="O4602" s="341" t="s">
        <v>6766</v>
      </c>
    </row>
    <row r="4603" spans="1:15" x14ac:dyDescent="0.2">
      <c r="A4603" s="341" t="s">
        <v>9257</v>
      </c>
      <c r="B4603" s="341" t="s">
        <v>9281</v>
      </c>
      <c r="C4603" s="342" t="s">
        <v>6708</v>
      </c>
      <c r="D4603" s="342" t="s">
        <v>6709</v>
      </c>
      <c r="E4603" s="342" t="s">
        <v>9334</v>
      </c>
      <c r="F4603" s="342" t="s">
        <v>6568</v>
      </c>
      <c r="G4603" s="343">
        <v>9.8000000000000007</v>
      </c>
      <c r="H4603" s="342" t="s">
        <v>6594</v>
      </c>
      <c r="I4603" s="342" t="s">
        <v>6575</v>
      </c>
      <c r="J4603" s="342" t="s">
        <v>6755</v>
      </c>
      <c r="K4603" s="581" t="s">
        <v>8601</v>
      </c>
      <c r="L4603" s="344" t="s">
        <v>4090</v>
      </c>
      <c r="N4603" s="344" t="s">
        <v>4090</v>
      </c>
      <c r="O4603" s="341" t="s">
        <v>6752</v>
      </c>
    </row>
    <row r="4604" spans="1:15" x14ac:dyDescent="0.2">
      <c r="A4604" s="341" t="s">
        <v>9257</v>
      </c>
      <c r="B4604" s="341" t="s">
        <v>9281</v>
      </c>
      <c r="C4604" s="342" t="s">
        <v>6708</v>
      </c>
      <c r="D4604" s="342" t="s">
        <v>6709</v>
      </c>
      <c r="E4604" s="342" t="s">
        <v>9322</v>
      </c>
      <c r="F4604" s="342" t="s">
        <v>6568</v>
      </c>
      <c r="G4604" s="343">
        <v>18.8</v>
      </c>
      <c r="H4604" s="342" t="s">
        <v>6594</v>
      </c>
      <c r="I4604" s="342" t="s">
        <v>6575</v>
      </c>
      <c r="J4604" s="342" t="s">
        <v>6755</v>
      </c>
      <c r="K4604" s="581" t="s">
        <v>6849</v>
      </c>
      <c r="L4604" s="344" t="s">
        <v>4090</v>
      </c>
      <c r="N4604" s="344" t="s">
        <v>4090</v>
      </c>
      <c r="O4604" s="341">
        <v>0</v>
      </c>
    </row>
    <row r="4605" spans="1:15" x14ac:dyDescent="0.2">
      <c r="A4605" s="341" t="s">
        <v>9257</v>
      </c>
      <c r="B4605" s="341" t="s">
        <v>9281</v>
      </c>
      <c r="C4605" s="342" t="s">
        <v>6708</v>
      </c>
      <c r="D4605" s="342" t="s">
        <v>6709</v>
      </c>
      <c r="E4605" s="342" t="s">
        <v>9255</v>
      </c>
      <c r="F4605" s="342" t="s">
        <v>6568</v>
      </c>
      <c r="G4605" s="343">
        <v>39.42</v>
      </c>
      <c r="H4605" s="342" t="s">
        <v>6594</v>
      </c>
      <c r="I4605" s="342" t="s">
        <v>6575</v>
      </c>
      <c r="J4605" s="342" t="s">
        <v>6755</v>
      </c>
      <c r="K4605" s="581" t="s">
        <v>8590</v>
      </c>
      <c r="L4605" s="344" t="s">
        <v>4090</v>
      </c>
      <c r="N4605" s="344" t="s">
        <v>4090</v>
      </c>
      <c r="O4605" s="341" t="s">
        <v>6752</v>
      </c>
    </row>
    <row r="4606" spans="1:15" x14ac:dyDescent="0.2">
      <c r="A4606" s="341" t="s">
        <v>9257</v>
      </c>
      <c r="B4606" s="341" t="s">
        <v>9281</v>
      </c>
      <c r="C4606" s="342" t="s">
        <v>6708</v>
      </c>
      <c r="D4606" s="342" t="s">
        <v>6709</v>
      </c>
      <c r="E4606" s="342" t="s">
        <v>9328</v>
      </c>
      <c r="F4606" s="342" t="s">
        <v>6568</v>
      </c>
      <c r="G4606" s="343">
        <v>14.040000000000001</v>
      </c>
      <c r="H4606" s="342" t="s">
        <v>6594</v>
      </c>
      <c r="I4606" s="342" t="s">
        <v>6575</v>
      </c>
      <c r="J4606" s="342" t="s">
        <v>6755</v>
      </c>
      <c r="K4606" s="581" t="s">
        <v>8600</v>
      </c>
      <c r="L4606" s="344" t="s">
        <v>4090</v>
      </c>
      <c r="N4606" s="344" t="s">
        <v>4090</v>
      </c>
      <c r="O4606" s="341" t="s">
        <v>6752</v>
      </c>
    </row>
    <row r="4607" spans="1:15" x14ac:dyDescent="0.2">
      <c r="A4607" s="341" t="s">
        <v>9257</v>
      </c>
      <c r="B4607" s="341" t="s">
        <v>9281</v>
      </c>
      <c r="C4607" s="342" t="s">
        <v>6708</v>
      </c>
      <c r="D4607" s="342" t="s">
        <v>6709</v>
      </c>
      <c r="E4607" s="342" t="s">
        <v>9328</v>
      </c>
      <c r="F4607" s="342" t="s">
        <v>6568</v>
      </c>
      <c r="G4607" s="343">
        <v>19.635000000000002</v>
      </c>
      <c r="H4607" s="342" t="s">
        <v>6594</v>
      </c>
      <c r="I4607" s="342" t="s">
        <v>6575</v>
      </c>
      <c r="J4607" s="342" t="s">
        <v>6755</v>
      </c>
      <c r="K4607" s="581" t="s">
        <v>8369</v>
      </c>
      <c r="L4607" s="344" t="s">
        <v>4090</v>
      </c>
      <c r="N4607" s="344" t="s">
        <v>4090</v>
      </c>
      <c r="O4607" s="341" t="s">
        <v>6752</v>
      </c>
    </row>
    <row r="4608" spans="1:15" x14ac:dyDescent="0.2">
      <c r="A4608" s="341" t="s">
        <v>9257</v>
      </c>
      <c r="B4608" s="341" t="s">
        <v>9281</v>
      </c>
      <c r="C4608" s="342" t="s">
        <v>6708</v>
      </c>
      <c r="D4608" s="342" t="s">
        <v>6709</v>
      </c>
      <c r="E4608" s="342" t="s">
        <v>9255</v>
      </c>
      <c r="F4608" s="342" t="s">
        <v>6568</v>
      </c>
      <c r="G4608" s="343">
        <v>5.55</v>
      </c>
      <c r="H4608" s="342" t="s">
        <v>6594</v>
      </c>
      <c r="I4608" s="342" t="s">
        <v>6575</v>
      </c>
      <c r="J4608" s="342" t="s">
        <v>6755</v>
      </c>
      <c r="K4608" s="581" t="s">
        <v>7132</v>
      </c>
      <c r="L4608" s="344" t="s">
        <v>4090</v>
      </c>
      <c r="N4608" s="344" t="s">
        <v>4090</v>
      </c>
      <c r="O4608" s="341">
        <v>0</v>
      </c>
    </row>
    <row r="4609" spans="1:15" x14ac:dyDescent="0.2">
      <c r="A4609" s="341" t="s">
        <v>9257</v>
      </c>
      <c r="B4609" s="341" t="s">
        <v>9281</v>
      </c>
      <c r="C4609" s="342" t="s">
        <v>6708</v>
      </c>
      <c r="D4609" s="342" t="s">
        <v>6709</v>
      </c>
      <c r="E4609" s="342" t="s">
        <v>9334</v>
      </c>
      <c r="F4609" s="342" t="s">
        <v>6568</v>
      </c>
      <c r="G4609" s="343">
        <v>45.135000000000005</v>
      </c>
      <c r="H4609" s="342" t="s">
        <v>6594</v>
      </c>
      <c r="I4609" s="342" t="s">
        <v>6575</v>
      </c>
      <c r="J4609" s="342" t="s">
        <v>6755</v>
      </c>
      <c r="K4609" s="581" t="s">
        <v>7412</v>
      </c>
      <c r="L4609" s="344" t="s">
        <v>4090</v>
      </c>
      <c r="N4609" s="344" t="s">
        <v>4090</v>
      </c>
      <c r="O4609" s="341" t="s">
        <v>6752</v>
      </c>
    </row>
    <row r="4610" spans="1:15" x14ac:dyDescent="0.2">
      <c r="A4610" s="341" t="s">
        <v>9257</v>
      </c>
      <c r="B4610" s="341" t="s">
        <v>9281</v>
      </c>
      <c r="C4610" s="342" t="s">
        <v>6708</v>
      </c>
      <c r="D4610" s="342" t="s">
        <v>6709</v>
      </c>
      <c r="E4610" s="342" t="s">
        <v>9325</v>
      </c>
      <c r="F4610" s="342" t="s">
        <v>6568</v>
      </c>
      <c r="G4610" s="343">
        <v>11.1</v>
      </c>
      <c r="H4610" s="342" t="s">
        <v>6594</v>
      </c>
      <c r="I4610" s="342" t="s">
        <v>6575</v>
      </c>
      <c r="J4610" s="342" t="s">
        <v>6755</v>
      </c>
      <c r="K4610" s="581" t="s">
        <v>7114</v>
      </c>
      <c r="L4610" s="344" t="s">
        <v>4090</v>
      </c>
      <c r="N4610" s="344" t="s">
        <v>4090</v>
      </c>
      <c r="O4610" s="341">
        <v>0</v>
      </c>
    </row>
    <row r="4611" spans="1:15" x14ac:dyDescent="0.2">
      <c r="A4611" s="341" t="s">
        <v>9257</v>
      </c>
      <c r="B4611" s="341" t="s">
        <v>9281</v>
      </c>
      <c r="C4611" s="342" t="s">
        <v>6708</v>
      </c>
      <c r="D4611" s="342" t="s">
        <v>6709</v>
      </c>
      <c r="E4611" s="342" t="s">
        <v>9326</v>
      </c>
      <c r="F4611" s="342" t="s">
        <v>6568</v>
      </c>
      <c r="G4611" s="343">
        <v>11.97</v>
      </c>
      <c r="H4611" s="342" t="s">
        <v>6594</v>
      </c>
      <c r="I4611" s="342" t="s">
        <v>6575</v>
      </c>
      <c r="J4611" s="342" t="s">
        <v>6755</v>
      </c>
      <c r="K4611" s="581" t="s">
        <v>7052</v>
      </c>
      <c r="L4611" s="344" t="s">
        <v>4090</v>
      </c>
      <c r="N4611" s="344" t="s">
        <v>4090</v>
      </c>
      <c r="O4611" s="341" t="s">
        <v>6766</v>
      </c>
    </row>
    <row r="4612" spans="1:15" x14ac:dyDescent="0.2">
      <c r="A4612" s="341" t="s">
        <v>9257</v>
      </c>
      <c r="B4612" s="341" t="s">
        <v>9281</v>
      </c>
      <c r="C4612" s="342" t="s">
        <v>6708</v>
      </c>
      <c r="D4612" s="342" t="s">
        <v>6709</v>
      </c>
      <c r="E4612" s="342" t="s">
        <v>9334</v>
      </c>
      <c r="F4612" s="342" t="s">
        <v>6568</v>
      </c>
      <c r="G4612" s="343">
        <v>8.64</v>
      </c>
      <c r="H4612" s="342" t="s">
        <v>6594</v>
      </c>
      <c r="I4612" s="342" t="s">
        <v>6575</v>
      </c>
      <c r="J4612" s="342" t="s">
        <v>6755</v>
      </c>
      <c r="K4612" s="581" t="s">
        <v>7404</v>
      </c>
      <c r="L4612" s="344" t="s">
        <v>4090</v>
      </c>
      <c r="N4612" s="344" t="s">
        <v>4090</v>
      </c>
      <c r="O4612" s="341">
        <v>0</v>
      </c>
    </row>
    <row r="4613" spans="1:15" x14ac:dyDescent="0.2">
      <c r="A4613" s="341" t="s">
        <v>9257</v>
      </c>
      <c r="B4613" s="341" t="s">
        <v>9281</v>
      </c>
      <c r="C4613" s="342" t="s">
        <v>6708</v>
      </c>
      <c r="D4613" s="342" t="s">
        <v>6709</v>
      </c>
      <c r="E4613" s="342" t="s">
        <v>9334</v>
      </c>
      <c r="F4613" s="342" t="s">
        <v>6568</v>
      </c>
      <c r="G4613" s="343">
        <v>12.96</v>
      </c>
      <c r="H4613" s="342" t="s">
        <v>6594</v>
      </c>
      <c r="I4613" s="342" t="s">
        <v>6575</v>
      </c>
      <c r="J4613" s="342" t="s">
        <v>6755</v>
      </c>
      <c r="K4613" s="581" t="s">
        <v>7091</v>
      </c>
      <c r="L4613" s="344" t="s">
        <v>4090</v>
      </c>
      <c r="N4613" s="344" t="s">
        <v>4090</v>
      </c>
      <c r="O4613" s="341">
        <v>0</v>
      </c>
    </row>
    <row r="4614" spans="1:15" x14ac:dyDescent="0.2">
      <c r="A4614" s="341" t="s">
        <v>9257</v>
      </c>
      <c r="B4614" s="341" t="s">
        <v>9281</v>
      </c>
      <c r="C4614" s="342" t="s">
        <v>6708</v>
      </c>
      <c r="D4614" s="342" t="s">
        <v>6709</v>
      </c>
      <c r="E4614" s="342" t="s">
        <v>9320</v>
      </c>
      <c r="F4614" s="342" t="s">
        <v>6568</v>
      </c>
      <c r="G4614" s="343">
        <v>38.61</v>
      </c>
      <c r="H4614" s="342" t="s">
        <v>6594</v>
      </c>
      <c r="I4614" s="342" t="s">
        <v>6575</v>
      </c>
      <c r="J4614" s="342" t="s">
        <v>6755</v>
      </c>
      <c r="K4614" s="581" t="s">
        <v>7656</v>
      </c>
      <c r="L4614" s="344" t="s">
        <v>4090</v>
      </c>
      <c r="N4614" s="344" t="s">
        <v>4090</v>
      </c>
      <c r="O4614" s="341" t="s">
        <v>6752</v>
      </c>
    </row>
    <row r="4615" spans="1:15" x14ac:dyDescent="0.2">
      <c r="A4615" s="341" t="s">
        <v>9257</v>
      </c>
      <c r="B4615" s="341" t="s">
        <v>9281</v>
      </c>
      <c r="C4615" s="342" t="s">
        <v>6708</v>
      </c>
      <c r="D4615" s="342" t="s">
        <v>6709</v>
      </c>
      <c r="E4615" s="342" t="s">
        <v>9320</v>
      </c>
      <c r="F4615" s="342" t="s">
        <v>6568</v>
      </c>
      <c r="G4615" s="343">
        <v>7.2</v>
      </c>
      <c r="H4615" s="342" t="s">
        <v>6594</v>
      </c>
      <c r="I4615" s="342" t="s">
        <v>6575</v>
      </c>
      <c r="J4615" s="342" t="s">
        <v>6755</v>
      </c>
      <c r="K4615" s="581" t="s">
        <v>6759</v>
      </c>
      <c r="L4615" s="344" t="s">
        <v>4090</v>
      </c>
      <c r="N4615" s="344" t="s">
        <v>4090</v>
      </c>
      <c r="O4615" s="341" t="s">
        <v>6752</v>
      </c>
    </row>
    <row r="4616" spans="1:15" x14ac:dyDescent="0.2">
      <c r="A4616" s="341" t="s">
        <v>9257</v>
      </c>
      <c r="B4616" s="341" t="s">
        <v>9281</v>
      </c>
      <c r="C4616" s="342" t="s">
        <v>6708</v>
      </c>
      <c r="D4616" s="342" t="s">
        <v>6709</v>
      </c>
      <c r="E4616" s="342" t="s">
        <v>9324</v>
      </c>
      <c r="F4616" s="342" t="s">
        <v>6568</v>
      </c>
      <c r="G4616" s="343">
        <v>18.080000000000002</v>
      </c>
      <c r="H4616" s="342" t="s">
        <v>6594</v>
      </c>
      <c r="I4616" s="342" t="s">
        <v>6575</v>
      </c>
      <c r="J4616" s="342" t="s">
        <v>6755</v>
      </c>
      <c r="K4616" s="581" t="s">
        <v>7841</v>
      </c>
      <c r="L4616" s="344" t="s">
        <v>4090</v>
      </c>
      <c r="N4616" s="344" t="s">
        <v>4090</v>
      </c>
      <c r="O4616" s="341" t="s">
        <v>6766</v>
      </c>
    </row>
    <row r="4617" spans="1:15" x14ac:dyDescent="0.2">
      <c r="A4617" s="341" t="s">
        <v>9257</v>
      </c>
      <c r="B4617" s="341" t="s">
        <v>9281</v>
      </c>
      <c r="C4617" s="342" t="s">
        <v>6708</v>
      </c>
      <c r="D4617" s="342" t="s">
        <v>6709</v>
      </c>
      <c r="E4617" s="342" t="s">
        <v>9334</v>
      </c>
      <c r="F4617" s="342" t="s">
        <v>6568</v>
      </c>
      <c r="G4617" s="343">
        <v>11.4</v>
      </c>
      <c r="H4617" s="342" t="s">
        <v>6594</v>
      </c>
      <c r="I4617" s="342" t="s">
        <v>6575</v>
      </c>
      <c r="J4617" s="342" t="s">
        <v>6755</v>
      </c>
      <c r="K4617" s="581" t="s">
        <v>6680</v>
      </c>
      <c r="L4617" s="344" t="s">
        <v>4090</v>
      </c>
      <c r="N4617" s="344" t="s">
        <v>4090</v>
      </c>
      <c r="O4617" s="341">
        <v>0</v>
      </c>
    </row>
    <row r="4618" spans="1:15" x14ac:dyDescent="0.2">
      <c r="A4618" s="341" t="s">
        <v>9257</v>
      </c>
      <c r="B4618" s="341" t="s">
        <v>9281</v>
      </c>
      <c r="C4618" s="342" t="s">
        <v>6708</v>
      </c>
      <c r="D4618" s="342" t="s">
        <v>6709</v>
      </c>
      <c r="E4618" s="342" t="s">
        <v>9322</v>
      </c>
      <c r="F4618" s="342" t="s">
        <v>6568</v>
      </c>
      <c r="G4618" s="343">
        <v>8.5500000000000007</v>
      </c>
      <c r="H4618" s="342" t="s">
        <v>6594</v>
      </c>
      <c r="I4618" s="342" t="s">
        <v>6575</v>
      </c>
      <c r="J4618" s="342" t="s">
        <v>6755</v>
      </c>
      <c r="K4618" s="581" t="s">
        <v>7115</v>
      </c>
      <c r="L4618" s="344" t="s">
        <v>4090</v>
      </c>
      <c r="N4618" s="344" t="s">
        <v>4090</v>
      </c>
      <c r="O4618" s="341">
        <v>0</v>
      </c>
    </row>
    <row r="4619" spans="1:15" x14ac:dyDescent="0.2">
      <c r="A4619" s="341" t="s">
        <v>9257</v>
      </c>
      <c r="B4619" s="341" t="s">
        <v>9281</v>
      </c>
      <c r="C4619" s="342" t="s">
        <v>6708</v>
      </c>
      <c r="D4619" s="342" t="s">
        <v>6709</v>
      </c>
      <c r="E4619" s="342" t="s">
        <v>9338</v>
      </c>
      <c r="F4619" s="342" t="s">
        <v>6568</v>
      </c>
      <c r="G4619" s="343">
        <v>16.96</v>
      </c>
      <c r="H4619" s="342" t="s">
        <v>6594</v>
      </c>
      <c r="I4619" s="342" t="s">
        <v>6575</v>
      </c>
      <c r="J4619" s="342" t="s">
        <v>6755</v>
      </c>
      <c r="K4619" s="581" t="s">
        <v>7057</v>
      </c>
      <c r="L4619" s="344" t="s">
        <v>4090</v>
      </c>
      <c r="N4619" s="344" t="s">
        <v>4090</v>
      </c>
      <c r="O4619" s="341" t="s">
        <v>6766</v>
      </c>
    </row>
    <row r="4620" spans="1:15" x14ac:dyDescent="0.2">
      <c r="A4620" s="341" t="s">
        <v>9257</v>
      </c>
      <c r="B4620" s="341" t="s">
        <v>9281</v>
      </c>
      <c r="C4620" s="342" t="s">
        <v>6708</v>
      </c>
      <c r="D4620" s="342" t="s">
        <v>6709</v>
      </c>
      <c r="E4620" s="342" t="s">
        <v>9320</v>
      </c>
      <c r="F4620" s="342" t="s">
        <v>6568</v>
      </c>
      <c r="G4620" s="343">
        <v>38.71</v>
      </c>
      <c r="H4620" s="342" t="s">
        <v>6594</v>
      </c>
      <c r="I4620" s="342" t="s">
        <v>6575</v>
      </c>
      <c r="J4620" s="342" t="s">
        <v>6755</v>
      </c>
      <c r="K4620" s="581" t="s">
        <v>8602</v>
      </c>
      <c r="L4620" s="344" t="s">
        <v>4090</v>
      </c>
      <c r="N4620" s="344" t="s">
        <v>4090</v>
      </c>
      <c r="O4620" s="341" t="s">
        <v>6752</v>
      </c>
    </row>
    <row r="4621" spans="1:15" x14ac:dyDescent="0.2">
      <c r="A4621" s="341" t="s">
        <v>9257</v>
      </c>
      <c r="B4621" s="341" t="s">
        <v>9281</v>
      </c>
      <c r="C4621" s="342" t="s">
        <v>6708</v>
      </c>
      <c r="D4621" s="342" t="s">
        <v>6709</v>
      </c>
      <c r="E4621" s="342" t="s">
        <v>9323</v>
      </c>
      <c r="F4621" s="342" t="s">
        <v>6568</v>
      </c>
      <c r="G4621" s="343">
        <v>29.400000000000002</v>
      </c>
      <c r="H4621" s="342" t="s">
        <v>6594</v>
      </c>
      <c r="I4621" s="342" t="s">
        <v>6575</v>
      </c>
      <c r="J4621" s="342" t="s">
        <v>6755</v>
      </c>
      <c r="K4621" s="581" t="s">
        <v>8603</v>
      </c>
      <c r="L4621" s="344" t="s">
        <v>4090</v>
      </c>
      <c r="N4621" s="344" t="s">
        <v>4090</v>
      </c>
      <c r="O4621" s="341" t="s">
        <v>6752</v>
      </c>
    </row>
    <row r="4622" spans="1:15" x14ac:dyDescent="0.2">
      <c r="A4622" s="341" t="s">
        <v>9257</v>
      </c>
      <c r="B4622" s="341" t="s">
        <v>9281</v>
      </c>
      <c r="C4622" s="342" t="s">
        <v>6708</v>
      </c>
      <c r="D4622" s="342" t="s">
        <v>6709</v>
      </c>
      <c r="E4622" s="342" t="s">
        <v>9326</v>
      </c>
      <c r="F4622" s="342" t="s">
        <v>6568</v>
      </c>
      <c r="G4622" s="343">
        <v>10.11</v>
      </c>
      <c r="H4622" s="342" t="s">
        <v>6594</v>
      </c>
      <c r="I4622" s="342" t="s">
        <v>6575</v>
      </c>
      <c r="J4622" s="342" t="s">
        <v>6755</v>
      </c>
      <c r="K4622" s="581" t="s">
        <v>7175</v>
      </c>
      <c r="L4622" s="344" t="s">
        <v>4090</v>
      </c>
      <c r="N4622" s="344" t="s">
        <v>4090</v>
      </c>
      <c r="O4622" s="341">
        <v>0</v>
      </c>
    </row>
    <row r="4623" spans="1:15" x14ac:dyDescent="0.2">
      <c r="A4623" s="341" t="s">
        <v>9257</v>
      </c>
      <c r="B4623" s="341" t="s">
        <v>9281</v>
      </c>
      <c r="C4623" s="342" t="s">
        <v>6708</v>
      </c>
      <c r="D4623" s="342" t="s">
        <v>6709</v>
      </c>
      <c r="E4623" s="342" t="s">
        <v>9333</v>
      </c>
      <c r="F4623" s="342" t="s">
        <v>6568</v>
      </c>
      <c r="G4623" s="343">
        <v>20.400000000000002</v>
      </c>
      <c r="H4623" s="342" t="s">
        <v>6594</v>
      </c>
      <c r="I4623" s="342" t="s">
        <v>6575</v>
      </c>
      <c r="J4623" s="342" t="s">
        <v>6755</v>
      </c>
      <c r="K4623" s="581" t="s">
        <v>8571</v>
      </c>
      <c r="L4623" s="344" t="s">
        <v>4090</v>
      </c>
      <c r="N4623" s="344" t="s">
        <v>4090</v>
      </c>
      <c r="O4623" s="341" t="s">
        <v>6766</v>
      </c>
    </row>
    <row r="4624" spans="1:15" x14ac:dyDescent="0.2">
      <c r="A4624" s="341" t="s">
        <v>9257</v>
      </c>
      <c r="B4624" s="341" t="s">
        <v>9281</v>
      </c>
      <c r="C4624" s="342" t="s">
        <v>6708</v>
      </c>
      <c r="D4624" s="342" t="s">
        <v>6709</v>
      </c>
      <c r="E4624" s="342" t="s">
        <v>9325</v>
      </c>
      <c r="F4624" s="342" t="s">
        <v>6568</v>
      </c>
      <c r="G4624" s="343">
        <v>7.68</v>
      </c>
      <c r="H4624" s="342" t="s">
        <v>6594</v>
      </c>
      <c r="I4624" s="342" t="s">
        <v>6575</v>
      </c>
      <c r="J4624" s="342" t="s">
        <v>6755</v>
      </c>
      <c r="K4624" s="581" t="s">
        <v>6758</v>
      </c>
      <c r="L4624" s="344" t="s">
        <v>4090</v>
      </c>
      <c r="N4624" s="344" t="s">
        <v>4090</v>
      </c>
      <c r="O4624" s="341" t="s">
        <v>6752</v>
      </c>
    </row>
    <row r="4625" spans="1:15" x14ac:dyDescent="0.2">
      <c r="A4625" s="341" t="s">
        <v>9257</v>
      </c>
      <c r="B4625" s="341" t="s">
        <v>9281</v>
      </c>
      <c r="C4625" s="342" t="s">
        <v>6708</v>
      </c>
      <c r="D4625" s="342" t="s">
        <v>6709</v>
      </c>
      <c r="E4625" s="342" t="s">
        <v>9255</v>
      </c>
      <c r="F4625" s="342" t="s">
        <v>6568</v>
      </c>
      <c r="G4625" s="343">
        <v>11.3</v>
      </c>
      <c r="H4625" s="342" t="s">
        <v>6594</v>
      </c>
      <c r="I4625" s="342" t="s">
        <v>6575</v>
      </c>
      <c r="J4625" s="342" t="s">
        <v>6755</v>
      </c>
      <c r="K4625" s="581" t="s">
        <v>7131</v>
      </c>
      <c r="L4625" s="344" t="s">
        <v>4090</v>
      </c>
      <c r="N4625" s="344" t="s">
        <v>4090</v>
      </c>
      <c r="O4625" s="341">
        <v>0</v>
      </c>
    </row>
    <row r="4626" spans="1:15" x14ac:dyDescent="0.2">
      <c r="A4626" s="341" t="s">
        <v>9257</v>
      </c>
      <c r="B4626" s="341" t="s">
        <v>9281</v>
      </c>
      <c r="C4626" s="342" t="s">
        <v>6708</v>
      </c>
      <c r="D4626" s="342" t="s">
        <v>6709</v>
      </c>
      <c r="E4626" s="342" t="s">
        <v>9255</v>
      </c>
      <c r="F4626" s="342" t="s">
        <v>6568</v>
      </c>
      <c r="G4626" s="343">
        <v>13.950000000000001</v>
      </c>
      <c r="H4626" s="342" t="s">
        <v>6594</v>
      </c>
      <c r="I4626" s="342" t="s">
        <v>6575</v>
      </c>
      <c r="J4626" s="342" t="s">
        <v>6755</v>
      </c>
      <c r="K4626" s="581" t="s">
        <v>6777</v>
      </c>
      <c r="L4626" s="344" t="s">
        <v>4090</v>
      </c>
      <c r="N4626" s="344" t="s">
        <v>4090</v>
      </c>
      <c r="O4626" s="341">
        <v>0</v>
      </c>
    </row>
    <row r="4627" spans="1:15" x14ac:dyDescent="0.2">
      <c r="A4627" s="341" t="s">
        <v>9257</v>
      </c>
      <c r="B4627" s="341" t="s">
        <v>9281</v>
      </c>
      <c r="C4627" s="342" t="s">
        <v>6708</v>
      </c>
      <c r="D4627" s="342" t="s">
        <v>6709</v>
      </c>
      <c r="E4627" s="342" t="s">
        <v>9325</v>
      </c>
      <c r="F4627" s="342" t="s">
        <v>6568</v>
      </c>
      <c r="G4627" s="343">
        <v>26.25</v>
      </c>
      <c r="H4627" s="342" t="s">
        <v>6594</v>
      </c>
      <c r="I4627" s="342" t="s">
        <v>6575</v>
      </c>
      <c r="J4627" s="342" t="s">
        <v>6755</v>
      </c>
      <c r="K4627" s="581" t="s">
        <v>8499</v>
      </c>
      <c r="L4627" s="344" t="s">
        <v>4090</v>
      </c>
      <c r="N4627" s="344" t="s">
        <v>4090</v>
      </c>
      <c r="O4627" s="341" t="s">
        <v>6752</v>
      </c>
    </row>
    <row r="4628" spans="1:15" x14ac:dyDescent="0.2">
      <c r="A4628" s="341" t="s">
        <v>9257</v>
      </c>
      <c r="B4628" s="341" t="s">
        <v>9281</v>
      </c>
      <c r="C4628" s="342" t="s">
        <v>6708</v>
      </c>
      <c r="D4628" s="342" t="s">
        <v>6709</v>
      </c>
      <c r="E4628" s="342" t="s">
        <v>9321</v>
      </c>
      <c r="F4628" s="342" t="s">
        <v>6568</v>
      </c>
      <c r="G4628" s="343">
        <v>50.49</v>
      </c>
      <c r="H4628" s="342" t="s">
        <v>6594</v>
      </c>
      <c r="I4628" s="342" t="s">
        <v>6575</v>
      </c>
      <c r="J4628" s="342" t="s">
        <v>6755</v>
      </c>
      <c r="K4628" s="581" t="s">
        <v>7120</v>
      </c>
      <c r="L4628" s="344" t="s">
        <v>4090</v>
      </c>
      <c r="N4628" s="344" t="s">
        <v>4090</v>
      </c>
      <c r="O4628" s="341" t="s">
        <v>6752</v>
      </c>
    </row>
    <row r="4629" spans="1:15" x14ac:dyDescent="0.2">
      <c r="A4629" s="341" t="s">
        <v>9257</v>
      </c>
      <c r="B4629" s="341" t="s">
        <v>9281</v>
      </c>
      <c r="C4629" s="342" t="s">
        <v>6708</v>
      </c>
      <c r="D4629" s="342" t="s">
        <v>6709</v>
      </c>
      <c r="E4629" s="342" t="s">
        <v>9337</v>
      </c>
      <c r="F4629" s="342" t="s">
        <v>6568</v>
      </c>
      <c r="G4629" s="343">
        <v>28.35</v>
      </c>
      <c r="H4629" s="342" t="s">
        <v>6594</v>
      </c>
      <c r="I4629" s="342" t="s">
        <v>6575</v>
      </c>
      <c r="J4629" s="342" t="s">
        <v>6755</v>
      </c>
      <c r="K4629" s="581" t="s">
        <v>8211</v>
      </c>
      <c r="L4629" s="344" t="s">
        <v>4090</v>
      </c>
      <c r="N4629" s="344" t="s">
        <v>4090</v>
      </c>
      <c r="O4629" s="341" t="s">
        <v>6752</v>
      </c>
    </row>
    <row r="4630" spans="1:15" x14ac:dyDescent="0.2">
      <c r="A4630" s="341" t="s">
        <v>9257</v>
      </c>
      <c r="B4630" s="341" t="s">
        <v>9281</v>
      </c>
      <c r="C4630" s="342" t="s">
        <v>8594</v>
      </c>
      <c r="D4630" s="342" t="s">
        <v>6709</v>
      </c>
      <c r="E4630" s="342" t="s">
        <v>9323</v>
      </c>
      <c r="F4630" s="342" t="s">
        <v>6568</v>
      </c>
      <c r="G4630" s="343">
        <v>3.84</v>
      </c>
      <c r="H4630" s="342" t="s">
        <v>6594</v>
      </c>
      <c r="I4630" s="342" t="s">
        <v>6575</v>
      </c>
      <c r="J4630" s="342" t="s">
        <v>6755</v>
      </c>
      <c r="K4630" s="581" t="s">
        <v>8604</v>
      </c>
      <c r="L4630" s="344" t="s">
        <v>4090</v>
      </c>
      <c r="N4630" s="344" t="s">
        <v>4090</v>
      </c>
      <c r="O4630" s="341">
        <v>0</v>
      </c>
    </row>
    <row r="4631" spans="1:15" x14ac:dyDescent="0.2">
      <c r="A4631" s="341" t="s">
        <v>9257</v>
      </c>
      <c r="B4631" s="341" t="s">
        <v>9281</v>
      </c>
      <c r="C4631" s="342" t="s">
        <v>8594</v>
      </c>
      <c r="D4631" s="342" t="s">
        <v>6709</v>
      </c>
      <c r="E4631" s="342" t="s">
        <v>9320</v>
      </c>
      <c r="F4631" s="342" t="s">
        <v>6568</v>
      </c>
      <c r="G4631" s="343">
        <v>13.8</v>
      </c>
      <c r="H4631" s="342" t="s">
        <v>6594</v>
      </c>
      <c r="I4631" s="342" t="s">
        <v>6575</v>
      </c>
      <c r="J4631" s="342" t="s">
        <v>6755</v>
      </c>
      <c r="K4631" s="581" t="s">
        <v>7725</v>
      </c>
      <c r="L4631" s="344" t="s">
        <v>4090</v>
      </c>
      <c r="N4631" s="344" t="s">
        <v>4090</v>
      </c>
      <c r="O4631" s="341">
        <v>0</v>
      </c>
    </row>
    <row r="4632" spans="1:15" x14ac:dyDescent="0.2">
      <c r="A4632" s="341" t="s">
        <v>9257</v>
      </c>
      <c r="B4632" s="341" t="s">
        <v>9281</v>
      </c>
      <c r="C4632" s="342" t="s">
        <v>8594</v>
      </c>
      <c r="D4632" s="342" t="s">
        <v>6709</v>
      </c>
      <c r="E4632" s="342" t="s">
        <v>9325</v>
      </c>
      <c r="F4632" s="342" t="s">
        <v>6568</v>
      </c>
      <c r="G4632" s="343">
        <v>3</v>
      </c>
      <c r="H4632" s="342" t="s">
        <v>6594</v>
      </c>
      <c r="I4632" s="342" t="s">
        <v>6575</v>
      </c>
      <c r="J4632" s="342" t="s">
        <v>6755</v>
      </c>
      <c r="K4632" s="581" t="s">
        <v>8605</v>
      </c>
      <c r="L4632" s="344" t="s">
        <v>4090</v>
      </c>
      <c r="N4632" s="344" t="s">
        <v>4090</v>
      </c>
      <c r="O4632" s="341">
        <v>0</v>
      </c>
    </row>
    <row r="4633" spans="1:15" x14ac:dyDescent="0.2">
      <c r="A4633" s="341" t="s">
        <v>9257</v>
      </c>
      <c r="B4633" s="341" t="s">
        <v>9281</v>
      </c>
      <c r="C4633" s="342" t="s">
        <v>8594</v>
      </c>
      <c r="D4633" s="342" t="s">
        <v>6709</v>
      </c>
      <c r="E4633" s="342" t="s">
        <v>9325</v>
      </c>
      <c r="F4633" s="342" t="s">
        <v>6568</v>
      </c>
      <c r="G4633" s="343">
        <v>1.2</v>
      </c>
      <c r="H4633" s="342" t="s">
        <v>6594</v>
      </c>
      <c r="I4633" s="342" t="s">
        <v>6575</v>
      </c>
      <c r="J4633" s="342" t="s">
        <v>6755</v>
      </c>
      <c r="K4633" s="581" t="s">
        <v>8606</v>
      </c>
      <c r="L4633" s="344" t="s">
        <v>4090</v>
      </c>
      <c r="N4633" s="344" t="s">
        <v>4090</v>
      </c>
      <c r="O4633" s="341">
        <v>0</v>
      </c>
    </row>
    <row r="4634" spans="1:15" x14ac:dyDescent="0.2">
      <c r="A4634" s="341" t="s">
        <v>9257</v>
      </c>
      <c r="B4634" s="341" t="s">
        <v>9281</v>
      </c>
      <c r="C4634" s="342" t="s">
        <v>6840</v>
      </c>
      <c r="D4634" s="342" t="s">
        <v>6709</v>
      </c>
      <c r="E4634" s="342" t="s">
        <v>9319</v>
      </c>
      <c r="F4634" s="342" t="s">
        <v>6568</v>
      </c>
      <c r="G4634" s="343">
        <v>5.1000000000000005</v>
      </c>
      <c r="H4634" s="342" t="s">
        <v>6594</v>
      </c>
      <c r="I4634" s="342" t="s">
        <v>6575</v>
      </c>
      <c r="J4634" s="342" t="s">
        <v>6755</v>
      </c>
      <c r="K4634" s="581" t="s">
        <v>8607</v>
      </c>
      <c r="L4634" s="344" t="s">
        <v>4090</v>
      </c>
      <c r="N4634" s="344" t="s">
        <v>4090</v>
      </c>
      <c r="O4634" s="341">
        <v>0</v>
      </c>
    </row>
    <row r="4635" spans="1:15" x14ac:dyDescent="0.2">
      <c r="A4635" s="341" t="s">
        <v>9257</v>
      </c>
      <c r="B4635" s="341" t="s">
        <v>9281</v>
      </c>
      <c r="C4635" s="342" t="s">
        <v>6708</v>
      </c>
      <c r="D4635" s="342" t="s">
        <v>6709</v>
      </c>
      <c r="E4635" s="342" t="s">
        <v>9322</v>
      </c>
      <c r="F4635" s="342" t="s">
        <v>6568</v>
      </c>
      <c r="G4635" s="343">
        <v>5.2</v>
      </c>
      <c r="H4635" s="342" t="s">
        <v>6594</v>
      </c>
      <c r="I4635" s="342" t="s">
        <v>6575</v>
      </c>
      <c r="J4635" s="342" t="s">
        <v>6755</v>
      </c>
      <c r="K4635" s="581" t="s">
        <v>8021</v>
      </c>
      <c r="L4635" s="344" t="s">
        <v>4090</v>
      </c>
      <c r="N4635" s="344" t="s">
        <v>4090</v>
      </c>
      <c r="O4635" s="341">
        <v>0</v>
      </c>
    </row>
    <row r="4636" spans="1:15" x14ac:dyDescent="0.2">
      <c r="A4636" s="341" t="s">
        <v>9257</v>
      </c>
      <c r="B4636" s="341" t="s">
        <v>9281</v>
      </c>
      <c r="C4636" s="342" t="s">
        <v>8589</v>
      </c>
      <c r="D4636" s="342" t="s">
        <v>6709</v>
      </c>
      <c r="E4636" s="342" t="s">
        <v>9326</v>
      </c>
      <c r="F4636" s="342" t="s">
        <v>6568</v>
      </c>
      <c r="G4636" s="343">
        <v>8.64</v>
      </c>
      <c r="H4636" s="342" t="s">
        <v>6594</v>
      </c>
      <c r="I4636" s="342" t="s">
        <v>6575</v>
      </c>
      <c r="J4636" s="342" t="s">
        <v>6755</v>
      </c>
      <c r="K4636" s="581" t="s">
        <v>7218</v>
      </c>
      <c r="L4636" s="344" t="s">
        <v>4090</v>
      </c>
      <c r="N4636" s="344" t="s">
        <v>4090</v>
      </c>
      <c r="O4636" s="341">
        <v>0</v>
      </c>
    </row>
    <row r="4637" spans="1:15" x14ac:dyDescent="0.2">
      <c r="A4637" s="341" t="s">
        <v>9257</v>
      </c>
      <c r="B4637" s="341" t="s">
        <v>9281</v>
      </c>
      <c r="C4637" s="342" t="s">
        <v>6708</v>
      </c>
      <c r="D4637" s="342" t="s">
        <v>6709</v>
      </c>
      <c r="E4637" s="342" t="s">
        <v>9337</v>
      </c>
      <c r="F4637" s="342" t="s">
        <v>6568</v>
      </c>
      <c r="G4637" s="343">
        <v>13.6</v>
      </c>
      <c r="H4637" s="342" t="s">
        <v>6594</v>
      </c>
      <c r="I4637" s="342" t="s">
        <v>6575</v>
      </c>
      <c r="J4637" s="342" t="s">
        <v>6755</v>
      </c>
      <c r="K4637" s="581" t="s">
        <v>7464</v>
      </c>
      <c r="L4637" s="344" t="s">
        <v>4090</v>
      </c>
      <c r="N4637" s="344" t="s">
        <v>4090</v>
      </c>
      <c r="O4637" s="341">
        <v>0</v>
      </c>
    </row>
    <row r="4638" spans="1:15" x14ac:dyDescent="0.2">
      <c r="A4638" s="341" t="s">
        <v>9257</v>
      </c>
      <c r="B4638" s="341" t="s">
        <v>9281</v>
      </c>
      <c r="C4638" s="342" t="s">
        <v>6840</v>
      </c>
      <c r="D4638" s="342" t="s">
        <v>6709</v>
      </c>
      <c r="E4638" s="342" t="s">
        <v>9323</v>
      </c>
      <c r="F4638" s="342" t="s">
        <v>6568</v>
      </c>
      <c r="G4638" s="343">
        <v>12.6</v>
      </c>
      <c r="H4638" s="342" t="s">
        <v>6594</v>
      </c>
      <c r="I4638" s="342" t="s">
        <v>6575</v>
      </c>
      <c r="J4638" s="342" t="s">
        <v>6755</v>
      </c>
      <c r="K4638" s="581" t="s">
        <v>8020</v>
      </c>
      <c r="L4638" s="344" t="s">
        <v>4090</v>
      </c>
      <c r="N4638" s="344" t="s">
        <v>4090</v>
      </c>
      <c r="O4638" s="341">
        <v>0</v>
      </c>
    </row>
    <row r="4639" spans="1:15" x14ac:dyDescent="0.2">
      <c r="A4639" s="341" t="s">
        <v>9257</v>
      </c>
      <c r="B4639" s="341" t="s">
        <v>9281</v>
      </c>
      <c r="C4639" s="342" t="s">
        <v>6840</v>
      </c>
      <c r="D4639" s="342" t="s">
        <v>6709</v>
      </c>
      <c r="E4639" s="342" t="s">
        <v>9323</v>
      </c>
      <c r="F4639" s="342" t="s">
        <v>6568</v>
      </c>
      <c r="G4639" s="343">
        <v>4.95</v>
      </c>
      <c r="H4639" s="342" t="s">
        <v>6594</v>
      </c>
      <c r="I4639" s="342" t="s">
        <v>6575</v>
      </c>
      <c r="J4639" s="342" t="s">
        <v>6755</v>
      </c>
      <c r="K4639" s="581" t="s">
        <v>8242</v>
      </c>
      <c r="L4639" s="344" t="s">
        <v>4090</v>
      </c>
      <c r="N4639" s="344" t="s">
        <v>4090</v>
      </c>
      <c r="O4639" s="341">
        <v>0</v>
      </c>
    </row>
    <row r="4640" spans="1:15" x14ac:dyDescent="0.2">
      <c r="A4640" s="341" t="s">
        <v>9257</v>
      </c>
      <c r="B4640" s="341" t="s">
        <v>9281</v>
      </c>
      <c r="C4640" s="342" t="s">
        <v>6708</v>
      </c>
      <c r="D4640" s="342" t="s">
        <v>6709</v>
      </c>
      <c r="E4640" s="342" t="s">
        <v>9324</v>
      </c>
      <c r="F4640" s="342" t="s">
        <v>6568</v>
      </c>
      <c r="G4640" s="343">
        <v>27.59</v>
      </c>
      <c r="H4640" s="342" t="s">
        <v>6594</v>
      </c>
      <c r="I4640" s="342" t="s">
        <v>6575</v>
      </c>
      <c r="J4640" s="342" t="s">
        <v>6755</v>
      </c>
      <c r="K4640" s="581" t="s">
        <v>8163</v>
      </c>
      <c r="L4640" s="344" t="s">
        <v>4090</v>
      </c>
      <c r="N4640" s="344" t="s">
        <v>4090</v>
      </c>
      <c r="O4640" s="341">
        <v>0</v>
      </c>
    </row>
    <row r="4641" spans="1:15" x14ac:dyDescent="0.2">
      <c r="A4641" s="341" t="s">
        <v>9257</v>
      </c>
      <c r="B4641" s="341" t="s">
        <v>9281</v>
      </c>
      <c r="C4641" s="342" t="s">
        <v>8589</v>
      </c>
      <c r="D4641" s="342" t="s">
        <v>6709</v>
      </c>
      <c r="E4641" s="342" t="s">
        <v>9325</v>
      </c>
      <c r="F4641" s="342" t="s">
        <v>6568</v>
      </c>
      <c r="G4641" s="343">
        <v>21</v>
      </c>
      <c r="H4641" s="342" t="s">
        <v>6594</v>
      </c>
      <c r="I4641" s="342" t="s">
        <v>6575</v>
      </c>
      <c r="J4641" s="342" t="s">
        <v>6755</v>
      </c>
      <c r="K4641" s="581" t="s">
        <v>8431</v>
      </c>
      <c r="L4641" s="344" t="s">
        <v>4090</v>
      </c>
      <c r="N4641" s="344" t="s">
        <v>4090</v>
      </c>
      <c r="O4641" s="341">
        <v>0</v>
      </c>
    </row>
    <row r="4642" spans="1:15" x14ac:dyDescent="0.2">
      <c r="A4642" s="341" t="s">
        <v>9257</v>
      </c>
      <c r="B4642" s="341" t="s">
        <v>9281</v>
      </c>
      <c r="C4642" s="342" t="s">
        <v>8589</v>
      </c>
      <c r="D4642" s="342" t="s">
        <v>6709</v>
      </c>
      <c r="E4642" s="342" t="s">
        <v>9325</v>
      </c>
      <c r="F4642" s="342" t="s">
        <v>6568</v>
      </c>
      <c r="G4642" s="343">
        <v>33.660000000000004</v>
      </c>
      <c r="H4642" s="342" t="s">
        <v>6594</v>
      </c>
      <c r="I4642" s="342" t="s">
        <v>6575</v>
      </c>
      <c r="J4642" s="342" t="s">
        <v>6755</v>
      </c>
      <c r="K4642" s="581" t="s">
        <v>8244</v>
      </c>
      <c r="L4642" s="344" t="s">
        <v>4090</v>
      </c>
      <c r="N4642" s="344" t="s">
        <v>4090</v>
      </c>
      <c r="O4642" s="341">
        <v>0</v>
      </c>
    </row>
    <row r="4643" spans="1:15" x14ac:dyDescent="0.2">
      <c r="A4643" s="341" t="s">
        <v>9257</v>
      </c>
      <c r="B4643" s="341" t="s">
        <v>9281</v>
      </c>
      <c r="C4643" s="342" t="s">
        <v>6708</v>
      </c>
      <c r="D4643" s="342" t="s">
        <v>6709</v>
      </c>
      <c r="E4643" s="342" t="s">
        <v>9320</v>
      </c>
      <c r="F4643" s="342" t="s">
        <v>6568</v>
      </c>
      <c r="G4643" s="343">
        <v>5.4</v>
      </c>
      <c r="H4643" s="342" t="s">
        <v>6594</v>
      </c>
      <c r="I4643" s="342" t="s">
        <v>6575</v>
      </c>
      <c r="J4643" s="342" t="s">
        <v>6755</v>
      </c>
      <c r="K4643" s="581" t="s">
        <v>7223</v>
      </c>
      <c r="L4643" s="344" t="s">
        <v>4090</v>
      </c>
      <c r="N4643" s="344" t="s">
        <v>4090</v>
      </c>
      <c r="O4643" s="341">
        <v>0</v>
      </c>
    </row>
    <row r="4644" spans="1:15" x14ac:dyDescent="0.2">
      <c r="A4644" s="341" t="s">
        <v>9257</v>
      </c>
      <c r="B4644" s="341" t="s">
        <v>9281</v>
      </c>
      <c r="C4644" s="342" t="s">
        <v>6840</v>
      </c>
      <c r="D4644" s="342" t="s">
        <v>6709</v>
      </c>
      <c r="E4644" s="342" t="s">
        <v>9326</v>
      </c>
      <c r="F4644" s="342" t="s">
        <v>6568</v>
      </c>
      <c r="G4644" s="343">
        <v>14.700000000000001</v>
      </c>
      <c r="H4644" s="342" t="s">
        <v>6594</v>
      </c>
      <c r="I4644" s="342" t="s">
        <v>6575</v>
      </c>
      <c r="J4644" s="342" t="s">
        <v>6755</v>
      </c>
      <c r="K4644" s="581" t="s">
        <v>7221</v>
      </c>
      <c r="L4644" s="344" t="s">
        <v>4090</v>
      </c>
      <c r="N4644" s="344" t="s">
        <v>4090</v>
      </c>
      <c r="O4644" s="341">
        <v>0</v>
      </c>
    </row>
    <row r="4645" spans="1:15" x14ac:dyDescent="0.2">
      <c r="A4645" s="341" t="s">
        <v>9257</v>
      </c>
      <c r="B4645" s="341" t="s">
        <v>9281</v>
      </c>
      <c r="C4645" s="342" t="s">
        <v>6750</v>
      </c>
      <c r="D4645" s="342" t="s">
        <v>6709</v>
      </c>
      <c r="E4645" s="342" t="s">
        <v>9319</v>
      </c>
      <c r="F4645" s="342" t="s">
        <v>6568</v>
      </c>
      <c r="G4645" s="343">
        <v>1.8</v>
      </c>
      <c r="H4645" s="342" t="s">
        <v>6594</v>
      </c>
      <c r="I4645" s="342" t="s">
        <v>6575</v>
      </c>
      <c r="J4645" s="342" t="s">
        <v>6755</v>
      </c>
      <c r="K4645" s="581" t="s">
        <v>8608</v>
      </c>
      <c r="L4645" s="344" t="s">
        <v>4090</v>
      </c>
      <c r="N4645" s="344" t="s">
        <v>4090</v>
      </c>
      <c r="O4645" s="341">
        <v>0</v>
      </c>
    </row>
    <row r="4646" spans="1:15" x14ac:dyDescent="0.2">
      <c r="A4646" s="341" t="s">
        <v>9257</v>
      </c>
      <c r="B4646" s="341" t="s">
        <v>9281</v>
      </c>
      <c r="C4646" s="342" t="s">
        <v>8589</v>
      </c>
      <c r="D4646" s="342" t="s">
        <v>6709</v>
      </c>
      <c r="E4646" s="342" t="s">
        <v>9334</v>
      </c>
      <c r="F4646" s="342" t="s">
        <v>6568</v>
      </c>
      <c r="G4646" s="343">
        <v>12.370000000000001</v>
      </c>
      <c r="H4646" s="342" t="s">
        <v>6594</v>
      </c>
      <c r="I4646" s="342" t="s">
        <v>6575</v>
      </c>
      <c r="J4646" s="342" t="s">
        <v>6755</v>
      </c>
      <c r="K4646" s="581" t="s">
        <v>8609</v>
      </c>
      <c r="L4646" s="344" t="s">
        <v>4090</v>
      </c>
      <c r="N4646" s="344" t="s">
        <v>4090</v>
      </c>
      <c r="O4646" s="341">
        <v>0</v>
      </c>
    </row>
    <row r="4647" spans="1:15" x14ac:dyDescent="0.2">
      <c r="A4647" s="341" t="s">
        <v>9257</v>
      </c>
      <c r="B4647" s="341" t="s">
        <v>9281</v>
      </c>
      <c r="C4647" s="342" t="s">
        <v>6708</v>
      </c>
      <c r="D4647" s="342" t="s">
        <v>6709</v>
      </c>
      <c r="E4647" s="342" t="s">
        <v>9325</v>
      </c>
      <c r="F4647" s="342" t="s">
        <v>6568</v>
      </c>
      <c r="G4647" s="343">
        <v>5.04</v>
      </c>
      <c r="H4647" s="342" t="s">
        <v>6594</v>
      </c>
      <c r="I4647" s="342" t="s">
        <v>6575</v>
      </c>
      <c r="J4647" s="342" t="s">
        <v>6755</v>
      </c>
      <c r="K4647" s="581" t="s">
        <v>7467</v>
      </c>
      <c r="L4647" s="344" t="s">
        <v>4090</v>
      </c>
      <c r="N4647" s="344" t="s">
        <v>4090</v>
      </c>
      <c r="O4647" s="341">
        <v>0</v>
      </c>
    </row>
    <row r="4648" spans="1:15" x14ac:dyDescent="0.2">
      <c r="A4648" s="341" t="s">
        <v>9257</v>
      </c>
      <c r="B4648" s="341" t="s">
        <v>9281</v>
      </c>
      <c r="C4648" s="342" t="s">
        <v>6750</v>
      </c>
      <c r="D4648" s="342" t="s">
        <v>6709</v>
      </c>
      <c r="E4648" s="342" t="s">
        <v>9334</v>
      </c>
      <c r="F4648" s="342" t="s">
        <v>6568</v>
      </c>
      <c r="G4648" s="343">
        <v>11.1</v>
      </c>
      <c r="H4648" s="342" t="s">
        <v>6594</v>
      </c>
      <c r="I4648" s="342" t="s">
        <v>6575</v>
      </c>
      <c r="J4648" s="342" t="s">
        <v>6755</v>
      </c>
      <c r="K4648" s="581" t="s">
        <v>7616</v>
      </c>
      <c r="L4648" s="344" t="s">
        <v>4090</v>
      </c>
      <c r="N4648" s="344" t="s">
        <v>4090</v>
      </c>
      <c r="O4648" s="341">
        <v>0</v>
      </c>
    </row>
    <row r="4649" spans="1:15" x14ac:dyDescent="0.2">
      <c r="A4649" s="341" t="s">
        <v>9257</v>
      </c>
      <c r="B4649" s="341" t="s">
        <v>9281</v>
      </c>
      <c r="C4649" s="342" t="s">
        <v>8594</v>
      </c>
      <c r="D4649" s="342" t="s">
        <v>6709</v>
      </c>
      <c r="E4649" s="342" t="s">
        <v>9322</v>
      </c>
      <c r="F4649" s="342" t="s">
        <v>6568</v>
      </c>
      <c r="G4649" s="343">
        <v>11.3</v>
      </c>
      <c r="H4649" s="342" t="s">
        <v>6594</v>
      </c>
      <c r="I4649" s="342" t="s">
        <v>6575</v>
      </c>
      <c r="J4649" s="342" t="s">
        <v>6755</v>
      </c>
      <c r="K4649" s="581" t="s">
        <v>8610</v>
      </c>
      <c r="L4649" s="344" t="s">
        <v>4090</v>
      </c>
      <c r="N4649" s="344" t="s">
        <v>4090</v>
      </c>
      <c r="O4649" s="341">
        <v>0</v>
      </c>
    </row>
    <row r="4650" spans="1:15" x14ac:dyDescent="0.2">
      <c r="A4650" s="341" t="s">
        <v>9257</v>
      </c>
      <c r="B4650" s="341" t="s">
        <v>9281</v>
      </c>
      <c r="C4650" s="342" t="s">
        <v>8594</v>
      </c>
      <c r="D4650" s="342" t="s">
        <v>6709</v>
      </c>
      <c r="E4650" s="342" t="s">
        <v>9320</v>
      </c>
      <c r="F4650" s="342" t="s">
        <v>6568</v>
      </c>
      <c r="G4650" s="343">
        <v>3.46</v>
      </c>
      <c r="H4650" s="342" t="s">
        <v>6594</v>
      </c>
      <c r="I4650" s="342" t="s">
        <v>6575</v>
      </c>
      <c r="J4650" s="342" t="s">
        <v>6755</v>
      </c>
      <c r="K4650" s="581" t="s">
        <v>7755</v>
      </c>
      <c r="L4650" s="344" t="s">
        <v>4090</v>
      </c>
      <c r="N4650" s="344" t="s">
        <v>4090</v>
      </c>
      <c r="O4650" s="341">
        <v>0</v>
      </c>
    </row>
    <row r="4651" spans="1:15" x14ac:dyDescent="0.2">
      <c r="A4651" s="341" t="s">
        <v>9257</v>
      </c>
      <c r="B4651" s="341" t="s">
        <v>9281</v>
      </c>
      <c r="C4651" s="342" t="s">
        <v>6840</v>
      </c>
      <c r="D4651" s="342" t="s">
        <v>6709</v>
      </c>
      <c r="E4651" s="342" t="s">
        <v>9323</v>
      </c>
      <c r="F4651" s="342" t="s">
        <v>6568</v>
      </c>
      <c r="G4651" s="343">
        <v>9.5</v>
      </c>
      <c r="H4651" s="342" t="s">
        <v>6594</v>
      </c>
      <c r="I4651" s="342" t="s">
        <v>6575</v>
      </c>
      <c r="J4651" s="342" t="s">
        <v>6755</v>
      </c>
      <c r="K4651" s="581" t="s">
        <v>8611</v>
      </c>
      <c r="L4651" s="344" t="s">
        <v>4090</v>
      </c>
      <c r="N4651" s="344" t="s">
        <v>4090</v>
      </c>
      <c r="O4651" s="341">
        <v>0</v>
      </c>
    </row>
    <row r="4652" spans="1:15" x14ac:dyDescent="0.2">
      <c r="A4652" s="341" t="s">
        <v>9257</v>
      </c>
      <c r="B4652" s="341" t="s">
        <v>9281</v>
      </c>
      <c r="C4652" s="342" t="s">
        <v>6708</v>
      </c>
      <c r="D4652" s="342" t="s">
        <v>6709</v>
      </c>
      <c r="E4652" s="342" t="s">
        <v>9322</v>
      </c>
      <c r="F4652" s="342" t="s">
        <v>6568</v>
      </c>
      <c r="G4652" s="343">
        <v>8.67</v>
      </c>
      <c r="H4652" s="342" t="s">
        <v>6594</v>
      </c>
      <c r="I4652" s="342" t="s">
        <v>6575</v>
      </c>
      <c r="J4652" s="342" t="s">
        <v>6755</v>
      </c>
      <c r="K4652" s="581" t="s">
        <v>8251</v>
      </c>
      <c r="L4652" s="344" t="s">
        <v>4090</v>
      </c>
      <c r="N4652" s="344" t="s">
        <v>4090</v>
      </c>
      <c r="O4652" s="341">
        <v>0</v>
      </c>
    </row>
    <row r="4653" spans="1:15" x14ac:dyDescent="0.2">
      <c r="A4653" s="341" t="s">
        <v>9257</v>
      </c>
      <c r="B4653" s="341" t="s">
        <v>9281</v>
      </c>
      <c r="C4653" s="342" t="s">
        <v>6708</v>
      </c>
      <c r="D4653" s="342" t="s">
        <v>6709</v>
      </c>
      <c r="E4653" s="342" t="s">
        <v>9334</v>
      </c>
      <c r="F4653" s="342" t="s">
        <v>6568</v>
      </c>
      <c r="G4653" s="343">
        <v>5.47</v>
      </c>
      <c r="H4653" s="342" t="s">
        <v>6594</v>
      </c>
      <c r="I4653" s="342" t="s">
        <v>6575</v>
      </c>
      <c r="J4653" s="342" t="s">
        <v>6755</v>
      </c>
      <c r="K4653" s="581" t="s">
        <v>8298</v>
      </c>
      <c r="L4653" s="344" t="s">
        <v>4090</v>
      </c>
      <c r="N4653" s="344" t="s">
        <v>4090</v>
      </c>
      <c r="O4653" s="341">
        <v>0</v>
      </c>
    </row>
    <row r="4654" spans="1:15" x14ac:dyDescent="0.2">
      <c r="A4654" s="341" t="s">
        <v>9257</v>
      </c>
      <c r="B4654" s="341" t="s">
        <v>9281</v>
      </c>
      <c r="C4654" s="342" t="s">
        <v>6708</v>
      </c>
      <c r="D4654" s="342" t="s">
        <v>6709</v>
      </c>
      <c r="E4654" s="342" t="s">
        <v>9320</v>
      </c>
      <c r="F4654" s="342" t="s">
        <v>6568</v>
      </c>
      <c r="G4654" s="343">
        <v>29.16</v>
      </c>
      <c r="H4654" s="342" t="s">
        <v>6594</v>
      </c>
      <c r="I4654" s="342" t="s">
        <v>6575</v>
      </c>
      <c r="J4654" s="342" t="s">
        <v>6755</v>
      </c>
      <c r="K4654" s="581" t="s">
        <v>7249</v>
      </c>
      <c r="L4654" s="344" t="s">
        <v>4090</v>
      </c>
      <c r="N4654" s="344" t="s">
        <v>4090</v>
      </c>
      <c r="O4654" s="341">
        <v>0</v>
      </c>
    </row>
    <row r="4655" spans="1:15" x14ac:dyDescent="0.2">
      <c r="A4655" s="341" t="s">
        <v>9257</v>
      </c>
      <c r="B4655" s="341" t="s">
        <v>9281</v>
      </c>
      <c r="C4655" s="342" t="s">
        <v>6840</v>
      </c>
      <c r="D4655" s="342" t="s">
        <v>6709</v>
      </c>
      <c r="E4655" s="342" t="s">
        <v>9322</v>
      </c>
      <c r="F4655" s="342" t="s">
        <v>6568</v>
      </c>
      <c r="G4655" s="343">
        <v>9.3000000000000007</v>
      </c>
      <c r="H4655" s="342" t="s">
        <v>6594</v>
      </c>
      <c r="I4655" s="342" t="s">
        <v>6575</v>
      </c>
      <c r="J4655" s="342" t="s">
        <v>6755</v>
      </c>
      <c r="K4655" s="581" t="s">
        <v>8300</v>
      </c>
      <c r="L4655" s="344" t="s">
        <v>4090</v>
      </c>
      <c r="N4655" s="344" t="s">
        <v>4090</v>
      </c>
      <c r="O4655" s="341">
        <v>0</v>
      </c>
    </row>
    <row r="4656" spans="1:15" x14ac:dyDescent="0.2">
      <c r="A4656" s="341" t="s">
        <v>9257</v>
      </c>
      <c r="B4656" s="341" t="s">
        <v>9281</v>
      </c>
      <c r="C4656" s="342" t="s">
        <v>6840</v>
      </c>
      <c r="D4656" s="342" t="s">
        <v>6709</v>
      </c>
      <c r="E4656" s="342" t="s">
        <v>9322</v>
      </c>
      <c r="F4656" s="342" t="s">
        <v>6568</v>
      </c>
      <c r="G4656" s="343">
        <v>7.2</v>
      </c>
      <c r="H4656" s="342" t="s">
        <v>6594</v>
      </c>
      <c r="I4656" s="342" t="s">
        <v>6575</v>
      </c>
      <c r="J4656" s="342" t="s">
        <v>6755</v>
      </c>
      <c r="K4656" s="581" t="s">
        <v>7798</v>
      </c>
      <c r="L4656" s="344" t="s">
        <v>4090</v>
      </c>
      <c r="N4656" s="344" t="s">
        <v>4090</v>
      </c>
      <c r="O4656" s="341">
        <v>0</v>
      </c>
    </row>
    <row r="4657" spans="1:15" x14ac:dyDescent="0.2">
      <c r="A4657" s="341" t="s">
        <v>9257</v>
      </c>
      <c r="B4657" s="341" t="s">
        <v>9281</v>
      </c>
      <c r="C4657" s="342" t="s">
        <v>8594</v>
      </c>
      <c r="D4657" s="342" t="s">
        <v>6709</v>
      </c>
      <c r="E4657" s="342" t="s">
        <v>9323</v>
      </c>
      <c r="F4657" s="342" t="s">
        <v>6568</v>
      </c>
      <c r="G4657" s="343">
        <v>3</v>
      </c>
      <c r="H4657" s="342" t="s">
        <v>6594</v>
      </c>
      <c r="I4657" s="342" t="s">
        <v>6575</v>
      </c>
      <c r="J4657" s="342" t="s">
        <v>6755</v>
      </c>
      <c r="K4657" s="581" t="s">
        <v>7562</v>
      </c>
      <c r="L4657" s="344" t="s">
        <v>4090</v>
      </c>
      <c r="N4657" s="344" t="s">
        <v>4090</v>
      </c>
      <c r="O4657" s="341">
        <v>0</v>
      </c>
    </row>
    <row r="4658" spans="1:15" x14ac:dyDescent="0.2">
      <c r="A4658" s="341" t="s">
        <v>9257</v>
      </c>
      <c r="B4658" s="341" t="s">
        <v>9281</v>
      </c>
      <c r="C4658" s="342" t="s">
        <v>6708</v>
      </c>
      <c r="D4658" s="342" t="s">
        <v>6709</v>
      </c>
      <c r="E4658" s="342" t="s">
        <v>9322</v>
      </c>
      <c r="F4658" s="342" t="s">
        <v>6568</v>
      </c>
      <c r="G4658" s="343">
        <v>6</v>
      </c>
      <c r="H4658" s="342" t="s">
        <v>6594</v>
      </c>
      <c r="I4658" s="342" t="s">
        <v>6575</v>
      </c>
      <c r="J4658" s="342" t="s">
        <v>6755</v>
      </c>
      <c r="K4658" s="581" t="s">
        <v>7471</v>
      </c>
      <c r="L4658" s="344" t="s">
        <v>4090</v>
      </c>
      <c r="N4658" s="344" t="s">
        <v>4090</v>
      </c>
      <c r="O4658" s="341">
        <v>0</v>
      </c>
    </row>
    <row r="4659" spans="1:15" x14ac:dyDescent="0.2">
      <c r="A4659" s="341" t="s">
        <v>9257</v>
      </c>
      <c r="B4659" s="341" t="s">
        <v>9281</v>
      </c>
      <c r="C4659" s="342" t="s">
        <v>6708</v>
      </c>
      <c r="D4659" s="342" t="s">
        <v>6709</v>
      </c>
      <c r="E4659" s="342" t="s">
        <v>9321</v>
      </c>
      <c r="F4659" s="342" t="s">
        <v>6568</v>
      </c>
      <c r="G4659" s="343">
        <v>5.6000000000000005</v>
      </c>
      <c r="H4659" s="342" t="s">
        <v>6594</v>
      </c>
      <c r="I4659" s="342" t="s">
        <v>6575</v>
      </c>
      <c r="J4659" s="342" t="s">
        <v>6755</v>
      </c>
      <c r="K4659" s="581" t="s">
        <v>8348</v>
      </c>
      <c r="L4659" s="344" t="s">
        <v>4090</v>
      </c>
      <c r="N4659" s="344" t="s">
        <v>4090</v>
      </c>
      <c r="O4659" s="341">
        <v>0</v>
      </c>
    </row>
    <row r="4660" spans="1:15" x14ac:dyDescent="0.2">
      <c r="A4660" s="341" t="s">
        <v>9257</v>
      </c>
      <c r="B4660" s="341" t="s">
        <v>9281</v>
      </c>
      <c r="C4660" s="342" t="s">
        <v>6750</v>
      </c>
      <c r="D4660" s="342" t="s">
        <v>6709</v>
      </c>
      <c r="E4660" s="342" t="s">
        <v>9255</v>
      </c>
      <c r="F4660" s="342" t="s">
        <v>6568</v>
      </c>
      <c r="G4660" s="343">
        <v>11.16</v>
      </c>
      <c r="H4660" s="342" t="s">
        <v>6594</v>
      </c>
      <c r="I4660" s="342" t="s">
        <v>6575</v>
      </c>
      <c r="J4660" s="342" t="s">
        <v>6755</v>
      </c>
      <c r="K4660" s="581" t="s">
        <v>7263</v>
      </c>
      <c r="L4660" s="344" t="s">
        <v>4090</v>
      </c>
      <c r="N4660" s="344" t="s">
        <v>4090</v>
      </c>
      <c r="O4660" s="341">
        <v>0</v>
      </c>
    </row>
    <row r="4661" spans="1:15" x14ac:dyDescent="0.2">
      <c r="A4661" s="341" t="s">
        <v>9257</v>
      </c>
      <c r="B4661" s="341" t="s">
        <v>9281</v>
      </c>
      <c r="C4661" s="342" t="s">
        <v>6750</v>
      </c>
      <c r="D4661" s="342" t="s">
        <v>6709</v>
      </c>
      <c r="E4661" s="342" t="s">
        <v>9319</v>
      </c>
      <c r="F4661" s="342" t="s">
        <v>6568</v>
      </c>
      <c r="G4661" s="343">
        <v>11.73</v>
      </c>
      <c r="H4661" s="342" t="s">
        <v>6594</v>
      </c>
      <c r="I4661" s="342" t="s">
        <v>6575</v>
      </c>
      <c r="J4661" s="342" t="s">
        <v>6755</v>
      </c>
      <c r="K4661" s="581" t="s">
        <v>8612</v>
      </c>
      <c r="L4661" s="344" t="s">
        <v>4090</v>
      </c>
      <c r="N4661" s="344" t="s">
        <v>4090</v>
      </c>
      <c r="O4661" s="341">
        <v>0</v>
      </c>
    </row>
    <row r="4662" spans="1:15" x14ac:dyDescent="0.2">
      <c r="A4662" s="341" t="s">
        <v>9257</v>
      </c>
      <c r="B4662" s="341" t="s">
        <v>9281</v>
      </c>
      <c r="C4662" s="342" t="s">
        <v>6840</v>
      </c>
      <c r="D4662" s="342" t="s">
        <v>6709</v>
      </c>
      <c r="E4662" s="342" t="s">
        <v>9325</v>
      </c>
      <c r="F4662" s="342" t="s">
        <v>6568</v>
      </c>
      <c r="G4662" s="343">
        <v>19.04</v>
      </c>
      <c r="H4662" s="342" t="s">
        <v>6594</v>
      </c>
      <c r="I4662" s="342" t="s">
        <v>6575</v>
      </c>
      <c r="J4662" s="342" t="s">
        <v>6755</v>
      </c>
      <c r="K4662" s="581" t="s">
        <v>8613</v>
      </c>
      <c r="L4662" s="344" t="s">
        <v>4090</v>
      </c>
      <c r="N4662" s="344" t="s">
        <v>4090</v>
      </c>
      <c r="O4662" s="341">
        <v>0</v>
      </c>
    </row>
    <row r="4663" spans="1:15" x14ac:dyDescent="0.2">
      <c r="A4663" s="341" t="s">
        <v>9257</v>
      </c>
      <c r="B4663" s="341" t="s">
        <v>9281</v>
      </c>
      <c r="C4663" s="342" t="s">
        <v>6840</v>
      </c>
      <c r="D4663" s="342" t="s">
        <v>6709</v>
      </c>
      <c r="E4663" s="342" t="s">
        <v>9325</v>
      </c>
      <c r="F4663" s="342" t="s">
        <v>6568</v>
      </c>
      <c r="G4663" s="343">
        <v>11.9</v>
      </c>
      <c r="H4663" s="342" t="s">
        <v>6594</v>
      </c>
      <c r="I4663" s="342" t="s">
        <v>6575</v>
      </c>
      <c r="J4663" s="342" t="s">
        <v>6755</v>
      </c>
      <c r="K4663" s="581" t="s">
        <v>8305</v>
      </c>
      <c r="L4663" s="344" t="s">
        <v>4090</v>
      </c>
      <c r="N4663" s="344" t="s">
        <v>4090</v>
      </c>
      <c r="O4663" s="341">
        <v>0</v>
      </c>
    </row>
    <row r="4664" spans="1:15" x14ac:dyDescent="0.2">
      <c r="A4664" s="341" t="s">
        <v>9257</v>
      </c>
      <c r="B4664" s="341" t="s">
        <v>9281</v>
      </c>
      <c r="C4664" s="342" t="s">
        <v>6708</v>
      </c>
      <c r="D4664" s="342" t="s">
        <v>6709</v>
      </c>
      <c r="E4664" s="342" t="s">
        <v>9255</v>
      </c>
      <c r="F4664" s="342" t="s">
        <v>6568</v>
      </c>
      <c r="G4664" s="343">
        <v>9.0299999999999994</v>
      </c>
      <c r="H4664" s="342" t="s">
        <v>6594</v>
      </c>
      <c r="I4664" s="342" t="s">
        <v>6575</v>
      </c>
      <c r="J4664" s="342" t="s">
        <v>6755</v>
      </c>
      <c r="K4664" s="581" t="s">
        <v>8125</v>
      </c>
      <c r="L4664" s="344" t="s">
        <v>4090</v>
      </c>
      <c r="N4664" s="344" t="s">
        <v>4090</v>
      </c>
      <c r="O4664" s="341">
        <v>0</v>
      </c>
    </row>
    <row r="4665" spans="1:15" x14ac:dyDescent="0.2">
      <c r="A4665" s="341" t="s">
        <v>9257</v>
      </c>
      <c r="B4665" s="341" t="s">
        <v>9281</v>
      </c>
      <c r="C4665" s="342" t="s">
        <v>8594</v>
      </c>
      <c r="D4665" s="342" t="s">
        <v>6709</v>
      </c>
      <c r="E4665" s="342" t="s">
        <v>9334</v>
      </c>
      <c r="F4665" s="342" t="s">
        <v>6568</v>
      </c>
      <c r="G4665" s="343">
        <v>8.8000000000000007</v>
      </c>
      <c r="H4665" s="342" t="s">
        <v>6594</v>
      </c>
      <c r="I4665" s="342" t="s">
        <v>6575</v>
      </c>
      <c r="J4665" s="342" t="s">
        <v>6755</v>
      </c>
      <c r="K4665" s="581" t="s">
        <v>8614</v>
      </c>
      <c r="L4665" s="344" t="s">
        <v>4090</v>
      </c>
      <c r="N4665" s="344" t="s">
        <v>4090</v>
      </c>
      <c r="O4665" s="341">
        <v>0</v>
      </c>
    </row>
    <row r="4666" spans="1:15" x14ac:dyDescent="0.2">
      <c r="A4666" s="341" t="s">
        <v>9257</v>
      </c>
      <c r="B4666" s="341" t="s">
        <v>9281</v>
      </c>
      <c r="C4666" s="342" t="s">
        <v>6708</v>
      </c>
      <c r="D4666" s="342" t="s">
        <v>6709</v>
      </c>
      <c r="E4666" s="342" t="s">
        <v>9329</v>
      </c>
      <c r="F4666" s="342" t="s">
        <v>6568</v>
      </c>
      <c r="G4666" s="343">
        <v>9.7200000000000006</v>
      </c>
      <c r="H4666" s="342" t="s">
        <v>6594</v>
      </c>
      <c r="I4666" s="342" t="s">
        <v>6575</v>
      </c>
      <c r="J4666" s="342" t="s">
        <v>6755</v>
      </c>
      <c r="K4666" s="581" t="s">
        <v>6990</v>
      </c>
      <c r="L4666" s="344" t="s">
        <v>4090</v>
      </c>
      <c r="N4666" s="344" t="s">
        <v>4090</v>
      </c>
      <c r="O4666" s="341">
        <v>0</v>
      </c>
    </row>
    <row r="4667" spans="1:15" x14ac:dyDescent="0.2">
      <c r="A4667" s="341" t="s">
        <v>9257</v>
      </c>
      <c r="B4667" s="341" t="s">
        <v>9281</v>
      </c>
      <c r="C4667" s="342" t="s">
        <v>8589</v>
      </c>
      <c r="D4667" s="342" t="s">
        <v>6709</v>
      </c>
      <c r="E4667" s="342" t="s">
        <v>9321</v>
      </c>
      <c r="F4667" s="342" t="s">
        <v>6568</v>
      </c>
      <c r="G4667" s="343">
        <v>14.280000000000001</v>
      </c>
      <c r="H4667" s="342" t="s">
        <v>6594</v>
      </c>
      <c r="I4667" s="342" t="s">
        <v>6575</v>
      </c>
      <c r="J4667" s="342" t="s">
        <v>6755</v>
      </c>
      <c r="K4667" s="581" t="s">
        <v>8615</v>
      </c>
      <c r="L4667" s="344" t="s">
        <v>4090</v>
      </c>
      <c r="N4667" s="344" t="s">
        <v>4090</v>
      </c>
      <c r="O4667" s="341">
        <v>0</v>
      </c>
    </row>
    <row r="4668" spans="1:15" x14ac:dyDescent="0.2">
      <c r="A4668" s="341" t="s">
        <v>9257</v>
      </c>
      <c r="B4668" s="341" t="s">
        <v>9281</v>
      </c>
      <c r="C4668" s="342" t="s">
        <v>8589</v>
      </c>
      <c r="D4668" s="342" t="s">
        <v>6709</v>
      </c>
      <c r="E4668" s="342" t="s">
        <v>9321</v>
      </c>
      <c r="F4668" s="342" t="s">
        <v>6568</v>
      </c>
      <c r="G4668" s="343">
        <v>6.6000000000000005</v>
      </c>
      <c r="H4668" s="342" t="s">
        <v>6594</v>
      </c>
      <c r="I4668" s="342" t="s">
        <v>6575</v>
      </c>
      <c r="J4668" s="342" t="s">
        <v>6755</v>
      </c>
      <c r="K4668" s="581" t="s">
        <v>7310</v>
      </c>
      <c r="L4668" s="344" t="s">
        <v>4090</v>
      </c>
      <c r="N4668" s="344" t="s">
        <v>4090</v>
      </c>
      <c r="O4668" s="341">
        <v>0</v>
      </c>
    </row>
    <row r="4669" spans="1:15" x14ac:dyDescent="0.2">
      <c r="A4669" s="341" t="s">
        <v>9257</v>
      </c>
      <c r="B4669" s="341" t="s">
        <v>9281</v>
      </c>
      <c r="C4669" s="342" t="s">
        <v>8594</v>
      </c>
      <c r="D4669" s="342" t="s">
        <v>6709</v>
      </c>
      <c r="E4669" s="342" t="s">
        <v>9334</v>
      </c>
      <c r="F4669" s="342" t="s">
        <v>6568</v>
      </c>
      <c r="G4669" s="343">
        <v>8.58</v>
      </c>
      <c r="H4669" s="342" t="s">
        <v>6594</v>
      </c>
      <c r="I4669" s="342" t="s">
        <v>6575</v>
      </c>
      <c r="J4669" s="342" t="s">
        <v>6755</v>
      </c>
      <c r="K4669" s="581" t="s">
        <v>7206</v>
      </c>
      <c r="L4669" s="344" t="s">
        <v>4090</v>
      </c>
      <c r="N4669" s="344" t="s">
        <v>4090</v>
      </c>
      <c r="O4669" s="341">
        <v>0</v>
      </c>
    </row>
    <row r="4670" spans="1:15" x14ac:dyDescent="0.2">
      <c r="A4670" s="341" t="s">
        <v>9257</v>
      </c>
      <c r="B4670" s="341" t="s">
        <v>9281</v>
      </c>
      <c r="C4670" s="342" t="s">
        <v>6708</v>
      </c>
      <c r="D4670" s="342" t="s">
        <v>6709</v>
      </c>
      <c r="E4670" s="342" t="s">
        <v>9319</v>
      </c>
      <c r="F4670" s="342" t="s">
        <v>6568</v>
      </c>
      <c r="G4670" s="343">
        <v>5.6000000000000005</v>
      </c>
      <c r="H4670" s="342" t="s">
        <v>6594</v>
      </c>
      <c r="I4670" s="342" t="s">
        <v>6575</v>
      </c>
      <c r="J4670" s="342" t="s">
        <v>6755</v>
      </c>
      <c r="K4670" s="581" t="s">
        <v>7779</v>
      </c>
      <c r="L4670" s="344" t="s">
        <v>4090</v>
      </c>
      <c r="N4670" s="344" t="s">
        <v>4090</v>
      </c>
      <c r="O4670" s="341">
        <v>0</v>
      </c>
    </row>
    <row r="4671" spans="1:15" x14ac:dyDescent="0.2">
      <c r="A4671" s="341" t="s">
        <v>9257</v>
      </c>
      <c r="B4671" s="341" t="s">
        <v>9281</v>
      </c>
      <c r="C4671" s="342" t="s">
        <v>6840</v>
      </c>
      <c r="D4671" s="342" t="s">
        <v>6709</v>
      </c>
      <c r="E4671" s="342" t="s">
        <v>9326</v>
      </c>
      <c r="F4671" s="342" t="s">
        <v>6568</v>
      </c>
      <c r="G4671" s="343">
        <v>7.7</v>
      </c>
      <c r="H4671" s="342" t="s">
        <v>6594</v>
      </c>
      <c r="I4671" s="342" t="s">
        <v>6575</v>
      </c>
      <c r="J4671" s="342" t="s">
        <v>6755</v>
      </c>
      <c r="K4671" s="581" t="s">
        <v>7281</v>
      </c>
      <c r="L4671" s="344" t="s">
        <v>4090</v>
      </c>
      <c r="N4671" s="344" t="s">
        <v>4090</v>
      </c>
      <c r="O4671" s="341">
        <v>0</v>
      </c>
    </row>
    <row r="4672" spans="1:15" x14ac:dyDescent="0.2">
      <c r="A4672" s="341" t="s">
        <v>9257</v>
      </c>
      <c r="B4672" s="341" t="s">
        <v>9281</v>
      </c>
      <c r="C4672" s="342" t="s">
        <v>8589</v>
      </c>
      <c r="D4672" s="342" t="s">
        <v>6709</v>
      </c>
      <c r="E4672" s="342" t="s">
        <v>9322</v>
      </c>
      <c r="F4672" s="342" t="s">
        <v>6568</v>
      </c>
      <c r="G4672" s="343">
        <v>8.4</v>
      </c>
      <c r="H4672" s="342" t="s">
        <v>6594</v>
      </c>
      <c r="I4672" s="342" t="s">
        <v>6575</v>
      </c>
      <c r="J4672" s="342" t="s">
        <v>6755</v>
      </c>
      <c r="K4672" s="581" t="s">
        <v>7284</v>
      </c>
      <c r="L4672" s="344" t="s">
        <v>4090</v>
      </c>
      <c r="N4672" s="344" t="s">
        <v>4090</v>
      </c>
      <c r="O4672" s="341">
        <v>0</v>
      </c>
    </row>
    <row r="4673" spans="1:15" x14ac:dyDescent="0.2">
      <c r="A4673" s="341" t="s">
        <v>9257</v>
      </c>
      <c r="B4673" s="341" t="s">
        <v>9281</v>
      </c>
      <c r="C4673" s="342" t="s">
        <v>8589</v>
      </c>
      <c r="D4673" s="342" t="s">
        <v>6709</v>
      </c>
      <c r="E4673" s="342" t="s">
        <v>9322</v>
      </c>
      <c r="F4673" s="342" t="s">
        <v>6568</v>
      </c>
      <c r="G4673" s="343">
        <v>2.64</v>
      </c>
      <c r="H4673" s="342" t="s">
        <v>6594</v>
      </c>
      <c r="I4673" s="342" t="s">
        <v>6575</v>
      </c>
      <c r="J4673" s="342" t="s">
        <v>6755</v>
      </c>
      <c r="K4673" s="581" t="s">
        <v>7324</v>
      </c>
      <c r="L4673" s="344" t="s">
        <v>4090</v>
      </c>
      <c r="N4673" s="344" t="s">
        <v>4090</v>
      </c>
      <c r="O4673" s="341">
        <v>0</v>
      </c>
    </row>
    <row r="4674" spans="1:15" x14ac:dyDescent="0.2">
      <c r="A4674" s="341" t="s">
        <v>9257</v>
      </c>
      <c r="B4674" s="341" t="s">
        <v>9281</v>
      </c>
      <c r="C4674" s="342" t="s">
        <v>8594</v>
      </c>
      <c r="D4674" s="342" t="s">
        <v>6709</v>
      </c>
      <c r="E4674" s="342" t="s">
        <v>9323</v>
      </c>
      <c r="F4674" s="342" t="s">
        <v>6568</v>
      </c>
      <c r="G4674" s="343">
        <v>8.16</v>
      </c>
      <c r="H4674" s="342" t="s">
        <v>6594</v>
      </c>
      <c r="I4674" s="342" t="s">
        <v>6575</v>
      </c>
      <c r="J4674" s="342" t="s">
        <v>6755</v>
      </c>
      <c r="K4674" s="581" t="s">
        <v>7299</v>
      </c>
      <c r="L4674" s="344" t="s">
        <v>4090</v>
      </c>
      <c r="N4674" s="344" t="s">
        <v>4090</v>
      </c>
      <c r="O4674" s="341">
        <v>0</v>
      </c>
    </row>
    <row r="4675" spans="1:15" x14ac:dyDescent="0.2">
      <c r="A4675" s="341" t="s">
        <v>9257</v>
      </c>
      <c r="B4675" s="341" t="s">
        <v>9281</v>
      </c>
      <c r="C4675" s="342" t="s">
        <v>6840</v>
      </c>
      <c r="D4675" s="342" t="s">
        <v>6709</v>
      </c>
      <c r="E4675" s="342" t="s">
        <v>9322</v>
      </c>
      <c r="F4675" s="342" t="s">
        <v>6568</v>
      </c>
      <c r="G4675" s="343">
        <v>10.5</v>
      </c>
      <c r="H4675" s="342" t="s">
        <v>6594</v>
      </c>
      <c r="I4675" s="342" t="s">
        <v>6575</v>
      </c>
      <c r="J4675" s="342" t="s">
        <v>6755</v>
      </c>
      <c r="K4675" s="581" t="s">
        <v>8069</v>
      </c>
      <c r="L4675" s="344" t="s">
        <v>4090</v>
      </c>
      <c r="N4675" s="344" t="s">
        <v>4090</v>
      </c>
      <c r="O4675" s="341">
        <v>0</v>
      </c>
    </row>
    <row r="4676" spans="1:15" x14ac:dyDescent="0.2">
      <c r="A4676" s="341" t="s">
        <v>9257</v>
      </c>
      <c r="B4676" s="341" t="s">
        <v>9281</v>
      </c>
      <c r="C4676" s="342" t="s">
        <v>8589</v>
      </c>
      <c r="D4676" s="342" t="s">
        <v>6709</v>
      </c>
      <c r="E4676" s="342" t="s">
        <v>9325</v>
      </c>
      <c r="F4676" s="342" t="s">
        <v>6568</v>
      </c>
      <c r="G4676" s="343">
        <v>25.27</v>
      </c>
      <c r="H4676" s="342" t="s">
        <v>6594</v>
      </c>
      <c r="I4676" s="342" t="s">
        <v>6575</v>
      </c>
      <c r="J4676" s="342" t="s">
        <v>6755</v>
      </c>
      <c r="K4676" s="581" t="s">
        <v>8351</v>
      </c>
      <c r="L4676" s="344" t="s">
        <v>4090</v>
      </c>
      <c r="N4676" s="344" t="s">
        <v>4090</v>
      </c>
      <c r="O4676" s="341">
        <v>0</v>
      </c>
    </row>
    <row r="4677" spans="1:15" x14ac:dyDescent="0.2">
      <c r="A4677" s="341" t="s">
        <v>9257</v>
      </c>
      <c r="B4677" s="341" t="s">
        <v>9281</v>
      </c>
      <c r="C4677" s="342" t="s">
        <v>6708</v>
      </c>
      <c r="D4677" s="342" t="s">
        <v>6709</v>
      </c>
      <c r="E4677" s="342" t="s">
        <v>9322</v>
      </c>
      <c r="F4677" s="342" t="s">
        <v>6568</v>
      </c>
      <c r="G4677" s="343">
        <v>26.73</v>
      </c>
      <c r="H4677" s="342" t="s">
        <v>6594</v>
      </c>
      <c r="I4677" s="342" t="s">
        <v>6575</v>
      </c>
      <c r="J4677" s="342" t="s">
        <v>6755</v>
      </c>
      <c r="K4677" s="581" t="s">
        <v>7633</v>
      </c>
      <c r="L4677" s="344" t="s">
        <v>4090</v>
      </c>
      <c r="N4677" s="344" t="s">
        <v>4090</v>
      </c>
      <c r="O4677" s="341">
        <v>0</v>
      </c>
    </row>
    <row r="4678" spans="1:15" x14ac:dyDescent="0.2">
      <c r="A4678" s="341" t="s">
        <v>9257</v>
      </c>
      <c r="B4678" s="341" t="s">
        <v>9281</v>
      </c>
      <c r="C4678" s="342" t="s">
        <v>6708</v>
      </c>
      <c r="D4678" s="342" t="s">
        <v>6709</v>
      </c>
      <c r="E4678" s="342" t="s">
        <v>9322</v>
      </c>
      <c r="F4678" s="342" t="s">
        <v>6568</v>
      </c>
      <c r="G4678" s="343">
        <v>2.4</v>
      </c>
      <c r="H4678" s="342" t="s">
        <v>6594</v>
      </c>
      <c r="I4678" s="342" t="s">
        <v>6575</v>
      </c>
      <c r="J4678" s="342" t="s">
        <v>6755</v>
      </c>
      <c r="K4678" s="581" t="s">
        <v>8267</v>
      </c>
      <c r="L4678" s="344" t="s">
        <v>4090</v>
      </c>
      <c r="N4678" s="344" t="s">
        <v>4090</v>
      </c>
      <c r="O4678" s="341">
        <v>0</v>
      </c>
    </row>
    <row r="4679" spans="1:15" x14ac:dyDescent="0.2">
      <c r="A4679" s="341" t="s">
        <v>9257</v>
      </c>
      <c r="B4679" s="341" t="s">
        <v>9281</v>
      </c>
      <c r="C4679" s="342" t="s">
        <v>6840</v>
      </c>
      <c r="D4679" s="342" t="s">
        <v>6709</v>
      </c>
      <c r="E4679" s="342" t="s">
        <v>9326</v>
      </c>
      <c r="F4679" s="342" t="s">
        <v>6568</v>
      </c>
      <c r="G4679" s="343">
        <v>9.36</v>
      </c>
      <c r="H4679" s="342" t="s">
        <v>6594</v>
      </c>
      <c r="I4679" s="342" t="s">
        <v>6575</v>
      </c>
      <c r="J4679" s="342" t="s">
        <v>6755</v>
      </c>
      <c r="K4679" s="581" t="s">
        <v>7796</v>
      </c>
      <c r="L4679" s="344" t="s">
        <v>4090</v>
      </c>
      <c r="N4679" s="344" t="s">
        <v>4090</v>
      </c>
      <c r="O4679" s="341">
        <v>0</v>
      </c>
    </row>
    <row r="4680" spans="1:15" x14ac:dyDescent="0.2">
      <c r="A4680" s="341" t="s">
        <v>9257</v>
      </c>
      <c r="B4680" s="341" t="s">
        <v>9281</v>
      </c>
      <c r="C4680" s="342" t="s">
        <v>6840</v>
      </c>
      <c r="D4680" s="342" t="s">
        <v>6709</v>
      </c>
      <c r="E4680" s="342" t="s">
        <v>9326</v>
      </c>
      <c r="F4680" s="342" t="s">
        <v>6568</v>
      </c>
      <c r="G4680" s="343">
        <v>9.36</v>
      </c>
      <c r="H4680" s="342" t="s">
        <v>6594</v>
      </c>
      <c r="I4680" s="342" t="s">
        <v>6575</v>
      </c>
      <c r="J4680" s="342" t="s">
        <v>6755</v>
      </c>
      <c r="K4680" s="581" t="s">
        <v>7796</v>
      </c>
      <c r="L4680" s="344" t="s">
        <v>4090</v>
      </c>
      <c r="N4680" s="344" t="s">
        <v>4090</v>
      </c>
      <c r="O4680" s="341">
        <v>0</v>
      </c>
    </row>
    <row r="4681" spans="1:15" x14ac:dyDescent="0.2">
      <c r="A4681" s="341" t="s">
        <v>9257</v>
      </c>
      <c r="B4681" s="341" t="s">
        <v>9281</v>
      </c>
      <c r="C4681" s="342" t="s">
        <v>6708</v>
      </c>
      <c r="D4681" s="342" t="s">
        <v>6709</v>
      </c>
      <c r="E4681" s="342" t="s">
        <v>9328</v>
      </c>
      <c r="F4681" s="342" t="s">
        <v>6568</v>
      </c>
      <c r="G4681" s="343">
        <v>23.8</v>
      </c>
      <c r="H4681" s="342" t="s">
        <v>6594</v>
      </c>
      <c r="I4681" s="342" t="s">
        <v>6575</v>
      </c>
      <c r="J4681" s="342" t="s">
        <v>6755</v>
      </c>
      <c r="K4681" s="581" t="s">
        <v>7539</v>
      </c>
      <c r="L4681" s="344" t="s">
        <v>4090</v>
      </c>
      <c r="N4681" s="344" t="s">
        <v>4090</v>
      </c>
      <c r="O4681" s="341">
        <v>0</v>
      </c>
    </row>
    <row r="4682" spans="1:15" x14ac:dyDescent="0.2">
      <c r="A4682" s="341" t="s">
        <v>9257</v>
      </c>
      <c r="B4682" s="341" t="s">
        <v>9281</v>
      </c>
      <c r="C4682" s="342" t="s">
        <v>6708</v>
      </c>
      <c r="D4682" s="342" t="s">
        <v>6709</v>
      </c>
      <c r="E4682" s="342" t="s">
        <v>9337</v>
      </c>
      <c r="F4682" s="342" t="s">
        <v>6568</v>
      </c>
      <c r="G4682" s="343">
        <v>7.7</v>
      </c>
      <c r="H4682" s="342" t="s">
        <v>6594</v>
      </c>
      <c r="I4682" s="342" t="s">
        <v>6575</v>
      </c>
      <c r="J4682" s="342" t="s">
        <v>6755</v>
      </c>
      <c r="K4682" s="581" t="s">
        <v>8131</v>
      </c>
      <c r="L4682" s="344" t="s">
        <v>4090</v>
      </c>
      <c r="N4682" s="344" t="s">
        <v>4090</v>
      </c>
      <c r="O4682" s="341">
        <v>0</v>
      </c>
    </row>
    <row r="4683" spans="1:15" x14ac:dyDescent="0.2">
      <c r="A4683" s="341" t="s">
        <v>9257</v>
      </c>
      <c r="B4683" s="341" t="s">
        <v>9281</v>
      </c>
      <c r="C4683" s="342" t="s">
        <v>6840</v>
      </c>
      <c r="D4683" s="342" t="s">
        <v>6709</v>
      </c>
      <c r="E4683" s="342" t="s">
        <v>9319</v>
      </c>
      <c r="F4683" s="342" t="s">
        <v>6568</v>
      </c>
      <c r="G4683" s="343">
        <v>9.2799999999999994</v>
      </c>
      <c r="H4683" s="342" t="s">
        <v>6594</v>
      </c>
      <c r="I4683" s="342" t="s">
        <v>6575</v>
      </c>
      <c r="J4683" s="342" t="s">
        <v>6755</v>
      </c>
      <c r="K4683" s="581" t="s">
        <v>7476</v>
      </c>
      <c r="L4683" s="344" t="s">
        <v>4090</v>
      </c>
      <c r="N4683" s="344" t="s">
        <v>4090</v>
      </c>
      <c r="O4683" s="341">
        <v>0</v>
      </c>
    </row>
    <row r="4684" spans="1:15" x14ac:dyDescent="0.2">
      <c r="A4684" s="341" t="s">
        <v>9257</v>
      </c>
      <c r="B4684" s="341" t="s">
        <v>9281</v>
      </c>
      <c r="C4684" s="342" t="s">
        <v>6840</v>
      </c>
      <c r="D4684" s="342" t="s">
        <v>6709</v>
      </c>
      <c r="E4684" s="342" t="s">
        <v>9255</v>
      </c>
      <c r="F4684" s="342" t="s">
        <v>6568</v>
      </c>
      <c r="G4684" s="343">
        <v>40.450000000000003</v>
      </c>
      <c r="H4684" s="342" t="s">
        <v>6594</v>
      </c>
      <c r="I4684" s="342" t="s">
        <v>6575</v>
      </c>
      <c r="J4684" s="342" t="s">
        <v>6755</v>
      </c>
      <c r="K4684" s="581" t="s">
        <v>7319</v>
      </c>
      <c r="L4684" s="344" t="s">
        <v>4090</v>
      </c>
      <c r="N4684" s="344" t="s">
        <v>4090</v>
      </c>
      <c r="O4684" s="341">
        <v>0</v>
      </c>
    </row>
    <row r="4685" spans="1:15" x14ac:dyDescent="0.2">
      <c r="A4685" s="341" t="s">
        <v>9257</v>
      </c>
      <c r="B4685" s="341" t="s">
        <v>9281</v>
      </c>
      <c r="C4685" s="342" t="s">
        <v>8594</v>
      </c>
      <c r="D4685" s="342" t="s">
        <v>6709</v>
      </c>
      <c r="E4685" s="342" t="s">
        <v>9325</v>
      </c>
      <c r="F4685" s="342" t="s">
        <v>6568</v>
      </c>
      <c r="G4685" s="343">
        <v>6.6000000000000005</v>
      </c>
      <c r="H4685" s="342" t="s">
        <v>6594</v>
      </c>
      <c r="I4685" s="342" t="s">
        <v>6575</v>
      </c>
      <c r="J4685" s="342" t="s">
        <v>6755</v>
      </c>
      <c r="K4685" s="581" t="s">
        <v>7320</v>
      </c>
      <c r="L4685" s="344" t="s">
        <v>4090</v>
      </c>
      <c r="N4685" s="344" t="s">
        <v>4090</v>
      </c>
      <c r="O4685" s="341">
        <v>0</v>
      </c>
    </row>
    <row r="4686" spans="1:15" x14ac:dyDescent="0.2">
      <c r="A4686" s="341" t="s">
        <v>9257</v>
      </c>
      <c r="B4686" s="341" t="s">
        <v>9281</v>
      </c>
      <c r="C4686" s="342" t="s">
        <v>6708</v>
      </c>
      <c r="D4686" s="342" t="s">
        <v>6709</v>
      </c>
      <c r="E4686" s="342" t="s">
        <v>9328</v>
      </c>
      <c r="F4686" s="342" t="s">
        <v>6568</v>
      </c>
      <c r="G4686" s="343">
        <v>29.900000000000002</v>
      </c>
      <c r="H4686" s="342" t="s">
        <v>6594</v>
      </c>
      <c r="I4686" s="342" t="s">
        <v>6575</v>
      </c>
      <c r="J4686" s="342" t="s">
        <v>6755</v>
      </c>
      <c r="K4686" s="581" t="s">
        <v>7267</v>
      </c>
      <c r="L4686" s="344" t="s">
        <v>4090</v>
      </c>
      <c r="N4686" s="344" t="s">
        <v>4090</v>
      </c>
      <c r="O4686" s="341">
        <v>0</v>
      </c>
    </row>
    <row r="4687" spans="1:15" x14ac:dyDescent="0.2">
      <c r="A4687" s="341" t="s">
        <v>9257</v>
      </c>
      <c r="B4687" s="341" t="s">
        <v>9281</v>
      </c>
      <c r="C4687" s="342" t="s">
        <v>8594</v>
      </c>
      <c r="D4687" s="342" t="s">
        <v>6709</v>
      </c>
      <c r="E4687" s="342" t="s">
        <v>9329</v>
      </c>
      <c r="F4687" s="342" t="s">
        <v>6568</v>
      </c>
      <c r="G4687" s="343">
        <v>8.41</v>
      </c>
      <c r="H4687" s="342" t="s">
        <v>6594</v>
      </c>
      <c r="I4687" s="342" t="s">
        <v>6575</v>
      </c>
      <c r="J4687" s="342" t="s">
        <v>6755</v>
      </c>
      <c r="K4687" s="581" t="s">
        <v>8523</v>
      </c>
      <c r="L4687" s="344" t="s">
        <v>4090</v>
      </c>
      <c r="N4687" s="344" t="s">
        <v>4090</v>
      </c>
      <c r="O4687" s="341">
        <v>0</v>
      </c>
    </row>
    <row r="4688" spans="1:15" x14ac:dyDescent="0.2">
      <c r="A4688" s="341" t="s">
        <v>9257</v>
      </c>
      <c r="B4688" s="341" t="s">
        <v>9281</v>
      </c>
      <c r="C4688" s="342" t="s">
        <v>6750</v>
      </c>
      <c r="D4688" s="342" t="s">
        <v>6709</v>
      </c>
      <c r="E4688" s="342" t="s">
        <v>9323</v>
      </c>
      <c r="F4688" s="342" t="s">
        <v>6568</v>
      </c>
      <c r="G4688" s="343">
        <v>9.7200000000000006</v>
      </c>
      <c r="H4688" s="342" t="s">
        <v>6594</v>
      </c>
      <c r="I4688" s="342" t="s">
        <v>6575</v>
      </c>
      <c r="J4688" s="342" t="s">
        <v>6755</v>
      </c>
      <c r="K4688" s="581" t="s">
        <v>7323</v>
      </c>
      <c r="L4688" s="344" t="s">
        <v>4090</v>
      </c>
      <c r="N4688" s="344" t="s">
        <v>4090</v>
      </c>
      <c r="O4688" s="341">
        <v>0</v>
      </c>
    </row>
    <row r="4689" spans="1:15" x14ac:dyDescent="0.2">
      <c r="A4689" s="341" t="s">
        <v>9257</v>
      </c>
      <c r="B4689" s="341" t="s">
        <v>9281</v>
      </c>
      <c r="C4689" s="342" t="s">
        <v>8594</v>
      </c>
      <c r="D4689" s="342" t="s">
        <v>6709</v>
      </c>
      <c r="E4689" s="342" t="s">
        <v>9328</v>
      </c>
      <c r="F4689" s="342" t="s">
        <v>6568</v>
      </c>
      <c r="G4689" s="343">
        <v>36</v>
      </c>
      <c r="H4689" s="342" t="s">
        <v>6594</v>
      </c>
      <c r="I4689" s="342" t="s">
        <v>6575</v>
      </c>
      <c r="J4689" s="342" t="s">
        <v>6755</v>
      </c>
      <c r="K4689" s="581" t="s">
        <v>7329</v>
      </c>
      <c r="L4689" s="344" t="s">
        <v>4090</v>
      </c>
      <c r="N4689" s="344" t="s">
        <v>4090</v>
      </c>
      <c r="O4689" s="341">
        <v>0</v>
      </c>
    </row>
    <row r="4690" spans="1:15" x14ac:dyDescent="0.2">
      <c r="A4690" s="341" t="s">
        <v>9257</v>
      </c>
      <c r="B4690" s="341" t="s">
        <v>9281</v>
      </c>
      <c r="C4690" s="342" t="s">
        <v>6708</v>
      </c>
      <c r="D4690" s="342" t="s">
        <v>6709</v>
      </c>
      <c r="E4690" s="342" t="s">
        <v>9333</v>
      </c>
      <c r="F4690" s="342" t="s">
        <v>6568</v>
      </c>
      <c r="G4690" s="343">
        <v>5.76</v>
      </c>
      <c r="H4690" s="342" t="s">
        <v>6594</v>
      </c>
      <c r="I4690" s="342" t="s">
        <v>6575</v>
      </c>
      <c r="J4690" s="342" t="s">
        <v>6755</v>
      </c>
      <c r="K4690" s="581" t="s">
        <v>8481</v>
      </c>
      <c r="L4690" s="344" t="s">
        <v>4090</v>
      </c>
      <c r="N4690" s="344" t="s">
        <v>4090</v>
      </c>
      <c r="O4690" s="341">
        <v>0</v>
      </c>
    </row>
    <row r="4691" spans="1:15" x14ac:dyDescent="0.2">
      <c r="A4691" s="341" t="s">
        <v>9257</v>
      </c>
      <c r="B4691" s="341" t="s">
        <v>9281</v>
      </c>
      <c r="C4691" s="342" t="s">
        <v>8594</v>
      </c>
      <c r="D4691" s="342" t="s">
        <v>6709</v>
      </c>
      <c r="E4691" s="342" t="s">
        <v>9319</v>
      </c>
      <c r="F4691" s="342" t="s">
        <v>6568</v>
      </c>
      <c r="G4691" s="343">
        <v>11.39</v>
      </c>
      <c r="H4691" s="342" t="s">
        <v>6594</v>
      </c>
      <c r="I4691" s="342" t="s">
        <v>6575</v>
      </c>
      <c r="J4691" s="342" t="s">
        <v>6755</v>
      </c>
      <c r="K4691" s="581" t="s">
        <v>6802</v>
      </c>
      <c r="L4691" s="344" t="s">
        <v>4090</v>
      </c>
      <c r="N4691" s="344" t="s">
        <v>4090</v>
      </c>
      <c r="O4691" s="341">
        <v>0</v>
      </c>
    </row>
    <row r="4692" spans="1:15" x14ac:dyDescent="0.2">
      <c r="A4692" s="341" t="s">
        <v>9257</v>
      </c>
      <c r="B4692" s="341" t="s">
        <v>9281</v>
      </c>
      <c r="C4692" s="342" t="s">
        <v>8594</v>
      </c>
      <c r="D4692" s="342" t="s">
        <v>6709</v>
      </c>
      <c r="E4692" s="342" t="s">
        <v>9320</v>
      </c>
      <c r="F4692" s="342" t="s">
        <v>6568</v>
      </c>
      <c r="G4692" s="343">
        <v>6.63</v>
      </c>
      <c r="H4692" s="342" t="s">
        <v>6594</v>
      </c>
      <c r="I4692" s="342" t="s">
        <v>6575</v>
      </c>
      <c r="J4692" s="342" t="s">
        <v>6755</v>
      </c>
      <c r="K4692" s="581" t="s">
        <v>7327</v>
      </c>
      <c r="L4692" s="344" t="s">
        <v>4090</v>
      </c>
      <c r="N4692" s="344" t="s">
        <v>4090</v>
      </c>
      <c r="O4692" s="341">
        <v>0</v>
      </c>
    </row>
    <row r="4693" spans="1:15" x14ac:dyDescent="0.2">
      <c r="A4693" s="341" t="s">
        <v>9257</v>
      </c>
      <c r="B4693" s="341" t="s">
        <v>9281</v>
      </c>
      <c r="C4693" s="342" t="s">
        <v>8594</v>
      </c>
      <c r="D4693" s="342" t="s">
        <v>6709</v>
      </c>
      <c r="E4693" s="342" t="s">
        <v>9255</v>
      </c>
      <c r="F4693" s="342" t="s">
        <v>6568</v>
      </c>
      <c r="G4693" s="343">
        <v>3.91</v>
      </c>
      <c r="H4693" s="342" t="s">
        <v>6594</v>
      </c>
      <c r="I4693" s="342" t="s">
        <v>6575</v>
      </c>
      <c r="J4693" s="342" t="s">
        <v>6755</v>
      </c>
      <c r="K4693" s="581" t="s">
        <v>7635</v>
      </c>
      <c r="L4693" s="344" t="s">
        <v>4090</v>
      </c>
      <c r="N4693" s="344" t="s">
        <v>4090</v>
      </c>
      <c r="O4693" s="341">
        <v>0</v>
      </c>
    </row>
    <row r="4694" spans="1:15" x14ac:dyDescent="0.2">
      <c r="A4694" s="341" t="s">
        <v>9257</v>
      </c>
      <c r="B4694" s="341" t="s">
        <v>9281</v>
      </c>
      <c r="C4694" s="342" t="s">
        <v>8594</v>
      </c>
      <c r="D4694" s="342" t="s">
        <v>6709</v>
      </c>
      <c r="E4694" s="342" t="s">
        <v>9325</v>
      </c>
      <c r="F4694" s="342" t="s">
        <v>6568</v>
      </c>
      <c r="G4694" s="343">
        <v>8.2799999999999994</v>
      </c>
      <c r="H4694" s="342" t="s">
        <v>6594</v>
      </c>
      <c r="I4694" s="342" t="s">
        <v>6575</v>
      </c>
      <c r="J4694" s="342" t="s">
        <v>6755</v>
      </c>
      <c r="K4694" s="581" t="s">
        <v>7337</v>
      </c>
      <c r="L4694" s="344" t="s">
        <v>4090</v>
      </c>
      <c r="N4694" s="344" t="s">
        <v>4090</v>
      </c>
      <c r="O4694" s="341">
        <v>0</v>
      </c>
    </row>
    <row r="4695" spans="1:15" x14ac:dyDescent="0.2">
      <c r="A4695" s="341" t="s">
        <v>9257</v>
      </c>
      <c r="B4695" s="341" t="s">
        <v>9281</v>
      </c>
      <c r="C4695" s="342" t="s">
        <v>6708</v>
      </c>
      <c r="D4695" s="342" t="s">
        <v>6709</v>
      </c>
      <c r="E4695" s="342" t="s">
        <v>9328</v>
      </c>
      <c r="F4695" s="342" t="s">
        <v>6568</v>
      </c>
      <c r="G4695" s="343">
        <v>7.04</v>
      </c>
      <c r="H4695" s="342" t="s">
        <v>6594</v>
      </c>
      <c r="I4695" s="342" t="s">
        <v>6575</v>
      </c>
      <c r="J4695" s="342" t="s">
        <v>6755</v>
      </c>
      <c r="K4695" s="581" t="s">
        <v>7881</v>
      </c>
      <c r="L4695" s="344" t="s">
        <v>4090</v>
      </c>
      <c r="N4695" s="344" t="s">
        <v>4090</v>
      </c>
      <c r="O4695" s="341">
        <v>0</v>
      </c>
    </row>
    <row r="4696" spans="1:15" x14ac:dyDescent="0.2">
      <c r="A4696" s="341" t="s">
        <v>9257</v>
      </c>
      <c r="B4696" s="341" t="s">
        <v>9281</v>
      </c>
      <c r="C4696" s="342" t="s">
        <v>8594</v>
      </c>
      <c r="D4696" s="342" t="s">
        <v>6709</v>
      </c>
      <c r="E4696" s="342" t="s">
        <v>9321</v>
      </c>
      <c r="F4696" s="342" t="s">
        <v>6568</v>
      </c>
      <c r="G4696" s="343">
        <v>8.5500000000000007</v>
      </c>
      <c r="H4696" s="342" t="s">
        <v>6594</v>
      </c>
      <c r="I4696" s="342" t="s">
        <v>6575</v>
      </c>
      <c r="J4696" s="342" t="s">
        <v>6755</v>
      </c>
      <c r="K4696" s="581" t="s">
        <v>8135</v>
      </c>
      <c r="L4696" s="344" t="s">
        <v>4090</v>
      </c>
      <c r="N4696" s="344" t="s">
        <v>4090</v>
      </c>
      <c r="O4696" s="341">
        <v>0</v>
      </c>
    </row>
    <row r="4697" spans="1:15" x14ac:dyDescent="0.2">
      <c r="A4697" s="341" t="s">
        <v>9257</v>
      </c>
      <c r="B4697" s="341" t="s">
        <v>9281</v>
      </c>
      <c r="C4697" s="342" t="s">
        <v>8589</v>
      </c>
      <c r="D4697" s="342" t="s">
        <v>6709</v>
      </c>
      <c r="E4697" s="342" t="s">
        <v>9326</v>
      </c>
      <c r="F4697" s="342" t="s">
        <v>6568</v>
      </c>
      <c r="G4697" s="343">
        <v>23.94</v>
      </c>
      <c r="H4697" s="342" t="s">
        <v>6594</v>
      </c>
      <c r="I4697" s="342" t="s">
        <v>6575</v>
      </c>
      <c r="J4697" s="342" t="s">
        <v>6755</v>
      </c>
      <c r="K4697" s="581" t="s">
        <v>7001</v>
      </c>
      <c r="L4697" s="344" t="s">
        <v>4090</v>
      </c>
      <c r="N4697" s="344" t="s">
        <v>4090</v>
      </c>
      <c r="O4697" s="341">
        <v>0</v>
      </c>
    </row>
    <row r="4698" spans="1:15" x14ac:dyDescent="0.2">
      <c r="A4698" s="341" t="s">
        <v>9257</v>
      </c>
      <c r="B4698" s="341" t="s">
        <v>9281</v>
      </c>
      <c r="C4698" s="342" t="s">
        <v>8589</v>
      </c>
      <c r="D4698" s="342" t="s">
        <v>6709</v>
      </c>
      <c r="E4698" s="342" t="s">
        <v>9319</v>
      </c>
      <c r="F4698" s="342" t="s">
        <v>6568</v>
      </c>
      <c r="G4698" s="343">
        <v>4.891</v>
      </c>
      <c r="H4698" s="342" t="s">
        <v>6594</v>
      </c>
      <c r="I4698" s="342" t="s">
        <v>6575</v>
      </c>
      <c r="J4698" s="342" t="s">
        <v>6755</v>
      </c>
      <c r="K4698" s="581" t="s">
        <v>7002</v>
      </c>
      <c r="L4698" s="344" t="s">
        <v>4090</v>
      </c>
      <c r="N4698" s="344" t="s">
        <v>4090</v>
      </c>
      <c r="O4698" s="341">
        <v>0</v>
      </c>
    </row>
    <row r="4699" spans="1:15" x14ac:dyDescent="0.2">
      <c r="A4699" s="341" t="s">
        <v>9257</v>
      </c>
      <c r="B4699" s="341" t="s">
        <v>9281</v>
      </c>
      <c r="C4699" s="342" t="s">
        <v>6708</v>
      </c>
      <c r="D4699" s="342" t="s">
        <v>6709</v>
      </c>
      <c r="E4699" s="342" t="s">
        <v>9328</v>
      </c>
      <c r="F4699" s="342" t="s">
        <v>6568</v>
      </c>
      <c r="G4699" s="343">
        <v>13.86</v>
      </c>
      <c r="H4699" s="342" t="s">
        <v>6594</v>
      </c>
      <c r="I4699" s="342" t="s">
        <v>6575</v>
      </c>
      <c r="J4699" s="342" t="s">
        <v>6755</v>
      </c>
      <c r="K4699" s="581" t="s">
        <v>8616</v>
      </c>
      <c r="L4699" s="344" t="s">
        <v>4090</v>
      </c>
      <c r="N4699" s="344" t="s">
        <v>4090</v>
      </c>
      <c r="O4699" s="341">
        <v>0</v>
      </c>
    </row>
    <row r="4700" spans="1:15" x14ac:dyDescent="0.2">
      <c r="A4700" s="341" t="s">
        <v>9257</v>
      </c>
      <c r="B4700" s="341" t="s">
        <v>9281</v>
      </c>
      <c r="C4700" s="342" t="s">
        <v>6708</v>
      </c>
      <c r="D4700" s="342" t="s">
        <v>6709</v>
      </c>
      <c r="E4700" s="342" t="s">
        <v>9324</v>
      </c>
      <c r="F4700" s="342" t="s">
        <v>6568</v>
      </c>
      <c r="G4700" s="343">
        <v>9.5400000000000009</v>
      </c>
      <c r="H4700" s="342" t="s">
        <v>6594</v>
      </c>
      <c r="I4700" s="342" t="s">
        <v>6575</v>
      </c>
      <c r="J4700" s="342" t="s">
        <v>6755</v>
      </c>
      <c r="K4700" s="581" t="s">
        <v>7637</v>
      </c>
      <c r="L4700" s="344" t="s">
        <v>4090</v>
      </c>
      <c r="N4700" s="344" t="s">
        <v>4090</v>
      </c>
      <c r="O4700" s="341">
        <v>0</v>
      </c>
    </row>
    <row r="4701" spans="1:15" x14ac:dyDescent="0.2">
      <c r="A4701" s="341" t="s">
        <v>9257</v>
      </c>
      <c r="B4701" s="341" t="s">
        <v>9281</v>
      </c>
      <c r="C4701" s="342" t="s">
        <v>8594</v>
      </c>
      <c r="D4701" s="342" t="s">
        <v>6709</v>
      </c>
      <c r="E4701" s="342" t="s">
        <v>9334</v>
      </c>
      <c r="F4701" s="342" t="s">
        <v>6568</v>
      </c>
      <c r="G4701" s="343">
        <v>5.4</v>
      </c>
      <c r="H4701" s="342" t="s">
        <v>6594</v>
      </c>
      <c r="I4701" s="342" t="s">
        <v>6575</v>
      </c>
      <c r="J4701" s="342" t="s">
        <v>6755</v>
      </c>
      <c r="K4701" s="581" t="s">
        <v>7818</v>
      </c>
      <c r="L4701" s="344" t="s">
        <v>4090</v>
      </c>
      <c r="N4701" s="344" t="s">
        <v>4090</v>
      </c>
      <c r="O4701" s="341">
        <v>0</v>
      </c>
    </row>
    <row r="4702" spans="1:15" x14ac:dyDescent="0.2">
      <c r="A4702" s="341" t="s">
        <v>9257</v>
      </c>
      <c r="B4702" s="341" t="s">
        <v>9281</v>
      </c>
      <c r="C4702" s="342" t="s">
        <v>6708</v>
      </c>
      <c r="D4702" s="342" t="s">
        <v>6709</v>
      </c>
      <c r="E4702" s="342" t="s">
        <v>9319</v>
      </c>
      <c r="F4702" s="342" t="s">
        <v>6568</v>
      </c>
      <c r="G4702" s="343">
        <v>5.72</v>
      </c>
      <c r="H4702" s="342" t="s">
        <v>6594</v>
      </c>
      <c r="I4702" s="342" t="s">
        <v>6575</v>
      </c>
      <c r="J4702" s="342" t="s">
        <v>6755</v>
      </c>
      <c r="K4702" s="581" t="s">
        <v>7350</v>
      </c>
      <c r="L4702" s="344" t="s">
        <v>4090</v>
      </c>
      <c r="N4702" s="344" t="s">
        <v>4090</v>
      </c>
      <c r="O4702" s="341">
        <v>0</v>
      </c>
    </row>
    <row r="4703" spans="1:15" x14ac:dyDescent="0.2">
      <c r="A4703" s="341" t="s">
        <v>9257</v>
      </c>
      <c r="B4703" s="341" t="s">
        <v>9281</v>
      </c>
      <c r="C4703" s="342" t="s">
        <v>6708</v>
      </c>
      <c r="D4703" s="342" t="s">
        <v>6709</v>
      </c>
      <c r="E4703" s="342" t="s">
        <v>9325</v>
      </c>
      <c r="F4703" s="342" t="s">
        <v>6568</v>
      </c>
      <c r="G4703" s="343">
        <v>6.5250000000000004</v>
      </c>
      <c r="H4703" s="342" t="s">
        <v>6594</v>
      </c>
      <c r="I4703" s="342" t="s">
        <v>6575</v>
      </c>
      <c r="J4703" s="342" t="s">
        <v>6755</v>
      </c>
      <c r="K4703" s="581" t="s">
        <v>7937</v>
      </c>
      <c r="L4703" s="344" t="s">
        <v>4090</v>
      </c>
      <c r="N4703" s="344" t="s">
        <v>4090</v>
      </c>
      <c r="O4703" s="341">
        <v>0</v>
      </c>
    </row>
    <row r="4704" spans="1:15" x14ac:dyDescent="0.2">
      <c r="A4704" s="341" t="s">
        <v>9257</v>
      </c>
      <c r="B4704" s="341" t="s">
        <v>9281</v>
      </c>
      <c r="C4704" s="342" t="s">
        <v>6708</v>
      </c>
      <c r="D4704" s="342" t="s">
        <v>6709</v>
      </c>
      <c r="E4704" s="342" t="s">
        <v>9319</v>
      </c>
      <c r="F4704" s="342" t="s">
        <v>6568</v>
      </c>
      <c r="G4704" s="343">
        <v>27</v>
      </c>
      <c r="H4704" s="342" t="s">
        <v>6594</v>
      </c>
      <c r="I4704" s="342" t="s">
        <v>6575</v>
      </c>
      <c r="J4704" s="342" t="s">
        <v>6755</v>
      </c>
      <c r="K4704" s="581" t="s">
        <v>7935</v>
      </c>
      <c r="L4704" s="344" t="s">
        <v>4090</v>
      </c>
      <c r="N4704" s="344" t="s">
        <v>4090</v>
      </c>
      <c r="O4704" s="341">
        <v>0</v>
      </c>
    </row>
    <row r="4705" spans="1:15" x14ac:dyDescent="0.2">
      <c r="A4705" s="341" t="s">
        <v>9257</v>
      </c>
      <c r="B4705" s="341" t="s">
        <v>9281</v>
      </c>
      <c r="C4705" s="342" t="s">
        <v>6708</v>
      </c>
      <c r="D4705" s="342" t="s">
        <v>6709</v>
      </c>
      <c r="E4705" s="342" t="s">
        <v>9337</v>
      </c>
      <c r="F4705" s="342" t="s">
        <v>6568</v>
      </c>
      <c r="G4705" s="343">
        <v>29.16</v>
      </c>
      <c r="H4705" s="342" t="s">
        <v>6594</v>
      </c>
      <c r="I4705" s="342" t="s">
        <v>6575</v>
      </c>
      <c r="J4705" s="342" t="s">
        <v>6755</v>
      </c>
      <c r="K4705" s="581" t="s">
        <v>7935</v>
      </c>
      <c r="L4705" s="344" t="s">
        <v>4090</v>
      </c>
      <c r="N4705" s="344" t="s">
        <v>4090</v>
      </c>
      <c r="O4705" s="341">
        <v>0</v>
      </c>
    </row>
    <row r="4706" spans="1:15" x14ac:dyDescent="0.2">
      <c r="A4706" s="341" t="s">
        <v>9257</v>
      </c>
      <c r="B4706" s="341" t="s">
        <v>9281</v>
      </c>
      <c r="C4706" s="342" t="s">
        <v>8594</v>
      </c>
      <c r="D4706" s="342" t="s">
        <v>6709</v>
      </c>
      <c r="E4706" s="342" t="s">
        <v>9326</v>
      </c>
      <c r="F4706" s="342" t="s">
        <v>6568</v>
      </c>
      <c r="G4706" s="343">
        <v>8.4</v>
      </c>
      <c r="H4706" s="342" t="s">
        <v>6594</v>
      </c>
      <c r="I4706" s="342" t="s">
        <v>6575</v>
      </c>
      <c r="J4706" s="342" t="s">
        <v>6755</v>
      </c>
      <c r="K4706" s="581" t="s">
        <v>7572</v>
      </c>
      <c r="L4706" s="344" t="s">
        <v>4090</v>
      </c>
      <c r="N4706" s="344" t="s">
        <v>4090</v>
      </c>
      <c r="O4706" s="341">
        <v>0</v>
      </c>
    </row>
    <row r="4707" spans="1:15" x14ac:dyDescent="0.2">
      <c r="A4707" s="341" t="s">
        <v>9257</v>
      </c>
      <c r="B4707" s="341" t="s">
        <v>9281</v>
      </c>
      <c r="C4707" s="342" t="s">
        <v>6708</v>
      </c>
      <c r="D4707" s="342" t="s">
        <v>6709</v>
      </c>
      <c r="E4707" s="342" t="s">
        <v>9337</v>
      </c>
      <c r="F4707" s="342" t="s">
        <v>6568</v>
      </c>
      <c r="G4707" s="343">
        <v>13.86</v>
      </c>
      <c r="H4707" s="342" t="s">
        <v>6594</v>
      </c>
      <c r="I4707" s="342" t="s">
        <v>6575</v>
      </c>
      <c r="J4707" s="342" t="s">
        <v>6755</v>
      </c>
      <c r="K4707" s="581" t="s">
        <v>6835</v>
      </c>
      <c r="L4707" s="344" t="s">
        <v>4090</v>
      </c>
      <c r="N4707" s="344" t="s">
        <v>4090</v>
      </c>
      <c r="O4707" s="341">
        <v>0</v>
      </c>
    </row>
    <row r="4708" spans="1:15" x14ac:dyDescent="0.2">
      <c r="A4708" s="341" t="s">
        <v>9257</v>
      </c>
      <c r="B4708" s="341" t="s">
        <v>9281</v>
      </c>
      <c r="C4708" s="342" t="s">
        <v>8589</v>
      </c>
      <c r="D4708" s="342" t="s">
        <v>6709</v>
      </c>
      <c r="E4708" s="342" t="s">
        <v>9334</v>
      </c>
      <c r="F4708" s="342" t="s">
        <v>6568</v>
      </c>
      <c r="G4708" s="343">
        <v>14.76</v>
      </c>
      <c r="H4708" s="342" t="s">
        <v>6594</v>
      </c>
      <c r="I4708" s="342" t="s">
        <v>6575</v>
      </c>
      <c r="J4708" s="342" t="s">
        <v>6755</v>
      </c>
      <c r="K4708" s="581" t="s">
        <v>7377</v>
      </c>
      <c r="L4708" s="344" t="s">
        <v>4090</v>
      </c>
      <c r="N4708" s="344" t="s">
        <v>4090</v>
      </c>
      <c r="O4708" s="341">
        <v>0</v>
      </c>
    </row>
    <row r="4709" spans="1:15" x14ac:dyDescent="0.2">
      <c r="A4709" s="341" t="s">
        <v>9257</v>
      </c>
      <c r="B4709" s="341" t="s">
        <v>9281</v>
      </c>
      <c r="C4709" s="342" t="s">
        <v>6708</v>
      </c>
      <c r="D4709" s="342" t="s">
        <v>6709</v>
      </c>
      <c r="E4709" s="342" t="s">
        <v>9320</v>
      </c>
      <c r="F4709" s="342" t="s">
        <v>6568</v>
      </c>
      <c r="G4709" s="343">
        <v>4.4000000000000004</v>
      </c>
      <c r="H4709" s="342" t="s">
        <v>6594</v>
      </c>
      <c r="I4709" s="342" t="s">
        <v>6575</v>
      </c>
      <c r="J4709" s="342" t="s">
        <v>6755</v>
      </c>
      <c r="K4709" s="581" t="s">
        <v>6948</v>
      </c>
      <c r="L4709" s="344" t="s">
        <v>4090</v>
      </c>
      <c r="N4709" s="344" t="s">
        <v>4090</v>
      </c>
      <c r="O4709" s="341">
        <v>0</v>
      </c>
    </row>
    <row r="4710" spans="1:15" x14ac:dyDescent="0.2">
      <c r="A4710" s="341" t="s">
        <v>9257</v>
      </c>
      <c r="B4710" s="341" t="s">
        <v>9281</v>
      </c>
      <c r="C4710" s="342" t="s">
        <v>6708</v>
      </c>
      <c r="D4710" s="342" t="s">
        <v>6709</v>
      </c>
      <c r="E4710" s="342" t="s">
        <v>9321</v>
      </c>
      <c r="F4710" s="342" t="s">
        <v>6568</v>
      </c>
      <c r="G4710" s="343">
        <v>25.92</v>
      </c>
      <c r="H4710" s="342" t="s">
        <v>6594</v>
      </c>
      <c r="I4710" s="342" t="s">
        <v>6575</v>
      </c>
      <c r="J4710" s="342" t="s">
        <v>6755</v>
      </c>
      <c r="K4710" s="581" t="s">
        <v>6835</v>
      </c>
      <c r="L4710" s="344" t="s">
        <v>4090</v>
      </c>
      <c r="N4710" s="344" t="s">
        <v>4090</v>
      </c>
      <c r="O4710" s="341">
        <v>0</v>
      </c>
    </row>
    <row r="4711" spans="1:15" x14ac:dyDescent="0.2">
      <c r="A4711" s="341" t="s">
        <v>9257</v>
      </c>
      <c r="B4711" s="341" t="s">
        <v>9281</v>
      </c>
      <c r="C4711" s="342" t="s">
        <v>6708</v>
      </c>
      <c r="D4711" s="342" t="s">
        <v>6709</v>
      </c>
      <c r="E4711" s="342" t="s">
        <v>9324</v>
      </c>
      <c r="F4711" s="342" t="s">
        <v>6568</v>
      </c>
      <c r="G4711" s="343">
        <v>50.82</v>
      </c>
      <c r="H4711" s="342" t="s">
        <v>6594</v>
      </c>
      <c r="I4711" s="342" t="s">
        <v>6575</v>
      </c>
      <c r="J4711" s="342" t="s">
        <v>6755</v>
      </c>
      <c r="K4711" s="581" t="s">
        <v>7368</v>
      </c>
      <c r="L4711" s="344" t="s">
        <v>4090</v>
      </c>
      <c r="N4711" s="344" t="s">
        <v>4090</v>
      </c>
      <c r="O4711" s="341" t="s">
        <v>6752</v>
      </c>
    </row>
    <row r="4712" spans="1:15" x14ac:dyDescent="0.2">
      <c r="A4712" s="341" t="s">
        <v>9257</v>
      </c>
      <c r="B4712" s="341" t="s">
        <v>9281</v>
      </c>
      <c r="C4712" s="342" t="s">
        <v>6840</v>
      </c>
      <c r="D4712" s="342" t="s">
        <v>6709</v>
      </c>
      <c r="E4712" s="342" t="s">
        <v>9319</v>
      </c>
      <c r="F4712" s="342" t="s">
        <v>6568</v>
      </c>
      <c r="G4712" s="343">
        <v>29.07</v>
      </c>
      <c r="H4712" s="342" t="s">
        <v>6594</v>
      </c>
      <c r="I4712" s="342" t="s">
        <v>6575</v>
      </c>
      <c r="J4712" s="342" t="s">
        <v>6755</v>
      </c>
      <c r="K4712" s="581" t="s">
        <v>6859</v>
      </c>
      <c r="L4712" s="344" t="s">
        <v>4090</v>
      </c>
      <c r="N4712" s="344" t="s">
        <v>4090</v>
      </c>
      <c r="O4712" s="341">
        <v>0</v>
      </c>
    </row>
    <row r="4713" spans="1:15" x14ac:dyDescent="0.2">
      <c r="A4713" s="341" t="s">
        <v>9257</v>
      </c>
      <c r="B4713" s="341" t="s">
        <v>9281</v>
      </c>
      <c r="C4713" s="342" t="s">
        <v>6708</v>
      </c>
      <c r="D4713" s="342" t="s">
        <v>6709</v>
      </c>
      <c r="E4713" s="342" t="s">
        <v>9323</v>
      </c>
      <c r="F4713" s="342" t="s">
        <v>6568</v>
      </c>
      <c r="G4713" s="343">
        <v>7.5600000000000005</v>
      </c>
      <c r="H4713" s="342" t="s">
        <v>6594</v>
      </c>
      <c r="I4713" s="342" t="s">
        <v>6575</v>
      </c>
      <c r="J4713" s="342" t="s">
        <v>6755</v>
      </c>
      <c r="K4713" s="581" t="s">
        <v>8617</v>
      </c>
      <c r="L4713" s="344" t="s">
        <v>4090</v>
      </c>
      <c r="N4713" s="344" t="s">
        <v>4090</v>
      </c>
      <c r="O4713" s="341">
        <v>0</v>
      </c>
    </row>
    <row r="4714" spans="1:15" x14ac:dyDescent="0.2">
      <c r="A4714" s="341" t="s">
        <v>9257</v>
      </c>
      <c r="B4714" s="341" t="s">
        <v>9281</v>
      </c>
      <c r="C4714" s="342" t="s">
        <v>8589</v>
      </c>
      <c r="D4714" s="342" t="s">
        <v>6709</v>
      </c>
      <c r="E4714" s="342" t="s">
        <v>9319</v>
      </c>
      <c r="F4714" s="342" t="s">
        <v>6568</v>
      </c>
      <c r="G4714" s="343">
        <v>3.6</v>
      </c>
      <c r="H4714" s="342" t="s">
        <v>6594</v>
      </c>
      <c r="I4714" s="342" t="s">
        <v>6575</v>
      </c>
      <c r="J4714" s="342" t="s">
        <v>6755</v>
      </c>
      <c r="K4714" s="581" t="s">
        <v>7573</v>
      </c>
      <c r="L4714" s="344" t="s">
        <v>4090</v>
      </c>
      <c r="N4714" s="344" t="s">
        <v>4090</v>
      </c>
      <c r="O4714" s="341">
        <v>0</v>
      </c>
    </row>
    <row r="4715" spans="1:15" x14ac:dyDescent="0.2">
      <c r="A4715" s="341" t="s">
        <v>9257</v>
      </c>
      <c r="B4715" s="341" t="s">
        <v>9281</v>
      </c>
      <c r="C4715" s="342" t="s">
        <v>6708</v>
      </c>
      <c r="D4715" s="342" t="s">
        <v>6709</v>
      </c>
      <c r="E4715" s="342" t="s">
        <v>9321</v>
      </c>
      <c r="F4715" s="342" t="s">
        <v>6568</v>
      </c>
      <c r="G4715" s="343">
        <v>10.44</v>
      </c>
      <c r="H4715" s="342" t="s">
        <v>6594</v>
      </c>
      <c r="I4715" s="342" t="s">
        <v>6575</v>
      </c>
      <c r="J4715" s="342" t="s">
        <v>6755</v>
      </c>
      <c r="K4715" s="581" t="s">
        <v>7828</v>
      </c>
      <c r="L4715" s="344" t="s">
        <v>4090</v>
      </c>
      <c r="N4715" s="344" t="s">
        <v>4090</v>
      </c>
      <c r="O4715" s="341">
        <v>0</v>
      </c>
    </row>
    <row r="4716" spans="1:15" x14ac:dyDescent="0.2">
      <c r="A4716" s="341" t="s">
        <v>9257</v>
      </c>
      <c r="B4716" s="341" t="s">
        <v>9281</v>
      </c>
      <c r="C4716" s="342" t="s">
        <v>8589</v>
      </c>
      <c r="D4716" s="342" t="s">
        <v>6709</v>
      </c>
      <c r="E4716" s="342" t="s">
        <v>9334</v>
      </c>
      <c r="F4716" s="342" t="s">
        <v>6568</v>
      </c>
      <c r="G4716" s="343">
        <v>13.57</v>
      </c>
      <c r="H4716" s="342" t="s">
        <v>6594</v>
      </c>
      <c r="I4716" s="342" t="s">
        <v>6575</v>
      </c>
      <c r="J4716" s="342" t="s">
        <v>6755</v>
      </c>
      <c r="K4716" s="581" t="s">
        <v>6919</v>
      </c>
      <c r="L4716" s="344" t="s">
        <v>4090</v>
      </c>
      <c r="N4716" s="344" t="s">
        <v>4090</v>
      </c>
      <c r="O4716" s="341">
        <v>0</v>
      </c>
    </row>
    <row r="4717" spans="1:15" x14ac:dyDescent="0.2">
      <c r="A4717" s="341" t="s">
        <v>9257</v>
      </c>
      <c r="B4717" s="341" t="s">
        <v>9281</v>
      </c>
      <c r="C4717" s="342" t="s">
        <v>6750</v>
      </c>
      <c r="D4717" s="342" t="s">
        <v>6709</v>
      </c>
      <c r="E4717" s="342" t="s">
        <v>9320</v>
      </c>
      <c r="F4717" s="342" t="s">
        <v>6568</v>
      </c>
      <c r="G4717" s="343">
        <v>8.64</v>
      </c>
      <c r="H4717" s="342" t="s">
        <v>6594</v>
      </c>
      <c r="I4717" s="342" t="s">
        <v>6575</v>
      </c>
      <c r="J4717" s="342" t="s">
        <v>6755</v>
      </c>
      <c r="K4717" s="581" t="s">
        <v>7380</v>
      </c>
      <c r="L4717" s="344" t="s">
        <v>4090</v>
      </c>
      <c r="N4717" s="344" t="s">
        <v>4090</v>
      </c>
      <c r="O4717" s="341">
        <v>0</v>
      </c>
    </row>
    <row r="4718" spans="1:15" x14ac:dyDescent="0.2">
      <c r="A4718" s="341" t="s">
        <v>9257</v>
      </c>
      <c r="B4718" s="341" t="s">
        <v>9281</v>
      </c>
      <c r="C4718" s="342" t="s">
        <v>8589</v>
      </c>
      <c r="D4718" s="342" t="s">
        <v>6709</v>
      </c>
      <c r="E4718" s="342" t="s">
        <v>9255</v>
      </c>
      <c r="F4718" s="342" t="s">
        <v>6568</v>
      </c>
      <c r="G4718" s="343">
        <v>6.75</v>
      </c>
      <c r="H4718" s="342" t="s">
        <v>6594</v>
      </c>
      <c r="I4718" s="342" t="s">
        <v>6575</v>
      </c>
      <c r="J4718" s="342" t="s">
        <v>6755</v>
      </c>
      <c r="K4718" s="581" t="s">
        <v>6873</v>
      </c>
      <c r="L4718" s="344" t="s">
        <v>4090</v>
      </c>
      <c r="N4718" s="344" t="s">
        <v>4090</v>
      </c>
      <c r="O4718" s="341">
        <v>0</v>
      </c>
    </row>
    <row r="4719" spans="1:15" x14ac:dyDescent="0.2">
      <c r="A4719" s="341" t="s">
        <v>9257</v>
      </c>
      <c r="B4719" s="341" t="s">
        <v>9281</v>
      </c>
      <c r="C4719" s="342" t="s">
        <v>8589</v>
      </c>
      <c r="D4719" s="342" t="s">
        <v>6709</v>
      </c>
      <c r="E4719" s="342" t="s">
        <v>9324</v>
      </c>
      <c r="F4719" s="342" t="s">
        <v>6568</v>
      </c>
      <c r="G4719" s="343">
        <v>5.64</v>
      </c>
      <c r="H4719" s="342" t="s">
        <v>6594</v>
      </c>
      <c r="I4719" s="342" t="s">
        <v>6575</v>
      </c>
      <c r="J4719" s="342" t="s">
        <v>6755</v>
      </c>
      <c r="K4719" s="581" t="s">
        <v>7487</v>
      </c>
      <c r="L4719" s="344" t="s">
        <v>4090</v>
      </c>
      <c r="N4719" s="344" t="s">
        <v>4090</v>
      </c>
      <c r="O4719" s="341">
        <v>0</v>
      </c>
    </row>
    <row r="4720" spans="1:15" x14ac:dyDescent="0.2">
      <c r="A4720" s="341" t="s">
        <v>9257</v>
      </c>
      <c r="B4720" s="341" t="s">
        <v>9281</v>
      </c>
      <c r="C4720" s="342" t="s">
        <v>8589</v>
      </c>
      <c r="D4720" s="342" t="s">
        <v>6709</v>
      </c>
      <c r="E4720" s="342" t="s">
        <v>9324</v>
      </c>
      <c r="F4720" s="342" t="s">
        <v>6568</v>
      </c>
      <c r="G4720" s="343">
        <v>4.7</v>
      </c>
      <c r="H4720" s="342" t="s">
        <v>6594</v>
      </c>
      <c r="I4720" s="342" t="s">
        <v>6575</v>
      </c>
      <c r="J4720" s="342" t="s">
        <v>6755</v>
      </c>
      <c r="K4720" s="581" t="s">
        <v>7093</v>
      </c>
      <c r="L4720" s="344" t="s">
        <v>4090</v>
      </c>
      <c r="N4720" s="344" t="s">
        <v>4090</v>
      </c>
      <c r="O4720" s="341">
        <v>0</v>
      </c>
    </row>
    <row r="4721" spans="1:15" x14ac:dyDescent="0.2">
      <c r="A4721" s="341" t="s">
        <v>9257</v>
      </c>
      <c r="B4721" s="341" t="s">
        <v>9281</v>
      </c>
      <c r="C4721" s="342" t="s">
        <v>6708</v>
      </c>
      <c r="D4721" s="342" t="s">
        <v>6709</v>
      </c>
      <c r="E4721" s="342" t="s">
        <v>9321</v>
      </c>
      <c r="F4721" s="342" t="s">
        <v>6568</v>
      </c>
      <c r="G4721" s="343">
        <v>7.7700000000000005</v>
      </c>
      <c r="H4721" s="342" t="s">
        <v>6594</v>
      </c>
      <c r="I4721" s="342" t="s">
        <v>6575</v>
      </c>
      <c r="J4721" s="342" t="s">
        <v>6755</v>
      </c>
      <c r="K4721" s="581" t="s">
        <v>6896</v>
      </c>
      <c r="L4721" s="344" t="s">
        <v>4090</v>
      </c>
      <c r="N4721" s="344" t="s">
        <v>4090</v>
      </c>
      <c r="O4721" s="341">
        <v>0</v>
      </c>
    </row>
    <row r="4722" spans="1:15" x14ac:dyDescent="0.2">
      <c r="A4722" s="341" t="s">
        <v>9257</v>
      </c>
      <c r="B4722" s="341" t="s">
        <v>9281</v>
      </c>
      <c r="C4722" s="342" t="s">
        <v>8589</v>
      </c>
      <c r="D4722" s="342" t="s">
        <v>6709</v>
      </c>
      <c r="E4722" s="342" t="s">
        <v>9320</v>
      </c>
      <c r="F4722" s="342" t="s">
        <v>6568</v>
      </c>
      <c r="G4722" s="343">
        <v>26.03</v>
      </c>
      <c r="H4722" s="342" t="s">
        <v>6594</v>
      </c>
      <c r="I4722" s="342" t="s">
        <v>6575</v>
      </c>
      <c r="J4722" s="342" t="s">
        <v>6755</v>
      </c>
      <c r="K4722" s="581" t="s">
        <v>7004</v>
      </c>
      <c r="L4722" s="344" t="s">
        <v>4090</v>
      </c>
      <c r="N4722" s="344" t="s">
        <v>4090</v>
      </c>
      <c r="O4722" s="341">
        <v>0</v>
      </c>
    </row>
    <row r="4723" spans="1:15" x14ac:dyDescent="0.2">
      <c r="A4723" s="341" t="s">
        <v>9257</v>
      </c>
      <c r="B4723" s="341" t="s">
        <v>9281</v>
      </c>
      <c r="C4723" s="342" t="s">
        <v>8594</v>
      </c>
      <c r="D4723" s="342" t="s">
        <v>6709</v>
      </c>
      <c r="E4723" s="342" t="s">
        <v>9328</v>
      </c>
      <c r="F4723" s="342" t="s">
        <v>6568</v>
      </c>
      <c r="G4723" s="343">
        <v>34.300000000000004</v>
      </c>
      <c r="H4723" s="342" t="s">
        <v>6594</v>
      </c>
      <c r="I4723" s="342" t="s">
        <v>6575</v>
      </c>
      <c r="J4723" s="342" t="s">
        <v>6755</v>
      </c>
      <c r="K4723" s="581" t="s">
        <v>6771</v>
      </c>
      <c r="L4723" s="344" t="s">
        <v>4090</v>
      </c>
      <c r="N4723" s="344" t="s">
        <v>4090</v>
      </c>
      <c r="O4723" s="341" t="s">
        <v>6752</v>
      </c>
    </row>
    <row r="4724" spans="1:15" x14ac:dyDescent="0.2">
      <c r="A4724" s="341" t="s">
        <v>9257</v>
      </c>
      <c r="B4724" s="341" t="s">
        <v>9281</v>
      </c>
      <c r="C4724" s="342" t="s">
        <v>8589</v>
      </c>
      <c r="D4724" s="342" t="s">
        <v>6709</v>
      </c>
      <c r="E4724" s="342" t="s">
        <v>9326</v>
      </c>
      <c r="F4724" s="342" t="s">
        <v>6568</v>
      </c>
      <c r="G4724" s="343">
        <v>5.4</v>
      </c>
      <c r="H4724" s="342" t="s">
        <v>6594</v>
      </c>
      <c r="I4724" s="342" t="s">
        <v>6575</v>
      </c>
      <c r="J4724" s="342" t="s">
        <v>6755</v>
      </c>
      <c r="K4724" s="581" t="s">
        <v>6805</v>
      </c>
      <c r="L4724" s="344" t="s">
        <v>4090</v>
      </c>
      <c r="N4724" s="344" t="s">
        <v>4090</v>
      </c>
      <c r="O4724" s="341">
        <v>0</v>
      </c>
    </row>
    <row r="4725" spans="1:15" x14ac:dyDescent="0.2">
      <c r="A4725" s="341" t="s">
        <v>9257</v>
      </c>
      <c r="B4725" s="341" t="s">
        <v>9281</v>
      </c>
      <c r="C4725" s="342" t="s">
        <v>6708</v>
      </c>
      <c r="D4725" s="342" t="s">
        <v>6709</v>
      </c>
      <c r="E4725" s="342" t="s">
        <v>9325</v>
      </c>
      <c r="F4725" s="342" t="s">
        <v>6568</v>
      </c>
      <c r="G4725" s="343">
        <v>29.900000000000002</v>
      </c>
      <c r="H4725" s="342" t="s">
        <v>6594</v>
      </c>
      <c r="I4725" s="342" t="s">
        <v>6575</v>
      </c>
      <c r="J4725" s="342" t="s">
        <v>6755</v>
      </c>
      <c r="K4725" s="581" t="s">
        <v>8313</v>
      </c>
      <c r="L4725" s="344" t="s">
        <v>4090</v>
      </c>
      <c r="N4725" s="344" t="s">
        <v>4090</v>
      </c>
      <c r="O4725" s="341">
        <v>0</v>
      </c>
    </row>
    <row r="4726" spans="1:15" x14ac:dyDescent="0.2">
      <c r="A4726" s="341" t="s">
        <v>9257</v>
      </c>
      <c r="B4726" s="341" t="s">
        <v>9281</v>
      </c>
      <c r="C4726" s="342" t="s">
        <v>6750</v>
      </c>
      <c r="D4726" s="342" t="s">
        <v>6709</v>
      </c>
      <c r="E4726" s="342" t="s">
        <v>9337</v>
      </c>
      <c r="F4726" s="342" t="s">
        <v>6568</v>
      </c>
      <c r="G4726" s="343">
        <v>19.14</v>
      </c>
      <c r="H4726" s="342" t="s">
        <v>6594</v>
      </c>
      <c r="I4726" s="342" t="s">
        <v>6575</v>
      </c>
      <c r="J4726" s="342" t="s">
        <v>6755</v>
      </c>
      <c r="K4726" s="581" t="s">
        <v>7545</v>
      </c>
      <c r="L4726" s="344" t="s">
        <v>4090</v>
      </c>
      <c r="N4726" s="344" t="s">
        <v>4090</v>
      </c>
      <c r="O4726" s="341">
        <v>0</v>
      </c>
    </row>
    <row r="4727" spans="1:15" x14ac:dyDescent="0.2">
      <c r="A4727" s="341" t="s">
        <v>9257</v>
      </c>
      <c r="B4727" s="341" t="s">
        <v>9281</v>
      </c>
      <c r="C4727" s="342" t="s">
        <v>6840</v>
      </c>
      <c r="D4727" s="342" t="s">
        <v>6709</v>
      </c>
      <c r="E4727" s="342" t="s">
        <v>9326</v>
      </c>
      <c r="F4727" s="342" t="s">
        <v>6568</v>
      </c>
      <c r="G4727" s="343">
        <v>9.02</v>
      </c>
      <c r="H4727" s="342" t="s">
        <v>6594</v>
      </c>
      <c r="I4727" s="342" t="s">
        <v>6575</v>
      </c>
      <c r="J4727" s="342" t="s">
        <v>6755</v>
      </c>
      <c r="K4727" s="581" t="s">
        <v>8418</v>
      </c>
      <c r="L4727" s="344" t="s">
        <v>4090</v>
      </c>
      <c r="N4727" s="344" t="s">
        <v>4090</v>
      </c>
      <c r="O4727" s="341">
        <v>0</v>
      </c>
    </row>
    <row r="4728" spans="1:15" x14ac:dyDescent="0.2">
      <c r="A4728" s="341" t="s">
        <v>9257</v>
      </c>
      <c r="B4728" s="341" t="s">
        <v>9281</v>
      </c>
      <c r="C4728" s="342" t="s">
        <v>6750</v>
      </c>
      <c r="D4728" s="342" t="s">
        <v>6709</v>
      </c>
      <c r="E4728" s="342" t="s">
        <v>9337</v>
      </c>
      <c r="F4728" s="342" t="s">
        <v>6568</v>
      </c>
      <c r="G4728" s="343">
        <v>27</v>
      </c>
      <c r="H4728" s="342" t="s">
        <v>6594</v>
      </c>
      <c r="I4728" s="342" t="s">
        <v>6575</v>
      </c>
      <c r="J4728" s="342" t="s">
        <v>6755</v>
      </c>
      <c r="K4728" s="581" t="s">
        <v>8097</v>
      </c>
      <c r="L4728" s="344" t="s">
        <v>4090</v>
      </c>
      <c r="N4728" s="344" t="s">
        <v>4090</v>
      </c>
      <c r="O4728" s="341">
        <v>0</v>
      </c>
    </row>
    <row r="4729" spans="1:15" x14ac:dyDescent="0.2">
      <c r="A4729" s="341" t="s">
        <v>9257</v>
      </c>
      <c r="B4729" s="341" t="s">
        <v>9281</v>
      </c>
      <c r="C4729" s="342" t="s">
        <v>8594</v>
      </c>
      <c r="D4729" s="342" t="s">
        <v>6709</v>
      </c>
      <c r="E4729" s="342" t="s">
        <v>9323</v>
      </c>
      <c r="F4729" s="342" t="s">
        <v>6568</v>
      </c>
      <c r="G4729" s="343">
        <v>9.6</v>
      </c>
      <c r="H4729" s="342" t="s">
        <v>6594</v>
      </c>
      <c r="I4729" s="342" t="s">
        <v>6575</v>
      </c>
      <c r="J4729" s="342" t="s">
        <v>6755</v>
      </c>
      <c r="K4729" s="581" t="s">
        <v>6975</v>
      </c>
      <c r="L4729" s="344" t="s">
        <v>4090</v>
      </c>
      <c r="N4729" s="344" t="s">
        <v>4090</v>
      </c>
      <c r="O4729" s="341">
        <v>0</v>
      </c>
    </row>
    <row r="4730" spans="1:15" x14ac:dyDescent="0.2">
      <c r="A4730" s="341" t="s">
        <v>9257</v>
      </c>
      <c r="B4730" s="341" t="s">
        <v>9281</v>
      </c>
      <c r="C4730" s="342" t="s">
        <v>8594</v>
      </c>
      <c r="D4730" s="342" t="s">
        <v>6709</v>
      </c>
      <c r="E4730" s="342" t="s">
        <v>9319</v>
      </c>
      <c r="F4730" s="342" t="s">
        <v>6568</v>
      </c>
      <c r="G4730" s="343">
        <v>7.05</v>
      </c>
      <c r="H4730" s="342" t="s">
        <v>6594</v>
      </c>
      <c r="I4730" s="342" t="s">
        <v>6575</v>
      </c>
      <c r="J4730" s="342" t="s">
        <v>6755</v>
      </c>
      <c r="K4730" s="581" t="s">
        <v>7097</v>
      </c>
      <c r="L4730" s="344" t="s">
        <v>4090</v>
      </c>
      <c r="N4730" s="344" t="s">
        <v>4090</v>
      </c>
      <c r="O4730" s="341">
        <v>0</v>
      </c>
    </row>
    <row r="4731" spans="1:15" x14ac:dyDescent="0.2">
      <c r="A4731" s="341" t="s">
        <v>9257</v>
      </c>
      <c r="B4731" s="341" t="s">
        <v>9281</v>
      </c>
      <c r="C4731" s="342" t="s">
        <v>8594</v>
      </c>
      <c r="D4731" s="342" t="s">
        <v>6709</v>
      </c>
      <c r="E4731" s="342" t="s">
        <v>9326</v>
      </c>
      <c r="F4731" s="342" t="s">
        <v>6568</v>
      </c>
      <c r="G4731" s="343">
        <v>12.42</v>
      </c>
      <c r="H4731" s="342" t="s">
        <v>6594</v>
      </c>
      <c r="I4731" s="342" t="s">
        <v>6575</v>
      </c>
      <c r="J4731" s="342" t="s">
        <v>6755</v>
      </c>
      <c r="K4731" s="581" t="s">
        <v>6758</v>
      </c>
      <c r="L4731" s="344" t="s">
        <v>4090</v>
      </c>
      <c r="N4731" s="344" t="s">
        <v>4090</v>
      </c>
      <c r="O4731" s="341" t="s">
        <v>6752</v>
      </c>
    </row>
    <row r="4732" spans="1:15" x14ac:dyDescent="0.2">
      <c r="A4732" s="341" t="s">
        <v>9257</v>
      </c>
      <c r="B4732" s="341" t="s">
        <v>9281</v>
      </c>
      <c r="C4732" s="342" t="s">
        <v>8594</v>
      </c>
      <c r="D4732" s="342" t="s">
        <v>6709</v>
      </c>
      <c r="E4732" s="342" t="s">
        <v>9319</v>
      </c>
      <c r="F4732" s="342" t="s">
        <v>6568</v>
      </c>
      <c r="G4732" s="343">
        <v>15.6</v>
      </c>
      <c r="H4732" s="342" t="s">
        <v>6594</v>
      </c>
      <c r="I4732" s="342" t="s">
        <v>6575</v>
      </c>
      <c r="J4732" s="342" t="s">
        <v>6755</v>
      </c>
      <c r="K4732" s="581" t="s">
        <v>8618</v>
      </c>
      <c r="L4732" s="344" t="s">
        <v>4090</v>
      </c>
      <c r="N4732" s="344" t="s">
        <v>4090</v>
      </c>
      <c r="O4732" s="341" t="s">
        <v>6752</v>
      </c>
    </row>
    <row r="4733" spans="1:15" x14ac:dyDescent="0.2">
      <c r="A4733" s="341" t="s">
        <v>9257</v>
      </c>
      <c r="B4733" s="341" t="s">
        <v>9281</v>
      </c>
      <c r="C4733" s="342" t="s">
        <v>8594</v>
      </c>
      <c r="D4733" s="342" t="s">
        <v>6709</v>
      </c>
      <c r="E4733" s="342" t="s">
        <v>9319</v>
      </c>
      <c r="F4733" s="342" t="s">
        <v>6568</v>
      </c>
      <c r="G4733" s="343">
        <v>12.285</v>
      </c>
      <c r="H4733" s="342" t="s">
        <v>6594</v>
      </c>
      <c r="I4733" s="342" t="s">
        <v>6575</v>
      </c>
      <c r="J4733" s="342" t="s">
        <v>6755</v>
      </c>
      <c r="K4733" s="581" t="s">
        <v>7505</v>
      </c>
      <c r="L4733" s="344" t="s">
        <v>4090</v>
      </c>
      <c r="N4733" s="344" t="s">
        <v>4090</v>
      </c>
      <c r="O4733" s="341" t="s">
        <v>6752</v>
      </c>
    </row>
    <row r="4734" spans="1:15" x14ac:dyDescent="0.2">
      <c r="A4734" s="341" t="s">
        <v>9257</v>
      </c>
      <c r="B4734" s="341" t="s">
        <v>9281</v>
      </c>
      <c r="C4734" s="342" t="s">
        <v>8594</v>
      </c>
      <c r="D4734" s="342" t="s">
        <v>6709</v>
      </c>
      <c r="E4734" s="342" t="s">
        <v>9323</v>
      </c>
      <c r="F4734" s="342" t="s">
        <v>6568</v>
      </c>
      <c r="G4734" s="343">
        <v>11.1</v>
      </c>
      <c r="H4734" s="342" t="s">
        <v>6594</v>
      </c>
      <c r="I4734" s="342" t="s">
        <v>6575</v>
      </c>
      <c r="J4734" s="342" t="s">
        <v>6755</v>
      </c>
      <c r="K4734" s="581" t="s">
        <v>7114</v>
      </c>
      <c r="L4734" s="344" t="s">
        <v>4090</v>
      </c>
      <c r="N4734" s="344" t="s">
        <v>4090</v>
      </c>
      <c r="O4734" s="341">
        <v>0</v>
      </c>
    </row>
    <row r="4735" spans="1:15" x14ac:dyDescent="0.2">
      <c r="A4735" s="341" t="s">
        <v>9257</v>
      </c>
      <c r="B4735" s="341" t="s">
        <v>9281</v>
      </c>
      <c r="C4735" s="342" t="s">
        <v>8594</v>
      </c>
      <c r="D4735" s="342" t="s">
        <v>6709</v>
      </c>
      <c r="E4735" s="342" t="s">
        <v>9320</v>
      </c>
      <c r="F4735" s="342" t="s">
        <v>6568</v>
      </c>
      <c r="G4735" s="343">
        <v>13.13</v>
      </c>
      <c r="H4735" s="342" t="s">
        <v>6594</v>
      </c>
      <c r="I4735" s="342" t="s">
        <v>6575</v>
      </c>
      <c r="J4735" s="342" t="s">
        <v>6755</v>
      </c>
      <c r="K4735" s="581" t="s">
        <v>7104</v>
      </c>
      <c r="L4735" s="344" t="s">
        <v>4090</v>
      </c>
      <c r="N4735" s="344" t="s">
        <v>4090</v>
      </c>
      <c r="O4735" s="341" t="s">
        <v>6766</v>
      </c>
    </row>
    <row r="4736" spans="1:15" x14ac:dyDescent="0.2">
      <c r="A4736" s="341" t="s">
        <v>9257</v>
      </c>
      <c r="B4736" s="341" t="s">
        <v>9281</v>
      </c>
      <c r="C4736" s="342" t="s">
        <v>8594</v>
      </c>
      <c r="D4736" s="342" t="s">
        <v>6709</v>
      </c>
      <c r="E4736" s="342" t="s">
        <v>9255</v>
      </c>
      <c r="F4736" s="342" t="s">
        <v>6568</v>
      </c>
      <c r="G4736" s="343">
        <v>5.6000000000000005</v>
      </c>
      <c r="H4736" s="342" t="s">
        <v>6594</v>
      </c>
      <c r="I4736" s="342" t="s">
        <v>6575</v>
      </c>
      <c r="J4736" s="342" t="s">
        <v>6755</v>
      </c>
      <c r="K4736" s="581" t="s">
        <v>6677</v>
      </c>
      <c r="L4736" s="344" t="s">
        <v>4090</v>
      </c>
      <c r="N4736" s="344" t="s">
        <v>4090</v>
      </c>
      <c r="O4736" s="341" t="s">
        <v>6766</v>
      </c>
    </row>
    <row r="4737" spans="1:15" x14ac:dyDescent="0.2">
      <c r="A4737" s="341" t="s">
        <v>9257</v>
      </c>
      <c r="B4737" s="341" t="s">
        <v>9281</v>
      </c>
      <c r="C4737" s="342" t="s">
        <v>8594</v>
      </c>
      <c r="D4737" s="342" t="s">
        <v>6709</v>
      </c>
      <c r="E4737" s="342" t="s">
        <v>9255</v>
      </c>
      <c r="F4737" s="342" t="s">
        <v>6568</v>
      </c>
      <c r="G4737" s="343">
        <v>16.574999999999999</v>
      </c>
      <c r="H4737" s="342" t="s">
        <v>6594</v>
      </c>
      <c r="I4737" s="342" t="s">
        <v>6575</v>
      </c>
      <c r="J4737" s="342" t="s">
        <v>6755</v>
      </c>
      <c r="K4737" s="581" t="s">
        <v>8571</v>
      </c>
      <c r="L4737" s="344" t="s">
        <v>4090</v>
      </c>
      <c r="N4737" s="344" t="s">
        <v>4090</v>
      </c>
      <c r="O4737" s="341" t="s">
        <v>6752</v>
      </c>
    </row>
    <row r="4738" spans="1:15" x14ac:dyDescent="0.2">
      <c r="A4738" s="341" t="s">
        <v>9257</v>
      </c>
      <c r="B4738" s="341" t="s">
        <v>9281</v>
      </c>
      <c r="C4738" s="342" t="s">
        <v>8594</v>
      </c>
      <c r="D4738" s="342" t="s">
        <v>6709</v>
      </c>
      <c r="E4738" s="342" t="s">
        <v>9255</v>
      </c>
      <c r="F4738" s="342" t="s">
        <v>6568</v>
      </c>
      <c r="G4738" s="343">
        <v>12.65</v>
      </c>
      <c r="H4738" s="342" t="s">
        <v>6594</v>
      </c>
      <c r="I4738" s="342" t="s">
        <v>6575</v>
      </c>
      <c r="J4738" s="342" t="s">
        <v>6755</v>
      </c>
      <c r="K4738" s="581" t="s">
        <v>7445</v>
      </c>
      <c r="L4738" s="344" t="s">
        <v>4090</v>
      </c>
      <c r="N4738" s="344" t="s">
        <v>4090</v>
      </c>
      <c r="O4738" s="341">
        <v>0</v>
      </c>
    </row>
    <row r="4739" spans="1:15" x14ac:dyDescent="0.2">
      <c r="A4739" s="341" t="s">
        <v>9257</v>
      </c>
      <c r="B4739" s="341" t="s">
        <v>9281</v>
      </c>
      <c r="C4739" s="342" t="s">
        <v>8594</v>
      </c>
      <c r="D4739" s="342" t="s">
        <v>6709</v>
      </c>
      <c r="E4739" s="342" t="s">
        <v>9321</v>
      </c>
      <c r="F4739" s="342" t="s">
        <v>6568</v>
      </c>
      <c r="G4739" s="343">
        <v>6.72</v>
      </c>
      <c r="H4739" s="342" t="s">
        <v>6594</v>
      </c>
      <c r="I4739" s="342" t="s">
        <v>6575</v>
      </c>
      <c r="J4739" s="342" t="s">
        <v>6755</v>
      </c>
      <c r="K4739" s="581" t="s">
        <v>7188</v>
      </c>
      <c r="L4739" s="344" t="s">
        <v>4090</v>
      </c>
      <c r="N4739" s="344" t="s">
        <v>4090</v>
      </c>
      <c r="O4739" s="341">
        <v>0</v>
      </c>
    </row>
    <row r="4740" spans="1:15" x14ac:dyDescent="0.2">
      <c r="A4740" s="341" t="s">
        <v>9257</v>
      </c>
      <c r="B4740" s="341" t="s">
        <v>9281</v>
      </c>
      <c r="C4740" s="342" t="s">
        <v>8594</v>
      </c>
      <c r="D4740" s="342" t="s">
        <v>6709</v>
      </c>
      <c r="E4740" s="342" t="s">
        <v>9334</v>
      </c>
      <c r="F4740" s="342" t="s">
        <v>6568</v>
      </c>
      <c r="G4740" s="343">
        <v>10.1</v>
      </c>
      <c r="H4740" s="342" t="s">
        <v>6594</v>
      </c>
      <c r="I4740" s="342" t="s">
        <v>6575</v>
      </c>
      <c r="J4740" s="342" t="s">
        <v>6755</v>
      </c>
      <c r="K4740" s="581" t="s">
        <v>7400</v>
      </c>
      <c r="L4740" s="344" t="s">
        <v>4090</v>
      </c>
      <c r="N4740" s="344" t="s">
        <v>4090</v>
      </c>
      <c r="O4740" s="341" t="s">
        <v>6752</v>
      </c>
    </row>
    <row r="4741" spans="1:15" x14ac:dyDescent="0.2">
      <c r="A4741" s="341" t="s">
        <v>9257</v>
      </c>
      <c r="B4741" s="341" t="s">
        <v>9281</v>
      </c>
      <c r="C4741" s="342" t="s">
        <v>8594</v>
      </c>
      <c r="D4741" s="342" t="s">
        <v>6709</v>
      </c>
      <c r="E4741" s="342" t="s">
        <v>9255</v>
      </c>
      <c r="F4741" s="342" t="s">
        <v>6568</v>
      </c>
      <c r="G4741" s="343">
        <v>50</v>
      </c>
      <c r="H4741" s="342" t="s">
        <v>6594</v>
      </c>
      <c r="I4741" s="342" t="s">
        <v>6575</v>
      </c>
      <c r="J4741" s="342" t="s">
        <v>6755</v>
      </c>
      <c r="K4741" s="581" t="s">
        <v>7903</v>
      </c>
      <c r="L4741" s="344" t="s">
        <v>4090</v>
      </c>
      <c r="N4741" s="344" t="s">
        <v>4090</v>
      </c>
      <c r="O4741" s="341" t="s">
        <v>6752</v>
      </c>
    </row>
    <row r="4742" spans="1:15" x14ac:dyDescent="0.2">
      <c r="A4742" s="341" t="s">
        <v>9257</v>
      </c>
      <c r="B4742" s="341" t="s">
        <v>9281</v>
      </c>
      <c r="C4742" s="342" t="s">
        <v>6840</v>
      </c>
      <c r="D4742" s="342" t="s">
        <v>6709</v>
      </c>
      <c r="E4742" s="342" t="s">
        <v>9328</v>
      </c>
      <c r="F4742" s="342" t="s">
        <v>6568</v>
      </c>
      <c r="G4742" s="343">
        <v>5.3</v>
      </c>
      <c r="H4742" s="342" t="s">
        <v>6594</v>
      </c>
      <c r="I4742" s="342" t="s">
        <v>6575</v>
      </c>
      <c r="J4742" s="342" t="s">
        <v>6755</v>
      </c>
      <c r="K4742" s="581" t="s">
        <v>7093</v>
      </c>
      <c r="L4742" s="344" t="s">
        <v>4090</v>
      </c>
      <c r="N4742" s="344" t="s">
        <v>4090</v>
      </c>
      <c r="O4742" s="341">
        <v>0</v>
      </c>
    </row>
    <row r="4743" spans="1:15" x14ac:dyDescent="0.2">
      <c r="A4743" s="341" t="s">
        <v>9257</v>
      </c>
      <c r="B4743" s="341" t="s">
        <v>9281</v>
      </c>
      <c r="C4743" s="342" t="s">
        <v>6840</v>
      </c>
      <c r="D4743" s="342" t="s">
        <v>6709</v>
      </c>
      <c r="E4743" s="342" t="s">
        <v>9326</v>
      </c>
      <c r="F4743" s="342" t="s">
        <v>6568</v>
      </c>
      <c r="G4743" s="343">
        <v>11.97</v>
      </c>
      <c r="H4743" s="342" t="s">
        <v>6594</v>
      </c>
      <c r="I4743" s="342" t="s">
        <v>6575</v>
      </c>
      <c r="J4743" s="342" t="s">
        <v>6755</v>
      </c>
      <c r="K4743" s="581" t="s">
        <v>6925</v>
      </c>
      <c r="L4743" s="344" t="s">
        <v>4090</v>
      </c>
      <c r="N4743" s="344" t="s">
        <v>4090</v>
      </c>
      <c r="O4743" s="341" t="s">
        <v>6766</v>
      </c>
    </row>
    <row r="4744" spans="1:15" x14ac:dyDescent="0.2">
      <c r="A4744" s="341" t="s">
        <v>9257</v>
      </c>
      <c r="B4744" s="341" t="s">
        <v>9281</v>
      </c>
      <c r="C4744" s="342" t="s">
        <v>6840</v>
      </c>
      <c r="D4744" s="342" t="s">
        <v>6709</v>
      </c>
      <c r="E4744" s="342" t="s">
        <v>9326</v>
      </c>
      <c r="F4744" s="342" t="s">
        <v>6568</v>
      </c>
      <c r="G4744" s="343">
        <v>8.19</v>
      </c>
      <c r="H4744" s="342" t="s">
        <v>6594</v>
      </c>
      <c r="I4744" s="342" t="s">
        <v>6575</v>
      </c>
      <c r="J4744" s="342" t="s">
        <v>6755</v>
      </c>
      <c r="K4744" s="581" t="s">
        <v>7128</v>
      </c>
      <c r="L4744" s="344" t="s">
        <v>4090</v>
      </c>
      <c r="N4744" s="344" t="s">
        <v>4090</v>
      </c>
      <c r="O4744" s="341">
        <v>0</v>
      </c>
    </row>
    <row r="4745" spans="1:15" x14ac:dyDescent="0.2">
      <c r="A4745" s="341" t="s">
        <v>9257</v>
      </c>
      <c r="B4745" s="341" t="s">
        <v>9281</v>
      </c>
      <c r="C4745" s="342" t="s">
        <v>6840</v>
      </c>
      <c r="D4745" s="342" t="s">
        <v>6709</v>
      </c>
      <c r="E4745" s="342" t="s">
        <v>9326</v>
      </c>
      <c r="F4745" s="342" t="s">
        <v>6568</v>
      </c>
      <c r="G4745" s="343">
        <v>8.93</v>
      </c>
      <c r="H4745" s="342" t="s">
        <v>6594</v>
      </c>
      <c r="I4745" s="342" t="s">
        <v>6575</v>
      </c>
      <c r="J4745" s="342" t="s">
        <v>6755</v>
      </c>
      <c r="K4745" s="581" t="s">
        <v>7510</v>
      </c>
      <c r="L4745" s="344" t="s">
        <v>4090</v>
      </c>
      <c r="N4745" s="344" t="s">
        <v>4090</v>
      </c>
      <c r="O4745" s="341">
        <v>0</v>
      </c>
    </row>
    <row r="4746" spans="1:15" x14ac:dyDescent="0.2">
      <c r="A4746" s="341" t="s">
        <v>9257</v>
      </c>
      <c r="B4746" s="341" t="s">
        <v>9281</v>
      </c>
      <c r="C4746" s="342" t="s">
        <v>6840</v>
      </c>
      <c r="D4746" s="342" t="s">
        <v>6709</v>
      </c>
      <c r="E4746" s="342" t="s">
        <v>9326</v>
      </c>
      <c r="F4746" s="342" t="s">
        <v>6568</v>
      </c>
      <c r="G4746" s="343">
        <v>9.870000000000001</v>
      </c>
      <c r="H4746" s="342" t="s">
        <v>6594</v>
      </c>
      <c r="I4746" s="342" t="s">
        <v>6575</v>
      </c>
      <c r="J4746" s="342" t="s">
        <v>6755</v>
      </c>
      <c r="K4746" s="581" t="s">
        <v>7120</v>
      </c>
      <c r="L4746" s="344" t="s">
        <v>4090</v>
      </c>
      <c r="N4746" s="344" t="s">
        <v>4090</v>
      </c>
      <c r="O4746" s="341" t="s">
        <v>6766</v>
      </c>
    </row>
    <row r="4747" spans="1:15" x14ac:dyDescent="0.2">
      <c r="A4747" s="341" t="s">
        <v>9257</v>
      </c>
      <c r="B4747" s="341" t="s">
        <v>9281</v>
      </c>
      <c r="C4747" s="342" t="s">
        <v>6840</v>
      </c>
      <c r="D4747" s="342" t="s">
        <v>6709</v>
      </c>
      <c r="E4747" s="342" t="s">
        <v>9328</v>
      </c>
      <c r="F4747" s="342" t="s">
        <v>6568</v>
      </c>
      <c r="G4747" s="343">
        <v>34.5</v>
      </c>
      <c r="H4747" s="342" t="s">
        <v>6594</v>
      </c>
      <c r="I4747" s="342" t="s">
        <v>6575</v>
      </c>
      <c r="J4747" s="342" t="s">
        <v>6755</v>
      </c>
      <c r="K4747" s="581" t="s">
        <v>6758</v>
      </c>
      <c r="L4747" s="344" t="s">
        <v>4090</v>
      </c>
      <c r="N4747" s="344" t="s">
        <v>4090</v>
      </c>
      <c r="O4747" s="341" t="s">
        <v>6752</v>
      </c>
    </row>
    <row r="4748" spans="1:15" x14ac:dyDescent="0.2">
      <c r="A4748" s="341" t="s">
        <v>9257</v>
      </c>
      <c r="B4748" s="341" t="s">
        <v>9281</v>
      </c>
      <c r="C4748" s="342" t="s">
        <v>6840</v>
      </c>
      <c r="D4748" s="342">
        <v>55599</v>
      </c>
      <c r="E4748" s="342" t="s">
        <v>9255</v>
      </c>
      <c r="F4748" s="342" t="s">
        <v>6568</v>
      </c>
      <c r="G4748" s="343">
        <v>6</v>
      </c>
      <c r="H4748" s="342" t="s">
        <v>6594</v>
      </c>
      <c r="I4748" s="342" t="s">
        <v>6575</v>
      </c>
      <c r="J4748" s="342" t="s">
        <v>6755</v>
      </c>
      <c r="K4748" s="581" t="s">
        <v>7456</v>
      </c>
      <c r="O4748" s="341">
        <v>3</v>
      </c>
    </row>
    <row r="4749" spans="1:15" x14ac:dyDescent="0.2">
      <c r="A4749" s="341" t="s">
        <v>9257</v>
      </c>
      <c r="B4749" s="341" t="s">
        <v>9281</v>
      </c>
      <c r="C4749" s="342" t="s">
        <v>6840</v>
      </c>
      <c r="D4749" s="342" t="s">
        <v>6709</v>
      </c>
      <c r="E4749" s="342" t="s">
        <v>9255</v>
      </c>
      <c r="F4749" s="342" t="s">
        <v>6568</v>
      </c>
      <c r="G4749" s="343">
        <v>5.29</v>
      </c>
      <c r="H4749" s="342" t="s">
        <v>6594</v>
      </c>
      <c r="I4749" s="342" t="s">
        <v>6575</v>
      </c>
      <c r="J4749" s="342" t="s">
        <v>6755</v>
      </c>
      <c r="K4749" s="581" t="s">
        <v>7117</v>
      </c>
      <c r="L4749" s="344" t="s">
        <v>4090</v>
      </c>
      <c r="N4749" s="344" t="s">
        <v>4090</v>
      </c>
      <c r="O4749" s="341">
        <v>0</v>
      </c>
    </row>
    <row r="4750" spans="1:15" x14ac:dyDescent="0.2">
      <c r="A4750" s="341" t="s">
        <v>9257</v>
      </c>
      <c r="B4750" s="341" t="s">
        <v>9281</v>
      </c>
      <c r="C4750" s="342" t="s">
        <v>6840</v>
      </c>
      <c r="D4750" s="342" t="s">
        <v>6709</v>
      </c>
      <c r="E4750" s="342" t="s">
        <v>9255</v>
      </c>
      <c r="F4750" s="342" t="s">
        <v>6568</v>
      </c>
      <c r="G4750" s="343">
        <v>13.6</v>
      </c>
      <c r="H4750" s="342" t="s">
        <v>6594</v>
      </c>
      <c r="I4750" s="342" t="s">
        <v>6575</v>
      </c>
      <c r="J4750" s="342" t="s">
        <v>6755</v>
      </c>
      <c r="K4750" s="581" t="s">
        <v>8108</v>
      </c>
      <c r="L4750" s="344" t="s">
        <v>4090</v>
      </c>
      <c r="N4750" s="344" t="s">
        <v>4090</v>
      </c>
      <c r="O4750" s="341" t="s">
        <v>6752</v>
      </c>
    </row>
    <row r="4751" spans="1:15" x14ac:dyDescent="0.2">
      <c r="A4751" s="341" t="s">
        <v>9257</v>
      </c>
      <c r="B4751" s="341" t="s">
        <v>9281</v>
      </c>
      <c r="C4751" s="342" t="s">
        <v>6840</v>
      </c>
      <c r="D4751" s="342" t="s">
        <v>6709</v>
      </c>
      <c r="E4751" s="342" t="s">
        <v>9326</v>
      </c>
      <c r="F4751" s="342" t="s">
        <v>6568</v>
      </c>
      <c r="G4751" s="343">
        <v>6.86</v>
      </c>
      <c r="H4751" s="342" t="s">
        <v>6594</v>
      </c>
      <c r="I4751" s="342" t="s">
        <v>6575</v>
      </c>
      <c r="J4751" s="342" t="s">
        <v>6755</v>
      </c>
      <c r="K4751" s="581" t="s">
        <v>8619</v>
      </c>
      <c r="L4751" s="344" t="s">
        <v>4090</v>
      </c>
      <c r="N4751" s="344" t="s">
        <v>4090</v>
      </c>
      <c r="O4751" s="341" t="s">
        <v>6752</v>
      </c>
    </row>
    <row r="4752" spans="1:15" x14ac:dyDescent="0.2">
      <c r="A4752" s="341" t="s">
        <v>9257</v>
      </c>
      <c r="B4752" s="341" t="s">
        <v>9281</v>
      </c>
      <c r="C4752" s="342" t="s">
        <v>6840</v>
      </c>
      <c r="D4752" s="342" t="s">
        <v>6709</v>
      </c>
      <c r="E4752" s="342" t="s">
        <v>9319</v>
      </c>
      <c r="F4752" s="342" t="s">
        <v>6568</v>
      </c>
      <c r="G4752" s="343">
        <v>13.8</v>
      </c>
      <c r="H4752" s="342" t="s">
        <v>6594</v>
      </c>
      <c r="I4752" s="342" t="s">
        <v>6575</v>
      </c>
      <c r="J4752" s="342" t="s">
        <v>6755</v>
      </c>
      <c r="K4752" s="581" t="s">
        <v>8620</v>
      </c>
      <c r="L4752" s="344" t="s">
        <v>4090</v>
      </c>
      <c r="N4752" s="344" t="s">
        <v>4090</v>
      </c>
      <c r="O4752" s="341" t="s">
        <v>6766</v>
      </c>
    </row>
    <row r="4753" spans="1:15" x14ac:dyDescent="0.2">
      <c r="A4753" s="341" t="s">
        <v>9257</v>
      </c>
      <c r="B4753" s="341" t="s">
        <v>9281</v>
      </c>
      <c r="C4753" s="342" t="s">
        <v>6840</v>
      </c>
      <c r="D4753" s="342" t="s">
        <v>6709</v>
      </c>
      <c r="E4753" s="342" t="s">
        <v>9334</v>
      </c>
      <c r="F4753" s="342" t="s">
        <v>6568</v>
      </c>
      <c r="G4753" s="343">
        <v>6.9</v>
      </c>
      <c r="H4753" s="342" t="s">
        <v>6594</v>
      </c>
      <c r="I4753" s="342" t="s">
        <v>6575</v>
      </c>
      <c r="J4753" s="342" t="s">
        <v>6755</v>
      </c>
      <c r="K4753" s="581" t="s">
        <v>7506</v>
      </c>
      <c r="L4753" s="344" t="s">
        <v>4090</v>
      </c>
      <c r="N4753" s="344" t="s">
        <v>4090</v>
      </c>
      <c r="O4753" s="341">
        <v>0</v>
      </c>
    </row>
    <row r="4754" spans="1:15" x14ac:dyDescent="0.2">
      <c r="A4754" s="341" t="s">
        <v>9257</v>
      </c>
      <c r="B4754" s="341" t="s">
        <v>9281</v>
      </c>
      <c r="C4754" s="342" t="s">
        <v>6750</v>
      </c>
      <c r="D4754" s="342" t="s">
        <v>6709</v>
      </c>
      <c r="E4754" s="342" t="s">
        <v>9326</v>
      </c>
      <c r="F4754" s="342" t="s">
        <v>6568</v>
      </c>
      <c r="G4754" s="343">
        <v>90</v>
      </c>
      <c r="H4754" s="342" t="s">
        <v>6594</v>
      </c>
      <c r="I4754" s="342" t="s">
        <v>6575</v>
      </c>
      <c r="J4754" s="342" t="s">
        <v>6755</v>
      </c>
      <c r="K4754" s="581" t="s">
        <v>8017</v>
      </c>
      <c r="L4754" s="344" t="s">
        <v>4090</v>
      </c>
      <c r="N4754" s="344" t="s">
        <v>4090</v>
      </c>
      <c r="O4754" s="341" t="s">
        <v>6752</v>
      </c>
    </row>
    <row r="4755" spans="1:15" x14ac:dyDescent="0.2">
      <c r="A4755" s="341" t="s">
        <v>9257</v>
      </c>
      <c r="B4755" s="341" t="s">
        <v>9281</v>
      </c>
      <c r="C4755" s="342" t="s">
        <v>6750</v>
      </c>
      <c r="D4755" s="342" t="s">
        <v>6709</v>
      </c>
      <c r="E4755" s="342" t="s">
        <v>9323</v>
      </c>
      <c r="F4755" s="342" t="s">
        <v>6568</v>
      </c>
      <c r="G4755" s="343">
        <v>7.5</v>
      </c>
      <c r="H4755" s="342" t="s">
        <v>6594</v>
      </c>
      <c r="I4755" s="342" t="s">
        <v>6575</v>
      </c>
      <c r="J4755" s="342" t="s">
        <v>6755</v>
      </c>
      <c r="K4755" s="581" t="s">
        <v>7131</v>
      </c>
      <c r="L4755" s="344" t="s">
        <v>4090</v>
      </c>
      <c r="N4755" s="344" t="s">
        <v>4090</v>
      </c>
      <c r="O4755" s="341">
        <v>0</v>
      </c>
    </row>
    <row r="4756" spans="1:15" x14ac:dyDescent="0.2">
      <c r="A4756" s="341" t="s">
        <v>9257</v>
      </c>
      <c r="B4756" s="341" t="s">
        <v>9281</v>
      </c>
      <c r="C4756" s="342" t="s">
        <v>6750</v>
      </c>
      <c r="D4756" s="342" t="s">
        <v>6709</v>
      </c>
      <c r="E4756" s="342" t="s">
        <v>9324</v>
      </c>
      <c r="F4756" s="342" t="s">
        <v>6568</v>
      </c>
      <c r="G4756" s="343">
        <v>10.045</v>
      </c>
      <c r="H4756" s="342" t="s">
        <v>6594</v>
      </c>
      <c r="I4756" s="342" t="s">
        <v>6575</v>
      </c>
      <c r="J4756" s="342" t="s">
        <v>6755</v>
      </c>
      <c r="K4756" s="581" t="s">
        <v>7656</v>
      </c>
      <c r="L4756" s="344" t="s">
        <v>4090</v>
      </c>
      <c r="N4756" s="344" t="s">
        <v>4090</v>
      </c>
      <c r="O4756" s="341" t="s">
        <v>6752</v>
      </c>
    </row>
    <row r="4757" spans="1:15" x14ac:dyDescent="0.2">
      <c r="A4757" s="341" t="s">
        <v>9257</v>
      </c>
      <c r="B4757" s="341" t="s">
        <v>9281</v>
      </c>
      <c r="C4757" s="342" t="s">
        <v>6750</v>
      </c>
      <c r="D4757" s="342" t="s">
        <v>6709</v>
      </c>
      <c r="E4757" s="342" t="s">
        <v>9323</v>
      </c>
      <c r="F4757" s="342" t="s">
        <v>6568</v>
      </c>
      <c r="G4757" s="343">
        <v>13.34</v>
      </c>
      <c r="H4757" s="342" t="s">
        <v>6594</v>
      </c>
      <c r="I4757" s="342" t="s">
        <v>6575</v>
      </c>
      <c r="J4757" s="342" t="s">
        <v>6755</v>
      </c>
      <c r="K4757" s="581" t="s">
        <v>6758</v>
      </c>
      <c r="L4757" s="344" t="s">
        <v>4090</v>
      </c>
      <c r="N4757" s="344" t="s">
        <v>4090</v>
      </c>
      <c r="O4757" s="341" t="s">
        <v>6752</v>
      </c>
    </row>
    <row r="4758" spans="1:15" x14ac:dyDescent="0.2">
      <c r="A4758" s="341" t="s">
        <v>9257</v>
      </c>
      <c r="B4758" s="341" t="s">
        <v>9281</v>
      </c>
      <c r="C4758" s="342" t="s">
        <v>6750</v>
      </c>
      <c r="D4758" s="342" t="s">
        <v>6709</v>
      </c>
      <c r="E4758" s="342" t="s">
        <v>9324</v>
      </c>
      <c r="F4758" s="342" t="s">
        <v>6568</v>
      </c>
      <c r="G4758" s="343">
        <v>8.4</v>
      </c>
      <c r="H4758" s="342" t="s">
        <v>6594</v>
      </c>
      <c r="I4758" s="342" t="s">
        <v>6575</v>
      </c>
      <c r="J4758" s="342" t="s">
        <v>6755</v>
      </c>
      <c r="K4758" s="581" t="s">
        <v>7124</v>
      </c>
      <c r="L4758" s="344" t="s">
        <v>4090</v>
      </c>
      <c r="N4758" s="344" t="s">
        <v>4090</v>
      </c>
      <c r="O4758" s="341">
        <v>0</v>
      </c>
    </row>
    <row r="4759" spans="1:15" x14ac:dyDescent="0.2">
      <c r="A4759" s="341" t="s">
        <v>9257</v>
      </c>
      <c r="B4759" s="341" t="s">
        <v>9281</v>
      </c>
      <c r="C4759" s="342" t="s">
        <v>6750</v>
      </c>
      <c r="D4759" s="342" t="s">
        <v>6709</v>
      </c>
      <c r="E4759" s="342" t="s">
        <v>9324</v>
      </c>
      <c r="F4759" s="342" t="s">
        <v>6568</v>
      </c>
      <c r="G4759" s="343">
        <v>3.84</v>
      </c>
      <c r="H4759" s="342" t="s">
        <v>6594</v>
      </c>
      <c r="I4759" s="342" t="s">
        <v>6575</v>
      </c>
      <c r="J4759" s="342" t="s">
        <v>6755</v>
      </c>
      <c r="K4759" s="581" t="s">
        <v>8621</v>
      </c>
      <c r="L4759" s="344" t="s">
        <v>4090</v>
      </c>
      <c r="N4759" s="344" t="s">
        <v>4090</v>
      </c>
      <c r="O4759" s="341">
        <v>0</v>
      </c>
    </row>
    <row r="4760" spans="1:15" x14ac:dyDescent="0.2">
      <c r="A4760" s="341" t="s">
        <v>9257</v>
      </c>
      <c r="B4760" s="341" t="s">
        <v>9281</v>
      </c>
      <c r="C4760" s="342" t="s">
        <v>6750</v>
      </c>
      <c r="D4760" s="342" t="s">
        <v>6709</v>
      </c>
      <c r="E4760" s="342" t="s">
        <v>9324</v>
      </c>
      <c r="F4760" s="342" t="s">
        <v>6568</v>
      </c>
      <c r="G4760" s="343">
        <v>8.9700000000000006</v>
      </c>
      <c r="H4760" s="342" t="s">
        <v>6594</v>
      </c>
      <c r="I4760" s="342" t="s">
        <v>6575</v>
      </c>
      <c r="J4760" s="342" t="s">
        <v>6755</v>
      </c>
      <c r="K4760" s="581" t="s">
        <v>6763</v>
      </c>
      <c r="L4760" s="344" t="s">
        <v>4090</v>
      </c>
      <c r="N4760" s="344" t="s">
        <v>4090</v>
      </c>
      <c r="O4760" s="341" t="s">
        <v>6752</v>
      </c>
    </row>
    <row r="4761" spans="1:15" x14ac:dyDescent="0.2">
      <c r="A4761" s="341" t="s">
        <v>9257</v>
      </c>
      <c r="B4761" s="341" t="s">
        <v>9281</v>
      </c>
      <c r="C4761" s="342" t="s">
        <v>6750</v>
      </c>
      <c r="D4761" s="342" t="s">
        <v>6709</v>
      </c>
      <c r="E4761" s="342" t="s">
        <v>9340</v>
      </c>
      <c r="F4761" s="342" t="s">
        <v>6568</v>
      </c>
      <c r="G4761" s="343">
        <v>9.43</v>
      </c>
      <c r="H4761" s="342" t="s">
        <v>6594</v>
      </c>
      <c r="I4761" s="342" t="s">
        <v>6575</v>
      </c>
      <c r="J4761" s="342" t="s">
        <v>6755</v>
      </c>
      <c r="K4761" s="581" t="s">
        <v>6841</v>
      </c>
      <c r="L4761" s="344" t="s">
        <v>4090</v>
      </c>
      <c r="N4761" s="344" t="s">
        <v>4090</v>
      </c>
      <c r="O4761" s="341">
        <v>0</v>
      </c>
    </row>
    <row r="4762" spans="1:15" x14ac:dyDescent="0.2">
      <c r="A4762" s="341" t="s">
        <v>9257</v>
      </c>
      <c r="B4762" s="341" t="s">
        <v>9281</v>
      </c>
      <c r="C4762" s="342" t="s">
        <v>6750</v>
      </c>
      <c r="D4762" s="342" t="s">
        <v>6709</v>
      </c>
      <c r="E4762" s="342" t="s">
        <v>9322</v>
      </c>
      <c r="F4762" s="342" t="s">
        <v>6568</v>
      </c>
      <c r="G4762" s="343">
        <v>7.3500000000000005</v>
      </c>
      <c r="H4762" s="342" t="s">
        <v>6594</v>
      </c>
      <c r="I4762" s="342" t="s">
        <v>6575</v>
      </c>
      <c r="J4762" s="342" t="s">
        <v>6755</v>
      </c>
      <c r="K4762" s="581" t="s">
        <v>7091</v>
      </c>
      <c r="L4762" s="344" t="s">
        <v>4090</v>
      </c>
      <c r="N4762" s="344" t="s">
        <v>4090</v>
      </c>
      <c r="O4762" s="341">
        <v>0</v>
      </c>
    </row>
    <row r="4763" spans="1:15" x14ac:dyDescent="0.2">
      <c r="A4763" s="341" t="s">
        <v>9257</v>
      </c>
      <c r="B4763" s="341" t="s">
        <v>9281</v>
      </c>
      <c r="C4763" s="342" t="s">
        <v>6750</v>
      </c>
      <c r="D4763" s="342" t="s">
        <v>6709</v>
      </c>
      <c r="E4763" s="342" t="s">
        <v>9325</v>
      </c>
      <c r="F4763" s="342" t="s">
        <v>6568</v>
      </c>
      <c r="G4763" s="343">
        <v>10.56</v>
      </c>
      <c r="H4763" s="342" t="s">
        <v>6594</v>
      </c>
      <c r="I4763" s="342" t="s">
        <v>6575</v>
      </c>
      <c r="J4763" s="342" t="s">
        <v>6755</v>
      </c>
      <c r="K4763" s="581" t="s">
        <v>7192</v>
      </c>
      <c r="L4763" s="344" t="s">
        <v>4090</v>
      </c>
      <c r="N4763" s="344" t="s">
        <v>4090</v>
      </c>
      <c r="O4763" s="341">
        <v>0</v>
      </c>
    </row>
    <row r="4764" spans="1:15" x14ac:dyDescent="0.2">
      <c r="A4764" s="341" t="s">
        <v>9257</v>
      </c>
      <c r="B4764" s="341" t="s">
        <v>9281</v>
      </c>
      <c r="C4764" s="342" t="s">
        <v>6750</v>
      </c>
      <c r="D4764" s="342" t="s">
        <v>6709</v>
      </c>
      <c r="E4764" s="342" t="s">
        <v>9322</v>
      </c>
      <c r="F4764" s="342" t="s">
        <v>6568</v>
      </c>
      <c r="G4764" s="343">
        <v>4.5</v>
      </c>
      <c r="H4764" s="342" t="s">
        <v>6594</v>
      </c>
      <c r="I4764" s="342" t="s">
        <v>6575</v>
      </c>
      <c r="J4764" s="342" t="s">
        <v>6755</v>
      </c>
      <c r="K4764" s="581" t="s">
        <v>7394</v>
      </c>
      <c r="L4764" s="344" t="s">
        <v>4090</v>
      </c>
      <c r="N4764" s="344" t="s">
        <v>4090</v>
      </c>
      <c r="O4764" s="341">
        <v>0</v>
      </c>
    </row>
    <row r="4765" spans="1:15" x14ac:dyDescent="0.2">
      <c r="A4765" s="341" t="s">
        <v>9257</v>
      </c>
      <c r="B4765" s="341" t="s">
        <v>9281</v>
      </c>
      <c r="C4765" s="342" t="s">
        <v>6750</v>
      </c>
      <c r="D4765" s="342" t="s">
        <v>6709</v>
      </c>
      <c r="E4765" s="342" t="s">
        <v>9324</v>
      </c>
      <c r="F4765" s="342" t="s">
        <v>6568</v>
      </c>
      <c r="G4765" s="343">
        <v>10.5</v>
      </c>
      <c r="H4765" s="342" t="s">
        <v>6594</v>
      </c>
      <c r="I4765" s="342" t="s">
        <v>6575</v>
      </c>
      <c r="J4765" s="342" t="s">
        <v>6755</v>
      </c>
      <c r="K4765" s="581" t="s">
        <v>8622</v>
      </c>
      <c r="L4765" s="344" t="s">
        <v>4090</v>
      </c>
      <c r="N4765" s="344" t="s">
        <v>4090</v>
      </c>
      <c r="O4765" s="341">
        <v>0</v>
      </c>
    </row>
    <row r="4766" spans="1:15" x14ac:dyDescent="0.2">
      <c r="A4766" s="341" t="s">
        <v>9257</v>
      </c>
      <c r="B4766" s="341" t="s">
        <v>9281</v>
      </c>
      <c r="C4766" s="342" t="s">
        <v>6750</v>
      </c>
      <c r="D4766" s="342" t="s">
        <v>6709</v>
      </c>
      <c r="E4766" s="342" t="s">
        <v>9255</v>
      </c>
      <c r="F4766" s="342" t="s">
        <v>6568</v>
      </c>
      <c r="G4766" s="343">
        <v>11.040000000000001</v>
      </c>
      <c r="H4766" s="342" t="s">
        <v>6594</v>
      </c>
      <c r="I4766" s="342" t="s">
        <v>6575</v>
      </c>
      <c r="J4766" s="342" t="s">
        <v>6755</v>
      </c>
      <c r="K4766" s="581" t="s">
        <v>7103</v>
      </c>
      <c r="L4766" s="344" t="s">
        <v>4090</v>
      </c>
      <c r="N4766" s="344" t="s">
        <v>4090</v>
      </c>
      <c r="O4766" s="341">
        <v>0</v>
      </c>
    </row>
    <row r="4767" spans="1:15" x14ac:dyDescent="0.2">
      <c r="A4767" s="341" t="s">
        <v>9257</v>
      </c>
      <c r="B4767" s="341" t="s">
        <v>9281</v>
      </c>
      <c r="C4767" s="342" t="s">
        <v>6750</v>
      </c>
      <c r="D4767" s="342" t="s">
        <v>6709</v>
      </c>
      <c r="E4767" s="342" t="s">
        <v>9322</v>
      </c>
      <c r="F4767" s="342" t="s">
        <v>6568</v>
      </c>
      <c r="G4767" s="343">
        <v>50.76</v>
      </c>
      <c r="H4767" s="342" t="s">
        <v>6594</v>
      </c>
      <c r="I4767" s="342" t="s">
        <v>6575</v>
      </c>
      <c r="J4767" s="342" t="s">
        <v>6755</v>
      </c>
      <c r="K4767" s="581" t="s">
        <v>8623</v>
      </c>
      <c r="L4767" s="344" t="s">
        <v>4090</v>
      </c>
      <c r="N4767" s="344" t="s">
        <v>4090</v>
      </c>
      <c r="O4767" s="341" t="s">
        <v>6752</v>
      </c>
    </row>
    <row r="4768" spans="1:15" x14ac:dyDescent="0.2">
      <c r="A4768" s="341" t="s">
        <v>9257</v>
      </c>
      <c r="B4768" s="341" t="s">
        <v>9293</v>
      </c>
      <c r="C4768" s="342" t="s">
        <v>6842</v>
      </c>
      <c r="D4768" s="342" t="s">
        <v>6843</v>
      </c>
      <c r="E4768" s="342" t="s">
        <v>9322</v>
      </c>
      <c r="F4768" s="342" t="s">
        <v>6590</v>
      </c>
      <c r="G4768" s="343">
        <v>4.95</v>
      </c>
      <c r="H4768" s="342" t="s">
        <v>6594</v>
      </c>
      <c r="I4768" s="342" t="s">
        <v>6575</v>
      </c>
      <c r="J4768" s="342" t="s">
        <v>6755</v>
      </c>
      <c r="K4768" s="581" t="s">
        <v>7440</v>
      </c>
      <c r="L4768" s="344" t="s">
        <v>4090</v>
      </c>
      <c r="N4768" s="344" t="s">
        <v>9231</v>
      </c>
      <c r="O4768" s="341" t="s">
        <v>6752</v>
      </c>
    </row>
    <row r="4769" spans="1:15" x14ac:dyDescent="0.2">
      <c r="A4769" s="341" t="s">
        <v>9257</v>
      </c>
      <c r="B4769" s="341" t="s">
        <v>9293</v>
      </c>
      <c r="C4769" s="342" t="s">
        <v>6842</v>
      </c>
      <c r="D4769" s="342" t="s">
        <v>6843</v>
      </c>
      <c r="E4769" s="342" t="s">
        <v>9323</v>
      </c>
      <c r="F4769" s="342" t="s">
        <v>6590</v>
      </c>
      <c r="G4769" s="343">
        <v>16.64</v>
      </c>
      <c r="H4769" s="342" t="s">
        <v>6594</v>
      </c>
      <c r="I4769" s="342" t="s">
        <v>6575</v>
      </c>
      <c r="J4769" s="342" t="s">
        <v>6755</v>
      </c>
      <c r="K4769" s="581" t="s">
        <v>8624</v>
      </c>
      <c r="L4769" s="344" t="s">
        <v>4090</v>
      </c>
      <c r="N4769" s="344" t="s">
        <v>9231</v>
      </c>
      <c r="O4769" s="341" t="s">
        <v>6752</v>
      </c>
    </row>
    <row r="4770" spans="1:15" x14ac:dyDescent="0.2">
      <c r="A4770" s="341" t="s">
        <v>9257</v>
      </c>
      <c r="B4770" s="341" t="s">
        <v>9293</v>
      </c>
      <c r="C4770" s="342" t="s">
        <v>6842</v>
      </c>
      <c r="D4770" s="342" t="s">
        <v>6843</v>
      </c>
      <c r="E4770" s="342" t="s">
        <v>9324</v>
      </c>
      <c r="F4770" s="342" t="s">
        <v>6590</v>
      </c>
      <c r="G4770" s="343">
        <v>6.2</v>
      </c>
      <c r="H4770" s="342" t="s">
        <v>6594</v>
      </c>
      <c r="I4770" s="342" t="s">
        <v>6575</v>
      </c>
      <c r="J4770" s="342" t="s">
        <v>6755</v>
      </c>
      <c r="K4770" s="581" t="s">
        <v>8625</v>
      </c>
      <c r="L4770" s="344" t="s">
        <v>4090</v>
      </c>
      <c r="N4770" s="344" t="s">
        <v>9231</v>
      </c>
      <c r="O4770" s="341" t="s">
        <v>6766</v>
      </c>
    </row>
    <row r="4771" spans="1:15" x14ac:dyDescent="0.2">
      <c r="A4771" s="341" t="s">
        <v>9257</v>
      </c>
      <c r="B4771" s="341" t="s">
        <v>9293</v>
      </c>
      <c r="C4771" s="342" t="s">
        <v>6842</v>
      </c>
      <c r="D4771" s="342" t="s">
        <v>6843</v>
      </c>
      <c r="E4771" s="342" t="s">
        <v>9319</v>
      </c>
      <c r="F4771" s="342" t="s">
        <v>6590</v>
      </c>
      <c r="G4771" s="343">
        <v>6</v>
      </c>
      <c r="H4771" s="342" t="s">
        <v>6594</v>
      </c>
      <c r="I4771" s="342" t="s">
        <v>6575</v>
      </c>
      <c r="J4771" s="342" t="s">
        <v>6755</v>
      </c>
      <c r="K4771" s="581" t="s">
        <v>8600</v>
      </c>
      <c r="L4771" s="344" t="s">
        <v>4090</v>
      </c>
      <c r="N4771" s="344" t="s">
        <v>9231</v>
      </c>
      <c r="O4771" s="341" t="s">
        <v>6766</v>
      </c>
    </row>
    <row r="4772" spans="1:15" x14ac:dyDescent="0.2">
      <c r="A4772" s="341" t="s">
        <v>9257</v>
      </c>
      <c r="B4772" s="341" t="s">
        <v>9293</v>
      </c>
      <c r="C4772" s="342" t="s">
        <v>6842</v>
      </c>
      <c r="D4772" s="342" t="s">
        <v>6843</v>
      </c>
      <c r="E4772" s="342" t="s">
        <v>9328</v>
      </c>
      <c r="F4772" s="342" t="s">
        <v>6590</v>
      </c>
      <c r="G4772" s="343">
        <v>9.7799999999999994</v>
      </c>
      <c r="H4772" s="342" t="s">
        <v>6594</v>
      </c>
      <c r="I4772" s="342" t="s">
        <v>6575</v>
      </c>
      <c r="J4772" s="342" t="s">
        <v>6755</v>
      </c>
      <c r="K4772" s="581" t="s">
        <v>8626</v>
      </c>
      <c r="L4772" s="344" t="s">
        <v>4090</v>
      </c>
      <c r="N4772" s="344" t="s">
        <v>9231</v>
      </c>
      <c r="O4772" s="341" t="s">
        <v>6752</v>
      </c>
    </row>
    <row r="4773" spans="1:15" x14ac:dyDescent="0.2">
      <c r="A4773" s="341" t="s">
        <v>9257</v>
      </c>
      <c r="B4773" s="341" t="s">
        <v>9293</v>
      </c>
      <c r="C4773" s="342" t="s">
        <v>6842</v>
      </c>
      <c r="D4773" s="342" t="s">
        <v>6843</v>
      </c>
      <c r="E4773" s="342" t="s">
        <v>9323</v>
      </c>
      <c r="F4773" s="342" t="s">
        <v>6590</v>
      </c>
      <c r="G4773" s="343">
        <v>5.1000000000000005</v>
      </c>
      <c r="H4773" s="342" t="s">
        <v>6594</v>
      </c>
      <c r="I4773" s="342" t="s">
        <v>6575</v>
      </c>
      <c r="J4773" s="342" t="s">
        <v>6755</v>
      </c>
      <c r="K4773" s="581" t="s">
        <v>8627</v>
      </c>
      <c r="L4773" s="344" t="s">
        <v>4090</v>
      </c>
      <c r="N4773" s="344" t="s">
        <v>9231</v>
      </c>
      <c r="O4773" s="341" t="s">
        <v>6766</v>
      </c>
    </row>
    <row r="4774" spans="1:15" x14ac:dyDescent="0.2">
      <c r="A4774" s="341" t="s">
        <v>9257</v>
      </c>
      <c r="B4774" s="341" t="s">
        <v>9293</v>
      </c>
      <c r="C4774" s="342" t="s">
        <v>6842</v>
      </c>
      <c r="D4774" s="342" t="s">
        <v>6843</v>
      </c>
      <c r="E4774" s="342" t="s">
        <v>9337</v>
      </c>
      <c r="F4774" s="342" t="s">
        <v>6590</v>
      </c>
      <c r="G4774" s="343">
        <v>9.5</v>
      </c>
      <c r="H4774" s="342" t="s">
        <v>6594</v>
      </c>
      <c r="I4774" s="342" t="s">
        <v>6575</v>
      </c>
      <c r="J4774" s="342" t="s">
        <v>6755</v>
      </c>
      <c r="K4774" s="581" t="s">
        <v>7590</v>
      </c>
      <c r="L4774" s="344" t="s">
        <v>4090</v>
      </c>
      <c r="N4774" s="344" t="s">
        <v>9231</v>
      </c>
      <c r="O4774" s="341" t="s">
        <v>6752</v>
      </c>
    </row>
    <row r="4775" spans="1:15" x14ac:dyDescent="0.2">
      <c r="A4775" s="341" t="s">
        <v>9257</v>
      </c>
      <c r="B4775" s="341" t="s">
        <v>9293</v>
      </c>
      <c r="C4775" s="342" t="s">
        <v>6842</v>
      </c>
      <c r="D4775" s="342" t="s">
        <v>6843</v>
      </c>
      <c r="E4775" s="342" t="s">
        <v>9338</v>
      </c>
      <c r="F4775" s="342" t="s">
        <v>6590</v>
      </c>
      <c r="G4775" s="343">
        <v>7.3</v>
      </c>
      <c r="H4775" s="342" t="s">
        <v>6594</v>
      </c>
      <c r="I4775" s="342" t="s">
        <v>6575</v>
      </c>
      <c r="J4775" s="342" t="s">
        <v>6755</v>
      </c>
      <c r="K4775" s="581" t="s">
        <v>7041</v>
      </c>
      <c r="L4775" s="344" t="s">
        <v>4090</v>
      </c>
      <c r="N4775" s="344" t="s">
        <v>9231</v>
      </c>
      <c r="O4775" s="341" t="s">
        <v>6766</v>
      </c>
    </row>
    <row r="4776" spans="1:15" x14ac:dyDescent="0.2">
      <c r="A4776" s="341" t="s">
        <v>9257</v>
      </c>
      <c r="B4776" s="341" t="s">
        <v>9293</v>
      </c>
      <c r="C4776" s="342" t="s">
        <v>6842</v>
      </c>
      <c r="D4776" s="342" t="s">
        <v>6843</v>
      </c>
      <c r="E4776" s="342" t="s">
        <v>9323</v>
      </c>
      <c r="F4776" s="342" t="s">
        <v>6590</v>
      </c>
      <c r="G4776" s="343">
        <v>8.67</v>
      </c>
      <c r="H4776" s="342" t="s">
        <v>6594</v>
      </c>
      <c r="I4776" s="342" t="s">
        <v>6575</v>
      </c>
      <c r="J4776" s="342" t="s">
        <v>6755</v>
      </c>
      <c r="K4776" s="581" t="s">
        <v>8628</v>
      </c>
      <c r="L4776" s="344" t="s">
        <v>4090</v>
      </c>
      <c r="N4776" s="344" t="s">
        <v>9231</v>
      </c>
      <c r="O4776" s="341" t="s">
        <v>6766</v>
      </c>
    </row>
    <row r="4777" spans="1:15" x14ac:dyDescent="0.2">
      <c r="A4777" s="341" t="s">
        <v>9257</v>
      </c>
      <c r="B4777" s="341" t="s">
        <v>9293</v>
      </c>
      <c r="C4777" s="342" t="s">
        <v>6842</v>
      </c>
      <c r="D4777" s="342" t="s">
        <v>6843</v>
      </c>
      <c r="E4777" s="342" t="s">
        <v>9320</v>
      </c>
      <c r="F4777" s="342" t="s">
        <v>6590</v>
      </c>
      <c r="G4777" s="343">
        <v>7.25</v>
      </c>
      <c r="H4777" s="342" t="s">
        <v>6594</v>
      </c>
      <c r="I4777" s="342" t="s">
        <v>6575</v>
      </c>
      <c r="J4777" s="342" t="s">
        <v>6755</v>
      </c>
      <c r="K4777" s="581" t="s">
        <v>8629</v>
      </c>
      <c r="L4777" s="344" t="s">
        <v>4090</v>
      </c>
      <c r="N4777" s="344" t="s">
        <v>9231</v>
      </c>
      <c r="O4777" s="341" t="s">
        <v>6766</v>
      </c>
    </row>
    <row r="4778" spans="1:15" x14ac:dyDescent="0.2">
      <c r="A4778" s="341" t="s">
        <v>9257</v>
      </c>
      <c r="B4778" s="341" t="s">
        <v>9293</v>
      </c>
      <c r="C4778" s="342" t="s">
        <v>6842</v>
      </c>
      <c r="D4778" s="342" t="s">
        <v>6843</v>
      </c>
      <c r="E4778" s="342" t="s">
        <v>9321</v>
      </c>
      <c r="F4778" s="342" t="s">
        <v>6590</v>
      </c>
      <c r="G4778" s="343">
        <v>3.5700000000000003</v>
      </c>
      <c r="H4778" s="342" t="s">
        <v>6594</v>
      </c>
      <c r="I4778" s="342" t="s">
        <v>6575</v>
      </c>
      <c r="J4778" s="342" t="s">
        <v>6755</v>
      </c>
      <c r="K4778" s="581" t="s">
        <v>8630</v>
      </c>
      <c r="L4778" s="344" t="s">
        <v>4090</v>
      </c>
      <c r="N4778" s="344" t="s">
        <v>9231</v>
      </c>
      <c r="O4778" s="341" t="s">
        <v>6766</v>
      </c>
    </row>
    <row r="4779" spans="1:15" x14ac:dyDescent="0.2">
      <c r="A4779" s="341" t="s">
        <v>9257</v>
      </c>
      <c r="B4779" s="341" t="s">
        <v>9293</v>
      </c>
      <c r="C4779" s="342" t="s">
        <v>6842</v>
      </c>
      <c r="D4779" s="342" t="s">
        <v>6843</v>
      </c>
      <c r="E4779" s="342" t="s">
        <v>9255</v>
      </c>
      <c r="F4779" s="342" t="s">
        <v>6590</v>
      </c>
      <c r="G4779" s="343">
        <v>5.39</v>
      </c>
      <c r="H4779" s="342" t="s">
        <v>6594</v>
      </c>
      <c r="I4779" s="342" t="s">
        <v>6575</v>
      </c>
      <c r="J4779" s="342" t="s">
        <v>6755</v>
      </c>
      <c r="K4779" s="581" t="s">
        <v>7031</v>
      </c>
      <c r="L4779" s="344" t="s">
        <v>4090</v>
      </c>
      <c r="N4779" s="344" t="s">
        <v>9231</v>
      </c>
      <c r="O4779" s="341" t="s">
        <v>6766</v>
      </c>
    </row>
    <row r="4780" spans="1:15" x14ac:dyDescent="0.2">
      <c r="A4780" s="341" t="s">
        <v>9257</v>
      </c>
      <c r="B4780" s="341" t="s">
        <v>9293</v>
      </c>
      <c r="C4780" s="342" t="s">
        <v>6842</v>
      </c>
      <c r="D4780" s="342" t="s">
        <v>6843</v>
      </c>
      <c r="E4780" s="342" t="s">
        <v>9255</v>
      </c>
      <c r="F4780" s="342" t="s">
        <v>6590</v>
      </c>
      <c r="G4780" s="343">
        <v>7.28</v>
      </c>
      <c r="H4780" s="342" t="s">
        <v>6594</v>
      </c>
      <c r="I4780" s="342" t="s">
        <v>6575</v>
      </c>
      <c r="J4780" s="342" t="s">
        <v>6755</v>
      </c>
      <c r="K4780" s="581" t="s">
        <v>8631</v>
      </c>
      <c r="L4780" s="344" t="s">
        <v>4090</v>
      </c>
      <c r="N4780" s="344" t="s">
        <v>9231</v>
      </c>
      <c r="O4780" s="341" t="s">
        <v>6752</v>
      </c>
    </row>
    <row r="4781" spans="1:15" x14ac:dyDescent="0.2">
      <c r="A4781" s="341" t="s">
        <v>9257</v>
      </c>
      <c r="B4781" s="341" t="s">
        <v>9293</v>
      </c>
      <c r="C4781" s="342" t="s">
        <v>8632</v>
      </c>
      <c r="D4781" s="342" t="s">
        <v>6843</v>
      </c>
      <c r="E4781" s="342" t="s">
        <v>9326</v>
      </c>
      <c r="F4781" s="342" t="s">
        <v>6590</v>
      </c>
      <c r="G4781" s="343">
        <v>9.870000000000001</v>
      </c>
      <c r="H4781" s="342" t="s">
        <v>6594</v>
      </c>
      <c r="I4781" s="342" t="s">
        <v>6575</v>
      </c>
      <c r="J4781" s="342" t="s">
        <v>6755</v>
      </c>
      <c r="K4781" s="581" t="s">
        <v>8633</v>
      </c>
      <c r="L4781" s="344" t="s">
        <v>4090</v>
      </c>
      <c r="N4781" s="344" t="s">
        <v>9231</v>
      </c>
      <c r="O4781" s="341" t="s">
        <v>6752</v>
      </c>
    </row>
    <row r="4782" spans="1:15" x14ac:dyDescent="0.2">
      <c r="A4782" s="341" t="s">
        <v>9257</v>
      </c>
      <c r="B4782" s="341" t="s">
        <v>9293</v>
      </c>
      <c r="C4782" s="342" t="s">
        <v>6842</v>
      </c>
      <c r="D4782" s="342" t="s">
        <v>6843</v>
      </c>
      <c r="E4782" s="342" t="s">
        <v>9319</v>
      </c>
      <c r="F4782" s="342" t="s">
        <v>6590</v>
      </c>
      <c r="G4782" s="343">
        <v>5</v>
      </c>
      <c r="H4782" s="342" t="s">
        <v>6594</v>
      </c>
      <c r="I4782" s="342" t="s">
        <v>6575</v>
      </c>
      <c r="J4782" s="342" t="s">
        <v>6755</v>
      </c>
      <c r="K4782" s="581" t="s">
        <v>6970</v>
      </c>
      <c r="L4782" s="344" t="s">
        <v>4090</v>
      </c>
      <c r="N4782" s="344" t="s">
        <v>9231</v>
      </c>
      <c r="O4782" s="341" t="s">
        <v>6766</v>
      </c>
    </row>
    <row r="4783" spans="1:15" x14ac:dyDescent="0.2">
      <c r="A4783" s="341" t="s">
        <v>9257</v>
      </c>
      <c r="B4783" s="341" t="s">
        <v>9293</v>
      </c>
      <c r="C4783" s="342" t="s">
        <v>8632</v>
      </c>
      <c r="D4783" s="342" t="s">
        <v>6843</v>
      </c>
      <c r="E4783" s="342" t="s">
        <v>9328</v>
      </c>
      <c r="F4783" s="342" t="s">
        <v>6590</v>
      </c>
      <c r="G4783" s="343">
        <v>10</v>
      </c>
      <c r="H4783" s="342" t="s">
        <v>6594</v>
      </c>
      <c r="I4783" s="342" t="s">
        <v>6575</v>
      </c>
      <c r="J4783" s="342" t="s">
        <v>6755</v>
      </c>
      <c r="K4783" s="581" t="s">
        <v>7050</v>
      </c>
      <c r="L4783" s="344" t="s">
        <v>4090</v>
      </c>
      <c r="N4783" s="344" t="s">
        <v>9231</v>
      </c>
      <c r="O4783" s="341" t="s">
        <v>6752</v>
      </c>
    </row>
    <row r="4784" spans="1:15" x14ac:dyDescent="0.2">
      <c r="A4784" s="341" t="s">
        <v>9257</v>
      </c>
      <c r="B4784" s="341" t="s">
        <v>9293</v>
      </c>
      <c r="C4784" s="342" t="s">
        <v>6842</v>
      </c>
      <c r="D4784" s="342" t="s">
        <v>6843</v>
      </c>
      <c r="E4784" s="342" t="s">
        <v>9333</v>
      </c>
      <c r="F4784" s="342" t="s">
        <v>6590</v>
      </c>
      <c r="G4784" s="343">
        <v>4.0200000000000005</v>
      </c>
      <c r="H4784" s="342" t="s">
        <v>6594</v>
      </c>
      <c r="I4784" s="342" t="s">
        <v>6575</v>
      </c>
      <c r="J4784" s="342" t="s">
        <v>6755</v>
      </c>
      <c r="K4784" s="581" t="s">
        <v>8634</v>
      </c>
      <c r="L4784" s="344" t="s">
        <v>4090</v>
      </c>
      <c r="N4784" s="344" t="s">
        <v>9231</v>
      </c>
      <c r="O4784" s="341" t="s">
        <v>6766</v>
      </c>
    </row>
    <row r="4785" spans="1:15" x14ac:dyDescent="0.2">
      <c r="A4785" s="341" t="s">
        <v>9257</v>
      </c>
      <c r="B4785" s="341" t="s">
        <v>9293</v>
      </c>
      <c r="C4785" s="342" t="s">
        <v>6842</v>
      </c>
      <c r="D4785" s="342" t="s">
        <v>6843</v>
      </c>
      <c r="E4785" s="342" t="s">
        <v>9322</v>
      </c>
      <c r="F4785" s="342" t="s">
        <v>6590</v>
      </c>
      <c r="G4785" s="343">
        <v>8.25</v>
      </c>
      <c r="H4785" s="342" t="s">
        <v>6594</v>
      </c>
      <c r="I4785" s="342" t="s">
        <v>6575</v>
      </c>
      <c r="J4785" s="342" t="s">
        <v>6755</v>
      </c>
      <c r="K4785" s="581" t="s">
        <v>8635</v>
      </c>
      <c r="L4785" s="344" t="s">
        <v>4090</v>
      </c>
      <c r="N4785" s="344" t="s">
        <v>9231</v>
      </c>
      <c r="O4785" s="341" t="s">
        <v>6766</v>
      </c>
    </row>
    <row r="4786" spans="1:15" x14ac:dyDescent="0.2">
      <c r="A4786" s="341" t="s">
        <v>9257</v>
      </c>
      <c r="B4786" s="341" t="s">
        <v>9293</v>
      </c>
      <c r="C4786" s="342" t="s">
        <v>6842</v>
      </c>
      <c r="D4786" s="342" t="s">
        <v>6843</v>
      </c>
      <c r="E4786" s="342" t="s">
        <v>9324</v>
      </c>
      <c r="F4786" s="342" t="s">
        <v>6590</v>
      </c>
      <c r="G4786" s="343">
        <v>2.5</v>
      </c>
      <c r="H4786" s="342" t="s">
        <v>6594</v>
      </c>
      <c r="I4786" s="342" t="s">
        <v>6575</v>
      </c>
      <c r="J4786" s="342" t="s">
        <v>6755</v>
      </c>
      <c r="K4786" s="581" t="s">
        <v>8636</v>
      </c>
      <c r="L4786" s="344" t="s">
        <v>4090</v>
      </c>
      <c r="N4786" s="344" t="s">
        <v>9231</v>
      </c>
      <c r="O4786" s="341" t="s">
        <v>6766</v>
      </c>
    </row>
    <row r="4787" spans="1:15" x14ac:dyDescent="0.2">
      <c r="A4787" s="341" t="s">
        <v>9257</v>
      </c>
      <c r="B4787" s="341" t="s">
        <v>9293</v>
      </c>
      <c r="C4787" s="342" t="s">
        <v>6842</v>
      </c>
      <c r="D4787" s="342" t="s">
        <v>6843</v>
      </c>
      <c r="E4787" s="342" t="s">
        <v>9326</v>
      </c>
      <c r="F4787" s="342" t="s">
        <v>6590</v>
      </c>
      <c r="G4787" s="343">
        <v>4.16</v>
      </c>
      <c r="H4787" s="342" t="s">
        <v>6594</v>
      </c>
      <c r="I4787" s="342" t="s">
        <v>6575</v>
      </c>
      <c r="J4787" s="342" t="s">
        <v>6755</v>
      </c>
      <c r="K4787" s="581" t="s">
        <v>8637</v>
      </c>
      <c r="L4787" s="344" t="s">
        <v>4090</v>
      </c>
      <c r="N4787" s="344" t="s">
        <v>9231</v>
      </c>
      <c r="O4787" s="341" t="s">
        <v>6766</v>
      </c>
    </row>
    <row r="4788" spans="1:15" x14ac:dyDescent="0.2">
      <c r="A4788" s="341" t="s">
        <v>9257</v>
      </c>
      <c r="B4788" s="341" t="s">
        <v>9293</v>
      </c>
      <c r="C4788" s="342" t="s">
        <v>6842</v>
      </c>
      <c r="D4788" s="342" t="s">
        <v>6843</v>
      </c>
      <c r="E4788" s="342" t="s">
        <v>9337</v>
      </c>
      <c r="F4788" s="342" t="s">
        <v>6590</v>
      </c>
      <c r="G4788" s="343">
        <v>9.8800000000000008</v>
      </c>
      <c r="H4788" s="342" t="s">
        <v>6594</v>
      </c>
      <c r="I4788" s="342" t="s">
        <v>6575</v>
      </c>
      <c r="J4788" s="342" t="s">
        <v>6755</v>
      </c>
      <c r="K4788" s="581" t="s">
        <v>8638</v>
      </c>
      <c r="L4788" s="344" t="s">
        <v>4090</v>
      </c>
      <c r="N4788" s="344" t="s">
        <v>9231</v>
      </c>
      <c r="O4788" s="341" t="s">
        <v>6752</v>
      </c>
    </row>
    <row r="4789" spans="1:15" x14ac:dyDescent="0.2">
      <c r="A4789" s="341" t="s">
        <v>9257</v>
      </c>
      <c r="B4789" s="341" t="s">
        <v>9293</v>
      </c>
      <c r="C4789" s="342" t="s">
        <v>6842</v>
      </c>
      <c r="D4789" s="342" t="s">
        <v>6843</v>
      </c>
      <c r="E4789" s="342" t="s">
        <v>9330</v>
      </c>
      <c r="F4789" s="342" t="s">
        <v>6590</v>
      </c>
      <c r="G4789" s="343">
        <v>4.8450000000000006</v>
      </c>
      <c r="H4789" s="342" t="s">
        <v>6594</v>
      </c>
      <c r="I4789" s="342" t="s">
        <v>6575</v>
      </c>
      <c r="J4789" s="342" t="s">
        <v>6755</v>
      </c>
      <c r="K4789" s="581" t="s">
        <v>8639</v>
      </c>
      <c r="L4789" s="344" t="s">
        <v>4090</v>
      </c>
      <c r="N4789" s="344" t="s">
        <v>9231</v>
      </c>
      <c r="O4789" s="341" t="s">
        <v>6752</v>
      </c>
    </row>
    <row r="4790" spans="1:15" x14ac:dyDescent="0.2">
      <c r="A4790" s="341" t="s">
        <v>9257</v>
      </c>
      <c r="B4790" s="341" t="s">
        <v>9293</v>
      </c>
      <c r="C4790" s="342" t="s">
        <v>6842</v>
      </c>
      <c r="D4790" s="342" t="s">
        <v>6843</v>
      </c>
      <c r="E4790" s="342" t="s">
        <v>9322</v>
      </c>
      <c r="F4790" s="342" t="s">
        <v>6590</v>
      </c>
      <c r="G4790" s="343">
        <v>4.25</v>
      </c>
      <c r="H4790" s="342" t="s">
        <v>6594</v>
      </c>
      <c r="I4790" s="342" t="s">
        <v>6575</v>
      </c>
      <c r="J4790" s="342" t="s">
        <v>6755</v>
      </c>
      <c r="K4790" s="581" t="s">
        <v>7514</v>
      </c>
      <c r="L4790" s="344" t="s">
        <v>4090</v>
      </c>
      <c r="N4790" s="344" t="s">
        <v>9231</v>
      </c>
      <c r="O4790" s="341" t="s">
        <v>6766</v>
      </c>
    </row>
    <row r="4791" spans="1:15" x14ac:dyDescent="0.2">
      <c r="A4791" s="341" t="s">
        <v>9257</v>
      </c>
      <c r="B4791" s="341" t="s">
        <v>9293</v>
      </c>
      <c r="C4791" s="342" t="s">
        <v>6842</v>
      </c>
      <c r="D4791" s="342" t="s">
        <v>6843</v>
      </c>
      <c r="E4791" s="342" t="s">
        <v>9255</v>
      </c>
      <c r="F4791" s="342" t="s">
        <v>6590</v>
      </c>
      <c r="G4791" s="343">
        <v>5.88</v>
      </c>
      <c r="H4791" s="342" t="s">
        <v>6594</v>
      </c>
      <c r="I4791" s="342" t="s">
        <v>6575</v>
      </c>
      <c r="J4791" s="342" t="s">
        <v>6755</v>
      </c>
      <c r="K4791" s="581" t="s">
        <v>6824</v>
      </c>
      <c r="L4791" s="344" t="s">
        <v>4090</v>
      </c>
      <c r="N4791" s="344" t="s">
        <v>9231</v>
      </c>
      <c r="O4791" s="341" t="s">
        <v>6752</v>
      </c>
    </row>
    <row r="4792" spans="1:15" x14ac:dyDescent="0.2">
      <c r="A4792" s="341" t="s">
        <v>9257</v>
      </c>
      <c r="B4792" s="341" t="s">
        <v>9293</v>
      </c>
      <c r="C4792" s="342" t="s">
        <v>6842</v>
      </c>
      <c r="D4792" s="342" t="s">
        <v>6843</v>
      </c>
      <c r="E4792" s="342" t="s">
        <v>9338</v>
      </c>
      <c r="F4792" s="342" t="s">
        <v>6590</v>
      </c>
      <c r="G4792" s="343">
        <v>9.9</v>
      </c>
      <c r="H4792" s="342" t="s">
        <v>6594</v>
      </c>
      <c r="I4792" s="342" t="s">
        <v>6575</v>
      </c>
      <c r="J4792" s="342" t="s">
        <v>6755</v>
      </c>
      <c r="K4792" s="581" t="s">
        <v>7598</v>
      </c>
      <c r="L4792" s="344" t="s">
        <v>4090</v>
      </c>
      <c r="N4792" s="344" t="s">
        <v>9231</v>
      </c>
      <c r="O4792" s="341" t="s">
        <v>6766</v>
      </c>
    </row>
    <row r="4793" spans="1:15" x14ac:dyDescent="0.2">
      <c r="A4793" s="341" t="s">
        <v>9257</v>
      </c>
      <c r="B4793" s="341" t="s">
        <v>9293</v>
      </c>
      <c r="C4793" s="342" t="s">
        <v>6842</v>
      </c>
      <c r="D4793" s="342" t="s">
        <v>6843</v>
      </c>
      <c r="E4793" s="342" t="s">
        <v>9334</v>
      </c>
      <c r="F4793" s="342" t="s">
        <v>6590</v>
      </c>
      <c r="G4793" s="343">
        <v>8.7000000000000011</v>
      </c>
      <c r="H4793" s="342" t="s">
        <v>6594</v>
      </c>
      <c r="I4793" s="342" t="s">
        <v>6575</v>
      </c>
      <c r="J4793" s="342" t="s">
        <v>6755</v>
      </c>
      <c r="K4793" s="581" t="s">
        <v>8640</v>
      </c>
      <c r="L4793" s="344" t="s">
        <v>4090</v>
      </c>
      <c r="N4793" s="344" t="s">
        <v>9231</v>
      </c>
      <c r="O4793" s="341" t="s">
        <v>6766</v>
      </c>
    </row>
    <row r="4794" spans="1:15" x14ac:dyDescent="0.2">
      <c r="A4794" s="341" t="s">
        <v>9257</v>
      </c>
      <c r="B4794" s="341" t="s">
        <v>9293</v>
      </c>
      <c r="C4794" s="342" t="s">
        <v>6842</v>
      </c>
      <c r="D4794" s="342" t="s">
        <v>6843</v>
      </c>
      <c r="E4794" s="342" t="s">
        <v>9334</v>
      </c>
      <c r="F4794" s="342" t="s">
        <v>6590</v>
      </c>
      <c r="G4794" s="343">
        <v>8.25</v>
      </c>
      <c r="H4794" s="342" t="s">
        <v>6594</v>
      </c>
      <c r="I4794" s="342" t="s">
        <v>6575</v>
      </c>
      <c r="J4794" s="342" t="s">
        <v>6755</v>
      </c>
      <c r="K4794" s="581" t="s">
        <v>8641</v>
      </c>
      <c r="L4794" s="344" t="s">
        <v>4090</v>
      </c>
      <c r="N4794" s="344" t="s">
        <v>9231</v>
      </c>
      <c r="O4794" s="341" t="s">
        <v>6752</v>
      </c>
    </row>
    <row r="4795" spans="1:15" x14ac:dyDescent="0.2">
      <c r="A4795" s="341" t="s">
        <v>9257</v>
      </c>
      <c r="B4795" s="341" t="s">
        <v>9293</v>
      </c>
      <c r="C4795" s="342" t="s">
        <v>6842</v>
      </c>
      <c r="D4795" s="342" t="s">
        <v>6843</v>
      </c>
      <c r="E4795" s="342" t="s">
        <v>9325</v>
      </c>
      <c r="F4795" s="342" t="s">
        <v>6590</v>
      </c>
      <c r="G4795" s="343">
        <v>3.9</v>
      </c>
      <c r="H4795" s="342" t="s">
        <v>6594</v>
      </c>
      <c r="I4795" s="342" t="s">
        <v>6575</v>
      </c>
      <c r="J4795" s="342" t="s">
        <v>6755</v>
      </c>
      <c r="K4795" s="581" t="s">
        <v>7165</v>
      </c>
      <c r="L4795" s="344" t="s">
        <v>4090</v>
      </c>
      <c r="N4795" s="344" t="s">
        <v>9231</v>
      </c>
      <c r="O4795" s="341" t="s">
        <v>6766</v>
      </c>
    </row>
    <row r="4796" spans="1:15" x14ac:dyDescent="0.2">
      <c r="A4796" s="341" t="s">
        <v>9257</v>
      </c>
      <c r="B4796" s="341" t="s">
        <v>9293</v>
      </c>
      <c r="C4796" s="342" t="s">
        <v>6842</v>
      </c>
      <c r="D4796" s="342" t="s">
        <v>6843</v>
      </c>
      <c r="E4796" s="342" t="s">
        <v>9325</v>
      </c>
      <c r="F4796" s="342" t="s">
        <v>6590</v>
      </c>
      <c r="G4796" s="343">
        <v>4.59</v>
      </c>
      <c r="H4796" s="342" t="s">
        <v>6594</v>
      </c>
      <c r="I4796" s="342" t="s">
        <v>6575</v>
      </c>
      <c r="J4796" s="342" t="s">
        <v>6755</v>
      </c>
      <c r="K4796" s="581" t="s">
        <v>8642</v>
      </c>
      <c r="L4796" s="344" t="s">
        <v>4090</v>
      </c>
      <c r="N4796" s="344" t="s">
        <v>9231</v>
      </c>
      <c r="O4796" s="341" t="s">
        <v>6766</v>
      </c>
    </row>
    <row r="4797" spans="1:15" x14ac:dyDescent="0.2">
      <c r="A4797" s="341" t="s">
        <v>9257</v>
      </c>
      <c r="B4797" s="341" t="s">
        <v>9293</v>
      </c>
      <c r="C4797" s="342" t="s">
        <v>6842</v>
      </c>
      <c r="D4797" s="342" t="s">
        <v>6843</v>
      </c>
      <c r="E4797" s="342" t="s">
        <v>9325</v>
      </c>
      <c r="F4797" s="342" t="s">
        <v>6590</v>
      </c>
      <c r="G4797" s="343">
        <v>7.2</v>
      </c>
      <c r="H4797" s="342" t="s">
        <v>6594</v>
      </c>
      <c r="I4797" s="342" t="s">
        <v>6575</v>
      </c>
      <c r="J4797" s="342" t="s">
        <v>6755</v>
      </c>
      <c r="K4797" s="581" t="s">
        <v>7165</v>
      </c>
      <c r="L4797" s="344" t="s">
        <v>4090</v>
      </c>
      <c r="N4797" s="344" t="s">
        <v>9231</v>
      </c>
      <c r="O4797" s="341" t="s">
        <v>6766</v>
      </c>
    </row>
    <row r="4798" spans="1:15" x14ac:dyDescent="0.2">
      <c r="A4798" s="341" t="s">
        <v>9257</v>
      </c>
      <c r="B4798" s="341" t="s">
        <v>9293</v>
      </c>
      <c r="C4798" s="342" t="s">
        <v>6842</v>
      </c>
      <c r="D4798" s="342" t="s">
        <v>6843</v>
      </c>
      <c r="E4798" s="342" t="s">
        <v>9325</v>
      </c>
      <c r="F4798" s="342" t="s">
        <v>6590</v>
      </c>
      <c r="G4798" s="343">
        <v>4.18</v>
      </c>
      <c r="H4798" s="342" t="s">
        <v>6594</v>
      </c>
      <c r="I4798" s="342" t="s">
        <v>6575</v>
      </c>
      <c r="J4798" s="342" t="s">
        <v>6755</v>
      </c>
      <c r="K4798" s="581" t="s">
        <v>8643</v>
      </c>
      <c r="L4798" s="344" t="s">
        <v>4090</v>
      </c>
      <c r="N4798" s="344" t="s">
        <v>9231</v>
      </c>
      <c r="O4798" s="341" t="s">
        <v>6752</v>
      </c>
    </row>
    <row r="4799" spans="1:15" x14ac:dyDescent="0.2">
      <c r="A4799" s="341" t="s">
        <v>9257</v>
      </c>
      <c r="B4799" s="341" t="s">
        <v>9293</v>
      </c>
      <c r="C4799" s="342" t="s">
        <v>6842</v>
      </c>
      <c r="D4799" s="342" t="s">
        <v>6843</v>
      </c>
      <c r="E4799" s="342" t="s">
        <v>9255</v>
      </c>
      <c r="F4799" s="342" t="s">
        <v>6590</v>
      </c>
      <c r="G4799" s="343">
        <v>10.25</v>
      </c>
      <c r="H4799" s="342" t="s">
        <v>6594</v>
      </c>
      <c r="I4799" s="342" t="s">
        <v>6575</v>
      </c>
      <c r="J4799" s="342" t="s">
        <v>6755</v>
      </c>
      <c r="K4799" s="581" t="s">
        <v>7705</v>
      </c>
      <c r="L4799" s="344" t="s">
        <v>4090</v>
      </c>
      <c r="N4799" s="344" t="s">
        <v>9231</v>
      </c>
      <c r="O4799" s="341">
        <v>0</v>
      </c>
    </row>
    <row r="4800" spans="1:15" x14ac:dyDescent="0.2">
      <c r="A4800" s="341" t="s">
        <v>9257</v>
      </c>
      <c r="B4800" s="341" t="s">
        <v>9293</v>
      </c>
      <c r="C4800" s="342" t="s">
        <v>6842</v>
      </c>
      <c r="D4800" s="342" t="s">
        <v>6843</v>
      </c>
      <c r="E4800" s="342" t="s">
        <v>9255</v>
      </c>
      <c r="F4800" s="342" t="s">
        <v>6590</v>
      </c>
      <c r="G4800" s="343">
        <v>11.52</v>
      </c>
      <c r="H4800" s="342" t="s">
        <v>6594</v>
      </c>
      <c r="I4800" s="342" t="s">
        <v>6575</v>
      </c>
      <c r="J4800" s="342" t="s">
        <v>6755</v>
      </c>
      <c r="K4800" s="581" t="s">
        <v>8644</v>
      </c>
      <c r="L4800" s="344" t="s">
        <v>4090</v>
      </c>
      <c r="N4800" s="344" t="s">
        <v>9231</v>
      </c>
      <c r="O4800" s="341" t="s">
        <v>6752</v>
      </c>
    </row>
    <row r="4801" spans="1:15" x14ac:dyDescent="0.2">
      <c r="A4801" s="341" t="s">
        <v>9257</v>
      </c>
      <c r="B4801" s="341" t="s">
        <v>9293</v>
      </c>
      <c r="C4801" s="342" t="s">
        <v>6842</v>
      </c>
      <c r="D4801" s="342" t="s">
        <v>6843</v>
      </c>
      <c r="E4801" s="342" t="s">
        <v>9337</v>
      </c>
      <c r="F4801" s="342" t="s">
        <v>6590</v>
      </c>
      <c r="G4801" s="343">
        <v>7</v>
      </c>
      <c r="H4801" s="342" t="s">
        <v>6594</v>
      </c>
      <c r="I4801" s="342" t="s">
        <v>6575</v>
      </c>
      <c r="J4801" s="342" t="s">
        <v>6755</v>
      </c>
      <c r="K4801" s="581" t="s">
        <v>8453</v>
      </c>
      <c r="L4801" s="344" t="s">
        <v>4090</v>
      </c>
      <c r="N4801" s="344" t="s">
        <v>9231</v>
      </c>
      <c r="O4801" s="341" t="s">
        <v>6752</v>
      </c>
    </row>
    <row r="4802" spans="1:15" x14ac:dyDescent="0.2">
      <c r="A4802" s="341" t="s">
        <v>9257</v>
      </c>
      <c r="B4802" s="341" t="s">
        <v>9293</v>
      </c>
      <c r="C4802" s="342" t="s">
        <v>6842</v>
      </c>
      <c r="D4802" s="342" t="s">
        <v>6843</v>
      </c>
      <c r="E4802" s="342" t="s">
        <v>9337</v>
      </c>
      <c r="F4802" s="342" t="s">
        <v>6590</v>
      </c>
      <c r="G4802" s="343">
        <v>4.0999999999999996</v>
      </c>
      <c r="H4802" s="342" t="s">
        <v>6594</v>
      </c>
      <c r="I4802" s="342" t="s">
        <v>6575</v>
      </c>
      <c r="J4802" s="342" t="s">
        <v>6755</v>
      </c>
      <c r="K4802" s="581" t="s">
        <v>6969</v>
      </c>
      <c r="L4802" s="344" t="s">
        <v>4090</v>
      </c>
      <c r="N4802" s="344" t="s">
        <v>9231</v>
      </c>
      <c r="O4802" s="341">
        <v>0</v>
      </c>
    </row>
    <row r="4803" spans="1:15" x14ac:dyDescent="0.2">
      <c r="A4803" s="341" t="s">
        <v>9257</v>
      </c>
      <c r="B4803" s="341" t="s">
        <v>9293</v>
      </c>
      <c r="C4803" s="342" t="s">
        <v>6842</v>
      </c>
      <c r="D4803" s="342" t="s">
        <v>6843</v>
      </c>
      <c r="E4803" s="342" t="s">
        <v>9333</v>
      </c>
      <c r="F4803" s="342" t="s">
        <v>6590</v>
      </c>
      <c r="G4803" s="343">
        <v>39.36</v>
      </c>
      <c r="H4803" s="342" t="s">
        <v>6594</v>
      </c>
      <c r="I4803" s="342" t="s">
        <v>6575</v>
      </c>
      <c r="J4803" s="342" t="s">
        <v>6755</v>
      </c>
      <c r="K4803" s="581" t="s">
        <v>8645</v>
      </c>
      <c r="L4803" s="344" t="s">
        <v>4090</v>
      </c>
      <c r="N4803" s="344" t="s">
        <v>9231</v>
      </c>
      <c r="O4803" s="341" t="s">
        <v>6752</v>
      </c>
    </row>
    <row r="4804" spans="1:15" x14ac:dyDescent="0.2">
      <c r="A4804" s="341" t="s">
        <v>9257</v>
      </c>
      <c r="B4804" s="341" t="s">
        <v>9293</v>
      </c>
      <c r="C4804" s="342" t="s">
        <v>8632</v>
      </c>
      <c r="D4804" s="342" t="s">
        <v>6843</v>
      </c>
      <c r="E4804" s="342" t="s">
        <v>9320</v>
      </c>
      <c r="F4804" s="342" t="s">
        <v>6590</v>
      </c>
      <c r="G4804" s="343">
        <v>6.3</v>
      </c>
      <c r="H4804" s="342" t="s">
        <v>6594</v>
      </c>
      <c r="I4804" s="342" t="s">
        <v>6575</v>
      </c>
      <c r="J4804" s="342" t="s">
        <v>6755</v>
      </c>
      <c r="K4804" s="581" t="s">
        <v>6806</v>
      </c>
      <c r="L4804" s="344" t="s">
        <v>4090</v>
      </c>
      <c r="N4804" s="344" t="s">
        <v>9231</v>
      </c>
      <c r="O4804" s="341">
        <v>0</v>
      </c>
    </row>
    <row r="4805" spans="1:15" x14ac:dyDescent="0.2">
      <c r="A4805" s="341" t="s">
        <v>9257</v>
      </c>
      <c r="B4805" s="341" t="s">
        <v>9293</v>
      </c>
      <c r="C4805" s="342" t="s">
        <v>6842</v>
      </c>
      <c r="D4805" s="342" t="s">
        <v>6843</v>
      </c>
      <c r="E4805" s="342" t="s">
        <v>9323</v>
      </c>
      <c r="F4805" s="342" t="s">
        <v>6590</v>
      </c>
      <c r="G4805" s="343">
        <v>9</v>
      </c>
      <c r="H4805" s="342" t="s">
        <v>6594</v>
      </c>
      <c r="I4805" s="342" t="s">
        <v>6575</v>
      </c>
      <c r="J4805" s="342" t="s">
        <v>6755</v>
      </c>
      <c r="K4805" s="581" t="s">
        <v>7548</v>
      </c>
      <c r="L4805" s="344" t="s">
        <v>4090</v>
      </c>
      <c r="N4805" s="344" t="s">
        <v>9231</v>
      </c>
      <c r="O4805" s="341" t="s">
        <v>6752</v>
      </c>
    </row>
    <row r="4806" spans="1:15" x14ac:dyDescent="0.2">
      <c r="A4806" s="341" t="s">
        <v>9257</v>
      </c>
      <c r="B4806" s="341" t="s">
        <v>9293</v>
      </c>
      <c r="C4806" s="342" t="s">
        <v>8632</v>
      </c>
      <c r="D4806" s="342" t="s">
        <v>6843</v>
      </c>
      <c r="E4806" s="342" t="s">
        <v>9255</v>
      </c>
      <c r="F4806" s="342" t="s">
        <v>6590</v>
      </c>
      <c r="G4806" s="343">
        <v>2.0100000000000002</v>
      </c>
      <c r="H4806" s="342" t="s">
        <v>6594</v>
      </c>
      <c r="I4806" s="342" t="s">
        <v>6575</v>
      </c>
      <c r="J4806" s="342" t="s">
        <v>6755</v>
      </c>
      <c r="K4806" s="581" t="s">
        <v>8646</v>
      </c>
      <c r="L4806" s="344" t="s">
        <v>4090</v>
      </c>
      <c r="N4806" s="344" t="s">
        <v>9231</v>
      </c>
      <c r="O4806" s="341" t="s">
        <v>6766</v>
      </c>
    </row>
    <row r="4807" spans="1:15" x14ac:dyDescent="0.2">
      <c r="A4807" s="341" t="s">
        <v>9257</v>
      </c>
      <c r="B4807" s="341" t="s">
        <v>9293</v>
      </c>
      <c r="C4807" s="342" t="s">
        <v>6842</v>
      </c>
      <c r="D4807" s="342" t="s">
        <v>6843</v>
      </c>
      <c r="E4807" s="342" t="s">
        <v>9333</v>
      </c>
      <c r="F4807" s="342" t="s">
        <v>6590</v>
      </c>
      <c r="G4807" s="343">
        <v>69.83</v>
      </c>
      <c r="H4807" s="342" t="s">
        <v>6594</v>
      </c>
      <c r="I4807" s="342" t="s">
        <v>6575</v>
      </c>
      <c r="J4807" s="342" t="s">
        <v>6755</v>
      </c>
      <c r="K4807" s="581" t="s">
        <v>6787</v>
      </c>
      <c r="L4807" s="344" t="s">
        <v>4090</v>
      </c>
      <c r="N4807" s="344" t="s">
        <v>9231</v>
      </c>
      <c r="O4807" s="341" t="s">
        <v>6752</v>
      </c>
    </row>
    <row r="4808" spans="1:15" x14ac:dyDescent="0.2">
      <c r="A4808" s="341" t="s">
        <v>9257</v>
      </c>
      <c r="B4808" s="341" t="s">
        <v>9293</v>
      </c>
      <c r="C4808" s="342" t="s">
        <v>6842</v>
      </c>
      <c r="D4808" s="342" t="s">
        <v>6843</v>
      </c>
      <c r="E4808" s="342" t="s">
        <v>9328</v>
      </c>
      <c r="F4808" s="342" t="s">
        <v>6590</v>
      </c>
      <c r="G4808" s="343">
        <v>25.84</v>
      </c>
      <c r="H4808" s="342" t="s">
        <v>6594</v>
      </c>
      <c r="I4808" s="342" t="s">
        <v>6575</v>
      </c>
      <c r="J4808" s="342" t="s">
        <v>6755</v>
      </c>
      <c r="K4808" s="581" t="s">
        <v>7005</v>
      </c>
      <c r="L4808" s="344" t="s">
        <v>4090</v>
      </c>
      <c r="N4808" s="344" t="s">
        <v>9231</v>
      </c>
      <c r="O4808" s="341" t="s">
        <v>6752</v>
      </c>
    </row>
    <row r="4809" spans="1:15" x14ac:dyDescent="0.2">
      <c r="A4809" s="341" t="s">
        <v>9257</v>
      </c>
      <c r="B4809" s="341" t="s">
        <v>9293</v>
      </c>
      <c r="C4809" s="342" t="s">
        <v>6842</v>
      </c>
      <c r="D4809" s="342" t="s">
        <v>6843</v>
      </c>
      <c r="E4809" s="342" t="s">
        <v>9328</v>
      </c>
      <c r="F4809" s="342" t="s">
        <v>6590</v>
      </c>
      <c r="G4809" s="343">
        <v>29.400000000000002</v>
      </c>
      <c r="H4809" s="342" t="s">
        <v>6594</v>
      </c>
      <c r="I4809" s="342" t="s">
        <v>6575</v>
      </c>
      <c r="J4809" s="342" t="s">
        <v>6755</v>
      </c>
      <c r="K4809" s="581" t="s">
        <v>6813</v>
      </c>
      <c r="L4809" s="344" t="s">
        <v>4090</v>
      </c>
      <c r="N4809" s="344" t="s">
        <v>9231</v>
      </c>
      <c r="O4809" s="341" t="s">
        <v>6752</v>
      </c>
    </row>
    <row r="4810" spans="1:15" x14ac:dyDescent="0.2">
      <c r="A4810" s="341" t="s">
        <v>9257</v>
      </c>
      <c r="B4810" s="341" t="s">
        <v>9293</v>
      </c>
      <c r="C4810" s="342" t="s">
        <v>6842</v>
      </c>
      <c r="D4810" s="342" t="s">
        <v>6843</v>
      </c>
      <c r="E4810" s="342" t="s">
        <v>9255</v>
      </c>
      <c r="F4810" s="342" t="s">
        <v>6590</v>
      </c>
      <c r="G4810" s="343">
        <v>9.99</v>
      </c>
      <c r="H4810" s="342" t="s">
        <v>6594</v>
      </c>
      <c r="I4810" s="342" t="s">
        <v>6575</v>
      </c>
      <c r="J4810" s="342" t="s">
        <v>6755</v>
      </c>
      <c r="K4810" s="581" t="s">
        <v>8647</v>
      </c>
      <c r="L4810" s="344" t="s">
        <v>4090</v>
      </c>
      <c r="N4810" s="344" t="s">
        <v>9231</v>
      </c>
      <c r="O4810" s="341">
        <v>0</v>
      </c>
    </row>
    <row r="4811" spans="1:15" x14ac:dyDescent="0.2">
      <c r="A4811" s="341" t="s">
        <v>9257</v>
      </c>
      <c r="B4811" s="341" t="s">
        <v>9293</v>
      </c>
      <c r="C4811" s="342" t="s">
        <v>6842</v>
      </c>
      <c r="D4811" s="342" t="s">
        <v>6843</v>
      </c>
      <c r="E4811" s="342" t="s">
        <v>9325</v>
      </c>
      <c r="F4811" s="342" t="s">
        <v>6590</v>
      </c>
      <c r="G4811" s="343">
        <v>4.92</v>
      </c>
      <c r="H4811" s="342" t="s">
        <v>6594</v>
      </c>
      <c r="I4811" s="342" t="s">
        <v>6575</v>
      </c>
      <c r="J4811" s="342" t="s">
        <v>6755</v>
      </c>
      <c r="K4811" s="581" t="s">
        <v>7354</v>
      </c>
      <c r="L4811" s="344" t="s">
        <v>4090</v>
      </c>
      <c r="N4811" s="344" t="s">
        <v>9231</v>
      </c>
      <c r="O4811" s="341">
        <v>0</v>
      </c>
    </row>
    <row r="4812" spans="1:15" x14ac:dyDescent="0.2">
      <c r="A4812" s="341" t="s">
        <v>9257</v>
      </c>
      <c r="B4812" s="341" t="s">
        <v>9293</v>
      </c>
      <c r="C4812" s="342" t="s">
        <v>6842</v>
      </c>
      <c r="D4812" s="342" t="s">
        <v>6843</v>
      </c>
      <c r="E4812" s="342" t="s">
        <v>9325</v>
      </c>
      <c r="F4812" s="342" t="s">
        <v>6590</v>
      </c>
      <c r="G4812" s="343">
        <v>19.440000000000001</v>
      </c>
      <c r="H4812" s="342" t="s">
        <v>6594</v>
      </c>
      <c r="I4812" s="342" t="s">
        <v>6575</v>
      </c>
      <c r="J4812" s="342" t="s">
        <v>6755</v>
      </c>
      <c r="K4812" s="581" t="s">
        <v>7795</v>
      </c>
      <c r="L4812" s="344" t="s">
        <v>4090</v>
      </c>
      <c r="N4812" s="344" t="s">
        <v>9231</v>
      </c>
      <c r="O4812" s="341">
        <v>0</v>
      </c>
    </row>
    <row r="4813" spans="1:15" x14ac:dyDescent="0.2">
      <c r="A4813" s="341" t="s">
        <v>9257</v>
      </c>
      <c r="B4813" s="341" t="s">
        <v>9293</v>
      </c>
      <c r="C4813" s="342" t="s">
        <v>6842</v>
      </c>
      <c r="D4813" s="342" t="s">
        <v>6843</v>
      </c>
      <c r="E4813" s="342" t="s">
        <v>9331</v>
      </c>
      <c r="F4813" s="342" t="s">
        <v>6590</v>
      </c>
      <c r="G4813" s="343">
        <v>4.8500000000000005</v>
      </c>
      <c r="H4813" s="342" t="s">
        <v>6594</v>
      </c>
      <c r="I4813" s="342" t="s">
        <v>6575</v>
      </c>
      <c r="J4813" s="342" t="s">
        <v>6755</v>
      </c>
      <c r="K4813" s="581" t="s">
        <v>7588</v>
      </c>
      <c r="L4813" s="344" t="s">
        <v>4090</v>
      </c>
      <c r="N4813" s="344" t="s">
        <v>9231</v>
      </c>
      <c r="O4813" s="341" t="s">
        <v>6752</v>
      </c>
    </row>
    <row r="4814" spans="1:15" x14ac:dyDescent="0.2">
      <c r="A4814" s="341" t="s">
        <v>9257</v>
      </c>
      <c r="B4814" s="341" t="s">
        <v>9293</v>
      </c>
      <c r="C4814" s="342" t="s">
        <v>6842</v>
      </c>
      <c r="D4814" s="342" t="s">
        <v>6843</v>
      </c>
      <c r="E4814" s="342" t="s">
        <v>9326</v>
      </c>
      <c r="F4814" s="342" t="s">
        <v>6590</v>
      </c>
      <c r="G4814" s="343">
        <v>3.8850000000000002</v>
      </c>
      <c r="H4814" s="342" t="s">
        <v>6594</v>
      </c>
      <c r="I4814" s="342" t="s">
        <v>6575</v>
      </c>
      <c r="J4814" s="342" t="s">
        <v>6755</v>
      </c>
      <c r="K4814" s="581" t="s">
        <v>8648</v>
      </c>
      <c r="L4814" s="344" t="s">
        <v>4090</v>
      </c>
      <c r="N4814" s="344" t="s">
        <v>9231</v>
      </c>
      <c r="O4814" s="341">
        <v>0</v>
      </c>
    </row>
    <row r="4815" spans="1:15" x14ac:dyDescent="0.2">
      <c r="A4815" s="341" t="s">
        <v>9257</v>
      </c>
      <c r="B4815" s="341" t="s">
        <v>9293</v>
      </c>
      <c r="C4815" s="342" t="s">
        <v>6842</v>
      </c>
      <c r="D4815" s="342" t="s">
        <v>6843</v>
      </c>
      <c r="E4815" s="342" t="s">
        <v>9328</v>
      </c>
      <c r="F4815" s="342" t="s">
        <v>6590</v>
      </c>
      <c r="G4815" s="343">
        <v>18.72</v>
      </c>
      <c r="H4815" s="342" t="s">
        <v>6594</v>
      </c>
      <c r="I4815" s="342" t="s">
        <v>6575</v>
      </c>
      <c r="J4815" s="342" t="s">
        <v>6755</v>
      </c>
      <c r="K4815" s="581" t="s">
        <v>6922</v>
      </c>
      <c r="L4815" s="344" t="s">
        <v>4090</v>
      </c>
      <c r="N4815" s="344" t="s">
        <v>9231</v>
      </c>
      <c r="O4815" s="341" t="s">
        <v>6766</v>
      </c>
    </row>
    <row r="4816" spans="1:15" x14ac:dyDescent="0.2">
      <c r="A4816" s="341" t="s">
        <v>9257</v>
      </c>
      <c r="B4816" s="341" t="s">
        <v>9293</v>
      </c>
      <c r="C4816" s="342" t="s">
        <v>6842</v>
      </c>
      <c r="D4816" s="342" t="s">
        <v>6843</v>
      </c>
      <c r="E4816" s="342" t="s">
        <v>9326</v>
      </c>
      <c r="F4816" s="342" t="s">
        <v>6590</v>
      </c>
      <c r="G4816" s="343">
        <v>9.84</v>
      </c>
      <c r="H4816" s="342" t="s">
        <v>6594</v>
      </c>
      <c r="I4816" s="342" t="s">
        <v>6575</v>
      </c>
      <c r="J4816" s="342" t="s">
        <v>6755</v>
      </c>
      <c r="K4816" s="581" t="s">
        <v>7011</v>
      </c>
      <c r="L4816" s="344" t="s">
        <v>4090</v>
      </c>
      <c r="N4816" s="344" t="s">
        <v>9231</v>
      </c>
      <c r="O4816" s="341" t="s">
        <v>6752</v>
      </c>
    </row>
    <row r="4817" spans="1:15" x14ac:dyDescent="0.2">
      <c r="A4817" s="341" t="s">
        <v>9257</v>
      </c>
      <c r="B4817" s="341" t="s">
        <v>9293</v>
      </c>
      <c r="C4817" s="342" t="s">
        <v>8632</v>
      </c>
      <c r="D4817" s="342" t="s">
        <v>6843</v>
      </c>
      <c r="E4817" s="342" t="s">
        <v>9323</v>
      </c>
      <c r="F4817" s="342" t="s">
        <v>6590</v>
      </c>
      <c r="G4817" s="343">
        <v>99.47</v>
      </c>
      <c r="H4817" s="342" t="s">
        <v>6594</v>
      </c>
      <c r="I4817" s="342" t="s">
        <v>6575</v>
      </c>
      <c r="J4817" s="342" t="s">
        <v>6755</v>
      </c>
      <c r="K4817" s="581" t="s">
        <v>6974</v>
      </c>
      <c r="L4817" s="344" t="s">
        <v>4090</v>
      </c>
      <c r="N4817" s="344" t="s">
        <v>9231</v>
      </c>
      <c r="O4817" s="341" t="s">
        <v>6752</v>
      </c>
    </row>
    <row r="4818" spans="1:15" x14ac:dyDescent="0.2">
      <c r="A4818" s="341" t="s">
        <v>9257</v>
      </c>
      <c r="B4818" s="341" t="s">
        <v>9293</v>
      </c>
      <c r="C4818" s="342" t="s">
        <v>8632</v>
      </c>
      <c r="D4818" s="342" t="s">
        <v>6843</v>
      </c>
      <c r="E4818" s="342" t="s">
        <v>9320</v>
      </c>
      <c r="F4818" s="342" t="s">
        <v>6590</v>
      </c>
      <c r="G4818" s="343">
        <v>16.170000000000002</v>
      </c>
      <c r="H4818" s="342" t="s">
        <v>6594</v>
      </c>
      <c r="I4818" s="342" t="s">
        <v>6575</v>
      </c>
      <c r="J4818" s="342" t="s">
        <v>6755</v>
      </c>
      <c r="K4818" s="581" t="s">
        <v>8454</v>
      </c>
      <c r="L4818" s="344" t="s">
        <v>4090</v>
      </c>
      <c r="N4818" s="344" t="s">
        <v>9231</v>
      </c>
      <c r="O4818" s="341">
        <v>0</v>
      </c>
    </row>
    <row r="4819" spans="1:15" x14ac:dyDescent="0.2">
      <c r="A4819" s="341" t="s">
        <v>9257</v>
      </c>
      <c r="B4819" s="341" t="s">
        <v>9293</v>
      </c>
      <c r="C4819" s="342" t="s">
        <v>8632</v>
      </c>
      <c r="D4819" s="342" t="s">
        <v>6843</v>
      </c>
      <c r="E4819" s="342" t="s">
        <v>9323</v>
      </c>
      <c r="F4819" s="342" t="s">
        <v>6590</v>
      </c>
      <c r="G4819" s="343">
        <v>15.39</v>
      </c>
      <c r="H4819" s="342" t="s">
        <v>6594</v>
      </c>
      <c r="I4819" s="342" t="s">
        <v>6575</v>
      </c>
      <c r="J4819" s="342" t="s">
        <v>6755</v>
      </c>
      <c r="K4819" s="581" t="s">
        <v>7087</v>
      </c>
      <c r="L4819" s="344" t="s">
        <v>4090</v>
      </c>
      <c r="N4819" s="344" t="s">
        <v>9231</v>
      </c>
      <c r="O4819" s="341">
        <v>0</v>
      </c>
    </row>
    <row r="4820" spans="1:15" x14ac:dyDescent="0.2">
      <c r="A4820" s="341" t="s">
        <v>9257</v>
      </c>
      <c r="B4820" s="341" t="s">
        <v>9293</v>
      </c>
      <c r="C4820" s="342" t="s">
        <v>6842</v>
      </c>
      <c r="D4820" s="342" t="s">
        <v>6843</v>
      </c>
      <c r="E4820" s="342" t="s">
        <v>9326</v>
      </c>
      <c r="F4820" s="342" t="s">
        <v>6590</v>
      </c>
      <c r="G4820" s="343">
        <v>5</v>
      </c>
      <c r="H4820" s="342" t="s">
        <v>6594</v>
      </c>
      <c r="I4820" s="342" t="s">
        <v>6575</v>
      </c>
      <c r="J4820" s="342" t="s">
        <v>6755</v>
      </c>
      <c r="K4820" s="581" t="s">
        <v>6773</v>
      </c>
      <c r="L4820" s="344" t="s">
        <v>4090</v>
      </c>
      <c r="N4820" s="344" t="s">
        <v>9231</v>
      </c>
      <c r="O4820" s="341">
        <v>0</v>
      </c>
    </row>
    <row r="4821" spans="1:15" x14ac:dyDescent="0.2">
      <c r="A4821" s="341" t="s">
        <v>9257</v>
      </c>
      <c r="B4821" s="341" t="s">
        <v>9293</v>
      </c>
      <c r="C4821" s="342" t="s">
        <v>6842</v>
      </c>
      <c r="D4821" s="342" t="s">
        <v>6843</v>
      </c>
      <c r="E4821" s="342" t="s">
        <v>9326</v>
      </c>
      <c r="F4821" s="342" t="s">
        <v>6590</v>
      </c>
      <c r="G4821" s="343">
        <v>57.6</v>
      </c>
      <c r="H4821" s="342" t="s">
        <v>6594</v>
      </c>
      <c r="I4821" s="342" t="s">
        <v>6575</v>
      </c>
      <c r="J4821" s="342" t="s">
        <v>6755</v>
      </c>
      <c r="K4821" s="581" t="s">
        <v>8649</v>
      </c>
      <c r="L4821" s="344" t="s">
        <v>4090</v>
      </c>
      <c r="N4821" s="344" t="s">
        <v>9231</v>
      </c>
      <c r="O4821" s="341" t="s">
        <v>6752</v>
      </c>
    </row>
    <row r="4822" spans="1:15" x14ac:dyDescent="0.2">
      <c r="A4822" s="341" t="s">
        <v>9257</v>
      </c>
      <c r="B4822" s="341" t="s">
        <v>9293</v>
      </c>
      <c r="C4822" s="342" t="s">
        <v>6842</v>
      </c>
      <c r="D4822" s="342" t="s">
        <v>6843</v>
      </c>
      <c r="E4822" s="342" t="s">
        <v>9326</v>
      </c>
      <c r="F4822" s="342" t="s">
        <v>6590</v>
      </c>
      <c r="G4822" s="343">
        <v>13.870000000000001</v>
      </c>
      <c r="H4822" s="342" t="s">
        <v>6594</v>
      </c>
      <c r="I4822" s="342" t="s">
        <v>6575</v>
      </c>
      <c r="J4822" s="342" t="s">
        <v>6755</v>
      </c>
      <c r="K4822" s="581" t="s">
        <v>7704</v>
      </c>
      <c r="L4822" s="344" t="s">
        <v>4090</v>
      </c>
      <c r="N4822" s="344" t="s">
        <v>9231</v>
      </c>
      <c r="O4822" s="341">
        <v>0</v>
      </c>
    </row>
    <row r="4823" spans="1:15" x14ac:dyDescent="0.2">
      <c r="A4823" s="341" t="s">
        <v>9257</v>
      </c>
      <c r="B4823" s="341" t="s">
        <v>9293</v>
      </c>
      <c r="C4823" s="342" t="s">
        <v>8632</v>
      </c>
      <c r="D4823" s="342" t="s">
        <v>6843</v>
      </c>
      <c r="E4823" s="342" t="s">
        <v>9319</v>
      </c>
      <c r="F4823" s="342" t="s">
        <v>6590</v>
      </c>
      <c r="G4823" s="343">
        <v>27.740000000000002</v>
      </c>
      <c r="H4823" s="342" t="s">
        <v>6594</v>
      </c>
      <c r="I4823" s="342" t="s">
        <v>6575</v>
      </c>
      <c r="J4823" s="342" t="s">
        <v>6755</v>
      </c>
      <c r="K4823" s="581" t="s">
        <v>8650</v>
      </c>
      <c r="L4823" s="344" t="s">
        <v>4090</v>
      </c>
      <c r="N4823" s="344" t="s">
        <v>9231</v>
      </c>
      <c r="O4823" s="341">
        <v>0</v>
      </c>
    </row>
    <row r="4824" spans="1:15" x14ac:dyDescent="0.2">
      <c r="A4824" s="341" t="s">
        <v>9257</v>
      </c>
      <c r="B4824" s="341" t="s">
        <v>9293</v>
      </c>
      <c r="C4824" s="342" t="s">
        <v>6842</v>
      </c>
      <c r="D4824" s="342" t="s">
        <v>6843</v>
      </c>
      <c r="E4824" s="342" t="s">
        <v>9319</v>
      </c>
      <c r="F4824" s="342" t="s">
        <v>6590</v>
      </c>
      <c r="G4824" s="343">
        <v>4.6000000000000005</v>
      </c>
      <c r="H4824" s="342" t="s">
        <v>6594</v>
      </c>
      <c r="I4824" s="342" t="s">
        <v>6575</v>
      </c>
      <c r="J4824" s="342" t="s">
        <v>6755</v>
      </c>
      <c r="K4824" s="581" t="s">
        <v>7649</v>
      </c>
      <c r="L4824" s="344" t="s">
        <v>4090</v>
      </c>
      <c r="N4824" s="344" t="s">
        <v>9231</v>
      </c>
      <c r="O4824" s="341">
        <v>0</v>
      </c>
    </row>
    <row r="4825" spans="1:15" x14ac:dyDescent="0.2">
      <c r="A4825" s="341" t="s">
        <v>9257</v>
      </c>
      <c r="B4825" s="341" t="s">
        <v>9293</v>
      </c>
      <c r="C4825" s="342" t="s">
        <v>8632</v>
      </c>
      <c r="D4825" s="342" t="s">
        <v>6843</v>
      </c>
      <c r="E4825" s="342" t="s">
        <v>9326</v>
      </c>
      <c r="F4825" s="342" t="s">
        <v>6590</v>
      </c>
      <c r="G4825" s="343">
        <v>16.32</v>
      </c>
      <c r="H4825" s="342" t="s">
        <v>6594</v>
      </c>
      <c r="I4825" s="342" t="s">
        <v>6575</v>
      </c>
      <c r="J4825" s="342" t="s">
        <v>6755</v>
      </c>
      <c r="K4825" s="581" t="s">
        <v>7171</v>
      </c>
      <c r="L4825" s="344" t="s">
        <v>4090</v>
      </c>
      <c r="N4825" s="344" t="s">
        <v>9231</v>
      </c>
      <c r="O4825" s="341">
        <v>0</v>
      </c>
    </row>
    <row r="4826" spans="1:15" x14ac:dyDescent="0.2">
      <c r="A4826" s="341" t="s">
        <v>9257</v>
      </c>
      <c r="B4826" s="341" t="s">
        <v>9293</v>
      </c>
      <c r="C4826" s="342" t="s">
        <v>6842</v>
      </c>
      <c r="D4826" s="342" t="s">
        <v>6843</v>
      </c>
      <c r="E4826" s="342" t="s">
        <v>9321</v>
      </c>
      <c r="F4826" s="342" t="s">
        <v>6590</v>
      </c>
      <c r="G4826" s="343">
        <v>43</v>
      </c>
      <c r="H4826" s="342" t="s">
        <v>6594</v>
      </c>
      <c r="I4826" s="342" t="s">
        <v>6575</v>
      </c>
      <c r="J4826" s="342" t="s">
        <v>6755</v>
      </c>
      <c r="K4826" s="581" t="s">
        <v>7082</v>
      </c>
      <c r="L4826" s="344" t="s">
        <v>4090</v>
      </c>
      <c r="N4826" s="344" t="s">
        <v>9231</v>
      </c>
      <c r="O4826" s="341" t="s">
        <v>6752</v>
      </c>
    </row>
    <row r="4827" spans="1:15" x14ac:dyDescent="0.2">
      <c r="A4827" s="341" t="s">
        <v>9257</v>
      </c>
      <c r="B4827" s="341" t="s">
        <v>9293</v>
      </c>
      <c r="C4827" s="342" t="s">
        <v>6842</v>
      </c>
      <c r="D4827" s="342" t="s">
        <v>6843</v>
      </c>
      <c r="E4827" s="342" t="s">
        <v>9320</v>
      </c>
      <c r="F4827" s="342" t="s">
        <v>6590</v>
      </c>
      <c r="G4827" s="343">
        <v>92</v>
      </c>
      <c r="H4827" s="342" t="s">
        <v>6594</v>
      </c>
      <c r="I4827" s="342" t="s">
        <v>6575</v>
      </c>
      <c r="J4827" s="342" t="s">
        <v>6755</v>
      </c>
      <c r="K4827" s="581" t="s">
        <v>6946</v>
      </c>
      <c r="L4827" s="344" t="s">
        <v>4090</v>
      </c>
      <c r="N4827" s="344" t="s">
        <v>9231</v>
      </c>
      <c r="O4827" s="341" t="s">
        <v>6752</v>
      </c>
    </row>
    <row r="4828" spans="1:15" x14ac:dyDescent="0.2">
      <c r="A4828" s="341" t="s">
        <v>9257</v>
      </c>
      <c r="B4828" s="341" t="s">
        <v>9293</v>
      </c>
      <c r="C4828" s="342" t="s">
        <v>6842</v>
      </c>
      <c r="D4828" s="342" t="s">
        <v>6843</v>
      </c>
      <c r="E4828" s="342" t="s">
        <v>9320</v>
      </c>
      <c r="F4828" s="342" t="s">
        <v>6590</v>
      </c>
      <c r="G4828" s="343">
        <v>8.8800000000000008</v>
      </c>
      <c r="H4828" s="342" t="s">
        <v>6594</v>
      </c>
      <c r="I4828" s="342" t="s">
        <v>6575</v>
      </c>
      <c r="J4828" s="342" t="s">
        <v>6755</v>
      </c>
      <c r="K4828" s="581" t="s">
        <v>6799</v>
      </c>
      <c r="L4828" s="344" t="s">
        <v>4090</v>
      </c>
      <c r="N4828" s="344" t="s">
        <v>9231</v>
      </c>
      <c r="O4828" s="341">
        <v>0</v>
      </c>
    </row>
    <row r="4829" spans="1:15" x14ac:dyDescent="0.2">
      <c r="A4829" s="341" t="s">
        <v>9257</v>
      </c>
      <c r="B4829" s="341" t="s">
        <v>9293</v>
      </c>
      <c r="C4829" s="342" t="s">
        <v>6842</v>
      </c>
      <c r="D4829" s="342" t="s">
        <v>6843</v>
      </c>
      <c r="E4829" s="342" t="s">
        <v>9337</v>
      </c>
      <c r="F4829" s="342" t="s">
        <v>6590</v>
      </c>
      <c r="G4829" s="343">
        <v>8.3250000000000011</v>
      </c>
      <c r="H4829" s="342" t="s">
        <v>6594</v>
      </c>
      <c r="I4829" s="342" t="s">
        <v>6575</v>
      </c>
      <c r="J4829" s="342" t="s">
        <v>6755</v>
      </c>
      <c r="K4829" s="581" t="s">
        <v>7181</v>
      </c>
      <c r="L4829" s="344" t="s">
        <v>4090</v>
      </c>
      <c r="N4829" s="344" t="s">
        <v>9231</v>
      </c>
      <c r="O4829" s="341">
        <v>0</v>
      </c>
    </row>
    <row r="4830" spans="1:15" x14ac:dyDescent="0.2">
      <c r="A4830" s="341" t="s">
        <v>9257</v>
      </c>
      <c r="B4830" s="341" t="s">
        <v>9293</v>
      </c>
      <c r="C4830" s="342" t="s">
        <v>6842</v>
      </c>
      <c r="D4830" s="342" t="s">
        <v>6843</v>
      </c>
      <c r="E4830" s="342" t="s">
        <v>9324</v>
      </c>
      <c r="F4830" s="342" t="s">
        <v>6590</v>
      </c>
      <c r="G4830" s="343">
        <v>8.19</v>
      </c>
      <c r="H4830" s="342" t="s">
        <v>6594</v>
      </c>
      <c r="I4830" s="342" t="s">
        <v>6575</v>
      </c>
      <c r="J4830" s="342" t="s">
        <v>6755</v>
      </c>
      <c r="K4830" s="581" t="s">
        <v>8228</v>
      </c>
      <c r="L4830" s="344" t="s">
        <v>4090</v>
      </c>
      <c r="N4830" s="344" t="s">
        <v>9231</v>
      </c>
      <c r="O4830" s="341">
        <v>0</v>
      </c>
    </row>
    <row r="4831" spans="1:15" x14ac:dyDescent="0.2">
      <c r="A4831" s="341" t="s">
        <v>9257</v>
      </c>
      <c r="B4831" s="341" t="s">
        <v>9293</v>
      </c>
      <c r="C4831" s="342" t="s">
        <v>6842</v>
      </c>
      <c r="D4831" s="342" t="s">
        <v>6843</v>
      </c>
      <c r="E4831" s="342" t="s">
        <v>9324</v>
      </c>
      <c r="F4831" s="342" t="s">
        <v>6590</v>
      </c>
      <c r="G4831" s="343">
        <v>9.9500000000000011</v>
      </c>
      <c r="H4831" s="342" t="s">
        <v>6594</v>
      </c>
      <c r="I4831" s="342" t="s">
        <v>6575</v>
      </c>
      <c r="J4831" s="342" t="s">
        <v>6755</v>
      </c>
      <c r="K4831" s="581" t="s">
        <v>8651</v>
      </c>
      <c r="L4831" s="344" t="s">
        <v>4090</v>
      </c>
      <c r="N4831" s="344" t="s">
        <v>9231</v>
      </c>
      <c r="O4831" s="341">
        <v>0</v>
      </c>
    </row>
    <row r="4832" spans="1:15" x14ac:dyDescent="0.2">
      <c r="A4832" s="341" t="s">
        <v>9257</v>
      </c>
      <c r="B4832" s="341" t="s">
        <v>9293</v>
      </c>
      <c r="C4832" s="342" t="s">
        <v>6842</v>
      </c>
      <c r="D4832" s="342" t="s">
        <v>6843</v>
      </c>
      <c r="E4832" s="342" t="s">
        <v>9332</v>
      </c>
      <c r="F4832" s="342" t="s">
        <v>6590</v>
      </c>
      <c r="G4832" s="343">
        <v>1.375</v>
      </c>
      <c r="H4832" s="342" t="s">
        <v>6594</v>
      </c>
      <c r="I4832" s="342" t="s">
        <v>6575</v>
      </c>
      <c r="J4832" s="342" t="s">
        <v>6755</v>
      </c>
      <c r="K4832" s="581" t="s">
        <v>7419</v>
      </c>
      <c r="L4832" s="344" t="s">
        <v>4090</v>
      </c>
      <c r="N4832" s="344" t="s">
        <v>9231</v>
      </c>
      <c r="O4832" s="341">
        <v>0</v>
      </c>
    </row>
    <row r="4833" spans="1:15" x14ac:dyDescent="0.2">
      <c r="A4833" s="341" t="s">
        <v>9257</v>
      </c>
      <c r="B4833" s="341" t="s">
        <v>9293</v>
      </c>
      <c r="C4833" s="342" t="s">
        <v>6842</v>
      </c>
      <c r="D4833" s="342" t="s">
        <v>6843</v>
      </c>
      <c r="E4833" s="342" t="s">
        <v>9325</v>
      </c>
      <c r="F4833" s="342" t="s">
        <v>6590</v>
      </c>
      <c r="G4833" s="343">
        <v>10.08</v>
      </c>
      <c r="H4833" s="342" t="s">
        <v>6594</v>
      </c>
      <c r="I4833" s="342" t="s">
        <v>6575</v>
      </c>
      <c r="J4833" s="342" t="s">
        <v>6755</v>
      </c>
      <c r="K4833" s="581" t="s">
        <v>6788</v>
      </c>
      <c r="L4833" s="344" t="s">
        <v>4090</v>
      </c>
      <c r="N4833" s="344" t="s">
        <v>9231</v>
      </c>
      <c r="O4833" s="341">
        <v>0</v>
      </c>
    </row>
    <row r="4834" spans="1:15" x14ac:dyDescent="0.2">
      <c r="A4834" s="341" t="s">
        <v>9257</v>
      </c>
      <c r="B4834" s="341" t="s">
        <v>9293</v>
      </c>
      <c r="C4834" s="342" t="s">
        <v>6842</v>
      </c>
      <c r="D4834" s="342" t="s">
        <v>6843</v>
      </c>
      <c r="E4834" s="342" t="s">
        <v>9320</v>
      </c>
      <c r="F4834" s="342" t="s">
        <v>6590</v>
      </c>
      <c r="G4834" s="343">
        <v>7.92</v>
      </c>
      <c r="H4834" s="342" t="s">
        <v>6594</v>
      </c>
      <c r="I4834" s="342" t="s">
        <v>6575</v>
      </c>
      <c r="J4834" s="342" t="s">
        <v>6755</v>
      </c>
      <c r="K4834" s="581" t="s">
        <v>6768</v>
      </c>
      <c r="L4834" s="344" t="s">
        <v>4090</v>
      </c>
      <c r="N4834" s="344" t="s">
        <v>9231</v>
      </c>
      <c r="O4834" s="341">
        <v>0</v>
      </c>
    </row>
    <row r="4835" spans="1:15" x14ac:dyDescent="0.2">
      <c r="A4835" s="341" t="s">
        <v>9257</v>
      </c>
      <c r="B4835" s="341" t="s">
        <v>9293</v>
      </c>
      <c r="C4835" s="342" t="s">
        <v>6842</v>
      </c>
      <c r="D4835" s="342" t="s">
        <v>6843</v>
      </c>
      <c r="E4835" s="342" t="s">
        <v>9321</v>
      </c>
      <c r="F4835" s="342" t="s">
        <v>6590</v>
      </c>
      <c r="G4835" s="343">
        <v>3.29</v>
      </c>
      <c r="H4835" s="342" t="s">
        <v>6594</v>
      </c>
      <c r="I4835" s="342" t="s">
        <v>6575</v>
      </c>
      <c r="J4835" s="342" t="s">
        <v>6755</v>
      </c>
      <c r="K4835" s="581" t="s">
        <v>7995</v>
      </c>
      <c r="L4835" s="344" t="s">
        <v>4090</v>
      </c>
      <c r="N4835" s="344" t="s">
        <v>9231</v>
      </c>
      <c r="O4835" s="341">
        <v>0</v>
      </c>
    </row>
    <row r="4836" spans="1:15" x14ac:dyDescent="0.2">
      <c r="A4836" s="341" t="s">
        <v>9257</v>
      </c>
      <c r="B4836" s="341" t="s">
        <v>9293</v>
      </c>
      <c r="C4836" s="342" t="s">
        <v>8652</v>
      </c>
      <c r="D4836" s="342" t="s">
        <v>6843</v>
      </c>
      <c r="E4836" s="342" t="s">
        <v>9337</v>
      </c>
      <c r="F4836" s="342" t="s">
        <v>6590</v>
      </c>
      <c r="G4836" s="343">
        <v>29.61</v>
      </c>
      <c r="H4836" s="342" t="s">
        <v>6594</v>
      </c>
      <c r="I4836" s="342" t="s">
        <v>6575</v>
      </c>
      <c r="J4836" s="342" t="s">
        <v>6755</v>
      </c>
      <c r="K4836" s="581" t="s">
        <v>6768</v>
      </c>
      <c r="L4836" s="344" t="s">
        <v>4090</v>
      </c>
      <c r="N4836" s="344" t="s">
        <v>9231</v>
      </c>
      <c r="O4836" s="341">
        <v>0</v>
      </c>
    </row>
    <row r="4837" spans="1:15" x14ac:dyDescent="0.2">
      <c r="A4837" s="341" t="s">
        <v>9257</v>
      </c>
      <c r="B4837" s="341" t="s">
        <v>9293</v>
      </c>
      <c r="C4837" s="342" t="s">
        <v>8632</v>
      </c>
      <c r="D4837" s="342" t="s">
        <v>6843</v>
      </c>
      <c r="E4837" s="342" t="s">
        <v>9321</v>
      </c>
      <c r="F4837" s="342" t="s">
        <v>6590</v>
      </c>
      <c r="G4837" s="343">
        <v>31.68</v>
      </c>
      <c r="H4837" s="342" t="s">
        <v>6594</v>
      </c>
      <c r="I4837" s="342" t="s">
        <v>6575</v>
      </c>
      <c r="J4837" s="342" t="s">
        <v>6755</v>
      </c>
      <c r="K4837" s="581" t="s">
        <v>6787</v>
      </c>
      <c r="L4837" s="344" t="s">
        <v>4090</v>
      </c>
      <c r="N4837" s="344" t="s">
        <v>9231</v>
      </c>
      <c r="O4837" s="341" t="s">
        <v>6752</v>
      </c>
    </row>
    <row r="4838" spans="1:15" x14ac:dyDescent="0.2">
      <c r="A4838" s="341" t="s">
        <v>9257</v>
      </c>
      <c r="B4838" s="341" t="s">
        <v>9293</v>
      </c>
      <c r="C4838" s="342" t="s">
        <v>8632</v>
      </c>
      <c r="D4838" s="342" t="s">
        <v>6843</v>
      </c>
      <c r="E4838" s="342" t="s">
        <v>9328</v>
      </c>
      <c r="F4838" s="342" t="s">
        <v>6590</v>
      </c>
      <c r="G4838" s="343">
        <v>40.06</v>
      </c>
      <c r="H4838" s="342" t="s">
        <v>6594</v>
      </c>
      <c r="I4838" s="342" t="s">
        <v>6575</v>
      </c>
      <c r="J4838" s="342" t="s">
        <v>6755</v>
      </c>
      <c r="K4838" s="581" t="s">
        <v>7944</v>
      </c>
      <c r="L4838" s="344" t="s">
        <v>4090</v>
      </c>
      <c r="N4838" s="344" t="s">
        <v>9231</v>
      </c>
      <c r="O4838" s="341" t="s">
        <v>6752</v>
      </c>
    </row>
    <row r="4839" spans="1:15" x14ac:dyDescent="0.2">
      <c r="A4839" s="341" t="s">
        <v>9257</v>
      </c>
      <c r="B4839" s="341" t="s">
        <v>9293</v>
      </c>
      <c r="C4839" s="342" t="s">
        <v>6842</v>
      </c>
      <c r="D4839" s="342" t="s">
        <v>6843</v>
      </c>
      <c r="E4839" s="342" t="s">
        <v>9255</v>
      </c>
      <c r="F4839" s="342" t="s">
        <v>6590</v>
      </c>
      <c r="G4839" s="343">
        <v>21.07</v>
      </c>
      <c r="H4839" s="342" t="s">
        <v>6594</v>
      </c>
      <c r="I4839" s="342" t="s">
        <v>6575</v>
      </c>
      <c r="J4839" s="342" t="s">
        <v>6755</v>
      </c>
      <c r="K4839" s="581" t="s">
        <v>8273</v>
      </c>
      <c r="L4839" s="344" t="s">
        <v>4090</v>
      </c>
      <c r="N4839" s="344" t="s">
        <v>9231</v>
      </c>
      <c r="O4839" s="341">
        <v>0</v>
      </c>
    </row>
    <row r="4840" spans="1:15" x14ac:dyDescent="0.2">
      <c r="A4840" s="341" t="s">
        <v>9257</v>
      </c>
      <c r="B4840" s="341" t="s">
        <v>9293</v>
      </c>
      <c r="C4840" s="342" t="s">
        <v>6842</v>
      </c>
      <c r="D4840" s="342" t="s">
        <v>6843</v>
      </c>
      <c r="E4840" s="342" t="s">
        <v>9334</v>
      </c>
      <c r="F4840" s="342" t="s">
        <v>6590</v>
      </c>
      <c r="G4840" s="343">
        <v>21.39</v>
      </c>
      <c r="H4840" s="342" t="s">
        <v>6594</v>
      </c>
      <c r="I4840" s="342" t="s">
        <v>6575</v>
      </c>
      <c r="J4840" s="342" t="s">
        <v>6755</v>
      </c>
      <c r="K4840" s="581" t="s">
        <v>7178</v>
      </c>
      <c r="L4840" s="344" t="s">
        <v>4090</v>
      </c>
      <c r="N4840" s="344" t="s">
        <v>9231</v>
      </c>
      <c r="O4840" s="341">
        <v>0</v>
      </c>
    </row>
    <row r="4841" spans="1:15" x14ac:dyDescent="0.2">
      <c r="A4841" s="341" t="s">
        <v>9257</v>
      </c>
      <c r="B4841" s="341" t="s">
        <v>9293</v>
      </c>
      <c r="C4841" s="342" t="s">
        <v>6842</v>
      </c>
      <c r="D4841" s="342" t="s">
        <v>6843</v>
      </c>
      <c r="E4841" s="342" t="s">
        <v>9334</v>
      </c>
      <c r="F4841" s="342" t="s">
        <v>6590</v>
      </c>
      <c r="G4841" s="343">
        <v>8.07</v>
      </c>
      <c r="H4841" s="342" t="s">
        <v>6594</v>
      </c>
      <c r="I4841" s="342" t="s">
        <v>6575</v>
      </c>
      <c r="J4841" s="342" t="s">
        <v>6755</v>
      </c>
      <c r="K4841" s="581" t="s">
        <v>7451</v>
      </c>
      <c r="L4841" s="344" t="s">
        <v>4090</v>
      </c>
      <c r="N4841" s="344" t="s">
        <v>9231</v>
      </c>
      <c r="O4841" s="341">
        <v>0</v>
      </c>
    </row>
    <row r="4842" spans="1:15" x14ac:dyDescent="0.2">
      <c r="A4842" s="341" t="s">
        <v>9257</v>
      </c>
      <c r="B4842" s="341" t="s">
        <v>9293</v>
      </c>
      <c r="C4842" s="342" t="s">
        <v>6842</v>
      </c>
      <c r="D4842" s="342" t="s">
        <v>6843</v>
      </c>
      <c r="E4842" s="342" t="s">
        <v>9319</v>
      </c>
      <c r="F4842" s="342" t="s">
        <v>6590</v>
      </c>
      <c r="G4842" s="343">
        <v>77</v>
      </c>
      <c r="H4842" s="342" t="s">
        <v>6594</v>
      </c>
      <c r="I4842" s="342" t="s">
        <v>6575</v>
      </c>
      <c r="J4842" s="342" t="s">
        <v>6755</v>
      </c>
      <c r="K4842" s="581" t="s">
        <v>6805</v>
      </c>
      <c r="L4842" s="344" t="s">
        <v>4090</v>
      </c>
      <c r="N4842" s="344" t="s">
        <v>9231</v>
      </c>
      <c r="O4842" s="341" t="s">
        <v>6752</v>
      </c>
    </row>
    <row r="4843" spans="1:15" x14ac:dyDescent="0.2">
      <c r="A4843" s="341" t="s">
        <v>9257</v>
      </c>
      <c r="B4843" s="341" t="s">
        <v>9293</v>
      </c>
      <c r="C4843" s="342" t="s">
        <v>8632</v>
      </c>
      <c r="D4843" s="342" t="s">
        <v>6843</v>
      </c>
      <c r="E4843" s="342" t="s">
        <v>9337</v>
      </c>
      <c r="F4843" s="342" t="s">
        <v>6590</v>
      </c>
      <c r="G4843" s="343">
        <v>5.4</v>
      </c>
      <c r="H4843" s="342" t="s">
        <v>6594</v>
      </c>
      <c r="I4843" s="342" t="s">
        <v>6575</v>
      </c>
      <c r="J4843" s="342" t="s">
        <v>6755</v>
      </c>
      <c r="K4843" s="581" t="s">
        <v>8225</v>
      </c>
      <c r="L4843" s="344" t="s">
        <v>4090</v>
      </c>
      <c r="N4843" s="344" t="s">
        <v>9231</v>
      </c>
      <c r="O4843" s="341" t="s">
        <v>6766</v>
      </c>
    </row>
    <row r="4844" spans="1:15" x14ac:dyDescent="0.2">
      <c r="A4844" s="341" t="s">
        <v>9257</v>
      </c>
      <c r="B4844" s="341" t="s">
        <v>9293</v>
      </c>
      <c r="C4844" s="342" t="s">
        <v>8632</v>
      </c>
      <c r="D4844" s="342" t="s">
        <v>6843</v>
      </c>
      <c r="E4844" s="342" t="s">
        <v>9324</v>
      </c>
      <c r="F4844" s="342" t="s">
        <v>6590</v>
      </c>
      <c r="G4844" s="343">
        <v>20</v>
      </c>
      <c r="H4844" s="342" t="s">
        <v>6594</v>
      </c>
      <c r="I4844" s="342" t="s">
        <v>6575</v>
      </c>
      <c r="J4844" s="342" t="s">
        <v>6755</v>
      </c>
      <c r="K4844" s="581" t="s">
        <v>6960</v>
      </c>
      <c r="L4844" s="344" t="s">
        <v>4090</v>
      </c>
      <c r="N4844" s="344" t="s">
        <v>9231</v>
      </c>
      <c r="O4844" s="341" t="s">
        <v>6752</v>
      </c>
    </row>
    <row r="4845" spans="1:15" x14ac:dyDescent="0.2">
      <c r="A4845" s="341" t="s">
        <v>9257</v>
      </c>
      <c r="B4845" s="341" t="s">
        <v>9293</v>
      </c>
      <c r="C4845" s="342" t="s">
        <v>6842</v>
      </c>
      <c r="D4845" s="342" t="s">
        <v>6843</v>
      </c>
      <c r="E4845" s="342" t="s">
        <v>9325</v>
      </c>
      <c r="F4845" s="342" t="s">
        <v>6590</v>
      </c>
      <c r="G4845" s="343">
        <v>1.9000000000000001</v>
      </c>
      <c r="H4845" s="342" t="s">
        <v>6594</v>
      </c>
      <c r="I4845" s="342" t="s">
        <v>6575</v>
      </c>
      <c r="J4845" s="342" t="s">
        <v>6755</v>
      </c>
      <c r="K4845" s="581" t="s">
        <v>8653</v>
      </c>
      <c r="L4845" s="344" t="s">
        <v>4090</v>
      </c>
      <c r="N4845" s="344" t="s">
        <v>9231</v>
      </c>
      <c r="O4845" s="341">
        <v>0</v>
      </c>
    </row>
    <row r="4846" spans="1:15" x14ac:dyDescent="0.2">
      <c r="A4846" s="341" t="s">
        <v>9257</v>
      </c>
      <c r="B4846" s="341" t="s">
        <v>9293</v>
      </c>
      <c r="C4846" s="342" t="s">
        <v>6842</v>
      </c>
      <c r="D4846" s="342" t="s">
        <v>6843</v>
      </c>
      <c r="E4846" s="342" t="s">
        <v>9323</v>
      </c>
      <c r="F4846" s="342" t="s">
        <v>6590</v>
      </c>
      <c r="G4846" s="343">
        <v>1.9000000000000001</v>
      </c>
      <c r="H4846" s="342" t="s">
        <v>6594</v>
      </c>
      <c r="I4846" s="342" t="s">
        <v>6575</v>
      </c>
      <c r="J4846" s="342" t="s">
        <v>6755</v>
      </c>
      <c r="K4846" s="581" t="s">
        <v>8654</v>
      </c>
      <c r="L4846" s="344" t="s">
        <v>4090</v>
      </c>
      <c r="N4846" s="344" t="s">
        <v>9231</v>
      </c>
      <c r="O4846" s="341">
        <v>0</v>
      </c>
    </row>
    <row r="4847" spans="1:15" x14ac:dyDescent="0.2">
      <c r="A4847" s="341" t="s">
        <v>9257</v>
      </c>
      <c r="B4847" s="341" t="s">
        <v>9293</v>
      </c>
      <c r="C4847" s="342" t="s">
        <v>6842</v>
      </c>
      <c r="D4847" s="342" t="s">
        <v>6843</v>
      </c>
      <c r="E4847" s="342" t="s">
        <v>9338</v>
      </c>
      <c r="F4847" s="342" t="s">
        <v>6590</v>
      </c>
      <c r="G4847" s="343">
        <v>2.1</v>
      </c>
      <c r="H4847" s="342" t="s">
        <v>6594</v>
      </c>
      <c r="I4847" s="342" t="s">
        <v>6575</v>
      </c>
      <c r="J4847" s="342" t="s">
        <v>6755</v>
      </c>
      <c r="K4847" s="581" t="s">
        <v>8655</v>
      </c>
      <c r="L4847" s="344" t="s">
        <v>4090</v>
      </c>
      <c r="N4847" s="344" t="s">
        <v>9231</v>
      </c>
      <c r="O4847" s="341">
        <v>0</v>
      </c>
    </row>
    <row r="4848" spans="1:15" x14ac:dyDescent="0.2">
      <c r="A4848" s="341" t="s">
        <v>9257</v>
      </c>
      <c r="B4848" s="341" t="s">
        <v>9293</v>
      </c>
      <c r="C4848" s="342" t="s">
        <v>6842</v>
      </c>
      <c r="D4848" s="342" t="s">
        <v>6843</v>
      </c>
      <c r="E4848" s="342" t="s">
        <v>9326</v>
      </c>
      <c r="F4848" s="342" t="s">
        <v>6590</v>
      </c>
      <c r="G4848" s="343">
        <v>5.4</v>
      </c>
      <c r="H4848" s="342" t="s">
        <v>6594</v>
      </c>
      <c r="I4848" s="342" t="s">
        <v>6575</v>
      </c>
      <c r="J4848" s="342" t="s">
        <v>6755</v>
      </c>
      <c r="K4848" s="581" t="s">
        <v>8656</v>
      </c>
      <c r="L4848" s="344" t="s">
        <v>4090</v>
      </c>
      <c r="N4848" s="344" t="s">
        <v>9231</v>
      </c>
      <c r="O4848" s="341">
        <v>0</v>
      </c>
    </row>
    <row r="4849" spans="1:15" x14ac:dyDescent="0.2">
      <c r="A4849" s="341" t="s">
        <v>9257</v>
      </c>
      <c r="B4849" s="341" t="s">
        <v>9293</v>
      </c>
      <c r="C4849" s="342" t="s">
        <v>6842</v>
      </c>
      <c r="D4849" s="342" t="s">
        <v>6843</v>
      </c>
      <c r="E4849" s="342" t="s">
        <v>9326</v>
      </c>
      <c r="F4849" s="342" t="s">
        <v>6590</v>
      </c>
      <c r="G4849" s="343">
        <v>5.4</v>
      </c>
      <c r="H4849" s="342" t="s">
        <v>6594</v>
      </c>
      <c r="I4849" s="342" t="s">
        <v>6575</v>
      </c>
      <c r="J4849" s="342" t="s">
        <v>6755</v>
      </c>
      <c r="K4849" s="581" t="s">
        <v>8657</v>
      </c>
      <c r="L4849" s="344" t="s">
        <v>4090</v>
      </c>
      <c r="N4849" s="344" t="s">
        <v>9231</v>
      </c>
      <c r="O4849" s="341">
        <v>0</v>
      </c>
    </row>
    <row r="4850" spans="1:15" x14ac:dyDescent="0.2">
      <c r="A4850" s="341" t="s">
        <v>9257</v>
      </c>
      <c r="B4850" s="341" t="s">
        <v>9293</v>
      </c>
      <c r="C4850" s="342" t="s">
        <v>8632</v>
      </c>
      <c r="D4850" s="342" t="s">
        <v>6843</v>
      </c>
      <c r="E4850" s="342" t="s">
        <v>9328</v>
      </c>
      <c r="F4850" s="342" t="s">
        <v>6590</v>
      </c>
      <c r="G4850" s="343">
        <v>9</v>
      </c>
      <c r="H4850" s="342" t="s">
        <v>6594</v>
      </c>
      <c r="I4850" s="342" t="s">
        <v>6575</v>
      </c>
      <c r="J4850" s="342" t="s">
        <v>6755</v>
      </c>
      <c r="K4850" s="581" t="s">
        <v>7725</v>
      </c>
      <c r="L4850" s="344" t="s">
        <v>4090</v>
      </c>
      <c r="N4850" s="344" t="s">
        <v>9231</v>
      </c>
      <c r="O4850" s="341">
        <v>0</v>
      </c>
    </row>
    <row r="4851" spans="1:15" x14ac:dyDescent="0.2">
      <c r="A4851" s="341" t="s">
        <v>9257</v>
      </c>
      <c r="B4851" s="341" t="s">
        <v>9293</v>
      </c>
      <c r="C4851" s="342" t="s">
        <v>8632</v>
      </c>
      <c r="D4851" s="342" t="s">
        <v>6843</v>
      </c>
      <c r="E4851" s="342" t="s">
        <v>9328</v>
      </c>
      <c r="F4851" s="342" t="s">
        <v>6590</v>
      </c>
      <c r="G4851" s="343">
        <v>32.07</v>
      </c>
      <c r="H4851" s="342" t="s">
        <v>6594</v>
      </c>
      <c r="I4851" s="342" t="s">
        <v>6575</v>
      </c>
      <c r="J4851" s="342" t="s">
        <v>6755</v>
      </c>
      <c r="K4851" s="581" t="s">
        <v>7725</v>
      </c>
      <c r="L4851" s="344" t="s">
        <v>4090</v>
      </c>
      <c r="N4851" s="344" t="s">
        <v>9231</v>
      </c>
      <c r="O4851" s="341">
        <v>0</v>
      </c>
    </row>
    <row r="4852" spans="1:15" x14ac:dyDescent="0.2">
      <c r="A4852" s="341" t="s">
        <v>9257</v>
      </c>
      <c r="B4852" s="341" t="s">
        <v>9293</v>
      </c>
      <c r="C4852" s="342" t="s">
        <v>6842</v>
      </c>
      <c r="D4852" s="342" t="s">
        <v>6843</v>
      </c>
      <c r="E4852" s="342" t="s">
        <v>9325</v>
      </c>
      <c r="F4852" s="342" t="s">
        <v>6590</v>
      </c>
      <c r="G4852" s="343">
        <v>6.24</v>
      </c>
      <c r="H4852" s="342" t="s">
        <v>6594</v>
      </c>
      <c r="I4852" s="342" t="s">
        <v>6575</v>
      </c>
      <c r="J4852" s="342" t="s">
        <v>6755</v>
      </c>
      <c r="K4852" s="581" t="s">
        <v>8658</v>
      </c>
      <c r="L4852" s="344" t="s">
        <v>4090</v>
      </c>
      <c r="N4852" s="344" t="s">
        <v>9231</v>
      </c>
      <c r="O4852" s="341">
        <v>0</v>
      </c>
    </row>
    <row r="4853" spans="1:15" x14ac:dyDescent="0.2">
      <c r="A4853" s="341" t="s">
        <v>9257</v>
      </c>
      <c r="B4853" s="341" t="s">
        <v>9293</v>
      </c>
      <c r="C4853" s="342" t="s">
        <v>6842</v>
      </c>
      <c r="D4853" s="342" t="s">
        <v>6843</v>
      </c>
      <c r="E4853" s="342" t="s">
        <v>9334</v>
      </c>
      <c r="F4853" s="342" t="s">
        <v>6590</v>
      </c>
      <c r="G4853" s="343">
        <v>2.56</v>
      </c>
      <c r="H4853" s="342" t="s">
        <v>6594</v>
      </c>
      <c r="I4853" s="342" t="s">
        <v>6575</v>
      </c>
      <c r="J4853" s="342" t="s">
        <v>6755</v>
      </c>
      <c r="K4853" s="581" t="s">
        <v>8659</v>
      </c>
      <c r="L4853" s="344" t="s">
        <v>4090</v>
      </c>
      <c r="N4853" s="344" t="s">
        <v>9231</v>
      </c>
      <c r="O4853" s="341">
        <v>0</v>
      </c>
    </row>
    <row r="4854" spans="1:15" x14ac:dyDescent="0.2">
      <c r="A4854" s="341" t="s">
        <v>9257</v>
      </c>
      <c r="B4854" s="341" t="s">
        <v>9293</v>
      </c>
      <c r="C4854" s="342" t="s">
        <v>6842</v>
      </c>
      <c r="D4854" s="342" t="s">
        <v>6843</v>
      </c>
      <c r="E4854" s="342" t="s">
        <v>9320</v>
      </c>
      <c r="F4854" s="342" t="s">
        <v>6590</v>
      </c>
      <c r="G4854" s="343">
        <v>8.35</v>
      </c>
      <c r="H4854" s="342" t="s">
        <v>6594</v>
      </c>
      <c r="I4854" s="342" t="s">
        <v>6575</v>
      </c>
      <c r="J4854" s="342" t="s">
        <v>6755</v>
      </c>
      <c r="K4854" s="581" t="s">
        <v>8660</v>
      </c>
      <c r="L4854" s="344" t="s">
        <v>4090</v>
      </c>
      <c r="N4854" s="344" t="s">
        <v>9231</v>
      </c>
      <c r="O4854" s="341">
        <v>0</v>
      </c>
    </row>
    <row r="4855" spans="1:15" x14ac:dyDescent="0.2">
      <c r="A4855" s="341" t="s">
        <v>9257</v>
      </c>
      <c r="B4855" s="341" t="s">
        <v>9293</v>
      </c>
      <c r="C4855" s="342" t="s">
        <v>6842</v>
      </c>
      <c r="D4855" s="342" t="s">
        <v>6843</v>
      </c>
      <c r="E4855" s="342" t="s">
        <v>9320</v>
      </c>
      <c r="F4855" s="342" t="s">
        <v>6590</v>
      </c>
      <c r="G4855" s="343">
        <v>5.8500000000000005</v>
      </c>
      <c r="H4855" s="342" t="s">
        <v>6594</v>
      </c>
      <c r="I4855" s="342" t="s">
        <v>6575</v>
      </c>
      <c r="J4855" s="342" t="s">
        <v>6755</v>
      </c>
      <c r="K4855" s="581" t="s">
        <v>8661</v>
      </c>
      <c r="L4855" s="344" t="s">
        <v>4090</v>
      </c>
      <c r="N4855" s="344" t="s">
        <v>9231</v>
      </c>
      <c r="O4855" s="341">
        <v>0</v>
      </c>
    </row>
    <row r="4856" spans="1:15" x14ac:dyDescent="0.2">
      <c r="A4856" s="341" t="s">
        <v>9257</v>
      </c>
      <c r="B4856" s="341" t="s">
        <v>9293</v>
      </c>
      <c r="C4856" s="342" t="s">
        <v>6842</v>
      </c>
      <c r="D4856" s="342" t="s">
        <v>6843</v>
      </c>
      <c r="E4856" s="342" t="s">
        <v>9321</v>
      </c>
      <c r="F4856" s="342" t="s">
        <v>6590</v>
      </c>
      <c r="G4856" s="343">
        <v>2.5500000000000003</v>
      </c>
      <c r="H4856" s="342" t="s">
        <v>6594</v>
      </c>
      <c r="I4856" s="342" t="s">
        <v>6575</v>
      </c>
      <c r="J4856" s="342" t="s">
        <v>6755</v>
      </c>
      <c r="K4856" s="581" t="s">
        <v>8662</v>
      </c>
      <c r="L4856" s="344" t="s">
        <v>4090</v>
      </c>
      <c r="N4856" s="344" t="s">
        <v>9231</v>
      </c>
      <c r="O4856" s="341">
        <v>0</v>
      </c>
    </row>
    <row r="4857" spans="1:15" x14ac:dyDescent="0.2">
      <c r="A4857" s="341" t="s">
        <v>9257</v>
      </c>
      <c r="B4857" s="341" t="s">
        <v>9293</v>
      </c>
      <c r="C4857" s="342" t="s">
        <v>6842</v>
      </c>
      <c r="D4857" s="342" t="s">
        <v>6843</v>
      </c>
      <c r="E4857" s="342" t="s">
        <v>9337</v>
      </c>
      <c r="F4857" s="342" t="s">
        <v>6590</v>
      </c>
      <c r="G4857" s="343">
        <v>4.8</v>
      </c>
      <c r="H4857" s="342" t="s">
        <v>6594</v>
      </c>
      <c r="I4857" s="342" t="s">
        <v>6575</v>
      </c>
      <c r="J4857" s="342" t="s">
        <v>6755</v>
      </c>
      <c r="K4857" s="581" t="s">
        <v>8663</v>
      </c>
      <c r="L4857" s="344" t="s">
        <v>4090</v>
      </c>
      <c r="N4857" s="344" t="s">
        <v>9231</v>
      </c>
      <c r="O4857" s="341">
        <v>0</v>
      </c>
    </row>
    <row r="4858" spans="1:15" x14ac:dyDescent="0.2">
      <c r="A4858" s="341" t="s">
        <v>9257</v>
      </c>
      <c r="B4858" s="341" t="s">
        <v>9293</v>
      </c>
      <c r="C4858" s="342" t="s">
        <v>6842</v>
      </c>
      <c r="D4858" s="342" t="s">
        <v>6843</v>
      </c>
      <c r="E4858" s="342" t="s">
        <v>9326</v>
      </c>
      <c r="F4858" s="342" t="s">
        <v>6590</v>
      </c>
      <c r="G4858" s="343">
        <v>6.84</v>
      </c>
      <c r="H4858" s="342" t="s">
        <v>6594</v>
      </c>
      <c r="I4858" s="342" t="s">
        <v>6575</v>
      </c>
      <c r="J4858" s="342" t="s">
        <v>6755</v>
      </c>
      <c r="K4858" s="581" t="s">
        <v>8664</v>
      </c>
      <c r="L4858" s="344" t="s">
        <v>4090</v>
      </c>
      <c r="N4858" s="344" t="s">
        <v>9231</v>
      </c>
      <c r="O4858" s="341">
        <v>0</v>
      </c>
    </row>
    <row r="4859" spans="1:15" x14ac:dyDescent="0.2">
      <c r="A4859" s="341" t="s">
        <v>9257</v>
      </c>
      <c r="B4859" s="341" t="s">
        <v>9293</v>
      </c>
      <c r="C4859" s="342" t="s">
        <v>8632</v>
      </c>
      <c r="D4859" s="342" t="s">
        <v>6843</v>
      </c>
      <c r="E4859" s="342" t="s">
        <v>9255</v>
      </c>
      <c r="F4859" s="342" t="s">
        <v>6590</v>
      </c>
      <c r="G4859" s="343">
        <v>5.8</v>
      </c>
      <c r="H4859" s="342" t="s">
        <v>6594</v>
      </c>
      <c r="I4859" s="342" t="s">
        <v>6575</v>
      </c>
      <c r="J4859" s="342" t="s">
        <v>6755</v>
      </c>
      <c r="K4859" s="581" t="s">
        <v>8246</v>
      </c>
      <c r="L4859" s="344" t="s">
        <v>4090</v>
      </c>
      <c r="N4859" s="344" t="s">
        <v>9231</v>
      </c>
      <c r="O4859" s="341">
        <v>0</v>
      </c>
    </row>
    <row r="4860" spans="1:15" x14ac:dyDescent="0.2">
      <c r="A4860" s="341" t="s">
        <v>9257</v>
      </c>
      <c r="B4860" s="341" t="s">
        <v>9293</v>
      </c>
      <c r="C4860" s="342" t="s">
        <v>8632</v>
      </c>
      <c r="D4860" s="342" t="s">
        <v>6843</v>
      </c>
      <c r="E4860" s="342" t="s">
        <v>9255</v>
      </c>
      <c r="F4860" s="342" t="s">
        <v>6590</v>
      </c>
      <c r="G4860" s="343">
        <v>3.6</v>
      </c>
      <c r="H4860" s="342" t="s">
        <v>6594</v>
      </c>
      <c r="I4860" s="342" t="s">
        <v>6575</v>
      </c>
      <c r="J4860" s="342" t="s">
        <v>6755</v>
      </c>
      <c r="K4860" s="581" t="s">
        <v>6806</v>
      </c>
      <c r="L4860" s="344" t="s">
        <v>4090</v>
      </c>
      <c r="N4860" s="344" t="s">
        <v>9231</v>
      </c>
      <c r="O4860" s="341">
        <v>0</v>
      </c>
    </row>
    <row r="4861" spans="1:15" x14ac:dyDescent="0.2">
      <c r="A4861" s="341" t="s">
        <v>9257</v>
      </c>
      <c r="B4861" s="341" t="s">
        <v>9293</v>
      </c>
      <c r="C4861" s="342" t="s">
        <v>6842</v>
      </c>
      <c r="D4861" s="342" t="s">
        <v>6843</v>
      </c>
      <c r="E4861" s="342" t="s">
        <v>9325</v>
      </c>
      <c r="F4861" s="342" t="s">
        <v>6590</v>
      </c>
      <c r="G4861" s="343">
        <v>25.8</v>
      </c>
      <c r="H4861" s="342" t="s">
        <v>6594</v>
      </c>
      <c r="I4861" s="342" t="s">
        <v>6575</v>
      </c>
      <c r="J4861" s="342" t="s">
        <v>6755</v>
      </c>
      <c r="K4861" s="581" t="s">
        <v>7229</v>
      </c>
      <c r="L4861" s="344" t="s">
        <v>4090</v>
      </c>
      <c r="N4861" s="344" t="s">
        <v>9231</v>
      </c>
      <c r="O4861" s="341">
        <v>0</v>
      </c>
    </row>
    <row r="4862" spans="1:15" x14ac:dyDescent="0.2">
      <c r="A4862" s="341" t="s">
        <v>9257</v>
      </c>
      <c r="B4862" s="341" t="s">
        <v>9293</v>
      </c>
      <c r="C4862" s="342" t="s">
        <v>6842</v>
      </c>
      <c r="D4862" s="342" t="s">
        <v>6843</v>
      </c>
      <c r="E4862" s="342" t="s">
        <v>9320</v>
      </c>
      <c r="F4862" s="342" t="s">
        <v>6590</v>
      </c>
      <c r="G4862" s="343">
        <v>4.45</v>
      </c>
      <c r="H4862" s="342" t="s">
        <v>6594</v>
      </c>
      <c r="I4862" s="342" t="s">
        <v>6575</v>
      </c>
      <c r="J4862" s="342" t="s">
        <v>6755</v>
      </c>
      <c r="K4862" s="581" t="s">
        <v>8610</v>
      </c>
      <c r="L4862" s="344" t="s">
        <v>4090</v>
      </c>
      <c r="N4862" s="344" t="s">
        <v>9231</v>
      </c>
      <c r="O4862" s="341">
        <v>0</v>
      </c>
    </row>
    <row r="4863" spans="1:15" x14ac:dyDescent="0.2">
      <c r="A4863" s="341" t="s">
        <v>9257</v>
      </c>
      <c r="B4863" s="341" t="s">
        <v>9293</v>
      </c>
      <c r="C4863" s="342" t="s">
        <v>6842</v>
      </c>
      <c r="D4863" s="342" t="s">
        <v>6843</v>
      </c>
      <c r="E4863" s="342" t="s">
        <v>9331</v>
      </c>
      <c r="F4863" s="342" t="s">
        <v>6590</v>
      </c>
      <c r="G4863" s="343">
        <v>11.8</v>
      </c>
      <c r="H4863" s="342" t="s">
        <v>6594</v>
      </c>
      <c r="I4863" s="342" t="s">
        <v>6575</v>
      </c>
      <c r="J4863" s="342" t="s">
        <v>6755</v>
      </c>
      <c r="K4863" s="581" t="s">
        <v>7756</v>
      </c>
      <c r="L4863" s="344" t="s">
        <v>4090</v>
      </c>
      <c r="N4863" s="344" t="s">
        <v>9231</v>
      </c>
      <c r="O4863" s="341">
        <v>0</v>
      </c>
    </row>
    <row r="4864" spans="1:15" x14ac:dyDescent="0.2">
      <c r="A4864" s="341" t="s">
        <v>9257</v>
      </c>
      <c r="B4864" s="341" t="s">
        <v>9293</v>
      </c>
      <c r="C4864" s="342" t="s">
        <v>8632</v>
      </c>
      <c r="D4864" s="342" t="s">
        <v>6843</v>
      </c>
      <c r="E4864" s="342" t="s">
        <v>9321</v>
      </c>
      <c r="F4864" s="342" t="s">
        <v>6590</v>
      </c>
      <c r="G4864" s="343">
        <v>19.47</v>
      </c>
      <c r="H4864" s="342" t="s">
        <v>6594</v>
      </c>
      <c r="I4864" s="342" t="s">
        <v>6575</v>
      </c>
      <c r="J4864" s="342" t="s">
        <v>6755</v>
      </c>
      <c r="K4864" s="581" t="s">
        <v>7756</v>
      </c>
      <c r="L4864" s="344" t="s">
        <v>4090</v>
      </c>
      <c r="N4864" s="344" t="s">
        <v>9231</v>
      </c>
      <c r="O4864" s="341">
        <v>0</v>
      </c>
    </row>
    <row r="4865" spans="1:15" x14ac:dyDescent="0.2">
      <c r="A4865" s="341" t="s">
        <v>9257</v>
      </c>
      <c r="B4865" s="341" t="s">
        <v>9293</v>
      </c>
      <c r="C4865" s="342" t="s">
        <v>6842</v>
      </c>
      <c r="D4865" s="342" t="s">
        <v>6843</v>
      </c>
      <c r="E4865" s="342" t="s">
        <v>9325</v>
      </c>
      <c r="F4865" s="342" t="s">
        <v>6590</v>
      </c>
      <c r="G4865" s="343">
        <v>8.75</v>
      </c>
      <c r="H4865" s="342" t="s">
        <v>6594</v>
      </c>
      <c r="I4865" s="342" t="s">
        <v>6575</v>
      </c>
      <c r="J4865" s="342" t="s">
        <v>6755</v>
      </c>
      <c r="K4865" s="581" t="s">
        <v>8665</v>
      </c>
      <c r="L4865" s="344" t="s">
        <v>4090</v>
      </c>
      <c r="N4865" s="344" t="s">
        <v>9231</v>
      </c>
      <c r="O4865" s="341">
        <v>0</v>
      </c>
    </row>
    <row r="4866" spans="1:15" x14ac:dyDescent="0.2">
      <c r="A4866" s="341" t="s">
        <v>9257</v>
      </c>
      <c r="B4866" s="341" t="s">
        <v>9293</v>
      </c>
      <c r="C4866" s="342" t="s">
        <v>6842</v>
      </c>
      <c r="D4866" s="342" t="s">
        <v>6843</v>
      </c>
      <c r="E4866" s="342" t="s">
        <v>9333</v>
      </c>
      <c r="F4866" s="342" t="s">
        <v>6590</v>
      </c>
      <c r="G4866" s="343">
        <v>8.75</v>
      </c>
      <c r="H4866" s="342" t="s">
        <v>6594</v>
      </c>
      <c r="I4866" s="342" t="s">
        <v>6575</v>
      </c>
      <c r="J4866" s="342" t="s">
        <v>6755</v>
      </c>
      <c r="K4866" s="581" t="s">
        <v>8474</v>
      </c>
      <c r="L4866" s="344" t="s">
        <v>4090</v>
      </c>
      <c r="N4866" s="344" t="s">
        <v>9231</v>
      </c>
      <c r="O4866" s="341">
        <v>0</v>
      </c>
    </row>
    <row r="4867" spans="1:15" x14ac:dyDescent="0.2">
      <c r="A4867" s="341" t="s">
        <v>9257</v>
      </c>
      <c r="B4867" s="341" t="s">
        <v>9293</v>
      </c>
      <c r="C4867" s="342" t="s">
        <v>6842</v>
      </c>
      <c r="D4867" s="342" t="s">
        <v>6843</v>
      </c>
      <c r="E4867" s="342" t="s">
        <v>9326</v>
      </c>
      <c r="F4867" s="342" t="s">
        <v>6590</v>
      </c>
      <c r="G4867" s="343">
        <v>8.51</v>
      </c>
      <c r="H4867" s="342" t="s">
        <v>6594</v>
      </c>
      <c r="I4867" s="342" t="s">
        <v>6575</v>
      </c>
      <c r="J4867" s="342" t="s">
        <v>6755</v>
      </c>
      <c r="K4867" s="581" t="s">
        <v>7244</v>
      </c>
      <c r="L4867" s="344" t="s">
        <v>4090</v>
      </c>
      <c r="N4867" s="344" t="s">
        <v>9231</v>
      </c>
      <c r="O4867" s="341">
        <v>0</v>
      </c>
    </row>
    <row r="4868" spans="1:15" x14ac:dyDescent="0.2">
      <c r="A4868" s="341" t="s">
        <v>9257</v>
      </c>
      <c r="B4868" s="341" t="s">
        <v>9293</v>
      </c>
      <c r="C4868" s="342" t="s">
        <v>6842</v>
      </c>
      <c r="D4868" s="342" t="s">
        <v>6843</v>
      </c>
      <c r="E4868" s="342" t="s">
        <v>9333</v>
      </c>
      <c r="F4868" s="342" t="s">
        <v>6590</v>
      </c>
      <c r="G4868" s="343">
        <v>6.6000000000000005</v>
      </c>
      <c r="H4868" s="342" t="s">
        <v>6594</v>
      </c>
      <c r="I4868" s="342" t="s">
        <v>6575</v>
      </c>
      <c r="J4868" s="342" t="s">
        <v>6755</v>
      </c>
      <c r="K4868" s="581" t="s">
        <v>8666</v>
      </c>
      <c r="L4868" s="344" t="s">
        <v>4090</v>
      </c>
      <c r="N4868" s="344" t="s">
        <v>9231</v>
      </c>
      <c r="O4868" s="341">
        <v>0</v>
      </c>
    </row>
    <row r="4869" spans="1:15" x14ac:dyDescent="0.2">
      <c r="A4869" s="341" t="s">
        <v>9257</v>
      </c>
      <c r="B4869" s="341" t="s">
        <v>9293</v>
      </c>
      <c r="C4869" s="342" t="s">
        <v>6842</v>
      </c>
      <c r="D4869" s="342" t="s">
        <v>6843</v>
      </c>
      <c r="E4869" s="342" t="s">
        <v>9325</v>
      </c>
      <c r="F4869" s="342" t="s">
        <v>6590</v>
      </c>
      <c r="G4869" s="343">
        <v>3.89</v>
      </c>
      <c r="H4869" s="342" t="s">
        <v>6594</v>
      </c>
      <c r="I4869" s="342" t="s">
        <v>6575</v>
      </c>
      <c r="J4869" s="342" t="s">
        <v>6755</v>
      </c>
      <c r="K4869" s="581" t="s">
        <v>6986</v>
      </c>
      <c r="L4869" s="344" t="s">
        <v>4090</v>
      </c>
      <c r="N4869" s="344" t="s">
        <v>9231</v>
      </c>
      <c r="O4869" s="341">
        <v>0</v>
      </c>
    </row>
    <row r="4870" spans="1:15" x14ac:dyDescent="0.2">
      <c r="A4870" s="341" t="s">
        <v>9257</v>
      </c>
      <c r="B4870" s="341" t="s">
        <v>9293</v>
      </c>
      <c r="C4870" s="342" t="s">
        <v>6842</v>
      </c>
      <c r="D4870" s="342" t="s">
        <v>6843</v>
      </c>
      <c r="E4870" s="342" t="s">
        <v>9333</v>
      </c>
      <c r="F4870" s="342" t="s">
        <v>6590</v>
      </c>
      <c r="G4870" s="343">
        <v>6.6000000000000005</v>
      </c>
      <c r="H4870" s="342" t="s">
        <v>6594</v>
      </c>
      <c r="I4870" s="342" t="s">
        <v>6575</v>
      </c>
      <c r="J4870" s="342" t="s">
        <v>6755</v>
      </c>
      <c r="K4870" s="581" t="s">
        <v>8039</v>
      </c>
      <c r="L4870" s="344" t="s">
        <v>4090</v>
      </c>
      <c r="N4870" s="344" t="s">
        <v>9231</v>
      </c>
      <c r="O4870" s="341">
        <v>0</v>
      </c>
    </row>
    <row r="4871" spans="1:15" x14ac:dyDescent="0.2">
      <c r="A4871" s="341" t="s">
        <v>9257</v>
      </c>
      <c r="B4871" s="341" t="s">
        <v>9293</v>
      </c>
      <c r="C4871" s="342" t="s">
        <v>6842</v>
      </c>
      <c r="D4871" s="342" t="s">
        <v>6843</v>
      </c>
      <c r="E4871" s="342" t="s">
        <v>9321</v>
      </c>
      <c r="F4871" s="342" t="s">
        <v>6590</v>
      </c>
      <c r="G4871" s="343">
        <v>3.15</v>
      </c>
      <c r="H4871" s="342" t="s">
        <v>6594</v>
      </c>
      <c r="I4871" s="342" t="s">
        <v>6575</v>
      </c>
      <c r="J4871" s="342" t="s">
        <v>6755</v>
      </c>
      <c r="K4871" s="581" t="s">
        <v>7526</v>
      </c>
      <c r="L4871" s="344" t="s">
        <v>4090</v>
      </c>
      <c r="N4871" s="344" t="s">
        <v>9231</v>
      </c>
      <c r="O4871" s="341">
        <v>0</v>
      </c>
    </row>
    <row r="4872" spans="1:15" x14ac:dyDescent="0.2">
      <c r="A4872" s="341" t="s">
        <v>9257</v>
      </c>
      <c r="B4872" s="341" t="s">
        <v>9293</v>
      </c>
      <c r="C4872" s="342" t="s">
        <v>6842</v>
      </c>
      <c r="D4872" s="342" t="s">
        <v>6843</v>
      </c>
      <c r="E4872" s="342" t="s">
        <v>9333</v>
      </c>
      <c r="F4872" s="342" t="s">
        <v>6590</v>
      </c>
      <c r="G4872" s="343">
        <v>4.62</v>
      </c>
      <c r="H4872" s="342" t="s">
        <v>6594</v>
      </c>
      <c r="I4872" s="342" t="s">
        <v>6575</v>
      </c>
      <c r="J4872" s="342" t="s">
        <v>6755</v>
      </c>
      <c r="K4872" s="581" t="s">
        <v>7526</v>
      </c>
      <c r="L4872" s="344" t="s">
        <v>4090</v>
      </c>
      <c r="N4872" s="344" t="s">
        <v>9231</v>
      </c>
      <c r="O4872" s="341">
        <v>0</v>
      </c>
    </row>
    <row r="4873" spans="1:15" x14ac:dyDescent="0.2">
      <c r="A4873" s="341" t="s">
        <v>9257</v>
      </c>
      <c r="B4873" s="341" t="s">
        <v>9293</v>
      </c>
      <c r="C4873" s="342" t="s">
        <v>6842</v>
      </c>
      <c r="D4873" s="342" t="s">
        <v>6843</v>
      </c>
      <c r="E4873" s="342" t="s">
        <v>9321</v>
      </c>
      <c r="F4873" s="342" t="s">
        <v>6590</v>
      </c>
      <c r="G4873" s="343">
        <v>6.3</v>
      </c>
      <c r="H4873" s="342" t="s">
        <v>6594</v>
      </c>
      <c r="I4873" s="342" t="s">
        <v>6575</v>
      </c>
      <c r="J4873" s="342" t="s">
        <v>6755</v>
      </c>
      <c r="K4873" s="581" t="s">
        <v>8667</v>
      </c>
      <c r="L4873" s="344" t="s">
        <v>4090</v>
      </c>
      <c r="N4873" s="344" t="s">
        <v>9231</v>
      </c>
      <c r="O4873" s="341">
        <v>0</v>
      </c>
    </row>
    <row r="4874" spans="1:15" x14ac:dyDescent="0.2">
      <c r="A4874" s="341" t="s">
        <v>9257</v>
      </c>
      <c r="B4874" s="341" t="s">
        <v>9293</v>
      </c>
      <c r="C4874" s="342" t="s">
        <v>6842</v>
      </c>
      <c r="D4874" s="342" t="s">
        <v>6843</v>
      </c>
      <c r="E4874" s="342" t="s">
        <v>9337</v>
      </c>
      <c r="F4874" s="342" t="s">
        <v>6590</v>
      </c>
      <c r="G4874" s="343">
        <v>2.8000000000000003</v>
      </c>
      <c r="H4874" s="342" t="s">
        <v>6594</v>
      </c>
      <c r="I4874" s="342" t="s">
        <v>6575</v>
      </c>
      <c r="J4874" s="342" t="s">
        <v>6755</v>
      </c>
      <c r="K4874" s="581" t="s">
        <v>8667</v>
      </c>
      <c r="L4874" s="344" t="s">
        <v>4090</v>
      </c>
      <c r="N4874" s="344" t="s">
        <v>9231</v>
      </c>
      <c r="O4874" s="341">
        <v>0</v>
      </c>
    </row>
    <row r="4875" spans="1:15" x14ac:dyDescent="0.2">
      <c r="A4875" s="341" t="s">
        <v>9257</v>
      </c>
      <c r="B4875" s="341" t="s">
        <v>9293</v>
      </c>
      <c r="C4875" s="342" t="s">
        <v>6842</v>
      </c>
      <c r="D4875" s="342" t="s">
        <v>6843</v>
      </c>
      <c r="E4875" s="342" t="s">
        <v>9322</v>
      </c>
      <c r="F4875" s="342" t="s">
        <v>6590</v>
      </c>
      <c r="G4875" s="343">
        <v>3.7</v>
      </c>
      <c r="H4875" s="342" t="s">
        <v>6594</v>
      </c>
      <c r="I4875" s="342" t="s">
        <v>6575</v>
      </c>
      <c r="J4875" s="342" t="s">
        <v>6755</v>
      </c>
      <c r="K4875" s="581" t="s">
        <v>8667</v>
      </c>
      <c r="L4875" s="344" t="s">
        <v>4090</v>
      </c>
      <c r="N4875" s="344" t="s">
        <v>9231</v>
      </c>
      <c r="O4875" s="341">
        <v>0</v>
      </c>
    </row>
    <row r="4876" spans="1:15" x14ac:dyDescent="0.2">
      <c r="A4876" s="341" t="s">
        <v>9257</v>
      </c>
      <c r="B4876" s="341" t="s">
        <v>9293</v>
      </c>
      <c r="C4876" s="342" t="s">
        <v>6842</v>
      </c>
      <c r="D4876" s="342" t="s">
        <v>6843</v>
      </c>
      <c r="E4876" s="342" t="s">
        <v>9323</v>
      </c>
      <c r="F4876" s="342" t="s">
        <v>6590</v>
      </c>
      <c r="G4876" s="343">
        <v>12.6</v>
      </c>
      <c r="H4876" s="342" t="s">
        <v>6594</v>
      </c>
      <c r="I4876" s="342" t="s">
        <v>6575</v>
      </c>
      <c r="J4876" s="342" t="s">
        <v>6755</v>
      </c>
      <c r="K4876" s="581" t="s">
        <v>8122</v>
      </c>
      <c r="L4876" s="344" t="s">
        <v>4090</v>
      </c>
      <c r="N4876" s="344" t="s">
        <v>9231</v>
      </c>
      <c r="O4876" s="341">
        <v>0</v>
      </c>
    </row>
    <row r="4877" spans="1:15" x14ac:dyDescent="0.2">
      <c r="A4877" s="341" t="s">
        <v>9257</v>
      </c>
      <c r="B4877" s="341" t="s">
        <v>9293</v>
      </c>
      <c r="C4877" s="342" t="s">
        <v>6842</v>
      </c>
      <c r="D4877" s="342" t="s">
        <v>6843</v>
      </c>
      <c r="E4877" s="342" t="s">
        <v>9255</v>
      </c>
      <c r="F4877" s="342" t="s">
        <v>6590</v>
      </c>
      <c r="G4877" s="343">
        <v>5.2</v>
      </c>
      <c r="H4877" s="342" t="s">
        <v>6594</v>
      </c>
      <c r="I4877" s="342" t="s">
        <v>6575</v>
      </c>
      <c r="J4877" s="342" t="s">
        <v>6755</v>
      </c>
      <c r="K4877" s="581" t="s">
        <v>6905</v>
      </c>
      <c r="L4877" s="344" t="s">
        <v>4090</v>
      </c>
      <c r="N4877" s="344" t="s">
        <v>9231</v>
      </c>
      <c r="O4877" s="341">
        <v>0</v>
      </c>
    </row>
    <row r="4878" spans="1:15" x14ac:dyDescent="0.2">
      <c r="A4878" s="341" t="s">
        <v>9257</v>
      </c>
      <c r="B4878" s="341" t="s">
        <v>9293</v>
      </c>
      <c r="C4878" s="342" t="s">
        <v>6842</v>
      </c>
      <c r="D4878" s="342" t="s">
        <v>6843</v>
      </c>
      <c r="E4878" s="342" t="s">
        <v>9255</v>
      </c>
      <c r="F4878" s="342" t="s">
        <v>6590</v>
      </c>
      <c r="G4878" s="343">
        <v>3.89</v>
      </c>
      <c r="H4878" s="342" t="s">
        <v>6594</v>
      </c>
      <c r="I4878" s="342" t="s">
        <v>6575</v>
      </c>
      <c r="J4878" s="342" t="s">
        <v>6755</v>
      </c>
      <c r="K4878" s="581" t="s">
        <v>7363</v>
      </c>
      <c r="L4878" s="344" t="s">
        <v>4090</v>
      </c>
      <c r="N4878" s="344" t="s">
        <v>9231</v>
      </c>
      <c r="O4878" s="341">
        <v>0</v>
      </c>
    </row>
    <row r="4879" spans="1:15" x14ac:dyDescent="0.2">
      <c r="A4879" s="341" t="s">
        <v>9257</v>
      </c>
      <c r="B4879" s="341" t="s">
        <v>9293</v>
      </c>
      <c r="C4879" s="342" t="s">
        <v>6842</v>
      </c>
      <c r="D4879" s="342" t="s">
        <v>6843</v>
      </c>
      <c r="E4879" s="342" t="s">
        <v>9321</v>
      </c>
      <c r="F4879" s="342" t="s">
        <v>6590</v>
      </c>
      <c r="G4879" s="343">
        <v>7.11</v>
      </c>
      <c r="H4879" s="342" t="s">
        <v>6594</v>
      </c>
      <c r="I4879" s="342" t="s">
        <v>6575</v>
      </c>
      <c r="J4879" s="342" t="s">
        <v>6755</v>
      </c>
      <c r="K4879" s="581" t="s">
        <v>8668</v>
      </c>
      <c r="L4879" s="344" t="s">
        <v>4090</v>
      </c>
      <c r="N4879" s="344" t="s">
        <v>9231</v>
      </c>
      <c r="O4879" s="341">
        <v>0</v>
      </c>
    </row>
    <row r="4880" spans="1:15" x14ac:dyDescent="0.2">
      <c r="A4880" s="341" t="s">
        <v>9257</v>
      </c>
      <c r="B4880" s="341" t="s">
        <v>9293</v>
      </c>
      <c r="C4880" s="342" t="s">
        <v>6842</v>
      </c>
      <c r="D4880" s="342" t="s">
        <v>6843</v>
      </c>
      <c r="E4880" s="342" t="s">
        <v>9328</v>
      </c>
      <c r="F4880" s="342" t="s">
        <v>6590</v>
      </c>
      <c r="G4880" s="343">
        <v>10.08</v>
      </c>
      <c r="H4880" s="342" t="s">
        <v>6594</v>
      </c>
      <c r="I4880" s="342" t="s">
        <v>6575</v>
      </c>
      <c r="J4880" s="342" t="s">
        <v>6755</v>
      </c>
      <c r="K4880" s="581" t="s">
        <v>8669</v>
      </c>
      <c r="L4880" s="344" t="s">
        <v>4090</v>
      </c>
      <c r="N4880" s="344" t="s">
        <v>9231</v>
      </c>
      <c r="O4880" s="341">
        <v>0</v>
      </c>
    </row>
    <row r="4881" spans="1:15" x14ac:dyDescent="0.2">
      <c r="A4881" s="341" t="s">
        <v>9257</v>
      </c>
      <c r="B4881" s="341" t="s">
        <v>9293</v>
      </c>
      <c r="C4881" s="342" t="s">
        <v>6842</v>
      </c>
      <c r="D4881" s="342" t="s">
        <v>6843</v>
      </c>
      <c r="E4881" s="342" t="s">
        <v>9323</v>
      </c>
      <c r="F4881" s="342" t="s">
        <v>6590</v>
      </c>
      <c r="G4881" s="343">
        <v>5.2</v>
      </c>
      <c r="H4881" s="342" t="s">
        <v>6594</v>
      </c>
      <c r="I4881" s="342" t="s">
        <v>6575</v>
      </c>
      <c r="J4881" s="342" t="s">
        <v>6755</v>
      </c>
      <c r="K4881" s="581" t="s">
        <v>7527</v>
      </c>
      <c r="L4881" s="344" t="s">
        <v>4090</v>
      </c>
      <c r="N4881" s="344" t="s">
        <v>9231</v>
      </c>
      <c r="O4881" s="341">
        <v>0</v>
      </c>
    </row>
    <row r="4882" spans="1:15" x14ac:dyDescent="0.2">
      <c r="A4882" s="341" t="s">
        <v>9257</v>
      </c>
      <c r="B4882" s="341" t="s">
        <v>9293</v>
      </c>
      <c r="C4882" s="342" t="s">
        <v>8652</v>
      </c>
      <c r="D4882" s="342" t="s">
        <v>6843</v>
      </c>
      <c r="E4882" s="342" t="s">
        <v>9255</v>
      </c>
      <c r="F4882" s="342" t="s">
        <v>6590</v>
      </c>
      <c r="G4882" s="343">
        <v>3.46</v>
      </c>
      <c r="H4882" s="342" t="s">
        <v>6594</v>
      </c>
      <c r="I4882" s="342" t="s">
        <v>6575</v>
      </c>
      <c r="J4882" s="342" t="s">
        <v>6755</v>
      </c>
      <c r="K4882" s="581" t="s">
        <v>8670</v>
      </c>
      <c r="L4882" s="344" t="s">
        <v>4090</v>
      </c>
      <c r="N4882" s="344" t="s">
        <v>9231</v>
      </c>
      <c r="O4882" s="341">
        <v>0</v>
      </c>
    </row>
    <row r="4883" spans="1:15" x14ac:dyDescent="0.2">
      <c r="A4883" s="341" t="s">
        <v>9257</v>
      </c>
      <c r="B4883" s="341" t="s">
        <v>9293</v>
      </c>
      <c r="C4883" s="342" t="s">
        <v>6842</v>
      </c>
      <c r="D4883" s="342" t="s">
        <v>6843</v>
      </c>
      <c r="E4883" s="342" t="s">
        <v>9321</v>
      </c>
      <c r="F4883" s="342" t="s">
        <v>6590</v>
      </c>
      <c r="G4883" s="343">
        <v>5.04</v>
      </c>
      <c r="H4883" s="342" t="s">
        <v>6594</v>
      </c>
      <c r="I4883" s="342" t="s">
        <v>6575</v>
      </c>
      <c r="J4883" s="342" t="s">
        <v>6755</v>
      </c>
      <c r="K4883" s="581" t="s">
        <v>8671</v>
      </c>
      <c r="L4883" s="344" t="s">
        <v>4090</v>
      </c>
      <c r="N4883" s="344" t="s">
        <v>9231</v>
      </c>
      <c r="O4883" s="341">
        <v>0</v>
      </c>
    </row>
    <row r="4884" spans="1:15" x14ac:dyDescent="0.2">
      <c r="A4884" s="341" t="s">
        <v>9257</v>
      </c>
      <c r="B4884" s="341" t="s">
        <v>9293</v>
      </c>
      <c r="C4884" s="342" t="s">
        <v>8632</v>
      </c>
      <c r="D4884" s="342" t="s">
        <v>6843</v>
      </c>
      <c r="E4884" s="342" t="s">
        <v>9325</v>
      </c>
      <c r="F4884" s="342" t="s">
        <v>6590</v>
      </c>
      <c r="G4884" s="343">
        <v>14</v>
      </c>
      <c r="H4884" s="342" t="s">
        <v>6594</v>
      </c>
      <c r="I4884" s="342" t="s">
        <v>6575</v>
      </c>
      <c r="J4884" s="342" t="s">
        <v>6755</v>
      </c>
      <c r="K4884" s="581" t="s">
        <v>6988</v>
      </c>
      <c r="L4884" s="344" t="s">
        <v>4090</v>
      </c>
      <c r="N4884" s="344" t="s">
        <v>9231</v>
      </c>
      <c r="O4884" s="341">
        <v>0</v>
      </c>
    </row>
    <row r="4885" spans="1:15" x14ac:dyDescent="0.2">
      <c r="A4885" s="341" t="s">
        <v>9257</v>
      </c>
      <c r="B4885" s="341" t="s">
        <v>9293</v>
      </c>
      <c r="C4885" s="342" t="s">
        <v>6842</v>
      </c>
      <c r="D4885" s="342" t="s">
        <v>6843</v>
      </c>
      <c r="E4885" s="342" t="s">
        <v>9337</v>
      </c>
      <c r="F4885" s="342" t="s">
        <v>6590</v>
      </c>
      <c r="G4885" s="343">
        <v>4.63</v>
      </c>
      <c r="H4885" s="342" t="s">
        <v>6594</v>
      </c>
      <c r="I4885" s="342" t="s">
        <v>6575</v>
      </c>
      <c r="J4885" s="342" t="s">
        <v>6755</v>
      </c>
      <c r="K4885" s="581" t="s">
        <v>7260</v>
      </c>
      <c r="L4885" s="344" t="s">
        <v>4090</v>
      </c>
      <c r="N4885" s="344" t="s">
        <v>9231</v>
      </c>
      <c r="O4885" s="341">
        <v>0</v>
      </c>
    </row>
    <row r="4886" spans="1:15" x14ac:dyDescent="0.2">
      <c r="A4886" s="341" t="s">
        <v>9257</v>
      </c>
      <c r="B4886" s="341" t="s">
        <v>9293</v>
      </c>
      <c r="C4886" s="342" t="s">
        <v>8632</v>
      </c>
      <c r="D4886" s="342" t="s">
        <v>6843</v>
      </c>
      <c r="E4886" s="342" t="s">
        <v>9323</v>
      </c>
      <c r="F4886" s="342" t="s">
        <v>6590</v>
      </c>
      <c r="G4886" s="343">
        <v>12.700000000000001</v>
      </c>
      <c r="H4886" s="342" t="s">
        <v>6594</v>
      </c>
      <c r="I4886" s="342" t="s">
        <v>6575</v>
      </c>
      <c r="J4886" s="342" t="s">
        <v>6755</v>
      </c>
      <c r="K4886" s="581" t="s">
        <v>7261</v>
      </c>
      <c r="L4886" s="344" t="s">
        <v>4090</v>
      </c>
      <c r="N4886" s="344" t="s">
        <v>9231</v>
      </c>
      <c r="O4886" s="341">
        <v>0</v>
      </c>
    </row>
    <row r="4887" spans="1:15" x14ac:dyDescent="0.2">
      <c r="A4887" s="341" t="s">
        <v>9257</v>
      </c>
      <c r="B4887" s="341" t="s">
        <v>9293</v>
      </c>
      <c r="C4887" s="342" t="s">
        <v>6842</v>
      </c>
      <c r="D4887" s="342" t="s">
        <v>6843</v>
      </c>
      <c r="E4887" s="342" t="s">
        <v>9255</v>
      </c>
      <c r="F4887" s="342" t="s">
        <v>6590</v>
      </c>
      <c r="G4887" s="343">
        <v>3.13</v>
      </c>
      <c r="H4887" s="342" t="s">
        <v>6594</v>
      </c>
      <c r="I4887" s="342" t="s">
        <v>6575</v>
      </c>
      <c r="J4887" s="342" t="s">
        <v>6755</v>
      </c>
      <c r="K4887" s="581" t="s">
        <v>7261</v>
      </c>
      <c r="L4887" s="344" t="s">
        <v>4090</v>
      </c>
      <c r="N4887" s="344" t="s">
        <v>9231</v>
      </c>
      <c r="O4887" s="341">
        <v>0</v>
      </c>
    </row>
    <row r="4888" spans="1:15" x14ac:dyDescent="0.2">
      <c r="A4888" s="341" t="s">
        <v>9257</v>
      </c>
      <c r="B4888" s="341" t="s">
        <v>9293</v>
      </c>
      <c r="C4888" s="342" t="s">
        <v>6842</v>
      </c>
      <c r="D4888" s="342" t="s">
        <v>6843</v>
      </c>
      <c r="E4888" s="342" t="s">
        <v>9255</v>
      </c>
      <c r="F4888" s="342" t="s">
        <v>6590</v>
      </c>
      <c r="G4888" s="343">
        <v>4.74</v>
      </c>
      <c r="H4888" s="342" t="s">
        <v>6594</v>
      </c>
      <c r="I4888" s="342" t="s">
        <v>6575</v>
      </c>
      <c r="J4888" s="342" t="s">
        <v>6755</v>
      </c>
      <c r="K4888" s="581" t="s">
        <v>7807</v>
      </c>
      <c r="L4888" s="344" t="s">
        <v>4090</v>
      </c>
      <c r="N4888" s="344" t="s">
        <v>9231</v>
      </c>
      <c r="O4888" s="341">
        <v>0</v>
      </c>
    </row>
    <row r="4889" spans="1:15" x14ac:dyDescent="0.2">
      <c r="A4889" s="341" t="s">
        <v>9257</v>
      </c>
      <c r="B4889" s="341" t="s">
        <v>9293</v>
      </c>
      <c r="C4889" s="342" t="s">
        <v>6842</v>
      </c>
      <c r="D4889" s="342" t="s">
        <v>6843</v>
      </c>
      <c r="E4889" s="342" t="s">
        <v>9319</v>
      </c>
      <c r="F4889" s="342" t="s">
        <v>6590</v>
      </c>
      <c r="G4889" s="343">
        <v>6.66</v>
      </c>
      <c r="H4889" s="342" t="s">
        <v>6594</v>
      </c>
      <c r="I4889" s="342" t="s">
        <v>6575</v>
      </c>
      <c r="J4889" s="342" t="s">
        <v>6755</v>
      </c>
      <c r="K4889" s="581" t="s">
        <v>7263</v>
      </c>
      <c r="L4889" s="344" t="s">
        <v>4090</v>
      </c>
      <c r="N4889" s="344" t="s">
        <v>9231</v>
      </c>
      <c r="O4889" s="341">
        <v>0</v>
      </c>
    </row>
    <row r="4890" spans="1:15" x14ac:dyDescent="0.2">
      <c r="A4890" s="341" t="s">
        <v>9257</v>
      </c>
      <c r="B4890" s="341" t="s">
        <v>9293</v>
      </c>
      <c r="C4890" s="342" t="s">
        <v>8652</v>
      </c>
      <c r="D4890" s="342" t="s">
        <v>6843</v>
      </c>
      <c r="E4890" s="342" t="s">
        <v>9321</v>
      </c>
      <c r="F4890" s="342" t="s">
        <v>6590</v>
      </c>
      <c r="G4890" s="343">
        <v>1.5</v>
      </c>
      <c r="H4890" s="342" t="s">
        <v>6594</v>
      </c>
      <c r="I4890" s="342" t="s">
        <v>6575</v>
      </c>
      <c r="J4890" s="342" t="s">
        <v>6755</v>
      </c>
      <c r="K4890" s="581" t="s">
        <v>7263</v>
      </c>
      <c r="L4890" s="344" t="s">
        <v>4090</v>
      </c>
      <c r="N4890" s="344" t="s">
        <v>9231</v>
      </c>
      <c r="O4890" s="341">
        <v>0</v>
      </c>
    </row>
    <row r="4891" spans="1:15" x14ac:dyDescent="0.2">
      <c r="A4891" s="341" t="s">
        <v>9257</v>
      </c>
      <c r="B4891" s="341" t="s">
        <v>9293</v>
      </c>
      <c r="C4891" s="342" t="s">
        <v>6842</v>
      </c>
      <c r="D4891" s="342" t="s">
        <v>6843</v>
      </c>
      <c r="E4891" s="342" t="s">
        <v>9337</v>
      </c>
      <c r="F4891" s="342" t="s">
        <v>6590</v>
      </c>
      <c r="G4891" s="343">
        <v>30</v>
      </c>
      <c r="H4891" s="342" t="s">
        <v>6594</v>
      </c>
      <c r="I4891" s="342" t="s">
        <v>6575</v>
      </c>
      <c r="J4891" s="342" t="s">
        <v>6755</v>
      </c>
      <c r="K4891" s="581" t="s">
        <v>7263</v>
      </c>
      <c r="L4891" s="344" t="s">
        <v>4090</v>
      </c>
      <c r="N4891" s="344" t="s">
        <v>9231</v>
      </c>
      <c r="O4891" s="341">
        <v>0</v>
      </c>
    </row>
    <row r="4892" spans="1:15" x14ac:dyDescent="0.2">
      <c r="A4892" s="341" t="s">
        <v>9257</v>
      </c>
      <c r="B4892" s="341" t="s">
        <v>9293</v>
      </c>
      <c r="C4892" s="342" t="s">
        <v>8632</v>
      </c>
      <c r="D4892" s="342" t="s">
        <v>6843</v>
      </c>
      <c r="E4892" s="342" t="s">
        <v>9326</v>
      </c>
      <c r="F4892" s="342" t="s">
        <v>6590</v>
      </c>
      <c r="G4892" s="343">
        <v>5.2</v>
      </c>
      <c r="H4892" s="342" t="s">
        <v>6594</v>
      </c>
      <c r="I4892" s="342" t="s">
        <v>6575</v>
      </c>
      <c r="J4892" s="342" t="s">
        <v>6755</v>
      </c>
      <c r="K4892" s="581" t="s">
        <v>8672</v>
      </c>
      <c r="L4892" s="344" t="s">
        <v>4090</v>
      </c>
      <c r="N4892" s="344" t="s">
        <v>9231</v>
      </c>
      <c r="O4892" s="341">
        <v>0</v>
      </c>
    </row>
    <row r="4893" spans="1:15" x14ac:dyDescent="0.2">
      <c r="A4893" s="341" t="s">
        <v>9257</v>
      </c>
      <c r="B4893" s="341" t="s">
        <v>9293</v>
      </c>
      <c r="C4893" s="342" t="s">
        <v>8652</v>
      </c>
      <c r="D4893" s="342" t="s">
        <v>6843</v>
      </c>
      <c r="E4893" s="342" t="s">
        <v>9332</v>
      </c>
      <c r="F4893" s="342" t="s">
        <v>6590</v>
      </c>
      <c r="G4893" s="343">
        <v>33.6</v>
      </c>
      <c r="H4893" s="342" t="s">
        <v>6594</v>
      </c>
      <c r="I4893" s="342" t="s">
        <v>6575</v>
      </c>
      <c r="J4893" s="342" t="s">
        <v>6755</v>
      </c>
      <c r="K4893" s="581" t="s">
        <v>7921</v>
      </c>
      <c r="L4893" s="344" t="s">
        <v>4090</v>
      </c>
      <c r="N4893" s="344" t="s">
        <v>9231</v>
      </c>
      <c r="O4893" s="341">
        <v>0</v>
      </c>
    </row>
    <row r="4894" spans="1:15" x14ac:dyDescent="0.2">
      <c r="A4894" s="341" t="s">
        <v>9257</v>
      </c>
      <c r="B4894" s="341" t="s">
        <v>9293</v>
      </c>
      <c r="C4894" s="342" t="s">
        <v>6599</v>
      </c>
      <c r="D4894" s="342" t="s">
        <v>6600</v>
      </c>
      <c r="E4894" s="342" t="s">
        <v>9255</v>
      </c>
      <c r="F4894" s="342" t="s">
        <v>6568</v>
      </c>
      <c r="G4894" s="343">
        <v>34</v>
      </c>
      <c r="H4894" s="342" t="s">
        <v>6594</v>
      </c>
      <c r="I4894" s="342" t="s">
        <v>6575</v>
      </c>
      <c r="J4894" s="342" t="s">
        <v>6755</v>
      </c>
      <c r="K4894" s="581" t="s">
        <v>8126</v>
      </c>
      <c r="L4894" s="344" t="s">
        <v>4090</v>
      </c>
      <c r="N4894" s="344" t="s">
        <v>4090</v>
      </c>
      <c r="O4894" s="341">
        <v>0</v>
      </c>
    </row>
    <row r="4895" spans="1:15" x14ac:dyDescent="0.2">
      <c r="A4895" s="341" t="s">
        <v>9257</v>
      </c>
      <c r="B4895" s="341" t="s">
        <v>9293</v>
      </c>
      <c r="C4895" s="342" t="s">
        <v>6842</v>
      </c>
      <c r="D4895" s="342" t="s">
        <v>6843</v>
      </c>
      <c r="E4895" s="342" t="s">
        <v>9324</v>
      </c>
      <c r="F4895" s="342" t="s">
        <v>6590</v>
      </c>
      <c r="G4895" s="343">
        <v>5.4</v>
      </c>
      <c r="H4895" s="342" t="s">
        <v>6594</v>
      </c>
      <c r="I4895" s="342" t="s">
        <v>6575</v>
      </c>
      <c r="J4895" s="342" t="s">
        <v>6755</v>
      </c>
      <c r="K4895" s="581" t="s">
        <v>8673</v>
      </c>
      <c r="L4895" s="344" t="s">
        <v>4090</v>
      </c>
      <c r="N4895" s="344" t="s">
        <v>9231</v>
      </c>
      <c r="O4895" s="341">
        <v>0</v>
      </c>
    </row>
    <row r="4896" spans="1:15" x14ac:dyDescent="0.2">
      <c r="A4896" s="341" t="s">
        <v>9257</v>
      </c>
      <c r="B4896" s="341" t="s">
        <v>9293</v>
      </c>
      <c r="C4896" s="342" t="s">
        <v>6842</v>
      </c>
      <c r="D4896" s="342" t="s">
        <v>6843</v>
      </c>
      <c r="E4896" s="342" t="s">
        <v>9325</v>
      </c>
      <c r="F4896" s="342" t="s">
        <v>6590</v>
      </c>
      <c r="G4896" s="343">
        <v>4.6000000000000005</v>
      </c>
      <c r="H4896" s="342" t="s">
        <v>6594</v>
      </c>
      <c r="I4896" s="342" t="s">
        <v>6575</v>
      </c>
      <c r="J4896" s="342" t="s">
        <v>6755</v>
      </c>
      <c r="K4896" s="581" t="s">
        <v>8558</v>
      </c>
      <c r="L4896" s="344" t="s">
        <v>4090</v>
      </c>
      <c r="N4896" s="344" t="s">
        <v>9231</v>
      </c>
      <c r="O4896" s="341">
        <v>0</v>
      </c>
    </row>
    <row r="4897" spans="1:15" x14ac:dyDescent="0.2">
      <c r="A4897" s="341" t="s">
        <v>9257</v>
      </c>
      <c r="B4897" s="341" t="s">
        <v>9293</v>
      </c>
      <c r="C4897" s="342" t="s">
        <v>6842</v>
      </c>
      <c r="D4897" s="342" t="s">
        <v>6843</v>
      </c>
      <c r="E4897" s="342" t="s">
        <v>9324</v>
      </c>
      <c r="F4897" s="342" t="s">
        <v>6590</v>
      </c>
      <c r="G4897" s="343">
        <v>7.92</v>
      </c>
      <c r="H4897" s="342" t="s">
        <v>6594</v>
      </c>
      <c r="I4897" s="342" t="s">
        <v>6575</v>
      </c>
      <c r="J4897" s="342" t="s">
        <v>6755</v>
      </c>
      <c r="K4897" s="581" t="s">
        <v>8674</v>
      </c>
      <c r="L4897" s="344" t="s">
        <v>4090</v>
      </c>
      <c r="N4897" s="344" t="s">
        <v>9231</v>
      </c>
      <c r="O4897" s="341">
        <v>0</v>
      </c>
    </row>
    <row r="4898" spans="1:15" x14ac:dyDescent="0.2">
      <c r="A4898" s="341" t="s">
        <v>9257</v>
      </c>
      <c r="B4898" s="341" t="s">
        <v>9293</v>
      </c>
      <c r="C4898" s="342" t="s">
        <v>6842</v>
      </c>
      <c r="D4898" s="342" t="s">
        <v>6843</v>
      </c>
      <c r="E4898" s="342" t="s">
        <v>9333</v>
      </c>
      <c r="F4898" s="342" t="s">
        <v>6590</v>
      </c>
      <c r="G4898" s="343">
        <v>8.6300000000000008</v>
      </c>
      <c r="H4898" s="342" t="s">
        <v>6594</v>
      </c>
      <c r="I4898" s="342" t="s">
        <v>6575</v>
      </c>
      <c r="J4898" s="342" t="s">
        <v>6755</v>
      </c>
      <c r="K4898" s="581" t="s">
        <v>8176</v>
      </c>
      <c r="L4898" s="344" t="s">
        <v>4090</v>
      </c>
      <c r="N4898" s="344" t="s">
        <v>9231</v>
      </c>
      <c r="O4898" s="341">
        <v>0</v>
      </c>
    </row>
    <row r="4899" spans="1:15" x14ac:dyDescent="0.2">
      <c r="A4899" s="341" t="s">
        <v>9257</v>
      </c>
      <c r="B4899" s="341" t="s">
        <v>9293</v>
      </c>
      <c r="C4899" s="342" t="s">
        <v>6842</v>
      </c>
      <c r="D4899" s="342" t="s">
        <v>6843</v>
      </c>
      <c r="E4899" s="342" t="s">
        <v>9319</v>
      </c>
      <c r="F4899" s="342" t="s">
        <v>6590</v>
      </c>
      <c r="G4899" s="343">
        <v>4.4400000000000004</v>
      </c>
      <c r="H4899" s="342" t="s">
        <v>6594</v>
      </c>
      <c r="I4899" s="342" t="s">
        <v>6575</v>
      </c>
      <c r="J4899" s="342" t="s">
        <v>6755</v>
      </c>
      <c r="K4899" s="581" t="s">
        <v>8675</v>
      </c>
      <c r="L4899" s="344" t="s">
        <v>4090</v>
      </c>
      <c r="N4899" s="344" t="s">
        <v>9231</v>
      </c>
      <c r="O4899" s="341">
        <v>0</v>
      </c>
    </row>
    <row r="4900" spans="1:15" x14ac:dyDescent="0.2">
      <c r="A4900" s="341" t="s">
        <v>9257</v>
      </c>
      <c r="B4900" s="341" t="s">
        <v>9293</v>
      </c>
      <c r="C4900" s="342" t="s">
        <v>6842</v>
      </c>
      <c r="D4900" s="342" t="s">
        <v>6843</v>
      </c>
      <c r="E4900" s="342" t="s">
        <v>9326</v>
      </c>
      <c r="F4900" s="342" t="s">
        <v>6590</v>
      </c>
      <c r="G4900" s="343">
        <v>5.1000000000000005</v>
      </c>
      <c r="H4900" s="342" t="s">
        <v>6594</v>
      </c>
      <c r="I4900" s="342" t="s">
        <v>6575</v>
      </c>
      <c r="J4900" s="342" t="s">
        <v>6755</v>
      </c>
      <c r="K4900" s="581" t="s">
        <v>7787</v>
      </c>
      <c r="L4900" s="344" t="s">
        <v>4090</v>
      </c>
      <c r="N4900" s="344" t="s">
        <v>9231</v>
      </c>
      <c r="O4900" s="341">
        <v>0</v>
      </c>
    </row>
    <row r="4901" spans="1:15" x14ac:dyDescent="0.2">
      <c r="A4901" s="341" t="s">
        <v>9257</v>
      </c>
      <c r="B4901" s="341" t="s">
        <v>9293</v>
      </c>
      <c r="C4901" s="342" t="s">
        <v>8632</v>
      </c>
      <c r="D4901" s="342" t="s">
        <v>6843</v>
      </c>
      <c r="E4901" s="342" t="s">
        <v>9326</v>
      </c>
      <c r="F4901" s="342" t="s">
        <v>6590</v>
      </c>
      <c r="G4901" s="343">
        <v>16.72</v>
      </c>
      <c r="H4901" s="342" t="s">
        <v>6594</v>
      </c>
      <c r="I4901" s="342" t="s">
        <v>6575</v>
      </c>
      <c r="J4901" s="342" t="s">
        <v>6755</v>
      </c>
      <c r="K4901" s="581" t="s">
        <v>7532</v>
      </c>
      <c r="L4901" s="344" t="s">
        <v>4090</v>
      </c>
      <c r="N4901" s="344" t="s">
        <v>9231</v>
      </c>
      <c r="O4901" s="341">
        <v>0</v>
      </c>
    </row>
    <row r="4902" spans="1:15" x14ac:dyDescent="0.2">
      <c r="A4902" s="341" t="s">
        <v>9257</v>
      </c>
      <c r="B4902" s="341" t="s">
        <v>9293</v>
      </c>
      <c r="C4902" s="342" t="s">
        <v>6842</v>
      </c>
      <c r="D4902" s="342" t="s">
        <v>6843</v>
      </c>
      <c r="E4902" s="342" t="s">
        <v>9333</v>
      </c>
      <c r="F4902" s="342" t="s">
        <v>6590</v>
      </c>
      <c r="G4902" s="343">
        <v>1.05</v>
      </c>
      <c r="H4902" s="342" t="s">
        <v>6594</v>
      </c>
      <c r="I4902" s="342" t="s">
        <v>6575</v>
      </c>
      <c r="J4902" s="342" t="s">
        <v>6755</v>
      </c>
      <c r="K4902" s="581" t="s">
        <v>7471</v>
      </c>
      <c r="L4902" s="344" t="s">
        <v>4090</v>
      </c>
      <c r="N4902" s="344" t="s">
        <v>9231</v>
      </c>
      <c r="O4902" s="341">
        <v>0</v>
      </c>
    </row>
    <row r="4903" spans="1:15" x14ac:dyDescent="0.2">
      <c r="A4903" s="341" t="s">
        <v>9257</v>
      </c>
      <c r="B4903" s="341" t="s">
        <v>9293</v>
      </c>
      <c r="C4903" s="342" t="s">
        <v>8632</v>
      </c>
      <c r="D4903" s="342" t="s">
        <v>6843</v>
      </c>
      <c r="E4903" s="342" t="s">
        <v>9319</v>
      </c>
      <c r="F4903" s="342" t="s">
        <v>6590</v>
      </c>
      <c r="G4903" s="343">
        <v>3.38</v>
      </c>
      <c r="H4903" s="342" t="s">
        <v>6594</v>
      </c>
      <c r="I4903" s="342" t="s">
        <v>6575</v>
      </c>
      <c r="J4903" s="342" t="s">
        <v>6755</v>
      </c>
      <c r="K4903" s="581" t="s">
        <v>8676</v>
      </c>
      <c r="L4903" s="344" t="s">
        <v>4090</v>
      </c>
      <c r="N4903" s="344" t="s">
        <v>9231</v>
      </c>
      <c r="O4903" s="341">
        <v>0</v>
      </c>
    </row>
    <row r="4904" spans="1:15" x14ac:dyDescent="0.2">
      <c r="A4904" s="341" t="s">
        <v>9257</v>
      </c>
      <c r="B4904" s="341" t="s">
        <v>9293</v>
      </c>
      <c r="C4904" s="342" t="s">
        <v>8632</v>
      </c>
      <c r="D4904" s="342" t="s">
        <v>6843</v>
      </c>
      <c r="E4904" s="342" t="s">
        <v>9319</v>
      </c>
      <c r="F4904" s="342" t="s">
        <v>6590</v>
      </c>
      <c r="G4904" s="343">
        <v>4.1399999999999997</v>
      </c>
      <c r="H4904" s="342" t="s">
        <v>6594</v>
      </c>
      <c r="I4904" s="342" t="s">
        <v>6575</v>
      </c>
      <c r="J4904" s="342" t="s">
        <v>6755</v>
      </c>
      <c r="K4904" s="581" t="s">
        <v>8677</v>
      </c>
      <c r="L4904" s="344" t="s">
        <v>4090</v>
      </c>
      <c r="N4904" s="344" t="s">
        <v>9231</v>
      </c>
      <c r="O4904" s="341">
        <v>0</v>
      </c>
    </row>
    <row r="4905" spans="1:15" x14ac:dyDescent="0.2">
      <c r="A4905" s="341" t="s">
        <v>9257</v>
      </c>
      <c r="B4905" s="341" t="s">
        <v>9293</v>
      </c>
      <c r="C4905" s="342" t="s">
        <v>6842</v>
      </c>
      <c r="D4905" s="342" t="s">
        <v>6843</v>
      </c>
      <c r="E4905" s="342" t="s">
        <v>9321</v>
      </c>
      <c r="F4905" s="342" t="s">
        <v>6590</v>
      </c>
      <c r="G4905" s="343">
        <v>4.07</v>
      </c>
      <c r="H4905" s="342" t="s">
        <v>6594</v>
      </c>
      <c r="I4905" s="342" t="s">
        <v>6575</v>
      </c>
      <c r="J4905" s="342" t="s">
        <v>6755</v>
      </c>
      <c r="K4905" s="581" t="s">
        <v>8678</v>
      </c>
      <c r="L4905" s="344" t="s">
        <v>4090</v>
      </c>
      <c r="N4905" s="344" t="s">
        <v>9231</v>
      </c>
      <c r="O4905" s="341">
        <v>0</v>
      </c>
    </row>
    <row r="4906" spans="1:15" x14ac:dyDescent="0.2">
      <c r="A4906" s="341" t="s">
        <v>9257</v>
      </c>
      <c r="B4906" s="341" t="s">
        <v>9293</v>
      </c>
      <c r="C4906" s="342" t="s">
        <v>6842</v>
      </c>
      <c r="D4906" s="342" t="s">
        <v>6843</v>
      </c>
      <c r="E4906" s="342" t="s">
        <v>9331</v>
      </c>
      <c r="F4906" s="342" t="s">
        <v>6590</v>
      </c>
      <c r="G4906" s="343">
        <v>8.5</v>
      </c>
      <c r="H4906" s="342" t="s">
        <v>6594</v>
      </c>
      <c r="I4906" s="342" t="s">
        <v>6575</v>
      </c>
      <c r="J4906" s="342" t="s">
        <v>6755</v>
      </c>
      <c r="K4906" s="581" t="s">
        <v>7629</v>
      </c>
      <c r="L4906" s="344" t="s">
        <v>4090</v>
      </c>
      <c r="N4906" s="344" t="s">
        <v>9231</v>
      </c>
      <c r="O4906" s="341">
        <v>0</v>
      </c>
    </row>
    <row r="4907" spans="1:15" x14ac:dyDescent="0.2">
      <c r="A4907" s="341" t="s">
        <v>9257</v>
      </c>
      <c r="B4907" s="341" t="s">
        <v>9293</v>
      </c>
      <c r="C4907" s="342" t="s">
        <v>6842</v>
      </c>
      <c r="D4907" s="342" t="s">
        <v>6843</v>
      </c>
      <c r="E4907" s="342" t="s">
        <v>9255</v>
      </c>
      <c r="F4907" s="342" t="s">
        <v>6590</v>
      </c>
      <c r="G4907" s="343">
        <v>4.2</v>
      </c>
      <c r="H4907" s="342" t="s">
        <v>6594</v>
      </c>
      <c r="I4907" s="342" t="s">
        <v>6575</v>
      </c>
      <c r="J4907" s="342" t="s">
        <v>6755</v>
      </c>
      <c r="K4907" s="581" t="s">
        <v>8393</v>
      </c>
      <c r="L4907" s="344" t="s">
        <v>4090</v>
      </c>
      <c r="N4907" s="344" t="s">
        <v>9231</v>
      </c>
      <c r="O4907" s="341">
        <v>0</v>
      </c>
    </row>
    <row r="4908" spans="1:15" x14ac:dyDescent="0.2">
      <c r="A4908" s="341" t="s">
        <v>9257</v>
      </c>
      <c r="B4908" s="341" t="s">
        <v>9293</v>
      </c>
      <c r="C4908" s="342" t="s">
        <v>6842</v>
      </c>
      <c r="D4908" s="342" t="s">
        <v>6843</v>
      </c>
      <c r="E4908" s="342" t="s">
        <v>9255</v>
      </c>
      <c r="F4908" s="342" t="s">
        <v>6590</v>
      </c>
      <c r="G4908" s="343">
        <v>4.07</v>
      </c>
      <c r="H4908" s="342" t="s">
        <v>6594</v>
      </c>
      <c r="I4908" s="342" t="s">
        <v>6575</v>
      </c>
      <c r="J4908" s="342" t="s">
        <v>6755</v>
      </c>
      <c r="K4908" s="581" t="s">
        <v>7294</v>
      </c>
      <c r="L4908" s="344" t="s">
        <v>4090</v>
      </c>
      <c r="N4908" s="344" t="s">
        <v>9231</v>
      </c>
      <c r="O4908" s="341">
        <v>0</v>
      </c>
    </row>
    <row r="4909" spans="1:15" x14ac:dyDescent="0.2">
      <c r="A4909" s="341" t="s">
        <v>9257</v>
      </c>
      <c r="B4909" s="341" t="s">
        <v>9293</v>
      </c>
      <c r="C4909" s="342" t="s">
        <v>6842</v>
      </c>
      <c r="D4909" s="342" t="s">
        <v>6843</v>
      </c>
      <c r="E4909" s="342" t="s">
        <v>9319</v>
      </c>
      <c r="F4909" s="342" t="s">
        <v>6590</v>
      </c>
      <c r="G4909" s="343">
        <v>5.55</v>
      </c>
      <c r="H4909" s="342" t="s">
        <v>6594</v>
      </c>
      <c r="I4909" s="342" t="s">
        <v>6575</v>
      </c>
      <c r="J4909" s="342" t="s">
        <v>6755</v>
      </c>
      <c r="K4909" s="581" t="s">
        <v>7298</v>
      </c>
      <c r="L4909" s="344" t="s">
        <v>4090</v>
      </c>
      <c r="N4909" s="344" t="s">
        <v>9231</v>
      </c>
      <c r="O4909" s="341">
        <v>0</v>
      </c>
    </row>
    <row r="4910" spans="1:15" x14ac:dyDescent="0.2">
      <c r="A4910" s="341" t="s">
        <v>9257</v>
      </c>
      <c r="B4910" s="341" t="s">
        <v>9293</v>
      </c>
      <c r="C4910" s="342" t="s">
        <v>6842</v>
      </c>
      <c r="D4910" s="342" t="s">
        <v>6843</v>
      </c>
      <c r="E4910" s="342" t="s">
        <v>9331</v>
      </c>
      <c r="F4910" s="342" t="s">
        <v>6590</v>
      </c>
      <c r="G4910" s="343">
        <v>26.775000000000002</v>
      </c>
      <c r="H4910" s="342" t="s">
        <v>6594</v>
      </c>
      <c r="I4910" s="342" t="s">
        <v>6575</v>
      </c>
      <c r="J4910" s="342" t="s">
        <v>6755</v>
      </c>
      <c r="K4910" s="581" t="s">
        <v>7296</v>
      </c>
      <c r="L4910" s="344" t="s">
        <v>4090</v>
      </c>
      <c r="N4910" s="344" t="s">
        <v>9231</v>
      </c>
      <c r="O4910" s="341">
        <v>0</v>
      </c>
    </row>
    <row r="4911" spans="1:15" x14ac:dyDescent="0.2">
      <c r="A4911" s="341" t="s">
        <v>9257</v>
      </c>
      <c r="B4911" s="341" t="s">
        <v>9293</v>
      </c>
      <c r="C4911" s="342" t="s">
        <v>6842</v>
      </c>
      <c r="D4911" s="342" t="s">
        <v>6843</v>
      </c>
      <c r="E4911" s="342" t="s">
        <v>9322</v>
      </c>
      <c r="F4911" s="342" t="s">
        <v>6590</v>
      </c>
      <c r="G4911" s="343">
        <v>3.7</v>
      </c>
      <c r="H4911" s="342" t="s">
        <v>6594</v>
      </c>
      <c r="I4911" s="342" t="s">
        <v>6575</v>
      </c>
      <c r="J4911" s="342" t="s">
        <v>6755</v>
      </c>
      <c r="K4911" s="581" t="s">
        <v>8679</v>
      </c>
      <c r="L4911" s="344" t="s">
        <v>4090</v>
      </c>
      <c r="N4911" s="344" t="s">
        <v>9231</v>
      </c>
      <c r="O4911" s="341">
        <v>0</v>
      </c>
    </row>
    <row r="4912" spans="1:15" x14ac:dyDescent="0.2">
      <c r="A4912" s="341" t="s">
        <v>9257</v>
      </c>
      <c r="B4912" s="341" t="s">
        <v>9293</v>
      </c>
      <c r="C4912" s="342" t="s">
        <v>6842</v>
      </c>
      <c r="D4912" s="342" t="s">
        <v>6843</v>
      </c>
      <c r="E4912" s="342" t="s">
        <v>9333</v>
      </c>
      <c r="F4912" s="342" t="s">
        <v>6590</v>
      </c>
      <c r="G4912" s="343">
        <v>1.8</v>
      </c>
      <c r="H4912" s="342" t="s">
        <v>6594</v>
      </c>
      <c r="I4912" s="342" t="s">
        <v>6575</v>
      </c>
      <c r="J4912" s="342" t="s">
        <v>6755</v>
      </c>
      <c r="K4912" s="581" t="s">
        <v>8680</v>
      </c>
      <c r="L4912" s="344" t="s">
        <v>4090</v>
      </c>
      <c r="N4912" s="344" t="s">
        <v>9231</v>
      </c>
      <c r="O4912" s="341">
        <v>0</v>
      </c>
    </row>
    <row r="4913" spans="1:15" x14ac:dyDescent="0.2">
      <c r="A4913" s="341" t="s">
        <v>9257</v>
      </c>
      <c r="B4913" s="341" t="s">
        <v>9293</v>
      </c>
      <c r="C4913" s="342" t="s">
        <v>6842</v>
      </c>
      <c r="D4913" s="342" t="s">
        <v>6843</v>
      </c>
      <c r="E4913" s="342" t="s">
        <v>9255</v>
      </c>
      <c r="F4913" s="342" t="s">
        <v>6590</v>
      </c>
      <c r="G4913" s="343">
        <v>8</v>
      </c>
      <c r="H4913" s="342" t="s">
        <v>6594</v>
      </c>
      <c r="I4913" s="342" t="s">
        <v>6575</v>
      </c>
      <c r="J4913" s="342" t="s">
        <v>6755</v>
      </c>
      <c r="K4913" s="581" t="s">
        <v>7876</v>
      </c>
      <c r="L4913" s="344" t="s">
        <v>4090</v>
      </c>
      <c r="N4913" s="344" t="s">
        <v>9231</v>
      </c>
      <c r="O4913" s="341">
        <v>0</v>
      </c>
    </row>
    <row r="4914" spans="1:15" x14ac:dyDescent="0.2">
      <c r="A4914" s="341" t="s">
        <v>9257</v>
      </c>
      <c r="B4914" s="341" t="s">
        <v>9293</v>
      </c>
      <c r="C4914" s="342" t="s">
        <v>6842</v>
      </c>
      <c r="D4914" s="342" t="s">
        <v>6843</v>
      </c>
      <c r="E4914" s="342" t="s">
        <v>9326</v>
      </c>
      <c r="F4914" s="342" t="s">
        <v>6590</v>
      </c>
      <c r="G4914" s="343">
        <v>8.3800000000000008</v>
      </c>
      <c r="H4914" s="342" t="s">
        <v>6594</v>
      </c>
      <c r="I4914" s="342" t="s">
        <v>6575</v>
      </c>
      <c r="J4914" s="342" t="s">
        <v>6755</v>
      </c>
      <c r="K4914" s="581" t="s">
        <v>8681</v>
      </c>
      <c r="L4914" s="344" t="s">
        <v>4090</v>
      </c>
      <c r="N4914" s="344" t="s">
        <v>9231</v>
      </c>
      <c r="O4914" s="341">
        <v>0</v>
      </c>
    </row>
    <row r="4915" spans="1:15" x14ac:dyDescent="0.2">
      <c r="A4915" s="341" t="s">
        <v>9257</v>
      </c>
      <c r="B4915" s="341" t="s">
        <v>9293</v>
      </c>
      <c r="C4915" s="342" t="s">
        <v>6842</v>
      </c>
      <c r="D4915" s="342" t="s">
        <v>6843</v>
      </c>
      <c r="E4915" s="342" t="s">
        <v>9322</v>
      </c>
      <c r="F4915" s="342" t="s">
        <v>6590</v>
      </c>
      <c r="G4915" s="343">
        <v>8.2799999999999994</v>
      </c>
      <c r="H4915" s="342" t="s">
        <v>6594</v>
      </c>
      <c r="I4915" s="342" t="s">
        <v>6575</v>
      </c>
      <c r="J4915" s="342" t="s">
        <v>6755</v>
      </c>
      <c r="K4915" s="581" t="s">
        <v>8682</v>
      </c>
      <c r="L4915" s="344" t="s">
        <v>4090</v>
      </c>
      <c r="N4915" s="344" t="s">
        <v>9231</v>
      </c>
      <c r="O4915" s="341">
        <v>0</v>
      </c>
    </row>
    <row r="4916" spans="1:15" x14ac:dyDescent="0.2">
      <c r="A4916" s="341" t="s">
        <v>9257</v>
      </c>
      <c r="B4916" s="341" t="s">
        <v>9293</v>
      </c>
      <c r="C4916" s="342" t="s">
        <v>6842</v>
      </c>
      <c r="D4916" s="342" t="s">
        <v>6843</v>
      </c>
      <c r="E4916" s="342" t="s">
        <v>9334</v>
      </c>
      <c r="F4916" s="342" t="s">
        <v>6590</v>
      </c>
      <c r="G4916" s="343">
        <v>3.96</v>
      </c>
      <c r="H4916" s="342" t="s">
        <v>6594</v>
      </c>
      <c r="I4916" s="342" t="s">
        <v>6575</v>
      </c>
      <c r="J4916" s="342" t="s">
        <v>6755</v>
      </c>
      <c r="K4916" s="581" t="s">
        <v>8683</v>
      </c>
      <c r="L4916" s="344" t="s">
        <v>4090</v>
      </c>
      <c r="N4916" s="344" t="s">
        <v>9231</v>
      </c>
      <c r="O4916" s="341">
        <v>0</v>
      </c>
    </row>
    <row r="4917" spans="1:15" x14ac:dyDescent="0.2">
      <c r="A4917" s="341" t="s">
        <v>9257</v>
      </c>
      <c r="B4917" s="341" t="s">
        <v>9293</v>
      </c>
      <c r="C4917" s="342" t="s">
        <v>6842</v>
      </c>
      <c r="D4917" s="342" t="s">
        <v>6843</v>
      </c>
      <c r="E4917" s="342" t="s">
        <v>9325</v>
      </c>
      <c r="F4917" s="342" t="s">
        <v>6590</v>
      </c>
      <c r="G4917" s="343">
        <v>5.72</v>
      </c>
      <c r="H4917" s="342" t="s">
        <v>6594</v>
      </c>
      <c r="I4917" s="342" t="s">
        <v>6575</v>
      </c>
      <c r="J4917" s="342" t="s">
        <v>6755</v>
      </c>
      <c r="K4917" s="581" t="s">
        <v>8382</v>
      </c>
      <c r="L4917" s="344" t="s">
        <v>4090</v>
      </c>
      <c r="N4917" s="344" t="s">
        <v>9231</v>
      </c>
      <c r="O4917" s="341">
        <v>0</v>
      </c>
    </row>
    <row r="4918" spans="1:15" x14ac:dyDescent="0.2">
      <c r="A4918" s="341" t="s">
        <v>9257</v>
      </c>
      <c r="B4918" s="341" t="s">
        <v>9293</v>
      </c>
      <c r="C4918" s="342" t="s">
        <v>6842</v>
      </c>
      <c r="D4918" s="342" t="s">
        <v>6843</v>
      </c>
      <c r="E4918" s="342" t="s">
        <v>9331</v>
      </c>
      <c r="F4918" s="342" t="s">
        <v>6590</v>
      </c>
      <c r="G4918" s="343">
        <v>19.78</v>
      </c>
      <c r="H4918" s="342" t="s">
        <v>6594</v>
      </c>
      <c r="I4918" s="342" t="s">
        <v>6575</v>
      </c>
      <c r="J4918" s="342" t="s">
        <v>6755</v>
      </c>
      <c r="K4918" s="581" t="s">
        <v>8081</v>
      </c>
      <c r="L4918" s="344" t="s">
        <v>4090</v>
      </c>
      <c r="N4918" s="344" t="s">
        <v>9231</v>
      </c>
      <c r="O4918" s="341">
        <v>0</v>
      </c>
    </row>
    <row r="4919" spans="1:15" x14ac:dyDescent="0.2">
      <c r="A4919" s="341" t="s">
        <v>9257</v>
      </c>
      <c r="B4919" s="341" t="s">
        <v>9293</v>
      </c>
      <c r="C4919" s="342" t="s">
        <v>6842</v>
      </c>
      <c r="D4919" s="342" t="s">
        <v>6843</v>
      </c>
      <c r="E4919" s="342" t="s">
        <v>9326</v>
      </c>
      <c r="F4919" s="342" t="s">
        <v>6590</v>
      </c>
      <c r="G4919" s="343">
        <v>3.7800000000000002</v>
      </c>
      <c r="H4919" s="342" t="s">
        <v>6594</v>
      </c>
      <c r="I4919" s="342" t="s">
        <v>6575</v>
      </c>
      <c r="J4919" s="342" t="s">
        <v>6755</v>
      </c>
      <c r="K4919" s="581" t="s">
        <v>7477</v>
      </c>
      <c r="L4919" s="344" t="s">
        <v>4090</v>
      </c>
      <c r="N4919" s="344" t="s">
        <v>9231</v>
      </c>
      <c r="O4919" s="341">
        <v>0</v>
      </c>
    </row>
    <row r="4920" spans="1:15" x14ac:dyDescent="0.2">
      <c r="A4920" s="341" t="s">
        <v>9257</v>
      </c>
      <c r="B4920" s="341" t="s">
        <v>9293</v>
      </c>
      <c r="C4920" s="342" t="s">
        <v>6842</v>
      </c>
      <c r="D4920" s="342" t="s">
        <v>6843</v>
      </c>
      <c r="E4920" s="342" t="s">
        <v>9321</v>
      </c>
      <c r="F4920" s="342" t="s">
        <v>6590</v>
      </c>
      <c r="G4920" s="343">
        <v>5.67</v>
      </c>
      <c r="H4920" s="342" t="s">
        <v>6594</v>
      </c>
      <c r="I4920" s="342" t="s">
        <v>6575</v>
      </c>
      <c r="J4920" s="342" t="s">
        <v>6755</v>
      </c>
      <c r="K4920" s="581" t="s">
        <v>6943</v>
      </c>
      <c r="L4920" s="344" t="s">
        <v>4090</v>
      </c>
      <c r="N4920" s="344" t="s">
        <v>9231</v>
      </c>
      <c r="O4920" s="341">
        <v>0</v>
      </c>
    </row>
    <row r="4921" spans="1:15" x14ac:dyDescent="0.2">
      <c r="A4921" s="341" t="s">
        <v>9257</v>
      </c>
      <c r="B4921" s="341" t="s">
        <v>9293</v>
      </c>
      <c r="C4921" s="342" t="s">
        <v>6842</v>
      </c>
      <c r="D4921" s="342" t="s">
        <v>6843</v>
      </c>
      <c r="E4921" s="342" t="s">
        <v>9337</v>
      </c>
      <c r="F4921" s="342" t="s">
        <v>6590</v>
      </c>
      <c r="G4921" s="343">
        <v>8.9700000000000006</v>
      </c>
      <c r="H4921" s="342" t="s">
        <v>6594</v>
      </c>
      <c r="I4921" s="342" t="s">
        <v>6575</v>
      </c>
      <c r="J4921" s="342" t="s">
        <v>6755</v>
      </c>
      <c r="K4921" s="581" t="s">
        <v>7325</v>
      </c>
      <c r="L4921" s="344" t="s">
        <v>4090</v>
      </c>
      <c r="N4921" s="344" t="s">
        <v>9231</v>
      </c>
      <c r="O4921" s="341">
        <v>0</v>
      </c>
    </row>
    <row r="4922" spans="1:15" x14ac:dyDescent="0.2">
      <c r="A4922" s="341" t="s">
        <v>9257</v>
      </c>
      <c r="B4922" s="341" t="s">
        <v>9293</v>
      </c>
      <c r="C4922" s="342" t="s">
        <v>8684</v>
      </c>
      <c r="D4922" s="342" t="s">
        <v>6843</v>
      </c>
      <c r="E4922" s="342" t="s">
        <v>9326</v>
      </c>
      <c r="F4922" s="342" t="s">
        <v>6590</v>
      </c>
      <c r="G4922" s="343">
        <v>5.5</v>
      </c>
      <c r="H4922" s="342" t="s">
        <v>6594</v>
      </c>
      <c r="I4922" s="342" t="s">
        <v>6575</v>
      </c>
      <c r="J4922" s="342" t="s">
        <v>6755</v>
      </c>
      <c r="K4922" s="581" t="s">
        <v>7250</v>
      </c>
      <c r="L4922" s="344" t="s">
        <v>4090</v>
      </c>
      <c r="N4922" s="344" t="s">
        <v>9231</v>
      </c>
      <c r="O4922" s="341">
        <v>0</v>
      </c>
    </row>
    <row r="4923" spans="1:15" x14ac:dyDescent="0.2">
      <c r="A4923" s="341" t="s">
        <v>9257</v>
      </c>
      <c r="B4923" s="341" t="s">
        <v>9293</v>
      </c>
      <c r="C4923" s="342" t="s">
        <v>6842</v>
      </c>
      <c r="D4923" s="342" t="s">
        <v>6843</v>
      </c>
      <c r="E4923" s="342" t="s">
        <v>9337</v>
      </c>
      <c r="F4923" s="342" t="s">
        <v>6590</v>
      </c>
      <c r="G4923" s="343">
        <v>9.6</v>
      </c>
      <c r="H4923" s="342" t="s">
        <v>6594</v>
      </c>
      <c r="I4923" s="342" t="s">
        <v>6575</v>
      </c>
      <c r="J4923" s="342" t="s">
        <v>6755</v>
      </c>
      <c r="K4923" s="581" t="s">
        <v>8685</v>
      </c>
      <c r="L4923" s="344" t="s">
        <v>4090</v>
      </c>
      <c r="N4923" s="344" t="s">
        <v>9231</v>
      </c>
      <c r="O4923" s="341">
        <v>0</v>
      </c>
    </row>
    <row r="4924" spans="1:15" x14ac:dyDescent="0.2">
      <c r="A4924" s="341" t="s">
        <v>9257</v>
      </c>
      <c r="B4924" s="341" t="s">
        <v>9293</v>
      </c>
      <c r="C4924" s="342" t="s">
        <v>6842</v>
      </c>
      <c r="D4924" s="342" t="s">
        <v>6843</v>
      </c>
      <c r="E4924" s="342" t="s">
        <v>9338</v>
      </c>
      <c r="F4924" s="342" t="s">
        <v>6590</v>
      </c>
      <c r="G4924" s="343">
        <v>3.24</v>
      </c>
      <c r="H4924" s="342" t="s">
        <v>6594</v>
      </c>
      <c r="I4924" s="342" t="s">
        <v>6575</v>
      </c>
      <c r="J4924" s="342" t="s">
        <v>6755</v>
      </c>
      <c r="K4924" s="581" t="s">
        <v>7329</v>
      </c>
      <c r="L4924" s="344" t="s">
        <v>4090</v>
      </c>
      <c r="N4924" s="344" t="s">
        <v>9231</v>
      </c>
      <c r="O4924" s="341">
        <v>0</v>
      </c>
    </row>
    <row r="4925" spans="1:15" x14ac:dyDescent="0.2">
      <c r="A4925" s="341" t="s">
        <v>9257</v>
      </c>
      <c r="B4925" s="341" t="s">
        <v>9293</v>
      </c>
      <c r="C4925" s="342" t="s">
        <v>6842</v>
      </c>
      <c r="D4925" s="342" t="s">
        <v>6843</v>
      </c>
      <c r="E4925" s="342" t="s">
        <v>9340</v>
      </c>
      <c r="F4925" s="342" t="s">
        <v>6590</v>
      </c>
      <c r="G4925" s="343">
        <v>4.3</v>
      </c>
      <c r="H4925" s="342" t="s">
        <v>6594</v>
      </c>
      <c r="I4925" s="342" t="s">
        <v>6575</v>
      </c>
      <c r="J4925" s="342" t="s">
        <v>6755</v>
      </c>
      <c r="K4925" s="581" t="s">
        <v>7348</v>
      </c>
      <c r="L4925" s="344" t="s">
        <v>4090</v>
      </c>
      <c r="N4925" s="344" t="s">
        <v>9231</v>
      </c>
      <c r="O4925" s="341">
        <v>0</v>
      </c>
    </row>
    <row r="4926" spans="1:15" x14ac:dyDescent="0.2">
      <c r="A4926" s="341" t="s">
        <v>9257</v>
      </c>
      <c r="B4926" s="341" t="s">
        <v>9293</v>
      </c>
      <c r="C4926" s="342" t="s">
        <v>6842</v>
      </c>
      <c r="D4926" s="342" t="s">
        <v>6843</v>
      </c>
      <c r="E4926" s="342" t="s">
        <v>9255</v>
      </c>
      <c r="F4926" s="342" t="s">
        <v>6590</v>
      </c>
      <c r="G4926" s="343">
        <v>5</v>
      </c>
      <c r="H4926" s="342" t="s">
        <v>6594</v>
      </c>
      <c r="I4926" s="342" t="s">
        <v>6575</v>
      </c>
      <c r="J4926" s="342" t="s">
        <v>6755</v>
      </c>
      <c r="K4926" s="581" t="s">
        <v>7819</v>
      </c>
      <c r="L4926" s="344" t="s">
        <v>4090</v>
      </c>
      <c r="N4926" s="344" t="s">
        <v>9231</v>
      </c>
      <c r="O4926" s="341">
        <v>0</v>
      </c>
    </row>
    <row r="4927" spans="1:15" x14ac:dyDescent="0.2">
      <c r="A4927" s="341" t="s">
        <v>9257</v>
      </c>
      <c r="B4927" s="341" t="s">
        <v>9293</v>
      </c>
      <c r="C4927" s="342" t="s">
        <v>6842</v>
      </c>
      <c r="D4927" s="342" t="s">
        <v>6843</v>
      </c>
      <c r="E4927" s="342" t="s">
        <v>9255</v>
      </c>
      <c r="F4927" s="342" t="s">
        <v>6590</v>
      </c>
      <c r="G4927" s="343">
        <v>4.3050000000000006</v>
      </c>
      <c r="H4927" s="342" t="s">
        <v>6594</v>
      </c>
      <c r="I4927" s="342" t="s">
        <v>6575</v>
      </c>
      <c r="J4927" s="342" t="s">
        <v>6755</v>
      </c>
      <c r="K4927" s="581" t="s">
        <v>8187</v>
      </c>
      <c r="L4927" s="344" t="s">
        <v>4090</v>
      </c>
      <c r="N4927" s="344" t="s">
        <v>9231</v>
      </c>
      <c r="O4927" s="341">
        <v>0</v>
      </c>
    </row>
    <row r="4928" spans="1:15" x14ac:dyDescent="0.2">
      <c r="A4928" s="341" t="s">
        <v>9257</v>
      </c>
      <c r="B4928" s="341" t="s">
        <v>9293</v>
      </c>
      <c r="C4928" s="342" t="s">
        <v>6842</v>
      </c>
      <c r="D4928" s="342" t="s">
        <v>6843</v>
      </c>
      <c r="E4928" s="342" t="s">
        <v>9328</v>
      </c>
      <c r="F4928" s="342" t="s">
        <v>6590</v>
      </c>
      <c r="G4928" s="343">
        <v>28.8</v>
      </c>
      <c r="H4928" s="342" t="s">
        <v>6594</v>
      </c>
      <c r="I4928" s="342" t="s">
        <v>6575</v>
      </c>
      <c r="J4928" s="342" t="s">
        <v>6755</v>
      </c>
      <c r="K4928" s="581" t="s">
        <v>8093</v>
      </c>
      <c r="L4928" s="344" t="s">
        <v>4090</v>
      </c>
      <c r="N4928" s="344" t="s">
        <v>9231</v>
      </c>
      <c r="O4928" s="341" t="s">
        <v>6752</v>
      </c>
    </row>
    <row r="4929" spans="1:15" x14ac:dyDescent="0.2">
      <c r="A4929" s="341" t="s">
        <v>9257</v>
      </c>
      <c r="B4929" s="341" t="s">
        <v>9293</v>
      </c>
      <c r="C4929" s="342" t="s">
        <v>8632</v>
      </c>
      <c r="D4929" s="342" t="s">
        <v>6843</v>
      </c>
      <c r="E4929" s="342" t="s">
        <v>9323</v>
      </c>
      <c r="F4929" s="342" t="s">
        <v>6590</v>
      </c>
      <c r="G4929" s="343">
        <v>22.54</v>
      </c>
      <c r="H4929" s="342" t="s">
        <v>6594</v>
      </c>
      <c r="I4929" s="342" t="s">
        <v>6575</v>
      </c>
      <c r="J4929" s="342" t="s">
        <v>6755</v>
      </c>
      <c r="K4929" s="581" t="s">
        <v>7571</v>
      </c>
      <c r="L4929" s="344" t="s">
        <v>4090</v>
      </c>
      <c r="N4929" s="344" t="s">
        <v>9231</v>
      </c>
      <c r="O4929" s="341">
        <v>0</v>
      </c>
    </row>
    <row r="4930" spans="1:15" x14ac:dyDescent="0.2">
      <c r="A4930" s="341" t="s">
        <v>9257</v>
      </c>
      <c r="B4930" s="341" t="s">
        <v>9293</v>
      </c>
      <c r="C4930" s="342" t="s">
        <v>8652</v>
      </c>
      <c r="D4930" s="342" t="s">
        <v>6843</v>
      </c>
      <c r="E4930" s="342" t="s">
        <v>9334</v>
      </c>
      <c r="F4930" s="342" t="s">
        <v>6590</v>
      </c>
      <c r="G4930" s="343">
        <v>4.0999999999999996</v>
      </c>
      <c r="H4930" s="342" t="s">
        <v>6594</v>
      </c>
      <c r="I4930" s="342" t="s">
        <v>6575</v>
      </c>
      <c r="J4930" s="342" t="s">
        <v>6755</v>
      </c>
      <c r="K4930" s="581" t="s">
        <v>7373</v>
      </c>
      <c r="L4930" s="344" t="s">
        <v>4090</v>
      </c>
      <c r="N4930" s="344" t="s">
        <v>9231</v>
      </c>
      <c r="O4930" s="341">
        <v>0</v>
      </c>
    </row>
    <row r="4931" spans="1:15" x14ac:dyDescent="0.2">
      <c r="A4931" s="341" t="s">
        <v>9257</v>
      </c>
      <c r="B4931" s="341" t="s">
        <v>9293</v>
      </c>
      <c r="C4931" s="342" t="s">
        <v>6842</v>
      </c>
      <c r="D4931" s="342" t="s">
        <v>6843</v>
      </c>
      <c r="E4931" s="342" t="s">
        <v>9255</v>
      </c>
      <c r="F4931" s="342" t="s">
        <v>6590</v>
      </c>
      <c r="G4931" s="343">
        <v>8.8000000000000007</v>
      </c>
      <c r="H4931" s="342" t="s">
        <v>6594</v>
      </c>
      <c r="I4931" s="342" t="s">
        <v>6575</v>
      </c>
      <c r="J4931" s="342" t="s">
        <v>6755</v>
      </c>
      <c r="K4931" s="581" t="s">
        <v>7376</v>
      </c>
      <c r="L4931" s="344" t="s">
        <v>4090</v>
      </c>
      <c r="N4931" s="344" t="s">
        <v>9231</v>
      </c>
      <c r="O4931" s="341">
        <v>0</v>
      </c>
    </row>
    <row r="4932" spans="1:15" x14ac:dyDescent="0.2">
      <c r="A4932" s="341" t="s">
        <v>9257</v>
      </c>
      <c r="B4932" s="341" t="s">
        <v>9293</v>
      </c>
      <c r="C4932" s="342" t="s">
        <v>8632</v>
      </c>
      <c r="D4932" s="342" t="s">
        <v>6843</v>
      </c>
      <c r="E4932" s="342" t="s">
        <v>9328</v>
      </c>
      <c r="F4932" s="342" t="s">
        <v>6590</v>
      </c>
      <c r="G4932" s="343">
        <v>32.4</v>
      </c>
      <c r="H4932" s="342" t="s">
        <v>6594</v>
      </c>
      <c r="I4932" s="342" t="s">
        <v>6575</v>
      </c>
      <c r="J4932" s="342" t="s">
        <v>6755</v>
      </c>
      <c r="K4932" s="581" t="s">
        <v>6948</v>
      </c>
      <c r="L4932" s="344" t="s">
        <v>4090</v>
      </c>
      <c r="N4932" s="344" t="s">
        <v>9231</v>
      </c>
      <c r="O4932" s="341" t="s">
        <v>6752</v>
      </c>
    </row>
    <row r="4933" spans="1:15" x14ac:dyDescent="0.2">
      <c r="A4933" s="341" t="s">
        <v>9257</v>
      </c>
      <c r="B4933" s="341" t="s">
        <v>9293</v>
      </c>
      <c r="C4933" s="342" t="s">
        <v>8632</v>
      </c>
      <c r="D4933" s="342" t="s">
        <v>6843</v>
      </c>
      <c r="E4933" s="342" t="s">
        <v>9319</v>
      </c>
      <c r="F4933" s="342" t="s">
        <v>6590</v>
      </c>
      <c r="G4933" s="343">
        <v>6.29</v>
      </c>
      <c r="H4933" s="342" t="s">
        <v>6594</v>
      </c>
      <c r="I4933" s="342" t="s">
        <v>6575</v>
      </c>
      <c r="J4933" s="342" t="s">
        <v>6755</v>
      </c>
      <c r="K4933" s="581" t="s">
        <v>7483</v>
      </c>
      <c r="L4933" s="344" t="s">
        <v>4090</v>
      </c>
      <c r="N4933" s="344" t="s">
        <v>9231</v>
      </c>
      <c r="O4933" s="341">
        <v>0</v>
      </c>
    </row>
    <row r="4934" spans="1:15" x14ac:dyDescent="0.2">
      <c r="A4934" s="341" t="s">
        <v>9257</v>
      </c>
      <c r="B4934" s="341" t="s">
        <v>9293</v>
      </c>
      <c r="C4934" s="342" t="s">
        <v>8632</v>
      </c>
      <c r="D4934" s="342" t="s">
        <v>6843</v>
      </c>
      <c r="E4934" s="342" t="s">
        <v>9319</v>
      </c>
      <c r="F4934" s="342" t="s">
        <v>6590</v>
      </c>
      <c r="G4934" s="343">
        <v>96.2</v>
      </c>
      <c r="H4934" s="342" t="s">
        <v>6594</v>
      </c>
      <c r="I4934" s="342" t="s">
        <v>6575</v>
      </c>
      <c r="J4934" s="342" t="s">
        <v>6755</v>
      </c>
      <c r="K4934" s="581" t="s">
        <v>7377</v>
      </c>
      <c r="L4934" s="344" t="s">
        <v>4090</v>
      </c>
      <c r="N4934" s="344" t="s">
        <v>9231</v>
      </c>
      <c r="O4934" s="341" t="s">
        <v>6752</v>
      </c>
    </row>
    <row r="4935" spans="1:15" x14ac:dyDescent="0.2">
      <c r="A4935" s="341" t="s">
        <v>9257</v>
      </c>
      <c r="B4935" s="341" t="s">
        <v>9293</v>
      </c>
      <c r="C4935" s="342" t="s">
        <v>6842</v>
      </c>
      <c r="D4935" s="342" t="s">
        <v>6843</v>
      </c>
      <c r="E4935" s="342" t="s">
        <v>9255</v>
      </c>
      <c r="F4935" s="342" t="s">
        <v>6590</v>
      </c>
      <c r="G4935" s="343">
        <v>7.2</v>
      </c>
      <c r="H4935" s="342" t="s">
        <v>6594</v>
      </c>
      <c r="I4935" s="342" t="s">
        <v>6575</v>
      </c>
      <c r="J4935" s="342" t="s">
        <v>6755</v>
      </c>
      <c r="K4935" s="581" t="s">
        <v>6859</v>
      </c>
      <c r="L4935" s="344" t="s">
        <v>4090</v>
      </c>
      <c r="N4935" s="344" t="s">
        <v>9231</v>
      </c>
      <c r="O4935" s="341">
        <v>0</v>
      </c>
    </row>
    <row r="4936" spans="1:15" x14ac:dyDescent="0.2">
      <c r="A4936" s="341" t="s">
        <v>9257</v>
      </c>
      <c r="B4936" s="341" t="s">
        <v>9293</v>
      </c>
      <c r="C4936" s="342" t="s">
        <v>8632</v>
      </c>
      <c r="D4936" s="342" t="s">
        <v>6843</v>
      </c>
      <c r="E4936" s="342" t="s">
        <v>9255</v>
      </c>
      <c r="F4936" s="342" t="s">
        <v>6590</v>
      </c>
      <c r="G4936" s="343">
        <v>49.68</v>
      </c>
      <c r="H4936" s="342" t="s">
        <v>6594</v>
      </c>
      <c r="I4936" s="342" t="s">
        <v>6575</v>
      </c>
      <c r="J4936" s="342" t="s">
        <v>6755</v>
      </c>
      <c r="K4936" s="581" t="s">
        <v>6859</v>
      </c>
      <c r="L4936" s="344" t="s">
        <v>4090</v>
      </c>
      <c r="N4936" s="344" t="s">
        <v>9231</v>
      </c>
      <c r="O4936" s="341" t="s">
        <v>6752</v>
      </c>
    </row>
    <row r="4937" spans="1:15" x14ac:dyDescent="0.2">
      <c r="A4937" s="341" t="s">
        <v>9257</v>
      </c>
      <c r="B4937" s="341" t="s">
        <v>9293</v>
      </c>
      <c r="C4937" s="342" t="s">
        <v>6842</v>
      </c>
      <c r="D4937" s="342" t="s">
        <v>6843</v>
      </c>
      <c r="E4937" s="342" t="s">
        <v>9326</v>
      </c>
      <c r="F4937" s="342" t="s">
        <v>6590</v>
      </c>
      <c r="G4937" s="343">
        <v>17.02</v>
      </c>
      <c r="H4937" s="342" t="s">
        <v>6594</v>
      </c>
      <c r="I4937" s="342" t="s">
        <v>6575</v>
      </c>
      <c r="J4937" s="342" t="s">
        <v>6755</v>
      </c>
      <c r="K4937" s="581" t="s">
        <v>7380</v>
      </c>
      <c r="L4937" s="344" t="s">
        <v>4090</v>
      </c>
      <c r="N4937" s="344" t="s">
        <v>9231</v>
      </c>
      <c r="O4937" s="341">
        <v>0</v>
      </c>
    </row>
    <row r="4938" spans="1:15" x14ac:dyDescent="0.2">
      <c r="A4938" s="341" t="s">
        <v>9257</v>
      </c>
      <c r="B4938" s="341" t="s">
        <v>9293</v>
      </c>
      <c r="C4938" s="342" t="s">
        <v>6842</v>
      </c>
      <c r="D4938" s="342" t="s">
        <v>6843</v>
      </c>
      <c r="E4938" s="342" t="s">
        <v>9337</v>
      </c>
      <c r="F4938" s="342" t="s">
        <v>6590</v>
      </c>
      <c r="G4938" s="343">
        <v>4.9950000000000001</v>
      </c>
      <c r="H4938" s="342" t="s">
        <v>6594</v>
      </c>
      <c r="I4938" s="342" t="s">
        <v>6575</v>
      </c>
      <c r="J4938" s="342" t="s">
        <v>6755</v>
      </c>
      <c r="K4938" s="581" t="s">
        <v>8190</v>
      </c>
      <c r="L4938" s="344" t="s">
        <v>4090</v>
      </c>
      <c r="N4938" s="344" t="s">
        <v>9231</v>
      </c>
      <c r="O4938" s="341">
        <v>0</v>
      </c>
    </row>
    <row r="4939" spans="1:15" x14ac:dyDescent="0.2">
      <c r="A4939" s="341" t="s">
        <v>9257</v>
      </c>
      <c r="B4939" s="341" t="s">
        <v>9293</v>
      </c>
      <c r="C4939" s="342" t="s">
        <v>6842</v>
      </c>
      <c r="D4939" s="342" t="s">
        <v>6843</v>
      </c>
      <c r="E4939" s="342" t="s">
        <v>9320</v>
      </c>
      <c r="F4939" s="342" t="s">
        <v>6590</v>
      </c>
      <c r="G4939" s="343">
        <v>61.425000000000004</v>
      </c>
      <c r="H4939" s="342" t="s">
        <v>6594</v>
      </c>
      <c r="I4939" s="342" t="s">
        <v>6575</v>
      </c>
      <c r="J4939" s="342" t="s">
        <v>6755</v>
      </c>
      <c r="K4939" s="581" t="s">
        <v>8686</v>
      </c>
      <c r="L4939" s="344" t="s">
        <v>4090</v>
      </c>
      <c r="N4939" s="344" t="s">
        <v>9231</v>
      </c>
      <c r="O4939" s="341" t="s">
        <v>6752</v>
      </c>
    </row>
    <row r="4940" spans="1:15" x14ac:dyDescent="0.2">
      <c r="A4940" s="341" t="s">
        <v>9257</v>
      </c>
      <c r="B4940" s="341" t="s">
        <v>9293</v>
      </c>
      <c r="C4940" s="342" t="s">
        <v>6842</v>
      </c>
      <c r="D4940" s="342" t="s">
        <v>6843</v>
      </c>
      <c r="E4940" s="342" t="s">
        <v>9255</v>
      </c>
      <c r="F4940" s="342" t="s">
        <v>6590</v>
      </c>
      <c r="G4940" s="343">
        <v>14.8</v>
      </c>
      <c r="H4940" s="342" t="s">
        <v>6594</v>
      </c>
      <c r="I4940" s="342" t="s">
        <v>6575</v>
      </c>
      <c r="J4940" s="342" t="s">
        <v>6755</v>
      </c>
      <c r="K4940" s="581" t="s">
        <v>7004</v>
      </c>
      <c r="L4940" s="344" t="s">
        <v>4090</v>
      </c>
      <c r="N4940" s="344" t="s">
        <v>9231</v>
      </c>
      <c r="O4940" s="341">
        <v>0</v>
      </c>
    </row>
    <row r="4941" spans="1:15" x14ac:dyDescent="0.2">
      <c r="A4941" s="341" t="s">
        <v>9257</v>
      </c>
      <c r="B4941" s="341" t="s">
        <v>9293</v>
      </c>
      <c r="C4941" s="342" t="s">
        <v>6842</v>
      </c>
      <c r="D4941" s="342" t="s">
        <v>6843</v>
      </c>
      <c r="E4941" s="342" t="s">
        <v>9323</v>
      </c>
      <c r="F4941" s="342" t="s">
        <v>6590</v>
      </c>
      <c r="G4941" s="343">
        <v>6.72</v>
      </c>
      <c r="H4941" s="342" t="s">
        <v>6594</v>
      </c>
      <c r="I4941" s="342" t="s">
        <v>6575</v>
      </c>
      <c r="J4941" s="342" t="s">
        <v>6755</v>
      </c>
      <c r="K4941" s="581" t="s">
        <v>8272</v>
      </c>
      <c r="L4941" s="344" t="s">
        <v>4090</v>
      </c>
      <c r="N4941" s="344" t="s">
        <v>9231</v>
      </c>
      <c r="O4941" s="341">
        <v>0</v>
      </c>
    </row>
    <row r="4942" spans="1:15" x14ac:dyDescent="0.2">
      <c r="A4942" s="341" t="s">
        <v>9257</v>
      </c>
      <c r="B4942" s="341" t="s">
        <v>9293</v>
      </c>
      <c r="C4942" s="342" t="s">
        <v>6842</v>
      </c>
      <c r="D4942" s="342" t="s">
        <v>6843</v>
      </c>
      <c r="E4942" s="342" t="s">
        <v>9321</v>
      </c>
      <c r="F4942" s="342" t="s">
        <v>6590</v>
      </c>
      <c r="G4942" s="343">
        <v>4.5600000000000005</v>
      </c>
      <c r="H4942" s="342" t="s">
        <v>6594</v>
      </c>
      <c r="I4942" s="342" t="s">
        <v>6575</v>
      </c>
      <c r="J4942" s="342" t="s">
        <v>6755</v>
      </c>
      <c r="K4942" s="581" t="s">
        <v>7394</v>
      </c>
      <c r="L4942" s="344" t="s">
        <v>4090</v>
      </c>
      <c r="N4942" s="344" t="s">
        <v>9231</v>
      </c>
      <c r="O4942" s="341">
        <v>0</v>
      </c>
    </row>
    <row r="4943" spans="1:15" x14ac:dyDescent="0.2">
      <c r="A4943" s="341" t="s">
        <v>9257</v>
      </c>
      <c r="B4943" s="341" t="s">
        <v>9293</v>
      </c>
      <c r="C4943" s="342" t="s">
        <v>6842</v>
      </c>
      <c r="D4943" s="342" t="s">
        <v>6843</v>
      </c>
      <c r="E4943" s="342" t="s">
        <v>9322</v>
      </c>
      <c r="F4943" s="342" t="s">
        <v>6590</v>
      </c>
      <c r="G4943" s="343">
        <v>7.44</v>
      </c>
      <c r="H4943" s="342" t="s">
        <v>6594</v>
      </c>
      <c r="I4943" s="342" t="s">
        <v>6575</v>
      </c>
      <c r="J4943" s="342" t="s">
        <v>6755</v>
      </c>
      <c r="K4943" s="581" t="s">
        <v>7394</v>
      </c>
      <c r="L4943" s="344" t="s">
        <v>4090</v>
      </c>
      <c r="N4943" s="344" t="s">
        <v>9231</v>
      </c>
      <c r="O4943" s="341">
        <v>0</v>
      </c>
    </row>
    <row r="4944" spans="1:15" x14ac:dyDescent="0.2">
      <c r="A4944" s="341" t="s">
        <v>9257</v>
      </c>
      <c r="B4944" s="341" t="s">
        <v>9293</v>
      </c>
      <c r="C4944" s="342" t="s">
        <v>6842</v>
      </c>
      <c r="D4944" s="342" t="s">
        <v>6843</v>
      </c>
      <c r="E4944" s="342" t="s">
        <v>9337</v>
      </c>
      <c r="F4944" s="342" t="s">
        <v>6590</v>
      </c>
      <c r="G4944" s="343">
        <v>30.59</v>
      </c>
      <c r="H4944" s="342" t="s">
        <v>6594</v>
      </c>
      <c r="I4944" s="342" t="s">
        <v>6575</v>
      </c>
      <c r="J4944" s="342" t="s">
        <v>6755</v>
      </c>
      <c r="K4944" s="581" t="s">
        <v>6805</v>
      </c>
      <c r="L4944" s="344" t="s">
        <v>4090</v>
      </c>
      <c r="N4944" s="344" t="s">
        <v>9231</v>
      </c>
      <c r="O4944" s="341" t="s">
        <v>6752</v>
      </c>
    </row>
    <row r="4945" spans="1:15" x14ac:dyDescent="0.2">
      <c r="A4945" s="341" t="s">
        <v>9257</v>
      </c>
      <c r="B4945" s="341" t="s">
        <v>9293</v>
      </c>
      <c r="C4945" s="342" t="s">
        <v>6842</v>
      </c>
      <c r="D4945" s="342" t="s">
        <v>6843</v>
      </c>
      <c r="E4945" s="342" t="s">
        <v>9322</v>
      </c>
      <c r="F4945" s="342" t="s">
        <v>6590</v>
      </c>
      <c r="G4945" s="343">
        <v>10.56</v>
      </c>
      <c r="H4945" s="342" t="s">
        <v>6594</v>
      </c>
      <c r="I4945" s="342" t="s">
        <v>6575</v>
      </c>
      <c r="J4945" s="342" t="s">
        <v>6755</v>
      </c>
      <c r="K4945" s="581" t="s">
        <v>6771</v>
      </c>
      <c r="L4945" s="344" t="s">
        <v>4090</v>
      </c>
      <c r="N4945" s="344" t="s">
        <v>9231</v>
      </c>
      <c r="O4945" s="341">
        <v>0</v>
      </c>
    </row>
    <row r="4946" spans="1:15" x14ac:dyDescent="0.2">
      <c r="A4946" s="341" t="s">
        <v>9257</v>
      </c>
      <c r="B4946" s="341" t="s">
        <v>9310</v>
      </c>
      <c r="C4946" s="342" t="s">
        <v>6957</v>
      </c>
      <c r="D4946" s="342" t="s">
        <v>6958</v>
      </c>
      <c r="E4946" s="342" t="s">
        <v>9323</v>
      </c>
      <c r="F4946" s="342" t="s">
        <v>6568</v>
      </c>
      <c r="G4946" s="343">
        <v>36.340000000000003</v>
      </c>
      <c r="H4946" s="342" t="s">
        <v>6594</v>
      </c>
      <c r="I4946" s="342" t="s">
        <v>6575</v>
      </c>
      <c r="J4946" s="342" t="s">
        <v>6755</v>
      </c>
      <c r="K4946" s="581" t="s">
        <v>6681</v>
      </c>
      <c r="L4946" s="344" t="s">
        <v>4090</v>
      </c>
      <c r="M4946" s="345" t="s">
        <v>6961</v>
      </c>
      <c r="N4946" s="344" t="s">
        <v>4090</v>
      </c>
      <c r="O4946" s="341" t="s">
        <v>6752</v>
      </c>
    </row>
    <row r="4947" spans="1:15" x14ac:dyDescent="0.2">
      <c r="A4947" s="341" t="s">
        <v>9257</v>
      </c>
      <c r="B4947" s="341" t="s">
        <v>9310</v>
      </c>
      <c r="C4947" s="342" t="s">
        <v>6957</v>
      </c>
      <c r="D4947" s="342" t="s">
        <v>6958</v>
      </c>
      <c r="E4947" s="342" t="s">
        <v>9321</v>
      </c>
      <c r="F4947" s="342" t="s">
        <v>6568</v>
      </c>
      <c r="G4947" s="343">
        <v>2.15</v>
      </c>
      <c r="H4947" s="342" t="s">
        <v>6594</v>
      </c>
      <c r="I4947" s="342" t="s">
        <v>6575</v>
      </c>
      <c r="J4947" s="342" t="s">
        <v>6755</v>
      </c>
      <c r="K4947" s="581" t="s">
        <v>7076</v>
      </c>
      <c r="L4947" s="344" t="s">
        <v>4090</v>
      </c>
      <c r="N4947" s="344" t="s">
        <v>4090</v>
      </c>
      <c r="O4947" s="341" t="s">
        <v>6766</v>
      </c>
    </row>
    <row r="4948" spans="1:15" x14ac:dyDescent="0.2">
      <c r="A4948" s="341" t="s">
        <v>9257</v>
      </c>
      <c r="B4948" s="341" t="s">
        <v>9310</v>
      </c>
      <c r="C4948" s="342" t="s">
        <v>6957</v>
      </c>
      <c r="D4948" s="342" t="s">
        <v>6958</v>
      </c>
      <c r="E4948" s="342" t="s">
        <v>9319</v>
      </c>
      <c r="F4948" s="342" t="s">
        <v>6568</v>
      </c>
      <c r="G4948" s="343">
        <v>9.120000000000001</v>
      </c>
      <c r="H4948" s="342" t="s">
        <v>6594</v>
      </c>
      <c r="I4948" s="342" t="s">
        <v>6575</v>
      </c>
      <c r="J4948" s="342" t="s">
        <v>6755</v>
      </c>
      <c r="K4948" s="581" t="s">
        <v>7186</v>
      </c>
      <c r="L4948" s="344" t="s">
        <v>4090</v>
      </c>
      <c r="N4948" s="344" t="s">
        <v>4090</v>
      </c>
      <c r="O4948" s="341" t="s">
        <v>6752</v>
      </c>
    </row>
    <row r="4949" spans="1:15" x14ac:dyDescent="0.2">
      <c r="A4949" s="341" t="s">
        <v>9257</v>
      </c>
      <c r="B4949" s="341" t="s">
        <v>9310</v>
      </c>
      <c r="C4949" s="342" t="s">
        <v>6957</v>
      </c>
      <c r="D4949" s="342" t="s">
        <v>6958</v>
      </c>
      <c r="E4949" s="342" t="s">
        <v>9326</v>
      </c>
      <c r="F4949" s="342" t="s">
        <v>6568</v>
      </c>
      <c r="G4949" s="343">
        <v>68.150000000000006</v>
      </c>
      <c r="H4949" s="342" t="s">
        <v>6594</v>
      </c>
      <c r="I4949" s="342" t="s">
        <v>6575</v>
      </c>
      <c r="J4949" s="342" t="s">
        <v>6755</v>
      </c>
      <c r="K4949" s="581" t="s">
        <v>6759</v>
      </c>
      <c r="L4949" s="344" t="s">
        <v>4090</v>
      </c>
      <c r="N4949" s="344" t="s">
        <v>4090</v>
      </c>
      <c r="O4949" s="341" t="s">
        <v>6752</v>
      </c>
    </row>
    <row r="4950" spans="1:15" x14ac:dyDescent="0.2">
      <c r="A4950" s="341" t="s">
        <v>9257</v>
      </c>
      <c r="B4950" s="341" t="s">
        <v>9310</v>
      </c>
      <c r="C4950" s="342" t="s">
        <v>6957</v>
      </c>
      <c r="D4950" s="342" t="s">
        <v>6958</v>
      </c>
      <c r="E4950" s="342" t="s">
        <v>9326</v>
      </c>
      <c r="F4950" s="342" t="s">
        <v>6568</v>
      </c>
      <c r="G4950" s="343">
        <v>57.45</v>
      </c>
      <c r="H4950" s="342" t="s">
        <v>6594</v>
      </c>
      <c r="I4950" s="342" t="s">
        <v>6575</v>
      </c>
      <c r="J4950" s="342" t="s">
        <v>6755</v>
      </c>
      <c r="K4950" s="581" t="s">
        <v>7505</v>
      </c>
      <c r="L4950" s="344" t="s">
        <v>4090</v>
      </c>
      <c r="N4950" s="344" t="s">
        <v>4090</v>
      </c>
      <c r="O4950" s="341" t="s">
        <v>6752</v>
      </c>
    </row>
    <row r="4951" spans="1:15" x14ac:dyDescent="0.2">
      <c r="A4951" s="341" t="s">
        <v>9257</v>
      </c>
      <c r="B4951" s="341" t="s">
        <v>9310</v>
      </c>
      <c r="C4951" s="342" t="s">
        <v>6957</v>
      </c>
      <c r="D4951" s="342" t="s">
        <v>6958</v>
      </c>
      <c r="E4951" s="342" t="s">
        <v>9325</v>
      </c>
      <c r="F4951" s="342" t="s">
        <v>6568</v>
      </c>
      <c r="G4951" s="343">
        <v>10</v>
      </c>
      <c r="H4951" s="342" t="s">
        <v>6594</v>
      </c>
      <c r="I4951" s="342" t="s">
        <v>6575</v>
      </c>
      <c r="J4951" s="342" t="s">
        <v>6755</v>
      </c>
      <c r="K4951" s="581" t="s">
        <v>6758</v>
      </c>
      <c r="L4951" s="344" t="s">
        <v>4090</v>
      </c>
      <c r="N4951" s="344" t="s">
        <v>4090</v>
      </c>
      <c r="O4951" s="341" t="s">
        <v>6752</v>
      </c>
    </row>
    <row r="4952" spans="1:15" x14ac:dyDescent="0.2">
      <c r="A4952" s="341" t="s">
        <v>9257</v>
      </c>
      <c r="B4952" s="341" t="s">
        <v>9310</v>
      </c>
      <c r="C4952" s="342" t="s">
        <v>6957</v>
      </c>
      <c r="D4952" s="342" t="s">
        <v>6958</v>
      </c>
      <c r="E4952" s="342" t="s">
        <v>9322</v>
      </c>
      <c r="F4952" s="342" t="s">
        <v>6568</v>
      </c>
      <c r="G4952" s="343">
        <v>21.16</v>
      </c>
      <c r="H4952" s="342" t="s">
        <v>6594</v>
      </c>
      <c r="I4952" s="342" t="s">
        <v>6575</v>
      </c>
      <c r="J4952" s="342" t="s">
        <v>6755</v>
      </c>
      <c r="K4952" s="581" t="s">
        <v>6681</v>
      </c>
      <c r="L4952" s="344" t="s">
        <v>4090</v>
      </c>
      <c r="M4952" s="345" t="s">
        <v>6961</v>
      </c>
      <c r="N4952" s="344" t="s">
        <v>4090</v>
      </c>
      <c r="O4952" s="341">
        <v>0</v>
      </c>
    </row>
    <row r="4953" spans="1:15" x14ac:dyDescent="0.2">
      <c r="A4953" s="341" t="s">
        <v>9257</v>
      </c>
      <c r="B4953" s="341" t="s">
        <v>9310</v>
      </c>
      <c r="C4953" s="342" t="s">
        <v>6957</v>
      </c>
      <c r="D4953" s="342" t="s">
        <v>6958</v>
      </c>
      <c r="E4953" s="342" t="s">
        <v>9321</v>
      </c>
      <c r="F4953" s="342" t="s">
        <v>6568</v>
      </c>
      <c r="G4953" s="343">
        <v>17.3</v>
      </c>
      <c r="H4953" s="342" t="s">
        <v>6594</v>
      </c>
      <c r="I4953" s="342" t="s">
        <v>6575</v>
      </c>
      <c r="J4953" s="342" t="s">
        <v>6755</v>
      </c>
      <c r="K4953" s="581" t="s">
        <v>6938</v>
      </c>
      <c r="L4953" s="344" t="s">
        <v>4090</v>
      </c>
      <c r="N4953" s="344" t="s">
        <v>4090</v>
      </c>
      <c r="O4953" s="341" t="s">
        <v>6752</v>
      </c>
    </row>
    <row r="4954" spans="1:15" x14ac:dyDescent="0.2">
      <c r="A4954" s="341" t="s">
        <v>9257</v>
      </c>
      <c r="B4954" s="341" t="s">
        <v>9310</v>
      </c>
      <c r="C4954" s="342" t="s">
        <v>6957</v>
      </c>
      <c r="D4954" s="342" t="s">
        <v>6958</v>
      </c>
      <c r="E4954" s="342" t="s">
        <v>9334</v>
      </c>
      <c r="F4954" s="342" t="s">
        <v>6568</v>
      </c>
      <c r="G4954" s="343">
        <v>7.84</v>
      </c>
      <c r="H4954" s="342" t="s">
        <v>6594</v>
      </c>
      <c r="I4954" s="342" t="s">
        <v>6575</v>
      </c>
      <c r="J4954" s="342" t="s">
        <v>6755</v>
      </c>
      <c r="K4954" s="581" t="s">
        <v>7017</v>
      </c>
      <c r="L4954" s="344" t="s">
        <v>4090</v>
      </c>
      <c r="N4954" s="344" t="s">
        <v>4090</v>
      </c>
      <c r="O4954" s="341" t="s">
        <v>6766</v>
      </c>
    </row>
    <row r="4955" spans="1:15" x14ac:dyDescent="0.2">
      <c r="A4955" s="341" t="s">
        <v>9257</v>
      </c>
      <c r="B4955" s="341" t="s">
        <v>9310</v>
      </c>
      <c r="C4955" s="342" t="s">
        <v>6957</v>
      </c>
      <c r="D4955" s="342" t="s">
        <v>6958</v>
      </c>
      <c r="E4955" s="342" t="s">
        <v>9319</v>
      </c>
      <c r="F4955" s="342" t="s">
        <v>6568</v>
      </c>
      <c r="G4955" s="343">
        <v>11.985000000000001</v>
      </c>
      <c r="H4955" s="342" t="s">
        <v>6594</v>
      </c>
      <c r="I4955" s="342" t="s">
        <v>6575</v>
      </c>
      <c r="J4955" s="342" t="s">
        <v>6755</v>
      </c>
      <c r="K4955" s="581" t="s">
        <v>7400</v>
      </c>
      <c r="L4955" s="344" t="s">
        <v>4090</v>
      </c>
      <c r="N4955" s="344" t="s">
        <v>4090</v>
      </c>
      <c r="O4955" s="341" t="s">
        <v>6752</v>
      </c>
    </row>
    <row r="4956" spans="1:15" x14ac:dyDescent="0.2">
      <c r="A4956" s="341" t="s">
        <v>9257</v>
      </c>
      <c r="B4956" s="341" t="s">
        <v>9294</v>
      </c>
      <c r="C4956" s="342" t="s">
        <v>6581</v>
      </c>
      <c r="D4956" s="342" t="s">
        <v>6848</v>
      </c>
      <c r="E4956" s="342" t="s">
        <v>9321</v>
      </c>
      <c r="F4956" s="342" t="s">
        <v>6568</v>
      </c>
      <c r="G4956" s="343">
        <v>4.59</v>
      </c>
      <c r="H4956" s="342" t="s">
        <v>6594</v>
      </c>
      <c r="I4956" s="342" t="s">
        <v>6575</v>
      </c>
      <c r="J4956" s="342" t="s">
        <v>6755</v>
      </c>
      <c r="K4956" s="581" t="s">
        <v>8687</v>
      </c>
      <c r="L4956" s="344" t="s">
        <v>4090</v>
      </c>
      <c r="N4956" s="344" t="s">
        <v>4090</v>
      </c>
      <c r="O4956" s="341" t="s">
        <v>6752</v>
      </c>
    </row>
    <row r="4957" spans="1:15" x14ac:dyDescent="0.2">
      <c r="A4957" s="341" t="s">
        <v>9257</v>
      </c>
      <c r="B4957" s="341" t="s">
        <v>9294</v>
      </c>
      <c r="C4957" s="342" t="s">
        <v>6581</v>
      </c>
      <c r="D4957" s="342" t="s">
        <v>6848</v>
      </c>
      <c r="E4957" s="342" t="s">
        <v>9326</v>
      </c>
      <c r="F4957" s="342" t="s">
        <v>6568</v>
      </c>
      <c r="G4957" s="343">
        <v>9.9</v>
      </c>
      <c r="H4957" s="342" t="s">
        <v>6594</v>
      </c>
      <c r="I4957" s="342" t="s">
        <v>6575</v>
      </c>
      <c r="J4957" s="342" t="s">
        <v>6755</v>
      </c>
      <c r="K4957" s="581" t="s">
        <v>7052</v>
      </c>
      <c r="L4957" s="344" t="s">
        <v>4090</v>
      </c>
      <c r="N4957" s="344" t="s">
        <v>4090</v>
      </c>
      <c r="O4957" s="341" t="s">
        <v>6752</v>
      </c>
    </row>
    <row r="4958" spans="1:15" x14ac:dyDescent="0.2">
      <c r="A4958" s="341" t="s">
        <v>9257</v>
      </c>
      <c r="B4958" s="341" t="s">
        <v>9294</v>
      </c>
      <c r="C4958" s="342" t="s">
        <v>6581</v>
      </c>
      <c r="D4958" s="342" t="s">
        <v>6848</v>
      </c>
      <c r="E4958" s="342" t="s">
        <v>9325</v>
      </c>
      <c r="F4958" s="342" t="s">
        <v>6568</v>
      </c>
      <c r="G4958" s="343">
        <v>9.9500000000000011</v>
      </c>
      <c r="H4958" s="342" t="s">
        <v>6594</v>
      </c>
      <c r="I4958" s="342" t="s">
        <v>6575</v>
      </c>
      <c r="J4958" s="342" t="s">
        <v>6755</v>
      </c>
      <c r="K4958" s="581" t="s">
        <v>8688</v>
      </c>
      <c r="L4958" s="344" t="s">
        <v>4090</v>
      </c>
      <c r="N4958" s="344" t="s">
        <v>4090</v>
      </c>
      <c r="O4958" s="341" t="s">
        <v>6766</v>
      </c>
    </row>
    <row r="4959" spans="1:15" x14ac:dyDescent="0.2">
      <c r="A4959" s="341" t="s">
        <v>9257</v>
      </c>
      <c r="B4959" s="341" t="s">
        <v>9294</v>
      </c>
      <c r="C4959" s="342" t="s">
        <v>6581</v>
      </c>
      <c r="D4959" s="342" t="s">
        <v>6848</v>
      </c>
      <c r="E4959" s="342" t="s">
        <v>9325</v>
      </c>
      <c r="F4959" s="342" t="s">
        <v>6568</v>
      </c>
      <c r="G4959" s="343">
        <v>9.52</v>
      </c>
      <c r="H4959" s="342" t="s">
        <v>6594</v>
      </c>
      <c r="I4959" s="342" t="s">
        <v>6575</v>
      </c>
      <c r="J4959" s="342" t="s">
        <v>6755</v>
      </c>
      <c r="K4959" s="581" t="s">
        <v>7180</v>
      </c>
      <c r="L4959" s="344" t="s">
        <v>4090</v>
      </c>
      <c r="N4959" s="344" t="s">
        <v>4090</v>
      </c>
      <c r="O4959" s="341" t="s">
        <v>6752</v>
      </c>
    </row>
    <row r="4960" spans="1:15" x14ac:dyDescent="0.2">
      <c r="A4960" s="341" t="s">
        <v>9257</v>
      </c>
      <c r="B4960" s="341" t="s">
        <v>9294</v>
      </c>
      <c r="C4960" s="342" t="s">
        <v>6581</v>
      </c>
      <c r="D4960" s="342" t="s">
        <v>6848</v>
      </c>
      <c r="E4960" s="342" t="s">
        <v>9326</v>
      </c>
      <c r="F4960" s="342" t="s">
        <v>6568</v>
      </c>
      <c r="G4960" s="343">
        <v>5.1000000000000005</v>
      </c>
      <c r="H4960" s="342" t="s">
        <v>6594</v>
      </c>
      <c r="I4960" s="342" t="s">
        <v>6575</v>
      </c>
      <c r="J4960" s="342" t="s">
        <v>6755</v>
      </c>
      <c r="K4960" s="581" t="s">
        <v>7113</v>
      </c>
      <c r="L4960" s="344" t="s">
        <v>4090</v>
      </c>
      <c r="N4960" s="344" t="s">
        <v>4090</v>
      </c>
      <c r="O4960" s="341" t="s">
        <v>6752</v>
      </c>
    </row>
    <row r="4961" spans="1:15" x14ac:dyDescent="0.2">
      <c r="A4961" s="341" t="s">
        <v>9257</v>
      </c>
      <c r="B4961" s="341" t="s">
        <v>9294</v>
      </c>
      <c r="C4961" s="342" t="s">
        <v>6581</v>
      </c>
      <c r="D4961" s="342" t="s">
        <v>6848</v>
      </c>
      <c r="E4961" s="342" t="s">
        <v>9321</v>
      </c>
      <c r="F4961" s="342" t="s">
        <v>6568</v>
      </c>
      <c r="G4961" s="343">
        <v>3.12</v>
      </c>
      <c r="H4961" s="342" t="s">
        <v>6594</v>
      </c>
      <c r="I4961" s="342" t="s">
        <v>6575</v>
      </c>
      <c r="J4961" s="342" t="s">
        <v>6755</v>
      </c>
      <c r="K4961" s="581" t="s">
        <v>8689</v>
      </c>
      <c r="L4961" s="344" t="s">
        <v>4090</v>
      </c>
      <c r="N4961" s="344" t="s">
        <v>4090</v>
      </c>
      <c r="O4961" s="341" t="s">
        <v>6766</v>
      </c>
    </row>
    <row r="4962" spans="1:15" x14ac:dyDescent="0.2">
      <c r="A4962" s="341" t="s">
        <v>9257</v>
      </c>
      <c r="B4962" s="341" t="s">
        <v>9294</v>
      </c>
      <c r="C4962" s="342" t="s">
        <v>6581</v>
      </c>
      <c r="D4962" s="342" t="s">
        <v>6848</v>
      </c>
      <c r="E4962" s="342" t="s">
        <v>9334</v>
      </c>
      <c r="F4962" s="342" t="s">
        <v>6568</v>
      </c>
      <c r="G4962" s="343">
        <v>3</v>
      </c>
      <c r="H4962" s="342" t="s">
        <v>6594</v>
      </c>
      <c r="I4962" s="342" t="s">
        <v>6575</v>
      </c>
      <c r="J4962" s="342" t="s">
        <v>6755</v>
      </c>
      <c r="K4962" s="581" t="s">
        <v>6968</v>
      </c>
      <c r="L4962" s="344" t="s">
        <v>4090</v>
      </c>
      <c r="N4962" s="344" t="s">
        <v>4090</v>
      </c>
      <c r="O4962" s="341" t="s">
        <v>6766</v>
      </c>
    </row>
    <row r="4963" spans="1:15" x14ac:dyDescent="0.2">
      <c r="A4963" s="341" t="s">
        <v>9257</v>
      </c>
      <c r="B4963" s="341" t="s">
        <v>9294</v>
      </c>
      <c r="C4963" s="342" t="s">
        <v>6581</v>
      </c>
      <c r="D4963" s="342" t="s">
        <v>6848</v>
      </c>
      <c r="E4963" s="342" t="s">
        <v>9319</v>
      </c>
      <c r="F4963" s="342" t="s">
        <v>6568</v>
      </c>
      <c r="G4963" s="343">
        <v>6.12</v>
      </c>
      <c r="H4963" s="342" t="s">
        <v>6594</v>
      </c>
      <c r="I4963" s="342" t="s">
        <v>6575</v>
      </c>
      <c r="J4963" s="342" t="s">
        <v>6755</v>
      </c>
      <c r="K4963" s="581" t="s">
        <v>8690</v>
      </c>
      <c r="L4963" s="344" t="s">
        <v>4090</v>
      </c>
      <c r="N4963" s="344" t="s">
        <v>4090</v>
      </c>
      <c r="O4963" s="341" t="s">
        <v>6766</v>
      </c>
    </row>
    <row r="4964" spans="1:15" x14ac:dyDescent="0.2">
      <c r="A4964" s="341" t="s">
        <v>9257</v>
      </c>
      <c r="B4964" s="341" t="s">
        <v>9294</v>
      </c>
      <c r="C4964" s="342" t="s">
        <v>6581</v>
      </c>
      <c r="D4964" s="342" t="s">
        <v>6848</v>
      </c>
      <c r="E4964" s="342" t="s">
        <v>9319</v>
      </c>
      <c r="F4964" s="342" t="s">
        <v>6568</v>
      </c>
      <c r="G4964" s="343">
        <v>2.8050000000000002</v>
      </c>
      <c r="H4964" s="342" t="s">
        <v>6594</v>
      </c>
      <c r="I4964" s="342" t="s">
        <v>6575</v>
      </c>
      <c r="J4964" s="342" t="s">
        <v>6755</v>
      </c>
      <c r="K4964" s="581" t="s">
        <v>6965</v>
      </c>
      <c r="L4964" s="344" t="s">
        <v>4090</v>
      </c>
      <c r="N4964" s="344" t="s">
        <v>4090</v>
      </c>
      <c r="O4964" s="341" t="s">
        <v>6766</v>
      </c>
    </row>
    <row r="4965" spans="1:15" x14ac:dyDescent="0.2">
      <c r="A4965" s="341" t="s">
        <v>9257</v>
      </c>
      <c r="B4965" s="341" t="s">
        <v>9294</v>
      </c>
      <c r="C4965" s="342" t="s">
        <v>6581</v>
      </c>
      <c r="D4965" s="342" t="s">
        <v>6848</v>
      </c>
      <c r="E4965" s="342" t="s">
        <v>9323</v>
      </c>
      <c r="F4965" s="342" t="s">
        <v>6568</v>
      </c>
      <c r="G4965" s="343">
        <v>9.75</v>
      </c>
      <c r="H4965" s="342" t="s">
        <v>6594</v>
      </c>
      <c r="I4965" s="342" t="s">
        <v>6575</v>
      </c>
      <c r="J4965" s="342" t="s">
        <v>6755</v>
      </c>
      <c r="K4965" s="581" t="s">
        <v>8691</v>
      </c>
      <c r="L4965" s="344" t="s">
        <v>4090</v>
      </c>
      <c r="N4965" s="344" t="s">
        <v>4090</v>
      </c>
      <c r="O4965" s="341" t="s">
        <v>6752</v>
      </c>
    </row>
    <row r="4966" spans="1:15" x14ac:dyDescent="0.2">
      <c r="A4966" s="341" t="s">
        <v>9257</v>
      </c>
      <c r="B4966" s="341" t="s">
        <v>9294</v>
      </c>
      <c r="C4966" s="342" t="s">
        <v>6581</v>
      </c>
      <c r="D4966" s="342" t="s">
        <v>6848</v>
      </c>
      <c r="E4966" s="342" t="s">
        <v>9323</v>
      </c>
      <c r="F4966" s="342" t="s">
        <v>6568</v>
      </c>
      <c r="G4966" s="343">
        <v>8.5</v>
      </c>
      <c r="H4966" s="342" t="s">
        <v>6594</v>
      </c>
      <c r="I4966" s="342" t="s">
        <v>6575</v>
      </c>
      <c r="J4966" s="342" t="s">
        <v>6755</v>
      </c>
      <c r="K4966" s="581" t="s">
        <v>6815</v>
      </c>
      <c r="L4966" s="344" t="s">
        <v>4090</v>
      </c>
      <c r="N4966" s="344" t="s">
        <v>4090</v>
      </c>
      <c r="O4966" s="341" t="s">
        <v>6766</v>
      </c>
    </row>
    <row r="4967" spans="1:15" x14ac:dyDescent="0.2">
      <c r="A4967" s="341" t="s">
        <v>9257</v>
      </c>
      <c r="B4967" s="341" t="s">
        <v>9294</v>
      </c>
      <c r="C4967" s="342" t="s">
        <v>6581</v>
      </c>
      <c r="D4967" s="342" t="s">
        <v>6848</v>
      </c>
      <c r="E4967" s="342" t="s">
        <v>9255</v>
      </c>
      <c r="F4967" s="342" t="s">
        <v>6568</v>
      </c>
      <c r="G4967" s="343">
        <v>5.25</v>
      </c>
      <c r="H4967" s="342" t="s">
        <v>6594</v>
      </c>
      <c r="I4967" s="342" t="s">
        <v>6575</v>
      </c>
      <c r="J4967" s="342" t="s">
        <v>6755</v>
      </c>
      <c r="K4967" s="581" t="s">
        <v>8209</v>
      </c>
      <c r="L4967" s="344" t="s">
        <v>4090</v>
      </c>
      <c r="N4967" s="344" t="s">
        <v>4090</v>
      </c>
      <c r="O4967" s="341" t="s">
        <v>6752</v>
      </c>
    </row>
    <row r="4968" spans="1:15" x14ac:dyDescent="0.2">
      <c r="A4968" s="341" t="s">
        <v>9257</v>
      </c>
      <c r="B4968" s="341" t="s">
        <v>9294</v>
      </c>
      <c r="C4968" s="342" t="s">
        <v>6581</v>
      </c>
      <c r="D4968" s="342" t="s">
        <v>6848</v>
      </c>
      <c r="E4968" s="342" t="s">
        <v>9255</v>
      </c>
      <c r="F4968" s="342" t="s">
        <v>6568</v>
      </c>
      <c r="G4968" s="343">
        <v>6</v>
      </c>
      <c r="H4968" s="342" t="s">
        <v>6594</v>
      </c>
      <c r="I4968" s="342" t="s">
        <v>6575</v>
      </c>
      <c r="J4968" s="342" t="s">
        <v>6755</v>
      </c>
      <c r="K4968" s="581" t="s">
        <v>8423</v>
      </c>
      <c r="L4968" s="344" t="s">
        <v>4090</v>
      </c>
      <c r="N4968" s="344" t="s">
        <v>4090</v>
      </c>
      <c r="O4968" s="341" t="s">
        <v>6766</v>
      </c>
    </row>
    <row r="4969" spans="1:15" x14ac:dyDescent="0.2">
      <c r="A4969" s="341" t="s">
        <v>9257</v>
      </c>
      <c r="B4969" s="341" t="s">
        <v>9294</v>
      </c>
      <c r="C4969" s="342" t="s">
        <v>6581</v>
      </c>
      <c r="D4969" s="342" t="s">
        <v>6848</v>
      </c>
      <c r="E4969" s="342" t="s">
        <v>9338</v>
      </c>
      <c r="F4969" s="342" t="s">
        <v>6568</v>
      </c>
      <c r="G4969" s="343">
        <v>6.0200000000000005</v>
      </c>
      <c r="H4969" s="342" t="s">
        <v>6594</v>
      </c>
      <c r="I4969" s="342" t="s">
        <v>6575</v>
      </c>
      <c r="J4969" s="342" t="s">
        <v>6755</v>
      </c>
      <c r="K4969" s="581" t="s">
        <v>6937</v>
      </c>
      <c r="L4969" s="344" t="s">
        <v>4090</v>
      </c>
      <c r="N4969" s="344" t="s">
        <v>4090</v>
      </c>
      <c r="O4969" s="341" t="s">
        <v>6766</v>
      </c>
    </row>
    <row r="4970" spans="1:15" x14ac:dyDescent="0.2">
      <c r="A4970" s="341" t="s">
        <v>9257</v>
      </c>
      <c r="B4970" s="341" t="s">
        <v>9294</v>
      </c>
      <c r="C4970" s="342" t="s">
        <v>6581</v>
      </c>
      <c r="D4970" s="342" t="s">
        <v>6848</v>
      </c>
      <c r="E4970" s="342" t="s">
        <v>9324</v>
      </c>
      <c r="F4970" s="342" t="s">
        <v>6568</v>
      </c>
      <c r="G4970" s="343">
        <v>7.25</v>
      </c>
      <c r="H4970" s="342" t="s">
        <v>6594</v>
      </c>
      <c r="I4970" s="342" t="s">
        <v>6575</v>
      </c>
      <c r="J4970" s="342" t="s">
        <v>6755</v>
      </c>
      <c r="K4970" s="581" t="s">
        <v>7854</v>
      </c>
      <c r="L4970" s="344" t="s">
        <v>4090</v>
      </c>
      <c r="N4970" s="344" t="s">
        <v>4090</v>
      </c>
      <c r="O4970" s="341" t="s">
        <v>6752</v>
      </c>
    </row>
    <row r="4971" spans="1:15" x14ac:dyDescent="0.2">
      <c r="A4971" s="341" t="s">
        <v>9257</v>
      </c>
      <c r="B4971" s="341" t="s">
        <v>9294</v>
      </c>
      <c r="C4971" s="342" t="s">
        <v>6581</v>
      </c>
      <c r="D4971" s="342" t="s">
        <v>6848</v>
      </c>
      <c r="E4971" s="342" t="s">
        <v>9323</v>
      </c>
      <c r="F4971" s="342" t="s">
        <v>6568</v>
      </c>
      <c r="G4971" s="343">
        <v>10</v>
      </c>
      <c r="H4971" s="342" t="s">
        <v>6594</v>
      </c>
      <c r="I4971" s="342" t="s">
        <v>6575</v>
      </c>
      <c r="J4971" s="342" t="s">
        <v>6755</v>
      </c>
      <c r="K4971" s="581" t="s">
        <v>6933</v>
      </c>
      <c r="L4971" s="344" t="s">
        <v>4090</v>
      </c>
      <c r="N4971" s="344" t="s">
        <v>4090</v>
      </c>
      <c r="O4971" s="341" t="s">
        <v>6752</v>
      </c>
    </row>
    <row r="4972" spans="1:15" x14ac:dyDescent="0.2">
      <c r="A4972" s="341" t="s">
        <v>9257</v>
      </c>
      <c r="B4972" s="341" t="s">
        <v>9294</v>
      </c>
      <c r="C4972" s="342" t="s">
        <v>6581</v>
      </c>
      <c r="D4972" s="342" t="s">
        <v>6848</v>
      </c>
      <c r="E4972" s="342" t="s">
        <v>9331</v>
      </c>
      <c r="F4972" s="342" t="s">
        <v>6568</v>
      </c>
      <c r="G4972" s="343">
        <v>6.36</v>
      </c>
      <c r="H4972" s="342" t="s">
        <v>6594</v>
      </c>
      <c r="I4972" s="342" t="s">
        <v>6575</v>
      </c>
      <c r="J4972" s="342" t="s">
        <v>6755</v>
      </c>
      <c r="K4972" s="581" t="s">
        <v>6756</v>
      </c>
      <c r="L4972" s="344" t="s">
        <v>4090</v>
      </c>
      <c r="N4972" s="344" t="s">
        <v>4090</v>
      </c>
      <c r="O4972" s="341" t="s">
        <v>6752</v>
      </c>
    </row>
    <row r="4973" spans="1:15" x14ac:dyDescent="0.2">
      <c r="A4973" s="341" t="s">
        <v>9257</v>
      </c>
      <c r="B4973" s="341" t="s">
        <v>9294</v>
      </c>
      <c r="C4973" s="342" t="s">
        <v>6581</v>
      </c>
      <c r="D4973" s="342" t="s">
        <v>6848</v>
      </c>
      <c r="E4973" s="342" t="s">
        <v>9321</v>
      </c>
      <c r="F4973" s="342" t="s">
        <v>6568</v>
      </c>
      <c r="G4973" s="343">
        <v>4</v>
      </c>
      <c r="H4973" s="342" t="s">
        <v>6594</v>
      </c>
      <c r="I4973" s="342" t="s">
        <v>6575</v>
      </c>
      <c r="J4973" s="342" t="s">
        <v>6755</v>
      </c>
      <c r="K4973" s="581" t="s">
        <v>6820</v>
      </c>
      <c r="L4973" s="344" t="s">
        <v>4090</v>
      </c>
      <c r="N4973" s="344" t="s">
        <v>4090</v>
      </c>
      <c r="O4973" s="341" t="s">
        <v>6766</v>
      </c>
    </row>
    <row r="4974" spans="1:15" x14ac:dyDescent="0.2">
      <c r="A4974" s="341" t="s">
        <v>9257</v>
      </c>
      <c r="B4974" s="341" t="s">
        <v>9294</v>
      </c>
      <c r="C4974" s="342" t="s">
        <v>6581</v>
      </c>
      <c r="D4974" s="342" t="s">
        <v>6848</v>
      </c>
      <c r="E4974" s="342" t="s">
        <v>9325</v>
      </c>
      <c r="F4974" s="342" t="s">
        <v>6568</v>
      </c>
      <c r="G4974" s="343">
        <v>2.94</v>
      </c>
      <c r="H4974" s="342" t="s">
        <v>6594</v>
      </c>
      <c r="I4974" s="342" t="s">
        <v>6575</v>
      </c>
      <c r="J4974" s="342" t="s">
        <v>6755</v>
      </c>
      <c r="K4974" s="581" t="s">
        <v>8692</v>
      </c>
      <c r="L4974" s="344" t="s">
        <v>4090</v>
      </c>
      <c r="N4974" s="344" t="s">
        <v>4090</v>
      </c>
      <c r="O4974" s="341" t="s">
        <v>6766</v>
      </c>
    </row>
    <row r="4975" spans="1:15" x14ac:dyDescent="0.2">
      <c r="A4975" s="341" t="s">
        <v>9257</v>
      </c>
      <c r="B4975" s="341" t="s">
        <v>9294</v>
      </c>
      <c r="C4975" s="342" t="s">
        <v>6581</v>
      </c>
      <c r="D4975" s="342" t="s">
        <v>6848</v>
      </c>
      <c r="E4975" s="342" t="s">
        <v>9334</v>
      </c>
      <c r="F4975" s="342" t="s">
        <v>6568</v>
      </c>
      <c r="G4975" s="343">
        <v>7.65</v>
      </c>
      <c r="H4975" s="342" t="s">
        <v>6594</v>
      </c>
      <c r="I4975" s="342" t="s">
        <v>6575</v>
      </c>
      <c r="J4975" s="342" t="s">
        <v>6755</v>
      </c>
      <c r="K4975" s="581" t="s">
        <v>7442</v>
      </c>
      <c r="L4975" s="344" t="s">
        <v>4090</v>
      </c>
      <c r="N4975" s="344" t="s">
        <v>4090</v>
      </c>
      <c r="O4975" s="341" t="s">
        <v>6752</v>
      </c>
    </row>
    <row r="4976" spans="1:15" x14ac:dyDescent="0.2">
      <c r="A4976" s="341" t="s">
        <v>9257</v>
      </c>
      <c r="B4976" s="341" t="s">
        <v>9294</v>
      </c>
      <c r="C4976" s="342" t="s">
        <v>6581</v>
      </c>
      <c r="D4976" s="342" t="s">
        <v>6848</v>
      </c>
      <c r="E4976" s="342" t="s">
        <v>9324</v>
      </c>
      <c r="F4976" s="342" t="s">
        <v>6568</v>
      </c>
      <c r="G4976" s="343">
        <v>4</v>
      </c>
      <c r="H4976" s="342" t="s">
        <v>6594</v>
      </c>
      <c r="I4976" s="342" t="s">
        <v>6575</v>
      </c>
      <c r="J4976" s="342" t="s">
        <v>6755</v>
      </c>
      <c r="K4976" s="581" t="s">
        <v>8499</v>
      </c>
      <c r="L4976" s="344" t="s">
        <v>4090</v>
      </c>
      <c r="N4976" s="344" t="s">
        <v>4090</v>
      </c>
      <c r="O4976" s="341" t="s">
        <v>6752</v>
      </c>
    </row>
    <row r="4977" spans="1:15" x14ac:dyDescent="0.2">
      <c r="A4977" s="341" t="s">
        <v>9257</v>
      </c>
      <c r="B4977" s="341" t="s">
        <v>9294</v>
      </c>
      <c r="C4977" s="342" t="s">
        <v>6581</v>
      </c>
      <c r="D4977" s="342" t="s">
        <v>6848</v>
      </c>
      <c r="E4977" s="342" t="s">
        <v>9322</v>
      </c>
      <c r="F4977" s="342" t="s">
        <v>6568</v>
      </c>
      <c r="G4977" s="343">
        <v>5.1450000000000005</v>
      </c>
      <c r="H4977" s="342" t="s">
        <v>6594</v>
      </c>
      <c r="I4977" s="342" t="s">
        <v>6575</v>
      </c>
      <c r="J4977" s="342" t="s">
        <v>6755</v>
      </c>
      <c r="K4977" s="581" t="s">
        <v>7027</v>
      </c>
      <c r="L4977" s="344" t="s">
        <v>4090</v>
      </c>
      <c r="N4977" s="344" t="s">
        <v>4090</v>
      </c>
      <c r="O4977" s="341" t="s">
        <v>6752</v>
      </c>
    </row>
    <row r="4978" spans="1:15" x14ac:dyDescent="0.2">
      <c r="A4978" s="341" t="s">
        <v>9257</v>
      </c>
      <c r="B4978" s="341" t="s">
        <v>9294</v>
      </c>
      <c r="C4978" s="342" t="s">
        <v>6581</v>
      </c>
      <c r="D4978" s="342" t="s">
        <v>6848</v>
      </c>
      <c r="E4978" s="342" t="s">
        <v>9323</v>
      </c>
      <c r="F4978" s="342" t="s">
        <v>6568</v>
      </c>
      <c r="G4978" s="343">
        <v>9.25</v>
      </c>
      <c r="H4978" s="342" t="s">
        <v>6594</v>
      </c>
      <c r="I4978" s="342" t="s">
        <v>6575</v>
      </c>
      <c r="J4978" s="342" t="s">
        <v>6755</v>
      </c>
      <c r="K4978" s="581" t="s">
        <v>8693</v>
      </c>
      <c r="L4978" s="344" t="s">
        <v>4090</v>
      </c>
      <c r="N4978" s="344" t="s">
        <v>4090</v>
      </c>
      <c r="O4978" s="341" t="s">
        <v>6752</v>
      </c>
    </row>
    <row r="4979" spans="1:15" x14ac:dyDescent="0.2">
      <c r="A4979" s="341" t="s">
        <v>9257</v>
      </c>
      <c r="B4979" s="341" t="s">
        <v>9294</v>
      </c>
      <c r="C4979" s="342" t="s">
        <v>6581</v>
      </c>
      <c r="D4979" s="342" t="s">
        <v>6848</v>
      </c>
      <c r="E4979" s="342" t="s">
        <v>9321</v>
      </c>
      <c r="F4979" s="342" t="s">
        <v>6568</v>
      </c>
      <c r="G4979" s="343">
        <v>6.86</v>
      </c>
      <c r="H4979" s="342" t="s">
        <v>6594</v>
      </c>
      <c r="I4979" s="342" t="s">
        <v>6575</v>
      </c>
      <c r="J4979" s="342" t="s">
        <v>6755</v>
      </c>
      <c r="K4979" s="581" t="s">
        <v>7086</v>
      </c>
      <c r="L4979" s="344" t="s">
        <v>4090</v>
      </c>
      <c r="N4979" s="344" t="s">
        <v>4090</v>
      </c>
      <c r="O4979" s="341" t="s">
        <v>6766</v>
      </c>
    </row>
    <row r="4980" spans="1:15" x14ac:dyDescent="0.2">
      <c r="A4980" s="341" t="s">
        <v>9257</v>
      </c>
      <c r="B4980" s="341" t="s">
        <v>9294</v>
      </c>
      <c r="C4980" s="342" t="s">
        <v>6581</v>
      </c>
      <c r="D4980" s="342" t="s">
        <v>6582</v>
      </c>
      <c r="E4980" s="342" t="s">
        <v>9326</v>
      </c>
      <c r="F4980" s="342" t="s">
        <v>6568</v>
      </c>
      <c r="G4980" s="343">
        <v>10.029999999999999</v>
      </c>
      <c r="H4980" s="342" t="s">
        <v>6594</v>
      </c>
      <c r="I4980" s="342" t="s">
        <v>6575</v>
      </c>
      <c r="J4980" s="342" t="s">
        <v>6755</v>
      </c>
      <c r="K4980" s="581" t="s">
        <v>7628</v>
      </c>
      <c r="L4980" s="344" t="s">
        <v>4090</v>
      </c>
      <c r="N4980" s="344" t="s">
        <v>4090</v>
      </c>
      <c r="O4980" s="341">
        <v>0</v>
      </c>
    </row>
    <row r="4981" spans="1:15" x14ac:dyDescent="0.2">
      <c r="A4981" s="341" t="s">
        <v>9257</v>
      </c>
      <c r="B4981" s="341" t="s">
        <v>9294</v>
      </c>
      <c r="C4981" s="342" t="s">
        <v>6581</v>
      </c>
      <c r="D4981" s="342" t="s">
        <v>6848</v>
      </c>
      <c r="E4981" s="342" t="s">
        <v>9334</v>
      </c>
      <c r="F4981" s="342" t="s">
        <v>6568</v>
      </c>
      <c r="G4981" s="343">
        <v>39.6</v>
      </c>
      <c r="H4981" s="342" t="s">
        <v>6594</v>
      </c>
      <c r="I4981" s="342" t="s">
        <v>6575</v>
      </c>
      <c r="J4981" s="342" t="s">
        <v>6755</v>
      </c>
      <c r="K4981" s="581" t="s">
        <v>7093</v>
      </c>
      <c r="L4981" s="344" t="s">
        <v>4090</v>
      </c>
      <c r="N4981" s="344" t="s">
        <v>4090</v>
      </c>
      <c r="O4981" s="341" t="s">
        <v>6752</v>
      </c>
    </row>
    <row r="4982" spans="1:15" x14ac:dyDescent="0.2">
      <c r="A4982" s="341" t="s">
        <v>9257</v>
      </c>
      <c r="B4982" s="341" t="s">
        <v>9294</v>
      </c>
      <c r="C4982" s="342" t="s">
        <v>6581</v>
      </c>
      <c r="D4982" s="342" t="s">
        <v>6848</v>
      </c>
      <c r="E4982" s="342" t="s">
        <v>9333</v>
      </c>
      <c r="F4982" s="342" t="s">
        <v>6568</v>
      </c>
      <c r="G4982" s="343">
        <v>59.800000000000004</v>
      </c>
      <c r="H4982" s="342" t="s">
        <v>6594</v>
      </c>
      <c r="I4982" s="342" t="s">
        <v>6575</v>
      </c>
      <c r="J4982" s="342" t="s">
        <v>6755</v>
      </c>
      <c r="K4982" s="581" t="s">
        <v>6799</v>
      </c>
      <c r="L4982" s="344" t="s">
        <v>4090</v>
      </c>
      <c r="N4982" s="344" t="s">
        <v>4090</v>
      </c>
      <c r="O4982" s="341" t="s">
        <v>6752</v>
      </c>
    </row>
    <row r="4983" spans="1:15" x14ac:dyDescent="0.2">
      <c r="A4983" s="341" t="s">
        <v>9257</v>
      </c>
      <c r="B4983" s="341" t="s">
        <v>9294</v>
      </c>
      <c r="C4983" s="342" t="s">
        <v>6581</v>
      </c>
      <c r="D4983" s="342" t="s">
        <v>6848</v>
      </c>
      <c r="E4983" s="342" t="s">
        <v>9320</v>
      </c>
      <c r="F4983" s="342" t="s">
        <v>6568</v>
      </c>
      <c r="G4983" s="343">
        <v>71.78</v>
      </c>
      <c r="H4983" s="342" t="s">
        <v>6594</v>
      </c>
      <c r="I4983" s="342" t="s">
        <v>6575</v>
      </c>
      <c r="J4983" s="342" t="s">
        <v>6755</v>
      </c>
      <c r="K4983" s="581" t="s">
        <v>7411</v>
      </c>
      <c r="L4983" s="344" t="s">
        <v>4090</v>
      </c>
      <c r="N4983" s="344" t="s">
        <v>4090</v>
      </c>
      <c r="O4983" s="341" t="s">
        <v>6752</v>
      </c>
    </row>
    <row r="4984" spans="1:15" x14ac:dyDescent="0.2">
      <c r="A4984" s="341" t="s">
        <v>9257</v>
      </c>
      <c r="B4984" s="341" t="s">
        <v>9294</v>
      </c>
      <c r="C4984" s="342" t="s">
        <v>6581</v>
      </c>
      <c r="D4984" s="342" t="s">
        <v>6848</v>
      </c>
      <c r="E4984" s="342" t="s">
        <v>9325</v>
      </c>
      <c r="F4984" s="342" t="s">
        <v>6568</v>
      </c>
      <c r="G4984" s="343">
        <v>92.4</v>
      </c>
      <c r="H4984" s="342" t="s">
        <v>6594</v>
      </c>
      <c r="I4984" s="342" t="s">
        <v>6575</v>
      </c>
      <c r="J4984" s="342" t="s">
        <v>6755</v>
      </c>
      <c r="K4984" s="581" t="s">
        <v>6678</v>
      </c>
      <c r="L4984" s="344" t="s">
        <v>4090</v>
      </c>
      <c r="N4984" s="344" t="s">
        <v>4090</v>
      </c>
      <c r="O4984" s="341" t="s">
        <v>6752</v>
      </c>
    </row>
    <row r="4985" spans="1:15" x14ac:dyDescent="0.2">
      <c r="A4985" s="341" t="s">
        <v>9257</v>
      </c>
      <c r="B4985" s="341" t="s">
        <v>9294</v>
      </c>
      <c r="C4985" s="342" t="s">
        <v>6581</v>
      </c>
      <c r="D4985" s="342" t="s">
        <v>6848</v>
      </c>
      <c r="E4985" s="342" t="s">
        <v>9331</v>
      </c>
      <c r="F4985" s="342" t="s">
        <v>6568</v>
      </c>
      <c r="G4985" s="343">
        <v>14.8</v>
      </c>
      <c r="H4985" s="342" t="s">
        <v>6594</v>
      </c>
      <c r="I4985" s="342" t="s">
        <v>6575</v>
      </c>
      <c r="J4985" s="342" t="s">
        <v>6755</v>
      </c>
      <c r="K4985" s="581" t="s">
        <v>7418</v>
      </c>
      <c r="L4985" s="344" t="s">
        <v>4090</v>
      </c>
      <c r="N4985" s="344" t="s">
        <v>4090</v>
      </c>
      <c r="O4985" s="341">
        <v>0</v>
      </c>
    </row>
    <row r="4986" spans="1:15" x14ac:dyDescent="0.2">
      <c r="A4986" s="341" t="s">
        <v>9257</v>
      </c>
      <c r="B4986" s="341" t="s">
        <v>9294</v>
      </c>
      <c r="C4986" s="342" t="s">
        <v>6581</v>
      </c>
      <c r="D4986" s="342" t="s">
        <v>6848</v>
      </c>
      <c r="E4986" s="342" t="s">
        <v>9319</v>
      </c>
      <c r="F4986" s="342" t="s">
        <v>6568</v>
      </c>
      <c r="G4986" s="343">
        <v>99.84</v>
      </c>
      <c r="H4986" s="342" t="s">
        <v>6594</v>
      </c>
      <c r="I4986" s="342" t="s">
        <v>6575</v>
      </c>
      <c r="J4986" s="342" t="s">
        <v>6755</v>
      </c>
      <c r="K4986" s="581" t="s">
        <v>8694</v>
      </c>
      <c r="L4986" s="344" t="s">
        <v>4090</v>
      </c>
      <c r="N4986" s="344" t="s">
        <v>4090</v>
      </c>
      <c r="O4986" s="341" t="s">
        <v>6752</v>
      </c>
    </row>
    <row r="4987" spans="1:15" x14ac:dyDescent="0.2">
      <c r="A4987" s="341" t="s">
        <v>9257</v>
      </c>
      <c r="B4987" s="341" t="s">
        <v>9294</v>
      </c>
      <c r="C4987" s="342" t="s">
        <v>6581</v>
      </c>
      <c r="D4987" s="342" t="s">
        <v>6848</v>
      </c>
      <c r="E4987" s="342" t="s">
        <v>9323</v>
      </c>
      <c r="F4987" s="342" t="s">
        <v>6568</v>
      </c>
      <c r="G4987" s="343">
        <v>29.12</v>
      </c>
      <c r="H4987" s="342" t="s">
        <v>6594</v>
      </c>
      <c r="I4987" s="342" t="s">
        <v>6575</v>
      </c>
      <c r="J4987" s="342" t="s">
        <v>6755</v>
      </c>
      <c r="K4987" s="581" t="s">
        <v>6846</v>
      </c>
      <c r="L4987" s="344" t="s">
        <v>4090</v>
      </c>
      <c r="N4987" s="344" t="s">
        <v>4090</v>
      </c>
      <c r="O4987" s="341" t="s">
        <v>6752</v>
      </c>
    </row>
    <row r="4988" spans="1:15" x14ac:dyDescent="0.2">
      <c r="A4988" s="341" t="s">
        <v>9257</v>
      </c>
      <c r="B4988" s="341" t="s">
        <v>9294</v>
      </c>
      <c r="C4988" s="342" t="s">
        <v>6581</v>
      </c>
      <c r="D4988" s="342" t="s">
        <v>6848</v>
      </c>
      <c r="E4988" s="342" t="s">
        <v>9325</v>
      </c>
      <c r="F4988" s="342" t="s">
        <v>6568</v>
      </c>
      <c r="G4988" s="343">
        <v>31.16</v>
      </c>
      <c r="H4988" s="342" t="s">
        <v>6594</v>
      </c>
      <c r="I4988" s="342" t="s">
        <v>6575</v>
      </c>
      <c r="J4988" s="342" t="s">
        <v>6755</v>
      </c>
      <c r="K4988" s="581" t="s">
        <v>7413</v>
      </c>
      <c r="L4988" s="344" t="s">
        <v>4090</v>
      </c>
      <c r="N4988" s="344" t="s">
        <v>4090</v>
      </c>
      <c r="O4988" s="341" t="s">
        <v>6752</v>
      </c>
    </row>
    <row r="4989" spans="1:15" x14ac:dyDescent="0.2">
      <c r="A4989" s="341" t="s">
        <v>9257</v>
      </c>
      <c r="B4989" s="341" t="s">
        <v>9294</v>
      </c>
      <c r="C4989" s="342" t="s">
        <v>6581</v>
      </c>
      <c r="D4989" s="342" t="s">
        <v>6848</v>
      </c>
      <c r="E4989" s="342" t="s">
        <v>9321</v>
      </c>
      <c r="F4989" s="342" t="s">
        <v>6568</v>
      </c>
      <c r="G4989" s="343">
        <v>24.5</v>
      </c>
      <c r="H4989" s="342" t="s">
        <v>6594</v>
      </c>
      <c r="I4989" s="342" t="s">
        <v>6575</v>
      </c>
      <c r="J4989" s="342" t="s">
        <v>6755</v>
      </c>
      <c r="K4989" s="581" t="s">
        <v>7015</v>
      </c>
      <c r="L4989" s="344" t="s">
        <v>4090</v>
      </c>
      <c r="N4989" s="344" t="s">
        <v>4090</v>
      </c>
      <c r="O4989" s="341" t="s">
        <v>6752</v>
      </c>
    </row>
    <row r="4990" spans="1:15" x14ac:dyDescent="0.2">
      <c r="A4990" s="341" t="s">
        <v>9257</v>
      </c>
      <c r="B4990" s="341" t="s">
        <v>9294</v>
      </c>
      <c r="C4990" s="342" t="s">
        <v>6581</v>
      </c>
      <c r="D4990" s="342" t="s">
        <v>6848</v>
      </c>
      <c r="E4990" s="342" t="s">
        <v>9322</v>
      </c>
      <c r="F4990" s="342" t="s">
        <v>6568</v>
      </c>
      <c r="G4990" s="343">
        <v>8.5500000000000007</v>
      </c>
      <c r="H4990" s="342" t="s">
        <v>6594</v>
      </c>
      <c r="I4990" s="342" t="s">
        <v>6575</v>
      </c>
      <c r="J4990" s="342" t="s">
        <v>6755</v>
      </c>
      <c r="K4990" s="581" t="s">
        <v>6900</v>
      </c>
      <c r="L4990" s="344" t="s">
        <v>4090</v>
      </c>
      <c r="N4990" s="344" t="s">
        <v>4090</v>
      </c>
      <c r="O4990" s="341" t="s">
        <v>6766</v>
      </c>
    </row>
    <row r="4991" spans="1:15" x14ac:dyDescent="0.2">
      <c r="A4991" s="341" t="s">
        <v>9257</v>
      </c>
      <c r="B4991" s="341" t="s">
        <v>9294</v>
      </c>
      <c r="C4991" s="342" t="s">
        <v>6581</v>
      </c>
      <c r="D4991" s="342" t="s">
        <v>6848</v>
      </c>
      <c r="E4991" s="342" t="s">
        <v>9324</v>
      </c>
      <c r="F4991" s="342" t="s">
        <v>6568</v>
      </c>
      <c r="G4991" s="343">
        <v>19.75</v>
      </c>
      <c r="H4991" s="342" t="s">
        <v>6594</v>
      </c>
      <c r="I4991" s="342" t="s">
        <v>6575</v>
      </c>
      <c r="J4991" s="342" t="s">
        <v>6755</v>
      </c>
      <c r="K4991" s="581" t="s">
        <v>7188</v>
      </c>
      <c r="L4991" s="344" t="s">
        <v>4090</v>
      </c>
      <c r="N4991" s="344" t="s">
        <v>4090</v>
      </c>
      <c r="O4991" s="341">
        <v>0</v>
      </c>
    </row>
    <row r="4992" spans="1:15" x14ac:dyDescent="0.2">
      <c r="A4992" s="341" t="s">
        <v>9257</v>
      </c>
      <c r="B4992" s="341" t="s">
        <v>9294</v>
      </c>
      <c r="C4992" s="342" t="s">
        <v>6581</v>
      </c>
      <c r="D4992" s="342" t="s">
        <v>6848</v>
      </c>
      <c r="E4992" s="342" t="s">
        <v>9321</v>
      </c>
      <c r="F4992" s="342" t="s">
        <v>6568</v>
      </c>
      <c r="G4992" s="343">
        <v>4.17</v>
      </c>
      <c r="H4992" s="342" t="s">
        <v>6594</v>
      </c>
      <c r="I4992" s="342" t="s">
        <v>6575</v>
      </c>
      <c r="J4992" s="342" t="s">
        <v>6755</v>
      </c>
      <c r="K4992" s="581" t="s">
        <v>6975</v>
      </c>
      <c r="L4992" s="344" t="s">
        <v>4090</v>
      </c>
      <c r="N4992" s="344" t="s">
        <v>4090</v>
      </c>
      <c r="O4992" s="341">
        <v>0</v>
      </c>
    </row>
    <row r="4993" spans="1:15" x14ac:dyDescent="0.2">
      <c r="A4993" s="341" t="s">
        <v>9257</v>
      </c>
      <c r="B4993" s="341" t="s">
        <v>9294</v>
      </c>
      <c r="C4993" s="342" t="s">
        <v>6581</v>
      </c>
      <c r="D4993" s="342" t="s">
        <v>6848</v>
      </c>
      <c r="E4993" s="342" t="s">
        <v>9319</v>
      </c>
      <c r="F4993" s="342" t="s">
        <v>6568</v>
      </c>
      <c r="G4993" s="343">
        <v>12</v>
      </c>
      <c r="H4993" s="342" t="s">
        <v>6594</v>
      </c>
      <c r="I4993" s="342" t="s">
        <v>6575</v>
      </c>
      <c r="J4993" s="342" t="s">
        <v>6755</v>
      </c>
      <c r="K4993" s="581" t="s">
        <v>7028</v>
      </c>
      <c r="L4993" s="344" t="s">
        <v>4090</v>
      </c>
      <c r="N4993" s="344" t="s">
        <v>4090</v>
      </c>
      <c r="O4993" s="341" t="s">
        <v>6752</v>
      </c>
    </row>
    <row r="4994" spans="1:15" x14ac:dyDescent="0.2">
      <c r="A4994" s="341" t="s">
        <v>9257</v>
      </c>
      <c r="B4994" s="341" t="s">
        <v>9294</v>
      </c>
      <c r="C4994" s="342" t="s">
        <v>6581</v>
      </c>
      <c r="D4994" s="342" t="s">
        <v>6848</v>
      </c>
      <c r="E4994" s="342" t="s">
        <v>9319</v>
      </c>
      <c r="F4994" s="342" t="s">
        <v>6568</v>
      </c>
      <c r="G4994" s="343">
        <v>10.56</v>
      </c>
      <c r="H4994" s="342" t="s">
        <v>6594</v>
      </c>
      <c r="I4994" s="342" t="s">
        <v>6575</v>
      </c>
      <c r="J4994" s="342" t="s">
        <v>6755</v>
      </c>
      <c r="K4994" s="581" t="s">
        <v>7652</v>
      </c>
      <c r="L4994" s="344" t="s">
        <v>4090</v>
      </c>
      <c r="N4994" s="344" t="s">
        <v>4090</v>
      </c>
      <c r="O4994" s="341">
        <v>0</v>
      </c>
    </row>
    <row r="4995" spans="1:15" x14ac:dyDescent="0.2">
      <c r="A4995" s="341" t="s">
        <v>9257</v>
      </c>
      <c r="B4995" s="341" t="s">
        <v>9294</v>
      </c>
      <c r="C4995" s="342" t="s">
        <v>6581</v>
      </c>
      <c r="D4995" s="342" t="s">
        <v>6848</v>
      </c>
      <c r="E4995" s="342" t="s">
        <v>9321</v>
      </c>
      <c r="F4995" s="342" t="s">
        <v>6568</v>
      </c>
      <c r="G4995" s="343">
        <v>99.84</v>
      </c>
      <c r="H4995" s="342" t="s">
        <v>6594</v>
      </c>
      <c r="I4995" s="342" t="s">
        <v>6575</v>
      </c>
      <c r="J4995" s="342" t="s">
        <v>6755</v>
      </c>
      <c r="K4995" s="581" t="s">
        <v>8206</v>
      </c>
      <c r="L4995" s="344" t="s">
        <v>4090</v>
      </c>
      <c r="N4995" s="344" t="s">
        <v>4090</v>
      </c>
      <c r="O4995" s="341" t="s">
        <v>6752</v>
      </c>
    </row>
    <row r="4996" spans="1:15" x14ac:dyDescent="0.2">
      <c r="A4996" s="341" t="s">
        <v>9257</v>
      </c>
      <c r="B4996" s="341" t="s">
        <v>9294</v>
      </c>
      <c r="C4996" s="342" t="s">
        <v>6581</v>
      </c>
      <c r="D4996" s="342" t="s">
        <v>6848</v>
      </c>
      <c r="E4996" s="342" t="s">
        <v>9323</v>
      </c>
      <c r="F4996" s="342" t="s">
        <v>6568</v>
      </c>
      <c r="G4996" s="343">
        <v>50.995000000000005</v>
      </c>
      <c r="H4996" s="342" t="s">
        <v>6594</v>
      </c>
      <c r="I4996" s="342" t="s">
        <v>6575</v>
      </c>
      <c r="J4996" s="342" t="s">
        <v>6755</v>
      </c>
      <c r="K4996" s="581" t="s">
        <v>6853</v>
      </c>
      <c r="L4996" s="344" t="s">
        <v>4090</v>
      </c>
      <c r="N4996" s="344" t="s">
        <v>4090</v>
      </c>
      <c r="O4996" s="341" t="s">
        <v>6752</v>
      </c>
    </row>
    <row r="4997" spans="1:15" x14ac:dyDescent="0.2">
      <c r="A4997" s="341" t="s">
        <v>9257</v>
      </c>
      <c r="B4997" s="341" t="s">
        <v>9294</v>
      </c>
      <c r="C4997" s="342" t="s">
        <v>6581</v>
      </c>
      <c r="D4997" s="342" t="s">
        <v>6848</v>
      </c>
      <c r="E4997" s="342" t="s">
        <v>9328</v>
      </c>
      <c r="F4997" s="342" t="s">
        <v>6568</v>
      </c>
      <c r="G4997" s="343">
        <v>17.625</v>
      </c>
      <c r="H4997" s="342" t="s">
        <v>6594</v>
      </c>
      <c r="I4997" s="342" t="s">
        <v>6575</v>
      </c>
      <c r="J4997" s="342" t="s">
        <v>6755</v>
      </c>
      <c r="K4997" s="581" t="s">
        <v>8408</v>
      </c>
      <c r="L4997" s="344" t="s">
        <v>4090</v>
      </c>
      <c r="N4997" s="344" t="s">
        <v>4090</v>
      </c>
      <c r="O4997" s="341" t="s">
        <v>6752</v>
      </c>
    </row>
    <row r="4998" spans="1:15" x14ac:dyDescent="0.2">
      <c r="A4998" s="341" t="s">
        <v>9257</v>
      </c>
      <c r="B4998" s="341" t="s">
        <v>9294</v>
      </c>
      <c r="C4998" s="342" t="s">
        <v>6581</v>
      </c>
      <c r="D4998" s="342" t="s">
        <v>6848</v>
      </c>
      <c r="E4998" s="342" t="s">
        <v>9328</v>
      </c>
      <c r="F4998" s="342" t="s">
        <v>6568</v>
      </c>
      <c r="G4998" s="343">
        <v>4.875</v>
      </c>
      <c r="H4998" s="342" t="s">
        <v>6594</v>
      </c>
      <c r="I4998" s="342" t="s">
        <v>6575</v>
      </c>
      <c r="J4998" s="342" t="s">
        <v>6755</v>
      </c>
      <c r="K4998" s="581" t="s">
        <v>8695</v>
      </c>
      <c r="L4998" s="344" t="s">
        <v>4090</v>
      </c>
      <c r="N4998" s="344" t="s">
        <v>4090</v>
      </c>
      <c r="O4998" s="341">
        <v>0</v>
      </c>
    </row>
    <row r="4999" spans="1:15" x14ac:dyDescent="0.2">
      <c r="A4999" s="341" t="s">
        <v>9257</v>
      </c>
      <c r="B4999" s="341" t="s">
        <v>9294</v>
      </c>
      <c r="C4999" s="342" t="s">
        <v>6581</v>
      </c>
      <c r="D4999" s="342" t="s">
        <v>6848</v>
      </c>
      <c r="E4999" s="342" t="s">
        <v>9255</v>
      </c>
      <c r="F4999" s="342" t="s">
        <v>6568</v>
      </c>
      <c r="G4999" s="343">
        <v>23.12</v>
      </c>
      <c r="H4999" s="342" t="s">
        <v>6594</v>
      </c>
      <c r="I4999" s="342" t="s">
        <v>6575</v>
      </c>
      <c r="J4999" s="342" t="s">
        <v>6755</v>
      </c>
      <c r="K4999" s="581" t="s">
        <v>8368</v>
      </c>
      <c r="L4999" s="344" t="s">
        <v>4090</v>
      </c>
      <c r="N4999" s="344" t="s">
        <v>4090</v>
      </c>
      <c r="O4999" s="341" t="s">
        <v>6752</v>
      </c>
    </row>
    <row r="5000" spans="1:15" x14ac:dyDescent="0.2">
      <c r="A5000" s="341" t="s">
        <v>9257</v>
      </c>
      <c r="B5000" s="341" t="s">
        <v>9294</v>
      </c>
      <c r="C5000" s="342" t="s">
        <v>6581</v>
      </c>
      <c r="D5000" s="342" t="s">
        <v>6848</v>
      </c>
      <c r="E5000" s="342" t="s">
        <v>9325</v>
      </c>
      <c r="F5000" s="342" t="s">
        <v>6568</v>
      </c>
      <c r="G5000" s="343">
        <v>4.37</v>
      </c>
      <c r="H5000" s="342" t="s">
        <v>6594</v>
      </c>
      <c r="I5000" s="342" t="s">
        <v>6575</v>
      </c>
      <c r="J5000" s="342" t="s">
        <v>6755</v>
      </c>
      <c r="K5000" s="581" t="s">
        <v>7505</v>
      </c>
      <c r="L5000" s="344" t="s">
        <v>4090</v>
      </c>
      <c r="N5000" s="344" t="s">
        <v>4090</v>
      </c>
      <c r="O5000" s="341" t="s">
        <v>6766</v>
      </c>
    </row>
    <row r="5001" spans="1:15" x14ac:dyDescent="0.2">
      <c r="A5001" s="341" t="s">
        <v>9257</v>
      </c>
      <c r="B5001" s="341" t="s">
        <v>9294</v>
      </c>
      <c r="C5001" s="342" t="s">
        <v>6581</v>
      </c>
      <c r="D5001" s="342" t="s">
        <v>6848</v>
      </c>
      <c r="E5001" s="342" t="s">
        <v>9322</v>
      </c>
      <c r="F5001" s="342" t="s">
        <v>6568</v>
      </c>
      <c r="G5001" s="343">
        <v>4.5</v>
      </c>
      <c r="H5001" s="342" t="s">
        <v>6594</v>
      </c>
      <c r="I5001" s="342" t="s">
        <v>6575</v>
      </c>
      <c r="J5001" s="342" t="s">
        <v>6755</v>
      </c>
      <c r="K5001" s="581" t="s">
        <v>7668</v>
      </c>
      <c r="L5001" s="344" t="s">
        <v>4090</v>
      </c>
      <c r="N5001" s="344" t="s">
        <v>4090</v>
      </c>
      <c r="O5001" s="341" t="s">
        <v>6752</v>
      </c>
    </row>
    <row r="5002" spans="1:15" x14ac:dyDescent="0.2">
      <c r="A5002" s="341" t="s">
        <v>9257</v>
      </c>
      <c r="B5002" s="341" t="s">
        <v>9294</v>
      </c>
      <c r="C5002" s="342" t="s">
        <v>6581</v>
      </c>
      <c r="D5002" s="342" t="s">
        <v>6848</v>
      </c>
      <c r="E5002" s="342" t="s">
        <v>9320</v>
      </c>
      <c r="F5002" s="342" t="s">
        <v>6568</v>
      </c>
      <c r="G5002" s="343">
        <v>6.125</v>
      </c>
      <c r="H5002" s="342" t="s">
        <v>6594</v>
      </c>
      <c r="I5002" s="342" t="s">
        <v>6575</v>
      </c>
      <c r="J5002" s="342" t="s">
        <v>6755</v>
      </c>
      <c r="K5002" s="581" t="s">
        <v>6759</v>
      </c>
      <c r="L5002" s="344" t="s">
        <v>4090</v>
      </c>
      <c r="N5002" s="344" t="s">
        <v>4090</v>
      </c>
      <c r="O5002" s="341" t="s">
        <v>6752</v>
      </c>
    </row>
    <row r="5003" spans="1:15" x14ac:dyDescent="0.2">
      <c r="A5003" s="341" t="s">
        <v>9257</v>
      </c>
      <c r="B5003" s="341" t="s">
        <v>9294</v>
      </c>
      <c r="C5003" s="342" t="s">
        <v>6581</v>
      </c>
      <c r="D5003" s="342" t="s">
        <v>6848</v>
      </c>
      <c r="E5003" s="342" t="s">
        <v>9255</v>
      </c>
      <c r="F5003" s="342" t="s">
        <v>6568</v>
      </c>
      <c r="G5003" s="343">
        <v>7.6050000000000004</v>
      </c>
      <c r="H5003" s="342" t="s">
        <v>6594</v>
      </c>
      <c r="I5003" s="342" t="s">
        <v>6575</v>
      </c>
      <c r="J5003" s="342" t="s">
        <v>6755</v>
      </c>
      <c r="K5003" s="581" t="s">
        <v>6813</v>
      </c>
      <c r="L5003" s="344" t="s">
        <v>4090</v>
      </c>
      <c r="N5003" s="344" t="s">
        <v>4090</v>
      </c>
      <c r="O5003" s="341" t="s">
        <v>6752</v>
      </c>
    </row>
    <row r="5004" spans="1:15" x14ac:dyDescent="0.2">
      <c r="A5004" s="341" t="s">
        <v>9257</v>
      </c>
      <c r="B5004" s="341" t="s">
        <v>9294</v>
      </c>
      <c r="C5004" s="342" t="s">
        <v>6581</v>
      </c>
      <c r="D5004" s="342" t="s">
        <v>6848</v>
      </c>
      <c r="E5004" s="342" t="s">
        <v>9337</v>
      </c>
      <c r="F5004" s="342" t="s">
        <v>6568</v>
      </c>
      <c r="G5004" s="343">
        <v>7.8500000000000005</v>
      </c>
      <c r="H5004" s="342" t="s">
        <v>6594</v>
      </c>
      <c r="I5004" s="342" t="s">
        <v>6575</v>
      </c>
      <c r="J5004" s="342" t="s">
        <v>6755</v>
      </c>
      <c r="K5004" s="581" t="s">
        <v>6900</v>
      </c>
      <c r="L5004" s="344" t="s">
        <v>4090</v>
      </c>
      <c r="N5004" s="344" t="s">
        <v>4090</v>
      </c>
      <c r="O5004" s="341" t="s">
        <v>6752</v>
      </c>
    </row>
    <row r="5005" spans="1:15" x14ac:dyDescent="0.2">
      <c r="A5005" s="341" t="s">
        <v>9257</v>
      </c>
      <c r="B5005" s="341" t="s">
        <v>9294</v>
      </c>
      <c r="C5005" s="342" t="s">
        <v>6581</v>
      </c>
      <c r="D5005" s="342" t="s">
        <v>6848</v>
      </c>
      <c r="E5005" s="342" t="s">
        <v>9321</v>
      </c>
      <c r="F5005" s="342" t="s">
        <v>6568</v>
      </c>
      <c r="G5005" s="343">
        <v>97.995000000000005</v>
      </c>
      <c r="H5005" s="342" t="s">
        <v>6594</v>
      </c>
      <c r="I5005" s="342" t="s">
        <v>6575</v>
      </c>
      <c r="J5005" s="342" t="s">
        <v>6755</v>
      </c>
      <c r="K5005" s="581" t="s">
        <v>6683</v>
      </c>
      <c r="L5005" s="344" t="s">
        <v>4090</v>
      </c>
      <c r="N5005" s="344" t="s">
        <v>4090</v>
      </c>
      <c r="O5005" s="341" t="s">
        <v>6752</v>
      </c>
    </row>
    <row r="5006" spans="1:15" x14ac:dyDescent="0.2">
      <c r="A5006" s="341" t="s">
        <v>9257</v>
      </c>
      <c r="B5006" s="341" t="s">
        <v>9294</v>
      </c>
      <c r="C5006" s="342" t="s">
        <v>6581</v>
      </c>
      <c r="D5006" s="342" t="s">
        <v>6848</v>
      </c>
      <c r="E5006" s="342" t="s">
        <v>9331</v>
      </c>
      <c r="F5006" s="342" t="s">
        <v>6568</v>
      </c>
      <c r="G5006" s="343">
        <v>11.75</v>
      </c>
      <c r="H5006" s="342" t="s">
        <v>6594</v>
      </c>
      <c r="I5006" s="342" t="s">
        <v>6575</v>
      </c>
      <c r="J5006" s="342" t="s">
        <v>6755</v>
      </c>
      <c r="K5006" s="581" t="s">
        <v>8647</v>
      </c>
      <c r="L5006" s="344" t="s">
        <v>4090</v>
      </c>
      <c r="N5006" s="344" t="s">
        <v>4090</v>
      </c>
      <c r="O5006" s="341">
        <v>0</v>
      </c>
    </row>
    <row r="5007" spans="1:15" x14ac:dyDescent="0.2">
      <c r="A5007" s="341" t="s">
        <v>9257</v>
      </c>
      <c r="B5007" s="341" t="s">
        <v>9294</v>
      </c>
      <c r="C5007" s="342" t="s">
        <v>6581</v>
      </c>
      <c r="D5007" s="342" t="s">
        <v>6848</v>
      </c>
      <c r="E5007" s="342" t="s">
        <v>9338</v>
      </c>
      <c r="F5007" s="342" t="s">
        <v>6568</v>
      </c>
      <c r="G5007" s="343">
        <v>3.7800000000000002</v>
      </c>
      <c r="H5007" s="342" t="s">
        <v>6594</v>
      </c>
      <c r="I5007" s="342" t="s">
        <v>6575</v>
      </c>
      <c r="J5007" s="342" t="s">
        <v>6755</v>
      </c>
      <c r="K5007" s="581" t="s">
        <v>6917</v>
      </c>
      <c r="L5007" s="344" t="s">
        <v>4090</v>
      </c>
      <c r="N5007" s="344" t="s">
        <v>4090</v>
      </c>
      <c r="O5007" s="341">
        <v>0</v>
      </c>
    </row>
    <row r="5008" spans="1:15" x14ac:dyDescent="0.2">
      <c r="A5008" s="341" t="s">
        <v>9257</v>
      </c>
      <c r="B5008" s="341" t="s">
        <v>9294</v>
      </c>
      <c r="C5008" s="342" t="s">
        <v>6581</v>
      </c>
      <c r="D5008" s="342" t="s">
        <v>6848</v>
      </c>
      <c r="E5008" s="342" t="s">
        <v>9323</v>
      </c>
      <c r="F5008" s="342" t="s">
        <v>6568</v>
      </c>
      <c r="G5008" s="343">
        <v>29.89</v>
      </c>
      <c r="H5008" s="342" t="s">
        <v>6594</v>
      </c>
      <c r="I5008" s="342" t="s">
        <v>6575</v>
      </c>
      <c r="J5008" s="342" t="s">
        <v>6755</v>
      </c>
      <c r="K5008" s="581" t="s">
        <v>8502</v>
      </c>
      <c r="L5008" s="344" t="s">
        <v>4090</v>
      </c>
      <c r="N5008" s="344" t="s">
        <v>4090</v>
      </c>
      <c r="O5008" s="341" t="s">
        <v>6752</v>
      </c>
    </row>
    <row r="5009" spans="1:15" x14ac:dyDescent="0.2">
      <c r="A5009" s="341" t="s">
        <v>9257</v>
      </c>
      <c r="B5009" s="341" t="s">
        <v>9294</v>
      </c>
      <c r="C5009" s="342" t="s">
        <v>6581</v>
      </c>
      <c r="D5009" s="342" t="s">
        <v>6848</v>
      </c>
      <c r="E5009" s="342" t="s">
        <v>9333</v>
      </c>
      <c r="F5009" s="342" t="s">
        <v>6568</v>
      </c>
      <c r="G5009" s="343">
        <v>5.59</v>
      </c>
      <c r="H5009" s="342" t="s">
        <v>6594</v>
      </c>
      <c r="I5009" s="342" t="s">
        <v>6575</v>
      </c>
      <c r="J5009" s="342" t="s">
        <v>6755</v>
      </c>
      <c r="K5009" s="581" t="s">
        <v>7655</v>
      </c>
      <c r="L5009" s="344" t="s">
        <v>4090</v>
      </c>
      <c r="N5009" s="344" t="s">
        <v>4090</v>
      </c>
      <c r="O5009" s="341">
        <v>0</v>
      </c>
    </row>
    <row r="5010" spans="1:15" x14ac:dyDescent="0.2">
      <c r="A5010" s="341" t="s">
        <v>9257</v>
      </c>
      <c r="B5010" s="341" t="s">
        <v>9294</v>
      </c>
      <c r="C5010" s="342" t="s">
        <v>6581</v>
      </c>
      <c r="D5010" s="342" t="s">
        <v>6848</v>
      </c>
      <c r="E5010" s="342" t="s">
        <v>9337</v>
      </c>
      <c r="F5010" s="342" t="s">
        <v>6568</v>
      </c>
      <c r="G5010" s="343">
        <v>5.7</v>
      </c>
      <c r="H5010" s="342" t="s">
        <v>6594</v>
      </c>
      <c r="I5010" s="342" t="s">
        <v>6575</v>
      </c>
      <c r="J5010" s="342" t="s">
        <v>6755</v>
      </c>
      <c r="K5010" s="581" t="s">
        <v>6777</v>
      </c>
      <c r="L5010" s="344" t="s">
        <v>4090</v>
      </c>
      <c r="N5010" s="344" t="s">
        <v>4090</v>
      </c>
      <c r="O5010" s="341">
        <v>0</v>
      </c>
    </row>
    <row r="5011" spans="1:15" x14ac:dyDescent="0.2">
      <c r="A5011" s="341" t="s">
        <v>9257</v>
      </c>
      <c r="B5011" s="341" t="s">
        <v>9294</v>
      </c>
      <c r="C5011" s="342" t="s">
        <v>6581</v>
      </c>
      <c r="D5011" s="342" t="s">
        <v>6848</v>
      </c>
      <c r="E5011" s="342" t="s">
        <v>9319</v>
      </c>
      <c r="F5011" s="342" t="s">
        <v>6568</v>
      </c>
      <c r="G5011" s="343">
        <v>6.11</v>
      </c>
      <c r="H5011" s="342" t="s">
        <v>6594</v>
      </c>
      <c r="I5011" s="342" t="s">
        <v>6575</v>
      </c>
      <c r="J5011" s="342" t="s">
        <v>6755</v>
      </c>
      <c r="K5011" s="581" t="s">
        <v>7404</v>
      </c>
      <c r="L5011" s="344" t="s">
        <v>4090</v>
      </c>
      <c r="N5011" s="344" t="s">
        <v>4090</v>
      </c>
      <c r="O5011" s="341">
        <v>0</v>
      </c>
    </row>
    <row r="5012" spans="1:15" x14ac:dyDescent="0.2">
      <c r="A5012" s="341" t="s">
        <v>9257</v>
      </c>
      <c r="B5012" s="341" t="s">
        <v>9294</v>
      </c>
      <c r="C5012" s="342" t="s">
        <v>6581</v>
      </c>
      <c r="D5012" s="342" t="s">
        <v>6848</v>
      </c>
      <c r="E5012" s="342" t="s">
        <v>9324</v>
      </c>
      <c r="F5012" s="342" t="s">
        <v>6568</v>
      </c>
      <c r="G5012" s="343">
        <v>3.15</v>
      </c>
      <c r="H5012" s="342" t="s">
        <v>6594</v>
      </c>
      <c r="I5012" s="342" t="s">
        <v>6575</v>
      </c>
      <c r="J5012" s="342" t="s">
        <v>6755</v>
      </c>
      <c r="K5012" s="581" t="s">
        <v>7840</v>
      </c>
      <c r="L5012" s="344" t="s">
        <v>4090</v>
      </c>
      <c r="N5012" s="344" t="s">
        <v>4090</v>
      </c>
      <c r="O5012" s="341">
        <v>0</v>
      </c>
    </row>
    <row r="5013" spans="1:15" x14ac:dyDescent="0.2">
      <c r="A5013" s="341" t="s">
        <v>9257</v>
      </c>
      <c r="B5013" s="341" t="s">
        <v>9294</v>
      </c>
      <c r="C5013" s="342" t="s">
        <v>6581</v>
      </c>
      <c r="D5013" s="342" t="s">
        <v>6848</v>
      </c>
      <c r="E5013" s="342" t="s">
        <v>9324</v>
      </c>
      <c r="F5013" s="342" t="s">
        <v>6568</v>
      </c>
      <c r="G5013" s="343">
        <v>18.600000000000001</v>
      </c>
      <c r="H5013" s="342" t="s">
        <v>6594</v>
      </c>
      <c r="I5013" s="342" t="s">
        <v>6575</v>
      </c>
      <c r="J5013" s="342" t="s">
        <v>6755</v>
      </c>
      <c r="K5013" s="581" t="s">
        <v>6779</v>
      </c>
      <c r="L5013" s="344" t="s">
        <v>4090</v>
      </c>
      <c r="N5013" s="344" t="s">
        <v>4090</v>
      </c>
      <c r="O5013" s="341">
        <v>0</v>
      </c>
    </row>
    <row r="5014" spans="1:15" x14ac:dyDescent="0.2">
      <c r="A5014" s="341" t="s">
        <v>9257</v>
      </c>
      <c r="B5014" s="341" t="s">
        <v>9294</v>
      </c>
      <c r="C5014" s="342" t="s">
        <v>6581</v>
      </c>
      <c r="D5014" s="342" t="s">
        <v>6848</v>
      </c>
      <c r="E5014" s="342" t="s">
        <v>9321</v>
      </c>
      <c r="F5014" s="342" t="s">
        <v>6568</v>
      </c>
      <c r="G5014" s="343">
        <v>13.32</v>
      </c>
      <c r="H5014" s="342" t="s">
        <v>6594</v>
      </c>
      <c r="I5014" s="342" t="s">
        <v>6575</v>
      </c>
      <c r="J5014" s="342" t="s">
        <v>6755</v>
      </c>
      <c r="K5014" s="581" t="s">
        <v>8104</v>
      </c>
      <c r="L5014" s="344" t="s">
        <v>4090</v>
      </c>
      <c r="N5014" s="344" t="s">
        <v>4090</v>
      </c>
      <c r="O5014" s="341">
        <v>0</v>
      </c>
    </row>
    <row r="5015" spans="1:15" x14ac:dyDescent="0.2">
      <c r="A5015" s="341" t="s">
        <v>9257</v>
      </c>
      <c r="B5015" s="341" t="s">
        <v>9294</v>
      </c>
      <c r="C5015" s="342" t="s">
        <v>6581</v>
      </c>
      <c r="D5015" s="342" t="s">
        <v>6848</v>
      </c>
      <c r="E5015" s="342" t="s">
        <v>9322</v>
      </c>
      <c r="F5015" s="342" t="s">
        <v>6568</v>
      </c>
      <c r="G5015" s="343">
        <v>10.08</v>
      </c>
      <c r="H5015" s="342" t="s">
        <v>6594</v>
      </c>
      <c r="I5015" s="342" t="s">
        <v>6575</v>
      </c>
      <c r="J5015" s="342" t="s">
        <v>6755</v>
      </c>
      <c r="K5015" s="581" t="s">
        <v>8696</v>
      </c>
      <c r="L5015" s="344" t="s">
        <v>4090</v>
      </c>
      <c r="N5015" s="344" t="s">
        <v>4090</v>
      </c>
      <c r="O5015" s="341">
        <v>0</v>
      </c>
    </row>
    <row r="5016" spans="1:15" x14ac:dyDescent="0.2">
      <c r="A5016" s="341" t="s">
        <v>9257</v>
      </c>
      <c r="B5016" s="341" t="s">
        <v>9294</v>
      </c>
      <c r="C5016" s="342" t="s">
        <v>6581</v>
      </c>
      <c r="D5016" s="342" t="s">
        <v>6848</v>
      </c>
      <c r="E5016" s="342" t="s">
        <v>9322</v>
      </c>
      <c r="F5016" s="342" t="s">
        <v>6568</v>
      </c>
      <c r="G5016" s="343">
        <v>14.4</v>
      </c>
      <c r="H5016" s="342" t="s">
        <v>6594</v>
      </c>
      <c r="I5016" s="342" t="s">
        <v>6575</v>
      </c>
      <c r="J5016" s="342" t="s">
        <v>6755</v>
      </c>
      <c r="K5016" s="581" t="s">
        <v>7043</v>
      </c>
      <c r="L5016" s="344" t="s">
        <v>4090</v>
      </c>
      <c r="N5016" s="344" t="s">
        <v>4090</v>
      </c>
      <c r="O5016" s="341" t="s">
        <v>6752</v>
      </c>
    </row>
    <row r="5017" spans="1:15" x14ac:dyDescent="0.2">
      <c r="A5017" s="341" t="s">
        <v>9257</v>
      </c>
      <c r="B5017" s="341" t="s">
        <v>9294</v>
      </c>
      <c r="C5017" s="342" t="s">
        <v>6581</v>
      </c>
      <c r="D5017" s="342" t="s">
        <v>6848</v>
      </c>
      <c r="E5017" s="342" t="s">
        <v>9323</v>
      </c>
      <c r="F5017" s="342" t="s">
        <v>6568</v>
      </c>
      <c r="G5017" s="343">
        <v>15.200000000000001</v>
      </c>
      <c r="H5017" s="342" t="s">
        <v>6594</v>
      </c>
      <c r="I5017" s="342" t="s">
        <v>6575</v>
      </c>
      <c r="J5017" s="342" t="s">
        <v>6755</v>
      </c>
      <c r="K5017" s="581" t="s">
        <v>7098</v>
      </c>
      <c r="L5017" s="344" t="s">
        <v>4090</v>
      </c>
      <c r="N5017" s="344" t="s">
        <v>4090</v>
      </c>
      <c r="O5017" s="341" t="s">
        <v>6752</v>
      </c>
    </row>
    <row r="5018" spans="1:15" x14ac:dyDescent="0.2">
      <c r="A5018" s="341" t="s">
        <v>9257</v>
      </c>
      <c r="B5018" s="341" t="s">
        <v>9294</v>
      </c>
      <c r="C5018" s="342" t="s">
        <v>6581</v>
      </c>
      <c r="D5018" s="342" t="s">
        <v>6848</v>
      </c>
      <c r="E5018" s="342" t="s">
        <v>9320</v>
      </c>
      <c r="F5018" s="342" t="s">
        <v>6568</v>
      </c>
      <c r="G5018" s="343">
        <v>29.76</v>
      </c>
      <c r="H5018" s="342" t="s">
        <v>6594</v>
      </c>
      <c r="I5018" s="342" t="s">
        <v>6575</v>
      </c>
      <c r="J5018" s="342" t="s">
        <v>6755</v>
      </c>
      <c r="K5018" s="581" t="s">
        <v>6678</v>
      </c>
      <c r="L5018" s="344" t="s">
        <v>4090</v>
      </c>
      <c r="N5018" s="344" t="s">
        <v>4090</v>
      </c>
      <c r="O5018" s="341">
        <v>0</v>
      </c>
    </row>
    <row r="5019" spans="1:15" x14ac:dyDescent="0.2">
      <c r="A5019" s="341" t="s">
        <v>9257</v>
      </c>
      <c r="B5019" s="341" t="s">
        <v>9294</v>
      </c>
      <c r="C5019" s="342" t="s">
        <v>6581</v>
      </c>
      <c r="D5019" s="342" t="s">
        <v>6848</v>
      </c>
      <c r="E5019" s="342" t="s">
        <v>9255</v>
      </c>
      <c r="F5019" s="342" t="s">
        <v>6568</v>
      </c>
      <c r="G5019" s="343">
        <v>18.25</v>
      </c>
      <c r="H5019" s="342" t="s">
        <v>6594</v>
      </c>
      <c r="I5019" s="342" t="s">
        <v>6575</v>
      </c>
      <c r="J5019" s="342" t="s">
        <v>6755</v>
      </c>
      <c r="K5019" s="581" t="s">
        <v>8489</v>
      </c>
      <c r="L5019" s="344" t="s">
        <v>4090</v>
      </c>
      <c r="N5019" s="344" t="s">
        <v>4090</v>
      </c>
      <c r="O5019" s="341">
        <v>0</v>
      </c>
    </row>
    <row r="5020" spans="1:15" x14ac:dyDescent="0.2">
      <c r="A5020" s="341" t="s">
        <v>9257</v>
      </c>
      <c r="B5020" s="341" t="s">
        <v>9294</v>
      </c>
      <c r="C5020" s="342" t="s">
        <v>6581</v>
      </c>
      <c r="D5020" s="342" t="s">
        <v>6848</v>
      </c>
      <c r="E5020" s="342" t="s">
        <v>9323</v>
      </c>
      <c r="F5020" s="342" t="s">
        <v>6568</v>
      </c>
      <c r="G5020" s="343">
        <v>6.58</v>
      </c>
      <c r="H5020" s="342" t="s">
        <v>6594</v>
      </c>
      <c r="I5020" s="342" t="s">
        <v>6575</v>
      </c>
      <c r="J5020" s="342" t="s">
        <v>6755</v>
      </c>
      <c r="K5020" s="581" t="s">
        <v>7422</v>
      </c>
      <c r="L5020" s="344" t="s">
        <v>4090</v>
      </c>
      <c r="N5020" s="344" t="s">
        <v>4090</v>
      </c>
      <c r="O5020" s="341" t="s">
        <v>6752</v>
      </c>
    </row>
    <row r="5021" spans="1:15" x14ac:dyDescent="0.2">
      <c r="A5021" s="341" t="s">
        <v>9257</v>
      </c>
      <c r="B5021" s="341" t="s">
        <v>9294</v>
      </c>
      <c r="C5021" s="342" t="s">
        <v>6581</v>
      </c>
      <c r="D5021" s="342" t="s">
        <v>6848</v>
      </c>
      <c r="E5021" s="342" t="s">
        <v>9334</v>
      </c>
      <c r="F5021" s="342" t="s">
        <v>6568</v>
      </c>
      <c r="G5021" s="343">
        <v>14.44</v>
      </c>
      <c r="H5021" s="342" t="s">
        <v>6594</v>
      </c>
      <c r="I5021" s="342" t="s">
        <v>6575</v>
      </c>
      <c r="J5021" s="342" t="s">
        <v>6755</v>
      </c>
      <c r="K5021" s="581" t="s">
        <v>7156</v>
      </c>
      <c r="L5021" s="344" t="s">
        <v>4090</v>
      </c>
      <c r="N5021" s="344" t="s">
        <v>4090</v>
      </c>
      <c r="O5021" s="341">
        <v>0</v>
      </c>
    </row>
    <row r="5022" spans="1:15" x14ac:dyDescent="0.2">
      <c r="A5022" s="341" t="s">
        <v>9257</v>
      </c>
      <c r="B5022" s="341" t="s">
        <v>9294</v>
      </c>
      <c r="C5022" s="342" t="s">
        <v>6581</v>
      </c>
      <c r="D5022" s="342" t="s">
        <v>6848</v>
      </c>
      <c r="E5022" s="342" t="s">
        <v>9324</v>
      </c>
      <c r="F5022" s="342" t="s">
        <v>6568</v>
      </c>
      <c r="G5022" s="343">
        <v>39.5</v>
      </c>
      <c r="H5022" s="342" t="s">
        <v>6594</v>
      </c>
      <c r="I5022" s="342" t="s">
        <v>6575</v>
      </c>
      <c r="J5022" s="342" t="s">
        <v>6755</v>
      </c>
      <c r="K5022" s="581" t="s">
        <v>7959</v>
      </c>
      <c r="L5022" s="344" t="s">
        <v>4090</v>
      </c>
      <c r="N5022" s="344" t="s">
        <v>4090</v>
      </c>
      <c r="O5022" s="341" t="s">
        <v>6752</v>
      </c>
    </row>
    <row r="5023" spans="1:15" x14ac:dyDescent="0.2">
      <c r="A5023" s="341" t="s">
        <v>9257</v>
      </c>
      <c r="B5023" s="341" t="s">
        <v>9294</v>
      </c>
      <c r="C5023" s="342" t="s">
        <v>6581</v>
      </c>
      <c r="D5023" s="342" t="s">
        <v>6848</v>
      </c>
      <c r="E5023" s="342" t="s">
        <v>9322</v>
      </c>
      <c r="F5023" s="342" t="s">
        <v>6568</v>
      </c>
      <c r="G5023" s="343">
        <v>75.900000000000006</v>
      </c>
      <c r="H5023" s="342" t="s">
        <v>6594</v>
      </c>
      <c r="I5023" s="342" t="s">
        <v>6575</v>
      </c>
      <c r="J5023" s="342" t="s">
        <v>6755</v>
      </c>
      <c r="K5023" s="581" t="s">
        <v>6851</v>
      </c>
      <c r="L5023" s="344" t="s">
        <v>4090</v>
      </c>
      <c r="N5023" s="344" t="s">
        <v>4090</v>
      </c>
      <c r="O5023" s="341" t="s">
        <v>6752</v>
      </c>
    </row>
    <row r="5024" spans="1:15" x14ac:dyDescent="0.2">
      <c r="A5024" s="341" t="s">
        <v>9257</v>
      </c>
      <c r="B5024" s="341" t="s">
        <v>9294</v>
      </c>
      <c r="C5024" s="342" t="s">
        <v>6581</v>
      </c>
      <c r="D5024" s="342" t="s">
        <v>6848</v>
      </c>
      <c r="E5024" s="342" t="s">
        <v>9322</v>
      </c>
      <c r="F5024" s="342" t="s">
        <v>6568</v>
      </c>
      <c r="G5024" s="343">
        <v>19.760000000000002</v>
      </c>
      <c r="H5024" s="342" t="s">
        <v>6594</v>
      </c>
      <c r="I5024" s="342" t="s">
        <v>6575</v>
      </c>
      <c r="J5024" s="342" t="s">
        <v>6755</v>
      </c>
      <c r="K5024" s="581" t="s">
        <v>7450</v>
      </c>
      <c r="L5024" s="344" t="s">
        <v>4090</v>
      </c>
      <c r="N5024" s="344" t="s">
        <v>4090</v>
      </c>
      <c r="O5024" s="341">
        <v>0</v>
      </c>
    </row>
    <row r="5025" spans="1:15" x14ac:dyDescent="0.2">
      <c r="A5025" s="341" t="s">
        <v>9257</v>
      </c>
      <c r="B5025" s="341" t="s">
        <v>9294</v>
      </c>
      <c r="C5025" s="342" t="s">
        <v>6581</v>
      </c>
      <c r="D5025" s="342" t="s">
        <v>6848</v>
      </c>
      <c r="E5025" s="342" t="s">
        <v>9322</v>
      </c>
      <c r="F5025" s="342" t="s">
        <v>6568</v>
      </c>
      <c r="G5025" s="343">
        <v>42.25</v>
      </c>
      <c r="H5025" s="342" t="s">
        <v>6594</v>
      </c>
      <c r="I5025" s="342" t="s">
        <v>6575</v>
      </c>
      <c r="J5025" s="342" t="s">
        <v>6755</v>
      </c>
      <c r="K5025" s="581" t="s">
        <v>6678</v>
      </c>
      <c r="L5025" s="344" t="s">
        <v>4090</v>
      </c>
      <c r="N5025" s="344" t="s">
        <v>4090</v>
      </c>
      <c r="O5025" s="341" t="s">
        <v>6752</v>
      </c>
    </row>
    <row r="5026" spans="1:15" x14ac:dyDescent="0.2">
      <c r="A5026" s="341" t="s">
        <v>9257</v>
      </c>
      <c r="B5026" s="341" t="s">
        <v>9294</v>
      </c>
      <c r="C5026" s="342" t="s">
        <v>6581</v>
      </c>
      <c r="D5026" s="342" t="s">
        <v>6848</v>
      </c>
      <c r="E5026" s="342" t="s">
        <v>9322</v>
      </c>
      <c r="F5026" s="342" t="s">
        <v>6568</v>
      </c>
      <c r="G5026" s="343">
        <v>36.5</v>
      </c>
      <c r="H5026" s="342" t="s">
        <v>6594</v>
      </c>
      <c r="I5026" s="342" t="s">
        <v>6575</v>
      </c>
      <c r="J5026" s="342" t="s">
        <v>6755</v>
      </c>
      <c r="K5026" s="581" t="s">
        <v>6922</v>
      </c>
      <c r="L5026" s="344" t="s">
        <v>4090</v>
      </c>
      <c r="N5026" s="344" t="s">
        <v>4090</v>
      </c>
      <c r="O5026" s="341" t="s">
        <v>6752</v>
      </c>
    </row>
    <row r="5027" spans="1:15" x14ac:dyDescent="0.2">
      <c r="A5027" s="341" t="s">
        <v>9257</v>
      </c>
      <c r="B5027" s="341" t="s">
        <v>9294</v>
      </c>
      <c r="C5027" s="342" t="s">
        <v>6581</v>
      </c>
      <c r="D5027" s="342" t="s">
        <v>6848</v>
      </c>
      <c r="E5027" s="342" t="s">
        <v>9255</v>
      </c>
      <c r="F5027" s="342" t="s">
        <v>6568</v>
      </c>
      <c r="G5027" s="343">
        <v>3.3000000000000003</v>
      </c>
      <c r="H5027" s="342" t="s">
        <v>6594</v>
      </c>
      <c r="I5027" s="342" t="s">
        <v>6575</v>
      </c>
      <c r="J5027" s="342" t="s">
        <v>6755</v>
      </c>
      <c r="K5027" s="581" t="s">
        <v>8697</v>
      </c>
      <c r="L5027" s="344" t="s">
        <v>4090</v>
      </c>
      <c r="N5027" s="344" t="s">
        <v>4090</v>
      </c>
      <c r="O5027" s="341">
        <v>0</v>
      </c>
    </row>
    <row r="5028" spans="1:15" x14ac:dyDescent="0.2">
      <c r="A5028" s="341" t="s">
        <v>9257</v>
      </c>
      <c r="B5028" s="341" t="s">
        <v>9294</v>
      </c>
      <c r="C5028" s="342" t="s">
        <v>6581</v>
      </c>
      <c r="D5028" s="342" t="s">
        <v>6848</v>
      </c>
      <c r="E5028" s="342" t="s">
        <v>9255</v>
      </c>
      <c r="F5028" s="342" t="s">
        <v>6568</v>
      </c>
      <c r="G5028" s="343">
        <v>1</v>
      </c>
      <c r="H5028" s="342" t="s">
        <v>6594</v>
      </c>
      <c r="I5028" s="342" t="s">
        <v>6575</v>
      </c>
      <c r="J5028" s="342" t="s">
        <v>6755</v>
      </c>
      <c r="K5028" s="581" t="s">
        <v>7914</v>
      </c>
      <c r="L5028" s="344" t="s">
        <v>4090</v>
      </c>
      <c r="N5028" s="344" t="s">
        <v>4090</v>
      </c>
      <c r="O5028" s="341">
        <v>0</v>
      </c>
    </row>
    <row r="5029" spans="1:15" x14ac:dyDescent="0.2">
      <c r="A5029" s="341" t="s">
        <v>9257</v>
      </c>
      <c r="B5029" s="341" t="s">
        <v>9294</v>
      </c>
      <c r="C5029" s="342" t="s">
        <v>6581</v>
      </c>
      <c r="D5029" s="342" t="s">
        <v>6848</v>
      </c>
      <c r="E5029" s="342" t="s">
        <v>9331</v>
      </c>
      <c r="F5029" s="342" t="s">
        <v>6568</v>
      </c>
      <c r="G5029" s="343">
        <v>1.3</v>
      </c>
      <c r="H5029" s="342" t="s">
        <v>6594</v>
      </c>
      <c r="I5029" s="342" t="s">
        <v>6575</v>
      </c>
      <c r="J5029" s="342" t="s">
        <v>6755</v>
      </c>
      <c r="K5029" s="581" t="s">
        <v>8698</v>
      </c>
      <c r="L5029" s="344" t="s">
        <v>4090</v>
      </c>
      <c r="N5029" s="344" t="s">
        <v>4090</v>
      </c>
      <c r="O5029" s="341">
        <v>0</v>
      </c>
    </row>
    <row r="5030" spans="1:15" x14ac:dyDescent="0.2">
      <c r="A5030" s="341" t="s">
        <v>9257</v>
      </c>
      <c r="B5030" s="341" t="s">
        <v>9294</v>
      </c>
      <c r="C5030" s="342" t="s">
        <v>6581</v>
      </c>
      <c r="D5030" s="342" t="s">
        <v>6848</v>
      </c>
      <c r="E5030" s="342" t="s">
        <v>9323</v>
      </c>
      <c r="F5030" s="342" t="s">
        <v>6568</v>
      </c>
      <c r="G5030" s="343">
        <v>2.16</v>
      </c>
      <c r="H5030" s="342" t="s">
        <v>6594</v>
      </c>
      <c r="I5030" s="342" t="s">
        <v>6575</v>
      </c>
      <c r="J5030" s="342" t="s">
        <v>6755</v>
      </c>
      <c r="K5030" s="581" t="s">
        <v>8699</v>
      </c>
      <c r="L5030" s="344" t="s">
        <v>4090</v>
      </c>
      <c r="N5030" s="344" t="s">
        <v>4090</v>
      </c>
      <c r="O5030" s="341">
        <v>0</v>
      </c>
    </row>
    <row r="5031" spans="1:15" x14ac:dyDescent="0.2">
      <c r="A5031" s="341" t="s">
        <v>9257</v>
      </c>
      <c r="B5031" s="341" t="s">
        <v>9294</v>
      </c>
      <c r="C5031" s="342" t="s">
        <v>6581</v>
      </c>
      <c r="D5031" s="342" t="s">
        <v>6582</v>
      </c>
      <c r="E5031" s="342" t="s">
        <v>9325</v>
      </c>
      <c r="F5031" s="342" t="s">
        <v>6568</v>
      </c>
      <c r="G5031" s="343">
        <v>1.04</v>
      </c>
      <c r="H5031" s="342" t="s">
        <v>6594</v>
      </c>
      <c r="I5031" s="342" t="s">
        <v>6575</v>
      </c>
      <c r="J5031" s="342" t="s">
        <v>6755</v>
      </c>
      <c r="K5031" s="581" t="s">
        <v>8700</v>
      </c>
      <c r="L5031" s="344" t="s">
        <v>4090</v>
      </c>
      <c r="N5031" s="344" t="s">
        <v>4090</v>
      </c>
      <c r="O5031" s="341">
        <v>0</v>
      </c>
    </row>
    <row r="5032" spans="1:15" x14ac:dyDescent="0.2">
      <c r="A5032" s="341" t="s">
        <v>9257</v>
      </c>
      <c r="B5032" s="341" t="s">
        <v>9294</v>
      </c>
      <c r="C5032" s="342" t="s">
        <v>6581</v>
      </c>
      <c r="D5032" s="342" t="s">
        <v>6582</v>
      </c>
      <c r="E5032" s="342" t="s">
        <v>9325</v>
      </c>
      <c r="F5032" s="342" t="s">
        <v>6568</v>
      </c>
      <c r="G5032" s="343">
        <v>3.04</v>
      </c>
      <c r="H5032" s="342" t="s">
        <v>6594</v>
      </c>
      <c r="I5032" s="342" t="s">
        <v>6575</v>
      </c>
      <c r="J5032" s="342" t="s">
        <v>6755</v>
      </c>
      <c r="K5032" s="581" t="s">
        <v>8700</v>
      </c>
      <c r="L5032" s="344" t="s">
        <v>4090</v>
      </c>
      <c r="N5032" s="344" t="s">
        <v>4090</v>
      </c>
      <c r="O5032" s="341">
        <v>0</v>
      </c>
    </row>
    <row r="5033" spans="1:15" x14ac:dyDescent="0.2">
      <c r="A5033" s="341" t="s">
        <v>9257</v>
      </c>
      <c r="B5033" s="341" t="s">
        <v>9294</v>
      </c>
      <c r="C5033" s="342" t="s">
        <v>6581</v>
      </c>
      <c r="D5033" s="342" t="s">
        <v>6582</v>
      </c>
      <c r="E5033" s="342" t="s">
        <v>9322</v>
      </c>
      <c r="F5033" s="342" t="s">
        <v>6568</v>
      </c>
      <c r="G5033" s="343">
        <v>3.04</v>
      </c>
      <c r="H5033" s="342" t="s">
        <v>6594</v>
      </c>
      <c r="I5033" s="342" t="s">
        <v>6575</v>
      </c>
      <c r="J5033" s="342" t="s">
        <v>6755</v>
      </c>
      <c r="K5033" s="581" t="s">
        <v>8701</v>
      </c>
      <c r="L5033" s="344" t="s">
        <v>4090</v>
      </c>
      <c r="N5033" s="344" t="s">
        <v>4090</v>
      </c>
      <c r="O5033" s="341">
        <v>0</v>
      </c>
    </row>
    <row r="5034" spans="1:15" x14ac:dyDescent="0.2">
      <c r="A5034" s="341" t="s">
        <v>9257</v>
      </c>
      <c r="B5034" s="341" t="s">
        <v>9294</v>
      </c>
      <c r="C5034" s="342" t="s">
        <v>6714</v>
      </c>
      <c r="D5034" s="342" t="s">
        <v>6715</v>
      </c>
      <c r="E5034" s="342" t="s">
        <v>9321</v>
      </c>
      <c r="F5034" s="342" t="s">
        <v>6568</v>
      </c>
      <c r="G5034" s="343">
        <v>3.04</v>
      </c>
      <c r="H5034" s="342" t="s">
        <v>6594</v>
      </c>
      <c r="I5034" s="342" t="s">
        <v>6575</v>
      </c>
      <c r="J5034" s="342" t="s">
        <v>6755</v>
      </c>
      <c r="K5034" s="581" t="s">
        <v>8700</v>
      </c>
      <c r="L5034" s="344" t="s">
        <v>4090</v>
      </c>
      <c r="N5034" s="344" t="s">
        <v>4090</v>
      </c>
      <c r="O5034" s="341">
        <v>0</v>
      </c>
    </row>
    <row r="5035" spans="1:15" x14ac:dyDescent="0.2">
      <c r="A5035" s="341" t="s">
        <v>9257</v>
      </c>
      <c r="B5035" s="341" t="s">
        <v>9294</v>
      </c>
      <c r="C5035" s="342" t="s">
        <v>6714</v>
      </c>
      <c r="D5035" s="342" t="s">
        <v>6715</v>
      </c>
      <c r="E5035" s="342" t="s">
        <v>9321</v>
      </c>
      <c r="F5035" s="342" t="s">
        <v>6568</v>
      </c>
      <c r="G5035" s="343">
        <v>1.04</v>
      </c>
      <c r="H5035" s="342" t="s">
        <v>6594</v>
      </c>
      <c r="I5035" s="342" t="s">
        <v>6575</v>
      </c>
      <c r="J5035" s="342" t="s">
        <v>6755</v>
      </c>
      <c r="K5035" s="581" t="s">
        <v>8700</v>
      </c>
      <c r="L5035" s="344" t="s">
        <v>4090</v>
      </c>
      <c r="N5035" s="344" t="s">
        <v>4090</v>
      </c>
      <c r="O5035" s="341">
        <v>0</v>
      </c>
    </row>
    <row r="5036" spans="1:15" x14ac:dyDescent="0.2">
      <c r="A5036" s="341" t="s">
        <v>9257</v>
      </c>
      <c r="B5036" s="341" t="s">
        <v>9294</v>
      </c>
      <c r="C5036" s="342" t="s">
        <v>6581</v>
      </c>
      <c r="D5036" s="342" t="s">
        <v>6848</v>
      </c>
      <c r="E5036" s="342" t="s">
        <v>9323</v>
      </c>
      <c r="F5036" s="342" t="s">
        <v>6568</v>
      </c>
      <c r="G5036" s="343">
        <v>2.16</v>
      </c>
      <c r="H5036" s="342" t="s">
        <v>6594</v>
      </c>
      <c r="I5036" s="342" t="s">
        <v>6575</v>
      </c>
      <c r="J5036" s="342" t="s">
        <v>6755</v>
      </c>
      <c r="K5036" s="581" t="s">
        <v>8702</v>
      </c>
      <c r="L5036" s="344" t="s">
        <v>4090</v>
      </c>
      <c r="N5036" s="344" t="s">
        <v>4090</v>
      </c>
      <c r="O5036" s="341">
        <v>0</v>
      </c>
    </row>
    <row r="5037" spans="1:15" x14ac:dyDescent="0.2">
      <c r="A5037" s="341" t="s">
        <v>9257</v>
      </c>
      <c r="B5037" s="341" t="s">
        <v>9294</v>
      </c>
      <c r="C5037" s="342" t="s">
        <v>6581</v>
      </c>
      <c r="D5037" s="342" t="s">
        <v>6848</v>
      </c>
      <c r="E5037" s="342" t="s">
        <v>9325</v>
      </c>
      <c r="F5037" s="342" t="s">
        <v>6568</v>
      </c>
      <c r="G5037" s="343">
        <v>8</v>
      </c>
      <c r="H5037" s="342" t="s">
        <v>6594</v>
      </c>
      <c r="I5037" s="342" t="s">
        <v>6575</v>
      </c>
      <c r="J5037" s="342" t="s">
        <v>6755</v>
      </c>
      <c r="K5037" s="581" t="s">
        <v>8165</v>
      </c>
      <c r="L5037" s="344" t="s">
        <v>4090</v>
      </c>
      <c r="N5037" s="344" t="s">
        <v>4090</v>
      </c>
      <c r="O5037" s="341">
        <v>0</v>
      </c>
    </row>
    <row r="5038" spans="1:15" x14ac:dyDescent="0.2">
      <c r="A5038" s="341" t="s">
        <v>9257</v>
      </c>
      <c r="B5038" s="341" t="s">
        <v>9294</v>
      </c>
      <c r="C5038" s="342" t="s">
        <v>6581</v>
      </c>
      <c r="D5038" s="342" t="s">
        <v>6848</v>
      </c>
      <c r="E5038" s="342" t="s">
        <v>9338</v>
      </c>
      <c r="F5038" s="342" t="s">
        <v>6568</v>
      </c>
      <c r="G5038" s="343">
        <v>4.32</v>
      </c>
      <c r="H5038" s="342" t="s">
        <v>6594</v>
      </c>
      <c r="I5038" s="342" t="s">
        <v>6575</v>
      </c>
      <c r="J5038" s="342" t="s">
        <v>6755</v>
      </c>
      <c r="K5038" s="581" t="s">
        <v>8517</v>
      </c>
      <c r="L5038" s="344" t="s">
        <v>4090</v>
      </c>
      <c r="N5038" s="344" t="s">
        <v>4090</v>
      </c>
      <c r="O5038" s="341">
        <v>0</v>
      </c>
    </row>
    <row r="5039" spans="1:15" x14ac:dyDescent="0.2">
      <c r="A5039" s="341" t="s">
        <v>9257</v>
      </c>
      <c r="B5039" s="341" t="s">
        <v>9294</v>
      </c>
      <c r="C5039" s="342" t="s">
        <v>6581</v>
      </c>
      <c r="D5039" s="342" t="s">
        <v>6848</v>
      </c>
      <c r="E5039" s="342" t="s">
        <v>9334</v>
      </c>
      <c r="F5039" s="342" t="s">
        <v>6568</v>
      </c>
      <c r="G5039" s="343">
        <v>4.6399999999999997</v>
      </c>
      <c r="H5039" s="342" t="s">
        <v>6594</v>
      </c>
      <c r="I5039" s="342" t="s">
        <v>6575</v>
      </c>
      <c r="J5039" s="342" t="s">
        <v>6755</v>
      </c>
      <c r="K5039" s="581" t="s">
        <v>8703</v>
      </c>
      <c r="L5039" s="344" t="s">
        <v>4090</v>
      </c>
      <c r="N5039" s="344" t="s">
        <v>4090</v>
      </c>
      <c r="O5039" s="341">
        <v>0</v>
      </c>
    </row>
    <row r="5040" spans="1:15" x14ac:dyDescent="0.2">
      <c r="A5040" s="341" t="s">
        <v>9257</v>
      </c>
      <c r="B5040" s="341" t="s">
        <v>9294</v>
      </c>
      <c r="C5040" s="342" t="s">
        <v>6581</v>
      </c>
      <c r="D5040" s="342" t="s">
        <v>6582</v>
      </c>
      <c r="E5040" s="342" t="s">
        <v>9333</v>
      </c>
      <c r="F5040" s="342" t="s">
        <v>6568</v>
      </c>
      <c r="G5040" s="343">
        <v>8.32</v>
      </c>
      <c r="H5040" s="342" t="s">
        <v>6594</v>
      </c>
      <c r="I5040" s="342" t="s">
        <v>6575</v>
      </c>
      <c r="J5040" s="342" t="s">
        <v>6755</v>
      </c>
      <c r="K5040" s="581" t="s">
        <v>7227</v>
      </c>
      <c r="L5040" s="344" t="s">
        <v>4090</v>
      </c>
      <c r="N5040" s="344" t="s">
        <v>4090</v>
      </c>
      <c r="O5040" s="341">
        <v>0</v>
      </c>
    </row>
    <row r="5041" spans="1:15" x14ac:dyDescent="0.2">
      <c r="A5041" s="341" t="s">
        <v>9257</v>
      </c>
      <c r="B5041" s="341" t="s">
        <v>9294</v>
      </c>
      <c r="C5041" s="342" t="s">
        <v>6581</v>
      </c>
      <c r="D5041" s="342" t="s">
        <v>6848</v>
      </c>
      <c r="E5041" s="342" t="s">
        <v>9320</v>
      </c>
      <c r="F5041" s="342" t="s">
        <v>6568</v>
      </c>
      <c r="G5041" s="343">
        <v>11.8</v>
      </c>
      <c r="H5041" s="342" t="s">
        <v>6594</v>
      </c>
      <c r="I5041" s="342" t="s">
        <v>6575</v>
      </c>
      <c r="J5041" s="342" t="s">
        <v>6755</v>
      </c>
      <c r="K5041" s="581" t="s">
        <v>7229</v>
      </c>
      <c r="L5041" s="344" t="s">
        <v>4090</v>
      </c>
      <c r="N5041" s="344" t="s">
        <v>4090</v>
      </c>
      <c r="O5041" s="341">
        <v>0</v>
      </c>
    </row>
    <row r="5042" spans="1:15" x14ac:dyDescent="0.2">
      <c r="A5042" s="341" t="s">
        <v>9257</v>
      </c>
      <c r="B5042" s="341" t="s">
        <v>9294</v>
      </c>
      <c r="C5042" s="342" t="s">
        <v>6581</v>
      </c>
      <c r="D5042" s="342" t="s">
        <v>6582</v>
      </c>
      <c r="E5042" s="342" t="s">
        <v>9332</v>
      </c>
      <c r="F5042" s="342" t="s">
        <v>6568</v>
      </c>
      <c r="G5042" s="343">
        <v>10.96</v>
      </c>
      <c r="H5042" s="342" t="s">
        <v>6594</v>
      </c>
      <c r="I5042" s="342" t="s">
        <v>6575</v>
      </c>
      <c r="J5042" s="342" t="s">
        <v>6755</v>
      </c>
      <c r="K5042" s="581" t="s">
        <v>6627</v>
      </c>
      <c r="L5042" s="344" t="s">
        <v>4090</v>
      </c>
      <c r="N5042" s="344" t="s">
        <v>4090</v>
      </c>
      <c r="O5042" s="341">
        <v>0</v>
      </c>
    </row>
    <row r="5043" spans="1:15" x14ac:dyDescent="0.2">
      <c r="A5043" s="341" t="s">
        <v>9257</v>
      </c>
      <c r="B5043" s="341" t="s">
        <v>9294</v>
      </c>
      <c r="C5043" s="342" t="s">
        <v>6581</v>
      </c>
      <c r="D5043" s="342" t="s">
        <v>6848</v>
      </c>
      <c r="E5043" s="342" t="s">
        <v>9320</v>
      </c>
      <c r="F5043" s="342" t="s">
        <v>6568</v>
      </c>
      <c r="G5043" s="343">
        <v>5.0600000000000005</v>
      </c>
      <c r="H5043" s="342" t="s">
        <v>6594</v>
      </c>
      <c r="I5043" s="342" t="s">
        <v>6575</v>
      </c>
      <c r="J5043" s="342" t="s">
        <v>6755</v>
      </c>
      <c r="K5043" s="581" t="s">
        <v>7233</v>
      </c>
      <c r="L5043" s="344" t="s">
        <v>4090</v>
      </c>
      <c r="N5043" s="344" t="s">
        <v>4090</v>
      </c>
      <c r="O5043" s="341">
        <v>0</v>
      </c>
    </row>
    <row r="5044" spans="1:15" x14ac:dyDescent="0.2">
      <c r="A5044" s="341" t="s">
        <v>9257</v>
      </c>
      <c r="B5044" s="341" t="s">
        <v>9294</v>
      </c>
      <c r="C5044" s="342" t="s">
        <v>6581</v>
      </c>
      <c r="D5044" s="342" t="s">
        <v>6848</v>
      </c>
      <c r="E5044" s="342" t="s">
        <v>9320</v>
      </c>
      <c r="F5044" s="342" t="s">
        <v>6568</v>
      </c>
      <c r="G5044" s="343">
        <v>2.8000000000000003</v>
      </c>
      <c r="H5044" s="342" t="s">
        <v>6594</v>
      </c>
      <c r="I5044" s="342" t="s">
        <v>6575</v>
      </c>
      <c r="J5044" s="342" t="s">
        <v>6755</v>
      </c>
      <c r="K5044" s="581" t="s">
        <v>7229</v>
      </c>
      <c r="L5044" s="344" t="s">
        <v>4090</v>
      </c>
      <c r="N5044" s="344" t="s">
        <v>4090</v>
      </c>
      <c r="O5044" s="341">
        <v>0</v>
      </c>
    </row>
    <row r="5045" spans="1:15" x14ac:dyDescent="0.2">
      <c r="A5045" s="341" t="s">
        <v>9257</v>
      </c>
      <c r="B5045" s="341" t="s">
        <v>9294</v>
      </c>
      <c r="C5045" s="342" t="s">
        <v>6581</v>
      </c>
      <c r="D5045" s="342" t="s">
        <v>6582</v>
      </c>
      <c r="E5045" s="342" t="s">
        <v>9342</v>
      </c>
      <c r="F5045" s="342" t="s">
        <v>6568</v>
      </c>
      <c r="G5045" s="343">
        <v>10.200000000000001</v>
      </c>
      <c r="H5045" s="342" t="s">
        <v>6594</v>
      </c>
      <c r="I5045" s="342" t="s">
        <v>6575</v>
      </c>
      <c r="J5045" s="342" t="s">
        <v>6755</v>
      </c>
      <c r="K5045" s="581" t="s">
        <v>8298</v>
      </c>
      <c r="L5045" s="344" t="s">
        <v>4090</v>
      </c>
      <c r="N5045" s="344" t="s">
        <v>4090</v>
      </c>
      <c r="O5045" s="341">
        <v>0</v>
      </c>
    </row>
    <row r="5046" spans="1:15" x14ac:dyDescent="0.2">
      <c r="A5046" s="341" t="s">
        <v>9257</v>
      </c>
      <c r="B5046" s="341" t="s">
        <v>9294</v>
      </c>
      <c r="C5046" s="342" t="s">
        <v>6581</v>
      </c>
      <c r="D5046" s="342" t="s">
        <v>6848</v>
      </c>
      <c r="E5046" s="342" t="s">
        <v>9322</v>
      </c>
      <c r="F5046" s="342" t="s">
        <v>6568</v>
      </c>
      <c r="G5046" s="343">
        <v>14.8</v>
      </c>
      <c r="H5046" s="342" t="s">
        <v>6594</v>
      </c>
      <c r="I5046" s="342" t="s">
        <v>6575</v>
      </c>
      <c r="J5046" s="342" t="s">
        <v>6755</v>
      </c>
      <c r="K5046" s="581" t="s">
        <v>8704</v>
      </c>
      <c r="L5046" s="344" t="s">
        <v>4090</v>
      </c>
      <c r="N5046" s="344" t="s">
        <v>4090</v>
      </c>
      <c r="O5046" s="341">
        <v>0</v>
      </c>
    </row>
    <row r="5047" spans="1:15" x14ac:dyDescent="0.2">
      <c r="A5047" s="341" t="s">
        <v>9257</v>
      </c>
      <c r="B5047" s="341" t="s">
        <v>9294</v>
      </c>
      <c r="C5047" s="342" t="s">
        <v>6581</v>
      </c>
      <c r="D5047" s="342" t="s">
        <v>6582</v>
      </c>
      <c r="E5047" s="342" t="s">
        <v>9333</v>
      </c>
      <c r="F5047" s="342" t="s">
        <v>6568</v>
      </c>
      <c r="G5047" s="343">
        <v>8.58</v>
      </c>
      <c r="H5047" s="342" t="s">
        <v>6594</v>
      </c>
      <c r="I5047" s="342" t="s">
        <v>6575</v>
      </c>
      <c r="J5047" s="342" t="s">
        <v>6755</v>
      </c>
      <c r="K5047" s="581" t="s">
        <v>7242</v>
      </c>
      <c r="L5047" s="344" t="s">
        <v>4090</v>
      </c>
      <c r="N5047" s="344" t="s">
        <v>4090</v>
      </c>
      <c r="O5047" s="341">
        <v>0</v>
      </c>
    </row>
    <row r="5048" spans="1:15" x14ac:dyDescent="0.2">
      <c r="A5048" s="341" t="s">
        <v>9257</v>
      </c>
      <c r="B5048" s="341" t="s">
        <v>9294</v>
      </c>
      <c r="C5048" s="342" t="s">
        <v>6581</v>
      </c>
      <c r="D5048" s="342" t="s">
        <v>6848</v>
      </c>
      <c r="E5048" s="342" t="s">
        <v>9333</v>
      </c>
      <c r="F5048" s="342" t="s">
        <v>6568</v>
      </c>
      <c r="G5048" s="343">
        <v>7.0200000000000005</v>
      </c>
      <c r="H5048" s="342" t="s">
        <v>6594</v>
      </c>
      <c r="I5048" s="342" t="s">
        <v>6575</v>
      </c>
      <c r="J5048" s="342" t="s">
        <v>6755</v>
      </c>
      <c r="K5048" s="581" t="s">
        <v>7620</v>
      </c>
      <c r="L5048" s="344" t="s">
        <v>4090</v>
      </c>
      <c r="N5048" s="344" t="s">
        <v>4090</v>
      </c>
      <c r="O5048" s="341">
        <v>0</v>
      </c>
    </row>
    <row r="5049" spans="1:15" x14ac:dyDescent="0.2">
      <c r="A5049" s="341" t="s">
        <v>9257</v>
      </c>
      <c r="B5049" s="341" t="s">
        <v>9294</v>
      </c>
      <c r="C5049" s="342" t="s">
        <v>8705</v>
      </c>
      <c r="D5049" s="342" t="s">
        <v>6715</v>
      </c>
      <c r="E5049" s="342" t="s">
        <v>9320</v>
      </c>
      <c r="F5049" s="342" t="s">
        <v>6568</v>
      </c>
      <c r="G5049" s="343">
        <v>4.2</v>
      </c>
      <c r="H5049" s="342" t="s">
        <v>6594</v>
      </c>
      <c r="I5049" s="342" t="s">
        <v>6575</v>
      </c>
      <c r="J5049" s="342" t="s">
        <v>6755</v>
      </c>
      <c r="K5049" s="581" t="s">
        <v>8671</v>
      </c>
      <c r="L5049" s="344" t="s">
        <v>4090</v>
      </c>
      <c r="N5049" s="344" t="s">
        <v>4090</v>
      </c>
      <c r="O5049" s="341">
        <v>0</v>
      </c>
    </row>
    <row r="5050" spans="1:15" x14ac:dyDescent="0.2">
      <c r="A5050" s="341" t="s">
        <v>9257</v>
      </c>
      <c r="B5050" s="341" t="s">
        <v>9294</v>
      </c>
      <c r="C5050" s="342" t="s">
        <v>6581</v>
      </c>
      <c r="D5050" s="342" t="s">
        <v>6848</v>
      </c>
      <c r="E5050" s="342" t="s">
        <v>9319</v>
      </c>
      <c r="F5050" s="342" t="s">
        <v>6568</v>
      </c>
      <c r="G5050" s="343">
        <v>4.7300000000000004</v>
      </c>
      <c r="H5050" s="342" t="s">
        <v>6594</v>
      </c>
      <c r="I5050" s="342" t="s">
        <v>6575</v>
      </c>
      <c r="J5050" s="342" t="s">
        <v>6755</v>
      </c>
      <c r="K5050" s="581" t="s">
        <v>8706</v>
      </c>
      <c r="L5050" s="344" t="s">
        <v>4090</v>
      </c>
      <c r="N5050" s="344" t="s">
        <v>4090</v>
      </c>
      <c r="O5050" s="341">
        <v>0</v>
      </c>
    </row>
    <row r="5051" spans="1:15" x14ac:dyDescent="0.2">
      <c r="A5051" s="341" t="s">
        <v>9257</v>
      </c>
      <c r="B5051" s="341" t="s">
        <v>9294</v>
      </c>
      <c r="C5051" s="342" t="s">
        <v>6581</v>
      </c>
      <c r="D5051" s="342" t="s">
        <v>6582</v>
      </c>
      <c r="E5051" s="342" t="s">
        <v>9323</v>
      </c>
      <c r="F5051" s="342" t="s">
        <v>6568</v>
      </c>
      <c r="G5051" s="343">
        <v>33.119999999999997</v>
      </c>
      <c r="H5051" s="342" t="s">
        <v>6594</v>
      </c>
      <c r="I5051" s="342" t="s">
        <v>6575</v>
      </c>
      <c r="J5051" s="342" t="s">
        <v>6755</v>
      </c>
      <c r="K5051" s="581" t="s">
        <v>6839</v>
      </c>
      <c r="L5051" s="344" t="s">
        <v>4090</v>
      </c>
      <c r="N5051" s="344" t="s">
        <v>4090</v>
      </c>
      <c r="O5051" s="341">
        <v>0</v>
      </c>
    </row>
    <row r="5052" spans="1:15" x14ac:dyDescent="0.2">
      <c r="A5052" s="341" t="s">
        <v>9257</v>
      </c>
      <c r="B5052" s="341" t="s">
        <v>9294</v>
      </c>
      <c r="C5052" s="342" t="s">
        <v>6714</v>
      </c>
      <c r="D5052" s="342" t="s">
        <v>6715</v>
      </c>
      <c r="E5052" s="342" t="s">
        <v>9322</v>
      </c>
      <c r="F5052" s="342" t="s">
        <v>6568</v>
      </c>
      <c r="G5052" s="343">
        <v>4.01</v>
      </c>
      <c r="H5052" s="342" t="s">
        <v>6594</v>
      </c>
      <c r="I5052" s="342" t="s">
        <v>6575</v>
      </c>
      <c r="J5052" s="342" t="s">
        <v>6755</v>
      </c>
      <c r="K5052" s="581" t="s">
        <v>8707</v>
      </c>
      <c r="L5052" s="344" t="s">
        <v>4090</v>
      </c>
      <c r="N5052" s="344" t="s">
        <v>4090</v>
      </c>
      <c r="O5052" s="341">
        <v>0</v>
      </c>
    </row>
    <row r="5053" spans="1:15" x14ac:dyDescent="0.2">
      <c r="A5053" s="341" t="s">
        <v>9257</v>
      </c>
      <c r="B5053" s="341" t="s">
        <v>9294</v>
      </c>
      <c r="C5053" s="342" t="s">
        <v>6581</v>
      </c>
      <c r="D5053" s="342" t="s">
        <v>6848</v>
      </c>
      <c r="E5053" s="342" t="s">
        <v>9334</v>
      </c>
      <c r="F5053" s="342" t="s">
        <v>6568</v>
      </c>
      <c r="G5053" s="343">
        <v>53.568000000000005</v>
      </c>
      <c r="H5053" s="342" t="s">
        <v>6594</v>
      </c>
      <c r="I5053" s="342" t="s">
        <v>6575</v>
      </c>
      <c r="J5053" s="342" t="s">
        <v>6755</v>
      </c>
      <c r="K5053" s="581" t="s">
        <v>8671</v>
      </c>
      <c r="L5053" s="344" t="s">
        <v>4090</v>
      </c>
      <c r="N5053" s="344" t="s">
        <v>4090</v>
      </c>
      <c r="O5053" s="341">
        <v>0</v>
      </c>
    </row>
    <row r="5054" spans="1:15" x14ac:dyDescent="0.2">
      <c r="A5054" s="341" t="s">
        <v>9257</v>
      </c>
      <c r="B5054" s="341" t="s">
        <v>9294</v>
      </c>
      <c r="C5054" s="342" t="s">
        <v>6581</v>
      </c>
      <c r="D5054" s="342" t="s">
        <v>6848</v>
      </c>
      <c r="E5054" s="342" t="s">
        <v>9320</v>
      </c>
      <c r="F5054" s="342" t="s">
        <v>6568</v>
      </c>
      <c r="G5054" s="343">
        <v>14</v>
      </c>
      <c r="H5054" s="342" t="s">
        <v>6594</v>
      </c>
      <c r="I5054" s="342" t="s">
        <v>6575</v>
      </c>
      <c r="J5054" s="342" t="s">
        <v>6755</v>
      </c>
      <c r="K5054" s="581" t="s">
        <v>6989</v>
      </c>
      <c r="L5054" s="344" t="s">
        <v>4090</v>
      </c>
      <c r="N5054" s="344" t="s">
        <v>4090</v>
      </c>
      <c r="O5054" s="341">
        <v>0</v>
      </c>
    </row>
    <row r="5055" spans="1:15" x14ac:dyDescent="0.2">
      <c r="A5055" s="341" t="s">
        <v>9257</v>
      </c>
      <c r="B5055" s="341" t="s">
        <v>9294</v>
      </c>
      <c r="C5055" s="342" t="s">
        <v>6581</v>
      </c>
      <c r="D5055" s="342" t="s">
        <v>6582</v>
      </c>
      <c r="E5055" s="342" t="s">
        <v>9255</v>
      </c>
      <c r="F5055" s="342" t="s">
        <v>6568</v>
      </c>
      <c r="G5055" s="343">
        <v>5.4</v>
      </c>
      <c r="H5055" s="342" t="s">
        <v>6594</v>
      </c>
      <c r="I5055" s="342" t="s">
        <v>6575</v>
      </c>
      <c r="J5055" s="342" t="s">
        <v>6755</v>
      </c>
      <c r="K5055" s="581" t="s">
        <v>8708</v>
      </c>
      <c r="L5055" s="344" t="s">
        <v>4090</v>
      </c>
      <c r="N5055" s="344" t="s">
        <v>4090</v>
      </c>
      <c r="O5055" s="341">
        <v>0</v>
      </c>
    </row>
    <row r="5056" spans="1:15" x14ac:dyDescent="0.2">
      <c r="A5056" s="341" t="s">
        <v>9257</v>
      </c>
      <c r="B5056" s="341" t="s">
        <v>9294</v>
      </c>
      <c r="C5056" s="342" t="s">
        <v>6585</v>
      </c>
      <c r="D5056" s="342" t="s">
        <v>6586</v>
      </c>
      <c r="E5056" s="342" t="s">
        <v>9332</v>
      </c>
      <c r="F5056" s="342" t="s">
        <v>6568</v>
      </c>
      <c r="G5056" s="343">
        <v>2.1</v>
      </c>
      <c r="H5056" s="342" t="s">
        <v>6594</v>
      </c>
      <c r="I5056" s="342" t="s">
        <v>6575</v>
      </c>
      <c r="J5056" s="342" t="s">
        <v>6755</v>
      </c>
      <c r="K5056" s="581" t="s">
        <v>8709</v>
      </c>
      <c r="L5056" s="344" t="s">
        <v>4090</v>
      </c>
      <c r="N5056" s="344" t="s">
        <v>4090</v>
      </c>
      <c r="O5056" s="341">
        <v>0</v>
      </c>
    </row>
    <row r="5057" spans="1:15" x14ac:dyDescent="0.2">
      <c r="A5057" s="341" t="s">
        <v>9257</v>
      </c>
      <c r="B5057" s="341" t="s">
        <v>9294</v>
      </c>
      <c r="C5057" s="342" t="s">
        <v>6581</v>
      </c>
      <c r="D5057" s="342" t="s">
        <v>6848</v>
      </c>
      <c r="E5057" s="342" t="s">
        <v>9320</v>
      </c>
      <c r="F5057" s="342" t="s">
        <v>6568</v>
      </c>
      <c r="G5057" s="343">
        <v>28.8</v>
      </c>
      <c r="H5057" s="342" t="s">
        <v>6594</v>
      </c>
      <c r="I5057" s="342" t="s">
        <v>6575</v>
      </c>
      <c r="J5057" s="342" t="s">
        <v>6755</v>
      </c>
      <c r="K5057" s="581" t="s">
        <v>8710</v>
      </c>
      <c r="L5057" s="344" t="s">
        <v>4090</v>
      </c>
      <c r="N5057" s="344" t="s">
        <v>4090</v>
      </c>
      <c r="O5057" s="341">
        <v>0</v>
      </c>
    </row>
    <row r="5058" spans="1:15" x14ac:dyDescent="0.2">
      <c r="A5058" s="341" t="s">
        <v>9257</v>
      </c>
      <c r="B5058" s="341" t="s">
        <v>9294</v>
      </c>
      <c r="C5058" s="342" t="s">
        <v>6581</v>
      </c>
      <c r="D5058" s="342" t="s">
        <v>6582</v>
      </c>
      <c r="E5058" s="342" t="s">
        <v>9323</v>
      </c>
      <c r="F5058" s="342" t="s">
        <v>6568</v>
      </c>
      <c r="G5058" s="343">
        <v>5.4</v>
      </c>
      <c r="H5058" s="342" t="s">
        <v>6594</v>
      </c>
      <c r="I5058" s="342" t="s">
        <v>6575</v>
      </c>
      <c r="J5058" s="342" t="s">
        <v>6755</v>
      </c>
      <c r="K5058" s="581" t="s">
        <v>8711</v>
      </c>
      <c r="L5058" s="344" t="s">
        <v>4090</v>
      </c>
      <c r="N5058" s="344" t="s">
        <v>4090</v>
      </c>
      <c r="O5058" s="341">
        <v>0</v>
      </c>
    </row>
    <row r="5059" spans="1:15" x14ac:dyDescent="0.2">
      <c r="A5059" s="341" t="s">
        <v>9257</v>
      </c>
      <c r="B5059" s="341" t="s">
        <v>9294</v>
      </c>
      <c r="C5059" s="342" t="s">
        <v>6581</v>
      </c>
      <c r="D5059" s="342" t="s">
        <v>6848</v>
      </c>
      <c r="E5059" s="342" t="s">
        <v>9322</v>
      </c>
      <c r="F5059" s="342" t="s">
        <v>6568</v>
      </c>
      <c r="G5059" s="343">
        <v>5.4</v>
      </c>
      <c r="H5059" s="342" t="s">
        <v>6594</v>
      </c>
      <c r="I5059" s="342" t="s">
        <v>6575</v>
      </c>
      <c r="J5059" s="342" t="s">
        <v>6755</v>
      </c>
      <c r="K5059" s="581" t="s">
        <v>8712</v>
      </c>
      <c r="L5059" s="344" t="s">
        <v>4090</v>
      </c>
      <c r="N5059" s="344" t="s">
        <v>4090</v>
      </c>
      <c r="O5059" s="341">
        <v>0</v>
      </c>
    </row>
    <row r="5060" spans="1:15" x14ac:dyDescent="0.2">
      <c r="A5060" s="341" t="s">
        <v>9257</v>
      </c>
      <c r="B5060" s="341" t="s">
        <v>9294</v>
      </c>
      <c r="C5060" s="342" t="s">
        <v>6581</v>
      </c>
      <c r="D5060" s="342" t="s">
        <v>6848</v>
      </c>
      <c r="E5060" s="342" t="s">
        <v>9320</v>
      </c>
      <c r="F5060" s="342" t="s">
        <v>6568</v>
      </c>
      <c r="G5060" s="343">
        <v>4.68</v>
      </c>
      <c r="H5060" s="342" t="s">
        <v>6594</v>
      </c>
      <c r="I5060" s="342" t="s">
        <v>6575</v>
      </c>
      <c r="J5060" s="342" t="s">
        <v>6755</v>
      </c>
      <c r="K5060" s="581" t="s">
        <v>8713</v>
      </c>
      <c r="L5060" s="344" t="s">
        <v>4090</v>
      </c>
      <c r="N5060" s="344" t="s">
        <v>4090</v>
      </c>
      <c r="O5060" s="341">
        <v>0</v>
      </c>
    </row>
    <row r="5061" spans="1:15" x14ac:dyDescent="0.2">
      <c r="A5061" s="341" t="s">
        <v>9257</v>
      </c>
      <c r="B5061" s="341" t="s">
        <v>9294</v>
      </c>
      <c r="C5061" s="342" t="s">
        <v>6585</v>
      </c>
      <c r="D5061" s="342" t="s">
        <v>6586</v>
      </c>
      <c r="E5061" s="342" t="s">
        <v>9328</v>
      </c>
      <c r="F5061" s="342" t="s">
        <v>6568</v>
      </c>
      <c r="G5061" s="343">
        <v>34.800000000000004</v>
      </c>
      <c r="H5061" s="342" t="s">
        <v>6594</v>
      </c>
      <c r="I5061" s="342" t="s">
        <v>6575</v>
      </c>
      <c r="J5061" s="342" t="s">
        <v>6755</v>
      </c>
      <c r="K5061" s="581" t="s">
        <v>8714</v>
      </c>
      <c r="L5061" s="344" t="s">
        <v>4090</v>
      </c>
      <c r="N5061" s="344" t="s">
        <v>4090</v>
      </c>
      <c r="O5061" s="341">
        <v>0</v>
      </c>
    </row>
    <row r="5062" spans="1:15" x14ac:dyDescent="0.2">
      <c r="A5062" s="341" t="s">
        <v>9257</v>
      </c>
      <c r="B5062" s="341" t="s">
        <v>9294</v>
      </c>
      <c r="C5062" s="342" t="s">
        <v>6581</v>
      </c>
      <c r="D5062" s="342" t="s">
        <v>6848</v>
      </c>
      <c r="E5062" s="342" t="s">
        <v>9255</v>
      </c>
      <c r="F5062" s="342" t="s">
        <v>6568</v>
      </c>
      <c r="G5062" s="343">
        <v>2.1</v>
      </c>
      <c r="H5062" s="342" t="s">
        <v>6594</v>
      </c>
      <c r="I5062" s="342" t="s">
        <v>6575</v>
      </c>
      <c r="J5062" s="342" t="s">
        <v>6755</v>
      </c>
      <c r="K5062" s="581" t="s">
        <v>8069</v>
      </c>
      <c r="L5062" s="344" t="s">
        <v>4090</v>
      </c>
      <c r="N5062" s="344" t="s">
        <v>4090</v>
      </c>
      <c r="O5062" s="341">
        <v>0</v>
      </c>
    </row>
    <row r="5063" spans="1:15" x14ac:dyDescent="0.2">
      <c r="A5063" s="341" t="s">
        <v>9257</v>
      </c>
      <c r="B5063" s="341" t="s">
        <v>9294</v>
      </c>
      <c r="C5063" s="342" t="s">
        <v>6581</v>
      </c>
      <c r="D5063" s="342" t="s">
        <v>6848</v>
      </c>
      <c r="E5063" s="342" t="s">
        <v>9319</v>
      </c>
      <c r="F5063" s="342" t="s">
        <v>6568</v>
      </c>
      <c r="G5063" s="343">
        <v>11.66</v>
      </c>
      <c r="H5063" s="342" t="s">
        <v>6594</v>
      </c>
      <c r="I5063" s="342" t="s">
        <v>6575</v>
      </c>
      <c r="J5063" s="342" t="s">
        <v>6755</v>
      </c>
      <c r="K5063" s="581" t="s">
        <v>8132</v>
      </c>
      <c r="L5063" s="344" t="s">
        <v>4090</v>
      </c>
      <c r="N5063" s="344" t="s">
        <v>4090</v>
      </c>
      <c r="O5063" s="341">
        <v>0</v>
      </c>
    </row>
    <row r="5064" spans="1:15" x14ac:dyDescent="0.2">
      <c r="A5064" s="341" t="s">
        <v>9257</v>
      </c>
      <c r="B5064" s="341" t="s">
        <v>9294</v>
      </c>
      <c r="C5064" s="342" t="s">
        <v>6585</v>
      </c>
      <c r="D5064" s="342" t="s">
        <v>6586</v>
      </c>
      <c r="E5064" s="342" t="s">
        <v>9319</v>
      </c>
      <c r="F5064" s="342" t="s">
        <v>6568</v>
      </c>
      <c r="G5064" s="343">
        <v>5.2700000000000005</v>
      </c>
      <c r="H5064" s="342" t="s">
        <v>6594</v>
      </c>
      <c r="I5064" s="342" t="s">
        <v>6575</v>
      </c>
      <c r="J5064" s="342" t="s">
        <v>6755</v>
      </c>
      <c r="K5064" s="581" t="s">
        <v>7318</v>
      </c>
      <c r="L5064" s="344" t="s">
        <v>4090</v>
      </c>
      <c r="N5064" s="344" t="s">
        <v>4090</v>
      </c>
      <c r="O5064" s="341">
        <v>0</v>
      </c>
    </row>
    <row r="5065" spans="1:15" x14ac:dyDescent="0.2">
      <c r="A5065" s="341" t="s">
        <v>9257</v>
      </c>
      <c r="B5065" s="341" t="s">
        <v>9294</v>
      </c>
      <c r="C5065" s="342" t="s">
        <v>6581</v>
      </c>
      <c r="D5065" s="342" t="s">
        <v>6848</v>
      </c>
      <c r="E5065" s="342" t="s">
        <v>9255</v>
      </c>
      <c r="F5065" s="342" t="s">
        <v>6568</v>
      </c>
      <c r="G5065" s="343">
        <v>77.2</v>
      </c>
      <c r="H5065" s="342" t="s">
        <v>6594</v>
      </c>
      <c r="I5065" s="342" t="s">
        <v>6575</v>
      </c>
      <c r="J5065" s="342" t="s">
        <v>6755</v>
      </c>
      <c r="K5065" s="581" t="s">
        <v>8382</v>
      </c>
      <c r="L5065" s="344" t="s">
        <v>4090</v>
      </c>
      <c r="N5065" s="344" t="s">
        <v>4090</v>
      </c>
      <c r="O5065" s="341">
        <v>0</v>
      </c>
    </row>
    <row r="5066" spans="1:15" x14ac:dyDescent="0.2">
      <c r="A5066" s="341" t="s">
        <v>9257</v>
      </c>
      <c r="B5066" s="341" t="s">
        <v>9294</v>
      </c>
      <c r="C5066" s="342" t="s">
        <v>6581</v>
      </c>
      <c r="D5066" s="342" t="s">
        <v>6848</v>
      </c>
      <c r="E5066" s="342" t="s">
        <v>9322</v>
      </c>
      <c r="F5066" s="342" t="s">
        <v>6568</v>
      </c>
      <c r="G5066" s="343">
        <v>53.730000000000004</v>
      </c>
      <c r="H5066" s="342" t="s">
        <v>6594</v>
      </c>
      <c r="I5066" s="342" t="s">
        <v>6575</v>
      </c>
      <c r="J5066" s="342" t="s">
        <v>6755</v>
      </c>
      <c r="K5066" s="581" t="s">
        <v>8080</v>
      </c>
      <c r="L5066" s="344" t="s">
        <v>4090</v>
      </c>
      <c r="N5066" s="344" t="s">
        <v>4090</v>
      </c>
      <c r="O5066" s="341">
        <v>0</v>
      </c>
    </row>
    <row r="5067" spans="1:15" x14ac:dyDescent="0.2">
      <c r="A5067" s="341" t="s">
        <v>9257</v>
      </c>
      <c r="B5067" s="341" t="s">
        <v>9294</v>
      </c>
      <c r="C5067" s="342" t="s">
        <v>6581</v>
      </c>
      <c r="D5067" s="342" t="s">
        <v>6848</v>
      </c>
      <c r="E5067" s="342" t="s">
        <v>9320</v>
      </c>
      <c r="F5067" s="342" t="s">
        <v>6568</v>
      </c>
      <c r="G5067" s="343">
        <v>62.64</v>
      </c>
      <c r="H5067" s="342" t="s">
        <v>6594</v>
      </c>
      <c r="I5067" s="342" t="s">
        <v>6575</v>
      </c>
      <c r="J5067" s="342" t="s">
        <v>6755</v>
      </c>
      <c r="K5067" s="581" t="s">
        <v>7327</v>
      </c>
      <c r="L5067" s="344" t="s">
        <v>4090</v>
      </c>
      <c r="N5067" s="344" t="s">
        <v>4090</v>
      </c>
      <c r="O5067" s="341">
        <v>0</v>
      </c>
    </row>
    <row r="5068" spans="1:15" x14ac:dyDescent="0.2">
      <c r="A5068" s="341" t="s">
        <v>9257</v>
      </c>
      <c r="B5068" s="341" t="s">
        <v>9294</v>
      </c>
      <c r="C5068" s="342" t="s">
        <v>6581</v>
      </c>
      <c r="D5068" s="342" t="s">
        <v>6848</v>
      </c>
      <c r="E5068" s="342" t="s">
        <v>9322</v>
      </c>
      <c r="F5068" s="342" t="s">
        <v>6568</v>
      </c>
      <c r="G5068" s="343">
        <v>15.3</v>
      </c>
      <c r="H5068" s="342" t="s">
        <v>6594</v>
      </c>
      <c r="I5068" s="342" t="s">
        <v>6575</v>
      </c>
      <c r="J5068" s="342" t="s">
        <v>6755</v>
      </c>
      <c r="K5068" s="581" t="s">
        <v>7327</v>
      </c>
      <c r="L5068" s="344" t="s">
        <v>4090</v>
      </c>
      <c r="N5068" s="344" t="s">
        <v>4090</v>
      </c>
      <c r="O5068" s="341">
        <v>0</v>
      </c>
    </row>
    <row r="5069" spans="1:15" x14ac:dyDescent="0.2">
      <c r="A5069" s="341" t="s">
        <v>9257</v>
      </c>
      <c r="B5069" s="341" t="s">
        <v>9294</v>
      </c>
      <c r="C5069" s="342" t="s">
        <v>6581</v>
      </c>
      <c r="D5069" s="342" t="s">
        <v>6848</v>
      </c>
      <c r="E5069" s="342" t="s">
        <v>9326</v>
      </c>
      <c r="F5069" s="342" t="s">
        <v>6568</v>
      </c>
      <c r="G5069" s="343">
        <v>35.9</v>
      </c>
      <c r="H5069" s="342" t="s">
        <v>6594</v>
      </c>
      <c r="I5069" s="342" t="s">
        <v>6575</v>
      </c>
      <c r="J5069" s="342" t="s">
        <v>6755</v>
      </c>
      <c r="K5069" s="581" t="s">
        <v>8446</v>
      </c>
      <c r="L5069" s="344" t="s">
        <v>4090</v>
      </c>
      <c r="N5069" s="344" t="s">
        <v>4090</v>
      </c>
      <c r="O5069" s="341" t="s">
        <v>6752</v>
      </c>
    </row>
    <row r="5070" spans="1:15" x14ac:dyDescent="0.2">
      <c r="A5070" s="341" t="s">
        <v>9257</v>
      </c>
      <c r="B5070" s="341" t="s">
        <v>9294</v>
      </c>
      <c r="C5070" s="342" t="s">
        <v>6581</v>
      </c>
      <c r="D5070" s="342" t="s">
        <v>6848</v>
      </c>
      <c r="E5070" s="342" t="s">
        <v>9324</v>
      </c>
      <c r="F5070" s="342" t="s">
        <v>6568</v>
      </c>
      <c r="G5070" s="343">
        <v>12.200000000000001</v>
      </c>
      <c r="H5070" s="342" t="s">
        <v>6594</v>
      </c>
      <c r="I5070" s="342" t="s">
        <v>6575</v>
      </c>
      <c r="J5070" s="342" t="s">
        <v>6755</v>
      </c>
      <c r="K5070" s="581" t="s">
        <v>7822</v>
      </c>
      <c r="L5070" s="344" t="s">
        <v>4090</v>
      </c>
      <c r="N5070" s="344" t="s">
        <v>4090</v>
      </c>
      <c r="O5070" s="341">
        <v>0</v>
      </c>
    </row>
    <row r="5071" spans="1:15" x14ac:dyDescent="0.2">
      <c r="A5071" s="341" t="s">
        <v>9257</v>
      </c>
      <c r="B5071" s="341" t="s">
        <v>9294</v>
      </c>
      <c r="C5071" s="342" t="s">
        <v>6581</v>
      </c>
      <c r="D5071" s="342" t="s">
        <v>6848</v>
      </c>
      <c r="E5071" s="342" t="s">
        <v>9324</v>
      </c>
      <c r="F5071" s="342" t="s">
        <v>6568</v>
      </c>
      <c r="G5071" s="343">
        <v>26.6</v>
      </c>
      <c r="H5071" s="342" t="s">
        <v>6594</v>
      </c>
      <c r="I5071" s="342" t="s">
        <v>6575</v>
      </c>
      <c r="J5071" s="342" t="s">
        <v>6755</v>
      </c>
      <c r="K5071" s="581" t="s">
        <v>7568</v>
      </c>
      <c r="L5071" s="344" t="s">
        <v>4090</v>
      </c>
      <c r="N5071" s="344" t="s">
        <v>4090</v>
      </c>
      <c r="O5071" s="341">
        <v>0</v>
      </c>
    </row>
    <row r="5072" spans="1:15" x14ac:dyDescent="0.2">
      <c r="A5072" s="341" t="s">
        <v>9257</v>
      </c>
      <c r="B5072" s="341" t="s">
        <v>9294</v>
      </c>
      <c r="C5072" s="342" t="s">
        <v>6581</v>
      </c>
      <c r="D5072" s="342" t="s">
        <v>6848</v>
      </c>
      <c r="E5072" s="342" t="s">
        <v>9324</v>
      </c>
      <c r="F5072" s="342" t="s">
        <v>6568</v>
      </c>
      <c r="G5072" s="343">
        <v>9.9</v>
      </c>
      <c r="H5072" s="342" t="s">
        <v>6594</v>
      </c>
      <c r="I5072" s="342" t="s">
        <v>6575</v>
      </c>
      <c r="J5072" s="342" t="s">
        <v>6755</v>
      </c>
      <c r="K5072" s="581" t="s">
        <v>8450</v>
      </c>
      <c r="L5072" s="344" t="s">
        <v>4090</v>
      </c>
      <c r="N5072" s="344" t="s">
        <v>4090</v>
      </c>
      <c r="O5072" s="341">
        <v>0</v>
      </c>
    </row>
    <row r="5073" spans="1:15" x14ac:dyDescent="0.2">
      <c r="A5073" s="341" t="s">
        <v>9257</v>
      </c>
      <c r="B5073" s="341" t="s">
        <v>9294</v>
      </c>
      <c r="C5073" s="342" t="s">
        <v>6581</v>
      </c>
      <c r="D5073" s="342" t="s">
        <v>6848</v>
      </c>
      <c r="E5073" s="342" t="s">
        <v>9338</v>
      </c>
      <c r="F5073" s="342" t="s">
        <v>6568</v>
      </c>
      <c r="G5073" s="343">
        <v>5.18</v>
      </c>
      <c r="H5073" s="342" t="s">
        <v>6594</v>
      </c>
      <c r="I5073" s="342" t="s">
        <v>6575</v>
      </c>
      <c r="J5073" s="342" t="s">
        <v>6755</v>
      </c>
      <c r="K5073" s="581" t="s">
        <v>7357</v>
      </c>
      <c r="L5073" s="344" t="s">
        <v>4090</v>
      </c>
      <c r="N5073" s="344" t="s">
        <v>4090</v>
      </c>
      <c r="O5073" s="341">
        <v>0</v>
      </c>
    </row>
    <row r="5074" spans="1:15" x14ac:dyDescent="0.2">
      <c r="A5074" s="341" t="s">
        <v>9257</v>
      </c>
      <c r="B5074" s="341" t="s">
        <v>9294</v>
      </c>
      <c r="C5074" s="342" t="s">
        <v>6581</v>
      </c>
      <c r="D5074" s="342" t="s">
        <v>6848</v>
      </c>
      <c r="E5074" s="342" t="s">
        <v>9326</v>
      </c>
      <c r="F5074" s="342" t="s">
        <v>6568</v>
      </c>
      <c r="G5074" s="343">
        <v>13.64</v>
      </c>
      <c r="H5074" s="342" t="s">
        <v>6594</v>
      </c>
      <c r="I5074" s="342" t="s">
        <v>6575</v>
      </c>
      <c r="J5074" s="342" t="s">
        <v>6755</v>
      </c>
      <c r="K5074" s="581" t="s">
        <v>7363</v>
      </c>
      <c r="L5074" s="344" t="s">
        <v>4090</v>
      </c>
      <c r="N5074" s="344" t="s">
        <v>4090</v>
      </c>
      <c r="O5074" s="341">
        <v>0</v>
      </c>
    </row>
    <row r="5075" spans="1:15" x14ac:dyDescent="0.2">
      <c r="A5075" s="341" t="s">
        <v>9257</v>
      </c>
      <c r="B5075" s="341" t="s">
        <v>9294</v>
      </c>
      <c r="C5075" s="342" t="s">
        <v>6581</v>
      </c>
      <c r="D5075" s="342" t="s">
        <v>6848</v>
      </c>
      <c r="E5075" s="342" t="s">
        <v>9320</v>
      </c>
      <c r="F5075" s="342" t="s">
        <v>6568</v>
      </c>
      <c r="G5075" s="343">
        <v>10.08</v>
      </c>
      <c r="H5075" s="342" t="s">
        <v>6594</v>
      </c>
      <c r="I5075" s="342" t="s">
        <v>6575</v>
      </c>
      <c r="J5075" s="342" t="s">
        <v>6755</v>
      </c>
      <c r="K5075" s="581" t="s">
        <v>6875</v>
      </c>
      <c r="L5075" s="344" t="s">
        <v>4090</v>
      </c>
      <c r="N5075" s="344" t="s">
        <v>4090</v>
      </c>
      <c r="O5075" s="341">
        <v>0</v>
      </c>
    </row>
    <row r="5076" spans="1:15" x14ac:dyDescent="0.2">
      <c r="A5076" s="341" t="s">
        <v>9257</v>
      </c>
      <c r="B5076" s="341" t="s">
        <v>9294</v>
      </c>
      <c r="C5076" s="342" t="s">
        <v>6581</v>
      </c>
      <c r="D5076" s="342" t="s">
        <v>6848</v>
      </c>
      <c r="E5076" s="342" t="s">
        <v>9322</v>
      </c>
      <c r="F5076" s="342" t="s">
        <v>6568</v>
      </c>
      <c r="G5076" s="343">
        <v>29.88</v>
      </c>
      <c r="H5076" s="342" t="s">
        <v>6594</v>
      </c>
      <c r="I5076" s="342" t="s">
        <v>6575</v>
      </c>
      <c r="J5076" s="342" t="s">
        <v>6755</v>
      </c>
      <c r="K5076" s="581" t="s">
        <v>8096</v>
      </c>
      <c r="L5076" s="344" t="s">
        <v>4090</v>
      </c>
      <c r="N5076" s="344" t="s">
        <v>4090</v>
      </c>
      <c r="O5076" s="341">
        <v>0</v>
      </c>
    </row>
    <row r="5077" spans="1:15" x14ac:dyDescent="0.2">
      <c r="A5077" s="341" t="s">
        <v>9257</v>
      </c>
      <c r="B5077" s="341" t="s">
        <v>9294</v>
      </c>
      <c r="C5077" s="342" t="s">
        <v>6581</v>
      </c>
      <c r="D5077" s="342" t="s">
        <v>6848</v>
      </c>
      <c r="E5077" s="342" t="s">
        <v>9322</v>
      </c>
      <c r="F5077" s="342" t="s">
        <v>6568</v>
      </c>
      <c r="G5077" s="343">
        <v>40.950000000000003</v>
      </c>
      <c r="H5077" s="342" t="s">
        <v>6594</v>
      </c>
      <c r="I5077" s="342" t="s">
        <v>6575</v>
      </c>
      <c r="J5077" s="342" t="s">
        <v>6755</v>
      </c>
      <c r="K5077" s="581" t="s">
        <v>7376</v>
      </c>
      <c r="L5077" s="344" t="s">
        <v>4090</v>
      </c>
      <c r="N5077" s="344" t="s">
        <v>4090</v>
      </c>
      <c r="O5077" s="341" t="s">
        <v>6752</v>
      </c>
    </row>
    <row r="5078" spans="1:15" x14ac:dyDescent="0.2">
      <c r="A5078" s="341" t="s">
        <v>9257</v>
      </c>
      <c r="B5078" s="341" t="s">
        <v>9294</v>
      </c>
      <c r="C5078" s="342" t="s">
        <v>6581</v>
      </c>
      <c r="D5078" s="342" t="s">
        <v>6848</v>
      </c>
      <c r="E5078" s="342" t="s">
        <v>9320</v>
      </c>
      <c r="F5078" s="342" t="s">
        <v>6568</v>
      </c>
      <c r="G5078" s="343">
        <v>8.93</v>
      </c>
      <c r="H5078" s="342" t="s">
        <v>6594</v>
      </c>
      <c r="I5078" s="342" t="s">
        <v>6575</v>
      </c>
      <c r="J5078" s="342" t="s">
        <v>6755</v>
      </c>
      <c r="K5078" s="581" t="s">
        <v>7382</v>
      </c>
      <c r="L5078" s="344" t="s">
        <v>4090</v>
      </c>
      <c r="N5078" s="344" t="s">
        <v>4090</v>
      </c>
      <c r="O5078" s="341">
        <v>0</v>
      </c>
    </row>
    <row r="5079" spans="1:15" x14ac:dyDescent="0.2">
      <c r="A5079" s="341" t="s">
        <v>9257</v>
      </c>
      <c r="B5079" s="341" t="s">
        <v>9294</v>
      </c>
      <c r="C5079" s="342" t="s">
        <v>6581</v>
      </c>
      <c r="D5079" s="342" t="s">
        <v>6848</v>
      </c>
      <c r="E5079" s="342" t="s">
        <v>9325</v>
      </c>
      <c r="F5079" s="342" t="s">
        <v>6568</v>
      </c>
      <c r="G5079" s="343">
        <v>10.08</v>
      </c>
      <c r="H5079" s="342" t="s">
        <v>6594</v>
      </c>
      <c r="I5079" s="342" t="s">
        <v>6575</v>
      </c>
      <c r="J5079" s="342" t="s">
        <v>6755</v>
      </c>
      <c r="K5079" s="581" t="s">
        <v>7645</v>
      </c>
      <c r="L5079" s="344" t="s">
        <v>4090</v>
      </c>
      <c r="N5079" s="344" t="s">
        <v>4090</v>
      </c>
      <c r="O5079" s="341">
        <v>0</v>
      </c>
    </row>
    <row r="5080" spans="1:15" x14ac:dyDescent="0.2">
      <c r="A5080" s="341" t="s">
        <v>9257</v>
      </c>
      <c r="B5080" s="341" t="s">
        <v>9294</v>
      </c>
      <c r="C5080" s="342" t="s">
        <v>6581</v>
      </c>
      <c r="D5080" s="342" t="s">
        <v>6848</v>
      </c>
      <c r="E5080" s="342" t="s">
        <v>9323</v>
      </c>
      <c r="F5080" s="342" t="s">
        <v>6568</v>
      </c>
      <c r="G5080" s="343">
        <v>10.545</v>
      </c>
      <c r="H5080" s="342" t="s">
        <v>6594</v>
      </c>
      <c r="I5080" s="342" t="s">
        <v>6575</v>
      </c>
      <c r="J5080" s="342" t="s">
        <v>6755</v>
      </c>
      <c r="K5080" s="581" t="s">
        <v>6771</v>
      </c>
      <c r="L5080" s="344" t="s">
        <v>4090</v>
      </c>
      <c r="N5080" s="344" t="s">
        <v>4090</v>
      </c>
      <c r="O5080" s="341">
        <v>0</v>
      </c>
    </row>
    <row r="5081" spans="1:15" x14ac:dyDescent="0.2">
      <c r="A5081" s="341" t="s">
        <v>9257</v>
      </c>
      <c r="B5081" s="341" t="s">
        <v>9294</v>
      </c>
      <c r="C5081" s="342" t="s">
        <v>6581</v>
      </c>
      <c r="D5081" s="342" t="s">
        <v>6848</v>
      </c>
      <c r="E5081" s="342" t="s">
        <v>9255</v>
      </c>
      <c r="F5081" s="342" t="s">
        <v>6568</v>
      </c>
      <c r="G5081" s="343">
        <v>38.64</v>
      </c>
      <c r="H5081" s="342" t="s">
        <v>6594</v>
      </c>
      <c r="I5081" s="342" t="s">
        <v>6575</v>
      </c>
      <c r="J5081" s="342" t="s">
        <v>6755</v>
      </c>
      <c r="K5081" s="581" t="s">
        <v>6771</v>
      </c>
      <c r="L5081" s="344" t="s">
        <v>4090</v>
      </c>
      <c r="N5081" s="344" t="s">
        <v>4090</v>
      </c>
      <c r="O5081" s="341" t="s">
        <v>6752</v>
      </c>
    </row>
    <row r="5082" spans="1:15" x14ac:dyDescent="0.2">
      <c r="A5082" s="341" t="s">
        <v>9257</v>
      </c>
      <c r="B5082" s="341" t="s">
        <v>9294</v>
      </c>
      <c r="C5082" s="342" t="s">
        <v>6581</v>
      </c>
      <c r="D5082" s="342" t="s">
        <v>6848</v>
      </c>
      <c r="E5082" s="342" t="s">
        <v>9322</v>
      </c>
      <c r="F5082" s="342" t="s">
        <v>6568</v>
      </c>
      <c r="G5082" s="343">
        <v>33.1</v>
      </c>
      <c r="H5082" s="342" t="s">
        <v>6594</v>
      </c>
      <c r="I5082" s="342" t="s">
        <v>6575</v>
      </c>
      <c r="J5082" s="342" t="s">
        <v>6755</v>
      </c>
      <c r="K5082" s="581" t="s">
        <v>6805</v>
      </c>
      <c r="L5082" s="344" t="s">
        <v>4090</v>
      </c>
      <c r="N5082" s="344" t="s">
        <v>4090</v>
      </c>
      <c r="O5082" s="341" t="s">
        <v>6752</v>
      </c>
    </row>
    <row r="5083" spans="1:15" x14ac:dyDescent="0.2">
      <c r="A5083" s="341" t="s">
        <v>9257</v>
      </c>
      <c r="B5083" s="341" t="s">
        <v>9294</v>
      </c>
      <c r="C5083" s="342" t="s">
        <v>6581</v>
      </c>
      <c r="D5083" s="342" t="s">
        <v>6848</v>
      </c>
      <c r="E5083" s="342" t="s">
        <v>9326</v>
      </c>
      <c r="F5083" s="342" t="s">
        <v>6568</v>
      </c>
      <c r="G5083" s="343">
        <v>36.86</v>
      </c>
      <c r="H5083" s="342" t="s">
        <v>6594</v>
      </c>
      <c r="I5083" s="342" t="s">
        <v>6575</v>
      </c>
      <c r="J5083" s="342" t="s">
        <v>6755</v>
      </c>
      <c r="K5083" s="581" t="s">
        <v>7645</v>
      </c>
      <c r="L5083" s="344" t="s">
        <v>4090</v>
      </c>
      <c r="N5083" s="344" t="s">
        <v>4090</v>
      </c>
      <c r="O5083" s="341" t="s">
        <v>6752</v>
      </c>
    </row>
    <row r="5084" spans="1:15" x14ac:dyDescent="0.2">
      <c r="A5084" s="341" t="s">
        <v>9257</v>
      </c>
      <c r="B5084" s="341" t="s">
        <v>9294</v>
      </c>
      <c r="C5084" s="342" t="s">
        <v>6581</v>
      </c>
      <c r="D5084" s="342" t="s">
        <v>6848</v>
      </c>
      <c r="E5084" s="342" t="s">
        <v>9323</v>
      </c>
      <c r="F5084" s="342" t="s">
        <v>6568</v>
      </c>
      <c r="G5084" s="343">
        <v>9</v>
      </c>
      <c r="H5084" s="342" t="s">
        <v>6594</v>
      </c>
      <c r="I5084" s="342" t="s">
        <v>6575</v>
      </c>
      <c r="J5084" s="342" t="s">
        <v>6755</v>
      </c>
      <c r="K5084" s="581" t="s">
        <v>6805</v>
      </c>
      <c r="L5084" s="344" t="s">
        <v>4090</v>
      </c>
      <c r="N5084" s="344" t="s">
        <v>4090</v>
      </c>
      <c r="O5084" s="341">
        <v>0</v>
      </c>
    </row>
    <row r="5085" spans="1:15" x14ac:dyDescent="0.2">
      <c r="A5085" s="341" t="s">
        <v>9257</v>
      </c>
      <c r="B5085" s="341" t="s">
        <v>9294</v>
      </c>
      <c r="C5085" s="342" t="s">
        <v>6581</v>
      </c>
      <c r="D5085" s="342" t="s">
        <v>6848</v>
      </c>
      <c r="E5085" s="342" t="s">
        <v>9322</v>
      </c>
      <c r="F5085" s="342" t="s">
        <v>6568</v>
      </c>
      <c r="G5085" s="343">
        <v>55.44</v>
      </c>
      <c r="H5085" s="342" t="s">
        <v>6594</v>
      </c>
      <c r="I5085" s="342" t="s">
        <v>6575</v>
      </c>
      <c r="J5085" s="342" t="s">
        <v>6755</v>
      </c>
      <c r="K5085" s="581" t="s">
        <v>6771</v>
      </c>
      <c r="L5085" s="344" t="s">
        <v>4090</v>
      </c>
      <c r="N5085" s="344" t="s">
        <v>4090</v>
      </c>
      <c r="O5085" s="341" t="s">
        <v>6752</v>
      </c>
    </row>
    <row r="5086" spans="1:15" x14ac:dyDescent="0.2">
      <c r="A5086" s="341" t="s">
        <v>9257</v>
      </c>
      <c r="B5086" s="341" t="s">
        <v>9263</v>
      </c>
      <c r="C5086" s="342" t="s">
        <v>6581</v>
      </c>
      <c r="D5086" s="342" t="s">
        <v>6582</v>
      </c>
      <c r="E5086" s="342" t="s">
        <v>9325</v>
      </c>
      <c r="F5086" s="342" t="s">
        <v>6568</v>
      </c>
      <c r="G5086" s="343">
        <v>4.25</v>
      </c>
      <c r="H5086" s="342" t="s">
        <v>6594</v>
      </c>
      <c r="I5086" s="342" t="s">
        <v>6575</v>
      </c>
      <c r="J5086" s="342" t="s">
        <v>6755</v>
      </c>
      <c r="K5086" s="581" t="s">
        <v>8715</v>
      </c>
      <c r="L5086" s="344" t="s">
        <v>4090</v>
      </c>
      <c r="N5086" s="344" t="s">
        <v>4090</v>
      </c>
      <c r="O5086" s="341" t="s">
        <v>6766</v>
      </c>
    </row>
    <row r="5087" spans="1:15" x14ac:dyDescent="0.2">
      <c r="A5087" s="341" t="s">
        <v>9257</v>
      </c>
      <c r="B5087" s="341" t="s">
        <v>9263</v>
      </c>
      <c r="C5087" s="342" t="s">
        <v>6581</v>
      </c>
      <c r="D5087" s="342" t="s">
        <v>6582</v>
      </c>
      <c r="E5087" s="342" t="s">
        <v>9324</v>
      </c>
      <c r="F5087" s="342" t="s">
        <v>6568</v>
      </c>
      <c r="G5087" s="343">
        <v>5.67</v>
      </c>
      <c r="H5087" s="342" t="s">
        <v>6594</v>
      </c>
      <c r="I5087" s="342" t="s">
        <v>6575</v>
      </c>
      <c r="J5087" s="342" t="s">
        <v>6755</v>
      </c>
      <c r="K5087" s="581" t="s">
        <v>8716</v>
      </c>
      <c r="L5087" s="344" t="s">
        <v>4090</v>
      </c>
      <c r="N5087" s="344" t="s">
        <v>4090</v>
      </c>
      <c r="O5087" s="341" t="s">
        <v>6766</v>
      </c>
    </row>
    <row r="5088" spans="1:15" x14ac:dyDescent="0.2">
      <c r="A5088" s="341" t="s">
        <v>9257</v>
      </c>
      <c r="B5088" s="341" t="s">
        <v>9263</v>
      </c>
      <c r="C5088" s="342" t="s">
        <v>6581</v>
      </c>
      <c r="D5088" s="342" t="s">
        <v>6582</v>
      </c>
      <c r="E5088" s="342" t="s">
        <v>9321</v>
      </c>
      <c r="F5088" s="342" t="s">
        <v>6568</v>
      </c>
      <c r="G5088" s="343">
        <v>3.75</v>
      </c>
      <c r="H5088" s="342" t="s">
        <v>6594</v>
      </c>
      <c r="I5088" s="342" t="s">
        <v>6575</v>
      </c>
      <c r="J5088" s="342" t="s">
        <v>6755</v>
      </c>
      <c r="K5088" s="581" t="s">
        <v>8385</v>
      </c>
      <c r="L5088" s="344" t="s">
        <v>4090</v>
      </c>
      <c r="N5088" s="344" t="s">
        <v>4090</v>
      </c>
      <c r="O5088" s="341" t="s">
        <v>6766</v>
      </c>
    </row>
    <row r="5089" spans="1:15" x14ac:dyDescent="0.2">
      <c r="A5089" s="341" t="s">
        <v>9257</v>
      </c>
      <c r="B5089" s="341" t="s">
        <v>9263</v>
      </c>
      <c r="C5089" s="342" t="s">
        <v>6581</v>
      </c>
      <c r="D5089" s="342" t="s">
        <v>6582</v>
      </c>
      <c r="E5089" s="342" t="s">
        <v>9325</v>
      </c>
      <c r="F5089" s="342" t="s">
        <v>6568</v>
      </c>
      <c r="G5089" s="343">
        <v>4.54</v>
      </c>
      <c r="H5089" s="342" t="s">
        <v>6594</v>
      </c>
      <c r="I5089" s="342" t="s">
        <v>6575</v>
      </c>
      <c r="J5089" s="342" t="s">
        <v>6755</v>
      </c>
      <c r="K5089" s="581" t="s">
        <v>7031</v>
      </c>
      <c r="L5089" s="344" t="s">
        <v>4090</v>
      </c>
      <c r="N5089" s="344" t="s">
        <v>4090</v>
      </c>
      <c r="O5089" s="341" t="s">
        <v>6766</v>
      </c>
    </row>
    <row r="5090" spans="1:15" x14ac:dyDescent="0.2">
      <c r="A5090" s="341" t="s">
        <v>9257</v>
      </c>
      <c r="B5090" s="341" t="s">
        <v>9263</v>
      </c>
      <c r="C5090" s="342" t="s">
        <v>6581</v>
      </c>
      <c r="D5090" s="342" t="s">
        <v>6582</v>
      </c>
      <c r="E5090" s="342" t="s">
        <v>9321</v>
      </c>
      <c r="F5090" s="342" t="s">
        <v>6568</v>
      </c>
      <c r="G5090" s="343">
        <v>3.75</v>
      </c>
      <c r="H5090" s="342" t="s">
        <v>6594</v>
      </c>
      <c r="I5090" s="342" t="s">
        <v>6575</v>
      </c>
      <c r="J5090" s="342" t="s">
        <v>6755</v>
      </c>
      <c r="K5090" s="581" t="s">
        <v>8321</v>
      </c>
      <c r="L5090" s="344" t="s">
        <v>4090</v>
      </c>
      <c r="N5090" s="344" t="s">
        <v>4090</v>
      </c>
      <c r="O5090" s="341" t="s">
        <v>6752</v>
      </c>
    </row>
    <row r="5091" spans="1:15" x14ac:dyDescent="0.2">
      <c r="A5091" s="341" t="s">
        <v>9257</v>
      </c>
      <c r="B5091" s="341" t="s">
        <v>9263</v>
      </c>
      <c r="C5091" s="342" t="s">
        <v>6581</v>
      </c>
      <c r="D5091" s="342" t="s">
        <v>6582</v>
      </c>
      <c r="E5091" s="342" t="s">
        <v>9255</v>
      </c>
      <c r="F5091" s="342" t="s">
        <v>6568</v>
      </c>
      <c r="G5091" s="343">
        <v>4.08</v>
      </c>
      <c r="H5091" s="342" t="s">
        <v>6594</v>
      </c>
      <c r="I5091" s="342" t="s">
        <v>6575</v>
      </c>
      <c r="J5091" s="342" t="s">
        <v>6755</v>
      </c>
      <c r="K5091" s="581" t="s">
        <v>6827</v>
      </c>
      <c r="L5091" s="344" t="s">
        <v>4090</v>
      </c>
      <c r="N5091" s="344" t="s">
        <v>4090</v>
      </c>
      <c r="O5091" s="341" t="s">
        <v>6752</v>
      </c>
    </row>
    <row r="5092" spans="1:15" x14ac:dyDescent="0.2">
      <c r="A5092" s="341" t="s">
        <v>9257</v>
      </c>
      <c r="B5092" s="341" t="s">
        <v>9263</v>
      </c>
      <c r="C5092" s="342" t="s">
        <v>6581</v>
      </c>
      <c r="D5092" s="342" t="s">
        <v>6582</v>
      </c>
      <c r="E5092" s="342" t="s">
        <v>9326</v>
      </c>
      <c r="F5092" s="342" t="s">
        <v>6568</v>
      </c>
      <c r="G5092" s="343">
        <v>9.8000000000000007</v>
      </c>
      <c r="H5092" s="342" t="s">
        <v>6594</v>
      </c>
      <c r="I5092" s="342" t="s">
        <v>6575</v>
      </c>
      <c r="J5092" s="342" t="s">
        <v>6755</v>
      </c>
      <c r="K5092" s="581" t="s">
        <v>7186</v>
      </c>
      <c r="L5092" s="344" t="s">
        <v>4090</v>
      </c>
      <c r="N5092" s="344" t="s">
        <v>4090</v>
      </c>
      <c r="O5092" s="341" t="s">
        <v>6752</v>
      </c>
    </row>
    <row r="5093" spans="1:15" x14ac:dyDescent="0.2">
      <c r="A5093" s="341" t="s">
        <v>9257</v>
      </c>
      <c r="B5093" s="341" t="s">
        <v>9263</v>
      </c>
      <c r="C5093" s="342" t="s">
        <v>6581</v>
      </c>
      <c r="D5093" s="342" t="s">
        <v>6582</v>
      </c>
      <c r="E5093" s="342" t="s">
        <v>9325</v>
      </c>
      <c r="F5093" s="342" t="s">
        <v>6568</v>
      </c>
      <c r="G5093" s="343">
        <v>4.5</v>
      </c>
      <c r="H5093" s="342" t="s">
        <v>6594</v>
      </c>
      <c r="I5093" s="342" t="s">
        <v>6575</v>
      </c>
      <c r="J5093" s="342" t="s">
        <v>6755</v>
      </c>
      <c r="K5093" s="581" t="s">
        <v>6960</v>
      </c>
      <c r="L5093" s="344" t="s">
        <v>4090</v>
      </c>
      <c r="N5093" s="344" t="s">
        <v>4090</v>
      </c>
      <c r="O5093" s="341" t="s">
        <v>6752</v>
      </c>
    </row>
    <row r="5094" spans="1:15" x14ac:dyDescent="0.2">
      <c r="A5094" s="341" t="s">
        <v>9257</v>
      </c>
      <c r="B5094" s="341" t="s">
        <v>9263</v>
      </c>
      <c r="C5094" s="342" t="s">
        <v>6581</v>
      </c>
      <c r="D5094" s="342" t="s">
        <v>6582</v>
      </c>
      <c r="E5094" s="342" t="s">
        <v>9333</v>
      </c>
      <c r="F5094" s="342" t="s">
        <v>6568</v>
      </c>
      <c r="G5094" s="343">
        <v>6.76</v>
      </c>
      <c r="H5094" s="342" t="s">
        <v>6594</v>
      </c>
      <c r="I5094" s="342" t="s">
        <v>6575</v>
      </c>
      <c r="J5094" s="342" t="s">
        <v>6755</v>
      </c>
      <c r="K5094" s="581" t="s">
        <v>8717</v>
      </c>
      <c r="L5094" s="344" t="s">
        <v>4090</v>
      </c>
      <c r="N5094" s="344" t="s">
        <v>4090</v>
      </c>
      <c r="O5094" s="341" t="s">
        <v>6752</v>
      </c>
    </row>
    <row r="5095" spans="1:15" x14ac:dyDescent="0.2">
      <c r="A5095" s="341" t="s">
        <v>9257</v>
      </c>
      <c r="B5095" s="341" t="s">
        <v>9263</v>
      </c>
      <c r="C5095" s="342" t="s">
        <v>6581</v>
      </c>
      <c r="D5095" s="342" t="s">
        <v>6582</v>
      </c>
      <c r="E5095" s="342" t="s">
        <v>9323</v>
      </c>
      <c r="F5095" s="342" t="s">
        <v>6568</v>
      </c>
      <c r="G5095" s="343">
        <v>2.94</v>
      </c>
      <c r="H5095" s="342" t="s">
        <v>6594</v>
      </c>
      <c r="I5095" s="342" t="s">
        <v>6575</v>
      </c>
      <c r="J5095" s="342" t="s">
        <v>6755</v>
      </c>
      <c r="K5095" s="581" t="s">
        <v>6743</v>
      </c>
      <c r="L5095" s="344" t="s">
        <v>4090</v>
      </c>
      <c r="N5095" s="344" t="s">
        <v>4090</v>
      </c>
      <c r="O5095" s="341" t="s">
        <v>6766</v>
      </c>
    </row>
    <row r="5096" spans="1:15" x14ac:dyDescent="0.2">
      <c r="A5096" s="341" t="s">
        <v>9257</v>
      </c>
      <c r="B5096" s="341" t="s">
        <v>9263</v>
      </c>
      <c r="C5096" s="342" t="s">
        <v>6581</v>
      </c>
      <c r="D5096" s="342" t="s">
        <v>6582</v>
      </c>
      <c r="E5096" s="342" t="s">
        <v>9319</v>
      </c>
      <c r="F5096" s="342" t="s">
        <v>6568</v>
      </c>
      <c r="G5096" s="343">
        <v>4.2549999999999999</v>
      </c>
      <c r="H5096" s="342" t="s">
        <v>6594</v>
      </c>
      <c r="I5096" s="342" t="s">
        <v>6575</v>
      </c>
      <c r="J5096" s="342" t="s">
        <v>6755</v>
      </c>
      <c r="K5096" s="581" t="s">
        <v>7062</v>
      </c>
      <c r="L5096" s="344" t="s">
        <v>4090</v>
      </c>
      <c r="N5096" s="344" t="s">
        <v>4090</v>
      </c>
      <c r="O5096" s="341" t="s">
        <v>6752</v>
      </c>
    </row>
    <row r="5097" spans="1:15" x14ac:dyDescent="0.2">
      <c r="A5097" s="341" t="s">
        <v>9257</v>
      </c>
      <c r="B5097" s="341" t="s">
        <v>9263</v>
      </c>
      <c r="C5097" s="342" t="s">
        <v>6581</v>
      </c>
      <c r="D5097" s="342" t="s">
        <v>6582</v>
      </c>
      <c r="E5097" s="342" t="s">
        <v>9321</v>
      </c>
      <c r="F5097" s="342" t="s">
        <v>6568</v>
      </c>
      <c r="G5097" s="343">
        <v>5.32</v>
      </c>
      <c r="H5097" s="342" t="s">
        <v>6594</v>
      </c>
      <c r="I5097" s="342" t="s">
        <v>6575</v>
      </c>
      <c r="J5097" s="342" t="s">
        <v>6755</v>
      </c>
      <c r="K5097" s="581" t="s">
        <v>7014</v>
      </c>
      <c r="L5097" s="344" t="s">
        <v>4090</v>
      </c>
      <c r="N5097" s="344" t="s">
        <v>4090</v>
      </c>
      <c r="O5097" s="341" t="s">
        <v>6752</v>
      </c>
    </row>
    <row r="5098" spans="1:15" x14ac:dyDescent="0.2">
      <c r="A5098" s="341" t="s">
        <v>9257</v>
      </c>
      <c r="B5098" s="341" t="s">
        <v>9263</v>
      </c>
      <c r="C5098" s="342" t="s">
        <v>6581</v>
      </c>
      <c r="D5098" s="342" t="s">
        <v>6582</v>
      </c>
      <c r="E5098" s="342" t="s">
        <v>9326</v>
      </c>
      <c r="F5098" s="342" t="s">
        <v>6568</v>
      </c>
      <c r="G5098" s="343">
        <v>6.24</v>
      </c>
      <c r="H5098" s="342" t="s">
        <v>6594</v>
      </c>
      <c r="I5098" s="342" t="s">
        <v>6575</v>
      </c>
      <c r="J5098" s="342" t="s">
        <v>6755</v>
      </c>
      <c r="K5098" s="581" t="s">
        <v>6946</v>
      </c>
      <c r="L5098" s="344" t="s">
        <v>4090</v>
      </c>
      <c r="N5098" s="344" t="s">
        <v>4090</v>
      </c>
      <c r="O5098" s="341" t="s">
        <v>6766</v>
      </c>
    </row>
    <row r="5099" spans="1:15" x14ac:dyDescent="0.2">
      <c r="A5099" s="341" t="s">
        <v>9257</v>
      </c>
      <c r="B5099" s="341" t="s">
        <v>9263</v>
      </c>
      <c r="C5099" s="342" t="s">
        <v>6581</v>
      </c>
      <c r="D5099" s="342" t="s">
        <v>6582</v>
      </c>
      <c r="E5099" s="342" t="s">
        <v>9323</v>
      </c>
      <c r="F5099" s="342" t="s">
        <v>6568</v>
      </c>
      <c r="G5099" s="343">
        <v>3.19</v>
      </c>
      <c r="H5099" s="342" t="s">
        <v>6594</v>
      </c>
      <c r="I5099" s="342" t="s">
        <v>6575</v>
      </c>
      <c r="J5099" s="342" t="s">
        <v>6755</v>
      </c>
      <c r="K5099" s="581" t="s">
        <v>8718</v>
      </c>
      <c r="L5099" s="344" t="s">
        <v>4090</v>
      </c>
      <c r="N5099" s="344" t="s">
        <v>4090</v>
      </c>
      <c r="O5099" s="341" t="s">
        <v>6766</v>
      </c>
    </row>
    <row r="5100" spans="1:15" x14ac:dyDescent="0.2">
      <c r="A5100" s="341" t="s">
        <v>9257</v>
      </c>
      <c r="B5100" s="341" t="s">
        <v>9263</v>
      </c>
      <c r="C5100" s="342" t="s">
        <v>6581</v>
      </c>
      <c r="D5100" s="342" t="s">
        <v>6582</v>
      </c>
      <c r="E5100" s="342" t="s">
        <v>9323</v>
      </c>
      <c r="F5100" s="342" t="s">
        <v>6568</v>
      </c>
      <c r="G5100" s="343">
        <v>4.8600000000000003</v>
      </c>
      <c r="H5100" s="342" t="s">
        <v>6594</v>
      </c>
      <c r="I5100" s="342" t="s">
        <v>6575</v>
      </c>
      <c r="J5100" s="342" t="s">
        <v>6755</v>
      </c>
      <c r="K5100" s="581" t="s">
        <v>7069</v>
      </c>
      <c r="L5100" s="344" t="s">
        <v>4090</v>
      </c>
      <c r="N5100" s="344" t="s">
        <v>4090</v>
      </c>
      <c r="O5100" s="341" t="s">
        <v>6766</v>
      </c>
    </row>
    <row r="5101" spans="1:15" x14ac:dyDescent="0.2">
      <c r="A5101" s="341" t="s">
        <v>9257</v>
      </c>
      <c r="B5101" s="341" t="s">
        <v>9263</v>
      </c>
      <c r="C5101" s="342" t="s">
        <v>6581</v>
      </c>
      <c r="D5101" s="342" t="s">
        <v>6582</v>
      </c>
      <c r="E5101" s="342" t="s">
        <v>9325</v>
      </c>
      <c r="F5101" s="342" t="s">
        <v>6568</v>
      </c>
      <c r="G5101" s="343">
        <v>9.6349999999999998</v>
      </c>
      <c r="H5101" s="342" t="s">
        <v>6594</v>
      </c>
      <c r="I5101" s="342" t="s">
        <v>6575</v>
      </c>
      <c r="J5101" s="342" t="s">
        <v>6755</v>
      </c>
      <c r="K5101" s="581" t="s">
        <v>7186</v>
      </c>
      <c r="L5101" s="344" t="s">
        <v>4090</v>
      </c>
      <c r="N5101" s="344" t="s">
        <v>4090</v>
      </c>
      <c r="O5101" s="341" t="s">
        <v>6752</v>
      </c>
    </row>
    <row r="5102" spans="1:15" x14ac:dyDescent="0.2">
      <c r="A5102" s="341" t="s">
        <v>9257</v>
      </c>
      <c r="B5102" s="341" t="s">
        <v>9263</v>
      </c>
      <c r="C5102" s="342" t="s">
        <v>6581</v>
      </c>
      <c r="D5102" s="342" t="s">
        <v>6582</v>
      </c>
      <c r="E5102" s="342" t="s">
        <v>9325</v>
      </c>
      <c r="F5102" s="342" t="s">
        <v>6568</v>
      </c>
      <c r="G5102" s="343">
        <v>4.9000000000000004</v>
      </c>
      <c r="H5102" s="342" t="s">
        <v>6594</v>
      </c>
      <c r="I5102" s="342" t="s">
        <v>6575</v>
      </c>
      <c r="J5102" s="342" t="s">
        <v>6755</v>
      </c>
      <c r="K5102" s="581" t="s">
        <v>6933</v>
      </c>
      <c r="L5102" s="344" t="s">
        <v>4090</v>
      </c>
      <c r="N5102" s="344" t="s">
        <v>4090</v>
      </c>
      <c r="O5102" s="341" t="s">
        <v>6752</v>
      </c>
    </row>
    <row r="5103" spans="1:15" x14ac:dyDescent="0.2">
      <c r="A5103" s="341" t="s">
        <v>9257</v>
      </c>
      <c r="B5103" s="341" t="s">
        <v>9263</v>
      </c>
      <c r="C5103" s="342" t="s">
        <v>6581</v>
      </c>
      <c r="D5103" s="342" t="s">
        <v>6582</v>
      </c>
      <c r="E5103" s="342" t="s">
        <v>9337</v>
      </c>
      <c r="F5103" s="342" t="s">
        <v>6568</v>
      </c>
      <c r="G5103" s="343">
        <v>7.1000000000000005</v>
      </c>
      <c r="H5103" s="342" t="s">
        <v>6594</v>
      </c>
      <c r="I5103" s="342" t="s">
        <v>6575</v>
      </c>
      <c r="J5103" s="342" t="s">
        <v>6755</v>
      </c>
      <c r="K5103" s="581" t="s">
        <v>8223</v>
      </c>
      <c r="L5103" s="344" t="s">
        <v>4090</v>
      </c>
      <c r="N5103" s="344" t="s">
        <v>4090</v>
      </c>
      <c r="O5103" s="341" t="s">
        <v>6766</v>
      </c>
    </row>
    <row r="5104" spans="1:15" x14ac:dyDescent="0.2">
      <c r="A5104" s="341" t="s">
        <v>9257</v>
      </c>
      <c r="B5104" s="341" t="s">
        <v>9263</v>
      </c>
      <c r="C5104" s="342" t="s">
        <v>6581</v>
      </c>
      <c r="D5104" s="342" t="s">
        <v>6582</v>
      </c>
      <c r="E5104" s="342" t="s">
        <v>9255</v>
      </c>
      <c r="F5104" s="342" t="s">
        <v>6568</v>
      </c>
      <c r="G5104" s="343">
        <v>4.9400000000000004</v>
      </c>
      <c r="H5104" s="342" t="s">
        <v>6594</v>
      </c>
      <c r="I5104" s="342" t="s">
        <v>6575</v>
      </c>
      <c r="J5104" s="342" t="s">
        <v>6755</v>
      </c>
      <c r="K5104" s="581" t="s">
        <v>6959</v>
      </c>
      <c r="L5104" s="344" t="s">
        <v>4090</v>
      </c>
      <c r="N5104" s="344" t="s">
        <v>4090</v>
      </c>
      <c r="O5104" s="341" t="s">
        <v>6752</v>
      </c>
    </row>
    <row r="5105" spans="1:15" x14ac:dyDescent="0.2">
      <c r="A5105" s="341" t="s">
        <v>9257</v>
      </c>
      <c r="B5105" s="341" t="s">
        <v>9263</v>
      </c>
      <c r="C5105" s="342" t="s">
        <v>6581</v>
      </c>
      <c r="D5105" s="342" t="s">
        <v>6582</v>
      </c>
      <c r="E5105" s="342" t="s">
        <v>9326</v>
      </c>
      <c r="F5105" s="342" t="s">
        <v>6568</v>
      </c>
      <c r="G5105" s="343">
        <v>7.28</v>
      </c>
      <c r="H5105" s="342" t="s">
        <v>6594</v>
      </c>
      <c r="I5105" s="342" t="s">
        <v>6575</v>
      </c>
      <c r="J5105" s="342" t="s">
        <v>6755</v>
      </c>
      <c r="K5105" s="581" t="s">
        <v>7180</v>
      </c>
      <c r="L5105" s="344" t="s">
        <v>4090</v>
      </c>
      <c r="N5105" s="344" t="s">
        <v>4090</v>
      </c>
      <c r="O5105" s="341" t="s">
        <v>6766</v>
      </c>
    </row>
    <row r="5106" spans="1:15" x14ac:dyDescent="0.2">
      <c r="A5106" s="341" t="s">
        <v>9257</v>
      </c>
      <c r="B5106" s="341" t="s">
        <v>9263</v>
      </c>
      <c r="C5106" s="342" t="s">
        <v>6581</v>
      </c>
      <c r="D5106" s="342" t="s">
        <v>6582</v>
      </c>
      <c r="E5106" s="342" t="s">
        <v>9321</v>
      </c>
      <c r="F5106" s="342" t="s">
        <v>6568</v>
      </c>
      <c r="G5106" s="343">
        <v>5.5200000000000005</v>
      </c>
      <c r="H5106" s="342" t="s">
        <v>6594</v>
      </c>
      <c r="I5106" s="342" t="s">
        <v>6575</v>
      </c>
      <c r="J5106" s="342" t="s">
        <v>6755</v>
      </c>
      <c r="K5106" s="581" t="s">
        <v>8101</v>
      </c>
      <c r="L5106" s="344" t="s">
        <v>4090</v>
      </c>
      <c r="N5106" s="344" t="s">
        <v>4090</v>
      </c>
      <c r="O5106" s="341" t="s">
        <v>6766</v>
      </c>
    </row>
    <row r="5107" spans="1:15" x14ac:dyDescent="0.2">
      <c r="A5107" s="341" t="s">
        <v>9257</v>
      </c>
      <c r="B5107" s="341" t="s">
        <v>9263</v>
      </c>
      <c r="C5107" s="342" t="s">
        <v>6581</v>
      </c>
      <c r="D5107" s="342" t="s">
        <v>6582</v>
      </c>
      <c r="E5107" s="342" t="s">
        <v>9255</v>
      </c>
      <c r="F5107" s="342" t="s">
        <v>6568</v>
      </c>
      <c r="G5107" s="343">
        <v>5</v>
      </c>
      <c r="H5107" s="342" t="s">
        <v>6594</v>
      </c>
      <c r="I5107" s="342" t="s">
        <v>6575</v>
      </c>
      <c r="J5107" s="342" t="s">
        <v>6755</v>
      </c>
      <c r="K5107" s="581" t="s">
        <v>8635</v>
      </c>
      <c r="L5107" s="344" t="s">
        <v>4090</v>
      </c>
      <c r="N5107" s="344" t="s">
        <v>4090</v>
      </c>
      <c r="O5107" s="341" t="s">
        <v>6766</v>
      </c>
    </row>
    <row r="5108" spans="1:15" x14ac:dyDescent="0.2">
      <c r="A5108" s="341" t="s">
        <v>9257</v>
      </c>
      <c r="B5108" s="341" t="s">
        <v>9263</v>
      </c>
      <c r="C5108" s="342" t="s">
        <v>6581</v>
      </c>
      <c r="D5108" s="342" t="s">
        <v>6582</v>
      </c>
      <c r="E5108" s="342" t="s">
        <v>9332</v>
      </c>
      <c r="F5108" s="342" t="s">
        <v>6568</v>
      </c>
      <c r="G5108" s="343">
        <v>6.75</v>
      </c>
      <c r="H5108" s="342" t="s">
        <v>6594</v>
      </c>
      <c r="I5108" s="342" t="s">
        <v>6575</v>
      </c>
      <c r="J5108" s="342" t="s">
        <v>6755</v>
      </c>
      <c r="K5108" s="581" t="s">
        <v>8719</v>
      </c>
      <c r="L5108" s="344" t="s">
        <v>4090</v>
      </c>
      <c r="N5108" s="344" t="s">
        <v>4090</v>
      </c>
      <c r="O5108" s="341" t="s">
        <v>6766</v>
      </c>
    </row>
    <row r="5109" spans="1:15" x14ac:dyDescent="0.2">
      <c r="A5109" s="341" t="s">
        <v>9257</v>
      </c>
      <c r="B5109" s="341" t="s">
        <v>9263</v>
      </c>
      <c r="C5109" s="342" t="s">
        <v>6581</v>
      </c>
      <c r="D5109" s="342" t="s">
        <v>6582</v>
      </c>
      <c r="E5109" s="342" t="s">
        <v>9324</v>
      </c>
      <c r="F5109" s="342" t="s">
        <v>6568</v>
      </c>
      <c r="G5109" s="343">
        <v>1.92</v>
      </c>
      <c r="H5109" s="342" t="s">
        <v>6594</v>
      </c>
      <c r="I5109" s="342" t="s">
        <v>6575</v>
      </c>
      <c r="J5109" s="342" t="s">
        <v>6755</v>
      </c>
      <c r="K5109" s="581" t="s">
        <v>8720</v>
      </c>
      <c r="L5109" s="344" t="s">
        <v>4090</v>
      </c>
      <c r="N5109" s="344" t="s">
        <v>4090</v>
      </c>
      <c r="O5109" s="341" t="s">
        <v>6766</v>
      </c>
    </row>
    <row r="5110" spans="1:15" x14ac:dyDescent="0.2">
      <c r="A5110" s="341" t="s">
        <v>9257</v>
      </c>
      <c r="B5110" s="341" t="s">
        <v>9263</v>
      </c>
      <c r="C5110" s="342" t="s">
        <v>6581</v>
      </c>
      <c r="D5110" s="342" t="s">
        <v>6582</v>
      </c>
      <c r="E5110" s="342" t="s">
        <v>9333</v>
      </c>
      <c r="F5110" s="342" t="s">
        <v>6568</v>
      </c>
      <c r="G5110" s="343">
        <v>8.75</v>
      </c>
      <c r="H5110" s="342" t="s">
        <v>6594</v>
      </c>
      <c r="I5110" s="342" t="s">
        <v>6575</v>
      </c>
      <c r="J5110" s="342" t="s">
        <v>6755</v>
      </c>
      <c r="K5110" s="581" t="s">
        <v>7120</v>
      </c>
      <c r="L5110" s="344" t="s">
        <v>4090</v>
      </c>
      <c r="N5110" s="344" t="s">
        <v>4090</v>
      </c>
      <c r="O5110" s="341" t="s">
        <v>6752</v>
      </c>
    </row>
    <row r="5111" spans="1:15" x14ac:dyDescent="0.2">
      <c r="A5111" s="341" t="s">
        <v>9257</v>
      </c>
      <c r="B5111" s="341" t="s">
        <v>9263</v>
      </c>
      <c r="C5111" s="342" t="s">
        <v>6581</v>
      </c>
      <c r="D5111" s="342" t="s">
        <v>6582</v>
      </c>
      <c r="E5111" s="342" t="s">
        <v>9333</v>
      </c>
      <c r="F5111" s="342" t="s">
        <v>6568</v>
      </c>
      <c r="G5111" s="343">
        <v>5.1450000000000005</v>
      </c>
      <c r="H5111" s="342" t="s">
        <v>6594</v>
      </c>
      <c r="I5111" s="342" t="s">
        <v>6575</v>
      </c>
      <c r="J5111" s="342" t="s">
        <v>6755</v>
      </c>
      <c r="K5111" s="581" t="s">
        <v>7459</v>
      </c>
      <c r="L5111" s="344" t="s">
        <v>4090</v>
      </c>
      <c r="N5111" s="344" t="s">
        <v>4090</v>
      </c>
      <c r="O5111" s="341" t="s">
        <v>6752</v>
      </c>
    </row>
    <row r="5112" spans="1:15" x14ac:dyDescent="0.2">
      <c r="A5112" s="341" t="s">
        <v>9257</v>
      </c>
      <c r="B5112" s="341" t="s">
        <v>9263</v>
      </c>
      <c r="C5112" s="342" t="s">
        <v>6581</v>
      </c>
      <c r="D5112" s="342" t="s">
        <v>6582</v>
      </c>
      <c r="E5112" s="342" t="s">
        <v>9325</v>
      </c>
      <c r="F5112" s="342" t="s">
        <v>6568</v>
      </c>
      <c r="G5112" s="343">
        <v>5.1450000000000005</v>
      </c>
      <c r="H5112" s="342" t="s">
        <v>6594</v>
      </c>
      <c r="I5112" s="342" t="s">
        <v>6575</v>
      </c>
      <c r="J5112" s="342" t="s">
        <v>6755</v>
      </c>
      <c r="K5112" s="581" t="s">
        <v>8721</v>
      </c>
      <c r="L5112" s="344" t="s">
        <v>4090</v>
      </c>
      <c r="N5112" s="344" t="s">
        <v>4090</v>
      </c>
      <c r="O5112" s="341" t="s">
        <v>6752</v>
      </c>
    </row>
    <row r="5113" spans="1:15" x14ac:dyDescent="0.2">
      <c r="A5113" s="341" t="s">
        <v>9257</v>
      </c>
      <c r="B5113" s="341" t="s">
        <v>9263</v>
      </c>
      <c r="C5113" s="342" t="s">
        <v>6581</v>
      </c>
      <c r="D5113" s="342" t="s">
        <v>6582</v>
      </c>
      <c r="E5113" s="342" t="s">
        <v>9340</v>
      </c>
      <c r="F5113" s="342" t="s">
        <v>6568</v>
      </c>
      <c r="G5113" s="343">
        <v>8.64</v>
      </c>
      <c r="H5113" s="342" t="s">
        <v>6594</v>
      </c>
      <c r="I5113" s="342" t="s">
        <v>6575</v>
      </c>
      <c r="J5113" s="342" t="s">
        <v>6755</v>
      </c>
      <c r="K5113" s="581" t="s">
        <v>7036</v>
      </c>
      <c r="L5113" s="344" t="s">
        <v>4090</v>
      </c>
      <c r="N5113" s="344" t="s">
        <v>4090</v>
      </c>
      <c r="O5113" s="341" t="s">
        <v>6752</v>
      </c>
    </row>
    <row r="5114" spans="1:15" x14ac:dyDescent="0.2">
      <c r="A5114" s="341" t="s">
        <v>9257</v>
      </c>
      <c r="B5114" s="341" t="s">
        <v>9263</v>
      </c>
      <c r="C5114" s="342" t="s">
        <v>6581</v>
      </c>
      <c r="D5114" s="342" t="s">
        <v>6582</v>
      </c>
      <c r="E5114" s="342" t="s">
        <v>9325</v>
      </c>
      <c r="F5114" s="342" t="s">
        <v>6568</v>
      </c>
      <c r="G5114" s="343">
        <v>5.13</v>
      </c>
      <c r="H5114" s="342" t="s">
        <v>6594</v>
      </c>
      <c r="I5114" s="342" t="s">
        <v>6575</v>
      </c>
      <c r="J5114" s="342" t="s">
        <v>6755</v>
      </c>
      <c r="K5114" s="581" t="s">
        <v>7058</v>
      </c>
      <c r="L5114" s="344" t="s">
        <v>4090</v>
      </c>
      <c r="N5114" s="344" t="s">
        <v>4090</v>
      </c>
      <c r="O5114" s="341" t="s">
        <v>6752</v>
      </c>
    </row>
    <row r="5115" spans="1:15" x14ac:dyDescent="0.2">
      <c r="A5115" s="341" t="s">
        <v>9257</v>
      </c>
      <c r="B5115" s="341" t="s">
        <v>9263</v>
      </c>
      <c r="C5115" s="342" t="s">
        <v>8722</v>
      </c>
      <c r="D5115" s="342" t="s">
        <v>6582</v>
      </c>
      <c r="E5115" s="342" t="s">
        <v>9322</v>
      </c>
      <c r="F5115" s="342" t="s">
        <v>6568</v>
      </c>
      <c r="G5115" s="343">
        <v>2.2200000000000002</v>
      </c>
      <c r="H5115" s="342" t="s">
        <v>6594</v>
      </c>
      <c r="I5115" s="342" t="s">
        <v>6575</v>
      </c>
      <c r="J5115" s="342" t="s">
        <v>6755</v>
      </c>
      <c r="K5115" s="581" t="s">
        <v>7073</v>
      </c>
      <c r="L5115" s="344" t="s">
        <v>4090</v>
      </c>
      <c r="N5115" s="344" t="s">
        <v>4090</v>
      </c>
      <c r="O5115" s="341" t="s">
        <v>6766</v>
      </c>
    </row>
    <row r="5116" spans="1:15" x14ac:dyDescent="0.2">
      <c r="A5116" s="341" t="s">
        <v>9257</v>
      </c>
      <c r="B5116" s="341" t="s">
        <v>9263</v>
      </c>
      <c r="C5116" s="342" t="s">
        <v>6581</v>
      </c>
      <c r="D5116" s="342" t="s">
        <v>6582</v>
      </c>
      <c r="E5116" s="342" t="s">
        <v>9322</v>
      </c>
      <c r="F5116" s="342" t="s">
        <v>6568</v>
      </c>
      <c r="G5116" s="343">
        <v>1.04</v>
      </c>
      <c r="H5116" s="342" t="s">
        <v>6594</v>
      </c>
      <c r="I5116" s="342" t="s">
        <v>6575</v>
      </c>
      <c r="J5116" s="342" t="s">
        <v>6755</v>
      </c>
      <c r="K5116" s="581" t="s">
        <v>9235</v>
      </c>
      <c r="L5116" s="344" t="s">
        <v>4090</v>
      </c>
      <c r="M5116" s="345" t="s">
        <v>6862</v>
      </c>
      <c r="N5116" s="344" t="s">
        <v>4090</v>
      </c>
      <c r="O5116" s="341">
        <v>0</v>
      </c>
    </row>
    <row r="5117" spans="1:15" x14ac:dyDescent="0.2">
      <c r="A5117" s="341" t="s">
        <v>9257</v>
      </c>
      <c r="B5117" s="341" t="s">
        <v>9263</v>
      </c>
      <c r="C5117" s="342" t="s">
        <v>6581</v>
      </c>
      <c r="D5117" s="342" t="s">
        <v>6582</v>
      </c>
      <c r="E5117" s="342" t="s">
        <v>9322</v>
      </c>
      <c r="F5117" s="342" t="s">
        <v>6568</v>
      </c>
      <c r="G5117" s="343">
        <v>1.04</v>
      </c>
      <c r="H5117" s="342" t="s">
        <v>6594</v>
      </c>
      <c r="I5117" s="342" t="s">
        <v>6575</v>
      </c>
      <c r="J5117" s="342" t="s">
        <v>6755</v>
      </c>
      <c r="K5117" s="581" t="s">
        <v>9236</v>
      </c>
      <c r="L5117" s="344" t="s">
        <v>4090</v>
      </c>
      <c r="M5117" s="345" t="s">
        <v>6862</v>
      </c>
      <c r="N5117" s="344" t="s">
        <v>4090</v>
      </c>
      <c r="O5117" s="341">
        <v>0</v>
      </c>
    </row>
    <row r="5118" spans="1:15" x14ac:dyDescent="0.2">
      <c r="A5118" s="341" t="s">
        <v>9257</v>
      </c>
      <c r="B5118" s="341" t="s">
        <v>9263</v>
      </c>
      <c r="C5118" s="342" t="s">
        <v>6581</v>
      </c>
      <c r="D5118" s="342" t="s">
        <v>6582</v>
      </c>
      <c r="E5118" s="342" t="s">
        <v>9322</v>
      </c>
      <c r="F5118" s="342" t="s">
        <v>6568</v>
      </c>
      <c r="G5118" s="343">
        <v>1.04</v>
      </c>
      <c r="H5118" s="342" t="s">
        <v>6594</v>
      </c>
      <c r="I5118" s="342" t="s">
        <v>6575</v>
      </c>
      <c r="J5118" s="342" t="s">
        <v>6755</v>
      </c>
      <c r="K5118" s="581" t="s">
        <v>8700</v>
      </c>
      <c r="L5118" s="344" t="s">
        <v>4090</v>
      </c>
      <c r="M5118" s="345" t="s">
        <v>6862</v>
      </c>
      <c r="N5118" s="344" t="s">
        <v>4090</v>
      </c>
      <c r="O5118" s="341">
        <v>0</v>
      </c>
    </row>
    <row r="5119" spans="1:15" x14ac:dyDescent="0.2">
      <c r="A5119" s="341" t="s">
        <v>9257</v>
      </c>
      <c r="B5119" s="341" t="s">
        <v>9263</v>
      </c>
      <c r="C5119" s="342" t="s">
        <v>8722</v>
      </c>
      <c r="D5119" s="342" t="s">
        <v>6582</v>
      </c>
      <c r="E5119" s="342" t="s">
        <v>9334</v>
      </c>
      <c r="F5119" s="342" t="s">
        <v>6568</v>
      </c>
      <c r="G5119" s="343">
        <v>7.3500000000000005</v>
      </c>
      <c r="H5119" s="342" t="s">
        <v>6594</v>
      </c>
      <c r="I5119" s="342" t="s">
        <v>6575</v>
      </c>
      <c r="J5119" s="342" t="s">
        <v>6755</v>
      </c>
      <c r="K5119" s="581" t="s">
        <v>7046</v>
      </c>
      <c r="L5119" s="344" t="s">
        <v>4090</v>
      </c>
      <c r="N5119" s="344" t="s">
        <v>4090</v>
      </c>
      <c r="O5119" s="341" t="s">
        <v>6752</v>
      </c>
    </row>
    <row r="5120" spans="1:15" x14ac:dyDescent="0.2">
      <c r="A5120" s="341" t="s">
        <v>9257</v>
      </c>
      <c r="B5120" s="341" t="s">
        <v>9263</v>
      </c>
      <c r="C5120" s="342" t="s">
        <v>6581</v>
      </c>
      <c r="D5120" s="342" t="s">
        <v>6582</v>
      </c>
      <c r="E5120" s="342" t="s">
        <v>9328</v>
      </c>
      <c r="F5120" s="342" t="s">
        <v>6568</v>
      </c>
      <c r="G5120" s="343">
        <v>3.68</v>
      </c>
      <c r="H5120" s="342" t="s">
        <v>6594</v>
      </c>
      <c r="I5120" s="342" t="s">
        <v>6575</v>
      </c>
      <c r="J5120" s="342" t="s">
        <v>6755</v>
      </c>
      <c r="K5120" s="581" t="s">
        <v>7601</v>
      </c>
      <c r="L5120" s="344" t="s">
        <v>4090</v>
      </c>
      <c r="N5120" s="344" t="s">
        <v>4090</v>
      </c>
      <c r="O5120" s="341" t="s">
        <v>6752</v>
      </c>
    </row>
    <row r="5121" spans="1:15" x14ac:dyDescent="0.2">
      <c r="A5121" s="341" t="s">
        <v>9257</v>
      </c>
      <c r="B5121" s="341" t="s">
        <v>9263</v>
      </c>
      <c r="C5121" s="342" t="s">
        <v>6581</v>
      </c>
      <c r="D5121" s="342" t="s">
        <v>6582</v>
      </c>
      <c r="E5121" s="342" t="s">
        <v>9323</v>
      </c>
      <c r="F5121" s="342" t="s">
        <v>6568</v>
      </c>
      <c r="G5121" s="343">
        <v>4.25</v>
      </c>
      <c r="H5121" s="342" t="s">
        <v>6594</v>
      </c>
      <c r="I5121" s="342" t="s">
        <v>6575</v>
      </c>
      <c r="J5121" s="342" t="s">
        <v>6755</v>
      </c>
      <c r="K5121" s="581" t="s">
        <v>8723</v>
      </c>
      <c r="L5121" s="344" t="s">
        <v>4090</v>
      </c>
      <c r="N5121" s="344" t="s">
        <v>4090</v>
      </c>
      <c r="O5121" s="341" t="s">
        <v>6752</v>
      </c>
    </row>
    <row r="5122" spans="1:15" x14ac:dyDescent="0.2">
      <c r="A5122" s="341" t="s">
        <v>9257</v>
      </c>
      <c r="B5122" s="341" t="s">
        <v>9263</v>
      </c>
      <c r="C5122" s="342" t="s">
        <v>8722</v>
      </c>
      <c r="D5122" s="342" t="s">
        <v>6582</v>
      </c>
      <c r="E5122" s="342" t="s">
        <v>9323</v>
      </c>
      <c r="F5122" s="342" t="s">
        <v>6568</v>
      </c>
      <c r="G5122" s="343">
        <v>3.9</v>
      </c>
      <c r="H5122" s="342" t="s">
        <v>6594</v>
      </c>
      <c r="I5122" s="342" t="s">
        <v>6575</v>
      </c>
      <c r="J5122" s="342" t="s">
        <v>6755</v>
      </c>
      <c r="K5122" s="581" t="s">
        <v>8724</v>
      </c>
      <c r="L5122" s="344" t="s">
        <v>4090</v>
      </c>
      <c r="N5122" s="344" t="s">
        <v>4090</v>
      </c>
      <c r="O5122" s="341" t="s">
        <v>6766</v>
      </c>
    </row>
    <row r="5123" spans="1:15" x14ac:dyDescent="0.2">
      <c r="A5123" s="341" t="s">
        <v>9257</v>
      </c>
      <c r="B5123" s="341" t="s">
        <v>9263</v>
      </c>
      <c r="C5123" s="342" t="s">
        <v>8722</v>
      </c>
      <c r="D5123" s="342" t="s">
        <v>6582</v>
      </c>
      <c r="E5123" s="342" t="s">
        <v>9323</v>
      </c>
      <c r="F5123" s="342" t="s">
        <v>6568</v>
      </c>
      <c r="G5123" s="343">
        <v>5.1000000000000005</v>
      </c>
      <c r="H5123" s="342" t="s">
        <v>6594</v>
      </c>
      <c r="I5123" s="342" t="s">
        <v>6575</v>
      </c>
      <c r="J5123" s="342" t="s">
        <v>6755</v>
      </c>
      <c r="K5123" s="581" t="s">
        <v>7435</v>
      </c>
      <c r="L5123" s="344" t="s">
        <v>4090</v>
      </c>
      <c r="N5123" s="344" t="s">
        <v>4090</v>
      </c>
      <c r="O5123" s="341" t="s">
        <v>6766</v>
      </c>
    </row>
    <row r="5124" spans="1:15" x14ac:dyDescent="0.2">
      <c r="A5124" s="341" t="s">
        <v>9257</v>
      </c>
      <c r="B5124" s="341" t="s">
        <v>9263</v>
      </c>
      <c r="C5124" s="342" t="s">
        <v>8722</v>
      </c>
      <c r="D5124" s="342" t="s">
        <v>6582</v>
      </c>
      <c r="E5124" s="342" t="s">
        <v>9328</v>
      </c>
      <c r="F5124" s="342" t="s">
        <v>6568</v>
      </c>
      <c r="G5124" s="343">
        <v>7.5</v>
      </c>
      <c r="H5124" s="342" t="s">
        <v>6594</v>
      </c>
      <c r="I5124" s="342" t="s">
        <v>6575</v>
      </c>
      <c r="J5124" s="342" t="s">
        <v>6755</v>
      </c>
      <c r="K5124" s="581" t="s">
        <v>8100</v>
      </c>
      <c r="L5124" s="344" t="s">
        <v>4090</v>
      </c>
      <c r="N5124" s="344" t="s">
        <v>4090</v>
      </c>
      <c r="O5124" s="341" t="s">
        <v>6752</v>
      </c>
    </row>
    <row r="5125" spans="1:15" x14ac:dyDescent="0.2">
      <c r="A5125" s="341" t="s">
        <v>9257</v>
      </c>
      <c r="B5125" s="341" t="s">
        <v>9263</v>
      </c>
      <c r="C5125" s="342" t="s">
        <v>8722</v>
      </c>
      <c r="D5125" s="342" t="s">
        <v>6582</v>
      </c>
      <c r="E5125" s="342" t="s">
        <v>9323</v>
      </c>
      <c r="F5125" s="342" t="s">
        <v>6568</v>
      </c>
      <c r="G5125" s="343">
        <v>4.16</v>
      </c>
      <c r="H5125" s="342" t="s">
        <v>6594</v>
      </c>
      <c r="I5125" s="342" t="s">
        <v>6575</v>
      </c>
      <c r="J5125" s="342" t="s">
        <v>6755</v>
      </c>
      <c r="K5125" s="581" t="s">
        <v>8725</v>
      </c>
      <c r="L5125" s="344" t="s">
        <v>4090</v>
      </c>
      <c r="N5125" s="344" t="s">
        <v>4090</v>
      </c>
      <c r="O5125" s="341" t="s">
        <v>6766</v>
      </c>
    </row>
    <row r="5126" spans="1:15" x14ac:dyDescent="0.2">
      <c r="A5126" s="341" t="s">
        <v>9257</v>
      </c>
      <c r="B5126" s="341" t="s">
        <v>9263</v>
      </c>
      <c r="C5126" s="342" t="s">
        <v>6581</v>
      </c>
      <c r="D5126" s="342" t="s">
        <v>6582</v>
      </c>
      <c r="E5126" s="342" t="s">
        <v>9255</v>
      </c>
      <c r="F5126" s="342" t="s">
        <v>6568</v>
      </c>
      <c r="G5126" s="343">
        <v>4.68</v>
      </c>
      <c r="H5126" s="342" t="s">
        <v>6594</v>
      </c>
      <c r="I5126" s="342" t="s">
        <v>6575</v>
      </c>
      <c r="J5126" s="342" t="s">
        <v>6755</v>
      </c>
      <c r="K5126" s="581" t="s">
        <v>7584</v>
      </c>
      <c r="L5126" s="344" t="s">
        <v>4090</v>
      </c>
      <c r="N5126" s="344" t="s">
        <v>4090</v>
      </c>
      <c r="O5126" s="341" t="s">
        <v>6766</v>
      </c>
    </row>
    <row r="5127" spans="1:15" x14ac:dyDescent="0.2">
      <c r="A5127" s="341" t="s">
        <v>9257</v>
      </c>
      <c r="B5127" s="341" t="s">
        <v>9263</v>
      </c>
      <c r="C5127" s="342" t="s">
        <v>8722</v>
      </c>
      <c r="D5127" s="342" t="s">
        <v>6582</v>
      </c>
      <c r="E5127" s="342" t="s">
        <v>9324</v>
      </c>
      <c r="F5127" s="342" t="s">
        <v>6568</v>
      </c>
      <c r="G5127" s="343">
        <v>6.08</v>
      </c>
      <c r="H5127" s="342" t="s">
        <v>6594</v>
      </c>
      <c r="I5127" s="342" t="s">
        <v>6575</v>
      </c>
      <c r="J5127" s="342" t="s">
        <v>6755</v>
      </c>
      <c r="K5127" s="581" t="s">
        <v>7058</v>
      </c>
      <c r="L5127" s="344" t="s">
        <v>4090</v>
      </c>
      <c r="N5127" s="344" t="s">
        <v>4090</v>
      </c>
      <c r="O5127" s="341" t="s">
        <v>6752</v>
      </c>
    </row>
    <row r="5128" spans="1:15" x14ac:dyDescent="0.2">
      <c r="A5128" s="341" t="s">
        <v>9257</v>
      </c>
      <c r="B5128" s="341" t="s">
        <v>9263</v>
      </c>
      <c r="C5128" s="342" t="s">
        <v>6581</v>
      </c>
      <c r="D5128" s="342" t="s">
        <v>6582</v>
      </c>
      <c r="E5128" s="342" t="s">
        <v>9323</v>
      </c>
      <c r="F5128" s="342" t="s">
        <v>6568</v>
      </c>
      <c r="G5128" s="343">
        <v>4.08</v>
      </c>
      <c r="H5128" s="342" t="s">
        <v>6594</v>
      </c>
      <c r="I5128" s="342" t="s">
        <v>6575</v>
      </c>
      <c r="J5128" s="342" t="s">
        <v>6755</v>
      </c>
      <c r="K5128" s="581" t="s">
        <v>7907</v>
      </c>
      <c r="L5128" s="344" t="s">
        <v>4090</v>
      </c>
      <c r="N5128" s="344" t="s">
        <v>4090</v>
      </c>
      <c r="O5128" s="341" t="s">
        <v>6766</v>
      </c>
    </row>
    <row r="5129" spans="1:15" x14ac:dyDescent="0.2">
      <c r="A5129" s="341" t="s">
        <v>9257</v>
      </c>
      <c r="B5129" s="341" t="s">
        <v>9263</v>
      </c>
      <c r="C5129" s="342" t="s">
        <v>6581</v>
      </c>
      <c r="D5129" s="342" t="s">
        <v>6582</v>
      </c>
      <c r="E5129" s="342" t="s">
        <v>9333</v>
      </c>
      <c r="F5129" s="342" t="s">
        <v>6568</v>
      </c>
      <c r="G5129" s="343">
        <v>9.5</v>
      </c>
      <c r="H5129" s="342" t="s">
        <v>6594</v>
      </c>
      <c r="I5129" s="342" t="s">
        <v>6575</v>
      </c>
      <c r="J5129" s="342" t="s">
        <v>6755</v>
      </c>
      <c r="K5129" s="581" t="s">
        <v>8726</v>
      </c>
      <c r="L5129" s="344" t="s">
        <v>4090</v>
      </c>
      <c r="N5129" s="344" t="s">
        <v>4090</v>
      </c>
      <c r="O5129" s="341" t="s">
        <v>6752</v>
      </c>
    </row>
    <row r="5130" spans="1:15" x14ac:dyDescent="0.2">
      <c r="A5130" s="341" t="s">
        <v>9257</v>
      </c>
      <c r="B5130" s="341" t="s">
        <v>9263</v>
      </c>
      <c r="C5130" s="342" t="s">
        <v>6581</v>
      </c>
      <c r="D5130" s="342" t="s">
        <v>6582</v>
      </c>
      <c r="E5130" s="342" t="s">
        <v>9321</v>
      </c>
      <c r="F5130" s="342" t="s">
        <v>6568</v>
      </c>
      <c r="G5130" s="343">
        <v>29.6</v>
      </c>
      <c r="H5130" s="342" t="s">
        <v>6594</v>
      </c>
      <c r="I5130" s="342" t="s">
        <v>6575</v>
      </c>
      <c r="J5130" s="342" t="s">
        <v>6755</v>
      </c>
      <c r="K5130" s="581" t="s">
        <v>7092</v>
      </c>
      <c r="L5130" s="344" t="s">
        <v>4090</v>
      </c>
      <c r="N5130" s="344" t="s">
        <v>4090</v>
      </c>
      <c r="O5130" s="341">
        <v>0</v>
      </c>
    </row>
    <row r="5131" spans="1:15" x14ac:dyDescent="0.2">
      <c r="A5131" s="341" t="s">
        <v>9257</v>
      </c>
      <c r="B5131" s="341" t="s">
        <v>9263</v>
      </c>
      <c r="C5131" s="342" t="s">
        <v>6581</v>
      </c>
      <c r="D5131" s="342" t="s">
        <v>6582</v>
      </c>
      <c r="E5131" s="342" t="s">
        <v>9320</v>
      </c>
      <c r="F5131" s="342" t="s">
        <v>6568</v>
      </c>
      <c r="G5131" s="343">
        <v>32.64</v>
      </c>
      <c r="H5131" s="342" t="s">
        <v>6594</v>
      </c>
      <c r="I5131" s="342" t="s">
        <v>6575</v>
      </c>
      <c r="J5131" s="342" t="s">
        <v>6755</v>
      </c>
      <c r="K5131" s="581" t="s">
        <v>8727</v>
      </c>
      <c r="L5131" s="344" t="s">
        <v>4090</v>
      </c>
      <c r="N5131" s="344" t="s">
        <v>4090</v>
      </c>
      <c r="O5131" s="341" t="s">
        <v>6752</v>
      </c>
    </row>
    <row r="5132" spans="1:15" x14ac:dyDescent="0.2">
      <c r="A5132" s="341" t="s">
        <v>9257</v>
      </c>
      <c r="B5132" s="341" t="s">
        <v>9263</v>
      </c>
      <c r="C5132" s="342" t="s">
        <v>6581</v>
      </c>
      <c r="D5132" s="342" t="s">
        <v>6582</v>
      </c>
      <c r="E5132" s="342" t="s">
        <v>9321</v>
      </c>
      <c r="F5132" s="342" t="s">
        <v>6568</v>
      </c>
      <c r="G5132" s="343">
        <v>29.6</v>
      </c>
      <c r="H5132" s="342" t="s">
        <v>6594</v>
      </c>
      <c r="I5132" s="342" t="s">
        <v>6575</v>
      </c>
      <c r="J5132" s="342" t="s">
        <v>6755</v>
      </c>
      <c r="K5132" s="581" t="s">
        <v>7092</v>
      </c>
      <c r="L5132" s="344" t="s">
        <v>4090</v>
      </c>
      <c r="N5132" s="344" t="s">
        <v>4090</v>
      </c>
      <c r="O5132" s="341">
        <v>0</v>
      </c>
    </row>
    <row r="5133" spans="1:15" x14ac:dyDescent="0.2">
      <c r="A5133" s="341" t="s">
        <v>9257</v>
      </c>
      <c r="B5133" s="341" t="s">
        <v>9263</v>
      </c>
      <c r="C5133" s="342" t="s">
        <v>6581</v>
      </c>
      <c r="D5133" s="342" t="s">
        <v>6582</v>
      </c>
      <c r="E5133" s="342" t="s">
        <v>9321</v>
      </c>
      <c r="F5133" s="342" t="s">
        <v>6568</v>
      </c>
      <c r="G5133" s="343">
        <v>18.240000000000002</v>
      </c>
      <c r="H5133" s="342" t="s">
        <v>6594</v>
      </c>
      <c r="I5133" s="342" t="s">
        <v>6575</v>
      </c>
      <c r="J5133" s="342" t="s">
        <v>6755</v>
      </c>
      <c r="K5133" s="581" t="s">
        <v>6763</v>
      </c>
      <c r="L5133" s="344" t="s">
        <v>4090</v>
      </c>
      <c r="N5133" s="344" t="s">
        <v>4090</v>
      </c>
      <c r="O5133" s="341" t="s">
        <v>6752</v>
      </c>
    </row>
    <row r="5134" spans="1:15" x14ac:dyDescent="0.2">
      <c r="A5134" s="341" t="s">
        <v>9257</v>
      </c>
      <c r="B5134" s="341" t="s">
        <v>9263</v>
      </c>
      <c r="C5134" s="342" t="s">
        <v>6581</v>
      </c>
      <c r="D5134" s="342" t="s">
        <v>6582</v>
      </c>
      <c r="E5134" s="342" t="s">
        <v>9333</v>
      </c>
      <c r="F5134" s="342" t="s">
        <v>6568</v>
      </c>
      <c r="G5134" s="343">
        <v>19.32</v>
      </c>
      <c r="H5134" s="342" t="s">
        <v>6594</v>
      </c>
      <c r="I5134" s="342" t="s">
        <v>6575</v>
      </c>
      <c r="J5134" s="342" t="s">
        <v>6755</v>
      </c>
      <c r="K5134" s="581" t="s">
        <v>6813</v>
      </c>
      <c r="L5134" s="344" t="s">
        <v>4090</v>
      </c>
      <c r="N5134" s="344" t="s">
        <v>4090</v>
      </c>
      <c r="O5134" s="341" t="s">
        <v>6752</v>
      </c>
    </row>
    <row r="5135" spans="1:15" x14ac:dyDescent="0.2">
      <c r="A5135" s="341" t="s">
        <v>9257</v>
      </c>
      <c r="B5135" s="341" t="s">
        <v>9263</v>
      </c>
      <c r="C5135" s="342" t="s">
        <v>6581</v>
      </c>
      <c r="D5135" s="342" t="s">
        <v>6582</v>
      </c>
      <c r="E5135" s="342" t="s">
        <v>9326</v>
      </c>
      <c r="F5135" s="342" t="s">
        <v>6568</v>
      </c>
      <c r="G5135" s="343">
        <v>7.5</v>
      </c>
      <c r="H5135" s="342" t="s">
        <v>6594</v>
      </c>
      <c r="I5135" s="342" t="s">
        <v>6575</v>
      </c>
      <c r="J5135" s="342" t="s">
        <v>6755</v>
      </c>
      <c r="K5135" s="581" t="s">
        <v>6777</v>
      </c>
      <c r="L5135" s="344" t="s">
        <v>4090</v>
      </c>
      <c r="N5135" s="344" t="s">
        <v>4090</v>
      </c>
      <c r="O5135" s="341">
        <v>0</v>
      </c>
    </row>
    <row r="5136" spans="1:15" x14ac:dyDescent="0.2">
      <c r="A5136" s="341" t="s">
        <v>9257</v>
      </c>
      <c r="B5136" s="341" t="s">
        <v>9263</v>
      </c>
      <c r="C5136" s="342" t="s">
        <v>6581</v>
      </c>
      <c r="D5136" s="342" t="s">
        <v>6582</v>
      </c>
      <c r="E5136" s="342" t="s">
        <v>9321</v>
      </c>
      <c r="F5136" s="342" t="s">
        <v>6568</v>
      </c>
      <c r="G5136" s="343">
        <v>5.13</v>
      </c>
      <c r="H5136" s="342" t="s">
        <v>6594</v>
      </c>
      <c r="I5136" s="342" t="s">
        <v>6575</v>
      </c>
      <c r="J5136" s="342" t="s">
        <v>6755</v>
      </c>
      <c r="K5136" s="581" t="s">
        <v>8649</v>
      </c>
      <c r="L5136" s="344" t="s">
        <v>4090</v>
      </c>
      <c r="N5136" s="344" t="s">
        <v>4090</v>
      </c>
      <c r="O5136" s="341" t="s">
        <v>6752</v>
      </c>
    </row>
    <row r="5137" spans="1:15" x14ac:dyDescent="0.2">
      <c r="A5137" s="341" t="s">
        <v>9257</v>
      </c>
      <c r="B5137" s="341" t="s">
        <v>9263</v>
      </c>
      <c r="C5137" s="342" t="s">
        <v>6581</v>
      </c>
      <c r="D5137" s="342" t="s">
        <v>6582</v>
      </c>
      <c r="E5137" s="342" t="s">
        <v>9320</v>
      </c>
      <c r="F5137" s="342" t="s">
        <v>6568</v>
      </c>
      <c r="G5137" s="343">
        <v>8.9250000000000007</v>
      </c>
      <c r="H5137" s="342" t="s">
        <v>6594</v>
      </c>
      <c r="I5137" s="342" t="s">
        <v>6575</v>
      </c>
      <c r="J5137" s="342" t="s">
        <v>6755</v>
      </c>
      <c r="K5137" s="581" t="s">
        <v>7056</v>
      </c>
      <c r="L5137" s="344" t="s">
        <v>4090</v>
      </c>
      <c r="N5137" s="344" t="s">
        <v>4090</v>
      </c>
      <c r="O5137" s="341" t="s">
        <v>6752</v>
      </c>
    </row>
    <row r="5138" spans="1:15" x14ac:dyDescent="0.2">
      <c r="A5138" s="341" t="s">
        <v>9257</v>
      </c>
      <c r="B5138" s="341" t="s">
        <v>9263</v>
      </c>
      <c r="C5138" s="342" t="s">
        <v>6581</v>
      </c>
      <c r="D5138" s="342" t="s">
        <v>6582</v>
      </c>
      <c r="E5138" s="342" t="s">
        <v>9323</v>
      </c>
      <c r="F5138" s="342" t="s">
        <v>6568</v>
      </c>
      <c r="G5138" s="343">
        <v>25.13</v>
      </c>
      <c r="H5138" s="342" t="s">
        <v>6594</v>
      </c>
      <c r="I5138" s="342" t="s">
        <v>6575</v>
      </c>
      <c r="J5138" s="342" t="s">
        <v>6755</v>
      </c>
      <c r="K5138" s="581" t="s">
        <v>7507</v>
      </c>
      <c r="L5138" s="344" t="s">
        <v>4090</v>
      </c>
      <c r="M5138" s="345" t="s">
        <v>7603</v>
      </c>
      <c r="N5138" s="344" t="s">
        <v>4090</v>
      </c>
      <c r="O5138" s="341" t="s">
        <v>6752</v>
      </c>
    </row>
    <row r="5139" spans="1:15" x14ac:dyDescent="0.2">
      <c r="A5139" s="341" t="s">
        <v>9257</v>
      </c>
      <c r="B5139" s="341" t="s">
        <v>9263</v>
      </c>
      <c r="C5139" s="342" t="s">
        <v>6581</v>
      </c>
      <c r="D5139" s="342" t="s">
        <v>6582</v>
      </c>
      <c r="E5139" s="342" t="s">
        <v>9323</v>
      </c>
      <c r="F5139" s="342" t="s">
        <v>6568</v>
      </c>
      <c r="G5139" s="343">
        <v>13.5</v>
      </c>
      <c r="H5139" s="342" t="s">
        <v>6594</v>
      </c>
      <c r="I5139" s="342" t="s">
        <v>6575</v>
      </c>
      <c r="J5139" s="342" t="s">
        <v>6755</v>
      </c>
      <c r="K5139" s="581" t="s">
        <v>7186</v>
      </c>
      <c r="L5139" s="344" t="s">
        <v>4090</v>
      </c>
      <c r="M5139" s="345" t="s">
        <v>7603</v>
      </c>
      <c r="N5139" s="344" t="s">
        <v>4090</v>
      </c>
      <c r="O5139" s="341" t="s">
        <v>6752</v>
      </c>
    </row>
    <row r="5140" spans="1:15" x14ac:dyDescent="0.2">
      <c r="A5140" s="341" t="s">
        <v>9257</v>
      </c>
      <c r="B5140" s="341" t="s">
        <v>9263</v>
      </c>
      <c r="C5140" s="342" t="s">
        <v>6581</v>
      </c>
      <c r="D5140" s="342" t="s">
        <v>6582</v>
      </c>
      <c r="E5140" s="342" t="s">
        <v>9323</v>
      </c>
      <c r="F5140" s="342" t="s">
        <v>6568</v>
      </c>
      <c r="G5140" s="343">
        <v>7.5</v>
      </c>
      <c r="H5140" s="342" t="s">
        <v>6594</v>
      </c>
      <c r="I5140" s="342" t="s">
        <v>6575</v>
      </c>
      <c r="J5140" s="342" t="s">
        <v>6755</v>
      </c>
      <c r="K5140" s="581" t="s">
        <v>9253</v>
      </c>
      <c r="L5140" s="344" t="s">
        <v>4090</v>
      </c>
      <c r="M5140" s="345" t="s">
        <v>7603</v>
      </c>
      <c r="N5140" s="344" t="s">
        <v>4090</v>
      </c>
      <c r="O5140" s="341" t="s">
        <v>6766</v>
      </c>
    </row>
    <row r="5141" spans="1:15" x14ac:dyDescent="0.2">
      <c r="A5141" s="341" t="s">
        <v>9257</v>
      </c>
      <c r="B5141" s="341" t="s">
        <v>9263</v>
      </c>
      <c r="C5141" s="342" t="s">
        <v>6581</v>
      </c>
      <c r="D5141" s="342" t="s">
        <v>6582</v>
      </c>
      <c r="E5141" s="342" t="s">
        <v>9321</v>
      </c>
      <c r="F5141" s="342" t="s">
        <v>6568</v>
      </c>
      <c r="G5141" s="343">
        <v>11.28</v>
      </c>
      <c r="H5141" s="342" t="s">
        <v>6594</v>
      </c>
      <c r="I5141" s="342" t="s">
        <v>6575</v>
      </c>
      <c r="J5141" s="342" t="s">
        <v>6755</v>
      </c>
      <c r="K5141" s="581" t="s">
        <v>6678</v>
      </c>
      <c r="L5141" s="344" t="s">
        <v>4090</v>
      </c>
      <c r="N5141" s="344" t="s">
        <v>4090</v>
      </c>
      <c r="O5141" s="341">
        <v>0</v>
      </c>
    </row>
    <row r="5142" spans="1:15" x14ac:dyDescent="0.2">
      <c r="A5142" s="341" t="s">
        <v>9257</v>
      </c>
      <c r="B5142" s="341" t="s">
        <v>9263</v>
      </c>
      <c r="C5142" s="342" t="s">
        <v>6581</v>
      </c>
      <c r="D5142" s="342" t="s">
        <v>6582</v>
      </c>
      <c r="E5142" s="342" t="s">
        <v>9320</v>
      </c>
      <c r="F5142" s="342" t="s">
        <v>6568</v>
      </c>
      <c r="G5142" s="343">
        <v>9</v>
      </c>
      <c r="H5142" s="342" t="s">
        <v>6594</v>
      </c>
      <c r="I5142" s="342" t="s">
        <v>6575</v>
      </c>
      <c r="J5142" s="342" t="s">
        <v>6755</v>
      </c>
      <c r="K5142" s="581" t="s">
        <v>7450</v>
      </c>
      <c r="L5142" s="344" t="s">
        <v>4090</v>
      </c>
      <c r="N5142" s="344" t="s">
        <v>4090</v>
      </c>
      <c r="O5142" s="341">
        <v>0</v>
      </c>
    </row>
    <row r="5143" spans="1:15" x14ac:dyDescent="0.2">
      <c r="A5143" s="341" t="s">
        <v>9257</v>
      </c>
      <c r="B5143" s="341" t="s">
        <v>9263</v>
      </c>
      <c r="C5143" s="342" t="s">
        <v>6581</v>
      </c>
      <c r="D5143" s="342" t="s">
        <v>6582</v>
      </c>
      <c r="E5143" s="342" t="s">
        <v>9255</v>
      </c>
      <c r="F5143" s="342" t="s">
        <v>6568</v>
      </c>
      <c r="G5143" s="343">
        <v>7.6000000000000005</v>
      </c>
      <c r="H5143" s="342" t="s">
        <v>6594</v>
      </c>
      <c r="I5143" s="342" t="s">
        <v>6575</v>
      </c>
      <c r="J5143" s="342" t="s">
        <v>6755</v>
      </c>
      <c r="K5143" s="581" t="s">
        <v>6681</v>
      </c>
      <c r="L5143" s="344" t="s">
        <v>4090</v>
      </c>
      <c r="N5143" s="344" t="s">
        <v>4090</v>
      </c>
      <c r="O5143" s="341">
        <v>0</v>
      </c>
    </row>
    <row r="5144" spans="1:15" x14ac:dyDescent="0.2">
      <c r="A5144" s="341" t="s">
        <v>9257</v>
      </c>
      <c r="B5144" s="341" t="s">
        <v>9263</v>
      </c>
      <c r="C5144" s="342" t="s">
        <v>6581</v>
      </c>
      <c r="D5144" s="342" t="s">
        <v>6582</v>
      </c>
      <c r="E5144" s="342" t="s">
        <v>9334</v>
      </c>
      <c r="F5144" s="342" t="s">
        <v>6568</v>
      </c>
      <c r="G5144" s="343">
        <v>2.125</v>
      </c>
      <c r="H5144" s="342" t="s">
        <v>6594</v>
      </c>
      <c r="I5144" s="342" t="s">
        <v>6575</v>
      </c>
      <c r="J5144" s="342" t="s">
        <v>6755</v>
      </c>
      <c r="K5144" s="581" t="s">
        <v>6787</v>
      </c>
      <c r="L5144" s="344" t="s">
        <v>4090</v>
      </c>
      <c r="N5144" s="344" t="s">
        <v>4090</v>
      </c>
      <c r="O5144" s="341">
        <v>0</v>
      </c>
    </row>
    <row r="5145" spans="1:15" x14ac:dyDescent="0.2">
      <c r="A5145" s="341" t="s">
        <v>9257</v>
      </c>
      <c r="B5145" s="341" t="s">
        <v>9263</v>
      </c>
      <c r="C5145" s="342" t="s">
        <v>6581</v>
      </c>
      <c r="D5145" s="342" t="s">
        <v>6848</v>
      </c>
      <c r="E5145" s="342" t="s">
        <v>9319</v>
      </c>
      <c r="F5145" s="342" t="s">
        <v>6568</v>
      </c>
      <c r="G5145" s="343">
        <v>5.76</v>
      </c>
      <c r="H5145" s="342" t="s">
        <v>6594</v>
      </c>
      <c r="I5145" s="342" t="s">
        <v>6575</v>
      </c>
      <c r="J5145" s="342" t="s">
        <v>6755</v>
      </c>
      <c r="K5145" s="581" t="s">
        <v>7096</v>
      </c>
      <c r="L5145" s="344" t="s">
        <v>4090</v>
      </c>
      <c r="N5145" s="344" t="s">
        <v>4090</v>
      </c>
      <c r="O5145" s="341">
        <v>0</v>
      </c>
    </row>
    <row r="5146" spans="1:15" x14ac:dyDescent="0.2">
      <c r="A5146" s="341" t="s">
        <v>9257</v>
      </c>
      <c r="B5146" s="341" t="s">
        <v>9263</v>
      </c>
      <c r="C5146" s="342" t="s">
        <v>6581</v>
      </c>
      <c r="D5146" s="342" t="s">
        <v>6582</v>
      </c>
      <c r="E5146" s="342" t="s">
        <v>9326</v>
      </c>
      <c r="F5146" s="342" t="s">
        <v>6568</v>
      </c>
      <c r="G5146" s="343">
        <v>7.8</v>
      </c>
      <c r="H5146" s="342" t="s">
        <v>6594</v>
      </c>
      <c r="I5146" s="342" t="s">
        <v>6575</v>
      </c>
      <c r="J5146" s="342" t="s">
        <v>6755</v>
      </c>
      <c r="K5146" s="581" t="s">
        <v>6775</v>
      </c>
      <c r="L5146" s="344" t="s">
        <v>4090</v>
      </c>
      <c r="N5146" s="344" t="s">
        <v>4090</v>
      </c>
      <c r="O5146" s="341" t="s">
        <v>6752</v>
      </c>
    </row>
    <row r="5147" spans="1:15" x14ac:dyDescent="0.2">
      <c r="A5147" s="341" t="s">
        <v>9257</v>
      </c>
      <c r="B5147" s="341" t="s">
        <v>9263</v>
      </c>
      <c r="C5147" s="342" t="s">
        <v>6581</v>
      </c>
      <c r="D5147" s="342" t="s">
        <v>6582</v>
      </c>
      <c r="E5147" s="342" t="s">
        <v>9325</v>
      </c>
      <c r="F5147" s="342" t="s">
        <v>6568</v>
      </c>
      <c r="G5147" s="343">
        <v>44</v>
      </c>
      <c r="H5147" s="342" t="s">
        <v>6594</v>
      </c>
      <c r="I5147" s="342" t="s">
        <v>6575</v>
      </c>
      <c r="J5147" s="342" t="s">
        <v>6755</v>
      </c>
      <c r="K5147" s="581" t="s">
        <v>6856</v>
      </c>
      <c r="L5147" s="344" t="s">
        <v>4090</v>
      </c>
      <c r="N5147" s="344" t="s">
        <v>4090</v>
      </c>
      <c r="O5147" s="341" t="s">
        <v>6752</v>
      </c>
    </row>
    <row r="5148" spans="1:15" x14ac:dyDescent="0.2">
      <c r="A5148" s="341" t="s">
        <v>9257</v>
      </c>
      <c r="B5148" s="341" t="s">
        <v>9263</v>
      </c>
      <c r="C5148" s="342" t="s">
        <v>6581</v>
      </c>
      <c r="D5148" s="342" t="s">
        <v>6582</v>
      </c>
      <c r="E5148" s="342" t="s">
        <v>9337</v>
      </c>
      <c r="F5148" s="342" t="s">
        <v>6568</v>
      </c>
      <c r="G5148" s="343">
        <v>10.290000000000001</v>
      </c>
      <c r="H5148" s="342" t="s">
        <v>6594</v>
      </c>
      <c r="I5148" s="342" t="s">
        <v>6575</v>
      </c>
      <c r="J5148" s="342" t="s">
        <v>6755</v>
      </c>
      <c r="K5148" s="581" t="s">
        <v>8728</v>
      </c>
      <c r="L5148" s="344" t="s">
        <v>4090</v>
      </c>
      <c r="N5148" s="344" t="s">
        <v>4090</v>
      </c>
      <c r="O5148" s="341" t="s">
        <v>6752</v>
      </c>
    </row>
    <row r="5149" spans="1:15" x14ac:dyDescent="0.2">
      <c r="A5149" s="341" t="s">
        <v>9257</v>
      </c>
      <c r="B5149" s="341" t="s">
        <v>9263</v>
      </c>
      <c r="C5149" s="342" t="s">
        <v>6581</v>
      </c>
      <c r="D5149" s="342" t="s">
        <v>6582</v>
      </c>
      <c r="E5149" s="342" t="s">
        <v>9341</v>
      </c>
      <c r="F5149" s="342" t="s">
        <v>6568</v>
      </c>
      <c r="G5149" s="343">
        <v>5.76</v>
      </c>
      <c r="H5149" s="342" t="s">
        <v>6594</v>
      </c>
      <c r="I5149" s="342" t="s">
        <v>6575</v>
      </c>
      <c r="J5149" s="342" t="s">
        <v>6755</v>
      </c>
      <c r="K5149" s="581" t="s">
        <v>7093</v>
      </c>
      <c r="L5149" s="344" t="s">
        <v>4090</v>
      </c>
      <c r="N5149" s="344" t="s">
        <v>4090</v>
      </c>
      <c r="O5149" s="341">
        <v>0</v>
      </c>
    </row>
    <row r="5150" spans="1:15" x14ac:dyDescent="0.2">
      <c r="A5150" s="341" t="s">
        <v>9257</v>
      </c>
      <c r="B5150" s="341" t="s">
        <v>9263</v>
      </c>
      <c r="C5150" s="342" t="s">
        <v>6581</v>
      </c>
      <c r="D5150" s="342" t="s">
        <v>6582</v>
      </c>
      <c r="E5150" s="342" t="s">
        <v>9255</v>
      </c>
      <c r="F5150" s="342" t="s">
        <v>6568</v>
      </c>
      <c r="G5150" s="343">
        <v>12.92</v>
      </c>
      <c r="H5150" s="342" t="s">
        <v>6594</v>
      </c>
      <c r="I5150" s="342" t="s">
        <v>6575</v>
      </c>
      <c r="J5150" s="342" t="s">
        <v>6755</v>
      </c>
      <c r="K5150" s="581" t="s">
        <v>6894</v>
      </c>
      <c r="L5150" s="344" t="s">
        <v>4090</v>
      </c>
      <c r="N5150" s="344" t="s">
        <v>4090</v>
      </c>
      <c r="O5150" s="341">
        <v>0</v>
      </c>
    </row>
    <row r="5151" spans="1:15" x14ac:dyDescent="0.2">
      <c r="A5151" s="341" t="s">
        <v>9257</v>
      </c>
      <c r="B5151" s="341" t="s">
        <v>9263</v>
      </c>
      <c r="C5151" s="342" t="s">
        <v>6581</v>
      </c>
      <c r="D5151" s="342" t="s">
        <v>6582</v>
      </c>
      <c r="E5151" s="342" t="s">
        <v>9323</v>
      </c>
      <c r="F5151" s="342" t="s">
        <v>6568</v>
      </c>
      <c r="G5151" s="343">
        <v>8.74</v>
      </c>
      <c r="H5151" s="342" t="s">
        <v>6594</v>
      </c>
      <c r="I5151" s="342" t="s">
        <v>6575</v>
      </c>
      <c r="J5151" s="342" t="s">
        <v>6755</v>
      </c>
      <c r="K5151" s="581" t="s">
        <v>6894</v>
      </c>
      <c r="L5151" s="344" t="s">
        <v>4090</v>
      </c>
      <c r="N5151" s="344" t="s">
        <v>4090</v>
      </c>
      <c r="O5151" s="341">
        <v>0</v>
      </c>
    </row>
    <row r="5152" spans="1:15" x14ac:dyDescent="0.2">
      <c r="A5152" s="341" t="s">
        <v>9257</v>
      </c>
      <c r="B5152" s="341" t="s">
        <v>9263</v>
      </c>
      <c r="C5152" s="342" t="s">
        <v>6581</v>
      </c>
      <c r="D5152" s="342" t="s">
        <v>6582</v>
      </c>
      <c r="E5152" s="342" t="s">
        <v>9329</v>
      </c>
      <c r="F5152" s="342" t="s">
        <v>6568</v>
      </c>
      <c r="G5152" s="343">
        <v>7.41</v>
      </c>
      <c r="H5152" s="342" t="s">
        <v>6594</v>
      </c>
      <c r="I5152" s="342" t="s">
        <v>6575</v>
      </c>
      <c r="J5152" s="342" t="s">
        <v>6755</v>
      </c>
      <c r="K5152" s="581" t="s">
        <v>8729</v>
      </c>
      <c r="L5152" s="344" t="s">
        <v>4090</v>
      </c>
      <c r="N5152" s="344" t="s">
        <v>4090</v>
      </c>
      <c r="O5152" s="341" t="s">
        <v>6752</v>
      </c>
    </row>
    <row r="5153" spans="1:15" x14ac:dyDescent="0.2">
      <c r="A5153" s="341" t="s">
        <v>9257</v>
      </c>
      <c r="B5153" s="341" t="s">
        <v>9263</v>
      </c>
      <c r="C5153" s="342" t="s">
        <v>6581</v>
      </c>
      <c r="D5153" s="342" t="s">
        <v>6582</v>
      </c>
      <c r="E5153" s="342" t="s">
        <v>9326</v>
      </c>
      <c r="F5153" s="342" t="s">
        <v>6568</v>
      </c>
      <c r="G5153" s="343">
        <v>7.5</v>
      </c>
      <c r="H5153" s="342" t="s">
        <v>6594</v>
      </c>
      <c r="I5153" s="342" t="s">
        <v>6575</v>
      </c>
      <c r="J5153" s="342" t="s">
        <v>6755</v>
      </c>
      <c r="K5153" s="581" t="s">
        <v>7446</v>
      </c>
      <c r="L5153" s="344" t="s">
        <v>4090</v>
      </c>
      <c r="N5153" s="344" t="s">
        <v>4090</v>
      </c>
      <c r="O5153" s="341">
        <v>0</v>
      </c>
    </row>
    <row r="5154" spans="1:15" x14ac:dyDescent="0.2">
      <c r="A5154" s="341" t="s">
        <v>9257</v>
      </c>
      <c r="B5154" s="341" t="s">
        <v>9263</v>
      </c>
      <c r="C5154" s="342" t="s">
        <v>6581</v>
      </c>
      <c r="D5154" s="342" t="s">
        <v>6582</v>
      </c>
      <c r="E5154" s="342" t="s">
        <v>9324</v>
      </c>
      <c r="F5154" s="342" t="s">
        <v>6568</v>
      </c>
      <c r="G5154" s="343">
        <v>4.75</v>
      </c>
      <c r="H5154" s="342" t="s">
        <v>6594</v>
      </c>
      <c r="I5154" s="342" t="s">
        <v>6575</v>
      </c>
      <c r="J5154" s="342" t="s">
        <v>6755</v>
      </c>
      <c r="K5154" s="581" t="s">
        <v>8409</v>
      </c>
      <c r="L5154" s="344" t="s">
        <v>4090</v>
      </c>
      <c r="N5154" s="344" t="s">
        <v>4090</v>
      </c>
      <c r="O5154" s="341" t="s">
        <v>6752</v>
      </c>
    </row>
    <row r="5155" spans="1:15" x14ac:dyDescent="0.2">
      <c r="A5155" s="341" t="s">
        <v>9257</v>
      </c>
      <c r="B5155" s="341" t="s">
        <v>9263</v>
      </c>
      <c r="C5155" s="342" t="s">
        <v>6581</v>
      </c>
      <c r="D5155" s="342" t="s">
        <v>6582</v>
      </c>
      <c r="E5155" s="342" t="s">
        <v>9332</v>
      </c>
      <c r="F5155" s="342" t="s">
        <v>6568</v>
      </c>
      <c r="G5155" s="343">
        <v>6.72</v>
      </c>
      <c r="H5155" s="342" t="s">
        <v>6594</v>
      </c>
      <c r="I5155" s="342" t="s">
        <v>6575</v>
      </c>
      <c r="J5155" s="342" t="s">
        <v>6755</v>
      </c>
      <c r="K5155" s="581" t="s">
        <v>8730</v>
      </c>
      <c r="L5155" s="344" t="s">
        <v>4090</v>
      </c>
      <c r="N5155" s="344" t="s">
        <v>4090</v>
      </c>
      <c r="O5155" s="341" t="s">
        <v>6766</v>
      </c>
    </row>
    <row r="5156" spans="1:15" x14ac:dyDescent="0.2">
      <c r="A5156" s="341" t="s">
        <v>9257</v>
      </c>
      <c r="B5156" s="341" t="s">
        <v>9263</v>
      </c>
      <c r="C5156" s="342" t="s">
        <v>6581</v>
      </c>
      <c r="D5156" s="342" t="s">
        <v>6582</v>
      </c>
      <c r="E5156" s="342" t="s">
        <v>9331</v>
      </c>
      <c r="F5156" s="342" t="s">
        <v>6568</v>
      </c>
      <c r="G5156" s="343">
        <v>5</v>
      </c>
      <c r="H5156" s="342" t="s">
        <v>6594</v>
      </c>
      <c r="I5156" s="342" t="s">
        <v>6575</v>
      </c>
      <c r="J5156" s="342" t="s">
        <v>6755</v>
      </c>
      <c r="K5156" s="581" t="s">
        <v>6969</v>
      </c>
      <c r="L5156" s="344" t="s">
        <v>4090</v>
      </c>
      <c r="N5156" s="344" t="s">
        <v>4090</v>
      </c>
      <c r="O5156" s="341">
        <v>0</v>
      </c>
    </row>
    <row r="5157" spans="1:15" x14ac:dyDescent="0.2">
      <c r="A5157" s="341" t="s">
        <v>9257</v>
      </c>
      <c r="B5157" s="341" t="s">
        <v>9263</v>
      </c>
      <c r="C5157" s="342" t="s">
        <v>6581</v>
      </c>
      <c r="D5157" s="342" t="s">
        <v>6582</v>
      </c>
      <c r="E5157" s="342" t="s">
        <v>9332</v>
      </c>
      <c r="F5157" s="342" t="s">
        <v>6568</v>
      </c>
      <c r="G5157" s="343">
        <v>2.34</v>
      </c>
      <c r="H5157" s="342" t="s">
        <v>6594</v>
      </c>
      <c r="I5157" s="342" t="s">
        <v>6575</v>
      </c>
      <c r="J5157" s="342" t="s">
        <v>6755</v>
      </c>
      <c r="K5157" s="581" t="s">
        <v>6681</v>
      </c>
      <c r="L5157" s="344" t="s">
        <v>4090</v>
      </c>
      <c r="N5157" s="344" t="s">
        <v>4090</v>
      </c>
      <c r="O5157" s="341">
        <v>0</v>
      </c>
    </row>
    <row r="5158" spans="1:15" x14ac:dyDescent="0.2">
      <c r="A5158" s="341" t="s">
        <v>9257</v>
      </c>
      <c r="B5158" s="341" t="s">
        <v>9263</v>
      </c>
      <c r="C5158" s="342" t="s">
        <v>6581</v>
      </c>
      <c r="D5158" s="342" t="s">
        <v>6582</v>
      </c>
      <c r="E5158" s="342" t="s">
        <v>9321</v>
      </c>
      <c r="F5158" s="342" t="s">
        <v>6568</v>
      </c>
      <c r="G5158" s="343">
        <v>4.68</v>
      </c>
      <c r="H5158" s="342" t="s">
        <v>6594</v>
      </c>
      <c r="I5158" s="342" t="s">
        <v>6575</v>
      </c>
      <c r="J5158" s="342" t="s">
        <v>6755</v>
      </c>
      <c r="K5158" s="581" t="s">
        <v>6963</v>
      </c>
      <c r="L5158" s="344" t="s">
        <v>4090</v>
      </c>
      <c r="N5158" s="344" t="s">
        <v>4090</v>
      </c>
      <c r="O5158" s="341" t="s">
        <v>6766</v>
      </c>
    </row>
    <row r="5159" spans="1:15" x14ac:dyDescent="0.2">
      <c r="A5159" s="341" t="s">
        <v>9257</v>
      </c>
      <c r="B5159" s="341" t="s">
        <v>9263</v>
      </c>
      <c r="C5159" s="342" t="s">
        <v>6581</v>
      </c>
      <c r="D5159" s="342" t="s">
        <v>6582</v>
      </c>
      <c r="E5159" s="342" t="s">
        <v>9324</v>
      </c>
      <c r="F5159" s="342" t="s">
        <v>6568</v>
      </c>
      <c r="G5159" s="343">
        <v>15.77</v>
      </c>
      <c r="H5159" s="342" t="s">
        <v>6594</v>
      </c>
      <c r="I5159" s="342" t="s">
        <v>6575</v>
      </c>
      <c r="J5159" s="342" t="s">
        <v>6755</v>
      </c>
      <c r="K5159" s="581" t="s">
        <v>8452</v>
      </c>
      <c r="L5159" s="344" t="s">
        <v>4090</v>
      </c>
      <c r="N5159" s="344" t="s">
        <v>4090</v>
      </c>
      <c r="O5159" s="341">
        <v>0</v>
      </c>
    </row>
    <row r="5160" spans="1:15" x14ac:dyDescent="0.2">
      <c r="A5160" s="341" t="s">
        <v>9257</v>
      </c>
      <c r="B5160" s="341" t="s">
        <v>9263</v>
      </c>
      <c r="C5160" s="342" t="s">
        <v>6581</v>
      </c>
      <c r="D5160" s="342" t="s">
        <v>6582</v>
      </c>
      <c r="E5160" s="342" t="s">
        <v>9337</v>
      </c>
      <c r="F5160" s="342" t="s">
        <v>6568</v>
      </c>
      <c r="G5160" s="343">
        <v>10.450000000000001</v>
      </c>
      <c r="H5160" s="342" t="s">
        <v>6594</v>
      </c>
      <c r="I5160" s="342" t="s">
        <v>6575</v>
      </c>
      <c r="J5160" s="342" t="s">
        <v>6755</v>
      </c>
      <c r="K5160" s="581" t="s">
        <v>7548</v>
      </c>
      <c r="L5160" s="344" t="s">
        <v>4090</v>
      </c>
      <c r="N5160" s="344" t="s">
        <v>4090</v>
      </c>
      <c r="O5160" s="341" t="s">
        <v>6752</v>
      </c>
    </row>
    <row r="5161" spans="1:15" x14ac:dyDescent="0.2">
      <c r="A5161" s="341" t="s">
        <v>9257</v>
      </c>
      <c r="B5161" s="341" t="s">
        <v>9263</v>
      </c>
      <c r="C5161" s="342" t="s">
        <v>6581</v>
      </c>
      <c r="D5161" s="342" t="s">
        <v>6848</v>
      </c>
      <c r="E5161" s="342" t="s">
        <v>9337</v>
      </c>
      <c r="F5161" s="342" t="s">
        <v>6568</v>
      </c>
      <c r="G5161" s="343">
        <v>10.64</v>
      </c>
      <c r="H5161" s="342" t="s">
        <v>6594</v>
      </c>
      <c r="I5161" s="342" t="s">
        <v>6575</v>
      </c>
      <c r="J5161" s="342" t="s">
        <v>6755</v>
      </c>
      <c r="K5161" s="581" t="s">
        <v>7190</v>
      </c>
      <c r="L5161" s="344" t="s">
        <v>4090</v>
      </c>
      <c r="N5161" s="344" t="s">
        <v>4090</v>
      </c>
      <c r="O5161" s="341" t="s">
        <v>6766</v>
      </c>
    </row>
    <row r="5162" spans="1:15" x14ac:dyDescent="0.2">
      <c r="A5162" s="341" t="s">
        <v>9257</v>
      </c>
      <c r="B5162" s="341" t="s">
        <v>9263</v>
      </c>
      <c r="C5162" s="342" t="s">
        <v>6581</v>
      </c>
      <c r="D5162" s="342" t="s">
        <v>6582</v>
      </c>
      <c r="E5162" s="342" t="s">
        <v>9337</v>
      </c>
      <c r="F5162" s="342" t="s">
        <v>6568</v>
      </c>
      <c r="G5162" s="343">
        <v>8.58</v>
      </c>
      <c r="H5162" s="342" t="s">
        <v>6594</v>
      </c>
      <c r="I5162" s="342" t="s">
        <v>6575</v>
      </c>
      <c r="J5162" s="342" t="s">
        <v>6755</v>
      </c>
      <c r="K5162" s="581" t="s">
        <v>8102</v>
      </c>
      <c r="L5162" s="344" t="s">
        <v>4090</v>
      </c>
      <c r="N5162" s="344" t="s">
        <v>4090</v>
      </c>
      <c r="O5162" s="341" t="s">
        <v>6752</v>
      </c>
    </row>
    <row r="5163" spans="1:15" x14ac:dyDescent="0.2">
      <c r="A5163" s="341" t="s">
        <v>9257</v>
      </c>
      <c r="B5163" s="341" t="s">
        <v>9263</v>
      </c>
      <c r="C5163" s="342" t="s">
        <v>6581</v>
      </c>
      <c r="D5163" s="342" t="s">
        <v>6582</v>
      </c>
      <c r="E5163" s="342" t="s">
        <v>9333</v>
      </c>
      <c r="F5163" s="342" t="s">
        <v>6568</v>
      </c>
      <c r="G5163" s="343">
        <v>4.07</v>
      </c>
      <c r="H5163" s="342" t="s">
        <v>6594</v>
      </c>
      <c r="I5163" s="342" t="s">
        <v>6575</v>
      </c>
      <c r="J5163" s="342" t="s">
        <v>6755</v>
      </c>
      <c r="K5163" s="581" t="s">
        <v>7702</v>
      </c>
      <c r="L5163" s="344" t="s">
        <v>4090</v>
      </c>
      <c r="N5163" s="344" t="s">
        <v>4090</v>
      </c>
      <c r="O5163" s="341">
        <v>0</v>
      </c>
    </row>
    <row r="5164" spans="1:15" x14ac:dyDescent="0.2">
      <c r="A5164" s="341" t="s">
        <v>9257</v>
      </c>
      <c r="B5164" s="341" t="s">
        <v>9263</v>
      </c>
      <c r="C5164" s="342" t="s">
        <v>6581</v>
      </c>
      <c r="D5164" s="342" t="s">
        <v>6582</v>
      </c>
      <c r="E5164" s="342" t="s">
        <v>9334</v>
      </c>
      <c r="F5164" s="342" t="s">
        <v>6568</v>
      </c>
      <c r="G5164" s="343">
        <v>4.5600000000000005</v>
      </c>
      <c r="H5164" s="342" t="s">
        <v>6594</v>
      </c>
      <c r="I5164" s="342" t="s">
        <v>6575</v>
      </c>
      <c r="J5164" s="342" t="s">
        <v>6755</v>
      </c>
      <c r="K5164" s="581" t="s">
        <v>7655</v>
      </c>
      <c r="L5164" s="344" t="s">
        <v>4090</v>
      </c>
      <c r="N5164" s="344" t="s">
        <v>4090</v>
      </c>
      <c r="O5164" s="341">
        <v>0</v>
      </c>
    </row>
    <row r="5165" spans="1:15" x14ac:dyDescent="0.2">
      <c r="A5165" s="341" t="s">
        <v>9257</v>
      </c>
      <c r="B5165" s="341" t="s">
        <v>9263</v>
      </c>
      <c r="C5165" s="342" t="s">
        <v>6581</v>
      </c>
      <c r="D5165" s="342" t="s">
        <v>6582</v>
      </c>
      <c r="E5165" s="342" t="s">
        <v>9325</v>
      </c>
      <c r="F5165" s="342" t="s">
        <v>6568</v>
      </c>
      <c r="G5165" s="343">
        <v>10.200000000000001</v>
      </c>
      <c r="H5165" s="342" t="s">
        <v>6594</v>
      </c>
      <c r="I5165" s="342" t="s">
        <v>6575</v>
      </c>
      <c r="J5165" s="342" t="s">
        <v>6755</v>
      </c>
      <c r="K5165" s="581" t="s">
        <v>6933</v>
      </c>
      <c r="L5165" s="344" t="s">
        <v>4090</v>
      </c>
      <c r="N5165" s="344" t="s">
        <v>4090</v>
      </c>
      <c r="O5165" s="341" t="s">
        <v>6752</v>
      </c>
    </row>
    <row r="5166" spans="1:15" x14ac:dyDescent="0.2">
      <c r="A5166" s="341" t="s">
        <v>9257</v>
      </c>
      <c r="B5166" s="341" t="s">
        <v>9263</v>
      </c>
      <c r="C5166" s="342" t="s">
        <v>6581</v>
      </c>
      <c r="D5166" s="342" t="s">
        <v>6582</v>
      </c>
      <c r="E5166" s="342" t="s">
        <v>9319</v>
      </c>
      <c r="F5166" s="342" t="s">
        <v>6568</v>
      </c>
      <c r="G5166" s="343">
        <v>9.0299999999999994</v>
      </c>
      <c r="H5166" s="342" t="s">
        <v>6594</v>
      </c>
      <c r="I5166" s="342" t="s">
        <v>6575</v>
      </c>
      <c r="J5166" s="342" t="s">
        <v>6755</v>
      </c>
      <c r="K5166" s="581" t="s">
        <v>7515</v>
      </c>
      <c r="L5166" s="344" t="s">
        <v>4090</v>
      </c>
      <c r="N5166" s="344" t="s">
        <v>4090</v>
      </c>
      <c r="O5166" s="341" t="s">
        <v>6752</v>
      </c>
    </row>
    <row r="5167" spans="1:15" x14ac:dyDescent="0.2">
      <c r="A5167" s="341" t="s">
        <v>9257</v>
      </c>
      <c r="B5167" s="341" t="s">
        <v>9263</v>
      </c>
      <c r="C5167" s="342" t="s">
        <v>6581</v>
      </c>
      <c r="D5167" s="342" t="s">
        <v>6582</v>
      </c>
      <c r="E5167" s="342" t="s">
        <v>9321</v>
      </c>
      <c r="F5167" s="342" t="s">
        <v>6568</v>
      </c>
      <c r="G5167" s="343">
        <v>49.5</v>
      </c>
      <c r="H5167" s="342" t="s">
        <v>6594</v>
      </c>
      <c r="I5167" s="342" t="s">
        <v>6575</v>
      </c>
      <c r="J5167" s="342" t="s">
        <v>6755</v>
      </c>
      <c r="K5167" s="581" t="s">
        <v>6777</v>
      </c>
      <c r="L5167" s="344" t="s">
        <v>4090</v>
      </c>
      <c r="N5167" s="344" t="s">
        <v>4090</v>
      </c>
      <c r="O5167" s="341" t="s">
        <v>6752</v>
      </c>
    </row>
    <row r="5168" spans="1:15" x14ac:dyDescent="0.2">
      <c r="A5168" s="341" t="s">
        <v>9257</v>
      </c>
      <c r="B5168" s="341" t="s">
        <v>9263</v>
      </c>
      <c r="C5168" s="342" t="s">
        <v>6581</v>
      </c>
      <c r="D5168" s="342" t="s">
        <v>6582</v>
      </c>
      <c r="E5168" s="342" t="s">
        <v>9320</v>
      </c>
      <c r="F5168" s="342" t="s">
        <v>6568</v>
      </c>
      <c r="G5168" s="343">
        <v>4.5</v>
      </c>
      <c r="H5168" s="342" t="s">
        <v>6594</v>
      </c>
      <c r="I5168" s="342" t="s">
        <v>6575</v>
      </c>
      <c r="J5168" s="342" t="s">
        <v>6755</v>
      </c>
      <c r="K5168" s="581" t="s">
        <v>6678</v>
      </c>
      <c r="L5168" s="344" t="s">
        <v>4090</v>
      </c>
      <c r="N5168" s="344" t="s">
        <v>4090</v>
      </c>
      <c r="O5168" s="341">
        <v>0</v>
      </c>
    </row>
    <row r="5169" spans="1:15" x14ac:dyDescent="0.2">
      <c r="A5169" s="341" t="s">
        <v>9257</v>
      </c>
      <c r="B5169" s="341" t="s">
        <v>9263</v>
      </c>
      <c r="C5169" s="342" t="s">
        <v>6581</v>
      </c>
      <c r="D5169" s="342" t="s">
        <v>6582</v>
      </c>
      <c r="E5169" s="342" t="s">
        <v>9325</v>
      </c>
      <c r="F5169" s="342" t="s">
        <v>6568</v>
      </c>
      <c r="G5169" s="343">
        <v>5.5200000000000005</v>
      </c>
      <c r="H5169" s="342" t="s">
        <v>6594</v>
      </c>
      <c r="I5169" s="342" t="s">
        <v>6575</v>
      </c>
      <c r="J5169" s="342" t="s">
        <v>6755</v>
      </c>
      <c r="K5169" s="581" t="s">
        <v>7508</v>
      </c>
      <c r="L5169" s="344" t="s">
        <v>4090</v>
      </c>
      <c r="N5169" s="344" t="s">
        <v>4090</v>
      </c>
      <c r="O5169" s="341">
        <v>0</v>
      </c>
    </row>
    <row r="5170" spans="1:15" x14ac:dyDescent="0.2">
      <c r="A5170" s="341" t="s">
        <v>9257</v>
      </c>
      <c r="B5170" s="341" t="s">
        <v>9263</v>
      </c>
      <c r="C5170" s="342" t="s">
        <v>6581</v>
      </c>
      <c r="D5170" s="342" t="s">
        <v>6582</v>
      </c>
      <c r="E5170" s="342" t="s">
        <v>9325</v>
      </c>
      <c r="F5170" s="342" t="s">
        <v>6568</v>
      </c>
      <c r="G5170" s="343">
        <v>2.1150000000000002</v>
      </c>
      <c r="H5170" s="342" t="s">
        <v>6594</v>
      </c>
      <c r="I5170" s="342" t="s">
        <v>6575</v>
      </c>
      <c r="J5170" s="342" t="s">
        <v>6755</v>
      </c>
      <c r="K5170" s="581" t="s">
        <v>6894</v>
      </c>
      <c r="L5170" s="344" t="s">
        <v>4090</v>
      </c>
      <c r="N5170" s="344" t="s">
        <v>4090</v>
      </c>
      <c r="O5170" s="341">
        <v>0</v>
      </c>
    </row>
    <row r="5171" spans="1:15" x14ac:dyDescent="0.2">
      <c r="A5171" s="341" t="s">
        <v>9257</v>
      </c>
      <c r="B5171" s="341" t="s">
        <v>9263</v>
      </c>
      <c r="C5171" s="342" t="s">
        <v>6581</v>
      </c>
      <c r="D5171" s="342" t="s">
        <v>6582</v>
      </c>
      <c r="E5171" s="342" t="s">
        <v>9319</v>
      </c>
      <c r="F5171" s="342" t="s">
        <v>6568</v>
      </c>
      <c r="G5171" s="343">
        <v>5.4</v>
      </c>
      <c r="H5171" s="342" t="s">
        <v>6594</v>
      </c>
      <c r="I5171" s="342" t="s">
        <v>6575</v>
      </c>
      <c r="J5171" s="342" t="s">
        <v>6755</v>
      </c>
      <c r="K5171" s="581" t="s">
        <v>8731</v>
      </c>
      <c r="L5171" s="344" t="s">
        <v>4090</v>
      </c>
      <c r="N5171" s="344" t="s">
        <v>4090</v>
      </c>
      <c r="O5171" s="341">
        <v>0</v>
      </c>
    </row>
    <row r="5172" spans="1:15" x14ac:dyDescent="0.2">
      <c r="A5172" s="341" t="s">
        <v>9257</v>
      </c>
      <c r="B5172" s="341" t="s">
        <v>9263</v>
      </c>
      <c r="C5172" s="342" t="s">
        <v>6581</v>
      </c>
      <c r="D5172" s="342" t="s">
        <v>6582</v>
      </c>
      <c r="E5172" s="342" t="s">
        <v>9334</v>
      </c>
      <c r="F5172" s="342" t="s">
        <v>6568</v>
      </c>
      <c r="G5172" s="343">
        <v>4.5</v>
      </c>
      <c r="H5172" s="342" t="s">
        <v>6594</v>
      </c>
      <c r="I5172" s="342" t="s">
        <v>6575</v>
      </c>
      <c r="J5172" s="342" t="s">
        <v>6755</v>
      </c>
      <c r="K5172" s="581" t="s">
        <v>7401</v>
      </c>
      <c r="L5172" s="344" t="s">
        <v>4090</v>
      </c>
      <c r="N5172" s="344" t="s">
        <v>4090</v>
      </c>
      <c r="O5172" s="341">
        <v>0</v>
      </c>
    </row>
    <row r="5173" spans="1:15" x14ac:dyDescent="0.2">
      <c r="A5173" s="341" t="s">
        <v>9257</v>
      </c>
      <c r="B5173" s="341" t="s">
        <v>9263</v>
      </c>
      <c r="C5173" s="342" t="s">
        <v>6581</v>
      </c>
      <c r="D5173" s="342" t="s">
        <v>6582</v>
      </c>
      <c r="E5173" s="342" t="s">
        <v>9332</v>
      </c>
      <c r="F5173" s="342" t="s">
        <v>6568</v>
      </c>
      <c r="G5173" s="343">
        <v>9.69</v>
      </c>
      <c r="H5173" s="342" t="s">
        <v>6594</v>
      </c>
      <c r="I5173" s="342" t="s">
        <v>6575</v>
      </c>
      <c r="J5173" s="342" t="s">
        <v>6755</v>
      </c>
      <c r="K5173" s="581" t="s">
        <v>8196</v>
      </c>
      <c r="L5173" s="344" t="s">
        <v>4090</v>
      </c>
      <c r="N5173" s="344" t="s">
        <v>4090</v>
      </c>
      <c r="O5173" s="341" t="s">
        <v>6752</v>
      </c>
    </row>
    <row r="5174" spans="1:15" x14ac:dyDescent="0.2">
      <c r="A5174" s="341" t="s">
        <v>9257</v>
      </c>
      <c r="B5174" s="341" t="s">
        <v>9263</v>
      </c>
      <c r="C5174" s="342" t="s">
        <v>6581</v>
      </c>
      <c r="D5174" s="342" t="s">
        <v>6582</v>
      </c>
      <c r="E5174" s="342" t="s">
        <v>9332</v>
      </c>
      <c r="F5174" s="342" t="s">
        <v>6568</v>
      </c>
      <c r="G5174" s="343">
        <v>9.1650000000000009</v>
      </c>
      <c r="H5174" s="342" t="s">
        <v>6594</v>
      </c>
      <c r="I5174" s="342" t="s">
        <v>6575</v>
      </c>
      <c r="J5174" s="342" t="s">
        <v>6755</v>
      </c>
      <c r="K5174" s="581" t="s">
        <v>8732</v>
      </c>
      <c r="L5174" s="344" t="s">
        <v>4090</v>
      </c>
      <c r="N5174" s="344" t="s">
        <v>4090</v>
      </c>
      <c r="O5174" s="341">
        <v>0</v>
      </c>
    </row>
    <row r="5175" spans="1:15" x14ac:dyDescent="0.2">
      <c r="A5175" s="341" t="s">
        <v>9257</v>
      </c>
      <c r="B5175" s="341" t="s">
        <v>9263</v>
      </c>
      <c r="C5175" s="342" t="s">
        <v>6581</v>
      </c>
      <c r="D5175" s="342" t="s">
        <v>6582</v>
      </c>
      <c r="E5175" s="342" t="s">
        <v>9331</v>
      </c>
      <c r="F5175" s="342" t="s">
        <v>6568</v>
      </c>
      <c r="G5175" s="343">
        <v>11.700000000000001</v>
      </c>
      <c r="H5175" s="342" t="s">
        <v>6594</v>
      </c>
      <c r="I5175" s="342" t="s">
        <v>6575</v>
      </c>
      <c r="J5175" s="342" t="s">
        <v>6755</v>
      </c>
      <c r="K5175" s="581" t="s">
        <v>7052</v>
      </c>
      <c r="L5175" s="344" t="s">
        <v>4090</v>
      </c>
      <c r="N5175" s="344" t="s">
        <v>4090</v>
      </c>
      <c r="O5175" s="341" t="s">
        <v>6752</v>
      </c>
    </row>
    <row r="5176" spans="1:15" x14ac:dyDescent="0.2">
      <c r="A5176" s="341" t="s">
        <v>9257</v>
      </c>
      <c r="B5176" s="341" t="s">
        <v>9263</v>
      </c>
      <c r="C5176" s="342" t="s">
        <v>6581</v>
      </c>
      <c r="D5176" s="342" t="s">
        <v>6582</v>
      </c>
      <c r="E5176" s="342" t="s">
        <v>9322</v>
      </c>
      <c r="F5176" s="342" t="s">
        <v>6568</v>
      </c>
      <c r="G5176" s="343">
        <v>6</v>
      </c>
      <c r="H5176" s="342" t="s">
        <v>6594</v>
      </c>
      <c r="I5176" s="342" t="s">
        <v>6575</v>
      </c>
      <c r="J5176" s="342" t="s">
        <v>6755</v>
      </c>
      <c r="K5176" s="581" t="s">
        <v>7405</v>
      </c>
      <c r="L5176" s="344" t="s">
        <v>4090</v>
      </c>
      <c r="N5176" s="344" t="s">
        <v>4090</v>
      </c>
      <c r="O5176" s="341" t="s">
        <v>6752</v>
      </c>
    </row>
    <row r="5177" spans="1:15" x14ac:dyDescent="0.2">
      <c r="A5177" s="341" t="s">
        <v>9257</v>
      </c>
      <c r="B5177" s="341" t="s">
        <v>9263</v>
      </c>
      <c r="C5177" s="342" t="s">
        <v>6581</v>
      </c>
      <c r="D5177" s="342" t="s">
        <v>6582</v>
      </c>
      <c r="E5177" s="342" t="s">
        <v>9322</v>
      </c>
      <c r="F5177" s="342" t="s">
        <v>6568</v>
      </c>
      <c r="G5177" s="343">
        <v>16.830000000000002</v>
      </c>
      <c r="H5177" s="342" t="s">
        <v>6594</v>
      </c>
      <c r="I5177" s="342" t="s">
        <v>6575</v>
      </c>
      <c r="J5177" s="342" t="s">
        <v>6755</v>
      </c>
      <c r="K5177" s="581" t="s">
        <v>8733</v>
      </c>
      <c r="L5177" s="344" t="s">
        <v>4090</v>
      </c>
      <c r="N5177" s="344" t="s">
        <v>4090</v>
      </c>
      <c r="O5177" s="341" t="s">
        <v>6752</v>
      </c>
    </row>
    <row r="5178" spans="1:15" x14ac:dyDescent="0.2">
      <c r="A5178" s="341" t="s">
        <v>9257</v>
      </c>
      <c r="B5178" s="341" t="s">
        <v>9263</v>
      </c>
      <c r="C5178" s="342" t="s">
        <v>6581</v>
      </c>
      <c r="D5178" s="342" t="s">
        <v>6582</v>
      </c>
      <c r="E5178" s="342" t="s">
        <v>9319</v>
      </c>
      <c r="F5178" s="342" t="s">
        <v>6568</v>
      </c>
      <c r="G5178" s="343">
        <v>14.82</v>
      </c>
      <c r="H5178" s="342" t="s">
        <v>6594</v>
      </c>
      <c r="I5178" s="342" t="s">
        <v>6575</v>
      </c>
      <c r="J5178" s="342" t="s">
        <v>6755</v>
      </c>
      <c r="K5178" s="581" t="s">
        <v>7977</v>
      </c>
      <c r="L5178" s="344" t="s">
        <v>4090</v>
      </c>
      <c r="N5178" s="344" t="s">
        <v>4090</v>
      </c>
      <c r="O5178" s="341" t="s">
        <v>6752</v>
      </c>
    </row>
    <row r="5179" spans="1:15" x14ac:dyDescent="0.2">
      <c r="A5179" s="341" t="s">
        <v>9257</v>
      </c>
      <c r="B5179" s="341" t="s">
        <v>9263</v>
      </c>
      <c r="C5179" s="342" t="s">
        <v>6581</v>
      </c>
      <c r="D5179" s="342" t="s">
        <v>6582</v>
      </c>
      <c r="E5179" s="342" t="s">
        <v>9320</v>
      </c>
      <c r="F5179" s="342" t="s">
        <v>6568</v>
      </c>
      <c r="G5179" s="343">
        <v>3.52</v>
      </c>
      <c r="H5179" s="342" t="s">
        <v>6594</v>
      </c>
      <c r="I5179" s="342" t="s">
        <v>6575</v>
      </c>
      <c r="J5179" s="342" t="s">
        <v>6755</v>
      </c>
      <c r="K5179" s="581" t="s">
        <v>7419</v>
      </c>
      <c r="L5179" s="344" t="s">
        <v>4090</v>
      </c>
      <c r="N5179" s="344" t="s">
        <v>4090</v>
      </c>
      <c r="O5179" s="341">
        <v>0</v>
      </c>
    </row>
    <row r="5180" spans="1:15" x14ac:dyDescent="0.2">
      <c r="A5180" s="341" t="s">
        <v>9257</v>
      </c>
      <c r="B5180" s="341" t="s">
        <v>9263</v>
      </c>
      <c r="C5180" s="342" t="s">
        <v>6581</v>
      </c>
      <c r="D5180" s="342" t="s">
        <v>6582</v>
      </c>
      <c r="E5180" s="342" t="s">
        <v>9320</v>
      </c>
      <c r="F5180" s="342" t="s">
        <v>6568</v>
      </c>
      <c r="G5180" s="343">
        <v>11.040000000000001</v>
      </c>
      <c r="H5180" s="342" t="s">
        <v>6594</v>
      </c>
      <c r="I5180" s="342" t="s">
        <v>6575</v>
      </c>
      <c r="J5180" s="342" t="s">
        <v>6755</v>
      </c>
      <c r="K5180" s="581" t="s">
        <v>6976</v>
      </c>
      <c r="L5180" s="344" t="s">
        <v>4090</v>
      </c>
      <c r="N5180" s="344" t="s">
        <v>4090</v>
      </c>
      <c r="O5180" s="341">
        <v>0</v>
      </c>
    </row>
    <row r="5181" spans="1:15" x14ac:dyDescent="0.2">
      <c r="A5181" s="341" t="s">
        <v>9257</v>
      </c>
      <c r="B5181" s="341" t="s">
        <v>9263</v>
      </c>
      <c r="C5181" s="342" t="s">
        <v>6581</v>
      </c>
      <c r="D5181" s="342" t="s">
        <v>6582</v>
      </c>
      <c r="E5181" s="342" t="s">
        <v>9328</v>
      </c>
      <c r="F5181" s="342" t="s">
        <v>6568</v>
      </c>
      <c r="G5181" s="343">
        <v>6.72</v>
      </c>
      <c r="H5181" s="342" t="s">
        <v>6594</v>
      </c>
      <c r="I5181" s="342" t="s">
        <v>6575</v>
      </c>
      <c r="J5181" s="342" t="s">
        <v>6755</v>
      </c>
      <c r="K5181" s="581" t="s">
        <v>7189</v>
      </c>
      <c r="L5181" s="344" t="s">
        <v>4090</v>
      </c>
      <c r="N5181" s="344" t="s">
        <v>4090</v>
      </c>
      <c r="O5181" s="341">
        <v>0</v>
      </c>
    </row>
    <row r="5182" spans="1:15" x14ac:dyDescent="0.2">
      <c r="A5182" s="341" t="s">
        <v>9257</v>
      </c>
      <c r="B5182" s="341" t="s">
        <v>9263</v>
      </c>
      <c r="C5182" s="342" t="s">
        <v>6581</v>
      </c>
      <c r="D5182" s="342" t="s">
        <v>6582</v>
      </c>
      <c r="E5182" s="342" t="s">
        <v>9328</v>
      </c>
      <c r="F5182" s="342" t="s">
        <v>6568</v>
      </c>
      <c r="G5182" s="343">
        <v>10.105</v>
      </c>
      <c r="H5182" s="342" t="s">
        <v>6594</v>
      </c>
      <c r="I5182" s="342" t="s">
        <v>6575</v>
      </c>
      <c r="J5182" s="342" t="s">
        <v>6755</v>
      </c>
      <c r="K5182" s="581" t="s">
        <v>8227</v>
      </c>
      <c r="L5182" s="344" t="s">
        <v>4090</v>
      </c>
      <c r="N5182" s="344" t="s">
        <v>4090</v>
      </c>
      <c r="O5182" s="341" t="s">
        <v>6752</v>
      </c>
    </row>
    <row r="5183" spans="1:15" x14ac:dyDescent="0.2">
      <c r="A5183" s="341" t="s">
        <v>9257</v>
      </c>
      <c r="B5183" s="341" t="s">
        <v>9263</v>
      </c>
      <c r="C5183" s="342" t="s">
        <v>6581</v>
      </c>
      <c r="D5183" s="342" t="s">
        <v>6582</v>
      </c>
      <c r="E5183" s="342" t="s">
        <v>9323</v>
      </c>
      <c r="F5183" s="342" t="s">
        <v>6568</v>
      </c>
      <c r="G5183" s="343">
        <v>15.96</v>
      </c>
      <c r="H5183" s="342" t="s">
        <v>6594</v>
      </c>
      <c r="I5183" s="342" t="s">
        <v>6575</v>
      </c>
      <c r="J5183" s="342" t="s">
        <v>6755</v>
      </c>
      <c r="K5183" s="581" t="s">
        <v>7082</v>
      </c>
      <c r="L5183" s="344" t="s">
        <v>4090</v>
      </c>
      <c r="N5183" s="344" t="s">
        <v>4090</v>
      </c>
      <c r="O5183" s="341" t="s">
        <v>6752</v>
      </c>
    </row>
    <row r="5184" spans="1:15" x14ac:dyDescent="0.2">
      <c r="A5184" s="341" t="s">
        <v>9257</v>
      </c>
      <c r="B5184" s="341" t="s">
        <v>9263</v>
      </c>
      <c r="C5184" s="342" t="s">
        <v>6581</v>
      </c>
      <c r="D5184" s="342" t="s">
        <v>6582</v>
      </c>
      <c r="E5184" s="342" t="s">
        <v>9326</v>
      </c>
      <c r="F5184" s="342" t="s">
        <v>6568</v>
      </c>
      <c r="G5184" s="343">
        <v>9.8800000000000008</v>
      </c>
      <c r="H5184" s="342" t="s">
        <v>6594</v>
      </c>
      <c r="I5184" s="342" t="s">
        <v>6575</v>
      </c>
      <c r="J5184" s="342" t="s">
        <v>6755</v>
      </c>
      <c r="K5184" s="581" t="s">
        <v>6946</v>
      </c>
      <c r="L5184" s="344" t="s">
        <v>4090</v>
      </c>
      <c r="N5184" s="344" t="s">
        <v>4090</v>
      </c>
      <c r="O5184" s="341" t="s">
        <v>6766</v>
      </c>
    </row>
    <row r="5185" spans="1:15" x14ac:dyDescent="0.2">
      <c r="A5185" s="341" t="s">
        <v>9257</v>
      </c>
      <c r="B5185" s="341" t="s">
        <v>9263</v>
      </c>
      <c r="C5185" s="342" t="s">
        <v>6581</v>
      </c>
      <c r="D5185" s="342" t="s">
        <v>6582</v>
      </c>
      <c r="E5185" s="342" t="s">
        <v>9323</v>
      </c>
      <c r="F5185" s="342" t="s">
        <v>6568</v>
      </c>
      <c r="G5185" s="343">
        <v>5.04</v>
      </c>
      <c r="H5185" s="342" t="s">
        <v>6594</v>
      </c>
      <c r="I5185" s="342" t="s">
        <v>6575</v>
      </c>
      <c r="J5185" s="342" t="s">
        <v>6755</v>
      </c>
      <c r="K5185" s="581" t="s">
        <v>7091</v>
      </c>
      <c r="L5185" s="344" t="s">
        <v>4090</v>
      </c>
      <c r="N5185" s="344" t="s">
        <v>4090</v>
      </c>
      <c r="O5185" s="341">
        <v>0</v>
      </c>
    </row>
    <row r="5186" spans="1:15" x14ac:dyDescent="0.2">
      <c r="A5186" s="341" t="s">
        <v>9257</v>
      </c>
      <c r="B5186" s="341" t="s">
        <v>9263</v>
      </c>
      <c r="C5186" s="342" t="s">
        <v>6581</v>
      </c>
      <c r="D5186" s="342" t="s">
        <v>6582</v>
      </c>
      <c r="E5186" s="342" t="s">
        <v>9320</v>
      </c>
      <c r="F5186" s="342" t="s">
        <v>6568</v>
      </c>
      <c r="G5186" s="343">
        <v>4.75</v>
      </c>
      <c r="H5186" s="342" t="s">
        <v>6594</v>
      </c>
      <c r="I5186" s="342" t="s">
        <v>6575</v>
      </c>
      <c r="J5186" s="342" t="s">
        <v>6755</v>
      </c>
      <c r="K5186" s="581" t="s">
        <v>7175</v>
      </c>
      <c r="L5186" s="344" t="s">
        <v>4090</v>
      </c>
      <c r="N5186" s="344" t="s">
        <v>4090</v>
      </c>
      <c r="O5186" s="341">
        <v>0</v>
      </c>
    </row>
    <row r="5187" spans="1:15" x14ac:dyDescent="0.2">
      <c r="A5187" s="341" t="s">
        <v>9257</v>
      </c>
      <c r="B5187" s="341" t="s">
        <v>9263</v>
      </c>
      <c r="C5187" s="342" t="s">
        <v>6581</v>
      </c>
      <c r="D5187" s="342" t="s">
        <v>6582</v>
      </c>
      <c r="E5187" s="342" t="s">
        <v>9323</v>
      </c>
      <c r="F5187" s="342" t="s">
        <v>6568</v>
      </c>
      <c r="G5187" s="343">
        <v>5.7</v>
      </c>
      <c r="H5187" s="342" t="s">
        <v>6594</v>
      </c>
      <c r="I5187" s="342" t="s">
        <v>6575</v>
      </c>
      <c r="J5187" s="342" t="s">
        <v>6755</v>
      </c>
      <c r="K5187" s="581" t="s">
        <v>7156</v>
      </c>
      <c r="L5187" s="344" t="s">
        <v>4090</v>
      </c>
      <c r="N5187" s="344" t="s">
        <v>4090</v>
      </c>
      <c r="O5187" s="341">
        <v>0</v>
      </c>
    </row>
    <row r="5188" spans="1:15" x14ac:dyDescent="0.2">
      <c r="A5188" s="341" t="s">
        <v>9257</v>
      </c>
      <c r="B5188" s="341" t="s">
        <v>9263</v>
      </c>
      <c r="C5188" s="342" t="s">
        <v>6581</v>
      </c>
      <c r="D5188" s="342" t="s">
        <v>6582</v>
      </c>
      <c r="E5188" s="342" t="s">
        <v>9342</v>
      </c>
      <c r="F5188" s="342" t="s">
        <v>6568</v>
      </c>
      <c r="G5188" s="343">
        <v>11.78</v>
      </c>
      <c r="H5188" s="342" t="s">
        <v>6594</v>
      </c>
      <c r="I5188" s="342" t="s">
        <v>6575</v>
      </c>
      <c r="J5188" s="342" t="s">
        <v>6755</v>
      </c>
      <c r="K5188" s="581" t="s">
        <v>8424</v>
      </c>
      <c r="L5188" s="344" t="s">
        <v>4090</v>
      </c>
      <c r="N5188" s="344" t="s">
        <v>4090</v>
      </c>
      <c r="O5188" s="341" t="s">
        <v>6752</v>
      </c>
    </row>
    <row r="5189" spans="1:15" x14ac:dyDescent="0.2">
      <c r="A5189" s="341" t="s">
        <v>9257</v>
      </c>
      <c r="B5189" s="341" t="s">
        <v>9263</v>
      </c>
      <c r="C5189" s="342" t="s">
        <v>6581</v>
      </c>
      <c r="D5189" s="342" t="s">
        <v>6582</v>
      </c>
      <c r="E5189" s="342" t="s">
        <v>9341</v>
      </c>
      <c r="F5189" s="342" t="s">
        <v>6568</v>
      </c>
      <c r="G5189" s="343">
        <v>10.92</v>
      </c>
      <c r="H5189" s="342" t="s">
        <v>6594</v>
      </c>
      <c r="I5189" s="342" t="s">
        <v>6575</v>
      </c>
      <c r="J5189" s="342" t="s">
        <v>6755</v>
      </c>
      <c r="K5189" s="581" t="s">
        <v>8619</v>
      </c>
      <c r="L5189" s="344" t="s">
        <v>4090</v>
      </c>
      <c r="N5189" s="344" t="s">
        <v>4090</v>
      </c>
      <c r="O5189" s="341" t="s">
        <v>6752</v>
      </c>
    </row>
    <row r="5190" spans="1:15" x14ac:dyDescent="0.2">
      <c r="A5190" s="341" t="s">
        <v>9257</v>
      </c>
      <c r="B5190" s="341" t="s">
        <v>9263</v>
      </c>
      <c r="C5190" s="342" t="s">
        <v>6581</v>
      </c>
      <c r="D5190" s="342" t="s">
        <v>6582</v>
      </c>
      <c r="E5190" s="342" t="s">
        <v>9319</v>
      </c>
      <c r="F5190" s="342" t="s">
        <v>6568</v>
      </c>
      <c r="G5190" s="343">
        <v>6.96</v>
      </c>
      <c r="H5190" s="342" t="s">
        <v>6594</v>
      </c>
      <c r="I5190" s="342" t="s">
        <v>6575</v>
      </c>
      <c r="J5190" s="342" t="s">
        <v>6755</v>
      </c>
      <c r="K5190" s="581" t="s">
        <v>7097</v>
      </c>
      <c r="L5190" s="344" t="s">
        <v>4090</v>
      </c>
      <c r="N5190" s="344" t="s">
        <v>4090</v>
      </c>
      <c r="O5190" s="341">
        <v>0</v>
      </c>
    </row>
    <row r="5191" spans="1:15" x14ac:dyDescent="0.2">
      <c r="A5191" s="341" t="s">
        <v>9257</v>
      </c>
      <c r="B5191" s="341" t="s">
        <v>9263</v>
      </c>
      <c r="C5191" s="342" t="s">
        <v>6581</v>
      </c>
      <c r="D5191" s="342" t="s">
        <v>6582</v>
      </c>
      <c r="E5191" s="342" t="s">
        <v>9255</v>
      </c>
      <c r="F5191" s="342" t="s">
        <v>6568</v>
      </c>
      <c r="G5191" s="343">
        <v>8.75</v>
      </c>
      <c r="H5191" s="342" t="s">
        <v>6594</v>
      </c>
      <c r="I5191" s="342" t="s">
        <v>6575</v>
      </c>
      <c r="J5191" s="342" t="s">
        <v>6755</v>
      </c>
      <c r="K5191" s="581" t="s">
        <v>6946</v>
      </c>
      <c r="L5191" s="344" t="s">
        <v>4090</v>
      </c>
      <c r="N5191" s="344" t="s">
        <v>4090</v>
      </c>
      <c r="O5191" s="341" t="s">
        <v>6766</v>
      </c>
    </row>
    <row r="5192" spans="1:15" x14ac:dyDescent="0.2">
      <c r="A5192" s="341" t="s">
        <v>9257</v>
      </c>
      <c r="B5192" s="341" t="s">
        <v>9263</v>
      </c>
      <c r="C5192" s="342" t="s">
        <v>6581</v>
      </c>
      <c r="D5192" s="342" t="s">
        <v>6582</v>
      </c>
      <c r="E5192" s="342" t="s">
        <v>9328</v>
      </c>
      <c r="F5192" s="342" t="s">
        <v>6568</v>
      </c>
      <c r="G5192" s="343">
        <v>4.63</v>
      </c>
      <c r="H5192" s="342" t="s">
        <v>6594</v>
      </c>
      <c r="I5192" s="342" t="s">
        <v>6575</v>
      </c>
      <c r="J5192" s="342" t="s">
        <v>6755</v>
      </c>
      <c r="K5192" s="581" t="s">
        <v>7506</v>
      </c>
      <c r="L5192" s="344" t="s">
        <v>4090</v>
      </c>
      <c r="N5192" s="344" t="s">
        <v>4090</v>
      </c>
      <c r="O5192" s="341">
        <v>0</v>
      </c>
    </row>
    <row r="5193" spans="1:15" x14ac:dyDescent="0.2">
      <c r="A5193" s="341" t="s">
        <v>9257</v>
      </c>
      <c r="B5193" s="341" t="s">
        <v>9263</v>
      </c>
      <c r="C5193" s="342" t="s">
        <v>6581</v>
      </c>
      <c r="D5193" s="342" t="s">
        <v>6582</v>
      </c>
      <c r="E5193" s="342" t="s">
        <v>9332</v>
      </c>
      <c r="F5193" s="342" t="s">
        <v>6568</v>
      </c>
      <c r="G5193" s="343">
        <v>5</v>
      </c>
      <c r="H5193" s="342" t="s">
        <v>6594</v>
      </c>
      <c r="I5193" s="342" t="s">
        <v>6575</v>
      </c>
      <c r="J5193" s="342" t="s">
        <v>6755</v>
      </c>
      <c r="K5193" s="581" t="s">
        <v>7903</v>
      </c>
      <c r="L5193" s="344" t="s">
        <v>4090</v>
      </c>
      <c r="N5193" s="344" t="s">
        <v>4090</v>
      </c>
      <c r="O5193" s="341" t="s">
        <v>6766</v>
      </c>
    </row>
    <row r="5194" spans="1:15" x14ac:dyDescent="0.2">
      <c r="A5194" s="341" t="s">
        <v>9257</v>
      </c>
      <c r="B5194" s="341" t="s">
        <v>9263</v>
      </c>
      <c r="C5194" s="342" t="s">
        <v>6581</v>
      </c>
      <c r="D5194" s="342" t="s">
        <v>6582</v>
      </c>
      <c r="E5194" s="342" t="s">
        <v>9332</v>
      </c>
      <c r="F5194" s="342" t="s">
        <v>6568</v>
      </c>
      <c r="G5194" s="343">
        <v>7.22</v>
      </c>
      <c r="H5194" s="342" t="s">
        <v>6594</v>
      </c>
      <c r="I5194" s="342" t="s">
        <v>6575</v>
      </c>
      <c r="J5194" s="342" t="s">
        <v>6755</v>
      </c>
      <c r="K5194" s="581" t="s">
        <v>7516</v>
      </c>
      <c r="L5194" s="344" t="s">
        <v>4090</v>
      </c>
      <c r="N5194" s="344" t="s">
        <v>4090</v>
      </c>
      <c r="O5194" s="341" t="s">
        <v>6752</v>
      </c>
    </row>
    <row r="5195" spans="1:15" x14ac:dyDescent="0.2">
      <c r="A5195" s="341" t="s">
        <v>9257</v>
      </c>
      <c r="B5195" s="341" t="s">
        <v>9263</v>
      </c>
      <c r="C5195" s="342" t="s">
        <v>6581</v>
      </c>
      <c r="D5195" s="342" t="s">
        <v>6582</v>
      </c>
      <c r="E5195" s="342" t="s">
        <v>9324</v>
      </c>
      <c r="F5195" s="342" t="s">
        <v>6568</v>
      </c>
      <c r="G5195" s="343">
        <v>29.76</v>
      </c>
      <c r="H5195" s="342" t="s">
        <v>6594</v>
      </c>
      <c r="I5195" s="342" t="s">
        <v>6575</v>
      </c>
      <c r="J5195" s="342" t="s">
        <v>6755</v>
      </c>
      <c r="K5195" s="581" t="s">
        <v>7160</v>
      </c>
      <c r="L5195" s="344" t="s">
        <v>4090</v>
      </c>
      <c r="M5195" s="345" t="s">
        <v>7580</v>
      </c>
      <c r="N5195" s="344" t="s">
        <v>4090</v>
      </c>
      <c r="O5195" s="341">
        <v>0</v>
      </c>
    </row>
    <row r="5196" spans="1:15" x14ac:dyDescent="0.2">
      <c r="A5196" s="341" t="s">
        <v>9257</v>
      </c>
      <c r="B5196" s="341" t="s">
        <v>9263</v>
      </c>
      <c r="C5196" s="342" t="s">
        <v>8722</v>
      </c>
      <c r="D5196" s="342" t="s">
        <v>6582</v>
      </c>
      <c r="E5196" s="342" t="s">
        <v>9332</v>
      </c>
      <c r="F5196" s="342" t="s">
        <v>6568</v>
      </c>
      <c r="G5196" s="343">
        <v>3.6</v>
      </c>
      <c r="H5196" s="342" t="s">
        <v>6594</v>
      </c>
      <c r="I5196" s="342" t="s">
        <v>6575</v>
      </c>
      <c r="J5196" s="342" t="s">
        <v>6755</v>
      </c>
      <c r="K5196" s="581" t="s">
        <v>7654</v>
      </c>
      <c r="L5196" s="344" t="s">
        <v>4090</v>
      </c>
      <c r="N5196" s="344" t="s">
        <v>4090</v>
      </c>
      <c r="O5196" s="341">
        <v>0</v>
      </c>
    </row>
    <row r="5197" spans="1:15" x14ac:dyDescent="0.2">
      <c r="A5197" s="341" t="s">
        <v>9257</v>
      </c>
      <c r="B5197" s="341" t="s">
        <v>9263</v>
      </c>
      <c r="C5197" s="342" t="s">
        <v>8722</v>
      </c>
      <c r="D5197" s="342" t="s">
        <v>6582</v>
      </c>
      <c r="E5197" s="342" t="s">
        <v>9321</v>
      </c>
      <c r="F5197" s="342" t="s">
        <v>6568</v>
      </c>
      <c r="G5197" s="343">
        <v>6.46</v>
      </c>
      <c r="H5197" s="342" t="s">
        <v>6594</v>
      </c>
      <c r="I5197" s="342" t="s">
        <v>6575</v>
      </c>
      <c r="J5197" s="342" t="s">
        <v>6755</v>
      </c>
      <c r="K5197" s="581" t="s">
        <v>7014</v>
      </c>
      <c r="L5197" s="344" t="s">
        <v>4090</v>
      </c>
      <c r="N5197" s="344" t="s">
        <v>4090</v>
      </c>
      <c r="O5197" s="341" t="s">
        <v>6752</v>
      </c>
    </row>
    <row r="5198" spans="1:15" x14ac:dyDescent="0.2">
      <c r="A5198" s="341" t="s">
        <v>9257</v>
      </c>
      <c r="B5198" s="341" t="s">
        <v>9263</v>
      </c>
      <c r="C5198" s="342" t="s">
        <v>8722</v>
      </c>
      <c r="D5198" s="342" t="s">
        <v>6582</v>
      </c>
      <c r="E5198" s="342" t="s">
        <v>9323</v>
      </c>
      <c r="F5198" s="342" t="s">
        <v>6568</v>
      </c>
      <c r="G5198" s="343">
        <v>10.32</v>
      </c>
      <c r="H5198" s="342" t="s">
        <v>6594</v>
      </c>
      <c r="I5198" s="342" t="s">
        <v>6575</v>
      </c>
      <c r="J5198" s="342" t="s">
        <v>6755</v>
      </c>
      <c r="K5198" s="581" t="s">
        <v>6675</v>
      </c>
      <c r="L5198" s="344" t="s">
        <v>4090</v>
      </c>
      <c r="N5198" s="344" t="s">
        <v>4090</v>
      </c>
      <c r="O5198" s="341">
        <v>0</v>
      </c>
    </row>
    <row r="5199" spans="1:15" x14ac:dyDescent="0.2">
      <c r="A5199" s="341" t="s">
        <v>9257</v>
      </c>
      <c r="B5199" s="341" t="s">
        <v>9263</v>
      </c>
      <c r="C5199" s="342" t="s">
        <v>6581</v>
      </c>
      <c r="D5199" s="342" t="s">
        <v>6582</v>
      </c>
      <c r="E5199" s="342" t="s">
        <v>9255</v>
      </c>
      <c r="F5199" s="342" t="s">
        <v>6568</v>
      </c>
      <c r="G5199" s="343">
        <v>4.59</v>
      </c>
      <c r="H5199" s="342" t="s">
        <v>6594</v>
      </c>
      <c r="I5199" s="342" t="s">
        <v>6575</v>
      </c>
      <c r="J5199" s="342" t="s">
        <v>6755</v>
      </c>
      <c r="K5199" s="581" t="s">
        <v>7094</v>
      </c>
      <c r="L5199" s="344" t="s">
        <v>4090</v>
      </c>
      <c r="N5199" s="344" t="s">
        <v>4090</v>
      </c>
      <c r="O5199" s="341">
        <v>0</v>
      </c>
    </row>
    <row r="5200" spans="1:15" x14ac:dyDescent="0.2">
      <c r="A5200" s="341" t="s">
        <v>9257</v>
      </c>
      <c r="B5200" s="341" t="s">
        <v>9263</v>
      </c>
      <c r="C5200" s="342" t="s">
        <v>8722</v>
      </c>
      <c r="D5200" s="342" t="s">
        <v>6582</v>
      </c>
      <c r="E5200" s="342" t="s">
        <v>9255</v>
      </c>
      <c r="F5200" s="342" t="s">
        <v>6568</v>
      </c>
      <c r="G5200" s="343">
        <v>7</v>
      </c>
      <c r="H5200" s="342" t="s">
        <v>6594</v>
      </c>
      <c r="I5200" s="342" t="s">
        <v>6575</v>
      </c>
      <c r="J5200" s="342" t="s">
        <v>6755</v>
      </c>
      <c r="K5200" s="581" t="s">
        <v>7503</v>
      </c>
      <c r="L5200" s="344" t="s">
        <v>4090</v>
      </c>
      <c r="N5200" s="344" t="s">
        <v>4090</v>
      </c>
      <c r="O5200" s="341">
        <v>0</v>
      </c>
    </row>
    <row r="5201" spans="1:15" x14ac:dyDescent="0.2">
      <c r="A5201" s="341" t="s">
        <v>9257</v>
      </c>
      <c r="B5201" s="341" t="s">
        <v>9263</v>
      </c>
      <c r="C5201" s="342" t="s">
        <v>8722</v>
      </c>
      <c r="D5201" s="342" t="s">
        <v>6582</v>
      </c>
      <c r="E5201" s="342" t="s">
        <v>9255</v>
      </c>
      <c r="F5201" s="342" t="s">
        <v>6568</v>
      </c>
      <c r="G5201" s="343">
        <v>5.98</v>
      </c>
      <c r="H5201" s="342" t="s">
        <v>6594</v>
      </c>
      <c r="I5201" s="342" t="s">
        <v>6575</v>
      </c>
      <c r="J5201" s="342" t="s">
        <v>6755</v>
      </c>
      <c r="K5201" s="581" t="s">
        <v>6583</v>
      </c>
      <c r="L5201" s="344" t="s">
        <v>4090</v>
      </c>
      <c r="N5201" s="344" t="s">
        <v>4090</v>
      </c>
      <c r="O5201" s="341" t="s">
        <v>6752</v>
      </c>
    </row>
    <row r="5202" spans="1:15" x14ac:dyDescent="0.2">
      <c r="A5202" s="341" t="s">
        <v>9257</v>
      </c>
      <c r="B5202" s="341" t="s">
        <v>9263</v>
      </c>
      <c r="C5202" s="342" t="s">
        <v>6581</v>
      </c>
      <c r="D5202" s="342" t="s">
        <v>6582</v>
      </c>
      <c r="E5202" s="342" t="s">
        <v>9337</v>
      </c>
      <c r="F5202" s="342" t="s">
        <v>6568</v>
      </c>
      <c r="G5202" s="343">
        <v>1.95</v>
      </c>
      <c r="H5202" s="342" t="s">
        <v>6594</v>
      </c>
      <c r="I5202" s="342" t="s">
        <v>6575</v>
      </c>
      <c r="J5202" s="342" t="s">
        <v>6755</v>
      </c>
      <c r="K5202" s="581" t="s">
        <v>7136</v>
      </c>
      <c r="L5202" s="344" t="s">
        <v>4090</v>
      </c>
      <c r="N5202" s="344" t="s">
        <v>4090</v>
      </c>
      <c r="O5202" s="341" t="s">
        <v>6766</v>
      </c>
    </row>
    <row r="5203" spans="1:15" x14ac:dyDescent="0.2">
      <c r="A5203" s="341" t="s">
        <v>9257</v>
      </c>
      <c r="B5203" s="341" t="s">
        <v>9263</v>
      </c>
      <c r="C5203" s="342" t="s">
        <v>8722</v>
      </c>
      <c r="D5203" s="342" t="s">
        <v>6582</v>
      </c>
      <c r="E5203" s="342" t="s">
        <v>9319</v>
      </c>
      <c r="F5203" s="342" t="s">
        <v>6568</v>
      </c>
      <c r="G5203" s="343">
        <v>4.41</v>
      </c>
      <c r="H5203" s="342" t="s">
        <v>6594</v>
      </c>
      <c r="I5203" s="342" t="s">
        <v>6575</v>
      </c>
      <c r="J5203" s="342" t="s">
        <v>6755</v>
      </c>
      <c r="K5203" s="581" t="s">
        <v>8734</v>
      </c>
      <c r="L5203" s="344" t="s">
        <v>4090</v>
      </c>
      <c r="N5203" s="344" t="s">
        <v>4090</v>
      </c>
      <c r="O5203" s="341">
        <v>0</v>
      </c>
    </row>
    <row r="5204" spans="1:15" x14ac:dyDescent="0.2">
      <c r="A5204" s="341" t="s">
        <v>9257</v>
      </c>
      <c r="B5204" s="341" t="s">
        <v>9263</v>
      </c>
      <c r="C5204" s="342" t="s">
        <v>6581</v>
      </c>
      <c r="D5204" s="342" t="s">
        <v>6582</v>
      </c>
      <c r="E5204" s="342" t="s">
        <v>9255</v>
      </c>
      <c r="F5204" s="342" t="s">
        <v>6568</v>
      </c>
      <c r="G5204" s="343">
        <v>5</v>
      </c>
      <c r="H5204" s="342" t="s">
        <v>6594</v>
      </c>
      <c r="I5204" s="342" t="s">
        <v>6575</v>
      </c>
      <c r="J5204" s="342" t="s">
        <v>6755</v>
      </c>
      <c r="K5204" s="581" t="s">
        <v>8735</v>
      </c>
      <c r="L5204" s="344" t="s">
        <v>4090</v>
      </c>
      <c r="N5204" s="344" t="s">
        <v>4090</v>
      </c>
      <c r="O5204" s="341">
        <v>0</v>
      </c>
    </row>
    <row r="5205" spans="1:15" x14ac:dyDescent="0.2">
      <c r="A5205" s="341" t="s">
        <v>9257</v>
      </c>
      <c r="B5205" s="341" t="s">
        <v>9263</v>
      </c>
      <c r="C5205" s="342" t="s">
        <v>6581</v>
      </c>
      <c r="D5205" s="342" t="s">
        <v>6582</v>
      </c>
      <c r="E5205" s="342" t="s">
        <v>9255</v>
      </c>
      <c r="F5205" s="342" t="s">
        <v>6568</v>
      </c>
      <c r="G5205" s="343">
        <v>71.600000000000009</v>
      </c>
      <c r="H5205" s="342" t="s">
        <v>6594</v>
      </c>
      <c r="I5205" s="342" t="s">
        <v>6570</v>
      </c>
      <c r="J5205" s="342" t="s">
        <v>6755</v>
      </c>
      <c r="K5205" s="581" t="s">
        <v>7227</v>
      </c>
      <c r="L5205" s="344" t="s">
        <v>4090</v>
      </c>
      <c r="N5205" s="344" t="s">
        <v>4090</v>
      </c>
      <c r="O5205" s="341">
        <v>0</v>
      </c>
    </row>
    <row r="5206" spans="1:15" x14ac:dyDescent="0.2">
      <c r="A5206" s="341" t="s">
        <v>9257</v>
      </c>
      <c r="B5206" s="341" t="s">
        <v>9263</v>
      </c>
      <c r="C5206" s="342" t="s">
        <v>6581</v>
      </c>
      <c r="D5206" s="342" t="s">
        <v>6582</v>
      </c>
      <c r="E5206" s="342" t="s">
        <v>9323</v>
      </c>
      <c r="F5206" s="342" t="s">
        <v>6568</v>
      </c>
      <c r="G5206" s="343">
        <v>3.3000000000000003</v>
      </c>
      <c r="H5206" s="342" t="s">
        <v>6594</v>
      </c>
      <c r="I5206" s="342" t="s">
        <v>6575</v>
      </c>
      <c r="J5206" s="342" t="s">
        <v>6755</v>
      </c>
      <c r="K5206" s="581" t="s">
        <v>8152</v>
      </c>
      <c r="L5206" s="344" t="s">
        <v>4090</v>
      </c>
      <c r="N5206" s="344" t="s">
        <v>4090</v>
      </c>
      <c r="O5206" s="341">
        <v>0</v>
      </c>
    </row>
    <row r="5207" spans="1:15" x14ac:dyDescent="0.2">
      <c r="A5207" s="341" t="s">
        <v>9257</v>
      </c>
      <c r="B5207" s="341" t="s">
        <v>9263</v>
      </c>
      <c r="C5207" s="342" t="s">
        <v>6581</v>
      </c>
      <c r="D5207" s="342" t="s">
        <v>6582</v>
      </c>
      <c r="E5207" s="342" t="s">
        <v>9325</v>
      </c>
      <c r="F5207" s="342" t="s">
        <v>6568</v>
      </c>
      <c r="G5207" s="343">
        <v>3.12</v>
      </c>
      <c r="H5207" s="342" t="s">
        <v>6594</v>
      </c>
      <c r="I5207" s="342" t="s">
        <v>6575</v>
      </c>
      <c r="J5207" s="342" t="s">
        <v>6755</v>
      </c>
      <c r="K5207" s="581" t="s">
        <v>8736</v>
      </c>
      <c r="L5207" s="344" t="s">
        <v>4090</v>
      </c>
      <c r="N5207" s="344" t="s">
        <v>4090</v>
      </c>
      <c r="O5207" s="341">
        <v>0</v>
      </c>
    </row>
    <row r="5208" spans="1:15" x14ac:dyDescent="0.2">
      <c r="A5208" s="341" t="s">
        <v>9257</v>
      </c>
      <c r="B5208" s="341" t="s">
        <v>9263</v>
      </c>
      <c r="C5208" s="342" t="s">
        <v>6581</v>
      </c>
      <c r="D5208" s="342" t="s">
        <v>6582</v>
      </c>
      <c r="E5208" s="342" t="s">
        <v>9321</v>
      </c>
      <c r="F5208" s="342" t="s">
        <v>6568</v>
      </c>
      <c r="G5208" s="343">
        <v>2.5</v>
      </c>
      <c r="H5208" s="342" t="s">
        <v>6594</v>
      </c>
      <c r="I5208" s="342" t="s">
        <v>6575</v>
      </c>
      <c r="J5208" s="342" t="s">
        <v>6755</v>
      </c>
      <c r="K5208" s="581" t="s">
        <v>8655</v>
      </c>
      <c r="L5208" s="344" t="s">
        <v>4090</v>
      </c>
      <c r="N5208" s="344" t="s">
        <v>4090</v>
      </c>
      <c r="O5208" s="341">
        <v>0</v>
      </c>
    </row>
    <row r="5209" spans="1:15" x14ac:dyDescent="0.2">
      <c r="A5209" s="341" t="s">
        <v>9257</v>
      </c>
      <c r="B5209" s="341" t="s">
        <v>9263</v>
      </c>
      <c r="C5209" s="342" t="s">
        <v>6581</v>
      </c>
      <c r="D5209" s="342" t="s">
        <v>6582</v>
      </c>
      <c r="E5209" s="342" t="s">
        <v>9334</v>
      </c>
      <c r="F5209" s="342" t="s">
        <v>6568</v>
      </c>
      <c r="G5209" s="343">
        <v>2.7</v>
      </c>
      <c r="H5209" s="342" t="s">
        <v>6594</v>
      </c>
      <c r="I5209" s="342" t="s">
        <v>6575</v>
      </c>
      <c r="J5209" s="342" t="s">
        <v>6755</v>
      </c>
      <c r="K5209" s="581" t="s">
        <v>8737</v>
      </c>
      <c r="L5209" s="344" t="s">
        <v>4090</v>
      </c>
      <c r="N5209" s="344" t="s">
        <v>4090</v>
      </c>
      <c r="O5209" s="341">
        <v>0</v>
      </c>
    </row>
    <row r="5210" spans="1:15" x14ac:dyDescent="0.2">
      <c r="A5210" s="341" t="s">
        <v>9257</v>
      </c>
      <c r="B5210" s="341" t="s">
        <v>9263</v>
      </c>
      <c r="C5210" s="342" t="s">
        <v>6581</v>
      </c>
      <c r="D5210" s="342" t="s">
        <v>6582</v>
      </c>
      <c r="E5210" s="342" t="s">
        <v>9319</v>
      </c>
      <c r="F5210" s="342" t="s">
        <v>6568</v>
      </c>
      <c r="G5210" s="343">
        <v>1.04</v>
      </c>
      <c r="H5210" s="342" t="s">
        <v>6594</v>
      </c>
      <c r="I5210" s="342" t="s">
        <v>6575</v>
      </c>
      <c r="J5210" s="342" t="s">
        <v>6755</v>
      </c>
      <c r="K5210" s="581" t="s">
        <v>8738</v>
      </c>
      <c r="L5210" s="344" t="s">
        <v>4090</v>
      </c>
      <c r="N5210" s="344" t="s">
        <v>4090</v>
      </c>
      <c r="O5210" s="341">
        <v>0</v>
      </c>
    </row>
    <row r="5211" spans="1:15" x14ac:dyDescent="0.2">
      <c r="A5211" s="341" t="s">
        <v>9257</v>
      </c>
      <c r="B5211" s="341" t="s">
        <v>9263</v>
      </c>
      <c r="C5211" s="342" t="s">
        <v>6581</v>
      </c>
      <c r="D5211" s="342" t="s">
        <v>6582</v>
      </c>
      <c r="E5211" s="342" t="s">
        <v>9319</v>
      </c>
      <c r="F5211" s="342" t="s">
        <v>6568</v>
      </c>
      <c r="G5211" s="343">
        <v>3.04</v>
      </c>
      <c r="H5211" s="342" t="s">
        <v>6594</v>
      </c>
      <c r="I5211" s="342" t="s">
        <v>6575</v>
      </c>
      <c r="J5211" s="342" t="s">
        <v>6755</v>
      </c>
      <c r="K5211" s="581" t="s">
        <v>8738</v>
      </c>
      <c r="L5211" s="344" t="s">
        <v>4090</v>
      </c>
      <c r="N5211" s="344" t="s">
        <v>4090</v>
      </c>
      <c r="O5211" s="341">
        <v>0</v>
      </c>
    </row>
    <row r="5212" spans="1:15" x14ac:dyDescent="0.2">
      <c r="A5212" s="341" t="s">
        <v>9257</v>
      </c>
      <c r="B5212" s="341" t="s">
        <v>9263</v>
      </c>
      <c r="C5212" s="342" t="s">
        <v>6581</v>
      </c>
      <c r="D5212" s="342" t="s">
        <v>6582</v>
      </c>
      <c r="E5212" s="342" t="s">
        <v>9322</v>
      </c>
      <c r="F5212" s="342" t="s">
        <v>6568</v>
      </c>
      <c r="G5212" s="343">
        <v>1.04</v>
      </c>
      <c r="H5212" s="342" t="s">
        <v>6594</v>
      </c>
      <c r="I5212" s="342" t="s">
        <v>6575</v>
      </c>
      <c r="J5212" s="342" t="s">
        <v>6755</v>
      </c>
      <c r="K5212" s="581" t="s">
        <v>8701</v>
      </c>
      <c r="L5212" s="344" t="s">
        <v>4090</v>
      </c>
      <c r="N5212" s="344" t="s">
        <v>4090</v>
      </c>
      <c r="O5212" s="341">
        <v>0</v>
      </c>
    </row>
    <row r="5213" spans="1:15" x14ac:dyDescent="0.2">
      <c r="A5213" s="341" t="s">
        <v>9257</v>
      </c>
      <c r="B5213" s="341" t="s">
        <v>9263</v>
      </c>
      <c r="C5213" s="342" t="s">
        <v>6581</v>
      </c>
      <c r="D5213" s="342" t="s">
        <v>6582</v>
      </c>
      <c r="E5213" s="342" t="s">
        <v>9322</v>
      </c>
      <c r="F5213" s="342" t="s">
        <v>6568</v>
      </c>
      <c r="G5213" s="343">
        <v>3.04</v>
      </c>
      <c r="H5213" s="342" t="s">
        <v>6594</v>
      </c>
      <c r="I5213" s="342" t="s">
        <v>6575</v>
      </c>
      <c r="J5213" s="342" t="s">
        <v>6755</v>
      </c>
      <c r="K5213" s="581" t="s">
        <v>8701</v>
      </c>
      <c r="L5213" s="344" t="s">
        <v>4090</v>
      </c>
      <c r="N5213" s="344" t="s">
        <v>4090</v>
      </c>
      <c r="O5213" s="341">
        <v>0</v>
      </c>
    </row>
    <row r="5214" spans="1:15" x14ac:dyDescent="0.2">
      <c r="A5214" s="341" t="s">
        <v>9257</v>
      </c>
      <c r="B5214" s="341" t="s">
        <v>9263</v>
      </c>
      <c r="C5214" s="342" t="s">
        <v>6581</v>
      </c>
      <c r="D5214" s="342" t="s">
        <v>6582</v>
      </c>
      <c r="E5214" s="342" t="s">
        <v>9322</v>
      </c>
      <c r="F5214" s="342" t="s">
        <v>6568</v>
      </c>
      <c r="G5214" s="343">
        <v>1.04</v>
      </c>
      <c r="H5214" s="342" t="s">
        <v>6594</v>
      </c>
      <c r="I5214" s="342" t="s">
        <v>6575</v>
      </c>
      <c r="J5214" s="342" t="s">
        <v>6755</v>
      </c>
      <c r="K5214" s="581" t="s">
        <v>8701</v>
      </c>
      <c r="L5214" s="344" t="s">
        <v>4090</v>
      </c>
      <c r="N5214" s="344" t="s">
        <v>4090</v>
      </c>
      <c r="O5214" s="341">
        <v>0</v>
      </c>
    </row>
    <row r="5215" spans="1:15" x14ac:dyDescent="0.2">
      <c r="A5215" s="341" t="s">
        <v>9257</v>
      </c>
      <c r="B5215" s="341" t="s">
        <v>9263</v>
      </c>
      <c r="C5215" s="342" t="s">
        <v>6581</v>
      </c>
      <c r="D5215" s="342" t="s">
        <v>6582</v>
      </c>
      <c r="E5215" s="342" t="s">
        <v>9322</v>
      </c>
      <c r="F5215" s="342" t="s">
        <v>6568</v>
      </c>
      <c r="G5215" s="343">
        <v>3.04</v>
      </c>
      <c r="H5215" s="342" t="s">
        <v>6594</v>
      </c>
      <c r="I5215" s="342" t="s">
        <v>6575</v>
      </c>
      <c r="J5215" s="342" t="s">
        <v>6755</v>
      </c>
      <c r="K5215" s="581" t="s">
        <v>8701</v>
      </c>
      <c r="L5215" s="344" t="s">
        <v>4090</v>
      </c>
      <c r="N5215" s="344" t="s">
        <v>4090</v>
      </c>
      <c r="O5215" s="341">
        <v>0</v>
      </c>
    </row>
    <row r="5216" spans="1:15" x14ac:dyDescent="0.2">
      <c r="A5216" s="341" t="s">
        <v>9257</v>
      </c>
      <c r="B5216" s="341" t="s">
        <v>9263</v>
      </c>
      <c r="C5216" s="342" t="s">
        <v>6581</v>
      </c>
      <c r="D5216" s="342" t="s">
        <v>6582</v>
      </c>
      <c r="E5216" s="342" t="s">
        <v>9322</v>
      </c>
      <c r="F5216" s="342" t="s">
        <v>6568</v>
      </c>
      <c r="G5216" s="343">
        <v>1.04</v>
      </c>
      <c r="H5216" s="342" t="s">
        <v>6594</v>
      </c>
      <c r="I5216" s="342" t="s">
        <v>6575</v>
      </c>
      <c r="J5216" s="342" t="s">
        <v>6755</v>
      </c>
      <c r="K5216" s="581" t="s">
        <v>8701</v>
      </c>
      <c r="L5216" s="344" t="s">
        <v>4090</v>
      </c>
      <c r="N5216" s="344" t="s">
        <v>4090</v>
      </c>
      <c r="O5216" s="341">
        <v>0</v>
      </c>
    </row>
    <row r="5217" spans="1:15" x14ac:dyDescent="0.2">
      <c r="A5217" s="341" t="s">
        <v>9257</v>
      </c>
      <c r="B5217" s="341" t="s">
        <v>9263</v>
      </c>
      <c r="C5217" s="342" t="s">
        <v>6581</v>
      </c>
      <c r="D5217" s="342" t="s">
        <v>6582</v>
      </c>
      <c r="E5217" s="342" t="s">
        <v>9322</v>
      </c>
      <c r="F5217" s="342" t="s">
        <v>6568</v>
      </c>
      <c r="G5217" s="343">
        <v>1.04</v>
      </c>
      <c r="H5217" s="342" t="s">
        <v>6594</v>
      </c>
      <c r="I5217" s="342" t="s">
        <v>6575</v>
      </c>
      <c r="J5217" s="342" t="s">
        <v>6755</v>
      </c>
      <c r="K5217" s="581" t="s">
        <v>8701</v>
      </c>
      <c r="L5217" s="344" t="s">
        <v>4090</v>
      </c>
      <c r="N5217" s="344" t="s">
        <v>4090</v>
      </c>
      <c r="O5217" s="341">
        <v>0</v>
      </c>
    </row>
    <row r="5218" spans="1:15" x14ac:dyDescent="0.2">
      <c r="A5218" s="341" t="s">
        <v>9257</v>
      </c>
      <c r="B5218" s="341" t="s">
        <v>9263</v>
      </c>
      <c r="C5218" s="342" t="s">
        <v>6581</v>
      </c>
      <c r="D5218" s="342" t="s">
        <v>6582</v>
      </c>
      <c r="E5218" s="342" t="s">
        <v>9325</v>
      </c>
      <c r="F5218" s="342" t="s">
        <v>6568</v>
      </c>
      <c r="G5218" s="343">
        <v>3.96</v>
      </c>
      <c r="H5218" s="342" t="s">
        <v>6594</v>
      </c>
      <c r="I5218" s="342" t="s">
        <v>6575</v>
      </c>
      <c r="J5218" s="342" t="s">
        <v>6755</v>
      </c>
      <c r="K5218" s="581" t="s">
        <v>8739</v>
      </c>
      <c r="L5218" s="344" t="s">
        <v>4090</v>
      </c>
      <c r="N5218" s="344" t="s">
        <v>4090</v>
      </c>
      <c r="O5218" s="341">
        <v>0</v>
      </c>
    </row>
    <row r="5219" spans="1:15" x14ac:dyDescent="0.2">
      <c r="A5219" s="341" t="s">
        <v>9257</v>
      </c>
      <c r="B5219" s="341" t="s">
        <v>9263</v>
      </c>
      <c r="C5219" s="342" t="s">
        <v>6581</v>
      </c>
      <c r="D5219" s="342" t="s">
        <v>6582</v>
      </c>
      <c r="E5219" s="342" t="s">
        <v>9320</v>
      </c>
      <c r="F5219" s="342" t="s">
        <v>6568</v>
      </c>
      <c r="G5219" s="343">
        <v>1.5</v>
      </c>
      <c r="H5219" s="342" t="s">
        <v>6594</v>
      </c>
      <c r="I5219" s="342" t="s">
        <v>6575</v>
      </c>
      <c r="J5219" s="342" t="s">
        <v>6755</v>
      </c>
      <c r="K5219" s="581" t="s">
        <v>8740</v>
      </c>
      <c r="L5219" s="344" t="s">
        <v>4090</v>
      </c>
      <c r="N5219" s="344" t="s">
        <v>4090</v>
      </c>
      <c r="O5219" s="341">
        <v>0</v>
      </c>
    </row>
    <row r="5220" spans="1:15" x14ac:dyDescent="0.2">
      <c r="A5220" s="341" t="s">
        <v>9257</v>
      </c>
      <c r="B5220" s="341" t="s">
        <v>9263</v>
      </c>
      <c r="C5220" s="342" t="s">
        <v>6581</v>
      </c>
      <c r="D5220" s="342" t="s">
        <v>6582</v>
      </c>
      <c r="E5220" s="342" t="s">
        <v>9322</v>
      </c>
      <c r="F5220" s="342" t="s">
        <v>6568</v>
      </c>
      <c r="G5220" s="343">
        <v>2.1</v>
      </c>
      <c r="H5220" s="342" t="s">
        <v>6594</v>
      </c>
      <c r="I5220" s="342" t="s">
        <v>6575</v>
      </c>
      <c r="J5220" s="342" t="s">
        <v>6755</v>
      </c>
      <c r="K5220" s="581" t="s">
        <v>8741</v>
      </c>
      <c r="L5220" s="344" t="s">
        <v>4090</v>
      </c>
      <c r="N5220" s="344" t="s">
        <v>4090</v>
      </c>
      <c r="O5220" s="341">
        <v>0</v>
      </c>
    </row>
    <row r="5221" spans="1:15" x14ac:dyDescent="0.2">
      <c r="A5221" s="341" t="s">
        <v>9257</v>
      </c>
      <c r="B5221" s="341" t="s">
        <v>9263</v>
      </c>
      <c r="C5221" s="342" t="s">
        <v>8722</v>
      </c>
      <c r="D5221" s="342" t="s">
        <v>6582</v>
      </c>
      <c r="E5221" s="342" t="s">
        <v>9340</v>
      </c>
      <c r="F5221" s="342" t="s">
        <v>6568</v>
      </c>
      <c r="G5221" s="343">
        <v>5.7</v>
      </c>
      <c r="H5221" s="342" t="s">
        <v>6594</v>
      </c>
      <c r="I5221" s="342" t="s">
        <v>6575</v>
      </c>
      <c r="J5221" s="342" t="s">
        <v>6755</v>
      </c>
      <c r="K5221" s="581" t="s">
        <v>8742</v>
      </c>
      <c r="L5221" s="344" t="s">
        <v>4090</v>
      </c>
      <c r="N5221" s="344" t="s">
        <v>4090</v>
      </c>
      <c r="O5221" s="341">
        <v>0</v>
      </c>
    </row>
    <row r="5222" spans="1:15" x14ac:dyDescent="0.2">
      <c r="A5222" s="341" t="s">
        <v>9257</v>
      </c>
      <c r="B5222" s="341" t="s">
        <v>9263</v>
      </c>
      <c r="C5222" s="342" t="s">
        <v>6581</v>
      </c>
      <c r="D5222" s="342" t="s">
        <v>6582</v>
      </c>
      <c r="E5222" s="342" t="s">
        <v>9337</v>
      </c>
      <c r="F5222" s="342" t="s">
        <v>6568</v>
      </c>
      <c r="G5222" s="343">
        <v>4.95</v>
      </c>
      <c r="H5222" s="342" t="s">
        <v>6594</v>
      </c>
      <c r="I5222" s="342" t="s">
        <v>6575</v>
      </c>
      <c r="J5222" s="342" t="s">
        <v>6755</v>
      </c>
      <c r="K5222" s="581" t="s">
        <v>8743</v>
      </c>
      <c r="L5222" s="344" t="s">
        <v>4090</v>
      </c>
      <c r="N5222" s="344" t="s">
        <v>4090</v>
      </c>
      <c r="O5222" s="341">
        <v>0</v>
      </c>
    </row>
    <row r="5223" spans="1:15" x14ac:dyDescent="0.2">
      <c r="A5223" s="341" t="s">
        <v>9257</v>
      </c>
      <c r="B5223" s="341" t="s">
        <v>9263</v>
      </c>
      <c r="C5223" s="342" t="s">
        <v>6581</v>
      </c>
      <c r="D5223" s="342" t="s">
        <v>6582</v>
      </c>
      <c r="E5223" s="342" t="s">
        <v>9340</v>
      </c>
      <c r="F5223" s="342" t="s">
        <v>6568</v>
      </c>
      <c r="G5223" s="343">
        <v>7.22</v>
      </c>
      <c r="H5223" s="342" t="s">
        <v>6594</v>
      </c>
      <c r="I5223" s="342" t="s">
        <v>6575</v>
      </c>
      <c r="J5223" s="342" t="s">
        <v>6755</v>
      </c>
      <c r="K5223" s="581" t="s">
        <v>8744</v>
      </c>
      <c r="L5223" s="344" t="s">
        <v>4090</v>
      </c>
      <c r="N5223" s="344" t="s">
        <v>4090</v>
      </c>
      <c r="O5223" s="341">
        <v>0</v>
      </c>
    </row>
    <row r="5224" spans="1:15" x14ac:dyDescent="0.2">
      <c r="A5224" s="341" t="s">
        <v>9257</v>
      </c>
      <c r="B5224" s="341" t="s">
        <v>9263</v>
      </c>
      <c r="C5224" s="342" t="s">
        <v>6581</v>
      </c>
      <c r="D5224" s="342" t="s">
        <v>6582</v>
      </c>
      <c r="E5224" s="342" t="s">
        <v>9340</v>
      </c>
      <c r="F5224" s="342" t="s">
        <v>6568</v>
      </c>
      <c r="G5224" s="343">
        <v>2.04</v>
      </c>
      <c r="H5224" s="342" t="s">
        <v>6594</v>
      </c>
      <c r="I5224" s="342" t="s">
        <v>6575</v>
      </c>
      <c r="J5224" s="342" t="s">
        <v>6755</v>
      </c>
      <c r="K5224" s="581" t="s">
        <v>7288</v>
      </c>
      <c r="L5224" s="344" t="s">
        <v>4090</v>
      </c>
      <c r="N5224" s="344" t="s">
        <v>4090</v>
      </c>
      <c r="O5224" s="341">
        <v>0</v>
      </c>
    </row>
    <row r="5225" spans="1:15" x14ac:dyDescent="0.2">
      <c r="A5225" s="341" t="s">
        <v>9257</v>
      </c>
      <c r="B5225" s="341" t="s">
        <v>9263</v>
      </c>
      <c r="C5225" s="342" t="s">
        <v>8722</v>
      </c>
      <c r="D5225" s="342" t="s">
        <v>6582</v>
      </c>
      <c r="E5225" s="342" t="s">
        <v>9323</v>
      </c>
      <c r="F5225" s="342" t="s">
        <v>6568</v>
      </c>
      <c r="G5225" s="343">
        <v>9.4</v>
      </c>
      <c r="H5225" s="342" t="s">
        <v>6594</v>
      </c>
      <c r="I5225" s="342" t="s">
        <v>6575</v>
      </c>
      <c r="J5225" s="342" t="s">
        <v>6755</v>
      </c>
      <c r="K5225" s="581" t="s">
        <v>8745</v>
      </c>
      <c r="L5225" s="344" t="s">
        <v>4090</v>
      </c>
      <c r="N5225" s="344" t="s">
        <v>4090</v>
      </c>
      <c r="O5225" s="341">
        <v>0</v>
      </c>
    </row>
    <row r="5226" spans="1:15" x14ac:dyDescent="0.2">
      <c r="A5226" s="341" t="s">
        <v>9257</v>
      </c>
      <c r="B5226" s="341" t="s">
        <v>9263</v>
      </c>
      <c r="C5226" s="342" t="s">
        <v>8722</v>
      </c>
      <c r="D5226" s="342" t="s">
        <v>6582</v>
      </c>
      <c r="E5226" s="342" t="s">
        <v>9323</v>
      </c>
      <c r="F5226" s="342" t="s">
        <v>6568</v>
      </c>
      <c r="G5226" s="343">
        <v>5.625</v>
      </c>
      <c r="H5226" s="342" t="s">
        <v>6594</v>
      </c>
      <c r="I5226" s="342" t="s">
        <v>6575</v>
      </c>
      <c r="J5226" s="342" t="s">
        <v>6755</v>
      </c>
      <c r="K5226" s="581" t="s">
        <v>7130</v>
      </c>
      <c r="L5226" s="344" t="s">
        <v>4090</v>
      </c>
      <c r="N5226" s="344" t="s">
        <v>4090</v>
      </c>
      <c r="O5226" s="341">
        <v>0</v>
      </c>
    </row>
    <row r="5227" spans="1:15" x14ac:dyDescent="0.2">
      <c r="A5227" s="341" t="s">
        <v>9257</v>
      </c>
      <c r="B5227" s="341" t="s">
        <v>9263</v>
      </c>
      <c r="C5227" s="342" t="s">
        <v>6581</v>
      </c>
      <c r="D5227" s="342" t="s">
        <v>6582</v>
      </c>
      <c r="E5227" s="342" t="s">
        <v>9319</v>
      </c>
      <c r="F5227" s="342" t="s">
        <v>6568</v>
      </c>
      <c r="G5227" s="343">
        <v>13.200000000000001</v>
      </c>
      <c r="H5227" s="342" t="s">
        <v>6594</v>
      </c>
      <c r="I5227" s="342" t="s">
        <v>6575</v>
      </c>
      <c r="J5227" s="342" t="s">
        <v>6755</v>
      </c>
      <c r="K5227" s="581" t="s">
        <v>8743</v>
      </c>
      <c r="L5227" s="344" t="s">
        <v>4090</v>
      </c>
      <c r="N5227" s="344" t="s">
        <v>4090</v>
      </c>
      <c r="O5227" s="341">
        <v>0</v>
      </c>
    </row>
    <row r="5228" spans="1:15" x14ac:dyDescent="0.2">
      <c r="A5228" s="341" t="s">
        <v>9257</v>
      </c>
      <c r="B5228" s="341" t="s">
        <v>9263</v>
      </c>
      <c r="C5228" s="342" t="s">
        <v>6581</v>
      </c>
      <c r="D5228" s="342" t="s">
        <v>6582</v>
      </c>
      <c r="E5228" s="342" t="s">
        <v>9319</v>
      </c>
      <c r="F5228" s="342" t="s">
        <v>6568</v>
      </c>
      <c r="G5228" s="343">
        <v>7.82</v>
      </c>
      <c r="H5228" s="342" t="s">
        <v>6594</v>
      </c>
      <c r="I5228" s="342" t="s">
        <v>6575</v>
      </c>
      <c r="J5228" s="342" t="s">
        <v>6755</v>
      </c>
      <c r="K5228" s="581" t="s">
        <v>6782</v>
      </c>
      <c r="L5228" s="344" t="s">
        <v>4090</v>
      </c>
      <c r="N5228" s="344" t="s">
        <v>4090</v>
      </c>
      <c r="O5228" s="341">
        <v>0</v>
      </c>
    </row>
    <row r="5229" spans="1:15" x14ac:dyDescent="0.2">
      <c r="A5229" s="341" t="s">
        <v>9257</v>
      </c>
      <c r="B5229" s="341" t="s">
        <v>9263</v>
      </c>
      <c r="C5229" s="342" t="s">
        <v>6581</v>
      </c>
      <c r="D5229" s="342" t="s">
        <v>6582</v>
      </c>
      <c r="E5229" s="342" t="s">
        <v>9324</v>
      </c>
      <c r="F5229" s="342" t="s">
        <v>6568</v>
      </c>
      <c r="G5229" s="343">
        <v>3.1</v>
      </c>
      <c r="H5229" s="342" t="s">
        <v>6594</v>
      </c>
      <c r="I5229" s="342" t="s">
        <v>6575</v>
      </c>
      <c r="J5229" s="342" t="s">
        <v>6755</v>
      </c>
      <c r="K5229" s="581" t="s">
        <v>8374</v>
      </c>
      <c r="L5229" s="344" t="s">
        <v>4090</v>
      </c>
      <c r="N5229" s="344" t="s">
        <v>4090</v>
      </c>
      <c r="O5229" s="341">
        <v>0</v>
      </c>
    </row>
    <row r="5230" spans="1:15" x14ac:dyDescent="0.2">
      <c r="A5230" s="341" t="s">
        <v>9257</v>
      </c>
      <c r="B5230" s="341" t="s">
        <v>9263</v>
      </c>
      <c r="C5230" s="342" t="s">
        <v>6581</v>
      </c>
      <c r="D5230" s="342" t="s">
        <v>6848</v>
      </c>
      <c r="E5230" s="342" t="s">
        <v>9319</v>
      </c>
      <c r="F5230" s="342" t="s">
        <v>6568</v>
      </c>
      <c r="G5230" s="343">
        <v>5</v>
      </c>
      <c r="H5230" s="342" t="s">
        <v>6594</v>
      </c>
      <c r="I5230" s="342" t="s">
        <v>6575</v>
      </c>
      <c r="J5230" s="342" t="s">
        <v>6755</v>
      </c>
      <c r="K5230" s="581" t="s">
        <v>8246</v>
      </c>
      <c r="L5230" s="344" t="s">
        <v>4090</v>
      </c>
      <c r="N5230" s="344" t="s">
        <v>4090</v>
      </c>
      <c r="O5230" s="341">
        <v>0</v>
      </c>
    </row>
    <row r="5231" spans="1:15" x14ac:dyDescent="0.2">
      <c r="A5231" s="341" t="s">
        <v>9257</v>
      </c>
      <c r="B5231" s="341" t="s">
        <v>9263</v>
      </c>
      <c r="C5231" s="342" t="s">
        <v>6581</v>
      </c>
      <c r="D5231" s="342" t="s">
        <v>6582</v>
      </c>
      <c r="E5231" s="342" t="s">
        <v>9334</v>
      </c>
      <c r="F5231" s="342" t="s">
        <v>6568</v>
      </c>
      <c r="G5231" s="343">
        <v>2.8000000000000003</v>
      </c>
      <c r="H5231" s="342" t="s">
        <v>6594</v>
      </c>
      <c r="I5231" s="342" t="s">
        <v>6575</v>
      </c>
      <c r="J5231" s="342" t="s">
        <v>6755</v>
      </c>
      <c r="K5231" s="581" t="s">
        <v>8746</v>
      </c>
      <c r="L5231" s="344" t="s">
        <v>4090</v>
      </c>
      <c r="N5231" s="344" t="s">
        <v>4090</v>
      </c>
      <c r="O5231" s="341">
        <v>0</v>
      </c>
    </row>
    <row r="5232" spans="1:15" x14ac:dyDescent="0.2">
      <c r="A5232" s="341" t="s">
        <v>9257</v>
      </c>
      <c r="B5232" s="341" t="s">
        <v>9263</v>
      </c>
      <c r="C5232" s="342" t="s">
        <v>8722</v>
      </c>
      <c r="D5232" s="342" t="s">
        <v>6582</v>
      </c>
      <c r="E5232" s="342" t="s">
        <v>9340</v>
      </c>
      <c r="F5232" s="342" t="s">
        <v>6568</v>
      </c>
      <c r="G5232" s="343">
        <v>4.2</v>
      </c>
      <c r="H5232" s="342" t="s">
        <v>6594</v>
      </c>
      <c r="I5232" s="342" t="s">
        <v>6575</v>
      </c>
      <c r="J5232" s="342" t="s">
        <v>6755</v>
      </c>
      <c r="K5232" s="581" t="s">
        <v>6940</v>
      </c>
      <c r="L5232" s="344" t="s">
        <v>4090</v>
      </c>
      <c r="N5232" s="344" t="s">
        <v>4090</v>
      </c>
      <c r="O5232" s="341">
        <v>0</v>
      </c>
    </row>
    <row r="5233" spans="1:15" x14ac:dyDescent="0.2">
      <c r="A5233" s="341" t="s">
        <v>9257</v>
      </c>
      <c r="B5233" s="341" t="s">
        <v>9263</v>
      </c>
      <c r="C5233" s="342" t="s">
        <v>8722</v>
      </c>
      <c r="D5233" s="342" t="s">
        <v>6582</v>
      </c>
      <c r="E5233" s="342" t="s">
        <v>9340</v>
      </c>
      <c r="F5233" s="342" t="s">
        <v>6568</v>
      </c>
      <c r="G5233" s="343">
        <v>3.68</v>
      </c>
      <c r="H5233" s="342" t="s">
        <v>6594</v>
      </c>
      <c r="I5233" s="342" t="s">
        <v>6575</v>
      </c>
      <c r="J5233" s="342" t="s">
        <v>6755</v>
      </c>
      <c r="K5233" s="581" t="s">
        <v>7534</v>
      </c>
      <c r="L5233" s="344" t="s">
        <v>4090</v>
      </c>
      <c r="N5233" s="344" t="s">
        <v>4090</v>
      </c>
      <c r="O5233" s="341">
        <v>0</v>
      </c>
    </row>
    <row r="5234" spans="1:15" x14ac:dyDescent="0.2">
      <c r="A5234" s="341" t="s">
        <v>9257</v>
      </c>
      <c r="B5234" s="341" t="s">
        <v>9263</v>
      </c>
      <c r="C5234" s="342" t="s">
        <v>6581</v>
      </c>
      <c r="D5234" s="342" t="s">
        <v>6582</v>
      </c>
      <c r="E5234" s="342" t="s">
        <v>9320</v>
      </c>
      <c r="F5234" s="342" t="s">
        <v>6568</v>
      </c>
      <c r="G5234" s="343">
        <v>3.72</v>
      </c>
      <c r="H5234" s="342" t="s">
        <v>6594</v>
      </c>
      <c r="I5234" s="342" t="s">
        <v>6575</v>
      </c>
      <c r="J5234" s="342" t="s">
        <v>6755</v>
      </c>
      <c r="K5234" s="581" t="s">
        <v>6904</v>
      </c>
      <c r="L5234" s="344" t="s">
        <v>4090</v>
      </c>
      <c r="N5234" s="344" t="s">
        <v>4090</v>
      </c>
      <c r="O5234" s="341">
        <v>0</v>
      </c>
    </row>
    <row r="5235" spans="1:15" x14ac:dyDescent="0.2">
      <c r="A5235" s="341" t="s">
        <v>9257</v>
      </c>
      <c r="B5235" s="341" t="s">
        <v>9263</v>
      </c>
      <c r="C5235" s="342" t="s">
        <v>6581</v>
      </c>
      <c r="D5235" s="342" t="s">
        <v>6582</v>
      </c>
      <c r="E5235" s="342" t="s">
        <v>9325</v>
      </c>
      <c r="F5235" s="342" t="s">
        <v>6568</v>
      </c>
      <c r="G5235" s="343">
        <v>2.0300000000000002</v>
      </c>
      <c r="H5235" s="342" t="s">
        <v>6594</v>
      </c>
      <c r="I5235" s="342" t="s">
        <v>6575</v>
      </c>
      <c r="J5235" s="342" t="s">
        <v>6755</v>
      </c>
      <c r="K5235" s="581" t="s">
        <v>8168</v>
      </c>
      <c r="L5235" s="344" t="s">
        <v>4090</v>
      </c>
      <c r="N5235" s="344" t="s">
        <v>4090</v>
      </c>
      <c r="O5235" s="341">
        <v>0</v>
      </c>
    </row>
    <row r="5236" spans="1:15" x14ac:dyDescent="0.2">
      <c r="A5236" s="341" t="s">
        <v>9257</v>
      </c>
      <c r="B5236" s="341" t="s">
        <v>9263</v>
      </c>
      <c r="C5236" s="342" t="s">
        <v>6581</v>
      </c>
      <c r="D5236" s="342" t="s">
        <v>6582</v>
      </c>
      <c r="E5236" s="342" t="s">
        <v>9324</v>
      </c>
      <c r="F5236" s="342" t="s">
        <v>6568</v>
      </c>
      <c r="G5236" s="343">
        <v>5.43</v>
      </c>
      <c r="H5236" s="342" t="s">
        <v>6594</v>
      </c>
      <c r="I5236" s="342" t="s">
        <v>6575</v>
      </c>
      <c r="J5236" s="342" t="s">
        <v>6755</v>
      </c>
      <c r="K5236" s="581" t="s">
        <v>8747</v>
      </c>
      <c r="L5236" s="344" t="s">
        <v>4090</v>
      </c>
      <c r="N5236" s="344" t="s">
        <v>4090</v>
      </c>
      <c r="O5236" s="341">
        <v>0</v>
      </c>
    </row>
    <row r="5237" spans="1:15" x14ac:dyDescent="0.2">
      <c r="A5237" s="341" t="s">
        <v>9257</v>
      </c>
      <c r="B5237" s="341" t="s">
        <v>9263</v>
      </c>
      <c r="C5237" s="342" t="s">
        <v>6581</v>
      </c>
      <c r="D5237" s="342" t="s">
        <v>6582</v>
      </c>
      <c r="E5237" s="342" t="s">
        <v>9323</v>
      </c>
      <c r="F5237" s="342" t="s">
        <v>6568</v>
      </c>
      <c r="G5237" s="343">
        <v>5.78</v>
      </c>
      <c r="H5237" s="342" t="s">
        <v>6594</v>
      </c>
      <c r="I5237" s="342" t="s">
        <v>6575</v>
      </c>
      <c r="J5237" s="342" t="s">
        <v>6755</v>
      </c>
      <c r="K5237" s="581" t="s">
        <v>8579</v>
      </c>
      <c r="L5237" s="344" t="s">
        <v>4090</v>
      </c>
      <c r="N5237" s="344" t="s">
        <v>4090</v>
      </c>
      <c r="O5237" s="341">
        <v>0</v>
      </c>
    </row>
    <row r="5238" spans="1:15" x14ac:dyDescent="0.2">
      <c r="A5238" s="341" t="s">
        <v>9257</v>
      </c>
      <c r="B5238" s="341" t="s">
        <v>9263</v>
      </c>
      <c r="C5238" s="342" t="s">
        <v>8722</v>
      </c>
      <c r="D5238" s="342" t="s">
        <v>6582</v>
      </c>
      <c r="E5238" s="342" t="s">
        <v>9334</v>
      </c>
      <c r="F5238" s="342" t="s">
        <v>6568</v>
      </c>
      <c r="G5238" s="343">
        <v>3.3000000000000003</v>
      </c>
      <c r="H5238" s="342" t="s">
        <v>6594</v>
      </c>
      <c r="I5238" s="342" t="s">
        <v>6575</v>
      </c>
      <c r="J5238" s="342" t="s">
        <v>6755</v>
      </c>
      <c r="K5238" s="581" t="s">
        <v>8299</v>
      </c>
      <c r="L5238" s="344" t="s">
        <v>4090</v>
      </c>
      <c r="N5238" s="344" t="s">
        <v>4090</v>
      </c>
      <c r="O5238" s="341">
        <v>0</v>
      </c>
    </row>
    <row r="5239" spans="1:15" x14ac:dyDescent="0.2">
      <c r="A5239" s="341" t="s">
        <v>9257</v>
      </c>
      <c r="B5239" s="341" t="s">
        <v>9263</v>
      </c>
      <c r="C5239" s="342" t="s">
        <v>6581</v>
      </c>
      <c r="D5239" s="342" t="s">
        <v>6582</v>
      </c>
      <c r="E5239" s="342" t="s">
        <v>9319</v>
      </c>
      <c r="F5239" s="342" t="s">
        <v>6568</v>
      </c>
      <c r="G5239" s="343">
        <v>6.15</v>
      </c>
      <c r="H5239" s="342" t="s">
        <v>6594</v>
      </c>
      <c r="I5239" s="342" t="s">
        <v>6575</v>
      </c>
      <c r="J5239" s="342" t="s">
        <v>6755</v>
      </c>
      <c r="K5239" s="581" t="s">
        <v>6610</v>
      </c>
      <c r="L5239" s="344" t="s">
        <v>4090</v>
      </c>
      <c r="N5239" s="344" t="s">
        <v>4090</v>
      </c>
      <c r="O5239" s="341">
        <v>0</v>
      </c>
    </row>
    <row r="5240" spans="1:15" x14ac:dyDescent="0.2">
      <c r="A5240" s="341" t="s">
        <v>9257</v>
      </c>
      <c r="B5240" s="341" t="s">
        <v>9263</v>
      </c>
      <c r="C5240" s="342" t="s">
        <v>6581</v>
      </c>
      <c r="D5240" s="342" t="s">
        <v>6582</v>
      </c>
      <c r="E5240" s="342" t="s">
        <v>9334</v>
      </c>
      <c r="F5240" s="342" t="s">
        <v>6568</v>
      </c>
      <c r="G5240" s="343">
        <v>60.49</v>
      </c>
      <c r="H5240" s="342" t="s">
        <v>6594</v>
      </c>
      <c r="I5240" s="342" t="s">
        <v>6575</v>
      </c>
      <c r="J5240" s="342" t="s">
        <v>6755</v>
      </c>
      <c r="K5240" s="581" t="s">
        <v>6839</v>
      </c>
      <c r="L5240" s="344" t="s">
        <v>4090</v>
      </c>
      <c r="N5240" s="344" t="s">
        <v>4090</v>
      </c>
      <c r="O5240" s="341">
        <v>0</v>
      </c>
    </row>
    <row r="5241" spans="1:15" x14ac:dyDescent="0.2">
      <c r="A5241" s="341" t="s">
        <v>9257</v>
      </c>
      <c r="B5241" s="341" t="s">
        <v>9263</v>
      </c>
      <c r="C5241" s="342" t="s">
        <v>6581</v>
      </c>
      <c r="D5241" s="342" t="s">
        <v>6582</v>
      </c>
      <c r="E5241" s="342" t="s">
        <v>9321</v>
      </c>
      <c r="F5241" s="342" t="s">
        <v>6568</v>
      </c>
      <c r="G5241" s="343">
        <v>4.68</v>
      </c>
      <c r="H5241" s="342" t="s">
        <v>6594</v>
      </c>
      <c r="I5241" s="342" t="s">
        <v>6575</v>
      </c>
      <c r="J5241" s="342" t="s">
        <v>6755</v>
      </c>
      <c r="K5241" s="581" t="s">
        <v>7624</v>
      </c>
      <c r="L5241" s="344" t="s">
        <v>4090</v>
      </c>
      <c r="N5241" s="344" t="s">
        <v>4090</v>
      </c>
      <c r="O5241" s="341">
        <v>0</v>
      </c>
    </row>
    <row r="5242" spans="1:15" x14ac:dyDescent="0.2">
      <c r="A5242" s="341" t="s">
        <v>9257</v>
      </c>
      <c r="B5242" s="341" t="s">
        <v>9263</v>
      </c>
      <c r="C5242" s="342" t="s">
        <v>6581</v>
      </c>
      <c r="D5242" s="342" t="s">
        <v>6582</v>
      </c>
      <c r="E5242" s="342" t="s">
        <v>9319</v>
      </c>
      <c r="F5242" s="342" t="s">
        <v>6568</v>
      </c>
      <c r="G5242" s="343">
        <v>4</v>
      </c>
      <c r="H5242" s="342" t="s">
        <v>6594</v>
      </c>
      <c r="I5242" s="342" t="s">
        <v>6575</v>
      </c>
      <c r="J5242" s="342" t="s">
        <v>6755</v>
      </c>
      <c r="K5242" s="581" t="s">
        <v>7263</v>
      </c>
      <c r="L5242" s="344" t="s">
        <v>4090</v>
      </c>
      <c r="N5242" s="344" t="s">
        <v>4090</v>
      </c>
      <c r="O5242" s="341">
        <v>0</v>
      </c>
    </row>
    <row r="5243" spans="1:15" x14ac:dyDescent="0.2">
      <c r="A5243" s="341" t="s">
        <v>9257</v>
      </c>
      <c r="B5243" s="341" t="s">
        <v>9263</v>
      </c>
      <c r="C5243" s="342" t="s">
        <v>6581</v>
      </c>
      <c r="D5243" s="342" t="s">
        <v>6582</v>
      </c>
      <c r="E5243" s="342" t="s">
        <v>9321</v>
      </c>
      <c r="F5243" s="342" t="s">
        <v>6568</v>
      </c>
      <c r="G5243" s="343">
        <v>18.400000000000002</v>
      </c>
      <c r="H5243" s="342" t="s">
        <v>6594</v>
      </c>
      <c r="I5243" s="342" t="s">
        <v>6575</v>
      </c>
      <c r="J5243" s="342" t="s">
        <v>6755</v>
      </c>
      <c r="K5243" s="581" t="s">
        <v>6839</v>
      </c>
      <c r="L5243" s="344" t="s">
        <v>4090</v>
      </c>
      <c r="N5243" s="344" t="s">
        <v>4090</v>
      </c>
      <c r="O5243" s="341">
        <v>0</v>
      </c>
    </row>
    <row r="5244" spans="1:15" x14ac:dyDescent="0.2">
      <c r="A5244" s="341" t="s">
        <v>9257</v>
      </c>
      <c r="B5244" s="341" t="s">
        <v>9263</v>
      </c>
      <c r="C5244" s="342" t="s">
        <v>8722</v>
      </c>
      <c r="D5244" s="342" t="s">
        <v>6582</v>
      </c>
      <c r="E5244" s="342" t="s">
        <v>9325</v>
      </c>
      <c r="F5244" s="342" t="s">
        <v>6568</v>
      </c>
      <c r="G5244" s="343">
        <v>4.59</v>
      </c>
      <c r="H5244" s="342" t="s">
        <v>6594</v>
      </c>
      <c r="I5244" s="342" t="s">
        <v>6575</v>
      </c>
      <c r="J5244" s="342" t="s">
        <v>6755</v>
      </c>
      <c r="K5244" s="581" t="s">
        <v>8748</v>
      </c>
      <c r="L5244" s="344" t="s">
        <v>4090</v>
      </c>
      <c r="N5244" s="344" t="s">
        <v>4090</v>
      </c>
      <c r="O5244" s="341">
        <v>0</v>
      </c>
    </row>
    <row r="5245" spans="1:15" x14ac:dyDescent="0.2">
      <c r="A5245" s="341" t="s">
        <v>9257</v>
      </c>
      <c r="B5245" s="341" t="s">
        <v>9263</v>
      </c>
      <c r="C5245" s="342" t="s">
        <v>8722</v>
      </c>
      <c r="D5245" s="342" t="s">
        <v>6582</v>
      </c>
      <c r="E5245" s="342" t="s">
        <v>9322</v>
      </c>
      <c r="F5245" s="342" t="s">
        <v>6568</v>
      </c>
      <c r="G5245" s="343">
        <v>5.04</v>
      </c>
      <c r="H5245" s="342" t="s">
        <v>6594</v>
      </c>
      <c r="I5245" s="342" t="s">
        <v>6575</v>
      </c>
      <c r="J5245" s="342" t="s">
        <v>6755</v>
      </c>
      <c r="K5245" s="581" t="s">
        <v>8125</v>
      </c>
      <c r="L5245" s="344" t="s">
        <v>4090</v>
      </c>
      <c r="N5245" s="344" t="s">
        <v>4090</v>
      </c>
      <c r="O5245" s="341">
        <v>0</v>
      </c>
    </row>
    <row r="5246" spans="1:15" x14ac:dyDescent="0.2">
      <c r="A5246" s="341" t="s">
        <v>9257</v>
      </c>
      <c r="B5246" s="341" t="s">
        <v>9263</v>
      </c>
      <c r="C5246" s="342" t="s">
        <v>8722</v>
      </c>
      <c r="D5246" s="342" t="s">
        <v>6582</v>
      </c>
      <c r="E5246" s="342" t="s">
        <v>9319</v>
      </c>
      <c r="F5246" s="342" t="s">
        <v>6568</v>
      </c>
      <c r="G5246" s="343">
        <v>8.1</v>
      </c>
      <c r="H5246" s="342" t="s">
        <v>6594</v>
      </c>
      <c r="I5246" s="342" t="s">
        <v>6575</v>
      </c>
      <c r="J5246" s="342" t="s">
        <v>6755</v>
      </c>
      <c r="K5246" s="581" t="s">
        <v>7779</v>
      </c>
      <c r="L5246" s="344" t="s">
        <v>4090</v>
      </c>
      <c r="N5246" s="344" t="s">
        <v>4090</v>
      </c>
      <c r="O5246" s="341">
        <v>0</v>
      </c>
    </row>
    <row r="5247" spans="1:15" x14ac:dyDescent="0.2">
      <c r="A5247" s="341" t="s">
        <v>9257</v>
      </c>
      <c r="B5247" s="341" t="s">
        <v>9263</v>
      </c>
      <c r="C5247" s="342" t="s">
        <v>6581</v>
      </c>
      <c r="D5247" s="342" t="s">
        <v>6582</v>
      </c>
      <c r="E5247" s="342" t="s">
        <v>9331</v>
      </c>
      <c r="F5247" s="342" t="s">
        <v>6568</v>
      </c>
      <c r="G5247" s="343">
        <v>3.06</v>
      </c>
      <c r="H5247" s="342" t="s">
        <v>6594</v>
      </c>
      <c r="I5247" s="342" t="s">
        <v>6575</v>
      </c>
      <c r="J5247" s="342" t="s">
        <v>6755</v>
      </c>
      <c r="K5247" s="581" t="s">
        <v>8749</v>
      </c>
      <c r="L5247" s="344" t="s">
        <v>4090</v>
      </c>
      <c r="N5247" s="344" t="s">
        <v>4090</v>
      </c>
      <c r="O5247" s="341">
        <v>0</v>
      </c>
    </row>
    <row r="5248" spans="1:15" x14ac:dyDescent="0.2">
      <c r="A5248" s="341" t="s">
        <v>9257</v>
      </c>
      <c r="B5248" s="341" t="s">
        <v>9263</v>
      </c>
      <c r="C5248" s="342" t="s">
        <v>6581</v>
      </c>
      <c r="D5248" s="342" t="s">
        <v>6582</v>
      </c>
      <c r="E5248" s="342" t="s">
        <v>9337</v>
      </c>
      <c r="F5248" s="342" t="s">
        <v>6568</v>
      </c>
      <c r="G5248" s="343">
        <v>29.8</v>
      </c>
      <c r="H5248" s="342" t="s">
        <v>6594</v>
      </c>
      <c r="I5248" s="342" t="s">
        <v>6575</v>
      </c>
      <c r="J5248" s="342" t="s">
        <v>6755</v>
      </c>
      <c r="K5248" s="581" t="s">
        <v>7473</v>
      </c>
      <c r="L5248" s="344" t="s">
        <v>4090</v>
      </c>
      <c r="N5248" s="344" t="s">
        <v>4090</v>
      </c>
      <c r="O5248" s="341">
        <v>0</v>
      </c>
    </row>
    <row r="5249" spans="1:15" x14ac:dyDescent="0.2">
      <c r="A5249" s="341" t="s">
        <v>9257</v>
      </c>
      <c r="B5249" s="341" t="s">
        <v>9263</v>
      </c>
      <c r="C5249" s="342" t="s">
        <v>6581</v>
      </c>
      <c r="D5249" s="342" t="s">
        <v>6582</v>
      </c>
      <c r="E5249" s="342" t="s">
        <v>9334</v>
      </c>
      <c r="F5249" s="342" t="s">
        <v>6568</v>
      </c>
      <c r="G5249" s="343">
        <v>11.05</v>
      </c>
      <c r="H5249" s="342" t="s">
        <v>6594</v>
      </c>
      <c r="I5249" s="342" t="s">
        <v>6575</v>
      </c>
      <c r="J5249" s="342" t="s">
        <v>6755</v>
      </c>
      <c r="K5249" s="581" t="s">
        <v>7870</v>
      </c>
      <c r="L5249" s="344" t="s">
        <v>4090</v>
      </c>
      <c r="N5249" s="344" t="s">
        <v>4090</v>
      </c>
      <c r="O5249" s="341">
        <v>0</v>
      </c>
    </row>
    <row r="5250" spans="1:15" x14ac:dyDescent="0.2">
      <c r="A5250" s="341" t="s">
        <v>9257</v>
      </c>
      <c r="B5250" s="341" t="s">
        <v>9263</v>
      </c>
      <c r="C5250" s="342" t="s">
        <v>8722</v>
      </c>
      <c r="D5250" s="342" t="s">
        <v>6582</v>
      </c>
      <c r="E5250" s="342" t="s">
        <v>9326</v>
      </c>
      <c r="F5250" s="342" t="s">
        <v>6568</v>
      </c>
      <c r="G5250" s="343">
        <v>6.48</v>
      </c>
      <c r="H5250" s="342" t="s">
        <v>6594</v>
      </c>
      <c r="I5250" s="342" t="s">
        <v>6575</v>
      </c>
      <c r="J5250" s="342" t="s">
        <v>6755</v>
      </c>
      <c r="K5250" s="581" t="s">
        <v>7781</v>
      </c>
      <c r="L5250" s="344" t="s">
        <v>4090</v>
      </c>
      <c r="N5250" s="344" t="s">
        <v>4090</v>
      </c>
      <c r="O5250" s="341">
        <v>0</v>
      </c>
    </row>
    <row r="5251" spans="1:15" x14ac:dyDescent="0.2">
      <c r="A5251" s="341" t="s">
        <v>9257</v>
      </c>
      <c r="B5251" s="341" t="s">
        <v>9263</v>
      </c>
      <c r="C5251" s="342" t="s">
        <v>6581</v>
      </c>
      <c r="D5251" s="342" t="s">
        <v>6582</v>
      </c>
      <c r="E5251" s="342" t="s">
        <v>9321</v>
      </c>
      <c r="F5251" s="342" t="s">
        <v>6568</v>
      </c>
      <c r="G5251" s="343">
        <v>6.4</v>
      </c>
      <c r="H5251" s="342" t="s">
        <v>6594</v>
      </c>
      <c r="I5251" s="342" t="s">
        <v>6575</v>
      </c>
      <c r="J5251" s="342" t="s">
        <v>6755</v>
      </c>
      <c r="K5251" s="581" t="s">
        <v>6891</v>
      </c>
      <c r="L5251" s="344" t="s">
        <v>4090</v>
      </c>
      <c r="N5251" s="344" t="s">
        <v>4090</v>
      </c>
      <c r="O5251" s="341">
        <v>0</v>
      </c>
    </row>
    <row r="5252" spans="1:15" x14ac:dyDescent="0.2">
      <c r="A5252" s="341" t="s">
        <v>9257</v>
      </c>
      <c r="B5252" s="341" t="s">
        <v>9263</v>
      </c>
      <c r="C5252" s="342" t="s">
        <v>6581</v>
      </c>
      <c r="D5252" s="342" t="s">
        <v>6582</v>
      </c>
      <c r="E5252" s="342" t="s">
        <v>9325</v>
      </c>
      <c r="F5252" s="342" t="s">
        <v>6568</v>
      </c>
      <c r="G5252" s="343">
        <v>13.86</v>
      </c>
      <c r="H5252" s="342" t="s">
        <v>6594</v>
      </c>
      <c r="I5252" s="342" t="s">
        <v>6575</v>
      </c>
      <c r="J5252" s="342" t="s">
        <v>6755</v>
      </c>
      <c r="K5252" s="581" t="s">
        <v>7284</v>
      </c>
      <c r="L5252" s="344" t="s">
        <v>4090</v>
      </c>
      <c r="N5252" s="344" t="s">
        <v>4090</v>
      </c>
      <c r="O5252" s="341">
        <v>0</v>
      </c>
    </row>
    <row r="5253" spans="1:15" x14ac:dyDescent="0.2">
      <c r="A5253" s="341" t="s">
        <v>9257</v>
      </c>
      <c r="B5253" s="341" t="s">
        <v>9263</v>
      </c>
      <c r="C5253" s="342" t="s">
        <v>6581</v>
      </c>
      <c r="D5253" s="342" t="s">
        <v>6582</v>
      </c>
      <c r="E5253" s="342" t="s">
        <v>9321</v>
      </c>
      <c r="F5253" s="342" t="s">
        <v>6568</v>
      </c>
      <c r="G5253" s="343">
        <v>1.75</v>
      </c>
      <c r="H5253" s="342" t="s">
        <v>6594</v>
      </c>
      <c r="I5253" s="342" t="s">
        <v>6575</v>
      </c>
      <c r="J5253" s="342" t="s">
        <v>6755</v>
      </c>
      <c r="K5253" s="581" t="s">
        <v>7783</v>
      </c>
      <c r="L5253" s="344" t="s">
        <v>4090</v>
      </c>
      <c r="N5253" s="344" t="s">
        <v>4090</v>
      </c>
      <c r="O5253" s="341">
        <v>0</v>
      </c>
    </row>
    <row r="5254" spans="1:15" x14ac:dyDescent="0.2">
      <c r="A5254" s="341" t="s">
        <v>9257</v>
      </c>
      <c r="B5254" s="341" t="s">
        <v>9263</v>
      </c>
      <c r="C5254" s="342" t="s">
        <v>8722</v>
      </c>
      <c r="D5254" s="342" t="s">
        <v>6582</v>
      </c>
      <c r="E5254" s="342" t="s">
        <v>9321</v>
      </c>
      <c r="F5254" s="342" t="s">
        <v>6568</v>
      </c>
      <c r="G5254" s="343">
        <v>5.6000000000000005</v>
      </c>
      <c r="H5254" s="342" t="s">
        <v>6594</v>
      </c>
      <c r="I5254" s="342" t="s">
        <v>6575</v>
      </c>
      <c r="J5254" s="342" t="s">
        <v>6755</v>
      </c>
      <c r="K5254" s="581" t="s">
        <v>7531</v>
      </c>
      <c r="L5254" s="344" t="s">
        <v>4090</v>
      </c>
      <c r="N5254" s="344" t="s">
        <v>4090</v>
      </c>
      <c r="O5254" s="341">
        <v>0</v>
      </c>
    </row>
    <row r="5255" spans="1:15" x14ac:dyDescent="0.2">
      <c r="A5255" s="341" t="s">
        <v>9257</v>
      </c>
      <c r="B5255" s="341" t="s">
        <v>9263</v>
      </c>
      <c r="C5255" s="342" t="s">
        <v>6581</v>
      </c>
      <c r="D5255" s="342" t="s">
        <v>6582</v>
      </c>
      <c r="E5255" s="342" t="s">
        <v>9319</v>
      </c>
      <c r="F5255" s="342" t="s">
        <v>6568</v>
      </c>
      <c r="G5255" s="343">
        <v>6.75</v>
      </c>
      <c r="H5255" s="342" t="s">
        <v>6594</v>
      </c>
      <c r="I5255" s="342" t="s">
        <v>6575</v>
      </c>
      <c r="J5255" s="342" t="s">
        <v>6755</v>
      </c>
      <c r="K5255" s="581" t="s">
        <v>8378</v>
      </c>
      <c r="L5255" s="344" t="s">
        <v>4090</v>
      </c>
      <c r="N5255" s="344" t="s">
        <v>4090</v>
      </c>
      <c r="O5255" s="341">
        <v>0</v>
      </c>
    </row>
    <row r="5256" spans="1:15" x14ac:dyDescent="0.2">
      <c r="A5256" s="341" t="s">
        <v>9257</v>
      </c>
      <c r="B5256" s="341" t="s">
        <v>9263</v>
      </c>
      <c r="C5256" s="342" t="s">
        <v>6581</v>
      </c>
      <c r="D5256" s="342" t="s">
        <v>6582</v>
      </c>
      <c r="E5256" s="342" t="s">
        <v>9319</v>
      </c>
      <c r="F5256" s="342" t="s">
        <v>6568</v>
      </c>
      <c r="G5256" s="343">
        <v>6.72</v>
      </c>
      <c r="H5256" s="342" t="s">
        <v>6594</v>
      </c>
      <c r="I5256" s="342" t="s">
        <v>6575</v>
      </c>
      <c r="J5256" s="342" t="s">
        <v>6755</v>
      </c>
      <c r="K5256" s="581" t="s">
        <v>8179</v>
      </c>
      <c r="L5256" s="344" t="s">
        <v>4090</v>
      </c>
      <c r="N5256" s="344" t="s">
        <v>4090</v>
      </c>
      <c r="O5256" s="341">
        <v>0</v>
      </c>
    </row>
    <row r="5257" spans="1:15" x14ac:dyDescent="0.2">
      <c r="A5257" s="341" t="s">
        <v>9257</v>
      </c>
      <c r="B5257" s="341" t="s">
        <v>9263</v>
      </c>
      <c r="C5257" s="342" t="s">
        <v>6581</v>
      </c>
      <c r="D5257" s="342" t="s">
        <v>6582</v>
      </c>
      <c r="E5257" s="342" t="s">
        <v>9334</v>
      </c>
      <c r="F5257" s="342" t="s">
        <v>6568</v>
      </c>
      <c r="G5257" s="343">
        <v>10.35</v>
      </c>
      <c r="H5257" s="342" t="s">
        <v>6594</v>
      </c>
      <c r="I5257" s="342" t="s">
        <v>6575</v>
      </c>
      <c r="J5257" s="342" t="s">
        <v>6755</v>
      </c>
      <c r="K5257" s="581" t="s">
        <v>8750</v>
      </c>
      <c r="L5257" s="344" t="s">
        <v>4090</v>
      </c>
      <c r="N5257" s="344" t="s">
        <v>4090</v>
      </c>
      <c r="O5257" s="341">
        <v>0</v>
      </c>
    </row>
    <row r="5258" spans="1:15" x14ac:dyDescent="0.2">
      <c r="A5258" s="341" t="s">
        <v>9257</v>
      </c>
      <c r="B5258" s="341" t="s">
        <v>9263</v>
      </c>
      <c r="C5258" s="342" t="s">
        <v>8722</v>
      </c>
      <c r="D5258" s="342" t="s">
        <v>6582</v>
      </c>
      <c r="E5258" s="342" t="s">
        <v>9333</v>
      </c>
      <c r="F5258" s="342" t="s">
        <v>6568</v>
      </c>
      <c r="G5258" s="343">
        <v>5.0600000000000005</v>
      </c>
      <c r="H5258" s="342" t="s">
        <v>6594</v>
      </c>
      <c r="I5258" s="342" t="s">
        <v>6575</v>
      </c>
      <c r="J5258" s="342" t="s">
        <v>6755</v>
      </c>
      <c r="K5258" s="581" t="s">
        <v>7926</v>
      </c>
      <c r="L5258" s="344" t="s">
        <v>4090</v>
      </c>
      <c r="N5258" s="344" t="s">
        <v>4090</v>
      </c>
      <c r="O5258" s="341">
        <v>0</v>
      </c>
    </row>
    <row r="5259" spans="1:15" x14ac:dyDescent="0.2">
      <c r="A5259" s="341" t="s">
        <v>9257</v>
      </c>
      <c r="B5259" s="341" t="s">
        <v>9263</v>
      </c>
      <c r="C5259" s="342" t="s">
        <v>6581</v>
      </c>
      <c r="D5259" s="342" t="s">
        <v>6582</v>
      </c>
      <c r="E5259" s="342" t="s">
        <v>9325</v>
      </c>
      <c r="F5259" s="342" t="s">
        <v>6568</v>
      </c>
      <c r="G5259" s="343">
        <v>3.96</v>
      </c>
      <c r="H5259" s="342" t="s">
        <v>6594</v>
      </c>
      <c r="I5259" s="342" t="s">
        <v>6575</v>
      </c>
      <c r="J5259" s="342" t="s">
        <v>6755</v>
      </c>
      <c r="K5259" s="581" t="s">
        <v>8072</v>
      </c>
      <c r="L5259" s="344" t="s">
        <v>4090</v>
      </c>
      <c r="N5259" s="344" t="s">
        <v>4090</v>
      </c>
      <c r="O5259" s="341">
        <v>0</v>
      </c>
    </row>
    <row r="5260" spans="1:15" x14ac:dyDescent="0.2">
      <c r="A5260" s="341" t="s">
        <v>9257</v>
      </c>
      <c r="B5260" s="341" t="s">
        <v>9263</v>
      </c>
      <c r="C5260" s="342" t="s">
        <v>6581</v>
      </c>
      <c r="D5260" s="342" t="s">
        <v>6582</v>
      </c>
      <c r="E5260" s="342" t="s">
        <v>9337</v>
      </c>
      <c r="F5260" s="342" t="s">
        <v>6568</v>
      </c>
      <c r="G5260" s="343">
        <v>4.76</v>
      </c>
      <c r="H5260" s="342" t="s">
        <v>6594</v>
      </c>
      <c r="I5260" s="342" t="s">
        <v>6575</v>
      </c>
      <c r="J5260" s="342" t="s">
        <v>6755</v>
      </c>
      <c r="K5260" s="581" t="s">
        <v>8751</v>
      </c>
      <c r="L5260" s="344" t="s">
        <v>4090</v>
      </c>
      <c r="N5260" s="344" t="s">
        <v>4090</v>
      </c>
      <c r="O5260" s="341">
        <v>0</v>
      </c>
    </row>
    <row r="5261" spans="1:15" x14ac:dyDescent="0.2">
      <c r="A5261" s="341" t="s">
        <v>9257</v>
      </c>
      <c r="B5261" s="341" t="s">
        <v>9263</v>
      </c>
      <c r="C5261" s="342" t="s">
        <v>6581</v>
      </c>
      <c r="D5261" s="342" t="s">
        <v>6582</v>
      </c>
      <c r="E5261" s="342" t="s">
        <v>9323</v>
      </c>
      <c r="F5261" s="342" t="s">
        <v>6568</v>
      </c>
      <c r="G5261" s="343">
        <v>16.7</v>
      </c>
      <c r="H5261" s="342" t="s">
        <v>6594</v>
      </c>
      <c r="I5261" s="342" t="s">
        <v>6575</v>
      </c>
      <c r="J5261" s="342" t="s">
        <v>6755</v>
      </c>
      <c r="K5261" s="581" t="s">
        <v>7330</v>
      </c>
      <c r="L5261" s="344" t="s">
        <v>4090</v>
      </c>
      <c r="N5261" s="344" t="s">
        <v>4090</v>
      </c>
      <c r="O5261" s="341">
        <v>0</v>
      </c>
    </row>
    <row r="5262" spans="1:15" x14ac:dyDescent="0.2">
      <c r="A5262" s="341" t="s">
        <v>9257</v>
      </c>
      <c r="B5262" s="341" t="s">
        <v>9263</v>
      </c>
      <c r="C5262" s="342" t="s">
        <v>6581</v>
      </c>
      <c r="D5262" s="342" t="s">
        <v>6582</v>
      </c>
      <c r="E5262" s="342" t="s">
        <v>9326</v>
      </c>
      <c r="F5262" s="342" t="s">
        <v>6568</v>
      </c>
      <c r="G5262" s="343">
        <v>8.75</v>
      </c>
      <c r="H5262" s="342" t="s">
        <v>6594</v>
      </c>
      <c r="I5262" s="342" t="s">
        <v>6575</v>
      </c>
      <c r="J5262" s="342" t="s">
        <v>6755</v>
      </c>
      <c r="K5262" s="581" t="s">
        <v>8445</v>
      </c>
      <c r="L5262" s="344" t="s">
        <v>4090</v>
      </c>
      <c r="N5262" s="344" t="s">
        <v>4090</v>
      </c>
      <c r="O5262" s="341">
        <v>0</v>
      </c>
    </row>
    <row r="5263" spans="1:15" x14ac:dyDescent="0.2">
      <c r="A5263" s="341" t="s">
        <v>9257</v>
      </c>
      <c r="B5263" s="341" t="s">
        <v>9263</v>
      </c>
      <c r="C5263" s="342" t="s">
        <v>6581</v>
      </c>
      <c r="D5263" s="342" t="s">
        <v>6582</v>
      </c>
      <c r="E5263" s="342" t="s">
        <v>9320</v>
      </c>
      <c r="F5263" s="342" t="s">
        <v>6568</v>
      </c>
      <c r="G5263" s="343">
        <v>4.8600000000000003</v>
      </c>
      <c r="H5263" s="342" t="s">
        <v>6594</v>
      </c>
      <c r="I5263" s="342" t="s">
        <v>6575</v>
      </c>
      <c r="J5263" s="342" t="s">
        <v>6755</v>
      </c>
      <c r="K5263" s="581" t="s">
        <v>7327</v>
      </c>
      <c r="L5263" s="344" t="s">
        <v>4090</v>
      </c>
      <c r="N5263" s="344" t="s">
        <v>4090</v>
      </c>
      <c r="O5263" s="341">
        <v>0</v>
      </c>
    </row>
    <row r="5264" spans="1:15" x14ac:dyDescent="0.2">
      <c r="A5264" s="341" t="s">
        <v>9257</v>
      </c>
      <c r="B5264" s="341" t="s">
        <v>9263</v>
      </c>
      <c r="C5264" s="342" t="s">
        <v>6581</v>
      </c>
      <c r="D5264" s="342" t="s">
        <v>6582</v>
      </c>
      <c r="E5264" s="342" t="s">
        <v>9334</v>
      </c>
      <c r="F5264" s="342" t="s">
        <v>6568</v>
      </c>
      <c r="G5264" s="343">
        <v>10.8</v>
      </c>
      <c r="H5264" s="342" t="s">
        <v>6594</v>
      </c>
      <c r="I5264" s="342" t="s">
        <v>6575</v>
      </c>
      <c r="J5264" s="342" t="s">
        <v>6755</v>
      </c>
      <c r="K5264" s="581" t="s">
        <v>7327</v>
      </c>
      <c r="L5264" s="344" t="s">
        <v>4090</v>
      </c>
      <c r="N5264" s="344" t="s">
        <v>4090</v>
      </c>
      <c r="O5264" s="341">
        <v>0</v>
      </c>
    </row>
    <row r="5265" spans="1:15" x14ac:dyDescent="0.2">
      <c r="A5265" s="341" t="s">
        <v>9257</v>
      </c>
      <c r="B5265" s="341" t="s">
        <v>9263</v>
      </c>
      <c r="C5265" s="342" t="s">
        <v>6581</v>
      </c>
      <c r="D5265" s="342" t="s">
        <v>6582</v>
      </c>
      <c r="E5265" s="342" t="s">
        <v>9321</v>
      </c>
      <c r="F5265" s="342" t="s">
        <v>6568</v>
      </c>
      <c r="G5265" s="343">
        <v>17.850000000000001</v>
      </c>
      <c r="H5265" s="342" t="s">
        <v>6594</v>
      </c>
      <c r="I5265" s="342" t="s">
        <v>6575</v>
      </c>
      <c r="J5265" s="342" t="s">
        <v>6755</v>
      </c>
      <c r="K5265" s="581" t="s">
        <v>8752</v>
      </c>
      <c r="L5265" s="344" t="s">
        <v>4090</v>
      </c>
      <c r="N5265" s="344" t="s">
        <v>4090</v>
      </c>
      <c r="O5265" s="341">
        <v>0</v>
      </c>
    </row>
    <row r="5266" spans="1:15" x14ac:dyDescent="0.2">
      <c r="A5266" s="341" t="s">
        <v>9257</v>
      </c>
      <c r="B5266" s="341" t="s">
        <v>9263</v>
      </c>
      <c r="C5266" s="342" t="s">
        <v>6581</v>
      </c>
      <c r="D5266" s="342" t="s">
        <v>6582</v>
      </c>
      <c r="E5266" s="342" t="s">
        <v>9325</v>
      </c>
      <c r="F5266" s="342" t="s">
        <v>6568</v>
      </c>
      <c r="G5266" s="343">
        <v>3.91</v>
      </c>
      <c r="H5266" s="342" t="s">
        <v>6594</v>
      </c>
      <c r="I5266" s="342" t="s">
        <v>6575</v>
      </c>
      <c r="J5266" s="342" t="s">
        <v>6755</v>
      </c>
      <c r="K5266" s="581" t="s">
        <v>8447</v>
      </c>
      <c r="L5266" s="344" t="s">
        <v>4090</v>
      </c>
      <c r="N5266" s="344" t="s">
        <v>4090</v>
      </c>
      <c r="O5266" s="341">
        <v>0</v>
      </c>
    </row>
    <row r="5267" spans="1:15" x14ac:dyDescent="0.2">
      <c r="A5267" s="341" t="s">
        <v>9257</v>
      </c>
      <c r="B5267" s="341" t="s">
        <v>9263</v>
      </c>
      <c r="C5267" s="342" t="s">
        <v>6581</v>
      </c>
      <c r="D5267" s="342" t="s">
        <v>6582</v>
      </c>
      <c r="E5267" s="342" t="s">
        <v>9322</v>
      </c>
      <c r="F5267" s="342" t="s">
        <v>6568</v>
      </c>
      <c r="G5267" s="343">
        <v>4.4649999999999999</v>
      </c>
      <c r="H5267" s="342" t="s">
        <v>6594</v>
      </c>
      <c r="I5267" s="342" t="s">
        <v>6575</v>
      </c>
      <c r="J5267" s="342" t="s">
        <v>6755</v>
      </c>
      <c r="K5267" s="581" t="s">
        <v>8085</v>
      </c>
      <c r="L5267" s="344" t="s">
        <v>4090</v>
      </c>
      <c r="N5267" s="344" t="s">
        <v>4090</v>
      </c>
      <c r="O5267" s="341">
        <v>0</v>
      </c>
    </row>
    <row r="5268" spans="1:15" x14ac:dyDescent="0.2">
      <c r="A5268" s="341" t="s">
        <v>9257</v>
      </c>
      <c r="B5268" s="341" t="s">
        <v>9263</v>
      </c>
      <c r="C5268" s="342" t="s">
        <v>6581</v>
      </c>
      <c r="D5268" s="342" t="s">
        <v>6582</v>
      </c>
      <c r="E5268" s="342" t="s">
        <v>9325</v>
      </c>
      <c r="F5268" s="342" t="s">
        <v>6568</v>
      </c>
      <c r="G5268" s="343">
        <v>7.92</v>
      </c>
      <c r="H5268" s="342" t="s">
        <v>6594</v>
      </c>
      <c r="I5268" s="342" t="s">
        <v>6575</v>
      </c>
      <c r="J5268" s="342" t="s">
        <v>6755</v>
      </c>
      <c r="K5268" s="581" t="s">
        <v>7352</v>
      </c>
      <c r="L5268" s="344" t="s">
        <v>4090</v>
      </c>
      <c r="N5268" s="344" t="s">
        <v>4090</v>
      </c>
      <c r="O5268" s="341">
        <v>0</v>
      </c>
    </row>
    <row r="5269" spans="1:15" x14ac:dyDescent="0.2">
      <c r="A5269" s="341" t="s">
        <v>9257</v>
      </c>
      <c r="B5269" s="341" t="s">
        <v>9263</v>
      </c>
      <c r="C5269" s="342" t="s">
        <v>6581</v>
      </c>
      <c r="D5269" s="342" t="s">
        <v>6582</v>
      </c>
      <c r="E5269" s="342" t="s">
        <v>9323</v>
      </c>
      <c r="F5269" s="342" t="s">
        <v>6568</v>
      </c>
      <c r="G5269" s="343">
        <v>6.9</v>
      </c>
      <c r="H5269" s="342" t="s">
        <v>6594</v>
      </c>
      <c r="I5269" s="342" t="s">
        <v>6575</v>
      </c>
      <c r="J5269" s="342" t="s">
        <v>6755</v>
      </c>
      <c r="K5269" s="581" t="s">
        <v>7358</v>
      </c>
      <c r="L5269" s="344" t="s">
        <v>4090</v>
      </c>
      <c r="N5269" s="344" t="s">
        <v>4090</v>
      </c>
      <c r="O5269" s="341">
        <v>0</v>
      </c>
    </row>
    <row r="5270" spans="1:15" x14ac:dyDescent="0.2">
      <c r="A5270" s="341" t="s">
        <v>9257</v>
      </c>
      <c r="B5270" s="341" t="s">
        <v>9263</v>
      </c>
      <c r="C5270" s="342" t="s">
        <v>6581</v>
      </c>
      <c r="D5270" s="342" t="s">
        <v>6582</v>
      </c>
      <c r="E5270" s="342" t="s">
        <v>9255</v>
      </c>
      <c r="F5270" s="342" t="s">
        <v>6568</v>
      </c>
      <c r="G5270" s="343">
        <v>9.2000000000000011</v>
      </c>
      <c r="H5270" s="342" t="s">
        <v>6594</v>
      </c>
      <c r="I5270" s="342" t="s">
        <v>6575</v>
      </c>
      <c r="J5270" s="342" t="s">
        <v>6755</v>
      </c>
      <c r="K5270" s="581" t="s">
        <v>8753</v>
      </c>
      <c r="L5270" s="344" t="s">
        <v>4090</v>
      </c>
      <c r="N5270" s="344" t="s">
        <v>4090</v>
      </c>
      <c r="O5270" s="341">
        <v>0</v>
      </c>
    </row>
    <row r="5271" spans="1:15" x14ac:dyDescent="0.2">
      <c r="A5271" s="341" t="s">
        <v>9257</v>
      </c>
      <c r="B5271" s="341" t="s">
        <v>9263</v>
      </c>
      <c r="C5271" s="342" t="s">
        <v>6581</v>
      </c>
      <c r="D5271" s="342" t="s">
        <v>6582</v>
      </c>
      <c r="E5271" s="342" t="s">
        <v>9325</v>
      </c>
      <c r="F5271" s="342" t="s">
        <v>6568</v>
      </c>
      <c r="G5271" s="343">
        <v>6.84</v>
      </c>
      <c r="H5271" s="342" t="s">
        <v>6594</v>
      </c>
      <c r="I5271" s="342" t="s">
        <v>6575</v>
      </c>
      <c r="J5271" s="342" t="s">
        <v>6755</v>
      </c>
      <c r="K5271" s="581" t="s">
        <v>7352</v>
      </c>
      <c r="L5271" s="344" t="s">
        <v>4090</v>
      </c>
      <c r="N5271" s="344" t="s">
        <v>4090</v>
      </c>
      <c r="O5271" s="341">
        <v>0</v>
      </c>
    </row>
    <row r="5272" spans="1:15" x14ac:dyDescent="0.2">
      <c r="A5272" s="341" t="s">
        <v>9257</v>
      </c>
      <c r="B5272" s="341" t="s">
        <v>9263</v>
      </c>
      <c r="C5272" s="342" t="s">
        <v>6581</v>
      </c>
      <c r="D5272" s="342" t="s">
        <v>6582</v>
      </c>
      <c r="E5272" s="342" t="s">
        <v>9337</v>
      </c>
      <c r="F5272" s="342" t="s">
        <v>6568</v>
      </c>
      <c r="G5272" s="343">
        <v>7.0200000000000005</v>
      </c>
      <c r="H5272" s="342" t="s">
        <v>6594</v>
      </c>
      <c r="I5272" s="342" t="s">
        <v>6575</v>
      </c>
      <c r="J5272" s="342" t="s">
        <v>6755</v>
      </c>
      <c r="K5272" s="581" t="s">
        <v>8450</v>
      </c>
      <c r="L5272" s="344" t="s">
        <v>4090</v>
      </c>
      <c r="N5272" s="344" t="s">
        <v>4090</v>
      </c>
      <c r="O5272" s="341">
        <v>0</v>
      </c>
    </row>
    <row r="5273" spans="1:15" x14ac:dyDescent="0.2">
      <c r="A5273" s="341" t="s">
        <v>9257</v>
      </c>
      <c r="B5273" s="341" t="s">
        <v>9263</v>
      </c>
      <c r="C5273" s="342" t="s">
        <v>6581</v>
      </c>
      <c r="D5273" s="342" t="s">
        <v>6582</v>
      </c>
      <c r="E5273" s="342" t="s">
        <v>9325</v>
      </c>
      <c r="F5273" s="342" t="s">
        <v>6568</v>
      </c>
      <c r="G5273" s="343">
        <v>5.0600000000000005</v>
      </c>
      <c r="H5273" s="342" t="s">
        <v>6594</v>
      </c>
      <c r="I5273" s="342" t="s">
        <v>6575</v>
      </c>
      <c r="J5273" s="342" t="s">
        <v>6755</v>
      </c>
      <c r="K5273" s="581" t="s">
        <v>7935</v>
      </c>
      <c r="L5273" s="344" t="s">
        <v>4090</v>
      </c>
      <c r="N5273" s="344" t="s">
        <v>4090</v>
      </c>
      <c r="O5273" s="341">
        <v>0</v>
      </c>
    </row>
    <row r="5274" spans="1:15" x14ac:dyDescent="0.2">
      <c r="A5274" s="341" t="s">
        <v>9257</v>
      </c>
      <c r="B5274" s="341" t="s">
        <v>9263</v>
      </c>
      <c r="C5274" s="342" t="s">
        <v>6581</v>
      </c>
      <c r="D5274" s="342" t="s">
        <v>6582</v>
      </c>
      <c r="E5274" s="342" t="s">
        <v>9320</v>
      </c>
      <c r="F5274" s="342" t="s">
        <v>6568</v>
      </c>
      <c r="G5274" s="343">
        <v>4.8</v>
      </c>
      <c r="H5274" s="342" t="s">
        <v>6594</v>
      </c>
      <c r="I5274" s="342" t="s">
        <v>6575</v>
      </c>
      <c r="J5274" s="342" t="s">
        <v>6755</v>
      </c>
      <c r="K5274" s="581" t="s">
        <v>7482</v>
      </c>
      <c r="L5274" s="344" t="s">
        <v>4090</v>
      </c>
      <c r="N5274" s="344" t="s">
        <v>4090</v>
      </c>
      <c r="O5274" s="341">
        <v>0</v>
      </c>
    </row>
    <row r="5275" spans="1:15" x14ac:dyDescent="0.2">
      <c r="A5275" s="341" t="s">
        <v>9257</v>
      </c>
      <c r="B5275" s="341" t="s">
        <v>9263</v>
      </c>
      <c r="C5275" s="342" t="s">
        <v>6581</v>
      </c>
      <c r="D5275" s="342" t="s">
        <v>6582</v>
      </c>
      <c r="E5275" s="342" t="s">
        <v>9340</v>
      </c>
      <c r="F5275" s="342" t="s">
        <v>6568</v>
      </c>
      <c r="G5275" s="343">
        <v>8.1</v>
      </c>
      <c r="H5275" s="342" t="s">
        <v>6594</v>
      </c>
      <c r="I5275" s="342" t="s">
        <v>6575</v>
      </c>
      <c r="J5275" s="342" t="s">
        <v>6755</v>
      </c>
      <c r="K5275" s="581" t="s">
        <v>7363</v>
      </c>
      <c r="L5275" s="344" t="s">
        <v>4090</v>
      </c>
      <c r="N5275" s="344" t="s">
        <v>4090</v>
      </c>
      <c r="O5275" s="341">
        <v>0</v>
      </c>
    </row>
    <row r="5276" spans="1:15" x14ac:dyDescent="0.2">
      <c r="A5276" s="341" t="s">
        <v>9257</v>
      </c>
      <c r="B5276" s="341" t="s">
        <v>9263</v>
      </c>
      <c r="C5276" s="342" t="s">
        <v>6581</v>
      </c>
      <c r="D5276" s="342" t="s">
        <v>6582</v>
      </c>
      <c r="E5276" s="342" t="s">
        <v>9324</v>
      </c>
      <c r="F5276" s="342" t="s">
        <v>6568</v>
      </c>
      <c r="G5276" s="343">
        <v>3.33</v>
      </c>
      <c r="H5276" s="342" t="s">
        <v>6594</v>
      </c>
      <c r="I5276" s="342" t="s">
        <v>6575</v>
      </c>
      <c r="J5276" s="342" t="s">
        <v>6755</v>
      </c>
      <c r="K5276" s="581" t="s">
        <v>8096</v>
      </c>
      <c r="L5276" s="344" t="s">
        <v>4090</v>
      </c>
      <c r="N5276" s="344" t="s">
        <v>4090</v>
      </c>
      <c r="O5276" s="341">
        <v>0</v>
      </c>
    </row>
    <row r="5277" spans="1:15" x14ac:dyDescent="0.2">
      <c r="A5277" s="341" t="s">
        <v>9257</v>
      </c>
      <c r="B5277" s="341" t="s">
        <v>9263</v>
      </c>
      <c r="C5277" s="342" t="s">
        <v>8722</v>
      </c>
      <c r="D5277" s="342" t="s">
        <v>6582</v>
      </c>
      <c r="E5277" s="342" t="s">
        <v>9323</v>
      </c>
      <c r="F5277" s="342" t="s">
        <v>6568</v>
      </c>
      <c r="G5277" s="343">
        <v>5.29</v>
      </c>
      <c r="H5277" s="342" t="s">
        <v>6594</v>
      </c>
      <c r="I5277" s="342" t="s">
        <v>6575</v>
      </c>
      <c r="J5277" s="342" t="s">
        <v>6755</v>
      </c>
      <c r="K5277" s="581" t="s">
        <v>6835</v>
      </c>
      <c r="L5277" s="344" t="s">
        <v>4090</v>
      </c>
      <c r="N5277" s="344" t="s">
        <v>4090</v>
      </c>
      <c r="O5277" s="341">
        <v>0</v>
      </c>
    </row>
    <row r="5278" spans="1:15" x14ac:dyDescent="0.2">
      <c r="A5278" s="341" t="s">
        <v>9257</v>
      </c>
      <c r="B5278" s="341" t="s">
        <v>9263</v>
      </c>
      <c r="C5278" s="342" t="s">
        <v>6581</v>
      </c>
      <c r="D5278" s="342" t="s">
        <v>6582</v>
      </c>
      <c r="E5278" s="342" t="s">
        <v>9323</v>
      </c>
      <c r="F5278" s="342" t="s">
        <v>6568</v>
      </c>
      <c r="G5278" s="343">
        <v>48.6</v>
      </c>
      <c r="H5278" s="342" t="s">
        <v>6594</v>
      </c>
      <c r="I5278" s="342" t="s">
        <v>6575</v>
      </c>
      <c r="J5278" s="342" t="s">
        <v>6755</v>
      </c>
      <c r="K5278" s="581" t="s">
        <v>7376</v>
      </c>
      <c r="L5278" s="344" t="s">
        <v>4090</v>
      </c>
      <c r="N5278" s="344" t="s">
        <v>4090</v>
      </c>
      <c r="O5278" s="341" t="s">
        <v>6752</v>
      </c>
    </row>
    <row r="5279" spans="1:15" x14ac:dyDescent="0.2">
      <c r="A5279" s="341" t="s">
        <v>9257</v>
      </c>
      <c r="B5279" s="341" t="s">
        <v>9263</v>
      </c>
      <c r="C5279" s="342" t="s">
        <v>8722</v>
      </c>
      <c r="D5279" s="342" t="s">
        <v>6582</v>
      </c>
      <c r="E5279" s="342" t="s">
        <v>9321</v>
      </c>
      <c r="F5279" s="342" t="s">
        <v>6568</v>
      </c>
      <c r="G5279" s="343">
        <v>6.46</v>
      </c>
      <c r="H5279" s="342" t="s">
        <v>6594</v>
      </c>
      <c r="I5279" s="342" t="s">
        <v>6575</v>
      </c>
      <c r="J5279" s="342" t="s">
        <v>6755</v>
      </c>
      <c r="K5279" s="581" t="s">
        <v>6835</v>
      </c>
      <c r="L5279" s="344" t="s">
        <v>4090</v>
      </c>
      <c r="N5279" s="344" t="s">
        <v>4090</v>
      </c>
      <c r="O5279" s="341">
        <v>0</v>
      </c>
    </row>
    <row r="5280" spans="1:15" x14ac:dyDescent="0.2">
      <c r="A5280" s="341" t="s">
        <v>9257</v>
      </c>
      <c r="B5280" s="341" t="s">
        <v>9263</v>
      </c>
      <c r="C5280" s="342" t="s">
        <v>6581</v>
      </c>
      <c r="D5280" s="342" t="s">
        <v>6582</v>
      </c>
      <c r="E5280" s="342" t="s">
        <v>9320</v>
      </c>
      <c r="F5280" s="342" t="s">
        <v>6568</v>
      </c>
      <c r="G5280" s="343">
        <v>9.620000000000001</v>
      </c>
      <c r="H5280" s="342" t="s">
        <v>6594</v>
      </c>
      <c r="I5280" s="342" t="s">
        <v>6575</v>
      </c>
      <c r="J5280" s="342" t="s">
        <v>6755</v>
      </c>
      <c r="K5280" s="581" t="s">
        <v>8754</v>
      </c>
      <c r="L5280" s="344" t="s">
        <v>4090</v>
      </c>
      <c r="N5280" s="344" t="s">
        <v>4090</v>
      </c>
      <c r="O5280" s="341">
        <v>0</v>
      </c>
    </row>
    <row r="5281" spans="1:15" x14ac:dyDescent="0.2">
      <c r="A5281" s="341" t="s">
        <v>9257</v>
      </c>
      <c r="B5281" s="341" t="s">
        <v>9263</v>
      </c>
      <c r="C5281" s="342" t="s">
        <v>6581</v>
      </c>
      <c r="D5281" s="342" t="s">
        <v>6582</v>
      </c>
      <c r="E5281" s="342" t="s">
        <v>9333</v>
      </c>
      <c r="F5281" s="342" t="s">
        <v>6568</v>
      </c>
      <c r="G5281" s="343">
        <v>6.3</v>
      </c>
      <c r="H5281" s="342" t="s">
        <v>6594</v>
      </c>
      <c r="I5281" s="342" t="s">
        <v>6575</v>
      </c>
      <c r="J5281" s="342" t="s">
        <v>6755</v>
      </c>
      <c r="K5281" s="581" t="s">
        <v>7368</v>
      </c>
      <c r="L5281" s="344" t="s">
        <v>4090</v>
      </c>
      <c r="N5281" s="344" t="s">
        <v>4090</v>
      </c>
      <c r="O5281" s="341">
        <v>0</v>
      </c>
    </row>
    <row r="5282" spans="1:15" x14ac:dyDescent="0.2">
      <c r="A5282" s="341" t="s">
        <v>9257</v>
      </c>
      <c r="B5282" s="341" t="s">
        <v>9263</v>
      </c>
      <c r="C5282" s="342" t="s">
        <v>6581</v>
      </c>
      <c r="D5282" s="342" t="s">
        <v>6582</v>
      </c>
      <c r="E5282" s="342" t="s">
        <v>9334</v>
      </c>
      <c r="F5282" s="342" t="s">
        <v>6568</v>
      </c>
      <c r="G5282" s="343">
        <v>2.88</v>
      </c>
      <c r="H5282" s="342" t="s">
        <v>6594</v>
      </c>
      <c r="I5282" s="342" t="s">
        <v>6575</v>
      </c>
      <c r="J5282" s="342" t="s">
        <v>6755</v>
      </c>
      <c r="K5282" s="581" t="s">
        <v>8525</v>
      </c>
      <c r="L5282" s="344" t="s">
        <v>4090</v>
      </c>
      <c r="N5282" s="344" t="s">
        <v>4090</v>
      </c>
      <c r="O5282" s="341">
        <v>0</v>
      </c>
    </row>
    <row r="5283" spans="1:15" x14ac:dyDescent="0.2">
      <c r="A5283" s="341" t="s">
        <v>9257</v>
      </c>
      <c r="B5283" s="341" t="s">
        <v>9263</v>
      </c>
      <c r="C5283" s="342" t="s">
        <v>6581</v>
      </c>
      <c r="D5283" s="342" t="s">
        <v>6582</v>
      </c>
      <c r="E5283" s="342" t="s">
        <v>9321</v>
      </c>
      <c r="F5283" s="342" t="s">
        <v>6568</v>
      </c>
      <c r="G5283" s="343">
        <v>6.93</v>
      </c>
      <c r="H5283" s="342" t="s">
        <v>6594</v>
      </c>
      <c r="I5283" s="342" t="s">
        <v>6575</v>
      </c>
      <c r="J5283" s="342" t="s">
        <v>6755</v>
      </c>
      <c r="K5283" s="581" t="s">
        <v>6863</v>
      </c>
      <c r="L5283" s="344" t="s">
        <v>4090</v>
      </c>
      <c r="N5283" s="344" t="s">
        <v>4090</v>
      </c>
      <c r="O5283" s="341">
        <v>0</v>
      </c>
    </row>
    <row r="5284" spans="1:15" x14ac:dyDescent="0.2">
      <c r="A5284" s="341" t="s">
        <v>9257</v>
      </c>
      <c r="B5284" s="341" t="s">
        <v>9263</v>
      </c>
      <c r="C5284" s="342" t="s">
        <v>6581</v>
      </c>
      <c r="D5284" s="342" t="s">
        <v>6582</v>
      </c>
      <c r="E5284" s="342" t="s">
        <v>9323</v>
      </c>
      <c r="F5284" s="342" t="s">
        <v>6568</v>
      </c>
      <c r="G5284" s="343">
        <v>6.84</v>
      </c>
      <c r="H5284" s="342" t="s">
        <v>6594</v>
      </c>
      <c r="I5284" s="342" t="s">
        <v>6575</v>
      </c>
      <c r="J5284" s="342" t="s">
        <v>6755</v>
      </c>
      <c r="K5284" s="581" t="s">
        <v>7380</v>
      </c>
      <c r="L5284" s="344" t="s">
        <v>4090</v>
      </c>
      <c r="N5284" s="344" t="s">
        <v>4090</v>
      </c>
      <c r="O5284" s="341">
        <v>0</v>
      </c>
    </row>
    <row r="5285" spans="1:15" x14ac:dyDescent="0.2">
      <c r="A5285" s="341" t="s">
        <v>9257</v>
      </c>
      <c r="B5285" s="341" t="s">
        <v>9263</v>
      </c>
      <c r="C5285" s="342" t="s">
        <v>8722</v>
      </c>
      <c r="D5285" s="342" t="s">
        <v>6582</v>
      </c>
      <c r="E5285" s="342" t="s">
        <v>9334</v>
      </c>
      <c r="F5285" s="342" t="s">
        <v>6568</v>
      </c>
      <c r="G5285" s="343">
        <v>28.35</v>
      </c>
      <c r="H5285" s="342" t="s">
        <v>6594</v>
      </c>
      <c r="I5285" s="342" t="s">
        <v>6575</v>
      </c>
      <c r="J5285" s="342" t="s">
        <v>6755</v>
      </c>
      <c r="K5285" s="581" t="s">
        <v>8755</v>
      </c>
      <c r="L5285" s="344" t="s">
        <v>4090</v>
      </c>
      <c r="N5285" s="344" t="s">
        <v>4090</v>
      </c>
      <c r="O5285" s="341">
        <v>0</v>
      </c>
    </row>
    <row r="5286" spans="1:15" x14ac:dyDescent="0.2">
      <c r="A5286" s="341" t="s">
        <v>9257</v>
      </c>
      <c r="B5286" s="341" t="s">
        <v>9263</v>
      </c>
      <c r="C5286" s="342" t="s">
        <v>8722</v>
      </c>
      <c r="D5286" s="342" t="s">
        <v>6582</v>
      </c>
      <c r="E5286" s="342" t="s">
        <v>9323</v>
      </c>
      <c r="F5286" s="342" t="s">
        <v>6568</v>
      </c>
      <c r="G5286" s="343">
        <v>5.64</v>
      </c>
      <c r="H5286" s="342" t="s">
        <v>6594</v>
      </c>
      <c r="I5286" s="342" t="s">
        <v>6575</v>
      </c>
      <c r="J5286" s="342" t="s">
        <v>6755</v>
      </c>
      <c r="K5286" s="581" t="s">
        <v>7829</v>
      </c>
      <c r="L5286" s="344" t="s">
        <v>4090</v>
      </c>
      <c r="N5286" s="344" t="s">
        <v>4090</v>
      </c>
      <c r="O5286" s="341">
        <v>0</v>
      </c>
    </row>
    <row r="5287" spans="1:15" x14ac:dyDescent="0.2">
      <c r="A5287" s="341" t="s">
        <v>9257</v>
      </c>
      <c r="B5287" s="341" t="s">
        <v>9263</v>
      </c>
      <c r="C5287" s="342" t="s">
        <v>8722</v>
      </c>
      <c r="D5287" s="342" t="s">
        <v>6582</v>
      </c>
      <c r="E5287" s="342" t="s">
        <v>9323</v>
      </c>
      <c r="F5287" s="342" t="s">
        <v>6568</v>
      </c>
      <c r="G5287" s="343">
        <v>4.68</v>
      </c>
      <c r="H5287" s="342" t="s">
        <v>6594</v>
      </c>
      <c r="I5287" s="342" t="s">
        <v>6575</v>
      </c>
      <c r="J5287" s="342" t="s">
        <v>6755</v>
      </c>
      <c r="K5287" s="581" t="s">
        <v>7831</v>
      </c>
      <c r="L5287" s="344" t="s">
        <v>4090</v>
      </c>
      <c r="N5287" s="344" t="s">
        <v>4090</v>
      </c>
      <c r="O5287" s="341">
        <v>0</v>
      </c>
    </row>
    <row r="5288" spans="1:15" x14ac:dyDescent="0.2">
      <c r="A5288" s="341" t="s">
        <v>9257</v>
      </c>
      <c r="B5288" s="341" t="s">
        <v>9263</v>
      </c>
      <c r="C5288" s="342" t="s">
        <v>8722</v>
      </c>
      <c r="D5288" s="342" t="s">
        <v>6582</v>
      </c>
      <c r="E5288" s="342" t="s">
        <v>9319</v>
      </c>
      <c r="F5288" s="342" t="s">
        <v>6568</v>
      </c>
      <c r="G5288" s="343">
        <v>9.6750000000000007</v>
      </c>
      <c r="H5288" s="342" t="s">
        <v>6594</v>
      </c>
      <c r="I5288" s="342" t="s">
        <v>6575</v>
      </c>
      <c r="J5288" s="342" t="s">
        <v>6755</v>
      </c>
      <c r="K5288" s="581" t="s">
        <v>7573</v>
      </c>
      <c r="L5288" s="344" t="s">
        <v>4090</v>
      </c>
      <c r="N5288" s="344" t="s">
        <v>4090</v>
      </c>
      <c r="O5288" s="341">
        <v>0</v>
      </c>
    </row>
    <row r="5289" spans="1:15" x14ac:dyDescent="0.2">
      <c r="A5289" s="341" t="s">
        <v>9257</v>
      </c>
      <c r="B5289" s="341" t="s">
        <v>9263</v>
      </c>
      <c r="C5289" s="342" t="s">
        <v>6581</v>
      </c>
      <c r="D5289" s="342" t="s">
        <v>6582</v>
      </c>
      <c r="E5289" s="342" t="s">
        <v>9321</v>
      </c>
      <c r="F5289" s="342" t="s">
        <v>6568</v>
      </c>
      <c r="G5289" s="343">
        <v>22.14</v>
      </c>
      <c r="H5289" s="342" t="s">
        <v>6594</v>
      </c>
      <c r="I5289" s="342" t="s">
        <v>6575</v>
      </c>
      <c r="J5289" s="342" t="s">
        <v>6755</v>
      </c>
      <c r="K5289" s="581" t="s">
        <v>7545</v>
      </c>
      <c r="L5289" s="344" t="s">
        <v>4090</v>
      </c>
      <c r="N5289" s="344" t="s">
        <v>4090</v>
      </c>
      <c r="O5289" s="341">
        <v>0</v>
      </c>
    </row>
    <row r="5290" spans="1:15" x14ac:dyDescent="0.2">
      <c r="A5290" s="341" t="s">
        <v>9257</v>
      </c>
      <c r="B5290" s="341" t="s">
        <v>9263</v>
      </c>
      <c r="C5290" s="342" t="s">
        <v>6581</v>
      </c>
      <c r="D5290" s="342" t="s">
        <v>6582</v>
      </c>
      <c r="E5290" s="342" t="s">
        <v>9320</v>
      </c>
      <c r="F5290" s="342" t="s">
        <v>6568</v>
      </c>
      <c r="G5290" s="343">
        <v>8.1</v>
      </c>
      <c r="H5290" s="342" t="s">
        <v>6594</v>
      </c>
      <c r="I5290" s="342" t="s">
        <v>6575</v>
      </c>
      <c r="J5290" s="342" t="s">
        <v>6755</v>
      </c>
      <c r="K5290" s="581" t="s">
        <v>7990</v>
      </c>
      <c r="L5290" s="344" t="s">
        <v>4090</v>
      </c>
      <c r="N5290" s="344" t="s">
        <v>4090</v>
      </c>
      <c r="O5290" s="341">
        <v>0</v>
      </c>
    </row>
    <row r="5291" spans="1:15" x14ac:dyDescent="0.2">
      <c r="A5291" s="341" t="s">
        <v>9257</v>
      </c>
      <c r="B5291" s="341" t="s">
        <v>9263</v>
      </c>
      <c r="C5291" s="342" t="s">
        <v>6581</v>
      </c>
      <c r="D5291" s="342" t="s">
        <v>6582</v>
      </c>
      <c r="E5291" s="342" t="s">
        <v>9319</v>
      </c>
      <c r="F5291" s="342" t="s">
        <v>6568</v>
      </c>
      <c r="G5291" s="343">
        <v>2.7</v>
      </c>
      <c r="H5291" s="342" t="s">
        <v>6594</v>
      </c>
      <c r="I5291" s="342" t="s">
        <v>6575</v>
      </c>
      <c r="J5291" s="342" t="s">
        <v>6755</v>
      </c>
      <c r="K5291" s="581" t="s">
        <v>7387</v>
      </c>
      <c r="L5291" s="344" t="s">
        <v>4090</v>
      </c>
      <c r="N5291" s="344" t="s">
        <v>4090</v>
      </c>
      <c r="O5291" s="341">
        <v>0</v>
      </c>
    </row>
    <row r="5292" spans="1:15" x14ac:dyDescent="0.2">
      <c r="A5292" s="341" t="s">
        <v>9257</v>
      </c>
      <c r="B5292" s="341" t="s">
        <v>9263</v>
      </c>
      <c r="C5292" s="342" t="s">
        <v>6581</v>
      </c>
      <c r="D5292" s="342" t="s">
        <v>6582</v>
      </c>
      <c r="E5292" s="342" t="s">
        <v>9323</v>
      </c>
      <c r="F5292" s="342" t="s">
        <v>6568</v>
      </c>
      <c r="G5292" s="343">
        <v>6.75</v>
      </c>
      <c r="H5292" s="342" t="s">
        <v>6594</v>
      </c>
      <c r="I5292" s="342" t="s">
        <v>6575</v>
      </c>
      <c r="J5292" s="342" t="s">
        <v>6755</v>
      </c>
      <c r="K5292" s="581" t="s">
        <v>6773</v>
      </c>
      <c r="L5292" s="344" t="s">
        <v>4090</v>
      </c>
      <c r="N5292" s="344" t="s">
        <v>4090</v>
      </c>
      <c r="O5292" s="341">
        <v>0</v>
      </c>
    </row>
    <row r="5293" spans="1:15" x14ac:dyDescent="0.2">
      <c r="A5293" s="341" t="s">
        <v>9257</v>
      </c>
      <c r="B5293" s="341" t="s">
        <v>9263</v>
      </c>
      <c r="C5293" s="342" t="s">
        <v>6581</v>
      </c>
      <c r="D5293" s="342" t="s">
        <v>6582</v>
      </c>
      <c r="E5293" s="342" t="s">
        <v>9322</v>
      </c>
      <c r="F5293" s="342" t="s">
        <v>6568</v>
      </c>
      <c r="G5293" s="343">
        <v>4</v>
      </c>
      <c r="H5293" s="342" t="s">
        <v>6594</v>
      </c>
      <c r="I5293" s="342" t="s">
        <v>6575</v>
      </c>
      <c r="J5293" s="342" t="s">
        <v>6755</v>
      </c>
      <c r="K5293" s="581" t="s">
        <v>6773</v>
      </c>
      <c r="L5293" s="344" t="s">
        <v>4090</v>
      </c>
      <c r="N5293" s="344" t="s">
        <v>4090</v>
      </c>
      <c r="O5293" s="341">
        <v>0</v>
      </c>
    </row>
    <row r="5294" spans="1:15" x14ac:dyDescent="0.2">
      <c r="A5294" s="341" t="s">
        <v>9257</v>
      </c>
      <c r="B5294" s="341" t="s">
        <v>9263</v>
      </c>
      <c r="C5294" s="342" t="s">
        <v>6581</v>
      </c>
      <c r="D5294" s="342" t="s">
        <v>6582</v>
      </c>
      <c r="E5294" s="342" t="s">
        <v>9337</v>
      </c>
      <c r="F5294" s="342" t="s">
        <v>6568</v>
      </c>
      <c r="G5294" s="343">
        <v>4.68</v>
      </c>
      <c r="H5294" s="342" t="s">
        <v>6594</v>
      </c>
      <c r="I5294" s="342" t="s">
        <v>6575</v>
      </c>
      <c r="J5294" s="342" t="s">
        <v>6755</v>
      </c>
      <c r="K5294" s="581" t="s">
        <v>7390</v>
      </c>
      <c r="L5294" s="344" t="s">
        <v>4090</v>
      </c>
      <c r="N5294" s="344" t="s">
        <v>4090</v>
      </c>
      <c r="O5294" s="341">
        <v>0</v>
      </c>
    </row>
    <row r="5295" spans="1:15" x14ac:dyDescent="0.2">
      <c r="A5295" s="341" t="s">
        <v>9257</v>
      </c>
      <c r="B5295" s="341" t="s">
        <v>9263</v>
      </c>
      <c r="C5295" s="342" t="s">
        <v>6581</v>
      </c>
      <c r="D5295" s="342" t="s">
        <v>6582</v>
      </c>
      <c r="E5295" s="342" t="s">
        <v>9337</v>
      </c>
      <c r="F5295" s="342" t="s">
        <v>6568</v>
      </c>
      <c r="G5295" s="343">
        <v>2.52</v>
      </c>
      <c r="H5295" s="342" t="s">
        <v>6594</v>
      </c>
      <c r="I5295" s="342" t="s">
        <v>6575</v>
      </c>
      <c r="J5295" s="342" t="s">
        <v>6755</v>
      </c>
      <c r="K5295" s="581" t="s">
        <v>7390</v>
      </c>
      <c r="L5295" s="344" t="s">
        <v>4090</v>
      </c>
      <c r="N5295" s="344" t="s">
        <v>4090</v>
      </c>
      <c r="O5295" s="341">
        <v>0</v>
      </c>
    </row>
    <row r="5296" spans="1:15" x14ac:dyDescent="0.2">
      <c r="A5296" s="341" t="s">
        <v>9257</v>
      </c>
      <c r="B5296" s="341" t="s">
        <v>9263</v>
      </c>
      <c r="C5296" s="342" t="s">
        <v>6581</v>
      </c>
      <c r="D5296" s="342" t="s">
        <v>6582</v>
      </c>
      <c r="E5296" s="342" t="s">
        <v>9319</v>
      </c>
      <c r="F5296" s="342" t="s">
        <v>6568</v>
      </c>
      <c r="G5296" s="343">
        <v>11.84</v>
      </c>
      <c r="H5296" s="342" t="s">
        <v>6594</v>
      </c>
      <c r="I5296" s="342" t="s">
        <v>6575</v>
      </c>
      <c r="J5296" s="342" t="s">
        <v>6755</v>
      </c>
      <c r="K5296" s="581" t="s">
        <v>6771</v>
      </c>
      <c r="L5296" s="344" t="s">
        <v>4090</v>
      </c>
      <c r="N5296" s="344" t="s">
        <v>4090</v>
      </c>
      <c r="O5296" s="341">
        <v>0</v>
      </c>
    </row>
    <row r="5297" spans="1:15" x14ac:dyDescent="0.2">
      <c r="A5297" s="341" t="s">
        <v>9257</v>
      </c>
      <c r="B5297" s="341" t="s">
        <v>9263</v>
      </c>
      <c r="C5297" s="342" t="s">
        <v>6581</v>
      </c>
      <c r="D5297" s="342" t="s">
        <v>6582</v>
      </c>
      <c r="E5297" s="342" t="s">
        <v>9319</v>
      </c>
      <c r="F5297" s="342" t="s">
        <v>6568</v>
      </c>
      <c r="G5297" s="343">
        <v>50.160000000000004</v>
      </c>
      <c r="H5297" s="342" t="s">
        <v>6594</v>
      </c>
      <c r="I5297" s="342" t="s">
        <v>6575</v>
      </c>
      <c r="J5297" s="342" t="s">
        <v>6755</v>
      </c>
      <c r="K5297" s="581" t="s">
        <v>6653</v>
      </c>
      <c r="L5297" s="344" t="s">
        <v>4090</v>
      </c>
      <c r="N5297" s="344" t="s">
        <v>4090</v>
      </c>
      <c r="O5297" s="341" t="s">
        <v>6752</v>
      </c>
    </row>
    <row r="5298" spans="1:15" x14ac:dyDescent="0.2">
      <c r="A5298" s="341" t="s">
        <v>9257</v>
      </c>
      <c r="B5298" s="341" t="s">
        <v>9263</v>
      </c>
      <c r="C5298" s="342" t="s">
        <v>6581</v>
      </c>
      <c r="D5298" s="342" t="s">
        <v>6582</v>
      </c>
      <c r="E5298" s="342" t="s">
        <v>9321</v>
      </c>
      <c r="F5298" s="342" t="s">
        <v>6568</v>
      </c>
      <c r="G5298" s="343">
        <v>6.16</v>
      </c>
      <c r="H5298" s="342" t="s">
        <v>6594</v>
      </c>
      <c r="I5298" s="342" t="s">
        <v>6575</v>
      </c>
      <c r="J5298" s="342" t="s">
        <v>6755</v>
      </c>
      <c r="K5298" s="581" t="s">
        <v>6653</v>
      </c>
      <c r="L5298" s="344" t="s">
        <v>4090</v>
      </c>
      <c r="N5298" s="344" t="s">
        <v>4090</v>
      </c>
      <c r="O5298" s="341">
        <v>0</v>
      </c>
    </row>
    <row r="5299" spans="1:15" x14ac:dyDescent="0.2">
      <c r="A5299" s="341" t="s">
        <v>9257</v>
      </c>
      <c r="B5299" s="341" t="s">
        <v>9264</v>
      </c>
      <c r="C5299" s="342" t="s">
        <v>6585</v>
      </c>
      <c r="D5299" s="342" t="s">
        <v>6586</v>
      </c>
      <c r="E5299" s="342" t="s">
        <v>9321</v>
      </c>
      <c r="F5299" s="342" t="s">
        <v>6568</v>
      </c>
      <c r="G5299" s="343">
        <v>9.69</v>
      </c>
      <c r="H5299" s="342" t="s">
        <v>6594</v>
      </c>
      <c r="I5299" s="342" t="s">
        <v>6575</v>
      </c>
      <c r="J5299" s="342" t="s">
        <v>6755</v>
      </c>
      <c r="K5299" s="581" t="s">
        <v>8198</v>
      </c>
      <c r="L5299" s="344" t="s">
        <v>4090</v>
      </c>
      <c r="N5299" s="344" t="s">
        <v>4090</v>
      </c>
      <c r="O5299" s="341" t="s">
        <v>6752</v>
      </c>
    </row>
    <row r="5300" spans="1:15" x14ac:dyDescent="0.2">
      <c r="A5300" s="341" t="s">
        <v>9257</v>
      </c>
      <c r="B5300" s="341" t="s">
        <v>9264</v>
      </c>
      <c r="C5300" s="342" t="s">
        <v>6585</v>
      </c>
      <c r="D5300" s="342" t="s">
        <v>6586</v>
      </c>
      <c r="E5300" s="342" t="s">
        <v>9323</v>
      </c>
      <c r="F5300" s="342" t="s">
        <v>6568</v>
      </c>
      <c r="G5300" s="343">
        <v>6.76</v>
      </c>
      <c r="H5300" s="342" t="s">
        <v>6594</v>
      </c>
      <c r="I5300" s="342" t="s">
        <v>6575</v>
      </c>
      <c r="J5300" s="342" t="s">
        <v>6755</v>
      </c>
      <c r="K5300" s="581" t="s">
        <v>7964</v>
      </c>
      <c r="L5300" s="344" t="s">
        <v>4090</v>
      </c>
      <c r="N5300" s="344" t="s">
        <v>4090</v>
      </c>
      <c r="O5300" s="341" t="s">
        <v>6766</v>
      </c>
    </row>
    <row r="5301" spans="1:15" x14ac:dyDescent="0.2">
      <c r="A5301" s="341" t="s">
        <v>9257</v>
      </c>
      <c r="B5301" s="341" t="s">
        <v>9264</v>
      </c>
      <c r="C5301" s="342" t="s">
        <v>6585</v>
      </c>
      <c r="D5301" s="342" t="s">
        <v>6586</v>
      </c>
      <c r="E5301" s="342" t="s">
        <v>9321</v>
      </c>
      <c r="F5301" s="342" t="s">
        <v>6568</v>
      </c>
      <c r="G5301" s="343">
        <v>9.8000000000000007</v>
      </c>
      <c r="H5301" s="342" t="s">
        <v>6594</v>
      </c>
      <c r="I5301" s="342" t="s">
        <v>6575</v>
      </c>
      <c r="J5301" s="342" t="s">
        <v>6755</v>
      </c>
      <c r="K5301" s="581" t="s">
        <v>8217</v>
      </c>
      <c r="L5301" s="344" t="s">
        <v>4090</v>
      </c>
      <c r="N5301" s="344" t="s">
        <v>4090</v>
      </c>
      <c r="O5301" s="341" t="s">
        <v>6752</v>
      </c>
    </row>
    <row r="5302" spans="1:15" x14ac:dyDescent="0.2">
      <c r="A5302" s="341" t="s">
        <v>9257</v>
      </c>
      <c r="B5302" s="341" t="s">
        <v>9264</v>
      </c>
      <c r="C5302" s="342" t="s">
        <v>6585</v>
      </c>
      <c r="D5302" s="342" t="s">
        <v>6586</v>
      </c>
      <c r="E5302" s="342" t="s">
        <v>9321</v>
      </c>
      <c r="F5302" s="342" t="s">
        <v>6568</v>
      </c>
      <c r="G5302" s="343">
        <v>8.0850000000000009</v>
      </c>
      <c r="H5302" s="342" t="s">
        <v>6594</v>
      </c>
      <c r="I5302" s="342" t="s">
        <v>6575</v>
      </c>
      <c r="J5302" s="342" t="s">
        <v>6755</v>
      </c>
      <c r="K5302" s="581" t="s">
        <v>7067</v>
      </c>
      <c r="L5302" s="344" t="s">
        <v>4090</v>
      </c>
      <c r="N5302" s="344" t="s">
        <v>4090</v>
      </c>
      <c r="O5302" s="341" t="s">
        <v>6752</v>
      </c>
    </row>
    <row r="5303" spans="1:15" x14ac:dyDescent="0.2">
      <c r="A5303" s="341" t="s">
        <v>9257</v>
      </c>
      <c r="B5303" s="341" t="s">
        <v>9264</v>
      </c>
      <c r="C5303" s="342" t="s">
        <v>6585</v>
      </c>
      <c r="D5303" s="342" t="s">
        <v>6586</v>
      </c>
      <c r="E5303" s="342" t="s">
        <v>9319</v>
      </c>
      <c r="F5303" s="342" t="s">
        <v>6568</v>
      </c>
      <c r="G5303" s="343">
        <v>9.75</v>
      </c>
      <c r="H5303" s="342" t="s">
        <v>6594</v>
      </c>
      <c r="I5303" s="342" t="s">
        <v>6575</v>
      </c>
      <c r="J5303" s="342" t="s">
        <v>6755</v>
      </c>
      <c r="K5303" s="581" t="s">
        <v>7897</v>
      </c>
      <c r="L5303" s="344" t="s">
        <v>4090</v>
      </c>
      <c r="N5303" s="344" t="s">
        <v>4090</v>
      </c>
      <c r="O5303" s="341" t="s">
        <v>6766</v>
      </c>
    </row>
    <row r="5304" spans="1:15" x14ac:dyDescent="0.2">
      <c r="A5304" s="341" t="s">
        <v>9257</v>
      </c>
      <c r="B5304" s="341" t="s">
        <v>9264</v>
      </c>
      <c r="C5304" s="342" t="s">
        <v>6585</v>
      </c>
      <c r="D5304" s="342" t="s">
        <v>6586</v>
      </c>
      <c r="E5304" s="342" t="s">
        <v>9337</v>
      </c>
      <c r="F5304" s="342" t="s">
        <v>6568</v>
      </c>
      <c r="G5304" s="343">
        <v>5.4</v>
      </c>
      <c r="H5304" s="342" t="s">
        <v>6594</v>
      </c>
      <c r="I5304" s="342" t="s">
        <v>6575</v>
      </c>
      <c r="J5304" s="342" t="s">
        <v>6755</v>
      </c>
      <c r="K5304" s="581" t="s">
        <v>8409</v>
      </c>
      <c r="L5304" s="344" t="s">
        <v>4090</v>
      </c>
      <c r="N5304" s="344" t="s">
        <v>4090</v>
      </c>
      <c r="O5304" s="341" t="s">
        <v>6752</v>
      </c>
    </row>
    <row r="5305" spans="1:15" x14ac:dyDescent="0.2">
      <c r="A5305" s="341" t="s">
        <v>9257</v>
      </c>
      <c r="B5305" s="341" t="s">
        <v>9264</v>
      </c>
      <c r="C5305" s="342" t="s">
        <v>6585</v>
      </c>
      <c r="D5305" s="342" t="s">
        <v>6586</v>
      </c>
      <c r="E5305" s="342" t="s">
        <v>9324</v>
      </c>
      <c r="F5305" s="342" t="s">
        <v>6568</v>
      </c>
      <c r="G5305" s="343">
        <v>3.06</v>
      </c>
      <c r="H5305" s="342" t="s">
        <v>6594</v>
      </c>
      <c r="I5305" s="342" t="s">
        <v>6575</v>
      </c>
      <c r="J5305" s="342" t="s">
        <v>6755</v>
      </c>
      <c r="K5305" s="581" t="s">
        <v>7960</v>
      </c>
      <c r="L5305" s="344" t="s">
        <v>4090</v>
      </c>
      <c r="N5305" s="344" t="s">
        <v>4090</v>
      </c>
      <c r="O5305" s="341" t="s">
        <v>6766</v>
      </c>
    </row>
    <row r="5306" spans="1:15" x14ac:dyDescent="0.2">
      <c r="A5306" s="341" t="s">
        <v>9257</v>
      </c>
      <c r="B5306" s="341" t="s">
        <v>9264</v>
      </c>
      <c r="C5306" s="342" t="s">
        <v>6585</v>
      </c>
      <c r="D5306" s="342" t="s">
        <v>6586</v>
      </c>
      <c r="E5306" s="342" t="s">
        <v>9255</v>
      </c>
      <c r="F5306" s="342" t="s">
        <v>6568</v>
      </c>
      <c r="G5306" s="343">
        <v>4.32</v>
      </c>
      <c r="H5306" s="342" t="s">
        <v>6594</v>
      </c>
      <c r="I5306" s="342" t="s">
        <v>6575</v>
      </c>
      <c r="J5306" s="342" t="s">
        <v>6755</v>
      </c>
      <c r="K5306" s="581" t="s">
        <v>8756</v>
      </c>
      <c r="L5306" s="344" t="s">
        <v>4090</v>
      </c>
      <c r="N5306" s="344" t="s">
        <v>4090</v>
      </c>
      <c r="O5306" s="341" t="s">
        <v>6766</v>
      </c>
    </row>
    <row r="5307" spans="1:15" x14ac:dyDescent="0.2">
      <c r="A5307" s="341" t="s">
        <v>9257</v>
      </c>
      <c r="B5307" s="341" t="s">
        <v>9264</v>
      </c>
      <c r="C5307" s="342" t="s">
        <v>6585</v>
      </c>
      <c r="D5307" s="342" t="s">
        <v>6586</v>
      </c>
      <c r="E5307" s="342" t="s">
        <v>9325</v>
      </c>
      <c r="F5307" s="342" t="s">
        <v>6568</v>
      </c>
      <c r="G5307" s="343">
        <v>6.5</v>
      </c>
      <c r="H5307" s="342" t="s">
        <v>6594</v>
      </c>
      <c r="I5307" s="342" t="s">
        <v>6575</v>
      </c>
      <c r="J5307" s="342" t="s">
        <v>6755</v>
      </c>
      <c r="K5307" s="581" t="s">
        <v>8365</v>
      </c>
      <c r="L5307" s="344" t="s">
        <v>4090</v>
      </c>
      <c r="N5307" s="344" t="s">
        <v>4090</v>
      </c>
      <c r="O5307" s="341" t="s">
        <v>6766</v>
      </c>
    </row>
    <row r="5308" spans="1:15" x14ac:dyDescent="0.2">
      <c r="A5308" s="341" t="s">
        <v>9257</v>
      </c>
      <c r="B5308" s="341" t="s">
        <v>9264</v>
      </c>
      <c r="C5308" s="342" t="s">
        <v>6585</v>
      </c>
      <c r="D5308" s="342" t="s">
        <v>6586</v>
      </c>
      <c r="E5308" s="342" t="s">
        <v>9338</v>
      </c>
      <c r="F5308" s="342" t="s">
        <v>6568</v>
      </c>
      <c r="G5308" s="343">
        <v>4</v>
      </c>
      <c r="H5308" s="342" t="s">
        <v>6594</v>
      </c>
      <c r="I5308" s="342" t="s">
        <v>6575</v>
      </c>
      <c r="J5308" s="342" t="s">
        <v>6755</v>
      </c>
      <c r="K5308" s="581" t="s">
        <v>7424</v>
      </c>
      <c r="L5308" s="344" t="s">
        <v>4090</v>
      </c>
      <c r="N5308" s="344" t="s">
        <v>4090</v>
      </c>
      <c r="O5308" s="341" t="s">
        <v>6752</v>
      </c>
    </row>
    <row r="5309" spans="1:15" x14ac:dyDescent="0.2">
      <c r="A5309" s="341" t="s">
        <v>9257</v>
      </c>
      <c r="B5309" s="341" t="s">
        <v>9264</v>
      </c>
      <c r="C5309" s="342" t="s">
        <v>6585</v>
      </c>
      <c r="D5309" s="342" t="s">
        <v>6586</v>
      </c>
      <c r="E5309" s="342" t="s">
        <v>9320</v>
      </c>
      <c r="F5309" s="342" t="s">
        <v>6568</v>
      </c>
      <c r="G5309" s="343">
        <v>5.25</v>
      </c>
      <c r="H5309" s="342" t="s">
        <v>6594</v>
      </c>
      <c r="I5309" s="342" t="s">
        <v>6575</v>
      </c>
      <c r="J5309" s="342" t="s">
        <v>6755</v>
      </c>
      <c r="K5309" s="581" t="s">
        <v>7847</v>
      </c>
      <c r="L5309" s="344" t="s">
        <v>4090</v>
      </c>
      <c r="N5309" s="344" t="s">
        <v>4090</v>
      </c>
      <c r="O5309" s="341" t="s">
        <v>6766</v>
      </c>
    </row>
    <row r="5310" spans="1:15" x14ac:dyDescent="0.2">
      <c r="A5310" s="341" t="s">
        <v>9257</v>
      </c>
      <c r="B5310" s="341" t="s">
        <v>9264</v>
      </c>
      <c r="C5310" s="342" t="s">
        <v>6585</v>
      </c>
      <c r="D5310" s="342" t="s">
        <v>6586</v>
      </c>
      <c r="E5310" s="342" t="s">
        <v>9323</v>
      </c>
      <c r="F5310" s="342" t="s">
        <v>6568</v>
      </c>
      <c r="G5310" s="343">
        <v>7</v>
      </c>
      <c r="H5310" s="342" t="s">
        <v>6594</v>
      </c>
      <c r="I5310" s="342" t="s">
        <v>6575</v>
      </c>
      <c r="J5310" s="342" t="s">
        <v>6755</v>
      </c>
      <c r="K5310" s="581" t="s">
        <v>7104</v>
      </c>
      <c r="L5310" s="344" t="s">
        <v>4090</v>
      </c>
      <c r="N5310" s="344" t="s">
        <v>4090</v>
      </c>
      <c r="O5310" s="341" t="s">
        <v>6752</v>
      </c>
    </row>
    <row r="5311" spans="1:15" x14ac:dyDescent="0.2">
      <c r="A5311" s="341" t="s">
        <v>9257</v>
      </c>
      <c r="B5311" s="341" t="s">
        <v>9264</v>
      </c>
      <c r="C5311" s="342" t="s">
        <v>6718</v>
      </c>
      <c r="D5311" s="342" t="s">
        <v>6586</v>
      </c>
      <c r="E5311" s="342" t="s">
        <v>9337</v>
      </c>
      <c r="F5311" s="342" t="s">
        <v>6568</v>
      </c>
      <c r="G5311" s="343">
        <v>6.0750000000000002</v>
      </c>
      <c r="H5311" s="342" t="s">
        <v>6594</v>
      </c>
      <c r="I5311" s="342" t="s">
        <v>6575</v>
      </c>
      <c r="J5311" s="342" t="s">
        <v>6755</v>
      </c>
      <c r="K5311" s="581" t="s">
        <v>7514</v>
      </c>
      <c r="L5311" s="344" t="s">
        <v>4090</v>
      </c>
      <c r="N5311" s="344" t="s">
        <v>4090</v>
      </c>
      <c r="O5311" s="341" t="s">
        <v>6766</v>
      </c>
    </row>
    <row r="5312" spans="1:15" x14ac:dyDescent="0.2">
      <c r="A5312" s="341" t="s">
        <v>9257</v>
      </c>
      <c r="B5312" s="341" t="s">
        <v>9264</v>
      </c>
      <c r="C5312" s="342" t="s">
        <v>6718</v>
      </c>
      <c r="D5312" s="342" t="s">
        <v>6586</v>
      </c>
      <c r="E5312" s="342" t="s">
        <v>9334</v>
      </c>
      <c r="F5312" s="342" t="s">
        <v>6568</v>
      </c>
      <c r="G5312" s="343">
        <v>9.8000000000000007</v>
      </c>
      <c r="H5312" s="342" t="s">
        <v>6594</v>
      </c>
      <c r="I5312" s="342" t="s">
        <v>6575</v>
      </c>
      <c r="J5312" s="342" t="s">
        <v>6755</v>
      </c>
      <c r="K5312" s="581" t="s">
        <v>7058</v>
      </c>
      <c r="L5312" s="344" t="s">
        <v>4090</v>
      </c>
      <c r="N5312" s="344" t="s">
        <v>4090</v>
      </c>
      <c r="O5312" s="341" t="s">
        <v>6766</v>
      </c>
    </row>
    <row r="5313" spans="1:15" x14ac:dyDescent="0.2">
      <c r="A5313" s="341" t="s">
        <v>9257</v>
      </c>
      <c r="B5313" s="341" t="s">
        <v>9264</v>
      </c>
      <c r="C5313" s="342" t="s">
        <v>6718</v>
      </c>
      <c r="D5313" s="342" t="s">
        <v>6586</v>
      </c>
      <c r="E5313" s="342" t="s">
        <v>9322</v>
      </c>
      <c r="F5313" s="342" t="s">
        <v>6568</v>
      </c>
      <c r="G5313" s="343">
        <v>8.32</v>
      </c>
      <c r="H5313" s="342" t="s">
        <v>6594</v>
      </c>
      <c r="I5313" s="342" t="s">
        <v>6575</v>
      </c>
      <c r="J5313" s="342" t="s">
        <v>6755</v>
      </c>
      <c r="K5313" s="581" t="s">
        <v>7037</v>
      </c>
      <c r="L5313" s="344" t="s">
        <v>4090</v>
      </c>
      <c r="N5313" s="344" t="s">
        <v>4090</v>
      </c>
      <c r="O5313" s="341" t="s">
        <v>6766</v>
      </c>
    </row>
    <row r="5314" spans="1:15" x14ac:dyDescent="0.2">
      <c r="A5314" s="341" t="s">
        <v>9257</v>
      </c>
      <c r="B5314" s="341" t="s">
        <v>9264</v>
      </c>
      <c r="C5314" s="342" t="s">
        <v>6718</v>
      </c>
      <c r="D5314" s="342" t="s">
        <v>6586</v>
      </c>
      <c r="E5314" s="342" t="s">
        <v>9319</v>
      </c>
      <c r="F5314" s="342" t="s">
        <v>6568</v>
      </c>
      <c r="G5314" s="343">
        <v>8.16</v>
      </c>
      <c r="H5314" s="342" t="s">
        <v>6594</v>
      </c>
      <c r="I5314" s="342" t="s">
        <v>6575</v>
      </c>
      <c r="J5314" s="342" t="s">
        <v>6755</v>
      </c>
      <c r="K5314" s="581" t="s">
        <v>7071</v>
      </c>
      <c r="L5314" s="344" t="s">
        <v>4090</v>
      </c>
      <c r="N5314" s="344" t="s">
        <v>4090</v>
      </c>
      <c r="O5314" s="341" t="s">
        <v>6752</v>
      </c>
    </row>
    <row r="5315" spans="1:15" x14ac:dyDescent="0.2">
      <c r="A5315" s="341" t="s">
        <v>9257</v>
      </c>
      <c r="B5315" s="341" t="s">
        <v>9264</v>
      </c>
      <c r="C5315" s="342" t="s">
        <v>6718</v>
      </c>
      <c r="D5315" s="342" t="s">
        <v>6586</v>
      </c>
      <c r="E5315" s="342" t="s">
        <v>9324</v>
      </c>
      <c r="F5315" s="342" t="s">
        <v>6568</v>
      </c>
      <c r="G5315" s="343">
        <v>10</v>
      </c>
      <c r="H5315" s="342" t="s">
        <v>6594</v>
      </c>
      <c r="I5315" s="342" t="s">
        <v>6575</v>
      </c>
      <c r="J5315" s="342" t="s">
        <v>6755</v>
      </c>
      <c r="K5315" s="581" t="s">
        <v>7412</v>
      </c>
      <c r="L5315" s="344" t="s">
        <v>4090</v>
      </c>
      <c r="N5315" s="344" t="s">
        <v>4090</v>
      </c>
      <c r="O5315" s="341" t="s">
        <v>6766</v>
      </c>
    </row>
    <row r="5316" spans="1:15" x14ac:dyDescent="0.2">
      <c r="A5316" s="341" t="s">
        <v>9257</v>
      </c>
      <c r="B5316" s="341" t="s">
        <v>9264</v>
      </c>
      <c r="C5316" s="342" t="s">
        <v>6718</v>
      </c>
      <c r="D5316" s="342" t="s">
        <v>6586</v>
      </c>
      <c r="E5316" s="342" t="s">
        <v>9326</v>
      </c>
      <c r="F5316" s="342" t="s">
        <v>6568</v>
      </c>
      <c r="G5316" s="343">
        <v>3.64</v>
      </c>
      <c r="H5316" s="342" t="s">
        <v>6594</v>
      </c>
      <c r="I5316" s="342" t="s">
        <v>6575</v>
      </c>
      <c r="J5316" s="342" t="s">
        <v>6755</v>
      </c>
      <c r="K5316" s="581" t="s">
        <v>6890</v>
      </c>
      <c r="L5316" s="344" t="s">
        <v>4090</v>
      </c>
      <c r="N5316" s="344" t="s">
        <v>4090</v>
      </c>
      <c r="O5316" s="341" t="s">
        <v>6766</v>
      </c>
    </row>
    <row r="5317" spans="1:15" x14ac:dyDescent="0.2">
      <c r="A5317" s="341" t="s">
        <v>9257</v>
      </c>
      <c r="B5317" s="341" t="s">
        <v>9264</v>
      </c>
      <c r="C5317" s="342" t="s">
        <v>6718</v>
      </c>
      <c r="D5317" s="342" t="s">
        <v>6586</v>
      </c>
      <c r="E5317" s="342" t="s">
        <v>9320</v>
      </c>
      <c r="F5317" s="342" t="s">
        <v>6568</v>
      </c>
      <c r="G5317" s="343">
        <v>4.42</v>
      </c>
      <c r="H5317" s="342" t="s">
        <v>6594</v>
      </c>
      <c r="I5317" s="342" t="s">
        <v>6575</v>
      </c>
      <c r="J5317" s="342" t="s">
        <v>6755</v>
      </c>
      <c r="K5317" s="581" t="s">
        <v>8757</v>
      </c>
      <c r="L5317" s="344" t="s">
        <v>4090</v>
      </c>
      <c r="N5317" s="344" t="s">
        <v>4090</v>
      </c>
      <c r="O5317" s="341" t="s">
        <v>6766</v>
      </c>
    </row>
    <row r="5318" spans="1:15" x14ac:dyDescent="0.2">
      <c r="A5318" s="341" t="s">
        <v>9257</v>
      </c>
      <c r="B5318" s="341" t="s">
        <v>9264</v>
      </c>
      <c r="C5318" s="342" t="s">
        <v>6718</v>
      </c>
      <c r="D5318" s="342" t="s">
        <v>6586</v>
      </c>
      <c r="E5318" s="342" t="s">
        <v>9326</v>
      </c>
      <c r="F5318" s="342" t="s">
        <v>6568</v>
      </c>
      <c r="G5318" s="343">
        <v>9</v>
      </c>
      <c r="H5318" s="342" t="s">
        <v>6594</v>
      </c>
      <c r="I5318" s="342" t="s">
        <v>6575</v>
      </c>
      <c r="J5318" s="342" t="s">
        <v>6755</v>
      </c>
      <c r="K5318" s="581" t="s">
        <v>7457</v>
      </c>
      <c r="L5318" s="344" t="s">
        <v>4090</v>
      </c>
      <c r="N5318" s="344" t="s">
        <v>4090</v>
      </c>
      <c r="O5318" s="341" t="s">
        <v>6752</v>
      </c>
    </row>
    <row r="5319" spans="1:15" x14ac:dyDescent="0.2">
      <c r="A5319" s="341" t="s">
        <v>9257</v>
      </c>
      <c r="B5319" s="341" t="s">
        <v>9264</v>
      </c>
      <c r="C5319" s="342" t="s">
        <v>6718</v>
      </c>
      <c r="D5319" s="342" t="s">
        <v>6586</v>
      </c>
      <c r="E5319" s="342" t="s">
        <v>9326</v>
      </c>
      <c r="F5319" s="342" t="s">
        <v>6568</v>
      </c>
      <c r="G5319" s="343">
        <v>6</v>
      </c>
      <c r="H5319" s="342" t="s">
        <v>6594</v>
      </c>
      <c r="I5319" s="342" t="s">
        <v>6575</v>
      </c>
      <c r="J5319" s="342" t="s">
        <v>6755</v>
      </c>
      <c r="K5319" s="581" t="s">
        <v>7493</v>
      </c>
      <c r="L5319" s="344" t="s">
        <v>4090</v>
      </c>
      <c r="N5319" s="344" t="s">
        <v>4090</v>
      </c>
      <c r="O5319" s="341" t="s">
        <v>6752</v>
      </c>
    </row>
    <row r="5320" spans="1:15" x14ac:dyDescent="0.2">
      <c r="A5320" s="341" t="s">
        <v>9257</v>
      </c>
      <c r="B5320" s="341" t="s">
        <v>9264</v>
      </c>
      <c r="C5320" s="342" t="s">
        <v>6718</v>
      </c>
      <c r="D5320" s="342" t="s">
        <v>6586</v>
      </c>
      <c r="E5320" s="342" t="s">
        <v>9322</v>
      </c>
      <c r="F5320" s="342" t="s">
        <v>6568</v>
      </c>
      <c r="G5320" s="343">
        <v>8.0850000000000009</v>
      </c>
      <c r="H5320" s="342" t="s">
        <v>6594</v>
      </c>
      <c r="I5320" s="342" t="s">
        <v>6575</v>
      </c>
      <c r="J5320" s="342" t="s">
        <v>6755</v>
      </c>
      <c r="K5320" s="581" t="s">
        <v>8758</v>
      </c>
      <c r="L5320" s="344" t="s">
        <v>4090</v>
      </c>
      <c r="N5320" s="344" t="s">
        <v>4090</v>
      </c>
      <c r="O5320" s="341" t="s">
        <v>6752</v>
      </c>
    </row>
    <row r="5321" spans="1:15" x14ac:dyDescent="0.2">
      <c r="A5321" s="341" t="s">
        <v>9257</v>
      </c>
      <c r="B5321" s="341" t="s">
        <v>9264</v>
      </c>
      <c r="C5321" s="342" t="s">
        <v>6718</v>
      </c>
      <c r="D5321" s="342" t="s">
        <v>6586</v>
      </c>
      <c r="E5321" s="342" t="s">
        <v>9322</v>
      </c>
      <c r="F5321" s="342" t="s">
        <v>6568</v>
      </c>
      <c r="G5321" s="343">
        <v>7.65</v>
      </c>
      <c r="H5321" s="342" t="s">
        <v>6594</v>
      </c>
      <c r="I5321" s="342" t="s">
        <v>6575</v>
      </c>
      <c r="J5321" s="342" t="s">
        <v>6755</v>
      </c>
      <c r="K5321" s="581" t="s">
        <v>7045</v>
      </c>
      <c r="L5321" s="344" t="s">
        <v>4090</v>
      </c>
      <c r="N5321" s="344" t="s">
        <v>4090</v>
      </c>
      <c r="O5321" s="341" t="s">
        <v>6752</v>
      </c>
    </row>
    <row r="5322" spans="1:15" x14ac:dyDescent="0.2">
      <c r="A5322" s="341" t="s">
        <v>9257</v>
      </c>
      <c r="B5322" s="341" t="s">
        <v>9264</v>
      </c>
      <c r="C5322" s="342" t="s">
        <v>6718</v>
      </c>
      <c r="D5322" s="342" t="s">
        <v>6586</v>
      </c>
      <c r="E5322" s="342" t="s">
        <v>9322</v>
      </c>
      <c r="F5322" s="342" t="s">
        <v>6568</v>
      </c>
      <c r="G5322" s="343">
        <v>8</v>
      </c>
      <c r="H5322" s="342" t="s">
        <v>6594</v>
      </c>
      <c r="I5322" s="342" t="s">
        <v>6575</v>
      </c>
      <c r="J5322" s="342" t="s">
        <v>6755</v>
      </c>
      <c r="K5322" s="581" t="s">
        <v>7155</v>
      </c>
      <c r="L5322" s="344" t="s">
        <v>4090</v>
      </c>
      <c r="N5322" s="344" t="s">
        <v>4090</v>
      </c>
      <c r="O5322" s="341" t="s">
        <v>6752</v>
      </c>
    </row>
    <row r="5323" spans="1:15" x14ac:dyDescent="0.2">
      <c r="A5323" s="341" t="s">
        <v>9257</v>
      </c>
      <c r="B5323" s="341" t="s">
        <v>9264</v>
      </c>
      <c r="C5323" s="342" t="s">
        <v>6718</v>
      </c>
      <c r="D5323" s="342" t="s">
        <v>6586</v>
      </c>
      <c r="E5323" s="342" t="s">
        <v>9328</v>
      </c>
      <c r="F5323" s="342" t="s">
        <v>6568</v>
      </c>
      <c r="G5323" s="343">
        <v>5.66</v>
      </c>
      <c r="H5323" s="342" t="s">
        <v>6594</v>
      </c>
      <c r="I5323" s="342" t="s">
        <v>6575</v>
      </c>
      <c r="J5323" s="342" t="s">
        <v>6755</v>
      </c>
      <c r="K5323" s="581" t="s">
        <v>7993</v>
      </c>
      <c r="L5323" s="344" t="s">
        <v>4090</v>
      </c>
      <c r="N5323" s="344" t="s">
        <v>4090</v>
      </c>
      <c r="O5323" s="341" t="s">
        <v>6752</v>
      </c>
    </row>
    <row r="5324" spans="1:15" x14ac:dyDescent="0.2">
      <c r="A5324" s="341" t="s">
        <v>9257</v>
      </c>
      <c r="B5324" s="341" t="s">
        <v>9264</v>
      </c>
      <c r="C5324" s="342" t="s">
        <v>8759</v>
      </c>
      <c r="D5324" s="342" t="s">
        <v>6586</v>
      </c>
      <c r="E5324" s="342" t="s">
        <v>9321</v>
      </c>
      <c r="F5324" s="342" t="s">
        <v>6568</v>
      </c>
      <c r="G5324" s="343">
        <v>7.5</v>
      </c>
      <c r="H5324" s="342" t="s">
        <v>6594</v>
      </c>
      <c r="I5324" s="342" t="s">
        <v>6575</v>
      </c>
      <c r="J5324" s="342" t="s">
        <v>6755</v>
      </c>
      <c r="K5324" s="581" t="s">
        <v>7903</v>
      </c>
      <c r="L5324" s="344" t="s">
        <v>4090</v>
      </c>
      <c r="N5324" s="344" t="s">
        <v>4090</v>
      </c>
      <c r="O5324" s="341" t="s">
        <v>6752</v>
      </c>
    </row>
    <row r="5325" spans="1:15" x14ac:dyDescent="0.2">
      <c r="A5325" s="341" t="s">
        <v>9257</v>
      </c>
      <c r="B5325" s="341" t="s">
        <v>9264</v>
      </c>
      <c r="C5325" s="342" t="s">
        <v>6865</v>
      </c>
      <c r="D5325" s="342" t="s">
        <v>6586</v>
      </c>
      <c r="E5325" s="342" t="s">
        <v>9322</v>
      </c>
      <c r="F5325" s="342" t="s">
        <v>6568</v>
      </c>
      <c r="G5325" s="343">
        <v>4.9400000000000004</v>
      </c>
      <c r="H5325" s="342" t="s">
        <v>6594</v>
      </c>
      <c r="I5325" s="342" t="s">
        <v>6575</v>
      </c>
      <c r="J5325" s="342" t="s">
        <v>6755</v>
      </c>
      <c r="K5325" s="581" t="s">
        <v>8760</v>
      </c>
      <c r="L5325" s="344" t="s">
        <v>4090</v>
      </c>
      <c r="N5325" s="344" t="s">
        <v>4090</v>
      </c>
      <c r="O5325" s="341" t="s">
        <v>6766</v>
      </c>
    </row>
    <row r="5326" spans="1:15" x14ac:dyDescent="0.2">
      <c r="A5326" s="341" t="s">
        <v>9257</v>
      </c>
      <c r="B5326" s="341" t="s">
        <v>9264</v>
      </c>
      <c r="C5326" s="342" t="s">
        <v>6865</v>
      </c>
      <c r="D5326" s="342" t="s">
        <v>6586</v>
      </c>
      <c r="E5326" s="342" t="s">
        <v>9334</v>
      </c>
      <c r="F5326" s="342" t="s">
        <v>6568</v>
      </c>
      <c r="G5326" s="343">
        <v>9.120000000000001</v>
      </c>
      <c r="H5326" s="342" t="s">
        <v>6594</v>
      </c>
      <c r="I5326" s="342" t="s">
        <v>6575</v>
      </c>
      <c r="J5326" s="342" t="s">
        <v>6755</v>
      </c>
      <c r="K5326" s="581" t="s">
        <v>7903</v>
      </c>
      <c r="L5326" s="344" t="s">
        <v>4090</v>
      </c>
      <c r="N5326" s="344" t="s">
        <v>4090</v>
      </c>
      <c r="O5326" s="341" t="s">
        <v>6752</v>
      </c>
    </row>
    <row r="5327" spans="1:15" x14ac:dyDescent="0.2">
      <c r="A5327" s="341" t="s">
        <v>9257</v>
      </c>
      <c r="B5327" s="341" t="s">
        <v>9264</v>
      </c>
      <c r="C5327" s="342" t="s">
        <v>6865</v>
      </c>
      <c r="D5327" s="342" t="s">
        <v>6586</v>
      </c>
      <c r="E5327" s="342" t="s">
        <v>9322</v>
      </c>
      <c r="F5327" s="342" t="s">
        <v>6568</v>
      </c>
      <c r="G5327" s="343">
        <v>5.7700000000000005</v>
      </c>
      <c r="H5327" s="342" t="s">
        <v>6594</v>
      </c>
      <c r="I5327" s="342" t="s">
        <v>6575</v>
      </c>
      <c r="J5327" s="342" t="s">
        <v>6755</v>
      </c>
      <c r="K5327" s="581" t="s">
        <v>8595</v>
      </c>
      <c r="L5327" s="344" t="s">
        <v>4090</v>
      </c>
      <c r="N5327" s="344" t="s">
        <v>4090</v>
      </c>
      <c r="O5327" s="341" t="s">
        <v>6766</v>
      </c>
    </row>
    <row r="5328" spans="1:15" x14ac:dyDescent="0.2">
      <c r="A5328" s="341" t="s">
        <v>9257</v>
      </c>
      <c r="B5328" s="341" t="s">
        <v>9264</v>
      </c>
      <c r="C5328" s="342" t="s">
        <v>6865</v>
      </c>
      <c r="D5328" s="342" t="s">
        <v>6586</v>
      </c>
      <c r="E5328" s="342" t="s">
        <v>9322</v>
      </c>
      <c r="F5328" s="342" t="s">
        <v>6568</v>
      </c>
      <c r="G5328" s="343">
        <v>5.8</v>
      </c>
      <c r="H5328" s="342" t="s">
        <v>6594</v>
      </c>
      <c r="I5328" s="342" t="s">
        <v>6575</v>
      </c>
      <c r="J5328" s="342" t="s">
        <v>6755</v>
      </c>
      <c r="K5328" s="581" t="s">
        <v>7011</v>
      </c>
      <c r="L5328" s="344" t="s">
        <v>4090</v>
      </c>
      <c r="N5328" s="344" t="s">
        <v>4090</v>
      </c>
      <c r="O5328" s="341" t="s">
        <v>6752</v>
      </c>
    </row>
    <row r="5329" spans="1:15" x14ac:dyDescent="0.2">
      <c r="A5329" s="341" t="s">
        <v>9257</v>
      </c>
      <c r="B5329" s="341" t="s">
        <v>9264</v>
      </c>
      <c r="C5329" s="342" t="s">
        <v>6865</v>
      </c>
      <c r="D5329" s="342" t="s">
        <v>6586</v>
      </c>
      <c r="E5329" s="342" t="s">
        <v>9255</v>
      </c>
      <c r="F5329" s="342" t="s">
        <v>6568</v>
      </c>
      <c r="G5329" s="343">
        <v>6.03</v>
      </c>
      <c r="H5329" s="342" t="s">
        <v>6594</v>
      </c>
      <c r="I5329" s="342" t="s">
        <v>6575</v>
      </c>
      <c r="J5329" s="342" t="s">
        <v>6755</v>
      </c>
      <c r="K5329" s="581" t="s">
        <v>8386</v>
      </c>
      <c r="L5329" s="344" t="s">
        <v>4090</v>
      </c>
      <c r="N5329" s="344" t="s">
        <v>4090</v>
      </c>
      <c r="O5329" s="341" t="s">
        <v>6766</v>
      </c>
    </row>
    <row r="5330" spans="1:15" x14ac:dyDescent="0.2">
      <c r="A5330" s="341" t="s">
        <v>9257</v>
      </c>
      <c r="B5330" s="341" t="s">
        <v>9264</v>
      </c>
      <c r="C5330" s="342" t="s">
        <v>6865</v>
      </c>
      <c r="D5330" s="342" t="s">
        <v>6586</v>
      </c>
      <c r="E5330" s="342" t="s">
        <v>9326</v>
      </c>
      <c r="F5330" s="342" t="s">
        <v>6568</v>
      </c>
      <c r="G5330" s="343">
        <v>7.125</v>
      </c>
      <c r="H5330" s="342" t="s">
        <v>6594</v>
      </c>
      <c r="I5330" s="342" t="s">
        <v>6575</v>
      </c>
      <c r="J5330" s="342" t="s">
        <v>6755</v>
      </c>
      <c r="K5330" s="581" t="s">
        <v>8761</v>
      </c>
      <c r="L5330" s="344" t="s">
        <v>4090</v>
      </c>
      <c r="N5330" s="344" t="s">
        <v>4090</v>
      </c>
      <c r="O5330" s="341" t="s">
        <v>6766</v>
      </c>
    </row>
    <row r="5331" spans="1:15" x14ac:dyDescent="0.2">
      <c r="A5331" s="341" t="s">
        <v>9257</v>
      </c>
      <c r="B5331" s="341" t="s">
        <v>9264</v>
      </c>
      <c r="C5331" s="342" t="s">
        <v>6865</v>
      </c>
      <c r="D5331" s="342" t="s">
        <v>6586</v>
      </c>
      <c r="E5331" s="342" t="s">
        <v>9326</v>
      </c>
      <c r="F5331" s="342" t="s">
        <v>6568</v>
      </c>
      <c r="G5331" s="343">
        <v>9.25</v>
      </c>
      <c r="H5331" s="342" t="s">
        <v>6594</v>
      </c>
      <c r="I5331" s="342" t="s">
        <v>6575</v>
      </c>
      <c r="J5331" s="342" t="s">
        <v>6755</v>
      </c>
      <c r="K5331" s="581" t="s">
        <v>8465</v>
      </c>
      <c r="L5331" s="344" t="s">
        <v>4090</v>
      </c>
      <c r="N5331" s="344" t="s">
        <v>4090</v>
      </c>
      <c r="O5331" s="341" t="s">
        <v>6766</v>
      </c>
    </row>
    <row r="5332" spans="1:15" x14ac:dyDescent="0.2">
      <c r="A5332" s="341" t="s">
        <v>9257</v>
      </c>
      <c r="B5332" s="341" t="s">
        <v>9264</v>
      </c>
      <c r="C5332" s="342" t="s">
        <v>6585</v>
      </c>
      <c r="D5332" s="342" t="s">
        <v>6586</v>
      </c>
      <c r="E5332" s="342" t="s">
        <v>9320</v>
      </c>
      <c r="F5332" s="342" t="s">
        <v>6568</v>
      </c>
      <c r="G5332" s="343">
        <v>81</v>
      </c>
      <c r="H5332" s="342" t="s">
        <v>6594</v>
      </c>
      <c r="I5332" s="342" t="s">
        <v>6575</v>
      </c>
      <c r="J5332" s="342" t="s">
        <v>6755</v>
      </c>
      <c r="K5332" s="581" t="s">
        <v>7382</v>
      </c>
      <c r="L5332" s="344" t="s">
        <v>4090</v>
      </c>
      <c r="M5332" s="345" t="s">
        <v>7012</v>
      </c>
      <c r="N5332" s="344" t="s">
        <v>4090</v>
      </c>
      <c r="O5332" s="341" t="s">
        <v>6752</v>
      </c>
    </row>
    <row r="5333" spans="1:15" x14ac:dyDescent="0.2">
      <c r="A5333" s="341" t="s">
        <v>9257</v>
      </c>
      <c r="B5333" s="341" t="s">
        <v>9264</v>
      </c>
      <c r="C5333" s="342" t="s">
        <v>6718</v>
      </c>
      <c r="D5333" s="342" t="s">
        <v>6586</v>
      </c>
      <c r="E5333" s="342" t="s">
        <v>9334</v>
      </c>
      <c r="F5333" s="342" t="s">
        <v>6568</v>
      </c>
      <c r="G5333" s="343">
        <v>5.1000000000000005</v>
      </c>
      <c r="H5333" s="342" t="s">
        <v>6594</v>
      </c>
      <c r="I5333" s="342" t="s">
        <v>6575</v>
      </c>
      <c r="J5333" s="342" t="s">
        <v>6755</v>
      </c>
      <c r="K5333" s="581" t="s">
        <v>6946</v>
      </c>
      <c r="L5333" s="344" t="s">
        <v>4090</v>
      </c>
      <c r="N5333" s="344" t="s">
        <v>4090</v>
      </c>
      <c r="O5333" s="341" t="s">
        <v>6766</v>
      </c>
    </row>
    <row r="5334" spans="1:15" x14ac:dyDescent="0.2">
      <c r="A5334" s="341" t="s">
        <v>9257</v>
      </c>
      <c r="B5334" s="341" t="s">
        <v>9264</v>
      </c>
      <c r="C5334" s="342" t="s">
        <v>6718</v>
      </c>
      <c r="D5334" s="342" t="s">
        <v>6586</v>
      </c>
      <c r="E5334" s="342" t="s">
        <v>9326</v>
      </c>
      <c r="F5334" s="342" t="s">
        <v>6568</v>
      </c>
      <c r="G5334" s="343">
        <v>8.4150000000000009</v>
      </c>
      <c r="H5334" s="342" t="s">
        <v>6594</v>
      </c>
      <c r="I5334" s="342" t="s">
        <v>6575</v>
      </c>
      <c r="J5334" s="342" t="s">
        <v>6755</v>
      </c>
      <c r="K5334" s="581" t="s">
        <v>7691</v>
      </c>
      <c r="L5334" s="344" t="s">
        <v>4090</v>
      </c>
      <c r="N5334" s="344" t="s">
        <v>4090</v>
      </c>
      <c r="O5334" s="341" t="s">
        <v>6752</v>
      </c>
    </row>
    <row r="5335" spans="1:15" x14ac:dyDescent="0.2">
      <c r="A5335" s="341" t="s">
        <v>9257</v>
      </c>
      <c r="B5335" s="341" t="s">
        <v>9264</v>
      </c>
      <c r="C5335" s="342" t="s">
        <v>6718</v>
      </c>
      <c r="D5335" s="342" t="s">
        <v>6586</v>
      </c>
      <c r="E5335" s="342" t="s">
        <v>9326</v>
      </c>
      <c r="F5335" s="342" t="s">
        <v>6568</v>
      </c>
      <c r="G5335" s="343">
        <v>4.6399999999999997</v>
      </c>
      <c r="H5335" s="342" t="s">
        <v>6594</v>
      </c>
      <c r="I5335" s="342" t="s">
        <v>6575</v>
      </c>
      <c r="J5335" s="342" t="s">
        <v>6755</v>
      </c>
      <c r="K5335" s="581" t="s">
        <v>8358</v>
      </c>
      <c r="L5335" s="344" t="s">
        <v>4090</v>
      </c>
      <c r="N5335" s="344" t="s">
        <v>4090</v>
      </c>
      <c r="O5335" s="341" t="s">
        <v>6752</v>
      </c>
    </row>
    <row r="5336" spans="1:15" x14ac:dyDescent="0.2">
      <c r="A5336" s="341" t="s">
        <v>9257</v>
      </c>
      <c r="B5336" s="341" t="s">
        <v>9264</v>
      </c>
      <c r="C5336" s="342" t="s">
        <v>6865</v>
      </c>
      <c r="D5336" s="342" t="s">
        <v>6586</v>
      </c>
      <c r="E5336" s="342" t="s">
        <v>9337</v>
      </c>
      <c r="F5336" s="342" t="s">
        <v>6568</v>
      </c>
      <c r="G5336" s="343">
        <v>9.9450000000000003</v>
      </c>
      <c r="H5336" s="342" t="s">
        <v>6594</v>
      </c>
      <c r="I5336" s="342" t="s">
        <v>6575</v>
      </c>
      <c r="J5336" s="342" t="s">
        <v>6755</v>
      </c>
      <c r="K5336" s="581" t="s">
        <v>7058</v>
      </c>
      <c r="L5336" s="344" t="s">
        <v>4090</v>
      </c>
      <c r="N5336" s="344" t="s">
        <v>4090</v>
      </c>
      <c r="O5336" s="341" t="s">
        <v>6752</v>
      </c>
    </row>
    <row r="5337" spans="1:15" x14ac:dyDescent="0.2">
      <c r="A5337" s="341" t="s">
        <v>9257</v>
      </c>
      <c r="B5337" s="341" t="s">
        <v>9264</v>
      </c>
      <c r="C5337" s="342" t="s">
        <v>6585</v>
      </c>
      <c r="D5337" s="342" t="s">
        <v>6586</v>
      </c>
      <c r="E5337" s="342" t="s">
        <v>9319</v>
      </c>
      <c r="F5337" s="342" t="s">
        <v>6568</v>
      </c>
      <c r="G5337" s="343">
        <v>4.08</v>
      </c>
      <c r="H5337" s="342" t="s">
        <v>6594</v>
      </c>
      <c r="I5337" s="342" t="s">
        <v>6575</v>
      </c>
      <c r="J5337" s="342" t="s">
        <v>6755</v>
      </c>
      <c r="K5337" s="581" t="s">
        <v>7554</v>
      </c>
      <c r="L5337" s="344" t="s">
        <v>4090</v>
      </c>
      <c r="N5337" s="344" t="s">
        <v>4090</v>
      </c>
      <c r="O5337" s="341" t="s">
        <v>6766</v>
      </c>
    </row>
    <row r="5338" spans="1:15" x14ac:dyDescent="0.2">
      <c r="A5338" s="341" t="s">
        <v>9257</v>
      </c>
      <c r="B5338" s="341" t="s">
        <v>9264</v>
      </c>
      <c r="C5338" s="342" t="s">
        <v>6585</v>
      </c>
      <c r="D5338" s="342" t="s">
        <v>6586</v>
      </c>
      <c r="E5338" s="342" t="s">
        <v>9337</v>
      </c>
      <c r="F5338" s="342" t="s">
        <v>6568</v>
      </c>
      <c r="G5338" s="343">
        <v>10</v>
      </c>
      <c r="H5338" s="342" t="s">
        <v>6594</v>
      </c>
      <c r="I5338" s="342" t="s">
        <v>6575</v>
      </c>
      <c r="J5338" s="342" t="s">
        <v>6755</v>
      </c>
      <c r="K5338" s="581" t="s">
        <v>7706</v>
      </c>
      <c r="L5338" s="344" t="s">
        <v>4090</v>
      </c>
      <c r="N5338" s="344" t="s">
        <v>4090</v>
      </c>
      <c r="O5338" s="341" t="s">
        <v>6766</v>
      </c>
    </row>
    <row r="5339" spans="1:15" x14ac:dyDescent="0.2">
      <c r="A5339" s="341" t="s">
        <v>9257</v>
      </c>
      <c r="B5339" s="341" t="s">
        <v>9264</v>
      </c>
      <c r="C5339" s="342" t="s">
        <v>6718</v>
      </c>
      <c r="D5339" s="342" t="s">
        <v>6586</v>
      </c>
      <c r="E5339" s="342" t="s">
        <v>9326</v>
      </c>
      <c r="F5339" s="342" t="s">
        <v>6568</v>
      </c>
      <c r="G5339" s="343">
        <v>4.5</v>
      </c>
      <c r="H5339" s="342" t="s">
        <v>6594</v>
      </c>
      <c r="I5339" s="342" t="s">
        <v>6575</v>
      </c>
      <c r="J5339" s="342" t="s">
        <v>6755</v>
      </c>
      <c r="K5339" s="581" t="s">
        <v>6889</v>
      </c>
      <c r="L5339" s="344" t="s">
        <v>4090</v>
      </c>
      <c r="N5339" s="344" t="s">
        <v>4090</v>
      </c>
      <c r="O5339" s="341" t="s">
        <v>6752</v>
      </c>
    </row>
    <row r="5340" spans="1:15" x14ac:dyDescent="0.2">
      <c r="A5340" s="341" t="s">
        <v>9257</v>
      </c>
      <c r="B5340" s="341" t="s">
        <v>9264</v>
      </c>
      <c r="C5340" s="342" t="s">
        <v>6585</v>
      </c>
      <c r="D5340" s="342" t="s">
        <v>6586</v>
      </c>
      <c r="E5340" s="342" t="s">
        <v>9323</v>
      </c>
      <c r="F5340" s="342" t="s">
        <v>6568</v>
      </c>
      <c r="G5340" s="343">
        <v>5.0350000000000001</v>
      </c>
      <c r="H5340" s="342" t="s">
        <v>6594</v>
      </c>
      <c r="I5340" s="342" t="s">
        <v>6575</v>
      </c>
      <c r="J5340" s="342" t="s">
        <v>6755</v>
      </c>
      <c r="K5340" s="581" t="s">
        <v>8762</v>
      </c>
      <c r="L5340" s="344" t="s">
        <v>4090</v>
      </c>
      <c r="N5340" s="344" t="s">
        <v>4090</v>
      </c>
      <c r="O5340" s="341" t="s">
        <v>6766</v>
      </c>
    </row>
    <row r="5341" spans="1:15" x14ac:dyDescent="0.2">
      <c r="A5341" s="341" t="s">
        <v>9257</v>
      </c>
      <c r="B5341" s="341" t="s">
        <v>9264</v>
      </c>
      <c r="C5341" s="342" t="s">
        <v>6718</v>
      </c>
      <c r="D5341" s="342" t="s">
        <v>6586</v>
      </c>
      <c r="E5341" s="342" t="s">
        <v>9328</v>
      </c>
      <c r="F5341" s="342" t="s">
        <v>6568</v>
      </c>
      <c r="G5341" s="343">
        <v>4.88</v>
      </c>
      <c r="H5341" s="342" t="s">
        <v>6594</v>
      </c>
      <c r="I5341" s="342" t="s">
        <v>6575</v>
      </c>
      <c r="J5341" s="342" t="s">
        <v>6755</v>
      </c>
      <c r="K5341" s="581" t="s">
        <v>8486</v>
      </c>
      <c r="L5341" s="344" t="s">
        <v>4090</v>
      </c>
      <c r="N5341" s="344" t="s">
        <v>4090</v>
      </c>
      <c r="O5341" s="341" t="s">
        <v>6766</v>
      </c>
    </row>
    <row r="5342" spans="1:15" x14ac:dyDescent="0.2">
      <c r="A5342" s="341" t="s">
        <v>9257</v>
      </c>
      <c r="B5342" s="341" t="s">
        <v>9264</v>
      </c>
      <c r="C5342" s="342" t="s">
        <v>6718</v>
      </c>
      <c r="D5342" s="342" t="s">
        <v>6586</v>
      </c>
      <c r="E5342" s="342" t="s">
        <v>9320</v>
      </c>
      <c r="F5342" s="342" t="s">
        <v>6568</v>
      </c>
      <c r="G5342" s="343">
        <v>6.63</v>
      </c>
      <c r="H5342" s="342" t="s">
        <v>6594</v>
      </c>
      <c r="I5342" s="342" t="s">
        <v>6575</v>
      </c>
      <c r="J5342" s="342" t="s">
        <v>6755</v>
      </c>
      <c r="K5342" s="581" t="s">
        <v>7071</v>
      </c>
      <c r="L5342" s="344" t="s">
        <v>4090</v>
      </c>
      <c r="N5342" s="344" t="s">
        <v>4090</v>
      </c>
      <c r="O5342" s="341" t="s">
        <v>6766</v>
      </c>
    </row>
    <row r="5343" spans="1:15" x14ac:dyDescent="0.2">
      <c r="A5343" s="341" t="s">
        <v>9257</v>
      </c>
      <c r="B5343" s="341" t="s">
        <v>9264</v>
      </c>
      <c r="C5343" s="342" t="s">
        <v>6865</v>
      </c>
      <c r="D5343" s="342" t="s">
        <v>6586</v>
      </c>
      <c r="E5343" s="342" t="s">
        <v>9324</v>
      </c>
      <c r="F5343" s="342" t="s">
        <v>6568</v>
      </c>
      <c r="G5343" s="343">
        <v>6.2700000000000005</v>
      </c>
      <c r="H5343" s="342" t="s">
        <v>6594</v>
      </c>
      <c r="I5343" s="342" t="s">
        <v>6575</v>
      </c>
      <c r="J5343" s="342" t="s">
        <v>6755</v>
      </c>
      <c r="K5343" s="581" t="s">
        <v>7062</v>
      </c>
      <c r="L5343" s="344" t="s">
        <v>4090</v>
      </c>
      <c r="N5343" s="344" t="s">
        <v>4090</v>
      </c>
      <c r="O5343" s="341" t="s">
        <v>6752</v>
      </c>
    </row>
    <row r="5344" spans="1:15" x14ac:dyDescent="0.2">
      <c r="A5344" s="341" t="s">
        <v>9257</v>
      </c>
      <c r="B5344" s="341" t="s">
        <v>9264</v>
      </c>
      <c r="C5344" s="342" t="s">
        <v>6585</v>
      </c>
      <c r="D5344" s="342" t="s">
        <v>6586</v>
      </c>
      <c r="E5344" s="342" t="s">
        <v>9319</v>
      </c>
      <c r="F5344" s="342" t="s">
        <v>6568</v>
      </c>
      <c r="G5344" s="343">
        <v>5.7</v>
      </c>
      <c r="H5344" s="342" t="s">
        <v>6594</v>
      </c>
      <c r="I5344" s="342" t="s">
        <v>6575</v>
      </c>
      <c r="J5344" s="342" t="s">
        <v>6755</v>
      </c>
      <c r="K5344" s="581" t="s">
        <v>7647</v>
      </c>
      <c r="L5344" s="344" t="s">
        <v>4090</v>
      </c>
      <c r="N5344" s="344" t="s">
        <v>4090</v>
      </c>
      <c r="O5344" s="341">
        <v>0</v>
      </c>
    </row>
    <row r="5345" spans="1:15" x14ac:dyDescent="0.2">
      <c r="A5345" s="341" t="s">
        <v>9257</v>
      </c>
      <c r="B5345" s="341" t="s">
        <v>9264</v>
      </c>
      <c r="C5345" s="342" t="s">
        <v>6585</v>
      </c>
      <c r="D5345" s="342" t="s">
        <v>6586</v>
      </c>
      <c r="E5345" s="342" t="s">
        <v>9331</v>
      </c>
      <c r="F5345" s="342" t="s">
        <v>6568</v>
      </c>
      <c r="G5345" s="343">
        <v>5.1000000000000005</v>
      </c>
      <c r="H5345" s="342" t="s">
        <v>6594</v>
      </c>
      <c r="I5345" s="342" t="s">
        <v>6575</v>
      </c>
      <c r="J5345" s="342" t="s">
        <v>6755</v>
      </c>
      <c r="K5345" s="581" t="s">
        <v>7696</v>
      </c>
      <c r="L5345" s="344" t="s">
        <v>4090</v>
      </c>
      <c r="N5345" s="344" t="s">
        <v>4090</v>
      </c>
      <c r="O5345" s="341" t="s">
        <v>6766</v>
      </c>
    </row>
    <row r="5346" spans="1:15" x14ac:dyDescent="0.2">
      <c r="A5346" s="341" t="s">
        <v>9257</v>
      </c>
      <c r="B5346" s="341" t="s">
        <v>9264</v>
      </c>
      <c r="C5346" s="342" t="s">
        <v>6585</v>
      </c>
      <c r="D5346" s="342" t="s">
        <v>6586</v>
      </c>
      <c r="E5346" s="342" t="s">
        <v>9338</v>
      </c>
      <c r="F5346" s="342" t="s">
        <v>6568</v>
      </c>
      <c r="G5346" s="343">
        <v>16.8</v>
      </c>
      <c r="H5346" s="342" t="s">
        <v>6594</v>
      </c>
      <c r="I5346" s="342" t="s">
        <v>6575</v>
      </c>
      <c r="J5346" s="342" t="s">
        <v>6755</v>
      </c>
      <c r="K5346" s="581" t="s">
        <v>7103</v>
      </c>
      <c r="L5346" s="344" t="s">
        <v>4090</v>
      </c>
      <c r="N5346" s="344" t="s">
        <v>4090</v>
      </c>
      <c r="O5346" s="341">
        <v>0</v>
      </c>
    </row>
    <row r="5347" spans="1:15" x14ac:dyDescent="0.2">
      <c r="A5347" s="341" t="s">
        <v>9257</v>
      </c>
      <c r="B5347" s="341" t="s">
        <v>9264</v>
      </c>
      <c r="C5347" s="342" t="s">
        <v>6585</v>
      </c>
      <c r="D5347" s="342" t="s">
        <v>6586</v>
      </c>
      <c r="E5347" s="342" t="s">
        <v>9340</v>
      </c>
      <c r="F5347" s="342" t="s">
        <v>6568</v>
      </c>
      <c r="G5347" s="343">
        <v>7.5200000000000005</v>
      </c>
      <c r="H5347" s="342" t="s">
        <v>6594</v>
      </c>
      <c r="I5347" s="342" t="s">
        <v>6575</v>
      </c>
      <c r="J5347" s="342" t="s">
        <v>6755</v>
      </c>
      <c r="K5347" s="581" t="s">
        <v>8141</v>
      </c>
      <c r="L5347" s="344" t="s">
        <v>4090</v>
      </c>
      <c r="N5347" s="344" t="s">
        <v>4090</v>
      </c>
      <c r="O5347" s="341">
        <v>0</v>
      </c>
    </row>
    <row r="5348" spans="1:15" x14ac:dyDescent="0.2">
      <c r="A5348" s="341" t="s">
        <v>9257</v>
      </c>
      <c r="B5348" s="341" t="s">
        <v>9264</v>
      </c>
      <c r="C5348" s="342" t="s">
        <v>6585</v>
      </c>
      <c r="D5348" s="342" t="s">
        <v>6586</v>
      </c>
      <c r="E5348" s="342" t="s">
        <v>9337</v>
      </c>
      <c r="F5348" s="342" t="s">
        <v>6568</v>
      </c>
      <c r="G5348" s="343">
        <v>7.98</v>
      </c>
      <c r="H5348" s="342" t="s">
        <v>6594</v>
      </c>
      <c r="I5348" s="342" t="s">
        <v>6575</v>
      </c>
      <c r="J5348" s="342" t="s">
        <v>6755</v>
      </c>
      <c r="K5348" s="581" t="s">
        <v>7066</v>
      </c>
      <c r="L5348" s="344" t="s">
        <v>4090</v>
      </c>
      <c r="N5348" s="344" t="s">
        <v>4090</v>
      </c>
      <c r="O5348" s="341" t="s">
        <v>6752</v>
      </c>
    </row>
    <row r="5349" spans="1:15" x14ac:dyDescent="0.2">
      <c r="A5349" s="341" t="s">
        <v>9257</v>
      </c>
      <c r="B5349" s="341" t="s">
        <v>9264</v>
      </c>
      <c r="C5349" s="342" t="s">
        <v>6585</v>
      </c>
      <c r="D5349" s="342" t="s">
        <v>6586</v>
      </c>
      <c r="E5349" s="342" t="s">
        <v>9337</v>
      </c>
      <c r="F5349" s="342" t="s">
        <v>6568</v>
      </c>
      <c r="G5349" s="343">
        <v>29.990000000000002</v>
      </c>
      <c r="H5349" s="342" t="s">
        <v>6594</v>
      </c>
      <c r="I5349" s="342" t="s">
        <v>6575</v>
      </c>
      <c r="J5349" s="342" t="s">
        <v>6755</v>
      </c>
      <c r="K5349" s="581" t="s">
        <v>7507</v>
      </c>
      <c r="L5349" s="344" t="s">
        <v>4090</v>
      </c>
      <c r="N5349" s="344" t="s">
        <v>4090</v>
      </c>
      <c r="O5349" s="341">
        <v>0</v>
      </c>
    </row>
    <row r="5350" spans="1:15" x14ac:dyDescent="0.2">
      <c r="A5350" s="341" t="s">
        <v>9257</v>
      </c>
      <c r="B5350" s="341" t="s">
        <v>9264</v>
      </c>
      <c r="C5350" s="342" t="s">
        <v>6585</v>
      </c>
      <c r="D5350" s="342" t="s">
        <v>6586</v>
      </c>
      <c r="E5350" s="342" t="s">
        <v>9326</v>
      </c>
      <c r="F5350" s="342" t="s">
        <v>6568</v>
      </c>
      <c r="G5350" s="343">
        <v>4.875</v>
      </c>
      <c r="H5350" s="342" t="s">
        <v>6594</v>
      </c>
      <c r="I5350" s="342" t="s">
        <v>6575</v>
      </c>
      <c r="J5350" s="342" t="s">
        <v>6755</v>
      </c>
      <c r="K5350" s="581" t="s">
        <v>8695</v>
      </c>
      <c r="L5350" s="344" t="s">
        <v>4090</v>
      </c>
      <c r="N5350" s="344" t="s">
        <v>4090</v>
      </c>
      <c r="O5350" s="341">
        <v>0</v>
      </c>
    </row>
    <row r="5351" spans="1:15" x14ac:dyDescent="0.2">
      <c r="A5351" s="341" t="s">
        <v>9257</v>
      </c>
      <c r="B5351" s="341" t="s">
        <v>9264</v>
      </c>
      <c r="C5351" s="342" t="s">
        <v>6585</v>
      </c>
      <c r="D5351" s="342" t="s">
        <v>6586</v>
      </c>
      <c r="E5351" s="342" t="s">
        <v>9255</v>
      </c>
      <c r="F5351" s="342" t="s">
        <v>6568</v>
      </c>
      <c r="G5351" s="343">
        <v>20.25</v>
      </c>
      <c r="H5351" s="342" t="s">
        <v>6594</v>
      </c>
      <c r="I5351" s="342" t="s">
        <v>6575</v>
      </c>
      <c r="J5351" s="342" t="s">
        <v>6755</v>
      </c>
      <c r="K5351" s="581" t="s">
        <v>6883</v>
      </c>
      <c r="L5351" s="344" t="s">
        <v>4090</v>
      </c>
      <c r="N5351" s="344" t="s">
        <v>4090</v>
      </c>
      <c r="O5351" s="341">
        <v>0</v>
      </c>
    </row>
    <row r="5352" spans="1:15" x14ac:dyDescent="0.2">
      <c r="A5352" s="341" t="s">
        <v>9257</v>
      </c>
      <c r="B5352" s="341" t="s">
        <v>9264</v>
      </c>
      <c r="C5352" s="342" t="s">
        <v>6585</v>
      </c>
      <c r="D5352" s="342" t="s">
        <v>6586</v>
      </c>
      <c r="E5352" s="342" t="s">
        <v>9319</v>
      </c>
      <c r="F5352" s="342" t="s">
        <v>6568</v>
      </c>
      <c r="G5352" s="343">
        <v>3.68</v>
      </c>
      <c r="H5352" s="342" t="s">
        <v>6594</v>
      </c>
      <c r="I5352" s="342" t="s">
        <v>6575</v>
      </c>
      <c r="J5352" s="342" t="s">
        <v>6755</v>
      </c>
      <c r="K5352" s="581" t="s">
        <v>7695</v>
      </c>
      <c r="L5352" s="344" t="s">
        <v>4090</v>
      </c>
      <c r="N5352" s="344" t="s">
        <v>4090</v>
      </c>
      <c r="O5352" s="341">
        <v>0</v>
      </c>
    </row>
    <row r="5353" spans="1:15" x14ac:dyDescent="0.2">
      <c r="A5353" s="341" t="s">
        <v>9257</v>
      </c>
      <c r="B5353" s="341" t="s">
        <v>9264</v>
      </c>
      <c r="C5353" s="342" t="s">
        <v>6585</v>
      </c>
      <c r="D5353" s="342" t="s">
        <v>6586</v>
      </c>
      <c r="E5353" s="342" t="s">
        <v>9322</v>
      </c>
      <c r="F5353" s="342" t="s">
        <v>6568</v>
      </c>
      <c r="G5353" s="343">
        <v>4.18</v>
      </c>
      <c r="H5353" s="342" t="s">
        <v>6594</v>
      </c>
      <c r="I5353" s="342" t="s">
        <v>6575</v>
      </c>
      <c r="J5353" s="342" t="s">
        <v>6755</v>
      </c>
      <c r="K5353" s="581" t="s">
        <v>7160</v>
      </c>
      <c r="L5353" s="344" t="s">
        <v>4090</v>
      </c>
      <c r="N5353" s="344" t="s">
        <v>4090</v>
      </c>
      <c r="O5353" s="341">
        <v>0</v>
      </c>
    </row>
    <row r="5354" spans="1:15" x14ac:dyDescent="0.2">
      <c r="A5354" s="341" t="s">
        <v>9257</v>
      </c>
      <c r="B5354" s="341" t="s">
        <v>9264</v>
      </c>
      <c r="C5354" s="342" t="s">
        <v>6585</v>
      </c>
      <c r="D5354" s="342" t="s">
        <v>6586</v>
      </c>
      <c r="E5354" s="342" t="s">
        <v>9319</v>
      </c>
      <c r="F5354" s="342" t="s">
        <v>6568</v>
      </c>
      <c r="G5354" s="343">
        <v>8.39</v>
      </c>
      <c r="H5354" s="342" t="s">
        <v>6594</v>
      </c>
      <c r="I5354" s="342" t="s">
        <v>6575</v>
      </c>
      <c r="J5354" s="342" t="s">
        <v>6755</v>
      </c>
      <c r="K5354" s="581" t="s">
        <v>6721</v>
      </c>
      <c r="L5354" s="344" t="s">
        <v>4090</v>
      </c>
      <c r="N5354" s="344" t="s">
        <v>4090</v>
      </c>
      <c r="O5354" s="341" t="s">
        <v>6766</v>
      </c>
    </row>
    <row r="5355" spans="1:15" x14ac:dyDescent="0.2">
      <c r="A5355" s="341" t="s">
        <v>9257</v>
      </c>
      <c r="B5355" s="341" t="s">
        <v>9264</v>
      </c>
      <c r="C5355" s="342" t="s">
        <v>6585</v>
      </c>
      <c r="D5355" s="342" t="s">
        <v>6586</v>
      </c>
      <c r="E5355" s="342" t="s">
        <v>9323</v>
      </c>
      <c r="F5355" s="342" t="s">
        <v>6568</v>
      </c>
      <c r="G5355" s="343">
        <v>16.100000000000001</v>
      </c>
      <c r="H5355" s="342" t="s">
        <v>6594</v>
      </c>
      <c r="I5355" s="342" t="s">
        <v>6575</v>
      </c>
      <c r="J5355" s="342" t="s">
        <v>6755</v>
      </c>
      <c r="K5355" s="581" t="s">
        <v>7093</v>
      </c>
      <c r="L5355" s="344" t="s">
        <v>4090</v>
      </c>
      <c r="N5355" s="344" t="s">
        <v>4090</v>
      </c>
      <c r="O5355" s="341">
        <v>0</v>
      </c>
    </row>
    <row r="5356" spans="1:15" x14ac:dyDescent="0.2">
      <c r="A5356" s="341" t="s">
        <v>9257</v>
      </c>
      <c r="B5356" s="341" t="s">
        <v>9264</v>
      </c>
      <c r="C5356" s="342" t="s">
        <v>6585</v>
      </c>
      <c r="D5356" s="342" t="s">
        <v>6586</v>
      </c>
      <c r="E5356" s="342" t="s">
        <v>9255</v>
      </c>
      <c r="F5356" s="342" t="s">
        <v>6568</v>
      </c>
      <c r="G5356" s="343">
        <v>1.02</v>
      </c>
      <c r="H5356" s="342" t="s">
        <v>6594</v>
      </c>
      <c r="I5356" s="342" t="s">
        <v>6575</v>
      </c>
      <c r="J5356" s="342" t="s">
        <v>6755</v>
      </c>
      <c r="K5356" s="581" t="s">
        <v>7143</v>
      </c>
      <c r="L5356" s="344" t="s">
        <v>4090</v>
      </c>
      <c r="N5356" s="344" t="s">
        <v>4090</v>
      </c>
      <c r="O5356" s="341">
        <v>0</v>
      </c>
    </row>
    <row r="5357" spans="1:15" x14ac:dyDescent="0.2">
      <c r="A5357" s="341" t="s">
        <v>9257</v>
      </c>
      <c r="B5357" s="341" t="s">
        <v>9264</v>
      </c>
      <c r="C5357" s="342" t="s">
        <v>6585</v>
      </c>
      <c r="D5357" s="342" t="s">
        <v>6586</v>
      </c>
      <c r="E5357" s="342" t="s">
        <v>9255</v>
      </c>
      <c r="F5357" s="342" t="s">
        <v>6568</v>
      </c>
      <c r="G5357" s="343">
        <v>1.02</v>
      </c>
      <c r="H5357" s="342" t="s">
        <v>6594</v>
      </c>
      <c r="I5357" s="342" t="s">
        <v>6575</v>
      </c>
      <c r="J5357" s="342" t="s">
        <v>6755</v>
      </c>
      <c r="K5357" s="581" t="s">
        <v>7143</v>
      </c>
      <c r="L5357" s="344" t="s">
        <v>4090</v>
      </c>
      <c r="N5357" s="344" t="s">
        <v>4090</v>
      </c>
      <c r="O5357" s="341">
        <v>0</v>
      </c>
    </row>
    <row r="5358" spans="1:15" x14ac:dyDescent="0.2">
      <c r="A5358" s="341" t="s">
        <v>9257</v>
      </c>
      <c r="B5358" s="341" t="s">
        <v>9264</v>
      </c>
      <c r="C5358" s="342" t="s">
        <v>6585</v>
      </c>
      <c r="D5358" s="342" t="s">
        <v>6586</v>
      </c>
      <c r="E5358" s="342" t="s">
        <v>9322</v>
      </c>
      <c r="F5358" s="342" t="s">
        <v>6568</v>
      </c>
      <c r="G5358" s="343">
        <v>5.98</v>
      </c>
      <c r="H5358" s="342" t="s">
        <v>6594</v>
      </c>
      <c r="I5358" s="342" t="s">
        <v>6575</v>
      </c>
      <c r="J5358" s="342" t="s">
        <v>6755</v>
      </c>
      <c r="K5358" s="581" t="s">
        <v>8763</v>
      </c>
      <c r="L5358" s="344" t="s">
        <v>4090</v>
      </c>
      <c r="N5358" s="344" t="s">
        <v>4090</v>
      </c>
      <c r="O5358" s="341" t="s">
        <v>6752</v>
      </c>
    </row>
    <row r="5359" spans="1:15" x14ac:dyDescent="0.2">
      <c r="A5359" s="341" t="s">
        <v>9257</v>
      </c>
      <c r="B5359" s="341" t="s">
        <v>9264</v>
      </c>
      <c r="C5359" s="342" t="s">
        <v>6585</v>
      </c>
      <c r="D5359" s="342" t="s">
        <v>6586</v>
      </c>
      <c r="E5359" s="342" t="s">
        <v>9255</v>
      </c>
      <c r="F5359" s="342" t="s">
        <v>6568</v>
      </c>
      <c r="G5359" s="343">
        <v>5.4</v>
      </c>
      <c r="H5359" s="342" t="s">
        <v>6594</v>
      </c>
      <c r="I5359" s="342" t="s">
        <v>6575</v>
      </c>
      <c r="J5359" s="342" t="s">
        <v>6755</v>
      </c>
      <c r="K5359" s="581" t="s">
        <v>7895</v>
      </c>
      <c r="L5359" s="344" t="s">
        <v>4090</v>
      </c>
      <c r="N5359" s="344" t="s">
        <v>4090</v>
      </c>
      <c r="O5359" s="341" t="s">
        <v>6766</v>
      </c>
    </row>
    <row r="5360" spans="1:15" x14ac:dyDescent="0.2">
      <c r="A5360" s="341" t="s">
        <v>9257</v>
      </c>
      <c r="B5360" s="341" t="s">
        <v>9264</v>
      </c>
      <c r="C5360" s="342" t="s">
        <v>6718</v>
      </c>
      <c r="D5360" s="342" t="s">
        <v>6586</v>
      </c>
      <c r="E5360" s="342" t="s">
        <v>9323</v>
      </c>
      <c r="F5360" s="342" t="s">
        <v>6568</v>
      </c>
      <c r="G5360" s="343">
        <v>33.6</v>
      </c>
      <c r="H5360" s="342" t="s">
        <v>6594</v>
      </c>
      <c r="I5360" s="342" t="s">
        <v>6575</v>
      </c>
      <c r="J5360" s="342" t="s">
        <v>6755</v>
      </c>
      <c r="K5360" s="581" t="s">
        <v>6765</v>
      </c>
      <c r="L5360" s="344" t="s">
        <v>4090</v>
      </c>
      <c r="N5360" s="344" t="s">
        <v>4090</v>
      </c>
      <c r="O5360" s="341" t="s">
        <v>6752</v>
      </c>
    </row>
    <row r="5361" spans="1:15" x14ac:dyDescent="0.2">
      <c r="A5361" s="341" t="s">
        <v>9257</v>
      </c>
      <c r="B5361" s="341" t="s">
        <v>9264</v>
      </c>
      <c r="C5361" s="342" t="s">
        <v>6718</v>
      </c>
      <c r="D5361" s="342" t="s">
        <v>6586</v>
      </c>
      <c r="E5361" s="342" t="s">
        <v>9323</v>
      </c>
      <c r="F5361" s="342" t="s">
        <v>6568</v>
      </c>
      <c r="G5361" s="343">
        <v>18.240000000000002</v>
      </c>
      <c r="H5361" s="342" t="s">
        <v>6594</v>
      </c>
      <c r="I5361" s="342" t="s">
        <v>6575</v>
      </c>
      <c r="J5361" s="342" t="s">
        <v>6755</v>
      </c>
      <c r="K5361" s="581" t="s">
        <v>6758</v>
      </c>
      <c r="L5361" s="344" t="s">
        <v>4090</v>
      </c>
      <c r="N5361" s="344" t="s">
        <v>4090</v>
      </c>
      <c r="O5361" s="341" t="s">
        <v>6752</v>
      </c>
    </row>
    <row r="5362" spans="1:15" x14ac:dyDescent="0.2">
      <c r="A5362" s="341" t="s">
        <v>9257</v>
      </c>
      <c r="B5362" s="341" t="s">
        <v>9264</v>
      </c>
      <c r="C5362" s="342" t="s">
        <v>6718</v>
      </c>
      <c r="D5362" s="342" t="s">
        <v>6586</v>
      </c>
      <c r="E5362" s="342" t="s">
        <v>9323</v>
      </c>
      <c r="F5362" s="342" t="s">
        <v>6568</v>
      </c>
      <c r="G5362" s="343">
        <v>9.24</v>
      </c>
      <c r="H5362" s="342" t="s">
        <v>6594</v>
      </c>
      <c r="I5362" s="342" t="s">
        <v>6575</v>
      </c>
      <c r="J5362" s="342" t="s">
        <v>6755</v>
      </c>
      <c r="K5362" s="581" t="s">
        <v>8004</v>
      </c>
      <c r="L5362" s="344" t="s">
        <v>4090</v>
      </c>
      <c r="N5362" s="344" t="s">
        <v>4090</v>
      </c>
      <c r="O5362" s="341">
        <v>0</v>
      </c>
    </row>
    <row r="5363" spans="1:15" x14ac:dyDescent="0.2">
      <c r="A5363" s="341" t="s">
        <v>9257</v>
      </c>
      <c r="B5363" s="341" t="s">
        <v>9264</v>
      </c>
      <c r="C5363" s="342" t="s">
        <v>6718</v>
      </c>
      <c r="D5363" s="342" t="s">
        <v>6586</v>
      </c>
      <c r="E5363" s="342" t="s">
        <v>9323</v>
      </c>
      <c r="F5363" s="342" t="s">
        <v>6568</v>
      </c>
      <c r="G5363" s="343">
        <v>5.04</v>
      </c>
      <c r="H5363" s="342" t="s">
        <v>6594</v>
      </c>
      <c r="I5363" s="342" t="s">
        <v>6575</v>
      </c>
      <c r="J5363" s="342" t="s">
        <v>6755</v>
      </c>
      <c r="K5363" s="581" t="s">
        <v>8764</v>
      </c>
      <c r="L5363" s="344" t="s">
        <v>4090</v>
      </c>
      <c r="N5363" s="344" t="s">
        <v>4090</v>
      </c>
      <c r="O5363" s="341">
        <v>0</v>
      </c>
    </row>
    <row r="5364" spans="1:15" x14ac:dyDescent="0.2">
      <c r="A5364" s="341" t="s">
        <v>9257</v>
      </c>
      <c r="B5364" s="341" t="s">
        <v>9264</v>
      </c>
      <c r="C5364" s="342" t="s">
        <v>6718</v>
      </c>
      <c r="D5364" s="342" t="s">
        <v>6586</v>
      </c>
      <c r="E5364" s="342" t="s">
        <v>9323</v>
      </c>
      <c r="F5364" s="342" t="s">
        <v>6568</v>
      </c>
      <c r="G5364" s="343">
        <v>5.8650000000000002</v>
      </c>
      <c r="H5364" s="342" t="s">
        <v>6594</v>
      </c>
      <c r="I5364" s="342" t="s">
        <v>6575</v>
      </c>
      <c r="J5364" s="342" t="s">
        <v>6755</v>
      </c>
      <c r="K5364" s="581" t="s">
        <v>6890</v>
      </c>
      <c r="L5364" s="344" t="s">
        <v>4090</v>
      </c>
      <c r="N5364" s="344" t="s">
        <v>4090</v>
      </c>
      <c r="O5364" s="341" t="s">
        <v>6766</v>
      </c>
    </row>
    <row r="5365" spans="1:15" x14ac:dyDescent="0.2">
      <c r="A5365" s="341" t="s">
        <v>9257</v>
      </c>
      <c r="B5365" s="341" t="s">
        <v>9264</v>
      </c>
      <c r="C5365" s="342" t="s">
        <v>6718</v>
      </c>
      <c r="D5365" s="342" t="s">
        <v>6586</v>
      </c>
      <c r="E5365" s="342" t="s">
        <v>9323</v>
      </c>
      <c r="F5365" s="342" t="s">
        <v>6568</v>
      </c>
      <c r="G5365" s="343">
        <v>33.54</v>
      </c>
      <c r="H5365" s="342" t="s">
        <v>6594</v>
      </c>
      <c r="I5365" s="342" t="s">
        <v>6575</v>
      </c>
      <c r="J5365" s="342" t="s">
        <v>6755</v>
      </c>
      <c r="K5365" s="581" t="s">
        <v>6683</v>
      </c>
      <c r="L5365" s="344" t="s">
        <v>4090</v>
      </c>
      <c r="N5365" s="344" t="s">
        <v>4090</v>
      </c>
      <c r="O5365" s="341" t="s">
        <v>6752</v>
      </c>
    </row>
    <row r="5366" spans="1:15" x14ac:dyDescent="0.2">
      <c r="A5366" s="341" t="s">
        <v>9257</v>
      </c>
      <c r="B5366" s="341" t="s">
        <v>9264</v>
      </c>
      <c r="C5366" s="342" t="s">
        <v>6718</v>
      </c>
      <c r="D5366" s="342" t="s">
        <v>6586</v>
      </c>
      <c r="E5366" s="342" t="s">
        <v>9323</v>
      </c>
      <c r="F5366" s="342" t="s">
        <v>6568</v>
      </c>
      <c r="G5366" s="343">
        <v>3.9</v>
      </c>
      <c r="H5366" s="342" t="s">
        <v>6594</v>
      </c>
      <c r="I5366" s="342" t="s">
        <v>6575</v>
      </c>
      <c r="J5366" s="342" t="s">
        <v>6755</v>
      </c>
      <c r="K5366" s="581" t="s">
        <v>6734</v>
      </c>
      <c r="L5366" s="344" t="s">
        <v>4090</v>
      </c>
      <c r="N5366" s="344" t="s">
        <v>4090</v>
      </c>
      <c r="O5366" s="341" t="s">
        <v>6766</v>
      </c>
    </row>
    <row r="5367" spans="1:15" x14ac:dyDescent="0.2">
      <c r="A5367" s="341" t="s">
        <v>9257</v>
      </c>
      <c r="B5367" s="341" t="s">
        <v>9264</v>
      </c>
      <c r="C5367" s="342" t="s">
        <v>6718</v>
      </c>
      <c r="D5367" s="342" t="s">
        <v>6586</v>
      </c>
      <c r="E5367" s="342" t="s">
        <v>9255</v>
      </c>
      <c r="F5367" s="342" t="s">
        <v>6568</v>
      </c>
      <c r="G5367" s="343">
        <v>19.600000000000001</v>
      </c>
      <c r="H5367" s="342" t="s">
        <v>6594</v>
      </c>
      <c r="I5367" s="342" t="s">
        <v>6575</v>
      </c>
      <c r="J5367" s="342" t="s">
        <v>6755</v>
      </c>
      <c r="K5367" s="581" t="s">
        <v>7018</v>
      </c>
      <c r="L5367" s="344" t="s">
        <v>4090</v>
      </c>
      <c r="N5367" s="344" t="s">
        <v>4090</v>
      </c>
      <c r="O5367" s="341" t="s">
        <v>6766</v>
      </c>
    </row>
    <row r="5368" spans="1:15" x14ac:dyDescent="0.2">
      <c r="A5368" s="341" t="s">
        <v>9257</v>
      </c>
      <c r="B5368" s="341" t="s">
        <v>9264</v>
      </c>
      <c r="C5368" s="342" t="s">
        <v>6718</v>
      </c>
      <c r="D5368" s="342" t="s">
        <v>6586</v>
      </c>
      <c r="E5368" s="342" t="s">
        <v>9321</v>
      </c>
      <c r="F5368" s="342" t="s">
        <v>6568</v>
      </c>
      <c r="G5368" s="343">
        <v>29.28</v>
      </c>
      <c r="H5368" s="342" t="s">
        <v>6594</v>
      </c>
      <c r="I5368" s="342" t="s">
        <v>6575</v>
      </c>
      <c r="J5368" s="342" t="s">
        <v>6755</v>
      </c>
      <c r="K5368" s="581" t="s">
        <v>6765</v>
      </c>
      <c r="L5368" s="344" t="s">
        <v>4090</v>
      </c>
      <c r="N5368" s="344" t="s">
        <v>4090</v>
      </c>
      <c r="O5368" s="341">
        <v>0</v>
      </c>
    </row>
    <row r="5369" spans="1:15" x14ac:dyDescent="0.2">
      <c r="A5369" s="341" t="s">
        <v>9257</v>
      </c>
      <c r="B5369" s="341" t="s">
        <v>9264</v>
      </c>
      <c r="C5369" s="342" t="s">
        <v>6718</v>
      </c>
      <c r="D5369" s="342" t="s">
        <v>6586</v>
      </c>
      <c r="E5369" s="342" t="s">
        <v>9321</v>
      </c>
      <c r="F5369" s="342" t="s">
        <v>6568</v>
      </c>
      <c r="G5369" s="343">
        <v>10.045</v>
      </c>
      <c r="H5369" s="342" t="s">
        <v>6594</v>
      </c>
      <c r="I5369" s="342" t="s">
        <v>6575</v>
      </c>
      <c r="J5369" s="342" t="s">
        <v>6755</v>
      </c>
      <c r="K5369" s="581" t="s">
        <v>6813</v>
      </c>
      <c r="L5369" s="344" t="s">
        <v>4090</v>
      </c>
      <c r="N5369" s="344" t="s">
        <v>4090</v>
      </c>
      <c r="O5369" s="341" t="s">
        <v>6752</v>
      </c>
    </row>
    <row r="5370" spans="1:15" x14ac:dyDescent="0.2">
      <c r="A5370" s="341" t="s">
        <v>9257</v>
      </c>
      <c r="B5370" s="341" t="s">
        <v>9264</v>
      </c>
      <c r="C5370" s="342" t="s">
        <v>6718</v>
      </c>
      <c r="D5370" s="342" t="s">
        <v>6586</v>
      </c>
      <c r="E5370" s="342" t="s">
        <v>9334</v>
      </c>
      <c r="F5370" s="342" t="s">
        <v>6568</v>
      </c>
      <c r="G5370" s="343">
        <v>17.28</v>
      </c>
      <c r="H5370" s="342" t="s">
        <v>6594</v>
      </c>
      <c r="I5370" s="342" t="s">
        <v>6575</v>
      </c>
      <c r="J5370" s="342" t="s">
        <v>6755</v>
      </c>
      <c r="K5370" s="581" t="s">
        <v>7192</v>
      </c>
      <c r="L5370" s="344" t="s">
        <v>4090</v>
      </c>
      <c r="N5370" s="344" t="s">
        <v>4090</v>
      </c>
      <c r="O5370" s="341">
        <v>0</v>
      </c>
    </row>
    <row r="5371" spans="1:15" x14ac:dyDescent="0.2">
      <c r="A5371" s="341" t="s">
        <v>9257</v>
      </c>
      <c r="B5371" s="341" t="s">
        <v>9264</v>
      </c>
      <c r="C5371" s="342" t="s">
        <v>6718</v>
      </c>
      <c r="D5371" s="342" t="s">
        <v>6586</v>
      </c>
      <c r="E5371" s="342" t="s">
        <v>9328</v>
      </c>
      <c r="F5371" s="342" t="s">
        <v>6568</v>
      </c>
      <c r="G5371" s="343">
        <v>15</v>
      </c>
      <c r="H5371" s="342" t="s">
        <v>6594</v>
      </c>
      <c r="I5371" s="342" t="s">
        <v>6575</v>
      </c>
      <c r="J5371" s="342" t="s">
        <v>6755</v>
      </c>
      <c r="K5371" s="581" t="s">
        <v>6684</v>
      </c>
      <c r="L5371" s="344" t="s">
        <v>4090</v>
      </c>
      <c r="N5371" s="344" t="s">
        <v>4090</v>
      </c>
      <c r="O5371" s="341" t="s">
        <v>6752</v>
      </c>
    </row>
    <row r="5372" spans="1:15" x14ac:dyDescent="0.2">
      <c r="A5372" s="341" t="s">
        <v>9257</v>
      </c>
      <c r="B5372" s="341" t="s">
        <v>9264</v>
      </c>
      <c r="C5372" s="342" t="s">
        <v>6718</v>
      </c>
      <c r="D5372" s="342" t="s">
        <v>6586</v>
      </c>
      <c r="E5372" s="342" t="s">
        <v>9319</v>
      </c>
      <c r="F5372" s="342" t="s">
        <v>6568</v>
      </c>
      <c r="G5372" s="343">
        <v>13</v>
      </c>
      <c r="H5372" s="342" t="s">
        <v>6594</v>
      </c>
      <c r="I5372" s="342" t="s">
        <v>6575</v>
      </c>
      <c r="J5372" s="342" t="s">
        <v>6755</v>
      </c>
      <c r="K5372" s="581" t="s">
        <v>7512</v>
      </c>
      <c r="L5372" s="344" t="s">
        <v>4090</v>
      </c>
      <c r="N5372" s="344" t="s">
        <v>4090</v>
      </c>
      <c r="O5372" s="341">
        <v>0</v>
      </c>
    </row>
    <row r="5373" spans="1:15" x14ac:dyDescent="0.2">
      <c r="A5373" s="341" t="s">
        <v>9257</v>
      </c>
      <c r="B5373" s="341" t="s">
        <v>9264</v>
      </c>
      <c r="C5373" s="342" t="s">
        <v>6718</v>
      </c>
      <c r="D5373" s="342" t="s">
        <v>6586</v>
      </c>
      <c r="E5373" s="342" t="s">
        <v>9326</v>
      </c>
      <c r="F5373" s="342" t="s">
        <v>6568</v>
      </c>
      <c r="G5373" s="343">
        <v>4.32</v>
      </c>
      <c r="H5373" s="342" t="s">
        <v>6594</v>
      </c>
      <c r="I5373" s="342" t="s">
        <v>6575</v>
      </c>
      <c r="J5373" s="342" t="s">
        <v>6755</v>
      </c>
      <c r="K5373" s="581" t="s">
        <v>7411</v>
      </c>
      <c r="L5373" s="344" t="s">
        <v>4090</v>
      </c>
      <c r="N5373" s="344" t="s">
        <v>4090</v>
      </c>
      <c r="O5373" s="341">
        <v>0</v>
      </c>
    </row>
    <row r="5374" spans="1:15" x14ac:dyDescent="0.2">
      <c r="A5374" s="341" t="s">
        <v>9257</v>
      </c>
      <c r="B5374" s="341" t="s">
        <v>9264</v>
      </c>
      <c r="C5374" s="342" t="s">
        <v>6718</v>
      </c>
      <c r="D5374" s="342" t="s">
        <v>6586</v>
      </c>
      <c r="E5374" s="342" t="s">
        <v>9337</v>
      </c>
      <c r="F5374" s="342" t="s">
        <v>6568</v>
      </c>
      <c r="G5374" s="343">
        <v>10</v>
      </c>
      <c r="H5374" s="342" t="s">
        <v>6594</v>
      </c>
      <c r="I5374" s="342" t="s">
        <v>6575</v>
      </c>
      <c r="J5374" s="342" t="s">
        <v>6755</v>
      </c>
      <c r="K5374" s="581" t="s">
        <v>7143</v>
      </c>
      <c r="L5374" s="344" t="s">
        <v>4090</v>
      </c>
      <c r="N5374" s="344" t="s">
        <v>4090</v>
      </c>
      <c r="O5374" s="341" t="s">
        <v>6766</v>
      </c>
    </row>
    <row r="5375" spans="1:15" x14ac:dyDescent="0.2">
      <c r="A5375" s="341" t="s">
        <v>9257</v>
      </c>
      <c r="B5375" s="341" t="s">
        <v>9264</v>
      </c>
      <c r="C5375" s="342" t="s">
        <v>6718</v>
      </c>
      <c r="D5375" s="342" t="s">
        <v>6586</v>
      </c>
      <c r="E5375" s="342" t="s">
        <v>9337</v>
      </c>
      <c r="F5375" s="342" t="s">
        <v>6568</v>
      </c>
      <c r="G5375" s="343">
        <v>4.75</v>
      </c>
      <c r="H5375" s="342" t="s">
        <v>6594</v>
      </c>
      <c r="I5375" s="342" t="s">
        <v>6575</v>
      </c>
      <c r="J5375" s="342" t="s">
        <v>6755</v>
      </c>
      <c r="K5375" s="581" t="s">
        <v>6889</v>
      </c>
      <c r="L5375" s="344" t="s">
        <v>4090</v>
      </c>
      <c r="N5375" s="344" t="s">
        <v>4090</v>
      </c>
      <c r="O5375" s="341" t="s">
        <v>6766</v>
      </c>
    </row>
    <row r="5376" spans="1:15" x14ac:dyDescent="0.2">
      <c r="A5376" s="341" t="s">
        <v>9257</v>
      </c>
      <c r="B5376" s="341" t="s">
        <v>9264</v>
      </c>
      <c r="C5376" s="342" t="s">
        <v>6718</v>
      </c>
      <c r="D5376" s="342" t="s">
        <v>6586</v>
      </c>
      <c r="E5376" s="342" t="s">
        <v>9321</v>
      </c>
      <c r="F5376" s="342" t="s">
        <v>6568</v>
      </c>
      <c r="G5376" s="343">
        <v>4.59</v>
      </c>
      <c r="H5376" s="342" t="s">
        <v>6594</v>
      </c>
      <c r="I5376" s="342" t="s">
        <v>6575</v>
      </c>
      <c r="J5376" s="342" t="s">
        <v>6755</v>
      </c>
      <c r="K5376" s="581" t="s">
        <v>8421</v>
      </c>
      <c r="L5376" s="344" t="s">
        <v>4090</v>
      </c>
      <c r="N5376" s="344" t="s">
        <v>4090</v>
      </c>
      <c r="O5376" s="341" t="s">
        <v>6766</v>
      </c>
    </row>
    <row r="5377" spans="1:15" x14ac:dyDescent="0.2">
      <c r="A5377" s="341" t="s">
        <v>9257</v>
      </c>
      <c r="B5377" s="341" t="s">
        <v>9264</v>
      </c>
      <c r="C5377" s="342" t="s">
        <v>6718</v>
      </c>
      <c r="D5377" s="342" t="s">
        <v>6586</v>
      </c>
      <c r="E5377" s="342" t="s">
        <v>9334</v>
      </c>
      <c r="F5377" s="342" t="s">
        <v>6568</v>
      </c>
      <c r="G5377" s="343">
        <v>10.290000000000001</v>
      </c>
      <c r="H5377" s="342" t="s">
        <v>6594</v>
      </c>
      <c r="I5377" s="342" t="s">
        <v>6575</v>
      </c>
      <c r="J5377" s="342" t="s">
        <v>6755</v>
      </c>
      <c r="K5377" s="581" t="s">
        <v>6960</v>
      </c>
      <c r="L5377" s="344" t="s">
        <v>4090</v>
      </c>
      <c r="N5377" s="344" t="s">
        <v>4090</v>
      </c>
      <c r="O5377" s="341" t="s">
        <v>6766</v>
      </c>
    </row>
    <row r="5378" spans="1:15" x14ac:dyDescent="0.2">
      <c r="A5378" s="341" t="s">
        <v>9257</v>
      </c>
      <c r="B5378" s="341" t="s">
        <v>9264</v>
      </c>
      <c r="C5378" s="342" t="s">
        <v>6718</v>
      </c>
      <c r="D5378" s="342" t="s">
        <v>6586</v>
      </c>
      <c r="E5378" s="342" t="s">
        <v>9334</v>
      </c>
      <c r="F5378" s="342" t="s">
        <v>6568</v>
      </c>
      <c r="G5378" s="343">
        <v>59.22</v>
      </c>
      <c r="H5378" s="342" t="s">
        <v>6594</v>
      </c>
      <c r="I5378" s="342" t="s">
        <v>6575</v>
      </c>
      <c r="J5378" s="342" t="s">
        <v>6755</v>
      </c>
      <c r="K5378" s="581" t="s">
        <v>8765</v>
      </c>
      <c r="L5378" s="344" t="s">
        <v>4090</v>
      </c>
      <c r="N5378" s="344" t="s">
        <v>4090</v>
      </c>
      <c r="O5378" s="341" t="s">
        <v>6752</v>
      </c>
    </row>
    <row r="5379" spans="1:15" x14ac:dyDescent="0.2">
      <c r="A5379" s="341" t="s">
        <v>9257</v>
      </c>
      <c r="B5379" s="341" t="s">
        <v>9264</v>
      </c>
      <c r="C5379" s="342" t="s">
        <v>6718</v>
      </c>
      <c r="D5379" s="342" t="s">
        <v>6586</v>
      </c>
      <c r="E5379" s="342" t="s">
        <v>9334</v>
      </c>
      <c r="F5379" s="342" t="s">
        <v>6568</v>
      </c>
      <c r="G5379" s="343">
        <v>8.0850000000000009</v>
      </c>
      <c r="H5379" s="342" t="s">
        <v>6594</v>
      </c>
      <c r="I5379" s="342" t="s">
        <v>6575</v>
      </c>
      <c r="J5379" s="342" t="s">
        <v>6755</v>
      </c>
      <c r="K5379" s="581" t="s">
        <v>8734</v>
      </c>
      <c r="L5379" s="344" t="s">
        <v>4090</v>
      </c>
      <c r="N5379" s="344" t="s">
        <v>4090</v>
      </c>
      <c r="O5379" s="341">
        <v>0</v>
      </c>
    </row>
    <row r="5380" spans="1:15" x14ac:dyDescent="0.2">
      <c r="A5380" s="341" t="s">
        <v>9257</v>
      </c>
      <c r="B5380" s="341" t="s">
        <v>9264</v>
      </c>
      <c r="C5380" s="342" t="s">
        <v>6718</v>
      </c>
      <c r="D5380" s="342" t="s">
        <v>6586</v>
      </c>
      <c r="E5380" s="342" t="s">
        <v>9319</v>
      </c>
      <c r="F5380" s="342" t="s">
        <v>6568</v>
      </c>
      <c r="G5380" s="343">
        <v>5.92</v>
      </c>
      <c r="H5380" s="342" t="s">
        <v>6594</v>
      </c>
      <c r="I5380" s="342" t="s">
        <v>6575</v>
      </c>
      <c r="J5380" s="342" t="s">
        <v>6755</v>
      </c>
      <c r="K5380" s="581" t="s">
        <v>7702</v>
      </c>
      <c r="L5380" s="344" t="s">
        <v>4090</v>
      </c>
      <c r="N5380" s="344" t="s">
        <v>4090</v>
      </c>
      <c r="O5380" s="341">
        <v>0</v>
      </c>
    </row>
    <row r="5381" spans="1:15" x14ac:dyDescent="0.2">
      <c r="A5381" s="341" t="s">
        <v>9257</v>
      </c>
      <c r="B5381" s="341" t="s">
        <v>9264</v>
      </c>
      <c r="C5381" s="342" t="s">
        <v>6718</v>
      </c>
      <c r="D5381" s="342" t="s">
        <v>6586</v>
      </c>
      <c r="E5381" s="342" t="s">
        <v>9332</v>
      </c>
      <c r="F5381" s="342" t="s">
        <v>6568</v>
      </c>
      <c r="G5381" s="343">
        <v>4</v>
      </c>
      <c r="H5381" s="342" t="s">
        <v>6594</v>
      </c>
      <c r="I5381" s="342" t="s">
        <v>6575</v>
      </c>
      <c r="J5381" s="342" t="s">
        <v>6755</v>
      </c>
      <c r="K5381" s="581" t="s">
        <v>7164</v>
      </c>
      <c r="L5381" s="344" t="s">
        <v>4090</v>
      </c>
      <c r="N5381" s="344" t="s">
        <v>4090</v>
      </c>
      <c r="O5381" s="341">
        <v>0</v>
      </c>
    </row>
    <row r="5382" spans="1:15" x14ac:dyDescent="0.2">
      <c r="A5382" s="341" t="s">
        <v>9257</v>
      </c>
      <c r="B5382" s="341" t="s">
        <v>9264</v>
      </c>
      <c r="C5382" s="342" t="s">
        <v>6718</v>
      </c>
      <c r="D5382" s="342" t="s">
        <v>6586</v>
      </c>
      <c r="E5382" s="342" t="s">
        <v>9326</v>
      </c>
      <c r="F5382" s="342" t="s">
        <v>6568</v>
      </c>
      <c r="G5382" s="343">
        <v>6.12</v>
      </c>
      <c r="H5382" s="342" t="s">
        <v>6594</v>
      </c>
      <c r="I5382" s="342" t="s">
        <v>6575</v>
      </c>
      <c r="J5382" s="342" t="s">
        <v>6755</v>
      </c>
      <c r="K5382" s="581" t="s">
        <v>7114</v>
      </c>
      <c r="L5382" s="344" t="s">
        <v>4090</v>
      </c>
      <c r="N5382" s="344" t="s">
        <v>4090</v>
      </c>
      <c r="O5382" s="341">
        <v>0</v>
      </c>
    </row>
    <row r="5383" spans="1:15" x14ac:dyDescent="0.2">
      <c r="A5383" s="341" t="s">
        <v>9257</v>
      </c>
      <c r="B5383" s="341" t="s">
        <v>9264</v>
      </c>
      <c r="C5383" s="342" t="s">
        <v>6718</v>
      </c>
      <c r="D5383" s="342" t="s">
        <v>6586</v>
      </c>
      <c r="E5383" s="342" t="s">
        <v>9320</v>
      </c>
      <c r="F5383" s="342" t="s">
        <v>6568</v>
      </c>
      <c r="G5383" s="343">
        <v>5.1450000000000005</v>
      </c>
      <c r="H5383" s="342" t="s">
        <v>6594</v>
      </c>
      <c r="I5383" s="342" t="s">
        <v>6575</v>
      </c>
      <c r="J5383" s="342" t="s">
        <v>6755</v>
      </c>
      <c r="K5383" s="581" t="s">
        <v>7125</v>
      </c>
      <c r="L5383" s="344" t="s">
        <v>4090</v>
      </c>
      <c r="N5383" s="344" t="s">
        <v>4090</v>
      </c>
      <c r="O5383" s="341">
        <v>0</v>
      </c>
    </row>
    <row r="5384" spans="1:15" x14ac:dyDescent="0.2">
      <c r="A5384" s="341" t="s">
        <v>9257</v>
      </c>
      <c r="B5384" s="341" t="s">
        <v>9264</v>
      </c>
      <c r="C5384" s="342" t="s">
        <v>6718</v>
      </c>
      <c r="D5384" s="342" t="s">
        <v>6586</v>
      </c>
      <c r="E5384" s="342" t="s">
        <v>9322</v>
      </c>
      <c r="F5384" s="342" t="s">
        <v>6568</v>
      </c>
      <c r="G5384" s="343">
        <v>14.82</v>
      </c>
      <c r="H5384" s="342" t="s">
        <v>6594</v>
      </c>
      <c r="I5384" s="342" t="s">
        <v>6575</v>
      </c>
      <c r="J5384" s="342" t="s">
        <v>6755</v>
      </c>
      <c r="K5384" s="581" t="s">
        <v>8766</v>
      </c>
      <c r="L5384" s="344" t="s">
        <v>4090</v>
      </c>
      <c r="N5384" s="344" t="s">
        <v>4090</v>
      </c>
      <c r="O5384" s="341" t="s">
        <v>6766</v>
      </c>
    </row>
    <row r="5385" spans="1:15" x14ac:dyDescent="0.2">
      <c r="A5385" s="341" t="s">
        <v>9257</v>
      </c>
      <c r="B5385" s="341" t="s">
        <v>9264</v>
      </c>
      <c r="C5385" s="342" t="s">
        <v>6718</v>
      </c>
      <c r="D5385" s="342" t="s">
        <v>6586</v>
      </c>
      <c r="E5385" s="342" t="s">
        <v>9326</v>
      </c>
      <c r="F5385" s="342" t="s">
        <v>6568</v>
      </c>
      <c r="G5385" s="343">
        <v>43.12</v>
      </c>
      <c r="H5385" s="342" t="s">
        <v>6594</v>
      </c>
      <c r="I5385" s="342" t="s">
        <v>6575</v>
      </c>
      <c r="J5385" s="342" t="s">
        <v>6755</v>
      </c>
      <c r="K5385" s="581" t="s">
        <v>6937</v>
      </c>
      <c r="L5385" s="344" t="s">
        <v>4090</v>
      </c>
      <c r="N5385" s="344" t="s">
        <v>4090</v>
      </c>
      <c r="O5385" s="341" t="s">
        <v>6752</v>
      </c>
    </row>
    <row r="5386" spans="1:15" x14ac:dyDescent="0.2">
      <c r="A5386" s="341" t="s">
        <v>9257</v>
      </c>
      <c r="B5386" s="341" t="s">
        <v>9264</v>
      </c>
      <c r="C5386" s="342" t="s">
        <v>6718</v>
      </c>
      <c r="D5386" s="342" t="s">
        <v>6586</v>
      </c>
      <c r="E5386" s="342" t="s">
        <v>9323</v>
      </c>
      <c r="F5386" s="342" t="s">
        <v>6568</v>
      </c>
      <c r="G5386" s="343">
        <v>5.8500000000000005</v>
      </c>
      <c r="H5386" s="342" t="s">
        <v>6594</v>
      </c>
      <c r="I5386" s="342" t="s">
        <v>6575</v>
      </c>
      <c r="J5386" s="342" t="s">
        <v>6755</v>
      </c>
      <c r="K5386" s="581" t="s">
        <v>7112</v>
      </c>
      <c r="L5386" s="344" t="s">
        <v>4090</v>
      </c>
      <c r="N5386" s="344" t="s">
        <v>4090</v>
      </c>
      <c r="O5386" s="341">
        <v>0</v>
      </c>
    </row>
    <row r="5387" spans="1:15" x14ac:dyDescent="0.2">
      <c r="A5387" s="341" t="s">
        <v>9257</v>
      </c>
      <c r="B5387" s="341" t="s">
        <v>9264</v>
      </c>
      <c r="C5387" s="342" t="s">
        <v>6718</v>
      </c>
      <c r="D5387" s="342" t="s">
        <v>6586</v>
      </c>
      <c r="E5387" s="342" t="s">
        <v>9320</v>
      </c>
      <c r="F5387" s="342" t="s">
        <v>6568</v>
      </c>
      <c r="G5387" s="343">
        <v>56.120000000000005</v>
      </c>
      <c r="H5387" s="342" t="s">
        <v>6594</v>
      </c>
      <c r="I5387" s="342" t="s">
        <v>6575</v>
      </c>
      <c r="J5387" s="342" t="s">
        <v>6755</v>
      </c>
      <c r="K5387" s="581" t="s">
        <v>7093</v>
      </c>
      <c r="L5387" s="344" t="s">
        <v>4090</v>
      </c>
      <c r="N5387" s="344" t="s">
        <v>4090</v>
      </c>
      <c r="O5387" s="341" t="s">
        <v>6752</v>
      </c>
    </row>
    <row r="5388" spans="1:15" x14ac:dyDescent="0.2">
      <c r="A5388" s="341" t="s">
        <v>9257</v>
      </c>
      <c r="B5388" s="341" t="s">
        <v>9264</v>
      </c>
      <c r="C5388" s="342" t="s">
        <v>6718</v>
      </c>
      <c r="D5388" s="342" t="s">
        <v>6586</v>
      </c>
      <c r="E5388" s="342" t="s">
        <v>9326</v>
      </c>
      <c r="F5388" s="342" t="s">
        <v>6568</v>
      </c>
      <c r="G5388" s="343">
        <v>4.18</v>
      </c>
      <c r="H5388" s="342" t="s">
        <v>6594</v>
      </c>
      <c r="I5388" s="342" t="s">
        <v>6575</v>
      </c>
      <c r="J5388" s="342" t="s">
        <v>6755</v>
      </c>
      <c r="K5388" s="581" t="s">
        <v>7025</v>
      </c>
      <c r="L5388" s="344" t="s">
        <v>4090</v>
      </c>
      <c r="N5388" s="344" t="s">
        <v>4090</v>
      </c>
      <c r="O5388" s="341" t="s">
        <v>6752</v>
      </c>
    </row>
    <row r="5389" spans="1:15" x14ac:dyDescent="0.2">
      <c r="A5389" s="341" t="s">
        <v>9257</v>
      </c>
      <c r="B5389" s="341" t="s">
        <v>9264</v>
      </c>
      <c r="C5389" s="342" t="s">
        <v>6718</v>
      </c>
      <c r="D5389" s="342" t="s">
        <v>6586</v>
      </c>
      <c r="E5389" s="342" t="s">
        <v>9255</v>
      </c>
      <c r="F5389" s="342" t="s">
        <v>6568</v>
      </c>
      <c r="G5389" s="343">
        <v>18.865000000000002</v>
      </c>
      <c r="H5389" s="342" t="s">
        <v>6594</v>
      </c>
      <c r="I5389" s="342" t="s">
        <v>6575</v>
      </c>
      <c r="J5389" s="342" t="s">
        <v>6755</v>
      </c>
      <c r="K5389" s="581" t="s">
        <v>7988</v>
      </c>
      <c r="L5389" s="344" t="s">
        <v>4090</v>
      </c>
      <c r="N5389" s="344" t="s">
        <v>4090</v>
      </c>
      <c r="O5389" s="341">
        <v>0</v>
      </c>
    </row>
    <row r="5390" spans="1:15" x14ac:dyDescent="0.2">
      <c r="A5390" s="341" t="s">
        <v>9257</v>
      </c>
      <c r="B5390" s="341" t="s">
        <v>9264</v>
      </c>
      <c r="C5390" s="342" t="s">
        <v>6718</v>
      </c>
      <c r="D5390" s="342" t="s">
        <v>6586</v>
      </c>
      <c r="E5390" s="342" t="s">
        <v>9255</v>
      </c>
      <c r="F5390" s="342" t="s">
        <v>6568</v>
      </c>
      <c r="G5390" s="343">
        <v>14.64</v>
      </c>
      <c r="H5390" s="342" t="s">
        <v>6594</v>
      </c>
      <c r="I5390" s="342" t="s">
        <v>6575</v>
      </c>
      <c r="J5390" s="342" t="s">
        <v>6755</v>
      </c>
      <c r="K5390" s="581" t="s">
        <v>6765</v>
      </c>
      <c r="L5390" s="344" t="s">
        <v>4090</v>
      </c>
      <c r="N5390" s="344" t="s">
        <v>4090</v>
      </c>
      <c r="O5390" s="341">
        <v>0</v>
      </c>
    </row>
    <row r="5391" spans="1:15" x14ac:dyDescent="0.2">
      <c r="A5391" s="341" t="s">
        <v>9257</v>
      </c>
      <c r="B5391" s="341" t="s">
        <v>9264</v>
      </c>
      <c r="C5391" s="342" t="s">
        <v>6718</v>
      </c>
      <c r="D5391" s="342" t="s">
        <v>6586</v>
      </c>
      <c r="E5391" s="342" t="s">
        <v>9326</v>
      </c>
      <c r="F5391" s="342" t="s">
        <v>6568</v>
      </c>
      <c r="G5391" s="343">
        <v>29.400000000000002</v>
      </c>
      <c r="H5391" s="342" t="s">
        <v>6594</v>
      </c>
      <c r="I5391" s="342" t="s">
        <v>6575</v>
      </c>
      <c r="J5391" s="342" t="s">
        <v>6755</v>
      </c>
      <c r="K5391" s="581" t="s">
        <v>6758</v>
      </c>
      <c r="L5391" s="344" t="s">
        <v>4090</v>
      </c>
      <c r="N5391" s="344" t="s">
        <v>4090</v>
      </c>
      <c r="O5391" s="341" t="s">
        <v>6752</v>
      </c>
    </row>
    <row r="5392" spans="1:15" x14ac:dyDescent="0.2">
      <c r="A5392" s="341" t="s">
        <v>9257</v>
      </c>
      <c r="B5392" s="341" t="s">
        <v>9264</v>
      </c>
      <c r="C5392" s="342" t="s">
        <v>8759</v>
      </c>
      <c r="D5392" s="342" t="s">
        <v>6586</v>
      </c>
      <c r="E5392" s="342" t="s">
        <v>9325</v>
      </c>
      <c r="F5392" s="342" t="s">
        <v>6568</v>
      </c>
      <c r="G5392" s="343">
        <v>41.5</v>
      </c>
      <c r="H5392" s="342" t="s">
        <v>6594</v>
      </c>
      <c r="I5392" s="342" t="s">
        <v>6575</v>
      </c>
      <c r="J5392" s="342" t="s">
        <v>6755</v>
      </c>
      <c r="K5392" s="581" t="s">
        <v>8588</v>
      </c>
      <c r="L5392" s="344" t="s">
        <v>4090</v>
      </c>
      <c r="N5392" s="344" t="s">
        <v>4090</v>
      </c>
      <c r="O5392" s="341" t="s">
        <v>6752</v>
      </c>
    </row>
    <row r="5393" spans="1:15" x14ac:dyDescent="0.2">
      <c r="A5393" s="341" t="s">
        <v>9257</v>
      </c>
      <c r="B5393" s="341" t="s">
        <v>9264</v>
      </c>
      <c r="C5393" s="342" t="s">
        <v>8759</v>
      </c>
      <c r="D5393" s="342" t="s">
        <v>6586</v>
      </c>
      <c r="E5393" s="342" t="s">
        <v>9331</v>
      </c>
      <c r="F5393" s="342" t="s">
        <v>6568</v>
      </c>
      <c r="G5393" s="343">
        <v>13.44</v>
      </c>
      <c r="H5393" s="342" t="s">
        <v>6594</v>
      </c>
      <c r="I5393" s="342" t="s">
        <v>6575</v>
      </c>
      <c r="J5393" s="342" t="s">
        <v>6755</v>
      </c>
      <c r="K5393" s="581" t="s">
        <v>7157</v>
      </c>
      <c r="L5393" s="344" t="s">
        <v>4090</v>
      </c>
      <c r="N5393" s="344" t="s">
        <v>4090</v>
      </c>
      <c r="O5393" s="341" t="s">
        <v>6752</v>
      </c>
    </row>
    <row r="5394" spans="1:15" x14ac:dyDescent="0.2">
      <c r="A5394" s="341" t="s">
        <v>9257</v>
      </c>
      <c r="B5394" s="341" t="s">
        <v>9264</v>
      </c>
      <c r="C5394" s="342" t="s">
        <v>8759</v>
      </c>
      <c r="D5394" s="342" t="s">
        <v>6586</v>
      </c>
      <c r="E5394" s="342" t="s">
        <v>9255</v>
      </c>
      <c r="F5394" s="342" t="s">
        <v>6568</v>
      </c>
      <c r="G5394" s="343">
        <v>7.3500000000000005</v>
      </c>
      <c r="H5394" s="342" t="s">
        <v>6594</v>
      </c>
      <c r="I5394" s="342" t="s">
        <v>6575</v>
      </c>
      <c r="J5394" s="342" t="s">
        <v>6755</v>
      </c>
      <c r="K5394" s="581" t="s">
        <v>8194</v>
      </c>
      <c r="L5394" s="344" t="s">
        <v>4090</v>
      </c>
      <c r="N5394" s="344" t="s">
        <v>4090</v>
      </c>
      <c r="O5394" s="341" t="s">
        <v>6752</v>
      </c>
    </row>
    <row r="5395" spans="1:15" x14ac:dyDescent="0.2">
      <c r="A5395" s="341" t="s">
        <v>9257</v>
      </c>
      <c r="B5395" s="341" t="s">
        <v>9264</v>
      </c>
      <c r="C5395" s="342" t="s">
        <v>8759</v>
      </c>
      <c r="D5395" s="342" t="s">
        <v>6586</v>
      </c>
      <c r="E5395" s="342" t="s">
        <v>9326</v>
      </c>
      <c r="F5395" s="342" t="s">
        <v>6568</v>
      </c>
      <c r="G5395" s="343">
        <v>10.450000000000001</v>
      </c>
      <c r="H5395" s="342" t="s">
        <v>6594</v>
      </c>
      <c r="I5395" s="342" t="s">
        <v>6575</v>
      </c>
      <c r="J5395" s="342" t="s">
        <v>6755</v>
      </c>
      <c r="K5395" s="581" t="s">
        <v>7891</v>
      </c>
      <c r="L5395" s="344" t="s">
        <v>4090</v>
      </c>
      <c r="N5395" s="344" t="s">
        <v>4090</v>
      </c>
      <c r="O5395" s="341">
        <v>0</v>
      </c>
    </row>
    <row r="5396" spans="1:15" x14ac:dyDescent="0.2">
      <c r="A5396" s="341" t="s">
        <v>9257</v>
      </c>
      <c r="B5396" s="341" t="s">
        <v>9264</v>
      </c>
      <c r="C5396" s="342" t="s">
        <v>8759</v>
      </c>
      <c r="D5396" s="342" t="s">
        <v>6586</v>
      </c>
      <c r="E5396" s="342" t="s">
        <v>9326</v>
      </c>
      <c r="F5396" s="342" t="s">
        <v>6568</v>
      </c>
      <c r="G5396" s="343">
        <v>5.28</v>
      </c>
      <c r="H5396" s="342" t="s">
        <v>6594</v>
      </c>
      <c r="I5396" s="342" t="s">
        <v>6575</v>
      </c>
      <c r="J5396" s="342" t="s">
        <v>6755</v>
      </c>
      <c r="K5396" s="581" t="s">
        <v>7117</v>
      </c>
      <c r="L5396" s="344" t="s">
        <v>4090</v>
      </c>
      <c r="N5396" s="344" t="s">
        <v>4090</v>
      </c>
      <c r="O5396" s="341">
        <v>0</v>
      </c>
    </row>
    <row r="5397" spans="1:15" x14ac:dyDescent="0.2">
      <c r="A5397" s="341" t="s">
        <v>9257</v>
      </c>
      <c r="B5397" s="341" t="s">
        <v>9264</v>
      </c>
      <c r="C5397" s="342" t="s">
        <v>8759</v>
      </c>
      <c r="D5397" s="342" t="s">
        <v>6586</v>
      </c>
      <c r="E5397" s="342" t="s">
        <v>9319</v>
      </c>
      <c r="F5397" s="342" t="s">
        <v>6568</v>
      </c>
      <c r="G5397" s="343">
        <v>30.55</v>
      </c>
      <c r="H5397" s="342" t="s">
        <v>6594</v>
      </c>
      <c r="I5397" s="342" t="s">
        <v>6575</v>
      </c>
      <c r="J5397" s="342" t="s">
        <v>6755</v>
      </c>
      <c r="K5397" s="581" t="s">
        <v>6678</v>
      </c>
      <c r="L5397" s="344" t="s">
        <v>4090</v>
      </c>
      <c r="N5397" s="344" t="s">
        <v>4090</v>
      </c>
      <c r="O5397" s="341" t="s">
        <v>6752</v>
      </c>
    </row>
    <row r="5398" spans="1:15" x14ac:dyDescent="0.2">
      <c r="A5398" s="341" t="s">
        <v>9257</v>
      </c>
      <c r="B5398" s="341" t="s">
        <v>9264</v>
      </c>
      <c r="C5398" s="342" t="s">
        <v>8759</v>
      </c>
      <c r="D5398" s="342" t="s">
        <v>6586</v>
      </c>
      <c r="E5398" s="342" t="s">
        <v>9323</v>
      </c>
      <c r="F5398" s="342" t="s">
        <v>6568</v>
      </c>
      <c r="G5398" s="343">
        <v>6.75</v>
      </c>
      <c r="H5398" s="342" t="s">
        <v>6594</v>
      </c>
      <c r="I5398" s="342" t="s">
        <v>6575</v>
      </c>
      <c r="J5398" s="342" t="s">
        <v>6755</v>
      </c>
      <c r="K5398" s="581" t="s">
        <v>8767</v>
      </c>
      <c r="L5398" s="344" t="s">
        <v>4090</v>
      </c>
      <c r="N5398" s="344" t="s">
        <v>4090</v>
      </c>
      <c r="O5398" s="341" t="s">
        <v>6752</v>
      </c>
    </row>
    <row r="5399" spans="1:15" x14ac:dyDescent="0.2">
      <c r="A5399" s="341" t="s">
        <v>9257</v>
      </c>
      <c r="B5399" s="341" t="s">
        <v>9264</v>
      </c>
      <c r="C5399" s="342" t="s">
        <v>8759</v>
      </c>
      <c r="D5399" s="342" t="s">
        <v>6586</v>
      </c>
      <c r="E5399" s="342" t="s">
        <v>9322</v>
      </c>
      <c r="F5399" s="342" t="s">
        <v>6568</v>
      </c>
      <c r="G5399" s="343">
        <v>30</v>
      </c>
      <c r="H5399" s="342" t="s">
        <v>6594</v>
      </c>
      <c r="I5399" s="342" t="s">
        <v>6575</v>
      </c>
      <c r="J5399" s="342" t="s">
        <v>6755</v>
      </c>
      <c r="K5399" s="581" t="s">
        <v>6937</v>
      </c>
      <c r="L5399" s="344" t="s">
        <v>4090</v>
      </c>
      <c r="N5399" s="344" t="s">
        <v>4090</v>
      </c>
      <c r="O5399" s="341" t="s">
        <v>6752</v>
      </c>
    </row>
    <row r="5400" spans="1:15" x14ac:dyDescent="0.2">
      <c r="A5400" s="341" t="s">
        <v>9257</v>
      </c>
      <c r="B5400" s="341" t="s">
        <v>9264</v>
      </c>
      <c r="C5400" s="342" t="s">
        <v>8759</v>
      </c>
      <c r="D5400" s="342" t="s">
        <v>6586</v>
      </c>
      <c r="E5400" s="342" t="s">
        <v>9323</v>
      </c>
      <c r="F5400" s="342" t="s">
        <v>6568</v>
      </c>
      <c r="G5400" s="343">
        <v>7.3950000000000005</v>
      </c>
      <c r="H5400" s="342" t="s">
        <v>6594</v>
      </c>
      <c r="I5400" s="342" t="s">
        <v>6575</v>
      </c>
      <c r="J5400" s="342" t="s">
        <v>6755</v>
      </c>
      <c r="K5400" s="581" t="s">
        <v>7042</v>
      </c>
      <c r="L5400" s="344" t="s">
        <v>4090</v>
      </c>
      <c r="N5400" s="344" t="s">
        <v>4090</v>
      </c>
      <c r="O5400" s="341" t="s">
        <v>6766</v>
      </c>
    </row>
    <row r="5401" spans="1:15" x14ac:dyDescent="0.2">
      <c r="A5401" s="341" t="s">
        <v>9257</v>
      </c>
      <c r="B5401" s="341" t="s">
        <v>9264</v>
      </c>
      <c r="C5401" s="342" t="s">
        <v>8759</v>
      </c>
      <c r="D5401" s="342" t="s">
        <v>6586</v>
      </c>
      <c r="E5401" s="342" t="s">
        <v>9322</v>
      </c>
      <c r="F5401" s="342" t="s">
        <v>6568</v>
      </c>
      <c r="G5401" s="343">
        <v>15</v>
      </c>
      <c r="H5401" s="342" t="s">
        <v>6594</v>
      </c>
      <c r="I5401" s="342" t="s">
        <v>6575</v>
      </c>
      <c r="J5401" s="342" t="s">
        <v>6755</v>
      </c>
      <c r="K5401" s="581" t="s">
        <v>6937</v>
      </c>
      <c r="L5401" s="344" t="s">
        <v>4090</v>
      </c>
      <c r="N5401" s="344" t="s">
        <v>4090</v>
      </c>
      <c r="O5401" s="341" t="s">
        <v>6766</v>
      </c>
    </row>
    <row r="5402" spans="1:15" x14ac:dyDescent="0.2">
      <c r="A5402" s="341" t="s">
        <v>9257</v>
      </c>
      <c r="B5402" s="341" t="s">
        <v>9264</v>
      </c>
      <c r="C5402" s="342" t="s">
        <v>6865</v>
      </c>
      <c r="D5402" s="342" t="s">
        <v>6586</v>
      </c>
      <c r="E5402" s="342" t="s">
        <v>9320</v>
      </c>
      <c r="F5402" s="342" t="s">
        <v>6568</v>
      </c>
      <c r="G5402" s="343">
        <v>29.6</v>
      </c>
      <c r="H5402" s="342" t="s">
        <v>6594</v>
      </c>
      <c r="I5402" s="342" t="s">
        <v>6575</v>
      </c>
      <c r="J5402" s="342" t="s">
        <v>6755</v>
      </c>
      <c r="K5402" s="581" t="s">
        <v>7543</v>
      </c>
      <c r="L5402" s="344" t="s">
        <v>4090</v>
      </c>
      <c r="M5402" s="345" t="s">
        <v>8768</v>
      </c>
      <c r="N5402" s="344" t="s">
        <v>4090</v>
      </c>
      <c r="O5402" s="341">
        <v>0</v>
      </c>
    </row>
    <row r="5403" spans="1:15" x14ac:dyDescent="0.2">
      <c r="A5403" s="341" t="s">
        <v>9257</v>
      </c>
      <c r="B5403" s="341" t="s">
        <v>9264</v>
      </c>
      <c r="C5403" s="342" t="s">
        <v>6865</v>
      </c>
      <c r="D5403" s="342" t="s">
        <v>6586</v>
      </c>
      <c r="E5403" s="342" t="s">
        <v>9325</v>
      </c>
      <c r="F5403" s="342" t="s">
        <v>6568</v>
      </c>
      <c r="G5403" s="343">
        <v>13.26</v>
      </c>
      <c r="H5403" s="342" t="s">
        <v>6594</v>
      </c>
      <c r="I5403" s="342" t="s">
        <v>6575</v>
      </c>
      <c r="J5403" s="342" t="s">
        <v>6755</v>
      </c>
      <c r="K5403" s="581" t="s">
        <v>8769</v>
      </c>
      <c r="L5403" s="344" t="s">
        <v>4090</v>
      </c>
      <c r="N5403" s="344" t="s">
        <v>4090</v>
      </c>
      <c r="O5403" s="341" t="s">
        <v>6766</v>
      </c>
    </row>
    <row r="5404" spans="1:15" x14ac:dyDescent="0.2">
      <c r="A5404" s="341" t="s">
        <v>9257</v>
      </c>
      <c r="B5404" s="341" t="s">
        <v>9264</v>
      </c>
      <c r="C5404" s="342" t="s">
        <v>6865</v>
      </c>
      <c r="D5404" s="342" t="s">
        <v>6586</v>
      </c>
      <c r="E5404" s="342" t="s">
        <v>9334</v>
      </c>
      <c r="F5404" s="342" t="s">
        <v>6568</v>
      </c>
      <c r="G5404" s="343">
        <v>17.150000000000002</v>
      </c>
      <c r="H5404" s="342" t="s">
        <v>6594</v>
      </c>
      <c r="I5404" s="342" t="s">
        <v>6575</v>
      </c>
      <c r="J5404" s="342" t="s">
        <v>6755</v>
      </c>
      <c r="K5404" s="581" t="s">
        <v>8770</v>
      </c>
      <c r="L5404" s="344" t="s">
        <v>4090</v>
      </c>
      <c r="N5404" s="344" t="s">
        <v>4090</v>
      </c>
      <c r="O5404" s="341" t="s">
        <v>6752</v>
      </c>
    </row>
    <row r="5405" spans="1:15" x14ac:dyDescent="0.2">
      <c r="A5405" s="341" t="s">
        <v>9257</v>
      </c>
      <c r="B5405" s="341" t="s">
        <v>9264</v>
      </c>
      <c r="C5405" s="342" t="s">
        <v>6865</v>
      </c>
      <c r="D5405" s="342" t="s">
        <v>6586</v>
      </c>
      <c r="E5405" s="342" t="s">
        <v>9334</v>
      </c>
      <c r="F5405" s="342" t="s">
        <v>6568</v>
      </c>
      <c r="G5405" s="343">
        <v>16</v>
      </c>
      <c r="H5405" s="342" t="s">
        <v>6594</v>
      </c>
      <c r="I5405" s="342" t="s">
        <v>6575</v>
      </c>
      <c r="J5405" s="342" t="s">
        <v>6755</v>
      </c>
      <c r="K5405" s="581" t="s">
        <v>8424</v>
      </c>
      <c r="L5405" s="344" t="s">
        <v>4090</v>
      </c>
      <c r="N5405" s="344" t="s">
        <v>4090</v>
      </c>
      <c r="O5405" s="341" t="s">
        <v>6752</v>
      </c>
    </row>
    <row r="5406" spans="1:15" x14ac:dyDescent="0.2">
      <c r="A5406" s="341" t="s">
        <v>9257</v>
      </c>
      <c r="B5406" s="341" t="s">
        <v>9264</v>
      </c>
      <c r="C5406" s="342" t="s">
        <v>6865</v>
      </c>
      <c r="D5406" s="342" t="s">
        <v>6586</v>
      </c>
      <c r="E5406" s="342" t="s">
        <v>9324</v>
      </c>
      <c r="F5406" s="342" t="s">
        <v>6568</v>
      </c>
      <c r="G5406" s="343">
        <v>11.97</v>
      </c>
      <c r="H5406" s="342" t="s">
        <v>6594</v>
      </c>
      <c r="I5406" s="342" t="s">
        <v>6575</v>
      </c>
      <c r="J5406" s="342" t="s">
        <v>6755</v>
      </c>
      <c r="K5406" s="581" t="s">
        <v>7062</v>
      </c>
      <c r="L5406" s="344" t="s">
        <v>4090</v>
      </c>
      <c r="N5406" s="344" t="s">
        <v>4090</v>
      </c>
      <c r="O5406" s="341" t="s">
        <v>6752</v>
      </c>
    </row>
    <row r="5407" spans="1:15" x14ac:dyDescent="0.2">
      <c r="A5407" s="341" t="s">
        <v>9257</v>
      </c>
      <c r="B5407" s="341" t="s">
        <v>9264</v>
      </c>
      <c r="C5407" s="342" t="s">
        <v>6865</v>
      </c>
      <c r="D5407" s="342" t="s">
        <v>6586</v>
      </c>
      <c r="E5407" s="342" t="s">
        <v>9324</v>
      </c>
      <c r="F5407" s="342" t="s">
        <v>6568</v>
      </c>
      <c r="G5407" s="343">
        <v>87.63</v>
      </c>
      <c r="H5407" s="342" t="s">
        <v>6594</v>
      </c>
      <c r="I5407" s="342" t="s">
        <v>6575</v>
      </c>
      <c r="J5407" s="342" t="s">
        <v>6755</v>
      </c>
      <c r="K5407" s="581" t="s">
        <v>6653</v>
      </c>
      <c r="L5407" s="344" t="s">
        <v>4090</v>
      </c>
      <c r="N5407" s="344" t="s">
        <v>4090</v>
      </c>
      <c r="O5407" s="341" t="s">
        <v>6752</v>
      </c>
    </row>
    <row r="5408" spans="1:15" x14ac:dyDescent="0.2">
      <c r="A5408" s="341" t="s">
        <v>9257</v>
      </c>
      <c r="B5408" s="341" t="s">
        <v>9264</v>
      </c>
      <c r="C5408" s="342" t="s">
        <v>6865</v>
      </c>
      <c r="D5408" s="342" t="s">
        <v>6586</v>
      </c>
      <c r="E5408" s="342" t="s">
        <v>9323</v>
      </c>
      <c r="F5408" s="342" t="s">
        <v>6568</v>
      </c>
      <c r="G5408" s="343">
        <v>76.5</v>
      </c>
      <c r="H5408" s="342" t="s">
        <v>6594</v>
      </c>
      <c r="I5408" s="342" t="s">
        <v>6575</v>
      </c>
      <c r="J5408" s="342" t="s">
        <v>6755</v>
      </c>
      <c r="K5408" s="581" t="s">
        <v>7411</v>
      </c>
      <c r="L5408" s="344" t="s">
        <v>4090</v>
      </c>
      <c r="N5408" s="344" t="s">
        <v>4090</v>
      </c>
      <c r="O5408" s="341" t="s">
        <v>6752</v>
      </c>
    </row>
    <row r="5409" spans="1:15" x14ac:dyDescent="0.2">
      <c r="A5409" s="341" t="s">
        <v>9257</v>
      </c>
      <c r="B5409" s="341" t="s">
        <v>9264</v>
      </c>
      <c r="C5409" s="342" t="s">
        <v>6865</v>
      </c>
      <c r="D5409" s="342" t="s">
        <v>6586</v>
      </c>
      <c r="E5409" s="342" t="s">
        <v>9328</v>
      </c>
      <c r="F5409" s="342" t="s">
        <v>6568</v>
      </c>
      <c r="G5409" s="343">
        <v>10</v>
      </c>
      <c r="H5409" s="342" t="s">
        <v>6594</v>
      </c>
      <c r="I5409" s="342" t="s">
        <v>6575</v>
      </c>
      <c r="J5409" s="342" t="s">
        <v>6755</v>
      </c>
      <c r="K5409" s="581" t="s">
        <v>6862</v>
      </c>
      <c r="L5409" s="344" t="s">
        <v>4090</v>
      </c>
      <c r="N5409" s="344" t="s">
        <v>4090</v>
      </c>
      <c r="O5409" s="341" t="s">
        <v>6766</v>
      </c>
    </row>
    <row r="5410" spans="1:15" x14ac:dyDescent="0.2">
      <c r="A5410" s="341" t="s">
        <v>9257</v>
      </c>
      <c r="B5410" s="341" t="s">
        <v>9264</v>
      </c>
      <c r="C5410" s="342" t="s">
        <v>6865</v>
      </c>
      <c r="D5410" s="342" t="s">
        <v>6586</v>
      </c>
      <c r="E5410" s="342" t="s">
        <v>9326</v>
      </c>
      <c r="F5410" s="342" t="s">
        <v>6568</v>
      </c>
      <c r="G5410" s="343">
        <v>5.28</v>
      </c>
      <c r="H5410" s="342" t="s">
        <v>6594</v>
      </c>
      <c r="I5410" s="342" t="s">
        <v>6575</v>
      </c>
      <c r="J5410" s="342" t="s">
        <v>6755</v>
      </c>
      <c r="K5410" s="581" t="s">
        <v>7150</v>
      </c>
      <c r="L5410" s="344" t="s">
        <v>4090</v>
      </c>
      <c r="N5410" s="344" t="s">
        <v>4090</v>
      </c>
      <c r="O5410" s="341">
        <v>0</v>
      </c>
    </row>
    <row r="5411" spans="1:15" x14ac:dyDescent="0.2">
      <c r="A5411" s="341" t="s">
        <v>9257</v>
      </c>
      <c r="B5411" s="341" t="s">
        <v>9264</v>
      </c>
      <c r="C5411" s="342" t="s">
        <v>6865</v>
      </c>
      <c r="D5411" s="342" t="s">
        <v>6586</v>
      </c>
      <c r="E5411" s="342" t="s">
        <v>9326</v>
      </c>
      <c r="F5411" s="342" t="s">
        <v>6568</v>
      </c>
      <c r="G5411" s="343">
        <v>15.51</v>
      </c>
      <c r="H5411" s="342" t="s">
        <v>6594</v>
      </c>
      <c r="I5411" s="342" t="s">
        <v>6575</v>
      </c>
      <c r="J5411" s="342" t="s">
        <v>6755</v>
      </c>
      <c r="K5411" s="581" t="s">
        <v>8424</v>
      </c>
      <c r="L5411" s="344" t="s">
        <v>4090</v>
      </c>
      <c r="N5411" s="344" t="s">
        <v>4090</v>
      </c>
      <c r="O5411" s="341" t="s">
        <v>6752</v>
      </c>
    </row>
    <row r="5412" spans="1:15" x14ac:dyDescent="0.2">
      <c r="A5412" s="341" t="s">
        <v>9257</v>
      </c>
      <c r="B5412" s="341" t="s">
        <v>9264</v>
      </c>
      <c r="C5412" s="342" t="s">
        <v>6865</v>
      </c>
      <c r="D5412" s="342" t="s">
        <v>6586</v>
      </c>
      <c r="E5412" s="342" t="s">
        <v>9323</v>
      </c>
      <c r="F5412" s="342" t="s">
        <v>6568</v>
      </c>
      <c r="G5412" s="343">
        <v>15</v>
      </c>
      <c r="H5412" s="342" t="s">
        <v>6594</v>
      </c>
      <c r="I5412" s="342" t="s">
        <v>6575</v>
      </c>
      <c r="J5412" s="342" t="s">
        <v>6755</v>
      </c>
      <c r="K5412" s="581" t="s">
        <v>7042</v>
      </c>
      <c r="L5412" s="344" t="s">
        <v>4090</v>
      </c>
      <c r="N5412" s="344" t="s">
        <v>4090</v>
      </c>
      <c r="O5412" s="341" t="s">
        <v>6766</v>
      </c>
    </row>
    <row r="5413" spans="1:15" x14ac:dyDescent="0.2">
      <c r="A5413" s="341" t="s">
        <v>9257</v>
      </c>
      <c r="B5413" s="341" t="s">
        <v>9264</v>
      </c>
      <c r="C5413" s="342" t="s">
        <v>6865</v>
      </c>
      <c r="D5413" s="342" t="s">
        <v>6586</v>
      </c>
      <c r="E5413" s="342" t="s">
        <v>9319</v>
      </c>
      <c r="F5413" s="342" t="s">
        <v>6568</v>
      </c>
      <c r="G5413" s="343">
        <v>9.4</v>
      </c>
      <c r="H5413" s="342" t="s">
        <v>6594</v>
      </c>
      <c r="I5413" s="342" t="s">
        <v>6575</v>
      </c>
      <c r="J5413" s="342" t="s">
        <v>6755</v>
      </c>
      <c r="K5413" s="581" t="s">
        <v>7581</v>
      </c>
      <c r="L5413" s="344" t="s">
        <v>4090</v>
      </c>
      <c r="N5413" s="344" t="s">
        <v>4090</v>
      </c>
      <c r="O5413" s="341">
        <v>0</v>
      </c>
    </row>
    <row r="5414" spans="1:15" x14ac:dyDescent="0.2">
      <c r="A5414" s="341" t="s">
        <v>9257</v>
      </c>
      <c r="B5414" s="341" t="s">
        <v>9264</v>
      </c>
      <c r="C5414" s="342" t="s">
        <v>6865</v>
      </c>
      <c r="D5414" s="342" t="s">
        <v>6586</v>
      </c>
      <c r="E5414" s="342" t="s">
        <v>9328</v>
      </c>
      <c r="F5414" s="342" t="s">
        <v>6568</v>
      </c>
      <c r="G5414" s="343">
        <v>10.75</v>
      </c>
      <c r="H5414" s="342" t="s">
        <v>6594</v>
      </c>
      <c r="I5414" s="342" t="s">
        <v>6575</v>
      </c>
      <c r="J5414" s="342" t="s">
        <v>6755</v>
      </c>
      <c r="K5414" s="581" t="s">
        <v>7422</v>
      </c>
      <c r="L5414" s="344" t="s">
        <v>4090</v>
      </c>
      <c r="N5414" s="344" t="s">
        <v>4090</v>
      </c>
      <c r="O5414" s="341" t="s">
        <v>6752</v>
      </c>
    </row>
    <row r="5415" spans="1:15" x14ac:dyDescent="0.2">
      <c r="A5415" s="341" t="s">
        <v>9257</v>
      </c>
      <c r="B5415" s="341" t="s">
        <v>9264</v>
      </c>
      <c r="C5415" s="342" t="s">
        <v>6865</v>
      </c>
      <c r="D5415" s="342" t="s">
        <v>6586</v>
      </c>
      <c r="E5415" s="342" t="s">
        <v>9328</v>
      </c>
      <c r="F5415" s="342" t="s">
        <v>6568</v>
      </c>
      <c r="G5415" s="343">
        <v>15.870000000000001</v>
      </c>
      <c r="H5415" s="342" t="s">
        <v>6594</v>
      </c>
      <c r="I5415" s="342" t="s">
        <v>6575</v>
      </c>
      <c r="J5415" s="342" t="s">
        <v>6755</v>
      </c>
      <c r="K5415" s="581" t="s">
        <v>7411</v>
      </c>
      <c r="L5415" s="344" t="s">
        <v>4090</v>
      </c>
      <c r="N5415" s="344" t="s">
        <v>4090</v>
      </c>
      <c r="O5415" s="341">
        <v>0</v>
      </c>
    </row>
    <row r="5416" spans="1:15" x14ac:dyDescent="0.2">
      <c r="A5416" s="341" t="s">
        <v>9257</v>
      </c>
      <c r="B5416" s="341" t="s">
        <v>9264</v>
      </c>
      <c r="C5416" s="342" t="s">
        <v>6865</v>
      </c>
      <c r="D5416" s="342" t="s">
        <v>6586</v>
      </c>
      <c r="E5416" s="342" t="s">
        <v>9337</v>
      </c>
      <c r="F5416" s="342" t="s">
        <v>6568</v>
      </c>
      <c r="G5416" s="343">
        <v>13.84</v>
      </c>
      <c r="H5416" s="342" t="s">
        <v>6594</v>
      </c>
      <c r="I5416" s="342" t="s">
        <v>6575</v>
      </c>
      <c r="J5416" s="342" t="s">
        <v>6755</v>
      </c>
      <c r="K5416" s="581" t="s">
        <v>6782</v>
      </c>
      <c r="L5416" s="344" t="s">
        <v>4090</v>
      </c>
      <c r="N5416" s="344" t="s">
        <v>4090</v>
      </c>
      <c r="O5416" s="341">
        <v>0</v>
      </c>
    </row>
    <row r="5417" spans="1:15" x14ac:dyDescent="0.2">
      <c r="A5417" s="341" t="s">
        <v>9257</v>
      </c>
      <c r="B5417" s="341" t="s">
        <v>9264</v>
      </c>
      <c r="C5417" s="342" t="s">
        <v>6865</v>
      </c>
      <c r="D5417" s="342" t="s">
        <v>6586</v>
      </c>
      <c r="E5417" s="342" t="s">
        <v>9328</v>
      </c>
      <c r="F5417" s="342" t="s">
        <v>6568</v>
      </c>
      <c r="G5417" s="343">
        <v>14.040000000000001</v>
      </c>
      <c r="H5417" s="342" t="s">
        <v>6594</v>
      </c>
      <c r="I5417" s="342" t="s">
        <v>6575</v>
      </c>
      <c r="J5417" s="342" t="s">
        <v>6755</v>
      </c>
      <c r="K5417" s="581" t="s">
        <v>6936</v>
      </c>
      <c r="L5417" s="344" t="s">
        <v>4090</v>
      </c>
      <c r="N5417" s="344" t="s">
        <v>4090</v>
      </c>
      <c r="O5417" s="341" t="s">
        <v>6752</v>
      </c>
    </row>
    <row r="5418" spans="1:15" x14ac:dyDescent="0.2">
      <c r="A5418" s="341" t="s">
        <v>9257</v>
      </c>
      <c r="B5418" s="341" t="s">
        <v>9264</v>
      </c>
      <c r="C5418" s="342" t="s">
        <v>6865</v>
      </c>
      <c r="D5418" s="342" t="s">
        <v>6586</v>
      </c>
      <c r="E5418" s="342" t="s">
        <v>9255</v>
      </c>
      <c r="F5418" s="342" t="s">
        <v>6568</v>
      </c>
      <c r="G5418" s="343">
        <v>22.990000000000002</v>
      </c>
      <c r="H5418" s="342" t="s">
        <v>6594</v>
      </c>
      <c r="I5418" s="342" t="s">
        <v>6575</v>
      </c>
      <c r="J5418" s="342" t="s">
        <v>6755</v>
      </c>
      <c r="K5418" s="581" t="s">
        <v>6758</v>
      </c>
      <c r="L5418" s="344" t="s">
        <v>4090</v>
      </c>
      <c r="N5418" s="344" t="s">
        <v>4090</v>
      </c>
      <c r="O5418" s="341" t="s">
        <v>6766</v>
      </c>
    </row>
    <row r="5419" spans="1:15" x14ac:dyDescent="0.2">
      <c r="A5419" s="341" t="s">
        <v>9257</v>
      </c>
      <c r="B5419" s="341" t="s">
        <v>9264</v>
      </c>
      <c r="C5419" s="342" t="s">
        <v>6865</v>
      </c>
      <c r="D5419" s="342" t="s">
        <v>6586</v>
      </c>
      <c r="E5419" s="342" t="s">
        <v>9255</v>
      </c>
      <c r="F5419" s="342" t="s">
        <v>6568</v>
      </c>
      <c r="G5419" s="343">
        <v>3.9</v>
      </c>
      <c r="H5419" s="342" t="s">
        <v>6594</v>
      </c>
      <c r="I5419" s="342" t="s">
        <v>6575</v>
      </c>
      <c r="J5419" s="342" t="s">
        <v>6755</v>
      </c>
      <c r="K5419" s="581" t="s">
        <v>6814</v>
      </c>
      <c r="L5419" s="344" t="s">
        <v>4090</v>
      </c>
      <c r="N5419" s="344" t="s">
        <v>4090</v>
      </c>
      <c r="O5419" s="341" t="s">
        <v>6752</v>
      </c>
    </row>
    <row r="5420" spans="1:15" x14ac:dyDescent="0.2">
      <c r="A5420" s="341" t="s">
        <v>9257</v>
      </c>
      <c r="B5420" s="341" t="s">
        <v>9264</v>
      </c>
      <c r="C5420" s="342" t="s">
        <v>6865</v>
      </c>
      <c r="D5420" s="342" t="s">
        <v>6586</v>
      </c>
      <c r="E5420" s="342" t="s">
        <v>9323</v>
      </c>
      <c r="F5420" s="342" t="s">
        <v>6568</v>
      </c>
      <c r="G5420" s="343">
        <v>2.09</v>
      </c>
      <c r="H5420" s="342" t="s">
        <v>6594</v>
      </c>
      <c r="I5420" s="342" t="s">
        <v>6575</v>
      </c>
      <c r="J5420" s="342" t="s">
        <v>6755</v>
      </c>
      <c r="K5420" s="581" t="s">
        <v>7103</v>
      </c>
      <c r="L5420" s="344" t="s">
        <v>4090</v>
      </c>
      <c r="N5420" s="344" t="s">
        <v>4090</v>
      </c>
      <c r="O5420" s="341">
        <v>0</v>
      </c>
    </row>
    <row r="5421" spans="1:15" x14ac:dyDescent="0.2">
      <c r="A5421" s="341" t="s">
        <v>9257</v>
      </c>
      <c r="B5421" s="341" t="s">
        <v>9264</v>
      </c>
      <c r="C5421" s="342" t="s">
        <v>6718</v>
      </c>
      <c r="D5421" s="342" t="s">
        <v>6586</v>
      </c>
      <c r="E5421" s="342" t="s">
        <v>9321</v>
      </c>
      <c r="F5421" s="342" t="s">
        <v>6568</v>
      </c>
      <c r="G5421" s="343">
        <v>10.34</v>
      </c>
      <c r="H5421" s="342" t="s">
        <v>6594</v>
      </c>
      <c r="I5421" s="342" t="s">
        <v>6575</v>
      </c>
      <c r="J5421" s="342" t="s">
        <v>6755</v>
      </c>
      <c r="K5421" s="581" t="s">
        <v>6795</v>
      </c>
      <c r="L5421" s="344" t="s">
        <v>4090</v>
      </c>
      <c r="N5421" s="344" t="s">
        <v>4090</v>
      </c>
      <c r="O5421" s="341" t="s">
        <v>6752</v>
      </c>
    </row>
    <row r="5422" spans="1:15" x14ac:dyDescent="0.2">
      <c r="A5422" s="341" t="s">
        <v>9257</v>
      </c>
      <c r="B5422" s="341" t="s">
        <v>9264</v>
      </c>
      <c r="C5422" s="342" t="s">
        <v>6865</v>
      </c>
      <c r="D5422" s="342" t="s">
        <v>6586</v>
      </c>
      <c r="E5422" s="342" t="s">
        <v>9325</v>
      </c>
      <c r="F5422" s="342" t="s">
        <v>6568</v>
      </c>
      <c r="G5422" s="343">
        <v>11.040000000000001</v>
      </c>
      <c r="H5422" s="342" t="s">
        <v>6594</v>
      </c>
      <c r="I5422" s="342" t="s">
        <v>6575</v>
      </c>
      <c r="J5422" s="342" t="s">
        <v>6755</v>
      </c>
      <c r="K5422" s="581" t="s">
        <v>7190</v>
      </c>
      <c r="L5422" s="344" t="s">
        <v>4090</v>
      </c>
      <c r="N5422" s="344" t="s">
        <v>4090</v>
      </c>
      <c r="O5422" s="341" t="s">
        <v>6752</v>
      </c>
    </row>
    <row r="5423" spans="1:15" x14ac:dyDescent="0.2">
      <c r="A5423" s="341" t="s">
        <v>9257</v>
      </c>
      <c r="B5423" s="341" t="s">
        <v>9264</v>
      </c>
      <c r="C5423" s="342" t="s">
        <v>6865</v>
      </c>
      <c r="D5423" s="342" t="s">
        <v>6586</v>
      </c>
      <c r="E5423" s="342" t="s">
        <v>9325</v>
      </c>
      <c r="F5423" s="342" t="s">
        <v>6568</v>
      </c>
      <c r="G5423" s="343">
        <v>6.44</v>
      </c>
      <c r="H5423" s="342" t="s">
        <v>6594</v>
      </c>
      <c r="I5423" s="342" t="s">
        <v>6575</v>
      </c>
      <c r="J5423" s="342" t="s">
        <v>6755</v>
      </c>
      <c r="K5423" s="581" t="s">
        <v>8017</v>
      </c>
      <c r="L5423" s="344" t="s">
        <v>4090</v>
      </c>
      <c r="N5423" s="344" t="s">
        <v>4090</v>
      </c>
      <c r="O5423" s="341">
        <v>0</v>
      </c>
    </row>
    <row r="5424" spans="1:15" x14ac:dyDescent="0.2">
      <c r="A5424" s="341" t="s">
        <v>9257</v>
      </c>
      <c r="B5424" s="341" t="s">
        <v>9264</v>
      </c>
      <c r="C5424" s="342" t="s">
        <v>6865</v>
      </c>
      <c r="D5424" s="342" t="s">
        <v>6586</v>
      </c>
      <c r="E5424" s="342" t="s">
        <v>9328</v>
      </c>
      <c r="F5424" s="342" t="s">
        <v>6568</v>
      </c>
      <c r="G5424" s="343">
        <v>5.1000000000000005</v>
      </c>
      <c r="H5424" s="342" t="s">
        <v>6594</v>
      </c>
      <c r="I5424" s="342" t="s">
        <v>6575</v>
      </c>
      <c r="J5424" s="342" t="s">
        <v>6755</v>
      </c>
      <c r="K5424" s="581" t="s">
        <v>6900</v>
      </c>
      <c r="L5424" s="344" t="s">
        <v>4090</v>
      </c>
      <c r="N5424" s="344" t="s">
        <v>4090</v>
      </c>
      <c r="O5424" s="341" t="s">
        <v>6766</v>
      </c>
    </row>
    <row r="5425" spans="1:15" x14ac:dyDescent="0.2">
      <c r="A5425" s="341" t="s">
        <v>9257</v>
      </c>
      <c r="B5425" s="341" t="s">
        <v>9264</v>
      </c>
      <c r="C5425" s="342" t="s">
        <v>6585</v>
      </c>
      <c r="D5425" s="342" t="s">
        <v>6586</v>
      </c>
      <c r="E5425" s="342" t="s">
        <v>9325</v>
      </c>
      <c r="F5425" s="342" t="s">
        <v>6568</v>
      </c>
      <c r="G5425" s="343">
        <v>1.272</v>
      </c>
      <c r="H5425" s="342" t="s">
        <v>6594</v>
      </c>
      <c r="I5425" s="342" t="s">
        <v>6575</v>
      </c>
      <c r="J5425" s="342" t="s">
        <v>6755</v>
      </c>
      <c r="K5425" s="581" t="s">
        <v>8771</v>
      </c>
      <c r="L5425" s="344" t="s">
        <v>4090</v>
      </c>
      <c r="N5425" s="344" t="s">
        <v>4090</v>
      </c>
      <c r="O5425" s="341">
        <v>0</v>
      </c>
    </row>
    <row r="5426" spans="1:15" x14ac:dyDescent="0.2">
      <c r="A5426" s="341" t="s">
        <v>9257</v>
      </c>
      <c r="B5426" s="341" t="s">
        <v>9264</v>
      </c>
      <c r="C5426" s="342" t="s">
        <v>6585</v>
      </c>
      <c r="D5426" s="342" t="s">
        <v>6586</v>
      </c>
      <c r="E5426" s="342" t="s">
        <v>9325</v>
      </c>
      <c r="F5426" s="342" t="s">
        <v>6568</v>
      </c>
      <c r="G5426" s="343">
        <v>2.16</v>
      </c>
      <c r="H5426" s="342" t="s">
        <v>6594</v>
      </c>
      <c r="I5426" s="342" t="s">
        <v>6575</v>
      </c>
      <c r="J5426" s="342" t="s">
        <v>6755</v>
      </c>
      <c r="K5426" s="581" t="s">
        <v>8772</v>
      </c>
      <c r="L5426" s="344" t="s">
        <v>4090</v>
      </c>
      <c r="N5426" s="344" t="s">
        <v>4090</v>
      </c>
      <c r="O5426" s="341">
        <v>0</v>
      </c>
    </row>
    <row r="5427" spans="1:15" x14ac:dyDescent="0.2">
      <c r="A5427" s="341" t="s">
        <v>9257</v>
      </c>
      <c r="B5427" s="341" t="s">
        <v>9264</v>
      </c>
      <c r="C5427" s="342" t="s">
        <v>6585</v>
      </c>
      <c r="D5427" s="342" t="s">
        <v>6586</v>
      </c>
      <c r="E5427" s="342" t="s">
        <v>9340</v>
      </c>
      <c r="F5427" s="342" t="s">
        <v>6568</v>
      </c>
      <c r="G5427" s="343">
        <v>4.2</v>
      </c>
      <c r="H5427" s="342" t="s">
        <v>6594</v>
      </c>
      <c r="I5427" s="342" t="s">
        <v>6575</v>
      </c>
      <c r="J5427" s="342" t="s">
        <v>6755</v>
      </c>
      <c r="K5427" s="581" t="s">
        <v>8773</v>
      </c>
      <c r="L5427" s="344" t="s">
        <v>4090</v>
      </c>
      <c r="N5427" s="344" t="s">
        <v>4090</v>
      </c>
      <c r="O5427" s="341">
        <v>0</v>
      </c>
    </row>
    <row r="5428" spans="1:15" x14ac:dyDescent="0.2">
      <c r="A5428" s="341" t="s">
        <v>9257</v>
      </c>
      <c r="B5428" s="341" t="s">
        <v>9264</v>
      </c>
      <c r="C5428" s="342" t="s">
        <v>6585</v>
      </c>
      <c r="D5428" s="342" t="s">
        <v>6586</v>
      </c>
      <c r="E5428" s="342" t="s">
        <v>9325</v>
      </c>
      <c r="F5428" s="342" t="s">
        <v>6568</v>
      </c>
      <c r="G5428" s="343">
        <v>2.3000000000000003</v>
      </c>
      <c r="H5428" s="342" t="s">
        <v>6594</v>
      </c>
      <c r="I5428" s="342" t="s">
        <v>6575</v>
      </c>
      <c r="J5428" s="342" t="s">
        <v>6755</v>
      </c>
      <c r="K5428" s="581" t="s">
        <v>7460</v>
      </c>
      <c r="L5428" s="344" t="s">
        <v>4090</v>
      </c>
      <c r="N5428" s="344" t="s">
        <v>4090</v>
      </c>
      <c r="O5428" s="341">
        <v>0</v>
      </c>
    </row>
    <row r="5429" spans="1:15" x14ac:dyDescent="0.2">
      <c r="A5429" s="341" t="s">
        <v>9257</v>
      </c>
      <c r="B5429" s="341" t="s">
        <v>9264</v>
      </c>
      <c r="C5429" s="342" t="s">
        <v>6865</v>
      </c>
      <c r="D5429" s="342" t="s">
        <v>6586</v>
      </c>
      <c r="E5429" s="342" t="s">
        <v>9325</v>
      </c>
      <c r="F5429" s="342" t="s">
        <v>6568</v>
      </c>
      <c r="G5429" s="343">
        <v>4.5</v>
      </c>
      <c r="H5429" s="342" t="s">
        <v>6594</v>
      </c>
      <c r="I5429" s="342" t="s">
        <v>6575</v>
      </c>
      <c r="J5429" s="342" t="s">
        <v>6755</v>
      </c>
      <c r="K5429" s="581" t="s">
        <v>8774</v>
      </c>
      <c r="L5429" s="344" t="s">
        <v>4090</v>
      </c>
      <c r="N5429" s="344" t="s">
        <v>4090</v>
      </c>
      <c r="O5429" s="341">
        <v>0</v>
      </c>
    </row>
    <row r="5430" spans="1:15" x14ac:dyDescent="0.2">
      <c r="A5430" s="341" t="s">
        <v>9257</v>
      </c>
      <c r="B5430" s="341" t="s">
        <v>9264</v>
      </c>
      <c r="C5430" s="342" t="s">
        <v>6718</v>
      </c>
      <c r="D5430" s="342" t="s">
        <v>6586</v>
      </c>
      <c r="E5430" s="342" t="s">
        <v>9323</v>
      </c>
      <c r="F5430" s="342" t="s">
        <v>6568</v>
      </c>
      <c r="G5430" s="343">
        <v>8.1999999999999993</v>
      </c>
      <c r="H5430" s="342" t="s">
        <v>6594</v>
      </c>
      <c r="I5430" s="342" t="s">
        <v>6575</v>
      </c>
      <c r="J5430" s="342" t="s">
        <v>6755</v>
      </c>
      <c r="K5430" s="581" t="s">
        <v>7724</v>
      </c>
      <c r="L5430" s="344" t="s">
        <v>4090</v>
      </c>
      <c r="N5430" s="344" t="s">
        <v>4090</v>
      </c>
      <c r="O5430" s="341">
        <v>0</v>
      </c>
    </row>
    <row r="5431" spans="1:15" x14ac:dyDescent="0.2">
      <c r="A5431" s="341" t="s">
        <v>9257</v>
      </c>
      <c r="B5431" s="341" t="s">
        <v>9264</v>
      </c>
      <c r="C5431" s="342" t="s">
        <v>6865</v>
      </c>
      <c r="D5431" s="342" t="s">
        <v>6586</v>
      </c>
      <c r="E5431" s="342" t="s">
        <v>9333</v>
      </c>
      <c r="F5431" s="342" t="s">
        <v>6568</v>
      </c>
      <c r="G5431" s="343">
        <v>4</v>
      </c>
      <c r="H5431" s="342" t="s">
        <v>6594</v>
      </c>
      <c r="I5431" s="342" t="s">
        <v>6575</v>
      </c>
      <c r="J5431" s="342" t="s">
        <v>6755</v>
      </c>
      <c r="K5431" s="581" t="s">
        <v>8242</v>
      </c>
      <c r="L5431" s="344" t="s">
        <v>4090</v>
      </c>
      <c r="N5431" s="344" t="s">
        <v>4090</v>
      </c>
      <c r="O5431" s="341">
        <v>0</v>
      </c>
    </row>
    <row r="5432" spans="1:15" x14ac:dyDescent="0.2">
      <c r="A5432" s="341" t="s">
        <v>9257</v>
      </c>
      <c r="B5432" s="341" t="s">
        <v>9264</v>
      </c>
      <c r="C5432" s="342" t="s">
        <v>8759</v>
      </c>
      <c r="D5432" s="342" t="s">
        <v>6586</v>
      </c>
      <c r="E5432" s="342" t="s">
        <v>9322</v>
      </c>
      <c r="F5432" s="342" t="s">
        <v>6568</v>
      </c>
      <c r="G5432" s="343">
        <v>10.4</v>
      </c>
      <c r="H5432" s="342" t="s">
        <v>6594</v>
      </c>
      <c r="I5432" s="342" t="s">
        <v>6575</v>
      </c>
      <c r="J5432" s="342" t="s">
        <v>6755</v>
      </c>
      <c r="K5432" s="581" t="s">
        <v>8775</v>
      </c>
      <c r="L5432" s="344" t="s">
        <v>4090</v>
      </c>
      <c r="N5432" s="344" t="s">
        <v>4090</v>
      </c>
      <c r="O5432" s="341">
        <v>0</v>
      </c>
    </row>
    <row r="5433" spans="1:15" x14ac:dyDescent="0.2">
      <c r="A5433" s="341" t="s">
        <v>9257</v>
      </c>
      <c r="B5433" s="341" t="s">
        <v>9264</v>
      </c>
      <c r="C5433" s="342" t="s">
        <v>6585</v>
      </c>
      <c r="D5433" s="342" t="s">
        <v>6586</v>
      </c>
      <c r="E5433" s="342" t="s">
        <v>9325</v>
      </c>
      <c r="F5433" s="342" t="s">
        <v>6568</v>
      </c>
      <c r="G5433" s="343">
        <v>5.61</v>
      </c>
      <c r="H5433" s="342" t="s">
        <v>6594</v>
      </c>
      <c r="I5433" s="342" t="s">
        <v>6575</v>
      </c>
      <c r="J5433" s="342" t="s">
        <v>6755</v>
      </c>
      <c r="K5433" s="581" t="s">
        <v>8745</v>
      </c>
      <c r="L5433" s="344" t="s">
        <v>4090</v>
      </c>
      <c r="N5433" s="344" t="s">
        <v>4090</v>
      </c>
      <c r="O5433" s="341">
        <v>0</v>
      </c>
    </row>
    <row r="5434" spans="1:15" x14ac:dyDescent="0.2">
      <c r="A5434" s="341" t="s">
        <v>9257</v>
      </c>
      <c r="B5434" s="341" t="s">
        <v>9264</v>
      </c>
      <c r="C5434" s="342" t="s">
        <v>6865</v>
      </c>
      <c r="D5434" s="342" t="s">
        <v>6586</v>
      </c>
      <c r="E5434" s="342" t="s">
        <v>9256</v>
      </c>
      <c r="F5434" s="342" t="s">
        <v>6568</v>
      </c>
      <c r="G5434" s="343">
        <v>3.84</v>
      </c>
      <c r="H5434" s="342" t="s">
        <v>6594</v>
      </c>
      <c r="I5434" s="342" t="s">
        <v>6575</v>
      </c>
      <c r="J5434" s="342" t="s">
        <v>6755</v>
      </c>
      <c r="K5434" s="581" t="s">
        <v>8578</v>
      </c>
      <c r="L5434" s="344" t="s">
        <v>4090</v>
      </c>
      <c r="N5434" s="344" t="s">
        <v>4090</v>
      </c>
      <c r="O5434" s="341">
        <v>0</v>
      </c>
    </row>
    <row r="5435" spans="1:15" x14ac:dyDescent="0.2">
      <c r="A5435" s="341" t="s">
        <v>9257</v>
      </c>
      <c r="B5435" s="341" t="s">
        <v>9264</v>
      </c>
      <c r="C5435" s="342" t="s">
        <v>6585</v>
      </c>
      <c r="D5435" s="342" t="s">
        <v>6586</v>
      </c>
      <c r="E5435" s="342" t="s">
        <v>9340</v>
      </c>
      <c r="F5435" s="342" t="s">
        <v>6568</v>
      </c>
      <c r="G5435" s="343">
        <v>1.44</v>
      </c>
      <c r="H5435" s="342" t="s">
        <v>6594</v>
      </c>
      <c r="I5435" s="342" t="s">
        <v>6575</v>
      </c>
      <c r="J5435" s="342" t="s">
        <v>6755</v>
      </c>
      <c r="K5435" s="581" t="s">
        <v>8776</v>
      </c>
      <c r="L5435" s="344" t="s">
        <v>4090</v>
      </c>
      <c r="N5435" s="344" t="s">
        <v>4090</v>
      </c>
      <c r="O5435" s="341">
        <v>0</v>
      </c>
    </row>
    <row r="5436" spans="1:15" x14ac:dyDescent="0.2">
      <c r="A5436" s="341" t="s">
        <v>9257</v>
      </c>
      <c r="B5436" s="341" t="s">
        <v>9264</v>
      </c>
      <c r="C5436" s="342" t="s">
        <v>6585</v>
      </c>
      <c r="D5436" s="342" t="s">
        <v>6586</v>
      </c>
      <c r="E5436" s="342" t="s">
        <v>9340</v>
      </c>
      <c r="F5436" s="342" t="s">
        <v>6568</v>
      </c>
      <c r="G5436" s="343">
        <v>1.6500000000000001</v>
      </c>
      <c r="H5436" s="342" t="s">
        <v>6594</v>
      </c>
      <c r="I5436" s="342" t="s">
        <v>6575</v>
      </c>
      <c r="J5436" s="342" t="s">
        <v>6755</v>
      </c>
      <c r="K5436" s="581" t="s">
        <v>8777</v>
      </c>
      <c r="L5436" s="344" t="s">
        <v>4090</v>
      </c>
      <c r="N5436" s="344" t="s">
        <v>4090</v>
      </c>
      <c r="O5436" s="341">
        <v>0</v>
      </c>
    </row>
    <row r="5437" spans="1:15" x14ac:dyDescent="0.2">
      <c r="A5437" s="341" t="s">
        <v>9257</v>
      </c>
      <c r="B5437" s="341" t="s">
        <v>9264</v>
      </c>
      <c r="C5437" s="342" t="s">
        <v>6585</v>
      </c>
      <c r="D5437" s="342" t="s">
        <v>6586</v>
      </c>
      <c r="E5437" s="342" t="s">
        <v>9339</v>
      </c>
      <c r="F5437" s="342" t="s">
        <v>6568</v>
      </c>
      <c r="G5437" s="343">
        <v>2.33</v>
      </c>
      <c r="H5437" s="342" t="s">
        <v>6594</v>
      </c>
      <c r="I5437" s="342" t="s">
        <v>6575</v>
      </c>
      <c r="J5437" s="342" t="s">
        <v>6755</v>
      </c>
      <c r="K5437" s="581" t="s">
        <v>8778</v>
      </c>
      <c r="L5437" s="344" t="s">
        <v>4090</v>
      </c>
      <c r="N5437" s="344" t="s">
        <v>4090</v>
      </c>
      <c r="O5437" s="341">
        <v>0</v>
      </c>
    </row>
    <row r="5438" spans="1:15" x14ac:dyDescent="0.2">
      <c r="A5438" s="341" t="s">
        <v>9257</v>
      </c>
      <c r="B5438" s="341" t="s">
        <v>9264</v>
      </c>
      <c r="C5438" s="342" t="s">
        <v>6718</v>
      </c>
      <c r="D5438" s="342" t="s">
        <v>6586</v>
      </c>
      <c r="E5438" s="342" t="s">
        <v>9326</v>
      </c>
      <c r="F5438" s="342" t="s">
        <v>6568</v>
      </c>
      <c r="G5438" s="343">
        <v>1.5</v>
      </c>
      <c r="H5438" s="342" t="s">
        <v>6594</v>
      </c>
      <c r="I5438" s="342" t="s">
        <v>6575</v>
      </c>
      <c r="J5438" s="342" t="s">
        <v>6755</v>
      </c>
      <c r="K5438" s="581" t="s">
        <v>8779</v>
      </c>
      <c r="L5438" s="344" t="s">
        <v>4090</v>
      </c>
      <c r="N5438" s="344" t="s">
        <v>4090</v>
      </c>
      <c r="O5438" s="341">
        <v>0</v>
      </c>
    </row>
    <row r="5439" spans="1:15" x14ac:dyDescent="0.2">
      <c r="A5439" s="341" t="s">
        <v>9257</v>
      </c>
      <c r="B5439" s="341" t="s">
        <v>9264</v>
      </c>
      <c r="C5439" s="342" t="s">
        <v>6718</v>
      </c>
      <c r="D5439" s="342" t="s">
        <v>6586</v>
      </c>
      <c r="E5439" s="342" t="s">
        <v>9326</v>
      </c>
      <c r="F5439" s="342" t="s">
        <v>6568</v>
      </c>
      <c r="G5439" s="343">
        <v>3</v>
      </c>
      <c r="H5439" s="342" t="s">
        <v>6594</v>
      </c>
      <c r="I5439" s="342" t="s">
        <v>6575</v>
      </c>
      <c r="J5439" s="342" t="s">
        <v>6755</v>
      </c>
      <c r="K5439" s="581" t="s">
        <v>8154</v>
      </c>
      <c r="L5439" s="344" t="s">
        <v>4090</v>
      </c>
      <c r="N5439" s="344" t="s">
        <v>4090</v>
      </c>
      <c r="O5439" s="341">
        <v>0</v>
      </c>
    </row>
    <row r="5440" spans="1:15" x14ac:dyDescent="0.2">
      <c r="A5440" s="341" t="s">
        <v>9257</v>
      </c>
      <c r="B5440" s="341" t="s">
        <v>9264</v>
      </c>
      <c r="C5440" s="342" t="s">
        <v>6865</v>
      </c>
      <c r="D5440" s="342" t="s">
        <v>6586</v>
      </c>
      <c r="E5440" s="342" t="s">
        <v>9319</v>
      </c>
      <c r="F5440" s="342" t="s">
        <v>6568</v>
      </c>
      <c r="G5440" s="343">
        <v>7.4</v>
      </c>
      <c r="H5440" s="342" t="s">
        <v>6594</v>
      </c>
      <c r="I5440" s="342" t="s">
        <v>6575</v>
      </c>
      <c r="J5440" s="342" t="s">
        <v>6755</v>
      </c>
      <c r="K5440" s="581" t="s">
        <v>8664</v>
      </c>
      <c r="L5440" s="344" t="s">
        <v>4090</v>
      </c>
      <c r="N5440" s="344" t="s">
        <v>4090</v>
      </c>
      <c r="O5440" s="341">
        <v>0</v>
      </c>
    </row>
    <row r="5441" spans="1:15" x14ac:dyDescent="0.2">
      <c r="A5441" s="341" t="s">
        <v>9257</v>
      </c>
      <c r="B5441" s="341" t="s">
        <v>9264</v>
      </c>
      <c r="C5441" s="342" t="s">
        <v>8759</v>
      </c>
      <c r="D5441" s="342" t="s">
        <v>6586</v>
      </c>
      <c r="E5441" s="342" t="s">
        <v>9324</v>
      </c>
      <c r="F5441" s="342" t="s">
        <v>6568</v>
      </c>
      <c r="G5441" s="343">
        <v>4.03</v>
      </c>
      <c r="H5441" s="342" t="s">
        <v>6594</v>
      </c>
      <c r="I5441" s="342" t="s">
        <v>6575</v>
      </c>
      <c r="J5441" s="342" t="s">
        <v>6755</v>
      </c>
      <c r="K5441" s="581" t="s">
        <v>8247</v>
      </c>
      <c r="L5441" s="344" t="s">
        <v>4090</v>
      </c>
      <c r="N5441" s="344" t="s">
        <v>4090</v>
      </c>
      <c r="O5441" s="341">
        <v>0</v>
      </c>
    </row>
    <row r="5442" spans="1:15" x14ac:dyDescent="0.2">
      <c r="A5442" s="341" t="s">
        <v>9257</v>
      </c>
      <c r="B5442" s="341" t="s">
        <v>9264</v>
      </c>
      <c r="C5442" s="342" t="s">
        <v>6585</v>
      </c>
      <c r="D5442" s="342" t="s">
        <v>6586</v>
      </c>
      <c r="E5442" s="342" t="s">
        <v>9320</v>
      </c>
      <c r="F5442" s="342" t="s">
        <v>6568</v>
      </c>
      <c r="G5442" s="343">
        <v>30</v>
      </c>
      <c r="H5442" s="342" t="s">
        <v>6594</v>
      </c>
      <c r="I5442" s="342" t="s">
        <v>6575</v>
      </c>
      <c r="J5442" s="342" t="s">
        <v>6755</v>
      </c>
      <c r="K5442" s="581" t="s">
        <v>6669</v>
      </c>
      <c r="L5442" s="344" t="s">
        <v>4090</v>
      </c>
      <c r="N5442" s="344" t="s">
        <v>4090</v>
      </c>
      <c r="O5442" s="341">
        <v>0</v>
      </c>
    </row>
    <row r="5443" spans="1:15" x14ac:dyDescent="0.2">
      <c r="A5443" s="341" t="s">
        <v>9257</v>
      </c>
      <c r="B5443" s="341" t="s">
        <v>9264</v>
      </c>
      <c r="C5443" s="342" t="s">
        <v>6718</v>
      </c>
      <c r="D5443" s="342" t="s">
        <v>6586</v>
      </c>
      <c r="E5443" s="342" t="s">
        <v>9320</v>
      </c>
      <c r="F5443" s="342" t="s">
        <v>6568</v>
      </c>
      <c r="G5443" s="343">
        <v>4.8</v>
      </c>
      <c r="H5443" s="342" t="s">
        <v>6594</v>
      </c>
      <c r="I5443" s="342" t="s">
        <v>6575</v>
      </c>
      <c r="J5443" s="342" t="s">
        <v>6755</v>
      </c>
      <c r="K5443" s="581" t="s">
        <v>6669</v>
      </c>
      <c r="L5443" s="344" t="s">
        <v>4090</v>
      </c>
      <c r="N5443" s="344" t="s">
        <v>4090</v>
      </c>
      <c r="O5443" s="341">
        <v>0</v>
      </c>
    </row>
    <row r="5444" spans="1:15" x14ac:dyDescent="0.2">
      <c r="A5444" s="341" t="s">
        <v>9257</v>
      </c>
      <c r="B5444" s="341" t="s">
        <v>9264</v>
      </c>
      <c r="C5444" s="342" t="s">
        <v>6865</v>
      </c>
      <c r="D5444" s="342" t="s">
        <v>6586</v>
      </c>
      <c r="E5444" s="342" t="s">
        <v>9326</v>
      </c>
      <c r="F5444" s="342" t="s">
        <v>6568</v>
      </c>
      <c r="G5444" s="343">
        <v>5.94</v>
      </c>
      <c r="H5444" s="342" t="s">
        <v>6594</v>
      </c>
      <c r="I5444" s="342" t="s">
        <v>6575</v>
      </c>
      <c r="J5444" s="342" t="s">
        <v>6755</v>
      </c>
      <c r="K5444" s="581" t="s">
        <v>6983</v>
      </c>
      <c r="L5444" s="344" t="s">
        <v>4090</v>
      </c>
      <c r="N5444" s="344" t="s">
        <v>4090</v>
      </c>
      <c r="O5444" s="341">
        <v>0</v>
      </c>
    </row>
    <row r="5445" spans="1:15" x14ac:dyDescent="0.2">
      <c r="A5445" s="341" t="s">
        <v>9257</v>
      </c>
      <c r="B5445" s="341" t="s">
        <v>9264</v>
      </c>
      <c r="C5445" s="342" t="s">
        <v>8759</v>
      </c>
      <c r="D5445" s="342" t="s">
        <v>6586</v>
      </c>
      <c r="E5445" s="342" t="s">
        <v>9321</v>
      </c>
      <c r="F5445" s="342" t="s">
        <v>6568</v>
      </c>
      <c r="G5445" s="343">
        <v>5.12</v>
      </c>
      <c r="H5445" s="342" t="s">
        <v>6594</v>
      </c>
      <c r="I5445" s="342" t="s">
        <v>6575</v>
      </c>
      <c r="J5445" s="342" t="s">
        <v>6755</v>
      </c>
      <c r="K5445" s="581" t="s">
        <v>8246</v>
      </c>
      <c r="L5445" s="344" t="s">
        <v>4090</v>
      </c>
      <c r="N5445" s="344" t="s">
        <v>4090</v>
      </c>
      <c r="O5445" s="341">
        <v>0</v>
      </c>
    </row>
    <row r="5446" spans="1:15" x14ac:dyDescent="0.2">
      <c r="A5446" s="341" t="s">
        <v>9257</v>
      </c>
      <c r="B5446" s="341" t="s">
        <v>9264</v>
      </c>
      <c r="C5446" s="342" t="s">
        <v>6585</v>
      </c>
      <c r="D5446" s="342" t="s">
        <v>6586</v>
      </c>
      <c r="E5446" s="342" t="s">
        <v>9337</v>
      </c>
      <c r="F5446" s="342" t="s">
        <v>6568</v>
      </c>
      <c r="G5446" s="343">
        <v>35</v>
      </c>
      <c r="H5446" s="342" t="s">
        <v>6594</v>
      </c>
      <c r="I5446" s="342" t="s">
        <v>6575</v>
      </c>
      <c r="J5446" s="342" t="s">
        <v>6755</v>
      </c>
      <c r="K5446" s="581" t="s">
        <v>8036</v>
      </c>
      <c r="L5446" s="344" t="s">
        <v>4090</v>
      </c>
      <c r="N5446" s="344" t="s">
        <v>4090</v>
      </c>
      <c r="O5446" s="341">
        <v>0</v>
      </c>
    </row>
    <row r="5447" spans="1:15" x14ac:dyDescent="0.2">
      <c r="A5447" s="341" t="s">
        <v>9257</v>
      </c>
      <c r="B5447" s="341" t="s">
        <v>9264</v>
      </c>
      <c r="C5447" s="342" t="s">
        <v>8759</v>
      </c>
      <c r="D5447" s="342" t="s">
        <v>6586</v>
      </c>
      <c r="E5447" s="342" t="s">
        <v>9332</v>
      </c>
      <c r="F5447" s="342" t="s">
        <v>6568</v>
      </c>
      <c r="G5447" s="343">
        <v>13.68</v>
      </c>
      <c r="H5447" s="342" t="s">
        <v>6594</v>
      </c>
      <c r="I5447" s="342" t="s">
        <v>6575</v>
      </c>
      <c r="J5447" s="342" t="s">
        <v>6755</v>
      </c>
      <c r="K5447" s="581" t="s">
        <v>7766</v>
      </c>
      <c r="L5447" s="344" t="s">
        <v>4090</v>
      </c>
      <c r="N5447" s="344" t="s">
        <v>4090</v>
      </c>
      <c r="O5447" s="341">
        <v>0</v>
      </c>
    </row>
    <row r="5448" spans="1:15" x14ac:dyDescent="0.2">
      <c r="A5448" s="341" t="s">
        <v>9257</v>
      </c>
      <c r="B5448" s="341" t="s">
        <v>9264</v>
      </c>
      <c r="C5448" s="342" t="s">
        <v>8759</v>
      </c>
      <c r="D5448" s="342" t="s">
        <v>6586</v>
      </c>
      <c r="E5448" s="342" t="s">
        <v>9332</v>
      </c>
      <c r="F5448" s="342" t="s">
        <v>6568</v>
      </c>
      <c r="G5448" s="343">
        <v>17.690000000000001</v>
      </c>
      <c r="H5448" s="342" t="s">
        <v>6594</v>
      </c>
      <c r="I5448" s="342" t="s">
        <v>6575</v>
      </c>
      <c r="J5448" s="342" t="s">
        <v>6755</v>
      </c>
      <c r="K5448" s="581" t="s">
        <v>7768</v>
      </c>
      <c r="L5448" s="344" t="s">
        <v>4090</v>
      </c>
      <c r="N5448" s="344" t="s">
        <v>4090</v>
      </c>
      <c r="O5448" s="341">
        <v>0</v>
      </c>
    </row>
    <row r="5449" spans="1:15" x14ac:dyDescent="0.2">
      <c r="A5449" s="341" t="s">
        <v>9257</v>
      </c>
      <c r="B5449" s="341" t="s">
        <v>9264</v>
      </c>
      <c r="C5449" s="342" t="s">
        <v>6865</v>
      </c>
      <c r="D5449" s="342" t="s">
        <v>6586</v>
      </c>
      <c r="E5449" s="342" t="s">
        <v>9324</v>
      </c>
      <c r="F5449" s="342" t="s">
        <v>6568</v>
      </c>
      <c r="G5449" s="343">
        <v>8.4</v>
      </c>
      <c r="H5449" s="342" t="s">
        <v>6594</v>
      </c>
      <c r="I5449" s="342" t="s">
        <v>6575</v>
      </c>
      <c r="J5449" s="342" t="s">
        <v>6755</v>
      </c>
      <c r="K5449" s="581" t="s">
        <v>7527</v>
      </c>
      <c r="L5449" s="344" t="s">
        <v>4090</v>
      </c>
      <c r="N5449" s="344" t="s">
        <v>4090</v>
      </c>
      <c r="O5449" s="341">
        <v>0</v>
      </c>
    </row>
    <row r="5450" spans="1:15" x14ac:dyDescent="0.2">
      <c r="A5450" s="341" t="s">
        <v>9257</v>
      </c>
      <c r="B5450" s="341" t="s">
        <v>9264</v>
      </c>
      <c r="C5450" s="342" t="s">
        <v>6718</v>
      </c>
      <c r="D5450" s="342" t="s">
        <v>6586</v>
      </c>
      <c r="E5450" s="342" t="s">
        <v>9322</v>
      </c>
      <c r="F5450" s="342" t="s">
        <v>6568</v>
      </c>
      <c r="G5450" s="343">
        <v>29.900000000000002</v>
      </c>
      <c r="H5450" s="342" t="s">
        <v>6594</v>
      </c>
      <c r="I5450" s="342" t="s">
        <v>6575</v>
      </c>
      <c r="J5450" s="342" t="s">
        <v>6755</v>
      </c>
      <c r="K5450" s="581" t="s">
        <v>6610</v>
      </c>
      <c r="L5450" s="344" t="s">
        <v>4090</v>
      </c>
      <c r="N5450" s="344" t="s">
        <v>4090</v>
      </c>
      <c r="O5450" s="341">
        <v>0</v>
      </c>
    </row>
    <row r="5451" spans="1:15" x14ac:dyDescent="0.2">
      <c r="A5451" s="341" t="s">
        <v>9257</v>
      </c>
      <c r="B5451" s="341" t="s">
        <v>9264</v>
      </c>
      <c r="C5451" s="342" t="s">
        <v>6865</v>
      </c>
      <c r="D5451" s="342" t="s">
        <v>6586</v>
      </c>
      <c r="E5451" s="342" t="s">
        <v>9319</v>
      </c>
      <c r="F5451" s="342" t="s">
        <v>6568</v>
      </c>
      <c r="G5451" s="343">
        <v>6.48</v>
      </c>
      <c r="H5451" s="342" t="s">
        <v>6594</v>
      </c>
      <c r="I5451" s="342" t="s">
        <v>6575</v>
      </c>
      <c r="J5451" s="342" t="s">
        <v>6755</v>
      </c>
      <c r="K5451" s="581" t="s">
        <v>8706</v>
      </c>
      <c r="L5451" s="344" t="s">
        <v>4090</v>
      </c>
      <c r="N5451" s="344" t="s">
        <v>4090</v>
      </c>
      <c r="O5451" s="341">
        <v>0</v>
      </c>
    </row>
    <row r="5452" spans="1:15" x14ac:dyDescent="0.2">
      <c r="A5452" s="341" t="s">
        <v>9257</v>
      </c>
      <c r="B5452" s="341" t="s">
        <v>9264</v>
      </c>
      <c r="C5452" s="342" t="s">
        <v>6865</v>
      </c>
      <c r="D5452" s="342" t="s">
        <v>6586</v>
      </c>
      <c r="E5452" s="342" t="s">
        <v>9326</v>
      </c>
      <c r="F5452" s="342" t="s">
        <v>6568</v>
      </c>
      <c r="G5452" s="343">
        <v>7.0200000000000005</v>
      </c>
      <c r="H5452" s="342" t="s">
        <v>6594</v>
      </c>
      <c r="I5452" s="342" t="s">
        <v>6575</v>
      </c>
      <c r="J5452" s="342" t="s">
        <v>6755</v>
      </c>
      <c r="K5452" s="581" t="s">
        <v>7261</v>
      </c>
      <c r="L5452" s="344" t="s">
        <v>4090</v>
      </c>
      <c r="N5452" s="344" t="s">
        <v>4090</v>
      </c>
      <c r="O5452" s="341">
        <v>0</v>
      </c>
    </row>
    <row r="5453" spans="1:15" x14ac:dyDescent="0.2">
      <c r="A5453" s="341" t="s">
        <v>9257</v>
      </c>
      <c r="B5453" s="341" t="s">
        <v>9264</v>
      </c>
      <c r="C5453" s="342" t="s">
        <v>6865</v>
      </c>
      <c r="D5453" s="342" t="s">
        <v>6586</v>
      </c>
      <c r="E5453" s="342" t="s">
        <v>9319</v>
      </c>
      <c r="F5453" s="342" t="s">
        <v>6568</v>
      </c>
      <c r="G5453" s="343">
        <v>7.45</v>
      </c>
      <c r="H5453" s="342" t="s">
        <v>6594</v>
      </c>
      <c r="I5453" s="342" t="s">
        <v>6575</v>
      </c>
      <c r="J5453" s="342" t="s">
        <v>6755</v>
      </c>
      <c r="K5453" s="581" t="s">
        <v>8780</v>
      </c>
      <c r="L5453" s="344" t="s">
        <v>4090</v>
      </c>
      <c r="N5453" s="344" t="s">
        <v>4090</v>
      </c>
      <c r="O5453" s="341">
        <v>0</v>
      </c>
    </row>
    <row r="5454" spans="1:15" x14ac:dyDescent="0.2">
      <c r="A5454" s="341" t="s">
        <v>9257</v>
      </c>
      <c r="B5454" s="341" t="s">
        <v>9264</v>
      </c>
      <c r="C5454" s="342" t="s">
        <v>8759</v>
      </c>
      <c r="D5454" s="342" t="s">
        <v>6586</v>
      </c>
      <c r="E5454" s="342" t="s">
        <v>9322</v>
      </c>
      <c r="F5454" s="342" t="s">
        <v>6568</v>
      </c>
      <c r="G5454" s="343">
        <v>2.52</v>
      </c>
      <c r="H5454" s="342" t="s">
        <v>6594</v>
      </c>
      <c r="I5454" s="342" t="s">
        <v>6575</v>
      </c>
      <c r="J5454" s="342" t="s">
        <v>6755</v>
      </c>
      <c r="K5454" s="581" t="s">
        <v>8707</v>
      </c>
      <c r="L5454" s="344" t="s">
        <v>4090</v>
      </c>
      <c r="N5454" s="344" t="s">
        <v>4090</v>
      </c>
      <c r="O5454" s="341">
        <v>0</v>
      </c>
    </row>
    <row r="5455" spans="1:15" x14ac:dyDescent="0.2">
      <c r="A5455" s="341" t="s">
        <v>9257</v>
      </c>
      <c r="B5455" s="341" t="s">
        <v>9264</v>
      </c>
      <c r="C5455" s="342" t="s">
        <v>6865</v>
      </c>
      <c r="D5455" s="342" t="s">
        <v>6586</v>
      </c>
      <c r="E5455" s="342" t="s">
        <v>9326</v>
      </c>
      <c r="F5455" s="342" t="s">
        <v>6568</v>
      </c>
      <c r="G5455" s="343">
        <v>7.3500000000000005</v>
      </c>
      <c r="H5455" s="342" t="s">
        <v>6594</v>
      </c>
      <c r="I5455" s="342" t="s">
        <v>6575</v>
      </c>
      <c r="J5455" s="342" t="s">
        <v>6755</v>
      </c>
      <c r="K5455" s="581" t="s">
        <v>8174</v>
      </c>
      <c r="L5455" s="344" t="s">
        <v>4090</v>
      </c>
      <c r="N5455" s="344" t="s">
        <v>4090</v>
      </c>
      <c r="O5455" s="341">
        <v>0</v>
      </c>
    </row>
    <row r="5456" spans="1:15" x14ac:dyDescent="0.2">
      <c r="A5456" s="341" t="s">
        <v>9257</v>
      </c>
      <c r="B5456" s="341" t="s">
        <v>9264</v>
      </c>
      <c r="C5456" s="342" t="s">
        <v>6865</v>
      </c>
      <c r="D5456" s="342" t="s">
        <v>6586</v>
      </c>
      <c r="E5456" s="342" t="s">
        <v>9320</v>
      </c>
      <c r="F5456" s="342" t="s">
        <v>6568</v>
      </c>
      <c r="G5456" s="343">
        <v>5.04</v>
      </c>
      <c r="H5456" s="342" t="s">
        <v>6594</v>
      </c>
      <c r="I5456" s="342" t="s">
        <v>6575</v>
      </c>
      <c r="J5456" s="342" t="s">
        <v>6755</v>
      </c>
      <c r="K5456" s="581" t="s">
        <v>8174</v>
      </c>
      <c r="L5456" s="344" t="s">
        <v>4090</v>
      </c>
      <c r="N5456" s="344" t="s">
        <v>4090</v>
      </c>
      <c r="O5456" s="341">
        <v>0</v>
      </c>
    </row>
    <row r="5457" spans="1:15" x14ac:dyDescent="0.2">
      <c r="A5457" s="341" t="s">
        <v>9257</v>
      </c>
      <c r="B5457" s="341" t="s">
        <v>9264</v>
      </c>
      <c r="C5457" s="342" t="s">
        <v>6718</v>
      </c>
      <c r="D5457" s="342" t="s">
        <v>6586</v>
      </c>
      <c r="E5457" s="342" t="s">
        <v>9255</v>
      </c>
      <c r="F5457" s="342" t="s">
        <v>6568</v>
      </c>
      <c r="G5457" s="343">
        <v>29.900000000000002</v>
      </c>
      <c r="H5457" s="342" t="s">
        <v>6594</v>
      </c>
      <c r="I5457" s="342" t="s">
        <v>6570</v>
      </c>
      <c r="J5457" s="342" t="s">
        <v>6755</v>
      </c>
      <c r="K5457" s="581" t="s">
        <v>8614</v>
      </c>
      <c r="L5457" s="344" t="s">
        <v>4090</v>
      </c>
      <c r="N5457" s="344" t="s">
        <v>4090</v>
      </c>
      <c r="O5457" s="341">
        <v>0</v>
      </c>
    </row>
    <row r="5458" spans="1:15" x14ac:dyDescent="0.2">
      <c r="A5458" s="341" t="s">
        <v>9257</v>
      </c>
      <c r="B5458" s="341" t="s">
        <v>9264</v>
      </c>
      <c r="C5458" s="342" t="s">
        <v>6585</v>
      </c>
      <c r="D5458" s="342" t="s">
        <v>6586</v>
      </c>
      <c r="E5458" s="342" t="s">
        <v>9325</v>
      </c>
      <c r="F5458" s="342" t="s">
        <v>6568</v>
      </c>
      <c r="G5458" s="343">
        <v>6.93</v>
      </c>
      <c r="H5458" s="342" t="s">
        <v>6594</v>
      </c>
      <c r="I5458" s="342" t="s">
        <v>6575</v>
      </c>
      <c r="J5458" s="342" t="s">
        <v>6755</v>
      </c>
      <c r="K5458" s="581" t="s">
        <v>8781</v>
      </c>
      <c r="L5458" s="344" t="s">
        <v>4090</v>
      </c>
      <c r="N5458" s="344" t="s">
        <v>4090</v>
      </c>
      <c r="O5458" s="341">
        <v>0</v>
      </c>
    </row>
    <row r="5459" spans="1:15" x14ac:dyDescent="0.2">
      <c r="A5459" s="341" t="s">
        <v>9257</v>
      </c>
      <c r="B5459" s="341" t="s">
        <v>9264</v>
      </c>
      <c r="C5459" s="342" t="s">
        <v>6865</v>
      </c>
      <c r="D5459" s="342" t="s">
        <v>6586</v>
      </c>
      <c r="E5459" s="342" t="s">
        <v>9325</v>
      </c>
      <c r="F5459" s="342" t="s">
        <v>6568</v>
      </c>
      <c r="G5459" s="343">
        <v>5.25</v>
      </c>
      <c r="H5459" s="342" t="s">
        <v>6594</v>
      </c>
      <c r="I5459" s="342" t="s">
        <v>6575</v>
      </c>
      <c r="J5459" s="342" t="s">
        <v>6755</v>
      </c>
      <c r="K5459" s="581" t="s">
        <v>8781</v>
      </c>
      <c r="L5459" s="344" t="s">
        <v>4090</v>
      </c>
      <c r="N5459" s="344" t="s">
        <v>4090</v>
      </c>
      <c r="O5459" s="341">
        <v>0</v>
      </c>
    </row>
    <row r="5460" spans="1:15" x14ac:dyDescent="0.2">
      <c r="A5460" s="341" t="s">
        <v>9257</v>
      </c>
      <c r="B5460" s="341" t="s">
        <v>9264</v>
      </c>
      <c r="C5460" s="342" t="s">
        <v>6718</v>
      </c>
      <c r="D5460" s="342" t="s">
        <v>6586</v>
      </c>
      <c r="E5460" s="342" t="s">
        <v>9328</v>
      </c>
      <c r="F5460" s="342" t="s">
        <v>6568</v>
      </c>
      <c r="G5460" s="343">
        <v>5.61</v>
      </c>
      <c r="H5460" s="342" t="s">
        <v>6594</v>
      </c>
      <c r="I5460" s="342" t="s">
        <v>6575</v>
      </c>
      <c r="J5460" s="342" t="s">
        <v>6755</v>
      </c>
      <c r="K5460" s="581" t="s">
        <v>8376</v>
      </c>
      <c r="L5460" s="344" t="s">
        <v>4090</v>
      </c>
      <c r="N5460" s="344" t="s">
        <v>4090</v>
      </c>
      <c r="O5460" s="341">
        <v>0</v>
      </c>
    </row>
    <row r="5461" spans="1:15" x14ac:dyDescent="0.2">
      <c r="A5461" s="341" t="s">
        <v>9257</v>
      </c>
      <c r="B5461" s="341" t="s">
        <v>9264</v>
      </c>
      <c r="C5461" s="342" t="s">
        <v>6585</v>
      </c>
      <c r="D5461" s="342" t="s">
        <v>6586</v>
      </c>
      <c r="E5461" s="342" t="s">
        <v>9324</v>
      </c>
      <c r="F5461" s="342" t="s">
        <v>6568</v>
      </c>
      <c r="G5461" s="343">
        <v>7.79</v>
      </c>
      <c r="H5461" s="342" t="s">
        <v>6594</v>
      </c>
      <c r="I5461" s="342" t="s">
        <v>6575</v>
      </c>
      <c r="J5461" s="342" t="s">
        <v>6755</v>
      </c>
      <c r="K5461" s="581" t="s">
        <v>8475</v>
      </c>
      <c r="L5461" s="344" t="s">
        <v>4090</v>
      </c>
      <c r="N5461" s="344" t="s">
        <v>4090</v>
      </c>
      <c r="O5461" s="341">
        <v>0</v>
      </c>
    </row>
    <row r="5462" spans="1:15" x14ac:dyDescent="0.2">
      <c r="A5462" s="341" t="s">
        <v>9257</v>
      </c>
      <c r="B5462" s="341" t="s">
        <v>9264</v>
      </c>
      <c r="C5462" s="342" t="s">
        <v>8759</v>
      </c>
      <c r="D5462" s="342" t="s">
        <v>6586</v>
      </c>
      <c r="E5462" s="342" t="s">
        <v>9332</v>
      </c>
      <c r="F5462" s="342" t="s">
        <v>6568</v>
      </c>
      <c r="G5462" s="343">
        <v>15.64</v>
      </c>
      <c r="H5462" s="342" t="s">
        <v>6594</v>
      </c>
      <c r="I5462" s="342" t="s">
        <v>6575</v>
      </c>
      <c r="J5462" s="342" t="s">
        <v>6755</v>
      </c>
      <c r="K5462" s="581" t="s">
        <v>8064</v>
      </c>
      <c r="L5462" s="344" t="s">
        <v>4090</v>
      </c>
      <c r="N5462" s="344" t="s">
        <v>4090</v>
      </c>
      <c r="O5462" s="341">
        <v>0</v>
      </c>
    </row>
    <row r="5463" spans="1:15" x14ac:dyDescent="0.2">
      <c r="A5463" s="341" t="s">
        <v>9257</v>
      </c>
      <c r="B5463" s="341" t="s">
        <v>9264</v>
      </c>
      <c r="C5463" s="342" t="s">
        <v>8759</v>
      </c>
      <c r="D5463" s="342" t="s">
        <v>6586</v>
      </c>
      <c r="E5463" s="342" t="s">
        <v>9324</v>
      </c>
      <c r="F5463" s="342" t="s">
        <v>6568</v>
      </c>
      <c r="G5463" s="343">
        <v>5.95</v>
      </c>
      <c r="H5463" s="342" t="s">
        <v>6594</v>
      </c>
      <c r="I5463" s="342" t="s">
        <v>6575</v>
      </c>
      <c r="J5463" s="342" t="s">
        <v>6755</v>
      </c>
      <c r="K5463" s="581" t="s">
        <v>6892</v>
      </c>
      <c r="L5463" s="344" t="s">
        <v>4090</v>
      </c>
      <c r="N5463" s="344" t="s">
        <v>4090</v>
      </c>
      <c r="O5463" s="341">
        <v>0</v>
      </c>
    </row>
    <row r="5464" spans="1:15" x14ac:dyDescent="0.2">
      <c r="A5464" s="341" t="s">
        <v>9257</v>
      </c>
      <c r="B5464" s="341" t="s">
        <v>9264</v>
      </c>
      <c r="C5464" s="342" t="s">
        <v>6585</v>
      </c>
      <c r="D5464" s="342" t="s">
        <v>6586</v>
      </c>
      <c r="E5464" s="342" t="s">
        <v>9325</v>
      </c>
      <c r="F5464" s="342" t="s">
        <v>6568</v>
      </c>
      <c r="G5464" s="343">
        <v>2.75</v>
      </c>
      <c r="H5464" s="342" t="s">
        <v>6594</v>
      </c>
      <c r="I5464" s="342" t="s">
        <v>6575</v>
      </c>
      <c r="J5464" s="342" t="s">
        <v>6755</v>
      </c>
      <c r="K5464" s="581" t="s">
        <v>8782</v>
      </c>
      <c r="L5464" s="344" t="s">
        <v>4090</v>
      </c>
      <c r="N5464" s="344" t="s">
        <v>4090</v>
      </c>
      <c r="O5464" s="341">
        <v>0</v>
      </c>
    </row>
    <row r="5465" spans="1:15" x14ac:dyDescent="0.2">
      <c r="A5465" s="341" t="s">
        <v>9257</v>
      </c>
      <c r="B5465" s="341" t="s">
        <v>9264</v>
      </c>
      <c r="C5465" s="342" t="s">
        <v>6585</v>
      </c>
      <c r="D5465" s="342" t="s">
        <v>6586</v>
      </c>
      <c r="E5465" s="342" t="s">
        <v>9325</v>
      </c>
      <c r="F5465" s="342" t="s">
        <v>6568</v>
      </c>
      <c r="G5465" s="343">
        <v>6.44</v>
      </c>
      <c r="H5465" s="342" t="s">
        <v>6594</v>
      </c>
      <c r="I5465" s="342" t="s">
        <v>6575</v>
      </c>
      <c r="J5465" s="342" t="s">
        <v>6755</v>
      </c>
      <c r="K5465" s="581" t="s">
        <v>8064</v>
      </c>
      <c r="L5465" s="344" t="s">
        <v>4090</v>
      </c>
      <c r="N5465" s="344" t="s">
        <v>4090</v>
      </c>
      <c r="O5465" s="341">
        <v>0</v>
      </c>
    </row>
    <row r="5466" spans="1:15" x14ac:dyDescent="0.2">
      <c r="A5466" s="341" t="s">
        <v>9257</v>
      </c>
      <c r="B5466" s="341" t="s">
        <v>9264</v>
      </c>
      <c r="C5466" s="342" t="s">
        <v>6865</v>
      </c>
      <c r="D5466" s="342" t="s">
        <v>6586</v>
      </c>
      <c r="E5466" s="342" t="s">
        <v>9334</v>
      </c>
      <c r="F5466" s="342" t="s">
        <v>6568</v>
      </c>
      <c r="G5466" s="343">
        <v>7</v>
      </c>
      <c r="H5466" s="342" t="s">
        <v>6594</v>
      </c>
      <c r="I5466" s="342" t="s">
        <v>6575</v>
      </c>
      <c r="J5466" s="342" t="s">
        <v>6755</v>
      </c>
      <c r="K5466" s="581" t="s">
        <v>7288</v>
      </c>
      <c r="L5466" s="344" t="s">
        <v>4090</v>
      </c>
      <c r="N5466" s="344" t="s">
        <v>4090</v>
      </c>
      <c r="O5466" s="341">
        <v>0</v>
      </c>
    </row>
    <row r="5467" spans="1:15" x14ac:dyDescent="0.2">
      <c r="A5467" s="341" t="s">
        <v>9257</v>
      </c>
      <c r="B5467" s="341" t="s">
        <v>9264</v>
      </c>
      <c r="C5467" s="342" t="s">
        <v>6585</v>
      </c>
      <c r="D5467" s="342" t="s">
        <v>6586</v>
      </c>
      <c r="E5467" s="342" t="s">
        <v>9328</v>
      </c>
      <c r="F5467" s="342" t="s">
        <v>6568</v>
      </c>
      <c r="G5467" s="343">
        <v>65.52</v>
      </c>
      <c r="H5467" s="342" t="s">
        <v>6594</v>
      </c>
      <c r="I5467" s="342" t="s">
        <v>6575</v>
      </c>
      <c r="J5467" s="342" t="s">
        <v>6755</v>
      </c>
      <c r="K5467" s="581" t="s">
        <v>7291</v>
      </c>
      <c r="L5467" s="344" t="s">
        <v>4090</v>
      </c>
      <c r="N5467" s="344" t="s">
        <v>4090</v>
      </c>
      <c r="O5467" s="341">
        <v>0</v>
      </c>
    </row>
    <row r="5468" spans="1:15" x14ac:dyDescent="0.2">
      <c r="A5468" s="341" t="s">
        <v>9257</v>
      </c>
      <c r="B5468" s="341" t="s">
        <v>9264</v>
      </c>
      <c r="C5468" s="342" t="s">
        <v>6865</v>
      </c>
      <c r="D5468" s="342" t="s">
        <v>6586</v>
      </c>
      <c r="E5468" s="342" t="s">
        <v>9323</v>
      </c>
      <c r="F5468" s="342" t="s">
        <v>6568</v>
      </c>
      <c r="G5468" s="343">
        <v>7</v>
      </c>
      <c r="H5468" s="342" t="s">
        <v>6594</v>
      </c>
      <c r="I5468" s="342" t="s">
        <v>6575</v>
      </c>
      <c r="J5468" s="342" t="s">
        <v>6755</v>
      </c>
      <c r="K5468" s="581" t="s">
        <v>8067</v>
      </c>
      <c r="L5468" s="344" t="s">
        <v>4090</v>
      </c>
      <c r="N5468" s="344" t="s">
        <v>4090</v>
      </c>
      <c r="O5468" s="341">
        <v>0</v>
      </c>
    </row>
    <row r="5469" spans="1:15" x14ac:dyDescent="0.2">
      <c r="A5469" s="341" t="s">
        <v>9257</v>
      </c>
      <c r="B5469" s="341" t="s">
        <v>9264</v>
      </c>
      <c r="C5469" s="342" t="s">
        <v>6865</v>
      </c>
      <c r="D5469" s="342" t="s">
        <v>6586</v>
      </c>
      <c r="E5469" s="342" t="s">
        <v>9323</v>
      </c>
      <c r="F5469" s="342" t="s">
        <v>6568</v>
      </c>
      <c r="G5469" s="343">
        <v>7.3500000000000005</v>
      </c>
      <c r="H5469" s="342" t="s">
        <v>6594</v>
      </c>
      <c r="I5469" s="342" t="s">
        <v>6575</v>
      </c>
      <c r="J5469" s="342" t="s">
        <v>6755</v>
      </c>
      <c r="K5469" s="581" t="s">
        <v>8069</v>
      </c>
      <c r="L5469" s="344" t="s">
        <v>4090</v>
      </c>
      <c r="N5469" s="344" t="s">
        <v>4090</v>
      </c>
      <c r="O5469" s="341">
        <v>0</v>
      </c>
    </row>
    <row r="5470" spans="1:15" x14ac:dyDescent="0.2">
      <c r="A5470" s="341" t="s">
        <v>9257</v>
      </c>
      <c r="B5470" s="341" t="s">
        <v>9264</v>
      </c>
      <c r="C5470" s="342" t="s">
        <v>6585</v>
      </c>
      <c r="D5470" s="342" t="s">
        <v>6586</v>
      </c>
      <c r="E5470" s="342" t="s">
        <v>9333</v>
      </c>
      <c r="F5470" s="342" t="s">
        <v>6568</v>
      </c>
      <c r="G5470" s="343">
        <v>45.12</v>
      </c>
      <c r="H5470" s="342" t="s">
        <v>6594</v>
      </c>
      <c r="I5470" s="342" t="s">
        <v>6575</v>
      </c>
      <c r="J5470" s="342" t="s">
        <v>6755</v>
      </c>
      <c r="K5470" s="581" t="s">
        <v>8783</v>
      </c>
      <c r="L5470" s="344" t="s">
        <v>4090</v>
      </c>
      <c r="N5470" s="344" t="s">
        <v>4090</v>
      </c>
      <c r="O5470" s="341">
        <v>0</v>
      </c>
    </row>
    <row r="5471" spans="1:15" x14ac:dyDescent="0.2">
      <c r="A5471" s="341" t="s">
        <v>9257</v>
      </c>
      <c r="B5471" s="341" t="s">
        <v>9264</v>
      </c>
      <c r="C5471" s="342" t="s">
        <v>8759</v>
      </c>
      <c r="D5471" s="342" t="s">
        <v>6586</v>
      </c>
      <c r="E5471" s="342" t="s">
        <v>9333</v>
      </c>
      <c r="F5471" s="342" t="s">
        <v>6568</v>
      </c>
      <c r="G5471" s="343">
        <v>6.12</v>
      </c>
      <c r="H5471" s="342" t="s">
        <v>6594</v>
      </c>
      <c r="I5471" s="342" t="s">
        <v>6575</v>
      </c>
      <c r="J5471" s="342" t="s">
        <v>6755</v>
      </c>
      <c r="K5471" s="581" t="s">
        <v>7296</v>
      </c>
      <c r="L5471" s="344" t="s">
        <v>4090</v>
      </c>
      <c r="N5471" s="344" t="s">
        <v>4090</v>
      </c>
      <c r="O5471" s="341">
        <v>0</v>
      </c>
    </row>
    <row r="5472" spans="1:15" x14ac:dyDescent="0.2">
      <c r="A5472" s="341" t="s">
        <v>9257</v>
      </c>
      <c r="B5472" s="341" t="s">
        <v>9264</v>
      </c>
      <c r="C5472" s="342" t="s">
        <v>6865</v>
      </c>
      <c r="D5472" s="342" t="s">
        <v>6586</v>
      </c>
      <c r="E5472" s="342" t="s">
        <v>9319</v>
      </c>
      <c r="F5472" s="342" t="s">
        <v>6568</v>
      </c>
      <c r="G5472" s="343">
        <v>3.06</v>
      </c>
      <c r="H5472" s="342" t="s">
        <v>6594</v>
      </c>
      <c r="I5472" s="342" t="s">
        <v>6575</v>
      </c>
      <c r="J5472" s="342" t="s">
        <v>6755</v>
      </c>
      <c r="K5472" s="581" t="s">
        <v>7296</v>
      </c>
      <c r="L5472" s="344" t="s">
        <v>4090</v>
      </c>
      <c r="N5472" s="344" t="s">
        <v>4090</v>
      </c>
      <c r="O5472" s="341">
        <v>0</v>
      </c>
    </row>
    <row r="5473" spans="1:15" x14ac:dyDescent="0.2">
      <c r="A5473" s="341" t="s">
        <v>9257</v>
      </c>
      <c r="B5473" s="341" t="s">
        <v>9264</v>
      </c>
      <c r="C5473" s="342" t="s">
        <v>6718</v>
      </c>
      <c r="D5473" s="342" t="s">
        <v>6586</v>
      </c>
      <c r="E5473" s="342" t="s">
        <v>9325</v>
      </c>
      <c r="F5473" s="342" t="s">
        <v>6568</v>
      </c>
      <c r="G5473" s="343">
        <v>6.83</v>
      </c>
      <c r="H5473" s="342" t="s">
        <v>6594</v>
      </c>
      <c r="I5473" s="342" t="s">
        <v>6575</v>
      </c>
      <c r="J5473" s="342" t="s">
        <v>6755</v>
      </c>
      <c r="K5473" s="581" t="s">
        <v>8784</v>
      </c>
      <c r="L5473" s="344" t="s">
        <v>4090</v>
      </c>
      <c r="N5473" s="344" t="s">
        <v>4090</v>
      </c>
      <c r="O5473" s="341">
        <v>0</v>
      </c>
    </row>
    <row r="5474" spans="1:15" x14ac:dyDescent="0.2">
      <c r="A5474" s="341" t="s">
        <v>9257</v>
      </c>
      <c r="B5474" s="341" t="s">
        <v>9264</v>
      </c>
      <c r="C5474" s="342" t="s">
        <v>6865</v>
      </c>
      <c r="D5474" s="342" t="s">
        <v>6586</v>
      </c>
      <c r="E5474" s="342" t="s">
        <v>9334</v>
      </c>
      <c r="F5474" s="342" t="s">
        <v>6568</v>
      </c>
      <c r="G5474" s="343">
        <v>30</v>
      </c>
      <c r="H5474" s="342" t="s">
        <v>6594</v>
      </c>
      <c r="I5474" s="342" t="s">
        <v>6575</v>
      </c>
      <c r="J5474" s="342" t="s">
        <v>6755</v>
      </c>
      <c r="K5474" s="581" t="s">
        <v>6613</v>
      </c>
      <c r="L5474" s="344" t="s">
        <v>4090</v>
      </c>
      <c r="N5474" s="344" t="s">
        <v>4090</v>
      </c>
      <c r="O5474" s="341">
        <v>0</v>
      </c>
    </row>
    <row r="5475" spans="1:15" x14ac:dyDescent="0.2">
      <c r="A5475" s="341" t="s">
        <v>9257</v>
      </c>
      <c r="B5475" s="341" t="s">
        <v>9264</v>
      </c>
      <c r="C5475" s="342" t="s">
        <v>6865</v>
      </c>
      <c r="D5475" s="342" t="s">
        <v>6586</v>
      </c>
      <c r="E5475" s="342" t="s">
        <v>9322</v>
      </c>
      <c r="F5475" s="342" t="s">
        <v>6568</v>
      </c>
      <c r="G5475" s="343">
        <v>6.88</v>
      </c>
      <c r="H5475" s="342" t="s">
        <v>6594</v>
      </c>
      <c r="I5475" s="342" t="s">
        <v>6575</v>
      </c>
      <c r="J5475" s="342" t="s">
        <v>6755</v>
      </c>
      <c r="K5475" s="581" t="s">
        <v>7875</v>
      </c>
      <c r="L5475" s="344" t="s">
        <v>4090</v>
      </c>
      <c r="N5475" s="344" t="s">
        <v>4090</v>
      </c>
      <c r="O5475" s="341">
        <v>0</v>
      </c>
    </row>
    <row r="5476" spans="1:15" x14ac:dyDescent="0.2">
      <c r="A5476" s="341" t="s">
        <v>9257</v>
      </c>
      <c r="B5476" s="341" t="s">
        <v>9264</v>
      </c>
      <c r="C5476" s="342" t="s">
        <v>6585</v>
      </c>
      <c r="D5476" s="342" t="s">
        <v>6586</v>
      </c>
      <c r="E5476" s="342" t="s">
        <v>9337</v>
      </c>
      <c r="F5476" s="342" t="s">
        <v>6568</v>
      </c>
      <c r="G5476" s="343">
        <v>29.900000000000002</v>
      </c>
      <c r="H5476" s="342" t="s">
        <v>6594</v>
      </c>
      <c r="I5476" s="342" t="s">
        <v>6575</v>
      </c>
      <c r="J5476" s="342" t="s">
        <v>6755</v>
      </c>
      <c r="K5476" s="581" t="s">
        <v>7209</v>
      </c>
      <c r="L5476" s="344" t="s">
        <v>4090</v>
      </c>
      <c r="N5476" s="344" t="s">
        <v>4090</v>
      </c>
      <c r="O5476" s="341">
        <v>0</v>
      </c>
    </row>
    <row r="5477" spans="1:15" x14ac:dyDescent="0.2">
      <c r="A5477" s="341" t="s">
        <v>9257</v>
      </c>
      <c r="B5477" s="341" t="s">
        <v>9264</v>
      </c>
      <c r="C5477" s="342" t="s">
        <v>6865</v>
      </c>
      <c r="D5477" s="342" t="s">
        <v>6586</v>
      </c>
      <c r="E5477" s="342" t="s">
        <v>9320</v>
      </c>
      <c r="F5477" s="342" t="s">
        <v>6568</v>
      </c>
      <c r="G5477" s="343">
        <v>14.280000000000001</v>
      </c>
      <c r="H5477" s="342" t="s">
        <v>6594</v>
      </c>
      <c r="I5477" s="342" t="s">
        <v>6575</v>
      </c>
      <c r="J5477" s="342" t="s">
        <v>6755</v>
      </c>
      <c r="K5477" s="581" t="s">
        <v>8785</v>
      </c>
      <c r="L5477" s="344" t="s">
        <v>4090</v>
      </c>
      <c r="N5477" s="344" t="s">
        <v>4090</v>
      </c>
      <c r="O5477" s="341">
        <v>0</v>
      </c>
    </row>
    <row r="5478" spans="1:15" x14ac:dyDescent="0.2">
      <c r="A5478" s="341" t="s">
        <v>9257</v>
      </c>
      <c r="B5478" s="341" t="s">
        <v>9264</v>
      </c>
      <c r="C5478" s="342" t="s">
        <v>6585</v>
      </c>
      <c r="D5478" s="342" t="s">
        <v>6586</v>
      </c>
      <c r="E5478" s="342" t="s">
        <v>9255</v>
      </c>
      <c r="F5478" s="342" t="s">
        <v>6568</v>
      </c>
      <c r="G5478" s="343">
        <v>14.4</v>
      </c>
      <c r="H5478" s="342" t="s">
        <v>6594</v>
      </c>
      <c r="I5478" s="342" t="s">
        <v>6575</v>
      </c>
      <c r="J5478" s="342" t="s">
        <v>6755</v>
      </c>
      <c r="K5478" s="581" t="s">
        <v>8786</v>
      </c>
      <c r="L5478" s="344" t="s">
        <v>4090</v>
      </c>
      <c r="N5478" s="344" t="s">
        <v>4090</v>
      </c>
      <c r="O5478" s="341">
        <v>0</v>
      </c>
    </row>
    <row r="5479" spans="1:15" x14ac:dyDescent="0.2">
      <c r="A5479" s="341" t="s">
        <v>9257</v>
      </c>
      <c r="B5479" s="341" t="s">
        <v>9264</v>
      </c>
      <c r="C5479" s="342" t="s">
        <v>6865</v>
      </c>
      <c r="D5479" s="342" t="s">
        <v>6586</v>
      </c>
      <c r="E5479" s="342" t="s">
        <v>9325</v>
      </c>
      <c r="F5479" s="342" t="s">
        <v>6568</v>
      </c>
      <c r="G5479" s="343">
        <v>9</v>
      </c>
      <c r="H5479" s="342" t="s">
        <v>6594</v>
      </c>
      <c r="I5479" s="342" t="s">
        <v>6575</v>
      </c>
      <c r="J5479" s="342" t="s">
        <v>6755</v>
      </c>
      <c r="K5479" s="581" t="s">
        <v>8787</v>
      </c>
      <c r="L5479" s="344" t="s">
        <v>4090</v>
      </c>
      <c r="N5479" s="344" t="s">
        <v>4090</v>
      </c>
      <c r="O5479" s="341">
        <v>0</v>
      </c>
    </row>
    <row r="5480" spans="1:15" x14ac:dyDescent="0.2">
      <c r="A5480" s="341" t="s">
        <v>9257</v>
      </c>
      <c r="B5480" s="341" t="s">
        <v>9264</v>
      </c>
      <c r="C5480" s="342" t="s">
        <v>6585</v>
      </c>
      <c r="D5480" s="342" t="s">
        <v>6586</v>
      </c>
      <c r="E5480" s="342" t="s">
        <v>9323</v>
      </c>
      <c r="F5480" s="342" t="s">
        <v>6568</v>
      </c>
      <c r="G5480" s="343">
        <v>8.4600000000000009</v>
      </c>
      <c r="H5480" s="342" t="s">
        <v>6594</v>
      </c>
      <c r="I5480" s="342" t="s">
        <v>6575</v>
      </c>
      <c r="J5480" s="342" t="s">
        <v>6755</v>
      </c>
      <c r="K5480" s="581" t="s">
        <v>8788</v>
      </c>
      <c r="L5480" s="344" t="s">
        <v>4090</v>
      </c>
      <c r="N5480" s="344" t="s">
        <v>4090</v>
      </c>
      <c r="O5480" s="341">
        <v>0</v>
      </c>
    </row>
    <row r="5481" spans="1:15" x14ac:dyDescent="0.2">
      <c r="A5481" s="341" t="s">
        <v>9257</v>
      </c>
      <c r="B5481" s="341" t="s">
        <v>9264</v>
      </c>
      <c r="C5481" s="342" t="s">
        <v>6865</v>
      </c>
      <c r="D5481" s="342" t="s">
        <v>6586</v>
      </c>
      <c r="E5481" s="342" t="s">
        <v>9324</v>
      </c>
      <c r="F5481" s="342" t="s">
        <v>6568</v>
      </c>
      <c r="G5481" s="343">
        <v>40.300000000000004</v>
      </c>
      <c r="H5481" s="342" t="s">
        <v>6594</v>
      </c>
      <c r="I5481" s="342" t="s">
        <v>6575</v>
      </c>
      <c r="J5481" s="342" t="s">
        <v>6755</v>
      </c>
      <c r="K5481" s="581" t="s">
        <v>8439</v>
      </c>
      <c r="L5481" s="344" t="s">
        <v>4090</v>
      </c>
      <c r="N5481" s="344" t="s">
        <v>4090</v>
      </c>
      <c r="O5481" s="341">
        <v>0</v>
      </c>
    </row>
    <row r="5482" spans="1:15" x14ac:dyDescent="0.2">
      <c r="A5482" s="341" t="s">
        <v>9257</v>
      </c>
      <c r="B5482" s="341" t="s">
        <v>9264</v>
      </c>
      <c r="C5482" s="342" t="s">
        <v>6718</v>
      </c>
      <c r="D5482" s="342" t="s">
        <v>6586</v>
      </c>
      <c r="E5482" s="342" t="s">
        <v>9323</v>
      </c>
      <c r="F5482" s="342" t="s">
        <v>6568</v>
      </c>
      <c r="G5482" s="343">
        <v>18.900000000000002</v>
      </c>
      <c r="H5482" s="342" t="s">
        <v>6594</v>
      </c>
      <c r="I5482" s="342" t="s">
        <v>6575</v>
      </c>
      <c r="J5482" s="342" t="s">
        <v>6755</v>
      </c>
      <c r="K5482" s="581" t="s">
        <v>8789</v>
      </c>
      <c r="L5482" s="344" t="s">
        <v>4090</v>
      </c>
      <c r="N5482" s="344" t="s">
        <v>4090</v>
      </c>
      <c r="O5482" s="341">
        <v>0</v>
      </c>
    </row>
    <row r="5483" spans="1:15" x14ac:dyDescent="0.2">
      <c r="A5483" s="341" t="s">
        <v>9257</v>
      </c>
      <c r="B5483" s="341" t="s">
        <v>9264</v>
      </c>
      <c r="C5483" s="342" t="s">
        <v>8759</v>
      </c>
      <c r="D5483" s="342" t="s">
        <v>6586</v>
      </c>
      <c r="E5483" s="342" t="s">
        <v>9323</v>
      </c>
      <c r="F5483" s="342" t="s">
        <v>6568</v>
      </c>
      <c r="G5483" s="343">
        <v>6.9</v>
      </c>
      <c r="H5483" s="342" t="s">
        <v>6594</v>
      </c>
      <c r="I5483" s="342" t="s">
        <v>6575</v>
      </c>
      <c r="J5483" s="342" t="s">
        <v>6755</v>
      </c>
      <c r="K5483" s="581" t="s">
        <v>7927</v>
      </c>
      <c r="L5483" s="344" t="s">
        <v>4090</v>
      </c>
      <c r="N5483" s="344" t="s">
        <v>4090</v>
      </c>
      <c r="O5483" s="341">
        <v>0</v>
      </c>
    </row>
    <row r="5484" spans="1:15" x14ac:dyDescent="0.2">
      <c r="A5484" s="341" t="s">
        <v>9257</v>
      </c>
      <c r="B5484" s="341" t="s">
        <v>9264</v>
      </c>
      <c r="C5484" s="342" t="s">
        <v>6585</v>
      </c>
      <c r="D5484" s="342" t="s">
        <v>6586</v>
      </c>
      <c r="E5484" s="342" t="s">
        <v>9325</v>
      </c>
      <c r="F5484" s="342" t="s">
        <v>6568</v>
      </c>
      <c r="G5484" s="343">
        <v>8.8000000000000007</v>
      </c>
      <c r="H5484" s="342" t="s">
        <v>6594</v>
      </c>
      <c r="I5484" s="342" t="s">
        <v>6575</v>
      </c>
      <c r="J5484" s="342" t="s">
        <v>6755</v>
      </c>
      <c r="K5484" s="581" t="s">
        <v>8075</v>
      </c>
      <c r="L5484" s="344" t="s">
        <v>4090</v>
      </c>
      <c r="N5484" s="344" t="s">
        <v>4090</v>
      </c>
      <c r="O5484" s="341">
        <v>0</v>
      </c>
    </row>
    <row r="5485" spans="1:15" x14ac:dyDescent="0.2">
      <c r="A5485" s="341" t="s">
        <v>9257</v>
      </c>
      <c r="B5485" s="341" t="s">
        <v>9264</v>
      </c>
      <c r="C5485" s="342" t="s">
        <v>8759</v>
      </c>
      <c r="D5485" s="342" t="s">
        <v>6586</v>
      </c>
      <c r="E5485" s="342" t="s">
        <v>9255</v>
      </c>
      <c r="F5485" s="342" t="s">
        <v>6568</v>
      </c>
      <c r="G5485" s="343">
        <v>5.6000000000000005</v>
      </c>
      <c r="H5485" s="342" t="s">
        <v>6594</v>
      </c>
      <c r="I5485" s="342" t="s">
        <v>6575</v>
      </c>
      <c r="J5485" s="342" t="s">
        <v>6755</v>
      </c>
      <c r="K5485" s="581" t="s">
        <v>8790</v>
      </c>
      <c r="L5485" s="344" t="s">
        <v>4090</v>
      </c>
      <c r="N5485" s="344" t="s">
        <v>4090</v>
      </c>
      <c r="O5485" s="341">
        <v>0</v>
      </c>
    </row>
    <row r="5486" spans="1:15" x14ac:dyDescent="0.2">
      <c r="A5486" s="341" t="s">
        <v>9257</v>
      </c>
      <c r="B5486" s="341" t="s">
        <v>9264</v>
      </c>
      <c r="C5486" s="342" t="s">
        <v>6865</v>
      </c>
      <c r="D5486" s="342" t="s">
        <v>6586</v>
      </c>
      <c r="E5486" s="342" t="s">
        <v>9320</v>
      </c>
      <c r="F5486" s="342" t="s">
        <v>6568</v>
      </c>
      <c r="G5486" s="343">
        <v>7.1400000000000006</v>
      </c>
      <c r="H5486" s="342" t="s">
        <v>6594</v>
      </c>
      <c r="I5486" s="342" t="s">
        <v>6575</v>
      </c>
      <c r="J5486" s="342" t="s">
        <v>6755</v>
      </c>
      <c r="K5486" s="581" t="s">
        <v>8752</v>
      </c>
      <c r="L5486" s="344" t="s">
        <v>4090</v>
      </c>
      <c r="N5486" s="344" t="s">
        <v>4090</v>
      </c>
      <c r="O5486" s="341">
        <v>0</v>
      </c>
    </row>
    <row r="5487" spans="1:15" x14ac:dyDescent="0.2">
      <c r="A5487" s="341" t="s">
        <v>9257</v>
      </c>
      <c r="B5487" s="341" t="s">
        <v>9264</v>
      </c>
      <c r="C5487" s="342" t="s">
        <v>6585</v>
      </c>
      <c r="D5487" s="342" t="s">
        <v>6586</v>
      </c>
      <c r="E5487" s="342" t="s">
        <v>9255</v>
      </c>
      <c r="F5487" s="342" t="s">
        <v>6568</v>
      </c>
      <c r="G5487" s="343">
        <v>15.530000000000001</v>
      </c>
      <c r="H5487" s="342" t="s">
        <v>6594</v>
      </c>
      <c r="I5487" s="342" t="s">
        <v>6575</v>
      </c>
      <c r="J5487" s="342" t="s">
        <v>6755</v>
      </c>
      <c r="K5487" s="581" t="s">
        <v>8306</v>
      </c>
      <c r="L5487" s="344" t="s">
        <v>4090</v>
      </c>
      <c r="N5487" s="344" t="s">
        <v>4090</v>
      </c>
      <c r="O5487" s="341">
        <v>0</v>
      </c>
    </row>
    <row r="5488" spans="1:15" x14ac:dyDescent="0.2">
      <c r="A5488" s="341" t="s">
        <v>9257</v>
      </c>
      <c r="B5488" s="341" t="s">
        <v>9264</v>
      </c>
      <c r="C5488" s="342" t="s">
        <v>6585</v>
      </c>
      <c r="D5488" s="342" t="s">
        <v>6586</v>
      </c>
      <c r="E5488" s="342" t="s">
        <v>9255</v>
      </c>
      <c r="F5488" s="342" t="s">
        <v>6568</v>
      </c>
      <c r="G5488" s="343">
        <v>25.650000000000002</v>
      </c>
      <c r="H5488" s="342" t="s">
        <v>6594</v>
      </c>
      <c r="I5488" s="342" t="s">
        <v>6575</v>
      </c>
      <c r="J5488" s="342" t="s">
        <v>6755</v>
      </c>
      <c r="K5488" s="581" t="s">
        <v>8306</v>
      </c>
      <c r="L5488" s="344" t="s">
        <v>4090</v>
      </c>
      <c r="N5488" s="344" t="s">
        <v>4090</v>
      </c>
      <c r="O5488" s="341">
        <v>0</v>
      </c>
    </row>
    <row r="5489" spans="1:15" x14ac:dyDescent="0.2">
      <c r="A5489" s="341" t="s">
        <v>9257</v>
      </c>
      <c r="B5489" s="341" t="s">
        <v>9264</v>
      </c>
      <c r="C5489" s="342" t="s">
        <v>8759</v>
      </c>
      <c r="D5489" s="342" t="s">
        <v>6586</v>
      </c>
      <c r="E5489" s="342" t="s">
        <v>9333</v>
      </c>
      <c r="F5489" s="342" t="s">
        <v>6568</v>
      </c>
      <c r="G5489" s="343">
        <v>9.2000000000000011</v>
      </c>
      <c r="H5489" s="342" t="s">
        <v>6594</v>
      </c>
      <c r="I5489" s="342" t="s">
        <v>6575</v>
      </c>
      <c r="J5489" s="342" t="s">
        <v>6755</v>
      </c>
      <c r="K5489" s="581" t="s">
        <v>8442</v>
      </c>
      <c r="L5489" s="344" t="s">
        <v>4090</v>
      </c>
      <c r="N5489" s="344" t="s">
        <v>4090</v>
      </c>
      <c r="O5489" s="341">
        <v>0</v>
      </c>
    </row>
    <row r="5490" spans="1:15" x14ac:dyDescent="0.2">
      <c r="A5490" s="341" t="s">
        <v>9257</v>
      </c>
      <c r="B5490" s="341" t="s">
        <v>9264</v>
      </c>
      <c r="C5490" s="342" t="s">
        <v>8759</v>
      </c>
      <c r="D5490" s="342" t="s">
        <v>6586</v>
      </c>
      <c r="E5490" s="342" t="s">
        <v>9322</v>
      </c>
      <c r="F5490" s="342" t="s">
        <v>6568</v>
      </c>
      <c r="G5490" s="343">
        <v>6.88</v>
      </c>
      <c r="H5490" s="342" t="s">
        <v>6594</v>
      </c>
      <c r="I5490" s="342" t="s">
        <v>6575</v>
      </c>
      <c r="J5490" s="342" t="s">
        <v>6755</v>
      </c>
      <c r="K5490" s="581" t="s">
        <v>8442</v>
      </c>
      <c r="L5490" s="344" t="s">
        <v>4090</v>
      </c>
      <c r="N5490" s="344" t="s">
        <v>4090</v>
      </c>
      <c r="O5490" s="341">
        <v>0</v>
      </c>
    </row>
    <row r="5491" spans="1:15" x14ac:dyDescent="0.2">
      <c r="A5491" s="341" t="s">
        <v>9257</v>
      </c>
      <c r="B5491" s="341" t="s">
        <v>9264</v>
      </c>
      <c r="C5491" s="342" t="s">
        <v>6865</v>
      </c>
      <c r="D5491" s="342" t="s">
        <v>6586</v>
      </c>
      <c r="E5491" s="342" t="s">
        <v>9255</v>
      </c>
      <c r="F5491" s="342" t="s">
        <v>6568</v>
      </c>
      <c r="G5491" s="343">
        <v>4.7</v>
      </c>
      <c r="H5491" s="342" t="s">
        <v>6594</v>
      </c>
      <c r="I5491" s="342" t="s">
        <v>6575</v>
      </c>
      <c r="J5491" s="342" t="s">
        <v>6755</v>
      </c>
      <c r="K5491" s="581" t="s">
        <v>8479</v>
      </c>
      <c r="L5491" s="344" t="s">
        <v>4090</v>
      </c>
      <c r="N5491" s="344" t="s">
        <v>4090</v>
      </c>
      <c r="O5491" s="341">
        <v>0</v>
      </c>
    </row>
    <row r="5492" spans="1:15" x14ac:dyDescent="0.2">
      <c r="A5492" s="341" t="s">
        <v>9257</v>
      </c>
      <c r="B5492" s="341" t="s">
        <v>9264</v>
      </c>
      <c r="C5492" s="342" t="s">
        <v>6585</v>
      </c>
      <c r="D5492" s="342" t="s">
        <v>6586</v>
      </c>
      <c r="E5492" s="342" t="s">
        <v>9321</v>
      </c>
      <c r="F5492" s="342" t="s">
        <v>6568</v>
      </c>
      <c r="G5492" s="343">
        <v>3.91</v>
      </c>
      <c r="H5492" s="342" t="s">
        <v>6594</v>
      </c>
      <c r="I5492" s="342" t="s">
        <v>6575</v>
      </c>
      <c r="J5492" s="342" t="s">
        <v>6755</v>
      </c>
      <c r="K5492" s="581" t="s">
        <v>7877</v>
      </c>
      <c r="L5492" s="344" t="s">
        <v>4090</v>
      </c>
      <c r="N5492" s="344" t="s">
        <v>4090</v>
      </c>
      <c r="O5492" s="341">
        <v>0</v>
      </c>
    </row>
    <row r="5493" spans="1:15" x14ac:dyDescent="0.2">
      <c r="A5493" s="341" t="s">
        <v>9257</v>
      </c>
      <c r="B5493" s="341" t="s">
        <v>9264</v>
      </c>
      <c r="C5493" s="342" t="s">
        <v>8759</v>
      </c>
      <c r="D5493" s="342" t="s">
        <v>6586</v>
      </c>
      <c r="E5493" s="342" t="s">
        <v>9325</v>
      </c>
      <c r="F5493" s="342" t="s">
        <v>6568</v>
      </c>
      <c r="G5493" s="343">
        <v>5.2</v>
      </c>
      <c r="H5493" s="342" t="s">
        <v>6594</v>
      </c>
      <c r="I5493" s="342" t="s">
        <v>6575</v>
      </c>
      <c r="J5493" s="342" t="s">
        <v>6755</v>
      </c>
      <c r="K5493" s="581" t="s">
        <v>8306</v>
      </c>
      <c r="L5493" s="344" t="s">
        <v>4090</v>
      </c>
      <c r="N5493" s="344" t="s">
        <v>4090</v>
      </c>
      <c r="O5493" s="341">
        <v>0</v>
      </c>
    </row>
    <row r="5494" spans="1:15" x14ac:dyDescent="0.2">
      <c r="A5494" s="341" t="s">
        <v>9257</v>
      </c>
      <c r="B5494" s="341" t="s">
        <v>9264</v>
      </c>
      <c r="C5494" s="342" t="s">
        <v>6865</v>
      </c>
      <c r="D5494" s="342" t="s">
        <v>6586</v>
      </c>
      <c r="E5494" s="342" t="s">
        <v>9324</v>
      </c>
      <c r="F5494" s="342" t="s">
        <v>6568</v>
      </c>
      <c r="G5494" s="343">
        <v>28.830000000000002</v>
      </c>
      <c r="H5494" s="342" t="s">
        <v>6594</v>
      </c>
      <c r="I5494" s="342" t="s">
        <v>6575</v>
      </c>
      <c r="J5494" s="342" t="s">
        <v>6755</v>
      </c>
      <c r="K5494" s="581" t="s">
        <v>7325</v>
      </c>
      <c r="L5494" s="344" t="s">
        <v>4090</v>
      </c>
      <c r="N5494" s="344" t="s">
        <v>4090</v>
      </c>
      <c r="O5494" s="341">
        <v>0</v>
      </c>
    </row>
    <row r="5495" spans="1:15" x14ac:dyDescent="0.2">
      <c r="A5495" s="341" t="s">
        <v>9257</v>
      </c>
      <c r="B5495" s="341" t="s">
        <v>9264</v>
      </c>
      <c r="C5495" s="342" t="s">
        <v>6718</v>
      </c>
      <c r="D5495" s="342" t="s">
        <v>6586</v>
      </c>
      <c r="E5495" s="342" t="s">
        <v>9255</v>
      </c>
      <c r="F5495" s="342" t="s">
        <v>6568</v>
      </c>
      <c r="G5495" s="343">
        <v>70.2</v>
      </c>
      <c r="H5495" s="342" t="s">
        <v>6594</v>
      </c>
      <c r="I5495" s="342" t="s">
        <v>6575</v>
      </c>
      <c r="J5495" s="342" t="s">
        <v>6755</v>
      </c>
      <c r="K5495" s="581" t="s">
        <v>7250</v>
      </c>
      <c r="L5495" s="344" t="s">
        <v>4090</v>
      </c>
      <c r="N5495" s="344" t="s">
        <v>4090</v>
      </c>
      <c r="O5495" s="341">
        <v>0</v>
      </c>
    </row>
    <row r="5496" spans="1:15" x14ac:dyDescent="0.2">
      <c r="A5496" s="341" t="s">
        <v>9257</v>
      </c>
      <c r="B5496" s="341" t="s">
        <v>9264</v>
      </c>
      <c r="C5496" s="342" t="s">
        <v>6718</v>
      </c>
      <c r="D5496" s="342" t="s">
        <v>6586</v>
      </c>
      <c r="E5496" s="342" t="s">
        <v>9328</v>
      </c>
      <c r="F5496" s="342" t="s">
        <v>6568</v>
      </c>
      <c r="G5496" s="343">
        <v>28.6</v>
      </c>
      <c r="H5496" s="342" t="s">
        <v>6594</v>
      </c>
      <c r="I5496" s="342" t="s">
        <v>6575</v>
      </c>
      <c r="J5496" s="342" t="s">
        <v>6755</v>
      </c>
      <c r="K5496" s="581" t="s">
        <v>7250</v>
      </c>
      <c r="L5496" s="344" t="s">
        <v>4090</v>
      </c>
      <c r="N5496" s="344" t="s">
        <v>4090</v>
      </c>
      <c r="O5496" s="341">
        <v>0</v>
      </c>
    </row>
    <row r="5497" spans="1:15" x14ac:dyDescent="0.2">
      <c r="A5497" s="341" t="s">
        <v>9257</v>
      </c>
      <c r="B5497" s="341" t="s">
        <v>9264</v>
      </c>
      <c r="C5497" s="342" t="s">
        <v>6865</v>
      </c>
      <c r="D5497" s="342" t="s">
        <v>6586</v>
      </c>
      <c r="E5497" s="342" t="s">
        <v>9334</v>
      </c>
      <c r="F5497" s="342" t="s">
        <v>6568</v>
      </c>
      <c r="G5497" s="343">
        <v>6.48</v>
      </c>
      <c r="H5497" s="342" t="s">
        <v>6594</v>
      </c>
      <c r="I5497" s="342" t="s">
        <v>6575</v>
      </c>
      <c r="J5497" s="342" t="s">
        <v>6755</v>
      </c>
      <c r="K5497" s="581" t="s">
        <v>7328</v>
      </c>
      <c r="L5497" s="344" t="s">
        <v>4090</v>
      </c>
      <c r="N5497" s="344" t="s">
        <v>4090</v>
      </c>
      <c r="O5497" s="341">
        <v>0</v>
      </c>
    </row>
    <row r="5498" spans="1:15" x14ac:dyDescent="0.2">
      <c r="A5498" s="341" t="s">
        <v>9257</v>
      </c>
      <c r="B5498" s="341" t="s">
        <v>9264</v>
      </c>
      <c r="C5498" s="342" t="s">
        <v>6865</v>
      </c>
      <c r="D5498" s="342" t="s">
        <v>6586</v>
      </c>
      <c r="E5498" s="342" t="s">
        <v>9319</v>
      </c>
      <c r="F5498" s="342" t="s">
        <v>6568</v>
      </c>
      <c r="G5498" s="343">
        <v>4.95</v>
      </c>
      <c r="H5498" s="342" t="s">
        <v>6594</v>
      </c>
      <c r="I5498" s="342" t="s">
        <v>6575</v>
      </c>
      <c r="J5498" s="342" t="s">
        <v>6755</v>
      </c>
      <c r="K5498" s="581" t="s">
        <v>7879</v>
      </c>
      <c r="L5498" s="344" t="s">
        <v>4090</v>
      </c>
      <c r="N5498" s="344" t="s">
        <v>4090</v>
      </c>
      <c r="O5498" s="341">
        <v>0</v>
      </c>
    </row>
    <row r="5499" spans="1:15" x14ac:dyDescent="0.2">
      <c r="A5499" s="341" t="s">
        <v>9257</v>
      </c>
      <c r="B5499" s="341" t="s">
        <v>9264</v>
      </c>
      <c r="C5499" s="342" t="s">
        <v>6718</v>
      </c>
      <c r="D5499" s="342" t="s">
        <v>6586</v>
      </c>
      <c r="E5499" s="342" t="s">
        <v>9320</v>
      </c>
      <c r="F5499" s="342" t="s">
        <v>6568</v>
      </c>
      <c r="G5499" s="343">
        <v>3</v>
      </c>
      <c r="H5499" s="342" t="s">
        <v>6594</v>
      </c>
      <c r="I5499" s="342" t="s">
        <v>6575</v>
      </c>
      <c r="J5499" s="342" t="s">
        <v>6755</v>
      </c>
      <c r="K5499" s="581" t="s">
        <v>7330</v>
      </c>
      <c r="L5499" s="344" t="s">
        <v>4090</v>
      </c>
      <c r="N5499" s="344" t="s">
        <v>4090</v>
      </c>
      <c r="O5499" s="341">
        <v>0</v>
      </c>
    </row>
    <row r="5500" spans="1:15" x14ac:dyDescent="0.2">
      <c r="A5500" s="341" t="s">
        <v>9257</v>
      </c>
      <c r="B5500" s="341" t="s">
        <v>9264</v>
      </c>
      <c r="C5500" s="342" t="s">
        <v>6718</v>
      </c>
      <c r="D5500" s="342" t="s">
        <v>6586</v>
      </c>
      <c r="E5500" s="342" t="s">
        <v>9320</v>
      </c>
      <c r="F5500" s="342" t="s">
        <v>6568</v>
      </c>
      <c r="G5500" s="343">
        <v>10</v>
      </c>
      <c r="H5500" s="342" t="s">
        <v>6594</v>
      </c>
      <c r="I5500" s="342" t="s">
        <v>6575</v>
      </c>
      <c r="J5500" s="342" t="s">
        <v>6755</v>
      </c>
      <c r="K5500" s="581" t="s">
        <v>7565</v>
      </c>
      <c r="L5500" s="344" t="s">
        <v>4090</v>
      </c>
      <c r="N5500" s="344" t="s">
        <v>4090</v>
      </c>
      <c r="O5500" s="341">
        <v>0</v>
      </c>
    </row>
    <row r="5501" spans="1:15" x14ac:dyDescent="0.2">
      <c r="A5501" s="341" t="s">
        <v>9257</v>
      </c>
      <c r="B5501" s="341" t="s">
        <v>9264</v>
      </c>
      <c r="C5501" s="342" t="s">
        <v>6718</v>
      </c>
      <c r="D5501" s="342" t="s">
        <v>6586</v>
      </c>
      <c r="E5501" s="342" t="s">
        <v>9325</v>
      </c>
      <c r="F5501" s="342" t="s">
        <v>6568</v>
      </c>
      <c r="G5501" s="343">
        <v>6</v>
      </c>
      <c r="H5501" s="342" t="s">
        <v>6594</v>
      </c>
      <c r="I5501" s="342" t="s">
        <v>6575</v>
      </c>
      <c r="J5501" s="342" t="s">
        <v>6755</v>
      </c>
      <c r="K5501" s="581" t="s">
        <v>7806</v>
      </c>
      <c r="L5501" s="344" t="s">
        <v>4090</v>
      </c>
      <c r="N5501" s="344" t="s">
        <v>4090</v>
      </c>
      <c r="O5501" s="341">
        <v>0</v>
      </c>
    </row>
    <row r="5502" spans="1:15" x14ac:dyDescent="0.2">
      <c r="A5502" s="341" t="s">
        <v>9257</v>
      </c>
      <c r="B5502" s="341" t="s">
        <v>9264</v>
      </c>
      <c r="C5502" s="342" t="s">
        <v>6718</v>
      </c>
      <c r="D5502" s="342" t="s">
        <v>6586</v>
      </c>
      <c r="E5502" s="342" t="s">
        <v>9325</v>
      </c>
      <c r="F5502" s="342" t="s">
        <v>6568</v>
      </c>
      <c r="G5502" s="343">
        <v>7.36</v>
      </c>
      <c r="H5502" s="342" t="s">
        <v>6594</v>
      </c>
      <c r="I5502" s="342" t="s">
        <v>6575</v>
      </c>
      <c r="J5502" s="342" t="s">
        <v>6755</v>
      </c>
      <c r="K5502" s="581" t="s">
        <v>6773</v>
      </c>
      <c r="L5502" s="344" t="s">
        <v>4090</v>
      </c>
      <c r="N5502" s="344" t="s">
        <v>4090</v>
      </c>
      <c r="O5502" s="341">
        <v>0</v>
      </c>
    </row>
    <row r="5503" spans="1:15" x14ac:dyDescent="0.2">
      <c r="A5503" s="341" t="s">
        <v>9257</v>
      </c>
      <c r="B5503" s="341" t="s">
        <v>9264</v>
      </c>
      <c r="C5503" s="342" t="s">
        <v>6585</v>
      </c>
      <c r="D5503" s="342" t="s">
        <v>6586</v>
      </c>
      <c r="E5503" s="342" t="s">
        <v>9324</v>
      </c>
      <c r="F5503" s="342" t="s">
        <v>6568</v>
      </c>
      <c r="G5503" s="343">
        <v>4.13</v>
      </c>
      <c r="H5503" s="342" t="s">
        <v>6594</v>
      </c>
      <c r="I5503" s="342" t="s">
        <v>6575</v>
      </c>
      <c r="J5503" s="342" t="s">
        <v>6755</v>
      </c>
      <c r="K5503" s="581" t="s">
        <v>7930</v>
      </c>
      <c r="L5503" s="344" t="s">
        <v>4090</v>
      </c>
      <c r="N5503" s="344" t="s">
        <v>4090</v>
      </c>
      <c r="O5503" s="341">
        <v>0</v>
      </c>
    </row>
    <row r="5504" spans="1:15" x14ac:dyDescent="0.2">
      <c r="A5504" s="341" t="s">
        <v>9257</v>
      </c>
      <c r="B5504" s="341" t="s">
        <v>9264</v>
      </c>
      <c r="C5504" s="342" t="s">
        <v>8759</v>
      </c>
      <c r="D5504" s="342" t="s">
        <v>6586</v>
      </c>
      <c r="E5504" s="342" t="s">
        <v>9321</v>
      </c>
      <c r="F5504" s="342" t="s">
        <v>6568</v>
      </c>
      <c r="G5504" s="343">
        <v>6.3</v>
      </c>
      <c r="H5504" s="342" t="s">
        <v>6594</v>
      </c>
      <c r="I5504" s="342" t="s">
        <v>6575</v>
      </c>
      <c r="J5504" s="342" t="s">
        <v>6755</v>
      </c>
      <c r="K5504" s="581" t="s">
        <v>8353</v>
      </c>
      <c r="L5504" s="344" t="s">
        <v>4090</v>
      </c>
      <c r="N5504" s="344" t="s">
        <v>4090</v>
      </c>
      <c r="O5504" s="341">
        <v>0</v>
      </c>
    </row>
    <row r="5505" spans="1:15" x14ac:dyDescent="0.2">
      <c r="A5505" s="341" t="s">
        <v>9257</v>
      </c>
      <c r="B5505" s="341" t="s">
        <v>9264</v>
      </c>
      <c r="C5505" s="342" t="s">
        <v>6718</v>
      </c>
      <c r="D5505" s="342" t="s">
        <v>6586</v>
      </c>
      <c r="E5505" s="342" t="s">
        <v>9337</v>
      </c>
      <c r="F5505" s="342" t="s">
        <v>6568</v>
      </c>
      <c r="G5505" s="343">
        <v>4.05</v>
      </c>
      <c r="H5505" s="342" t="s">
        <v>6594</v>
      </c>
      <c r="I5505" s="342" t="s">
        <v>6575</v>
      </c>
      <c r="J5505" s="342" t="s">
        <v>6755</v>
      </c>
      <c r="K5505" s="581" t="s">
        <v>8264</v>
      </c>
      <c r="L5505" s="344" t="s">
        <v>4090</v>
      </c>
      <c r="N5505" s="344" t="s">
        <v>4090</v>
      </c>
      <c r="O5505" s="341">
        <v>0</v>
      </c>
    </row>
    <row r="5506" spans="1:15" x14ac:dyDescent="0.2">
      <c r="A5506" s="341" t="s">
        <v>9257</v>
      </c>
      <c r="B5506" s="341" t="s">
        <v>9264</v>
      </c>
      <c r="C5506" s="342" t="s">
        <v>6865</v>
      </c>
      <c r="D5506" s="342" t="s">
        <v>6586</v>
      </c>
      <c r="E5506" s="342" t="s">
        <v>9326</v>
      </c>
      <c r="F5506" s="342" t="s">
        <v>6568</v>
      </c>
      <c r="G5506" s="343">
        <v>4.8600000000000003</v>
      </c>
      <c r="H5506" s="342" t="s">
        <v>6594</v>
      </c>
      <c r="I5506" s="342" t="s">
        <v>6575</v>
      </c>
      <c r="J5506" s="342" t="s">
        <v>6755</v>
      </c>
      <c r="K5506" s="581" t="s">
        <v>7932</v>
      </c>
      <c r="L5506" s="344" t="s">
        <v>4090</v>
      </c>
      <c r="N5506" s="344" t="s">
        <v>4090</v>
      </c>
      <c r="O5506" s="341">
        <v>0</v>
      </c>
    </row>
    <row r="5507" spans="1:15" x14ac:dyDescent="0.2">
      <c r="A5507" s="341" t="s">
        <v>9257</v>
      </c>
      <c r="B5507" s="341" t="s">
        <v>9264</v>
      </c>
      <c r="C5507" s="342" t="s">
        <v>8759</v>
      </c>
      <c r="D5507" s="342" t="s">
        <v>6586</v>
      </c>
      <c r="E5507" s="342" t="s">
        <v>9323</v>
      </c>
      <c r="F5507" s="342" t="s">
        <v>6568</v>
      </c>
      <c r="G5507" s="343">
        <v>7.6000000000000005</v>
      </c>
      <c r="H5507" s="342" t="s">
        <v>6594</v>
      </c>
      <c r="I5507" s="342" t="s">
        <v>6575</v>
      </c>
      <c r="J5507" s="342" t="s">
        <v>6755</v>
      </c>
      <c r="K5507" s="581" t="s">
        <v>8791</v>
      </c>
      <c r="L5507" s="344" t="s">
        <v>4090</v>
      </c>
      <c r="N5507" s="344" t="s">
        <v>4090</v>
      </c>
      <c r="O5507" s="341">
        <v>0</v>
      </c>
    </row>
    <row r="5508" spans="1:15" x14ac:dyDescent="0.2">
      <c r="A5508" s="341" t="s">
        <v>9257</v>
      </c>
      <c r="B5508" s="341" t="s">
        <v>9264</v>
      </c>
      <c r="C5508" s="342" t="s">
        <v>8759</v>
      </c>
      <c r="D5508" s="342" t="s">
        <v>6586</v>
      </c>
      <c r="E5508" s="342" t="s">
        <v>9324</v>
      </c>
      <c r="F5508" s="342" t="s">
        <v>6568</v>
      </c>
      <c r="G5508" s="343">
        <v>8.9250000000000007</v>
      </c>
      <c r="H5508" s="342" t="s">
        <v>6594</v>
      </c>
      <c r="I5508" s="342" t="s">
        <v>6575</v>
      </c>
      <c r="J5508" s="342" t="s">
        <v>6755</v>
      </c>
      <c r="K5508" s="581" t="s">
        <v>7348</v>
      </c>
      <c r="L5508" s="344" t="s">
        <v>4090</v>
      </c>
      <c r="N5508" s="344" t="s">
        <v>4090</v>
      </c>
      <c r="O5508" s="341">
        <v>0</v>
      </c>
    </row>
    <row r="5509" spans="1:15" x14ac:dyDescent="0.2">
      <c r="A5509" s="341" t="s">
        <v>9257</v>
      </c>
      <c r="B5509" s="341" t="s">
        <v>9264</v>
      </c>
      <c r="C5509" s="342" t="s">
        <v>6585</v>
      </c>
      <c r="D5509" s="342" t="s">
        <v>6586</v>
      </c>
      <c r="E5509" s="342" t="s">
        <v>9326</v>
      </c>
      <c r="F5509" s="342" t="s">
        <v>6568</v>
      </c>
      <c r="G5509" s="343">
        <v>6.8900000000000006</v>
      </c>
      <c r="H5509" s="342" t="s">
        <v>6594</v>
      </c>
      <c r="I5509" s="342" t="s">
        <v>6575</v>
      </c>
      <c r="J5509" s="342" t="s">
        <v>6755</v>
      </c>
      <c r="K5509" s="581" t="s">
        <v>8089</v>
      </c>
      <c r="L5509" s="344" t="s">
        <v>4090</v>
      </c>
      <c r="N5509" s="344" t="s">
        <v>4090</v>
      </c>
      <c r="O5509" s="341">
        <v>0</v>
      </c>
    </row>
    <row r="5510" spans="1:15" x14ac:dyDescent="0.2">
      <c r="A5510" s="341" t="s">
        <v>9257</v>
      </c>
      <c r="B5510" s="341" t="s">
        <v>9264</v>
      </c>
      <c r="C5510" s="342" t="s">
        <v>6718</v>
      </c>
      <c r="D5510" s="342" t="s">
        <v>6586</v>
      </c>
      <c r="E5510" s="342" t="s">
        <v>9337</v>
      </c>
      <c r="F5510" s="342" t="s">
        <v>6568</v>
      </c>
      <c r="G5510" s="343">
        <v>8.4600000000000009</v>
      </c>
      <c r="H5510" s="342" t="s">
        <v>6594</v>
      </c>
      <c r="I5510" s="342" t="s">
        <v>6575</v>
      </c>
      <c r="J5510" s="342" t="s">
        <v>6755</v>
      </c>
      <c r="K5510" s="581" t="s">
        <v>6998</v>
      </c>
      <c r="L5510" s="344" t="s">
        <v>4090</v>
      </c>
      <c r="N5510" s="344" t="s">
        <v>4090</v>
      </c>
      <c r="O5510" s="341">
        <v>0</v>
      </c>
    </row>
    <row r="5511" spans="1:15" x14ac:dyDescent="0.2">
      <c r="A5511" s="341" t="s">
        <v>9257</v>
      </c>
      <c r="B5511" s="341" t="s">
        <v>9264</v>
      </c>
      <c r="C5511" s="342" t="s">
        <v>6718</v>
      </c>
      <c r="D5511" s="342" t="s">
        <v>6586</v>
      </c>
      <c r="E5511" s="342" t="s">
        <v>9323</v>
      </c>
      <c r="F5511" s="342" t="s">
        <v>6568</v>
      </c>
      <c r="G5511" s="343">
        <v>16.920000000000002</v>
      </c>
      <c r="H5511" s="342" t="s">
        <v>6594</v>
      </c>
      <c r="I5511" s="342" t="s">
        <v>6575</v>
      </c>
      <c r="J5511" s="342" t="s">
        <v>6755</v>
      </c>
      <c r="K5511" s="581" t="s">
        <v>7340</v>
      </c>
      <c r="L5511" s="344" t="s">
        <v>4090</v>
      </c>
      <c r="N5511" s="344" t="s">
        <v>4090</v>
      </c>
      <c r="O5511" s="341">
        <v>0</v>
      </c>
    </row>
    <row r="5512" spans="1:15" x14ac:dyDescent="0.2">
      <c r="A5512" s="341" t="s">
        <v>9257</v>
      </c>
      <c r="B5512" s="341" t="s">
        <v>9264</v>
      </c>
      <c r="C5512" s="342" t="s">
        <v>6585</v>
      </c>
      <c r="D5512" s="342" t="s">
        <v>6586</v>
      </c>
      <c r="E5512" s="342" t="s">
        <v>9320</v>
      </c>
      <c r="F5512" s="342" t="s">
        <v>6568</v>
      </c>
      <c r="G5512" s="343">
        <v>6.38</v>
      </c>
      <c r="H5512" s="342" t="s">
        <v>6594</v>
      </c>
      <c r="I5512" s="342" t="s">
        <v>6575</v>
      </c>
      <c r="J5512" s="342" t="s">
        <v>6755</v>
      </c>
      <c r="K5512" s="581" t="s">
        <v>7340</v>
      </c>
      <c r="L5512" s="344" t="s">
        <v>4090</v>
      </c>
      <c r="N5512" s="344" t="s">
        <v>4090</v>
      </c>
      <c r="O5512" s="341">
        <v>0</v>
      </c>
    </row>
    <row r="5513" spans="1:15" x14ac:dyDescent="0.2">
      <c r="A5513" s="341" t="s">
        <v>9257</v>
      </c>
      <c r="B5513" s="341" t="s">
        <v>9264</v>
      </c>
      <c r="C5513" s="342" t="s">
        <v>8759</v>
      </c>
      <c r="D5513" s="342" t="s">
        <v>6586</v>
      </c>
      <c r="E5513" s="342" t="s">
        <v>9322</v>
      </c>
      <c r="F5513" s="342" t="s">
        <v>6568</v>
      </c>
      <c r="G5513" s="343">
        <v>6.46</v>
      </c>
      <c r="H5513" s="342" t="s">
        <v>6594</v>
      </c>
      <c r="I5513" s="342" t="s">
        <v>6575</v>
      </c>
      <c r="J5513" s="342" t="s">
        <v>6755</v>
      </c>
      <c r="K5513" s="581" t="s">
        <v>8311</v>
      </c>
      <c r="L5513" s="344" t="s">
        <v>4090</v>
      </c>
      <c r="N5513" s="344" t="s">
        <v>4090</v>
      </c>
      <c r="O5513" s="341">
        <v>0</v>
      </c>
    </row>
    <row r="5514" spans="1:15" x14ac:dyDescent="0.2">
      <c r="A5514" s="341" t="s">
        <v>9257</v>
      </c>
      <c r="B5514" s="341" t="s">
        <v>9264</v>
      </c>
      <c r="C5514" s="342" t="s">
        <v>6585</v>
      </c>
      <c r="D5514" s="342" t="s">
        <v>6586</v>
      </c>
      <c r="E5514" s="342" t="s">
        <v>9319</v>
      </c>
      <c r="F5514" s="342" t="s">
        <v>6568</v>
      </c>
      <c r="G5514" s="343">
        <v>6.11</v>
      </c>
      <c r="H5514" s="342" t="s">
        <v>6594</v>
      </c>
      <c r="I5514" s="342" t="s">
        <v>6575</v>
      </c>
      <c r="J5514" s="342" t="s">
        <v>6755</v>
      </c>
      <c r="K5514" s="581" t="s">
        <v>7933</v>
      </c>
      <c r="L5514" s="344" t="s">
        <v>4090</v>
      </c>
      <c r="N5514" s="344" t="s">
        <v>4090</v>
      </c>
      <c r="O5514" s="341">
        <v>0</v>
      </c>
    </row>
    <row r="5515" spans="1:15" x14ac:dyDescent="0.2">
      <c r="A5515" s="341" t="s">
        <v>9257</v>
      </c>
      <c r="B5515" s="341" t="s">
        <v>9264</v>
      </c>
      <c r="C5515" s="342" t="s">
        <v>6865</v>
      </c>
      <c r="D5515" s="342" t="s">
        <v>6586</v>
      </c>
      <c r="E5515" s="342" t="s">
        <v>9323</v>
      </c>
      <c r="F5515" s="342" t="s">
        <v>6568</v>
      </c>
      <c r="G5515" s="343">
        <v>6.6000000000000005</v>
      </c>
      <c r="H5515" s="342" t="s">
        <v>6594</v>
      </c>
      <c r="I5515" s="342" t="s">
        <v>6575</v>
      </c>
      <c r="J5515" s="342" t="s">
        <v>6755</v>
      </c>
      <c r="K5515" s="581" t="s">
        <v>7340</v>
      </c>
      <c r="L5515" s="344" t="s">
        <v>4090</v>
      </c>
      <c r="N5515" s="344" t="s">
        <v>4090</v>
      </c>
      <c r="O5515" s="341">
        <v>0</v>
      </c>
    </row>
    <row r="5516" spans="1:15" x14ac:dyDescent="0.2">
      <c r="A5516" s="341" t="s">
        <v>9257</v>
      </c>
      <c r="B5516" s="341" t="s">
        <v>9264</v>
      </c>
      <c r="C5516" s="342" t="s">
        <v>6585</v>
      </c>
      <c r="D5516" s="342" t="s">
        <v>6586</v>
      </c>
      <c r="E5516" s="342" t="s">
        <v>9255</v>
      </c>
      <c r="F5516" s="342" t="s">
        <v>6568</v>
      </c>
      <c r="G5516" s="343">
        <v>5.2770000000000001</v>
      </c>
      <c r="H5516" s="342" t="s">
        <v>6594</v>
      </c>
      <c r="I5516" s="342" t="s">
        <v>6575</v>
      </c>
      <c r="J5516" s="342" t="s">
        <v>6755</v>
      </c>
      <c r="K5516" s="581" t="s">
        <v>7345</v>
      </c>
      <c r="L5516" s="344" t="s">
        <v>4090</v>
      </c>
      <c r="N5516" s="344" t="s">
        <v>4090</v>
      </c>
      <c r="O5516" s="341">
        <v>0</v>
      </c>
    </row>
    <row r="5517" spans="1:15" x14ac:dyDescent="0.2">
      <c r="A5517" s="341" t="s">
        <v>9257</v>
      </c>
      <c r="B5517" s="341" t="s">
        <v>9264</v>
      </c>
      <c r="C5517" s="342" t="s">
        <v>6585</v>
      </c>
      <c r="D5517" s="342" t="s">
        <v>6586</v>
      </c>
      <c r="E5517" s="342" t="s">
        <v>9328</v>
      </c>
      <c r="F5517" s="342" t="s">
        <v>6568</v>
      </c>
      <c r="G5517" s="343">
        <v>44.64</v>
      </c>
      <c r="H5517" s="342" t="s">
        <v>6594</v>
      </c>
      <c r="I5517" s="342" t="s">
        <v>6575</v>
      </c>
      <c r="J5517" s="342" t="s">
        <v>6755</v>
      </c>
      <c r="K5517" s="581" t="s">
        <v>8792</v>
      </c>
      <c r="L5517" s="344" t="s">
        <v>4090</v>
      </c>
      <c r="N5517" s="344" t="s">
        <v>4090</v>
      </c>
      <c r="O5517" s="341" t="s">
        <v>6752</v>
      </c>
    </row>
    <row r="5518" spans="1:15" x14ac:dyDescent="0.2">
      <c r="A5518" s="341" t="s">
        <v>9257</v>
      </c>
      <c r="B5518" s="341" t="s">
        <v>9264</v>
      </c>
      <c r="C5518" s="342" t="s">
        <v>6865</v>
      </c>
      <c r="D5518" s="342" t="s">
        <v>6586</v>
      </c>
      <c r="E5518" s="342" t="s">
        <v>9328</v>
      </c>
      <c r="F5518" s="342" t="s">
        <v>6568</v>
      </c>
      <c r="G5518" s="343">
        <v>12.775</v>
      </c>
      <c r="H5518" s="342" t="s">
        <v>6594</v>
      </c>
      <c r="I5518" s="342" t="s">
        <v>6575</v>
      </c>
      <c r="J5518" s="342" t="s">
        <v>6755</v>
      </c>
      <c r="K5518" s="581" t="s">
        <v>7347</v>
      </c>
      <c r="L5518" s="344" t="s">
        <v>4090</v>
      </c>
      <c r="N5518" s="344" t="s">
        <v>4090</v>
      </c>
      <c r="O5518" s="341">
        <v>0</v>
      </c>
    </row>
    <row r="5519" spans="1:15" x14ac:dyDescent="0.2">
      <c r="A5519" s="341" t="s">
        <v>9257</v>
      </c>
      <c r="B5519" s="341" t="s">
        <v>9264</v>
      </c>
      <c r="C5519" s="342" t="s">
        <v>6585</v>
      </c>
      <c r="D5519" s="342" t="s">
        <v>6586</v>
      </c>
      <c r="E5519" s="342" t="s">
        <v>9325</v>
      </c>
      <c r="F5519" s="342" t="s">
        <v>6568</v>
      </c>
      <c r="G5519" s="343">
        <v>5.61</v>
      </c>
      <c r="H5519" s="342" t="s">
        <v>6594</v>
      </c>
      <c r="I5519" s="342" t="s">
        <v>6575</v>
      </c>
      <c r="J5519" s="342" t="s">
        <v>6755</v>
      </c>
      <c r="K5519" s="581" t="s">
        <v>8582</v>
      </c>
      <c r="L5519" s="344" t="s">
        <v>4090</v>
      </c>
      <c r="N5519" s="344" t="s">
        <v>4090</v>
      </c>
      <c r="O5519" s="341">
        <v>0</v>
      </c>
    </row>
    <row r="5520" spans="1:15" x14ac:dyDescent="0.2">
      <c r="A5520" s="341" t="s">
        <v>9257</v>
      </c>
      <c r="B5520" s="341" t="s">
        <v>9264</v>
      </c>
      <c r="C5520" s="342" t="s">
        <v>6865</v>
      </c>
      <c r="D5520" s="342" t="s">
        <v>6586</v>
      </c>
      <c r="E5520" s="342" t="s">
        <v>9322</v>
      </c>
      <c r="F5520" s="342" t="s">
        <v>6568</v>
      </c>
      <c r="G5520" s="343">
        <v>37.980000000000004</v>
      </c>
      <c r="H5520" s="342" t="s">
        <v>6594</v>
      </c>
      <c r="I5520" s="342" t="s">
        <v>6575</v>
      </c>
      <c r="J5520" s="342" t="s">
        <v>6755</v>
      </c>
      <c r="K5520" s="581" t="s">
        <v>7570</v>
      </c>
      <c r="L5520" s="344" t="s">
        <v>4090</v>
      </c>
      <c r="N5520" s="344" t="s">
        <v>4090</v>
      </c>
      <c r="O5520" s="341" t="s">
        <v>6752</v>
      </c>
    </row>
    <row r="5521" spans="1:15" x14ac:dyDescent="0.2">
      <c r="A5521" s="341" t="s">
        <v>9257</v>
      </c>
      <c r="B5521" s="341" t="s">
        <v>9264</v>
      </c>
      <c r="C5521" s="342" t="s">
        <v>6718</v>
      </c>
      <c r="D5521" s="342" t="s">
        <v>6586</v>
      </c>
      <c r="E5521" s="342" t="s">
        <v>9320</v>
      </c>
      <c r="F5521" s="342" t="s">
        <v>6568</v>
      </c>
      <c r="G5521" s="343">
        <v>12.455</v>
      </c>
      <c r="H5521" s="342" t="s">
        <v>6594</v>
      </c>
      <c r="I5521" s="342" t="s">
        <v>6575</v>
      </c>
      <c r="J5521" s="342" t="s">
        <v>6755</v>
      </c>
      <c r="K5521" s="581" t="s">
        <v>7349</v>
      </c>
      <c r="L5521" s="344" t="s">
        <v>4090</v>
      </c>
      <c r="N5521" s="344" t="s">
        <v>4090</v>
      </c>
      <c r="O5521" s="341">
        <v>0</v>
      </c>
    </row>
    <row r="5522" spans="1:15" x14ac:dyDescent="0.2">
      <c r="A5522" s="341" t="s">
        <v>9257</v>
      </c>
      <c r="B5522" s="341" t="s">
        <v>9264</v>
      </c>
      <c r="C5522" s="342" t="s">
        <v>6585</v>
      </c>
      <c r="D5522" s="342" t="s">
        <v>6586</v>
      </c>
      <c r="E5522" s="342" t="s">
        <v>9339</v>
      </c>
      <c r="F5522" s="342" t="s">
        <v>6568</v>
      </c>
      <c r="G5522" s="343">
        <v>29.97</v>
      </c>
      <c r="H5522" s="342" t="s">
        <v>6594</v>
      </c>
      <c r="I5522" s="342" t="s">
        <v>6575</v>
      </c>
      <c r="J5522" s="342" t="s">
        <v>6755</v>
      </c>
      <c r="K5522" s="581" t="s">
        <v>8793</v>
      </c>
      <c r="L5522" s="344" t="s">
        <v>4090</v>
      </c>
      <c r="N5522" s="344" t="s">
        <v>4090</v>
      </c>
      <c r="O5522" s="341">
        <v>0</v>
      </c>
    </row>
    <row r="5523" spans="1:15" x14ac:dyDescent="0.2">
      <c r="A5523" s="341" t="s">
        <v>9257</v>
      </c>
      <c r="B5523" s="341" t="s">
        <v>9264</v>
      </c>
      <c r="C5523" s="342" t="s">
        <v>6718</v>
      </c>
      <c r="D5523" s="342" t="s">
        <v>6586</v>
      </c>
      <c r="E5523" s="342" t="s">
        <v>9319</v>
      </c>
      <c r="F5523" s="342" t="s">
        <v>6568</v>
      </c>
      <c r="G5523" s="343">
        <v>34.020000000000003</v>
      </c>
      <c r="H5523" s="342" t="s">
        <v>6594</v>
      </c>
      <c r="I5523" s="342" t="s">
        <v>6575</v>
      </c>
      <c r="J5523" s="342" t="s">
        <v>6755</v>
      </c>
      <c r="K5523" s="581" t="s">
        <v>7369</v>
      </c>
      <c r="L5523" s="344" t="s">
        <v>4090</v>
      </c>
      <c r="N5523" s="344" t="s">
        <v>4090</v>
      </c>
      <c r="O5523" s="341" t="s">
        <v>6752</v>
      </c>
    </row>
    <row r="5524" spans="1:15" x14ac:dyDescent="0.2">
      <c r="A5524" s="341" t="s">
        <v>9257</v>
      </c>
      <c r="B5524" s="341" t="s">
        <v>9264</v>
      </c>
      <c r="C5524" s="342" t="s">
        <v>6585</v>
      </c>
      <c r="D5524" s="342" t="s">
        <v>6586</v>
      </c>
      <c r="E5524" s="342" t="s">
        <v>9328</v>
      </c>
      <c r="F5524" s="342" t="s">
        <v>6568</v>
      </c>
      <c r="G5524" s="343">
        <v>29.925000000000001</v>
      </c>
      <c r="H5524" s="342" t="s">
        <v>6594</v>
      </c>
      <c r="I5524" s="342" t="s">
        <v>6575</v>
      </c>
      <c r="J5524" s="342" t="s">
        <v>6755</v>
      </c>
      <c r="K5524" s="581" t="s">
        <v>6875</v>
      </c>
      <c r="L5524" s="344" t="s">
        <v>4090</v>
      </c>
      <c r="N5524" s="344" t="s">
        <v>4090</v>
      </c>
      <c r="O5524" s="341">
        <v>0</v>
      </c>
    </row>
    <row r="5525" spans="1:15" x14ac:dyDescent="0.2">
      <c r="A5525" s="341" t="s">
        <v>9257</v>
      </c>
      <c r="B5525" s="341" t="s">
        <v>9264</v>
      </c>
      <c r="C5525" s="342" t="s">
        <v>6585</v>
      </c>
      <c r="D5525" s="342" t="s">
        <v>6586</v>
      </c>
      <c r="E5525" s="342" t="s">
        <v>9320</v>
      </c>
      <c r="F5525" s="342" t="s">
        <v>6568</v>
      </c>
      <c r="G5525" s="343">
        <v>61.2</v>
      </c>
      <c r="H5525" s="342" t="s">
        <v>6594</v>
      </c>
      <c r="I5525" s="342" t="s">
        <v>6575</v>
      </c>
      <c r="J5525" s="342" t="s">
        <v>6755</v>
      </c>
      <c r="K5525" s="581" t="s">
        <v>6875</v>
      </c>
      <c r="L5525" s="344" t="s">
        <v>4090</v>
      </c>
      <c r="N5525" s="344" t="s">
        <v>4090</v>
      </c>
      <c r="O5525" s="341" t="s">
        <v>6752</v>
      </c>
    </row>
    <row r="5526" spans="1:15" x14ac:dyDescent="0.2">
      <c r="A5526" s="341" t="s">
        <v>9257</v>
      </c>
      <c r="B5526" s="341" t="s">
        <v>9264</v>
      </c>
      <c r="C5526" s="342" t="s">
        <v>6585</v>
      </c>
      <c r="D5526" s="342" t="s">
        <v>6586</v>
      </c>
      <c r="E5526" s="342" t="s">
        <v>9255</v>
      </c>
      <c r="F5526" s="342" t="s">
        <v>6568</v>
      </c>
      <c r="G5526" s="343">
        <v>5.2</v>
      </c>
      <c r="H5526" s="342" t="s">
        <v>6594</v>
      </c>
      <c r="I5526" s="342" t="s">
        <v>6575</v>
      </c>
      <c r="J5526" s="342" t="s">
        <v>6755</v>
      </c>
      <c r="K5526" s="581" t="s">
        <v>7374</v>
      </c>
      <c r="L5526" s="344" t="s">
        <v>4090</v>
      </c>
      <c r="N5526" s="344" t="s">
        <v>4090</v>
      </c>
      <c r="O5526" s="341">
        <v>0</v>
      </c>
    </row>
    <row r="5527" spans="1:15" x14ac:dyDescent="0.2">
      <c r="A5527" s="341" t="s">
        <v>9257</v>
      </c>
      <c r="B5527" s="341" t="s">
        <v>9264</v>
      </c>
      <c r="C5527" s="342" t="s">
        <v>8759</v>
      </c>
      <c r="D5527" s="342" t="s">
        <v>6586</v>
      </c>
      <c r="E5527" s="342" t="s">
        <v>9255</v>
      </c>
      <c r="F5527" s="342" t="s">
        <v>6568</v>
      </c>
      <c r="G5527" s="343">
        <v>9.9749999999999996</v>
      </c>
      <c r="H5527" s="342" t="s">
        <v>6594</v>
      </c>
      <c r="I5527" s="342" t="s">
        <v>6575</v>
      </c>
      <c r="J5527" s="342" t="s">
        <v>6755</v>
      </c>
      <c r="K5527" s="581" t="s">
        <v>6863</v>
      </c>
      <c r="L5527" s="344" t="s">
        <v>4090</v>
      </c>
      <c r="N5527" s="344" t="s">
        <v>4090</v>
      </c>
      <c r="O5527" s="341">
        <v>0</v>
      </c>
    </row>
    <row r="5528" spans="1:15" x14ac:dyDescent="0.2">
      <c r="A5528" s="341" t="s">
        <v>9257</v>
      </c>
      <c r="B5528" s="341" t="s">
        <v>9264</v>
      </c>
      <c r="C5528" s="342" t="s">
        <v>6865</v>
      </c>
      <c r="D5528" s="342" t="s">
        <v>6586</v>
      </c>
      <c r="E5528" s="342" t="s">
        <v>9322</v>
      </c>
      <c r="F5528" s="342" t="s">
        <v>6568</v>
      </c>
      <c r="G5528" s="343">
        <v>285.18</v>
      </c>
      <c r="H5528" s="342" t="s">
        <v>6569</v>
      </c>
      <c r="I5528" s="342" t="s">
        <v>6575</v>
      </c>
      <c r="J5528" s="342" t="s">
        <v>6755</v>
      </c>
      <c r="K5528" s="581" t="s">
        <v>6835</v>
      </c>
      <c r="L5528" s="344" t="s">
        <v>4090</v>
      </c>
      <c r="N5528" s="344" t="s">
        <v>4090</v>
      </c>
      <c r="O5528" s="341" t="s">
        <v>6572</v>
      </c>
    </row>
    <row r="5529" spans="1:15" x14ac:dyDescent="0.2">
      <c r="A5529" s="341" t="s">
        <v>9257</v>
      </c>
      <c r="B5529" s="341" t="s">
        <v>9264</v>
      </c>
      <c r="C5529" s="342" t="s">
        <v>8759</v>
      </c>
      <c r="D5529" s="342" t="s">
        <v>6586</v>
      </c>
      <c r="E5529" s="342" t="s">
        <v>9320</v>
      </c>
      <c r="F5529" s="342" t="s">
        <v>6568</v>
      </c>
      <c r="G5529" s="343">
        <v>7.98</v>
      </c>
      <c r="H5529" s="342" t="s">
        <v>6594</v>
      </c>
      <c r="I5529" s="342" t="s">
        <v>6575</v>
      </c>
      <c r="J5529" s="342" t="s">
        <v>6755</v>
      </c>
      <c r="K5529" s="581" t="s">
        <v>6863</v>
      </c>
      <c r="L5529" s="344" t="s">
        <v>4090</v>
      </c>
      <c r="N5529" s="344" t="s">
        <v>4090</v>
      </c>
      <c r="O5529" s="341">
        <v>0</v>
      </c>
    </row>
    <row r="5530" spans="1:15" x14ac:dyDescent="0.2">
      <c r="A5530" s="341" t="s">
        <v>9257</v>
      </c>
      <c r="B5530" s="341" t="s">
        <v>9264</v>
      </c>
      <c r="C5530" s="342" t="s">
        <v>6718</v>
      </c>
      <c r="D5530" s="342" t="s">
        <v>6586</v>
      </c>
      <c r="E5530" s="342" t="s">
        <v>9333</v>
      </c>
      <c r="F5530" s="342" t="s">
        <v>6568</v>
      </c>
      <c r="G5530" s="343">
        <v>5.28</v>
      </c>
      <c r="H5530" s="342" t="s">
        <v>6594</v>
      </c>
      <c r="I5530" s="342" t="s">
        <v>6575</v>
      </c>
      <c r="J5530" s="342" t="s">
        <v>6755</v>
      </c>
      <c r="K5530" s="581" t="s">
        <v>7376</v>
      </c>
      <c r="L5530" s="344" t="s">
        <v>4090</v>
      </c>
      <c r="N5530" s="344" t="s">
        <v>4090</v>
      </c>
      <c r="O5530" s="341">
        <v>0</v>
      </c>
    </row>
    <row r="5531" spans="1:15" x14ac:dyDescent="0.2">
      <c r="A5531" s="341" t="s">
        <v>9257</v>
      </c>
      <c r="B5531" s="341" t="s">
        <v>9264</v>
      </c>
      <c r="C5531" s="342" t="s">
        <v>6865</v>
      </c>
      <c r="D5531" s="342" t="s">
        <v>6586</v>
      </c>
      <c r="E5531" s="342" t="s">
        <v>9323</v>
      </c>
      <c r="F5531" s="342" t="s">
        <v>6568</v>
      </c>
      <c r="G5531" s="343">
        <v>6.84</v>
      </c>
      <c r="H5531" s="342" t="s">
        <v>6594</v>
      </c>
      <c r="I5531" s="342" t="s">
        <v>6575</v>
      </c>
      <c r="J5531" s="342" t="s">
        <v>6755</v>
      </c>
      <c r="K5531" s="581" t="s">
        <v>6909</v>
      </c>
      <c r="L5531" s="344" t="s">
        <v>4090</v>
      </c>
      <c r="N5531" s="344" t="s">
        <v>4090</v>
      </c>
      <c r="O5531" s="341">
        <v>0</v>
      </c>
    </row>
    <row r="5532" spans="1:15" x14ac:dyDescent="0.2">
      <c r="A5532" s="341" t="s">
        <v>9257</v>
      </c>
      <c r="B5532" s="341" t="s">
        <v>9264</v>
      </c>
      <c r="C5532" s="342" t="s">
        <v>6718</v>
      </c>
      <c r="D5532" s="342" t="s">
        <v>6586</v>
      </c>
      <c r="E5532" s="342" t="s">
        <v>9322</v>
      </c>
      <c r="F5532" s="342" t="s">
        <v>6568</v>
      </c>
      <c r="G5532" s="343">
        <v>8.2799999999999994</v>
      </c>
      <c r="H5532" s="342" t="s">
        <v>6594</v>
      </c>
      <c r="I5532" s="342" t="s">
        <v>6575</v>
      </c>
      <c r="J5532" s="342" t="s">
        <v>6755</v>
      </c>
      <c r="K5532" s="581" t="s">
        <v>7990</v>
      </c>
      <c r="L5532" s="344" t="s">
        <v>4090</v>
      </c>
      <c r="N5532" s="344" t="s">
        <v>4090</v>
      </c>
      <c r="O5532" s="341">
        <v>0</v>
      </c>
    </row>
    <row r="5533" spans="1:15" x14ac:dyDescent="0.2">
      <c r="A5533" s="341" t="s">
        <v>9257</v>
      </c>
      <c r="B5533" s="341" t="s">
        <v>9264</v>
      </c>
      <c r="C5533" s="342" t="s">
        <v>8759</v>
      </c>
      <c r="D5533" s="342" t="s">
        <v>6586</v>
      </c>
      <c r="E5533" s="342" t="s">
        <v>9326</v>
      </c>
      <c r="F5533" s="342" t="s">
        <v>6568</v>
      </c>
      <c r="G5533" s="343">
        <v>14.245000000000001</v>
      </c>
      <c r="H5533" s="342" t="s">
        <v>6594</v>
      </c>
      <c r="I5533" s="342" t="s">
        <v>6575</v>
      </c>
      <c r="J5533" s="342" t="s">
        <v>6755</v>
      </c>
      <c r="K5533" s="581" t="s">
        <v>7004</v>
      </c>
      <c r="L5533" s="344" t="s">
        <v>4090</v>
      </c>
      <c r="N5533" s="344" t="s">
        <v>4090</v>
      </c>
      <c r="O5533" s="341">
        <v>0</v>
      </c>
    </row>
    <row r="5534" spans="1:15" x14ac:dyDescent="0.2">
      <c r="A5534" s="341" t="s">
        <v>9257</v>
      </c>
      <c r="B5534" s="341" t="s">
        <v>9264</v>
      </c>
      <c r="C5534" s="342" t="s">
        <v>6865</v>
      </c>
      <c r="D5534" s="342" t="s">
        <v>6586</v>
      </c>
      <c r="E5534" s="342" t="s">
        <v>9319</v>
      </c>
      <c r="F5534" s="342" t="s">
        <v>6568</v>
      </c>
      <c r="G5534" s="343">
        <v>11.98</v>
      </c>
      <c r="H5534" s="342" t="s">
        <v>6594</v>
      </c>
      <c r="I5534" s="342" t="s">
        <v>6575</v>
      </c>
      <c r="J5534" s="342" t="s">
        <v>6755</v>
      </c>
      <c r="K5534" s="581" t="s">
        <v>7392</v>
      </c>
      <c r="L5534" s="344" t="s">
        <v>4090</v>
      </c>
      <c r="N5534" s="344" t="s">
        <v>4090</v>
      </c>
      <c r="O5534" s="341">
        <v>0</v>
      </c>
    </row>
    <row r="5535" spans="1:15" x14ac:dyDescent="0.2">
      <c r="A5535" s="341" t="s">
        <v>9257</v>
      </c>
      <c r="B5535" s="341" t="s">
        <v>9264</v>
      </c>
      <c r="C5535" s="342" t="s">
        <v>6718</v>
      </c>
      <c r="D5535" s="342" t="s">
        <v>6586</v>
      </c>
      <c r="E5535" s="342" t="s">
        <v>9321</v>
      </c>
      <c r="F5535" s="342" t="s">
        <v>6568</v>
      </c>
      <c r="G5535" s="343">
        <v>27.900000000000002</v>
      </c>
      <c r="H5535" s="342" t="s">
        <v>6594</v>
      </c>
      <c r="I5535" s="342" t="s">
        <v>6575</v>
      </c>
      <c r="J5535" s="342" t="s">
        <v>6755</v>
      </c>
      <c r="K5535" s="581" t="s">
        <v>6786</v>
      </c>
      <c r="L5535" s="344" t="s">
        <v>4090</v>
      </c>
      <c r="N5535" s="344" t="s">
        <v>4090</v>
      </c>
      <c r="O5535" s="341">
        <v>0</v>
      </c>
    </row>
    <row r="5536" spans="1:15" x14ac:dyDescent="0.2">
      <c r="A5536" s="341" t="s">
        <v>9257</v>
      </c>
      <c r="B5536" s="341" t="s">
        <v>9264</v>
      </c>
      <c r="C5536" s="342" t="s">
        <v>6718</v>
      </c>
      <c r="D5536" s="342" t="s">
        <v>6586</v>
      </c>
      <c r="E5536" s="342" t="s">
        <v>9326</v>
      </c>
      <c r="F5536" s="342" t="s">
        <v>6568</v>
      </c>
      <c r="G5536" s="343">
        <v>5.88</v>
      </c>
      <c r="H5536" s="342" t="s">
        <v>6594</v>
      </c>
      <c r="I5536" s="342" t="s">
        <v>6575</v>
      </c>
      <c r="J5536" s="342" t="s">
        <v>6755</v>
      </c>
      <c r="K5536" s="581" t="s">
        <v>6773</v>
      </c>
      <c r="L5536" s="344" t="s">
        <v>4090</v>
      </c>
      <c r="N5536" s="344" t="s">
        <v>4090</v>
      </c>
      <c r="O5536" s="341">
        <v>0</v>
      </c>
    </row>
    <row r="5537" spans="1:15" x14ac:dyDescent="0.2">
      <c r="A5537" s="341" t="s">
        <v>9257</v>
      </c>
      <c r="B5537" s="341" t="s">
        <v>9264</v>
      </c>
      <c r="C5537" s="342" t="s">
        <v>6718</v>
      </c>
      <c r="D5537" s="342" t="s">
        <v>6586</v>
      </c>
      <c r="E5537" s="342" t="s">
        <v>9333</v>
      </c>
      <c r="F5537" s="342" t="s">
        <v>6568</v>
      </c>
      <c r="G5537" s="343">
        <v>7.2850000000000001</v>
      </c>
      <c r="H5537" s="342" t="s">
        <v>6594</v>
      </c>
      <c r="I5537" s="342" t="s">
        <v>6575</v>
      </c>
      <c r="J5537" s="342" t="s">
        <v>6755</v>
      </c>
      <c r="K5537" s="581" t="s">
        <v>7394</v>
      </c>
      <c r="L5537" s="344" t="s">
        <v>4090</v>
      </c>
      <c r="N5537" s="344" t="s">
        <v>4090</v>
      </c>
      <c r="O5537" s="341">
        <v>0</v>
      </c>
    </row>
    <row r="5538" spans="1:15" x14ac:dyDescent="0.2">
      <c r="A5538" s="341" t="s">
        <v>9257</v>
      </c>
      <c r="B5538" s="341" t="s">
        <v>9264</v>
      </c>
      <c r="C5538" s="342" t="s">
        <v>6585</v>
      </c>
      <c r="D5538" s="342" t="s">
        <v>6586</v>
      </c>
      <c r="E5538" s="342" t="s">
        <v>9339</v>
      </c>
      <c r="F5538" s="342" t="s">
        <v>6568</v>
      </c>
      <c r="G5538" s="343">
        <v>29.900000000000002</v>
      </c>
      <c r="H5538" s="342" t="s">
        <v>6594</v>
      </c>
      <c r="I5538" s="342" t="s">
        <v>6575</v>
      </c>
      <c r="J5538" s="342" t="s">
        <v>6755</v>
      </c>
      <c r="K5538" s="581" t="s">
        <v>7393</v>
      </c>
      <c r="L5538" s="344" t="s">
        <v>4090</v>
      </c>
      <c r="N5538" s="344" t="s">
        <v>4090</v>
      </c>
      <c r="O5538" s="341">
        <v>0</v>
      </c>
    </row>
    <row r="5539" spans="1:15" x14ac:dyDescent="0.2">
      <c r="A5539" s="341" t="s">
        <v>9257</v>
      </c>
      <c r="B5539" s="341" t="s">
        <v>9264</v>
      </c>
      <c r="C5539" s="342" t="s">
        <v>6718</v>
      </c>
      <c r="D5539" s="342" t="s">
        <v>6586</v>
      </c>
      <c r="E5539" s="342" t="s">
        <v>9337</v>
      </c>
      <c r="F5539" s="342" t="s">
        <v>6568</v>
      </c>
      <c r="G5539" s="343">
        <v>31.255000000000003</v>
      </c>
      <c r="H5539" s="342" t="s">
        <v>6594</v>
      </c>
      <c r="I5539" s="342" t="s">
        <v>6575</v>
      </c>
      <c r="J5539" s="342" t="s">
        <v>6755</v>
      </c>
      <c r="K5539" s="581" t="s">
        <v>6771</v>
      </c>
      <c r="L5539" s="344" t="s">
        <v>4090</v>
      </c>
      <c r="N5539" s="344" t="s">
        <v>4090</v>
      </c>
      <c r="O5539" s="341" t="s">
        <v>6752</v>
      </c>
    </row>
    <row r="5540" spans="1:15" x14ac:dyDescent="0.2">
      <c r="A5540" s="341" t="s">
        <v>9257</v>
      </c>
      <c r="B5540" s="341" t="s">
        <v>9264</v>
      </c>
      <c r="C5540" s="342" t="s">
        <v>6718</v>
      </c>
      <c r="D5540" s="342" t="s">
        <v>6586</v>
      </c>
      <c r="E5540" s="342" t="s">
        <v>9334</v>
      </c>
      <c r="F5540" s="342" t="s">
        <v>6568</v>
      </c>
      <c r="G5540" s="343">
        <v>9.1650000000000009</v>
      </c>
      <c r="H5540" s="342" t="s">
        <v>6594</v>
      </c>
      <c r="I5540" s="342" t="s">
        <v>6575</v>
      </c>
      <c r="J5540" s="342" t="s">
        <v>6755</v>
      </c>
      <c r="K5540" s="581" t="s">
        <v>7391</v>
      </c>
      <c r="L5540" s="344" t="s">
        <v>4090</v>
      </c>
      <c r="N5540" s="344" t="s">
        <v>4090</v>
      </c>
      <c r="O5540" s="341">
        <v>0</v>
      </c>
    </row>
    <row r="5541" spans="1:15" x14ac:dyDescent="0.2">
      <c r="A5541" s="341" t="s">
        <v>9257</v>
      </c>
      <c r="B5541" s="341" t="s">
        <v>9264</v>
      </c>
      <c r="C5541" s="342" t="s">
        <v>6718</v>
      </c>
      <c r="D5541" s="342" t="s">
        <v>6586</v>
      </c>
      <c r="E5541" s="342" t="s">
        <v>9319</v>
      </c>
      <c r="F5541" s="342" t="s">
        <v>6568</v>
      </c>
      <c r="G5541" s="343">
        <v>10.34</v>
      </c>
      <c r="H5541" s="342" t="s">
        <v>6594</v>
      </c>
      <c r="I5541" s="342" t="s">
        <v>6575</v>
      </c>
      <c r="J5541" s="342" t="s">
        <v>6755</v>
      </c>
      <c r="K5541" s="581" t="s">
        <v>6773</v>
      </c>
      <c r="L5541" s="344" t="s">
        <v>4090</v>
      </c>
      <c r="N5541" s="344" t="s">
        <v>4090</v>
      </c>
      <c r="O5541" s="341">
        <v>0</v>
      </c>
    </row>
    <row r="5542" spans="1:15" x14ac:dyDescent="0.2">
      <c r="A5542" s="341" t="s">
        <v>9257</v>
      </c>
      <c r="B5542" s="341" t="s">
        <v>9264</v>
      </c>
      <c r="C5542" s="342" t="s">
        <v>6718</v>
      </c>
      <c r="D5542" s="342" t="s">
        <v>6586</v>
      </c>
      <c r="E5542" s="342" t="s">
        <v>9319</v>
      </c>
      <c r="F5542" s="342" t="s">
        <v>6568</v>
      </c>
      <c r="G5542" s="343">
        <v>1.3800000000000001</v>
      </c>
      <c r="H5542" s="342" t="s">
        <v>6594</v>
      </c>
      <c r="I5542" s="342" t="s">
        <v>6575</v>
      </c>
      <c r="J5542" s="342" t="s">
        <v>6755</v>
      </c>
      <c r="K5542" s="581" t="s">
        <v>6847</v>
      </c>
      <c r="L5542" s="344" t="s">
        <v>4090</v>
      </c>
      <c r="N5542" s="344" t="s">
        <v>4090</v>
      </c>
      <c r="O5542" s="341">
        <v>0</v>
      </c>
    </row>
    <row r="5543" spans="1:15" x14ac:dyDescent="0.2">
      <c r="A5543" s="341" t="s">
        <v>9257</v>
      </c>
      <c r="B5543" s="341" t="s">
        <v>9282</v>
      </c>
      <c r="C5543" s="342" t="s">
        <v>8705</v>
      </c>
      <c r="D5543" s="342" t="s">
        <v>6715</v>
      </c>
      <c r="E5543" s="342" t="s">
        <v>9333</v>
      </c>
      <c r="F5543" s="342" t="s">
        <v>6568</v>
      </c>
      <c r="G5543" s="343">
        <v>23.400000000000002</v>
      </c>
      <c r="H5543" s="342" t="s">
        <v>6594</v>
      </c>
      <c r="I5543" s="342" t="s">
        <v>6575</v>
      </c>
      <c r="J5543" s="342" t="s">
        <v>6755</v>
      </c>
      <c r="K5543" s="581" t="s">
        <v>8471</v>
      </c>
      <c r="L5543" s="344" t="s">
        <v>4090</v>
      </c>
      <c r="N5543" s="344" t="s">
        <v>4090</v>
      </c>
      <c r="O5543" s="341" t="s">
        <v>6766</v>
      </c>
    </row>
    <row r="5544" spans="1:15" x14ac:dyDescent="0.2">
      <c r="A5544" s="341" t="s">
        <v>9257</v>
      </c>
      <c r="B5544" s="341" t="s">
        <v>9282</v>
      </c>
      <c r="C5544" s="342" t="s">
        <v>8705</v>
      </c>
      <c r="D5544" s="342" t="s">
        <v>6715</v>
      </c>
      <c r="E5544" s="342" t="s">
        <v>9326</v>
      </c>
      <c r="F5544" s="342" t="s">
        <v>6568</v>
      </c>
      <c r="G5544" s="343">
        <v>9.31</v>
      </c>
      <c r="H5544" s="342" t="s">
        <v>6594</v>
      </c>
      <c r="I5544" s="342" t="s">
        <v>6575</v>
      </c>
      <c r="J5544" s="342" t="s">
        <v>6755</v>
      </c>
      <c r="K5544" s="581" t="s">
        <v>8794</v>
      </c>
      <c r="L5544" s="344" t="s">
        <v>4090</v>
      </c>
      <c r="N5544" s="344" t="s">
        <v>4090</v>
      </c>
      <c r="O5544" s="341" t="s">
        <v>6752</v>
      </c>
    </row>
    <row r="5545" spans="1:15" x14ac:dyDescent="0.2">
      <c r="A5545" s="341" t="s">
        <v>9257</v>
      </c>
      <c r="B5545" s="341" t="s">
        <v>9282</v>
      </c>
      <c r="C5545" s="342" t="s">
        <v>8705</v>
      </c>
      <c r="D5545" s="342" t="s">
        <v>6715</v>
      </c>
      <c r="E5545" s="342" t="s">
        <v>9328</v>
      </c>
      <c r="F5545" s="342" t="s">
        <v>6568</v>
      </c>
      <c r="G5545" s="343">
        <v>8.25</v>
      </c>
      <c r="H5545" s="342" t="s">
        <v>6594</v>
      </c>
      <c r="I5545" s="342" t="s">
        <v>6575</v>
      </c>
      <c r="J5545" s="342" t="s">
        <v>6755</v>
      </c>
      <c r="K5545" s="581" t="s">
        <v>8795</v>
      </c>
      <c r="L5545" s="344" t="s">
        <v>4090</v>
      </c>
      <c r="N5545" s="344" t="s">
        <v>4090</v>
      </c>
      <c r="O5545" s="341" t="s">
        <v>6752</v>
      </c>
    </row>
    <row r="5546" spans="1:15" x14ac:dyDescent="0.2">
      <c r="A5546" s="341" t="s">
        <v>9257</v>
      </c>
      <c r="B5546" s="341" t="s">
        <v>9282</v>
      </c>
      <c r="C5546" s="342" t="s">
        <v>8705</v>
      </c>
      <c r="D5546" s="342" t="s">
        <v>6715</v>
      </c>
      <c r="E5546" s="342" t="s">
        <v>9323</v>
      </c>
      <c r="F5546" s="342" t="s">
        <v>6568</v>
      </c>
      <c r="G5546" s="343">
        <v>5.04</v>
      </c>
      <c r="H5546" s="342" t="s">
        <v>6594</v>
      </c>
      <c r="I5546" s="342" t="s">
        <v>6575</v>
      </c>
      <c r="J5546" s="342" t="s">
        <v>6755</v>
      </c>
      <c r="K5546" s="581" t="s">
        <v>7440</v>
      </c>
      <c r="L5546" s="344" t="s">
        <v>4090</v>
      </c>
      <c r="N5546" s="344" t="s">
        <v>4090</v>
      </c>
      <c r="O5546" s="341" t="s">
        <v>6766</v>
      </c>
    </row>
    <row r="5547" spans="1:15" x14ac:dyDescent="0.2">
      <c r="A5547" s="341" t="s">
        <v>9257</v>
      </c>
      <c r="B5547" s="341" t="s">
        <v>9282</v>
      </c>
      <c r="C5547" s="342" t="s">
        <v>8705</v>
      </c>
      <c r="D5547" s="342" t="s">
        <v>6715</v>
      </c>
      <c r="E5547" s="342" t="s">
        <v>9321</v>
      </c>
      <c r="F5547" s="342" t="s">
        <v>6568</v>
      </c>
      <c r="G5547" s="343">
        <v>5.25</v>
      </c>
      <c r="H5547" s="342" t="s">
        <v>6594</v>
      </c>
      <c r="I5547" s="342" t="s">
        <v>6575</v>
      </c>
      <c r="J5547" s="342" t="s">
        <v>6755</v>
      </c>
      <c r="K5547" s="581" t="s">
        <v>8209</v>
      </c>
      <c r="L5547" s="344" t="s">
        <v>4090</v>
      </c>
      <c r="N5547" s="344" t="s">
        <v>4090</v>
      </c>
      <c r="O5547" s="341" t="s">
        <v>6766</v>
      </c>
    </row>
    <row r="5548" spans="1:15" x14ac:dyDescent="0.2">
      <c r="A5548" s="341" t="s">
        <v>9257</v>
      </c>
      <c r="B5548" s="341" t="s">
        <v>9282</v>
      </c>
      <c r="C5548" s="342" t="s">
        <v>8705</v>
      </c>
      <c r="D5548" s="342" t="s">
        <v>6715</v>
      </c>
      <c r="E5548" s="342" t="s">
        <v>9320</v>
      </c>
      <c r="F5548" s="342" t="s">
        <v>6568</v>
      </c>
      <c r="G5548" s="343">
        <v>2.4500000000000002</v>
      </c>
      <c r="H5548" s="342" t="s">
        <v>6594</v>
      </c>
      <c r="I5548" s="342" t="s">
        <v>6575</v>
      </c>
      <c r="J5548" s="342" t="s">
        <v>6755</v>
      </c>
      <c r="K5548" s="581" t="s">
        <v>6928</v>
      </c>
      <c r="L5548" s="344" t="s">
        <v>4090</v>
      </c>
      <c r="N5548" s="344" t="s">
        <v>4090</v>
      </c>
      <c r="O5548" s="341" t="s">
        <v>6752</v>
      </c>
    </row>
    <row r="5549" spans="1:15" x14ac:dyDescent="0.2">
      <c r="A5549" s="341" t="s">
        <v>9257</v>
      </c>
      <c r="B5549" s="341" t="s">
        <v>9282</v>
      </c>
      <c r="C5549" s="342" t="s">
        <v>8705</v>
      </c>
      <c r="D5549" s="342" t="s">
        <v>6715</v>
      </c>
      <c r="E5549" s="342" t="s">
        <v>9323</v>
      </c>
      <c r="F5549" s="342" t="s">
        <v>6568</v>
      </c>
      <c r="G5549" s="343">
        <v>7.0200000000000005</v>
      </c>
      <c r="H5549" s="342" t="s">
        <v>6594</v>
      </c>
      <c r="I5549" s="342" t="s">
        <v>6575</v>
      </c>
      <c r="J5549" s="342" t="s">
        <v>6755</v>
      </c>
      <c r="K5549" s="581" t="s">
        <v>8796</v>
      </c>
      <c r="L5549" s="344" t="s">
        <v>4090</v>
      </c>
      <c r="N5549" s="344" t="s">
        <v>4090</v>
      </c>
      <c r="O5549" s="341" t="s">
        <v>6766</v>
      </c>
    </row>
    <row r="5550" spans="1:15" x14ac:dyDescent="0.2">
      <c r="A5550" s="341" t="s">
        <v>9257</v>
      </c>
      <c r="B5550" s="341" t="s">
        <v>9282</v>
      </c>
      <c r="C5550" s="342" t="s">
        <v>6881</v>
      </c>
      <c r="D5550" s="342" t="s">
        <v>6715</v>
      </c>
      <c r="E5550" s="342" t="s">
        <v>9319</v>
      </c>
      <c r="F5550" s="342" t="s">
        <v>6568</v>
      </c>
      <c r="G5550" s="343">
        <v>5.88</v>
      </c>
      <c r="H5550" s="342" t="s">
        <v>6594</v>
      </c>
      <c r="I5550" s="342" t="s">
        <v>6575</v>
      </c>
      <c r="J5550" s="342" t="s">
        <v>6755</v>
      </c>
      <c r="K5550" s="581" t="s">
        <v>7897</v>
      </c>
      <c r="L5550" s="344" t="s">
        <v>4090</v>
      </c>
      <c r="N5550" s="344" t="s">
        <v>4090</v>
      </c>
      <c r="O5550" s="341" t="s">
        <v>6752</v>
      </c>
    </row>
    <row r="5551" spans="1:15" x14ac:dyDescent="0.2">
      <c r="A5551" s="341" t="s">
        <v>9257</v>
      </c>
      <c r="B5551" s="341" t="s">
        <v>9282</v>
      </c>
      <c r="C5551" s="342" t="s">
        <v>6881</v>
      </c>
      <c r="D5551" s="342" t="s">
        <v>6715</v>
      </c>
      <c r="E5551" s="342" t="s">
        <v>9319</v>
      </c>
      <c r="F5551" s="342" t="s">
        <v>6568</v>
      </c>
      <c r="G5551" s="343">
        <v>6.6000000000000005</v>
      </c>
      <c r="H5551" s="342" t="s">
        <v>6594</v>
      </c>
      <c r="I5551" s="342" t="s">
        <v>6575</v>
      </c>
      <c r="J5551" s="342" t="s">
        <v>6755</v>
      </c>
      <c r="K5551" s="581" t="s">
        <v>8797</v>
      </c>
      <c r="L5551" s="344" t="s">
        <v>4090</v>
      </c>
      <c r="N5551" s="344" t="s">
        <v>4090</v>
      </c>
      <c r="O5551" s="341" t="s">
        <v>6766</v>
      </c>
    </row>
    <row r="5552" spans="1:15" x14ac:dyDescent="0.2">
      <c r="A5552" s="341" t="s">
        <v>9257</v>
      </c>
      <c r="B5552" s="341" t="s">
        <v>9282</v>
      </c>
      <c r="C5552" s="342" t="s">
        <v>6881</v>
      </c>
      <c r="D5552" s="342" t="s">
        <v>6715</v>
      </c>
      <c r="E5552" s="342" t="s">
        <v>9319</v>
      </c>
      <c r="F5552" s="342" t="s">
        <v>6568</v>
      </c>
      <c r="G5552" s="343">
        <v>3.3000000000000003</v>
      </c>
      <c r="H5552" s="342" t="s">
        <v>6594</v>
      </c>
      <c r="I5552" s="342" t="s">
        <v>6575</v>
      </c>
      <c r="J5552" s="342" t="s">
        <v>6755</v>
      </c>
      <c r="K5552" s="581" t="s">
        <v>7187</v>
      </c>
      <c r="L5552" s="344" t="s">
        <v>4090</v>
      </c>
      <c r="N5552" s="344" t="s">
        <v>4090</v>
      </c>
      <c r="O5552" s="341" t="s">
        <v>6766</v>
      </c>
    </row>
    <row r="5553" spans="1:15" x14ac:dyDescent="0.2">
      <c r="A5553" s="341" t="s">
        <v>9257</v>
      </c>
      <c r="B5553" s="341" t="s">
        <v>9282</v>
      </c>
      <c r="C5553" s="342" t="s">
        <v>6881</v>
      </c>
      <c r="D5553" s="342" t="s">
        <v>6715</v>
      </c>
      <c r="E5553" s="342" t="s">
        <v>9325</v>
      </c>
      <c r="F5553" s="342" t="s">
        <v>6568</v>
      </c>
      <c r="G5553" s="343">
        <v>8.58</v>
      </c>
      <c r="H5553" s="342" t="s">
        <v>6594</v>
      </c>
      <c r="I5553" s="342" t="s">
        <v>6575</v>
      </c>
      <c r="J5553" s="342" t="s">
        <v>6755</v>
      </c>
      <c r="K5553" s="581" t="s">
        <v>6629</v>
      </c>
      <c r="L5553" s="344" t="s">
        <v>4090</v>
      </c>
      <c r="N5553" s="344" t="s">
        <v>4090</v>
      </c>
      <c r="O5553" s="341" t="s">
        <v>6752</v>
      </c>
    </row>
    <row r="5554" spans="1:15" x14ac:dyDescent="0.2">
      <c r="A5554" s="341" t="s">
        <v>9257</v>
      </c>
      <c r="B5554" s="341" t="s">
        <v>9282</v>
      </c>
      <c r="C5554" s="342" t="s">
        <v>6881</v>
      </c>
      <c r="D5554" s="342" t="s">
        <v>6715</v>
      </c>
      <c r="E5554" s="342" t="s">
        <v>9326</v>
      </c>
      <c r="F5554" s="342" t="s">
        <v>6568</v>
      </c>
      <c r="G5554" s="343">
        <v>6.48</v>
      </c>
      <c r="H5554" s="342" t="s">
        <v>6594</v>
      </c>
      <c r="I5554" s="342" t="s">
        <v>6575</v>
      </c>
      <c r="J5554" s="342" t="s">
        <v>6755</v>
      </c>
      <c r="K5554" s="581" t="s">
        <v>8595</v>
      </c>
      <c r="L5554" s="344" t="s">
        <v>4090</v>
      </c>
      <c r="N5554" s="344" t="s">
        <v>4090</v>
      </c>
      <c r="O5554" s="341" t="s">
        <v>6766</v>
      </c>
    </row>
    <row r="5555" spans="1:15" x14ac:dyDescent="0.2">
      <c r="A5555" s="341" t="s">
        <v>9257</v>
      </c>
      <c r="B5555" s="341" t="s">
        <v>9282</v>
      </c>
      <c r="C5555" s="342" t="s">
        <v>6881</v>
      </c>
      <c r="D5555" s="342" t="s">
        <v>6715</v>
      </c>
      <c r="E5555" s="342" t="s">
        <v>9338</v>
      </c>
      <c r="F5555" s="342" t="s">
        <v>6568</v>
      </c>
      <c r="G5555" s="343">
        <v>7.22</v>
      </c>
      <c r="H5555" s="342" t="s">
        <v>6594</v>
      </c>
      <c r="I5555" s="342" t="s">
        <v>6575</v>
      </c>
      <c r="J5555" s="342" t="s">
        <v>6755</v>
      </c>
      <c r="K5555" s="581" t="s">
        <v>8798</v>
      </c>
      <c r="L5555" s="344" t="s">
        <v>4090</v>
      </c>
      <c r="N5555" s="344" t="s">
        <v>4090</v>
      </c>
      <c r="O5555" s="341" t="s">
        <v>6752</v>
      </c>
    </row>
    <row r="5556" spans="1:15" x14ac:dyDescent="0.2">
      <c r="A5556" s="341" t="s">
        <v>9257</v>
      </c>
      <c r="B5556" s="341" t="s">
        <v>9282</v>
      </c>
      <c r="C5556" s="342" t="s">
        <v>6881</v>
      </c>
      <c r="D5556" s="342" t="s">
        <v>6715</v>
      </c>
      <c r="E5556" s="342" t="s">
        <v>9324</v>
      </c>
      <c r="F5556" s="342" t="s">
        <v>6568</v>
      </c>
      <c r="G5556" s="343">
        <v>6.75</v>
      </c>
      <c r="H5556" s="342" t="s">
        <v>6594</v>
      </c>
      <c r="I5556" s="342" t="s">
        <v>6575</v>
      </c>
      <c r="J5556" s="342" t="s">
        <v>6755</v>
      </c>
      <c r="K5556" s="581" t="s">
        <v>8209</v>
      </c>
      <c r="L5556" s="344" t="s">
        <v>4090</v>
      </c>
      <c r="N5556" s="344" t="s">
        <v>4090</v>
      </c>
      <c r="O5556" s="341" t="s">
        <v>6766</v>
      </c>
    </row>
    <row r="5557" spans="1:15" x14ac:dyDescent="0.2">
      <c r="A5557" s="341" t="s">
        <v>9257</v>
      </c>
      <c r="B5557" s="341" t="s">
        <v>9282</v>
      </c>
      <c r="C5557" s="342" t="s">
        <v>6881</v>
      </c>
      <c r="D5557" s="342" t="s">
        <v>6715</v>
      </c>
      <c r="E5557" s="342" t="s">
        <v>9325</v>
      </c>
      <c r="F5557" s="342" t="s">
        <v>6568</v>
      </c>
      <c r="G5557" s="343">
        <v>6.6000000000000005</v>
      </c>
      <c r="H5557" s="342" t="s">
        <v>6594</v>
      </c>
      <c r="I5557" s="342" t="s">
        <v>6575</v>
      </c>
      <c r="J5557" s="342" t="s">
        <v>6755</v>
      </c>
      <c r="K5557" s="581" t="s">
        <v>7052</v>
      </c>
      <c r="L5557" s="344" t="s">
        <v>4090</v>
      </c>
      <c r="N5557" s="344" t="s">
        <v>4090</v>
      </c>
      <c r="O5557" s="341" t="s">
        <v>6766</v>
      </c>
    </row>
    <row r="5558" spans="1:15" x14ac:dyDescent="0.2">
      <c r="A5558" s="341" t="s">
        <v>9257</v>
      </c>
      <c r="B5558" s="341" t="s">
        <v>9282</v>
      </c>
      <c r="C5558" s="342" t="s">
        <v>6879</v>
      </c>
      <c r="D5558" s="342" t="s">
        <v>6715</v>
      </c>
      <c r="E5558" s="342" t="s">
        <v>9322</v>
      </c>
      <c r="F5558" s="342" t="s">
        <v>6568</v>
      </c>
      <c r="G5558" s="343">
        <v>8.4</v>
      </c>
      <c r="H5558" s="342" t="s">
        <v>6594</v>
      </c>
      <c r="I5558" s="342" t="s">
        <v>6575</v>
      </c>
      <c r="J5558" s="342" t="s">
        <v>6755</v>
      </c>
      <c r="K5558" s="581" t="s">
        <v>8799</v>
      </c>
      <c r="L5558" s="344" t="s">
        <v>4090</v>
      </c>
      <c r="N5558" s="344" t="s">
        <v>4090</v>
      </c>
      <c r="O5558" s="341" t="s">
        <v>6766</v>
      </c>
    </row>
    <row r="5559" spans="1:15" x14ac:dyDescent="0.2">
      <c r="A5559" s="341" t="s">
        <v>9257</v>
      </c>
      <c r="B5559" s="341" t="s">
        <v>9282</v>
      </c>
      <c r="C5559" s="342" t="s">
        <v>6879</v>
      </c>
      <c r="D5559" s="342" t="s">
        <v>6715</v>
      </c>
      <c r="E5559" s="342" t="s">
        <v>9322</v>
      </c>
      <c r="F5559" s="342" t="s">
        <v>6568</v>
      </c>
      <c r="G5559" s="343">
        <v>8.82</v>
      </c>
      <c r="H5559" s="342" t="s">
        <v>6594</v>
      </c>
      <c r="I5559" s="342" t="s">
        <v>6575</v>
      </c>
      <c r="J5559" s="342" t="s">
        <v>6755</v>
      </c>
      <c r="K5559" s="581" t="s">
        <v>8464</v>
      </c>
      <c r="L5559" s="344" t="s">
        <v>4090</v>
      </c>
      <c r="N5559" s="344" t="s">
        <v>4090</v>
      </c>
      <c r="O5559" s="341" t="s">
        <v>6766</v>
      </c>
    </row>
    <row r="5560" spans="1:15" x14ac:dyDescent="0.2">
      <c r="A5560" s="341" t="s">
        <v>9257</v>
      </c>
      <c r="B5560" s="341" t="s">
        <v>9282</v>
      </c>
      <c r="C5560" s="342" t="s">
        <v>6879</v>
      </c>
      <c r="D5560" s="342" t="s">
        <v>6715</v>
      </c>
      <c r="E5560" s="342" t="s">
        <v>9324</v>
      </c>
      <c r="F5560" s="342" t="s">
        <v>6568</v>
      </c>
      <c r="G5560" s="343">
        <v>5.0350000000000001</v>
      </c>
      <c r="H5560" s="342" t="s">
        <v>6594</v>
      </c>
      <c r="I5560" s="342" t="s">
        <v>6575</v>
      </c>
      <c r="J5560" s="342" t="s">
        <v>6755</v>
      </c>
      <c r="K5560" s="581" t="s">
        <v>8800</v>
      </c>
      <c r="L5560" s="344" t="s">
        <v>4090</v>
      </c>
      <c r="N5560" s="344" t="s">
        <v>4090</v>
      </c>
      <c r="O5560" s="341" t="s">
        <v>6766</v>
      </c>
    </row>
    <row r="5561" spans="1:15" x14ac:dyDescent="0.2">
      <c r="A5561" s="341" t="s">
        <v>9257</v>
      </c>
      <c r="B5561" s="341" t="s">
        <v>9282</v>
      </c>
      <c r="C5561" s="342" t="s">
        <v>6879</v>
      </c>
      <c r="D5561" s="342" t="s">
        <v>6715</v>
      </c>
      <c r="E5561" s="342" t="s">
        <v>9320</v>
      </c>
      <c r="F5561" s="342" t="s">
        <v>6568</v>
      </c>
      <c r="G5561" s="343">
        <v>5.7350000000000003</v>
      </c>
      <c r="H5561" s="342" t="s">
        <v>6594</v>
      </c>
      <c r="I5561" s="342" t="s">
        <v>6575</v>
      </c>
      <c r="J5561" s="342" t="s">
        <v>6755</v>
      </c>
      <c r="K5561" s="581" t="s">
        <v>7682</v>
      </c>
      <c r="L5561" s="344" t="s">
        <v>4090</v>
      </c>
      <c r="N5561" s="344" t="s">
        <v>4090</v>
      </c>
      <c r="O5561" s="341" t="s">
        <v>6752</v>
      </c>
    </row>
    <row r="5562" spans="1:15" x14ac:dyDescent="0.2">
      <c r="A5562" s="341" t="s">
        <v>9257</v>
      </c>
      <c r="B5562" s="341" t="s">
        <v>9282</v>
      </c>
      <c r="C5562" s="342" t="s">
        <v>6714</v>
      </c>
      <c r="D5562" s="342" t="s">
        <v>6715</v>
      </c>
      <c r="E5562" s="342" t="s">
        <v>9326</v>
      </c>
      <c r="F5562" s="342" t="s">
        <v>6568</v>
      </c>
      <c r="G5562" s="343">
        <v>9.31</v>
      </c>
      <c r="H5562" s="342" t="s">
        <v>6594</v>
      </c>
      <c r="I5562" s="342" t="s">
        <v>6575</v>
      </c>
      <c r="J5562" s="342" t="s">
        <v>6755</v>
      </c>
      <c r="K5562" s="581" t="s">
        <v>7082</v>
      </c>
      <c r="L5562" s="344" t="s">
        <v>4090</v>
      </c>
      <c r="N5562" s="344" t="s">
        <v>4090</v>
      </c>
      <c r="O5562" s="341" t="s">
        <v>6752</v>
      </c>
    </row>
    <row r="5563" spans="1:15" x14ac:dyDescent="0.2">
      <c r="A5563" s="341" t="s">
        <v>9257</v>
      </c>
      <c r="B5563" s="341" t="s">
        <v>9282</v>
      </c>
      <c r="C5563" s="342" t="s">
        <v>6714</v>
      </c>
      <c r="D5563" s="342" t="s">
        <v>6715</v>
      </c>
      <c r="E5563" s="342" t="s">
        <v>9333</v>
      </c>
      <c r="F5563" s="342" t="s">
        <v>6568</v>
      </c>
      <c r="G5563" s="343">
        <v>9.36</v>
      </c>
      <c r="H5563" s="342" t="s">
        <v>6594</v>
      </c>
      <c r="I5563" s="342" t="s">
        <v>6575</v>
      </c>
      <c r="J5563" s="342" t="s">
        <v>6755</v>
      </c>
      <c r="K5563" s="581" t="s">
        <v>7027</v>
      </c>
      <c r="L5563" s="344" t="s">
        <v>4090</v>
      </c>
      <c r="N5563" s="344" t="s">
        <v>4090</v>
      </c>
      <c r="O5563" s="341" t="s">
        <v>6752</v>
      </c>
    </row>
    <row r="5564" spans="1:15" x14ac:dyDescent="0.2">
      <c r="A5564" s="341" t="s">
        <v>9257</v>
      </c>
      <c r="B5564" s="341" t="s">
        <v>9282</v>
      </c>
      <c r="C5564" s="342" t="s">
        <v>6714</v>
      </c>
      <c r="D5564" s="342" t="s">
        <v>6715</v>
      </c>
      <c r="E5564" s="342" t="s">
        <v>9332</v>
      </c>
      <c r="F5564" s="342" t="s">
        <v>6568</v>
      </c>
      <c r="G5564" s="343">
        <v>7.0950000000000006</v>
      </c>
      <c r="H5564" s="342" t="s">
        <v>6594</v>
      </c>
      <c r="I5564" s="342" t="s">
        <v>6575</v>
      </c>
      <c r="J5564" s="342" t="s">
        <v>6755</v>
      </c>
      <c r="K5564" s="581" t="s">
        <v>8602</v>
      </c>
      <c r="L5564" s="344" t="s">
        <v>4090</v>
      </c>
      <c r="N5564" s="344" t="s">
        <v>4090</v>
      </c>
      <c r="O5564" s="341" t="s">
        <v>6752</v>
      </c>
    </row>
    <row r="5565" spans="1:15" x14ac:dyDescent="0.2">
      <c r="A5565" s="341" t="s">
        <v>9257</v>
      </c>
      <c r="B5565" s="341" t="s">
        <v>9282</v>
      </c>
      <c r="C5565" s="342" t="s">
        <v>6714</v>
      </c>
      <c r="D5565" s="342" t="s">
        <v>6715</v>
      </c>
      <c r="E5565" s="342" t="s">
        <v>9332</v>
      </c>
      <c r="F5565" s="342" t="s">
        <v>6568</v>
      </c>
      <c r="G5565" s="343">
        <v>7.75</v>
      </c>
      <c r="H5565" s="342" t="s">
        <v>6594</v>
      </c>
      <c r="I5565" s="342" t="s">
        <v>6575</v>
      </c>
      <c r="J5565" s="342" t="s">
        <v>6755</v>
      </c>
      <c r="K5565" s="581" t="s">
        <v>8801</v>
      </c>
      <c r="L5565" s="344" t="s">
        <v>4090</v>
      </c>
      <c r="N5565" s="344" t="s">
        <v>4090</v>
      </c>
      <c r="O5565" s="341" t="s">
        <v>6752</v>
      </c>
    </row>
    <row r="5566" spans="1:15" x14ac:dyDescent="0.2">
      <c r="A5566" s="341" t="s">
        <v>9257</v>
      </c>
      <c r="B5566" s="341" t="s">
        <v>9282</v>
      </c>
      <c r="C5566" s="342" t="s">
        <v>6714</v>
      </c>
      <c r="D5566" s="342" t="s">
        <v>6715</v>
      </c>
      <c r="E5566" s="342" t="s">
        <v>9326</v>
      </c>
      <c r="F5566" s="342" t="s">
        <v>6568</v>
      </c>
      <c r="G5566" s="343">
        <v>8.5</v>
      </c>
      <c r="H5566" s="342" t="s">
        <v>6594</v>
      </c>
      <c r="I5566" s="342" t="s">
        <v>6575</v>
      </c>
      <c r="J5566" s="342" t="s">
        <v>6755</v>
      </c>
      <c r="K5566" s="581" t="s">
        <v>8802</v>
      </c>
      <c r="L5566" s="344" t="s">
        <v>4090</v>
      </c>
      <c r="N5566" s="344" t="s">
        <v>4090</v>
      </c>
      <c r="O5566" s="341" t="s">
        <v>6752</v>
      </c>
    </row>
    <row r="5567" spans="1:15" x14ac:dyDescent="0.2">
      <c r="A5567" s="341" t="s">
        <v>9257</v>
      </c>
      <c r="B5567" s="341" t="s">
        <v>9282</v>
      </c>
      <c r="C5567" s="342" t="s">
        <v>6714</v>
      </c>
      <c r="D5567" s="342" t="s">
        <v>6715</v>
      </c>
      <c r="E5567" s="342" t="s">
        <v>9340</v>
      </c>
      <c r="F5567" s="342" t="s">
        <v>6568</v>
      </c>
      <c r="G5567" s="343">
        <v>4.5049999999999999</v>
      </c>
      <c r="H5567" s="342" t="s">
        <v>6594</v>
      </c>
      <c r="I5567" s="342" t="s">
        <v>6575</v>
      </c>
      <c r="J5567" s="342" t="s">
        <v>6755</v>
      </c>
      <c r="K5567" s="581" t="s">
        <v>7048</v>
      </c>
      <c r="L5567" s="344" t="s">
        <v>4090</v>
      </c>
      <c r="N5567" s="344" t="s">
        <v>4090</v>
      </c>
      <c r="O5567" s="341" t="s">
        <v>6752</v>
      </c>
    </row>
    <row r="5568" spans="1:15" x14ac:dyDescent="0.2">
      <c r="A5568" s="341" t="s">
        <v>9257</v>
      </c>
      <c r="B5568" s="341" t="s">
        <v>9282</v>
      </c>
      <c r="C5568" s="342" t="s">
        <v>6714</v>
      </c>
      <c r="D5568" s="342" t="s">
        <v>6715</v>
      </c>
      <c r="E5568" s="342" t="s">
        <v>9320</v>
      </c>
      <c r="F5568" s="342" t="s">
        <v>6568</v>
      </c>
      <c r="G5568" s="343">
        <v>5.65</v>
      </c>
      <c r="H5568" s="342" t="s">
        <v>6594</v>
      </c>
      <c r="I5568" s="342" t="s">
        <v>6575</v>
      </c>
      <c r="J5568" s="342" t="s">
        <v>6755</v>
      </c>
      <c r="K5568" s="581" t="s">
        <v>7048</v>
      </c>
      <c r="L5568" s="344" t="s">
        <v>4090</v>
      </c>
      <c r="N5568" s="344" t="s">
        <v>4090</v>
      </c>
      <c r="O5568" s="341" t="s">
        <v>6752</v>
      </c>
    </row>
    <row r="5569" spans="1:15" x14ac:dyDescent="0.2">
      <c r="A5569" s="341" t="s">
        <v>9257</v>
      </c>
      <c r="B5569" s="341" t="s">
        <v>9282</v>
      </c>
      <c r="C5569" s="342" t="s">
        <v>6714</v>
      </c>
      <c r="D5569" s="342" t="s">
        <v>6715</v>
      </c>
      <c r="E5569" s="342" t="s">
        <v>9322</v>
      </c>
      <c r="F5569" s="342" t="s">
        <v>6568</v>
      </c>
      <c r="G5569" s="343">
        <v>6.3540000000000001</v>
      </c>
      <c r="H5569" s="342" t="s">
        <v>6594</v>
      </c>
      <c r="I5569" s="342" t="s">
        <v>6575</v>
      </c>
      <c r="J5569" s="342" t="s">
        <v>6755</v>
      </c>
      <c r="K5569" s="581" t="s">
        <v>7042</v>
      </c>
      <c r="L5569" s="344" t="s">
        <v>4090</v>
      </c>
      <c r="N5569" s="344" t="s">
        <v>4090</v>
      </c>
      <c r="O5569" s="341" t="s">
        <v>6752</v>
      </c>
    </row>
    <row r="5570" spans="1:15" x14ac:dyDescent="0.2">
      <c r="A5570" s="341" t="s">
        <v>9257</v>
      </c>
      <c r="B5570" s="341" t="s">
        <v>9282</v>
      </c>
      <c r="C5570" s="342" t="s">
        <v>6714</v>
      </c>
      <c r="D5570" s="342" t="s">
        <v>6715</v>
      </c>
      <c r="E5570" s="342" t="s">
        <v>9329</v>
      </c>
      <c r="F5570" s="342" t="s">
        <v>6568</v>
      </c>
      <c r="G5570" s="343">
        <v>6.75</v>
      </c>
      <c r="H5570" s="342" t="s">
        <v>6594</v>
      </c>
      <c r="I5570" s="342" t="s">
        <v>6575</v>
      </c>
      <c r="J5570" s="342" t="s">
        <v>6755</v>
      </c>
      <c r="K5570" s="581" t="s">
        <v>6851</v>
      </c>
      <c r="L5570" s="344" t="s">
        <v>4090</v>
      </c>
      <c r="N5570" s="344" t="s">
        <v>4090</v>
      </c>
      <c r="O5570" s="341" t="s">
        <v>6752</v>
      </c>
    </row>
    <row r="5571" spans="1:15" x14ac:dyDescent="0.2">
      <c r="A5571" s="341" t="s">
        <v>9257</v>
      </c>
      <c r="B5571" s="341" t="s">
        <v>9282</v>
      </c>
      <c r="C5571" s="342" t="s">
        <v>6714</v>
      </c>
      <c r="D5571" s="342" t="s">
        <v>6715</v>
      </c>
      <c r="E5571" s="342" t="s">
        <v>9326</v>
      </c>
      <c r="F5571" s="342" t="s">
        <v>6568</v>
      </c>
      <c r="G5571" s="343">
        <v>4.165</v>
      </c>
      <c r="H5571" s="342" t="s">
        <v>6594</v>
      </c>
      <c r="I5571" s="342" t="s">
        <v>6575</v>
      </c>
      <c r="J5571" s="342" t="s">
        <v>6755</v>
      </c>
      <c r="K5571" s="581" t="s">
        <v>7897</v>
      </c>
      <c r="L5571" s="344" t="s">
        <v>4090</v>
      </c>
      <c r="N5571" s="344" t="s">
        <v>4090</v>
      </c>
      <c r="O5571" s="341" t="s">
        <v>6752</v>
      </c>
    </row>
    <row r="5572" spans="1:15" x14ac:dyDescent="0.2">
      <c r="A5572" s="341" t="s">
        <v>9257</v>
      </c>
      <c r="B5572" s="341" t="s">
        <v>9282</v>
      </c>
      <c r="C5572" s="342" t="s">
        <v>6714</v>
      </c>
      <c r="D5572" s="342" t="s">
        <v>6715</v>
      </c>
      <c r="E5572" s="342" t="s">
        <v>9325</v>
      </c>
      <c r="F5572" s="342" t="s">
        <v>6568</v>
      </c>
      <c r="G5572" s="343">
        <v>7.68</v>
      </c>
      <c r="H5572" s="342" t="s">
        <v>6594</v>
      </c>
      <c r="I5572" s="342" t="s">
        <v>6575</v>
      </c>
      <c r="J5572" s="342" t="s">
        <v>6755</v>
      </c>
      <c r="K5572" s="581" t="s">
        <v>6724</v>
      </c>
      <c r="L5572" s="344" t="s">
        <v>4090</v>
      </c>
      <c r="N5572" s="344" t="s">
        <v>4090</v>
      </c>
      <c r="O5572" s="341" t="s">
        <v>6752</v>
      </c>
    </row>
    <row r="5573" spans="1:15" x14ac:dyDescent="0.2">
      <c r="A5573" s="341" t="s">
        <v>9257</v>
      </c>
      <c r="B5573" s="341" t="s">
        <v>9282</v>
      </c>
      <c r="C5573" s="342" t="s">
        <v>6714</v>
      </c>
      <c r="D5573" s="342" t="s">
        <v>6715</v>
      </c>
      <c r="E5573" s="342" t="s">
        <v>9255</v>
      </c>
      <c r="F5573" s="342" t="s">
        <v>6568</v>
      </c>
      <c r="G5573" s="343">
        <v>5.8650000000000002</v>
      </c>
      <c r="H5573" s="342" t="s">
        <v>6594</v>
      </c>
      <c r="I5573" s="342" t="s">
        <v>6575</v>
      </c>
      <c r="J5573" s="342" t="s">
        <v>6755</v>
      </c>
      <c r="K5573" s="581" t="s">
        <v>6933</v>
      </c>
      <c r="L5573" s="344" t="s">
        <v>4090</v>
      </c>
      <c r="N5573" s="344" t="s">
        <v>4090</v>
      </c>
      <c r="O5573" s="341" t="s">
        <v>6752</v>
      </c>
    </row>
    <row r="5574" spans="1:15" x14ac:dyDescent="0.2">
      <c r="A5574" s="341" t="s">
        <v>9257</v>
      </c>
      <c r="B5574" s="341" t="s">
        <v>9282</v>
      </c>
      <c r="C5574" s="342" t="s">
        <v>6714</v>
      </c>
      <c r="D5574" s="342" t="s">
        <v>6715</v>
      </c>
      <c r="E5574" s="342" t="s">
        <v>9333</v>
      </c>
      <c r="F5574" s="342" t="s">
        <v>6568</v>
      </c>
      <c r="G5574" s="343">
        <v>5.1450000000000005</v>
      </c>
      <c r="H5574" s="342" t="s">
        <v>6594</v>
      </c>
      <c r="I5574" s="342" t="s">
        <v>6575</v>
      </c>
      <c r="J5574" s="342" t="s">
        <v>6755</v>
      </c>
      <c r="K5574" s="581" t="s">
        <v>6945</v>
      </c>
      <c r="L5574" s="344" t="s">
        <v>4090</v>
      </c>
      <c r="N5574" s="344" t="s">
        <v>4090</v>
      </c>
      <c r="O5574" s="341" t="s">
        <v>6752</v>
      </c>
    </row>
    <row r="5575" spans="1:15" x14ac:dyDescent="0.2">
      <c r="A5575" s="341" t="s">
        <v>9257</v>
      </c>
      <c r="B5575" s="341" t="s">
        <v>9282</v>
      </c>
      <c r="C5575" s="342" t="s">
        <v>6714</v>
      </c>
      <c r="D5575" s="342" t="s">
        <v>6715</v>
      </c>
      <c r="E5575" s="342" t="s">
        <v>9325</v>
      </c>
      <c r="F5575" s="342" t="s">
        <v>6568</v>
      </c>
      <c r="G5575" s="343">
        <v>9.36</v>
      </c>
      <c r="H5575" s="342" t="s">
        <v>6594</v>
      </c>
      <c r="I5575" s="342" t="s">
        <v>6575</v>
      </c>
      <c r="J5575" s="342" t="s">
        <v>6755</v>
      </c>
      <c r="K5575" s="581" t="s">
        <v>7496</v>
      </c>
      <c r="L5575" s="344" t="s">
        <v>4090</v>
      </c>
      <c r="N5575" s="344" t="s">
        <v>4090</v>
      </c>
      <c r="O5575" s="341" t="s">
        <v>6752</v>
      </c>
    </row>
    <row r="5576" spans="1:15" x14ac:dyDescent="0.2">
      <c r="A5576" s="341" t="s">
        <v>9257</v>
      </c>
      <c r="B5576" s="341" t="s">
        <v>9282</v>
      </c>
      <c r="C5576" s="342" t="s">
        <v>6876</v>
      </c>
      <c r="D5576" s="342" t="s">
        <v>6715</v>
      </c>
      <c r="E5576" s="342" t="s">
        <v>9337</v>
      </c>
      <c r="F5576" s="342" t="s">
        <v>6568</v>
      </c>
      <c r="G5576" s="343">
        <v>5.72</v>
      </c>
      <c r="H5576" s="342" t="s">
        <v>6594</v>
      </c>
      <c r="I5576" s="342" t="s">
        <v>6575</v>
      </c>
      <c r="J5576" s="342" t="s">
        <v>6755</v>
      </c>
      <c r="K5576" s="581" t="s">
        <v>8803</v>
      </c>
      <c r="L5576" s="344" t="s">
        <v>4090</v>
      </c>
      <c r="N5576" s="344" t="s">
        <v>4090</v>
      </c>
      <c r="O5576" s="341" t="s">
        <v>6766</v>
      </c>
    </row>
    <row r="5577" spans="1:15" x14ac:dyDescent="0.2">
      <c r="A5577" s="341" t="s">
        <v>9257</v>
      </c>
      <c r="B5577" s="341" t="s">
        <v>9282</v>
      </c>
      <c r="C5577" s="342" t="s">
        <v>6876</v>
      </c>
      <c r="D5577" s="342" t="s">
        <v>6715</v>
      </c>
      <c r="E5577" s="342" t="s">
        <v>9324</v>
      </c>
      <c r="F5577" s="342" t="s">
        <v>6568</v>
      </c>
      <c r="G5577" s="343">
        <v>7.11</v>
      </c>
      <c r="H5577" s="342" t="s">
        <v>6594</v>
      </c>
      <c r="I5577" s="342" t="s">
        <v>6575</v>
      </c>
      <c r="J5577" s="342" t="s">
        <v>6755</v>
      </c>
      <c r="K5577" s="581" t="s">
        <v>7667</v>
      </c>
      <c r="L5577" s="344" t="s">
        <v>4090</v>
      </c>
      <c r="N5577" s="344" t="s">
        <v>4090</v>
      </c>
      <c r="O5577" s="341" t="s">
        <v>6752</v>
      </c>
    </row>
    <row r="5578" spans="1:15" x14ac:dyDescent="0.2">
      <c r="A5578" s="341" t="s">
        <v>9257</v>
      </c>
      <c r="B5578" s="341" t="s">
        <v>9282</v>
      </c>
      <c r="C5578" s="342" t="s">
        <v>6881</v>
      </c>
      <c r="D5578" s="342" t="s">
        <v>6715</v>
      </c>
      <c r="E5578" s="342" t="s">
        <v>9319</v>
      </c>
      <c r="F5578" s="342" t="s">
        <v>6568</v>
      </c>
      <c r="G5578" s="343">
        <v>8.36</v>
      </c>
      <c r="H5578" s="342" t="s">
        <v>6594</v>
      </c>
      <c r="I5578" s="342" t="s">
        <v>6575</v>
      </c>
      <c r="J5578" s="342" t="s">
        <v>6755</v>
      </c>
      <c r="K5578" s="581" t="s">
        <v>7036</v>
      </c>
      <c r="L5578" s="344" t="s">
        <v>4090</v>
      </c>
      <c r="N5578" s="344" t="s">
        <v>4090</v>
      </c>
      <c r="O5578" s="341" t="s">
        <v>6752</v>
      </c>
    </row>
    <row r="5579" spans="1:15" x14ac:dyDescent="0.2">
      <c r="A5579" s="341" t="s">
        <v>9257</v>
      </c>
      <c r="B5579" s="341" t="s">
        <v>9282</v>
      </c>
      <c r="C5579" s="342" t="s">
        <v>6876</v>
      </c>
      <c r="D5579" s="342" t="s">
        <v>6715</v>
      </c>
      <c r="E5579" s="342" t="s">
        <v>9322</v>
      </c>
      <c r="F5579" s="342" t="s">
        <v>6568</v>
      </c>
      <c r="G5579" s="343">
        <v>27.17</v>
      </c>
      <c r="H5579" s="342" t="s">
        <v>6594</v>
      </c>
      <c r="I5579" s="342" t="s">
        <v>6575</v>
      </c>
      <c r="J5579" s="342" t="s">
        <v>6755</v>
      </c>
      <c r="K5579" s="581" t="s">
        <v>7997</v>
      </c>
      <c r="L5579" s="344" t="s">
        <v>4090</v>
      </c>
      <c r="N5579" s="344" t="s">
        <v>4090</v>
      </c>
      <c r="O5579" s="341">
        <v>0</v>
      </c>
    </row>
    <row r="5580" spans="1:15" x14ac:dyDescent="0.2">
      <c r="A5580" s="341" t="s">
        <v>9257</v>
      </c>
      <c r="B5580" s="341" t="s">
        <v>9282</v>
      </c>
      <c r="C5580" s="342" t="s">
        <v>6879</v>
      </c>
      <c r="D5580" s="342" t="s">
        <v>6715</v>
      </c>
      <c r="E5580" s="342" t="s">
        <v>9322</v>
      </c>
      <c r="F5580" s="342" t="s">
        <v>6568</v>
      </c>
      <c r="G5580" s="343">
        <v>9.8800000000000008</v>
      </c>
      <c r="H5580" s="342" t="s">
        <v>6594</v>
      </c>
      <c r="I5580" s="342" t="s">
        <v>6575</v>
      </c>
      <c r="J5580" s="342" t="s">
        <v>6755</v>
      </c>
      <c r="K5580" s="581" t="s">
        <v>8803</v>
      </c>
      <c r="L5580" s="344" t="s">
        <v>4090</v>
      </c>
      <c r="N5580" s="344" t="s">
        <v>4090</v>
      </c>
      <c r="O5580" s="341" t="s">
        <v>6766</v>
      </c>
    </row>
    <row r="5581" spans="1:15" x14ac:dyDescent="0.2">
      <c r="A5581" s="341" t="s">
        <v>9257</v>
      </c>
      <c r="B5581" s="341" t="s">
        <v>9282</v>
      </c>
      <c r="C5581" s="342" t="s">
        <v>6881</v>
      </c>
      <c r="D5581" s="342" t="s">
        <v>6715</v>
      </c>
      <c r="E5581" s="342" t="s">
        <v>9334</v>
      </c>
      <c r="F5581" s="342" t="s">
        <v>6568</v>
      </c>
      <c r="G5581" s="343">
        <v>3.8250000000000002</v>
      </c>
      <c r="H5581" s="342" t="s">
        <v>6594</v>
      </c>
      <c r="I5581" s="342" t="s">
        <v>6575</v>
      </c>
      <c r="J5581" s="342" t="s">
        <v>6755</v>
      </c>
      <c r="K5581" s="581" t="s">
        <v>7048</v>
      </c>
      <c r="L5581" s="344" t="s">
        <v>4090</v>
      </c>
      <c r="N5581" s="344" t="s">
        <v>4090</v>
      </c>
      <c r="O5581" s="341" t="s">
        <v>6766</v>
      </c>
    </row>
    <row r="5582" spans="1:15" x14ac:dyDescent="0.2">
      <c r="A5582" s="341" t="s">
        <v>9257</v>
      </c>
      <c r="B5582" s="341" t="s">
        <v>9282</v>
      </c>
      <c r="C5582" s="342" t="s">
        <v>6876</v>
      </c>
      <c r="D5582" s="342" t="s">
        <v>6715</v>
      </c>
      <c r="E5582" s="342" t="s">
        <v>9333</v>
      </c>
      <c r="F5582" s="342" t="s">
        <v>6568</v>
      </c>
      <c r="G5582" s="343">
        <v>7.5950000000000006</v>
      </c>
      <c r="H5582" s="342" t="s">
        <v>6594</v>
      </c>
      <c r="I5582" s="342" t="s">
        <v>6575</v>
      </c>
      <c r="J5582" s="342" t="s">
        <v>6755</v>
      </c>
      <c r="K5582" s="581" t="s">
        <v>7051</v>
      </c>
      <c r="L5582" s="344" t="s">
        <v>4090</v>
      </c>
      <c r="N5582" s="344" t="s">
        <v>4090</v>
      </c>
      <c r="O5582" s="341" t="s">
        <v>6752</v>
      </c>
    </row>
    <row r="5583" spans="1:15" x14ac:dyDescent="0.2">
      <c r="A5583" s="341" t="s">
        <v>9257</v>
      </c>
      <c r="B5583" s="341" t="s">
        <v>9282</v>
      </c>
      <c r="C5583" s="342" t="s">
        <v>6881</v>
      </c>
      <c r="D5583" s="342" t="s">
        <v>6715</v>
      </c>
      <c r="E5583" s="342" t="s">
        <v>9338</v>
      </c>
      <c r="F5583" s="342" t="s">
        <v>6568</v>
      </c>
      <c r="G5583" s="343">
        <v>4.8450000000000006</v>
      </c>
      <c r="H5583" s="342" t="s">
        <v>6594</v>
      </c>
      <c r="I5583" s="342" t="s">
        <v>6575</v>
      </c>
      <c r="J5583" s="342" t="s">
        <v>6755</v>
      </c>
      <c r="K5583" s="581" t="s">
        <v>7113</v>
      </c>
      <c r="L5583" s="344" t="s">
        <v>4090</v>
      </c>
      <c r="N5583" s="344" t="s">
        <v>4090</v>
      </c>
      <c r="O5583" s="341" t="s">
        <v>6752</v>
      </c>
    </row>
    <row r="5584" spans="1:15" x14ac:dyDescent="0.2">
      <c r="A5584" s="341" t="s">
        <v>9257</v>
      </c>
      <c r="B5584" s="341" t="s">
        <v>9282</v>
      </c>
      <c r="C5584" s="342" t="s">
        <v>6881</v>
      </c>
      <c r="D5584" s="342" t="s">
        <v>6715</v>
      </c>
      <c r="E5584" s="342" t="s">
        <v>9321</v>
      </c>
      <c r="F5584" s="342" t="s">
        <v>6568</v>
      </c>
      <c r="G5584" s="343">
        <v>6.125</v>
      </c>
      <c r="H5584" s="342" t="s">
        <v>6594</v>
      </c>
      <c r="I5584" s="342" t="s">
        <v>6575</v>
      </c>
      <c r="J5584" s="342" t="s">
        <v>6755</v>
      </c>
      <c r="K5584" s="581" t="s">
        <v>8804</v>
      </c>
      <c r="L5584" s="344" t="s">
        <v>4090</v>
      </c>
      <c r="N5584" s="344" t="s">
        <v>4090</v>
      </c>
      <c r="O5584" s="341" t="s">
        <v>6766</v>
      </c>
    </row>
    <row r="5585" spans="1:15" x14ac:dyDescent="0.2">
      <c r="A5585" s="341" t="s">
        <v>9257</v>
      </c>
      <c r="B5585" s="341" t="s">
        <v>9282</v>
      </c>
      <c r="C5585" s="342" t="s">
        <v>8705</v>
      </c>
      <c r="D5585" s="342" t="s">
        <v>6715</v>
      </c>
      <c r="E5585" s="342" t="s">
        <v>9339</v>
      </c>
      <c r="F5585" s="342" t="s">
        <v>6568</v>
      </c>
      <c r="G5585" s="343">
        <v>4.3</v>
      </c>
      <c r="H5585" s="342" t="s">
        <v>6594</v>
      </c>
      <c r="I5585" s="342" t="s">
        <v>6575</v>
      </c>
      <c r="J5585" s="342" t="s">
        <v>6755</v>
      </c>
      <c r="K5585" s="581" t="s">
        <v>8805</v>
      </c>
      <c r="L5585" s="344" t="s">
        <v>4090</v>
      </c>
      <c r="N5585" s="344" t="s">
        <v>4090</v>
      </c>
      <c r="O5585" s="341" t="s">
        <v>6752</v>
      </c>
    </row>
    <row r="5586" spans="1:15" x14ac:dyDescent="0.2">
      <c r="A5586" s="341" t="s">
        <v>9257</v>
      </c>
      <c r="B5586" s="341" t="s">
        <v>9282</v>
      </c>
      <c r="C5586" s="342" t="s">
        <v>6714</v>
      </c>
      <c r="D5586" s="342" t="s">
        <v>6715</v>
      </c>
      <c r="E5586" s="342" t="s">
        <v>9255</v>
      </c>
      <c r="F5586" s="342" t="s">
        <v>6568</v>
      </c>
      <c r="G5586" s="343">
        <v>9.9450000000000003</v>
      </c>
      <c r="H5586" s="342" t="s">
        <v>6594</v>
      </c>
      <c r="I5586" s="342" t="s">
        <v>6575</v>
      </c>
      <c r="J5586" s="342" t="s">
        <v>6755</v>
      </c>
      <c r="K5586" s="581" t="s">
        <v>8462</v>
      </c>
      <c r="L5586" s="344" t="s">
        <v>4090</v>
      </c>
      <c r="N5586" s="344" t="s">
        <v>4090</v>
      </c>
      <c r="O5586" s="341" t="s">
        <v>6752</v>
      </c>
    </row>
    <row r="5587" spans="1:15" x14ac:dyDescent="0.2">
      <c r="A5587" s="341" t="s">
        <v>9257</v>
      </c>
      <c r="B5587" s="341" t="s">
        <v>9282</v>
      </c>
      <c r="C5587" s="342" t="s">
        <v>8705</v>
      </c>
      <c r="D5587" s="342" t="s">
        <v>6715</v>
      </c>
      <c r="E5587" s="342" t="s">
        <v>9342</v>
      </c>
      <c r="F5587" s="342" t="s">
        <v>6568</v>
      </c>
      <c r="G5587" s="343">
        <v>8</v>
      </c>
      <c r="H5587" s="342" t="s">
        <v>6594</v>
      </c>
      <c r="I5587" s="342" t="s">
        <v>6575</v>
      </c>
      <c r="J5587" s="342" t="s">
        <v>6755</v>
      </c>
      <c r="K5587" s="581" t="s">
        <v>7967</v>
      </c>
      <c r="L5587" s="344" t="s">
        <v>4090</v>
      </c>
      <c r="N5587" s="344" t="s">
        <v>4090</v>
      </c>
      <c r="O5587" s="341" t="s">
        <v>6766</v>
      </c>
    </row>
    <row r="5588" spans="1:15" x14ac:dyDescent="0.2">
      <c r="A5588" s="341" t="s">
        <v>9257</v>
      </c>
      <c r="B5588" s="341" t="s">
        <v>9282</v>
      </c>
      <c r="C5588" s="342" t="s">
        <v>8705</v>
      </c>
      <c r="D5588" s="342" t="s">
        <v>6715</v>
      </c>
      <c r="E5588" s="342" t="s">
        <v>9320</v>
      </c>
      <c r="F5588" s="342" t="s">
        <v>6568</v>
      </c>
      <c r="G5588" s="343">
        <v>9.89</v>
      </c>
      <c r="H5588" s="342" t="s">
        <v>6594</v>
      </c>
      <c r="I5588" s="342" t="s">
        <v>6575</v>
      </c>
      <c r="J5588" s="342" t="s">
        <v>6755</v>
      </c>
      <c r="K5588" s="581" t="s">
        <v>7075</v>
      </c>
      <c r="L5588" s="344" t="s">
        <v>4090</v>
      </c>
      <c r="N5588" s="344" t="s">
        <v>4090</v>
      </c>
      <c r="O5588" s="341" t="s">
        <v>6752</v>
      </c>
    </row>
    <row r="5589" spans="1:15" x14ac:dyDescent="0.2">
      <c r="A5589" s="341" t="s">
        <v>9257</v>
      </c>
      <c r="B5589" s="341" t="s">
        <v>9282</v>
      </c>
      <c r="C5589" s="342" t="s">
        <v>6879</v>
      </c>
      <c r="D5589" s="342" t="s">
        <v>6715</v>
      </c>
      <c r="E5589" s="342" t="s">
        <v>9255</v>
      </c>
      <c r="F5589" s="342" t="s">
        <v>6568</v>
      </c>
      <c r="G5589" s="343">
        <v>5</v>
      </c>
      <c r="H5589" s="342" t="s">
        <v>6594</v>
      </c>
      <c r="I5589" s="342" t="s">
        <v>6575</v>
      </c>
      <c r="J5589" s="342" t="s">
        <v>6755</v>
      </c>
      <c r="K5589" s="581" t="s">
        <v>9254</v>
      </c>
      <c r="L5589" s="344" t="s">
        <v>4090</v>
      </c>
      <c r="M5589" s="345" t="s">
        <v>7699</v>
      </c>
      <c r="N5589" s="344" t="s">
        <v>4090</v>
      </c>
      <c r="O5589" s="341" t="s">
        <v>6766</v>
      </c>
    </row>
    <row r="5590" spans="1:15" x14ac:dyDescent="0.2">
      <c r="A5590" s="341" t="s">
        <v>9257</v>
      </c>
      <c r="B5590" s="341" t="s">
        <v>9282</v>
      </c>
      <c r="C5590" s="342" t="s">
        <v>6879</v>
      </c>
      <c r="D5590" s="342" t="s">
        <v>6715</v>
      </c>
      <c r="E5590" s="342" t="s">
        <v>9326</v>
      </c>
      <c r="F5590" s="342" t="s">
        <v>6568</v>
      </c>
      <c r="G5590" s="343">
        <v>6.8900000000000006</v>
      </c>
      <c r="H5590" s="342" t="s">
        <v>6594</v>
      </c>
      <c r="I5590" s="342" t="s">
        <v>6575</v>
      </c>
      <c r="J5590" s="342" t="s">
        <v>6755</v>
      </c>
      <c r="K5590" s="581" t="s">
        <v>8806</v>
      </c>
      <c r="L5590" s="344" t="s">
        <v>4090</v>
      </c>
      <c r="N5590" s="344" t="s">
        <v>4090</v>
      </c>
      <c r="O5590" s="341" t="s">
        <v>6766</v>
      </c>
    </row>
    <row r="5591" spans="1:15" x14ac:dyDescent="0.2">
      <c r="A5591" s="341" t="s">
        <v>9257</v>
      </c>
      <c r="B5591" s="341" t="s">
        <v>9282</v>
      </c>
      <c r="C5591" s="342" t="s">
        <v>6879</v>
      </c>
      <c r="D5591" s="342" t="s">
        <v>6715</v>
      </c>
      <c r="E5591" s="342" t="s">
        <v>9326</v>
      </c>
      <c r="F5591" s="342" t="s">
        <v>6568</v>
      </c>
      <c r="G5591" s="343">
        <v>6.8900000000000006</v>
      </c>
      <c r="H5591" s="342" t="s">
        <v>6594</v>
      </c>
      <c r="I5591" s="342" t="s">
        <v>6575</v>
      </c>
      <c r="J5591" s="342" t="s">
        <v>6755</v>
      </c>
      <c r="K5591" s="581" t="s">
        <v>7692</v>
      </c>
      <c r="L5591" s="344" t="s">
        <v>4090</v>
      </c>
      <c r="N5591" s="344" t="s">
        <v>4090</v>
      </c>
      <c r="O5591" s="341" t="s">
        <v>6766</v>
      </c>
    </row>
    <row r="5592" spans="1:15" x14ac:dyDescent="0.2">
      <c r="A5592" s="341" t="s">
        <v>9257</v>
      </c>
      <c r="B5592" s="341" t="s">
        <v>9282</v>
      </c>
      <c r="C5592" s="342" t="s">
        <v>6714</v>
      </c>
      <c r="D5592" s="342" t="s">
        <v>6715</v>
      </c>
      <c r="E5592" s="342" t="s">
        <v>9322</v>
      </c>
      <c r="F5592" s="342" t="s">
        <v>6568</v>
      </c>
      <c r="G5592" s="343">
        <v>10.8</v>
      </c>
      <c r="H5592" s="342" t="s">
        <v>6594</v>
      </c>
      <c r="I5592" s="342" t="s">
        <v>6575</v>
      </c>
      <c r="J5592" s="342" t="s">
        <v>6755</v>
      </c>
      <c r="K5592" s="581" t="s">
        <v>6782</v>
      </c>
      <c r="L5592" s="344" t="s">
        <v>4090</v>
      </c>
      <c r="N5592" s="344" t="s">
        <v>4090</v>
      </c>
      <c r="O5592" s="341">
        <v>0</v>
      </c>
    </row>
    <row r="5593" spans="1:15" x14ac:dyDescent="0.2">
      <c r="A5593" s="341" t="s">
        <v>9257</v>
      </c>
      <c r="B5593" s="341" t="s">
        <v>9282</v>
      </c>
      <c r="C5593" s="342" t="s">
        <v>6879</v>
      </c>
      <c r="D5593" s="342" t="s">
        <v>6715</v>
      </c>
      <c r="E5593" s="342" t="s">
        <v>9325</v>
      </c>
      <c r="F5593" s="342" t="s">
        <v>6568</v>
      </c>
      <c r="G5593" s="343">
        <v>5.36</v>
      </c>
      <c r="H5593" s="342" t="s">
        <v>6594</v>
      </c>
      <c r="I5593" s="342" t="s">
        <v>6575</v>
      </c>
      <c r="J5593" s="342" t="s">
        <v>6755</v>
      </c>
      <c r="K5593" s="581" t="s">
        <v>8807</v>
      </c>
      <c r="L5593" s="344" t="s">
        <v>4090</v>
      </c>
      <c r="N5593" s="344" t="s">
        <v>4090</v>
      </c>
      <c r="O5593" s="341" t="s">
        <v>6766</v>
      </c>
    </row>
    <row r="5594" spans="1:15" x14ac:dyDescent="0.2">
      <c r="A5594" s="341" t="s">
        <v>9257</v>
      </c>
      <c r="B5594" s="341" t="s">
        <v>9282</v>
      </c>
      <c r="C5594" s="342" t="s">
        <v>6879</v>
      </c>
      <c r="D5594" s="342" t="s">
        <v>6715</v>
      </c>
      <c r="E5594" s="342" t="s">
        <v>9325</v>
      </c>
      <c r="F5594" s="342" t="s">
        <v>6568</v>
      </c>
      <c r="G5594" s="343">
        <v>6.63</v>
      </c>
      <c r="H5594" s="342" t="s">
        <v>6594</v>
      </c>
      <c r="I5594" s="342" t="s">
        <v>6575</v>
      </c>
      <c r="J5594" s="342" t="s">
        <v>6755</v>
      </c>
      <c r="K5594" s="581" t="s">
        <v>8638</v>
      </c>
      <c r="L5594" s="344" t="s">
        <v>4090</v>
      </c>
      <c r="N5594" s="344" t="s">
        <v>4090</v>
      </c>
      <c r="O5594" s="341" t="s">
        <v>6766</v>
      </c>
    </row>
    <row r="5595" spans="1:15" x14ac:dyDescent="0.2">
      <c r="A5595" s="341" t="s">
        <v>9257</v>
      </c>
      <c r="B5595" s="341" t="s">
        <v>9282</v>
      </c>
      <c r="C5595" s="342" t="s">
        <v>6881</v>
      </c>
      <c r="D5595" s="342" t="s">
        <v>6715</v>
      </c>
      <c r="E5595" s="342" t="s">
        <v>9255</v>
      </c>
      <c r="F5595" s="342" t="s">
        <v>6568</v>
      </c>
      <c r="G5595" s="343">
        <v>9.8800000000000008</v>
      </c>
      <c r="H5595" s="342" t="s">
        <v>6594</v>
      </c>
      <c r="I5595" s="342" t="s">
        <v>6575</v>
      </c>
      <c r="J5595" s="342" t="s">
        <v>6755</v>
      </c>
      <c r="K5595" s="581" t="s">
        <v>8808</v>
      </c>
      <c r="L5595" s="344" t="s">
        <v>4090</v>
      </c>
      <c r="N5595" s="344" t="s">
        <v>4090</v>
      </c>
      <c r="O5595" s="341" t="s">
        <v>6766</v>
      </c>
    </row>
    <row r="5596" spans="1:15" x14ac:dyDescent="0.2">
      <c r="A5596" s="341" t="s">
        <v>9257</v>
      </c>
      <c r="B5596" s="341" t="s">
        <v>9282</v>
      </c>
      <c r="C5596" s="342" t="s">
        <v>8705</v>
      </c>
      <c r="D5596" s="342" t="s">
        <v>6715</v>
      </c>
      <c r="E5596" s="342" t="s">
        <v>9325</v>
      </c>
      <c r="F5596" s="342" t="s">
        <v>6568</v>
      </c>
      <c r="G5596" s="343">
        <v>8.16</v>
      </c>
      <c r="H5596" s="342" t="s">
        <v>6594</v>
      </c>
      <c r="I5596" s="342" t="s">
        <v>6575</v>
      </c>
      <c r="J5596" s="342" t="s">
        <v>6755</v>
      </c>
      <c r="K5596" s="581" t="s">
        <v>7128</v>
      </c>
      <c r="L5596" s="344" t="s">
        <v>4090</v>
      </c>
      <c r="N5596" s="344" t="s">
        <v>4090</v>
      </c>
      <c r="O5596" s="341">
        <v>0</v>
      </c>
    </row>
    <row r="5597" spans="1:15" x14ac:dyDescent="0.2">
      <c r="A5597" s="341" t="s">
        <v>9257</v>
      </c>
      <c r="B5597" s="341" t="s">
        <v>9282</v>
      </c>
      <c r="C5597" s="342" t="s">
        <v>8705</v>
      </c>
      <c r="D5597" s="342" t="s">
        <v>6715</v>
      </c>
      <c r="E5597" s="342" t="s">
        <v>9323</v>
      </c>
      <c r="F5597" s="342" t="s">
        <v>6568</v>
      </c>
      <c r="G5597" s="343">
        <v>8.1</v>
      </c>
      <c r="H5597" s="342" t="s">
        <v>6594</v>
      </c>
      <c r="I5597" s="342" t="s">
        <v>6575</v>
      </c>
      <c r="J5597" s="342" t="s">
        <v>6755</v>
      </c>
      <c r="K5597" s="581" t="s">
        <v>8809</v>
      </c>
      <c r="L5597" s="344" t="s">
        <v>4090</v>
      </c>
      <c r="N5597" s="344" t="s">
        <v>4090</v>
      </c>
      <c r="O5597" s="341" t="s">
        <v>6752</v>
      </c>
    </row>
    <row r="5598" spans="1:15" x14ac:dyDescent="0.2">
      <c r="A5598" s="341" t="s">
        <v>9257</v>
      </c>
      <c r="B5598" s="341" t="s">
        <v>9282</v>
      </c>
      <c r="C5598" s="342" t="s">
        <v>8705</v>
      </c>
      <c r="D5598" s="342" t="s">
        <v>6715</v>
      </c>
      <c r="E5598" s="342" t="s">
        <v>9322</v>
      </c>
      <c r="F5598" s="342" t="s">
        <v>6568</v>
      </c>
      <c r="G5598" s="343">
        <v>8.5500000000000007</v>
      </c>
      <c r="H5598" s="342" t="s">
        <v>6594</v>
      </c>
      <c r="I5598" s="342" t="s">
        <v>6575</v>
      </c>
      <c r="J5598" s="342" t="s">
        <v>6755</v>
      </c>
      <c r="K5598" s="581" t="s">
        <v>6765</v>
      </c>
      <c r="L5598" s="344" t="s">
        <v>4090</v>
      </c>
      <c r="N5598" s="344" t="s">
        <v>4090</v>
      </c>
      <c r="O5598" s="341">
        <v>0</v>
      </c>
    </row>
    <row r="5599" spans="1:15" x14ac:dyDescent="0.2">
      <c r="A5599" s="341" t="s">
        <v>9257</v>
      </c>
      <c r="B5599" s="341" t="s">
        <v>9282</v>
      </c>
      <c r="C5599" s="342" t="s">
        <v>8705</v>
      </c>
      <c r="D5599" s="342" t="s">
        <v>6715</v>
      </c>
      <c r="E5599" s="342" t="s">
        <v>9322</v>
      </c>
      <c r="F5599" s="342" t="s">
        <v>6568</v>
      </c>
      <c r="G5599" s="343">
        <v>2.9040000000000004</v>
      </c>
      <c r="H5599" s="342" t="s">
        <v>6594</v>
      </c>
      <c r="I5599" s="342" t="s">
        <v>6575</v>
      </c>
      <c r="J5599" s="342" t="s">
        <v>6755</v>
      </c>
      <c r="K5599" s="581" t="s">
        <v>8798</v>
      </c>
      <c r="L5599" s="344" t="s">
        <v>4090</v>
      </c>
      <c r="N5599" s="344" t="s">
        <v>4090</v>
      </c>
      <c r="O5599" s="341" t="s">
        <v>6752</v>
      </c>
    </row>
    <row r="5600" spans="1:15" x14ac:dyDescent="0.2">
      <c r="A5600" s="341" t="s">
        <v>9257</v>
      </c>
      <c r="B5600" s="341" t="s">
        <v>9282</v>
      </c>
      <c r="C5600" s="342" t="s">
        <v>8705</v>
      </c>
      <c r="D5600" s="342" t="s">
        <v>6715</v>
      </c>
      <c r="E5600" s="342" t="s">
        <v>9322</v>
      </c>
      <c r="F5600" s="342" t="s">
        <v>6568</v>
      </c>
      <c r="G5600" s="343">
        <v>3.6</v>
      </c>
      <c r="H5600" s="342" t="s">
        <v>6594</v>
      </c>
      <c r="I5600" s="342" t="s">
        <v>6575</v>
      </c>
      <c r="J5600" s="342" t="s">
        <v>6755</v>
      </c>
      <c r="K5600" s="581" t="s">
        <v>7449</v>
      </c>
      <c r="L5600" s="344" t="s">
        <v>4090</v>
      </c>
      <c r="N5600" s="344" t="s">
        <v>4090</v>
      </c>
      <c r="O5600" s="341">
        <v>0</v>
      </c>
    </row>
    <row r="5601" spans="1:15" x14ac:dyDescent="0.2">
      <c r="A5601" s="341" t="s">
        <v>9257</v>
      </c>
      <c r="B5601" s="341" t="s">
        <v>9282</v>
      </c>
      <c r="C5601" s="342" t="s">
        <v>8705</v>
      </c>
      <c r="D5601" s="342" t="s">
        <v>6715</v>
      </c>
      <c r="E5601" s="342" t="s">
        <v>9334</v>
      </c>
      <c r="F5601" s="342" t="s">
        <v>6568</v>
      </c>
      <c r="G5601" s="343">
        <v>6.44</v>
      </c>
      <c r="H5601" s="342" t="s">
        <v>6594</v>
      </c>
      <c r="I5601" s="342" t="s">
        <v>6575</v>
      </c>
      <c r="J5601" s="342" t="s">
        <v>6755</v>
      </c>
      <c r="K5601" s="581" t="s">
        <v>7436</v>
      </c>
      <c r="L5601" s="344" t="s">
        <v>4090</v>
      </c>
      <c r="N5601" s="344" t="s">
        <v>4090</v>
      </c>
      <c r="O5601" s="341" t="s">
        <v>6766</v>
      </c>
    </row>
    <row r="5602" spans="1:15" x14ac:dyDescent="0.2">
      <c r="A5602" s="341" t="s">
        <v>9257</v>
      </c>
      <c r="B5602" s="341" t="s">
        <v>9282</v>
      </c>
      <c r="C5602" s="342" t="s">
        <v>8705</v>
      </c>
      <c r="D5602" s="342" t="s">
        <v>6715</v>
      </c>
      <c r="E5602" s="342" t="s">
        <v>9334</v>
      </c>
      <c r="F5602" s="342" t="s">
        <v>6568</v>
      </c>
      <c r="G5602" s="343">
        <v>3.04</v>
      </c>
      <c r="H5602" s="342" t="s">
        <v>6594</v>
      </c>
      <c r="I5602" s="342" t="s">
        <v>6575</v>
      </c>
      <c r="J5602" s="342" t="s">
        <v>6755</v>
      </c>
      <c r="K5602" s="581" t="s">
        <v>7103</v>
      </c>
      <c r="L5602" s="344" t="s">
        <v>4090</v>
      </c>
      <c r="N5602" s="344" t="s">
        <v>4090</v>
      </c>
      <c r="O5602" s="341">
        <v>0</v>
      </c>
    </row>
    <row r="5603" spans="1:15" x14ac:dyDescent="0.2">
      <c r="A5603" s="341" t="s">
        <v>9257</v>
      </c>
      <c r="B5603" s="341" t="s">
        <v>9282</v>
      </c>
      <c r="C5603" s="342" t="s">
        <v>8705</v>
      </c>
      <c r="D5603" s="342" t="s">
        <v>6715</v>
      </c>
      <c r="E5603" s="342" t="s">
        <v>9334</v>
      </c>
      <c r="F5603" s="342" t="s">
        <v>6568</v>
      </c>
      <c r="G5603" s="343">
        <v>7.7700000000000005</v>
      </c>
      <c r="H5603" s="342" t="s">
        <v>6594</v>
      </c>
      <c r="I5603" s="342" t="s">
        <v>6575</v>
      </c>
      <c r="J5603" s="342" t="s">
        <v>6755</v>
      </c>
      <c r="K5603" s="581" t="s">
        <v>6975</v>
      </c>
      <c r="L5603" s="344" t="s">
        <v>4090</v>
      </c>
      <c r="N5603" s="344" t="s">
        <v>4090</v>
      </c>
      <c r="O5603" s="341">
        <v>0</v>
      </c>
    </row>
    <row r="5604" spans="1:15" x14ac:dyDescent="0.2">
      <c r="A5604" s="341" t="s">
        <v>9257</v>
      </c>
      <c r="B5604" s="341" t="s">
        <v>9282</v>
      </c>
      <c r="C5604" s="342" t="s">
        <v>8705</v>
      </c>
      <c r="D5604" s="342" t="s">
        <v>6715</v>
      </c>
      <c r="E5604" s="342" t="s">
        <v>9322</v>
      </c>
      <c r="F5604" s="342" t="s">
        <v>6568</v>
      </c>
      <c r="G5604" s="343">
        <v>40</v>
      </c>
      <c r="H5604" s="342" t="s">
        <v>6594</v>
      </c>
      <c r="I5604" s="342" t="s">
        <v>6575</v>
      </c>
      <c r="J5604" s="342" t="s">
        <v>6755</v>
      </c>
      <c r="K5604" s="581" t="s">
        <v>8810</v>
      </c>
      <c r="L5604" s="344" t="s">
        <v>4090</v>
      </c>
      <c r="N5604" s="344" t="s">
        <v>4090</v>
      </c>
      <c r="O5604" s="341" t="s">
        <v>6752</v>
      </c>
    </row>
    <row r="5605" spans="1:15" x14ac:dyDescent="0.2">
      <c r="A5605" s="341" t="s">
        <v>9257</v>
      </c>
      <c r="B5605" s="341" t="s">
        <v>9282</v>
      </c>
      <c r="C5605" s="342" t="s">
        <v>8705</v>
      </c>
      <c r="D5605" s="342" t="s">
        <v>6715</v>
      </c>
      <c r="E5605" s="342" t="s">
        <v>9320</v>
      </c>
      <c r="F5605" s="342" t="s">
        <v>6568</v>
      </c>
      <c r="G5605" s="343">
        <v>30.59</v>
      </c>
      <c r="H5605" s="342" t="s">
        <v>6594</v>
      </c>
      <c r="I5605" s="342" t="s">
        <v>6575</v>
      </c>
      <c r="J5605" s="342" t="s">
        <v>6755</v>
      </c>
      <c r="K5605" s="581" t="s">
        <v>7132</v>
      </c>
      <c r="L5605" s="344" t="s">
        <v>4090</v>
      </c>
      <c r="M5605" s="345" t="s">
        <v>8811</v>
      </c>
      <c r="N5605" s="344" t="s">
        <v>4090</v>
      </c>
      <c r="O5605" s="341" t="s">
        <v>6752</v>
      </c>
    </row>
    <row r="5606" spans="1:15" x14ac:dyDescent="0.2">
      <c r="A5606" s="341" t="s">
        <v>9257</v>
      </c>
      <c r="B5606" s="341" t="s">
        <v>9282</v>
      </c>
      <c r="C5606" s="342" t="s">
        <v>8705</v>
      </c>
      <c r="D5606" s="342" t="s">
        <v>6715</v>
      </c>
      <c r="E5606" s="342" t="s">
        <v>9323</v>
      </c>
      <c r="F5606" s="342" t="s">
        <v>6568</v>
      </c>
      <c r="G5606" s="343">
        <v>39.200000000000003</v>
      </c>
      <c r="H5606" s="342" t="s">
        <v>6594</v>
      </c>
      <c r="I5606" s="342" t="s">
        <v>6575</v>
      </c>
      <c r="J5606" s="342" t="s">
        <v>6755</v>
      </c>
      <c r="K5606" s="581" t="s">
        <v>7412</v>
      </c>
      <c r="L5606" s="344" t="s">
        <v>4090</v>
      </c>
      <c r="N5606" s="344" t="s">
        <v>4090</v>
      </c>
      <c r="O5606" s="341" t="s">
        <v>6752</v>
      </c>
    </row>
    <row r="5607" spans="1:15" x14ac:dyDescent="0.2">
      <c r="A5607" s="341" t="s">
        <v>9257</v>
      </c>
      <c r="B5607" s="341" t="s">
        <v>9282</v>
      </c>
      <c r="C5607" s="342" t="s">
        <v>8705</v>
      </c>
      <c r="D5607" s="342" t="s">
        <v>6715</v>
      </c>
      <c r="E5607" s="342" t="s">
        <v>9323</v>
      </c>
      <c r="F5607" s="342" t="s">
        <v>6568</v>
      </c>
      <c r="G5607" s="343">
        <v>15.96</v>
      </c>
      <c r="H5607" s="342" t="s">
        <v>6594</v>
      </c>
      <c r="I5607" s="342" t="s">
        <v>6575</v>
      </c>
      <c r="J5607" s="342" t="s">
        <v>6755</v>
      </c>
      <c r="K5607" s="581" t="s">
        <v>7139</v>
      </c>
      <c r="L5607" s="344" t="s">
        <v>4090</v>
      </c>
      <c r="N5607" s="344" t="s">
        <v>4090</v>
      </c>
      <c r="O5607" s="341">
        <v>0</v>
      </c>
    </row>
    <row r="5608" spans="1:15" x14ac:dyDescent="0.2">
      <c r="A5608" s="341" t="s">
        <v>9257</v>
      </c>
      <c r="B5608" s="341" t="s">
        <v>9282</v>
      </c>
      <c r="C5608" s="342" t="s">
        <v>8705</v>
      </c>
      <c r="D5608" s="342" t="s">
        <v>6715</v>
      </c>
      <c r="E5608" s="342" t="s">
        <v>9323</v>
      </c>
      <c r="F5608" s="342" t="s">
        <v>6568</v>
      </c>
      <c r="G5608" s="343">
        <v>13.23</v>
      </c>
      <c r="H5608" s="342" t="s">
        <v>6594</v>
      </c>
      <c r="I5608" s="342" t="s">
        <v>6575</v>
      </c>
      <c r="J5608" s="342" t="s">
        <v>6755</v>
      </c>
      <c r="K5608" s="581" t="s">
        <v>8201</v>
      </c>
      <c r="L5608" s="344" t="s">
        <v>4090</v>
      </c>
      <c r="N5608" s="344" t="s">
        <v>4090</v>
      </c>
      <c r="O5608" s="341" t="s">
        <v>6752</v>
      </c>
    </row>
    <row r="5609" spans="1:15" x14ac:dyDescent="0.2">
      <c r="A5609" s="341" t="s">
        <v>9257</v>
      </c>
      <c r="B5609" s="341" t="s">
        <v>9282</v>
      </c>
      <c r="C5609" s="342" t="s">
        <v>8705</v>
      </c>
      <c r="D5609" s="342" t="s">
        <v>6715</v>
      </c>
      <c r="E5609" s="342" t="s">
        <v>9323</v>
      </c>
      <c r="F5609" s="342" t="s">
        <v>6568</v>
      </c>
      <c r="G5609" s="343">
        <v>3.5700000000000003</v>
      </c>
      <c r="H5609" s="342" t="s">
        <v>6594</v>
      </c>
      <c r="I5609" s="342" t="s">
        <v>6575</v>
      </c>
      <c r="J5609" s="342" t="s">
        <v>6755</v>
      </c>
      <c r="K5609" s="581" t="s">
        <v>8812</v>
      </c>
      <c r="L5609" s="344" t="s">
        <v>4090</v>
      </c>
      <c r="N5609" s="344" t="s">
        <v>4090</v>
      </c>
      <c r="O5609" s="341" t="s">
        <v>6766</v>
      </c>
    </row>
    <row r="5610" spans="1:15" x14ac:dyDescent="0.2">
      <c r="A5610" s="341" t="s">
        <v>9257</v>
      </c>
      <c r="B5610" s="341" t="s">
        <v>9282</v>
      </c>
      <c r="C5610" s="342" t="s">
        <v>8705</v>
      </c>
      <c r="D5610" s="342" t="s">
        <v>6715</v>
      </c>
      <c r="E5610" s="342" t="s">
        <v>9322</v>
      </c>
      <c r="F5610" s="342" t="s">
        <v>6568</v>
      </c>
      <c r="G5610" s="343">
        <v>19.600000000000001</v>
      </c>
      <c r="H5610" s="342" t="s">
        <v>6594</v>
      </c>
      <c r="I5610" s="342" t="s">
        <v>6575</v>
      </c>
      <c r="J5610" s="342" t="s">
        <v>6755</v>
      </c>
      <c r="K5610" s="581" t="s">
        <v>7941</v>
      </c>
      <c r="L5610" s="344" t="s">
        <v>4090</v>
      </c>
      <c r="N5610" s="344" t="s">
        <v>4090</v>
      </c>
      <c r="O5610" s="341">
        <v>0</v>
      </c>
    </row>
    <row r="5611" spans="1:15" x14ac:dyDescent="0.2">
      <c r="A5611" s="341" t="s">
        <v>9257</v>
      </c>
      <c r="B5611" s="341" t="s">
        <v>9282</v>
      </c>
      <c r="C5611" s="342" t="s">
        <v>6881</v>
      </c>
      <c r="D5611" s="342" t="s">
        <v>6715</v>
      </c>
      <c r="E5611" s="342" t="s">
        <v>9255</v>
      </c>
      <c r="F5611" s="342" t="s">
        <v>6568</v>
      </c>
      <c r="G5611" s="343">
        <v>5</v>
      </c>
      <c r="H5611" s="342" t="s">
        <v>6594</v>
      </c>
      <c r="I5611" s="342" t="s">
        <v>6575</v>
      </c>
      <c r="J5611" s="342" t="s">
        <v>6755</v>
      </c>
      <c r="K5611" s="581" t="s">
        <v>8813</v>
      </c>
      <c r="L5611" s="344" t="s">
        <v>4090</v>
      </c>
      <c r="N5611" s="344" t="s">
        <v>4090</v>
      </c>
      <c r="O5611" s="341" t="s">
        <v>6752</v>
      </c>
    </row>
    <row r="5612" spans="1:15" x14ac:dyDescent="0.2">
      <c r="A5612" s="341" t="s">
        <v>9257</v>
      </c>
      <c r="B5612" s="341" t="s">
        <v>9282</v>
      </c>
      <c r="C5612" s="342" t="s">
        <v>8705</v>
      </c>
      <c r="D5612" s="342" t="s">
        <v>6715</v>
      </c>
      <c r="E5612" s="342" t="s">
        <v>9328</v>
      </c>
      <c r="F5612" s="342" t="s">
        <v>6568</v>
      </c>
      <c r="G5612" s="343">
        <v>3.04</v>
      </c>
      <c r="H5612" s="342" t="s">
        <v>6594</v>
      </c>
      <c r="I5612" s="342" t="s">
        <v>6575</v>
      </c>
      <c r="J5612" s="342" t="s">
        <v>6755</v>
      </c>
      <c r="K5612" s="581" t="s">
        <v>7190</v>
      </c>
      <c r="L5612" s="344" t="s">
        <v>4090</v>
      </c>
      <c r="N5612" s="344" t="s">
        <v>4090</v>
      </c>
      <c r="O5612" s="341" t="s">
        <v>6766</v>
      </c>
    </row>
    <row r="5613" spans="1:15" x14ac:dyDescent="0.2">
      <c r="A5613" s="341" t="s">
        <v>9257</v>
      </c>
      <c r="B5613" s="341" t="s">
        <v>9282</v>
      </c>
      <c r="C5613" s="342" t="s">
        <v>8705</v>
      </c>
      <c r="D5613" s="342" t="s">
        <v>6715</v>
      </c>
      <c r="E5613" s="342" t="s">
        <v>9326</v>
      </c>
      <c r="F5613" s="342" t="s">
        <v>6568</v>
      </c>
      <c r="G5613" s="343">
        <v>12.540000000000001</v>
      </c>
      <c r="H5613" s="342" t="s">
        <v>6594</v>
      </c>
      <c r="I5613" s="342" t="s">
        <v>6575</v>
      </c>
      <c r="J5613" s="342" t="s">
        <v>6755</v>
      </c>
      <c r="K5613" s="581" t="s">
        <v>6681</v>
      </c>
      <c r="L5613" s="344" t="s">
        <v>4090</v>
      </c>
      <c r="N5613" s="344" t="s">
        <v>4090</v>
      </c>
      <c r="O5613" s="341">
        <v>0</v>
      </c>
    </row>
    <row r="5614" spans="1:15" x14ac:dyDescent="0.2">
      <c r="A5614" s="341" t="s">
        <v>9257</v>
      </c>
      <c r="B5614" s="341" t="s">
        <v>9282</v>
      </c>
      <c r="C5614" s="342" t="s">
        <v>8705</v>
      </c>
      <c r="D5614" s="342" t="s">
        <v>6715</v>
      </c>
      <c r="E5614" s="342" t="s">
        <v>9326</v>
      </c>
      <c r="F5614" s="342" t="s">
        <v>6568</v>
      </c>
      <c r="G5614" s="343">
        <v>6.65</v>
      </c>
      <c r="H5614" s="342" t="s">
        <v>6594</v>
      </c>
      <c r="I5614" s="342" t="s">
        <v>6575</v>
      </c>
      <c r="J5614" s="342" t="s">
        <v>6755</v>
      </c>
      <c r="K5614" s="581" t="s">
        <v>7512</v>
      </c>
      <c r="L5614" s="344" t="s">
        <v>4090</v>
      </c>
      <c r="N5614" s="344" t="s">
        <v>4090</v>
      </c>
      <c r="O5614" s="341">
        <v>0</v>
      </c>
    </row>
    <row r="5615" spans="1:15" x14ac:dyDescent="0.2">
      <c r="A5615" s="341" t="s">
        <v>9257</v>
      </c>
      <c r="B5615" s="341" t="s">
        <v>9282</v>
      </c>
      <c r="C5615" s="342" t="s">
        <v>8705</v>
      </c>
      <c r="D5615" s="342" t="s">
        <v>6715</v>
      </c>
      <c r="E5615" s="342" t="s">
        <v>9326</v>
      </c>
      <c r="F5615" s="342" t="s">
        <v>6568</v>
      </c>
      <c r="G5615" s="343">
        <v>9.1650000000000009</v>
      </c>
      <c r="H5615" s="342" t="s">
        <v>6594</v>
      </c>
      <c r="I5615" s="342" t="s">
        <v>6575</v>
      </c>
      <c r="J5615" s="342" t="s">
        <v>6755</v>
      </c>
      <c r="K5615" s="581" t="s">
        <v>6806</v>
      </c>
      <c r="L5615" s="344" t="s">
        <v>4090</v>
      </c>
      <c r="N5615" s="344" t="s">
        <v>4090</v>
      </c>
      <c r="O5615" s="341">
        <v>0</v>
      </c>
    </row>
    <row r="5616" spans="1:15" x14ac:dyDescent="0.2">
      <c r="A5616" s="341" t="s">
        <v>9257</v>
      </c>
      <c r="B5616" s="341" t="s">
        <v>9282</v>
      </c>
      <c r="C5616" s="342" t="s">
        <v>8705</v>
      </c>
      <c r="D5616" s="342" t="s">
        <v>6715</v>
      </c>
      <c r="E5616" s="342" t="s">
        <v>9326</v>
      </c>
      <c r="F5616" s="342" t="s">
        <v>6568</v>
      </c>
      <c r="G5616" s="343">
        <v>14.72</v>
      </c>
      <c r="H5616" s="342" t="s">
        <v>6594</v>
      </c>
      <c r="I5616" s="342" t="s">
        <v>6575</v>
      </c>
      <c r="J5616" s="342" t="s">
        <v>6755</v>
      </c>
      <c r="K5616" s="581" t="s">
        <v>7512</v>
      </c>
      <c r="L5616" s="344" t="s">
        <v>4090</v>
      </c>
      <c r="N5616" s="344" t="s">
        <v>4090</v>
      </c>
      <c r="O5616" s="341">
        <v>0</v>
      </c>
    </row>
    <row r="5617" spans="1:15" x14ac:dyDescent="0.2">
      <c r="A5617" s="341" t="s">
        <v>9257</v>
      </c>
      <c r="B5617" s="341" t="s">
        <v>9282</v>
      </c>
      <c r="C5617" s="342" t="s">
        <v>8705</v>
      </c>
      <c r="D5617" s="342" t="s">
        <v>6715</v>
      </c>
      <c r="E5617" s="342" t="s">
        <v>9340</v>
      </c>
      <c r="F5617" s="342" t="s">
        <v>6568</v>
      </c>
      <c r="G5617" s="343">
        <v>6.8</v>
      </c>
      <c r="H5617" s="342" t="s">
        <v>6594</v>
      </c>
      <c r="I5617" s="342" t="s">
        <v>6575</v>
      </c>
      <c r="J5617" s="342" t="s">
        <v>6755</v>
      </c>
      <c r="K5617" s="581" t="s">
        <v>7048</v>
      </c>
      <c r="L5617" s="344" t="s">
        <v>4090</v>
      </c>
      <c r="N5617" s="344" t="s">
        <v>4090</v>
      </c>
      <c r="O5617" s="341" t="s">
        <v>6752</v>
      </c>
    </row>
    <row r="5618" spans="1:15" x14ac:dyDescent="0.2">
      <c r="A5618" s="341" t="s">
        <v>9257</v>
      </c>
      <c r="B5618" s="341" t="s">
        <v>9282</v>
      </c>
      <c r="C5618" s="342" t="s">
        <v>8705</v>
      </c>
      <c r="D5618" s="342" t="s">
        <v>6715</v>
      </c>
      <c r="E5618" s="342" t="s">
        <v>9340</v>
      </c>
      <c r="F5618" s="342" t="s">
        <v>6568</v>
      </c>
      <c r="G5618" s="343">
        <v>2.16</v>
      </c>
      <c r="H5618" s="342" t="s">
        <v>6594</v>
      </c>
      <c r="I5618" s="342" t="s">
        <v>6575</v>
      </c>
      <c r="J5618" s="342" t="s">
        <v>6755</v>
      </c>
      <c r="K5618" s="581" t="s">
        <v>7654</v>
      </c>
      <c r="L5618" s="344" t="s">
        <v>4090</v>
      </c>
      <c r="N5618" s="344" t="s">
        <v>4090</v>
      </c>
      <c r="O5618" s="341">
        <v>0</v>
      </c>
    </row>
    <row r="5619" spans="1:15" x14ac:dyDescent="0.2">
      <c r="A5619" s="341" t="s">
        <v>9257</v>
      </c>
      <c r="B5619" s="341" t="s">
        <v>9282</v>
      </c>
      <c r="C5619" s="342" t="s">
        <v>8705</v>
      </c>
      <c r="D5619" s="342" t="s">
        <v>6715</v>
      </c>
      <c r="E5619" s="342" t="s">
        <v>9323</v>
      </c>
      <c r="F5619" s="342" t="s">
        <v>6568</v>
      </c>
      <c r="G5619" s="343">
        <v>2.96</v>
      </c>
      <c r="H5619" s="342" t="s">
        <v>6594</v>
      </c>
      <c r="I5619" s="342" t="s">
        <v>6575</v>
      </c>
      <c r="J5619" s="342" t="s">
        <v>6755</v>
      </c>
      <c r="K5619" s="581" t="s">
        <v>7096</v>
      </c>
      <c r="L5619" s="344" t="s">
        <v>4090</v>
      </c>
      <c r="N5619" s="344" t="s">
        <v>4090</v>
      </c>
      <c r="O5619" s="341">
        <v>0</v>
      </c>
    </row>
    <row r="5620" spans="1:15" x14ac:dyDescent="0.2">
      <c r="A5620" s="341" t="s">
        <v>9257</v>
      </c>
      <c r="B5620" s="341" t="s">
        <v>9282</v>
      </c>
      <c r="C5620" s="342" t="s">
        <v>8705</v>
      </c>
      <c r="D5620" s="342" t="s">
        <v>6715</v>
      </c>
      <c r="E5620" s="342" t="s">
        <v>9323</v>
      </c>
      <c r="F5620" s="342" t="s">
        <v>6568</v>
      </c>
      <c r="G5620" s="343">
        <v>9.5</v>
      </c>
      <c r="H5620" s="342" t="s">
        <v>6594</v>
      </c>
      <c r="I5620" s="342" t="s">
        <v>6575</v>
      </c>
      <c r="J5620" s="342" t="s">
        <v>6755</v>
      </c>
      <c r="K5620" s="581" t="s">
        <v>7108</v>
      </c>
      <c r="L5620" s="344" t="s">
        <v>4090</v>
      </c>
      <c r="N5620" s="344" t="s">
        <v>4090</v>
      </c>
      <c r="O5620" s="341" t="s">
        <v>6752</v>
      </c>
    </row>
    <row r="5621" spans="1:15" x14ac:dyDescent="0.2">
      <c r="A5621" s="341" t="s">
        <v>9257</v>
      </c>
      <c r="B5621" s="341" t="s">
        <v>9282</v>
      </c>
      <c r="C5621" s="342" t="s">
        <v>8705</v>
      </c>
      <c r="D5621" s="342" t="s">
        <v>6715</v>
      </c>
      <c r="E5621" s="342" t="s">
        <v>9321</v>
      </c>
      <c r="F5621" s="342" t="s">
        <v>6568</v>
      </c>
      <c r="G5621" s="343">
        <v>3.6</v>
      </c>
      <c r="H5621" s="342" t="s">
        <v>6594</v>
      </c>
      <c r="I5621" s="342" t="s">
        <v>6575</v>
      </c>
      <c r="J5621" s="342" t="s">
        <v>6755</v>
      </c>
      <c r="K5621" s="581" t="s">
        <v>6782</v>
      </c>
      <c r="L5621" s="344" t="s">
        <v>4090</v>
      </c>
      <c r="N5621" s="344" t="s">
        <v>4090</v>
      </c>
      <c r="O5621" s="341">
        <v>0</v>
      </c>
    </row>
    <row r="5622" spans="1:15" x14ac:dyDescent="0.2">
      <c r="A5622" s="341" t="s">
        <v>9257</v>
      </c>
      <c r="B5622" s="341" t="s">
        <v>9282</v>
      </c>
      <c r="C5622" s="342" t="s">
        <v>8705</v>
      </c>
      <c r="D5622" s="342" t="s">
        <v>6715</v>
      </c>
      <c r="E5622" s="342" t="s">
        <v>9323</v>
      </c>
      <c r="F5622" s="342" t="s">
        <v>6568</v>
      </c>
      <c r="G5622" s="343">
        <v>7.7</v>
      </c>
      <c r="H5622" s="342" t="s">
        <v>6594</v>
      </c>
      <c r="I5622" s="342" t="s">
        <v>6575</v>
      </c>
      <c r="J5622" s="342" t="s">
        <v>6755</v>
      </c>
      <c r="K5622" s="581" t="s">
        <v>6780</v>
      </c>
      <c r="L5622" s="344" t="s">
        <v>4090</v>
      </c>
      <c r="N5622" s="344" t="s">
        <v>4090</v>
      </c>
      <c r="O5622" s="341" t="s">
        <v>6752</v>
      </c>
    </row>
    <row r="5623" spans="1:15" x14ac:dyDescent="0.2">
      <c r="A5623" s="341" t="s">
        <v>9257</v>
      </c>
      <c r="B5623" s="341" t="s">
        <v>9282</v>
      </c>
      <c r="C5623" s="342" t="s">
        <v>8705</v>
      </c>
      <c r="D5623" s="342" t="s">
        <v>6715</v>
      </c>
      <c r="E5623" s="342" t="s">
        <v>9328</v>
      </c>
      <c r="F5623" s="342" t="s">
        <v>6568</v>
      </c>
      <c r="G5623" s="343">
        <v>5.92</v>
      </c>
      <c r="H5623" s="342" t="s">
        <v>6594</v>
      </c>
      <c r="I5623" s="342" t="s">
        <v>6575</v>
      </c>
      <c r="J5623" s="342" t="s">
        <v>6755</v>
      </c>
      <c r="K5623" s="581" t="s">
        <v>7488</v>
      </c>
      <c r="L5623" s="344" t="s">
        <v>4090</v>
      </c>
      <c r="N5623" s="344" t="s">
        <v>4090</v>
      </c>
      <c r="O5623" s="341">
        <v>0</v>
      </c>
    </row>
    <row r="5624" spans="1:15" x14ac:dyDescent="0.2">
      <c r="A5624" s="341" t="s">
        <v>9257</v>
      </c>
      <c r="B5624" s="341" t="s">
        <v>9282</v>
      </c>
      <c r="C5624" s="342" t="s">
        <v>8705</v>
      </c>
      <c r="D5624" s="342" t="s">
        <v>6715</v>
      </c>
      <c r="E5624" s="342" t="s">
        <v>9328</v>
      </c>
      <c r="F5624" s="342" t="s">
        <v>6568</v>
      </c>
      <c r="G5624" s="343">
        <v>7.6000000000000005</v>
      </c>
      <c r="H5624" s="342" t="s">
        <v>6594</v>
      </c>
      <c r="I5624" s="342" t="s">
        <v>6575</v>
      </c>
      <c r="J5624" s="342" t="s">
        <v>6755</v>
      </c>
      <c r="K5624" s="581" t="s">
        <v>7156</v>
      </c>
      <c r="L5624" s="344" t="s">
        <v>4090</v>
      </c>
      <c r="N5624" s="344" t="s">
        <v>4090</v>
      </c>
      <c r="O5624" s="341">
        <v>0</v>
      </c>
    </row>
    <row r="5625" spans="1:15" x14ac:dyDescent="0.2">
      <c r="A5625" s="341" t="s">
        <v>9257</v>
      </c>
      <c r="B5625" s="341" t="s">
        <v>9282</v>
      </c>
      <c r="C5625" s="342" t="s">
        <v>8705</v>
      </c>
      <c r="D5625" s="342" t="s">
        <v>6715</v>
      </c>
      <c r="E5625" s="342" t="s">
        <v>9342</v>
      </c>
      <c r="F5625" s="342" t="s">
        <v>6568</v>
      </c>
      <c r="G5625" s="343">
        <v>4.32</v>
      </c>
      <c r="H5625" s="342" t="s">
        <v>6594</v>
      </c>
      <c r="I5625" s="342" t="s">
        <v>6575</v>
      </c>
      <c r="J5625" s="342" t="s">
        <v>6755</v>
      </c>
      <c r="K5625" s="581" t="s">
        <v>6847</v>
      </c>
      <c r="L5625" s="344" t="s">
        <v>4090</v>
      </c>
      <c r="N5625" s="344" t="s">
        <v>4090</v>
      </c>
      <c r="O5625" s="341">
        <v>0</v>
      </c>
    </row>
    <row r="5626" spans="1:15" x14ac:dyDescent="0.2">
      <c r="A5626" s="341" t="s">
        <v>9257</v>
      </c>
      <c r="B5626" s="341" t="s">
        <v>9282</v>
      </c>
      <c r="C5626" s="342" t="s">
        <v>8705</v>
      </c>
      <c r="D5626" s="342" t="s">
        <v>6715</v>
      </c>
      <c r="E5626" s="342" t="s">
        <v>9320</v>
      </c>
      <c r="F5626" s="342" t="s">
        <v>6568</v>
      </c>
      <c r="G5626" s="343">
        <v>3.43</v>
      </c>
      <c r="H5626" s="342" t="s">
        <v>6594</v>
      </c>
      <c r="I5626" s="342" t="s">
        <v>6575</v>
      </c>
      <c r="J5626" s="342" t="s">
        <v>6755</v>
      </c>
      <c r="K5626" s="581" t="s">
        <v>8814</v>
      </c>
      <c r="L5626" s="344" t="s">
        <v>4090</v>
      </c>
      <c r="N5626" s="344" t="s">
        <v>4090</v>
      </c>
      <c r="O5626" s="341" t="s">
        <v>6752</v>
      </c>
    </row>
    <row r="5627" spans="1:15" x14ac:dyDescent="0.2">
      <c r="A5627" s="341" t="s">
        <v>9257</v>
      </c>
      <c r="B5627" s="341" t="s">
        <v>9282</v>
      </c>
      <c r="C5627" s="342" t="s">
        <v>8705</v>
      </c>
      <c r="D5627" s="342" t="s">
        <v>6715</v>
      </c>
      <c r="E5627" s="342" t="s">
        <v>9325</v>
      </c>
      <c r="F5627" s="342" t="s">
        <v>6568</v>
      </c>
      <c r="G5627" s="343">
        <v>9.6750000000000007</v>
      </c>
      <c r="H5627" s="342" t="s">
        <v>6594</v>
      </c>
      <c r="I5627" s="342" t="s">
        <v>6575</v>
      </c>
      <c r="J5627" s="342" t="s">
        <v>6755</v>
      </c>
      <c r="K5627" s="581" t="s">
        <v>7401</v>
      </c>
      <c r="L5627" s="344" t="s">
        <v>4090</v>
      </c>
      <c r="N5627" s="344" t="s">
        <v>4090</v>
      </c>
      <c r="O5627" s="341">
        <v>0</v>
      </c>
    </row>
    <row r="5628" spans="1:15" x14ac:dyDescent="0.2">
      <c r="A5628" s="341" t="s">
        <v>9257</v>
      </c>
      <c r="B5628" s="341" t="s">
        <v>9282</v>
      </c>
      <c r="C5628" s="342" t="s">
        <v>6881</v>
      </c>
      <c r="D5628" s="342" t="s">
        <v>6715</v>
      </c>
      <c r="E5628" s="342" t="s">
        <v>9331</v>
      </c>
      <c r="F5628" s="342" t="s">
        <v>6568</v>
      </c>
      <c r="G5628" s="343">
        <v>9.66</v>
      </c>
      <c r="H5628" s="342" t="s">
        <v>6594</v>
      </c>
      <c r="I5628" s="342" t="s">
        <v>6575</v>
      </c>
      <c r="J5628" s="342" t="s">
        <v>6755</v>
      </c>
      <c r="K5628" s="581" t="s">
        <v>7505</v>
      </c>
      <c r="L5628" s="344" t="s">
        <v>4090</v>
      </c>
      <c r="N5628" s="344" t="s">
        <v>4090</v>
      </c>
      <c r="O5628" s="341" t="s">
        <v>6752</v>
      </c>
    </row>
    <row r="5629" spans="1:15" x14ac:dyDescent="0.2">
      <c r="A5629" s="341" t="s">
        <v>9257</v>
      </c>
      <c r="B5629" s="341" t="s">
        <v>9282</v>
      </c>
      <c r="C5629" s="342" t="s">
        <v>6881</v>
      </c>
      <c r="D5629" s="342" t="s">
        <v>6715</v>
      </c>
      <c r="E5629" s="342" t="s">
        <v>9331</v>
      </c>
      <c r="F5629" s="342" t="s">
        <v>6568</v>
      </c>
      <c r="G5629" s="343">
        <v>30</v>
      </c>
      <c r="H5629" s="342" t="s">
        <v>6594</v>
      </c>
      <c r="I5629" s="342" t="s">
        <v>6575</v>
      </c>
      <c r="J5629" s="342" t="s">
        <v>6755</v>
      </c>
      <c r="K5629" s="581" t="s">
        <v>6929</v>
      </c>
      <c r="L5629" s="344" t="s">
        <v>4090</v>
      </c>
      <c r="N5629" s="344" t="s">
        <v>4090</v>
      </c>
      <c r="O5629" s="341" t="s">
        <v>6752</v>
      </c>
    </row>
    <row r="5630" spans="1:15" x14ac:dyDescent="0.2">
      <c r="A5630" s="341" t="s">
        <v>9257</v>
      </c>
      <c r="B5630" s="341" t="s">
        <v>9282</v>
      </c>
      <c r="C5630" s="342" t="s">
        <v>6881</v>
      </c>
      <c r="D5630" s="342" t="s">
        <v>6715</v>
      </c>
      <c r="E5630" s="342" t="s">
        <v>9331</v>
      </c>
      <c r="F5630" s="342" t="s">
        <v>6568</v>
      </c>
      <c r="G5630" s="343">
        <v>22.56</v>
      </c>
      <c r="H5630" s="342" t="s">
        <v>6594</v>
      </c>
      <c r="I5630" s="342" t="s">
        <v>6575</v>
      </c>
      <c r="J5630" s="342" t="s">
        <v>6755</v>
      </c>
      <c r="K5630" s="581" t="s">
        <v>6787</v>
      </c>
      <c r="L5630" s="344" t="s">
        <v>4090</v>
      </c>
      <c r="N5630" s="344" t="s">
        <v>4090</v>
      </c>
      <c r="O5630" s="341" t="s">
        <v>6752</v>
      </c>
    </row>
    <row r="5631" spans="1:15" x14ac:dyDescent="0.2">
      <c r="A5631" s="341" t="s">
        <v>9257</v>
      </c>
      <c r="B5631" s="341" t="s">
        <v>9282</v>
      </c>
      <c r="C5631" s="342" t="s">
        <v>6881</v>
      </c>
      <c r="D5631" s="342" t="s">
        <v>6715</v>
      </c>
      <c r="E5631" s="342" t="s">
        <v>9331</v>
      </c>
      <c r="F5631" s="342" t="s">
        <v>6568</v>
      </c>
      <c r="G5631" s="343">
        <v>22.75</v>
      </c>
      <c r="H5631" s="342" t="s">
        <v>6594</v>
      </c>
      <c r="I5631" s="342" t="s">
        <v>6575</v>
      </c>
      <c r="J5631" s="342" t="s">
        <v>6755</v>
      </c>
      <c r="K5631" s="581" t="s">
        <v>6900</v>
      </c>
      <c r="L5631" s="344" t="s">
        <v>4090</v>
      </c>
      <c r="N5631" s="344" t="s">
        <v>4090</v>
      </c>
      <c r="O5631" s="341" t="s">
        <v>6752</v>
      </c>
    </row>
    <row r="5632" spans="1:15" x14ac:dyDescent="0.2">
      <c r="A5632" s="341" t="s">
        <v>9257</v>
      </c>
      <c r="B5632" s="341" t="s">
        <v>9282</v>
      </c>
      <c r="C5632" s="342" t="s">
        <v>6881</v>
      </c>
      <c r="D5632" s="342" t="s">
        <v>6715</v>
      </c>
      <c r="E5632" s="342" t="s">
        <v>9331</v>
      </c>
      <c r="F5632" s="342" t="s">
        <v>6568</v>
      </c>
      <c r="G5632" s="343">
        <v>6.11</v>
      </c>
      <c r="H5632" s="342" t="s">
        <v>6594</v>
      </c>
      <c r="I5632" s="342" t="s">
        <v>6575</v>
      </c>
      <c r="J5632" s="342" t="s">
        <v>6755</v>
      </c>
      <c r="K5632" s="581" t="s">
        <v>7188</v>
      </c>
      <c r="L5632" s="344" t="s">
        <v>4090</v>
      </c>
      <c r="N5632" s="344" t="s">
        <v>4090</v>
      </c>
      <c r="O5632" s="341">
        <v>0</v>
      </c>
    </row>
    <row r="5633" spans="1:15" x14ac:dyDescent="0.2">
      <c r="A5633" s="341" t="s">
        <v>9257</v>
      </c>
      <c r="B5633" s="341" t="s">
        <v>9282</v>
      </c>
      <c r="C5633" s="342" t="s">
        <v>6881</v>
      </c>
      <c r="D5633" s="342" t="s">
        <v>6715</v>
      </c>
      <c r="E5633" s="342" t="s">
        <v>9338</v>
      </c>
      <c r="F5633" s="342" t="s">
        <v>6568</v>
      </c>
      <c r="G5633" s="343">
        <v>5</v>
      </c>
      <c r="H5633" s="342" t="s">
        <v>6594</v>
      </c>
      <c r="I5633" s="342" t="s">
        <v>6575</v>
      </c>
      <c r="J5633" s="342" t="s">
        <v>6755</v>
      </c>
      <c r="K5633" s="581" t="s">
        <v>6813</v>
      </c>
      <c r="L5633" s="344" t="s">
        <v>4090</v>
      </c>
      <c r="N5633" s="344" t="s">
        <v>4090</v>
      </c>
      <c r="O5633" s="341" t="s">
        <v>6752</v>
      </c>
    </row>
    <row r="5634" spans="1:15" x14ac:dyDescent="0.2">
      <c r="A5634" s="341" t="s">
        <v>9257</v>
      </c>
      <c r="B5634" s="341" t="s">
        <v>9282</v>
      </c>
      <c r="C5634" s="342" t="s">
        <v>6881</v>
      </c>
      <c r="D5634" s="342" t="s">
        <v>6715</v>
      </c>
      <c r="E5634" s="342" t="s">
        <v>9333</v>
      </c>
      <c r="F5634" s="342" t="s">
        <v>6568</v>
      </c>
      <c r="G5634" s="343">
        <v>5.4</v>
      </c>
      <c r="H5634" s="342" t="s">
        <v>6594</v>
      </c>
      <c r="I5634" s="342" t="s">
        <v>6575</v>
      </c>
      <c r="J5634" s="342" t="s">
        <v>6755</v>
      </c>
      <c r="K5634" s="581" t="s">
        <v>7093</v>
      </c>
      <c r="L5634" s="344" t="s">
        <v>4090</v>
      </c>
      <c r="N5634" s="344" t="s">
        <v>4090</v>
      </c>
      <c r="O5634" s="341">
        <v>0</v>
      </c>
    </row>
    <row r="5635" spans="1:15" x14ac:dyDescent="0.2">
      <c r="A5635" s="341" t="s">
        <v>9257</v>
      </c>
      <c r="B5635" s="341" t="s">
        <v>9282</v>
      </c>
      <c r="C5635" s="342" t="s">
        <v>6881</v>
      </c>
      <c r="D5635" s="342" t="s">
        <v>6715</v>
      </c>
      <c r="E5635" s="342" t="s">
        <v>9325</v>
      </c>
      <c r="F5635" s="342" t="s">
        <v>6568</v>
      </c>
      <c r="G5635" s="343">
        <v>4.1399999999999997</v>
      </c>
      <c r="H5635" s="342" t="s">
        <v>6594</v>
      </c>
      <c r="I5635" s="342" t="s">
        <v>6575</v>
      </c>
      <c r="J5635" s="342" t="s">
        <v>6755</v>
      </c>
      <c r="K5635" s="581" t="s">
        <v>7891</v>
      </c>
      <c r="L5635" s="344" t="s">
        <v>4090</v>
      </c>
      <c r="N5635" s="344" t="s">
        <v>4090</v>
      </c>
      <c r="O5635" s="341">
        <v>0</v>
      </c>
    </row>
    <row r="5636" spans="1:15" x14ac:dyDescent="0.2">
      <c r="A5636" s="341" t="s">
        <v>9257</v>
      </c>
      <c r="B5636" s="341" t="s">
        <v>9282</v>
      </c>
      <c r="C5636" s="342" t="s">
        <v>6881</v>
      </c>
      <c r="D5636" s="342" t="s">
        <v>6715</v>
      </c>
      <c r="E5636" s="342" t="s">
        <v>9326</v>
      </c>
      <c r="F5636" s="342" t="s">
        <v>6568</v>
      </c>
      <c r="G5636" s="343">
        <v>5.76</v>
      </c>
      <c r="H5636" s="342" t="s">
        <v>6594</v>
      </c>
      <c r="I5636" s="342" t="s">
        <v>6575</v>
      </c>
      <c r="J5636" s="342" t="s">
        <v>6755</v>
      </c>
      <c r="K5636" s="581" t="s">
        <v>8225</v>
      </c>
      <c r="L5636" s="344" t="s">
        <v>4090</v>
      </c>
      <c r="N5636" s="344" t="s">
        <v>4090</v>
      </c>
      <c r="O5636" s="341" t="s">
        <v>6752</v>
      </c>
    </row>
    <row r="5637" spans="1:15" x14ac:dyDescent="0.2">
      <c r="A5637" s="341" t="s">
        <v>9257</v>
      </c>
      <c r="B5637" s="341" t="s">
        <v>9282</v>
      </c>
      <c r="C5637" s="342" t="s">
        <v>6881</v>
      </c>
      <c r="D5637" s="342" t="s">
        <v>6715</v>
      </c>
      <c r="E5637" s="342" t="s">
        <v>9328</v>
      </c>
      <c r="F5637" s="342" t="s">
        <v>6568</v>
      </c>
      <c r="G5637" s="343">
        <v>8.3000000000000007</v>
      </c>
      <c r="H5637" s="342" t="s">
        <v>6594</v>
      </c>
      <c r="I5637" s="342" t="s">
        <v>6575</v>
      </c>
      <c r="J5637" s="342" t="s">
        <v>6755</v>
      </c>
      <c r="K5637" s="581" t="s">
        <v>6956</v>
      </c>
      <c r="L5637" s="344" t="s">
        <v>4090</v>
      </c>
      <c r="N5637" s="344" t="s">
        <v>4090</v>
      </c>
      <c r="O5637" s="341" t="s">
        <v>6766</v>
      </c>
    </row>
    <row r="5638" spans="1:15" x14ac:dyDescent="0.2">
      <c r="A5638" s="341" t="s">
        <v>9257</v>
      </c>
      <c r="B5638" s="341" t="s">
        <v>9282</v>
      </c>
      <c r="C5638" s="342" t="s">
        <v>6881</v>
      </c>
      <c r="D5638" s="342" t="s">
        <v>6715</v>
      </c>
      <c r="E5638" s="342" t="s">
        <v>9331</v>
      </c>
      <c r="F5638" s="342" t="s">
        <v>6568</v>
      </c>
      <c r="G5638" s="343">
        <v>5.32</v>
      </c>
      <c r="H5638" s="342" t="s">
        <v>6594</v>
      </c>
      <c r="I5638" s="342" t="s">
        <v>6575</v>
      </c>
      <c r="J5638" s="342" t="s">
        <v>6755</v>
      </c>
      <c r="K5638" s="581" t="s">
        <v>8332</v>
      </c>
      <c r="L5638" s="344" t="s">
        <v>4090</v>
      </c>
      <c r="N5638" s="344" t="s">
        <v>4090</v>
      </c>
      <c r="O5638" s="341">
        <v>0</v>
      </c>
    </row>
    <row r="5639" spans="1:15" x14ac:dyDescent="0.2">
      <c r="A5639" s="341" t="s">
        <v>9257</v>
      </c>
      <c r="B5639" s="341" t="s">
        <v>9282</v>
      </c>
      <c r="C5639" s="342" t="s">
        <v>6881</v>
      </c>
      <c r="D5639" s="342" t="s">
        <v>6715</v>
      </c>
      <c r="E5639" s="342" t="s">
        <v>9319</v>
      </c>
      <c r="F5639" s="342" t="s">
        <v>6568</v>
      </c>
      <c r="G5639" s="343">
        <v>4.59</v>
      </c>
      <c r="H5639" s="342" t="s">
        <v>6594</v>
      </c>
      <c r="I5639" s="342" t="s">
        <v>6575</v>
      </c>
      <c r="J5639" s="342" t="s">
        <v>6755</v>
      </c>
      <c r="K5639" s="581" t="s">
        <v>7411</v>
      </c>
      <c r="L5639" s="344" t="s">
        <v>4090</v>
      </c>
      <c r="N5639" s="344" t="s">
        <v>4090</v>
      </c>
      <c r="O5639" s="341">
        <v>0</v>
      </c>
    </row>
    <row r="5640" spans="1:15" x14ac:dyDescent="0.2">
      <c r="A5640" s="341" t="s">
        <v>9257</v>
      </c>
      <c r="B5640" s="341" t="s">
        <v>9282</v>
      </c>
      <c r="C5640" s="342" t="s">
        <v>6881</v>
      </c>
      <c r="D5640" s="342" t="s">
        <v>6715</v>
      </c>
      <c r="E5640" s="342" t="s">
        <v>9321</v>
      </c>
      <c r="F5640" s="342" t="s">
        <v>6568</v>
      </c>
      <c r="G5640" s="343">
        <v>11.76</v>
      </c>
      <c r="H5640" s="342" t="s">
        <v>6594</v>
      </c>
      <c r="I5640" s="342" t="s">
        <v>6575</v>
      </c>
      <c r="J5640" s="342" t="s">
        <v>6755</v>
      </c>
      <c r="K5640" s="581" t="s">
        <v>8210</v>
      </c>
      <c r="L5640" s="344" t="s">
        <v>4090</v>
      </c>
      <c r="N5640" s="344" t="s">
        <v>4090</v>
      </c>
      <c r="O5640" s="341" t="s">
        <v>6752</v>
      </c>
    </row>
    <row r="5641" spans="1:15" x14ac:dyDescent="0.2">
      <c r="A5641" s="341" t="s">
        <v>9257</v>
      </c>
      <c r="B5641" s="341" t="s">
        <v>9282</v>
      </c>
      <c r="C5641" s="342" t="s">
        <v>8705</v>
      </c>
      <c r="D5641" s="342" t="s">
        <v>6715</v>
      </c>
      <c r="E5641" s="342" t="s">
        <v>9324</v>
      </c>
      <c r="F5641" s="342" t="s">
        <v>6568</v>
      </c>
      <c r="G5641" s="343">
        <v>6.45</v>
      </c>
      <c r="H5641" s="342" t="s">
        <v>6594</v>
      </c>
      <c r="I5641" s="342" t="s">
        <v>6575</v>
      </c>
      <c r="J5641" s="342" t="s">
        <v>6755</v>
      </c>
      <c r="K5641" s="581" t="s">
        <v>7451</v>
      </c>
      <c r="L5641" s="344" t="s">
        <v>4090</v>
      </c>
      <c r="N5641" s="344" t="s">
        <v>4090</v>
      </c>
      <c r="O5641" s="341">
        <v>0</v>
      </c>
    </row>
    <row r="5642" spans="1:15" x14ac:dyDescent="0.2">
      <c r="A5642" s="341" t="s">
        <v>9257</v>
      </c>
      <c r="B5642" s="341" t="s">
        <v>9282</v>
      </c>
      <c r="C5642" s="342" t="s">
        <v>6881</v>
      </c>
      <c r="D5642" s="342" t="s">
        <v>6715</v>
      </c>
      <c r="E5642" s="342" t="s">
        <v>9326</v>
      </c>
      <c r="F5642" s="342" t="s">
        <v>6568</v>
      </c>
      <c r="G5642" s="343">
        <v>5.37</v>
      </c>
      <c r="H5642" s="342" t="s">
        <v>6594</v>
      </c>
      <c r="I5642" s="342" t="s">
        <v>6575</v>
      </c>
      <c r="J5642" s="342" t="s">
        <v>6755</v>
      </c>
      <c r="K5642" s="581" t="s">
        <v>8815</v>
      </c>
      <c r="L5642" s="344" t="s">
        <v>4090</v>
      </c>
      <c r="N5642" s="344" t="s">
        <v>4090</v>
      </c>
      <c r="O5642" s="341">
        <v>0</v>
      </c>
    </row>
    <row r="5643" spans="1:15" x14ac:dyDescent="0.2">
      <c r="A5643" s="341" t="s">
        <v>9257</v>
      </c>
      <c r="B5643" s="341" t="s">
        <v>9282</v>
      </c>
      <c r="C5643" s="342" t="s">
        <v>6881</v>
      </c>
      <c r="D5643" s="342" t="s">
        <v>6715</v>
      </c>
      <c r="E5643" s="342" t="s">
        <v>9319</v>
      </c>
      <c r="F5643" s="342" t="s">
        <v>6568</v>
      </c>
      <c r="G5643" s="343">
        <v>8.36</v>
      </c>
      <c r="H5643" s="342" t="s">
        <v>6594</v>
      </c>
      <c r="I5643" s="342" t="s">
        <v>6575</v>
      </c>
      <c r="J5643" s="342" t="s">
        <v>6755</v>
      </c>
      <c r="K5643" s="581" t="s">
        <v>6826</v>
      </c>
      <c r="L5643" s="344" t="s">
        <v>4090</v>
      </c>
      <c r="N5643" s="344" t="s">
        <v>4090</v>
      </c>
      <c r="O5643" s="341">
        <v>0</v>
      </c>
    </row>
    <row r="5644" spans="1:15" x14ac:dyDescent="0.2">
      <c r="A5644" s="341" t="s">
        <v>9257</v>
      </c>
      <c r="B5644" s="341" t="s">
        <v>9282</v>
      </c>
      <c r="C5644" s="342" t="s">
        <v>6881</v>
      </c>
      <c r="D5644" s="342" t="s">
        <v>6715</v>
      </c>
      <c r="E5644" s="342" t="s">
        <v>9325</v>
      </c>
      <c r="F5644" s="342" t="s">
        <v>6568</v>
      </c>
      <c r="G5644" s="343">
        <v>5.39</v>
      </c>
      <c r="H5644" s="342" t="s">
        <v>6594</v>
      </c>
      <c r="I5644" s="342" t="s">
        <v>6575</v>
      </c>
      <c r="J5644" s="342" t="s">
        <v>6755</v>
      </c>
      <c r="K5644" s="581" t="s">
        <v>7413</v>
      </c>
      <c r="L5644" s="344" t="s">
        <v>4090</v>
      </c>
      <c r="N5644" s="344" t="s">
        <v>4090</v>
      </c>
      <c r="O5644" s="341">
        <v>0</v>
      </c>
    </row>
    <row r="5645" spans="1:15" x14ac:dyDescent="0.2">
      <c r="A5645" s="341" t="s">
        <v>9257</v>
      </c>
      <c r="B5645" s="341" t="s">
        <v>9282</v>
      </c>
      <c r="C5645" s="342" t="s">
        <v>6881</v>
      </c>
      <c r="D5645" s="342" t="s">
        <v>6715</v>
      </c>
      <c r="E5645" s="342" t="s">
        <v>9319</v>
      </c>
      <c r="F5645" s="342" t="s">
        <v>6568</v>
      </c>
      <c r="G5645" s="343">
        <v>4.68</v>
      </c>
      <c r="H5645" s="342" t="s">
        <v>6594</v>
      </c>
      <c r="I5645" s="342" t="s">
        <v>6575</v>
      </c>
      <c r="J5645" s="342" t="s">
        <v>6755</v>
      </c>
      <c r="K5645" s="581" t="s">
        <v>8816</v>
      </c>
      <c r="L5645" s="344" t="s">
        <v>4090</v>
      </c>
      <c r="N5645" s="344" t="s">
        <v>4090</v>
      </c>
      <c r="O5645" s="341" t="s">
        <v>6752</v>
      </c>
    </row>
    <row r="5646" spans="1:15" x14ac:dyDescent="0.2">
      <c r="A5646" s="341" t="s">
        <v>9257</v>
      </c>
      <c r="B5646" s="341" t="s">
        <v>9282</v>
      </c>
      <c r="C5646" s="342" t="s">
        <v>6881</v>
      </c>
      <c r="D5646" s="342" t="s">
        <v>6715</v>
      </c>
      <c r="E5646" s="342" t="s">
        <v>9321</v>
      </c>
      <c r="F5646" s="342" t="s">
        <v>6568</v>
      </c>
      <c r="G5646" s="343">
        <v>18.62</v>
      </c>
      <c r="H5646" s="342" t="s">
        <v>6594</v>
      </c>
      <c r="I5646" s="342" t="s">
        <v>6575</v>
      </c>
      <c r="J5646" s="342" t="s">
        <v>6755</v>
      </c>
      <c r="K5646" s="581" t="s">
        <v>7014</v>
      </c>
      <c r="L5646" s="344" t="s">
        <v>4090</v>
      </c>
      <c r="N5646" s="344" t="s">
        <v>4090</v>
      </c>
      <c r="O5646" s="341" t="s">
        <v>6752</v>
      </c>
    </row>
    <row r="5647" spans="1:15" x14ac:dyDescent="0.2">
      <c r="A5647" s="341" t="s">
        <v>9257</v>
      </c>
      <c r="B5647" s="341" t="s">
        <v>9282</v>
      </c>
      <c r="C5647" s="342" t="s">
        <v>6881</v>
      </c>
      <c r="D5647" s="342" t="s">
        <v>6715</v>
      </c>
      <c r="E5647" s="342" t="s">
        <v>9324</v>
      </c>
      <c r="F5647" s="342" t="s">
        <v>6568</v>
      </c>
      <c r="G5647" s="343">
        <v>7.22</v>
      </c>
      <c r="H5647" s="342" t="s">
        <v>6594</v>
      </c>
      <c r="I5647" s="342" t="s">
        <v>6575</v>
      </c>
      <c r="J5647" s="342" t="s">
        <v>6755</v>
      </c>
      <c r="K5647" s="581" t="s">
        <v>7190</v>
      </c>
      <c r="L5647" s="344" t="s">
        <v>4090</v>
      </c>
      <c r="N5647" s="344" t="s">
        <v>4090</v>
      </c>
      <c r="O5647" s="341" t="s">
        <v>6766</v>
      </c>
    </row>
    <row r="5648" spans="1:15" x14ac:dyDescent="0.2">
      <c r="A5648" s="341" t="s">
        <v>9257</v>
      </c>
      <c r="B5648" s="341" t="s">
        <v>9282</v>
      </c>
      <c r="C5648" s="342" t="s">
        <v>6879</v>
      </c>
      <c r="D5648" s="342" t="s">
        <v>6715</v>
      </c>
      <c r="E5648" s="342" t="s">
        <v>9323</v>
      </c>
      <c r="F5648" s="342" t="s">
        <v>6568</v>
      </c>
      <c r="G5648" s="343">
        <v>19.505000000000003</v>
      </c>
      <c r="H5648" s="342" t="s">
        <v>6594</v>
      </c>
      <c r="I5648" s="342" t="s">
        <v>6575</v>
      </c>
      <c r="J5648" s="342" t="s">
        <v>6755</v>
      </c>
      <c r="K5648" s="581" t="s">
        <v>6782</v>
      </c>
      <c r="L5648" s="344" t="s">
        <v>4090</v>
      </c>
      <c r="N5648" s="344" t="s">
        <v>4090</v>
      </c>
      <c r="O5648" s="341" t="s">
        <v>6752</v>
      </c>
    </row>
    <row r="5649" spans="1:15" x14ac:dyDescent="0.2">
      <c r="A5649" s="341" t="s">
        <v>9257</v>
      </c>
      <c r="B5649" s="341" t="s">
        <v>9282</v>
      </c>
      <c r="C5649" s="342" t="s">
        <v>6879</v>
      </c>
      <c r="D5649" s="342" t="s">
        <v>6715</v>
      </c>
      <c r="E5649" s="342" t="s">
        <v>9323</v>
      </c>
      <c r="F5649" s="342" t="s">
        <v>6568</v>
      </c>
      <c r="G5649" s="343">
        <v>8.1999999999999993</v>
      </c>
      <c r="H5649" s="342" t="s">
        <v>6594</v>
      </c>
      <c r="I5649" s="342" t="s">
        <v>6575</v>
      </c>
      <c r="J5649" s="342" t="s">
        <v>6755</v>
      </c>
      <c r="K5649" s="581" t="s">
        <v>7411</v>
      </c>
      <c r="L5649" s="344" t="s">
        <v>4090</v>
      </c>
      <c r="N5649" s="344" t="s">
        <v>4090</v>
      </c>
      <c r="O5649" s="341" t="s">
        <v>6752</v>
      </c>
    </row>
    <row r="5650" spans="1:15" x14ac:dyDescent="0.2">
      <c r="A5650" s="341" t="s">
        <v>9257</v>
      </c>
      <c r="B5650" s="341" t="s">
        <v>9282</v>
      </c>
      <c r="C5650" s="342" t="s">
        <v>6879</v>
      </c>
      <c r="D5650" s="342" t="s">
        <v>6715</v>
      </c>
      <c r="E5650" s="342" t="s">
        <v>9323</v>
      </c>
      <c r="F5650" s="342" t="s">
        <v>6568</v>
      </c>
      <c r="G5650" s="343">
        <v>81.27</v>
      </c>
      <c r="H5650" s="342" t="s">
        <v>6594</v>
      </c>
      <c r="I5650" s="342" t="s">
        <v>6575</v>
      </c>
      <c r="J5650" s="342" t="s">
        <v>6755</v>
      </c>
      <c r="K5650" s="581" t="s">
        <v>6805</v>
      </c>
      <c r="L5650" s="344" t="s">
        <v>4090</v>
      </c>
      <c r="N5650" s="344" t="s">
        <v>4090</v>
      </c>
      <c r="O5650" s="341" t="s">
        <v>6752</v>
      </c>
    </row>
    <row r="5651" spans="1:15" x14ac:dyDescent="0.2">
      <c r="A5651" s="341" t="s">
        <v>9257</v>
      </c>
      <c r="B5651" s="341" t="s">
        <v>9282</v>
      </c>
      <c r="C5651" s="342" t="s">
        <v>6879</v>
      </c>
      <c r="D5651" s="342" t="s">
        <v>6715</v>
      </c>
      <c r="E5651" s="342" t="s">
        <v>9323</v>
      </c>
      <c r="F5651" s="342" t="s">
        <v>6568</v>
      </c>
      <c r="G5651" s="343">
        <v>32.880000000000003</v>
      </c>
      <c r="H5651" s="342" t="s">
        <v>6594</v>
      </c>
      <c r="I5651" s="342" t="s">
        <v>6575</v>
      </c>
      <c r="J5651" s="342" t="s">
        <v>6755</v>
      </c>
      <c r="K5651" s="581" t="s">
        <v>7590</v>
      </c>
      <c r="L5651" s="344" t="s">
        <v>4090</v>
      </c>
      <c r="N5651" s="344" t="s">
        <v>4090</v>
      </c>
      <c r="O5651" s="341" t="s">
        <v>6752</v>
      </c>
    </row>
    <row r="5652" spans="1:15" x14ac:dyDescent="0.2">
      <c r="A5652" s="341" t="s">
        <v>9257</v>
      </c>
      <c r="B5652" s="341" t="s">
        <v>9282</v>
      </c>
      <c r="C5652" s="342" t="s">
        <v>6879</v>
      </c>
      <c r="D5652" s="342" t="s">
        <v>6715</v>
      </c>
      <c r="E5652" s="342" t="s">
        <v>9323</v>
      </c>
      <c r="F5652" s="342" t="s">
        <v>6568</v>
      </c>
      <c r="G5652" s="343">
        <v>25.87</v>
      </c>
      <c r="H5652" s="342" t="s">
        <v>6594</v>
      </c>
      <c r="I5652" s="342" t="s">
        <v>6575</v>
      </c>
      <c r="J5652" s="342" t="s">
        <v>6755</v>
      </c>
      <c r="K5652" s="581" t="s">
        <v>6970</v>
      </c>
      <c r="L5652" s="344" t="s">
        <v>4090</v>
      </c>
      <c r="N5652" s="344" t="s">
        <v>4090</v>
      </c>
      <c r="O5652" s="341" t="s">
        <v>6752</v>
      </c>
    </row>
    <row r="5653" spans="1:15" x14ac:dyDescent="0.2">
      <c r="A5653" s="341" t="s">
        <v>9257</v>
      </c>
      <c r="B5653" s="341" t="s">
        <v>9282</v>
      </c>
      <c r="C5653" s="342" t="s">
        <v>6879</v>
      </c>
      <c r="D5653" s="342" t="s">
        <v>6715</v>
      </c>
      <c r="E5653" s="342" t="s">
        <v>9323</v>
      </c>
      <c r="F5653" s="342" t="s">
        <v>6568</v>
      </c>
      <c r="G5653" s="343">
        <v>9.24</v>
      </c>
      <c r="H5653" s="342" t="s">
        <v>6594</v>
      </c>
      <c r="I5653" s="342" t="s">
        <v>6575</v>
      </c>
      <c r="J5653" s="342" t="s">
        <v>6755</v>
      </c>
      <c r="K5653" s="581" t="s">
        <v>8817</v>
      </c>
      <c r="L5653" s="344" t="s">
        <v>4090</v>
      </c>
      <c r="N5653" s="344" t="s">
        <v>4090</v>
      </c>
      <c r="O5653" s="341" t="s">
        <v>6752</v>
      </c>
    </row>
    <row r="5654" spans="1:15" x14ac:dyDescent="0.2">
      <c r="A5654" s="341" t="s">
        <v>9257</v>
      </c>
      <c r="B5654" s="341" t="s">
        <v>9282</v>
      </c>
      <c r="C5654" s="342" t="s">
        <v>6879</v>
      </c>
      <c r="D5654" s="342" t="s">
        <v>6715</v>
      </c>
      <c r="E5654" s="342" t="s">
        <v>9321</v>
      </c>
      <c r="F5654" s="342" t="s">
        <v>6568</v>
      </c>
      <c r="G5654" s="343">
        <v>14.32</v>
      </c>
      <c r="H5654" s="342" t="s">
        <v>6594</v>
      </c>
      <c r="I5654" s="342" t="s">
        <v>6575</v>
      </c>
      <c r="J5654" s="342" t="s">
        <v>6755</v>
      </c>
      <c r="K5654" s="581" t="s">
        <v>7087</v>
      </c>
      <c r="L5654" s="344" t="s">
        <v>4090</v>
      </c>
      <c r="N5654" s="344" t="s">
        <v>4090</v>
      </c>
      <c r="O5654" s="341">
        <v>0</v>
      </c>
    </row>
    <row r="5655" spans="1:15" x14ac:dyDescent="0.2">
      <c r="A5655" s="341" t="s">
        <v>9257</v>
      </c>
      <c r="B5655" s="341" t="s">
        <v>9282</v>
      </c>
      <c r="C5655" s="342" t="s">
        <v>6879</v>
      </c>
      <c r="D5655" s="342" t="s">
        <v>6715</v>
      </c>
      <c r="E5655" s="342" t="s">
        <v>9320</v>
      </c>
      <c r="F5655" s="342" t="s">
        <v>6568</v>
      </c>
      <c r="G5655" s="343">
        <v>82.5</v>
      </c>
      <c r="H5655" s="342" t="s">
        <v>6594</v>
      </c>
      <c r="I5655" s="342" t="s">
        <v>6575</v>
      </c>
      <c r="J5655" s="342" t="s">
        <v>6755</v>
      </c>
      <c r="K5655" s="581" t="s">
        <v>6607</v>
      </c>
      <c r="L5655" s="344" t="s">
        <v>4090</v>
      </c>
      <c r="N5655" s="344" t="s">
        <v>4090</v>
      </c>
      <c r="O5655" s="341" t="s">
        <v>6752</v>
      </c>
    </row>
    <row r="5656" spans="1:15" x14ac:dyDescent="0.2">
      <c r="A5656" s="341" t="s">
        <v>9257</v>
      </c>
      <c r="B5656" s="341" t="s">
        <v>9282</v>
      </c>
      <c r="C5656" s="342" t="s">
        <v>6879</v>
      </c>
      <c r="D5656" s="342" t="s">
        <v>6715</v>
      </c>
      <c r="E5656" s="342" t="s">
        <v>9322</v>
      </c>
      <c r="F5656" s="342" t="s">
        <v>6568</v>
      </c>
      <c r="G5656" s="343">
        <v>28.5</v>
      </c>
      <c r="H5656" s="342" t="s">
        <v>6594</v>
      </c>
      <c r="I5656" s="342" t="s">
        <v>6575</v>
      </c>
      <c r="J5656" s="342" t="s">
        <v>6755</v>
      </c>
      <c r="K5656" s="581" t="s">
        <v>7426</v>
      </c>
      <c r="L5656" s="344" t="s">
        <v>4090</v>
      </c>
      <c r="N5656" s="344" t="s">
        <v>4090</v>
      </c>
      <c r="O5656" s="341">
        <v>0</v>
      </c>
    </row>
    <row r="5657" spans="1:15" x14ac:dyDescent="0.2">
      <c r="A5657" s="341" t="s">
        <v>9257</v>
      </c>
      <c r="B5657" s="341" t="s">
        <v>9282</v>
      </c>
      <c r="C5657" s="342" t="s">
        <v>6879</v>
      </c>
      <c r="D5657" s="342" t="s">
        <v>6715</v>
      </c>
      <c r="E5657" s="342" t="s">
        <v>9322</v>
      </c>
      <c r="F5657" s="342" t="s">
        <v>6568</v>
      </c>
      <c r="G5657" s="343">
        <v>10.08</v>
      </c>
      <c r="H5657" s="342" t="s">
        <v>6594</v>
      </c>
      <c r="I5657" s="342" t="s">
        <v>6575</v>
      </c>
      <c r="J5657" s="342" t="s">
        <v>6755</v>
      </c>
      <c r="K5657" s="581" t="s">
        <v>7093</v>
      </c>
      <c r="L5657" s="344" t="s">
        <v>4090</v>
      </c>
      <c r="N5657" s="344" t="s">
        <v>4090</v>
      </c>
      <c r="O5657" s="341">
        <v>0</v>
      </c>
    </row>
    <row r="5658" spans="1:15" x14ac:dyDescent="0.2">
      <c r="A5658" s="341" t="s">
        <v>9257</v>
      </c>
      <c r="B5658" s="341" t="s">
        <v>9282</v>
      </c>
      <c r="C5658" s="342" t="s">
        <v>6879</v>
      </c>
      <c r="D5658" s="342" t="s">
        <v>6715</v>
      </c>
      <c r="E5658" s="342" t="s">
        <v>9322</v>
      </c>
      <c r="F5658" s="342" t="s">
        <v>6568</v>
      </c>
      <c r="G5658" s="343">
        <v>10.8</v>
      </c>
      <c r="H5658" s="342" t="s">
        <v>6594</v>
      </c>
      <c r="I5658" s="342" t="s">
        <v>6575</v>
      </c>
      <c r="J5658" s="342" t="s">
        <v>6755</v>
      </c>
      <c r="K5658" s="581" t="s">
        <v>6832</v>
      </c>
      <c r="L5658" s="344" t="s">
        <v>4090</v>
      </c>
      <c r="N5658" s="344" t="s">
        <v>4090</v>
      </c>
      <c r="O5658" s="341">
        <v>0</v>
      </c>
    </row>
    <row r="5659" spans="1:15" x14ac:dyDescent="0.2">
      <c r="A5659" s="341" t="s">
        <v>9257</v>
      </c>
      <c r="B5659" s="341" t="s">
        <v>9282</v>
      </c>
      <c r="C5659" s="342" t="s">
        <v>6879</v>
      </c>
      <c r="D5659" s="342" t="s">
        <v>6715</v>
      </c>
      <c r="E5659" s="342" t="s">
        <v>9324</v>
      </c>
      <c r="F5659" s="342" t="s">
        <v>6568</v>
      </c>
      <c r="G5659" s="343">
        <v>7.98</v>
      </c>
      <c r="H5659" s="342" t="s">
        <v>6594</v>
      </c>
      <c r="I5659" s="342" t="s">
        <v>6575</v>
      </c>
      <c r="J5659" s="342" t="s">
        <v>6755</v>
      </c>
      <c r="K5659" s="581" t="s">
        <v>7036</v>
      </c>
      <c r="L5659" s="344" t="s">
        <v>4090</v>
      </c>
      <c r="N5659" s="344" t="s">
        <v>4090</v>
      </c>
      <c r="O5659" s="341" t="s">
        <v>6752</v>
      </c>
    </row>
    <row r="5660" spans="1:15" x14ac:dyDescent="0.2">
      <c r="A5660" s="341" t="s">
        <v>9257</v>
      </c>
      <c r="B5660" s="341" t="s">
        <v>9282</v>
      </c>
      <c r="C5660" s="342" t="s">
        <v>6879</v>
      </c>
      <c r="D5660" s="342" t="s">
        <v>6715</v>
      </c>
      <c r="E5660" s="342" t="s">
        <v>9322</v>
      </c>
      <c r="F5660" s="342" t="s">
        <v>6568</v>
      </c>
      <c r="G5660" s="343">
        <v>5.46</v>
      </c>
      <c r="H5660" s="342" t="s">
        <v>6594</v>
      </c>
      <c r="I5660" s="342" t="s">
        <v>6575</v>
      </c>
      <c r="J5660" s="342" t="s">
        <v>6755</v>
      </c>
      <c r="K5660" s="581" t="s">
        <v>6763</v>
      </c>
      <c r="L5660" s="344" t="s">
        <v>4090</v>
      </c>
      <c r="N5660" s="344" t="s">
        <v>4090</v>
      </c>
      <c r="O5660" s="341" t="s">
        <v>6752</v>
      </c>
    </row>
    <row r="5661" spans="1:15" x14ac:dyDescent="0.2">
      <c r="A5661" s="341" t="s">
        <v>9257</v>
      </c>
      <c r="B5661" s="341" t="s">
        <v>9282</v>
      </c>
      <c r="C5661" s="342" t="s">
        <v>6879</v>
      </c>
      <c r="D5661" s="342" t="s">
        <v>6715</v>
      </c>
      <c r="E5661" s="342" t="s">
        <v>9337</v>
      </c>
      <c r="F5661" s="342" t="s">
        <v>6568</v>
      </c>
      <c r="G5661" s="343">
        <v>11.515000000000001</v>
      </c>
      <c r="H5661" s="342" t="s">
        <v>6594</v>
      </c>
      <c r="I5661" s="342" t="s">
        <v>6575</v>
      </c>
      <c r="J5661" s="342" t="s">
        <v>6755</v>
      </c>
      <c r="K5661" s="581" t="s">
        <v>6759</v>
      </c>
      <c r="L5661" s="344" t="s">
        <v>4090</v>
      </c>
      <c r="N5661" s="344" t="s">
        <v>4090</v>
      </c>
      <c r="O5661" s="341" t="s">
        <v>6766</v>
      </c>
    </row>
    <row r="5662" spans="1:15" x14ac:dyDescent="0.2">
      <c r="A5662" s="341" t="s">
        <v>9257</v>
      </c>
      <c r="B5662" s="341" t="s">
        <v>9282</v>
      </c>
      <c r="C5662" s="342" t="s">
        <v>6879</v>
      </c>
      <c r="D5662" s="342" t="s">
        <v>6715</v>
      </c>
      <c r="E5662" s="342" t="s">
        <v>9324</v>
      </c>
      <c r="F5662" s="342" t="s">
        <v>6568</v>
      </c>
      <c r="G5662" s="343">
        <v>47.68</v>
      </c>
      <c r="H5662" s="342" t="s">
        <v>6594</v>
      </c>
      <c r="I5662" s="342" t="s">
        <v>6575</v>
      </c>
      <c r="J5662" s="342" t="s">
        <v>6755</v>
      </c>
      <c r="K5662" s="581" t="s">
        <v>6805</v>
      </c>
      <c r="L5662" s="344" t="s">
        <v>4090</v>
      </c>
      <c r="N5662" s="344" t="s">
        <v>4090</v>
      </c>
      <c r="O5662" s="341" t="s">
        <v>6752</v>
      </c>
    </row>
    <row r="5663" spans="1:15" x14ac:dyDescent="0.2">
      <c r="A5663" s="341" t="s">
        <v>9257</v>
      </c>
      <c r="B5663" s="341" t="s">
        <v>9282</v>
      </c>
      <c r="C5663" s="342" t="s">
        <v>6879</v>
      </c>
      <c r="D5663" s="342" t="s">
        <v>6715</v>
      </c>
      <c r="E5663" s="342" t="s">
        <v>9322</v>
      </c>
      <c r="F5663" s="342" t="s">
        <v>6568</v>
      </c>
      <c r="G5663" s="343">
        <v>14.700000000000001</v>
      </c>
      <c r="H5663" s="342" t="s">
        <v>6594</v>
      </c>
      <c r="I5663" s="342" t="s">
        <v>6575</v>
      </c>
      <c r="J5663" s="342" t="s">
        <v>6755</v>
      </c>
      <c r="K5663" s="581" t="s">
        <v>6928</v>
      </c>
      <c r="L5663" s="344" t="s">
        <v>4090</v>
      </c>
      <c r="N5663" s="344" t="s">
        <v>4090</v>
      </c>
      <c r="O5663" s="341" t="s">
        <v>6752</v>
      </c>
    </row>
    <row r="5664" spans="1:15" x14ac:dyDescent="0.2">
      <c r="A5664" s="341" t="s">
        <v>9257</v>
      </c>
      <c r="B5664" s="341" t="s">
        <v>9282</v>
      </c>
      <c r="C5664" s="342" t="s">
        <v>6879</v>
      </c>
      <c r="D5664" s="342" t="s">
        <v>6715</v>
      </c>
      <c r="E5664" s="342" t="s">
        <v>9334</v>
      </c>
      <c r="F5664" s="342" t="s">
        <v>6568</v>
      </c>
      <c r="G5664" s="343">
        <v>5.87</v>
      </c>
      <c r="H5664" s="342" t="s">
        <v>6594</v>
      </c>
      <c r="I5664" s="342" t="s">
        <v>6575</v>
      </c>
      <c r="J5664" s="342" t="s">
        <v>6755</v>
      </c>
      <c r="K5664" s="581" t="s">
        <v>8818</v>
      </c>
      <c r="L5664" s="344" t="s">
        <v>4090</v>
      </c>
      <c r="N5664" s="344" t="s">
        <v>4090</v>
      </c>
      <c r="O5664" s="341">
        <v>0</v>
      </c>
    </row>
    <row r="5665" spans="1:15" x14ac:dyDescent="0.2">
      <c r="A5665" s="341" t="s">
        <v>9257</v>
      </c>
      <c r="B5665" s="341" t="s">
        <v>9282</v>
      </c>
      <c r="C5665" s="342" t="s">
        <v>6879</v>
      </c>
      <c r="D5665" s="342" t="s">
        <v>6715</v>
      </c>
      <c r="E5665" s="342" t="s">
        <v>9325</v>
      </c>
      <c r="F5665" s="342" t="s">
        <v>6568</v>
      </c>
      <c r="G5665" s="343">
        <v>3.75</v>
      </c>
      <c r="H5665" s="342" t="s">
        <v>6594</v>
      </c>
      <c r="I5665" s="342" t="s">
        <v>6575</v>
      </c>
      <c r="J5665" s="342" t="s">
        <v>6755</v>
      </c>
      <c r="K5665" s="581" t="s">
        <v>7036</v>
      </c>
      <c r="L5665" s="344" t="s">
        <v>4090</v>
      </c>
      <c r="N5665" s="344" t="s">
        <v>4090</v>
      </c>
      <c r="O5665" s="341" t="s">
        <v>6752</v>
      </c>
    </row>
    <row r="5666" spans="1:15" x14ac:dyDescent="0.2">
      <c r="A5666" s="341" t="s">
        <v>9257</v>
      </c>
      <c r="B5666" s="341" t="s">
        <v>9282</v>
      </c>
      <c r="C5666" s="342" t="s">
        <v>6879</v>
      </c>
      <c r="D5666" s="342" t="s">
        <v>6715</v>
      </c>
      <c r="E5666" s="342" t="s">
        <v>9325</v>
      </c>
      <c r="F5666" s="342" t="s">
        <v>6568</v>
      </c>
      <c r="G5666" s="343">
        <v>11.120000000000001</v>
      </c>
      <c r="H5666" s="342" t="s">
        <v>6594</v>
      </c>
      <c r="I5666" s="342" t="s">
        <v>6575</v>
      </c>
      <c r="J5666" s="342" t="s">
        <v>6755</v>
      </c>
      <c r="K5666" s="581" t="s">
        <v>8424</v>
      </c>
      <c r="L5666" s="344" t="s">
        <v>4090</v>
      </c>
      <c r="N5666" s="344" t="s">
        <v>4090</v>
      </c>
      <c r="O5666" s="341" t="s">
        <v>6766</v>
      </c>
    </row>
    <row r="5667" spans="1:15" x14ac:dyDescent="0.2">
      <c r="A5667" s="341" t="s">
        <v>9257</v>
      </c>
      <c r="B5667" s="341" t="s">
        <v>9282</v>
      </c>
      <c r="C5667" s="342" t="s">
        <v>6879</v>
      </c>
      <c r="D5667" s="342" t="s">
        <v>6715</v>
      </c>
      <c r="E5667" s="342" t="s">
        <v>9337</v>
      </c>
      <c r="F5667" s="342" t="s">
        <v>6568</v>
      </c>
      <c r="G5667" s="343">
        <v>6.5550000000000006</v>
      </c>
      <c r="H5667" s="342" t="s">
        <v>6594</v>
      </c>
      <c r="I5667" s="342" t="s">
        <v>6575</v>
      </c>
      <c r="J5667" s="342" t="s">
        <v>6755</v>
      </c>
      <c r="K5667" s="581" t="s">
        <v>8819</v>
      </c>
      <c r="L5667" s="344" t="s">
        <v>4090</v>
      </c>
      <c r="N5667" s="344" t="s">
        <v>4090</v>
      </c>
      <c r="O5667" s="341" t="s">
        <v>6752</v>
      </c>
    </row>
    <row r="5668" spans="1:15" x14ac:dyDescent="0.2">
      <c r="A5668" s="341" t="s">
        <v>9257</v>
      </c>
      <c r="B5668" s="341" t="s">
        <v>9282</v>
      </c>
      <c r="C5668" s="342" t="s">
        <v>6879</v>
      </c>
      <c r="D5668" s="342" t="s">
        <v>6715</v>
      </c>
      <c r="E5668" s="342" t="s">
        <v>9255</v>
      </c>
      <c r="F5668" s="342" t="s">
        <v>6568</v>
      </c>
      <c r="G5668" s="343">
        <v>7.98</v>
      </c>
      <c r="H5668" s="342" t="s">
        <v>6594</v>
      </c>
      <c r="I5668" s="342" t="s">
        <v>6575</v>
      </c>
      <c r="J5668" s="342" t="s">
        <v>6755</v>
      </c>
      <c r="K5668" s="581" t="s">
        <v>7103</v>
      </c>
      <c r="L5668" s="344" t="s">
        <v>4090</v>
      </c>
      <c r="N5668" s="344" t="s">
        <v>4090</v>
      </c>
      <c r="O5668" s="341">
        <v>0</v>
      </c>
    </row>
    <row r="5669" spans="1:15" x14ac:dyDescent="0.2">
      <c r="A5669" s="341" t="s">
        <v>9257</v>
      </c>
      <c r="B5669" s="341" t="s">
        <v>9282</v>
      </c>
      <c r="C5669" s="342" t="s">
        <v>6879</v>
      </c>
      <c r="D5669" s="342" t="s">
        <v>6715</v>
      </c>
      <c r="E5669" s="342" t="s">
        <v>9325</v>
      </c>
      <c r="F5669" s="342" t="s">
        <v>6568</v>
      </c>
      <c r="G5669" s="343">
        <v>20.085000000000001</v>
      </c>
      <c r="H5669" s="342" t="s">
        <v>6594</v>
      </c>
      <c r="I5669" s="342" t="s">
        <v>6575</v>
      </c>
      <c r="J5669" s="342" t="s">
        <v>6755</v>
      </c>
      <c r="K5669" s="581" t="s">
        <v>7025</v>
      </c>
      <c r="L5669" s="344" t="s">
        <v>4090</v>
      </c>
      <c r="N5669" s="344" t="s">
        <v>4090</v>
      </c>
      <c r="O5669" s="341" t="s">
        <v>6752</v>
      </c>
    </row>
    <row r="5670" spans="1:15" x14ac:dyDescent="0.2">
      <c r="A5670" s="341" t="s">
        <v>9257</v>
      </c>
      <c r="B5670" s="341" t="s">
        <v>9282</v>
      </c>
      <c r="C5670" s="342" t="s">
        <v>6714</v>
      </c>
      <c r="D5670" s="342" t="s">
        <v>6715</v>
      </c>
      <c r="E5670" s="342" t="s">
        <v>9255</v>
      </c>
      <c r="F5670" s="342" t="s">
        <v>6568</v>
      </c>
      <c r="G5670" s="343">
        <v>4.7</v>
      </c>
      <c r="H5670" s="342" t="s">
        <v>6594</v>
      </c>
      <c r="I5670" s="342" t="s">
        <v>6575</v>
      </c>
      <c r="J5670" s="342" t="s">
        <v>6755</v>
      </c>
      <c r="K5670" s="581" t="s">
        <v>6788</v>
      </c>
      <c r="L5670" s="344" t="s">
        <v>4090</v>
      </c>
      <c r="N5670" s="344" t="s">
        <v>4090</v>
      </c>
      <c r="O5670" s="341">
        <v>0</v>
      </c>
    </row>
    <row r="5671" spans="1:15" x14ac:dyDescent="0.2">
      <c r="A5671" s="341" t="s">
        <v>9257</v>
      </c>
      <c r="B5671" s="341" t="s">
        <v>9282</v>
      </c>
      <c r="C5671" s="342" t="s">
        <v>6714</v>
      </c>
      <c r="D5671" s="342" t="s">
        <v>6715</v>
      </c>
      <c r="E5671" s="342" t="s">
        <v>9255</v>
      </c>
      <c r="F5671" s="342" t="s">
        <v>6568</v>
      </c>
      <c r="G5671" s="343">
        <v>3.18</v>
      </c>
      <c r="H5671" s="342" t="s">
        <v>6594</v>
      </c>
      <c r="I5671" s="342" t="s">
        <v>6575</v>
      </c>
      <c r="J5671" s="342" t="s">
        <v>6755</v>
      </c>
      <c r="K5671" s="581" t="s">
        <v>8820</v>
      </c>
      <c r="L5671" s="344" t="s">
        <v>4090</v>
      </c>
      <c r="N5671" s="344" t="s">
        <v>4090</v>
      </c>
      <c r="O5671" s="341" t="s">
        <v>6766</v>
      </c>
    </row>
    <row r="5672" spans="1:15" x14ac:dyDescent="0.2">
      <c r="A5672" s="341" t="s">
        <v>9257</v>
      </c>
      <c r="B5672" s="341" t="s">
        <v>9282</v>
      </c>
      <c r="C5672" s="342" t="s">
        <v>6714</v>
      </c>
      <c r="D5672" s="342" t="s">
        <v>6715</v>
      </c>
      <c r="E5672" s="342" t="s">
        <v>9319</v>
      </c>
      <c r="F5672" s="342" t="s">
        <v>6568</v>
      </c>
      <c r="G5672" s="343">
        <v>4.6550000000000002</v>
      </c>
      <c r="H5672" s="342" t="s">
        <v>6594</v>
      </c>
      <c r="I5672" s="342" t="s">
        <v>6575</v>
      </c>
      <c r="J5672" s="342" t="s">
        <v>6755</v>
      </c>
      <c r="K5672" s="581" t="s">
        <v>7186</v>
      </c>
      <c r="L5672" s="344" t="s">
        <v>4090</v>
      </c>
      <c r="N5672" s="344" t="s">
        <v>4090</v>
      </c>
      <c r="O5672" s="341" t="s">
        <v>6752</v>
      </c>
    </row>
    <row r="5673" spans="1:15" x14ac:dyDescent="0.2">
      <c r="A5673" s="341" t="s">
        <v>9257</v>
      </c>
      <c r="B5673" s="341" t="s">
        <v>9282</v>
      </c>
      <c r="C5673" s="342" t="s">
        <v>6714</v>
      </c>
      <c r="D5673" s="342" t="s">
        <v>6715</v>
      </c>
      <c r="E5673" s="342" t="s">
        <v>9334</v>
      </c>
      <c r="F5673" s="342" t="s">
        <v>6568</v>
      </c>
      <c r="G5673" s="343">
        <v>17</v>
      </c>
      <c r="H5673" s="342" t="s">
        <v>6594</v>
      </c>
      <c r="I5673" s="342" t="s">
        <v>6575</v>
      </c>
      <c r="J5673" s="342" t="s">
        <v>6755</v>
      </c>
      <c r="K5673" s="581" t="s">
        <v>7103</v>
      </c>
      <c r="L5673" s="344" t="s">
        <v>4090</v>
      </c>
      <c r="N5673" s="344" t="s">
        <v>4090</v>
      </c>
      <c r="O5673" s="341">
        <v>0</v>
      </c>
    </row>
    <row r="5674" spans="1:15" x14ac:dyDescent="0.2">
      <c r="A5674" s="341" t="s">
        <v>9257</v>
      </c>
      <c r="B5674" s="341" t="s">
        <v>9282</v>
      </c>
      <c r="C5674" s="342" t="s">
        <v>6714</v>
      </c>
      <c r="D5674" s="342" t="s">
        <v>6715</v>
      </c>
      <c r="E5674" s="342" t="s">
        <v>9319</v>
      </c>
      <c r="F5674" s="342" t="s">
        <v>6568</v>
      </c>
      <c r="G5674" s="343">
        <v>78.400000000000006</v>
      </c>
      <c r="H5674" s="342" t="s">
        <v>6594</v>
      </c>
      <c r="I5674" s="342" t="s">
        <v>6575</v>
      </c>
      <c r="J5674" s="342" t="s">
        <v>6755</v>
      </c>
      <c r="K5674" s="581" t="s">
        <v>8552</v>
      </c>
      <c r="L5674" s="344" t="s">
        <v>4090</v>
      </c>
      <c r="N5674" s="344" t="s">
        <v>4090</v>
      </c>
      <c r="O5674" s="341" t="s">
        <v>6752</v>
      </c>
    </row>
    <row r="5675" spans="1:15" x14ac:dyDescent="0.2">
      <c r="A5675" s="341" t="s">
        <v>9257</v>
      </c>
      <c r="B5675" s="341" t="s">
        <v>9282</v>
      </c>
      <c r="C5675" s="342" t="s">
        <v>6714</v>
      </c>
      <c r="D5675" s="342" t="s">
        <v>6715</v>
      </c>
      <c r="E5675" s="342" t="s">
        <v>9319</v>
      </c>
      <c r="F5675" s="342" t="s">
        <v>6568</v>
      </c>
      <c r="G5675" s="343">
        <v>96.17</v>
      </c>
      <c r="H5675" s="342" t="s">
        <v>6594</v>
      </c>
      <c r="I5675" s="342" t="s">
        <v>6575</v>
      </c>
      <c r="J5675" s="342" t="s">
        <v>6755</v>
      </c>
      <c r="K5675" s="581" t="s">
        <v>7543</v>
      </c>
      <c r="L5675" s="344" t="s">
        <v>4090</v>
      </c>
      <c r="N5675" s="344" t="s">
        <v>4090</v>
      </c>
      <c r="O5675" s="341" t="s">
        <v>6752</v>
      </c>
    </row>
    <row r="5676" spans="1:15" x14ac:dyDescent="0.2">
      <c r="A5676" s="341" t="s">
        <v>9257</v>
      </c>
      <c r="B5676" s="341" t="s">
        <v>9282</v>
      </c>
      <c r="C5676" s="342" t="s">
        <v>6714</v>
      </c>
      <c r="D5676" s="342" t="s">
        <v>6715</v>
      </c>
      <c r="E5676" s="342" t="s">
        <v>9320</v>
      </c>
      <c r="F5676" s="342" t="s">
        <v>6568</v>
      </c>
      <c r="G5676" s="343">
        <v>5.76</v>
      </c>
      <c r="H5676" s="342" t="s">
        <v>6594</v>
      </c>
      <c r="I5676" s="342" t="s">
        <v>6575</v>
      </c>
      <c r="J5676" s="342" t="s">
        <v>6755</v>
      </c>
      <c r="K5676" s="581" t="s">
        <v>8821</v>
      </c>
      <c r="L5676" s="344" t="s">
        <v>4090</v>
      </c>
      <c r="N5676" s="344" t="s">
        <v>4090</v>
      </c>
      <c r="O5676" s="341">
        <v>0</v>
      </c>
    </row>
    <row r="5677" spans="1:15" x14ac:dyDescent="0.2">
      <c r="A5677" s="341" t="s">
        <v>9257</v>
      </c>
      <c r="B5677" s="341" t="s">
        <v>9282</v>
      </c>
      <c r="C5677" s="342" t="s">
        <v>6714</v>
      </c>
      <c r="D5677" s="342" t="s">
        <v>6715</v>
      </c>
      <c r="E5677" s="342" t="s">
        <v>9333</v>
      </c>
      <c r="F5677" s="342" t="s">
        <v>6568</v>
      </c>
      <c r="G5677" s="343">
        <v>22.5</v>
      </c>
      <c r="H5677" s="342" t="s">
        <v>6594</v>
      </c>
      <c r="I5677" s="342" t="s">
        <v>6575</v>
      </c>
      <c r="J5677" s="342" t="s">
        <v>6755</v>
      </c>
      <c r="K5677" s="581" t="s">
        <v>8150</v>
      </c>
      <c r="L5677" s="344" t="s">
        <v>4090</v>
      </c>
      <c r="N5677" s="344" t="s">
        <v>4090</v>
      </c>
      <c r="O5677" s="341" t="s">
        <v>6752</v>
      </c>
    </row>
    <row r="5678" spans="1:15" x14ac:dyDescent="0.2">
      <c r="A5678" s="341" t="s">
        <v>9257</v>
      </c>
      <c r="B5678" s="341" t="s">
        <v>9282</v>
      </c>
      <c r="C5678" s="342" t="s">
        <v>6714</v>
      </c>
      <c r="D5678" s="342" t="s">
        <v>6715</v>
      </c>
      <c r="E5678" s="342" t="s">
        <v>9320</v>
      </c>
      <c r="F5678" s="342" t="s">
        <v>6568</v>
      </c>
      <c r="G5678" s="343">
        <v>17.04</v>
      </c>
      <c r="H5678" s="342" t="s">
        <v>6594</v>
      </c>
      <c r="I5678" s="342" t="s">
        <v>6575</v>
      </c>
      <c r="J5678" s="342" t="s">
        <v>6755</v>
      </c>
      <c r="K5678" s="581" t="s">
        <v>6813</v>
      </c>
      <c r="L5678" s="344" t="s">
        <v>4090</v>
      </c>
      <c r="N5678" s="344" t="s">
        <v>4090</v>
      </c>
      <c r="O5678" s="341" t="s">
        <v>6752</v>
      </c>
    </row>
    <row r="5679" spans="1:15" x14ac:dyDescent="0.2">
      <c r="A5679" s="341" t="s">
        <v>9257</v>
      </c>
      <c r="B5679" s="341" t="s">
        <v>9282</v>
      </c>
      <c r="C5679" s="342" t="s">
        <v>6714</v>
      </c>
      <c r="D5679" s="342" t="s">
        <v>6715</v>
      </c>
      <c r="E5679" s="342" t="s">
        <v>9320</v>
      </c>
      <c r="F5679" s="342" t="s">
        <v>6568</v>
      </c>
      <c r="G5679" s="343">
        <v>4.37</v>
      </c>
      <c r="H5679" s="342" t="s">
        <v>6594</v>
      </c>
      <c r="I5679" s="342" t="s">
        <v>6575</v>
      </c>
      <c r="J5679" s="342" t="s">
        <v>6755</v>
      </c>
      <c r="K5679" s="581" t="s">
        <v>6799</v>
      </c>
      <c r="L5679" s="344" t="s">
        <v>4090</v>
      </c>
      <c r="N5679" s="344" t="s">
        <v>4090</v>
      </c>
      <c r="O5679" s="341">
        <v>0</v>
      </c>
    </row>
    <row r="5680" spans="1:15" x14ac:dyDescent="0.2">
      <c r="A5680" s="341" t="s">
        <v>9257</v>
      </c>
      <c r="B5680" s="341" t="s">
        <v>9282</v>
      </c>
      <c r="C5680" s="342" t="s">
        <v>6714</v>
      </c>
      <c r="D5680" s="342" t="s">
        <v>6715</v>
      </c>
      <c r="E5680" s="342" t="s">
        <v>9325</v>
      </c>
      <c r="F5680" s="342" t="s">
        <v>6568</v>
      </c>
      <c r="G5680" s="343">
        <v>6.86</v>
      </c>
      <c r="H5680" s="342" t="s">
        <v>6594</v>
      </c>
      <c r="I5680" s="342" t="s">
        <v>6575</v>
      </c>
      <c r="J5680" s="342" t="s">
        <v>6755</v>
      </c>
      <c r="K5680" s="581" t="s">
        <v>8454</v>
      </c>
      <c r="L5680" s="344" t="s">
        <v>4090</v>
      </c>
      <c r="N5680" s="344" t="s">
        <v>4090</v>
      </c>
      <c r="O5680" s="341">
        <v>0</v>
      </c>
    </row>
    <row r="5681" spans="1:15" x14ac:dyDescent="0.2">
      <c r="A5681" s="341" t="s">
        <v>9257</v>
      </c>
      <c r="B5681" s="341" t="s">
        <v>9282</v>
      </c>
      <c r="C5681" s="342" t="s">
        <v>6714</v>
      </c>
      <c r="D5681" s="342" t="s">
        <v>6715</v>
      </c>
      <c r="E5681" s="342" t="s">
        <v>9332</v>
      </c>
      <c r="F5681" s="342" t="s">
        <v>6568</v>
      </c>
      <c r="G5681" s="343">
        <v>6</v>
      </c>
      <c r="H5681" s="342" t="s">
        <v>6594</v>
      </c>
      <c r="I5681" s="342" t="s">
        <v>6575</v>
      </c>
      <c r="J5681" s="342" t="s">
        <v>6755</v>
      </c>
      <c r="K5681" s="581" t="s">
        <v>7901</v>
      </c>
      <c r="L5681" s="344" t="s">
        <v>4090</v>
      </c>
      <c r="N5681" s="344" t="s">
        <v>4090</v>
      </c>
      <c r="O5681" s="341" t="s">
        <v>6752</v>
      </c>
    </row>
    <row r="5682" spans="1:15" x14ac:dyDescent="0.2">
      <c r="A5682" s="341" t="s">
        <v>9257</v>
      </c>
      <c r="B5682" s="341" t="s">
        <v>9282</v>
      </c>
      <c r="C5682" s="342" t="s">
        <v>6714</v>
      </c>
      <c r="D5682" s="342" t="s">
        <v>6715</v>
      </c>
      <c r="E5682" s="342" t="s">
        <v>9325</v>
      </c>
      <c r="F5682" s="342" t="s">
        <v>6568</v>
      </c>
      <c r="G5682" s="343">
        <v>46.550000000000004</v>
      </c>
      <c r="H5682" s="342" t="s">
        <v>6594</v>
      </c>
      <c r="I5682" s="342" t="s">
        <v>6575</v>
      </c>
      <c r="J5682" s="342" t="s">
        <v>6755</v>
      </c>
      <c r="K5682" s="581" t="s">
        <v>8822</v>
      </c>
      <c r="L5682" s="344" t="s">
        <v>4090</v>
      </c>
      <c r="N5682" s="344" t="s">
        <v>4090</v>
      </c>
      <c r="O5682" s="341" t="s">
        <v>6752</v>
      </c>
    </row>
    <row r="5683" spans="1:15" x14ac:dyDescent="0.2">
      <c r="A5683" s="341" t="s">
        <v>9257</v>
      </c>
      <c r="B5683" s="341" t="s">
        <v>9282</v>
      </c>
      <c r="C5683" s="342" t="s">
        <v>6714</v>
      </c>
      <c r="D5683" s="342" t="s">
        <v>6715</v>
      </c>
      <c r="E5683" s="342" t="s">
        <v>9334</v>
      </c>
      <c r="F5683" s="342" t="s">
        <v>6568</v>
      </c>
      <c r="G5683" s="343">
        <v>42.410000000000004</v>
      </c>
      <c r="H5683" s="342" t="s">
        <v>6594</v>
      </c>
      <c r="I5683" s="342" t="s">
        <v>6575</v>
      </c>
      <c r="J5683" s="342" t="s">
        <v>6755</v>
      </c>
      <c r="K5683" s="581" t="s">
        <v>7144</v>
      </c>
      <c r="L5683" s="344" t="s">
        <v>4090</v>
      </c>
      <c r="N5683" s="344" t="s">
        <v>4090</v>
      </c>
      <c r="O5683" s="341" t="s">
        <v>6752</v>
      </c>
    </row>
    <row r="5684" spans="1:15" x14ac:dyDescent="0.2">
      <c r="A5684" s="341" t="s">
        <v>9257</v>
      </c>
      <c r="B5684" s="341" t="s">
        <v>9282</v>
      </c>
      <c r="C5684" s="342" t="s">
        <v>6714</v>
      </c>
      <c r="D5684" s="342" t="s">
        <v>6715</v>
      </c>
      <c r="E5684" s="342" t="s">
        <v>9320</v>
      </c>
      <c r="F5684" s="342" t="s">
        <v>6568</v>
      </c>
      <c r="G5684" s="343">
        <v>4.4400000000000004</v>
      </c>
      <c r="H5684" s="342" t="s">
        <v>6594</v>
      </c>
      <c r="I5684" s="342" t="s">
        <v>6575</v>
      </c>
      <c r="J5684" s="342" t="s">
        <v>6755</v>
      </c>
      <c r="K5684" s="581" t="s">
        <v>7891</v>
      </c>
      <c r="L5684" s="344" t="s">
        <v>4090</v>
      </c>
      <c r="M5684" s="345" t="s">
        <v>6740</v>
      </c>
      <c r="N5684" s="344" t="s">
        <v>4090</v>
      </c>
      <c r="O5684" s="341">
        <v>0</v>
      </c>
    </row>
    <row r="5685" spans="1:15" x14ac:dyDescent="0.2">
      <c r="A5685" s="341" t="s">
        <v>9257</v>
      </c>
      <c r="B5685" s="341" t="s">
        <v>9282</v>
      </c>
      <c r="C5685" s="342" t="s">
        <v>6714</v>
      </c>
      <c r="D5685" s="342" t="s">
        <v>6715</v>
      </c>
      <c r="E5685" s="342" t="s">
        <v>9322</v>
      </c>
      <c r="F5685" s="342" t="s">
        <v>6568</v>
      </c>
      <c r="G5685" s="343">
        <v>2.64</v>
      </c>
      <c r="H5685" s="342" t="s">
        <v>6594</v>
      </c>
      <c r="I5685" s="342" t="s">
        <v>6575</v>
      </c>
      <c r="J5685" s="342" t="s">
        <v>6755</v>
      </c>
      <c r="K5685" s="581" t="s">
        <v>7035</v>
      </c>
      <c r="L5685" s="344" t="s">
        <v>4090</v>
      </c>
      <c r="N5685" s="344" t="s">
        <v>4090</v>
      </c>
      <c r="O5685" s="341" t="s">
        <v>6752</v>
      </c>
    </row>
    <row r="5686" spans="1:15" x14ac:dyDescent="0.2">
      <c r="A5686" s="341" t="s">
        <v>9257</v>
      </c>
      <c r="B5686" s="341" t="s">
        <v>9282</v>
      </c>
      <c r="C5686" s="342" t="s">
        <v>6714</v>
      </c>
      <c r="D5686" s="342" t="s">
        <v>6715</v>
      </c>
      <c r="E5686" s="342" t="s">
        <v>9322</v>
      </c>
      <c r="F5686" s="342" t="s">
        <v>6568</v>
      </c>
      <c r="G5686" s="343">
        <v>4.5600000000000005</v>
      </c>
      <c r="H5686" s="342" t="s">
        <v>6594</v>
      </c>
      <c r="I5686" s="342" t="s">
        <v>6575</v>
      </c>
      <c r="J5686" s="342" t="s">
        <v>6755</v>
      </c>
      <c r="K5686" s="581" t="s">
        <v>7190</v>
      </c>
      <c r="L5686" s="344" t="s">
        <v>4090</v>
      </c>
      <c r="N5686" s="344" t="s">
        <v>4090</v>
      </c>
      <c r="O5686" s="341" t="s">
        <v>6752</v>
      </c>
    </row>
    <row r="5687" spans="1:15" x14ac:dyDescent="0.2">
      <c r="A5687" s="341" t="s">
        <v>9257</v>
      </c>
      <c r="B5687" s="341" t="s">
        <v>9282</v>
      </c>
      <c r="C5687" s="342" t="s">
        <v>6714</v>
      </c>
      <c r="D5687" s="342" t="s">
        <v>6715</v>
      </c>
      <c r="E5687" s="342" t="s">
        <v>9255</v>
      </c>
      <c r="F5687" s="342" t="s">
        <v>6568</v>
      </c>
      <c r="G5687" s="343">
        <v>9.8800000000000008</v>
      </c>
      <c r="H5687" s="342" t="s">
        <v>6594</v>
      </c>
      <c r="I5687" s="342" t="s">
        <v>6575</v>
      </c>
      <c r="J5687" s="342" t="s">
        <v>6755</v>
      </c>
      <c r="K5687" s="581" t="s">
        <v>8147</v>
      </c>
      <c r="L5687" s="344" t="s">
        <v>4090</v>
      </c>
      <c r="N5687" s="344" t="s">
        <v>4090</v>
      </c>
      <c r="O5687" s="341" t="s">
        <v>6766</v>
      </c>
    </row>
    <row r="5688" spans="1:15" x14ac:dyDescent="0.2">
      <c r="A5688" s="341" t="s">
        <v>9257</v>
      </c>
      <c r="B5688" s="341" t="s">
        <v>9282</v>
      </c>
      <c r="C5688" s="342" t="s">
        <v>6714</v>
      </c>
      <c r="D5688" s="342" t="s">
        <v>6715</v>
      </c>
      <c r="E5688" s="342" t="s">
        <v>9324</v>
      </c>
      <c r="F5688" s="342" t="s">
        <v>6568</v>
      </c>
      <c r="G5688" s="343">
        <v>6.58</v>
      </c>
      <c r="H5688" s="342" t="s">
        <v>6594</v>
      </c>
      <c r="I5688" s="342" t="s">
        <v>6575</v>
      </c>
      <c r="J5688" s="342" t="s">
        <v>6755</v>
      </c>
      <c r="K5688" s="581" t="s">
        <v>7488</v>
      </c>
      <c r="L5688" s="344" t="s">
        <v>4090</v>
      </c>
      <c r="N5688" s="344" t="s">
        <v>4090</v>
      </c>
      <c r="O5688" s="341">
        <v>0</v>
      </c>
    </row>
    <row r="5689" spans="1:15" x14ac:dyDescent="0.2">
      <c r="A5689" s="341" t="s">
        <v>9257</v>
      </c>
      <c r="B5689" s="341" t="s">
        <v>9282</v>
      </c>
      <c r="C5689" s="342" t="s">
        <v>6714</v>
      </c>
      <c r="D5689" s="342" t="s">
        <v>6715</v>
      </c>
      <c r="E5689" s="342" t="s">
        <v>9255</v>
      </c>
      <c r="F5689" s="342" t="s">
        <v>6568</v>
      </c>
      <c r="G5689" s="343">
        <v>14.84</v>
      </c>
      <c r="H5689" s="342" t="s">
        <v>6594</v>
      </c>
      <c r="I5689" s="342" t="s">
        <v>6575</v>
      </c>
      <c r="J5689" s="342" t="s">
        <v>6755</v>
      </c>
      <c r="K5689" s="581" t="s">
        <v>8823</v>
      </c>
      <c r="L5689" s="344" t="s">
        <v>4090</v>
      </c>
      <c r="N5689" s="344" t="s">
        <v>4090</v>
      </c>
      <c r="O5689" s="341" t="s">
        <v>6752</v>
      </c>
    </row>
    <row r="5690" spans="1:15" x14ac:dyDescent="0.2">
      <c r="A5690" s="341" t="s">
        <v>9257</v>
      </c>
      <c r="B5690" s="341" t="s">
        <v>9282</v>
      </c>
      <c r="C5690" s="342" t="s">
        <v>6714</v>
      </c>
      <c r="D5690" s="342" t="s">
        <v>6715</v>
      </c>
      <c r="E5690" s="342" t="s">
        <v>9324</v>
      </c>
      <c r="F5690" s="342" t="s">
        <v>6568</v>
      </c>
      <c r="G5690" s="343">
        <v>5.51</v>
      </c>
      <c r="H5690" s="342" t="s">
        <v>6594</v>
      </c>
      <c r="I5690" s="342" t="s">
        <v>6575</v>
      </c>
      <c r="J5690" s="342" t="s">
        <v>6755</v>
      </c>
      <c r="K5690" s="581" t="s">
        <v>7156</v>
      </c>
      <c r="L5690" s="344" t="s">
        <v>4090</v>
      </c>
      <c r="N5690" s="344" t="s">
        <v>4090</v>
      </c>
      <c r="O5690" s="341">
        <v>0</v>
      </c>
    </row>
    <row r="5691" spans="1:15" x14ac:dyDescent="0.2">
      <c r="A5691" s="341" t="s">
        <v>9257</v>
      </c>
      <c r="B5691" s="341" t="s">
        <v>9282</v>
      </c>
      <c r="C5691" s="342" t="s">
        <v>6714</v>
      </c>
      <c r="D5691" s="342" t="s">
        <v>6715</v>
      </c>
      <c r="E5691" s="342" t="s">
        <v>9320</v>
      </c>
      <c r="F5691" s="342" t="s">
        <v>6568</v>
      </c>
      <c r="G5691" s="343">
        <v>54.25</v>
      </c>
      <c r="H5691" s="342" t="s">
        <v>6594</v>
      </c>
      <c r="I5691" s="342" t="s">
        <v>6575</v>
      </c>
      <c r="J5691" s="342" t="s">
        <v>6755</v>
      </c>
      <c r="K5691" s="581" t="s">
        <v>7093</v>
      </c>
      <c r="L5691" s="344" t="s">
        <v>4090</v>
      </c>
      <c r="N5691" s="344" t="s">
        <v>4090</v>
      </c>
      <c r="O5691" s="341" t="s">
        <v>6752</v>
      </c>
    </row>
    <row r="5692" spans="1:15" x14ac:dyDescent="0.2">
      <c r="A5692" s="341" t="s">
        <v>9257</v>
      </c>
      <c r="B5692" s="341" t="s">
        <v>9282</v>
      </c>
      <c r="C5692" s="342" t="s">
        <v>6714</v>
      </c>
      <c r="D5692" s="342" t="s">
        <v>6715</v>
      </c>
      <c r="E5692" s="342" t="s">
        <v>9334</v>
      </c>
      <c r="F5692" s="342" t="s">
        <v>6568</v>
      </c>
      <c r="G5692" s="343">
        <v>8.64</v>
      </c>
      <c r="H5692" s="342" t="s">
        <v>6594</v>
      </c>
      <c r="I5692" s="342" t="s">
        <v>6575</v>
      </c>
      <c r="J5692" s="342" t="s">
        <v>6755</v>
      </c>
      <c r="K5692" s="581" t="s">
        <v>6765</v>
      </c>
      <c r="L5692" s="344" t="s">
        <v>4090</v>
      </c>
      <c r="N5692" s="344" t="s">
        <v>4090</v>
      </c>
      <c r="O5692" s="341">
        <v>0</v>
      </c>
    </row>
    <row r="5693" spans="1:15" x14ac:dyDescent="0.2">
      <c r="A5693" s="341" t="s">
        <v>9257</v>
      </c>
      <c r="B5693" s="341" t="s">
        <v>9282</v>
      </c>
      <c r="C5693" s="342" t="s">
        <v>6714</v>
      </c>
      <c r="D5693" s="342" t="s">
        <v>6715</v>
      </c>
      <c r="E5693" s="342" t="s">
        <v>9337</v>
      </c>
      <c r="F5693" s="342" t="s">
        <v>6568</v>
      </c>
      <c r="G5693" s="343">
        <v>9.5</v>
      </c>
      <c r="H5693" s="342" t="s">
        <v>6594</v>
      </c>
      <c r="I5693" s="342" t="s">
        <v>6575</v>
      </c>
      <c r="J5693" s="342" t="s">
        <v>6755</v>
      </c>
      <c r="K5693" s="581" t="s">
        <v>7156</v>
      </c>
      <c r="L5693" s="344" t="s">
        <v>4090</v>
      </c>
      <c r="N5693" s="344" t="s">
        <v>4090</v>
      </c>
      <c r="O5693" s="341">
        <v>0</v>
      </c>
    </row>
    <row r="5694" spans="1:15" x14ac:dyDescent="0.2">
      <c r="A5694" s="341" t="s">
        <v>9257</v>
      </c>
      <c r="B5694" s="341" t="s">
        <v>9282</v>
      </c>
      <c r="C5694" s="342" t="s">
        <v>6714</v>
      </c>
      <c r="D5694" s="342" t="s">
        <v>6715</v>
      </c>
      <c r="E5694" s="342" t="s">
        <v>9325</v>
      </c>
      <c r="F5694" s="342" t="s">
        <v>6568</v>
      </c>
      <c r="G5694" s="343">
        <v>4.7</v>
      </c>
      <c r="H5694" s="342" t="s">
        <v>6594</v>
      </c>
      <c r="I5694" s="342" t="s">
        <v>6575</v>
      </c>
      <c r="J5694" s="342" t="s">
        <v>6755</v>
      </c>
      <c r="K5694" s="581" t="s">
        <v>8824</v>
      </c>
      <c r="L5694" s="344" t="s">
        <v>4090</v>
      </c>
      <c r="N5694" s="344" t="s">
        <v>4090</v>
      </c>
      <c r="O5694" s="341">
        <v>0</v>
      </c>
    </row>
    <row r="5695" spans="1:15" x14ac:dyDescent="0.2">
      <c r="A5695" s="341" t="s">
        <v>9257</v>
      </c>
      <c r="B5695" s="341" t="s">
        <v>9282</v>
      </c>
      <c r="C5695" s="342" t="s">
        <v>6714</v>
      </c>
      <c r="D5695" s="342" t="s">
        <v>6715</v>
      </c>
      <c r="E5695" s="342" t="s">
        <v>9328</v>
      </c>
      <c r="F5695" s="342" t="s">
        <v>6568</v>
      </c>
      <c r="G5695" s="343">
        <v>10.34</v>
      </c>
      <c r="H5695" s="342" t="s">
        <v>6594</v>
      </c>
      <c r="I5695" s="342" t="s">
        <v>6575</v>
      </c>
      <c r="J5695" s="342" t="s">
        <v>6755</v>
      </c>
      <c r="K5695" s="581" t="s">
        <v>6847</v>
      </c>
      <c r="L5695" s="344" t="s">
        <v>4090</v>
      </c>
      <c r="N5695" s="344" t="s">
        <v>4090</v>
      </c>
      <c r="O5695" s="341">
        <v>0</v>
      </c>
    </row>
    <row r="5696" spans="1:15" x14ac:dyDescent="0.2">
      <c r="A5696" s="341" t="s">
        <v>9257</v>
      </c>
      <c r="B5696" s="341" t="s">
        <v>9282</v>
      </c>
      <c r="C5696" s="342" t="s">
        <v>6714</v>
      </c>
      <c r="D5696" s="342" t="s">
        <v>6715</v>
      </c>
      <c r="E5696" s="342" t="s">
        <v>9329</v>
      </c>
      <c r="F5696" s="342" t="s">
        <v>6568</v>
      </c>
      <c r="G5696" s="343">
        <v>4.32</v>
      </c>
      <c r="H5696" s="342" t="s">
        <v>6594</v>
      </c>
      <c r="I5696" s="342" t="s">
        <v>6575</v>
      </c>
      <c r="J5696" s="342" t="s">
        <v>6755</v>
      </c>
      <c r="K5696" s="581" t="s">
        <v>8640</v>
      </c>
      <c r="L5696" s="344" t="s">
        <v>4090</v>
      </c>
      <c r="N5696" s="344" t="s">
        <v>4090</v>
      </c>
      <c r="O5696" s="341" t="s">
        <v>6752</v>
      </c>
    </row>
    <row r="5697" spans="1:15" x14ac:dyDescent="0.2">
      <c r="A5697" s="341" t="s">
        <v>9257</v>
      </c>
      <c r="B5697" s="341" t="s">
        <v>9282</v>
      </c>
      <c r="C5697" s="342" t="s">
        <v>6714</v>
      </c>
      <c r="D5697" s="342" t="s">
        <v>6715</v>
      </c>
      <c r="E5697" s="342" t="s">
        <v>9329</v>
      </c>
      <c r="F5697" s="342" t="s">
        <v>6568</v>
      </c>
      <c r="G5697" s="343">
        <v>8.14</v>
      </c>
      <c r="H5697" s="342" t="s">
        <v>6594</v>
      </c>
      <c r="I5697" s="342" t="s">
        <v>6575</v>
      </c>
      <c r="J5697" s="342" t="s">
        <v>6755</v>
      </c>
      <c r="K5697" s="581" t="s">
        <v>7172</v>
      </c>
      <c r="L5697" s="344" t="s">
        <v>4090</v>
      </c>
      <c r="N5697" s="344" t="s">
        <v>4090</v>
      </c>
      <c r="O5697" s="341">
        <v>0</v>
      </c>
    </row>
    <row r="5698" spans="1:15" x14ac:dyDescent="0.2">
      <c r="A5698" s="341" t="s">
        <v>9257</v>
      </c>
      <c r="B5698" s="341" t="s">
        <v>9282</v>
      </c>
      <c r="C5698" s="342" t="s">
        <v>6714</v>
      </c>
      <c r="D5698" s="342" t="s">
        <v>6715</v>
      </c>
      <c r="E5698" s="342" t="s">
        <v>9329</v>
      </c>
      <c r="F5698" s="342" t="s">
        <v>6568</v>
      </c>
      <c r="G5698" s="343">
        <v>6.72</v>
      </c>
      <c r="H5698" s="342" t="s">
        <v>6594</v>
      </c>
      <c r="I5698" s="342" t="s">
        <v>6575</v>
      </c>
      <c r="J5698" s="342" t="s">
        <v>6755</v>
      </c>
      <c r="K5698" s="581" t="s">
        <v>7647</v>
      </c>
      <c r="L5698" s="344" t="s">
        <v>4090</v>
      </c>
      <c r="N5698" s="344" t="s">
        <v>4090</v>
      </c>
      <c r="O5698" s="341">
        <v>0</v>
      </c>
    </row>
    <row r="5699" spans="1:15" x14ac:dyDescent="0.2">
      <c r="A5699" s="341" t="s">
        <v>9257</v>
      </c>
      <c r="B5699" s="341" t="s">
        <v>9282</v>
      </c>
      <c r="C5699" s="342" t="s">
        <v>6714</v>
      </c>
      <c r="D5699" s="342" t="s">
        <v>6715</v>
      </c>
      <c r="E5699" s="342" t="s">
        <v>9328</v>
      </c>
      <c r="F5699" s="342" t="s">
        <v>6568</v>
      </c>
      <c r="G5699" s="343">
        <v>7.6000000000000005</v>
      </c>
      <c r="H5699" s="342" t="s">
        <v>6594</v>
      </c>
      <c r="I5699" s="342" t="s">
        <v>6575</v>
      </c>
      <c r="J5699" s="342" t="s">
        <v>6755</v>
      </c>
      <c r="K5699" s="581" t="s">
        <v>6678</v>
      </c>
      <c r="L5699" s="344" t="s">
        <v>4090</v>
      </c>
      <c r="N5699" s="344" t="s">
        <v>4090</v>
      </c>
      <c r="O5699" s="341">
        <v>0</v>
      </c>
    </row>
    <row r="5700" spans="1:15" x14ac:dyDescent="0.2">
      <c r="A5700" s="341" t="s">
        <v>9257</v>
      </c>
      <c r="B5700" s="341" t="s">
        <v>9282</v>
      </c>
      <c r="C5700" s="342" t="s">
        <v>6714</v>
      </c>
      <c r="D5700" s="342" t="s">
        <v>6715</v>
      </c>
      <c r="E5700" s="342" t="s">
        <v>9321</v>
      </c>
      <c r="F5700" s="342" t="s">
        <v>6568</v>
      </c>
      <c r="G5700" s="343">
        <v>7.79</v>
      </c>
      <c r="H5700" s="342" t="s">
        <v>6594</v>
      </c>
      <c r="I5700" s="342" t="s">
        <v>6575</v>
      </c>
      <c r="J5700" s="342" t="s">
        <v>6755</v>
      </c>
      <c r="K5700" s="581" t="s">
        <v>7577</v>
      </c>
      <c r="L5700" s="344" t="s">
        <v>4090</v>
      </c>
      <c r="N5700" s="344" t="s">
        <v>4090</v>
      </c>
      <c r="O5700" s="341">
        <v>0</v>
      </c>
    </row>
    <row r="5701" spans="1:15" x14ac:dyDescent="0.2">
      <c r="A5701" s="341" t="s">
        <v>9257</v>
      </c>
      <c r="B5701" s="341" t="s">
        <v>9282</v>
      </c>
      <c r="C5701" s="342" t="s">
        <v>6714</v>
      </c>
      <c r="D5701" s="342" t="s">
        <v>6715</v>
      </c>
      <c r="E5701" s="342" t="s">
        <v>9321</v>
      </c>
      <c r="F5701" s="342" t="s">
        <v>6568</v>
      </c>
      <c r="G5701" s="343">
        <v>4.5150000000000006</v>
      </c>
      <c r="H5701" s="342" t="s">
        <v>6594</v>
      </c>
      <c r="I5701" s="342" t="s">
        <v>6575</v>
      </c>
      <c r="J5701" s="342" t="s">
        <v>6755</v>
      </c>
      <c r="K5701" s="581" t="s">
        <v>6591</v>
      </c>
      <c r="L5701" s="344" t="s">
        <v>4090</v>
      </c>
      <c r="N5701" s="344" t="s">
        <v>4090</v>
      </c>
      <c r="O5701" s="341">
        <v>0</v>
      </c>
    </row>
    <row r="5702" spans="1:15" x14ac:dyDescent="0.2">
      <c r="A5702" s="341" t="s">
        <v>9257</v>
      </c>
      <c r="B5702" s="341" t="s">
        <v>9282</v>
      </c>
      <c r="C5702" s="342" t="s">
        <v>6714</v>
      </c>
      <c r="D5702" s="342" t="s">
        <v>6715</v>
      </c>
      <c r="E5702" s="342" t="s">
        <v>9332</v>
      </c>
      <c r="F5702" s="342" t="s">
        <v>6568</v>
      </c>
      <c r="G5702" s="343">
        <v>36.480000000000004</v>
      </c>
      <c r="H5702" s="342" t="s">
        <v>6594</v>
      </c>
      <c r="I5702" s="342" t="s">
        <v>6575</v>
      </c>
      <c r="J5702" s="342" t="s">
        <v>6755</v>
      </c>
      <c r="K5702" s="581" t="s">
        <v>6813</v>
      </c>
      <c r="L5702" s="344" t="s">
        <v>4090</v>
      </c>
      <c r="N5702" s="344" t="s">
        <v>4090</v>
      </c>
      <c r="O5702" s="341" t="s">
        <v>6752</v>
      </c>
    </row>
    <row r="5703" spans="1:15" x14ac:dyDescent="0.2">
      <c r="A5703" s="341" t="s">
        <v>9257</v>
      </c>
      <c r="B5703" s="341" t="s">
        <v>9282</v>
      </c>
      <c r="C5703" s="342" t="s">
        <v>6714</v>
      </c>
      <c r="D5703" s="342" t="s">
        <v>6715</v>
      </c>
      <c r="E5703" s="342" t="s">
        <v>9319</v>
      </c>
      <c r="F5703" s="342" t="s">
        <v>6568</v>
      </c>
      <c r="G5703" s="343">
        <v>5.76</v>
      </c>
      <c r="H5703" s="342" t="s">
        <v>6594</v>
      </c>
      <c r="I5703" s="342" t="s">
        <v>6575</v>
      </c>
      <c r="J5703" s="342" t="s">
        <v>6755</v>
      </c>
      <c r="K5703" s="581" t="s">
        <v>8424</v>
      </c>
      <c r="L5703" s="344" t="s">
        <v>4090</v>
      </c>
      <c r="N5703" s="344" t="s">
        <v>4090</v>
      </c>
      <c r="O5703" s="341" t="s">
        <v>6752</v>
      </c>
    </row>
    <row r="5704" spans="1:15" x14ac:dyDescent="0.2">
      <c r="A5704" s="341" t="s">
        <v>9257</v>
      </c>
      <c r="B5704" s="341" t="s">
        <v>9282</v>
      </c>
      <c r="C5704" s="342" t="s">
        <v>6714</v>
      </c>
      <c r="D5704" s="342" t="s">
        <v>6715</v>
      </c>
      <c r="E5704" s="342" t="s">
        <v>9319</v>
      </c>
      <c r="F5704" s="342" t="s">
        <v>6568</v>
      </c>
      <c r="G5704" s="343">
        <v>3.92</v>
      </c>
      <c r="H5704" s="342" t="s">
        <v>6594</v>
      </c>
      <c r="I5704" s="342" t="s">
        <v>6575</v>
      </c>
      <c r="J5704" s="342" t="s">
        <v>6755</v>
      </c>
      <c r="K5704" s="581" t="s">
        <v>7512</v>
      </c>
      <c r="L5704" s="344" t="s">
        <v>4090</v>
      </c>
      <c r="N5704" s="344" t="s">
        <v>4090</v>
      </c>
      <c r="O5704" s="341">
        <v>0</v>
      </c>
    </row>
    <row r="5705" spans="1:15" x14ac:dyDescent="0.2">
      <c r="A5705" s="341" t="s">
        <v>9257</v>
      </c>
      <c r="B5705" s="341" t="s">
        <v>9282</v>
      </c>
      <c r="C5705" s="342" t="s">
        <v>6714</v>
      </c>
      <c r="D5705" s="342" t="s">
        <v>6715</v>
      </c>
      <c r="E5705" s="342" t="s">
        <v>9325</v>
      </c>
      <c r="F5705" s="342" t="s">
        <v>6568</v>
      </c>
      <c r="G5705" s="343">
        <v>10.53</v>
      </c>
      <c r="H5705" s="342" t="s">
        <v>6594</v>
      </c>
      <c r="I5705" s="342" t="s">
        <v>6575</v>
      </c>
      <c r="J5705" s="342" t="s">
        <v>6755</v>
      </c>
      <c r="K5705" s="581" t="s">
        <v>7984</v>
      </c>
      <c r="L5705" s="344" t="s">
        <v>4090</v>
      </c>
      <c r="N5705" s="344" t="s">
        <v>4090</v>
      </c>
      <c r="O5705" s="341" t="s">
        <v>6752</v>
      </c>
    </row>
    <row r="5706" spans="1:15" x14ac:dyDescent="0.2">
      <c r="A5706" s="341" t="s">
        <v>9257</v>
      </c>
      <c r="B5706" s="341" t="s">
        <v>9282</v>
      </c>
      <c r="C5706" s="342" t="s">
        <v>6714</v>
      </c>
      <c r="D5706" s="342" t="s">
        <v>6715</v>
      </c>
      <c r="E5706" s="342" t="s">
        <v>9321</v>
      </c>
      <c r="F5706" s="342" t="s">
        <v>6568</v>
      </c>
      <c r="G5706" s="343">
        <v>12.25</v>
      </c>
      <c r="H5706" s="342" t="s">
        <v>6594</v>
      </c>
      <c r="I5706" s="342" t="s">
        <v>6575</v>
      </c>
      <c r="J5706" s="342" t="s">
        <v>6755</v>
      </c>
      <c r="K5706" s="581" t="s">
        <v>8825</v>
      </c>
      <c r="L5706" s="344" t="s">
        <v>4090</v>
      </c>
      <c r="N5706" s="344" t="s">
        <v>4090</v>
      </c>
      <c r="O5706" s="341" t="s">
        <v>6752</v>
      </c>
    </row>
    <row r="5707" spans="1:15" x14ac:dyDescent="0.2">
      <c r="A5707" s="341" t="s">
        <v>9257</v>
      </c>
      <c r="B5707" s="341" t="s">
        <v>9282</v>
      </c>
      <c r="C5707" s="342" t="s">
        <v>6714</v>
      </c>
      <c r="D5707" s="342" t="s">
        <v>6715</v>
      </c>
      <c r="E5707" s="342" t="s">
        <v>9324</v>
      </c>
      <c r="F5707" s="342" t="s">
        <v>6568</v>
      </c>
      <c r="G5707" s="343">
        <v>12.5</v>
      </c>
      <c r="H5707" s="342" t="s">
        <v>6594</v>
      </c>
      <c r="I5707" s="342" t="s">
        <v>6575</v>
      </c>
      <c r="J5707" s="342" t="s">
        <v>6755</v>
      </c>
      <c r="K5707" s="581" t="s">
        <v>7577</v>
      </c>
      <c r="L5707" s="344" t="s">
        <v>4090</v>
      </c>
      <c r="N5707" s="344" t="s">
        <v>4090</v>
      </c>
      <c r="O5707" s="341">
        <v>0</v>
      </c>
    </row>
    <row r="5708" spans="1:15" x14ac:dyDescent="0.2">
      <c r="A5708" s="341" t="s">
        <v>9257</v>
      </c>
      <c r="B5708" s="341" t="s">
        <v>9282</v>
      </c>
      <c r="C5708" s="342" t="s">
        <v>6876</v>
      </c>
      <c r="D5708" s="342" t="s">
        <v>6715</v>
      </c>
      <c r="E5708" s="342" t="s">
        <v>9328</v>
      </c>
      <c r="F5708" s="342" t="s">
        <v>6568</v>
      </c>
      <c r="G5708" s="343">
        <v>12.92</v>
      </c>
      <c r="H5708" s="342" t="s">
        <v>6594</v>
      </c>
      <c r="I5708" s="342" t="s">
        <v>6575</v>
      </c>
      <c r="J5708" s="342" t="s">
        <v>6755</v>
      </c>
      <c r="K5708" s="581" t="s">
        <v>7505</v>
      </c>
      <c r="L5708" s="344" t="s">
        <v>4090</v>
      </c>
      <c r="N5708" s="344" t="s">
        <v>4090</v>
      </c>
      <c r="O5708" s="341" t="s">
        <v>6752</v>
      </c>
    </row>
    <row r="5709" spans="1:15" x14ac:dyDescent="0.2">
      <c r="A5709" s="341" t="s">
        <v>9257</v>
      </c>
      <c r="B5709" s="341" t="s">
        <v>9282</v>
      </c>
      <c r="C5709" s="342" t="s">
        <v>6876</v>
      </c>
      <c r="D5709" s="342" t="s">
        <v>6715</v>
      </c>
      <c r="E5709" s="342" t="s">
        <v>9337</v>
      </c>
      <c r="F5709" s="342" t="s">
        <v>6568</v>
      </c>
      <c r="G5709" s="343">
        <v>13.72</v>
      </c>
      <c r="H5709" s="342" t="s">
        <v>6594</v>
      </c>
      <c r="I5709" s="342" t="s">
        <v>6575</v>
      </c>
      <c r="J5709" s="342" t="s">
        <v>6755</v>
      </c>
      <c r="K5709" s="581" t="s">
        <v>6775</v>
      </c>
      <c r="L5709" s="344" t="s">
        <v>4090</v>
      </c>
      <c r="N5709" s="344" t="s">
        <v>4090</v>
      </c>
      <c r="O5709" s="341" t="s">
        <v>6752</v>
      </c>
    </row>
    <row r="5710" spans="1:15" x14ac:dyDescent="0.2">
      <c r="A5710" s="341" t="s">
        <v>9257</v>
      </c>
      <c r="B5710" s="341" t="s">
        <v>9282</v>
      </c>
      <c r="C5710" s="342" t="s">
        <v>6876</v>
      </c>
      <c r="D5710" s="342" t="s">
        <v>6715</v>
      </c>
      <c r="E5710" s="342" t="s">
        <v>9321</v>
      </c>
      <c r="F5710" s="342" t="s">
        <v>6568</v>
      </c>
      <c r="G5710" s="343">
        <v>9.99</v>
      </c>
      <c r="H5710" s="342" t="s">
        <v>6594</v>
      </c>
      <c r="I5710" s="342" t="s">
        <v>6575</v>
      </c>
      <c r="J5710" s="342" t="s">
        <v>6755</v>
      </c>
      <c r="K5710" s="581" t="s">
        <v>6675</v>
      </c>
      <c r="L5710" s="344" t="s">
        <v>4090</v>
      </c>
      <c r="N5710" s="344" t="s">
        <v>4090</v>
      </c>
      <c r="O5710" s="341">
        <v>0</v>
      </c>
    </row>
    <row r="5711" spans="1:15" x14ac:dyDescent="0.2">
      <c r="A5711" s="341" t="s">
        <v>9257</v>
      </c>
      <c r="B5711" s="341" t="s">
        <v>9282</v>
      </c>
      <c r="C5711" s="342" t="s">
        <v>6876</v>
      </c>
      <c r="D5711" s="342" t="s">
        <v>6715</v>
      </c>
      <c r="E5711" s="342" t="s">
        <v>9321</v>
      </c>
      <c r="F5711" s="342" t="s">
        <v>6568</v>
      </c>
      <c r="G5711" s="343">
        <v>14.57</v>
      </c>
      <c r="H5711" s="342" t="s">
        <v>6594</v>
      </c>
      <c r="I5711" s="342" t="s">
        <v>6575</v>
      </c>
      <c r="J5711" s="342" t="s">
        <v>6755</v>
      </c>
      <c r="K5711" s="581" t="s">
        <v>7419</v>
      </c>
      <c r="L5711" s="344" t="s">
        <v>4090</v>
      </c>
      <c r="N5711" s="344" t="s">
        <v>4090</v>
      </c>
      <c r="O5711" s="341">
        <v>0</v>
      </c>
    </row>
    <row r="5712" spans="1:15" x14ac:dyDescent="0.2">
      <c r="A5712" s="341" t="s">
        <v>9257</v>
      </c>
      <c r="B5712" s="341" t="s">
        <v>9282</v>
      </c>
      <c r="C5712" s="342" t="s">
        <v>6876</v>
      </c>
      <c r="D5712" s="342" t="s">
        <v>6715</v>
      </c>
      <c r="E5712" s="342" t="s">
        <v>9322</v>
      </c>
      <c r="F5712" s="342" t="s">
        <v>6568</v>
      </c>
      <c r="G5712" s="343">
        <v>13.76</v>
      </c>
      <c r="H5712" s="342" t="s">
        <v>6594</v>
      </c>
      <c r="I5712" s="342" t="s">
        <v>6575</v>
      </c>
      <c r="J5712" s="342" t="s">
        <v>6755</v>
      </c>
      <c r="K5712" s="581" t="s">
        <v>7647</v>
      </c>
      <c r="L5712" s="344" t="s">
        <v>4090</v>
      </c>
      <c r="N5712" s="344" t="s">
        <v>4090</v>
      </c>
      <c r="O5712" s="341">
        <v>0</v>
      </c>
    </row>
    <row r="5713" spans="1:15" x14ac:dyDescent="0.2">
      <c r="A5713" s="341" t="s">
        <v>9257</v>
      </c>
      <c r="B5713" s="341" t="s">
        <v>9282</v>
      </c>
      <c r="C5713" s="342" t="s">
        <v>6876</v>
      </c>
      <c r="D5713" s="342" t="s">
        <v>6715</v>
      </c>
      <c r="E5713" s="342" t="s">
        <v>9322</v>
      </c>
      <c r="F5713" s="342" t="s">
        <v>6568</v>
      </c>
      <c r="G5713" s="343">
        <v>22.990000000000002</v>
      </c>
      <c r="H5713" s="342" t="s">
        <v>6594</v>
      </c>
      <c r="I5713" s="342" t="s">
        <v>6575</v>
      </c>
      <c r="J5713" s="342" t="s">
        <v>6755</v>
      </c>
      <c r="K5713" s="581" t="s">
        <v>7426</v>
      </c>
      <c r="L5713" s="344" t="s">
        <v>4090</v>
      </c>
      <c r="N5713" s="344" t="s">
        <v>4090</v>
      </c>
      <c r="O5713" s="341">
        <v>0</v>
      </c>
    </row>
    <row r="5714" spans="1:15" x14ac:dyDescent="0.2">
      <c r="A5714" s="341" t="s">
        <v>9257</v>
      </c>
      <c r="B5714" s="341" t="s">
        <v>9282</v>
      </c>
      <c r="C5714" s="342" t="s">
        <v>6876</v>
      </c>
      <c r="D5714" s="342" t="s">
        <v>6715</v>
      </c>
      <c r="E5714" s="342" t="s">
        <v>9321</v>
      </c>
      <c r="F5714" s="342" t="s">
        <v>6568</v>
      </c>
      <c r="G5714" s="343">
        <v>5.74</v>
      </c>
      <c r="H5714" s="342" t="s">
        <v>6594</v>
      </c>
      <c r="I5714" s="342" t="s">
        <v>6575</v>
      </c>
      <c r="J5714" s="342" t="s">
        <v>6755</v>
      </c>
      <c r="K5714" s="581" t="s">
        <v>8731</v>
      </c>
      <c r="L5714" s="344" t="s">
        <v>4090</v>
      </c>
      <c r="N5714" s="344" t="s">
        <v>4090</v>
      </c>
      <c r="O5714" s="341">
        <v>0</v>
      </c>
    </row>
    <row r="5715" spans="1:15" x14ac:dyDescent="0.2">
      <c r="A5715" s="341" t="s">
        <v>9257</v>
      </c>
      <c r="B5715" s="341" t="s">
        <v>9282</v>
      </c>
      <c r="C5715" s="342" t="s">
        <v>6876</v>
      </c>
      <c r="D5715" s="342" t="s">
        <v>6715</v>
      </c>
      <c r="E5715" s="342" t="s">
        <v>9333</v>
      </c>
      <c r="F5715" s="342" t="s">
        <v>6568</v>
      </c>
      <c r="G5715" s="343">
        <v>7.0200000000000005</v>
      </c>
      <c r="H5715" s="342" t="s">
        <v>6594</v>
      </c>
      <c r="I5715" s="342" t="s">
        <v>6575</v>
      </c>
      <c r="J5715" s="342" t="s">
        <v>6755</v>
      </c>
      <c r="K5715" s="581" t="s">
        <v>8727</v>
      </c>
      <c r="L5715" s="344" t="s">
        <v>4090</v>
      </c>
      <c r="N5715" s="344" t="s">
        <v>4090</v>
      </c>
      <c r="O5715" s="341">
        <v>0</v>
      </c>
    </row>
    <row r="5716" spans="1:15" x14ac:dyDescent="0.2">
      <c r="A5716" s="341" t="s">
        <v>9257</v>
      </c>
      <c r="B5716" s="341" t="s">
        <v>9282</v>
      </c>
      <c r="C5716" s="342" t="s">
        <v>6876</v>
      </c>
      <c r="D5716" s="342" t="s">
        <v>6715</v>
      </c>
      <c r="E5716" s="342" t="s">
        <v>9333</v>
      </c>
      <c r="F5716" s="342" t="s">
        <v>6568</v>
      </c>
      <c r="G5716" s="343">
        <v>11.75</v>
      </c>
      <c r="H5716" s="342" t="s">
        <v>6594</v>
      </c>
      <c r="I5716" s="342" t="s">
        <v>6575</v>
      </c>
      <c r="J5716" s="342" t="s">
        <v>6755</v>
      </c>
      <c r="K5716" s="581" t="s">
        <v>6900</v>
      </c>
      <c r="L5716" s="344" t="s">
        <v>4090</v>
      </c>
      <c r="N5716" s="344" t="s">
        <v>4090</v>
      </c>
      <c r="O5716" s="341" t="s">
        <v>6766</v>
      </c>
    </row>
    <row r="5717" spans="1:15" x14ac:dyDescent="0.2">
      <c r="A5717" s="341" t="s">
        <v>9257</v>
      </c>
      <c r="B5717" s="341" t="s">
        <v>9282</v>
      </c>
      <c r="C5717" s="342" t="s">
        <v>6876</v>
      </c>
      <c r="D5717" s="342" t="s">
        <v>6715</v>
      </c>
      <c r="E5717" s="342" t="s">
        <v>9333</v>
      </c>
      <c r="F5717" s="342" t="s">
        <v>6568</v>
      </c>
      <c r="G5717" s="343">
        <v>9.1650000000000009</v>
      </c>
      <c r="H5717" s="342" t="s">
        <v>6594</v>
      </c>
      <c r="I5717" s="342" t="s">
        <v>6575</v>
      </c>
      <c r="J5717" s="342" t="s">
        <v>6755</v>
      </c>
      <c r="K5717" s="581" t="s">
        <v>7581</v>
      </c>
      <c r="L5717" s="344" t="s">
        <v>4090</v>
      </c>
      <c r="N5717" s="344" t="s">
        <v>4090</v>
      </c>
      <c r="O5717" s="341">
        <v>0</v>
      </c>
    </row>
    <row r="5718" spans="1:15" x14ac:dyDescent="0.2">
      <c r="A5718" s="341" t="s">
        <v>9257</v>
      </c>
      <c r="B5718" s="341" t="s">
        <v>9282</v>
      </c>
      <c r="C5718" s="342" t="s">
        <v>6876</v>
      </c>
      <c r="D5718" s="342" t="s">
        <v>6715</v>
      </c>
      <c r="E5718" s="342" t="s">
        <v>9319</v>
      </c>
      <c r="F5718" s="342" t="s">
        <v>6568</v>
      </c>
      <c r="G5718" s="343">
        <v>56.36</v>
      </c>
      <c r="H5718" s="342" t="s">
        <v>6594</v>
      </c>
      <c r="I5718" s="342" t="s">
        <v>6575</v>
      </c>
      <c r="J5718" s="342" t="s">
        <v>6755</v>
      </c>
      <c r="K5718" s="581" t="s">
        <v>6775</v>
      </c>
      <c r="L5718" s="344" t="s">
        <v>4090</v>
      </c>
      <c r="N5718" s="344" t="s">
        <v>4090</v>
      </c>
      <c r="O5718" s="341" t="s">
        <v>6752</v>
      </c>
    </row>
    <row r="5719" spans="1:15" x14ac:dyDescent="0.2">
      <c r="A5719" s="341" t="s">
        <v>9257</v>
      </c>
      <c r="B5719" s="341" t="s">
        <v>9282</v>
      </c>
      <c r="C5719" s="342" t="s">
        <v>6876</v>
      </c>
      <c r="D5719" s="342" t="s">
        <v>6715</v>
      </c>
      <c r="E5719" s="342" t="s">
        <v>9319</v>
      </c>
      <c r="F5719" s="342" t="s">
        <v>6568</v>
      </c>
      <c r="G5719" s="343">
        <v>6.63</v>
      </c>
      <c r="H5719" s="342" t="s">
        <v>6594</v>
      </c>
      <c r="I5719" s="342" t="s">
        <v>6575</v>
      </c>
      <c r="J5719" s="342" t="s">
        <v>6755</v>
      </c>
      <c r="K5719" s="581" t="s">
        <v>7978</v>
      </c>
      <c r="L5719" s="344" t="s">
        <v>4090</v>
      </c>
      <c r="N5719" s="344" t="s">
        <v>4090</v>
      </c>
      <c r="O5719" s="341" t="s">
        <v>6752</v>
      </c>
    </row>
    <row r="5720" spans="1:15" x14ac:dyDescent="0.2">
      <c r="A5720" s="341" t="s">
        <v>9257</v>
      </c>
      <c r="B5720" s="341" t="s">
        <v>9282</v>
      </c>
      <c r="C5720" s="342" t="s">
        <v>6876</v>
      </c>
      <c r="D5720" s="342" t="s">
        <v>6715</v>
      </c>
      <c r="E5720" s="342" t="s">
        <v>9255</v>
      </c>
      <c r="F5720" s="342" t="s">
        <v>6568</v>
      </c>
      <c r="G5720" s="343">
        <v>10.26</v>
      </c>
      <c r="H5720" s="342" t="s">
        <v>6594</v>
      </c>
      <c r="I5720" s="342" t="s">
        <v>6575</v>
      </c>
      <c r="J5720" s="342" t="s">
        <v>6755</v>
      </c>
      <c r="K5720" s="581" t="s">
        <v>7505</v>
      </c>
      <c r="L5720" s="344" t="s">
        <v>4090</v>
      </c>
      <c r="N5720" s="344" t="s">
        <v>4090</v>
      </c>
      <c r="O5720" s="341" t="s">
        <v>6766</v>
      </c>
    </row>
    <row r="5721" spans="1:15" x14ac:dyDescent="0.2">
      <c r="A5721" s="341" t="s">
        <v>9257</v>
      </c>
      <c r="B5721" s="341" t="s">
        <v>9282</v>
      </c>
      <c r="C5721" s="342" t="s">
        <v>6876</v>
      </c>
      <c r="D5721" s="342" t="s">
        <v>6715</v>
      </c>
      <c r="E5721" s="342" t="s">
        <v>9255</v>
      </c>
      <c r="F5721" s="342" t="s">
        <v>6568</v>
      </c>
      <c r="G5721" s="343">
        <v>7.8</v>
      </c>
      <c r="H5721" s="342" t="s">
        <v>6594</v>
      </c>
      <c r="I5721" s="342" t="s">
        <v>6575</v>
      </c>
      <c r="J5721" s="342" t="s">
        <v>6755</v>
      </c>
      <c r="K5721" s="581" t="s">
        <v>6775</v>
      </c>
      <c r="L5721" s="344" t="s">
        <v>4090</v>
      </c>
      <c r="N5721" s="344" t="s">
        <v>4090</v>
      </c>
      <c r="O5721" s="341" t="s">
        <v>6752</v>
      </c>
    </row>
    <row r="5722" spans="1:15" x14ac:dyDescent="0.2">
      <c r="A5722" s="341" t="s">
        <v>9257</v>
      </c>
      <c r="B5722" s="341" t="s">
        <v>9282</v>
      </c>
      <c r="C5722" s="342" t="s">
        <v>6876</v>
      </c>
      <c r="D5722" s="342" t="s">
        <v>6715</v>
      </c>
      <c r="E5722" s="342" t="s">
        <v>9324</v>
      </c>
      <c r="F5722" s="342" t="s">
        <v>6568</v>
      </c>
      <c r="G5722" s="343">
        <v>11.96</v>
      </c>
      <c r="H5722" s="342" t="s">
        <v>6594</v>
      </c>
      <c r="I5722" s="342" t="s">
        <v>6575</v>
      </c>
      <c r="J5722" s="342" t="s">
        <v>6755</v>
      </c>
      <c r="K5722" s="581" t="s">
        <v>7983</v>
      </c>
      <c r="L5722" s="344" t="s">
        <v>4090</v>
      </c>
      <c r="N5722" s="344" t="s">
        <v>4090</v>
      </c>
      <c r="O5722" s="341">
        <v>0</v>
      </c>
    </row>
    <row r="5723" spans="1:15" x14ac:dyDescent="0.2">
      <c r="A5723" s="341" t="s">
        <v>9257</v>
      </c>
      <c r="B5723" s="341" t="s">
        <v>9282</v>
      </c>
      <c r="C5723" s="342" t="s">
        <v>6876</v>
      </c>
      <c r="D5723" s="342" t="s">
        <v>6715</v>
      </c>
      <c r="E5723" s="342" t="s">
        <v>9337</v>
      </c>
      <c r="F5723" s="342" t="s">
        <v>6568</v>
      </c>
      <c r="G5723" s="343">
        <v>5.64</v>
      </c>
      <c r="H5723" s="342" t="s">
        <v>6594</v>
      </c>
      <c r="I5723" s="342" t="s">
        <v>6575</v>
      </c>
      <c r="J5723" s="342" t="s">
        <v>6755</v>
      </c>
      <c r="K5723" s="581" t="s">
        <v>8826</v>
      </c>
      <c r="L5723" s="344" t="s">
        <v>4090</v>
      </c>
      <c r="N5723" s="344" t="s">
        <v>4090</v>
      </c>
      <c r="O5723" s="341">
        <v>0</v>
      </c>
    </row>
    <row r="5724" spans="1:15" x14ac:dyDescent="0.2">
      <c r="A5724" s="341" t="s">
        <v>9257</v>
      </c>
      <c r="B5724" s="341" t="s">
        <v>9282</v>
      </c>
      <c r="C5724" s="342" t="s">
        <v>6876</v>
      </c>
      <c r="D5724" s="342" t="s">
        <v>6715</v>
      </c>
      <c r="E5724" s="342" t="s">
        <v>9255</v>
      </c>
      <c r="F5724" s="342" t="s">
        <v>6568</v>
      </c>
      <c r="G5724" s="343">
        <v>11.515000000000001</v>
      </c>
      <c r="H5724" s="342" t="s">
        <v>6594</v>
      </c>
      <c r="I5724" s="342" t="s">
        <v>6575</v>
      </c>
      <c r="J5724" s="342" t="s">
        <v>6755</v>
      </c>
      <c r="K5724" s="581" t="s">
        <v>7648</v>
      </c>
      <c r="L5724" s="344" t="s">
        <v>4090</v>
      </c>
      <c r="N5724" s="344" t="s">
        <v>4090</v>
      </c>
      <c r="O5724" s="341" t="s">
        <v>6752</v>
      </c>
    </row>
    <row r="5725" spans="1:15" x14ac:dyDescent="0.2">
      <c r="A5725" s="341" t="s">
        <v>9257</v>
      </c>
      <c r="B5725" s="341" t="s">
        <v>9282</v>
      </c>
      <c r="C5725" s="342" t="s">
        <v>6876</v>
      </c>
      <c r="D5725" s="342" t="s">
        <v>6715</v>
      </c>
      <c r="E5725" s="342" t="s">
        <v>9255</v>
      </c>
      <c r="F5725" s="342" t="s">
        <v>6568</v>
      </c>
      <c r="G5725" s="343">
        <v>1.02</v>
      </c>
      <c r="H5725" s="342" t="s">
        <v>6594</v>
      </c>
      <c r="I5725" s="342" t="s">
        <v>6575</v>
      </c>
      <c r="J5725" s="342" t="s">
        <v>6755</v>
      </c>
      <c r="K5725" s="581" t="s">
        <v>6974</v>
      </c>
      <c r="L5725" s="344" t="s">
        <v>4090</v>
      </c>
      <c r="N5725" s="344" t="s">
        <v>4090</v>
      </c>
      <c r="O5725" s="341">
        <v>0</v>
      </c>
    </row>
    <row r="5726" spans="1:15" x14ac:dyDescent="0.2">
      <c r="A5726" s="341" t="s">
        <v>9257</v>
      </c>
      <c r="B5726" s="341" t="s">
        <v>9282</v>
      </c>
      <c r="C5726" s="342" t="s">
        <v>6879</v>
      </c>
      <c r="D5726" s="342" t="s">
        <v>6715</v>
      </c>
      <c r="E5726" s="342" t="s">
        <v>9323</v>
      </c>
      <c r="F5726" s="342" t="s">
        <v>6568</v>
      </c>
      <c r="G5726" s="343">
        <v>2.04</v>
      </c>
      <c r="H5726" s="342" t="s">
        <v>6594</v>
      </c>
      <c r="I5726" s="342" t="s">
        <v>6575</v>
      </c>
      <c r="J5726" s="342" t="s">
        <v>6755</v>
      </c>
      <c r="K5726" s="581" t="s">
        <v>8827</v>
      </c>
      <c r="L5726" s="344" t="s">
        <v>4090</v>
      </c>
      <c r="N5726" s="344" t="s">
        <v>4090</v>
      </c>
      <c r="O5726" s="341">
        <v>0</v>
      </c>
    </row>
    <row r="5727" spans="1:15" x14ac:dyDescent="0.2">
      <c r="A5727" s="341" t="s">
        <v>9257</v>
      </c>
      <c r="B5727" s="341" t="s">
        <v>9282</v>
      </c>
      <c r="C5727" s="342" t="s">
        <v>6879</v>
      </c>
      <c r="D5727" s="342" t="s">
        <v>6715</v>
      </c>
      <c r="E5727" s="342" t="s">
        <v>9323</v>
      </c>
      <c r="F5727" s="342" t="s">
        <v>6568</v>
      </c>
      <c r="G5727" s="343">
        <v>9.6</v>
      </c>
      <c r="H5727" s="342" t="s">
        <v>6594</v>
      </c>
      <c r="I5727" s="342" t="s">
        <v>6575</v>
      </c>
      <c r="J5727" s="342" t="s">
        <v>6755</v>
      </c>
      <c r="K5727" s="581" t="s">
        <v>8828</v>
      </c>
      <c r="L5727" s="344" t="s">
        <v>4090</v>
      </c>
      <c r="N5727" s="344" t="s">
        <v>4090</v>
      </c>
      <c r="O5727" s="341">
        <v>0</v>
      </c>
    </row>
    <row r="5728" spans="1:15" x14ac:dyDescent="0.2">
      <c r="A5728" s="341" t="s">
        <v>9257</v>
      </c>
      <c r="B5728" s="341" t="s">
        <v>9282</v>
      </c>
      <c r="C5728" s="342" t="s">
        <v>6714</v>
      </c>
      <c r="D5728" s="342" t="s">
        <v>6715</v>
      </c>
      <c r="E5728" s="342" t="s">
        <v>9319</v>
      </c>
      <c r="F5728" s="342" t="s">
        <v>6568</v>
      </c>
      <c r="G5728" s="343">
        <v>2.21</v>
      </c>
      <c r="H5728" s="342" t="s">
        <v>6594</v>
      </c>
      <c r="I5728" s="342" t="s">
        <v>6575</v>
      </c>
      <c r="J5728" s="342" t="s">
        <v>6755</v>
      </c>
      <c r="K5728" s="581" t="s">
        <v>8829</v>
      </c>
      <c r="L5728" s="344" t="s">
        <v>4090</v>
      </c>
      <c r="N5728" s="344" t="s">
        <v>4090</v>
      </c>
      <c r="O5728" s="341">
        <v>0</v>
      </c>
    </row>
    <row r="5729" spans="1:15" x14ac:dyDescent="0.2">
      <c r="A5729" s="341" t="s">
        <v>9257</v>
      </c>
      <c r="B5729" s="341" t="s">
        <v>9282</v>
      </c>
      <c r="C5729" s="342" t="s">
        <v>6876</v>
      </c>
      <c r="D5729" s="342" t="s">
        <v>6715</v>
      </c>
      <c r="E5729" s="342" t="s">
        <v>9337</v>
      </c>
      <c r="F5729" s="342" t="s">
        <v>6568</v>
      </c>
      <c r="G5729" s="343">
        <v>10.35</v>
      </c>
      <c r="H5729" s="342" t="s">
        <v>6594</v>
      </c>
      <c r="I5729" s="342" t="s">
        <v>6575</v>
      </c>
      <c r="J5729" s="342" t="s">
        <v>6755</v>
      </c>
      <c r="K5729" s="581" t="s">
        <v>8830</v>
      </c>
      <c r="L5729" s="344" t="s">
        <v>4090</v>
      </c>
      <c r="N5729" s="344" t="s">
        <v>4090</v>
      </c>
      <c r="O5729" s="341">
        <v>0</v>
      </c>
    </row>
    <row r="5730" spans="1:15" x14ac:dyDescent="0.2">
      <c r="A5730" s="341" t="s">
        <v>9257</v>
      </c>
      <c r="B5730" s="341" t="s">
        <v>9282</v>
      </c>
      <c r="C5730" s="342" t="s">
        <v>6876</v>
      </c>
      <c r="D5730" s="342" t="s">
        <v>6715</v>
      </c>
      <c r="E5730" s="342" t="s">
        <v>9321</v>
      </c>
      <c r="F5730" s="342" t="s">
        <v>6568</v>
      </c>
      <c r="G5730" s="343">
        <v>2</v>
      </c>
      <c r="H5730" s="342" t="s">
        <v>6594</v>
      </c>
      <c r="I5730" s="342" t="s">
        <v>6575</v>
      </c>
      <c r="J5730" s="342" t="s">
        <v>6755</v>
      </c>
      <c r="K5730" s="581" t="s">
        <v>8831</v>
      </c>
      <c r="L5730" s="344" t="s">
        <v>4090</v>
      </c>
      <c r="N5730" s="344" t="s">
        <v>4090</v>
      </c>
      <c r="O5730" s="341">
        <v>0</v>
      </c>
    </row>
    <row r="5731" spans="1:15" x14ac:dyDescent="0.2">
      <c r="A5731" s="341" t="s">
        <v>9257</v>
      </c>
      <c r="B5731" s="341" t="s">
        <v>9282</v>
      </c>
      <c r="C5731" s="342" t="s">
        <v>6879</v>
      </c>
      <c r="D5731" s="342" t="s">
        <v>6715</v>
      </c>
      <c r="E5731" s="342" t="s">
        <v>9324</v>
      </c>
      <c r="F5731" s="342" t="s">
        <v>6568</v>
      </c>
      <c r="G5731" s="343">
        <v>2.34</v>
      </c>
      <c r="H5731" s="342" t="s">
        <v>6594</v>
      </c>
      <c r="I5731" s="342" t="s">
        <v>6575</v>
      </c>
      <c r="J5731" s="342" t="s">
        <v>6755</v>
      </c>
      <c r="K5731" s="581" t="s">
        <v>8832</v>
      </c>
      <c r="L5731" s="344" t="s">
        <v>4090</v>
      </c>
      <c r="N5731" s="344" t="s">
        <v>4090</v>
      </c>
      <c r="O5731" s="341">
        <v>0</v>
      </c>
    </row>
    <row r="5732" spans="1:15" x14ac:dyDescent="0.2">
      <c r="A5732" s="341" t="s">
        <v>9257</v>
      </c>
      <c r="B5732" s="341" t="s">
        <v>9282</v>
      </c>
      <c r="C5732" s="342" t="s">
        <v>6714</v>
      </c>
      <c r="D5732" s="342" t="s">
        <v>6715</v>
      </c>
      <c r="E5732" s="342" t="s">
        <v>9320</v>
      </c>
      <c r="F5732" s="342" t="s">
        <v>6568</v>
      </c>
      <c r="G5732" s="343">
        <v>4.05</v>
      </c>
      <c r="H5732" s="342" t="s">
        <v>6594</v>
      </c>
      <c r="I5732" s="342" t="s">
        <v>6575</v>
      </c>
      <c r="J5732" s="342" t="s">
        <v>6755</v>
      </c>
      <c r="K5732" s="581" t="s">
        <v>8833</v>
      </c>
      <c r="L5732" s="344" t="s">
        <v>4090</v>
      </c>
      <c r="N5732" s="344" t="s">
        <v>4090</v>
      </c>
      <c r="O5732" s="341">
        <v>0</v>
      </c>
    </row>
    <row r="5733" spans="1:15" x14ac:dyDescent="0.2">
      <c r="A5733" s="341" t="s">
        <v>9257</v>
      </c>
      <c r="B5733" s="341" t="s">
        <v>9282</v>
      </c>
      <c r="C5733" s="342" t="s">
        <v>6879</v>
      </c>
      <c r="D5733" s="342" t="s">
        <v>6715</v>
      </c>
      <c r="E5733" s="342" t="s">
        <v>9321</v>
      </c>
      <c r="F5733" s="342" t="s">
        <v>6568</v>
      </c>
      <c r="G5733" s="343">
        <v>2.0699999999999998</v>
      </c>
      <c r="H5733" s="342" t="s">
        <v>6594</v>
      </c>
      <c r="I5733" s="342" t="s">
        <v>6575</v>
      </c>
      <c r="J5733" s="342" t="s">
        <v>6755</v>
      </c>
      <c r="K5733" s="581" t="s">
        <v>7198</v>
      </c>
      <c r="L5733" s="344" t="s">
        <v>4090</v>
      </c>
      <c r="N5733" s="344" t="s">
        <v>4090</v>
      </c>
      <c r="O5733" s="341">
        <v>0</v>
      </c>
    </row>
    <row r="5734" spans="1:15" x14ac:dyDescent="0.2">
      <c r="A5734" s="341" t="s">
        <v>9257</v>
      </c>
      <c r="B5734" s="341" t="s">
        <v>9282</v>
      </c>
      <c r="C5734" s="342" t="s">
        <v>6714</v>
      </c>
      <c r="D5734" s="342" t="s">
        <v>6715</v>
      </c>
      <c r="E5734" s="342" t="s">
        <v>9320</v>
      </c>
      <c r="F5734" s="342" t="s">
        <v>6568</v>
      </c>
      <c r="G5734" s="343">
        <v>2.16</v>
      </c>
      <c r="H5734" s="342" t="s">
        <v>6594</v>
      </c>
      <c r="I5734" s="342" t="s">
        <v>6575</v>
      </c>
      <c r="J5734" s="342" t="s">
        <v>6755</v>
      </c>
      <c r="K5734" s="581" t="s">
        <v>8834</v>
      </c>
      <c r="L5734" s="344" t="s">
        <v>4090</v>
      </c>
      <c r="N5734" s="344" t="s">
        <v>4090</v>
      </c>
      <c r="O5734" s="341">
        <v>0</v>
      </c>
    </row>
    <row r="5735" spans="1:15" x14ac:dyDescent="0.2">
      <c r="A5735" s="341" t="s">
        <v>9257</v>
      </c>
      <c r="B5735" s="341" t="s">
        <v>9282</v>
      </c>
      <c r="C5735" s="342" t="s">
        <v>6879</v>
      </c>
      <c r="D5735" s="342" t="s">
        <v>6715</v>
      </c>
      <c r="E5735" s="342" t="s">
        <v>9323</v>
      </c>
      <c r="F5735" s="342" t="s">
        <v>6568</v>
      </c>
      <c r="G5735" s="343">
        <v>10.200000000000001</v>
      </c>
      <c r="H5735" s="342" t="s">
        <v>6594</v>
      </c>
      <c r="I5735" s="342" t="s">
        <v>6575</v>
      </c>
      <c r="J5735" s="342" t="s">
        <v>6755</v>
      </c>
      <c r="K5735" s="581" t="s">
        <v>8835</v>
      </c>
      <c r="L5735" s="344" t="s">
        <v>4090</v>
      </c>
      <c r="N5735" s="344" t="s">
        <v>4090</v>
      </c>
      <c r="O5735" s="341">
        <v>0</v>
      </c>
    </row>
    <row r="5736" spans="1:15" x14ac:dyDescent="0.2">
      <c r="A5736" s="341" t="s">
        <v>9257</v>
      </c>
      <c r="B5736" s="341" t="s">
        <v>9282</v>
      </c>
      <c r="C5736" s="342" t="s">
        <v>8705</v>
      </c>
      <c r="D5736" s="342" t="s">
        <v>6715</v>
      </c>
      <c r="E5736" s="342" t="s">
        <v>9323</v>
      </c>
      <c r="F5736" s="342" t="s">
        <v>6568</v>
      </c>
      <c r="G5736" s="343">
        <v>2.7</v>
      </c>
      <c r="H5736" s="342" t="s">
        <v>6594</v>
      </c>
      <c r="I5736" s="342" t="s">
        <v>6575</v>
      </c>
      <c r="J5736" s="342" t="s">
        <v>6755</v>
      </c>
      <c r="K5736" s="581" t="s">
        <v>7217</v>
      </c>
      <c r="L5736" s="344" t="s">
        <v>4090</v>
      </c>
      <c r="N5736" s="344" t="s">
        <v>4090</v>
      </c>
      <c r="O5736" s="341">
        <v>0</v>
      </c>
    </row>
    <row r="5737" spans="1:15" x14ac:dyDescent="0.2">
      <c r="A5737" s="341" t="s">
        <v>9257</v>
      </c>
      <c r="B5737" s="341" t="s">
        <v>9282</v>
      </c>
      <c r="C5737" s="342" t="s">
        <v>6714</v>
      </c>
      <c r="D5737" s="342" t="s">
        <v>6715</v>
      </c>
      <c r="E5737" s="342" t="s">
        <v>9319</v>
      </c>
      <c r="F5737" s="342" t="s">
        <v>6568</v>
      </c>
      <c r="G5737" s="343">
        <v>4.7</v>
      </c>
      <c r="H5737" s="342" t="s">
        <v>6594</v>
      </c>
      <c r="I5737" s="342" t="s">
        <v>6575</v>
      </c>
      <c r="J5737" s="342" t="s">
        <v>6755</v>
      </c>
      <c r="K5737" s="581" t="s">
        <v>8836</v>
      </c>
      <c r="L5737" s="344" t="s">
        <v>4090</v>
      </c>
      <c r="N5737" s="344" t="s">
        <v>4090</v>
      </c>
      <c r="O5737" s="341">
        <v>0</v>
      </c>
    </row>
    <row r="5738" spans="1:15" x14ac:dyDescent="0.2">
      <c r="A5738" s="341" t="s">
        <v>9257</v>
      </c>
      <c r="B5738" s="341" t="s">
        <v>9282</v>
      </c>
      <c r="C5738" s="342" t="s">
        <v>6879</v>
      </c>
      <c r="D5738" s="342" t="s">
        <v>6715</v>
      </c>
      <c r="E5738" s="342" t="s">
        <v>9334</v>
      </c>
      <c r="F5738" s="342" t="s">
        <v>6568</v>
      </c>
      <c r="G5738" s="343">
        <v>8.48</v>
      </c>
      <c r="H5738" s="342" t="s">
        <v>6594</v>
      </c>
      <c r="I5738" s="342" t="s">
        <v>6575</v>
      </c>
      <c r="J5738" s="342" t="s">
        <v>6755</v>
      </c>
      <c r="K5738" s="581" t="s">
        <v>8837</v>
      </c>
      <c r="L5738" s="344" t="s">
        <v>4090</v>
      </c>
      <c r="N5738" s="344" t="s">
        <v>4090</v>
      </c>
      <c r="O5738" s="341">
        <v>0</v>
      </c>
    </row>
    <row r="5739" spans="1:15" x14ac:dyDescent="0.2">
      <c r="A5739" s="341" t="s">
        <v>9257</v>
      </c>
      <c r="B5739" s="341" t="s">
        <v>9282</v>
      </c>
      <c r="C5739" s="342" t="s">
        <v>6714</v>
      </c>
      <c r="D5739" s="342" t="s">
        <v>6715</v>
      </c>
      <c r="E5739" s="342" t="s">
        <v>9319</v>
      </c>
      <c r="F5739" s="342" t="s">
        <v>6568</v>
      </c>
      <c r="G5739" s="343">
        <v>5.88</v>
      </c>
      <c r="H5739" s="342" t="s">
        <v>6594</v>
      </c>
      <c r="I5739" s="342" t="s">
        <v>6575</v>
      </c>
      <c r="J5739" s="342" t="s">
        <v>6755</v>
      </c>
      <c r="K5739" s="581" t="s">
        <v>8021</v>
      </c>
      <c r="L5739" s="344" t="s">
        <v>4090</v>
      </c>
      <c r="N5739" s="344" t="s">
        <v>4090</v>
      </c>
      <c r="O5739" s="341">
        <v>0</v>
      </c>
    </row>
    <row r="5740" spans="1:15" x14ac:dyDescent="0.2">
      <c r="A5740" s="341" t="s">
        <v>9257</v>
      </c>
      <c r="B5740" s="341" t="s">
        <v>9282</v>
      </c>
      <c r="C5740" s="342" t="s">
        <v>6876</v>
      </c>
      <c r="D5740" s="342" t="s">
        <v>6715</v>
      </c>
      <c r="E5740" s="342" t="s">
        <v>9255</v>
      </c>
      <c r="F5740" s="342" t="s">
        <v>6568</v>
      </c>
      <c r="G5740" s="343">
        <v>7.4</v>
      </c>
      <c r="H5740" s="342" t="s">
        <v>6594</v>
      </c>
      <c r="I5740" s="342" t="s">
        <v>6575</v>
      </c>
      <c r="J5740" s="342" t="s">
        <v>6755</v>
      </c>
      <c r="K5740" s="581" t="s">
        <v>8742</v>
      </c>
      <c r="L5740" s="344" t="s">
        <v>4090</v>
      </c>
      <c r="N5740" s="344" t="s">
        <v>4090</v>
      </c>
      <c r="O5740" s="341">
        <v>0</v>
      </c>
    </row>
    <row r="5741" spans="1:15" x14ac:dyDescent="0.2">
      <c r="A5741" s="341" t="s">
        <v>9257</v>
      </c>
      <c r="B5741" s="341" t="s">
        <v>9282</v>
      </c>
      <c r="C5741" s="342" t="s">
        <v>6714</v>
      </c>
      <c r="D5741" s="342" t="s">
        <v>6715</v>
      </c>
      <c r="E5741" s="342" t="s">
        <v>9255</v>
      </c>
      <c r="F5741" s="342" t="s">
        <v>6568</v>
      </c>
      <c r="G5741" s="343">
        <v>27.6</v>
      </c>
      <c r="H5741" s="342" t="s">
        <v>6594</v>
      </c>
      <c r="I5741" s="342" t="s">
        <v>6575</v>
      </c>
      <c r="J5741" s="342" t="s">
        <v>6755</v>
      </c>
      <c r="K5741" s="581" t="s">
        <v>7738</v>
      </c>
      <c r="L5741" s="344" t="s">
        <v>4090</v>
      </c>
      <c r="N5741" s="344" t="s">
        <v>4090</v>
      </c>
      <c r="O5741" s="341">
        <v>0</v>
      </c>
    </row>
    <row r="5742" spans="1:15" x14ac:dyDescent="0.2">
      <c r="A5742" s="341" t="s">
        <v>9257</v>
      </c>
      <c r="B5742" s="341" t="s">
        <v>9282</v>
      </c>
      <c r="C5742" s="342" t="s">
        <v>6714</v>
      </c>
      <c r="D5742" s="342" t="s">
        <v>6715</v>
      </c>
      <c r="E5742" s="342" t="s">
        <v>9321</v>
      </c>
      <c r="F5742" s="342" t="s">
        <v>6568</v>
      </c>
      <c r="G5742" s="343">
        <v>2.1</v>
      </c>
      <c r="H5742" s="342" t="s">
        <v>6594</v>
      </c>
      <c r="I5742" s="342" t="s">
        <v>6575</v>
      </c>
      <c r="J5742" s="342" t="s">
        <v>6755</v>
      </c>
      <c r="K5742" s="581" t="s">
        <v>8838</v>
      </c>
      <c r="L5742" s="344" t="s">
        <v>4090</v>
      </c>
      <c r="N5742" s="344" t="s">
        <v>4090</v>
      </c>
      <c r="O5742" s="341">
        <v>0</v>
      </c>
    </row>
    <row r="5743" spans="1:15" x14ac:dyDescent="0.2">
      <c r="A5743" s="341" t="s">
        <v>9257</v>
      </c>
      <c r="B5743" s="341" t="s">
        <v>9282</v>
      </c>
      <c r="C5743" s="342" t="s">
        <v>6879</v>
      </c>
      <c r="D5743" s="342" t="s">
        <v>6715</v>
      </c>
      <c r="E5743" s="342" t="s">
        <v>9255</v>
      </c>
      <c r="F5743" s="342" t="s">
        <v>6568</v>
      </c>
      <c r="G5743" s="343">
        <v>5.04</v>
      </c>
      <c r="H5743" s="342" t="s">
        <v>6594</v>
      </c>
      <c r="I5743" s="342" t="s">
        <v>6575</v>
      </c>
      <c r="J5743" s="342" t="s">
        <v>6755</v>
      </c>
      <c r="K5743" s="581" t="s">
        <v>8839</v>
      </c>
      <c r="L5743" s="344" t="s">
        <v>4090</v>
      </c>
      <c r="N5743" s="344" t="s">
        <v>4090</v>
      </c>
      <c r="O5743" s="341">
        <v>0</v>
      </c>
    </row>
    <row r="5744" spans="1:15" x14ac:dyDescent="0.2">
      <c r="A5744" s="341" t="s">
        <v>9257</v>
      </c>
      <c r="B5744" s="341" t="s">
        <v>9282</v>
      </c>
      <c r="C5744" s="342" t="s">
        <v>6879</v>
      </c>
      <c r="D5744" s="342" t="s">
        <v>6715</v>
      </c>
      <c r="E5744" s="342" t="s">
        <v>9255</v>
      </c>
      <c r="F5744" s="342" t="s">
        <v>6568</v>
      </c>
      <c r="G5744" s="343">
        <v>5.04</v>
      </c>
      <c r="H5744" s="342" t="s">
        <v>6594</v>
      </c>
      <c r="I5744" s="342" t="s">
        <v>6575</v>
      </c>
      <c r="J5744" s="342" t="s">
        <v>6755</v>
      </c>
      <c r="K5744" s="581" t="s">
        <v>8839</v>
      </c>
      <c r="L5744" s="344" t="s">
        <v>4090</v>
      </c>
      <c r="N5744" s="344" t="s">
        <v>4090</v>
      </c>
      <c r="O5744" s="341">
        <v>0</v>
      </c>
    </row>
    <row r="5745" spans="1:15" x14ac:dyDescent="0.2">
      <c r="A5745" s="341" t="s">
        <v>9257</v>
      </c>
      <c r="B5745" s="341" t="s">
        <v>9282</v>
      </c>
      <c r="C5745" s="342" t="s">
        <v>6879</v>
      </c>
      <c r="D5745" s="342" t="s">
        <v>6715</v>
      </c>
      <c r="E5745" s="342" t="s">
        <v>9255</v>
      </c>
      <c r="F5745" s="342" t="s">
        <v>6568</v>
      </c>
      <c r="G5745" s="343">
        <v>5.04</v>
      </c>
      <c r="H5745" s="342" t="s">
        <v>6594</v>
      </c>
      <c r="I5745" s="342" t="s">
        <v>6575</v>
      </c>
      <c r="J5745" s="342" t="s">
        <v>6755</v>
      </c>
      <c r="K5745" s="581" t="s">
        <v>8839</v>
      </c>
      <c r="L5745" s="344" t="s">
        <v>4090</v>
      </c>
      <c r="N5745" s="344" t="s">
        <v>4090</v>
      </c>
      <c r="O5745" s="341">
        <v>0</v>
      </c>
    </row>
    <row r="5746" spans="1:15" x14ac:dyDescent="0.2">
      <c r="A5746" s="341" t="s">
        <v>9257</v>
      </c>
      <c r="B5746" s="341" t="s">
        <v>9282</v>
      </c>
      <c r="C5746" s="342" t="s">
        <v>6879</v>
      </c>
      <c r="D5746" s="342" t="s">
        <v>6715</v>
      </c>
      <c r="E5746" s="342" t="s">
        <v>9255</v>
      </c>
      <c r="F5746" s="342" t="s">
        <v>6568</v>
      </c>
      <c r="G5746" s="343">
        <v>5.8</v>
      </c>
      <c r="H5746" s="342" t="s">
        <v>6594</v>
      </c>
      <c r="I5746" s="342" t="s">
        <v>6575</v>
      </c>
      <c r="J5746" s="342" t="s">
        <v>6755</v>
      </c>
      <c r="K5746" s="581" t="s">
        <v>8840</v>
      </c>
      <c r="L5746" s="344" t="s">
        <v>4090</v>
      </c>
      <c r="N5746" s="344" t="s">
        <v>4090</v>
      </c>
      <c r="O5746" s="341">
        <v>0</v>
      </c>
    </row>
    <row r="5747" spans="1:15" x14ac:dyDescent="0.2">
      <c r="A5747" s="341" t="s">
        <v>9257</v>
      </c>
      <c r="B5747" s="341" t="s">
        <v>9282</v>
      </c>
      <c r="C5747" s="342" t="s">
        <v>6876</v>
      </c>
      <c r="D5747" s="342" t="s">
        <v>6715</v>
      </c>
      <c r="E5747" s="342" t="s">
        <v>9322</v>
      </c>
      <c r="F5747" s="342" t="s">
        <v>6568</v>
      </c>
      <c r="G5747" s="343">
        <v>7.2</v>
      </c>
      <c r="H5747" s="342" t="s">
        <v>6594</v>
      </c>
      <c r="I5747" s="342" t="s">
        <v>6575</v>
      </c>
      <c r="J5747" s="342" t="s">
        <v>6755</v>
      </c>
      <c r="K5747" s="581" t="s">
        <v>7746</v>
      </c>
      <c r="L5747" s="344" t="s">
        <v>4090</v>
      </c>
      <c r="N5747" s="344" t="s">
        <v>4090</v>
      </c>
      <c r="O5747" s="341">
        <v>0</v>
      </c>
    </row>
    <row r="5748" spans="1:15" x14ac:dyDescent="0.2">
      <c r="A5748" s="341" t="s">
        <v>9257</v>
      </c>
      <c r="B5748" s="341" t="s">
        <v>9282</v>
      </c>
      <c r="C5748" s="342" t="s">
        <v>8705</v>
      </c>
      <c r="D5748" s="342" t="s">
        <v>6715</v>
      </c>
      <c r="E5748" s="342" t="s">
        <v>9321</v>
      </c>
      <c r="F5748" s="342" t="s">
        <v>6568</v>
      </c>
      <c r="G5748" s="343">
        <v>7.78</v>
      </c>
      <c r="H5748" s="342" t="s">
        <v>6594</v>
      </c>
      <c r="I5748" s="342" t="s">
        <v>6575</v>
      </c>
      <c r="J5748" s="342" t="s">
        <v>6755</v>
      </c>
      <c r="K5748" s="581" t="s">
        <v>8841</v>
      </c>
      <c r="L5748" s="344" t="s">
        <v>4090</v>
      </c>
      <c r="N5748" s="344" t="s">
        <v>4090</v>
      </c>
      <c r="O5748" s="341">
        <v>0</v>
      </c>
    </row>
    <row r="5749" spans="1:15" x14ac:dyDescent="0.2">
      <c r="A5749" s="341" t="s">
        <v>9257</v>
      </c>
      <c r="B5749" s="341" t="s">
        <v>9282</v>
      </c>
      <c r="C5749" s="342" t="s">
        <v>6714</v>
      </c>
      <c r="D5749" s="342" t="s">
        <v>6715</v>
      </c>
      <c r="E5749" s="342" t="s">
        <v>9326</v>
      </c>
      <c r="F5749" s="342" t="s">
        <v>6568</v>
      </c>
      <c r="G5749" s="343">
        <v>7.2</v>
      </c>
      <c r="H5749" s="342" t="s">
        <v>6594</v>
      </c>
      <c r="I5749" s="342" t="s">
        <v>6575</v>
      </c>
      <c r="J5749" s="342" t="s">
        <v>6755</v>
      </c>
      <c r="K5749" s="581" t="s">
        <v>8247</v>
      </c>
      <c r="L5749" s="344" t="s">
        <v>4090</v>
      </c>
      <c r="N5749" s="344" t="s">
        <v>4090</v>
      </c>
      <c r="O5749" s="341">
        <v>0</v>
      </c>
    </row>
    <row r="5750" spans="1:15" x14ac:dyDescent="0.2">
      <c r="A5750" s="341" t="s">
        <v>9257</v>
      </c>
      <c r="B5750" s="341" t="s">
        <v>9282</v>
      </c>
      <c r="C5750" s="342" t="s">
        <v>6879</v>
      </c>
      <c r="D5750" s="342" t="s">
        <v>6715</v>
      </c>
      <c r="E5750" s="342" t="s">
        <v>9325</v>
      </c>
      <c r="F5750" s="342" t="s">
        <v>6568</v>
      </c>
      <c r="G5750" s="343">
        <v>7.6000000000000005</v>
      </c>
      <c r="H5750" s="342" t="s">
        <v>6594</v>
      </c>
      <c r="I5750" s="342" t="s">
        <v>6575</v>
      </c>
      <c r="J5750" s="342" t="s">
        <v>6755</v>
      </c>
      <c r="K5750" s="581" t="s">
        <v>6904</v>
      </c>
      <c r="L5750" s="344" t="s">
        <v>4090</v>
      </c>
      <c r="N5750" s="344" t="s">
        <v>4090</v>
      </c>
      <c r="O5750" s="341">
        <v>0</v>
      </c>
    </row>
    <row r="5751" spans="1:15" x14ac:dyDescent="0.2">
      <c r="A5751" s="341" t="s">
        <v>9257</v>
      </c>
      <c r="B5751" s="341" t="s">
        <v>9282</v>
      </c>
      <c r="C5751" s="342" t="s">
        <v>6879</v>
      </c>
      <c r="D5751" s="342" t="s">
        <v>6715</v>
      </c>
      <c r="E5751" s="342" t="s">
        <v>9325</v>
      </c>
      <c r="F5751" s="342" t="s">
        <v>6568</v>
      </c>
      <c r="G5751" s="343">
        <v>1.68</v>
      </c>
      <c r="H5751" s="342" t="s">
        <v>6594</v>
      </c>
      <c r="I5751" s="342" t="s">
        <v>6575</v>
      </c>
      <c r="J5751" s="342" t="s">
        <v>6755</v>
      </c>
      <c r="K5751" s="581" t="s">
        <v>8262</v>
      </c>
      <c r="L5751" s="344" t="s">
        <v>4090</v>
      </c>
      <c r="N5751" s="344" t="s">
        <v>4090</v>
      </c>
      <c r="O5751" s="341">
        <v>0</v>
      </c>
    </row>
    <row r="5752" spans="1:15" x14ac:dyDescent="0.2">
      <c r="A5752" s="341" t="s">
        <v>9257</v>
      </c>
      <c r="B5752" s="341" t="s">
        <v>9282</v>
      </c>
      <c r="C5752" s="342" t="s">
        <v>6879</v>
      </c>
      <c r="D5752" s="342" t="s">
        <v>6715</v>
      </c>
      <c r="E5752" s="342" t="s">
        <v>9337</v>
      </c>
      <c r="F5752" s="342" t="s">
        <v>6568</v>
      </c>
      <c r="G5752" s="343">
        <v>3.25</v>
      </c>
      <c r="H5752" s="342" t="s">
        <v>6594</v>
      </c>
      <c r="I5752" s="342" t="s">
        <v>6575</v>
      </c>
      <c r="J5752" s="342" t="s">
        <v>6755</v>
      </c>
      <c r="K5752" s="581" t="s">
        <v>6904</v>
      </c>
      <c r="L5752" s="344" t="s">
        <v>4090</v>
      </c>
      <c r="N5752" s="344" t="s">
        <v>4090</v>
      </c>
      <c r="O5752" s="341">
        <v>0</v>
      </c>
    </row>
    <row r="5753" spans="1:15" x14ac:dyDescent="0.2">
      <c r="A5753" s="341" t="s">
        <v>9257</v>
      </c>
      <c r="B5753" s="341" t="s">
        <v>9282</v>
      </c>
      <c r="C5753" s="342" t="s">
        <v>6879</v>
      </c>
      <c r="D5753" s="342" t="s">
        <v>6715</v>
      </c>
      <c r="E5753" s="342" t="s">
        <v>9334</v>
      </c>
      <c r="F5753" s="342" t="s">
        <v>6568</v>
      </c>
      <c r="G5753" s="343">
        <v>7.6000000000000005</v>
      </c>
      <c r="H5753" s="342" t="s">
        <v>6594</v>
      </c>
      <c r="I5753" s="342" t="s">
        <v>6575</v>
      </c>
      <c r="J5753" s="342" t="s">
        <v>6755</v>
      </c>
      <c r="K5753" s="581" t="s">
        <v>8842</v>
      </c>
      <c r="L5753" s="344" t="s">
        <v>4090</v>
      </c>
      <c r="N5753" s="344" t="s">
        <v>4090</v>
      </c>
      <c r="O5753" s="341">
        <v>0</v>
      </c>
    </row>
    <row r="5754" spans="1:15" x14ac:dyDescent="0.2">
      <c r="A5754" s="341" t="s">
        <v>9257</v>
      </c>
      <c r="B5754" s="341" t="s">
        <v>9282</v>
      </c>
      <c r="C5754" s="342" t="s">
        <v>6714</v>
      </c>
      <c r="D5754" s="342" t="s">
        <v>6715</v>
      </c>
      <c r="E5754" s="342" t="s">
        <v>9323</v>
      </c>
      <c r="F5754" s="342" t="s">
        <v>6568</v>
      </c>
      <c r="G5754" s="343">
        <v>4</v>
      </c>
      <c r="H5754" s="342" t="s">
        <v>6594</v>
      </c>
      <c r="I5754" s="342" t="s">
        <v>6575</v>
      </c>
      <c r="J5754" s="342" t="s">
        <v>6755</v>
      </c>
      <c r="K5754" s="581" t="s">
        <v>8843</v>
      </c>
      <c r="L5754" s="344" t="s">
        <v>4090</v>
      </c>
      <c r="N5754" s="344" t="s">
        <v>4090</v>
      </c>
      <c r="O5754" s="341">
        <v>0</v>
      </c>
    </row>
    <row r="5755" spans="1:15" x14ac:dyDescent="0.2">
      <c r="A5755" s="341" t="s">
        <v>9257</v>
      </c>
      <c r="B5755" s="341" t="s">
        <v>9282</v>
      </c>
      <c r="C5755" s="342" t="s">
        <v>6881</v>
      </c>
      <c r="D5755" s="342" t="s">
        <v>6715</v>
      </c>
      <c r="E5755" s="342" t="s">
        <v>9331</v>
      </c>
      <c r="F5755" s="342" t="s">
        <v>6568</v>
      </c>
      <c r="G5755" s="343">
        <v>23.8</v>
      </c>
      <c r="H5755" s="342" t="s">
        <v>6594</v>
      </c>
      <c r="I5755" s="342" t="s">
        <v>6575</v>
      </c>
      <c r="J5755" s="342" t="s">
        <v>6755</v>
      </c>
      <c r="K5755" s="581" t="s">
        <v>8844</v>
      </c>
      <c r="L5755" s="344" t="s">
        <v>4090</v>
      </c>
      <c r="N5755" s="344" t="s">
        <v>4090</v>
      </c>
      <c r="O5755" s="341">
        <v>0</v>
      </c>
    </row>
    <row r="5756" spans="1:15" x14ac:dyDescent="0.2">
      <c r="A5756" s="341" t="s">
        <v>9257</v>
      </c>
      <c r="B5756" s="341" t="s">
        <v>9282</v>
      </c>
      <c r="C5756" s="342" t="s">
        <v>6881</v>
      </c>
      <c r="D5756" s="342" t="s">
        <v>6715</v>
      </c>
      <c r="E5756" s="342" t="s">
        <v>9331</v>
      </c>
      <c r="F5756" s="342" t="s">
        <v>6568</v>
      </c>
      <c r="G5756" s="343">
        <v>19.440000000000001</v>
      </c>
      <c r="H5756" s="342" t="s">
        <v>6594</v>
      </c>
      <c r="I5756" s="342" t="s">
        <v>6575</v>
      </c>
      <c r="J5756" s="342" t="s">
        <v>6755</v>
      </c>
      <c r="K5756" s="581" t="s">
        <v>6869</v>
      </c>
      <c r="L5756" s="344" t="s">
        <v>4090</v>
      </c>
      <c r="N5756" s="344" t="s">
        <v>4090</v>
      </c>
      <c r="O5756" s="341">
        <v>0</v>
      </c>
    </row>
    <row r="5757" spans="1:15" x14ac:dyDescent="0.2">
      <c r="A5757" s="341" t="s">
        <v>9257</v>
      </c>
      <c r="B5757" s="341" t="s">
        <v>9282</v>
      </c>
      <c r="C5757" s="342" t="s">
        <v>6879</v>
      </c>
      <c r="D5757" s="342" t="s">
        <v>6715</v>
      </c>
      <c r="E5757" s="342" t="s">
        <v>9321</v>
      </c>
      <c r="F5757" s="342" t="s">
        <v>6568</v>
      </c>
      <c r="G5757" s="343">
        <v>26.88</v>
      </c>
      <c r="H5757" s="342" t="s">
        <v>6594</v>
      </c>
      <c r="I5757" s="342" t="s">
        <v>6575</v>
      </c>
      <c r="J5757" s="342" t="s">
        <v>6755</v>
      </c>
      <c r="K5757" s="581" t="s">
        <v>8298</v>
      </c>
      <c r="L5757" s="344" t="s">
        <v>4090</v>
      </c>
      <c r="N5757" s="344" t="s">
        <v>4090</v>
      </c>
      <c r="O5757" s="341">
        <v>0</v>
      </c>
    </row>
    <row r="5758" spans="1:15" x14ac:dyDescent="0.2">
      <c r="A5758" s="341" t="s">
        <v>9257</v>
      </c>
      <c r="B5758" s="341" t="s">
        <v>9282</v>
      </c>
      <c r="C5758" s="342" t="s">
        <v>8705</v>
      </c>
      <c r="D5758" s="342" t="s">
        <v>6715</v>
      </c>
      <c r="E5758" s="342" t="s">
        <v>9320</v>
      </c>
      <c r="F5758" s="342" t="s">
        <v>6568</v>
      </c>
      <c r="G5758" s="343">
        <v>4.7</v>
      </c>
      <c r="H5758" s="342" t="s">
        <v>6594</v>
      </c>
      <c r="I5758" s="342" t="s">
        <v>6575</v>
      </c>
      <c r="J5758" s="342" t="s">
        <v>6755</v>
      </c>
      <c r="K5758" s="581" t="s">
        <v>6987</v>
      </c>
      <c r="L5758" s="344" t="s">
        <v>4090</v>
      </c>
      <c r="N5758" s="344" t="s">
        <v>4090</v>
      </c>
      <c r="O5758" s="341">
        <v>0</v>
      </c>
    </row>
    <row r="5759" spans="1:15" x14ac:dyDescent="0.2">
      <c r="A5759" s="341" t="s">
        <v>9257</v>
      </c>
      <c r="B5759" s="341" t="s">
        <v>9282</v>
      </c>
      <c r="C5759" s="342" t="s">
        <v>6714</v>
      </c>
      <c r="D5759" s="342" t="s">
        <v>6715</v>
      </c>
      <c r="E5759" s="342" t="s">
        <v>9326</v>
      </c>
      <c r="F5759" s="342" t="s">
        <v>6568</v>
      </c>
      <c r="G5759" s="343">
        <v>5.28</v>
      </c>
      <c r="H5759" s="342" t="s">
        <v>6594</v>
      </c>
      <c r="I5759" s="342" t="s">
        <v>6575</v>
      </c>
      <c r="J5759" s="342" t="s">
        <v>6755</v>
      </c>
      <c r="K5759" s="581" t="s">
        <v>7920</v>
      </c>
      <c r="L5759" s="344" t="s">
        <v>4090</v>
      </c>
      <c r="N5759" s="344" t="s">
        <v>4090</v>
      </c>
      <c r="O5759" s="341">
        <v>0</v>
      </c>
    </row>
    <row r="5760" spans="1:15" x14ac:dyDescent="0.2">
      <c r="A5760" s="341" t="s">
        <v>9257</v>
      </c>
      <c r="B5760" s="341" t="s">
        <v>9282</v>
      </c>
      <c r="C5760" s="342" t="s">
        <v>8705</v>
      </c>
      <c r="D5760" s="342" t="s">
        <v>6715</v>
      </c>
      <c r="E5760" s="342" t="s">
        <v>9321</v>
      </c>
      <c r="F5760" s="342" t="s">
        <v>6568</v>
      </c>
      <c r="G5760" s="343">
        <v>8.23</v>
      </c>
      <c r="H5760" s="342" t="s">
        <v>6594</v>
      </c>
      <c r="I5760" s="342" t="s">
        <v>6575</v>
      </c>
      <c r="J5760" s="342" t="s">
        <v>6755</v>
      </c>
      <c r="K5760" s="581" t="s">
        <v>8039</v>
      </c>
      <c r="L5760" s="344" t="s">
        <v>4090</v>
      </c>
      <c r="N5760" s="344" t="s">
        <v>4090</v>
      </c>
      <c r="O5760" s="341">
        <v>0</v>
      </c>
    </row>
    <row r="5761" spans="1:15" x14ac:dyDescent="0.2">
      <c r="A5761" s="341" t="s">
        <v>9257</v>
      </c>
      <c r="B5761" s="341" t="s">
        <v>9282</v>
      </c>
      <c r="C5761" s="342" t="s">
        <v>6876</v>
      </c>
      <c r="D5761" s="342" t="s">
        <v>6715</v>
      </c>
      <c r="E5761" s="342" t="s">
        <v>9337</v>
      </c>
      <c r="F5761" s="342" t="s">
        <v>6568</v>
      </c>
      <c r="G5761" s="343">
        <v>8.6</v>
      </c>
      <c r="H5761" s="342" t="s">
        <v>6594</v>
      </c>
      <c r="I5761" s="342" t="s">
        <v>6575</v>
      </c>
      <c r="J5761" s="342" t="s">
        <v>6755</v>
      </c>
      <c r="K5761" s="581" t="s">
        <v>8300</v>
      </c>
      <c r="L5761" s="344" t="s">
        <v>4090</v>
      </c>
      <c r="N5761" s="344" t="s">
        <v>4090</v>
      </c>
      <c r="O5761" s="341">
        <v>0</v>
      </c>
    </row>
    <row r="5762" spans="1:15" x14ac:dyDescent="0.2">
      <c r="A5762" s="341" t="s">
        <v>9257</v>
      </c>
      <c r="B5762" s="341" t="s">
        <v>9282</v>
      </c>
      <c r="C5762" s="342" t="s">
        <v>8705</v>
      </c>
      <c r="D5762" s="342" t="s">
        <v>6715</v>
      </c>
      <c r="E5762" s="342" t="s">
        <v>9321</v>
      </c>
      <c r="F5762" s="342" t="s">
        <v>6568</v>
      </c>
      <c r="G5762" s="343">
        <v>4.1399999999999997</v>
      </c>
      <c r="H5762" s="342" t="s">
        <v>6594</v>
      </c>
      <c r="I5762" s="342" t="s">
        <v>6575</v>
      </c>
      <c r="J5762" s="342" t="s">
        <v>6755</v>
      </c>
      <c r="K5762" s="581" t="s">
        <v>7770</v>
      </c>
      <c r="L5762" s="344" t="s">
        <v>4090</v>
      </c>
      <c r="N5762" s="344" t="s">
        <v>4090</v>
      </c>
      <c r="O5762" s="341">
        <v>0</v>
      </c>
    </row>
    <row r="5763" spans="1:15" x14ac:dyDescent="0.2">
      <c r="A5763" s="341" t="s">
        <v>9257</v>
      </c>
      <c r="B5763" s="341" t="s">
        <v>9282</v>
      </c>
      <c r="C5763" s="342" t="s">
        <v>8705</v>
      </c>
      <c r="D5763" s="342" t="s">
        <v>6715</v>
      </c>
      <c r="E5763" s="342" t="s">
        <v>9321</v>
      </c>
      <c r="F5763" s="342" t="s">
        <v>6568</v>
      </c>
      <c r="G5763" s="343">
        <v>4.1399999999999997</v>
      </c>
      <c r="H5763" s="342" t="s">
        <v>6594</v>
      </c>
      <c r="I5763" s="342" t="s">
        <v>6575</v>
      </c>
      <c r="J5763" s="342" t="s">
        <v>6755</v>
      </c>
      <c r="K5763" s="581" t="s">
        <v>7770</v>
      </c>
      <c r="L5763" s="344" t="s">
        <v>4090</v>
      </c>
      <c r="N5763" s="344" t="s">
        <v>4090</v>
      </c>
      <c r="O5763" s="341">
        <v>0</v>
      </c>
    </row>
    <row r="5764" spans="1:15" x14ac:dyDescent="0.2">
      <c r="A5764" s="341" t="s">
        <v>9257</v>
      </c>
      <c r="B5764" s="341" t="s">
        <v>9282</v>
      </c>
      <c r="C5764" s="342" t="s">
        <v>6879</v>
      </c>
      <c r="D5764" s="342" t="s">
        <v>6715</v>
      </c>
      <c r="E5764" s="342" t="s">
        <v>9323</v>
      </c>
      <c r="F5764" s="342" t="s">
        <v>6568</v>
      </c>
      <c r="G5764" s="343">
        <v>9.120000000000001</v>
      </c>
      <c r="H5764" s="342" t="s">
        <v>6594</v>
      </c>
      <c r="I5764" s="342" t="s">
        <v>6575</v>
      </c>
      <c r="J5764" s="342" t="s">
        <v>6755</v>
      </c>
      <c r="K5764" s="581" t="s">
        <v>6852</v>
      </c>
      <c r="L5764" s="344" t="s">
        <v>4090</v>
      </c>
      <c r="N5764" s="344" t="s">
        <v>4090</v>
      </c>
      <c r="O5764" s="341">
        <v>0</v>
      </c>
    </row>
    <row r="5765" spans="1:15" x14ac:dyDescent="0.2">
      <c r="A5765" s="341" t="s">
        <v>9257</v>
      </c>
      <c r="B5765" s="341" t="s">
        <v>9282</v>
      </c>
      <c r="C5765" s="342" t="s">
        <v>6876</v>
      </c>
      <c r="D5765" s="342" t="s">
        <v>6715</v>
      </c>
      <c r="E5765" s="342" t="s">
        <v>9319</v>
      </c>
      <c r="F5765" s="342" t="s">
        <v>6568</v>
      </c>
      <c r="G5765" s="343">
        <v>5.94</v>
      </c>
      <c r="H5765" s="342" t="s">
        <v>6594</v>
      </c>
      <c r="I5765" s="342" t="s">
        <v>6575</v>
      </c>
      <c r="J5765" s="342" t="s">
        <v>6755</v>
      </c>
      <c r="K5765" s="581" t="s">
        <v>8707</v>
      </c>
      <c r="L5765" s="344" t="s">
        <v>4090</v>
      </c>
      <c r="N5765" s="344" t="s">
        <v>4090</v>
      </c>
      <c r="O5765" s="341">
        <v>0</v>
      </c>
    </row>
    <row r="5766" spans="1:15" x14ac:dyDescent="0.2">
      <c r="A5766" s="341" t="s">
        <v>9257</v>
      </c>
      <c r="B5766" s="341" t="s">
        <v>9282</v>
      </c>
      <c r="C5766" s="342" t="s">
        <v>6714</v>
      </c>
      <c r="D5766" s="342" t="s">
        <v>6715</v>
      </c>
      <c r="E5766" s="342" t="s">
        <v>9319</v>
      </c>
      <c r="F5766" s="342" t="s">
        <v>6568</v>
      </c>
      <c r="G5766" s="343">
        <v>7.98</v>
      </c>
      <c r="H5766" s="342" t="s">
        <v>6594</v>
      </c>
      <c r="I5766" s="342" t="s">
        <v>6575</v>
      </c>
      <c r="J5766" s="342" t="s">
        <v>6755</v>
      </c>
      <c r="K5766" s="581" t="s">
        <v>8845</v>
      </c>
      <c r="L5766" s="344" t="s">
        <v>4090</v>
      </c>
      <c r="N5766" s="344" t="s">
        <v>4090</v>
      </c>
      <c r="O5766" s="341">
        <v>0</v>
      </c>
    </row>
    <row r="5767" spans="1:15" x14ac:dyDescent="0.2">
      <c r="A5767" s="341" t="s">
        <v>9257</v>
      </c>
      <c r="B5767" s="341" t="s">
        <v>9282</v>
      </c>
      <c r="C5767" s="342" t="s">
        <v>6881</v>
      </c>
      <c r="D5767" s="342" t="s">
        <v>6715</v>
      </c>
      <c r="E5767" s="342" t="s">
        <v>9331</v>
      </c>
      <c r="F5767" s="342" t="s">
        <v>6568</v>
      </c>
      <c r="G5767" s="343">
        <v>29.75</v>
      </c>
      <c r="H5767" s="342" t="s">
        <v>6594</v>
      </c>
      <c r="I5767" s="342" t="s">
        <v>6575</v>
      </c>
      <c r="J5767" s="342" t="s">
        <v>6755</v>
      </c>
      <c r="K5767" s="581" t="s">
        <v>8613</v>
      </c>
      <c r="L5767" s="344" t="s">
        <v>4090</v>
      </c>
      <c r="N5767" s="344" t="s">
        <v>4090</v>
      </c>
      <c r="O5767" s="341">
        <v>0</v>
      </c>
    </row>
    <row r="5768" spans="1:15" x14ac:dyDescent="0.2">
      <c r="A5768" s="341" t="s">
        <v>9257</v>
      </c>
      <c r="B5768" s="341" t="s">
        <v>9282</v>
      </c>
      <c r="C5768" s="342" t="s">
        <v>6879</v>
      </c>
      <c r="D5768" s="342" t="s">
        <v>6715</v>
      </c>
      <c r="E5768" s="342" t="s">
        <v>9324</v>
      </c>
      <c r="F5768" s="342" t="s">
        <v>6568</v>
      </c>
      <c r="G5768" s="343">
        <v>28.8</v>
      </c>
      <c r="H5768" s="342" t="s">
        <v>6594</v>
      </c>
      <c r="I5768" s="342" t="s">
        <v>6575</v>
      </c>
      <c r="J5768" s="342" t="s">
        <v>6755</v>
      </c>
      <c r="K5768" s="581" t="s">
        <v>8520</v>
      </c>
      <c r="L5768" s="344" t="s">
        <v>4090</v>
      </c>
      <c r="N5768" s="344" t="s">
        <v>4090</v>
      </c>
      <c r="O5768" s="341">
        <v>0</v>
      </c>
    </row>
    <row r="5769" spans="1:15" x14ac:dyDescent="0.2">
      <c r="A5769" s="341" t="s">
        <v>9257</v>
      </c>
      <c r="B5769" s="341" t="s">
        <v>9282</v>
      </c>
      <c r="C5769" s="342" t="s">
        <v>6879</v>
      </c>
      <c r="D5769" s="342" t="s">
        <v>6715</v>
      </c>
      <c r="E5769" s="342" t="s">
        <v>9324</v>
      </c>
      <c r="F5769" s="342" t="s">
        <v>6568</v>
      </c>
      <c r="G5769" s="343">
        <v>28.8</v>
      </c>
      <c r="H5769" s="342" t="s">
        <v>6594</v>
      </c>
      <c r="I5769" s="342" t="s">
        <v>6575</v>
      </c>
      <c r="J5769" s="342" t="s">
        <v>6755</v>
      </c>
      <c r="K5769" s="581" t="s">
        <v>6810</v>
      </c>
      <c r="L5769" s="344" t="s">
        <v>4090</v>
      </c>
      <c r="N5769" s="344" t="s">
        <v>4090</v>
      </c>
      <c r="O5769" s="341">
        <v>0</v>
      </c>
    </row>
    <row r="5770" spans="1:15" x14ac:dyDescent="0.2">
      <c r="A5770" s="341" t="s">
        <v>9257</v>
      </c>
      <c r="B5770" s="341" t="s">
        <v>9282</v>
      </c>
      <c r="C5770" s="342" t="s">
        <v>6714</v>
      </c>
      <c r="D5770" s="342" t="s">
        <v>6715</v>
      </c>
      <c r="E5770" s="342" t="s">
        <v>9325</v>
      </c>
      <c r="F5770" s="342" t="s">
        <v>6568</v>
      </c>
      <c r="G5770" s="343">
        <v>3.96</v>
      </c>
      <c r="H5770" s="342" t="s">
        <v>6594</v>
      </c>
      <c r="I5770" s="342" t="s">
        <v>6575</v>
      </c>
      <c r="J5770" s="342" t="s">
        <v>6755</v>
      </c>
      <c r="K5770" s="581" t="s">
        <v>8175</v>
      </c>
      <c r="L5770" s="344" t="s">
        <v>4090</v>
      </c>
      <c r="N5770" s="344" t="s">
        <v>4090</v>
      </c>
      <c r="O5770" s="341">
        <v>0</v>
      </c>
    </row>
    <row r="5771" spans="1:15" x14ac:dyDescent="0.2">
      <c r="A5771" s="341" t="s">
        <v>9257</v>
      </c>
      <c r="B5771" s="341" t="s">
        <v>9282</v>
      </c>
      <c r="C5771" s="342" t="s">
        <v>6879</v>
      </c>
      <c r="D5771" s="342" t="s">
        <v>6715</v>
      </c>
      <c r="E5771" s="342" t="s">
        <v>9322</v>
      </c>
      <c r="F5771" s="342" t="s">
        <v>6568</v>
      </c>
      <c r="G5771" s="343">
        <v>17.7</v>
      </c>
      <c r="H5771" s="342" t="s">
        <v>6594</v>
      </c>
      <c r="I5771" s="342" t="s">
        <v>6575</v>
      </c>
      <c r="J5771" s="342" t="s">
        <v>6755</v>
      </c>
      <c r="K5771" s="581" t="s">
        <v>8846</v>
      </c>
      <c r="L5771" s="344" t="s">
        <v>4090</v>
      </c>
      <c r="N5771" s="344" t="s">
        <v>4090</v>
      </c>
      <c r="O5771" s="341">
        <v>0</v>
      </c>
    </row>
    <row r="5772" spans="1:15" x14ac:dyDescent="0.2">
      <c r="A5772" s="341" t="s">
        <v>9257</v>
      </c>
      <c r="B5772" s="341" t="s">
        <v>9282</v>
      </c>
      <c r="C5772" s="342" t="s">
        <v>6881</v>
      </c>
      <c r="D5772" s="342" t="s">
        <v>6715</v>
      </c>
      <c r="E5772" s="342" t="s">
        <v>9322</v>
      </c>
      <c r="F5772" s="342" t="s">
        <v>6568</v>
      </c>
      <c r="G5772" s="343">
        <v>5.88</v>
      </c>
      <c r="H5772" s="342" t="s">
        <v>6594</v>
      </c>
      <c r="I5772" s="342" t="s">
        <v>6575</v>
      </c>
      <c r="J5772" s="342" t="s">
        <v>6755</v>
      </c>
      <c r="K5772" s="581" t="s">
        <v>7282</v>
      </c>
      <c r="L5772" s="344" t="s">
        <v>4090</v>
      </c>
      <c r="N5772" s="344" t="s">
        <v>4090</v>
      </c>
      <c r="O5772" s="341">
        <v>0</v>
      </c>
    </row>
    <row r="5773" spans="1:15" x14ac:dyDescent="0.2">
      <c r="A5773" s="341" t="s">
        <v>9257</v>
      </c>
      <c r="B5773" s="341" t="s">
        <v>9282</v>
      </c>
      <c r="C5773" s="342" t="s">
        <v>6714</v>
      </c>
      <c r="D5773" s="342" t="s">
        <v>6715</v>
      </c>
      <c r="E5773" s="342" t="s">
        <v>9334</v>
      </c>
      <c r="F5773" s="342" t="s">
        <v>6568</v>
      </c>
      <c r="G5773" s="343">
        <v>4.62</v>
      </c>
      <c r="H5773" s="342" t="s">
        <v>6594</v>
      </c>
      <c r="I5773" s="342" t="s">
        <v>6575</v>
      </c>
      <c r="J5773" s="342" t="s">
        <v>6755</v>
      </c>
      <c r="K5773" s="581" t="s">
        <v>8847</v>
      </c>
      <c r="L5773" s="344" t="s">
        <v>4090</v>
      </c>
      <c r="N5773" s="344" t="s">
        <v>4090</v>
      </c>
      <c r="O5773" s="341">
        <v>0</v>
      </c>
    </row>
    <row r="5774" spans="1:15" x14ac:dyDescent="0.2">
      <c r="A5774" s="341" t="s">
        <v>9257</v>
      </c>
      <c r="B5774" s="341" t="s">
        <v>9282</v>
      </c>
      <c r="C5774" s="342" t="s">
        <v>6879</v>
      </c>
      <c r="D5774" s="342" t="s">
        <v>6715</v>
      </c>
      <c r="E5774" s="342" t="s">
        <v>9322</v>
      </c>
      <c r="F5774" s="342" t="s">
        <v>6568</v>
      </c>
      <c r="G5774" s="343">
        <v>18.25</v>
      </c>
      <c r="H5774" s="342" t="s">
        <v>6594</v>
      </c>
      <c r="I5774" s="342" t="s">
        <v>6575</v>
      </c>
      <c r="J5774" s="342" t="s">
        <v>6755</v>
      </c>
      <c r="K5774" s="581" t="s">
        <v>8848</v>
      </c>
      <c r="L5774" s="344" t="s">
        <v>4090</v>
      </c>
      <c r="N5774" s="344" t="s">
        <v>4090</v>
      </c>
      <c r="O5774" s="341">
        <v>0</v>
      </c>
    </row>
    <row r="5775" spans="1:15" x14ac:dyDescent="0.2">
      <c r="A5775" s="341" t="s">
        <v>9257</v>
      </c>
      <c r="B5775" s="341" t="s">
        <v>9282</v>
      </c>
      <c r="C5775" s="342" t="s">
        <v>6876</v>
      </c>
      <c r="D5775" s="342" t="s">
        <v>6715</v>
      </c>
      <c r="E5775" s="342" t="s">
        <v>9320</v>
      </c>
      <c r="F5775" s="342" t="s">
        <v>6568</v>
      </c>
      <c r="G5775" s="343">
        <v>9.9</v>
      </c>
      <c r="H5775" s="342" t="s">
        <v>6594</v>
      </c>
      <c r="I5775" s="342" t="s">
        <v>6575</v>
      </c>
      <c r="J5775" s="342" t="s">
        <v>6755</v>
      </c>
      <c r="K5775" s="581" t="s">
        <v>8177</v>
      </c>
      <c r="L5775" s="344" t="s">
        <v>4090</v>
      </c>
      <c r="N5775" s="344" t="s">
        <v>4090</v>
      </c>
      <c r="O5775" s="341">
        <v>0</v>
      </c>
    </row>
    <row r="5776" spans="1:15" x14ac:dyDescent="0.2">
      <c r="A5776" s="341" t="s">
        <v>9257</v>
      </c>
      <c r="B5776" s="341" t="s">
        <v>9282</v>
      </c>
      <c r="C5776" s="342" t="s">
        <v>6714</v>
      </c>
      <c r="D5776" s="342" t="s">
        <v>6715</v>
      </c>
      <c r="E5776" s="342" t="s">
        <v>9323</v>
      </c>
      <c r="F5776" s="342" t="s">
        <v>6568</v>
      </c>
      <c r="G5776" s="343">
        <v>6.3</v>
      </c>
      <c r="H5776" s="342" t="s">
        <v>6594</v>
      </c>
      <c r="I5776" s="342" t="s">
        <v>6575</v>
      </c>
      <c r="J5776" s="342" t="s">
        <v>6755</v>
      </c>
      <c r="K5776" s="581" t="s">
        <v>7926</v>
      </c>
      <c r="L5776" s="344" t="s">
        <v>4090</v>
      </c>
      <c r="N5776" s="344" t="s">
        <v>4090</v>
      </c>
      <c r="O5776" s="341">
        <v>0</v>
      </c>
    </row>
    <row r="5777" spans="1:15" x14ac:dyDescent="0.2">
      <c r="A5777" s="341" t="s">
        <v>9257</v>
      </c>
      <c r="B5777" s="341" t="s">
        <v>9282</v>
      </c>
      <c r="C5777" s="342" t="s">
        <v>6714</v>
      </c>
      <c r="D5777" s="342" t="s">
        <v>6715</v>
      </c>
      <c r="E5777" s="342" t="s">
        <v>9334</v>
      </c>
      <c r="F5777" s="342" t="s">
        <v>6568</v>
      </c>
      <c r="G5777" s="343">
        <v>8.16</v>
      </c>
      <c r="H5777" s="342" t="s">
        <v>6594</v>
      </c>
      <c r="I5777" s="342" t="s">
        <v>6575</v>
      </c>
      <c r="J5777" s="342" t="s">
        <v>6755</v>
      </c>
      <c r="K5777" s="581" t="s">
        <v>8069</v>
      </c>
      <c r="L5777" s="344" t="s">
        <v>4090</v>
      </c>
      <c r="N5777" s="344" t="s">
        <v>4090</v>
      </c>
      <c r="O5777" s="341">
        <v>0</v>
      </c>
    </row>
    <row r="5778" spans="1:15" x14ac:dyDescent="0.2">
      <c r="A5778" s="341" t="s">
        <v>9257</v>
      </c>
      <c r="B5778" s="341" t="s">
        <v>9282</v>
      </c>
      <c r="C5778" s="342" t="s">
        <v>6714</v>
      </c>
      <c r="D5778" s="342" t="s">
        <v>6715</v>
      </c>
      <c r="E5778" s="342" t="s">
        <v>9256</v>
      </c>
      <c r="F5778" s="342" t="s">
        <v>6568</v>
      </c>
      <c r="G5778" s="343">
        <v>18.45</v>
      </c>
      <c r="H5778" s="342" t="s">
        <v>6594</v>
      </c>
      <c r="I5778" s="342" t="s">
        <v>6575</v>
      </c>
      <c r="J5778" s="342" t="s">
        <v>6755</v>
      </c>
      <c r="K5778" s="581" t="s">
        <v>8069</v>
      </c>
      <c r="L5778" s="344" t="s">
        <v>4090</v>
      </c>
      <c r="N5778" s="344" t="s">
        <v>4090</v>
      </c>
      <c r="O5778" s="341">
        <v>0</v>
      </c>
    </row>
    <row r="5779" spans="1:15" x14ac:dyDescent="0.2">
      <c r="A5779" s="341" t="s">
        <v>9257</v>
      </c>
      <c r="B5779" s="341" t="s">
        <v>9282</v>
      </c>
      <c r="C5779" s="342" t="s">
        <v>6881</v>
      </c>
      <c r="D5779" s="342" t="s">
        <v>6715</v>
      </c>
      <c r="E5779" s="342" t="s">
        <v>9320</v>
      </c>
      <c r="F5779" s="342" t="s">
        <v>6568</v>
      </c>
      <c r="G5779" s="343">
        <v>6.82</v>
      </c>
      <c r="H5779" s="342" t="s">
        <v>6594</v>
      </c>
      <c r="I5779" s="342" t="s">
        <v>6575</v>
      </c>
      <c r="J5779" s="342" t="s">
        <v>6755</v>
      </c>
      <c r="K5779" s="581" t="s">
        <v>7534</v>
      </c>
      <c r="L5779" s="344" t="s">
        <v>4090</v>
      </c>
      <c r="N5779" s="344" t="s">
        <v>4090</v>
      </c>
      <c r="O5779" s="341">
        <v>0</v>
      </c>
    </row>
    <row r="5780" spans="1:15" x14ac:dyDescent="0.2">
      <c r="A5780" s="341" t="s">
        <v>9257</v>
      </c>
      <c r="B5780" s="341" t="s">
        <v>9282</v>
      </c>
      <c r="C5780" s="342" t="s">
        <v>8705</v>
      </c>
      <c r="D5780" s="342" t="s">
        <v>6715</v>
      </c>
      <c r="E5780" s="342" t="s">
        <v>9326</v>
      </c>
      <c r="F5780" s="342" t="s">
        <v>6568</v>
      </c>
      <c r="G5780" s="343">
        <v>7.61</v>
      </c>
      <c r="H5780" s="342" t="s">
        <v>6594</v>
      </c>
      <c r="I5780" s="342" t="s">
        <v>6575</v>
      </c>
      <c r="J5780" s="342" t="s">
        <v>6755</v>
      </c>
      <c r="K5780" s="581" t="s">
        <v>8069</v>
      </c>
      <c r="L5780" s="344" t="s">
        <v>4090</v>
      </c>
      <c r="N5780" s="344" t="s">
        <v>4090</v>
      </c>
      <c r="O5780" s="341">
        <v>0</v>
      </c>
    </row>
    <row r="5781" spans="1:15" x14ac:dyDescent="0.2">
      <c r="A5781" s="341" t="s">
        <v>9257</v>
      </c>
      <c r="B5781" s="341" t="s">
        <v>9282</v>
      </c>
      <c r="C5781" s="342" t="s">
        <v>6714</v>
      </c>
      <c r="D5781" s="342" t="s">
        <v>6715</v>
      </c>
      <c r="E5781" s="342" t="s">
        <v>9319</v>
      </c>
      <c r="F5781" s="342" t="s">
        <v>6568</v>
      </c>
      <c r="G5781" s="343">
        <v>5.04</v>
      </c>
      <c r="H5781" s="342" t="s">
        <v>6594</v>
      </c>
      <c r="I5781" s="342" t="s">
        <v>6575</v>
      </c>
      <c r="J5781" s="342" t="s">
        <v>6755</v>
      </c>
      <c r="K5781" s="581" t="s">
        <v>6884</v>
      </c>
      <c r="L5781" s="344" t="s">
        <v>4090</v>
      </c>
      <c r="N5781" s="344" t="s">
        <v>4090</v>
      </c>
      <c r="O5781" s="341">
        <v>0</v>
      </c>
    </row>
    <row r="5782" spans="1:15" x14ac:dyDescent="0.2">
      <c r="A5782" s="341" t="s">
        <v>9257</v>
      </c>
      <c r="B5782" s="341" t="s">
        <v>9282</v>
      </c>
      <c r="C5782" s="342" t="s">
        <v>6876</v>
      </c>
      <c r="D5782" s="342" t="s">
        <v>6715</v>
      </c>
      <c r="E5782" s="342" t="s">
        <v>9325</v>
      </c>
      <c r="F5782" s="342" t="s">
        <v>6568</v>
      </c>
      <c r="G5782" s="343">
        <v>18.87</v>
      </c>
      <c r="H5782" s="342" t="s">
        <v>6594</v>
      </c>
      <c r="I5782" s="342" t="s">
        <v>6575</v>
      </c>
      <c r="J5782" s="342" t="s">
        <v>6755</v>
      </c>
      <c r="K5782" s="581" t="s">
        <v>7534</v>
      </c>
      <c r="L5782" s="344" t="s">
        <v>4090</v>
      </c>
      <c r="N5782" s="344" t="s">
        <v>4090</v>
      </c>
      <c r="O5782" s="341">
        <v>0</v>
      </c>
    </row>
    <row r="5783" spans="1:15" x14ac:dyDescent="0.2">
      <c r="A5783" s="341" t="s">
        <v>9257</v>
      </c>
      <c r="B5783" s="341" t="s">
        <v>9282</v>
      </c>
      <c r="C5783" s="342" t="s">
        <v>6879</v>
      </c>
      <c r="D5783" s="342" t="s">
        <v>6715</v>
      </c>
      <c r="E5783" s="342" t="s">
        <v>9321</v>
      </c>
      <c r="F5783" s="342" t="s">
        <v>6568</v>
      </c>
      <c r="G5783" s="343">
        <v>15.6</v>
      </c>
      <c r="H5783" s="342" t="s">
        <v>6594</v>
      </c>
      <c r="I5783" s="342" t="s">
        <v>6575</v>
      </c>
      <c r="J5783" s="342" t="s">
        <v>6755</v>
      </c>
      <c r="K5783" s="581" t="s">
        <v>8680</v>
      </c>
      <c r="L5783" s="344" t="s">
        <v>4090</v>
      </c>
      <c r="N5783" s="344" t="s">
        <v>4090</v>
      </c>
      <c r="O5783" s="341">
        <v>0</v>
      </c>
    </row>
    <row r="5784" spans="1:15" x14ac:dyDescent="0.2">
      <c r="A5784" s="341" t="s">
        <v>9257</v>
      </c>
      <c r="B5784" s="341" t="s">
        <v>9282</v>
      </c>
      <c r="C5784" s="342" t="s">
        <v>6881</v>
      </c>
      <c r="D5784" s="342" t="s">
        <v>6715</v>
      </c>
      <c r="E5784" s="342" t="s">
        <v>9331</v>
      </c>
      <c r="F5784" s="342" t="s">
        <v>6568</v>
      </c>
      <c r="G5784" s="343">
        <v>30</v>
      </c>
      <c r="H5784" s="342" t="s">
        <v>6594</v>
      </c>
      <c r="I5784" s="342" t="s">
        <v>6575</v>
      </c>
      <c r="J5784" s="342" t="s">
        <v>6755</v>
      </c>
      <c r="K5784" s="581" t="s">
        <v>7303</v>
      </c>
      <c r="L5784" s="344" t="s">
        <v>4090</v>
      </c>
      <c r="N5784" s="344" t="s">
        <v>4090</v>
      </c>
      <c r="O5784" s="341">
        <v>0</v>
      </c>
    </row>
    <row r="5785" spans="1:15" x14ac:dyDescent="0.2">
      <c r="A5785" s="341" t="s">
        <v>9257</v>
      </c>
      <c r="B5785" s="341" t="s">
        <v>9282</v>
      </c>
      <c r="C5785" s="342" t="s">
        <v>8705</v>
      </c>
      <c r="D5785" s="342" t="s">
        <v>6715</v>
      </c>
      <c r="E5785" s="342" t="s">
        <v>9320</v>
      </c>
      <c r="F5785" s="342" t="s">
        <v>6568</v>
      </c>
      <c r="G5785" s="343">
        <v>7.5</v>
      </c>
      <c r="H5785" s="342" t="s">
        <v>6594</v>
      </c>
      <c r="I5785" s="342" t="s">
        <v>6575</v>
      </c>
      <c r="J5785" s="342" t="s">
        <v>6755</v>
      </c>
      <c r="K5785" s="581" t="s">
        <v>7630</v>
      </c>
      <c r="L5785" s="344" t="s">
        <v>4090</v>
      </c>
      <c r="N5785" s="344" t="s">
        <v>4090</v>
      </c>
      <c r="O5785" s="341">
        <v>0</v>
      </c>
    </row>
    <row r="5786" spans="1:15" x14ac:dyDescent="0.2">
      <c r="A5786" s="341" t="s">
        <v>9257</v>
      </c>
      <c r="B5786" s="341" t="s">
        <v>9282</v>
      </c>
      <c r="C5786" s="342" t="s">
        <v>6714</v>
      </c>
      <c r="D5786" s="342" t="s">
        <v>6715</v>
      </c>
      <c r="E5786" s="342" t="s">
        <v>9319</v>
      </c>
      <c r="F5786" s="342" t="s">
        <v>6568</v>
      </c>
      <c r="G5786" s="343">
        <v>4.42</v>
      </c>
      <c r="H5786" s="342" t="s">
        <v>6594</v>
      </c>
      <c r="I5786" s="342" t="s">
        <v>6575</v>
      </c>
      <c r="J5786" s="342" t="s">
        <v>6755</v>
      </c>
      <c r="K5786" s="581" t="s">
        <v>8435</v>
      </c>
      <c r="L5786" s="344" t="s">
        <v>4090</v>
      </c>
      <c r="N5786" s="344" t="s">
        <v>4090</v>
      </c>
      <c r="O5786" s="341">
        <v>0</v>
      </c>
    </row>
    <row r="5787" spans="1:15" x14ac:dyDescent="0.2">
      <c r="A5787" s="341" t="s">
        <v>9257</v>
      </c>
      <c r="B5787" s="341" t="s">
        <v>9282</v>
      </c>
      <c r="C5787" s="342" t="s">
        <v>6879</v>
      </c>
      <c r="D5787" s="342" t="s">
        <v>6715</v>
      </c>
      <c r="E5787" s="342" t="s">
        <v>9324</v>
      </c>
      <c r="F5787" s="342" t="s">
        <v>6568</v>
      </c>
      <c r="G5787" s="343">
        <v>11.200000000000001</v>
      </c>
      <c r="H5787" s="342" t="s">
        <v>6594</v>
      </c>
      <c r="I5787" s="342" t="s">
        <v>6575</v>
      </c>
      <c r="J5787" s="342" t="s">
        <v>6755</v>
      </c>
      <c r="K5787" s="581" t="s">
        <v>6991</v>
      </c>
      <c r="L5787" s="344" t="s">
        <v>4090</v>
      </c>
      <c r="N5787" s="344" t="s">
        <v>4090</v>
      </c>
      <c r="O5787" s="341">
        <v>0</v>
      </c>
    </row>
    <row r="5788" spans="1:15" x14ac:dyDescent="0.2">
      <c r="A5788" s="341" t="s">
        <v>9257</v>
      </c>
      <c r="B5788" s="341" t="s">
        <v>9282</v>
      </c>
      <c r="C5788" s="342" t="s">
        <v>6714</v>
      </c>
      <c r="D5788" s="342" t="s">
        <v>6715</v>
      </c>
      <c r="E5788" s="342" t="s">
        <v>9322</v>
      </c>
      <c r="F5788" s="342" t="s">
        <v>6568</v>
      </c>
      <c r="G5788" s="343">
        <v>5.5</v>
      </c>
      <c r="H5788" s="342" t="s">
        <v>6594</v>
      </c>
      <c r="I5788" s="342" t="s">
        <v>6575</v>
      </c>
      <c r="J5788" s="342" t="s">
        <v>6755</v>
      </c>
      <c r="K5788" s="581" t="s">
        <v>7875</v>
      </c>
      <c r="L5788" s="344" t="s">
        <v>4090</v>
      </c>
      <c r="N5788" s="344" t="s">
        <v>4090</v>
      </c>
      <c r="O5788" s="341">
        <v>0</v>
      </c>
    </row>
    <row r="5789" spans="1:15" x14ac:dyDescent="0.2">
      <c r="A5789" s="341" t="s">
        <v>9257</v>
      </c>
      <c r="B5789" s="341" t="s">
        <v>9282</v>
      </c>
      <c r="C5789" s="342" t="s">
        <v>6714</v>
      </c>
      <c r="D5789" s="342" t="s">
        <v>6715</v>
      </c>
      <c r="E5789" s="342" t="s">
        <v>9323</v>
      </c>
      <c r="F5789" s="342" t="s">
        <v>6568</v>
      </c>
      <c r="G5789" s="343">
        <v>1.84</v>
      </c>
      <c r="H5789" s="342" t="s">
        <v>6594</v>
      </c>
      <c r="I5789" s="342" t="s">
        <v>6575</v>
      </c>
      <c r="J5789" s="342" t="s">
        <v>6755</v>
      </c>
      <c r="K5789" s="581" t="s">
        <v>6870</v>
      </c>
      <c r="L5789" s="344" t="s">
        <v>4090</v>
      </c>
      <c r="N5789" s="344" t="s">
        <v>4090</v>
      </c>
      <c r="O5789" s="341">
        <v>0</v>
      </c>
    </row>
    <row r="5790" spans="1:15" x14ac:dyDescent="0.2">
      <c r="A5790" s="341" t="s">
        <v>9257</v>
      </c>
      <c r="B5790" s="341" t="s">
        <v>9282</v>
      </c>
      <c r="C5790" s="342" t="s">
        <v>8705</v>
      </c>
      <c r="D5790" s="342" t="s">
        <v>6715</v>
      </c>
      <c r="E5790" s="342" t="s">
        <v>9326</v>
      </c>
      <c r="F5790" s="342" t="s">
        <v>6568</v>
      </c>
      <c r="G5790" s="343">
        <v>36.800000000000004</v>
      </c>
      <c r="H5790" s="342" t="s">
        <v>6594</v>
      </c>
      <c r="I5790" s="342" t="s">
        <v>6575</v>
      </c>
      <c r="J5790" s="342" t="s">
        <v>6755</v>
      </c>
      <c r="K5790" s="581" t="s">
        <v>8849</v>
      </c>
      <c r="L5790" s="344" t="s">
        <v>4090</v>
      </c>
      <c r="N5790" s="344" t="s">
        <v>4090</v>
      </c>
      <c r="O5790" s="341">
        <v>0</v>
      </c>
    </row>
    <row r="5791" spans="1:15" x14ac:dyDescent="0.2">
      <c r="A5791" s="341" t="s">
        <v>9257</v>
      </c>
      <c r="B5791" s="341" t="s">
        <v>9282</v>
      </c>
      <c r="C5791" s="342" t="s">
        <v>6714</v>
      </c>
      <c r="D5791" s="342" t="s">
        <v>6715</v>
      </c>
      <c r="E5791" s="342" t="s">
        <v>9255</v>
      </c>
      <c r="F5791" s="342" t="s">
        <v>6568</v>
      </c>
      <c r="G5791" s="343">
        <v>7.05</v>
      </c>
      <c r="H5791" s="342" t="s">
        <v>6594</v>
      </c>
      <c r="I5791" s="342" t="s">
        <v>6575</v>
      </c>
      <c r="J5791" s="342" t="s">
        <v>6755</v>
      </c>
      <c r="K5791" s="581" t="s">
        <v>8438</v>
      </c>
      <c r="L5791" s="344" t="s">
        <v>4090</v>
      </c>
      <c r="N5791" s="344" t="s">
        <v>4090</v>
      </c>
      <c r="O5791" s="341">
        <v>0</v>
      </c>
    </row>
    <row r="5792" spans="1:15" x14ac:dyDescent="0.2">
      <c r="A5792" s="341" t="s">
        <v>9257</v>
      </c>
      <c r="B5792" s="341" t="s">
        <v>9282</v>
      </c>
      <c r="C5792" s="342" t="s">
        <v>6714</v>
      </c>
      <c r="D5792" s="342" t="s">
        <v>6715</v>
      </c>
      <c r="E5792" s="342" t="s">
        <v>9321</v>
      </c>
      <c r="F5792" s="342" t="s">
        <v>6568</v>
      </c>
      <c r="G5792" s="343">
        <v>5.5</v>
      </c>
      <c r="H5792" s="342" t="s">
        <v>6594</v>
      </c>
      <c r="I5792" s="342" t="s">
        <v>6575</v>
      </c>
      <c r="J5792" s="342" t="s">
        <v>6755</v>
      </c>
      <c r="K5792" s="581" t="s">
        <v>7310</v>
      </c>
      <c r="L5792" s="344" t="s">
        <v>4090</v>
      </c>
      <c r="N5792" s="344" t="s">
        <v>4090</v>
      </c>
      <c r="O5792" s="341">
        <v>0</v>
      </c>
    </row>
    <row r="5793" spans="1:15" x14ac:dyDescent="0.2">
      <c r="A5793" s="341" t="s">
        <v>9257</v>
      </c>
      <c r="B5793" s="341" t="s">
        <v>9282</v>
      </c>
      <c r="C5793" s="342" t="s">
        <v>6714</v>
      </c>
      <c r="D5793" s="342" t="s">
        <v>6715</v>
      </c>
      <c r="E5793" s="342" t="s">
        <v>9323</v>
      </c>
      <c r="F5793" s="342" t="s">
        <v>6568</v>
      </c>
      <c r="G5793" s="343">
        <v>1.6500000000000001</v>
      </c>
      <c r="H5793" s="342" t="s">
        <v>6594</v>
      </c>
      <c r="I5793" s="342" t="s">
        <v>6575</v>
      </c>
      <c r="J5793" s="342" t="s">
        <v>6755</v>
      </c>
      <c r="K5793" s="581" t="s">
        <v>8787</v>
      </c>
      <c r="L5793" s="344" t="s">
        <v>4090</v>
      </c>
      <c r="N5793" s="344" t="s">
        <v>4090</v>
      </c>
      <c r="O5793" s="341">
        <v>0</v>
      </c>
    </row>
    <row r="5794" spans="1:15" x14ac:dyDescent="0.2">
      <c r="A5794" s="341" t="s">
        <v>9257</v>
      </c>
      <c r="B5794" s="341" t="s">
        <v>9282</v>
      </c>
      <c r="C5794" s="342" t="s">
        <v>8705</v>
      </c>
      <c r="D5794" s="342" t="s">
        <v>6715</v>
      </c>
      <c r="E5794" s="342" t="s">
        <v>9255</v>
      </c>
      <c r="F5794" s="342" t="s">
        <v>6568</v>
      </c>
      <c r="G5794" s="343">
        <v>6.12</v>
      </c>
      <c r="H5794" s="342" t="s">
        <v>6594</v>
      </c>
      <c r="I5794" s="342" t="s">
        <v>6575</v>
      </c>
      <c r="J5794" s="342" t="s">
        <v>6755</v>
      </c>
      <c r="K5794" s="581" t="s">
        <v>8850</v>
      </c>
      <c r="L5794" s="344" t="s">
        <v>4090</v>
      </c>
      <c r="N5794" s="344" t="s">
        <v>4090</v>
      </c>
      <c r="O5794" s="341">
        <v>0</v>
      </c>
    </row>
    <row r="5795" spans="1:15" x14ac:dyDescent="0.2">
      <c r="A5795" s="341" t="s">
        <v>9257</v>
      </c>
      <c r="B5795" s="341" t="s">
        <v>9282</v>
      </c>
      <c r="C5795" s="342" t="s">
        <v>8705</v>
      </c>
      <c r="D5795" s="342" t="s">
        <v>6715</v>
      </c>
      <c r="E5795" s="342" t="s">
        <v>9255</v>
      </c>
      <c r="F5795" s="342" t="s">
        <v>6568</v>
      </c>
      <c r="G5795" s="343">
        <v>7.5600000000000005</v>
      </c>
      <c r="H5795" s="342" t="s">
        <v>6594</v>
      </c>
      <c r="I5795" s="342" t="s">
        <v>6575</v>
      </c>
      <c r="J5795" s="342" t="s">
        <v>6755</v>
      </c>
      <c r="K5795" s="581" t="s">
        <v>8439</v>
      </c>
      <c r="L5795" s="344" t="s">
        <v>4090</v>
      </c>
      <c r="N5795" s="344" t="s">
        <v>4090</v>
      </c>
      <c r="O5795" s="341">
        <v>0</v>
      </c>
    </row>
    <row r="5796" spans="1:15" x14ac:dyDescent="0.2">
      <c r="A5796" s="341" t="s">
        <v>9257</v>
      </c>
      <c r="B5796" s="341" t="s">
        <v>9282</v>
      </c>
      <c r="C5796" s="342" t="s">
        <v>8705</v>
      </c>
      <c r="D5796" s="342" t="s">
        <v>6715</v>
      </c>
      <c r="E5796" s="342" t="s">
        <v>9320</v>
      </c>
      <c r="F5796" s="342" t="s">
        <v>6568</v>
      </c>
      <c r="G5796" s="343">
        <v>12.4</v>
      </c>
      <c r="H5796" s="342" t="s">
        <v>6594</v>
      </c>
      <c r="I5796" s="342" t="s">
        <v>6575</v>
      </c>
      <c r="J5796" s="342" t="s">
        <v>6755</v>
      </c>
      <c r="K5796" s="581" t="s">
        <v>7538</v>
      </c>
      <c r="L5796" s="344" t="s">
        <v>4090</v>
      </c>
      <c r="N5796" s="344" t="s">
        <v>4090</v>
      </c>
      <c r="O5796" s="341">
        <v>0</v>
      </c>
    </row>
    <row r="5797" spans="1:15" x14ac:dyDescent="0.2">
      <c r="A5797" s="341" t="s">
        <v>9257</v>
      </c>
      <c r="B5797" s="341" t="s">
        <v>9282</v>
      </c>
      <c r="C5797" s="342" t="s">
        <v>8705</v>
      </c>
      <c r="D5797" s="342" t="s">
        <v>6715</v>
      </c>
      <c r="E5797" s="342" t="s">
        <v>9325</v>
      </c>
      <c r="F5797" s="342" t="s">
        <v>6568</v>
      </c>
      <c r="G5797" s="343">
        <v>6.9</v>
      </c>
      <c r="H5797" s="342" t="s">
        <v>6594</v>
      </c>
      <c r="I5797" s="342" t="s">
        <v>6575</v>
      </c>
      <c r="J5797" s="342" t="s">
        <v>6755</v>
      </c>
      <c r="K5797" s="581" t="s">
        <v>8131</v>
      </c>
      <c r="L5797" s="344" t="s">
        <v>4090</v>
      </c>
      <c r="N5797" s="344" t="s">
        <v>4090</v>
      </c>
      <c r="O5797" s="341">
        <v>0</v>
      </c>
    </row>
    <row r="5798" spans="1:15" x14ac:dyDescent="0.2">
      <c r="A5798" s="341" t="s">
        <v>9257</v>
      </c>
      <c r="B5798" s="341" t="s">
        <v>9282</v>
      </c>
      <c r="C5798" s="342" t="s">
        <v>6714</v>
      </c>
      <c r="D5798" s="342" t="s">
        <v>6715</v>
      </c>
      <c r="E5798" s="342" t="s">
        <v>9324</v>
      </c>
      <c r="F5798" s="342" t="s">
        <v>6568</v>
      </c>
      <c r="G5798" s="343">
        <v>5.95</v>
      </c>
      <c r="H5798" s="342" t="s">
        <v>6594</v>
      </c>
      <c r="I5798" s="342" t="s">
        <v>6575</v>
      </c>
      <c r="J5798" s="342" t="s">
        <v>6755</v>
      </c>
      <c r="K5798" s="581" t="s">
        <v>8479</v>
      </c>
      <c r="L5798" s="344" t="s">
        <v>4090</v>
      </c>
      <c r="N5798" s="344" t="s">
        <v>4090</v>
      </c>
      <c r="O5798" s="341">
        <v>0</v>
      </c>
    </row>
    <row r="5799" spans="1:15" x14ac:dyDescent="0.2">
      <c r="A5799" s="341" t="s">
        <v>9257</v>
      </c>
      <c r="B5799" s="341" t="s">
        <v>9282</v>
      </c>
      <c r="C5799" s="342" t="s">
        <v>8705</v>
      </c>
      <c r="D5799" s="342" t="s">
        <v>6715</v>
      </c>
      <c r="E5799" s="342" t="s">
        <v>9334</v>
      </c>
      <c r="F5799" s="342" t="s">
        <v>6568</v>
      </c>
      <c r="G5799" s="343">
        <v>9.2000000000000011</v>
      </c>
      <c r="H5799" s="342" t="s">
        <v>6594</v>
      </c>
      <c r="I5799" s="342" t="s">
        <v>6575</v>
      </c>
      <c r="J5799" s="342" t="s">
        <v>6755</v>
      </c>
      <c r="K5799" s="581" t="s">
        <v>8479</v>
      </c>
      <c r="L5799" s="344" t="s">
        <v>4090</v>
      </c>
      <c r="N5799" s="344" t="s">
        <v>4090</v>
      </c>
      <c r="O5799" s="341">
        <v>0</v>
      </c>
    </row>
    <row r="5800" spans="1:15" x14ac:dyDescent="0.2">
      <c r="A5800" s="341" t="s">
        <v>9257</v>
      </c>
      <c r="B5800" s="341" t="s">
        <v>9282</v>
      </c>
      <c r="C5800" s="342" t="s">
        <v>6881</v>
      </c>
      <c r="D5800" s="342" t="s">
        <v>6715</v>
      </c>
      <c r="E5800" s="342" t="s">
        <v>9325</v>
      </c>
      <c r="F5800" s="342" t="s">
        <v>6568</v>
      </c>
      <c r="G5800" s="343">
        <v>8.2799999999999994</v>
      </c>
      <c r="H5800" s="342" t="s">
        <v>6594</v>
      </c>
      <c r="I5800" s="342" t="s">
        <v>6575</v>
      </c>
      <c r="J5800" s="342" t="s">
        <v>6755</v>
      </c>
      <c r="K5800" s="581" t="s">
        <v>8790</v>
      </c>
      <c r="L5800" s="344" t="s">
        <v>4090</v>
      </c>
      <c r="N5800" s="344" t="s">
        <v>4090</v>
      </c>
      <c r="O5800" s="341">
        <v>0</v>
      </c>
    </row>
    <row r="5801" spans="1:15" x14ac:dyDescent="0.2">
      <c r="A5801" s="341" t="s">
        <v>9257</v>
      </c>
      <c r="B5801" s="341" t="s">
        <v>9282</v>
      </c>
      <c r="C5801" s="342" t="s">
        <v>6714</v>
      </c>
      <c r="D5801" s="342" t="s">
        <v>6715</v>
      </c>
      <c r="E5801" s="342" t="s">
        <v>9325</v>
      </c>
      <c r="F5801" s="342" t="s">
        <v>6568</v>
      </c>
      <c r="G5801" s="343">
        <v>7.88</v>
      </c>
      <c r="H5801" s="342" t="s">
        <v>6594</v>
      </c>
      <c r="I5801" s="342" t="s">
        <v>6575</v>
      </c>
      <c r="J5801" s="342" t="s">
        <v>6755</v>
      </c>
      <c r="K5801" s="581" t="s">
        <v>7314</v>
      </c>
      <c r="L5801" s="344" t="s">
        <v>4090</v>
      </c>
      <c r="N5801" s="344" t="s">
        <v>4090</v>
      </c>
      <c r="O5801" s="341">
        <v>0</v>
      </c>
    </row>
    <row r="5802" spans="1:15" x14ac:dyDescent="0.2">
      <c r="A5802" s="341" t="s">
        <v>9257</v>
      </c>
      <c r="B5802" s="341" t="s">
        <v>9282</v>
      </c>
      <c r="C5802" s="342" t="s">
        <v>6714</v>
      </c>
      <c r="D5802" s="342" t="s">
        <v>6715</v>
      </c>
      <c r="E5802" s="342" t="s">
        <v>9325</v>
      </c>
      <c r="F5802" s="342" t="s">
        <v>6568</v>
      </c>
      <c r="G5802" s="343">
        <v>10.120000000000001</v>
      </c>
      <c r="H5802" s="342" t="s">
        <v>6594</v>
      </c>
      <c r="I5802" s="342" t="s">
        <v>6575</v>
      </c>
      <c r="J5802" s="342" t="s">
        <v>6755</v>
      </c>
      <c r="K5802" s="581" t="s">
        <v>7316</v>
      </c>
      <c r="L5802" s="344" t="s">
        <v>4090</v>
      </c>
      <c r="N5802" s="344" t="s">
        <v>4090</v>
      </c>
      <c r="O5802" s="341">
        <v>0</v>
      </c>
    </row>
    <row r="5803" spans="1:15" x14ac:dyDescent="0.2">
      <c r="A5803" s="341" t="s">
        <v>9257</v>
      </c>
      <c r="B5803" s="341" t="s">
        <v>9282</v>
      </c>
      <c r="C5803" s="342" t="s">
        <v>6714</v>
      </c>
      <c r="D5803" s="342" t="s">
        <v>6715</v>
      </c>
      <c r="E5803" s="342" t="s">
        <v>9319</v>
      </c>
      <c r="F5803" s="342" t="s">
        <v>6568</v>
      </c>
      <c r="G5803" s="343">
        <v>11.48</v>
      </c>
      <c r="H5803" s="342" t="s">
        <v>6594</v>
      </c>
      <c r="I5803" s="342" t="s">
        <v>6575</v>
      </c>
      <c r="J5803" s="342" t="s">
        <v>6755</v>
      </c>
      <c r="K5803" s="581" t="s">
        <v>8851</v>
      </c>
      <c r="L5803" s="344" t="s">
        <v>4090</v>
      </c>
      <c r="N5803" s="344" t="s">
        <v>4090</v>
      </c>
      <c r="O5803" s="341">
        <v>0</v>
      </c>
    </row>
    <row r="5804" spans="1:15" x14ac:dyDescent="0.2">
      <c r="A5804" s="341" t="s">
        <v>9257</v>
      </c>
      <c r="B5804" s="341" t="s">
        <v>9282</v>
      </c>
      <c r="C5804" s="342" t="s">
        <v>6714</v>
      </c>
      <c r="D5804" s="342" t="s">
        <v>6715</v>
      </c>
      <c r="E5804" s="342" t="s">
        <v>9325</v>
      </c>
      <c r="F5804" s="342" t="s">
        <v>6568</v>
      </c>
      <c r="G5804" s="343">
        <v>7.3500000000000005</v>
      </c>
      <c r="H5804" s="342" t="s">
        <v>6594</v>
      </c>
      <c r="I5804" s="342" t="s">
        <v>6575</v>
      </c>
      <c r="J5804" s="342" t="s">
        <v>6755</v>
      </c>
      <c r="K5804" s="581" t="s">
        <v>8852</v>
      </c>
      <c r="L5804" s="344" t="s">
        <v>4090</v>
      </c>
      <c r="N5804" s="344" t="s">
        <v>4090</v>
      </c>
      <c r="O5804" s="341">
        <v>0</v>
      </c>
    </row>
    <row r="5805" spans="1:15" x14ac:dyDescent="0.2">
      <c r="A5805" s="341" t="s">
        <v>9257</v>
      </c>
      <c r="B5805" s="341" t="s">
        <v>9282</v>
      </c>
      <c r="C5805" s="342" t="s">
        <v>6714</v>
      </c>
      <c r="D5805" s="342" t="s">
        <v>6715</v>
      </c>
      <c r="E5805" s="342" t="s">
        <v>9320</v>
      </c>
      <c r="F5805" s="342" t="s">
        <v>6568</v>
      </c>
      <c r="G5805" s="343">
        <v>6.48</v>
      </c>
      <c r="H5805" s="342" t="s">
        <v>6594</v>
      </c>
      <c r="I5805" s="342" t="s">
        <v>6575</v>
      </c>
      <c r="J5805" s="342" t="s">
        <v>6755</v>
      </c>
      <c r="K5805" s="581" t="s">
        <v>8178</v>
      </c>
      <c r="L5805" s="344" t="s">
        <v>4090</v>
      </c>
      <c r="N5805" s="344" t="s">
        <v>4090</v>
      </c>
      <c r="O5805" s="341">
        <v>0</v>
      </c>
    </row>
    <row r="5806" spans="1:15" x14ac:dyDescent="0.2">
      <c r="A5806" s="341" t="s">
        <v>9257</v>
      </c>
      <c r="B5806" s="341" t="s">
        <v>9282</v>
      </c>
      <c r="C5806" s="342" t="s">
        <v>8705</v>
      </c>
      <c r="D5806" s="342" t="s">
        <v>6715</v>
      </c>
      <c r="E5806" s="342" t="s">
        <v>9323</v>
      </c>
      <c r="F5806" s="342" t="s">
        <v>6568</v>
      </c>
      <c r="G5806" s="343">
        <v>5.61</v>
      </c>
      <c r="H5806" s="342" t="s">
        <v>6594</v>
      </c>
      <c r="I5806" s="342" t="s">
        <v>6575</v>
      </c>
      <c r="J5806" s="342" t="s">
        <v>6755</v>
      </c>
      <c r="K5806" s="581" t="s">
        <v>7326</v>
      </c>
      <c r="L5806" s="344" t="s">
        <v>4090</v>
      </c>
      <c r="N5806" s="344" t="s">
        <v>4090</v>
      </c>
      <c r="O5806" s="341">
        <v>0</v>
      </c>
    </row>
    <row r="5807" spans="1:15" x14ac:dyDescent="0.2">
      <c r="A5807" s="341" t="s">
        <v>9257</v>
      </c>
      <c r="B5807" s="341" t="s">
        <v>9282</v>
      </c>
      <c r="C5807" s="342" t="s">
        <v>6714</v>
      </c>
      <c r="D5807" s="342" t="s">
        <v>6715</v>
      </c>
      <c r="E5807" s="342" t="s">
        <v>9334</v>
      </c>
      <c r="F5807" s="342" t="s">
        <v>6568</v>
      </c>
      <c r="G5807" s="343">
        <v>3.08</v>
      </c>
      <c r="H5807" s="342" t="s">
        <v>6594</v>
      </c>
      <c r="I5807" s="342" t="s">
        <v>6575</v>
      </c>
      <c r="J5807" s="342" t="s">
        <v>6755</v>
      </c>
      <c r="K5807" s="581" t="s">
        <v>7326</v>
      </c>
      <c r="L5807" s="344" t="s">
        <v>4090</v>
      </c>
      <c r="N5807" s="344" t="s">
        <v>4090</v>
      </c>
      <c r="O5807" s="341">
        <v>0</v>
      </c>
    </row>
    <row r="5808" spans="1:15" x14ac:dyDescent="0.2">
      <c r="A5808" s="341" t="s">
        <v>9257</v>
      </c>
      <c r="B5808" s="341" t="s">
        <v>9282</v>
      </c>
      <c r="C5808" s="342" t="s">
        <v>6876</v>
      </c>
      <c r="D5808" s="342" t="s">
        <v>6715</v>
      </c>
      <c r="E5808" s="342" t="s">
        <v>9319</v>
      </c>
      <c r="F5808" s="342" t="s">
        <v>6568</v>
      </c>
      <c r="G5808" s="343">
        <v>6.8</v>
      </c>
      <c r="H5808" s="342" t="s">
        <v>6594</v>
      </c>
      <c r="I5808" s="342" t="s">
        <v>6575</v>
      </c>
      <c r="J5808" s="342" t="s">
        <v>6755</v>
      </c>
      <c r="K5808" s="581" t="s">
        <v>7805</v>
      </c>
      <c r="L5808" s="344" t="s">
        <v>4090</v>
      </c>
      <c r="N5808" s="344" t="s">
        <v>4090</v>
      </c>
      <c r="O5808" s="341">
        <v>0</v>
      </c>
    </row>
    <row r="5809" spans="1:15" x14ac:dyDescent="0.2">
      <c r="A5809" s="341" t="s">
        <v>9257</v>
      </c>
      <c r="B5809" s="341" t="s">
        <v>9282</v>
      </c>
      <c r="C5809" s="342" t="s">
        <v>6714</v>
      </c>
      <c r="D5809" s="342" t="s">
        <v>6715</v>
      </c>
      <c r="E5809" s="342" t="s">
        <v>9255</v>
      </c>
      <c r="F5809" s="342" t="s">
        <v>6568</v>
      </c>
      <c r="G5809" s="343">
        <v>6.5</v>
      </c>
      <c r="H5809" s="342" t="s">
        <v>6594</v>
      </c>
      <c r="I5809" s="342" t="s">
        <v>6575</v>
      </c>
      <c r="J5809" s="342" t="s">
        <v>6755</v>
      </c>
      <c r="K5809" s="581" t="s">
        <v>7321</v>
      </c>
      <c r="L5809" s="344" t="s">
        <v>4090</v>
      </c>
      <c r="N5809" s="344" t="s">
        <v>4090</v>
      </c>
      <c r="O5809" s="341">
        <v>0</v>
      </c>
    </row>
    <row r="5810" spans="1:15" x14ac:dyDescent="0.2">
      <c r="A5810" s="341" t="s">
        <v>9257</v>
      </c>
      <c r="B5810" s="341" t="s">
        <v>9282</v>
      </c>
      <c r="C5810" s="342" t="s">
        <v>6714</v>
      </c>
      <c r="D5810" s="342" t="s">
        <v>6715</v>
      </c>
      <c r="E5810" s="342" t="s">
        <v>9325</v>
      </c>
      <c r="F5810" s="342" t="s">
        <v>6568</v>
      </c>
      <c r="G5810" s="343">
        <v>3.96</v>
      </c>
      <c r="H5810" s="342" t="s">
        <v>6594</v>
      </c>
      <c r="I5810" s="342" t="s">
        <v>6575</v>
      </c>
      <c r="J5810" s="342" t="s">
        <v>6755</v>
      </c>
      <c r="K5810" s="581" t="s">
        <v>7325</v>
      </c>
      <c r="L5810" s="344" t="s">
        <v>4090</v>
      </c>
      <c r="N5810" s="344" t="s">
        <v>4090</v>
      </c>
      <c r="O5810" s="341">
        <v>0</v>
      </c>
    </row>
    <row r="5811" spans="1:15" x14ac:dyDescent="0.2">
      <c r="A5811" s="341" t="s">
        <v>9257</v>
      </c>
      <c r="B5811" s="341" t="s">
        <v>9282</v>
      </c>
      <c r="C5811" s="342" t="s">
        <v>8705</v>
      </c>
      <c r="D5811" s="342" t="s">
        <v>6715</v>
      </c>
      <c r="E5811" s="342" t="s">
        <v>9325</v>
      </c>
      <c r="F5811" s="342" t="s">
        <v>6568</v>
      </c>
      <c r="G5811" s="343">
        <v>7.49</v>
      </c>
      <c r="H5811" s="342" t="s">
        <v>6594</v>
      </c>
      <c r="I5811" s="342" t="s">
        <v>6575</v>
      </c>
      <c r="J5811" s="342" t="s">
        <v>6755</v>
      </c>
      <c r="K5811" s="581" t="s">
        <v>7565</v>
      </c>
      <c r="L5811" s="344" t="s">
        <v>4090</v>
      </c>
      <c r="N5811" s="344" t="s">
        <v>4090</v>
      </c>
      <c r="O5811" s="341">
        <v>0</v>
      </c>
    </row>
    <row r="5812" spans="1:15" x14ac:dyDescent="0.2">
      <c r="A5812" s="341" t="s">
        <v>9257</v>
      </c>
      <c r="B5812" s="341" t="s">
        <v>9282</v>
      </c>
      <c r="C5812" s="342" t="s">
        <v>6881</v>
      </c>
      <c r="D5812" s="342" t="s">
        <v>6715</v>
      </c>
      <c r="E5812" s="342" t="s">
        <v>9326</v>
      </c>
      <c r="F5812" s="342" t="s">
        <v>6568</v>
      </c>
      <c r="G5812" s="343">
        <v>1.1000000000000001</v>
      </c>
      <c r="H5812" s="342" t="s">
        <v>6594</v>
      </c>
      <c r="I5812" s="342" t="s">
        <v>6575</v>
      </c>
      <c r="J5812" s="342" t="s">
        <v>6755</v>
      </c>
      <c r="K5812" s="581" t="s">
        <v>7565</v>
      </c>
      <c r="L5812" s="344" t="s">
        <v>4090</v>
      </c>
      <c r="N5812" s="344" t="s">
        <v>4090</v>
      </c>
      <c r="O5812" s="341">
        <v>0</v>
      </c>
    </row>
    <row r="5813" spans="1:15" x14ac:dyDescent="0.2">
      <c r="A5813" s="341" t="s">
        <v>9257</v>
      </c>
      <c r="B5813" s="341" t="s">
        <v>9282</v>
      </c>
      <c r="C5813" s="342" t="s">
        <v>6714</v>
      </c>
      <c r="D5813" s="342" t="s">
        <v>6715</v>
      </c>
      <c r="E5813" s="342" t="s">
        <v>9325</v>
      </c>
      <c r="F5813" s="342" t="s">
        <v>6568</v>
      </c>
      <c r="G5813" s="343">
        <v>3.7800000000000002</v>
      </c>
      <c r="H5813" s="342" t="s">
        <v>6594</v>
      </c>
      <c r="I5813" s="342" t="s">
        <v>6575</v>
      </c>
      <c r="J5813" s="342" t="s">
        <v>6755</v>
      </c>
      <c r="K5813" s="581" t="s">
        <v>7325</v>
      </c>
      <c r="L5813" s="344" t="s">
        <v>4090</v>
      </c>
      <c r="N5813" s="344" t="s">
        <v>4090</v>
      </c>
      <c r="O5813" s="341">
        <v>0</v>
      </c>
    </row>
    <row r="5814" spans="1:15" x14ac:dyDescent="0.2">
      <c r="A5814" s="341" t="s">
        <v>9257</v>
      </c>
      <c r="B5814" s="341" t="s">
        <v>9282</v>
      </c>
      <c r="C5814" s="342" t="s">
        <v>6876</v>
      </c>
      <c r="D5814" s="342" t="s">
        <v>6715</v>
      </c>
      <c r="E5814" s="342" t="s">
        <v>9324</v>
      </c>
      <c r="F5814" s="342" t="s">
        <v>6568</v>
      </c>
      <c r="G5814" s="343">
        <v>4.92</v>
      </c>
      <c r="H5814" s="342" t="s">
        <v>6594</v>
      </c>
      <c r="I5814" s="342" t="s">
        <v>6575</v>
      </c>
      <c r="J5814" s="342" t="s">
        <v>6755</v>
      </c>
      <c r="K5814" s="581" t="s">
        <v>7327</v>
      </c>
      <c r="L5814" s="344" t="s">
        <v>4090</v>
      </c>
      <c r="N5814" s="344" t="s">
        <v>4090</v>
      </c>
      <c r="O5814" s="341">
        <v>0</v>
      </c>
    </row>
    <row r="5815" spans="1:15" x14ac:dyDescent="0.2">
      <c r="A5815" s="341" t="s">
        <v>9257</v>
      </c>
      <c r="B5815" s="341" t="s">
        <v>9282</v>
      </c>
      <c r="C5815" s="342" t="s">
        <v>6714</v>
      </c>
      <c r="D5815" s="342" t="s">
        <v>6715</v>
      </c>
      <c r="E5815" s="342" t="s">
        <v>9320</v>
      </c>
      <c r="F5815" s="342" t="s">
        <v>6568</v>
      </c>
      <c r="G5815" s="343">
        <v>5.29</v>
      </c>
      <c r="H5815" s="342" t="s">
        <v>6594</v>
      </c>
      <c r="I5815" s="342" t="s">
        <v>6575</v>
      </c>
      <c r="J5815" s="342" t="s">
        <v>6755</v>
      </c>
      <c r="K5815" s="581" t="s">
        <v>7330</v>
      </c>
      <c r="L5815" s="344" t="s">
        <v>4090</v>
      </c>
      <c r="N5815" s="344" t="s">
        <v>4090</v>
      </c>
      <c r="O5815" s="341">
        <v>0</v>
      </c>
    </row>
    <row r="5816" spans="1:15" x14ac:dyDescent="0.2">
      <c r="A5816" s="341" t="s">
        <v>9257</v>
      </c>
      <c r="B5816" s="341" t="s">
        <v>9282</v>
      </c>
      <c r="C5816" s="342" t="s">
        <v>6714</v>
      </c>
      <c r="D5816" s="342" t="s">
        <v>6715</v>
      </c>
      <c r="E5816" s="342" t="s">
        <v>9255</v>
      </c>
      <c r="F5816" s="342" t="s">
        <v>6568</v>
      </c>
      <c r="G5816" s="343">
        <v>6.48</v>
      </c>
      <c r="H5816" s="342" t="s">
        <v>6594</v>
      </c>
      <c r="I5816" s="342" t="s">
        <v>6575</v>
      </c>
      <c r="J5816" s="342" t="s">
        <v>6755</v>
      </c>
      <c r="K5816" s="581" t="s">
        <v>7250</v>
      </c>
      <c r="L5816" s="344" t="s">
        <v>4090</v>
      </c>
      <c r="N5816" s="344" t="s">
        <v>4090</v>
      </c>
      <c r="O5816" s="341">
        <v>0</v>
      </c>
    </row>
    <row r="5817" spans="1:15" x14ac:dyDescent="0.2">
      <c r="A5817" s="341" t="s">
        <v>9257</v>
      </c>
      <c r="B5817" s="341" t="s">
        <v>9282</v>
      </c>
      <c r="C5817" s="342" t="s">
        <v>6714</v>
      </c>
      <c r="D5817" s="342" t="s">
        <v>6715</v>
      </c>
      <c r="E5817" s="342" t="s">
        <v>9334</v>
      </c>
      <c r="F5817" s="342" t="s">
        <v>6568</v>
      </c>
      <c r="G5817" s="343">
        <v>5.4</v>
      </c>
      <c r="H5817" s="342" t="s">
        <v>6594</v>
      </c>
      <c r="I5817" s="342" t="s">
        <v>6575</v>
      </c>
      <c r="J5817" s="342" t="s">
        <v>6755</v>
      </c>
      <c r="K5817" s="581" t="s">
        <v>7327</v>
      </c>
      <c r="L5817" s="344" t="s">
        <v>4090</v>
      </c>
      <c r="N5817" s="344" t="s">
        <v>4090</v>
      </c>
      <c r="O5817" s="341">
        <v>0</v>
      </c>
    </row>
    <row r="5818" spans="1:15" x14ac:dyDescent="0.2">
      <c r="A5818" s="341" t="s">
        <v>9257</v>
      </c>
      <c r="B5818" s="341" t="s">
        <v>9282</v>
      </c>
      <c r="C5818" s="342" t="s">
        <v>6881</v>
      </c>
      <c r="D5818" s="342" t="s">
        <v>6715</v>
      </c>
      <c r="E5818" s="342" t="s">
        <v>9319</v>
      </c>
      <c r="F5818" s="342" t="s">
        <v>6568</v>
      </c>
      <c r="G5818" s="343">
        <v>7.1400000000000006</v>
      </c>
      <c r="H5818" s="342" t="s">
        <v>6594</v>
      </c>
      <c r="I5818" s="342" t="s">
        <v>6575</v>
      </c>
      <c r="J5818" s="342" t="s">
        <v>6755</v>
      </c>
      <c r="K5818" s="581" t="s">
        <v>7565</v>
      </c>
      <c r="L5818" s="344" t="s">
        <v>4090</v>
      </c>
      <c r="N5818" s="344" t="s">
        <v>4090</v>
      </c>
      <c r="O5818" s="341">
        <v>0</v>
      </c>
    </row>
    <row r="5819" spans="1:15" x14ac:dyDescent="0.2">
      <c r="A5819" s="341" t="s">
        <v>9257</v>
      </c>
      <c r="B5819" s="341" t="s">
        <v>9282</v>
      </c>
      <c r="C5819" s="342" t="s">
        <v>6714</v>
      </c>
      <c r="D5819" s="342" t="s">
        <v>6715</v>
      </c>
      <c r="E5819" s="342" t="s">
        <v>9334</v>
      </c>
      <c r="F5819" s="342" t="s">
        <v>6568</v>
      </c>
      <c r="G5819" s="343">
        <v>4.76</v>
      </c>
      <c r="H5819" s="342" t="s">
        <v>6594</v>
      </c>
      <c r="I5819" s="342" t="s">
        <v>6575</v>
      </c>
      <c r="J5819" s="342" t="s">
        <v>6755</v>
      </c>
      <c r="K5819" s="581" t="s">
        <v>8853</v>
      </c>
      <c r="L5819" s="344" t="s">
        <v>4090</v>
      </c>
      <c r="N5819" s="344" t="s">
        <v>4090</v>
      </c>
      <c r="O5819" s="341">
        <v>0</v>
      </c>
    </row>
    <row r="5820" spans="1:15" x14ac:dyDescent="0.2">
      <c r="A5820" s="341" t="s">
        <v>9257</v>
      </c>
      <c r="B5820" s="341" t="s">
        <v>9282</v>
      </c>
      <c r="C5820" s="342" t="s">
        <v>8705</v>
      </c>
      <c r="D5820" s="342" t="s">
        <v>6715</v>
      </c>
      <c r="E5820" s="342" t="s">
        <v>9323</v>
      </c>
      <c r="F5820" s="342" t="s">
        <v>6568</v>
      </c>
      <c r="G5820" s="343">
        <v>6.11</v>
      </c>
      <c r="H5820" s="342" t="s">
        <v>6594</v>
      </c>
      <c r="I5820" s="342" t="s">
        <v>6575</v>
      </c>
      <c r="J5820" s="342" t="s">
        <v>6755</v>
      </c>
      <c r="K5820" s="581" t="s">
        <v>7327</v>
      </c>
      <c r="L5820" s="344" t="s">
        <v>4090</v>
      </c>
      <c r="N5820" s="344" t="s">
        <v>4090</v>
      </c>
      <c r="O5820" s="341">
        <v>0</v>
      </c>
    </row>
    <row r="5821" spans="1:15" x14ac:dyDescent="0.2">
      <c r="A5821" s="341" t="s">
        <v>9257</v>
      </c>
      <c r="B5821" s="341" t="s">
        <v>9282</v>
      </c>
      <c r="C5821" s="342" t="s">
        <v>6714</v>
      </c>
      <c r="D5821" s="342" t="s">
        <v>6715</v>
      </c>
      <c r="E5821" s="342" t="s">
        <v>9322</v>
      </c>
      <c r="F5821" s="342" t="s">
        <v>6568</v>
      </c>
      <c r="G5821" s="343">
        <v>8</v>
      </c>
      <c r="H5821" s="342" t="s">
        <v>6594</v>
      </c>
      <c r="I5821" s="342" t="s">
        <v>6575</v>
      </c>
      <c r="J5821" s="342" t="s">
        <v>6755</v>
      </c>
      <c r="K5821" s="581" t="s">
        <v>7806</v>
      </c>
      <c r="L5821" s="344" t="s">
        <v>4090</v>
      </c>
      <c r="N5821" s="344" t="s">
        <v>4090</v>
      </c>
      <c r="O5821" s="341">
        <v>0</v>
      </c>
    </row>
    <row r="5822" spans="1:15" x14ac:dyDescent="0.2">
      <c r="A5822" s="341" t="s">
        <v>9257</v>
      </c>
      <c r="B5822" s="341" t="s">
        <v>9282</v>
      </c>
      <c r="C5822" s="342" t="s">
        <v>6714</v>
      </c>
      <c r="D5822" s="342" t="s">
        <v>6715</v>
      </c>
      <c r="E5822" s="342" t="s">
        <v>9255</v>
      </c>
      <c r="F5822" s="342" t="s">
        <v>6568</v>
      </c>
      <c r="G5822" s="343">
        <v>14.040000000000001</v>
      </c>
      <c r="H5822" s="342" t="s">
        <v>6594</v>
      </c>
      <c r="I5822" s="342" t="s">
        <v>6575</v>
      </c>
      <c r="J5822" s="342" t="s">
        <v>6755</v>
      </c>
      <c r="K5822" s="581" t="s">
        <v>8085</v>
      </c>
      <c r="L5822" s="344" t="s">
        <v>4090</v>
      </c>
      <c r="N5822" s="344" t="s">
        <v>4090</v>
      </c>
      <c r="O5822" s="341">
        <v>0</v>
      </c>
    </row>
    <row r="5823" spans="1:15" x14ac:dyDescent="0.2">
      <c r="A5823" s="341" t="s">
        <v>9257</v>
      </c>
      <c r="B5823" s="341" t="s">
        <v>9282</v>
      </c>
      <c r="C5823" s="342" t="s">
        <v>6879</v>
      </c>
      <c r="D5823" s="342" t="s">
        <v>6715</v>
      </c>
      <c r="E5823" s="342" t="s">
        <v>9322</v>
      </c>
      <c r="F5823" s="342" t="s">
        <v>6568</v>
      </c>
      <c r="G5823" s="343">
        <v>5.76</v>
      </c>
      <c r="H5823" s="342" t="s">
        <v>6594</v>
      </c>
      <c r="I5823" s="342" t="s">
        <v>6575</v>
      </c>
      <c r="J5823" s="342" t="s">
        <v>6755</v>
      </c>
      <c r="K5823" s="581" t="s">
        <v>8183</v>
      </c>
      <c r="L5823" s="344" t="s">
        <v>4090</v>
      </c>
      <c r="N5823" s="344" t="s">
        <v>4090</v>
      </c>
      <c r="O5823" s="341">
        <v>0</v>
      </c>
    </row>
    <row r="5824" spans="1:15" x14ac:dyDescent="0.2">
      <c r="A5824" s="341" t="s">
        <v>9257</v>
      </c>
      <c r="B5824" s="341" t="s">
        <v>9282</v>
      </c>
      <c r="C5824" s="342" t="s">
        <v>6879</v>
      </c>
      <c r="D5824" s="342" t="s">
        <v>6715</v>
      </c>
      <c r="E5824" s="342" t="s">
        <v>9324</v>
      </c>
      <c r="F5824" s="342" t="s">
        <v>6568</v>
      </c>
      <c r="G5824" s="343">
        <v>7.74</v>
      </c>
      <c r="H5824" s="342" t="s">
        <v>6594</v>
      </c>
      <c r="I5824" s="342" t="s">
        <v>6575</v>
      </c>
      <c r="J5824" s="342" t="s">
        <v>6755</v>
      </c>
      <c r="K5824" s="581" t="s">
        <v>8183</v>
      </c>
      <c r="L5824" s="344" t="s">
        <v>4090</v>
      </c>
      <c r="N5824" s="344" t="s">
        <v>4090</v>
      </c>
      <c r="O5824" s="341">
        <v>0</v>
      </c>
    </row>
    <row r="5825" spans="1:15" x14ac:dyDescent="0.2">
      <c r="A5825" s="341" t="s">
        <v>9257</v>
      </c>
      <c r="B5825" s="341" t="s">
        <v>9282</v>
      </c>
      <c r="C5825" s="342" t="s">
        <v>6879</v>
      </c>
      <c r="D5825" s="342" t="s">
        <v>6715</v>
      </c>
      <c r="E5825" s="342" t="s">
        <v>9323</v>
      </c>
      <c r="F5825" s="342" t="s">
        <v>6568</v>
      </c>
      <c r="G5825" s="343">
        <v>22.5</v>
      </c>
      <c r="H5825" s="342" t="s">
        <v>6594</v>
      </c>
      <c r="I5825" s="342" t="s">
        <v>6575</v>
      </c>
      <c r="J5825" s="342" t="s">
        <v>6755</v>
      </c>
      <c r="K5825" s="581" t="s">
        <v>8854</v>
      </c>
      <c r="L5825" s="344" t="s">
        <v>4090</v>
      </c>
      <c r="N5825" s="344" t="s">
        <v>4090</v>
      </c>
      <c r="O5825" s="341">
        <v>0</v>
      </c>
    </row>
    <row r="5826" spans="1:15" x14ac:dyDescent="0.2">
      <c r="A5826" s="341" t="s">
        <v>9257</v>
      </c>
      <c r="B5826" s="341" t="s">
        <v>9282</v>
      </c>
      <c r="C5826" s="342" t="s">
        <v>6881</v>
      </c>
      <c r="D5826" s="342" t="s">
        <v>6715</v>
      </c>
      <c r="E5826" s="342" t="s">
        <v>9331</v>
      </c>
      <c r="F5826" s="342" t="s">
        <v>6568</v>
      </c>
      <c r="G5826" s="343">
        <v>8.64</v>
      </c>
      <c r="H5826" s="342" t="s">
        <v>6594</v>
      </c>
      <c r="I5826" s="342" t="s">
        <v>6575</v>
      </c>
      <c r="J5826" s="342" t="s">
        <v>6755</v>
      </c>
      <c r="K5826" s="581" t="s">
        <v>7466</v>
      </c>
      <c r="L5826" s="344" t="s">
        <v>4090</v>
      </c>
      <c r="N5826" s="344" t="s">
        <v>4090</v>
      </c>
      <c r="O5826" s="341">
        <v>0</v>
      </c>
    </row>
    <row r="5827" spans="1:15" x14ac:dyDescent="0.2">
      <c r="A5827" s="341" t="s">
        <v>9257</v>
      </c>
      <c r="B5827" s="341" t="s">
        <v>9282</v>
      </c>
      <c r="C5827" s="342" t="s">
        <v>8705</v>
      </c>
      <c r="D5827" s="342" t="s">
        <v>6715</v>
      </c>
      <c r="E5827" s="342" t="s">
        <v>9323</v>
      </c>
      <c r="F5827" s="342" t="s">
        <v>6568</v>
      </c>
      <c r="G5827" s="343">
        <v>8.2799999999999994</v>
      </c>
      <c r="H5827" s="342" t="s">
        <v>6594</v>
      </c>
      <c r="I5827" s="342" t="s">
        <v>6575</v>
      </c>
      <c r="J5827" s="342" t="s">
        <v>6755</v>
      </c>
      <c r="K5827" s="581" t="s">
        <v>6776</v>
      </c>
      <c r="L5827" s="344" t="s">
        <v>4090</v>
      </c>
      <c r="N5827" s="344" t="s">
        <v>4090</v>
      </c>
      <c r="O5827" s="341">
        <v>0</v>
      </c>
    </row>
    <row r="5828" spans="1:15" x14ac:dyDescent="0.2">
      <c r="A5828" s="341" t="s">
        <v>9257</v>
      </c>
      <c r="B5828" s="341" t="s">
        <v>9282</v>
      </c>
      <c r="C5828" s="342" t="s">
        <v>6879</v>
      </c>
      <c r="D5828" s="342" t="s">
        <v>6715</v>
      </c>
      <c r="E5828" s="342" t="s">
        <v>9320</v>
      </c>
      <c r="F5828" s="342" t="s">
        <v>6568</v>
      </c>
      <c r="G5828" s="343">
        <v>5.7750000000000004</v>
      </c>
      <c r="H5828" s="342" t="s">
        <v>6594</v>
      </c>
      <c r="I5828" s="342" t="s">
        <v>6575</v>
      </c>
      <c r="J5828" s="342" t="s">
        <v>6755</v>
      </c>
      <c r="K5828" s="581" t="s">
        <v>7822</v>
      </c>
      <c r="L5828" s="344" t="s">
        <v>4090</v>
      </c>
      <c r="N5828" s="344" t="s">
        <v>4090</v>
      </c>
      <c r="O5828" s="341">
        <v>0</v>
      </c>
    </row>
    <row r="5829" spans="1:15" x14ac:dyDescent="0.2">
      <c r="A5829" s="341" t="s">
        <v>9257</v>
      </c>
      <c r="B5829" s="341" t="s">
        <v>9282</v>
      </c>
      <c r="C5829" s="342" t="s">
        <v>6714</v>
      </c>
      <c r="D5829" s="342" t="s">
        <v>6715</v>
      </c>
      <c r="E5829" s="342" t="s">
        <v>9334</v>
      </c>
      <c r="F5829" s="342" t="s">
        <v>6568</v>
      </c>
      <c r="G5829" s="343">
        <v>7.6000000000000005</v>
      </c>
      <c r="H5829" s="342" t="s">
        <v>6594</v>
      </c>
      <c r="I5829" s="342" t="s">
        <v>6575</v>
      </c>
      <c r="J5829" s="342" t="s">
        <v>6755</v>
      </c>
      <c r="K5829" s="581" t="s">
        <v>7000</v>
      </c>
      <c r="L5829" s="344" t="s">
        <v>4090</v>
      </c>
      <c r="N5829" s="344" t="s">
        <v>4090</v>
      </c>
      <c r="O5829" s="341">
        <v>0</v>
      </c>
    </row>
    <row r="5830" spans="1:15" x14ac:dyDescent="0.2">
      <c r="A5830" s="341" t="s">
        <v>9257</v>
      </c>
      <c r="B5830" s="341" t="s">
        <v>9282</v>
      </c>
      <c r="C5830" s="342" t="s">
        <v>8705</v>
      </c>
      <c r="D5830" s="342" t="s">
        <v>6715</v>
      </c>
      <c r="E5830" s="342" t="s">
        <v>9320</v>
      </c>
      <c r="F5830" s="342" t="s">
        <v>6568</v>
      </c>
      <c r="G5830" s="343">
        <v>11.76</v>
      </c>
      <c r="H5830" s="342" t="s">
        <v>6594</v>
      </c>
      <c r="I5830" s="342" t="s">
        <v>6575</v>
      </c>
      <c r="J5830" s="342" t="s">
        <v>6755</v>
      </c>
      <c r="K5830" s="581" t="s">
        <v>7567</v>
      </c>
      <c r="L5830" s="344" t="s">
        <v>4090</v>
      </c>
      <c r="N5830" s="344" t="s">
        <v>4090</v>
      </c>
      <c r="O5830" s="341">
        <v>0</v>
      </c>
    </row>
    <row r="5831" spans="1:15" x14ac:dyDescent="0.2">
      <c r="A5831" s="341" t="s">
        <v>9257</v>
      </c>
      <c r="B5831" s="341" t="s">
        <v>9282</v>
      </c>
      <c r="C5831" s="342" t="s">
        <v>8705</v>
      </c>
      <c r="D5831" s="342" t="s">
        <v>6715</v>
      </c>
      <c r="E5831" s="342" t="s">
        <v>9320</v>
      </c>
      <c r="F5831" s="342" t="s">
        <v>6568</v>
      </c>
      <c r="G5831" s="343">
        <v>18</v>
      </c>
      <c r="H5831" s="342" t="s">
        <v>6594</v>
      </c>
      <c r="I5831" s="342" t="s">
        <v>6575</v>
      </c>
      <c r="J5831" s="342" t="s">
        <v>6755</v>
      </c>
      <c r="K5831" s="581" t="s">
        <v>7178</v>
      </c>
      <c r="L5831" s="344" t="s">
        <v>4090</v>
      </c>
      <c r="N5831" s="344" t="s">
        <v>4090</v>
      </c>
      <c r="O5831" s="341">
        <v>0</v>
      </c>
    </row>
    <row r="5832" spans="1:15" x14ac:dyDescent="0.2">
      <c r="A5832" s="341" t="s">
        <v>9257</v>
      </c>
      <c r="B5832" s="341" t="s">
        <v>9282</v>
      </c>
      <c r="C5832" s="342" t="s">
        <v>8705</v>
      </c>
      <c r="D5832" s="342" t="s">
        <v>6715</v>
      </c>
      <c r="E5832" s="342" t="s">
        <v>9334</v>
      </c>
      <c r="F5832" s="342" t="s">
        <v>6568</v>
      </c>
      <c r="G5832" s="343">
        <v>26.04</v>
      </c>
      <c r="H5832" s="342" t="s">
        <v>6594</v>
      </c>
      <c r="I5832" s="342" t="s">
        <v>6575</v>
      </c>
      <c r="J5832" s="342" t="s">
        <v>6755</v>
      </c>
      <c r="K5832" s="581" t="s">
        <v>7567</v>
      </c>
      <c r="L5832" s="344" t="s">
        <v>4090</v>
      </c>
      <c r="N5832" s="344" t="s">
        <v>4090</v>
      </c>
      <c r="O5832" s="341">
        <v>0</v>
      </c>
    </row>
    <row r="5833" spans="1:15" x14ac:dyDescent="0.2">
      <c r="A5833" s="341" t="s">
        <v>9257</v>
      </c>
      <c r="B5833" s="341" t="s">
        <v>9282</v>
      </c>
      <c r="C5833" s="342" t="s">
        <v>6714</v>
      </c>
      <c r="D5833" s="342" t="s">
        <v>6715</v>
      </c>
      <c r="E5833" s="342" t="s">
        <v>9321</v>
      </c>
      <c r="F5833" s="342" t="s">
        <v>6568</v>
      </c>
      <c r="G5833" s="343">
        <v>7.5600000000000005</v>
      </c>
      <c r="H5833" s="342" t="s">
        <v>6594</v>
      </c>
      <c r="I5833" s="342" t="s">
        <v>6575</v>
      </c>
      <c r="J5833" s="342" t="s">
        <v>6755</v>
      </c>
      <c r="K5833" s="581" t="s">
        <v>8855</v>
      </c>
      <c r="L5833" s="344" t="s">
        <v>4090</v>
      </c>
      <c r="N5833" s="344" t="s">
        <v>4090</v>
      </c>
      <c r="O5833" s="341">
        <v>0</v>
      </c>
    </row>
    <row r="5834" spans="1:15" x14ac:dyDescent="0.2">
      <c r="A5834" s="341" t="s">
        <v>9257</v>
      </c>
      <c r="B5834" s="341" t="s">
        <v>9282</v>
      </c>
      <c r="C5834" s="342" t="s">
        <v>8705</v>
      </c>
      <c r="D5834" s="342" t="s">
        <v>6715</v>
      </c>
      <c r="E5834" s="342" t="s">
        <v>9319</v>
      </c>
      <c r="F5834" s="342" t="s">
        <v>6568</v>
      </c>
      <c r="G5834" s="343">
        <v>5.5200000000000005</v>
      </c>
      <c r="H5834" s="342" t="s">
        <v>6594</v>
      </c>
      <c r="I5834" s="342" t="s">
        <v>6575</v>
      </c>
      <c r="J5834" s="342" t="s">
        <v>6755</v>
      </c>
      <c r="K5834" s="581" t="s">
        <v>7466</v>
      </c>
      <c r="L5834" s="344" t="s">
        <v>4090</v>
      </c>
      <c r="N5834" s="344" t="s">
        <v>4090</v>
      </c>
      <c r="O5834" s="341">
        <v>0</v>
      </c>
    </row>
    <row r="5835" spans="1:15" x14ac:dyDescent="0.2">
      <c r="A5835" s="341" t="s">
        <v>9257</v>
      </c>
      <c r="B5835" s="341" t="s">
        <v>9282</v>
      </c>
      <c r="C5835" s="342" t="s">
        <v>6881</v>
      </c>
      <c r="D5835" s="342" t="s">
        <v>6715</v>
      </c>
      <c r="E5835" s="342" t="s">
        <v>9324</v>
      </c>
      <c r="F5835" s="342" t="s">
        <v>6568</v>
      </c>
      <c r="G5835" s="343">
        <v>8.3000000000000007</v>
      </c>
      <c r="H5835" s="342" t="s">
        <v>6594</v>
      </c>
      <c r="I5835" s="342" t="s">
        <v>6575</v>
      </c>
      <c r="J5835" s="342" t="s">
        <v>6755</v>
      </c>
      <c r="K5835" s="581" t="s">
        <v>7371</v>
      </c>
      <c r="L5835" s="344" t="s">
        <v>4090</v>
      </c>
      <c r="N5835" s="344" t="s">
        <v>4090</v>
      </c>
      <c r="O5835" s="341">
        <v>0</v>
      </c>
    </row>
    <row r="5836" spans="1:15" x14ac:dyDescent="0.2">
      <c r="A5836" s="341" t="s">
        <v>9257</v>
      </c>
      <c r="B5836" s="341" t="s">
        <v>9282</v>
      </c>
      <c r="C5836" s="342" t="s">
        <v>6876</v>
      </c>
      <c r="D5836" s="342" t="s">
        <v>6715</v>
      </c>
      <c r="E5836" s="342" t="s">
        <v>9321</v>
      </c>
      <c r="F5836" s="342" t="s">
        <v>6568</v>
      </c>
      <c r="G5836" s="343">
        <v>5.2</v>
      </c>
      <c r="H5836" s="342" t="s">
        <v>6594</v>
      </c>
      <c r="I5836" s="342" t="s">
        <v>6575</v>
      </c>
      <c r="J5836" s="342" t="s">
        <v>6755</v>
      </c>
      <c r="K5836" s="581" t="s">
        <v>7570</v>
      </c>
      <c r="L5836" s="344" t="s">
        <v>4090</v>
      </c>
      <c r="N5836" s="344" t="s">
        <v>4090</v>
      </c>
      <c r="O5836" s="341">
        <v>0</v>
      </c>
    </row>
    <row r="5837" spans="1:15" x14ac:dyDescent="0.2">
      <c r="A5837" s="341" t="s">
        <v>9257</v>
      </c>
      <c r="B5837" s="341" t="s">
        <v>9282</v>
      </c>
      <c r="C5837" s="342" t="s">
        <v>6714</v>
      </c>
      <c r="D5837" s="342" t="s">
        <v>6715</v>
      </c>
      <c r="E5837" s="342" t="s">
        <v>9326</v>
      </c>
      <c r="F5837" s="342" t="s">
        <v>6568</v>
      </c>
      <c r="G5837" s="343">
        <v>6.9</v>
      </c>
      <c r="H5837" s="342" t="s">
        <v>6594</v>
      </c>
      <c r="I5837" s="342" t="s">
        <v>6575</v>
      </c>
      <c r="J5837" s="342" t="s">
        <v>6755</v>
      </c>
      <c r="K5837" s="581" t="s">
        <v>7821</v>
      </c>
      <c r="L5837" s="344" t="s">
        <v>4090</v>
      </c>
      <c r="N5837" s="344" t="s">
        <v>4090</v>
      </c>
      <c r="O5837" s="341">
        <v>0</v>
      </c>
    </row>
    <row r="5838" spans="1:15" x14ac:dyDescent="0.2">
      <c r="A5838" s="341" t="s">
        <v>9257</v>
      </c>
      <c r="B5838" s="341" t="s">
        <v>9282</v>
      </c>
      <c r="C5838" s="342" t="s">
        <v>6879</v>
      </c>
      <c r="D5838" s="342" t="s">
        <v>6715</v>
      </c>
      <c r="E5838" s="342" t="s">
        <v>9323</v>
      </c>
      <c r="F5838" s="342" t="s">
        <v>6568</v>
      </c>
      <c r="G5838" s="343">
        <v>6.66</v>
      </c>
      <c r="H5838" s="342" t="s">
        <v>6594</v>
      </c>
      <c r="I5838" s="342" t="s">
        <v>6575</v>
      </c>
      <c r="J5838" s="342" t="s">
        <v>6755</v>
      </c>
      <c r="K5838" s="581" t="s">
        <v>7570</v>
      </c>
      <c r="L5838" s="344" t="s">
        <v>4090</v>
      </c>
      <c r="N5838" s="344" t="s">
        <v>4090</v>
      </c>
      <c r="O5838" s="341">
        <v>0</v>
      </c>
    </row>
    <row r="5839" spans="1:15" x14ac:dyDescent="0.2">
      <c r="A5839" s="341" t="s">
        <v>9257</v>
      </c>
      <c r="B5839" s="341" t="s">
        <v>9282</v>
      </c>
      <c r="C5839" s="342" t="s">
        <v>6879</v>
      </c>
      <c r="D5839" s="342" t="s">
        <v>6715</v>
      </c>
      <c r="E5839" s="342" t="s">
        <v>9321</v>
      </c>
      <c r="F5839" s="342" t="s">
        <v>6568</v>
      </c>
      <c r="G5839" s="343">
        <v>29.7</v>
      </c>
      <c r="H5839" s="342" t="s">
        <v>6594</v>
      </c>
      <c r="I5839" s="342" t="s">
        <v>6575</v>
      </c>
      <c r="J5839" s="342" t="s">
        <v>6755</v>
      </c>
      <c r="K5839" s="581" t="s">
        <v>8308</v>
      </c>
      <c r="L5839" s="344" t="s">
        <v>4090</v>
      </c>
      <c r="N5839" s="344" t="s">
        <v>4090</v>
      </c>
      <c r="O5839" s="341">
        <v>0</v>
      </c>
    </row>
    <row r="5840" spans="1:15" x14ac:dyDescent="0.2">
      <c r="A5840" s="341" t="s">
        <v>9257</v>
      </c>
      <c r="B5840" s="341" t="s">
        <v>9282</v>
      </c>
      <c r="C5840" s="342" t="s">
        <v>6879</v>
      </c>
      <c r="D5840" s="342" t="s">
        <v>6715</v>
      </c>
      <c r="E5840" s="342" t="s">
        <v>9321</v>
      </c>
      <c r="F5840" s="342" t="s">
        <v>6568</v>
      </c>
      <c r="G5840" s="343">
        <v>10.08</v>
      </c>
      <c r="H5840" s="342" t="s">
        <v>6594</v>
      </c>
      <c r="I5840" s="342" t="s">
        <v>6575</v>
      </c>
      <c r="J5840" s="342" t="s">
        <v>6755</v>
      </c>
      <c r="K5840" s="581" t="s">
        <v>6773</v>
      </c>
      <c r="L5840" s="344" t="s">
        <v>4090</v>
      </c>
      <c r="N5840" s="344" t="s">
        <v>4090</v>
      </c>
      <c r="O5840" s="341">
        <v>0</v>
      </c>
    </row>
    <row r="5841" spans="1:15" x14ac:dyDescent="0.2">
      <c r="A5841" s="341" t="s">
        <v>9257</v>
      </c>
      <c r="B5841" s="341" t="s">
        <v>9282</v>
      </c>
      <c r="C5841" s="342" t="s">
        <v>8705</v>
      </c>
      <c r="D5841" s="342" t="s">
        <v>6715</v>
      </c>
      <c r="E5841" s="342" t="s">
        <v>9323</v>
      </c>
      <c r="F5841" s="342" t="s">
        <v>6568</v>
      </c>
      <c r="G5841" s="343">
        <v>3.24</v>
      </c>
      <c r="H5841" s="342" t="s">
        <v>6594</v>
      </c>
      <c r="I5841" s="342" t="s">
        <v>6575</v>
      </c>
      <c r="J5841" s="342" t="s">
        <v>6755</v>
      </c>
      <c r="K5841" s="581" t="s">
        <v>7936</v>
      </c>
      <c r="L5841" s="344" t="s">
        <v>4090</v>
      </c>
      <c r="N5841" s="344" t="s">
        <v>4090</v>
      </c>
      <c r="O5841" s="341">
        <v>0</v>
      </c>
    </row>
    <row r="5842" spans="1:15" x14ac:dyDescent="0.2">
      <c r="A5842" s="341" t="s">
        <v>9257</v>
      </c>
      <c r="B5842" s="341" t="s">
        <v>9282</v>
      </c>
      <c r="C5842" s="342" t="s">
        <v>6879</v>
      </c>
      <c r="D5842" s="342" t="s">
        <v>6715</v>
      </c>
      <c r="E5842" s="342" t="s">
        <v>9322</v>
      </c>
      <c r="F5842" s="342" t="s">
        <v>6568</v>
      </c>
      <c r="G5842" s="343">
        <v>23.400000000000002</v>
      </c>
      <c r="H5842" s="342" t="s">
        <v>6594</v>
      </c>
      <c r="I5842" s="342" t="s">
        <v>6575</v>
      </c>
      <c r="J5842" s="342" t="s">
        <v>6755</v>
      </c>
      <c r="K5842" s="581" t="s">
        <v>8856</v>
      </c>
      <c r="L5842" s="344" t="s">
        <v>4090</v>
      </c>
      <c r="N5842" s="344" t="s">
        <v>4090</v>
      </c>
      <c r="O5842" s="341">
        <v>0</v>
      </c>
    </row>
    <row r="5843" spans="1:15" x14ac:dyDescent="0.2">
      <c r="A5843" s="341" t="s">
        <v>9257</v>
      </c>
      <c r="B5843" s="341" t="s">
        <v>9282</v>
      </c>
      <c r="C5843" s="342" t="s">
        <v>6879</v>
      </c>
      <c r="D5843" s="342" t="s">
        <v>6715</v>
      </c>
      <c r="E5843" s="342" t="s">
        <v>9324</v>
      </c>
      <c r="F5843" s="342" t="s">
        <v>6568</v>
      </c>
      <c r="G5843" s="343">
        <v>39.9</v>
      </c>
      <c r="H5843" s="342" t="s">
        <v>6594</v>
      </c>
      <c r="I5843" s="342" t="s">
        <v>6575</v>
      </c>
      <c r="J5843" s="342" t="s">
        <v>6755</v>
      </c>
      <c r="K5843" s="581" t="s">
        <v>7816</v>
      </c>
      <c r="L5843" s="344" t="s">
        <v>4090</v>
      </c>
      <c r="N5843" s="344" t="s">
        <v>4090</v>
      </c>
      <c r="O5843" s="341" t="s">
        <v>6752</v>
      </c>
    </row>
    <row r="5844" spans="1:15" x14ac:dyDescent="0.2">
      <c r="A5844" s="341" t="s">
        <v>9257</v>
      </c>
      <c r="B5844" s="341" t="s">
        <v>9282</v>
      </c>
      <c r="C5844" s="342" t="s">
        <v>6714</v>
      </c>
      <c r="D5844" s="342" t="s">
        <v>6715</v>
      </c>
      <c r="E5844" s="342" t="s">
        <v>9326</v>
      </c>
      <c r="F5844" s="342" t="s">
        <v>6568</v>
      </c>
      <c r="G5844" s="343">
        <v>6.84</v>
      </c>
      <c r="H5844" s="342" t="s">
        <v>6594</v>
      </c>
      <c r="I5844" s="342" t="s">
        <v>6575</v>
      </c>
      <c r="J5844" s="342" t="s">
        <v>6755</v>
      </c>
      <c r="K5844" s="581" t="s">
        <v>7883</v>
      </c>
      <c r="L5844" s="344" t="s">
        <v>4090</v>
      </c>
      <c r="N5844" s="344" t="s">
        <v>4090</v>
      </c>
      <c r="O5844" s="341">
        <v>0</v>
      </c>
    </row>
    <row r="5845" spans="1:15" x14ac:dyDescent="0.2">
      <c r="A5845" s="341" t="s">
        <v>9257</v>
      </c>
      <c r="B5845" s="341" t="s">
        <v>9282</v>
      </c>
      <c r="C5845" s="342" t="s">
        <v>6881</v>
      </c>
      <c r="D5845" s="342" t="s">
        <v>6715</v>
      </c>
      <c r="E5845" s="342" t="s">
        <v>9325</v>
      </c>
      <c r="F5845" s="342" t="s">
        <v>6568</v>
      </c>
      <c r="G5845" s="343">
        <v>4.32</v>
      </c>
      <c r="H5845" s="342" t="s">
        <v>6594</v>
      </c>
      <c r="I5845" s="342" t="s">
        <v>6575</v>
      </c>
      <c r="J5845" s="342" t="s">
        <v>6755</v>
      </c>
      <c r="K5845" s="581" t="s">
        <v>7883</v>
      </c>
      <c r="L5845" s="344" t="s">
        <v>4090</v>
      </c>
      <c r="N5845" s="344" t="s">
        <v>4090</v>
      </c>
      <c r="O5845" s="341">
        <v>0</v>
      </c>
    </row>
    <row r="5846" spans="1:15" x14ac:dyDescent="0.2">
      <c r="A5846" s="341" t="s">
        <v>9257</v>
      </c>
      <c r="B5846" s="341" t="s">
        <v>9282</v>
      </c>
      <c r="C5846" s="342" t="s">
        <v>6876</v>
      </c>
      <c r="D5846" s="342" t="s">
        <v>6715</v>
      </c>
      <c r="E5846" s="342" t="s">
        <v>9331</v>
      </c>
      <c r="F5846" s="342" t="s">
        <v>6568</v>
      </c>
      <c r="G5846" s="343">
        <v>4.32</v>
      </c>
      <c r="H5846" s="342" t="s">
        <v>6594</v>
      </c>
      <c r="I5846" s="342" t="s">
        <v>6575</v>
      </c>
      <c r="J5846" s="342" t="s">
        <v>6755</v>
      </c>
      <c r="K5846" s="581" t="s">
        <v>6875</v>
      </c>
      <c r="L5846" s="344" t="s">
        <v>4090</v>
      </c>
      <c r="N5846" s="344" t="s">
        <v>4090</v>
      </c>
      <c r="O5846" s="341">
        <v>0</v>
      </c>
    </row>
    <row r="5847" spans="1:15" x14ac:dyDescent="0.2">
      <c r="A5847" s="341" t="s">
        <v>9257</v>
      </c>
      <c r="B5847" s="341" t="s">
        <v>9282</v>
      </c>
      <c r="C5847" s="342" t="s">
        <v>6714</v>
      </c>
      <c r="D5847" s="342" t="s">
        <v>6715</v>
      </c>
      <c r="E5847" s="342" t="s">
        <v>9325</v>
      </c>
      <c r="F5847" s="342" t="s">
        <v>6568</v>
      </c>
      <c r="G5847" s="343">
        <v>65.790000000000006</v>
      </c>
      <c r="H5847" s="342" t="s">
        <v>6594</v>
      </c>
      <c r="I5847" s="342" t="s">
        <v>6575</v>
      </c>
      <c r="J5847" s="342" t="s">
        <v>6755</v>
      </c>
      <c r="K5847" s="581" t="s">
        <v>6944</v>
      </c>
      <c r="L5847" s="344" t="s">
        <v>4090</v>
      </c>
      <c r="N5847" s="344" t="s">
        <v>4090</v>
      </c>
      <c r="O5847" s="341" t="s">
        <v>6752</v>
      </c>
    </row>
    <row r="5848" spans="1:15" x14ac:dyDescent="0.2">
      <c r="A5848" s="341" t="s">
        <v>9257</v>
      </c>
      <c r="B5848" s="341" t="s">
        <v>9282</v>
      </c>
      <c r="C5848" s="342" t="s">
        <v>6876</v>
      </c>
      <c r="D5848" s="342" t="s">
        <v>6715</v>
      </c>
      <c r="E5848" s="342" t="s">
        <v>9320</v>
      </c>
      <c r="F5848" s="342" t="s">
        <v>6568</v>
      </c>
      <c r="G5848" s="343">
        <v>4.32</v>
      </c>
      <c r="H5848" s="342" t="s">
        <v>6594</v>
      </c>
      <c r="I5848" s="342" t="s">
        <v>6575</v>
      </c>
      <c r="J5848" s="342" t="s">
        <v>6755</v>
      </c>
      <c r="K5848" s="581" t="s">
        <v>6863</v>
      </c>
      <c r="L5848" s="344" t="s">
        <v>4090</v>
      </c>
      <c r="N5848" s="344" t="s">
        <v>4090</v>
      </c>
      <c r="O5848" s="341">
        <v>0</v>
      </c>
    </row>
    <row r="5849" spans="1:15" x14ac:dyDescent="0.2">
      <c r="A5849" s="341" t="s">
        <v>9257</v>
      </c>
      <c r="B5849" s="341" t="s">
        <v>9282</v>
      </c>
      <c r="C5849" s="342" t="s">
        <v>6881</v>
      </c>
      <c r="D5849" s="342" t="s">
        <v>6715</v>
      </c>
      <c r="E5849" s="342" t="s">
        <v>9319</v>
      </c>
      <c r="F5849" s="342" t="s">
        <v>6568</v>
      </c>
      <c r="G5849" s="343">
        <v>7.2</v>
      </c>
      <c r="H5849" s="342" t="s">
        <v>6594</v>
      </c>
      <c r="I5849" s="342" t="s">
        <v>6575</v>
      </c>
      <c r="J5849" s="342" t="s">
        <v>6755</v>
      </c>
      <c r="K5849" s="581" t="s">
        <v>7365</v>
      </c>
      <c r="L5849" s="344" t="s">
        <v>4090</v>
      </c>
      <c r="N5849" s="344" t="s">
        <v>4090</v>
      </c>
      <c r="O5849" s="341">
        <v>0</v>
      </c>
    </row>
    <row r="5850" spans="1:15" x14ac:dyDescent="0.2">
      <c r="A5850" s="341" t="s">
        <v>9257</v>
      </c>
      <c r="B5850" s="341" t="s">
        <v>9282</v>
      </c>
      <c r="C5850" s="342" t="s">
        <v>6714</v>
      </c>
      <c r="D5850" s="342" t="s">
        <v>6715</v>
      </c>
      <c r="E5850" s="342" t="s">
        <v>9322</v>
      </c>
      <c r="F5850" s="342" t="s">
        <v>6568</v>
      </c>
      <c r="G5850" s="343">
        <v>9.4500000000000011</v>
      </c>
      <c r="H5850" s="342" t="s">
        <v>6594</v>
      </c>
      <c r="I5850" s="342" t="s">
        <v>6575</v>
      </c>
      <c r="J5850" s="342" t="s">
        <v>6755</v>
      </c>
      <c r="K5850" s="581" t="s">
        <v>6948</v>
      </c>
      <c r="L5850" s="344" t="s">
        <v>4090</v>
      </c>
      <c r="N5850" s="344" t="s">
        <v>4090</v>
      </c>
      <c r="O5850" s="341">
        <v>0</v>
      </c>
    </row>
    <row r="5851" spans="1:15" x14ac:dyDescent="0.2">
      <c r="A5851" s="341" t="s">
        <v>9257</v>
      </c>
      <c r="B5851" s="341" t="s">
        <v>9282</v>
      </c>
      <c r="C5851" s="342" t="s">
        <v>8705</v>
      </c>
      <c r="D5851" s="342" t="s">
        <v>6715</v>
      </c>
      <c r="E5851" s="342" t="s">
        <v>9328</v>
      </c>
      <c r="F5851" s="342" t="s">
        <v>6568</v>
      </c>
      <c r="G5851" s="343">
        <v>4.1399999999999997</v>
      </c>
      <c r="H5851" s="342" t="s">
        <v>6594</v>
      </c>
      <c r="I5851" s="342" t="s">
        <v>6575</v>
      </c>
      <c r="J5851" s="342" t="s">
        <v>6755</v>
      </c>
      <c r="K5851" s="581" t="s">
        <v>6869</v>
      </c>
      <c r="L5851" s="344" t="s">
        <v>4090</v>
      </c>
      <c r="N5851" s="344" t="s">
        <v>4090</v>
      </c>
      <c r="O5851" s="341">
        <v>0</v>
      </c>
    </row>
    <row r="5852" spans="1:15" x14ac:dyDescent="0.2">
      <c r="A5852" s="341" t="s">
        <v>9257</v>
      </c>
      <c r="B5852" s="341" t="s">
        <v>9282</v>
      </c>
      <c r="C5852" s="342" t="s">
        <v>6879</v>
      </c>
      <c r="D5852" s="342" t="s">
        <v>6715</v>
      </c>
      <c r="E5852" s="342" t="s">
        <v>9321</v>
      </c>
      <c r="F5852" s="342" t="s">
        <v>6568</v>
      </c>
      <c r="G5852" s="343">
        <v>48.995000000000005</v>
      </c>
      <c r="H5852" s="342" t="s">
        <v>6594</v>
      </c>
      <c r="I5852" s="342" t="s">
        <v>6575</v>
      </c>
      <c r="J5852" s="342" t="s">
        <v>6755</v>
      </c>
      <c r="K5852" s="581" t="s">
        <v>7483</v>
      </c>
      <c r="L5852" s="344" t="s">
        <v>4090</v>
      </c>
      <c r="N5852" s="344" t="s">
        <v>4090</v>
      </c>
      <c r="O5852" s="341" t="s">
        <v>6752</v>
      </c>
    </row>
    <row r="5853" spans="1:15" x14ac:dyDescent="0.2">
      <c r="A5853" s="341" t="s">
        <v>9257</v>
      </c>
      <c r="B5853" s="341" t="s">
        <v>9282</v>
      </c>
      <c r="C5853" s="342" t="s">
        <v>6879</v>
      </c>
      <c r="D5853" s="342" t="s">
        <v>6715</v>
      </c>
      <c r="E5853" s="342" t="s">
        <v>9321</v>
      </c>
      <c r="F5853" s="342" t="s">
        <v>6568</v>
      </c>
      <c r="G5853" s="343">
        <v>10.8</v>
      </c>
      <c r="H5853" s="342" t="s">
        <v>6594</v>
      </c>
      <c r="I5853" s="342" t="s">
        <v>6575</v>
      </c>
      <c r="J5853" s="342" t="s">
        <v>6755</v>
      </c>
      <c r="K5853" s="581" t="s">
        <v>8857</v>
      </c>
      <c r="L5853" s="344" t="s">
        <v>4090</v>
      </c>
      <c r="N5853" s="344" t="s">
        <v>4090</v>
      </c>
      <c r="O5853" s="341">
        <v>0</v>
      </c>
    </row>
    <row r="5854" spans="1:15" x14ac:dyDescent="0.2">
      <c r="A5854" s="341" t="s">
        <v>9257</v>
      </c>
      <c r="B5854" s="341" t="s">
        <v>9282</v>
      </c>
      <c r="C5854" s="342" t="s">
        <v>8705</v>
      </c>
      <c r="D5854" s="342" t="s">
        <v>6715</v>
      </c>
      <c r="E5854" s="342" t="s">
        <v>9324</v>
      </c>
      <c r="F5854" s="342" t="s">
        <v>6568</v>
      </c>
      <c r="G5854" s="343">
        <v>8.2249999999999996</v>
      </c>
      <c r="H5854" s="342" t="s">
        <v>6594</v>
      </c>
      <c r="I5854" s="342" t="s">
        <v>6575</v>
      </c>
      <c r="J5854" s="342" t="s">
        <v>6755</v>
      </c>
      <c r="K5854" s="581" t="s">
        <v>8858</v>
      </c>
      <c r="L5854" s="344" t="s">
        <v>4090</v>
      </c>
      <c r="N5854" s="344" t="s">
        <v>4090</v>
      </c>
      <c r="O5854" s="341">
        <v>0</v>
      </c>
    </row>
    <row r="5855" spans="1:15" x14ac:dyDescent="0.2">
      <c r="A5855" s="341" t="s">
        <v>9257</v>
      </c>
      <c r="B5855" s="341" t="s">
        <v>9282</v>
      </c>
      <c r="C5855" s="342" t="s">
        <v>8705</v>
      </c>
      <c r="D5855" s="342" t="s">
        <v>6715</v>
      </c>
      <c r="E5855" s="342" t="s">
        <v>9323</v>
      </c>
      <c r="F5855" s="342" t="s">
        <v>6568</v>
      </c>
      <c r="G5855" s="343">
        <v>30</v>
      </c>
      <c r="H5855" s="342" t="s">
        <v>6594</v>
      </c>
      <c r="I5855" s="342" t="s">
        <v>6575</v>
      </c>
      <c r="J5855" s="342" t="s">
        <v>6755</v>
      </c>
      <c r="K5855" s="581" t="s">
        <v>7573</v>
      </c>
      <c r="L5855" s="344" t="s">
        <v>4090</v>
      </c>
      <c r="N5855" s="344" t="s">
        <v>4090</v>
      </c>
      <c r="O5855" s="341">
        <v>0</v>
      </c>
    </row>
    <row r="5856" spans="1:15" x14ac:dyDescent="0.2">
      <c r="A5856" s="341" t="s">
        <v>9257</v>
      </c>
      <c r="B5856" s="341" t="s">
        <v>9282</v>
      </c>
      <c r="C5856" s="342" t="s">
        <v>6714</v>
      </c>
      <c r="D5856" s="342" t="s">
        <v>6715</v>
      </c>
      <c r="E5856" s="342" t="s">
        <v>9325</v>
      </c>
      <c r="F5856" s="342" t="s">
        <v>6568</v>
      </c>
      <c r="G5856" s="343">
        <v>75.600000000000009</v>
      </c>
      <c r="H5856" s="342" t="s">
        <v>6594</v>
      </c>
      <c r="I5856" s="342" t="s">
        <v>6575</v>
      </c>
      <c r="J5856" s="342" t="s">
        <v>6755</v>
      </c>
      <c r="K5856" s="581" t="s">
        <v>8269</v>
      </c>
      <c r="L5856" s="344" t="s">
        <v>4090</v>
      </c>
      <c r="N5856" s="344" t="s">
        <v>4090</v>
      </c>
      <c r="O5856" s="341" t="s">
        <v>6752</v>
      </c>
    </row>
    <row r="5857" spans="1:15" x14ac:dyDescent="0.2">
      <c r="A5857" s="341" t="s">
        <v>9257</v>
      </c>
      <c r="B5857" s="341" t="s">
        <v>9282</v>
      </c>
      <c r="C5857" s="342" t="s">
        <v>6714</v>
      </c>
      <c r="D5857" s="342" t="s">
        <v>6715</v>
      </c>
      <c r="E5857" s="342" t="s">
        <v>9255</v>
      </c>
      <c r="F5857" s="342" t="s">
        <v>6568</v>
      </c>
      <c r="G5857" s="343">
        <v>6.66</v>
      </c>
      <c r="H5857" s="342" t="s">
        <v>6594</v>
      </c>
      <c r="I5857" s="342" t="s">
        <v>6575</v>
      </c>
      <c r="J5857" s="342" t="s">
        <v>6755</v>
      </c>
      <c r="K5857" s="581" t="s">
        <v>7573</v>
      </c>
      <c r="L5857" s="344" t="s">
        <v>4090</v>
      </c>
      <c r="N5857" s="344" t="s">
        <v>4090</v>
      </c>
      <c r="O5857" s="341">
        <v>0</v>
      </c>
    </row>
    <row r="5858" spans="1:15" x14ac:dyDescent="0.2">
      <c r="A5858" s="341" t="s">
        <v>9257</v>
      </c>
      <c r="B5858" s="341" t="s">
        <v>9282</v>
      </c>
      <c r="C5858" s="342" t="s">
        <v>6876</v>
      </c>
      <c r="D5858" s="342" t="s">
        <v>6715</v>
      </c>
      <c r="E5858" s="342" t="s">
        <v>9321</v>
      </c>
      <c r="F5858" s="342" t="s">
        <v>6568</v>
      </c>
      <c r="G5858" s="343">
        <v>14.040000000000001</v>
      </c>
      <c r="H5858" s="342" t="s">
        <v>6594</v>
      </c>
      <c r="I5858" s="342" t="s">
        <v>6575</v>
      </c>
      <c r="J5858" s="342" t="s">
        <v>6755</v>
      </c>
      <c r="K5858" s="581" t="s">
        <v>7380</v>
      </c>
      <c r="L5858" s="344" t="s">
        <v>4090</v>
      </c>
      <c r="N5858" s="344" t="s">
        <v>4090</v>
      </c>
      <c r="O5858" s="341">
        <v>0</v>
      </c>
    </row>
    <row r="5859" spans="1:15" x14ac:dyDescent="0.2">
      <c r="A5859" s="341" t="s">
        <v>9257</v>
      </c>
      <c r="B5859" s="341" t="s">
        <v>9282</v>
      </c>
      <c r="C5859" s="342" t="s">
        <v>6879</v>
      </c>
      <c r="D5859" s="342" t="s">
        <v>6715</v>
      </c>
      <c r="E5859" s="342" t="s">
        <v>9320</v>
      </c>
      <c r="F5859" s="342" t="s">
        <v>6568</v>
      </c>
      <c r="G5859" s="343">
        <v>69.7</v>
      </c>
      <c r="H5859" s="342" t="s">
        <v>6594</v>
      </c>
      <c r="I5859" s="342" t="s">
        <v>6575</v>
      </c>
      <c r="J5859" s="342" t="s">
        <v>6755</v>
      </c>
      <c r="K5859" s="581" t="s">
        <v>8269</v>
      </c>
      <c r="L5859" s="344" t="s">
        <v>4090</v>
      </c>
      <c r="N5859" s="344" t="s">
        <v>4090</v>
      </c>
      <c r="O5859" s="341" t="s">
        <v>6752</v>
      </c>
    </row>
    <row r="5860" spans="1:15" x14ac:dyDescent="0.2">
      <c r="A5860" s="341" t="s">
        <v>9257</v>
      </c>
      <c r="B5860" s="341" t="s">
        <v>9282</v>
      </c>
      <c r="C5860" s="342" t="s">
        <v>6876</v>
      </c>
      <c r="D5860" s="342" t="s">
        <v>6715</v>
      </c>
      <c r="E5860" s="342" t="s">
        <v>9333</v>
      </c>
      <c r="F5860" s="342" t="s">
        <v>6568</v>
      </c>
      <c r="G5860" s="343">
        <v>4.32</v>
      </c>
      <c r="H5860" s="342" t="s">
        <v>6594</v>
      </c>
      <c r="I5860" s="342" t="s">
        <v>6575</v>
      </c>
      <c r="J5860" s="342" t="s">
        <v>6755</v>
      </c>
      <c r="K5860" s="581" t="s">
        <v>7154</v>
      </c>
      <c r="L5860" s="344" t="s">
        <v>4090</v>
      </c>
      <c r="N5860" s="344" t="s">
        <v>4090</v>
      </c>
      <c r="O5860" s="341">
        <v>0</v>
      </c>
    </row>
    <row r="5861" spans="1:15" x14ac:dyDescent="0.2">
      <c r="A5861" s="341" t="s">
        <v>9257</v>
      </c>
      <c r="B5861" s="341" t="s">
        <v>9282</v>
      </c>
      <c r="C5861" s="342" t="s">
        <v>6876</v>
      </c>
      <c r="D5861" s="342" t="s">
        <v>6715</v>
      </c>
      <c r="E5861" s="342" t="s">
        <v>9333</v>
      </c>
      <c r="F5861" s="342" t="s">
        <v>6568</v>
      </c>
      <c r="G5861" s="343">
        <v>6.48</v>
      </c>
      <c r="H5861" s="342" t="s">
        <v>6594</v>
      </c>
      <c r="I5861" s="342" t="s">
        <v>6575</v>
      </c>
      <c r="J5861" s="342" t="s">
        <v>6755</v>
      </c>
      <c r="K5861" s="581" t="s">
        <v>7380</v>
      </c>
      <c r="L5861" s="344" t="s">
        <v>4090</v>
      </c>
      <c r="N5861" s="344" t="s">
        <v>4090</v>
      </c>
      <c r="O5861" s="341">
        <v>0</v>
      </c>
    </row>
    <row r="5862" spans="1:15" x14ac:dyDescent="0.2">
      <c r="A5862" s="341" t="s">
        <v>9257</v>
      </c>
      <c r="B5862" s="341" t="s">
        <v>9282</v>
      </c>
      <c r="C5862" s="342" t="s">
        <v>6881</v>
      </c>
      <c r="D5862" s="342" t="s">
        <v>6715</v>
      </c>
      <c r="E5862" s="342" t="s">
        <v>9334</v>
      </c>
      <c r="F5862" s="342" t="s">
        <v>6568</v>
      </c>
      <c r="G5862" s="343">
        <v>2.7</v>
      </c>
      <c r="H5862" s="342" t="s">
        <v>6594</v>
      </c>
      <c r="I5862" s="342" t="s">
        <v>6575</v>
      </c>
      <c r="J5862" s="342" t="s">
        <v>6755</v>
      </c>
      <c r="K5862" s="581" t="s">
        <v>7544</v>
      </c>
      <c r="L5862" s="344" t="s">
        <v>4090</v>
      </c>
      <c r="N5862" s="344" t="s">
        <v>4090</v>
      </c>
      <c r="O5862" s="341">
        <v>0</v>
      </c>
    </row>
    <row r="5863" spans="1:15" x14ac:dyDescent="0.2">
      <c r="A5863" s="341" t="s">
        <v>9257</v>
      </c>
      <c r="B5863" s="341" t="s">
        <v>9282</v>
      </c>
      <c r="C5863" s="342" t="s">
        <v>6714</v>
      </c>
      <c r="D5863" s="342" t="s">
        <v>6715</v>
      </c>
      <c r="E5863" s="342" t="s">
        <v>9321</v>
      </c>
      <c r="F5863" s="342" t="s">
        <v>6568</v>
      </c>
      <c r="G5863" s="343">
        <v>8.4600000000000009</v>
      </c>
      <c r="H5863" s="342" t="s">
        <v>6594</v>
      </c>
      <c r="I5863" s="342" t="s">
        <v>6575</v>
      </c>
      <c r="J5863" s="342" t="s">
        <v>6755</v>
      </c>
      <c r="K5863" s="581" t="s">
        <v>7389</v>
      </c>
      <c r="L5863" s="344" t="s">
        <v>4090</v>
      </c>
      <c r="N5863" s="344" t="s">
        <v>4090</v>
      </c>
      <c r="O5863" s="341">
        <v>0</v>
      </c>
    </row>
    <row r="5864" spans="1:15" x14ac:dyDescent="0.2">
      <c r="A5864" s="341" t="s">
        <v>9257</v>
      </c>
      <c r="B5864" s="341" t="s">
        <v>9282</v>
      </c>
      <c r="C5864" s="342" t="s">
        <v>6879</v>
      </c>
      <c r="D5864" s="342" t="s">
        <v>6715</v>
      </c>
      <c r="E5864" s="342" t="s">
        <v>9322</v>
      </c>
      <c r="F5864" s="342" t="s">
        <v>6568</v>
      </c>
      <c r="G5864" s="343">
        <v>29.88</v>
      </c>
      <c r="H5864" s="342" t="s">
        <v>6594</v>
      </c>
      <c r="I5864" s="342" t="s">
        <v>6575</v>
      </c>
      <c r="J5864" s="342" t="s">
        <v>6755</v>
      </c>
      <c r="K5864" s="581" t="s">
        <v>7389</v>
      </c>
      <c r="L5864" s="344" t="s">
        <v>4090</v>
      </c>
      <c r="N5864" s="344" t="s">
        <v>4090</v>
      </c>
      <c r="O5864" s="341">
        <v>0</v>
      </c>
    </row>
    <row r="5865" spans="1:15" x14ac:dyDescent="0.2">
      <c r="A5865" s="341" t="s">
        <v>9257</v>
      </c>
      <c r="B5865" s="341" t="s">
        <v>9282</v>
      </c>
      <c r="C5865" s="342" t="s">
        <v>6714</v>
      </c>
      <c r="D5865" s="342" t="s">
        <v>6715</v>
      </c>
      <c r="E5865" s="342" t="s">
        <v>9325</v>
      </c>
      <c r="F5865" s="342" t="s">
        <v>6568</v>
      </c>
      <c r="G5865" s="343">
        <v>3.96</v>
      </c>
      <c r="H5865" s="342" t="s">
        <v>6594</v>
      </c>
      <c r="I5865" s="342" t="s">
        <v>6575</v>
      </c>
      <c r="J5865" s="342" t="s">
        <v>6755</v>
      </c>
      <c r="K5865" s="581" t="s">
        <v>7575</v>
      </c>
      <c r="L5865" s="344" t="s">
        <v>4090</v>
      </c>
      <c r="N5865" s="344" t="s">
        <v>4090</v>
      </c>
      <c r="O5865" s="341">
        <v>0</v>
      </c>
    </row>
    <row r="5866" spans="1:15" x14ac:dyDescent="0.2">
      <c r="A5866" s="341" t="s">
        <v>9257</v>
      </c>
      <c r="B5866" s="341" t="s">
        <v>9282</v>
      </c>
      <c r="C5866" s="342" t="s">
        <v>8705</v>
      </c>
      <c r="D5866" s="342" t="s">
        <v>6715</v>
      </c>
      <c r="E5866" s="342" t="s">
        <v>9324</v>
      </c>
      <c r="F5866" s="342" t="s">
        <v>6568</v>
      </c>
      <c r="G5866" s="343">
        <v>30.8</v>
      </c>
      <c r="H5866" s="342" t="s">
        <v>6594</v>
      </c>
      <c r="I5866" s="342" t="s">
        <v>6575</v>
      </c>
      <c r="J5866" s="342" t="s">
        <v>6755</v>
      </c>
      <c r="K5866" s="581" t="s">
        <v>8418</v>
      </c>
      <c r="L5866" s="344" t="s">
        <v>4090</v>
      </c>
      <c r="N5866" s="344" t="s">
        <v>4090</v>
      </c>
      <c r="O5866" s="341" t="s">
        <v>6752</v>
      </c>
    </row>
    <row r="5867" spans="1:15" x14ac:dyDescent="0.2">
      <c r="A5867" s="341" t="s">
        <v>9257</v>
      </c>
      <c r="B5867" s="341" t="s">
        <v>9282</v>
      </c>
      <c r="C5867" s="342" t="s">
        <v>6881</v>
      </c>
      <c r="D5867" s="342" t="s">
        <v>6715</v>
      </c>
      <c r="E5867" s="342" t="s">
        <v>9325</v>
      </c>
      <c r="F5867" s="342" t="s">
        <v>6568</v>
      </c>
      <c r="G5867" s="343">
        <v>7.2</v>
      </c>
      <c r="H5867" s="342" t="s">
        <v>6594</v>
      </c>
      <c r="I5867" s="342" t="s">
        <v>6575</v>
      </c>
      <c r="J5867" s="342" t="s">
        <v>6755</v>
      </c>
      <c r="K5867" s="581" t="s">
        <v>6804</v>
      </c>
      <c r="L5867" s="344" t="s">
        <v>4090</v>
      </c>
      <c r="N5867" s="344" t="s">
        <v>4090</v>
      </c>
      <c r="O5867" s="341">
        <v>0</v>
      </c>
    </row>
    <row r="5868" spans="1:15" x14ac:dyDescent="0.2">
      <c r="A5868" s="341" t="s">
        <v>9257</v>
      </c>
      <c r="B5868" s="341" t="s">
        <v>9282</v>
      </c>
      <c r="C5868" s="342" t="s">
        <v>6714</v>
      </c>
      <c r="D5868" s="342" t="s">
        <v>6715</v>
      </c>
      <c r="E5868" s="342" t="s">
        <v>9319</v>
      </c>
      <c r="F5868" s="342" t="s">
        <v>6568</v>
      </c>
      <c r="G5868" s="343">
        <v>28.2</v>
      </c>
      <c r="H5868" s="342" t="s">
        <v>6594</v>
      </c>
      <c r="I5868" s="342" t="s">
        <v>6575</v>
      </c>
      <c r="J5868" s="342" t="s">
        <v>6755</v>
      </c>
      <c r="K5868" s="581" t="s">
        <v>8313</v>
      </c>
      <c r="L5868" s="344" t="s">
        <v>4090</v>
      </c>
      <c r="N5868" s="344" t="s">
        <v>4090</v>
      </c>
      <c r="O5868" s="341">
        <v>0</v>
      </c>
    </row>
    <row r="5869" spans="1:15" x14ac:dyDescent="0.2">
      <c r="A5869" s="341" t="s">
        <v>9257</v>
      </c>
      <c r="B5869" s="341" t="s">
        <v>9282</v>
      </c>
      <c r="C5869" s="342" t="s">
        <v>6581</v>
      </c>
      <c r="D5869" s="342" t="s">
        <v>6848</v>
      </c>
      <c r="E5869" s="342" t="s">
        <v>9334</v>
      </c>
      <c r="F5869" s="342" t="s">
        <v>6568</v>
      </c>
      <c r="G5869" s="343">
        <v>12</v>
      </c>
      <c r="H5869" s="342" t="s">
        <v>6594</v>
      </c>
      <c r="I5869" s="342" t="s">
        <v>6575</v>
      </c>
      <c r="J5869" s="342" t="s">
        <v>6755</v>
      </c>
      <c r="K5869" s="581" t="s">
        <v>8313</v>
      </c>
      <c r="L5869" s="344" t="s">
        <v>4090</v>
      </c>
      <c r="N5869" s="344" t="s">
        <v>4090</v>
      </c>
      <c r="O5869" s="341">
        <v>0</v>
      </c>
    </row>
    <row r="5870" spans="1:15" x14ac:dyDescent="0.2">
      <c r="A5870" s="341" t="s">
        <v>9257</v>
      </c>
      <c r="B5870" s="341" t="s">
        <v>9282</v>
      </c>
      <c r="C5870" s="342" t="s">
        <v>8705</v>
      </c>
      <c r="D5870" s="342" t="s">
        <v>6715</v>
      </c>
      <c r="E5870" s="342" t="s">
        <v>9320</v>
      </c>
      <c r="F5870" s="342" t="s">
        <v>6568</v>
      </c>
      <c r="G5870" s="343">
        <v>4.05</v>
      </c>
      <c r="H5870" s="342" t="s">
        <v>6594</v>
      </c>
      <c r="I5870" s="342" t="s">
        <v>6575</v>
      </c>
      <c r="J5870" s="342" t="s">
        <v>6755</v>
      </c>
      <c r="K5870" s="581" t="s">
        <v>7990</v>
      </c>
      <c r="L5870" s="344" t="s">
        <v>4090</v>
      </c>
      <c r="N5870" s="344" t="s">
        <v>4090</v>
      </c>
      <c r="O5870" s="341">
        <v>0</v>
      </c>
    </row>
    <row r="5871" spans="1:15" x14ac:dyDescent="0.2">
      <c r="A5871" s="341" t="s">
        <v>9257</v>
      </c>
      <c r="B5871" s="341" t="s">
        <v>9282</v>
      </c>
      <c r="C5871" s="342" t="s">
        <v>6881</v>
      </c>
      <c r="D5871" s="342" t="s">
        <v>6715</v>
      </c>
      <c r="E5871" s="342" t="s">
        <v>9321</v>
      </c>
      <c r="F5871" s="342" t="s">
        <v>6568</v>
      </c>
      <c r="G5871" s="343">
        <v>7.98</v>
      </c>
      <c r="H5871" s="342" t="s">
        <v>6594</v>
      </c>
      <c r="I5871" s="342" t="s">
        <v>6575</v>
      </c>
      <c r="J5871" s="342" t="s">
        <v>6755</v>
      </c>
      <c r="K5871" s="581" t="s">
        <v>7005</v>
      </c>
      <c r="L5871" s="344" t="s">
        <v>4090</v>
      </c>
      <c r="N5871" s="344" t="s">
        <v>4090</v>
      </c>
      <c r="O5871" s="341">
        <v>0</v>
      </c>
    </row>
    <row r="5872" spans="1:15" x14ac:dyDescent="0.2">
      <c r="A5872" s="341" t="s">
        <v>9257</v>
      </c>
      <c r="B5872" s="341" t="s">
        <v>9282</v>
      </c>
      <c r="C5872" s="342" t="s">
        <v>6714</v>
      </c>
      <c r="D5872" s="342" t="s">
        <v>6715</v>
      </c>
      <c r="E5872" s="342" t="s">
        <v>9321</v>
      </c>
      <c r="F5872" s="342" t="s">
        <v>6568</v>
      </c>
      <c r="G5872" s="343">
        <v>19.080000000000002</v>
      </c>
      <c r="H5872" s="342" t="s">
        <v>6594</v>
      </c>
      <c r="I5872" s="342" t="s">
        <v>6575</v>
      </c>
      <c r="J5872" s="342" t="s">
        <v>6755</v>
      </c>
      <c r="K5872" s="581" t="s">
        <v>7394</v>
      </c>
      <c r="L5872" s="344" t="s">
        <v>4090</v>
      </c>
      <c r="N5872" s="344" t="s">
        <v>4090</v>
      </c>
      <c r="O5872" s="341">
        <v>0</v>
      </c>
    </row>
    <row r="5873" spans="1:15" x14ac:dyDescent="0.2">
      <c r="A5873" s="341" t="s">
        <v>9257</v>
      </c>
      <c r="B5873" s="341" t="s">
        <v>9282</v>
      </c>
      <c r="C5873" s="342" t="s">
        <v>6714</v>
      </c>
      <c r="D5873" s="342" t="s">
        <v>6715</v>
      </c>
      <c r="E5873" s="342" t="s">
        <v>9337</v>
      </c>
      <c r="F5873" s="342" t="s">
        <v>6568</v>
      </c>
      <c r="G5873" s="343">
        <v>26.64</v>
      </c>
      <c r="H5873" s="342" t="s">
        <v>6594</v>
      </c>
      <c r="I5873" s="342" t="s">
        <v>6575</v>
      </c>
      <c r="J5873" s="342" t="s">
        <v>6755</v>
      </c>
      <c r="K5873" s="581" t="s">
        <v>6786</v>
      </c>
      <c r="L5873" s="344" t="s">
        <v>4090</v>
      </c>
      <c r="N5873" s="344" t="s">
        <v>4090</v>
      </c>
      <c r="O5873" s="341">
        <v>0</v>
      </c>
    </row>
    <row r="5874" spans="1:15" x14ac:dyDescent="0.2">
      <c r="A5874" s="341" t="s">
        <v>9257</v>
      </c>
      <c r="B5874" s="341" t="s">
        <v>9282</v>
      </c>
      <c r="C5874" s="342" t="s">
        <v>6714</v>
      </c>
      <c r="D5874" s="342" t="s">
        <v>6715</v>
      </c>
      <c r="E5874" s="342" t="s">
        <v>9319</v>
      </c>
      <c r="F5874" s="342" t="s">
        <v>6568</v>
      </c>
      <c r="G5874" s="343">
        <v>8.65</v>
      </c>
      <c r="H5874" s="342" t="s">
        <v>6594</v>
      </c>
      <c r="I5874" s="342" t="s">
        <v>6575</v>
      </c>
      <c r="J5874" s="342" t="s">
        <v>6755</v>
      </c>
      <c r="K5874" s="581" t="s">
        <v>7393</v>
      </c>
      <c r="L5874" s="344" t="s">
        <v>4090</v>
      </c>
      <c r="N5874" s="344" t="s">
        <v>4090</v>
      </c>
      <c r="O5874" s="341">
        <v>0</v>
      </c>
    </row>
    <row r="5875" spans="1:15" x14ac:dyDescent="0.2">
      <c r="A5875" s="341" t="s">
        <v>9257</v>
      </c>
      <c r="B5875" s="341" t="s">
        <v>9282</v>
      </c>
      <c r="C5875" s="342" t="s">
        <v>6881</v>
      </c>
      <c r="D5875" s="342" t="s">
        <v>6715</v>
      </c>
      <c r="E5875" s="342" t="s">
        <v>9331</v>
      </c>
      <c r="F5875" s="342" t="s">
        <v>6568</v>
      </c>
      <c r="G5875" s="343">
        <v>30.6</v>
      </c>
      <c r="H5875" s="342" t="s">
        <v>6594</v>
      </c>
      <c r="I5875" s="342" t="s">
        <v>6575</v>
      </c>
      <c r="J5875" s="342" t="s">
        <v>6755</v>
      </c>
      <c r="K5875" s="581" t="s">
        <v>7576</v>
      </c>
      <c r="L5875" s="344" t="s">
        <v>4090</v>
      </c>
      <c r="N5875" s="344" t="s">
        <v>4090</v>
      </c>
      <c r="O5875" s="341" t="s">
        <v>6752</v>
      </c>
    </row>
    <row r="5876" spans="1:15" x14ac:dyDescent="0.2">
      <c r="A5876" s="341" t="s">
        <v>9257</v>
      </c>
      <c r="B5876" s="341" t="s">
        <v>9282</v>
      </c>
      <c r="C5876" s="342" t="s">
        <v>6881</v>
      </c>
      <c r="D5876" s="342" t="s">
        <v>6715</v>
      </c>
      <c r="E5876" s="342" t="s">
        <v>9331</v>
      </c>
      <c r="F5876" s="342" t="s">
        <v>6568</v>
      </c>
      <c r="G5876" s="343">
        <v>17.010000000000002</v>
      </c>
      <c r="H5876" s="342" t="s">
        <v>6594</v>
      </c>
      <c r="I5876" s="342" t="s">
        <v>6575</v>
      </c>
      <c r="J5876" s="342" t="s">
        <v>6755</v>
      </c>
      <c r="K5876" s="581" t="s">
        <v>6768</v>
      </c>
      <c r="L5876" s="344" t="s">
        <v>4090</v>
      </c>
      <c r="N5876" s="344" t="s">
        <v>4090</v>
      </c>
      <c r="O5876" s="341" t="s">
        <v>6752</v>
      </c>
    </row>
    <row r="5877" spans="1:15" x14ac:dyDescent="0.2">
      <c r="A5877" s="341" t="s">
        <v>9257</v>
      </c>
      <c r="B5877" s="341" t="s">
        <v>9282</v>
      </c>
      <c r="C5877" s="342" t="s">
        <v>6876</v>
      </c>
      <c r="D5877" s="342" t="s">
        <v>6715</v>
      </c>
      <c r="E5877" s="342" t="s">
        <v>9337</v>
      </c>
      <c r="F5877" s="342" t="s">
        <v>6568</v>
      </c>
      <c r="G5877" s="343">
        <v>4.4400000000000004</v>
      </c>
      <c r="H5877" s="342" t="s">
        <v>6594</v>
      </c>
      <c r="I5877" s="342" t="s">
        <v>6575</v>
      </c>
      <c r="J5877" s="342" t="s">
        <v>6755</v>
      </c>
      <c r="K5877" s="581" t="s">
        <v>6653</v>
      </c>
      <c r="L5877" s="344" t="s">
        <v>4090</v>
      </c>
      <c r="N5877" s="344" t="s">
        <v>4090</v>
      </c>
      <c r="O5877" s="341">
        <v>0</v>
      </c>
    </row>
    <row r="5878" spans="1:15" x14ac:dyDescent="0.2">
      <c r="A5878" s="341" t="s">
        <v>9257</v>
      </c>
      <c r="B5878" s="341" t="s">
        <v>9282</v>
      </c>
      <c r="C5878" s="342" t="s">
        <v>6881</v>
      </c>
      <c r="D5878" s="342" t="s">
        <v>6715</v>
      </c>
      <c r="E5878" s="342" t="s">
        <v>9325</v>
      </c>
      <c r="F5878" s="342" t="s">
        <v>6568</v>
      </c>
      <c r="G5878" s="343">
        <v>8.8800000000000008</v>
      </c>
      <c r="H5878" s="342" t="s">
        <v>6594</v>
      </c>
      <c r="I5878" s="342" t="s">
        <v>6575</v>
      </c>
      <c r="J5878" s="342" t="s">
        <v>6755</v>
      </c>
      <c r="K5878" s="581" t="s">
        <v>8859</v>
      </c>
      <c r="L5878" s="344" t="s">
        <v>4090</v>
      </c>
      <c r="N5878" s="344" t="s">
        <v>4090</v>
      </c>
      <c r="O5878" s="341">
        <v>0</v>
      </c>
    </row>
    <row r="5879" spans="1:15" x14ac:dyDescent="0.2">
      <c r="A5879" s="341" t="s">
        <v>9257</v>
      </c>
      <c r="B5879" s="341" t="s">
        <v>9282</v>
      </c>
      <c r="C5879" s="342" t="s">
        <v>6876</v>
      </c>
      <c r="D5879" s="342" t="s">
        <v>6715</v>
      </c>
      <c r="E5879" s="342" t="s">
        <v>9325</v>
      </c>
      <c r="F5879" s="342" t="s">
        <v>6568</v>
      </c>
      <c r="G5879" s="343">
        <v>7.92</v>
      </c>
      <c r="H5879" s="342" t="s">
        <v>6594</v>
      </c>
      <c r="I5879" s="342" t="s">
        <v>6575</v>
      </c>
      <c r="J5879" s="342" t="s">
        <v>6755</v>
      </c>
      <c r="K5879" s="581" t="s">
        <v>6773</v>
      </c>
      <c r="L5879" s="344" t="s">
        <v>4090</v>
      </c>
      <c r="N5879" s="344" t="s">
        <v>4090</v>
      </c>
      <c r="O5879" s="341">
        <v>0</v>
      </c>
    </row>
    <row r="5880" spans="1:15" x14ac:dyDescent="0.2">
      <c r="A5880" s="341" t="s">
        <v>9257</v>
      </c>
      <c r="B5880" s="341" t="s">
        <v>9282</v>
      </c>
      <c r="C5880" s="342" t="s">
        <v>8705</v>
      </c>
      <c r="D5880" s="342" t="s">
        <v>6715</v>
      </c>
      <c r="E5880" s="342" t="s">
        <v>9334</v>
      </c>
      <c r="F5880" s="342" t="s">
        <v>6568</v>
      </c>
      <c r="G5880" s="343">
        <v>30.2</v>
      </c>
      <c r="H5880" s="342" t="s">
        <v>6594</v>
      </c>
      <c r="I5880" s="342" t="s">
        <v>6575</v>
      </c>
      <c r="J5880" s="342" t="s">
        <v>6755</v>
      </c>
      <c r="K5880" s="581" t="s">
        <v>7178</v>
      </c>
      <c r="L5880" s="344" t="s">
        <v>4090</v>
      </c>
      <c r="N5880" s="344" t="s">
        <v>4090</v>
      </c>
      <c r="O5880" s="341" t="s">
        <v>6752</v>
      </c>
    </row>
    <row r="5881" spans="1:15" x14ac:dyDescent="0.2">
      <c r="A5881" s="341" t="s">
        <v>9257</v>
      </c>
      <c r="B5881" s="341" t="s">
        <v>9282</v>
      </c>
      <c r="C5881" s="342" t="s">
        <v>6876</v>
      </c>
      <c r="D5881" s="342" t="s">
        <v>6715</v>
      </c>
      <c r="E5881" s="342" t="s">
        <v>9255</v>
      </c>
      <c r="F5881" s="342" t="s">
        <v>6568</v>
      </c>
      <c r="G5881" s="343">
        <v>33.25</v>
      </c>
      <c r="H5881" s="342" t="s">
        <v>6594</v>
      </c>
      <c r="I5881" s="342" t="s">
        <v>6575</v>
      </c>
      <c r="J5881" s="342" t="s">
        <v>6755</v>
      </c>
      <c r="K5881" s="581" t="s">
        <v>6771</v>
      </c>
      <c r="L5881" s="344" t="s">
        <v>4090</v>
      </c>
      <c r="N5881" s="344" t="s">
        <v>4090</v>
      </c>
      <c r="O5881" s="341" t="s">
        <v>6752</v>
      </c>
    </row>
    <row r="5882" spans="1:15" x14ac:dyDescent="0.2">
      <c r="A5882" s="341" t="s">
        <v>9257</v>
      </c>
      <c r="B5882" s="341" t="s">
        <v>9282</v>
      </c>
      <c r="C5882" s="342" t="s">
        <v>6881</v>
      </c>
      <c r="D5882" s="342" t="s">
        <v>6715</v>
      </c>
      <c r="E5882" s="342" t="s">
        <v>9329</v>
      </c>
      <c r="F5882" s="342" t="s">
        <v>6568</v>
      </c>
      <c r="G5882" s="343">
        <v>32.9</v>
      </c>
      <c r="H5882" s="342" t="s">
        <v>6594</v>
      </c>
      <c r="I5882" s="342" t="s">
        <v>6575</v>
      </c>
      <c r="J5882" s="342" t="s">
        <v>6755</v>
      </c>
      <c r="K5882" s="581" t="s">
        <v>7832</v>
      </c>
      <c r="L5882" s="344" t="s">
        <v>4090</v>
      </c>
      <c r="N5882" s="344" t="s">
        <v>4090</v>
      </c>
      <c r="O5882" s="341" t="s">
        <v>6752</v>
      </c>
    </row>
    <row r="5883" spans="1:15" x14ac:dyDescent="0.2">
      <c r="A5883" s="341" t="s">
        <v>9257</v>
      </c>
      <c r="B5883" s="341" t="s">
        <v>9273</v>
      </c>
      <c r="C5883" s="342" t="s">
        <v>6614</v>
      </c>
      <c r="D5883" s="342" t="s">
        <v>6615</v>
      </c>
      <c r="E5883" s="342" t="s">
        <v>9326</v>
      </c>
      <c r="F5883" s="342" t="s">
        <v>6568</v>
      </c>
      <c r="G5883" s="343">
        <v>9.8800000000000008</v>
      </c>
      <c r="H5883" s="342" t="s">
        <v>6594</v>
      </c>
      <c r="I5883" s="342" t="s">
        <v>6575</v>
      </c>
      <c r="J5883" s="342" t="s">
        <v>6755</v>
      </c>
      <c r="K5883" s="581" t="s">
        <v>7192</v>
      </c>
      <c r="L5883" s="344" t="s">
        <v>4090</v>
      </c>
      <c r="N5883" s="344" t="s">
        <v>4090</v>
      </c>
      <c r="O5883" s="341">
        <v>0</v>
      </c>
    </row>
    <row r="5884" spans="1:15" x14ac:dyDescent="0.2">
      <c r="A5884" s="341" t="s">
        <v>9257</v>
      </c>
      <c r="B5884" s="341" t="s">
        <v>9273</v>
      </c>
      <c r="C5884" s="342" t="s">
        <v>6614</v>
      </c>
      <c r="D5884" s="342" t="s">
        <v>6615</v>
      </c>
      <c r="E5884" s="342" t="s">
        <v>9334</v>
      </c>
      <c r="F5884" s="342" t="s">
        <v>6568</v>
      </c>
      <c r="G5884" s="343">
        <v>4.6000000000000005</v>
      </c>
      <c r="H5884" s="342" t="s">
        <v>6594</v>
      </c>
      <c r="I5884" s="342" t="s">
        <v>6575</v>
      </c>
      <c r="J5884" s="342" t="s">
        <v>6755</v>
      </c>
      <c r="K5884" s="581" t="s">
        <v>7906</v>
      </c>
      <c r="L5884" s="344" t="s">
        <v>4090</v>
      </c>
      <c r="N5884" s="344" t="s">
        <v>4090</v>
      </c>
      <c r="O5884" s="341" t="s">
        <v>6766</v>
      </c>
    </row>
    <row r="5885" spans="1:15" x14ac:dyDescent="0.2">
      <c r="A5885" s="341" t="s">
        <v>9257</v>
      </c>
      <c r="B5885" s="341" t="s">
        <v>9273</v>
      </c>
      <c r="C5885" s="342" t="s">
        <v>6614</v>
      </c>
      <c r="D5885" s="342" t="s">
        <v>6615</v>
      </c>
      <c r="E5885" s="342" t="s">
        <v>9326</v>
      </c>
      <c r="F5885" s="342" t="s">
        <v>6568</v>
      </c>
      <c r="G5885" s="343">
        <v>9.120000000000001</v>
      </c>
      <c r="H5885" s="342" t="s">
        <v>6594</v>
      </c>
      <c r="I5885" s="342" t="s">
        <v>6575</v>
      </c>
      <c r="J5885" s="342" t="s">
        <v>6755</v>
      </c>
      <c r="K5885" s="581" t="s">
        <v>7107</v>
      </c>
      <c r="L5885" s="344" t="s">
        <v>4090</v>
      </c>
      <c r="N5885" s="344" t="s">
        <v>4090</v>
      </c>
      <c r="O5885" s="341" t="s">
        <v>6752</v>
      </c>
    </row>
    <row r="5886" spans="1:15" x14ac:dyDescent="0.2">
      <c r="A5886" s="341" t="s">
        <v>9257</v>
      </c>
      <c r="B5886" s="341" t="s">
        <v>9273</v>
      </c>
      <c r="C5886" s="342" t="s">
        <v>6614</v>
      </c>
      <c r="D5886" s="342" t="s">
        <v>6615</v>
      </c>
      <c r="E5886" s="342" t="s">
        <v>9320</v>
      </c>
      <c r="F5886" s="342" t="s">
        <v>6568</v>
      </c>
      <c r="G5886" s="343">
        <v>7.2</v>
      </c>
      <c r="H5886" s="342" t="s">
        <v>6594</v>
      </c>
      <c r="I5886" s="342" t="s">
        <v>6575</v>
      </c>
      <c r="J5886" s="342" t="s">
        <v>6755</v>
      </c>
      <c r="K5886" s="581" t="s">
        <v>8813</v>
      </c>
      <c r="L5886" s="344" t="s">
        <v>4090</v>
      </c>
      <c r="N5886" s="344" t="s">
        <v>4090</v>
      </c>
      <c r="O5886" s="341" t="s">
        <v>6766</v>
      </c>
    </row>
    <row r="5887" spans="1:15" x14ac:dyDescent="0.2">
      <c r="A5887" s="341" t="s">
        <v>9257</v>
      </c>
      <c r="B5887" s="341" t="s">
        <v>9273</v>
      </c>
      <c r="C5887" s="342" t="s">
        <v>6614</v>
      </c>
      <c r="D5887" s="342" t="s">
        <v>6615</v>
      </c>
      <c r="E5887" s="342" t="s">
        <v>9324</v>
      </c>
      <c r="F5887" s="342" t="s">
        <v>6568</v>
      </c>
      <c r="G5887" s="343">
        <v>9</v>
      </c>
      <c r="H5887" s="342" t="s">
        <v>6594</v>
      </c>
      <c r="I5887" s="342" t="s">
        <v>6575</v>
      </c>
      <c r="J5887" s="342" t="s">
        <v>6755</v>
      </c>
      <c r="K5887" s="581" t="s">
        <v>7437</v>
      </c>
      <c r="L5887" s="344" t="s">
        <v>4090</v>
      </c>
      <c r="N5887" s="344" t="s">
        <v>4090</v>
      </c>
      <c r="O5887" s="341" t="s">
        <v>6766</v>
      </c>
    </row>
    <row r="5888" spans="1:15" x14ac:dyDescent="0.2">
      <c r="A5888" s="341" t="s">
        <v>9257</v>
      </c>
      <c r="B5888" s="341" t="s">
        <v>9273</v>
      </c>
      <c r="C5888" s="342" t="s">
        <v>6614</v>
      </c>
      <c r="D5888" s="342" t="s">
        <v>6615</v>
      </c>
      <c r="E5888" s="342" t="s">
        <v>9328</v>
      </c>
      <c r="F5888" s="342" t="s">
        <v>6568</v>
      </c>
      <c r="G5888" s="343">
        <v>3.12</v>
      </c>
      <c r="H5888" s="342" t="s">
        <v>6594</v>
      </c>
      <c r="I5888" s="342" t="s">
        <v>6575</v>
      </c>
      <c r="J5888" s="342" t="s">
        <v>6755</v>
      </c>
      <c r="K5888" s="581" t="s">
        <v>7440</v>
      </c>
      <c r="L5888" s="344" t="s">
        <v>4090</v>
      </c>
      <c r="N5888" s="344" t="s">
        <v>4090</v>
      </c>
      <c r="O5888" s="341" t="s">
        <v>6766</v>
      </c>
    </row>
    <row r="5889" spans="1:15" x14ac:dyDescent="0.2">
      <c r="A5889" s="341" t="s">
        <v>9257</v>
      </c>
      <c r="B5889" s="341" t="s">
        <v>9273</v>
      </c>
      <c r="C5889" s="342" t="s">
        <v>6614</v>
      </c>
      <c r="D5889" s="342" t="s">
        <v>6615</v>
      </c>
      <c r="E5889" s="342" t="s">
        <v>9334</v>
      </c>
      <c r="F5889" s="342" t="s">
        <v>6568</v>
      </c>
      <c r="G5889" s="343">
        <v>6</v>
      </c>
      <c r="H5889" s="342" t="s">
        <v>6594</v>
      </c>
      <c r="I5889" s="342" t="s">
        <v>6575</v>
      </c>
      <c r="J5889" s="342" t="s">
        <v>6755</v>
      </c>
      <c r="K5889" s="581" t="s">
        <v>7043</v>
      </c>
      <c r="L5889" s="344" t="s">
        <v>4090</v>
      </c>
      <c r="N5889" s="344" t="s">
        <v>4090</v>
      </c>
      <c r="O5889" s="341" t="s">
        <v>6752</v>
      </c>
    </row>
    <row r="5890" spans="1:15" x14ac:dyDescent="0.2">
      <c r="A5890" s="341" t="s">
        <v>9257</v>
      </c>
      <c r="B5890" s="341" t="s">
        <v>9273</v>
      </c>
      <c r="C5890" s="342" t="s">
        <v>6614</v>
      </c>
      <c r="D5890" s="342" t="s">
        <v>6615</v>
      </c>
      <c r="E5890" s="342" t="s">
        <v>9319</v>
      </c>
      <c r="F5890" s="342" t="s">
        <v>6568</v>
      </c>
      <c r="G5890" s="343">
        <v>5</v>
      </c>
      <c r="H5890" s="342" t="s">
        <v>6594</v>
      </c>
      <c r="I5890" s="342" t="s">
        <v>6575</v>
      </c>
      <c r="J5890" s="342" t="s">
        <v>6755</v>
      </c>
      <c r="K5890" s="581" t="s">
        <v>8507</v>
      </c>
      <c r="L5890" s="344" t="s">
        <v>4090</v>
      </c>
      <c r="N5890" s="344" t="s">
        <v>4090</v>
      </c>
      <c r="O5890" s="341" t="s">
        <v>6766</v>
      </c>
    </row>
    <row r="5891" spans="1:15" x14ac:dyDescent="0.2">
      <c r="A5891" s="341" t="s">
        <v>9257</v>
      </c>
      <c r="B5891" s="341" t="s">
        <v>9273</v>
      </c>
      <c r="C5891" s="342" t="s">
        <v>6614</v>
      </c>
      <c r="D5891" s="342" t="s">
        <v>6615</v>
      </c>
      <c r="E5891" s="342" t="s">
        <v>9323</v>
      </c>
      <c r="F5891" s="342" t="s">
        <v>6568</v>
      </c>
      <c r="G5891" s="343">
        <v>9.44</v>
      </c>
      <c r="H5891" s="342" t="s">
        <v>6594</v>
      </c>
      <c r="I5891" s="342" t="s">
        <v>6575</v>
      </c>
      <c r="J5891" s="342" t="s">
        <v>6755</v>
      </c>
      <c r="K5891" s="581" t="s">
        <v>8485</v>
      </c>
      <c r="L5891" s="344" t="s">
        <v>4090</v>
      </c>
      <c r="N5891" s="344" t="s">
        <v>4090</v>
      </c>
      <c r="O5891" s="341" t="s">
        <v>6752</v>
      </c>
    </row>
    <row r="5892" spans="1:15" x14ac:dyDescent="0.2">
      <c r="A5892" s="341" t="s">
        <v>9257</v>
      </c>
      <c r="B5892" s="341" t="s">
        <v>9273</v>
      </c>
      <c r="C5892" s="342" t="s">
        <v>6614</v>
      </c>
      <c r="D5892" s="342" t="s">
        <v>6615</v>
      </c>
      <c r="E5892" s="342" t="s">
        <v>9320</v>
      </c>
      <c r="F5892" s="342" t="s">
        <v>6568</v>
      </c>
      <c r="G5892" s="343">
        <v>7.91</v>
      </c>
      <c r="H5892" s="342" t="s">
        <v>6594</v>
      </c>
      <c r="I5892" s="342" t="s">
        <v>6575</v>
      </c>
      <c r="J5892" s="342" t="s">
        <v>6755</v>
      </c>
      <c r="K5892" s="581" t="s">
        <v>8098</v>
      </c>
      <c r="L5892" s="344" t="s">
        <v>4090</v>
      </c>
      <c r="N5892" s="344" t="s">
        <v>4090</v>
      </c>
      <c r="O5892" s="341" t="s">
        <v>6752</v>
      </c>
    </row>
    <row r="5893" spans="1:15" x14ac:dyDescent="0.2">
      <c r="A5893" s="341" t="s">
        <v>9257</v>
      </c>
      <c r="B5893" s="341" t="s">
        <v>9273</v>
      </c>
      <c r="C5893" s="342" t="s">
        <v>6614</v>
      </c>
      <c r="D5893" s="342" t="s">
        <v>6615</v>
      </c>
      <c r="E5893" s="342" t="s">
        <v>9326</v>
      </c>
      <c r="F5893" s="342" t="s">
        <v>6568</v>
      </c>
      <c r="G5893" s="343">
        <v>7.7550000000000008</v>
      </c>
      <c r="H5893" s="342" t="s">
        <v>6594</v>
      </c>
      <c r="I5893" s="342" t="s">
        <v>6575</v>
      </c>
      <c r="J5893" s="342" t="s">
        <v>6755</v>
      </c>
      <c r="K5893" s="581" t="s">
        <v>7157</v>
      </c>
      <c r="L5893" s="344" t="s">
        <v>4090</v>
      </c>
      <c r="N5893" s="344" t="s">
        <v>4090</v>
      </c>
      <c r="O5893" s="341" t="s">
        <v>6752</v>
      </c>
    </row>
    <row r="5894" spans="1:15" x14ac:dyDescent="0.2">
      <c r="A5894" s="341" t="s">
        <v>9257</v>
      </c>
      <c r="B5894" s="341" t="s">
        <v>9273</v>
      </c>
      <c r="C5894" s="342" t="s">
        <v>6614</v>
      </c>
      <c r="D5894" s="342" t="s">
        <v>6615</v>
      </c>
      <c r="E5894" s="342" t="s">
        <v>9326</v>
      </c>
      <c r="F5894" s="342" t="s">
        <v>6568</v>
      </c>
      <c r="G5894" s="343">
        <v>9.75</v>
      </c>
      <c r="H5894" s="342" t="s">
        <v>6594</v>
      </c>
      <c r="I5894" s="342" t="s">
        <v>6575</v>
      </c>
      <c r="J5894" s="342" t="s">
        <v>6755</v>
      </c>
      <c r="K5894" s="581" t="s">
        <v>7678</v>
      </c>
      <c r="L5894" s="344" t="s">
        <v>4090</v>
      </c>
      <c r="N5894" s="344" t="s">
        <v>4090</v>
      </c>
      <c r="O5894" s="341" t="s">
        <v>6752</v>
      </c>
    </row>
    <row r="5895" spans="1:15" x14ac:dyDescent="0.2">
      <c r="A5895" s="341" t="s">
        <v>9257</v>
      </c>
      <c r="B5895" s="341" t="s">
        <v>9273</v>
      </c>
      <c r="C5895" s="342" t="s">
        <v>6614</v>
      </c>
      <c r="D5895" s="342" t="s">
        <v>6615</v>
      </c>
      <c r="E5895" s="342" t="s">
        <v>9320</v>
      </c>
      <c r="F5895" s="342" t="s">
        <v>6568</v>
      </c>
      <c r="G5895" s="343">
        <v>6.12</v>
      </c>
      <c r="H5895" s="342" t="s">
        <v>6594</v>
      </c>
      <c r="I5895" s="342" t="s">
        <v>6575</v>
      </c>
      <c r="J5895" s="342" t="s">
        <v>6755</v>
      </c>
      <c r="K5895" s="581" t="s">
        <v>7120</v>
      </c>
      <c r="L5895" s="344" t="s">
        <v>4090</v>
      </c>
      <c r="N5895" s="344" t="s">
        <v>4090</v>
      </c>
      <c r="O5895" s="341" t="s">
        <v>6752</v>
      </c>
    </row>
    <row r="5896" spans="1:15" x14ac:dyDescent="0.2">
      <c r="A5896" s="341" t="s">
        <v>9257</v>
      </c>
      <c r="B5896" s="341" t="s">
        <v>9273</v>
      </c>
      <c r="C5896" s="342" t="s">
        <v>6614</v>
      </c>
      <c r="D5896" s="342" t="s">
        <v>6615</v>
      </c>
      <c r="E5896" s="342" t="s">
        <v>9326</v>
      </c>
      <c r="F5896" s="342" t="s">
        <v>6568</v>
      </c>
      <c r="G5896" s="343">
        <v>7.6750000000000007</v>
      </c>
      <c r="H5896" s="342" t="s">
        <v>6594</v>
      </c>
      <c r="I5896" s="342" t="s">
        <v>6575</v>
      </c>
      <c r="J5896" s="342" t="s">
        <v>6755</v>
      </c>
      <c r="K5896" s="581" t="s">
        <v>6932</v>
      </c>
      <c r="L5896" s="344" t="s">
        <v>4090</v>
      </c>
      <c r="N5896" s="344" t="s">
        <v>4090</v>
      </c>
      <c r="O5896" s="341" t="s">
        <v>6752</v>
      </c>
    </row>
    <row r="5897" spans="1:15" x14ac:dyDescent="0.2">
      <c r="A5897" s="341" t="s">
        <v>9257</v>
      </c>
      <c r="B5897" s="341" t="s">
        <v>9273</v>
      </c>
      <c r="C5897" s="342" t="s">
        <v>6614</v>
      </c>
      <c r="D5897" s="342" t="s">
        <v>6615</v>
      </c>
      <c r="E5897" s="342" t="s">
        <v>9328</v>
      </c>
      <c r="F5897" s="342" t="s">
        <v>6568</v>
      </c>
      <c r="G5897" s="343">
        <v>8.4</v>
      </c>
      <c r="H5897" s="342" t="s">
        <v>6594</v>
      </c>
      <c r="I5897" s="342" t="s">
        <v>6575</v>
      </c>
      <c r="J5897" s="342" t="s">
        <v>6755</v>
      </c>
      <c r="K5897" s="581" t="s">
        <v>8860</v>
      </c>
      <c r="L5897" s="344" t="s">
        <v>4090</v>
      </c>
      <c r="N5897" s="344" t="s">
        <v>4090</v>
      </c>
      <c r="O5897" s="341" t="s">
        <v>6766</v>
      </c>
    </row>
    <row r="5898" spans="1:15" x14ac:dyDescent="0.2">
      <c r="A5898" s="341" t="s">
        <v>9257</v>
      </c>
      <c r="B5898" s="341" t="s">
        <v>9273</v>
      </c>
      <c r="C5898" s="342" t="s">
        <v>6614</v>
      </c>
      <c r="D5898" s="342" t="s">
        <v>6615</v>
      </c>
      <c r="E5898" s="342" t="s">
        <v>9321</v>
      </c>
      <c r="F5898" s="342" t="s">
        <v>6568</v>
      </c>
      <c r="G5898" s="343">
        <v>9.8800000000000008</v>
      </c>
      <c r="H5898" s="342" t="s">
        <v>6594</v>
      </c>
      <c r="I5898" s="342" t="s">
        <v>6575</v>
      </c>
      <c r="J5898" s="342" t="s">
        <v>6755</v>
      </c>
      <c r="K5898" s="581" t="s">
        <v>8368</v>
      </c>
      <c r="L5898" s="344" t="s">
        <v>4090</v>
      </c>
      <c r="N5898" s="344" t="s">
        <v>4090</v>
      </c>
      <c r="O5898" s="341" t="s">
        <v>6752</v>
      </c>
    </row>
    <row r="5899" spans="1:15" x14ac:dyDescent="0.2">
      <c r="A5899" s="341" t="s">
        <v>9257</v>
      </c>
      <c r="B5899" s="341" t="s">
        <v>9273</v>
      </c>
      <c r="C5899" s="342" t="s">
        <v>6614</v>
      </c>
      <c r="D5899" s="342" t="s">
        <v>6615</v>
      </c>
      <c r="E5899" s="342" t="s">
        <v>9326</v>
      </c>
      <c r="F5899" s="342" t="s">
        <v>6568</v>
      </c>
      <c r="G5899" s="343">
        <v>1.5</v>
      </c>
      <c r="H5899" s="342" t="s">
        <v>6594</v>
      </c>
      <c r="I5899" s="342" t="s">
        <v>6575</v>
      </c>
      <c r="J5899" s="342" t="s">
        <v>6755</v>
      </c>
      <c r="K5899" s="581" t="s">
        <v>7032</v>
      </c>
      <c r="L5899" s="344" t="s">
        <v>4090</v>
      </c>
      <c r="N5899" s="344" t="s">
        <v>4090</v>
      </c>
      <c r="O5899" s="341" t="s">
        <v>6752</v>
      </c>
    </row>
    <row r="5900" spans="1:15" x14ac:dyDescent="0.2">
      <c r="A5900" s="341" t="s">
        <v>9257</v>
      </c>
      <c r="B5900" s="341" t="s">
        <v>9273</v>
      </c>
      <c r="C5900" s="342" t="s">
        <v>6614</v>
      </c>
      <c r="D5900" s="342" t="s">
        <v>6615</v>
      </c>
      <c r="E5900" s="342" t="s">
        <v>9326</v>
      </c>
      <c r="F5900" s="342" t="s">
        <v>6568</v>
      </c>
      <c r="G5900" s="343">
        <v>4.68</v>
      </c>
      <c r="H5900" s="342" t="s">
        <v>6594</v>
      </c>
      <c r="I5900" s="342" t="s">
        <v>6575</v>
      </c>
      <c r="J5900" s="342" t="s">
        <v>6755</v>
      </c>
      <c r="K5900" s="581" t="s">
        <v>8861</v>
      </c>
      <c r="L5900" s="344" t="s">
        <v>4090</v>
      </c>
      <c r="N5900" s="344" t="s">
        <v>4090</v>
      </c>
      <c r="O5900" s="341" t="s">
        <v>6766</v>
      </c>
    </row>
    <row r="5901" spans="1:15" x14ac:dyDescent="0.2">
      <c r="A5901" s="341" t="s">
        <v>9257</v>
      </c>
      <c r="B5901" s="341" t="s">
        <v>9273</v>
      </c>
      <c r="C5901" s="342" t="s">
        <v>6614</v>
      </c>
      <c r="D5901" s="342" t="s">
        <v>6615</v>
      </c>
      <c r="E5901" s="342" t="s">
        <v>9334</v>
      </c>
      <c r="F5901" s="342" t="s">
        <v>6568</v>
      </c>
      <c r="G5901" s="343">
        <v>6.5</v>
      </c>
      <c r="H5901" s="342" t="s">
        <v>6594</v>
      </c>
      <c r="I5901" s="342" t="s">
        <v>6575</v>
      </c>
      <c r="J5901" s="342" t="s">
        <v>6755</v>
      </c>
      <c r="K5901" s="581" t="s">
        <v>7180</v>
      </c>
      <c r="L5901" s="344" t="s">
        <v>4090</v>
      </c>
      <c r="N5901" s="344" t="s">
        <v>4090</v>
      </c>
      <c r="O5901" s="341" t="s">
        <v>6766</v>
      </c>
    </row>
    <row r="5902" spans="1:15" x14ac:dyDescent="0.2">
      <c r="A5902" s="341" t="s">
        <v>9257</v>
      </c>
      <c r="B5902" s="341" t="s">
        <v>9273</v>
      </c>
      <c r="C5902" s="342" t="s">
        <v>6614</v>
      </c>
      <c r="D5902" s="342" t="s">
        <v>6615</v>
      </c>
      <c r="E5902" s="342" t="s">
        <v>9319</v>
      </c>
      <c r="F5902" s="342" t="s">
        <v>6568</v>
      </c>
      <c r="G5902" s="343">
        <v>5.76</v>
      </c>
      <c r="H5902" s="342" t="s">
        <v>6594</v>
      </c>
      <c r="I5902" s="342" t="s">
        <v>6575</v>
      </c>
      <c r="J5902" s="342" t="s">
        <v>6755</v>
      </c>
      <c r="K5902" s="581" t="s">
        <v>8602</v>
      </c>
      <c r="L5902" s="344" t="s">
        <v>4090</v>
      </c>
      <c r="N5902" s="344" t="s">
        <v>4090</v>
      </c>
      <c r="O5902" s="341" t="s">
        <v>6752</v>
      </c>
    </row>
    <row r="5903" spans="1:15" x14ac:dyDescent="0.2">
      <c r="A5903" s="341" t="s">
        <v>9257</v>
      </c>
      <c r="B5903" s="341" t="s">
        <v>9273</v>
      </c>
      <c r="C5903" s="342" t="s">
        <v>6614</v>
      </c>
      <c r="D5903" s="342" t="s">
        <v>6615</v>
      </c>
      <c r="E5903" s="342" t="s">
        <v>9334</v>
      </c>
      <c r="F5903" s="342" t="s">
        <v>6568</v>
      </c>
      <c r="G5903" s="343">
        <v>6.5</v>
      </c>
      <c r="H5903" s="342" t="s">
        <v>6594</v>
      </c>
      <c r="I5903" s="342" t="s">
        <v>6575</v>
      </c>
      <c r="J5903" s="342" t="s">
        <v>6755</v>
      </c>
      <c r="K5903" s="581" t="s">
        <v>6890</v>
      </c>
      <c r="L5903" s="344" t="s">
        <v>4090</v>
      </c>
      <c r="N5903" s="344" t="s">
        <v>4090</v>
      </c>
      <c r="O5903" s="341" t="s">
        <v>6752</v>
      </c>
    </row>
    <row r="5904" spans="1:15" x14ac:dyDescent="0.2">
      <c r="A5904" s="341" t="s">
        <v>9257</v>
      </c>
      <c r="B5904" s="341" t="s">
        <v>9273</v>
      </c>
      <c r="C5904" s="342" t="s">
        <v>6614</v>
      </c>
      <c r="D5904" s="342" t="s">
        <v>6615</v>
      </c>
      <c r="E5904" s="342" t="s">
        <v>9322</v>
      </c>
      <c r="F5904" s="342" t="s">
        <v>6568</v>
      </c>
      <c r="G5904" s="343">
        <v>150.5</v>
      </c>
      <c r="H5904" s="342" t="s">
        <v>6569</v>
      </c>
      <c r="I5904" s="342" t="s">
        <v>6575</v>
      </c>
      <c r="J5904" s="342" t="s">
        <v>6755</v>
      </c>
      <c r="K5904" s="581" t="s">
        <v>6815</v>
      </c>
      <c r="L5904" s="344" t="s">
        <v>4090</v>
      </c>
      <c r="N5904" s="344" t="s">
        <v>4090</v>
      </c>
      <c r="O5904" s="341" t="s">
        <v>6572</v>
      </c>
    </row>
    <row r="5905" spans="1:15" x14ac:dyDescent="0.2">
      <c r="A5905" s="341" t="s">
        <v>9257</v>
      </c>
      <c r="B5905" s="341" t="s">
        <v>9273</v>
      </c>
      <c r="C5905" s="342" t="s">
        <v>6614</v>
      </c>
      <c r="D5905" s="342" t="s">
        <v>6615</v>
      </c>
      <c r="E5905" s="342" t="s">
        <v>9326</v>
      </c>
      <c r="F5905" s="342" t="s">
        <v>6568</v>
      </c>
      <c r="G5905" s="343">
        <v>7.05</v>
      </c>
      <c r="H5905" s="342" t="s">
        <v>6594</v>
      </c>
      <c r="I5905" s="342" t="s">
        <v>6575</v>
      </c>
      <c r="J5905" s="342" t="s">
        <v>6755</v>
      </c>
      <c r="K5905" s="581" t="s">
        <v>8862</v>
      </c>
      <c r="L5905" s="344" t="s">
        <v>4090</v>
      </c>
      <c r="N5905" s="344" t="s">
        <v>4090</v>
      </c>
      <c r="O5905" s="341" t="s">
        <v>6752</v>
      </c>
    </row>
    <row r="5906" spans="1:15" x14ac:dyDescent="0.2">
      <c r="A5906" s="341" t="s">
        <v>9257</v>
      </c>
      <c r="B5906" s="341" t="s">
        <v>9273</v>
      </c>
      <c r="C5906" s="342" t="s">
        <v>6614</v>
      </c>
      <c r="D5906" s="342" t="s">
        <v>6615</v>
      </c>
      <c r="E5906" s="342" t="s">
        <v>9326</v>
      </c>
      <c r="F5906" s="342" t="s">
        <v>6568</v>
      </c>
      <c r="G5906" s="343">
        <v>4</v>
      </c>
      <c r="H5906" s="342" t="s">
        <v>6594</v>
      </c>
      <c r="I5906" s="342" t="s">
        <v>6575</v>
      </c>
      <c r="J5906" s="342" t="s">
        <v>6755</v>
      </c>
      <c r="K5906" s="581" t="s">
        <v>7891</v>
      </c>
      <c r="L5906" s="344" t="s">
        <v>4090</v>
      </c>
      <c r="N5906" s="344" t="s">
        <v>4090</v>
      </c>
      <c r="O5906" s="341">
        <v>0</v>
      </c>
    </row>
    <row r="5907" spans="1:15" x14ac:dyDescent="0.2">
      <c r="A5907" s="341" t="s">
        <v>9257</v>
      </c>
      <c r="B5907" s="341" t="s">
        <v>9273</v>
      </c>
      <c r="C5907" s="342" t="s">
        <v>6614</v>
      </c>
      <c r="D5907" s="342" t="s">
        <v>6615</v>
      </c>
      <c r="E5907" s="342" t="s">
        <v>9326</v>
      </c>
      <c r="F5907" s="342" t="s">
        <v>6568</v>
      </c>
      <c r="G5907" s="343">
        <v>9.870000000000001</v>
      </c>
      <c r="H5907" s="342" t="s">
        <v>6594</v>
      </c>
      <c r="I5907" s="342" t="s">
        <v>6575</v>
      </c>
      <c r="J5907" s="342" t="s">
        <v>6755</v>
      </c>
      <c r="K5907" s="581" t="s">
        <v>7897</v>
      </c>
      <c r="L5907" s="344" t="s">
        <v>4090</v>
      </c>
      <c r="N5907" s="344" t="s">
        <v>4090</v>
      </c>
      <c r="O5907" s="341" t="s">
        <v>6752</v>
      </c>
    </row>
    <row r="5908" spans="1:15" x14ac:dyDescent="0.2">
      <c r="A5908" s="341" t="s">
        <v>9257</v>
      </c>
      <c r="B5908" s="341" t="s">
        <v>9273</v>
      </c>
      <c r="C5908" s="342" t="s">
        <v>6614</v>
      </c>
      <c r="D5908" s="342" t="s">
        <v>6615</v>
      </c>
      <c r="E5908" s="342" t="s">
        <v>9319</v>
      </c>
      <c r="F5908" s="342" t="s">
        <v>6568</v>
      </c>
      <c r="G5908" s="343">
        <v>11.76</v>
      </c>
      <c r="H5908" s="342" t="s">
        <v>6594</v>
      </c>
      <c r="I5908" s="342" t="s">
        <v>6575</v>
      </c>
      <c r="J5908" s="342" t="s">
        <v>6755</v>
      </c>
      <c r="K5908" s="581" t="s">
        <v>6946</v>
      </c>
      <c r="L5908" s="344" t="s">
        <v>4090</v>
      </c>
      <c r="N5908" s="344" t="s">
        <v>4090</v>
      </c>
      <c r="O5908" s="341" t="s">
        <v>6766</v>
      </c>
    </row>
    <row r="5909" spans="1:15" x14ac:dyDescent="0.2">
      <c r="A5909" s="341" t="s">
        <v>9257</v>
      </c>
      <c r="B5909" s="341" t="s">
        <v>9273</v>
      </c>
      <c r="C5909" s="342" t="s">
        <v>6614</v>
      </c>
      <c r="D5909" s="342" t="s">
        <v>6615</v>
      </c>
      <c r="E5909" s="342" t="s">
        <v>9328</v>
      </c>
      <c r="F5909" s="342" t="s">
        <v>6568</v>
      </c>
      <c r="G5909" s="343">
        <v>16.91</v>
      </c>
      <c r="H5909" s="342" t="s">
        <v>6594</v>
      </c>
      <c r="I5909" s="342" t="s">
        <v>6575</v>
      </c>
      <c r="J5909" s="342" t="s">
        <v>6755</v>
      </c>
      <c r="K5909" s="581" t="s">
        <v>7644</v>
      </c>
      <c r="L5909" s="344" t="s">
        <v>4090</v>
      </c>
      <c r="N5909" s="344" t="s">
        <v>4090</v>
      </c>
      <c r="O5909" s="341">
        <v>0</v>
      </c>
    </row>
    <row r="5910" spans="1:15" x14ac:dyDescent="0.2">
      <c r="A5910" s="341" t="s">
        <v>9257</v>
      </c>
      <c r="B5910" s="341" t="s">
        <v>9273</v>
      </c>
      <c r="C5910" s="342" t="s">
        <v>6614</v>
      </c>
      <c r="D5910" s="342" t="s">
        <v>6615</v>
      </c>
      <c r="E5910" s="342" t="s">
        <v>9319</v>
      </c>
      <c r="F5910" s="342" t="s">
        <v>6568</v>
      </c>
      <c r="G5910" s="343">
        <v>1.9000000000000001</v>
      </c>
      <c r="H5910" s="342" t="s">
        <v>6594</v>
      </c>
      <c r="I5910" s="342" t="s">
        <v>6575</v>
      </c>
      <c r="J5910" s="342" t="s">
        <v>6755</v>
      </c>
      <c r="K5910" s="581" t="s">
        <v>8863</v>
      </c>
      <c r="L5910" s="344" t="s">
        <v>4090</v>
      </c>
      <c r="N5910" s="344" t="s">
        <v>4090</v>
      </c>
      <c r="O5910" s="341">
        <v>0</v>
      </c>
    </row>
    <row r="5911" spans="1:15" x14ac:dyDescent="0.2">
      <c r="A5911" s="341" t="s">
        <v>9257</v>
      </c>
      <c r="B5911" s="341" t="s">
        <v>9273</v>
      </c>
      <c r="C5911" s="342" t="s">
        <v>6614</v>
      </c>
      <c r="D5911" s="342" t="s">
        <v>6615</v>
      </c>
      <c r="E5911" s="342" t="s">
        <v>9321</v>
      </c>
      <c r="F5911" s="342" t="s">
        <v>6568</v>
      </c>
      <c r="G5911" s="343">
        <v>3.8000000000000003</v>
      </c>
      <c r="H5911" s="342" t="s">
        <v>6594</v>
      </c>
      <c r="I5911" s="342" t="s">
        <v>6575</v>
      </c>
      <c r="J5911" s="342" t="s">
        <v>6755</v>
      </c>
      <c r="K5911" s="581" t="s">
        <v>8864</v>
      </c>
      <c r="L5911" s="344" t="s">
        <v>4090</v>
      </c>
      <c r="N5911" s="344" t="s">
        <v>4090</v>
      </c>
      <c r="O5911" s="341">
        <v>0</v>
      </c>
    </row>
    <row r="5912" spans="1:15" x14ac:dyDescent="0.2">
      <c r="A5912" s="341" t="s">
        <v>9257</v>
      </c>
      <c r="B5912" s="341" t="s">
        <v>9273</v>
      </c>
      <c r="C5912" s="342" t="s">
        <v>6614</v>
      </c>
      <c r="D5912" s="342" t="s">
        <v>6615</v>
      </c>
      <c r="E5912" s="342" t="s">
        <v>9331</v>
      </c>
      <c r="F5912" s="342" t="s">
        <v>6568</v>
      </c>
      <c r="G5912" s="343">
        <v>1.08</v>
      </c>
      <c r="H5912" s="342" t="s">
        <v>6594</v>
      </c>
      <c r="I5912" s="342" t="s">
        <v>6575</v>
      </c>
      <c r="J5912" s="342" t="s">
        <v>6755</v>
      </c>
      <c r="K5912" s="581" t="s">
        <v>8865</v>
      </c>
      <c r="L5912" s="344" t="s">
        <v>4090</v>
      </c>
      <c r="N5912" s="344" t="s">
        <v>4090</v>
      </c>
      <c r="O5912" s="341">
        <v>0</v>
      </c>
    </row>
    <row r="5913" spans="1:15" x14ac:dyDescent="0.2">
      <c r="A5913" s="341" t="s">
        <v>9257</v>
      </c>
      <c r="B5913" s="341" t="s">
        <v>9273</v>
      </c>
      <c r="C5913" s="342" t="s">
        <v>6614</v>
      </c>
      <c r="D5913" s="342" t="s">
        <v>6615</v>
      </c>
      <c r="E5913" s="342" t="s">
        <v>9332</v>
      </c>
      <c r="F5913" s="342" t="s">
        <v>6568</v>
      </c>
      <c r="G5913" s="343">
        <v>4.1399999999999997</v>
      </c>
      <c r="H5913" s="342" t="s">
        <v>6594</v>
      </c>
      <c r="I5913" s="342" t="s">
        <v>6575</v>
      </c>
      <c r="J5913" s="342" t="s">
        <v>6755</v>
      </c>
      <c r="K5913" s="581" t="s">
        <v>8866</v>
      </c>
      <c r="L5913" s="344" t="s">
        <v>4090</v>
      </c>
      <c r="N5913" s="344" t="s">
        <v>4090</v>
      </c>
      <c r="O5913" s="341">
        <v>0</v>
      </c>
    </row>
    <row r="5914" spans="1:15" x14ac:dyDescent="0.2">
      <c r="A5914" s="341" t="s">
        <v>9257</v>
      </c>
      <c r="B5914" s="341" t="s">
        <v>9273</v>
      </c>
      <c r="C5914" s="342" t="s">
        <v>6614</v>
      </c>
      <c r="D5914" s="342" t="s">
        <v>6615</v>
      </c>
      <c r="E5914" s="342" t="s">
        <v>9320</v>
      </c>
      <c r="F5914" s="342" t="s">
        <v>6568</v>
      </c>
      <c r="G5914" s="343">
        <v>5</v>
      </c>
      <c r="H5914" s="342" t="s">
        <v>6594</v>
      </c>
      <c r="I5914" s="342" t="s">
        <v>6575</v>
      </c>
      <c r="J5914" s="342" t="s">
        <v>6755</v>
      </c>
      <c r="K5914" s="581" t="s">
        <v>8867</v>
      </c>
      <c r="L5914" s="344" t="s">
        <v>4090</v>
      </c>
      <c r="N5914" s="344" t="s">
        <v>4090</v>
      </c>
      <c r="O5914" s="341">
        <v>0</v>
      </c>
    </row>
    <row r="5915" spans="1:15" x14ac:dyDescent="0.2">
      <c r="A5915" s="341" t="s">
        <v>9257</v>
      </c>
      <c r="B5915" s="341" t="s">
        <v>9273</v>
      </c>
      <c r="C5915" s="342" t="s">
        <v>6614</v>
      </c>
      <c r="D5915" s="342" t="s">
        <v>6615</v>
      </c>
      <c r="E5915" s="342" t="s">
        <v>9319</v>
      </c>
      <c r="F5915" s="342" t="s">
        <v>6568</v>
      </c>
      <c r="G5915" s="343">
        <v>4.6500000000000004</v>
      </c>
      <c r="H5915" s="342" t="s">
        <v>6594</v>
      </c>
      <c r="I5915" s="342" t="s">
        <v>6575</v>
      </c>
      <c r="J5915" s="342" t="s">
        <v>6755</v>
      </c>
      <c r="K5915" s="581" t="s">
        <v>7726</v>
      </c>
      <c r="L5915" s="344" t="s">
        <v>4090</v>
      </c>
      <c r="N5915" s="344" t="s">
        <v>4090</v>
      </c>
      <c r="O5915" s="341">
        <v>0</v>
      </c>
    </row>
    <row r="5916" spans="1:15" x14ac:dyDescent="0.2">
      <c r="A5916" s="341" t="s">
        <v>9257</v>
      </c>
      <c r="B5916" s="341" t="s">
        <v>9273</v>
      </c>
      <c r="C5916" s="342" t="s">
        <v>6614</v>
      </c>
      <c r="D5916" s="342" t="s">
        <v>6615</v>
      </c>
      <c r="E5916" s="342" t="s">
        <v>9321</v>
      </c>
      <c r="F5916" s="342" t="s">
        <v>6568</v>
      </c>
      <c r="G5916" s="343">
        <v>10.07</v>
      </c>
      <c r="H5916" s="342" t="s">
        <v>6594</v>
      </c>
      <c r="I5916" s="342" t="s">
        <v>6575</v>
      </c>
      <c r="J5916" s="342" t="s">
        <v>6755</v>
      </c>
      <c r="K5916" s="581" t="s">
        <v>6940</v>
      </c>
      <c r="L5916" s="344" t="s">
        <v>4090</v>
      </c>
      <c r="N5916" s="344" t="s">
        <v>4090</v>
      </c>
      <c r="O5916" s="341">
        <v>0</v>
      </c>
    </row>
    <row r="5917" spans="1:15" x14ac:dyDescent="0.2">
      <c r="A5917" s="341" t="s">
        <v>9257</v>
      </c>
      <c r="B5917" s="341" t="s">
        <v>9273</v>
      </c>
      <c r="C5917" s="342" t="s">
        <v>6614</v>
      </c>
      <c r="D5917" s="342" t="s">
        <v>6615</v>
      </c>
      <c r="E5917" s="342" t="s">
        <v>9328</v>
      </c>
      <c r="F5917" s="342" t="s">
        <v>6568</v>
      </c>
      <c r="G5917" s="343">
        <v>6.93</v>
      </c>
      <c r="H5917" s="342" t="s">
        <v>6594</v>
      </c>
      <c r="I5917" s="342" t="s">
        <v>6575</v>
      </c>
      <c r="J5917" s="342" t="s">
        <v>6755</v>
      </c>
      <c r="K5917" s="581" t="s">
        <v>8868</v>
      </c>
      <c r="L5917" s="344" t="s">
        <v>4090</v>
      </c>
      <c r="N5917" s="344" t="s">
        <v>4090</v>
      </c>
      <c r="O5917" s="341">
        <v>0</v>
      </c>
    </row>
    <row r="5918" spans="1:15" x14ac:dyDescent="0.2">
      <c r="A5918" s="341" t="s">
        <v>9257</v>
      </c>
      <c r="B5918" s="341" t="s">
        <v>9273</v>
      </c>
      <c r="C5918" s="342" t="s">
        <v>6614</v>
      </c>
      <c r="D5918" s="342" t="s">
        <v>6615</v>
      </c>
      <c r="E5918" s="342" t="s">
        <v>9255</v>
      </c>
      <c r="F5918" s="342" t="s">
        <v>6568</v>
      </c>
      <c r="G5918" s="343">
        <v>36.75</v>
      </c>
      <c r="H5918" s="342" t="s">
        <v>6594</v>
      </c>
      <c r="I5918" s="342" t="s">
        <v>6575</v>
      </c>
      <c r="J5918" s="342" t="s">
        <v>6755</v>
      </c>
      <c r="K5918" s="581" t="s">
        <v>7561</v>
      </c>
      <c r="L5918" s="344" t="s">
        <v>4090</v>
      </c>
      <c r="N5918" s="344" t="s">
        <v>4090</v>
      </c>
      <c r="O5918" s="341">
        <v>0</v>
      </c>
    </row>
    <row r="5919" spans="1:15" x14ac:dyDescent="0.2">
      <c r="A5919" s="341" t="s">
        <v>9257</v>
      </c>
      <c r="B5919" s="341" t="s">
        <v>9273</v>
      </c>
      <c r="C5919" s="342" t="s">
        <v>6614</v>
      </c>
      <c r="D5919" s="342" t="s">
        <v>6615</v>
      </c>
      <c r="E5919" s="342" t="s">
        <v>9332</v>
      </c>
      <c r="F5919" s="342" t="s">
        <v>6568</v>
      </c>
      <c r="G5919" s="343">
        <v>7.99</v>
      </c>
      <c r="H5919" s="342" t="s">
        <v>6594</v>
      </c>
      <c r="I5919" s="342" t="s">
        <v>6575</v>
      </c>
      <c r="J5919" s="342" t="s">
        <v>6755</v>
      </c>
      <c r="K5919" s="581" t="s">
        <v>6659</v>
      </c>
      <c r="L5919" s="344" t="s">
        <v>4090</v>
      </c>
      <c r="N5919" s="344" t="s">
        <v>4090</v>
      </c>
      <c r="O5919" s="341">
        <v>0</v>
      </c>
    </row>
    <row r="5920" spans="1:15" x14ac:dyDescent="0.2">
      <c r="A5920" s="341" t="s">
        <v>9257</v>
      </c>
      <c r="B5920" s="341" t="s">
        <v>9273</v>
      </c>
      <c r="C5920" s="342" t="s">
        <v>6614</v>
      </c>
      <c r="D5920" s="342" t="s">
        <v>6615</v>
      </c>
      <c r="E5920" s="342" t="s">
        <v>9333</v>
      </c>
      <c r="F5920" s="342" t="s">
        <v>6568</v>
      </c>
      <c r="G5920" s="343">
        <v>5.4</v>
      </c>
      <c r="H5920" s="342" t="s">
        <v>6594</v>
      </c>
      <c r="I5920" s="342" t="s">
        <v>6575</v>
      </c>
      <c r="J5920" s="342" t="s">
        <v>6755</v>
      </c>
      <c r="K5920" s="581" t="s">
        <v>7249</v>
      </c>
      <c r="L5920" s="344" t="s">
        <v>4090</v>
      </c>
      <c r="N5920" s="344" t="s">
        <v>4090</v>
      </c>
      <c r="O5920" s="341">
        <v>0</v>
      </c>
    </row>
    <row r="5921" spans="1:15" x14ac:dyDescent="0.2">
      <c r="A5921" s="341" t="s">
        <v>9257</v>
      </c>
      <c r="B5921" s="341" t="s">
        <v>9273</v>
      </c>
      <c r="C5921" s="342" t="s">
        <v>6614</v>
      </c>
      <c r="D5921" s="342" t="s">
        <v>6615</v>
      </c>
      <c r="E5921" s="342" t="s">
        <v>9332</v>
      </c>
      <c r="F5921" s="342" t="s">
        <v>6568</v>
      </c>
      <c r="G5921" s="343">
        <v>11.25</v>
      </c>
      <c r="H5921" s="342" t="s">
        <v>6594</v>
      </c>
      <c r="I5921" s="342" t="s">
        <v>6575</v>
      </c>
      <c r="J5921" s="342" t="s">
        <v>6755</v>
      </c>
      <c r="K5921" s="581" t="s">
        <v>7257</v>
      </c>
      <c r="L5921" s="344" t="s">
        <v>4090</v>
      </c>
      <c r="N5921" s="344" t="s">
        <v>4090</v>
      </c>
      <c r="O5921" s="341">
        <v>0</v>
      </c>
    </row>
    <row r="5922" spans="1:15" x14ac:dyDescent="0.2">
      <c r="A5922" s="341" t="s">
        <v>9257</v>
      </c>
      <c r="B5922" s="341" t="s">
        <v>9273</v>
      </c>
      <c r="C5922" s="342" t="s">
        <v>6614</v>
      </c>
      <c r="D5922" s="342" t="s">
        <v>6615</v>
      </c>
      <c r="E5922" s="342" t="s">
        <v>9323</v>
      </c>
      <c r="F5922" s="342" t="s">
        <v>6568</v>
      </c>
      <c r="G5922" s="343">
        <v>3.06</v>
      </c>
      <c r="H5922" s="342" t="s">
        <v>6594</v>
      </c>
      <c r="I5922" s="342" t="s">
        <v>6575</v>
      </c>
      <c r="J5922" s="342" t="s">
        <v>6755</v>
      </c>
      <c r="K5922" s="581" t="s">
        <v>7770</v>
      </c>
      <c r="L5922" s="344" t="s">
        <v>4090</v>
      </c>
      <c r="N5922" s="344" t="s">
        <v>4090</v>
      </c>
      <c r="O5922" s="341">
        <v>0</v>
      </c>
    </row>
    <row r="5923" spans="1:15" x14ac:dyDescent="0.2">
      <c r="A5923" s="341" t="s">
        <v>9257</v>
      </c>
      <c r="B5923" s="341" t="s">
        <v>9273</v>
      </c>
      <c r="C5923" s="342" t="s">
        <v>6614</v>
      </c>
      <c r="D5923" s="342" t="s">
        <v>6615</v>
      </c>
      <c r="E5923" s="342" t="s">
        <v>9321</v>
      </c>
      <c r="F5923" s="342" t="s">
        <v>6568</v>
      </c>
      <c r="G5923" s="343">
        <v>2.16</v>
      </c>
      <c r="H5923" s="342" t="s">
        <v>6594</v>
      </c>
      <c r="I5923" s="342" t="s">
        <v>6575</v>
      </c>
      <c r="J5923" s="342" t="s">
        <v>6755</v>
      </c>
      <c r="K5923" s="581" t="s">
        <v>7773</v>
      </c>
      <c r="L5923" s="344" t="s">
        <v>4090</v>
      </c>
      <c r="N5923" s="344" t="s">
        <v>4090</v>
      </c>
      <c r="O5923" s="341">
        <v>0</v>
      </c>
    </row>
    <row r="5924" spans="1:15" x14ac:dyDescent="0.2">
      <c r="A5924" s="341" t="s">
        <v>9257</v>
      </c>
      <c r="B5924" s="341" t="s">
        <v>9273</v>
      </c>
      <c r="C5924" s="342" t="s">
        <v>6614</v>
      </c>
      <c r="D5924" s="342" t="s">
        <v>6615</v>
      </c>
      <c r="E5924" s="342" t="s">
        <v>9323</v>
      </c>
      <c r="F5924" s="342" t="s">
        <v>6568</v>
      </c>
      <c r="G5924" s="343">
        <v>5.04</v>
      </c>
      <c r="H5924" s="342" t="s">
        <v>6594</v>
      </c>
      <c r="I5924" s="342" t="s">
        <v>6575</v>
      </c>
      <c r="J5924" s="342" t="s">
        <v>6755</v>
      </c>
      <c r="K5924" s="581" t="s">
        <v>8046</v>
      </c>
      <c r="L5924" s="344" t="s">
        <v>4090</v>
      </c>
      <c r="N5924" s="344" t="s">
        <v>4090</v>
      </c>
      <c r="O5924" s="341">
        <v>0</v>
      </c>
    </row>
    <row r="5925" spans="1:15" x14ac:dyDescent="0.2">
      <c r="A5925" s="341" t="s">
        <v>9257</v>
      </c>
      <c r="B5925" s="341" t="s">
        <v>9273</v>
      </c>
      <c r="C5925" s="342" t="s">
        <v>6614</v>
      </c>
      <c r="D5925" s="342" t="s">
        <v>6615</v>
      </c>
      <c r="E5925" s="342" t="s">
        <v>9340</v>
      </c>
      <c r="F5925" s="342" t="s">
        <v>6568</v>
      </c>
      <c r="G5925" s="343">
        <v>35.1</v>
      </c>
      <c r="H5925" s="342" t="s">
        <v>6594</v>
      </c>
      <c r="I5925" s="342" t="s">
        <v>6575</v>
      </c>
      <c r="J5925" s="342" t="s">
        <v>6755</v>
      </c>
      <c r="K5925" s="581" t="s">
        <v>8869</v>
      </c>
      <c r="L5925" s="344" t="s">
        <v>4090</v>
      </c>
      <c r="N5925" s="344" t="s">
        <v>4090</v>
      </c>
      <c r="O5925" s="341">
        <v>0</v>
      </c>
    </row>
    <row r="5926" spans="1:15" x14ac:dyDescent="0.2">
      <c r="A5926" s="341" t="s">
        <v>9257</v>
      </c>
      <c r="B5926" s="341" t="s">
        <v>9273</v>
      </c>
      <c r="C5926" s="342" t="s">
        <v>6614</v>
      </c>
      <c r="D5926" s="342" t="s">
        <v>6615</v>
      </c>
      <c r="E5926" s="342" t="s">
        <v>9332</v>
      </c>
      <c r="F5926" s="342" t="s">
        <v>6568</v>
      </c>
      <c r="G5926" s="343">
        <v>22.68</v>
      </c>
      <c r="H5926" s="342" t="s">
        <v>6594</v>
      </c>
      <c r="I5926" s="342" t="s">
        <v>6575</v>
      </c>
      <c r="J5926" s="342" t="s">
        <v>6755</v>
      </c>
      <c r="K5926" s="581" t="s">
        <v>8870</v>
      </c>
      <c r="L5926" s="344" t="s">
        <v>4090</v>
      </c>
      <c r="N5926" s="344" t="s">
        <v>4090</v>
      </c>
      <c r="O5926" s="341">
        <v>0</v>
      </c>
    </row>
    <row r="5927" spans="1:15" x14ac:dyDescent="0.2">
      <c r="A5927" s="341" t="s">
        <v>9257</v>
      </c>
      <c r="B5927" s="341" t="s">
        <v>9273</v>
      </c>
      <c r="C5927" s="342" t="s">
        <v>6614</v>
      </c>
      <c r="D5927" s="342" t="s">
        <v>6615</v>
      </c>
      <c r="E5927" s="342" t="s">
        <v>9334</v>
      </c>
      <c r="F5927" s="342" t="s">
        <v>6568</v>
      </c>
      <c r="G5927" s="343">
        <v>4.95</v>
      </c>
      <c r="H5927" s="342" t="s">
        <v>6594</v>
      </c>
      <c r="I5927" s="342" t="s">
        <v>6575</v>
      </c>
      <c r="J5927" s="342" t="s">
        <v>6755</v>
      </c>
      <c r="K5927" s="581" t="s">
        <v>7922</v>
      </c>
      <c r="L5927" s="344" t="s">
        <v>4090</v>
      </c>
      <c r="N5927" s="344" t="s">
        <v>4090</v>
      </c>
      <c r="O5927" s="341">
        <v>0</v>
      </c>
    </row>
    <row r="5928" spans="1:15" x14ac:dyDescent="0.2">
      <c r="A5928" s="341" t="s">
        <v>9257</v>
      </c>
      <c r="B5928" s="341" t="s">
        <v>9273</v>
      </c>
      <c r="C5928" s="342" t="s">
        <v>6614</v>
      </c>
      <c r="D5928" s="342" t="s">
        <v>6615</v>
      </c>
      <c r="E5928" s="342" t="s">
        <v>9326</v>
      </c>
      <c r="F5928" s="342" t="s">
        <v>6568</v>
      </c>
      <c r="G5928" s="343">
        <v>32.200000000000003</v>
      </c>
      <c r="H5928" s="342" t="s">
        <v>6594</v>
      </c>
      <c r="I5928" s="342" t="s">
        <v>6575</v>
      </c>
      <c r="J5928" s="342" t="s">
        <v>6755</v>
      </c>
      <c r="K5928" s="581" t="s">
        <v>6789</v>
      </c>
      <c r="L5928" s="344" t="s">
        <v>4090</v>
      </c>
      <c r="N5928" s="344" t="s">
        <v>4090</v>
      </c>
      <c r="O5928" s="341">
        <v>0</v>
      </c>
    </row>
    <row r="5929" spans="1:15" x14ac:dyDescent="0.2">
      <c r="A5929" s="341" t="s">
        <v>9257</v>
      </c>
      <c r="B5929" s="341" t="s">
        <v>9273</v>
      </c>
      <c r="C5929" s="342" t="s">
        <v>6614</v>
      </c>
      <c r="D5929" s="342" t="s">
        <v>6615</v>
      </c>
      <c r="E5929" s="342" t="s">
        <v>9319</v>
      </c>
      <c r="F5929" s="342" t="s">
        <v>6568</v>
      </c>
      <c r="G5929" s="343">
        <v>3.74</v>
      </c>
      <c r="H5929" s="342" t="s">
        <v>6594</v>
      </c>
      <c r="I5929" s="342" t="s">
        <v>6575</v>
      </c>
      <c r="J5929" s="342" t="s">
        <v>6755</v>
      </c>
      <c r="K5929" s="581" t="s">
        <v>8675</v>
      </c>
      <c r="L5929" s="344" t="s">
        <v>4090</v>
      </c>
      <c r="N5929" s="344" t="s">
        <v>4090</v>
      </c>
      <c r="O5929" s="341">
        <v>0</v>
      </c>
    </row>
    <row r="5930" spans="1:15" x14ac:dyDescent="0.2">
      <c r="A5930" s="341" t="s">
        <v>9257</v>
      </c>
      <c r="B5930" s="341" t="s">
        <v>9273</v>
      </c>
      <c r="C5930" s="342" t="s">
        <v>6614</v>
      </c>
      <c r="D5930" s="342" t="s">
        <v>6615</v>
      </c>
      <c r="E5930" s="342" t="s">
        <v>9328</v>
      </c>
      <c r="F5930" s="342" t="s">
        <v>6568</v>
      </c>
      <c r="G5930" s="343">
        <v>9.18</v>
      </c>
      <c r="H5930" s="342" t="s">
        <v>6594</v>
      </c>
      <c r="I5930" s="342" t="s">
        <v>6575</v>
      </c>
      <c r="J5930" s="342" t="s">
        <v>6755</v>
      </c>
      <c r="K5930" s="581" t="s">
        <v>7787</v>
      </c>
      <c r="L5930" s="344" t="s">
        <v>4090</v>
      </c>
      <c r="N5930" s="344" t="s">
        <v>4090</v>
      </c>
      <c r="O5930" s="341">
        <v>0</v>
      </c>
    </row>
    <row r="5931" spans="1:15" x14ac:dyDescent="0.2">
      <c r="A5931" s="341" t="s">
        <v>9257</v>
      </c>
      <c r="B5931" s="341" t="s">
        <v>9273</v>
      </c>
      <c r="C5931" s="342" t="s">
        <v>6614</v>
      </c>
      <c r="D5931" s="342" t="s">
        <v>6615</v>
      </c>
      <c r="E5931" s="342" t="s">
        <v>9324</v>
      </c>
      <c r="F5931" s="342" t="s">
        <v>6568</v>
      </c>
      <c r="G5931" s="343">
        <v>6.9</v>
      </c>
      <c r="H5931" s="342" t="s">
        <v>6594</v>
      </c>
      <c r="I5931" s="342" t="s">
        <v>6575</v>
      </c>
      <c r="J5931" s="342" t="s">
        <v>6755</v>
      </c>
      <c r="K5931" s="581" t="s">
        <v>8058</v>
      </c>
      <c r="L5931" s="344" t="s">
        <v>4090</v>
      </c>
      <c r="N5931" s="344" t="s">
        <v>4090</v>
      </c>
      <c r="O5931" s="341">
        <v>0</v>
      </c>
    </row>
    <row r="5932" spans="1:15" x14ac:dyDescent="0.2">
      <c r="A5932" s="341" t="s">
        <v>9257</v>
      </c>
      <c r="B5932" s="341" t="s">
        <v>9273</v>
      </c>
      <c r="C5932" s="342" t="s">
        <v>6614</v>
      </c>
      <c r="D5932" s="342" t="s">
        <v>6615</v>
      </c>
      <c r="E5932" s="342" t="s">
        <v>9324</v>
      </c>
      <c r="F5932" s="342" t="s">
        <v>6568</v>
      </c>
      <c r="G5932" s="343">
        <v>5.8500000000000005</v>
      </c>
      <c r="H5932" s="342" t="s">
        <v>6594</v>
      </c>
      <c r="I5932" s="342" t="s">
        <v>6575</v>
      </c>
      <c r="J5932" s="342" t="s">
        <v>6755</v>
      </c>
      <c r="K5932" s="581" t="s">
        <v>7788</v>
      </c>
      <c r="L5932" s="344" t="s">
        <v>4090</v>
      </c>
      <c r="N5932" s="344" t="s">
        <v>4090</v>
      </c>
      <c r="O5932" s="341">
        <v>0</v>
      </c>
    </row>
    <row r="5933" spans="1:15" x14ac:dyDescent="0.2">
      <c r="A5933" s="341" t="s">
        <v>9257</v>
      </c>
      <c r="B5933" s="341" t="s">
        <v>9273</v>
      </c>
      <c r="C5933" s="342" t="s">
        <v>6614</v>
      </c>
      <c r="D5933" s="342" t="s">
        <v>6615</v>
      </c>
      <c r="E5933" s="342" t="s">
        <v>9331</v>
      </c>
      <c r="F5933" s="342" t="s">
        <v>6568</v>
      </c>
      <c r="G5933" s="343">
        <v>31.92</v>
      </c>
      <c r="H5933" s="342" t="s">
        <v>6594</v>
      </c>
      <c r="I5933" s="342" t="s">
        <v>6575</v>
      </c>
      <c r="J5933" s="342" t="s">
        <v>6755</v>
      </c>
      <c r="K5933" s="581" t="s">
        <v>8259</v>
      </c>
      <c r="L5933" s="344" t="s">
        <v>4090</v>
      </c>
      <c r="N5933" s="344" t="s">
        <v>4090</v>
      </c>
      <c r="O5933" s="341">
        <v>0</v>
      </c>
    </row>
    <row r="5934" spans="1:15" x14ac:dyDescent="0.2">
      <c r="A5934" s="341" t="s">
        <v>9257</v>
      </c>
      <c r="B5934" s="341" t="s">
        <v>9273</v>
      </c>
      <c r="C5934" s="342" t="s">
        <v>6614</v>
      </c>
      <c r="D5934" s="342" t="s">
        <v>6615</v>
      </c>
      <c r="E5934" s="342" t="s">
        <v>9320</v>
      </c>
      <c r="F5934" s="342" t="s">
        <v>6568</v>
      </c>
      <c r="G5934" s="343">
        <v>8.75</v>
      </c>
      <c r="H5934" s="342" t="s">
        <v>6594</v>
      </c>
      <c r="I5934" s="342" t="s">
        <v>6575</v>
      </c>
      <c r="J5934" s="342" t="s">
        <v>6755</v>
      </c>
      <c r="K5934" s="581" t="s">
        <v>8871</v>
      </c>
      <c r="L5934" s="344" t="s">
        <v>4090</v>
      </c>
      <c r="N5934" s="344" t="s">
        <v>4090</v>
      </c>
      <c r="O5934" s="341">
        <v>0</v>
      </c>
    </row>
    <row r="5935" spans="1:15" x14ac:dyDescent="0.2">
      <c r="A5935" s="341" t="s">
        <v>9257</v>
      </c>
      <c r="B5935" s="341" t="s">
        <v>9273</v>
      </c>
      <c r="C5935" s="342" t="s">
        <v>6614</v>
      </c>
      <c r="D5935" s="342" t="s">
        <v>6615</v>
      </c>
      <c r="E5935" s="342" t="s">
        <v>9334</v>
      </c>
      <c r="F5935" s="342" t="s">
        <v>6568</v>
      </c>
      <c r="G5935" s="343">
        <v>7.1400000000000006</v>
      </c>
      <c r="H5935" s="342" t="s">
        <v>6594</v>
      </c>
      <c r="I5935" s="342" t="s">
        <v>6575</v>
      </c>
      <c r="J5935" s="342" t="s">
        <v>6755</v>
      </c>
      <c r="K5935" s="581" t="s">
        <v>7790</v>
      </c>
      <c r="L5935" s="344" t="s">
        <v>4090</v>
      </c>
      <c r="N5935" s="344" t="s">
        <v>4090</v>
      </c>
      <c r="O5935" s="341">
        <v>0</v>
      </c>
    </row>
    <row r="5936" spans="1:15" x14ac:dyDescent="0.2">
      <c r="A5936" s="341" t="s">
        <v>9257</v>
      </c>
      <c r="B5936" s="341" t="s">
        <v>9273</v>
      </c>
      <c r="C5936" s="342" t="s">
        <v>6614</v>
      </c>
      <c r="D5936" s="342" t="s">
        <v>6615</v>
      </c>
      <c r="E5936" s="342" t="s">
        <v>9334</v>
      </c>
      <c r="F5936" s="342" t="s">
        <v>6568</v>
      </c>
      <c r="G5936" s="343">
        <v>25.2</v>
      </c>
      <c r="H5936" s="342" t="s">
        <v>6594</v>
      </c>
      <c r="I5936" s="342" t="s">
        <v>6575</v>
      </c>
      <c r="J5936" s="342" t="s">
        <v>6755</v>
      </c>
      <c r="K5936" s="581" t="s">
        <v>8872</v>
      </c>
      <c r="L5936" s="344" t="s">
        <v>4090</v>
      </c>
      <c r="N5936" s="344" t="s">
        <v>4090</v>
      </c>
      <c r="O5936" s="341">
        <v>0</v>
      </c>
    </row>
    <row r="5937" spans="1:15" x14ac:dyDescent="0.2">
      <c r="A5937" s="341" t="s">
        <v>9257</v>
      </c>
      <c r="B5937" s="341" t="s">
        <v>9273</v>
      </c>
      <c r="C5937" s="342" t="s">
        <v>6614</v>
      </c>
      <c r="D5937" s="342" t="s">
        <v>6615</v>
      </c>
      <c r="E5937" s="342" t="s">
        <v>9333</v>
      </c>
      <c r="F5937" s="342" t="s">
        <v>6568</v>
      </c>
      <c r="G5937" s="343">
        <v>6.6000000000000005</v>
      </c>
      <c r="H5937" s="342" t="s">
        <v>6594</v>
      </c>
      <c r="I5937" s="342" t="s">
        <v>6575</v>
      </c>
      <c r="J5937" s="342" t="s">
        <v>6755</v>
      </c>
      <c r="K5937" s="581" t="s">
        <v>8873</v>
      </c>
      <c r="L5937" s="344" t="s">
        <v>4090</v>
      </c>
      <c r="N5937" s="344" t="s">
        <v>4090</v>
      </c>
      <c r="O5937" s="341">
        <v>0</v>
      </c>
    </row>
    <row r="5938" spans="1:15" x14ac:dyDescent="0.2">
      <c r="A5938" s="341" t="s">
        <v>9257</v>
      </c>
      <c r="B5938" s="341" t="s">
        <v>9273</v>
      </c>
      <c r="C5938" s="342" t="s">
        <v>6614</v>
      </c>
      <c r="D5938" s="342" t="s">
        <v>6615</v>
      </c>
      <c r="E5938" s="342" t="s">
        <v>9326</v>
      </c>
      <c r="F5938" s="342" t="s">
        <v>6568</v>
      </c>
      <c r="G5938" s="343">
        <v>59.94</v>
      </c>
      <c r="H5938" s="342" t="s">
        <v>6594</v>
      </c>
      <c r="I5938" s="342" t="s">
        <v>6575</v>
      </c>
      <c r="J5938" s="342" t="s">
        <v>6755</v>
      </c>
      <c r="K5938" s="581" t="s">
        <v>8381</v>
      </c>
      <c r="L5938" s="344" t="s">
        <v>4090</v>
      </c>
      <c r="N5938" s="344" t="s">
        <v>4090</v>
      </c>
      <c r="O5938" s="341">
        <v>0</v>
      </c>
    </row>
    <row r="5939" spans="1:15" x14ac:dyDescent="0.2">
      <c r="A5939" s="341" t="s">
        <v>9257</v>
      </c>
      <c r="B5939" s="341" t="s">
        <v>9273</v>
      </c>
      <c r="C5939" s="342" t="s">
        <v>6614</v>
      </c>
      <c r="D5939" s="342" t="s">
        <v>6615</v>
      </c>
      <c r="E5939" s="342" t="s">
        <v>9320</v>
      </c>
      <c r="F5939" s="342" t="s">
        <v>6568</v>
      </c>
      <c r="G5939" s="343">
        <v>25.67</v>
      </c>
      <c r="H5939" s="342" t="s">
        <v>6594</v>
      </c>
      <c r="I5939" s="342" t="s">
        <v>6575</v>
      </c>
      <c r="J5939" s="342" t="s">
        <v>6755</v>
      </c>
      <c r="K5939" s="581" t="s">
        <v>8681</v>
      </c>
      <c r="L5939" s="344" t="s">
        <v>4090</v>
      </c>
      <c r="N5939" s="344" t="s">
        <v>4090</v>
      </c>
      <c r="O5939" s="341">
        <v>0</v>
      </c>
    </row>
    <row r="5940" spans="1:15" x14ac:dyDescent="0.2">
      <c r="A5940" s="341" t="s">
        <v>9257</v>
      </c>
      <c r="B5940" s="341" t="s">
        <v>9273</v>
      </c>
      <c r="C5940" s="342" t="s">
        <v>6614</v>
      </c>
      <c r="D5940" s="342" t="s">
        <v>6615</v>
      </c>
      <c r="E5940" s="342" t="s">
        <v>9326</v>
      </c>
      <c r="F5940" s="342" t="s">
        <v>6568</v>
      </c>
      <c r="G5940" s="343">
        <v>32.4</v>
      </c>
      <c r="H5940" s="342" t="s">
        <v>6594</v>
      </c>
      <c r="I5940" s="342" t="s">
        <v>6575</v>
      </c>
      <c r="J5940" s="342" t="s">
        <v>6755</v>
      </c>
      <c r="K5940" s="581" t="s">
        <v>8130</v>
      </c>
      <c r="L5940" s="344" t="s">
        <v>4090</v>
      </c>
      <c r="N5940" s="344" t="s">
        <v>4090</v>
      </c>
      <c r="O5940" s="341" t="s">
        <v>6752</v>
      </c>
    </row>
    <row r="5941" spans="1:15" x14ac:dyDescent="0.2">
      <c r="A5941" s="341" t="s">
        <v>9257</v>
      </c>
      <c r="B5941" s="341" t="s">
        <v>9273</v>
      </c>
      <c r="C5941" s="342" t="s">
        <v>6614</v>
      </c>
      <c r="D5941" s="342" t="s">
        <v>6615</v>
      </c>
      <c r="E5941" s="342" t="s">
        <v>9326</v>
      </c>
      <c r="F5941" s="342" t="s">
        <v>6568</v>
      </c>
      <c r="G5941" s="343">
        <v>13.950000000000001</v>
      </c>
      <c r="H5941" s="342" t="s">
        <v>6594</v>
      </c>
      <c r="I5941" s="342" t="s">
        <v>6575</v>
      </c>
      <c r="J5941" s="342" t="s">
        <v>6755</v>
      </c>
      <c r="K5941" s="581" t="s">
        <v>8793</v>
      </c>
      <c r="L5941" s="344" t="s">
        <v>4090</v>
      </c>
      <c r="N5941" s="344" t="s">
        <v>4090</v>
      </c>
      <c r="O5941" s="341" t="s">
        <v>6752</v>
      </c>
    </row>
    <row r="5942" spans="1:15" x14ac:dyDescent="0.2">
      <c r="A5942" s="341" t="s">
        <v>9257</v>
      </c>
      <c r="B5942" s="341" t="s">
        <v>9273</v>
      </c>
      <c r="C5942" s="342" t="s">
        <v>6614</v>
      </c>
      <c r="D5942" s="342" t="s">
        <v>6615</v>
      </c>
      <c r="E5942" s="342" t="s">
        <v>9326</v>
      </c>
      <c r="F5942" s="342" t="s">
        <v>6568</v>
      </c>
      <c r="G5942" s="343">
        <v>2.82</v>
      </c>
      <c r="H5942" s="342" t="s">
        <v>6594</v>
      </c>
      <c r="I5942" s="342" t="s">
        <v>6575</v>
      </c>
      <c r="J5942" s="342" t="s">
        <v>6755</v>
      </c>
      <c r="K5942" s="581" t="s">
        <v>6771</v>
      </c>
      <c r="L5942" s="344" t="s">
        <v>4090</v>
      </c>
      <c r="N5942" s="344" t="s">
        <v>4090</v>
      </c>
      <c r="O5942" s="341" t="s">
        <v>6752</v>
      </c>
    </row>
    <row r="5943" spans="1:15" x14ac:dyDescent="0.2">
      <c r="A5943" s="341" t="s">
        <v>9257</v>
      </c>
      <c r="B5943" s="341" t="s">
        <v>9273</v>
      </c>
      <c r="C5943" s="342" t="s">
        <v>6614</v>
      </c>
      <c r="D5943" s="342" t="s">
        <v>6615</v>
      </c>
      <c r="E5943" s="342" t="s">
        <v>9326</v>
      </c>
      <c r="F5943" s="342" t="s">
        <v>6568</v>
      </c>
      <c r="G5943" s="343">
        <v>7.43</v>
      </c>
      <c r="H5943" s="342" t="s">
        <v>6594</v>
      </c>
      <c r="I5943" s="342" t="s">
        <v>6575</v>
      </c>
      <c r="J5943" s="342" t="s">
        <v>6755</v>
      </c>
      <c r="K5943" s="581" t="s">
        <v>8874</v>
      </c>
      <c r="L5943" s="344" t="s">
        <v>4090</v>
      </c>
      <c r="N5943" s="344" t="s">
        <v>4090</v>
      </c>
      <c r="O5943" s="341">
        <v>0</v>
      </c>
    </row>
    <row r="5944" spans="1:15" x14ac:dyDescent="0.2">
      <c r="A5944" s="341" t="s">
        <v>9257</v>
      </c>
      <c r="B5944" s="341" t="s">
        <v>9273</v>
      </c>
      <c r="C5944" s="342" t="s">
        <v>6614</v>
      </c>
      <c r="D5944" s="342" t="s">
        <v>6615</v>
      </c>
      <c r="E5944" s="342" t="s">
        <v>9320</v>
      </c>
      <c r="F5944" s="342" t="s">
        <v>6568</v>
      </c>
      <c r="G5944" s="343">
        <v>11.700000000000001</v>
      </c>
      <c r="H5944" s="342" t="s">
        <v>6594</v>
      </c>
      <c r="I5944" s="342" t="s">
        <v>6575</v>
      </c>
      <c r="J5944" s="342" t="s">
        <v>6755</v>
      </c>
      <c r="K5944" s="581" t="s">
        <v>8479</v>
      </c>
      <c r="L5944" s="344" t="s">
        <v>4090</v>
      </c>
      <c r="N5944" s="344" t="s">
        <v>4090</v>
      </c>
      <c r="O5944" s="341">
        <v>0</v>
      </c>
    </row>
    <row r="5945" spans="1:15" x14ac:dyDescent="0.2">
      <c r="A5945" s="341" t="s">
        <v>9257</v>
      </c>
      <c r="B5945" s="341" t="s">
        <v>9273</v>
      </c>
      <c r="C5945" s="342" t="s">
        <v>6614</v>
      </c>
      <c r="D5945" s="342" t="s">
        <v>6615</v>
      </c>
      <c r="E5945" s="342" t="s">
        <v>9333</v>
      </c>
      <c r="F5945" s="342" t="s">
        <v>6568</v>
      </c>
      <c r="G5945" s="343">
        <v>33.15</v>
      </c>
      <c r="H5945" s="342" t="s">
        <v>6594</v>
      </c>
      <c r="I5945" s="342" t="s">
        <v>6575</v>
      </c>
      <c r="J5945" s="342" t="s">
        <v>6755</v>
      </c>
      <c r="K5945" s="581" t="s">
        <v>8560</v>
      </c>
      <c r="L5945" s="344" t="s">
        <v>4090</v>
      </c>
      <c r="N5945" s="344" t="s">
        <v>4090</v>
      </c>
      <c r="O5945" s="341">
        <v>0</v>
      </c>
    </row>
    <row r="5946" spans="1:15" x14ac:dyDescent="0.2">
      <c r="A5946" s="341" t="s">
        <v>9257</v>
      </c>
      <c r="B5946" s="341" t="s">
        <v>9273</v>
      </c>
      <c r="C5946" s="342" t="s">
        <v>6614</v>
      </c>
      <c r="D5946" s="342" t="s">
        <v>6615</v>
      </c>
      <c r="E5946" s="342" t="s">
        <v>9324</v>
      </c>
      <c r="F5946" s="342" t="s">
        <v>6568</v>
      </c>
      <c r="G5946" s="343">
        <v>6.5</v>
      </c>
      <c r="H5946" s="342" t="s">
        <v>6594</v>
      </c>
      <c r="I5946" s="342" t="s">
        <v>6575</v>
      </c>
      <c r="J5946" s="342" t="s">
        <v>6755</v>
      </c>
      <c r="K5946" s="581" t="s">
        <v>6800</v>
      </c>
      <c r="L5946" s="344" t="s">
        <v>4090</v>
      </c>
      <c r="N5946" s="344" t="s">
        <v>4090</v>
      </c>
      <c r="O5946" s="341">
        <v>0</v>
      </c>
    </row>
    <row r="5947" spans="1:15" x14ac:dyDescent="0.2">
      <c r="A5947" s="341" t="s">
        <v>9257</v>
      </c>
      <c r="B5947" s="341" t="s">
        <v>9273</v>
      </c>
      <c r="C5947" s="342" t="s">
        <v>6614</v>
      </c>
      <c r="D5947" s="342" t="s">
        <v>6615</v>
      </c>
      <c r="E5947" s="342" t="s">
        <v>9332</v>
      </c>
      <c r="F5947" s="342" t="s">
        <v>6568</v>
      </c>
      <c r="G5947" s="343">
        <v>5.4</v>
      </c>
      <c r="H5947" s="342" t="s">
        <v>6594</v>
      </c>
      <c r="I5947" s="342" t="s">
        <v>6575</v>
      </c>
      <c r="J5947" s="342" t="s">
        <v>6755</v>
      </c>
      <c r="K5947" s="581" t="s">
        <v>7316</v>
      </c>
      <c r="L5947" s="344" t="s">
        <v>4090</v>
      </c>
      <c r="N5947" s="344" t="s">
        <v>4090</v>
      </c>
      <c r="O5947" s="341">
        <v>0</v>
      </c>
    </row>
    <row r="5948" spans="1:15" x14ac:dyDescent="0.2">
      <c r="A5948" s="341" t="s">
        <v>9257</v>
      </c>
      <c r="B5948" s="341" t="s">
        <v>9273</v>
      </c>
      <c r="C5948" s="342" t="s">
        <v>6614</v>
      </c>
      <c r="D5948" s="342" t="s">
        <v>6615</v>
      </c>
      <c r="E5948" s="342" t="s">
        <v>9328</v>
      </c>
      <c r="F5948" s="342" t="s">
        <v>6568</v>
      </c>
      <c r="G5948" s="343">
        <v>4.58</v>
      </c>
      <c r="H5948" s="342" t="s">
        <v>6594</v>
      </c>
      <c r="I5948" s="342" t="s">
        <v>6575</v>
      </c>
      <c r="J5948" s="342" t="s">
        <v>6755</v>
      </c>
      <c r="K5948" s="581" t="s">
        <v>8306</v>
      </c>
      <c r="L5948" s="344" t="s">
        <v>4090</v>
      </c>
      <c r="N5948" s="344" t="s">
        <v>4090</v>
      </c>
      <c r="O5948" s="341">
        <v>0</v>
      </c>
    </row>
    <row r="5949" spans="1:15" x14ac:dyDescent="0.2">
      <c r="A5949" s="341" t="s">
        <v>9257</v>
      </c>
      <c r="B5949" s="341" t="s">
        <v>9273</v>
      </c>
      <c r="C5949" s="342" t="s">
        <v>6614</v>
      </c>
      <c r="D5949" s="342" t="s">
        <v>6615</v>
      </c>
      <c r="E5949" s="342" t="s">
        <v>9321</v>
      </c>
      <c r="F5949" s="342" t="s">
        <v>6568</v>
      </c>
      <c r="G5949" s="343">
        <v>25.52</v>
      </c>
      <c r="H5949" s="342" t="s">
        <v>6594</v>
      </c>
      <c r="I5949" s="342" t="s">
        <v>6575</v>
      </c>
      <c r="J5949" s="342" t="s">
        <v>6755</v>
      </c>
      <c r="K5949" s="581" t="s">
        <v>7799</v>
      </c>
      <c r="L5949" s="344" t="s">
        <v>4090</v>
      </c>
      <c r="N5949" s="344" t="s">
        <v>4090</v>
      </c>
      <c r="O5949" s="341">
        <v>0</v>
      </c>
    </row>
    <row r="5950" spans="1:15" x14ac:dyDescent="0.2">
      <c r="A5950" s="341" t="s">
        <v>9257</v>
      </c>
      <c r="B5950" s="341" t="s">
        <v>9273</v>
      </c>
      <c r="C5950" s="342" t="s">
        <v>6614</v>
      </c>
      <c r="D5950" s="342" t="s">
        <v>6615</v>
      </c>
      <c r="E5950" s="342" t="s">
        <v>9329</v>
      </c>
      <c r="F5950" s="342" t="s">
        <v>6568</v>
      </c>
      <c r="G5950" s="343">
        <v>8.3000000000000007</v>
      </c>
      <c r="H5950" s="342" t="s">
        <v>6594</v>
      </c>
      <c r="I5950" s="342" t="s">
        <v>6575</v>
      </c>
      <c r="J5950" s="342" t="s">
        <v>6755</v>
      </c>
      <c r="K5950" s="581" t="s">
        <v>7799</v>
      </c>
      <c r="L5950" s="344" t="s">
        <v>4090</v>
      </c>
      <c r="N5950" s="344" t="s">
        <v>4090</v>
      </c>
      <c r="O5950" s="341">
        <v>0</v>
      </c>
    </row>
    <row r="5951" spans="1:15" x14ac:dyDescent="0.2">
      <c r="A5951" s="341" t="s">
        <v>9257</v>
      </c>
      <c r="B5951" s="341" t="s">
        <v>9273</v>
      </c>
      <c r="C5951" s="342" t="s">
        <v>6614</v>
      </c>
      <c r="D5951" s="342" t="s">
        <v>6615</v>
      </c>
      <c r="E5951" s="342" t="s">
        <v>9255</v>
      </c>
      <c r="F5951" s="342" t="s">
        <v>6568</v>
      </c>
      <c r="G5951" s="343">
        <v>17.600000000000001</v>
      </c>
      <c r="H5951" s="342" t="s">
        <v>6594</v>
      </c>
      <c r="I5951" s="342" t="s">
        <v>6575</v>
      </c>
      <c r="J5951" s="342" t="s">
        <v>6755</v>
      </c>
      <c r="K5951" s="581" t="s">
        <v>7316</v>
      </c>
      <c r="L5951" s="344" t="s">
        <v>4090</v>
      </c>
      <c r="N5951" s="344" t="s">
        <v>4090</v>
      </c>
      <c r="O5951" s="341">
        <v>0</v>
      </c>
    </row>
    <row r="5952" spans="1:15" x14ac:dyDescent="0.2">
      <c r="A5952" s="341" t="s">
        <v>9257</v>
      </c>
      <c r="B5952" s="341" t="s">
        <v>9273</v>
      </c>
      <c r="C5952" s="342" t="s">
        <v>6614</v>
      </c>
      <c r="D5952" s="342" t="s">
        <v>6615</v>
      </c>
      <c r="E5952" s="342" t="s">
        <v>9329</v>
      </c>
      <c r="F5952" s="342" t="s">
        <v>6568</v>
      </c>
      <c r="G5952" s="343">
        <v>12.700000000000001</v>
      </c>
      <c r="H5952" s="342" t="s">
        <v>6594</v>
      </c>
      <c r="I5952" s="342" t="s">
        <v>6575</v>
      </c>
      <c r="J5952" s="342" t="s">
        <v>6755</v>
      </c>
      <c r="K5952" s="581" t="s">
        <v>8442</v>
      </c>
      <c r="L5952" s="344" t="s">
        <v>4090</v>
      </c>
      <c r="N5952" s="344" t="s">
        <v>4090</v>
      </c>
      <c r="O5952" s="341">
        <v>0</v>
      </c>
    </row>
    <row r="5953" spans="1:15" x14ac:dyDescent="0.2">
      <c r="A5953" s="341" t="s">
        <v>9257</v>
      </c>
      <c r="B5953" s="341" t="s">
        <v>9273</v>
      </c>
      <c r="C5953" s="342" t="s">
        <v>6614</v>
      </c>
      <c r="D5953" s="342" t="s">
        <v>6615</v>
      </c>
      <c r="E5953" s="342" t="s">
        <v>9321</v>
      </c>
      <c r="F5953" s="342" t="s">
        <v>6568</v>
      </c>
      <c r="G5953" s="343">
        <v>11.97</v>
      </c>
      <c r="H5953" s="342" t="s">
        <v>6594</v>
      </c>
      <c r="I5953" s="342" t="s">
        <v>6575</v>
      </c>
      <c r="J5953" s="342" t="s">
        <v>6755</v>
      </c>
      <c r="K5953" s="581" t="s">
        <v>8875</v>
      </c>
      <c r="L5953" s="344" t="s">
        <v>4090</v>
      </c>
      <c r="N5953" s="344" t="s">
        <v>4090</v>
      </c>
      <c r="O5953" s="341">
        <v>0</v>
      </c>
    </row>
    <row r="5954" spans="1:15" x14ac:dyDescent="0.2">
      <c r="A5954" s="341" t="s">
        <v>9257</v>
      </c>
      <c r="B5954" s="341" t="s">
        <v>9273</v>
      </c>
      <c r="C5954" s="342" t="s">
        <v>6614</v>
      </c>
      <c r="D5954" s="342" t="s">
        <v>6615</v>
      </c>
      <c r="E5954" s="342" t="s">
        <v>9319</v>
      </c>
      <c r="F5954" s="342" t="s">
        <v>6568</v>
      </c>
      <c r="G5954" s="343">
        <v>6.3</v>
      </c>
      <c r="H5954" s="342" t="s">
        <v>6594</v>
      </c>
      <c r="I5954" s="342" t="s">
        <v>6575</v>
      </c>
      <c r="J5954" s="342" t="s">
        <v>6755</v>
      </c>
      <c r="K5954" s="581" t="s">
        <v>8180</v>
      </c>
      <c r="L5954" s="344" t="s">
        <v>4090</v>
      </c>
      <c r="N5954" s="344" t="s">
        <v>4090</v>
      </c>
      <c r="O5954" s="341">
        <v>0</v>
      </c>
    </row>
    <row r="5955" spans="1:15" x14ac:dyDescent="0.2">
      <c r="A5955" s="341" t="s">
        <v>9257</v>
      </c>
      <c r="B5955" s="341" t="s">
        <v>9273</v>
      </c>
      <c r="C5955" s="342" t="s">
        <v>6614</v>
      </c>
      <c r="D5955" s="342" t="s">
        <v>6615</v>
      </c>
      <c r="E5955" s="342" t="s">
        <v>9332</v>
      </c>
      <c r="F5955" s="342" t="s">
        <v>6568</v>
      </c>
      <c r="G5955" s="343">
        <v>30</v>
      </c>
      <c r="H5955" s="342" t="s">
        <v>6594</v>
      </c>
      <c r="I5955" s="342" t="s">
        <v>6575</v>
      </c>
      <c r="J5955" s="342" t="s">
        <v>6755</v>
      </c>
      <c r="K5955" s="581" t="s">
        <v>8081</v>
      </c>
      <c r="L5955" s="344" t="s">
        <v>4090</v>
      </c>
      <c r="N5955" s="344" t="s">
        <v>4090</v>
      </c>
      <c r="O5955" s="341">
        <v>0</v>
      </c>
    </row>
    <row r="5956" spans="1:15" x14ac:dyDescent="0.2">
      <c r="A5956" s="341" t="s">
        <v>9257</v>
      </c>
      <c r="B5956" s="341" t="s">
        <v>9273</v>
      </c>
      <c r="C5956" s="342" t="s">
        <v>6614</v>
      </c>
      <c r="D5956" s="342" t="s">
        <v>6615</v>
      </c>
      <c r="E5956" s="342" t="s">
        <v>9338</v>
      </c>
      <c r="F5956" s="342" t="s">
        <v>6568</v>
      </c>
      <c r="G5956" s="343">
        <v>18.900000000000002</v>
      </c>
      <c r="H5956" s="342" t="s">
        <v>6594</v>
      </c>
      <c r="I5956" s="342" t="s">
        <v>6575</v>
      </c>
      <c r="J5956" s="342" t="s">
        <v>6755</v>
      </c>
      <c r="K5956" s="581" t="s">
        <v>7879</v>
      </c>
      <c r="L5956" s="344" t="s">
        <v>4090</v>
      </c>
      <c r="N5956" s="344" t="s">
        <v>4090</v>
      </c>
      <c r="O5956" s="341">
        <v>0</v>
      </c>
    </row>
    <row r="5957" spans="1:15" x14ac:dyDescent="0.2">
      <c r="A5957" s="341" t="s">
        <v>9257</v>
      </c>
      <c r="B5957" s="341" t="s">
        <v>9273</v>
      </c>
      <c r="C5957" s="342" t="s">
        <v>6614</v>
      </c>
      <c r="D5957" s="342" t="s">
        <v>6615</v>
      </c>
      <c r="E5957" s="342" t="s">
        <v>9320</v>
      </c>
      <c r="F5957" s="342" t="s">
        <v>6568</v>
      </c>
      <c r="G5957" s="343">
        <v>16.170000000000002</v>
      </c>
      <c r="H5957" s="342" t="s">
        <v>6594</v>
      </c>
      <c r="I5957" s="342" t="s">
        <v>6575</v>
      </c>
      <c r="J5957" s="342" t="s">
        <v>6755</v>
      </c>
      <c r="K5957" s="581" t="s">
        <v>7330</v>
      </c>
      <c r="L5957" s="344" t="s">
        <v>4090</v>
      </c>
      <c r="N5957" s="344" t="s">
        <v>4090</v>
      </c>
      <c r="O5957" s="341">
        <v>0</v>
      </c>
    </row>
    <row r="5958" spans="1:15" x14ac:dyDescent="0.2">
      <c r="A5958" s="341" t="s">
        <v>9257</v>
      </c>
      <c r="B5958" s="341" t="s">
        <v>9273</v>
      </c>
      <c r="C5958" s="342" t="s">
        <v>6614</v>
      </c>
      <c r="D5958" s="342" t="s">
        <v>6615</v>
      </c>
      <c r="E5958" s="342" t="s">
        <v>9255</v>
      </c>
      <c r="F5958" s="342" t="s">
        <v>6568</v>
      </c>
      <c r="G5958" s="343">
        <v>8.4600000000000009</v>
      </c>
      <c r="H5958" s="342" t="s">
        <v>6594</v>
      </c>
      <c r="I5958" s="342" t="s">
        <v>6575</v>
      </c>
      <c r="J5958" s="342" t="s">
        <v>6755</v>
      </c>
      <c r="K5958" s="581" t="s">
        <v>7328</v>
      </c>
      <c r="L5958" s="344" t="s">
        <v>4090</v>
      </c>
      <c r="N5958" s="344" t="s">
        <v>4090</v>
      </c>
      <c r="O5958" s="341">
        <v>0</v>
      </c>
    </row>
    <row r="5959" spans="1:15" x14ac:dyDescent="0.2">
      <c r="A5959" s="341" t="s">
        <v>9257</v>
      </c>
      <c r="B5959" s="341" t="s">
        <v>9273</v>
      </c>
      <c r="C5959" s="342" t="s">
        <v>6614</v>
      </c>
      <c r="D5959" s="342" t="s">
        <v>6615</v>
      </c>
      <c r="E5959" s="342" t="s">
        <v>9332</v>
      </c>
      <c r="F5959" s="342" t="s">
        <v>6568</v>
      </c>
      <c r="G5959" s="343">
        <v>34.365000000000002</v>
      </c>
      <c r="H5959" s="342" t="s">
        <v>6594</v>
      </c>
      <c r="I5959" s="342" t="s">
        <v>6575</v>
      </c>
      <c r="J5959" s="342" t="s">
        <v>6755</v>
      </c>
      <c r="K5959" s="581" t="s">
        <v>6802</v>
      </c>
      <c r="L5959" s="344" t="s">
        <v>4090</v>
      </c>
      <c r="N5959" s="344" t="s">
        <v>4090</v>
      </c>
      <c r="O5959" s="341">
        <v>0</v>
      </c>
    </row>
    <row r="5960" spans="1:15" x14ac:dyDescent="0.2">
      <c r="A5960" s="341" t="s">
        <v>9257</v>
      </c>
      <c r="B5960" s="341" t="s">
        <v>9273</v>
      </c>
      <c r="C5960" s="342" t="s">
        <v>6614</v>
      </c>
      <c r="D5960" s="342" t="s">
        <v>6615</v>
      </c>
      <c r="E5960" s="342" t="s">
        <v>9323</v>
      </c>
      <c r="F5960" s="342" t="s">
        <v>6568</v>
      </c>
      <c r="G5960" s="343">
        <v>10</v>
      </c>
      <c r="H5960" s="342" t="s">
        <v>6594</v>
      </c>
      <c r="I5960" s="342" t="s">
        <v>6575</v>
      </c>
      <c r="J5960" s="342" t="s">
        <v>6755</v>
      </c>
      <c r="K5960" s="581" t="s">
        <v>6802</v>
      </c>
      <c r="L5960" s="344" t="s">
        <v>4090</v>
      </c>
      <c r="N5960" s="344" t="s">
        <v>4090</v>
      </c>
      <c r="O5960" s="341">
        <v>0</v>
      </c>
    </row>
    <row r="5961" spans="1:15" x14ac:dyDescent="0.2">
      <c r="A5961" s="341" t="s">
        <v>9257</v>
      </c>
      <c r="B5961" s="341" t="s">
        <v>9273</v>
      </c>
      <c r="C5961" s="342" t="s">
        <v>6614</v>
      </c>
      <c r="D5961" s="342" t="s">
        <v>6615</v>
      </c>
      <c r="E5961" s="342" t="s">
        <v>9319</v>
      </c>
      <c r="F5961" s="342" t="s">
        <v>6568</v>
      </c>
      <c r="G5961" s="343">
        <v>4.7300000000000004</v>
      </c>
      <c r="H5961" s="342" t="s">
        <v>6594</v>
      </c>
      <c r="I5961" s="342" t="s">
        <v>6575</v>
      </c>
      <c r="J5961" s="342" t="s">
        <v>6755</v>
      </c>
      <c r="K5961" s="581" t="s">
        <v>6810</v>
      </c>
      <c r="L5961" s="344" t="s">
        <v>4090</v>
      </c>
      <c r="N5961" s="344" t="s">
        <v>4090</v>
      </c>
      <c r="O5961" s="341">
        <v>0</v>
      </c>
    </row>
    <row r="5962" spans="1:15" x14ac:dyDescent="0.2">
      <c r="A5962" s="341" t="s">
        <v>9257</v>
      </c>
      <c r="B5962" s="341" t="s">
        <v>9273</v>
      </c>
      <c r="C5962" s="342" t="s">
        <v>6614</v>
      </c>
      <c r="D5962" s="342" t="s">
        <v>6615</v>
      </c>
      <c r="E5962" s="342" t="s">
        <v>9334</v>
      </c>
      <c r="F5962" s="342" t="s">
        <v>6568</v>
      </c>
      <c r="G5962" s="343">
        <v>4.25</v>
      </c>
      <c r="H5962" s="342" t="s">
        <v>6594</v>
      </c>
      <c r="I5962" s="342" t="s">
        <v>6575</v>
      </c>
      <c r="J5962" s="342" t="s">
        <v>6755</v>
      </c>
      <c r="K5962" s="581" t="s">
        <v>7327</v>
      </c>
      <c r="L5962" s="344" t="s">
        <v>4090</v>
      </c>
      <c r="N5962" s="344" t="s">
        <v>4090</v>
      </c>
      <c r="O5962" s="341">
        <v>0</v>
      </c>
    </row>
    <row r="5963" spans="1:15" x14ac:dyDescent="0.2">
      <c r="A5963" s="341" t="s">
        <v>9257</v>
      </c>
      <c r="B5963" s="341" t="s">
        <v>9273</v>
      </c>
      <c r="C5963" s="342" t="s">
        <v>6614</v>
      </c>
      <c r="D5963" s="342" t="s">
        <v>6615</v>
      </c>
      <c r="E5963" s="342" t="s">
        <v>9334</v>
      </c>
      <c r="F5963" s="342" t="s">
        <v>6568</v>
      </c>
      <c r="G5963" s="343">
        <v>7.0200000000000005</v>
      </c>
      <c r="H5963" s="342" t="s">
        <v>6594</v>
      </c>
      <c r="I5963" s="342" t="s">
        <v>6575</v>
      </c>
      <c r="J5963" s="342" t="s">
        <v>6755</v>
      </c>
      <c r="K5963" s="581" t="s">
        <v>7806</v>
      </c>
      <c r="L5963" s="344" t="s">
        <v>4090</v>
      </c>
      <c r="N5963" s="344" t="s">
        <v>4090</v>
      </c>
      <c r="O5963" s="341">
        <v>0</v>
      </c>
    </row>
    <row r="5964" spans="1:15" x14ac:dyDescent="0.2">
      <c r="A5964" s="341" t="s">
        <v>9257</v>
      </c>
      <c r="B5964" s="341" t="s">
        <v>9273</v>
      </c>
      <c r="C5964" s="342" t="s">
        <v>6614</v>
      </c>
      <c r="D5964" s="342" t="s">
        <v>6615</v>
      </c>
      <c r="E5964" s="342" t="s">
        <v>9324</v>
      </c>
      <c r="F5964" s="342" t="s">
        <v>6568</v>
      </c>
      <c r="G5964" s="343">
        <v>10.08</v>
      </c>
      <c r="H5964" s="342" t="s">
        <v>6594</v>
      </c>
      <c r="I5964" s="342" t="s">
        <v>6575</v>
      </c>
      <c r="J5964" s="342" t="s">
        <v>6755</v>
      </c>
      <c r="K5964" s="581" t="s">
        <v>8876</v>
      </c>
      <c r="L5964" s="344" t="s">
        <v>4090</v>
      </c>
      <c r="N5964" s="344" t="s">
        <v>4090</v>
      </c>
      <c r="O5964" s="341">
        <v>0</v>
      </c>
    </row>
    <row r="5965" spans="1:15" x14ac:dyDescent="0.2">
      <c r="A5965" s="341" t="s">
        <v>9257</v>
      </c>
      <c r="B5965" s="341" t="s">
        <v>9273</v>
      </c>
      <c r="C5965" s="342" t="s">
        <v>6614</v>
      </c>
      <c r="D5965" s="342" t="s">
        <v>6615</v>
      </c>
      <c r="E5965" s="342" t="s">
        <v>9320</v>
      </c>
      <c r="F5965" s="342" t="s">
        <v>6568</v>
      </c>
      <c r="G5965" s="343">
        <v>4.1399999999999997</v>
      </c>
      <c r="H5965" s="342" t="s">
        <v>6594</v>
      </c>
      <c r="I5965" s="342" t="s">
        <v>6575</v>
      </c>
      <c r="J5965" s="342" t="s">
        <v>6755</v>
      </c>
      <c r="K5965" s="581" t="s">
        <v>8877</v>
      </c>
      <c r="L5965" s="344" t="s">
        <v>4090</v>
      </c>
      <c r="N5965" s="344" t="s">
        <v>4090</v>
      </c>
      <c r="O5965" s="341">
        <v>0</v>
      </c>
    </row>
    <row r="5966" spans="1:15" x14ac:dyDescent="0.2">
      <c r="A5966" s="341" t="s">
        <v>9257</v>
      </c>
      <c r="B5966" s="341" t="s">
        <v>9273</v>
      </c>
      <c r="C5966" s="342" t="s">
        <v>6614</v>
      </c>
      <c r="D5966" s="342" t="s">
        <v>6615</v>
      </c>
      <c r="E5966" s="342" t="s">
        <v>9255</v>
      </c>
      <c r="F5966" s="342" t="s">
        <v>6568</v>
      </c>
      <c r="G5966" s="343">
        <v>3.41</v>
      </c>
      <c r="H5966" s="342" t="s">
        <v>6594</v>
      </c>
      <c r="I5966" s="342" t="s">
        <v>6575</v>
      </c>
      <c r="J5966" s="342" t="s">
        <v>6755</v>
      </c>
      <c r="K5966" s="581" t="s">
        <v>8878</v>
      </c>
      <c r="L5966" s="344" t="s">
        <v>4090</v>
      </c>
      <c r="N5966" s="344" t="s">
        <v>4090</v>
      </c>
      <c r="O5966" s="341">
        <v>0</v>
      </c>
    </row>
    <row r="5967" spans="1:15" x14ac:dyDescent="0.2">
      <c r="A5967" s="341" t="s">
        <v>9257</v>
      </c>
      <c r="B5967" s="341" t="s">
        <v>9273</v>
      </c>
      <c r="C5967" s="342" t="s">
        <v>6614</v>
      </c>
      <c r="D5967" s="342" t="s">
        <v>6615</v>
      </c>
      <c r="E5967" s="342" t="s">
        <v>9319</v>
      </c>
      <c r="F5967" s="342" t="s">
        <v>6568</v>
      </c>
      <c r="G5967" s="343">
        <v>20.925000000000001</v>
      </c>
      <c r="H5967" s="342" t="s">
        <v>6594</v>
      </c>
      <c r="I5967" s="342" t="s">
        <v>6575</v>
      </c>
      <c r="J5967" s="342" t="s">
        <v>6755</v>
      </c>
      <c r="K5967" s="581" t="s">
        <v>8013</v>
      </c>
      <c r="L5967" s="344" t="s">
        <v>4090</v>
      </c>
      <c r="N5967" s="344" t="s">
        <v>4090</v>
      </c>
      <c r="O5967" s="341">
        <v>0</v>
      </c>
    </row>
    <row r="5968" spans="1:15" x14ac:dyDescent="0.2">
      <c r="A5968" s="341" t="s">
        <v>9257</v>
      </c>
      <c r="B5968" s="341" t="s">
        <v>9273</v>
      </c>
      <c r="C5968" s="342" t="s">
        <v>6614</v>
      </c>
      <c r="D5968" s="342" t="s">
        <v>6615</v>
      </c>
      <c r="E5968" s="342" t="s">
        <v>9324</v>
      </c>
      <c r="F5968" s="342" t="s">
        <v>6568</v>
      </c>
      <c r="G5968" s="343">
        <v>4.68</v>
      </c>
      <c r="H5968" s="342" t="s">
        <v>6594</v>
      </c>
      <c r="I5968" s="342" t="s">
        <v>6575</v>
      </c>
      <c r="J5968" s="342" t="s">
        <v>6755</v>
      </c>
      <c r="K5968" s="581" t="s">
        <v>7808</v>
      </c>
      <c r="L5968" s="344" t="s">
        <v>4090</v>
      </c>
      <c r="N5968" s="344" t="s">
        <v>4090</v>
      </c>
      <c r="O5968" s="341">
        <v>0</v>
      </c>
    </row>
    <row r="5969" spans="1:15" x14ac:dyDescent="0.2">
      <c r="A5969" s="341" t="s">
        <v>9257</v>
      </c>
      <c r="B5969" s="341" t="s">
        <v>9273</v>
      </c>
      <c r="C5969" s="342" t="s">
        <v>6614</v>
      </c>
      <c r="D5969" s="342" t="s">
        <v>6615</v>
      </c>
      <c r="E5969" s="342" t="s">
        <v>9321</v>
      </c>
      <c r="F5969" s="342" t="s">
        <v>6568</v>
      </c>
      <c r="G5969" s="343">
        <v>39.300000000000004</v>
      </c>
      <c r="H5969" s="342" t="s">
        <v>6594</v>
      </c>
      <c r="I5969" s="342" t="s">
        <v>6575</v>
      </c>
      <c r="J5969" s="342" t="s">
        <v>6755</v>
      </c>
      <c r="K5969" s="581" t="s">
        <v>8183</v>
      </c>
      <c r="L5969" s="344" t="s">
        <v>4090</v>
      </c>
      <c r="N5969" s="344" t="s">
        <v>4090</v>
      </c>
      <c r="O5969" s="341" t="s">
        <v>6752</v>
      </c>
    </row>
    <row r="5970" spans="1:15" x14ac:dyDescent="0.2">
      <c r="A5970" s="341" t="s">
        <v>9257</v>
      </c>
      <c r="B5970" s="341" t="s">
        <v>9273</v>
      </c>
      <c r="C5970" s="342" t="s">
        <v>6614</v>
      </c>
      <c r="D5970" s="342" t="s">
        <v>6615</v>
      </c>
      <c r="E5970" s="342" t="s">
        <v>9321</v>
      </c>
      <c r="F5970" s="342" t="s">
        <v>6568</v>
      </c>
      <c r="G5970" s="343">
        <v>12.76</v>
      </c>
      <c r="H5970" s="342" t="s">
        <v>6594</v>
      </c>
      <c r="I5970" s="342" t="s">
        <v>6575</v>
      </c>
      <c r="J5970" s="342" t="s">
        <v>6755</v>
      </c>
      <c r="K5970" s="581" t="s">
        <v>8013</v>
      </c>
      <c r="L5970" s="344" t="s">
        <v>4090</v>
      </c>
      <c r="N5970" s="344" t="s">
        <v>4090</v>
      </c>
      <c r="O5970" s="341">
        <v>0</v>
      </c>
    </row>
    <row r="5971" spans="1:15" x14ac:dyDescent="0.2">
      <c r="A5971" s="341" t="s">
        <v>9257</v>
      </c>
      <c r="B5971" s="341" t="s">
        <v>9273</v>
      </c>
      <c r="C5971" s="342" t="s">
        <v>6614</v>
      </c>
      <c r="D5971" s="342" t="s">
        <v>6615</v>
      </c>
      <c r="E5971" s="342" t="s">
        <v>9324</v>
      </c>
      <c r="F5971" s="342" t="s">
        <v>6568</v>
      </c>
      <c r="G5971" s="343">
        <v>15.265000000000001</v>
      </c>
      <c r="H5971" s="342" t="s">
        <v>6594</v>
      </c>
      <c r="I5971" s="342" t="s">
        <v>6575</v>
      </c>
      <c r="J5971" s="342" t="s">
        <v>6755</v>
      </c>
      <c r="K5971" s="581" t="s">
        <v>6998</v>
      </c>
      <c r="L5971" s="344" t="s">
        <v>4090</v>
      </c>
      <c r="N5971" s="344" t="s">
        <v>4090</v>
      </c>
      <c r="O5971" s="341">
        <v>0</v>
      </c>
    </row>
    <row r="5972" spans="1:15" x14ac:dyDescent="0.2">
      <c r="A5972" s="341" t="s">
        <v>9257</v>
      </c>
      <c r="B5972" s="341" t="s">
        <v>9273</v>
      </c>
      <c r="C5972" s="342" t="s">
        <v>6614</v>
      </c>
      <c r="D5972" s="342" t="s">
        <v>6615</v>
      </c>
      <c r="E5972" s="342" t="s">
        <v>9320</v>
      </c>
      <c r="F5972" s="342" t="s">
        <v>6568</v>
      </c>
      <c r="G5972" s="343">
        <v>5.25</v>
      </c>
      <c r="H5972" s="342" t="s">
        <v>6594</v>
      </c>
      <c r="I5972" s="342" t="s">
        <v>6575</v>
      </c>
      <c r="J5972" s="342" t="s">
        <v>6755</v>
      </c>
      <c r="K5972" s="581" t="s">
        <v>7568</v>
      </c>
      <c r="L5972" s="344" t="s">
        <v>4090</v>
      </c>
      <c r="N5972" s="344" t="s">
        <v>4090</v>
      </c>
      <c r="O5972" s="341">
        <v>0</v>
      </c>
    </row>
    <row r="5973" spans="1:15" x14ac:dyDescent="0.2">
      <c r="A5973" s="341" t="s">
        <v>9257</v>
      </c>
      <c r="B5973" s="341" t="s">
        <v>9273</v>
      </c>
      <c r="C5973" s="342" t="s">
        <v>6614</v>
      </c>
      <c r="D5973" s="342" t="s">
        <v>6615</v>
      </c>
      <c r="E5973" s="342" t="s">
        <v>9320</v>
      </c>
      <c r="F5973" s="342" t="s">
        <v>6568</v>
      </c>
      <c r="G5973" s="343">
        <v>29.16</v>
      </c>
      <c r="H5973" s="342" t="s">
        <v>6594</v>
      </c>
      <c r="I5973" s="342" t="s">
        <v>6575</v>
      </c>
      <c r="J5973" s="342" t="s">
        <v>6755</v>
      </c>
      <c r="K5973" s="581" t="s">
        <v>7481</v>
      </c>
      <c r="L5973" s="344" t="s">
        <v>4090</v>
      </c>
      <c r="N5973" s="344" t="s">
        <v>4090</v>
      </c>
      <c r="O5973" s="341">
        <v>0</v>
      </c>
    </row>
    <row r="5974" spans="1:15" x14ac:dyDescent="0.2">
      <c r="A5974" s="341" t="s">
        <v>9257</v>
      </c>
      <c r="B5974" s="341" t="s">
        <v>9273</v>
      </c>
      <c r="C5974" s="342" t="s">
        <v>6614</v>
      </c>
      <c r="D5974" s="342" t="s">
        <v>6615</v>
      </c>
      <c r="E5974" s="342" t="s">
        <v>9337</v>
      </c>
      <c r="F5974" s="342" t="s">
        <v>6568</v>
      </c>
      <c r="G5974" s="343">
        <v>23.1</v>
      </c>
      <c r="H5974" s="342" t="s">
        <v>6594</v>
      </c>
      <c r="I5974" s="342" t="s">
        <v>6575</v>
      </c>
      <c r="J5974" s="342" t="s">
        <v>6755</v>
      </c>
      <c r="K5974" s="581" t="s">
        <v>7371</v>
      </c>
      <c r="L5974" s="344" t="s">
        <v>4090</v>
      </c>
      <c r="N5974" s="344" t="s">
        <v>4090</v>
      </c>
      <c r="O5974" s="341">
        <v>0</v>
      </c>
    </row>
    <row r="5975" spans="1:15" x14ac:dyDescent="0.2">
      <c r="A5975" s="341" t="s">
        <v>9257</v>
      </c>
      <c r="B5975" s="341" t="s">
        <v>9273</v>
      </c>
      <c r="C5975" s="342" t="s">
        <v>6614</v>
      </c>
      <c r="D5975" s="342" t="s">
        <v>6615</v>
      </c>
      <c r="E5975" s="342" t="s">
        <v>9333</v>
      </c>
      <c r="F5975" s="342" t="s">
        <v>6568</v>
      </c>
      <c r="G5975" s="343">
        <v>71.22</v>
      </c>
      <c r="H5975" s="342" t="s">
        <v>6594</v>
      </c>
      <c r="I5975" s="342" t="s">
        <v>6575</v>
      </c>
      <c r="J5975" s="342" t="s">
        <v>6755</v>
      </c>
      <c r="K5975" s="581" t="s">
        <v>7371</v>
      </c>
      <c r="L5975" s="344" t="s">
        <v>4090</v>
      </c>
      <c r="N5975" s="344" t="s">
        <v>4090</v>
      </c>
      <c r="O5975" s="341" t="s">
        <v>6752</v>
      </c>
    </row>
    <row r="5976" spans="1:15" x14ac:dyDescent="0.2">
      <c r="A5976" s="341" t="s">
        <v>9257</v>
      </c>
      <c r="B5976" s="341" t="s">
        <v>9273</v>
      </c>
      <c r="C5976" s="342" t="s">
        <v>6614</v>
      </c>
      <c r="D5976" s="342" t="s">
        <v>6615</v>
      </c>
      <c r="E5976" s="342" t="s">
        <v>9323</v>
      </c>
      <c r="F5976" s="342" t="s">
        <v>6568</v>
      </c>
      <c r="G5976" s="343">
        <v>6.4750000000000005</v>
      </c>
      <c r="H5976" s="342" t="s">
        <v>6594</v>
      </c>
      <c r="I5976" s="342" t="s">
        <v>6575</v>
      </c>
      <c r="J5976" s="342" t="s">
        <v>6755</v>
      </c>
      <c r="K5976" s="581" t="s">
        <v>7345</v>
      </c>
      <c r="L5976" s="344" t="s">
        <v>4090</v>
      </c>
      <c r="N5976" s="344" t="s">
        <v>4090</v>
      </c>
      <c r="O5976" s="341">
        <v>0</v>
      </c>
    </row>
    <row r="5977" spans="1:15" x14ac:dyDescent="0.2">
      <c r="A5977" s="341" t="s">
        <v>9257</v>
      </c>
      <c r="B5977" s="341" t="s">
        <v>9273</v>
      </c>
      <c r="C5977" s="342" t="s">
        <v>6614</v>
      </c>
      <c r="D5977" s="342" t="s">
        <v>6615</v>
      </c>
      <c r="E5977" s="342" t="s">
        <v>9321</v>
      </c>
      <c r="F5977" s="342" t="s">
        <v>6568</v>
      </c>
      <c r="G5977" s="343">
        <v>63</v>
      </c>
      <c r="H5977" s="342" t="s">
        <v>6594</v>
      </c>
      <c r="I5977" s="342" t="s">
        <v>6575</v>
      </c>
      <c r="J5977" s="342" t="s">
        <v>6755</v>
      </c>
      <c r="K5977" s="581" t="s">
        <v>8266</v>
      </c>
      <c r="L5977" s="344" t="s">
        <v>4090</v>
      </c>
      <c r="N5977" s="344" t="s">
        <v>4090</v>
      </c>
      <c r="O5977" s="341" t="s">
        <v>6752</v>
      </c>
    </row>
    <row r="5978" spans="1:15" x14ac:dyDescent="0.2">
      <c r="A5978" s="341" t="s">
        <v>9257</v>
      </c>
      <c r="B5978" s="341" t="s">
        <v>9273</v>
      </c>
      <c r="C5978" s="342" t="s">
        <v>6614</v>
      </c>
      <c r="D5978" s="342" t="s">
        <v>6615</v>
      </c>
      <c r="E5978" s="342" t="s">
        <v>9320</v>
      </c>
      <c r="F5978" s="342" t="s">
        <v>6568</v>
      </c>
      <c r="G5978" s="343">
        <v>10.08</v>
      </c>
      <c r="H5978" s="342" t="s">
        <v>6594</v>
      </c>
      <c r="I5978" s="342" t="s">
        <v>6575</v>
      </c>
      <c r="J5978" s="342" t="s">
        <v>6755</v>
      </c>
      <c r="K5978" s="581" t="s">
        <v>7821</v>
      </c>
      <c r="L5978" s="344" t="s">
        <v>4090</v>
      </c>
      <c r="N5978" s="344" t="s">
        <v>4090</v>
      </c>
      <c r="O5978" s="341">
        <v>0</v>
      </c>
    </row>
    <row r="5979" spans="1:15" x14ac:dyDescent="0.2">
      <c r="A5979" s="341" t="s">
        <v>9257</v>
      </c>
      <c r="B5979" s="341" t="s">
        <v>9273</v>
      </c>
      <c r="C5979" s="342" t="s">
        <v>6614</v>
      </c>
      <c r="D5979" s="342" t="s">
        <v>6615</v>
      </c>
      <c r="E5979" s="342" t="s">
        <v>9320</v>
      </c>
      <c r="F5979" s="342" t="s">
        <v>6568</v>
      </c>
      <c r="G5979" s="343">
        <v>9.7000000000000011</v>
      </c>
      <c r="H5979" s="342" t="s">
        <v>6594</v>
      </c>
      <c r="I5979" s="342" t="s">
        <v>6575</v>
      </c>
      <c r="J5979" s="342" t="s">
        <v>6755</v>
      </c>
      <c r="K5979" s="581" t="s">
        <v>8879</v>
      </c>
      <c r="L5979" s="344" t="s">
        <v>4090</v>
      </c>
      <c r="N5979" s="344" t="s">
        <v>4090</v>
      </c>
      <c r="O5979" s="341">
        <v>0</v>
      </c>
    </row>
    <row r="5980" spans="1:15" x14ac:dyDescent="0.2">
      <c r="A5980" s="341" t="s">
        <v>9257</v>
      </c>
      <c r="B5980" s="341" t="s">
        <v>9273</v>
      </c>
      <c r="C5980" s="342" t="s">
        <v>6614</v>
      </c>
      <c r="D5980" s="342" t="s">
        <v>6615</v>
      </c>
      <c r="E5980" s="342" t="s">
        <v>9332</v>
      </c>
      <c r="F5980" s="342" t="s">
        <v>6568</v>
      </c>
      <c r="G5980" s="343">
        <v>10.8</v>
      </c>
      <c r="H5980" s="342" t="s">
        <v>6594</v>
      </c>
      <c r="I5980" s="342" t="s">
        <v>6575</v>
      </c>
      <c r="J5980" s="342" t="s">
        <v>6755</v>
      </c>
      <c r="K5980" s="581" t="s">
        <v>7935</v>
      </c>
      <c r="L5980" s="344" t="s">
        <v>4090</v>
      </c>
      <c r="N5980" s="344" t="s">
        <v>4090</v>
      </c>
      <c r="O5980" s="341">
        <v>0</v>
      </c>
    </row>
    <row r="5981" spans="1:15" x14ac:dyDescent="0.2">
      <c r="A5981" s="341" t="s">
        <v>9257</v>
      </c>
      <c r="B5981" s="341" t="s">
        <v>9273</v>
      </c>
      <c r="C5981" s="342" t="s">
        <v>6614</v>
      </c>
      <c r="D5981" s="342" t="s">
        <v>6615</v>
      </c>
      <c r="E5981" s="342" t="s">
        <v>9319</v>
      </c>
      <c r="F5981" s="342" t="s">
        <v>6568</v>
      </c>
      <c r="G5981" s="343">
        <v>7.5600000000000005</v>
      </c>
      <c r="H5981" s="342" t="s">
        <v>6594</v>
      </c>
      <c r="I5981" s="342" t="s">
        <v>6575</v>
      </c>
      <c r="J5981" s="342" t="s">
        <v>6755</v>
      </c>
      <c r="K5981" s="581" t="s">
        <v>7935</v>
      </c>
      <c r="L5981" s="344" t="s">
        <v>4090</v>
      </c>
      <c r="N5981" s="344" t="s">
        <v>4090</v>
      </c>
      <c r="O5981" s="341">
        <v>0</v>
      </c>
    </row>
    <row r="5982" spans="1:15" x14ac:dyDescent="0.2">
      <c r="A5982" s="341" t="s">
        <v>9257</v>
      </c>
      <c r="B5982" s="341" t="s">
        <v>9273</v>
      </c>
      <c r="C5982" s="342" t="s">
        <v>6614</v>
      </c>
      <c r="D5982" s="342" t="s">
        <v>6615</v>
      </c>
      <c r="E5982" s="342" t="s">
        <v>9319</v>
      </c>
      <c r="F5982" s="342" t="s">
        <v>6568</v>
      </c>
      <c r="G5982" s="343">
        <v>3.06</v>
      </c>
      <c r="H5982" s="342" t="s">
        <v>6594</v>
      </c>
      <c r="I5982" s="342" t="s">
        <v>6575</v>
      </c>
      <c r="J5982" s="342" t="s">
        <v>6755</v>
      </c>
      <c r="K5982" s="581" t="s">
        <v>7540</v>
      </c>
      <c r="L5982" s="344" t="s">
        <v>4090</v>
      </c>
      <c r="N5982" s="344" t="s">
        <v>4090</v>
      </c>
      <c r="O5982" s="341">
        <v>0</v>
      </c>
    </row>
    <row r="5983" spans="1:15" x14ac:dyDescent="0.2">
      <c r="A5983" s="341" t="s">
        <v>9257</v>
      </c>
      <c r="B5983" s="341" t="s">
        <v>9273</v>
      </c>
      <c r="C5983" s="342" t="s">
        <v>6614</v>
      </c>
      <c r="D5983" s="342" t="s">
        <v>6615</v>
      </c>
      <c r="E5983" s="342" t="s">
        <v>9326</v>
      </c>
      <c r="F5983" s="342" t="s">
        <v>6568</v>
      </c>
      <c r="G5983" s="343">
        <v>33.075000000000003</v>
      </c>
      <c r="H5983" s="342" t="s">
        <v>6594</v>
      </c>
      <c r="I5983" s="342" t="s">
        <v>6575</v>
      </c>
      <c r="J5983" s="342" t="s">
        <v>6755</v>
      </c>
      <c r="K5983" s="581" t="s">
        <v>7884</v>
      </c>
      <c r="L5983" s="344" t="s">
        <v>4090</v>
      </c>
      <c r="N5983" s="344" t="s">
        <v>4090</v>
      </c>
      <c r="O5983" s="341" t="s">
        <v>6752</v>
      </c>
    </row>
    <row r="5984" spans="1:15" x14ac:dyDescent="0.2">
      <c r="A5984" s="341" t="s">
        <v>9257</v>
      </c>
      <c r="B5984" s="341" t="s">
        <v>9273</v>
      </c>
      <c r="C5984" s="342" t="s">
        <v>6614</v>
      </c>
      <c r="D5984" s="342" t="s">
        <v>6615</v>
      </c>
      <c r="E5984" s="342" t="s">
        <v>9329</v>
      </c>
      <c r="F5984" s="342" t="s">
        <v>6568</v>
      </c>
      <c r="G5984" s="343">
        <v>12.9</v>
      </c>
      <c r="H5984" s="342" t="s">
        <v>6594</v>
      </c>
      <c r="I5984" s="342" t="s">
        <v>6575</v>
      </c>
      <c r="J5984" s="342" t="s">
        <v>6755</v>
      </c>
      <c r="K5984" s="581" t="s">
        <v>7639</v>
      </c>
      <c r="L5984" s="344" t="s">
        <v>4090</v>
      </c>
      <c r="N5984" s="344" t="s">
        <v>4090</v>
      </c>
      <c r="O5984" s="341">
        <v>0</v>
      </c>
    </row>
    <row r="5985" spans="1:15" x14ac:dyDescent="0.2">
      <c r="A5985" s="341" t="s">
        <v>9257</v>
      </c>
      <c r="B5985" s="341" t="s">
        <v>9273</v>
      </c>
      <c r="C5985" s="342" t="s">
        <v>6614</v>
      </c>
      <c r="D5985" s="342" t="s">
        <v>6615</v>
      </c>
      <c r="E5985" s="342" t="s">
        <v>9255</v>
      </c>
      <c r="F5985" s="342" t="s">
        <v>6568</v>
      </c>
      <c r="G5985" s="343">
        <v>7.36</v>
      </c>
      <c r="H5985" s="342" t="s">
        <v>6594</v>
      </c>
      <c r="I5985" s="342" t="s">
        <v>6575</v>
      </c>
      <c r="J5985" s="342" t="s">
        <v>6755</v>
      </c>
      <c r="K5985" s="581" t="s">
        <v>8880</v>
      </c>
      <c r="L5985" s="344" t="s">
        <v>4090</v>
      </c>
      <c r="N5985" s="344" t="s">
        <v>4090</v>
      </c>
      <c r="O5985" s="341">
        <v>0</v>
      </c>
    </row>
    <row r="5986" spans="1:15" x14ac:dyDescent="0.2">
      <c r="A5986" s="341" t="s">
        <v>9257</v>
      </c>
      <c r="B5986" s="341" t="s">
        <v>9273</v>
      </c>
      <c r="C5986" s="342" t="s">
        <v>6614</v>
      </c>
      <c r="D5986" s="342" t="s">
        <v>6615</v>
      </c>
      <c r="E5986" s="342" t="s">
        <v>9333</v>
      </c>
      <c r="F5986" s="342" t="s">
        <v>6568</v>
      </c>
      <c r="G5986" s="343">
        <v>32.4</v>
      </c>
      <c r="H5986" s="342" t="s">
        <v>6594</v>
      </c>
      <c r="I5986" s="342" t="s">
        <v>6575</v>
      </c>
      <c r="J5986" s="342" t="s">
        <v>6755</v>
      </c>
      <c r="K5986" s="581" t="s">
        <v>7486</v>
      </c>
      <c r="L5986" s="344" t="s">
        <v>4090</v>
      </c>
      <c r="N5986" s="344" t="s">
        <v>4090</v>
      </c>
      <c r="O5986" s="341" t="s">
        <v>6752</v>
      </c>
    </row>
    <row r="5987" spans="1:15" x14ac:dyDescent="0.2">
      <c r="A5987" s="341" t="s">
        <v>9257</v>
      </c>
      <c r="B5987" s="341" t="s">
        <v>9273</v>
      </c>
      <c r="C5987" s="342" t="s">
        <v>6614</v>
      </c>
      <c r="D5987" s="342" t="s">
        <v>6615</v>
      </c>
      <c r="E5987" s="342" t="s">
        <v>9325</v>
      </c>
      <c r="F5987" s="342" t="s">
        <v>6568</v>
      </c>
      <c r="G5987" s="343">
        <v>10.08</v>
      </c>
      <c r="H5987" s="342" t="s">
        <v>6594</v>
      </c>
      <c r="I5987" s="342" t="s">
        <v>6575</v>
      </c>
      <c r="J5987" s="342" t="s">
        <v>6755</v>
      </c>
      <c r="K5987" s="581" t="s">
        <v>8881</v>
      </c>
      <c r="L5987" s="344" t="s">
        <v>4090</v>
      </c>
      <c r="N5987" s="344" t="s">
        <v>4090</v>
      </c>
      <c r="O5987" s="341">
        <v>0</v>
      </c>
    </row>
    <row r="5988" spans="1:15" x14ac:dyDescent="0.2">
      <c r="A5988" s="341" t="s">
        <v>9257</v>
      </c>
      <c r="B5988" s="341" t="s">
        <v>9273</v>
      </c>
      <c r="C5988" s="342" t="s">
        <v>6614</v>
      </c>
      <c r="D5988" s="342" t="s">
        <v>6615</v>
      </c>
      <c r="E5988" s="342" t="s">
        <v>9319</v>
      </c>
      <c r="F5988" s="342" t="s">
        <v>6568</v>
      </c>
      <c r="G5988" s="343">
        <v>5.58</v>
      </c>
      <c r="H5988" s="342" t="s">
        <v>6594</v>
      </c>
      <c r="I5988" s="342" t="s">
        <v>6575</v>
      </c>
      <c r="J5988" s="342" t="s">
        <v>6755</v>
      </c>
      <c r="K5988" s="581" t="s">
        <v>7395</v>
      </c>
      <c r="L5988" s="344" t="s">
        <v>4090</v>
      </c>
      <c r="N5988" s="344" t="s">
        <v>4090</v>
      </c>
      <c r="O5988" s="341">
        <v>0</v>
      </c>
    </row>
    <row r="5989" spans="1:15" x14ac:dyDescent="0.2">
      <c r="A5989" s="341" t="s">
        <v>9257</v>
      </c>
      <c r="B5989" s="341" t="s">
        <v>9273</v>
      </c>
      <c r="C5989" s="342" t="s">
        <v>6614</v>
      </c>
      <c r="D5989" s="342" t="s">
        <v>6615</v>
      </c>
      <c r="E5989" s="342" t="s">
        <v>9324</v>
      </c>
      <c r="F5989" s="342" t="s">
        <v>6568</v>
      </c>
      <c r="G5989" s="343">
        <v>5.94</v>
      </c>
      <c r="H5989" s="342" t="s">
        <v>6594</v>
      </c>
      <c r="I5989" s="342" t="s">
        <v>6575</v>
      </c>
      <c r="J5989" s="342" t="s">
        <v>6755</v>
      </c>
      <c r="K5989" s="581" t="s">
        <v>7645</v>
      </c>
      <c r="L5989" s="344" t="s">
        <v>4090</v>
      </c>
      <c r="N5989" s="344" t="s">
        <v>4090</v>
      </c>
      <c r="O5989" s="341">
        <v>0</v>
      </c>
    </row>
    <row r="5990" spans="1:15" x14ac:dyDescent="0.2">
      <c r="A5990" s="341" t="s">
        <v>9257</v>
      </c>
      <c r="B5990" s="341" t="s">
        <v>9273</v>
      </c>
      <c r="C5990" s="342" t="s">
        <v>6614</v>
      </c>
      <c r="D5990" s="342" t="s">
        <v>6615</v>
      </c>
      <c r="E5990" s="342" t="s">
        <v>9323</v>
      </c>
      <c r="F5990" s="342" t="s">
        <v>6568</v>
      </c>
      <c r="G5990" s="343">
        <v>25.92</v>
      </c>
      <c r="H5990" s="342" t="s">
        <v>6594</v>
      </c>
      <c r="I5990" s="342" t="s">
        <v>6575</v>
      </c>
      <c r="J5990" s="342" t="s">
        <v>6755</v>
      </c>
      <c r="K5990" s="581" t="s">
        <v>7004</v>
      </c>
      <c r="L5990" s="344" t="s">
        <v>4090</v>
      </c>
      <c r="N5990" s="344" t="s">
        <v>4090</v>
      </c>
      <c r="O5990" s="341">
        <v>0</v>
      </c>
    </row>
    <row r="5991" spans="1:15" x14ac:dyDescent="0.2">
      <c r="A5991" s="341" t="s">
        <v>9257</v>
      </c>
      <c r="B5991" s="341" t="s">
        <v>9273</v>
      </c>
      <c r="C5991" s="342" t="s">
        <v>6614</v>
      </c>
      <c r="D5991" s="342" t="s">
        <v>6615</v>
      </c>
      <c r="E5991" s="342" t="s">
        <v>9331</v>
      </c>
      <c r="F5991" s="342" t="s">
        <v>6568</v>
      </c>
      <c r="G5991" s="343">
        <v>22.14</v>
      </c>
      <c r="H5991" s="342" t="s">
        <v>6594</v>
      </c>
      <c r="I5991" s="342" t="s">
        <v>6575</v>
      </c>
      <c r="J5991" s="342" t="s">
        <v>6755</v>
      </c>
      <c r="K5991" s="581" t="s">
        <v>6896</v>
      </c>
      <c r="L5991" s="344" t="s">
        <v>4090</v>
      </c>
      <c r="N5991" s="344" t="s">
        <v>4090</v>
      </c>
      <c r="O5991" s="341">
        <v>0</v>
      </c>
    </row>
    <row r="5992" spans="1:15" x14ac:dyDescent="0.2">
      <c r="A5992" s="341" t="s">
        <v>9257</v>
      </c>
      <c r="B5992" s="341" t="s">
        <v>9273</v>
      </c>
      <c r="C5992" s="342" t="s">
        <v>6614</v>
      </c>
      <c r="D5992" s="342" t="s">
        <v>6615</v>
      </c>
      <c r="E5992" s="342" t="s">
        <v>9326</v>
      </c>
      <c r="F5992" s="342" t="s">
        <v>6568</v>
      </c>
      <c r="G5992" s="343">
        <v>7.05</v>
      </c>
      <c r="H5992" s="342" t="s">
        <v>6594</v>
      </c>
      <c r="I5992" s="342" t="s">
        <v>6575</v>
      </c>
      <c r="J5992" s="342" t="s">
        <v>6755</v>
      </c>
      <c r="K5992" s="581" t="s">
        <v>6773</v>
      </c>
      <c r="L5992" s="344" t="s">
        <v>4090</v>
      </c>
      <c r="N5992" s="344" t="s">
        <v>4090</v>
      </c>
      <c r="O5992" s="341">
        <v>0</v>
      </c>
    </row>
    <row r="5993" spans="1:15" x14ac:dyDescent="0.2">
      <c r="A5993" s="341" t="s">
        <v>9257</v>
      </c>
      <c r="B5993" s="341" t="s">
        <v>9273</v>
      </c>
      <c r="C5993" s="342" t="s">
        <v>6614</v>
      </c>
      <c r="D5993" s="342" t="s">
        <v>6615</v>
      </c>
      <c r="E5993" s="342" t="s">
        <v>9326</v>
      </c>
      <c r="F5993" s="342" t="s">
        <v>6568</v>
      </c>
      <c r="G5993" s="343">
        <v>12.58</v>
      </c>
      <c r="H5993" s="342" t="s">
        <v>6594</v>
      </c>
      <c r="I5993" s="342" t="s">
        <v>6575</v>
      </c>
      <c r="J5993" s="342" t="s">
        <v>6755</v>
      </c>
      <c r="K5993" s="581" t="s">
        <v>7576</v>
      </c>
      <c r="L5993" s="344" t="s">
        <v>4090</v>
      </c>
      <c r="N5993" s="344" t="s">
        <v>4090</v>
      </c>
      <c r="O5993" s="341">
        <v>0</v>
      </c>
    </row>
    <row r="5994" spans="1:15" x14ac:dyDescent="0.2">
      <c r="A5994" s="341" t="s">
        <v>9257</v>
      </c>
      <c r="B5994" s="341" t="s">
        <v>9273</v>
      </c>
      <c r="C5994" s="342" t="s">
        <v>6614</v>
      </c>
      <c r="D5994" s="342" t="s">
        <v>6615</v>
      </c>
      <c r="E5994" s="342" t="s">
        <v>9326</v>
      </c>
      <c r="F5994" s="342" t="s">
        <v>6568</v>
      </c>
      <c r="G5994" s="343">
        <v>4.8600000000000003</v>
      </c>
      <c r="H5994" s="342" t="s">
        <v>6594</v>
      </c>
      <c r="I5994" s="342" t="s">
        <v>6575</v>
      </c>
      <c r="J5994" s="342" t="s">
        <v>6755</v>
      </c>
      <c r="K5994" s="581" t="s">
        <v>7990</v>
      </c>
      <c r="L5994" s="344" t="s">
        <v>4090</v>
      </c>
      <c r="N5994" s="344" t="s">
        <v>4090</v>
      </c>
      <c r="O5994" s="341">
        <v>0</v>
      </c>
    </row>
    <row r="5995" spans="1:15" x14ac:dyDescent="0.2">
      <c r="A5995" s="341" t="s">
        <v>9257</v>
      </c>
      <c r="B5995" s="341" t="s">
        <v>9273</v>
      </c>
      <c r="C5995" s="342" t="s">
        <v>6614</v>
      </c>
      <c r="D5995" s="342" t="s">
        <v>6615</v>
      </c>
      <c r="E5995" s="342" t="s">
        <v>9323</v>
      </c>
      <c r="F5995" s="342" t="s">
        <v>6568</v>
      </c>
      <c r="G5995" s="343">
        <v>28.86</v>
      </c>
      <c r="H5995" s="342" t="s">
        <v>6594</v>
      </c>
      <c r="I5995" s="342" t="s">
        <v>6575</v>
      </c>
      <c r="J5995" s="342" t="s">
        <v>6755</v>
      </c>
      <c r="K5995" s="581" t="s">
        <v>6771</v>
      </c>
      <c r="L5995" s="344" t="s">
        <v>4090</v>
      </c>
      <c r="N5995" s="344" t="s">
        <v>4090</v>
      </c>
      <c r="O5995" s="341">
        <v>0</v>
      </c>
    </row>
    <row r="5996" spans="1:15" x14ac:dyDescent="0.2">
      <c r="A5996" s="341" t="s">
        <v>9257</v>
      </c>
      <c r="B5996" s="341" t="s">
        <v>9273</v>
      </c>
      <c r="C5996" s="342" t="s">
        <v>6614</v>
      </c>
      <c r="D5996" s="342" t="s">
        <v>6615</v>
      </c>
      <c r="E5996" s="342" t="s">
        <v>9334</v>
      </c>
      <c r="F5996" s="342" t="s">
        <v>6568</v>
      </c>
      <c r="G5996" s="343">
        <v>5.76</v>
      </c>
      <c r="H5996" s="342" t="s">
        <v>6594</v>
      </c>
      <c r="I5996" s="342" t="s">
        <v>6575</v>
      </c>
      <c r="J5996" s="342" t="s">
        <v>6755</v>
      </c>
      <c r="K5996" s="581" t="s">
        <v>8882</v>
      </c>
      <c r="L5996" s="344" t="s">
        <v>4090</v>
      </c>
      <c r="N5996" s="344" t="s">
        <v>4090</v>
      </c>
      <c r="O5996" s="341">
        <v>0</v>
      </c>
    </row>
    <row r="5997" spans="1:15" x14ac:dyDescent="0.2">
      <c r="A5997" s="341" t="s">
        <v>9257</v>
      </c>
      <c r="B5997" s="341" t="s">
        <v>9273</v>
      </c>
      <c r="C5997" s="342" t="s">
        <v>6614</v>
      </c>
      <c r="D5997" s="342" t="s">
        <v>6615</v>
      </c>
      <c r="E5997" s="342" t="s">
        <v>9332</v>
      </c>
      <c r="F5997" s="342" t="s">
        <v>6568</v>
      </c>
      <c r="G5997" s="343">
        <v>11.1</v>
      </c>
      <c r="H5997" s="342" t="s">
        <v>6594</v>
      </c>
      <c r="I5997" s="342" t="s">
        <v>6575</v>
      </c>
      <c r="J5997" s="342" t="s">
        <v>6755</v>
      </c>
      <c r="K5997" s="581" t="s">
        <v>6980</v>
      </c>
      <c r="L5997" s="344" t="s">
        <v>4090</v>
      </c>
      <c r="N5997" s="344" t="s">
        <v>4090</v>
      </c>
      <c r="O5997" s="341">
        <v>0</v>
      </c>
    </row>
    <row r="5998" spans="1:15" x14ac:dyDescent="0.2">
      <c r="A5998" s="341" t="s">
        <v>9257</v>
      </c>
      <c r="B5998" s="341" t="s">
        <v>9273</v>
      </c>
      <c r="C5998" s="342" t="s">
        <v>6614</v>
      </c>
      <c r="D5998" s="342" t="s">
        <v>6615</v>
      </c>
      <c r="E5998" s="342" t="s">
        <v>9332</v>
      </c>
      <c r="F5998" s="342" t="s">
        <v>6568</v>
      </c>
      <c r="G5998" s="343">
        <v>18.5</v>
      </c>
      <c r="H5998" s="342" t="s">
        <v>6594</v>
      </c>
      <c r="I5998" s="342" t="s">
        <v>6575</v>
      </c>
      <c r="J5998" s="342" t="s">
        <v>6755</v>
      </c>
      <c r="K5998" s="581" t="s">
        <v>7135</v>
      </c>
      <c r="L5998" s="344" t="s">
        <v>4090</v>
      </c>
      <c r="N5998" s="344" t="s">
        <v>4090</v>
      </c>
      <c r="O5998" s="341">
        <v>0</v>
      </c>
    </row>
    <row r="5999" spans="1:15" x14ac:dyDescent="0.2">
      <c r="A5999" s="341" t="s">
        <v>9257</v>
      </c>
      <c r="B5999" s="341" t="s">
        <v>9273</v>
      </c>
      <c r="C5999" s="342" t="s">
        <v>6614</v>
      </c>
      <c r="D5999" s="342" t="s">
        <v>6615</v>
      </c>
      <c r="E5999" s="342" t="s">
        <v>9338</v>
      </c>
      <c r="F5999" s="342" t="s">
        <v>6568</v>
      </c>
      <c r="G5999" s="343">
        <v>3.6</v>
      </c>
      <c r="H5999" s="342" t="s">
        <v>6594</v>
      </c>
      <c r="I5999" s="342" t="s">
        <v>6575</v>
      </c>
      <c r="J5999" s="342" t="s">
        <v>6755</v>
      </c>
      <c r="K5999" s="581" t="s">
        <v>8424</v>
      </c>
      <c r="L5999" s="344" t="s">
        <v>4090</v>
      </c>
      <c r="N5999" s="344" t="s">
        <v>4090</v>
      </c>
      <c r="O5999" s="341" t="s">
        <v>6752</v>
      </c>
    </row>
    <row r="6000" spans="1:15" x14ac:dyDescent="0.2">
      <c r="A6000" s="341" t="s">
        <v>9257</v>
      </c>
      <c r="B6000" s="341" t="s">
        <v>9273</v>
      </c>
      <c r="C6000" s="342" t="s">
        <v>6614</v>
      </c>
      <c r="D6000" s="342" t="s">
        <v>6615</v>
      </c>
      <c r="E6000" s="342" t="s">
        <v>9319</v>
      </c>
      <c r="F6000" s="342" t="s">
        <v>6568</v>
      </c>
      <c r="G6000" s="343">
        <v>25.53</v>
      </c>
      <c r="H6000" s="342" t="s">
        <v>6594</v>
      </c>
      <c r="I6000" s="342" t="s">
        <v>6575</v>
      </c>
      <c r="J6000" s="342" t="s">
        <v>6755</v>
      </c>
      <c r="K6000" s="581" t="s">
        <v>7508</v>
      </c>
      <c r="L6000" s="344" t="s">
        <v>4090</v>
      </c>
      <c r="N6000" s="344" t="s">
        <v>4090</v>
      </c>
      <c r="O6000" s="341">
        <v>0</v>
      </c>
    </row>
    <row r="6001" spans="1:15" x14ac:dyDescent="0.2">
      <c r="A6001" s="341" t="s">
        <v>9257</v>
      </c>
      <c r="B6001" s="341" t="s">
        <v>9273</v>
      </c>
      <c r="C6001" s="342" t="s">
        <v>6614</v>
      </c>
      <c r="D6001" s="342" t="s">
        <v>6615</v>
      </c>
      <c r="E6001" s="342" t="s">
        <v>9319</v>
      </c>
      <c r="F6001" s="342" t="s">
        <v>6568</v>
      </c>
      <c r="G6001" s="343">
        <v>5.74</v>
      </c>
      <c r="H6001" s="342" t="s">
        <v>6594</v>
      </c>
      <c r="I6001" s="342" t="s">
        <v>6575</v>
      </c>
      <c r="J6001" s="342" t="s">
        <v>6755</v>
      </c>
      <c r="K6001" s="581" t="s">
        <v>7393</v>
      </c>
      <c r="L6001" s="344" t="s">
        <v>4090</v>
      </c>
      <c r="N6001" s="344" t="s">
        <v>4090</v>
      </c>
      <c r="O6001" s="341">
        <v>0</v>
      </c>
    </row>
    <row r="6002" spans="1:15" x14ac:dyDescent="0.2">
      <c r="A6002" s="341" t="s">
        <v>9257</v>
      </c>
      <c r="B6002" s="341" t="s">
        <v>9273</v>
      </c>
      <c r="C6002" s="342" t="s">
        <v>6614</v>
      </c>
      <c r="D6002" s="342" t="s">
        <v>6615</v>
      </c>
      <c r="E6002" s="342" t="s">
        <v>9321</v>
      </c>
      <c r="F6002" s="342" t="s">
        <v>6568</v>
      </c>
      <c r="G6002" s="343">
        <v>64.06</v>
      </c>
      <c r="H6002" s="342" t="s">
        <v>6594</v>
      </c>
      <c r="I6002" s="342" t="s">
        <v>6575</v>
      </c>
      <c r="J6002" s="342" t="s">
        <v>6755</v>
      </c>
      <c r="K6002" s="581" t="s">
        <v>7507</v>
      </c>
      <c r="L6002" s="344" t="s">
        <v>4090</v>
      </c>
      <c r="N6002" s="344" t="s">
        <v>4090</v>
      </c>
      <c r="O6002" s="341" t="s">
        <v>6752</v>
      </c>
    </row>
    <row r="6003" spans="1:15" x14ac:dyDescent="0.2">
      <c r="A6003" s="341" t="s">
        <v>9257</v>
      </c>
      <c r="B6003" s="341" t="s">
        <v>9273</v>
      </c>
      <c r="C6003" s="342" t="s">
        <v>6614</v>
      </c>
      <c r="D6003" s="342" t="s">
        <v>6615</v>
      </c>
      <c r="E6003" s="342" t="s">
        <v>9321</v>
      </c>
      <c r="F6003" s="342" t="s">
        <v>6568</v>
      </c>
      <c r="G6003" s="343">
        <v>34.32</v>
      </c>
      <c r="H6003" s="342" t="s">
        <v>6594</v>
      </c>
      <c r="I6003" s="342" t="s">
        <v>6575</v>
      </c>
      <c r="J6003" s="342" t="s">
        <v>6755</v>
      </c>
      <c r="K6003" s="581" t="s">
        <v>7400</v>
      </c>
      <c r="L6003" s="344" t="s">
        <v>4090</v>
      </c>
      <c r="N6003" s="344" t="s">
        <v>4090</v>
      </c>
      <c r="O6003" s="341" t="s">
        <v>6752</v>
      </c>
    </row>
    <row r="6004" spans="1:15" x14ac:dyDescent="0.2">
      <c r="A6004" s="341" t="s">
        <v>9257</v>
      </c>
      <c r="B6004" s="341" t="s">
        <v>9273</v>
      </c>
      <c r="C6004" s="342" t="s">
        <v>6614</v>
      </c>
      <c r="D6004" s="342" t="s">
        <v>6615</v>
      </c>
      <c r="E6004" s="342" t="s">
        <v>9320</v>
      </c>
      <c r="F6004" s="342" t="s">
        <v>6568</v>
      </c>
      <c r="G6004" s="343">
        <v>47.6</v>
      </c>
      <c r="H6004" s="342" t="s">
        <v>6594</v>
      </c>
      <c r="I6004" s="342" t="s">
        <v>6575</v>
      </c>
      <c r="J6004" s="342" t="s">
        <v>6755</v>
      </c>
      <c r="K6004" s="581" t="s">
        <v>8883</v>
      </c>
      <c r="L6004" s="344" t="s">
        <v>4090</v>
      </c>
      <c r="N6004" s="344" t="s">
        <v>4090</v>
      </c>
      <c r="O6004" s="341" t="s">
        <v>6752</v>
      </c>
    </row>
    <row r="6005" spans="1:15" x14ac:dyDescent="0.2">
      <c r="A6005" s="341" t="s">
        <v>9257</v>
      </c>
      <c r="B6005" s="341" t="s">
        <v>9273</v>
      </c>
      <c r="C6005" s="342" t="s">
        <v>6614</v>
      </c>
      <c r="D6005" s="342" t="s">
        <v>6615</v>
      </c>
      <c r="E6005" s="342" t="s">
        <v>9320</v>
      </c>
      <c r="F6005" s="342" t="s">
        <v>6568</v>
      </c>
      <c r="G6005" s="343">
        <v>24.8</v>
      </c>
      <c r="H6005" s="342" t="s">
        <v>6594</v>
      </c>
      <c r="I6005" s="342" t="s">
        <v>6575</v>
      </c>
      <c r="J6005" s="342" t="s">
        <v>6755</v>
      </c>
      <c r="K6005" s="581" t="s">
        <v>6759</v>
      </c>
      <c r="L6005" s="344" t="s">
        <v>4090</v>
      </c>
      <c r="N6005" s="344" t="s">
        <v>4090</v>
      </c>
      <c r="O6005" s="341" t="s">
        <v>6752</v>
      </c>
    </row>
    <row r="6006" spans="1:15" x14ac:dyDescent="0.2">
      <c r="A6006" s="341" t="s">
        <v>9257</v>
      </c>
      <c r="B6006" s="341" t="s">
        <v>9273</v>
      </c>
      <c r="C6006" s="342" t="s">
        <v>6614</v>
      </c>
      <c r="D6006" s="342" t="s">
        <v>6615</v>
      </c>
      <c r="E6006" s="342" t="s">
        <v>9321</v>
      </c>
      <c r="F6006" s="342" t="s">
        <v>6568</v>
      </c>
      <c r="G6006" s="343">
        <v>4.32</v>
      </c>
      <c r="H6006" s="342" t="s">
        <v>6594</v>
      </c>
      <c r="I6006" s="342" t="s">
        <v>6575</v>
      </c>
      <c r="J6006" s="342" t="s">
        <v>6755</v>
      </c>
      <c r="K6006" s="581" t="s">
        <v>7400</v>
      </c>
      <c r="L6006" s="344" t="s">
        <v>4090</v>
      </c>
      <c r="N6006" s="344" t="s">
        <v>4090</v>
      </c>
      <c r="O6006" s="341" t="s">
        <v>6766</v>
      </c>
    </row>
    <row r="6007" spans="1:15" x14ac:dyDescent="0.2">
      <c r="A6007" s="341" t="s">
        <v>9257</v>
      </c>
      <c r="B6007" s="341" t="s">
        <v>9273</v>
      </c>
      <c r="C6007" s="342" t="s">
        <v>6614</v>
      </c>
      <c r="D6007" s="342" t="s">
        <v>6615</v>
      </c>
      <c r="E6007" s="342" t="s">
        <v>9321</v>
      </c>
      <c r="F6007" s="342" t="s">
        <v>6568</v>
      </c>
      <c r="G6007" s="343">
        <v>4.41</v>
      </c>
      <c r="H6007" s="342" t="s">
        <v>6594</v>
      </c>
      <c r="I6007" s="342" t="s">
        <v>6575</v>
      </c>
      <c r="J6007" s="342" t="s">
        <v>6755</v>
      </c>
      <c r="K6007" s="581" t="s">
        <v>7543</v>
      </c>
      <c r="L6007" s="344" t="s">
        <v>4090</v>
      </c>
      <c r="N6007" s="344" t="s">
        <v>4090</v>
      </c>
      <c r="O6007" s="341">
        <v>0</v>
      </c>
    </row>
    <row r="6008" spans="1:15" x14ac:dyDescent="0.2">
      <c r="A6008" s="341" t="s">
        <v>9257</v>
      </c>
      <c r="B6008" s="341" t="s">
        <v>9273</v>
      </c>
      <c r="C6008" s="342" t="s">
        <v>6614</v>
      </c>
      <c r="D6008" s="342" t="s">
        <v>6615</v>
      </c>
      <c r="E6008" s="342" t="s">
        <v>9321</v>
      </c>
      <c r="F6008" s="342" t="s">
        <v>6568</v>
      </c>
      <c r="G6008" s="343">
        <v>2.88</v>
      </c>
      <c r="H6008" s="342" t="s">
        <v>6594</v>
      </c>
      <c r="I6008" s="342" t="s">
        <v>6575</v>
      </c>
      <c r="J6008" s="342" t="s">
        <v>6755</v>
      </c>
      <c r="K6008" s="581" t="s">
        <v>7172</v>
      </c>
      <c r="L6008" s="344" t="s">
        <v>4090</v>
      </c>
      <c r="N6008" s="344" t="s">
        <v>4090</v>
      </c>
      <c r="O6008" s="341">
        <v>0</v>
      </c>
    </row>
    <row r="6009" spans="1:15" x14ac:dyDescent="0.2">
      <c r="A6009" s="341" t="s">
        <v>9257</v>
      </c>
      <c r="B6009" s="341" t="s">
        <v>9273</v>
      </c>
      <c r="C6009" s="342" t="s">
        <v>6614</v>
      </c>
      <c r="D6009" s="342" t="s">
        <v>6615</v>
      </c>
      <c r="E6009" s="342" t="s">
        <v>9328</v>
      </c>
      <c r="F6009" s="342" t="s">
        <v>6568</v>
      </c>
      <c r="G6009" s="343">
        <v>12.445</v>
      </c>
      <c r="H6009" s="342" t="s">
        <v>6594</v>
      </c>
      <c r="I6009" s="342" t="s">
        <v>6575</v>
      </c>
      <c r="J6009" s="342" t="s">
        <v>6755</v>
      </c>
      <c r="K6009" s="581" t="s">
        <v>7590</v>
      </c>
      <c r="L6009" s="344" t="s">
        <v>4090</v>
      </c>
      <c r="N6009" s="344" t="s">
        <v>4090</v>
      </c>
      <c r="O6009" s="341" t="s">
        <v>6752</v>
      </c>
    </row>
    <row r="6010" spans="1:15" x14ac:dyDescent="0.2">
      <c r="A6010" s="341" t="s">
        <v>9257</v>
      </c>
      <c r="B6010" s="341" t="s">
        <v>9273</v>
      </c>
      <c r="C6010" s="342" t="s">
        <v>6614</v>
      </c>
      <c r="D6010" s="342" t="s">
        <v>6615</v>
      </c>
      <c r="E6010" s="342" t="s">
        <v>9323</v>
      </c>
      <c r="F6010" s="342" t="s">
        <v>6568</v>
      </c>
      <c r="G6010" s="343">
        <v>3.33</v>
      </c>
      <c r="H6010" s="342" t="s">
        <v>6594</v>
      </c>
      <c r="I6010" s="342" t="s">
        <v>6575</v>
      </c>
      <c r="J6010" s="342" t="s">
        <v>6755</v>
      </c>
      <c r="K6010" s="581" t="s">
        <v>7400</v>
      </c>
      <c r="L6010" s="344" t="s">
        <v>4090</v>
      </c>
      <c r="N6010" s="344" t="s">
        <v>4090</v>
      </c>
      <c r="O6010" s="341" t="s">
        <v>6766</v>
      </c>
    </row>
    <row r="6011" spans="1:15" x14ac:dyDescent="0.2">
      <c r="A6011" s="341" t="s">
        <v>9257</v>
      </c>
      <c r="B6011" s="341" t="s">
        <v>9273</v>
      </c>
      <c r="C6011" s="342" t="s">
        <v>6614</v>
      </c>
      <c r="D6011" s="342" t="s">
        <v>6615</v>
      </c>
      <c r="E6011" s="342" t="s">
        <v>9331</v>
      </c>
      <c r="F6011" s="342" t="s">
        <v>6568</v>
      </c>
      <c r="G6011" s="343">
        <v>5.32</v>
      </c>
      <c r="H6011" s="342" t="s">
        <v>6594</v>
      </c>
      <c r="I6011" s="342" t="s">
        <v>6575</v>
      </c>
      <c r="J6011" s="342" t="s">
        <v>6755</v>
      </c>
      <c r="K6011" s="581" t="s">
        <v>6849</v>
      </c>
      <c r="L6011" s="344" t="s">
        <v>4090</v>
      </c>
      <c r="N6011" s="344" t="s">
        <v>4090</v>
      </c>
      <c r="O6011" s="341">
        <v>0</v>
      </c>
    </row>
    <row r="6012" spans="1:15" x14ac:dyDescent="0.2">
      <c r="A6012" s="341" t="s">
        <v>9257</v>
      </c>
      <c r="B6012" s="341" t="s">
        <v>9273</v>
      </c>
      <c r="C6012" s="342" t="s">
        <v>6614</v>
      </c>
      <c r="D6012" s="342" t="s">
        <v>6615</v>
      </c>
      <c r="E6012" s="342" t="s">
        <v>9332</v>
      </c>
      <c r="F6012" s="342" t="s">
        <v>6568</v>
      </c>
      <c r="G6012" s="343">
        <v>4.4400000000000004</v>
      </c>
      <c r="H6012" s="342" t="s">
        <v>6594</v>
      </c>
      <c r="I6012" s="342" t="s">
        <v>6575</v>
      </c>
      <c r="J6012" s="342" t="s">
        <v>6755</v>
      </c>
      <c r="K6012" s="581" t="s">
        <v>7941</v>
      </c>
      <c r="L6012" s="344" t="s">
        <v>4090</v>
      </c>
      <c r="N6012" s="344" t="s">
        <v>4090</v>
      </c>
      <c r="O6012" s="341">
        <v>0</v>
      </c>
    </row>
    <row r="6013" spans="1:15" x14ac:dyDescent="0.2">
      <c r="A6013" s="341" t="s">
        <v>9257</v>
      </c>
      <c r="B6013" s="341" t="s">
        <v>9273</v>
      </c>
      <c r="C6013" s="342" t="s">
        <v>6614</v>
      </c>
      <c r="D6013" s="342" t="s">
        <v>6615</v>
      </c>
      <c r="E6013" s="342" t="s">
        <v>9320</v>
      </c>
      <c r="F6013" s="342" t="s">
        <v>6568</v>
      </c>
      <c r="G6013" s="343">
        <v>34.32</v>
      </c>
      <c r="H6013" s="342" t="s">
        <v>6594</v>
      </c>
      <c r="I6013" s="342" t="s">
        <v>6575</v>
      </c>
      <c r="J6013" s="342" t="s">
        <v>6755</v>
      </c>
      <c r="K6013" s="581" t="s">
        <v>6779</v>
      </c>
      <c r="L6013" s="344" t="s">
        <v>4090</v>
      </c>
      <c r="N6013" s="344" t="s">
        <v>4090</v>
      </c>
      <c r="O6013" s="341" t="s">
        <v>6752</v>
      </c>
    </row>
    <row r="6014" spans="1:15" x14ac:dyDescent="0.2">
      <c r="A6014" s="341" t="s">
        <v>9257</v>
      </c>
      <c r="B6014" s="341" t="s">
        <v>9273</v>
      </c>
      <c r="C6014" s="342" t="s">
        <v>6614</v>
      </c>
      <c r="D6014" s="342" t="s">
        <v>6615</v>
      </c>
      <c r="E6014" s="342" t="s">
        <v>9333</v>
      </c>
      <c r="F6014" s="342" t="s">
        <v>6568</v>
      </c>
      <c r="G6014" s="343">
        <v>6.28</v>
      </c>
      <c r="H6014" s="342" t="s">
        <v>6594</v>
      </c>
      <c r="I6014" s="342" t="s">
        <v>6575</v>
      </c>
      <c r="J6014" s="342" t="s">
        <v>6755</v>
      </c>
      <c r="K6014" s="581" t="s">
        <v>7400</v>
      </c>
      <c r="L6014" s="344" t="s">
        <v>4090</v>
      </c>
      <c r="N6014" s="344" t="s">
        <v>4090</v>
      </c>
      <c r="O6014" s="341" t="s">
        <v>6766</v>
      </c>
    </row>
    <row r="6015" spans="1:15" x14ac:dyDescent="0.2">
      <c r="A6015" s="341" t="s">
        <v>9257</v>
      </c>
      <c r="B6015" s="341" t="s">
        <v>9273</v>
      </c>
      <c r="C6015" s="342" t="s">
        <v>6614</v>
      </c>
      <c r="D6015" s="342" t="s">
        <v>6615</v>
      </c>
      <c r="E6015" s="342" t="s">
        <v>9333</v>
      </c>
      <c r="F6015" s="342" t="s">
        <v>6568</v>
      </c>
      <c r="G6015" s="343">
        <v>1.2</v>
      </c>
      <c r="H6015" s="342" t="s">
        <v>6594</v>
      </c>
      <c r="I6015" s="342" t="s">
        <v>6575</v>
      </c>
      <c r="J6015" s="342" t="s">
        <v>6755</v>
      </c>
      <c r="K6015" s="581" t="s">
        <v>6763</v>
      </c>
      <c r="L6015" s="344" t="s">
        <v>4090</v>
      </c>
      <c r="N6015" s="344" t="s">
        <v>4090</v>
      </c>
      <c r="O6015" s="341" t="s">
        <v>6766</v>
      </c>
    </row>
    <row r="6016" spans="1:15" x14ac:dyDescent="0.2">
      <c r="A6016" s="341" t="s">
        <v>9257</v>
      </c>
      <c r="B6016" s="341" t="s">
        <v>9273</v>
      </c>
      <c r="C6016" s="342" t="s">
        <v>6614</v>
      </c>
      <c r="D6016" s="342" t="s">
        <v>6615</v>
      </c>
      <c r="E6016" s="342" t="s">
        <v>9323</v>
      </c>
      <c r="F6016" s="342" t="s">
        <v>6568</v>
      </c>
      <c r="G6016" s="343">
        <v>17.16</v>
      </c>
      <c r="H6016" s="342" t="s">
        <v>6594</v>
      </c>
      <c r="I6016" s="342" t="s">
        <v>6575</v>
      </c>
      <c r="J6016" s="342" t="s">
        <v>6755</v>
      </c>
      <c r="K6016" s="581" t="s">
        <v>7036</v>
      </c>
      <c r="L6016" s="344" t="s">
        <v>4090</v>
      </c>
      <c r="N6016" s="344" t="s">
        <v>4090</v>
      </c>
      <c r="O6016" s="341" t="s">
        <v>6752</v>
      </c>
    </row>
    <row r="6017" spans="1:15" x14ac:dyDescent="0.2">
      <c r="A6017" s="341" t="s">
        <v>9257</v>
      </c>
      <c r="B6017" s="341" t="s">
        <v>9273</v>
      </c>
      <c r="C6017" s="342" t="s">
        <v>6614</v>
      </c>
      <c r="D6017" s="342" t="s">
        <v>6615</v>
      </c>
      <c r="E6017" s="342" t="s">
        <v>9323</v>
      </c>
      <c r="F6017" s="342" t="s">
        <v>6568</v>
      </c>
      <c r="G6017" s="343">
        <v>19.740000000000002</v>
      </c>
      <c r="H6017" s="342" t="s">
        <v>6594</v>
      </c>
      <c r="I6017" s="342" t="s">
        <v>6575</v>
      </c>
      <c r="J6017" s="342" t="s">
        <v>6755</v>
      </c>
      <c r="K6017" s="581" t="s">
        <v>6900</v>
      </c>
      <c r="L6017" s="344" t="s">
        <v>4090</v>
      </c>
      <c r="N6017" s="344" t="s">
        <v>4090</v>
      </c>
      <c r="O6017" s="341" t="s">
        <v>6752</v>
      </c>
    </row>
    <row r="6018" spans="1:15" x14ac:dyDescent="0.2">
      <c r="A6018" s="341" t="s">
        <v>9257</v>
      </c>
      <c r="B6018" s="341" t="s">
        <v>9273</v>
      </c>
      <c r="C6018" s="342" t="s">
        <v>6614</v>
      </c>
      <c r="D6018" s="342" t="s">
        <v>6615</v>
      </c>
      <c r="E6018" s="342" t="s">
        <v>9320</v>
      </c>
      <c r="F6018" s="342" t="s">
        <v>6568</v>
      </c>
      <c r="G6018" s="343">
        <v>28.310000000000002</v>
      </c>
      <c r="H6018" s="342" t="s">
        <v>6594</v>
      </c>
      <c r="I6018" s="342" t="s">
        <v>6575</v>
      </c>
      <c r="J6018" s="342" t="s">
        <v>6755</v>
      </c>
      <c r="K6018" s="581" t="s">
        <v>7488</v>
      </c>
      <c r="L6018" s="344" t="s">
        <v>4090</v>
      </c>
      <c r="N6018" s="344" t="s">
        <v>4090</v>
      </c>
      <c r="O6018" s="341">
        <v>0</v>
      </c>
    </row>
    <row r="6019" spans="1:15" x14ac:dyDescent="0.2">
      <c r="A6019" s="341" t="s">
        <v>9257</v>
      </c>
      <c r="B6019" s="341" t="s">
        <v>9273</v>
      </c>
      <c r="C6019" s="342" t="s">
        <v>6614</v>
      </c>
      <c r="D6019" s="342" t="s">
        <v>6615</v>
      </c>
      <c r="E6019" s="342" t="s">
        <v>9320</v>
      </c>
      <c r="F6019" s="342" t="s">
        <v>6568</v>
      </c>
      <c r="G6019" s="343">
        <v>10.120000000000001</v>
      </c>
      <c r="H6019" s="342" t="s">
        <v>6594</v>
      </c>
      <c r="I6019" s="342" t="s">
        <v>6575</v>
      </c>
      <c r="J6019" s="342" t="s">
        <v>6755</v>
      </c>
      <c r="K6019" s="581" t="s">
        <v>8649</v>
      </c>
      <c r="L6019" s="344" t="s">
        <v>4090</v>
      </c>
      <c r="N6019" s="344" t="s">
        <v>4090</v>
      </c>
      <c r="O6019" s="341" t="s">
        <v>6752</v>
      </c>
    </row>
    <row r="6020" spans="1:15" x14ac:dyDescent="0.2">
      <c r="A6020" s="341" t="s">
        <v>9257</v>
      </c>
      <c r="B6020" s="341" t="s">
        <v>9273</v>
      </c>
      <c r="C6020" s="342" t="s">
        <v>6614</v>
      </c>
      <c r="D6020" s="342" t="s">
        <v>6615</v>
      </c>
      <c r="E6020" s="342" t="s">
        <v>9321</v>
      </c>
      <c r="F6020" s="342" t="s">
        <v>6568</v>
      </c>
      <c r="G6020" s="343">
        <v>3.04</v>
      </c>
      <c r="H6020" s="342" t="s">
        <v>6594</v>
      </c>
      <c r="I6020" s="342" t="s">
        <v>6575</v>
      </c>
      <c r="J6020" s="342" t="s">
        <v>6755</v>
      </c>
      <c r="K6020" s="581" t="s">
        <v>7413</v>
      </c>
      <c r="L6020" s="344" t="s">
        <v>4090</v>
      </c>
      <c r="N6020" s="344" t="s">
        <v>4090</v>
      </c>
      <c r="O6020" s="341">
        <v>0</v>
      </c>
    </row>
    <row r="6021" spans="1:15" x14ac:dyDescent="0.2">
      <c r="A6021" s="341" t="s">
        <v>9257</v>
      </c>
      <c r="B6021" s="341" t="s">
        <v>9273</v>
      </c>
      <c r="C6021" s="342" t="s">
        <v>6614</v>
      </c>
      <c r="D6021" s="342" t="s">
        <v>6615</v>
      </c>
      <c r="E6021" s="342" t="s">
        <v>9319</v>
      </c>
      <c r="F6021" s="342" t="s">
        <v>6568</v>
      </c>
      <c r="G6021" s="343">
        <v>6.9</v>
      </c>
      <c r="H6021" s="342" t="s">
        <v>6594</v>
      </c>
      <c r="I6021" s="342" t="s">
        <v>6575</v>
      </c>
      <c r="J6021" s="342" t="s">
        <v>6755</v>
      </c>
      <c r="K6021" s="581" t="s">
        <v>7191</v>
      </c>
      <c r="L6021" s="344" t="s">
        <v>4090</v>
      </c>
      <c r="N6021" s="344" t="s">
        <v>4090</v>
      </c>
      <c r="O6021" s="341">
        <v>0</v>
      </c>
    </row>
    <row r="6022" spans="1:15" x14ac:dyDescent="0.2">
      <c r="A6022" s="341" t="s">
        <v>9257</v>
      </c>
      <c r="B6022" s="341" t="s">
        <v>9273</v>
      </c>
      <c r="C6022" s="342" t="s">
        <v>6614</v>
      </c>
      <c r="D6022" s="342" t="s">
        <v>6615</v>
      </c>
      <c r="E6022" s="342" t="s">
        <v>9328</v>
      </c>
      <c r="F6022" s="342" t="s">
        <v>6568</v>
      </c>
      <c r="G6022" s="343">
        <v>9.120000000000001</v>
      </c>
      <c r="H6022" s="342" t="s">
        <v>6594</v>
      </c>
      <c r="I6022" s="342" t="s">
        <v>6575</v>
      </c>
      <c r="J6022" s="342" t="s">
        <v>6755</v>
      </c>
      <c r="K6022" s="581" t="s">
        <v>6826</v>
      </c>
      <c r="L6022" s="344" t="s">
        <v>4090</v>
      </c>
      <c r="N6022" s="344" t="s">
        <v>4090</v>
      </c>
      <c r="O6022" s="341">
        <v>0</v>
      </c>
    </row>
    <row r="6023" spans="1:15" x14ac:dyDescent="0.2">
      <c r="A6023" s="341" t="s">
        <v>9257</v>
      </c>
      <c r="B6023" s="341" t="s">
        <v>9273</v>
      </c>
      <c r="C6023" s="342" t="s">
        <v>6614</v>
      </c>
      <c r="D6023" s="342" t="s">
        <v>6615</v>
      </c>
      <c r="E6023" s="342" t="s">
        <v>9319</v>
      </c>
      <c r="F6023" s="342" t="s">
        <v>6568</v>
      </c>
      <c r="G6023" s="343">
        <v>7.74</v>
      </c>
      <c r="H6023" s="342" t="s">
        <v>6594</v>
      </c>
      <c r="I6023" s="342" t="s">
        <v>6575</v>
      </c>
      <c r="J6023" s="342" t="s">
        <v>6755</v>
      </c>
      <c r="K6023" s="581" t="s">
        <v>8621</v>
      </c>
      <c r="L6023" s="344" t="s">
        <v>4090</v>
      </c>
      <c r="N6023" s="344" t="s">
        <v>4090</v>
      </c>
      <c r="O6023" s="341">
        <v>0</v>
      </c>
    </row>
    <row r="6024" spans="1:15" x14ac:dyDescent="0.2">
      <c r="A6024" s="341" t="s">
        <v>9257</v>
      </c>
      <c r="B6024" s="341" t="s">
        <v>9273</v>
      </c>
      <c r="C6024" s="342" t="s">
        <v>6614</v>
      </c>
      <c r="D6024" s="342" t="s">
        <v>6615</v>
      </c>
      <c r="E6024" s="342" t="s">
        <v>9326</v>
      </c>
      <c r="F6024" s="342" t="s">
        <v>6568</v>
      </c>
      <c r="G6024" s="343">
        <v>7.22</v>
      </c>
      <c r="H6024" s="342" t="s">
        <v>6594</v>
      </c>
      <c r="I6024" s="342" t="s">
        <v>6575</v>
      </c>
      <c r="J6024" s="342" t="s">
        <v>6755</v>
      </c>
      <c r="K6024" s="581" t="s">
        <v>8884</v>
      </c>
      <c r="L6024" s="344" t="s">
        <v>4090</v>
      </c>
      <c r="N6024" s="344" t="s">
        <v>4090</v>
      </c>
      <c r="O6024" s="341">
        <v>0</v>
      </c>
    </row>
    <row r="6025" spans="1:15" x14ac:dyDescent="0.2">
      <c r="A6025" s="341" t="s">
        <v>9257</v>
      </c>
      <c r="B6025" s="341" t="s">
        <v>9273</v>
      </c>
      <c r="C6025" s="342" t="s">
        <v>6614</v>
      </c>
      <c r="D6025" s="342" t="s">
        <v>6615</v>
      </c>
      <c r="E6025" s="342" t="s">
        <v>9326</v>
      </c>
      <c r="F6025" s="342" t="s">
        <v>6568</v>
      </c>
      <c r="G6025" s="343">
        <v>9.5</v>
      </c>
      <c r="H6025" s="342" t="s">
        <v>6594</v>
      </c>
      <c r="I6025" s="342" t="s">
        <v>6575</v>
      </c>
      <c r="J6025" s="342" t="s">
        <v>6755</v>
      </c>
      <c r="K6025" s="581" t="s">
        <v>8884</v>
      </c>
      <c r="L6025" s="344" t="s">
        <v>4090</v>
      </c>
      <c r="N6025" s="344" t="s">
        <v>4090</v>
      </c>
      <c r="O6025" s="341">
        <v>0</v>
      </c>
    </row>
    <row r="6026" spans="1:15" x14ac:dyDescent="0.2">
      <c r="A6026" s="341" t="s">
        <v>9257</v>
      </c>
      <c r="B6026" s="341" t="s">
        <v>9273</v>
      </c>
      <c r="C6026" s="342" t="s">
        <v>6614</v>
      </c>
      <c r="D6026" s="342" t="s">
        <v>6615</v>
      </c>
      <c r="E6026" s="342" t="s">
        <v>9320</v>
      </c>
      <c r="F6026" s="342" t="s">
        <v>6568</v>
      </c>
      <c r="G6026" s="343">
        <v>11.88</v>
      </c>
      <c r="H6026" s="342" t="s">
        <v>6594</v>
      </c>
      <c r="I6026" s="342" t="s">
        <v>6575</v>
      </c>
      <c r="J6026" s="342" t="s">
        <v>6755</v>
      </c>
      <c r="K6026" s="581" t="s">
        <v>6973</v>
      </c>
      <c r="L6026" s="344" t="s">
        <v>4090</v>
      </c>
      <c r="N6026" s="344" t="s">
        <v>4090</v>
      </c>
      <c r="O6026" s="341">
        <v>0</v>
      </c>
    </row>
    <row r="6027" spans="1:15" x14ac:dyDescent="0.2">
      <c r="A6027" s="341" t="s">
        <v>9257</v>
      </c>
      <c r="B6027" s="341" t="s">
        <v>9273</v>
      </c>
      <c r="C6027" s="342" t="s">
        <v>6614</v>
      </c>
      <c r="D6027" s="342" t="s">
        <v>6615</v>
      </c>
      <c r="E6027" s="342" t="s">
        <v>9326</v>
      </c>
      <c r="F6027" s="342" t="s">
        <v>6568</v>
      </c>
      <c r="G6027" s="343">
        <v>12.65</v>
      </c>
      <c r="H6027" s="342" t="s">
        <v>6594</v>
      </c>
      <c r="I6027" s="342" t="s">
        <v>6575</v>
      </c>
      <c r="J6027" s="342" t="s">
        <v>6755</v>
      </c>
      <c r="K6027" s="581" t="s">
        <v>7189</v>
      </c>
      <c r="L6027" s="344" t="s">
        <v>4090</v>
      </c>
      <c r="N6027" s="344" t="s">
        <v>4090</v>
      </c>
      <c r="O6027" s="341">
        <v>0</v>
      </c>
    </row>
    <row r="6028" spans="1:15" x14ac:dyDescent="0.2">
      <c r="A6028" s="341" t="s">
        <v>9257</v>
      </c>
      <c r="B6028" s="341" t="s">
        <v>9273</v>
      </c>
      <c r="C6028" s="342" t="s">
        <v>6614</v>
      </c>
      <c r="D6028" s="342" t="s">
        <v>6615</v>
      </c>
      <c r="E6028" s="342" t="s">
        <v>9321</v>
      </c>
      <c r="F6028" s="342" t="s">
        <v>6568</v>
      </c>
      <c r="G6028" s="343">
        <v>6</v>
      </c>
      <c r="H6028" s="342" t="s">
        <v>6594</v>
      </c>
      <c r="I6028" s="342" t="s">
        <v>6575</v>
      </c>
      <c r="J6028" s="342" t="s">
        <v>6755</v>
      </c>
      <c r="K6028" s="581" t="s">
        <v>8885</v>
      </c>
      <c r="L6028" s="344" t="s">
        <v>4090</v>
      </c>
      <c r="N6028" s="344" t="s">
        <v>4090</v>
      </c>
      <c r="O6028" s="341" t="s">
        <v>6766</v>
      </c>
    </row>
    <row r="6029" spans="1:15" x14ac:dyDescent="0.2">
      <c r="A6029" s="341" t="s">
        <v>9257</v>
      </c>
      <c r="B6029" s="341" t="s">
        <v>9273</v>
      </c>
      <c r="C6029" s="342" t="s">
        <v>6614</v>
      </c>
      <c r="D6029" s="342" t="s">
        <v>6615</v>
      </c>
      <c r="E6029" s="342" t="s">
        <v>9326</v>
      </c>
      <c r="F6029" s="342" t="s">
        <v>6568</v>
      </c>
      <c r="G6029" s="343">
        <v>5.4</v>
      </c>
      <c r="H6029" s="342" t="s">
        <v>6594</v>
      </c>
      <c r="I6029" s="342" t="s">
        <v>6575</v>
      </c>
      <c r="J6029" s="342" t="s">
        <v>6755</v>
      </c>
      <c r="K6029" s="581" t="s">
        <v>6695</v>
      </c>
      <c r="L6029" s="344" t="s">
        <v>4090</v>
      </c>
      <c r="N6029" s="344" t="s">
        <v>4090</v>
      </c>
      <c r="O6029" s="341">
        <v>0</v>
      </c>
    </row>
    <row r="6030" spans="1:15" x14ac:dyDescent="0.2">
      <c r="A6030" s="341" t="s">
        <v>9257</v>
      </c>
      <c r="B6030" s="341" t="s">
        <v>9273</v>
      </c>
      <c r="C6030" s="342" t="s">
        <v>6614</v>
      </c>
      <c r="D6030" s="342" t="s">
        <v>6615</v>
      </c>
      <c r="E6030" s="342" t="s">
        <v>9328</v>
      </c>
      <c r="F6030" s="342" t="s">
        <v>6568</v>
      </c>
      <c r="G6030" s="343">
        <v>8.64</v>
      </c>
      <c r="H6030" s="342" t="s">
        <v>6594</v>
      </c>
      <c r="I6030" s="342" t="s">
        <v>6575</v>
      </c>
      <c r="J6030" s="342" t="s">
        <v>6755</v>
      </c>
      <c r="K6030" s="581" t="s">
        <v>8821</v>
      </c>
      <c r="L6030" s="344" t="s">
        <v>4090</v>
      </c>
      <c r="N6030" s="344" t="s">
        <v>4090</v>
      </c>
      <c r="O6030" s="341">
        <v>0</v>
      </c>
    </row>
    <row r="6031" spans="1:15" x14ac:dyDescent="0.2">
      <c r="A6031" s="341" t="s">
        <v>9257</v>
      </c>
      <c r="B6031" s="341" t="s">
        <v>9273</v>
      </c>
      <c r="C6031" s="342" t="s">
        <v>6614</v>
      </c>
      <c r="D6031" s="342" t="s">
        <v>6615</v>
      </c>
      <c r="E6031" s="342" t="s">
        <v>9255</v>
      </c>
      <c r="F6031" s="342" t="s">
        <v>6568</v>
      </c>
      <c r="G6031" s="343">
        <v>10.36</v>
      </c>
      <c r="H6031" s="342" t="s">
        <v>6594</v>
      </c>
      <c r="I6031" s="342" t="s">
        <v>6575</v>
      </c>
      <c r="J6031" s="342" t="s">
        <v>6755</v>
      </c>
      <c r="K6031" s="581" t="s">
        <v>6883</v>
      </c>
      <c r="L6031" s="344" t="s">
        <v>4090</v>
      </c>
      <c r="N6031" s="344" t="s">
        <v>4090</v>
      </c>
      <c r="O6031" s="341">
        <v>0</v>
      </c>
    </row>
    <row r="6032" spans="1:15" x14ac:dyDescent="0.2">
      <c r="A6032" s="341" t="s">
        <v>9257</v>
      </c>
      <c r="B6032" s="341" t="s">
        <v>9273</v>
      </c>
      <c r="C6032" s="342" t="s">
        <v>6614</v>
      </c>
      <c r="D6032" s="342" t="s">
        <v>6615</v>
      </c>
      <c r="E6032" s="342" t="s">
        <v>9319</v>
      </c>
      <c r="F6032" s="342" t="s">
        <v>6568</v>
      </c>
      <c r="G6032" s="343">
        <v>11.52</v>
      </c>
      <c r="H6032" s="342" t="s">
        <v>6594</v>
      </c>
      <c r="I6032" s="342" t="s">
        <v>6575</v>
      </c>
      <c r="J6032" s="342" t="s">
        <v>6755</v>
      </c>
      <c r="K6032" s="581" t="s">
        <v>8650</v>
      </c>
      <c r="L6032" s="344" t="s">
        <v>4090</v>
      </c>
      <c r="N6032" s="344" t="s">
        <v>4090</v>
      </c>
      <c r="O6032" s="341">
        <v>0</v>
      </c>
    </row>
    <row r="6033" spans="1:15" x14ac:dyDescent="0.2">
      <c r="A6033" s="341" t="s">
        <v>9257</v>
      </c>
      <c r="B6033" s="341" t="s">
        <v>9273</v>
      </c>
      <c r="C6033" s="342" t="s">
        <v>6614</v>
      </c>
      <c r="D6033" s="342" t="s">
        <v>6615</v>
      </c>
      <c r="E6033" s="342" t="s">
        <v>9320</v>
      </c>
      <c r="F6033" s="342" t="s">
        <v>6568</v>
      </c>
      <c r="G6033" s="343">
        <v>70.56</v>
      </c>
      <c r="H6033" s="342" t="s">
        <v>6594</v>
      </c>
      <c r="I6033" s="342" t="s">
        <v>6575</v>
      </c>
      <c r="J6033" s="342" t="s">
        <v>6755</v>
      </c>
      <c r="K6033" s="581" t="s">
        <v>7405</v>
      </c>
      <c r="L6033" s="344" t="s">
        <v>4090</v>
      </c>
      <c r="N6033" s="344" t="s">
        <v>4090</v>
      </c>
      <c r="O6033" s="341" t="s">
        <v>6752</v>
      </c>
    </row>
    <row r="6034" spans="1:15" x14ac:dyDescent="0.2">
      <c r="A6034" s="341" t="s">
        <v>9257</v>
      </c>
      <c r="B6034" s="341" t="s">
        <v>9273</v>
      </c>
      <c r="C6034" s="342" t="s">
        <v>6614</v>
      </c>
      <c r="D6034" s="342" t="s">
        <v>6615</v>
      </c>
      <c r="E6034" s="342" t="s">
        <v>9337</v>
      </c>
      <c r="F6034" s="342" t="s">
        <v>6568</v>
      </c>
      <c r="G6034" s="343">
        <v>40.274999999999999</v>
      </c>
      <c r="H6034" s="342" t="s">
        <v>6594</v>
      </c>
      <c r="I6034" s="342" t="s">
        <v>6575</v>
      </c>
      <c r="J6034" s="342" t="s">
        <v>6755</v>
      </c>
      <c r="K6034" s="581" t="s">
        <v>6917</v>
      </c>
      <c r="L6034" s="344" t="s">
        <v>4090</v>
      </c>
      <c r="N6034" s="344" t="s">
        <v>4090</v>
      </c>
      <c r="O6034" s="341" t="s">
        <v>6752</v>
      </c>
    </row>
    <row r="6035" spans="1:15" x14ac:dyDescent="0.2">
      <c r="A6035" s="341" t="s">
        <v>9257</v>
      </c>
      <c r="B6035" s="341" t="s">
        <v>9273</v>
      </c>
      <c r="C6035" s="342" t="s">
        <v>6614</v>
      </c>
      <c r="D6035" s="342" t="s">
        <v>6615</v>
      </c>
      <c r="E6035" s="342" t="s">
        <v>9337</v>
      </c>
      <c r="F6035" s="342" t="s">
        <v>6568</v>
      </c>
      <c r="G6035" s="343">
        <v>7.2850000000000001</v>
      </c>
      <c r="H6035" s="342" t="s">
        <v>6594</v>
      </c>
      <c r="I6035" s="342" t="s">
        <v>6575</v>
      </c>
      <c r="J6035" s="342" t="s">
        <v>6755</v>
      </c>
      <c r="K6035" s="581" t="s">
        <v>6951</v>
      </c>
      <c r="L6035" s="344" t="s">
        <v>4090</v>
      </c>
      <c r="N6035" s="344" t="s">
        <v>4090</v>
      </c>
      <c r="O6035" s="341" t="s">
        <v>6752</v>
      </c>
    </row>
    <row r="6036" spans="1:15" x14ac:dyDescent="0.2">
      <c r="A6036" s="341" t="s">
        <v>9257</v>
      </c>
      <c r="B6036" s="341" t="s">
        <v>9273</v>
      </c>
      <c r="C6036" s="342" t="s">
        <v>6614</v>
      </c>
      <c r="D6036" s="342" t="s">
        <v>6615</v>
      </c>
      <c r="E6036" s="342" t="s">
        <v>9323</v>
      </c>
      <c r="F6036" s="342" t="s">
        <v>6568</v>
      </c>
      <c r="G6036" s="343">
        <v>8.74</v>
      </c>
      <c r="H6036" s="342" t="s">
        <v>6594</v>
      </c>
      <c r="I6036" s="342" t="s">
        <v>6575</v>
      </c>
      <c r="J6036" s="342" t="s">
        <v>6755</v>
      </c>
      <c r="K6036" s="581" t="s">
        <v>6695</v>
      </c>
      <c r="L6036" s="344" t="s">
        <v>4090</v>
      </c>
      <c r="N6036" s="344" t="s">
        <v>4090</v>
      </c>
      <c r="O6036" s="341">
        <v>0</v>
      </c>
    </row>
    <row r="6037" spans="1:15" x14ac:dyDescent="0.2">
      <c r="A6037" s="341" t="s">
        <v>9257</v>
      </c>
      <c r="B6037" s="341" t="s">
        <v>9273</v>
      </c>
      <c r="C6037" s="342" t="s">
        <v>6614</v>
      </c>
      <c r="D6037" s="342" t="s">
        <v>6615</v>
      </c>
      <c r="E6037" s="342" t="s">
        <v>9323</v>
      </c>
      <c r="F6037" s="342" t="s">
        <v>6568</v>
      </c>
      <c r="G6037" s="343">
        <v>4.63</v>
      </c>
      <c r="H6037" s="342" t="s">
        <v>6594</v>
      </c>
      <c r="I6037" s="342" t="s">
        <v>6575</v>
      </c>
      <c r="J6037" s="342" t="s">
        <v>6755</v>
      </c>
      <c r="K6037" s="581" t="s">
        <v>6969</v>
      </c>
      <c r="L6037" s="344" t="s">
        <v>4090</v>
      </c>
      <c r="N6037" s="344" t="s">
        <v>4090</v>
      </c>
      <c r="O6037" s="341">
        <v>0</v>
      </c>
    </row>
    <row r="6038" spans="1:15" x14ac:dyDescent="0.2">
      <c r="A6038" s="341" t="s">
        <v>9257</v>
      </c>
      <c r="B6038" s="341" t="s">
        <v>9273</v>
      </c>
      <c r="C6038" s="342" t="s">
        <v>6614</v>
      </c>
      <c r="D6038" s="342" t="s">
        <v>6615</v>
      </c>
      <c r="E6038" s="342" t="s">
        <v>9319</v>
      </c>
      <c r="F6038" s="342" t="s">
        <v>6568</v>
      </c>
      <c r="G6038" s="343">
        <v>40.71</v>
      </c>
      <c r="H6038" s="342" t="s">
        <v>6594</v>
      </c>
      <c r="I6038" s="342" t="s">
        <v>6575</v>
      </c>
      <c r="J6038" s="342" t="s">
        <v>6755</v>
      </c>
      <c r="K6038" s="581" t="s">
        <v>7449</v>
      </c>
      <c r="L6038" s="344" t="s">
        <v>4090</v>
      </c>
      <c r="N6038" s="344" t="s">
        <v>4090</v>
      </c>
      <c r="O6038" s="341" t="s">
        <v>6752</v>
      </c>
    </row>
    <row r="6039" spans="1:15" x14ac:dyDescent="0.2">
      <c r="A6039" s="341" t="s">
        <v>9257</v>
      </c>
      <c r="B6039" s="341" t="s">
        <v>9273</v>
      </c>
      <c r="C6039" s="342" t="s">
        <v>6614</v>
      </c>
      <c r="D6039" s="342" t="s">
        <v>6615</v>
      </c>
      <c r="E6039" s="342" t="s">
        <v>9325</v>
      </c>
      <c r="F6039" s="342" t="s">
        <v>6568</v>
      </c>
      <c r="G6039" s="343">
        <v>9.6</v>
      </c>
      <c r="H6039" s="342" t="s">
        <v>6594</v>
      </c>
      <c r="I6039" s="342" t="s">
        <v>6575</v>
      </c>
      <c r="J6039" s="342" t="s">
        <v>6755</v>
      </c>
      <c r="K6039" s="581" t="s">
        <v>7082</v>
      </c>
      <c r="L6039" s="344" t="s">
        <v>4090</v>
      </c>
      <c r="N6039" s="344" t="s">
        <v>4090</v>
      </c>
      <c r="O6039" s="341" t="s">
        <v>6752</v>
      </c>
    </row>
    <row r="6040" spans="1:15" x14ac:dyDescent="0.2">
      <c r="A6040" s="341" t="s">
        <v>9257</v>
      </c>
      <c r="B6040" s="341" t="s">
        <v>9273</v>
      </c>
      <c r="C6040" s="342" t="s">
        <v>6614</v>
      </c>
      <c r="D6040" s="342" t="s">
        <v>6615</v>
      </c>
      <c r="E6040" s="342" t="s">
        <v>9321</v>
      </c>
      <c r="F6040" s="342" t="s">
        <v>6568</v>
      </c>
      <c r="G6040" s="343">
        <v>8.36</v>
      </c>
      <c r="H6040" s="342" t="s">
        <v>6594</v>
      </c>
      <c r="I6040" s="342" t="s">
        <v>6575</v>
      </c>
      <c r="J6040" s="342" t="s">
        <v>6755</v>
      </c>
      <c r="K6040" s="581" t="s">
        <v>7354</v>
      </c>
      <c r="L6040" s="344" t="s">
        <v>4090</v>
      </c>
      <c r="N6040" s="344" t="s">
        <v>4090</v>
      </c>
      <c r="O6040" s="341">
        <v>0</v>
      </c>
    </row>
    <row r="6041" spans="1:15" x14ac:dyDescent="0.2">
      <c r="A6041" s="341" t="s">
        <v>9257</v>
      </c>
      <c r="B6041" s="341" t="s">
        <v>9273</v>
      </c>
      <c r="C6041" s="342" t="s">
        <v>6614</v>
      </c>
      <c r="D6041" s="342" t="s">
        <v>6615</v>
      </c>
      <c r="E6041" s="342" t="s">
        <v>9319</v>
      </c>
      <c r="F6041" s="342" t="s">
        <v>6568</v>
      </c>
      <c r="G6041" s="343">
        <v>4.4400000000000004</v>
      </c>
      <c r="H6041" s="342" t="s">
        <v>6594</v>
      </c>
      <c r="I6041" s="342" t="s">
        <v>6575</v>
      </c>
      <c r="J6041" s="342" t="s">
        <v>6755</v>
      </c>
      <c r="K6041" s="581" t="s">
        <v>7453</v>
      </c>
      <c r="L6041" s="344" t="s">
        <v>4090</v>
      </c>
      <c r="N6041" s="344" t="s">
        <v>4090</v>
      </c>
      <c r="O6041" s="341" t="s">
        <v>6752</v>
      </c>
    </row>
    <row r="6042" spans="1:15" x14ac:dyDescent="0.2">
      <c r="A6042" s="341" t="s">
        <v>9257</v>
      </c>
      <c r="B6042" s="341" t="s">
        <v>9273</v>
      </c>
      <c r="C6042" s="342" t="s">
        <v>6614</v>
      </c>
      <c r="D6042" s="342" t="s">
        <v>6615</v>
      </c>
      <c r="E6042" s="342" t="s">
        <v>9319</v>
      </c>
      <c r="F6042" s="342" t="s">
        <v>6568</v>
      </c>
      <c r="G6042" s="343">
        <v>9.31</v>
      </c>
      <c r="H6042" s="342" t="s">
        <v>6594</v>
      </c>
      <c r="I6042" s="342" t="s">
        <v>6575</v>
      </c>
      <c r="J6042" s="342" t="s">
        <v>6755</v>
      </c>
      <c r="K6042" s="581" t="s">
        <v>7117</v>
      </c>
      <c r="L6042" s="344" t="s">
        <v>4090</v>
      </c>
      <c r="N6042" s="344" t="s">
        <v>4090</v>
      </c>
      <c r="O6042" s="341">
        <v>0</v>
      </c>
    </row>
    <row r="6043" spans="1:15" x14ac:dyDescent="0.2">
      <c r="A6043" s="341" t="s">
        <v>9257</v>
      </c>
      <c r="B6043" s="341" t="s">
        <v>9273</v>
      </c>
      <c r="C6043" s="342" t="s">
        <v>6614</v>
      </c>
      <c r="D6043" s="342" t="s">
        <v>6615</v>
      </c>
      <c r="E6043" s="342" t="s">
        <v>9320</v>
      </c>
      <c r="F6043" s="342" t="s">
        <v>6568</v>
      </c>
      <c r="G6043" s="343">
        <v>9.2000000000000011</v>
      </c>
      <c r="H6043" s="342" t="s">
        <v>6594</v>
      </c>
      <c r="I6043" s="342" t="s">
        <v>6575</v>
      </c>
      <c r="J6043" s="342" t="s">
        <v>6755</v>
      </c>
      <c r="K6043" s="581" t="s">
        <v>7892</v>
      </c>
      <c r="L6043" s="344" t="s">
        <v>4090</v>
      </c>
      <c r="N6043" s="344" t="s">
        <v>4090</v>
      </c>
      <c r="O6043" s="341">
        <v>0</v>
      </c>
    </row>
    <row r="6044" spans="1:15" x14ac:dyDescent="0.2">
      <c r="A6044" s="341" t="s">
        <v>9257</v>
      </c>
      <c r="B6044" s="341" t="s">
        <v>9273</v>
      </c>
      <c r="C6044" s="342" t="s">
        <v>6614</v>
      </c>
      <c r="D6044" s="342" t="s">
        <v>6615</v>
      </c>
      <c r="E6044" s="342" t="s">
        <v>9255</v>
      </c>
      <c r="F6044" s="342" t="s">
        <v>6568</v>
      </c>
      <c r="G6044" s="343">
        <v>12.48</v>
      </c>
      <c r="H6044" s="342" t="s">
        <v>6594</v>
      </c>
      <c r="I6044" s="342" t="s">
        <v>6575</v>
      </c>
      <c r="J6044" s="342" t="s">
        <v>6755</v>
      </c>
      <c r="K6044" s="581" t="s">
        <v>6768</v>
      </c>
      <c r="L6044" s="344" t="s">
        <v>4090</v>
      </c>
      <c r="N6044" s="344" t="s">
        <v>4090</v>
      </c>
      <c r="O6044" s="341">
        <v>0</v>
      </c>
    </row>
    <row r="6045" spans="1:15" x14ac:dyDescent="0.2">
      <c r="A6045" s="341" t="s">
        <v>9257</v>
      </c>
      <c r="B6045" s="341" t="s">
        <v>9273</v>
      </c>
      <c r="C6045" s="342" t="s">
        <v>6614</v>
      </c>
      <c r="D6045" s="342" t="s">
        <v>6615</v>
      </c>
      <c r="E6045" s="342" t="s">
        <v>9338</v>
      </c>
      <c r="F6045" s="342" t="s">
        <v>6568</v>
      </c>
      <c r="G6045" s="343">
        <v>4.75</v>
      </c>
      <c r="H6045" s="342" t="s">
        <v>6594</v>
      </c>
      <c r="I6045" s="342" t="s">
        <v>6575</v>
      </c>
      <c r="J6045" s="342" t="s">
        <v>6755</v>
      </c>
      <c r="K6045" s="581" t="s">
        <v>6773</v>
      </c>
      <c r="L6045" s="344" t="s">
        <v>4090</v>
      </c>
      <c r="N6045" s="344" t="s">
        <v>4090</v>
      </c>
      <c r="O6045" s="341">
        <v>0</v>
      </c>
    </row>
    <row r="6046" spans="1:15" x14ac:dyDescent="0.2">
      <c r="A6046" s="341" t="s">
        <v>9257</v>
      </c>
      <c r="B6046" s="341" t="s">
        <v>9273</v>
      </c>
      <c r="C6046" s="342" t="s">
        <v>6614</v>
      </c>
      <c r="D6046" s="342" t="s">
        <v>6615</v>
      </c>
      <c r="E6046" s="342" t="s">
        <v>9323</v>
      </c>
      <c r="F6046" s="342" t="s">
        <v>6568</v>
      </c>
      <c r="G6046" s="343">
        <v>7.8</v>
      </c>
      <c r="H6046" s="342" t="s">
        <v>6594</v>
      </c>
      <c r="I6046" s="342" t="s">
        <v>6575</v>
      </c>
      <c r="J6046" s="342" t="s">
        <v>6755</v>
      </c>
      <c r="K6046" s="581" t="s">
        <v>7190</v>
      </c>
      <c r="L6046" s="344" t="s">
        <v>4090</v>
      </c>
      <c r="N6046" s="344" t="s">
        <v>4090</v>
      </c>
      <c r="O6046" s="341" t="s">
        <v>6752</v>
      </c>
    </row>
    <row r="6047" spans="1:15" x14ac:dyDescent="0.2">
      <c r="A6047" s="341" t="s">
        <v>9257</v>
      </c>
      <c r="B6047" s="341" t="s">
        <v>9295</v>
      </c>
      <c r="C6047" s="342" t="s">
        <v>6886</v>
      </c>
      <c r="D6047" s="342" t="s">
        <v>6887</v>
      </c>
      <c r="E6047" s="342" t="s">
        <v>9326</v>
      </c>
      <c r="F6047" s="342" t="s">
        <v>6568</v>
      </c>
      <c r="G6047" s="343">
        <v>9.4</v>
      </c>
      <c r="H6047" s="342" t="s">
        <v>6594</v>
      </c>
      <c r="I6047" s="342" t="s">
        <v>6575</v>
      </c>
      <c r="J6047" s="342" t="s">
        <v>6755</v>
      </c>
      <c r="K6047" s="581" t="s">
        <v>8886</v>
      </c>
      <c r="L6047" s="344" t="s">
        <v>4090</v>
      </c>
      <c r="N6047" s="344" t="s">
        <v>4090</v>
      </c>
      <c r="O6047" s="341" t="s">
        <v>6752</v>
      </c>
    </row>
    <row r="6048" spans="1:15" x14ac:dyDescent="0.2">
      <c r="A6048" s="341" t="s">
        <v>9257</v>
      </c>
      <c r="B6048" s="341" t="s">
        <v>9295</v>
      </c>
      <c r="C6048" s="342" t="s">
        <v>6886</v>
      </c>
      <c r="D6048" s="342" t="s">
        <v>6887</v>
      </c>
      <c r="E6048" s="342" t="s">
        <v>9323</v>
      </c>
      <c r="F6048" s="342" t="s">
        <v>6568</v>
      </c>
      <c r="G6048" s="343">
        <v>7.55</v>
      </c>
      <c r="H6048" s="342" t="s">
        <v>6594</v>
      </c>
      <c r="I6048" s="342" t="s">
        <v>6575</v>
      </c>
      <c r="J6048" s="342" t="s">
        <v>6755</v>
      </c>
      <c r="K6048" s="581" t="s">
        <v>8485</v>
      </c>
      <c r="L6048" s="344" t="s">
        <v>4090</v>
      </c>
      <c r="N6048" s="344" t="s">
        <v>4090</v>
      </c>
      <c r="O6048" s="341" t="s">
        <v>6752</v>
      </c>
    </row>
    <row r="6049" spans="1:15" x14ac:dyDescent="0.2">
      <c r="A6049" s="341" t="s">
        <v>9257</v>
      </c>
      <c r="B6049" s="341" t="s">
        <v>9295</v>
      </c>
      <c r="C6049" s="342" t="s">
        <v>6886</v>
      </c>
      <c r="D6049" s="342" t="s">
        <v>6887</v>
      </c>
      <c r="E6049" s="342" t="s">
        <v>9322</v>
      </c>
      <c r="F6049" s="342" t="s">
        <v>6568</v>
      </c>
      <c r="G6049" s="343">
        <v>6</v>
      </c>
      <c r="H6049" s="342" t="s">
        <v>6594</v>
      </c>
      <c r="I6049" s="342" t="s">
        <v>6575</v>
      </c>
      <c r="J6049" s="342" t="s">
        <v>6755</v>
      </c>
      <c r="K6049" s="581" t="s">
        <v>7977</v>
      </c>
      <c r="L6049" s="344" t="s">
        <v>4090</v>
      </c>
      <c r="N6049" s="344" t="s">
        <v>4090</v>
      </c>
      <c r="O6049" s="341" t="s">
        <v>6752</v>
      </c>
    </row>
    <row r="6050" spans="1:15" x14ac:dyDescent="0.2">
      <c r="A6050" s="341" t="s">
        <v>9257</v>
      </c>
      <c r="B6050" s="341" t="s">
        <v>9295</v>
      </c>
      <c r="C6050" s="342" t="s">
        <v>6886</v>
      </c>
      <c r="D6050" s="342" t="s">
        <v>6887</v>
      </c>
      <c r="E6050" s="342" t="s">
        <v>9328</v>
      </c>
      <c r="F6050" s="342" t="s">
        <v>6568</v>
      </c>
      <c r="G6050" s="343">
        <v>7.7</v>
      </c>
      <c r="H6050" s="342" t="s">
        <v>6594</v>
      </c>
      <c r="I6050" s="342" t="s">
        <v>6575</v>
      </c>
      <c r="J6050" s="342" t="s">
        <v>6755</v>
      </c>
      <c r="K6050" s="581" t="s">
        <v>8641</v>
      </c>
      <c r="L6050" s="344" t="s">
        <v>4090</v>
      </c>
      <c r="N6050" s="344" t="s">
        <v>4090</v>
      </c>
      <c r="O6050" s="341" t="s">
        <v>6766</v>
      </c>
    </row>
    <row r="6051" spans="1:15" x14ac:dyDescent="0.2">
      <c r="A6051" s="341" t="s">
        <v>9257</v>
      </c>
      <c r="B6051" s="341" t="s">
        <v>9295</v>
      </c>
      <c r="C6051" s="342" t="s">
        <v>6886</v>
      </c>
      <c r="D6051" s="342" t="s">
        <v>6887</v>
      </c>
      <c r="E6051" s="342" t="s">
        <v>9334</v>
      </c>
      <c r="F6051" s="342" t="s">
        <v>6568</v>
      </c>
      <c r="G6051" s="343">
        <v>6.23</v>
      </c>
      <c r="H6051" s="342" t="s">
        <v>6594</v>
      </c>
      <c r="I6051" s="342" t="s">
        <v>6575</v>
      </c>
      <c r="J6051" s="342" t="s">
        <v>6755</v>
      </c>
      <c r="K6051" s="581" t="s">
        <v>8887</v>
      </c>
      <c r="L6051" s="344" t="s">
        <v>4090</v>
      </c>
      <c r="N6051" s="344" t="s">
        <v>4090</v>
      </c>
      <c r="O6051" s="341" t="s">
        <v>6752</v>
      </c>
    </row>
    <row r="6052" spans="1:15" x14ac:dyDescent="0.2">
      <c r="A6052" s="341" t="s">
        <v>9257</v>
      </c>
      <c r="B6052" s="341" t="s">
        <v>9295</v>
      </c>
      <c r="C6052" s="342" t="s">
        <v>6886</v>
      </c>
      <c r="D6052" s="342" t="s">
        <v>6887</v>
      </c>
      <c r="E6052" s="342" t="s">
        <v>9328</v>
      </c>
      <c r="F6052" s="342" t="s">
        <v>6568</v>
      </c>
      <c r="G6052" s="343">
        <v>9.99</v>
      </c>
      <c r="H6052" s="342" t="s">
        <v>6594</v>
      </c>
      <c r="I6052" s="342" t="s">
        <v>6575</v>
      </c>
      <c r="J6052" s="342" t="s">
        <v>6755</v>
      </c>
      <c r="K6052" s="581" t="s">
        <v>7046</v>
      </c>
      <c r="L6052" s="344" t="s">
        <v>4090</v>
      </c>
      <c r="N6052" s="344" t="s">
        <v>4090</v>
      </c>
      <c r="O6052" s="341" t="s">
        <v>6752</v>
      </c>
    </row>
    <row r="6053" spans="1:15" x14ac:dyDescent="0.2">
      <c r="A6053" s="341" t="s">
        <v>9257</v>
      </c>
      <c r="B6053" s="341" t="s">
        <v>9295</v>
      </c>
      <c r="C6053" s="342" t="s">
        <v>6886</v>
      </c>
      <c r="D6053" s="342" t="s">
        <v>6887</v>
      </c>
      <c r="E6053" s="342" t="s">
        <v>9321</v>
      </c>
      <c r="F6053" s="342" t="s">
        <v>6568</v>
      </c>
      <c r="G6053" s="343">
        <v>6.12</v>
      </c>
      <c r="H6053" s="342" t="s">
        <v>6594</v>
      </c>
      <c r="I6053" s="342" t="s">
        <v>6575</v>
      </c>
      <c r="J6053" s="342" t="s">
        <v>6755</v>
      </c>
      <c r="K6053" s="581" t="s">
        <v>8888</v>
      </c>
      <c r="L6053" s="344" t="s">
        <v>4090</v>
      </c>
      <c r="N6053" s="344" t="s">
        <v>4090</v>
      </c>
      <c r="O6053" s="341" t="s">
        <v>6766</v>
      </c>
    </row>
    <row r="6054" spans="1:15" x14ac:dyDescent="0.2">
      <c r="A6054" s="341" t="s">
        <v>9257</v>
      </c>
      <c r="B6054" s="341" t="s">
        <v>9295</v>
      </c>
      <c r="C6054" s="342" t="s">
        <v>6886</v>
      </c>
      <c r="D6054" s="342" t="s">
        <v>6887</v>
      </c>
      <c r="E6054" s="342" t="s">
        <v>9325</v>
      </c>
      <c r="F6054" s="342" t="s">
        <v>6568</v>
      </c>
      <c r="G6054" s="343">
        <v>6</v>
      </c>
      <c r="H6054" s="342" t="s">
        <v>6594</v>
      </c>
      <c r="I6054" s="342" t="s">
        <v>6575</v>
      </c>
      <c r="J6054" s="342" t="s">
        <v>6755</v>
      </c>
      <c r="K6054" s="581" t="s">
        <v>7027</v>
      </c>
      <c r="L6054" s="344" t="s">
        <v>4090</v>
      </c>
      <c r="N6054" s="344" t="s">
        <v>4090</v>
      </c>
      <c r="O6054" s="341" t="s">
        <v>6766</v>
      </c>
    </row>
    <row r="6055" spans="1:15" x14ac:dyDescent="0.2">
      <c r="A6055" s="341" t="s">
        <v>9257</v>
      </c>
      <c r="B6055" s="341" t="s">
        <v>9295</v>
      </c>
      <c r="C6055" s="342" t="s">
        <v>8436</v>
      </c>
      <c r="D6055" s="342" t="s">
        <v>8437</v>
      </c>
      <c r="E6055" s="342" t="s">
        <v>9321</v>
      </c>
      <c r="F6055" s="342" t="s">
        <v>6568</v>
      </c>
      <c r="G6055" s="343">
        <v>5.64</v>
      </c>
      <c r="H6055" s="342" t="s">
        <v>6594</v>
      </c>
      <c r="I6055" s="342" t="s">
        <v>6575</v>
      </c>
      <c r="J6055" s="342" t="s">
        <v>6755</v>
      </c>
      <c r="K6055" s="581" t="s">
        <v>7089</v>
      </c>
      <c r="L6055" s="344" t="s">
        <v>4090</v>
      </c>
      <c r="N6055" s="344" t="s">
        <v>4090</v>
      </c>
      <c r="O6055" s="341" t="s">
        <v>6766</v>
      </c>
    </row>
    <row r="6056" spans="1:15" x14ac:dyDescent="0.2">
      <c r="A6056" s="341" t="s">
        <v>9257</v>
      </c>
      <c r="B6056" s="341" t="s">
        <v>9295</v>
      </c>
      <c r="C6056" s="342" t="s">
        <v>6886</v>
      </c>
      <c r="D6056" s="342" t="s">
        <v>6887</v>
      </c>
      <c r="E6056" s="342" t="s">
        <v>9319</v>
      </c>
      <c r="F6056" s="342" t="s">
        <v>6568</v>
      </c>
      <c r="G6056" s="343">
        <v>4.16</v>
      </c>
      <c r="H6056" s="342" t="s">
        <v>6594</v>
      </c>
      <c r="I6056" s="342" t="s">
        <v>6575</v>
      </c>
      <c r="J6056" s="342" t="s">
        <v>6755</v>
      </c>
      <c r="K6056" s="581" t="s">
        <v>8646</v>
      </c>
      <c r="L6056" s="344" t="s">
        <v>4090</v>
      </c>
      <c r="N6056" s="344" t="s">
        <v>4090</v>
      </c>
      <c r="O6056" s="341" t="s">
        <v>6766</v>
      </c>
    </row>
    <row r="6057" spans="1:15" x14ac:dyDescent="0.2">
      <c r="A6057" s="341" t="s">
        <v>9257</v>
      </c>
      <c r="B6057" s="341" t="s">
        <v>9295</v>
      </c>
      <c r="C6057" s="342" t="s">
        <v>6886</v>
      </c>
      <c r="D6057" s="342" t="s">
        <v>6887</v>
      </c>
      <c r="E6057" s="342" t="s">
        <v>9320</v>
      </c>
      <c r="F6057" s="342" t="s">
        <v>6568</v>
      </c>
      <c r="G6057" s="343">
        <v>3.43</v>
      </c>
      <c r="H6057" s="342" t="s">
        <v>6594</v>
      </c>
      <c r="I6057" s="342" t="s">
        <v>6575</v>
      </c>
      <c r="J6057" s="342" t="s">
        <v>6755</v>
      </c>
      <c r="K6057" s="581" t="s">
        <v>7976</v>
      </c>
      <c r="L6057" s="344" t="s">
        <v>4090</v>
      </c>
      <c r="N6057" s="344" t="s">
        <v>4090</v>
      </c>
      <c r="O6057" s="341" t="s">
        <v>6766</v>
      </c>
    </row>
    <row r="6058" spans="1:15" x14ac:dyDescent="0.2">
      <c r="A6058" s="341" t="s">
        <v>9257</v>
      </c>
      <c r="B6058" s="341" t="s">
        <v>9295</v>
      </c>
      <c r="C6058" s="342" t="s">
        <v>6886</v>
      </c>
      <c r="D6058" s="342" t="s">
        <v>6887</v>
      </c>
      <c r="E6058" s="342" t="s">
        <v>9255</v>
      </c>
      <c r="F6058" s="342" t="s">
        <v>6568</v>
      </c>
      <c r="G6058" s="343">
        <v>5.8</v>
      </c>
      <c r="H6058" s="342" t="s">
        <v>6594</v>
      </c>
      <c r="I6058" s="342" t="s">
        <v>6575</v>
      </c>
      <c r="J6058" s="342" t="s">
        <v>6755</v>
      </c>
      <c r="K6058" s="581" t="s">
        <v>7682</v>
      </c>
      <c r="L6058" s="344" t="s">
        <v>4090</v>
      </c>
      <c r="N6058" s="344" t="s">
        <v>4090</v>
      </c>
      <c r="O6058" s="341" t="s">
        <v>6752</v>
      </c>
    </row>
    <row r="6059" spans="1:15" x14ac:dyDescent="0.2">
      <c r="A6059" s="341" t="s">
        <v>9257</v>
      </c>
      <c r="B6059" s="341" t="s">
        <v>9295</v>
      </c>
      <c r="C6059" s="342" t="s">
        <v>6886</v>
      </c>
      <c r="D6059" s="342" t="s">
        <v>6887</v>
      </c>
      <c r="E6059" s="342" t="s">
        <v>9334</v>
      </c>
      <c r="F6059" s="342" t="s">
        <v>6568</v>
      </c>
      <c r="G6059" s="343">
        <v>3.18</v>
      </c>
      <c r="H6059" s="342" t="s">
        <v>6594</v>
      </c>
      <c r="I6059" s="342" t="s">
        <v>6575</v>
      </c>
      <c r="J6059" s="342" t="s">
        <v>6755</v>
      </c>
      <c r="K6059" s="581" t="s">
        <v>6741</v>
      </c>
      <c r="L6059" s="344" t="s">
        <v>4090</v>
      </c>
      <c r="N6059" s="344" t="s">
        <v>4090</v>
      </c>
      <c r="O6059" s="341" t="s">
        <v>6766</v>
      </c>
    </row>
    <row r="6060" spans="1:15" x14ac:dyDescent="0.2">
      <c r="A6060" s="341" t="s">
        <v>9257</v>
      </c>
      <c r="B6060" s="341" t="s">
        <v>9295</v>
      </c>
      <c r="C6060" s="342" t="s">
        <v>6886</v>
      </c>
      <c r="D6060" s="342" t="s">
        <v>6887</v>
      </c>
      <c r="E6060" s="342" t="s">
        <v>9334</v>
      </c>
      <c r="F6060" s="342" t="s">
        <v>6568</v>
      </c>
      <c r="G6060" s="343">
        <v>2.5500000000000003</v>
      </c>
      <c r="H6060" s="342" t="s">
        <v>6594</v>
      </c>
      <c r="I6060" s="342" t="s">
        <v>6575</v>
      </c>
      <c r="J6060" s="342" t="s">
        <v>6755</v>
      </c>
      <c r="K6060" s="581" t="s">
        <v>8889</v>
      </c>
      <c r="L6060" s="344" t="s">
        <v>4090</v>
      </c>
      <c r="N6060" s="344" t="s">
        <v>4090</v>
      </c>
      <c r="O6060" s="341" t="s">
        <v>6766</v>
      </c>
    </row>
    <row r="6061" spans="1:15" x14ac:dyDescent="0.2">
      <c r="A6061" s="341" t="s">
        <v>9257</v>
      </c>
      <c r="B6061" s="341" t="s">
        <v>9295</v>
      </c>
      <c r="C6061" s="342" t="s">
        <v>6886</v>
      </c>
      <c r="D6061" s="342" t="s">
        <v>6887</v>
      </c>
      <c r="E6061" s="342" t="s">
        <v>9255</v>
      </c>
      <c r="F6061" s="342" t="s">
        <v>6568</v>
      </c>
      <c r="G6061" s="343">
        <v>3.64</v>
      </c>
      <c r="H6061" s="342" t="s">
        <v>6594</v>
      </c>
      <c r="I6061" s="342" t="s">
        <v>6575</v>
      </c>
      <c r="J6061" s="342" t="s">
        <v>6755</v>
      </c>
      <c r="K6061" s="581" t="s">
        <v>7700</v>
      </c>
      <c r="L6061" s="344" t="s">
        <v>4090</v>
      </c>
      <c r="N6061" s="344" t="s">
        <v>4090</v>
      </c>
      <c r="O6061" s="341" t="s">
        <v>6752</v>
      </c>
    </row>
    <row r="6062" spans="1:15" x14ac:dyDescent="0.2">
      <c r="A6062" s="341" t="s">
        <v>9257</v>
      </c>
      <c r="B6062" s="341" t="s">
        <v>9295</v>
      </c>
      <c r="C6062" s="342" t="s">
        <v>6886</v>
      </c>
      <c r="D6062" s="342" t="s">
        <v>6887</v>
      </c>
      <c r="E6062" s="342" t="s">
        <v>9324</v>
      </c>
      <c r="F6062" s="342" t="s">
        <v>6568</v>
      </c>
      <c r="G6062" s="343">
        <v>9.870000000000001</v>
      </c>
      <c r="H6062" s="342" t="s">
        <v>6594</v>
      </c>
      <c r="I6062" s="342" t="s">
        <v>6575</v>
      </c>
      <c r="J6062" s="342" t="s">
        <v>6755</v>
      </c>
      <c r="K6062" s="581" t="s">
        <v>8890</v>
      </c>
      <c r="L6062" s="344" t="s">
        <v>4090</v>
      </c>
      <c r="N6062" s="344" t="s">
        <v>4090</v>
      </c>
      <c r="O6062" s="341" t="s">
        <v>6752</v>
      </c>
    </row>
    <row r="6063" spans="1:15" x14ac:dyDescent="0.2">
      <c r="A6063" s="341" t="s">
        <v>9257</v>
      </c>
      <c r="B6063" s="341" t="s">
        <v>9295</v>
      </c>
      <c r="C6063" s="342" t="s">
        <v>6886</v>
      </c>
      <c r="D6063" s="342" t="s">
        <v>6887</v>
      </c>
      <c r="E6063" s="342" t="s">
        <v>9324</v>
      </c>
      <c r="F6063" s="342" t="s">
        <v>6568</v>
      </c>
      <c r="G6063" s="343">
        <v>5.88</v>
      </c>
      <c r="H6063" s="342" t="s">
        <v>6594</v>
      </c>
      <c r="I6063" s="342" t="s">
        <v>6575</v>
      </c>
      <c r="J6063" s="342" t="s">
        <v>6755</v>
      </c>
      <c r="K6063" s="581" t="s">
        <v>8464</v>
      </c>
      <c r="L6063" s="344" t="s">
        <v>4090</v>
      </c>
      <c r="N6063" s="344" t="s">
        <v>4090</v>
      </c>
      <c r="O6063" s="341" t="s">
        <v>6752</v>
      </c>
    </row>
    <row r="6064" spans="1:15" x14ac:dyDescent="0.2">
      <c r="A6064" s="341" t="s">
        <v>9257</v>
      </c>
      <c r="B6064" s="341" t="s">
        <v>9295</v>
      </c>
      <c r="C6064" s="342" t="s">
        <v>6886</v>
      </c>
      <c r="D6064" s="342" t="s">
        <v>6887</v>
      </c>
      <c r="E6064" s="342" t="s">
        <v>9322</v>
      </c>
      <c r="F6064" s="342" t="s">
        <v>6568</v>
      </c>
      <c r="G6064" s="343">
        <v>3</v>
      </c>
      <c r="H6064" s="342" t="s">
        <v>6594</v>
      </c>
      <c r="I6064" s="342" t="s">
        <v>6575</v>
      </c>
      <c r="J6064" s="342" t="s">
        <v>6755</v>
      </c>
      <c r="K6064" s="581" t="s">
        <v>8891</v>
      </c>
      <c r="L6064" s="344" t="s">
        <v>4090</v>
      </c>
      <c r="N6064" s="344" t="s">
        <v>4090</v>
      </c>
      <c r="O6064" s="341" t="s">
        <v>6752</v>
      </c>
    </row>
    <row r="6065" spans="1:15" x14ac:dyDescent="0.2">
      <c r="A6065" s="341" t="s">
        <v>9257</v>
      </c>
      <c r="B6065" s="341" t="s">
        <v>9295</v>
      </c>
      <c r="C6065" s="342" t="s">
        <v>6886</v>
      </c>
      <c r="D6065" s="342" t="s">
        <v>6887</v>
      </c>
      <c r="E6065" s="342" t="s">
        <v>9319</v>
      </c>
      <c r="F6065" s="342" t="s">
        <v>6568</v>
      </c>
      <c r="G6065" s="343">
        <v>26.46</v>
      </c>
      <c r="H6065" s="342" t="s">
        <v>6594</v>
      </c>
      <c r="I6065" s="342" t="s">
        <v>6575</v>
      </c>
      <c r="J6065" s="342" t="s">
        <v>6755</v>
      </c>
      <c r="K6065" s="581" t="s">
        <v>6895</v>
      </c>
      <c r="L6065" s="344" t="s">
        <v>4090</v>
      </c>
      <c r="N6065" s="344" t="s">
        <v>4090</v>
      </c>
      <c r="O6065" s="341" t="s">
        <v>6752</v>
      </c>
    </row>
    <row r="6066" spans="1:15" x14ac:dyDescent="0.2">
      <c r="A6066" s="341" t="s">
        <v>9257</v>
      </c>
      <c r="B6066" s="341" t="s">
        <v>9295</v>
      </c>
      <c r="C6066" s="342" t="s">
        <v>6886</v>
      </c>
      <c r="D6066" s="342" t="s">
        <v>6887</v>
      </c>
      <c r="E6066" s="342" t="s">
        <v>9321</v>
      </c>
      <c r="F6066" s="342" t="s">
        <v>6568</v>
      </c>
      <c r="G6066" s="343">
        <v>93.59</v>
      </c>
      <c r="H6066" s="342" t="s">
        <v>6594</v>
      </c>
      <c r="I6066" s="342" t="s">
        <v>6575</v>
      </c>
      <c r="J6066" s="342" t="s">
        <v>6755</v>
      </c>
      <c r="K6066" s="581" t="s">
        <v>6936</v>
      </c>
      <c r="L6066" s="344" t="s">
        <v>4090</v>
      </c>
      <c r="N6066" s="344" t="s">
        <v>4090</v>
      </c>
      <c r="O6066" s="341" t="s">
        <v>6752</v>
      </c>
    </row>
    <row r="6067" spans="1:15" x14ac:dyDescent="0.2">
      <c r="A6067" s="341" t="s">
        <v>9257</v>
      </c>
      <c r="B6067" s="341" t="s">
        <v>9295</v>
      </c>
      <c r="C6067" s="342" t="s">
        <v>6886</v>
      </c>
      <c r="D6067" s="342" t="s">
        <v>6887</v>
      </c>
      <c r="E6067" s="342" t="s">
        <v>9319</v>
      </c>
      <c r="F6067" s="342" t="s">
        <v>6568</v>
      </c>
      <c r="G6067" s="343">
        <v>13.870000000000001</v>
      </c>
      <c r="H6067" s="342" t="s">
        <v>6594</v>
      </c>
      <c r="I6067" s="342" t="s">
        <v>6575</v>
      </c>
      <c r="J6067" s="342" t="s">
        <v>6755</v>
      </c>
      <c r="K6067" s="581" t="s">
        <v>6796</v>
      </c>
      <c r="L6067" s="344" t="s">
        <v>4090</v>
      </c>
      <c r="N6067" s="344" t="s">
        <v>4090</v>
      </c>
      <c r="O6067" s="341">
        <v>0</v>
      </c>
    </row>
    <row r="6068" spans="1:15" x14ac:dyDescent="0.2">
      <c r="A6068" s="341" t="s">
        <v>9257</v>
      </c>
      <c r="B6068" s="341" t="s">
        <v>9295</v>
      </c>
      <c r="C6068" s="342" t="s">
        <v>6886</v>
      </c>
      <c r="D6068" s="342" t="s">
        <v>6887</v>
      </c>
      <c r="E6068" s="342" t="s">
        <v>9326</v>
      </c>
      <c r="F6068" s="342" t="s">
        <v>6568</v>
      </c>
      <c r="G6068" s="343">
        <v>10.16</v>
      </c>
      <c r="H6068" s="342" t="s">
        <v>6594</v>
      </c>
      <c r="I6068" s="342" t="s">
        <v>6575</v>
      </c>
      <c r="J6068" s="342" t="s">
        <v>6755</v>
      </c>
      <c r="K6068" s="581" t="s">
        <v>8406</v>
      </c>
      <c r="L6068" s="344" t="s">
        <v>4090</v>
      </c>
      <c r="N6068" s="344" t="s">
        <v>4090</v>
      </c>
      <c r="O6068" s="341" t="s">
        <v>6752</v>
      </c>
    </row>
    <row r="6069" spans="1:15" x14ac:dyDescent="0.2">
      <c r="A6069" s="341" t="s">
        <v>9257</v>
      </c>
      <c r="B6069" s="341" t="s">
        <v>9295</v>
      </c>
      <c r="C6069" s="342" t="s">
        <v>6886</v>
      </c>
      <c r="D6069" s="342" t="s">
        <v>6887</v>
      </c>
      <c r="E6069" s="342" t="s">
        <v>9255</v>
      </c>
      <c r="F6069" s="342" t="s">
        <v>6568</v>
      </c>
      <c r="G6069" s="343">
        <v>6.0550000000000006</v>
      </c>
      <c r="H6069" s="342" t="s">
        <v>6594</v>
      </c>
      <c r="I6069" s="342" t="s">
        <v>6575</v>
      </c>
      <c r="J6069" s="342" t="s">
        <v>6755</v>
      </c>
      <c r="K6069" s="581" t="s">
        <v>6782</v>
      </c>
      <c r="L6069" s="344" t="s">
        <v>4090</v>
      </c>
      <c r="N6069" s="344" t="s">
        <v>4090</v>
      </c>
      <c r="O6069" s="341">
        <v>0</v>
      </c>
    </row>
    <row r="6070" spans="1:15" x14ac:dyDescent="0.2">
      <c r="A6070" s="341" t="s">
        <v>9257</v>
      </c>
      <c r="B6070" s="341" t="s">
        <v>9295</v>
      </c>
      <c r="C6070" s="342" t="s">
        <v>6886</v>
      </c>
      <c r="D6070" s="342" t="s">
        <v>6887</v>
      </c>
      <c r="E6070" s="342" t="s">
        <v>9334</v>
      </c>
      <c r="F6070" s="342" t="s">
        <v>6568</v>
      </c>
      <c r="G6070" s="343">
        <v>12.950000000000001</v>
      </c>
      <c r="H6070" s="342" t="s">
        <v>6594</v>
      </c>
      <c r="I6070" s="342" t="s">
        <v>6575</v>
      </c>
      <c r="J6070" s="342" t="s">
        <v>6755</v>
      </c>
      <c r="K6070" s="581" t="s">
        <v>7516</v>
      </c>
      <c r="L6070" s="344" t="s">
        <v>4090</v>
      </c>
      <c r="N6070" s="344" t="s">
        <v>4090</v>
      </c>
      <c r="O6070" s="341" t="s">
        <v>6752</v>
      </c>
    </row>
    <row r="6071" spans="1:15" x14ac:dyDescent="0.2">
      <c r="A6071" s="341" t="s">
        <v>9257</v>
      </c>
      <c r="B6071" s="341" t="s">
        <v>9295</v>
      </c>
      <c r="C6071" s="342" t="s">
        <v>6886</v>
      </c>
      <c r="D6071" s="342" t="s">
        <v>6887</v>
      </c>
      <c r="E6071" s="342" t="s">
        <v>9321</v>
      </c>
      <c r="F6071" s="342" t="s">
        <v>6568</v>
      </c>
      <c r="G6071" s="343">
        <v>12</v>
      </c>
      <c r="H6071" s="342" t="s">
        <v>6594</v>
      </c>
      <c r="I6071" s="342" t="s">
        <v>6575</v>
      </c>
      <c r="J6071" s="342" t="s">
        <v>6755</v>
      </c>
      <c r="K6071" s="581" t="s">
        <v>7171</v>
      </c>
      <c r="L6071" s="344" t="s">
        <v>4090</v>
      </c>
      <c r="N6071" s="344" t="s">
        <v>4090</v>
      </c>
      <c r="O6071" s="341">
        <v>0</v>
      </c>
    </row>
    <row r="6072" spans="1:15" x14ac:dyDescent="0.2">
      <c r="A6072" s="341" t="s">
        <v>9257</v>
      </c>
      <c r="B6072" s="341" t="s">
        <v>9295</v>
      </c>
      <c r="C6072" s="342" t="s">
        <v>6886</v>
      </c>
      <c r="D6072" s="342" t="s">
        <v>6887</v>
      </c>
      <c r="E6072" s="342" t="s">
        <v>9326</v>
      </c>
      <c r="F6072" s="342" t="s">
        <v>6568</v>
      </c>
      <c r="G6072" s="343">
        <v>5.4</v>
      </c>
      <c r="H6072" s="342" t="s">
        <v>6594</v>
      </c>
      <c r="I6072" s="342" t="s">
        <v>6575</v>
      </c>
      <c r="J6072" s="342" t="s">
        <v>6755</v>
      </c>
      <c r="K6072" s="581" t="s">
        <v>7642</v>
      </c>
      <c r="L6072" s="344" t="s">
        <v>4090</v>
      </c>
      <c r="N6072" s="344" t="s">
        <v>4090</v>
      </c>
      <c r="O6072" s="341">
        <v>0</v>
      </c>
    </row>
    <row r="6073" spans="1:15" x14ac:dyDescent="0.2">
      <c r="A6073" s="341" t="s">
        <v>9257</v>
      </c>
      <c r="B6073" s="341" t="s">
        <v>9295</v>
      </c>
      <c r="C6073" s="342" t="s">
        <v>6886</v>
      </c>
      <c r="D6073" s="342" t="s">
        <v>6887</v>
      </c>
      <c r="E6073" s="342" t="s">
        <v>9320</v>
      </c>
      <c r="F6073" s="342" t="s">
        <v>6568</v>
      </c>
      <c r="G6073" s="343">
        <v>7.0200000000000005</v>
      </c>
      <c r="H6073" s="342" t="s">
        <v>6594</v>
      </c>
      <c r="I6073" s="342" t="s">
        <v>6575</v>
      </c>
      <c r="J6073" s="342" t="s">
        <v>6755</v>
      </c>
      <c r="K6073" s="581" t="s">
        <v>7449</v>
      </c>
      <c r="L6073" s="344" t="s">
        <v>4090</v>
      </c>
      <c r="N6073" s="344" t="s">
        <v>4090</v>
      </c>
      <c r="O6073" s="341">
        <v>0</v>
      </c>
    </row>
    <row r="6074" spans="1:15" x14ac:dyDescent="0.2">
      <c r="A6074" s="341" t="s">
        <v>9257</v>
      </c>
      <c r="B6074" s="341" t="s">
        <v>9295</v>
      </c>
      <c r="C6074" s="342" t="s">
        <v>6886</v>
      </c>
      <c r="D6074" s="342" t="s">
        <v>6887</v>
      </c>
      <c r="E6074" s="342" t="s">
        <v>9326</v>
      </c>
      <c r="F6074" s="342" t="s">
        <v>6568</v>
      </c>
      <c r="G6074" s="343">
        <v>16.2</v>
      </c>
      <c r="H6074" s="342" t="s">
        <v>6594</v>
      </c>
      <c r="I6074" s="342" t="s">
        <v>6575</v>
      </c>
      <c r="J6074" s="342" t="s">
        <v>6755</v>
      </c>
      <c r="K6074" s="581" t="s">
        <v>7644</v>
      </c>
      <c r="L6074" s="344" t="s">
        <v>4090</v>
      </c>
      <c r="N6074" s="344" t="s">
        <v>4090</v>
      </c>
      <c r="O6074" s="341">
        <v>0</v>
      </c>
    </row>
    <row r="6075" spans="1:15" x14ac:dyDescent="0.2">
      <c r="A6075" s="341" t="s">
        <v>9257</v>
      </c>
      <c r="B6075" s="341" t="s">
        <v>9295</v>
      </c>
      <c r="C6075" s="342" t="s">
        <v>6886</v>
      </c>
      <c r="D6075" s="342" t="s">
        <v>6887</v>
      </c>
      <c r="E6075" s="342" t="s">
        <v>9323</v>
      </c>
      <c r="F6075" s="342" t="s">
        <v>6568</v>
      </c>
      <c r="G6075" s="343">
        <v>11.655000000000001</v>
      </c>
      <c r="H6075" s="342" t="s">
        <v>6594</v>
      </c>
      <c r="I6075" s="342" t="s">
        <v>6575</v>
      </c>
      <c r="J6075" s="342" t="s">
        <v>6755</v>
      </c>
      <c r="K6075" s="581" t="s">
        <v>7146</v>
      </c>
      <c r="L6075" s="344" t="s">
        <v>4090</v>
      </c>
      <c r="N6075" s="344" t="s">
        <v>4090</v>
      </c>
      <c r="O6075" s="341">
        <v>0</v>
      </c>
    </row>
    <row r="6076" spans="1:15" x14ac:dyDescent="0.2">
      <c r="A6076" s="341" t="s">
        <v>9257</v>
      </c>
      <c r="B6076" s="341" t="s">
        <v>9295</v>
      </c>
      <c r="C6076" s="342" t="s">
        <v>6886</v>
      </c>
      <c r="D6076" s="342" t="s">
        <v>6887</v>
      </c>
      <c r="E6076" s="342" t="s">
        <v>9322</v>
      </c>
      <c r="F6076" s="342" t="s">
        <v>6568</v>
      </c>
      <c r="G6076" s="343">
        <v>48.645000000000003</v>
      </c>
      <c r="H6076" s="342" t="s">
        <v>6594</v>
      </c>
      <c r="I6076" s="342" t="s">
        <v>6575</v>
      </c>
      <c r="J6076" s="342" t="s">
        <v>6755</v>
      </c>
      <c r="K6076" s="581" t="s">
        <v>6813</v>
      </c>
      <c r="L6076" s="344" t="s">
        <v>4090</v>
      </c>
      <c r="N6076" s="344" t="s">
        <v>4090</v>
      </c>
      <c r="O6076" s="341" t="s">
        <v>6752</v>
      </c>
    </row>
    <row r="6077" spans="1:15" x14ac:dyDescent="0.2">
      <c r="A6077" s="341" t="s">
        <v>9257</v>
      </c>
      <c r="B6077" s="341" t="s">
        <v>9295</v>
      </c>
      <c r="C6077" s="342" t="s">
        <v>6886</v>
      </c>
      <c r="D6077" s="342" t="s">
        <v>6887</v>
      </c>
      <c r="E6077" s="342" t="s">
        <v>9324</v>
      </c>
      <c r="F6077" s="342" t="s">
        <v>6568</v>
      </c>
      <c r="G6077" s="343">
        <v>7.5</v>
      </c>
      <c r="H6077" s="342" t="s">
        <v>6594</v>
      </c>
      <c r="I6077" s="342" t="s">
        <v>6575</v>
      </c>
      <c r="J6077" s="342" t="s">
        <v>6755</v>
      </c>
      <c r="K6077" s="581" t="s">
        <v>7032</v>
      </c>
      <c r="L6077" s="344" t="s">
        <v>4090</v>
      </c>
      <c r="N6077" s="344" t="s">
        <v>4090</v>
      </c>
      <c r="O6077" s="341" t="s">
        <v>6752</v>
      </c>
    </row>
    <row r="6078" spans="1:15" x14ac:dyDescent="0.2">
      <c r="A6078" s="341" t="s">
        <v>9257</v>
      </c>
      <c r="B6078" s="341" t="s">
        <v>9295</v>
      </c>
      <c r="C6078" s="342" t="s">
        <v>6886</v>
      </c>
      <c r="D6078" s="342" t="s">
        <v>6887</v>
      </c>
      <c r="E6078" s="342" t="s">
        <v>9324</v>
      </c>
      <c r="F6078" s="342" t="s">
        <v>6568</v>
      </c>
      <c r="G6078" s="343">
        <v>26.75</v>
      </c>
      <c r="H6078" s="342" t="s">
        <v>6594</v>
      </c>
      <c r="I6078" s="342" t="s">
        <v>6575</v>
      </c>
      <c r="J6078" s="342" t="s">
        <v>6755</v>
      </c>
      <c r="K6078" s="581" t="s">
        <v>6799</v>
      </c>
      <c r="L6078" s="344" t="s">
        <v>4090</v>
      </c>
      <c r="N6078" s="344" t="s">
        <v>4090</v>
      </c>
      <c r="O6078" s="341">
        <v>0</v>
      </c>
    </row>
    <row r="6079" spans="1:15" x14ac:dyDescent="0.2">
      <c r="A6079" s="341" t="s">
        <v>9257</v>
      </c>
      <c r="B6079" s="341" t="s">
        <v>9295</v>
      </c>
      <c r="C6079" s="342" t="s">
        <v>6886</v>
      </c>
      <c r="D6079" s="342" t="s">
        <v>6887</v>
      </c>
      <c r="E6079" s="342" t="s">
        <v>9324</v>
      </c>
      <c r="F6079" s="342" t="s">
        <v>6568</v>
      </c>
      <c r="G6079" s="343">
        <v>14.88</v>
      </c>
      <c r="H6079" s="342" t="s">
        <v>6594</v>
      </c>
      <c r="I6079" s="342" t="s">
        <v>6575</v>
      </c>
      <c r="J6079" s="342" t="s">
        <v>6755</v>
      </c>
      <c r="K6079" s="581" t="s">
        <v>8892</v>
      </c>
      <c r="L6079" s="344" t="s">
        <v>4090</v>
      </c>
      <c r="N6079" s="344" t="s">
        <v>4090</v>
      </c>
      <c r="O6079" s="341">
        <v>0</v>
      </c>
    </row>
    <row r="6080" spans="1:15" x14ac:dyDescent="0.2">
      <c r="A6080" s="341" t="s">
        <v>9257</v>
      </c>
      <c r="B6080" s="341" t="s">
        <v>9295</v>
      </c>
      <c r="C6080" s="342" t="s">
        <v>6886</v>
      </c>
      <c r="D6080" s="342" t="s">
        <v>6887</v>
      </c>
      <c r="E6080" s="342" t="s">
        <v>9337</v>
      </c>
      <c r="F6080" s="342" t="s">
        <v>6568</v>
      </c>
      <c r="G6080" s="343">
        <v>9.870000000000001</v>
      </c>
      <c r="H6080" s="342" t="s">
        <v>6594</v>
      </c>
      <c r="I6080" s="342" t="s">
        <v>6575</v>
      </c>
      <c r="J6080" s="342" t="s">
        <v>6755</v>
      </c>
      <c r="K6080" s="581" t="s">
        <v>8893</v>
      </c>
      <c r="L6080" s="344" t="s">
        <v>4090</v>
      </c>
      <c r="N6080" s="344" t="s">
        <v>4090</v>
      </c>
      <c r="O6080" s="341" t="s">
        <v>6766</v>
      </c>
    </row>
    <row r="6081" spans="1:15" x14ac:dyDescent="0.2">
      <c r="A6081" s="341" t="s">
        <v>9257</v>
      </c>
      <c r="B6081" s="341" t="s">
        <v>9295</v>
      </c>
      <c r="C6081" s="342" t="s">
        <v>6886</v>
      </c>
      <c r="D6081" s="342" t="s">
        <v>6887</v>
      </c>
      <c r="E6081" s="342" t="s">
        <v>9325</v>
      </c>
      <c r="F6081" s="342" t="s">
        <v>6568</v>
      </c>
      <c r="G6081" s="343">
        <v>8.74</v>
      </c>
      <c r="H6081" s="342" t="s">
        <v>6594</v>
      </c>
      <c r="I6081" s="342" t="s">
        <v>6575</v>
      </c>
      <c r="J6081" s="342" t="s">
        <v>6755</v>
      </c>
      <c r="K6081" s="581" t="s">
        <v>6773</v>
      </c>
      <c r="L6081" s="344" t="s">
        <v>4090</v>
      </c>
      <c r="N6081" s="344" t="s">
        <v>4090</v>
      </c>
      <c r="O6081" s="341">
        <v>0</v>
      </c>
    </row>
    <row r="6082" spans="1:15" x14ac:dyDescent="0.2">
      <c r="A6082" s="341" t="s">
        <v>9257</v>
      </c>
      <c r="B6082" s="341" t="s">
        <v>9295</v>
      </c>
      <c r="C6082" s="342" t="s">
        <v>6886</v>
      </c>
      <c r="D6082" s="342" t="s">
        <v>6887</v>
      </c>
      <c r="E6082" s="342" t="s">
        <v>9323</v>
      </c>
      <c r="F6082" s="342" t="s">
        <v>6568</v>
      </c>
      <c r="G6082" s="343">
        <v>10</v>
      </c>
      <c r="H6082" s="342" t="s">
        <v>6594</v>
      </c>
      <c r="I6082" s="342" t="s">
        <v>6575</v>
      </c>
      <c r="J6082" s="342" t="s">
        <v>6755</v>
      </c>
      <c r="K6082" s="581" t="s">
        <v>8894</v>
      </c>
      <c r="L6082" s="344" t="s">
        <v>4090</v>
      </c>
      <c r="N6082" s="344" t="s">
        <v>4090</v>
      </c>
      <c r="O6082" s="341" t="s">
        <v>6766</v>
      </c>
    </row>
    <row r="6083" spans="1:15" x14ac:dyDescent="0.2">
      <c r="A6083" s="341" t="s">
        <v>9257</v>
      </c>
      <c r="B6083" s="341" t="s">
        <v>9295</v>
      </c>
      <c r="C6083" s="342" t="s">
        <v>6886</v>
      </c>
      <c r="D6083" s="342" t="s">
        <v>6887</v>
      </c>
      <c r="E6083" s="342" t="s">
        <v>9322</v>
      </c>
      <c r="F6083" s="342" t="s">
        <v>6568</v>
      </c>
      <c r="G6083" s="343">
        <v>29.14</v>
      </c>
      <c r="H6083" s="342" t="s">
        <v>6594</v>
      </c>
      <c r="I6083" s="342" t="s">
        <v>6575</v>
      </c>
      <c r="J6083" s="342" t="s">
        <v>6755</v>
      </c>
      <c r="K6083" s="581" t="s">
        <v>7099</v>
      </c>
      <c r="L6083" s="344" t="s">
        <v>4090</v>
      </c>
      <c r="N6083" s="344" t="s">
        <v>4090</v>
      </c>
      <c r="O6083" s="341">
        <v>0</v>
      </c>
    </row>
    <row r="6084" spans="1:15" x14ac:dyDescent="0.2">
      <c r="A6084" s="341" t="s">
        <v>9257</v>
      </c>
      <c r="B6084" s="341" t="s">
        <v>9295</v>
      </c>
      <c r="C6084" s="342" t="s">
        <v>6886</v>
      </c>
      <c r="D6084" s="342" t="s">
        <v>6887</v>
      </c>
      <c r="E6084" s="342" t="s">
        <v>9255</v>
      </c>
      <c r="F6084" s="342" t="s">
        <v>6568</v>
      </c>
      <c r="G6084" s="343">
        <v>9.2200000000000006</v>
      </c>
      <c r="H6084" s="342" t="s">
        <v>6594</v>
      </c>
      <c r="I6084" s="342" t="s">
        <v>6575</v>
      </c>
      <c r="J6084" s="342" t="s">
        <v>6755</v>
      </c>
      <c r="K6084" s="581" t="s">
        <v>7393</v>
      </c>
      <c r="L6084" s="344" t="s">
        <v>4090</v>
      </c>
      <c r="N6084" s="344" t="s">
        <v>4090</v>
      </c>
      <c r="O6084" s="341">
        <v>0</v>
      </c>
    </row>
    <row r="6085" spans="1:15" x14ac:dyDescent="0.2">
      <c r="A6085" s="341" t="s">
        <v>9257</v>
      </c>
      <c r="B6085" s="341" t="s">
        <v>9295</v>
      </c>
      <c r="C6085" s="342" t="s">
        <v>6886</v>
      </c>
      <c r="D6085" s="342" t="s">
        <v>6887</v>
      </c>
      <c r="E6085" s="342" t="s">
        <v>9255</v>
      </c>
      <c r="F6085" s="342" t="s">
        <v>6568</v>
      </c>
      <c r="G6085" s="343">
        <v>12.48</v>
      </c>
      <c r="H6085" s="342" t="s">
        <v>6594</v>
      </c>
      <c r="I6085" s="342" t="s">
        <v>6575</v>
      </c>
      <c r="J6085" s="342" t="s">
        <v>6755</v>
      </c>
      <c r="K6085" s="581" t="s">
        <v>6945</v>
      </c>
      <c r="L6085" s="344" t="s">
        <v>4090</v>
      </c>
      <c r="N6085" s="344" t="s">
        <v>4090</v>
      </c>
      <c r="O6085" s="341" t="s">
        <v>6752</v>
      </c>
    </row>
    <row r="6086" spans="1:15" x14ac:dyDescent="0.2">
      <c r="A6086" s="341" t="s">
        <v>9257</v>
      </c>
      <c r="B6086" s="341" t="s">
        <v>9295</v>
      </c>
      <c r="C6086" s="342" t="s">
        <v>6886</v>
      </c>
      <c r="D6086" s="342" t="s">
        <v>6887</v>
      </c>
      <c r="E6086" s="342" t="s">
        <v>9324</v>
      </c>
      <c r="F6086" s="342" t="s">
        <v>6568</v>
      </c>
      <c r="G6086" s="343">
        <v>7.88</v>
      </c>
      <c r="H6086" s="342" t="s">
        <v>6594</v>
      </c>
      <c r="I6086" s="342" t="s">
        <v>6575</v>
      </c>
      <c r="J6086" s="342" t="s">
        <v>6755</v>
      </c>
      <c r="K6086" s="581" t="s">
        <v>7112</v>
      </c>
      <c r="L6086" s="344" t="s">
        <v>4090</v>
      </c>
      <c r="N6086" s="344" t="s">
        <v>4090</v>
      </c>
      <c r="O6086" s="341" t="s">
        <v>6766</v>
      </c>
    </row>
    <row r="6087" spans="1:15" x14ac:dyDescent="0.2">
      <c r="A6087" s="341" t="s">
        <v>9257</v>
      </c>
      <c r="B6087" s="341" t="s">
        <v>9295</v>
      </c>
      <c r="C6087" s="342" t="s">
        <v>6886</v>
      </c>
      <c r="D6087" s="342" t="s">
        <v>6887</v>
      </c>
      <c r="E6087" s="342" t="s">
        <v>9324</v>
      </c>
      <c r="F6087" s="342" t="s">
        <v>6568</v>
      </c>
      <c r="G6087" s="343">
        <v>3</v>
      </c>
      <c r="H6087" s="342" t="s">
        <v>6594</v>
      </c>
      <c r="I6087" s="342" t="s">
        <v>6575</v>
      </c>
      <c r="J6087" s="342" t="s">
        <v>6755</v>
      </c>
      <c r="K6087" s="581" t="s">
        <v>8895</v>
      </c>
      <c r="L6087" s="344" t="s">
        <v>4090</v>
      </c>
      <c r="N6087" s="344" t="s">
        <v>4090</v>
      </c>
      <c r="O6087" s="341" t="s">
        <v>6766</v>
      </c>
    </row>
    <row r="6088" spans="1:15" x14ac:dyDescent="0.2">
      <c r="A6088" s="341" t="s">
        <v>9257</v>
      </c>
      <c r="B6088" s="341" t="s">
        <v>9295</v>
      </c>
      <c r="C6088" s="342" t="s">
        <v>6886</v>
      </c>
      <c r="D6088" s="342" t="s">
        <v>6887</v>
      </c>
      <c r="E6088" s="342" t="s">
        <v>9337</v>
      </c>
      <c r="F6088" s="342" t="s">
        <v>6568</v>
      </c>
      <c r="G6088" s="343">
        <v>4.1399999999999997</v>
      </c>
      <c r="H6088" s="342" t="s">
        <v>6594</v>
      </c>
      <c r="I6088" s="342" t="s">
        <v>6575</v>
      </c>
      <c r="J6088" s="342" t="s">
        <v>6755</v>
      </c>
      <c r="K6088" s="581" t="s">
        <v>7160</v>
      </c>
      <c r="L6088" s="344" t="s">
        <v>4090</v>
      </c>
      <c r="N6088" s="344" t="s">
        <v>4090</v>
      </c>
      <c r="O6088" s="341">
        <v>0</v>
      </c>
    </row>
    <row r="6089" spans="1:15" x14ac:dyDescent="0.2">
      <c r="A6089" s="341" t="s">
        <v>9257</v>
      </c>
      <c r="B6089" s="341" t="s">
        <v>9295</v>
      </c>
      <c r="C6089" s="342" t="s">
        <v>8896</v>
      </c>
      <c r="D6089" s="342" t="s">
        <v>6887</v>
      </c>
      <c r="E6089" s="342" t="s">
        <v>9324</v>
      </c>
      <c r="F6089" s="342" t="s">
        <v>6568</v>
      </c>
      <c r="G6089" s="343">
        <v>3.36</v>
      </c>
      <c r="H6089" s="342" t="s">
        <v>6594</v>
      </c>
      <c r="I6089" s="342" t="s">
        <v>6575</v>
      </c>
      <c r="J6089" s="342" t="s">
        <v>6755</v>
      </c>
      <c r="K6089" s="581" t="s">
        <v>6768</v>
      </c>
      <c r="L6089" s="344" t="s">
        <v>4090</v>
      </c>
      <c r="N6089" s="344" t="s">
        <v>4090</v>
      </c>
      <c r="O6089" s="341">
        <v>0</v>
      </c>
    </row>
    <row r="6090" spans="1:15" x14ac:dyDescent="0.2">
      <c r="A6090" s="341" t="s">
        <v>9257</v>
      </c>
      <c r="B6090" s="341" t="s">
        <v>9295</v>
      </c>
      <c r="C6090" s="342" t="s">
        <v>6886</v>
      </c>
      <c r="D6090" s="342" t="s">
        <v>6887</v>
      </c>
      <c r="E6090" s="342" t="s">
        <v>9321</v>
      </c>
      <c r="F6090" s="342" t="s">
        <v>6568</v>
      </c>
      <c r="G6090" s="343">
        <v>17.600000000000001</v>
      </c>
      <c r="H6090" s="342" t="s">
        <v>6594</v>
      </c>
      <c r="I6090" s="342" t="s">
        <v>6575</v>
      </c>
      <c r="J6090" s="342" t="s">
        <v>6755</v>
      </c>
      <c r="K6090" s="581" t="s">
        <v>7120</v>
      </c>
      <c r="L6090" s="344" t="s">
        <v>4090</v>
      </c>
      <c r="N6090" s="344" t="s">
        <v>4090</v>
      </c>
      <c r="O6090" s="341" t="s">
        <v>6766</v>
      </c>
    </row>
    <row r="6091" spans="1:15" x14ac:dyDescent="0.2">
      <c r="A6091" s="341" t="s">
        <v>9257</v>
      </c>
      <c r="B6091" s="341" t="s">
        <v>9295</v>
      </c>
      <c r="C6091" s="342" t="s">
        <v>6886</v>
      </c>
      <c r="D6091" s="342" t="s">
        <v>6887</v>
      </c>
      <c r="E6091" s="342" t="s">
        <v>9255</v>
      </c>
      <c r="F6091" s="342" t="s">
        <v>6568</v>
      </c>
      <c r="G6091" s="343">
        <v>3.04</v>
      </c>
      <c r="H6091" s="342" t="s">
        <v>6594</v>
      </c>
      <c r="I6091" s="342" t="s">
        <v>6575</v>
      </c>
      <c r="J6091" s="342" t="s">
        <v>6755</v>
      </c>
      <c r="K6091" s="581" t="s">
        <v>8729</v>
      </c>
      <c r="L6091" s="344" t="s">
        <v>4090</v>
      </c>
      <c r="N6091" s="344" t="s">
        <v>4090</v>
      </c>
      <c r="O6091" s="341" t="s">
        <v>6766</v>
      </c>
    </row>
    <row r="6092" spans="1:15" x14ac:dyDescent="0.2">
      <c r="A6092" s="341" t="s">
        <v>9257</v>
      </c>
      <c r="B6092" s="341" t="s">
        <v>9295</v>
      </c>
      <c r="C6092" s="342" t="s">
        <v>6886</v>
      </c>
      <c r="D6092" s="342" t="s">
        <v>6887</v>
      </c>
      <c r="E6092" s="342" t="s">
        <v>9321</v>
      </c>
      <c r="F6092" s="342" t="s">
        <v>6568</v>
      </c>
      <c r="G6092" s="343">
        <v>2.2000000000000002</v>
      </c>
      <c r="H6092" s="342" t="s">
        <v>6594</v>
      </c>
      <c r="I6092" s="342" t="s">
        <v>6575</v>
      </c>
      <c r="J6092" s="342" t="s">
        <v>6755</v>
      </c>
      <c r="K6092" s="581" t="s">
        <v>8897</v>
      </c>
      <c r="L6092" s="344" t="s">
        <v>4090</v>
      </c>
      <c r="N6092" s="344" t="s">
        <v>4090</v>
      </c>
      <c r="O6092" s="341">
        <v>0</v>
      </c>
    </row>
    <row r="6093" spans="1:15" x14ac:dyDescent="0.2">
      <c r="A6093" s="341" t="s">
        <v>9257</v>
      </c>
      <c r="B6093" s="341" t="s">
        <v>9295</v>
      </c>
      <c r="C6093" s="342" t="s">
        <v>6886</v>
      </c>
      <c r="D6093" s="342" t="s">
        <v>6887</v>
      </c>
      <c r="E6093" s="342" t="s">
        <v>9325</v>
      </c>
      <c r="F6093" s="342" t="s">
        <v>6568</v>
      </c>
      <c r="G6093" s="343">
        <v>1.1000000000000001</v>
      </c>
      <c r="H6093" s="342" t="s">
        <v>6594</v>
      </c>
      <c r="I6093" s="342" t="s">
        <v>6575</v>
      </c>
      <c r="J6093" s="342" t="s">
        <v>6755</v>
      </c>
      <c r="K6093" s="581" t="s">
        <v>8898</v>
      </c>
      <c r="L6093" s="344" t="s">
        <v>4090</v>
      </c>
      <c r="N6093" s="344" t="s">
        <v>4090</v>
      </c>
      <c r="O6093" s="341">
        <v>0</v>
      </c>
    </row>
    <row r="6094" spans="1:15" x14ac:dyDescent="0.2">
      <c r="A6094" s="341" t="s">
        <v>9257</v>
      </c>
      <c r="B6094" s="341" t="s">
        <v>9295</v>
      </c>
      <c r="C6094" s="342" t="s">
        <v>6886</v>
      </c>
      <c r="D6094" s="342" t="s">
        <v>6887</v>
      </c>
      <c r="E6094" s="342" t="s">
        <v>9325</v>
      </c>
      <c r="F6094" s="342" t="s">
        <v>6568</v>
      </c>
      <c r="G6094" s="343">
        <v>1.7</v>
      </c>
      <c r="H6094" s="342" t="s">
        <v>6594</v>
      </c>
      <c r="I6094" s="342" t="s">
        <v>6575</v>
      </c>
      <c r="J6094" s="342" t="s">
        <v>6755</v>
      </c>
      <c r="K6094" s="581" t="s">
        <v>8250</v>
      </c>
      <c r="L6094" s="344" t="s">
        <v>4090</v>
      </c>
      <c r="N6094" s="344" t="s">
        <v>4090</v>
      </c>
      <c r="O6094" s="341">
        <v>0</v>
      </c>
    </row>
    <row r="6095" spans="1:15" x14ac:dyDescent="0.2">
      <c r="A6095" s="341" t="s">
        <v>9257</v>
      </c>
      <c r="B6095" s="341" t="s">
        <v>9295</v>
      </c>
      <c r="C6095" s="342" t="s">
        <v>6886</v>
      </c>
      <c r="D6095" s="342" t="s">
        <v>6887</v>
      </c>
      <c r="E6095" s="342" t="s">
        <v>9320</v>
      </c>
      <c r="F6095" s="342" t="s">
        <v>6568</v>
      </c>
      <c r="G6095" s="343">
        <v>3</v>
      </c>
      <c r="H6095" s="342" t="s">
        <v>6594</v>
      </c>
      <c r="I6095" s="342" t="s">
        <v>6575</v>
      </c>
      <c r="J6095" s="342" t="s">
        <v>6755</v>
      </c>
      <c r="K6095" s="581" t="s">
        <v>8899</v>
      </c>
      <c r="L6095" s="344" t="s">
        <v>4090</v>
      </c>
      <c r="N6095" s="344" t="s">
        <v>4090</v>
      </c>
      <c r="O6095" s="341">
        <v>0</v>
      </c>
    </row>
    <row r="6096" spans="1:15" x14ac:dyDescent="0.2">
      <c r="A6096" s="341" t="s">
        <v>9257</v>
      </c>
      <c r="B6096" s="341" t="s">
        <v>9295</v>
      </c>
      <c r="C6096" s="342" t="s">
        <v>6886</v>
      </c>
      <c r="D6096" s="342" t="s">
        <v>6887</v>
      </c>
      <c r="E6096" s="342" t="s">
        <v>9325</v>
      </c>
      <c r="F6096" s="342" t="s">
        <v>6568</v>
      </c>
      <c r="G6096" s="343">
        <v>4.6500000000000004</v>
      </c>
      <c r="H6096" s="342" t="s">
        <v>6594</v>
      </c>
      <c r="I6096" s="342" t="s">
        <v>6575</v>
      </c>
      <c r="J6096" s="342" t="s">
        <v>6755</v>
      </c>
      <c r="K6096" s="581" t="s">
        <v>8900</v>
      </c>
      <c r="L6096" s="344" t="s">
        <v>4090</v>
      </c>
      <c r="N6096" s="344" t="s">
        <v>4090</v>
      </c>
      <c r="O6096" s="341">
        <v>0</v>
      </c>
    </row>
    <row r="6097" spans="1:15" x14ac:dyDescent="0.2">
      <c r="A6097" s="341" t="s">
        <v>9257</v>
      </c>
      <c r="B6097" s="341" t="s">
        <v>9295</v>
      </c>
      <c r="C6097" s="342" t="s">
        <v>6886</v>
      </c>
      <c r="D6097" s="342" t="s">
        <v>6887</v>
      </c>
      <c r="E6097" s="342" t="s">
        <v>9326</v>
      </c>
      <c r="F6097" s="342" t="s">
        <v>6568</v>
      </c>
      <c r="G6097" s="343">
        <v>10.8</v>
      </c>
      <c r="H6097" s="342" t="s">
        <v>6594</v>
      </c>
      <c r="I6097" s="342" t="s">
        <v>6575</v>
      </c>
      <c r="J6097" s="342" t="s">
        <v>6755</v>
      </c>
      <c r="K6097" s="581" t="s">
        <v>8901</v>
      </c>
      <c r="L6097" s="344" t="s">
        <v>4090</v>
      </c>
      <c r="N6097" s="344" t="s">
        <v>4090</v>
      </c>
      <c r="O6097" s="341">
        <v>0</v>
      </c>
    </row>
    <row r="6098" spans="1:15" x14ac:dyDescent="0.2">
      <c r="A6098" s="341" t="s">
        <v>9257</v>
      </c>
      <c r="B6098" s="341" t="s">
        <v>9295</v>
      </c>
      <c r="C6098" s="342" t="s">
        <v>6886</v>
      </c>
      <c r="D6098" s="342" t="s">
        <v>6887</v>
      </c>
      <c r="E6098" s="342" t="s">
        <v>9319</v>
      </c>
      <c r="F6098" s="342" t="s">
        <v>6568</v>
      </c>
      <c r="G6098" s="343">
        <v>3.15</v>
      </c>
      <c r="H6098" s="342" t="s">
        <v>6594</v>
      </c>
      <c r="I6098" s="342" t="s">
        <v>6575</v>
      </c>
      <c r="J6098" s="342" t="s">
        <v>6755</v>
      </c>
      <c r="K6098" s="581" t="s">
        <v>8022</v>
      </c>
      <c r="L6098" s="344" t="s">
        <v>4090</v>
      </c>
      <c r="N6098" s="344" t="s">
        <v>4090</v>
      </c>
      <c r="O6098" s="341">
        <v>0</v>
      </c>
    </row>
    <row r="6099" spans="1:15" x14ac:dyDescent="0.2">
      <c r="A6099" s="341" t="s">
        <v>9257</v>
      </c>
      <c r="B6099" s="341" t="s">
        <v>9295</v>
      </c>
      <c r="C6099" s="342" t="s">
        <v>6886</v>
      </c>
      <c r="D6099" s="342" t="s">
        <v>6887</v>
      </c>
      <c r="E6099" s="342" t="s">
        <v>9325</v>
      </c>
      <c r="F6099" s="342" t="s">
        <v>6568</v>
      </c>
      <c r="G6099" s="343">
        <v>5.45</v>
      </c>
      <c r="H6099" s="342" t="s">
        <v>6594</v>
      </c>
      <c r="I6099" s="342" t="s">
        <v>6575</v>
      </c>
      <c r="J6099" s="342" t="s">
        <v>6755</v>
      </c>
      <c r="K6099" s="581" t="s">
        <v>7741</v>
      </c>
      <c r="L6099" s="344" t="s">
        <v>4090</v>
      </c>
      <c r="N6099" s="344" t="s">
        <v>4090</v>
      </c>
      <c r="O6099" s="341">
        <v>0</v>
      </c>
    </row>
    <row r="6100" spans="1:15" x14ac:dyDescent="0.2">
      <c r="A6100" s="341" t="s">
        <v>9257</v>
      </c>
      <c r="B6100" s="341" t="s">
        <v>9295</v>
      </c>
      <c r="C6100" s="342" t="s">
        <v>6886</v>
      </c>
      <c r="D6100" s="342" t="s">
        <v>6887</v>
      </c>
      <c r="E6100" s="342" t="s">
        <v>9319</v>
      </c>
      <c r="F6100" s="342" t="s">
        <v>6568</v>
      </c>
      <c r="G6100" s="343">
        <v>9.99</v>
      </c>
      <c r="H6100" s="342" t="s">
        <v>6594</v>
      </c>
      <c r="I6100" s="342" t="s">
        <v>6575</v>
      </c>
      <c r="J6100" s="342" t="s">
        <v>6755</v>
      </c>
      <c r="K6100" s="581" t="s">
        <v>6710</v>
      </c>
      <c r="L6100" s="344" t="s">
        <v>4090</v>
      </c>
      <c r="N6100" s="344" t="s">
        <v>4090</v>
      </c>
      <c r="O6100" s="341">
        <v>0</v>
      </c>
    </row>
    <row r="6101" spans="1:15" x14ac:dyDescent="0.2">
      <c r="A6101" s="341" t="s">
        <v>9257</v>
      </c>
      <c r="B6101" s="341" t="s">
        <v>9295</v>
      </c>
      <c r="C6101" s="342" t="s">
        <v>6886</v>
      </c>
      <c r="D6101" s="342" t="s">
        <v>6887</v>
      </c>
      <c r="E6101" s="342" t="s">
        <v>9319</v>
      </c>
      <c r="F6101" s="342" t="s">
        <v>6568</v>
      </c>
      <c r="G6101" s="343">
        <v>9.99</v>
      </c>
      <c r="H6101" s="342" t="s">
        <v>6594</v>
      </c>
      <c r="I6101" s="342" t="s">
        <v>6575</v>
      </c>
      <c r="J6101" s="342" t="s">
        <v>6755</v>
      </c>
      <c r="K6101" s="581" t="s">
        <v>6710</v>
      </c>
      <c r="L6101" s="344" t="s">
        <v>4090</v>
      </c>
      <c r="N6101" s="344" t="s">
        <v>4090</v>
      </c>
      <c r="O6101" s="341">
        <v>0</v>
      </c>
    </row>
    <row r="6102" spans="1:15" x14ac:dyDescent="0.2">
      <c r="A6102" s="341" t="s">
        <v>9257</v>
      </c>
      <c r="B6102" s="341" t="s">
        <v>9295</v>
      </c>
      <c r="C6102" s="342" t="s">
        <v>6886</v>
      </c>
      <c r="D6102" s="342" t="s">
        <v>6887</v>
      </c>
      <c r="E6102" s="342" t="s">
        <v>9319</v>
      </c>
      <c r="F6102" s="342" t="s">
        <v>6568</v>
      </c>
      <c r="G6102" s="343">
        <v>9.99</v>
      </c>
      <c r="H6102" s="342" t="s">
        <v>6594</v>
      </c>
      <c r="I6102" s="342" t="s">
        <v>6575</v>
      </c>
      <c r="J6102" s="342" t="s">
        <v>6755</v>
      </c>
      <c r="K6102" s="581" t="s">
        <v>6710</v>
      </c>
      <c r="L6102" s="344" t="s">
        <v>4090</v>
      </c>
      <c r="N6102" s="344" t="s">
        <v>4090</v>
      </c>
      <c r="O6102" s="341">
        <v>0</v>
      </c>
    </row>
    <row r="6103" spans="1:15" x14ac:dyDescent="0.2">
      <c r="A6103" s="341" t="s">
        <v>9257</v>
      </c>
      <c r="B6103" s="341" t="s">
        <v>9295</v>
      </c>
      <c r="C6103" s="342" t="s">
        <v>6886</v>
      </c>
      <c r="D6103" s="342" t="s">
        <v>6887</v>
      </c>
      <c r="E6103" s="342" t="s">
        <v>9326</v>
      </c>
      <c r="F6103" s="342" t="s">
        <v>6568</v>
      </c>
      <c r="G6103" s="343">
        <v>22.400000000000002</v>
      </c>
      <c r="H6103" s="342" t="s">
        <v>6594</v>
      </c>
      <c r="I6103" s="342" t="s">
        <v>6575</v>
      </c>
      <c r="J6103" s="342" t="s">
        <v>6755</v>
      </c>
      <c r="K6103" s="581" t="s">
        <v>6904</v>
      </c>
      <c r="L6103" s="344" t="s">
        <v>4090</v>
      </c>
      <c r="N6103" s="344" t="s">
        <v>4090</v>
      </c>
      <c r="O6103" s="341">
        <v>0</v>
      </c>
    </row>
    <row r="6104" spans="1:15" x14ac:dyDescent="0.2">
      <c r="A6104" s="341" t="s">
        <v>9257</v>
      </c>
      <c r="B6104" s="341" t="s">
        <v>9295</v>
      </c>
      <c r="C6104" s="342" t="s">
        <v>6886</v>
      </c>
      <c r="D6104" s="342" t="s">
        <v>6887</v>
      </c>
      <c r="E6104" s="342" t="s">
        <v>9322</v>
      </c>
      <c r="F6104" s="342" t="s">
        <v>6568</v>
      </c>
      <c r="G6104" s="343">
        <v>9.6</v>
      </c>
      <c r="H6104" s="342" t="s">
        <v>6594</v>
      </c>
      <c r="I6104" s="342" t="s">
        <v>6575</v>
      </c>
      <c r="J6104" s="342" t="s">
        <v>6755</v>
      </c>
      <c r="K6104" s="581" t="s">
        <v>6904</v>
      </c>
      <c r="L6104" s="344" t="s">
        <v>4090</v>
      </c>
      <c r="N6104" s="344" t="s">
        <v>4090</v>
      </c>
      <c r="O6104" s="341">
        <v>0</v>
      </c>
    </row>
    <row r="6105" spans="1:15" x14ac:dyDescent="0.2">
      <c r="A6105" s="341" t="s">
        <v>9257</v>
      </c>
      <c r="B6105" s="341" t="s">
        <v>9295</v>
      </c>
      <c r="C6105" s="342" t="s">
        <v>6886</v>
      </c>
      <c r="D6105" s="342" t="s">
        <v>6887</v>
      </c>
      <c r="E6105" s="342" t="s">
        <v>9325</v>
      </c>
      <c r="F6105" s="342" t="s">
        <v>6568</v>
      </c>
      <c r="G6105" s="343">
        <v>1.1000000000000001</v>
      </c>
      <c r="H6105" s="342" t="s">
        <v>6594</v>
      </c>
      <c r="I6105" s="342" t="s">
        <v>6575</v>
      </c>
      <c r="J6105" s="342" t="s">
        <v>6755</v>
      </c>
      <c r="K6105" s="581" t="s">
        <v>8902</v>
      </c>
      <c r="L6105" s="344" t="s">
        <v>4090</v>
      </c>
      <c r="N6105" s="344" t="s">
        <v>4090</v>
      </c>
      <c r="O6105" s="341">
        <v>0</v>
      </c>
    </row>
    <row r="6106" spans="1:15" x14ac:dyDescent="0.2">
      <c r="A6106" s="341" t="s">
        <v>9257</v>
      </c>
      <c r="B6106" s="341" t="s">
        <v>9295</v>
      </c>
      <c r="C6106" s="342" t="s">
        <v>6886</v>
      </c>
      <c r="D6106" s="342" t="s">
        <v>6887</v>
      </c>
      <c r="E6106" s="342" t="s">
        <v>9255</v>
      </c>
      <c r="F6106" s="342" t="s">
        <v>6568</v>
      </c>
      <c r="G6106" s="343">
        <v>5.25</v>
      </c>
      <c r="H6106" s="342" t="s">
        <v>6594</v>
      </c>
      <c r="I6106" s="342" t="s">
        <v>6575</v>
      </c>
      <c r="J6106" s="342" t="s">
        <v>6755</v>
      </c>
      <c r="K6106" s="581" t="s">
        <v>8297</v>
      </c>
      <c r="L6106" s="344" t="s">
        <v>4090</v>
      </c>
      <c r="N6106" s="344" t="s">
        <v>4090</v>
      </c>
      <c r="O6106" s="341">
        <v>0</v>
      </c>
    </row>
    <row r="6107" spans="1:15" x14ac:dyDescent="0.2">
      <c r="A6107" s="341" t="s">
        <v>9257</v>
      </c>
      <c r="B6107" s="341" t="s">
        <v>9295</v>
      </c>
      <c r="C6107" s="342" t="s">
        <v>6886</v>
      </c>
      <c r="D6107" s="342" t="s">
        <v>6887</v>
      </c>
      <c r="E6107" s="342" t="s">
        <v>9334</v>
      </c>
      <c r="F6107" s="342" t="s">
        <v>6568</v>
      </c>
      <c r="G6107" s="343">
        <v>3.3000000000000003</v>
      </c>
      <c r="H6107" s="342" t="s">
        <v>6594</v>
      </c>
      <c r="I6107" s="342" t="s">
        <v>6575</v>
      </c>
      <c r="J6107" s="342" t="s">
        <v>6755</v>
      </c>
      <c r="K6107" s="581" t="s">
        <v>8903</v>
      </c>
      <c r="L6107" s="344" t="s">
        <v>4090</v>
      </c>
      <c r="N6107" s="344" t="s">
        <v>4090</v>
      </c>
      <c r="O6107" s="341">
        <v>0</v>
      </c>
    </row>
    <row r="6108" spans="1:15" x14ac:dyDescent="0.2">
      <c r="A6108" s="341" t="s">
        <v>9257</v>
      </c>
      <c r="B6108" s="341" t="s">
        <v>9295</v>
      </c>
      <c r="C6108" s="342" t="s">
        <v>6886</v>
      </c>
      <c r="D6108" s="342" t="s">
        <v>6887</v>
      </c>
      <c r="E6108" s="342" t="s">
        <v>9255</v>
      </c>
      <c r="F6108" s="342" t="s">
        <v>6568</v>
      </c>
      <c r="G6108" s="343">
        <v>9.8000000000000007</v>
      </c>
      <c r="H6108" s="342" t="s">
        <v>6594</v>
      </c>
      <c r="I6108" s="342" t="s">
        <v>6575</v>
      </c>
      <c r="J6108" s="342" t="s">
        <v>6755</v>
      </c>
      <c r="K6108" s="581" t="s">
        <v>8903</v>
      </c>
      <c r="L6108" s="344" t="s">
        <v>4090</v>
      </c>
      <c r="N6108" s="344" t="s">
        <v>4090</v>
      </c>
      <c r="O6108" s="341">
        <v>0</v>
      </c>
    </row>
    <row r="6109" spans="1:15" x14ac:dyDescent="0.2">
      <c r="A6109" s="341" t="s">
        <v>9257</v>
      </c>
      <c r="B6109" s="341" t="s">
        <v>9295</v>
      </c>
      <c r="C6109" s="342" t="s">
        <v>6886</v>
      </c>
      <c r="D6109" s="342" t="s">
        <v>6887</v>
      </c>
      <c r="E6109" s="342" t="s">
        <v>9325</v>
      </c>
      <c r="F6109" s="342" t="s">
        <v>6568</v>
      </c>
      <c r="G6109" s="343">
        <v>3.17</v>
      </c>
      <c r="H6109" s="342" t="s">
        <v>6594</v>
      </c>
      <c r="I6109" s="342" t="s">
        <v>6575</v>
      </c>
      <c r="J6109" s="342" t="s">
        <v>6755</v>
      </c>
      <c r="K6109" s="581" t="s">
        <v>7246</v>
      </c>
      <c r="L6109" s="344" t="s">
        <v>4090</v>
      </c>
      <c r="N6109" s="344" t="s">
        <v>4090</v>
      </c>
      <c r="O6109" s="341">
        <v>0</v>
      </c>
    </row>
    <row r="6110" spans="1:15" x14ac:dyDescent="0.2">
      <c r="A6110" s="341" t="s">
        <v>9257</v>
      </c>
      <c r="B6110" s="341" t="s">
        <v>9295</v>
      </c>
      <c r="C6110" s="342" t="s">
        <v>6886</v>
      </c>
      <c r="D6110" s="342" t="s">
        <v>6887</v>
      </c>
      <c r="E6110" s="342" t="s">
        <v>9323</v>
      </c>
      <c r="F6110" s="342" t="s">
        <v>6568</v>
      </c>
      <c r="G6110" s="343">
        <v>2.4</v>
      </c>
      <c r="H6110" s="342" t="s">
        <v>6594</v>
      </c>
      <c r="I6110" s="342" t="s">
        <v>6575</v>
      </c>
      <c r="J6110" s="342" t="s">
        <v>6755</v>
      </c>
      <c r="K6110" s="581" t="s">
        <v>8041</v>
      </c>
      <c r="L6110" s="344" t="s">
        <v>4090</v>
      </c>
      <c r="N6110" s="344" t="s">
        <v>4090</v>
      </c>
      <c r="O6110" s="341">
        <v>0</v>
      </c>
    </row>
    <row r="6111" spans="1:15" x14ac:dyDescent="0.2">
      <c r="A6111" s="341" t="s">
        <v>9257</v>
      </c>
      <c r="B6111" s="341" t="s">
        <v>9295</v>
      </c>
      <c r="C6111" s="342" t="s">
        <v>6886</v>
      </c>
      <c r="D6111" s="342" t="s">
        <v>6887</v>
      </c>
      <c r="E6111" s="342" t="s">
        <v>9326</v>
      </c>
      <c r="F6111" s="342" t="s">
        <v>6568</v>
      </c>
      <c r="G6111" s="343">
        <v>4.8600000000000003</v>
      </c>
      <c r="H6111" s="342" t="s">
        <v>6594</v>
      </c>
      <c r="I6111" s="342" t="s">
        <v>6575</v>
      </c>
      <c r="J6111" s="342" t="s">
        <v>6755</v>
      </c>
      <c r="K6111" s="581" t="s">
        <v>7249</v>
      </c>
      <c r="L6111" s="344" t="s">
        <v>4090</v>
      </c>
      <c r="N6111" s="344" t="s">
        <v>4090</v>
      </c>
      <c r="O6111" s="341">
        <v>0</v>
      </c>
    </row>
    <row r="6112" spans="1:15" x14ac:dyDescent="0.2">
      <c r="A6112" s="341" t="s">
        <v>9257</v>
      </c>
      <c r="B6112" s="341" t="s">
        <v>9295</v>
      </c>
      <c r="C6112" s="342" t="s">
        <v>6886</v>
      </c>
      <c r="D6112" s="342" t="s">
        <v>6887</v>
      </c>
      <c r="E6112" s="342" t="s">
        <v>9325</v>
      </c>
      <c r="F6112" s="342" t="s">
        <v>6568</v>
      </c>
      <c r="G6112" s="343">
        <v>12.3</v>
      </c>
      <c r="H6112" s="342" t="s">
        <v>6594</v>
      </c>
      <c r="I6112" s="342" t="s">
        <v>6575</v>
      </c>
      <c r="J6112" s="342" t="s">
        <v>6755</v>
      </c>
      <c r="K6112" s="581" t="s">
        <v>7561</v>
      </c>
      <c r="L6112" s="344" t="s">
        <v>4090</v>
      </c>
      <c r="N6112" s="344" t="s">
        <v>4090</v>
      </c>
      <c r="O6112" s="341">
        <v>0</v>
      </c>
    </row>
    <row r="6113" spans="1:15" x14ac:dyDescent="0.2">
      <c r="A6113" s="341" t="s">
        <v>9257</v>
      </c>
      <c r="B6113" s="341" t="s">
        <v>9295</v>
      </c>
      <c r="C6113" s="342" t="s">
        <v>6886</v>
      </c>
      <c r="D6113" s="342" t="s">
        <v>6887</v>
      </c>
      <c r="E6113" s="342" t="s">
        <v>9319</v>
      </c>
      <c r="F6113" s="342" t="s">
        <v>6568</v>
      </c>
      <c r="G6113" s="343">
        <v>8.91</v>
      </c>
      <c r="H6113" s="342" t="s">
        <v>6594</v>
      </c>
      <c r="I6113" s="342" t="s">
        <v>6575</v>
      </c>
      <c r="J6113" s="342" t="s">
        <v>6755</v>
      </c>
      <c r="K6113" s="581" t="s">
        <v>8042</v>
      </c>
      <c r="L6113" s="344" t="s">
        <v>4090</v>
      </c>
      <c r="N6113" s="344" t="s">
        <v>4090</v>
      </c>
      <c r="O6113" s="341">
        <v>0</v>
      </c>
    </row>
    <row r="6114" spans="1:15" x14ac:dyDescent="0.2">
      <c r="A6114" s="341" t="s">
        <v>9257</v>
      </c>
      <c r="B6114" s="341" t="s">
        <v>9295</v>
      </c>
      <c r="C6114" s="342" t="s">
        <v>6886</v>
      </c>
      <c r="D6114" s="342" t="s">
        <v>6887</v>
      </c>
      <c r="E6114" s="342" t="s">
        <v>9325</v>
      </c>
      <c r="F6114" s="342" t="s">
        <v>6568</v>
      </c>
      <c r="G6114" s="343">
        <v>2.98</v>
      </c>
      <c r="H6114" s="342" t="s">
        <v>6594</v>
      </c>
      <c r="I6114" s="342" t="s">
        <v>6575</v>
      </c>
      <c r="J6114" s="342" t="s">
        <v>6755</v>
      </c>
      <c r="K6114" s="581" t="s">
        <v>7770</v>
      </c>
      <c r="L6114" s="344" t="s">
        <v>4090</v>
      </c>
      <c r="N6114" s="344" t="s">
        <v>4090</v>
      </c>
      <c r="O6114" s="341">
        <v>0</v>
      </c>
    </row>
    <row r="6115" spans="1:15" x14ac:dyDescent="0.2">
      <c r="A6115" s="341" t="s">
        <v>9257</v>
      </c>
      <c r="B6115" s="341" t="s">
        <v>9295</v>
      </c>
      <c r="C6115" s="342" t="s">
        <v>6886</v>
      </c>
      <c r="D6115" s="342" t="s">
        <v>6887</v>
      </c>
      <c r="E6115" s="342" t="s">
        <v>9319</v>
      </c>
      <c r="F6115" s="342" t="s">
        <v>6568</v>
      </c>
      <c r="G6115" s="343">
        <v>30</v>
      </c>
      <c r="H6115" s="342" t="s">
        <v>6594</v>
      </c>
      <c r="I6115" s="342" t="s">
        <v>6575</v>
      </c>
      <c r="J6115" s="342" t="s">
        <v>6755</v>
      </c>
      <c r="K6115" s="581" t="s">
        <v>7263</v>
      </c>
      <c r="L6115" s="344" t="s">
        <v>4090</v>
      </c>
      <c r="N6115" s="344" t="s">
        <v>4090</v>
      </c>
      <c r="O6115" s="341">
        <v>0</v>
      </c>
    </row>
    <row r="6116" spans="1:15" x14ac:dyDescent="0.2">
      <c r="A6116" s="341" t="s">
        <v>9257</v>
      </c>
      <c r="B6116" s="341" t="s">
        <v>9295</v>
      </c>
      <c r="C6116" s="342" t="s">
        <v>6886</v>
      </c>
      <c r="D6116" s="342" t="s">
        <v>6887</v>
      </c>
      <c r="E6116" s="342" t="s">
        <v>9319</v>
      </c>
      <c r="F6116" s="342" t="s">
        <v>6568</v>
      </c>
      <c r="G6116" s="343">
        <v>11</v>
      </c>
      <c r="H6116" s="342" t="s">
        <v>6594</v>
      </c>
      <c r="I6116" s="342" t="s">
        <v>6575</v>
      </c>
      <c r="J6116" s="342" t="s">
        <v>6755</v>
      </c>
      <c r="K6116" s="581" t="s">
        <v>8904</v>
      </c>
      <c r="L6116" s="344" t="s">
        <v>4090</v>
      </c>
      <c r="N6116" s="344" t="s">
        <v>4090</v>
      </c>
      <c r="O6116" s="341">
        <v>0</v>
      </c>
    </row>
    <row r="6117" spans="1:15" x14ac:dyDescent="0.2">
      <c r="A6117" s="341" t="s">
        <v>9257</v>
      </c>
      <c r="B6117" s="341" t="s">
        <v>9295</v>
      </c>
      <c r="C6117" s="342" t="s">
        <v>6886</v>
      </c>
      <c r="D6117" s="342" t="s">
        <v>6887</v>
      </c>
      <c r="E6117" s="342" t="s">
        <v>9334</v>
      </c>
      <c r="F6117" s="342" t="s">
        <v>6568</v>
      </c>
      <c r="G6117" s="343">
        <v>4.41</v>
      </c>
      <c r="H6117" s="342" t="s">
        <v>6594</v>
      </c>
      <c r="I6117" s="342" t="s">
        <v>6575</v>
      </c>
      <c r="J6117" s="342" t="s">
        <v>6755</v>
      </c>
      <c r="K6117" s="581" t="s">
        <v>8905</v>
      </c>
      <c r="L6117" s="344" t="s">
        <v>4090</v>
      </c>
      <c r="N6117" s="344" t="s">
        <v>4090</v>
      </c>
      <c r="O6117" s="341">
        <v>0</v>
      </c>
    </row>
    <row r="6118" spans="1:15" x14ac:dyDescent="0.2">
      <c r="A6118" s="341" t="s">
        <v>9257</v>
      </c>
      <c r="B6118" s="341" t="s">
        <v>9295</v>
      </c>
      <c r="C6118" s="342" t="s">
        <v>6886</v>
      </c>
      <c r="D6118" s="342" t="s">
        <v>6887</v>
      </c>
      <c r="E6118" s="342" t="s">
        <v>9333</v>
      </c>
      <c r="F6118" s="342" t="s">
        <v>6568</v>
      </c>
      <c r="G6118" s="343">
        <v>6.01</v>
      </c>
      <c r="H6118" s="342" t="s">
        <v>6594</v>
      </c>
      <c r="I6118" s="342" t="s">
        <v>6575</v>
      </c>
      <c r="J6118" s="342" t="s">
        <v>6755</v>
      </c>
      <c r="K6118" s="581" t="s">
        <v>8348</v>
      </c>
      <c r="L6118" s="344" t="s">
        <v>4090</v>
      </c>
      <c r="N6118" s="344" t="s">
        <v>4090</v>
      </c>
      <c r="O6118" s="341">
        <v>0</v>
      </c>
    </row>
    <row r="6119" spans="1:15" x14ac:dyDescent="0.2">
      <c r="A6119" s="341" t="s">
        <v>9257</v>
      </c>
      <c r="B6119" s="341" t="s">
        <v>9295</v>
      </c>
      <c r="C6119" s="342" t="s">
        <v>6886</v>
      </c>
      <c r="D6119" s="342" t="s">
        <v>6887</v>
      </c>
      <c r="E6119" s="342" t="s">
        <v>9334</v>
      </c>
      <c r="F6119" s="342" t="s">
        <v>6568</v>
      </c>
      <c r="G6119" s="343">
        <v>6.51</v>
      </c>
      <c r="H6119" s="342" t="s">
        <v>6594</v>
      </c>
      <c r="I6119" s="342" t="s">
        <v>6575</v>
      </c>
      <c r="J6119" s="342" t="s">
        <v>6755</v>
      </c>
      <c r="K6119" s="581" t="s">
        <v>8906</v>
      </c>
      <c r="L6119" s="344" t="s">
        <v>4090</v>
      </c>
      <c r="N6119" s="344" t="s">
        <v>4090</v>
      </c>
      <c r="O6119" s="341">
        <v>0</v>
      </c>
    </row>
    <row r="6120" spans="1:15" x14ac:dyDescent="0.2">
      <c r="A6120" s="341" t="s">
        <v>9257</v>
      </c>
      <c r="B6120" s="341" t="s">
        <v>9295</v>
      </c>
      <c r="C6120" s="342" t="s">
        <v>6886</v>
      </c>
      <c r="D6120" s="342" t="s">
        <v>6887</v>
      </c>
      <c r="E6120" s="342" t="s">
        <v>9319</v>
      </c>
      <c r="F6120" s="342" t="s">
        <v>6568</v>
      </c>
      <c r="G6120" s="343">
        <v>30.240000000000002</v>
      </c>
      <c r="H6120" s="342" t="s">
        <v>6594</v>
      </c>
      <c r="I6120" s="342" t="s">
        <v>6575</v>
      </c>
      <c r="J6120" s="342" t="s">
        <v>6755</v>
      </c>
      <c r="K6120" s="581" t="s">
        <v>8907</v>
      </c>
      <c r="L6120" s="344" t="s">
        <v>4090</v>
      </c>
      <c r="N6120" s="344" t="s">
        <v>4090</v>
      </c>
      <c r="O6120" s="341">
        <v>0</v>
      </c>
    </row>
    <row r="6121" spans="1:15" x14ac:dyDescent="0.2">
      <c r="A6121" s="341" t="s">
        <v>9257</v>
      </c>
      <c r="B6121" s="341" t="s">
        <v>9295</v>
      </c>
      <c r="C6121" s="342" t="s">
        <v>6952</v>
      </c>
      <c r="D6121" s="342" t="s">
        <v>6953</v>
      </c>
      <c r="E6121" s="342" t="s">
        <v>9323</v>
      </c>
      <c r="F6121" s="342" t="s">
        <v>6590</v>
      </c>
      <c r="G6121" s="343">
        <v>10.08</v>
      </c>
      <c r="H6121" s="342" t="s">
        <v>6594</v>
      </c>
      <c r="I6121" s="342" t="s">
        <v>6575</v>
      </c>
      <c r="J6121" s="342" t="s">
        <v>6755</v>
      </c>
      <c r="K6121" s="581" t="s">
        <v>8615</v>
      </c>
      <c r="L6121" s="344" t="s">
        <v>4090</v>
      </c>
      <c r="N6121" s="344" t="s">
        <v>4090</v>
      </c>
      <c r="O6121" s="341">
        <v>0</v>
      </c>
    </row>
    <row r="6122" spans="1:15" x14ac:dyDescent="0.2">
      <c r="A6122" s="341" t="s">
        <v>9257</v>
      </c>
      <c r="B6122" s="341" t="s">
        <v>9295</v>
      </c>
      <c r="C6122" s="342" t="s">
        <v>8896</v>
      </c>
      <c r="D6122" s="342" t="s">
        <v>6887</v>
      </c>
      <c r="E6122" s="342" t="s">
        <v>9329</v>
      </c>
      <c r="F6122" s="342" t="s">
        <v>6568</v>
      </c>
      <c r="G6122" s="343">
        <v>15.34</v>
      </c>
      <c r="H6122" s="342" t="s">
        <v>6594</v>
      </c>
      <c r="I6122" s="342" t="s">
        <v>6575</v>
      </c>
      <c r="J6122" s="342" t="s">
        <v>6755</v>
      </c>
      <c r="K6122" s="581" t="s">
        <v>8433</v>
      </c>
      <c r="L6122" s="344" t="s">
        <v>4090</v>
      </c>
      <c r="N6122" s="344" t="s">
        <v>4090</v>
      </c>
      <c r="O6122" s="341">
        <v>0</v>
      </c>
    </row>
    <row r="6123" spans="1:15" x14ac:dyDescent="0.2">
      <c r="A6123" s="341" t="s">
        <v>9257</v>
      </c>
      <c r="B6123" s="341" t="s">
        <v>9295</v>
      </c>
      <c r="C6123" s="342" t="s">
        <v>8896</v>
      </c>
      <c r="D6123" s="342" t="s">
        <v>6887</v>
      </c>
      <c r="E6123" s="342" t="s">
        <v>9329</v>
      </c>
      <c r="F6123" s="342" t="s">
        <v>6568</v>
      </c>
      <c r="G6123" s="343">
        <v>30.42</v>
      </c>
      <c r="H6123" s="342" t="s">
        <v>6594</v>
      </c>
      <c r="I6123" s="342" t="s">
        <v>6575</v>
      </c>
      <c r="J6123" s="342" t="s">
        <v>6755</v>
      </c>
      <c r="K6123" s="581" t="s">
        <v>8433</v>
      </c>
      <c r="L6123" s="344" t="s">
        <v>4090</v>
      </c>
      <c r="N6123" s="344" t="s">
        <v>4090</v>
      </c>
      <c r="O6123" s="341">
        <v>0</v>
      </c>
    </row>
    <row r="6124" spans="1:15" x14ac:dyDescent="0.2">
      <c r="A6124" s="341" t="s">
        <v>9257</v>
      </c>
      <c r="B6124" s="341" t="s">
        <v>9295</v>
      </c>
      <c r="C6124" s="342" t="s">
        <v>6886</v>
      </c>
      <c r="D6124" s="342" t="s">
        <v>6887</v>
      </c>
      <c r="E6124" s="342" t="s">
        <v>9322</v>
      </c>
      <c r="F6124" s="342" t="s">
        <v>6568</v>
      </c>
      <c r="G6124" s="343">
        <v>31.2</v>
      </c>
      <c r="H6124" s="342" t="s">
        <v>6594</v>
      </c>
      <c r="I6124" s="342" t="s">
        <v>6575</v>
      </c>
      <c r="J6124" s="342" t="s">
        <v>6755</v>
      </c>
      <c r="K6124" s="581" t="s">
        <v>8870</v>
      </c>
      <c r="L6124" s="344" t="s">
        <v>4090</v>
      </c>
      <c r="N6124" s="344" t="s">
        <v>4090</v>
      </c>
      <c r="O6124" s="341">
        <v>0</v>
      </c>
    </row>
    <row r="6125" spans="1:15" x14ac:dyDescent="0.2">
      <c r="A6125" s="341" t="s">
        <v>9257</v>
      </c>
      <c r="B6125" s="341" t="s">
        <v>9295</v>
      </c>
      <c r="C6125" s="342" t="s">
        <v>6886</v>
      </c>
      <c r="D6125" s="342" t="s">
        <v>6887</v>
      </c>
      <c r="E6125" s="342" t="s">
        <v>9334</v>
      </c>
      <c r="F6125" s="342" t="s">
        <v>6568</v>
      </c>
      <c r="G6125" s="343">
        <v>6.84</v>
      </c>
      <c r="H6125" s="342" t="s">
        <v>6594</v>
      </c>
      <c r="I6125" s="342" t="s">
        <v>6575</v>
      </c>
      <c r="J6125" s="342" t="s">
        <v>6755</v>
      </c>
      <c r="K6125" s="581" t="s">
        <v>7628</v>
      </c>
      <c r="L6125" s="344" t="s">
        <v>4090</v>
      </c>
      <c r="N6125" s="344" t="s">
        <v>4090</v>
      </c>
      <c r="O6125" s="341">
        <v>0</v>
      </c>
    </row>
    <row r="6126" spans="1:15" x14ac:dyDescent="0.2">
      <c r="A6126" s="341" t="s">
        <v>9257</v>
      </c>
      <c r="B6126" s="341" t="s">
        <v>9295</v>
      </c>
      <c r="C6126" s="342" t="s">
        <v>6886</v>
      </c>
      <c r="D6126" s="342" t="s">
        <v>6887</v>
      </c>
      <c r="E6126" s="342" t="s">
        <v>9255</v>
      </c>
      <c r="F6126" s="342" t="s">
        <v>6568</v>
      </c>
      <c r="G6126" s="343">
        <v>14.58</v>
      </c>
      <c r="H6126" s="342" t="s">
        <v>6594</v>
      </c>
      <c r="I6126" s="342" t="s">
        <v>6575</v>
      </c>
      <c r="J6126" s="342" t="s">
        <v>6755</v>
      </c>
      <c r="K6126" s="581" t="s">
        <v>8066</v>
      </c>
      <c r="L6126" s="344" t="s">
        <v>4090</v>
      </c>
      <c r="N6126" s="344" t="s">
        <v>4090</v>
      </c>
      <c r="O6126" s="341">
        <v>0</v>
      </c>
    </row>
    <row r="6127" spans="1:15" x14ac:dyDescent="0.2">
      <c r="A6127" s="341" t="s">
        <v>9257</v>
      </c>
      <c r="B6127" s="341" t="s">
        <v>9295</v>
      </c>
      <c r="C6127" s="342" t="s">
        <v>6886</v>
      </c>
      <c r="D6127" s="342" t="s">
        <v>6887</v>
      </c>
      <c r="E6127" s="342" t="s">
        <v>9255</v>
      </c>
      <c r="F6127" s="342" t="s">
        <v>6568</v>
      </c>
      <c r="G6127" s="343">
        <v>23.23</v>
      </c>
      <c r="H6127" s="342" t="s">
        <v>6594</v>
      </c>
      <c r="I6127" s="342" t="s">
        <v>6575</v>
      </c>
      <c r="J6127" s="342" t="s">
        <v>6755</v>
      </c>
      <c r="K6127" s="581" t="s">
        <v>8066</v>
      </c>
      <c r="L6127" s="344" t="s">
        <v>4090</v>
      </c>
      <c r="N6127" s="344" t="s">
        <v>4090</v>
      </c>
      <c r="O6127" s="341">
        <v>0</v>
      </c>
    </row>
    <row r="6128" spans="1:15" x14ac:dyDescent="0.2">
      <c r="A6128" s="341" t="s">
        <v>9257</v>
      </c>
      <c r="B6128" s="341" t="s">
        <v>9295</v>
      </c>
      <c r="C6128" s="342" t="s">
        <v>6886</v>
      </c>
      <c r="D6128" s="342" t="s">
        <v>6887</v>
      </c>
      <c r="E6128" s="342" t="s">
        <v>9323</v>
      </c>
      <c r="F6128" s="342" t="s">
        <v>6568</v>
      </c>
      <c r="G6128" s="343">
        <v>4.42</v>
      </c>
      <c r="H6128" s="342" t="s">
        <v>6594</v>
      </c>
      <c r="I6128" s="342" t="s">
        <v>6575</v>
      </c>
      <c r="J6128" s="342" t="s">
        <v>6755</v>
      </c>
      <c r="K6128" s="581" t="s">
        <v>7786</v>
      </c>
      <c r="L6128" s="344" t="s">
        <v>4090</v>
      </c>
      <c r="N6128" s="344" t="s">
        <v>4090</v>
      </c>
      <c r="O6128" s="341">
        <v>0</v>
      </c>
    </row>
    <row r="6129" spans="1:15" x14ac:dyDescent="0.2">
      <c r="A6129" s="341" t="s">
        <v>9257</v>
      </c>
      <c r="B6129" s="341" t="s">
        <v>9295</v>
      </c>
      <c r="C6129" s="342" t="s">
        <v>6886</v>
      </c>
      <c r="D6129" s="342" t="s">
        <v>6887</v>
      </c>
      <c r="E6129" s="342" t="s">
        <v>9319</v>
      </c>
      <c r="F6129" s="342" t="s">
        <v>6568</v>
      </c>
      <c r="G6129" s="343">
        <v>5.44</v>
      </c>
      <c r="H6129" s="342" t="s">
        <v>6594</v>
      </c>
      <c r="I6129" s="342" t="s">
        <v>6575</v>
      </c>
      <c r="J6129" s="342" t="s">
        <v>6755</v>
      </c>
      <c r="K6129" s="581" t="s">
        <v>8908</v>
      </c>
      <c r="L6129" s="344" t="s">
        <v>4090</v>
      </c>
      <c r="N6129" s="344" t="s">
        <v>4090</v>
      </c>
      <c r="O6129" s="341">
        <v>0</v>
      </c>
    </row>
    <row r="6130" spans="1:15" x14ac:dyDescent="0.2">
      <c r="A6130" s="341" t="s">
        <v>9257</v>
      </c>
      <c r="B6130" s="341" t="s">
        <v>9295</v>
      </c>
      <c r="C6130" s="342" t="s">
        <v>6886</v>
      </c>
      <c r="D6130" s="342" t="s">
        <v>6887</v>
      </c>
      <c r="E6130" s="342" t="s">
        <v>9322</v>
      </c>
      <c r="F6130" s="342" t="s">
        <v>6568</v>
      </c>
      <c r="G6130" s="343">
        <v>8.34</v>
      </c>
      <c r="H6130" s="342" t="s">
        <v>6594</v>
      </c>
      <c r="I6130" s="342" t="s">
        <v>6575</v>
      </c>
      <c r="J6130" s="342" t="s">
        <v>6755</v>
      </c>
      <c r="K6130" s="581" t="s">
        <v>7291</v>
      </c>
      <c r="L6130" s="344" t="s">
        <v>4090</v>
      </c>
      <c r="N6130" s="344" t="s">
        <v>4090</v>
      </c>
      <c r="O6130" s="341">
        <v>0</v>
      </c>
    </row>
    <row r="6131" spans="1:15" x14ac:dyDescent="0.2">
      <c r="A6131" s="341" t="s">
        <v>9257</v>
      </c>
      <c r="B6131" s="341" t="s">
        <v>9295</v>
      </c>
      <c r="C6131" s="342" t="s">
        <v>6886</v>
      </c>
      <c r="D6131" s="342" t="s">
        <v>6887</v>
      </c>
      <c r="E6131" s="342" t="s">
        <v>9326</v>
      </c>
      <c r="F6131" s="342" t="s">
        <v>6568</v>
      </c>
      <c r="G6131" s="343">
        <v>29.6</v>
      </c>
      <c r="H6131" s="342" t="s">
        <v>6594</v>
      </c>
      <c r="I6131" s="342" t="s">
        <v>6575</v>
      </c>
      <c r="J6131" s="342" t="s">
        <v>6755</v>
      </c>
      <c r="K6131" s="581" t="s">
        <v>6910</v>
      </c>
      <c r="L6131" s="344" t="s">
        <v>4090</v>
      </c>
      <c r="N6131" s="344" t="s">
        <v>4090</v>
      </c>
      <c r="O6131" s="341">
        <v>0</v>
      </c>
    </row>
    <row r="6132" spans="1:15" x14ac:dyDescent="0.2">
      <c r="A6132" s="341" t="s">
        <v>9257</v>
      </c>
      <c r="B6132" s="341" t="s">
        <v>9295</v>
      </c>
      <c r="C6132" s="342" t="s">
        <v>6886</v>
      </c>
      <c r="D6132" s="342" t="s">
        <v>6887</v>
      </c>
      <c r="E6132" s="342" t="s">
        <v>9319</v>
      </c>
      <c r="F6132" s="342" t="s">
        <v>6568</v>
      </c>
      <c r="G6132" s="343">
        <v>29.92</v>
      </c>
      <c r="H6132" s="342" t="s">
        <v>6594</v>
      </c>
      <c r="I6132" s="342" t="s">
        <v>6575</v>
      </c>
      <c r="J6132" s="342" t="s">
        <v>6755</v>
      </c>
      <c r="K6132" s="581" t="s">
        <v>6884</v>
      </c>
      <c r="L6132" s="344" t="s">
        <v>4090</v>
      </c>
      <c r="N6132" s="344" t="s">
        <v>4090</v>
      </c>
      <c r="O6132" s="341">
        <v>0</v>
      </c>
    </row>
    <row r="6133" spans="1:15" x14ac:dyDescent="0.2">
      <c r="A6133" s="341" t="s">
        <v>9257</v>
      </c>
      <c r="B6133" s="341" t="s">
        <v>9295</v>
      </c>
      <c r="C6133" s="342" t="s">
        <v>8896</v>
      </c>
      <c r="D6133" s="342" t="s">
        <v>6887</v>
      </c>
      <c r="E6133" s="342" t="s">
        <v>9319</v>
      </c>
      <c r="F6133" s="342" t="s">
        <v>6568</v>
      </c>
      <c r="G6133" s="343">
        <v>34.65</v>
      </c>
      <c r="H6133" s="342" t="s">
        <v>6594</v>
      </c>
      <c r="I6133" s="342" t="s">
        <v>6575</v>
      </c>
      <c r="J6133" s="342" t="s">
        <v>6755</v>
      </c>
      <c r="K6133" s="581" t="s">
        <v>7309</v>
      </c>
      <c r="L6133" s="344" t="s">
        <v>4090</v>
      </c>
      <c r="N6133" s="344" t="s">
        <v>4090</v>
      </c>
      <c r="O6133" s="341">
        <v>0</v>
      </c>
    </row>
    <row r="6134" spans="1:15" x14ac:dyDescent="0.2">
      <c r="A6134" s="341" t="s">
        <v>9257</v>
      </c>
      <c r="B6134" s="341" t="s">
        <v>9295</v>
      </c>
      <c r="C6134" s="342" t="s">
        <v>6886</v>
      </c>
      <c r="D6134" s="342" t="s">
        <v>6887</v>
      </c>
      <c r="E6134" s="342" t="s">
        <v>9255</v>
      </c>
      <c r="F6134" s="342" t="s">
        <v>6568</v>
      </c>
      <c r="G6134" s="343">
        <v>5.4</v>
      </c>
      <c r="H6134" s="342" t="s">
        <v>6594</v>
      </c>
      <c r="I6134" s="342" t="s">
        <v>6575</v>
      </c>
      <c r="J6134" s="342" t="s">
        <v>6755</v>
      </c>
      <c r="K6134" s="581" t="s">
        <v>7312</v>
      </c>
      <c r="L6134" s="344" t="s">
        <v>4090</v>
      </c>
      <c r="N6134" s="344" t="s">
        <v>4090</v>
      </c>
      <c r="O6134" s="341">
        <v>0</v>
      </c>
    </row>
    <row r="6135" spans="1:15" x14ac:dyDescent="0.2">
      <c r="A6135" s="341" t="s">
        <v>9257</v>
      </c>
      <c r="B6135" s="341" t="s">
        <v>9295</v>
      </c>
      <c r="C6135" s="342" t="s">
        <v>6886</v>
      </c>
      <c r="D6135" s="342" t="s">
        <v>6887</v>
      </c>
      <c r="E6135" s="342" t="s">
        <v>9255</v>
      </c>
      <c r="F6135" s="342" t="s">
        <v>6568</v>
      </c>
      <c r="G6135" s="343">
        <v>7.3100000000000005</v>
      </c>
      <c r="H6135" s="342" t="s">
        <v>6594</v>
      </c>
      <c r="I6135" s="342" t="s">
        <v>6575</v>
      </c>
      <c r="J6135" s="342" t="s">
        <v>6755</v>
      </c>
      <c r="K6135" s="581" t="s">
        <v>8681</v>
      </c>
      <c r="L6135" s="344" t="s">
        <v>4090</v>
      </c>
      <c r="N6135" s="344" t="s">
        <v>4090</v>
      </c>
      <c r="O6135" s="341">
        <v>0</v>
      </c>
    </row>
    <row r="6136" spans="1:15" x14ac:dyDescent="0.2">
      <c r="A6136" s="341" t="s">
        <v>9257</v>
      </c>
      <c r="B6136" s="341" t="s">
        <v>9295</v>
      </c>
      <c r="C6136" s="342" t="s">
        <v>6886</v>
      </c>
      <c r="D6136" s="342" t="s">
        <v>6887</v>
      </c>
      <c r="E6136" s="342" t="s">
        <v>9321</v>
      </c>
      <c r="F6136" s="342" t="s">
        <v>6568</v>
      </c>
      <c r="G6136" s="343">
        <v>10.029999999999999</v>
      </c>
      <c r="H6136" s="342" t="s">
        <v>6594</v>
      </c>
      <c r="I6136" s="342" t="s">
        <v>6575</v>
      </c>
      <c r="J6136" s="342" t="s">
        <v>6755</v>
      </c>
      <c r="K6136" s="581" t="s">
        <v>7319</v>
      </c>
      <c r="L6136" s="344" t="s">
        <v>4090</v>
      </c>
      <c r="N6136" s="344" t="s">
        <v>4090</v>
      </c>
      <c r="O6136" s="341">
        <v>0</v>
      </c>
    </row>
    <row r="6137" spans="1:15" x14ac:dyDescent="0.2">
      <c r="A6137" s="341" t="s">
        <v>9257</v>
      </c>
      <c r="B6137" s="341" t="s">
        <v>9295</v>
      </c>
      <c r="C6137" s="342" t="s">
        <v>6886</v>
      </c>
      <c r="D6137" s="342" t="s">
        <v>6887</v>
      </c>
      <c r="E6137" s="342" t="s">
        <v>9322</v>
      </c>
      <c r="F6137" s="342" t="s">
        <v>6568</v>
      </c>
      <c r="G6137" s="343">
        <v>4.1399999999999997</v>
      </c>
      <c r="H6137" s="342" t="s">
        <v>6594</v>
      </c>
      <c r="I6137" s="342" t="s">
        <v>6575</v>
      </c>
      <c r="J6137" s="342" t="s">
        <v>6755</v>
      </c>
      <c r="K6137" s="581" t="s">
        <v>7317</v>
      </c>
      <c r="L6137" s="344" t="s">
        <v>4090</v>
      </c>
      <c r="N6137" s="344" t="s">
        <v>4090</v>
      </c>
      <c r="O6137" s="341">
        <v>0</v>
      </c>
    </row>
    <row r="6138" spans="1:15" x14ac:dyDescent="0.2">
      <c r="A6138" s="341" t="s">
        <v>9257</v>
      </c>
      <c r="B6138" s="341" t="s">
        <v>9295</v>
      </c>
      <c r="C6138" s="342" t="s">
        <v>6886</v>
      </c>
      <c r="D6138" s="342" t="s">
        <v>6887</v>
      </c>
      <c r="E6138" s="342" t="s">
        <v>9337</v>
      </c>
      <c r="F6138" s="342" t="s">
        <v>6568</v>
      </c>
      <c r="G6138" s="343">
        <v>5.95</v>
      </c>
      <c r="H6138" s="342" t="s">
        <v>6594</v>
      </c>
      <c r="I6138" s="342" t="s">
        <v>6575</v>
      </c>
      <c r="J6138" s="342" t="s">
        <v>6755</v>
      </c>
      <c r="K6138" s="581" t="s">
        <v>8752</v>
      </c>
      <c r="L6138" s="344" t="s">
        <v>4090</v>
      </c>
      <c r="N6138" s="344" t="s">
        <v>4090</v>
      </c>
      <c r="O6138" s="341">
        <v>0</v>
      </c>
    </row>
    <row r="6139" spans="1:15" x14ac:dyDescent="0.2">
      <c r="A6139" s="341" t="s">
        <v>9257</v>
      </c>
      <c r="B6139" s="341" t="s">
        <v>9295</v>
      </c>
      <c r="C6139" s="342" t="s">
        <v>6886</v>
      </c>
      <c r="D6139" s="342" t="s">
        <v>6887</v>
      </c>
      <c r="E6139" s="342" t="s">
        <v>9321</v>
      </c>
      <c r="F6139" s="342" t="s">
        <v>6568</v>
      </c>
      <c r="G6139" s="343">
        <v>5.64</v>
      </c>
      <c r="H6139" s="342" t="s">
        <v>6594</v>
      </c>
      <c r="I6139" s="342" t="s">
        <v>6575</v>
      </c>
      <c r="J6139" s="342" t="s">
        <v>6755</v>
      </c>
      <c r="K6139" s="581" t="s">
        <v>8442</v>
      </c>
      <c r="L6139" s="344" t="s">
        <v>4090</v>
      </c>
      <c r="N6139" s="344" t="s">
        <v>4090</v>
      </c>
      <c r="O6139" s="341">
        <v>0</v>
      </c>
    </row>
    <row r="6140" spans="1:15" x14ac:dyDescent="0.2">
      <c r="A6140" s="341" t="s">
        <v>9257</v>
      </c>
      <c r="B6140" s="341" t="s">
        <v>9295</v>
      </c>
      <c r="C6140" s="342" t="s">
        <v>6886</v>
      </c>
      <c r="D6140" s="342" t="s">
        <v>6887</v>
      </c>
      <c r="E6140" s="342" t="s">
        <v>9326</v>
      </c>
      <c r="F6140" s="342" t="s">
        <v>6568</v>
      </c>
      <c r="G6140" s="343">
        <v>76.56</v>
      </c>
      <c r="H6140" s="342" t="s">
        <v>6594</v>
      </c>
      <c r="I6140" s="342" t="s">
        <v>6575</v>
      </c>
      <c r="J6140" s="342" t="s">
        <v>6755</v>
      </c>
      <c r="K6140" s="581" t="s">
        <v>6801</v>
      </c>
      <c r="L6140" s="344" t="s">
        <v>4090</v>
      </c>
      <c r="N6140" s="344" t="s">
        <v>4090</v>
      </c>
      <c r="O6140" s="341">
        <v>0</v>
      </c>
    </row>
    <row r="6141" spans="1:15" x14ac:dyDescent="0.2">
      <c r="A6141" s="341" t="s">
        <v>9257</v>
      </c>
      <c r="B6141" s="341" t="s">
        <v>9295</v>
      </c>
      <c r="C6141" s="342" t="s">
        <v>6886</v>
      </c>
      <c r="D6141" s="342" t="s">
        <v>6887</v>
      </c>
      <c r="E6141" s="342" t="s">
        <v>9334</v>
      </c>
      <c r="F6141" s="342" t="s">
        <v>6568</v>
      </c>
      <c r="G6141" s="343">
        <v>11.950000000000001</v>
      </c>
      <c r="H6141" s="342" t="s">
        <v>6594</v>
      </c>
      <c r="I6141" s="342" t="s">
        <v>6575</v>
      </c>
      <c r="J6141" s="342" t="s">
        <v>6755</v>
      </c>
      <c r="K6141" s="581" t="s">
        <v>7877</v>
      </c>
      <c r="L6141" s="344" t="s">
        <v>4090</v>
      </c>
      <c r="N6141" s="344" t="s">
        <v>4090</v>
      </c>
      <c r="O6141" s="341">
        <v>0</v>
      </c>
    </row>
    <row r="6142" spans="1:15" x14ac:dyDescent="0.2">
      <c r="A6142" s="341" t="s">
        <v>9257</v>
      </c>
      <c r="B6142" s="341" t="s">
        <v>9295</v>
      </c>
      <c r="C6142" s="342" t="s">
        <v>6886</v>
      </c>
      <c r="D6142" s="342" t="s">
        <v>6887</v>
      </c>
      <c r="E6142" s="342" t="s">
        <v>9323</v>
      </c>
      <c r="F6142" s="342" t="s">
        <v>6568</v>
      </c>
      <c r="G6142" s="343">
        <v>5.4</v>
      </c>
      <c r="H6142" s="342" t="s">
        <v>6594</v>
      </c>
      <c r="I6142" s="342" t="s">
        <v>6575</v>
      </c>
      <c r="J6142" s="342" t="s">
        <v>6755</v>
      </c>
      <c r="K6142" s="581" t="s">
        <v>8180</v>
      </c>
      <c r="L6142" s="344" t="s">
        <v>4090</v>
      </c>
      <c r="N6142" s="344" t="s">
        <v>4090</v>
      </c>
      <c r="O6142" s="341">
        <v>0</v>
      </c>
    </row>
    <row r="6143" spans="1:15" x14ac:dyDescent="0.2">
      <c r="A6143" s="341" t="s">
        <v>9257</v>
      </c>
      <c r="B6143" s="341" t="s">
        <v>9295</v>
      </c>
      <c r="C6143" s="342" t="s">
        <v>6886</v>
      </c>
      <c r="D6143" s="342" t="s">
        <v>6887</v>
      </c>
      <c r="E6143" s="342" t="s">
        <v>9323</v>
      </c>
      <c r="F6143" s="342" t="s">
        <v>6568</v>
      </c>
      <c r="G6143" s="343">
        <v>11.25</v>
      </c>
      <c r="H6143" s="342" t="s">
        <v>6594</v>
      </c>
      <c r="I6143" s="342" t="s">
        <v>6575</v>
      </c>
      <c r="J6143" s="342" t="s">
        <v>6755</v>
      </c>
      <c r="K6143" s="581" t="s">
        <v>8180</v>
      </c>
      <c r="L6143" s="344" t="s">
        <v>4090</v>
      </c>
      <c r="N6143" s="344" t="s">
        <v>4090</v>
      </c>
      <c r="O6143" s="341">
        <v>0</v>
      </c>
    </row>
    <row r="6144" spans="1:15" x14ac:dyDescent="0.2">
      <c r="A6144" s="341" t="s">
        <v>9257</v>
      </c>
      <c r="B6144" s="341" t="s">
        <v>9295</v>
      </c>
      <c r="C6144" s="342" t="s">
        <v>6886</v>
      </c>
      <c r="D6144" s="342" t="s">
        <v>6887</v>
      </c>
      <c r="E6144" s="342" t="s">
        <v>9321</v>
      </c>
      <c r="F6144" s="342" t="s">
        <v>6568</v>
      </c>
      <c r="G6144" s="343">
        <v>8.9700000000000006</v>
      </c>
      <c r="H6144" s="342" t="s">
        <v>6594</v>
      </c>
      <c r="I6144" s="342" t="s">
        <v>6575</v>
      </c>
      <c r="J6144" s="342" t="s">
        <v>6755</v>
      </c>
      <c r="K6144" s="581" t="s">
        <v>8180</v>
      </c>
      <c r="L6144" s="344" t="s">
        <v>4090</v>
      </c>
      <c r="N6144" s="344" t="s">
        <v>4090</v>
      </c>
      <c r="O6144" s="341">
        <v>0</v>
      </c>
    </row>
    <row r="6145" spans="1:15" x14ac:dyDescent="0.2">
      <c r="A6145" s="341" t="s">
        <v>9257</v>
      </c>
      <c r="B6145" s="341" t="s">
        <v>9295</v>
      </c>
      <c r="C6145" s="342" t="s">
        <v>6886</v>
      </c>
      <c r="D6145" s="342" t="s">
        <v>6887</v>
      </c>
      <c r="E6145" s="342" t="s">
        <v>9255</v>
      </c>
      <c r="F6145" s="342" t="s">
        <v>6568</v>
      </c>
      <c r="G6145" s="343">
        <v>7.3500000000000005</v>
      </c>
      <c r="H6145" s="342" t="s">
        <v>6594</v>
      </c>
      <c r="I6145" s="342" t="s">
        <v>6575</v>
      </c>
      <c r="J6145" s="342" t="s">
        <v>6755</v>
      </c>
      <c r="K6145" s="581" t="s">
        <v>7325</v>
      </c>
      <c r="L6145" s="344" t="s">
        <v>4090</v>
      </c>
      <c r="N6145" s="344" t="s">
        <v>4090</v>
      </c>
      <c r="O6145" s="341">
        <v>0</v>
      </c>
    </row>
    <row r="6146" spans="1:15" x14ac:dyDescent="0.2">
      <c r="A6146" s="341" t="s">
        <v>9257</v>
      </c>
      <c r="B6146" s="341" t="s">
        <v>9295</v>
      </c>
      <c r="C6146" s="342" t="s">
        <v>6886</v>
      </c>
      <c r="D6146" s="342" t="s">
        <v>6887</v>
      </c>
      <c r="E6146" s="342" t="s">
        <v>9325</v>
      </c>
      <c r="F6146" s="342" t="s">
        <v>6568</v>
      </c>
      <c r="G6146" s="343">
        <v>9.2000000000000011</v>
      </c>
      <c r="H6146" s="342" t="s">
        <v>6594</v>
      </c>
      <c r="I6146" s="342" t="s">
        <v>6575</v>
      </c>
      <c r="J6146" s="342" t="s">
        <v>6755</v>
      </c>
      <c r="K6146" s="581" t="s">
        <v>7806</v>
      </c>
      <c r="L6146" s="344" t="s">
        <v>4090</v>
      </c>
      <c r="N6146" s="344" t="s">
        <v>4090</v>
      </c>
      <c r="O6146" s="341">
        <v>0</v>
      </c>
    </row>
    <row r="6147" spans="1:15" x14ac:dyDescent="0.2">
      <c r="A6147" s="341" t="s">
        <v>9257</v>
      </c>
      <c r="B6147" s="341" t="s">
        <v>9295</v>
      </c>
      <c r="C6147" s="342" t="s">
        <v>6886</v>
      </c>
      <c r="D6147" s="342" t="s">
        <v>6887</v>
      </c>
      <c r="E6147" s="342" t="s">
        <v>9255</v>
      </c>
      <c r="F6147" s="342" t="s">
        <v>6568</v>
      </c>
      <c r="G6147" s="343">
        <v>5.4</v>
      </c>
      <c r="H6147" s="342" t="s">
        <v>6594</v>
      </c>
      <c r="I6147" s="342" t="s">
        <v>6575</v>
      </c>
      <c r="J6147" s="342" t="s">
        <v>6755</v>
      </c>
      <c r="K6147" s="581" t="s">
        <v>7806</v>
      </c>
      <c r="L6147" s="344" t="s">
        <v>4090</v>
      </c>
      <c r="N6147" s="344" t="s">
        <v>4090</v>
      </c>
      <c r="O6147" s="341">
        <v>0</v>
      </c>
    </row>
    <row r="6148" spans="1:15" x14ac:dyDescent="0.2">
      <c r="A6148" s="341" t="s">
        <v>9257</v>
      </c>
      <c r="B6148" s="341" t="s">
        <v>9295</v>
      </c>
      <c r="C6148" s="342" t="s">
        <v>6886</v>
      </c>
      <c r="D6148" s="342" t="s">
        <v>6887</v>
      </c>
      <c r="E6148" s="342" t="s">
        <v>9319</v>
      </c>
      <c r="F6148" s="342" t="s">
        <v>6568</v>
      </c>
      <c r="G6148" s="343">
        <v>6.48</v>
      </c>
      <c r="H6148" s="342" t="s">
        <v>6594</v>
      </c>
      <c r="I6148" s="342" t="s">
        <v>6575</v>
      </c>
      <c r="J6148" s="342" t="s">
        <v>6755</v>
      </c>
      <c r="K6148" s="581" t="s">
        <v>7408</v>
      </c>
      <c r="L6148" s="344" t="s">
        <v>4090</v>
      </c>
      <c r="N6148" s="344" t="s">
        <v>4090</v>
      </c>
      <c r="O6148" s="341">
        <v>0</v>
      </c>
    </row>
    <row r="6149" spans="1:15" x14ac:dyDescent="0.2">
      <c r="A6149" s="341" t="s">
        <v>9257</v>
      </c>
      <c r="B6149" s="341" t="s">
        <v>9295</v>
      </c>
      <c r="C6149" s="342" t="s">
        <v>8896</v>
      </c>
      <c r="D6149" s="342" t="s">
        <v>6887</v>
      </c>
      <c r="E6149" s="342" t="s">
        <v>9329</v>
      </c>
      <c r="F6149" s="342" t="s">
        <v>6568</v>
      </c>
      <c r="G6149" s="343">
        <v>5.04</v>
      </c>
      <c r="H6149" s="342" t="s">
        <v>6594</v>
      </c>
      <c r="I6149" s="342" t="s">
        <v>6575</v>
      </c>
      <c r="J6149" s="342" t="s">
        <v>6755</v>
      </c>
      <c r="K6149" s="581" t="s">
        <v>8311</v>
      </c>
      <c r="L6149" s="344" t="s">
        <v>4090</v>
      </c>
      <c r="N6149" s="344" t="s">
        <v>4090</v>
      </c>
      <c r="O6149" s="341">
        <v>0</v>
      </c>
    </row>
    <row r="6150" spans="1:15" x14ac:dyDescent="0.2">
      <c r="A6150" s="341" t="s">
        <v>9257</v>
      </c>
      <c r="B6150" s="341" t="s">
        <v>9295</v>
      </c>
      <c r="C6150" s="342" t="s">
        <v>8896</v>
      </c>
      <c r="D6150" s="342" t="s">
        <v>6887</v>
      </c>
      <c r="E6150" s="342" t="s">
        <v>9329</v>
      </c>
      <c r="F6150" s="342" t="s">
        <v>6568</v>
      </c>
      <c r="G6150" s="343">
        <v>2.1</v>
      </c>
      <c r="H6150" s="342" t="s">
        <v>6594</v>
      </c>
      <c r="I6150" s="342" t="s">
        <v>6575</v>
      </c>
      <c r="J6150" s="342" t="s">
        <v>6755</v>
      </c>
      <c r="K6150" s="581" t="s">
        <v>7395</v>
      </c>
      <c r="L6150" s="344" t="s">
        <v>4090</v>
      </c>
      <c r="N6150" s="344" t="s">
        <v>4090</v>
      </c>
      <c r="O6150" s="341">
        <v>0</v>
      </c>
    </row>
    <row r="6151" spans="1:15" x14ac:dyDescent="0.2">
      <c r="A6151" s="341" t="s">
        <v>9257</v>
      </c>
      <c r="B6151" s="341" t="s">
        <v>9295</v>
      </c>
      <c r="C6151" s="342" t="s">
        <v>6886</v>
      </c>
      <c r="D6151" s="342" t="s">
        <v>6887</v>
      </c>
      <c r="E6151" s="342" t="s">
        <v>9322</v>
      </c>
      <c r="F6151" s="342" t="s">
        <v>6568</v>
      </c>
      <c r="G6151" s="343">
        <v>10</v>
      </c>
      <c r="H6151" s="342" t="s">
        <v>6594</v>
      </c>
      <c r="I6151" s="342" t="s">
        <v>6575</v>
      </c>
      <c r="J6151" s="342" t="s">
        <v>6755</v>
      </c>
      <c r="K6151" s="581" t="s">
        <v>7884</v>
      </c>
      <c r="L6151" s="344" t="s">
        <v>4090</v>
      </c>
      <c r="N6151" s="344" t="s">
        <v>4090</v>
      </c>
      <c r="O6151" s="341">
        <v>0</v>
      </c>
    </row>
    <row r="6152" spans="1:15" x14ac:dyDescent="0.2">
      <c r="A6152" s="341" t="s">
        <v>9257</v>
      </c>
      <c r="B6152" s="341" t="s">
        <v>9295</v>
      </c>
      <c r="C6152" s="342" t="s">
        <v>6886</v>
      </c>
      <c r="D6152" s="342" t="s">
        <v>6887</v>
      </c>
      <c r="E6152" s="342" t="s">
        <v>9325</v>
      </c>
      <c r="F6152" s="342" t="s">
        <v>6568</v>
      </c>
      <c r="G6152" s="343">
        <v>17</v>
      </c>
      <c r="H6152" s="342" t="s">
        <v>6594</v>
      </c>
      <c r="I6152" s="342" t="s">
        <v>6575</v>
      </c>
      <c r="J6152" s="342" t="s">
        <v>6755</v>
      </c>
      <c r="K6152" s="581" t="s">
        <v>7377</v>
      </c>
      <c r="L6152" s="344" t="s">
        <v>4090</v>
      </c>
      <c r="N6152" s="344" t="s">
        <v>4090</v>
      </c>
      <c r="O6152" s="341">
        <v>0</v>
      </c>
    </row>
    <row r="6153" spans="1:15" x14ac:dyDescent="0.2">
      <c r="A6153" s="341" t="s">
        <v>9257</v>
      </c>
      <c r="B6153" s="341" t="s">
        <v>9295</v>
      </c>
      <c r="C6153" s="342" t="s">
        <v>6886</v>
      </c>
      <c r="D6153" s="342" t="s">
        <v>6887</v>
      </c>
      <c r="E6153" s="342" t="s">
        <v>9326</v>
      </c>
      <c r="F6153" s="342" t="s">
        <v>6568</v>
      </c>
      <c r="G6153" s="343">
        <v>11.025</v>
      </c>
      <c r="H6153" s="342" t="s">
        <v>6594</v>
      </c>
      <c r="I6153" s="342" t="s">
        <v>6575</v>
      </c>
      <c r="J6153" s="342" t="s">
        <v>6755</v>
      </c>
      <c r="K6153" s="581" t="s">
        <v>6944</v>
      </c>
      <c r="L6153" s="344" t="s">
        <v>4090</v>
      </c>
      <c r="N6153" s="344" t="s">
        <v>4090</v>
      </c>
      <c r="O6153" s="341">
        <v>0</v>
      </c>
    </row>
    <row r="6154" spans="1:15" x14ac:dyDescent="0.2">
      <c r="A6154" s="341" t="s">
        <v>9257</v>
      </c>
      <c r="B6154" s="341" t="s">
        <v>9295</v>
      </c>
      <c r="C6154" s="342" t="s">
        <v>6886</v>
      </c>
      <c r="D6154" s="342" t="s">
        <v>6887</v>
      </c>
      <c r="E6154" s="342" t="s">
        <v>9326</v>
      </c>
      <c r="F6154" s="342" t="s">
        <v>6568</v>
      </c>
      <c r="G6154" s="343">
        <v>49.03</v>
      </c>
      <c r="H6154" s="342" t="s">
        <v>6594</v>
      </c>
      <c r="I6154" s="342" t="s">
        <v>6575</v>
      </c>
      <c r="J6154" s="342" t="s">
        <v>6755</v>
      </c>
      <c r="K6154" s="581" t="s">
        <v>8909</v>
      </c>
      <c r="L6154" s="344" t="s">
        <v>4090</v>
      </c>
      <c r="N6154" s="344" t="s">
        <v>4090</v>
      </c>
      <c r="O6154" s="341" t="s">
        <v>6752</v>
      </c>
    </row>
    <row r="6155" spans="1:15" x14ac:dyDescent="0.2">
      <c r="A6155" s="341" t="s">
        <v>9257</v>
      </c>
      <c r="B6155" s="341" t="s">
        <v>9295</v>
      </c>
      <c r="C6155" s="342" t="s">
        <v>6886</v>
      </c>
      <c r="D6155" s="342" t="s">
        <v>6887</v>
      </c>
      <c r="E6155" s="342" t="s">
        <v>9255</v>
      </c>
      <c r="F6155" s="342" t="s">
        <v>6568</v>
      </c>
      <c r="G6155" s="343">
        <v>10.75</v>
      </c>
      <c r="H6155" s="342" t="s">
        <v>6594</v>
      </c>
      <c r="I6155" s="342" t="s">
        <v>6575</v>
      </c>
      <c r="J6155" s="342" t="s">
        <v>6755</v>
      </c>
      <c r="K6155" s="581" t="s">
        <v>7642</v>
      </c>
      <c r="L6155" s="344" t="s">
        <v>4090</v>
      </c>
      <c r="N6155" s="344" t="s">
        <v>4090</v>
      </c>
      <c r="O6155" s="341">
        <v>0</v>
      </c>
    </row>
    <row r="6156" spans="1:15" x14ac:dyDescent="0.2">
      <c r="A6156" s="341" t="s">
        <v>9257</v>
      </c>
      <c r="B6156" s="341" t="s">
        <v>9295</v>
      </c>
      <c r="C6156" s="342" t="s">
        <v>6886</v>
      </c>
      <c r="D6156" s="342" t="s">
        <v>6887</v>
      </c>
      <c r="E6156" s="342" t="s">
        <v>9334</v>
      </c>
      <c r="F6156" s="342" t="s">
        <v>6568</v>
      </c>
      <c r="G6156" s="343">
        <v>62.53</v>
      </c>
      <c r="H6156" s="342" t="s">
        <v>6594</v>
      </c>
      <c r="I6156" s="342" t="s">
        <v>6575</v>
      </c>
      <c r="J6156" s="342" t="s">
        <v>6755</v>
      </c>
      <c r="K6156" s="581" t="s">
        <v>7487</v>
      </c>
      <c r="L6156" s="344" t="s">
        <v>4090</v>
      </c>
      <c r="N6156" s="344" t="s">
        <v>4090</v>
      </c>
      <c r="O6156" s="341" t="s">
        <v>6752</v>
      </c>
    </row>
    <row r="6157" spans="1:15" x14ac:dyDescent="0.2">
      <c r="A6157" s="341" t="s">
        <v>9257</v>
      </c>
      <c r="B6157" s="341" t="s">
        <v>9295</v>
      </c>
      <c r="C6157" s="342" t="s">
        <v>8896</v>
      </c>
      <c r="D6157" s="342" t="s">
        <v>6887</v>
      </c>
      <c r="E6157" s="342" t="s">
        <v>9320</v>
      </c>
      <c r="F6157" s="342" t="s">
        <v>6568</v>
      </c>
      <c r="G6157" s="343">
        <v>13.32</v>
      </c>
      <c r="H6157" s="342" t="s">
        <v>6594</v>
      </c>
      <c r="I6157" s="342" t="s">
        <v>6575</v>
      </c>
      <c r="J6157" s="342" t="s">
        <v>6755</v>
      </c>
      <c r="K6157" s="581" t="s">
        <v>7391</v>
      </c>
      <c r="L6157" s="344" t="s">
        <v>4090</v>
      </c>
      <c r="N6157" s="344" t="s">
        <v>4090</v>
      </c>
      <c r="O6157" s="341">
        <v>0</v>
      </c>
    </row>
    <row r="6158" spans="1:15" x14ac:dyDescent="0.2">
      <c r="A6158" s="341" t="s">
        <v>9257</v>
      </c>
      <c r="B6158" s="341" t="s">
        <v>9295</v>
      </c>
      <c r="C6158" s="342" t="s">
        <v>6886</v>
      </c>
      <c r="D6158" s="342" t="s">
        <v>6887</v>
      </c>
      <c r="E6158" s="342" t="s">
        <v>9321</v>
      </c>
      <c r="F6158" s="342" t="s">
        <v>6568</v>
      </c>
      <c r="G6158" s="343">
        <v>29.7</v>
      </c>
      <c r="H6158" s="342" t="s">
        <v>6594</v>
      </c>
      <c r="I6158" s="342" t="s">
        <v>6575</v>
      </c>
      <c r="J6158" s="342" t="s">
        <v>6755</v>
      </c>
      <c r="K6158" s="581" t="s">
        <v>7390</v>
      </c>
      <c r="L6158" s="344" t="s">
        <v>4090</v>
      </c>
      <c r="N6158" s="344" t="s">
        <v>4090</v>
      </c>
      <c r="O6158" s="341">
        <v>0</v>
      </c>
    </row>
    <row r="6159" spans="1:15" x14ac:dyDescent="0.2">
      <c r="A6159" s="341" t="s">
        <v>9257</v>
      </c>
      <c r="B6159" s="341" t="s">
        <v>9295</v>
      </c>
      <c r="C6159" s="342" t="s">
        <v>6886</v>
      </c>
      <c r="D6159" s="342" t="s">
        <v>6887</v>
      </c>
      <c r="E6159" s="342" t="s">
        <v>9323</v>
      </c>
      <c r="F6159" s="342" t="s">
        <v>6568</v>
      </c>
      <c r="G6159" s="343">
        <v>28.95</v>
      </c>
      <c r="H6159" s="342" t="s">
        <v>6594</v>
      </c>
      <c r="I6159" s="342" t="s">
        <v>6575</v>
      </c>
      <c r="J6159" s="342" t="s">
        <v>6755</v>
      </c>
      <c r="K6159" s="581" t="s">
        <v>7390</v>
      </c>
      <c r="L6159" s="344" t="s">
        <v>4090</v>
      </c>
      <c r="N6159" s="344" t="s">
        <v>4090</v>
      </c>
      <c r="O6159" s="341">
        <v>0</v>
      </c>
    </row>
    <row r="6160" spans="1:15" x14ac:dyDescent="0.2">
      <c r="A6160" s="341" t="s">
        <v>9257</v>
      </c>
      <c r="B6160" s="341" t="s">
        <v>9283</v>
      </c>
      <c r="C6160" s="342" t="s">
        <v>6898</v>
      </c>
      <c r="D6160" s="342" t="s">
        <v>6899</v>
      </c>
      <c r="E6160" s="342" t="s">
        <v>9319</v>
      </c>
      <c r="F6160" s="342" t="s">
        <v>6568</v>
      </c>
      <c r="G6160" s="343">
        <v>10</v>
      </c>
      <c r="H6160" s="342" t="s">
        <v>6594</v>
      </c>
      <c r="I6160" s="342" t="s">
        <v>6575</v>
      </c>
      <c r="J6160" s="342" t="s">
        <v>6755</v>
      </c>
      <c r="K6160" s="581" t="s">
        <v>8910</v>
      </c>
      <c r="L6160" s="344" t="s">
        <v>4090</v>
      </c>
      <c r="N6160" s="344" t="s">
        <v>4090</v>
      </c>
      <c r="O6160" s="341" t="s">
        <v>6766</v>
      </c>
    </row>
    <row r="6161" spans="1:15" x14ac:dyDescent="0.2">
      <c r="A6161" s="341" t="s">
        <v>9257</v>
      </c>
      <c r="B6161" s="341" t="s">
        <v>9283</v>
      </c>
      <c r="C6161" s="342" t="s">
        <v>6898</v>
      </c>
      <c r="D6161" s="342" t="s">
        <v>6899</v>
      </c>
      <c r="E6161" s="342" t="s">
        <v>9334</v>
      </c>
      <c r="F6161" s="342" t="s">
        <v>6568</v>
      </c>
      <c r="G6161" s="343">
        <v>3.9750000000000001</v>
      </c>
      <c r="H6161" s="342" t="s">
        <v>6594</v>
      </c>
      <c r="I6161" s="342" t="s">
        <v>6575</v>
      </c>
      <c r="J6161" s="342" t="s">
        <v>6755</v>
      </c>
      <c r="K6161" s="581" t="s">
        <v>8805</v>
      </c>
      <c r="L6161" s="344" t="s">
        <v>4090</v>
      </c>
      <c r="N6161" s="344" t="s">
        <v>4090</v>
      </c>
      <c r="O6161" s="341" t="s">
        <v>6752</v>
      </c>
    </row>
    <row r="6162" spans="1:15" x14ac:dyDescent="0.2">
      <c r="A6162" s="341" t="s">
        <v>9257</v>
      </c>
      <c r="B6162" s="341" t="s">
        <v>9283</v>
      </c>
      <c r="C6162" s="342" t="s">
        <v>6898</v>
      </c>
      <c r="D6162" s="342" t="s">
        <v>6899</v>
      </c>
      <c r="E6162" s="342" t="s">
        <v>9320</v>
      </c>
      <c r="F6162" s="342" t="s">
        <v>6568</v>
      </c>
      <c r="G6162" s="343">
        <v>7.2</v>
      </c>
      <c r="H6162" s="342" t="s">
        <v>6594</v>
      </c>
      <c r="I6162" s="342" t="s">
        <v>6575</v>
      </c>
      <c r="J6162" s="342" t="s">
        <v>6755</v>
      </c>
      <c r="K6162" s="581" t="s">
        <v>7710</v>
      </c>
      <c r="L6162" s="344" t="s">
        <v>4090</v>
      </c>
      <c r="N6162" s="344" t="s">
        <v>4090</v>
      </c>
      <c r="O6162" s="341" t="s">
        <v>6766</v>
      </c>
    </row>
    <row r="6163" spans="1:15" x14ac:dyDescent="0.2">
      <c r="A6163" s="341" t="s">
        <v>9257</v>
      </c>
      <c r="B6163" s="341" t="s">
        <v>9283</v>
      </c>
      <c r="C6163" s="342" t="s">
        <v>6898</v>
      </c>
      <c r="D6163" s="342" t="s">
        <v>6899</v>
      </c>
      <c r="E6163" s="342" t="s">
        <v>9319</v>
      </c>
      <c r="F6163" s="342" t="s">
        <v>6568</v>
      </c>
      <c r="G6163" s="343">
        <v>6.7700000000000005</v>
      </c>
      <c r="H6163" s="342" t="s">
        <v>6594</v>
      </c>
      <c r="I6163" s="342" t="s">
        <v>6575</v>
      </c>
      <c r="J6163" s="342" t="s">
        <v>6755</v>
      </c>
      <c r="K6163" s="581" t="s">
        <v>8757</v>
      </c>
      <c r="L6163" s="344" t="s">
        <v>4090</v>
      </c>
      <c r="N6163" s="344" t="s">
        <v>4090</v>
      </c>
      <c r="O6163" s="341" t="s">
        <v>6766</v>
      </c>
    </row>
    <row r="6164" spans="1:15" x14ac:dyDescent="0.2">
      <c r="A6164" s="341" t="s">
        <v>9257</v>
      </c>
      <c r="B6164" s="341" t="s">
        <v>9283</v>
      </c>
      <c r="C6164" s="342" t="s">
        <v>6898</v>
      </c>
      <c r="D6164" s="342" t="s">
        <v>6899</v>
      </c>
      <c r="E6164" s="342" t="s">
        <v>9326</v>
      </c>
      <c r="F6164" s="342" t="s">
        <v>6568</v>
      </c>
      <c r="G6164" s="343">
        <v>8.4</v>
      </c>
      <c r="H6164" s="342" t="s">
        <v>6594</v>
      </c>
      <c r="I6164" s="342" t="s">
        <v>6575</v>
      </c>
      <c r="J6164" s="342" t="s">
        <v>6755</v>
      </c>
      <c r="K6164" s="581" t="s">
        <v>6780</v>
      </c>
      <c r="L6164" s="344" t="s">
        <v>4090</v>
      </c>
      <c r="N6164" s="344" t="s">
        <v>4090</v>
      </c>
      <c r="O6164" s="341" t="s">
        <v>6752</v>
      </c>
    </row>
    <row r="6165" spans="1:15" x14ac:dyDescent="0.2">
      <c r="A6165" s="341" t="s">
        <v>9257</v>
      </c>
      <c r="B6165" s="341" t="s">
        <v>9283</v>
      </c>
      <c r="C6165" s="342" t="s">
        <v>6898</v>
      </c>
      <c r="D6165" s="342" t="s">
        <v>6899</v>
      </c>
      <c r="E6165" s="342" t="s">
        <v>9255</v>
      </c>
      <c r="F6165" s="342" t="s">
        <v>6568</v>
      </c>
      <c r="G6165" s="343">
        <v>5.1000000000000005</v>
      </c>
      <c r="H6165" s="342" t="s">
        <v>6594</v>
      </c>
      <c r="I6165" s="342" t="s">
        <v>6575</v>
      </c>
      <c r="J6165" s="342" t="s">
        <v>6755</v>
      </c>
      <c r="K6165" s="581" t="s">
        <v>7604</v>
      </c>
      <c r="L6165" s="344" t="s">
        <v>4090</v>
      </c>
      <c r="N6165" s="344" t="s">
        <v>4090</v>
      </c>
      <c r="O6165" s="341" t="s">
        <v>6766</v>
      </c>
    </row>
    <row r="6166" spans="1:15" x14ac:dyDescent="0.2">
      <c r="A6166" s="341" t="s">
        <v>9257</v>
      </c>
      <c r="B6166" s="341" t="s">
        <v>9283</v>
      </c>
      <c r="C6166" s="342" t="s">
        <v>6898</v>
      </c>
      <c r="D6166" s="342" t="s">
        <v>6899</v>
      </c>
      <c r="E6166" s="342" t="s">
        <v>9255</v>
      </c>
      <c r="F6166" s="342" t="s">
        <v>6568</v>
      </c>
      <c r="G6166" s="343">
        <v>7.42</v>
      </c>
      <c r="H6166" s="342" t="s">
        <v>6594</v>
      </c>
      <c r="I6166" s="342" t="s">
        <v>6575</v>
      </c>
      <c r="J6166" s="342" t="s">
        <v>6755</v>
      </c>
      <c r="K6166" s="581" t="s">
        <v>8911</v>
      </c>
      <c r="L6166" s="344" t="s">
        <v>4090</v>
      </c>
      <c r="N6166" s="344" t="s">
        <v>4090</v>
      </c>
      <c r="O6166" s="341" t="s">
        <v>6766</v>
      </c>
    </row>
    <row r="6167" spans="1:15" x14ac:dyDescent="0.2">
      <c r="A6167" s="341" t="s">
        <v>9257</v>
      </c>
      <c r="B6167" s="341" t="s">
        <v>9283</v>
      </c>
      <c r="C6167" s="342" t="s">
        <v>6898</v>
      </c>
      <c r="D6167" s="342" t="s">
        <v>6899</v>
      </c>
      <c r="E6167" s="342" t="s">
        <v>9325</v>
      </c>
      <c r="F6167" s="342" t="s">
        <v>6568</v>
      </c>
      <c r="G6167" s="343">
        <v>4.5600000000000005</v>
      </c>
      <c r="H6167" s="342" t="s">
        <v>6594</v>
      </c>
      <c r="I6167" s="342" t="s">
        <v>6575</v>
      </c>
      <c r="J6167" s="342" t="s">
        <v>6755</v>
      </c>
      <c r="K6167" s="581" t="s">
        <v>8798</v>
      </c>
      <c r="L6167" s="344" t="s">
        <v>4090</v>
      </c>
      <c r="N6167" s="344" t="s">
        <v>4090</v>
      </c>
      <c r="O6167" s="341" t="s">
        <v>6752</v>
      </c>
    </row>
    <row r="6168" spans="1:15" x14ac:dyDescent="0.2">
      <c r="A6168" s="341" t="s">
        <v>9257</v>
      </c>
      <c r="B6168" s="341" t="s">
        <v>9283</v>
      </c>
      <c r="C6168" s="342" t="s">
        <v>6898</v>
      </c>
      <c r="D6168" s="342" t="s">
        <v>6899</v>
      </c>
      <c r="E6168" s="342" t="s">
        <v>9323</v>
      </c>
      <c r="F6168" s="342" t="s">
        <v>6568</v>
      </c>
      <c r="G6168" s="343">
        <v>4.4400000000000004</v>
      </c>
      <c r="H6168" s="342" t="s">
        <v>6594</v>
      </c>
      <c r="I6168" s="342" t="s">
        <v>6575</v>
      </c>
      <c r="J6168" s="342" t="s">
        <v>6755</v>
      </c>
      <c r="K6168" s="581" t="s">
        <v>7834</v>
      </c>
      <c r="L6168" s="344" t="s">
        <v>4090</v>
      </c>
      <c r="N6168" s="344" t="s">
        <v>4090</v>
      </c>
      <c r="O6168" s="341" t="s">
        <v>6766</v>
      </c>
    </row>
    <row r="6169" spans="1:15" x14ac:dyDescent="0.2">
      <c r="A6169" s="341" t="s">
        <v>9257</v>
      </c>
      <c r="B6169" s="341" t="s">
        <v>9283</v>
      </c>
      <c r="C6169" s="342" t="s">
        <v>6898</v>
      </c>
      <c r="D6169" s="342" t="s">
        <v>6899</v>
      </c>
      <c r="E6169" s="342" t="s">
        <v>9323</v>
      </c>
      <c r="F6169" s="342" t="s">
        <v>6568</v>
      </c>
      <c r="G6169" s="343">
        <v>13.44</v>
      </c>
      <c r="H6169" s="342" t="s">
        <v>6594</v>
      </c>
      <c r="I6169" s="342" t="s">
        <v>6575</v>
      </c>
      <c r="J6169" s="342" t="s">
        <v>6755</v>
      </c>
      <c r="K6169" s="581" t="s">
        <v>6925</v>
      </c>
      <c r="L6169" s="344" t="s">
        <v>4090</v>
      </c>
      <c r="N6169" s="344" t="s">
        <v>4090</v>
      </c>
      <c r="O6169" s="341" t="s">
        <v>6766</v>
      </c>
    </row>
    <row r="6170" spans="1:15" x14ac:dyDescent="0.2">
      <c r="A6170" s="341" t="s">
        <v>9257</v>
      </c>
      <c r="B6170" s="341" t="s">
        <v>9283</v>
      </c>
      <c r="C6170" s="342" t="s">
        <v>6898</v>
      </c>
      <c r="D6170" s="342" t="s">
        <v>6899</v>
      </c>
      <c r="E6170" s="342" t="s">
        <v>9323</v>
      </c>
      <c r="F6170" s="342" t="s">
        <v>6568</v>
      </c>
      <c r="G6170" s="343">
        <v>14.82</v>
      </c>
      <c r="H6170" s="342" t="s">
        <v>6594</v>
      </c>
      <c r="I6170" s="342" t="s">
        <v>6575</v>
      </c>
      <c r="J6170" s="342" t="s">
        <v>6755</v>
      </c>
      <c r="K6170" s="581" t="s">
        <v>6758</v>
      </c>
      <c r="L6170" s="344" t="s">
        <v>4090</v>
      </c>
      <c r="N6170" s="344" t="s">
        <v>4090</v>
      </c>
      <c r="O6170" s="341" t="s">
        <v>6752</v>
      </c>
    </row>
    <row r="6171" spans="1:15" x14ac:dyDescent="0.2">
      <c r="A6171" s="341" t="s">
        <v>9257</v>
      </c>
      <c r="B6171" s="341" t="s">
        <v>9283</v>
      </c>
      <c r="C6171" s="342" t="s">
        <v>6898</v>
      </c>
      <c r="D6171" s="342" t="s">
        <v>6899</v>
      </c>
      <c r="E6171" s="342" t="s">
        <v>9319</v>
      </c>
      <c r="F6171" s="342" t="s">
        <v>6568</v>
      </c>
      <c r="G6171" s="343">
        <v>4.6000000000000005</v>
      </c>
      <c r="H6171" s="342" t="s">
        <v>6594</v>
      </c>
      <c r="I6171" s="342" t="s">
        <v>6575</v>
      </c>
      <c r="J6171" s="342" t="s">
        <v>6755</v>
      </c>
      <c r="K6171" s="581" t="s">
        <v>6806</v>
      </c>
      <c r="L6171" s="344" t="s">
        <v>4090</v>
      </c>
      <c r="N6171" s="344" t="s">
        <v>4090</v>
      </c>
      <c r="O6171" s="341">
        <v>0</v>
      </c>
    </row>
    <row r="6172" spans="1:15" x14ac:dyDescent="0.2">
      <c r="A6172" s="341" t="s">
        <v>9257</v>
      </c>
      <c r="B6172" s="341" t="s">
        <v>9283</v>
      </c>
      <c r="C6172" s="342" t="s">
        <v>6898</v>
      </c>
      <c r="D6172" s="342" t="s">
        <v>6899</v>
      </c>
      <c r="E6172" s="342" t="s">
        <v>9319</v>
      </c>
      <c r="F6172" s="342" t="s">
        <v>6568</v>
      </c>
      <c r="G6172" s="343">
        <v>14.8</v>
      </c>
      <c r="H6172" s="342" t="s">
        <v>6594</v>
      </c>
      <c r="I6172" s="342" t="s">
        <v>6575</v>
      </c>
      <c r="J6172" s="342" t="s">
        <v>6755</v>
      </c>
      <c r="K6172" s="581" t="s">
        <v>7106</v>
      </c>
      <c r="L6172" s="344" t="s">
        <v>4090</v>
      </c>
      <c r="N6172" s="344" t="s">
        <v>4090</v>
      </c>
      <c r="O6172" s="341">
        <v>0</v>
      </c>
    </row>
    <row r="6173" spans="1:15" x14ac:dyDescent="0.2">
      <c r="A6173" s="341" t="s">
        <v>9257</v>
      </c>
      <c r="B6173" s="341" t="s">
        <v>9283</v>
      </c>
      <c r="C6173" s="342" t="s">
        <v>6898</v>
      </c>
      <c r="D6173" s="342" t="s">
        <v>6899</v>
      </c>
      <c r="E6173" s="342" t="s">
        <v>9322</v>
      </c>
      <c r="F6173" s="342" t="s">
        <v>6568</v>
      </c>
      <c r="G6173" s="343">
        <v>12</v>
      </c>
      <c r="H6173" s="342" t="s">
        <v>6594</v>
      </c>
      <c r="I6173" s="342" t="s">
        <v>6575</v>
      </c>
      <c r="J6173" s="342" t="s">
        <v>6755</v>
      </c>
      <c r="K6173" s="581" t="s">
        <v>8407</v>
      </c>
      <c r="L6173" s="344" t="s">
        <v>4090</v>
      </c>
      <c r="N6173" s="344" t="s">
        <v>4090</v>
      </c>
      <c r="O6173" s="341" t="s">
        <v>6752</v>
      </c>
    </row>
    <row r="6174" spans="1:15" x14ac:dyDescent="0.2">
      <c r="A6174" s="341" t="s">
        <v>9257</v>
      </c>
      <c r="B6174" s="341" t="s">
        <v>9283</v>
      </c>
      <c r="C6174" s="342" t="s">
        <v>6898</v>
      </c>
      <c r="D6174" s="342" t="s">
        <v>6899</v>
      </c>
      <c r="E6174" s="342" t="s">
        <v>9326</v>
      </c>
      <c r="F6174" s="342" t="s">
        <v>6568</v>
      </c>
      <c r="G6174" s="343">
        <v>15.58</v>
      </c>
      <c r="H6174" s="342" t="s">
        <v>6594</v>
      </c>
      <c r="I6174" s="342" t="s">
        <v>6575</v>
      </c>
      <c r="J6174" s="342" t="s">
        <v>6755</v>
      </c>
      <c r="K6174" s="581" t="s">
        <v>8330</v>
      </c>
      <c r="L6174" s="344" t="s">
        <v>4090</v>
      </c>
      <c r="N6174" s="344" t="s">
        <v>4090</v>
      </c>
      <c r="O6174" s="341">
        <v>0</v>
      </c>
    </row>
    <row r="6175" spans="1:15" x14ac:dyDescent="0.2">
      <c r="A6175" s="341" t="s">
        <v>9257</v>
      </c>
      <c r="B6175" s="341" t="s">
        <v>9283</v>
      </c>
      <c r="C6175" s="342" t="s">
        <v>6898</v>
      </c>
      <c r="D6175" s="342" t="s">
        <v>6899</v>
      </c>
      <c r="E6175" s="342" t="s">
        <v>9333</v>
      </c>
      <c r="F6175" s="342" t="s">
        <v>6568</v>
      </c>
      <c r="G6175" s="343">
        <v>3.24</v>
      </c>
      <c r="H6175" s="342" t="s">
        <v>6594</v>
      </c>
      <c r="I6175" s="342" t="s">
        <v>6575</v>
      </c>
      <c r="J6175" s="342" t="s">
        <v>6755</v>
      </c>
      <c r="K6175" s="581" t="s">
        <v>7093</v>
      </c>
      <c r="L6175" s="344" t="s">
        <v>4090</v>
      </c>
      <c r="N6175" s="344" t="s">
        <v>4090</v>
      </c>
      <c r="O6175" s="341">
        <v>0</v>
      </c>
    </row>
    <row r="6176" spans="1:15" x14ac:dyDescent="0.2">
      <c r="A6176" s="341" t="s">
        <v>9257</v>
      </c>
      <c r="B6176" s="341" t="s">
        <v>9283</v>
      </c>
      <c r="C6176" s="342" t="s">
        <v>6898</v>
      </c>
      <c r="D6176" s="342" t="s">
        <v>6899</v>
      </c>
      <c r="E6176" s="342" t="s">
        <v>9325</v>
      </c>
      <c r="F6176" s="342" t="s">
        <v>6568</v>
      </c>
      <c r="G6176" s="343">
        <v>9.4</v>
      </c>
      <c r="H6176" s="342" t="s">
        <v>6594</v>
      </c>
      <c r="I6176" s="342" t="s">
        <v>6575</v>
      </c>
      <c r="J6176" s="342" t="s">
        <v>6755</v>
      </c>
      <c r="K6176" s="581" t="s">
        <v>7997</v>
      </c>
      <c r="L6176" s="344" t="s">
        <v>4090</v>
      </c>
      <c r="N6176" s="344" t="s">
        <v>4090</v>
      </c>
      <c r="O6176" s="341">
        <v>0</v>
      </c>
    </row>
    <row r="6177" spans="1:15" x14ac:dyDescent="0.2">
      <c r="A6177" s="341" t="s">
        <v>9257</v>
      </c>
      <c r="B6177" s="341" t="s">
        <v>9283</v>
      </c>
      <c r="C6177" s="342" t="s">
        <v>6898</v>
      </c>
      <c r="D6177" s="342" t="s">
        <v>6899</v>
      </c>
      <c r="E6177" s="342" t="s">
        <v>9334</v>
      </c>
      <c r="F6177" s="342" t="s">
        <v>6568</v>
      </c>
      <c r="G6177" s="343">
        <v>9.9450000000000003</v>
      </c>
      <c r="H6177" s="342" t="s">
        <v>6594</v>
      </c>
      <c r="I6177" s="342" t="s">
        <v>6575</v>
      </c>
      <c r="J6177" s="342" t="s">
        <v>6755</v>
      </c>
      <c r="K6177" s="581" t="s">
        <v>7848</v>
      </c>
      <c r="L6177" s="344" t="s">
        <v>4090</v>
      </c>
      <c r="N6177" s="344" t="s">
        <v>4090</v>
      </c>
      <c r="O6177" s="341" t="s">
        <v>6766</v>
      </c>
    </row>
    <row r="6178" spans="1:15" x14ac:dyDescent="0.2">
      <c r="A6178" s="341" t="s">
        <v>9257</v>
      </c>
      <c r="B6178" s="341" t="s">
        <v>9283</v>
      </c>
      <c r="C6178" s="342" t="s">
        <v>6898</v>
      </c>
      <c r="D6178" s="342" t="s">
        <v>6899</v>
      </c>
      <c r="E6178" s="342" t="s">
        <v>9334</v>
      </c>
      <c r="F6178" s="342" t="s">
        <v>6568</v>
      </c>
      <c r="G6178" s="343">
        <v>6.2280000000000006</v>
      </c>
      <c r="H6178" s="342" t="s">
        <v>6594</v>
      </c>
      <c r="I6178" s="342" t="s">
        <v>6575</v>
      </c>
      <c r="J6178" s="342" t="s">
        <v>6755</v>
      </c>
      <c r="K6178" s="581" t="s">
        <v>6782</v>
      </c>
      <c r="L6178" s="344" t="s">
        <v>4090</v>
      </c>
      <c r="N6178" s="344" t="s">
        <v>4090</v>
      </c>
      <c r="O6178" s="341">
        <v>0</v>
      </c>
    </row>
    <row r="6179" spans="1:15" x14ac:dyDescent="0.2">
      <c r="A6179" s="341" t="s">
        <v>9257</v>
      </c>
      <c r="B6179" s="341" t="s">
        <v>9283</v>
      </c>
      <c r="C6179" s="342" t="s">
        <v>6898</v>
      </c>
      <c r="D6179" s="342" t="s">
        <v>6899</v>
      </c>
      <c r="E6179" s="342" t="s">
        <v>9326</v>
      </c>
      <c r="F6179" s="342" t="s">
        <v>6568</v>
      </c>
      <c r="G6179" s="343">
        <v>3.9950000000000001</v>
      </c>
      <c r="H6179" s="342" t="s">
        <v>6594</v>
      </c>
      <c r="I6179" s="342" t="s">
        <v>6575</v>
      </c>
      <c r="J6179" s="342" t="s">
        <v>6755</v>
      </c>
      <c r="K6179" s="581" t="s">
        <v>6673</v>
      </c>
      <c r="L6179" s="344" t="s">
        <v>4090</v>
      </c>
      <c r="N6179" s="344" t="s">
        <v>4090</v>
      </c>
      <c r="O6179" s="341">
        <v>0</v>
      </c>
    </row>
    <row r="6180" spans="1:15" x14ac:dyDescent="0.2">
      <c r="A6180" s="341" t="s">
        <v>9257</v>
      </c>
      <c r="B6180" s="341" t="s">
        <v>9283</v>
      </c>
      <c r="C6180" s="342" t="s">
        <v>6898</v>
      </c>
      <c r="D6180" s="342" t="s">
        <v>6899</v>
      </c>
      <c r="E6180" s="342" t="s">
        <v>9326</v>
      </c>
      <c r="F6180" s="342" t="s">
        <v>6568</v>
      </c>
      <c r="G6180" s="343">
        <v>30</v>
      </c>
      <c r="H6180" s="342" t="s">
        <v>6594</v>
      </c>
      <c r="I6180" s="342" t="s">
        <v>6575</v>
      </c>
      <c r="J6180" s="342" t="s">
        <v>6755</v>
      </c>
      <c r="K6180" s="581" t="s">
        <v>7021</v>
      </c>
      <c r="L6180" s="344" t="s">
        <v>4090</v>
      </c>
      <c r="N6180" s="344" t="s">
        <v>4090</v>
      </c>
      <c r="O6180" s="341" t="s">
        <v>6752</v>
      </c>
    </row>
    <row r="6181" spans="1:15" x14ac:dyDescent="0.2">
      <c r="A6181" s="341" t="s">
        <v>9257</v>
      </c>
      <c r="B6181" s="341" t="s">
        <v>9283</v>
      </c>
      <c r="C6181" s="342" t="s">
        <v>6898</v>
      </c>
      <c r="D6181" s="342" t="s">
        <v>6899</v>
      </c>
      <c r="E6181" s="342" t="s">
        <v>9322</v>
      </c>
      <c r="F6181" s="342" t="s">
        <v>6568</v>
      </c>
      <c r="G6181" s="343">
        <v>9.24</v>
      </c>
      <c r="H6181" s="342" t="s">
        <v>6594</v>
      </c>
      <c r="I6181" s="342" t="s">
        <v>6575</v>
      </c>
      <c r="J6181" s="342" t="s">
        <v>6755</v>
      </c>
      <c r="K6181" s="581" t="s">
        <v>7374</v>
      </c>
      <c r="L6181" s="344" t="s">
        <v>4090</v>
      </c>
      <c r="M6181" s="345" t="s">
        <v>8138</v>
      </c>
      <c r="N6181" s="344" t="s">
        <v>4090</v>
      </c>
      <c r="O6181" s="341">
        <v>0</v>
      </c>
    </row>
    <row r="6182" spans="1:15" x14ac:dyDescent="0.2">
      <c r="A6182" s="341" t="s">
        <v>9257</v>
      </c>
      <c r="B6182" s="341" t="s">
        <v>9283</v>
      </c>
      <c r="C6182" s="342" t="s">
        <v>6898</v>
      </c>
      <c r="D6182" s="342" t="s">
        <v>6899</v>
      </c>
      <c r="E6182" s="342" t="s">
        <v>9255</v>
      </c>
      <c r="F6182" s="342" t="s">
        <v>6568</v>
      </c>
      <c r="G6182" s="343">
        <v>4.18</v>
      </c>
      <c r="H6182" s="342" t="s">
        <v>6594</v>
      </c>
      <c r="I6182" s="342" t="s">
        <v>6575</v>
      </c>
      <c r="J6182" s="342" t="s">
        <v>6755</v>
      </c>
      <c r="K6182" s="581" t="s">
        <v>6758</v>
      </c>
      <c r="L6182" s="344" t="s">
        <v>4090</v>
      </c>
      <c r="N6182" s="344" t="s">
        <v>4090</v>
      </c>
      <c r="O6182" s="341" t="s">
        <v>6766</v>
      </c>
    </row>
    <row r="6183" spans="1:15" x14ac:dyDescent="0.2">
      <c r="A6183" s="341" t="s">
        <v>9257</v>
      </c>
      <c r="B6183" s="341" t="s">
        <v>9283</v>
      </c>
      <c r="C6183" s="342" t="s">
        <v>6898</v>
      </c>
      <c r="D6183" s="342" t="s">
        <v>6899</v>
      </c>
      <c r="E6183" s="342" t="s">
        <v>9325</v>
      </c>
      <c r="F6183" s="342" t="s">
        <v>6568</v>
      </c>
      <c r="G6183" s="343">
        <v>7.585</v>
      </c>
      <c r="H6183" s="342" t="s">
        <v>6594</v>
      </c>
      <c r="I6183" s="342" t="s">
        <v>6575</v>
      </c>
      <c r="J6183" s="342" t="s">
        <v>6755</v>
      </c>
      <c r="K6183" s="581" t="s">
        <v>8278</v>
      </c>
      <c r="L6183" s="344" t="s">
        <v>4090</v>
      </c>
      <c r="N6183" s="344" t="s">
        <v>4090</v>
      </c>
      <c r="O6183" s="341">
        <v>0</v>
      </c>
    </row>
    <row r="6184" spans="1:15" x14ac:dyDescent="0.2">
      <c r="A6184" s="341" t="s">
        <v>9257</v>
      </c>
      <c r="B6184" s="341" t="s">
        <v>9283</v>
      </c>
      <c r="C6184" s="342" t="s">
        <v>6898</v>
      </c>
      <c r="D6184" s="342" t="s">
        <v>6899</v>
      </c>
      <c r="E6184" s="342" t="s">
        <v>9255</v>
      </c>
      <c r="F6184" s="342" t="s">
        <v>6568</v>
      </c>
      <c r="G6184" s="343">
        <v>18.72</v>
      </c>
      <c r="H6184" s="342" t="s">
        <v>6594</v>
      </c>
      <c r="I6184" s="342" t="s">
        <v>6575</v>
      </c>
      <c r="J6184" s="342" t="s">
        <v>6755</v>
      </c>
      <c r="K6184" s="581" t="s">
        <v>8910</v>
      </c>
      <c r="L6184" s="344" t="s">
        <v>4090</v>
      </c>
      <c r="N6184" s="344" t="s">
        <v>4090</v>
      </c>
      <c r="O6184" s="341" t="s">
        <v>6766</v>
      </c>
    </row>
    <row r="6185" spans="1:15" x14ac:dyDescent="0.2">
      <c r="A6185" s="341" t="s">
        <v>9257</v>
      </c>
      <c r="B6185" s="341" t="s">
        <v>9283</v>
      </c>
      <c r="C6185" s="342" t="s">
        <v>6898</v>
      </c>
      <c r="D6185" s="342" t="s">
        <v>6899</v>
      </c>
      <c r="E6185" s="342" t="s">
        <v>9325</v>
      </c>
      <c r="F6185" s="342" t="s">
        <v>6568</v>
      </c>
      <c r="G6185" s="343">
        <v>4.9350000000000005</v>
      </c>
      <c r="H6185" s="342" t="s">
        <v>6594</v>
      </c>
      <c r="I6185" s="342" t="s">
        <v>6575</v>
      </c>
      <c r="J6185" s="342" t="s">
        <v>6755</v>
      </c>
      <c r="K6185" s="581" t="s">
        <v>7941</v>
      </c>
      <c r="L6185" s="344" t="s">
        <v>4090</v>
      </c>
      <c r="N6185" s="344" t="s">
        <v>4090</v>
      </c>
      <c r="O6185" s="341">
        <v>0</v>
      </c>
    </row>
    <row r="6186" spans="1:15" x14ac:dyDescent="0.2">
      <c r="A6186" s="341" t="s">
        <v>9257</v>
      </c>
      <c r="B6186" s="341" t="s">
        <v>9283</v>
      </c>
      <c r="C6186" s="342" t="s">
        <v>6898</v>
      </c>
      <c r="D6186" s="342" t="s">
        <v>6899</v>
      </c>
      <c r="E6186" s="342" t="s">
        <v>9328</v>
      </c>
      <c r="F6186" s="342" t="s">
        <v>6568</v>
      </c>
      <c r="G6186" s="343">
        <v>22.080000000000002</v>
      </c>
      <c r="H6186" s="342" t="s">
        <v>6594</v>
      </c>
      <c r="I6186" s="342" t="s">
        <v>6575</v>
      </c>
      <c r="J6186" s="342" t="s">
        <v>6755</v>
      </c>
      <c r="K6186" s="581" t="s">
        <v>7130</v>
      </c>
      <c r="L6186" s="344" t="s">
        <v>4090</v>
      </c>
      <c r="N6186" s="344" t="s">
        <v>4090</v>
      </c>
      <c r="O6186" s="341">
        <v>0</v>
      </c>
    </row>
    <row r="6187" spans="1:15" x14ac:dyDescent="0.2">
      <c r="A6187" s="341" t="s">
        <v>9257</v>
      </c>
      <c r="B6187" s="341" t="s">
        <v>9283</v>
      </c>
      <c r="C6187" s="342" t="s">
        <v>6898</v>
      </c>
      <c r="D6187" s="342" t="s">
        <v>6899</v>
      </c>
      <c r="E6187" s="342" t="s">
        <v>9255</v>
      </c>
      <c r="F6187" s="342" t="s">
        <v>6568</v>
      </c>
      <c r="G6187" s="343">
        <v>8.2799999999999994</v>
      </c>
      <c r="H6187" s="342" t="s">
        <v>6594</v>
      </c>
      <c r="I6187" s="342" t="s">
        <v>6575</v>
      </c>
      <c r="J6187" s="342" t="s">
        <v>6755</v>
      </c>
      <c r="K6187" s="581" t="s">
        <v>7093</v>
      </c>
      <c r="L6187" s="344" t="s">
        <v>4090</v>
      </c>
      <c r="N6187" s="344" t="s">
        <v>4090</v>
      </c>
      <c r="O6187" s="341">
        <v>0</v>
      </c>
    </row>
    <row r="6188" spans="1:15" x14ac:dyDescent="0.2">
      <c r="A6188" s="341" t="s">
        <v>9257</v>
      </c>
      <c r="B6188" s="341" t="s">
        <v>9283</v>
      </c>
      <c r="C6188" s="342" t="s">
        <v>6898</v>
      </c>
      <c r="D6188" s="342" t="s">
        <v>6899</v>
      </c>
      <c r="E6188" s="342" t="s">
        <v>9255</v>
      </c>
      <c r="F6188" s="342" t="s">
        <v>6568</v>
      </c>
      <c r="G6188" s="343">
        <v>7.2</v>
      </c>
      <c r="H6188" s="342" t="s">
        <v>6594</v>
      </c>
      <c r="I6188" s="342" t="s">
        <v>6575</v>
      </c>
      <c r="J6188" s="342" t="s">
        <v>6755</v>
      </c>
      <c r="K6188" s="581" t="s">
        <v>6779</v>
      </c>
      <c r="L6188" s="344" t="s">
        <v>4090</v>
      </c>
      <c r="N6188" s="344" t="s">
        <v>4090</v>
      </c>
      <c r="O6188" s="341">
        <v>0</v>
      </c>
    </row>
    <row r="6189" spans="1:15" x14ac:dyDescent="0.2">
      <c r="A6189" s="341" t="s">
        <v>9257</v>
      </c>
      <c r="B6189" s="341" t="s">
        <v>9283</v>
      </c>
      <c r="C6189" s="342" t="s">
        <v>6898</v>
      </c>
      <c r="D6189" s="342" t="s">
        <v>6899</v>
      </c>
      <c r="E6189" s="342" t="s">
        <v>9325</v>
      </c>
      <c r="F6189" s="342" t="s">
        <v>6568</v>
      </c>
      <c r="G6189" s="343">
        <v>8.2799999999999994</v>
      </c>
      <c r="H6189" s="342" t="s">
        <v>6594</v>
      </c>
      <c r="I6189" s="342" t="s">
        <v>6575</v>
      </c>
      <c r="J6189" s="342" t="s">
        <v>6755</v>
      </c>
      <c r="K6189" s="581" t="s">
        <v>8649</v>
      </c>
      <c r="L6189" s="344" t="s">
        <v>4090</v>
      </c>
      <c r="N6189" s="344" t="s">
        <v>4090</v>
      </c>
      <c r="O6189" s="341" t="s">
        <v>6766</v>
      </c>
    </row>
    <row r="6190" spans="1:15" x14ac:dyDescent="0.2">
      <c r="A6190" s="341" t="s">
        <v>9257</v>
      </c>
      <c r="B6190" s="341" t="s">
        <v>9283</v>
      </c>
      <c r="C6190" s="342" t="s">
        <v>6898</v>
      </c>
      <c r="D6190" s="342" t="s">
        <v>6899</v>
      </c>
      <c r="E6190" s="342" t="s">
        <v>9325</v>
      </c>
      <c r="F6190" s="342" t="s">
        <v>6568</v>
      </c>
      <c r="G6190" s="343">
        <v>7.5200000000000005</v>
      </c>
      <c r="H6190" s="342" t="s">
        <v>6594</v>
      </c>
      <c r="I6190" s="342" t="s">
        <v>6575</v>
      </c>
      <c r="J6190" s="342" t="s">
        <v>6755</v>
      </c>
      <c r="K6190" s="581" t="s">
        <v>6787</v>
      </c>
      <c r="L6190" s="344" t="s">
        <v>4090</v>
      </c>
      <c r="N6190" s="344" t="s">
        <v>4090</v>
      </c>
      <c r="O6190" s="341">
        <v>0</v>
      </c>
    </row>
    <row r="6191" spans="1:15" x14ac:dyDescent="0.2">
      <c r="A6191" s="341" t="s">
        <v>9257</v>
      </c>
      <c r="B6191" s="341" t="s">
        <v>9283</v>
      </c>
      <c r="C6191" s="342" t="s">
        <v>6898</v>
      </c>
      <c r="D6191" s="342" t="s">
        <v>6899</v>
      </c>
      <c r="E6191" s="342" t="s">
        <v>9320</v>
      </c>
      <c r="F6191" s="342" t="s">
        <v>6568</v>
      </c>
      <c r="G6191" s="343">
        <v>9.9</v>
      </c>
      <c r="H6191" s="342" t="s">
        <v>6594</v>
      </c>
      <c r="I6191" s="342" t="s">
        <v>6575</v>
      </c>
      <c r="J6191" s="342" t="s">
        <v>6755</v>
      </c>
      <c r="K6191" s="581" t="s">
        <v>7134</v>
      </c>
      <c r="L6191" s="344" t="s">
        <v>4090</v>
      </c>
      <c r="N6191" s="344" t="s">
        <v>4090</v>
      </c>
      <c r="O6191" s="341" t="s">
        <v>6752</v>
      </c>
    </row>
    <row r="6192" spans="1:15" x14ac:dyDescent="0.2">
      <c r="A6192" s="341" t="s">
        <v>9257</v>
      </c>
      <c r="B6192" s="341" t="s">
        <v>9283</v>
      </c>
      <c r="C6192" s="342" t="s">
        <v>6898</v>
      </c>
      <c r="D6192" s="342" t="s">
        <v>6899</v>
      </c>
      <c r="E6192" s="342" t="s">
        <v>9320</v>
      </c>
      <c r="F6192" s="342" t="s">
        <v>6568</v>
      </c>
      <c r="G6192" s="343">
        <v>9.36</v>
      </c>
      <c r="H6192" s="342" t="s">
        <v>6594</v>
      </c>
      <c r="I6192" s="342" t="s">
        <v>6575</v>
      </c>
      <c r="J6192" s="342" t="s">
        <v>6755</v>
      </c>
      <c r="K6192" s="581" t="s">
        <v>7903</v>
      </c>
      <c r="L6192" s="344" t="s">
        <v>4090</v>
      </c>
      <c r="N6192" s="344" t="s">
        <v>4090</v>
      </c>
      <c r="O6192" s="341" t="s">
        <v>6752</v>
      </c>
    </row>
    <row r="6193" spans="1:15" x14ac:dyDescent="0.2">
      <c r="A6193" s="341" t="s">
        <v>9257</v>
      </c>
      <c r="B6193" s="341" t="s">
        <v>9283</v>
      </c>
      <c r="C6193" s="342" t="s">
        <v>6898</v>
      </c>
      <c r="D6193" s="342" t="s">
        <v>6899</v>
      </c>
      <c r="E6193" s="342" t="s">
        <v>9334</v>
      </c>
      <c r="F6193" s="342" t="s">
        <v>6568</v>
      </c>
      <c r="G6193" s="343">
        <v>5.32</v>
      </c>
      <c r="H6193" s="342" t="s">
        <v>6594</v>
      </c>
      <c r="I6193" s="342" t="s">
        <v>6575</v>
      </c>
      <c r="J6193" s="342" t="s">
        <v>6755</v>
      </c>
      <c r="K6193" s="581" t="s">
        <v>6759</v>
      </c>
      <c r="L6193" s="344" t="s">
        <v>4090</v>
      </c>
      <c r="N6193" s="344" t="s">
        <v>4090</v>
      </c>
      <c r="O6193" s="341" t="s">
        <v>6752</v>
      </c>
    </row>
    <row r="6194" spans="1:15" x14ac:dyDescent="0.2">
      <c r="A6194" s="341" t="s">
        <v>9257</v>
      </c>
      <c r="B6194" s="341" t="s">
        <v>9283</v>
      </c>
      <c r="C6194" s="342" t="s">
        <v>6898</v>
      </c>
      <c r="D6194" s="342" t="s">
        <v>6899</v>
      </c>
      <c r="E6194" s="342" t="s">
        <v>9323</v>
      </c>
      <c r="F6194" s="342" t="s">
        <v>6568</v>
      </c>
      <c r="G6194" s="343">
        <v>6.44</v>
      </c>
      <c r="H6194" s="342" t="s">
        <v>6594</v>
      </c>
      <c r="I6194" s="342" t="s">
        <v>6575</v>
      </c>
      <c r="J6194" s="342" t="s">
        <v>6755</v>
      </c>
      <c r="K6194" s="581" t="s">
        <v>6806</v>
      </c>
      <c r="L6194" s="344" t="s">
        <v>4090</v>
      </c>
      <c r="N6194" s="344" t="s">
        <v>4090</v>
      </c>
      <c r="O6194" s="341">
        <v>0</v>
      </c>
    </row>
    <row r="6195" spans="1:15" x14ac:dyDescent="0.2">
      <c r="A6195" s="341" t="s">
        <v>9257</v>
      </c>
      <c r="B6195" s="341" t="s">
        <v>9283</v>
      </c>
      <c r="C6195" s="342" t="s">
        <v>6898</v>
      </c>
      <c r="D6195" s="342" t="s">
        <v>6899</v>
      </c>
      <c r="E6195" s="342" t="s">
        <v>9328</v>
      </c>
      <c r="F6195" s="342" t="s">
        <v>6568</v>
      </c>
      <c r="G6195" s="343">
        <v>2</v>
      </c>
      <c r="H6195" s="342" t="s">
        <v>6594</v>
      </c>
      <c r="I6195" s="342" t="s">
        <v>6575</v>
      </c>
      <c r="J6195" s="342" t="s">
        <v>6755</v>
      </c>
      <c r="K6195" s="581" t="s">
        <v>8912</v>
      </c>
      <c r="L6195" s="344" t="s">
        <v>4090</v>
      </c>
      <c r="N6195" s="344" t="s">
        <v>4090</v>
      </c>
      <c r="O6195" s="341">
        <v>0</v>
      </c>
    </row>
    <row r="6196" spans="1:15" x14ac:dyDescent="0.2">
      <c r="A6196" s="341" t="s">
        <v>9257</v>
      </c>
      <c r="B6196" s="341" t="s">
        <v>9283</v>
      </c>
      <c r="C6196" s="342" t="s">
        <v>6898</v>
      </c>
      <c r="D6196" s="342" t="s">
        <v>6899</v>
      </c>
      <c r="E6196" s="342" t="s">
        <v>9325</v>
      </c>
      <c r="F6196" s="342" t="s">
        <v>6568</v>
      </c>
      <c r="G6196" s="343">
        <v>4.92</v>
      </c>
      <c r="H6196" s="342" t="s">
        <v>6594</v>
      </c>
      <c r="I6196" s="342" t="s">
        <v>6575</v>
      </c>
      <c r="J6196" s="342" t="s">
        <v>6755</v>
      </c>
      <c r="K6196" s="581" t="s">
        <v>8010</v>
      </c>
      <c r="L6196" s="344" t="s">
        <v>4090</v>
      </c>
      <c r="N6196" s="344" t="s">
        <v>4090</v>
      </c>
      <c r="O6196" s="341">
        <v>0</v>
      </c>
    </row>
    <row r="6197" spans="1:15" x14ac:dyDescent="0.2">
      <c r="A6197" s="341" t="s">
        <v>9257</v>
      </c>
      <c r="B6197" s="341" t="s">
        <v>9283</v>
      </c>
      <c r="C6197" s="342" t="s">
        <v>6898</v>
      </c>
      <c r="D6197" s="342" t="s">
        <v>6899</v>
      </c>
      <c r="E6197" s="342" t="s">
        <v>9325</v>
      </c>
      <c r="F6197" s="342" t="s">
        <v>6568</v>
      </c>
      <c r="G6197" s="343">
        <v>2.46</v>
      </c>
      <c r="H6197" s="342" t="s">
        <v>6594</v>
      </c>
      <c r="I6197" s="342" t="s">
        <v>6575</v>
      </c>
      <c r="J6197" s="342" t="s">
        <v>6755</v>
      </c>
      <c r="K6197" s="581" t="s">
        <v>8010</v>
      </c>
      <c r="L6197" s="344" t="s">
        <v>4090</v>
      </c>
      <c r="N6197" s="344" t="s">
        <v>4090</v>
      </c>
      <c r="O6197" s="341">
        <v>0</v>
      </c>
    </row>
    <row r="6198" spans="1:15" x14ac:dyDescent="0.2">
      <c r="A6198" s="341" t="s">
        <v>9257</v>
      </c>
      <c r="B6198" s="341" t="s">
        <v>9283</v>
      </c>
      <c r="C6198" s="342" t="s">
        <v>6898</v>
      </c>
      <c r="D6198" s="342" t="s">
        <v>6899</v>
      </c>
      <c r="E6198" s="342" t="s">
        <v>9325</v>
      </c>
      <c r="F6198" s="342" t="s">
        <v>6568</v>
      </c>
      <c r="G6198" s="343">
        <v>4.34</v>
      </c>
      <c r="H6198" s="342" t="s">
        <v>6594</v>
      </c>
      <c r="I6198" s="342" t="s">
        <v>6575</v>
      </c>
      <c r="J6198" s="342" t="s">
        <v>6755</v>
      </c>
      <c r="K6198" s="581" t="s">
        <v>8913</v>
      </c>
      <c r="L6198" s="344" t="s">
        <v>4090</v>
      </c>
      <c r="N6198" s="344" t="s">
        <v>4090</v>
      </c>
      <c r="O6198" s="341">
        <v>0</v>
      </c>
    </row>
    <row r="6199" spans="1:15" x14ac:dyDescent="0.2">
      <c r="A6199" s="341" t="s">
        <v>9257</v>
      </c>
      <c r="B6199" s="341" t="s">
        <v>9283</v>
      </c>
      <c r="C6199" s="342" t="s">
        <v>6898</v>
      </c>
      <c r="D6199" s="342" t="s">
        <v>6899</v>
      </c>
      <c r="E6199" s="342" t="s">
        <v>9325</v>
      </c>
      <c r="F6199" s="342" t="s">
        <v>6568</v>
      </c>
      <c r="G6199" s="343">
        <v>24</v>
      </c>
      <c r="H6199" s="342" t="s">
        <v>6594</v>
      </c>
      <c r="I6199" s="342" t="s">
        <v>6575</v>
      </c>
      <c r="J6199" s="342" t="s">
        <v>6755</v>
      </c>
      <c r="K6199" s="581" t="s">
        <v>8914</v>
      </c>
      <c r="L6199" s="344" t="s">
        <v>4090</v>
      </c>
      <c r="N6199" s="344" t="s">
        <v>4090</v>
      </c>
      <c r="O6199" s="341">
        <v>0</v>
      </c>
    </row>
    <row r="6200" spans="1:15" x14ac:dyDescent="0.2">
      <c r="A6200" s="341" t="s">
        <v>9257</v>
      </c>
      <c r="B6200" s="341" t="s">
        <v>9283</v>
      </c>
      <c r="C6200" s="342" t="s">
        <v>6898</v>
      </c>
      <c r="D6200" s="342" t="s">
        <v>6899</v>
      </c>
      <c r="E6200" s="342" t="s">
        <v>9255</v>
      </c>
      <c r="F6200" s="342" t="s">
        <v>6568</v>
      </c>
      <c r="G6200" s="343">
        <v>1.6</v>
      </c>
      <c r="H6200" s="342" t="s">
        <v>6594</v>
      </c>
      <c r="I6200" s="342" t="s">
        <v>6575</v>
      </c>
      <c r="J6200" s="342" t="s">
        <v>6755</v>
      </c>
      <c r="K6200" s="581" t="s">
        <v>8428</v>
      </c>
      <c r="L6200" s="344" t="s">
        <v>4090</v>
      </c>
      <c r="N6200" s="344" t="s">
        <v>4090</v>
      </c>
      <c r="O6200" s="341">
        <v>0</v>
      </c>
    </row>
    <row r="6201" spans="1:15" x14ac:dyDescent="0.2">
      <c r="A6201" s="341" t="s">
        <v>9257</v>
      </c>
      <c r="B6201" s="341" t="s">
        <v>9283</v>
      </c>
      <c r="C6201" s="342" t="s">
        <v>6898</v>
      </c>
      <c r="D6201" s="342" t="s">
        <v>6899</v>
      </c>
      <c r="E6201" s="342" t="s">
        <v>9321</v>
      </c>
      <c r="F6201" s="342" t="s">
        <v>6568</v>
      </c>
      <c r="G6201" s="343">
        <v>29.8</v>
      </c>
      <c r="H6201" s="342" t="s">
        <v>6594</v>
      </c>
      <c r="I6201" s="342" t="s">
        <v>6575</v>
      </c>
      <c r="J6201" s="342" t="s">
        <v>6755</v>
      </c>
      <c r="K6201" s="581" t="s">
        <v>7738</v>
      </c>
      <c r="L6201" s="344" t="s">
        <v>4090</v>
      </c>
      <c r="N6201" s="344" t="s">
        <v>4090</v>
      </c>
      <c r="O6201" s="341">
        <v>0</v>
      </c>
    </row>
    <row r="6202" spans="1:15" x14ac:dyDescent="0.2">
      <c r="A6202" s="341" t="s">
        <v>9257</v>
      </c>
      <c r="B6202" s="341" t="s">
        <v>9283</v>
      </c>
      <c r="C6202" s="342" t="s">
        <v>6898</v>
      </c>
      <c r="D6202" s="342" t="s">
        <v>6899</v>
      </c>
      <c r="E6202" s="342" t="s">
        <v>9321</v>
      </c>
      <c r="F6202" s="342" t="s">
        <v>6568</v>
      </c>
      <c r="G6202" s="343">
        <v>26.97</v>
      </c>
      <c r="H6202" s="342" t="s">
        <v>6594</v>
      </c>
      <c r="I6202" s="342" t="s">
        <v>6575</v>
      </c>
      <c r="J6202" s="342" t="s">
        <v>6755</v>
      </c>
      <c r="K6202" s="581" t="s">
        <v>7918</v>
      </c>
      <c r="L6202" s="344" t="s">
        <v>4090</v>
      </c>
      <c r="N6202" s="344" t="s">
        <v>4090</v>
      </c>
      <c r="O6202" s="341">
        <v>0</v>
      </c>
    </row>
    <row r="6203" spans="1:15" x14ac:dyDescent="0.2">
      <c r="A6203" s="341" t="s">
        <v>9257</v>
      </c>
      <c r="B6203" s="341" t="s">
        <v>9283</v>
      </c>
      <c r="C6203" s="342" t="s">
        <v>6898</v>
      </c>
      <c r="D6203" s="342" t="s">
        <v>6899</v>
      </c>
      <c r="E6203" s="342" t="s">
        <v>9324</v>
      </c>
      <c r="F6203" s="342" t="s">
        <v>6568</v>
      </c>
      <c r="G6203" s="343">
        <v>29.76</v>
      </c>
      <c r="H6203" s="342" t="s">
        <v>6594</v>
      </c>
      <c r="I6203" s="342" t="s">
        <v>6575</v>
      </c>
      <c r="J6203" s="342" t="s">
        <v>6755</v>
      </c>
      <c r="K6203" s="581" t="s">
        <v>7739</v>
      </c>
      <c r="L6203" s="344" t="s">
        <v>4090</v>
      </c>
      <c r="N6203" s="344" t="s">
        <v>4090</v>
      </c>
      <c r="O6203" s="341">
        <v>0</v>
      </c>
    </row>
    <row r="6204" spans="1:15" x14ac:dyDescent="0.2">
      <c r="A6204" s="341" t="s">
        <v>9257</v>
      </c>
      <c r="B6204" s="341" t="s">
        <v>9283</v>
      </c>
      <c r="C6204" s="342" t="s">
        <v>6898</v>
      </c>
      <c r="D6204" s="342" t="s">
        <v>6899</v>
      </c>
      <c r="E6204" s="342" t="s">
        <v>9324</v>
      </c>
      <c r="F6204" s="342" t="s">
        <v>6568</v>
      </c>
      <c r="G6204" s="343">
        <v>26.900000000000002</v>
      </c>
      <c r="H6204" s="342" t="s">
        <v>6594</v>
      </c>
      <c r="I6204" s="342" t="s">
        <v>6575</v>
      </c>
      <c r="J6204" s="342" t="s">
        <v>6755</v>
      </c>
      <c r="K6204" s="581" t="s">
        <v>6940</v>
      </c>
      <c r="L6204" s="344" t="s">
        <v>4090</v>
      </c>
      <c r="N6204" s="344" t="s">
        <v>4090</v>
      </c>
      <c r="O6204" s="341">
        <v>0</v>
      </c>
    </row>
    <row r="6205" spans="1:15" x14ac:dyDescent="0.2">
      <c r="A6205" s="341" t="s">
        <v>9257</v>
      </c>
      <c r="B6205" s="341" t="s">
        <v>9283</v>
      </c>
      <c r="C6205" s="342" t="s">
        <v>6898</v>
      </c>
      <c r="D6205" s="342" t="s">
        <v>6899</v>
      </c>
      <c r="E6205" s="342" t="s">
        <v>9324</v>
      </c>
      <c r="F6205" s="342" t="s">
        <v>6568</v>
      </c>
      <c r="G6205" s="343">
        <v>11.55</v>
      </c>
      <c r="H6205" s="342" t="s">
        <v>6594</v>
      </c>
      <c r="I6205" s="342" t="s">
        <v>6575</v>
      </c>
      <c r="J6205" s="342" t="s">
        <v>6755</v>
      </c>
      <c r="K6205" s="581" t="s">
        <v>7564</v>
      </c>
      <c r="L6205" s="344" t="s">
        <v>4090</v>
      </c>
      <c r="N6205" s="344" t="s">
        <v>4090</v>
      </c>
      <c r="O6205" s="341">
        <v>0</v>
      </c>
    </row>
    <row r="6206" spans="1:15" x14ac:dyDescent="0.2">
      <c r="A6206" s="341" t="s">
        <v>9257</v>
      </c>
      <c r="B6206" s="341" t="s">
        <v>9283</v>
      </c>
      <c r="C6206" s="342" t="s">
        <v>6898</v>
      </c>
      <c r="D6206" s="342" t="s">
        <v>6899</v>
      </c>
      <c r="E6206" s="342" t="s">
        <v>9328</v>
      </c>
      <c r="F6206" s="342" t="s">
        <v>6568</v>
      </c>
      <c r="G6206" s="343">
        <v>4.6500000000000004</v>
      </c>
      <c r="H6206" s="342" t="s">
        <v>6594</v>
      </c>
      <c r="I6206" s="342" t="s">
        <v>6575</v>
      </c>
      <c r="J6206" s="342" t="s">
        <v>6755</v>
      </c>
      <c r="K6206" s="581" t="s">
        <v>6669</v>
      </c>
      <c r="L6206" s="344" t="s">
        <v>4090</v>
      </c>
      <c r="N6206" s="344" t="s">
        <v>4090</v>
      </c>
      <c r="O6206" s="341">
        <v>0</v>
      </c>
    </row>
    <row r="6207" spans="1:15" x14ac:dyDescent="0.2">
      <c r="A6207" s="341" t="s">
        <v>9257</v>
      </c>
      <c r="B6207" s="341" t="s">
        <v>9283</v>
      </c>
      <c r="C6207" s="342" t="s">
        <v>6898</v>
      </c>
      <c r="D6207" s="342" t="s">
        <v>6899</v>
      </c>
      <c r="E6207" s="342" t="s">
        <v>9255</v>
      </c>
      <c r="F6207" s="342" t="s">
        <v>6568</v>
      </c>
      <c r="G6207" s="343">
        <v>11.55</v>
      </c>
      <c r="H6207" s="342" t="s">
        <v>6594</v>
      </c>
      <c r="I6207" s="342" t="s">
        <v>6575</v>
      </c>
      <c r="J6207" s="342" t="s">
        <v>6755</v>
      </c>
      <c r="K6207" s="581" t="s">
        <v>8249</v>
      </c>
      <c r="L6207" s="344" t="s">
        <v>4090</v>
      </c>
      <c r="N6207" s="344" t="s">
        <v>4090</v>
      </c>
      <c r="O6207" s="341">
        <v>0</v>
      </c>
    </row>
    <row r="6208" spans="1:15" x14ac:dyDescent="0.2">
      <c r="A6208" s="341" t="s">
        <v>9257</v>
      </c>
      <c r="B6208" s="341" t="s">
        <v>9283</v>
      </c>
      <c r="C6208" s="342" t="s">
        <v>6898</v>
      </c>
      <c r="D6208" s="342" t="s">
        <v>6899</v>
      </c>
      <c r="E6208" s="342" t="s">
        <v>9326</v>
      </c>
      <c r="F6208" s="342" t="s">
        <v>6568</v>
      </c>
      <c r="G6208" s="343">
        <v>2.7800000000000002</v>
      </c>
      <c r="H6208" s="342" t="s">
        <v>6594</v>
      </c>
      <c r="I6208" s="342" t="s">
        <v>6575</v>
      </c>
      <c r="J6208" s="342" t="s">
        <v>6755</v>
      </c>
      <c r="K6208" s="581" t="s">
        <v>7263</v>
      </c>
      <c r="L6208" s="344" t="s">
        <v>4090</v>
      </c>
      <c r="N6208" s="344" t="s">
        <v>4090</v>
      </c>
      <c r="O6208" s="341">
        <v>0</v>
      </c>
    </row>
    <row r="6209" spans="1:15" x14ac:dyDescent="0.2">
      <c r="A6209" s="341" t="s">
        <v>9257</v>
      </c>
      <c r="B6209" s="341" t="s">
        <v>9283</v>
      </c>
      <c r="C6209" s="342" t="s">
        <v>6898</v>
      </c>
      <c r="D6209" s="342" t="s">
        <v>6899</v>
      </c>
      <c r="E6209" s="342" t="s">
        <v>9328</v>
      </c>
      <c r="F6209" s="342" t="s">
        <v>6568</v>
      </c>
      <c r="G6209" s="343">
        <v>8.4</v>
      </c>
      <c r="H6209" s="342" t="s">
        <v>6594</v>
      </c>
      <c r="I6209" s="342" t="s">
        <v>6575</v>
      </c>
      <c r="J6209" s="342" t="s">
        <v>6755</v>
      </c>
      <c r="K6209" s="581" t="s">
        <v>7263</v>
      </c>
      <c r="L6209" s="344" t="s">
        <v>4090</v>
      </c>
      <c r="N6209" s="344" t="s">
        <v>4090</v>
      </c>
      <c r="O6209" s="341">
        <v>0</v>
      </c>
    </row>
    <row r="6210" spans="1:15" x14ac:dyDescent="0.2">
      <c r="A6210" s="341" t="s">
        <v>9257</v>
      </c>
      <c r="B6210" s="341" t="s">
        <v>9283</v>
      </c>
      <c r="C6210" s="342" t="s">
        <v>6898</v>
      </c>
      <c r="D6210" s="342" t="s">
        <v>6899</v>
      </c>
      <c r="E6210" s="342" t="s">
        <v>9325</v>
      </c>
      <c r="F6210" s="342" t="s">
        <v>6568</v>
      </c>
      <c r="G6210" s="343">
        <v>3.7800000000000002</v>
      </c>
      <c r="H6210" s="342" t="s">
        <v>6594</v>
      </c>
      <c r="I6210" s="342" t="s">
        <v>6575</v>
      </c>
      <c r="J6210" s="342" t="s">
        <v>6755</v>
      </c>
      <c r="K6210" s="581" t="s">
        <v>8915</v>
      </c>
      <c r="L6210" s="344" t="s">
        <v>4090</v>
      </c>
      <c r="N6210" s="344" t="s">
        <v>4090</v>
      </c>
      <c r="O6210" s="341">
        <v>0</v>
      </c>
    </row>
    <row r="6211" spans="1:15" x14ac:dyDescent="0.2">
      <c r="A6211" s="341" t="s">
        <v>9257</v>
      </c>
      <c r="B6211" s="341" t="s">
        <v>9283</v>
      </c>
      <c r="C6211" s="342" t="s">
        <v>6898</v>
      </c>
      <c r="D6211" s="342" t="s">
        <v>6899</v>
      </c>
      <c r="E6211" s="342" t="s">
        <v>9325</v>
      </c>
      <c r="F6211" s="342" t="s">
        <v>6568</v>
      </c>
      <c r="G6211" s="343">
        <v>7</v>
      </c>
      <c r="H6211" s="342" t="s">
        <v>6594</v>
      </c>
      <c r="I6211" s="342" t="s">
        <v>6575</v>
      </c>
      <c r="J6211" s="342" t="s">
        <v>6755</v>
      </c>
      <c r="K6211" s="581" t="s">
        <v>7472</v>
      </c>
      <c r="L6211" s="344" t="s">
        <v>4090</v>
      </c>
      <c r="N6211" s="344" t="s">
        <v>4090</v>
      </c>
      <c r="O6211" s="341">
        <v>0</v>
      </c>
    </row>
    <row r="6212" spans="1:15" x14ac:dyDescent="0.2">
      <c r="A6212" s="341" t="s">
        <v>9257</v>
      </c>
      <c r="B6212" s="341" t="s">
        <v>9283</v>
      </c>
      <c r="C6212" s="342" t="s">
        <v>6898</v>
      </c>
      <c r="D6212" s="342" t="s">
        <v>6899</v>
      </c>
      <c r="E6212" s="342" t="s">
        <v>9319</v>
      </c>
      <c r="F6212" s="342" t="s">
        <v>6568</v>
      </c>
      <c r="G6212" s="343">
        <v>18.38</v>
      </c>
      <c r="H6212" s="342" t="s">
        <v>6594</v>
      </c>
      <c r="I6212" s="342" t="s">
        <v>6575</v>
      </c>
      <c r="J6212" s="342" t="s">
        <v>6755</v>
      </c>
      <c r="K6212" s="581" t="s">
        <v>8062</v>
      </c>
      <c r="L6212" s="344" t="s">
        <v>4090</v>
      </c>
      <c r="N6212" s="344" t="s">
        <v>4090</v>
      </c>
      <c r="O6212" s="341">
        <v>0</v>
      </c>
    </row>
    <row r="6213" spans="1:15" x14ac:dyDescent="0.2">
      <c r="A6213" s="341" t="s">
        <v>9257</v>
      </c>
      <c r="B6213" s="341" t="s">
        <v>9283</v>
      </c>
      <c r="C6213" s="342" t="s">
        <v>6898</v>
      </c>
      <c r="D6213" s="342" t="s">
        <v>6899</v>
      </c>
      <c r="E6213" s="342" t="s">
        <v>9319</v>
      </c>
      <c r="F6213" s="342" t="s">
        <v>6568</v>
      </c>
      <c r="G6213" s="343">
        <v>7</v>
      </c>
      <c r="H6213" s="342" t="s">
        <v>6594</v>
      </c>
      <c r="I6213" s="342" t="s">
        <v>6575</v>
      </c>
      <c r="J6213" s="342" t="s">
        <v>6755</v>
      </c>
      <c r="K6213" s="581" t="s">
        <v>8062</v>
      </c>
      <c r="L6213" s="344" t="s">
        <v>4090</v>
      </c>
      <c r="N6213" s="344" t="s">
        <v>4090</v>
      </c>
      <c r="O6213" s="341">
        <v>0</v>
      </c>
    </row>
    <row r="6214" spans="1:15" x14ac:dyDescent="0.2">
      <c r="A6214" s="341" t="s">
        <v>9257</v>
      </c>
      <c r="B6214" s="341" t="s">
        <v>9283</v>
      </c>
      <c r="C6214" s="342" t="s">
        <v>6898</v>
      </c>
      <c r="D6214" s="342" t="s">
        <v>6899</v>
      </c>
      <c r="E6214" s="342" t="s">
        <v>9319</v>
      </c>
      <c r="F6214" s="342" t="s">
        <v>6568</v>
      </c>
      <c r="G6214" s="343">
        <v>13.86</v>
      </c>
      <c r="H6214" s="342" t="s">
        <v>6594</v>
      </c>
      <c r="I6214" s="342" t="s">
        <v>6575</v>
      </c>
      <c r="J6214" s="342" t="s">
        <v>6755</v>
      </c>
      <c r="K6214" s="581" t="s">
        <v>8063</v>
      </c>
      <c r="L6214" s="344" t="s">
        <v>4090</v>
      </c>
      <c r="N6214" s="344" t="s">
        <v>4090</v>
      </c>
      <c r="O6214" s="341">
        <v>0</v>
      </c>
    </row>
    <row r="6215" spans="1:15" x14ac:dyDescent="0.2">
      <c r="A6215" s="341" t="s">
        <v>9257</v>
      </c>
      <c r="B6215" s="341" t="s">
        <v>9283</v>
      </c>
      <c r="C6215" s="342" t="s">
        <v>6898</v>
      </c>
      <c r="D6215" s="342" t="s">
        <v>6899</v>
      </c>
      <c r="E6215" s="342" t="s">
        <v>9319</v>
      </c>
      <c r="F6215" s="342" t="s">
        <v>6568</v>
      </c>
      <c r="G6215" s="343">
        <v>25.2</v>
      </c>
      <c r="H6215" s="342" t="s">
        <v>6594</v>
      </c>
      <c r="I6215" s="342" t="s">
        <v>6575</v>
      </c>
      <c r="J6215" s="342" t="s">
        <v>6755</v>
      </c>
      <c r="K6215" s="581" t="s">
        <v>8063</v>
      </c>
      <c r="L6215" s="344" t="s">
        <v>4090</v>
      </c>
      <c r="N6215" s="344" t="s">
        <v>4090</v>
      </c>
      <c r="O6215" s="341">
        <v>0</v>
      </c>
    </row>
    <row r="6216" spans="1:15" x14ac:dyDescent="0.2">
      <c r="A6216" s="341" t="s">
        <v>9257</v>
      </c>
      <c r="B6216" s="341" t="s">
        <v>9283</v>
      </c>
      <c r="C6216" s="342" t="s">
        <v>6898</v>
      </c>
      <c r="D6216" s="342" t="s">
        <v>6899</v>
      </c>
      <c r="E6216" s="342" t="s">
        <v>9329</v>
      </c>
      <c r="F6216" s="342" t="s">
        <v>6568</v>
      </c>
      <c r="G6216" s="343">
        <v>23.400000000000002</v>
      </c>
      <c r="H6216" s="342" t="s">
        <v>6594</v>
      </c>
      <c r="I6216" s="342" t="s">
        <v>6575</v>
      </c>
      <c r="J6216" s="342" t="s">
        <v>6755</v>
      </c>
      <c r="K6216" s="581" t="s">
        <v>8413</v>
      </c>
      <c r="L6216" s="344" t="s">
        <v>4090</v>
      </c>
      <c r="N6216" s="344" t="s">
        <v>4090</v>
      </c>
      <c r="O6216" s="341">
        <v>0</v>
      </c>
    </row>
    <row r="6217" spans="1:15" x14ac:dyDescent="0.2">
      <c r="A6217" s="341" t="s">
        <v>9257</v>
      </c>
      <c r="B6217" s="341" t="s">
        <v>9283</v>
      </c>
      <c r="C6217" s="342" t="s">
        <v>6898</v>
      </c>
      <c r="D6217" s="342" t="s">
        <v>6899</v>
      </c>
      <c r="E6217" s="342" t="s">
        <v>9320</v>
      </c>
      <c r="F6217" s="342" t="s">
        <v>6568</v>
      </c>
      <c r="G6217" s="343">
        <v>14.700000000000001</v>
      </c>
      <c r="H6217" s="342" t="s">
        <v>6594</v>
      </c>
      <c r="I6217" s="342" t="s">
        <v>6575</v>
      </c>
      <c r="J6217" s="342" t="s">
        <v>6755</v>
      </c>
      <c r="K6217" s="581" t="s">
        <v>8068</v>
      </c>
      <c r="L6217" s="344" t="s">
        <v>4090</v>
      </c>
      <c r="N6217" s="344" t="s">
        <v>4090</v>
      </c>
      <c r="O6217" s="341">
        <v>0</v>
      </c>
    </row>
    <row r="6218" spans="1:15" x14ac:dyDescent="0.2">
      <c r="A6218" s="341" t="s">
        <v>9257</v>
      </c>
      <c r="B6218" s="341" t="s">
        <v>9283</v>
      </c>
      <c r="C6218" s="342" t="s">
        <v>6898</v>
      </c>
      <c r="D6218" s="342" t="s">
        <v>6899</v>
      </c>
      <c r="E6218" s="342" t="s">
        <v>9320</v>
      </c>
      <c r="F6218" s="342" t="s">
        <v>6568</v>
      </c>
      <c r="G6218" s="343">
        <v>26.78</v>
      </c>
      <c r="H6218" s="342" t="s">
        <v>6594</v>
      </c>
      <c r="I6218" s="342" t="s">
        <v>6575</v>
      </c>
      <c r="J6218" s="342" t="s">
        <v>6755</v>
      </c>
      <c r="K6218" s="581" t="s">
        <v>8127</v>
      </c>
      <c r="L6218" s="344" t="s">
        <v>4090</v>
      </c>
      <c r="N6218" s="344" t="s">
        <v>4090</v>
      </c>
      <c r="O6218" s="341">
        <v>0</v>
      </c>
    </row>
    <row r="6219" spans="1:15" x14ac:dyDescent="0.2">
      <c r="A6219" s="341" t="s">
        <v>9257</v>
      </c>
      <c r="B6219" s="341" t="s">
        <v>9283</v>
      </c>
      <c r="C6219" s="342" t="s">
        <v>6898</v>
      </c>
      <c r="D6219" s="342" t="s">
        <v>6899</v>
      </c>
      <c r="E6219" s="342" t="s">
        <v>9320</v>
      </c>
      <c r="F6219" s="342" t="s">
        <v>6568</v>
      </c>
      <c r="G6219" s="343">
        <v>19.98</v>
      </c>
      <c r="H6219" s="342" t="s">
        <v>6594</v>
      </c>
      <c r="I6219" s="342" t="s">
        <v>6575</v>
      </c>
      <c r="J6219" s="342" t="s">
        <v>6755</v>
      </c>
      <c r="K6219" s="581" t="s">
        <v>7328</v>
      </c>
      <c r="L6219" s="344" t="s">
        <v>4090</v>
      </c>
      <c r="N6219" s="344" t="s">
        <v>4090</v>
      </c>
      <c r="O6219" s="341">
        <v>0</v>
      </c>
    </row>
    <row r="6220" spans="1:15" x14ac:dyDescent="0.2">
      <c r="A6220" s="341" t="s">
        <v>9257</v>
      </c>
      <c r="B6220" s="341" t="s">
        <v>9283</v>
      </c>
      <c r="C6220" s="342" t="s">
        <v>6898</v>
      </c>
      <c r="D6220" s="342" t="s">
        <v>6899</v>
      </c>
      <c r="E6220" s="342" t="s">
        <v>9326</v>
      </c>
      <c r="F6220" s="342" t="s">
        <v>6568</v>
      </c>
      <c r="G6220" s="343">
        <v>32.25</v>
      </c>
      <c r="H6220" s="342" t="s">
        <v>6594</v>
      </c>
      <c r="I6220" s="342" t="s">
        <v>6575</v>
      </c>
      <c r="J6220" s="342" t="s">
        <v>6755</v>
      </c>
      <c r="K6220" s="581" t="s">
        <v>6884</v>
      </c>
      <c r="L6220" s="344" t="s">
        <v>4090</v>
      </c>
      <c r="N6220" s="344" t="s">
        <v>4090</v>
      </c>
      <c r="O6220" s="341">
        <v>0</v>
      </c>
    </row>
    <row r="6221" spans="1:15" x14ac:dyDescent="0.2">
      <c r="A6221" s="341" t="s">
        <v>9257</v>
      </c>
      <c r="B6221" s="341" t="s">
        <v>9283</v>
      </c>
      <c r="C6221" s="342" t="s">
        <v>6898</v>
      </c>
      <c r="D6221" s="342" t="s">
        <v>6899</v>
      </c>
      <c r="E6221" s="342" t="s">
        <v>9325</v>
      </c>
      <c r="F6221" s="342" t="s">
        <v>6568</v>
      </c>
      <c r="G6221" s="343">
        <v>7.13</v>
      </c>
      <c r="H6221" s="342" t="s">
        <v>6594</v>
      </c>
      <c r="I6221" s="342" t="s">
        <v>6575</v>
      </c>
      <c r="J6221" s="342" t="s">
        <v>6755</v>
      </c>
      <c r="K6221" s="581" t="s">
        <v>7798</v>
      </c>
      <c r="L6221" s="344" t="s">
        <v>4090</v>
      </c>
      <c r="N6221" s="344" t="s">
        <v>4090</v>
      </c>
      <c r="O6221" s="341">
        <v>0</v>
      </c>
    </row>
    <row r="6222" spans="1:15" x14ac:dyDescent="0.2">
      <c r="A6222" s="341" t="s">
        <v>9257</v>
      </c>
      <c r="B6222" s="341" t="s">
        <v>9283</v>
      </c>
      <c r="C6222" s="342" t="s">
        <v>6898</v>
      </c>
      <c r="D6222" s="342" t="s">
        <v>6899</v>
      </c>
      <c r="E6222" s="342" t="s">
        <v>9326</v>
      </c>
      <c r="F6222" s="342" t="s">
        <v>6568</v>
      </c>
      <c r="G6222" s="343">
        <v>33.950000000000003</v>
      </c>
      <c r="H6222" s="342" t="s">
        <v>6594</v>
      </c>
      <c r="I6222" s="342" t="s">
        <v>6575</v>
      </c>
      <c r="J6222" s="342" t="s">
        <v>6755</v>
      </c>
      <c r="K6222" s="581" t="s">
        <v>7314</v>
      </c>
      <c r="L6222" s="344" t="s">
        <v>4090</v>
      </c>
      <c r="N6222" s="344" t="s">
        <v>4090</v>
      </c>
      <c r="O6222" s="341">
        <v>0</v>
      </c>
    </row>
    <row r="6223" spans="1:15" x14ac:dyDescent="0.2">
      <c r="A6223" s="341" t="s">
        <v>9257</v>
      </c>
      <c r="B6223" s="341" t="s">
        <v>9283</v>
      </c>
      <c r="C6223" s="342" t="s">
        <v>6898</v>
      </c>
      <c r="D6223" s="342" t="s">
        <v>6899</v>
      </c>
      <c r="E6223" s="342" t="s">
        <v>9320</v>
      </c>
      <c r="F6223" s="342" t="s">
        <v>6568</v>
      </c>
      <c r="G6223" s="343">
        <v>5.25</v>
      </c>
      <c r="H6223" s="342" t="s">
        <v>6594</v>
      </c>
      <c r="I6223" s="342" t="s">
        <v>6575</v>
      </c>
      <c r="J6223" s="342" t="s">
        <v>6755</v>
      </c>
      <c r="K6223" s="581" t="s">
        <v>8076</v>
      </c>
      <c r="L6223" s="344" t="s">
        <v>4090</v>
      </c>
      <c r="N6223" s="344" t="s">
        <v>4090</v>
      </c>
      <c r="O6223" s="341">
        <v>0</v>
      </c>
    </row>
    <row r="6224" spans="1:15" x14ac:dyDescent="0.2">
      <c r="A6224" s="341" t="s">
        <v>9257</v>
      </c>
      <c r="B6224" s="341" t="s">
        <v>9283</v>
      </c>
      <c r="C6224" s="342" t="s">
        <v>6898</v>
      </c>
      <c r="D6224" s="342" t="s">
        <v>6899</v>
      </c>
      <c r="E6224" s="342" t="s">
        <v>9255</v>
      </c>
      <c r="F6224" s="342" t="s">
        <v>6568</v>
      </c>
      <c r="G6224" s="343">
        <v>4.5</v>
      </c>
      <c r="H6224" s="342" t="s">
        <v>6594</v>
      </c>
      <c r="I6224" s="342" t="s">
        <v>6575</v>
      </c>
      <c r="J6224" s="342" t="s">
        <v>6755</v>
      </c>
      <c r="K6224" s="581" t="s">
        <v>8852</v>
      </c>
      <c r="L6224" s="344" t="s">
        <v>4090</v>
      </c>
      <c r="N6224" s="344" t="s">
        <v>4090</v>
      </c>
      <c r="O6224" s="341">
        <v>0</v>
      </c>
    </row>
    <row r="6225" spans="1:15" x14ac:dyDescent="0.2">
      <c r="A6225" s="341" t="s">
        <v>9257</v>
      </c>
      <c r="B6225" s="341" t="s">
        <v>9283</v>
      </c>
      <c r="C6225" s="342" t="s">
        <v>6898</v>
      </c>
      <c r="D6225" s="342" t="s">
        <v>6899</v>
      </c>
      <c r="E6225" s="342" t="s">
        <v>9325</v>
      </c>
      <c r="F6225" s="342" t="s">
        <v>6568</v>
      </c>
      <c r="G6225" s="343">
        <v>7.5600000000000005</v>
      </c>
      <c r="H6225" s="342" t="s">
        <v>6594</v>
      </c>
      <c r="I6225" s="342" t="s">
        <v>6575</v>
      </c>
      <c r="J6225" s="342" t="s">
        <v>6755</v>
      </c>
      <c r="K6225" s="581" t="s">
        <v>6943</v>
      </c>
      <c r="L6225" s="344" t="s">
        <v>4090</v>
      </c>
      <c r="N6225" s="344" t="s">
        <v>4090</v>
      </c>
      <c r="O6225" s="341">
        <v>0</v>
      </c>
    </row>
    <row r="6226" spans="1:15" x14ac:dyDescent="0.2">
      <c r="A6226" s="341" t="s">
        <v>9257</v>
      </c>
      <c r="B6226" s="341" t="s">
        <v>9283</v>
      </c>
      <c r="C6226" s="342" t="s">
        <v>6898</v>
      </c>
      <c r="D6226" s="342" t="s">
        <v>6899</v>
      </c>
      <c r="E6226" s="342" t="s">
        <v>9326</v>
      </c>
      <c r="F6226" s="342" t="s">
        <v>6568</v>
      </c>
      <c r="G6226" s="343">
        <v>6.12</v>
      </c>
      <c r="H6226" s="342" t="s">
        <v>6594</v>
      </c>
      <c r="I6226" s="342" t="s">
        <v>6575</v>
      </c>
      <c r="J6226" s="342" t="s">
        <v>6755</v>
      </c>
      <c r="K6226" s="581" t="s">
        <v>7330</v>
      </c>
      <c r="L6226" s="344" t="s">
        <v>4090</v>
      </c>
      <c r="N6226" s="344" t="s">
        <v>4090</v>
      </c>
      <c r="O6226" s="341">
        <v>0</v>
      </c>
    </row>
    <row r="6227" spans="1:15" x14ac:dyDescent="0.2">
      <c r="A6227" s="341" t="s">
        <v>9257</v>
      </c>
      <c r="B6227" s="341" t="s">
        <v>9283</v>
      </c>
      <c r="C6227" s="342" t="s">
        <v>6898</v>
      </c>
      <c r="D6227" s="342" t="s">
        <v>6899</v>
      </c>
      <c r="E6227" s="342" t="s">
        <v>9326</v>
      </c>
      <c r="F6227" s="342" t="s">
        <v>6568</v>
      </c>
      <c r="G6227" s="343">
        <v>29.400000000000002</v>
      </c>
      <c r="H6227" s="342" t="s">
        <v>6594</v>
      </c>
      <c r="I6227" s="342" t="s">
        <v>6575</v>
      </c>
      <c r="J6227" s="342" t="s">
        <v>6755</v>
      </c>
      <c r="K6227" s="581" t="s">
        <v>7327</v>
      </c>
      <c r="L6227" s="344" t="s">
        <v>4090</v>
      </c>
      <c r="N6227" s="344" t="s">
        <v>4090</v>
      </c>
      <c r="O6227" s="341">
        <v>0</v>
      </c>
    </row>
    <row r="6228" spans="1:15" x14ac:dyDescent="0.2">
      <c r="A6228" s="341" t="s">
        <v>9257</v>
      </c>
      <c r="B6228" s="341" t="s">
        <v>9283</v>
      </c>
      <c r="C6228" s="342" t="s">
        <v>6898</v>
      </c>
      <c r="D6228" s="342" t="s">
        <v>6899</v>
      </c>
      <c r="E6228" s="342" t="s">
        <v>9255</v>
      </c>
      <c r="F6228" s="342" t="s">
        <v>6568</v>
      </c>
      <c r="G6228" s="343">
        <v>0.84</v>
      </c>
      <c r="H6228" s="342" t="s">
        <v>6594</v>
      </c>
      <c r="I6228" s="342" t="s">
        <v>6575</v>
      </c>
      <c r="J6228" s="342" t="s">
        <v>6755</v>
      </c>
      <c r="K6228" s="581" t="s">
        <v>8916</v>
      </c>
      <c r="L6228" s="344" t="s">
        <v>4090</v>
      </c>
      <c r="N6228" s="344" t="s">
        <v>4090</v>
      </c>
      <c r="O6228" s="341">
        <v>0</v>
      </c>
    </row>
    <row r="6229" spans="1:15" x14ac:dyDescent="0.2">
      <c r="A6229" s="341" t="s">
        <v>9257</v>
      </c>
      <c r="B6229" s="341" t="s">
        <v>9283</v>
      </c>
      <c r="C6229" s="342" t="s">
        <v>6898</v>
      </c>
      <c r="D6229" s="342" t="s">
        <v>6899</v>
      </c>
      <c r="E6229" s="342" t="s">
        <v>9319</v>
      </c>
      <c r="F6229" s="342" t="s">
        <v>6568</v>
      </c>
      <c r="G6229" s="343">
        <v>7</v>
      </c>
      <c r="H6229" s="342" t="s">
        <v>6594</v>
      </c>
      <c r="I6229" s="342" t="s">
        <v>6575</v>
      </c>
      <c r="J6229" s="342" t="s">
        <v>6755</v>
      </c>
      <c r="K6229" s="581" t="s">
        <v>8446</v>
      </c>
      <c r="L6229" s="344" t="s">
        <v>4090</v>
      </c>
      <c r="N6229" s="344" t="s">
        <v>4090</v>
      </c>
      <c r="O6229" s="341">
        <v>0</v>
      </c>
    </row>
    <row r="6230" spans="1:15" x14ac:dyDescent="0.2">
      <c r="A6230" s="341" t="s">
        <v>9257</v>
      </c>
      <c r="B6230" s="341" t="s">
        <v>9283</v>
      </c>
      <c r="C6230" s="342" t="s">
        <v>6898</v>
      </c>
      <c r="D6230" s="342" t="s">
        <v>6899</v>
      </c>
      <c r="E6230" s="342" t="s">
        <v>9319</v>
      </c>
      <c r="F6230" s="342" t="s">
        <v>6568</v>
      </c>
      <c r="G6230" s="343">
        <v>29.68</v>
      </c>
      <c r="H6230" s="342" t="s">
        <v>6594</v>
      </c>
      <c r="I6230" s="342" t="s">
        <v>6575</v>
      </c>
      <c r="J6230" s="342" t="s">
        <v>6755</v>
      </c>
      <c r="K6230" s="581" t="s">
        <v>7408</v>
      </c>
      <c r="L6230" s="344" t="s">
        <v>4090</v>
      </c>
      <c r="N6230" s="344" t="s">
        <v>4090</v>
      </c>
      <c r="O6230" s="341">
        <v>0</v>
      </c>
    </row>
    <row r="6231" spans="1:15" x14ac:dyDescent="0.2">
      <c r="A6231" s="341" t="s">
        <v>9257</v>
      </c>
      <c r="B6231" s="341" t="s">
        <v>9283</v>
      </c>
      <c r="C6231" s="342" t="s">
        <v>6898</v>
      </c>
      <c r="D6231" s="342" t="s">
        <v>6899</v>
      </c>
      <c r="E6231" s="342" t="s">
        <v>9326</v>
      </c>
      <c r="F6231" s="342" t="s">
        <v>6568</v>
      </c>
      <c r="G6231" s="343">
        <v>4.5</v>
      </c>
      <c r="H6231" s="342" t="s">
        <v>6594</v>
      </c>
      <c r="I6231" s="342" t="s">
        <v>6575</v>
      </c>
      <c r="J6231" s="342" t="s">
        <v>6755</v>
      </c>
      <c r="K6231" s="581" t="s">
        <v>7817</v>
      </c>
      <c r="L6231" s="344" t="s">
        <v>4090</v>
      </c>
      <c r="N6231" s="344" t="s">
        <v>4090</v>
      </c>
      <c r="O6231" s="341">
        <v>0</v>
      </c>
    </row>
    <row r="6232" spans="1:15" x14ac:dyDescent="0.2">
      <c r="A6232" s="341" t="s">
        <v>9257</v>
      </c>
      <c r="B6232" s="341" t="s">
        <v>9283</v>
      </c>
      <c r="C6232" s="342" t="s">
        <v>6898</v>
      </c>
      <c r="D6232" s="342" t="s">
        <v>6899</v>
      </c>
      <c r="E6232" s="342" t="s">
        <v>9321</v>
      </c>
      <c r="F6232" s="342" t="s">
        <v>6568</v>
      </c>
      <c r="G6232" s="343">
        <v>16.2</v>
      </c>
      <c r="H6232" s="342" t="s">
        <v>6594</v>
      </c>
      <c r="I6232" s="342" t="s">
        <v>6575</v>
      </c>
      <c r="J6232" s="342" t="s">
        <v>6755</v>
      </c>
      <c r="K6232" s="581" t="s">
        <v>6863</v>
      </c>
      <c r="L6232" s="344" t="s">
        <v>4090</v>
      </c>
      <c r="N6232" s="344" t="s">
        <v>4090</v>
      </c>
      <c r="O6232" s="341">
        <v>0</v>
      </c>
    </row>
    <row r="6233" spans="1:15" x14ac:dyDescent="0.2">
      <c r="A6233" s="341" t="s">
        <v>9257</v>
      </c>
      <c r="B6233" s="341" t="s">
        <v>9283</v>
      </c>
      <c r="C6233" s="342" t="s">
        <v>6898</v>
      </c>
      <c r="D6233" s="342" t="s">
        <v>6899</v>
      </c>
      <c r="E6233" s="342" t="s">
        <v>9323</v>
      </c>
      <c r="F6233" s="342" t="s">
        <v>6568</v>
      </c>
      <c r="G6233" s="343">
        <v>15.84</v>
      </c>
      <c r="H6233" s="342" t="s">
        <v>6594</v>
      </c>
      <c r="I6233" s="342" t="s">
        <v>6575</v>
      </c>
      <c r="J6233" s="342" t="s">
        <v>6755</v>
      </c>
      <c r="K6233" s="581" t="s">
        <v>6786</v>
      </c>
      <c r="L6233" s="344" t="s">
        <v>4090</v>
      </c>
      <c r="N6233" s="344" t="s">
        <v>4090</v>
      </c>
      <c r="O6233" s="341">
        <v>0</v>
      </c>
    </row>
    <row r="6234" spans="1:15" x14ac:dyDescent="0.2">
      <c r="A6234" s="341" t="s">
        <v>9257</v>
      </c>
      <c r="B6234" s="341" t="s">
        <v>9283</v>
      </c>
      <c r="C6234" s="342" t="s">
        <v>6898</v>
      </c>
      <c r="D6234" s="342" t="s">
        <v>6899</v>
      </c>
      <c r="E6234" s="342" t="s">
        <v>9321</v>
      </c>
      <c r="F6234" s="342" t="s">
        <v>6568</v>
      </c>
      <c r="G6234" s="343">
        <v>14.52</v>
      </c>
      <c r="H6234" s="342" t="s">
        <v>6594</v>
      </c>
      <c r="I6234" s="342" t="s">
        <v>6575</v>
      </c>
      <c r="J6234" s="342" t="s">
        <v>6755</v>
      </c>
      <c r="K6234" s="581" t="s">
        <v>6804</v>
      </c>
      <c r="L6234" s="344" t="s">
        <v>4090</v>
      </c>
      <c r="N6234" s="344" t="s">
        <v>4090</v>
      </c>
      <c r="O6234" s="341">
        <v>0</v>
      </c>
    </row>
    <row r="6235" spans="1:15" x14ac:dyDescent="0.2">
      <c r="A6235" s="341" t="s">
        <v>9257</v>
      </c>
      <c r="B6235" s="341" t="s">
        <v>9283</v>
      </c>
      <c r="C6235" s="342" t="s">
        <v>6898</v>
      </c>
      <c r="D6235" s="342" t="s">
        <v>6899</v>
      </c>
      <c r="E6235" s="342" t="s">
        <v>9319</v>
      </c>
      <c r="F6235" s="342" t="s">
        <v>6568</v>
      </c>
      <c r="G6235" s="343">
        <v>99.22</v>
      </c>
      <c r="H6235" s="342" t="s">
        <v>6594</v>
      </c>
      <c r="I6235" s="342" t="s">
        <v>6575</v>
      </c>
      <c r="J6235" s="342" t="s">
        <v>6755</v>
      </c>
      <c r="K6235" s="581" t="s">
        <v>6773</v>
      </c>
      <c r="L6235" s="344" t="s">
        <v>4090</v>
      </c>
      <c r="N6235" s="344" t="s">
        <v>4090</v>
      </c>
      <c r="O6235" s="341" t="s">
        <v>6752</v>
      </c>
    </row>
    <row r="6236" spans="1:15" x14ac:dyDescent="0.2">
      <c r="A6236" s="341" t="s">
        <v>9257</v>
      </c>
      <c r="B6236" s="341" t="s">
        <v>9283</v>
      </c>
      <c r="C6236" s="342" t="s">
        <v>8917</v>
      </c>
      <c r="D6236" s="342" t="s">
        <v>6899</v>
      </c>
      <c r="E6236" s="342" t="s">
        <v>9325</v>
      </c>
      <c r="F6236" s="342" t="s">
        <v>6568</v>
      </c>
      <c r="G6236" s="343">
        <v>21.84</v>
      </c>
      <c r="H6236" s="342" t="s">
        <v>6594</v>
      </c>
      <c r="I6236" s="342" t="s">
        <v>6575</v>
      </c>
      <c r="J6236" s="342" t="s">
        <v>6755</v>
      </c>
      <c r="K6236" s="581" t="s">
        <v>6805</v>
      </c>
      <c r="L6236" s="344" t="s">
        <v>4090</v>
      </c>
      <c r="N6236" s="344" t="s">
        <v>4090</v>
      </c>
      <c r="O6236" s="341">
        <v>0</v>
      </c>
    </row>
    <row r="6237" spans="1:15" x14ac:dyDescent="0.2">
      <c r="A6237" s="341" t="s">
        <v>9257</v>
      </c>
      <c r="B6237" s="341" t="s">
        <v>9296</v>
      </c>
      <c r="C6237" s="342" t="s">
        <v>6901</v>
      </c>
      <c r="D6237" s="342" t="s">
        <v>6902</v>
      </c>
      <c r="E6237" s="342" t="s">
        <v>9326</v>
      </c>
      <c r="F6237" s="342" t="s">
        <v>6568</v>
      </c>
      <c r="G6237" s="343">
        <v>9.5</v>
      </c>
      <c r="H6237" s="342" t="s">
        <v>6594</v>
      </c>
      <c r="I6237" s="342" t="s">
        <v>6575</v>
      </c>
      <c r="J6237" s="342" t="s">
        <v>6755</v>
      </c>
      <c r="K6237" s="581" t="s">
        <v>8918</v>
      </c>
      <c r="L6237" s="344" t="s">
        <v>4090</v>
      </c>
      <c r="N6237" s="344" t="s">
        <v>4090</v>
      </c>
      <c r="O6237" s="341" t="s">
        <v>6766</v>
      </c>
    </row>
    <row r="6238" spans="1:15" x14ac:dyDescent="0.2">
      <c r="A6238" s="341" t="s">
        <v>9257</v>
      </c>
      <c r="B6238" s="341" t="s">
        <v>9296</v>
      </c>
      <c r="C6238" s="342" t="s">
        <v>6901</v>
      </c>
      <c r="D6238" s="342" t="s">
        <v>6902</v>
      </c>
      <c r="E6238" s="342" t="s">
        <v>9319</v>
      </c>
      <c r="F6238" s="342" t="s">
        <v>6568</v>
      </c>
      <c r="G6238" s="343">
        <v>9.8000000000000007</v>
      </c>
      <c r="H6238" s="342" t="s">
        <v>6594</v>
      </c>
      <c r="I6238" s="342" t="s">
        <v>6575</v>
      </c>
      <c r="J6238" s="342" t="s">
        <v>6755</v>
      </c>
      <c r="K6238" s="581" t="s">
        <v>7966</v>
      </c>
      <c r="L6238" s="344" t="s">
        <v>4090</v>
      </c>
      <c r="N6238" s="344" t="s">
        <v>4090</v>
      </c>
      <c r="O6238" s="341" t="s">
        <v>6766</v>
      </c>
    </row>
    <row r="6239" spans="1:15" x14ac:dyDescent="0.2">
      <c r="A6239" s="341" t="s">
        <v>9257</v>
      </c>
      <c r="B6239" s="341" t="s">
        <v>9296</v>
      </c>
      <c r="C6239" s="342" t="s">
        <v>6901</v>
      </c>
      <c r="D6239" s="342" t="s">
        <v>6902</v>
      </c>
      <c r="E6239" s="342" t="s">
        <v>9322</v>
      </c>
      <c r="F6239" s="342" t="s">
        <v>6568</v>
      </c>
      <c r="G6239" s="343">
        <v>9.18</v>
      </c>
      <c r="H6239" s="342" t="s">
        <v>6594</v>
      </c>
      <c r="I6239" s="342" t="s">
        <v>6575</v>
      </c>
      <c r="J6239" s="342" t="s">
        <v>6755</v>
      </c>
      <c r="K6239" s="581" t="s">
        <v>8219</v>
      </c>
      <c r="L6239" s="344" t="s">
        <v>4090</v>
      </c>
      <c r="N6239" s="344" t="s">
        <v>4090</v>
      </c>
      <c r="O6239" s="341" t="s">
        <v>6766</v>
      </c>
    </row>
    <row r="6240" spans="1:15" x14ac:dyDescent="0.2">
      <c r="A6240" s="341" t="s">
        <v>9257</v>
      </c>
      <c r="B6240" s="341" t="s">
        <v>9296</v>
      </c>
      <c r="C6240" s="342" t="s">
        <v>6901</v>
      </c>
      <c r="D6240" s="342" t="s">
        <v>6902</v>
      </c>
      <c r="E6240" s="342" t="s">
        <v>9324</v>
      </c>
      <c r="F6240" s="342" t="s">
        <v>6568</v>
      </c>
      <c r="G6240" s="343">
        <v>3</v>
      </c>
      <c r="H6240" s="342" t="s">
        <v>6594</v>
      </c>
      <c r="I6240" s="342" t="s">
        <v>6575</v>
      </c>
      <c r="J6240" s="342" t="s">
        <v>6755</v>
      </c>
      <c r="K6240" s="581" t="s">
        <v>8919</v>
      </c>
      <c r="L6240" s="344" t="s">
        <v>4090</v>
      </c>
      <c r="N6240" s="344" t="s">
        <v>4090</v>
      </c>
      <c r="O6240" s="341" t="s">
        <v>6766</v>
      </c>
    </row>
    <row r="6241" spans="1:15" x14ac:dyDescent="0.2">
      <c r="A6241" s="341" t="s">
        <v>9257</v>
      </c>
      <c r="B6241" s="341" t="s">
        <v>9296</v>
      </c>
      <c r="C6241" s="342" t="s">
        <v>6901</v>
      </c>
      <c r="D6241" s="342" t="s">
        <v>6902</v>
      </c>
      <c r="E6241" s="342" t="s">
        <v>9320</v>
      </c>
      <c r="F6241" s="342" t="s">
        <v>6568</v>
      </c>
      <c r="G6241" s="343">
        <v>9.1</v>
      </c>
      <c r="H6241" s="342" t="s">
        <v>6594</v>
      </c>
      <c r="I6241" s="342" t="s">
        <v>6575</v>
      </c>
      <c r="J6241" s="342" t="s">
        <v>6755</v>
      </c>
      <c r="K6241" s="581" t="s">
        <v>7707</v>
      </c>
      <c r="L6241" s="344" t="s">
        <v>4090</v>
      </c>
      <c r="N6241" s="344" t="s">
        <v>4090</v>
      </c>
      <c r="O6241" s="341" t="s">
        <v>6766</v>
      </c>
    </row>
    <row r="6242" spans="1:15" x14ac:dyDescent="0.2">
      <c r="A6242" s="341" t="s">
        <v>9257</v>
      </c>
      <c r="B6242" s="341" t="s">
        <v>9296</v>
      </c>
      <c r="C6242" s="342" t="s">
        <v>6901</v>
      </c>
      <c r="D6242" s="342" t="s">
        <v>6902</v>
      </c>
      <c r="E6242" s="342" t="s">
        <v>9323</v>
      </c>
      <c r="F6242" s="342" t="s">
        <v>6568</v>
      </c>
      <c r="G6242" s="343">
        <v>3.8000000000000003</v>
      </c>
      <c r="H6242" s="342" t="s">
        <v>6594</v>
      </c>
      <c r="I6242" s="342" t="s">
        <v>6575</v>
      </c>
      <c r="J6242" s="342" t="s">
        <v>6755</v>
      </c>
      <c r="K6242" s="581" t="s">
        <v>6946</v>
      </c>
      <c r="L6242" s="344" t="s">
        <v>4090</v>
      </c>
      <c r="N6242" s="344" t="s">
        <v>4090</v>
      </c>
      <c r="O6242" s="341" t="s">
        <v>6766</v>
      </c>
    </row>
    <row r="6243" spans="1:15" x14ac:dyDescent="0.2">
      <c r="A6243" s="341" t="s">
        <v>9257</v>
      </c>
      <c r="B6243" s="341" t="s">
        <v>9296</v>
      </c>
      <c r="C6243" s="342" t="s">
        <v>6901</v>
      </c>
      <c r="D6243" s="342" t="s">
        <v>6902</v>
      </c>
      <c r="E6243" s="342" t="s">
        <v>9339</v>
      </c>
      <c r="F6243" s="342" t="s">
        <v>6568</v>
      </c>
      <c r="G6243" s="343">
        <v>6.12</v>
      </c>
      <c r="H6243" s="342" t="s">
        <v>6594</v>
      </c>
      <c r="I6243" s="342" t="s">
        <v>6575</v>
      </c>
      <c r="J6243" s="342" t="s">
        <v>6755</v>
      </c>
      <c r="K6243" s="581" t="s">
        <v>7551</v>
      </c>
      <c r="L6243" s="344" t="s">
        <v>4090</v>
      </c>
      <c r="N6243" s="344" t="s">
        <v>4090</v>
      </c>
      <c r="O6243" s="341" t="s">
        <v>6766</v>
      </c>
    </row>
    <row r="6244" spans="1:15" x14ac:dyDescent="0.2">
      <c r="A6244" s="341" t="s">
        <v>9257</v>
      </c>
      <c r="B6244" s="341" t="s">
        <v>9296</v>
      </c>
      <c r="C6244" s="342" t="s">
        <v>6901</v>
      </c>
      <c r="D6244" s="342" t="s">
        <v>6902</v>
      </c>
      <c r="E6244" s="342" t="s">
        <v>9319</v>
      </c>
      <c r="F6244" s="342" t="s">
        <v>6568</v>
      </c>
      <c r="G6244" s="343">
        <v>7.0600000000000005</v>
      </c>
      <c r="H6244" s="342" t="s">
        <v>6594</v>
      </c>
      <c r="I6244" s="342" t="s">
        <v>6575</v>
      </c>
      <c r="J6244" s="342" t="s">
        <v>6755</v>
      </c>
      <c r="K6244" s="581" t="s">
        <v>8920</v>
      </c>
      <c r="L6244" s="344" t="s">
        <v>4090</v>
      </c>
      <c r="N6244" s="344" t="s">
        <v>4090</v>
      </c>
      <c r="O6244" s="341" t="s">
        <v>6752</v>
      </c>
    </row>
    <row r="6245" spans="1:15" x14ac:dyDescent="0.2">
      <c r="A6245" s="341" t="s">
        <v>9257</v>
      </c>
      <c r="B6245" s="341" t="s">
        <v>9296</v>
      </c>
      <c r="C6245" s="342" t="s">
        <v>6901</v>
      </c>
      <c r="D6245" s="342" t="s">
        <v>6902</v>
      </c>
      <c r="E6245" s="342" t="s">
        <v>9255</v>
      </c>
      <c r="F6245" s="342" t="s">
        <v>6568</v>
      </c>
      <c r="G6245" s="343">
        <v>27</v>
      </c>
      <c r="H6245" s="342" t="s">
        <v>6594</v>
      </c>
      <c r="I6245" s="342" t="s">
        <v>6575</v>
      </c>
      <c r="J6245" s="342" t="s">
        <v>6755</v>
      </c>
      <c r="K6245" s="581" t="s">
        <v>7025</v>
      </c>
      <c r="L6245" s="344" t="s">
        <v>4090</v>
      </c>
      <c r="N6245" s="344" t="s">
        <v>4090</v>
      </c>
      <c r="O6245" s="341" t="s">
        <v>6752</v>
      </c>
    </row>
    <row r="6246" spans="1:15" x14ac:dyDescent="0.2">
      <c r="A6246" s="341" t="s">
        <v>9257</v>
      </c>
      <c r="B6246" s="341" t="s">
        <v>9296</v>
      </c>
      <c r="C6246" s="342" t="s">
        <v>6901</v>
      </c>
      <c r="D6246" s="342" t="s">
        <v>6902</v>
      </c>
      <c r="E6246" s="342" t="s">
        <v>9321</v>
      </c>
      <c r="F6246" s="342" t="s">
        <v>6568</v>
      </c>
      <c r="G6246" s="343">
        <v>3.7800000000000002</v>
      </c>
      <c r="H6246" s="342" t="s">
        <v>6594</v>
      </c>
      <c r="I6246" s="342" t="s">
        <v>6575</v>
      </c>
      <c r="J6246" s="342" t="s">
        <v>6755</v>
      </c>
      <c r="K6246" s="581" t="s">
        <v>7163</v>
      </c>
      <c r="L6246" s="344" t="s">
        <v>4090</v>
      </c>
      <c r="N6246" s="344" t="s">
        <v>4090</v>
      </c>
      <c r="O6246" s="341">
        <v>0</v>
      </c>
    </row>
    <row r="6247" spans="1:15" x14ac:dyDescent="0.2">
      <c r="A6247" s="341" t="s">
        <v>9257</v>
      </c>
      <c r="B6247" s="341" t="s">
        <v>9296</v>
      </c>
      <c r="C6247" s="342" t="s">
        <v>6901</v>
      </c>
      <c r="D6247" s="342" t="s">
        <v>6902</v>
      </c>
      <c r="E6247" s="342" t="s">
        <v>9320</v>
      </c>
      <c r="F6247" s="342" t="s">
        <v>6568</v>
      </c>
      <c r="G6247" s="343">
        <v>15.34</v>
      </c>
      <c r="H6247" s="342" t="s">
        <v>6594</v>
      </c>
      <c r="I6247" s="342" t="s">
        <v>6575</v>
      </c>
      <c r="J6247" s="342" t="s">
        <v>6755</v>
      </c>
      <c r="K6247" s="581" t="s">
        <v>8921</v>
      </c>
      <c r="L6247" s="344" t="s">
        <v>4090</v>
      </c>
      <c r="N6247" s="344" t="s">
        <v>4090</v>
      </c>
      <c r="O6247" s="341" t="s">
        <v>6766</v>
      </c>
    </row>
    <row r="6248" spans="1:15" x14ac:dyDescent="0.2">
      <c r="A6248" s="341" t="s">
        <v>9257</v>
      </c>
      <c r="B6248" s="341" t="s">
        <v>9296</v>
      </c>
      <c r="C6248" s="342" t="s">
        <v>6901</v>
      </c>
      <c r="D6248" s="342" t="s">
        <v>6902</v>
      </c>
      <c r="E6248" s="342" t="s">
        <v>9326</v>
      </c>
      <c r="F6248" s="342" t="s">
        <v>6568</v>
      </c>
      <c r="G6248" s="343">
        <v>9.0299999999999994</v>
      </c>
      <c r="H6248" s="342" t="s">
        <v>6594</v>
      </c>
      <c r="I6248" s="342" t="s">
        <v>6575</v>
      </c>
      <c r="J6248" s="342" t="s">
        <v>6755</v>
      </c>
      <c r="K6248" s="581" t="s">
        <v>7121</v>
      </c>
      <c r="L6248" s="344" t="s">
        <v>4090</v>
      </c>
      <c r="N6248" s="344" t="s">
        <v>4090</v>
      </c>
      <c r="O6248" s="341">
        <v>0</v>
      </c>
    </row>
    <row r="6249" spans="1:15" x14ac:dyDescent="0.2">
      <c r="A6249" s="341" t="s">
        <v>9257</v>
      </c>
      <c r="B6249" s="341" t="s">
        <v>9296</v>
      </c>
      <c r="C6249" s="342" t="s">
        <v>6901</v>
      </c>
      <c r="D6249" s="342" t="s">
        <v>6902</v>
      </c>
      <c r="E6249" s="342" t="s">
        <v>9255</v>
      </c>
      <c r="F6249" s="342" t="s">
        <v>6568</v>
      </c>
      <c r="G6249" s="343">
        <v>29.82</v>
      </c>
      <c r="H6249" s="342" t="s">
        <v>6594</v>
      </c>
      <c r="I6249" s="342" t="s">
        <v>6575</v>
      </c>
      <c r="J6249" s="342" t="s">
        <v>6755</v>
      </c>
      <c r="K6249" s="581" t="s">
        <v>7508</v>
      </c>
      <c r="L6249" s="344" t="s">
        <v>4090</v>
      </c>
      <c r="N6249" s="344" t="s">
        <v>4090</v>
      </c>
      <c r="O6249" s="341">
        <v>0</v>
      </c>
    </row>
    <row r="6250" spans="1:15" x14ac:dyDescent="0.2">
      <c r="A6250" s="341" t="s">
        <v>9257</v>
      </c>
      <c r="B6250" s="341" t="s">
        <v>9296</v>
      </c>
      <c r="C6250" s="342" t="s">
        <v>6901</v>
      </c>
      <c r="D6250" s="342" t="s">
        <v>6902</v>
      </c>
      <c r="E6250" s="342" t="s">
        <v>9323</v>
      </c>
      <c r="F6250" s="342" t="s">
        <v>6568</v>
      </c>
      <c r="G6250" s="343">
        <v>5.55</v>
      </c>
      <c r="H6250" s="342" t="s">
        <v>6594</v>
      </c>
      <c r="I6250" s="342" t="s">
        <v>6575</v>
      </c>
      <c r="J6250" s="342" t="s">
        <v>6755</v>
      </c>
      <c r="K6250" s="581" t="s">
        <v>6675</v>
      </c>
      <c r="L6250" s="344" t="s">
        <v>4090</v>
      </c>
      <c r="N6250" s="344" t="s">
        <v>4090</v>
      </c>
      <c r="O6250" s="341">
        <v>0</v>
      </c>
    </row>
    <row r="6251" spans="1:15" x14ac:dyDescent="0.2">
      <c r="A6251" s="341" t="s">
        <v>9257</v>
      </c>
      <c r="B6251" s="341" t="s">
        <v>9296</v>
      </c>
      <c r="C6251" s="342" t="s">
        <v>6901</v>
      </c>
      <c r="D6251" s="342" t="s">
        <v>6902</v>
      </c>
      <c r="E6251" s="342" t="s">
        <v>9255</v>
      </c>
      <c r="F6251" s="342" t="s">
        <v>6568</v>
      </c>
      <c r="G6251" s="343">
        <v>8.67</v>
      </c>
      <c r="H6251" s="342" t="s">
        <v>6594</v>
      </c>
      <c r="I6251" s="342" t="s">
        <v>6575</v>
      </c>
      <c r="J6251" s="342" t="s">
        <v>6755</v>
      </c>
      <c r="K6251" s="581" t="s">
        <v>7888</v>
      </c>
      <c r="L6251" s="344" t="s">
        <v>4090</v>
      </c>
      <c r="N6251" s="344" t="s">
        <v>4090</v>
      </c>
      <c r="O6251" s="341">
        <v>0</v>
      </c>
    </row>
    <row r="6252" spans="1:15" x14ac:dyDescent="0.2">
      <c r="A6252" s="341" t="s">
        <v>9257</v>
      </c>
      <c r="B6252" s="341" t="s">
        <v>9296</v>
      </c>
      <c r="C6252" s="342" t="s">
        <v>6901</v>
      </c>
      <c r="D6252" s="342" t="s">
        <v>6902</v>
      </c>
      <c r="E6252" s="342" t="s">
        <v>9255</v>
      </c>
      <c r="F6252" s="342" t="s">
        <v>6568</v>
      </c>
      <c r="G6252" s="343">
        <v>8.25</v>
      </c>
      <c r="H6252" s="342" t="s">
        <v>6594</v>
      </c>
      <c r="I6252" s="342" t="s">
        <v>6575</v>
      </c>
      <c r="J6252" s="342" t="s">
        <v>6755</v>
      </c>
      <c r="K6252" s="581" t="s">
        <v>8922</v>
      </c>
      <c r="L6252" s="344" t="s">
        <v>4090</v>
      </c>
      <c r="N6252" s="344" t="s">
        <v>4090</v>
      </c>
      <c r="O6252" s="341" t="s">
        <v>6766</v>
      </c>
    </row>
    <row r="6253" spans="1:15" x14ac:dyDescent="0.2">
      <c r="A6253" s="341" t="s">
        <v>9257</v>
      </c>
      <c r="B6253" s="341" t="s">
        <v>9296</v>
      </c>
      <c r="C6253" s="342" t="s">
        <v>6901</v>
      </c>
      <c r="D6253" s="342" t="s">
        <v>6902</v>
      </c>
      <c r="E6253" s="342" t="s">
        <v>9321</v>
      </c>
      <c r="F6253" s="342" t="s">
        <v>6568</v>
      </c>
      <c r="G6253" s="343">
        <v>11.4</v>
      </c>
      <c r="H6253" s="342" t="s">
        <v>6594</v>
      </c>
      <c r="I6253" s="342" t="s">
        <v>6575</v>
      </c>
      <c r="J6253" s="342" t="s">
        <v>6755</v>
      </c>
      <c r="K6253" s="581" t="s">
        <v>6826</v>
      </c>
      <c r="L6253" s="344" t="s">
        <v>4090</v>
      </c>
      <c r="N6253" s="344" t="s">
        <v>4090</v>
      </c>
      <c r="O6253" s="341">
        <v>0</v>
      </c>
    </row>
    <row r="6254" spans="1:15" x14ac:dyDescent="0.2">
      <c r="A6254" s="341" t="s">
        <v>9257</v>
      </c>
      <c r="B6254" s="341" t="s">
        <v>9296</v>
      </c>
      <c r="C6254" s="342" t="s">
        <v>6901</v>
      </c>
      <c r="D6254" s="342" t="s">
        <v>6902</v>
      </c>
      <c r="E6254" s="342" t="s">
        <v>9321</v>
      </c>
      <c r="F6254" s="342" t="s">
        <v>6568</v>
      </c>
      <c r="G6254" s="343">
        <v>7.74</v>
      </c>
      <c r="H6254" s="342" t="s">
        <v>6594</v>
      </c>
      <c r="I6254" s="342" t="s">
        <v>6575</v>
      </c>
      <c r="J6254" s="342" t="s">
        <v>6755</v>
      </c>
      <c r="K6254" s="581" t="s">
        <v>7114</v>
      </c>
      <c r="L6254" s="344" t="s">
        <v>4090</v>
      </c>
      <c r="N6254" s="344" t="s">
        <v>4090</v>
      </c>
      <c r="O6254" s="341">
        <v>0</v>
      </c>
    </row>
    <row r="6255" spans="1:15" x14ac:dyDescent="0.2">
      <c r="A6255" s="341" t="s">
        <v>9257</v>
      </c>
      <c r="B6255" s="341" t="s">
        <v>9296</v>
      </c>
      <c r="C6255" s="342" t="s">
        <v>6901</v>
      </c>
      <c r="D6255" s="342" t="s">
        <v>6902</v>
      </c>
      <c r="E6255" s="342" t="s">
        <v>9326</v>
      </c>
      <c r="F6255" s="342" t="s">
        <v>6568</v>
      </c>
      <c r="G6255" s="343">
        <v>10.120000000000001</v>
      </c>
      <c r="H6255" s="342" t="s">
        <v>6594</v>
      </c>
      <c r="I6255" s="342" t="s">
        <v>6575</v>
      </c>
      <c r="J6255" s="342" t="s">
        <v>6755</v>
      </c>
      <c r="K6255" s="581" t="s">
        <v>8329</v>
      </c>
      <c r="L6255" s="344" t="s">
        <v>4090</v>
      </c>
      <c r="N6255" s="344" t="s">
        <v>4090</v>
      </c>
      <c r="O6255" s="341">
        <v>0</v>
      </c>
    </row>
    <row r="6256" spans="1:15" x14ac:dyDescent="0.2">
      <c r="A6256" s="341" t="s">
        <v>9257</v>
      </c>
      <c r="B6256" s="341" t="s">
        <v>9296</v>
      </c>
      <c r="C6256" s="342" t="s">
        <v>6901</v>
      </c>
      <c r="D6256" s="342" t="s">
        <v>6902</v>
      </c>
      <c r="E6256" s="342" t="s">
        <v>9323</v>
      </c>
      <c r="F6256" s="342" t="s">
        <v>6568</v>
      </c>
      <c r="G6256" s="343">
        <v>10</v>
      </c>
      <c r="H6256" s="342" t="s">
        <v>6594</v>
      </c>
      <c r="I6256" s="342" t="s">
        <v>6575</v>
      </c>
      <c r="J6256" s="342" t="s">
        <v>6755</v>
      </c>
      <c r="K6256" s="581" t="s">
        <v>7495</v>
      </c>
      <c r="L6256" s="344" t="s">
        <v>4090</v>
      </c>
      <c r="N6256" s="344" t="s">
        <v>4090</v>
      </c>
      <c r="O6256" s="341" t="s">
        <v>6752</v>
      </c>
    </row>
    <row r="6257" spans="1:15" x14ac:dyDescent="0.2">
      <c r="A6257" s="341" t="s">
        <v>9257</v>
      </c>
      <c r="B6257" s="341" t="s">
        <v>9296</v>
      </c>
      <c r="C6257" s="342" t="s">
        <v>6901</v>
      </c>
      <c r="D6257" s="342" t="s">
        <v>6902</v>
      </c>
      <c r="E6257" s="342" t="s">
        <v>9255</v>
      </c>
      <c r="F6257" s="342" t="s">
        <v>6568</v>
      </c>
      <c r="G6257" s="343">
        <v>9.9450000000000003</v>
      </c>
      <c r="H6257" s="342" t="s">
        <v>6594</v>
      </c>
      <c r="I6257" s="342" t="s">
        <v>6575</v>
      </c>
      <c r="J6257" s="342" t="s">
        <v>6755</v>
      </c>
      <c r="K6257" s="581" t="s">
        <v>8403</v>
      </c>
      <c r="L6257" s="344" t="s">
        <v>4090</v>
      </c>
      <c r="N6257" s="344" t="s">
        <v>4090</v>
      </c>
      <c r="O6257" s="341" t="s">
        <v>6766</v>
      </c>
    </row>
    <row r="6258" spans="1:15" x14ac:dyDescent="0.2">
      <c r="A6258" s="341" t="s">
        <v>9257</v>
      </c>
      <c r="B6258" s="341" t="s">
        <v>9296</v>
      </c>
      <c r="C6258" s="342" t="s">
        <v>6901</v>
      </c>
      <c r="D6258" s="342" t="s">
        <v>6902</v>
      </c>
      <c r="E6258" s="342" t="s">
        <v>9255</v>
      </c>
      <c r="F6258" s="342" t="s">
        <v>6568</v>
      </c>
      <c r="G6258" s="343">
        <v>10.78</v>
      </c>
      <c r="H6258" s="342" t="s">
        <v>6594</v>
      </c>
      <c r="I6258" s="342" t="s">
        <v>6575</v>
      </c>
      <c r="J6258" s="342" t="s">
        <v>6755</v>
      </c>
      <c r="K6258" s="581" t="s">
        <v>8923</v>
      </c>
      <c r="L6258" s="344" t="s">
        <v>4090</v>
      </c>
      <c r="N6258" s="344" t="s">
        <v>4090</v>
      </c>
      <c r="O6258" s="341" t="s">
        <v>6752</v>
      </c>
    </row>
    <row r="6259" spans="1:15" x14ac:dyDescent="0.2">
      <c r="A6259" s="341" t="s">
        <v>9257</v>
      </c>
      <c r="B6259" s="341" t="s">
        <v>9296</v>
      </c>
      <c r="C6259" s="342" t="s">
        <v>6901</v>
      </c>
      <c r="D6259" s="342" t="s">
        <v>6902</v>
      </c>
      <c r="E6259" s="342" t="s">
        <v>9323</v>
      </c>
      <c r="F6259" s="342" t="s">
        <v>6568</v>
      </c>
      <c r="G6259" s="343">
        <v>4.8</v>
      </c>
      <c r="H6259" s="342" t="s">
        <v>6594</v>
      </c>
      <c r="I6259" s="342" t="s">
        <v>6575</v>
      </c>
      <c r="J6259" s="342" t="s">
        <v>6755</v>
      </c>
      <c r="K6259" s="581" t="s">
        <v>8545</v>
      </c>
      <c r="L6259" s="344" t="s">
        <v>4090</v>
      </c>
      <c r="N6259" s="344" t="s">
        <v>4090</v>
      </c>
      <c r="O6259" s="341" t="s">
        <v>6752</v>
      </c>
    </row>
    <row r="6260" spans="1:15" x14ac:dyDescent="0.2">
      <c r="A6260" s="341" t="s">
        <v>9257</v>
      </c>
      <c r="B6260" s="341" t="s">
        <v>9296</v>
      </c>
      <c r="C6260" s="342" t="s">
        <v>6901</v>
      </c>
      <c r="D6260" s="342" t="s">
        <v>6902</v>
      </c>
      <c r="E6260" s="342" t="s">
        <v>9328</v>
      </c>
      <c r="F6260" s="342" t="s">
        <v>6568</v>
      </c>
      <c r="G6260" s="343">
        <v>15.040000000000001</v>
      </c>
      <c r="H6260" s="342" t="s">
        <v>6594</v>
      </c>
      <c r="I6260" s="342" t="s">
        <v>6575</v>
      </c>
      <c r="J6260" s="342" t="s">
        <v>6755</v>
      </c>
      <c r="K6260" s="581" t="s">
        <v>8924</v>
      </c>
      <c r="L6260" s="344" t="s">
        <v>4090</v>
      </c>
      <c r="N6260" s="344" t="s">
        <v>4090</v>
      </c>
      <c r="O6260" s="341">
        <v>0</v>
      </c>
    </row>
    <row r="6261" spans="1:15" x14ac:dyDescent="0.2">
      <c r="A6261" s="341" t="s">
        <v>9257</v>
      </c>
      <c r="B6261" s="341" t="s">
        <v>9296</v>
      </c>
      <c r="C6261" s="342" t="s">
        <v>6901</v>
      </c>
      <c r="D6261" s="342" t="s">
        <v>6902</v>
      </c>
      <c r="E6261" s="342" t="s">
        <v>9340</v>
      </c>
      <c r="F6261" s="342" t="s">
        <v>6568</v>
      </c>
      <c r="G6261" s="343">
        <v>7.4</v>
      </c>
      <c r="H6261" s="342" t="s">
        <v>6594</v>
      </c>
      <c r="I6261" s="342" t="s">
        <v>6575</v>
      </c>
      <c r="J6261" s="342" t="s">
        <v>6755</v>
      </c>
      <c r="K6261" s="581" t="s">
        <v>7177</v>
      </c>
      <c r="L6261" s="344" t="s">
        <v>4090</v>
      </c>
      <c r="N6261" s="344" t="s">
        <v>4090</v>
      </c>
      <c r="O6261" s="341">
        <v>0</v>
      </c>
    </row>
    <row r="6262" spans="1:15" x14ac:dyDescent="0.2">
      <c r="A6262" s="341" t="s">
        <v>9257</v>
      </c>
      <c r="B6262" s="341" t="s">
        <v>9296</v>
      </c>
      <c r="C6262" s="342" t="s">
        <v>6901</v>
      </c>
      <c r="D6262" s="342" t="s">
        <v>6902</v>
      </c>
      <c r="E6262" s="342" t="s">
        <v>9344</v>
      </c>
      <c r="F6262" s="342" t="s">
        <v>6568</v>
      </c>
      <c r="G6262" s="343">
        <v>16.185000000000002</v>
      </c>
      <c r="H6262" s="342" t="s">
        <v>6594</v>
      </c>
      <c r="I6262" s="342" t="s">
        <v>6575</v>
      </c>
      <c r="J6262" s="342" t="s">
        <v>6755</v>
      </c>
      <c r="K6262" s="581" t="s">
        <v>6938</v>
      </c>
      <c r="L6262" s="344" t="s">
        <v>4090</v>
      </c>
      <c r="N6262" s="344" t="s">
        <v>4090</v>
      </c>
      <c r="O6262" s="341" t="s">
        <v>6752</v>
      </c>
    </row>
    <row r="6263" spans="1:15" x14ac:dyDescent="0.2">
      <c r="A6263" s="341" t="s">
        <v>9257</v>
      </c>
      <c r="B6263" s="341" t="s">
        <v>9296</v>
      </c>
      <c r="C6263" s="342" t="s">
        <v>6901</v>
      </c>
      <c r="D6263" s="342" t="s">
        <v>6902</v>
      </c>
      <c r="E6263" s="342" t="s">
        <v>9326</v>
      </c>
      <c r="F6263" s="342" t="s">
        <v>6568</v>
      </c>
      <c r="G6263" s="343">
        <v>55.335000000000001</v>
      </c>
      <c r="H6263" s="342" t="s">
        <v>6594</v>
      </c>
      <c r="I6263" s="342" t="s">
        <v>6575</v>
      </c>
      <c r="J6263" s="342" t="s">
        <v>6755</v>
      </c>
      <c r="K6263" s="581" t="s">
        <v>6832</v>
      </c>
      <c r="L6263" s="344" t="s">
        <v>4090</v>
      </c>
      <c r="N6263" s="344" t="s">
        <v>4090</v>
      </c>
      <c r="O6263" s="341" t="s">
        <v>6752</v>
      </c>
    </row>
    <row r="6264" spans="1:15" x14ac:dyDescent="0.2">
      <c r="A6264" s="341" t="s">
        <v>9257</v>
      </c>
      <c r="B6264" s="341" t="s">
        <v>9296</v>
      </c>
      <c r="C6264" s="342" t="s">
        <v>6901</v>
      </c>
      <c r="D6264" s="342" t="s">
        <v>6902</v>
      </c>
      <c r="E6264" s="342" t="s">
        <v>9320</v>
      </c>
      <c r="F6264" s="342" t="s">
        <v>6568</v>
      </c>
      <c r="G6264" s="343">
        <v>16.45</v>
      </c>
      <c r="H6264" s="342" t="s">
        <v>6594</v>
      </c>
      <c r="I6264" s="342" t="s">
        <v>6575</v>
      </c>
      <c r="J6264" s="342" t="s">
        <v>6755</v>
      </c>
      <c r="K6264" s="581" t="s">
        <v>6813</v>
      </c>
      <c r="L6264" s="344" t="s">
        <v>4090</v>
      </c>
      <c r="N6264" s="344" t="s">
        <v>4090</v>
      </c>
      <c r="O6264" s="341" t="s">
        <v>6766</v>
      </c>
    </row>
    <row r="6265" spans="1:15" x14ac:dyDescent="0.2">
      <c r="A6265" s="341" t="s">
        <v>9257</v>
      </c>
      <c r="B6265" s="341" t="s">
        <v>9296</v>
      </c>
      <c r="C6265" s="342" t="s">
        <v>6901</v>
      </c>
      <c r="D6265" s="342" t="s">
        <v>6902</v>
      </c>
      <c r="E6265" s="342" t="s">
        <v>9320</v>
      </c>
      <c r="F6265" s="342" t="s">
        <v>6568</v>
      </c>
      <c r="G6265" s="343">
        <v>4.68</v>
      </c>
      <c r="H6265" s="342" t="s">
        <v>6594</v>
      </c>
      <c r="I6265" s="342" t="s">
        <v>6575</v>
      </c>
      <c r="J6265" s="342" t="s">
        <v>6755</v>
      </c>
      <c r="K6265" s="581" t="s">
        <v>8868</v>
      </c>
      <c r="L6265" s="344" t="s">
        <v>4090</v>
      </c>
      <c r="N6265" s="344" t="s">
        <v>4090</v>
      </c>
      <c r="O6265" s="341">
        <v>0</v>
      </c>
    </row>
    <row r="6266" spans="1:15" x14ac:dyDescent="0.2">
      <c r="A6266" s="341" t="s">
        <v>9257</v>
      </c>
      <c r="B6266" s="341" t="s">
        <v>9296</v>
      </c>
      <c r="C6266" s="342" t="s">
        <v>6901</v>
      </c>
      <c r="D6266" s="342" t="s">
        <v>6902</v>
      </c>
      <c r="E6266" s="342" t="s">
        <v>9326</v>
      </c>
      <c r="F6266" s="342" t="s">
        <v>6568</v>
      </c>
      <c r="G6266" s="343">
        <v>9.5</v>
      </c>
      <c r="H6266" s="342" t="s">
        <v>6594</v>
      </c>
      <c r="I6266" s="342" t="s">
        <v>6575</v>
      </c>
      <c r="J6266" s="342" t="s">
        <v>6755</v>
      </c>
      <c r="K6266" s="581" t="s">
        <v>7257</v>
      </c>
      <c r="L6266" s="344" t="s">
        <v>4090</v>
      </c>
      <c r="N6266" s="344" t="s">
        <v>4090</v>
      </c>
      <c r="O6266" s="341">
        <v>0</v>
      </c>
    </row>
    <row r="6267" spans="1:15" x14ac:dyDescent="0.2">
      <c r="A6267" s="341" t="s">
        <v>9257</v>
      </c>
      <c r="B6267" s="341" t="s">
        <v>9296</v>
      </c>
      <c r="C6267" s="342" t="s">
        <v>6901</v>
      </c>
      <c r="D6267" s="342" t="s">
        <v>6902</v>
      </c>
      <c r="E6267" s="342" t="s">
        <v>9321</v>
      </c>
      <c r="F6267" s="342" t="s">
        <v>6568</v>
      </c>
      <c r="G6267" s="343">
        <v>4.41</v>
      </c>
      <c r="H6267" s="342" t="s">
        <v>6594</v>
      </c>
      <c r="I6267" s="342" t="s">
        <v>6575</v>
      </c>
      <c r="J6267" s="342" t="s">
        <v>6755</v>
      </c>
      <c r="K6267" s="581" t="s">
        <v>8047</v>
      </c>
      <c r="L6267" s="344" t="s">
        <v>4090</v>
      </c>
      <c r="N6267" s="344" t="s">
        <v>4090</v>
      </c>
      <c r="O6267" s="341">
        <v>0</v>
      </c>
    </row>
    <row r="6268" spans="1:15" x14ac:dyDescent="0.2">
      <c r="A6268" s="341" t="s">
        <v>9257</v>
      </c>
      <c r="B6268" s="341" t="s">
        <v>9296</v>
      </c>
      <c r="C6268" s="342" t="s">
        <v>6901</v>
      </c>
      <c r="D6268" s="342" t="s">
        <v>6902</v>
      </c>
      <c r="E6268" s="342" t="s">
        <v>9325</v>
      </c>
      <c r="F6268" s="342" t="s">
        <v>6568</v>
      </c>
      <c r="G6268" s="343">
        <v>16.7</v>
      </c>
      <c r="H6268" s="342" t="s">
        <v>6594</v>
      </c>
      <c r="I6268" s="342" t="s">
        <v>6575</v>
      </c>
      <c r="J6268" s="342" t="s">
        <v>6755</v>
      </c>
      <c r="K6268" s="581" t="s">
        <v>8870</v>
      </c>
      <c r="L6268" s="344" t="s">
        <v>4090</v>
      </c>
      <c r="N6268" s="344" t="s">
        <v>4090</v>
      </c>
      <c r="O6268" s="341">
        <v>0</v>
      </c>
    </row>
    <row r="6269" spans="1:15" x14ac:dyDescent="0.2">
      <c r="A6269" s="341" t="s">
        <v>9257</v>
      </c>
      <c r="B6269" s="341" t="s">
        <v>9296</v>
      </c>
      <c r="C6269" s="342" t="s">
        <v>6901</v>
      </c>
      <c r="D6269" s="342" t="s">
        <v>6902</v>
      </c>
      <c r="E6269" s="342" t="s">
        <v>9338</v>
      </c>
      <c r="F6269" s="342" t="s">
        <v>6568</v>
      </c>
      <c r="G6269" s="343">
        <v>5.4</v>
      </c>
      <c r="H6269" s="342" t="s">
        <v>6594</v>
      </c>
      <c r="I6269" s="342" t="s">
        <v>6575</v>
      </c>
      <c r="J6269" s="342" t="s">
        <v>6755</v>
      </c>
      <c r="K6269" s="581" t="s">
        <v>7925</v>
      </c>
      <c r="L6269" s="344" t="s">
        <v>4090</v>
      </c>
      <c r="N6269" s="344" t="s">
        <v>4090</v>
      </c>
      <c r="O6269" s="341">
        <v>0</v>
      </c>
    </row>
    <row r="6270" spans="1:15" x14ac:dyDescent="0.2">
      <c r="A6270" s="341" t="s">
        <v>9257</v>
      </c>
      <c r="B6270" s="341" t="s">
        <v>9296</v>
      </c>
      <c r="C6270" s="342" t="s">
        <v>6901</v>
      </c>
      <c r="D6270" s="342" t="s">
        <v>6902</v>
      </c>
      <c r="E6270" s="342" t="s">
        <v>9321</v>
      </c>
      <c r="F6270" s="342" t="s">
        <v>6568</v>
      </c>
      <c r="G6270" s="343">
        <v>58.800000000000004</v>
      </c>
      <c r="H6270" s="342" t="s">
        <v>6594</v>
      </c>
      <c r="I6270" s="342" t="s">
        <v>6575</v>
      </c>
      <c r="J6270" s="342" t="s">
        <v>6755</v>
      </c>
      <c r="K6270" s="581" t="s">
        <v>7788</v>
      </c>
      <c r="L6270" s="344" t="s">
        <v>4090</v>
      </c>
      <c r="N6270" s="344" t="s">
        <v>4090</v>
      </c>
      <c r="O6270" s="341">
        <v>0</v>
      </c>
    </row>
    <row r="6271" spans="1:15" x14ac:dyDescent="0.2">
      <c r="A6271" s="341" t="s">
        <v>9257</v>
      </c>
      <c r="B6271" s="341" t="s">
        <v>9296</v>
      </c>
      <c r="C6271" s="342" t="s">
        <v>6901</v>
      </c>
      <c r="D6271" s="342" t="s">
        <v>6902</v>
      </c>
      <c r="E6271" s="342" t="s">
        <v>9325</v>
      </c>
      <c r="F6271" s="342" t="s">
        <v>6568</v>
      </c>
      <c r="G6271" s="343">
        <v>30.16</v>
      </c>
      <c r="H6271" s="342" t="s">
        <v>6594</v>
      </c>
      <c r="I6271" s="342" t="s">
        <v>6575</v>
      </c>
      <c r="J6271" s="342" t="s">
        <v>6755</v>
      </c>
      <c r="K6271" s="581" t="s">
        <v>8925</v>
      </c>
      <c r="L6271" s="344" t="s">
        <v>4090</v>
      </c>
      <c r="N6271" s="344" t="s">
        <v>4090</v>
      </c>
      <c r="O6271" s="341">
        <v>0</v>
      </c>
    </row>
    <row r="6272" spans="1:15" x14ac:dyDescent="0.2">
      <c r="A6272" s="341" t="s">
        <v>9257</v>
      </c>
      <c r="B6272" s="341" t="s">
        <v>9296</v>
      </c>
      <c r="C6272" s="342" t="s">
        <v>6901</v>
      </c>
      <c r="D6272" s="342" t="s">
        <v>6902</v>
      </c>
      <c r="E6272" s="342" t="s">
        <v>9321</v>
      </c>
      <c r="F6272" s="342" t="s">
        <v>6568</v>
      </c>
      <c r="G6272" s="343">
        <v>5.4</v>
      </c>
      <c r="H6272" s="342" t="s">
        <v>6594</v>
      </c>
      <c r="I6272" s="342" t="s">
        <v>6575</v>
      </c>
      <c r="J6272" s="342" t="s">
        <v>6755</v>
      </c>
      <c r="K6272" s="581" t="s">
        <v>8304</v>
      </c>
      <c r="L6272" s="344" t="s">
        <v>4090</v>
      </c>
      <c r="N6272" s="344" t="s">
        <v>4090</v>
      </c>
      <c r="O6272" s="341">
        <v>0</v>
      </c>
    </row>
    <row r="6273" spans="1:15" x14ac:dyDescent="0.2">
      <c r="A6273" s="341" t="s">
        <v>9257</v>
      </c>
      <c r="B6273" s="341" t="s">
        <v>9296</v>
      </c>
      <c r="C6273" s="342" t="s">
        <v>6901</v>
      </c>
      <c r="D6273" s="342" t="s">
        <v>6902</v>
      </c>
      <c r="E6273" s="342" t="s">
        <v>9325</v>
      </c>
      <c r="F6273" s="342" t="s">
        <v>6568</v>
      </c>
      <c r="G6273" s="343">
        <v>2.4500000000000002</v>
      </c>
      <c r="H6273" s="342" t="s">
        <v>6594</v>
      </c>
      <c r="I6273" s="342" t="s">
        <v>6575</v>
      </c>
      <c r="J6273" s="342" t="s">
        <v>6755</v>
      </c>
      <c r="K6273" s="581" t="s">
        <v>7302</v>
      </c>
      <c r="L6273" s="344" t="s">
        <v>4090</v>
      </c>
      <c r="N6273" s="344" t="s">
        <v>4090</v>
      </c>
      <c r="O6273" s="341">
        <v>0</v>
      </c>
    </row>
    <row r="6274" spans="1:15" x14ac:dyDescent="0.2">
      <c r="A6274" s="341" t="s">
        <v>9257</v>
      </c>
      <c r="B6274" s="341" t="s">
        <v>9296</v>
      </c>
      <c r="C6274" s="342" t="s">
        <v>6901</v>
      </c>
      <c r="D6274" s="342" t="s">
        <v>6902</v>
      </c>
      <c r="E6274" s="342" t="s">
        <v>9338</v>
      </c>
      <c r="F6274" s="342" t="s">
        <v>6568</v>
      </c>
      <c r="G6274" s="343">
        <v>5.6000000000000005</v>
      </c>
      <c r="H6274" s="342" t="s">
        <v>6594</v>
      </c>
      <c r="I6274" s="342" t="s">
        <v>6575</v>
      </c>
      <c r="J6274" s="342" t="s">
        <v>6755</v>
      </c>
      <c r="K6274" s="581" t="s">
        <v>8926</v>
      </c>
      <c r="L6274" s="344" t="s">
        <v>4090</v>
      </c>
      <c r="N6274" s="344" t="s">
        <v>4090</v>
      </c>
      <c r="O6274" s="341">
        <v>0</v>
      </c>
    </row>
    <row r="6275" spans="1:15" x14ac:dyDescent="0.2">
      <c r="A6275" s="341" t="s">
        <v>9257</v>
      </c>
      <c r="B6275" s="341" t="s">
        <v>9296</v>
      </c>
      <c r="C6275" s="342" t="s">
        <v>6901</v>
      </c>
      <c r="D6275" s="342" t="s">
        <v>6902</v>
      </c>
      <c r="E6275" s="342" t="s">
        <v>9321</v>
      </c>
      <c r="F6275" s="342" t="s">
        <v>6568</v>
      </c>
      <c r="G6275" s="343">
        <v>6.2</v>
      </c>
      <c r="H6275" s="342" t="s">
        <v>6594</v>
      </c>
      <c r="I6275" s="342" t="s">
        <v>6575</v>
      </c>
      <c r="J6275" s="342" t="s">
        <v>6755</v>
      </c>
      <c r="K6275" s="581" t="s">
        <v>7250</v>
      </c>
      <c r="L6275" s="344" t="s">
        <v>4090</v>
      </c>
      <c r="N6275" s="344" t="s">
        <v>4090</v>
      </c>
      <c r="O6275" s="341">
        <v>0</v>
      </c>
    </row>
    <row r="6276" spans="1:15" x14ac:dyDescent="0.2">
      <c r="A6276" s="341" t="s">
        <v>9257</v>
      </c>
      <c r="B6276" s="341" t="s">
        <v>9296</v>
      </c>
      <c r="C6276" s="342" t="s">
        <v>6901</v>
      </c>
      <c r="D6276" s="342" t="s">
        <v>6902</v>
      </c>
      <c r="E6276" s="342" t="s">
        <v>9340</v>
      </c>
      <c r="F6276" s="342" t="s">
        <v>6568</v>
      </c>
      <c r="G6276" s="343">
        <v>4.1399999999999997</v>
      </c>
      <c r="H6276" s="342" t="s">
        <v>6594</v>
      </c>
      <c r="I6276" s="342" t="s">
        <v>6575</v>
      </c>
      <c r="J6276" s="342" t="s">
        <v>6755</v>
      </c>
      <c r="K6276" s="581" t="s">
        <v>7806</v>
      </c>
      <c r="L6276" s="344" t="s">
        <v>4090</v>
      </c>
      <c r="N6276" s="344" t="s">
        <v>4090</v>
      </c>
      <c r="O6276" s="341">
        <v>0</v>
      </c>
    </row>
    <row r="6277" spans="1:15" x14ac:dyDescent="0.2">
      <c r="A6277" s="341" t="s">
        <v>9257</v>
      </c>
      <c r="B6277" s="341" t="s">
        <v>9296</v>
      </c>
      <c r="C6277" s="342" t="s">
        <v>6901</v>
      </c>
      <c r="D6277" s="342" t="s">
        <v>6902</v>
      </c>
      <c r="E6277" s="342" t="s">
        <v>9323</v>
      </c>
      <c r="F6277" s="342" t="s">
        <v>6568</v>
      </c>
      <c r="G6277" s="343">
        <v>5.44</v>
      </c>
      <c r="H6277" s="342" t="s">
        <v>6594</v>
      </c>
      <c r="I6277" s="342" t="s">
        <v>6575</v>
      </c>
      <c r="J6277" s="342" t="s">
        <v>6755</v>
      </c>
      <c r="K6277" s="581" t="s">
        <v>7879</v>
      </c>
      <c r="L6277" s="344" t="s">
        <v>4090</v>
      </c>
      <c r="N6277" s="344" t="s">
        <v>4090</v>
      </c>
      <c r="O6277" s="341">
        <v>0</v>
      </c>
    </row>
    <row r="6278" spans="1:15" x14ac:dyDescent="0.2">
      <c r="A6278" s="341" t="s">
        <v>9257</v>
      </c>
      <c r="B6278" s="341" t="s">
        <v>9296</v>
      </c>
      <c r="C6278" s="342" t="s">
        <v>6901</v>
      </c>
      <c r="D6278" s="342" t="s">
        <v>6902</v>
      </c>
      <c r="E6278" s="342" t="s">
        <v>9319</v>
      </c>
      <c r="F6278" s="342" t="s">
        <v>6568</v>
      </c>
      <c r="G6278" s="343">
        <v>8.2249999999999996</v>
      </c>
      <c r="H6278" s="342" t="s">
        <v>6594</v>
      </c>
      <c r="I6278" s="342" t="s">
        <v>6575</v>
      </c>
      <c r="J6278" s="342" t="s">
        <v>6755</v>
      </c>
      <c r="K6278" s="581" t="s">
        <v>7345</v>
      </c>
      <c r="L6278" s="344" t="s">
        <v>4090</v>
      </c>
      <c r="N6278" s="344" t="s">
        <v>4090</v>
      </c>
      <c r="O6278" s="341">
        <v>0</v>
      </c>
    </row>
    <row r="6279" spans="1:15" x14ac:dyDescent="0.2">
      <c r="A6279" s="341" t="s">
        <v>9257</v>
      </c>
      <c r="B6279" s="341" t="s">
        <v>9296</v>
      </c>
      <c r="C6279" s="342" t="s">
        <v>6901</v>
      </c>
      <c r="D6279" s="342" t="s">
        <v>6902</v>
      </c>
      <c r="E6279" s="342" t="s">
        <v>9325</v>
      </c>
      <c r="F6279" s="342" t="s">
        <v>6568</v>
      </c>
      <c r="G6279" s="343">
        <v>4.375</v>
      </c>
      <c r="H6279" s="342" t="s">
        <v>6594</v>
      </c>
      <c r="I6279" s="342" t="s">
        <v>6575</v>
      </c>
      <c r="J6279" s="342" t="s">
        <v>6755</v>
      </c>
      <c r="K6279" s="581" t="s">
        <v>7540</v>
      </c>
      <c r="L6279" s="344" t="s">
        <v>4090</v>
      </c>
      <c r="N6279" s="344" t="s">
        <v>4090</v>
      </c>
      <c r="O6279" s="341">
        <v>0</v>
      </c>
    </row>
    <row r="6280" spans="1:15" x14ac:dyDescent="0.2">
      <c r="A6280" s="341" t="s">
        <v>9257</v>
      </c>
      <c r="B6280" s="341" t="s">
        <v>9296</v>
      </c>
      <c r="C6280" s="342" t="s">
        <v>6901</v>
      </c>
      <c r="D6280" s="342" t="s">
        <v>6902</v>
      </c>
      <c r="E6280" s="342" t="s">
        <v>9325</v>
      </c>
      <c r="F6280" s="342" t="s">
        <v>6568</v>
      </c>
      <c r="G6280" s="343">
        <v>30</v>
      </c>
      <c r="H6280" s="342" t="s">
        <v>6594</v>
      </c>
      <c r="I6280" s="342" t="s">
        <v>6575</v>
      </c>
      <c r="J6280" s="342" t="s">
        <v>6755</v>
      </c>
      <c r="K6280" s="581" t="s">
        <v>7360</v>
      </c>
      <c r="L6280" s="344" t="s">
        <v>4090</v>
      </c>
      <c r="N6280" s="344" t="s">
        <v>4090</v>
      </c>
      <c r="O6280" s="341">
        <v>0</v>
      </c>
    </row>
    <row r="6281" spans="1:15" x14ac:dyDescent="0.2">
      <c r="A6281" s="341" t="s">
        <v>9257</v>
      </c>
      <c r="B6281" s="341" t="s">
        <v>9296</v>
      </c>
      <c r="C6281" s="342" t="s">
        <v>6901</v>
      </c>
      <c r="D6281" s="342" t="s">
        <v>6902</v>
      </c>
      <c r="E6281" s="342" t="s">
        <v>9319</v>
      </c>
      <c r="F6281" s="342" t="s">
        <v>6568</v>
      </c>
      <c r="G6281" s="343">
        <v>10.8</v>
      </c>
      <c r="H6281" s="342" t="s">
        <v>6594</v>
      </c>
      <c r="I6281" s="342" t="s">
        <v>6575</v>
      </c>
      <c r="J6281" s="342" t="s">
        <v>6755</v>
      </c>
      <c r="K6281" s="581" t="s">
        <v>6873</v>
      </c>
      <c r="L6281" s="344" t="s">
        <v>4090</v>
      </c>
      <c r="N6281" s="344" t="s">
        <v>4090</v>
      </c>
      <c r="O6281" s="341">
        <v>0</v>
      </c>
    </row>
    <row r="6282" spans="1:15" x14ac:dyDescent="0.2">
      <c r="A6282" s="341" t="s">
        <v>9257</v>
      </c>
      <c r="B6282" s="341" t="s">
        <v>9296</v>
      </c>
      <c r="C6282" s="342" t="s">
        <v>6901</v>
      </c>
      <c r="D6282" s="342" t="s">
        <v>6902</v>
      </c>
      <c r="E6282" s="342" t="s">
        <v>9323</v>
      </c>
      <c r="F6282" s="342" t="s">
        <v>6568</v>
      </c>
      <c r="G6282" s="343">
        <v>7.2150000000000007</v>
      </c>
      <c r="H6282" s="342" t="s">
        <v>6594</v>
      </c>
      <c r="I6282" s="342" t="s">
        <v>6575</v>
      </c>
      <c r="J6282" s="342" t="s">
        <v>6755</v>
      </c>
      <c r="K6282" s="581" t="s">
        <v>7990</v>
      </c>
      <c r="L6282" s="344" t="s">
        <v>4090</v>
      </c>
      <c r="N6282" s="344" t="s">
        <v>4090</v>
      </c>
      <c r="O6282" s="341">
        <v>0</v>
      </c>
    </row>
    <row r="6283" spans="1:15" x14ac:dyDescent="0.2">
      <c r="A6283" s="341" t="s">
        <v>9257</v>
      </c>
      <c r="B6283" s="341" t="s">
        <v>9296</v>
      </c>
      <c r="C6283" s="342" t="s">
        <v>6901</v>
      </c>
      <c r="D6283" s="342" t="s">
        <v>6902</v>
      </c>
      <c r="E6283" s="342" t="s">
        <v>9323</v>
      </c>
      <c r="F6283" s="342" t="s">
        <v>6568</v>
      </c>
      <c r="G6283" s="343">
        <v>3.7</v>
      </c>
      <c r="H6283" s="342" t="s">
        <v>6594</v>
      </c>
      <c r="I6283" s="342" t="s">
        <v>6575</v>
      </c>
      <c r="J6283" s="342" t="s">
        <v>6755</v>
      </c>
      <c r="K6283" s="581" t="s">
        <v>7990</v>
      </c>
      <c r="L6283" s="344" t="s">
        <v>4090</v>
      </c>
      <c r="N6283" s="344" t="s">
        <v>4090</v>
      </c>
      <c r="O6283" s="341">
        <v>0</v>
      </c>
    </row>
    <row r="6284" spans="1:15" x14ac:dyDescent="0.2">
      <c r="A6284" s="341" t="s">
        <v>9257</v>
      </c>
      <c r="B6284" s="341" t="s">
        <v>9296</v>
      </c>
      <c r="C6284" s="342" t="s">
        <v>6901</v>
      </c>
      <c r="D6284" s="342" t="s">
        <v>6902</v>
      </c>
      <c r="E6284" s="342" t="s">
        <v>9339</v>
      </c>
      <c r="F6284" s="342" t="s">
        <v>6568</v>
      </c>
      <c r="G6284" s="343">
        <v>7.59</v>
      </c>
      <c r="H6284" s="342" t="s">
        <v>6594</v>
      </c>
      <c r="I6284" s="342" t="s">
        <v>6575</v>
      </c>
      <c r="J6284" s="342" t="s">
        <v>6755</v>
      </c>
      <c r="K6284" s="581" t="s">
        <v>6653</v>
      </c>
      <c r="L6284" s="344" t="s">
        <v>4090</v>
      </c>
      <c r="N6284" s="344" t="s">
        <v>4090</v>
      </c>
      <c r="O6284" s="341">
        <v>0</v>
      </c>
    </row>
    <row r="6285" spans="1:15" x14ac:dyDescent="0.2">
      <c r="A6285" s="341" t="s">
        <v>9257</v>
      </c>
      <c r="B6285" s="341" t="s">
        <v>9296</v>
      </c>
      <c r="C6285" s="342" t="s">
        <v>6901</v>
      </c>
      <c r="D6285" s="342" t="s">
        <v>6902</v>
      </c>
      <c r="E6285" s="342" t="s">
        <v>9319</v>
      </c>
      <c r="F6285" s="342" t="s">
        <v>6568</v>
      </c>
      <c r="G6285" s="343">
        <v>10.08</v>
      </c>
      <c r="H6285" s="342" t="s">
        <v>6594</v>
      </c>
      <c r="I6285" s="342" t="s">
        <v>6575</v>
      </c>
      <c r="J6285" s="342" t="s">
        <v>6755</v>
      </c>
      <c r="K6285" s="581" t="s">
        <v>7576</v>
      </c>
      <c r="L6285" s="344" t="s">
        <v>4090</v>
      </c>
      <c r="N6285" s="344" t="s">
        <v>4090</v>
      </c>
      <c r="O6285" s="341">
        <v>0</v>
      </c>
    </row>
    <row r="6286" spans="1:15" x14ac:dyDescent="0.2">
      <c r="A6286" s="341" t="s">
        <v>9257</v>
      </c>
      <c r="B6286" s="341" t="s">
        <v>9296</v>
      </c>
      <c r="C6286" s="342" t="s">
        <v>6901</v>
      </c>
      <c r="D6286" s="342" t="s">
        <v>6902</v>
      </c>
      <c r="E6286" s="342" t="s">
        <v>9323</v>
      </c>
      <c r="F6286" s="342" t="s">
        <v>6568</v>
      </c>
      <c r="G6286" s="343">
        <v>3.24</v>
      </c>
      <c r="H6286" s="342" t="s">
        <v>6594</v>
      </c>
      <c r="I6286" s="342" t="s">
        <v>6575</v>
      </c>
      <c r="J6286" s="342" t="s">
        <v>6755</v>
      </c>
      <c r="K6286" s="581" t="s">
        <v>7004</v>
      </c>
      <c r="L6286" s="344" t="s">
        <v>4090</v>
      </c>
      <c r="N6286" s="344" t="s">
        <v>4090</v>
      </c>
      <c r="O6286" s="341">
        <v>0</v>
      </c>
    </row>
    <row r="6287" spans="1:15" x14ac:dyDescent="0.2">
      <c r="A6287" s="341" t="s">
        <v>9257</v>
      </c>
      <c r="B6287" s="341" t="s">
        <v>9311</v>
      </c>
      <c r="C6287" s="342" t="s">
        <v>8436</v>
      </c>
      <c r="D6287" s="342" t="s">
        <v>8437</v>
      </c>
      <c r="E6287" s="342" t="s">
        <v>9334</v>
      </c>
      <c r="F6287" s="342" t="s">
        <v>6568</v>
      </c>
      <c r="G6287" s="343">
        <v>8.74</v>
      </c>
      <c r="H6287" s="342" t="s">
        <v>6594</v>
      </c>
      <c r="I6287" s="342" t="s">
        <v>6575</v>
      </c>
      <c r="J6287" s="342" t="s">
        <v>6755</v>
      </c>
      <c r="K6287" s="581" t="s">
        <v>8927</v>
      </c>
      <c r="L6287" s="344" t="s">
        <v>4090</v>
      </c>
      <c r="N6287" s="344" t="s">
        <v>4090</v>
      </c>
      <c r="O6287" s="341" t="s">
        <v>6752</v>
      </c>
    </row>
    <row r="6288" spans="1:15" x14ac:dyDescent="0.2">
      <c r="A6288" s="341" t="s">
        <v>9257</v>
      </c>
      <c r="B6288" s="341" t="s">
        <v>9311</v>
      </c>
      <c r="C6288" s="342" t="s">
        <v>8436</v>
      </c>
      <c r="D6288" s="342" t="s">
        <v>8437</v>
      </c>
      <c r="E6288" s="342" t="s">
        <v>9255</v>
      </c>
      <c r="F6288" s="342" t="s">
        <v>6568</v>
      </c>
      <c r="G6288" s="343">
        <v>6.36</v>
      </c>
      <c r="H6288" s="342" t="s">
        <v>6594</v>
      </c>
      <c r="I6288" s="342" t="s">
        <v>6575</v>
      </c>
      <c r="J6288" s="342" t="s">
        <v>6755</v>
      </c>
      <c r="K6288" s="581" t="s">
        <v>8723</v>
      </c>
      <c r="L6288" s="344" t="s">
        <v>4090</v>
      </c>
      <c r="N6288" s="344" t="s">
        <v>4090</v>
      </c>
      <c r="O6288" s="341" t="s">
        <v>6766</v>
      </c>
    </row>
    <row r="6289" spans="1:15" x14ac:dyDescent="0.2">
      <c r="A6289" s="341" t="s">
        <v>9257</v>
      </c>
      <c r="B6289" s="341" t="s">
        <v>9311</v>
      </c>
      <c r="C6289" s="342" t="s">
        <v>8436</v>
      </c>
      <c r="D6289" s="342" t="s">
        <v>8437</v>
      </c>
      <c r="E6289" s="342" t="s">
        <v>9326</v>
      </c>
      <c r="F6289" s="342" t="s">
        <v>6568</v>
      </c>
      <c r="G6289" s="343">
        <v>5.39</v>
      </c>
      <c r="H6289" s="342" t="s">
        <v>6594</v>
      </c>
      <c r="I6289" s="342" t="s">
        <v>6575</v>
      </c>
      <c r="J6289" s="342" t="s">
        <v>6755</v>
      </c>
      <c r="K6289" s="581" t="s">
        <v>6936</v>
      </c>
      <c r="L6289" s="344" t="s">
        <v>4090</v>
      </c>
      <c r="N6289" s="344" t="s">
        <v>4090</v>
      </c>
      <c r="O6289" s="341" t="s">
        <v>6752</v>
      </c>
    </row>
    <row r="6290" spans="1:15" x14ac:dyDescent="0.2">
      <c r="A6290" s="341" t="s">
        <v>9257</v>
      </c>
      <c r="B6290" s="341" t="s">
        <v>9311</v>
      </c>
      <c r="C6290" s="342" t="s">
        <v>8436</v>
      </c>
      <c r="D6290" s="342" t="s">
        <v>8437</v>
      </c>
      <c r="E6290" s="342" t="s">
        <v>9325</v>
      </c>
      <c r="F6290" s="342" t="s">
        <v>6568</v>
      </c>
      <c r="G6290" s="343">
        <v>5.88</v>
      </c>
      <c r="H6290" s="342" t="s">
        <v>6594</v>
      </c>
      <c r="I6290" s="342" t="s">
        <v>6575</v>
      </c>
      <c r="J6290" s="342" t="s">
        <v>6755</v>
      </c>
      <c r="K6290" s="581" t="s">
        <v>8227</v>
      </c>
      <c r="L6290" s="344" t="s">
        <v>4090</v>
      </c>
      <c r="N6290" s="344" t="s">
        <v>4090</v>
      </c>
      <c r="O6290" s="341" t="s">
        <v>6752</v>
      </c>
    </row>
    <row r="6291" spans="1:15" x14ac:dyDescent="0.2">
      <c r="A6291" s="341" t="s">
        <v>9257</v>
      </c>
      <c r="B6291" s="341" t="s">
        <v>9311</v>
      </c>
      <c r="C6291" s="342" t="s">
        <v>8436</v>
      </c>
      <c r="D6291" s="342" t="s">
        <v>8437</v>
      </c>
      <c r="E6291" s="342" t="s">
        <v>9321</v>
      </c>
      <c r="F6291" s="342" t="s">
        <v>6568</v>
      </c>
      <c r="G6291" s="343">
        <v>6.5</v>
      </c>
      <c r="H6291" s="342" t="s">
        <v>6594</v>
      </c>
      <c r="I6291" s="342" t="s">
        <v>6575</v>
      </c>
      <c r="J6291" s="342" t="s">
        <v>6755</v>
      </c>
      <c r="K6291" s="581" t="s">
        <v>6925</v>
      </c>
      <c r="L6291" s="344" t="s">
        <v>4090</v>
      </c>
      <c r="N6291" s="344" t="s">
        <v>4090</v>
      </c>
      <c r="O6291" s="341" t="s">
        <v>6766</v>
      </c>
    </row>
    <row r="6292" spans="1:15" x14ac:dyDescent="0.2">
      <c r="A6292" s="341" t="s">
        <v>9257</v>
      </c>
      <c r="B6292" s="341" t="s">
        <v>9311</v>
      </c>
      <c r="C6292" s="342" t="s">
        <v>8436</v>
      </c>
      <c r="D6292" s="342" t="s">
        <v>8437</v>
      </c>
      <c r="E6292" s="342" t="s">
        <v>9321</v>
      </c>
      <c r="F6292" s="342" t="s">
        <v>6568</v>
      </c>
      <c r="G6292" s="343">
        <v>9.25</v>
      </c>
      <c r="H6292" s="342" t="s">
        <v>6594</v>
      </c>
      <c r="I6292" s="342" t="s">
        <v>6575</v>
      </c>
      <c r="J6292" s="342" t="s">
        <v>6755</v>
      </c>
      <c r="K6292" s="581" t="s">
        <v>7898</v>
      </c>
      <c r="L6292" s="344" t="s">
        <v>4090</v>
      </c>
      <c r="N6292" s="344" t="s">
        <v>4090</v>
      </c>
      <c r="O6292" s="341" t="s">
        <v>6752</v>
      </c>
    </row>
    <row r="6293" spans="1:15" x14ac:dyDescent="0.2">
      <c r="A6293" s="341" t="s">
        <v>9257</v>
      </c>
      <c r="B6293" s="341" t="s">
        <v>9311</v>
      </c>
      <c r="C6293" s="342" t="s">
        <v>8436</v>
      </c>
      <c r="D6293" s="342" t="s">
        <v>8437</v>
      </c>
      <c r="E6293" s="342" t="s">
        <v>9321</v>
      </c>
      <c r="F6293" s="342" t="s">
        <v>6568</v>
      </c>
      <c r="G6293" s="343">
        <v>5.04</v>
      </c>
      <c r="H6293" s="342" t="s">
        <v>6594</v>
      </c>
      <c r="I6293" s="342" t="s">
        <v>6575</v>
      </c>
      <c r="J6293" s="342" t="s">
        <v>6755</v>
      </c>
      <c r="K6293" s="581" t="s">
        <v>6925</v>
      </c>
      <c r="L6293" s="344" t="s">
        <v>4090</v>
      </c>
      <c r="N6293" s="344" t="s">
        <v>4090</v>
      </c>
      <c r="O6293" s="341" t="s">
        <v>6766</v>
      </c>
    </row>
    <row r="6294" spans="1:15" x14ac:dyDescent="0.2">
      <c r="A6294" s="341" t="s">
        <v>9257</v>
      </c>
      <c r="B6294" s="341" t="s">
        <v>9311</v>
      </c>
      <c r="C6294" s="342" t="s">
        <v>8436</v>
      </c>
      <c r="D6294" s="342" t="s">
        <v>8437</v>
      </c>
      <c r="E6294" s="342" t="s">
        <v>9322</v>
      </c>
      <c r="F6294" s="342" t="s">
        <v>6568</v>
      </c>
      <c r="G6294" s="343">
        <v>7.0200000000000005</v>
      </c>
      <c r="H6294" s="342" t="s">
        <v>6594</v>
      </c>
      <c r="I6294" s="342" t="s">
        <v>6575</v>
      </c>
      <c r="J6294" s="342" t="s">
        <v>6755</v>
      </c>
      <c r="K6294" s="581" t="s">
        <v>7416</v>
      </c>
      <c r="L6294" s="344" t="s">
        <v>4090</v>
      </c>
      <c r="N6294" s="344" t="s">
        <v>4090</v>
      </c>
      <c r="O6294" s="341" t="s">
        <v>6752</v>
      </c>
    </row>
    <row r="6295" spans="1:15" x14ac:dyDescent="0.2">
      <c r="A6295" s="341" t="s">
        <v>9257</v>
      </c>
      <c r="B6295" s="341" t="s">
        <v>9311</v>
      </c>
      <c r="C6295" s="342" t="s">
        <v>8436</v>
      </c>
      <c r="D6295" s="342" t="s">
        <v>8437</v>
      </c>
      <c r="E6295" s="342" t="s">
        <v>9322</v>
      </c>
      <c r="F6295" s="342" t="s">
        <v>6568</v>
      </c>
      <c r="G6295" s="343">
        <v>4.6550000000000002</v>
      </c>
      <c r="H6295" s="342" t="s">
        <v>6594</v>
      </c>
      <c r="I6295" s="342" t="s">
        <v>6575</v>
      </c>
      <c r="J6295" s="342" t="s">
        <v>6755</v>
      </c>
      <c r="K6295" s="581" t="s">
        <v>8927</v>
      </c>
      <c r="L6295" s="344" t="s">
        <v>4090</v>
      </c>
      <c r="N6295" s="344" t="s">
        <v>4090</v>
      </c>
      <c r="O6295" s="341" t="s">
        <v>6752</v>
      </c>
    </row>
    <row r="6296" spans="1:15" x14ac:dyDescent="0.2">
      <c r="A6296" s="341" t="s">
        <v>9257</v>
      </c>
      <c r="B6296" s="341" t="s">
        <v>9311</v>
      </c>
      <c r="C6296" s="342" t="s">
        <v>8436</v>
      </c>
      <c r="D6296" s="342" t="s">
        <v>8437</v>
      </c>
      <c r="E6296" s="342" t="s">
        <v>9334</v>
      </c>
      <c r="F6296" s="342" t="s">
        <v>6568</v>
      </c>
      <c r="G6296" s="343">
        <v>9.3000000000000007</v>
      </c>
      <c r="H6296" s="342" t="s">
        <v>6594</v>
      </c>
      <c r="I6296" s="342" t="s">
        <v>6575</v>
      </c>
      <c r="J6296" s="342" t="s">
        <v>6755</v>
      </c>
      <c r="K6296" s="581" t="s">
        <v>7152</v>
      </c>
      <c r="L6296" s="344" t="s">
        <v>4090</v>
      </c>
      <c r="N6296" s="344" t="s">
        <v>4090</v>
      </c>
      <c r="O6296" s="341" t="s">
        <v>6752</v>
      </c>
    </row>
    <row r="6297" spans="1:15" x14ac:dyDescent="0.2">
      <c r="A6297" s="341" t="s">
        <v>9257</v>
      </c>
      <c r="B6297" s="341" t="s">
        <v>9311</v>
      </c>
      <c r="C6297" s="342" t="s">
        <v>8436</v>
      </c>
      <c r="D6297" s="342" t="s">
        <v>8437</v>
      </c>
      <c r="E6297" s="342" t="s">
        <v>9334</v>
      </c>
      <c r="F6297" s="342" t="s">
        <v>6568</v>
      </c>
      <c r="G6297" s="343">
        <v>9.8000000000000007</v>
      </c>
      <c r="H6297" s="342" t="s">
        <v>6594</v>
      </c>
      <c r="I6297" s="342" t="s">
        <v>6575</v>
      </c>
      <c r="J6297" s="342" t="s">
        <v>6755</v>
      </c>
      <c r="K6297" s="581" t="s">
        <v>7428</v>
      </c>
      <c r="L6297" s="344" t="s">
        <v>4090</v>
      </c>
      <c r="N6297" s="344" t="s">
        <v>4090</v>
      </c>
      <c r="O6297" s="341" t="s">
        <v>6752</v>
      </c>
    </row>
    <row r="6298" spans="1:15" x14ac:dyDescent="0.2">
      <c r="A6298" s="341" t="s">
        <v>9257</v>
      </c>
      <c r="B6298" s="341" t="s">
        <v>9311</v>
      </c>
      <c r="C6298" s="342" t="s">
        <v>8436</v>
      </c>
      <c r="D6298" s="342" t="s">
        <v>8437</v>
      </c>
      <c r="E6298" s="342" t="s">
        <v>9319</v>
      </c>
      <c r="F6298" s="342" t="s">
        <v>6568</v>
      </c>
      <c r="G6298" s="343">
        <v>8.17</v>
      </c>
      <c r="H6298" s="342" t="s">
        <v>6594</v>
      </c>
      <c r="I6298" s="342" t="s">
        <v>6575</v>
      </c>
      <c r="J6298" s="342" t="s">
        <v>6755</v>
      </c>
      <c r="K6298" s="581" t="s">
        <v>8650</v>
      </c>
      <c r="L6298" s="344" t="s">
        <v>4090</v>
      </c>
      <c r="N6298" s="344" t="s">
        <v>4090</v>
      </c>
      <c r="O6298" s="341">
        <v>0</v>
      </c>
    </row>
    <row r="6299" spans="1:15" x14ac:dyDescent="0.2">
      <c r="A6299" s="341" t="s">
        <v>9257</v>
      </c>
      <c r="B6299" s="341" t="s">
        <v>9311</v>
      </c>
      <c r="C6299" s="342" t="s">
        <v>8436</v>
      </c>
      <c r="D6299" s="342" t="s">
        <v>8437</v>
      </c>
      <c r="E6299" s="342" t="s">
        <v>9319</v>
      </c>
      <c r="F6299" s="342" t="s">
        <v>6568</v>
      </c>
      <c r="G6299" s="343">
        <v>10.75</v>
      </c>
      <c r="H6299" s="342" t="s">
        <v>6594</v>
      </c>
      <c r="I6299" s="342" t="s">
        <v>6575</v>
      </c>
      <c r="J6299" s="342" t="s">
        <v>6755</v>
      </c>
      <c r="K6299" s="581" t="s">
        <v>7514</v>
      </c>
      <c r="L6299" s="344" t="s">
        <v>4090</v>
      </c>
      <c r="N6299" s="344" t="s">
        <v>4090</v>
      </c>
      <c r="O6299" s="341" t="s">
        <v>6752</v>
      </c>
    </row>
    <row r="6300" spans="1:15" x14ac:dyDescent="0.2">
      <c r="A6300" s="341" t="s">
        <v>9257</v>
      </c>
      <c r="B6300" s="341" t="s">
        <v>9311</v>
      </c>
      <c r="C6300" s="342" t="s">
        <v>8436</v>
      </c>
      <c r="D6300" s="342" t="s">
        <v>8437</v>
      </c>
      <c r="E6300" s="342" t="s">
        <v>9320</v>
      </c>
      <c r="F6300" s="342" t="s">
        <v>6568</v>
      </c>
      <c r="G6300" s="343">
        <v>4.8440000000000003</v>
      </c>
      <c r="H6300" s="342" t="s">
        <v>6594</v>
      </c>
      <c r="I6300" s="342" t="s">
        <v>6575</v>
      </c>
      <c r="J6300" s="342" t="s">
        <v>6755</v>
      </c>
      <c r="K6300" s="581" t="s">
        <v>6782</v>
      </c>
      <c r="L6300" s="344" t="s">
        <v>4090</v>
      </c>
      <c r="N6300" s="344" t="s">
        <v>4090</v>
      </c>
      <c r="O6300" s="341">
        <v>0</v>
      </c>
    </row>
    <row r="6301" spans="1:15" x14ac:dyDescent="0.2">
      <c r="A6301" s="341" t="s">
        <v>9257</v>
      </c>
      <c r="B6301" s="341" t="s">
        <v>9311</v>
      </c>
      <c r="C6301" s="342" t="s">
        <v>8436</v>
      </c>
      <c r="D6301" s="342" t="s">
        <v>8437</v>
      </c>
      <c r="E6301" s="342" t="s">
        <v>9323</v>
      </c>
      <c r="F6301" s="342" t="s">
        <v>6568</v>
      </c>
      <c r="G6301" s="343">
        <v>14.1</v>
      </c>
      <c r="H6301" s="342" t="s">
        <v>6594</v>
      </c>
      <c r="I6301" s="342" t="s">
        <v>6575</v>
      </c>
      <c r="J6301" s="342" t="s">
        <v>6755</v>
      </c>
      <c r="K6301" s="581" t="s">
        <v>6864</v>
      </c>
      <c r="L6301" s="344" t="s">
        <v>4090</v>
      </c>
      <c r="N6301" s="344" t="s">
        <v>4090</v>
      </c>
      <c r="O6301" s="341" t="s">
        <v>6766</v>
      </c>
    </row>
    <row r="6302" spans="1:15" x14ac:dyDescent="0.2">
      <c r="A6302" s="341" t="s">
        <v>9257</v>
      </c>
      <c r="B6302" s="341" t="s">
        <v>9311</v>
      </c>
      <c r="C6302" s="342" t="s">
        <v>8436</v>
      </c>
      <c r="D6302" s="342" t="s">
        <v>8437</v>
      </c>
      <c r="E6302" s="342" t="s">
        <v>9323</v>
      </c>
      <c r="F6302" s="342" t="s">
        <v>6568</v>
      </c>
      <c r="G6302" s="343">
        <v>10.25</v>
      </c>
      <c r="H6302" s="342" t="s">
        <v>6594</v>
      </c>
      <c r="I6302" s="342" t="s">
        <v>6575</v>
      </c>
      <c r="J6302" s="342" t="s">
        <v>6755</v>
      </c>
      <c r="K6302" s="581" t="s">
        <v>7405</v>
      </c>
      <c r="L6302" s="344" t="s">
        <v>4090</v>
      </c>
      <c r="N6302" s="344" t="s">
        <v>4090</v>
      </c>
      <c r="O6302" s="341" t="s">
        <v>6752</v>
      </c>
    </row>
    <row r="6303" spans="1:15" x14ac:dyDescent="0.2">
      <c r="A6303" s="341" t="s">
        <v>9257</v>
      </c>
      <c r="B6303" s="341" t="s">
        <v>9311</v>
      </c>
      <c r="C6303" s="342" t="s">
        <v>8436</v>
      </c>
      <c r="D6303" s="342" t="s">
        <v>8437</v>
      </c>
      <c r="E6303" s="342" t="s">
        <v>9321</v>
      </c>
      <c r="F6303" s="342" t="s">
        <v>6568</v>
      </c>
      <c r="G6303" s="343">
        <v>7.44</v>
      </c>
      <c r="H6303" s="342" t="s">
        <v>6594</v>
      </c>
      <c r="I6303" s="342" t="s">
        <v>6575</v>
      </c>
      <c r="J6303" s="342" t="s">
        <v>6755</v>
      </c>
      <c r="K6303" s="581" t="s">
        <v>8928</v>
      </c>
      <c r="L6303" s="344" t="s">
        <v>4090</v>
      </c>
      <c r="N6303" s="344" t="s">
        <v>4090</v>
      </c>
      <c r="O6303" s="341">
        <v>0</v>
      </c>
    </row>
    <row r="6304" spans="1:15" x14ac:dyDescent="0.2">
      <c r="A6304" s="341" t="s">
        <v>9257</v>
      </c>
      <c r="B6304" s="341" t="s">
        <v>9311</v>
      </c>
      <c r="C6304" s="342" t="s">
        <v>8436</v>
      </c>
      <c r="D6304" s="342" t="s">
        <v>8437</v>
      </c>
      <c r="E6304" s="342" t="s">
        <v>9323</v>
      </c>
      <c r="F6304" s="342" t="s">
        <v>6568</v>
      </c>
      <c r="G6304" s="343">
        <v>22.23</v>
      </c>
      <c r="H6304" s="342" t="s">
        <v>6594</v>
      </c>
      <c r="I6304" s="342" t="s">
        <v>6575</v>
      </c>
      <c r="J6304" s="342" t="s">
        <v>6755</v>
      </c>
      <c r="K6304" s="581" t="s">
        <v>7507</v>
      </c>
      <c r="L6304" s="344" t="s">
        <v>4090</v>
      </c>
      <c r="N6304" s="344" t="s">
        <v>4090</v>
      </c>
      <c r="O6304" s="341">
        <v>0</v>
      </c>
    </row>
    <row r="6305" spans="1:15" x14ac:dyDescent="0.2">
      <c r="A6305" s="341" t="s">
        <v>9257</v>
      </c>
      <c r="B6305" s="341" t="s">
        <v>9311</v>
      </c>
      <c r="C6305" s="342" t="s">
        <v>8436</v>
      </c>
      <c r="D6305" s="342" t="s">
        <v>8437</v>
      </c>
      <c r="E6305" s="342" t="s">
        <v>9326</v>
      </c>
      <c r="F6305" s="342" t="s">
        <v>6568</v>
      </c>
      <c r="G6305" s="343">
        <v>12.26</v>
      </c>
      <c r="H6305" s="342" t="s">
        <v>6594</v>
      </c>
      <c r="I6305" s="342" t="s">
        <v>6575</v>
      </c>
      <c r="J6305" s="342" t="s">
        <v>6755</v>
      </c>
      <c r="K6305" s="581" t="s">
        <v>8209</v>
      </c>
      <c r="L6305" s="344" t="s">
        <v>4090</v>
      </c>
      <c r="N6305" s="344" t="s">
        <v>4090</v>
      </c>
      <c r="O6305" s="341" t="s">
        <v>6752</v>
      </c>
    </row>
    <row r="6306" spans="1:15" x14ac:dyDescent="0.2">
      <c r="A6306" s="341" t="s">
        <v>9257</v>
      </c>
      <c r="B6306" s="341" t="s">
        <v>9311</v>
      </c>
      <c r="C6306" s="342" t="s">
        <v>8436</v>
      </c>
      <c r="D6306" s="342" t="s">
        <v>8437</v>
      </c>
      <c r="E6306" s="342" t="s">
        <v>9326</v>
      </c>
      <c r="F6306" s="342" t="s">
        <v>6568</v>
      </c>
      <c r="G6306" s="343">
        <v>6.8</v>
      </c>
      <c r="H6306" s="342" t="s">
        <v>6594</v>
      </c>
      <c r="I6306" s="342" t="s">
        <v>6575</v>
      </c>
      <c r="J6306" s="342" t="s">
        <v>6755</v>
      </c>
      <c r="K6306" s="581" t="s">
        <v>7503</v>
      </c>
      <c r="L6306" s="344" t="s">
        <v>4090</v>
      </c>
      <c r="N6306" s="344" t="s">
        <v>4090</v>
      </c>
      <c r="O6306" s="341">
        <v>0</v>
      </c>
    </row>
    <row r="6307" spans="1:15" x14ac:dyDescent="0.2">
      <c r="A6307" s="341" t="s">
        <v>9257</v>
      </c>
      <c r="B6307" s="341" t="s">
        <v>9311</v>
      </c>
      <c r="C6307" s="342" t="s">
        <v>8436</v>
      </c>
      <c r="D6307" s="342" t="s">
        <v>8437</v>
      </c>
      <c r="E6307" s="342" t="s">
        <v>9334</v>
      </c>
      <c r="F6307" s="342" t="s">
        <v>6568</v>
      </c>
      <c r="G6307" s="343">
        <v>9.36</v>
      </c>
      <c r="H6307" s="342" t="s">
        <v>6594</v>
      </c>
      <c r="I6307" s="342" t="s">
        <v>6575</v>
      </c>
      <c r="J6307" s="342" t="s">
        <v>6755</v>
      </c>
      <c r="K6307" s="581" t="s">
        <v>8469</v>
      </c>
      <c r="L6307" s="344" t="s">
        <v>4090</v>
      </c>
      <c r="N6307" s="344" t="s">
        <v>4090</v>
      </c>
      <c r="O6307" s="341" t="s">
        <v>6752</v>
      </c>
    </row>
    <row r="6308" spans="1:15" x14ac:dyDescent="0.2">
      <c r="A6308" s="341" t="s">
        <v>9257</v>
      </c>
      <c r="B6308" s="341" t="s">
        <v>9311</v>
      </c>
      <c r="C6308" s="342" t="s">
        <v>8436</v>
      </c>
      <c r="D6308" s="342" t="s">
        <v>8437</v>
      </c>
      <c r="E6308" s="342" t="s">
        <v>9320</v>
      </c>
      <c r="F6308" s="342" t="s">
        <v>6568</v>
      </c>
      <c r="G6308" s="343">
        <v>5.625</v>
      </c>
      <c r="H6308" s="342" t="s">
        <v>6594</v>
      </c>
      <c r="I6308" s="342" t="s">
        <v>6575</v>
      </c>
      <c r="J6308" s="342" t="s">
        <v>6755</v>
      </c>
      <c r="K6308" s="581" t="s">
        <v>6771</v>
      </c>
      <c r="L6308" s="344" t="s">
        <v>4090</v>
      </c>
      <c r="N6308" s="344" t="s">
        <v>4090</v>
      </c>
      <c r="O6308" s="341">
        <v>0</v>
      </c>
    </row>
    <row r="6309" spans="1:15" x14ac:dyDescent="0.2">
      <c r="A6309" s="341" t="s">
        <v>9257</v>
      </c>
      <c r="B6309" s="341" t="s">
        <v>9311</v>
      </c>
      <c r="C6309" s="342" t="s">
        <v>8436</v>
      </c>
      <c r="D6309" s="342" t="s">
        <v>8437</v>
      </c>
      <c r="E6309" s="342" t="s">
        <v>9323</v>
      </c>
      <c r="F6309" s="342" t="s">
        <v>6568</v>
      </c>
      <c r="G6309" s="343">
        <v>6.3450000000000006</v>
      </c>
      <c r="H6309" s="342" t="s">
        <v>6594</v>
      </c>
      <c r="I6309" s="342" t="s">
        <v>6575</v>
      </c>
      <c r="J6309" s="342" t="s">
        <v>6755</v>
      </c>
      <c r="K6309" s="581" t="s">
        <v>7141</v>
      </c>
      <c r="L6309" s="344" t="s">
        <v>4090</v>
      </c>
      <c r="N6309" s="344" t="s">
        <v>4090</v>
      </c>
      <c r="O6309" s="341">
        <v>0</v>
      </c>
    </row>
    <row r="6310" spans="1:15" x14ac:dyDescent="0.2">
      <c r="A6310" s="341" t="s">
        <v>9257</v>
      </c>
      <c r="B6310" s="341" t="s">
        <v>9311</v>
      </c>
      <c r="C6310" s="342" t="s">
        <v>8436</v>
      </c>
      <c r="D6310" s="342" t="s">
        <v>8437</v>
      </c>
      <c r="E6310" s="342" t="s">
        <v>9322</v>
      </c>
      <c r="F6310" s="342" t="s">
        <v>6568</v>
      </c>
      <c r="G6310" s="343">
        <v>12.92</v>
      </c>
      <c r="H6310" s="342" t="s">
        <v>6594</v>
      </c>
      <c r="I6310" s="342" t="s">
        <v>6575</v>
      </c>
      <c r="J6310" s="342" t="s">
        <v>6755</v>
      </c>
      <c r="K6310" s="581" t="s">
        <v>6779</v>
      </c>
      <c r="L6310" s="344" t="s">
        <v>4090</v>
      </c>
      <c r="N6310" s="344" t="s">
        <v>4090</v>
      </c>
      <c r="O6310" s="341">
        <v>0</v>
      </c>
    </row>
    <row r="6311" spans="1:15" x14ac:dyDescent="0.2">
      <c r="A6311" s="341" t="s">
        <v>9257</v>
      </c>
      <c r="B6311" s="341" t="s">
        <v>9311</v>
      </c>
      <c r="C6311" s="342" t="s">
        <v>8436</v>
      </c>
      <c r="D6311" s="342" t="s">
        <v>8437</v>
      </c>
      <c r="E6311" s="342" t="s">
        <v>9323</v>
      </c>
      <c r="F6311" s="342" t="s">
        <v>6568</v>
      </c>
      <c r="G6311" s="343">
        <v>10.290000000000001</v>
      </c>
      <c r="H6311" s="342" t="s">
        <v>6594</v>
      </c>
      <c r="I6311" s="342" t="s">
        <v>6575</v>
      </c>
      <c r="J6311" s="342" t="s">
        <v>6755</v>
      </c>
      <c r="K6311" s="581" t="s">
        <v>6763</v>
      </c>
      <c r="L6311" s="344" t="s">
        <v>4090</v>
      </c>
      <c r="N6311" s="344" t="s">
        <v>4090</v>
      </c>
      <c r="O6311" s="341" t="s">
        <v>6752</v>
      </c>
    </row>
    <row r="6312" spans="1:15" x14ac:dyDescent="0.2">
      <c r="A6312" s="341" t="s">
        <v>9257</v>
      </c>
      <c r="B6312" s="341" t="s">
        <v>9311</v>
      </c>
      <c r="C6312" s="342" t="s">
        <v>8436</v>
      </c>
      <c r="D6312" s="342" t="s">
        <v>8437</v>
      </c>
      <c r="E6312" s="342" t="s">
        <v>9323</v>
      </c>
      <c r="F6312" s="342" t="s">
        <v>6568</v>
      </c>
      <c r="G6312" s="343">
        <v>7.0200000000000005</v>
      </c>
      <c r="H6312" s="342" t="s">
        <v>6594</v>
      </c>
      <c r="I6312" s="342" t="s">
        <v>6575</v>
      </c>
      <c r="J6312" s="342" t="s">
        <v>6755</v>
      </c>
      <c r="K6312" s="581" t="s">
        <v>6678</v>
      </c>
      <c r="L6312" s="344" t="s">
        <v>4090</v>
      </c>
      <c r="N6312" s="344" t="s">
        <v>4090</v>
      </c>
      <c r="O6312" s="341">
        <v>0</v>
      </c>
    </row>
    <row r="6313" spans="1:15" x14ac:dyDescent="0.2">
      <c r="A6313" s="341" t="s">
        <v>9257</v>
      </c>
      <c r="B6313" s="341" t="s">
        <v>9311</v>
      </c>
      <c r="C6313" s="342" t="s">
        <v>8436</v>
      </c>
      <c r="D6313" s="342" t="s">
        <v>8437</v>
      </c>
      <c r="E6313" s="342" t="s">
        <v>9255</v>
      </c>
      <c r="F6313" s="342" t="s">
        <v>6568</v>
      </c>
      <c r="G6313" s="343">
        <v>8.8800000000000008</v>
      </c>
      <c r="H6313" s="342" t="s">
        <v>6594</v>
      </c>
      <c r="I6313" s="342" t="s">
        <v>6575</v>
      </c>
      <c r="J6313" s="342" t="s">
        <v>6755</v>
      </c>
      <c r="K6313" s="581" t="s">
        <v>7103</v>
      </c>
      <c r="L6313" s="344" t="s">
        <v>4090</v>
      </c>
      <c r="N6313" s="344" t="s">
        <v>4090</v>
      </c>
      <c r="O6313" s="341">
        <v>0</v>
      </c>
    </row>
    <row r="6314" spans="1:15" x14ac:dyDescent="0.2">
      <c r="A6314" s="341" t="s">
        <v>9257</v>
      </c>
      <c r="B6314" s="341" t="s">
        <v>9311</v>
      </c>
      <c r="C6314" s="342" t="s">
        <v>8436</v>
      </c>
      <c r="D6314" s="342" t="s">
        <v>8437</v>
      </c>
      <c r="E6314" s="342" t="s">
        <v>9255</v>
      </c>
      <c r="F6314" s="342" t="s">
        <v>6568</v>
      </c>
      <c r="G6314" s="343">
        <v>13.23</v>
      </c>
      <c r="H6314" s="342" t="s">
        <v>6594</v>
      </c>
      <c r="I6314" s="342" t="s">
        <v>6575</v>
      </c>
      <c r="J6314" s="342" t="s">
        <v>6755</v>
      </c>
      <c r="K6314" s="581" t="s">
        <v>6763</v>
      </c>
      <c r="L6314" s="344" t="s">
        <v>4090</v>
      </c>
      <c r="N6314" s="344" t="s">
        <v>4090</v>
      </c>
      <c r="O6314" s="341" t="s">
        <v>6752</v>
      </c>
    </row>
    <row r="6315" spans="1:15" x14ac:dyDescent="0.2">
      <c r="A6315" s="341" t="s">
        <v>9257</v>
      </c>
      <c r="B6315" s="341" t="s">
        <v>9311</v>
      </c>
      <c r="C6315" s="342" t="s">
        <v>8436</v>
      </c>
      <c r="D6315" s="342" t="s">
        <v>8437</v>
      </c>
      <c r="E6315" s="342" t="s">
        <v>9320</v>
      </c>
      <c r="F6315" s="342" t="s">
        <v>6568</v>
      </c>
      <c r="G6315" s="343">
        <v>1.6</v>
      </c>
      <c r="H6315" s="342" t="s">
        <v>6594</v>
      </c>
      <c r="I6315" s="342" t="s">
        <v>6575</v>
      </c>
      <c r="J6315" s="342" t="s">
        <v>6755</v>
      </c>
      <c r="K6315" s="581" t="s">
        <v>8929</v>
      </c>
      <c r="L6315" s="344" t="s">
        <v>4090</v>
      </c>
      <c r="N6315" s="344" t="s">
        <v>4090</v>
      </c>
      <c r="O6315" s="341">
        <v>0</v>
      </c>
    </row>
    <row r="6316" spans="1:15" x14ac:dyDescent="0.2">
      <c r="A6316" s="341" t="s">
        <v>9257</v>
      </c>
      <c r="B6316" s="341" t="s">
        <v>9311</v>
      </c>
      <c r="C6316" s="342" t="s">
        <v>8436</v>
      </c>
      <c r="D6316" s="342" t="s">
        <v>8437</v>
      </c>
      <c r="E6316" s="342" t="s">
        <v>9319</v>
      </c>
      <c r="F6316" s="342" t="s">
        <v>6568</v>
      </c>
      <c r="G6316" s="343">
        <v>2.7600000000000002</v>
      </c>
      <c r="H6316" s="342" t="s">
        <v>6594</v>
      </c>
      <c r="I6316" s="342" t="s">
        <v>6575</v>
      </c>
      <c r="J6316" s="342" t="s">
        <v>6755</v>
      </c>
      <c r="K6316" s="581" t="s">
        <v>8930</v>
      </c>
      <c r="L6316" s="344" t="s">
        <v>4090</v>
      </c>
      <c r="N6316" s="344" t="s">
        <v>4090</v>
      </c>
      <c r="O6316" s="341">
        <v>0</v>
      </c>
    </row>
    <row r="6317" spans="1:15" x14ac:dyDescent="0.2">
      <c r="A6317" s="341" t="s">
        <v>9257</v>
      </c>
      <c r="B6317" s="341" t="s">
        <v>9311</v>
      </c>
      <c r="C6317" s="342" t="s">
        <v>8436</v>
      </c>
      <c r="D6317" s="342" t="s">
        <v>8437</v>
      </c>
      <c r="E6317" s="342" t="s">
        <v>9319</v>
      </c>
      <c r="F6317" s="342" t="s">
        <v>6568</v>
      </c>
      <c r="G6317" s="343">
        <v>8</v>
      </c>
      <c r="H6317" s="342" t="s">
        <v>6594</v>
      </c>
      <c r="I6317" s="342" t="s">
        <v>6575</v>
      </c>
      <c r="J6317" s="342" t="s">
        <v>6755</v>
      </c>
      <c r="K6317" s="581" t="s">
        <v>8242</v>
      </c>
      <c r="L6317" s="344" t="s">
        <v>4090</v>
      </c>
      <c r="N6317" s="344" t="s">
        <v>4090</v>
      </c>
      <c r="O6317" s="341">
        <v>0</v>
      </c>
    </row>
    <row r="6318" spans="1:15" x14ac:dyDescent="0.2">
      <c r="A6318" s="341" t="s">
        <v>9257</v>
      </c>
      <c r="B6318" s="341" t="s">
        <v>9311</v>
      </c>
      <c r="C6318" s="342" t="s">
        <v>8436</v>
      </c>
      <c r="D6318" s="342" t="s">
        <v>8437</v>
      </c>
      <c r="E6318" s="342" t="s">
        <v>9319</v>
      </c>
      <c r="F6318" s="342" t="s">
        <v>6568</v>
      </c>
      <c r="G6318" s="343">
        <v>20.48</v>
      </c>
      <c r="H6318" s="342" t="s">
        <v>6594</v>
      </c>
      <c r="I6318" s="342" t="s">
        <v>6575</v>
      </c>
      <c r="J6318" s="342" t="s">
        <v>6755</v>
      </c>
      <c r="K6318" s="581" t="s">
        <v>8870</v>
      </c>
      <c r="L6318" s="344" t="s">
        <v>4090</v>
      </c>
      <c r="N6318" s="344" t="s">
        <v>4090</v>
      </c>
      <c r="O6318" s="341">
        <v>0</v>
      </c>
    </row>
    <row r="6319" spans="1:15" x14ac:dyDescent="0.2">
      <c r="A6319" s="341" t="s">
        <v>9257</v>
      </c>
      <c r="B6319" s="341" t="s">
        <v>9311</v>
      </c>
      <c r="C6319" s="342" t="s">
        <v>8436</v>
      </c>
      <c r="D6319" s="342" t="s">
        <v>8437</v>
      </c>
      <c r="E6319" s="342" t="s">
        <v>9320</v>
      </c>
      <c r="F6319" s="342" t="s">
        <v>6568</v>
      </c>
      <c r="G6319" s="343">
        <v>5.94</v>
      </c>
      <c r="H6319" s="342" t="s">
        <v>6594</v>
      </c>
      <c r="I6319" s="342" t="s">
        <v>6575</v>
      </c>
      <c r="J6319" s="342" t="s">
        <v>6755</v>
      </c>
      <c r="K6319" s="581" t="s">
        <v>8544</v>
      </c>
      <c r="L6319" s="344" t="s">
        <v>4090</v>
      </c>
      <c r="N6319" s="344" t="s">
        <v>4090</v>
      </c>
      <c r="O6319" s="341">
        <v>0</v>
      </c>
    </row>
    <row r="6320" spans="1:15" x14ac:dyDescent="0.2">
      <c r="A6320" s="341" t="s">
        <v>9257</v>
      </c>
      <c r="B6320" s="341" t="s">
        <v>9311</v>
      </c>
      <c r="C6320" s="342" t="s">
        <v>8436</v>
      </c>
      <c r="D6320" s="342" t="s">
        <v>8437</v>
      </c>
      <c r="E6320" s="342" t="s">
        <v>9320</v>
      </c>
      <c r="F6320" s="342" t="s">
        <v>6568</v>
      </c>
      <c r="G6320" s="343">
        <v>9.23</v>
      </c>
      <c r="H6320" s="342" t="s">
        <v>6594</v>
      </c>
      <c r="I6320" s="342" t="s">
        <v>6575</v>
      </c>
      <c r="J6320" s="342" t="s">
        <v>6755</v>
      </c>
      <c r="K6320" s="581" t="s">
        <v>7477</v>
      </c>
      <c r="L6320" s="344" t="s">
        <v>4090</v>
      </c>
      <c r="N6320" s="344" t="s">
        <v>4090</v>
      </c>
      <c r="O6320" s="341">
        <v>0</v>
      </c>
    </row>
    <row r="6321" spans="1:15" x14ac:dyDescent="0.2">
      <c r="A6321" s="341" t="s">
        <v>9257</v>
      </c>
      <c r="B6321" s="341" t="s">
        <v>9311</v>
      </c>
      <c r="C6321" s="342" t="s">
        <v>8436</v>
      </c>
      <c r="D6321" s="342" t="s">
        <v>8437</v>
      </c>
      <c r="E6321" s="342" t="s">
        <v>9320</v>
      </c>
      <c r="F6321" s="342" t="s">
        <v>6568</v>
      </c>
      <c r="G6321" s="343">
        <v>6.3</v>
      </c>
      <c r="H6321" s="342" t="s">
        <v>6594</v>
      </c>
      <c r="I6321" s="342" t="s">
        <v>6575</v>
      </c>
      <c r="J6321" s="342" t="s">
        <v>6755</v>
      </c>
      <c r="K6321" s="581" t="s">
        <v>8931</v>
      </c>
      <c r="L6321" s="344" t="s">
        <v>4090</v>
      </c>
      <c r="N6321" s="344" t="s">
        <v>4090</v>
      </c>
      <c r="O6321" s="341">
        <v>0</v>
      </c>
    </row>
    <row r="6322" spans="1:15" x14ac:dyDescent="0.2">
      <c r="A6322" s="341" t="s">
        <v>9257</v>
      </c>
      <c r="B6322" s="341" t="s">
        <v>9311</v>
      </c>
      <c r="C6322" s="342" t="s">
        <v>8436</v>
      </c>
      <c r="D6322" s="342" t="s">
        <v>8437</v>
      </c>
      <c r="E6322" s="342" t="s">
        <v>9323</v>
      </c>
      <c r="F6322" s="342" t="s">
        <v>6568</v>
      </c>
      <c r="G6322" s="343">
        <v>15.3</v>
      </c>
      <c r="H6322" s="342" t="s">
        <v>6594</v>
      </c>
      <c r="I6322" s="342" t="s">
        <v>6575</v>
      </c>
      <c r="J6322" s="342" t="s">
        <v>6755</v>
      </c>
      <c r="K6322" s="581" t="s">
        <v>8060</v>
      </c>
      <c r="L6322" s="344" t="s">
        <v>4090</v>
      </c>
      <c r="N6322" s="344" t="s">
        <v>4090</v>
      </c>
      <c r="O6322" s="341">
        <v>0</v>
      </c>
    </row>
    <row r="6323" spans="1:15" x14ac:dyDescent="0.2">
      <c r="A6323" s="341" t="s">
        <v>9257</v>
      </c>
      <c r="B6323" s="341" t="s">
        <v>9311</v>
      </c>
      <c r="C6323" s="342" t="s">
        <v>8436</v>
      </c>
      <c r="D6323" s="342" t="s">
        <v>8437</v>
      </c>
      <c r="E6323" s="342" t="s">
        <v>9334</v>
      </c>
      <c r="F6323" s="342" t="s">
        <v>6568</v>
      </c>
      <c r="G6323" s="343">
        <v>7.1400000000000006</v>
      </c>
      <c r="H6323" s="342" t="s">
        <v>6594</v>
      </c>
      <c r="I6323" s="342" t="s">
        <v>6575</v>
      </c>
      <c r="J6323" s="342" t="s">
        <v>6755</v>
      </c>
      <c r="K6323" s="581" t="s">
        <v>7533</v>
      </c>
      <c r="L6323" s="344" t="s">
        <v>4090</v>
      </c>
      <c r="N6323" s="344" t="s">
        <v>4090</v>
      </c>
      <c r="O6323" s="341">
        <v>0</v>
      </c>
    </row>
    <row r="6324" spans="1:15" x14ac:dyDescent="0.2">
      <c r="A6324" s="341" t="s">
        <v>9257</v>
      </c>
      <c r="B6324" s="341" t="s">
        <v>9311</v>
      </c>
      <c r="C6324" s="342" t="s">
        <v>8436</v>
      </c>
      <c r="D6324" s="342" t="s">
        <v>8437</v>
      </c>
      <c r="E6324" s="342" t="s">
        <v>9337</v>
      </c>
      <c r="F6324" s="342" t="s">
        <v>6568</v>
      </c>
      <c r="G6324" s="343">
        <v>12.83</v>
      </c>
      <c r="H6324" s="342" t="s">
        <v>6594</v>
      </c>
      <c r="I6324" s="342" t="s">
        <v>6575</v>
      </c>
      <c r="J6324" s="342" t="s">
        <v>6755</v>
      </c>
      <c r="K6324" s="581" t="s">
        <v>6910</v>
      </c>
      <c r="L6324" s="344" t="s">
        <v>4090</v>
      </c>
      <c r="N6324" s="344" t="s">
        <v>4090</v>
      </c>
      <c r="O6324" s="341">
        <v>0</v>
      </c>
    </row>
    <row r="6325" spans="1:15" x14ac:dyDescent="0.2">
      <c r="A6325" s="341" t="s">
        <v>9257</v>
      </c>
      <c r="B6325" s="341" t="s">
        <v>9311</v>
      </c>
      <c r="C6325" s="342" t="s">
        <v>8436</v>
      </c>
      <c r="D6325" s="342" t="s">
        <v>8437</v>
      </c>
      <c r="E6325" s="342" t="s">
        <v>9255</v>
      </c>
      <c r="F6325" s="342" t="s">
        <v>6568</v>
      </c>
      <c r="G6325" s="343">
        <v>2.4300000000000002</v>
      </c>
      <c r="H6325" s="342" t="s">
        <v>6594</v>
      </c>
      <c r="I6325" s="342" t="s">
        <v>6575</v>
      </c>
      <c r="J6325" s="342" t="s">
        <v>6755</v>
      </c>
      <c r="K6325" s="581" t="s">
        <v>7299</v>
      </c>
      <c r="L6325" s="344" t="s">
        <v>4090</v>
      </c>
      <c r="N6325" s="344" t="s">
        <v>4090</v>
      </c>
      <c r="O6325" s="341">
        <v>0</v>
      </c>
    </row>
    <row r="6326" spans="1:15" x14ac:dyDescent="0.2">
      <c r="A6326" s="341" t="s">
        <v>9257</v>
      </c>
      <c r="B6326" s="341" t="s">
        <v>9311</v>
      </c>
      <c r="C6326" s="342" t="s">
        <v>8436</v>
      </c>
      <c r="D6326" s="342" t="s">
        <v>8437</v>
      </c>
      <c r="E6326" s="342" t="s">
        <v>9321</v>
      </c>
      <c r="F6326" s="342" t="s">
        <v>6568</v>
      </c>
      <c r="G6326" s="343">
        <v>7.92</v>
      </c>
      <c r="H6326" s="342" t="s">
        <v>6594</v>
      </c>
      <c r="I6326" s="342" t="s">
        <v>6575</v>
      </c>
      <c r="J6326" s="342" t="s">
        <v>6755</v>
      </c>
      <c r="K6326" s="581" t="s">
        <v>7537</v>
      </c>
      <c r="L6326" s="344" t="s">
        <v>4090</v>
      </c>
      <c r="N6326" s="344" t="s">
        <v>4090</v>
      </c>
      <c r="O6326" s="341">
        <v>0</v>
      </c>
    </row>
    <row r="6327" spans="1:15" x14ac:dyDescent="0.2">
      <c r="A6327" s="341" t="s">
        <v>9257</v>
      </c>
      <c r="B6327" s="341" t="s">
        <v>9311</v>
      </c>
      <c r="C6327" s="342" t="s">
        <v>8436</v>
      </c>
      <c r="D6327" s="342" t="s">
        <v>8437</v>
      </c>
      <c r="E6327" s="342" t="s">
        <v>9321</v>
      </c>
      <c r="F6327" s="342" t="s">
        <v>6568</v>
      </c>
      <c r="G6327" s="343">
        <v>9</v>
      </c>
      <c r="H6327" s="342" t="s">
        <v>6594</v>
      </c>
      <c r="I6327" s="342" t="s">
        <v>6575</v>
      </c>
      <c r="J6327" s="342" t="s">
        <v>6755</v>
      </c>
      <c r="K6327" s="581" t="s">
        <v>7537</v>
      </c>
      <c r="L6327" s="344" t="s">
        <v>4090</v>
      </c>
      <c r="N6327" s="344" t="s">
        <v>4090</v>
      </c>
      <c r="O6327" s="341">
        <v>0</v>
      </c>
    </row>
    <row r="6328" spans="1:15" x14ac:dyDescent="0.2">
      <c r="A6328" s="341" t="s">
        <v>9257</v>
      </c>
      <c r="B6328" s="341" t="s">
        <v>9311</v>
      </c>
      <c r="C6328" s="342" t="s">
        <v>8436</v>
      </c>
      <c r="D6328" s="342" t="s">
        <v>8437</v>
      </c>
      <c r="E6328" s="342" t="s">
        <v>9325</v>
      </c>
      <c r="F6328" s="342" t="s">
        <v>6568</v>
      </c>
      <c r="G6328" s="343">
        <v>7.82</v>
      </c>
      <c r="H6328" s="342" t="s">
        <v>6594</v>
      </c>
      <c r="I6328" s="342" t="s">
        <v>6575</v>
      </c>
      <c r="J6328" s="342" t="s">
        <v>6755</v>
      </c>
      <c r="K6328" s="581" t="s">
        <v>8873</v>
      </c>
      <c r="L6328" s="344" t="s">
        <v>4090</v>
      </c>
      <c r="N6328" s="344" t="s">
        <v>4090</v>
      </c>
      <c r="O6328" s="341">
        <v>0</v>
      </c>
    </row>
    <row r="6329" spans="1:15" x14ac:dyDescent="0.2">
      <c r="A6329" s="341" t="s">
        <v>9257</v>
      </c>
      <c r="B6329" s="341" t="s">
        <v>9311</v>
      </c>
      <c r="C6329" s="342" t="s">
        <v>8436</v>
      </c>
      <c r="D6329" s="342" t="s">
        <v>8437</v>
      </c>
      <c r="E6329" s="342" t="s">
        <v>9319</v>
      </c>
      <c r="F6329" s="342" t="s">
        <v>6568</v>
      </c>
      <c r="G6329" s="343">
        <v>7.3500000000000005</v>
      </c>
      <c r="H6329" s="342" t="s">
        <v>6594</v>
      </c>
      <c r="I6329" s="342" t="s">
        <v>6575</v>
      </c>
      <c r="J6329" s="342" t="s">
        <v>6755</v>
      </c>
      <c r="K6329" s="581" t="s">
        <v>8714</v>
      </c>
      <c r="L6329" s="344" t="s">
        <v>4090</v>
      </c>
      <c r="N6329" s="344" t="s">
        <v>4090</v>
      </c>
      <c r="O6329" s="341">
        <v>0</v>
      </c>
    </row>
    <row r="6330" spans="1:15" x14ac:dyDescent="0.2">
      <c r="A6330" s="341" t="s">
        <v>9257</v>
      </c>
      <c r="B6330" s="341" t="s">
        <v>9311</v>
      </c>
      <c r="C6330" s="342" t="s">
        <v>8436</v>
      </c>
      <c r="D6330" s="342" t="s">
        <v>8437</v>
      </c>
      <c r="E6330" s="342" t="s">
        <v>9319</v>
      </c>
      <c r="F6330" s="342" t="s">
        <v>6568</v>
      </c>
      <c r="G6330" s="343">
        <v>8.84</v>
      </c>
      <c r="H6330" s="342" t="s">
        <v>6594</v>
      </c>
      <c r="I6330" s="342" t="s">
        <v>6575</v>
      </c>
      <c r="J6330" s="342" t="s">
        <v>6755</v>
      </c>
      <c r="K6330" s="581" t="s">
        <v>7230</v>
      </c>
      <c r="L6330" s="344" t="s">
        <v>4090</v>
      </c>
      <c r="N6330" s="344" t="s">
        <v>4090</v>
      </c>
      <c r="O6330" s="341">
        <v>0</v>
      </c>
    </row>
    <row r="6331" spans="1:15" x14ac:dyDescent="0.2">
      <c r="A6331" s="341" t="s">
        <v>9257</v>
      </c>
      <c r="B6331" s="341" t="s">
        <v>9311</v>
      </c>
      <c r="C6331" s="342" t="s">
        <v>8436</v>
      </c>
      <c r="D6331" s="342" t="s">
        <v>8437</v>
      </c>
      <c r="E6331" s="342" t="s">
        <v>9322</v>
      </c>
      <c r="F6331" s="342" t="s">
        <v>6568</v>
      </c>
      <c r="G6331" s="343">
        <v>6.8</v>
      </c>
      <c r="H6331" s="342" t="s">
        <v>6594</v>
      </c>
      <c r="I6331" s="342" t="s">
        <v>6575</v>
      </c>
      <c r="J6331" s="342" t="s">
        <v>6755</v>
      </c>
      <c r="K6331" s="581" t="s">
        <v>8752</v>
      </c>
      <c r="L6331" s="344" t="s">
        <v>4090</v>
      </c>
      <c r="N6331" s="344" t="s">
        <v>4090</v>
      </c>
      <c r="O6331" s="341">
        <v>0</v>
      </c>
    </row>
    <row r="6332" spans="1:15" x14ac:dyDescent="0.2">
      <c r="A6332" s="341" t="s">
        <v>9257</v>
      </c>
      <c r="B6332" s="341" t="s">
        <v>9311</v>
      </c>
      <c r="C6332" s="342" t="s">
        <v>8436</v>
      </c>
      <c r="D6332" s="342" t="s">
        <v>8437</v>
      </c>
      <c r="E6332" s="342" t="s">
        <v>9326</v>
      </c>
      <c r="F6332" s="342" t="s">
        <v>6568</v>
      </c>
      <c r="G6332" s="343">
        <v>6.75</v>
      </c>
      <c r="H6332" s="342" t="s">
        <v>6594</v>
      </c>
      <c r="I6332" s="342" t="s">
        <v>6575</v>
      </c>
      <c r="J6332" s="342" t="s">
        <v>6755</v>
      </c>
      <c r="K6332" s="581" t="s">
        <v>7317</v>
      </c>
      <c r="L6332" s="344" t="s">
        <v>4090</v>
      </c>
      <c r="N6332" s="344" t="s">
        <v>4090</v>
      </c>
      <c r="O6332" s="341">
        <v>0</v>
      </c>
    </row>
    <row r="6333" spans="1:15" x14ac:dyDescent="0.2">
      <c r="A6333" s="341" t="s">
        <v>9257</v>
      </c>
      <c r="B6333" s="341" t="s">
        <v>9311</v>
      </c>
      <c r="C6333" s="342" t="s">
        <v>8436</v>
      </c>
      <c r="D6333" s="342" t="s">
        <v>8437</v>
      </c>
      <c r="E6333" s="342" t="s">
        <v>9334</v>
      </c>
      <c r="F6333" s="342" t="s">
        <v>6568</v>
      </c>
      <c r="G6333" s="343">
        <v>8.4</v>
      </c>
      <c r="H6333" s="342" t="s">
        <v>6594</v>
      </c>
      <c r="I6333" s="342" t="s">
        <v>6575</v>
      </c>
      <c r="J6333" s="342" t="s">
        <v>6755</v>
      </c>
      <c r="K6333" s="581" t="s">
        <v>8875</v>
      </c>
      <c r="L6333" s="344" t="s">
        <v>4090</v>
      </c>
      <c r="N6333" s="344" t="s">
        <v>4090</v>
      </c>
      <c r="O6333" s="341">
        <v>0</v>
      </c>
    </row>
    <row r="6334" spans="1:15" x14ac:dyDescent="0.2">
      <c r="A6334" s="341" t="s">
        <v>9257</v>
      </c>
      <c r="B6334" s="341" t="s">
        <v>9311</v>
      </c>
      <c r="C6334" s="342" t="s">
        <v>8436</v>
      </c>
      <c r="D6334" s="342" t="s">
        <v>8437</v>
      </c>
      <c r="E6334" s="342" t="s">
        <v>9321</v>
      </c>
      <c r="F6334" s="342" t="s">
        <v>6568</v>
      </c>
      <c r="G6334" s="343">
        <v>19.32</v>
      </c>
      <c r="H6334" s="342" t="s">
        <v>6594</v>
      </c>
      <c r="I6334" s="342" t="s">
        <v>6575</v>
      </c>
      <c r="J6334" s="342" t="s">
        <v>6755</v>
      </c>
      <c r="K6334" s="581" t="s">
        <v>8851</v>
      </c>
      <c r="L6334" s="344" t="s">
        <v>4090</v>
      </c>
      <c r="N6334" s="344" t="s">
        <v>4090</v>
      </c>
      <c r="O6334" s="341">
        <v>0</v>
      </c>
    </row>
    <row r="6335" spans="1:15" x14ac:dyDescent="0.2">
      <c r="A6335" s="341" t="s">
        <v>9257</v>
      </c>
      <c r="B6335" s="341" t="s">
        <v>9311</v>
      </c>
      <c r="C6335" s="342" t="s">
        <v>8436</v>
      </c>
      <c r="D6335" s="342" t="s">
        <v>8437</v>
      </c>
      <c r="E6335" s="342" t="s">
        <v>9323</v>
      </c>
      <c r="F6335" s="342" t="s">
        <v>6568</v>
      </c>
      <c r="G6335" s="343">
        <v>51.75</v>
      </c>
      <c r="H6335" s="342" t="s">
        <v>6594</v>
      </c>
      <c r="I6335" s="342" t="s">
        <v>6575</v>
      </c>
      <c r="J6335" s="342" t="s">
        <v>6755</v>
      </c>
      <c r="K6335" s="581" t="s">
        <v>7811</v>
      </c>
      <c r="L6335" s="344" t="s">
        <v>4090</v>
      </c>
      <c r="N6335" s="344" t="s">
        <v>4090</v>
      </c>
      <c r="O6335" s="341" t="s">
        <v>6752</v>
      </c>
    </row>
    <row r="6336" spans="1:15" x14ac:dyDescent="0.2">
      <c r="A6336" s="341" t="s">
        <v>9257</v>
      </c>
      <c r="B6336" s="341" t="s">
        <v>9311</v>
      </c>
      <c r="C6336" s="342" t="s">
        <v>8436</v>
      </c>
      <c r="D6336" s="342" t="s">
        <v>8437</v>
      </c>
      <c r="E6336" s="342" t="s">
        <v>9332</v>
      </c>
      <c r="F6336" s="342" t="s">
        <v>6568</v>
      </c>
      <c r="G6336" s="343">
        <v>5.76</v>
      </c>
      <c r="H6336" s="342" t="s">
        <v>6594</v>
      </c>
      <c r="I6336" s="342" t="s">
        <v>6575</v>
      </c>
      <c r="J6336" s="342" t="s">
        <v>6755</v>
      </c>
      <c r="K6336" s="581" t="s">
        <v>8266</v>
      </c>
      <c r="L6336" s="344" t="s">
        <v>4090</v>
      </c>
      <c r="N6336" s="344" t="s">
        <v>4090</v>
      </c>
      <c r="O6336" s="341">
        <v>0</v>
      </c>
    </row>
    <row r="6337" spans="1:15" x14ac:dyDescent="0.2">
      <c r="A6337" s="341" t="s">
        <v>9257</v>
      </c>
      <c r="B6337" s="341" t="s">
        <v>9311</v>
      </c>
      <c r="C6337" s="342" t="s">
        <v>8436</v>
      </c>
      <c r="D6337" s="342" t="s">
        <v>8437</v>
      </c>
      <c r="E6337" s="342" t="s">
        <v>9337</v>
      </c>
      <c r="F6337" s="342" t="s">
        <v>6568</v>
      </c>
      <c r="G6337" s="343">
        <v>20.52</v>
      </c>
      <c r="H6337" s="342" t="s">
        <v>6594</v>
      </c>
      <c r="I6337" s="342" t="s">
        <v>6575</v>
      </c>
      <c r="J6337" s="342" t="s">
        <v>6755</v>
      </c>
      <c r="K6337" s="581" t="s">
        <v>7347</v>
      </c>
      <c r="L6337" s="344" t="s">
        <v>4090</v>
      </c>
      <c r="N6337" s="344" t="s">
        <v>4090</v>
      </c>
      <c r="O6337" s="341">
        <v>0</v>
      </c>
    </row>
    <row r="6338" spans="1:15" x14ac:dyDescent="0.2">
      <c r="A6338" s="341" t="s">
        <v>9257</v>
      </c>
      <c r="B6338" s="341" t="s">
        <v>9311</v>
      </c>
      <c r="C6338" s="342" t="s">
        <v>8436</v>
      </c>
      <c r="D6338" s="342" t="s">
        <v>8437</v>
      </c>
      <c r="E6338" s="342" t="s">
        <v>9337</v>
      </c>
      <c r="F6338" s="342" t="s">
        <v>6568</v>
      </c>
      <c r="G6338" s="343">
        <v>9.36</v>
      </c>
      <c r="H6338" s="342" t="s">
        <v>6594</v>
      </c>
      <c r="I6338" s="342" t="s">
        <v>6575</v>
      </c>
      <c r="J6338" s="342" t="s">
        <v>6755</v>
      </c>
      <c r="K6338" s="581" t="s">
        <v>7828</v>
      </c>
      <c r="L6338" s="344" t="s">
        <v>4090</v>
      </c>
      <c r="N6338" s="344" t="s">
        <v>4090</v>
      </c>
      <c r="O6338" s="341">
        <v>0</v>
      </c>
    </row>
    <row r="6339" spans="1:15" x14ac:dyDescent="0.2">
      <c r="A6339" s="341" t="s">
        <v>9257</v>
      </c>
      <c r="B6339" s="341" t="s">
        <v>9311</v>
      </c>
      <c r="C6339" s="342" t="s">
        <v>8436</v>
      </c>
      <c r="D6339" s="342" t="s">
        <v>8437</v>
      </c>
      <c r="E6339" s="342" t="s">
        <v>9319</v>
      </c>
      <c r="F6339" s="342" t="s">
        <v>6568</v>
      </c>
      <c r="G6339" s="343">
        <v>13.5</v>
      </c>
      <c r="H6339" s="342" t="s">
        <v>6594</v>
      </c>
      <c r="I6339" s="342" t="s">
        <v>6575</v>
      </c>
      <c r="J6339" s="342" t="s">
        <v>6755</v>
      </c>
      <c r="K6339" s="581" t="s">
        <v>6941</v>
      </c>
      <c r="L6339" s="344" t="s">
        <v>4090</v>
      </c>
      <c r="N6339" s="344" t="s">
        <v>4090</v>
      </c>
      <c r="O6339" s="341">
        <v>0</v>
      </c>
    </row>
    <row r="6340" spans="1:15" x14ac:dyDescent="0.2">
      <c r="A6340" s="341" t="s">
        <v>9257</v>
      </c>
      <c r="B6340" s="341" t="s">
        <v>9311</v>
      </c>
      <c r="C6340" s="342" t="s">
        <v>8436</v>
      </c>
      <c r="D6340" s="342" t="s">
        <v>8437</v>
      </c>
      <c r="E6340" s="342" t="s">
        <v>9326</v>
      </c>
      <c r="F6340" s="342" t="s">
        <v>6568</v>
      </c>
      <c r="G6340" s="343">
        <v>9.68</v>
      </c>
      <c r="H6340" s="342" t="s">
        <v>6594</v>
      </c>
      <c r="I6340" s="342" t="s">
        <v>6575</v>
      </c>
      <c r="J6340" s="342" t="s">
        <v>6755</v>
      </c>
      <c r="K6340" s="581" t="s">
        <v>6941</v>
      </c>
      <c r="L6340" s="344" t="s">
        <v>4090</v>
      </c>
      <c r="N6340" s="344" t="s">
        <v>4090</v>
      </c>
      <c r="O6340" s="341">
        <v>0</v>
      </c>
    </row>
    <row r="6341" spans="1:15" x14ac:dyDescent="0.2">
      <c r="A6341" s="341" t="s">
        <v>9257</v>
      </c>
      <c r="B6341" s="341" t="s">
        <v>9311</v>
      </c>
      <c r="C6341" s="342" t="s">
        <v>8436</v>
      </c>
      <c r="D6341" s="342" t="s">
        <v>8437</v>
      </c>
      <c r="E6341" s="342" t="s">
        <v>9333</v>
      </c>
      <c r="F6341" s="342" t="s">
        <v>6568</v>
      </c>
      <c r="G6341" s="343">
        <v>29</v>
      </c>
      <c r="H6341" s="342" t="s">
        <v>6594</v>
      </c>
      <c r="I6341" s="342" t="s">
        <v>6575</v>
      </c>
      <c r="J6341" s="342" t="s">
        <v>6755</v>
      </c>
      <c r="K6341" s="581" t="s">
        <v>7374</v>
      </c>
      <c r="L6341" s="344" t="s">
        <v>4090</v>
      </c>
      <c r="N6341" s="344" t="s">
        <v>4090</v>
      </c>
      <c r="O6341" s="341">
        <v>0</v>
      </c>
    </row>
    <row r="6342" spans="1:15" x14ac:dyDescent="0.2">
      <c r="A6342" s="341" t="s">
        <v>9257</v>
      </c>
      <c r="B6342" s="341" t="s">
        <v>9311</v>
      </c>
      <c r="C6342" s="342" t="s">
        <v>8436</v>
      </c>
      <c r="D6342" s="342" t="s">
        <v>8437</v>
      </c>
      <c r="E6342" s="342" t="s">
        <v>9325</v>
      </c>
      <c r="F6342" s="342" t="s">
        <v>6568</v>
      </c>
      <c r="G6342" s="343">
        <v>7.92</v>
      </c>
      <c r="H6342" s="342" t="s">
        <v>6594</v>
      </c>
      <c r="I6342" s="342" t="s">
        <v>6575</v>
      </c>
      <c r="J6342" s="342" t="s">
        <v>6755</v>
      </c>
      <c r="K6342" s="581" t="s">
        <v>8483</v>
      </c>
      <c r="L6342" s="344" t="s">
        <v>4090</v>
      </c>
      <c r="N6342" s="344" t="s">
        <v>4090</v>
      </c>
      <c r="O6342" s="341">
        <v>0</v>
      </c>
    </row>
    <row r="6343" spans="1:15" x14ac:dyDescent="0.2">
      <c r="A6343" s="341" t="s">
        <v>9257</v>
      </c>
      <c r="B6343" s="341" t="s">
        <v>9311</v>
      </c>
      <c r="C6343" s="342" t="s">
        <v>8436</v>
      </c>
      <c r="D6343" s="342" t="s">
        <v>8437</v>
      </c>
      <c r="E6343" s="342" t="s">
        <v>9321</v>
      </c>
      <c r="F6343" s="342" t="s">
        <v>6568</v>
      </c>
      <c r="G6343" s="343">
        <v>3.92</v>
      </c>
      <c r="H6343" s="342" t="s">
        <v>6594</v>
      </c>
      <c r="I6343" s="342" t="s">
        <v>6575</v>
      </c>
      <c r="J6343" s="342" t="s">
        <v>6755</v>
      </c>
      <c r="K6343" s="581" t="s">
        <v>7379</v>
      </c>
      <c r="L6343" s="344" t="s">
        <v>4090</v>
      </c>
      <c r="N6343" s="344" t="s">
        <v>4090</v>
      </c>
      <c r="O6343" s="341">
        <v>0</v>
      </c>
    </row>
    <row r="6344" spans="1:15" x14ac:dyDescent="0.2">
      <c r="A6344" s="341" t="s">
        <v>9257</v>
      </c>
      <c r="B6344" s="341" t="s">
        <v>9311</v>
      </c>
      <c r="C6344" s="342" t="s">
        <v>8436</v>
      </c>
      <c r="D6344" s="342" t="s">
        <v>8437</v>
      </c>
      <c r="E6344" s="342" t="s">
        <v>9319</v>
      </c>
      <c r="F6344" s="342" t="s">
        <v>6568</v>
      </c>
      <c r="G6344" s="343">
        <v>6</v>
      </c>
      <c r="H6344" s="342" t="s">
        <v>6594</v>
      </c>
      <c r="I6344" s="342" t="s">
        <v>6575</v>
      </c>
      <c r="J6344" s="342" t="s">
        <v>6755</v>
      </c>
      <c r="K6344" s="581" t="s">
        <v>7575</v>
      </c>
      <c r="L6344" s="344" t="s">
        <v>4090</v>
      </c>
      <c r="N6344" s="344" t="s">
        <v>4090</v>
      </c>
      <c r="O6344" s="341">
        <v>0</v>
      </c>
    </row>
    <row r="6345" spans="1:15" x14ac:dyDescent="0.2">
      <c r="A6345" s="341" t="s">
        <v>9257</v>
      </c>
      <c r="B6345" s="341" t="s">
        <v>9311</v>
      </c>
      <c r="C6345" s="342" t="s">
        <v>8436</v>
      </c>
      <c r="D6345" s="342" t="s">
        <v>8437</v>
      </c>
      <c r="E6345" s="342" t="s">
        <v>9326</v>
      </c>
      <c r="F6345" s="342" t="s">
        <v>6568</v>
      </c>
      <c r="G6345" s="343">
        <v>2.88</v>
      </c>
      <c r="H6345" s="342" t="s">
        <v>6594</v>
      </c>
      <c r="I6345" s="342" t="s">
        <v>6575</v>
      </c>
      <c r="J6345" s="342" t="s">
        <v>6755</v>
      </c>
      <c r="K6345" s="581" t="s">
        <v>7004</v>
      </c>
      <c r="L6345" s="344" t="s">
        <v>4090</v>
      </c>
      <c r="N6345" s="344" t="s">
        <v>4090</v>
      </c>
      <c r="O6345" s="341">
        <v>0</v>
      </c>
    </row>
    <row r="6346" spans="1:15" x14ac:dyDescent="0.2">
      <c r="A6346" s="341" t="s">
        <v>9257</v>
      </c>
      <c r="B6346" s="341" t="s">
        <v>9312</v>
      </c>
      <c r="C6346" s="342" t="s">
        <v>8932</v>
      </c>
      <c r="D6346" s="342" t="s">
        <v>8933</v>
      </c>
      <c r="E6346" s="342" t="s">
        <v>9326</v>
      </c>
      <c r="F6346" s="342" t="s">
        <v>6568</v>
      </c>
      <c r="G6346" s="343">
        <v>7.6000000000000005</v>
      </c>
      <c r="H6346" s="342" t="s">
        <v>6594</v>
      </c>
      <c r="I6346" s="342" t="s">
        <v>6575</v>
      </c>
      <c r="J6346" s="342" t="s">
        <v>6755</v>
      </c>
      <c r="K6346" s="581" t="s">
        <v>8276</v>
      </c>
      <c r="L6346" s="344" t="s">
        <v>4090</v>
      </c>
      <c r="N6346" s="344" t="s">
        <v>4090</v>
      </c>
      <c r="O6346" s="341" t="s">
        <v>6752</v>
      </c>
    </row>
    <row r="6347" spans="1:15" x14ac:dyDescent="0.2">
      <c r="A6347" s="341" t="s">
        <v>9257</v>
      </c>
      <c r="B6347" s="341" t="s">
        <v>9312</v>
      </c>
      <c r="C6347" s="342" t="s">
        <v>8932</v>
      </c>
      <c r="D6347" s="342" t="s">
        <v>8933</v>
      </c>
      <c r="E6347" s="342" t="s">
        <v>9328</v>
      </c>
      <c r="F6347" s="342" t="s">
        <v>6568</v>
      </c>
      <c r="G6347" s="343">
        <v>6.08</v>
      </c>
      <c r="H6347" s="342" t="s">
        <v>6594</v>
      </c>
      <c r="I6347" s="342" t="s">
        <v>6575</v>
      </c>
      <c r="J6347" s="342" t="s">
        <v>6755</v>
      </c>
      <c r="K6347" s="581" t="s">
        <v>8693</v>
      </c>
      <c r="L6347" s="344" t="s">
        <v>4090</v>
      </c>
      <c r="N6347" s="344" t="s">
        <v>4090</v>
      </c>
      <c r="O6347" s="341" t="s">
        <v>6766</v>
      </c>
    </row>
    <row r="6348" spans="1:15" x14ac:dyDescent="0.2">
      <c r="A6348" s="341" t="s">
        <v>9257</v>
      </c>
      <c r="B6348" s="341" t="s">
        <v>9312</v>
      </c>
      <c r="C6348" s="342" t="s">
        <v>8932</v>
      </c>
      <c r="D6348" s="342" t="s">
        <v>8933</v>
      </c>
      <c r="E6348" s="342" t="s">
        <v>9325</v>
      </c>
      <c r="F6348" s="342" t="s">
        <v>6568</v>
      </c>
      <c r="G6348" s="343">
        <v>8.06</v>
      </c>
      <c r="H6348" s="342" t="s">
        <v>6594</v>
      </c>
      <c r="I6348" s="342" t="s">
        <v>6575</v>
      </c>
      <c r="J6348" s="342" t="s">
        <v>6755</v>
      </c>
      <c r="K6348" s="581" t="s">
        <v>8934</v>
      </c>
      <c r="L6348" s="344" t="s">
        <v>4090</v>
      </c>
      <c r="N6348" s="344" t="s">
        <v>4090</v>
      </c>
      <c r="O6348" s="341" t="s">
        <v>6766</v>
      </c>
    </row>
    <row r="6349" spans="1:15" x14ac:dyDescent="0.2">
      <c r="A6349" s="341" t="s">
        <v>9257</v>
      </c>
      <c r="B6349" s="341" t="s">
        <v>9312</v>
      </c>
      <c r="C6349" s="342" t="s">
        <v>8932</v>
      </c>
      <c r="D6349" s="342" t="s">
        <v>8933</v>
      </c>
      <c r="E6349" s="342" t="s">
        <v>9321</v>
      </c>
      <c r="F6349" s="342" t="s">
        <v>6568</v>
      </c>
      <c r="G6349" s="343">
        <v>4.68</v>
      </c>
      <c r="H6349" s="342" t="s">
        <v>6594</v>
      </c>
      <c r="I6349" s="342" t="s">
        <v>6575</v>
      </c>
      <c r="J6349" s="342" t="s">
        <v>6755</v>
      </c>
      <c r="K6349" s="581" t="s">
        <v>8935</v>
      </c>
      <c r="L6349" s="344" t="s">
        <v>4090</v>
      </c>
      <c r="N6349" s="344" t="s">
        <v>4090</v>
      </c>
      <c r="O6349" s="341" t="s">
        <v>6766</v>
      </c>
    </row>
    <row r="6350" spans="1:15" x14ac:dyDescent="0.2">
      <c r="A6350" s="341" t="s">
        <v>9257</v>
      </c>
      <c r="B6350" s="341" t="s">
        <v>9312</v>
      </c>
      <c r="C6350" s="342" t="s">
        <v>8932</v>
      </c>
      <c r="D6350" s="342" t="s">
        <v>8933</v>
      </c>
      <c r="E6350" s="342" t="s">
        <v>9320</v>
      </c>
      <c r="F6350" s="342" t="s">
        <v>6568</v>
      </c>
      <c r="G6350" s="343">
        <v>6.6000000000000005</v>
      </c>
      <c r="H6350" s="342" t="s">
        <v>6594</v>
      </c>
      <c r="I6350" s="342" t="s">
        <v>6575</v>
      </c>
      <c r="J6350" s="342" t="s">
        <v>6755</v>
      </c>
      <c r="K6350" s="581" t="s">
        <v>6960</v>
      </c>
      <c r="L6350" s="344" t="s">
        <v>4090</v>
      </c>
      <c r="N6350" s="344" t="s">
        <v>4090</v>
      </c>
      <c r="O6350" s="341" t="s">
        <v>6766</v>
      </c>
    </row>
    <row r="6351" spans="1:15" x14ac:dyDescent="0.2">
      <c r="A6351" s="341" t="s">
        <v>9257</v>
      </c>
      <c r="B6351" s="341" t="s">
        <v>9312</v>
      </c>
      <c r="C6351" s="342" t="s">
        <v>8932</v>
      </c>
      <c r="D6351" s="342" t="s">
        <v>8933</v>
      </c>
      <c r="E6351" s="342" t="s">
        <v>9323</v>
      </c>
      <c r="F6351" s="342" t="s">
        <v>6568</v>
      </c>
      <c r="G6351" s="343">
        <v>7.44</v>
      </c>
      <c r="H6351" s="342" t="s">
        <v>6594</v>
      </c>
      <c r="I6351" s="342" t="s">
        <v>6575</v>
      </c>
      <c r="J6351" s="342" t="s">
        <v>6755</v>
      </c>
      <c r="K6351" s="581" t="s">
        <v>8387</v>
      </c>
      <c r="L6351" s="344" t="s">
        <v>4090</v>
      </c>
      <c r="N6351" s="344" t="s">
        <v>4090</v>
      </c>
      <c r="O6351" s="341" t="s">
        <v>6752</v>
      </c>
    </row>
    <row r="6352" spans="1:15" x14ac:dyDescent="0.2">
      <c r="A6352" s="341" t="s">
        <v>9257</v>
      </c>
      <c r="B6352" s="341" t="s">
        <v>9312</v>
      </c>
      <c r="C6352" s="342" t="s">
        <v>8932</v>
      </c>
      <c r="D6352" s="342" t="s">
        <v>8933</v>
      </c>
      <c r="E6352" s="342" t="s">
        <v>9326</v>
      </c>
      <c r="F6352" s="342" t="s">
        <v>6568</v>
      </c>
      <c r="G6352" s="343">
        <v>4.0950000000000006</v>
      </c>
      <c r="H6352" s="342" t="s">
        <v>6594</v>
      </c>
      <c r="I6352" s="342" t="s">
        <v>6575</v>
      </c>
      <c r="J6352" s="342" t="s">
        <v>6755</v>
      </c>
      <c r="K6352" s="581" t="s">
        <v>8462</v>
      </c>
      <c r="L6352" s="344" t="s">
        <v>4090</v>
      </c>
      <c r="N6352" s="344" t="s">
        <v>4090</v>
      </c>
      <c r="O6352" s="341" t="s">
        <v>6752</v>
      </c>
    </row>
    <row r="6353" spans="1:15" x14ac:dyDescent="0.2">
      <c r="A6353" s="341" t="s">
        <v>9257</v>
      </c>
      <c r="B6353" s="341" t="s">
        <v>9312</v>
      </c>
      <c r="C6353" s="342" t="s">
        <v>8932</v>
      </c>
      <c r="D6353" s="342" t="s">
        <v>8933</v>
      </c>
      <c r="E6353" s="342" t="s">
        <v>9334</v>
      </c>
      <c r="F6353" s="342" t="s">
        <v>6568</v>
      </c>
      <c r="G6353" s="343">
        <v>5.46</v>
      </c>
      <c r="H6353" s="342" t="s">
        <v>6594</v>
      </c>
      <c r="I6353" s="342" t="s">
        <v>6575</v>
      </c>
      <c r="J6353" s="342" t="s">
        <v>6755</v>
      </c>
      <c r="K6353" s="581" t="s">
        <v>7958</v>
      </c>
      <c r="L6353" s="344" t="s">
        <v>4090</v>
      </c>
      <c r="N6353" s="344" t="s">
        <v>4090</v>
      </c>
      <c r="O6353" s="341" t="s">
        <v>6752</v>
      </c>
    </row>
    <row r="6354" spans="1:15" x14ac:dyDescent="0.2">
      <c r="A6354" s="341" t="s">
        <v>9257</v>
      </c>
      <c r="B6354" s="341" t="s">
        <v>9312</v>
      </c>
      <c r="C6354" s="342" t="s">
        <v>8932</v>
      </c>
      <c r="D6354" s="342" t="s">
        <v>8933</v>
      </c>
      <c r="E6354" s="342" t="s">
        <v>9334</v>
      </c>
      <c r="F6354" s="342" t="s">
        <v>6568</v>
      </c>
      <c r="G6354" s="343">
        <v>9.4500000000000011</v>
      </c>
      <c r="H6354" s="342" t="s">
        <v>6594</v>
      </c>
      <c r="I6354" s="342" t="s">
        <v>6575</v>
      </c>
      <c r="J6354" s="342" t="s">
        <v>6755</v>
      </c>
      <c r="K6354" s="581" t="s">
        <v>6937</v>
      </c>
      <c r="L6354" s="344" t="s">
        <v>4090</v>
      </c>
      <c r="N6354" s="344" t="s">
        <v>4090</v>
      </c>
      <c r="O6354" s="341" t="s">
        <v>6752</v>
      </c>
    </row>
    <row r="6355" spans="1:15" x14ac:dyDescent="0.2">
      <c r="A6355" s="341" t="s">
        <v>9257</v>
      </c>
      <c r="B6355" s="341" t="s">
        <v>9312</v>
      </c>
      <c r="C6355" s="342" t="s">
        <v>8932</v>
      </c>
      <c r="D6355" s="342" t="s">
        <v>8933</v>
      </c>
      <c r="E6355" s="342" t="s">
        <v>9255</v>
      </c>
      <c r="F6355" s="342" t="s">
        <v>6568</v>
      </c>
      <c r="G6355" s="343">
        <v>2.7</v>
      </c>
      <c r="H6355" s="342" t="s">
        <v>6594</v>
      </c>
      <c r="I6355" s="342" t="s">
        <v>6575</v>
      </c>
      <c r="J6355" s="342" t="s">
        <v>6755</v>
      </c>
      <c r="K6355" s="581" t="s">
        <v>8337</v>
      </c>
      <c r="L6355" s="344" t="s">
        <v>6699</v>
      </c>
      <c r="N6355" s="344" t="s">
        <v>4090</v>
      </c>
      <c r="O6355" s="341">
        <v>0</v>
      </c>
    </row>
    <row r="6356" spans="1:15" x14ac:dyDescent="0.2">
      <c r="A6356" s="341" t="s">
        <v>9257</v>
      </c>
      <c r="B6356" s="341" t="s">
        <v>9312</v>
      </c>
      <c r="C6356" s="342" t="s">
        <v>8932</v>
      </c>
      <c r="D6356" s="342" t="s">
        <v>8933</v>
      </c>
      <c r="E6356" s="342" t="s">
        <v>9325</v>
      </c>
      <c r="F6356" s="342" t="s">
        <v>6568</v>
      </c>
      <c r="G6356" s="343">
        <v>2.88</v>
      </c>
      <c r="H6356" s="342" t="s">
        <v>6594</v>
      </c>
      <c r="I6356" s="342" t="s">
        <v>6575</v>
      </c>
      <c r="J6356" s="342" t="s">
        <v>6755</v>
      </c>
      <c r="K6356" s="581" t="s">
        <v>8936</v>
      </c>
      <c r="L6356" s="344" t="s">
        <v>4090</v>
      </c>
      <c r="N6356" s="344" t="s">
        <v>4090</v>
      </c>
      <c r="O6356" s="341">
        <v>0</v>
      </c>
    </row>
    <row r="6357" spans="1:15" x14ac:dyDescent="0.2">
      <c r="A6357" s="341" t="s">
        <v>9257</v>
      </c>
      <c r="B6357" s="341" t="s">
        <v>9312</v>
      </c>
      <c r="C6357" s="342" t="s">
        <v>8932</v>
      </c>
      <c r="D6357" s="342" t="s">
        <v>8933</v>
      </c>
      <c r="E6357" s="342" t="s">
        <v>9323</v>
      </c>
      <c r="F6357" s="342" t="s">
        <v>6568</v>
      </c>
      <c r="G6357" s="343">
        <v>5</v>
      </c>
      <c r="H6357" s="342" t="s">
        <v>6594</v>
      </c>
      <c r="I6357" s="342" t="s">
        <v>6575</v>
      </c>
      <c r="J6357" s="342" t="s">
        <v>6755</v>
      </c>
      <c r="K6357" s="581" t="s">
        <v>8937</v>
      </c>
      <c r="L6357" s="344" t="s">
        <v>4090</v>
      </c>
      <c r="N6357" s="344" t="s">
        <v>4090</v>
      </c>
      <c r="O6357" s="341">
        <v>0</v>
      </c>
    </row>
    <row r="6358" spans="1:15" x14ac:dyDescent="0.2">
      <c r="A6358" s="341" t="s">
        <v>9257</v>
      </c>
      <c r="B6358" s="341" t="s">
        <v>9312</v>
      </c>
      <c r="C6358" s="342" t="s">
        <v>8932</v>
      </c>
      <c r="D6358" s="342" t="s">
        <v>8933</v>
      </c>
      <c r="E6358" s="342" t="s">
        <v>9320</v>
      </c>
      <c r="F6358" s="342" t="s">
        <v>6568</v>
      </c>
      <c r="G6358" s="343">
        <v>8.64</v>
      </c>
      <c r="H6358" s="342" t="s">
        <v>6594</v>
      </c>
      <c r="I6358" s="342" t="s">
        <v>6575</v>
      </c>
      <c r="J6358" s="342" t="s">
        <v>6755</v>
      </c>
      <c r="K6358" s="581" t="s">
        <v>8026</v>
      </c>
      <c r="L6358" s="344" t="s">
        <v>4090</v>
      </c>
      <c r="N6358" s="344" t="s">
        <v>4090</v>
      </c>
      <c r="O6358" s="341">
        <v>0</v>
      </c>
    </row>
    <row r="6359" spans="1:15" x14ac:dyDescent="0.2">
      <c r="A6359" s="341" t="s">
        <v>9257</v>
      </c>
      <c r="B6359" s="341" t="s">
        <v>9312</v>
      </c>
      <c r="C6359" s="342" t="s">
        <v>8932</v>
      </c>
      <c r="D6359" s="342" t="s">
        <v>8933</v>
      </c>
      <c r="E6359" s="342" t="s">
        <v>9320</v>
      </c>
      <c r="F6359" s="342" t="s">
        <v>6568</v>
      </c>
      <c r="G6359" s="343">
        <v>11.34</v>
      </c>
      <c r="H6359" s="342" t="s">
        <v>6594</v>
      </c>
      <c r="I6359" s="342" t="s">
        <v>6575</v>
      </c>
      <c r="J6359" s="342" t="s">
        <v>6755</v>
      </c>
      <c r="K6359" s="581" t="s">
        <v>8026</v>
      </c>
      <c r="L6359" s="344" t="s">
        <v>4090</v>
      </c>
      <c r="N6359" s="344" t="s">
        <v>4090</v>
      </c>
      <c r="O6359" s="341">
        <v>0</v>
      </c>
    </row>
    <row r="6360" spans="1:15" x14ac:dyDescent="0.2">
      <c r="A6360" s="341" t="s">
        <v>9257</v>
      </c>
      <c r="B6360" s="341" t="s">
        <v>9312</v>
      </c>
      <c r="C6360" s="342" t="s">
        <v>8932</v>
      </c>
      <c r="D6360" s="342" t="s">
        <v>8933</v>
      </c>
      <c r="E6360" s="342" t="s">
        <v>9321</v>
      </c>
      <c r="F6360" s="342" t="s">
        <v>6568</v>
      </c>
      <c r="G6360" s="343">
        <v>5.94</v>
      </c>
      <c r="H6360" s="342" t="s">
        <v>6594</v>
      </c>
      <c r="I6360" s="342" t="s">
        <v>6575</v>
      </c>
      <c r="J6360" s="342" t="s">
        <v>6755</v>
      </c>
      <c r="K6360" s="581" t="s">
        <v>8611</v>
      </c>
      <c r="L6360" s="344" t="s">
        <v>4090</v>
      </c>
      <c r="N6360" s="344" t="s">
        <v>4090</v>
      </c>
      <c r="O6360" s="341">
        <v>0</v>
      </c>
    </row>
    <row r="6361" spans="1:15" x14ac:dyDescent="0.2">
      <c r="A6361" s="341" t="s">
        <v>9257</v>
      </c>
      <c r="B6361" s="341" t="s">
        <v>9312</v>
      </c>
      <c r="C6361" s="342" t="s">
        <v>8932</v>
      </c>
      <c r="D6361" s="342" t="s">
        <v>8933</v>
      </c>
      <c r="E6361" s="342" t="s">
        <v>9320</v>
      </c>
      <c r="F6361" s="342" t="s">
        <v>6568</v>
      </c>
      <c r="G6361" s="343">
        <v>5.25</v>
      </c>
      <c r="H6361" s="342" t="s">
        <v>6594</v>
      </c>
      <c r="I6361" s="342" t="s">
        <v>6575</v>
      </c>
      <c r="J6361" s="342" t="s">
        <v>6755</v>
      </c>
      <c r="K6361" s="581" t="s">
        <v>8668</v>
      </c>
      <c r="L6361" s="344" t="s">
        <v>4090</v>
      </c>
      <c r="N6361" s="344" t="s">
        <v>4090</v>
      </c>
      <c r="O6361" s="341">
        <v>0</v>
      </c>
    </row>
    <row r="6362" spans="1:15" x14ac:dyDescent="0.2">
      <c r="A6362" s="341" t="s">
        <v>9257</v>
      </c>
      <c r="B6362" s="341" t="s">
        <v>9312</v>
      </c>
      <c r="C6362" s="342" t="s">
        <v>8932</v>
      </c>
      <c r="D6362" s="342" t="s">
        <v>8933</v>
      </c>
      <c r="E6362" s="342" t="s">
        <v>9321</v>
      </c>
      <c r="F6362" s="342" t="s">
        <v>6568</v>
      </c>
      <c r="G6362" s="343">
        <v>9.8000000000000007</v>
      </c>
      <c r="H6362" s="342" t="s">
        <v>6594</v>
      </c>
      <c r="I6362" s="342" t="s">
        <v>6575</v>
      </c>
      <c r="J6362" s="342" t="s">
        <v>6755</v>
      </c>
      <c r="K6362" s="581" t="s">
        <v>7264</v>
      </c>
      <c r="L6362" s="344" t="s">
        <v>4090</v>
      </c>
      <c r="N6362" s="344" t="s">
        <v>4090</v>
      </c>
      <c r="O6362" s="341">
        <v>0</v>
      </c>
    </row>
    <row r="6363" spans="1:15" x14ac:dyDescent="0.2">
      <c r="A6363" s="341" t="s">
        <v>9257</v>
      </c>
      <c r="B6363" s="341" t="s">
        <v>9312</v>
      </c>
      <c r="C6363" s="342" t="s">
        <v>8932</v>
      </c>
      <c r="D6363" s="342" t="s">
        <v>8933</v>
      </c>
      <c r="E6363" s="342" t="s">
        <v>9326</v>
      </c>
      <c r="F6363" s="342" t="s">
        <v>6568</v>
      </c>
      <c r="G6363" s="343">
        <v>7.5</v>
      </c>
      <c r="H6363" s="342" t="s">
        <v>6594</v>
      </c>
      <c r="I6363" s="342" t="s">
        <v>6575</v>
      </c>
      <c r="J6363" s="342" t="s">
        <v>6755</v>
      </c>
      <c r="K6363" s="581" t="s">
        <v>7280</v>
      </c>
      <c r="L6363" s="344" t="s">
        <v>4090</v>
      </c>
      <c r="N6363" s="344" t="s">
        <v>4090</v>
      </c>
      <c r="O6363" s="341">
        <v>0</v>
      </c>
    </row>
    <row r="6364" spans="1:15" x14ac:dyDescent="0.2">
      <c r="A6364" s="341" t="s">
        <v>9257</v>
      </c>
      <c r="B6364" s="341" t="s">
        <v>9312</v>
      </c>
      <c r="C6364" s="342" t="s">
        <v>8932</v>
      </c>
      <c r="D6364" s="342" t="s">
        <v>8933</v>
      </c>
      <c r="E6364" s="342" t="s">
        <v>9320</v>
      </c>
      <c r="F6364" s="342" t="s">
        <v>6568</v>
      </c>
      <c r="G6364" s="343">
        <v>5.2700000000000005</v>
      </c>
      <c r="H6364" s="342" t="s">
        <v>6594</v>
      </c>
      <c r="I6364" s="342" t="s">
        <v>6575</v>
      </c>
      <c r="J6364" s="342" t="s">
        <v>6755</v>
      </c>
      <c r="K6364" s="581" t="s">
        <v>8256</v>
      </c>
      <c r="L6364" s="344" t="s">
        <v>4090</v>
      </c>
      <c r="N6364" s="344" t="s">
        <v>4090</v>
      </c>
      <c r="O6364" s="341">
        <v>0</v>
      </c>
    </row>
    <row r="6365" spans="1:15" x14ac:dyDescent="0.2">
      <c r="A6365" s="341" t="s">
        <v>9257</v>
      </c>
      <c r="B6365" s="341" t="s">
        <v>9312</v>
      </c>
      <c r="C6365" s="342" t="s">
        <v>8932</v>
      </c>
      <c r="D6365" s="342" t="s">
        <v>8933</v>
      </c>
      <c r="E6365" s="342" t="s">
        <v>9326</v>
      </c>
      <c r="F6365" s="342" t="s">
        <v>6568</v>
      </c>
      <c r="G6365" s="343">
        <v>6.24</v>
      </c>
      <c r="H6365" s="342" t="s">
        <v>6594</v>
      </c>
      <c r="I6365" s="342" t="s">
        <v>6575</v>
      </c>
      <c r="J6365" s="342" t="s">
        <v>6755</v>
      </c>
      <c r="K6365" s="581" t="s">
        <v>7297</v>
      </c>
      <c r="L6365" s="344" t="s">
        <v>4090</v>
      </c>
      <c r="N6365" s="344" t="s">
        <v>4090</v>
      </c>
      <c r="O6365" s="341">
        <v>0</v>
      </c>
    </row>
    <row r="6366" spans="1:15" x14ac:dyDescent="0.2">
      <c r="A6366" s="341" t="s">
        <v>9257</v>
      </c>
      <c r="B6366" s="341" t="s">
        <v>9312</v>
      </c>
      <c r="C6366" s="342" t="s">
        <v>8932</v>
      </c>
      <c r="D6366" s="342" t="s">
        <v>8933</v>
      </c>
      <c r="E6366" s="342" t="s">
        <v>9321</v>
      </c>
      <c r="F6366" s="342" t="s">
        <v>6568</v>
      </c>
      <c r="G6366" s="343">
        <v>8.84</v>
      </c>
      <c r="H6366" s="342" t="s">
        <v>6594</v>
      </c>
      <c r="I6366" s="342" t="s">
        <v>6575</v>
      </c>
      <c r="J6366" s="342" t="s">
        <v>6755</v>
      </c>
      <c r="K6366" s="581" t="s">
        <v>7533</v>
      </c>
      <c r="L6366" s="344" t="s">
        <v>4090</v>
      </c>
      <c r="N6366" s="344" t="s">
        <v>4090</v>
      </c>
      <c r="O6366" s="341">
        <v>0</v>
      </c>
    </row>
    <row r="6367" spans="1:15" x14ac:dyDescent="0.2">
      <c r="A6367" s="341" t="s">
        <v>9257</v>
      </c>
      <c r="B6367" s="341" t="s">
        <v>9312</v>
      </c>
      <c r="C6367" s="342" t="s">
        <v>8932</v>
      </c>
      <c r="D6367" s="342" t="s">
        <v>8933</v>
      </c>
      <c r="E6367" s="342" t="s">
        <v>9319</v>
      </c>
      <c r="F6367" s="342" t="s">
        <v>6568</v>
      </c>
      <c r="G6367" s="343">
        <v>11</v>
      </c>
      <c r="H6367" s="342" t="s">
        <v>6594</v>
      </c>
      <c r="I6367" s="342" t="s">
        <v>6575</v>
      </c>
      <c r="J6367" s="342" t="s">
        <v>6755</v>
      </c>
      <c r="K6367" s="581" t="s">
        <v>7308</v>
      </c>
      <c r="L6367" s="344" t="s">
        <v>4090</v>
      </c>
      <c r="N6367" s="344" t="s">
        <v>4090</v>
      </c>
      <c r="O6367" s="341">
        <v>0</v>
      </c>
    </row>
    <row r="6368" spans="1:15" x14ac:dyDescent="0.2">
      <c r="A6368" s="341" t="s">
        <v>9257</v>
      </c>
      <c r="B6368" s="341" t="s">
        <v>9312</v>
      </c>
      <c r="C6368" s="342" t="s">
        <v>8932</v>
      </c>
      <c r="D6368" s="342" t="s">
        <v>8933</v>
      </c>
      <c r="E6368" s="342" t="s">
        <v>9322</v>
      </c>
      <c r="F6368" s="342" t="s">
        <v>6568</v>
      </c>
      <c r="G6368" s="343">
        <v>30.150000000000002</v>
      </c>
      <c r="H6368" s="342" t="s">
        <v>6594</v>
      </c>
      <c r="I6368" s="342" t="s">
        <v>6575</v>
      </c>
      <c r="J6368" s="342" t="s">
        <v>6755</v>
      </c>
      <c r="K6368" s="581" t="s">
        <v>8849</v>
      </c>
      <c r="L6368" s="344" t="s">
        <v>4090</v>
      </c>
      <c r="N6368" s="344" t="s">
        <v>4090</v>
      </c>
      <c r="O6368" s="341">
        <v>0</v>
      </c>
    </row>
    <row r="6369" spans="1:15" x14ac:dyDescent="0.2">
      <c r="A6369" s="341" t="s">
        <v>9257</v>
      </c>
      <c r="B6369" s="341" t="s">
        <v>9312</v>
      </c>
      <c r="C6369" s="342" t="s">
        <v>8932</v>
      </c>
      <c r="D6369" s="342" t="s">
        <v>8933</v>
      </c>
      <c r="E6369" s="342" t="s">
        <v>9326</v>
      </c>
      <c r="F6369" s="342" t="s">
        <v>6568</v>
      </c>
      <c r="G6369" s="343">
        <v>2.1</v>
      </c>
      <c r="H6369" s="342" t="s">
        <v>6594</v>
      </c>
      <c r="I6369" s="342" t="s">
        <v>6575</v>
      </c>
      <c r="J6369" s="342" t="s">
        <v>6755</v>
      </c>
      <c r="K6369" s="581" t="s">
        <v>7321</v>
      </c>
      <c r="L6369" s="344" t="s">
        <v>4090</v>
      </c>
      <c r="N6369" s="344" t="s">
        <v>4090</v>
      </c>
      <c r="O6369" s="341">
        <v>0</v>
      </c>
    </row>
    <row r="6370" spans="1:15" x14ac:dyDescent="0.2">
      <c r="A6370" s="341" t="s">
        <v>9257</v>
      </c>
      <c r="B6370" s="341" t="s">
        <v>9312</v>
      </c>
      <c r="C6370" s="342" t="s">
        <v>8932</v>
      </c>
      <c r="D6370" s="342" t="s">
        <v>8933</v>
      </c>
      <c r="E6370" s="342" t="s">
        <v>9319</v>
      </c>
      <c r="F6370" s="342" t="s">
        <v>6568</v>
      </c>
      <c r="G6370" s="343">
        <v>20.88</v>
      </c>
      <c r="H6370" s="342" t="s">
        <v>6594</v>
      </c>
      <c r="I6370" s="342" t="s">
        <v>6575</v>
      </c>
      <c r="J6370" s="342" t="s">
        <v>6755</v>
      </c>
      <c r="K6370" s="581" t="s">
        <v>7878</v>
      </c>
      <c r="L6370" s="344" t="s">
        <v>4090</v>
      </c>
      <c r="N6370" s="344" t="s">
        <v>4090</v>
      </c>
      <c r="O6370" s="341">
        <v>0</v>
      </c>
    </row>
    <row r="6371" spans="1:15" x14ac:dyDescent="0.2">
      <c r="A6371" s="341" t="s">
        <v>9257</v>
      </c>
      <c r="B6371" s="341" t="s">
        <v>9312</v>
      </c>
      <c r="C6371" s="342" t="s">
        <v>8932</v>
      </c>
      <c r="D6371" s="342" t="s">
        <v>8933</v>
      </c>
      <c r="E6371" s="342" t="s">
        <v>9321</v>
      </c>
      <c r="F6371" s="342" t="s">
        <v>6568</v>
      </c>
      <c r="G6371" s="343">
        <v>8.64</v>
      </c>
      <c r="H6371" s="342" t="s">
        <v>6594</v>
      </c>
      <c r="I6371" s="342" t="s">
        <v>6575</v>
      </c>
      <c r="J6371" s="342" t="s">
        <v>6755</v>
      </c>
      <c r="K6371" s="581" t="s">
        <v>7330</v>
      </c>
      <c r="L6371" s="344" t="s">
        <v>4090</v>
      </c>
      <c r="N6371" s="344" t="s">
        <v>4090</v>
      </c>
      <c r="O6371" s="341">
        <v>0</v>
      </c>
    </row>
    <row r="6372" spans="1:15" x14ac:dyDescent="0.2">
      <c r="A6372" s="341" t="s">
        <v>9257</v>
      </c>
      <c r="B6372" s="341" t="s">
        <v>9312</v>
      </c>
      <c r="C6372" s="342" t="s">
        <v>8932</v>
      </c>
      <c r="D6372" s="342" t="s">
        <v>8933</v>
      </c>
      <c r="E6372" s="342" t="s">
        <v>9319</v>
      </c>
      <c r="F6372" s="342" t="s">
        <v>6568</v>
      </c>
      <c r="G6372" s="343">
        <v>9.14</v>
      </c>
      <c r="H6372" s="342" t="s">
        <v>6594</v>
      </c>
      <c r="I6372" s="342" t="s">
        <v>6575</v>
      </c>
      <c r="J6372" s="342" t="s">
        <v>6755</v>
      </c>
      <c r="K6372" s="581" t="s">
        <v>7878</v>
      </c>
      <c r="L6372" s="344" t="s">
        <v>4090</v>
      </c>
      <c r="N6372" s="344" t="s">
        <v>4090</v>
      </c>
      <c r="O6372" s="341">
        <v>0</v>
      </c>
    </row>
    <row r="6373" spans="1:15" x14ac:dyDescent="0.2">
      <c r="A6373" s="341" t="s">
        <v>9257</v>
      </c>
      <c r="B6373" s="341" t="s">
        <v>9312</v>
      </c>
      <c r="C6373" s="342" t="s">
        <v>8932</v>
      </c>
      <c r="D6373" s="342" t="s">
        <v>8933</v>
      </c>
      <c r="E6373" s="342" t="s">
        <v>9323</v>
      </c>
      <c r="F6373" s="342" t="s">
        <v>6568</v>
      </c>
      <c r="G6373" s="343">
        <v>10.44</v>
      </c>
      <c r="H6373" s="342" t="s">
        <v>6594</v>
      </c>
      <c r="I6373" s="342" t="s">
        <v>6575</v>
      </c>
      <c r="J6373" s="342" t="s">
        <v>6755</v>
      </c>
      <c r="K6373" s="581" t="s">
        <v>7479</v>
      </c>
      <c r="L6373" s="344" t="s">
        <v>4090</v>
      </c>
      <c r="N6373" s="344" t="s">
        <v>4090</v>
      </c>
      <c r="O6373" s="341">
        <v>0</v>
      </c>
    </row>
    <row r="6374" spans="1:15" x14ac:dyDescent="0.2">
      <c r="A6374" s="341" t="s">
        <v>9257</v>
      </c>
      <c r="B6374" s="341" t="s">
        <v>9312</v>
      </c>
      <c r="C6374" s="342" t="s">
        <v>8932</v>
      </c>
      <c r="D6374" s="342" t="s">
        <v>8933</v>
      </c>
      <c r="E6374" s="342" t="s">
        <v>9320</v>
      </c>
      <c r="F6374" s="342" t="s">
        <v>6568</v>
      </c>
      <c r="G6374" s="343">
        <v>6.72</v>
      </c>
      <c r="H6374" s="342" t="s">
        <v>6594</v>
      </c>
      <c r="I6374" s="342" t="s">
        <v>6575</v>
      </c>
      <c r="J6374" s="342" t="s">
        <v>6755</v>
      </c>
      <c r="K6374" s="581" t="s">
        <v>7349</v>
      </c>
      <c r="L6374" s="344" t="s">
        <v>4090</v>
      </c>
      <c r="N6374" s="344" t="s">
        <v>4090</v>
      </c>
      <c r="O6374" s="341">
        <v>0</v>
      </c>
    </row>
    <row r="6375" spans="1:15" x14ac:dyDescent="0.2">
      <c r="A6375" s="341" t="s">
        <v>9257</v>
      </c>
      <c r="B6375" s="341" t="s">
        <v>9312</v>
      </c>
      <c r="C6375" s="342" t="s">
        <v>8932</v>
      </c>
      <c r="D6375" s="342" t="s">
        <v>8933</v>
      </c>
      <c r="E6375" s="342" t="s">
        <v>9255</v>
      </c>
      <c r="F6375" s="342" t="s">
        <v>6568</v>
      </c>
      <c r="G6375" s="343">
        <v>30.400000000000002</v>
      </c>
      <c r="H6375" s="342" t="s">
        <v>6594</v>
      </c>
      <c r="I6375" s="342" t="s">
        <v>6575</v>
      </c>
      <c r="J6375" s="342" t="s">
        <v>6755</v>
      </c>
      <c r="K6375" s="581" t="s">
        <v>6869</v>
      </c>
      <c r="L6375" s="344" t="s">
        <v>4090</v>
      </c>
      <c r="N6375" s="344" t="s">
        <v>4090</v>
      </c>
      <c r="O6375" s="341" t="s">
        <v>6752</v>
      </c>
    </row>
    <row r="6376" spans="1:15" x14ac:dyDescent="0.2">
      <c r="A6376" s="341" t="s">
        <v>9257</v>
      </c>
      <c r="B6376" s="341" t="s">
        <v>9312</v>
      </c>
      <c r="C6376" s="342" t="s">
        <v>8932</v>
      </c>
      <c r="D6376" s="342" t="s">
        <v>8933</v>
      </c>
      <c r="E6376" s="342" t="s">
        <v>9320</v>
      </c>
      <c r="F6376" s="342" t="s">
        <v>6568</v>
      </c>
      <c r="G6376" s="343">
        <v>8.51</v>
      </c>
      <c r="H6376" s="342" t="s">
        <v>6594</v>
      </c>
      <c r="I6376" s="342" t="s">
        <v>6575</v>
      </c>
      <c r="J6376" s="342" t="s">
        <v>6755</v>
      </c>
      <c r="K6376" s="581" t="s">
        <v>7154</v>
      </c>
      <c r="L6376" s="344" t="s">
        <v>4090</v>
      </c>
      <c r="N6376" s="344" t="s">
        <v>4090</v>
      </c>
      <c r="O6376" s="341">
        <v>0</v>
      </c>
    </row>
    <row r="6377" spans="1:15" x14ac:dyDescent="0.2">
      <c r="A6377" s="341" t="s">
        <v>9257</v>
      </c>
      <c r="B6377" s="341" t="s">
        <v>9312</v>
      </c>
      <c r="C6377" s="342" t="s">
        <v>8932</v>
      </c>
      <c r="D6377" s="342" t="s">
        <v>8933</v>
      </c>
      <c r="E6377" s="342" t="s">
        <v>9326</v>
      </c>
      <c r="F6377" s="342" t="s">
        <v>6568</v>
      </c>
      <c r="G6377" s="343">
        <v>10.8</v>
      </c>
      <c r="H6377" s="342" t="s">
        <v>6594</v>
      </c>
      <c r="I6377" s="342" t="s">
        <v>6575</v>
      </c>
      <c r="J6377" s="342" t="s">
        <v>6755</v>
      </c>
      <c r="K6377" s="581" t="s">
        <v>6909</v>
      </c>
      <c r="L6377" s="344" t="s">
        <v>4090</v>
      </c>
      <c r="N6377" s="344" t="s">
        <v>4090</v>
      </c>
      <c r="O6377" s="341">
        <v>0</v>
      </c>
    </row>
    <row r="6378" spans="1:15" x14ac:dyDescent="0.2">
      <c r="A6378" s="341" t="s">
        <v>9257</v>
      </c>
      <c r="B6378" s="341" t="s">
        <v>9312</v>
      </c>
      <c r="C6378" s="342" t="s">
        <v>8932</v>
      </c>
      <c r="D6378" s="342" t="s">
        <v>8933</v>
      </c>
      <c r="E6378" s="342" t="s">
        <v>9319</v>
      </c>
      <c r="F6378" s="342" t="s">
        <v>6568</v>
      </c>
      <c r="G6378" s="343">
        <v>24.48</v>
      </c>
      <c r="H6378" s="342" t="s">
        <v>6594</v>
      </c>
      <c r="I6378" s="342" t="s">
        <v>6575</v>
      </c>
      <c r="J6378" s="342" t="s">
        <v>6755</v>
      </c>
      <c r="K6378" s="581" t="s">
        <v>7489</v>
      </c>
      <c r="L6378" s="344" t="s">
        <v>4090</v>
      </c>
      <c r="N6378" s="344" t="s">
        <v>4090</v>
      </c>
      <c r="O6378" s="341">
        <v>0</v>
      </c>
    </row>
    <row r="6379" spans="1:15" x14ac:dyDescent="0.2">
      <c r="A6379" s="341" t="s">
        <v>9257</v>
      </c>
      <c r="B6379" s="341" t="s">
        <v>9312</v>
      </c>
      <c r="C6379" s="342" t="s">
        <v>8932</v>
      </c>
      <c r="D6379" s="342" t="s">
        <v>8933</v>
      </c>
      <c r="E6379" s="342" t="s">
        <v>9324</v>
      </c>
      <c r="F6379" s="342" t="s">
        <v>6568</v>
      </c>
      <c r="G6379" s="343">
        <v>31.05</v>
      </c>
      <c r="H6379" s="342" t="s">
        <v>6594</v>
      </c>
      <c r="I6379" s="342" t="s">
        <v>6575</v>
      </c>
      <c r="J6379" s="342" t="s">
        <v>6755</v>
      </c>
      <c r="K6379" s="581" t="s">
        <v>7489</v>
      </c>
      <c r="L6379" s="344" t="s">
        <v>4090</v>
      </c>
      <c r="N6379" s="344" t="s">
        <v>4090</v>
      </c>
      <c r="O6379" s="341" t="s">
        <v>6752</v>
      </c>
    </row>
    <row r="6380" spans="1:15" x14ac:dyDescent="0.2">
      <c r="A6380" s="341" t="s">
        <v>9257</v>
      </c>
      <c r="B6380" s="341" t="s">
        <v>9312</v>
      </c>
      <c r="C6380" s="342" t="s">
        <v>8932</v>
      </c>
      <c r="D6380" s="342" t="s">
        <v>8933</v>
      </c>
      <c r="E6380" s="342" t="s">
        <v>9321</v>
      </c>
      <c r="F6380" s="342" t="s">
        <v>6568</v>
      </c>
      <c r="G6380" s="343">
        <v>19.5</v>
      </c>
      <c r="H6380" s="342" t="s">
        <v>6594</v>
      </c>
      <c r="I6380" s="342" t="s">
        <v>6575</v>
      </c>
      <c r="J6380" s="342" t="s">
        <v>6755</v>
      </c>
      <c r="K6380" s="581" t="s">
        <v>7004</v>
      </c>
      <c r="L6380" s="344" t="s">
        <v>4090</v>
      </c>
      <c r="N6380" s="344" t="s">
        <v>4090</v>
      </c>
      <c r="O6380" s="341">
        <v>0</v>
      </c>
    </row>
    <row r="6381" spans="1:15" x14ac:dyDescent="0.2">
      <c r="A6381" s="341" t="s">
        <v>9257</v>
      </c>
      <c r="B6381" s="341" t="s">
        <v>9312</v>
      </c>
      <c r="C6381" s="342" t="s">
        <v>8932</v>
      </c>
      <c r="D6381" s="342" t="s">
        <v>8933</v>
      </c>
      <c r="E6381" s="342" t="s">
        <v>9320</v>
      </c>
      <c r="F6381" s="342" t="s">
        <v>6568</v>
      </c>
      <c r="G6381" s="343">
        <v>10.81</v>
      </c>
      <c r="H6381" s="342" t="s">
        <v>6594</v>
      </c>
      <c r="I6381" s="342" t="s">
        <v>6575</v>
      </c>
      <c r="J6381" s="342" t="s">
        <v>6755</v>
      </c>
      <c r="K6381" s="581" t="s">
        <v>6805</v>
      </c>
      <c r="L6381" s="344" t="s">
        <v>4090</v>
      </c>
      <c r="N6381" s="344" t="s">
        <v>4090</v>
      </c>
      <c r="O6381" s="341">
        <v>0</v>
      </c>
    </row>
    <row r="6382" spans="1:15" x14ac:dyDescent="0.2">
      <c r="A6382" s="341" t="s">
        <v>9257</v>
      </c>
      <c r="B6382" s="341" t="s">
        <v>9312</v>
      </c>
      <c r="C6382" s="342" t="s">
        <v>8932</v>
      </c>
      <c r="D6382" s="342" t="s">
        <v>8933</v>
      </c>
      <c r="E6382" s="342" t="s">
        <v>9321</v>
      </c>
      <c r="F6382" s="342" t="s">
        <v>6568</v>
      </c>
      <c r="G6382" s="343">
        <v>16.64</v>
      </c>
      <c r="H6382" s="342" t="s">
        <v>6594</v>
      </c>
      <c r="I6382" s="342" t="s">
        <v>6575</v>
      </c>
      <c r="J6382" s="342" t="s">
        <v>6755</v>
      </c>
      <c r="K6382" s="581" t="s">
        <v>8409</v>
      </c>
      <c r="L6382" s="344" t="s">
        <v>4090</v>
      </c>
      <c r="N6382" s="344" t="s">
        <v>4090</v>
      </c>
      <c r="O6382" s="341" t="s">
        <v>6766</v>
      </c>
    </row>
    <row r="6383" spans="1:15" x14ac:dyDescent="0.2">
      <c r="A6383" s="341" t="s">
        <v>9257</v>
      </c>
      <c r="B6383" s="341" t="s">
        <v>9312</v>
      </c>
      <c r="C6383" s="342" t="s">
        <v>8932</v>
      </c>
      <c r="D6383" s="342" t="s">
        <v>8933</v>
      </c>
      <c r="E6383" s="342" t="s">
        <v>9320</v>
      </c>
      <c r="F6383" s="342" t="s">
        <v>6568</v>
      </c>
      <c r="G6383" s="343">
        <v>24.675000000000001</v>
      </c>
      <c r="H6383" s="342" t="s">
        <v>6594</v>
      </c>
      <c r="I6383" s="342" t="s">
        <v>6575</v>
      </c>
      <c r="J6383" s="342" t="s">
        <v>6755</v>
      </c>
      <c r="K6383" s="581" t="s">
        <v>6777</v>
      </c>
      <c r="L6383" s="344" t="s">
        <v>4090</v>
      </c>
      <c r="N6383" s="344" t="s">
        <v>4090</v>
      </c>
      <c r="O6383" s="341">
        <v>0</v>
      </c>
    </row>
    <row r="6384" spans="1:15" x14ac:dyDescent="0.2">
      <c r="A6384" s="341" t="s">
        <v>9257</v>
      </c>
      <c r="B6384" s="341" t="s">
        <v>9312</v>
      </c>
      <c r="C6384" s="342" t="s">
        <v>8932</v>
      </c>
      <c r="D6384" s="342" t="s">
        <v>8933</v>
      </c>
      <c r="E6384" s="342" t="s">
        <v>9320</v>
      </c>
      <c r="F6384" s="342" t="s">
        <v>6568</v>
      </c>
      <c r="G6384" s="343">
        <v>21.150000000000002</v>
      </c>
      <c r="H6384" s="342" t="s">
        <v>6594</v>
      </c>
      <c r="I6384" s="342" t="s">
        <v>6575</v>
      </c>
      <c r="J6384" s="342" t="s">
        <v>6755</v>
      </c>
      <c r="K6384" s="581" t="s">
        <v>6782</v>
      </c>
      <c r="L6384" s="344" t="s">
        <v>4090</v>
      </c>
      <c r="N6384" s="344" t="s">
        <v>4090</v>
      </c>
      <c r="O6384" s="341">
        <v>0</v>
      </c>
    </row>
    <row r="6385" spans="1:15" x14ac:dyDescent="0.2">
      <c r="A6385" s="341" t="s">
        <v>9257</v>
      </c>
      <c r="B6385" s="341" t="s">
        <v>9312</v>
      </c>
      <c r="C6385" s="342" t="s">
        <v>8932</v>
      </c>
      <c r="D6385" s="342" t="s">
        <v>8933</v>
      </c>
      <c r="E6385" s="342" t="s">
        <v>9326</v>
      </c>
      <c r="F6385" s="342" t="s">
        <v>6568</v>
      </c>
      <c r="G6385" s="343">
        <v>15.040000000000001</v>
      </c>
      <c r="H6385" s="342" t="s">
        <v>6594</v>
      </c>
      <c r="I6385" s="342" t="s">
        <v>6575</v>
      </c>
      <c r="J6385" s="342" t="s">
        <v>6755</v>
      </c>
      <c r="K6385" s="581" t="s">
        <v>6890</v>
      </c>
      <c r="L6385" s="344" t="s">
        <v>4090</v>
      </c>
      <c r="N6385" s="344" t="s">
        <v>4090</v>
      </c>
      <c r="O6385" s="341" t="s">
        <v>6752</v>
      </c>
    </row>
    <row r="6386" spans="1:15" x14ac:dyDescent="0.2">
      <c r="A6386" s="341" t="s">
        <v>9257</v>
      </c>
      <c r="B6386" s="341" t="s">
        <v>9312</v>
      </c>
      <c r="C6386" s="342" t="s">
        <v>8932</v>
      </c>
      <c r="D6386" s="342" t="s">
        <v>8933</v>
      </c>
      <c r="E6386" s="342" t="s">
        <v>9255</v>
      </c>
      <c r="F6386" s="342" t="s">
        <v>6568</v>
      </c>
      <c r="G6386" s="343">
        <v>15.96</v>
      </c>
      <c r="H6386" s="342" t="s">
        <v>6594</v>
      </c>
      <c r="I6386" s="342" t="s">
        <v>6575</v>
      </c>
      <c r="J6386" s="342" t="s">
        <v>6755</v>
      </c>
      <c r="K6386" s="581" t="s">
        <v>7502</v>
      </c>
      <c r="L6386" s="344" t="s">
        <v>4090</v>
      </c>
      <c r="N6386" s="344" t="s">
        <v>4090</v>
      </c>
      <c r="O6386" s="341">
        <v>0</v>
      </c>
    </row>
    <row r="6387" spans="1:15" x14ac:dyDescent="0.2">
      <c r="A6387" s="341" t="s">
        <v>9257</v>
      </c>
      <c r="B6387" s="341" t="s">
        <v>9312</v>
      </c>
      <c r="C6387" s="342" t="s">
        <v>8932</v>
      </c>
      <c r="D6387" s="342" t="s">
        <v>8933</v>
      </c>
      <c r="E6387" s="342" t="s">
        <v>9323</v>
      </c>
      <c r="F6387" s="342" t="s">
        <v>6568</v>
      </c>
      <c r="G6387" s="343">
        <v>8.93</v>
      </c>
      <c r="H6387" s="342" t="s">
        <v>6594</v>
      </c>
      <c r="I6387" s="342" t="s">
        <v>6575</v>
      </c>
      <c r="J6387" s="342" t="s">
        <v>6755</v>
      </c>
      <c r="K6387" s="581" t="s">
        <v>6782</v>
      </c>
      <c r="L6387" s="344" t="s">
        <v>4090</v>
      </c>
      <c r="N6387" s="344" t="s">
        <v>4090</v>
      </c>
      <c r="O6387" s="341">
        <v>0</v>
      </c>
    </row>
    <row r="6388" spans="1:15" x14ac:dyDescent="0.2">
      <c r="A6388" s="341" t="s">
        <v>9257</v>
      </c>
      <c r="B6388" s="341" t="s">
        <v>9312</v>
      </c>
      <c r="C6388" s="342" t="s">
        <v>8932</v>
      </c>
      <c r="D6388" s="342" t="s">
        <v>8933</v>
      </c>
      <c r="E6388" s="342" t="s">
        <v>9319</v>
      </c>
      <c r="F6388" s="342" t="s">
        <v>6568</v>
      </c>
      <c r="G6388" s="343">
        <v>5.3550000000000004</v>
      </c>
      <c r="H6388" s="342" t="s">
        <v>6594</v>
      </c>
      <c r="I6388" s="342" t="s">
        <v>6575</v>
      </c>
      <c r="J6388" s="342" t="s">
        <v>6755</v>
      </c>
      <c r="K6388" s="581" t="s">
        <v>7143</v>
      </c>
      <c r="L6388" s="344" t="s">
        <v>4090</v>
      </c>
      <c r="N6388" s="344" t="s">
        <v>4090</v>
      </c>
      <c r="O6388" s="341">
        <v>0</v>
      </c>
    </row>
    <row r="6389" spans="1:15" x14ac:dyDescent="0.2">
      <c r="A6389" s="341" t="s">
        <v>9257</v>
      </c>
      <c r="B6389" s="341" t="s">
        <v>9312</v>
      </c>
      <c r="C6389" s="342" t="s">
        <v>8932</v>
      </c>
      <c r="D6389" s="342" t="s">
        <v>8933</v>
      </c>
      <c r="E6389" s="342" t="s">
        <v>9321</v>
      </c>
      <c r="F6389" s="342" t="s">
        <v>6568</v>
      </c>
      <c r="G6389" s="343">
        <v>12.15</v>
      </c>
      <c r="H6389" s="342" t="s">
        <v>6594</v>
      </c>
      <c r="I6389" s="342" t="s">
        <v>6575</v>
      </c>
      <c r="J6389" s="342" t="s">
        <v>6755</v>
      </c>
      <c r="K6389" s="581" t="s">
        <v>7135</v>
      </c>
      <c r="L6389" s="344" t="s">
        <v>4090</v>
      </c>
      <c r="N6389" s="344" t="s">
        <v>4090</v>
      </c>
      <c r="O6389" s="341">
        <v>0</v>
      </c>
    </row>
    <row r="6390" spans="1:15" x14ac:dyDescent="0.2">
      <c r="A6390" s="341" t="s">
        <v>9257</v>
      </c>
      <c r="B6390" s="341" t="s">
        <v>9312</v>
      </c>
      <c r="C6390" s="342" t="s">
        <v>8932</v>
      </c>
      <c r="D6390" s="342" t="s">
        <v>8933</v>
      </c>
      <c r="E6390" s="342" t="s">
        <v>9319</v>
      </c>
      <c r="F6390" s="342" t="s">
        <v>6568</v>
      </c>
      <c r="G6390" s="343">
        <v>7.6000000000000005</v>
      </c>
      <c r="H6390" s="342" t="s">
        <v>6594</v>
      </c>
      <c r="I6390" s="342" t="s">
        <v>6575</v>
      </c>
      <c r="J6390" s="342" t="s">
        <v>6755</v>
      </c>
      <c r="K6390" s="581" t="s">
        <v>8938</v>
      </c>
      <c r="L6390" s="344" t="s">
        <v>4090</v>
      </c>
      <c r="N6390" s="344" t="s">
        <v>4090</v>
      </c>
      <c r="O6390" s="341">
        <v>0</v>
      </c>
    </row>
    <row r="6391" spans="1:15" x14ac:dyDescent="0.2">
      <c r="A6391" s="341" t="s">
        <v>9257</v>
      </c>
      <c r="B6391" s="341" t="s">
        <v>9312</v>
      </c>
      <c r="C6391" s="342" t="s">
        <v>8932</v>
      </c>
      <c r="D6391" s="342" t="s">
        <v>8933</v>
      </c>
      <c r="E6391" s="342" t="s">
        <v>9321</v>
      </c>
      <c r="F6391" s="342" t="s">
        <v>6568</v>
      </c>
      <c r="G6391" s="343">
        <v>7.9950000000000001</v>
      </c>
      <c r="H6391" s="342" t="s">
        <v>6594</v>
      </c>
      <c r="I6391" s="342" t="s">
        <v>6575</v>
      </c>
      <c r="J6391" s="342" t="s">
        <v>6755</v>
      </c>
      <c r="K6391" s="581" t="s">
        <v>6936</v>
      </c>
      <c r="L6391" s="344" t="s">
        <v>4090</v>
      </c>
      <c r="N6391" s="344" t="s">
        <v>4090</v>
      </c>
      <c r="O6391" s="341" t="s">
        <v>6752</v>
      </c>
    </row>
    <row r="6392" spans="1:15" x14ac:dyDescent="0.2">
      <c r="A6392" s="341" t="s">
        <v>9257</v>
      </c>
      <c r="B6392" s="341" t="s">
        <v>9312</v>
      </c>
      <c r="C6392" s="342" t="s">
        <v>8932</v>
      </c>
      <c r="D6392" s="342" t="s">
        <v>8933</v>
      </c>
      <c r="E6392" s="342" t="s">
        <v>9324</v>
      </c>
      <c r="F6392" s="342" t="s">
        <v>6568</v>
      </c>
      <c r="G6392" s="343">
        <v>31.02</v>
      </c>
      <c r="H6392" s="342" t="s">
        <v>6594</v>
      </c>
      <c r="I6392" s="342" t="s">
        <v>6575</v>
      </c>
      <c r="J6392" s="342" t="s">
        <v>6755</v>
      </c>
      <c r="K6392" s="581" t="s">
        <v>7130</v>
      </c>
      <c r="L6392" s="344" t="s">
        <v>4090</v>
      </c>
      <c r="N6392" s="344" t="s">
        <v>4090</v>
      </c>
      <c r="O6392" s="341" t="s">
        <v>6752</v>
      </c>
    </row>
    <row r="6393" spans="1:15" x14ac:dyDescent="0.2">
      <c r="A6393" s="341" t="s">
        <v>9257</v>
      </c>
      <c r="B6393" s="341" t="s">
        <v>9312</v>
      </c>
      <c r="C6393" s="342" t="s">
        <v>8932</v>
      </c>
      <c r="D6393" s="342" t="s">
        <v>8933</v>
      </c>
      <c r="E6393" s="342" t="s">
        <v>9337</v>
      </c>
      <c r="F6393" s="342" t="s">
        <v>6568</v>
      </c>
      <c r="G6393" s="343">
        <v>27.965</v>
      </c>
      <c r="H6393" s="342" t="s">
        <v>6594</v>
      </c>
      <c r="I6393" s="342" t="s">
        <v>6575</v>
      </c>
      <c r="J6393" s="342" t="s">
        <v>6755</v>
      </c>
      <c r="K6393" s="581" t="s">
        <v>8939</v>
      </c>
      <c r="L6393" s="344" t="s">
        <v>4090</v>
      </c>
      <c r="N6393" s="344" t="s">
        <v>4090</v>
      </c>
      <c r="O6393" s="341" t="s">
        <v>6752</v>
      </c>
    </row>
    <row r="6394" spans="1:15" x14ac:dyDescent="0.2">
      <c r="A6394" s="341" t="s">
        <v>9257</v>
      </c>
      <c r="B6394" s="341" t="s">
        <v>9312</v>
      </c>
      <c r="C6394" s="342" t="s">
        <v>8932</v>
      </c>
      <c r="D6394" s="342" t="s">
        <v>8933</v>
      </c>
      <c r="E6394" s="342" t="s">
        <v>9319</v>
      </c>
      <c r="F6394" s="342" t="s">
        <v>6568</v>
      </c>
      <c r="G6394" s="343">
        <v>14.045</v>
      </c>
      <c r="H6394" s="342" t="s">
        <v>6594</v>
      </c>
      <c r="I6394" s="342" t="s">
        <v>6575</v>
      </c>
      <c r="J6394" s="342" t="s">
        <v>6755</v>
      </c>
      <c r="K6394" s="581" t="s">
        <v>8215</v>
      </c>
      <c r="L6394" s="344" t="s">
        <v>4090</v>
      </c>
      <c r="N6394" s="344" t="s">
        <v>4090</v>
      </c>
      <c r="O6394" s="341" t="s">
        <v>6752</v>
      </c>
    </row>
    <row r="6395" spans="1:15" x14ac:dyDescent="0.2">
      <c r="A6395" s="341" t="s">
        <v>9257</v>
      </c>
      <c r="B6395" s="341" t="s">
        <v>9312</v>
      </c>
      <c r="C6395" s="342" t="s">
        <v>8932</v>
      </c>
      <c r="D6395" s="342" t="s">
        <v>8933</v>
      </c>
      <c r="E6395" s="342" t="s">
        <v>9319</v>
      </c>
      <c r="F6395" s="342" t="s">
        <v>6568</v>
      </c>
      <c r="G6395" s="343">
        <v>5.1000000000000005</v>
      </c>
      <c r="H6395" s="342" t="s">
        <v>6594</v>
      </c>
      <c r="I6395" s="342" t="s">
        <v>6575</v>
      </c>
      <c r="J6395" s="342" t="s">
        <v>6755</v>
      </c>
      <c r="K6395" s="581" t="s">
        <v>8940</v>
      </c>
      <c r="L6395" s="344" t="s">
        <v>4090</v>
      </c>
      <c r="N6395" s="344" t="s">
        <v>4090</v>
      </c>
      <c r="O6395" s="341" t="s">
        <v>6752</v>
      </c>
    </row>
    <row r="6396" spans="1:15" x14ac:dyDescent="0.2">
      <c r="A6396" s="341" t="s">
        <v>9257</v>
      </c>
      <c r="B6396" s="341" t="s">
        <v>9312</v>
      </c>
      <c r="C6396" s="342" t="s">
        <v>8932</v>
      </c>
      <c r="D6396" s="342" t="s">
        <v>8933</v>
      </c>
      <c r="E6396" s="342" t="s">
        <v>9319</v>
      </c>
      <c r="F6396" s="342" t="s">
        <v>6568</v>
      </c>
      <c r="G6396" s="343">
        <v>11.51</v>
      </c>
      <c r="H6396" s="342" t="s">
        <v>6594</v>
      </c>
      <c r="I6396" s="342" t="s">
        <v>6575</v>
      </c>
      <c r="J6396" s="342" t="s">
        <v>6755</v>
      </c>
      <c r="K6396" s="581" t="s">
        <v>7062</v>
      </c>
      <c r="L6396" s="344" t="s">
        <v>4090</v>
      </c>
      <c r="N6396" s="344" t="s">
        <v>4090</v>
      </c>
      <c r="O6396" s="341" t="s">
        <v>6752</v>
      </c>
    </row>
    <row r="6397" spans="1:15" x14ac:dyDescent="0.2">
      <c r="A6397" s="341" t="s">
        <v>9257</v>
      </c>
      <c r="B6397" s="341" t="s">
        <v>9312</v>
      </c>
      <c r="C6397" s="342" t="s">
        <v>8932</v>
      </c>
      <c r="D6397" s="342" t="s">
        <v>8933</v>
      </c>
      <c r="E6397" s="342" t="s">
        <v>9320</v>
      </c>
      <c r="F6397" s="342" t="s">
        <v>6568</v>
      </c>
      <c r="G6397" s="343">
        <v>6</v>
      </c>
      <c r="H6397" s="342" t="s">
        <v>6594</v>
      </c>
      <c r="I6397" s="342" t="s">
        <v>6575</v>
      </c>
      <c r="J6397" s="342" t="s">
        <v>6755</v>
      </c>
      <c r="K6397" s="581" t="s">
        <v>8602</v>
      </c>
      <c r="L6397" s="344" t="s">
        <v>4090</v>
      </c>
      <c r="N6397" s="344" t="s">
        <v>4090</v>
      </c>
      <c r="O6397" s="341" t="s">
        <v>6752</v>
      </c>
    </row>
    <row r="6398" spans="1:15" x14ac:dyDescent="0.2">
      <c r="A6398" s="341" t="s">
        <v>9257</v>
      </c>
      <c r="B6398" s="341" t="s">
        <v>9312</v>
      </c>
      <c r="C6398" s="342" t="s">
        <v>8932</v>
      </c>
      <c r="D6398" s="342" t="s">
        <v>8933</v>
      </c>
      <c r="E6398" s="342" t="s">
        <v>9320</v>
      </c>
      <c r="F6398" s="342" t="s">
        <v>6568</v>
      </c>
      <c r="G6398" s="343">
        <v>11.76</v>
      </c>
      <c r="H6398" s="342" t="s">
        <v>6594</v>
      </c>
      <c r="I6398" s="342" t="s">
        <v>6575</v>
      </c>
      <c r="J6398" s="342" t="s">
        <v>6755</v>
      </c>
      <c r="K6398" s="581" t="s">
        <v>6730</v>
      </c>
      <c r="L6398" s="344" t="s">
        <v>4090</v>
      </c>
      <c r="N6398" s="344" t="s">
        <v>4090</v>
      </c>
      <c r="O6398" s="341" t="s">
        <v>6766</v>
      </c>
    </row>
    <row r="6399" spans="1:15" x14ac:dyDescent="0.2">
      <c r="A6399" s="341" t="s">
        <v>9257</v>
      </c>
      <c r="B6399" s="341" t="s">
        <v>9312</v>
      </c>
      <c r="C6399" s="342" t="s">
        <v>8932</v>
      </c>
      <c r="D6399" s="342" t="s">
        <v>8933</v>
      </c>
      <c r="E6399" s="342" t="s">
        <v>9320</v>
      </c>
      <c r="F6399" s="342" t="s">
        <v>6568</v>
      </c>
      <c r="G6399" s="343">
        <v>11.040000000000001</v>
      </c>
      <c r="H6399" s="342" t="s">
        <v>6594</v>
      </c>
      <c r="I6399" s="342" t="s">
        <v>6575</v>
      </c>
      <c r="J6399" s="342" t="s">
        <v>6755</v>
      </c>
      <c r="K6399" s="581" t="s">
        <v>8941</v>
      </c>
      <c r="L6399" s="344" t="s">
        <v>4090</v>
      </c>
      <c r="N6399" s="344" t="s">
        <v>4090</v>
      </c>
      <c r="O6399" s="341" t="s">
        <v>6752</v>
      </c>
    </row>
    <row r="6400" spans="1:15" x14ac:dyDescent="0.2">
      <c r="A6400" s="341" t="s">
        <v>9257</v>
      </c>
      <c r="B6400" s="341" t="s">
        <v>9284</v>
      </c>
      <c r="C6400" s="342" t="s">
        <v>6728</v>
      </c>
      <c r="D6400" s="342" t="s">
        <v>6729</v>
      </c>
      <c r="E6400" s="342" t="s">
        <v>9321</v>
      </c>
      <c r="F6400" s="342" t="s">
        <v>6568</v>
      </c>
      <c r="G6400" s="343">
        <v>4.08</v>
      </c>
      <c r="H6400" s="342" t="s">
        <v>6594</v>
      </c>
      <c r="I6400" s="342" t="s">
        <v>6575</v>
      </c>
      <c r="J6400" s="342" t="s">
        <v>6755</v>
      </c>
      <c r="K6400" s="581" t="s">
        <v>8794</v>
      </c>
      <c r="L6400" s="344" t="s">
        <v>4090</v>
      </c>
      <c r="N6400" s="344" t="s">
        <v>4090</v>
      </c>
      <c r="O6400" s="341" t="s">
        <v>6766</v>
      </c>
    </row>
    <row r="6401" spans="1:15" x14ac:dyDescent="0.2">
      <c r="A6401" s="341" t="s">
        <v>9257</v>
      </c>
      <c r="B6401" s="341" t="s">
        <v>9284</v>
      </c>
      <c r="C6401" s="342" t="s">
        <v>6728</v>
      </c>
      <c r="D6401" s="342" t="s">
        <v>6729</v>
      </c>
      <c r="E6401" s="342" t="s">
        <v>9325</v>
      </c>
      <c r="F6401" s="342" t="s">
        <v>6568</v>
      </c>
      <c r="G6401" s="343">
        <v>5.3</v>
      </c>
      <c r="H6401" s="342" t="s">
        <v>6594</v>
      </c>
      <c r="I6401" s="342" t="s">
        <v>6575</v>
      </c>
      <c r="J6401" s="342" t="s">
        <v>6755</v>
      </c>
      <c r="K6401" s="581" t="s">
        <v>6845</v>
      </c>
      <c r="L6401" s="344" t="s">
        <v>4090</v>
      </c>
      <c r="N6401" s="344" t="s">
        <v>4090</v>
      </c>
      <c r="O6401" s="341" t="s">
        <v>6766</v>
      </c>
    </row>
    <row r="6402" spans="1:15" x14ac:dyDescent="0.2">
      <c r="A6402" s="341" t="s">
        <v>9257</v>
      </c>
      <c r="B6402" s="341" t="s">
        <v>9284</v>
      </c>
      <c r="C6402" s="342" t="s">
        <v>6728</v>
      </c>
      <c r="D6402" s="342" t="s">
        <v>6729</v>
      </c>
      <c r="E6402" s="342" t="s">
        <v>9325</v>
      </c>
      <c r="F6402" s="342" t="s">
        <v>6568</v>
      </c>
      <c r="G6402" s="343">
        <v>3</v>
      </c>
      <c r="H6402" s="342" t="s">
        <v>6594</v>
      </c>
      <c r="I6402" s="342" t="s">
        <v>6575</v>
      </c>
      <c r="J6402" s="342" t="s">
        <v>6755</v>
      </c>
      <c r="K6402" s="581" t="s">
        <v>8813</v>
      </c>
      <c r="L6402" s="344" t="s">
        <v>4090</v>
      </c>
      <c r="N6402" s="344" t="s">
        <v>4090</v>
      </c>
      <c r="O6402" s="341" t="s">
        <v>6766</v>
      </c>
    </row>
    <row r="6403" spans="1:15" x14ac:dyDescent="0.2">
      <c r="A6403" s="341" t="s">
        <v>9257</v>
      </c>
      <c r="B6403" s="341" t="s">
        <v>9284</v>
      </c>
      <c r="C6403" s="342" t="s">
        <v>6728</v>
      </c>
      <c r="D6403" s="342" t="s">
        <v>6729</v>
      </c>
      <c r="E6403" s="342" t="s">
        <v>9326</v>
      </c>
      <c r="F6403" s="342" t="s">
        <v>6568</v>
      </c>
      <c r="G6403" s="343">
        <v>7.1400000000000006</v>
      </c>
      <c r="H6403" s="342" t="s">
        <v>6594</v>
      </c>
      <c r="I6403" s="342" t="s">
        <v>6575</v>
      </c>
      <c r="J6403" s="342" t="s">
        <v>6755</v>
      </c>
      <c r="K6403" s="581" t="s">
        <v>8942</v>
      </c>
      <c r="L6403" s="344" t="s">
        <v>4090</v>
      </c>
      <c r="N6403" s="344" t="s">
        <v>4090</v>
      </c>
      <c r="O6403" s="341" t="s">
        <v>6766</v>
      </c>
    </row>
    <row r="6404" spans="1:15" x14ac:dyDescent="0.2">
      <c r="A6404" s="341" t="s">
        <v>9257</v>
      </c>
      <c r="B6404" s="341" t="s">
        <v>9284</v>
      </c>
      <c r="C6404" s="342" t="s">
        <v>6728</v>
      </c>
      <c r="D6404" s="342" t="s">
        <v>6729</v>
      </c>
      <c r="E6404" s="342" t="s">
        <v>9325</v>
      </c>
      <c r="F6404" s="342" t="s">
        <v>6568</v>
      </c>
      <c r="G6404" s="343">
        <v>7</v>
      </c>
      <c r="H6404" s="342" t="s">
        <v>6594</v>
      </c>
      <c r="I6404" s="342" t="s">
        <v>6575</v>
      </c>
      <c r="J6404" s="342" t="s">
        <v>6755</v>
      </c>
      <c r="K6404" s="581" t="s">
        <v>7504</v>
      </c>
      <c r="L6404" s="344" t="s">
        <v>4090</v>
      </c>
      <c r="N6404" s="344" t="s">
        <v>4090</v>
      </c>
      <c r="O6404" s="341" t="s">
        <v>6766</v>
      </c>
    </row>
    <row r="6405" spans="1:15" x14ac:dyDescent="0.2">
      <c r="A6405" s="341" t="s">
        <v>9257</v>
      </c>
      <c r="B6405" s="341" t="s">
        <v>9284</v>
      </c>
      <c r="C6405" s="342" t="s">
        <v>6728</v>
      </c>
      <c r="D6405" s="342" t="s">
        <v>6729</v>
      </c>
      <c r="E6405" s="342" t="s">
        <v>9319</v>
      </c>
      <c r="F6405" s="342" t="s">
        <v>6568</v>
      </c>
      <c r="G6405" s="343">
        <v>9.36</v>
      </c>
      <c r="H6405" s="342" t="s">
        <v>6594</v>
      </c>
      <c r="I6405" s="342" t="s">
        <v>6575</v>
      </c>
      <c r="J6405" s="342" t="s">
        <v>6755</v>
      </c>
      <c r="K6405" s="581" t="s">
        <v>6970</v>
      </c>
      <c r="L6405" s="344" t="s">
        <v>4090</v>
      </c>
      <c r="N6405" s="344" t="s">
        <v>4090</v>
      </c>
      <c r="O6405" s="341" t="s">
        <v>6752</v>
      </c>
    </row>
    <row r="6406" spans="1:15" x14ac:dyDescent="0.2">
      <c r="A6406" s="341" t="s">
        <v>9257</v>
      </c>
      <c r="B6406" s="341" t="s">
        <v>9284</v>
      </c>
      <c r="C6406" s="342" t="s">
        <v>6728</v>
      </c>
      <c r="D6406" s="342" t="s">
        <v>6729</v>
      </c>
      <c r="E6406" s="342" t="s">
        <v>9320</v>
      </c>
      <c r="F6406" s="342" t="s">
        <v>6568</v>
      </c>
      <c r="G6406" s="343">
        <v>3</v>
      </c>
      <c r="H6406" s="342" t="s">
        <v>6594</v>
      </c>
      <c r="I6406" s="342" t="s">
        <v>6575</v>
      </c>
      <c r="J6406" s="342" t="s">
        <v>6755</v>
      </c>
      <c r="K6406" s="581" t="s">
        <v>7441</v>
      </c>
      <c r="L6406" s="344" t="s">
        <v>4090</v>
      </c>
      <c r="N6406" s="344" t="s">
        <v>4090</v>
      </c>
      <c r="O6406" s="341" t="s">
        <v>6766</v>
      </c>
    </row>
    <row r="6407" spans="1:15" x14ac:dyDescent="0.2">
      <c r="A6407" s="341" t="s">
        <v>9257</v>
      </c>
      <c r="B6407" s="341" t="s">
        <v>9284</v>
      </c>
      <c r="C6407" s="342" t="s">
        <v>6728</v>
      </c>
      <c r="D6407" s="342" t="s">
        <v>6729</v>
      </c>
      <c r="E6407" s="342" t="s">
        <v>9320</v>
      </c>
      <c r="F6407" s="342" t="s">
        <v>6568</v>
      </c>
      <c r="G6407" s="343">
        <v>2.94</v>
      </c>
      <c r="H6407" s="342" t="s">
        <v>6594</v>
      </c>
      <c r="I6407" s="342" t="s">
        <v>6575</v>
      </c>
      <c r="J6407" s="342" t="s">
        <v>6755</v>
      </c>
      <c r="K6407" s="581" t="s">
        <v>8943</v>
      </c>
      <c r="L6407" s="344" t="s">
        <v>4090</v>
      </c>
      <c r="N6407" s="344" t="s">
        <v>4090</v>
      </c>
      <c r="O6407" s="341" t="s">
        <v>6766</v>
      </c>
    </row>
    <row r="6408" spans="1:15" x14ac:dyDescent="0.2">
      <c r="A6408" s="341" t="s">
        <v>9257</v>
      </c>
      <c r="B6408" s="341" t="s">
        <v>9284</v>
      </c>
      <c r="C6408" s="342" t="s">
        <v>6728</v>
      </c>
      <c r="D6408" s="342" t="s">
        <v>6729</v>
      </c>
      <c r="E6408" s="342" t="s">
        <v>9320</v>
      </c>
      <c r="F6408" s="342" t="s">
        <v>6568</v>
      </c>
      <c r="G6408" s="343">
        <v>7.25</v>
      </c>
      <c r="H6408" s="342" t="s">
        <v>6594</v>
      </c>
      <c r="I6408" s="342" t="s">
        <v>6575</v>
      </c>
      <c r="J6408" s="342" t="s">
        <v>6755</v>
      </c>
      <c r="K6408" s="581" t="s">
        <v>7084</v>
      </c>
      <c r="L6408" s="344" t="s">
        <v>4090</v>
      </c>
      <c r="N6408" s="344" t="s">
        <v>4090</v>
      </c>
      <c r="O6408" s="341" t="s">
        <v>6752</v>
      </c>
    </row>
    <row r="6409" spans="1:15" x14ac:dyDescent="0.2">
      <c r="A6409" s="341" t="s">
        <v>9257</v>
      </c>
      <c r="B6409" s="341" t="s">
        <v>9284</v>
      </c>
      <c r="C6409" s="342" t="s">
        <v>6728</v>
      </c>
      <c r="D6409" s="342" t="s">
        <v>6729</v>
      </c>
      <c r="E6409" s="342" t="s">
        <v>9323</v>
      </c>
      <c r="F6409" s="342" t="s">
        <v>6568</v>
      </c>
      <c r="G6409" s="343">
        <v>6</v>
      </c>
      <c r="H6409" s="342" t="s">
        <v>6594</v>
      </c>
      <c r="I6409" s="342" t="s">
        <v>6575</v>
      </c>
      <c r="J6409" s="342" t="s">
        <v>6755</v>
      </c>
      <c r="K6409" s="581" t="s">
        <v>8804</v>
      </c>
      <c r="L6409" s="344" t="s">
        <v>4090</v>
      </c>
      <c r="N6409" s="344" t="s">
        <v>4090</v>
      </c>
      <c r="O6409" s="341" t="s">
        <v>6766</v>
      </c>
    </row>
    <row r="6410" spans="1:15" x14ac:dyDescent="0.2">
      <c r="A6410" s="341" t="s">
        <v>9257</v>
      </c>
      <c r="B6410" s="341" t="s">
        <v>9284</v>
      </c>
      <c r="C6410" s="342" t="s">
        <v>6728</v>
      </c>
      <c r="D6410" s="342" t="s">
        <v>6729</v>
      </c>
      <c r="E6410" s="342" t="s">
        <v>9321</v>
      </c>
      <c r="F6410" s="342" t="s">
        <v>6568</v>
      </c>
      <c r="G6410" s="343">
        <v>8.8000000000000007</v>
      </c>
      <c r="H6410" s="342" t="s">
        <v>6594</v>
      </c>
      <c r="I6410" s="342" t="s">
        <v>6575</v>
      </c>
      <c r="J6410" s="342" t="s">
        <v>6755</v>
      </c>
      <c r="K6410" s="581" t="s">
        <v>6824</v>
      </c>
      <c r="L6410" s="344" t="s">
        <v>4090</v>
      </c>
      <c r="N6410" s="344" t="s">
        <v>4090</v>
      </c>
      <c r="O6410" s="341" t="s">
        <v>6766</v>
      </c>
    </row>
    <row r="6411" spans="1:15" x14ac:dyDescent="0.2">
      <c r="A6411" s="341" t="s">
        <v>9257</v>
      </c>
      <c r="B6411" s="341" t="s">
        <v>9284</v>
      </c>
      <c r="C6411" s="342" t="s">
        <v>6728</v>
      </c>
      <c r="D6411" s="342" t="s">
        <v>6729</v>
      </c>
      <c r="E6411" s="342" t="s">
        <v>9334</v>
      </c>
      <c r="F6411" s="342" t="s">
        <v>6568</v>
      </c>
      <c r="G6411" s="343">
        <v>9.8800000000000008</v>
      </c>
      <c r="H6411" s="342" t="s">
        <v>6594</v>
      </c>
      <c r="I6411" s="342" t="s">
        <v>6575</v>
      </c>
      <c r="J6411" s="342" t="s">
        <v>6755</v>
      </c>
      <c r="K6411" s="581" t="s">
        <v>8322</v>
      </c>
      <c r="L6411" s="344" t="s">
        <v>4090</v>
      </c>
      <c r="N6411" s="344" t="s">
        <v>4090</v>
      </c>
      <c r="O6411" s="341" t="s">
        <v>6766</v>
      </c>
    </row>
    <row r="6412" spans="1:15" x14ac:dyDescent="0.2">
      <c r="A6412" s="341" t="s">
        <v>9257</v>
      </c>
      <c r="B6412" s="341" t="s">
        <v>9284</v>
      </c>
      <c r="C6412" s="342" t="s">
        <v>6728</v>
      </c>
      <c r="D6412" s="342" t="s">
        <v>6729</v>
      </c>
      <c r="E6412" s="342" t="s">
        <v>9345</v>
      </c>
      <c r="F6412" s="342" t="s">
        <v>6568</v>
      </c>
      <c r="G6412" s="343">
        <v>8</v>
      </c>
      <c r="H6412" s="342" t="s">
        <v>6594</v>
      </c>
      <c r="I6412" s="342" t="s">
        <v>6575</v>
      </c>
      <c r="J6412" s="342" t="s">
        <v>6755</v>
      </c>
      <c r="K6412" s="581" t="s">
        <v>8918</v>
      </c>
      <c r="L6412" s="344" t="s">
        <v>4090</v>
      </c>
      <c r="N6412" s="344" t="s">
        <v>4090</v>
      </c>
      <c r="O6412" s="341" t="s">
        <v>6766</v>
      </c>
    </row>
    <row r="6413" spans="1:15" x14ac:dyDescent="0.2">
      <c r="A6413" s="341" t="s">
        <v>9257</v>
      </c>
      <c r="B6413" s="341" t="s">
        <v>9284</v>
      </c>
      <c r="C6413" s="342" t="s">
        <v>6728</v>
      </c>
      <c r="D6413" s="342" t="s">
        <v>6729</v>
      </c>
      <c r="E6413" s="342" t="s">
        <v>9335</v>
      </c>
      <c r="F6413" s="342" t="s">
        <v>6568</v>
      </c>
      <c r="G6413" s="343">
        <v>6.8850000000000007</v>
      </c>
      <c r="H6413" s="342" t="s">
        <v>6594</v>
      </c>
      <c r="I6413" s="342" t="s">
        <v>6575</v>
      </c>
      <c r="J6413" s="342" t="s">
        <v>6755</v>
      </c>
      <c r="K6413" s="581" t="s">
        <v>8944</v>
      </c>
      <c r="L6413" s="344" t="s">
        <v>4090</v>
      </c>
      <c r="N6413" s="344" t="s">
        <v>4090</v>
      </c>
      <c r="O6413" s="341" t="s">
        <v>6766</v>
      </c>
    </row>
    <row r="6414" spans="1:15" x14ac:dyDescent="0.2">
      <c r="A6414" s="341" t="s">
        <v>9257</v>
      </c>
      <c r="B6414" s="341" t="s">
        <v>9284</v>
      </c>
      <c r="C6414" s="342" t="s">
        <v>6728</v>
      </c>
      <c r="D6414" s="342" t="s">
        <v>6729</v>
      </c>
      <c r="E6414" s="342" t="s">
        <v>9333</v>
      </c>
      <c r="F6414" s="342" t="s">
        <v>6568</v>
      </c>
      <c r="G6414" s="343">
        <v>9.9450000000000003</v>
      </c>
      <c r="H6414" s="342" t="s">
        <v>6594</v>
      </c>
      <c r="I6414" s="342" t="s">
        <v>6575</v>
      </c>
      <c r="J6414" s="342" t="s">
        <v>6755</v>
      </c>
      <c r="K6414" s="581" t="s">
        <v>7011</v>
      </c>
      <c r="L6414" s="344" t="s">
        <v>4090</v>
      </c>
      <c r="N6414" s="344" t="s">
        <v>4090</v>
      </c>
      <c r="O6414" s="341" t="s">
        <v>6766</v>
      </c>
    </row>
    <row r="6415" spans="1:15" x14ac:dyDescent="0.2">
      <c r="A6415" s="341" t="s">
        <v>9257</v>
      </c>
      <c r="B6415" s="341" t="s">
        <v>9284</v>
      </c>
      <c r="C6415" s="342" t="s">
        <v>6728</v>
      </c>
      <c r="D6415" s="342" t="s">
        <v>6729</v>
      </c>
      <c r="E6415" s="342" t="s">
        <v>9335</v>
      </c>
      <c r="F6415" s="342" t="s">
        <v>6568</v>
      </c>
      <c r="G6415" s="343">
        <v>7.5</v>
      </c>
      <c r="H6415" s="342" t="s">
        <v>6594</v>
      </c>
      <c r="I6415" s="342" t="s">
        <v>6575</v>
      </c>
      <c r="J6415" s="342" t="s">
        <v>6755</v>
      </c>
      <c r="K6415" s="581" t="s">
        <v>7903</v>
      </c>
      <c r="L6415" s="344" t="s">
        <v>4090</v>
      </c>
      <c r="N6415" s="344" t="s">
        <v>4090</v>
      </c>
      <c r="O6415" s="341" t="s">
        <v>6766</v>
      </c>
    </row>
    <row r="6416" spans="1:15" x14ac:dyDescent="0.2">
      <c r="A6416" s="341" t="s">
        <v>9257</v>
      </c>
      <c r="B6416" s="341" t="s">
        <v>9284</v>
      </c>
      <c r="C6416" s="342" t="s">
        <v>6728</v>
      </c>
      <c r="D6416" s="342" t="s">
        <v>6729</v>
      </c>
      <c r="E6416" s="342" t="s">
        <v>9345</v>
      </c>
      <c r="F6416" s="342" t="s">
        <v>6568</v>
      </c>
      <c r="G6416" s="343">
        <v>4.5049999999999999</v>
      </c>
      <c r="H6416" s="342" t="s">
        <v>6594</v>
      </c>
      <c r="I6416" s="342" t="s">
        <v>6575</v>
      </c>
      <c r="J6416" s="342" t="s">
        <v>6755</v>
      </c>
      <c r="K6416" s="581" t="s">
        <v>8945</v>
      </c>
      <c r="L6416" s="344" t="s">
        <v>4090</v>
      </c>
      <c r="N6416" s="344" t="s">
        <v>4090</v>
      </c>
      <c r="O6416" s="341" t="s">
        <v>6766</v>
      </c>
    </row>
    <row r="6417" spans="1:15" x14ac:dyDescent="0.2">
      <c r="A6417" s="341" t="s">
        <v>9257</v>
      </c>
      <c r="B6417" s="341" t="s">
        <v>9284</v>
      </c>
      <c r="C6417" s="342" t="s">
        <v>6728</v>
      </c>
      <c r="D6417" s="342" t="s">
        <v>6729</v>
      </c>
      <c r="E6417" s="342" t="s">
        <v>9337</v>
      </c>
      <c r="F6417" s="342" t="s">
        <v>6568</v>
      </c>
      <c r="G6417" s="343">
        <v>5.6350000000000007</v>
      </c>
      <c r="H6417" s="342" t="s">
        <v>6594</v>
      </c>
      <c r="I6417" s="342" t="s">
        <v>6575</v>
      </c>
      <c r="J6417" s="342" t="s">
        <v>6755</v>
      </c>
      <c r="K6417" s="581" t="s">
        <v>8946</v>
      </c>
      <c r="L6417" s="344" t="s">
        <v>4090</v>
      </c>
      <c r="N6417" s="344" t="s">
        <v>4090</v>
      </c>
      <c r="O6417" s="341" t="s">
        <v>6752</v>
      </c>
    </row>
    <row r="6418" spans="1:15" x14ac:dyDescent="0.2">
      <c r="A6418" s="341" t="s">
        <v>9257</v>
      </c>
      <c r="B6418" s="341" t="s">
        <v>9284</v>
      </c>
      <c r="C6418" s="342" t="s">
        <v>6728</v>
      </c>
      <c r="D6418" s="342" t="s">
        <v>6729</v>
      </c>
      <c r="E6418" s="342" t="s">
        <v>9326</v>
      </c>
      <c r="F6418" s="342" t="s">
        <v>6568</v>
      </c>
      <c r="G6418" s="343">
        <v>18</v>
      </c>
      <c r="H6418" s="342" t="s">
        <v>6594</v>
      </c>
      <c r="I6418" s="342" t="s">
        <v>6570</v>
      </c>
      <c r="J6418" s="342" t="s">
        <v>6755</v>
      </c>
      <c r="K6418" s="581" t="s">
        <v>6895</v>
      </c>
      <c r="L6418" s="344" t="s">
        <v>4090</v>
      </c>
      <c r="M6418" s="345" t="s">
        <v>7554</v>
      </c>
      <c r="N6418" s="344" t="s">
        <v>4090</v>
      </c>
      <c r="O6418" s="341" t="s">
        <v>6752</v>
      </c>
    </row>
    <row r="6419" spans="1:15" x14ac:dyDescent="0.2">
      <c r="A6419" s="341" t="s">
        <v>9257</v>
      </c>
      <c r="B6419" s="341" t="s">
        <v>9284</v>
      </c>
      <c r="C6419" s="342" t="s">
        <v>6728</v>
      </c>
      <c r="D6419" s="342" t="s">
        <v>6729</v>
      </c>
      <c r="E6419" s="342" t="s">
        <v>9322</v>
      </c>
      <c r="F6419" s="342" t="s">
        <v>6568</v>
      </c>
      <c r="G6419" s="343">
        <v>6.75</v>
      </c>
      <c r="H6419" s="342" t="s">
        <v>6594</v>
      </c>
      <c r="I6419" s="342" t="s">
        <v>6575</v>
      </c>
      <c r="J6419" s="342" t="s">
        <v>6755</v>
      </c>
      <c r="K6419" s="581" t="s">
        <v>7704</v>
      </c>
      <c r="L6419" s="344" t="s">
        <v>4090</v>
      </c>
      <c r="N6419" s="344" t="s">
        <v>4090</v>
      </c>
      <c r="O6419" s="341">
        <v>0</v>
      </c>
    </row>
    <row r="6420" spans="1:15" x14ac:dyDescent="0.2">
      <c r="A6420" s="341" t="s">
        <v>9257</v>
      </c>
      <c r="B6420" s="341" t="s">
        <v>9284</v>
      </c>
      <c r="C6420" s="342" t="s">
        <v>6728</v>
      </c>
      <c r="D6420" s="342" t="s">
        <v>6729</v>
      </c>
      <c r="E6420" s="342" t="s">
        <v>9324</v>
      </c>
      <c r="F6420" s="342" t="s">
        <v>6568</v>
      </c>
      <c r="G6420" s="343">
        <v>18.72</v>
      </c>
      <c r="H6420" s="342" t="s">
        <v>6594</v>
      </c>
      <c r="I6420" s="342" t="s">
        <v>6575</v>
      </c>
      <c r="J6420" s="342" t="s">
        <v>6755</v>
      </c>
      <c r="K6420" s="581" t="s">
        <v>7087</v>
      </c>
      <c r="L6420" s="344" t="s">
        <v>4090</v>
      </c>
      <c r="N6420" s="344" t="s">
        <v>4090</v>
      </c>
      <c r="O6420" s="341">
        <v>0</v>
      </c>
    </row>
    <row r="6421" spans="1:15" x14ac:dyDescent="0.2">
      <c r="A6421" s="341" t="s">
        <v>9257</v>
      </c>
      <c r="B6421" s="341" t="s">
        <v>9284</v>
      </c>
      <c r="C6421" s="342" t="s">
        <v>6728</v>
      </c>
      <c r="D6421" s="342" t="s">
        <v>6729</v>
      </c>
      <c r="E6421" s="342" t="s">
        <v>9319</v>
      </c>
      <c r="F6421" s="342" t="s">
        <v>6568</v>
      </c>
      <c r="G6421" s="343">
        <v>28.5</v>
      </c>
      <c r="H6421" s="342" t="s">
        <v>6594</v>
      </c>
      <c r="I6421" s="342" t="s">
        <v>6575</v>
      </c>
      <c r="J6421" s="342" t="s">
        <v>6755</v>
      </c>
      <c r="K6421" s="581" t="s">
        <v>8332</v>
      </c>
      <c r="L6421" s="344" t="s">
        <v>4090</v>
      </c>
      <c r="N6421" s="344" t="s">
        <v>4090</v>
      </c>
      <c r="O6421" s="341">
        <v>0</v>
      </c>
    </row>
    <row r="6422" spans="1:15" x14ac:dyDescent="0.2">
      <c r="A6422" s="341" t="s">
        <v>9257</v>
      </c>
      <c r="B6422" s="341" t="s">
        <v>9284</v>
      </c>
      <c r="C6422" s="342" t="s">
        <v>6728</v>
      </c>
      <c r="D6422" s="342" t="s">
        <v>6729</v>
      </c>
      <c r="E6422" s="342" t="s">
        <v>9319</v>
      </c>
      <c r="F6422" s="342" t="s">
        <v>6568</v>
      </c>
      <c r="G6422" s="343">
        <v>23.240000000000002</v>
      </c>
      <c r="H6422" s="342" t="s">
        <v>6594</v>
      </c>
      <c r="I6422" s="342" t="s">
        <v>6575</v>
      </c>
      <c r="J6422" s="342" t="s">
        <v>6755</v>
      </c>
      <c r="K6422" s="581" t="s">
        <v>8500</v>
      </c>
      <c r="L6422" s="344" t="s">
        <v>4090</v>
      </c>
      <c r="N6422" s="344" t="s">
        <v>4090</v>
      </c>
      <c r="O6422" s="341" t="s">
        <v>6752</v>
      </c>
    </row>
    <row r="6423" spans="1:15" x14ac:dyDescent="0.2">
      <c r="A6423" s="341" t="s">
        <v>9257</v>
      </c>
      <c r="B6423" s="341" t="s">
        <v>9284</v>
      </c>
      <c r="C6423" s="342" t="s">
        <v>6728</v>
      </c>
      <c r="D6423" s="342" t="s">
        <v>6729</v>
      </c>
      <c r="E6423" s="342" t="s">
        <v>9319</v>
      </c>
      <c r="F6423" s="342" t="s">
        <v>6568</v>
      </c>
      <c r="G6423" s="343">
        <v>29.8</v>
      </c>
      <c r="H6423" s="342" t="s">
        <v>6594</v>
      </c>
      <c r="I6423" s="342" t="s">
        <v>6575</v>
      </c>
      <c r="J6423" s="342" t="s">
        <v>6755</v>
      </c>
      <c r="K6423" s="581" t="s">
        <v>7495</v>
      </c>
      <c r="L6423" s="344" t="s">
        <v>4090</v>
      </c>
      <c r="N6423" s="344" t="s">
        <v>4090</v>
      </c>
      <c r="O6423" s="341" t="s">
        <v>6752</v>
      </c>
    </row>
    <row r="6424" spans="1:15" x14ac:dyDescent="0.2">
      <c r="A6424" s="341" t="s">
        <v>9257</v>
      </c>
      <c r="B6424" s="341" t="s">
        <v>9284</v>
      </c>
      <c r="C6424" s="342" t="s">
        <v>6728</v>
      </c>
      <c r="D6424" s="342" t="s">
        <v>6729</v>
      </c>
      <c r="E6424" s="342" t="s">
        <v>9319</v>
      </c>
      <c r="F6424" s="342" t="s">
        <v>6568</v>
      </c>
      <c r="G6424" s="343">
        <v>58.24</v>
      </c>
      <c r="H6424" s="342" t="s">
        <v>6594</v>
      </c>
      <c r="I6424" s="342" t="s">
        <v>6575</v>
      </c>
      <c r="J6424" s="342" t="s">
        <v>6755</v>
      </c>
      <c r="K6424" s="581" t="s">
        <v>6604</v>
      </c>
      <c r="L6424" s="344" t="s">
        <v>4090</v>
      </c>
      <c r="N6424" s="344" t="s">
        <v>4090</v>
      </c>
      <c r="O6424" s="341" t="s">
        <v>6752</v>
      </c>
    </row>
    <row r="6425" spans="1:15" x14ac:dyDescent="0.2">
      <c r="A6425" s="341" t="s">
        <v>9257</v>
      </c>
      <c r="B6425" s="341" t="s">
        <v>9284</v>
      </c>
      <c r="C6425" s="342" t="s">
        <v>6728</v>
      </c>
      <c r="D6425" s="342" t="s">
        <v>6729</v>
      </c>
      <c r="E6425" s="342" t="s">
        <v>9326</v>
      </c>
      <c r="F6425" s="342" t="s">
        <v>6568</v>
      </c>
      <c r="G6425" s="343">
        <v>15.98</v>
      </c>
      <c r="H6425" s="342" t="s">
        <v>6594</v>
      </c>
      <c r="I6425" s="342" t="s">
        <v>6575</v>
      </c>
      <c r="J6425" s="342" t="s">
        <v>6755</v>
      </c>
      <c r="K6425" s="581" t="s">
        <v>7977</v>
      </c>
      <c r="L6425" s="344" t="s">
        <v>4090</v>
      </c>
      <c r="N6425" s="344" t="s">
        <v>4090</v>
      </c>
      <c r="O6425" s="341" t="s">
        <v>6752</v>
      </c>
    </row>
    <row r="6426" spans="1:15" x14ac:dyDescent="0.2">
      <c r="A6426" s="341" t="s">
        <v>9257</v>
      </c>
      <c r="B6426" s="341" t="s">
        <v>9284</v>
      </c>
      <c r="C6426" s="342" t="s">
        <v>6728</v>
      </c>
      <c r="D6426" s="342" t="s">
        <v>6729</v>
      </c>
      <c r="E6426" s="342" t="s">
        <v>9323</v>
      </c>
      <c r="F6426" s="342" t="s">
        <v>6568</v>
      </c>
      <c r="G6426" s="343">
        <v>22.62</v>
      </c>
      <c r="H6426" s="342" t="s">
        <v>6594</v>
      </c>
      <c r="I6426" s="342" t="s">
        <v>6575</v>
      </c>
      <c r="J6426" s="342" t="s">
        <v>6755</v>
      </c>
      <c r="K6426" s="581" t="s">
        <v>8886</v>
      </c>
      <c r="L6426" s="344" t="s">
        <v>4090</v>
      </c>
      <c r="N6426" s="344" t="s">
        <v>4090</v>
      </c>
      <c r="O6426" s="341" t="s">
        <v>6752</v>
      </c>
    </row>
    <row r="6427" spans="1:15" x14ac:dyDescent="0.2">
      <c r="A6427" s="341" t="s">
        <v>9257</v>
      </c>
      <c r="B6427" s="341" t="s">
        <v>9284</v>
      </c>
      <c r="C6427" s="342" t="s">
        <v>6728</v>
      </c>
      <c r="D6427" s="342" t="s">
        <v>6729</v>
      </c>
      <c r="E6427" s="342" t="s">
        <v>9323</v>
      </c>
      <c r="F6427" s="342" t="s">
        <v>6568</v>
      </c>
      <c r="G6427" s="343">
        <v>7.5</v>
      </c>
      <c r="H6427" s="342" t="s">
        <v>6594</v>
      </c>
      <c r="I6427" s="342" t="s">
        <v>6575</v>
      </c>
      <c r="J6427" s="342" t="s">
        <v>6755</v>
      </c>
      <c r="K6427" s="581" t="s">
        <v>8423</v>
      </c>
      <c r="L6427" s="344" t="s">
        <v>4090</v>
      </c>
      <c r="N6427" s="344" t="s">
        <v>4090</v>
      </c>
      <c r="O6427" s="341" t="s">
        <v>6752</v>
      </c>
    </row>
    <row r="6428" spans="1:15" x14ac:dyDescent="0.2">
      <c r="A6428" s="341" t="s">
        <v>9257</v>
      </c>
      <c r="B6428" s="341" t="s">
        <v>9284</v>
      </c>
      <c r="C6428" s="342" t="s">
        <v>6728</v>
      </c>
      <c r="D6428" s="342" t="s">
        <v>6729</v>
      </c>
      <c r="E6428" s="342" t="s">
        <v>9323</v>
      </c>
      <c r="F6428" s="342" t="s">
        <v>6568</v>
      </c>
      <c r="G6428" s="343">
        <v>30</v>
      </c>
      <c r="H6428" s="342" t="s">
        <v>6594</v>
      </c>
      <c r="I6428" s="342" t="s">
        <v>6575</v>
      </c>
      <c r="J6428" s="342" t="s">
        <v>6755</v>
      </c>
      <c r="K6428" s="581" t="s">
        <v>8423</v>
      </c>
      <c r="L6428" s="344" t="s">
        <v>4090</v>
      </c>
      <c r="N6428" s="344" t="s">
        <v>4090</v>
      </c>
      <c r="O6428" s="341" t="s">
        <v>6752</v>
      </c>
    </row>
    <row r="6429" spans="1:15" x14ac:dyDescent="0.2">
      <c r="A6429" s="341" t="s">
        <v>9257</v>
      </c>
      <c r="B6429" s="341" t="s">
        <v>9284</v>
      </c>
      <c r="C6429" s="342" t="s">
        <v>6728</v>
      </c>
      <c r="D6429" s="342" t="s">
        <v>6729</v>
      </c>
      <c r="E6429" s="342" t="s">
        <v>9324</v>
      </c>
      <c r="F6429" s="342" t="s">
        <v>6568</v>
      </c>
      <c r="G6429" s="343">
        <v>26.22</v>
      </c>
      <c r="H6429" s="342" t="s">
        <v>6594</v>
      </c>
      <c r="I6429" s="342" t="s">
        <v>6575</v>
      </c>
      <c r="J6429" s="342" t="s">
        <v>6755</v>
      </c>
      <c r="K6429" s="581" t="s">
        <v>7192</v>
      </c>
      <c r="L6429" s="344" t="s">
        <v>4090</v>
      </c>
      <c r="N6429" s="344" t="s">
        <v>4090</v>
      </c>
      <c r="O6429" s="341">
        <v>0</v>
      </c>
    </row>
    <row r="6430" spans="1:15" x14ac:dyDescent="0.2">
      <c r="A6430" s="341" t="s">
        <v>9257</v>
      </c>
      <c r="B6430" s="341" t="s">
        <v>9284</v>
      </c>
      <c r="C6430" s="342" t="s">
        <v>6728</v>
      </c>
      <c r="D6430" s="342" t="s">
        <v>6729</v>
      </c>
      <c r="E6430" s="342" t="s">
        <v>9325</v>
      </c>
      <c r="F6430" s="342" t="s">
        <v>6568</v>
      </c>
      <c r="G6430" s="343">
        <v>22.75</v>
      </c>
      <c r="H6430" s="342" t="s">
        <v>6594</v>
      </c>
      <c r="I6430" s="342" t="s">
        <v>6575</v>
      </c>
      <c r="J6430" s="342" t="s">
        <v>6755</v>
      </c>
      <c r="K6430" s="581" t="s">
        <v>7028</v>
      </c>
      <c r="L6430" s="344" t="s">
        <v>4090</v>
      </c>
      <c r="N6430" s="344" t="s">
        <v>4090</v>
      </c>
      <c r="O6430" s="341" t="s">
        <v>6752</v>
      </c>
    </row>
    <row r="6431" spans="1:15" x14ac:dyDescent="0.2">
      <c r="A6431" s="341" t="s">
        <v>9257</v>
      </c>
      <c r="B6431" s="341" t="s">
        <v>9284</v>
      </c>
      <c r="C6431" s="342" t="s">
        <v>6728</v>
      </c>
      <c r="D6431" s="342" t="s">
        <v>6729</v>
      </c>
      <c r="E6431" s="342" t="s">
        <v>9335</v>
      </c>
      <c r="F6431" s="342" t="s">
        <v>6568</v>
      </c>
      <c r="G6431" s="343">
        <v>4.95</v>
      </c>
      <c r="H6431" s="342" t="s">
        <v>6594</v>
      </c>
      <c r="I6431" s="342" t="s">
        <v>6575</v>
      </c>
      <c r="J6431" s="342" t="s">
        <v>6755</v>
      </c>
      <c r="K6431" s="581" t="s">
        <v>8634</v>
      </c>
      <c r="L6431" s="344" t="s">
        <v>4090</v>
      </c>
      <c r="N6431" s="344" t="s">
        <v>4090</v>
      </c>
      <c r="O6431" s="341" t="s">
        <v>6766</v>
      </c>
    </row>
    <row r="6432" spans="1:15" x14ac:dyDescent="0.2">
      <c r="A6432" s="341" t="s">
        <v>9257</v>
      </c>
      <c r="B6432" s="341" t="s">
        <v>9284</v>
      </c>
      <c r="C6432" s="342" t="s">
        <v>6728</v>
      </c>
      <c r="D6432" s="342" t="s">
        <v>6729</v>
      </c>
      <c r="E6432" s="342" t="s">
        <v>9345</v>
      </c>
      <c r="F6432" s="342" t="s">
        <v>6568</v>
      </c>
      <c r="G6432" s="343">
        <v>8.58</v>
      </c>
      <c r="H6432" s="342" t="s">
        <v>6594</v>
      </c>
      <c r="I6432" s="342" t="s">
        <v>6575</v>
      </c>
      <c r="J6432" s="342" t="s">
        <v>6755</v>
      </c>
      <c r="K6432" s="581" t="s">
        <v>7459</v>
      </c>
      <c r="L6432" s="344" t="s">
        <v>4090</v>
      </c>
      <c r="N6432" s="344" t="s">
        <v>4090</v>
      </c>
      <c r="O6432" s="341" t="s">
        <v>6752</v>
      </c>
    </row>
    <row r="6433" spans="1:15" x14ac:dyDescent="0.2">
      <c r="A6433" s="341" t="s">
        <v>9257</v>
      </c>
      <c r="B6433" s="341" t="s">
        <v>9284</v>
      </c>
      <c r="C6433" s="342" t="s">
        <v>6728</v>
      </c>
      <c r="D6433" s="342" t="s">
        <v>6729</v>
      </c>
      <c r="E6433" s="342" t="s">
        <v>9345</v>
      </c>
      <c r="F6433" s="342" t="s">
        <v>6568</v>
      </c>
      <c r="G6433" s="343">
        <v>8.5500000000000007</v>
      </c>
      <c r="H6433" s="342" t="s">
        <v>6594</v>
      </c>
      <c r="I6433" s="342" t="s">
        <v>6575</v>
      </c>
      <c r="J6433" s="342" t="s">
        <v>6755</v>
      </c>
      <c r="K6433" s="581" t="s">
        <v>6779</v>
      </c>
      <c r="L6433" s="344" t="s">
        <v>4090</v>
      </c>
      <c r="N6433" s="344" t="s">
        <v>4090</v>
      </c>
      <c r="O6433" s="341">
        <v>0</v>
      </c>
    </row>
    <row r="6434" spans="1:15" x14ac:dyDescent="0.2">
      <c r="A6434" s="341" t="s">
        <v>9257</v>
      </c>
      <c r="B6434" s="341" t="s">
        <v>9284</v>
      </c>
      <c r="C6434" s="342" t="s">
        <v>6728</v>
      </c>
      <c r="D6434" s="342" t="s">
        <v>6729</v>
      </c>
      <c r="E6434" s="342" t="s">
        <v>9345</v>
      </c>
      <c r="F6434" s="342" t="s">
        <v>6568</v>
      </c>
      <c r="G6434" s="343">
        <v>4.5600000000000005</v>
      </c>
      <c r="H6434" s="342" t="s">
        <v>6594</v>
      </c>
      <c r="I6434" s="342" t="s">
        <v>6575</v>
      </c>
      <c r="J6434" s="342" t="s">
        <v>6755</v>
      </c>
      <c r="K6434" s="581" t="s">
        <v>6813</v>
      </c>
      <c r="L6434" s="344" t="s">
        <v>4090</v>
      </c>
      <c r="N6434" s="344" t="s">
        <v>4090</v>
      </c>
      <c r="O6434" s="341" t="s">
        <v>6752</v>
      </c>
    </row>
    <row r="6435" spans="1:15" x14ac:dyDescent="0.2">
      <c r="A6435" s="341" t="s">
        <v>9257</v>
      </c>
      <c r="B6435" s="341" t="s">
        <v>9284</v>
      </c>
      <c r="C6435" s="342" t="s">
        <v>6728</v>
      </c>
      <c r="D6435" s="342" t="s">
        <v>6729</v>
      </c>
      <c r="E6435" s="342" t="s">
        <v>9340</v>
      </c>
      <c r="F6435" s="342" t="s">
        <v>6568</v>
      </c>
      <c r="G6435" s="343">
        <v>7.7700000000000005</v>
      </c>
      <c r="H6435" s="342" t="s">
        <v>6594</v>
      </c>
      <c r="I6435" s="342" t="s">
        <v>6575</v>
      </c>
      <c r="J6435" s="342" t="s">
        <v>6755</v>
      </c>
      <c r="K6435" s="581" t="s">
        <v>7130</v>
      </c>
      <c r="L6435" s="344" t="s">
        <v>4090</v>
      </c>
      <c r="N6435" s="344" t="s">
        <v>4090</v>
      </c>
      <c r="O6435" s="341">
        <v>0</v>
      </c>
    </row>
    <row r="6436" spans="1:15" x14ac:dyDescent="0.2">
      <c r="A6436" s="341" t="s">
        <v>9257</v>
      </c>
      <c r="B6436" s="341" t="s">
        <v>9284</v>
      </c>
      <c r="C6436" s="342" t="s">
        <v>6728</v>
      </c>
      <c r="D6436" s="342" t="s">
        <v>6729</v>
      </c>
      <c r="E6436" s="342" t="s">
        <v>9342</v>
      </c>
      <c r="F6436" s="342" t="s">
        <v>6568</v>
      </c>
      <c r="G6436" s="343">
        <v>10.120000000000001</v>
      </c>
      <c r="H6436" s="342" t="s">
        <v>6594</v>
      </c>
      <c r="I6436" s="342" t="s">
        <v>6575</v>
      </c>
      <c r="J6436" s="342" t="s">
        <v>6755</v>
      </c>
      <c r="K6436" s="581" t="s">
        <v>7125</v>
      </c>
      <c r="L6436" s="344" t="s">
        <v>4090</v>
      </c>
      <c r="N6436" s="344" t="s">
        <v>4090</v>
      </c>
      <c r="O6436" s="341">
        <v>0</v>
      </c>
    </row>
    <row r="6437" spans="1:15" x14ac:dyDescent="0.2">
      <c r="A6437" s="341" t="s">
        <v>9257</v>
      </c>
      <c r="B6437" s="341" t="s">
        <v>9284</v>
      </c>
      <c r="C6437" s="342" t="s">
        <v>6728</v>
      </c>
      <c r="D6437" s="342" t="s">
        <v>6729</v>
      </c>
      <c r="E6437" s="342" t="s">
        <v>9340</v>
      </c>
      <c r="F6437" s="342" t="s">
        <v>6568</v>
      </c>
      <c r="G6437" s="343">
        <v>4.8100000000000005</v>
      </c>
      <c r="H6437" s="342" t="s">
        <v>6594</v>
      </c>
      <c r="I6437" s="342" t="s">
        <v>6575</v>
      </c>
      <c r="J6437" s="342" t="s">
        <v>6755</v>
      </c>
      <c r="K6437" s="581" t="s">
        <v>8332</v>
      </c>
      <c r="L6437" s="344" t="s">
        <v>4090</v>
      </c>
      <c r="N6437" s="344" t="s">
        <v>4090</v>
      </c>
      <c r="O6437" s="341">
        <v>0</v>
      </c>
    </row>
    <row r="6438" spans="1:15" x14ac:dyDescent="0.2">
      <c r="A6438" s="341" t="s">
        <v>9257</v>
      </c>
      <c r="B6438" s="341" t="s">
        <v>9284</v>
      </c>
      <c r="C6438" s="342" t="s">
        <v>6728</v>
      </c>
      <c r="D6438" s="342" t="s">
        <v>6729</v>
      </c>
      <c r="E6438" s="342" t="s">
        <v>9255</v>
      </c>
      <c r="F6438" s="342" t="s">
        <v>6568</v>
      </c>
      <c r="G6438" s="343">
        <v>8.4</v>
      </c>
      <c r="H6438" s="342" t="s">
        <v>6594</v>
      </c>
      <c r="I6438" s="342" t="s">
        <v>6575</v>
      </c>
      <c r="J6438" s="342" t="s">
        <v>6755</v>
      </c>
      <c r="K6438" s="581" t="s">
        <v>8226</v>
      </c>
      <c r="L6438" s="344" t="s">
        <v>4090</v>
      </c>
      <c r="N6438" s="344" t="s">
        <v>4090</v>
      </c>
      <c r="O6438" s="341">
        <v>0</v>
      </c>
    </row>
    <row r="6439" spans="1:15" x14ac:dyDescent="0.2">
      <c r="A6439" s="341" t="s">
        <v>9257</v>
      </c>
      <c r="B6439" s="341" t="s">
        <v>9284</v>
      </c>
      <c r="C6439" s="342" t="s">
        <v>6728</v>
      </c>
      <c r="D6439" s="342" t="s">
        <v>6729</v>
      </c>
      <c r="E6439" s="342" t="s">
        <v>9333</v>
      </c>
      <c r="F6439" s="342" t="s">
        <v>6568</v>
      </c>
      <c r="G6439" s="343">
        <v>8.25</v>
      </c>
      <c r="H6439" s="342" t="s">
        <v>6594</v>
      </c>
      <c r="I6439" s="342" t="s">
        <v>6575</v>
      </c>
      <c r="J6439" s="342" t="s">
        <v>6755</v>
      </c>
      <c r="K6439" s="581" t="s">
        <v>7968</v>
      </c>
      <c r="L6439" s="344" t="s">
        <v>4090</v>
      </c>
      <c r="N6439" s="344" t="s">
        <v>4090</v>
      </c>
      <c r="O6439" s="341" t="s">
        <v>6752</v>
      </c>
    </row>
    <row r="6440" spans="1:15" x14ac:dyDescent="0.2">
      <c r="A6440" s="341" t="s">
        <v>9257</v>
      </c>
      <c r="B6440" s="341" t="s">
        <v>9284</v>
      </c>
      <c r="C6440" s="342" t="s">
        <v>6728</v>
      </c>
      <c r="D6440" s="342" t="s">
        <v>6729</v>
      </c>
      <c r="E6440" s="342" t="s">
        <v>9321</v>
      </c>
      <c r="F6440" s="342" t="s">
        <v>6568</v>
      </c>
      <c r="G6440" s="343">
        <v>81.89</v>
      </c>
      <c r="H6440" s="342" t="s">
        <v>6594</v>
      </c>
      <c r="I6440" s="342" t="s">
        <v>6575</v>
      </c>
      <c r="J6440" s="342" t="s">
        <v>6755</v>
      </c>
      <c r="K6440" s="581" t="s">
        <v>7146</v>
      </c>
      <c r="L6440" s="344" t="s">
        <v>4090</v>
      </c>
      <c r="N6440" s="344" t="s">
        <v>4090</v>
      </c>
      <c r="O6440" s="341" t="s">
        <v>6752</v>
      </c>
    </row>
    <row r="6441" spans="1:15" x14ac:dyDescent="0.2">
      <c r="A6441" s="341" t="s">
        <v>9257</v>
      </c>
      <c r="B6441" s="341" t="s">
        <v>9284</v>
      </c>
      <c r="C6441" s="342" t="s">
        <v>6728</v>
      </c>
      <c r="D6441" s="342" t="s">
        <v>6729</v>
      </c>
      <c r="E6441" s="342" t="s">
        <v>9326</v>
      </c>
      <c r="F6441" s="342" t="s">
        <v>6568</v>
      </c>
      <c r="G6441" s="343">
        <v>29.900000000000002</v>
      </c>
      <c r="H6441" s="342" t="s">
        <v>6594</v>
      </c>
      <c r="I6441" s="342" t="s">
        <v>6575</v>
      </c>
      <c r="J6441" s="342" t="s">
        <v>6755</v>
      </c>
      <c r="K6441" s="581" t="s">
        <v>7129</v>
      </c>
      <c r="L6441" s="344" t="s">
        <v>4090</v>
      </c>
      <c r="N6441" s="344" t="s">
        <v>4090</v>
      </c>
      <c r="O6441" s="341">
        <v>0</v>
      </c>
    </row>
    <row r="6442" spans="1:15" x14ac:dyDescent="0.2">
      <c r="A6442" s="341" t="s">
        <v>9257</v>
      </c>
      <c r="B6442" s="341" t="s">
        <v>9284</v>
      </c>
      <c r="C6442" s="342" t="s">
        <v>6728</v>
      </c>
      <c r="D6442" s="342" t="s">
        <v>6729</v>
      </c>
      <c r="E6442" s="342" t="s">
        <v>9337</v>
      </c>
      <c r="F6442" s="342" t="s">
        <v>6568</v>
      </c>
      <c r="G6442" s="343">
        <v>17.355</v>
      </c>
      <c r="H6442" s="342" t="s">
        <v>6594</v>
      </c>
      <c r="I6442" s="342" t="s">
        <v>6575</v>
      </c>
      <c r="J6442" s="342" t="s">
        <v>6755</v>
      </c>
      <c r="K6442" s="581" t="s">
        <v>7665</v>
      </c>
      <c r="L6442" s="344" t="s">
        <v>4090</v>
      </c>
      <c r="N6442" s="344" t="s">
        <v>4090</v>
      </c>
      <c r="O6442" s="341" t="s">
        <v>6766</v>
      </c>
    </row>
    <row r="6443" spans="1:15" x14ac:dyDescent="0.2">
      <c r="A6443" s="341" t="s">
        <v>9257</v>
      </c>
      <c r="B6443" s="341" t="s">
        <v>9284</v>
      </c>
      <c r="C6443" s="342" t="s">
        <v>6728</v>
      </c>
      <c r="D6443" s="342" t="s">
        <v>6729</v>
      </c>
      <c r="E6443" s="342" t="s">
        <v>9337</v>
      </c>
      <c r="F6443" s="342" t="s">
        <v>6568</v>
      </c>
      <c r="G6443" s="343">
        <v>5.1000000000000005</v>
      </c>
      <c r="H6443" s="342" t="s">
        <v>6594</v>
      </c>
      <c r="I6443" s="342" t="s">
        <v>6575</v>
      </c>
      <c r="J6443" s="342" t="s">
        <v>6755</v>
      </c>
      <c r="K6443" s="581" t="s">
        <v>8225</v>
      </c>
      <c r="L6443" s="344" t="s">
        <v>4090</v>
      </c>
      <c r="N6443" s="344" t="s">
        <v>4090</v>
      </c>
      <c r="O6443" s="341" t="s">
        <v>6752</v>
      </c>
    </row>
    <row r="6444" spans="1:15" x14ac:dyDescent="0.2">
      <c r="A6444" s="341" t="s">
        <v>9257</v>
      </c>
      <c r="B6444" s="341" t="s">
        <v>9284</v>
      </c>
      <c r="C6444" s="342" t="s">
        <v>6728</v>
      </c>
      <c r="D6444" s="342" t="s">
        <v>6729</v>
      </c>
      <c r="E6444" s="342" t="s">
        <v>9337</v>
      </c>
      <c r="F6444" s="342" t="s">
        <v>6568</v>
      </c>
      <c r="G6444" s="343">
        <v>11.13</v>
      </c>
      <c r="H6444" s="342" t="s">
        <v>6594</v>
      </c>
      <c r="I6444" s="342" t="s">
        <v>6575</v>
      </c>
      <c r="J6444" s="342" t="s">
        <v>6755</v>
      </c>
      <c r="K6444" s="581" t="s">
        <v>8151</v>
      </c>
      <c r="L6444" s="344" t="s">
        <v>4090</v>
      </c>
      <c r="N6444" s="344" t="s">
        <v>4090</v>
      </c>
      <c r="O6444" s="341" t="s">
        <v>6752</v>
      </c>
    </row>
    <row r="6445" spans="1:15" x14ac:dyDescent="0.2">
      <c r="A6445" s="341" t="s">
        <v>9257</v>
      </c>
      <c r="B6445" s="341" t="s">
        <v>9284</v>
      </c>
      <c r="C6445" s="342" t="s">
        <v>6728</v>
      </c>
      <c r="D6445" s="342" t="s">
        <v>6729</v>
      </c>
      <c r="E6445" s="342" t="s">
        <v>9321</v>
      </c>
      <c r="F6445" s="342" t="s">
        <v>6568</v>
      </c>
      <c r="G6445" s="343">
        <v>1.04</v>
      </c>
      <c r="H6445" s="342" t="s">
        <v>6594</v>
      </c>
      <c r="I6445" s="342" t="s">
        <v>6575</v>
      </c>
      <c r="J6445" s="342" t="s">
        <v>6755</v>
      </c>
      <c r="K6445" s="581" t="s">
        <v>8009</v>
      </c>
      <c r="L6445" s="344" t="s">
        <v>4090</v>
      </c>
      <c r="N6445" s="344" t="s">
        <v>4090</v>
      </c>
      <c r="O6445" s="341">
        <v>0</v>
      </c>
    </row>
    <row r="6446" spans="1:15" x14ac:dyDescent="0.2">
      <c r="A6446" s="341" t="s">
        <v>9257</v>
      </c>
      <c r="B6446" s="341" t="s">
        <v>9284</v>
      </c>
      <c r="C6446" s="342" t="s">
        <v>6728</v>
      </c>
      <c r="D6446" s="342" t="s">
        <v>6729</v>
      </c>
      <c r="E6446" s="342" t="s">
        <v>9321</v>
      </c>
      <c r="F6446" s="342" t="s">
        <v>6568</v>
      </c>
      <c r="G6446" s="343">
        <v>3.04</v>
      </c>
      <c r="H6446" s="342" t="s">
        <v>6594</v>
      </c>
      <c r="I6446" s="342" t="s">
        <v>6575</v>
      </c>
      <c r="J6446" s="342" t="s">
        <v>6755</v>
      </c>
      <c r="K6446" s="581" t="s">
        <v>8009</v>
      </c>
      <c r="L6446" s="344" t="s">
        <v>4090</v>
      </c>
      <c r="N6446" s="344" t="s">
        <v>4090</v>
      </c>
      <c r="O6446" s="341">
        <v>0</v>
      </c>
    </row>
    <row r="6447" spans="1:15" x14ac:dyDescent="0.2">
      <c r="A6447" s="341" t="s">
        <v>9257</v>
      </c>
      <c r="B6447" s="341" t="s">
        <v>9284</v>
      </c>
      <c r="C6447" s="342" t="s">
        <v>6728</v>
      </c>
      <c r="D6447" s="342" t="s">
        <v>6729</v>
      </c>
      <c r="E6447" s="342" t="s">
        <v>9334</v>
      </c>
      <c r="F6447" s="342" t="s">
        <v>6568</v>
      </c>
      <c r="G6447" s="343">
        <v>9.9</v>
      </c>
      <c r="H6447" s="342" t="s">
        <v>6594</v>
      </c>
      <c r="I6447" s="342" t="s">
        <v>6575</v>
      </c>
      <c r="J6447" s="342" t="s">
        <v>6755</v>
      </c>
      <c r="K6447" s="581" t="s">
        <v>8947</v>
      </c>
      <c r="L6447" s="344" t="s">
        <v>4090</v>
      </c>
      <c r="N6447" s="344" t="s">
        <v>4090</v>
      </c>
      <c r="O6447" s="341">
        <v>0</v>
      </c>
    </row>
    <row r="6448" spans="1:15" x14ac:dyDescent="0.2">
      <c r="A6448" s="341" t="s">
        <v>9257</v>
      </c>
      <c r="B6448" s="341" t="s">
        <v>9284</v>
      </c>
      <c r="C6448" s="342" t="s">
        <v>6728</v>
      </c>
      <c r="D6448" s="342" t="s">
        <v>6729</v>
      </c>
      <c r="E6448" s="342" t="s">
        <v>9319</v>
      </c>
      <c r="F6448" s="342" t="s">
        <v>6568</v>
      </c>
      <c r="G6448" s="343">
        <v>9.620000000000001</v>
      </c>
      <c r="H6448" s="342" t="s">
        <v>6594</v>
      </c>
      <c r="I6448" s="342" t="s">
        <v>6575</v>
      </c>
      <c r="J6448" s="342" t="s">
        <v>6755</v>
      </c>
      <c r="K6448" s="581" t="s">
        <v>7749</v>
      </c>
      <c r="L6448" s="344" t="s">
        <v>4090</v>
      </c>
      <c r="N6448" s="344" t="s">
        <v>4090</v>
      </c>
      <c r="O6448" s="341">
        <v>0</v>
      </c>
    </row>
    <row r="6449" spans="1:15" x14ac:dyDescent="0.2">
      <c r="A6449" s="341" t="s">
        <v>9257</v>
      </c>
      <c r="B6449" s="341" t="s">
        <v>9284</v>
      </c>
      <c r="C6449" s="342" t="s">
        <v>6728</v>
      </c>
      <c r="D6449" s="342" t="s">
        <v>6729</v>
      </c>
      <c r="E6449" s="342" t="s">
        <v>9325</v>
      </c>
      <c r="F6449" s="342" t="s">
        <v>6568</v>
      </c>
      <c r="G6449" s="343">
        <v>17.400000000000002</v>
      </c>
      <c r="H6449" s="342" t="s">
        <v>6594</v>
      </c>
      <c r="I6449" s="342" t="s">
        <v>6575</v>
      </c>
      <c r="J6449" s="342" t="s">
        <v>6755</v>
      </c>
      <c r="K6449" s="581" t="s">
        <v>8171</v>
      </c>
      <c r="L6449" s="344" t="s">
        <v>4090</v>
      </c>
      <c r="N6449" s="344" t="s">
        <v>4090</v>
      </c>
      <c r="O6449" s="341">
        <v>0</v>
      </c>
    </row>
    <row r="6450" spans="1:15" x14ac:dyDescent="0.2">
      <c r="A6450" s="341" t="s">
        <v>9257</v>
      </c>
      <c r="B6450" s="341" t="s">
        <v>9284</v>
      </c>
      <c r="C6450" s="342" t="s">
        <v>6728</v>
      </c>
      <c r="D6450" s="342" t="s">
        <v>6729</v>
      </c>
      <c r="E6450" s="342" t="s">
        <v>9319</v>
      </c>
      <c r="F6450" s="342" t="s">
        <v>6568</v>
      </c>
      <c r="G6450" s="343">
        <v>12.6</v>
      </c>
      <c r="H6450" s="342" t="s">
        <v>6594</v>
      </c>
      <c r="I6450" s="342" t="s">
        <v>6575</v>
      </c>
      <c r="J6450" s="342" t="s">
        <v>6755</v>
      </c>
      <c r="K6450" s="581" t="s">
        <v>7764</v>
      </c>
      <c r="L6450" s="344" t="s">
        <v>4090</v>
      </c>
      <c r="N6450" s="344" t="s">
        <v>4090</v>
      </c>
      <c r="O6450" s="341">
        <v>0</v>
      </c>
    </row>
    <row r="6451" spans="1:15" x14ac:dyDescent="0.2">
      <c r="A6451" s="341" t="s">
        <v>9257</v>
      </c>
      <c r="B6451" s="341" t="s">
        <v>9284</v>
      </c>
      <c r="C6451" s="342" t="s">
        <v>6728</v>
      </c>
      <c r="D6451" s="342" t="s">
        <v>6729</v>
      </c>
      <c r="E6451" s="342" t="s">
        <v>9320</v>
      </c>
      <c r="F6451" s="342" t="s">
        <v>6568</v>
      </c>
      <c r="G6451" s="343">
        <v>8.8000000000000007</v>
      </c>
      <c r="H6451" s="342" t="s">
        <v>6594</v>
      </c>
      <c r="I6451" s="342" t="s">
        <v>6575</v>
      </c>
      <c r="J6451" s="342" t="s">
        <v>6755</v>
      </c>
      <c r="K6451" s="581" t="s">
        <v>8948</v>
      </c>
      <c r="L6451" s="344" t="s">
        <v>4090</v>
      </c>
      <c r="N6451" s="344" t="s">
        <v>4090</v>
      </c>
      <c r="O6451" s="341">
        <v>0</v>
      </c>
    </row>
    <row r="6452" spans="1:15" x14ac:dyDescent="0.2">
      <c r="A6452" s="341" t="s">
        <v>9257</v>
      </c>
      <c r="B6452" s="341" t="s">
        <v>9284</v>
      </c>
      <c r="C6452" s="342" t="s">
        <v>6728</v>
      </c>
      <c r="D6452" s="342" t="s">
        <v>6729</v>
      </c>
      <c r="E6452" s="342" t="s">
        <v>9321</v>
      </c>
      <c r="F6452" s="342" t="s">
        <v>6568</v>
      </c>
      <c r="G6452" s="343">
        <v>9.8000000000000007</v>
      </c>
      <c r="H6452" s="342" t="s">
        <v>6594</v>
      </c>
      <c r="I6452" s="342" t="s">
        <v>6575</v>
      </c>
      <c r="J6452" s="342" t="s">
        <v>6755</v>
      </c>
      <c r="K6452" s="581" t="s">
        <v>8949</v>
      </c>
      <c r="L6452" s="344" t="s">
        <v>4090</v>
      </c>
      <c r="N6452" s="344" t="s">
        <v>4090</v>
      </c>
      <c r="O6452" s="341">
        <v>0</v>
      </c>
    </row>
    <row r="6453" spans="1:15" x14ac:dyDescent="0.2">
      <c r="A6453" s="341" t="s">
        <v>9257</v>
      </c>
      <c r="B6453" s="341" t="s">
        <v>9284</v>
      </c>
      <c r="C6453" s="342" t="s">
        <v>6728</v>
      </c>
      <c r="D6453" s="342" t="s">
        <v>6729</v>
      </c>
      <c r="E6453" s="342" t="s">
        <v>9326</v>
      </c>
      <c r="F6453" s="342" t="s">
        <v>6568</v>
      </c>
      <c r="G6453" s="343">
        <v>7.4</v>
      </c>
      <c r="H6453" s="342" t="s">
        <v>6594</v>
      </c>
      <c r="I6453" s="342" t="s">
        <v>6575</v>
      </c>
      <c r="J6453" s="342" t="s">
        <v>6755</v>
      </c>
      <c r="K6453" s="581" t="s">
        <v>7772</v>
      </c>
      <c r="L6453" s="344" t="s">
        <v>4090</v>
      </c>
      <c r="N6453" s="344" t="s">
        <v>4090</v>
      </c>
      <c r="O6453" s="341">
        <v>0</v>
      </c>
    </row>
    <row r="6454" spans="1:15" x14ac:dyDescent="0.2">
      <c r="A6454" s="341" t="s">
        <v>9257</v>
      </c>
      <c r="B6454" s="341" t="s">
        <v>9284</v>
      </c>
      <c r="C6454" s="342" t="s">
        <v>6728</v>
      </c>
      <c r="D6454" s="342" t="s">
        <v>6729</v>
      </c>
      <c r="E6454" s="342" t="s">
        <v>9325</v>
      </c>
      <c r="F6454" s="342" t="s">
        <v>6568</v>
      </c>
      <c r="G6454" s="343">
        <v>10.85</v>
      </c>
      <c r="H6454" s="342" t="s">
        <v>6594</v>
      </c>
      <c r="I6454" s="342" t="s">
        <v>6575</v>
      </c>
      <c r="J6454" s="342" t="s">
        <v>6755</v>
      </c>
      <c r="K6454" s="581" t="s">
        <v>8123</v>
      </c>
      <c r="L6454" s="344" t="s">
        <v>4090</v>
      </c>
      <c r="N6454" s="344" t="s">
        <v>4090</v>
      </c>
      <c r="O6454" s="341">
        <v>0</v>
      </c>
    </row>
    <row r="6455" spans="1:15" x14ac:dyDescent="0.2">
      <c r="A6455" s="341" t="s">
        <v>9257</v>
      </c>
      <c r="B6455" s="341" t="s">
        <v>9284</v>
      </c>
      <c r="C6455" s="342" t="s">
        <v>6728</v>
      </c>
      <c r="D6455" s="342" t="s">
        <v>6729</v>
      </c>
      <c r="E6455" s="342" t="s">
        <v>9323</v>
      </c>
      <c r="F6455" s="342" t="s">
        <v>6568</v>
      </c>
      <c r="G6455" s="343">
        <v>2.7</v>
      </c>
      <c r="H6455" s="342" t="s">
        <v>6594</v>
      </c>
      <c r="I6455" s="342" t="s">
        <v>6575</v>
      </c>
      <c r="J6455" s="342" t="s">
        <v>6755</v>
      </c>
      <c r="K6455" s="581" t="s">
        <v>6852</v>
      </c>
      <c r="L6455" s="344" t="s">
        <v>4090</v>
      </c>
      <c r="N6455" s="344" t="s">
        <v>4090</v>
      </c>
      <c r="O6455" s="341">
        <v>0</v>
      </c>
    </row>
    <row r="6456" spans="1:15" x14ac:dyDescent="0.2">
      <c r="A6456" s="341" t="s">
        <v>9257</v>
      </c>
      <c r="B6456" s="341" t="s">
        <v>9284</v>
      </c>
      <c r="C6456" s="342" t="s">
        <v>6728</v>
      </c>
      <c r="D6456" s="342" t="s">
        <v>6729</v>
      </c>
      <c r="E6456" s="342" t="s">
        <v>9319</v>
      </c>
      <c r="F6456" s="342" t="s">
        <v>6568</v>
      </c>
      <c r="G6456" s="343">
        <v>23.400000000000002</v>
      </c>
      <c r="H6456" s="342" t="s">
        <v>6594</v>
      </c>
      <c r="I6456" s="342" t="s">
        <v>6575</v>
      </c>
      <c r="J6456" s="342" t="s">
        <v>6755</v>
      </c>
      <c r="K6456" s="581" t="s">
        <v>7263</v>
      </c>
      <c r="L6456" s="344" t="s">
        <v>4090</v>
      </c>
      <c r="N6456" s="344" t="s">
        <v>4090</v>
      </c>
      <c r="O6456" s="341">
        <v>0</v>
      </c>
    </row>
    <row r="6457" spans="1:15" x14ac:dyDescent="0.2">
      <c r="A6457" s="341" t="s">
        <v>9257</v>
      </c>
      <c r="B6457" s="341" t="s">
        <v>9284</v>
      </c>
      <c r="C6457" s="342" t="s">
        <v>6728</v>
      </c>
      <c r="D6457" s="342" t="s">
        <v>6729</v>
      </c>
      <c r="E6457" s="342" t="s">
        <v>9325</v>
      </c>
      <c r="F6457" s="342" t="s">
        <v>6568</v>
      </c>
      <c r="G6457" s="343">
        <v>10.36</v>
      </c>
      <c r="H6457" s="342" t="s">
        <v>6594</v>
      </c>
      <c r="I6457" s="342" t="s">
        <v>6575</v>
      </c>
      <c r="J6457" s="342" t="s">
        <v>6755</v>
      </c>
      <c r="K6457" s="581" t="s">
        <v>8950</v>
      </c>
      <c r="L6457" s="344" t="s">
        <v>4090</v>
      </c>
      <c r="N6457" s="344" t="s">
        <v>4090</v>
      </c>
      <c r="O6457" s="341">
        <v>0</v>
      </c>
    </row>
    <row r="6458" spans="1:15" x14ac:dyDescent="0.2">
      <c r="A6458" s="341" t="s">
        <v>9257</v>
      </c>
      <c r="B6458" s="341" t="s">
        <v>9284</v>
      </c>
      <c r="C6458" s="342" t="s">
        <v>6728</v>
      </c>
      <c r="D6458" s="342" t="s">
        <v>6729</v>
      </c>
      <c r="E6458" s="342" t="s">
        <v>9323</v>
      </c>
      <c r="F6458" s="342" t="s">
        <v>6568</v>
      </c>
      <c r="G6458" s="343">
        <v>8.1</v>
      </c>
      <c r="H6458" s="342" t="s">
        <v>6594</v>
      </c>
      <c r="I6458" s="342" t="s">
        <v>6575</v>
      </c>
      <c r="J6458" s="342" t="s">
        <v>6755</v>
      </c>
      <c r="K6458" s="581" t="s">
        <v>8125</v>
      </c>
      <c r="L6458" s="344" t="s">
        <v>4090</v>
      </c>
      <c r="N6458" s="344" t="s">
        <v>4090</v>
      </c>
      <c r="O6458" s="341">
        <v>0</v>
      </c>
    </row>
    <row r="6459" spans="1:15" x14ac:dyDescent="0.2">
      <c r="A6459" s="341" t="s">
        <v>9257</v>
      </c>
      <c r="B6459" s="341" t="s">
        <v>9284</v>
      </c>
      <c r="C6459" s="342" t="s">
        <v>6728</v>
      </c>
      <c r="D6459" s="342" t="s">
        <v>6729</v>
      </c>
      <c r="E6459" s="342" t="s">
        <v>9332</v>
      </c>
      <c r="F6459" s="342" t="s">
        <v>6568</v>
      </c>
      <c r="G6459" s="343">
        <v>55</v>
      </c>
      <c r="H6459" s="342" t="s">
        <v>6594</v>
      </c>
      <c r="I6459" s="342" t="s">
        <v>6575</v>
      </c>
      <c r="J6459" s="342" t="s">
        <v>6755</v>
      </c>
      <c r="K6459" s="581" t="s">
        <v>6821</v>
      </c>
      <c r="L6459" s="344" t="s">
        <v>4090</v>
      </c>
      <c r="N6459" s="344" t="s">
        <v>4090</v>
      </c>
      <c r="O6459" s="341">
        <v>0</v>
      </c>
    </row>
    <row r="6460" spans="1:15" x14ac:dyDescent="0.2">
      <c r="A6460" s="341" t="s">
        <v>9257</v>
      </c>
      <c r="B6460" s="341" t="s">
        <v>9284</v>
      </c>
      <c r="C6460" s="342" t="s">
        <v>6728</v>
      </c>
      <c r="D6460" s="342" t="s">
        <v>6729</v>
      </c>
      <c r="E6460" s="342" t="s">
        <v>9255</v>
      </c>
      <c r="F6460" s="342" t="s">
        <v>6568</v>
      </c>
      <c r="G6460" s="343">
        <v>5.1000000000000005</v>
      </c>
      <c r="H6460" s="342" t="s">
        <v>6594</v>
      </c>
      <c r="I6460" s="342" t="s">
        <v>6575</v>
      </c>
      <c r="J6460" s="342" t="s">
        <v>6755</v>
      </c>
      <c r="K6460" s="581" t="s">
        <v>8304</v>
      </c>
      <c r="L6460" s="344" t="s">
        <v>4090</v>
      </c>
      <c r="N6460" s="344" t="s">
        <v>4090</v>
      </c>
      <c r="O6460" s="341">
        <v>0</v>
      </c>
    </row>
    <row r="6461" spans="1:15" x14ac:dyDescent="0.2">
      <c r="A6461" s="341" t="s">
        <v>9257</v>
      </c>
      <c r="B6461" s="341" t="s">
        <v>9284</v>
      </c>
      <c r="C6461" s="342" t="s">
        <v>6728</v>
      </c>
      <c r="D6461" s="342" t="s">
        <v>6729</v>
      </c>
      <c r="E6461" s="342" t="s">
        <v>9323</v>
      </c>
      <c r="F6461" s="342" t="s">
        <v>6568</v>
      </c>
      <c r="G6461" s="343">
        <v>9.0299999999999994</v>
      </c>
      <c r="H6461" s="342" t="s">
        <v>6594</v>
      </c>
      <c r="I6461" s="342" t="s">
        <v>6575</v>
      </c>
      <c r="J6461" s="342" t="s">
        <v>6755</v>
      </c>
      <c r="K6461" s="581" t="s">
        <v>7794</v>
      </c>
      <c r="L6461" s="344" t="s">
        <v>4090</v>
      </c>
      <c r="N6461" s="344" t="s">
        <v>4090</v>
      </c>
      <c r="O6461" s="341">
        <v>0</v>
      </c>
    </row>
    <row r="6462" spans="1:15" x14ac:dyDescent="0.2">
      <c r="A6462" s="341" t="s">
        <v>9257</v>
      </c>
      <c r="B6462" s="341" t="s">
        <v>9284</v>
      </c>
      <c r="C6462" s="342" t="s">
        <v>6728</v>
      </c>
      <c r="D6462" s="342" t="s">
        <v>6729</v>
      </c>
      <c r="E6462" s="342" t="s">
        <v>9255</v>
      </c>
      <c r="F6462" s="342" t="s">
        <v>6568</v>
      </c>
      <c r="G6462" s="343">
        <v>14.280000000000001</v>
      </c>
      <c r="H6462" s="342" t="s">
        <v>6594</v>
      </c>
      <c r="I6462" s="342" t="s">
        <v>6575</v>
      </c>
      <c r="J6462" s="342" t="s">
        <v>6755</v>
      </c>
      <c r="K6462" s="581" t="s">
        <v>7633</v>
      </c>
      <c r="L6462" s="344" t="s">
        <v>4090</v>
      </c>
      <c r="N6462" s="344" t="s">
        <v>4090</v>
      </c>
      <c r="O6462" s="341">
        <v>0</v>
      </c>
    </row>
    <row r="6463" spans="1:15" x14ac:dyDescent="0.2">
      <c r="A6463" s="341" t="s">
        <v>9257</v>
      </c>
      <c r="B6463" s="341" t="s">
        <v>9284</v>
      </c>
      <c r="C6463" s="342" t="s">
        <v>7953</v>
      </c>
      <c r="D6463" s="342" t="s">
        <v>6658</v>
      </c>
      <c r="E6463" s="342" t="s">
        <v>9320</v>
      </c>
      <c r="F6463" s="342" t="s">
        <v>6568</v>
      </c>
      <c r="G6463" s="343">
        <v>5.28</v>
      </c>
      <c r="H6463" s="342" t="s">
        <v>6594</v>
      </c>
      <c r="I6463" s="342" t="s">
        <v>6575</v>
      </c>
      <c r="J6463" s="342" t="s">
        <v>6755</v>
      </c>
      <c r="K6463" s="581" t="s">
        <v>7633</v>
      </c>
      <c r="L6463" s="344" t="s">
        <v>4090</v>
      </c>
      <c r="N6463" s="344" t="s">
        <v>4090</v>
      </c>
      <c r="O6463" s="341">
        <v>0</v>
      </c>
    </row>
    <row r="6464" spans="1:15" x14ac:dyDescent="0.2">
      <c r="A6464" s="341" t="s">
        <v>9257</v>
      </c>
      <c r="B6464" s="341" t="s">
        <v>9284</v>
      </c>
      <c r="C6464" s="342" t="s">
        <v>6728</v>
      </c>
      <c r="D6464" s="342" t="s">
        <v>6729</v>
      </c>
      <c r="E6464" s="342" t="s">
        <v>9321</v>
      </c>
      <c r="F6464" s="342" t="s">
        <v>6568</v>
      </c>
      <c r="G6464" s="343">
        <v>11.9</v>
      </c>
      <c r="H6464" s="342" t="s">
        <v>6594</v>
      </c>
      <c r="I6464" s="342" t="s">
        <v>6575</v>
      </c>
      <c r="J6464" s="342" t="s">
        <v>6755</v>
      </c>
      <c r="K6464" s="581" t="s">
        <v>8580</v>
      </c>
      <c r="L6464" s="344" t="s">
        <v>4090</v>
      </c>
      <c r="N6464" s="344" t="s">
        <v>4090</v>
      </c>
      <c r="O6464" s="341">
        <v>0</v>
      </c>
    </row>
    <row r="6465" spans="1:15" x14ac:dyDescent="0.2">
      <c r="A6465" s="341" t="s">
        <v>9257</v>
      </c>
      <c r="B6465" s="341" t="s">
        <v>9284</v>
      </c>
      <c r="C6465" s="342" t="s">
        <v>6728</v>
      </c>
      <c r="D6465" s="342" t="s">
        <v>6729</v>
      </c>
      <c r="E6465" s="342" t="s">
        <v>9255</v>
      </c>
      <c r="F6465" s="342" t="s">
        <v>6568</v>
      </c>
      <c r="G6465" s="343">
        <v>1.8</v>
      </c>
      <c r="H6465" s="342" t="s">
        <v>6594</v>
      </c>
      <c r="I6465" s="342" t="s">
        <v>6575</v>
      </c>
      <c r="J6465" s="342" t="s">
        <v>6755</v>
      </c>
      <c r="K6465" s="581" t="s">
        <v>6822</v>
      </c>
      <c r="L6465" s="344" t="s">
        <v>4090</v>
      </c>
      <c r="N6465" s="344" t="s">
        <v>4090</v>
      </c>
      <c r="O6465" s="341">
        <v>0</v>
      </c>
    </row>
    <row r="6466" spans="1:15" x14ac:dyDescent="0.2">
      <c r="A6466" s="341" t="s">
        <v>9257</v>
      </c>
      <c r="B6466" s="341" t="s">
        <v>9284</v>
      </c>
      <c r="C6466" s="342" t="s">
        <v>6728</v>
      </c>
      <c r="D6466" s="342" t="s">
        <v>6729</v>
      </c>
      <c r="E6466" s="342" t="s">
        <v>9323</v>
      </c>
      <c r="F6466" s="342" t="s">
        <v>6568</v>
      </c>
      <c r="G6466" s="343">
        <v>4.38</v>
      </c>
      <c r="H6466" s="342" t="s">
        <v>6594</v>
      </c>
      <c r="I6466" s="342" t="s">
        <v>6575</v>
      </c>
      <c r="J6466" s="342" t="s">
        <v>6755</v>
      </c>
      <c r="K6466" s="581" t="s">
        <v>7317</v>
      </c>
      <c r="L6466" s="344" t="s">
        <v>4090</v>
      </c>
      <c r="N6466" s="344" t="s">
        <v>4090</v>
      </c>
      <c r="O6466" s="341">
        <v>0</v>
      </c>
    </row>
    <row r="6467" spans="1:15" x14ac:dyDescent="0.2">
      <c r="A6467" s="341" t="s">
        <v>9257</v>
      </c>
      <c r="B6467" s="341" t="s">
        <v>9284</v>
      </c>
      <c r="C6467" s="342" t="s">
        <v>6728</v>
      </c>
      <c r="D6467" s="342" t="s">
        <v>6729</v>
      </c>
      <c r="E6467" s="342" t="s">
        <v>9323</v>
      </c>
      <c r="F6467" s="342" t="s">
        <v>6568</v>
      </c>
      <c r="G6467" s="343">
        <v>9.18</v>
      </c>
      <c r="H6467" s="342" t="s">
        <v>6594</v>
      </c>
      <c r="I6467" s="342" t="s">
        <v>6575</v>
      </c>
      <c r="J6467" s="342" t="s">
        <v>6755</v>
      </c>
      <c r="K6467" s="581" t="s">
        <v>7477</v>
      </c>
      <c r="L6467" s="344" t="s">
        <v>4090</v>
      </c>
      <c r="N6467" s="344" t="s">
        <v>4090</v>
      </c>
      <c r="O6467" s="341">
        <v>0</v>
      </c>
    </row>
    <row r="6468" spans="1:15" x14ac:dyDescent="0.2">
      <c r="A6468" s="341" t="s">
        <v>9257</v>
      </c>
      <c r="B6468" s="341" t="s">
        <v>9284</v>
      </c>
      <c r="C6468" s="342" t="s">
        <v>6728</v>
      </c>
      <c r="D6468" s="342" t="s">
        <v>6729</v>
      </c>
      <c r="E6468" s="342" t="s">
        <v>9326</v>
      </c>
      <c r="F6468" s="342" t="s">
        <v>6568</v>
      </c>
      <c r="G6468" s="343">
        <v>9.8000000000000007</v>
      </c>
      <c r="H6468" s="342" t="s">
        <v>6594</v>
      </c>
      <c r="I6468" s="342" t="s">
        <v>6575</v>
      </c>
      <c r="J6468" s="342" t="s">
        <v>6755</v>
      </c>
      <c r="K6468" s="581" t="s">
        <v>7803</v>
      </c>
      <c r="L6468" s="344" t="s">
        <v>4090</v>
      </c>
      <c r="N6468" s="344" t="s">
        <v>4090</v>
      </c>
      <c r="O6468" s="341">
        <v>0</v>
      </c>
    </row>
    <row r="6469" spans="1:15" x14ac:dyDescent="0.2">
      <c r="A6469" s="341" t="s">
        <v>9257</v>
      </c>
      <c r="B6469" s="341" t="s">
        <v>9284</v>
      </c>
      <c r="C6469" s="342" t="s">
        <v>6728</v>
      </c>
      <c r="D6469" s="342" t="s">
        <v>6729</v>
      </c>
      <c r="E6469" s="342" t="s">
        <v>9334</v>
      </c>
      <c r="F6469" s="342" t="s">
        <v>6568</v>
      </c>
      <c r="G6469" s="343">
        <v>51.300000000000004</v>
      </c>
      <c r="H6469" s="342" t="s">
        <v>6594</v>
      </c>
      <c r="I6469" s="342" t="s">
        <v>6575</v>
      </c>
      <c r="J6469" s="342" t="s">
        <v>6755</v>
      </c>
      <c r="K6469" s="581" t="s">
        <v>7328</v>
      </c>
      <c r="L6469" s="344" t="s">
        <v>4090</v>
      </c>
      <c r="N6469" s="344" t="s">
        <v>4090</v>
      </c>
      <c r="O6469" s="341">
        <v>0</v>
      </c>
    </row>
    <row r="6470" spans="1:15" x14ac:dyDescent="0.2">
      <c r="A6470" s="341" t="s">
        <v>9257</v>
      </c>
      <c r="B6470" s="341" t="s">
        <v>9284</v>
      </c>
      <c r="C6470" s="342" t="s">
        <v>6728</v>
      </c>
      <c r="D6470" s="342" t="s">
        <v>6729</v>
      </c>
      <c r="E6470" s="342" t="s">
        <v>9320</v>
      </c>
      <c r="F6470" s="342" t="s">
        <v>6568</v>
      </c>
      <c r="G6470" s="343">
        <v>3.15</v>
      </c>
      <c r="H6470" s="342" t="s">
        <v>6594</v>
      </c>
      <c r="I6470" s="342" t="s">
        <v>6575</v>
      </c>
      <c r="J6470" s="342" t="s">
        <v>6755</v>
      </c>
      <c r="K6470" s="581" t="s">
        <v>7328</v>
      </c>
      <c r="L6470" s="344" t="s">
        <v>4090</v>
      </c>
      <c r="N6470" s="344" t="s">
        <v>4090</v>
      </c>
      <c r="O6470" s="341">
        <v>0</v>
      </c>
    </row>
    <row r="6471" spans="1:15" x14ac:dyDescent="0.2">
      <c r="A6471" s="341" t="s">
        <v>9257</v>
      </c>
      <c r="B6471" s="341" t="s">
        <v>9284</v>
      </c>
      <c r="C6471" s="342" t="s">
        <v>6728</v>
      </c>
      <c r="D6471" s="342" t="s">
        <v>6729</v>
      </c>
      <c r="E6471" s="342" t="s">
        <v>9326</v>
      </c>
      <c r="F6471" s="342" t="s">
        <v>6568</v>
      </c>
      <c r="G6471" s="343">
        <v>6.3</v>
      </c>
      <c r="H6471" s="342" t="s">
        <v>6594</v>
      </c>
      <c r="I6471" s="342" t="s">
        <v>6575</v>
      </c>
      <c r="J6471" s="342" t="s">
        <v>6755</v>
      </c>
      <c r="K6471" s="581" t="s">
        <v>8852</v>
      </c>
      <c r="L6471" s="344" t="s">
        <v>4090</v>
      </c>
      <c r="N6471" s="344" t="s">
        <v>4090</v>
      </c>
      <c r="O6471" s="341">
        <v>0</v>
      </c>
    </row>
    <row r="6472" spans="1:15" x14ac:dyDescent="0.2">
      <c r="A6472" s="341" t="s">
        <v>9257</v>
      </c>
      <c r="B6472" s="341" t="s">
        <v>9284</v>
      </c>
      <c r="C6472" s="342" t="s">
        <v>6728</v>
      </c>
      <c r="D6472" s="342" t="s">
        <v>6729</v>
      </c>
      <c r="E6472" s="342" t="s">
        <v>9333</v>
      </c>
      <c r="F6472" s="342" t="s">
        <v>6568</v>
      </c>
      <c r="G6472" s="343">
        <v>11</v>
      </c>
      <c r="H6472" s="342" t="s">
        <v>6594</v>
      </c>
      <c r="I6472" s="342" t="s">
        <v>6575</v>
      </c>
      <c r="J6472" s="342" t="s">
        <v>6755</v>
      </c>
      <c r="K6472" s="581" t="s">
        <v>7811</v>
      </c>
      <c r="L6472" s="344" t="s">
        <v>4090</v>
      </c>
      <c r="N6472" s="344" t="s">
        <v>4090</v>
      </c>
      <c r="O6472" s="341">
        <v>0</v>
      </c>
    </row>
    <row r="6473" spans="1:15" x14ac:dyDescent="0.2">
      <c r="A6473" s="341" t="s">
        <v>9257</v>
      </c>
      <c r="B6473" s="341" t="s">
        <v>9284</v>
      </c>
      <c r="C6473" s="342" t="s">
        <v>6728</v>
      </c>
      <c r="D6473" s="342" t="s">
        <v>6729</v>
      </c>
      <c r="E6473" s="342" t="s">
        <v>9319</v>
      </c>
      <c r="F6473" s="342" t="s">
        <v>6568</v>
      </c>
      <c r="G6473" s="343">
        <v>7.8120000000000003</v>
      </c>
      <c r="H6473" s="342" t="s">
        <v>6594</v>
      </c>
      <c r="I6473" s="342" t="s">
        <v>6575</v>
      </c>
      <c r="J6473" s="342" t="s">
        <v>6755</v>
      </c>
      <c r="K6473" s="581" t="s">
        <v>7344</v>
      </c>
      <c r="L6473" s="344" t="s">
        <v>4090</v>
      </c>
      <c r="N6473" s="344" t="s">
        <v>4090</v>
      </c>
      <c r="O6473" s="341">
        <v>0</v>
      </c>
    </row>
    <row r="6474" spans="1:15" x14ac:dyDescent="0.2">
      <c r="A6474" s="341" t="s">
        <v>9257</v>
      </c>
      <c r="B6474" s="341" t="s">
        <v>9284</v>
      </c>
      <c r="C6474" s="342" t="s">
        <v>6728</v>
      </c>
      <c r="D6474" s="342" t="s">
        <v>6729</v>
      </c>
      <c r="E6474" s="342" t="s">
        <v>9333</v>
      </c>
      <c r="F6474" s="342" t="s">
        <v>6568</v>
      </c>
      <c r="G6474" s="343">
        <v>9.6</v>
      </c>
      <c r="H6474" s="342" t="s">
        <v>6594</v>
      </c>
      <c r="I6474" s="342" t="s">
        <v>6575</v>
      </c>
      <c r="J6474" s="342" t="s">
        <v>6755</v>
      </c>
      <c r="K6474" s="581" t="s">
        <v>6863</v>
      </c>
      <c r="L6474" s="344" t="s">
        <v>4090</v>
      </c>
      <c r="N6474" s="344" t="s">
        <v>4090</v>
      </c>
      <c r="O6474" s="341">
        <v>0</v>
      </c>
    </row>
    <row r="6475" spans="1:15" x14ac:dyDescent="0.2">
      <c r="A6475" s="341" t="s">
        <v>9257</v>
      </c>
      <c r="B6475" s="341" t="s">
        <v>9284</v>
      </c>
      <c r="C6475" s="342" t="s">
        <v>6728</v>
      </c>
      <c r="D6475" s="342" t="s">
        <v>6729</v>
      </c>
      <c r="E6475" s="342" t="s">
        <v>9342</v>
      </c>
      <c r="F6475" s="342" t="s">
        <v>6568</v>
      </c>
      <c r="G6475" s="343">
        <v>4.92</v>
      </c>
      <c r="H6475" s="342" t="s">
        <v>6594</v>
      </c>
      <c r="I6475" s="342" t="s">
        <v>6575</v>
      </c>
      <c r="J6475" s="342" t="s">
        <v>6755</v>
      </c>
      <c r="K6475" s="581" t="s">
        <v>6875</v>
      </c>
      <c r="L6475" s="344" t="s">
        <v>4090</v>
      </c>
      <c r="N6475" s="344" t="s">
        <v>4090</v>
      </c>
      <c r="O6475" s="341">
        <v>0</v>
      </c>
    </row>
    <row r="6476" spans="1:15" x14ac:dyDescent="0.2">
      <c r="A6476" s="341" t="s">
        <v>9257</v>
      </c>
      <c r="B6476" s="341" t="s">
        <v>9284</v>
      </c>
      <c r="C6476" s="342" t="s">
        <v>6728</v>
      </c>
      <c r="D6476" s="342" t="s">
        <v>6729</v>
      </c>
      <c r="E6476" s="342" t="s">
        <v>9342</v>
      </c>
      <c r="F6476" s="342" t="s">
        <v>6568</v>
      </c>
      <c r="G6476" s="343">
        <v>5.2</v>
      </c>
      <c r="H6476" s="342" t="s">
        <v>6594</v>
      </c>
      <c r="I6476" s="342" t="s">
        <v>6575</v>
      </c>
      <c r="J6476" s="342" t="s">
        <v>6755</v>
      </c>
      <c r="K6476" s="581" t="s">
        <v>7377</v>
      </c>
      <c r="L6476" s="344" t="s">
        <v>4090</v>
      </c>
      <c r="N6476" s="344" t="s">
        <v>4090</v>
      </c>
      <c r="O6476" s="341">
        <v>0</v>
      </c>
    </row>
    <row r="6477" spans="1:15" x14ac:dyDescent="0.2">
      <c r="A6477" s="341" t="s">
        <v>9257</v>
      </c>
      <c r="B6477" s="341" t="s">
        <v>9284</v>
      </c>
      <c r="C6477" s="342" t="s">
        <v>6728</v>
      </c>
      <c r="D6477" s="342" t="s">
        <v>6729</v>
      </c>
      <c r="E6477" s="342" t="s">
        <v>9342</v>
      </c>
      <c r="F6477" s="342" t="s">
        <v>6568</v>
      </c>
      <c r="G6477" s="343">
        <v>7.74</v>
      </c>
      <c r="H6477" s="342" t="s">
        <v>6594</v>
      </c>
      <c r="I6477" s="342" t="s">
        <v>6575</v>
      </c>
      <c r="J6477" s="342" t="s">
        <v>6755</v>
      </c>
      <c r="K6477" s="581" t="s">
        <v>8951</v>
      </c>
      <c r="L6477" s="344" t="s">
        <v>4090</v>
      </c>
      <c r="N6477" s="344" t="s">
        <v>4090</v>
      </c>
      <c r="O6477" s="341">
        <v>0</v>
      </c>
    </row>
    <row r="6478" spans="1:15" x14ac:dyDescent="0.2">
      <c r="A6478" s="341" t="s">
        <v>9257</v>
      </c>
      <c r="B6478" s="341" t="s">
        <v>9284</v>
      </c>
      <c r="C6478" s="342" t="s">
        <v>6728</v>
      </c>
      <c r="D6478" s="342" t="s">
        <v>6729</v>
      </c>
      <c r="E6478" s="342" t="s">
        <v>9325</v>
      </c>
      <c r="F6478" s="342" t="s">
        <v>6568</v>
      </c>
      <c r="G6478" s="343">
        <v>9.2000000000000011</v>
      </c>
      <c r="H6478" s="342" t="s">
        <v>6594</v>
      </c>
      <c r="I6478" s="342" t="s">
        <v>6575</v>
      </c>
      <c r="J6478" s="342" t="s">
        <v>6755</v>
      </c>
      <c r="K6478" s="581" t="s">
        <v>7887</v>
      </c>
      <c r="L6478" s="344" t="s">
        <v>4090</v>
      </c>
      <c r="N6478" s="344" t="s">
        <v>4090</v>
      </c>
      <c r="O6478" s="341">
        <v>0</v>
      </c>
    </row>
    <row r="6479" spans="1:15" x14ac:dyDescent="0.2">
      <c r="A6479" s="341" t="s">
        <v>9257</v>
      </c>
      <c r="B6479" s="341" t="s">
        <v>9284</v>
      </c>
      <c r="C6479" s="342" t="s">
        <v>6728</v>
      </c>
      <c r="D6479" s="342" t="s">
        <v>6729</v>
      </c>
      <c r="E6479" s="342" t="s">
        <v>9342</v>
      </c>
      <c r="F6479" s="342" t="s">
        <v>6568</v>
      </c>
      <c r="G6479" s="343">
        <v>6.5600000000000005</v>
      </c>
      <c r="H6479" s="342" t="s">
        <v>6594</v>
      </c>
      <c r="I6479" s="342" t="s">
        <v>6575</v>
      </c>
      <c r="J6479" s="342" t="s">
        <v>6755</v>
      </c>
      <c r="K6479" s="581" t="s">
        <v>7004</v>
      </c>
      <c r="L6479" s="344" t="s">
        <v>4090</v>
      </c>
      <c r="N6479" s="344" t="s">
        <v>4090</v>
      </c>
      <c r="O6479" s="341">
        <v>0</v>
      </c>
    </row>
    <row r="6480" spans="1:15" x14ac:dyDescent="0.2">
      <c r="A6480" s="341" t="s">
        <v>9257</v>
      </c>
      <c r="B6480" s="341" t="s">
        <v>9284</v>
      </c>
      <c r="C6480" s="342" t="s">
        <v>6728</v>
      </c>
      <c r="D6480" s="342" t="s">
        <v>6729</v>
      </c>
      <c r="E6480" s="342" t="s">
        <v>9333</v>
      </c>
      <c r="F6480" s="342" t="s">
        <v>6568</v>
      </c>
      <c r="G6480" s="343">
        <v>11.700000000000001</v>
      </c>
      <c r="H6480" s="342" t="s">
        <v>6594</v>
      </c>
      <c r="I6480" s="342" t="s">
        <v>6575</v>
      </c>
      <c r="J6480" s="342" t="s">
        <v>6755</v>
      </c>
      <c r="K6480" s="581" t="s">
        <v>6653</v>
      </c>
      <c r="L6480" s="344" t="s">
        <v>4090</v>
      </c>
      <c r="N6480" s="344" t="s">
        <v>4090</v>
      </c>
      <c r="O6480" s="341">
        <v>0</v>
      </c>
    </row>
    <row r="6481" spans="1:15" x14ac:dyDescent="0.2">
      <c r="A6481" s="341" t="s">
        <v>9257</v>
      </c>
      <c r="B6481" s="341" t="s">
        <v>9284</v>
      </c>
      <c r="C6481" s="342" t="s">
        <v>6728</v>
      </c>
      <c r="D6481" s="342" t="s">
        <v>6729</v>
      </c>
      <c r="E6481" s="342" t="s">
        <v>9319</v>
      </c>
      <c r="F6481" s="342" t="s">
        <v>6568</v>
      </c>
      <c r="G6481" s="343">
        <v>9.66</v>
      </c>
      <c r="H6481" s="342" t="s">
        <v>6594</v>
      </c>
      <c r="I6481" s="342" t="s">
        <v>6575</v>
      </c>
      <c r="J6481" s="342" t="s">
        <v>6755</v>
      </c>
      <c r="K6481" s="581" t="s">
        <v>7393</v>
      </c>
      <c r="L6481" s="344" t="s">
        <v>4090</v>
      </c>
      <c r="N6481" s="344" t="s">
        <v>4090</v>
      </c>
      <c r="O6481" s="341">
        <v>0</v>
      </c>
    </row>
    <row r="6482" spans="1:15" x14ac:dyDescent="0.2">
      <c r="A6482" s="341" t="s">
        <v>9257</v>
      </c>
      <c r="B6482" s="341" t="s">
        <v>9284</v>
      </c>
      <c r="C6482" s="342" t="s">
        <v>6728</v>
      </c>
      <c r="D6482" s="342" t="s">
        <v>6729</v>
      </c>
      <c r="E6482" s="342" t="s">
        <v>9319</v>
      </c>
      <c r="F6482" s="342" t="s">
        <v>6568</v>
      </c>
      <c r="G6482" s="343">
        <v>23.56</v>
      </c>
      <c r="H6482" s="342" t="s">
        <v>6594</v>
      </c>
      <c r="I6482" s="342" t="s">
        <v>6575</v>
      </c>
      <c r="J6482" s="342" t="s">
        <v>6755</v>
      </c>
      <c r="K6482" s="581" t="s">
        <v>7005</v>
      </c>
      <c r="L6482" s="344" t="s">
        <v>4090</v>
      </c>
      <c r="N6482" s="344" t="s">
        <v>4090</v>
      </c>
      <c r="O6482" s="341">
        <v>0</v>
      </c>
    </row>
    <row r="6483" spans="1:15" x14ac:dyDescent="0.2">
      <c r="A6483" s="341" t="s">
        <v>9257</v>
      </c>
      <c r="B6483" s="341" t="s">
        <v>9313</v>
      </c>
      <c r="C6483" s="342" t="s">
        <v>8952</v>
      </c>
      <c r="D6483" s="342" t="s">
        <v>8953</v>
      </c>
      <c r="E6483" s="342" t="s">
        <v>9323</v>
      </c>
      <c r="F6483" s="342" t="s">
        <v>6568</v>
      </c>
      <c r="G6483" s="343">
        <v>8</v>
      </c>
      <c r="H6483" s="342" t="s">
        <v>6594</v>
      </c>
      <c r="I6483" s="342" t="s">
        <v>6575</v>
      </c>
      <c r="J6483" s="342" t="s">
        <v>6755</v>
      </c>
      <c r="K6483" s="581" t="s">
        <v>7015</v>
      </c>
      <c r="L6483" s="344" t="s">
        <v>4090</v>
      </c>
      <c r="N6483" s="344" t="s">
        <v>4090</v>
      </c>
      <c r="O6483" s="341" t="s">
        <v>6766</v>
      </c>
    </row>
    <row r="6484" spans="1:15" x14ac:dyDescent="0.2">
      <c r="A6484" s="341" t="s">
        <v>9257</v>
      </c>
      <c r="B6484" s="341" t="s">
        <v>9313</v>
      </c>
      <c r="C6484" s="342" t="s">
        <v>8952</v>
      </c>
      <c r="D6484" s="342" t="s">
        <v>8953</v>
      </c>
      <c r="E6484" s="342" t="s">
        <v>9320</v>
      </c>
      <c r="F6484" s="342" t="s">
        <v>6568</v>
      </c>
      <c r="G6484" s="343">
        <v>7.3500000000000005</v>
      </c>
      <c r="H6484" s="342" t="s">
        <v>6594</v>
      </c>
      <c r="I6484" s="342" t="s">
        <v>6575</v>
      </c>
      <c r="J6484" s="342" t="s">
        <v>6755</v>
      </c>
      <c r="K6484" s="581" t="s">
        <v>6889</v>
      </c>
      <c r="L6484" s="344" t="s">
        <v>4090</v>
      </c>
      <c r="N6484" s="344" t="s">
        <v>4090</v>
      </c>
      <c r="O6484" s="341" t="s">
        <v>6766</v>
      </c>
    </row>
    <row r="6485" spans="1:15" x14ac:dyDescent="0.2">
      <c r="A6485" s="341" t="s">
        <v>9257</v>
      </c>
      <c r="B6485" s="341" t="s">
        <v>9313</v>
      </c>
      <c r="C6485" s="342" t="s">
        <v>8952</v>
      </c>
      <c r="D6485" s="342" t="s">
        <v>8953</v>
      </c>
      <c r="E6485" s="342" t="s">
        <v>9321</v>
      </c>
      <c r="F6485" s="342" t="s">
        <v>6568</v>
      </c>
      <c r="G6485" s="343">
        <v>7.65</v>
      </c>
      <c r="H6485" s="342" t="s">
        <v>6594</v>
      </c>
      <c r="I6485" s="342" t="s">
        <v>6575</v>
      </c>
      <c r="J6485" s="342" t="s">
        <v>6755</v>
      </c>
      <c r="K6485" s="581" t="s">
        <v>8954</v>
      </c>
      <c r="L6485" s="344" t="s">
        <v>4090</v>
      </c>
      <c r="N6485" s="344" t="s">
        <v>4090</v>
      </c>
      <c r="O6485" s="341" t="s">
        <v>6766</v>
      </c>
    </row>
    <row r="6486" spans="1:15" x14ac:dyDescent="0.2">
      <c r="A6486" s="341" t="s">
        <v>9257</v>
      </c>
      <c r="B6486" s="341" t="s">
        <v>9313</v>
      </c>
      <c r="C6486" s="342" t="s">
        <v>8952</v>
      </c>
      <c r="D6486" s="342" t="s">
        <v>8953</v>
      </c>
      <c r="E6486" s="342" t="s">
        <v>9255</v>
      </c>
      <c r="F6486" s="342" t="s">
        <v>6568</v>
      </c>
      <c r="G6486" s="343">
        <v>8.3879999999999999</v>
      </c>
      <c r="H6486" s="342" t="s">
        <v>6594</v>
      </c>
      <c r="I6486" s="342" t="s">
        <v>6575</v>
      </c>
      <c r="J6486" s="342" t="s">
        <v>6755</v>
      </c>
      <c r="K6486" s="581" t="s">
        <v>7049</v>
      </c>
      <c r="L6486" s="344" t="s">
        <v>4090</v>
      </c>
      <c r="N6486" s="344" t="s">
        <v>4090</v>
      </c>
      <c r="O6486" s="341" t="s">
        <v>6752</v>
      </c>
    </row>
    <row r="6487" spans="1:15" x14ac:dyDescent="0.2">
      <c r="A6487" s="341" t="s">
        <v>9257</v>
      </c>
      <c r="B6487" s="341" t="s">
        <v>9313</v>
      </c>
      <c r="C6487" s="342" t="s">
        <v>8952</v>
      </c>
      <c r="D6487" s="342" t="s">
        <v>8953</v>
      </c>
      <c r="E6487" s="342" t="s">
        <v>9320</v>
      </c>
      <c r="F6487" s="342" t="s">
        <v>6568</v>
      </c>
      <c r="G6487" s="343">
        <v>3</v>
      </c>
      <c r="H6487" s="342" t="s">
        <v>6594</v>
      </c>
      <c r="I6487" s="342" t="s">
        <v>6575</v>
      </c>
      <c r="J6487" s="342" t="s">
        <v>6755</v>
      </c>
      <c r="K6487" s="581" t="s">
        <v>6735</v>
      </c>
      <c r="L6487" s="344" t="s">
        <v>4090</v>
      </c>
      <c r="N6487" s="344" t="s">
        <v>4090</v>
      </c>
      <c r="O6487" s="341" t="s">
        <v>6766</v>
      </c>
    </row>
    <row r="6488" spans="1:15" x14ac:dyDescent="0.2">
      <c r="A6488" s="341" t="s">
        <v>9257</v>
      </c>
      <c r="B6488" s="341" t="s">
        <v>9313</v>
      </c>
      <c r="C6488" s="342" t="s">
        <v>8952</v>
      </c>
      <c r="D6488" s="342" t="s">
        <v>8953</v>
      </c>
      <c r="E6488" s="342" t="s">
        <v>9323</v>
      </c>
      <c r="F6488" s="342" t="s">
        <v>6568</v>
      </c>
      <c r="G6488" s="343">
        <v>9.18</v>
      </c>
      <c r="H6488" s="342" t="s">
        <v>6594</v>
      </c>
      <c r="I6488" s="342" t="s">
        <v>6575</v>
      </c>
      <c r="J6488" s="342" t="s">
        <v>6755</v>
      </c>
      <c r="K6488" s="581" t="s">
        <v>8955</v>
      </c>
      <c r="L6488" s="344" t="s">
        <v>4090</v>
      </c>
      <c r="N6488" s="344" t="s">
        <v>4090</v>
      </c>
      <c r="O6488" s="341" t="s">
        <v>6752</v>
      </c>
    </row>
    <row r="6489" spans="1:15" x14ac:dyDescent="0.2">
      <c r="A6489" s="341" t="s">
        <v>9257</v>
      </c>
      <c r="B6489" s="341" t="s">
        <v>9313</v>
      </c>
      <c r="C6489" s="342" t="s">
        <v>8952</v>
      </c>
      <c r="D6489" s="342" t="s">
        <v>8953</v>
      </c>
      <c r="E6489" s="342" t="s">
        <v>9320</v>
      </c>
      <c r="F6489" s="342" t="s">
        <v>6568</v>
      </c>
      <c r="G6489" s="343">
        <v>5.88</v>
      </c>
      <c r="H6489" s="342" t="s">
        <v>6594</v>
      </c>
      <c r="I6489" s="342" t="s">
        <v>6575</v>
      </c>
      <c r="J6489" s="342" t="s">
        <v>6755</v>
      </c>
      <c r="K6489" s="581" t="s">
        <v>6768</v>
      </c>
      <c r="L6489" s="344" t="s">
        <v>4090</v>
      </c>
      <c r="N6489" s="344" t="s">
        <v>4090</v>
      </c>
      <c r="O6489" s="341">
        <v>0</v>
      </c>
    </row>
    <row r="6490" spans="1:15" x14ac:dyDescent="0.2">
      <c r="A6490" s="341" t="s">
        <v>9257</v>
      </c>
      <c r="B6490" s="341" t="s">
        <v>9313</v>
      </c>
      <c r="C6490" s="342" t="s">
        <v>8952</v>
      </c>
      <c r="D6490" s="342" t="s">
        <v>8953</v>
      </c>
      <c r="E6490" s="342" t="s">
        <v>9320</v>
      </c>
      <c r="F6490" s="342" t="s">
        <v>6568</v>
      </c>
      <c r="G6490" s="343">
        <v>44.46</v>
      </c>
      <c r="H6490" s="342" t="s">
        <v>6594</v>
      </c>
      <c r="I6490" s="342" t="s">
        <v>6575</v>
      </c>
      <c r="J6490" s="342" t="s">
        <v>6755</v>
      </c>
      <c r="K6490" s="581" t="s">
        <v>8765</v>
      </c>
      <c r="L6490" s="344" t="s">
        <v>4090</v>
      </c>
      <c r="N6490" s="344" t="s">
        <v>4090</v>
      </c>
      <c r="O6490" s="341" t="s">
        <v>6752</v>
      </c>
    </row>
    <row r="6491" spans="1:15" x14ac:dyDescent="0.2">
      <c r="A6491" s="341" t="s">
        <v>9257</v>
      </c>
      <c r="B6491" s="341" t="s">
        <v>9313</v>
      </c>
      <c r="C6491" s="342" t="s">
        <v>8952</v>
      </c>
      <c r="D6491" s="342" t="s">
        <v>8953</v>
      </c>
      <c r="E6491" s="342" t="s">
        <v>9326</v>
      </c>
      <c r="F6491" s="342" t="s">
        <v>6568</v>
      </c>
      <c r="G6491" s="343">
        <v>13.63</v>
      </c>
      <c r="H6491" s="342" t="s">
        <v>6594</v>
      </c>
      <c r="I6491" s="342" t="s">
        <v>6575</v>
      </c>
      <c r="J6491" s="342" t="s">
        <v>6755</v>
      </c>
      <c r="K6491" s="581" t="s">
        <v>7115</v>
      </c>
      <c r="L6491" s="344" t="s">
        <v>4090</v>
      </c>
      <c r="N6491" s="344" t="s">
        <v>4090</v>
      </c>
      <c r="O6491" s="341" t="s">
        <v>6752</v>
      </c>
    </row>
    <row r="6492" spans="1:15" x14ac:dyDescent="0.2">
      <c r="A6492" s="341" t="s">
        <v>9257</v>
      </c>
      <c r="B6492" s="341" t="s">
        <v>9313</v>
      </c>
      <c r="C6492" s="342" t="s">
        <v>8952</v>
      </c>
      <c r="D6492" s="342" t="s">
        <v>8953</v>
      </c>
      <c r="E6492" s="342" t="s">
        <v>9326</v>
      </c>
      <c r="F6492" s="342" t="s">
        <v>6568</v>
      </c>
      <c r="G6492" s="343">
        <v>33.840000000000003</v>
      </c>
      <c r="H6492" s="342" t="s">
        <v>6594</v>
      </c>
      <c r="I6492" s="342" t="s">
        <v>6575</v>
      </c>
      <c r="J6492" s="342" t="s">
        <v>6755</v>
      </c>
      <c r="K6492" s="581" t="s">
        <v>7647</v>
      </c>
      <c r="L6492" s="344" t="s">
        <v>4090</v>
      </c>
      <c r="N6492" s="344" t="s">
        <v>4090</v>
      </c>
      <c r="O6492" s="341" t="s">
        <v>6752</v>
      </c>
    </row>
    <row r="6493" spans="1:15" x14ac:dyDescent="0.2">
      <c r="A6493" s="341" t="s">
        <v>9257</v>
      </c>
      <c r="B6493" s="341" t="s">
        <v>9313</v>
      </c>
      <c r="C6493" s="342" t="s">
        <v>8952</v>
      </c>
      <c r="D6493" s="342" t="s">
        <v>8953</v>
      </c>
      <c r="E6493" s="342" t="s">
        <v>9326</v>
      </c>
      <c r="F6493" s="342" t="s">
        <v>6568</v>
      </c>
      <c r="G6493" s="343">
        <v>7.3500000000000005</v>
      </c>
      <c r="H6493" s="342" t="s">
        <v>6594</v>
      </c>
      <c r="I6493" s="342" t="s">
        <v>6575</v>
      </c>
      <c r="J6493" s="342" t="s">
        <v>6755</v>
      </c>
      <c r="K6493" s="581" t="s">
        <v>7031</v>
      </c>
      <c r="L6493" s="344" t="s">
        <v>4090</v>
      </c>
      <c r="N6493" s="344" t="s">
        <v>4090</v>
      </c>
      <c r="O6493" s="341" t="s">
        <v>6766</v>
      </c>
    </row>
    <row r="6494" spans="1:15" x14ac:dyDescent="0.2">
      <c r="A6494" s="341" t="s">
        <v>9257</v>
      </c>
      <c r="B6494" s="341" t="s">
        <v>9313</v>
      </c>
      <c r="C6494" s="342" t="s">
        <v>8952</v>
      </c>
      <c r="D6494" s="342" t="s">
        <v>8953</v>
      </c>
      <c r="E6494" s="342" t="s">
        <v>9321</v>
      </c>
      <c r="F6494" s="342" t="s">
        <v>6568</v>
      </c>
      <c r="G6494" s="343">
        <v>10.08</v>
      </c>
      <c r="H6494" s="342" t="s">
        <v>6594</v>
      </c>
      <c r="I6494" s="342" t="s">
        <v>6575</v>
      </c>
      <c r="J6494" s="342" t="s">
        <v>6755</v>
      </c>
      <c r="K6494" s="581" t="s">
        <v>7109</v>
      </c>
      <c r="L6494" s="344" t="s">
        <v>4090</v>
      </c>
      <c r="N6494" s="344" t="s">
        <v>4090</v>
      </c>
      <c r="O6494" s="341">
        <v>0</v>
      </c>
    </row>
    <row r="6495" spans="1:15" x14ac:dyDescent="0.2">
      <c r="A6495" s="341" t="s">
        <v>9257</v>
      </c>
      <c r="B6495" s="341" t="s">
        <v>9313</v>
      </c>
      <c r="C6495" s="342" t="s">
        <v>8952</v>
      </c>
      <c r="D6495" s="342" t="s">
        <v>8953</v>
      </c>
      <c r="E6495" s="342" t="s">
        <v>9319</v>
      </c>
      <c r="F6495" s="342" t="s">
        <v>6568</v>
      </c>
      <c r="G6495" s="343">
        <v>20.445</v>
      </c>
      <c r="H6495" s="342" t="s">
        <v>6594</v>
      </c>
      <c r="I6495" s="342" t="s">
        <v>6575</v>
      </c>
      <c r="J6495" s="342" t="s">
        <v>6755</v>
      </c>
      <c r="K6495" s="581" t="s">
        <v>6917</v>
      </c>
      <c r="L6495" s="344" t="s">
        <v>4090</v>
      </c>
      <c r="N6495" s="344" t="s">
        <v>4090</v>
      </c>
      <c r="O6495" s="341">
        <v>0</v>
      </c>
    </row>
    <row r="6496" spans="1:15" x14ac:dyDescent="0.2">
      <c r="A6496" s="341" t="s">
        <v>9257</v>
      </c>
      <c r="B6496" s="341" t="s">
        <v>9313</v>
      </c>
      <c r="C6496" s="342" t="s">
        <v>8952</v>
      </c>
      <c r="D6496" s="342" t="s">
        <v>8953</v>
      </c>
      <c r="E6496" s="342" t="s">
        <v>9325</v>
      </c>
      <c r="F6496" s="342" t="s">
        <v>6568</v>
      </c>
      <c r="G6496" s="343">
        <v>37.44</v>
      </c>
      <c r="H6496" s="342" t="s">
        <v>6594</v>
      </c>
      <c r="I6496" s="342" t="s">
        <v>6575</v>
      </c>
      <c r="J6496" s="342" t="s">
        <v>6755</v>
      </c>
      <c r="K6496" s="581" t="s">
        <v>6841</v>
      </c>
      <c r="L6496" s="344" t="s">
        <v>4090</v>
      </c>
      <c r="N6496" s="344" t="s">
        <v>4090</v>
      </c>
      <c r="O6496" s="341" t="s">
        <v>6752</v>
      </c>
    </row>
    <row r="6497" spans="1:15" x14ac:dyDescent="0.2">
      <c r="A6497" s="341" t="s">
        <v>9257</v>
      </c>
      <c r="B6497" s="341" t="s">
        <v>9313</v>
      </c>
      <c r="C6497" s="342" t="s">
        <v>8952</v>
      </c>
      <c r="D6497" s="342" t="s">
        <v>8953</v>
      </c>
      <c r="E6497" s="342" t="s">
        <v>9325</v>
      </c>
      <c r="F6497" s="342" t="s">
        <v>6568</v>
      </c>
      <c r="G6497" s="343">
        <v>14.91</v>
      </c>
      <c r="H6497" s="342" t="s">
        <v>6594</v>
      </c>
      <c r="I6497" s="342" t="s">
        <v>6575</v>
      </c>
      <c r="J6497" s="342" t="s">
        <v>6755</v>
      </c>
      <c r="K6497" s="581" t="s">
        <v>7057</v>
      </c>
      <c r="L6497" s="344" t="s">
        <v>4090</v>
      </c>
      <c r="N6497" s="344" t="s">
        <v>4090</v>
      </c>
      <c r="O6497" s="341" t="s">
        <v>6752</v>
      </c>
    </row>
    <row r="6498" spans="1:15" x14ac:dyDescent="0.2">
      <c r="A6498" s="341" t="s">
        <v>9257</v>
      </c>
      <c r="B6498" s="341" t="s">
        <v>9313</v>
      </c>
      <c r="C6498" s="342" t="s">
        <v>8952</v>
      </c>
      <c r="D6498" s="342" t="s">
        <v>8953</v>
      </c>
      <c r="E6498" s="342" t="s">
        <v>9325</v>
      </c>
      <c r="F6498" s="342" t="s">
        <v>6568</v>
      </c>
      <c r="G6498" s="343">
        <v>28.060000000000002</v>
      </c>
      <c r="H6498" s="342" t="s">
        <v>6594</v>
      </c>
      <c r="I6498" s="342" t="s">
        <v>6575</v>
      </c>
      <c r="J6498" s="342" t="s">
        <v>6755</v>
      </c>
      <c r="K6498" s="581" t="s">
        <v>6677</v>
      </c>
      <c r="L6498" s="344" t="s">
        <v>4090</v>
      </c>
      <c r="N6498" s="344" t="s">
        <v>4090</v>
      </c>
      <c r="O6498" s="341" t="s">
        <v>6752</v>
      </c>
    </row>
    <row r="6499" spans="1:15" x14ac:dyDescent="0.2">
      <c r="A6499" s="341" t="s">
        <v>9257</v>
      </c>
      <c r="B6499" s="341" t="s">
        <v>9313</v>
      </c>
      <c r="C6499" s="342" t="s">
        <v>8952</v>
      </c>
      <c r="D6499" s="342" t="s">
        <v>8953</v>
      </c>
      <c r="E6499" s="342" t="s">
        <v>9326</v>
      </c>
      <c r="F6499" s="342" t="s">
        <v>6568</v>
      </c>
      <c r="G6499" s="343">
        <v>7.84</v>
      </c>
      <c r="H6499" s="342" t="s">
        <v>6594</v>
      </c>
      <c r="I6499" s="342" t="s">
        <v>6575</v>
      </c>
      <c r="J6499" s="342" t="s">
        <v>6755</v>
      </c>
      <c r="K6499" s="581" t="s">
        <v>6938</v>
      </c>
      <c r="L6499" s="344" t="s">
        <v>4090</v>
      </c>
      <c r="N6499" s="344" t="s">
        <v>4090</v>
      </c>
      <c r="O6499" s="341" t="s">
        <v>6766</v>
      </c>
    </row>
    <row r="6500" spans="1:15" x14ac:dyDescent="0.2">
      <c r="A6500" s="341" t="s">
        <v>9257</v>
      </c>
      <c r="B6500" s="341" t="s">
        <v>9313</v>
      </c>
      <c r="C6500" s="342" t="s">
        <v>8952</v>
      </c>
      <c r="D6500" s="342" t="s">
        <v>8953</v>
      </c>
      <c r="E6500" s="342" t="s">
        <v>9322</v>
      </c>
      <c r="F6500" s="342" t="s">
        <v>6568</v>
      </c>
      <c r="G6500" s="343">
        <v>29.61</v>
      </c>
      <c r="H6500" s="342" t="s">
        <v>6594</v>
      </c>
      <c r="I6500" s="342" t="s">
        <v>6575</v>
      </c>
      <c r="J6500" s="342" t="s">
        <v>6755</v>
      </c>
      <c r="K6500" s="581" t="s">
        <v>7417</v>
      </c>
      <c r="L6500" s="344" t="s">
        <v>4090</v>
      </c>
      <c r="N6500" s="344" t="s">
        <v>4090</v>
      </c>
      <c r="O6500" s="341">
        <v>0</v>
      </c>
    </row>
    <row r="6501" spans="1:15" x14ac:dyDescent="0.2">
      <c r="A6501" s="341" t="s">
        <v>9257</v>
      </c>
      <c r="B6501" s="341" t="s">
        <v>9313</v>
      </c>
      <c r="C6501" s="342" t="s">
        <v>8952</v>
      </c>
      <c r="D6501" s="342" t="s">
        <v>8953</v>
      </c>
      <c r="E6501" s="342" t="s">
        <v>9319</v>
      </c>
      <c r="F6501" s="342" t="s">
        <v>6568</v>
      </c>
      <c r="G6501" s="343">
        <v>29.12</v>
      </c>
      <c r="H6501" s="342" t="s">
        <v>6594</v>
      </c>
      <c r="I6501" s="342" t="s">
        <v>6575</v>
      </c>
      <c r="J6501" s="342" t="s">
        <v>6755</v>
      </c>
      <c r="K6501" s="581" t="s">
        <v>7739</v>
      </c>
      <c r="L6501" s="344" t="s">
        <v>4090</v>
      </c>
      <c r="N6501" s="344" t="s">
        <v>4090</v>
      </c>
      <c r="O6501" s="341">
        <v>0</v>
      </c>
    </row>
    <row r="6502" spans="1:15" x14ac:dyDescent="0.2">
      <c r="A6502" s="341" t="s">
        <v>9257</v>
      </c>
      <c r="B6502" s="341" t="s">
        <v>9313</v>
      </c>
      <c r="C6502" s="342" t="s">
        <v>8952</v>
      </c>
      <c r="D6502" s="342" t="s">
        <v>8953</v>
      </c>
      <c r="E6502" s="342" t="s">
        <v>9319</v>
      </c>
      <c r="F6502" s="342" t="s">
        <v>6568</v>
      </c>
      <c r="G6502" s="343">
        <v>9.9</v>
      </c>
      <c r="H6502" s="342" t="s">
        <v>6594</v>
      </c>
      <c r="I6502" s="342" t="s">
        <v>6575</v>
      </c>
      <c r="J6502" s="342" t="s">
        <v>6755</v>
      </c>
      <c r="K6502" s="581" t="s">
        <v>8342</v>
      </c>
      <c r="L6502" s="344" t="s">
        <v>4090</v>
      </c>
      <c r="N6502" s="344" t="s">
        <v>4090</v>
      </c>
      <c r="O6502" s="341">
        <v>0</v>
      </c>
    </row>
    <row r="6503" spans="1:15" x14ac:dyDescent="0.2">
      <c r="A6503" s="341" t="s">
        <v>9257</v>
      </c>
      <c r="B6503" s="341" t="s">
        <v>9313</v>
      </c>
      <c r="C6503" s="342" t="s">
        <v>8952</v>
      </c>
      <c r="D6503" s="342" t="s">
        <v>8953</v>
      </c>
      <c r="E6503" s="342" t="s">
        <v>9319</v>
      </c>
      <c r="F6503" s="342" t="s">
        <v>6568</v>
      </c>
      <c r="G6503" s="343">
        <v>7.5200000000000005</v>
      </c>
      <c r="H6503" s="342" t="s">
        <v>6594</v>
      </c>
      <c r="I6503" s="342" t="s">
        <v>6575</v>
      </c>
      <c r="J6503" s="342" t="s">
        <v>6755</v>
      </c>
      <c r="K6503" s="581" t="s">
        <v>7263</v>
      </c>
      <c r="L6503" s="344" t="s">
        <v>4090</v>
      </c>
      <c r="N6503" s="344" t="s">
        <v>4090</v>
      </c>
      <c r="O6503" s="341">
        <v>0</v>
      </c>
    </row>
    <row r="6504" spans="1:15" x14ac:dyDescent="0.2">
      <c r="A6504" s="341" t="s">
        <v>9257</v>
      </c>
      <c r="B6504" s="341" t="s">
        <v>9313</v>
      </c>
      <c r="C6504" s="342" t="s">
        <v>8952</v>
      </c>
      <c r="D6504" s="342" t="s">
        <v>8953</v>
      </c>
      <c r="E6504" s="342" t="s">
        <v>9334</v>
      </c>
      <c r="F6504" s="342" t="s">
        <v>6568</v>
      </c>
      <c r="G6504" s="343">
        <v>22.75</v>
      </c>
      <c r="H6504" s="342" t="s">
        <v>6594</v>
      </c>
      <c r="I6504" s="342" t="s">
        <v>6575</v>
      </c>
      <c r="J6504" s="342" t="s">
        <v>6755</v>
      </c>
      <c r="K6504" s="581" t="s">
        <v>7755</v>
      </c>
      <c r="L6504" s="344" t="s">
        <v>4090</v>
      </c>
      <c r="N6504" s="344" t="s">
        <v>4090</v>
      </c>
      <c r="O6504" s="341">
        <v>0</v>
      </c>
    </row>
    <row r="6505" spans="1:15" x14ac:dyDescent="0.2">
      <c r="A6505" s="341" t="s">
        <v>9257</v>
      </c>
      <c r="B6505" s="341" t="s">
        <v>9313</v>
      </c>
      <c r="C6505" s="342" t="s">
        <v>8952</v>
      </c>
      <c r="D6505" s="342" t="s">
        <v>8953</v>
      </c>
      <c r="E6505" s="342" t="s">
        <v>9334</v>
      </c>
      <c r="F6505" s="342" t="s">
        <v>6568</v>
      </c>
      <c r="G6505" s="343">
        <v>2.8000000000000003</v>
      </c>
      <c r="H6505" s="342" t="s">
        <v>6594</v>
      </c>
      <c r="I6505" s="342" t="s">
        <v>6575</v>
      </c>
      <c r="J6505" s="342" t="s">
        <v>6755</v>
      </c>
      <c r="K6505" s="581" t="s">
        <v>7234</v>
      </c>
      <c r="L6505" s="344" t="s">
        <v>4090</v>
      </c>
      <c r="N6505" s="344" t="s">
        <v>4090</v>
      </c>
      <c r="O6505" s="341">
        <v>0</v>
      </c>
    </row>
    <row r="6506" spans="1:15" x14ac:dyDescent="0.2">
      <c r="A6506" s="341" t="s">
        <v>9257</v>
      </c>
      <c r="B6506" s="341" t="s">
        <v>9313</v>
      </c>
      <c r="C6506" s="342" t="s">
        <v>8952</v>
      </c>
      <c r="D6506" s="342" t="s">
        <v>8953</v>
      </c>
      <c r="E6506" s="342" t="s">
        <v>9326</v>
      </c>
      <c r="F6506" s="342" t="s">
        <v>6568</v>
      </c>
      <c r="G6506" s="343">
        <v>10.15</v>
      </c>
      <c r="H6506" s="342" t="s">
        <v>6594</v>
      </c>
      <c r="I6506" s="342" t="s">
        <v>6575</v>
      </c>
      <c r="J6506" s="342" t="s">
        <v>6755</v>
      </c>
      <c r="K6506" s="581" t="s">
        <v>7468</v>
      </c>
      <c r="L6506" s="344" t="s">
        <v>4090</v>
      </c>
      <c r="N6506" s="344" t="s">
        <v>4090</v>
      </c>
      <c r="O6506" s="341">
        <v>0</v>
      </c>
    </row>
    <row r="6507" spans="1:15" x14ac:dyDescent="0.2">
      <c r="A6507" s="341" t="s">
        <v>9257</v>
      </c>
      <c r="B6507" s="341" t="s">
        <v>9313</v>
      </c>
      <c r="C6507" s="342" t="s">
        <v>8952</v>
      </c>
      <c r="D6507" s="342" t="s">
        <v>8953</v>
      </c>
      <c r="E6507" s="342" t="s">
        <v>9321</v>
      </c>
      <c r="F6507" s="342" t="s">
        <v>6568</v>
      </c>
      <c r="G6507" s="343">
        <v>7.2</v>
      </c>
      <c r="H6507" s="342" t="s">
        <v>6594</v>
      </c>
      <c r="I6507" s="342" t="s">
        <v>6575</v>
      </c>
      <c r="J6507" s="342" t="s">
        <v>6755</v>
      </c>
      <c r="K6507" s="581" t="s">
        <v>8036</v>
      </c>
      <c r="L6507" s="344" t="s">
        <v>4090</v>
      </c>
      <c r="N6507" s="344" t="s">
        <v>4090</v>
      </c>
      <c r="O6507" s="341">
        <v>0</v>
      </c>
    </row>
    <row r="6508" spans="1:15" x14ac:dyDescent="0.2">
      <c r="A6508" s="341" t="s">
        <v>9257</v>
      </c>
      <c r="B6508" s="341" t="s">
        <v>9313</v>
      </c>
      <c r="C6508" s="342" t="s">
        <v>8952</v>
      </c>
      <c r="D6508" s="342" t="s">
        <v>8953</v>
      </c>
      <c r="E6508" s="342" t="s">
        <v>9321</v>
      </c>
      <c r="F6508" s="342" t="s">
        <v>6568</v>
      </c>
      <c r="G6508" s="343">
        <v>11.02</v>
      </c>
      <c r="H6508" s="342" t="s">
        <v>6594</v>
      </c>
      <c r="I6508" s="342" t="s">
        <v>6575</v>
      </c>
      <c r="J6508" s="342" t="s">
        <v>6755</v>
      </c>
      <c r="K6508" s="581" t="s">
        <v>7245</v>
      </c>
      <c r="L6508" s="344" t="s">
        <v>4090</v>
      </c>
      <c r="N6508" s="344" t="s">
        <v>4090</v>
      </c>
      <c r="O6508" s="341">
        <v>0</v>
      </c>
    </row>
    <row r="6509" spans="1:15" x14ac:dyDescent="0.2">
      <c r="A6509" s="341" t="s">
        <v>9257</v>
      </c>
      <c r="B6509" s="341" t="s">
        <v>9313</v>
      </c>
      <c r="C6509" s="342" t="s">
        <v>8952</v>
      </c>
      <c r="D6509" s="342" t="s">
        <v>8953</v>
      </c>
      <c r="E6509" s="342" t="s">
        <v>9255</v>
      </c>
      <c r="F6509" s="342" t="s">
        <v>6568</v>
      </c>
      <c r="G6509" s="343">
        <v>42</v>
      </c>
      <c r="H6509" s="342" t="s">
        <v>6594</v>
      </c>
      <c r="I6509" s="342" t="s">
        <v>6575</v>
      </c>
      <c r="J6509" s="342" t="s">
        <v>6755</v>
      </c>
      <c r="K6509" s="581" t="s">
        <v>7290</v>
      </c>
      <c r="L6509" s="344" t="s">
        <v>4090</v>
      </c>
      <c r="N6509" s="344" t="s">
        <v>4090</v>
      </c>
      <c r="O6509" s="341">
        <v>0</v>
      </c>
    </row>
    <row r="6510" spans="1:15" x14ac:dyDescent="0.2">
      <c r="A6510" s="341" t="s">
        <v>9257</v>
      </c>
      <c r="B6510" s="341" t="s">
        <v>9313</v>
      </c>
      <c r="C6510" s="342" t="s">
        <v>8952</v>
      </c>
      <c r="D6510" s="342" t="s">
        <v>8953</v>
      </c>
      <c r="E6510" s="342" t="s">
        <v>9255</v>
      </c>
      <c r="F6510" s="342" t="s">
        <v>6568</v>
      </c>
      <c r="G6510" s="343">
        <v>20.830000000000002</v>
      </c>
      <c r="H6510" s="342" t="s">
        <v>6594</v>
      </c>
      <c r="I6510" s="342" t="s">
        <v>6575</v>
      </c>
      <c r="J6510" s="342" t="s">
        <v>6755</v>
      </c>
      <c r="K6510" s="581" t="s">
        <v>8060</v>
      </c>
      <c r="L6510" s="344" t="s">
        <v>4090</v>
      </c>
      <c r="N6510" s="344" t="s">
        <v>4090</v>
      </c>
      <c r="O6510" s="341">
        <v>0</v>
      </c>
    </row>
    <row r="6511" spans="1:15" x14ac:dyDescent="0.2">
      <c r="A6511" s="341" t="s">
        <v>9257</v>
      </c>
      <c r="B6511" s="341" t="s">
        <v>9313</v>
      </c>
      <c r="C6511" s="342" t="s">
        <v>8952</v>
      </c>
      <c r="D6511" s="342" t="s">
        <v>8953</v>
      </c>
      <c r="E6511" s="342" t="s">
        <v>9324</v>
      </c>
      <c r="F6511" s="342" t="s">
        <v>6568</v>
      </c>
      <c r="G6511" s="343">
        <v>8.84</v>
      </c>
      <c r="H6511" s="342" t="s">
        <v>6594</v>
      </c>
      <c r="I6511" s="342" t="s">
        <v>6575</v>
      </c>
      <c r="J6511" s="342" t="s">
        <v>6755</v>
      </c>
      <c r="K6511" s="581" t="s">
        <v>8381</v>
      </c>
      <c r="L6511" s="344" t="s">
        <v>4090</v>
      </c>
      <c r="N6511" s="344" t="s">
        <v>4090</v>
      </c>
      <c r="O6511" s="341">
        <v>0</v>
      </c>
    </row>
    <row r="6512" spans="1:15" x14ac:dyDescent="0.2">
      <c r="A6512" s="341" t="s">
        <v>9257</v>
      </c>
      <c r="B6512" s="341" t="s">
        <v>9313</v>
      </c>
      <c r="C6512" s="342" t="s">
        <v>8952</v>
      </c>
      <c r="D6512" s="342" t="s">
        <v>8953</v>
      </c>
      <c r="E6512" s="342" t="s">
        <v>9320</v>
      </c>
      <c r="F6512" s="342" t="s">
        <v>6568</v>
      </c>
      <c r="G6512" s="343">
        <v>5.25</v>
      </c>
      <c r="H6512" s="342" t="s">
        <v>6594</v>
      </c>
      <c r="I6512" s="342" t="s">
        <v>6575</v>
      </c>
      <c r="J6512" s="342" t="s">
        <v>6755</v>
      </c>
      <c r="K6512" s="581" t="s">
        <v>8580</v>
      </c>
      <c r="L6512" s="344" t="s">
        <v>4090</v>
      </c>
      <c r="N6512" s="344" t="s">
        <v>4090</v>
      </c>
      <c r="O6512" s="341">
        <v>0</v>
      </c>
    </row>
    <row r="6513" spans="1:15" x14ac:dyDescent="0.2">
      <c r="A6513" s="341" t="s">
        <v>9257</v>
      </c>
      <c r="B6513" s="341" t="s">
        <v>9313</v>
      </c>
      <c r="C6513" s="342" t="s">
        <v>8952</v>
      </c>
      <c r="D6513" s="342" t="s">
        <v>8953</v>
      </c>
      <c r="E6513" s="342" t="s">
        <v>9326</v>
      </c>
      <c r="F6513" s="342" t="s">
        <v>6568</v>
      </c>
      <c r="G6513" s="343">
        <v>45.525000000000006</v>
      </c>
      <c r="H6513" s="342" t="s">
        <v>6594</v>
      </c>
      <c r="I6513" s="342" t="s">
        <v>6575</v>
      </c>
      <c r="J6513" s="342" t="s">
        <v>6755</v>
      </c>
      <c r="K6513" s="581" t="s">
        <v>7368</v>
      </c>
      <c r="L6513" s="344" t="s">
        <v>4090</v>
      </c>
      <c r="N6513" s="344" t="s">
        <v>4090</v>
      </c>
      <c r="O6513" s="341" t="s">
        <v>6752</v>
      </c>
    </row>
    <row r="6514" spans="1:15" x14ac:dyDescent="0.2">
      <c r="A6514" s="341" t="s">
        <v>9257</v>
      </c>
      <c r="B6514" s="341" t="s">
        <v>9313</v>
      </c>
      <c r="C6514" s="342" t="s">
        <v>8952</v>
      </c>
      <c r="D6514" s="342" t="s">
        <v>8953</v>
      </c>
      <c r="E6514" s="342" t="s">
        <v>9320</v>
      </c>
      <c r="F6514" s="342" t="s">
        <v>6568</v>
      </c>
      <c r="G6514" s="343">
        <v>54.36</v>
      </c>
      <c r="H6514" s="342" t="s">
        <v>6594</v>
      </c>
      <c r="I6514" s="342" t="s">
        <v>6575</v>
      </c>
      <c r="J6514" s="342" t="s">
        <v>6755</v>
      </c>
      <c r="K6514" s="581" t="s">
        <v>6835</v>
      </c>
      <c r="L6514" s="344" t="s">
        <v>4090</v>
      </c>
      <c r="N6514" s="344" t="s">
        <v>4090</v>
      </c>
      <c r="O6514" s="341" t="s">
        <v>6752</v>
      </c>
    </row>
    <row r="6515" spans="1:15" x14ac:dyDescent="0.2">
      <c r="A6515" s="341" t="s">
        <v>9257</v>
      </c>
      <c r="B6515" s="341" t="s">
        <v>9313</v>
      </c>
      <c r="C6515" s="342" t="s">
        <v>8952</v>
      </c>
      <c r="D6515" s="342" t="s">
        <v>8953</v>
      </c>
      <c r="E6515" s="342" t="s">
        <v>9325</v>
      </c>
      <c r="F6515" s="342" t="s">
        <v>6568</v>
      </c>
      <c r="G6515" s="343">
        <v>45.675000000000004</v>
      </c>
      <c r="H6515" s="342" t="s">
        <v>6594</v>
      </c>
      <c r="I6515" s="342" t="s">
        <v>6575</v>
      </c>
      <c r="J6515" s="342" t="s">
        <v>6755</v>
      </c>
      <c r="K6515" s="581" t="s">
        <v>7178</v>
      </c>
      <c r="L6515" s="344" t="s">
        <v>4090</v>
      </c>
      <c r="N6515" s="344" t="s">
        <v>4090</v>
      </c>
      <c r="O6515" s="341" t="s">
        <v>6752</v>
      </c>
    </row>
    <row r="6516" spans="1:15" x14ac:dyDescent="0.2">
      <c r="A6516" s="341" t="s">
        <v>9257</v>
      </c>
      <c r="B6516" s="341" t="s">
        <v>9297</v>
      </c>
      <c r="C6516" s="342" t="s">
        <v>6911</v>
      </c>
      <c r="D6516" s="342" t="s">
        <v>6912</v>
      </c>
      <c r="E6516" s="342" t="s">
        <v>9324</v>
      </c>
      <c r="F6516" s="342" t="s">
        <v>6568</v>
      </c>
      <c r="G6516" s="343">
        <v>9.8000000000000007</v>
      </c>
      <c r="H6516" s="342" t="s">
        <v>6594</v>
      </c>
      <c r="I6516" s="342" t="s">
        <v>6575</v>
      </c>
      <c r="J6516" s="342" t="s">
        <v>6755</v>
      </c>
      <c r="K6516" s="581" t="s">
        <v>8956</v>
      </c>
      <c r="L6516" s="344" t="s">
        <v>4090</v>
      </c>
      <c r="N6516" s="344" t="s">
        <v>4090</v>
      </c>
      <c r="O6516" s="341" t="s">
        <v>6766</v>
      </c>
    </row>
    <row r="6517" spans="1:15" x14ac:dyDescent="0.2">
      <c r="A6517" s="341" t="s">
        <v>9257</v>
      </c>
      <c r="B6517" s="341" t="s">
        <v>9297</v>
      </c>
      <c r="C6517" s="342" t="s">
        <v>6911</v>
      </c>
      <c r="D6517" s="342" t="s">
        <v>6912</v>
      </c>
      <c r="E6517" s="342" t="s">
        <v>9324</v>
      </c>
      <c r="F6517" s="342" t="s">
        <v>6568</v>
      </c>
      <c r="G6517" s="343">
        <v>6.91</v>
      </c>
      <c r="H6517" s="342" t="s">
        <v>6594</v>
      </c>
      <c r="I6517" s="342" t="s">
        <v>6575</v>
      </c>
      <c r="J6517" s="342" t="s">
        <v>6755</v>
      </c>
      <c r="K6517" s="581" t="s">
        <v>7648</v>
      </c>
      <c r="L6517" s="344" t="s">
        <v>4090</v>
      </c>
      <c r="N6517" s="344" t="s">
        <v>4090</v>
      </c>
      <c r="O6517" s="341" t="s">
        <v>6766</v>
      </c>
    </row>
    <row r="6518" spans="1:15" x14ac:dyDescent="0.2">
      <c r="A6518" s="341" t="s">
        <v>9257</v>
      </c>
      <c r="B6518" s="341" t="s">
        <v>9297</v>
      </c>
      <c r="C6518" s="342" t="s">
        <v>6911</v>
      </c>
      <c r="D6518" s="342" t="s">
        <v>6912</v>
      </c>
      <c r="E6518" s="342" t="s">
        <v>9322</v>
      </c>
      <c r="F6518" s="342" t="s">
        <v>6568</v>
      </c>
      <c r="G6518" s="343">
        <v>5.04</v>
      </c>
      <c r="H6518" s="342" t="s">
        <v>6594</v>
      </c>
      <c r="I6518" s="342" t="s">
        <v>6575</v>
      </c>
      <c r="J6518" s="342" t="s">
        <v>6755</v>
      </c>
      <c r="K6518" s="581" t="s">
        <v>6946</v>
      </c>
      <c r="L6518" s="344" t="s">
        <v>4090</v>
      </c>
      <c r="N6518" s="344" t="s">
        <v>4090</v>
      </c>
      <c r="O6518" s="341" t="s">
        <v>6766</v>
      </c>
    </row>
    <row r="6519" spans="1:15" x14ac:dyDescent="0.2">
      <c r="A6519" s="341" t="s">
        <v>9257</v>
      </c>
      <c r="B6519" s="341" t="s">
        <v>9297</v>
      </c>
      <c r="C6519" s="342" t="s">
        <v>6911</v>
      </c>
      <c r="D6519" s="342" t="s">
        <v>6912</v>
      </c>
      <c r="E6519" s="342" t="s">
        <v>9322</v>
      </c>
      <c r="F6519" s="342" t="s">
        <v>6568</v>
      </c>
      <c r="G6519" s="343">
        <v>7.75</v>
      </c>
      <c r="H6519" s="342" t="s">
        <v>6594</v>
      </c>
      <c r="I6519" s="342" t="s">
        <v>6575</v>
      </c>
      <c r="J6519" s="342" t="s">
        <v>6755</v>
      </c>
      <c r="K6519" s="581" t="s">
        <v>6780</v>
      </c>
      <c r="L6519" s="344" t="s">
        <v>4090</v>
      </c>
      <c r="N6519" s="344" t="s">
        <v>4090</v>
      </c>
      <c r="O6519" s="341" t="s">
        <v>6752</v>
      </c>
    </row>
    <row r="6520" spans="1:15" x14ac:dyDescent="0.2">
      <c r="A6520" s="341" t="s">
        <v>9257</v>
      </c>
      <c r="B6520" s="341" t="s">
        <v>9297</v>
      </c>
      <c r="C6520" s="342" t="s">
        <v>6911</v>
      </c>
      <c r="D6520" s="342" t="s">
        <v>6912</v>
      </c>
      <c r="E6520" s="342" t="s">
        <v>9322</v>
      </c>
      <c r="F6520" s="342" t="s">
        <v>6568</v>
      </c>
      <c r="G6520" s="343">
        <v>6.86</v>
      </c>
      <c r="H6520" s="342" t="s">
        <v>6594</v>
      </c>
      <c r="I6520" s="342" t="s">
        <v>6575</v>
      </c>
      <c r="J6520" s="342" t="s">
        <v>6755</v>
      </c>
      <c r="K6520" s="581" t="s">
        <v>7086</v>
      </c>
      <c r="L6520" s="344" t="s">
        <v>4090</v>
      </c>
      <c r="N6520" s="344" t="s">
        <v>4090</v>
      </c>
      <c r="O6520" s="341" t="s">
        <v>6766</v>
      </c>
    </row>
    <row r="6521" spans="1:15" x14ac:dyDescent="0.2">
      <c r="A6521" s="341" t="s">
        <v>9257</v>
      </c>
      <c r="B6521" s="341" t="s">
        <v>9297</v>
      </c>
      <c r="C6521" s="342" t="s">
        <v>6911</v>
      </c>
      <c r="D6521" s="342" t="s">
        <v>6912</v>
      </c>
      <c r="E6521" s="342" t="s">
        <v>9255</v>
      </c>
      <c r="F6521" s="342" t="s">
        <v>6568</v>
      </c>
      <c r="G6521" s="343">
        <v>7.5200000000000005</v>
      </c>
      <c r="H6521" s="342" t="s">
        <v>6594</v>
      </c>
      <c r="I6521" s="342" t="s">
        <v>6575</v>
      </c>
      <c r="J6521" s="342" t="s">
        <v>6755</v>
      </c>
      <c r="K6521" s="581" t="s">
        <v>7053</v>
      </c>
      <c r="L6521" s="344" t="s">
        <v>4090</v>
      </c>
      <c r="N6521" s="344" t="s">
        <v>4090</v>
      </c>
      <c r="O6521" s="341" t="s">
        <v>6766</v>
      </c>
    </row>
    <row r="6522" spans="1:15" x14ac:dyDescent="0.2">
      <c r="A6522" s="341" t="s">
        <v>9257</v>
      </c>
      <c r="B6522" s="341" t="s">
        <v>9297</v>
      </c>
      <c r="C6522" s="342" t="s">
        <v>6911</v>
      </c>
      <c r="D6522" s="342" t="s">
        <v>6912</v>
      </c>
      <c r="E6522" s="342" t="s">
        <v>9325</v>
      </c>
      <c r="F6522" s="342" t="s">
        <v>6568</v>
      </c>
      <c r="G6522" s="343">
        <v>8.4150000000000009</v>
      </c>
      <c r="H6522" s="342" t="s">
        <v>6594</v>
      </c>
      <c r="I6522" s="342" t="s">
        <v>6575</v>
      </c>
      <c r="J6522" s="342" t="s">
        <v>6755</v>
      </c>
      <c r="K6522" s="581" t="s">
        <v>6747</v>
      </c>
      <c r="L6522" s="344" t="s">
        <v>4090</v>
      </c>
      <c r="N6522" s="344" t="s">
        <v>4090</v>
      </c>
      <c r="O6522" s="341" t="s">
        <v>6766</v>
      </c>
    </row>
    <row r="6523" spans="1:15" x14ac:dyDescent="0.2">
      <c r="A6523" s="341" t="s">
        <v>9257</v>
      </c>
      <c r="B6523" s="341" t="s">
        <v>9297</v>
      </c>
      <c r="C6523" s="342" t="s">
        <v>6911</v>
      </c>
      <c r="D6523" s="342" t="s">
        <v>6912</v>
      </c>
      <c r="E6523" s="342" t="s">
        <v>9320</v>
      </c>
      <c r="F6523" s="342" t="s">
        <v>6568</v>
      </c>
      <c r="G6523" s="343">
        <v>9.5</v>
      </c>
      <c r="H6523" s="342" t="s">
        <v>6594</v>
      </c>
      <c r="I6523" s="342" t="s">
        <v>6575</v>
      </c>
      <c r="J6523" s="342" t="s">
        <v>6755</v>
      </c>
      <c r="K6523" s="581" t="s">
        <v>7082</v>
      </c>
      <c r="L6523" s="344" t="s">
        <v>4090</v>
      </c>
      <c r="N6523" s="344" t="s">
        <v>4090</v>
      </c>
      <c r="O6523" s="341" t="s">
        <v>6752</v>
      </c>
    </row>
    <row r="6524" spans="1:15" x14ac:dyDescent="0.2">
      <c r="A6524" s="341" t="s">
        <v>9257</v>
      </c>
      <c r="B6524" s="341" t="s">
        <v>9297</v>
      </c>
      <c r="C6524" s="342" t="s">
        <v>6911</v>
      </c>
      <c r="D6524" s="342" t="s">
        <v>6912</v>
      </c>
      <c r="E6524" s="342" t="s">
        <v>9319</v>
      </c>
      <c r="F6524" s="342" t="s">
        <v>6568</v>
      </c>
      <c r="G6524" s="343">
        <v>9.8800000000000008</v>
      </c>
      <c r="H6524" s="342" t="s">
        <v>6594</v>
      </c>
      <c r="I6524" s="342" t="s">
        <v>6575</v>
      </c>
      <c r="J6524" s="342" t="s">
        <v>6755</v>
      </c>
      <c r="K6524" s="581" t="s">
        <v>7412</v>
      </c>
      <c r="L6524" s="344" t="s">
        <v>4090</v>
      </c>
      <c r="N6524" s="344" t="s">
        <v>4090</v>
      </c>
      <c r="O6524" s="341" t="s">
        <v>6766</v>
      </c>
    </row>
    <row r="6525" spans="1:15" x14ac:dyDescent="0.2">
      <c r="A6525" s="341" t="s">
        <v>9257</v>
      </c>
      <c r="B6525" s="341" t="s">
        <v>9297</v>
      </c>
      <c r="C6525" s="342" t="s">
        <v>6911</v>
      </c>
      <c r="D6525" s="342" t="s">
        <v>6912</v>
      </c>
      <c r="E6525" s="342" t="s">
        <v>9322</v>
      </c>
      <c r="F6525" s="342" t="s">
        <v>6568</v>
      </c>
      <c r="G6525" s="343">
        <v>8.52</v>
      </c>
      <c r="H6525" s="342" t="s">
        <v>6594</v>
      </c>
      <c r="I6525" s="342" t="s">
        <v>6575</v>
      </c>
      <c r="J6525" s="342" t="s">
        <v>6755</v>
      </c>
      <c r="K6525" s="581" t="s">
        <v>7648</v>
      </c>
      <c r="L6525" s="344" t="s">
        <v>4090</v>
      </c>
      <c r="N6525" s="344" t="s">
        <v>4090</v>
      </c>
      <c r="O6525" s="341" t="s">
        <v>6766</v>
      </c>
    </row>
    <row r="6526" spans="1:15" x14ac:dyDescent="0.2">
      <c r="A6526" s="341" t="s">
        <v>9257</v>
      </c>
      <c r="B6526" s="341" t="s">
        <v>9297</v>
      </c>
      <c r="C6526" s="342" t="s">
        <v>6911</v>
      </c>
      <c r="D6526" s="342" t="s">
        <v>6912</v>
      </c>
      <c r="E6526" s="342" t="s">
        <v>9324</v>
      </c>
      <c r="F6526" s="342" t="s">
        <v>6568</v>
      </c>
      <c r="G6526" s="343">
        <v>7.5600000000000005</v>
      </c>
      <c r="H6526" s="342" t="s">
        <v>6594</v>
      </c>
      <c r="I6526" s="342" t="s">
        <v>6575</v>
      </c>
      <c r="J6526" s="342" t="s">
        <v>6755</v>
      </c>
      <c r="K6526" s="581" t="s">
        <v>7120</v>
      </c>
      <c r="L6526" s="344" t="s">
        <v>4090</v>
      </c>
      <c r="N6526" s="344" t="s">
        <v>4090</v>
      </c>
      <c r="O6526" s="341" t="s">
        <v>6766</v>
      </c>
    </row>
    <row r="6527" spans="1:15" x14ac:dyDescent="0.2">
      <c r="A6527" s="341" t="s">
        <v>9257</v>
      </c>
      <c r="B6527" s="341" t="s">
        <v>9297</v>
      </c>
      <c r="C6527" s="342" t="s">
        <v>6911</v>
      </c>
      <c r="D6527" s="342" t="s">
        <v>6912</v>
      </c>
      <c r="E6527" s="342" t="s">
        <v>9337</v>
      </c>
      <c r="F6527" s="342" t="s">
        <v>6568</v>
      </c>
      <c r="G6527" s="343">
        <v>4.68</v>
      </c>
      <c r="H6527" s="342" t="s">
        <v>6594</v>
      </c>
      <c r="I6527" s="342" t="s">
        <v>6575</v>
      </c>
      <c r="J6527" s="342" t="s">
        <v>6755</v>
      </c>
      <c r="K6527" s="581" t="s">
        <v>7648</v>
      </c>
      <c r="L6527" s="344" t="s">
        <v>4090</v>
      </c>
      <c r="N6527" s="344" t="s">
        <v>4090</v>
      </c>
      <c r="O6527" s="341" t="s">
        <v>6766</v>
      </c>
    </row>
    <row r="6528" spans="1:15" x14ac:dyDescent="0.2">
      <c r="A6528" s="341" t="s">
        <v>9257</v>
      </c>
      <c r="B6528" s="341" t="s">
        <v>9297</v>
      </c>
      <c r="C6528" s="342" t="s">
        <v>6911</v>
      </c>
      <c r="D6528" s="342" t="s">
        <v>6912</v>
      </c>
      <c r="E6528" s="342" t="s">
        <v>9319</v>
      </c>
      <c r="F6528" s="342" t="s">
        <v>6568</v>
      </c>
      <c r="G6528" s="343">
        <v>19</v>
      </c>
      <c r="H6528" s="342" t="s">
        <v>6594</v>
      </c>
      <c r="I6528" s="342" t="s">
        <v>6575</v>
      </c>
      <c r="J6528" s="342" t="s">
        <v>6755</v>
      </c>
      <c r="K6528" s="581" t="s">
        <v>7650</v>
      </c>
      <c r="L6528" s="344" t="s">
        <v>4090</v>
      </c>
      <c r="N6528" s="344" t="s">
        <v>4090</v>
      </c>
      <c r="O6528" s="341">
        <v>0</v>
      </c>
    </row>
    <row r="6529" spans="1:15" x14ac:dyDescent="0.2">
      <c r="A6529" s="341" t="s">
        <v>9257</v>
      </c>
      <c r="B6529" s="341" t="s">
        <v>9297</v>
      </c>
      <c r="C6529" s="342" t="s">
        <v>6911</v>
      </c>
      <c r="D6529" s="342" t="s">
        <v>6912</v>
      </c>
      <c r="E6529" s="342" t="s">
        <v>9321</v>
      </c>
      <c r="F6529" s="342" t="s">
        <v>6568</v>
      </c>
      <c r="G6529" s="343">
        <v>70.757500000000007</v>
      </c>
      <c r="H6529" s="342" t="s">
        <v>6594</v>
      </c>
      <c r="I6529" s="342" t="s">
        <v>6575</v>
      </c>
      <c r="J6529" s="342" t="s">
        <v>6755</v>
      </c>
      <c r="K6529" s="581" t="s">
        <v>7652</v>
      </c>
      <c r="L6529" s="344" t="s">
        <v>4090</v>
      </c>
      <c r="N6529" s="344" t="s">
        <v>4090</v>
      </c>
      <c r="O6529" s="341" t="s">
        <v>6752</v>
      </c>
    </row>
    <row r="6530" spans="1:15" x14ac:dyDescent="0.2">
      <c r="A6530" s="341" t="s">
        <v>9257</v>
      </c>
      <c r="B6530" s="341" t="s">
        <v>9297</v>
      </c>
      <c r="C6530" s="342" t="s">
        <v>6911</v>
      </c>
      <c r="D6530" s="342" t="s">
        <v>6912</v>
      </c>
      <c r="E6530" s="342" t="s">
        <v>9324</v>
      </c>
      <c r="F6530" s="342" t="s">
        <v>6568</v>
      </c>
      <c r="G6530" s="343">
        <v>6.11</v>
      </c>
      <c r="H6530" s="342" t="s">
        <v>6594</v>
      </c>
      <c r="I6530" s="342" t="s">
        <v>6575</v>
      </c>
      <c r="J6530" s="342" t="s">
        <v>6755</v>
      </c>
      <c r="K6530" s="581" t="s">
        <v>6680</v>
      </c>
      <c r="L6530" s="344" t="s">
        <v>4090</v>
      </c>
      <c r="N6530" s="344" t="s">
        <v>4090</v>
      </c>
      <c r="O6530" s="341">
        <v>0</v>
      </c>
    </row>
    <row r="6531" spans="1:15" x14ac:dyDescent="0.2">
      <c r="A6531" s="341" t="s">
        <v>9257</v>
      </c>
      <c r="B6531" s="341" t="s">
        <v>9297</v>
      </c>
      <c r="C6531" s="342" t="s">
        <v>6911</v>
      </c>
      <c r="D6531" s="342" t="s">
        <v>6912</v>
      </c>
      <c r="E6531" s="342" t="s">
        <v>9337</v>
      </c>
      <c r="F6531" s="342" t="s">
        <v>6568</v>
      </c>
      <c r="G6531" s="343">
        <v>8.5</v>
      </c>
      <c r="H6531" s="342" t="s">
        <v>6594</v>
      </c>
      <c r="I6531" s="342" t="s">
        <v>6575</v>
      </c>
      <c r="J6531" s="342" t="s">
        <v>6755</v>
      </c>
      <c r="K6531" s="581" t="s">
        <v>6824</v>
      </c>
      <c r="L6531" s="344" t="s">
        <v>4090</v>
      </c>
      <c r="N6531" s="344" t="s">
        <v>4090</v>
      </c>
      <c r="O6531" s="341" t="s">
        <v>6752</v>
      </c>
    </row>
    <row r="6532" spans="1:15" x14ac:dyDescent="0.2">
      <c r="A6532" s="341" t="s">
        <v>9257</v>
      </c>
      <c r="B6532" s="341" t="s">
        <v>9297</v>
      </c>
      <c r="C6532" s="342" t="s">
        <v>6911</v>
      </c>
      <c r="D6532" s="342" t="s">
        <v>6912</v>
      </c>
      <c r="E6532" s="342" t="s">
        <v>9331</v>
      </c>
      <c r="F6532" s="342" t="s">
        <v>6568</v>
      </c>
      <c r="G6532" s="343">
        <v>7.82</v>
      </c>
      <c r="H6532" s="342" t="s">
        <v>6594</v>
      </c>
      <c r="I6532" s="342" t="s">
        <v>6575</v>
      </c>
      <c r="J6532" s="342" t="s">
        <v>6755</v>
      </c>
      <c r="K6532" s="581" t="s">
        <v>7420</v>
      </c>
      <c r="L6532" s="344" t="s">
        <v>4090</v>
      </c>
      <c r="N6532" s="344" t="s">
        <v>4090</v>
      </c>
      <c r="O6532" s="341">
        <v>0</v>
      </c>
    </row>
    <row r="6533" spans="1:15" x14ac:dyDescent="0.2">
      <c r="A6533" s="341" t="s">
        <v>9257</v>
      </c>
      <c r="B6533" s="341" t="s">
        <v>9297</v>
      </c>
      <c r="C6533" s="342" t="s">
        <v>6911</v>
      </c>
      <c r="D6533" s="342" t="s">
        <v>6912</v>
      </c>
      <c r="E6533" s="342" t="s">
        <v>9320</v>
      </c>
      <c r="F6533" s="342" t="s">
        <v>6568</v>
      </c>
      <c r="G6533" s="343">
        <v>5.76</v>
      </c>
      <c r="H6533" s="342" t="s">
        <v>6594</v>
      </c>
      <c r="I6533" s="342" t="s">
        <v>6575</v>
      </c>
      <c r="J6533" s="342" t="s">
        <v>6755</v>
      </c>
      <c r="K6533" s="581" t="s">
        <v>7623</v>
      </c>
      <c r="L6533" s="344" t="s">
        <v>4090</v>
      </c>
      <c r="N6533" s="344" t="s">
        <v>4090</v>
      </c>
      <c r="O6533" s="341">
        <v>0</v>
      </c>
    </row>
    <row r="6534" spans="1:15" x14ac:dyDescent="0.2">
      <c r="A6534" s="341" t="s">
        <v>9257</v>
      </c>
      <c r="B6534" s="341" t="s">
        <v>9297</v>
      </c>
      <c r="C6534" s="342" t="s">
        <v>6911</v>
      </c>
      <c r="D6534" s="342" t="s">
        <v>6912</v>
      </c>
      <c r="E6534" s="342" t="s">
        <v>9255</v>
      </c>
      <c r="F6534" s="342" t="s">
        <v>6568</v>
      </c>
      <c r="G6534" s="343">
        <v>25.5</v>
      </c>
      <c r="H6534" s="342" t="s">
        <v>6594</v>
      </c>
      <c r="I6534" s="342" t="s">
        <v>6575</v>
      </c>
      <c r="J6534" s="342" t="s">
        <v>6755</v>
      </c>
      <c r="K6534" s="581" t="s">
        <v>7246</v>
      </c>
      <c r="L6534" s="344" t="s">
        <v>4090</v>
      </c>
      <c r="N6534" s="344" t="s">
        <v>4090</v>
      </c>
      <c r="O6534" s="341">
        <v>0</v>
      </c>
    </row>
    <row r="6535" spans="1:15" x14ac:dyDescent="0.2">
      <c r="A6535" s="341" t="s">
        <v>9257</v>
      </c>
      <c r="B6535" s="341" t="s">
        <v>9297</v>
      </c>
      <c r="C6535" s="342" t="s">
        <v>6911</v>
      </c>
      <c r="D6535" s="342" t="s">
        <v>6912</v>
      </c>
      <c r="E6535" s="342" t="s">
        <v>9322</v>
      </c>
      <c r="F6535" s="342" t="s">
        <v>6568</v>
      </c>
      <c r="G6535" s="343">
        <v>28.8</v>
      </c>
      <c r="H6535" s="342" t="s">
        <v>6594</v>
      </c>
      <c r="I6535" s="342" t="s">
        <v>6575</v>
      </c>
      <c r="J6535" s="342" t="s">
        <v>6755</v>
      </c>
      <c r="K6535" s="581" t="s">
        <v>8950</v>
      </c>
      <c r="L6535" s="344" t="s">
        <v>4090</v>
      </c>
      <c r="N6535" s="344" t="s">
        <v>4090</v>
      </c>
      <c r="O6535" s="341">
        <v>0</v>
      </c>
    </row>
    <row r="6536" spans="1:15" x14ac:dyDescent="0.2">
      <c r="A6536" s="341" t="s">
        <v>9257</v>
      </c>
      <c r="B6536" s="341" t="s">
        <v>9297</v>
      </c>
      <c r="C6536" s="342" t="s">
        <v>6911</v>
      </c>
      <c r="D6536" s="342" t="s">
        <v>6912</v>
      </c>
      <c r="E6536" s="342" t="s">
        <v>9322</v>
      </c>
      <c r="F6536" s="342" t="s">
        <v>6568</v>
      </c>
      <c r="G6536" s="343">
        <v>11.515000000000001</v>
      </c>
      <c r="H6536" s="342" t="s">
        <v>6594</v>
      </c>
      <c r="I6536" s="342" t="s">
        <v>6575</v>
      </c>
      <c r="J6536" s="342" t="s">
        <v>6755</v>
      </c>
      <c r="K6536" s="581" t="s">
        <v>6971</v>
      </c>
      <c r="L6536" s="344" t="s">
        <v>4090</v>
      </c>
      <c r="N6536" s="344" t="s">
        <v>4090</v>
      </c>
      <c r="O6536" s="341">
        <v>0</v>
      </c>
    </row>
    <row r="6537" spans="1:15" x14ac:dyDescent="0.2">
      <c r="A6537" s="341" t="s">
        <v>9257</v>
      </c>
      <c r="B6537" s="341" t="s">
        <v>9297</v>
      </c>
      <c r="C6537" s="342" t="s">
        <v>6911</v>
      </c>
      <c r="D6537" s="342" t="s">
        <v>6912</v>
      </c>
      <c r="E6537" s="342" t="s">
        <v>9320</v>
      </c>
      <c r="F6537" s="342" t="s">
        <v>6568</v>
      </c>
      <c r="G6537" s="343">
        <v>20.16</v>
      </c>
      <c r="H6537" s="342" t="s">
        <v>6594</v>
      </c>
      <c r="I6537" s="342" t="s">
        <v>6575</v>
      </c>
      <c r="J6537" s="342" t="s">
        <v>6755</v>
      </c>
      <c r="K6537" s="581" t="s">
        <v>8056</v>
      </c>
      <c r="L6537" s="344" t="s">
        <v>4090</v>
      </c>
      <c r="N6537" s="344" t="s">
        <v>4090</v>
      </c>
      <c r="O6537" s="341">
        <v>0</v>
      </c>
    </row>
    <row r="6538" spans="1:15" x14ac:dyDescent="0.2">
      <c r="A6538" s="341" t="s">
        <v>9257</v>
      </c>
      <c r="B6538" s="341" t="s">
        <v>9297</v>
      </c>
      <c r="C6538" s="342" t="s">
        <v>6911</v>
      </c>
      <c r="D6538" s="342" t="s">
        <v>6912</v>
      </c>
      <c r="E6538" s="342" t="s">
        <v>9320</v>
      </c>
      <c r="F6538" s="342" t="s">
        <v>6568</v>
      </c>
      <c r="G6538" s="343">
        <v>5.61</v>
      </c>
      <c r="H6538" s="342" t="s">
        <v>6594</v>
      </c>
      <c r="I6538" s="342" t="s">
        <v>6575</v>
      </c>
      <c r="J6538" s="342" t="s">
        <v>6755</v>
      </c>
      <c r="K6538" s="581" t="s">
        <v>8179</v>
      </c>
      <c r="L6538" s="344" t="s">
        <v>4090</v>
      </c>
      <c r="N6538" s="344" t="s">
        <v>4090</v>
      </c>
      <c r="O6538" s="341">
        <v>0</v>
      </c>
    </row>
    <row r="6539" spans="1:15" x14ac:dyDescent="0.2">
      <c r="A6539" s="341" t="s">
        <v>9257</v>
      </c>
      <c r="B6539" s="341" t="s">
        <v>9297</v>
      </c>
      <c r="C6539" s="342" t="s">
        <v>6911</v>
      </c>
      <c r="D6539" s="342" t="s">
        <v>6912</v>
      </c>
      <c r="E6539" s="342" t="s">
        <v>9322</v>
      </c>
      <c r="F6539" s="342" t="s">
        <v>6568</v>
      </c>
      <c r="G6539" s="343">
        <v>5.95</v>
      </c>
      <c r="H6539" s="342" t="s">
        <v>6594</v>
      </c>
      <c r="I6539" s="342" t="s">
        <v>6575</v>
      </c>
      <c r="J6539" s="342" t="s">
        <v>6755</v>
      </c>
      <c r="K6539" s="581" t="s">
        <v>8851</v>
      </c>
      <c r="L6539" s="344" t="s">
        <v>4090</v>
      </c>
      <c r="N6539" s="344" t="s">
        <v>4090</v>
      </c>
      <c r="O6539" s="341">
        <v>0</v>
      </c>
    </row>
    <row r="6540" spans="1:15" x14ac:dyDescent="0.2">
      <c r="A6540" s="341" t="s">
        <v>9257</v>
      </c>
      <c r="B6540" s="341" t="s">
        <v>9297</v>
      </c>
      <c r="C6540" s="342" t="s">
        <v>6911</v>
      </c>
      <c r="D6540" s="342" t="s">
        <v>6912</v>
      </c>
      <c r="E6540" s="342" t="s">
        <v>9321</v>
      </c>
      <c r="F6540" s="342" t="s">
        <v>6568</v>
      </c>
      <c r="G6540" s="343">
        <v>10.85</v>
      </c>
      <c r="H6540" s="342" t="s">
        <v>6594</v>
      </c>
      <c r="I6540" s="342" t="s">
        <v>6575</v>
      </c>
      <c r="J6540" s="342" t="s">
        <v>6755</v>
      </c>
      <c r="K6540" s="581" t="s">
        <v>6601</v>
      </c>
      <c r="L6540" s="344" t="s">
        <v>4090</v>
      </c>
      <c r="N6540" s="344" t="s">
        <v>4090</v>
      </c>
      <c r="O6540" s="341">
        <v>0</v>
      </c>
    </row>
    <row r="6541" spans="1:15" x14ac:dyDescent="0.2">
      <c r="A6541" s="341" t="s">
        <v>9257</v>
      </c>
      <c r="B6541" s="341" t="s">
        <v>9297</v>
      </c>
      <c r="C6541" s="342" t="s">
        <v>6911</v>
      </c>
      <c r="D6541" s="342" t="s">
        <v>6912</v>
      </c>
      <c r="E6541" s="342" t="s">
        <v>9322</v>
      </c>
      <c r="F6541" s="342" t="s">
        <v>6568</v>
      </c>
      <c r="G6541" s="343">
        <v>4.5</v>
      </c>
      <c r="H6541" s="342" t="s">
        <v>6594</v>
      </c>
      <c r="I6541" s="342" t="s">
        <v>6575</v>
      </c>
      <c r="J6541" s="342" t="s">
        <v>6755</v>
      </c>
      <c r="K6541" s="581" t="s">
        <v>7326</v>
      </c>
      <c r="L6541" s="344" t="s">
        <v>4090</v>
      </c>
      <c r="N6541" s="344" t="s">
        <v>4090</v>
      </c>
      <c r="O6541" s="341">
        <v>0</v>
      </c>
    </row>
    <row r="6542" spans="1:15" x14ac:dyDescent="0.2">
      <c r="A6542" s="341" t="s">
        <v>9257</v>
      </c>
      <c r="B6542" s="341" t="s">
        <v>9297</v>
      </c>
      <c r="C6542" s="342" t="s">
        <v>6911</v>
      </c>
      <c r="D6542" s="342" t="s">
        <v>6912</v>
      </c>
      <c r="E6542" s="342" t="s">
        <v>9337</v>
      </c>
      <c r="F6542" s="342" t="s">
        <v>6568</v>
      </c>
      <c r="G6542" s="343">
        <v>15</v>
      </c>
      <c r="H6542" s="342" t="s">
        <v>6594</v>
      </c>
      <c r="I6542" s="342" t="s">
        <v>6575</v>
      </c>
      <c r="J6542" s="342" t="s">
        <v>6755</v>
      </c>
      <c r="K6542" s="581" t="s">
        <v>6809</v>
      </c>
      <c r="L6542" s="344" t="s">
        <v>4090</v>
      </c>
      <c r="N6542" s="344" t="s">
        <v>4090</v>
      </c>
      <c r="O6542" s="341">
        <v>0</v>
      </c>
    </row>
    <row r="6543" spans="1:15" x14ac:dyDescent="0.2">
      <c r="A6543" s="341" t="s">
        <v>9257</v>
      </c>
      <c r="B6543" s="341" t="s">
        <v>9297</v>
      </c>
      <c r="C6543" s="342" t="s">
        <v>6911</v>
      </c>
      <c r="D6543" s="342" t="s">
        <v>6912</v>
      </c>
      <c r="E6543" s="342" t="s">
        <v>9324</v>
      </c>
      <c r="F6543" s="342" t="s">
        <v>6568</v>
      </c>
      <c r="G6543" s="343">
        <v>14</v>
      </c>
      <c r="H6543" s="342" t="s">
        <v>6594</v>
      </c>
      <c r="I6543" s="342" t="s">
        <v>6575</v>
      </c>
      <c r="J6543" s="342" t="s">
        <v>6755</v>
      </c>
      <c r="K6543" s="581" t="s">
        <v>7350</v>
      </c>
      <c r="L6543" s="344" t="s">
        <v>4090</v>
      </c>
      <c r="N6543" s="344" t="s">
        <v>4090</v>
      </c>
      <c r="O6543" s="341">
        <v>0</v>
      </c>
    </row>
    <row r="6544" spans="1:15" x14ac:dyDescent="0.2">
      <c r="A6544" s="341" t="s">
        <v>9257</v>
      </c>
      <c r="B6544" s="341" t="s">
        <v>9297</v>
      </c>
      <c r="C6544" s="342" t="s">
        <v>6911</v>
      </c>
      <c r="D6544" s="342" t="s">
        <v>6912</v>
      </c>
      <c r="E6544" s="342" t="s">
        <v>9321</v>
      </c>
      <c r="F6544" s="342" t="s">
        <v>6568</v>
      </c>
      <c r="G6544" s="343">
        <v>3.6750000000000003</v>
      </c>
      <c r="H6544" s="342" t="s">
        <v>6594</v>
      </c>
      <c r="I6544" s="342" t="s">
        <v>6575</v>
      </c>
      <c r="J6544" s="342" t="s">
        <v>6755</v>
      </c>
      <c r="K6544" s="581" t="s">
        <v>7816</v>
      </c>
      <c r="L6544" s="344" t="s">
        <v>4090</v>
      </c>
      <c r="N6544" s="344" t="s">
        <v>4090</v>
      </c>
      <c r="O6544" s="341">
        <v>0</v>
      </c>
    </row>
    <row r="6545" spans="1:15" x14ac:dyDescent="0.2">
      <c r="A6545" s="341" t="s">
        <v>9257</v>
      </c>
      <c r="B6545" s="341" t="s">
        <v>9297</v>
      </c>
      <c r="C6545" s="342" t="s">
        <v>6911</v>
      </c>
      <c r="D6545" s="342" t="s">
        <v>6912</v>
      </c>
      <c r="E6545" s="342" t="s">
        <v>9255</v>
      </c>
      <c r="F6545" s="342" t="s">
        <v>6568</v>
      </c>
      <c r="G6545" s="343">
        <v>34.200000000000003</v>
      </c>
      <c r="H6545" s="342" t="s">
        <v>6594</v>
      </c>
      <c r="I6545" s="342" t="s">
        <v>6575</v>
      </c>
      <c r="J6545" s="342" t="s">
        <v>6755</v>
      </c>
      <c r="K6545" s="581" t="s">
        <v>7360</v>
      </c>
      <c r="L6545" s="344" t="s">
        <v>4090</v>
      </c>
      <c r="N6545" s="344" t="s">
        <v>4090</v>
      </c>
      <c r="O6545" s="341" t="s">
        <v>6752</v>
      </c>
    </row>
    <row r="6546" spans="1:15" x14ac:dyDescent="0.2">
      <c r="A6546" s="341" t="s">
        <v>9257</v>
      </c>
      <c r="B6546" s="341" t="s">
        <v>9297</v>
      </c>
      <c r="C6546" s="342" t="s">
        <v>6911</v>
      </c>
      <c r="D6546" s="342" t="s">
        <v>6912</v>
      </c>
      <c r="E6546" s="342" t="s">
        <v>9322</v>
      </c>
      <c r="F6546" s="342" t="s">
        <v>6568</v>
      </c>
      <c r="G6546" s="343">
        <v>3.6</v>
      </c>
      <c r="H6546" s="342" t="s">
        <v>6594</v>
      </c>
      <c r="I6546" s="342" t="s">
        <v>6575</v>
      </c>
      <c r="J6546" s="342" t="s">
        <v>6755</v>
      </c>
      <c r="K6546" s="581" t="s">
        <v>8957</v>
      </c>
      <c r="L6546" s="344" t="s">
        <v>4090</v>
      </c>
      <c r="N6546" s="344" t="s">
        <v>4090</v>
      </c>
      <c r="O6546" s="341">
        <v>0</v>
      </c>
    </row>
    <row r="6547" spans="1:15" x14ac:dyDescent="0.2">
      <c r="A6547" s="341" t="s">
        <v>9257</v>
      </c>
      <c r="B6547" s="341" t="s">
        <v>9298</v>
      </c>
      <c r="C6547" s="342" t="s">
        <v>6725</v>
      </c>
      <c r="D6547" s="342" t="s">
        <v>6726</v>
      </c>
      <c r="E6547" s="342" t="s">
        <v>9334</v>
      </c>
      <c r="F6547" s="342" t="s">
        <v>6568</v>
      </c>
      <c r="G6547" s="343">
        <v>6.3</v>
      </c>
      <c r="H6547" s="342" t="s">
        <v>6594</v>
      </c>
      <c r="I6547" s="342" t="s">
        <v>6575</v>
      </c>
      <c r="J6547" s="342" t="s">
        <v>6755</v>
      </c>
      <c r="K6547" s="581" t="s">
        <v>6904</v>
      </c>
      <c r="L6547" s="344" t="s">
        <v>4090</v>
      </c>
      <c r="N6547" s="344" t="s">
        <v>4090</v>
      </c>
      <c r="O6547" s="341">
        <v>0</v>
      </c>
    </row>
    <row r="6548" spans="1:15" x14ac:dyDescent="0.2">
      <c r="A6548" s="341" t="s">
        <v>9257</v>
      </c>
      <c r="B6548" s="341" t="s">
        <v>9298</v>
      </c>
      <c r="C6548" s="342" t="s">
        <v>6725</v>
      </c>
      <c r="D6548" s="342" t="s">
        <v>6726</v>
      </c>
      <c r="E6548" s="342" t="s">
        <v>9319</v>
      </c>
      <c r="F6548" s="342" t="s">
        <v>6568</v>
      </c>
      <c r="G6548" s="343">
        <v>18</v>
      </c>
      <c r="H6548" s="342" t="s">
        <v>6594</v>
      </c>
      <c r="I6548" s="342" t="s">
        <v>6575</v>
      </c>
      <c r="J6548" s="342" t="s">
        <v>6755</v>
      </c>
      <c r="K6548" s="581" t="s">
        <v>7462</v>
      </c>
      <c r="L6548" s="344" t="s">
        <v>4090</v>
      </c>
      <c r="N6548" s="344" t="s">
        <v>4090</v>
      </c>
      <c r="O6548" s="341">
        <v>0</v>
      </c>
    </row>
    <row r="6549" spans="1:15" x14ac:dyDescent="0.2">
      <c r="A6549" s="341" t="s">
        <v>9257</v>
      </c>
      <c r="B6549" s="341" t="s">
        <v>9298</v>
      </c>
      <c r="C6549" s="342" t="s">
        <v>6725</v>
      </c>
      <c r="D6549" s="342" t="s">
        <v>6726</v>
      </c>
      <c r="E6549" s="342" t="s">
        <v>9319</v>
      </c>
      <c r="F6549" s="342" t="s">
        <v>6568</v>
      </c>
      <c r="G6549" s="343">
        <v>2.52</v>
      </c>
      <c r="H6549" s="342" t="s">
        <v>6594</v>
      </c>
      <c r="I6549" s="342" t="s">
        <v>6575</v>
      </c>
      <c r="J6549" s="342" t="s">
        <v>6755</v>
      </c>
      <c r="K6549" s="581" t="s">
        <v>6984</v>
      </c>
      <c r="L6549" s="344" t="s">
        <v>4090</v>
      </c>
      <c r="N6549" s="344" t="s">
        <v>4090</v>
      </c>
      <c r="O6549" s="341">
        <v>0</v>
      </c>
    </row>
    <row r="6550" spans="1:15" x14ac:dyDescent="0.2">
      <c r="A6550" s="341" t="s">
        <v>9257</v>
      </c>
      <c r="B6550" s="341" t="s">
        <v>9298</v>
      </c>
      <c r="C6550" s="342" t="s">
        <v>6725</v>
      </c>
      <c r="D6550" s="342" t="s">
        <v>6726</v>
      </c>
      <c r="E6550" s="342" t="s">
        <v>9326</v>
      </c>
      <c r="F6550" s="342" t="s">
        <v>6568</v>
      </c>
      <c r="G6550" s="343">
        <v>8.2799999999999994</v>
      </c>
      <c r="H6550" s="342" t="s">
        <v>6594</v>
      </c>
      <c r="I6550" s="342" t="s">
        <v>6575</v>
      </c>
      <c r="J6550" s="342" t="s">
        <v>6755</v>
      </c>
      <c r="K6550" s="581" t="s">
        <v>6984</v>
      </c>
      <c r="L6550" s="344" t="s">
        <v>4090</v>
      </c>
      <c r="N6550" s="344" t="s">
        <v>4090</v>
      </c>
      <c r="O6550" s="341">
        <v>0</v>
      </c>
    </row>
    <row r="6551" spans="1:15" x14ac:dyDescent="0.2">
      <c r="A6551" s="341" t="s">
        <v>9257</v>
      </c>
      <c r="B6551" s="341" t="s">
        <v>9298</v>
      </c>
      <c r="C6551" s="342" t="s">
        <v>6725</v>
      </c>
      <c r="D6551" s="342" t="s">
        <v>6726</v>
      </c>
      <c r="E6551" s="342" t="s">
        <v>9319</v>
      </c>
      <c r="F6551" s="342" t="s">
        <v>6568</v>
      </c>
      <c r="G6551" s="343">
        <v>22.75</v>
      </c>
      <c r="H6551" s="342" t="s">
        <v>6594</v>
      </c>
      <c r="I6551" s="342" t="s">
        <v>6575</v>
      </c>
      <c r="J6551" s="342" t="s">
        <v>6755</v>
      </c>
      <c r="K6551" s="581" t="s">
        <v>7766</v>
      </c>
      <c r="L6551" s="344" t="s">
        <v>4090</v>
      </c>
      <c r="N6551" s="344" t="s">
        <v>4090</v>
      </c>
      <c r="O6551" s="341">
        <v>0</v>
      </c>
    </row>
    <row r="6552" spans="1:15" x14ac:dyDescent="0.2">
      <c r="A6552" s="341" t="s">
        <v>9257</v>
      </c>
      <c r="B6552" s="341" t="s">
        <v>9298</v>
      </c>
      <c r="C6552" s="342" t="s">
        <v>6725</v>
      </c>
      <c r="D6552" s="342" t="s">
        <v>6726</v>
      </c>
      <c r="E6552" s="342" t="s">
        <v>9319</v>
      </c>
      <c r="F6552" s="342" t="s">
        <v>6568</v>
      </c>
      <c r="G6552" s="343">
        <v>13.200000000000001</v>
      </c>
      <c r="H6552" s="342" t="s">
        <v>6594</v>
      </c>
      <c r="I6552" s="342" t="s">
        <v>6575</v>
      </c>
      <c r="J6552" s="342" t="s">
        <v>6755</v>
      </c>
      <c r="K6552" s="581" t="s">
        <v>7816</v>
      </c>
      <c r="L6552" s="344" t="s">
        <v>4090</v>
      </c>
      <c r="N6552" s="344" t="s">
        <v>4090</v>
      </c>
      <c r="O6552" s="341">
        <v>0</v>
      </c>
    </row>
    <row r="6553" spans="1:15" x14ac:dyDescent="0.2">
      <c r="A6553" s="341" t="s">
        <v>9257</v>
      </c>
      <c r="B6553" s="341" t="s">
        <v>9298</v>
      </c>
      <c r="C6553" s="342" t="s">
        <v>6725</v>
      </c>
      <c r="D6553" s="342" t="s">
        <v>6726</v>
      </c>
      <c r="E6553" s="342" t="s">
        <v>9325</v>
      </c>
      <c r="F6553" s="342" t="s">
        <v>6568</v>
      </c>
      <c r="G6553" s="343">
        <v>6.6000000000000005</v>
      </c>
      <c r="H6553" s="342" t="s">
        <v>6594</v>
      </c>
      <c r="I6553" s="342" t="s">
        <v>6575</v>
      </c>
      <c r="J6553" s="342" t="s">
        <v>6755</v>
      </c>
      <c r="K6553" s="581" t="s">
        <v>7246</v>
      </c>
      <c r="L6553" s="344" t="s">
        <v>4090</v>
      </c>
      <c r="N6553" s="344" t="s">
        <v>4090</v>
      </c>
      <c r="O6553" s="341">
        <v>0</v>
      </c>
    </row>
    <row r="6554" spans="1:15" x14ac:dyDescent="0.2">
      <c r="A6554" s="341" t="s">
        <v>9257</v>
      </c>
      <c r="B6554" s="341" t="s">
        <v>9298</v>
      </c>
      <c r="C6554" s="342" t="s">
        <v>6725</v>
      </c>
      <c r="D6554" s="342" t="s">
        <v>6726</v>
      </c>
      <c r="E6554" s="342" t="s">
        <v>9326</v>
      </c>
      <c r="F6554" s="342" t="s">
        <v>6568</v>
      </c>
      <c r="G6554" s="343">
        <v>7.4250000000000007</v>
      </c>
      <c r="H6554" s="342" t="s">
        <v>6594</v>
      </c>
      <c r="I6554" s="342" t="s">
        <v>6575</v>
      </c>
      <c r="J6554" s="342" t="s">
        <v>6755</v>
      </c>
      <c r="K6554" s="581" t="s">
        <v>8958</v>
      </c>
      <c r="L6554" s="344" t="s">
        <v>4090</v>
      </c>
      <c r="N6554" s="344" t="s">
        <v>4090</v>
      </c>
      <c r="O6554" s="341">
        <v>0</v>
      </c>
    </row>
    <row r="6555" spans="1:15" x14ac:dyDescent="0.2">
      <c r="A6555" s="341" t="s">
        <v>9257</v>
      </c>
      <c r="B6555" s="341" t="s">
        <v>9298</v>
      </c>
      <c r="C6555" s="342" t="s">
        <v>6725</v>
      </c>
      <c r="D6555" s="342" t="s">
        <v>6726</v>
      </c>
      <c r="E6555" s="342" t="s">
        <v>9337</v>
      </c>
      <c r="F6555" s="342" t="s">
        <v>6568</v>
      </c>
      <c r="G6555" s="343">
        <v>8.74</v>
      </c>
      <c r="H6555" s="342" t="s">
        <v>6594</v>
      </c>
      <c r="I6555" s="342" t="s">
        <v>6575</v>
      </c>
      <c r="J6555" s="342" t="s">
        <v>6755</v>
      </c>
      <c r="K6555" s="581" t="s">
        <v>7474</v>
      </c>
      <c r="L6555" s="344" t="s">
        <v>4090</v>
      </c>
      <c r="N6555" s="344" t="s">
        <v>4090</v>
      </c>
      <c r="O6555" s="341">
        <v>0</v>
      </c>
    </row>
    <row r="6556" spans="1:15" x14ac:dyDescent="0.2">
      <c r="A6556" s="341" t="s">
        <v>9257</v>
      </c>
      <c r="B6556" s="341" t="s">
        <v>9298</v>
      </c>
      <c r="C6556" s="342" t="s">
        <v>6725</v>
      </c>
      <c r="D6556" s="342" t="s">
        <v>6726</v>
      </c>
      <c r="E6556" s="342" t="s">
        <v>9319</v>
      </c>
      <c r="F6556" s="342" t="s">
        <v>6568</v>
      </c>
      <c r="G6556" s="343">
        <v>27.36</v>
      </c>
      <c r="H6556" s="342" t="s">
        <v>6594</v>
      </c>
      <c r="I6556" s="342" t="s">
        <v>6575</v>
      </c>
      <c r="J6556" s="342" t="s">
        <v>6755</v>
      </c>
      <c r="K6556" s="581" t="s">
        <v>8875</v>
      </c>
      <c r="L6556" s="344" t="s">
        <v>4090</v>
      </c>
      <c r="N6556" s="344" t="s">
        <v>4090</v>
      </c>
      <c r="O6556" s="341">
        <v>0</v>
      </c>
    </row>
    <row r="6557" spans="1:15" x14ac:dyDescent="0.2">
      <c r="A6557" s="341" t="s">
        <v>9257</v>
      </c>
      <c r="B6557" s="341" t="s">
        <v>9298</v>
      </c>
      <c r="C6557" s="342" t="s">
        <v>6725</v>
      </c>
      <c r="D6557" s="342" t="s">
        <v>6726</v>
      </c>
      <c r="E6557" s="342" t="s">
        <v>9319</v>
      </c>
      <c r="F6557" s="342" t="s">
        <v>6568</v>
      </c>
      <c r="G6557" s="343">
        <v>21.42</v>
      </c>
      <c r="H6557" s="342" t="s">
        <v>6594</v>
      </c>
      <c r="I6557" s="342" t="s">
        <v>6575</v>
      </c>
      <c r="J6557" s="342" t="s">
        <v>6755</v>
      </c>
      <c r="K6557" s="581" t="s">
        <v>6810</v>
      </c>
      <c r="L6557" s="344" t="s">
        <v>4090</v>
      </c>
      <c r="N6557" s="344" t="s">
        <v>4090</v>
      </c>
      <c r="O6557" s="341">
        <v>0</v>
      </c>
    </row>
    <row r="6558" spans="1:15" x14ac:dyDescent="0.2">
      <c r="A6558" s="341" t="s">
        <v>9257</v>
      </c>
      <c r="B6558" s="341" t="s">
        <v>9298</v>
      </c>
      <c r="C6558" s="342" t="s">
        <v>6725</v>
      </c>
      <c r="D6558" s="342" t="s">
        <v>6726</v>
      </c>
      <c r="E6558" s="342" t="s">
        <v>9319</v>
      </c>
      <c r="F6558" s="342" t="s">
        <v>6568</v>
      </c>
      <c r="G6558" s="343">
        <v>25.92</v>
      </c>
      <c r="H6558" s="342" t="s">
        <v>6594</v>
      </c>
      <c r="I6558" s="342" t="s">
        <v>6575</v>
      </c>
      <c r="J6558" s="342" t="s">
        <v>6755</v>
      </c>
      <c r="K6558" s="581" t="s">
        <v>7803</v>
      </c>
      <c r="L6558" s="344" t="s">
        <v>4090</v>
      </c>
      <c r="N6558" s="344" t="s">
        <v>4090</v>
      </c>
      <c r="O6558" s="341">
        <v>0</v>
      </c>
    </row>
    <row r="6559" spans="1:15" x14ac:dyDescent="0.2">
      <c r="A6559" s="341" t="s">
        <v>9257</v>
      </c>
      <c r="B6559" s="341" t="s">
        <v>9298</v>
      </c>
      <c r="C6559" s="342" t="s">
        <v>6725</v>
      </c>
      <c r="D6559" s="342" t="s">
        <v>6726</v>
      </c>
      <c r="E6559" s="342" t="s">
        <v>9333</v>
      </c>
      <c r="F6559" s="342" t="s">
        <v>6568</v>
      </c>
      <c r="G6559" s="343">
        <v>4.7250000000000005</v>
      </c>
      <c r="H6559" s="342" t="s">
        <v>6594</v>
      </c>
      <c r="I6559" s="342" t="s">
        <v>6575</v>
      </c>
      <c r="J6559" s="342" t="s">
        <v>6755</v>
      </c>
      <c r="K6559" s="581" t="s">
        <v>7827</v>
      </c>
      <c r="L6559" s="344" t="s">
        <v>4090</v>
      </c>
      <c r="N6559" s="344" t="s">
        <v>4090</v>
      </c>
      <c r="O6559" s="341">
        <v>0</v>
      </c>
    </row>
    <row r="6560" spans="1:15" x14ac:dyDescent="0.2">
      <c r="A6560" s="341" t="s">
        <v>9257</v>
      </c>
      <c r="B6560" s="341" t="s">
        <v>9298</v>
      </c>
      <c r="C6560" s="342" t="s">
        <v>6725</v>
      </c>
      <c r="D6560" s="342" t="s">
        <v>6726</v>
      </c>
      <c r="E6560" s="342" t="s">
        <v>9322</v>
      </c>
      <c r="F6560" s="342" t="s">
        <v>6568</v>
      </c>
      <c r="G6560" s="343">
        <v>4.68</v>
      </c>
      <c r="H6560" s="342" t="s">
        <v>6594</v>
      </c>
      <c r="I6560" s="342" t="s">
        <v>6575</v>
      </c>
      <c r="J6560" s="342" t="s">
        <v>6755</v>
      </c>
      <c r="K6560" s="581" t="s">
        <v>7417</v>
      </c>
      <c r="L6560" s="344" t="s">
        <v>4090</v>
      </c>
      <c r="N6560" s="344" t="s">
        <v>4090</v>
      </c>
      <c r="O6560" s="341">
        <v>0</v>
      </c>
    </row>
    <row r="6561" spans="1:15" x14ac:dyDescent="0.2">
      <c r="A6561" s="341" t="s">
        <v>9257</v>
      </c>
      <c r="B6561" s="341" t="s">
        <v>9299</v>
      </c>
      <c r="C6561" s="342" t="s">
        <v>8959</v>
      </c>
      <c r="D6561" s="342" t="s">
        <v>6914</v>
      </c>
      <c r="E6561" s="342" t="s">
        <v>9319</v>
      </c>
      <c r="F6561" s="342" t="s">
        <v>6568</v>
      </c>
      <c r="G6561" s="343">
        <v>18</v>
      </c>
      <c r="H6561" s="342" t="s">
        <v>6594</v>
      </c>
      <c r="I6561" s="342" t="s">
        <v>6575</v>
      </c>
      <c r="J6561" s="342" t="s">
        <v>6755</v>
      </c>
      <c r="K6561" s="581" t="s">
        <v>6798</v>
      </c>
      <c r="L6561" s="344" t="s">
        <v>4090</v>
      </c>
      <c r="N6561" s="344" t="s">
        <v>4090</v>
      </c>
      <c r="O6561" s="341" t="s">
        <v>6766</v>
      </c>
    </row>
    <row r="6562" spans="1:15" x14ac:dyDescent="0.2">
      <c r="A6562" s="341" t="s">
        <v>9257</v>
      </c>
      <c r="B6562" s="341" t="s">
        <v>9299</v>
      </c>
      <c r="C6562" s="342" t="s">
        <v>6913</v>
      </c>
      <c r="D6562" s="342" t="s">
        <v>6914</v>
      </c>
      <c r="E6562" s="342" t="s">
        <v>9319</v>
      </c>
      <c r="F6562" s="342" t="s">
        <v>6568</v>
      </c>
      <c r="G6562" s="343">
        <v>7.3500000000000005</v>
      </c>
      <c r="H6562" s="342" t="s">
        <v>6594</v>
      </c>
      <c r="I6562" s="342" t="s">
        <v>6575</v>
      </c>
      <c r="J6562" s="342" t="s">
        <v>6755</v>
      </c>
      <c r="K6562" s="581" t="s">
        <v>7588</v>
      </c>
      <c r="L6562" s="344" t="s">
        <v>4090</v>
      </c>
      <c r="N6562" s="344" t="s">
        <v>4090</v>
      </c>
      <c r="O6562" s="341" t="s">
        <v>6752</v>
      </c>
    </row>
    <row r="6563" spans="1:15" x14ac:dyDescent="0.2">
      <c r="A6563" s="341" t="s">
        <v>9257</v>
      </c>
      <c r="B6563" s="341" t="s">
        <v>9299</v>
      </c>
      <c r="C6563" s="342" t="s">
        <v>6913</v>
      </c>
      <c r="D6563" s="342" t="s">
        <v>6914</v>
      </c>
      <c r="E6563" s="342" t="s">
        <v>9321</v>
      </c>
      <c r="F6563" s="342" t="s">
        <v>6568</v>
      </c>
      <c r="G6563" s="343">
        <v>5.8650000000000002</v>
      </c>
      <c r="H6563" s="342" t="s">
        <v>6594</v>
      </c>
      <c r="I6563" s="342" t="s">
        <v>6575</v>
      </c>
      <c r="J6563" s="342" t="s">
        <v>6755</v>
      </c>
      <c r="K6563" s="581" t="s">
        <v>8918</v>
      </c>
      <c r="L6563" s="344" t="s">
        <v>4090</v>
      </c>
      <c r="N6563" s="344" t="s">
        <v>4090</v>
      </c>
      <c r="O6563" s="341" t="s">
        <v>6752</v>
      </c>
    </row>
    <row r="6564" spans="1:15" x14ac:dyDescent="0.2">
      <c r="A6564" s="341" t="s">
        <v>9257</v>
      </c>
      <c r="B6564" s="341" t="s">
        <v>9299</v>
      </c>
      <c r="C6564" s="342" t="s">
        <v>6913</v>
      </c>
      <c r="D6564" s="342" t="s">
        <v>6914</v>
      </c>
      <c r="E6564" s="342" t="s">
        <v>9323</v>
      </c>
      <c r="F6564" s="342" t="s">
        <v>6568</v>
      </c>
      <c r="G6564" s="343">
        <v>2.5500000000000003</v>
      </c>
      <c r="H6564" s="342" t="s">
        <v>6594</v>
      </c>
      <c r="I6564" s="342" t="s">
        <v>6575</v>
      </c>
      <c r="J6564" s="342" t="s">
        <v>6755</v>
      </c>
      <c r="K6564" s="581" t="s">
        <v>8960</v>
      </c>
      <c r="L6564" s="344" t="s">
        <v>4090</v>
      </c>
      <c r="N6564" s="344" t="s">
        <v>4090</v>
      </c>
      <c r="O6564" s="341" t="s">
        <v>6766</v>
      </c>
    </row>
    <row r="6565" spans="1:15" x14ac:dyDescent="0.2">
      <c r="A6565" s="341" t="s">
        <v>9257</v>
      </c>
      <c r="B6565" s="341" t="s">
        <v>9299</v>
      </c>
      <c r="C6565" s="342" t="s">
        <v>6913</v>
      </c>
      <c r="D6565" s="342" t="s">
        <v>6914</v>
      </c>
      <c r="E6565" s="342" t="s">
        <v>9325</v>
      </c>
      <c r="F6565" s="342" t="s">
        <v>6568</v>
      </c>
      <c r="G6565" s="343">
        <v>5.1000000000000005</v>
      </c>
      <c r="H6565" s="342" t="s">
        <v>6594</v>
      </c>
      <c r="I6565" s="342" t="s">
        <v>6575</v>
      </c>
      <c r="J6565" s="342" t="s">
        <v>6755</v>
      </c>
      <c r="K6565" s="581" t="s">
        <v>8961</v>
      </c>
      <c r="L6565" s="344" t="s">
        <v>4090</v>
      </c>
      <c r="N6565" s="344" t="s">
        <v>4090</v>
      </c>
      <c r="O6565" s="341" t="s">
        <v>6766</v>
      </c>
    </row>
    <row r="6566" spans="1:15" x14ac:dyDescent="0.2">
      <c r="A6566" s="341" t="s">
        <v>9257</v>
      </c>
      <c r="B6566" s="341" t="s">
        <v>9299</v>
      </c>
      <c r="C6566" s="342" t="s">
        <v>6913</v>
      </c>
      <c r="D6566" s="342" t="s">
        <v>6914</v>
      </c>
      <c r="E6566" s="342" t="s">
        <v>9321</v>
      </c>
      <c r="F6566" s="342" t="s">
        <v>6568</v>
      </c>
      <c r="G6566" s="343">
        <v>4.8450000000000006</v>
      </c>
      <c r="H6566" s="342" t="s">
        <v>6594</v>
      </c>
      <c r="I6566" s="342" t="s">
        <v>6575</v>
      </c>
      <c r="J6566" s="342" t="s">
        <v>6755</v>
      </c>
      <c r="K6566" s="581" t="s">
        <v>6945</v>
      </c>
      <c r="L6566" s="344" t="s">
        <v>4090</v>
      </c>
      <c r="N6566" s="344" t="s">
        <v>4090</v>
      </c>
      <c r="O6566" s="341" t="s">
        <v>6752</v>
      </c>
    </row>
    <row r="6567" spans="1:15" x14ac:dyDescent="0.2">
      <c r="A6567" s="341" t="s">
        <v>9257</v>
      </c>
      <c r="B6567" s="341" t="s">
        <v>9299</v>
      </c>
      <c r="C6567" s="342" t="s">
        <v>6913</v>
      </c>
      <c r="D6567" s="342" t="s">
        <v>6914</v>
      </c>
      <c r="E6567" s="342" t="s">
        <v>9326</v>
      </c>
      <c r="F6567" s="342" t="s">
        <v>6568</v>
      </c>
      <c r="G6567" s="343">
        <v>9.5500000000000007</v>
      </c>
      <c r="H6567" s="342" t="s">
        <v>6594</v>
      </c>
      <c r="I6567" s="342" t="s">
        <v>6575</v>
      </c>
      <c r="J6567" s="342" t="s">
        <v>6755</v>
      </c>
      <c r="K6567" s="581" t="s">
        <v>8962</v>
      </c>
      <c r="L6567" s="344" t="s">
        <v>4090</v>
      </c>
      <c r="N6567" s="344" t="s">
        <v>4090</v>
      </c>
      <c r="O6567" s="341" t="s">
        <v>6752</v>
      </c>
    </row>
    <row r="6568" spans="1:15" x14ac:dyDescent="0.2">
      <c r="A6568" s="341" t="s">
        <v>9257</v>
      </c>
      <c r="B6568" s="341" t="s">
        <v>9299</v>
      </c>
      <c r="C6568" s="342" t="s">
        <v>6913</v>
      </c>
      <c r="D6568" s="342" t="s">
        <v>6914</v>
      </c>
      <c r="E6568" s="342" t="s">
        <v>9320</v>
      </c>
      <c r="F6568" s="342" t="s">
        <v>6568</v>
      </c>
      <c r="G6568" s="343">
        <v>7.8</v>
      </c>
      <c r="H6568" s="342" t="s">
        <v>6594</v>
      </c>
      <c r="I6568" s="342" t="s">
        <v>6575</v>
      </c>
      <c r="J6568" s="342" t="s">
        <v>6755</v>
      </c>
      <c r="K6568" s="581" t="s">
        <v>7504</v>
      </c>
      <c r="L6568" s="344" t="s">
        <v>4090</v>
      </c>
      <c r="N6568" s="344" t="s">
        <v>4090</v>
      </c>
      <c r="O6568" s="341" t="s">
        <v>6766</v>
      </c>
    </row>
    <row r="6569" spans="1:15" x14ac:dyDescent="0.2">
      <c r="A6569" s="341" t="s">
        <v>9257</v>
      </c>
      <c r="B6569" s="341" t="s">
        <v>9299</v>
      </c>
      <c r="C6569" s="342" t="s">
        <v>6913</v>
      </c>
      <c r="D6569" s="342" t="s">
        <v>6914</v>
      </c>
      <c r="E6569" s="342" t="s">
        <v>9323</v>
      </c>
      <c r="F6569" s="342" t="s">
        <v>6568</v>
      </c>
      <c r="G6569" s="343">
        <v>4.5600000000000005</v>
      </c>
      <c r="H6569" s="342" t="s">
        <v>6594</v>
      </c>
      <c r="I6569" s="342" t="s">
        <v>6575</v>
      </c>
      <c r="J6569" s="342" t="s">
        <v>6755</v>
      </c>
      <c r="K6569" s="581" t="s">
        <v>6968</v>
      </c>
      <c r="L6569" s="344" t="s">
        <v>4090</v>
      </c>
      <c r="N6569" s="344" t="s">
        <v>4090</v>
      </c>
      <c r="O6569" s="341" t="s">
        <v>6752</v>
      </c>
    </row>
    <row r="6570" spans="1:15" x14ac:dyDescent="0.2">
      <c r="A6570" s="341" t="s">
        <v>9257</v>
      </c>
      <c r="B6570" s="341" t="s">
        <v>9299</v>
      </c>
      <c r="C6570" s="342" t="s">
        <v>6913</v>
      </c>
      <c r="D6570" s="342" t="s">
        <v>6914</v>
      </c>
      <c r="E6570" s="342" t="s">
        <v>9319</v>
      </c>
      <c r="F6570" s="342" t="s">
        <v>6568</v>
      </c>
      <c r="G6570" s="343">
        <v>10</v>
      </c>
      <c r="H6570" s="342" t="s">
        <v>6594</v>
      </c>
      <c r="I6570" s="342" t="s">
        <v>6575</v>
      </c>
      <c r="J6570" s="342" t="s">
        <v>6755</v>
      </c>
      <c r="K6570" s="581" t="s">
        <v>8642</v>
      </c>
      <c r="L6570" s="344" t="s">
        <v>4090</v>
      </c>
      <c r="N6570" s="344" t="s">
        <v>4090</v>
      </c>
      <c r="O6570" s="341" t="s">
        <v>6752</v>
      </c>
    </row>
    <row r="6571" spans="1:15" x14ac:dyDescent="0.2">
      <c r="A6571" s="341" t="s">
        <v>9257</v>
      </c>
      <c r="B6571" s="341" t="s">
        <v>9299</v>
      </c>
      <c r="C6571" s="342" t="s">
        <v>6913</v>
      </c>
      <c r="D6571" s="342" t="s">
        <v>6914</v>
      </c>
      <c r="E6571" s="342" t="s">
        <v>9325</v>
      </c>
      <c r="F6571" s="342" t="s">
        <v>6568</v>
      </c>
      <c r="G6571" s="343">
        <v>8.33</v>
      </c>
      <c r="H6571" s="342" t="s">
        <v>6594</v>
      </c>
      <c r="I6571" s="342" t="s">
        <v>6575</v>
      </c>
      <c r="J6571" s="342" t="s">
        <v>6755</v>
      </c>
      <c r="K6571" s="581" t="s">
        <v>6959</v>
      </c>
      <c r="L6571" s="344" t="s">
        <v>4090</v>
      </c>
      <c r="N6571" s="344" t="s">
        <v>4090</v>
      </c>
      <c r="O6571" s="341" t="s">
        <v>6752</v>
      </c>
    </row>
    <row r="6572" spans="1:15" x14ac:dyDescent="0.2">
      <c r="A6572" s="341" t="s">
        <v>9257</v>
      </c>
      <c r="B6572" s="341" t="s">
        <v>9299</v>
      </c>
      <c r="C6572" s="342" t="s">
        <v>6913</v>
      </c>
      <c r="D6572" s="342" t="s">
        <v>6914</v>
      </c>
      <c r="E6572" s="342" t="s">
        <v>9340</v>
      </c>
      <c r="F6572" s="342" t="s">
        <v>6568</v>
      </c>
      <c r="G6572" s="343">
        <v>7.0200000000000005</v>
      </c>
      <c r="H6572" s="342" t="s">
        <v>6594</v>
      </c>
      <c r="I6572" s="342" t="s">
        <v>6575</v>
      </c>
      <c r="J6572" s="342" t="s">
        <v>6755</v>
      </c>
      <c r="K6572" s="581" t="s">
        <v>7030</v>
      </c>
      <c r="L6572" s="344" t="s">
        <v>4090</v>
      </c>
      <c r="N6572" s="344" t="s">
        <v>4090</v>
      </c>
      <c r="O6572" s="341" t="s">
        <v>6766</v>
      </c>
    </row>
    <row r="6573" spans="1:15" x14ac:dyDescent="0.2">
      <c r="A6573" s="341" t="s">
        <v>9257</v>
      </c>
      <c r="B6573" s="341" t="s">
        <v>9299</v>
      </c>
      <c r="C6573" s="342" t="s">
        <v>6913</v>
      </c>
      <c r="D6573" s="342" t="s">
        <v>6914</v>
      </c>
      <c r="E6573" s="342" t="s">
        <v>9320</v>
      </c>
      <c r="F6573" s="342" t="s">
        <v>6568</v>
      </c>
      <c r="G6573" s="343">
        <v>5.1000000000000005</v>
      </c>
      <c r="H6573" s="342" t="s">
        <v>6594</v>
      </c>
      <c r="I6573" s="342" t="s">
        <v>6575</v>
      </c>
      <c r="J6573" s="342" t="s">
        <v>6755</v>
      </c>
      <c r="K6573" s="581" t="s">
        <v>8911</v>
      </c>
      <c r="L6573" s="344" t="s">
        <v>4090</v>
      </c>
      <c r="N6573" s="344" t="s">
        <v>4090</v>
      </c>
      <c r="O6573" s="341" t="s">
        <v>6752</v>
      </c>
    </row>
    <row r="6574" spans="1:15" x14ac:dyDescent="0.2">
      <c r="A6574" s="341" t="s">
        <v>9257</v>
      </c>
      <c r="B6574" s="341" t="s">
        <v>9299</v>
      </c>
      <c r="C6574" s="342" t="s">
        <v>6913</v>
      </c>
      <c r="D6574" s="342" t="s">
        <v>6914</v>
      </c>
      <c r="E6574" s="342" t="s">
        <v>9322</v>
      </c>
      <c r="F6574" s="342" t="s">
        <v>6568</v>
      </c>
      <c r="G6574" s="343">
        <v>6.5</v>
      </c>
      <c r="H6574" s="342" t="s">
        <v>6594</v>
      </c>
      <c r="I6574" s="342" t="s">
        <v>6575</v>
      </c>
      <c r="J6574" s="342" t="s">
        <v>6755</v>
      </c>
      <c r="K6574" s="581" t="s">
        <v>7585</v>
      </c>
      <c r="L6574" s="344" t="s">
        <v>4090</v>
      </c>
      <c r="N6574" s="344" t="s">
        <v>4090</v>
      </c>
      <c r="O6574" s="341" t="s">
        <v>6766</v>
      </c>
    </row>
    <row r="6575" spans="1:15" x14ac:dyDescent="0.2">
      <c r="A6575" s="341" t="s">
        <v>9257</v>
      </c>
      <c r="B6575" s="341" t="s">
        <v>9299</v>
      </c>
      <c r="C6575" s="342" t="s">
        <v>6913</v>
      </c>
      <c r="D6575" s="342" t="s">
        <v>6914</v>
      </c>
      <c r="E6575" s="342" t="s">
        <v>9325</v>
      </c>
      <c r="F6575" s="342" t="s">
        <v>6568</v>
      </c>
      <c r="G6575" s="343">
        <v>9.36</v>
      </c>
      <c r="H6575" s="342" t="s">
        <v>6594</v>
      </c>
      <c r="I6575" s="342" t="s">
        <v>6575</v>
      </c>
      <c r="J6575" s="342" t="s">
        <v>6755</v>
      </c>
      <c r="K6575" s="581" t="s">
        <v>7063</v>
      </c>
      <c r="L6575" s="344" t="s">
        <v>4090</v>
      </c>
      <c r="N6575" s="344" t="s">
        <v>4090</v>
      </c>
      <c r="O6575" s="341" t="s">
        <v>6766</v>
      </c>
    </row>
    <row r="6576" spans="1:15" x14ac:dyDescent="0.2">
      <c r="A6576" s="341" t="s">
        <v>9257</v>
      </c>
      <c r="B6576" s="341" t="s">
        <v>9299</v>
      </c>
      <c r="C6576" s="342" t="s">
        <v>6913</v>
      </c>
      <c r="D6576" s="342" t="s">
        <v>6914</v>
      </c>
      <c r="E6576" s="342" t="s">
        <v>9321</v>
      </c>
      <c r="F6576" s="342" t="s">
        <v>6568</v>
      </c>
      <c r="G6576" s="343">
        <v>6.75</v>
      </c>
      <c r="H6576" s="342" t="s">
        <v>6594</v>
      </c>
      <c r="I6576" s="342" t="s">
        <v>6575</v>
      </c>
      <c r="J6576" s="342" t="s">
        <v>6755</v>
      </c>
      <c r="K6576" s="581" t="s">
        <v>7082</v>
      </c>
      <c r="L6576" s="344" t="s">
        <v>4090</v>
      </c>
      <c r="N6576" s="344" t="s">
        <v>4090</v>
      </c>
      <c r="O6576" s="341" t="s">
        <v>6752</v>
      </c>
    </row>
    <row r="6577" spans="1:15" x14ac:dyDescent="0.2">
      <c r="A6577" s="341" t="s">
        <v>9257</v>
      </c>
      <c r="B6577" s="341" t="s">
        <v>9299</v>
      </c>
      <c r="C6577" s="342" t="s">
        <v>6913</v>
      </c>
      <c r="D6577" s="342" t="s">
        <v>6914</v>
      </c>
      <c r="E6577" s="342" t="s">
        <v>9323</v>
      </c>
      <c r="F6577" s="342" t="s">
        <v>6568</v>
      </c>
      <c r="G6577" s="343">
        <v>5</v>
      </c>
      <c r="H6577" s="342" t="s">
        <v>6594</v>
      </c>
      <c r="I6577" s="342" t="s">
        <v>6575</v>
      </c>
      <c r="J6577" s="342" t="s">
        <v>6755</v>
      </c>
      <c r="K6577" s="581" t="s">
        <v>8963</v>
      </c>
      <c r="L6577" s="344" t="s">
        <v>4090</v>
      </c>
      <c r="N6577" s="344" t="s">
        <v>4090</v>
      </c>
      <c r="O6577" s="341" t="s">
        <v>6752</v>
      </c>
    </row>
    <row r="6578" spans="1:15" x14ac:dyDescent="0.2">
      <c r="A6578" s="341" t="s">
        <v>9257</v>
      </c>
      <c r="B6578" s="341" t="s">
        <v>9299</v>
      </c>
      <c r="C6578" s="342" t="s">
        <v>6913</v>
      </c>
      <c r="D6578" s="342" t="s">
        <v>6914</v>
      </c>
      <c r="E6578" s="342" t="s">
        <v>9323</v>
      </c>
      <c r="F6578" s="342" t="s">
        <v>6568</v>
      </c>
      <c r="G6578" s="343">
        <v>9.8000000000000007</v>
      </c>
      <c r="H6578" s="342" t="s">
        <v>6594</v>
      </c>
      <c r="I6578" s="342" t="s">
        <v>6575</v>
      </c>
      <c r="J6578" s="342" t="s">
        <v>6755</v>
      </c>
      <c r="K6578" s="581" t="s">
        <v>7049</v>
      </c>
      <c r="L6578" s="344" t="s">
        <v>4090</v>
      </c>
      <c r="N6578" s="344" t="s">
        <v>4090</v>
      </c>
      <c r="O6578" s="341" t="s">
        <v>6766</v>
      </c>
    </row>
    <row r="6579" spans="1:15" x14ac:dyDescent="0.2">
      <c r="A6579" s="341" t="s">
        <v>9257</v>
      </c>
      <c r="B6579" s="341" t="s">
        <v>9299</v>
      </c>
      <c r="C6579" s="342" t="s">
        <v>6913</v>
      </c>
      <c r="D6579" s="342" t="s">
        <v>6914</v>
      </c>
      <c r="E6579" s="342" t="s">
        <v>9320</v>
      </c>
      <c r="F6579" s="342" t="s">
        <v>6568</v>
      </c>
      <c r="G6579" s="343">
        <v>5.76</v>
      </c>
      <c r="H6579" s="342" t="s">
        <v>6594</v>
      </c>
      <c r="I6579" s="342" t="s">
        <v>6575</v>
      </c>
      <c r="J6579" s="342" t="s">
        <v>6755</v>
      </c>
      <c r="K6579" s="581" t="s">
        <v>7049</v>
      </c>
      <c r="L6579" s="344" t="s">
        <v>4090</v>
      </c>
      <c r="N6579" s="344" t="s">
        <v>4090</v>
      </c>
      <c r="O6579" s="341" t="s">
        <v>6766</v>
      </c>
    </row>
    <row r="6580" spans="1:15" x14ac:dyDescent="0.2">
      <c r="A6580" s="341" t="s">
        <v>9257</v>
      </c>
      <c r="B6580" s="341" t="s">
        <v>9299</v>
      </c>
      <c r="C6580" s="342" t="s">
        <v>6913</v>
      </c>
      <c r="D6580" s="342" t="s">
        <v>6914</v>
      </c>
      <c r="E6580" s="342" t="s">
        <v>9255</v>
      </c>
      <c r="F6580" s="342" t="s">
        <v>6568</v>
      </c>
      <c r="G6580" s="343">
        <v>6.8</v>
      </c>
      <c r="H6580" s="342" t="s">
        <v>6594</v>
      </c>
      <c r="I6580" s="342" t="s">
        <v>6575</v>
      </c>
      <c r="J6580" s="342" t="s">
        <v>6755</v>
      </c>
      <c r="K6580" s="581" t="s">
        <v>6580</v>
      </c>
      <c r="L6580" s="344" t="s">
        <v>4090</v>
      </c>
      <c r="N6580" s="344" t="s">
        <v>4090</v>
      </c>
      <c r="O6580" s="341" t="s">
        <v>6752</v>
      </c>
    </row>
    <row r="6581" spans="1:15" x14ac:dyDescent="0.2">
      <c r="A6581" s="341" t="s">
        <v>9257</v>
      </c>
      <c r="B6581" s="341" t="s">
        <v>9299</v>
      </c>
      <c r="C6581" s="342" t="s">
        <v>6913</v>
      </c>
      <c r="D6581" s="342" t="s">
        <v>6914</v>
      </c>
      <c r="E6581" s="342" t="s">
        <v>9324</v>
      </c>
      <c r="F6581" s="342" t="s">
        <v>6568</v>
      </c>
      <c r="G6581" s="343">
        <v>9.8800000000000008</v>
      </c>
      <c r="H6581" s="342" t="s">
        <v>6594</v>
      </c>
      <c r="I6581" s="342" t="s">
        <v>6575</v>
      </c>
      <c r="J6581" s="342" t="s">
        <v>6755</v>
      </c>
      <c r="K6581" s="581" t="s">
        <v>7018</v>
      </c>
      <c r="L6581" s="344" t="s">
        <v>4090</v>
      </c>
      <c r="N6581" s="344" t="s">
        <v>4090</v>
      </c>
      <c r="O6581" s="341" t="s">
        <v>6752</v>
      </c>
    </row>
    <row r="6582" spans="1:15" x14ac:dyDescent="0.2">
      <c r="A6582" s="341" t="s">
        <v>9257</v>
      </c>
      <c r="B6582" s="341" t="s">
        <v>9299</v>
      </c>
      <c r="C6582" s="342" t="s">
        <v>6913</v>
      </c>
      <c r="D6582" s="342" t="s">
        <v>6914</v>
      </c>
      <c r="E6582" s="342" t="s">
        <v>9321</v>
      </c>
      <c r="F6582" s="342" t="s">
        <v>6568</v>
      </c>
      <c r="G6582" s="343">
        <v>4.8100000000000005</v>
      </c>
      <c r="H6582" s="342" t="s">
        <v>6594</v>
      </c>
      <c r="I6582" s="342" t="s">
        <v>6575</v>
      </c>
      <c r="J6582" s="342" t="s">
        <v>6755</v>
      </c>
      <c r="K6582" s="581" t="s">
        <v>6974</v>
      </c>
      <c r="L6582" s="344" t="s">
        <v>4090</v>
      </c>
      <c r="N6582" s="344" t="s">
        <v>4090</v>
      </c>
      <c r="O6582" s="341">
        <v>0</v>
      </c>
    </row>
    <row r="6583" spans="1:15" x14ac:dyDescent="0.2">
      <c r="A6583" s="341" t="s">
        <v>9257</v>
      </c>
      <c r="B6583" s="341" t="s">
        <v>9299</v>
      </c>
      <c r="C6583" s="342" t="s">
        <v>6913</v>
      </c>
      <c r="D6583" s="342" t="s">
        <v>6914</v>
      </c>
      <c r="E6583" s="342" t="s">
        <v>9321</v>
      </c>
      <c r="F6583" s="342" t="s">
        <v>6568</v>
      </c>
      <c r="G6583" s="343">
        <v>7.22</v>
      </c>
      <c r="H6583" s="342" t="s">
        <v>6594</v>
      </c>
      <c r="I6583" s="342" t="s">
        <v>6575</v>
      </c>
      <c r="J6583" s="342" t="s">
        <v>6755</v>
      </c>
      <c r="K6583" s="581" t="s">
        <v>6900</v>
      </c>
      <c r="L6583" s="344" t="s">
        <v>4090</v>
      </c>
      <c r="N6583" s="344" t="s">
        <v>4090</v>
      </c>
      <c r="O6583" s="341" t="s">
        <v>6766</v>
      </c>
    </row>
    <row r="6584" spans="1:15" x14ac:dyDescent="0.2">
      <c r="A6584" s="341" t="s">
        <v>9257</v>
      </c>
      <c r="B6584" s="341" t="s">
        <v>9299</v>
      </c>
      <c r="C6584" s="342" t="s">
        <v>6913</v>
      </c>
      <c r="D6584" s="342" t="s">
        <v>6914</v>
      </c>
      <c r="E6584" s="342" t="s">
        <v>9321</v>
      </c>
      <c r="F6584" s="342" t="s">
        <v>6568</v>
      </c>
      <c r="G6584" s="343">
        <v>10.83</v>
      </c>
      <c r="H6584" s="342" t="s">
        <v>6594</v>
      </c>
      <c r="I6584" s="342" t="s">
        <v>6575</v>
      </c>
      <c r="J6584" s="342" t="s">
        <v>6755</v>
      </c>
      <c r="K6584" s="581" t="s">
        <v>8597</v>
      </c>
      <c r="L6584" s="344" t="s">
        <v>4090</v>
      </c>
      <c r="N6584" s="344" t="s">
        <v>4090</v>
      </c>
      <c r="O6584" s="341" t="s">
        <v>6752</v>
      </c>
    </row>
    <row r="6585" spans="1:15" x14ac:dyDescent="0.2">
      <c r="A6585" s="341" t="s">
        <v>9257</v>
      </c>
      <c r="B6585" s="341" t="s">
        <v>9299</v>
      </c>
      <c r="C6585" s="342" t="s">
        <v>6913</v>
      </c>
      <c r="D6585" s="342" t="s">
        <v>6914</v>
      </c>
      <c r="E6585" s="342" t="s">
        <v>9339</v>
      </c>
      <c r="F6585" s="342" t="s">
        <v>6568</v>
      </c>
      <c r="G6585" s="343">
        <v>8.7799999999999994</v>
      </c>
      <c r="H6585" s="342" t="s">
        <v>6594</v>
      </c>
      <c r="I6585" s="342" t="s">
        <v>6575</v>
      </c>
      <c r="J6585" s="342" t="s">
        <v>6755</v>
      </c>
      <c r="K6585" s="581" t="s">
        <v>7400</v>
      </c>
      <c r="L6585" s="344" t="s">
        <v>4090</v>
      </c>
      <c r="N6585" s="344" t="s">
        <v>4090</v>
      </c>
      <c r="O6585" s="341" t="s">
        <v>6766</v>
      </c>
    </row>
    <row r="6586" spans="1:15" x14ac:dyDescent="0.2">
      <c r="A6586" s="341" t="s">
        <v>9257</v>
      </c>
      <c r="B6586" s="341" t="s">
        <v>9299</v>
      </c>
      <c r="C6586" s="342" t="s">
        <v>6913</v>
      </c>
      <c r="D6586" s="342" t="s">
        <v>6914</v>
      </c>
      <c r="E6586" s="342" t="s">
        <v>9321</v>
      </c>
      <c r="F6586" s="342" t="s">
        <v>6568</v>
      </c>
      <c r="G6586" s="343">
        <v>11.27</v>
      </c>
      <c r="H6586" s="342" t="s">
        <v>6594</v>
      </c>
      <c r="I6586" s="342" t="s">
        <v>6575</v>
      </c>
      <c r="J6586" s="342" t="s">
        <v>6755</v>
      </c>
      <c r="K6586" s="581" t="s">
        <v>6856</v>
      </c>
      <c r="L6586" s="344" t="s">
        <v>4090</v>
      </c>
      <c r="N6586" s="344" t="s">
        <v>4090</v>
      </c>
      <c r="O6586" s="341">
        <v>0</v>
      </c>
    </row>
    <row r="6587" spans="1:15" x14ac:dyDescent="0.2">
      <c r="A6587" s="341" t="s">
        <v>9257</v>
      </c>
      <c r="B6587" s="341" t="s">
        <v>9299</v>
      </c>
      <c r="C6587" s="342" t="s">
        <v>6913</v>
      </c>
      <c r="D6587" s="342" t="s">
        <v>6914</v>
      </c>
      <c r="E6587" s="342" t="s">
        <v>9323</v>
      </c>
      <c r="F6587" s="342" t="s">
        <v>6568</v>
      </c>
      <c r="G6587" s="343">
        <v>16.600000000000001</v>
      </c>
      <c r="H6587" s="342" t="s">
        <v>6594</v>
      </c>
      <c r="I6587" s="342" t="s">
        <v>6575</v>
      </c>
      <c r="J6587" s="342" t="s">
        <v>6755</v>
      </c>
      <c r="K6587" s="581" t="s">
        <v>7648</v>
      </c>
      <c r="L6587" s="344" t="s">
        <v>4090</v>
      </c>
      <c r="N6587" s="344" t="s">
        <v>4090</v>
      </c>
      <c r="O6587" s="341" t="s">
        <v>6752</v>
      </c>
    </row>
    <row r="6588" spans="1:15" x14ac:dyDescent="0.2">
      <c r="A6588" s="341" t="s">
        <v>9257</v>
      </c>
      <c r="B6588" s="341" t="s">
        <v>9299</v>
      </c>
      <c r="C6588" s="342" t="s">
        <v>6913</v>
      </c>
      <c r="D6588" s="342" t="s">
        <v>6914</v>
      </c>
      <c r="E6588" s="342" t="s">
        <v>9319</v>
      </c>
      <c r="F6588" s="342" t="s">
        <v>6568</v>
      </c>
      <c r="G6588" s="343">
        <v>7.2850000000000001</v>
      </c>
      <c r="H6588" s="342" t="s">
        <v>6594</v>
      </c>
      <c r="I6588" s="342" t="s">
        <v>6575</v>
      </c>
      <c r="J6588" s="342" t="s">
        <v>6755</v>
      </c>
      <c r="K6588" s="581" t="s">
        <v>7185</v>
      </c>
      <c r="L6588" s="344" t="s">
        <v>4090</v>
      </c>
      <c r="N6588" s="344" t="s">
        <v>4090</v>
      </c>
      <c r="O6588" s="341">
        <v>0</v>
      </c>
    </row>
    <row r="6589" spans="1:15" x14ac:dyDescent="0.2">
      <c r="A6589" s="341" t="s">
        <v>9257</v>
      </c>
      <c r="B6589" s="341" t="s">
        <v>9299</v>
      </c>
      <c r="C6589" s="342" t="s">
        <v>6913</v>
      </c>
      <c r="D6589" s="342" t="s">
        <v>6914</v>
      </c>
      <c r="E6589" s="342" t="s">
        <v>9324</v>
      </c>
      <c r="F6589" s="342" t="s">
        <v>6568</v>
      </c>
      <c r="G6589" s="343">
        <v>5.04</v>
      </c>
      <c r="H6589" s="342" t="s">
        <v>6594</v>
      </c>
      <c r="I6589" s="342" t="s">
        <v>6575</v>
      </c>
      <c r="J6589" s="342" t="s">
        <v>6755</v>
      </c>
      <c r="K6589" s="581" t="s">
        <v>8964</v>
      </c>
      <c r="L6589" s="344" t="s">
        <v>4090</v>
      </c>
      <c r="N6589" s="344" t="s">
        <v>4090</v>
      </c>
      <c r="O6589" s="341" t="s">
        <v>6752</v>
      </c>
    </row>
    <row r="6590" spans="1:15" x14ac:dyDescent="0.2">
      <c r="A6590" s="341" t="s">
        <v>9257</v>
      </c>
      <c r="B6590" s="341" t="s">
        <v>9299</v>
      </c>
      <c r="C6590" s="342" t="s">
        <v>6913</v>
      </c>
      <c r="D6590" s="342" t="s">
        <v>6914</v>
      </c>
      <c r="E6590" s="342" t="s">
        <v>9324</v>
      </c>
      <c r="F6590" s="342" t="s">
        <v>6568</v>
      </c>
      <c r="G6590" s="343">
        <v>6</v>
      </c>
      <c r="H6590" s="342" t="s">
        <v>6594</v>
      </c>
      <c r="I6590" s="342" t="s">
        <v>6575</v>
      </c>
      <c r="J6590" s="342" t="s">
        <v>6755</v>
      </c>
      <c r="K6590" s="581" t="s">
        <v>6798</v>
      </c>
      <c r="L6590" s="344" t="s">
        <v>4090</v>
      </c>
      <c r="N6590" s="344" t="s">
        <v>4090</v>
      </c>
      <c r="O6590" s="341" t="s">
        <v>6766</v>
      </c>
    </row>
    <row r="6591" spans="1:15" x14ac:dyDescent="0.2">
      <c r="A6591" s="341" t="s">
        <v>9257</v>
      </c>
      <c r="B6591" s="341" t="s">
        <v>9299</v>
      </c>
      <c r="C6591" s="342" t="s">
        <v>6913</v>
      </c>
      <c r="D6591" s="342" t="s">
        <v>6914</v>
      </c>
      <c r="E6591" s="342" t="s">
        <v>9324</v>
      </c>
      <c r="F6591" s="342" t="s">
        <v>6568</v>
      </c>
      <c r="G6591" s="343">
        <v>12.96</v>
      </c>
      <c r="H6591" s="342" t="s">
        <v>6594</v>
      </c>
      <c r="I6591" s="342" t="s">
        <v>6575</v>
      </c>
      <c r="J6591" s="342" t="s">
        <v>6755</v>
      </c>
      <c r="K6591" s="581" t="s">
        <v>7702</v>
      </c>
      <c r="L6591" s="344" t="s">
        <v>4090</v>
      </c>
      <c r="N6591" s="344" t="s">
        <v>4090</v>
      </c>
      <c r="O6591" s="341">
        <v>0</v>
      </c>
    </row>
    <row r="6592" spans="1:15" x14ac:dyDescent="0.2">
      <c r="A6592" s="341" t="s">
        <v>9257</v>
      </c>
      <c r="B6592" s="341" t="s">
        <v>9299</v>
      </c>
      <c r="C6592" s="342" t="s">
        <v>6913</v>
      </c>
      <c r="D6592" s="342" t="s">
        <v>6914</v>
      </c>
      <c r="E6592" s="342" t="s">
        <v>9321</v>
      </c>
      <c r="F6592" s="342" t="s">
        <v>6568</v>
      </c>
      <c r="G6592" s="343">
        <v>8.16</v>
      </c>
      <c r="H6592" s="342" t="s">
        <v>6594</v>
      </c>
      <c r="I6592" s="342" t="s">
        <v>6575</v>
      </c>
      <c r="J6592" s="342" t="s">
        <v>6755</v>
      </c>
      <c r="K6592" s="581" t="s">
        <v>8965</v>
      </c>
      <c r="L6592" s="344" t="s">
        <v>4090</v>
      </c>
      <c r="N6592" s="344" t="s">
        <v>4090</v>
      </c>
      <c r="O6592" s="341" t="s">
        <v>6752</v>
      </c>
    </row>
    <row r="6593" spans="1:15" x14ac:dyDescent="0.2">
      <c r="A6593" s="341" t="s">
        <v>9257</v>
      </c>
      <c r="B6593" s="341" t="s">
        <v>9299</v>
      </c>
      <c r="C6593" s="342" t="s">
        <v>6913</v>
      </c>
      <c r="D6593" s="342" t="s">
        <v>6914</v>
      </c>
      <c r="E6593" s="342" t="s">
        <v>9320</v>
      </c>
      <c r="F6593" s="342" t="s">
        <v>6568</v>
      </c>
      <c r="G6593" s="343">
        <v>5.55</v>
      </c>
      <c r="H6593" s="342" t="s">
        <v>6594</v>
      </c>
      <c r="I6593" s="342" t="s">
        <v>6575</v>
      </c>
      <c r="J6593" s="342" t="s">
        <v>6755</v>
      </c>
      <c r="K6593" s="581" t="s">
        <v>8966</v>
      </c>
      <c r="L6593" s="344" t="s">
        <v>4090</v>
      </c>
      <c r="N6593" s="344" t="s">
        <v>4090</v>
      </c>
      <c r="O6593" s="341">
        <v>0</v>
      </c>
    </row>
    <row r="6594" spans="1:15" x14ac:dyDescent="0.2">
      <c r="A6594" s="341" t="s">
        <v>9257</v>
      </c>
      <c r="B6594" s="341" t="s">
        <v>9299</v>
      </c>
      <c r="C6594" s="342" t="s">
        <v>6913</v>
      </c>
      <c r="D6594" s="342" t="s">
        <v>6914</v>
      </c>
      <c r="E6594" s="342" t="s">
        <v>9320</v>
      </c>
      <c r="F6594" s="342" t="s">
        <v>6568</v>
      </c>
      <c r="G6594" s="343">
        <v>7.1400000000000006</v>
      </c>
      <c r="H6594" s="342" t="s">
        <v>6594</v>
      </c>
      <c r="I6594" s="342" t="s">
        <v>6575</v>
      </c>
      <c r="J6594" s="342" t="s">
        <v>6755</v>
      </c>
      <c r="K6594" s="581" t="s">
        <v>7134</v>
      </c>
      <c r="L6594" s="344" t="s">
        <v>4090</v>
      </c>
      <c r="N6594" s="344" t="s">
        <v>4090</v>
      </c>
      <c r="O6594" s="341">
        <v>0</v>
      </c>
    </row>
    <row r="6595" spans="1:15" x14ac:dyDescent="0.2">
      <c r="A6595" s="341" t="s">
        <v>9257</v>
      </c>
      <c r="B6595" s="341" t="s">
        <v>9299</v>
      </c>
      <c r="C6595" s="342" t="s">
        <v>6913</v>
      </c>
      <c r="D6595" s="342" t="s">
        <v>6914</v>
      </c>
      <c r="E6595" s="342" t="s">
        <v>9323</v>
      </c>
      <c r="F6595" s="342" t="s">
        <v>6568</v>
      </c>
      <c r="G6595" s="343">
        <v>8.7799999999999994</v>
      </c>
      <c r="H6595" s="342" t="s">
        <v>6594</v>
      </c>
      <c r="I6595" s="342" t="s">
        <v>6575</v>
      </c>
      <c r="J6595" s="342" t="s">
        <v>6755</v>
      </c>
      <c r="K6595" s="581" t="s">
        <v>8967</v>
      </c>
      <c r="L6595" s="344" t="s">
        <v>4090</v>
      </c>
      <c r="N6595" s="344" t="s">
        <v>4090</v>
      </c>
      <c r="O6595" s="341" t="s">
        <v>6752</v>
      </c>
    </row>
    <row r="6596" spans="1:15" x14ac:dyDescent="0.2">
      <c r="A6596" s="341" t="s">
        <v>9257</v>
      </c>
      <c r="B6596" s="341" t="s">
        <v>9299</v>
      </c>
      <c r="C6596" s="342" t="s">
        <v>6913</v>
      </c>
      <c r="D6596" s="342" t="s">
        <v>6914</v>
      </c>
      <c r="E6596" s="342" t="s">
        <v>9321</v>
      </c>
      <c r="F6596" s="342" t="s">
        <v>6568</v>
      </c>
      <c r="G6596" s="343">
        <v>9.4500000000000011</v>
      </c>
      <c r="H6596" s="342" t="s">
        <v>6594</v>
      </c>
      <c r="I6596" s="342" t="s">
        <v>6575</v>
      </c>
      <c r="J6596" s="342" t="s">
        <v>6755</v>
      </c>
      <c r="K6596" s="581" t="s">
        <v>8968</v>
      </c>
      <c r="L6596" s="344" t="s">
        <v>4090</v>
      </c>
      <c r="N6596" s="344" t="s">
        <v>4090</v>
      </c>
      <c r="O6596" s="341" t="s">
        <v>6766</v>
      </c>
    </row>
    <row r="6597" spans="1:15" x14ac:dyDescent="0.2">
      <c r="A6597" s="341" t="s">
        <v>9257</v>
      </c>
      <c r="B6597" s="341" t="s">
        <v>9299</v>
      </c>
      <c r="C6597" s="342" t="s">
        <v>8959</v>
      </c>
      <c r="D6597" s="342" t="s">
        <v>6914</v>
      </c>
      <c r="E6597" s="342" t="s">
        <v>9328</v>
      </c>
      <c r="F6597" s="342" t="s">
        <v>6568</v>
      </c>
      <c r="G6597" s="343">
        <v>10.34</v>
      </c>
      <c r="H6597" s="342" t="s">
        <v>6594</v>
      </c>
      <c r="I6597" s="342" t="s">
        <v>6575</v>
      </c>
      <c r="J6597" s="342" t="s">
        <v>6755</v>
      </c>
      <c r="K6597" s="581" t="s">
        <v>7192</v>
      </c>
      <c r="L6597" s="344" t="s">
        <v>4090</v>
      </c>
      <c r="N6597" s="344" t="s">
        <v>4090</v>
      </c>
      <c r="O6597" s="341">
        <v>0</v>
      </c>
    </row>
    <row r="6598" spans="1:15" x14ac:dyDescent="0.2">
      <c r="A6598" s="341" t="s">
        <v>9257</v>
      </c>
      <c r="B6598" s="341" t="s">
        <v>9299</v>
      </c>
      <c r="C6598" s="342" t="s">
        <v>6913</v>
      </c>
      <c r="D6598" s="342" t="s">
        <v>6914</v>
      </c>
      <c r="E6598" s="342" t="s">
        <v>9337</v>
      </c>
      <c r="F6598" s="342" t="s">
        <v>6568</v>
      </c>
      <c r="G6598" s="343">
        <v>5.26</v>
      </c>
      <c r="H6598" s="342" t="s">
        <v>6594</v>
      </c>
      <c r="I6598" s="342" t="s">
        <v>6575</v>
      </c>
      <c r="J6598" s="342" t="s">
        <v>6755</v>
      </c>
      <c r="K6598" s="581" t="s">
        <v>6938</v>
      </c>
      <c r="L6598" s="344" t="s">
        <v>4090</v>
      </c>
      <c r="N6598" s="344" t="s">
        <v>4090</v>
      </c>
      <c r="O6598" s="341" t="s">
        <v>6752</v>
      </c>
    </row>
    <row r="6599" spans="1:15" x14ac:dyDescent="0.2">
      <c r="A6599" s="341" t="s">
        <v>9257</v>
      </c>
      <c r="B6599" s="341" t="s">
        <v>9299</v>
      </c>
      <c r="C6599" s="342" t="s">
        <v>6913</v>
      </c>
      <c r="D6599" s="342" t="s">
        <v>6914</v>
      </c>
      <c r="E6599" s="342" t="s">
        <v>9255</v>
      </c>
      <c r="F6599" s="342" t="s">
        <v>6568</v>
      </c>
      <c r="G6599" s="343">
        <v>9.99</v>
      </c>
      <c r="H6599" s="342" t="s">
        <v>6594</v>
      </c>
      <c r="I6599" s="342" t="s">
        <v>6575</v>
      </c>
      <c r="J6599" s="342" t="s">
        <v>6755</v>
      </c>
      <c r="K6599" s="581" t="s">
        <v>7124</v>
      </c>
      <c r="L6599" s="344" t="s">
        <v>4090</v>
      </c>
      <c r="N6599" s="344" t="s">
        <v>4090</v>
      </c>
      <c r="O6599" s="341">
        <v>0</v>
      </c>
    </row>
    <row r="6600" spans="1:15" x14ac:dyDescent="0.2">
      <c r="A6600" s="341" t="s">
        <v>9257</v>
      </c>
      <c r="B6600" s="341" t="s">
        <v>9299</v>
      </c>
      <c r="C6600" s="342" t="s">
        <v>6913</v>
      </c>
      <c r="D6600" s="342" t="s">
        <v>6914</v>
      </c>
      <c r="E6600" s="342" t="s">
        <v>9320</v>
      </c>
      <c r="F6600" s="342" t="s">
        <v>6568</v>
      </c>
      <c r="G6600" s="343">
        <v>7.2</v>
      </c>
      <c r="H6600" s="342" t="s">
        <v>6594</v>
      </c>
      <c r="I6600" s="342" t="s">
        <v>6575</v>
      </c>
      <c r="J6600" s="342" t="s">
        <v>6755</v>
      </c>
      <c r="K6600" s="581" t="s">
        <v>7191</v>
      </c>
      <c r="L6600" s="344" t="s">
        <v>4090</v>
      </c>
      <c r="N6600" s="344" t="s">
        <v>4090</v>
      </c>
      <c r="O6600" s="341">
        <v>0</v>
      </c>
    </row>
    <row r="6601" spans="1:15" x14ac:dyDescent="0.2">
      <c r="A6601" s="341" t="s">
        <v>9257</v>
      </c>
      <c r="B6601" s="341" t="s">
        <v>9299</v>
      </c>
      <c r="C6601" s="342" t="s">
        <v>6913</v>
      </c>
      <c r="D6601" s="342" t="s">
        <v>6914</v>
      </c>
      <c r="E6601" s="342" t="s">
        <v>9321</v>
      </c>
      <c r="F6601" s="342" t="s">
        <v>6568</v>
      </c>
      <c r="G6601" s="343">
        <v>8.77</v>
      </c>
      <c r="H6601" s="342" t="s">
        <v>6594</v>
      </c>
      <c r="I6601" s="342" t="s">
        <v>6575</v>
      </c>
      <c r="J6601" s="342" t="s">
        <v>6755</v>
      </c>
      <c r="K6601" s="581" t="s">
        <v>6938</v>
      </c>
      <c r="L6601" s="344" t="s">
        <v>4090</v>
      </c>
      <c r="N6601" s="344" t="s">
        <v>4090</v>
      </c>
      <c r="O6601" s="341" t="s">
        <v>6752</v>
      </c>
    </row>
    <row r="6602" spans="1:15" x14ac:dyDescent="0.2">
      <c r="A6602" s="341" t="s">
        <v>9257</v>
      </c>
      <c r="B6602" s="341" t="s">
        <v>9299</v>
      </c>
      <c r="C6602" s="342" t="s">
        <v>6913</v>
      </c>
      <c r="D6602" s="342" t="s">
        <v>6914</v>
      </c>
      <c r="E6602" s="342" t="s">
        <v>9320</v>
      </c>
      <c r="F6602" s="342" t="s">
        <v>6568</v>
      </c>
      <c r="G6602" s="343">
        <v>15.99</v>
      </c>
      <c r="H6602" s="342" t="s">
        <v>6594</v>
      </c>
      <c r="I6602" s="342" t="s">
        <v>6575</v>
      </c>
      <c r="J6602" s="342" t="s">
        <v>6755</v>
      </c>
      <c r="K6602" s="581" t="s">
        <v>7654</v>
      </c>
      <c r="L6602" s="344" t="s">
        <v>4090</v>
      </c>
      <c r="N6602" s="344" t="s">
        <v>4090</v>
      </c>
      <c r="O6602" s="341">
        <v>0</v>
      </c>
    </row>
    <row r="6603" spans="1:15" x14ac:dyDescent="0.2">
      <c r="A6603" s="341" t="s">
        <v>9257</v>
      </c>
      <c r="B6603" s="341" t="s">
        <v>9299</v>
      </c>
      <c r="C6603" s="342" t="s">
        <v>6913</v>
      </c>
      <c r="D6603" s="342" t="s">
        <v>6914</v>
      </c>
      <c r="E6603" s="342" t="s">
        <v>9320</v>
      </c>
      <c r="F6603" s="342" t="s">
        <v>6568</v>
      </c>
      <c r="G6603" s="343">
        <v>4.92</v>
      </c>
      <c r="H6603" s="342" t="s">
        <v>6594</v>
      </c>
      <c r="I6603" s="342" t="s">
        <v>6575</v>
      </c>
      <c r="J6603" s="342" t="s">
        <v>6755</v>
      </c>
      <c r="K6603" s="581" t="s">
        <v>6799</v>
      </c>
      <c r="L6603" s="344" t="s">
        <v>4090</v>
      </c>
      <c r="N6603" s="344" t="s">
        <v>4090</v>
      </c>
      <c r="O6603" s="341">
        <v>0</v>
      </c>
    </row>
    <row r="6604" spans="1:15" x14ac:dyDescent="0.2">
      <c r="A6604" s="341" t="s">
        <v>9257</v>
      </c>
      <c r="B6604" s="341" t="s">
        <v>9299</v>
      </c>
      <c r="C6604" s="342" t="s">
        <v>6913</v>
      </c>
      <c r="D6604" s="342" t="s">
        <v>6914</v>
      </c>
      <c r="E6604" s="342" t="s">
        <v>9334</v>
      </c>
      <c r="F6604" s="342" t="s">
        <v>6568</v>
      </c>
      <c r="G6604" s="343">
        <v>12.16</v>
      </c>
      <c r="H6604" s="342" t="s">
        <v>6594</v>
      </c>
      <c r="I6604" s="342" t="s">
        <v>6575</v>
      </c>
      <c r="J6604" s="342" t="s">
        <v>6755</v>
      </c>
      <c r="K6604" s="581" t="s">
        <v>7190</v>
      </c>
      <c r="L6604" s="344" t="s">
        <v>4090</v>
      </c>
      <c r="N6604" s="344" t="s">
        <v>4090</v>
      </c>
      <c r="O6604" s="341" t="s">
        <v>6752</v>
      </c>
    </row>
    <row r="6605" spans="1:15" x14ac:dyDescent="0.2">
      <c r="A6605" s="341" t="s">
        <v>9257</v>
      </c>
      <c r="B6605" s="341" t="s">
        <v>9299</v>
      </c>
      <c r="C6605" s="342" t="s">
        <v>6913</v>
      </c>
      <c r="D6605" s="342" t="s">
        <v>6914</v>
      </c>
      <c r="E6605" s="342" t="s">
        <v>9322</v>
      </c>
      <c r="F6605" s="342" t="s">
        <v>6568</v>
      </c>
      <c r="G6605" s="343">
        <v>4.0140000000000002</v>
      </c>
      <c r="H6605" s="342" t="s">
        <v>6594</v>
      </c>
      <c r="I6605" s="342" t="s">
        <v>6575</v>
      </c>
      <c r="J6605" s="342" t="s">
        <v>6755</v>
      </c>
      <c r="K6605" s="581" t="s">
        <v>8017</v>
      </c>
      <c r="L6605" s="344" t="s">
        <v>4090</v>
      </c>
      <c r="N6605" s="344" t="s">
        <v>4090</v>
      </c>
      <c r="O6605" s="341">
        <v>0</v>
      </c>
    </row>
    <row r="6606" spans="1:15" x14ac:dyDescent="0.2">
      <c r="A6606" s="341" t="s">
        <v>9257</v>
      </c>
      <c r="B6606" s="341" t="s">
        <v>9299</v>
      </c>
      <c r="C6606" s="342" t="s">
        <v>6913</v>
      </c>
      <c r="D6606" s="342" t="s">
        <v>6914</v>
      </c>
      <c r="E6606" s="342" t="s">
        <v>9319</v>
      </c>
      <c r="F6606" s="342" t="s">
        <v>6568</v>
      </c>
      <c r="G6606" s="343">
        <v>8.9700000000000006</v>
      </c>
      <c r="H6606" s="342" t="s">
        <v>6594</v>
      </c>
      <c r="I6606" s="342" t="s">
        <v>6575</v>
      </c>
      <c r="J6606" s="342" t="s">
        <v>6755</v>
      </c>
      <c r="K6606" s="581" t="s">
        <v>8920</v>
      </c>
      <c r="L6606" s="344" t="s">
        <v>4090</v>
      </c>
      <c r="N6606" s="344" t="s">
        <v>4090</v>
      </c>
      <c r="O6606" s="341" t="s">
        <v>6752</v>
      </c>
    </row>
    <row r="6607" spans="1:15" x14ac:dyDescent="0.2">
      <c r="A6607" s="341" t="s">
        <v>9257</v>
      </c>
      <c r="B6607" s="341" t="s">
        <v>9299</v>
      </c>
      <c r="C6607" s="342" t="s">
        <v>6913</v>
      </c>
      <c r="D6607" s="342" t="s">
        <v>6914</v>
      </c>
      <c r="E6607" s="342" t="s">
        <v>9319</v>
      </c>
      <c r="F6607" s="342" t="s">
        <v>6568</v>
      </c>
      <c r="G6607" s="343">
        <v>6.1050000000000004</v>
      </c>
      <c r="H6607" s="342" t="s">
        <v>6594</v>
      </c>
      <c r="I6607" s="342" t="s">
        <v>6575</v>
      </c>
      <c r="J6607" s="342" t="s">
        <v>6755</v>
      </c>
      <c r="K6607" s="581" t="s">
        <v>6883</v>
      </c>
      <c r="L6607" s="344" t="s">
        <v>4090</v>
      </c>
      <c r="N6607" s="344" t="s">
        <v>4090</v>
      </c>
      <c r="O6607" s="341">
        <v>0</v>
      </c>
    </row>
    <row r="6608" spans="1:15" x14ac:dyDescent="0.2">
      <c r="A6608" s="341" t="s">
        <v>9257</v>
      </c>
      <c r="B6608" s="341" t="s">
        <v>9299</v>
      </c>
      <c r="C6608" s="342" t="s">
        <v>6913</v>
      </c>
      <c r="D6608" s="342" t="s">
        <v>6914</v>
      </c>
      <c r="E6608" s="342" t="s">
        <v>9255</v>
      </c>
      <c r="F6608" s="342" t="s">
        <v>6568</v>
      </c>
      <c r="G6608" s="343">
        <v>36</v>
      </c>
      <c r="H6608" s="342" t="s">
        <v>6594</v>
      </c>
      <c r="I6608" s="342" t="s">
        <v>6575</v>
      </c>
      <c r="J6608" s="342" t="s">
        <v>6755</v>
      </c>
      <c r="K6608" s="581" t="s">
        <v>6775</v>
      </c>
      <c r="L6608" s="344" t="s">
        <v>4090</v>
      </c>
      <c r="N6608" s="344" t="s">
        <v>4090</v>
      </c>
      <c r="O6608" s="341" t="s">
        <v>6752</v>
      </c>
    </row>
    <row r="6609" spans="1:15" x14ac:dyDescent="0.2">
      <c r="A6609" s="341" t="s">
        <v>9257</v>
      </c>
      <c r="B6609" s="341" t="s">
        <v>9299</v>
      </c>
      <c r="C6609" s="342" t="s">
        <v>6913</v>
      </c>
      <c r="D6609" s="342" t="s">
        <v>6914</v>
      </c>
      <c r="E6609" s="342" t="s">
        <v>9255</v>
      </c>
      <c r="F6609" s="342" t="s">
        <v>6568</v>
      </c>
      <c r="G6609" s="343">
        <v>38</v>
      </c>
      <c r="H6609" s="342" t="s">
        <v>6594</v>
      </c>
      <c r="I6609" s="342" t="s">
        <v>6575</v>
      </c>
      <c r="J6609" s="342" t="s">
        <v>6755</v>
      </c>
      <c r="K6609" s="581" t="s">
        <v>6798</v>
      </c>
      <c r="L6609" s="344" t="s">
        <v>4090</v>
      </c>
      <c r="N6609" s="344" t="s">
        <v>4090</v>
      </c>
      <c r="O6609" s="341" t="s">
        <v>6752</v>
      </c>
    </row>
    <row r="6610" spans="1:15" x14ac:dyDescent="0.2">
      <c r="A6610" s="341" t="s">
        <v>9257</v>
      </c>
      <c r="B6610" s="341" t="s">
        <v>9299</v>
      </c>
      <c r="C6610" s="342" t="s">
        <v>6913</v>
      </c>
      <c r="D6610" s="342" t="s">
        <v>6914</v>
      </c>
      <c r="E6610" s="342" t="s">
        <v>9323</v>
      </c>
      <c r="F6610" s="342" t="s">
        <v>6568</v>
      </c>
      <c r="G6610" s="343">
        <v>7.6000000000000005</v>
      </c>
      <c r="H6610" s="342" t="s">
        <v>6594</v>
      </c>
      <c r="I6610" s="342" t="s">
        <v>6575</v>
      </c>
      <c r="J6610" s="342" t="s">
        <v>6755</v>
      </c>
      <c r="K6610" s="581" t="s">
        <v>7500</v>
      </c>
      <c r="L6610" s="344" t="s">
        <v>4090</v>
      </c>
      <c r="N6610" s="344" t="s">
        <v>4090</v>
      </c>
      <c r="O6610" s="341">
        <v>0</v>
      </c>
    </row>
    <row r="6611" spans="1:15" x14ac:dyDescent="0.2">
      <c r="A6611" s="341" t="s">
        <v>9257</v>
      </c>
      <c r="B6611" s="341" t="s">
        <v>9299</v>
      </c>
      <c r="C6611" s="342" t="s">
        <v>6913</v>
      </c>
      <c r="D6611" s="342" t="s">
        <v>6914</v>
      </c>
      <c r="E6611" s="342" t="s">
        <v>9323</v>
      </c>
      <c r="F6611" s="342" t="s">
        <v>6568</v>
      </c>
      <c r="G6611" s="343">
        <v>15.96</v>
      </c>
      <c r="H6611" s="342" t="s">
        <v>6594</v>
      </c>
      <c r="I6611" s="342" t="s">
        <v>6575</v>
      </c>
      <c r="J6611" s="342" t="s">
        <v>6755</v>
      </c>
      <c r="K6611" s="581" t="s">
        <v>8487</v>
      </c>
      <c r="L6611" s="344" t="s">
        <v>4090</v>
      </c>
      <c r="N6611" s="344" t="s">
        <v>4090</v>
      </c>
      <c r="O6611" s="341" t="s">
        <v>6752</v>
      </c>
    </row>
    <row r="6612" spans="1:15" x14ac:dyDescent="0.2">
      <c r="A6612" s="341" t="s">
        <v>9257</v>
      </c>
      <c r="B6612" s="341" t="s">
        <v>9299</v>
      </c>
      <c r="C6612" s="342" t="s">
        <v>6913</v>
      </c>
      <c r="D6612" s="342" t="s">
        <v>6914</v>
      </c>
      <c r="E6612" s="342" t="s">
        <v>9255</v>
      </c>
      <c r="F6612" s="342" t="s">
        <v>6568</v>
      </c>
      <c r="G6612" s="343">
        <v>14.200000000000001</v>
      </c>
      <c r="H6612" s="342" t="s">
        <v>6594</v>
      </c>
      <c r="I6612" s="342" t="s">
        <v>6575</v>
      </c>
      <c r="J6612" s="342" t="s">
        <v>6755</v>
      </c>
      <c r="K6612" s="581" t="s">
        <v>7548</v>
      </c>
      <c r="L6612" s="344" t="s">
        <v>4090</v>
      </c>
      <c r="N6612" s="344" t="s">
        <v>4090</v>
      </c>
      <c r="O6612" s="341" t="s">
        <v>6766</v>
      </c>
    </row>
    <row r="6613" spans="1:15" x14ac:dyDescent="0.2">
      <c r="A6613" s="341" t="s">
        <v>9257</v>
      </c>
      <c r="B6613" s="341" t="s">
        <v>9299</v>
      </c>
      <c r="C6613" s="342" t="s">
        <v>6913</v>
      </c>
      <c r="D6613" s="342" t="s">
        <v>6914</v>
      </c>
      <c r="E6613" s="342" t="s">
        <v>9325</v>
      </c>
      <c r="F6613" s="342" t="s">
        <v>6568</v>
      </c>
      <c r="G6613" s="343">
        <v>14.25</v>
      </c>
      <c r="H6613" s="342" t="s">
        <v>6594</v>
      </c>
      <c r="I6613" s="342" t="s">
        <v>6575</v>
      </c>
      <c r="J6613" s="342" t="s">
        <v>6755</v>
      </c>
      <c r="K6613" s="581" t="s">
        <v>6741</v>
      </c>
      <c r="L6613" s="344" t="s">
        <v>4090</v>
      </c>
      <c r="N6613" s="344" t="s">
        <v>4090</v>
      </c>
      <c r="O6613" s="341" t="s">
        <v>6752</v>
      </c>
    </row>
    <row r="6614" spans="1:15" x14ac:dyDescent="0.2">
      <c r="A6614" s="341" t="s">
        <v>9257</v>
      </c>
      <c r="B6614" s="341" t="s">
        <v>9299</v>
      </c>
      <c r="C6614" s="342" t="s">
        <v>8959</v>
      </c>
      <c r="D6614" s="342" t="s">
        <v>6914</v>
      </c>
      <c r="E6614" s="342" t="s">
        <v>9325</v>
      </c>
      <c r="F6614" s="342" t="s">
        <v>6568</v>
      </c>
      <c r="G6614" s="343">
        <v>10.26</v>
      </c>
      <c r="H6614" s="342" t="s">
        <v>6594</v>
      </c>
      <c r="I6614" s="342" t="s">
        <v>6575</v>
      </c>
      <c r="J6614" s="342" t="s">
        <v>6755</v>
      </c>
      <c r="K6614" s="581" t="s">
        <v>6813</v>
      </c>
      <c r="L6614" s="344" t="s">
        <v>4090</v>
      </c>
      <c r="N6614" s="344" t="s">
        <v>4090</v>
      </c>
      <c r="O6614" s="341" t="s">
        <v>6752</v>
      </c>
    </row>
    <row r="6615" spans="1:15" x14ac:dyDescent="0.2">
      <c r="A6615" s="341" t="s">
        <v>9257</v>
      </c>
      <c r="B6615" s="341" t="s">
        <v>9299</v>
      </c>
      <c r="C6615" s="342" t="s">
        <v>6913</v>
      </c>
      <c r="D6615" s="342" t="s">
        <v>6914</v>
      </c>
      <c r="E6615" s="342" t="s">
        <v>9325</v>
      </c>
      <c r="F6615" s="342" t="s">
        <v>6568</v>
      </c>
      <c r="G6615" s="343">
        <v>29.64</v>
      </c>
      <c r="H6615" s="342" t="s">
        <v>6594</v>
      </c>
      <c r="I6615" s="342" t="s">
        <v>6575</v>
      </c>
      <c r="J6615" s="342" t="s">
        <v>6755</v>
      </c>
      <c r="K6615" s="581" t="s">
        <v>6779</v>
      </c>
      <c r="L6615" s="344" t="s">
        <v>4090</v>
      </c>
      <c r="N6615" s="344" t="s">
        <v>4090</v>
      </c>
      <c r="O6615" s="341">
        <v>0</v>
      </c>
    </row>
    <row r="6616" spans="1:15" x14ac:dyDescent="0.2">
      <c r="A6616" s="341" t="s">
        <v>9257</v>
      </c>
      <c r="B6616" s="341" t="s">
        <v>9299</v>
      </c>
      <c r="C6616" s="342" t="s">
        <v>6913</v>
      </c>
      <c r="D6616" s="342" t="s">
        <v>6914</v>
      </c>
      <c r="E6616" s="342" t="s">
        <v>9334</v>
      </c>
      <c r="F6616" s="342" t="s">
        <v>6568</v>
      </c>
      <c r="G6616" s="343">
        <v>4.32</v>
      </c>
      <c r="H6616" s="342" t="s">
        <v>6594</v>
      </c>
      <c r="I6616" s="342" t="s">
        <v>6575</v>
      </c>
      <c r="J6616" s="342" t="s">
        <v>6755</v>
      </c>
      <c r="K6616" s="581" t="s">
        <v>7114</v>
      </c>
      <c r="L6616" s="344" t="s">
        <v>4090</v>
      </c>
      <c r="N6616" s="344" t="s">
        <v>4090</v>
      </c>
      <c r="O6616" s="341">
        <v>0</v>
      </c>
    </row>
    <row r="6617" spans="1:15" x14ac:dyDescent="0.2">
      <c r="A6617" s="341" t="s">
        <v>9257</v>
      </c>
      <c r="B6617" s="341" t="s">
        <v>9299</v>
      </c>
      <c r="C6617" s="342" t="s">
        <v>6913</v>
      </c>
      <c r="D6617" s="342" t="s">
        <v>6914</v>
      </c>
      <c r="E6617" s="342" t="s">
        <v>9324</v>
      </c>
      <c r="F6617" s="342" t="s">
        <v>6568</v>
      </c>
      <c r="G6617" s="343">
        <v>7.79</v>
      </c>
      <c r="H6617" s="342" t="s">
        <v>6594</v>
      </c>
      <c r="I6617" s="342" t="s">
        <v>6575</v>
      </c>
      <c r="J6617" s="342" t="s">
        <v>6755</v>
      </c>
      <c r="K6617" s="581" t="s">
        <v>6779</v>
      </c>
      <c r="L6617" s="344" t="s">
        <v>4090</v>
      </c>
      <c r="N6617" s="344" t="s">
        <v>4090</v>
      </c>
      <c r="O6617" s="341">
        <v>0</v>
      </c>
    </row>
    <row r="6618" spans="1:15" x14ac:dyDescent="0.2">
      <c r="A6618" s="341" t="s">
        <v>9257</v>
      </c>
      <c r="B6618" s="341" t="s">
        <v>9299</v>
      </c>
      <c r="C6618" s="342" t="s">
        <v>6913</v>
      </c>
      <c r="D6618" s="342" t="s">
        <v>6914</v>
      </c>
      <c r="E6618" s="342" t="s">
        <v>9325</v>
      </c>
      <c r="F6618" s="342" t="s">
        <v>6568</v>
      </c>
      <c r="G6618" s="343">
        <v>6.44</v>
      </c>
      <c r="H6618" s="342" t="s">
        <v>6594</v>
      </c>
      <c r="I6618" s="342" t="s">
        <v>6575</v>
      </c>
      <c r="J6618" s="342" t="s">
        <v>6755</v>
      </c>
      <c r="K6618" s="581" t="s">
        <v>7101</v>
      </c>
      <c r="L6618" s="344" t="s">
        <v>4090</v>
      </c>
      <c r="N6618" s="344" t="s">
        <v>4090</v>
      </c>
      <c r="O6618" s="341">
        <v>0</v>
      </c>
    </row>
    <row r="6619" spans="1:15" x14ac:dyDescent="0.2">
      <c r="A6619" s="341" t="s">
        <v>9257</v>
      </c>
      <c r="B6619" s="341" t="s">
        <v>9299</v>
      </c>
      <c r="C6619" s="342" t="s">
        <v>6913</v>
      </c>
      <c r="D6619" s="342" t="s">
        <v>6914</v>
      </c>
      <c r="E6619" s="342" t="s">
        <v>9325</v>
      </c>
      <c r="F6619" s="342" t="s">
        <v>6568</v>
      </c>
      <c r="G6619" s="343">
        <v>9.120000000000001</v>
      </c>
      <c r="H6619" s="342" t="s">
        <v>6594</v>
      </c>
      <c r="I6619" s="342" t="s">
        <v>6575</v>
      </c>
      <c r="J6619" s="342" t="s">
        <v>6755</v>
      </c>
      <c r="K6619" s="581" t="s">
        <v>7182</v>
      </c>
      <c r="L6619" s="344" t="s">
        <v>4090</v>
      </c>
      <c r="N6619" s="344" t="s">
        <v>4090</v>
      </c>
      <c r="O6619" s="341">
        <v>0</v>
      </c>
    </row>
    <row r="6620" spans="1:15" x14ac:dyDescent="0.2">
      <c r="A6620" s="341" t="s">
        <v>9257</v>
      </c>
      <c r="B6620" s="341" t="s">
        <v>9299</v>
      </c>
      <c r="C6620" s="342" t="s">
        <v>6913</v>
      </c>
      <c r="D6620" s="342" t="s">
        <v>6914</v>
      </c>
      <c r="E6620" s="342" t="s">
        <v>9325</v>
      </c>
      <c r="F6620" s="342" t="s">
        <v>6568</v>
      </c>
      <c r="G6620" s="343">
        <v>7.2</v>
      </c>
      <c r="H6620" s="342" t="s">
        <v>6594</v>
      </c>
      <c r="I6620" s="342" t="s">
        <v>6575</v>
      </c>
      <c r="J6620" s="342" t="s">
        <v>6755</v>
      </c>
      <c r="K6620" s="581" t="s">
        <v>7543</v>
      </c>
      <c r="L6620" s="344" t="s">
        <v>4090</v>
      </c>
      <c r="N6620" s="344" t="s">
        <v>4090</v>
      </c>
      <c r="O6620" s="341">
        <v>0</v>
      </c>
    </row>
    <row r="6621" spans="1:15" x14ac:dyDescent="0.2">
      <c r="A6621" s="341" t="s">
        <v>9257</v>
      </c>
      <c r="B6621" s="341" t="s">
        <v>9299</v>
      </c>
      <c r="C6621" s="342" t="s">
        <v>6913</v>
      </c>
      <c r="D6621" s="342" t="s">
        <v>6914</v>
      </c>
      <c r="E6621" s="342" t="s">
        <v>9255</v>
      </c>
      <c r="F6621" s="342" t="s">
        <v>6568</v>
      </c>
      <c r="G6621" s="343">
        <v>7.92</v>
      </c>
      <c r="H6621" s="342" t="s">
        <v>6594</v>
      </c>
      <c r="I6621" s="342" t="s">
        <v>6575</v>
      </c>
      <c r="J6621" s="342" t="s">
        <v>6755</v>
      </c>
      <c r="K6621" s="581" t="s">
        <v>8564</v>
      </c>
      <c r="L6621" s="344" t="s">
        <v>4090</v>
      </c>
      <c r="N6621" s="344" t="s">
        <v>4090</v>
      </c>
      <c r="O6621" s="341">
        <v>0</v>
      </c>
    </row>
    <row r="6622" spans="1:15" x14ac:dyDescent="0.2">
      <c r="A6622" s="341" t="s">
        <v>9257</v>
      </c>
      <c r="B6622" s="341" t="s">
        <v>9299</v>
      </c>
      <c r="C6622" s="342" t="s">
        <v>6913</v>
      </c>
      <c r="D6622" s="342" t="s">
        <v>6914</v>
      </c>
      <c r="E6622" s="342" t="s">
        <v>9325</v>
      </c>
      <c r="F6622" s="342" t="s">
        <v>6568</v>
      </c>
      <c r="G6622" s="343">
        <v>9.5</v>
      </c>
      <c r="H6622" s="342" t="s">
        <v>6594</v>
      </c>
      <c r="I6622" s="342" t="s">
        <v>6575</v>
      </c>
      <c r="J6622" s="342" t="s">
        <v>6755</v>
      </c>
      <c r="K6622" s="581" t="s">
        <v>8969</v>
      </c>
      <c r="L6622" s="344" t="s">
        <v>4090</v>
      </c>
      <c r="N6622" s="344" t="s">
        <v>4090</v>
      </c>
      <c r="O6622" s="341">
        <v>0</v>
      </c>
    </row>
    <row r="6623" spans="1:15" x14ac:dyDescent="0.2">
      <c r="A6623" s="341" t="s">
        <v>9257</v>
      </c>
      <c r="B6623" s="341" t="s">
        <v>9299</v>
      </c>
      <c r="C6623" s="342" t="s">
        <v>8959</v>
      </c>
      <c r="D6623" s="342" t="s">
        <v>6914</v>
      </c>
      <c r="E6623" s="342" t="s">
        <v>9323</v>
      </c>
      <c r="F6623" s="342" t="s">
        <v>6568</v>
      </c>
      <c r="G6623" s="343">
        <v>3</v>
      </c>
      <c r="H6623" s="342" t="s">
        <v>6594</v>
      </c>
      <c r="I6623" s="342" t="s">
        <v>6575</v>
      </c>
      <c r="J6623" s="342" t="s">
        <v>6755</v>
      </c>
      <c r="K6623" s="581" t="s">
        <v>8970</v>
      </c>
      <c r="L6623" s="344" t="s">
        <v>4090</v>
      </c>
      <c r="N6623" s="344" t="s">
        <v>4090</v>
      </c>
      <c r="O6623" s="341">
        <v>0</v>
      </c>
    </row>
    <row r="6624" spans="1:15" x14ac:dyDescent="0.2">
      <c r="A6624" s="341" t="s">
        <v>9257</v>
      </c>
      <c r="B6624" s="341" t="s">
        <v>9299</v>
      </c>
      <c r="C6624" s="342" t="s">
        <v>8959</v>
      </c>
      <c r="D6624" s="342" t="s">
        <v>6914</v>
      </c>
      <c r="E6624" s="342" t="s">
        <v>9321</v>
      </c>
      <c r="F6624" s="342" t="s">
        <v>6568</v>
      </c>
      <c r="G6624" s="343">
        <v>5</v>
      </c>
      <c r="H6624" s="342" t="s">
        <v>6594</v>
      </c>
      <c r="I6624" s="342" t="s">
        <v>6575</v>
      </c>
      <c r="J6624" s="342" t="s">
        <v>6755</v>
      </c>
      <c r="K6624" s="581" t="s">
        <v>8971</v>
      </c>
      <c r="L6624" s="344" t="s">
        <v>4090</v>
      </c>
      <c r="N6624" s="344" t="s">
        <v>4090</v>
      </c>
      <c r="O6624" s="341">
        <v>0</v>
      </c>
    </row>
    <row r="6625" spans="1:15" x14ac:dyDescent="0.2">
      <c r="A6625" s="341" t="s">
        <v>9257</v>
      </c>
      <c r="B6625" s="341" t="s">
        <v>9299</v>
      </c>
      <c r="C6625" s="342" t="s">
        <v>6913</v>
      </c>
      <c r="D6625" s="342" t="s">
        <v>6914</v>
      </c>
      <c r="E6625" s="342" t="s">
        <v>9324</v>
      </c>
      <c r="F6625" s="342" t="s">
        <v>6568</v>
      </c>
      <c r="G6625" s="343">
        <v>3.85</v>
      </c>
      <c r="H6625" s="342" t="s">
        <v>6594</v>
      </c>
      <c r="I6625" s="342" t="s">
        <v>6575</v>
      </c>
      <c r="J6625" s="342" t="s">
        <v>6755</v>
      </c>
      <c r="K6625" s="581" t="s">
        <v>7218</v>
      </c>
      <c r="L6625" s="344" t="s">
        <v>4090</v>
      </c>
      <c r="N6625" s="344" t="s">
        <v>4090</v>
      </c>
      <c r="O6625" s="341">
        <v>0</v>
      </c>
    </row>
    <row r="6626" spans="1:15" x14ac:dyDescent="0.2">
      <c r="A6626" s="341" t="s">
        <v>9257</v>
      </c>
      <c r="B6626" s="341" t="s">
        <v>9299</v>
      </c>
      <c r="C6626" s="342" t="s">
        <v>8959</v>
      </c>
      <c r="D6626" s="342" t="s">
        <v>6914</v>
      </c>
      <c r="E6626" s="342" t="s">
        <v>9323</v>
      </c>
      <c r="F6626" s="342" t="s">
        <v>6568</v>
      </c>
      <c r="G6626" s="343">
        <v>5.04</v>
      </c>
      <c r="H6626" s="342" t="s">
        <v>6594</v>
      </c>
      <c r="I6626" s="342" t="s">
        <v>6575</v>
      </c>
      <c r="J6626" s="342" t="s">
        <v>6755</v>
      </c>
      <c r="K6626" s="581" t="s">
        <v>7519</v>
      </c>
      <c r="L6626" s="344" t="s">
        <v>4090</v>
      </c>
      <c r="N6626" s="344" t="s">
        <v>4090</v>
      </c>
      <c r="O6626" s="341">
        <v>0</v>
      </c>
    </row>
    <row r="6627" spans="1:15" x14ac:dyDescent="0.2">
      <c r="A6627" s="341" t="s">
        <v>9257</v>
      </c>
      <c r="B6627" s="341" t="s">
        <v>9299</v>
      </c>
      <c r="C6627" s="342" t="s">
        <v>8959</v>
      </c>
      <c r="D6627" s="342" t="s">
        <v>6914</v>
      </c>
      <c r="E6627" s="342" t="s">
        <v>9323</v>
      </c>
      <c r="F6627" s="342" t="s">
        <v>6568</v>
      </c>
      <c r="G6627" s="343">
        <v>1.68</v>
      </c>
      <c r="H6627" s="342" t="s">
        <v>6594</v>
      </c>
      <c r="I6627" s="342" t="s">
        <v>6575</v>
      </c>
      <c r="J6627" s="342" t="s">
        <v>6755</v>
      </c>
      <c r="K6627" s="581" t="s">
        <v>7293</v>
      </c>
      <c r="L6627" s="344" t="s">
        <v>4090</v>
      </c>
      <c r="N6627" s="344" t="s">
        <v>4090</v>
      </c>
      <c r="O6627" s="341">
        <v>0</v>
      </c>
    </row>
    <row r="6628" spans="1:15" x14ac:dyDescent="0.2">
      <c r="A6628" s="341" t="s">
        <v>9257</v>
      </c>
      <c r="B6628" s="341" t="s">
        <v>9299</v>
      </c>
      <c r="C6628" s="342" t="s">
        <v>6913</v>
      </c>
      <c r="D6628" s="342" t="s">
        <v>6914</v>
      </c>
      <c r="E6628" s="342" t="s">
        <v>9322</v>
      </c>
      <c r="F6628" s="342" t="s">
        <v>6568</v>
      </c>
      <c r="G6628" s="343">
        <v>19.440000000000001</v>
      </c>
      <c r="H6628" s="342" t="s">
        <v>6594</v>
      </c>
      <c r="I6628" s="342" t="s">
        <v>6575</v>
      </c>
      <c r="J6628" s="342" t="s">
        <v>6755</v>
      </c>
      <c r="K6628" s="581" t="s">
        <v>8972</v>
      </c>
      <c r="L6628" s="344" t="s">
        <v>4090</v>
      </c>
      <c r="N6628" s="344" t="s">
        <v>4090</v>
      </c>
      <c r="O6628" s="341">
        <v>0</v>
      </c>
    </row>
    <row r="6629" spans="1:15" x14ac:dyDescent="0.2">
      <c r="A6629" s="341" t="s">
        <v>9257</v>
      </c>
      <c r="B6629" s="341" t="s">
        <v>9299</v>
      </c>
      <c r="C6629" s="342" t="s">
        <v>8959</v>
      </c>
      <c r="D6629" s="342" t="s">
        <v>6914</v>
      </c>
      <c r="E6629" s="342" t="s">
        <v>9319</v>
      </c>
      <c r="F6629" s="342" t="s">
        <v>6568</v>
      </c>
      <c r="G6629" s="343">
        <v>10.5</v>
      </c>
      <c r="H6629" s="342" t="s">
        <v>6594</v>
      </c>
      <c r="I6629" s="342" t="s">
        <v>6575</v>
      </c>
      <c r="J6629" s="342" t="s">
        <v>6755</v>
      </c>
      <c r="K6629" s="581" t="s">
        <v>8166</v>
      </c>
      <c r="L6629" s="344" t="s">
        <v>4090</v>
      </c>
      <c r="N6629" s="344" t="s">
        <v>4090</v>
      </c>
      <c r="O6629" s="341">
        <v>0</v>
      </c>
    </row>
    <row r="6630" spans="1:15" x14ac:dyDescent="0.2">
      <c r="A6630" s="341" t="s">
        <v>9257</v>
      </c>
      <c r="B6630" s="341" t="s">
        <v>9299</v>
      </c>
      <c r="C6630" s="342" t="s">
        <v>6913</v>
      </c>
      <c r="D6630" s="342" t="s">
        <v>6914</v>
      </c>
      <c r="E6630" s="342" t="s">
        <v>9333</v>
      </c>
      <c r="F6630" s="342" t="s">
        <v>6568</v>
      </c>
      <c r="G6630" s="343">
        <v>3.1</v>
      </c>
      <c r="H6630" s="342" t="s">
        <v>6594</v>
      </c>
      <c r="I6630" s="342" t="s">
        <v>6575</v>
      </c>
      <c r="J6630" s="342" t="s">
        <v>6755</v>
      </c>
      <c r="K6630" s="581" t="s">
        <v>7777</v>
      </c>
      <c r="L6630" s="344" t="s">
        <v>4090</v>
      </c>
      <c r="N6630" s="344" t="s">
        <v>4090</v>
      </c>
      <c r="O6630" s="341">
        <v>0</v>
      </c>
    </row>
    <row r="6631" spans="1:15" x14ac:dyDescent="0.2">
      <c r="A6631" s="341" t="s">
        <v>9257</v>
      </c>
      <c r="B6631" s="341" t="s">
        <v>9299</v>
      </c>
      <c r="C6631" s="342" t="s">
        <v>6913</v>
      </c>
      <c r="D6631" s="342" t="s">
        <v>6914</v>
      </c>
      <c r="E6631" s="342" t="s">
        <v>9340</v>
      </c>
      <c r="F6631" s="342" t="s">
        <v>6568</v>
      </c>
      <c r="G6631" s="343">
        <v>6.13</v>
      </c>
      <c r="H6631" s="342" t="s">
        <v>6594</v>
      </c>
      <c r="I6631" s="342" t="s">
        <v>6575</v>
      </c>
      <c r="J6631" s="342" t="s">
        <v>6755</v>
      </c>
      <c r="K6631" s="581" t="s">
        <v>8175</v>
      </c>
      <c r="L6631" s="344" t="s">
        <v>4090</v>
      </c>
      <c r="N6631" s="344" t="s">
        <v>4090</v>
      </c>
      <c r="O6631" s="341">
        <v>0</v>
      </c>
    </row>
    <row r="6632" spans="1:15" x14ac:dyDescent="0.2">
      <c r="A6632" s="341" t="s">
        <v>9257</v>
      </c>
      <c r="B6632" s="341" t="s">
        <v>9299</v>
      </c>
      <c r="C6632" s="342" t="s">
        <v>8959</v>
      </c>
      <c r="D6632" s="342" t="s">
        <v>6914</v>
      </c>
      <c r="E6632" s="342" t="s">
        <v>9319</v>
      </c>
      <c r="F6632" s="342" t="s">
        <v>6568</v>
      </c>
      <c r="G6632" s="343">
        <v>4.95</v>
      </c>
      <c r="H6632" s="342" t="s">
        <v>6594</v>
      </c>
      <c r="I6632" s="342" t="s">
        <v>6575</v>
      </c>
      <c r="J6632" s="342" t="s">
        <v>6755</v>
      </c>
      <c r="K6632" s="581" t="s">
        <v>8435</v>
      </c>
      <c r="L6632" s="344" t="s">
        <v>4090</v>
      </c>
      <c r="N6632" s="344" t="s">
        <v>4090</v>
      </c>
      <c r="O6632" s="341">
        <v>0</v>
      </c>
    </row>
    <row r="6633" spans="1:15" x14ac:dyDescent="0.2">
      <c r="A6633" s="341" t="s">
        <v>9257</v>
      </c>
      <c r="B6633" s="341" t="s">
        <v>9299</v>
      </c>
      <c r="C6633" s="342" t="s">
        <v>6913</v>
      </c>
      <c r="D6633" s="342" t="s">
        <v>6914</v>
      </c>
      <c r="E6633" s="342" t="s">
        <v>9324</v>
      </c>
      <c r="F6633" s="342" t="s">
        <v>6568</v>
      </c>
      <c r="G6633" s="343">
        <v>32.4</v>
      </c>
      <c r="H6633" s="342" t="s">
        <v>6594</v>
      </c>
      <c r="I6633" s="342" t="s">
        <v>6575</v>
      </c>
      <c r="J6633" s="342" t="s">
        <v>6755</v>
      </c>
      <c r="K6633" s="581" t="s">
        <v>6850</v>
      </c>
      <c r="L6633" s="344" t="s">
        <v>4090</v>
      </c>
      <c r="N6633" s="344" t="s">
        <v>4090</v>
      </c>
      <c r="O6633" s="341">
        <v>0</v>
      </c>
    </row>
    <row r="6634" spans="1:15" x14ac:dyDescent="0.2">
      <c r="A6634" s="341" t="s">
        <v>9257</v>
      </c>
      <c r="B6634" s="341" t="s">
        <v>9299</v>
      </c>
      <c r="C6634" s="342" t="s">
        <v>6913</v>
      </c>
      <c r="D6634" s="342" t="s">
        <v>6914</v>
      </c>
      <c r="E6634" s="342" t="s">
        <v>9255</v>
      </c>
      <c r="F6634" s="342" t="s">
        <v>6568</v>
      </c>
      <c r="G6634" s="343">
        <v>11.03</v>
      </c>
      <c r="H6634" s="342" t="s">
        <v>6594</v>
      </c>
      <c r="I6634" s="342" t="s">
        <v>6575</v>
      </c>
      <c r="J6634" s="342" t="s">
        <v>6755</v>
      </c>
      <c r="K6634" s="581" t="s">
        <v>8580</v>
      </c>
      <c r="L6634" s="344" t="s">
        <v>4090</v>
      </c>
      <c r="N6634" s="344" t="s">
        <v>4090</v>
      </c>
      <c r="O6634" s="341">
        <v>0</v>
      </c>
    </row>
    <row r="6635" spans="1:15" x14ac:dyDescent="0.2">
      <c r="A6635" s="341" t="s">
        <v>9257</v>
      </c>
      <c r="B6635" s="341" t="s">
        <v>9299</v>
      </c>
      <c r="C6635" s="342" t="s">
        <v>8959</v>
      </c>
      <c r="D6635" s="342" t="s">
        <v>6914</v>
      </c>
      <c r="E6635" s="342" t="s">
        <v>9255</v>
      </c>
      <c r="F6635" s="342" t="s">
        <v>6568</v>
      </c>
      <c r="G6635" s="343">
        <v>6.97</v>
      </c>
      <c r="H6635" s="342" t="s">
        <v>6594</v>
      </c>
      <c r="I6635" s="342" t="s">
        <v>6575</v>
      </c>
      <c r="J6635" s="342" t="s">
        <v>6755</v>
      </c>
      <c r="K6635" s="581" t="s">
        <v>7806</v>
      </c>
      <c r="L6635" s="344" t="s">
        <v>4090</v>
      </c>
      <c r="N6635" s="344" t="s">
        <v>4090</v>
      </c>
      <c r="O6635" s="341">
        <v>0</v>
      </c>
    </row>
    <row r="6636" spans="1:15" x14ac:dyDescent="0.2">
      <c r="A6636" s="341" t="s">
        <v>9257</v>
      </c>
      <c r="B6636" s="341" t="s">
        <v>9299</v>
      </c>
      <c r="C6636" s="342" t="s">
        <v>6913</v>
      </c>
      <c r="D6636" s="342" t="s">
        <v>6914</v>
      </c>
      <c r="E6636" s="342" t="s">
        <v>9255</v>
      </c>
      <c r="F6636" s="342" t="s">
        <v>6568</v>
      </c>
      <c r="G6636" s="343">
        <v>29.92</v>
      </c>
      <c r="H6636" s="342" t="s">
        <v>6594</v>
      </c>
      <c r="I6636" s="342" t="s">
        <v>6575</v>
      </c>
      <c r="J6636" s="342" t="s">
        <v>6755</v>
      </c>
      <c r="K6636" s="581" t="s">
        <v>7806</v>
      </c>
      <c r="L6636" s="344" t="s">
        <v>4090</v>
      </c>
      <c r="N6636" s="344" t="s">
        <v>4090</v>
      </c>
      <c r="O6636" s="341">
        <v>0</v>
      </c>
    </row>
    <row r="6637" spans="1:15" x14ac:dyDescent="0.2">
      <c r="A6637" s="341" t="s">
        <v>9257</v>
      </c>
      <c r="B6637" s="341" t="s">
        <v>9299</v>
      </c>
      <c r="C6637" s="342" t="s">
        <v>6913</v>
      </c>
      <c r="D6637" s="342" t="s">
        <v>6914</v>
      </c>
      <c r="E6637" s="342" t="s">
        <v>9326</v>
      </c>
      <c r="F6637" s="342" t="s">
        <v>6568</v>
      </c>
      <c r="G6637" s="343">
        <v>7.875</v>
      </c>
      <c r="H6637" s="342" t="s">
        <v>6594</v>
      </c>
      <c r="I6637" s="342" t="s">
        <v>6575</v>
      </c>
      <c r="J6637" s="342" t="s">
        <v>6755</v>
      </c>
      <c r="K6637" s="581" t="s">
        <v>8183</v>
      </c>
      <c r="L6637" s="344" t="s">
        <v>4090</v>
      </c>
      <c r="N6637" s="344" t="s">
        <v>4090</v>
      </c>
      <c r="O6637" s="341">
        <v>0</v>
      </c>
    </row>
    <row r="6638" spans="1:15" x14ac:dyDescent="0.2">
      <c r="A6638" s="341" t="s">
        <v>9257</v>
      </c>
      <c r="B6638" s="341" t="s">
        <v>9299</v>
      </c>
      <c r="C6638" s="342" t="s">
        <v>6913</v>
      </c>
      <c r="D6638" s="342" t="s">
        <v>6914</v>
      </c>
      <c r="E6638" s="342" t="s">
        <v>9255</v>
      </c>
      <c r="F6638" s="342" t="s">
        <v>6568</v>
      </c>
      <c r="G6638" s="343">
        <v>8.85</v>
      </c>
      <c r="H6638" s="342" t="s">
        <v>6594</v>
      </c>
      <c r="I6638" s="342" t="s">
        <v>6575</v>
      </c>
      <c r="J6638" s="342" t="s">
        <v>6755</v>
      </c>
      <c r="K6638" s="581" t="s">
        <v>8973</v>
      </c>
      <c r="L6638" s="344" t="s">
        <v>4090</v>
      </c>
      <c r="N6638" s="344" t="s">
        <v>4090</v>
      </c>
      <c r="O6638" s="341">
        <v>0</v>
      </c>
    </row>
    <row r="6639" spans="1:15" x14ac:dyDescent="0.2">
      <c r="A6639" s="341" t="s">
        <v>9257</v>
      </c>
      <c r="B6639" s="341" t="s">
        <v>9299</v>
      </c>
      <c r="C6639" s="342" t="s">
        <v>6913</v>
      </c>
      <c r="D6639" s="342" t="s">
        <v>6914</v>
      </c>
      <c r="E6639" s="342" t="s">
        <v>9320</v>
      </c>
      <c r="F6639" s="342" t="s">
        <v>6568</v>
      </c>
      <c r="G6639" s="343">
        <v>9.2000000000000011</v>
      </c>
      <c r="H6639" s="342" t="s">
        <v>6594</v>
      </c>
      <c r="I6639" s="342" t="s">
        <v>6575</v>
      </c>
      <c r="J6639" s="342" t="s">
        <v>6755</v>
      </c>
      <c r="K6639" s="581" t="s">
        <v>8974</v>
      </c>
      <c r="L6639" s="344" t="s">
        <v>4090</v>
      </c>
      <c r="N6639" s="344" t="s">
        <v>4090</v>
      </c>
      <c r="O6639" s="341">
        <v>0</v>
      </c>
    </row>
    <row r="6640" spans="1:15" x14ac:dyDescent="0.2">
      <c r="A6640" s="341" t="s">
        <v>9257</v>
      </c>
      <c r="B6640" s="341" t="s">
        <v>9299</v>
      </c>
      <c r="C6640" s="342" t="s">
        <v>6913</v>
      </c>
      <c r="D6640" s="342" t="s">
        <v>6914</v>
      </c>
      <c r="E6640" s="342" t="s">
        <v>9332</v>
      </c>
      <c r="F6640" s="342" t="s">
        <v>6568</v>
      </c>
      <c r="G6640" s="343">
        <v>4.32</v>
      </c>
      <c r="H6640" s="342" t="s">
        <v>6594</v>
      </c>
      <c r="I6640" s="342" t="s">
        <v>6575</v>
      </c>
      <c r="J6640" s="342" t="s">
        <v>6755</v>
      </c>
      <c r="K6640" s="581" t="s">
        <v>6803</v>
      </c>
      <c r="L6640" s="344" t="s">
        <v>4090</v>
      </c>
      <c r="N6640" s="344" t="s">
        <v>4090</v>
      </c>
      <c r="O6640" s="341">
        <v>0</v>
      </c>
    </row>
    <row r="6641" spans="1:15" x14ac:dyDescent="0.2">
      <c r="A6641" s="341" t="s">
        <v>9257</v>
      </c>
      <c r="B6641" s="341" t="s">
        <v>9299</v>
      </c>
      <c r="C6641" s="342" t="s">
        <v>6913</v>
      </c>
      <c r="D6641" s="342" t="s">
        <v>6914</v>
      </c>
      <c r="E6641" s="342" t="s">
        <v>9332</v>
      </c>
      <c r="F6641" s="342" t="s">
        <v>6568</v>
      </c>
      <c r="G6641" s="343">
        <v>5.94</v>
      </c>
      <c r="H6641" s="342" t="s">
        <v>6594</v>
      </c>
      <c r="I6641" s="342" t="s">
        <v>6575</v>
      </c>
      <c r="J6641" s="342" t="s">
        <v>6755</v>
      </c>
      <c r="K6641" s="581" t="s">
        <v>8856</v>
      </c>
      <c r="L6641" s="344" t="s">
        <v>4090</v>
      </c>
      <c r="N6641" s="344" t="s">
        <v>4090</v>
      </c>
      <c r="O6641" s="341">
        <v>0</v>
      </c>
    </row>
    <row r="6642" spans="1:15" x14ac:dyDescent="0.2">
      <c r="A6642" s="341" t="s">
        <v>9257</v>
      </c>
      <c r="B6642" s="341" t="s">
        <v>9299</v>
      </c>
      <c r="C6642" s="342" t="s">
        <v>8959</v>
      </c>
      <c r="D6642" s="342" t="s">
        <v>6914</v>
      </c>
      <c r="E6642" s="342" t="s">
        <v>9321</v>
      </c>
      <c r="F6642" s="342" t="s">
        <v>6568</v>
      </c>
      <c r="G6642" s="343">
        <v>4.95</v>
      </c>
      <c r="H6642" s="342" t="s">
        <v>6594</v>
      </c>
      <c r="I6642" s="342" t="s">
        <v>6575</v>
      </c>
      <c r="J6642" s="342" t="s">
        <v>6755</v>
      </c>
      <c r="K6642" s="581" t="s">
        <v>7374</v>
      </c>
      <c r="L6642" s="344" t="s">
        <v>4090</v>
      </c>
      <c r="N6642" s="344" t="s">
        <v>4090</v>
      </c>
      <c r="O6642" s="341">
        <v>0</v>
      </c>
    </row>
    <row r="6643" spans="1:15" x14ac:dyDescent="0.2">
      <c r="A6643" s="341" t="s">
        <v>9257</v>
      </c>
      <c r="B6643" s="341" t="s">
        <v>9299</v>
      </c>
      <c r="C6643" s="342" t="s">
        <v>6913</v>
      </c>
      <c r="D6643" s="342" t="s">
        <v>6914</v>
      </c>
      <c r="E6643" s="342" t="s">
        <v>9323</v>
      </c>
      <c r="F6643" s="342" t="s">
        <v>6568</v>
      </c>
      <c r="G6643" s="343">
        <v>4.2</v>
      </c>
      <c r="H6643" s="342" t="s">
        <v>6594</v>
      </c>
      <c r="I6643" s="342" t="s">
        <v>6575</v>
      </c>
      <c r="J6643" s="342" t="s">
        <v>6755</v>
      </c>
      <c r="K6643" s="581" t="s">
        <v>8383</v>
      </c>
      <c r="L6643" s="344" t="s">
        <v>4090</v>
      </c>
      <c r="N6643" s="344" t="s">
        <v>4090</v>
      </c>
      <c r="O6643" s="341">
        <v>0</v>
      </c>
    </row>
    <row r="6644" spans="1:15" x14ac:dyDescent="0.2">
      <c r="A6644" s="341" t="s">
        <v>9257</v>
      </c>
      <c r="B6644" s="341" t="s">
        <v>9299</v>
      </c>
      <c r="C6644" s="342" t="s">
        <v>6913</v>
      </c>
      <c r="D6644" s="342" t="s">
        <v>6914</v>
      </c>
      <c r="E6644" s="342" t="s">
        <v>9326</v>
      </c>
      <c r="F6644" s="342" t="s">
        <v>6568</v>
      </c>
      <c r="G6644" s="343">
        <v>10.325000000000001</v>
      </c>
      <c r="H6644" s="342" t="s">
        <v>6594</v>
      </c>
      <c r="I6644" s="342" t="s">
        <v>6575</v>
      </c>
      <c r="J6644" s="342" t="s">
        <v>6755</v>
      </c>
      <c r="K6644" s="581" t="s">
        <v>7544</v>
      </c>
      <c r="L6644" s="344" t="s">
        <v>4090</v>
      </c>
      <c r="N6644" s="344" t="s">
        <v>4090</v>
      </c>
      <c r="O6644" s="341">
        <v>0</v>
      </c>
    </row>
    <row r="6645" spans="1:15" x14ac:dyDescent="0.2">
      <c r="A6645" s="341" t="s">
        <v>9257</v>
      </c>
      <c r="B6645" s="341" t="s">
        <v>9299</v>
      </c>
      <c r="C6645" s="342" t="s">
        <v>6913</v>
      </c>
      <c r="D6645" s="342" t="s">
        <v>6914</v>
      </c>
      <c r="E6645" s="342" t="s">
        <v>9332</v>
      </c>
      <c r="F6645" s="342" t="s">
        <v>6568</v>
      </c>
      <c r="G6645" s="343">
        <v>4.5</v>
      </c>
      <c r="H6645" s="342" t="s">
        <v>6594</v>
      </c>
      <c r="I6645" s="342" t="s">
        <v>6575</v>
      </c>
      <c r="J6645" s="342" t="s">
        <v>6755</v>
      </c>
      <c r="K6645" s="581" t="s">
        <v>8857</v>
      </c>
      <c r="L6645" s="344" t="s">
        <v>4090</v>
      </c>
      <c r="N6645" s="344" t="s">
        <v>4090</v>
      </c>
      <c r="O6645" s="341">
        <v>0</v>
      </c>
    </row>
    <row r="6646" spans="1:15" x14ac:dyDescent="0.2">
      <c r="A6646" s="341" t="s">
        <v>9257</v>
      </c>
      <c r="B6646" s="341" t="s">
        <v>9299</v>
      </c>
      <c r="C6646" s="342" t="s">
        <v>6913</v>
      </c>
      <c r="D6646" s="342" t="s">
        <v>6914</v>
      </c>
      <c r="E6646" s="342" t="s">
        <v>9325</v>
      </c>
      <c r="F6646" s="342" t="s">
        <v>6568</v>
      </c>
      <c r="G6646" s="343">
        <v>6.88</v>
      </c>
      <c r="H6646" s="342" t="s">
        <v>6594</v>
      </c>
      <c r="I6646" s="342" t="s">
        <v>6575</v>
      </c>
      <c r="J6646" s="342" t="s">
        <v>6755</v>
      </c>
      <c r="K6646" s="581" t="s">
        <v>8269</v>
      </c>
      <c r="L6646" s="344" t="s">
        <v>4090</v>
      </c>
      <c r="N6646" s="344" t="s">
        <v>4090</v>
      </c>
      <c r="O6646" s="341">
        <v>0</v>
      </c>
    </row>
    <row r="6647" spans="1:15" x14ac:dyDescent="0.2">
      <c r="A6647" s="341" t="s">
        <v>9257</v>
      </c>
      <c r="B6647" s="341" t="s">
        <v>9299</v>
      </c>
      <c r="C6647" s="342" t="s">
        <v>6913</v>
      </c>
      <c r="D6647" s="342" t="s">
        <v>6914</v>
      </c>
      <c r="E6647" s="342" t="s">
        <v>9320</v>
      </c>
      <c r="F6647" s="342" t="s">
        <v>6568</v>
      </c>
      <c r="G6647" s="343">
        <v>7.2</v>
      </c>
      <c r="H6647" s="342" t="s">
        <v>6594</v>
      </c>
      <c r="I6647" s="342" t="s">
        <v>6575</v>
      </c>
      <c r="J6647" s="342" t="s">
        <v>6755</v>
      </c>
      <c r="K6647" s="581" t="s">
        <v>8909</v>
      </c>
      <c r="L6647" s="344" t="s">
        <v>4090</v>
      </c>
      <c r="N6647" s="344" t="s">
        <v>4090</v>
      </c>
      <c r="O6647" s="341">
        <v>0</v>
      </c>
    </row>
    <row r="6648" spans="1:15" x14ac:dyDescent="0.2">
      <c r="A6648" s="341" t="s">
        <v>9257</v>
      </c>
      <c r="B6648" s="341" t="s">
        <v>9299</v>
      </c>
      <c r="C6648" s="342" t="s">
        <v>6913</v>
      </c>
      <c r="D6648" s="342" t="s">
        <v>6914</v>
      </c>
      <c r="E6648" s="342" t="s">
        <v>9332</v>
      </c>
      <c r="F6648" s="342" t="s">
        <v>6568</v>
      </c>
      <c r="G6648" s="343">
        <v>4.32</v>
      </c>
      <c r="H6648" s="342" t="s">
        <v>6594</v>
      </c>
      <c r="I6648" s="342" t="s">
        <v>6575</v>
      </c>
      <c r="J6648" s="342" t="s">
        <v>6755</v>
      </c>
      <c r="K6648" s="581" t="s">
        <v>7485</v>
      </c>
      <c r="L6648" s="344" t="s">
        <v>4090</v>
      </c>
      <c r="N6648" s="344" t="s">
        <v>4090</v>
      </c>
      <c r="O6648" s="341">
        <v>0</v>
      </c>
    </row>
    <row r="6649" spans="1:15" x14ac:dyDescent="0.2">
      <c r="A6649" s="341" t="s">
        <v>9257</v>
      </c>
      <c r="B6649" s="341" t="s">
        <v>9299</v>
      </c>
      <c r="C6649" s="342" t="s">
        <v>6913</v>
      </c>
      <c r="D6649" s="342" t="s">
        <v>6914</v>
      </c>
      <c r="E6649" s="342" t="s">
        <v>9255</v>
      </c>
      <c r="F6649" s="342" t="s">
        <v>6568</v>
      </c>
      <c r="G6649" s="343">
        <v>8.4600000000000009</v>
      </c>
      <c r="H6649" s="342" t="s">
        <v>6594</v>
      </c>
      <c r="I6649" s="342" t="s">
        <v>6575</v>
      </c>
      <c r="J6649" s="342" t="s">
        <v>6755</v>
      </c>
      <c r="K6649" s="581" t="s">
        <v>7642</v>
      </c>
      <c r="L6649" s="344" t="s">
        <v>4090</v>
      </c>
      <c r="N6649" s="344" t="s">
        <v>4090</v>
      </c>
      <c r="O6649" s="341">
        <v>0</v>
      </c>
    </row>
    <row r="6650" spans="1:15" x14ac:dyDescent="0.2">
      <c r="A6650" s="341" t="s">
        <v>9257</v>
      </c>
      <c r="B6650" s="341" t="s">
        <v>9299</v>
      </c>
      <c r="C6650" s="342" t="s">
        <v>6913</v>
      </c>
      <c r="D6650" s="342" t="s">
        <v>6914</v>
      </c>
      <c r="E6650" s="342" t="s">
        <v>9323</v>
      </c>
      <c r="F6650" s="342" t="s">
        <v>6568</v>
      </c>
      <c r="G6650" s="343">
        <v>30</v>
      </c>
      <c r="H6650" s="342" t="s">
        <v>6594</v>
      </c>
      <c r="I6650" s="342" t="s">
        <v>6575</v>
      </c>
      <c r="J6650" s="342" t="s">
        <v>6755</v>
      </c>
      <c r="K6650" s="581" t="s">
        <v>6945</v>
      </c>
      <c r="L6650" s="344" t="s">
        <v>4090</v>
      </c>
      <c r="N6650" s="344" t="s">
        <v>4090</v>
      </c>
      <c r="O6650" s="341" t="s">
        <v>6752</v>
      </c>
    </row>
    <row r="6651" spans="1:15" x14ac:dyDescent="0.2">
      <c r="A6651" s="341" t="s">
        <v>9257</v>
      </c>
      <c r="B6651" s="341" t="s">
        <v>9299</v>
      </c>
      <c r="C6651" s="342" t="s">
        <v>6913</v>
      </c>
      <c r="D6651" s="342" t="s">
        <v>6914</v>
      </c>
      <c r="E6651" s="342" t="s">
        <v>9320</v>
      </c>
      <c r="F6651" s="342" t="s">
        <v>6568</v>
      </c>
      <c r="G6651" s="343">
        <v>7.75</v>
      </c>
      <c r="H6651" s="342" t="s">
        <v>6594</v>
      </c>
      <c r="I6651" s="342" t="s">
        <v>6575</v>
      </c>
      <c r="J6651" s="342" t="s">
        <v>6755</v>
      </c>
      <c r="K6651" s="581" t="s">
        <v>6962</v>
      </c>
      <c r="L6651" s="344" t="s">
        <v>4090</v>
      </c>
      <c r="N6651" s="344" t="s">
        <v>4090</v>
      </c>
      <c r="O6651" s="341" t="s">
        <v>6752</v>
      </c>
    </row>
    <row r="6652" spans="1:15" x14ac:dyDescent="0.2">
      <c r="A6652" s="341" t="s">
        <v>9257</v>
      </c>
      <c r="B6652" s="341" t="s">
        <v>9299</v>
      </c>
      <c r="C6652" s="342" t="s">
        <v>6913</v>
      </c>
      <c r="D6652" s="342" t="s">
        <v>6914</v>
      </c>
      <c r="E6652" s="342" t="s">
        <v>9255</v>
      </c>
      <c r="F6652" s="342" t="s">
        <v>6568</v>
      </c>
      <c r="G6652" s="343">
        <v>11.040000000000001</v>
      </c>
      <c r="H6652" s="342" t="s">
        <v>6594</v>
      </c>
      <c r="I6652" s="342" t="s">
        <v>6575</v>
      </c>
      <c r="J6652" s="342" t="s">
        <v>6755</v>
      </c>
      <c r="K6652" s="581" t="s">
        <v>7087</v>
      </c>
      <c r="L6652" s="344" t="s">
        <v>4090</v>
      </c>
      <c r="N6652" s="344" t="s">
        <v>4090</v>
      </c>
      <c r="O6652" s="341">
        <v>0</v>
      </c>
    </row>
    <row r="6653" spans="1:15" x14ac:dyDescent="0.2">
      <c r="A6653" s="341" t="s">
        <v>9257</v>
      </c>
      <c r="B6653" s="341" t="s">
        <v>9299</v>
      </c>
      <c r="C6653" s="342" t="s">
        <v>6913</v>
      </c>
      <c r="D6653" s="342" t="s">
        <v>6914</v>
      </c>
      <c r="E6653" s="342" t="s">
        <v>9255</v>
      </c>
      <c r="F6653" s="342" t="s">
        <v>6568</v>
      </c>
      <c r="G6653" s="343">
        <v>8.64</v>
      </c>
      <c r="H6653" s="342" t="s">
        <v>6594</v>
      </c>
      <c r="I6653" s="342" t="s">
        <v>6575</v>
      </c>
      <c r="J6653" s="342" t="s">
        <v>6755</v>
      </c>
      <c r="K6653" s="581" t="s">
        <v>7043</v>
      </c>
      <c r="L6653" s="344" t="s">
        <v>4090</v>
      </c>
      <c r="N6653" s="344" t="s">
        <v>4090</v>
      </c>
      <c r="O6653" s="341" t="s">
        <v>6752</v>
      </c>
    </row>
    <row r="6654" spans="1:15" x14ac:dyDescent="0.2">
      <c r="A6654" s="341" t="s">
        <v>9257</v>
      </c>
      <c r="B6654" s="341" t="s">
        <v>9299</v>
      </c>
      <c r="C6654" s="342" t="s">
        <v>6913</v>
      </c>
      <c r="D6654" s="342" t="s">
        <v>6914</v>
      </c>
      <c r="E6654" s="342" t="s">
        <v>9319</v>
      </c>
      <c r="F6654" s="342" t="s">
        <v>6568</v>
      </c>
      <c r="G6654" s="343">
        <v>29.64</v>
      </c>
      <c r="H6654" s="342" t="s">
        <v>6594</v>
      </c>
      <c r="I6654" s="342" t="s">
        <v>6575</v>
      </c>
      <c r="J6654" s="342" t="s">
        <v>6755</v>
      </c>
      <c r="K6654" s="581" t="s">
        <v>6799</v>
      </c>
      <c r="L6654" s="344" t="s">
        <v>4090</v>
      </c>
      <c r="N6654" s="344" t="s">
        <v>4090</v>
      </c>
      <c r="O6654" s="341">
        <v>0</v>
      </c>
    </row>
    <row r="6655" spans="1:15" x14ac:dyDescent="0.2">
      <c r="A6655" s="341" t="s">
        <v>9257</v>
      </c>
      <c r="B6655" s="341" t="s">
        <v>9299</v>
      </c>
      <c r="C6655" s="342" t="s">
        <v>6913</v>
      </c>
      <c r="D6655" s="342" t="s">
        <v>6914</v>
      </c>
      <c r="E6655" s="342" t="s">
        <v>9319</v>
      </c>
      <c r="F6655" s="342" t="s">
        <v>6568</v>
      </c>
      <c r="G6655" s="343">
        <v>9.9500000000000011</v>
      </c>
      <c r="H6655" s="342" t="s">
        <v>6594</v>
      </c>
      <c r="I6655" s="342" t="s">
        <v>6575</v>
      </c>
      <c r="J6655" s="342" t="s">
        <v>6755</v>
      </c>
      <c r="K6655" s="581" t="s">
        <v>7162</v>
      </c>
      <c r="L6655" s="344" t="s">
        <v>4090</v>
      </c>
      <c r="N6655" s="344" t="s">
        <v>4090</v>
      </c>
      <c r="O6655" s="341">
        <v>0</v>
      </c>
    </row>
    <row r="6656" spans="1:15" x14ac:dyDescent="0.2">
      <c r="A6656" s="341" t="s">
        <v>9257</v>
      </c>
      <c r="B6656" s="341" t="s">
        <v>9285</v>
      </c>
      <c r="C6656" s="342" t="s">
        <v>6918</v>
      </c>
      <c r="D6656" s="342" t="s">
        <v>6737</v>
      </c>
      <c r="E6656" s="342" t="s">
        <v>9320</v>
      </c>
      <c r="F6656" s="342" t="s">
        <v>6568</v>
      </c>
      <c r="G6656" s="343">
        <v>48.265000000000001</v>
      </c>
      <c r="H6656" s="342" t="s">
        <v>6594</v>
      </c>
      <c r="I6656" s="342" t="s">
        <v>6575</v>
      </c>
      <c r="J6656" s="342" t="s">
        <v>6755</v>
      </c>
      <c r="K6656" s="581" t="s">
        <v>7554</v>
      </c>
      <c r="L6656" s="344" t="s">
        <v>4090</v>
      </c>
      <c r="N6656" s="344" t="s">
        <v>4090</v>
      </c>
      <c r="O6656" s="341" t="s">
        <v>6752</v>
      </c>
    </row>
    <row r="6657" spans="1:15" x14ac:dyDescent="0.2">
      <c r="A6657" s="341" t="s">
        <v>9257</v>
      </c>
      <c r="B6657" s="341" t="s">
        <v>9285</v>
      </c>
      <c r="C6657" s="342" t="s">
        <v>6736</v>
      </c>
      <c r="D6657" s="342" t="s">
        <v>6737</v>
      </c>
      <c r="E6657" s="342" t="s">
        <v>9255</v>
      </c>
      <c r="F6657" s="342" t="s">
        <v>6568</v>
      </c>
      <c r="G6657" s="343">
        <v>15.6</v>
      </c>
      <c r="H6657" s="342" t="s">
        <v>6594</v>
      </c>
      <c r="I6657" s="342" t="s">
        <v>6575</v>
      </c>
      <c r="J6657" s="342" t="s">
        <v>6755</v>
      </c>
      <c r="K6657" s="581" t="s">
        <v>6758</v>
      </c>
      <c r="L6657" s="344" t="s">
        <v>4090</v>
      </c>
      <c r="N6657" s="344" t="s">
        <v>4090</v>
      </c>
      <c r="O6657" s="341" t="s">
        <v>6766</v>
      </c>
    </row>
    <row r="6658" spans="1:15" x14ac:dyDescent="0.2">
      <c r="A6658" s="341" t="s">
        <v>9257</v>
      </c>
      <c r="B6658" s="341" t="s">
        <v>9285</v>
      </c>
      <c r="C6658" s="342" t="s">
        <v>6736</v>
      </c>
      <c r="D6658" s="342" t="s">
        <v>6737</v>
      </c>
      <c r="E6658" s="342" t="s">
        <v>9328</v>
      </c>
      <c r="F6658" s="342" t="s">
        <v>6568</v>
      </c>
      <c r="G6658" s="343">
        <v>57.75</v>
      </c>
      <c r="H6658" s="342" t="s">
        <v>6594</v>
      </c>
      <c r="I6658" s="342" t="s">
        <v>6575</v>
      </c>
      <c r="J6658" s="342" t="s">
        <v>6755</v>
      </c>
      <c r="K6658" s="581" t="s">
        <v>8813</v>
      </c>
      <c r="L6658" s="344" t="s">
        <v>4090</v>
      </c>
      <c r="N6658" s="344" t="s">
        <v>4090</v>
      </c>
      <c r="O6658" s="341" t="s">
        <v>6752</v>
      </c>
    </row>
    <row r="6659" spans="1:15" x14ac:dyDescent="0.2">
      <c r="A6659" s="341" t="s">
        <v>9257</v>
      </c>
      <c r="B6659" s="341" t="s">
        <v>9285</v>
      </c>
      <c r="C6659" s="342" t="s">
        <v>6736</v>
      </c>
      <c r="D6659" s="342" t="s">
        <v>6737</v>
      </c>
      <c r="E6659" s="342" t="s">
        <v>9328</v>
      </c>
      <c r="F6659" s="342" t="s">
        <v>6568</v>
      </c>
      <c r="G6659" s="343">
        <v>55</v>
      </c>
      <c r="H6659" s="342" t="s">
        <v>6594</v>
      </c>
      <c r="I6659" s="342" t="s">
        <v>6575</v>
      </c>
      <c r="J6659" s="342" t="s">
        <v>6755</v>
      </c>
      <c r="K6659" s="581" t="s">
        <v>7404</v>
      </c>
      <c r="L6659" s="344" t="s">
        <v>4090</v>
      </c>
      <c r="N6659" s="344" t="s">
        <v>4090</v>
      </c>
      <c r="O6659" s="341" t="s">
        <v>6752</v>
      </c>
    </row>
    <row r="6660" spans="1:15" x14ac:dyDescent="0.2">
      <c r="A6660" s="341" t="s">
        <v>9257</v>
      </c>
      <c r="B6660" s="341" t="s">
        <v>9285</v>
      </c>
      <c r="C6660" s="342" t="s">
        <v>8975</v>
      </c>
      <c r="D6660" s="342" t="s">
        <v>6737</v>
      </c>
      <c r="E6660" s="342" t="s">
        <v>9328</v>
      </c>
      <c r="F6660" s="342" t="s">
        <v>6568</v>
      </c>
      <c r="G6660" s="343">
        <v>8</v>
      </c>
      <c r="H6660" s="342" t="s">
        <v>6594</v>
      </c>
      <c r="I6660" s="342" t="s">
        <v>6575</v>
      </c>
      <c r="J6660" s="342" t="s">
        <v>6755</v>
      </c>
      <c r="K6660" s="581" t="s">
        <v>7589</v>
      </c>
      <c r="L6660" s="344" t="s">
        <v>4090</v>
      </c>
      <c r="N6660" s="344" t="s">
        <v>4090</v>
      </c>
      <c r="O6660" s="341" t="s">
        <v>6752</v>
      </c>
    </row>
    <row r="6661" spans="1:15" x14ac:dyDescent="0.2">
      <c r="A6661" s="341" t="s">
        <v>9257</v>
      </c>
      <c r="B6661" s="341" t="s">
        <v>9285</v>
      </c>
      <c r="C6661" s="342" t="s">
        <v>8975</v>
      </c>
      <c r="D6661" s="342" t="s">
        <v>6737</v>
      </c>
      <c r="E6661" s="342" t="s">
        <v>9323</v>
      </c>
      <c r="F6661" s="342" t="s">
        <v>6568</v>
      </c>
      <c r="G6661" s="343">
        <v>7.0200000000000005</v>
      </c>
      <c r="H6661" s="342" t="s">
        <v>6594</v>
      </c>
      <c r="I6661" s="342" t="s">
        <v>6575</v>
      </c>
      <c r="J6661" s="342" t="s">
        <v>6755</v>
      </c>
      <c r="K6661" s="581" t="s">
        <v>8148</v>
      </c>
      <c r="L6661" s="344" t="s">
        <v>4090</v>
      </c>
      <c r="N6661" s="344" t="s">
        <v>4090</v>
      </c>
      <c r="O6661" s="341" t="s">
        <v>6766</v>
      </c>
    </row>
    <row r="6662" spans="1:15" x14ac:dyDescent="0.2">
      <c r="A6662" s="341" t="s">
        <v>9257</v>
      </c>
      <c r="B6662" s="341" t="s">
        <v>9285</v>
      </c>
      <c r="C6662" s="342" t="s">
        <v>6736</v>
      </c>
      <c r="D6662" s="342" t="s">
        <v>6737</v>
      </c>
      <c r="E6662" s="342" t="s">
        <v>9320</v>
      </c>
      <c r="F6662" s="342" t="s">
        <v>6568</v>
      </c>
      <c r="G6662" s="343">
        <v>9</v>
      </c>
      <c r="H6662" s="342" t="s">
        <v>6594</v>
      </c>
      <c r="I6662" s="342" t="s">
        <v>6575</v>
      </c>
      <c r="J6662" s="342" t="s">
        <v>6755</v>
      </c>
      <c r="K6662" s="581" t="s">
        <v>8533</v>
      </c>
      <c r="L6662" s="344" t="s">
        <v>4090</v>
      </c>
      <c r="N6662" s="344" t="s">
        <v>4090</v>
      </c>
      <c r="O6662" s="341" t="s">
        <v>6766</v>
      </c>
    </row>
    <row r="6663" spans="1:15" x14ac:dyDescent="0.2">
      <c r="A6663" s="341" t="s">
        <v>9257</v>
      </c>
      <c r="B6663" s="341" t="s">
        <v>9285</v>
      </c>
      <c r="C6663" s="342" t="s">
        <v>6918</v>
      </c>
      <c r="D6663" s="342" t="s">
        <v>6737</v>
      </c>
      <c r="E6663" s="342" t="s">
        <v>9320</v>
      </c>
      <c r="F6663" s="342" t="s">
        <v>6568</v>
      </c>
      <c r="G6663" s="343">
        <v>5.1000000000000005</v>
      </c>
      <c r="H6663" s="342" t="s">
        <v>6594</v>
      </c>
      <c r="I6663" s="342" t="s">
        <v>6575</v>
      </c>
      <c r="J6663" s="342" t="s">
        <v>6755</v>
      </c>
      <c r="K6663" s="581" t="s">
        <v>8976</v>
      </c>
      <c r="L6663" s="344" t="s">
        <v>4090</v>
      </c>
      <c r="N6663" s="344" t="s">
        <v>4090</v>
      </c>
      <c r="O6663" s="341" t="s">
        <v>6766</v>
      </c>
    </row>
    <row r="6664" spans="1:15" x14ac:dyDescent="0.2">
      <c r="A6664" s="341" t="s">
        <v>9257</v>
      </c>
      <c r="B6664" s="341" t="s">
        <v>9285</v>
      </c>
      <c r="C6664" s="342" t="s">
        <v>6918</v>
      </c>
      <c r="D6664" s="342" t="s">
        <v>6737</v>
      </c>
      <c r="E6664" s="342" t="s">
        <v>9321</v>
      </c>
      <c r="F6664" s="342" t="s">
        <v>6568</v>
      </c>
      <c r="G6664" s="343">
        <v>4.18</v>
      </c>
      <c r="H6664" s="342" t="s">
        <v>6594</v>
      </c>
      <c r="I6664" s="342" t="s">
        <v>6575</v>
      </c>
      <c r="J6664" s="342" t="s">
        <v>6755</v>
      </c>
      <c r="K6664" s="581" t="s">
        <v>7036</v>
      </c>
      <c r="L6664" s="344" t="s">
        <v>4090</v>
      </c>
      <c r="N6664" s="344" t="s">
        <v>4090</v>
      </c>
      <c r="O6664" s="341" t="s">
        <v>6752</v>
      </c>
    </row>
    <row r="6665" spans="1:15" x14ac:dyDescent="0.2">
      <c r="A6665" s="341" t="s">
        <v>9257</v>
      </c>
      <c r="B6665" s="341" t="s">
        <v>9285</v>
      </c>
      <c r="C6665" s="342" t="s">
        <v>6918</v>
      </c>
      <c r="D6665" s="342" t="s">
        <v>6737</v>
      </c>
      <c r="E6665" s="342" t="s">
        <v>9255</v>
      </c>
      <c r="F6665" s="342" t="s">
        <v>6568</v>
      </c>
      <c r="G6665" s="343">
        <v>9.44</v>
      </c>
      <c r="H6665" s="342" t="s">
        <v>6594</v>
      </c>
      <c r="I6665" s="342" t="s">
        <v>6575</v>
      </c>
      <c r="J6665" s="342" t="s">
        <v>6755</v>
      </c>
      <c r="K6665" s="581" t="s">
        <v>7663</v>
      </c>
      <c r="L6665" s="344" t="s">
        <v>4090</v>
      </c>
      <c r="N6665" s="344" t="s">
        <v>4090</v>
      </c>
      <c r="O6665" s="341" t="s">
        <v>6752</v>
      </c>
    </row>
    <row r="6666" spans="1:15" x14ac:dyDescent="0.2">
      <c r="A6666" s="341" t="s">
        <v>9257</v>
      </c>
      <c r="B6666" s="341" t="s">
        <v>9285</v>
      </c>
      <c r="C6666" s="342" t="s">
        <v>6918</v>
      </c>
      <c r="D6666" s="342" t="s">
        <v>6737</v>
      </c>
      <c r="E6666" s="342" t="s">
        <v>9326</v>
      </c>
      <c r="F6666" s="342" t="s">
        <v>6568</v>
      </c>
      <c r="G6666" s="343">
        <v>2.86</v>
      </c>
      <c r="H6666" s="342" t="s">
        <v>6594</v>
      </c>
      <c r="I6666" s="342" t="s">
        <v>6575</v>
      </c>
      <c r="J6666" s="342" t="s">
        <v>6755</v>
      </c>
      <c r="K6666" s="581" t="s">
        <v>8977</v>
      </c>
      <c r="L6666" s="344" t="s">
        <v>4090</v>
      </c>
      <c r="N6666" s="344" t="s">
        <v>4090</v>
      </c>
      <c r="O6666" s="341" t="s">
        <v>6766</v>
      </c>
    </row>
    <row r="6667" spans="1:15" x14ac:dyDescent="0.2">
      <c r="A6667" s="341" t="s">
        <v>9257</v>
      </c>
      <c r="B6667" s="341" t="s">
        <v>9285</v>
      </c>
      <c r="C6667" s="342" t="s">
        <v>6918</v>
      </c>
      <c r="D6667" s="342" t="s">
        <v>6737</v>
      </c>
      <c r="E6667" s="342" t="s">
        <v>9326</v>
      </c>
      <c r="F6667" s="342" t="s">
        <v>6568</v>
      </c>
      <c r="G6667" s="343">
        <v>3.25</v>
      </c>
      <c r="H6667" s="342" t="s">
        <v>6594</v>
      </c>
      <c r="I6667" s="342" t="s">
        <v>6575</v>
      </c>
      <c r="J6667" s="342" t="s">
        <v>6755</v>
      </c>
      <c r="K6667" s="581" t="s">
        <v>6947</v>
      </c>
      <c r="L6667" s="344" t="s">
        <v>4090</v>
      </c>
      <c r="N6667" s="344" t="s">
        <v>4090</v>
      </c>
      <c r="O6667" s="341" t="s">
        <v>6752</v>
      </c>
    </row>
    <row r="6668" spans="1:15" x14ac:dyDescent="0.2">
      <c r="A6668" s="341" t="s">
        <v>9257</v>
      </c>
      <c r="B6668" s="341" t="s">
        <v>9285</v>
      </c>
      <c r="C6668" s="342" t="s">
        <v>6918</v>
      </c>
      <c r="D6668" s="342" t="s">
        <v>6737</v>
      </c>
      <c r="E6668" s="342" t="s">
        <v>9326</v>
      </c>
      <c r="F6668" s="342" t="s">
        <v>6568</v>
      </c>
      <c r="G6668" s="343">
        <v>8</v>
      </c>
      <c r="H6668" s="342" t="s">
        <v>6594</v>
      </c>
      <c r="I6668" s="342" t="s">
        <v>6575</v>
      </c>
      <c r="J6668" s="342" t="s">
        <v>6755</v>
      </c>
      <c r="K6668" s="581" t="s">
        <v>8978</v>
      </c>
      <c r="L6668" s="344" t="s">
        <v>4090</v>
      </c>
      <c r="N6668" s="344" t="s">
        <v>4090</v>
      </c>
      <c r="O6668" s="341" t="s">
        <v>6752</v>
      </c>
    </row>
    <row r="6669" spans="1:15" x14ac:dyDescent="0.2">
      <c r="A6669" s="341" t="s">
        <v>9257</v>
      </c>
      <c r="B6669" s="341" t="s">
        <v>9285</v>
      </c>
      <c r="C6669" s="342" t="s">
        <v>6918</v>
      </c>
      <c r="D6669" s="342" t="s">
        <v>6737</v>
      </c>
      <c r="E6669" s="342" t="s">
        <v>9337</v>
      </c>
      <c r="F6669" s="342" t="s">
        <v>6568</v>
      </c>
      <c r="G6669" s="343">
        <v>6</v>
      </c>
      <c r="H6669" s="342" t="s">
        <v>6594</v>
      </c>
      <c r="I6669" s="342" t="s">
        <v>6575</v>
      </c>
      <c r="J6669" s="342" t="s">
        <v>6755</v>
      </c>
      <c r="K6669" s="581" t="s">
        <v>7842</v>
      </c>
      <c r="L6669" s="344" t="s">
        <v>4090</v>
      </c>
      <c r="N6669" s="344" t="s">
        <v>4090</v>
      </c>
      <c r="O6669" s="341" t="s">
        <v>6766</v>
      </c>
    </row>
    <row r="6670" spans="1:15" x14ac:dyDescent="0.2">
      <c r="A6670" s="341" t="s">
        <v>9257</v>
      </c>
      <c r="B6670" s="341" t="s">
        <v>9285</v>
      </c>
      <c r="C6670" s="342" t="s">
        <v>6739</v>
      </c>
      <c r="D6670" s="342" t="s">
        <v>6737</v>
      </c>
      <c r="E6670" s="342" t="s">
        <v>9319</v>
      </c>
      <c r="F6670" s="342" t="s">
        <v>6568</v>
      </c>
      <c r="G6670" s="343">
        <v>7.9050000000000002</v>
      </c>
      <c r="H6670" s="342" t="s">
        <v>6594</v>
      </c>
      <c r="I6670" s="342" t="s">
        <v>6575</v>
      </c>
      <c r="J6670" s="342" t="s">
        <v>6755</v>
      </c>
      <c r="K6670" s="581" t="s">
        <v>8961</v>
      </c>
      <c r="L6670" s="344" t="s">
        <v>4090</v>
      </c>
      <c r="N6670" s="344" t="s">
        <v>4090</v>
      </c>
      <c r="O6670" s="341" t="s">
        <v>6752</v>
      </c>
    </row>
    <row r="6671" spans="1:15" x14ac:dyDescent="0.2">
      <c r="A6671" s="341" t="s">
        <v>9257</v>
      </c>
      <c r="B6671" s="341" t="s">
        <v>9285</v>
      </c>
      <c r="C6671" s="342" t="s">
        <v>6739</v>
      </c>
      <c r="D6671" s="342" t="s">
        <v>6737</v>
      </c>
      <c r="E6671" s="342" t="s">
        <v>9319</v>
      </c>
      <c r="F6671" s="342" t="s">
        <v>6568</v>
      </c>
      <c r="G6671" s="343">
        <v>8.33</v>
      </c>
      <c r="H6671" s="342" t="s">
        <v>6594</v>
      </c>
      <c r="I6671" s="342" t="s">
        <v>6575</v>
      </c>
      <c r="J6671" s="342" t="s">
        <v>6755</v>
      </c>
      <c r="K6671" s="581" t="s">
        <v>6945</v>
      </c>
      <c r="L6671" s="344" t="s">
        <v>4090</v>
      </c>
      <c r="N6671" s="344" t="s">
        <v>4090</v>
      </c>
      <c r="O6671" s="341" t="s">
        <v>6752</v>
      </c>
    </row>
    <row r="6672" spans="1:15" x14ac:dyDescent="0.2">
      <c r="A6672" s="341" t="s">
        <v>9257</v>
      </c>
      <c r="B6672" s="341" t="s">
        <v>9285</v>
      </c>
      <c r="C6672" s="342" t="s">
        <v>6918</v>
      </c>
      <c r="D6672" s="342" t="s">
        <v>6737</v>
      </c>
      <c r="E6672" s="342" t="s">
        <v>9320</v>
      </c>
      <c r="F6672" s="342" t="s">
        <v>6568</v>
      </c>
      <c r="G6672" s="343">
        <v>5</v>
      </c>
      <c r="H6672" s="342" t="s">
        <v>6594</v>
      </c>
      <c r="I6672" s="342" t="s">
        <v>6575</v>
      </c>
      <c r="J6672" s="342" t="s">
        <v>6755</v>
      </c>
      <c r="K6672" s="581" t="s">
        <v>8593</v>
      </c>
      <c r="L6672" s="344" t="s">
        <v>4090</v>
      </c>
      <c r="N6672" s="344" t="s">
        <v>4090</v>
      </c>
      <c r="O6672" s="341" t="s">
        <v>6766</v>
      </c>
    </row>
    <row r="6673" spans="1:15" x14ac:dyDescent="0.2">
      <c r="A6673" s="341" t="s">
        <v>9257</v>
      </c>
      <c r="B6673" s="341" t="s">
        <v>9285</v>
      </c>
      <c r="C6673" s="342" t="s">
        <v>6739</v>
      </c>
      <c r="D6673" s="342" t="s">
        <v>6737</v>
      </c>
      <c r="E6673" s="342" t="s">
        <v>9324</v>
      </c>
      <c r="F6673" s="342" t="s">
        <v>6568</v>
      </c>
      <c r="G6673" s="343">
        <v>7.84</v>
      </c>
      <c r="H6673" s="342" t="s">
        <v>6594</v>
      </c>
      <c r="I6673" s="342" t="s">
        <v>6575</v>
      </c>
      <c r="J6673" s="342" t="s">
        <v>6755</v>
      </c>
      <c r="K6673" s="581" t="s">
        <v>7903</v>
      </c>
      <c r="L6673" s="344" t="s">
        <v>4090</v>
      </c>
      <c r="N6673" s="344" t="s">
        <v>4090</v>
      </c>
      <c r="O6673" s="341" t="s">
        <v>6752</v>
      </c>
    </row>
    <row r="6674" spans="1:15" x14ac:dyDescent="0.2">
      <c r="A6674" s="341" t="s">
        <v>9257</v>
      </c>
      <c r="B6674" s="341" t="s">
        <v>9285</v>
      </c>
      <c r="C6674" s="342" t="s">
        <v>6918</v>
      </c>
      <c r="D6674" s="342" t="s">
        <v>6737</v>
      </c>
      <c r="E6674" s="342" t="s">
        <v>9323</v>
      </c>
      <c r="F6674" s="342" t="s">
        <v>6568</v>
      </c>
      <c r="G6674" s="343">
        <v>342.21</v>
      </c>
      <c r="H6674" s="342" t="s">
        <v>6569</v>
      </c>
      <c r="I6674" s="342" t="s">
        <v>6570</v>
      </c>
      <c r="J6674" s="342" t="s">
        <v>6755</v>
      </c>
      <c r="K6674" s="581" t="s">
        <v>8802</v>
      </c>
      <c r="L6674" s="344" t="s">
        <v>4090</v>
      </c>
      <c r="N6674" s="344" t="s">
        <v>4090</v>
      </c>
      <c r="O6674" s="341" t="s">
        <v>6572</v>
      </c>
    </row>
    <row r="6675" spans="1:15" x14ac:dyDescent="0.2">
      <c r="A6675" s="341" t="s">
        <v>9257</v>
      </c>
      <c r="B6675" s="341" t="s">
        <v>9285</v>
      </c>
      <c r="C6675" s="342" t="s">
        <v>8979</v>
      </c>
      <c r="D6675" s="342" t="s">
        <v>6737</v>
      </c>
      <c r="E6675" s="342" t="s">
        <v>9320</v>
      </c>
      <c r="F6675" s="342" t="s">
        <v>6568</v>
      </c>
      <c r="G6675" s="343">
        <v>4.5</v>
      </c>
      <c r="H6675" s="342" t="s">
        <v>6594</v>
      </c>
      <c r="I6675" s="342" t="s">
        <v>6575</v>
      </c>
      <c r="J6675" s="342" t="s">
        <v>6755</v>
      </c>
      <c r="K6675" s="581" t="s">
        <v>8635</v>
      </c>
      <c r="L6675" s="344" t="s">
        <v>4090</v>
      </c>
      <c r="N6675" s="344" t="s">
        <v>4090</v>
      </c>
      <c r="O6675" s="341" t="s">
        <v>6766</v>
      </c>
    </row>
    <row r="6676" spans="1:15" x14ac:dyDescent="0.2">
      <c r="A6676" s="341" t="s">
        <v>9257</v>
      </c>
      <c r="B6676" s="341" t="s">
        <v>9285</v>
      </c>
      <c r="C6676" s="342" t="s">
        <v>6918</v>
      </c>
      <c r="D6676" s="342" t="s">
        <v>6737</v>
      </c>
      <c r="E6676" s="342" t="s">
        <v>9340</v>
      </c>
      <c r="F6676" s="342" t="s">
        <v>6568</v>
      </c>
      <c r="G6676" s="343">
        <v>9.36</v>
      </c>
      <c r="H6676" s="342" t="s">
        <v>6594</v>
      </c>
      <c r="I6676" s="342" t="s">
        <v>6575</v>
      </c>
      <c r="J6676" s="342" t="s">
        <v>6755</v>
      </c>
      <c r="K6676" s="581" t="s">
        <v>8980</v>
      </c>
      <c r="L6676" s="344" t="s">
        <v>4090</v>
      </c>
      <c r="N6676" s="344" t="s">
        <v>4090</v>
      </c>
      <c r="O6676" s="341" t="s">
        <v>6766</v>
      </c>
    </row>
    <row r="6677" spans="1:15" x14ac:dyDescent="0.2">
      <c r="A6677" s="341" t="s">
        <v>9257</v>
      </c>
      <c r="B6677" s="341" t="s">
        <v>9285</v>
      </c>
      <c r="C6677" s="342" t="s">
        <v>6736</v>
      </c>
      <c r="D6677" s="342" t="s">
        <v>6737</v>
      </c>
      <c r="E6677" s="342" t="s">
        <v>9333</v>
      </c>
      <c r="F6677" s="342" t="s">
        <v>6568</v>
      </c>
      <c r="G6677" s="343">
        <v>9.75</v>
      </c>
      <c r="H6677" s="342" t="s">
        <v>6594</v>
      </c>
      <c r="I6677" s="342" t="s">
        <v>6575</v>
      </c>
      <c r="J6677" s="342" t="s">
        <v>6755</v>
      </c>
      <c r="K6677" s="581" t="s">
        <v>8981</v>
      </c>
      <c r="L6677" s="344" t="s">
        <v>4090</v>
      </c>
      <c r="N6677" s="344" t="s">
        <v>4090</v>
      </c>
      <c r="O6677" s="341" t="s">
        <v>6766</v>
      </c>
    </row>
    <row r="6678" spans="1:15" x14ac:dyDescent="0.2">
      <c r="A6678" s="341" t="s">
        <v>9257</v>
      </c>
      <c r="B6678" s="341" t="s">
        <v>9285</v>
      </c>
      <c r="C6678" s="342" t="s">
        <v>6736</v>
      </c>
      <c r="D6678" s="342" t="s">
        <v>6737</v>
      </c>
      <c r="E6678" s="342" t="s">
        <v>9333</v>
      </c>
      <c r="F6678" s="342" t="s">
        <v>6568</v>
      </c>
      <c r="G6678" s="343">
        <v>5.76</v>
      </c>
      <c r="H6678" s="342" t="s">
        <v>6594</v>
      </c>
      <c r="I6678" s="342" t="s">
        <v>6575</v>
      </c>
      <c r="J6678" s="342" t="s">
        <v>6755</v>
      </c>
      <c r="K6678" s="581" t="s">
        <v>8327</v>
      </c>
      <c r="L6678" s="344" t="s">
        <v>4090</v>
      </c>
      <c r="N6678" s="344" t="s">
        <v>4090</v>
      </c>
      <c r="O6678" s="341" t="s">
        <v>6766</v>
      </c>
    </row>
    <row r="6679" spans="1:15" x14ac:dyDescent="0.2">
      <c r="A6679" s="341" t="s">
        <v>9257</v>
      </c>
      <c r="B6679" s="341" t="s">
        <v>9285</v>
      </c>
      <c r="C6679" s="342" t="s">
        <v>6736</v>
      </c>
      <c r="D6679" s="342" t="s">
        <v>6737</v>
      </c>
      <c r="E6679" s="342" t="s">
        <v>9333</v>
      </c>
      <c r="F6679" s="342" t="s">
        <v>6568</v>
      </c>
      <c r="G6679" s="343">
        <v>6.5</v>
      </c>
      <c r="H6679" s="342" t="s">
        <v>6594</v>
      </c>
      <c r="I6679" s="342" t="s">
        <v>6575</v>
      </c>
      <c r="J6679" s="342" t="s">
        <v>6755</v>
      </c>
      <c r="K6679" s="581" t="s">
        <v>8981</v>
      </c>
      <c r="L6679" s="344" t="s">
        <v>4090</v>
      </c>
      <c r="N6679" s="344" t="s">
        <v>4090</v>
      </c>
      <c r="O6679" s="341" t="s">
        <v>6766</v>
      </c>
    </row>
    <row r="6680" spans="1:15" x14ac:dyDescent="0.2">
      <c r="A6680" s="341" t="s">
        <v>9257</v>
      </c>
      <c r="B6680" s="341" t="s">
        <v>9285</v>
      </c>
      <c r="C6680" s="342" t="s">
        <v>6736</v>
      </c>
      <c r="D6680" s="342" t="s">
        <v>6737</v>
      </c>
      <c r="E6680" s="342" t="s">
        <v>9333</v>
      </c>
      <c r="F6680" s="342" t="s">
        <v>6568</v>
      </c>
      <c r="G6680" s="343">
        <v>6.5</v>
      </c>
      <c r="H6680" s="342" t="s">
        <v>6594</v>
      </c>
      <c r="I6680" s="342" t="s">
        <v>6575</v>
      </c>
      <c r="J6680" s="342" t="s">
        <v>6755</v>
      </c>
      <c r="K6680" s="581" t="s">
        <v>8149</v>
      </c>
      <c r="L6680" s="344" t="s">
        <v>4090</v>
      </c>
      <c r="N6680" s="344" t="s">
        <v>4090</v>
      </c>
      <c r="O6680" s="341" t="s">
        <v>6766</v>
      </c>
    </row>
    <row r="6681" spans="1:15" x14ac:dyDescent="0.2">
      <c r="A6681" s="341" t="s">
        <v>9257</v>
      </c>
      <c r="B6681" s="341" t="s">
        <v>9285</v>
      </c>
      <c r="C6681" s="342" t="s">
        <v>6736</v>
      </c>
      <c r="D6681" s="342" t="s">
        <v>6737</v>
      </c>
      <c r="E6681" s="342" t="s">
        <v>9333</v>
      </c>
      <c r="F6681" s="342" t="s">
        <v>6568</v>
      </c>
      <c r="G6681" s="343">
        <v>15.5</v>
      </c>
      <c r="H6681" s="342" t="s">
        <v>6594</v>
      </c>
      <c r="I6681" s="342" t="s">
        <v>6575</v>
      </c>
      <c r="J6681" s="342" t="s">
        <v>6755</v>
      </c>
      <c r="K6681" s="581" t="s">
        <v>6925</v>
      </c>
      <c r="L6681" s="344" t="s">
        <v>4090</v>
      </c>
      <c r="N6681" s="344" t="s">
        <v>4090</v>
      </c>
      <c r="O6681" s="341" t="s">
        <v>6766</v>
      </c>
    </row>
    <row r="6682" spans="1:15" x14ac:dyDescent="0.2">
      <c r="A6682" s="341" t="s">
        <v>9257</v>
      </c>
      <c r="B6682" s="341" t="s">
        <v>9285</v>
      </c>
      <c r="C6682" s="342" t="s">
        <v>6918</v>
      </c>
      <c r="D6682" s="342" t="s">
        <v>6737</v>
      </c>
      <c r="E6682" s="342" t="s">
        <v>9339</v>
      </c>
      <c r="F6682" s="342" t="s">
        <v>6568</v>
      </c>
      <c r="G6682" s="343">
        <v>10</v>
      </c>
      <c r="H6682" s="342" t="s">
        <v>6594</v>
      </c>
      <c r="I6682" s="342" t="s">
        <v>6575</v>
      </c>
      <c r="J6682" s="342" t="s">
        <v>6755</v>
      </c>
      <c r="K6682" s="581" t="s">
        <v>7975</v>
      </c>
      <c r="L6682" s="344" t="s">
        <v>4090</v>
      </c>
      <c r="N6682" s="344" t="s">
        <v>4090</v>
      </c>
      <c r="O6682" s="341" t="s">
        <v>6752</v>
      </c>
    </row>
    <row r="6683" spans="1:15" x14ac:dyDescent="0.2">
      <c r="A6683" s="341" t="s">
        <v>9257</v>
      </c>
      <c r="B6683" s="341" t="s">
        <v>9285</v>
      </c>
      <c r="C6683" s="342" t="s">
        <v>6736</v>
      </c>
      <c r="D6683" s="342" t="s">
        <v>6737</v>
      </c>
      <c r="E6683" s="342" t="s">
        <v>9333</v>
      </c>
      <c r="F6683" s="342" t="s">
        <v>6568</v>
      </c>
      <c r="G6683" s="343">
        <v>6.5</v>
      </c>
      <c r="H6683" s="342" t="s">
        <v>6594</v>
      </c>
      <c r="I6683" s="342" t="s">
        <v>6575</v>
      </c>
      <c r="J6683" s="342" t="s">
        <v>6755</v>
      </c>
      <c r="K6683" s="581" t="s">
        <v>8982</v>
      </c>
      <c r="L6683" s="344" t="s">
        <v>4090</v>
      </c>
      <c r="N6683" s="344" t="s">
        <v>4090</v>
      </c>
      <c r="O6683" s="341" t="s">
        <v>6752</v>
      </c>
    </row>
    <row r="6684" spans="1:15" x14ac:dyDescent="0.2">
      <c r="A6684" s="341" t="s">
        <v>9257</v>
      </c>
      <c r="B6684" s="341" t="s">
        <v>9285</v>
      </c>
      <c r="C6684" s="342" t="s">
        <v>6736</v>
      </c>
      <c r="D6684" s="342" t="s">
        <v>6737</v>
      </c>
      <c r="E6684" s="342" t="s">
        <v>9333</v>
      </c>
      <c r="F6684" s="342" t="s">
        <v>6568</v>
      </c>
      <c r="G6684" s="343">
        <v>6.75</v>
      </c>
      <c r="H6684" s="342" t="s">
        <v>6594</v>
      </c>
      <c r="I6684" s="342" t="s">
        <v>6575</v>
      </c>
      <c r="J6684" s="342" t="s">
        <v>6755</v>
      </c>
      <c r="K6684" s="581" t="s">
        <v>8642</v>
      </c>
      <c r="L6684" s="344" t="s">
        <v>4090</v>
      </c>
      <c r="N6684" s="344" t="s">
        <v>4090</v>
      </c>
      <c r="O6684" s="341" t="s">
        <v>6766</v>
      </c>
    </row>
    <row r="6685" spans="1:15" x14ac:dyDescent="0.2">
      <c r="A6685" s="341" t="s">
        <v>9257</v>
      </c>
      <c r="B6685" s="341" t="s">
        <v>9285</v>
      </c>
      <c r="C6685" s="342" t="s">
        <v>6736</v>
      </c>
      <c r="D6685" s="342" t="s">
        <v>6737</v>
      </c>
      <c r="E6685" s="342" t="s">
        <v>9333</v>
      </c>
      <c r="F6685" s="342" t="s">
        <v>6568</v>
      </c>
      <c r="G6685" s="343">
        <v>7.03</v>
      </c>
      <c r="H6685" s="342" t="s">
        <v>6594</v>
      </c>
      <c r="I6685" s="342" t="s">
        <v>6575</v>
      </c>
      <c r="J6685" s="342" t="s">
        <v>6755</v>
      </c>
      <c r="K6685" s="581" t="s">
        <v>7188</v>
      </c>
      <c r="L6685" s="344" t="s">
        <v>4090</v>
      </c>
      <c r="N6685" s="344" t="s">
        <v>4090</v>
      </c>
      <c r="O6685" s="341">
        <v>0</v>
      </c>
    </row>
    <row r="6686" spans="1:15" x14ac:dyDescent="0.2">
      <c r="A6686" s="341" t="s">
        <v>9257</v>
      </c>
      <c r="B6686" s="341" t="s">
        <v>9285</v>
      </c>
      <c r="C6686" s="342" t="s">
        <v>6736</v>
      </c>
      <c r="D6686" s="342" t="s">
        <v>6737</v>
      </c>
      <c r="E6686" s="342" t="s">
        <v>9333</v>
      </c>
      <c r="F6686" s="342" t="s">
        <v>6568</v>
      </c>
      <c r="G6686" s="343">
        <v>5.32</v>
      </c>
      <c r="H6686" s="342" t="s">
        <v>6594</v>
      </c>
      <c r="I6686" s="342" t="s">
        <v>6575</v>
      </c>
      <c r="J6686" s="342" t="s">
        <v>6755</v>
      </c>
      <c r="K6686" s="581" t="s">
        <v>7505</v>
      </c>
      <c r="L6686" s="344" t="s">
        <v>4090</v>
      </c>
      <c r="N6686" s="344" t="s">
        <v>4090</v>
      </c>
      <c r="O6686" s="341" t="s">
        <v>6766</v>
      </c>
    </row>
    <row r="6687" spans="1:15" x14ac:dyDescent="0.2">
      <c r="A6687" s="341" t="s">
        <v>9257</v>
      </c>
      <c r="B6687" s="341" t="s">
        <v>9285</v>
      </c>
      <c r="C6687" s="342" t="s">
        <v>6736</v>
      </c>
      <c r="D6687" s="342" t="s">
        <v>6737</v>
      </c>
      <c r="E6687" s="342" t="s">
        <v>9333</v>
      </c>
      <c r="F6687" s="342" t="s">
        <v>6568</v>
      </c>
      <c r="G6687" s="343">
        <v>7.98</v>
      </c>
      <c r="H6687" s="342" t="s">
        <v>6594</v>
      </c>
      <c r="I6687" s="342" t="s">
        <v>6575</v>
      </c>
      <c r="J6687" s="342" t="s">
        <v>6755</v>
      </c>
      <c r="K6687" s="581" t="s">
        <v>6946</v>
      </c>
      <c r="L6687" s="344" t="s">
        <v>4090</v>
      </c>
      <c r="N6687" s="344" t="s">
        <v>4090</v>
      </c>
      <c r="O6687" s="341" t="s">
        <v>6752</v>
      </c>
    </row>
    <row r="6688" spans="1:15" x14ac:dyDescent="0.2">
      <c r="A6688" s="341" t="s">
        <v>9257</v>
      </c>
      <c r="B6688" s="341" t="s">
        <v>9285</v>
      </c>
      <c r="C6688" s="342" t="s">
        <v>8979</v>
      </c>
      <c r="D6688" s="342" t="s">
        <v>6737</v>
      </c>
      <c r="E6688" s="342" t="s">
        <v>9320</v>
      </c>
      <c r="F6688" s="342" t="s">
        <v>6568</v>
      </c>
      <c r="G6688" s="343">
        <v>92.570000000000007</v>
      </c>
      <c r="H6688" s="342" t="s">
        <v>6594</v>
      </c>
      <c r="I6688" s="342" t="s">
        <v>6575</v>
      </c>
      <c r="J6688" s="342" t="s">
        <v>6755</v>
      </c>
      <c r="K6688" s="581" t="s">
        <v>7454</v>
      </c>
      <c r="L6688" s="344" t="s">
        <v>4090</v>
      </c>
      <c r="N6688" s="344" t="s">
        <v>4090</v>
      </c>
      <c r="O6688" s="341" t="s">
        <v>6752</v>
      </c>
    </row>
    <row r="6689" spans="1:15" x14ac:dyDescent="0.2">
      <c r="A6689" s="341" t="s">
        <v>9257</v>
      </c>
      <c r="B6689" s="341" t="s">
        <v>9285</v>
      </c>
      <c r="C6689" s="342" t="s">
        <v>8979</v>
      </c>
      <c r="D6689" s="342" t="s">
        <v>6737</v>
      </c>
      <c r="E6689" s="342" t="s">
        <v>9319</v>
      </c>
      <c r="F6689" s="342" t="s">
        <v>6568</v>
      </c>
      <c r="G6689" s="343">
        <v>14.700000000000001</v>
      </c>
      <c r="H6689" s="342" t="s">
        <v>6594</v>
      </c>
      <c r="I6689" s="342" t="s">
        <v>6575</v>
      </c>
      <c r="J6689" s="342" t="s">
        <v>6755</v>
      </c>
      <c r="K6689" s="581" t="s">
        <v>8983</v>
      </c>
      <c r="L6689" s="344" t="s">
        <v>4090</v>
      </c>
      <c r="N6689" s="344" t="s">
        <v>4090</v>
      </c>
      <c r="O6689" s="341" t="s">
        <v>6752</v>
      </c>
    </row>
    <row r="6690" spans="1:15" x14ac:dyDescent="0.2">
      <c r="A6690" s="341" t="s">
        <v>9257</v>
      </c>
      <c r="B6690" s="341" t="s">
        <v>9285</v>
      </c>
      <c r="C6690" s="342" t="s">
        <v>8979</v>
      </c>
      <c r="D6690" s="342" t="s">
        <v>6737</v>
      </c>
      <c r="E6690" s="342" t="s">
        <v>9320</v>
      </c>
      <c r="F6690" s="342" t="s">
        <v>6568</v>
      </c>
      <c r="G6690" s="343">
        <v>5.7</v>
      </c>
      <c r="H6690" s="342" t="s">
        <v>6594</v>
      </c>
      <c r="I6690" s="342" t="s">
        <v>6575</v>
      </c>
      <c r="J6690" s="342" t="s">
        <v>6755</v>
      </c>
      <c r="K6690" s="581" t="s">
        <v>6765</v>
      </c>
      <c r="L6690" s="344" t="s">
        <v>4090</v>
      </c>
      <c r="N6690" s="344" t="s">
        <v>4090</v>
      </c>
      <c r="O6690" s="341">
        <v>0</v>
      </c>
    </row>
    <row r="6691" spans="1:15" x14ac:dyDescent="0.2">
      <c r="A6691" s="341" t="s">
        <v>9257</v>
      </c>
      <c r="B6691" s="341" t="s">
        <v>9285</v>
      </c>
      <c r="C6691" s="342" t="s">
        <v>8979</v>
      </c>
      <c r="D6691" s="342" t="s">
        <v>6737</v>
      </c>
      <c r="E6691" s="342" t="s">
        <v>9326</v>
      </c>
      <c r="F6691" s="342" t="s">
        <v>6568</v>
      </c>
      <c r="G6691" s="343">
        <v>3.25</v>
      </c>
      <c r="H6691" s="342" t="s">
        <v>6594</v>
      </c>
      <c r="I6691" s="342" t="s">
        <v>6575</v>
      </c>
      <c r="J6691" s="342" t="s">
        <v>6755</v>
      </c>
      <c r="K6691" s="581" t="s">
        <v>8984</v>
      </c>
      <c r="L6691" s="344" t="s">
        <v>4090</v>
      </c>
      <c r="N6691" s="344" t="s">
        <v>4090</v>
      </c>
      <c r="O6691" s="341" t="s">
        <v>6766</v>
      </c>
    </row>
    <row r="6692" spans="1:15" x14ac:dyDescent="0.2">
      <c r="A6692" s="341" t="s">
        <v>9257</v>
      </c>
      <c r="B6692" s="341" t="s">
        <v>9285</v>
      </c>
      <c r="C6692" s="342" t="s">
        <v>8979</v>
      </c>
      <c r="D6692" s="342" t="s">
        <v>6737</v>
      </c>
      <c r="E6692" s="342" t="s">
        <v>9340</v>
      </c>
      <c r="F6692" s="342" t="s">
        <v>6568</v>
      </c>
      <c r="G6692" s="343">
        <v>18</v>
      </c>
      <c r="H6692" s="342" t="s">
        <v>6594</v>
      </c>
      <c r="I6692" s="342" t="s">
        <v>6575</v>
      </c>
      <c r="J6692" s="342" t="s">
        <v>6755</v>
      </c>
      <c r="K6692" s="581" t="s">
        <v>8638</v>
      </c>
      <c r="L6692" s="344" t="s">
        <v>4090</v>
      </c>
      <c r="N6692" s="344" t="s">
        <v>4090</v>
      </c>
      <c r="O6692" s="341" t="s">
        <v>6752</v>
      </c>
    </row>
    <row r="6693" spans="1:15" x14ac:dyDescent="0.2">
      <c r="A6693" s="341" t="s">
        <v>9257</v>
      </c>
      <c r="B6693" s="341" t="s">
        <v>9285</v>
      </c>
      <c r="C6693" s="342" t="s">
        <v>8979</v>
      </c>
      <c r="D6693" s="342" t="s">
        <v>6737</v>
      </c>
      <c r="E6693" s="342" t="s">
        <v>9340</v>
      </c>
      <c r="F6693" s="342" t="s">
        <v>6568</v>
      </c>
      <c r="G6693" s="343">
        <v>8.49</v>
      </c>
      <c r="H6693" s="342" t="s">
        <v>6594</v>
      </c>
      <c r="I6693" s="342" t="s">
        <v>6575</v>
      </c>
      <c r="J6693" s="342" t="s">
        <v>6755</v>
      </c>
      <c r="K6693" s="581" t="s">
        <v>6763</v>
      </c>
      <c r="L6693" s="344" t="s">
        <v>4090</v>
      </c>
      <c r="N6693" s="344" t="s">
        <v>4090</v>
      </c>
      <c r="O6693" s="341" t="s">
        <v>6752</v>
      </c>
    </row>
    <row r="6694" spans="1:15" x14ac:dyDescent="0.2">
      <c r="A6694" s="341" t="s">
        <v>9257</v>
      </c>
      <c r="B6694" s="341" t="s">
        <v>9285</v>
      </c>
      <c r="C6694" s="342" t="s">
        <v>8979</v>
      </c>
      <c r="D6694" s="342" t="s">
        <v>6737</v>
      </c>
      <c r="E6694" s="342" t="s">
        <v>9321</v>
      </c>
      <c r="F6694" s="342" t="s">
        <v>6568</v>
      </c>
      <c r="G6694" s="343">
        <v>5.13</v>
      </c>
      <c r="H6694" s="342" t="s">
        <v>6594</v>
      </c>
      <c r="I6694" s="342" t="s">
        <v>6575</v>
      </c>
      <c r="J6694" s="342" t="s">
        <v>6755</v>
      </c>
      <c r="K6694" s="581" t="s">
        <v>6945</v>
      </c>
      <c r="L6694" s="344" t="s">
        <v>4090</v>
      </c>
      <c r="N6694" s="344" t="s">
        <v>4090</v>
      </c>
      <c r="O6694" s="341" t="s">
        <v>6752</v>
      </c>
    </row>
    <row r="6695" spans="1:15" x14ac:dyDescent="0.2">
      <c r="A6695" s="341" t="s">
        <v>9257</v>
      </c>
      <c r="B6695" s="341" t="s">
        <v>9285</v>
      </c>
      <c r="C6695" s="342" t="s">
        <v>6736</v>
      </c>
      <c r="D6695" s="342" t="s">
        <v>6737</v>
      </c>
      <c r="E6695" s="342" t="s">
        <v>9321</v>
      </c>
      <c r="F6695" s="342" t="s">
        <v>6568</v>
      </c>
      <c r="G6695" s="343">
        <v>1.1000000000000001</v>
      </c>
      <c r="H6695" s="342" t="s">
        <v>6594</v>
      </c>
      <c r="I6695" s="342" t="s">
        <v>6575</v>
      </c>
      <c r="J6695" s="342" t="s">
        <v>6755</v>
      </c>
      <c r="K6695" s="581" t="s">
        <v>8985</v>
      </c>
      <c r="L6695" s="344" t="s">
        <v>4090</v>
      </c>
      <c r="N6695" s="344" t="s">
        <v>4090</v>
      </c>
      <c r="O6695" s="341">
        <v>0</v>
      </c>
    </row>
    <row r="6696" spans="1:15" x14ac:dyDescent="0.2">
      <c r="A6696" s="341" t="s">
        <v>9257</v>
      </c>
      <c r="B6696" s="341" t="s">
        <v>9285</v>
      </c>
      <c r="C6696" s="342" t="s">
        <v>8979</v>
      </c>
      <c r="D6696" s="342" t="s">
        <v>6737</v>
      </c>
      <c r="E6696" s="342" t="s">
        <v>9319</v>
      </c>
      <c r="F6696" s="342" t="s">
        <v>6568</v>
      </c>
      <c r="G6696" s="343">
        <v>2.88</v>
      </c>
      <c r="H6696" s="342" t="s">
        <v>6594</v>
      </c>
      <c r="I6696" s="342" t="s">
        <v>6575</v>
      </c>
      <c r="J6696" s="342" t="s">
        <v>6755</v>
      </c>
      <c r="K6696" s="581" t="s">
        <v>8986</v>
      </c>
      <c r="L6696" s="344" t="s">
        <v>4090</v>
      </c>
      <c r="N6696" s="344" t="s">
        <v>4090</v>
      </c>
      <c r="O6696" s="341">
        <v>0</v>
      </c>
    </row>
    <row r="6697" spans="1:15" x14ac:dyDescent="0.2">
      <c r="A6697" s="341" t="s">
        <v>9257</v>
      </c>
      <c r="B6697" s="341" t="s">
        <v>9285</v>
      </c>
      <c r="C6697" s="342" t="s">
        <v>8979</v>
      </c>
      <c r="D6697" s="342" t="s">
        <v>6737</v>
      </c>
      <c r="E6697" s="342" t="s">
        <v>9319</v>
      </c>
      <c r="F6697" s="342" t="s">
        <v>6568</v>
      </c>
      <c r="G6697" s="343">
        <v>3.12</v>
      </c>
      <c r="H6697" s="342" t="s">
        <v>6594</v>
      </c>
      <c r="I6697" s="342" t="s">
        <v>6575</v>
      </c>
      <c r="J6697" s="342" t="s">
        <v>6755</v>
      </c>
      <c r="K6697" s="581" t="s">
        <v>8987</v>
      </c>
      <c r="L6697" s="344" t="s">
        <v>4090</v>
      </c>
      <c r="N6697" s="344" t="s">
        <v>4090</v>
      </c>
      <c r="O6697" s="341">
        <v>0</v>
      </c>
    </row>
    <row r="6698" spans="1:15" x14ac:dyDescent="0.2">
      <c r="A6698" s="341" t="s">
        <v>9257</v>
      </c>
      <c r="B6698" s="341" t="s">
        <v>9285</v>
      </c>
      <c r="C6698" s="342" t="s">
        <v>8979</v>
      </c>
      <c r="D6698" s="342" t="s">
        <v>6737</v>
      </c>
      <c r="E6698" s="342" t="s">
        <v>9326</v>
      </c>
      <c r="F6698" s="342" t="s">
        <v>6568</v>
      </c>
      <c r="G6698" s="343">
        <v>4.6000000000000005</v>
      </c>
      <c r="H6698" s="342" t="s">
        <v>6594</v>
      </c>
      <c r="I6698" s="342" t="s">
        <v>6575</v>
      </c>
      <c r="J6698" s="342" t="s">
        <v>6755</v>
      </c>
      <c r="K6698" s="581" t="s">
        <v>8988</v>
      </c>
      <c r="L6698" s="344" t="s">
        <v>4090</v>
      </c>
      <c r="N6698" s="344" t="s">
        <v>4090</v>
      </c>
      <c r="O6698" s="341">
        <v>0</v>
      </c>
    </row>
    <row r="6699" spans="1:15" x14ac:dyDescent="0.2">
      <c r="A6699" s="341" t="s">
        <v>9257</v>
      </c>
      <c r="B6699" s="341" t="s">
        <v>9285</v>
      </c>
      <c r="C6699" s="342" t="s">
        <v>6918</v>
      </c>
      <c r="D6699" s="342" t="s">
        <v>6737</v>
      </c>
      <c r="E6699" s="342" t="s">
        <v>9337</v>
      </c>
      <c r="F6699" s="342" t="s">
        <v>6568</v>
      </c>
      <c r="G6699" s="343">
        <v>10.11</v>
      </c>
      <c r="H6699" s="342" t="s">
        <v>6594</v>
      </c>
      <c r="I6699" s="342" t="s">
        <v>6575</v>
      </c>
      <c r="J6699" s="342" t="s">
        <v>6755</v>
      </c>
      <c r="K6699" s="581" t="s">
        <v>8989</v>
      </c>
      <c r="L6699" s="344" t="s">
        <v>4090</v>
      </c>
      <c r="N6699" s="344" t="s">
        <v>4090</v>
      </c>
      <c r="O6699" s="341">
        <v>0</v>
      </c>
    </row>
    <row r="6700" spans="1:15" x14ac:dyDescent="0.2">
      <c r="A6700" s="341" t="s">
        <v>9257</v>
      </c>
      <c r="B6700" s="341" t="s">
        <v>9285</v>
      </c>
      <c r="C6700" s="342" t="s">
        <v>6918</v>
      </c>
      <c r="D6700" s="342" t="s">
        <v>6737</v>
      </c>
      <c r="E6700" s="342" t="s">
        <v>9337</v>
      </c>
      <c r="F6700" s="342" t="s">
        <v>6568</v>
      </c>
      <c r="G6700" s="343">
        <v>15</v>
      </c>
      <c r="H6700" s="342" t="s">
        <v>6594</v>
      </c>
      <c r="I6700" s="342" t="s">
        <v>6575</v>
      </c>
      <c r="J6700" s="342" t="s">
        <v>6755</v>
      </c>
      <c r="K6700" s="581" t="s">
        <v>8990</v>
      </c>
      <c r="L6700" s="344" t="s">
        <v>4090</v>
      </c>
      <c r="N6700" s="344" t="s">
        <v>4090</v>
      </c>
      <c r="O6700" s="341">
        <v>0</v>
      </c>
    </row>
    <row r="6701" spans="1:15" x14ac:dyDescent="0.2">
      <c r="A6701" s="341" t="s">
        <v>9257</v>
      </c>
      <c r="B6701" s="341" t="s">
        <v>9285</v>
      </c>
      <c r="C6701" s="342" t="s">
        <v>6918</v>
      </c>
      <c r="D6701" s="342" t="s">
        <v>6737</v>
      </c>
      <c r="E6701" s="342" t="s">
        <v>9323</v>
      </c>
      <c r="F6701" s="342" t="s">
        <v>6568</v>
      </c>
      <c r="G6701" s="343">
        <v>4.2</v>
      </c>
      <c r="H6701" s="342" t="s">
        <v>6594</v>
      </c>
      <c r="I6701" s="342" t="s">
        <v>6575</v>
      </c>
      <c r="J6701" s="342" t="s">
        <v>6755</v>
      </c>
      <c r="K6701" s="581" t="s">
        <v>8991</v>
      </c>
      <c r="L6701" s="344" t="s">
        <v>4090</v>
      </c>
      <c r="N6701" s="344" t="s">
        <v>4090</v>
      </c>
      <c r="O6701" s="341">
        <v>0</v>
      </c>
    </row>
    <row r="6702" spans="1:15" x14ac:dyDescent="0.2">
      <c r="A6702" s="341" t="s">
        <v>9257</v>
      </c>
      <c r="B6702" s="341" t="s">
        <v>9285</v>
      </c>
      <c r="C6702" s="342" t="s">
        <v>6918</v>
      </c>
      <c r="D6702" s="342" t="s">
        <v>6737</v>
      </c>
      <c r="E6702" s="342" t="s">
        <v>9320</v>
      </c>
      <c r="F6702" s="342" t="s">
        <v>6568</v>
      </c>
      <c r="G6702" s="343">
        <v>28.36</v>
      </c>
      <c r="H6702" s="342" t="s">
        <v>6594</v>
      </c>
      <c r="I6702" s="342" t="s">
        <v>6575</v>
      </c>
      <c r="J6702" s="342" t="s">
        <v>6755</v>
      </c>
      <c r="K6702" s="581" t="s">
        <v>8373</v>
      </c>
      <c r="L6702" s="344" t="s">
        <v>4090</v>
      </c>
      <c r="N6702" s="344" t="s">
        <v>4090</v>
      </c>
      <c r="O6702" s="341">
        <v>0</v>
      </c>
    </row>
    <row r="6703" spans="1:15" x14ac:dyDescent="0.2">
      <c r="A6703" s="341" t="s">
        <v>9257</v>
      </c>
      <c r="B6703" s="341" t="s">
        <v>9285</v>
      </c>
      <c r="C6703" s="342" t="s">
        <v>6918</v>
      </c>
      <c r="D6703" s="342" t="s">
        <v>6737</v>
      </c>
      <c r="E6703" s="342" t="s">
        <v>9320</v>
      </c>
      <c r="F6703" s="342" t="s">
        <v>6568</v>
      </c>
      <c r="G6703" s="343">
        <v>8.8000000000000007</v>
      </c>
      <c r="H6703" s="342" t="s">
        <v>6594</v>
      </c>
      <c r="I6703" s="342" t="s">
        <v>6575</v>
      </c>
      <c r="J6703" s="342" t="s">
        <v>6755</v>
      </c>
      <c r="K6703" s="581" t="s">
        <v>7396</v>
      </c>
      <c r="L6703" s="344" t="s">
        <v>4090</v>
      </c>
      <c r="N6703" s="344" t="s">
        <v>4090</v>
      </c>
      <c r="O6703" s="341">
        <v>0</v>
      </c>
    </row>
    <row r="6704" spans="1:15" x14ac:dyDescent="0.2">
      <c r="A6704" s="341" t="s">
        <v>9257</v>
      </c>
      <c r="B6704" s="341" t="s">
        <v>9285</v>
      </c>
      <c r="C6704" s="342" t="s">
        <v>6918</v>
      </c>
      <c r="D6704" s="342" t="s">
        <v>6737</v>
      </c>
      <c r="E6704" s="342" t="s">
        <v>9323</v>
      </c>
      <c r="F6704" s="342" t="s">
        <v>6568</v>
      </c>
      <c r="G6704" s="343">
        <v>28.8</v>
      </c>
      <c r="H6704" s="342" t="s">
        <v>6594</v>
      </c>
      <c r="I6704" s="342" t="s">
        <v>6575</v>
      </c>
      <c r="J6704" s="342" t="s">
        <v>6755</v>
      </c>
      <c r="K6704" s="581" t="s">
        <v>8373</v>
      </c>
      <c r="L6704" s="344" t="s">
        <v>4090</v>
      </c>
      <c r="N6704" s="344" t="s">
        <v>4090</v>
      </c>
      <c r="O6704" s="341">
        <v>0</v>
      </c>
    </row>
    <row r="6705" spans="1:15" x14ac:dyDescent="0.2">
      <c r="A6705" s="341" t="s">
        <v>9257</v>
      </c>
      <c r="B6705" s="341" t="s">
        <v>9285</v>
      </c>
      <c r="C6705" s="342" t="s">
        <v>6918</v>
      </c>
      <c r="D6705" s="342" t="s">
        <v>6737</v>
      </c>
      <c r="E6705" s="342" t="s">
        <v>9323</v>
      </c>
      <c r="F6705" s="342" t="s">
        <v>6568</v>
      </c>
      <c r="G6705" s="343">
        <v>19.600000000000001</v>
      </c>
      <c r="H6705" s="342" t="s">
        <v>6594</v>
      </c>
      <c r="I6705" s="342" t="s">
        <v>6575</v>
      </c>
      <c r="J6705" s="342" t="s">
        <v>6755</v>
      </c>
      <c r="K6705" s="581" t="s">
        <v>7748</v>
      </c>
      <c r="L6705" s="344" t="s">
        <v>4090</v>
      </c>
      <c r="N6705" s="344" t="s">
        <v>4090</v>
      </c>
      <c r="O6705" s="341">
        <v>0</v>
      </c>
    </row>
    <row r="6706" spans="1:15" x14ac:dyDescent="0.2">
      <c r="A6706" s="341" t="s">
        <v>9257</v>
      </c>
      <c r="B6706" s="341" t="s">
        <v>9285</v>
      </c>
      <c r="C6706" s="342" t="s">
        <v>6736</v>
      </c>
      <c r="D6706" s="342" t="s">
        <v>6737</v>
      </c>
      <c r="E6706" s="342" t="s">
        <v>9322</v>
      </c>
      <c r="F6706" s="342" t="s">
        <v>6568</v>
      </c>
      <c r="G6706" s="343">
        <v>48.64</v>
      </c>
      <c r="H6706" s="342" t="s">
        <v>6594</v>
      </c>
      <c r="I6706" s="342" t="s">
        <v>6575</v>
      </c>
      <c r="J6706" s="342" t="s">
        <v>6755</v>
      </c>
      <c r="K6706" s="581" t="s">
        <v>8992</v>
      </c>
      <c r="L6706" s="344" t="s">
        <v>4090</v>
      </c>
      <c r="N6706" s="344" t="s">
        <v>4090</v>
      </c>
      <c r="O6706" s="341">
        <v>0</v>
      </c>
    </row>
    <row r="6707" spans="1:15" x14ac:dyDescent="0.2">
      <c r="A6707" s="341" t="s">
        <v>9257</v>
      </c>
      <c r="B6707" s="341" t="s">
        <v>9285</v>
      </c>
      <c r="C6707" s="342" t="s">
        <v>6739</v>
      </c>
      <c r="D6707" s="342" t="s">
        <v>6737</v>
      </c>
      <c r="E6707" s="342" t="s">
        <v>9322</v>
      </c>
      <c r="F6707" s="342" t="s">
        <v>6568</v>
      </c>
      <c r="G6707" s="343">
        <v>5</v>
      </c>
      <c r="H6707" s="342" t="s">
        <v>6594</v>
      </c>
      <c r="I6707" s="342" t="s">
        <v>6575</v>
      </c>
      <c r="J6707" s="342" t="s">
        <v>6755</v>
      </c>
      <c r="K6707" s="581" t="s">
        <v>7467</v>
      </c>
      <c r="L6707" s="344" t="s">
        <v>4090</v>
      </c>
      <c r="N6707" s="344" t="s">
        <v>4090</v>
      </c>
      <c r="O6707" s="341">
        <v>0</v>
      </c>
    </row>
    <row r="6708" spans="1:15" x14ac:dyDescent="0.2">
      <c r="A6708" s="341" t="s">
        <v>9257</v>
      </c>
      <c r="B6708" s="341" t="s">
        <v>9285</v>
      </c>
      <c r="C6708" s="342" t="s">
        <v>8975</v>
      </c>
      <c r="D6708" s="342" t="s">
        <v>6737</v>
      </c>
      <c r="E6708" s="342" t="s">
        <v>9326</v>
      </c>
      <c r="F6708" s="342" t="s">
        <v>6568</v>
      </c>
      <c r="G6708" s="343">
        <v>5.04</v>
      </c>
      <c r="H6708" s="342" t="s">
        <v>6594</v>
      </c>
      <c r="I6708" s="342" t="s">
        <v>6575</v>
      </c>
      <c r="J6708" s="342" t="s">
        <v>6755</v>
      </c>
      <c r="K6708" s="581" t="s">
        <v>7525</v>
      </c>
      <c r="L6708" s="344" t="s">
        <v>4090</v>
      </c>
      <c r="N6708" s="344" t="s">
        <v>4090</v>
      </c>
      <c r="O6708" s="341">
        <v>0</v>
      </c>
    </row>
    <row r="6709" spans="1:15" x14ac:dyDescent="0.2">
      <c r="A6709" s="341" t="s">
        <v>9257</v>
      </c>
      <c r="B6709" s="341" t="s">
        <v>9285</v>
      </c>
      <c r="C6709" s="342" t="s">
        <v>6918</v>
      </c>
      <c r="D6709" s="342" t="s">
        <v>6737</v>
      </c>
      <c r="E6709" s="342" t="s">
        <v>9255</v>
      </c>
      <c r="F6709" s="342" t="s">
        <v>6568</v>
      </c>
      <c r="G6709" s="343">
        <v>10.08</v>
      </c>
      <c r="H6709" s="342" t="s">
        <v>6594</v>
      </c>
      <c r="I6709" s="342" t="s">
        <v>6575</v>
      </c>
      <c r="J6709" s="342" t="s">
        <v>6755</v>
      </c>
      <c r="K6709" s="581" t="s">
        <v>7919</v>
      </c>
      <c r="L6709" s="344" t="s">
        <v>4090</v>
      </c>
      <c r="N6709" s="344" t="s">
        <v>4090</v>
      </c>
      <c r="O6709" s="341">
        <v>0</v>
      </c>
    </row>
    <row r="6710" spans="1:15" x14ac:dyDescent="0.2">
      <c r="A6710" s="341" t="s">
        <v>9257</v>
      </c>
      <c r="B6710" s="341" t="s">
        <v>9285</v>
      </c>
      <c r="C6710" s="342" t="s">
        <v>6739</v>
      </c>
      <c r="D6710" s="342" t="s">
        <v>6737</v>
      </c>
      <c r="E6710" s="342" t="s">
        <v>9323</v>
      </c>
      <c r="F6710" s="342" t="s">
        <v>6568</v>
      </c>
      <c r="G6710" s="343">
        <v>9.15</v>
      </c>
      <c r="H6710" s="342" t="s">
        <v>6594</v>
      </c>
      <c r="I6710" s="342" t="s">
        <v>6575</v>
      </c>
      <c r="J6710" s="342" t="s">
        <v>6755</v>
      </c>
      <c r="K6710" s="581" t="s">
        <v>8993</v>
      </c>
      <c r="L6710" s="344" t="s">
        <v>4090</v>
      </c>
      <c r="N6710" s="344" t="s">
        <v>4090</v>
      </c>
      <c r="O6710" s="341">
        <v>0</v>
      </c>
    </row>
    <row r="6711" spans="1:15" x14ac:dyDescent="0.2">
      <c r="A6711" s="341" t="s">
        <v>9257</v>
      </c>
      <c r="B6711" s="341" t="s">
        <v>9285</v>
      </c>
      <c r="C6711" s="342" t="s">
        <v>8975</v>
      </c>
      <c r="D6711" s="342" t="s">
        <v>6737</v>
      </c>
      <c r="E6711" s="342" t="s">
        <v>9320</v>
      </c>
      <c r="F6711" s="342" t="s">
        <v>6568</v>
      </c>
      <c r="G6711" s="343">
        <v>3.52</v>
      </c>
      <c r="H6711" s="342" t="s">
        <v>6594</v>
      </c>
      <c r="I6711" s="342" t="s">
        <v>6575</v>
      </c>
      <c r="J6711" s="342" t="s">
        <v>6755</v>
      </c>
      <c r="K6711" s="581" t="s">
        <v>8994</v>
      </c>
      <c r="L6711" s="344" t="s">
        <v>4090</v>
      </c>
      <c r="N6711" s="344" t="s">
        <v>4090</v>
      </c>
      <c r="O6711" s="341">
        <v>0</v>
      </c>
    </row>
    <row r="6712" spans="1:15" x14ac:dyDescent="0.2">
      <c r="A6712" s="341" t="s">
        <v>9257</v>
      </c>
      <c r="B6712" s="341" t="s">
        <v>9285</v>
      </c>
      <c r="C6712" s="342" t="s">
        <v>6918</v>
      </c>
      <c r="D6712" s="342" t="s">
        <v>6737</v>
      </c>
      <c r="E6712" s="342" t="s">
        <v>9337</v>
      </c>
      <c r="F6712" s="342" t="s">
        <v>6568</v>
      </c>
      <c r="G6712" s="343">
        <v>2.33</v>
      </c>
      <c r="H6712" s="342" t="s">
        <v>6594</v>
      </c>
      <c r="I6712" s="342" t="s">
        <v>6575</v>
      </c>
      <c r="J6712" s="342" t="s">
        <v>6755</v>
      </c>
      <c r="K6712" s="581" t="s">
        <v>8557</v>
      </c>
      <c r="L6712" s="344" t="s">
        <v>4090</v>
      </c>
      <c r="N6712" s="344" t="s">
        <v>4090</v>
      </c>
      <c r="O6712" s="341">
        <v>0</v>
      </c>
    </row>
    <row r="6713" spans="1:15" x14ac:dyDescent="0.2">
      <c r="A6713" s="341" t="s">
        <v>9257</v>
      </c>
      <c r="B6713" s="341" t="s">
        <v>9285</v>
      </c>
      <c r="C6713" s="342" t="s">
        <v>6736</v>
      </c>
      <c r="D6713" s="342" t="s">
        <v>6737</v>
      </c>
      <c r="E6713" s="342" t="s">
        <v>9319</v>
      </c>
      <c r="F6713" s="342" t="s">
        <v>6568</v>
      </c>
      <c r="G6713" s="343">
        <v>21.45</v>
      </c>
      <c r="H6713" s="342" t="s">
        <v>6594</v>
      </c>
      <c r="I6713" s="342" t="s">
        <v>6575</v>
      </c>
      <c r="J6713" s="342" t="s">
        <v>6755</v>
      </c>
      <c r="K6713" s="581" t="s">
        <v>7526</v>
      </c>
      <c r="L6713" s="344" t="s">
        <v>4090</v>
      </c>
      <c r="N6713" s="344" t="s">
        <v>4090</v>
      </c>
      <c r="O6713" s="341">
        <v>0</v>
      </c>
    </row>
    <row r="6714" spans="1:15" x14ac:dyDescent="0.2">
      <c r="A6714" s="341" t="s">
        <v>9257</v>
      </c>
      <c r="B6714" s="341" t="s">
        <v>9285</v>
      </c>
      <c r="C6714" s="342" t="s">
        <v>6918</v>
      </c>
      <c r="D6714" s="342" t="s">
        <v>6737</v>
      </c>
      <c r="E6714" s="342" t="s">
        <v>9334</v>
      </c>
      <c r="F6714" s="342" t="s">
        <v>6568</v>
      </c>
      <c r="G6714" s="343">
        <v>4.4800000000000004</v>
      </c>
      <c r="H6714" s="342" t="s">
        <v>6594</v>
      </c>
      <c r="I6714" s="342" t="s">
        <v>6575</v>
      </c>
      <c r="J6714" s="342" t="s">
        <v>6755</v>
      </c>
      <c r="K6714" s="581" t="s">
        <v>7247</v>
      </c>
      <c r="L6714" s="344" t="s">
        <v>4090</v>
      </c>
      <c r="N6714" s="344" t="s">
        <v>4090</v>
      </c>
      <c r="O6714" s="341">
        <v>0</v>
      </c>
    </row>
    <row r="6715" spans="1:15" x14ac:dyDescent="0.2">
      <c r="A6715" s="341" t="s">
        <v>9257</v>
      </c>
      <c r="B6715" s="341" t="s">
        <v>9285</v>
      </c>
      <c r="C6715" s="342" t="s">
        <v>6918</v>
      </c>
      <c r="D6715" s="342" t="s">
        <v>6737</v>
      </c>
      <c r="E6715" s="342" t="s">
        <v>9334</v>
      </c>
      <c r="F6715" s="342" t="s">
        <v>6568</v>
      </c>
      <c r="G6715" s="343">
        <v>4.8</v>
      </c>
      <c r="H6715" s="342" t="s">
        <v>6594</v>
      </c>
      <c r="I6715" s="342" t="s">
        <v>6575</v>
      </c>
      <c r="J6715" s="342" t="s">
        <v>6755</v>
      </c>
      <c r="K6715" s="581" t="s">
        <v>8300</v>
      </c>
      <c r="L6715" s="344" t="s">
        <v>4090</v>
      </c>
      <c r="N6715" s="344" t="s">
        <v>4090</v>
      </c>
      <c r="O6715" s="341">
        <v>0</v>
      </c>
    </row>
    <row r="6716" spans="1:15" x14ac:dyDescent="0.2">
      <c r="A6716" s="341" t="s">
        <v>9257</v>
      </c>
      <c r="B6716" s="341" t="s">
        <v>9285</v>
      </c>
      <c r="C6716" s="342" t="s">
        <v>6918</v>
      </c>
      <c r="D6716" s="342" t="s">
        <v>6737</v>
      </c>
      <c r="E6716" s="342" t="s">
        <v>9320</v>
      </c>
      <c r="F6716" s="342" t="s">
        <v>6568</v>
      </c>
      <c r="G6716" s="343">
        <v>8.32</v>
      </c>
      <c r="H6716" s="342" t="s">
        <v>6594</v>
      </c>
      <c r="I6716" s="342" t="s">
        <v>6575</v>
      </c>
      <c r="J6716" s="342" t="s">
        <v>6755</v>
      </c>
      <c r="K6716" s="581" t="s">
        <v>7624</v>
      </c>
      <c r="L6716" s="344" t="s">
        <v>4090</v>
      </c>
      <c r="N6716" s="344" t="s">
        <v>4090</v>
      </c>
      <c r="O6716" s="341">
        <v>0</v>
      </c>
    </row>
    <row r="6717" spans="1:15" x14ac:dyDescent="0.2">
      <c r="A6717" s="341" t="s">
        <v>9257</v>
      </c>
      <c r="B6717" s="341" t="s">
        <v>9285</v>
      </c>
      <c r="C6717" s="342" t="s">
        <v>6918</v>
      </c>
      <c r="D6717" s="342" t="s">
        <v>6737</v>
      </c>
      <c r="E6717" s="342" t="s">
        <v>9337</v>
      </c>
      <c r="F6717" s="342" t="s">
        <v>6568</v>
      </c>
      <c r="G6717" s="343">
        <v>4.7</v>
      </c>
      <c r="H6717" s="342" t="s">
        <v>6594</v>
      </c>
      <c r="I6717" s="342" t="s">
        <v>6575</v>
      </c>
      <c r="J6717" s="342" t="s">
        <v>6755</v>
      </c>
      <c r="K6717" s="581" t="s">
        <v>7287</v>
      </c>
      <c r="L6717" s="344" t="s">
        <v>4090</v>
      </c>
      <c r="N6717" s="344" t="s">
        <v>4090</v>
      </c>
      <c r="O6717" s="341" t="s">
        <v>6752</v>
      </c>
    </row>
    <row r="6718" spans="1:15" x14ac:dyDescent="0.2">
      <c r="A6718" s="341" t="s">
        <v>9257</v>
      </c>
      <c r="B6718" s="341" t="s">
        <v>9285</v>
      </c>
      <c r="C6718" s="342" t="s">
        <v>6918</v>
      </c>
      <c r="D6718" s="342" t="s">
        <v>6737</v>
      </c>
      <c r="E6718" s="342" t="s">
        <v>9337</v>
      </c>
      <c r="F6718" s="342" t="s">
        <v>6568</v>
      </c>
      <c r="G6718" s="343">
        <v>9.870000000000001</v>
      </c>
      <c r="H6718" s="342" t="s">
        <v>6594</v>
      </c>
      <c r="I6718" s="342" t="s">
        <v>6575</v>
      </c>
      <c r="J6718" s="342" t="s">
        <v>6755</v>
      </c>
      <c r="K6718" s="581" t="s">
        <v>7062</v>
      </c>
      <c r="L6718" s="344" t="s">
        <v>4090</v>
      </c>
      <c r="N6718" s="344" t="s">
        <v>4090</v>
      </c>
      <c r="O6718" s="341" t="s">
        <v>6752</v>
      </c>
    </row>
    <row r="6719" spans="1:15" x14ac:dyDescent="0.2">
      <c r="A6719" s="341" t="s">
        <v>9257</v>
      </c>
      <c r="B6719" s="341" t="s">
        <v>9285</v>
      </c>
      <c r="C6719" s="342" t="s">
        <v>6736</v>
      </c>
      <c r="D6719" s="342" t="s">
        <v>6737</v>
      </c>
      <c r="E6719" s="342" t="s">
        <v>9319</v>
      </c>
      <c r="F6719" s="342" t="s">
        <v>6568</v>
      </c>
      <c r="G6719" s="343">
        <v>15.3</v>
      </c>
      <c r="H6719" s="342" t="s">
        <v>6594</v>
      </c>
      <c r="I6719" s="342" t="s">
        <v>6575</v>
      </c>
      <c r="J6719" s="342" t="s">
        <v>6755</v>
      </c>
      <c r="K6719" s="581" t="s">
        <v>7871</v>
      </c>
      <c r="L6719" s="344" t="s">
        <v>4090</v>
      </c>
      <c r="N6719" s="344" t="s">
        <v>4090</v>
      </c>
      <c r="O6719" s="341">
        <v>0</v>
      </c>
    </row>
    <row r="6720" spans="1:15" x14ac:dyDescent="0.2">
      <c r="A6720" s="341" t="s">
        <v>9257</v>
      </c>
      <c r="B6720" s="341" t="s">
        <v>9285</v>
      </c>
      <c r="C6720" s="342" t="s">
        <v>6736</v>
      </c>
      <c r="D6720" s="342" t="s">
        <v>6737</v>
      </c>
      <c r="E6720" s="342" t="s">
        <v>9321</v>
      </c>
      <c r="F6720" s="342" t="s">
        <v>6568</v>
      </c>
      <c r="G6720" s="343">
        <v>20.16</v>
      </c>
      <c r="H6720" s="342" t="s">
        <v>6594</v>
      </c>
      <c r="I6720" s="342" t="s">
        <v>6575</v>
      </c>
      <c r="J6720" s="342" t="s">
        <v>6755</v>
      </c>
      <c r="K6720" s="581" t="s">
        <v>8615</v>
      </c>
      <c r="L6720" s="344" t="s">
        <v>4090</v>
      </c>
      <c r="N6720" s="344" t="s">
        <v>4090</v>
      </c>
      <c r="O6720" s="341">
        <v>0</v>
      </c>
    </row>
    <row r="6721" spans="1:15" x14ac:dyDescent="0.2">
      <c r="A6721" s="341" t="s">
        <v>9257</v>
      </c>
      <c r="B6721" s="341" t="s">
        <v>9285</v>
      </c>
      <c r="C6721" s="342" t="s">
        <v>6918</v>
      </c>
      <c r="D6721" s="342" t="s">
        <v>6737</v>
      </c>
      <c r="E6721" s="342" t="s">
        <v>9320</v>
      </c>
      <c r="F6721" s="342" t="s">
        <v>6568</v>
      </c>
      <c r="G6721" s="343">
        <v>7.04</v>
      </c>
      <c r="H6721" s="342" t="s">
        <v>6594</v>
      </c>
      <c r="I6721" s="342" t="s">
        <v>6575</v>
      </c>
      <c r="J6721" s="342" t="s">
        <v>6755</v>
      </c>
      <c r="K6721" s="581" t="s">
        <v>8995</v>
      </c>
      <c r="L6721" s="344" t="s">
        <v>4090</v>
      </c>
      <c r="N6721" s="344" t="s">
        <v>4090</v>
      </c>
      <c r="O6721" s="341">
        <v>0</v>
      </c>
    </row>
    <row r="6722" spans="1:15" x14ac:dyDescent="0.2">
      <c r="A6722" s="341" t="s">
        <v>9257</v>
      </c>
      <c r="B6722" s="341" t="s">
        <v>9285</v>
      </c>
      <c r="C6722" s="342" t="s">
        <v>6739</v>
      </c>
      <c r="D6722" s="342" t="s">
        <v>6737</v>
      </c>
      <c r="E6722" s="342" t="s">
        <v>9334</v>
      </c>
      <c r="F6722" s="342" t="s">
        <v>6568</v>
      </c>
      <c r="G6722" s="343">
        <v>5.28</v>
      </c>
      <c r="H6722" s="342" t="s">
        <v>6594</v>
      </c>
      <c r="I6722" s="342" t="s">
        <v>6575</v>
      </c>
      <c r="J6722" s="342" t="s">
        <v>6755</v>
      </c>
      <c r="K6722" s="581" t="s">
        <v>7785</v>
      </c>
      <c r="L6722" s="344" t="s">
        <v>4090</v>
      </c>
      <c r="N6722" s="344" t="s">
        <v>4090</v>
      </c>
      <c r="O6722" s="341">
        <v>0</v>
      </c>
    </row>
    <row r="6723" spans="1:15" x14ac:dyDescent="0.2">
      <c r="A6723" s="341" t="s">
        <v>9257</v>
      </c>
      <c r="B6723" s="341" t="s">
        <v>9285</v>
      </c>
      <c r="C6723" s="342" t="s">
        <v>6739</v>
      </c>
      <c r="D6723" s="342" t="s">
        <v>6737</v>
      </c>
      <c r="E6723" s="342" t="s">
        <v>9324</v>
      </c>
      <c r="F6723" s="342" t="s">
        <v>6568</v>
      </c>
      <c r="G6723" s="343">
        <v>5.8500000000000005</v>
      </c>
      <c r="H6723" s="342" t="s">
        <v>6594</v>
      </c>
      <c r="I6723" s="342" t="s">
        <v>6575</v>
      </c>
      <c r="J6723" s="342" t="s">
        <v>6755</v>
      </c>
      <c r="K6723" s="581" t="s">
        <v>8711</v>
      </c>
      <c r="L6723" s="344" t="s">
        <v>4090</v>
      </c>
      <c r="N6723" s="344" t="s">
        <v>4090</v>
      </c>
      <c r="O6723" s="341">
        <v>0</v>
      </c>
    </row>
    <row r="6724" spans="1:15" x14ac:dyDescent="0.2">
      <c r="A6724" s="341" t="s">
        <v>9257</v>
      </c>
      <c r="B6724" s="341" t="s">
        <v>9285</v>
      </c>
      <c r="C6724" s="342" t="s">
        <v>6739</v>
      </c>
      <c r="D6724" s="342" t="s">
        <v>6737</v>
      </c>
      <c r="E6724" s="342" t="s">
        <v>9324</v>
      </c>
      <c r="F6724" s="342" t="s">
        <v>6568</v>
      </c>
      <c r="G6724" s="343">
        <v>5.1000000000000005</v>
      </c>
      <c r="H6724" s="342" t="s">
        <v>6594</v>
      </c>
      <c r="I6724" s="342" t="s">
        <v>6575</v>
      </c>
      <c r="J6724" s="342" t="s">
        <v>6755</v>
      </c>
      <c r="K6724" s="581" t="s">
        <v>7299</v>
      </c>
      <c r="L6724" s="344" t="s">
        <v>4090</v>
      </c>
      <c r="N6724" s="344" t="s">
        <v>4090</v>
      </c>
      <c r="O6724" s="341">
        <v>0</v>
      </c>
    </row>
    <row r="6725" spans="1:15" x14ac:dyDescent="0.2">
      <c r="A6725" s="341" t="s">
        <v>9257</v>
      </c>
      <c r="B6725" s="341" t="s">
        <v>9285</v>
      </c>
      <c r="C6725" s="342" t="s">
        <v>8975</v>
      </c>
      <c r="D6725" s="342" t="s">
        <v>6737</v>
      </c>
      <c r="E6725" s="342" t="s">
        <v>9323</v>
      </c>
      <c r="F6725" s="342" t="s">
        <v>6568</v>
      </c>
      <c r="G6725" s="343">
        <v>6.98</v>
      </c>
      <c r="H6725" s="342" t="s">
        <v>6594</v>
      </c>
      <c r="I6725" s="342" t="s">
        <v>6575</v>
      </c>
      <c r="J6725" s="342" t="s">
        <v>6755</v>
      </c>
      <c r="K6725" s="581" t="s">
        <v>7535</v>
      </c>
      <c r="L6725" s="344" t="s">
        <v>4090</v>
      </c>
      <c r="N6725" s="344" t="s">
        <v>4090</v>
      </c>
      <c r="O6725" s="341">
        <v>0</v>
      </c>
    </row>
    <row r="6726" spans="1:15" x14ac:dyDescent="0.2">
      <c r="A6726" s="341" t="s">
        <v>9257</v>
      </c>
      <c r="B6726" s="341" t="s">
        <v>9285</v>
      </c>
      <c r="C6726" s="342" t="s">
        <v>8975</v>
      </c>
      <c r="D6726" s="342" t="s">
        <v>6737</v>
      </c>
      <c r="E6726" s="342" t="s">
        <v>9319</v>
      </c>
      <c r="F6726" s="342" t="s">
        <v>6568</v>
      </c>
      <c r="G6726" s="343">
        <v>20.13</v>
      </c>
      <c r="H6726" s="342" t="s">
        <v>6594</v>
      </c>
      <c r="I6726" s="342" t="s">
        <v>6575</v>
      </c>
      <c r="J6726" s="342" t="s">
        <v>6755</v>
      </c>
      <c r="K6726" s="581" t="s">
        <v>8435</v>
      </c>
      <c r="L6726" s="344" t="s">
        <v>4090</v>
      </c>
      <c r="N6726" s="344" t="s">
        <v>4090</v>
      </c>
      <c r="O6726" s="341">
        <v>0</v>
      </c>
    </row>
    <row r="6727" spans="1:15" x14ac:dyDescent="0.2">
      <c r="A6727" s="341" t="s">
        <v>9257</v>
      </c>
      <c r="B6727" s="341" t="s">
        <v>9285</v>
      </c>
      <c r="C6727" s="342" t="s">
        <v>6739</v>
      </c>
      <c r="D6727" s="342" t="s">
        <v>6737</v>
      </c>
      <c r="E6727" s="342" t="s">
        <v>9323</v>
      </c>
      <c r="F6727" s="342" t="s">
        <v>6568</v>
      </c>
      <c r="G6727" s="343">
        <v>3.68</v>
      </c>
      <c r="H6727" s="342" t="s">
        <v>6594</v>
      </c>
      <c r="I6727" s="342" t="s">
        <v>6575</v>
      </c>
      <c r="J6727" s="342" t="s">
        <v>6755</v>
      </c>
      <c r="K6727" s="581" t="s">
        <v>7875</v>
      </c>
      <c r="L6727" s="344" t="s">
        <v>4090</v>
      </c>
      <c r="N6727" s="344" t="s">
        <v>4090</v>
      </c>
      <c r="O6727" s="341">
        <v>0</v>
      </c>
    </row>
    <row r="6728" spans="1:15" x14ac:dyDescent="0.2">
      <c r="A6728" s="341" t="s">
        <v>9257</v>
      </c>
      <c r="B6728" s="341" t="s">
        <v>9285</v>
      </c>
      <c r="C6728" s="342" t="s">
        <v>6739</v>
      </c>
      <c r="D6728" s="342" t="s">
        <v>6737</v>
      </c>
      <c r="E6728" s="342" t="s">
        <v>9319</v>
      </c>
      <c r="F6728" s="342" t="s">
        <v>6568</v>
      </c>
      <c r="G6728" s="343">
        <v>7.38</v>
      </c>
      <c r="H6728" s="342" t="s">
        <v>6594</v>
      </c>
      <c r="I6728" s="342" t="s">
        <v>6575</v>
      </c>
      <c r="J6728" s="342" t="s">
        <v>6755</v>
      </c>
      <c r="K6728" s="581" t="s">
        <v>8996</v>
      </c>
      <c r="L6728" s="344" t="s">
        <v>4090</v>
      </c>
      <c r="N6728" s="344" t="s">
        <v>4090</v>
      </c>
      <c r="O6728" s="341">
        <v>0</v>
      </c>
    </row>
    <row r="6729" spans="1:15" x14ac:dyDescent="0.2">
      <c r="A6729" s="341" t="s">
        <v>9257</v>
      </c>
      <c r="B6729" s="341" t="s">
        <v>9285</v>
      </c>
      <c r="C6729" s="342" t="s">
        <v>6739</v>
      </c>
      <c r="D6729" s="342" t="s">
        <v>6737</v>
      </c>
      <c r="E6729" s="342" t="s">
        <v>9322</v>
      </c>
      <c r="F6729" s="342" t="s">
        <v>6568</v>
      </c>
      <c r="G6729" s="343">
        <v>4.5</v>
      </c>
      <c r="H6729" s="342" t="s">
        <v>6594</v>
      </c>
      <c r="I6729" s="342" t="s">
        <v>6575</v>
      </c>
      <c r="J6729" s="342" t="s">
        <v>6755</v>
      </c>
      <c r="K6729" s="581" t="s">
        <v>8074</v>
      </c>
      <c r="L6729" s="344" t="s">
        <v>4090</v>
      </c>
      <c r="N6729" s="344" t="s">
        <v>4090</v>
      </c>
      <c r="O6729" s="341">
        <v>0</v>
      </c>
    </row>
    <row r="6730" spans="1:15" x14ac:dyDescent="0.2">
      <c r="A6730" s="341" t="s">
        <v>9257</v>
      </c>
      <c r="B6730" s="341" t="s">
        <v>9285</v>
      </c>
      <c r="C6730" s="342" t="s">
        <v>8975</v>
      </c>
      <c r="D6730" s="342" t="s">
        <v>6737</v>
      </c>
      <c r="E6730" s="342" t="s">
        <v>9321</v>
      </c>
      <c r="F6730" s="342" t="s">
        <v>6568</v>
      </c>
      <c r="G6730" s="343">
        <v>13.200000000000001</v>
      </c>
      <c r="H6730" s="342" t="s">
        <v>6594</v>
      </c>
      <c r="I6730" s="342" t="s">
        <v>6575</v>
      </c>
      <c r="J6730" s="342" t="s">
        <v>6755</v>
      </c>
      <c r="K6730" s="581" t="s">
        <v>8493</v>
      </c>
      <c r="L6730" s="344" t="s">
        <v>4090</v>
      </c>
      <c r="N6730" s="344" t="s">
        <v>4090</v>
      </c>
      <c r="O6730" s="341">
        <v>0</v>
      </c>
    </row>
    <row r="6731" spans="1:15" x14ac:dyDescent="0.2">
      <c r="A6731" s="341" t="s">
        <v>9257</v>
      </c>
      <c r="B6731" s="341" t="s">
        <v>9285</v>
      </c>
      <c r="C6731" s="342" t="s">
        <v>8975</v>
      </c>
      <c r="D6731" s="342" t="s">
        <v>6737</v>
      </c>
      <c r="E6731" s="342" t="s">
        <v>9320</v>
      </c>
      <c r="F6731" s="342" t="s">
        <v>6568</v>
      </c>
      <c r="G6731" s="343">
        <v>11.4</v>
      </c>
      <c r="H6731" s="342" t="s">
        <v>6594</v>
      </c>
      <c r="I6731" s="342" t="s">
        <v>6575</v>
      </c>
      <c r="J6731" s="342" t="s">
        <v>6755</v>
      </c>
      <c r="K6731" s="581" t="s">
        <v>7314</v>
      </c>
      <c r="L6731" s="344" t="s">
        <v>4090</v>
      </c>
      <c r="N6731" s="344" t="s">
        <v>4090</v>
      </c>
      <c r="O6731" s="341">
        <v>0</v>
      </c>
    </row>
    <row r="6732" spans="1:15" x14ac:dyDescent="0.2">
      <c r="A6732" s="341" t="s">
        <v>9257</v>
      </c>
      <c r="B6732" s="341" t="s">
        <v>9285</v>
      </c>
      <c r="C6732" s="342" t="s">
        <v>8975</v>
      </c>
      <c r="D6732" s="342" t="s">
        <v>6737</v>
      </c>
      <c r="E6732" s="342" t="s">
        <v>9320</v>
      </c>
      <c r="F6732" s="342" t="s">
        <v>6568</v>
      </c>
      <c r="G6732" s="343">
        <v>4</v>
      </c>
      <c r="H6732" s="342" t="s">
        <v>6594</v>
      </c>
      <c r="I6732" s="342" t="s">
        <v>6575</v>
      </c>
      <c r="J6732" s="342" t="s">
        <v>6755</v>
      </c>
      <c r="K6732" s="581" t="s">
        <v>8077</v>
      </c>
      <c r="L6732" s="344" t="s">
        <v>4090</v>
      </c>
      <c r="N6732" s="344" t="s">
        <v>4090</v>
      </c>
      <c r="O6732" s="341">
        <v>0</v>
      </c>
    </row>
    <row r="6733" spans="1:15" x14ac:dyDescent="0.2">
      <c r="A6733" s="341" t="s">
        <v>9257</v>
      </c>
      <c r="B6733" s="341" t="s">
        <v>9285</v>
      </c>
      <c r="C6733" s="342" t="s">
        <v>6736</v>
      </c>
      <c r="D6733" s="342" t="s">
        <v>6737</v>
      </c>
      <c r="E6733" s="342" t="s">
        <v>9320</v>
      </c>
      <c r="F6733" s="342" t="s">
        <v>6568</v>
      </c>
      <c r="G6733" s="343">
        <v>7.18</v>
      </c>
      <c r="H6733" s="342" t="s">
        <v>6594</v>
      </c>
      <c r="I6733" s="342" t="s">
        <v>6575</v>
      </c>
      <c r="J6733" s="342" t="s">
        <v>6755</v>
      </c>
      <c r="K6733" s="581" t="s">
        <v>7564</v>
      </c>
      <c r="L6733" s="344" t="s">
        <v>4090</v>
      </c>
      <c r="N6733" s="344" t="s">
        <v>4090</v>
      </c>
      <c r="O6733" s="341">
        <v>0</v>
      </c>
    </row>
    <row r="6734" spans="1:15" x14ac:dyDescent="0.2">
      <c r="A6734" s="341" t="s">
        <v>9257</v>
      </c>
      <c r="B6734" s="341" t="s">
        <v>9285</v>
      </c>
      <c r="C6734" s="342" t="s">
        <v>6736</v>
      </c>
      <c r="D6734" s="342" t="s">
        <v>6737</v>
      </c>
      <c r="E6734" s="342" t="s">
        <v>9322</v>
      </c>
      <c r="F6734" s="342" t="s">
        <v>6568</v>
      </c>
      <c r="G6734" s="343">
        <v>10.540000000000001</v>
      </c>
      <c r="H6734" s="342" t="s">
        <v>6594</v>
      </c>
      <c r="I6734" s="342" t="s">
        <v>6575</v>
      </c>
      <c r="J6734" s="342" t="s">
        <v>6755</v>
      </c>
      <c r="K6734" s="581" t="s">
        <v>7316</v>
      </c>
      <c r="L6734" s="344" t="s">
        <v>4090</v>
      </c>
      <c r="N6734" s="344" t="s">
        <v>4090</v>
      </c>
      <c r="O6734" s="341">
        <v>0</v>
      </c>
    </row>
    <row r="6735" spans="1:15" x14ac:dyDescent="0.2">
      <c r="A6735" s="341" t="s">
        <v>9257</v>
      </c>
      <c r="B6735" s="341" t="s">
        <v>9285</v>
      </c>
      <c r="C6735" s="342" t="s">
        <v>6736</v>
      </c>
      <c r="D6735" s="342" t="s">
        <v>6737</v>
      </c>
      <c r="E6735" s="342" t="s">
        <v>9321</v>
      </c>
      <c r="F6735" s="342" t="s">
        <v>6568</v>
      </c>
      <c r="G6735" s="343">
        <v>19.43</v>
      </c>
      <c r="H6735" s="342" t="s">
        <v>6594</v>
      </c>
      <c r="I6735" s="342" t="s">
        <v>6575</v>
      </c>
      <c r="J6735" s="342" t="s">
        <v>6755</v>
      </c>
      <c r="K6735" s="581" t="s">
        <v>7877</v>
      </c>
      <c r="L6735" s="344" t="s">
        <v>4090</v>
      </c>
      <c r="N6735" s="344" t="s">
        <v>4090</v>
      </c>
      <c r="O6735" s="341">
        <v>0</v>
      </c>
    </row>
    <row r="6736" spans="1:15" x14ac:dyDescent="0.2">
      <c r="A6736" s="341" t="s">
        <v>9257</v>
      </c>
      <c r="B6736" s="341" t="s">
        <v>9285</v>
      </c>
      <c r="C6736" s="342" t="s">
        <v>8975</v>
      </c>
      <c r="D6736" s="342" t="s">
        <v>6737</v>
      </c>
      <c r="E6736" s="342" t="s">
        <v>9340</v>
      </c>
      <c r="F6736" s="342" t="s">
        <v>6568</v>
      </c>
      <c r="G6736" s="343">
        <v>8.8000000000000007</v>
      </c>
      <c r="H6736" s="342" t="s">
        <v>6594</v>
      </c>
      <c r="I6736" s="342" t="s">
        <v>6575</v>
      </c>
      <c r="J6736" s="342" t="s">
        <v>6755</v>
      </c>
      <c r="K6736" s="581" t="s">
        <v>7318</v>
      </c>
      <c r="L6736" s="344" t="s">
        <v>4090</v>
      </c>
      <c r="N6736" s="344" t="s">
        <v>4090</v>
      </c>
      <c r="O6736" s="341">
        <v>0</v>
      </c>
    </row>
    <row r="6737" spans="1:15" x14ac:dyDescent="0.2">
      <c r="A6737" s="341" t="s">
        <v>9257</v>
      </c>
      <c r="B6737" s="341" t="s">
        <v>9285</v>
      </c>
      <c r="C6737" s="342" t="s">
        <v>6736</v>
      </c>
      <c r="D6737" s="342" t="s">
        <v>6737</v>
      </c>
      <c r="E6737" s="342" t="s">
        <v>9319</v>
      </c>
      <c r="F6737" s="342" t="s">
        <v>6568</v>
      </c>
      <c r="G6737" s="343">
        <v>17.5</v>
      </c>
      <c r="H6737" s="342" t="s">
        <v>6594</v>
      </c>
      <c r="I6737" s="342" t="s">
        <v>6575</v>
      </c>
      <c r="J6737" s="342" t="s">
        <v>6755</v>
      </c>
      <c r="K6737" s="581" t="s">
        <v>6601</v>
      </c>
      <c r="L6737" s="344" t="s">
        <v>4090</v>
      </c>
      <c r="N6737" s="344" t="s">
        <v>4090</v>
      </c>
      <c r="O6737" s="341">
        <v>0</v>
      </c>
    </row>
    <row r="6738" spans="1:15" x14ac:dyDescent="0.2">
      <c r="A6738" s="341" t="s">
        <v>9257</v>
      </c>
      <c r="B6738" s="341" t="s">
        <v>9285</v>
      </c>
      <c r="C6738" s="342" t="s">
        <v>6739</v>
      </c>
      <c r="D6738" s="342" t="s">
        <v>6737</v>
      </c>
      <c r="E6738" s="342" t="s">
        <v>9334</v>
      </c>
      <c r="F6738" s="342" t="s">
        <v>6568</v>
      </c>
      <c r="G6738" s="343">
        <v>12.950000000000001</v>
      </c>
      <c r="H6738" s="342" t="s">
        <v>6594</v>
      </c>
      <c r="I6738" s="342" t="s">
        <v>6575</v>
      </c>
      <c r="J6738" s="342" t="s">
        <v>6755</v>
      </c>
      <c r="K6738" s="581" t="s">
        <v>8445</v>
      </c>
      <c r="L6738" s="344" t="s">
        <v>4090</v>
      </c>
      <c r="N6738" s="344" t="s">
        <v>4090</v>
      </c>
      <c r="O6738" s="341">
        <v>0</v>
      </c>
    </row>
    <row r="6739" spans="1:15" x14ac:dyDescent="0.2">
      <c r="A6739" s="341" t="s">
        <v>9257</v>
      </c>
      <c r="B6739" s="341" t="s">
        <v>9285</v>
      </c>
      <c r="C6739" s="342" t="s">
        <v>6736</v>
      </c>
      <c r="D6739" s="342" t="s">
        <v>6737</v>
      </c>
      <c r="E6739" s="342" t="s">
        <v>9255</v>
      </c>
      <c r="F6739" s="342" t="s">
        <v>6568</v>
      </c>
      <c r="G6739" s="343">
        <v>3.0500000000000003</v>
      </c>
      <c r="H6739" s="342" t="s">
        <v>6594</v>
      </c>
      <c r="I6739" s="342" t="s">
        <v>6575</v>
      </c>
      <c r="J6739" s="342" t="s">
        <v>6755</v>
      </c>
      <c r="K6739" s="581" t="s">
        <v>7877</v>
      </c>
      <c r="L6739" s="344" t="s">
        <v>4090</v>
      </c>
      <c r="N6739" s="344" t="s">
        <v>4090</v>
      </c>
      <c r="O6739" s="341">
        <v>0</v>
      </c>
    </row>
    <row r="6740" spans="1:15" x14ac:dyDescent="0.2">
      <c r="A6740" s="341" t="s">
        <v>9257</v>
      </c>
      <c r="B6740" s="341" t="s">
        <v>9285</v>
      </c>
      <c r="C6740" s="342" t="s">
        <v>6918</v>
      </c>
      <c r="D6740" s="342" t="s">
        <v>6737</v>
      </c>
      <c r="E6740" s="342" t="s">
        <v>9333</v>
      </c>
      <c r="F6740" s="342" t="s">
        <v>6568</v>
      </c>
      <c r="G6740" s="343">
        <v>6.11</v>
      </c>
      <c r="H6740" s="342" t="s">
        <v>6594</v>
      </c>
      <c r="I6740" s="342" t="s">
        <v>6575</v>
      </c>
      <c r="J6740" s="342" t="s">
        <v>6755</v>
      </c>
      <c r="K6740" s="581" t="s">
        <v>6810</v>
      </c>
      <c r="L6740" s="344" t="s">
        <v>4090</v>
      </c>
      <c r="N6740" s="344" t="s">
        <v>4090</v>
      </c>
      <c r="O6740" s="341">
        <v>0</v>
      </c>
    </row>
    <row r="6741" spans="1:15" x14ac:dyDescent="0.2">
      <c r="A6741" s="341" t="s">
        <v>9257</v>
      </c>
      <c r="B6741" s="341" t="s">
        <v>9285</v>
      </c>
      <c r="C6741" s="342" t="s">
        <v>6739</v>
      </c>
      <c r="D6741" s="342" t="s">
        <v>6737</v>
      </c>
      <c r="E6741" s="342" t="s">
        <v>9319</v>
      </c>
      <c r="F6741" s="342" t="s">
        <v>6568</v>
      </c>
      <c r="G6741" s="343">
        <v>6.72</v>
      </c>
      <c r="H6741" s="342" t="s">
        <v>6594</v>
      </c>
      <c r="I6741" s="342" t="s">
        <v>6575</v>
      </c>
      <c r="J6741" s="342" t="s">
        <v>6755</v>
      </c>
      <c r="K6741" s="581" t="s">
        <v>7565</v>
      </c>
      <c r="L6741" s="344" t="s">
        <v>4090</v>
      </c>
      <c r="N6741" s="344" t="s">
        <v>4090</v>
      </c>
      <c r="O6741" s="341">
        <v>0</v>
      </c>
    </row>
    <row r="6742" spans="1:15" x14ac:dyDescent="0.2">
      <c r="A6742" s="341" t="s">
        <v>9257</v>
      </c>
      <c r="B6742" s="341" t="s">
        <v>9285</v>
      </c>
      <c r="C6742" s="342" t="s">
        <v>8975</v>
      </c>
      <c r="D6742" s="342" t="s">
        <v>6737</v>
      </c>
      <c r="E6742" s="342" t="s">
        <v>9320</v>
      </c>
      <c r="F6742" s="342" t="s">
        <v>6568</v>
      </c>
      <c r="G6742" s="343">
        <v>9</v>
      </c>
      <c r="H6742" s="342" t="s">
        <v>6594</v>
      </c>
      <c r="I6742" s="342" t="s">
        <v>6575</v>
      </c>
      <c r="J6742" s="342" t="s">
        <v>6755</v>
      </c>
      <c r="K6742" s="581" t="s">
        <v>8997</v>
      </c>
      <c r="L6742" s="344" t="s">
        <v>4090</v>
      </c>
      <c r="N6742" s="344" t="s">
        <v>4090</v>
      </c>
      <c r="O6742" s="341">
        <v>0</v>
      </c>
    </row>
    <row r="6743" spans="1:15" x14ac:dyDescent="0.2">
      <c r="A6743" s="341" t="s">
        <v>9257</v>
      </c>
      <c r="B6743" s="341" t="s">
        <v>9285</v>
      </c>
      <c r="C6743" s="342" t="s">
        <v>8975</v>
      </c>
      <c r="D6743" s="342" t="s">
        <v>6737</v>
      </c>
      <c r="E6743" s="342" t="s">
        <v>9323</v>
      </c>
      <c r="F6743" s="342" t="s">
        <v>6568</v>
      </c>
      <c r="G6743" s="343">
        <v>9.2249999999999996</v>
      </c>
      <c r="H6743" s="342" t="s">
        <v>6594</v>
      </c>
      <c r="I6743" s="342" t="s">
        <v>6575</v>
      </c>
      <c r="J6743" s="342" t="s">
        <v>6755</v>
      </c>
      <c r="K6743" s="581" t="s">
        <v>8876</v>
      </c>
      <c r="L6743" s="344" t="s">
        <v>4090</v>
      </c>
      <c r="N6743" s="344" t="s">
        <v>4090</v>
      </c>
      <c r="O6743" s="341">
        <v>0</v>
      </c>
    </row>
    <row r="6744" spans="1:15" x14ac:dyDescent="0.2">
      <c r="A6744" s="341" t="s">
        <v>9257</v>
      </c>
      <c r="B6744" s="341" t="s">
        <v>9285</v>
      </c>
      <c r="C6744" s="342" t="s">
        <v>6736</v>
      </c>
      <c r="D6744" s="342" t="s">
        <v>6737</v>
      </c>
      <c r="E6744" s="342" t="s">
        <v>9320</v>
      </c>
      <c r="F6744" s="342" t="s">
        <v>6568</v>
      </c>
      <c r="G6744" s="343">
        <v>5.25</v>
      </c>
      <c r="H6744" s="342" t="s">
        <v>6594</v>
      </c>
      <c r="I6744" s="342" t="s">
        <v>6575</v>
      </c>
      <c r="J6744" s="342" t="s">
        <v>6755</v>
      </c>
      <c r="K6744" s="581" t="s">
        <v>8876</v>
      </c>
      <c r="L6744" s="344" t="s">
        <v>4090</v>
      </c>
      <c r="N6744" s="344" t="s">
        <v>4090</v>
      </c>
      <c r="O6744" s="341">
        <v>0</v>
      </c>
    </row>
    <row r="6745" spans="1:15" x14ac:dyDescent="0.2">
      <c r="A6745" s="341" t="s">
        <v>9257</v>
      </c>
      <c r="B6745" s="341" t="s">
        <v>9285</v>
      </c>
      <c r="C6745" s="342" t="s">
        <v>8979</v>
      </c>
      <c r="D6745" s="342" t="s">
        <v>6737</v>
      </c>
      <c r="E6745" s="342" t="s">
        <v>9322</v>
      </c>
      <c r="F6745" s="342" t="s">
        <v>6568</v>
      </c>
      <c r="G6745" s="343">
        <v>7.0200000000000005</v>
      </c>
      <c r="H6745" s="342" t="s">
        <v>6594</v>
      </c>
      <c r="I6745" s="342" t="s">
        <v>6575</v>
      </c>
      <c r="J6745" s="342" t="s">
        <v>6755</v>
      </c>
      <c r="K6745" s="581" t="s">
        <v>7269</v>
      </c>
      <c r="L6745" s="344" t="s">
        <v>4090</v>
      </c>
      <c r="N6745" s="344" t="s">
        <v>4090</v>
      </c>
      <c r="O6745" s="341">
        <v>0</v>
      </c>
    </row>
    <row r="6746" spans="1:15" x14ac:dyDescent="0.2">
      <c r="A6746" s="341" t="s">
        <v>9257</v>
      </c>
      <c r="B6746" s="341" t="s">
        <v>9285</v>
      </c>
      <c r="C6746" s="342" t="s">
        <v>6918</v>
      </c>
      <c r="D6746" s="342" t="s">
        <v>6737</v>
      </c>
      <c r="E6746" s="342" t="s">
        <v>9323</v>
      </c>
      <c r="F6746" s="342" t="s">
        <v>6568</v>
      </c>
      <c r="G6746" s="343">
        <v>11.700000000000001</v>
      </c>
      <c r="H6746" s="342" t="s">
        <v>6594</v>
      </c>
      <c r="I6746" s="342" t="s">
        <v>6575</v>
      </c>
      <c r="J6746" s="342" t="s">
        <v>6755</v>
      </c>
      <c r="K6746" s="581" t="s">
        <v>8998</v>
      </c>
      <c r="L6746" s="344" t="s">
        <v>4090</v>
      </c>
      <c r="N6746" s="344" t="s">
        <v>4090</v>
      </c>
      <c r="O6746" s="341">
        <v>0</v>
      </c>
    </row>
    <row r="6747" spans="1:15" x14ac:dyDescent="0.2">
      <c r="A6747" s="341" t="s">
        <v>9257</v>
      </c>
      <c r="B6747" s="341" t="s">
        <v>9285</v>
      </c>
      <c r="C6747" s="342" t="s">
        <v>8979</v>
      </c>
      <c r="D6747" s="342" t="s">
        <v>6737</v>
      </c>
      <c r="E6747" s="342" t="s">
        <v>9320</v>
      </c>
      <c r="F6747" s="342" t="s">
        <v>6568</v>
      </c>
      <c r="G6747" s="343">
        <v>28.98</v>
      </c>
      <c r="H6747" s="342" t="s">
        <v>6594</v>
      </c>
      <c r="I6747" s="342" t="s">
        <v>6575</v>
      </c>
      <c r="J6747" s="342" t="s">
        <v>6755</v>
      </c>
      <c r="K6747" s="581" t="s">
        <v>8999</v>
      </c>
      <c r="L6747" s="344" t="s">
        <v>4090</v>
      </c>
      <c r="N6747" s="344" t="s">
        <v>4090</v>
      </c>
      <c r="O6747" s="341">
        <v>0</v>
      </c>
    </row>
    <row r="6748" spans="1:15" x14ac:dyDescent="0.2">
      <c r="A6748" s="341" t="s">
        <v>9257</v>
      </c>
      <c r="B6748" s="341" t="s">
        <v>9285</v>
      </c>
      <c r="C6748" s="342" t="s">
        <v>6918</v>
      </c>
      <c r="D6748" s="342" t="s">
        <v>6737</v>
      </c>
      <c r="E6748" s="342" t="s">
        <v>9326</v>
      </c>
      <c r="F6748" s="342" t="s">
        <v>6568</v>
      </c>
      <c r="G6748" s="343">
        <v>41.82</v>
      </c>
      <c r="H6748" s="342" t="s">
        <v>6594</v>
      </c>
      <c r="I6748" s="342" t="s">
        <v>6575</v>
      </c>
      <c r="J6748" s="342" t="s">
        <v>6755</v>
      </c>
      <c r="K6748" s="581" t="s">
        <v>6776</v>
      </c>
      <c r="L6748" s="344" t="s">
        <v>4090</v>
      </c>
      <c r="N6748" s="344" t="s">
        <v>4090</v>
      </c>
      <c r="O6748" s="341" t="s">
        <v>6752</v>
      </c>
    </row>
    <row r="6749" spans="1:15" x14ac:dyDescent="0.2">
      <c r="A6749" s="341" t="s">
        <v>9257</v>
      </c>
      <c r="B6749" s="341" t="s">
        <v>9285</v>
      </c>
      <c r="C6749" s="342" t="s">
        <v>8979</v>
      </c>
      <c r="D6749" s="342" t="s">
        <v>6737</v>
      </c>
      <c r="E6749" s="342" t="s">
        <v>9328</v>
      </c>
      <c r="F6749" s="342" t="s">
        <v>6568</v>
      </c>
      <c r="G6749" s="343">
        <v>4.5150000000000006</v>
      </c>
      <c r="H6749" s="342" t="s">
        <v>6594</v>
      </c>
      <c r="I6749" s="342" t="s">
        <v>6575</v>
      </c>
      <c r="J6749" s="342" t="s">
        <v>6755</v>
      </c>
      <c r="K6749" s="581" t="s">
        <v>8312</v>
      </c>
      <c r="L6749" s="344" t="s">
        <v>4090</v>
      </c>
      <c r="N6749" s="344" t="s">
        <v>4090</v>
      </c>
      <c r="O6749" s="341">
        <v>0</v>
      </c>
    </row>
    <row r="6750" spans="1:15" x14ac:dyDescent="0.2">
      <c r="A6750" s="341" t="s">
        <v>9257</v>
      </c>
      <c r="B6750" s="341" t="s">
        <v>9285</v>
      </c>
      <c r="C6750" s="342" t="s">
        <v>6736</v>
      </c>
      <c r="D6750" s="342" t="s">
        <v>6737</v>
      </c>
      <c r="E6750" s="342" t="s">
        <v>9319</v>
      </c>
      <c r="F6750" s="342" t="s">
        <v>6568</v>
      </c>
      <c r="G6750" s="343">
        <v>3.42</v>
      </c>
      <c r="H6750" s="342" t="s">
        <v>6594</v>
      </c>
      <c r="I6750" s="342" t="s">
        <v>6575</v>
      </c>
      <c r="J6750" s="342" t="s">
        <v>6755</v>
      </c>
      <c r="K6750" s="581" t="s">
        <v>7540</v>
      </c>
      <c r="L6750" s="344" t="s">
        <v>4090</v>
      </c>
      <c r="N6750" s="344" t="s">
        <v>4090</v>
      </c>
      <c r="O6750" s="341">
        <v>0</v>
      </c>
    </row>
    <row r="6751" spans="1:15" x14ac:dyDescent="0.2">
      <c r="A6751" s="341" t="s">
        <v>9257</v>
      </c>
      <c r="B6751" s="341" t="s">
        <v>9285</v>
      </c>
      <c r="C6751" s="342" t="s">
        <v>6918</v>
      </c>
      <c r="D6751" s="342" t="s">
        <v>6737</v>
      </c>
      <c r="E6751" s="342" t="s">
        <v>9319</v>
      </c>
      <c r="F6751" s="342" t="s">
        <v>6568</v>
      </c>
      <c r="G6751" s="343">
        <v>7.5</v>
      </c>
      <c r="H6751" s="342" t="s">
        <v>6594</v>
      </c>
      <c r="I6751" s="342" t="s">
        <v>6575</v>
      </c>
      <c r="J6751" s="342" t="s">
        <v>6755</v>
      </c>
      <c r="K6751" s="581" t="s">
        <v>7349</v>
      </c>
      <c r="L6751" s="344" t="s">
        <v>4090</v>
      </c>
      <c r="N6751" s="344" t="s">
        <v>4090</v>
      </c>
      <c r="O6751" s="341">
        <v>0</v>
      </c>
    </row>
    <row r="6752" spans="1:15" x14ac:dyDescent="0.2">
      <c r="A6752" s="341" t="s">
        <v>9257</v>
      </c>
      <c r="B6752" s="341" t="s">
        <v>9285</v>
      </c>
      <c r="C6752" s="342" t="s">
        <v>8975</v>
      </c>
      <c r="D6752" s="342" t="s">
        <v>6737</v>
      </c>
      <c r="E6752" s="342" t="s">
        <v>9322</v>
      </c>
      <c r="F6752" s="342" t="s">
        <v>6568</v>
      </c>
      <c r="G6752" s="343">
        <v>8.2200000000000006</v>
      </c>
      <c r="H6752" s="342" t="s">
        <v>6594</v>
      </c>
      <c r="I6752" s="342" t="s">
        <v>6575</v>
      </c>
      <c r="J6752" s="342" t="s">
        <v>6755</v>
      </c>
      <c r="K6752" s="581" t="s">
        <v>8582</v>
      </c>
      <c r="L6752" s="344" t="s">
        <v>4090</v>
      </c>
      <c r="N6752" s="344" t="s">
        <v>4090</v>
      </c>
      <c r="O6752" s="341">
        <v>0</v>
      </c>
    </row>
    <row r="6753" spans="1:15" x14ac:dyDescent="0.2">
      <c r="A6753" s="341" t="s">
        <v>9257</v>
      </c>
      <c r="B6753" s="341" t="s">
        <v>9285</v>
      </c>
      <c r="C6753" s="342" t="s">
        <v>8979</v>
      </c>
      <c r="D6753" s="342" t="s">
        <v>6737</v>
      </c>
      <c r="E6753" s="342" t="s">
        <v>9320</v>
      </c>
      <c r="F6753" s="342" t="s">
        <v>6568</v>
      </c>
      <c r="G6753" s="343">
        <v>6.9</v>
      </c>
      <c r="H6753" s="342" t="s">
        <v>6594</v>
      </c>
      <c r="I6753" s="342" t="s">
        <v>6575</v>
      </c>
      <c r="J6753" s="342" t="s">
        <v>6755</v>
      </c>
      <c r="K6753" s="581" t="s">
        <v>8974</v>
      </c>
      <c r="L6753" s="344" t="s">
        <v>4090</v>
      </c>
      <c r="N6753" s="344" t="s">
        <v>4090</v>
      </c>
      <c r="O6753" s="341">
        <v>0</v>
      </c>
    </row>
    <row r="6754" spans="1:15" x14ac:dyDescent="0.2">
      <c r="A6754" s="341" t="s">
        <v>9257</v>
      </c>
      <c r="B6754" s="341" t="s">
        <v>9285</v>
      </c>
      <c r="C6754" s="342" t="s">
        <v>6736</v>
      </c>
      <c r="D6754" s="342" t="s">
        <v>6737</v>
      </c>
      <c r="E6754" s="342" t="s">
        <v>9321</v>
      </c>
      <c r="F6754" s="342" t="s">
        <v>6568</v>
      </c>
      <c r="G6754" s="343">
        <v>6.3</v>
      </c>
      <c r="H6754" s="342" t="s">
        <v>6594</v>
      </c>
      <c r="I6754" s="342" t="s">
        <v>6575</v>
      </c>
      <c r="J6754" s="342" t="s">
        <v>6755</v>
      </c>
      <c r="K6754" s="581" t="s">
        <v>8188</v>
      </c>
      <c r="L6754" s="344" t="s">
        <v>4090</v>
      </c>
      <c r="N6754" s="344" t="s">
        <v>4090</v>
      </c>
      <c r="O6754" s="341">
        <v>0</v>
      </c>
    </row>
    <row r="6755" spans="1:15" x14ac:dyDescent="0.2">
      <c r="A6755" s="341" t="s">
        <v>9257</v>
      </c>
      <c r="B6755" s="341" t="s">
        <v>9285</v>
      </c>
      <c r="C6755" s="342" t="s">
        <v>6736</v>
      </c>
      <c r="D6755" s="342" t="s">
        <v>6737</v>
      </c>
      <c r="E6755" s="342" t="s">
        <v>9323</v>
      </c>
      <c r="F6755" s="342" t="s">
        <v>6568</v>
      </c>
      <c r="G6755" s="343">
        <v>8.4710000000000001</v>
      </c>
      <c r="H6755" s="342" t="s">
        <v>6594</v>
      </c>
      <c r="I6755" s="342" t="s">
        <v>6575</v>
      </c>
      <c r="J6755" s="342" t="s">
        <v>6755</v>
      </c>
      <c r="K6755" s="581" t="s">
        <v>6971</v>
      </c>
      <c r="L6755" s="344" t="s">
        <v>4090</v>
      </c>
      <c r="N6755" s="344" t="s">
        <v>4090</v>
      </c>
      <c r="O6755" s="341">
        <v>0</v>
      </c>
    </row>
    <row r="6756" spans="1:15" x14ac:dyDescent="0.2">
      <c r="A6756" s="341" t="s">
        <v>9257</v>
      </c>
      <c r="B6756" s="341" t="s">
        <v>9285</v>
      </c>
      <c r="C6756" s="342" t="s">
        <v>8979</v>
      </c>
      <c r="D6756" s="342" t="s">
        <v>6737</v>
      </c>
      <c r="E6756" s="342" t="s">
        <v>9319</v>
      </c>
      <c r="F6756" s="342" t="s">
        <v>6568</v>
      </c>
      <c r="G6756" s="343">
        <v>4.7480000000000002</v>
      </c>
      <c r="H6756" s="342" t="s">
        <v>6594</v>
      </c>
      <c r="I6756" s="342" t="s">
        <v>6575</v>
      </c>
      <c r="J6756" s="342" t="s">
        <v>6755</v>
      </c>
      <c r="K6756" s="581" t="s">
        <v>6971</v>
      </c>
      <c r="L6756" s="344" t="s">
        <v>4090</v>
      </c>
      <c r="N6756" s="344" t="s">
        <v>4090</v>
      </c>
      <c r="O6756" s="341">
        <v>0</v>
      </c>
    </row>
    <row r="6757" spans="1:15" x14ac:dyDescent="0.2">
      <c r="A6757" s="341" t="s">
        <v>9257</v>
      </c>
      <c r="B6757" s="341" t="s">
        <v>9285</v>
      </c>
      <c r="C6757" s="342" t="s">
        <v>6736</v>
      </c>
      <c r="D6757" s="342" t="s">
        <v>6737</v>
      </c>
      <c r="E6757" s="342" t="s">
        <v>9326</v>
      </c>
      <c r="F6757" s="342" t="s">
        <v>6568</v>
      </c>
      <c r="G6757" s="343">
        <v>26.25</v>
      </c>
      <c r="H6757" s="342" t="s">
        <v>6594</v>
      </c>
      <c r="I6757" s="342" t="s">
        <v>6575</v>
      </c>
      <c r="J6757" s="342" t="s">
        <v>6755</v>
      </c>
      <c r="K6757" s="581" t="s">
        <v>6971</v>
      </c>
      <c r="L6757" s="344" t="s">
        <v>4090</v>
      </c>
      <c r="N6757" s="344" t="s">
        <v>4090</v>
      </c>
      <c r="O6757" s="341">
        <v>0</v>
      </c>
    </row>
    <row r="6758" spans="1:15" x14ac:dyDescent="0.2">
      <c r="A6758" s="341" t="s">
        <v>9257</v>
      </c>
      <c r="B6758" s="341" t="s">
        <v>9285</v>
      </c>
      <c r="C6758" s="342" t="s">
        <v>6736</v>
      </c>
      <c r="D6758" s="342" t="s">
        <v>6737</v>
      </c>
      <c r="E6758" s="342" t="s">
        <v>9323</v>
      </c>
      <c r="F6758" s="342" t="s">
        <v>6568</v>
      </c>
      <c r="G6758" s="343">
        <v>4.18</v>
      </c>
      <c r="H6758" s="342" t="s">
        <v>6594</v>
      </c>
      <c r="I6758" s="342" t="s">
        <v>6575</v>
      </c>
      <c r="J6758" s="342" t="s">
        <v>6755</v>
      </c>
      <c r="K6758" s="581" t="s">
        <v>7365</v>
      </c>
      <c r="L6758" s="344" t="s">
        <v>4090</v>
      </c>
      <c r="N6758" s="344" t="s">
        <v>4090</v>
      </c>
      <c r="O6758" s="341">
        <v>0</v>
      </c>
    </row>
    <row r="6759" spans="1:15" x14ac:dyDescent="0.2">
      <c r="A6759" s="341" t="s">
        <v>9257</v>
      </c>
      <c r="B6759" s="341" t="s">
        <v>9285</v>
      </c>
      <c r="C6759" s="342" t="s">
        <v>6918</v>
      </c>
      <c r="D6759" s="342" t="s">
        <v>6737</v>
      </c>
      <c r="E6759" s="342" t="s">
        <v>9320</v>
      </c>
      <c r="F6759" s="342" t="s">
        <v>6568</v>
      </c>
      <c r="G6759" s="343">
        <v>5.4</v>
      </c>
      <c r="H6759" s="342" t="s">
        <v>6594</v>
      </c>
      <c r="I6759" s="342" t="s">
        <v>6575</v>
      </c>
      <c r="J6759" s="342" t="s">
        <v>6755</v>
      </c>
      <c r="K6759" s="581" t="s">
        <v>7373</v>
      </c>
      <c r="L6759" s="344" t="s">
        <v>4090</v>
      </c>
      <c r="N6759" s="344" t="s">
        <v>4090</v>
      </c>
      <c r="O6759" s="341">
        <v>0</v>
      </c>
    </row>
    <row r="6760" spans="1:15" x14ac:dyDescent="0.2">
      <c r="A6760" s="341" t="s">
        <v>9257</v>
      </c>
      <c r="B6760" s="341" t="s">
        <v>9285</v>
      </c>
      <c r="C6760" s="342" t="s">
        <v>6739</v>
      </c>
      <c r="D6760" s="342" t="s">
        <v>6737</v>
      </c>
      <c r="E6760" s="342" t="s">
        <v>9325</v>
      </c>
      <c r="F6760" s="342" t="s">
        <v>6568</v>
      </c>
      <c r="G6760" s="343">
        <v>10.35</v>
      </c>
      <c r="H6760" s="342" t="s">
        <v>6594</v>
      </c>
      <c r="I6760" s="342" t="s">
        <v>6575</v>
      </c>
      <c r="J6760" s="342" t="s">
        <v>6755</v>
      </c>
      <c r="K6760" s="581" t="s">
        <v>6863</v>
      </c>
      <c r="L6760" s="344" t="s">
        <v>4090</v>
      </c>
      <c r="N6760" s="344" t="s">
        <v>4090</v>
      </c>
      <c r="O6760" s="341">
        <v>0</v>
      </c>
    </row>
    <row r="6761" spans="1:15" x14ac:dyDescent="0.2">
      <c r="A6761" s="341" t="s">
        <v>9257</v>
      </c>
      <c r="B6761" s="341" t="s">
        <v>9285</v>
      </c>
      <c r="C6761" s="342" t="s">
        <v>6739</v>
      </c>
      <c r="D6761" s="342" t="s">
        <v>6737</v>
      </c>
      <c r="E6761" s="342" t="s">
        <v>9325</v>
      </c>
      <c r="F6761" s="342" t="s">
        <v>6568</v>
      </c>
      <c r="G6761" s="343">
        <v>11.28</v>
      </c>
      <c r="H6761" s="342" t="s">
        <v>6594</v>
      </c>
      <c r="I6761" s="342" t="s">
        <v>6575</v>
      </c>
      <c r="J6761" s="342" t="s">
        <v>6755</v>
      </c>
      <c r="K6761" s="581" t="s">
        <v>7095</v>
      </c>
      <c r="L6761" s="344" t="s">
        <v>4090</v>
      </c>
      <c r="N6761" s="344" t="s">
        <v>4090</v>
      </c>
      <c r="O6761" s="341">
        <v>0</v>
      </c>
    </row>
    <row r="6762" spans="1:15" x14ac:dyDescent="0.2">
      <c r="A6762" s="341" t="s">
        <v>9257</v>
      </c>
      <c r="B6762" s="341" t="s">
        <v>9285</v>
      </c>
      <c r="C6762" s="342" t="s">
        <v>6736</v>
      </c>
      <c r="D6762" s="342" t="s">
        <v>6737</v>
      </c>
      <c r="E6762" s="342" t="s">
        <v>9255</v>
      </c>
      <c r="F6762" s="342" t="s">
        <v>6568</v>
      </c>
      <c r="G6762" s="343">
        <v>13.42</v>
      </c>
      <c r="H6762" s="342" t="s">
        <v>6594</v>
      </c>
      <c r="I6762" s="342" t="s">
        <v>6575</v>
      </c>
      <c r="J6762" s="342" t="s">
        <v>6755</v>
      </c>
      <c r="K6762" s="581" t="s">
        <v>7374</v>
      </c>
      <c r="L6762" s="344" t="s">
        <v>4090</v>
      </c>
      <c r="N6762" s="344" t="s">
        <v>4090</v>
      </c>
      <c r="O6762" s="341">
        <v>0</v>
      </c>
    </row>
    <row r="6763" spans="1:15" x14ac:dyDescent="0.2">
      <c r="A6763" s="341" t="s">
        <v>9257</v>
      </c>
      <c r="B6763" s="341" t="s">
        <v>9285</v>
      </c>
      <c r="C6763" s="342" t="s">
        <v>6736</v>
      </c>
      <c r="D6763" s="342" t="s">
        <v>6737</v>
      </c>
      <c r="E6763" s="342" t="s">
        <v>9320</v>
      </c>
      <c r="F6763" s="342" t="s">
        <v>6568</v>
      </c>
      <c r="G6763" s="343">
        <v>7.26</v>
      </c>
      <c r="H6763" s="342" t="s">
        <v>6594</v>
      </c>
      <c r="I6763" s="342" t="s">
        <v>6575</v>
      </c>
      <c r="J6763" s="342" t="s">
        <v>6755</v>
      </c>
      <c r="K6763" s="581" t="s">
        <v>7374</v>
      </c>
      <c r="L6763" s="344" t="s">
        <v>4090</v>
      </c>
      <c r="N6763" s="344" t="s">
        <v>4090</v>
      </c>
      <c r="O6763" s="341">
        <v>0</v>
      </c>
    </row>
    <row r="6764" spans="1:15" x14ac:dyDescent="0.2">
      <c r="A6764" s="341" t="s">
        <v>9257</v>
      </c>
      <c r="B6764" s="341" t="s">
        <v>9285</v>
      </c>
      <c r="C6764" s="342" t="s">
        <v>6918</v>
      </c>
      <c r="D6764" s="342" t="s">
        <v>6737</v>
      </c>
      <c r="E6764" s="342" t="s">
        <v>9320</v>
      </c>
      <c r="F6764" s="342" t="s">
        <v>6568</v>
      </c>
      <c r="G6764" s="343">
        <v>6.3500000000000005</v>
      </c>
      <c r="H6764" s="342" t="s">
        <v>6594</v>
      </c>
      <c r="I6764" s="342" t="s">
        <v>6575</v>
      </c>
      <c r="J6764" s="342" t="s">
        <v>6755</v>
      </c>
      <c r="K6764" s="581" t="s">
        <v>9000</v>
      </c>
      <c r="L6764" s="344" t="s">
        <v>4090</v>
      </c>
      <c r="N6764" s="344" t="s">
        <v>4090</v>
      </c>
      <c r="O6764" s="341">
        <v>0</v>
      </c>
    </row>
    <row r="6765" spans="1:15" x14ac:dyDescent="0.2">
      <c r="A6765" s="341" t="s">
        <v>9257</v>
      </c>
      <c r="B6765" s="341" t="s">
        <v>9285</v>
      </c>
      <c r="C6765" s="342" t="s">
        <v>6918</v>
      </c>
      <c r="D6765" s="342" t="s">
        <v>6737</v>
      </c>
      <c r="E6765" s="342" t="s">
        <v>9319</v>
      </c>
      <c r="F6765" s="342" t="s">
        <v>6568</v>
      </c>
      <c r="G6765" s="343">
        <v>9.120000000000001</v>
      </c>
      <c r="H6765" s="342" t="s">
        <v>6594</v>
      </c>
      <c r="I6765" s="342" t="s">
        <v>6575</v>
      </c>
      <c r="J6765" s="342" t="s">
        <v>6755</v>
      </c>
      <c r="K6765" s="581" t="s">
        <v>8451</v>
      </c>
      <c r="L6765" s="344" t="s">
        <v>4090</v>
      </c>
      <c r="N6765" s="344" t="s">
        <v>4090</v>
      </c>
      <c r="O6765" s="341">
        <v>0</v>
      </c>
    </row>
    <row r="6766" spans="1:15" x14ac:dyDescent="0.2">
      <c r="A6766" s="341" t="s">
        <v>9257</v>
      </c>
      <c r="B6766" s="341" t="s">
        <v>9285</v>
      </c>
      <c r="C6766" s="342" t="s">
        <v>6736</v>
      </c>
      <c r="D6766" s="342" t="s">
        <v>6737</v>
      </c>
      <c r="E6766" s="342" t="s">
        <v>9325</v>
      </c>
      <c r="F6766" s="342" t="s">
        <v>6568</v>
      </c>
      <c r="G6766" s="343">
        <v>8.2799999999999994</v>
      </c>
      <c r="H6766" s="342" t="s">
        <v>6594</v>
      </c>
      <c r="I6766" s="342" t="s">
        <v>6575</v>
      </c>
      <c r="J6766" s="342" t="s">
        <v>6755</v>
      </c>
      <c r="K6766" s="581" t="s">
        <v>8880</v>
      </c>
      <c r="L6766" s="344" t="s">
        <v>4090</v>
      </c>
      <c r="N6766" s="344" t="s">
        <v>4090</v>
      </c>
      <c r="O6766" s="341">
        <v>0</v>
      </c>
    </row>
    <row r="6767" spans="1:15" x14ac:dyDescent="0.2">
      <c r="A6767" s="341" t="s">
        <v>9257</v>
      </c>
      <c r="B6767" s="341" t="s">
        <v>9285</v>
      </c>
      <c r="C6767" s="342" t="s">
        <v>6918</v>
      </c>
      <c r="D6767" s="342" t="s">
        <v>6737</v>
      </c>
      <c r="E6767" s="342" t="s">
        <v>9320</v>
      </c>
      <c r="F6767" s="342" t="s">
        <v>6568</v>
      </c>
      <c r="G6767" s="343">
        <v>9.7200000000000006</v>
      </c>
      <c r="H6767" s="342" t="s">
        <v>6594</v>
      </c>
      <c r="I6767" s="342" t="s">
        <v>6575</v>
      </c>
      <c r="J6767" s="342" t="s">
        <v>6755</v>
      </c>
      <c r="K6767" s="581" t="s">
        <v>8270</v>
      </c>
      <c r="L6767" s="344" t="s">
        <v>4090</v>
      </c>
      <c r="N6767" s="344" t="s">
        <v>4090</v>
      </c>
      <c r="O6767" s="341">
        <v>0</v>
      </c>
    </row>
    <row r="6768" spans="1:15" x14ac:dyDescent="0.2">
      <c r="A6768" s="341" t="s">
        <v>9257</v>
      </c>
      <c r="B6768" s="341" t="s">
        <v>9285</v>
      </c>
      <c r="C6768" s="342" t="s">
        <v>6736</v>
      </c>
      <c r="D6768" s="342" t="s">
        <v>6737</v>
      </c>
      <c r="E6768" s="342" t="s">
        <v>9319</v>
      </c>
      <c r="F6768" s="342" t="s">
        <v>6568</v>
      </c>
      <c r="G6768" s="343">
        <v>13.505000000000001</v>
      </c>
      <c r="H6768" s="342" t="s">
        <v>6594</v>
      </c>
      <c r="I6768" s="342" t="s">
        <v>6575</v>
      </c>
      <c r="J6768" s="342" t="s">
        <v>6755</v>
      </c>
      <c r="K6768" s="581" t="s">
        <v>6828</v>
      </c>
      <c r="L6768" s="344" t="s">
        <v>4090</v>
      </c>
      <c r="N6768" s="344" t="s">
        <v>4090</v>
      </c>
      <c r="O6768" s="341">
        <v>0</v>
      </c>
    </row>
    <row r="6769" spans="1:15" x14ac:dyDescent="0.2">
      <c r="A6769" s="341" t="s">
        <v>9257</v>
      </c>
      <c r="B6769" s="341" t="s">
        <v>9285</v>
      </c>
      <c r="C6769" s="342" t="s">
        <v>6918</v>
      </c>
      <c r="D6769" s="342" t="s">
        <v>6737</v>
      </c>
      <c r="E6769" s="342" t="s">
        <v>9326</v>
      </c>
      <c r="F6769" s="342" t="s">
        <v>6568</v>
      </c>
      <c r="G6769" s="343">
        <v>20.7</v>
      </c>
      <c r="H6769" s="342" t="s">
        <v>6594</v>
      </c>
      <c r="I6769" s="342" t="s">
        <v>6575</v>
      </c>
      <c r="J6769" s="342" t="s">
        <v>6755</v>
      </c>
      <c r="K6769" s="581" t="s">
        <v>9001</v>
      </c>
      <c r="L6769" s="344" t="s">
        <v>4090</v>
      </c>
      <c r="N6769" s="344" t="s">
        <v>4090</v>
      </c>
      <c r="O6769" s="341">
        <v>0</v>
      </c>
    </row>
    <row r="6770" spans="1:15" x14ac:dyDescent="0.2">
      <c r="A6770" s="341" t="s">
        <v>9257</v>
      </c>
      <c r="B6770" s="341" t="s">
        <v>9285</v>
      </c>
      <c r="C6770" s="342" t="s">
        <v>6736</v>
      </c>
      <c r="D6770" s="342" t="s">
        <v>6737</v>
      </c>
      <c r="E6770" s="342" t="s">
        <v>9328</v>
      </c>
      <c r="F6770" s="342" t="s">
        <v>6568</v>
      </c>
      <c r="G6770" s="343">
        <v>19.61</v>
      </c>
      <c r="H6770" s="342" t="s">
        <v>6594</v>
      </c>
      <c r="I6770" s="342" t="s">
        <v>6575</v>
      </c>
      <c r="J6770" s="342" t="s">
        <v>6755</v>
      </c>
      <c r="K6770" s="581" t="s">
        <v>6909</v>
      </c>
      <c r="L6770" s="344" t="s">
        <v>4090</v>
      </c>
      <c r="N6770" s="344" t="s">
        <v>4090</v>
      </c>
      <c r="O6770" s="341">
        <v>0</v>
      </c>
    </row>
    <row r="6771" spans="1:15" x14ac:dyDescent="0.2">
      <c r="A6771" s="341" t="s">
        <v>9257</v>
      </c>
      <c r="B6771" s="341" t="s">
        <v>9285</v>
      </c>
      <c r="C6771" s="342" t="s">
        <v>6918</v>
      </c>
      <c r="D6771" s="342" t="s">
        <v>6737</v>
      </c>
      <c r="E6771" s="342" t="s">
        <v>9323</v>
      </c>
      <c r="F6771" s="342" t="s">
        <v>6568</v>
      </c>
      <c r="G6771" s="343">
        <v>55.660000000000004</v>
      </c>
      <c r="H6771" s="342" t="s">
        <v>6594</v>
      </c>
      <c r="I6771" s="342" t="s">
        <v>6575</v>
      </c>
      <c r="J6771" s="342" t="s">
        <v>6755</v>
      </c>
      <c r="K6771" s="581" t="s">
        <v>7487</v>
      </c>
      <c r="L6771" s="344" t="s">
        <v>4090</v>
      </c>
      <c r="N6771" s="344" t="s">
        <v>4090</v>
      </c>
      <c r="O6771" s="341" t="s">
        <v>6752</v>
      </c>
    </row>
    <row r="6772" spans="1:15" x14ac:dyDescent="0.2">
      <c r="A6772" s="341" t="s">
        <v>9257</v>
      </c>
      <c r="B6772" s="341" t="s">
        <v>9285</v>
      </c>
      <c r="C6772" s="342" t="s">
        <v>6918</v>
      </c>
      <c r="D6772" s="342" t="s">
        <v>6737</v>
      </c>
      <c r="E6772" s="342" t="s">
        <v>9321</v>
      </c>
      <c r="F6772" s="342" t="s">
        <v>6568</v>
      </c>
      <c r="G6772" s="343">
        <v>8.82</v>
      </c>
      <c r="H6772" s="342" t="s">
        <v>6594</v>
      </c>
      <c r="I6772" s="342" t="s">
        <v>6575</v>
      </c>
      <c r="J6772" s="342" t="s">
        <v>6755</v>
      </c>
      <c r="K6772" s="581" t="s">
        <v>7388</v>
      </c>
      <c r="L6772" s="344" t="s">
        <v>4090</v>
      </c>
      <c r="N6772" s="344" t="s">
        <v>4090</v>
      </c>
      <c r="O6772" s="341">
        <v>0</v>
      </c>
    </row>
    <row r="6773" spans="1:15" x14ac:dyDescent="0.2">
      <c r="A6773" s="341" t="s">
        <v>9257</v>
      </c>
      <c r="B6773" s="341" t="s">
        <v>9285</v>
      </c>
      <c r="C6773" s="342" t="s">
        <v>6918</v>
      </c>
      <c r="D6773" s="342" t="s">
        <v>6737</v>
      </c>
      <c r="E6773" s="342" t="s">
        <v>9320</v>
      </c>
      <c r="F6773" s="342" t="s">
        <v>6568</v>
      </c>
      <c r="G6773" s="343">
        <v>5.64</v>
      </c>
      <c r="H6773" s="342" t="s">
        <v>6594</v>
      </c>
      <c r="I6773" s="342" t="s">
        <v>6575</v>
      </c>
      <c r="J6773" s="342" t="s">
        <v>6755</v>
      </c>
      <c r="K6773" s="581" t="s">
        <v>8313</v>
      </c>
      <c r="L6773" s="344" t="s">
        <v>4090</v>
      </c>
      <c r="N6773" s="344" t="s">
        <v>4090</v>
      </c>
      <c r="O6773" s="341">
        <v>0</v>
      </c>
    </row>
    <row r="6774" spans="1:15" x14ac:dyDescent="0.2">
      <c r="A6774" s="341" t="s">
        <v>9257</v>
      </c>
      <c r="B6774" s="341" t="s">
        <v>9285</v>
      </c>
      <c r="C6774" s="342" t="s">
        <v>8979</v>
      </c>
      <c r="D6774" s="342" t="s">
        <v>6737</v>
      </c>
      <c r="E6774" s="342" t="s">
        <v>9322</v>
      </c>
      <c r="F6774" s="342" t="s">
        <v>6568</v>
      </c>
      <c r="G6774" s="343">
        <v>8.8800000000000008</v>
      </c>
      <c r="H6774" s="342" t="s">
        <v>6594</v>
      </c>
      <c r="I6774" s="342" t="s">
        <v>6575</v>
      </c>
      <c r="J6774" s="342" t="s">
        <v>6755</v>
      </c>
      <c r="K6774" s="581" t="s">
        <v>7393</v>
      </c>
      <c r="L6774" s="344" t="s">
        <v>4090</v>
      </c>
      <c r="N6774" s="344" t="s">
        <v>4090</v>
      </c>
      <c r="O6774" s="341">
        <v>0</v>
      </c>
    </row>
    <row r="6775" spans="1:15" x14ac:dyDescent="0.2">
      <c r="A6775" s="341" t="s">
        <v>9257</v>
      </c>
      <c r="B6775" s="341" t="s">
        <v>9285</v>
      </c>
      <c r="C6775" s="342" t="s">
        <v>8979</v>
      </c>
      <c r="D6775" s="342" t="s">
        <v>6737</v>
      </c>
      <c r="E6775" s="342" t="s">
        <v>9319</v>
      </c>
      <c r="F6775" s="342" t="s">
        <v>6568</v>
      </c>
      <c r="G6775" s="343">
        <v>30.080000000000002</v>
      </c>
      <c r="H6775" s="342" t="s">
        <v>6594</v>
      </c>
      <c r="I6775" s="342" t="s">
        <v>6575</v>
      </c>
      <c r="J6775" s="342" t="s">
        <v>6755</v>
      </c>
      <c r="K6775" s="581" t="s">
        <v>6771</v>
      </c>
      <c r="L6775" s="344" t="s">
        <v>4090</v>
      </c>
      <c r="N6775" s="344" t="s">
        <v>4090</v>
      </c>
      <c r="O6775" s="341" t="s">
        <v>6752</v>
      </c>
    </row>
    <row r="6776" spans="1:15" x14ac:dyDescent="0.2">
      <c r="A6776" s="341" t="s">
        <v>9257</v>
      </c>
      <c r="B6776" s="341" t="s">
        <v>9285</v>
      </c>
      <c r="C6776" s="342" t="s">
        <v>6918</v>
      </c>
      <c r="D6776" s="342" t="s">
        <v>6737</v>
      </c>
      <c r="E6776" s="342" t="s">
        <v>9338</v>
      </c>
      <c r="F6776" s="342" t="s">
        <v>6568</v>
      </c>
      <c r="G6776" s="343">
        <v>30.080000000000002</v>
      </c>
      <c r="H6776" s="342" t="s">
        <v>6594</v>
      </c>
      <c r="I6776" s="342" t="s">
        <v>6575</v>
      </c>
      <c r="J6776" s="342" t="s">
        <v>6755</v>
      </c>
      <c r="K6776" s="581" t="s">
        <v>6771</v>
      </c>
      <c r="L6776" s="344" t="s">
        <v>4090</v>
      </c>
      <c r="N6776" s="344" t="s">
        <v>4090</v>
      </c>
      <c r="O6776" s="341" t="s">
        <v>6752</v>
      </c>
    </row>
    <row r="6777" spans="1:15" x14ac:dyDescent="0.2">
      <c r="A6777" s="341" t="s">
        <v>9257</v>
      </c>
      <c r="B6777" s="341" t="s">
        <v>9285</v>
      </c>
      <c r="C6777" s="342" t="s">
        <v>6918</v>
      </c>
      <c r="D6777" s="342" t="s">
        <v>6737</v>
      </c>
      <c r="E6777" s="342" t="s">
        <v>9338</v>
      </c>
      <c r="F6777" s="342" t="s">
        <v>6568</v>
      </c>
      <c r="G6777" s="343">
        <v>18.400000000000002</v>
      </c>
      <c r="H6777" s="342" t="s">
        <v>6594</v>
      </c>
      <c r="I6777" s="342" t="s">
        <v>6575</v>
      </c>
      <c r="J6777" s="342" t="s">
        <v>6755</v>
      </c>
      <c r="K6777" s="581" t="s">
        <v>6805</v>
      </c>
      <c r="L6777" s="344" t="s">
        <v>4090</v>
      </c>
      <c r="N6777" s="344" t="s">
        <v>4090</v>
      </c>
      <c r="O6777" s="341">
        <v>0</v>
      </c>
    </row>
    <row r="6778" spans="1:15" x14ac:dyDescent="0.2">
      <c r="A6778" s="341" t="s">
        <v>9257</v>
      </c>
      <c r="B6778" s="341" t="s">
        <v>9285</v>
      </c>
      <c r="C6778" s="342" t="s">
        <v>8975</v>
      </c>
      <c r="D6778" s="342" t="s">
        <v>6737</v>
      </c>
      <c r="E6778" s="342" t="s">
        <v>9319</v>
      </c>
      <c r="F6778" s="342" t="s">
        <v>6568</v>
      </c>
      <c r="G6778" s="343">
        <v>43.56</v>
      </c>
      <c r="H6778" s="342" t="s">
        <v>6594</v>
      </c>
      <c r="I6778" s="342" t="s">
        <v>6575</v>
      </c>
      <c r="J6778" s="342" t="s">
        <v>6755</v>
      </c>
      <c r="K6778" s="581" t="s">
        <v>6764</v>
      </c>
      <c r="L6778" s="344" t="s">
        <v>4090</v>
      </c>
      <c r="N6778" s="344" t="s">
        <v>4090</v>
      </c>
      <c r="O6778" s="341" t="s">
        <v>6752</v>
      </c>
    </row>
    <row r="6779" spans="1:15" x14ac:dyDescent="0.2">
      <c r="A6779" s="341" t="s">
        <v>9257</v>
      </c>
      <c r="B6779" s="341" t="s">
        <v>9285</v>
      </c>
      <c r="C6779" s="342" t="s">
        <v>6918</v>
      </c>
      <c r="D6779" s="342" t="s">
        <v>6737</v>
      </c>
      <c r="E6779" s="342" t="s">
        <v>9323</v>
      </c>
      <c r="F6779" s="342" t="s">
        <v>6568</v>
      </c>
      <c r="G6779" s="343">
        <v>8.74</v>
      </c>
      <c r="H6779" s="342" t="s">
        <v>6594</v>
      </c>
      <c r="I6779" s="342" t="s">
        <v>6575</v>
      </c>
      <c r="J6779" s="342" t="s">
        <v>6755</v>
      </c>
      <c r="K6779" s="581" t="s">
        <v>6773</v>
      </c>
      <c r="L6779" s="344" t="s">
        <v>4090</v>
      </c>
      <c r="N6779" s="344" t="s">
        <v>4090</v>
      </c>
      <c r="O6779" s="341">
        <v>0</v>
      </c>
    </row>
    <row r="6780" spans="1:15" x14ac:dyDescent="0.2">
      <c r="A6780" s="341" t="s">
        <v>9257</v>
      </c>
      <c r="B6780" s="341" t="s">
        <v>9285</v>
      </c>
      <c r="C6780" s="342" t="s">
        <v>8975</v>
      </c>
      <c r="D6780" s="342" t="s">
        <v>6737</v>
      </c>
      <c r="E6780" s="342" t="s">
        <v>9319</v>
      </c>
      <c r="F6780" s="342" t="s">
        <v>6568</v>
      </c>
      <c r="G6780" s="343">
        <v>7.98</v>
      </c>
      <c r="H6780" s="342" t="s">
        <v>6594</v>
      </c>
      <c r="I6780" s="342" t="s">
        <v>6575</v>
      </c>
      <c r="J6780" s="342" t="s">
        <v>6755</v>
      </c>
      <c r="K6780" s="581" t="s">
        <v>6771</v>
      </c>
      <c r="L6780" s="344" t="s">
        <v>4090</v>
      </c>
      <c r="N6780" s="344" t="s">
        <v>4090</v>
      </c>
      <c r="O6780" s="341">
        <v>0</v>
      </c>
    </row>
    <row r="6781" spans="1:15" x14ac:dyDescent="0.2">
      <c r="A6781" s="341" t="s">
        <v>9257</v>
      </c>
      <c r="B6781" s="341" t="s">
        <v>9285</v>
      </c>
      <c r="C6781" s="342" t="s">
        <v>6736</v>
      </c>
      <c r="D6781" s="342" t="s">
        <v>6737</v>
      </c>
      <c r="E6781" s="342" t="s">
        <v>9321</v>
      </c>
      <c r="F6781" s="342" t="s">
        <v>6568</v>
      </c>
      <c r="G6781" s="343">
        <v>84.63</v>
      </c>
      <c r="H6781" s="342" t="s">
        <v>6594</v>
      </c>
      <c r="I6781" s="342" t="s">
        <v>6575</v>
      </c>
      <c r="J6781" s="342" t="s">
        <v>6755</v>
      </c>
      <c r="K6781" s="581" t="s">
        <v>7576</v>
      </c>
      <c r="L6781" s="344" t="s">
        <v>4090</v>
      </c>
      <c r="N6781" s="344" t="s">
        <v>4090</v>
      </c>
      <c r="O6781" s="341" t="s">
        <v>6752</v>
      </c>
    </row>
    <row r="6782" spans="1:15" x14ac:dyDescent="0.2">
      <c r="A6782" s="341" t="s">
        <v>9257</v>
      </c>
      <c r="B6782" s="341" t="s">
        <v>9285</v>
      </c>
      <c r="C6782" s="342" t="s">
        <v>6736</v>
      </c>
      <c r="D6782" s="342" t="s">
        <v>6737</v>
      </c>
      <c r="E6782" s="342" t="s">
        <v>9324</v>
      </c>
      <c r="F6782" s="342" t="s">
        <v>6568</v>
      </c>
      <c r="G6782" s="343">
        <v>22</v>
      </c>
      <c r="H6782" s="342" t="s">
        <v>6594</v>
      </c>
      <c r="I6782" s="342" t="s">
        <v>6575</v>
      </c>
      <c r="J6782" s="342" t="s">
        <v>6755</v>
      </c>
      <c r="K6782" s="581" t="s">
        <v>7178</v>
      </c>
      <c r="L6782" s="344" t="s">
        <v>4090</v>
      </c>
      <c r="N6782" s="344" t="s">
        <v>4090</v>
      </c>
      <c r="O6782" s="341">
        <v>0</v>
      </c>
    </row>
    <row r="6783" spans="1:15" x14ac:dyDescent="0.2">
      <c r="A6783" s="341" t="s">
        <v>9257</v>
      </c>
      <c r="B6783" s="341" t="s">
        <v>9285</v>
      </c>
      <c r="C6783" s="342" t="s">
        <v>6918</v>
      </c>
      <c r="D6783" s="342" t="s">
        <v>6737</v>
      </c>
      <c r="E6783" s="342" t="s">
        <v>9320</v>
      </c>
      <c r="F6783" s="342" t="s">
        <v>6568</v>
      </c>
      <c r="G6783" s="343">
        <v>17.55</v>
      </c>
      <c r="H6783" s="342" t="s">
        <v>6594</v>
      </c>
      <c r="I6783" s="342" t="s">
        <v>6575</v>
      </c>
      <c r="J6783" s="342" t="s">
        <v>6755</v>
      </c>
      <c r="K6783" s="581" t="s">
        <v>9002</v>
      </c>
      <c r="L6783" s="344" t="s">
        <v>4090</v>
      </c>
      <c r="N6783" s="344" t="s">
        <v>4090</v>
      </c>
      <c r="O6783" s="341">
        <v>0</v>
      </c>
    </row>
    <row r="6784" spans="1:15" x14ac:dyDescent="0.2">
      <c r="A6784" s="341" t="s">
        <v>9257</v>
      </c>
      <c r="B6784" s="341" t="s">
        <v>9285</v>
      </c>
      <c r="C6784" s="342" t="s">
        <v>6918</v>
      </c>
      <c r="D6784" s="342" t="s">
        <v>6737</v>
      </c>
      <c r="E6784" s="342" t="s">
        <v>9319</v>
      </c>
      <c r="F6784" s="342" t="s">
        <v>6568</v>
      </c>
      <c r="G6784" s="343">
        <v>10.125</v>
      </c>
      <c r="H6784" s="342" t="s">
        <v>6594</v>
      </c>
      <c r="I6784" s="342" t="s">
        <v>6575</v>
      </c>
      <c r="J6784" s="342" t="s">
        <v>6755</v>
      </c>
      <c r="K6784" s="581" t="s">
        <v>7392</v>
      </c>
      <c r="L6784" s="344" t="s">
        <v>4090</v>
      </c>
      <c r="N6784" s="344" t="s">
        <v>4090</v>
      </c>
      <c r="O6784" s="341">
        <v>0</v>
      </c>
    </row>
    <row r="6785" spans="1:15" x14ac:dyDescent="0.2">
      <c r="A6785" s="341" t="s">
        <v>9257</v>
      </c>
      <c r="B6785" s="341" t="s">
        <v>9285</v>
      </c>
      <c r="C6785" s="342" t="s">
        <v>6739</v>
      </c>
      <c r="D6785" s="342" t="s">
        <v>6737</v>
      </c>
      <c r="E6785" s="342" t="s">
        <v>9324</v>
      </c>
      <c r="F6785" s="342" t="s">
        <v>6568</v>
      </c>
      <c r="G6785" s="343">
        <v>16.760000000000002</v>
      </c>
      <c r="H6785" s="342" t="s">
        <v>6594</v>
      </c>
      <c r="I6785" s="342" t="s">
        <v>6575</v>
      </c>
      <c r="J6785" s="342" t="s">
        <v>6755</v>
      </c>
      <c r="K6785" s="581" t="s">
        <v>7396</v>
      </c>
      <c r="L6785" s="344" t="s">
        <v>4090</v>
      </c>
      <c r="N6785" s="344" t="s">
        <v>4090</v>
      </c>
      <c r="O6785" s="341">
        <v>0</v>
      </c>
    </row>
    <row r="6786" spans="1:15" x14ac:dyDescent="0.2">
      <c r="A6786" s="341" t="s">
        <v>9257</v>
      </c>
      <c r="B6786" s="341" t="s">
        <v>9285</v>
      </c>
      <c r="C6786" s="342" t="s">
        <v>6736</v>
      </c>
      <c r="D6786" s="342" t="s">
        <v>6737</v>
      </c>
      <c r="E6786" s="342" t="s">
        <v>9319</v>
      </c>
      <c r="F6786" s="342" t="s">
        <v>6568</v>
      </c>
      <c r="G6786" s="343">
        <v>10.08</v>
      </c>
      <c r="H6786" s="342" t="s">
        <v>6594</v>
      </c>
      <c r="I6786" s="342" t="s">
        <v>6575</v>
      </c>
      <c r="J6786" s="342" t="s">
        <v>6755</v>
      </c>
      <c r="K6786" s="581" t="s">
        <v>8275</v>
      </c>
      <c r="L6786" s="344" t="s">
        <v>4090</v>
      </c>
      <c r="N6786" s="344" t="s">
        <v>4090</v>
      </c>
      <c r="O6786" s="341">
        <v>0</v>
      </c>
    </row>
    <row r="6787" spans="1:15" x14ac:dyDescent="0.2">
      <c r="A6787" s="341" t="s">
        <v>9257</v>
      </c>
      <c r="B6787" s="341" t="s">
        <v>9285</v>
      </c>
      <c r="C6787" s="342" t="s">
        <v>8975</v>
      </c>
      <c r="D6787" s="342" t="s">
        <v>6737</v>
      </c>
      <c r="E6787" s="342" t="s">
        <v>9340</v>
      </c>
      <c r="F6787" s="342" t="s">
        <v>6568</v>
      </c>
      <c r="G6787" s="343">
        <v>79.61</v>
      </c>
      <c r="H6787" s="342" t="s">
        <v>6594</v>
      </c>
      <c r="I6787" s="342" t="s">
        <v>6575</v>
      </c>
      <c r="J6787" s="342" t="s">
        <v>6755</v>
      </c>
      <c r="K6787" s="581" t="s">
        <v>7502</v>
      </c>
      <c r="L6787" s="344" t="s">
        <v>4090</v>
      </c>
      <c r="N6787" s="344" t="s">
        <v>4090</v>
      </c>
      <c r="O6787" s="341" t="s">
        <v>6752</v>
      </c>
    </row>
    <row r="6788" spans="1:15" x14ac:dyDescent="0.2">
      <c r="A6788" s="341" t="s">
        <v>9257</v>
      </c>
      <c r="B6788" s="341" t="s">
        <v>9285</v>
      </c>
      <c r="C6788" s="342" t="s">
        <v>8975</v>
      </c>
      <c r="D6788" s="342" t="s">
        <v>6737</v>
      </c>
      <c r="E6788" s="342" t="s">
        <v>9320</v>
      </c>
      <c r="F6788" s="342" t="s">
        <v>6568</v>
      </c>
      <c r="G6788" s="343">
        <v>13.68</v>
      </c>
      <c r="H6788" s="342" t="s">
        <v>6594</v>
      </c>
      <c r="I6788" s="342" t="s">
        <v>6575</v>
      </c>
      <c r="J6788" s="342" t="s">
        <v>6755</v>
      </c>
      <c r="K6788" s="581" t="s">
        <v>7497</v>
      </c>
      <c r="L6788" s="344" t="s">
        <v>4090</v>
      </c>
      <c r="N6788" s="344" t="s">
        <v>4090</v>
      </c>
      <c r="O6788" s="341">
        <v>0</v>
      </c>
    </row>
    <row r="6789" spans="1:15" x14ac:dyDescent="0.2">
      <c r="A6789" s="341" t="s">
        <v>9257</v>
      </c>
      <c r="B6789" s="341" t="s">
        <v>9285</v>
      </c>
      <c r="C6789" s="342" t="s">
        <v>8975</v>
      </c>
      <c r="D6789" s="342" t="s">
        <v>6737</v>
      </c>
      <c r="E6789" s="342" t="s">
        <v>9328</v>
      </c>
      <c r="F6789" s="342" t="s">
        <v>6568</v>
      </c>
      <c r="G6789" s="343">
        <v>21.56</v>
      </c>
      <c r="H6789" s="342" t="s">
        <v>6594</v>
      </c>
      <c r="I6789" s="342" t="s">
        <v>6575</v>
      </c>
      <c r="J6789" s="342" t="s">
        <v>6755</v>
      </c>
      <c r="K6789" s="581" t="s">
        <v>7496</v>
      </c>
      <c r="L6789" s="344" t="s">
        <v>4090</v>
      </c>
      <c r="N6789" s="344" t="s">
        <v>4090</v>
      </c>
      <c r="O6789" s="341" t="s">
        <v>6752</v>
      </c>
    </row>
    <row r="6790" spans="1:15" x14ac:dyDescent="0.2">
      <c r="A6790" s="341" t="s">
        <v>9257</v>
      </c>
      <c r="B6790" s="341" t="s">
        <v>9285</v>
      </c>
      <c r="C6790" s="342" t="s">
        <v>8975</v>
      </c>
      <c r="D6790" s="342" t="s">
        <v>6737</v>
      </c>
      <c r="E6790" s="342" t="s">
        <v>9320</v>
      </c>
      <c r="F6790" s="342" t="s">
        <v>6568</v>
      </c>
      <c r="G6790" s="343">
        <v>7.99</v>
      </c>
      <c r="H6790" s="342" t="s">
        <v>6594</v>
      </c>
      <c r="I6790" s="342" t="s">
        <v>6575</v>
      </c>
      <c r="J6790" s="342" t="s">
        <v>6755</v>
      </c>
      <c r="K6790" s="581" t="s">
        <v>6763</v>
      </c>
      <c r="L6790" s="344" t="s">
        <v>4090</v>
      </c>
      <c r="N6790" s="344" t="s">
        <v>4090</v>
      </c>
      <c r="O6790" s="341" t="s">
        <v>6752</v>
      </c>
    </row>
    <row r="6791" spans="1:15" x14ac:dyDescent="0.2">
      <c r="A6791" s="341" t="s">
        <v>9257</v>
      </c>
      <c r="B6791" s="341" t="s">
        <v>9285</v>
      </c>
      <c r="C6791" s="342" t="s">
        <v>6736</v>
      </c>
      <c r="D6791" s="342" t="s">
        <v>6737</v>
      </c>
      <c r="E6791" s="342" t="s">
        <v>9320</v>
      </c>
      <c r="F6791" s="342" t="s">
        <v>6568</v>
      </c>
      <c r="G6791" s="343">
        <v>5.875</v>
      </c>
      <c r="H6791" s="342" t="s">
        <v>6594</v>
      </c>
      <c r="I6791" s="342" t="s">
        <v>6575</v>
      </c>
      <c r="J6791" s="342" t="s">
        <v>6755</v>
      </c>
      <c r="K6791" s="581" t="s">
        <v>7088</v>
      </c>
      <c r="L6791" s="344" t="s">
        <v>4090</v>
      </c>
      <c r="N6791" s="344" t="s">
        <v>4090</v>
      </c>
      <c r="O6791" s="341">
        <v>0</v>
      </c>
    </row>
    <row r="6792" spans="1:15" x14ac:dyDescent="0.2">
      <c r="A6792" s="341" t="s">
        <v>9257</v>
      </c>
      <c r="B6792" s="341" t="s">
        <v>9285</v>
      </c>
      <c r="C6792" s="342" t="s">
        <v>6736</v>
      </c>
      <c r="D6792" s="342" t="s">
        <v>6737</v>
      </c>
      <c r="E6792" s="342" t="s">
        <v>9323</v>
      </c>
      <c r="F6792" s="342" t="s">
        <v>6568</v>
      </c>
      <c r="G6792" s="343">
        <v>9.120000000000001</v>
      </c>
      <c r="H6792" s="342" t="s">
        <v>6594</v>
      </c>
      <c r="I6792" s="342" t="s">
        <v>6575</v>
      </c>
      <c r="J6792" s="342" t="s">
        <v>6755</v>
      </c>
      <c r="K6792" s="581" t="s">
        <v>7088</v>
      </c>
      <c r="L6792" s="344" t="s">
        <v>4090</v>
      </c>
      <c r="N6792" s="344" t="s">
        <v>4090</v>
      </c>
      <c r="O6792" s="341">
        <v>0</v>
      </c>
    </row>
    <row r="6793" spans="1:15" x14ac:dyDescent="0.2">
      <c r="A6793" s="341" t="s">
        <v>9257</v>
      </c>
      <c r="B6793" s="341" t="s">
        <v>9285</v>
      </c>
      <c r="C6793" s="342" t="s">
        <v>6736</v>
      </c>
      <c r="D6793" s="342" t="s">
        <v>6737</v>
      </c>
      <c r="E6793" s="342" t="s">
        <v>9323</v>
      </c>
      <c r="F6793" s="342" t="s">
        <v>6568</v>
      </c>
      <c r="G6793" s="343">
        <v>11.34</v>
      </c>
      <c r="H6793" s="342" t="s">
        <v>6594</v>
      </c>
      <c r="I6793" s="342" t="s">
        <v>6575</v>
      </c>
      <c r="J6793" s="342" t="s">
        <v>6755</v>
      </c>
      <c r="K6793" s="581" t="s">
        <v>6786</v>
      </c>
      <c r="L6793" s="344" t="s">
        <v>4090</v>
      </c>
      <c r="N6793" s="344" t="s">
        <v>4090</v>
      </c>
      <c r="O6793" s="341">
        <v>0</v>
      </c>
    </row>
    <row r="6794" spans="1:15" x14ac:dyDescent="0.2">
      <c r="A6794" s="341" t="s">
        <v>9257</v>
      </c>
      <c r="B6794" s="341" t="s">
        <v>9285</v>
      </c>
      <c r="C6794" s="342" t="s">
        <v>6736</v>
      </c>
      <c r="D6794" s="342" t="s">
        <v>6737</v>
      </c>
      <c r="E6794" s="342" t="s">
        <v>9319</v>
      </c>
      <c r="F6794" s="342" t="s">
        <v>6568</v>
      </c>
      <c r="G6794" s="343">
        <v>15</v>
      </c>
      <c r="H6794" s="342" t="s">
        <v>6594</v>
      </c>
      <c r="I6794" s="342" t="s">
        <v>6575</v>
      </c>
      <c r="J6794" s="342" t="s">
        <v>6755</v>
      </c>
      <c r="K6794" s="581" t="s">
        <v>6853</v>
      </c>
      <c r="L6794" s="344" t="s">
        <v>4090</v>
      </c>
      <c r="N6794" s="344" t="s">
        <v>4090</v>
      </c>
      <c r="O6794" s="341" t="s">
        <v>6752</v>
      </c>
    </row>
    <row r="6795" spans="1:15" x14ac:dyDescent="0.2">
      <c r="A6795" s="341" t="s">
        <v>9257</v>
      </c>
      <c r="B6795" s="341" t="s">
        <v>9285</v>
      </c>
      <c r="C6795" s="342" t="s">
        <v>6736</v>
      </c>
      <c r="D6795" s="342" t="s">
        <v>6737</v>
      </c>
      <c r="E6795" s="342" t="s">
        <v>9319</v>
      </c>
      <c r="F6795" s="342" t="s">
        <v>6568</v>
      </c>
      <c r="G6795" s="343">
        <v>11.76</v>
      </c>
      <c r="H6795" s="342" t="s">
        <v>6594</v>
      </c>
      <c r="I6795" s="342" t="s">
        <v>6575</v>
      </c>
      <c r="J6795" s="342" t="s">
        <v>6755</v>
      </c>
      <c r="K6795" s="581" t="s">
        <v>6813</v>
      </c>
      <c r="L6795" s="344" t="s">
        <v>4090</v>
      </c>
      <c r="N6795" s="344" t="s">
        <v>4090</v>
      </c>
      <c r="O6795" s="341" t="s">
        <v>6752</v>
      </c>
    </row>
    <row r="6796" spans="1:15" x14ac:dyDescent="0.2">
      <c r="A6796" s="341" t="s">
        <v>9257</v>
      </c>
      <c r="B6796" s="341" t="s">
        <v>9285</v>
      </c>
      <c r="C6796" s="342" t="s">
        <v>6736</v>
      </c>
      <c r="D6796" s="342" t="s">
        <v>6737</v>
      </c>
      <c r="E6796" s="342" t="s">
        <v>9319</v>
      </c>
      <c r="F6796" s="342" t="s">
        <v>6568</v>
      </c>
      <c r="G6796" s="343">
        <v>10.5</v>
      </c>
      <c r="H6796" s="342" t="s">
        <v>6594</v>
      </c>
      <c r="I6796" s="342" t="s">
        <v>6575</v>
      </c>
      <c r="J6796" s="342" t="s">
        <v>6755</v>
      </c>
      <c r="K6796" s="581" t="s">
        <v>8763</v>
      </c>
      <c r="L6796" s="344" t="s">
        <v>4090</v>
      </c>
      <c r="N6796" s="344" t="s">
        <v>4090</v>
      </c>
      <c r="O6796" s="341" t="s">
        <v>6752</v>
      </c>
    </row>
    <row r="6797" spans="1:15" x14ac:dyDescent="0.2">
      <c r="A6797" s="341" t="s">
        <v>9257</v>
      </c>
      <c r="B6797" s="341" t="s">
        <v>9285</v>
      </c>
      <c r="C6797" s="342" t="s">
        <v>6736</v>
      </c>
      <c r="D6797" s="342" t="s">
        <v>6737</v>
      </c>
      <c r="E6797" s="342" t="s">
        <v>9337</v>
      </c>
      <c r="F6797" s="342" t="s">
        <v>6568</v>
      </c>
      <c r="G6797" s="343">
        <v>18.75</v>
      </c>
      <c r="H6797" s="342" t="s">
        <v>6594</v>
      </c>
      <c r="I6797" s="342" t="s">
        <v>6575</v>
      </c>
      <c r="J6797" s="342" t="s">
        <v>6755</v>
      </c>
      <c r="K6797" s="581" t="s">
        <v>7647</v>
      </c>
      <c r="L6797" s="344" t="s">
        <v>4090</v>
      </c>
      <c r="N6797" s="344" t="s">
        <v>4090</v>
      </c>
      <c r="O6797" s="341">
        <v>0</v>
      </c>
    </row>
    <row r="6798" spans="1:15" x14ac:dyDescent="0.2">
      <c r="A6798" s="341" t="s">
        <v>9257</v>
      </c>
      <c r="B6798" s="341" t="s">
        <v>9285</v>
      </c>
      <c r="C6798" s="342" t="s">
        <v>6736</v>
      </c>
      <c r="D6798" s="342" t="s">
        <v>6737</v>
      </c>
      <c r="E6798" s="342" t="s">
        <v>9323</v>
      </c>
      <c r="F6798" s="342" t="s">
        <v>6568</v>
      </c>
      <c r="G6798" s="343">
        <v>12</v>
      </c>
      <c r="H6798" s="342" t="s">
        <v>6594</v>
      </c>
      <c r="I6798" s="342" t="s">
        <v>6575</v>
      </c>
      <c r="J6798" s="342" t="s">
        <v>6755</v>
      </c>
      <c r="K6798" s="581" t="s">
        <v>9003</v>
      </c>
      <c r="L6798" s="344" t="s">
        <v>4090</v>
      </c>
      <c r="N6798" s="344" t="s">
        <v>4090</v>
      </c>
      <c r="O6798" s="341" t="s">
        <v>6752</v>
      </c>
    </row>
    <row r="6799" spans="1:15" x14ac:dyDescent="0.2">
      <c r="A6799" s="341" t="s">
        <v>9257</v>
      </c>
      <c r="B6799" s="341" t="s">
        <v>9285</v>
      </c>
      <c r="C6799" s="342" t="s">
        <v>6736</v>
      </c>
      <c r="D6799" s="342" t="s">
        <v>6737</v>
      </c>
      <c r="E6799" s="342" t="s">
        <v>9326</v>
      </c>
      <c r="F6799" s="342" t="s">
        <v>6568</v>
      </c>
      <c r="G6799" s="343">
        <v>10.64</v>
      </c>
      <c r="H6799" s="342" t="s">
        <v>6594</v>
      </c>
      <c r="I6799" s="342" t="s">
        <v>6575</v>
      </c>
      <c r="J6799" s="342" t="s">
        <v>6755</v>
      </c>
      <c r="K6799" s="581" t="s">
        <v>8928</v>
      </c>
      <c r="L6799" s="344" t="s">
        <v>4090</v>
      </c>
      <c r="N6799" s="344" t="s">
        <v>4090</v>
      </c>
      <c r="O6799" s="341">
        <v>0</v>
      </c>
    </row>
    <row r="6800" spans="1:15" x14ac:dyDescent="0.2">
      <c r="A6800" s="341" t="s">
        <v>9257</v>
      </c>
      <c r="B6800" s="341" t="s">
        <v>9285</v>
      </c>
      <c r="C6800" s="342" t="s">
        <v>6736</v>
      </c>
      <c r="D6800" s="342" t="s">
        <v>6737</v>
      </c>
      <c r="E6800" s="342" t="s">
        <v>9326</v>
      </c>
      <c r="F6800" s="342" t="s">
        <v>6568</v>
      </c>
      <c r="G6800" s="343">
        <v>3.87</v>
      </c>
      <c r="H6800" s="342" t="s">
        <v>6594</v>
      </c>
      <c r="I6800" s="342" t="s">
        <v>6575</v>
      </c>
      <c r="J6800" s="342" t="s">
        <v>6755</v>
      </c>
      <c r="K6800" s="581" t="s">
        <v>7150</v>
      </c>
      <c r="L6800" s="344" t="s">
        <v>4090</v>
      </c>
      <c r="N6800" s="344" t="s">
        <v>4090</v>
      </c>
      <c r="O6800" s="341">
        <v>0</v>
      </c>
    </row>
    <row r="6801" spans="1:15" x14ac:dyDescent="0.2">
      <c r="A6801" s="341" t="s">
        <v>9257</v>
      </c>
      <c r="B6801" s="341" t="s">
        <v>9285</v>
      </c>
      <c r="C6801" s="342" t="s">
        <v>6918</v>
      </c>
      <c r="D6801" s="342" t="s">
        <v>6737</v>
      </c>
      <c r="E6801" s="342" t="s">
        <v>9323</v>
      </c>
      <c r="F6801" s="342" t="s">
        <v>6568</v>
      </c>
      <c r="G6801" s="343">
        <v>44.1</v>
      </c>
      <c r="H6801" s="342" t="s">
        <v>6594</v>
      </c>
      <c r="I6801" s="342" t="s">
        <v>6575</v>
      </c>
      <c r="J6801" s="342" t="s">
        <v>6755</v>
      </c>
      <c r="K6801" s="581" t="s">
        <v>7027</v>
      </c>
      <c r="L6801" s="344" t="s">
        <v>4090</v>
      </c>
      <c r="N6801" s="344" t="s">
        <v>4090</v>
      </c>
      <c r="O6801" s="341" t="s">
        <v>6752</v>
      </c>
    </row>
    <row r="6802" spans="1:15" x14ac:dyDescent="0.2">
      <c r="A6802" s="341" t="s">
        <v>9257</v>
      </c>
      <c r="B6802" s="341" t="s">
        <v>9285</v>
      </c>
      <c r="C6802" s="342" t="s">
        <v>6918</v>
      </c>
      <c r="D6802" s="342" t="s">
        <v>6737</v>
      </c>
      <c r="E6802" s="342" t="s">
        <v>9319</v>
      </c>
      <c r="F6802" s="342" t="s">
        <v>6568</v>
      </c>
      <c r="G6802" s="343">
        <v>43.56</v>
      </c>
      <c r="H6802" s="342" t="s">
        <v>6594</v>
      </c>
      <c r="I6802" s="342" t="s">
        <v>6575</v>
      </c>
      <c r="J6802" s="342" t="s">
        <v>6755</v>
      </c>
      <c r="K6802" s="581" t="s">
        <v>6832</v>
      </c>
      <c r="L6802" s="344" t="s">
        <v>4090</v>
      </c>
      <c r="N6802" s="344" t="s">
        <v>4090</v>
      </c>
      <c r="O6802" s="341" t="s">
        <v>6752</v>
      </c>
    </row>
    <row r="6803" spans="1:15" x14ac:dyDescent="0.2">
      <c r="A6803" s="341" t="s">
        <v>9257</v>
      </c>
      <c r="B6803" s="341" t="s">
        <v>9285</v>
      </c>
      <c r="C6803" s="342" t="s">
        <v>6918</v>
      </c>
      <c r="D6803" s="342" t="s">
        <v>6737</v>
      </c>
      <c r="E6803" s="342" t="s">
        <v>9323</v>
      </c>
      <c r="F6803" s="342" t="s">
        <v>6568</v>
      </c>
      <c r="G6803" s="343">
        <v>19.64</v>
      </c>
      <c r="H6803" s="342" t="s">
        <v>6594</v>
      </c>
      <c r="I6803" s="342" t="s">
        <v>6575</v>
      </c>
      <c r="J6803" s="342" t="s">
        <v>6755</v>
      </c>
      <c r="K6803" s="581" t="s">
        <v>8502</v>
      </c>
      <c r="L6803" s="344" t="s">
        <v>4090</v>
      </c>
      <c r="N6803" s="344" t="s">
        <v>4090</v>
      </c>
      <c r="O6803" s="341" t="s">
        <v>6766</v>
      </c>
    </row>
    <row r="6804" spans="1:15" x14ac:dyDescent="0.2">
      <c r="A6804" s="341" t="s">
        <v>9257</v>
      </c>
      <c r="B6804" s="341" t="s">
        <v>9285</v>
      </c>
      <c r="C6804" s="342" t="s">
        <v>6918</v>
      </c>
      <c r="D6804" s="342" t="s">
        <v>6737</v>
      </c>
      <c r="E6804" s="342" t="s">
        <v>9326</v>
      </c>
      <c r="F6804" s="342" t="s">
        <v>6568</v>
      </c>
      <c r="G6804" s="343">
        <v>28.560000000000002</v>
      </c>
      <c r="H6804" s="342" t="s">
        <v>6594</v>
      </c>
      <c r="I6804" s="342" t="s">
        <v>6575</v>
      </c>
      <c r="J6804" s="342" t="s">
        <v>6755</v>
      </c>
      <c r="K6804" s="581" t="s">
        <v>9004</v>
      </c>
      <c r="L6804" s="344" t="s">
        <v>4090</v>
      </c>
      <c r="N6804" s="344" t="s">
        <v>4090</v>
      </c>
      <c r="O6804" s="341" t="s">
        <v>6752</v>
      </c>
    </row>
    <row r="6805" spans="1:15" x14ac:dyDescent="0.2">
      <c r="A6805" s="341" t="s">
        <v>9257</v>
      </c>
      <c r="B6805" s="341" t="s">
        <v>9285</v>
      </c>
      <c r="C6805" s="342" t="s">
        <v>6918</v>
      </c>
      <c r="D6805" s="342" t="s">
        <v>6737</v>
      </c>
      <c r="E6805" s="342" t="s">
        <v>9326</v>
      </c>
      <c r="F6805" s="342" t="s">
        <v>6568</v>
      </c>
      <c r="G6805" s="343">
        <v>6.08</v>
      </c>
      <c r="H6805" s="342" t="s">
        <v>6594</v>
      </c>
      <c r="I6805" s="342" t="s">
        <v>6575</v>
      </c>
      <c r="J6805" s="342" t="s">
        <v>6755</v>
      </c>
      <c r="K6805" s="581" t="s">
        <v>7181</v>
      </c>
      <c r="L6805" s="344" t="s">
        <v>4090</v>
      </c>
      <c r="N6805" s="344" t="s">
        <v>4090</v>
      </c>
      <c r="O6805" s="341">
        <v>0</v>
      </c>
    </row>
    <row r="6806" spans="1:15" x14ac:dyDescent="0.2">
      <c r="A6806" s="341" t="s">
        <v>9257</v>
      </c>
      <c r="B6806" s="341" t="s">
        <v>9285</v>
      </c>
      <c r="C6806" s="342" t="s">
        <v>6918</v>
      </c>
      <c r="D6806" s="342" t="s">
        <v>6737</v>
      </c>
      <c r="E6806" s="342" t="s">
        <v>9321</v>
      </c>
      <c r="F6806" s="342" t="s">
        <v>6568</v>
      </c>
      <c r="G6806" s="343">
        <v>5.8650000000000002</v>
      </c>
      <c r="H6806" s="342" t="s">
        <v>6594</v>
      </c>
      <c r="I6806" s="342" t="s">
        <v>6575</v>
      </c>
      <c r="J6806" s="342" t="s">
        <v>6755</v>
      </c>
      <c r="K6806" s="581" t="s">
        <v>7079</v>
      </c>
      <c r="L6806" s="344" t="s">
        <v>4090</v>
      </c>
      <c r="N6806" s="344" t="s">
        <v>4090</v>
      </c>
      <c r="O6806" s="341" t="s">
        <v>6766</v>
      </c>
    </row>
    <row r="6807" spans="1:15" x14ac:dyDescent="0.2">
      <c r="A6807" s="341" t="s">
        <v>9257</v>
      </c>
      <c r="B6807" s="341" t="s">
        <v>9285</v>
      </c>
      <c r="C6807" s="342" t="s">
        <v>6918</v>
      </c>
      <c r="D6807" s="342" t="s">
        <v>6737</v>
      </c>
      <c r="E6807" s="342" t="s">
        <v>9320</v>
      </c>
      <c r="F6807" s="342" t="s">
        <v>6568</v>
      </c>
      <c r="G6807" s="343">
        <v>8.39</v>
      </c>
      <c r="H6807" s="342" t="s">
        <v>6594</v>
      </c>
      <c r="I6807" s="342" t="s">
        <v>6575</v>
      </c>
      <c r="J6807" s="342" t="s">
        <v>6755</v>
      </c>
      <c r="K6807" s="581" t="s">
        <v>6856</v>
      </c>
      <c r="L6807" s="344" t="s">
        <v>4090</v>
      </c>
      <c r="N6807" s="344" t="s">
        <v>4090</v>
      </c>
      <c r="O6807" s="341">
        <v>0</v>
      </c>
    </row>
    <row r="6808" spans="1:15" x14ac:dyDescent="0.2">
      <c r="A6808" s="341" t="s">
        <v>9257</v>
      </c>
      <c r="B6808" s="341" t="s">
        <v>9285</v>
      </c>
      <c r="C6808" s="342" t="s">
        <v>6918</v>
      </c>
      <c r="D6808" s="342" t="s">
        <v>6737</v>
      </c>
      <c r="E6808" s="342" t="s">
        <v>9321</v>
      </c>
      <c r="F6808" s="342" t="s">
        <v>6568</v>
      </c>
      <c r="G6808" s="343">
        <v>10.26</v>
      </c>
      <c r="H6808" s="342" t="s">
        <v>6594</v>
      </c>
      <c r="I6808" s="342" t="s">
        <v>6575</v>
      </c>
      <c r="J6808" s="342" t="s">
        <v>6755</v>
      </c>
      <c r="K6808" s="581" t="s">
        <v>6826</v>
      </c>
      <c r="L6808" s="344" t="s">
        <v>4090</v>
      </c>
      <c r="N6808" s="344" t="s">
        <v>4090</v>
      </c>
      <c r="O6808" s="341">
        <v>0</v>
      </c>
    </row>
    <row r="6809" spans="1:15" x14ac:dyDescent="0.2">
      <c r="A6809" s="341" t="s">
        <v>9257</v>
      </c>
      <c r="B6809" s="341" t="s">
        <v>9285</v>
      </c>
      <c r="C6809" s="342" t="s">
        <v>6918</v>
      </c>
      <c r="D6809" s="342" t="s">
        <v>6737</v>
      </c>
      <c r="E6809" s="342" t="s">
        <v>9321</v>
      </c>
      <c r="F6809" s="342" t="s">
        <v>6568</v>
      </c>
      <c r="G6809" s="343">
        <v>6.48</v>
      </c>
      <c r="H6809" s="342" t="s">
        <v>6594</v>
      </c>
      <c r="I6809" s="342" t="s">
        <v>6575</v>
      </c>
      <c r="J6809" s="342" t="s">
        <v>6755</v>
      </c>
      <c r="K6809" s="581" t="s">
        <v>7190</v>
      </c>
      <c r="L6809" s="344" t="s">
        <v>4090</v>
      </c>
      <c r="N6809" s="344" t="s">
        <v>4090</v>
      </c>
      <c r="O6809" s="341" t="s">
        <v>6752</v>
      </c>
    </row>
    <row r="6810" spans="1:15" x14ac:dyDescent="0.2">
      <c r="A6810" s="341" t="s">
        <v>9257</v>
      </c>
      <c r="B6810" s="341" t="s">
        <v>9285</v>
      </c>
      <c r="C6810" s="342" t="s">
        <v>6918</v>
      </c>
      <c r="D6810" s="342" t="s">
        <v>6737</v>
      </c>
      <c r="E6810" s="342" t="s">
        <v>9321</v>
      </c>
      <c r="F6810" s="342" t="s">
        <v>6568</v>
      </c>
      <c r="G6810" s="343">
        <v>5</v>
      </c>
      <c r="H6810" s="342" t="s">
        <v>6594</v>
      </c>
      <c r="I6810" s="342" t="s">
        <v>6575</v>
      </c>
      <c r="J6810" s="342" t="s">
        <v>6755</v>
      </c>
      <c r="K6810" s="581" t="s">
        <v>7148</v>
      </c>
      <c r="L6810" s="344" t="s">
        <v>4090</v>
      </c>
      <c r="N6810" s="344" t="s">
        <v>4090</v>
      </c>
      <c r="O6810" s="341">
        <v>0</v>
      </c>
    </row>
    <row r="6811" spans="1:15" x14ac:dyDescent="0.2">
      <c r="A6811" s="341" t="s">
        <v>9257</v>
      </c>
      <c r="B6811" s="341" t="s">
        <v>9285</v>
      </c>
      <c r="C6811" s="342" t="s">
        <v>6918</v>
      </c>
      <c r="D6811" s="342" t="s">
        <v>6737</v>
      </c>
      <c r="E6811" s="342" t="s">
        <v>9337</v>
      </c>
      <c r="F6811" s="342" t="s">
        <v>6568</v>
      </c>
      <c r="G6811" s="343">
        <v>6.08</v>
      </c>
      <c r="H6811" s="342" t="s">
        <v>6594</v>
      </c>
      <c r="I6811" s="342" t="s">
        <v>6575</v>
      </c>
      <c r="J6811" s="342" t="s">
        <v>6755</v>
      </c>
      <c r="K6811" s="581" t="s">
        <v>8454</v>
      </c>
      <c r="L6811" s="344" t="s">
        <v>4090</v>
      </c>
      <c r="N6811" s="344" t="s">
        <v>4090</v>
      </c>
      <c r="O6811" s="341" t="s">
        <v>6752</v>
      </c>
    </row>
    <row r="6812" spans="1:15" x14ac:dyDescent="0.2">
      <c r="A6812" s="341" t="s">
        <v>9257</v>
      </c>
      <c r="B6812" s="341" t="s">
        <v>9285</v>
      </c>
      <c r="C6812" s="342" t="s">
        <v>6918</v>
      </c>
      <c r="D6812" s="342" t="s">
        <v>6737</v>
      </c>
      <c r="E6812" s="342" t="s">
        <v>9337</v>
      </c>
      <c r="F6812" s="342" t="s">
        <v>6568</v>
      </c>
      <c r="G6812" s="343">
        <v>5.5</v>
      </c>
      <c r="H6812" s="342" t="s">
        <v>6594</v>
      </c>
      <c r="I6812" s="342" t="s">
        <v>6575</v>
      </c>
      <c r="J6812" s="342" t="s">
        <v>6755</v>
      </c>
      <c r="K6812" s="581" t="s">
        <v>8562</v>
      </c>
      <c r="L6812" s="344" t="s">
        <v>4090</v>
      </c>
      <c r="N6812" s="344" t="s">
        <v>4090</v>
      </c>
      <c r="O6812" s="341" t="s">
        <v>6752</v>
      </c>
    </row>
    <row r="6813" spans="1:15" x14ac:dyDescent="0.2">
      <c r="A6813" s="341" t="s">
        <v>9257</v>
      </c>
      <c r="B6813" s="341" t="s">
        <v>9285</v>
      </c>
      <c r="C6813" s="342" t="s">
        <v>6918</v>
      </c>
      <c r="D6813" s="342" t="s">
        <v>6737</v>
      </c>
      <c r="E6813" s="342" t="s">
        <v>9323</v>
      </c>
      <c r="F6813" s="342" t="s">
        <v>6568</v>
      </c>
      <c r="G6813" s="343">
        <v>3.96</v>
      </c>
      <c r="H6813" s="342" t="s">
        <v>6594</v>
      </c>
      <c r="I6813" s="342" t="s">
        <v>6575</v>
      </c>
      <c r="J6813" s="342" t="s">
        <v>6755</v>
      </c>
      <c r="K6813" s="581" t="s">
        <v>7497</v>
      </c>
      <c r="L6813" s="344" t="s">
        <v>4090</v>
      </c>
      <c r="N6813" s="344" t="s">
        <v>4090</v>
      </c>
      <c r="O6813" s="341">
        <v>0</v>
      </c>
    </row>
    <row r="6814" spans="1:15" x14ac:dyDescent="0.2">
      <c r="A6814" s="341" t="s">
        <v>9257</v>
      </c>
      <c r="B6814" s="341" t="s">
        <v>9285</v>
      </c>
      <c r="C6814" s="342" t="s">
        <v>6918</v>
      </c>
      <c r="D6814" s="342" t="s">
        <v>6737</v>
      </c>
      <c r="E6814" s="342" t="s">
        <v>9320</v>
      </c>
      <c r="F6814" s="342" t="s">
        <v>6568</v>
      </c>
      <c r="G6814" s="343">
        <v>2.88</v>
      </c>
      <c r="H6814" s="342" t="s">
        <v>6594</v>
      </c>
      <c r="I6814" s="342" t="s">
        <v>6575</v>
      </c>
      <c r="J6814" s="342" t="s">
        <v>6755</v>
      </c>
      <c r="K6814" s="581" t="s">
        <v>8647</v>
      </c>
      <c r="L6814" s="344" t="s">
        <v>4090</v>
      </c>
      <c r="N6814" s="344" t="s">
        <v>4090</v>
      </c>
      <c r="O6814" s="341">
        <v>0</v>
      </c>
    </row>
    <row r="6815" spans="1:15" x14ac:dyDescent="0.2">
      <c r="A6815" s="341" t="s">
        <v>9257</v>
      </c>
      <c r="B6815" s="341" t="s">
        <v>9285</v>
      </c>
      <c r="C6815" s="342" t="s">
        <v>6918</v>
      </c>
      <c r="D6815" s="342" t="s">
        <v>6737</v>
      </c>
      <c r="E6815" s="342" t="s">
        <v>9320</v>
      </c>
      <c r="F6815" s="342" t="s">
        <v>6568</v>
      </c>
      <c r="G6815" s="343">
        <v>4.2</v>
      </c>
      <c r="H6815" s="342" t="s">
        <v>6594</v>
      </c>
      <c r="I6815" s="342" t="s">
        <v>6575</v>
      </c>
      <c r="J6815" s="342" t="s">
        <v>6755</v>
      </c>
      <c r="K6815" s="581" t="s">
        <v>8584</v>
      </c>
      <c r="L6815" s="344" t="s">
        <v>4090</v>
      </c>
      <c r="N6815" s="344" t="s">
        <v>4090</v>
      </c>
      <c r="O6815" s="341" t="s">
        <v>6752</v>
      </c>
    </row>
    <row r="6816" spans="1:15" x14ac:dyDescent="0.2">
      <c r="A6816" s="341" t="s">
        <v>9257</v>
      </c>
      <c r="B6816" s="341" t="s">
        <v>9285</v>
      </c>
      <c r="C6816" s="342" t="s">
        <v>6918</v>
      </c>
      <c r="D6816" s="342" t="s">
        <v>6737</v>
      </c>
      <c r="E6816" s="342" t="s">
        <v>9323</v>
      </c>
      <c r="F6816" s="342" t="s">
        <v>6568</v>
      </c>
      <c r="G6816" s="343">
        <v>6.12</v>
      </c>
      <c r="H6816" s="342" t="s">
        <v>6594</v>
      </c>
      <c r="I6816" s="342" t="s">
        <v>6575</v>
      </c>
      <c r="J6816" s="342" t="s">
        <v>6755</v>
      </c>
      <c r="K6816" s="581" t="s">
        <v>7411</v>
      </c>
      <c r="L6816" s="344" t="s">
        <v>4090</v>
      </c>
      <c r="N6816" s="344" t="s">
        <v>4090</v>
      </c>
      <c r="O6816" s="341">
        <v>0</v>
      </c>
    </row>
    <row r="6817" spans="1:15" x14ac:dyDescent="0.2">
      <c r="A6817" s="341" t="s">
        <v>9257</v>
      </c>
      <c r="B6817" s="341" t="s">
        <v>9285</v>
      </c>
      <c r="C6817" s="342" t="s">
        <v>6918</v>
      </c>
      <c r="D6817" s="342" t="s">
        <v>6737</v>
      </c>
      <c r="E6817" s="342" t="s">
        <v>9323</v>
      </c>
      <c r="F6817" s="342" t="s">
        <v>6568</v>
      </c>
      <c r="G6817" s="343">
        <v>4.6000000000000005</v>
      </c>
      <c r="H6817" s="342" t="s">
        <v>6594</v>
      </c>
      <c r="I6817" s="342" t="s">
        <v>6575</v>
      </c>
      <c r="J6817" s="342" t="s">
        <v>6755</v>
      </c>
      <c r="K6817" s="581" t="s">
        <v>7415</v>
      </c>
      <c r="L6817" s="344" t="s">
        <v>4090</v>
      </c>
      <c r="N6817" s="344" t="s">
        <v>4090</v>
      </c>
      <c r="O6817" s="341">
        <v>0</v>
      </c>
    </row>
    <row r="6818" spans="1:15" x14ac:dyDescent="0.2">
      <c r="A6818" s="341" t="s">
        <v>9257</v>
      </c>
      <c r="B6818" s="341" t="s">
        <v>9285</v>
      </c>
      <c r="C6818" s="342" t="s">
        <v>6918</v>
      </c>
      <c r="D6818" s="342" t="s">
        <v>6737</v>
      </c>
      <c r="E6818" s="342" t="s">
        <v>9334</v>
      </c>
      <c r="F6818" s="342" t="s">
        <v>6568</v>
      </c>
      <c r="G6818" s="343">
        <v>20.400000000000002</v>
      </c>
      <c r="H6818" s="342" t="s">
        <v>6594</v>
      </c>
      <c r="I6818" s="342" t="s">
        <v>6575</v>
      </c>
      <c r="J6818" s="342" t="s">
        <v>6755</v>
      </c>
      <c r="K6818" s="581" t="s">
        <v>8485</v>
      </c>
      <c r="L6818" s="344" t="s">
        <v>4090</v>
      </c>
      <c r="N6818" s="344" t="s">
        <v>4090</v>
      </c>
      <c r="O6818" s="341" t="s">
        <v>6752</v>
      </c>
    </row>
    <row r="6819" spans="1:15" x14ac:dyDescent="0.2">
      <c r="A6819" s="341" t="s">
        <v>9257</v>
      </c>
      <c r="B6819" s="341" t="s">
        <v>9285</v>
      </c>
      <c r="C6819" s="342" t="s">
        <v>6918</v>
      </c>
      <c r="D6819" s="342" t="s">
        <v>6737</v>
      </c>
      <c r="E6819" s="342" t="s">
        <v>9325</v>
      </c>
      <c r="F6819" s="342" t="s">
        <v>6568</v>
      </c>
      <c r="G6819" s="343">
        <v>7.41</v>
      </c>
      <c r="H6819" s="342" t="s">
        <v>6594</v>
      </c>
      <c r="I6819" s="342" t="s">
        <v>6575</v>
      </c>
      <c r="J6819" s="342" t="s">
        <v>6755</v>
      </c>
      <c r="K6819" s="581" t="s">
        <v>7647</v>
      </c>
      <c r="L6819" s="344" t="s">
        <v>4090</v>
      </c>
      <c r="N6819" s="344" t="s">
        <v>4090</v>
      </c>
      <c r="O6819" s="341">
        <v>0</v>
      </c>
    </row>
    <row r="6820" spans="1:15" x14ac:dyDescent="0.2">
      <c r="A6820" s="341" t="s">
        <v>9257</v>
      </c>
      <c r="B6820" s="341" t="s">
        <v>9285</v>
      </c>
      <c r="C6820" s="342" t="s">
        <v>6918</v>
      </c>
      <c r="D6820" s="342" t="s">
        <v>6737</v>
      </c>
      <c r="E6820" s="342" t="s">
        <v>9334</v>
      </c>
      <c r="F6820" s="342" t="s">
        <v>6568</v>
      </c>
      <c r="G6820" s="343">
        <v>14.4</v>
      </c>
      <c r="H6820" s="342" t="s">
        <v>6594</v>
      </c>
      <c r="I6820" s="342" t="s">
        <v>6575</v>
      </c>
      <c r="J6820" s="342" t="s">
        <v>6755</v>
      </c>
      <c r="K6820" s="581" t="s">
        <v>6758</v>
      </c>
      <c r="L6820" s="344" t="s">
        <v>4090</v>
      </c>
      <c r="N6820" s="344" t="s">
        <v>4090</v>
      </c>
      <c r="O6820" s="341" t="s">
        <v>6766</v>
      </c>
    </row>
    <row r="6821" spans="1:15" x14ac:dyDescent="0.2">
      <c r="A6821" s="341" t="s">
        <v>9257</v>
      </c>
      <c r="B6821" s="341" t="s">
        <v>9285</v>
      </c>
      <c r="C6821" s="342" t="s">
        <v>6739</v>
      </c>
      <c r="D6821" s="342" t="s">
        <v>6737</v>
      </c>
      <c r="E6821" s="342" t="s">
        <v>9321</v>
      </c>
      <c r="F6821" s="342" t="s">
        <v>6568</v>
      </c>
      <c r="G6821" s="343">
        <v>29.76</v>
      </c>
      <c r="H6821" s="342" t="s">
        <v>6594</v>
      </c>
      <c r="I6821" s="342" t="s">
        <v>6575</v>
      </c>
      <c r="J6821" s="342" t="s">
        <v>6755</v>
      </c>
      <c r="K6821" s="581" t="s">
        <v>7909</v>
      </c>
      <c r="L6821" s="344" t="s">
        <v>4090</v>
      </c>
      <c r="N6821" s="344" t="s">
        <v>4090</v>
      </c>
      <c r="O6821" s="341" t="s">
        <v>6766</v>
      </c>
    </row>
    <row r="6822" spans="1:15" x14ac:dyDescent="0.2">
      <c r="A6822" s="341" t="s">
        <v>9257</v>
      </c>
      <c r="B6822" s="341" t="s">
        <v>9285</v>
      </c>
      <c r="C6822" s="342" t="s">
        <v>6739</v>
      </c>
      <c r="D6822" s="342" t="s">
        <v>6737</v>
      </c>
      <c r="E6822" s="342" t="s">
        <v>9320</v>
      </c>
      <c r="F6822" s="342" t="s">
        <v>6568</v>
      </c>
      <c r="G6822" s="343">
        <v>9.8000000000000007</v>
      </c>
      <c r="H6822" s="342" t="s">
        <v>6594</v>
      </c>
      <c r="I6822" s="342" t="s">
        <v>6575</v>
      </c>
      <c r="J6822" s="342" t="s">
        <v>6755</v>
      </c>
      <c r="K6822" s="581" t="s">
        <v>7976</v>
      </c>
      <c r="L6822" s="344" t="s">
        <v>4090</v>
      </c>
      <c r="N6822" s="344" t="s">
        <v>4090</v>
      </c>
      <c r="O6822" s="341" t="s">
        <v>6752</v>
      </c>
    </row>
    <row r="6823" spans="1:15" x14ac:dyDescent="0.2">
      <c r="A6823" s="341" t="s">
        <v>9257</v>
      </c>
      <c r="B6823" s="341" t="s">
        <v>9285</v>
      </c>
      <c r="C6823" s="342" t="s">
        <v>6739</v>
      </c>
      <c r="D6823" s="342" t="s">
        <v>6737</v>
      </c>
      <c r="E6823" s="342" t="s">
        <v>9323</v>
      </c>
      <c r="F6823" s="342" t="s">
        <v>6568</v>
      </c>
      <c r="G6823" s="343">
        <v>23.94</v>
      </c>
      <c r="H6823" s="342" t="s">
        <v>6594</v>
      </c>
      <c r="I6823" s="342" t="s">
        <v>6575</v>
      </c>
      <c r="J6823" s="342" t="s">
        <v>6755</v>
      </c>
      <c r="K6823" s="581" t="s">
        <v>6900</v>
      </c>
      <c r="L6823" s="344" t="s">
        <v>4090</v>
      </c>
      <c r="N6823" s="344" t="s">
        <v>4090</v>
      </c>
      <c r="O6823" s="341" t="s">
        <v>6766</v>
      </c>
    </row>
    <row r="6824" spans="1:15" x14ac:dyDescent="0.2">
      <c r="A6824" s="341" t="s">
        <v>9257</v>
      </c>
      <c r="B6824" s="341" t="s">
        <v>9285</v>
      </c>
      <c r="C6824" s="342" t="s">
        <v>6739</v>
      </c>
      <c r="D6824" s="342" t="s">
        <v>6737</v>
      </c>
      <c r="E6824" s="342" t="s">
        <v>9319</v>
      </c>
      <c r="F6824" s="342" t="s">
        <v>6568</v>
      </c>
      <c r="G6824" s="343">
        <v>19.27</v>
      </c>
      <c r="H6824" s="342" t="s">
        <v>6594</v>
      </c>
      <c r="I6824" s="342" t="s">
        <v>6575</v>
      </c>
      <c r="J6824" s="342" t="s">
        <v>6755</v>
      </c>
      <c r="K6824" s="581" t="s">
        <v>7427</v>
      </c>
      <c r="L6824" s="344" t="s">
        <v>4090</v>
      </c>
      <c r="N6824" s="344" t="s">
        <v>4090</v>
      </c>
      <c r="O6824" s="341">
        <v>0</v>
      </c>
    </row>
    <row r="6825" spans="1:15" x14ac:dyDescent="0.2">
      <c r="A6825" s="341" t="s">
        <v>9257</v>
      </c>
      <c r="B6825" s="341" t="s">
        <v>9285</v>
      </c>
      <c r="C6825" s="342" t="s">
        <v>6739</v>
      </c>
      <c r="D6825" s="342" t="s">
        <v>6737</v>
      </c>
      <c r="E6825" s="342" t="s">
        <v>9319</v>
      </c>
      <c r="F6825" s="342" t="s">
        <v>6568</v>
      </c>
      <c r="G6825" s="343">
        <v>12</v>
      </c>
      <c r="H6825" s="342" t="s">
        <v>6594</v>
      </c>
      <c r="I6825" s="342" t="s">
        <v>6575</v>
      </c>
      <c r="J6825" s="342" t="s">
        <v>6755</v>
      </c>
      <c r="K6825" s="581" t="s">
        <v>7145</v>
      </c>
      <c r="L6825" s="344" t="s">
        <v>4090</v>
      </c>
      <c r="N6825" s="344" t="s">
        <v>4090</v>
      </c>
      <c r="O6825" s="341">
        <v>0</v>
      </c>
    </row>
    <row r="6826" spans="1:15" x14ac:dyDescent="0.2">
      <c r="A6826" s="341" t="s">
        <v>9257</v>
      </c>
      <c r="B6826" s="341" t="s">
        <v>9285</v>
      </c>
      <c r="C6826" s="342" t="s">
        <v>6739</v>
      </c>
      <c r="D6826" s="342" t="s">
        <v>6737</v>
      </c>
      <c r="E6826" s="342" t="s">
        <v>9319</v>
      </c>
      <c r="F6826" s="342" t="s">
        <v>6568</v>
      </c>
      <c r="G6826" s="343">
        <v>17.39</v>
      </c>
      <c r="H6826" s="342" t="s">
        <v>6594</v>
      </c>
      <c r="I6826" s="342" t="s">
        <v>6575</v>
      </c>
      <c r="J6826" s="342" t="s">
        <v>6755</v>
      </c>
      <c r="K6826" s="581" t="s">
        <v>7943</v>
      </c>
      <c r="L6826" s="344" t="s">
        <v>4090</v>
      </c>
      <c r="N6826" s="344" t="s">
        <v>4090</v>
      </c>
      <c r="O6826" s="341">
        <v>0</v>
      </c>
    </row>
    <row r="6827" spans="1:15" x14ac:dyDescent="0.2">
      <c r="A6827" s="341" t="s">
        <v>9257</v>
      </c>
      <c r="B6827" s="341" t="s">
        <v>9285</v>
      </c>
      <c r="C6827" s="342" t="s">
        <v>6739</v>
      </c>
      <c r="D6827" s="342" t="s">
        <v>6737</v>
      </c>
      <c r="E6827" s="342" t="s">
        <v>9319</v>
      </c>
      <c r="F6827" s="342" t="s">
        <v>6568</v>
      </c>
      <c r="G6827" s="343">
        <v>10.53</v>
      </c>
      <c r="H6827" s="342" t="s">
        <v>6594</v>
      </c>
      <c r="I6827" s="342" t="s">
        <v>6575</v>
      </c>
      <c r="J6827" s="342" t="s">
        <v>6755</v>
      </c>
      <c r="K6827" s="581" t="s">
        <v>6813</v>
      </c>
      <c r="L6827" s="344" t="s">
        <v>4090</v>
      </c>
      <c r="N6827" s="344" t="s">
        <v>4090</v>
      </c>
      <c r="O6827" s="341" t="s">
        <v>6752</v>
      </c>
    </row>
    <row r="6828" spans="1:15" x14ac:dyDescent="0.2">
      <c r="A6828" s="341" t="s">
        <v>9257</v>
      </c>
      <c r="B6828" s="341" t="s">
        <v>9285</v>
      </c>
      <c r="C6828" s="342" t="s">
        <v>6739</v>
      </c>
      <c r="D6828" s="342" t="s">
        <v>6737</v>
      </c>
      <c r="E6828" s="342" t="s">
        <v>9325</v>
      </c>
      <c r="F6828" s="342" t="s">
        <v>6568</v>
      </c>
      <c r="G6828" s="343">
        <v>4.08</v>
      </c>
      <c r="H6828" s="342" t="s">
        <v>6594</v>
      </c>
      <c r="I6828" s="342" t="s">
        <v>6575</v>
      </c>
      <c r="J6828" s="342" t="s">
        <v>6755</v>
      </c>
      <c r="K6828" s="581" t="s">
        <v>7103</v>
      </c>
      <c r="L6828" s="344" t="s">
        <v>4090</v>
      </c>
      <c r="N6828" s="344" t="s">
        <v>4090</v>
      </c>
      <c r="O6828" s="341">
        <v>0</v>
      </c>
    </row>
    <row r="6829" spans="1:15" x14ac:dyDescent="0.2">
      <c r="A6829" s="341" t="s">
        <v>9257</v>
      </c>
      <c r="B6829" s="341" t="s">
        <v>9285</v>
      </c>
      <c r="C6829" s="342" t="s">
        <v>6739</v>
      </c>
      <c r="D6829" s="342" t="s">
        <v>6737</v>
      </c>
      <c r="E6829" s="342" t="s">
        <v>9322</v>
      </c>
      <c r="F6829" s="342" t="s">
        <v>6568</v>
      </c>
      <c r="G6829" s="343">
        <v>9.1650000000000009</v>
      </c>
      <c r="H6829" s="342" t="s">
        <v>6594</v>
      </c>
      <c r="I6829" s="342" t="s">
        <v>6575</v>
      </c>
      <c r="J6829" s="342" t="s">
        <v>6755</v>
      </c>
      <c r="K6829" s="581" t="s">
        <v>7109</v>
      </c>
      <c r="L6829" s="344" t="s">
        <v>4090</v>
      </c>
      <c r="N6829" s="344" t="s">
        <v>4090</v>
      </c>
      <c r="O6829" s="341">
        <v>0</v>
      </c>
    </row>
    <row r="6830" spans="1:15" x14ac:dyDescent="0.2">
      <c r="A6830" s="341" t="s">
        <v>9257</v>
      </c>
      <c r="B6830" s="341" t="s">
        <v>9285</v>
      </c>
      <c r="C6830" s="342" t="s">
        <v>6739</v>
      </c>
      <c r="D6830" s="342" t="s">
        <v>6737</v>
      </c>
      <c r="E6830" s="342" t="s">
        <v>9324</v>
      </c>
      <c r="F6830" s="342" t="s">
        <v>6568</v>
      </c>
      <c r="G6830" s="343">
        <v>10.290000000000001</v>
      </c>
      <c r="H6830" s="342" t="s">
        <v>6594</v>
      </c>
      <c r="I6830" s="342" t="s">
        <v>6575</v>
      </c>
      <c r="J6830" s="342" t="s">
        <v>6755</v>
      </c>
      <c r="K6830" s="581" t="s">
        <v>7656</v>
      </c>
      <c r="L6830" s="344" t="s">
        <v>4090</v>
      </c>
      <c r="N6830" s="344" t="s">
        <v>4090</v>
      </c>
      <c r="O6830" s="341" t="s">
        <v>6752</v>
      </c>
    </row>
    <row r="6831" spans="1:15" x14ac:dyDescent="0.2">
      <c r="A6831" s="341" t="s">
        <v>9257</v>
      </c>
      <c r="B6831" s="341" t="s">
        <v>9285</v>
      </c>
      <c r="C6831" s="342" t="s">
        <v>6739</v>
      </c>
      <c r="D6831" s="342" t="s">
        <v>6737</v>
      </c>
      <c r="E6831" s="342" t="s">
        <v>9324</v>
      </c>
      <c r="F6831" s="342" t="s">
        <v>6568</v>
      </c>
      <c r="G6831" s="343">
        <v>8.58</v>
      </c>
      <c r="H6831" s="342" t="s">
        <v>6594</v>
      </c>
      <c r="I6831" s="342" t="s">
        <v>6575</v>
      </c>
      <c r="J6831" s="342" t="s">
        <v>6755</v>
      </c>
      <c r="K6831" s="581" t="s">
        <v>7655</v>
      </c>
      <c r="L6831" s="344" t="s">
        <v>4090</v>
      </c>
      <c r="N6831" s="344" t="s">
        <v>4090</v>
      </c>
      <c r="O6831" s="341">
        <v>0</v>
      </c>
    </row>
    <row r="6832" spans="1:15" x14ac:dyDescent="0.2">
      <c r="A6832" s="341" t="s">
        <v>9257</v>
      </c>
      <c r="B6832" s="341" t="s">
        <v>9285</v>
      </c>
      <c r="C6832" s="342" t="s">
        <v>6739</v>
      </c>
      <c r="D6832" s="342" t="s">
        <v>6737</v>
      </c>
      <c r="E6832" s="342" t="s">
        <v>9324</v>
      </c>
      <c r="F6832" s="342" t="s">
        <v>6568</v>
      </c>
      <c r="G6832" s="343">
        <v>4.4400000000000004</v>
      </c>
      <c r="H6832" s="342" t="s">
        <v>6594</v>
      </c>
      <c r="I6832" s="342" t="s">
        <v>6575</v>
      </c>
      <c r="J6832" s="342" t="s">
        <v>6755</v>
      </c>
      <c r="K6832" s="581" t="s">
        <v>7508</v>
      </c>
      <c r="L6832" s="344" t="s">
        <v>4090</v>
      </c>
      <c r="N6832" s="344" t="s">
        <v>4090</v>
      </c>
      <c r="O6832" s="341">
        <v>0</v>
      </c>
    </row>
    <row r="6833" spans="1:15" x14ac:dyDescent="0.2">
      <c r="A6833" s="341" t="s">
        <v>9257</v>
      </c>
      <c r="B6833" s="341" t="s">
        <v>9285</v>
      </c>
      <c r="C6833" s="342" t="s">
        <v>6739</v>
      </c>
      <c r="D6833" s="342" t="s">
        <v>6737</v>
      </c>
      <c r="E6833" s="342" t="s">
        <v>9324</v>
      </c>
      <c r="F6833" s="342" t="s">
        <v>6568</v>
      </c>
      <c r="G6833" s="343">
        <v>4.5600000000000005</v>
      </c>
      <c r="H6833" s="342" t="s">
        <v>6594</v>
      </c>
      <c r="I6833" s="342" t="s">
        <v>6575</v>
      </c>
      <c r="J6833" s="342" t="s">
        <v>6755</v>
      </c>
      <c r="K6833" s="581" t="s">
        <v>8489</v>
      </c>
      <c r="L6833" s="344" t="s">
        <v>4090</v>
      </c>
      <c r="N6833" s="344" t="s">
        <v>4090</v>
      </c>
      <c r="O6833" s="341">
        <v>0</v>
      </c>
    </row>
    <row r="6834" spans="1:15" x14ac:dyDescent="0.2">
      <c r="A6834" s="341" t="s">
        <v>9257</v>
      </c>
      <c r="B6834" s="341" t="s">
        <v>9285</v>
      </c>
      <c r="C6834" s="342" t="s">
        <v>6739</v>
      </c>
      <c r="D6834" s="342" t="s">
        <v>6737</v>
      </c>
      <c r="E6834" s="342" t="s">
        <v>9325</v>
      </c>
      <c r="F6834" s="342" t="s">
        <v>6568</v>
      </c>
      <c r="G6834" s="343">
        <v>5.13</v>
      </c>
      <c r="H6834" s="342" t="s">
        <v>6594</v>
      </c>
      <c r="I6834" s="342" t="s">
        <v>6575</v>
      </c>
      <c r="J6834" s="342" t="s">
        <v>6755</v>
      </c>
      <c r="K6834" s="581" t="s">
        <v>6721</v>
      </c>
      <c r="L6834" s="344" t="s">
        <v>4090</v>
      </c>
      <c r="N6834" s="344" t="s">
        <v>4090</v>
      </c>
      <c r="O6834" s="341" t="s">
        <v>6766</v>
      </c>
    </row>
    <row r="6835" spans="1:15" x14ac:dyDescent="0.2">
      <c r="A6835" s="341" t="s">
        <v>9257</v>
      </c>
      <c r="B6835" s="341" t="s">
        <v>9314</v>
      </c>
      <c r="C6835" s="342" t="s">
        <v>9005</v>
      </c>
      <c r="D6835" s="342" t="s">
        <v>9006</v>
      </c>
      <c r="E6835" s="342" t="s">
        <v>9255</v>
      </c>
      <c r="F6835" s="342" t="s">
        <v>6568</v>
      </c>
      <c r="G6835" s="343">
        <v>6.12</v>
      </c>
      <c r="H6835" s="342" t="s">
        <v>6594</v>
      </c>
      <c r="I6835" s="342" t="s">
        <v>6575</v>
      </c>
      <c r="J6835" s="342" t="s">
        <v>6755</v>
      </c>
      <c r="K6835" s="581" t="s">
        <v>9007</v>
      </c>
      <c r="L6835" s="344" t="s">
        <v>4090</v>
      </c>
      <c r="N6835" s="344" t="s">
        <v>4090</v>
      </c>
      <c r="O6835" s="341" t="s">
        <v>6766</v>
      </c>
    </row>
    <row r="6836" spans="1:15" x14ac:dyDescent="0.2">
      <c r="A6836" s="341" t="s">
        <v>9257</v>
      </c>
      <c r="B6836" s="341" t="s">
        <v>9314</v>
      </c>
      <c r="C6836" s="342" t="s">
        <v>9005</v>
      </c>
      <c r="D6836" s="342" t="s">
        <v>9006</v>
      </c>
      <c r="E6836" s="342" t="s">
        <v>9319</v>
      </c>
      <c r="F6836" s="342" t="s">
        <v>6568</v>
      </c>
      <c r="G6836" s="343">
        <v>7.3500000000000005</v>
      </c>
      <c r="H6836" s="342" t="s">
        <v>6594</v>
      </c>
      <c r="I6836" s="342" t="s">
        <v>6575</v>
      </c>
      <c r="J6836" s="342" t="s">
        <v>6755</v>
      </c>
      <c r="K6836" s="581" t="s">
        <v>8717</v>
      </c>
      <c r="L6836" s="344" t="s">
        <v>4090</v>
      </c>
      <c r="N6836" s="344" t="s">
        <v>4090</v>
      </c>
      <c r="O6836" s="341" t="s">
        <v>6766</v>
      </c>
    </row>
    <row r="6837" spans="1:15" x14ac:dyDescent="0.2">
      <c r="A6837" s="341" t="s">
        <v>9257</v>
      </c>
      <c r="B6837" s="341" t="s">
        <v>9314</v>
      </c>
      <c r="C6837" s="342" t="s">
        <v>9005</v>
      </c>
      <c r="D6837" s="342" t="s">
        <v>9006</v>
      </c>
      <c r="E6837" s="342" t="s">
        <v>9321</v>
      </c>
      <c r="F6837" s="342" t="s">
        <v>6568</v>
      </c>
      <c r="G6837" s="343">
        <v>5.25</v>
      </c>
      <c r="H6837" s="342" t="s">
        <v>6594</v>
      </c>
      <c r="I6837" s="342" t="s">
        <v>6575</v>
      </c>
      <c r="J6837" s="342" t="s">
        <v>6755</v>
      </c>
      <c r="K6837" s="581" t="s">
        <v>7433</v>
      </c>
      <c r="L6837" s="344" t="s">
        <v>4090</v>
      </c>
      <c r="N6837" s="344" t="s">
        <v>4090</v>
      </c>
      <c r="O6837" s="341" t="s">
        <v>6766</v>
      </c>
    </row>
    <row r="6838" spans="1:15" x14ac:dyDescent="0.2">
      <c r="A6838" s="341" t="s">
        <v>9257</v>
      </c>
      <c r="B6838" s="341" t="s">
        <v>9314</v>
      </c>
      <c r="C6838" s="342" t="s">
        <v>9005</v>
      </c>
      <c r="D6838" s="342" t="s">
        <v>9006</v>
      </c>
      <c r="E6838" s="342" t="s">
        <v>9319</v>
      </c>
      <c r="F6838" s="342" t="s">
        <v>6568</v>
      </c>
      <c r="G6838" s="343">
        <v>6.8250000000000002</v>
      </c>
      <c r="H6838" s="342" t="s">
        <v>6594</v>
      </c>
      <c r="I6838" s="342" t="s">
        <v>6575</v>
      </c>
      <c r="J6838" s="342" t="s">
        <v>6755</v>
      </c>
      <c r="K6838" s="581" t="s">
        <v>8945</v>
      </c>
      <c r="L6838" s="344" t="s">
        <v>4090</v>
      </c>
      <c r="N6838" s="344" t="s">
        <v>4090</v>
      </c>
      <c r="O6838" s="341" t="s">
        <v>6752</v>
      </c>
    </row>
    <row r="6839" spans="1:15" x14ac:dyDescent="0.2">
      <c r="A6839" s="341" t="s">
        <v>9257</v>
      </c>
      <c r="B6839" s="341" t="s">
        <v>9314</v>
      </c>
      <c r="C6839" s="342" t="s">
        <v>9005</v>
      </c>
      <c r="D6839" s="342" t="s">
        <v>9006</v>
      </c>
      <c r="E6839" s="342" t="s">
        <v>9326</v>
      </c>
      <c r="F6839" s="342" t="s">
        <v>6568</v>
      </c>
      <c r="G6839" s="343">
        <v>6.2</v>
      </c>
      <c r="H6839" s="342" t="s">
        <v>6594</v>
      </c>
      <c r="I6839" s="342" t="s">
        <v>6575</v>
      </c>
      <c r="J6839" s="342" t="s">
        <v>6755</v>
      </c>
      <c r="K6839" s="581" t="s">
        <v>6724</v>
      </c>
      <c r="L6839" s="344" t="s">
        <v>4090</v>
      </c>
      <c r="N6839" s="344" t="s">
        <v>4090</v>
      </c>
      <c r="O6839" s="341" t="s">
        <v>6766</v>
      </c>
    </row>
    <row r="6840" spans="1:15" x14ac:dyDescent="0.2">
      <c r="A6840" s="341" t="s">
        <v>9257</v>
      </c>
      <c r="B6840" s="341" t="s">
        <v>9314</v>
      </c>
      <c r="C6840" s="342" t="s">
        <v>9005</v>
      </c>
      <c r="D6840" s="342" t="s">
        <v>9006</v>
      </c>
      <c r="E6840" s="342" t="s">
        <v>9255</v>
      </c>
      <c r="F6840" s="342" t="s">
        <v>6568</v>
      </c>
      <c r="G6840" s="343">
        <v>5.46</v>
      </c>
      <c r="H6840" s="342" t="s">
        <v>6594</v>
      </c>
      <c r="I6840" s="342" t="s">
        <v>6575</v>
      </c>
      <c r="J6840" s="342" t="s">
        <v>6755</v>
      </c>
      <c r="K6840" s="581" t="s">
        <v>9008</v>
      </c>
      <c r="L6840" s="344" t="s">
        <v>4090</v>
      </c>
      <c r="N6840" s="344" t="s">
        <v>4090</v>
      </c>
      <c r="O6840" s="341" t="s">
        <v>6766</v>
      </c>
    </row>
    <row r="6841" spans="1:15" x14ac:dyDescent="0.2">
      <c r="A6841" s="341" t="s">
        <v>9257</v>
      </c>
      <c r="B6841" s="341" t="s">
        <v>9314</v>
      </c>
      <c r="C6841" s="342" t="s">
        <v>9005</v>
      </c>
      <c r="D6841" s="342" t="s">
        <v>9006</v>
      </c>
      <c r="E6841" s="342" t="s">
        <v>9320</v>
      </c>
      <c r="F6841" s="342" t="s">
        <v>6568</v>
      </c>
      <c r="G6841" s="343">
        <v>9.36</v>
      </c>
      <c r="H6841" s="342" t="s">
        <v>6594</v>
      </c>
      <c r="I6841" s="342" t="s">
        <v>6575</v>
      </c>
      <c r="J6841" s="342" t="s">
        <v>6755</v>
      </c>
      <c r="K6841" s="581" t="s">
        <v>7058</v>
      </c>
      <c r="L6841" s="344" t="s">
        <v>4090</v>
      </c>
      <c r="N6841" s="344" t="s">
        <v>4090</v>
      </c>
      <c r="O6841" s="341" t="s">
        <v>6752</v>
      </c>
    </row>
    <row r="6842" spans="1:15" x14ac:dyDescent="0.2">
      <c r="A6842" s="341" t="s">
        <v>9257</v>
      </c>
      <c r="B6842" s="341" t="s">
        <v>9314</v>
      </c>
      <c r="C6842" s="342" t="s">
        <v>9005</v>
      </c>
      <c r="D6842" s="342" t="s">
        <v>9006</v>
      </c>
      <c r="E6842" s="342" t="s">
        <v>9319</v>
      </c>
      <c r="F6842" s="342" t="s">
        <v>6568</v>
      </c>
      <c r="G6842" s="343">
        <v>9.9500000000000011</v>
      </c>
      <c r="H6842" s="342" t="s">
        <v>6594</v>
      </c>
      <c r="I6842" s="342" t="s">
        <v>6575</v>
      </c>
      <c r="J6842" s="342" t="s">
        <v>6755</v>
      </c>
      <c r="K6842" s="581" t="s">
        <v>9009</v>
      </c>
      <c r="L6842" s="344" t="s">
        <v>4090</v>
      </c>
      <c r="N6842" s="344" t="s">
        <v>4090</v>
      </c>
      <c r="O6842" s="341" t="s">
        <v>6766</v>
      </c>
    </row>
    <row r="6843" spans="1:15" x14ac:dyDescent="0.2">
      <c r="A6843" s="341" t="s">
        <v>9257</v>
      </c>
      <c r="B6843" s="341" t="s">
        <v>9314</v>
      </c>
      <c r="C6843" s="342" t="s">
        <v>9005</v>
      </c>
      <c r="D6843" s="342" t="s">
        <v>9006</v>
      </c>
      <c r="E6843" s="342" t="s">
        <v>9323</v>
      </c>
      <c r="F6843" s="342" t="s">
        <v>6568</v>
      </c>
      <c r="G6843" s="343">
        <v>4.5</v>
      </c>
      <c r="H6843" s="342" t="s">
        <v>6594</v>
      </c>
      <c r="I6843" s="342" t="s">
        <v>6575</v>
      </c>
      <c r="J6843" s="342" t="s">
        <v>6755</v>
      </c>
      <c r="K6843" s="581" t="s">
        <v>6743</v>
      </c>
      <c r="L6843" s="344" t="s">
        <v>4090</v>
      </c>
      <c r="N6843" s="344" t="s">
        <v>4090</v>
      </c>
      <c r="O6843" s="341" t="s">
        <v>6752</v>
      </c>
    </row>
    <row r="6844" spans="1:15" x14ac:dyDescent="0.2">
      <c r="A6844" s="341" t="s">
        <v>9257</v>
      </c>
      <c r="B6844" s="341" t="s">
        <v>9314</v>
      </c>
      <c r="C6844" s="342" t="s">
        <v>9005</v>
      </c>
      <c r="D6844" s="342" t="s">
        <v>9006</v>
      </c>
      <c r="E6844" s="342" t="s">
        <v>9338</v>
      </c>
      <c r="F6844" s="342" t="s">
        <v>6568</v>
      </c>
      <c r="G6844" s="343">
        <v>7.4</v>
      </c>
      <c r="H6844" s="342" t="s">
        <v>6594</v>
      </c>
      <c r="I6844" s="342" t="s">
        <v>6575</v>
      </c>
      <c r="J6844" s="342" t="s">
        <v>6755</v>
      </c>
      <c r="K6844" s="581" t="s">
        <v>6864</v>
      </c>
      <c r="L6844" s="344" t="s">
        <v>4090</v>
      </c>
      <c r="N6844" s="344" t="s">
        <v>4090</v>
      </c>
      <c r="O6844" s="341" t="s">
        <v>6766</v>
      </c>
    </row>
    <row r="6845" spans="1:15" x14ac:dyDescent="0.2">
      <c r="A6845" s="341" t="s">
        <v>9257</v>
      </c>
      <c r="B6845" s="341" t="s">
        <v>9314</v>
      </c>
      <c r="C6845" s="342" t="s">
        <v>9005</v>
      </c>
      <c r="D6845" s="342" t="s">
        <v>9006</v>
      </c>
      <c r="E6845" s="342" t="s">
        <v>9319</v>
      </c>
      <c r="F6845" s="342" t="s">
        <v>6568</v>
      </c>
      <c r="G6845" s="343">
        <v>8</v>
      </c>
      <c r="H6845" s="342" t="s">
        <v>6594</v>
      </c>
      <c r="I6845" s="342" t="s">
        <v>6575</v>
      </c>
      <c r="J6845" s="342" t="s">
        <v>6755</v>
      </c>
      <c r="K6845" s="581" t="s">
        <v>7048</v>
      </c>
      <c r="L6845" s="344" t="s">
        <v>4090</v>
      </c>
      <c r="N6845" s="344" t="s">
        <v>4090</v>
      </c>
      <c r="O6845" s="341" t="s">
        <v>6752</v>
      </c>
    </row>
    <row r="6846" spans="1:15" x14ac:dyDescent="0.2">
      <c r="A6846" s="341" t="s">
        <v>9257</v>
      </c>
      <c r="B6846" s="341" t="s">
        <v>9314</v>
      </c>
      <c r="C6846" s="342" t="s">
        <v>9005</v>
      </c>
      <c r="D6846" s="342" t="s">
        <v>9006</v>
      </c>
      <c r="E6846" s="342" t="s">
        <v>9343</v>
      </c>
      <c r="F6846" s="342" t="s">
        <v>6568</v>
      </c>
      <c r="G6846" s="343">
        <v>4.25</v>
      </c>
      <c r="H6846" s="342" t="s">
        <v>6594</v>
      </c>
      <c r="I6846" s="342" t="s">
        <v>6575</v>
      </c>
      <c r="J6846" s="342" t="s">
        <v>6755</v>
      </c>
      <c r="K6846" s="581" t="s">
        <v>8977</v>
      </c>
      <c r="L6846" s="344" t="s">
        <v>4090</v>
      </c>
      <c r="N6846" s="344" t="s">
        <v>4090</v>
      </c>
      <c r="O6846" s="341" t="s">
        <v>6766</v>
      </c>
    </row>
    <row r="6847" spans="1:15" x14ac:dyDescent="0.2">
      <c r="A6847" s="341" t="s">
        <v>9257</v>
      </c>
      <c r="B6847" s="341" t="s">
        <v>9314</v>
      </c>
      <c r="C6847" s="342" t="s">
        <v>9005</v>
      </c>
      <c r="D6847" s="342" t="s">
        <v>9006</v>
      </c>
      <c r="E6847" s="342" t="s">
        <v>9255</v>
      </c>
      <c r="F6847" s="342" t="s">
        <v>6568</v>
      </c>
      <c r="G6847" s="343">
        <v>4.37</v>
      </c>
      <c r="H6847" s="342" t="s">
        <v>6594</v>
      </c>
      <c r="I6847" s="342" t="s">
        <v>6575</v>
      </c>
      <c r="J6847" s="342" t="s">
        <v>6755</v>
      </c>
      <c r="K6847" s="581" t="s">
        <v>6950</v>
      </c>
      <c r="L6847" s="344" t="s">
        <v>4090</v>
      </c>
      <c r="N6847" s="344" t="s">
        <v>4090</v>
      </c>
      <c r="O6847" s="341">
        <v>0</v>
      </c>
    </row>
    <row r="6848" spans="1:15" x14ac:dyDescent="0.2">
      <c r="A6848" s="341" t="s">
        <v>9257</v>
      </c>
      <c r="B6848" s="341" t="s">
        <v>9314</v>
      </c>
      <c r="C6848" s="342" t="s">
        <v>9005</v>
      </c>
      <c r="D6848" s="342" t="s">
        <v>9006</v>
      </c>
      <c r="E6848" s="342" t="s">
        <v>9255</v>
      </c>
      <c r="F6848" s="342" t="s">
        <v>6568</v>
      </c>
      <c r="G6848" s="343">
        <v>6.86</v>
      </c>
      <c r="H6848" s="342" t="s">
        <v>6594</v>
      </c>
      <c r="I6848" s="342" t="s">
        <v>6575</v>
      </c>
      <c r="J6848" s="342" t="s">
        <v>6755</v>
      </c>
      <c r="K6848" s="581" t="s">
        <v>7066</v>
      </c>
      <c r="L6848" s="344" t="s">
        <v>4090</v>
      </c>
      <c r="N6848" s="344" t="s">
        <v>4090</v>
      </c>
      <c r="O6848" s="341" t="s">
        <v>6752</v>
      </c>
    </row>
    <row r="6849" spans="1:15" x14ac:dyDescent="0.2">
      <c r="A6849" s="341" t="s">
        <v>9257</v>
      </c>
      <c r="B6849" s="341" t="s">
        <v>9314</v>
      </c>
      <c r="C6849" s="342" t="s">
        <v>9005</v>
      </c>
      <c r="D6849" s="342" t="s">
        <v>9006</v>
      </c>
      <c r="E6849" s="342" t="s">
        <v>9321</v>
      </c>
      <c r="F6849" s="342" t="s">
        <v>6568</v>
      </c>
      <c r="G6849" s="343">
        <v>71.25</v>
      </c>
      <c r="H6849" s="342" t="s">
        <v>6594</v>
      </c>
      <c r="I6849" s="342" t="s">
        <v>6575</v>
      </c>
      <c r="J6849" s="342" t="s">
        <v>6755</v>
      </c>
      <c r="K6849" s="581" t="s">
        <v>7647</v>
      </c>
      <c r="L6849" s="344" t="s">
        <v>4090</v>
      </c>
      <c r="N6849" s="344" t="s">
        <v>4090</v>
      </c>
      <c r="O6849" s="341" t="s">
        <v>6752</v>
      </c>
    </row>
    <row r="6850" spans="1:15" x14ac:dyDescent="0.2">
      <c r="A6850" s="341" t="s">
        <v>9257</v>
      </c>
      <c r="B6850" s="341" t="s">
        <v>9314</v>
      </c>
      <c r="C6850" s="342" t="s">
        <v>9005</v>
      </c>
      <c r="D6850" s="342" t="s">
        <v>9006</v>
      </c>
      <c r="E6850" s="342" t="s">
        <v>9324</v>
      </c>
      <c r="F6850" s="342" t="s">
        <v>6568</v>
      </c>
      <c r="G6850" s="343">
        <v>23.1</v>
      </c>
      <c r="H6850" s="342" t="s">
        <v>6594</v>
      </c>
      <c r="I6850" s="342" t="s">
        <v>6575</v>
      </c>
      <c r="J6850" s="342" t="s">
        <v>6755</v>
      </c>
      <c r="K6850" s="581" t="s">
        <v>6900</v>
      </c>
      <c r="L6850" s="344" t="s">
        <v>4090</v>
      </c>
      <c r="N6850" s="344" t="s">
        <v>4090</v>
      </c>
      <c r="O6850" s="341" t="s">
        <v>6752</v>
      </c>
    </row>
    <row r="6851" spans="1:15" x14ac:dyDescent="0.2">
      <c r="A6851" s="341" t="s">
        <v>9257</v>
      </c>
      <c r="B6851" s="341" t="s">
        <v>9314</v>
      </c>
      <c r="C6851" s="342" t="s">
        <v>9005</v>
      </c>
      <c r="D6851" s="342" t="s">
        <v>9006</v>
      </c>
      <c r="E6851" s="342" t="s">
        <v>9321</v>
      </c>
      <c r="F6851" s="342" t="s">
        <v>6568</v>
      </c>
      <c r="G6851" s="343">
        <v>6.48</v>
      </c>
      <c r="H6851" s="342" t="s">
        <v>6594</v>
      </c>
      <c r="I6851" s="342" t="s">
        <v>6575</v>
      </c>
      <c r="J6851" s="342" t="s">
        <v>6755</v>
      </c>
      <c r="K6851" s="581" t="s">
        <v>7996</v>
      </c>
      <c r="L6851" s="344" t="s">
        <v>4090</v>
      </c>
      <c r="N6851" s="344" t="s">
        <v>4090</v>
      </c>
      <c r="O6851" s="341">
        <v>0</v>
      </c>
    </row>
    <row r="6852" spans="1:15" x14ac:dyDescent="0.2">
      <c r="A6852" s="341" t="s">
        <v>9257</v>
      </c>
      <c r="B6852" s="341" t="s">
        <v>9314</v>
      </c>
      <c r="C6852" s="342" t="s">
        <v>9005</v>
      </c>
      <c r="D6852" s="342" t="s">
        <v>9006</v>
      </c>
      <c r="E6852" s="342" t="s">
        <v>9325</v>
      </c>
      <c r="F6852" s="342" t="s">
        <v>6568</v>
      </c>
      <c r="G6852" s="343">
        <v>13.8</v>
      </c>
      <c r="H6852" s="342" t="s">
        <v>6594</v>
      </c>
      <c r="I6852" s="342" t="s">
        <v>6575</v>
      </c>
      <c r="J6852" s="342" t="s">
        <v>6755</v>
      </c>
      <c r="K6852" s="581" t="s">
        <v>7587</v>
      </c>
      <c r="L6852" s="344" t="s">
        <v>4090</v>
      </c>
      <c r="N6852" s="344" t="s">
        <v>4090</v>
      </c>
      <c r="O6852" s="341" t="s">
        <v>6766</v>
      </c>
    </row>
    <row r="6853" spans="1:15" x14ac:dyDescent="0.2">
      <c r="A6853" s="341" t="s">
        <v>9257</v>
      </c>
      <c r="B6853" s="341" t="s">
        <v>9314</v>
      </c>
      <c r="C6853" s="342" t="s">
        <v>9005</v>
      </c>
      <c r="D6853" s="342" t="s">
        <v>9006</v>
      </c>
      <c r="E6853" s="342" t="s">
        <v>9334</v>
      </c>
      <c r="F6853" s="342" t="s">
        <v>6568</v>
      </c>
      <c r="G6853" s="343">
        <v>27.84</v>
      </c>
      <c r="H6853" s="342" t="s">
        <v>6594</v>
      </c>
      <c r="I6853" s="342" t="s">
        <v>6575</v>
      </c>
      <c r="J6853" s="342" t="s">
        <v>6755</v>
      </c>
      <c r="K6853" s="581" t="s">
        <v>9010</v>
      </c>
      <c r="L6853" s="344" t="s">
        <v>4090</v>
      </c>
      <c r="N6853" s="344" t="s">
        <v>4090</v>
      </c>
      <c r="O6853" s="341" t="s">
        <v>6752</v>
      </c>
    </row>
    <row r="6854" spans="1:15" x14ac:dyDescent="0.2">
      <c r="A6854" s="341" t="s">
        <v>9257</v>
      </c>
      <c r="B6854" s="341" t="s">
        <v>9314</v>
      </c>
      <c r="C6854" s="342" t="s">
        <v>9005</v>
      </c>
      <c r="D6854" s="342" t="s">
        <v>9006</v>
      </c>
      <c r="E6854" s="342" t="s">
        <v>9321</v>
      </c>
      <c r="F6854" s="342" t="s">
        <v>6568</v>
      </c>
      <c r="G6854" s="343">
        <v>4.62</v>
      </c>
      <c r="H6854" s="342" t="s">
        <v>6594</v>
      </c>
      <c r="I6854" s="342" t="s">
        <v>6575</v>
      </c>
      <c r="J6854" s="342" t="s">
        <v>6755</v>
      </c>
      <c r="K6854" s="581" t="s">
        <v>7649</v>
      </c>
      <c r="L6854" s="344" t="s">
        <v>4090</v>
      </c>
      <c r="N6854" s="344" t="s">
        <v>4090</v>
      </c>
      <c r="O6854" s="341">
        <v>0</v>
      </c>
    </row>
    <row r="6855" spans="1:15" x14ac:dyDescent="0.2">
      <c r="A6855" s="341" t="s">
        <v>9257</v>
      </c>
      <c r="B6855" s="341" t="s">
        <v>9314</v>
      </c>
      <c r="C6855" s="342" t="s">
        <v>9005</v>
      </c>
      <c r="D6855" s="342" t="s">
        <v>9006</v>
      </c>
      <c r="E6855" s="342" t="s">
        <v>9321</v>
      </c>
      <c r="F6855" s="342" t="s">
        <v>6568</v>
      </c>
      <c r="G6855" s="343">
        <v>11.97</v>
      </c>
      <c r="H6855" s="342" t="s">
        <v>6594</v>
      </c>
      <c r="I6855" s="342" t="s">
        <v>6575</v>
      </c>
      <c r="J6855" s="342" t="s">
        <v>6755</v>
      </c>
      <c r="K6855" s="581" t="s">
        <v>6779</v>
      </c>
      <c r="L6855" s="344" t="s">
        <v>4090</v>
      </c>
      <c r="N6855" s="344" t="s">
        <v>4090</v>
      </c>
      <c r="O6855" s="341">
        <v>0</v>
      </c>
    </row>
    <row r="6856" spans="1:15" x14ac:dyDescent="0.2">
      <c r="A6856" s="341" t="s">
        <v>9257</v>
      </c>
      <c r="B6856" s="341" t="s">
        <v>9314</v>
      </c>
      <c r="C6856" s="342" t="s">
        <v>9005</v>
      </c>
      <c r="D6856" s="342" t="s">
        <v>9006</v>
      </c>
      <c r="E6856" s="342" t="s">
        <v>9321</v>
      </c>
      <c r="F6856" s="342" t="s">
        <v>6568</v>
      </c>
      <c r="G6856" s="343">
        <v>4.7</v>
      </c>
      <c r="H6856" s="342" t="s">
        <v>6594</v>
      </c>
      <c r="I6856" s="342" t="s">
        <v>6575</v>
      </c>
      <c r="J6856" s="342" t="s">
        <v>6755</v>
      </c>
      <c r="K6856" s="581" t="s">
        <v>7577</v>
      </c>
      <c r="L6856" s="344" t="s">
        <v>4090</v>
      </c>
      <c r="N6856" s="344" t="s">
        <v>4090</v>
      </c>
      <c r="O6856" s="341">
        <v>0</v>
      </c>
    </row>
    <row r="6857" spans="1:15" x14ac:dyDescent="0.2">
      <c r="A6857" s="341" t="s">
        <v>9257</v>
      </c>
      <c r="B6857" s="341" t="s">
        <v>9314</v>
      </c>
      <c r="C6857" s="342" t="s">
        <v>9005</v>
      </c>
      <c r="D6857" s="342" t="s">
        <v>9006</v>
      </c>
      <c r="E6857" s="342" t="s">
        <v>9320</v>
      </c>
      <c r="F6857" s="342" t="s">
        <v>6568</v>
      </c>
      <c r="G6857" s="343">
        <v>10.73</v>
      </c>
      <c r="H6857" s="342" t="s">
        <v>6594</v>
      </c>
      <c r="I6857" s="342" t="s">
        <v>6575</v>
      </c>
      <c r="J6857" s="342" t="s">
        <v>6755</v>
      </c>
      <c r="K6857" s="581" t="s">
        <v>7106</v>
      </c>
      <c r="L6857" s="344" t="s">
        <v>4090</v>
      </c>
      <c r="N6857" s="344" t="s">
        <v>4090</v>
      </c>
      <c r="O6857" s="341">
        <v>0</v>
      </c>
    </row>
    <row r="6858" spans="1:15" x14ac:dyDescent="0.2">
      <c r="A6858" s="341" t="s">
        <v>9257</v>
      </c>
      <c r="B6858" s="341" t="s">
        <v>9314</v>
      </c>
      <c r="C6858" s="342" t="s">
        <v>9005</v>
      </c>
      <c r="D6858" s="342" t="s">
        <v>9006</v>
      </c>
      <c r="E6858" s="342" t="s">
        <v>9326</v>
      </c>
      <c r="F6858" s="342" t="s">
        <v>6568</v>
      </c>
      <c r="G6858" s="343">
        <v>39.520000000000003</v>
      </c>
      <c r="H6858" s="342" t="s">
        <v>6594</v>
      </c>
      <c r="I6858" s="342" t="s">
        <v>6575</v>
      </c>
      <c r="J6858" s="342" t="s">
        <v>6755</v>
      </c>
      <c r="K6858" s="581" t="s">
        <v>7647</v>
      </c>
      <c r="L6858" s="344" t="s">
        <v>4090</v>
      </c>
      <c r="N6858" s="344" t="s">
        <v>4090</v>
      </c>
      <c r="O6858" s="341" t="s">
        <v>6752</v>
      </c>
    </row>
    <row r="6859" spans="1:15" x14ac:dyDescent="0.2">
      <c r="A6859" s="341" t="s">
        <v>9257</v>
      </c>
      <c r="B6859" s="341" t="s">
        <v>9314</v>
      </c>
      <c r="C6859" s="342" t="s">
        <v>9005</v>
      </c>
      <c r="D6859" s="342" t="s">
        <v>9006</v>
      </c>
      <c r="E6859" s="342" t="s">
        <v>9321</v>
      </c>
      <c r="F6859" s="342" t="s">
        <v>6568</v>
      </c>
      <c r="G6859" s="343">
        <v>5.28</v>
      </c>
      <c r="H6859" s="342" t="s">
        <v>6594</v>
      </c>
      <c r="I6859" s="342" t="s">
        <v>6575</v>
      </c>
      <c r="J6859" s="342" t="s">
        <v>6755</v>
      </c>
      <c r="K6859" s="581" t="s">
        <v>6975</v>
      </c>
      <c r="L6859" s="344" t="s">
        <v>4090</v>
      </c>
      <c r="N6859" s="344" t="s">
        <v>4090</v>
      </c>
      <c r="O6859" s="341">
        <v>0</v>
      </c>
    </row>
    <row r="6860" spans="1:15" x14ac:dyDescent="0.2">
      <c r="A6860" s="341" t="s">
        <v>9257</v>
      </c>
      <c r="B6860" s="341" t="s">
        <v>9314</v>
      </c>
      <c r="C6860" s="342" t="s">
        <v>9005</v>
      </c>
      <c r="D6860" s="342" t="s">
        <v>9006</v>
      </c>
      <c r="E6860" s="342" t="s">
        <v>9320</v>
      </c>
      <c r="F6860" s="342" t="s">
        <v>6568</v>
      </c>
      <c r="G6860" s="343">
        <v>8.9700000000000006</v>
      </c>
      <c r="H6860" s="342" t="s">
        <v>6594</v>
      </c>
      <c r="I6860" s="342" t="s">
        <v>6575</v>
      </c>
      <c r="J6860" s="342" t="s">
        <v>6755</v>
      </c>
      <c r="K6860" s="581" t="s">
        <v>7987</v>
      </c>
      <c r="L6860" s="344" t="s">
        <v>4090</v>
      </c>
      <c r="N6860" s="344" t="s">
        <v>4090</v>
      </c>
      <c r="O6860" s="341" t="s">
        <v>6752</v>
      </c>
    </row>
    <row r="6861" spans="1:15" x14ac:dyDescent="0.2">
      <c r="A6861" s="341" t="s">
        <v>9257</v>
      </c>
      <c r="B6861" s="341" t="s">
        <v>9314</v>
      </c>
      <c r="C6861" s="342" t="s">
        <v>9005</v>
      </c>
      <c r="D6861" s="342" t="s">
        <v>9006</v>
      </c>
      <c r="E6861" s="342" t="s">
        <v>9323</v>
      </c>
      <c r="F6861" s="342" t="s">
        <v>6568</v>
      </c>
      <c r="G6861" s="343">
        <v>3.45</v>
      </c>
      <c r="H6861" s="342" t="s">
        <v>6594</v>
      </c>
      <c r="I6861" s="342" t="s">
        <v>6575</v>
      </c>
      <c r="J6861" s="342" t="s">
        <v>6755</v>
      </c>
      <c r="K6861" s="581" t="s">
        <v>7111</v>
      </c>
      <c r="L6861" s="344" t="s">
        <v>4090</v>
      </c>
      <c r="N6861" s="344" t="s">
        <v>4090</v>
      </c>
      <c r="O6861" s="341">
        <v>0</v>
      </c>
    </row>
    <row r="6862" spans="1:15" x14ac:dyDescent="0.2">
      <c r="A6862" s="341" t="s">
        <v>9257</v>
      </c>
      <c r="B6862" s="341" t="s">
        <v>9314</v>
      </c>
      <c r="C6862" s="342" t="s">
        <v>9005</v>
      </c>
      <c r="D6862" s="342" t="s">
        <v>9006</v>
      </c>
      <c r="E6862" s="342" t="s">
        <v>9323</v>
      </c>
      <c r="F6862" s="342" t="s">
        <v>6568</v>
      </c>
      <c r="G6862" s="343">
        <v>3.12</v>
      </c>
      <c r="H6862" s="342" t="s">
        <v>6594</v>
      </c>
      <c r="I6862" s="342" t="s">
        <v>6575</v>
      </c>
      <c r="J6862" s="342" t="s">
        <v>6755</v>
      </c>
      <c r="K6862" s="581" t="s">
        <v>8280</v>
      </c>
      <c r="L6862" s="344" t="s">
        <v>4090</v>
      </c>
      <c r="N6862" s="344" t="s">
        <v>4090</v>
      </c>
      <c r="O6862" s="341">
        <v>0</v>
      </c>
    </row>
    <row r="6863" spans="1:15" x14ac:dyDescent="0.2">
      <c r="A6863" s="341" t="s">
        <v>9257</v>
      </c>
      <c r="B6863" s="341" t="s">
        <v>9314</v>
      </c>
      <c r="C6863" s="342" t="s">
        <v>9005</v>
      </c>
      <c r="D6863" s="342" t="s">
        <v>9006</v>
      </c>
      <c r="E6863" s="342" t="s">
        <v>9319</v>
      </c>
      <c r="F6863" s="342" t="s">
        <v>6568</v>
      </c>
      <c r="G6863" s="343">
        <v>44.82</v>
      </c>
      <c r="H6863" s="342" t="s">
        <v>6594</v>
      </c>
      <c r="I6863" s="342" t="s">
        <v>6575</v>
      </c>
      <c r="J6863" s="342" t="s">
        <v>6755</v>
      </c>
      <c r="K6863" s="581" t="s">
        <v>7120</v>
      </c>
      <c r="L6863" s="344" t="s">
        <v>4090</v>
      </c>
      <c r="N6863" s="344" t="s">
        <v>4090</v>
      </c>
      <c r="O6863" s="341" t="s">
        <v>6752</v>
      </c>
    </row>
    <row r="6864" spans="1:15" x14ac:dyDescent="0.2">
      <c r="A6864" s="341" t="s">
        <v>9257</v>
      </c>
      <c r="B6864" s="341" t="s">
        <v>9314</v>
      </c>
      <c r="C6864" s="342" t="s">
        <v>9005</v>
      </c>
      <c r="D6864" s="342" t="s">
        <v>9006</v>
      </c>
      <c r="E6864" s="342" t="s">
        <v>9325</v>
      </c>
      <c r="F6864" s="342" t="s">
        <v>6568</v>
      </c>
      <c r="G6864" s="343">
        <v>5.87</v>
      </c>
      <c r="H6864" s="342" t="s">
        <v>6594</v>
      </c>
      <c r="I6864" s="342" t="s">
        <v>6575</v>
      </c>
      <c r="J6864" s="342" t="s">
        <v>6755</v>
      </c>
      <c r="K6864" s="581" t="s">
        <v>6826</v>
      </c>
      <c r="L6864" s="344" t="s">
        <v>4090</v>
      </c>
      <c r="N6864" s="344" t="s">
        <v>4090</v>
      </c>
      <c r="O6864" s="341">
        <v>0</v>
      </c>
    </row>
    <row r="6865" spans="1:15" x14ac:dyDescent="0.2">
      <c r="A6865" s="341" t="s">
        <v>9257</v>
      </c>
      <c r="B6865" s="341" t="s">
        <v>9314</v>
      </c>
      <c r="C6865" s="342" t="s">
        <v>9005</v>
      </c>
      <c r="D6865" s="342" t="s">
        <v>9006</v>
      </c>
      <c r="E6865" s="342" t="s">
        <v>9255</v>
      </c>
      <c r="F6865" s="342" t="s">
        <v>6568</v>
      </c>
      <c r="G6865" s="343">
        <v>19.375</v>
      </c>
      <c r="H6865" s="342" t="s">
        <v>6594</v>
      </c>
      <c r="I6865" s="342" t="s">
        <v>6575</v>
      </c>
      <c r="J6865" s="342" t="s">
        <v>6755</v>
      </c>
      <c r="K6865" s="581" t="s">
        <v>7084</v>
      </c>
      <c r="L6865" s="344" t="s">
        <v>4090</v>
      </c>
      <c r="N6865" s="344" t="s">
        <v>4090</v>
      </c>
      <c r="O6865" s="341" t="s">
        <v>6752</v>
      </c>
    </row>
    <row r="6866" spans="1:15" x14ac:dyDescent="0.2">
      <c r="A6866" s="341" t="s">
        <v>9257</v>
      </c>
      <c r="B6866" s="341" t="s">
        <v>9314</v>
      </c>
      <c r="C6866" s="342" t="s">
        <v>9005</v>
      </c>
      <c r="D6866" s="342" t="s">
        <v>9006</v>
      </c>
      <c r="E6866" s="342" t="s">
        <v>9321</v>
      </c>
      <c r="F6866" s="342" t="s">
        <v>6568</v>
      </c>
      <c r="G6866" s="343">
        <v>15.3</v>
      </c>
      <c r="H6866" s="342" t="s">
        <v>6594</v>
      </c>
      <c r="I6866" s="342" t="s">
        <v>6575</v>
      </c>
      <c r="J6866" s="342" t="s">
        <v>6755</v>
      </c>
      <c r="K6866" s="581" t="s">
        <v>6779</v>
      </c>
      <c r="L6866" s="344" t="s">
        <v>4090</v>
      </c>
      <c r="N6866" s="344" t="s">
        <v>4090</v>
      </c>
      <c r="O6866" s="341">
        <v>0</v>
      </c>
    </row>
    <row r="6867" spans="1:15" x14ac:dyDescent="0.2">
      <c r="A6867" s="341" t="s">
        <v>9257</v>
      </c>
      <c r="B6867" s="341" t="s">
        <v>9314</v>
      </c>
      <c r="C6867" s="342" t="s">
        <v>9005</v>
      </c>
      <c r="D6867" s="342" t="s">
        <v>9006</v>
      </c>
      <c r="E6867" s="342" t="s">
        <v>9322</v>
      </c>
      <c r="F6867" s="342" t="s">
        <v>6568</v>
      </c>
      <c r="G6867" s="343">
        <v>12.69</v>
      </c>
      <c r="H6867" s="342" t="s">
        <v>6594</v>
      </c>
      <c r="I6867" s="342" t="s">
        <v>6575</v>
      </c>
      <c r="J6867" s="342" t="s">
        <v>6755</v>
      </c>
      <c r="K6867" s="581" t="s">
        <v>7094</v>
      </c>
      <c r="L6867" s="344" t="s">
        <v>4090</v>
      </c>
      <c r="N6867" s="344" t="s">
        <v>4090</v>
      </c>
      <c r="O6867" s="341">
        <v>0</v>
      </c>
    </row>
    <row r="6868" spans="1:15" x14ac:dyDescent="0.2">
      <c r="A6868" s="341" t="s">
        <v>9257</v>
      </c>
      <c r="B6868" s="341" t="s">
        <v>9314</v>
      </c>
      <c r="C6868" s="342" t="s">
        <v>9005</v>
      </c>
      <c r="D6868" s="342" t="s">
        <v>9006</v>
      </c>
      <c r="E6868" s="342" t="s">
        <v>9322</v>
      </c>
      <c r="F6868" s="342" t="s">
        <v>6568</v>
      </c>
      <c r="G6868" s="343">
        <v>16.45</v>
      </c>
      <c r="H6868" s="342" t="s">
        <v>6594</v>
      </c>
      <c r="I6868" s="342" t="s">
        <v>6575</v>
      </c>
      <c r="J6868" s="342" t="s">
        <v>6755</v>
      </c>
      <c r="K6868" s="581" t="s">
        <v>6777</v>
      </c>
      <c r="L6868" s="344" t="s">
        <v>4090</v>
      </c>
      <c r="N6868" s="344" t="s">
        <v>4090</v>
      </c>
      <c r="O6868" s="341">
        <v>0</v>
      </c>
    </row>
    <row r="6869" spans="1:15" x14ac:dyDescent="0.2">
      <c r="A6869" s="341" t="s">
        <v>9257</v>
      </c>
      <c r="B6869" s="341" t="s">
        <v>9314</v>
      </c>
      <c r="C6869" s="342" t="s">
        <v>9005</v>
      </c>
      <c r="D6869" s="342" t="s">
        <v>9006</v>
      </c>
      <c r="E6869" s="342" t="s">
        <v>9334</v>
      </c>
      <c r="F6869" s="342" t="s">
        <v>6568</v>
      </c>
      <c r="G6869" s="343">
        <v>15.120000000000001</v>
      </c>
      <c r="H6869" s="342" t="s">
        <v>6594</v>
      </c>
      <c r="I6869" s="342" t="s">
        <v>6575</v>
      </c>
      <c r="J6869" s="342" t="s">
        <v>6755</v>
      </c>
      <c r="K6869" s="581" t="s">
        <v>7129</v>
      </c>
      <c r="L6869" s="344" t="s">
        <v>4090</v>
      </c>
      <c r="N6869" s="344" t="s">
        <v>4090</v>
      </c>
      <c r="O6869" s="341">
        <v>0</v>
      </c>
    </row>
    <row r="6870" spans="1:15" x14ac:dyDescent="0.2">
      <c r="A6870" s="341" t="s">
        <v>9257</v>
      </c>
      <c r="B6870" s="341" t="s">
        <v>9314</v>
      </c>
      <c r="C6870" s="342" t="s">
        <v>9005</v>
      </c>
      <c r="D6870" s="342" t="s">
        <v>9006</v>
      </c>
      <c r="E6870" s="342" t="s">
        <v>9322</v>
      </c>
      <c r="F6870" s="342" t="s">
        <v>6568</v>
      </c>
      <c r="G6870" s="343">
        <v>13.68</v>
      </c>
      <c r="H6870" s="342" t="s">
        <v>6594</v>
      </c>
      <c r="I6870" s="342" t="s">
        <v>6575</v>
      </c>
      <c r="J6870" s="342" t="s">
        <v>6755</v>
      </c>
      <c r="K6870" s="581" t="s">
        <v>7111</v>
      </c>
      <c r="L6870" s="344" t="s">
        <v>4090</v>
      </c>
      <c r="N6870" s="344" t="s">
        <v>4090</v>
      </c>
      <c r="O6870" s="341" t="s">
        <v>6752</v>
      </c>
    </row>
    <row r="6871" spans="1:15" x14ac:dyDescent="0.2">
      <c r="A6871" s="341" t="s">
        <v>9257</v>
      </c>
      <c r="B6871" s="341" t="s">
        <v>9314</v>
      </c>
      <c r="C6871" s="342" t="s">
        <v>9005</v>
      </c>
      <c r="D6871" s="342" t="s">
        <v>9006</v>
      </c>
      <c r="E6871" s="342" t="s">
        <v>9322</v>
      </c>
      <c r="F6871" s="342" t="s">
        <v>6568</v>
      </c>
      <c r="G6871" s="343">
        <v>22.8</v>
      </c>
      <c r="H6871" s="342" t="s">
        <v>6594</v>
      </c>
      <c r="I6871" s="342" t="s">
        <v>6575</v>
      </c>
      <c r="J6871" s="342" t="s">
        <v>6755</v>
      </c>
      <c r="K6871" s="581" t="s">
        <v>7512</v>
      </c>
      <c r="L6871" s="344" t="s">
        <v>4090</v>
      </c>
      <c r="N6871" s="344" t="s">
        <v>4090</v>
      </c>
      <c r="O6871" s="341" t="s">
        <v>6752</v>
      </c>
    </row>
    <row r="6872" spans="1:15" x14ac:dyDescent="0.2">
      <c r="A6872" s="341" t="s">
        <v>9257</v>
      </c>
      <c r="B6872" s="341" t="s">
        <v>9314</v>
      </c>
      <c r="C6872" s="342" t="s">
        <v>9005</v>
      </c>
      <c r="D6872" s="342" t="s">
        <v>9006</v>
      </c>
      <c r="E6872" s="342" t="s">
        <v>9322</v>
      </c>
      <c r="F6872" s="342" t="s">
        <v>6568</v>
      </c>
      <c r="G6872" s="343">
        <v>23.03</v>
      </c>
      <c r="H6872" s="342" t="s">
        <v>6594</v>
      </c>
      <c r="I6872" s="342" t="s">
        <v>6575</v>
      </c>
      <c r="J6872" s="342" t="s">
        <v>6755</v>
      </c>
      <c r="K6872" s="581" t="s">
        <v>6826</v>
      </c>
      <c r="L6872" s="344" t="s">
        <v>4090</v>
      </c>
      <c r="N6872" s="344" t="s">
        <v>4090</v>
      </c>
      <c r="O6872" s="341">
        <v>0</v>
      </c>
    </row>
    <row r="6873" spans="1:15" x14ac:dyDescent="0.2">
      <c r="A6873" s="341" t="s">
        <v>9257</v>
      </c>
      <c r="B6873" s="341" t="s">
        <v>9314</v>
      </c>
      <c r="C6873" s="342" t="s">
        <v>9005</v>
      </c>
      <c r="D6873" s="342" t="s">
        <v>9006</v>
      </c>
      <c r="E6873" s="342" t="s">
        <v>9255</v>
      </c>
      <c r="F6873" s="342" t="s">
        <v>6568</v>
      </c>
      <c r="G6873" s="343">
        <v>7.6000000000000005</v>
      </c>
      <c r="H6873" s="342" t="s">
        <v>6594</v>
      </c>
      <c r="I6873" s="342" t="s">
        <v>6575</v>
      </c>
      <c r="J6873" s="342" t="s">
        <v>6755</v>
      </c>
      <c r="K6873" s="581" t="s">
        <v>8969</v>
      </c>
      <c r="L6873" s="344" t="s">
        <v>4090</v>
      </c>
      <c r="N6873" s="344" t="s">
        <v>4090</v>
      </c>
      <c r="O6873" s="341">
        <v>0</v>
      </c>
    </row>
    <row r="6874" spans="1:15" x14ac:dyDescent="0.2">
      <c r="A6874" s="341" t="s">
        <v>9257</v>
      </c>
      <c r="B6874" s="341" t="s">
        <v>9314</v>
      </c>
      <c r="C6874" s="342" t="s">
        <v>9005</v>
      </c>
      <c r="D6874" s="342" t="s">
        <v>9006</v>
      </c>
      <c r="E6874" s="342" t="s">
        <v>9337</v>
      </c>
      <c r="F6874" s="342" t="s">
        <v>6568</v>
      </c>
      <c r="G6874" s="343">
        <v>29.87</v>
      </c>
      <c r="H6874" s="342" t="s">
        <v>6594</v>
      </c>
      <c r="I6874" s="342" t="s">
        <v>6575</v>
      </c>
      <c r="J6874" s="342" t="s">
        <v>6755</v>
      </c>
      <c r="K6874" s="581" t="s">
        <v>6946</v>
      </c>
      <c r="L6874" s="344" t="s">
        <v>4090</v>
      </c>
      <c r="N6874" s="344" t="s">
        <v>4090</v>
      </c>
      <c r="O6874" s="341" t="s">
        <v>6766</v>
      </c>
    </row>
    <row r="6875" spans="1:15" x14ac:dyDescent="0.2">
      <c r="A6875" s="341" t="s">
        <v>9257</v>
      </c>
      <c r="B6875" s="341" t="s">
        <v>9314</v>
      </c>
      <c r="C6875" s="342" t="s">
        <v>9005</v>
      </c>
      <c r="D6875" s="342" t="s">
        <v>9006</v>
      </c>
      <c r="E6875" s="342" t="s">
        <v>9322</v>
      </c>
      <c r="F6875" s="342" t="s">
        <v>6568</v>
      </c>
      <c r="G6875" s="343">
        <v>4.68</v>
      </c>
      <c r="H6875" s="342" t="s">
        <v>6594</v>
      </c>
      <c r="I6875" s="342" t="s">
        <v>6575</v>
      </c>
      <c r="J6875" s="342" t="s">
        <v>6755</v>
      </c>
      <c r="K6875" s="581" t="s">
        <v>7108</v>
      </c>
      <c r="L6875" s="344" t="s">
        <v>4090</v>
      </c>
      <c r="N6875" s="344" t="s">
        <v>4090</v>
      </c>
      <c r="O6875" s="341" t="s">
        <v>6766</v>
      </c>
    </row>
    <row r="6876" spans="1:15" x14ac:dyDescent="0.2">
      <c r="A6876" s="341" t="s">
        <v>9257</v>
      </c>
      <c r="B6876" s="341" t="s">
        <v>9314</v>
      </c>
      <c r="C6876" s="342" t="s">
        <v>9005</v>
      </c>
      <c r="D6876" s="342" t="s">
        <v>9006</v>
      </c>
      <c r="E6876" s="342" t="s">
        <v>9322</v>
      </c>
      <c r="F6876" s="342" t="s">
        <v>6568</v>
      </c>
      <c r="G6876" s="343">
        <v>3.2</v>
      </c>
      <c r="H6876" s="342" t="s">
        <v>6594</v>
      </c>
      <c r="I6876" s="342" t="s">
        <v>6575</v>
      </c>
      <c r="J6876" s="342" t="s">
        <v>6755</v>
      </c>
      <c r="K6876" s="581" t="s">
        <v>9011</v>
      </c>
      <c r="L6876" s="344" t="s">
        <v>4090</v>
      </c>
      <c r="N6876" s="344" t="s">
        <v>4090</v>
      </c>
      <c r="O6876" s="341" t="s">
        <v>6766</v>
      </c>
    </row>
    <row r="6877" spans="1:15" x14ac:dyDescent="0.2">
      <c r="A6877" s="341" t="s">
        <v>9257</v>
      </c>
      <c r="B6877" s="341" t="s">
        <v>9314</v>
      </c>
      <c r="C6877" s="342" t="s">
        <v>9005</v>
      </c>
      <c r="D6877" s="342" t="s">
        <v>9006</v>
      </c>
      <c r="E6877" s="342" t="s">
        <v>9322</v>
      </c>
      <c r="F6877" s="342" t="s">
        <v>6568</v>
      </c>
      <c r="G6877" s="343">
        <v>6.44</v>
      </c>
      <c r="H6877" s="342" t="s">
        <v>6594</v>
      </c>
      <c r="I6877" s="342" t="s">
        <v>6575</v>
      </c>
      <c r="J6877" s="342" t="s">
        <v>6755</v>
      </c>
      <c r="K6877" s="581" t="s">
        <v>8603</v>
      </c>
      <c r="L6877" s="344" t="s">
        <v>4090</v>
      </c>
      <c r="N6877" s="344" t="s">
        <v>4090</v>
      </c>
      <c r="O6877" s="341" t="s">
        <v>6752</v>
      </c>
    </row>
    <row r="6878" spans="1:15" x14ac:dyDescent="0.2">
      <c r="A6878" s="341" t="s">
        <v>9257</v>
      </c>
      <c r="B6878" s="341" t="s">
        <v>9314</v>
      </c>
      <c r="C6878" s="342" t="s">
        <v>9005</v>
      </c>
      <c r="D6878" s="342" t="s">
        <v>9006</v>
      </c>
      <c r="E6878" s="342" t="s">
        <v>9321</v>
      </c>
      <c r="F6878" s="342" t="s">
        <v>6568</v>
      </c>
      <c r="G6878" s="343">
        <v>8.4</v>
      </c>
      <c r="H6878" s="342" t="s">
        <v>6594</v>
      </c>
      <c r="I6878" s="342" t="s">
        <v>6575</v>
      </c>
      <c r="J6878" s="342" t="s">
        <v>6755</v>
      </c>
      <c r="K6878" s="581" t="s">
        <v>7543</v>
      </c>
      <c r="L6878" s="344" t="s">
        <v>4090</v>
      </c>
      <c r="N6878" s="344" t="s">
        <v>4090</v>
      </c>
      <c r="O6878" s="341">
        <v>0</v>
      </c>
    </row>
    <row r="6879" spans="1:15" x14ac:dyDescent="0.2">
      <c r="A6879" s="341" t="s">
        <v>9257</v>
      </c>
      <c r="B6879" s="341" t="s">
        <v>9314</v>
      </c>
      <c r="C6879" s="342" t="s">
        <v>9005</v>
      </c>
      <c r="D6879" s="342" t="s">
        <v>9006</v>
      </c>
      <c r="E6879" s="342" t="s">
        <v>9337</v>
      </c>
      <c r="F6879" s="342" t="s">
        <v>6568</v>
      </c>
      <c r="G6879" s="343">
        <v>6.72</v>
      </c>
      <c r="H6879" s="342" t="s">
        <v>6594</v>
      </c>
      <c r="I6879" s="342" t="s">
        <v>6575</v>
      </c>
      <c r="J6879" s="342" t="s">
        <v>6755</v>
      </c>
      <c r="K6879" s="581" t="s">
        <v>7996</v>
      </c>
      <c r="L6879" s="344" t="s">
        <v>4090</v>
      </c>
      <c r="N6879" s="344" t="s">
        <v>4090</v>
      </c>
      <c r="O6879" s="341">
        <v>0</v>
      </c>
    </row>
    <row r="6880" spans="1:15" x14ac:dyDescent="0.2">
      <c r="A6880" s="341" t="s">
        <v>9257</v>
      </c>
      <c r="B6880" s="341" t="s">
        <v>9314</v>
      </c>
      <c r="C6880" s="342" t="s">
        <v>9005</v>
      </c>
      <c r="D6880" s="342" t="s">
        <v>9006</v>
      </c>
      <c r="E6880" s="342" t="s">
        <v>9323</v>
      </c>
      <c r="F6880" s="342" t="s">
        <v>6568</v>
      </c>
      <c r="G6880" s="343">
        <v>5.1450000000000005</v>
      </c>
      <c r="H6880" s="342" t="s">
        <v>6594</v>
      </c>
      <c r="I6880" s="342" t="s">
        <v>6575</v>
      </c>
      <c r="J6880" s="342" t="s">
        <v>6755</v>
      </c>
      <c r="K6880" s="581" t="s">
        <v>9012</v>
      </c>
      <c r="L6880" s="344" t="s">
        <v>4090</v>
      </c>
      <c r="N6880" s="344" t="s">
        <v>4090</v>
      </c>
      <c r="O6880" s="341" t="s">
        <v>6752</v>
      </c>
    </row>
    <row r="6881" spans="1:15" x14ac:dyDescent="0.2">
      <c r="A6881" s="341" t="s">
        <v>9257</v>
      </c>
      <c r="B6881" s="341" t="s">
        <v>9314</v>
      </c>
      <c r="C6881" s="342" t="s">
        <v>9005</v>
      </c>
      <c r="D6881" s="342" t="s">
        <v>9006</v>
      </c>
      <c r="E6881" s="342" t="s">
        <v>9322</v>
      </c>
      <c r="F6881" s="342" t="s">
        <v>6568</v>
      </c>
      <c r="G6881" s="343">
        <v>7.3500000000000005</v>
      </c>
      <c r="H6881" s="342" t="s">
        <v>6594</v>
      </c>
      <c r="I6881" s="342" t="s">
        <v>6575</v>
      </c>
      <c r="J6881" s="342" t="s">
        <v>6755</v>
      </c>
      <c r="K6881" s="581" t="s">
        <v>7498</v>
      </c>
      <c r="L6881" s="344" t="s">
        <v>4090</v>
      </c>
      <c r="N6881" s="344" t="s">
        <v>4090</v>
      </c>
      <c r="O6881" s="341" t="s">
        <v>6752</v>
      </c>
    </row>
    <row r="6882" spans="1:15" x14ac:dyDescent="0.2">
      <c r="A6882" s="341" t="s">
        <v>9257</v>
      </c>
      <c r="B6882" s="341" t="s">
        <v>9314</v>
      </c>
      <c r="C6882" s="342" t="s">
        <v>9005</v>
      </c>
      <c r="D6882" s="342" t="s">
        <v>9006</v>
      </c>
      <c r="E6882" s="342" t="s">
        <v>9324</v>
      </c>
      <c r="F6882" s="342" t="s">
        <v>6568</v>
      </c>
      <c r="G6882" s="343">
        <v>8.25</v>
      </c>
      <c r="H6882" s="342" t="s">
        <v>6594</v>
      </c>
      <c r="I6882" s="342" t="s">
        <v>6575</v>
      </c>
      <c r="J6882" s="342" t="s">
        <v>6755</v>
      </c>
      <c r="K6882" s="581" t="s">
        <v>6777</v>
      </c>
      <c r="L6882" s="344" t="s">
        <v>4090</v>
      </c>
      <c r="N6882" s="344" t="s">
        <v>4090</v>
      </c>
      <c r="O6882" s="341">
        <v>0</v>
      </c>
    </row>
    <row r="6883" spans="1:15" x14ac:dyDescent="0.2">
      <c r="A6883" s="341" t="s">
        <v>9257</v>
      </c>
      <c r="B6883" s="341" t="s">
        <v>9314</v>
      </c>
      <c r="C6883" s="342" t="s">
        <v>9005</v>
      </c>
      <c r="D6883" s="342" t="s">
        <v>9006</v>
      </c>
      <c r="E6883" s="342" t="s">
        <v>9324</v>
      </c>
      <c r="F6883" s="342" t="s">
        <v>6568</v>
      </c>
      <c r="G6883" s="343">
        <v>4.1399999999999997</v>
      </c>
      <c r="H6883" s="342" t="s">
        <v>6594</v>
      </c>
      <c r="I6883" s="342" t="s">
        <v>6575</v>
      </c>
      <c r="J6883" s="342" t="s">
        <v>6755</v>
      </c>
      <c r="K6883" s="581" t="s">
        <v>7500</v>
      </c>
      <c r="L6883" s="344" t="s">
        <v>4090</v>
      </c>
      <c r="N6883" s="344" t="s">
        <v>4090</v>
      </c>
      <c r="O6883" s="341">
        <v>0</v>
      </c>
    </row>
    <row r="6884" spans="1:15" x14ac:dyDescent="0.2">
      <c r="A6884" s="341" t="s">
        <v>9257</v>
      </c>
      <c r="B6884" s="341" t="s">
        <v>9314</v>
      </c>
      <c r="C6884" s="342" t="s">
        <v>9005</v>
      </c>
      <c r="D6884" s="342" t="s">
        <v>9006</v>
      </c>
      <c r="E6884" s="342" t="s">
        <v>9321</v>
      </c>
      <c r="F6884" s="342" t="s">
        <v>6568</v>
      </c>
      <c r="G6884" s="343">
        <v>28.25</v>
      </c>
      <c r="H6884" s="342" t="s">
        <v>6594</v>
      </c>
      <c r="I6884" s="342" t="s">
        <v>6575</v>
      </c>
      <c r="J6884" s="342" t="s">
        <v>6755</v>
      </c>
      <c r="K6884" s="581" t="s">
        <v>7049</v>
      </c>
      <c r="L6884" s="344" t="s">
        <v>4090</v>
      </c>
      <c r="N6884" s="344" t="s">
        <v>4090</v>
      </c>
      <c r="O6884" s="341" t="s">
        <v>6752</v>
      </c>
    </row>
    <row r="6885" spans="1:15" x14ac:dyDescent="0.2">
      <c r="A6885" s="341" t="s">
        <v>9257</v>
      </c>
      <c r="B6885" s="341" t="s">
        <v>9314</v>
      </c>
      <c r="C6885" s="342" t="s">
        <v>9005</v>
      </c>
      <c r="D6885" s="342" t="s">
        <v>9006</v>
      </c>
      <c r="E6885" s="342" t="s">
        <v>9320</v>
      </c>
      <c r="F6885" s="342" t="s">
        <v>6568</v>
      </c>
      <c r="G6885" s="343">
        <v>1.92</v>
      </c>
      <c r="H6885" s="342" t="s">
        <v>6594</v>
      </c>
      <c r="I6885" s="342" t="s">
        <v>6575</v>
      </c>
      <c r="J6885" s="342" t="s">
        <v>6755</v>
      </c>
      <c r="K6885" s="581" t="s">
        <v>9013</v>
      </c>
      <c r="L6885" s="344" t="s">
        <v>4090</v>
      </c>
      <c r="N6885" s="344" t="s">
        <v>4090</v>
      </c>
      <c r="O6885" s="341">
        <v>0</v>
      </c>
    </row>
    <row r="6886" spans="1:15" x14ac:dyDescent="0.2">
      <c r="A6886" s="341" t="s">
        <v>9257</v>
      </c>
      <c r="B6886" s="341" t="s">
        <v>9314</v>
      </c>
      <c r="C6886" s="342" t="s">
        <v>9005</v>
      </c>
      <c r="D6886" s="342" t="s">
        <v>9006</v>
      </c>
      <c r="E6886" s="342" t="s">
        <v>9324</v>
      </c>
      <c r="F6886" s="342" t="s">
        <v>6568</v>
      </c>
      <c r="G6886" s="343">
        <v>2.88</v>
      </c>
      <c r="H6886" s="342" t="s">
        <v>6594</v>
      </c>
      <c r="I6886" s="342" t="s">
        <v>6575</v>
      </c>
      <c r="J6886" s="342" t="s">
        <v>6755</v>
      </c>
      <c r="K6886" s="581" t="s">
        <v>9014</v>
      </c>
      <c r="L6886" s="344" t="s">
        <v>4090</v>
      </c>
      <c r="N6886" s="344" t="s">
        <v>4090</v>
      </c>
      <c r="O6886" s="341">
        <v>0</v>
      </c>
    </row>
    <row r="6887" spans="1:15" x14ac:dyDescent="0.2">
      <c r="A6887" s="341" t="s">
        <v>9257</v>
      </c>
      <c r="B6887" s="341" t="s">
        <v>9314</v>
      </c>
      <c r="C6887" s="342" t="s">
        <v>9005</v>
      </c>
      <c r="D6887" s="342" t="s">
        <v>9006</v>
      </c>
      <c r="E6887" s="342" t="s">
        <v>9337</v>
      </c>
      <c r="F6887" s="342" t="s">
        <v>6568</v>
      </c>
      <c r="G6887" s="343">
        <v>2.04</v>
      </c>
      <c r="H6887" s="342" t="s">
        <v>6594</v>
      </c>
      <c r="I6887" s="342" t="s">
        <v>6575</v>
      </c>
      <c r="J6887" s="342" t="s">
        <v>6755</v>
      </c>
      <c r="K6887" s="581" t="s">
        <v>7557</v>
      </c>
      <c r="L6887" s="344" t="s">
        <v>4090</v>
      </c>
      <c r="N6887" s="344" t="s">
        <v>4090</v>
      </c>
      <c r="O6887" s="341">
        <v>0</v>
      </c>
    </row>
    <row r="6888" spans="1:15" x14ac:dyDescent="0.2">
      <c r="A6888" s="341" t="s">
        <v>9257</v>
      </c>
      <c r="B6888" s="341" t="s">
        <v>9314</v>
      </c>
      <c r="C6888" s="342" t="s">
        <v>9005</v>
      </c>
      <c r="D6888" s="342" t="s">
        <v>9006</v>
      </c>
      <c r="E6888" s="342" t="s">
        <v>9337</v>
      </c>
      <c r="F6888" s="342" t="s">
        <v>6568</v>
      </c>
      <c r="G6888" s="343">
        <v>3.8000000000000003</v>
      </c>
      <c r="H6888" s="342" t="s">
        <v>6594</v>
      </c>
      <c r="I6888" s="342" t="s">
        <v>6575</v>
      </c>
      <c r="J6888" s="342" t="s">
        <v>6755</v>
      </c>
      <c r="K6888" s="581" t="s">
        <v>9015</v>
      </c>
      <c r="L6888" s="344" t="s">
        <v>4090</v>
      </c>
      <c r="N6888" s="344" t="s">
        <v>4090</v>
      </c>
      <c r="O6888" s="341">
        <v>0</v>
      </c>
    </row>
    <row r="6889" spans="1:15" x14ac:dyDescent="0.2">
      <c r="A6889" s="341" t="s">
        <v>9257</v>
      </c>
      <c r="B6889" s="341" t="s">
        <v>9314</v>
      </c>
      <c r="C6889" s="342" t="s">
        <v>9005</v>
      </c>
      <c r="D6889" s="342" t="s">
        <v>9006</v>
      </c>
      <c r="E6889" s="342" t="s">
        <v>9324</v>
      </c>
      <c r="F6889" s="342" t="s">
        <v>6568</v>
      </c>
      <c r="G6889" s="343">
        <v>5.76</v>
      </c>
      <c r="H6889" s="342" t="s">
        <v>6594</v>
      </c>
      <c r="I6889" s="342" t="s">
        <v>6575</v>
      </c>
      <c r="J6889" s="342" t="s">
        <v>6755</v>
      </c>
      <c r="K6889" s="581" t="s">
        <v>9016</v>
      </c>
      <c r="L6889" s="344" t="s">
        <v>4090</v>
      </c>
      <c r="N6889" s="344" t="s">
        <v>4090</v>
      </c>
      <c r="O6889" s="341">
        <v>0</v>
      </c>
    </row>
    <row r="6890" spans="1:15" x14ac:dyDescent="0.2">
      <c r="A6890" s="341" t="s">
        <v>9257</v>
      </c>
      <c r="B6890" s="341" t="s">
        <v>9314</v>
      </c>
      <c r="C6890" s="342" t="s">
        <v>9005</v>
      </c>
      <c r="D6890" s="342" t="s">
        <v>9006</v>
      </c>
      <c r="E6890" s="342" t="s">
        <v>9323</v>
      </c>
      <c r="F6890" s="342" t="s">
        <v>6568</v>
      </c>
      <c r="G6890" s="343">
        <v>10</v>
      </c>
      <c r="H6890" s="342" t="s">
        <v>6594</v>
      </c>
      <c r="I6890" s="342" t="s">
        <v>6575</v>
      </c>
      <c r="J6890" s="342" t="s">
        <v>6755</v>
      </c>
      <c r="K6890" s="581" t="s">
        <v>9017</v>
      </c>
      <c r="L6890" s="344" t="s">
        <v>4090</v>
      </c>
      <c r="N6890" s="344" t="s">
        <v>4090</v>
      </c>
      <c r="O6890" s="341">
        <v>0</v>
      </c>
    </row>
    <row r="6891" spans="1:15" x14ac:dyDescent="0.2">
      <c r="A6891" s="341" t="s">
        <v>9257</v>
      </c>
      <c r="B6891" s="341" t="s">
        <v>9314</v>
      </c>
      <c r="C6891" s="342" t="s">
        <v>9005</v>
      </c>
      <c r="D6891" s="342" t="s">
        <v>9006</v>
      </c>
      <c r="E6891" s="342" t="s">
        <v>9319</v>
      </c>
      <c r="F6891" s="342" t="s">
        <v>6568</v>
      </c>
      <c r="G6891" s="343">
        <v>4.9000000000000004</v>
      </c>
      <c r="H6891" s="342" t="s">
        <v>6594</v>
      </c>
      <c r="I6891" s="342" t="s">
        <v>6575</v>
      </c>
      <c r="J6891" s="342" t="s">
        <v>6755</v>
      </c>
      <c r="K6891" s="581" t="s">
        <v>9018</v>
      </c>
      <c r="L6891" s="344" t="s">
        <v>4090</v>
      </c>
      <c r="N6891" s="344" t="s">
        <v>4090</v>
      </c>
      <c r="O6891" s="341">
        <v>0</v>
      </c>
    </row>
    <row r="6892" spans="1:15" x14ac:dyDescent="0.2">
      <c r="A6892" s="341" t="s">
        <v>9257</v>
      </c>
      <c r="B6892" s="341" t="s">
        <v>9314</v>
      </c>
      <c r="C6892" s="342" t="s">
        <v>9005</v>
      </c>
      <c r="D6892" s="342" t="s">
        <v>9006</v>
      </c>
      <c r="E6892" s="342" t="s">
        <v>9322</v>
      </c>
      <c r="F6892" s="342" t="s">
        <v>6568</v>
      </c>
      <c r="G6892" s="343">
        <v>4.9000000000000004</v>
      </c>
      <c r="H6892" s="342" t="s">
        <v>6594</v>
      </c>
      <c r="I6892" s="342" t="s">
        <v>6575</v>
      </c>
      <c r="J6892" s="342" t="s">
        <v>6755</v>
      </c>
      <c r="K6892" s="581" t="s">
        <v>9019</v>
      </c>
      <c r="L6892" s="344" t="s">
        <v>4090</v>
      </c>
      <c r="N6892" s="344" t="s">
        <v>4090</v>
      </c>
      <c r="O6892" s="341">
        <v>0</v>
      </c>
    </row>
    <row r="6893" spans="1:15" x14ac:dyDescent="0.2">
      <c r="A6893" s="341" t="s">
        <v>9257</v>
      </c>
      <c r="B6893" s="341" t="s">
        <v>9314</v>
      </c>
      <c r="C6893" s="342" t="s">
        <v>9005</v>
      </c>
      <c r="D6893" s="342" t="s">
        <v>9006</v>
      </c>
      <c r="E6893" s="342" t="s">
        <v>9324</v>
      </c>
      <c r="F6893" s="342" t="s">
        <v>6568</v>
      </c>
      <c r="G6893" s="343">
        <v>5.4</v>
      </c>
      <c r="H6893" s="342" t="s">
        <v>6594</v>
      </c>
      <c r="I6893" s="342" t="s">
        <v>6575</v>
      </c>
      <c r="J6893" s="342" t="s">
        <v>6755</v>
      </c>
      <c r="K6893" s="581" t="s">
        <v>8156</v>
      </c>
      <c r="L6893" s="344" t="s">
        <v>4090</v>
      </c>
      <c r="N6893" s="344" t="s">
        <v>4090</v>
      </c>
      <c r="O6893" s="341">
        <v>0</v>
      </c>
    </row>
    <row r="6894" spans="1:15" x14ac:dyDescent="0.2">
      <c r="A6894" s="341" t="s">
        <v>9257</v>
      </c>
      <c r="B6894" s="341" t="s">
        <v>9314</v>
      </c>
      <c r="C6894" s="342" t="s">
        <v>9005</v>
      </c>
      <c r="D6894" s="342" t="s">
        <v>9006</v>
      </c>
      <c r="E6894" s="342" t="s">
        <v>9321</v>
      </c>
      <c r="F6894" s="342" t="s">
        <v>6568</v>
      </c>
      <c r="G6894" s="343">
        <v>5.6000000000000005</v>
      </c>
      <c r="H6894" s="342" t="s">
        <v>6594</v>
      </c>
      <c r="I6894" s="342" t="s">
        <v>6575</v>
      </c>
      <c r="J6894" s="342" t="s">
        <v>6755</v>
      </c>
      <c r="K6894" s="581" t="s">
        <v>9020</v>
      </c>
      <c r="L6894" s="344" t="s">
        <v>4090</v>
      </c>
      <c r="N6894" s="344" t="s">
        <v>4090</v>
      </c>
      <c r="O6894" s="341">
        <v>0</v>
      </c>
    </row>
    <row r="6895" spans="1:15" x14ac:dyDescent="0.2">
      <c r="A6895" s="341" t="s">
        <v>9257</v>
      </c>
      <c r="B6895" s="341" t="s">
        <v>9314</v>
      </c>
      <c r="C6895" s="342" t="s">
        <v>9005</v>
      </c>
      <c r="D6895" s="342" t="s">
        <v>9006</v>
      </c>
      <c r="E6895" s="342" t="s">
        <v>9337</v>
      </c>
      <c r="F6895" s="342" t="s">
        <v>6568</v>
      </c>
      <c r="G6895" s="343">
        <v>14.700000000000001</v>
      </c>
      <c r="H6895" s="342" t="s">
        <v>6594</v>
      </c>
      <c r="I6895" s="342" t="s">
        <v>6575</v>
      </c>
      <c r="J6895" s="342" t="s">
        <v>6755</v>
      </c>
      <c r="K6895" s="581" t="s">
        <v>9021</v>
      </c>
      <c r="L6895" s="344" t="s">
        <v>4090</v>
      </c>
      <c r="N6895" s="344" t="s">
        <v>4090</v>
      </c>
      <c r="O6895" s="341">
        <v>0</v>
      </c>
    </row>
    <row r="6896" spans="1:15" x14ac:dyDescent="0.2">
      <c r="A6896" s="341" t="s">
        <v>9257</v>
      </c>
      <c r="B6896" s="341" t="s">
        <v>9314</v>
      </c>
      <c r="C6896" s="342" t="s">
        <v>9005</v>
      </c>
      <c r="D6896" s="342" t="s">
        <v>9006</v>
      </c>
      <c r="E6896" s="342" t="s">
        <v>9340</v>
      </c>
      <c r="F6896" s="342" t="s">
        <v>6568</v>
      </c>
      <c r="G6896" s="343">
        <v>12</v>
      </c>
      <c r="H6896" s="342" t="s">
        <v>6594</v>
      </c>
      <c r="I6896" s="342" t="s">
        <v>6575</v>
      </c>
      <c r="J6896" s="342" t="s">
        <v>6755</v>
      </c>
      <c r="K6896" s="581" t="s">
        <v>8431</v>
      </c>
      <c r="L6896" s="344" t="s">
        <v>4090</v>
      </c>
      <c r="N6896" s="344" t="s">
        <v>4090</v>
      </c>
      <c r="O6896" s="341">
        <v>0</v>
      </c>
    </row>
    <row r="6897" spans="1:15" x14ac:dyDescent="0.2">
      <c r="A6897" s="341" t="s">
        <v>9257</v>
      </c>
      <c r="B6897" s="341" t="s">
        <v>9314</v>
      </c>
      <c r="C6897" s="342" t="s">
        <v>9005</v>
      </c>
      <c r="D6897" s="342" t="s">
        <v>9006</v>
      </c>
      <c r="E6897" s="342" t="s">
        <v>9338</v>
      </c>
      <c r="F6897" s="342" t="s">
        <v>6568</v>
      </c>
      <c r="G6897" s="343">
        <v>31.36</v>
      </c>
      <c r="H6897" s="342" t="s">
        <v>6594</v>
      </c>
      <c r="I6897" s="342" t="s">
        <v>6575</v>
      </c>
      <c r="J6897" s="342" t="s">
        <v>6755</v>
      </c>
      <c r="K6897" s="581" t="s">
        <v>8241</v>
      </c>
      <c r="L6897" s="344" t="s">
        <v>4090</v>
      </c>
      <c r="N6897" s="344" t="s">
        <v>4090</v>
      </c>
      <c r="O6897" s="341">
        <v>0</v>
      </c>
    </row>
    <row r="6898" spans="1:15" x14ac:dyDescent="0.2">
      <c r="A6898" s="341" t="s">
        <v>9257</v>
      </c>
      <c r="B6898" s="341" t="s">
        <v>9314</v>
      </c>
      <c r="C6898" s="342" t="s">
        <v>9005</v>
      </c>
      <c r="D6898" s="342" t="s">
        <v>9006</v>
      </c>
      <c r="E6898" s="342" t="s">
        <v>9321</v>
      </c>
      <c r="F6898" s="342" t="s">
        <v>6568</v>
      </c>
      <c r="G6898" s="343">
        <v>4.9000000000000004</v>
      </c>
      <c r="H6898" s="342" t="s">
        <v>6594</v>
      </c>
      <c r="I6898" s="342" t="s">
        <v>6575</v>
      </c>
      <c r="J6898" s="342" t="s">
        <v>6755</v>
      </c>
      <c r="K6898" s="581" t="s">
        <v>9022</v>
      </c>
      <c r="L6898" s="344" t="s">
        <v>4090</v>
      </c>
      <c r="N6898" s="344" t="s">
        <v>4090</v>
      </c>
      <c r="O6898" s="341">
        <v>0</v>
      </c>
    </row>
    <row r="6899" spans="1:15" x14ac:dyDescent="0.2">
      <c r="A6899" s="341" t="s">
        <v>9257</v>
      </c>
      <c r="B6899" s="341" t="s">
        <v>9314</v>
      </c>
      <c r="C6899" s="342" t="s">
        <v>9005</v>
      </c>
      <c r="D6899" s="342" t="s">
        <v>9006</v>
      </c>
      <c r="E6899" s="342" t="s">
        <v>9337</v>
      </c>
      <c r="F6899" s="342" t="s">
        <v>6568</v>
      </c>
      <c r="G6899" s="343">
        <v>10.870000000000001</v>
      </c>
      <c r="H6899" s="342" t="s">
        <v>6594</v>
      </c>
      <c r="I6899" s="342" t="s">
        <v>6575</v>
      </c>
      <c r="J6899" s="342" t="s">
        <v>6755</v>
      </c>
      <c r="K6899" s="581" t="s">
        <v>9023</v>
      </c>
      <c r="L6899" s="344" t="s">
        <v>4090</v>
      </c>
      <c r="N6899" s="344" t="s">
        <v>4090</v>
      </c>
      <c r="O6899" s="341">
        <v>0</v>
      </c>
    </row>
    <row r="6900" spans="1:15" x14ac:dyDescent="0.2">
      <c r="A6900" s="341" t="s">
        <v>9257</v>
      </c>
      <c r="B6900" s="341" t="s">
        <v>9314</v>
      </c>
      <c r="C6900" s="342" t="s">
        <v>9005</v>
      </c>
      <c r="D6900" s="342" t="s">
        <v>9006</v>
      </c>
      <c r="E6900" s="342" t="s">
        <v>9331</v>
      </c>
      <c r="F6900" s="342" t="s">
        <v>6568</v>
      </c>
      <c r="G6900" s="343">
        <v>9.6</v>
      </c>
      <c r="H6900" s="342" t="s">
        <v>6594</v>
      </c>
      <c r="I6900" s="342" t="s">
        <v>6575</v>
      </c>
      <c r="J6900" s="342" t="s">
        <v>6755</v>
      </c>
      <c r="K6900" s="581" t="s">
        <v>7228</v>
      </c>
      <c r="L6900" s="344" t="s">
        <v>4090</v>
      </c>
      <c r="N6900" s="344" t="s">
        <v>4090</v>
      </c>
      <c r="O6900" s="341">
        <v>0</v>
      </c>
    </row>
    <row r="6901" spans="1:15" x14ac:dyDescent="0.2">
      <c r="A6901" s="341" t="s">
        <v>9257</v>
      </c>
      <c r="B6901" s="341" t="s">
        <v>9314</v>
      </c>
      <c r="C6901" s="342" t="s">
        <v>9005</v>
      </c>
      <c r="D6901" s="342" t="s">
        <v>9006</v>
      </c>
      <c r="E6901" s="342" t="s">
        <v>9321</v>
      </c>
      <c r="F6901" s="342" t="s">
        <v>6568</v>
      </c>
      <c r="G6901" s="343">
        <v>4</v>
      </c>
      <c r="H6901" s="342" t="s">
        <v>6594</v>
      </c>
      <c r="I6901" s="342" t="s">
        <v>6575</v>
      </c>
      <c r="J6901" s="342" t="s">
        <v>6755</v>
      </c>
      <c r="K6901" s="581" t="s">
        <v>8167</v>
      </c>
      <c r="L6901" s="344" t="s">
        <v>4090</v>
      </c>
      <c r="N6901" s="344" t="s">
        <v>4090</v>
      </c>
      <c r="O6901" s="341">
        <v>0</v>
      </c>
    </row>
    <row r="6902" spans="1:15" x14ac:dyDescent="0.2">
      <c r="A6902" s="341" t="s">
        <v>9257</v>
      </c>
      <c r="B6902" s="341" t="s">
        <v>9314</v>
      </c>
      <c r="C6902" s="342" t="s">
        <v>9005</v>
      </c>
      <c r="D6902" s="342" t="s">
        <v>9006</v>
      </c>
      <c r="E6902" s="342" t="s">
        <v>9321</v>
      </c>
      <c r="F6902" s="342" t="s">
        <v>6568</v>
      </c>
      <c r="G6902" s="343">
        <v>8.8800000000000008</v>
      </c>
      <c r="H6902" s="342" t="s">
        <v>6594</v>
      </c>
      <c r="I6902" s="342" t="s">
        <v>6575</v>
      </c>
      <c r="J6902" s="342" t="s">
        <v>6755</v>
      </c>
      <c r="K6902" s="581" t="s">
        <v>6940</v>
      </c>
      <c r="L6902" s="344" t="s">
        <v>4090</v>
      </c>
      <c r="N6902" s="344" t="s">
        <v>4090</v>
      </c>
      <c r="O6902" s="341">
        <v>0</v>
      </c>
    </row>
    <row r="6903" spans="1:15" x14ac:dyDescent="0.2">
      <c r="A6903" s="341" t="s">
        <v>9257</v>
      </c>
      <c r="B6903" s="341" t="s">
        <v>9314</v>
      </c>
      <c r="C6903" s="342" t="s">
        <v>9005</v>
      </c>
      <c r="D6903" s="342" t="s">
        <v>9006</v>
      </c>
      <c r="E6903" s="342" t="s">
        <v>9319</v>
      </c>
      <c r="F6903" s="342" t="s">
        <v>6568</v>
      </c>
      <c r="G6903" s="343">
        <v>4.63</v>
      </c>
      <c r="H6903" s="342" t="s">
        <v>6594</v>
      </c>
      <c r="I6903" s="342" t="s">
        <v>6575</v>
      </c>
      <c r="J6903" s="342" t="s">
        <v>6755</v>
      </c>
      <c r="K6903" s="581" t="s">
        <v>6940</v>
      </c>
      <c r="L6903" s="344" t="s">
        <v>4090</v>
      </c>
      <c r="N6903" s="344" t="s">
        <v>4090</v>
      </c>
      <c r="O6903" s="341">
        <v>0</v>
      </c>
    </row>
    <row r="6904" spans="1:15" x14ac:dyDescent="0.2">
      <c r="A6904" s="341" t="s">
        <v>9257</v>
      </c>
      <c r="B6904" s="341" t="s">
        <v>9314</v>
      </c>
      <c r="C6904" s="342" t="s">
        <v>9005</v>
      </c>
      <c r="D6904" s="342" t="s">
        <v>9006</v>
      </c>
      <c r="E6904" s="342" t="s">
        <v>9326</v>
      </c>
      <c r="F6904" s="342" t="s">
        <v>6568</v>
      </c>
      <c r="G6904" s="343">
        <v>7.38</v>
      </c>
      <c r="H6904" s="342" t="s">
        <v>6594</v>
      </c>
      <c r="I6904" s="342" t="s">
        <v>6575</v>
      </c>
      <c r="J6904" s="342" t="s">
        <v>6755</v>
      </c>
      <c r="K6904" s="581" t="s">
        <v>9024</v>
      </c>
      <c r="L6904" s="344" t="s">
        <v>4090</v>
      </c>
      <c r="N6904" s="344" t="s">
        <v>4090</v>
      </c>
      <c r="O6904" s="341">
        <v>0</v>
      </c>
    </row>
    <row r="6905" spans="1:15" x14ac:dyDescent="0.2">
      <c r="A6905" s="341" t="s">
        <v>9257</v>
      </c>
      <c r="B6905" s="341" t="s">
        <v>9314</v>
      </c>
      <c r="C6905" s="342" t="s">
        <v>9005</v>
      </c>
      <c r="D6905" s="342" t="s">
        <v>9006</v>
      </c>
      <c r="E6905" s="342" t="s">
        <v>9255</v>
      </c>
      <c r="F6905" s="342" t="s">
        <v>6568</v>
      </c>
      <c r="G6905" s="343">
        <v>5.75</v>
      </c>
      <c r="H6905" s="342" t="s">
        <v>6594</v>
      </c>
      <c r="I6905" s="342" t="s">
        <v>6575</v>
      </c>
      <c r="J6905" s="342" t="s">
        <v>6755</v>
      </c>
      <c r="K6905" s="581" t="s">
        <v>9025</v>
      </c>
      <c r="L6905" s="344" t="s">
        <v>4090</v>
      </c>
      <c r="N6905" s="344" t="s">
        <v>4090</v>
      </c>
      <c r="O6905" s="341">
        <v>0</v>
      </c>
    </row>
    <row r="6906" spans="1:15" x14ac:dyDescent="0.2">
      <c r="A6906" s="341" t="s">
        <v>9257</v>
      </c>
      <c r="B6906" s="341" t="s">
        <v>9314</v>
      </c>
      <c r="C6906" s="342" t="s">
        <v>9005</v>
      </c>
      <c r="D6906" s="342" t="s">
        <v>9006</v>
      </c>
      <c r="E6906" s="342" t="s">
        <v>9255</v>
      </c>
      <c r="F6906" s="342" t="s">
        <v>6568</v>
      </c>
      <c r="G6906" s="343">
        <v>3.4</v>
      </c>
      <c r="H6906" s="342" t="s">
        <v>6594</v>
      </c>
      <c r="I6906" s="342" t="s">
        <v>6575</v>
      </c>
      <c r="J6906" s="342" t="s">
        <v>6755</v>
      </c>
      <c r="K6906" s="581" t="s">
        <v>7919</v>
      </c>
      <c r="L6906" s="344" t="s">
        <v>4090</v>
      </c>
      <c r="N6906" s="344" t="s">
        <v>4090</v>
      </c>
      <c r="O6906" s="341">
        <v>0</v>
      </c>
    </row>
    <row r="6907" spans="1:15" x14ac:dyDescent="0.2">
      <c r="A6907" s="341" t="s">
        <v>9257</v>
      </c>
      <c r="B6907" s="341" t="s">
        <v>9314</v>
      </c>
      <c r="C6907" s="342" t="s">
        <v>9005</v>
      </c>
      <c r="D6907" s="342" t="s">
        <v>9006</v>
      </c>
      <c r="E6907" s="342" t="s">
        <v>9324</v>
      </c>
      <c r="F6907" s="342" t="s">
        <v>6568</v>
      </c>
      <c r="G6907" s="343">
        <v>4.6500000000000004</v>
      </c>
      <c r="H6907" s="342" t="s">
        <v>6594</v>
      </c>
      <c r="I6907" s="342" t="s">
        <v>6575</v>
      </c>
      <c r="J6907" s="342" t="s">
        <v>6755</v>
      </c>
      <c r="K6907" s="581" t="s">
        <v>8299</v>
      </c>
      <c r="L6907" s="344" t="s">
        <v>4090</v>
      </c>
      <c r="N6907" s="344" t="s">
        <v>4090</v>
      </c>
      <c r="O6907" s="341">
        <v>0</v>
      </c>
    </row>
    <row r="6908" spans="1:15" x14ac:dyDescent="0.2">
      <c r="A6908" s="341" t="s">
        <v>9257</v>
      </c>
      <c r="B6908" s="341" t="s">
        <v>9314</v>
      </c>
      <c r="C6908" s="342" t="s">
        <v>9005</v>
      </c>
      <c r="D6908" s="342" t="s">
        <v>9006</v>
      </c>
      <c r="E6908" s="342" t="s">
        <v>9319</v>
      </c>
      <c r="F6908" s="342" t="s">
        <v>6568</v>
      </c>
      <c r="G6908" s="343">
        <v>9.18</v>
      </c>
      <c r="H6908" s="342" t="s">
        <v>6594</v>
      </c>
      <c r="I6908" s="342" t="s">
        <v>6575</v>
      </c>
      <c r="J6908" s="342" t="s">
        <v>6755</v>
      </c>
      <c r="K6908" s="581" t="s">
        <v>8345</v>
      </c>
      <c r="L6908" s="344" t="s">
        <v>4090</v>
      </c>
      <c r="N6908" s="344" t="s">
        <v>4090</v>
      </c>
      <c r="O6908" s="341">
        <v>0</v>
      </c>
    </row>
    <row r="6909" spans="1:15" x14ac:dyDescent="0.2">
      <c r="A6909" s="341" t="s">
        <v>9257</v>
      </c>
      <c r="B6909" s="341" t="s">
        <v>9314</v>
      </c>
      <c r="C6909" s="342" t="s">
        <v>9005</v>
      </c>
      <c r="D6909" s="342" t="s">
        <v>9006</v>
      </c>
      <c r="E6909" s="342" t="s">
        <v>9322</v>
      </c>
      <c r="F6909" s="342" t="s">
        <v>6568</v>
      </c>
      <c r="G6909" s="343">
        <v>10.200000000000001</v>
      </c>
      <c r="H6909" s="342" t="s">
        <v>6594</v>
      </c>
      <c r="I6909" s="342" t="s">
        <v>6575</v>
      </c>
      <c r="J6909" s="342" t="s">
        <v>6755</v>
      </c>
      <c r="K6909" s="581" t="s">
        <v>9026</v>
      </c>
      <c r="L6909" s="344" t="s">
        <v>4090</v>
      </c>
      <c r="N6909" s="344" t="s">
        <v>4090</v>
      </c>
      <c r="O6909" s="341">
        <v>0</v>
      </c>
    </row>
    <row r="6910" spans="1:15" x14ac:dyDescent="0.2">
      <c r="A6910" s="341" t="s">
        <v>9257</v>
      </c>
      <c r="B6910" s="341" t="s">
        <v>9314</v>
      </c>
      <c r="C6910" s="342" t="s">
        <v>9005</v>
      </c>
      <c r="D6910" s="342" t="s">
        <v>9006</v>
      </c>
      <c r="E6910" s="342" t="s">
        <v>9321</v>
      </c>
      <c r="F6910" s="342" t="s">
        <v>6568</v>
      </c>
      <c r="G6910" s="343">
        <v>39.6</v>
      </c>
      <c r="H6910" s="342" t="s">
        <v>6594</v>
      </c>
      <c r="I6910" s="342" t="s">
        <v>6575</v>
      </c>
      <c r="J6910" s="342" t="s">
        <v>6755</v>
      </c>
      <c r="K6910" s="581" t="s">
        <v>7284</v>
      </c>
      <c r="L6910" s="344" t="s">
        <v>4090</v>
      </c>
      <c r="N6910" s="344" t="s">
        <v>4090</v>
      </c>
      <c r="O6910" s="341">
        <v>0</v>
      </c>
    </row>
    <row r="6911" spans="1:15" x14ac:dyDescent="0.2">
      <c r="A6911" s="341" t="s">
        <v>9257</v>
      </c>
      <c r="B6911" s="341" t="s">
        <v>9314</v>
      </c>
      <c r="C6911" s="342" t="s">
        <v>9005</v>
      </c>
      <c r="D6911" s="342" t="s">
        <v>9006</v>
      </c>
      <c r="E6911" s="342" t="s">
        <v>9255</v>
      </c>
      <c r="F6911" s="342" t="s">
        <v>6568</v>
      </c>
      <c r="G6911" s="343">
        <v>4.7300000000000004</v>
      </c>
      <c r="H6911" s="342" t="s">
        <v>6594</v>
      </c>
      <c r="I6911" s="342" t="s">
        <v>6575</v>
      </c>
      <c r="J6911" s="342" t="s">
        <v>6755</v>
      </c>
      <c r="K6911" s="581" t="s">
        <v>8062</v>
      </c>
      <c r="L6911" s="344" t="s">
        <v>4090</v>
      </c>
      <c r="N6911" s="344" t="s">
        <v>4090</v>
      </c>
      <c r="O6911" s="341">
        <v>0</v>
      </c>
    </row>
    <row r="6912" spans="1:15" x14ac:dyDescent="0.2">
      <c r="A6912" s="341" t="s">
        <v>9257</v>
      </c>
      <c r="B6912" s="341" t="s">
        <v>9314</v>
      </c>
      <c r="C6912" s="342" t="s">
        <v>9005</v>
      </c>
      <c r="D6912" s="342" t="s">
        <v>9006</v>
      </c>
      <c r="E6912" s="342" t="s">
        <v>9319</v>
      </c>
      <c r="F6912" s="342" t="s">
        <v>6568</v>
      </c>
      <c r="G6912" s="343">
        <v>11</v>
      </c>
      <c r="H6912" s="342" t="s">
        <v>6594</v>
      </c>
      <c r="I6912" s="342" t="s">
        <v>6575</v>
      </c>
      <c r="J6912" s="342" t="s">
        <v>6755</v>
      </c>
      <c r="K6912" s="581" t="s">
        <v>9027</v>
      </c>
      <c r="L6912" s="344" t="s">
        <v>4090</v>
      </c>
      <c r="N6912" s="344" t="s">
        <v>4090</v>
      </c>
      <c r="O6912" s="341">
        <v>0</v>
      </c>
    </row>
    <row r="6913" spans="1:15" x14ac:dyDescent="0.2">
      <c r="A6913" s="341" t="s">
        <v>9257</v>
      </c>
      <c r="B6913" s="341" t="s">
        <v>9314</v>
      </c>
      <c r="C6913" s="342" t="s">
        <v>9005</v>
      </c>
      <c r="D6913" s="342" t="s">
        <v>9006</v>
      </c>
      <c r="E6913" s="342" t="s">
        <v>9323</v>
      </c>
      <c r="F6913" s="342" t="s">
        <v>6568</v>
      </c>
      <c r="G6913" s="343">
        <v>3.1</v>
      </c>
      <c r="H6913" s="342" t="s">
        <v>6594</v>
      </c>
      <c r="I6913" s="342" t="s">
        <v>6575</v>
      </c>
      <c r="J6913" s="342" t="s">
        <v>6755</v>
      </c>
      <c r="K6913" s="581" t="s">
        <v>8067</v>
      </c>
      <c r="L6913" s="344" t="s">
        <v>4090</v>
      </c>
      <c r="N6913" s="344" t="s">
        <v>4090</v>
      </c>
      <c r="O6913" s="341">
        <v>0</v>
      </c>
    </row>
    <row r="6914" spans="1:15" x14ac:dyDescent="0.2">
      <c r="A6914" s="341" t="s">
        <v>9257</v>
      </c>
      <c r="B6914" s="341" t="s">
        <v>9314</v>
      </c>
      <c r="C6914" s="342" t="s">
        <v>9005</v>
      </c>
      <c r="D6914" s="342" t="s">
        <v>9006</v>
      </c>
      <c r="E6914" s="342" t="s">
        <v>9321</v>
      </c>
      <c r="F6914" s="342" t="s">
        <v>6568</v>
      </c>
      <c r="G6914" s="343">
        <v>15.5</v>
      </c>
      <c r="H6914" s="342" t="s">
        <v>6594</v>
      </c>
      <c r="I6914" s="342" t="s">
        <v>6575</v>
      </c>
      <c r="J6914" s="342" t="s">
        <v>6755</v>
      </c>
      <c r="K6914" s="581" t="s">
        <v>8067</v>
      </c>
      <c r="L6914" s="344" t="s">
        <v>4090</v>
      </c>
      <c r="N6914" s="344" t="s">
        <v>4090</v>
      </c>
      <c r="O6914" s="341">
        <v>0</v>
      </c>
    </row>
    <row r="6915" spans="1:15" x14ac:dyDescent="0.2">
      <c r="A6915" s="341" t="s">
        <v>9257</v>
      </c>
      <c r="B6915" s="341" t="s">
        <v>9314</v>
      </c>
      <c r="C6915" s="342" t="s">
        <v>9005</v>
      </c>
      <c r="D6915" s="342" t="s">
        <v>9006</v>
      </c>
      <c r="E6915" s="342" t="s">
        <v>9321</v>
      </c>
      <c r="F6915" s="342" t="s">
        <v>6568</v>
      </c>
      <c r="G6915" s="343">
        <v>14.040000000000001</v>
      </c>
      <c r="H6915" s="342" t="s">
        <v>6594</v>
      </c>
      <c r="I6915" s="342" t="s">
        <v>6575</v>
      </c>
      <c r="J6915" s="342" t="s">
        <v>6755</v>
      </c>
      <c r="K6915" s="581" t="s">
        <v>6896</v>
      </c>
      <c r="L6915" s="344" t="s">
        <v>4090</v>
      </c>
      <c r="N6915" s="344" t="s">
        <v>4090</v>
      </c>
      <c r="O6915" s="341">
        <v>0</v>
      </c>
    </row>
    <row r="6916" spans="1:15" x14ac:dyDescent="0.2">
      <c r="A6916" s="341" t="s">
        <v>9257</v>
      </c>
      <c r="B6916" s="341" t="s">
        <v>9314</v>
      </c>
      <c r="C6916" s="342" t="s">
        <v>9005</v>
      </c>
      <c r="D6916" s="342" t="s">
        <v>9006</v>
      </c>
      <c r="E6916" s="342" t="s">
        <v>9323</v>
      </c>
      <c r="F6916" s="342" t="s">
        <v>6568</v>
      </c>
      <c r="G6916" s="343">
        <v>16.149999999999999</v>
      </c>
      <c r="H6916" s="342" t="s">
        <v>6594</v>
      </c>
      <c r="I6916" s="342" t="s">
        <v>6575</v>
      </c>
      <c r="J6916" s="342" t="s">
        <v>6755</v>
      </c>
      <c r="K6916" s="581" t="s">
        <v>7926</v>
      </c>
      <c r="L6916" s="344" t="s">
        <v>4090</v>
      </c>
      <c r="N6916" s="344" t="s">
        <v>4090</v>
      </c>
      <c r="O6916" s="341">
        <v>0</v>
      </c>
    </row>
    <row r="6917" spans="1:15" x14ac:dyDescent="0.2">
      <c r="A6917" s="341" t="s">
        <v>9257</v>
      </c>
      <c r="B6917" s="341" t="s">
        <v>9314</v>
      </c>
      <c r="C6917" s="342" t="s">
        <v>9005</v>
      </c>
      <c r="D6917" s="342" t="s">
        <v>9006</v>
      </c>
      <c r="E6917" s="342" t="s">
        <v>9323</v>
      </c>
      <c r="F6917" s="342" t="s">
        <v>6568</v>
      </c>
      <c r="G6917" s="343">
        <v>29.900000000000002</v>
      </c>
      <c r="H6917" s="342" t="s">
        <v>6594</v>
      </c>
      <c r="I6917" s="342" t="s">
        <v>6575</v>
      </c>
      <c r="J6917" s="342" t="s">
        <v>6755</v>
      </c>
      <c r="K6917" s="581" t="s">
        <v>7296</v>
      </c>
      <c r="L6917" s="344" t="s">
        <v>4090</v>
      </c>
      <c r="N6917" s="344" t="s">
        <v>4090</v>
      </c>
      <c r="O6917" s="341">
        <v>0</v>
      </c>
    </row>
    <row r="6918" spans="1:15" x14ac:dyDescent="0.2">
      <c r="A6918" s="341" t="s">
        <v>9257</v>
      </c>
      <c r="B6918" s="341" t="s">
        <v>9314</v>
      </c>
      <c r="C6918" s="342" t="s">
        <v>9005</v>
      </c>
      <c r="D6918" s="342" t="s">
        <v>9006</v>
      </c>
      <c r="E6918" s="342" t="s">
        <v>9324</v>
      </c>
      <c r="F6918" s="342" t="s">
        <v>6568</v>
      </c>
      <c r="G6918" s="343">
        <v>16.100000000000001</v>
      </c>
      <c r="H6918" s="342" t="s">
        <v>6594</v>
      </c>
      <c r="I6918" s="342" t="s">
        <v>6575</v>
      </c>
      <c r="J6918" s="342" t="s">
        <v>6755</v>
      </c>
      <c r="K6918" s="581" t="s">
        <v>7309</v>
      </c>
      <c r="L6918" s="344" t="s">
        <v>4090</v>
      </c>
      <c r="N6918" s="344" t="s">
        <v>4090</v>
      </c>
      <c r="O6918" s="341">
        <v>0</v>
      </c>
    </row>
    <row r="6919" spans="1:15" x14ac:dyDescent="0.2">
      <c r="A6919" s="341" t="s">
        <v>9257</v>
      </c>
      <c r="B6919" s="341" t="s">
        <v>9314</v>
      </c>
      <c r="C6919" s="342" t="s">
        <v>9005</v>
      </c>
      <c r="D6919" s="342" t="s">
        <v>9006</v>
      </c>
      <c r="E6919" s="342" t="s">
        <v>9321</v>
      </c>
      <c r="F6919" s="342" t="s">
        <v>6568</v>
      </c>
      <c r="G6919" s="343">
        <v>19.04</v>
      </c>
      <c r="H6919" s="342" t="s">
        <v>6594</v>
      </c>
      <c r="I6919" s="342" t="s">
        <v>6575</v>
      </c>
      <c r="J6919" s="342" t="s">
        <v>6755</v>
      </c>
      <c r="K6919" s="581" t="s">
        <v>7799</v>
      </c>
      <c r="L6919" s="344" t="s">
        <v>4090</v>
      </c>
      <c r="N6919" s="344" t="s">
        <v>4090</v>
      </c>
      <c r="O6919" s="341">
        <v>0</v>
      </c>
    </row>
    <row r="6920" spans="1:15" x14ac:dyDescent="0.2">
      <c r="A6920" s="341" t="s">
        <v>9257</v>
      </c>
      <c r="B6920" s="341" t="s">
        <v>9314</v>
      </c>
      <c r="C6920" s="342" t="s">
        <v>9005</v>
      </c>
      <c r="D6920" s="342" t="s">
        <v>9006</v>
      </c>
      <c r="E6920" s="342" t="s">
        <v>9338</v>
      </c>
      <c r="F6920" s="342" t="s">
        <v>6568</v>
      </c>
      <c r="G6920" s="343">
        <v>10.8</v>
      </c>
      <c r="H6920" s="342" t="s">
        <v>6594</v>
      </c>
      <c r="I6920" s="342" t="s">
        <v>6575</v>
      </c>
      <c r="J6920" s="342" t="s">
        <v>6755</v>
      </c>
      <c r="K6920" s="581" t="s">
        <v>8133</v>
      </c>
      <c r="L6920" s="344" t="s">
        <v>4090</v>
      </c>
      <c r="N6920" s="344" t="s">
        <v>4090</v>
      </c>
      <c r="O6920" s="341">
        <v>0</v>
      </c>
    </row>
    <row r="6921" spans="1:15" x14ac:dyDescent="0.2">
      <c r="A6921" s="341" t="s">
        <v>9257</v>
      </c>
      <c r="B6921" s="341" t="s">
        <v>9314</v>
      </c>
      <c r="C6921" s="342" t="s">
        <v>9005</v>
      </c>
      <c r="D6921" s="342" t="s">
        <v>9006</v>
      </c>
      <c r="E6921" s="342" t="s">
        <v>9322</v>
      </c>
      <c r="F6921" s="342" t="s">
        <v>6568</v>
      </c>
      <c r="G6921" s="343">
        <v>10.35</v>
      </c>
      <c r="H6921" s="342" t="s">
        <v>6594</v>
      </c>
      <c r="I6921" s="342" t="s">
        <v>6575</v>
      </c>
      <c r="J6921" s="342" t="s">
        <v>6755</v>
      </c>
      <c r="K6921" s="581" t="s">
        <v>7319</v>
      </c>
      <c r="L6921" s="344" t="s">
        <v>4090</v>
      </c>
      <c r="N6921" s="344" t="s">
        <v>4090</v>
      </c>
      <c r="O6921" s="341">
        <v>0</v>
      </c>
    </row>
    <row r="6922" spans="1:15" x14ac:dyDescent="0.2">
      <c r="A6922" s="341" t="s">
        <v>9257</v>
      </c>
      <c r="B6922" s="341" t="s">
        <v>9314</v>
      </c>
      <c r="C6922" s="342" t="s">
        <v>9005</v>
      </c>
      <c r="D6922" s="342" t="s">
        <v>9006</v>
      </c>
      <c r="E6922" s="342" t="s">
        <v>9323</v>
      </c>
      <c r="F6922" s="342" t="s">
        <v>6568</v>
      </c>
      <c r="G6922" s="343">
        <v>11.700000000000001</v>
      </c>
      <c r="H6922" s="342" t="s">
        <v>6594</v>
      </c>
      <c r="I6922" s="342" t="s">
        <v>6575</v>
      </c>
      <c r="J6922" s="342" t="s">
        <v>6755</v>
      </c>
      <c r="K6922" s="581" t="s">
        <v>7804</v>
      </c>
      <c r="L6922" s="344" t="s">
        <v>4090</v>
      </c>
      <c r="N6922" s="344" t="s">
        <v>4090</v>
      </c>
      <c r="O6922" s="341">
        <v>0</v>
      </c>
    </row>
    <row r="6923" spans="1:15" x14ac:dyDescent="0.2">
      <c r="A6923" s="341" t="s">
        <v>9257</v>
      </c>
      <c r="B6923" s="341" t="s">
        <v>9314</v>
      </c>
      <c r="C6923" s="342" t="s">
        <v>9005</v>
      </c>
      <c r="D6923" s="342" t="s">
        <v>9006</v>
      </c>
      <c r="E6923" s="342" t="s">
        <v>9337</v>
      </c>
      <c r="F6923" s="342" t="s">
        <v>6568</v>
      </c>
      <c r="G6923" s="343">
        <v>6.48</v>
      </c>
      <c r="H6923" s="342" t="s">
        <v>6594</v>
      </c>
      <c r="I6923" s="342" t="s">
        <v>6575</v>
      </c>
      <c r="J6923" s="342" t="s">
        <v>6755</v>
      </c>
      <c r="K6923" s="581" t="s">
        <v>7477</v>
      </c>
      <c r="L6923" s="344" t="s">
        <v>4090</v>
      </c>
      <c r="N6923" s="344" t="s">
        <v>4090</v>
      </c>
      <c r="O6923" s="341">
        <v>0</v>
      </c>
    </row>
    <row r="6924" spans="1:15" x14ac:dyDescent="0.2">
      <c r="A6924" s="341" t="s">
        <v>9257</v>
      </c>
      <c r="B6924" s="341" t="s">
        <v>9314</v>
      </c>
      <c r="C6924" s="342" t="s">
        <v>9005</v>
      </c>
      <c r="D6924" s="342" t="s">
        <v>9006</v>
      </c>
      <c r="E6924" s="342" t="s">
        <v>9319</v>
      </c>
      <c r="F6924" s="342" t="s">
        <v>6568</v>
      </c>
      <c r="G6924" s="343">
        <v>4.32</v>
      </c>
      <c r="H6924" s="342" t="s">
        <v>6594</v>
      </c>
      <c r="I6924" s="342" t="s">
        <v>6575</v>
      </c>
      <c r="J6924" s="342" t="s">
        <v>6755</v>
      </c>
      <c r="K6924" s="581" t="s">
        <v>8081</v>
      </c>
      <c r="L6924" s="344" t="s">
        <v>4090</v>
      </c>
      <c r="N6924" s="344" t="s">
        <v>4090</v>
      </c>
      <c r="O6924" s="341">
        <v>0</v>
      </c>
    </row>
    <row r="6925" spans="1:15" x14ac:dyDescent="0.2">
      <c r="A6925" s="341" t="s">
        <v>9257</v>
      </c>
      <c r="B6925" s="341" t="s">
        <v>9314</v>
      </c>
      <c r="C6925" s="342" t="s">
        <v>9005</v>
      </c>
      <c r="D6925" s="342" t="s">
        <v>9006</v>
      </c>
      <c r="E6925" s="342" t="s">
        <v>9334</v>
      </c>
      <c r="F6925" s="342" t="s">
        <v>6568</v>
      </c>
      <c r="G6925" s="343">
        <v>31.150000000000002</v>
      </c>
      <c r="H6925" s="342" t="s">
        <v>6594</v>
      </c>
      <c r="I6925" s="342" t="s">
        <v>6575</v>
      </c>
      <c r="J6925" s="342" t="s">
        <v>6755</v>
      </c>
      <c r="K6925" s="581" t="s">
        <v>7478</v>
      </c>
      <c r="L6925" s="344" t="s">
        <v>4090</v>
      </c>
      <c r="N6925" s="344" t="s">
        <v>4090</v>
      </c>
      <c r="O6925" s="341">
        <v>0</v>
      </c>
    </row>
    <row r="6926" spans="1:15" x14ac:dyDescent="0.2">
      <c r="A6926" s="341" t="s">
        <v>9257</v>
      </c>
      <c r="B6926" s="341" t="s">
        <v>9314</v>
      </c>
      <c r="C6926" s="342" t="s">
        <v>9005</v>
      </c>
      <c r="D6926" s="342" t="s">
        <v>9006</v>
      </c>
      <c r="E6926" s="342" t="s">
        <v>9338</v>
      </c>
      <c r="F6926" s="342" t="s">
        <v>6568</v>
      </c>
      <c r="G6926" s="343">
        <v>8.5</v>
      </c>
      <c r="H6926" s="342" t="s">
        <v>6594</v>
      </c>
      <c r="I6926" s="342" t="s">
        <v>6575</v>
      </c>
      <c r="J6926" s="342" t="s">
        <v>6755</v>
      </c>
      <c r="K6926" s="581" t="s">
        <v>7806</v>
      </c>
      <c r="L6926" s="344" t="s">
        <v>4090</v>
      </c>
      <c r="N6926" s="344" t="s">
        <v>4090</v>
      </c>
      <c r="O6926" s="341">
        <v>0</v>
      </c>
    </row>
    <row r="6927" spans="1:15" x14ac:dyDescent="0.2">
      <c r="A6927" s="341" t="s">
        <v>9257</v>
      </c>
      <c r="B6927" s="341" t="s">
        <v>9314</v>
      </c>
      <c r="C6927" s="342" t="s">
        <v>9005</v>
      </c>
      <c r="D6927" s="342" t="s">
        <v>9006</v>
      </c>
      <c r="E6927" s="342" t="s">
        <v>9334</v>
      </c>
      <c r="F6927" s="342" t="s">
        <v>6568</v>
      </c>
      <c r="G6927" s="343">
        <v>8.5750000000000011</v>
      </c>
      <c r="H6927" s="342" t="s">
        <v>6594</v>
      </c>
      <c r="I6927" s="342" t="s">
        <v>6575</v>
      </c>
      <c r="J6927" s="342" t="s">
        <v>6755</v>
      </c>
      <c r="K6927" s="581" t="s">
        <v>8449</v>
      </c>
      <c r="L6927" s="344" t="s">
        <v>4090</v>
      </c>
      <c r="N6927" s="344" t="s">
        <v>4090</v>
      </c>
      <c r="O6927" s="341">
        <v>0</v>
      </c>
    </row>
    <row r="6928" spans="1:15" x14ac:dyDescent="0.2">
      <c r="A6928" s="341" t="s">
        <v>9257</v>
      </c>
      <c r="B6928" s="341" t="s">
        <v>9314</v>
      </c>
      <c r="C6928" s="342" t="s">
        <v>9005</v>
      </c>
      <c r="D6928" s="342" t="s">
        <v>9006</v>
      </c>
      <c r="E6928" s="342" t="s">
        <v>9320</v>
      </c>
      <c r="F6928" s="342" t="s">
        <v>6568</v>
      </c>
      <c r="G6928" s="343">
        <v>7.92</v>
      </c>
      <c r="H6928" s="342" t="s">
        <v>6594</v>
      </c>
      <c r="I6928" s="342" t="s">
        <v>6575</v>
      </c>
      <c r="J6928" s="342" t="s">
        <v>6755</v>
      </c>
      <c r="K6928" s="581" t="s">
        <v>6998</v>
      </c>
      <c r="L6928" s="344" t="s">
        <v>4090</v>
      </c>
      <c r="N6928" s="344" t="s">
        <v>4090</v>
      </c>
      <c r="O6928" s="341">
        <v>0</v>
      </c>
    </row>
    <row r="6929" spans="1:15" x14ac:dyDescent="0.2">
      <c r="A6929" s="341" t="s">
        <v>9257</v>
      </c>
      <c r="B6929" s="341" t="s">
        <v>9314</v>
      </c>
      <c r="C6929" s="342" t="s">
        <v>9005</v>
      </c>
      <c r="D6929" s="342" t="s">
        <v>9006</v>
      </c>
      <c r="E6929" s="342" t="s">
        <v>9319</v>
      </c>
      <c r="F6929" s="342" t="s">
        <v>6568</v>
      </c>
      <c r="G6929" s="343">
        <v>7.16</v>
      </c>
      <c r="H6929" s="342" t="s">
        <v>6594</v>
      </c>
      <c r="I6929" s="342" t="s">
        <v>6575</v>
      </c>
      <c r="J6929" s="342" t="s">
        <v>6755</v>
      </c>
      <c r="K6929" s="581" t="s">
        <v>7339</v>
      </c>
      <c r="L6929" s="344" t="s">
        <v>4090</v>
      </c>
      <c r="N6929" s="344" t="s">
        <v>4090</v>
      </c>
      <c r="O6929" s="341">
        <v>0</v>
      </c>
    </row>
    <row r="6930" spans="1:15" x14ac:dyDescent="0.2">
      <c r="A6930" s="341" t="s">
        <v>9257</v>
      </c>
      <c r="B6930" s="341" t="s">
        <v>9314</v>
      </c>
      <c r="C6930" s="342" t="s">
        <v>9005</v>
      </c>
      <c r="D6930" s="342" t="s">
        <v>9006</v>
      </c>
      <c r="E6930" s="342" t="s">
        <v>9320</v>
      </c>
      <c r="F6930" s="342" t="s">
        <v>6568</v>
      </c>
      <c r="G6930" s="343">
        <v>11.16</v>
      </c>
      <c r="H6930" s="342" t="s">
        <v>6594</v>
      </c>
      <c r="I6930" s="342" t="s">
        <v>6575</v>
      </c>
      <c r="J6930" s="342" t="s">
        <v>6755</v>
      </c>
      <c r="K6930" s="581" t="s">
        <v>7346</v>
      </c>
      <c r="L6930" s="344" t="s">
        <v>4090</v>
      </c>
      <c r="N6930" s="344" t="s">
        <v>4090</v>
      </c>
      <c r="O6930" s="341">
        <v>0</v>
      </c>
    </row>
    <row r="6931" spans="1:15" x14ac:dyDescent="0.2">
      <c r="A6931" s="341" t="s">
        <v>9257</v>
      </c>
      <c r="B6931" s="341" t="s">
        <v>9314</v>
      </c>
      <c r="C6931" s="342" t="s">
        <v>9005</v>
      </c>
      <c r="D6931" s="342" t="s">
        <v>9006</v>
      </c>
      <c r="E6931" s="342" t="s">
        <v>9322</v>
      </c>
      <c r="F6931" s="342" t="s">
        <v>6568</v>
      </c>
      <c r="G6931" s="343">
        <v>20.52</v>
      </c>
      <c r="H6931" s="342" t="s">
        <v>6594</v>
      </c>
      <c r="I6931" s="342" t="s">
        <v>6575</v>
      </c>
      <c r="J6931" s="342" t="s">
        <v>6755</v>
      </c>
      <c r="K6931" s="581" t="s">
        <v>7572</v>
      </c>
      <c r="L6931" s="344" t="s">
        <v>4090</v>
      </c>
      <c r="N6931" s="344" t="s">
        <v>4090</v>
      </c>
      <c r="O6931" s="341">
        <v>0</v>
      </c>
    </row>
    <row r="6932" spans="1:15" x14ac:dyDescent="0.2">
      <c r="A6932" s="341" t="s">
        <v>9257</v>
      </c>
      <c r="B6932" s="341" t="s">
        <v>9314</v>
      </c>
      <c r="C6932" s="342" t="s">
        <v>9005</v>
      </c>
      <c r="D6932" s="342" t="s">
        <v>9006</v>
      </c>
      <c r="E6932" s="342" t="s">
        <v>9328</v>
      </c>
      <c r="F6932" s="342" t="s">
        <v>6568</v>
      </c>
      <c r="G6932" s="343">
        <v>3.84</v>
      </c>
      <c r="H6932" s="342" t="s">
        <v>6594</v>
      </c>
      <c r="I6932" s="342" t="s">
        <v>6575</v>
      </c>
      <c r="J6932" s="342" t="s">
        <v>6755</v>
      </c>
      <c r="K6932" s="581" t="s">
        <v>6948</v>
      </c>
      <c r="L6932" s="344" t="s">
        <v>4090</v>
      </c>
      <c r="N6932" s="344" t="s">
        <v>4090</v>
      </c>
      <c r="O6932" s="341">
        <v>0</v>
      </c>
    </row>
    <row r="6933" spans="1:15" x14ac:dyDescent="0.2">
      <c r="A6933" s="341" t="s">
        <v>9257</v>
      </c>
      <c r="B6933" s="341" t="s">
        <v>9314</v>
      </c>
      <c r="C6933" s="342" t="s">
        <v>9005</v>
      </c>
      <c r="D6933" s="342" t="s">
        <v>9006</v>
      </c>
      <c r="E6933" s="342" t="s">
        <v>9323</v>
      </c>
      <c r="F6933" s="342" t="s">
        <v>6568</v>
      </c>
      <c r="G6933" s="343">
        <v>43.050000000000004</v>
      </c>
      <c r="H6933" s="342" t="s">
        <v>6594</v>
      </c>
      <c r="I6933" s="342" t="s">
        <v>6575</v>
      </c>
      <c r="J6933" s="342" t="s">
        <v>6755</v>
      </c>
      <c r="K6933" s="581" t="s">
        <v>7884</v>
      </c>
      <c r="L6933" s="344" t="s">
        <v>4090</v>
      </c>
      <c r="N6933" s="344" t="s">
        <v>4090</v>
      </c>
      <c r="O6933" s="341" t="s">
        <v>6752</v>
      </c>
    </row>
    <row r="6934" spans="1:15" x14ac:dyDescent="0.2">
      <c r="A6934" s="341" t="s">
        <v>9257</v>
      </c>
      <c r="B6934" s="341" t="s">
        <v>9314</v>
      </c>
      <c r="C6934" s="342" t="s">
        <v>9005</v>
      </c>
      <c r="D6934" s="342" t="s">
        <v>9006</v>
      </c>
      <c r="E6934" s="342" t="s">
        <v>9321</v>
      </c>
      <c r="F6934" s="342" t="s">
        <v>6568</v>
      </c>
      <c r="G6934" s="343">
        <v>3.96</v>
      </c>
      <c r="H6934" s="342" t="s">
        <v>6594</v>
      </c>
      <c r="I6934" s="342" t="s">
        <v>6575</v>
      </c>
      <c r="J6934" s="342" t="s">
        <v>6755</v>
      </c>
      <c r="K6934" s="581" t="s">
        <v>7365</v>
      </c>
      <c r="L6934" s="344" t="s">
        <v>4090</v>
      </c>
      <c r="N6934" s="344" t="s">
        <v>4090</v>
      </c>
      <c r="O6934" s="341">
        <v>0</v>
      </c>
    </row>
    <row r="6935" spans="1:15" x14ac:dyDescent="0.2">
      <c r="A6935" s="341" t="s">
        <v>9257</v>
      </c>
      <c r="B6935" s="341" t="s">
        <v>9314</v>
      </c>
      <c r="C6935" s="342" t="s">
        <v>9005</v>
      </c>
      <c r="D6935" s="342" t="s">
        <v>9006</v>
      </c>
      <c r="E6935" s="342" t="s">
        <v>9325</v>
      </c>
      <c r="F6935" s="342" t="s">
        <v>6568</v>
      </c>
      <c r="G6935" s="343">
        <v>12.25</v>
      </c>
      <c r="H6935" s="342" t="s">
        <v>6594</v>
      </c>
      <c r="I6935" s="342" t="s">
        <v>6575</v>
      </c>
      <c r="J6935" s="342" t="s">
        <v>6755</v>
      </c>
      <c r="K6935" s="581" t="s">
        <v>6944</v>
      </c>
      <c r="L6935" s="344" t="s">
        <v>4090</v>
      </c>
      <c r="N6935" s="344" t="s">
        <v>4090</v>
      </c>
      <c r="O6935" s="341">
        <v>0</v>
      </c>
    </row>
    <row r="6936" spans="1:15" x14ac:dyDescent="0.2">
      <c r="A6936" s="341" t="s">
        <v>9257</v>
      </c>
      <c r="B6936" s="341" t="s">
        <v>9314</v>
      </c>
      <c r="C6936" s="342" t="s">
        <v>9005</v>
      </c>
      <c r="D6936" s="342" t="s">
        <v>9006</v>
      </c>
      <c r="E6936" s="342" t="s">
        <v>9338</v>
      </c>
      <c r="F6936" s="342" t="s">
        <v>6568</v>
      </c>
      <c r="G6936" s="343">
        <v>6.84</v>
      </c>
      <c r="H6936" s="342" t="s">
        <v>6594</v>
      </c>
      <c r="I6936" s="342" t="s">
        <v>6575</v>
      </c>
      <c r="J6936" s="342" t="s">
        <v>6755</v>
      </c>
      <c r="K6936" s="581" t="s">
        <v>6835</v>
      </c>
      <c r="L6936" s="344" t="s">
        <v>4090</v>
      </c>
      <c r="N6936" s="344" t="s">
        <v>4090</v>
      </c>
      <c r="O6936" s="341">
        <v>0</v>
      </c>
    </row>
    <row r="6937" spans="1:15" x14ac:dyDescent="0.2">
      <c r="A6937" s="341" t="s">
        <v>9257</v>
      </c>
      <c r="B6937" s="341" t="s">
        <v>9314</v>
      </c>
      <c r="C6937" s="342" t="s">
        <v>9005</v>
      </c>
      <c r="D6937" s="342" t="s">
        <v>9006</v>
      </c>
      <c r="E6937" s="342" t="s">
        <v>9337</v>
      </c>
      <c r="F6937" s="342" t="s">
        <v>6568</v>
      </c>
      <c r="G6937" s="343">
        <v>6.9</v>
      </c>
      <c r="H6937" s="342" t="s">
        <v>6594</v>
      </c>
      <c r="I6937" s="342" t="s">
        <v>6575</v>
      </c>
      <c r="J6937" s="342" t="s">
        <v>6755</v>
      </c>
      <c r="K6937" s="581" t="s">
        <v>8529</v>
      </c>
      <c r="L6937" s="344" t="s">
        <v>4090</v>
      </c>
      <c r="N6937" s="344" t="s">
        <v>4090</v>
      </c>
      <c r="O6937" s="341">
        <v>0</v>
      </c>
    </row>
    <row r="6938" spans="1:15" x14ac:dyDescent="0.2">
      <c r="A6938" s="341" t="s">
        <v>9257</v>
      </c>
      <c r="B6938" s="341" t="s">
        <v>9314</v>
      </c>
      <c r="C6938" s="342" t="s">
        <v>9005</v>
      </c>
      <c r="D6938" s="342" t="s">
        <v>9006</v>
      </c>
      <c r="E6938" s="342" t="s">
        <v>9324</v>
      </c>
      <c r="F6938" s="342" t="s">
        <v>6568</v>
      </c>
      <c r="G6938" s="343">
        <v>4.68</v>
      </c>
      <c r="H6938" s="342" t="s">
        <v>6594</v>
      </c>
      <c r="I6938" s="342" t="s">
        <v>6575</v>
      </c>
      <c r="J6938" s="342" t="s">
        <v>6755</v>
      </c>
      <c r="K6938" s="581" t="s">
        <v>7576</v>
      </c>
      <c r="L6938" s="344" t="s">
        <v>4090</v>
      </c>
      <c r="N6938" s="344" t="s">
        <v>4090</v>
      </c>
      <c r="O6938" s="341">
        <v>0</v>
      </c>
    </row>
    <row r="6939" spans="1:15" x14ac:dyDescent="0.2">
      <c r="A6939" s="341" t="s">
        <v>9257</v>
      </c>
      <c r="B6939" s="341" t="s">
        <v>9314</v>
      </c>
      <c r="C6939" s="342" t="s">
        <v>9005</v>
      </c>
      <c r="D6939" s="342" t="s">
        <v>9006</v>
      </c>
      <c r="E6939" s="342" t="s">
        <v>9323</v>
      </c>
      <c r="F6939" s="342" t="s">
        <v>6568</v>
      </c>
      <c r="G6939" s="343">
        <v>10.08</v>
      </c>
      <c r="H6939" s="342" t="s">
        <v>6594</v>
      </c>
      <c r="I6939" s="342" t="s">
        <v>6575</v>
      </c>
      <c r="J6939" s="342" t="s">
        <v>6755</v>
      </c>
      <c r="K6939" s="581" t="s">
        <v>6771</v>
      </c>
      <c r="L6939" s="344" t="s">
        <v>4090</v>
      </c>
      <c r="N6939" s="344" t="s">
        <v>4090</v>
      </c>
      <c r="O6939" s="341">
        <v>0</v>
      </c>
    </row>
    <row r="6940" spans="1:15" x14ac:dyDescent="0.2">
      <c r="A6940" s="341" t="s">
        <v>9257</v>
      </c>
      <c r="B6940" s="341" t="s">
        <v>9314</v>
      </c>
      <c r="C6940" s="342" t="s">
        <v>9005</v>
      </c>
      <c r="D6940" s="342" t="s">
        <v>9006</v>
      </c>
      <c r="E6940" s="342" t="s">
        <v>9334</v>
      </c>
      <c r="F6940" s="342" t="s">
        <v>6568</v>
      </c>
      <c r="G6940" s="343">
        <v>32.19</v>
      </c>
      <c r="H6940" s="342" t="s">
        <v>6594</v>
      </c>
      <c r="I6940" s="342" t="s">
        <v>6575</v>
      </c>
      <c r="J6940" s="342" t="s">
        <v>6755</v>
      </c>
      <c r="K6940" s="581" t="s">
        <v>6771</v>
      </c>
      <c r="L6940" s="344" t="s">
        <v>4090</v>
      </c>
      <c r="N6940" s="344" t="s">
        <v>4090</v>
      </c>
      <c r="O6940" s="341" t="s">
        <v>6752</v>
      </c>
    </row>
    <row r="6941" spans="1:15" x14ac:dyDescent="0.2">
      <c r="A6941" s="341" t="s">
        <v>9257</v>
      </c>
      <c r="B6941" s="341" t="s">
        <v>9314</v>
      </c>
      <c r="C6941" s="342" t="s">
        <v>9005</v>
      </c>
      <c r="D6941" s="342" t="s">
        <v>9006</v>
      </c>
      <c r="E6941" s="342" t="s">
        <v>9324</v>
      </c>
      <c r="F6941" s="342" t="s">
        <v>6568</v>
      </c>
      <c r="G6941" s="343">
        <v>23.1</v>
      </c>
      <c r="H6941" s="342" t="s">
        <v>6594</v>
      </c>
      <c r="I6941" s="342" t="s">
        <v>6575</v>
      </c>
      <c r="J6941" s="342" t="s">
        <v>6755</v>
      </c>
      <c r="K6941" s="581" t="s">
        <v>6653</v>
      </c>
      <c r="L6941" s="344" t="s">
        <v>4090</v>
      </c>
      <c r="N6941" s="344" t="s">
        <v>4090</v>
      </c>
      <c r="O6941" s="341">
        <v>0</v>
      </c>
    </row>
    <row r="6942" spans="1:15" x14ac:dyDescent="0.2">
      <c r="A6942" s="341" t="s">
        <v>9257</v>
      </c>
      <c r="B6942" s="341" t="s">
        <v>9314</v>
      </c>
      <c r="C6942" s="342" t="s">
        <v>9005</v>
      </c>
      <c r="D6942" s="342" t="s">
        <v>9006</v>
      </c>
      <c r="E6942" s="342" t="s">
        <v>9338</v>
      </c>
      <c r="F6942" s="342" t="s">
        <v>6568</v>
      </c>
      <c r="G6942" s="343">
        <v>23.46</v>
      </c>
      <c r="H6942" s="342" t="s">
        <v>6594</v>
      </c>
      <c r="I6942" s="342" t="s">
        <v>6575</v>
      </c>
      <c r="J6942" s="342" t="s">
        <v>6755</v>
      </c>
      <c r="K6942" s="581" t="s">
        <v>6771</v>
      </c>
      <c r="L6942" s="344" t="s">
        <v>4090</v>
      </c>
      <c r="N6942" s="344" t="s">
        <v>4090</v>
      </c>
      <c r="O6942" s="341">
        <v>0</v>
      </c>
    </row>
    <row r="6943" spans="1:15" x14ac:dyDescent="0.2">
      <c r="A6943" s="341" t="s">
        <v>9257</v>
      </c>
      <c r="B6943" s="341" t="s">
        <v>9314</v>
      </c>
      <c r="C6943" s="342" t="s">
        <v>9005</v>
      </c>
      <c r="D6943" s="342" t="s">
        <v>9006</v>
      </c>
      <c r="E6943" s="342" t="s">
        <v>9321</v>
      </c>
      <c r="F6943" s="342" t="s">
        <v>6568</v>
      </c>
      <c r="G6943" s="343">
        <v>12.72</v>
      </c>
      <c r="H6943" s="342" t="s">
        <v>6594</v>
      </c>
      <c r="I6943" s="342" t="s">
        <v>6575</v>
      </c>
      <c r="J6943" s="342" t="s">
        <v>6755</v>
      </c>
      <c r="K6943" s="581" t="s">
        <v>6805</v>
      </c>
      <c r="L6943" s="344" t="s">
        <v>4090</v>
      </c>
      <c r="N6943" s="344" t="s">
        <v>4090</v>
      </c>
      <c r="O6943" s="341">
        <v>0</v>
      </c>
    </row>
    <row r="6944" spans="1:15" x14ac:dyDescent="0.2">
      <c r="A6944" s="341" t="s">
        <v>9257</v>
      </c>
      <c r="B6944" s="341" t="s">
        <v>9300</v>
      </c>
      <c r="C6944" s="342" t="s">
        <v>7022</v>
      </c>
      <c r="D6944" s="342" t="s">
        <v>6921</v>
      </c>
      <c r="E6944" s="342" t="s">
        <v>9319</v>
      </c>
      <c r="F6944" s="342" t="s">
        <v>6568</v>
      </c>
      <c r="G6944" s="343">
        <v>6.5</v>
      </c>
      <c r="H6944" s="342" t="s">
        <v>6594</v>
      </c>
      <c r="I6944" s="342" t="s">
        <v>6575</v>
      </c>
      <c r="J6944" s="342" t="s">
        <v>6755</v>
      </c>
      <c r="K6944" s="581" t="s">
        <v>9028</v>
      </c>
      <c r="L6944" s="344" t="s">
        <v>4090</v>
      </c>
      <c r="N6944" s="344" t="s">
        <v>4090</v>
      </c>
      <c r="O6944" s="341" t="s">
        <v>6766</v>
      </c>
    </row>
    <row r="6945" spans="1:15" x14ac:dyDescent="0.2">
      <c r="A6945" s="341" t="s">
        <v>9257</v>
      </c>
      <c r="B6945" s="341" t="s">
        <v>9300</v>
      </c>
      <c r="C6945" s="342" t="s">
        <v>7022</v>
      </c>
      <c r="D6945" s="342" t="s">
        <v>6921</v>
      </c>
      <c r="E6945" s="342" t="s">
        <v>9323</v>
      </c>
      <c r="F6945" s="342" t="s">
        <v>6568</v>
      </c>
      <c r="G6945" s="343">
        <v>4.41</v>
      </c>
      <c r="H6945" s="342" t="s">
        <v>6594</v>
      </c>
      <c r="I6945" s="342" t="s">
        <v>6575</v>
      </c>
      <c r="J6945" s="342" t="s">
        <v>6755</v>
      </c>
      <c r="K6945" s="581" t="s">
        <v>8886</v>
      </c>
      <c r="L6945" s="344" t="s">
        <v>4090</v>
      </c>
      <c r="N6945" s="344" t="s">
        <v>4090</v>
      </c>
      <c r="O6945" s="341" t="s">
        <v>6766</v>
      </c>
    </row>
    <row r="6946" spans="1:15" x14ac:dyDescent="0.2">
      <c r="A6946" s="341" t="s">
        <v>9257</v>
      </c>
      <c r="B6946" s="341" t="s">
        <v>9300</v>
      </c>
      <c r="C6946" s="342" t="s">
        <v>6920</v>
      </c>
      <c r="D6946" s="342" t="s">
        <v>6921</v>
      </c>
      <c r="E6946" s="342" t="s">
        <v>9328</v>
      </c>
      <c r="F6946" s="342" t="s">
        <v>6568</v>
      </c>
      <c r="G6946" s="343">
        <v>9.18</v>
      </c>
      <c r="H6946" s="342" t="s">
        <v>6594</v>
      </c>
      <c r="I6946" s="342" t="s">
        <v>6575</v>
      </c>
      <c r="J6946" s="342" t="s">
        <v>6755</v>
      </c>
      <c r="K6946" s="581" t="s">
        <v>7961</v>
      </c>
      <c r="L6946" s="344" t="s">
        <v>4090</v>
      </c>
      <c r="N6946" s="344" t="s">
        <v>4090</v>
      </c>
      <c r="O6946" s="341" t="s">
        <v>6766</v>
      </c>
    </row>
    <row r="6947" spans="1:15" x14ac:dyDescent="0.2">
      <c r="A6947" s="341" t="s">
        <v>9257</v>
      </c>
      <c r="B6947" s="341" t="s">
        <v>9300</v>
      </c>
      <c r="C6947" s="342" t="s">
        <v>6920</v>
      </c>
      <c r="D6947" s="342" t="s">
        <v>6921</v>
      </c>
      <c r="E6947" s="342" t="s">
        <v>9324</v>
      </c>
      <c r="F6947" s="342" t="s">
        <v>6568</v>
      </c>
      <c r="G6947" s="343">
        <v>4.08</v>
      </c>
      <c r="H6947" s="342" t="s">
        <v>6594</v>
      </c>
      <c r="I6947" s="342" t="s">
        <v>6575</v>
      </c>
      <c r="J6947" s="342" t="s">
        <v>6755</v>
      </c>
      <c r="K6947" s="581" t="s">
        <v>7672</v>
      </c>
      <c r="L6947" s="344" t="s">
        <v>4090</v>
      </c>
      <c r="N6947" s="344" t="s">
        <v>4090</v>
      </c>
      <c r="O6947" s="341" t="s">
        <v>6766</v>
      </c>
    </row>
    <row r="6948" spans="1:15" x14ac:dyDescent="0.2">
      <c r="A6948" s="341" t="s">
        <v>9257</v>
      </c>
      <c r="B6948" s="341" t="s">
        <v>9300</v>
      </c>
      <c r="C6948" s="342" t="s">
        <v>6920</v>
      </c>
      <c r="D6948" s="342" t="s">
        <v>6921</v>
      </c>
      <c r="E6948" s="342" t="s">
        <v>9320</v>
      </c>
      <c r="F6948" s="342" t="s">
        <v>6568</v>
      </c>
      <c r="G6948" s="343">
        <v>5.1450000000000005</v>
      </c>
      <c r="H6948" s="342" t="s">
        <v>6594</v>
      </c>
      <c r="I6948" s="342" t="s">
        <v>6575</v>
      </c>
      <c r="J6948" s="342" t="s">
        <v>6755</v>
      </c>
      <c r="K6948" s="581" t="s">
        <v>6936</v>
      </c>
      <c r="L6948" s="344" t="s">
        <v>4090</v>
      </c>
      <c r="N6948" s="344" t="s">
        <v>4090</v>
      </c>
      <c r="O6948" s="341" t="s">
        <v>6752</v>
      </c>
    </row>
    <row r="6949" spans="1:15" x14ac:dyDescent="0.2">
      <c r="A6949" s="341" t="s">
        <v>9257</v>
      </c>
      <c r="B6949" s="341" t="s">
        <v>9300</v>
      </c>
      <c r="C6949" s="342" t="s">
        <v>6920</v>
      </c>
      <c r="D6949" s="342" t="s">
        <v>6921</v>
      </c>
      <c r="E6949" s="342" t="s">
        <v>9321</v>
      </c>
      <c r="F6949" s="342" t="s">
        <v>6568</v>
      </c>
      <c r="G6949" s="343">
        <v>5.76</v>
      </c>
      <c r="H6949" s="342" t="s">
        <v>6594</v>
      </c>
      <c r="I6949" s="342" t="s">
        <v>6575</v>
      </c>
      <c r="J6949" s="342" t="s">
        <v>6755</v>
      </c>
      <c r="K6949" s="581" t="s">
        <v>9029</v>
      </c>
      <c r="L6949" s="344" t="s">
        <v>4090</v>
      </c>
      <c r="N6949" s="344" t="s">
        <v>4090</v>
      </c>
      <c r="O6949" s="341" t="s">
        <v>6752</v>
      </c>
    </row>
    <row r="6950" spans="1:15" x14ac:dyDescent="0.2">
      <c r="A6950" s="341" t="s">
        <v>9257</v>
      </c>
      <c r="B6950" s="341" t="s">
        <v>9300</v>
      </c>
      <c r="C6950" s="342" t="s">
        <v>6920</v>
      </c>
      <c r="D6950" s="342" t="s">
        <v>6921</v>
      </c>
      <c r="E6950" s="342" t="s">
        <v>9326</v>
      </c>
      <c r="F6950" s="342" t="s">
        <v>6568</v>
      </c>
      <c r="G6950" s="343">
        <v>5.76</v>
      </c>
      <c r="H6950" s="342" t="s">
        <v>6594</v>
      </c>
      <c r="I6950" s="342" t="s">
        <v>6575</v>
      </c>
      <c r="J6950" s="342" t="s">
        <v>6755</v>
      </c>
      <c r="K6950" s="581" t="s">
        <v>8945</v>
      </c>
      <c r="L6950" s="344" t="s">
        <v>4090</v>
      </c>
      <c r="N6950" s="344" t="s">
        <v>4090</v>
      </c>
      <c r="O6950" s="341" t="s">
        <v>6752</v>
      </c>
    </row>
    <row r="6951" spans="1:15" x14ac:dyDescent="0.2">
      <c r="A6951" s="341" t="s">
        <v>9257</v>
      </c>
      <c r="B6951" s="341" t="s">
        <v>9300</v>
      </c>
      <c r="C6951" s="342" t="s">
        <v>6920</v>
      </c>
      <c r="D6951" s="342" t="s">
        <v>6921</v>
      </c>
      <c r="E6951" s="342" t="s">
        <v>9319</v>
      </c>
      <c r="F6951" s="342" t="s">
        <v>6568</v>
      </c>
      <c r="G6951" s="343">
        <v>8.33</v>
      </c>
      <c r="H6951" s="342" t="s">
        <v>6594</v>
      </c>
      <c r="I6951" s="342" t="s">
        <v>6575</v>
      </c>
      <c r="J6951" s="342" t="s">
        <v>6755</v>
      </c>
      <c r="K6951" s="581" t="s">
        <v>7108</v>
      </c>
      <c r="L6951" s="344" t="s">
        <v>4090</v>
      </c>
      <c r="N6951" s="344" t="s">
        <v>4090</v>
      </c>
      <c r="O6951" s="341" t="s">
        <v>6752</v>
      </c>
    </row>
    <row r="6952" spans="1:15" x14ac:dyDescent="0.2">
      <c r="A6952" s="341" t="s">
        <v>9257</v>
      </c>
      <c r="B6952" s="341" t="s">
        <v>9300</v>
      </c>
      <c r="C6952" s="342" t="s">
        <v>6920</v>
      </c>
      <c r="D6952" s="342" t="s">
        <v>6921</v>
      </c>
      <c r="E6952" s="342" t="s">
        <v>9325</v>
      </c>
      <c r="F6952" s="342" t="s">
        <v>6568</v>
      </c>
      <c r="G6952" s="343">
        <v>6.37</v>
      </c>
      <c r="H6952" s="342" t="s">
        <v>6594</v>
      </c>
      <c r="I6952" s="342" t="s">
        <v>6575</v>
      </c>
      <c r="J6952" s="342" t="s">
        <v>6755</v>
      </c>
      <c r="K6952" s="581" t="s">
        <v>7973</v>
      </c>
      <c r="L6952" s="344" t="s">
        <v>4090</v>
      </c>
      <c r="N6952" s="344" t="s">
        <v>4090</v>
      </c>
      <c r="O6952" s="341" t="s">
        <v>6752</v>
      </c>
    </row>
    <row r="6953" spans="1:15" x14ac:dyDescent="0.2">
      <c r="A6953" s="341" t="s">
        <v>9257</v>
      </c>
      <c r="B6953" s="341" t="s">
        <v>9300</v>
      </c>
      <c r="C6953" s="342" t="s">
        <v>6920</v>
      </c>
      <c r="D6953" s="342" t="s">
        <v>6921</v>
      </c>
      <c r="E6953" s="342" t="s">
        <v>9321</v>
      </c>
      <c r="F6953" s="342" t="s">
        <v>6568</v>
      </c>
      <c r="G6953" s="343">
        <v>6.63</v>
      </c>
      <c r="H6953" s="342" t="s">
        <v>6594</v>
      </c>
      <c r="I6953" s="342" t="s">
        <v>6575</v>
      </c>
      <c r="J6953" s="342" t="s">
        <v>6755</v>
      </c>
      <c r="K6953" s="581" t="s">
        <v>7041</v>
      </c>
      <c r="L6953" s="344" t="s">
        <v>4090</v>
      </c>
      <c r="N6953" s="344" t="s">
        <v>4090</v>
      </c>
      <c r="O6953" s="341" t="s">
        <v>6752</v>
      </c>
    </row>
    <row r="6954" spans="1:15" x14ac:dyDescent="0.2">
      <c r="A6954" s="341" t="s">
        <v>9257</v>
      </c>
      <c r="B6954" s="341" t="s">
        <v>9300</v>
      </c>
      <c r="C6954" s="342" t="s">
        <v>6920</v>
      </c>
      <c r="D6954" s="342" t="s">
        <v>6921</v>
      </c>
      <c r="E6954" s="342" t="s">
        <v>9321</v>
      </c>
      <c r="F6954" s="342" t="s">
        <v>6568</v>
      </c>
      <c r="G6954" s="343">
        <v>6.5</v>
      </c>
      <c r="H6954" s="342" t="s">
        <v>6594</v>
      </c>
      <c r="I6954" s="342" t="s">
        <v>6575</v>
      </c>
      <c r="J6954" s="342" t="s">
        <v>6755</v>
      </c>
      <c r="K6954" s="581" t="s">
        <v>7016</v>
      </c>
      <c r="L6954" s="344" t="s">
        <v>4090</v>
      </c>
      <c r="N6954" s="344" t="s">
        <v>4090</v>
      </c>
      <c r="O6954" s="341" t="s">
        <v>6752</v>
      </c>
    </row>
    <row r="6955" spans="1:15" x14ac:dyDescent="0.2">
      <c r="A6955" s="341" t="s">
        <v>9257</v>
      </c>
      <c r="B6955" s="341" t="s">
        <v>9300</v>
      </c>
      <c r="C6955" s="342" t="s">
        <v>6920</v>
      </c>
      <c r="D6955" s="342" t="s">
        <v>6921</v>
      </c>
      <c r="E6955" s="342" t="s">
        <v>9321</v>
      </c>
      <c r="F6955" s="342" t="s">
        <v>6568</v>
      </c>
      <c r="G6955" s="343">
        <v>6.86</v>
      </c>
      <c r="H6955" s="342" t="s">
        <v>6594</v>
      </c>
      <c r="I6955" s="342" t="s">
        <v>6575</v>
      </c>
      <c r="J6955" s="342" t="s">
        <v>6755</v>
      </c>
      <c r="K6955" s="581" t="s">
        <v>7036</v>
      </c>
      <c r="L6955" s="344" t="s">
        <v>4090</v>
      </c>
      <c r="N6955" s="344" t="s">
        <v>4090</v>
      </c>
      <c r="O6955" s="341" t="s">
        <v>6752</v>
      </c>
    </row>
    <row r="6956" spans="1:15" x14ac:dyDescent="0.2">
      <c r="A6956" s="341" t="s">
        <v>9257</v>
      </c>
      <c r="B6956" s="341" t="s">
        <v>9300</v>
      </c>
      <c r="C6956" s="342" t="s">
        <v>6920</v>
      </c>
      <c r="D6956" s="342" t="s">
        <v>6921</v>
      </c>
      <c r="E6956" s="342" t="s">
        <v>9320</v>
      </c>
      <c r="F6956" s="342" t="s">
        <v>6568</v>
      </c>
      <c r="G6956" s="343">
        <v>9.9450000000000003</v>
      </c>
      <c r="H6956" s="342" t="s">
        <v>6594</v>
      </c>
      <c r="I6956" s="342" t="s">
        <v>6575</v>
      </c>
      <c r="J6956" s="342" t="s">
        <v>6755</v>
      </c>
      <c r="K6956" s="581" t="s">
        <v>8631</v>
      </c>
      <c r="L6956" s="344" t="s">
        <v>4090</v>
      </c>
      <c r="N6956" s="344" t="s">
        <v>4090</v>
      </c>
      <c r="O6956" s="341" t="s">
        <v>6752</v>
      </c>
    </row>
    <row r="6957" spans="1:15" x14ac:dyDescent="0.2">
      <c r="A6957" s="341" t="s">
        <v>9257</v>
      </c>
      <c r="B6957" s="341" t="s">
        <v>9300</v>
      </c>
      <c r="C6957" s="342" t="s">
        <v>6920</v>
      </c>
      <c r="D6957" s="342" t="s">
        <v>6921</v>
      </c>
      <c r="E6957" s="342" t="s">
        <v>9331</v>
      </c>
      <c r="F6957" s="342" t="s">
        <v>6568</v>
      </c>
      <c r="G6957" s="343">
        <v>9.31</v>
      </c>
      <c r="H6957" s="342" t="s">
        <v>6594</v>
      </c>
      <c r="I6957" s="342" t="s">
        <v>6575</v>
      </c>
      <c r="J6957" s="342" t="s">
        <v>6755</v>
      </c>
      <c r="K6957" s="581" t="s">
        <v>7107</v>
      </c>
      <c r="L6957" s="344" t="s">
        <v>4090</v>
      </c>
      <c r="N6957" s="344" t="s">
        <v>4090</v>
      </c>
      <c r="O6957" s="341" t="s">
        <v>6752</v>
      </c>
    </row>
    <row r="6958" spans="1:15" x14ac:dyDescent="0.2">
      <c r="A6958" s="341" t="s">
        <v>9257</v>
      </c>
      <c r="B6958" s="341" t="s">
        <v>9300</v>
      </c>
      <c r="C6958" s="342" t="s">
        <v>6920</v>
      </c>
      <c r="D6958" s="342" t="s">
        <v>6921</v>
      </c>
      <c r="E6958" s="342" t="s">
        <v>9321</v>
      </c>
      <c r="F6958" s="342" t="s">
        <v>6568</v>
      </c>
      <c r="G6958" s="343">
        <v>1.84</v>
      </c>
      <c r="H6958" s="342" t="s">
        <v>6594</v>
      </c>
      <c r="I6958" s="342" t="s">
        <v>6575</v>
      </c>
      <c r="J6958" s="342" t="s">
        <v>6755</v>
      </c>
      <c r="K6958" s="581" t="s">
        <v>7970</v>
      </c>
      <c r="L6958" s="344" t="s">
        <v>4090</v>
      </c>
      <c r="N6958" s="344" t="s">
        <v>4090</v>
      </c>
      <c r="O6958" s="341" t="s">
        <v>6752</v>
      </c>
    </row>
    <row r="6959" spans="1:15" x14ac:dyDescent="0.2">
      <c r="A6959" s="341" t="s">
        <v>9257</v>
      </c>
      <c r="B6959" s="341" t="s">
        <v>9300</v>
      </c>
      <c r="C6959" s="342" t="s">
        <v>6920</v>
      </c>
      <c r="D6959" s="342" t="s">
        <v>6921</v>
      </c>
      <c r="E6959" s="342" t="s">
        <v>9322</v>
      </c>
      <c r="F6959" s="342" t="s">
        <v>6568</v>
      </c>
      <c r="G6959" s="343">
        <v>6.65</v>
      </c>
      <c r="H6959" s="342" t="s">
        <v>6594</v>
      </c>
      <c r="I6959" s="342" t="s">
        <v>6575</v>
      </c>
      <c r="J6959" s="342" t="s">
        <v>6755</v>
      </c>
      <c r="K6959" s="581" t="s">
        <v>8105</v>
      </c>
      <c r="L6959" s="344" t="s">
        <v>4090</v>
      </c>
      <c r="N6959" s="344" t="s">
        <v>4090</v>
      </c>
      <c r="O6959" s="341" t="s">
        <v>6752</v>
      </c>
    </row>
    <row r="6960" spans="1:15" x14ac:dyDescent="0.2">
      <c r="A6960" s="341" t="s">
        <v>9257</v>
      </c>
      <c r="B6960" s="341" t="s">
        <v>9300</v>
      </c>
      <c r="C6960" s="342" t="s">
        <v>7022</v>
      </c>
      <c r="D6960" s="342" t="s">
        <v>6921</v>
      </c>
      <c r="E6960" s="342" t="s">
        <v>9323</v>
      </c>
      <c r="F6960" s="342" t="s">
        <v>6568</v>
      </c>
      <c r="G6960" s="343">
        <v>13.25</v>
      </c>
      <c r="H6960" s="342" t="s">
        <v>6594</v>
      </c>
      <c r="I6960" s="342" t="s">
        <v>6575</v>
      </c>
      <c r="J6960" s="342" t="s">
        <v>6755</v>
      </c>
      <c r="K6960" s="581" t="s">
        <v>9030</v>
      </c>
      <c r="L6960" s="344" t="s">
        <v>4090</v>
      </c>
      <c r="N6960" s="344" t="s">
        <v>4090</v>
      </c>
      <c r="O6960" s="341" t="s">
        <v>6766</v>
      </c>
    </row>
    <row r="6961" spans="1:15" x14ac:dyDescent="0.2">
      <c r="A6961" s="341" t="s">
        <v>9257</v>
      </c>
      <c r="B6961" s="341" t="s">
        <v>9300</v>
      </c>
      <c r="C6961" s="342" t="s">
        <v>7022</v>
      </c>
      <c r="D6961" s="342" t="s">
        <v>6921</v>
      </c>
      <c r="E6961" s="342" t="s">
        <v>9323</v>
      </c>
      <c r="F6961" s="342" t="s">
        <v>6568</v>
      </c>
      <c r="G6961" s="343">
        <v>10.81</v>
      </c>
      <c r="H6961" s="342" t="s">
        <v>6594</v>
      </c>
      <c r="I6961" s="342" t="s">
        <v>6575</v>
      </c>
      <c r="J6961" s="342" t="s">
        <v>6755</v>
      </c>
      <c r="K6961" s="581" t="s">
        <v>6683</v>
      </c>
      <c r="L6961" s="344" t="s">
        <v>4090</v>
      </c>
      <c r="N6961" s="344" t="s">
        <v>4090</v>
      </c>
      <c r="O6961" s="341">
        <v>0</v>
      </c>
    </row>
    <row r="6962" spans="1:15" x14ac:dyDescent="0.2">
      <c r="A6962" s="341" t="s">
        <v>9257</v>
      </c>
      <c r="B6962" s="341" t="s">
        <v>9300</v>
      </c>
      <c r="C6962" s="342" t="s">
        <v>7022</v>
      </c>
      <c r="D6962" s="342" t="s">
        <v>6921</v>
      </c>
      <c r="E6962" s="342" t="s">
        <v>9319</v>
      </c>
      <c r="F6962" s="342" t="s">
        <v>6568</v>
      </c>
      <c r="G6962" s="343">
        <v>5.39</v>
      </c>
      <c r="H6962" s="342" t="s">
        <v>6594</v>
      </c>
      <c r="I6962" s="342" t="s">
        <v>6575</v>
      </c>
      <c r="J6962" s="342" t="s">
        <v>6755</v>
      </c>
      <c r="K6962" s="581" t="s">
        <v>9031</v>
      </c>
      <c r="L6962" s="344" t="s">
        <v>4090</v>
      </c>
      <c r="N6962" s="344" t="s">
        <v>4090</v>
      </c>
      <c r="O6962" s="341" t="s">
        <v>6752</v>
      </c>
    </row>
    <row r="6963" spans="1:15" x14ac:dyDescent="0.2">
      <c r="A6963" s="341" t="s">
        <v>9257</v>
      </c>
      <c r="B6963" s="341" t="s">
        <v>9300</v>
      </c>
      <c r="C6963" s="342" t="s">
        <v>7022</v>
      </c>
      <c r="D6963" s="342" t="s">
        <v>6921</v>
      </c>
      <c r="E6963" s="342" t="s">
        <v>9319</v>
      </c>
      <c r="F6963" s="342" t="s">
        <v>6568</v>
      </c>
      <c r="G6963" s="343">
        <v>7.65</v>
      </c>
      <c r="H6963" s="342" t="s">
        <v>6594</v>
      </c>
      <c r="I6963" s="342" t="s">
        <v>6575</v>
      </c>
      <c r="J6963" s="342" t="s">
        <v>6755</v>
      </c>
      <c r="K6963" s="581" t="s">
        <v>8647</v>
      </c>
      <c r="L6963" s="344" t="s">
        <v>4090</v>
      </c>
      <c r="N6963" s="344" t="s">
        <v>4090</v>
      </c>
      <c r="O6963" s="341">
        <v>0</v>
      </c>
    </row>
    <row r="6964" spans="1:15" x14ac:dyDescent="0.2">
      <c r="A6964" s="341" t="s">
        <v>9257</v>
      </c>
      <c r="B6964" s="341" t="s">
        <v>9300</v>
      </c>
      <c r="C6964" s="342" t="s">
        <v>7022</v>
      </c>
      <c r="D6964" s="342" t="s">
        <v>6921</v>
      </c>
      <c r="E6964" s="342" t="s">
        <v>9325</v>
      </c>
      <c r="F6964" s="342" t="s">
        <v>6568</v>
      </c>
      <c r="G6964" s="343">
        <v>5.51</v>
      </c>
      <c r="H6964" s="342" t="s">
        <v>6594</v>
      </c>
      <c r="I6964" s="342" t="s">
        <v>6575</v>
      </c>
      <c r="J6964" s="342" t="s">
        <v>6755</v>
      </c>
      <c r="K6964" s="581" t="s">
        <v>7129</v>
      </c>
      <c r="L6964" s="344" t="s">
        <v>4090</v>
      </c>
      <c r="N6964" s="344" t="s">
        <v>4090</v>
      </c>
      <c r="O6964" s="341">
        <v>0</v>
      </c>
    </row>
    <row r="6965" spans="1:15" x14ac:dyDescent="0.2">
      <c r="A6965" s="341" t="s">
        <v>9257</v>
      </c>
      <c r="B6965" s="341" t="s">
        <v>9300</v>
      </c>
      <c r="C6965" s="342" t="s">
        <v>7022</v>
      </c>
      <c r="D6965" s="342" t="s">
        <v>6921</v>
      </c>
      <c r="E6965" s="342" t="s">
        <v>9323</v>
      </c>
      <c r="F6965" s="342" t="s">
        <v>6568</v>
      </c>
      <c r="G6965" s="343">
        <v>7.65</v>
      </c>
      <c r="H6965" s="342" t="s">
        <v>6594</v>
      </c>
      <c r="I6965" s="342" t="s">
        <v>6575</v>
      </c>
      <c r="J6965" s="342" t="s">
        <v>6755</v>
      </c>
      <c r="K6965" s="581" t="s">
        <v>7441</v>
      </c>
      <c r="L6965" s="344" t="s">
        <v>4090</v>
      </c>
      <c r="N6965" s="344" t="s">
        <v>4090</v>
      </c>
      <c r="O6965" s="341" t="s">
        <v>6752</v>
      </c>
    </row>
    <row r="6966" spans="1:15" x14ac:dyDescent="0.2">
      <c r="A6966" s="341" t="s">
        <v>9257</v>
      </c>
      <c r="B6966" s="341" t="s">
        <v>9300</v>
      </c>
      <c r="C6966" s="342" t="s">
        <v>6920</v>
      </c>
      <c r="D6966" s="342" t="s">
        <v>6921</v>
      </c>
      <c r="E6966" s="342" t="s">
        <v>9323</v>
      </c>
      <c r="F6966" s="342" t="s">
        <v>6568</v>
      </c>
      <c r="G6966" s="343">
        <v>2.5</v>
      </c>
      <c r="H6966" s="342" t="s">
        <v>6594</v>
      </c>
      <c r="I6966" s="342" t="s">
        <v>6575</v>
      </c>
      <c r="J6966" s="342" t="s">
        <v>6755</v>
      </c>
      <c r="K6966" s="581" t="s">
        <v>9032</v>
      </c>
      <c r="L6966" s="344" t="s">
        <v>4090</v>
      </c>
      <c r="N6966" s="344" t="s">
        <v>4090</v>
      </c>
      <c r="O6966" s="341">
        <v>0</v>
      </c>
    </row>
    <row r="6967" spans="1:15" x14ac:dyDescent="0.2">
      <c r="A6967" s="341" t="s">
        <v>9257</v>
      </c>
      <c r="B6967" s="341" t="s">
        <v>9300</v>
      </c>
      <c r="C6967" s="342" t="s">
        <v>6920</v>
      </c>
      <c r="D6967" s="342" t="s">
        <v>6921</v>
      </c>
      <c r="E6967" s="342" t="s">
        <v>9337</v>
      </c>
      <c r="F6967" s="342" t="s">
        <v>6568</v>
      </c>
      <c r="G6967" s="343">
        <v>3.06</v>
      </c>
      <c r="H6967" s="342" t="s">
        <v>6594</v>
      </c>
      <c r="I6967" s="342" t="s">
        <v>6575</v>
      </c>
      <c r="J6967" s="342" t="s">
        <v>6755</v>
      </c>
      <c r="K6967" s="581" t="s">
        <v>9033</v>
      </c>
      <c r="L6967" s="344" t="s">
        <v>4090</v>
      </c>
      <c r="N6967" s="344" t="s">
        <v>4090</v>
      </c>
      <c r="O6967" s="341">
        <v>0</v>
      </c>
    </row>
    <row r="6968" spans="1:15" x14ac:dyDescent="0.2">
      <c r="A6968" s="341" t="s">
        <v>9257</v>
      </c>
      <c r="B6968" s="341" t="s">
        <v>9300</v>
      </c>
      <c r="C6968" s="342" t="s">
        <v>6920</v>
      </c>
      <c r="D6968" s="342" t="s">
        <v>6921</v>
      </c>
      <c r="E6968" s="342" t="s">
        <v>9337</v>
      </c>
      <c r="F6968" s="342" t="s">
        <v>6568</v>
      </c>
      <c r="G6968" s="343">
        <v>3.89</v>
      </c>
      <c r="H6968" s="342" t="s">
        <v>6594</v>
      </c>
      <c r="I6968" s="342" t="s">
        <v>6575</v>
      </c>
      <c r="J6968" s="342" t="s">
        <v>6755</v>
      </c>
      <c r="K6968" s="581" t="s">
        <v>8987</v>
      </c>
      <c r="L6968" s="344" t="s">
        <v>4090</v>
      </c>
      <c r="N6968" s="344" t="s">
        <v>4090</v>
      </c>
      <c r="O6968" s="341">
        <v>0</v>
      </c>
    </row>
    <row r="6969" spans="1:15" x14ac:dyDescent="0.2">
      <c r="A6969" s="341" t="s">
        <v>9257</v>
      </c>
      <c r="B6969" s="341" t="s">
        <v>9300</v>
      </c>
      <c r="C6969" s="342" t="s">
        <v>6920</v>
      </c>
      <c r="D6969" s="342" t="s">
        <v>6921</v>
      </c>
      <c r="E6969" s="342" t="s">
        <v>9334</v>
      </c>
      <c r="F6969" s="342" t="s">
        <v>6568</v>
      </c>
      <c r="G6969" s="343">
        <v>0.9</v>
      </c>
      <c r="H6969" s="342" t="s">
        <v>6594</v>
      </c>
      <c r="I6969" s="342" t="s">
        <v>6575</v>
      </c>
      <c r="J6969" s="342" t="s">
        <v>6755</v>
      </c>
      <c r="K6969" s="581" t="s">
        <v>9034</v>
      </c>
      <c r="L6969" s="344" t="s">
        <v>4090</v>
      </c>
      <c r="N6969" s="344" t="s">
        <v>4090</v>
      </c>
      <c r="O6969" s="341">
        <v>0</v>
      </c>
    </row>
    <row r="6970" spans="1:15" x14ac:dyDescent="0.2">
      <c r="A6970" s="341" t="s">
        <v>9257</v>
      </c>
      <c r="B6970" s="341" t="s">
        <v>9300</v>
      </c>
      <c r="C6970" s="342" t="s">
        <v>6920</v>
      </c>
      <c r="D6970" s="342" t="s">
        <v>6921</v>
      </c>
      <c r="E6970" s="342" t="s">
        <v>9323</v>
      </c>
      <c r="F6970" s="342" t="s">
        <v>6568</v>
      </c>
      <c r="G6970" s="343">
        <v>16.5</v>
      </c>
      <c r="H6970" s="342" t="s">
        <v>6594</v>
      </c>
      <c r="I6970" s="342" t="s">
        <v>6575</v>
      </c>
      <c r="J6970" s="342" t="s">
        <v>6755</v>
      </c>
      <c r="K6970" s="581" t="s">
        <v>8014</v>
      </c>
      <c r="L6970" s="344" t="s">
        <v>4090</v>
      </c>
      <c r="N6970" s="344" t="s">
        <v>4090</v>
      </c>
      <c r="O6970" s="341">
        <v>0</v>
      </c>
    </row>
    <row r="6971" spans="1:15" x14ac:dyDescent="0.2">
      <c r="A6971" s="341" t="s">
        <v>9257</v>
      </c>
      <c r="B6971" s="341" t="s">
        <v>9300</v>
      </c>
      <c r="C6971" s="342" t="s">
        <v>6920</v>
      </c>
      <c r="D6971" s="342" t="s">
        <v>6921</v>
      </c>
      <c r="E6971" s="342" t="s">
        <v>9321</v>
      </c>
      <c r="F6971" s="342" t="s">
        <v>6568</v>
      </c>
      <c r="G6971" s="343">
        <v>4.0200000000000005</v>
      </c>
      <c r="H6971" s="342" t="s">
        <v>6594</v>
      </c>
      <c r="I6971" s="342" t="s">
        <v>6575</v>
      </c>
      <c r="J6971" s="342" t="s">
        <v>6755</v>
      </c>
      <c r="K6971" s="581" t="s">
        <v>7218</v>
      </c>
      <c r="L6971" s="344" t="s">
        <v>4090</v>
      </c>
      <c r="N6971" s="344" t="s">
        <v>4090</v>
      </c>
      <c r="O6971" s="341">
        <v>0</v>
      </c>
    </row>
    <row r="6972" spans="1:15" x14ac:dyDescent="0.2">
      <c r="A6972" s="341" t="s">
        <v>9257</v>
      </c>
      <c r="B6972" s="341" t="s">
        <v>9300</v>
      </c>
      <c r="C6972" s="342" t="s">
        <v>7022</v>
      </c>
      <c r="D6972" s="342" t="s">
        <v>6921</v>
      </c>
      <c r="E6972" s="342" t="s">
        <v>9326</v>
      </c>
      <c r="F6972" s="342" t="s">
        <v>6568</v>
      </c>
      <c r="G6972" s="343">
        <v>5.78</v>
      </c>
      <c r="H6972" s="342" t="s">
        <v>6594</v>
      </c>
      <c r="I6972" s="342" t="s">
        <v>6575</v>
      </c>
      <c r="J6972" s="342" t="s">
        <v>6755</v>
      </c>
      <c r="K6972" s="581" t="s">
        <v>7232</v>
      </c>
      <c r="L6972" s="344" t="s">
        <v>4090</v>
      </c>
      <c r="N6972" s="344" t="s">
        <v>4090</v>
      </c>
      <c r="O6972" s="341">
        <v>0</v>
      </c>
    </row>
    <row r="6973" spans="1:15" x14ac:dyDescent="0.2">
      <c r="A6973" s="341" t="s">
        <v>9257</v>
      </c>
      <c r="B6973" s="341" t="s">
        <v>9300</v>
      </c>
      <c r="C6973" s="342" t="s">
        <v>6920</v>
      </c>
      <c r="D6973" s="342" t="s">
        <v>6921</v>
      </c>
      <c r="E6973" s="342" t="s">
        <v>9322</v>
      </c>
      <c r="F6973" s="342" t="s">
        <v>6568</v>
      </c>
      <c r="G6973" s="343">
        <v>7.5600000000000005</v>
      </c>
      <c r="H6973" s="342" t="s">
        <v>6594</v>
      </c>
      <c r="I6973" s="342" t="s">
        <v>6575</v>
      </c>
      <c r="J6973" s="342" t="s">
        <v>6755</v>
      </c>
      <c r="K6973" s="581" t="s">
        <v>9035</v>
      </c>
      <c r="L6973" s="344" t="s">
        <v>4090</v>
      </c>
      <c r="N6973" s="344" t="s">
        <v>4090</v>
      </c>
      <c r="O6973" s="341">
        <v>0</v>
      </c>
    </row>
    <row r="6974" spans="1:15" x14ac:dyDescent="0.2">
      <c r="A6974" s="341" t="s">
        <v>9257</v>
      </c>
      <c r="B6974" s="341" t="s">
        <v>9300</v>
      </c>
      <c r="C6974" s="342" t="s">
        <v>6920</v>
      </c>
      <c r="D6974" s="342" t="s">
        <v>6921</v>
      </c>
      <c r="E6974" s="342" t="s">
        <v>9334</v>
      </c>
      <c r="F6974" s="342" t="s">
        <v>6568</v>
      </c>
      <c r="G6974" s="343">
        <v>24.48</v>
      </c>
      <c r="H6974" s="342" t="s">
        <v>6594</v>
      </c>
      <c r="I6974" s="342" t="s">
        <v>6575</v>
      </c>
      <c r="J6974" s="342" t="s">
        <v>6755</v>
      </c>
      <c r="K6974" s="581" t="s">
        <v>6940</v>
      </c>
      <c r="L6974" s="344" t="s">
        <v>4090</v>
      </c>
      <c r="N6974" s="344" t="s">
        <v>4090</v>
      </c>
      <c r="O6974" s="341">
        <v>0</v>
      </c>
    </row>
    <row r="6975" spans="1:15" x14ac:dyDescent="0.2">
      <c r="A6975" s="341" t="s">
        <v>9257</v>
      </c>
      <c r="B6975" s="341" t="s">
        <v>9300</v>
      </c>
      <c r="C6975" s="342" t="s">
        <v>6920</v>
      </c>
      <c r="D6975" s="342" t="s">
        <v>6921</v>
      </c>
      <c r="E6975" s="342" t="s">
        <v>9255</v>
      </c>
      <c r="F6975" s="342" t="s">
        <v>6568</v>
      </c>
      <c r="G6975" s="343">
        <v>25.41</v>
      </c>
      <c r="H6975" s="342" t="s">
        <v>6594</v>
      </c>
      <c r="I6975" s="342" t="s">
        <v>6575</v>
      </c>
      <c r="J6975" s="342" t="s">
        <v>6755</v>
      </c>
      <c r="K6975" s="581" t="s">
        <v>9036</v>
      </c>
      <c r="L6975" s="344" t="s">
        <v>4090</v>
      </c>
      <c r="N6975" s="344" t="s">
        <v>4090</v>
      </c>
      <c r="O6975" s="341">
        <v>0</v>
      </c>
    </row>
    <row r="6976" spans="1:15" x14ac:dyDescent="0.2">
      <c r="A6976" s="341" t="s">
        <v>9257</v>
      </c>
      <c r="B6976" s="341" t="s">
        <v>9300</v>
      </c>
      <c r="C6976" s="342" t="s">
        <v>6920</v>
      </c>
      <c r="D6976" s="342" t="s">
        <v>6921</v>
      </c>
      <c r="E6976" s="342" t="s">
        <v>9323</v>
      </c>
      <c r="F6976" s="342" t="s">
        <v>6568</v>
      </c>
      <c r="G6976" s="343">
        <v>4.4400000000000004</v>
      </c>
      <c r="H6976" s="342" t="s">
        <v>6594</v>
      </c>
      <c r="I6976" s="342" t="s">
        <v>6575</v>
      </c>
      <c r="J6976" s="342" t="s">
        <v>6755</v>
      </c>
      <c r="K6976" s="581" t="s">
        <v>7236</v>
      </c>
      <c r="L6976" s="344" t="s">
        <v>4090</v>
      </c>
      <c r="N6976" s="344" t="s">
        <v>4090</v>
      </c>
      <c r="O6976" s="341">
        <v>0</v>
      </c>
    </row>
    <row r="6977" spans="1:15" x14ac:dyDescent="0.2">
      <c r="A6977" s="341" t="s">
        <v>9257</v>
      </c>
      <c r="B6977" s="341" t="s">
        <v>9300</v>
      </c>
      <c r="C6977" s="342" t="s">
        <v>6920</v>
      </c>
      <c r="D6977" s="342" t="s">
        <v>6921</v>
      </c>
      <c r="E6977" s="342" t="s">
        <v>9332</v>
      </c>
      <c r="F6977" s="342" t="s">
        <v>6568</v>
      </c>
      <c r="G6977" s="343">
        <v>6.8500000000000005</v>
      </c>
      <c r="H6977" s="342" t="s">
        <v>6594</v>
      </c>
      <c r="I6977" s="342" t="s">
        <v>6575</v>
      </c>
      <c r="J6977" s="342" t="s">
        <v>6755</v>
      </c>
      <c r="K6977" s="581" t="s">
        <v>8579</v>
      </c>
      <c r="L6977" s="344" t="s">
        <v>4090</v>
      </c>
      <c r="N6977" s="344" t="s">
        <v>4090</v>
      </c>
      <c r="O6977" s="341">
        <v>0</v>
      </c>
    </row>
    <row r="6978" spans="1:15" x14ac:dyDescent="0.2">
      <c r="A6978" s="341" t="s">
        <v>9257</v>
      </c>
      <c r="B6978" s="341" t="s">
        <v>9300</v>
      </c>
      <c r="C6978" s="342" t="s">
        <v>6920</v>
      </c>
      <c r="D6978" s="342" t="s">
        <v>6921</v>
      </c>
      <c r="E6978" s="342" t="s">
        <v>9328</v>
      </c>
      <c r="F6978" s="342" t="s">
        <v>6568</v>
      </c>
      <c r="G6978" s="343">
        <v>8.4</v>
      </c>
      <c r="H6978" s="342" t="s">
        <v>6594</v>
      </c>
      <c r="I6978" s="342" t="s">
        <v>6575</v>
      </c>
      <c r="J6978" s="342" t="s">
        <v>6755</v>
      </c>
      <c r="K6978" s="581" t="s">
        <v>7225</v>
      </c>
      <c r="L6978" s="344" t="s">
        <v>4090</v>
      </c>
      <c r="N6978" s="344" t="s">
        <v>4090</v>
      </c>
      <c r="O6978" s="341">
        <v>0</v>
      </c>
    </row>
    <row r="6979" spans="1:15" x14ac:dyDescent="0.2">
      <c r="A6979" s="341" t="s">
        <v>9257</v>
      </c>
      <c r="B6979" s="341" t="s">
        <v>9300</v>
      </c>
      <c r="C6979" s="342" t="s">
        <v>6920</v>
      </c>
      <c r="D6979" s="342" t="s">
        <v>6921</v>
      </c>
      <c r="E6979" s="342" t="s">
        <v>9325</v>
      </c>
      <c r="F6979" s="342" t="s">
        <v>6568</v>
      </c>
      <c r="G6979" s="343">
        <v>4.26</v>
      </c>
      <c r="H6979" s="342" t="s">
        <v>6594</v>
      </c>
      <c r="I6979" s="342" t="s">
        <v>6575</v>
      </c>
      <c r="J6979" s="342" t="s">
        <v>6755</v>
      </c>
      <c r="K6979" s="581" t="s">
        <v>7919</v>
      </c>
      <c r="L6979" s="344" t="s">
        <v>4090</v>
      </c>
      <c r="N6979" s="344" t="s">
        <v>4090</v>
      </c>
      <c r="O6979" s="341">
        <v>0</v>
      </c>
    </row>
    <row r="6980" spans="1:15" x14ac:dyDescent="0.2">
      <c r="A6980" s="341" t="s">
        <v>9257</v>
      </c>
      <c r="B6980" s="341" t="s">
        <v>9300</v>
      </c>
      <c r="C6980" s="342" t="s">
        <v>6920</v>
      </c>
      <c r="D6980" s="342" t="s">
        <v>6921</v>
      </c>
      <c r="E6980" s="342" t="s">
        <v>9334</v>
      </c>
      <c r="F6980" s="342" t="s">
        <v>6568</v>
      </c>
      <c r="G6980" s="343">
        <v>4.5600000000000005</v>
      </c>
      <c r="H6980" s="342" t="s">
        <v>6594</v>
      </c>
      <c r="I6980" s="342" t="s">
        <v>6575</v>
      </c>
      <c r="J6980" s="342" t="s">
        <v>6755</v>
      </c>
      <c r="K6980" s="581" t="s">
        <v>8297</v>
      </c>
      <c r="L6980" s="344" t="s">
        <v>4090</v>
      </c>
      <c r="N6980" s="344" t="s">
        <v>4090</v>
      </c>
      <c r="O6980" s="341">
        <v>0</v>
      </c>
    </row>
    <row r="6981" spans="1:15" x14ac:dyDescent="0.2">
      <c r="A6981" s="341" t="s">
        <v>9257</v>
      </c>
      <c r="B6981" s="341" t="s">
        <v>9300</v>
      </c>
      <c r="C6981" s="342" t="s">
        <v>6920</v>
      </c>
      <c r="D6981" s="342" t="s">
        <v>6921</v>
      </c>
      <c r="E6981" s="342" t="s">
        <v>9333</v>
      </c>
      <c r="F6981" s="342" t="s">
        <v>6568</v>
      </c>
      <c r="G6981" s="343">
        <v>30.400000000000002</v>
      </c>
      <c r="H6981" s="342" t="s">
        <v>6594</v>
      </c>
      <c r="I6981" s="342" t="s">
        <v>6575</v>
      </c>
      <c r="J6981" s="342" t="s">
        <v>6755</v>
      </c>
      <c r="K6981" s="581" t="s">
        <v>7242</v>
      </c>
      <c r="L6981" s="344" t="s">
        <v>4090</v>
      </c>
      <c r="N6981" s="344" t="s">
        <v>4090</v>
      </c>
      <c r="O6981" s="341">
        <v>0</v>
      </c>
    </row>
    <row r="6982" spans="1:15" x14ac:dyDescent="0.2">
      <c r="A6982" s="341" t="s">
        <v>9257</v>
      </c>
      <c r="B6982" s="341" t="s">
        <v>9300</v>
      </c>
      <c r="C6982" s="342" t="s">
        <v>6920</v>
      </c>
      <c r="D6982" s="342" t="s">
        <v>6921</v>
      </c>
      <c r="E6982" s="342" t="s">
        <v>9333</v>
      </c>
      <c r="F6982" s="342" t="s">
        <v>6568</v>
      </c>
      <c r="G6982" s="343">
        <v>5.6000000000000005</v>
      </c>
      <c r="H6982" s="342" t="s">
        <v>6594</v>
      </c>
      <c r="I6982" s="342" t="s">
        <v>6575</v>
      </c>
      <c r="J6982" s="342" t="s">
        <v>6755</v>
      </c>
      <c r="K6982" s="581" t="s">
        <v>7255</v>
      </c>
      <c r="L6982" s="344" t="s">
        <v>4090</v>
      </c>
      <c r="N6982" s="344" t="s">
        <v>4090</v>
      </c>
      <c r="O6982" s="341">
        <v>0</v>
      </c>
    </row>
    <row r="6983" spans="1:15" x14ac:dyDescent="0.2">
      <c r="A6983" s="341" t="s">
        <v>9257</v>
      </c>
      <c r="B6983" s="341" t="s">
        <v>9300</v>
      </c>
      <c r="C6983" s="342" t="s">
        <v>6920</v>
      </c>
      <c r="D6983" s="342" t="s">
        <v>6921</v>
      </c>
      <c r="E6983" s="342" t="s">
        <v>9321</v>
      </c>
      <c r="F6983" s="342" t="s">
        <v>6568</v>
      </c>
      <c r="G6983" s="343">
        <v>5.4</v>
      </c>
      <c r="H6983" s="342" t="s">
        <v>6594</v>
      </c>
      <c r="I6983" s="342" t="s">
        <v>6575</v>
      </c>
      <c r="J6983" s="342" t="s">
        <v>6755</v>
      </c>
      <c r="K6983" s="581" t="s">
        <v>8668</v>
      </c>
      <c r="L6983" s="344" t="s">
        <v>4090</v>
      </c>
      <c r="N6983" s="344" t="s">
        <v>4090</v>
      </c>
      <c r="O6983" s="341">
        <v>0</v>
      </c>
    </row>
    <row r="6984" spans="1:15" x14ac:dyDescent="0.2">
      <c r="A6984" s="341" t="s">
        <v>9257</v>
      </c>
      <c r="B6984" s="341" t="s">
        <v>9300</v>
      </c>
      <c r="C6984" s="342" t="s">
        <v>6920</v>
      </c>
      <c r="D6984" s="342" t="s">
        <v>6921</v>
      </c>
      <c r="E6984" s="342" t="s">
        <v>9334</v>
      </c>
      <c r="F6984" s="342" t="s">
        <v>6568</v>
      </c>
      <c r="G6984" s="343">
        <v>14.4</v>
      </c>
      <c r="H6984" s="342" t="s">
        <v>6594</v>
      </c>
      <c r="I6984" s="342" t="s">
        <v>6575</v>
      </c>
      <c r="J6984" s="342" t="s">
        <v>6755</v>
      </c>
      <c r="K6984" s="581" t="s">
        <v>8048</v>
      </c>
      <c r="L6984" s="344" t="s">
        <v>4090</v>
      </c>
      <c r="N6984" s="344" t="s">
        <v>4090</v>
      </c>
      <c r="O6984" s="341">
        <v>0</v>
      </c>
    </row>
    <row r="6985" spans="1:15" x14ac:dyDescent="0.2">
      <c r="A6985" s="341" t="s">
        <v>9257</v>
      </c>
      <c r="B6985" s="341" t="s">
        <v>9300</v>
      </c>
      <c r="C6985" s="342" t="s">
        <v>6920</v>
      </c>
      <c r="D6985" s="342" t="s">
        <v>6921</v>
      </c>
      <c r="E6985" s="342" t="s">
        <v>9321</v>
      </c>
      <c r="F6985" s="342" t="s">
        <v>6568</v>
      </c>
      <c r="G6985" s="343">
        <v>9</v>
      </c>
      <c r="H6985" s="342" t="s">
        <v>6594</v>
      </c>
      <c r="I6985" s="342" t="s">
        <v>6575</v>
      </c>
      <c r="J6985" s="342" t="s">
        <v>6755</v>
      </c>
      <c r="K6985" s="581" t="s">
        <v>7268</v>
      </c>
      <c r="L6985" s="344" t="s">
        <v>4090</v>
      </c>
      <c r="N6985" s="344" t="s">
        <v>4090</v>
      </c>
      <c r="O6985" s="341">
        <v>0</v>
      </c>
    </row>
    <row r="6986" spans="1:15" x14ac:dyDescent="0.2">
      <c r="A6986" s="341" t="s">
        <v>9257</v>
      </c>
      <c r="B6986" s="341" t="s">
        <v>9300</v>
      </c>
      <c r="C6986" s="342" t="s">
        <v>6920</v>
      </c>
      <c r="D6986" s="342" t="s">
        <v>6921</v>
      </c>
      <c r="E6986" s="342" t="s">
        <v>9321</v>
      </c>
      <c r="F6986" s="342" t="s">
        <v>6568</v>
      </c>
      <c r="G6986" s="343">
        <v>11.34</v>
      </c>
      <c r="H6986" s="342" t="s">
        <v>6594</v>
      </c>
      <c r="I6986" s="342" t="s">
        <v>6575</v>
      </c>
      <c r="J6986" s="342" t="s">
        <v>6755</v>
      </c>
      <c r="K6986" s="581" t="s">
        <v>7736</v>
      </c>
      <c r="L6986" s="344" t="s">
        <v>4090</v>
      </c>
      <c r="N6986" s="344" t="s">
        <v>4090</v>
      </c>
      <c r="O6986" s="341">
        <v>0</v>
      </c>
    </row>
    <row r="6987" spans="1:15" x14ac:dyDescent="0.2">
      <c r="A6987" s="341" t="s">
        <v>9257</v>
      </c>
      <c r="B6987" s="341" t="s">
        <v>9300</v>
      </c>
      <c r="C6987" s="342" t="s">
        <v>7022</v>
      </c>
      <c r="D6987" s="342" t="s">
        <v>6921</v>
      </c>
      <c r="E6987" s="342" t="s">
        <v>9320</v>
      </c>
      <c r="F6987" s="342" t="s">
        <v>6568</v>
      </c>
      <c r="G6987" s="343">
        <v>28.080000000000002</v>
      </c>
      <c r="H6987" s="342" t="s">
        <v>6594</v>
      </c>
      <c r="I6987" s="342" t="s">
        <v>6575</v>
      </c>
      <c r="J6987" s="342" t="s">
        <v>6755</v>
      </c>
      <c r="K6987" s="581" t="s">
        <v>7783</v>
      </c>
      <c r="L6987" s="344" t="s">
        <v>4090</v>
      </c>
      <c r="N6987" s="344" t="s">
        <v>4090</v>
      </c>
      <c r="O6987" s="341">
        <v>0</v>
      </c>
    </row>
    <row r="6988" spans="1:15" x14ac:dyDescent="0.2">
      <c r="A6988" s="341" t="s">
        <v>9257</v>
      </c>
      <c r="B6988" s="341" t="s">
        <v>9300</v>
      </c>
      <c r="C6988" s="342" t="s">
        <v>6920</v>
      </c>
      <c r="D6988" s="342" t="s">
        <v>6921</v>
      </c>
      <c r="E6988" s="342" t="s">
        <v>9255</v>
      </c>
      <c r="F6988" s="342" t="s">
        <v>6568</v>
      </c>
      <c r="G6988" s="343">
        <v>5.88</v>
      </c>
      <c r="H6988" s="342" t="s">
        <v>6594</v>
      </c>
      <c r="I6988" s="342" t="s">
        <v>6575</v>
      </c>
      <c r="J6988" s="342" t="s">
        <v>6755</v>
      </c>
      <c r="K6988" s="581" t="s">
        <v>9037</v>
      </c>
      <c r="L6988" s="344" t="s">
        <v>4090</v>
      </c>
      <c r="N6988" s="344" t="s">
        <v>4090</v>
      </c>
      <c r="O6988" s="341">
        <v>0</v>
      </c>
    </row>
    <row r="6989" spans="1:15" x14ac:dyDescent="0.2">
      <c r="A6989" s="341" t="s">
        <v>9257</v>
      </c>
      <c r="B6989" s="341" t="s">
        <v>9300</v>
      </c>
      <c r="C6989" s="342" t="s">
        <v>7022</v>
      </c>
      <c r="D6989" s="342" t="s">
        <v>6921</v>
      </c>
      <c r="E6989" s="342" t="s">
        <v>9326</v>
      </c>
      <c r="F6989" s="342" t="s">
        <v>6568</v>
      </c>
      <c r="G6989" s="343">
        <v>6.3</v>
      </c>
      <c r="H6989" s="342" t="s">
        <v>6594</v>
      </c>
      <c r="I6989" s="342" t="s">
        <v>6575</v>
      </c>
      <c r="J6989" s="342" t="s">
        <v>6755</v>
      </c>
      <c r="K6989" s="581" t="s">
        <v>7307</v>
      </c>
      <c r="L6989" s="344" t="s">
        <v>4090</v>
      </c>
      <c r="N6989" s="344" t="s">
        <v>4090</v>
      </c>
      <c r="O6989" s="341">
        <v>0</v>
      </c>
    </row>
    <row r="6990" spans="1:15" x14ac:dyDescent="0.2">
      <c r="A6990" s="341" t="s">
        <v>9257</v>
      </c>
      <c r="B6990" s="341" t="s">
        <v>9300</v>
      </c>
      <c r="C6990" s="342" t="s">
        <v>6920</v>
      </c>
      <c r="D6990" s="342" t="s">
        <v>6921</v>
      </c>
      <c r="E6990" s="342" t="s">
        <v>9326</v>
      </c>
      <c r="F6990" s="342" t="s">
        <v>6568</v>
      </c>
      <c r="G6990" s="343">
        <v>2.1</v>
      </c>
      <c r="H6990" s="342" t="s">
        <v>6594</v>
      </c>
      <c r="I6990" s="342" t="s">
        <v>6575</v>
      </c>
      <c r="J6990" s="342" t="s">
        <v>6755</v>
      </c>
      <c r="K6990" s="581" t="s">
        <v>7304</v>
      </c>
      <c r="L6990" s="344" t="s">
        <v>4090</v>
      </c>
      <c r="N6990" s="344" t="s">
        <v>4090</v>
      </c>
      <c r="O6990" s="341">
        <v>0</v>
      </c>
    </row>
    <row r="6991" spans="1:15" x14ac:dyDescent="0.2">
      <c r="A6991" s="341" t="s">
        <v>9257</v>
      </c>
      <c r="B6991" s="341" t="s">
        <v>9300</v>
      </c>
      <c r="C6991" s="342" t="s">
        <v>6920</v>
      </c>
      <c r="D6991" s="342" t="s">
        <v>6921</v>
      </c>
      <c r="E6991" s="342" t="s">
        <v>9337</v>
      </c>
      <c r="F6991" s="342" t="s">
        <v>6568</v>
      </c>
      <c r="G6991" s="343">
        <v>2.98</v>
      </c>
      <c r="H6991" s="342" t="s">
        <v>6594</v>
      </c>
      <c r="I6991" s="342" t="s">
        <v>6575</v>
      </c>
      <c r="J6991" s="342" t="s">
        <v>6755</v>
      </c>
      <c r="K6991" s="581" t="s">
        <v>6992</v>
      </c>
      <c r="L6991" s="344" t="s">
        <v>4090</v>
      </c>
      <c r="N6991" s="344" t="s">
        <v>4090</v>
      </c>
      <c r="O6991" s="341">
        <v>0</v>
      </c>
    </row>
    <row r="6992" spans="1:15" x14ac:dyDescent="0.2">
      <c r="A6992" s="341" t="s">
        <v>9257</v>
      </c>
      <c r="B6992" s="341" t="s">
        <v>9300</v>
      </c>
      <c r="C6992" s="342" t="s">
        <v>6920</v>
      </c>
      <c r="D6992" s="342" t="s">
        <v>6921</v>
      </c>
      <c r="E6992" s="342" t="s">
        <v>9334</v>
      </c>
      <c r="F6992" s="342" t="s">
        <v>6568</v>
      </c>
      <c r="G6992" s="343">
        <v>14.790000000000001</v>
      </c>
      <c r="H6992" s="342" t="s">
        <v>6594</v>
      </c>
      <c r="I6992" s="342" t="s">
        <v>6575</v>
      </c>
      <c r="J6992" s="342" t="s">
        <v>6755</v>
      </c>
      <c r="K6992" s="581" t="s">
        <v>6992</v>
      </c>
      <c r="L6992" s="344" t="s">
        <v>4090</v>
      </c>
      <c r="N6992" s="344" t="s">
        <v>4090</v>
      </c>
      <c r="O6992" s="341">
        <v>0</v>
      </c>
    </row>
    <row r="6993" spans="1:15" x14ac:dyDescent="0.2">
      <c r="A6993" s="341" t="s">
        <v>9257</v>
      </c>
      <c r="B6993" s="341" t="s">
        <v>9300</v>
      </c>
      <c r="C6993" s="342" t="s">
        <v>7022</v>
      </c>
      <c r="D6993" s="342" t="s">
        <v>6921</v>
      </c>
      <c r="E6993" s="342" t="s">
        <v>9326</v>
      </c>
      <c r="F6993" s="342" t="s">
        <v>6568</v>
      </c>
      <c r="G6993" s="343">
        <v>5.25</v>
      </c>
      <c r="H6993" s="342" t="s">
        <v>6594</v>
      </c>
      <c r="I6993" s="342" t="s">
        <v>6575</v>
      </c>
      <c r="J6993" s="342" t="s">
        <v>6755</v>
      </c>
      <c r="K6993" s="581" t="s">
        <v>8074</v>
      </c>
      <c r="L6993" s="344" t="s">
        <v>4090</v>
      </c>
      <c r="N6993" s="344" t="s">
        <v>4090</v>
      </c>
      <c r="O6993" s="341">
        <v>0</v>
      </c>
    </row>
    <row r="6994" spans="1:15" x14ac:dyDescent="0.2">
      <c r="A6994" s="341" t="s">
        <v>9257</v>
      </c>
      <c r="B6994" s="341" t="s">
        <v>9300</v>
      </c>
      <c r="C6994" s="342" t="s">
        <v>7019</v>
      </c>
      <c r="D6994" s="342" t="s">
        <v>6567</v>
      </c>
      <c r="E6994" s="342" t="s">
        <v>9255</v>
      </c>
      <c r="F6994" s="342" t="s">
        <v>6568</v>
      </c>
      <c r="G6994" s="343">
        <v>6.2700000000000005</v>
      </c>
      <c r="H6994" s="342" t="s">
        <v>6594</v>
      </c>
      <c r="I6994" s="342" t="s">
        <v>6575</v>
      </c>
      <c r="J6994" s="342" t="s">
        <v>6755</v>
      </c>
      <c r="K6994" s="581" t="s">
        <v>7315</v>
      </c>
      <c r="L6994" s="344" t="s">
        <v>4090</v>
      </c>
      <c r="N6994" s="344" t="s">
        <v>4090</v>
      </c>
      <c r="O6994" s="341">
        <v>0</v>
      </c>
    </row>
    <row r="6995" spans="1:15" x14ac:dyDescent="0.2">
      <c r="A6995" s="341" t="s">
        <v>9257</v>
      </c>
      <c r="B6995" s="341" t="s">
        <v>9300</v>
      </c>
      <c r="C6995" s="342" t="s">
        <v>6920</v>
      </c>
      <c r="D6995" s="342" t="s">
        <v>6921</v>
      </c>
      <c r="E6995" s="342" t="s">
        <v>9325</v>
      </c>
      <c r="F6995" s="342" t="s">
        <v>6568</v>
      </c>
      <c r="G6995" s="343">
        <v>6.82</v>
      </c>
      <c r="H6995" s="342" t="s">
        <v>6594</v>
      </c>
      <c r="I6995" s="342" t="s">
        <v>6575</v>
      </c>
      <c r="J6995" s="342" t="s">
        <v>6755</v>
      </c>
      <c r="K6995" s="581" t="s">
        <v>7927</v>
      </c>
      <c r="L6995" s="344" t="s">
        <v>4090</v>
      </c>
      <c r="N6995" s="344" t="s">
        <v>4090</v>
      </c>
      <c r="O6995" s="341">
        <v>0</v>
      </c>
    </row>
    <row r="6996" spans="1:15" x14ac:dyDescent="0.2">
      <c r="A6996" s="341" t="s">
        <v>9257</v>
      </c>
      <c r="B6996" s="341" t="s">
        <v>9300</v>
      </c>
      <c r="C6996" s="342" t="s">
        <v>6920</v>
      </c>
      <c r="D6996" s="342" t="s">
        <v>6921</v>
      </c>
      <c r="E6996" s="342" t="s">
        <v>9337</v>
      </c>
      <c r="F6996" s="342" t="s">
        <v>6568</v>
      </c>
      <c r="G6996" s="343">
        <v>4.41</v>
      </c>
      <c r="H6996" s="342" t="s">
        <v>6594</v>
      </c>
      <c r="I6996" s="342" t="s">
        <v>6575</v>
      </c>
      <c r="J6996" s="342" t="s">
        <v>6755</v>
      </c>
      <c r="K6996" s="581" t="s">
        <v>8417</v>
      </c>
      <c r="L6996" s="344" t="s">
        <v>4090</v>
      </c>
      <c r="N6996" s="344" t="s">
        <v>4090</v>
      </c>
      <c r="O6996" s="341">
        <v>0</v>
      </c>
    </row>
    <row r="6997" spans="1:15" x14ac:dyDescent="0.2">
      <c r="A6997" s="341" t="s">
        <v>9257</v>
      </c>
      <c r="B6997" s="341" t="s">
        <v>9300</v>
      </c>
      <c r="C6997" s="342" t="s">
        <v>6920</v>
      </c>
      <c r="D6997" s="342" t="s">
        <v>6921</v>
      </c>
      <c r="E6997" s="342" t="s">
        <v>9319</v>
      </c>
      <c r="F6997" s="342" t="s">
        <v>6568</v>
      </c>
      <c r="G6997" s="343">
        <v>6.13</v>
      </c>
      <c r="H6997" s="342" t="s">
        <v>6594</v>
      </c>
      <c r="I6997" s="342" t="s">
        <v>6575</v>
      </c>
      <c r="J6997" s="342" t="s">
        <v>6755</v>
      </c>
      <c r="K6997" s="581" t="s">
        <v>8382</v>
      </c>
      <c r="L6997" s="344" t="s">
        <v>4090</v>
      </c>
      <c r="N6997" s="344" t="s">
        <v>4090</v>
      </c>
      <c r="O6997" s="341">
        <v>0</v>
      </c>
    </row>
    <row r="6998" spans="1:15" x14ac:dyDescent="0.2">
      <c r="A6998" s="341" t="s">
        <v>9257</v>
      </c>
      <c r="B6998" s="341" t="s">
        <v>9300</v>
      </c>
      <c r="C6998" s="342" t="s">
        <v>6920</v>
      </c>
      <c r="D6998" s="342" t="s">
        <v>6921</v>
      </c>
      <c r="E6998" s="342" t="s">
        <v>9323</v>
      </c>
      <c r="F6998" s="342" t="s">
        <v>6568</v>
      </c>
      <c r="G6998" s="343">
        <v>8.0500000000000007</v>
      </c>
      <c r="H6998" s="342" t="s">
        <v>6594</v>
      </c>
      <c r="I6998" s="342" t="s">
        <v>6575</v>
      </c>
      <c r="J6998" s="342" t="s">
        <v>6755</v>
      </c>
      <c r="K6998" s="581" t="s">
        <v>8078</v>
      </c>
      <c r="L6998" s="344" t="s">
        <v>4090</v>
      </c>
      <c r="N6998" s="344" t="s">
        <v>4090</v>
      </c>
      <c r="O6998" s="341">
        <v>0</v>
      </c>
    </row>
    <row r="6999" spans="1:15" x14ac:dyDescent="0.2">
      <c r="A6999" s="341" t="s">
        <v>9257</v>
      </c>
      <c r="B6999" s="341" t="s">
        <v>9300</v>
      </c>
      <c r="C6999" s="342" t="s">
        <v>6920</v>
      </c>
      <c r="D6999" s="342" t="s">
        <v>6921</v>
      </c>
      <c r="E6999" s="342" t="s">
        <v>9323</v>
      </c>
      <c r="F6999" s="342" t="s">
        <v>6568</v>
      </c>
      <c r="G6999" s="343">
        <v>11.34</v>
      </c>
      <c r="H6999" s="342" t="s">
        <v>6594</v>
      </c>
      <c r="I6999" s="342" t="s">
        <v>6575</v>
      </c>
      <c r="J6999" s="342" t="s">
        <v>6755</v>
      </c>
      <c r="K6999" s="581" t="s">
        <v>6943</v>
      </c>
      <c r="L6999" s="344" t="s">
        <v>4090</v>
      </c>
      <c r="N6999" s="344" t="s">
        <v>4090</v>
      </c>
      <c r="O6999" s="341">
        <v>0</v>
      </c>
    </row>
    <row r="7000" spans="1:15" x14ac:dyDescent="0.2">
      <c r="A7000" s="341" t="s">
        <v>9257</v>
      </c>
      <c r="B7000" s="341" t="s">
        <v>9300</v>
      </c>
      <c r="C7000" s="342" t="s">
        <v>7022</v>
      </c>
      <c r="D7000" s="342" t="s">
        <v>6921</v>
      </c>
      <c r="E7000" s="342" t="s">
        <v>9323</v>
      </c>
      <c r="F7000" s="342" t="s">
        <v>6568</v>
      </c>
      <c r="G7000" s="343">
        <v>15.4</v>
      </c>
      <c r="H7000" s="342" t="s">
        <v>6594</v>
      </c>
      <c r="I7000" s="342" t="s">
        <v>6575</v>
      </c>
      <c r="J7000" s="342" t="s">
        <v>6755</v>
      </c>
      <c r="K7000" s="581" t="s">
        <v>7803</v>
      </c>
      <c r="L7000" s="344" t="s">
        <v>4090</v>
      </c>
      <c r="N7000" s="344" t="s">
        <v>4090</v>
      </c>
      <c r="O7000" s="341">
        <v>0</v>
      </c>
    </row>
    <row r="7001" spans="1:15" x14ac:dyDescent="0.2">
      <c r="A7001" s="341" t="s">
        <v>9257</v>
      </c>
      <c r="B7001" s="341" t="s">
        <v>9300</v>
      </c>
      <c r="C7001" s="342" t="s">
        <v>6920</v>
      </c>
      <c r="D7001" s="342" t="s">
        <v>6921</v>
      </c>
      <c r="E7001" s="342" t="s">
        <v>9322</v>
      </c>
      <c r="F7001" s="342" t="s">
        <v>6568</v>
      </c>
      <c r="G7001" s="343">
        <v>5.78</v>
      </c>
      <c r="H7001" s="342" t="s">
        <v>6594</v>
      </c>
      <c r="I7001" s="342" t="s">
        <v>6575</v>
      </c>
      <c r="J7001" s="342" t="s">
        <v>6755</v>
      </c>
      <c r="K7001" s="581" t="s">
        <v>8875</v>
      </c>
      <c r="L7001" s="344" t="s">
        <v>4090</v>
      </c>
      <c r="N7001" s="344" t="s">
        <v>4090</v>
      </c>
      <c r="O7001" s="341">
        <v>0</v>
      </c>
    </row>
    <row r="7002" spans="1:15" x14ac:dyDescent="0.2">
      <c r="A7002" s="341" t="s">
        <v>9257</v>
      </c>
      <c r="B7002" s="341" t="s">
        <v>9300</v>
      </c>
      <c r="C7002" s="342" t="s">
        <v>6920</v>
      </c>
      <c r="D7002" s="342" t="s">
        <v>6921</v>
      </c>
      <c r="E7002" s="342" t="s">
        <v>9321</v>
      </c>
      <c r="F7002" s="342" t="s">
        <v>6568</v>
      </c>
      <c r="G7002" s="343">
        <v>4.1399999999999997</v>
      </c>
      <c r="H7002" s="342" t="s">
        <v>6594</v>
      </c>
      <c r="I7002" s="342" t="s">
        <v>6575</v>
      </c>
      <c r="J7002" s="342" t="s">
        <v>6755</v>
      </c>
      <c r="K7002" s="581" t="s">
        <v>7267</v>
      </c>
      <c r="L7002" s="344" t="s">
        <v>4090</v>
      </c>
      <c r="N7002" s="344" t="s">
        <v>4090</v>
      </c>
      <c r="O7002" s="341">
        <v>0</v>
      </c>
    </row>
    <row r="7003" spans="1:15" x14ac:dyDescent="0.2">
      <c r="A7003" s="341" t="s">
        <v>9257</v>
      </c>
      <c r="B7003" s="341" t="s">
        <v>9300</v>
      </c>
      <c r="C7003" s="342" t="s">
        <v>6920</v>
      </c>
      <c r="D7003" s="342" t="s">
        <v>6921</v>
      </c>
      <c r="E7003" s="342" t="s">
        <v>9321</v>
      </c>
      <c r="F7003" s="342" t="s">
        <v>6568</v>
      </c>
      <c r="G7003" s="343">
        <v>7.6000000000000005</v>
      </c>
      <c r="H7003" s="342" t="s">
        <v>6594</v>
      </c>
      <c r="I7003" s="342" t="s">
        <v>6575</v>
      </c>
      <c r="J7003" s="342" t="s">
        <v>6755</v>
      </c>
      <c r="K7003" s="581" t="s">
        <v>6999</v>
      </c>
      <c r="L7003" s="344" t="s">
        <v>4090</v>
      </c>
      <c r="N7003" s="344" t="s">
        <v>4090</v>
      </c>
      <c r="O7003" s="341">
        <v>0</v>
      </c>
    </row>
    <row r="7004" spans="1:15" x14ac:dyDescent="0.2">
      <c r="A7004" s="341" t="s">
        <v>9257</v>
      </c>
      <c r="B7004" s="341" t="s">
        <v>9300</v>
      </c>
      <c r="C7004" s="342" t="s">
        <v>6920</v>
      </c>
      <c r="D7004" s="342" t="s">
        <v>6921</v>
      </c>
      <c r="E7004" s="342" t="s">
        <v>9321</v>
      </c>
      <c r="F7004" s="342" t="s">
        <v>6568</v>
      </c>
      <c r="G7004" s="343">
        <v>7.04</v>
      </c>
      <c r="H7004" s="342" t="s">
        <v>6594</v>
      </c>
      <c r="I7004" s="342" t="s">
        <v>6575</v>
      </c>
      <c r="J7004" s="342" t="s">
        <v>6755</v>
      </c>
      <c r="K7004" s="581" t="s">
        <v>6866</v>
      </c>
      <c r="L7004" s="344" t="s">
        <v>4090</v>
      </c>
      <c r="N7004" s="344" t="s">
        <v>4090</v>
      </c>
      <c r="O7004" s="341">
        <v>0</v>
      </c>
    </row>
    <row r="7005" spans="1:15" x14ac:dyDescent="0.2">
      <c r="A7005" s="341" t="s">
        <v>9257</v>
      </c>
      <c r="B7005" s="341" t="s">
        <v>9300</v>
      </c>
      <c r="C7005" s="342" t="s">
        <v>6920</v>
      </c>
      <c r="D7005" s="342" t="s">
        <v>6921</v>
      </c>
      <c r="E7005" s="342" t="s">
        <v>9322</v>
      </c>
      <c r="F7005" s="342" t="s">
        <v>6568</v>
      </c>
      <c r="G7005" s="343">
        <v>62.4</v>
      </c>
      <c r="H7005" s="342" t="s">
        <v>6594</v>
      </c>
      <c r="I7005" s="342" t="s">
        <v>6575</v>
      </c>
      <c r="J7005" s="342" t="s">
        <v>6755</v>
      </c>
      <c r="K7005" s="581" t="s">
        <v>7933</v>
      </c>
      <c r="L7005" s="344" t="s">
        <v>4090</v>
      </c>
      <c r="N7005" s="344" t="s">
        <v>4090</v>
      </c>
      <c r="O7005" s="341" t="s">
        <v>6752</v>
      </c>
    </row>
    <row r="7006" spans="1:15" x14ac:dyDescent="0.2">
      <c r="A7006" s="341" t="s">
        <v>9257</v>
      </c>
      <c r="B7006" s="341" t="s">
        <v>9300</v>
      </c>
      <c r="C7006" s="342" t="s">
        <v>6920</v>
      </c>
      <c r="D7006" s="342" t="s">
        <v>6921</v>
      </c>
      <c r="E7006" s="342" t="s">
        <v>9321</v>
      </c>
      <c r="F7006" s="342" t="s">
        <v>6568</v>
      </c>
      <c r="G7006" s="343">
        <v>6.3450000000000006</v>
      </c>
      <c r="H7006" s="342" t="s">
        <v>6594</v>
      </c>
      <c r="I7006" s="342" t="s">
        <v>6575</v>
      </c>
      <c r="J7006" s="342" t="s">
        <v>6755</v>
      </c>
      <c r="K7006" s="581" t="s">
        <v>7000</v>
      </c>
      <c r="L7006" s="344" t="s">
        <v>4090</v>
      </c>
      <c r="N7006" s="344" t="s">
        <v>4090</v>
      </c>
      <c r="O7006" s="341">
        <v>0</v>
      </c>
    </row>
    <row r="7007" spans="1:15" x14ac:dyDescent="0.2">
      <c r="A7007" s="341" t="s">
        <v>9257</v>
      </c>
      <c r="B7007" s="341" t="s">
        <v>9300</v>
      </c>
      <c r="C7007" s="342" t="s">
        <v>6920</v>
      </c>
      <c r="D7007" s="342" t="s">
        <v>6921</v>
      </c>
      <c r="E7007" s="342" t="s">
        <v>9325</v>
      </c>
      <c r="F7007" s="342" t="s">
        <v>6568</v>
      </c>
      <c r="G7007" s="343">
        <v>5.9450000000000003</v>
      </c>
      <c r="H7007" s="342" t="s">
        <v>6594</v>
      </c>
      <c r="I7007" s="342" t="s">
        <v>6575</v>
      </c>
      <c r="J7007" s="342" t="s">
        <v>6755</v>
      </c>
      <c r="K7007" s="581" t="s">
        <v>8311</v>
      </c>
      <c r="L7007" s="344" t="s">
        <v>4090</v>
      </c>
      <c r="N7007" s="344" t="s">
        <v>4090</v>
      </c>
      <c r="O7007" s="341">
        <v>0</v>
      </c>
    </row>
    <row r="7008" spans="1:15" x14ac:dyDescent="0.2">
      <c r="A7008" s="341" t="s">
        <v>9257</v>
      </c>
      <c r="B7008" s="341" t="s">
        <v>9300</v>
      </c>
      <c r="C7008" s="342" t="s">
        <v>6920</v>
      </c>
      <c r="D7008" s="342" t="s">
        <v>6921</v>
      </c>
      <c r="E7008" s="342" t="s">
        <v>9322</v>
      </c>
      <c r="F7008" s="342" t="s">
        <v>6568</v>
      </c>
      <c r="G7008" s="343">
        <v>4.3</v>
      </c>
      <c r="H7008" s="342" t="s">
        <v>6594</v>
      </c>
      <c r="I7008" s="342" t="s">
        <v>6575</v>
      </c>
      <c r="J7008" s="342" t="s">
        <v>6755</v>
      </c>
      <c r="K7008" s="581" t="s">
        <v>9038</v>
      </c>
      <c r="L7008" s="344" t="s">
        <v>4090</v>
      </c>
      <c r="N7008" s="344" t="s">
        <v>4090</v>
      </c>
      <c r="O7008" s="341">
        <v>0</v>
      </c>
    </row>
    <row r="7009" spans="1:15" x14ac:dyDescent="0.2">
      <c r="A7009" s="341" t="s">
        <v>9257</v>
      </c>
      <c r="B7009" s="341" t="s">
        <v>9300</v>
      </c>
      <c r="C7009" s="342" t="s">
        <v>6920</v>
      </c>
      <c r="D7009" s="342" t="s">
        <v>6921</v>
      </c>
      <c r="E7009" s="342" t="s">
        <v>9333</v>
      </c>
      <c r="F7009" s="342" t="s">
        <v>6568</v>
      </c>
      <c r="G7009" s="343">
        <v>85.8</v>
      </c>
      <c r="H7009" s="342" t="s">
        <v>6594</v>
      </c>
      <c r="I7009" s="342" t="s">
        <v>6575</v>
      </c>
      <c r="J7009" s="342" t="s">
        <v>6755</v>
      </c>
      <c r="K7009" s="581" t="s">
        <v>7356</v>
      </c>
      <c r="L7009" s="344" t="s">
        <v>4090</v>
      </c>
      <c r="N7009" s="344" t="s">
        <v>4090</v>
      </c>
      <c r="O7009" s="341" t="s">
        <v>6752</v>
      </c>
    </row>
    <row r="7010" spans="1:15" x14ac:dyDescent="0.2">
      <c r="A7010" s="341" t="s">
        <v>9257</v>
      </c>
      <c r="B7010" s="341" t="s">
        <v>9300</v>
      </c>
      <c r="C7010" s="342" t="s">
        <v>6920</v>
      </c>
      <c r="D7010" s="342" t="s">
        <v>6921</v>
      </c>
      <c r="E7010" s="342" t="s">
        <v>9322</v>
      </c>
      <c r="F7010" s="342" t="s">
        <v>6568</v>
      </c>
      <c r="G7010" s="343">
        <v>27.7</v>
      </c>
      <c r="H7010" s="342" t="s">
        <v>6594</v>
      </c>
      <c r="I7010" s="342" t="s">
        <v>6575</v>
      </c>
      <c r="J7010" s="342" t="s">
        <v>6755</v>
      </c>
      <c r="K7010" s="581" t="s">
        <v>6874</v>
      </c>
      <c r="L7010" s="344" t="s">
        <v>4090</v>
      </c>
      <c r="N7010" s="344" t="s">
        <v>4090</v>
      </c>
      <c r="O7010" s="341">
        <v>0</v>
      </c>
    </row>
    <row r="7011" spans="1:15" x14ac:dyDescent="0.2">
      <c r="A7011" s="341" t="s">
        <v>9257</v>
      </c>
      <c r="B7011" s="341" t="s">
        <v>9300</v>
      </c>
      <c r="C7011" s="342" t="s">
        <v>6920</v>
      </c>
      <c r="D7011" s="342" t="s">
        <v>6921</v>
      </c>
      <c r="E7011" s="342" t="s">
        <v>9322</v>
      </c>
      <c r="F7011" s="342" t="s">
        <v>6568</v>
      </c>
      <c r="G7011" s="343">
        <v>6.2720000000000002</v>
      </c>
      <c r="H7011" s="342" t="s">
        <v>6594</v>
      </c>
      <c r="I7011" s="342" t="s">
        <v>6575</v>
      </c>
      <c r="J7011" s="342" t="s">
        <v>6755</v>
      </c>
      <c r="K7011" s="581" t="s">
        <v>7571</v>
      </c>
      <c r="L7011" s="344" t="s">
        <v>4090</v>
      </c>
      <c r="N7011" s="344" t="s">
        <v>4090</v>
      </c>
      <c r="O7011" s="341">
        <v>0</v>
      </c>
    </row>
    <row r="7012" spans="1:15" x14ac:dyDescent="0.2">
      <c r="A7012" s="341" t="s">
        <v>9257</v>
      </c>
      <c r="B7012" s="341" t="s">
        <v>9300</v>
      </c>
      <c r="C7012" s="342" t="s">
        <v>6920</v>
      </c>
      <c r="D7012" s="342" t="s">
        <v>6921</v>
      </c>
      <c r="E7012" s="342" t="s">
        <v>9334</v>
      </c>
      <c r="F7012" s="342" t="s">
        <v>6568</v>
      </c>
      <c r="G7012" s="343">
        <v>6.63</v>
      </c>
      <c r="H7012" s="342" t="s">
        <v>6594</v>
      </c>
      <c r="I7012" s="342" t="s">
        <v>6575</v>
      </c>
      <c r="J7012" s="342" t="s">
        <v>6755</v>
      </c>
      <c r="K7012" s="581" t="s">
        <v>6854</v>
      </c>
      <c r="L7012" s="344" t="s">
        <v>4090</v>
      </c>
      <c r="N7012" s="344" t="s">
        <v>4090</v>
      </c>
      <c r="O7012" s="341">
        <v>0</v>
      </c>
    </row>
    <row r="7013" spans="1:15" x14ac:dyDescent="0.2">
      <c r="A7013" s="341" t="s">
        <v>9257</v>
      </c>
      <c r="B7013" s="341" t="s">
        <v>9300</v>
      </c>
      <c r="C7013" s="342" t="s">
        <v>6920</v>
      </c>
      <c r="D7013" s="342" t="s">
        <v>6921</v>
      </c>
      <c r="E7013" s="342" t="s">
        <v>9322</v>
      </c>
      <c r="F7013" s="342" t="s">
        <v>6568</v>
      </c>
      <c r="G7013" s="343">
        <v>7.68</v>
      </c>
      <c r="H7013" s="342" t="s">
        <v>6594</v>
      </c>
      <c r="I7013" s="342" t="s">
        <v>6575</v>
      </c>
      <c r="J7013" s="342" t="s">
        <v>6755</v>
      </c>
      <c r="K7013" s="581" t="s">
        <v>8188</v>
      </c>
      <c r="L7013" s="344" t="s">
        <v>4090</v>
      </c>
      <c r="N7013" s="344" t="s">
        <v>4090</v>
      </c>
      <c r="O7013" s="341">
        <v>0</v>
      </c>
    </row>
    <row r="7014" spans="1:15" x14ac:dyDescent="0.2">
      <c r="A7014" s="341" t="s">
        <v>9257</v>
      </c>
      <c r="B7014" s="341" t="s">
        <v>9300</v>
      </c>
      <c r="C7014" s="342" t="s">
        <v>7022</v>
      </c>
      <c r="D7014" s="342" t="s">
        <v>6921</v>
      </c>
      <c r="E7014" s="342" t="s">
        <v>9320</v>
      </c>
      <c r="F7014" s="342" t="s">
        <v>6568</v>
      </c>
      <c r="G7014" s="343">
        <v>15.64</v>
      </c>
      <c r="H7014" s="342" t="s">
        <v>6594</v>
      </c>
      <c r="I7014" s="342" t="s">
        <v>6575</v>
      </c>
      <c r="J7014" s="342" t="s">
        <v>6755</v>
      </c>
      <c r="K7014" s="581" t="s">
        <v>7374</v>
      </c>
      <c r="L7014" s="344" t="s">
        <v>4090</v>
      </c>
      <c r="N7014" s="344" t="s">
        <v>4090</v>
      </c>
      <c r="O7014" s="341">
        <v>0</v>
      </c>
    </row>
    <row r="7015" spans="1:15" x14ac:dyDescent="0.2">
      <c r="A7015" s="341" t="s">
        <v>9257</v>
      </c>
      <c r="B7015" s="341" t="s">
        <v>9300</v>
      </c>
      <c r="C7015" s="342" t="s">
        <v>6920</v>
      </c>
      <c r="D7015" s="342" t="s">
        <v>6921</v>
      </c>
      <c r="E7015" s="342" t="s">
        <v>9322</v>
      </c>
      <c r="F7015" s="342" t="s">
        <v>6568</v>
      </c>
      <c r="G7015" s="343">
        <v>4.3</v>
      </c>
      <c r="H7015" s="342" t="s">
        <v>6594</v>
      </c>
      <c r="I7015" s="342" t="s">
        <v>6575</v>
      </c>
      <c r="J7015" s="342" t="s">
        <v>6755</v>
      </c>
      <c r="K7015" s="581" t="s">
        <v>7639</v>
      </c>
      <c r="L7015" s="344" t="s">
        <v>4090</v>
      </c>
      <c r="N7015" s="344" t="s">
        <v>4090</v>
      </c>
      <c r="O7015" s="341">
        <v>0</v>
      </c>
    </row>
    <row r="7016" spans="1:15" x14ac:dyDescent="0.2">
      <c r="A7016" s="341" t="s">
        <v>9257</v>
      </c>
      <c r="B7016" s="341" t="s">
        <v>9300</v>
      </c>
      <c r="C7016" s="342" t="s">
        <v>6920</v>
      </c>
      <c r="D7016" s="342" t="s">
        <v>6921</v>
      </c>
      <c r="E7016" s="342" t="s">
        <v>9323</v>
      </c>
      <c r="F7016" s="342" t="s">
        <v>6568</v>
      </c>
      <c r="G7016" s="343">
        <v>11.040000000000001</v>
      </c>
      <c r="H7016" s="342" t="s">
        <v>6594</v>
      </c>
      <c r="I7016" s="342" t="s">
        <v>6575</v>
      </c>
      <c r="J7016" s="342" t="s">
        <v>6755</v>
      </c>
      <c r="K7016" s="581" t="s">
        <v>9039</v>
      </c>
      <c r="L7016" s="344" t="s">
        <v>4090</v>
      </c>
      <c r="N7016" s="344" t="s">
        <v>4090</v>
      </c>
      <c r="O7016" s="341">
        <v>0</v>
      </c>
    </row>
    <row r="7017" spans="1:15" x14ac:dyDescent="0.2">
      <c r="A7017" s="341" t="s">
        <v>9257</v>
      </c>
      <c r="B7017" s="341" t="s">
        <v>9300</v>
      </c>
      <c r="C7017" s="342" t="s">
        <v>6920</v>
      </c>
      <c r="D7017" s="342" t="s">
        <v>6921</v>
      </c>
      <c r="E7017" s="342" t="s">
        <v>9321</v>
      </c>
      <c r="F7017" s="342" t="s">
        <v>6568</v>
      </c>
      <c r="G7017" s="343">
        <v>9.7000000000000011</v>
      </c>
      <c r="H7017" s="342" t="s">
        <v>6594</v>
      </c>
      <c r="I7017" s="342" t="s">
        <v>6575</v>
      </c>
      <c r="J7017" s="342" t="s">
        <v>6755</v>
      </c>
      <c r="K7017" s="581" t="s">
        <v>8483</v>
      </c>
      <c r="L7017" s="344" t="s">
        <v>4090</v>
      </c>
      <c r="N7017" s="344" t="s">
        <v>4090</v>
      </c>
      <c r="O7017" s="341">
        <v>0</v>
      </c>
    </row>
    <row r="7018" spans="1:15" x14ac:dyDescent="0.2">
      <c r="A7018" s="341" t="s">
        <v>9257</v>
      </c>
      <c r="B7018" s="341" t="s">
        <v>9300</v>
      </c>
      <c r="C7018" s="342" t="s">
        <v>7022</v>
      </c>
      <c r="D7018" s="342" t="s">
        <v>6921</v>
      </c>
      <c r="E7018" s="342" t="s">
        <v>9323</v>
      </c>
      <c r="F7018" s="342" t="s">
        <v>6568</v>
      </c>
      <c r="G7018" s="343">
        <v>5.5250000000000004</v>
      </c>
      <c r="H7018" s="342" t="s">
        <v>6594</v>
      </c>
      <c r="I7018" s="342" t="s">
        <v>6575</v>
      </c>
      <c r="J7018" s="342" t="s">
        <v>6755</v>
      </c>
      <c r="K7018" s="581" t="s">
        <v>7544</v>
      </c>
      <c r="L7018" s="344" t="s">
        <v>4090</v>
      </c>
      <c r="N7018" s="344" t="s">
        <v>4090</v>
      </c>
      <c r="O7018" s="341">
        <v>0</v>
      </c>
    </row>
    <row r="7019" spans="1:15" x14ac:dyDescent="0.2">
      <c r="A7019" s="341" t="s">
        <v>9257</v>
      </c>
      <c r="B7019" s="341" t="s">
        <v>9300</v>
      </c>
      <c r="C7019" s="342" t="s">
        <v>6920</v>
      </c>
      <c r="D7019" s="342" t="s">
        <v>6921</v>
      </c>
      <c r="E7019" s="342" t="s">
        <v>9326</v>
      </c>
      <c r="F7019" s="342" t="s">
        <v>6568</v>
      </c>
      <c r="G7019" s="343">
        <v>11.284000000000001</v>
      </c>
      <c r="H7019" s="342" t="s">
        <v>6594</v>
      </c>
      <c r="I7019" s="342" t="s">
        <v>6575</v>
      </c>
      <c r="J7019" s="342" t="s">
        <v>6755</v>
      </c>
      <c r="K7019" s="581" t="s">
        <v>7380</v>
      </c>
      <c r="L7019" s="344" t="s">
        <v>4090</v>
      </c>
      <c r="N7019" s="344" t="s">
        <v>4090</v>
      </c>
      <c r="O7019" s="341">
        <v>0</v>
      </c>
    </row>
    <row r="7020" spans="1:15" x14ac:dyDescent="0.2">
      <c r="A7020" s="341" t="s">
        <v>9257</v>
      </c>
      <c r="B7020" s="341" t="s">
        <v>9300</v>
      </c>
      <c r="C7020" s="342" t="s">
        <v>7022</v>
      </c>
      <c r="D7020" s="342" t="s">
        <v>6921</v>
      </c>
      <c r="E7020" s="342" t="s">
        <v>9323</v>
      </c>
      <c r="F7020" s="342" t="s">
        <v>6568</v>
      </c>
      <c r="G7020" s="343">
        <v>50.85</v>
      </c>
      <c r="H7020" s="342" t="s">
        <v>6594</v>
      </c>
      <c r="I7020" s="342" t="s">
        <v>6575</v>
      </c>
      <c r="J7020" s="342" t="s">
        <v>6755</v>
      </c>
      <c r="K7020" s="581" t="s">
        <v>7380</v>
      </c>
      <c r="L7020" s="344" t="s">
        <v>4090</v>
      </c>
      <c r="N7020" s="344" t="s">
        <v>4090</v>
      </c>
      <c r="O7020" s="341" t="s">
        <v>6752</v>
      </c>
    </row>
    <row r="7021" spans="1:15" x14ac:dyDescent="0.2">
      <c r="A7021" s="341" t="s">
        <v>9257</v>
      </c>
      <c r="B7021" s="341" t="s">
        <v>9300</v>
      </c>
      <c r="C7021" s="342" t="s">
        <v>6920</v>
      </c>
      <c r="D7021" s="342" t="s">
        <v>6921</v>
      </c>
      <c r="E7021" s="342" t="s">
        <v>9334</v>
      </c>
      <c r="F7021" s="342" t="s">
        <v>6568</v>
      </c>
      <c r="G7021" s="343">
        <v>8.75</v>
      </c>
      <c r="H7021" s="342" t="s">
        <v>6594</v>
      </c>
      <c r="I7021" s="342" t="s">
        <v>6575</v>
      </c>
      <c r="J7021" s="342" t="s">
        <v>6755</v>
      </c>
      <c r="K7021" s="581" t="s">
        <v>6835</v>
      </c>
      <c r="L7021" s="344" t="s">
        <v>4090</v>
      </c>
      <c r="N7021" s="344" t="s">
        <v>4090</v>
      </c>
      <c r="O7021" s="341">
        <v>0</v>
      </c>
    </row>
    <row r="7022" spans="1:15" x14ac:dyDescent="0.2">
      <c r="A7022" s="341" t="s">
        <v>9257</v>
      </c>
      <c r="B7022" s="341" t="s">
        <v>9300</v>
      </c>
      <c r="C7022" s="342" t="s">
        <v>6920</v>
      </c>
      <c r="D7022" s="342" t="s">
        <v>6921</v>
      </c>
      <c r="E7022" s="342" t="s">
        <v>9326</v>
      </c>
      <c r="F7022" s="342" t="s">
        <v>6568</v>
      </c>
      <c r="G7022" s="343">
        <v>51.84</v>
      </c>
      <c r="H7022" s="342" t="s">
        <v>6594</v>
      </c>
      <c r="I7022" s="342" t="s">
        <v>6575</v>
      </c>
      <c r="J7022" s="342" t="s">
        <v>6755</v>
      </c>
      <c r="K7022" s="581" t="s">
        <v>7831</v>
      </c>
      <c r="L7022" s="344" t="s">
        <v>4090</v>
      </c>
      <c r="N7022" s="344" t="s">
        <v>4090</v>
      </c>
      <c r="O7022" s="341" t="s">
        <v>6752</v>
      </c>
    </row>
    <row r="7023" spans="1:15" x14ac:dyDescent="0.2">
      <c r="A7023" s="341" t="s">
        <v>9257</v>
      </c>
      <c r="B7023" s="341" t="s">
        <v>9300</v>
      </c>
      <c r="C7023" s="342" t="s">
        <v>6920</v>
      </c>
      <c r="D7023" s="342" t="s">
        <v>6921</v>
      </c>
      <c r="E7023" s="342" t="s">
        <v>9321</v>
      </c>
      <c r="F7023" s="342" t="s">
        <v>6568</v>
      </c>
      <c r="G7023" s="343">
        <v>17.39</v>
      </c>
      <c r="H7023" s="342" t="s">
        <v>6594</v>
      </c>
      <c r="I7023" s="342" t="s">
        <v>6575</v>
      </c>
      <c r="J7023" s="342" t="s">
        <v>6755</v>
      </c>
      <c r="K7023" s="581" t="s">
        <v>7831</v>
      </c>
      <c r="L7023" s="344" t="s">
        <v>4090</v>
      </c>
      <c r="N7023" s="344" t="s">
        <v>4090</v>
      </c>
      <c r="O7023" s="341">
        <v>0</v>
      </c>
    </row>
    <row r="7024" spans="1:15" x14ac:dyDescent="0.2">
      <c r="A7024" s="341" t="s">
        <v>9257</v>
      </c>
      <c r="B7024" s="341" t="s">
        <v>9300</v>
      </c>
      <c r="C7024" s="342" t="s">
        <v>6920</v>
      </c>
      <c r="D7024" s="342" t="s">
        <v>6921</v>
      </c>
      <c r="E7024" s="342" t="s">
        <v>9320</v>
      </c>
      <c r="F7024" s="342" t="s">
        <v>6568</v>
      </c>
      <c r="G7024" s="343">
        <v>27.26</v>
      </c>
      <c r="H7024" s="342" t="s">
        <v>6594</v>
      </c>
      <c r="I7024" s="342" t="s">
        <v>6575</v>
      </c>
      <c r="J7024" s="342" t="s">
        <v>6755</v>
      </c>
      <c r="K7024" s="581" t="s">
        <v>8483</v>
      </c>
      <c r="L7024" s="344" t="s">
        <v>4090</v>
      </c>
      <c r="N7024" s="344" t="s">
        <v>4090</v>
      </c>
      <c r="O7024" s="341">
        <v>0</v>
      </c>
    </row>
    <row r="7025" spans="1:15" x14ac:dyDescent="0.2">
      <c r="A7025" s="341" t="s">
        <v>9257</v>
      </c>
      <c r="B7025" s="341" t="s">
        <v>9300</v>
      </c>
      <c r="C7025" s="342" t="s">
        <v>6920</v>
      </c>
      <c r="D7025" s="342" t="s">
        <v>6921</v>
      </c>
      <c r="E7025" s="342" t="s">
        <v>9323</v>
      </c>
      <c r="F7025" s="342" t="s">
        <v>6568</v>
      </c>
      <c r="G7025" s="343">
        <v>29.25</v>
      </c>
      <c r="H7025" s="342" t="s">
        <v>6594</v>
      </c>
      <c r="I7025" s="342" t="s">
        <v>6575</v>
      </c>
      <c r="J7025" s="342" t="s">
        <v>6755</v>
      </c>
      <c r="K7025" s="581" t="s">
        <v>7645</v>
      </c>
      <c r="L7025" s="344" t="s">
        <v>4090</v>
      </c>
      <c r="N7025" s="344" t="s">
        <v>4090</v>
      </c>
      <c r="O7025" s="341">
        <v>0</v>
      </c>
    </row>
    <row r="7026" spans="1:15" x14ac:dyDescent="0.2">
      <c r="A7026" s="341" t="s">
        <v>9257</v>
      </c>
      <c r="B7026" s="341" t="s">
        <v>9300</v>
      </c>
      <c r="C7026" s="342" t="s">
        <v>6920</v>
      </c>
      <c r="D7026" s="342" t="s">
        <v>6921</v>
      </c>
      <c r="E7026" s="342" t="s">
        <v>9337</v>
      </c>
      <c r="F7026" s="342" t="s">
        <v>6568</v>
      </c>
      <c r="G7026" s="343">
        <v>15.21</v>
      </c>
      <c r="H7026" s="342" t="s">
        <v>6594</v>
      </c>
      <c r="I7026" s="342" t="s">
        <v>6575</v>
      </c>
      <c r="J7026" s="342" t="s">
        <v>6755</v>
      </c>
      <c r="K7026" s="581" t="s">
        <v>7004</v>
      </c>
      <c r="L7026" s="344" t="s">
        <v>4090</v>
      </c>
      <c r="N7026" s="344" t="s">
        <v>4090</v>
      </c>
      <c r="O7026" s="341">
        <v>0</v>
      </c>
    </row>
    <row r="7027" spans="1:15" x14ac:dyDescent="0.2">
      <c r="A7027" s="341" t="s">
        <v>9257</v>
      </c>
      <c r="B7027" s="341" t="s">
        <v>9300</v>
      </c>
      <c r="C7027" s="342" t="s">
        <v>6920</v>
      </c>
      <c r="D7027" s="342" t="s">
        <v>6921</v>
      </c>
      <c r="E7027" s="342" t="s">
        <v>9320</v>
      </c>
      <c r="F7027" s="342" t="s">
        <v>6568</v>
      </c>
      <c r="G7027" s="343">
        <v>7.92</v>
      </c>
      <c r="H7027" s="342" t="s">
        <v>6594</v>
      </c>
      <c r="I7027" s="342" t="s">
        <v>6575</v>
      </c>
      <c r="J7027" s="342" t="s">
        <v>6755</v>
      </c>
      <c r="K7027" s="581" t="s">
        <v>7645</v>
      </c>
      <c r="L7027" s="344" t="s">
        <v>4090</v>
      </c>
      <c r="N7027" s="344" t="s">
        <v>4090</v>
      </c>
      <c r="O7027" s="341">
        <v>0</v>
      </c>
    </row>
    <row r="7028" spans="1:15" x14ac:dyDescent="0.2">
      <c r="A7028" s="341" t="s">
        <v>9257</v>
      </c>
      <c r="B7028" s="341" t="s">
        <v>9300</v>
      </c>
      <c r="C7028" s="342" t="s">
        <v>6920</v>
      </c>
      <c r="D7028" s="342" t="s">
        <v>6921</v>
      </c>
      <c r="E7028" s="342" t="s">
        <v>9321</v>
      </c>
      <c r="F7028" s="342" t="s">
        <v>6568</v>
      </c>
      <c r="G7028" s="343">
        <v>19.5</v>
      </c>
      <c r="H7028" s="342" t="s">
        <v>6594</v>
      </c>
      <c r="I7028" s="342" t="s">
        <v>6575</v>
      </c>
      <c r="J7028" s="342" t="s">
        <v>6755</v>
      </c>
      <c r="K7028" s="581" t="s">
        <v>8313</v>
      </c>
      <c r="L7028" s="344" t="s">
        <v>4090</v>
      </c>
      <c r="N7028" s="344" t="s">
        <v>4090</v>
      </c>
      <c r="O7028" s="341">
        <v>0</v>
      </c>
    </row>
    <row r="7029" spans="1:15" x14ac:dyDescent="0.2">
      <c r="A7029" s="341" t="s">
        <v>9257</v>
      </c>
      <c r="B7029" s="341" t="s">
        <v>9300</v>
      </c>
      <c r="C7029" s="342" t="s">
        <v>7022</v>
      </c>
      <c r="D7029" s="342" t="s">
        <v>6921</v>
      </c>
      <c r="E7029" s="342" t="s">
        <v>9323</v>
      </c>
      <c r="F7029" s="342" t="s">
        <v>6568</v>
      </c>
      <c r="G7029" s="343">
        <v>48.29</v>
      </c>
      <c r="H7029" s="342" t="s">
        <v>6594</v>
      </c>
      <c r="I7029" s="342" t="s">
        <v>6575</v>
      </c>
      <c r="J7029" s="342" t="s">
        <v>6755</v>
      </c>
      <c r="K7029" s="581" t="s">
        <v>6773</v>
      </c>
      <c r="L7029" s="344" t="s">
        <v>4090</v>
      </c>
      <c r="N7029" s="344" t="s">
        <v>4090</v>
      </c>
      <c r="O7029" s="341" t="s">
        <v>6752</v>
      </c>
    </row>
    <row r="7030" spans="1:15" x14ac:dyDescent="0.2">
      <c r="A7030" s="341" t="s">
        <v>9257</v>
      </c>
      <c r="B7030" s="341" t="s">
        <v>9300</v>
      </c>
      <c r="C7030" s="342" t="s">
        <v>7022</v>
      </c>
      <c r="D7030" s="342" t="s">
        <v>6921</v>
      </c>
      <c r="E7030" s="342" t="s">
        <v>9255</v>
      </c>
      <c r="F7030" s="342" t="s">
        <v>6568</v>
      </c>
      <c r="G7030" s="343">
        <v>20.72</v>
      </c>
      <c r="H7030" s="342" t="s">
        <v>6594</v>
      </c>
      <c r="I7030" s="342" t="s">
        <v>6575</v>
      </c>
      <c r="J7030" s="342" t="s">
        <v>6755</v>
      </c>
      <c r="K7030" s="581" t="s">
        <v>6773</v>
      </c>
      <c r="L7030" s="344" t="s">
        <v>4090</v>
      </c>
      <c r="N7030" s="344" t="s">
        <v>4090</v>
      </c>
      <c r="O7030" s="341">
        <v>0</v>
      </c>
    </row>
    <row r="7031" spans="1:15" x14ac:dyDescent="0.2">
      <c r="A7031" s="341" t="s">
        <v>9257</v>
      </c>
      <c r="B7031" s="341" t="s">
        <v>9300</v>
      </c>
      <c r="C7031" s="342" t="s">
        <v>7022</v>
      </c>
      <c r="D7031" s="342" t="s">
        <v>6921</v>
      </c>
      <c r="E7031" s="342" t="s">
        <v>9323</v>
      </c>
      <c r="F7031" s="342" t="s">
        <v>6568</v>
      </c>
      <c r="G7031" s="343">
        <v>22.68</v>
      </c>
      <c r="H7031" s="342" t="s">
        <v>6594</v>
      </c>
      <c r="I7031" s="342" t="s">
        <v>6575</v>
      </c>
      <c r="J7031" s="342" t="s">
        <v>6755</v>
      </c>
      <c r="K7031" s="581" t="s">
        <v>7990</v>
      </c>
      <c r="L7031" s="344" t="s">
        <v>4090</v>
      </c>
      <c r="N7031" s="344" t="s">
        <v>4090</v>
      </c>
      <c r="O7031" s="341">
        <v>0</v>
      </c>
    </row>
    <row r="7032" spans="1:15" x14ac:dyDescent="0.2">
      <c r="A7032" s="341" t="s">
        <v>9257</v>
      </c>
      <c r="B7032" s="341" t="s">
        <v>9300</v>
      </c>
      <c r="C7032" s="342" t="s">
        <v>6920</v>
      </c>
      <c r="D7032" s="342" t="s">
        <v>6921</v>
      </c>
      <c r="E7032" s="342" t="s">
        <v>9334</v>
      </c>
      <c r="F7032" s="342" t="s">
        <v>6568</v>
      </c>
      <c r="G7032" s="343">
        <v>28.080000000000002</v>
      </c>
      <c r="H7032" s="342" t="s">
        <v>6594</v>
      </c>
      <c r="I7032" s="342" t="s">
        <v>6575</v>
      </c>
      <c r="J7032" s="342" t="s">
        <v>6755</v>
      </c>
      <c r="K7032" s="581" t="s">
        <v>6805</v>
      </c>
      <c r="L7032" s="344" t="s">
        <v>4090</v>
      </c>
      <c r="N7032" s="344" t="s">
        <v>4090</v>
      </c>
      <c r="O7032" s="341">
        <v>0</v>
      </c>
    </row>
    <row r="7033" spans="1:15" x14ac:dyDescent="0.2">
      <c r="A7033" s="341" t="s">
        <v>9257</v>
      </c>
      <c r="B7033" s="341" t="s">
        <v>9300</v>
      </c>
      <c r="C7033" s="342" t="s">
        <v>6920</v>
      </c>
      <c r="D7033" s="342" t="s">
        <v>6921</v>
      </c>
      <c r="E7033" s="342" t="s">
        <v>9326</v>
      </c>
      <c r="F7033" s="342" t="s">
        <v>6568</v>
      </c>
      <c r="G7033" s="343">
        <v>38.160000000000004</v>
      </c>
      <c r="H7033" s="342" t="s">
        <v>6594</v>
      </c>
      <c r="I7033" s="342" t="s">
        <v>6575</v>
      </c>
      <c r="J7033" s="342" t="s">
        <v>6755</v>
      </c>
      <c r="K7033" s="581" t="s">
        <v>8313</v>
      </c>
      <c r="L7033" s="344" t="s">
        <v>4090</v>
      </c>
      <c r="N7033" s="344" t="s">
        <v>4090</v>
      </c>
      <c r="O7033" s="341" t="s">
        <v>6752</v>
      </c>
    </row>
    <row r="7034" spans="1:15" x14ac:dyDescent="0.2">
      <c r="A7034" s="341" t="s">
        <v>9257</v>
      </c>
      <c r="B7034" s="341" t="s">
        <v>9300</v>
      </c>
      <c r="C7034" s="342" t="s">
        <v>6920</v>
      </c>
      <c r="D7034" s="342" t="s">
        <v>6921</v>
      </c>
      <c r="E7034" s="342" t="s">
        <v>9333</v>
      </c>
      <c r="F7034" s="342" t="s">
        <v>6568</v>
      </c>
      <c r="G7034" s="343">
        <v>25.2</v>
      </c>
      <c r="H7034" s="342" t="s">
        <v>6594</v>
      </c>
      <c r="I7034" s="342" t="s">
        <v>6575</v>
      </c>
      <c r="J7034" s="342" t="s">
        <v>6755</v>
      </c>
      <c r="K7034" s="581" t="s">
        <v>7004</v>
      </c>
      <c r="L7034" s="344" t="s">
        <v>4090</v>
      </c>
      <c r="N7034" s="344" t="s">
        <v>4090</v>
      </c>
      <c r="O7034" s="341">
        <v>0</v>
      </c>
    </row>
    <row r="7035" spans="1:15" x14ac:dyDescent="0.2">
      <c r="A7035" s="341" t="s">
        <v>9257</v>
      </c>
      <c r="B7035" s="341" t="s">
        <v>9300</v>
      </c>
      <c r="C7035" s="342" t="s">
        <v>6920</v>
      </c>
      <c r="D7035" s="342" t="s">
        <v>6921</v>
      </c>
      <c r="E7035" s="342" t="s">
        <v>9326</v>
      </c>
      <c r="F7035" s="342" t="s">
        <v>6568</v>
      </c>
      <c r="G7035" s="343">
        <v>3.36</v>
      </c>
      <c r="H7035" s="342" t="s">
        <v>6594</v>
      </c>
      <c r="I7035" s="342" t="s">
        <v>6575</v>
      </c>
      <c r="J7035" s="342" t="s">
        <v>6755</v>
      </c>
      <c r="K7035" s="581" t="s">
        <v>7400</v>
      </c>
      <c r="L7035" s="344" t="s">
        <v>4090</v>
      </c>
      <c r="N7035" s="344" t="s">
        <v>4090</v>
      </c>
      <c r="O7035" s="341" t="s">
        <v>6766</v>
      </c>
    </row>
    <row r="7036" spans="1:15" x14ac:dyDescent="0.2">
      <c r="A7036" s="341" t="s">
        <v>9257</v>
      </c>
      <c r="B7036" s="341" t="s">
        <v>9300</v>
      </c>
      <c r="C7036" s="342" t="s">
        <v>6920</v>
      </c>
      <c r="D7036" s="342" t="s">
        <v>6921</v>
      </c>
      <c r="E7036" s="342" t="s">
        <v>9334</v>
      </c>
      <c r="F7036" s="342" t="s">
        <v>6568</v>
      </c>
      <c r="G7036" s="343">
        <v>15.36</v>
      </c>
      <c r="H7036" s="342" t="s">
        <v>6594</v>
      </c>
      <c r="I7036" s="342" t="s">
        <v>6575</v>
      </c>
      <c r="J7036" s="342" t="s">
        <v>6755</v>
      </c>
      <c r="K7036" s="581" t="s">
        <v>6938</v>
      </c>
      <c r="L7036" s="344" t="s">
        <v>4090</v>
      </c>
      <c r="N7036" s="344" t="s">
        <v>4090</v>
      </c>
      <c r="O7036" s="341" t="s">
        <v>6752</v>
      </c>
    </row>
    <row r="7037" spans="1:15" x14ac:dyDescent="0.2">
      <c r="A7037" s="341" t="s">
        <v>9257</v>
      </c>
      <c r="B7037" s="341" t="s">
        <v>9300</v>
      </c>
      <c r="C7037" s="342" t="s">
        <v>6920</v>
      </c>
      <c r="D7037" s="342" t="s">
        <v>6921</v>
      </c>
      <c r="E7037" s="342" t="s">
        <v>9334</v>
      </c>
      <c r="F7037" s="342" t="s">
        <v>6568</v>
      </c>
      <c r="G7037" s="343">
        <v>29.400000000000002</v>
      </c>
      <c r="H7037" s="342" t="s">
        <v>6594</v>
      </c>
      <c r="I7037" s="342" t="s">
        <v>6575</v>
      </c>
      <c r="J7037" s="342" t="s">
        <v>6755</v>
      </c>
      <c r="K7037" s="581" t="s">
        <v>6925</v>
      </c>
      <c r="L7037" s="344" t="s">
        <v>4090</v>
      </c>
      <c r="N7037" s="344" t="s">
        <v>4090</v>
      </c>
      <c r="O7037" s="341" t="s">
        <v>6752</v>
      </c>
    </row>
    <row r="7038" spans="1:15" x14ac:dyDescent="0.2">
      <c r="A7038" s="341" t="s">
        <v>9257</v>
      </c>
      <c r="B7038" s="341" t="s">
        <v>9300</v>
      </c>
      <c r="C7038" s="342" t="s">
        <v>6920</v>
      </c>
      <c r="D7038" s="342" t="s">
        <v>6921</v>
      </c>
      <c r="E7038" s="342" t="s">
        <v>9328</v>
      </c>
      <c r="F7038" s="342" t="s">
        <v>6568</v>
      </c>
      <c r="G7038" s="343">
        <v>8.82</v>
      </c>
      <c r="H7038" s="342" t="s">
        <v>6594</v>
      </c>
      <c r="I7038" s="342" t="s">
        <v>6575</v>
      </c>
      <c r="J7038" s="342" t="s">
        <v>6755</v>
      </c>
      <c r="K7038" s="581" t="s">
        <v>7088</v>
      </c>
      <c r="L7038" s="344" t="s">
        <v>4090</v>
      </c>
      <c r="N7038" s="344" t="s">
        <v>4090</v>
      </c>
      <c r="O7038" s="341">
        <v>0</v>
      </c>
    </row>
    <row r="7039" spans="1:15" x14ac:dyDescent="0.2">
      <c r="A7039" s="341" t="s">
        <v>9257</v>
      </c>
      <c r="B7039" s="341" t="s">
        <v>9300</v>
      </c>
      <c r="C7039" s="342" t="s">
        <v>6920</v>
      </c>
      <c r="D7039" s="342" t="s">
        <v>6921</v>
      </c>
      <c r="E7039" s="342" t="s">
        <v>9328</v>
      </c>
      <c r="F7039" s="342" t="s">
        <v>6568</v>
      </c>
      <c r="G7039" s="343">
        <v>13.8</v>
      </c>
      <c r="H7039" s="342" t="s">
        <v>6594</v>
      </c>
      <c r="I7039" s="342" t="s">
        <v>6575</v>
      </c>
      <c r="J7039" s="342" t="s">
        <v>6755</v>
      </c>
      <c r="K7039" s="581" t="s">
        <v>7414</v>
      </c>
      <c r="L7039" s="344" t="s">
        <v>4090</v>
      </c>
      <c r="N7039" s="344" t="s">
        <v>4090</v>
      </c>
      <c r="O7039" s="341">
        <v>0</v>
      </c>
    </row>
    <row r="7040" spans="1:15" x14ac:dyDescent="0.2">
      <c r="A7040" s="341" t="s">
        <v>9257</v>
      </c>
      <c r="B7040" s="341" t="s">
        <v>9300</v>
      </c>
      <c r="C7040" s="342" t="s">
        <v>6920</v>
      </c>
      <c r="D7040" s="342" t="s">
        <v>6921</v>
      </c>
      <c r="E7040" s="342" t="s">
        <v>9337</v>
      </c>
      <c r="F7040" s="342" t="s">
        <v>6568</v>
      </c>
      <c r="G7040" s="343">
        <v>53.57</v>
      </c>
      <c r="H7040" s="342" t="s">
        <v>6594</v>
      </c>
      <c r="I7040" s="342" t="s">
        <v>6575</v>
      </c>
      <c r="J7040" s="342" t="s">
        <v>6755</v>
      </c>
      <c r="K7040" s="581" t="s">
        <v>6936</v>
      </c>
      <c r="L7040" s="344" t="s">
        <v>4090</v>
      </c>
      <c r="N7040" s="344" t="s">
        <v>4090</v>
      </c>
      <c r="O7040" s="341" t="s">
        <v>6752</v>
      </c>
    </row>
    <row r="7041" spans="1:15" x14ac:dyDescent="0.2">
      <c r="A7041" s="341" t="s">
        <v>9257</v>
      </c>
      <c r="B7041" s="341" t="s">
        <v>9300</v>
      </c>
      <c r="C7041" s="342" t="s">
        <v>6920</v>
      </c>
      <c r="D7041" s="342" t="s">
        <v>6921</v>
      </c>
      <c r="E7041" s="342" t="s">
        <v>9337</v>
      </c>
      <c r="F7041" s="342" t="s">
        <v>6568</v>
      </c>
      <c r="G7041" s="343">
        <v>29.61</v>
      </c>
      <c r="H7041" s="342" t="s">
        <v>6594</v>
      </c>
      <c r="I7041" s="342" t="s">
        <v>6575</v>
      </c>
      <c r="J7041" s="342" t="s">
        <v>6755</v>
      </c>
      <c r="K7041" s="581" t="s">
        <v>7087</v>
      </c>
      <c r="L7041" s="344" t="s">
        <v>4090</v>
      </c>
      <c r="N7041" s="344" t="s">
        <v>4090</v>
      </c>
      <c r="O7041" s="341">
        <v>0</v>
      </c>
    </row>
    <row r="7042" spans="1:15" x14ac:dyDescent="0.2">
      <c r="A7042" s="341" t="s">
        <v>9257</v>
      </c>
      <c r="B7042" s="341" t="s">
        <v>9300</v>
      </c>
      <c r="C7042" s="342" t="s">
        <v>6920</v>
      </c>
      <c r="D7042" s="342" t="s">
        <v>6921</v>
      </c>
      <c r="E7042" s="342" t="s">
        <v>9319</v>
      </c>
      <c r="F7042" s="342" t="s">
        <v>6568</v>
      </c>
      <c r="G7042" s="343">
        <v>4.7</v>
      </c>
      <c r="H7042" s="342" t="s">
        <v>6594</v>
      </c>
      <c r="I7042" s="342" t="s">
        <v>6575</v>
      </c>
      <c r="J7042" s="342" t="s">
        <v>6755</v>
      </c>
      <c r="K7042" s="581" t="s">
        <v>7192</v>
      </c>
      <c r="L7042" s="344" t="s">
        <v>4090</v>
      </c>
      <c r="N7042" s="344" t="s">
        <v>4090</v>
      </c>
      <c r="O7042" s="341">
        <v>0</v>
      </c>
    </row>
    <row r="7043" spans="1:15" x14ac:dyDescent="0.2">
      <c r="A7043" s="341" t="s">
        <v>9257</v>
      </c>
      <c r="B7043" s="341" t="s">
        <v>9300</v>
      </c>
      <c r="C7043" s="342" t="s">
        <v>6920</v>
      </c>
      <c r="D7043" s="342" t="s">
        <v>6921</v>
      </c>
      <c r="E7043" s="342" t="s">
        <v>9322</v>
      </c>
      <c r="F7043" s="342" t="s">
        <v>6568</v>
      </c>
      <c r="G7043" s="343">
        <v>17.64</v>
      </c>
      <c r="H7043" s="342" t="s">
        <v>6594</v>
      </c>
      <c r="I7043" s="342" t="s">
        <v>6575</v>
      </c>
      <c r="J7043" s="342" t="s">
        <v>6755</v>
      </c>
      <c r="K7043" s="581" t="s">
        <v>8597</v>
      </c>
      <c r="L7043" s="344" t="s">
        <v>4090</v>
      </c>
      <c r="N7043" s="344" t="s">
        <v>4090</v>
      </c>
      <c r="O7043" s="341" t="s">
        <v>6752</v>
      </c>
    </row>
    <row r="7044" spans="1:15" x14ac:dyDescent="0.2">
      <c r="A7044" s="341" t="s">
        <v>9257</v>
      </c>
      <c r="B7044" s="341" t="s">
        <v>9300</v>
      </c>
      <c r="C7044" s="342" t="s">
        <v>6920</v>
      </c>
      <c r="D7044" s="342" t="s">
        <v>6921</v>
      </c>
      <c r="E7044" s="342" t="s">
        <v>9326</v>
      </c>
      <c r="F7044" s="342" t="s">
        <v>6568</v>
      </c>
      <c r="G7044" s="343">
        <v>11.8</v>
      </c>
      <c r="H7044" s="342" t="s">
        <v>6594</v>
      </c>
      <c r="I7044" s="342" t="s">
        <v>6575</v>
      </c>
      <c r="J7044" s="342" t="s">
        <v>6755</v>
      </c>
      <c r="K7044" s="581" t="s">
        <v>9040</v>
      </c>
      <c r="L7044" s="344" t="s">
        <v>4090</v>
      </c>
      <c r="N7044" s="344" t="s">
        <v>4090</v>
      </c>
      <c r="O7044" s="341" t="s">
        <v>6752</v>
      </c>
    </row>
    <row r="7045" spans="1:15" x14ac:dyDescent="0.2">
      <c r="A7045" s="341" t="s">
        <v>9257</v>
      </c>
      <c r="B7045" s="341" t="s">
        <v>9300</v>
      </c>
      <c r="C7045" s="342" t="s">
        <v>6920</v>
      </c>
      <c r="D7045" s="342" t="s">
        <v>6921</v>
      </c>
      <c r="E7045" s="342" t="s">
        <v>9326</v>
      </c>
      <c r="F7045" s="342" t="s">
        <v>6568</v>
      </c>
      <c r="G7045" s="343">
        <v>5.18</v>
      </c>
      <c r="H7045" s="342" t="s">
        <v>6594</v>
      </c>
      <c r="I7045" s="342" t="s">
        <v>6575</v>
      </c>
      <c r="J7045" s="342" t="s">
        <v>6755</v>
      </c>
      <c r="K7045" s="581" t="s">
        <v>7097</v>
      </c>
      <c r="L7045" s="344" t="s">
        <v>4090</v>
      </c>
      <c r="N7045" s="344" t="s">
        <v>4090</v>
      </c>
      <c r="O7045" s="341">
        <v>0</v>
      </c>
    </row>
    <row r="7046" spans="1:15" x14ac:dyDescent="0.2">
      <c r="A7046" s="341" t="s">
        <v>9257</v>
      </c>
      <c r="B7046" s="341" t="s">
        <v>9300</v>
      </c>
      <c r="C7046" s="342" t="s">
        <v>6920</v>
      </c>
      <c r="D7046" s="342" t="s">
        <v>6921</v>
      </c>
      <c r="E7046" s="342" t="s">
        <v>9321</v>
      </c>
      <c r="F7046" s="342" t="s">
        <v>6568</v>
      </c>
      <c r="G7046" s="343">
        <v>11.28</v>
      </c>
      <c r="H7046" s="342" t="s">
        <v>6594</v>
      </c>
      <c r="I7046" s="342" t="s">
        <v>6575</v>
      </c>
      <c r="J7046" s="342" t="s">
        <v>6755</v>
      </c>
      <c r="K7046" s="581" t="s">
        <v>6765</v>
      </c>
      <c r="L7046" s="344" t="s">
        <v>4090</v>
      </c>
      <c r="N7046" s="344" t="s">
        <v>4090</v>
      </c>
      <c r="O7046" s="341">
        <v>0</v>
      </c>
    </row>
    <row r="7047" spans="1:15" x14ac:dyDescent="0.2">
      <c r="A7047" s="341" t="s">
        <v>9257</v>
      </c>
      <c r="B7047" s="341" t="s">
        <v>9300</v>
      </c>
      <c r="C7047" s="342" t="s">
        <v>6920</v>
      </c>
      <c r="D7047" s="342" t="s">
        <v>6921</v>
      </c>
      <c r="E7047" s="342" t="s">
        <v>9340</v>
      </c>
      <c r="F7047" s="342" t="s">
        <v>6568</v>
      </c>
      <c r="G7047" s="343">
        <v>13.72</v>
      </c>
      <c r="H7047" s="342" t="s">
        <v>6594</v>
      </c>
      <c r="I7047" s="342" t="s">
        <v>6575</v>
      </c>
      <c r="J7047" s="342" t="s">
        <v>6755</v>
      </c>
      <c r="K7047" s="581" t="s">
        <v>7082</v>
      </c>
      <c r="L7047" s="344" t="s">
        <v>4090</v>
      </c>
      <c r="N7047" s="344" t="s">
        <v>4090</v>
      </c>
      <c r="O7047" s="341" t="s">
        <v>6752</v>
      </c>
    </row>
    <row r="7048" spans="1:15" x14ac:dyDescent="0.2">
      <c r="A7048" s="341" t="s">
        <v>9257</v>
      </c>
      <c r="B7048" s="341" t="s">
        <v>9300</v>
      </c>
      <c r="C7048" s="342" t="s">
        <v>6920</v>
      </c>
      <c r="D7048" s="342" t="s">
        <v>6921</v>
      </c>
      <c r="E7048" s="342" t="s">
        <v>9322</v>
      </c>
      <c r="F7048" s="342" t="s">
        <v>6568</v>
      </c>
      <c r="G7048" s="343">
        <v>8.19</v>
      </c>
      <c r="H7048" s="342" t="s">
        <v>6594</v>
      </c>
      <c r="I7048" s="342" t="s">
        <v>6575</v>
      </c>
      <c r="J7048" s="342" t="s">
        <v>6755</v>
      </c>
      <c r="K7048" s="581" t="s">
        <v>9041</v>
      </c>
      <c r="L7048" s="344" t="s">
        <v>4090</v>
      </c>
      <c r="N7048" s="344" t="s">
        <v>4090</v>
      </c>
      <c r="O7048" s="341" t="s">
        <v>6752</v>
      </c>
    </row>
    <row r="7049" spans="1:15" x14ac:dyDescent="0.2">
      <c r="A7049" s="341" t="s">
        <v>9257</v>
      </c>
      <c r="B7049" s="341" t="s">
        <v>9300</v>
      </c>
      <c r="C7049" s="342" t="s">
        <v>6920</v>
      </c>
      <c r="D7049" s="342" t="s">
        <v>6921</v>
      </c>
      <c r="E7049" s="342" t="s">
        <v>9333</v>
      </c>
      <c r="F7049" s="342" t="s">
        <v>6568</v>
      </c>
      <c r="G7049" s="343">
        <v>29.900000000000002</v>
      </c>
      <c r="H7049" s="342" t="s">
        <v>6594</v>
      </c>
      <c r="I7049" s="342" t="s">
        <v>6575</v>
      </c>
      <c r="J7049" s="342" t="s">
        <v>6755</v>
      </c>
      <c r="K7049" s="581" t="s">
        <v>7096</v>
      </c>
      <c r="L7049" s="344" t="s">
        <v>4090</v>
      </c>
      <c r="N7049" s="344" t="s">
        <v>4090</v>
      </c>
      <c r="O7049" s="341">
        <v>0</v>
      </c>
    </row>
    <row r="7050" spans="1:15" x14ac:dyDescent="0.2">
      <c r="A7050" s="341" t="s">
        <v>9257</v>
      </c>
      <c r="B7050" s="341" t="s">
        <v>9300</v>
      </c>
      <c r="C7050" s="342" t="s">
        <v>6920</v>
      </c>
      <c r="D7050" s="342" t="s">
        <v>6921</v>
      </c>
      <c r="E7050" s="342" t="s">
        <v>9320</v>
      </c>
      <c r="F7050" s="342" t="s">
        <v>6568</v>
      </c>
      <c r="G7050" s="343">
        <v>8.3849999999999998</v>
      </c>
      <c r="H7050" s="342" t="s">
        <v>6594</v>
      </c>
      <c r="I7050" s="342" t="s">
        <v>6575</v>
      </c>
      <c r="J7050" s="342" t="s">
        <v>6755</v>
      </c>
      <c r="K7050" s="581" t="s">
        <v>7941</v>
      </c>
      <c r="L7050" s="344" t="s">
        <v>4090</v>
      </c>
      <c r="N7050" s="344" t="s">
        <v>4090</v>
      </c>
      <c r="O7050" s="341">
        <v>0</v>
      </c>
    </row>
    <row r="7051" spans="1:15" x14ac:dyDescent="0.2">
      <c r="A7051" s="341" t="s">
        <v>9257</v>
      </c>
      <c r="B7051" s="341" t="s">
        <v>9300</v>
      </c>
      <c r="C7051" s="342" t="s">
        <v>6920</v>
      </c>
      <c r="D7051" s="342" t="s">
        <v>6921</v>
      </c>
      <c r="E7051" s="342" t="s">
        <v>9334</v>
      </c>
      <c r="F7051" s="342" t="s">
        <v>6568</v>
      </c>
      <c r="G7051" s="343">
        <v>4.9000000000000004</v>
      </c>
      <c r="H7051" s="342" t="s">
        <v>6594</v>
      </c>
      <c r="I7051" s="342" t="s">
        <v>6575</v>
      </c>
      <c r="J7051" s="342" t="s">
        <v>6755</v>
      </c>
      <c r="K7051" s="581" t="s">
        <v>8801</v>
      </c>
      <c r="L7051" s="344" t="s">
        <v>4090</v>
      </c>
      <c r="N7051" s="344" t="s">
        <v>4090</v>
      </c>
      <c r="O7051" s="341" t="s">
        <v>6752</v>
      </c>
    </row>
    <row r="7052" spans="1:15" x14ac:dyDescent="0.2">
      <c r="A7052" s="341" t="s">
        <v>9257</v>
      </c>
      <c r="B7052" s="341" t="s">
        <v>9300</v>
      </c>
      <c r="C7052" s="342" t="s">
        <v>6920</v>
      </c>
      <c r="D7052" s="342" t="s">
        <v>6921</v>
      </c>
      <c r="E7052" s="342" t="s">
        <v>9334</v>
      </c>
      <c r="F7052" s="342" t="s">
        <v>6568</v>
      </c>
      <c r="G7052" s="343">
        <v>4.9000000000000004</v>
      </c>
      <c r="H7052" s="342" t="s">
        <v>6594</v>
      </c>
      <c r="I7052" s="342" t="s">
        <v>6575</v>
      </c>
      <c r="J7052" s="342" t="s">
        <v>6755</v>
      </c>
      <c r="K7052" s="581" t="s">
        <v>8801</v>
      </c>
      <c r="L7052" s="344" t="s">
        <v>4090</v>
      </c>
      <c r="N7052" s="344" t="s">
        <v>4090</v>
      </c>
      <c r="O7052" s="341" t="s">
        <v>6752</v>
      </c>
    </row>
    <row r="7053" spans="1:15" x14ac:dyDescent="0.2">
      <c r="A7053" s="341" t="s">
        <v>9257</v>
      </c>
      <c r="B7053" s="341" t="s">
        <v>9300</v>
      </c>
      <c r="C7053" s="342" t="s">
        <v>6920</v>
      </c>
      <c r="D7053" s="342" t="s">
        <v>6921</v>
      </c>
      <c r="E7053" s="342" t="s">
        <v>9322</v>
      </c>
      <c r="F7053" s="342" t="s">
        <v>6568</v>
      </c>
      <c r="G7053" s="343">
        <v>7.36</v>
      </c>
      <c r="H7053" s="342" t="s">
        <v>6594</v>
      </c>
      <c r="I7053" s="342" t="s">
        <v>6575</v>
      </c>
      <c r="J7053" s="342" t="s">
        <v>6755</v>
      </c>
      <c r="K7053" s="581" t="s">
        <v>7554</v>
      </c>
      <c r="L7053" s="344" t="s">
        <v>4090</v>
      </c>
      <c r="N7053" s="344" t="s">
        <v>4090</v>
      </c>
      <c r="O7053" s="341" t="s">
        <v>6752</v>
      </c>
    </row>
    <row r="7054" spans="1:15" x14ac:dyDescent="0.2">
      <c r="A7054" s="341" t="s">
        <v>9257</v>
      </c>
      <c r="B7054" s="341" t="s">
        <v>9300</v>
      </c>
      <c r="C7054" s="342" t="s">
        <v>6920</v>
      </c>
      <c r="D7054" s="342" t="s">
        <v>6921</v>
      </c>
      <c r="E7054" s="342" t="s">
        <v>9322</v>
      </c>
      <c r="F7054" s="342" t="s">
        <v>6568</v>
      </c>
      <c r="G7054" s="343">
        <v>8.74</v>
      </c>
      <c r="H7054" s="342" t="s">
        <v>6594</v>
      </c>
      <c r="I7054" s="342" t="s">
        <v>6575</v>
      </c>
      <c r="J7054" s="342" t="s">
        <v>6755</v>
      </c>
      <c r="K7054" s="581" t="s">
        <v>7088</v>
      </c>
      <c r="L7054" s="344" t="s">
        <v>4090</v>
      </c>
      <c r="N7054" s="344" t="s">
        <v>4090</v>
      </c>
      <c r="O7054" s="341">
        <v>0</v>
      </c>
    </row>
    <row r="7055" spans="1:15" x14ac:dyDescent="0.2">
      <c r="A7055" s="341" t="s">
        <v>9257</v>
      </c>
      <c r="B7055" s="341" t="s">
        <v>9300</v>
      </c>
      <c r="C7055" s="342" t="s">
        <v>6920</v>
      </c>
      <c r="D7055" s="342" t="s">
        <v>6921</v>
      </c>
      <c r="E7055" s="342" t="s">
        <v>9322</v>
      </c>
      <c r="F7055" s="342" t="s">
        <v>6568</v>
      </c>
      <c r="G7055" s="343">
        <v>4.7700000000000005</v>
      </c>
      <c r="H7055" s="342" t="s">
        <v>6594</v>
      </c>
      <c r="I7055" s="342" t="s">
        <v>6575</v>
      </c>
      <c r="J7055" s="342" t="s">
        <v>6755</v>
      </c>
      <c r="K7055" s="581" t="s">
        <v>7905</v>
      </c>
      <c r="L7055" s="344" t="s">
        <v>4090</v>
      </c>
      <c r="N7055" s="344" t="s">
        <v>4090</v>
      </c>
      <c r="O7055" s="341" t="s">
        <v>6752</v>
      </c>
    </row>
    <row r="7056" spans="1:15" x14ac:dyDescent="0.2">
      <c r="A7056" s="341" t="s">
        <v>9257</v>
      </c>
      <c r="B7056" s="341" t="s">
        <v>9300</v>
      </c>
      <c r="C7056" s="342" t="s">
        <v>6920</v>
      </c>
      <c r="D7056" s="342" t="s">
        <v>6921</v>
      </c>
      <c r="E7056" s="342" t="s">
        <v>9333</v>
      </c>
      <c r="F7056" s="342" t="s">
        <v>6568</v>
      </c>
      <c r="G7056" s="343">
        <v>12.25</v>
      </c>
      <c r="H7056" s="342" t="s">
        <v>6594</v>
      </c>
      <c r="I7056" s="342" t="s">
        <v>6575</v>
      </c>
      <c r="J7056" s="342" t="s">
        <v>6755</v>
      </c>
      <c r="K7056" s="581" t="s">
        <v>6798</v>
      </c>
      <c r="L7056" s="344" t="s">
        <v>4090</v>
      </c>
      <c r="N7056" s="344" t="s">
        <v>4090</v>
      </c>
      <c r="O7056" s="341" t="s">
        <v>6766</v>
      </c>
    </row>
    <row r="7057" spans="1:15" x14ac:dyDescent="0.2">
      <c r="A7057" s="341" t="s">
        <v>9257</v>
      </c>
      <c r="B7057" s="341" t="s">
        <v>9301</v>
      </c>
      <c r="C7057" s="342" t="s">
        <v>6923</v>
      </c>
      <c r="D7057" s="342" t="s">
        <v>6924</v>
      </c>
      <c r="E7057" s="342" t="s">
        <v>9337</v>
      </c>
      <c r="F7057" s="342" t="s">
        <v>6568</v>
      </c>
      <c r="G7057" s="343">
        <v>8.06</v>
      </c>
      <c r="H7057" s="342" t="s">
        <v>6594</v>
      </c>
      <c r="I7057" s="342" t="s">
        <v>6575</v>
      </c>
      <c r="J7057" s="342" t="s">
        <v>6755</v>
      </c>
      <c r="K7057" s="581" t="s">
        <v>9042</v>
      </c>
      <c r="L7057" s="344" t="s">
        <v>4090</v>
      </c>
      <c r="N7057" s="344" t="s">
        <v>4090</v>
      </c>
      <c r="O7057" s="341" t="s">
        <v>6766</v>
      </c>
    </row>
    <row r="7058" spans="1:15" x14ac:dyDescent="0.2">
      <c r="A7058" s="341" t="s">
        <v>9257</v>
      </c>
      <c r="B7058" s="341" t="s">
        <v>9301</v>
      </c>
      <c r="C7058" s="342" t="s">
        <v>6923</v>
      </c>
      <c r="D7058" s="342" t="s">
        <v>6924</v>
      </c>
      <c r="E7058" s="342" t="s">
        <v>9319</v>
      </c>
      <c r="F7058" s="342" t="s">
        <v>6568</v>
      </c>
      <c r="G7058" s="343">
        <v>4</v>
      </c>
      <c r="H7058" s="342" t="s">
        <v>6594</v>
      </c>
      <c r="I7058" s="342" t="s">
        <v>6575</v>
      </c>
      <c r="J7058" s="342" t="s">
        <v>6755</v>
      </c>
      <c r="K7058" s="581" t="s">
        <v>8593</v>
      </c>
      <c r="L7058" s="344" t="s">
        <v>4090</v>
      </c>
      <c r="N7058" s="344" t="s">
        <v>4090</v>
      </c>
      <c r="O7058" s="341" t="s">
        <v>6752</v>
      </c>
    </row>
    <row r="7059" spans="1:15" x14ac:dyDescent="0.2">
      <c r="A7059" s="341" t="s">
        <v>9257</v>
      </c>
      <c r="B7059" s="341" t="s">
        <v>9301</v>
      </c>
      <c r="C7059" s="342" t="s">
        <v>6923</v>
      </c>
      <c r="D7059" s="342" t="s">
        <v>6924</v>
      </c>
      <c r="E7059" s="342" t="s">
        <v>9319</v>
      </c>
      <c r="F7059" s="342" t="s">
        <v>6568</v>
      </c>
      <c r="G7059" s="343">
        <v>4.9350000000000005</v>
      </c>
      <c r="H7059" s="342" t="s">
        <v>6594</v>
      </c>
      <c r="I7059" s="342" t="s">
        <v>6575</v>
      </c>
      <c r="J7059" s="342" t="s">
        <v>6755</v>
      </c>
      <c r="K7059" s="581" t="s">
        <v>7157</v>
      </c>
      <c r="L7059" s="344" t="s">
        <v>4090</v>
      </c>
      <c r="N7059" s="344" t="s">
        <v>4090</v>
      </c>
      <c r="O7059" s="341" t="s">
        <v>6752</v>
      </c>
    </row>
    <row r="7060" spans="1:15" x14ac:dyDescent="0.2">
      <c r="A7060" s="341" t="s">
        <v>9257</v>
      </c>
      <c r="B7060" s="341" t="s">
        <v>9301</v>
      </c>
      <c r="C7060" s="342" t="s">
        <v>6923</v>
      </c>
      <c r="D7060" s="342" t="s">
        <v>6924</v>
      </c>
      <c r="E7060" s="342" t="s">
        <v>9255</v>
      </c>
      <c r="F7060" s="342" t="s">
        <v>6568</v>
      </c>
      <c r="G7060" s="343">
        <v>9.66</v>
      </c>
      <c r="H7060" s="342" t="s">
        <v>6594</v>
      </c>
      <c r="I7060" s="342" t="s">
        <v>6575</v>
      </c>
      <c r="J7060" s="342" t="s">
        <v>6755</v>
      </c>
      <c r="K7060" s="581" t="s">
        <v>7175</v>
      </c>
      <c r="L7060" s="344" t="s">
        <v>4090</v>
      </c>
      <c r="N7060" s="344" t="s">
        <v>4090</v>
      </c>
      <c r="O7060" s="341">
        <v>0</v>
      </c>
    </row>
    <row r="7061" spans="1:15" x14ac:dyDescent="0.2">
      <c r="A7061" s="341" t="s">
        <v>9257</v>
      </c>
      <c r="B7061" s="341" t="s">
        <v>9301</v>
      </c>
      <c r="C7061" s="342" t="s">
        <v>6923</v>
      </c>
      <c r="D7061" s="342" t="s">
        <v>6924</v>
      </c>
      <c r="E7061" s="342" t="s">
        <v>9255</v>
      </c>
      <c r="F7061" s="342" t="s">
        <v>6568</v>
      </c>
      <c r="G7061" s="343">
        <v>7.5</v>
      </c>
      <c r="H7061" s="342" t="s">
        <v>6594</v>
      </c>
      <c r="I7061" s="342" t="s">
        <v>6575</v>
      </c>
      <c r="J7061" s="342" t="s">
        <v>6755</v>
      </c>
      <c r="K7061" s="581" t="s">
        <v>8109</v>
      </c>
      <c r="L7061" s="344" t="s">
        <v>4090</v>
      </c>
      <c r="N7061" s="344" t="s">
        <v>4090</v>
      </c>
      <c r="O7061" s="341" t="s">
        <v>6766</v>
      </c>
    </row>
    <row r="7062" spans="1:15" x14ac:dyDescent="0.2">
      <c r="A7062" s="341" t="s">
        <v>9257</v>
      </c>
      <c r="B7062" s="341" t="s">
        <v>9301</v>
      </c>
      <c r="C7062" s="342" t="s">
        <v>6923</v>
      </c>
      <c r="D7062" s="342" t="s">
        <v>6924</v>
      </c>
      <c r="E7062" s="342" t="s">
        <v>9320</v>
      </c>
      <c r="F7062" s="342" t="s">
        <v>6568</v>
      </c>
      <c r="G7062" s="343">
        <v>5.51</v>
      </c>
      <c r="H7062" s="342" t="s">
        <v>6594</v>
      </c>
      <c r="I7062" s="342" t="s">
        <v>6575</v>
      </c>
      <c r="J7062" s="342" t="s">
        <v>6755</v>
      </c>
      <c r="K7062" s="581" t="s">
        <v>7445</v>
      </c>
      <c r="L7062" s="344" t="s">
        <v>4090</v>
      </c>
      <c r="N7062" s="344" t="s">
        <v>4090</v>
      </c>
      <c r="O7062" s="341">
        <v>0</v>
      </c>
    </row>
    <row r="7063" spans="1:15" x14ac:dyDescent="0.2">
      <c r="A7063" s="341" t="s">
        <v>9257</v>
      </c>
      <c r="B7063" s="341" t="s">
        <v>9301</v>
      </c>
      <c r="C7063" s="342" t="s">
        <v>6923</v>
      </c>
      <c r="D7063" s="342" t="s">
        <v>6924</v>
      </c>
      <c r="E7063" s="342" t="s">
        <v>9326</v>
      </c>
      <c r="F7063" s="342" t="s">
        <v>6568</v>
      </c>
      <c r="G7063" s="343">
        <v>28.2</v>
      </c>
      <c r="H7063" s="342" t="s">
        <v>6594</v>
      </c>
      <c r="I7063" s="342" t="s">
        <v>6575</v>
      </c>
      <c r="J7063" s="342" t="s">
        <v>6755</v>
      </c>
      <c r="K7063" s="581" t="s">
        <v>6959</v>
      </c>
      <c r="L7063" s="344" t="s">
        <v>4090</v>
      </c>
      <c r="N7063" s="344" t="s">
        <v>4090</v>
      </c>
      <c r="O7063" s="341" t="s">
        <v>6752</v>
      </c>
    </row>
    <row r="7064" spans="1:15" x14ac:dyDescent="0.2">
      <c r="A7064" s="341" t="s">
        <v>9257</v>
      </c>
      <c r="B7064" s="341" t="s">
        <v>9301</v>
      </c>
      <c r="C7064" s="342" t="s">
        <v>6923</v>
      </c>
      <c r="D7064" s="342" t="s">
        <v>6924</v>
      </c>
      <c r="E7064" s="342" t="s">
        <v>9326</v>
      </c>
      <c r="F7064" s="342" t="s">
        <v>6568</v>
      </c>
      <c r="G7064" s="343">
        <v>37.050000000000004</v>
      </c>
      <c r="H7064" s="342" t="s">
        <v>6594</v>
      </c>
      <c r="I7064" s="342" t="s">
        <v>6575</v>
      </c>
      <c r="J7064" s="342" t="s">
        <v>6755</v>
      </c>
      <c r="K7064" s="581" t="s">
        <v>7103</v>
      </c>
      <c r="L7064" s="344" t="s">
        <v>4090</v>
      </c>
      <c r="N7064" s="344" t="s">
        <v>4090</v>
      </c>
      <c r="O7064" s="341" t="s">
        <v>6752</v>
      </c>
    </row>
    <row r="7065" spans="1:15" x14ac:dyDescent="0.2">
      <c r="A7065" s="341" t="s">
        <v>9257</v>
      </c>
      <c r="B7065" s="341" t="s">
        <v>9301</v>
      </c>
      <c r="C7065" s="342" t="s">
        <v>6923</v>
      </c>
      <c r="D7065" s="342" t="s">
        <v>6924</v>
      </c>
      <c r="E7065" s="342" t="s">
        <v>9326</v>
      </c>
      <c r="F7065" s="342" t="s">
        <v>6568</v>
      </c>
      <c r="G7065" s="343">
        <v>21.6</v>
      </c>
      <c r="H7065" s="342" t="s">
        <v>6594</v>
      </c>
      <c r="I7065" s="342" t="s">
        <v>6575</v>
      </c>
      <c r="J7065" s="342" t="s">
        <v>6755</v>
      </c>
      <c r="K7065" s="581" t="s">
        <v>7940</v>
      </c>
      <c r="L7065" s="344" t="s">
        <v>4090</v>
      </c>
      <c r="N7065" s="344" t="s">
        <v>4090</v>
      </c>
      <c r="O7065" s="341">
        <v>0</v>
      </c>
    </row>
    <row r="7066" spans="1:15" x14ac:dyDescent="0.2">
      <c r="A7066" s="341" t="s">
        <v>9257</v>
      </c>
      <c r="B7066" s="341" t="s">
        <v>9301</v>
      </c>
      <c r="C7066" s="342" t="s">
        <v>6923</v>
      </c>
      <c r="D7066" s="342" t="s">
        <v>6924</v>
      </c>
      <c r="E7066" s="342" t="s">
        <v>9320</v>
      </c>
      <c r="F7066" s="342" t="s">
        <v>6568</v>
      </c>
      <c r="G7066" s="343">
        <v>18</v>
      </c>
      <c r="H7066" s="342" t="s">
        <v>6594</v>
      </c>
      <c r="I7066" s="342" t="s">
        <v>6575</v>
      </c>
      <c r="J7066" s="342" t="s">
        <v>6755</v>
      </c>
      <c r="K7066" s="581" t="s">
        <v>7998</v>
      </c>
      <c r="L7066" s="344" t="s">
        <v>4090</v>
      </c>
      <c r="N7066" s="344" t="s">
        <v>4090</v>
      </c>
      <c r="O7066" s="341">
        <v>0</v>
      </c>
    </row>
    <row r="7067" spans="1:15" x14ac:dyDescent="0.2">
      <c r="A7067" s="341" t="s">
        <v>9257</v>
      </c>
      <c r="B7067" s="341" t="s">
        <v>9301</v>
      </c>
      <c r="C7067" s="342" t="s">
        <v>6923</v>
      </c>
      <c r="D7067" s="342" t="s">
        <v>6924</v>
      </c>
      <c r="E7067" s="342" t="s">
        <v>9320</v>
      </c>
      <c r="F7067" s="342" t="s">
        <v>6568</v>
      </c>
      <c r="G7067" s="343">
        <v>4</v>
      </c>
      <c r="H7067" s="342" t="s">
        <v>6594</v>
      </c>
      <c r="I7067" s="342" t="s">
        <v>6575</v>
      </c>
      <c r="J7067" s="342" t="s">
        <v>6755</v>
      </c>
      <c r="K7067" s="581" t="s">
        <v>7104</v>
      </c>
      <c r="L7067" s="344" t="s">
        <v>4090</v>
      </c>
      <c r="N7067" s="344" t="s">
        <v>4090</v>
      </c>
      <c r="O7067" s="341" t="s">
        <v>6766</v>
      </c>
    </row>
    <row r="7068" spans="1:15" x14ac:dyDescent="0.2">
      <c r="A7068" s="341" t="s">
        <v>9257</v>
      </c>
      <c r="B7068" s="341" t="s">
        <v>9301</v>
      </c>
      <c r="C7068" s="342" t="s">
        <v>6923</v>
      </c>
      <c r="D7068" s="342" t="s">
        <v>6924</v>
      </c>
      <c r="E7068" s="342" t="s">
        <v>9328</v>
      </c>
      <c r="F7068" s="342" t="s">
        <v>6568</v>
      </c>
      <c r="G7068" s="343">
        <v>29.61</v>
      </c>
      <c r="H7068" s="342" t="s">
        <v>6594</v>
      </c>
      <c r="I7068" s="342" t="s">
        <v>6575</v>
      </c>
      <c r="J7068" s="342" t="s">
        <v>6755</v>
      </c>
      <c r="K7068" s="581" t="s">
        <v>7418</v>
      </c>
      <c r="L7068" s="344" t="s">
        <v>4090</v>
      </c>
      <c r="N7068" s="344" t="s">
        <v>4090</v>
      </c>
      <c r="O7068" s="341">
        <v>0</v>
      </c>
    </row>
    <row r="7069" spans="1:15" x14ac:dyDescent="0.2">
      <c r="A7069" s="341" t="s">
        <v>9257</v>
      </c>
      <c r="B7069" s="341" t="s">
        <v>9301</v>
      </c>
      <c r="C7069" s="342" t="s">
        <v>6923</v>
      </c>
      <c r="D7069" s="342" t="s">
        <v>6924</v>
      </c>
      <c r="E7069" s="342" t="s">
        <v>9323</v>
      </c>
      <c r="F7069" s="342" t="s">
        <v>6568</v>
      </c>
      <c r="G7069" s="343">
        <v>6.24</v>
      </c>
      <c r="H7069" s="342" t="s">
        <v>6594</v>
      </c>
      <c r="I7069" s="342" t="s">
        <v>6575</v>
      </c>
      <c r="J7069" s="342" t="s">
        <v>6755</v>
      </c>
      <c r="K7069" s="581" t="s">
        <v>8801</v>
      </c>
      <c r="L7069" s="344" t="s">
        <v>4090</v>
      </c>
      <c r="N7069" s="344" t="s">
        <v>4090</v>
      </c>
      <c r="O7069" s="341" t="s">
        <v>6766</v>
      </c>
    </row>
    <row r="7070" spans="1:15" x14ac:dyDescent="0.2">
      <c r="A7070" s="341" t="s">
        <v>9257</v>
      </c>
      <c r="B7070" s="341" t="s">
        <v>9301</v>
      </c>
      <c r="C7070" s="342" t="s">
        <v>6923</v>
      </c>
      <c r="D7070" s="342" t="s">
        <v>6924</v>
      </c>
      <c r="E7070" s="342" t="s">
        <v>9324</v>
      </c>
      <c r="F7070" s="342" t="s">
        <v>6568</v>
      </c>
      <c r="G7070" s="343">
        <v>6.08</v>
      </c>
      <c r="H7070" s="342" t="s">
        <v>6594</v>
      </c>
      <c r="I7070" s="342" t="s">
        <v>6575</v>
      </c>
      <c r="J7070" s="342" t="s">
        <v>6755</v>
      </c>
      <c r="K7070" s="581" t="s">
        <v>7131</v>
      </c>
      <c r="L7070" s="344" t="s">
        <v>4090</v>
      </c>
      <c r="N7070" s="344" t="s">
        <v>4090</v>
      </c>
      <c r="O7070" s="341">
        <v>0</v>
      </c>
    </row>
    <row r="7071" spans="1:15" x14ac:dyDescent="0.2">
      <c r="A7071" s="341" t="s">
        <v>9257</v>
      </c>
      <c r="B7071" s="341" t="s">
        <v>9301</v>
      </c>
      <c r="C7071" s="342" t="s">
        <v>6923</v>
      </c>
      <c r="D7071" s="342" t="s">
        <v>6924</v>
      </c>
      <c r="E7071" s="342" t="s">
        <v>9320</v>
      </c>
      <c r="F7071" s="342" t="s">
        <v>6568</v>
      </c>
      <c r="G7071" s="343">
        <v>4.8100000000000005</v>
      </c>
      <c r="H7071" s="342" t="s">
        <v>6594</v>
      </c>
      <c r="I7071" s="342" t="s">
        <v>6575</v>
      </c>
      <c r="J7071" s="342" t="s">
        <v>6755</v>
      </c>
      <c r="K7071" s="581" t="s">
        <v>7011</v>
      </c>
      <c r="L7071" s="344" t="s">
        <v>4090</v>
      </c>
      <c r="N7071" s="344" t="s">
        <v>4090</v>
      </c>
      <c r="O7071" s="341" t="s">
        <v>6766</v>
      </c>
    </row>
    <row r="7072" spans="1:15" x14ac:dyDescent="0.2">
      <c r="A7072" s="341" t="s">
        <v>9257</v>
      </c>
      <c r="B7072" s="341" t="s">
        <v>9301</v>
      </c>
      <c r="C7072" s="342" t="s">
        <v>6923</v>
      </c>
      <c r="D7072" s="342" t="s">
        <v>6924</v>
      </c>
      <c r="E7072" s="342" t="s">
        <v>9255</v>
      </c>
      <c r="F7072" s="342" t="s">
        <v>6568</v>
      </c>
      <c r="G7072" s="343">
        <v>23.76</v>
      </c>
      <c r="H7072" s="342" t="s">
        <v>6594</v>
      </c>
      <c r="I7072" s="342" t="s">
        <v>6575</v>
      </c>
      <c r="J7072" s="342" t="s">
        <v>6755</v>
      </c>
      <c r="K7072" s="581" t="s">
        <v>8404</v>
      </c>
      <c r="L7072" s="344" t="s">
        <v>4090</v>
      </c>
      <c r="N7072" s="344" t="s">
        <v>4090</v>
      </c>
      <c r="O7072" s="341">
        <v>0</v>
      </c>
    </row>
    <row r="7073" spans="1:15" x14ac:dyDescent="0.2">
      <c r="A7073" s="341" t="s">
        <v>9257</v>
      </c>
      <c r="B7073" s="341" t="s">
        <v>9301</v>
      </c>
      <c r="C7073" s="342" t="s">
        <v>6923</v>
      </c>
      <c r="D7073" s="342" t="s">
        <v>6924</v>
      </c>
      <c r="E7073" s="342" t="s">
        <v>9325</v>
      </c>
      <c r="F7073" s="342" t="s">
        <v>6568</v>
      </c>
      <c r="G7073" s="343">
        <v>11.75</v>
      </c>
      <c r="H7073" s="342" t="s">
        <v>6594</v>
      </c>
      <c r="I7073" s="342" t="s">
        <v>6575</v>
      </c>
      <c r="J7073" s="342" t="s">
        <v>6755</v>
      </c>
      <c r="K7073" s="581" t="s">
        <v>7706</v>
      </c>
      <c r="L7073" s="344" t="s">
        <v>4090</v>
      </c>
      <c r="N7073" s="344" t="s">
        <v>4090</v>
      </c>
      <c r="O7073" s="341" t="s">
        <v>6766</v>
      </c>
    </row>
    <row r="7074" spans="1:15" x14ac:dyDescent="0.2">
      <c r="A7074" s="341" t="s">
        <v>9257</v>
      </c>
      <c r="B7074" s="341" t="s">
        <v>9301</v>
      </c>
      <c r="C7074" s="342" t="s">
        <v>6923</v>
      </c>
      <c r="D7074" s="342" t="s">
        <v>6924</v>
      </c>
      <c r="E7074" s="342" t="s">
        <v>9323</v>
      </c>
      <c r="F7074" s="342" t="s">
        <v>6568</v>
      </c>
      <c r="G7074" s="343">
        <v>19.2</v>
      </c>
      <c r="H7074" s="342" t="s">
        <v>6594</v>
      </c>
      <c r="I7074" s="342" t="s">
        <v>6575</v>
      </c>
      <c r="J7074" s="342" t="s">
        <v>6755</v>
      </c>
      <c r="K7074" s="581" t="s">
        <v>7418</v>
      </c>
      <c r="L7074" s="344" t="s">
        <v>4090</v>
      </c>
      <c r="N7074" s="344" t="s">
        <v>4090</v>
      </c>
      <c r="O7074" s="341">
        <v>0</v>
      </c>
    </row>
    <row r="7075" spans="1:15" x14ac:dyDescent="0.2">
      <c r="A7075" s="341" t="s">
        <v>9257</v>
      </c>
      <c r="B7075" s="341" t="s">
        <v>9301</v>
      </c>
      <c r="C7075" s="342" t="s">
        <v>6923</v>
      </c>
      <c r="D7075" s="342" t="s">
        <v>6924</v>
      </c>
      <c r="E7075" s="342" t="s">
        <v>9255</v>
      </c>
      <c r="F7075" s="342" t="s">
        <v>6568</v>
      </c>
      <c r="G7075" s="343">
        <v>12.540000000000001</v>
      </c>
      <c r="H7075" s="342" t="s">
        <v>6594</v>
      </c>
      <c r="I7075" s="342" t="s">
        <v>6575</v>
      </c>
      <c r="J7075" s="342" t="s">
        <v>6755</v>
      </c>
      <c r="K7075" s="581" t="s">
        <v>6788</v>
      </c>
      <c r="L7075" s="344" t="s">
        <v>4090</v>
      </c>
      <c r="N7075" s="344" t="s">
        <v>4090</v>
      </c>
      <c r="O7075" s="341">
        <v>0</v>
      </c>
    </row>
    <row r="7076" spans="1:15" x14ac:dyDescent="0.2">
      <c r="A7076" s="341" t="s">
        <v>9257</v>
      </c>
      <c r="B7076" s="341" t="s">
        <v>9301</v>
      </c>
      <c r="C7076" s="342" t="s">
        <v>6923</v>
      </c>
      <c r="D7076" s="342" t="s">
        <v>6924</v>
      </c>
      <c r="E7076" s="342" t="s">
        <v>9255</v>
      </c>
      <c r="F7076" s="342" t="s">
        <v>6568</v>
      </c>
      <c r="G7076" s="343">
        <v>10.18</v>
      </c>
      <c r="H7076" s="342" t="s">
        <v>6594</v>
      </c>
      <c r="I7076" s="342" t="s">
        <v>6575</v>
      </c>
      <c r="J7076" s="342" t="s">
        <v>6755</v>
      </c>
      <c r="K7076" s="581" t="s">
        <v>9043</v>
      </c>
      <c r="L7076" s="344" t="s">
        <v>4090</v>
      </c>
      <c r="N7076" s="344" t="s">
        <v>4090</v>
      </c>
      <c r="O7076" s="341">
        <v>0</v>
      </c>
    </row>
    <row r="7077" spans="1:15" x14ac:dyDescent="0.2">
      <c r="A7077" s="341" t="s">
        <v>9257</v>
      </c>
      <c r="B7077" s="341" t="s">
        <v>9301</v>
      </c>
      <c r="C7077" s="342" t="s">
        <v>6923</v>
      </c>
      <c r="D7077" s="342" t="s">
        <v>6924</v>
      </c>
      <c r="E7077" s="342" t="s">
        <v>9255</v>
      </c>
      <c r="F7077" s="342" t="s">
        <v>6568</v>
      </c>
      <c r="G7077" s="343">
        <v>8.36</v>
      </c>
      <c r="H7077" s="342" t="s">
        <v>6594</v>
      </c>
      <c r="I7077" s="342" t="s">
        <v>6575</v>
      </c>
      <c r="J7077" s="342" t="s">
        <v>6755</v>
      </c>
      <c r="K7077" s="581" t="s">
        <v>7143</v>
      </c>
      <c r="L7077" s="344" t="s">
        <v>4090</v>
      </c>
      <c r="N7077" s="344" t="s">
        <v>4090</v>
      </c>
      <c r="O7077" s="341">
        <v>0</v>
      </c>
    </row>
    <row r="7078" spans="1:15" x14ac:dyDescent="0.2">
      <c r="A7078" s="341" t="s">
        <v>9257</v>
      </c>
      <c r="B7078" s="341" t="s">
        <v>9301</v>
      </c>
      <c r="C7078" s="342" t="s">
        <v>6923</v>
      </c>
      <c r="D7078" s="342" t="s">
        <v>6924</v>
      </c>
      <c r="E7078" s="342" t="s">
        <v>9324</v>
      </c>
      <c r="F7078" s="342" t="s">
        <v>6568</v>
      </c>
      <c r="G7078" s="343">
        <v>6</v>
      </c>
      <c r="H7078" s="342" t="s">
        <v>6594</v>
      </c>
      <c r="I7078" s="342" t="s">
        <v>6575</v>
      </c>
      <c r="J7078" s="342" t="s">
        <v>6755</v>
      </c>
      <c r="K7078" s="581" t="s">
        <v>7101</v>
      </c>
      <c r="L7078" s="344" t="s">
        <v>4090</v>
      </c>
      <c r="N7078" s="344" t="s">
        <v>4090</v>
      </c>
      <c r="O7078" s="341">
        <v>0</v>
      </c>
    </row>
    <row r="7079" spans="1:15" x14ac:dyDescent="0.2">
      <c r="A7079" s="341" t="s">
        <v>9257</v>
      </c>
      <c r="B7079" s="341" t="s">
        <v>9301</v>
      </c>
      <c r="C7079" s="342" t="s">
        <v>6923</v>
      </c>
      <c r="D7079" s="342" t="s">
        <v>6924</v>
      </c>
      <c r="E7079" s="342" t="s">
        <v>9337</v>
      </c>
      <c r="F7079" s="342" t="s">
        <v>6568</v>
      </c>
      <c r="G7079" s="343">
        <v>21.385000000000002</v>
      </c>
      <c r="H7079" s="342" t="s">
        <v>6594</v>
      </c>
      <c r="I7079" s="342" t="s">
        <v>6575</v>
      </c>
      <c r="J7079" s="342" t="s">
        <v>6755</v>
      </c>
      <c r="K7079" s="581" t="s">
        <v>6763</v>
      </c>
      <c r="L7079" s="344" t="s">
        <v>4090</v>
      </c>
      <c r="N7079" s="344" t="s">
        <v>4090</v>
      </c>
      <c r="O7079" s="341" t="s">
        <v>6752</v>
      </c>
    </row>
    <row r="7080" spans="1:15" x14ac:dyDescent="0.2">
      <c r="A7080" s="341" t="s">
        <v>9257</v>
      </c>
      <c r="B7080" s="341" t="s">
        <v>9301</v>
      </c>
      <c r="C7080" s="342" t="s">
        <v>6923</v>
      </c>
      <c r="D7080" s="342" t="s">
        <v>6924</v>
      </c>
      <c r="E7080" s="342" t="s">
        <v>9333</v>
      </c>
      <c r="F7080" s="342" t="s">
        <v>6568</v>
      </c>
      <c r="G7080" s="343">
        <v>9.9</v>
      </c>
      <c r="H7080" s="342" t="s">
        <v>6594</v>
      </c>
      <c r="I7080" s="342" t="s">
        <v>6575</v>
      </c>
      <c r="J7080" s="342" t="s">
        <v>6755</v>
      </c>
      <c r="K7080" s="581" t="s">
        <v>9044</v>
      </c>
      <c r="L7080" s="344" t="s">
        <v>4090</v>
      </c>
      <c r="N7080" s="344" t="s">
        <v>4090</v>
      </c>
      <c r="O7080" s="341">
        <v>0</v>
      </c>
    </row>
    <row r="7081" spans="1:15" x14ac:dyDescent="0.2">
      <c r="A7081" s="341" t="s">
        <v>9257</v>
      </c>
      <c r="B7081" s="341" t="s">
        <v>9301</v>
      </c>
      <c r="C7081" s="342" t="s">
        <v>6923</v>
      </c>
      <c r="D7081" s="342" t="s">
        <v>6924</v>
      </c>
      <c r="E7081" s="342" t="s">
        <v>9326</v>
      </c>
      <c r="F7081" s="342" t="s">
        <v>6568</v>
      </c>
      <c r="G7081" s="343">
        <v>2.82</v>
      </c>
      <c r="H7081" s="342" t="s">
        <v>6594</v>
      </c>
      <c r="I7081" s="342" t="s">
        <v>6575</v>
      </c>
      <c r="J7081" s="342" t="s">
        <v>6755</v>
      </c>
      <c r="K7081" s="581" t="s">
        <v>7092</v>
      </c>
      <c r="L7081" s="344" t="s">
        <v>4090</v>
      </c>
      <c r="N7081" s="344" t="s">
        <v>4090</v>
      </c>
      <c r="O7081" s="341">
        <v>0</v>
      </c>
    </row>
    <row r="7082" spans="1:15" x14ac:dyDescent="0.2">
      <c r="A7082" s="341" t="s">
        <v>9257</v>
      </c>
      <c r="B7082" s="341" t="s">
        <v>9301</v>
      </c>
      <c r="C7082" s="342" t="s">
        <v>6923</v>
      </c>
      <c r="D7082" s="342" t="s">
        <v>6924</v>
      </c>
      <c r="E7082" s="342" t="s">
        <v>9326</v>
      </c>
      <c r="F7082" s="342" t="s">
        <v>6568</v>
      </c>
      <c r="G7082" s="343">
        <v>23.265000000000001</v>
      </c>
      <c r="H7082" s="342" t="s">
        <v>6594</v>
      </c>
      <c r="I7082" s="342" t="s">
        <v>6575</v>
      </c>
      <c r="J7082" s="342" t="s">
        <v>6755</v>
      </c>
      <c r="K7082" s="581" t="s">
        <v>7079</v>
      </c>
      <c r="L7082" s="344" t="s">
        <v>4090</v>
      </c>
      <c r="N7082" s="344" t="s">
        <v>4090</v>
      </c>
      <c r="O7082" s="341" t="s">
        <v>6752</v>
      </c>
    </row>
    <row r="7083" spans="1:15" x14ac:dyDescent="0.2">
      <c r="A7083" s="341" t="s">
        <v>9257</v>
      </c>
      <c r="B7083" s="341" t="s">
        <v>9301</v>
      </c>
      <c r="C7083" s="342" t="s">
        <v>6923</v>
      </c>
      <c r="D7083" s="342" t="s">
        <v>6924</v>
      </c>
      <c r="E7083" s="342" t="s">
        <v>9326</v>
      </c>
      <c r="F7083" s="342" t="s">
        <v>6568</v>
      </c>
      <c r="G7083" s="343">
        <v>5</v>
      </c>
      <c r="H7083" s="342" t="s">
        <v>6594</v>
      </c>
      <c r="I7083" s="342" t="s">
        <v>6575</v>
      </c>
      <c r="J7083" s="342" t="s">
        <v>6755</v>
      </c>
      <c r="K7083" s="581" t="s">
        <v>9045</v>
      </c>
      <c r="L7083" s="344" t="s">
        <v>4090</v>
      </c>
      <c r="N7083" s="344" t="s">
        <v>4090</v>
      </c>
      <c r="O7083" s="341">
        <v>0</v>
      </c>
    </row>
    <row r="7084" spans="1:15" x14ac:dyDescent="0.2">
      <c r="A7084" s="341" t="s">
        <v>9257</v>
      </c>
      <c r="B7084" s="341" t="s">
        <v>9301</v>
      </c>
      <c r="C7084" s="342" t="s">
        <v>6923</v>
      </c>
      <c r="D7084" s="342" t="s">
        <v>6924</v>
      </c>
      <c r="E7084" s="342" t="s">
        <v>9255</v>
      </c>
      <c r="F7084" s="342" t="s">
        <v>6568</v>
      </c>
      <c r="G7084" s="343">
        <v>3.96</v>
      </c>
      <c r="H7084" s="342" t="s">
        <v>6594</v>
      </c>
      <c r="I7084" s="342" t="s">
        <v>6575</v>
      </c>
      <c r="J7084" s="342" t="s">
        <v>6755</v>
      </c>
      <c r="K7084" s="581" t="s">
        <v>7462</v>
      </c>
      <c r="L7084" s="344" t="s">
        <v>4090</v>
      </c>
      <c r="N7084" s="344" t="s">
        <v>4090</v>
      </c>
      <c r="O7084" s="341">
        <v>0</v>
      </c>
    </row>
    <row r="7085" spans="1:15" x14ac:dyDescent="0.2">
      <c r="A7085" s="341" t="s">
        <v>9257</v>
      </c>
      <c r="B7085" s="341" t="s">
        <v>9301</v>
      </c>
      <c r="C7085" s="342" t="s">
        <v>6923</v>
      </c>
      <c r="D7085" s="342" t="s">
        <v>6924</v>
      </c>
      <c r="E7085" s="342" t="s">
        <v>9255</v>
      </c>
      <c r="F7085" s="342" t="s">
        <v>6568</v>
      </c>
      <c r="G7085" s="343">
        <v>0.66</v>
      </c>
      <c r="H7085" s="342" t="s">
        <v>6594</v>
      </c>
      <c r="I7085" s="342" t="s">
        <v>6575</v>
      </c>
      <c r="J7085" s="342" t="s">
        <v>6755</v>
      </c>
      <c r="K7085" s="581" t="s">
        <v>8847</v>
      </c>
      <c r="L7085" s="344" t="s">
        <v>4090</v>
      </c>
      <c r="N7085" s="344" t="s">
        <v>4090</v>
      </c>
      <c r="O7085" s="341">
        <v>0</v>
      </c>
    </row>
    <row r="7086" spans="1:15" x14ac:dyDescent="0.2">
      <c r="A7086" s="341" t="s">
        <v>9257</v>
      </c>
      <c r="B7086" s="341" t="s">
        <v>9301</v>
      </c>
      <c r="C7086" s="342" t="s">
        <v>6923</v>
      </c>
      <c r="D7086" s="342" t="s">
        <v>6924</v>
      </c>
      <c r="E7086" s="342" t="s">
        <v>9255</v>
      </c>
      <c r="F7086" s="342" t="s">
        <v>6568</v>
      </c>
      <c r="G7086" s="343">
        <v>9.24</v>
      </c>
      <c r="H7086" s="342" t="s">
        <v>6594</v>
      </c>
      <c r="I7086" s="342" t="s">
        <v>6575</v>
      </c>
      <c r="J7086" s="342" t="s">
        <v>6755</v>
      </c>
      <c r="K7086" s="581" t="s">
        <v>8125</v>
      </c>
      <c r="L7086" s="344" t="s">
        <v>4090</v>
      </c>
      <c r="N7086" s="344" t="s">
        <v>4090</v>
      </c>
      <c r="O7086" s="341">
        <v>0</v>
      </c>
    </row>
    <row r="7087" spans="1:15" x14ac:dyDescent="0.2">
      <c r="A7087" s="341" t="s">
        <v>9257</v>
      </c>
      <c r="B7087" s="341" t="s">
        <v>9301</v>
      </c>
      <c r="C7087" s="342" t="s">
        <v>6923</v>
      </c>
      <c r="D7087" s="342" t="s">
        <v>6924</v>
      </c>
      <c r="E7087" s="342" t="s">
        <v>9319</v>
      </c>
      <c r="F7087" s="342" t="s">
        <v>6568</v>
      </c>
      <c r="G7087" s="343">
        <v>3.5</v>
      </c>
      <c r="H7087" s="342" t="s">
        <v>6594</v>
      </c>
      <c r="I7087" s="342" t="s">
        <v>6575</v>
      </c>
      <c r="J7087" s="342" t="s">
        <v>6755</v>
      </c>
      <c r="K7087" s="581" t="s">
        <v>9046</v>
      </c>
      <c r="L7087" s="344" t="s">
        <v>4090</v>
      </c>
      <c r="N7087" s="344" t="s">
        <v>4090</v>
      </c>
      <c r="O7087" s="341">
        <v>0</v>
      </c>
    </row>
    <row r="7088" spans="1:15" x14ac:dyDescent="0.2">
      <c r="A7088" s="341" t="s">
        <v>9257</v>
      </c>
      <c r="B7088" s="341" t="s">
        <v>9301</v>
      </c>
      <c r="C7088" s="342" t="s">
        <v>6923</v>
      </c>
      <c r="D7088" s="342" t="s">
        <v>6924</v>
      </c>
      <c r="E7088" s="342" t="s">
        <v>9319</v>
      </c>
      <c r="F7088" s="342" t="s">
        <v>6568</v>
      </c>
      <c r="G7088" s="343">
        <v>6.3</v>
      </c>
      <c r="H7088" s="342" t="s">
        <v>6594</v>
      </c>
      <c r="I7088" s="342" t="s">
        <v>6575</v>
      </c>
      <c r="J7088" s="342" t="s">
        <v>6755</v>
      </c>
      <c r="K7088" s="581" t="s">
        <v>8904</v>
      </c>
      <c r="L7088" s="344" t="s">
        <v>4090</v>
      </c>
      <c r="N7088" s="344" t="s">
        <v>4090</v>
      </c>
      <c r="O7088" s="341">
        <v>0</v>
      </c>
    </row>
    <row r="7089" spans="1:15" x14ac:dyDescent="0.2">
      <c r="A7089" s="341" t="s">
        <v>9257</v>
      </c>
      <c r="B7089" s="341" t="s">
        <v>9301</v>
      </c>
      <c r="C7089" s="342" t="s">
        <v>6923</v>
      </c>
      <c r="D7089" s="342" t="s">
        <v>6924</v>
      </c>
      <c r="E7089" s="342" t="s">
        <v>9255</v>
      </c>
      <c r="F7089" s="342" t="s">
        <v>6568</v>
      </c>
      <c r="G7089" s="343">
        <v>25.2</v>
      </c>
      <c r="H7089" s="342" t="s">
        <v>6594</v>
      </c>
      <c r="I7089" s="342" t="s">
        <v>6575</v>
      </c>
      <c r="J7089" s="342" t="s">
        <v>6755</v>
      </c>
      <c r="K7089" s="581" t="s">
        <v>7264</v>
      </c>
      <c r="L7089" s="344" t="s">
        <v>4090</v>
      </c>
      <c r="N7089" s="344" t="s">
        <v>4090</v>
      </c>
      <c r="O7089" s="341">
        <v>0</v>
      </c>
    </row>
    <row r="7090" spans="1:15" x14ac:dyDescent="0.2">
      <c r="A7090" s="341" t="s">
        <v>9257</v>
      </c>
      <c r="B7090" s="341" t="s">
        <v>9301</v>
      </c>
      <c r="C7090" s="342" t="s">
        <v>6923</v>
      </c>
      <c r="D7090" s="342" t="s">
        <v>6924</v>
      </c>
      <c r="E7090" s="342" t="s">
        <v>9320</v>
      </c>
      <c r="F7090" s="342" t="s">
        <v>6568</v>
      </c>
      <c r="G7090" s="343">
        <v>33.28</v>
      </c>
      <c r="H7090" s="342" t="s">
        <v>6594</v>
      </c>
      <c r="I7090" s="342" t="s">
        <v>6575</v>
      </c>
      <c r="J7090" s="342" t="s">
        <v>6755</v>
      </c>
      <c r="K7090" s="581" t="s">
        <v>7275</v>
      </c>
      <c r="L7090" s="344" t="s">
        <v>4090</v>
      </c>
      <c r="N7090" s="344" t="s">
        <v>4090</v>
      </c>
      <c r="O7090" s="341">
        <v>0</v>
      </c>
    </row>
    <row r="7091" spans="1:15" x14ac:dyDescent="0.2">
      <c r="A7091" s="341" t="s">
        <v>9257</v>
      </c>
      <c r="B7091" s="341" t="s">
        <v>9301</v>
      </c>
      <c r="C7091" s="342" t="s">
        <v>6923</v>
      </c>
      <c r="D7091" s="342" t="s">
        <v>6924</v>
      </c>
      <c r="E7091" s="342" t="s">
        <v>9325</v>
      </c>
      <c r="F7091" s="342" t="s">
        <v>6568</v>
      </c>
      <c r="G7091" s="343">
        <v>7.0200000000000005</v>
      </c>
      <c r="H7091" s="342" t="s">
        <v>6594</v>
      </c>
      <c r="I7091" s="342" t="s">
        <v>6575</v>
      </c>
      <c r="J7091" s="342" t="s">
        <v>6755</v>
      </c>
      <c r="K7091" s="581" t="s">
        <v>8521</v>
      </c>
      <c r="L7091" s="344" t="s">
        <v>4090</v>
      </c>
      <c r="N7091" s="344" t="s">
        <v>4090</v>
      </c>
      <c r="O7091" s="341">
        <v>0</v>
      </c>
    </row>
    <row r="7092" spans="1:15" x14ac:dyDescent="0.2">
      <c r="A7092" s="341" t="s">
        <v>9257</v>
      </c>
      <c r="B7092" s="341" t="s">
        <v>9301</v>
      </c>
      <c r="C7092" s="342" t="s">
        <v>6923</v>
      </c>
      <c r="D7092" s="342" t="s">
        <v>6924</v>
      </c>
      <c r="E7092" s="342" t="s">
        <v>9323</v>
      </c>
      <c r="F7092" s="342" t="s">
        <v>6568</v>
      </c>
      <c r="G7092" s="343">
        <v>5.3</v>
      </c>
      <c r="H7092" s="342" t="s">
        <v>6594</v>
      </c>
      <c r="I7092" s="342" t="s">
        <v>6575</v>
      </c>
      <c r="J7092" s="342" t="s">
        <v>6755</v>
      </c>
      <c r="K7092" s="581" t="s">
        <v>8057</v>
      </c>
      <c r="L7092" s="344" t="s">
        <v>4090</v>
      </c>
      <c r="N7092" s="344" t="s">
        <v>4090</v>
      </c>
      <c r="O7092" s="341">
        <v>0</v>
      </c>
    </row>
    <row r="7093" spans="1:15" x14ac:dyDescent="0.2">
      <c r="A7093" s="341" t="s">
        <v>9257</v>
      </c>
      <c r="B7093" s="341" t="s">
        <v>9301</v>
      </c>
      <c r="C7093" s="342" t="s">
        <v>6923</v>
      </c>
      <c r="D7093" s="342" t="s">
        <v>6924</v>
      </c>
      <c r="E7093" s="342" t="s">
        <v>9255</v>
      </c>
      <c r="F7093" s="342" t="s">
        <v>6568</v>
      </c>
      <c r="G7093" s="343">
        <v>16.86</v>
      </c>
      <c r="H7093" s="342" t="s">
        <v>6594</v>
      </c>
      <c r="I7093" s="342" t="s">
        <v>6575</v>
      </c>
      <c r="J7093" s="342" t="s">
        <v>6755</v>
      </c>
      <c r="K7093" s="581" t="s">
        <v>8846</v>
      </c>
      <c r="L7093" s="344" t="s">
        <v>4090</v>
      </c>
      <c r="N7093" s="344" t="s">
        <v>4090</v>
      </c>
      <c r="O7093" s="341">
        <v>0</v>
      </c>
    </row>
    <row r="7094" spans="1:15" x14ac:dyDescent="0.2">
      <c r="A7094" s="341" t="s">
        <v>9257</v>
      </c>
      <c r="B7094" s="341" t="s">
        <v>9301</v>
      </c>
      <c r="C7094" s="342" t="s">
        <v>8932</v>
      </c>
      <c r="D7094" s="342" t="s">
        <v>8933</v>
      </c>
      <c r="E7094" s="342" t="s">
        <v>9326</v>
      </c>
      <c r="F7094" s="342" t="s">
        <v>6568</v>
      </c>
      <c r="G7094" s="343">
        <v>8.93</v>
      </c>
      <c r="H7094" s="342" t="s">
        <v>6594</v>
      </c>
      <c r="I7094" s="342" t="s">
        <v>6575</v>
      </c>
      <c r="J7094" s="342" t="s">
        <v>6755</v>
      </c>
      <c r="K7094" s="581" t="s">
        <v>8711</v>
      </c>
      <c r="L7094" s="344" t="s">
        <v>4090</v>
      </c>
      <c r="N7094" s="344" t="s">
        <v>4090</v>
      </c>
      <c r="O7094" s="341">
        <v>0</v>
      </c>
    </row>
    <row r="7095" spans="1:15" x14ac:dyDescent="0.2">
      <c r="A7095" s="341" t="s">
        <v>9257</v>
      </c>
      <c r="B7095" s="341" t="s">
        <v>9301</v>
      </c>
      <c r="C7095" s="342" t="s">
        <v>6923</v>
      </c>
      <c r="D7095" s="342" t="s">
        <v>6924</v>
      </c>
      <c r="E7095" s="342" t="s">
        <v>9323</v>
      </c>
      <c r="F7095" s="342" t="s">
        <v>6568</v>
      </c>
      <c r="G7095" s="343">
        <v>3.44</v>
      </c>
      <c r="H7095" s="342" t="s">
        <v>6594</v>
      </c>
      <c r="I7095" s="342" t="s">
        <v>6575</v>
      </c>
      <c r="J7095" s="342" t="s">
        <v>6755</v>
      </c>
      <c r="K7095" s="581" t="s">
        <v>8787</v>
      </c>
      <c r="L7095" s="344" t="s">
        <v>4090</v>
      </c>
      <c r="N7095" s="344" t="s">
        <v>4090</v>
      </c>
      <c r="O7095" s="341">
        <v>0</v>
      </c>
    </row>
    <row r="7096" spans="1:15" x14ac:dyDescent="0.2">
      <c r="A7096" s="341" t="s">
        <v>9257</v>
      </c>
      <c r="B7096" s="341" t="s">
        <v>9301</v>
      </c>
      <c r="C7096" s="342" t="s">
        <v>6923</v>
      </c>
      <c r="D7096" s="342" t="s">
        <v>6924</v>
      </c>
      <c r="E7096" s="342" t="s">
        <v>9323</v>
      </c>
      <c r="F7096" s="342" t="s">
        <v>6568</v>
      </c>
      <c r="G7096" s="343">
        <v>8.8800000000000008</v>
      </c>
      <c r="H7096" s="342" t="s">
        <v>6594</v>
      </c>
      <c r="I7096" s="342" t="s">
        <v>6575</v>
      </c>
      <c r="J7096" s="342" t="s">
        <v>6755</v>
      </c>
      <c r="K7096" s="581" t="s">
        <v>7314</v>
      </c>
      <c r="L7096" s="344" t="s">
        <v>4090</v>
      </c>
      <c r="N7096" s="344" t="s">
        <v>4090</v>
      </c>
      <c r="O7096" s="341">
        <v>0</v>
      </c>
    </row>
    <row r="7097" spans="1:15" x14ac:dyDescent="0.2">
      <c r="A7097" s="341" t="s">
        <v>9257</v>
      </c>
      <c r="B7097" s="341" t="s">
        <v>9301</v>
      </c>
      <c r="C7097" s="342" t="s">
        <v>6923</v>
      </c>
      <c r="D7097" s="342" t="s">
        <v>6924</v>
      </c>
      <c r="E7097" s="342" t="s">
        <v>9321</v>
      </c>
      <c r="F7097" s="342" t="s">
        <v>6568</v>
      </c>
      <c r="G7097" s="343">
        <v>4.59</v>
      </c>
      <c r="H7097" s="342" t="s">
        <v>6594</v>
      </c>
      <c r="I7097" s="342" t="s">
        <v>6575</v>
      </c>
      <c r="J7097" s="342" t="s">
        <v>6755</v>
      </c>
      <c r="K7097" s="581" t="s">
        <v>7564</v>
      </c>
      <c r="L7097" s="344" t="s">
        <v>4090</v>
      </c>
      <c r="N7097" s="344" t="s">
        <v>4090</v>
      </c>
      <c r="O7097" s="341">
        <v>0</v>
      </c>
    </row>
    <row r="7098" spans="1:15" x14ac:dyDescent="0.2">
      <c r="A7098" s="341" t="s">
        <v>9257</v>
      </c>
      <c r="B7098" s="341" t="s">
        <v>9301</v>
      </c>
      <c r="C7098" s="342" t="s">
        <v>6923</v>
      </c>
      <c r="D7098" s="342" t="s">
        <v>6924</v>
      </c>
      <c r="E7098" s="342" t="s">
        <v>9321</v>
      </c>
      <c r="F7098" s="342" t="s">
        <v>6568</v>
      </c>
      <c r="G7098" s="343">
        <v>4.8500000000000005</v>
      </c>
      <c r="H7098" s="342" t="s">
        <v>6594</v>
      </c>
      <c r="I7098" s="342" t="s">
        <v>6575</v>
      </c>
      <c r="J7098" s="342" t="s">
        <v>6755</v>
      </c>
      <c r="K7098" s="581" t="s">
        <v>8875</v>
      </c>
      <c r="L7098" s="344" t="s">
        <v>4090</v>
      </c>
      <c r="N7098" s="344" t="s">
        <v>4090</v>
      </c>
      <c r="O7098" s="341">
        <v>0</v>
      </c>
    </row>
    <row r="7099" spans="1:15" x14ac:dyDescent="0.2">
      <c r="A7099" s="341" t="s">
        <v>9257</v>
      </c>
      <c r="B7099" s="341" t="s">
        <v>9301</v>
      </c>
      <c r="C7099" s="342" t="s">
        <v>6923</v>
      </c>
      <c r="D7099" s="342" t="s">
        <v>6924</v>
      </c>
      <c r="E7099" s="342" t="s">
        <v>9320</v>
      </c>
      <c r="F7099" s="342" t="s">
        <v>6568</v>
      </c>
      <c r="G7099" s="343">
        <v>7.36</v>
      </c>
      <c r="H7099" s="342" t="s">
        <v>6594</v>
      </c>
      <c r="I7099" s="342" t="s">
        <v>6575</v>
      </c>
      <c r="J7099" s="342" t="s">
        <v>6755</v>
      </c>
      <c r="K7099" s="581" t="s">
        <v>7267</v>
      </c>
      <c r="L7099" s="344" t="s">
        <v>4090</v>
      </c>
      <c r="N7099" s="344" t="s">
        <v>4090</v>
      </c>
      <c r="O7099" s="341">
        <v>0</v>
      </c>
    </row>
    <row r="7100" spans="1:15" x14ac:dyDescent="0.2">
      <c r="A7100" s="341" t="s">
        <v>9257</v>
      </c>
      <c r="B7100" s="341" t="s">
        <v>9301</v>
      </c>
      <c r="C7100" s="342" t="s">
        <v>6923</v>
      </c>
      <c r="D7100" s="342" t="s">
        <v>6924</v>
      </c>
      <c r="E7100" s="342" t="s">
        <v>9255</v>
      </c>
      <c r="F7100" s="342" t="s">
        <v>6568</v>
      </c>
      <c r="G7100" s="343">
        <v>40.950000000000003</v>
      </c>
      <c r="H7100" s="342" t="s">
        <v>6594</v>
      </c>
      <c r="I7100" s="342" t="s">
        <v>6575</v>
      </c>
      <c r="J7100" s="342" t="s">
        <v>6755</v>
      </c>
      <c r="K7100" s="581" t="s">
        <v>7323</v>
      </c>
      <c r="L7100" s="344" t="s">
        <v>4090</v>
      </c>
      <c r="N7100" s="344" t="s">
        <v>4090</v>
      </c>
      <c r="O7100" s="341">
        <v>0</v>
      </c>
    </row>
    <row r="7101" spans="1:15" x14ac:dyDescent="0.2">
      <c r="A7101" s="341" t="s">
        <v>9257</v>
      </c>
      <c r="B7101" s="341" t="s">
        <v>9301</v>
      </c>
      <c r="C7101" s="342" t="s">
        <v>6923</v>
      </c>
      <c r="D7101" s="342" t="s">
        <v>6924</v>
      </c>
      <c r="E7101" s="342" t="s">
        <v>9255</v>
      </c>
      <c r="F7101" s="342" t="s">
        <v>6568</v>
      </c>
      <c r="G7101" s="343">
        <v>34.125</v>
      </c>
      <c r="H7101" s="342" t="s">
        <v>6594</v>
      </c>
      <c r="I7101" s="342" t="s">
        <v>6575</v>
      </c>
      <c r="J7101" s="342" t="s">
        <v>6755</v>
      </c>
      <c r="K7101" s="581" t="s">
        <v>6802</v>
      </c>
      <c r="L7101" s="344" t="s">
        <v>4090</v>
      </c>
      <c r="N7101" s="344" t="s">
        <v>4090</v>
      </c>
      <c r="O7101" s="341">
        <v>0</v>
      </c>
    </row>
    <row r="7102" spans="1:15" x14ac:dyDescent="0.2">
      <c r="A7102" s="341" t="s">
        <v>9257</v>
      </c>
      <c r="B7102" s="341" t="s">
        <v>9301</v>
      </c>
      <c r="C7102" s="342" t="s">
        <v>6923</v>
      </c>
      <c r="D7102" s="342" t="s">
        <v>6924</v>
      </c>
      <c r="E7102" s="342" t="s">
        <v>9322</v>
      </c>
      <c r="F7102" s="342" t="s">
        <v>6568</v>
      </c>
      <c r="G7102" s="343">
        <v>7.6000000000000005</v>
      </c>
      <c r="H7102" s="342" t="s">
        <v>6594</v>
      </c>
      <c r="I7102" s="342" t="s">
        <v>6575</v>
      </c>
      <c r="J7102" s="342" t="s">
        <v>6755</v>
      </c>
      <c r="K7102" s="581" t="s">
        <v>7330</v>
      </c>
      <c r="L7102" s="344" t="s">
        <v>4090</v>
      </c>
      <c r="N7102" s="344" t="s">
        <v>4090</v>
      </c>
      <c r="O7102" s="341">
        <v>0</v>
      </c>
    </row>
    <row r="7103" spans="1:15" x14ac:dyDescent="0.2">
      <c r="A7103" s="341" t="s">
        <v>9257</v>
      </c>
      <c r="B7103" s="341" t="s">
        <v>9301</v>
      </c>
      <c r="C7103" s="342" t="s">
        <v>6923</v>
      </c>
      <c r="D7103" s="342" t="s">
        <v>6924</v>
      </c>
      <c r="E7103" s="342" t="s">
        <v>9320</v>
      </c>
      <c r="F7103" s="342" t="s">
        <v>6568</v>
      </c>
      <c r="G7103" s="343">
        <v>11.69</v>
      </c>
      <c r="H7103" s="342" t="s">
        <v>6594</v>
      </c>
      <c r="I7103" s="342" t="s">
        <v>6575</v>
      </c>
      <c r="J7103" s="342" t="s">
        <v>6755</v>
      </c>
      <c r="K7103" s="581" t="s">
        <v>7330</v>
      </c>
      <c r="L7103" s="344" t="s">
        <v>4090</v>
      </c>
      <c r="N7103" s="344" t="s">
        <v>4090</v>
      </c>
      <c r="O7103" s="341">
        <v>0</v>
      </c>
    </row>
    <row r="7104" spans="1:15" x14ac:dyDescent="0.2">
      <c r="A7104" s="341" t="s">
        <v>9257</v>
      </c>
      <c r="B7104" s="341" t="s">
        <v>9301</v>
      </c>
      <c r="C7104" s="342" t="s">
        <v>6923</v>
      </c>
      <c r="D7104" s="342" t="s">
        <v>6924</v>
      </c>
      <c r="E7104" s="342" t="s">
        <v>9325</v>
      </c>
      <c r="F7104" s="342" t="s">
        <v>6568</v>
      </c>
      <c r="G7104" s="343">
        <v>37.980000000000004</v>
      </c>
      <c r="H7104" s="342" t="s">
        <v>6594</v>
      </c>
      <c r="I7104" s="342" t="s">
        <v>6575</v>
      </c>
      <c r="J7104" s="342" t="s">
        <v>6755</v>
      </c>
      <c r="K7104" s="581" t="s">
        <v>7806</v>
      </c>
      <c r="L7104" s="344" t="s">
        <v>4090</v>
      </c>
      <c r="N7104" s="344" t="s">
        <v>4090</v>
      </c>
      <c r="O7104" s="341">
        <v>0</v>
      </c>
    </row>
    <row r="7105" spans="1:15" x14ac:dyDescent="0.2">
      <c r="A7105" s="341" t="s">
        <v>9257</v>
      </c>
      <c r="B7105" s="341" t="s">
        <v>9301</v>
      </c>
      <c r="C7105" s="342" t="s">
        <v>6923</v>
      </c>
      <c r="D7105" s="342" t="s">
        <v>6924</v>
      </c>
      <c r="E7105" s="342" t="s">
        <v>9334</v>
      </c>
      <c r="F7105" s="342" t="s">
        <v>6568</v>
      </c>
      <c r="G7105" s="343">
        <v>11.03</v>
      </c>
      <c r="H7105" s="342" t="s">
        <v>6594</v>
      </c>
      <c r="I7105" s="342" t="s">
        <v>6575</v>
      </c>
      <c r="J7105" s="342" t="s">
        <v>6755</v>
      </c>
      <c r="K7105" s="581" t="s">
        <v>7805</v>
      </c>
      <c r="L7105" s="344" t="s">
        <v>4090</v>
      </c>
      <c r="N7105" s="344" t="s">
        <v>4090</v>
      </c>
      <c r="O7105" s="341">
        <v>0</v>
      </c>
    </row>
    <row r="7106" spans="1:15" x14ac:dyDescent="0.2">
      <c r="A7106" s="341" t="s">
        <v>9257</v>
      </c>
      <c r="B7106" s="341" t="s">
        <v>9301</v>
      </c>
      <c r="C7106" s="342" t="s">
        <v>6923</v>
      </c>
      <c r="D7106" s="342" t="s">
        <v>6924</v>
      </c>
      <c r="E7106" s="342" t="s">
        <v>9321</v>
      </c>
      <c r="F7106" s="342" t="s">
        <v>6568</v>
      </c>
      <c r="G7106" s="343">
        <v>69.72</v>
      </c>
      <c r="H7106" s="342" t="s">
        <v>6594</v>
      </c>
      <c r="I7106" s="342" t="s">
        <v>6575</v>
      </c>
      <c r="J7106" s="342" t="s">
        <v>6755</v>
      </c>
      <c r="K7106" s="581" t="s">
        <v>8446</v>
      </c>
      <c r="L7106" s="344" t="s">
        <v>4090</v>
      </c>
      <c r="N7106" s="344" t="s">
        <v>4090</v>
      </c>
      <c r="O7106" s="341" t="s">
        <v>6752</v>
      </c>
    </row>
    <row r="7107" spans="1:15" x14ac:dyDescent="0.2">
      <c r="A7107" s="341" t="s">
        <v>9257</v>
      </c>
      <c r="B7107" s="341" t="s">
        <v>9301</v>
      </c>
      <c r="C7107" s="342" t="s">
        <v>6923</v>
      </c>
      <c r="D7107" s="342" t="s">
        <v>6924</v>
      </c>
      <c r="E7107" s="342" t="s">
        <v>9326</v>
      </c>
      <c r="F7107" s="342" t="s">
        <v>6568</v>
      </c>
      <c r="G7107" s="343">
        <v>28.5</v>
      </c>
      <c r="H7107" s="342" t="s">
        <v>6594</v>
      </c>
      <c r="I7107" s="342" t="s">
        <v>6575</v>
      </c>
      <c r="J7107" s="342" t="s">
        <v>6755</v>
      </c>
      <c r="K7107" s="581" t="s">
        <v>8135</v>
      </c>
      <c r="L7107" s="344" t="s">
        <v>4090</v>
      </c>
      <c r="N7107" s="344" t="s">
        <v>4090</v>
      </c>
      <c r="O7107" s="341">
        <v>0</v>
      </c>
    </row>
    <row r="7108" spans="1:15" x14ac:dyDescent="0.2">
      <c r="A7108" s="341" t="s">
        <v>9257</v>
      </c>
      <c r="B7108" s="341" t="s">
        <v>9301</v>
      </c>
      <c r="C7108" s="342" t="s">
        <v>6923</v>
      </c>
      <c r="D7108" s="342" t="s">
        <v>6924</v>
      </c>
      <c r="E7108" s="342" t="s">
        <v>9329</v>
      </c>
      <c r="F7108" s="342" t="s">
        <v>6568</v>
      </c>
      <c r="G7108" s="343">
        <v>29.05</v>
      </c>
      <c r="H7108" s="342" t="s">
        <v>6594</v>
      </c>
      <c r="I7108" s="342" t="s">
        <v>6575</v>
      </c>
      <c r="J7108" s="342" t="s">
        <v>6755</v>
      </c>
      <c r="K7108" s="581" t="s">
        <v>7637</v>
      </c>
      <c r="L7108" s="344" t="s">
        <v>4090</v>
      </c>
      <c r="N7108" s="344" t="s">
        <v>4090</v>
      </c>
      <c r="O7108" s="341">
        <v>0</v>
      </c>
    </row>
    <row r="7109" spans="1:15" x14ac:dyDescent="0.2">
      <c r="A7109" s="341" t="s">
        <v>9257</v>
      </c>
      <c r="B7109" s="341" t="s">
        <v>9301</v>
      </c>
      <c r="C7109" s="342" t="s">
        <v>6923</v>
      </c>
      <c r="D7109" s="342" t="s">
        <v>6924</v>
      </c>
      <c r="E7109" s="342" t="s">
        <v>9255</v>
      </c>
      <c r="F7109" s="342" t="s">
        <v>6568</v>
      </c>
      <c r="G7109" s="343">
        <v>24.85</v>
      </c>
      <c r="H7109" s="342" t="s">
        <v>6594</v>
      </c>
      <c r="I7109" s="342" t="s">
        <v>6575</v>
      </c>
      <c r="J7109" s="342" t="s">
        <v>6755</v>
      </c>
      <c r="K7109" s="581" t="s">
        <v>9047</v>
      </c>
      <c r="L7109" s="344" t="s">
        <v>4090</v>
      </c>
      <c r="N7109" s="344" t="s">
        <v>4090</v>
      </c>
      <c r="O7109" s="341">
        <v>0</v>
      </c>
    </row>
    <row r="7110" spans="1:15" x14ac:dyDescent="0.2">
      <c r="A7110" s="341" t="s">
        <v>9257</v>
      </c>
      <c r="B7110" s="341" t="s">
        <v>9301</v>
      </c>
      <c r="C7110" s="342" t="s">
        <v>6923</v>
      </c>
      <c r="D7110" s="342" t="s">
        <v>6924</v>
      </c>
      <c r="E7110" s="342" t="s">
        <v>9320</v>
      </c>
      <c r="F7110" s="342" t="s">
        <v>6568</v>
      </c>
      <c r="G7110" s="343">
        <v>9.99</v>
      </c>
      <c r="H7110" s="342" t="s">
        <v>6594</v>
      </c>
      <c r="I7110" s="342" t="s">
        <v>6575</v>
      </c>
      <c r="J7110" s="342" t="s">
        <v>6755</v>
      </c>
      <c r="K7110" s="581" t="s">
        <v>7377</v>
      </c>
      <c r="L7110" s="344" t="s">
        <v>4090</v>
      </c>
      <c r="N7110" s="344" t="s">
        <v>4090</v>
      </c>
      <c r="O7110" s="341">
        <v>0</v>
      </c>
    </row>
    <row r="7111" spans="1:15" x14ac:dyDescent="0.2">
      <c r="A7111" s="341" t="s">
        <v>9257</v>
      </c>
      <c r="B7111" s="341" t="s">
        <v>9301</v>
      </c>
      <c r="C7111" s="342" t="s">
        <v>6923</v>
      </c>
      <c r="D7111" s="342" t="s">
        <v>6924</v>
      </c>
      <c r="E7111" s="342" t="s">
        <v>9255</v>
      </c>
      <c r="F7111" s="342" t="s">
        <v>6568</v>
      </c>
      <c r="G7111" s="343">
        <v>12.6</v>
      </c>
      <c r="H7111" s="342" t="s">
        <v>6594</v>
      </c>
      <c r="I7111" s="342" t="s">
        <v>6575</v>
      </c>
      <c r="J7111" s="342" t="s">
        <v>6755</v>
      </c>
      <c r="K7111" s="581" t="s">
        <v>6909</v>
      </c>
      <c r="L7111" s="344" t="s">
        <v>4090</v>
      </c>
      <c r="N7111" s="344" t="s">
        <v>4090</v>
      </c>
      <c r="O7111" s="341">
        <v>0</v>
      </c>
    </row>
    <row r="7112" spans="1:15" x14ac:dyDescent="0.2">
      <c r="A7112" s="341" t="s">
        <v>9257</v>
      </c>
      <c r="B7112" s="341" t="s">
        <v>9301</v>
      </c>
      <c r="C7112" s="342" t="s">
        <v>6923</v>
      </c>
      <c r="D7112" s="342" t="s">
        <v>6924</v>
      </c>
      <c r="E7112" s="342" t="s">
        <v>9323</v>
      </c>
      <c r="F7112" s="342" t="s">
        <v>6568</v>
      </c>
      <c r="G7112" s="343">
        <v>32.4</v>
      </c>
      <c r="H7112" s="342" t="s">
        <v>6594</v>
      </c>
      <c r="I7112" s="342" t="s">
        <v>6575</v>
      </c>
      <c r="J7112" s="342" t="s">
        <v>6755</v>
      </c>
      <c r="K7112" s="581" t="s">
        <v>7640</v>
      </c>
      <c r="L7112" s="344" t="s">
        <v>4090</v>
      </c>
      <c r="N7112" s="344" t="s">
        <v>4090</v>
      </c>
      <c r="O7112" s="341" t="s">
        <v>6752</v>
      </c>
    </row>
    <row r="7113" spans="1:15" x14ac:dyDescent="0.2">
      <c r="A7113" s="341" t="s">
        <v>9257</v>
      </c>
      <c r="B7113" s="341" t="s">
        <v>9301</v>
      </c>
      <c r="C7113" s="342" t="s">
        <v>6923</v>
      </c>
      <c r="D7113" s="342" t="s">
        <v>6924</v>
      </c>
      <c r="E7113" s="342" t="s">
        <v>9326</v>
      </c>
      <c r="F7113" s="342" t="s">
        <v>6568</v>
      </c>
      <c r="G7113" s="343">
        <v>32.9</v>
      </c>
      <c r="H7113" s="342" t="s">
        <v>6594</v>
      </c>
      <c r="I7113" s="342" t="s">
        <v>6575</v>
      </c>
      <c r="J7113" s="342" t="s">
        <v>6755</v>
      </c>
      <c r="K7113" s="581" t="s">
        <v>6764</v>
      </c>
      <c r="L7113" s="344" t="s">
        <v>4090</v>
      </c>
      <c r="N7113" s="344" t="s">
        <v>4090</v>
      </c>
      <c r="O7113" s="341" t="s">
        <v>6752</v>
      </c>
    </row>
    <row r="7114" spans="1:15" x14ac:dyDescent="0.2">
      <c r="A7114" s="341" t="s">
        <v>9257</v>
      </c>
      <c r="B7114" s="341" t="s">
        <v>9301</v>
      </c>
      <c r="C7114" s="342" t="s">
        <v>6923</v>
      </c>
      <c r="D7114" s="342" t="s">
        <v>6924</v>
      </c>
      <c r="E7114" s="342" t="s">
        <v>9323</v>
      </c>
      <c r="F7114" s="342" t="s">
        <v>6568</v>
      </c>
      <c r="G7114" s="343">
        <v>20.16</v>
      </c>
      <c r="H7114" s="342" t="s">
        <v>6594</v>
      </c>
      <c r="I7114" s="342" t="s">
        <v>6575</v>
      </c>
      <c r="J7114" s="342" t="s">
        <v>6755</v>
      </c>
      <c r="K7114" s="581" t="s">
        <v>7490</v>
      </c>
      <c r="L7114" s="344" t="s">
        <v>4090</v>
      </c>
      <c r="N7114" s="344" t="s">
        <v>4090</v>
      </c>
      <c r="O7114" s="341">
        <v>0</v>
      </c>
    </row>
    <row r="7115" spans="1:15" x14ac:dyDescent="0.2">
      <c r="A7115" s="341" t="s">
        <v>9257</v>
      </c>
      <c r="B7115" s="341" t="s">
        <v>9315</v>
      </c>
      <c r="C7115" s="342" t="s">
        <v>9048</v>
      </c>
      <c r="D7115" s="342" t="s">
        <v>9049</v>
      </c>
      <c r="E7115" s="342" t="s">
        <v>9255</v>
      </c>
      <c r="F7115" s="342" t="s">
        <v>6568</v>
      </c>
      <c r="G7115" s="343">
        <v>6.24</v>
      </c>
      <c r="H7115" s="342" t="s">
        <v>6594</v>
      </c>
      <c r="I7115" s="342" t="s">
        <v>6575</v>
      </c>
      <c r="J7115" s="342" t="s">
        <v>6755</v>
      </c>
      <c r="K7115" s="581" t="s">
        <v>9050</v>
      </c>
      <c r="L7115" s="344" t="s">
        <v>4090</v>
      </c>
      <c r="N7115" s="344" t="s">
        <v>4090</v>
      </c>
      <c r="O7115" s="341" t="s">
        <v>6766</v>
      </c>
    </row>
    <row r="7116" spans="1:15" x14ac:dyDescent="0.2">
      <c r="A7116" s="341" t="s">
        <v>9257</v>
      </c>
      <c r="B7116" s="341" t="s">
        <v>9315</v>
      </c>
      <c r="C7116" s="342" t="s">
        <v>9051</v>
      </c>
      <c r="D7116" s="342" t="s">
        <v>9049</v>
      </c>
      <c r="E7116" s="342" t="s">
        <v>9328</v>
      </c>
      <c r="F7116" s="342" t="s">
        <v>6568</v>
      </c>
      <c r="G7116" s="343">
        <v>6</v>
      </c>
      <c r="H7116" s="342" t="s">
        <v>6594</v>
      </c>
      <c r="I7116" s="342" t="s">
        <v>6575</v>
      </c>
      <c r="J7116" s="342" t="s">
        <v>6755</v>
      </c>
      <c r="K7116" s="581" t="s">
        <v>7083</v>
      </c>
      <c r="L7116" s="344" t="s">
        <v>4090</v>
      </c>
      <c r="N7116" s="344" t="s">
        <v>4090</v>
      </c>
      <c r="O7116" s="341" t="s">
        <v>6766</v>
      </c>
    </row>
    <row r="7117" spans="1:15" x14ac:dyDescent="0.2">
      <c r="A7117" s="341" t="s">
        <v>9257</v>
      </c>
      <c r="B7117" s="341" t="s">
        <v>9315</v>
      </c>
      <c r="C7117" s="342" t="s">
        <v>9048</v>
      </c>
      <c r="D7117" s="342" t="s">
        <v>9049</v>
      </c>
      <c r="E7117" s="342" t="s">
        <v>9324</v>
      </c>
      <c r="F7117" s="342" t="s">
        <v>6568</v>
      </c>
      <c r="G7117" s="343">
        <v>5</v>
      </c>
      <c r="H7117" s="342" t="s">
        <v>6594</v>
      </c>
      <c r="I7117" s="342" t="s">
        <v>6575</v>
      </c>
      <c r="J7117" s="342" t="s">
        <v>6755</v>
      </c>
      <c r="K7117" s="581" t="s">
        <v>7028</v>
      </c>
      <c r="L7117" s="344" t="s">
        <v>4090</v>
      </c>
      <c r="N7117" s="344" t="s">
        <v>4090</v>
      </c>
      <c r="O7117" s="341" t="s">
        <v>6766</v>
      </c>
    </row>
    <row r="7118" spans="1:15" x14ac:dyDescent="0.2">
      <c r="A7118" s="341" t="s">
        <v>9257</v>
      </c>
      <c r="B7118" s="341" t="s">
        <v>9315</v>
      </c>
      <c r="C7118" s="342" t="s">
        <v>9048</v>
      </c>
      <c r="D7118" s="342" t="s">
        <v>9049</v>
      </c>
      <c r="E7118" s="342" t="s">
        <v>9324</v>
      </c>
      <c r="F7118" s="342" t="s">
        <v>6568</v>
      </c>
      <c r="G7118" s="343">
        <v>8.75</v>
      </c>
      <c r="H7118" s="342" t="s">
        <v>6594</v>
      </c>
      <c r="I7118" s="342" t="s">
        <v>6575</v>
      </c>
      <c r="J7118" s="342" t="s">
        <v>6755</v>
      </c>
      <c r="K7118" s="581" t="s">
        <v>7028</v>
      </c>
      <c r="L7118" s="344" t="s">
        <v>4090</v>
      </c>
      <c r="N7118" s="344" t="s">
        <v>4090</v>
      </c>
      <c r="O7118" s="341" t="s">
        <v>6766</v>
      </c>
    </row>
    <row r="7119" spans="1:15" x14ac:dyDescent="0.2">
      <c r="A7119" s="341" t="s">
        <v>9257</v>
      </c>
      <c r="B7119" s="341" t="s">
        <v>9315</v>
      </c>
      <c r="C7119" s="342" t="s">
        <v>9048</v>
      </c>
      <c r="D7119" s="342" t="s">
        <v>9049</v>
      </c>
      <c r="E7119" s="342" t="s">
        <v>9322</v>
      </c>
      <c r="F7119" s="342" t="s">
        <v>6568</v>
      </c>
      <c r="G7119" s="343">
        <v>6.125</v>
      </c>
      <c r="H7119" s="342" t="s">
        <v>6594</v>
      </c>
      <c r="I7119" s="342" t="s">
        <v>6575</v>
      </c>
      <c r="J7119" s="342" t="s">
        <v>6755</v>
      </c>
      <c r="K7119" s="581" t="s">
        <v>8963</v>
      </c>
      <c r="L7119" s="344" t="s">
        <v>4090</v>
      </c>
      <c r="N7119" s="344" t="s">
        <v>4090</v>
      </c>
      <c r="O7119" s="341" t="s">
        <v>6752</v>
      </c>
    </row>
    <row r="7120" spans="1:15" x14ac:dyDescent="0.2">
      <c r="A7120" s="341" t="s">
        <v>9257</v>
      </c>
      <c r="B7120" s="341" t="s">
        <v>9315</v>
      </c>
      <c r="C7120" s="342" t="s">
        <v>9048</v>
      </c>
      <c r="D7120" s="342" t="s">
        <v>9049</v>
      </c>
      <c r="E7120" s="342" t="s">
        <v>9325</v>
      </c>
      <c r="F7120" s="342" t="s">
        <v>6568</v>
      </c>
      <c r="G7120" s="343">
        <v>6.24</v>
      </c>
      <c r="H7120" s="342" t="s">
        <v>6594</v>
      </c>
      <c r="I7120" s="342" t="s">
        <v>6575</v>
      </c>
      <c r="J7120" s="342" t="s">
        <v>6755</v>
      </c>
      <c r="K7120" s="581" t="s">
        <v>8384</v>
      </c>
      <c r="L7120" s="344" t="s">
        <v>4090</v>
      </c>
      <c r="N7120" s="344" t="s">
        <v>4090</v>
      </c>
      <c r="O7120" s="341" t="s">
        <v>6766</v>
      </c>
    </row>
    <row r="7121" spans="1:15" x14ac:dyDescent="0.2">
      <c r="A7121" s="341" t="s">
        <v>9257</v>
      </c>
      <c r="B7121" s="341" t="s">
        <v>9315</v>
      </c>
      <c r="C7121" s="342" t="s">
        <v>9048</v>
      </c>
      <c r="D7121" s="342" t="s">
        <v>9049</v>
      </c>
      <c r="E7121" s="342" t="s">
        <v>9334</v>
      </c>
      <c r="F7121" s="342" t="s">
        <v>6568</v>
      </c>
      <c r="G7121" s="343">
        <v>6.36</v>
      </c>
      <c r="H7121" s="342" t="s">
        <v>6594</v>
      </c>
      <c r="I7121" s="342" t="s">
        <v>6575</v>
      </c>
      <c r="J7121" s="342" t="s">
        <v>6755</v>
      </c>
      <c r="K7121" s="581" t="s">
        <v>6824</v>
      </c>
      <c r="L7121" s="344" t="s">
        <v>4090</v>
      </c>
      <c r="N7121" s="344" t="s">
        <v>4090</v>
      </c>
      <c r="O7121" s="341" t="s">
        <v>6752</v>
      </c>
    </row>
    <row r="7122" spans="1:15" x14ac:dyDescent="0.2">
      <c r="A7122" s="341" t="s">
        <v>9257</v>
      </c>
      <c r="B7122" s="341" t="s">
        <v>9315</v>
      </c>
      <c r="C7122" s="342" t="s">
        <v>9048</v>
      </c>
      <c r="D7122" s="342" t="s">
        <v>9049</v>
      </c>
      <c r="E7122" s="342" t="s">
        <v>9255</v>
      </c>
      <c r="F7122" s="342" t="s">
        <v>6568</v>
      </c>
      <c r="G7122" s="343">
        <v>6.5</v>
      </c>
      <c r="H7122" s="342" t="s">
        <v>6594</v>
      </c>
      <c r="I7122" s="342" t="s">
        <v>6575</v>
      </c>
      <c r="J7122" s="342" t="s">
        <v>6755</v>
      </c>
      <c r="K7122" s="581" t="s">
        <v>9052</v>
      </c>
      <c r="L7122" s="344" t="s">
        <v>4090</v>
      </c>
      <c r="N7122" s="344" t="s">
        <v>4090</v>
      </c>
      <c r="O7122" s="341" t="s">
        <v>6752</v>
      </c>
    </row>
    <row r="7123" spans="1:15" x14ac:dyDescent="0.2">
      <c r="A7123" s="341" t="s">
        <v>9257</v>
      </c>
      <c r="B7123" s="341" t="s">
        <v>9315</v>
      </c>
      <c r="C7123" s="342" t="s">
        <v>9048</v>
      </c>
      <c r="D7123" s="342" t="s">
        <v>9049</v>
      </c>
      <c r="E7123" s="342" t="s">
        <v>9328</v>
      </c>
      <c r="F7123" s="342" t="s">
        <v>6568</v>
      </c>
      <c r="G7123" s="343">
        <v>7.9950000000000001</v>
      </c>
      <c r="H7123" s="342" t="s">
        <v>6594</v>
      </c>
      <c r="I7123" s="342" t="s">
        <v>6575</v>
      </c>
      <c r="J7123" s="342" t="s">
        <v>6755</v>
      </c>
      <c r="K7123" s="581" t="s">
        <v>8384</v>
      </c>
      <c r="L7123" s="344" t="s">
        <v>4090</v>
      </c>
      <c r="N7123" s="344" t="s">
        <v>4090</v>
      </c>
      <c r="O7123" s="341" t="s">
        <v>6766</v>
      </c>
    </row>
    <row r="7124" spans="1:15" x14ac:dyDescent="0.2">
      <c r="A7124" s="341" t="s">
        <v>9257</v>
      </c>
      <c r="B7124" s="341" t="s">
        <v>9315</v>
      </c>
      <c r="C7124" s="342" t="s">
        <v>9048</v>
      </c>
      <c r="D7124" s="342" t="s">
        <v>9049</v>
      </c>
      <c r="E7124" s="342" t="s">
        <v>9328</v>
      </c>
      <c r="F7124" s="342" t="s">
        <v>6568</v>
      </c>
      <c r="G7124" s="343">
        <v>9.36</v>
      </c>
      <c r="H7124" s="342" t="s">
        <v>6594</v>
      </c>
      <c r="I7124" s="342" t="s">
        <v>6575</v>
      </c>
      <c r="J7124" s="342" t="s">
        <v>6755</v>
      </c>
      <c r="K7124" s="581" t="s">
        <v>7082</v>
      </c>
      <c r="L7124" s="344" t="s">
        <v>4090</v>
      </c>
      <c r="N7124" s="344" t="s">
        <v>4090</v>
      </c>
      <c r="O7124" s="341" t="s">
        <v>6766</v>
      </c>
    </row>
    <row r="7125" spans="1:15" x14ac:dyDescent="0.2">
      <c r="A7125" s="341" t="s">
        <v>9257</v>
      </c>
      <c r="B7125" s="341" t="s">
        <v>9315</v>
      </c>
      <c r="C7125" s="342" t="s">
        <v>9048</v>
      </c>
      <c r="D7125" s="342" t="s">
        <v>9049</v>
      </c>
      <c r="E7125" s="342" t="s">
        <v>9255</v>
      </c>
      <c r="F7125" s="342" t="s">
        <v>6568</v>
      </c>
      <c r="G7125" s="343">
        <v>9</v>
      </c>
      <c r="H7125" s="342" t="s">
        <v>6594</v>
      </c>
      <c r="I7125" s="342" t="s">
        <v>6575</v>
      </c>
      <c r="J7125" s="342" t="s">
        <v>6755</v>
      </c>
      <c r="K7125" s="581" t="s">
        <v>8911</v>
      </c>
      <c r="L7125" s="344" t="s">
        <v>4090</v>
      </c>
      <c r="N7125" s="344" t="s">
        <v>4090</v>
      </c>
      <c r="O7125" s="341" t="s">
        <v>6752</v>
      </c>
    </row>
    <row r="7126" spans="1:15" x14ac:dyDescent="0.2">
      <c r="A7126" s="341" t="s">
        <v>9257</v>
      </c>
      <c r="B7126" s="341" t="s">
        <v>9315</v>
      </c>
      <c r="C7126" s="342" t="s">
        <v>9051</v>
      </c>
      <c r="D7126" s="342" t="s">
        <v>9049</v>
      </c>
      <c r="E7126" s="342" t="s">
        <v>9325</v>
      </c>
      <c r="F7126" s="342" t="s">
        <v>6568</v>
      </c>
      <c r="G7126" s="343">
        <v>5.46</v>
      </c>
      <c r="H7126" s="342" t="s">
        <v>6594</v>
      </c>
      <c r="I7126" s="342" t="s">
        <v>6575</v>
      </c>
      <c r="J7126" s="342" t="s">
        <v>6755</v>
      </c>
      <c r="K7126" s="581" t="s">
        <v>9053</v>
      </c>
      <c r="L7126" s="344" t="s">
        <v>4090</v>
      </c>
      <c r="N7126" s="344" t="s">
        <v>4090</v>
      </c>
      <c r="O7126" s="341" t="s">
        <v>6766</v>
      </c>
    </row>
    <row r="7127" spans="1:15" x14ac:dyDescent="0.2">
      <c r="A7127" s="341" t="s">
        <v>9257</v>
      </c>
      <c r="B7127" s="341" t="s">
        <v>9315</v>
      </c>
      <c r="C7127" s="342" t="s">
        <v>9051</v>
      </c>
      <c r="D7127" s="342" t="s">
        <v>9049</v>
      </c>
      <c r="E7127" s="342" t="s">
        <v>9334</v>
      </c>
      <c r="F7127" s="342" t="s">
        <v>6568</v>
      </c>
      <c r="G7127" s="343">
        <v>16.8</v>
      </c>
      <c r="H7127" s="342" t="s">
        <v>6594</v>
      </c>
      <c r="I7127" s="342" t="s">
        <v>6575</v>
      </c>
      <c r="J7127" s="342" t="s">
        <v>6755</v>
      </c>
      <c r="K7127" s="581" t="s">
        <v>7006</v>
      </c>
      <c r="L7127" s="344" t="s">
        <v>4090</v>
      </c>
      <c r="N7127" s="344" t="s">
        <v>4090</v>
      </c>
      <c r="O7127" s="341">
        <v>0</v>
      </c>
    </row>
    <row r="7128" spans="1:15" x14ac:dyDescent="0.2">
      <c r="A7128" s="341" t="s">
        <v>9257</v>
      </c>
      <c r="B7128" s="341" t="s">
        <v>9315</v>
      </c>
      <c r="C7128" s="342" t="s">
        <v>9048</v>
      </c>
      <c r="D7128" s="342" t="s">
        <v>9049</v>
      </c>
      <c r="E7128" s="342" t="s">
        <v>9328</v>
      </c>
      <c r="F7128" s="342" t="s">
        <v>6568</v>
      </c>
      <c r="G7128" s="343">
        <v>6.29</v>
      </c>
      <c r="H7128" s="342" t="s">
        <v>6594</v>
      </c>
      <c r="I7128" s="342" t="s">
        <v>6575</v>
      </c>
      <c r="J7128" s="342" t="s">
        <v>6755</v>
      </c>
      <c r="K7128" s="581" t="s">
        <v>9054</v>
      </c>
      <c r="L7128" s="344" t="s">
        <v>4090</v>
      </c>
      <c r="N7128" s="344" t="s">
        <v>4090</v>
      </c>
      <c r="O7128" s="341">
        <v>0</v>
      </c>
    </row>
    <row r="7129" spans="1:15" x14ac:dyDescent="0.2">
      <c r="A7129" s="341" t="s">
        <v>9257</v>
      </c>
      <c r="B7129" s="341" t="s">
        <v>9315</v>
      </c>
      <c r="C7129" s="342" t="s">
        <v>9048</v>
      </c>
      <c r="D7129" s="342" t="s">
        <v>9049</v>
      </c>
      <c r="E7129" s="342" t="s">
        <v>9320</v>
      </c>
      <c r="F7129" s="342" t="s">
        <v>6568</v>
      </c>
      <c r="G7129" s="343">
        <v>23.92</v>
      </c>
      <c r="H7129" s="342" t="s">
        <v>6594</v>
      </c>
      <c r="I7129" s="342" t="s">
        <v>6575</v>
      </c>
      <c r="J7129" s="342" t="s">
        <v>6755</v>
      </c>
      <c r="K7129" s="581" t="s">
        <v>7087</v>
      </c>
      <c r="L7129" s="344" t="s">
        <v>4090</v>
      </c>
      <c r="N7129" s="344" t="s">
        <v>4090</v>
      </c>
      <c r="O7129" s="341">
        <v>0</v>
      </c>
    </row>
    <row r="7130" spans="1:15" x14ac:dyDescent="0.2">
      <c r="A7130" s="341" t="s">
        <v>9257</v>
      </c>
      <c r="B7130" s="341" t="s">
        <v>9315</v>
      </c>
      <c r="C7130" s="342" t="s">
        <v>9048</v>
      </c>
      <c r="D7130" s="342" t="s">
        <v>9049</v>
      </c>
      <c r="E7130" s="342" t="s">
        <v>9326</v>
      </c>
      <c r="F7130" s="342" t="s">
        <v>6568</v>
      </c>
      <c r="G7130" s="343">
        <v>9.4</v>
      </c>
      <c r="H7130" s="342" t="s">
        <v>6594</v>
      </c>
      <c r="I7130" s="342" t="s">
        <v>6575</v>
      </c>
      <c r="J7130" s="342" t="s">
        <v>6755</v>
      </c>
      <c r="K7130" s="581" t="s">
        <v>7093</v>
      </c>
      <c r="L7130" s="344" t="s">
        <v>4090</v>
      </c>
      <c r="N7130" s="344" t="s">
        <v>4090</v>
      </c>
      <c r="O7130" s="341">
        <v>0</v>
      </c>
    </row>
    <row r="7131" spans="1:15" x14ac:dyDescent="0.2">
      <c r="A7131" s="341" t="s">
        <v>9257</v>
      </c>
      <c r="B7131" s="341" t="s">
        <v>9315</v>
      </c>
      <c r="C7131" s="342" t="s">
        <v>9048</v>
      </c>
      <c r="D7131" s="342" t="s">
        <v>9049</v>
      </c>
      <c r="E7131" s="342" t="s">
        <v>9319</v>
      </c>
      <c r="F7131" s="342" t="s">
        <v>6568</v>
      </c>
      <c r="G7131" s="343">
        <v>29.61</v>
      </c>
      <c r="H7131" s="342" t="s">
        <v>6594</v>
      </c>
      <c r="I7131" s="342" t="s">
        <v>6575</v>
      </c>
      <c r="J7131" s="342" t="s">
        <v>6755</v>
      </c>
      <c r="K7131" s="581" t="s">
        <v>7145</v>
      </c>
      <c r="L7131" s="344" t="s">
        <v>4090</v>
      </c>
      <c r="N7131" s="344" t="s">
        <v>4090</v>
      </c>
      <c r="O7131" s="341">
        <v>0</v>
      </c>
    </row>
    <row r="7132" spans="1:15" x14ac:dyDescent="0.2">
      <c r="A7132" s="341" t="s">
        <v>9257</v>
      </c>
      <c r="B7132" s="341" t="s">
        <v>9315</v>
      </c>
      <c r="C7132" s="342" t="s">
        <v>9048</v>
      </c>
      <c r="D7132" s="342" t="s">
        <v>9049</v>
      </c>
      <c r="E7132" s="342" t="s">
        <v>9326</v>
      </c>
      <c r="F7132" s="342" t="s">
        <v>6568</v>
      </c>
      <c r="G7132" s="343">
        <v>7.41</v>
      </c>
      <c r="H7132" s="342" t="s">
        <v>6594</v>
      </c>
      <c r="I7132" s="342" t="s">
        <v>6575</v>
      </c>
      <c r="J7132" s="342" t="s">
        <v>6755</v>
      </c>
      <c r="K7132" s="581" t="s">
        <v>6677</v>
      </c>
      <c r="L7132" s="344" t="s">
        <v>4090</v>
      </c>
      <c r="N7132" s="344" t="s">
        <v>4090</v>
      </c>
      <c r="O7132" s="341" t="s">
        <v>6766</v>
      </c>
    </row>
    <row r="7133" spans="1:15" x14ac:dyDescent="0.2">
      <c r="A7133" s="341" t="s">
        <v>9257</v>
      </c>
      <c r="B7133" s="341" t="s">
        <v>9315</v>
      </c>
      <c r="C7133" s="342" t="s">
        <v>9048</v>
      </c>
      <c r="D7133" s="342" t="s">
        <v>9049</v>
      </c>
      <c r="E7133" s="342" t="s">
        <v>9319</v>
      </c>
      <c r="F7133" s="342" t="s">
        <v>6568</v>
      </c>
      <c r="G7133" s="343">
        <v>36.86</v>
      </c>
      <c r="H7133" s="342" t="s">
        <v>6594</v>
      </c>
      <c r="I7133" s="342" t="s">
        <v>6575</v>
      </c>
      <c r="J7133" s="342" t="s">
        <v>6755</v>
      </c>
      <c r="K7133" s="581" t="s">
        <v>7150</v>
      </c>
      <c r="L7133" s="344" t="s">
        <v>4090</v>
      </c>
      <c r="N7133" s="344" t="s">
        <v>4090</v>
      </c>
      <c r="O7133" s="341" t="s">
        <v>6752</v>
      </c>
    </row>
    <row r="7134" spans="1:15" x14ac:dyDescent="0.2">
      <c r="A7134" s="341" t="s">
        <v>9257</v>
      </c>
      <c r="B7134" s="341" t="s">
        <v>9315</v>
      </c>
      <c r="C7134" s="342" t="s">
        <v>9048</v>
      </c>
      <c r="D7134" s="342" t="s">
        <v>9049</v>
      </c>
      <c r="E7134" s="342" t="s">
        <v>9319</v>
      </c>
      <c r="F7134" s="342" t="s">
        <v>6568</v>
      </c>
      <c r="G7134" s="343">
        <v>21</v>
      </c>
      <c r="H7134" s="342" t="s">
        <v>6594</v>
      </c>
      <c r="I7134" s="342" t="s">
        <v>6575</v>
      </c>
      <c r="J7134" s="342" t="s">
        <v>6755</v>
      </c>
      <c r="K7134" s="581" t="s">
        <v>7587</v>
      </c>
      <c r="L7134" s="344" t="s">
        <v>4090</v>
      </c>
      <c r="N7134" s="344" t="s">
        <v>4090</v>
      </c>
      <c r="O7134" s="341" t="s">
        <v>6752</v>
      </c>
    </row>
    <row r="7135" spans="1:15" x14ac:dyDescent="0.2">
      <c r="A7135" s="341" t="s">
        <v>9257</v>
      </c>
      <c r="B7135" s="341" t="s">
        <v>9315</v>
      </c>
      <c r="C7135" s="342" t="s">
        <v>9048</v>
      </c>
      <c r="D7135" s="342" t="s">
        <v>9049</v>
      </c>
      <c r="E7135" s="342" t="s">
        <v>9321</v>
      </c>
      <c r="F7135" s="342" t="s">
        <v>6568</v>
      </c>
      <c r="G7135" s="343">
        <v>15.120000000000001</v>
      </c>
      <c r="H7135" s="342" t="s">
        <v>6594</v>
      </c>
      <c r="I7135" s="342" t="s">
        <v>6575</v>
      </c>
      <c r="J7135" s="342" t="s">
        <v>6755</v>
      </c>
      <c r="K7135" s="581" t="s">
        <v>7601</v>
      </c>
      <c r="L7135" s="344" t="s">
        <v>4090</v>
      </c>
      <c r="N7135" s="344" t="s">
        <v>4090</v>
      </c>
      <c r="O7135" s="341" t="s">
        <v>6752</v>
      </c>
    </row>
    <row r="7136" spans="1:15" x14ac:dyDescent="0.2">
      <c r="A7136" s="341" t="s">
        <v>9257</v>
      </c>
      <c r="B7136" s="341" t="s">
        <v>9315</v>
      </c>
      <c r="C7136" s="342" t="s">
        <v>9048</v>
      </c>
      <c r="D7136" s="342" t="s">
        <v>9049</v>
      </c>
      <c r="E7136" s="342" t="s">
        <v>9334</v>
      </c>
      <c r="F7136" s="342" t="s">
        <v>6568</v>
      </c>
      <c r="G7136" s="343">
        <v>5.88</v>
      </c>
      <c r="H7136" s="342" t="s">
        <v>6594</v>
      </c>
      <c r="I7136" s="342" t="s">
        <v>6575</v>
      </c>
      <c r="J7136" s="342" t="s">
        <v>6755</v>
      </c>
      <c r="K7136" s="581" t="s">
        <v>7147</v>
      </c>
      <c r="L7136" s="344" t="s">
        <v>4090</v>
      </c>
      <c r="N7136" s="344" t="s">
        <v>4090</v>
      </c>
      <c r="O7136" s="341">
        <v>0</v>
      </c>
    </row>
    <row r="7137" spans="1:15" x14ac:dyDescent="0.2">
      <c r="A7137" s="341" t="s">
        <v>9257</v>
      </c>
      <c r="B7137" s="341" t="s">
        <v>9315</v>
      </c>
      <c r="C7137" s="342" t="s">
        <v>9048</v>
      </c>
      <c r="D7137" s="342" t="s">
        <v>9049</v>
      </c>
      <c r="E7137" s="342" t="s">
        <v>9320</v>
      </c>
      <c r="F7137" s="342" t="s">
        <v>6568</v>
      </c>
      <c r="G7137" s="343">
        <v>12</v>
      </c>
      <c r="H7137" s="342" t="s">
        <v>6594</v>
      </c>
      <c r="I7137" s="342" t="s">
        <v>6575</v>
      </c>
      <c r="J7137" s="342" t="s">
        <v>6755</v>
      </c>
      <c r="K7137" s="581" t="s">
        <v>7515</v>
      </c>
      <c r="L7137" s="344" t="s">
        <v>4090</v>
      </c>
      <c r="N7137" s="344" t="s">
        <v>4090</v>
      </c>
      <c r="O7137" s="341" t="s">
        <v>6752</v>
      </c>
    </row>
    <row r="7138" spans="1:15" x14ac:dyDescent="0.2">
      <c r="A7138" s="341" t="s">
        <v>9257</v>
      </c>
      <c r="B7138" s="341" t="s">
        <v>9315</v>
      </c>
      <c r="C7138" s="342" t="s">
        <v>9048</v>
      </c>
      <c r="D7138" s="342" t="s">
        <v>9049</v>
      </c>
      <c r="E7138" s="342" t="s">
        <v>9321</v>
      </c>
      <c r="F7138" s="342" t="s">
        <v>6568</v>
      </c>
      <c r="G7138" s="343">
        <v>4.08</v>
      </c>
      <c r="H7138" s="342" t="s">
        <v>6594</v>
      </c>
      <c r="I7138" s="342" t="s">
        <v>6575</v>
      </c>
      <c r="J7138" s="342" t="s">
        <v>6755</v>
      </c>
      <c r="K7138" s="581" t="s">
        <v>8469</v>
      </c>
      <c r="L7138" s="344" t="s">
        <v>4090</v>
      </c>
      <c r="N7138" s="344" t="s">
        <v>4090</v>
      </c>
      <c r="O7138" s="341" t="s">
        <v>6766</v>
      </c>
    </row>
    <row r="7139" spans="1:15" x14ac:dyDescent="0.2">
      <c r="A7139" s="341" t="s">
        <v>9257</v>
      </c>
      <c r="B7139" s="341" t="s">
        <v>9315</v>
      </c>
      <c r="C7139" s="342" t="s">
        <v>9048</v>
      </c>
      <c r="D7139" s="342" t="s">
        <v>9049</v>
      </c>
      <c r="E7139" s="342" t="s">
        <v>9323</v>
      </c>
      <c r="F7139" s="342" t="s">
        <v>6568</v>
      </c>
      <c r="G7139" s="343">
        <v>30</v>
      </c>
      <c r="H7139" s="342" t="s">
        <v>6594</v>
      </c>
      <c r="I7139" s="342" t="s">
        <v>6575</v>
      </c>
      <c r="J7139" s="342" t="s">
        <v>6755</v>
      </c>
      <c r="K7139" s="581" t="s">
        <v>9055</v>
      </c>
      <c r="L7139" s="344" t="s">
        <v>4090</v>
      </c>
      <c r="N7139" s="344" t="s">
        <v>4090</v>
      </c>
      <c r="O7139" s="341" t="s">
        <v>6752</v>
      </c>
    </row>
    <row r="7140" spans="1:15" x14ac:dyDescent="0.2">
      <c r="A7140" s="341" t="s">
        <v>9257</v>
      </c>
      <c r="B7140" s="341" t="s">
        <v>9315</v>
      </c>
      <c r="C7140" s="342" t="s">
        <v>9048</v>
      </c>
      <c r="D7140" s="342" t="s">
        <v>9049</v>
      </c>
      <c r="E7140" s="342" t="s">
        <v>9255</v>
      </c>
      <c r="F7140" s="342" t="s">
        <v>6568</v>
      </c>
      <c r="G7140" s="343">
        <v>12.49</v>
      </c>
      <c r="H7140" s="342" t="s">
        <v>6594</v>
      </c>
      <c r="I7140" s="342" t="s">
        <v>6575</v>
      </c>
      <c r="J7140" s="342" t="s">
        <v>6755</v>
      </c>
      <c r="K7140" s="581" t="s">
        <v>7192</v>
      </c>
      <c r="L7140" s="344" t="s">
        <v>4090</v>
      </c>
      <c r="N7140" s="344" t="s">
        <v>4090</v>
      </c>
      <c r="O7140" s="341">
        <v>0</v>
      </c>
    </row>
    <row r="7141" spans="1:15" x14ac:dyDescent="0.2">
      <c r="A7141" s="341" t="s">
        <v>9257</v>
      </c>
      <c r="B7141" s="341" t="s">
        <v>9315</v>
      </c>
      <c r="C7141" s="342" t="s">
        <v>9048</v>
      </c>
      <c r="D7141" s="342" t="s">
        <v>9049</v>
      </c>
      <c r="E7141" s="342" t="s">
        <v>9325</v>
      </c>
      <c r="F7141" s="342" t="s">
        <v>6568</v>
      </c>
      <c r="G7141" s="343">
        <v>7.13</v>
      </c>
      <c r="H7141" s="342" t="s">
        <v>6594</v>
      </c>
      <c r="I7141" s="342" t="s">
        <v>6575</v>
      </c>
      <c r="J7141" s="342" t="s">
        <v>6755</v>
      </c>
      <c r="K7141" s="581" t="s">
        <v>6917</v>
      </c>
      <c r="L7141" s="344" t="s">
        <v>4090</v>
      </c>
      <c r="N7141" s="344" t="s">
        <v>4090</v>
      </c>
      <c r="O7141" s="341">
        <v>0</v>
      </c>
    </row>
    <row r="7142" spans="1:15" x14ac:dyDescent="0.2">
      <c r="A7142" s="341" t="s">
        <v>9257</v>
      </c>
      <c r="B7142" s="341" t="s">
        <v>9315</v>
      </c>
      <c r="C7142" s="342" t="s">
        <v>9048</v>
      </c>
      <c r="D7142" s="342" t="s">
        <v>9049</v>
      </c>
      <c r="E7142" s="342" t="s">
        <v>9331</v>
      </c>
      <c r="F7142" s="342" t="s">
        <v>6568</v>
      </c>
      <c r="G7142" s="343">
        <v>29.5</v>
      </c>
      <c r="H7142" s="342" t="s">
        <v>6594</v>
      </c>
      <c r="I7142" s="342" t="s">
        <v>6575</v>
      </c>
      <c r="J7142" s="342" t="s">
        <v>6755</v>
      </c>
      <c r="K7142" s="581" t="s">
        <v>6829</v>
      </c>
      <c r="L7142" s="344" t="s">
        <v>4090</v>
      </c>
      <c r="N7142" s="344" t="s">
        <v>4090</v>
      </c>
      <c r="O7142" s="341">
        <v>0</v>
      </c>
    </row>
    <row r="7143" spans="1:15" x14ac:dyDescent="0.2">
      <c r="A7143" s="341" t="s">
        <v>9257</v>
      </c>
      <c r="B7143" s="341" t="s">
        <v>9315</v>
      </c>
      <c r="C7143" s="342" t="s">
        <v>9048</v>
      </c>
      <c r="D7143" s="342" t="s">
        <v>9049</v>
      </c>
      <c r="E7143" s="342" t="s">
        <v>9337</v>
      </c>
      <c r="F7143" s="342" t="s">
        <v>6568</v>
      </c>
      <c r="G7143" s="343">
        <v>13.57</v>
      </c>
      <c r="H7143" s="342" t="s">
        <v>6594</v>
      </c>
      <c r="I7143" s="342" t="s">
        <v>6575</v>
      </c>
      <c r="J7143" s="342" t="s">
        <v>6755</v>
      </c>
      <c r="K7143" s="581" t="s">
        <v>7087</v>
      </c>
      <c r="L7143" s="344" t="s">
        <v>4090</v>
      </c>
      <c r="N7143" s="344" t="s">
        <v>4090</v>
      </c>
      <c r="O7143" s="341">
        <v>0</v>
      </c>
    </row>
    <row r="7144" spans="1:15" x14ac:dyDescent="0.2">
      <c r="A7144" s="341" t="s">
        <v>9257</v>
      </c>
      <c r="B7144" s="341" t="s">
        <v>9315</v>
      </c>
      <c r="C7144" s="342" t="s">
        <v>9048</v>
      </c>
      <c r="D7144" s="342" t="s">
        <v>9049</v>
      </c>
      <c r="E7144" s="342" t="s">
        <v>9332</v>
      </c>
      <c r="F7144" s="342" t="s">
        <v>6568</v>
      </c>
      <c r="G7144" s="343">
        <v>9.02</v>
      </c>
      <c r="H7144" s="342" t="s">
        <v>6594</v>
      </c>
      <c r="I7144" s="342" t="s">
        <v>6575</v>
      </c>
      <c r="J7144" s="342" t="s">
        <v>6755</v>
      </c>
      <c r="K7144" s="581" t="s">
        <v>7151</v>
      </c>
      <c r="L7144" s="344" t="s">
        <v>4090</v>
      </c>
      <c r="N7144" s="344" t="s">
        <v>4090</v>
      </c>
      <c r="O7144" s="341">
        <v>0</v>
      </c>
    </row>
    <row r="7145" spans="1:15" x14ac:dyDescent="0.2">
      <c r="A7145" s="341" t="s">
        <v>9257</v>
      </c>
      <c r="B7145" s="341" t="s">
        <v>9315</v>
      </c>
      <c r="C7145" s="342" t="s">
        <v>9048</v>
      </c>
      <c r="D7145" s="342" t="s">
        <v>9049</v>
      </c>
      <c r="E7145" s="342" t="s">
        <v>9321</v>
      </c>
      <c r="F7145" s="342" t="s">
        <v>6568</v>
      </c>
      <c r="G7145" s="343">
        <v>13.8</v>
      </c>
      <c r="H7145" s="342" t="s">
        <v>6594</v>
      </c>
      <c r="I7145" s="342" t="s">
        <v>6575</v>
      </c>
      <c r="J7145" s="342" t="s">
        <v>6755</v>
      </c>
      <c r="K7145" s="581" t="s">
        <v>8969</v>
      </c>
      <c r="L7145" s="344" t="s">
        <v>4090</v>
      </c>
      <c r="N7145" s="344" t="s">
        <v>4090</v>
      </c>
      <c r="O7145" s="341">
        <v>0</v>
      </c>
    </row>
    <row r="7146" spans="1:15" x14ac:dyDescent="0.2">
      <c r="A7146" s="341" t="s">
        <v>9257</v>
      </c>
      <c r="B7146" s="341" t="s">
        <v>9315</v>
      </c>
      <c r="C7146" s="342" t="s">
        <v>9048</v>
      </c>
      <c r="D7146" s="342" t="s">
        <v>9049</v>
      </c>
      <c r="E7146" s="342" t="s">
        <v>9255</v>
      </c>
      <c r="F7146" s="342" t="s">
        <v>6568</v>
      </c>
      <c r="G7146" s="343">
        <v>6.21</v>
      </c>
      <c r="H7146" s="342" t="s">
        <v>6594</v>
      </c>
      <c r="I7146" s="342" t="s">
        <v>6575</v>
      </c>
      <c r="J7146" s="342" t="s">
        <v>6755</v>
      </c>
      <c r="K7146" s="581" t="s">
        <v>7515</v>
      </c>
      <c r="L7146" s="344" t="s">
        <v>4090</v>
      </c>
      <c r="N7146" s="344" t="s">
        <v>4090</v>
      </c>
      <c r="O7146" s="341" t="s">
        <v>6752</v>
      </c>
    </row>
    <row r="7147" spans="1:15" x14ac:dyDescent="0.2">
      <c r="A7147" s="341" t="s">
        <v>9257</v>
      </c>
      <c r="B7147" s="341" t="s">
        <v>9315</v>
      </c>
      <c r="C7147" s="342" t="s">
        <v>9048</v>
      </c>
      <c r="D7147" s="342" t="s">
        <v>9049</v>
      </c>
      <c r="E7147" s="342" t="s">
        <v>9321</v>
      </c>
      <c r="F7147" s="342" t="s">
        <v>6568</v>
      </c>
      <c r="G7147" s="343">
        <v>16.920000000000002</v>
      </c>
      <c r="H7147" s="342" t="s">
        <v>6594</v>
      </c>
      <c r="I7147" s="342" t="s">
        <v>6575</v>
      </c>
      <c r="J7147" s="342" t="s">
        <v>6755</v>
      </c>
      <c r="K7147" s="581" t="s">
        <v>7503</v>
      </c>
      <c r="L7147" s="344" t="s">
        <v>4090</v>
      </c>
      <c r="N7147" s="344" t="s">
        <v>4090</v>
      </c>
      <c r="O7147" s="341">
        <v>0</v>
      </c>
    </row>
    <row r="7148" spans="1:15" x14ac:dyDescent="0.2">
      <c r="A7148" s="341" t="s">
        <v>9257</v>
      </c>
      <c r="B7148" s="341" t="s">
        <v>9315</v>
      </c>
      <c r="C7148" s="342" t="s">
        <v>9048</v>
      </c>
      <c r="D7148" s="342" t="s">
        <v>9049</v>
      </c>
      <c r="E7148" s="342" t="s">
        <v>9338</v>
      </c>
      <c r="F7148" s="342" t="s">
        <v>6568</v>
      </c>
      <c r="G7148" s="343">
        <v>8.64</v>
      </c>
      <c r="H7148" s="342" t="s">
        <v>6594</v>
      </c>
      <c r="I7148" s="342" t="s">
        <v>6575</v>
      </c>
      <c r="J7148" s="342" t="s">
        <v>6755</v>
      </c>
      <c r="K7148" s="581" t="s">
        <v>7137</v>
      </c>
      <c r="L7148" s="344" t="s">
        <v>4090</v>
      </c>
      <c r="N7148" s="344" t="s">
        <v>4090</v>
      </c>
      <c r="O7148" s="341">
        <v>0</v>
      </c>
    </row>
    <row r="7149" spans="1:15" x14ac:dyDescent="0.2">
      <c r="A7149" s="341" t="s">
        <v>9257</v>
      </c>
      <c r="B7149" s="341" t="s">
        <v>9315</v>
      </c>
      <c r="C7149" s="342" t="s">
        <v>9048</v>
      </c>
      <c r="D7149" s="342" t="s">
        <v>9049</v>
      </c>
      <c r="E7149" s="342" t="s">
        <v>9255</v>
      </c>
      <c r="F7149" s="342" t="s">
        <v>6568</v>
      </c>
      <c r="G7149" s="343">
        <v>4.32</v>
      </c>
      <c r="H7149" s="342" t="s">
        <v>6594</v>
      </c>
      <c r="I7149" s="342" t="s">
        <v>6575</v>
      </c>
      <c r="J7149" s="342" t="s">
        <v>6755</v>
      </c>
      <c r="K7149" s="581" t="s">
        <v>8490</v>
      </c>
      <c r="L7149" s="344" t="s">
        <v>4090</v>
      </c>
      <c r="N7149" s="344" t="s">
        <v>4090</v>
      </c>
      <c r="O7149" s="341" t="s">
        <v>6752</v>
      </c>
    </row>
    <row r="7150" spans="1:15" x14ac:dyDescent="0.2">
      <c r="A7150" s="341" t="s">
        <v>9257</v>
      </c>
      <c r="B7150" s="341" t="s">
        <v>9315</v>
      </c>
      <c r="C7150" s="342" t="s">
        <v>9051</v>
      </c>
      <c r="D7150" s="342" t="s">
        <v>9049</v>
      </c>
      <c r="E7150" s="342" t="s">
        <v>9320</v>
      </c>
      <c r="F7150" s="342" t="s">
        <v>6568</v>
      </c>
      <c r="G7150" s="343">
        <v>49.82</v>
      </c>
      <c r="H7150" s="342" t="s">
        <v>6594</v>
      </c>
      <c r="I7150" s="342" t="s">
        <v>6575</v>
      </c>
      <c r="J7150" s="342" t="s">
        <v>6755</v>
      </c>
      <c r="K7150" s="581" t="s">
        <v>7160</v>
      </c>
      <c r="L7150" s="344" t="s">
        <v>4090</v>
      </c>
      <c r="N7150" s="344" t="s">
        <v>4090</v>
      </c>
      <c r="O7150" s="341" t="s">
        <v>6752</v>
      </c>
    </row>
    <row r="7151" spans="1:15" x14ac:dyDescent="0.2">
      <c r="A7151" s="341" t="s">
        <v>9257</v>
      </c>
      <c r="B7151" s="341" t="s">
        <v>9315</v>
      </c>
      <c r="C7151" s="342" t="s">
        <v>9051</v>
      </c>
      <c r="D7151" s="342" t="s">
        <v>9049</v>
      </c>
      <c r="E7151" s="342" t="s">
        <v>9325</v>
      </c>
      <c r="F7151" s="342" t="s">
        <v>6568</v>
      </c>
      <c r="G7151" s="343">
        <v>5.3650000000000002</v>
      </c>
      <c r="H7151" s="342" t="s">
        <v>6594</v>
      </c>
      <c r="I7151" s="342" t="s">
        <v>6575</v>
      </c>
      <c r="J7151" s="342" t="s">
        <v>6755</v>
      </c>
      <c r="K7151" s="581" t="s">
        <v>9056</v>
      </c>
      <c r="L7151" s="344" t="s">
        <v>4090</v>
      </c>
      <c r="N7151" s="344" t="s">
        <v>4090</v>
      </c>
      <c r="O7151" s="341">
        <v>0</v>
      </c>
    </row>
    <row r="7152" spans="1:15" x14ac:dyDescent="0.2">
      <c r="A7152" s="341" t="s">
        <v>9257</v>
      </c>
      <c r="B7152" s="341" t="s">
        <v>9315</v>
      </c>
      <c r="C7152" s="342" t="s">
        <v>9051</v>
      </c>
      <c r="D7152" s="342" t="s">
        <v>9049</v>
      </c>
      <c r="E7152" s="342" t="s">
        <v>9337</v>
      </c>
      <c r="F7152" s="342" t="s">
        <v>6568</v>
      </c>
      <c r="G7152" s="343">
        <v>13.244</v>
      </c>
      <c r="H7152" s="342" t="s">
        <v>6594</v>
      </c>
      <c r="I7152" s="342" t="s">
        <v>6575</v>
      </c>
      <c r="J7152" s="342" t="s">
        <v>6755</v>
      </c>
      <c r="K7152" s="581" t="s">
        <v>7424</v>
      </c>
      <c r="L7152" s="344" t="s">
        <v>4090</v>
      </c>
      <c r="N7152" s="344" t="s">
        <v>4090</v>
      </c>
      <c r="O7152" s="341" t="s">
        <v>6752</v>
      </c>
    </row>
    <row r="7153" spans="1:15" x14ac:dyDescent="0.2">
      <c r="A7153" s="341" t="s">
        <v>9257</v>
      </c>
      <c r="B7153" s="341" t="s">
        <v>9315</v>
      </c>
      <c r="C7153" s="342" t="s">
        <v>9051</v>
      </c>
      <c r="D7153" s="342" t="s">
        <v>9049</v>
      </c>
      <c r="E7153" s="342" t="s">
        <v>9322</v>
      </c>
      <c r="F7153" s="342" t="s">
        <v>6568</v>
      </c>
      <c r="G7153" s="343">
        <v>12.58</v>
      </c>
      <c r="H7153" s="342" t="s">
        <v>6594</v>
      </c>
      <c r="I7153" s="342" t="s">
        <v>6575</v>
      </c>
      <c r="J7153" s="342" t="s">
        <v>6755</v>
      </c>
      <c r="K7153" s="581" t="s">
        <v>7193</v>
      </c>
      <c r="L7153" s="344" t="s">
        <v>4090</v>
      </c>
      <c r="N7153" s="344" t="s">
        <v>4090</v>
      </c>
      <c r="O7153" s="341">
        <v>0</v>
      </c>
    </row>
    <row r="7154" spans="1:15" x14ac:dyDescent="0.2">
      <c r="A7154" s="341" t="s">
        <v>9257</v>
      </c>
      <c r="B7154" s="341" t="s">
        <v>9315</v>
      </c>
      <c r="C7154" s="342" t="s">
        <v>9051</v>
      </c>
      <c r="D7154" s="342" t="s">
        <v>9049</v>
      </c>
      <c r="E7154" s="342" t="s">
        <v>9337</v>
      </c>
      <c r="F7154" s="342" t="s">
        <v>6568</v>
      </c>
      <c r="G7154" s="343">
        <v>4</v>
      </c>
      <c r="H7154" s="342" t="s">
        <v>6594</v>
      </c>
      <c r="I7154" s="342" t="s">
        <v>6575</v>
      </c>
      <c r="J7154" s="342" t="s">
        <v>6755</v>
      </c>
      <c r="K7154" s="581" t="s">
        <v>8007</v>
      </c>
      <c r="L7154" s="344" t="s">
        <v>4090</v>
      </c>
      <c r="N7154" s="344" t="s">
        <v>4090</v>
      </c>
      <c r="O7154" s="341">
        <v>0</v>
      </c>
    </row>
    <row r="7155" spans="1:15" x14ac:dyDescent="0.2">
      <c r="A7155" s="341" t="s">
        <v>9257</v>
      </c>
      <c r="B7155" s="341" t="s">
        <v>9315</v>
      </c>
      <c r="C7155" s="342" t="s">
        <v>9048</v>
      </c>
      <c r="D7155" s="342" t="s">
        <v>9049</v>
      </c>
      <c r="E7155" s="342" t="s">
        <v>9326</v>
      </c>
      <c r="F7155" s="342" t="s">
        <v>6568</v>
      </c>
      <c r="G7155" s="343">
        <v>1</v>
      </c>
      <c r="H7155" s="342" t="s">
        <v>6594</v>
      </c>
      <c r="I7155" s="342" t="s">
        <v>6575</v>
      </c>
      <c r="J7155" s="342" t="s">
        <v>6755</v>
      </c>
      <c r="K7155" s="581" t="s">
        <v>8010</v>
      </c>
      <c r="L7155" s="344" t="s">
        <v>4090</v>
      </c>
      <c r="N7155" s="344" t="s">
        <v>4090</v>
      </c>
      <c r="O7155" s="341">
        <v>0</v>
      </c>
    </row>
    <row r="7156" spans="1:15" x14ac:dyDescent="0.2">
      <c r="A7156" s="341" t="s">
        <v>9257</v>
      </c>
      <c r="B7156" s="341" t="s">
        <v>9315</v>
      </c>
      <c r="C7156" s="342" t="s">
        <v>9048</v>
      </c>
      <c r="D7156" s="342" t="s">
        <v>9049</v>
      </c>
      <c r="E7156" s="342" t="s">
        <v>9321</v>
      </c>
      <c r="F7156" s="342" t="s">
        <v>6568</v>
      </c>
      <c r="G7156" s="343">
        <v>5.92</v>
      </c>
      <c r="H7156" s="342" t="s">
        <v>6594</v>
      </c>
      <c r="I7156" s="342" t="s">
        <v>6575</v>
      </c>
      <c r="J7156" s="342" t="s">
        <v>6755</v>
      </c>
      <c r="K7156" s="581" t="s">
        <v>9057</v>
      </c>
      <c r="L7156" s="344" t="s">
        <v>4090</v>
      </c>
      <c r="N7156" s="344" t="s">
        <v>4090</v>
      </c>
      <c r="O7156" s="341">
        <v>0</v>
      </c>
    </row>
    <row r="7157" spans="1:15" x14ac:dyDescent="0.2">
      <c r="A7157" s="341" t="s">
        <v>9257</v>
      </c>
      <c r="B7157" s="341" t="s">
        <v>9315</v>
      </c>
      <c r="C7157" s="342" t="s">
        <v>9048</v>
      </c>
      <c r="D7157" s="342" t="s">
        <v>9049</v>
      </c>
      <c r="E7157" s="342" t="s">
        <v>9323</v>
      </c>
      <c r="F7157" s="342" t="s">
        <v>6568</v>
      </c>
      <c r="G7157" s="343">
        <v>27.93</v>
      </c>
      <c r="H7157" s="342" t="s">
        <v>6594</v>
      </c>
      <c r="I7157" s="342" t="s">
        <v>6575</v>
      </c>
      <c r="J7157" s="342" t="s">
        <v>6755</v>
      </c>
      <c r="K7157" s="581" t="s">
        <v>9058</v>
      </c>
      <c r="L7157" s="344" t="s">
        <v>4090</v>
      </c>
      <c r="N7157" s="344" t="s">
        <v>4090</v>
      </c>
      <c r="O7157" s="341">
        <v>0</v>
      </c>
    </row>
    <row r="7158" spans="1:15" x14ac:dyDescent="0.2">
      <c r="A7158" s="341" t="s">
        <v>9257</v>
      </c>
      <c r="B7158" s="341" t="s">
        <v>9315</v>
      </c>
      <c r="C7158" s="342" t="s">
        <v>9048</v>
      </c>
      <c r="D7158" s="342" t="s">
        <v>9049</v>
      </c>
      <c r="E7158" s="342" t="s">
        <v>9323</v>
      </c>
      <c r="F7158" s="342" t="s">
        <v>6568</v>
      </c>
      <c r="G7158" s="343">
        <v>20.13</v>
      </c>
      <c r="H7158" s="342" t="s">
        <v>6594</v>
      </c>
      <c r="I7158" s="342" t="s">
        <v>6575</v>
      </c>
      <c r="J7158" s="342" t="s">
        <v>6755</v>
      </c>
      <c r="K7158" s="581" t="s">
        <v>8342</v>
      </c>
      <c r="L7158" s="344" t="s">
        <v>4090</v>
      </c>
      <c r="N7158" s="344" t="s">
        <v>4090</v>
      </c>
      <c r="O7158" s="341">
        <v>0</v>
      </c>
    </row>
    <row r="7159" spans="1:15" x14ac:dyDescent="0.2">
      <c r="A7159" s="341" t="s">
        <v>9257</v>
      </c>
      <c r="B7159" s="341" t="s">
        <v>9315</v>
      </c>
      <c r="C7159" s="342" t="s">
        <v>9048</v>
      </c>
      <c r="D7159" s="342" t="s">
        <v>9049</v>
      </c>
      <c r="E7159" s="342" t="s">
        <v>9320</v>
      </c>
      <c r="F7159" s="342" t="s">
        <v>6568</v>
      </c>
      <c r="G7159" s="343">
        <v>21.35</v>
      </c>
      <c r="H7159" s="342" t="s">
        <v>6594</v>
      </c>
      <c r="I7159" s="342" t="s">
        <v>6575</v>
      </c>
      <c r="J7159" s="342" t="s">
        <v>6755</v>
      </c>
      <c r="K7159" s="581" t="s">
        <v>7619</v>
      </c>
      <c r="L7159" s="344" t="s">
        <v>4090</v>
      </c>
      <c r="N7159" s="344" t="s">
        <v>4090</v>
      </c>
      <c r="O7159" s="341">
        <v>0</v>
      </c>
    </row>
    <row r="7160" spans="1:15" x14ac:dyDescent="0.2">
      <c r="A7160" s="341" t="s">
        <v>9257</v>
      </c>
      <c r="B7160" s="341" t="s">
        <v>9315</v>
      </c>
      <c r="C7160" s="342" t="s">
        <v>9048</v>
      </c>
      <c r="D7160" s="342" t="s">
        <v>9049</v>
      </c>
      <c r="E7160" s="342" t="s">
        <v>9320</v>
      </c>
      <c r="F7160" s="342" t="s">
        <v>6568</v>
      </c>
      <c r="G7160" s="343">
        <v>21.35</v>
      </c>
      <c r="H7160" s="342" t="s">
        <v>6594</v>
      </c>
      <c r="I7160" s="342" t="s">
        <v>6575</v>
      </c>
      <c r="J7160" s="342" t="s">
        <v>6755</v>
      </c>
      <c r="K7160" s="581" t="s">
        <v>7619</v>
      </c>
      <c r="L7160" s="344" t="s">
        <v>4090</v>
      </c>
      <c r="N7160" s="344" t="s">
        <v>4090</v>
      </c>
      <c r="O7160" s="341">
        <v>0</v>
      </c>
    </row>
    <row r="7161" spans="1:15" x14ac:dyDescent="0.2">
      <c r="A7161" s="341" t="s">
        <v>9257</v>
      </c>
      <c r="B7161" s="341" t="s">
        <v>9315</v>
      </c>
      <c r="C7161" s="342" t="s">
        <v>9048</v>
      </c>
      <c r="D7161" s="342" t="s">
        <v>9049</v>
      </c>
      <c r="E7161" s="342" t="s">
        <v>9321</v>
      </c>
      <c r="F7161" s="342" t="s">
        <v>6568</v>
      </c>
      <c r="G7161" s="343">
        <v>16.5</v>
      </c>
      <c r="H7161" s="342" t="s">
        <v>6594</v>
      </c>
      <c r="I7161" s="342" t="s">
        <v>6575</v>
      </c>
      <c r="J7161" s="342" t="s">
        <v>6755</v>
      </c>
      <c r="K7161" s="581" t="s">
        <v>9059</v>
      </c>
      <c r="L7161" s="344" t="s">
        <v>4090</v>
      </c>
      <c r="N7161" s="344" t="s">
        <v>4090</v>
      </c>
      <c r="O7161" s="341">
        <v>0</v>
      </c>
    </row>
    <row r="7162" spans="1:15" x14ac:dyDescent="0.2">
      <c r="A7162" s="341" t="s">
        <v>9257</v>
      </c>
      <c r="B7162" s="341" t="s">
        <v>9315</v>
      </c>
      <c r="C7162" s="342" t="s">
        <v>9048</v>
      </c>
      <c r="D7162" s="342" t="s">
        <v>9049</v>
      </c>
      <c r="E7162" s="342" t="s">
        <v>9321</v>
      </c>
      <c r="F7162" s="342" t="s">
        <v>6568</v>
      </c>
      <c r="G7162" s="343">
        <v>4.55</v>
      </c>
      <c r="H7162" s="342" t="s">
        <v>6594</v>
      </c>
      <c r="I7162" s="342" t="s">
        <v>6575</v>
      </c>
      <c r="J7162" s="342" t="s">
        <v>6755</v>
      </c>
      <c r="K7162" s="581" t="s">
        <v>8670</v>
      </c>
      <c r="L7162" s="344" t="s">
        <v>4090</v>
      </c>
      <c r="N7162" s="344" t="s">
        <v>4090</v>
      </c>
      <c r="O7162" s="341">
        <v>0</v>
      </c>
    </row>
    <row r="7163" spans="1:15" x14ac:dyDescent="0.2">
      <c r="A7163" s="341" t="s">
        <v>9257</v>
      </c>
      <c r="B7163" s="341" t="s">
        <v>9315</v>
      </c>
      <c r="C7163" s="342" t="s">
        <v>9048</v>
      </c>
      <c r="D7163" s="342" t="s">
        <v>9049</v>
      </c>
      <c r="E7163" s="342" t="s">
        <v>9255</v>
      </c>
      <c r="F7163" s="342" t="s">
        <v>6568</v>
      </c>
      <c r="G7163" s="343">
        <v>11.92</v>
      </c>
      <c r="H7163" s="342" t="s">
        <v>6594</v>
      </c>
      <c r="I7163" s="342" t="s">
        <v>6575</v>
      </c>
      <c r="J7163" s="342" t="s">
        <v>6755</v>
      </c>
      <c r="K7163" s="581" t="s">
        <v>7562</v>
      </c>
      <c r="L7163" s="344" t="s">
        <v>4090</v>
      </c>
      <c r="N7163" s="344" t="s">
        <v>4090</v>
      </c>
      <c r="O7163" s="341">
        <v>0</v>
      </c>
    </row>
    <row r="7164" spans="1:15" x14ac:dyDescent="0.2">
      <c r="A7164" s="341" t="s">
        <v>9257</v>
      </c>
      <c r="B7164" s="341" t="s">
        <v>9315</v>
      </c>
      <c r="C7164" s="342" t="s">
        <v>9048</v>
      </c>
      <c r="D7164" s="342" t="s">
        <v>9049</v>
      </c>
      <c r="E7164" s="342" t="s">
        <v>9326</v>
      </c>
      <c r="F7164" s="342" t="s">
        <v>6568</v>
      </c>
      <c r="G7164" s="343">
        <v>18.900000000000002</v>
      </c>
      <c r="H7164" s="342" t="s">
        <v>6594</v>
      </c>
      <c r="I7164" s="342" t="s">
        <v>6575</v>
      </c>
      <c r="J7164" s="342" t="s">
        <v>6755</v>
      </c>
      <c r="K7164" s="581" t="s">
        <v>6839</v>
      </c>
      <c r="L7164" s="344" t="s">
        <v>4090</v>
      </c>
      <c r="N7164" s="344" t="s">
        <v>4090</v>
      </c>
      <c r="O7164" s="341">
        <v>0</v>
      </c>
    </row>
    <row r="7165" spans="1:15" x14ac:dyDescent="0.2">
      <c r="A7165" s="341" t="s">
        <v>9257</v>
      </c>
      <c r="B7165" s="341" t="s">
        <v>9315</v>
      </c>
      <c r="C7165" s="342" t="s">
        <v>9048</v>
      </c>
      <c r="D7165" s="342" t="s">
        <v>9049</v>
      </c>
      <c r="E7165" s="342" t="s">
        <v>9322</v>
      </c>
      <c r="F7165" s="342" t="s">
        <v>6568</v>
      </c>
      <c r="G7165" s="343">
        <v>6.93</v>
      </c>
      <c r="H7165" s="342" t="s">
        <v>6594</v>
      </c>
      <c r="I7165" s="342" t="s">
        <v>6575</v>
      </c>
      <c r="J7165" s="342" t="s">
        <v>6755</v>
      </c>
      <c r="K7165" s="581" t="s">
        <v>8905</v>
      </c>
      <c r="L7165" s="344" t="s">
        <v>4090</v>
      </c>
      <c r="N7165" s="344" t="s">
        <v>4090</v>
      </c>
      <c r="O7165" s="341">
        <v>0</v>
      </c>
    </row>
    <row r="7166" spans="1:15" x14ac:dyDescent="0.2">
      <c r="A7166" s="341" t="s">
        <v>9257</v>
      </c>
      <c r="B7166" s="341" t="s">
        <v>9315</v>
      </c>
      <c r="C7166" s="342" t="s">
        <v>9048</v>
      </c>
      <c r="D7166" s="342" t="s">
        <v>9049</v>
      </c>
      <c r="E7166" s="342" t="s">
        <v>9255</v>
      </c>
      <c r="F7166" s="342" t="s">
        <v>6568</v>
      </c>
      <c r="G7166" s="343">
        <v>8.64</v>
      </c>
      <c r="H7166" s="342" t="s">
        <v>6594</v>
      </c>
      <c r="I7166" s="342" t="s">
        <v>6575</v>
      </c>
      <c r="J7166" s="342" t="s">
        <v>6755</v>
      </c>
      <c r="K7166" s="581" t="s">
        <v>8441</v>
      </c>
      <c r="L7166" s="344" t="s">
        <v>4090</v>
      </c>
      <c r="N7166" s="344" t="s">
        <v>4090</v>
      </c>
      <c r="O7166" s="341">
        <v>0</v>
      </c>
    </row>
    <row r="7167" spans="1:15" x14ac:dyDescent="0.2">
      <c r="A7167" s="341" t="s">
        <v>9257</v>
      </c>
      <c r="B7167" s="341" t="s">
        <v>9315</v>
      </c>
      <c r="C7167" s="342" t="s">
        <v>9048</v>
      </c>
      <c r="D7167" s="342" t="s">
        <v>9049</v>
      </c>
      <c r="E7167" s="342" t="s">
        <v>9337</v>
      </c>
      <c r="F7167" s="342" t="s">
        <v>6568</v>
      </c>
      <c r="G7167" s="343">
        <v>22.02</v>
      </c>
      <c r="H7167" s="342" t="s">
        <v>6594</v>
      </c>
      <c r="I7167" s="342" t="s">
        <v>6575</v>
      </c>
      <c r="J7167" s="342" t="s">
        <v>6755</v>
      </c>
      <c r="K7167" s="581" t="s">
        <v>7534</v>
      </c>
      <c r="L7167" s="344" t="s">
        <v>4090</v>
      </c>
      <c r="N7167" s="344" t="s">
        <v>4090</v>
      </c>
      <c r="O7167" s="341">
        <v>0</v>
      </c>
    </row>
    <row r="7168" spans="1:15" x14ac:dyDescent="0.2">
      <c r="A7168" s="341" t="s">
        <v>9257</v>
      </c>
      <c r="B7168" s="341" t="s">
        <v>9315</v>
      </c>
      <c r="C7168" s="342" t="s">
        <v>9051</v>
      </c>
      <c r="D7168" s="342" t="s">
        <v>9049</v>
      </c>
      <c r="E7168" s="342" t="s">
        <v>9326</v>
      </c>
      <c r="F7168" s="342" t="s">
        <v>6568</v>
      </c>
      <c r="G7168" s="343">
        <v>6.1400000000000006</v>
      </c>
      <c r="H7168" s="342" t="s">
        <v>6594</v>
      </c>
      <c r="I7168" s="342" t="s">
        <v>6575</v>
      </c>
      <c r="J7168" s="342" t="s">
        <v>6755</v>
      </c>
      <c r="K7168" s="581" t="s">
        <v>9060</v>
      </c>
      <c r="L7168" s="344" t="s">
        <v>4090</v>
      </c>
      <c r="N7168" s="344" t="s">
        <v>4090</v>
      </c>
      <c r="O7168" s="341">
        <v>0</v>
      </c>
    </row>
    <row r="7169" spans="1:15" x14ac:dyDescent="0.2">
      <c r="A7169" s="341" t="s">
        <v>9257</v>
      </c>
      <c r="B7169" s="341" t="s">
        <v>9315</v>
      </c>
      <c r="C7169" s="342" t="s">
        <v>9048</v>
      </c>
      <c r="D7169" s="342" t="s">
        <v>9049</v>
      </c>
      <c r="E7169" s="342" t="s">
        <v>9320</v>
      </c>
      <c r="F7169" s="342" t="s">
        <v>6568</v>
      </c>
      <c r="G7169" s="343">
        <v>16.100000000000001</v>
      </c>
      <c r="H7169" s="342" t="s">
        <v>6594</v>
      </c>
      <c r="I7169" s="342" t="s">
        <v>6575</v>
      </c>
      <c r="J7169" s="342" t="s">
        <v>6755</v>
      </c>
      <c r="K7169" s="581" t="s">
        <v>6996</v>
      </c>
      <c r="L7169" s="344" t="s">
        <v>4090</v>
      </c>
      <c r="N7169" s="344" t="s">
        <v>4090</v>
      </c>
      <c r="O7169" s="341">
        <v>0</v>
      </c>
    </row>
    <row r="7170" spans="1:15" x14ac:dyDescent="0.2">
      <c r="A7170" s="341" t="s">
        <v>9257</v>
      </c>
      <c r="B7170" s="341" t="s">
        <v>9315</v>
      </c>
      <c r="C7170" s="342" t="s">
        <v>9048</v>
      </c>
      <c r="D7170" s="342" t="s">
        <v>9049</v>
      </c>
      <c r="E7170" s="342" t="s">
        <v>9322</v>
      </c>
      <c r="F7170" s="342" t="s">
        <v>6568</v>
      </c>
      <c r="G7170" s="343">
        <v>8.64</v>
      </c>
      <c r="H7170" s="342" t="s">
        <v>6594</v>
      </c>
      <c r="I7170" s="342" t="s">
        <v>6575</v>
      </c>
      <c r="J7170" s="342" t="s">
        <v>6755</v>
      </c>
      <c r="K7170" s="581" t="s">
        <v>8852</v>
      </c>
      <c r="L7170" s="344" t="s">
        <v>4090</v>
      </c>
      <c r="N7170" s="344" t="s">
        <v>4090</v>
      </c>
      <c r="O7170" s="341">
        <v>0</v>
      </c>
    </row>
    <row r="7171" spans="1:15" x14ac:dyDescent="0.2">
      <c r="A7171" s="341" t="s">
        <v>9257</v>
      </c>
      <c r="B7171" s="341" t="s">
        <v>9315</v>
      </c>
      <c r="C7171" s="342" t="s">
        <v>9048</v>
      </c>
      <c r="D7171" s="342" t="s">
        <v>9049</v>
      </c>
      <c r="E7171" s="342" t="s">
        <v>9340</v>
      </c>
      <c r="F7171" s="342" t="s">
        <v>6568</v>
      </c>
      <c r="G7171" s="343">
        <v>8.16</v>
      </c>
      <c r="H7171" s="342" t="s">
        <v>6594</v>
      </c>
      <c r="I7171" s="342" t="s">
        <v>6575</v>
      </c>
      <c r="J7171" s="342" t="s">
        <v>6755</v>
      </c>
      <c r="K7171" s="581" t="s">
        <v>7323</v>
      </c>
      <c r="L7171" s="344" t="s">
        <v>4090</v>
      </c>
      <c r="N7171" s="344" t="s">
        <v>4090</v>
      </c>
      <c r="O7171" s="341">
        <v>0</v>
      </c>
    </row>
    <row r="7172" spans="1:15" x14ac:dyDescent="0.2">
      <c r="A7172" s="341" t="s">
        <v>9257</v>
      </c>
      <c r="B7172" s="341" t="s">
        <v>9315</v>
      </c>
      <c r="C7172" s="342" t="s">
        <v>9048</v>
      </c>
      <c r="D7172" s="342" t="s">
        <v>9049</v>
      </c>
      <c r="E7172" s="342" t="s">
        <v>9325</v>
      </c>
      <c r="F7172" s="342" t="s">
        <v>6568</v>
      </c>
      <c r="G7172" s="343">
        <v>4.25</v>
      </c>
      <c r="H7172" s="342" t="s">
        <v>6594</v>
      </c>
      <c r="I7172" s="342" t="s">
        <v>6575</v>
      </c>
      <c r="J7172" s="342" t="s">
        <v>6755</v>
      </c>
      <c r="K7172" s="581" t="s">
        <v>7806</v>
      </c>
      <c r="L7172" s="344" t="s">
        <v>4090</v>
      </c>
      <c r="N7172" s="344" t="s">
        <v>4090</v>
      </c>
      <c r="O7172" s="341">
        <v>0</v>
      </c>
    </row>
    <row r="7173" spans="1:15" x14ac:dyDescent="0.2">
      <c r="A7173" s="341" t="s">
        <v>9257</v>
      </c>
      <c r="B7173" s="341" t="s">
        <v>9315</v>
      </c>
      <c r="C7173" s="342" t="s">
        <v>9048</v>
      </c>
      <c r="D7173" s="342" t="s">
        <v>9049</v>
      </c>
      <c r="E7173" s="342" t="s">
        <v>9319</v>
      </c>
      <c r="F7173" s="342" t="s">
        <v>6568</v>
      </c>
      <c r="G7173" s="343">
        <v>10.120000000000001</v>
      </c>
      <c r="H7173" s="342" t="s">
        <v>6594</v>
      </c>
      <c r="I7173" s="342" t="s">
        <v>6575</v>
      </c>
      <c r="J7173" s="342" t="s">
        <v>6755</v>
      </c>
      <c r="K7173" s="581" t="s">
        <v>9061</v>
      </c>
      <c r="L7173" s="344" t="s">
        <v>4090</v>
      </c>
      <c r="N7173" s="344" t="s">
        <v>4090</v>
      </c>
      <c r="O7173" s="341">
        <v>0</v>
      </c>
    </row>
    <row r="7174" spans="1:15" x14ac:dyDescent="0.2">
      <c r="A7174" s="341" t="s">
        <v>9257</v>
      </c>
      <c r="B7174" s="341" t="s">
        <v>9315</v>
      </c>
      <c r="C7174" s="342" t="s">
        <v>9051</v>
      </c>
      <c r="D7174" s="342" t="s">
        <v>9049</v>
      </c>
      <c r="E7174" s="342" t="s">
        <v>9256</v>
      </c>
      <c r="F7174" s="342" t="s">
        <v>6568</v>
      </c>
      <c r="G7174" s="343">
        <v>7.2</v>
      </c>
      <c r="H7174" s="342" t="s">
        <v>6594</v>
      </c>
      <c r="I7174" s="342" t="s">
        <v>6575</v>
      </c>
      <c r="J7174" s="342" t="s">
        <v>6755</v>
      </c>
      <c r="K7174" s="581" t="s">
        <v>7328</v>
      </c>
      <c r="L7174" s="344" t="s">
        <v>4090</v>
      </c>
      <c r="N7174" s="344" t="s">
        <v>4090</v>
      </c>
      <c r="O7174" s="341">
        <v>0</v>
      </c>
    </row>
    <row r="7175" spans="1:15" x14ac:dyDescent="0.2">
      <c r="A7175" s="341" t="s">
        <v>9257</v>
      </c>
      <c r="B7175" s="341" t="s">
        <v>9315</v>
      </c>
      <c r="C7175" s="342" t="s">
        <v>9048</v>
      </c>
      <c r="D7175" s="342" t="s">
        <v>9049</v>
      </c>
      <c r="E7175" s="342" t="s">
        <v>9322</v>
      </c>
      <c r="F7175" s="342" t="s">
        <v>6568</v>
      </c>
      <c r="G7175" s="343">
        <v>9.870000000000001</v>
      </c>
      <c r="H7175" s="342" t="s">
        <v>6594</v>
      </c>
      <c r="I7175" s="342" t="s">
        <v>6575</v>
      </c>
      <c r="J7175" s="342" t="s">
        <v>6755</v>
      </c>
      <c r="K7175" s="581" t="s">
        <v>9062</v>
      </c>
      <c r="L7175" s="344" t="s">
        <v>4090</v>
      </c>
      <c r="N7175" s="344" t="s">
        <v>4090</v>
      </c>
      <c r="O7175" s="341">
        <v>0</v>
      </c>
    </row>
    <row r="7176" spans="1:15" x14ac:dyDescent="0.2">
      <c r="A7176" s="341" t="s">
        <v>9257</v>
      </c>
      <c r="B7176" s="341" t="s">
        <v>9315</v>
      </c>
      <c r="C7176" s="342" t="s">
        <v>9051</v>
      </c>
      <c r="D7176" s="342" t="s">
        <v>9049</v>
      </c>
      <c r="E7176" s="342" t="s">
        <v>9326</v>
      </c>
      <c r="F7176" s="342" t="s">
        <v>6568</v>
      </c>
      <c r="G7176" s="343">
        <v>5.6000000000000005</v>
      </c>
      <c r="H7176" s="342" t="s">
        <v>6594</v>
      </c>
      <c r="I7176" s="342" t="s">
        <v>6575</v>
      </c>
      <c r="J7176" s="342" t="s">
        <v>6755</v>
      </c>
      <c r="K7176" s="581" t="s">
        <v>9063</v>
      </c>
      <c r="L7176" s="344" t="s">
        <v>4090</v>
      </c>
      <c r="N7176" s="344" t="s">
        <v>4090</v>
      </c>
      <c r="O7176" s="341">
        <v>0</v>
      </c>
    </row>
    <row r="7177" spans="1:15" x14ac:dyDescent="0.2">
      <c r="A7177" s="341" t="s">
        <v>9257</v>
      </c>
      <c r="B7177" s="341" t="s">
        <v>9315</v>
      </c>
      <c r="C7177" s="342" t="s">
        <v>9048</v>
      </c>
      <c r="D7177" s="342" t="s">
        <v>9049</v>
      </c>
      <c r="E7177" s="342" t="s">
        <v>9319</v>
      </c>
      <c r="F7177" s="342" t="s">
        <v>6568</v>
      </c>
      <c r="G7177" s="343">
        <v>9.2750000000000004</v>
      </c>
      <c r="H7177" s="342" t="s">
        <v>6594</v>
      </c>
      <c r="I7177" s="342" t="s">
        <v>6575</v>
      </c>
      <c r="J7177" s="342" t="s">
        <v>6755</v>
      </c>
      <c r="K7177" s="581" t="s">
        <v>7808</v>
      </c>
      <c r="L7177" s="344" t="s">
        <v>4090</v>
      </c>
      <c r="N7177" s="344" t="s">
        <v>4090</v>
      </c>
      <c r="O7177" s="341">
        <v>0</v>
      </c>
    </row>
    <row r="7178" spans="1:15" x14ac:dyDescent="0.2">
      <c r="A7178" s="341" t="s">
        <v>9257</v>
      </c>
      <c r="B7178" s="341" t="s">
        <v>9315</v>
      </c>
      <c r="C7178" s="342" t="s">
        <v>9048</v>
      </c>
      <c r="D7178" s="342" t="s">
        <v>9049</v>
      </c>
      <c r="E7178" s="342" t="s">
        <v>9323</v>
      </c>
      <c r="F7178" s="342" t="s">
        <v>6568</v>
      </c>
      <c r="G7178" s="343">
        <v>10.58</v>
      </c>
      <c r="H7178" s="342" t="s">
        <v>6594</v>
      </c>
      <c r="I7178" s="342" t="s">
        <v>6575</v>
      </c>
      <c r="J7178" s="342" t="s">
        <v>6755</v>
      </c>
      <c r="K7178" s="581" t="s">
        <v>8446</v>
      </c>
      <c r="L7178" s="344" t="s">
        <v>4090</v>
      </c>
      <c r="N7178" s="344" t="s">
        <v>4090</v>
      </c>
      <c r="O7178" s="341">
        <v>0</v>
      </c>
    </row>
    <row r="7179" spans="1:15" x14ac:dyDescent="0.2">
      <c r="A7179" s="341" t="s">
        <v>9257</v>
      </c>
      <c r="B7179" s="341" t="s">
        <v>9315</v>
      </c>
      <c r="C7179" s="342" t="s">
        <v>9048</v>
      </c>
      <c r="D7179" s="342" t="s">
        <v>9049</v>
      </c>
      <c r="E7179" s="342" t="s">
        <v>9340</v>
      </c>
      <c r="F7179" s="342" t="s">
        <v>6568</v>
      </c>
      <c r="G7179" s="343">
        <v>10.200000000000001</v>
      </c>
      <c r="H7179" s="342" t="s">
        <v>6594</v>
      </c>
      <c r="I7179" s="342" t="s">
        <v>6575</v>
      </c>
      <c r="J7179" s="342" t="s">
        <v>6755</v>
      </c>
      <c r="K7179" s="581" t="s">
        <v>7568</v>
      </c>
      <c r="L7179" s="344" t="s">
        <v>4090</v>
      </c>
      <c r="N7179" s="344" t="s">
        <v>4090</v>
      </c>
      <c r="O7179" s="341">
        <v>0</v>
      </c>
    </row>
    <row r="7180" spans="1:15" x14ac:dyDescent="0.2">
      <c r="A7180" s="341" t="s">
        <v>9257</v>
      </c>
      <c r="B7180" s="341" t="s">
        <v>9315</v>
      </c>
      <c r="C7180" s="342" t="s">
        <v>9048</v>
      </c>
      <c r="D7180" s="342" t="s">
        <v>9049</v>
      </c>
      <c r="E7180" s="342" t="s">
        <v>9323</v>
      </c>
      <c r="F7180" s="342" t="s">
        <v>6568</v>
      </c>
      <c r="G7180" s="343">
        <v>11.44</v>
      </c>
      <c r="H7180" s="342" t="s">
        <v>6594</v>
      </c>
      <c r="I7180" s="342" t="s">
        <v>6575</v>
      </c>
      <c r="J7180" s="342" t="s">
        <v>6755</v>
      </c>
      <c r="K7180" s="581" t="s">
        <v>8449</v>
      </c>
      <c r="L7180" s="344" t="s">
        <v>4090</v>
      </c>
      <c r="N7180" s="344" t="s">
        <v>4090</v>
      </c>
      <c r="O7180" s="341">
        <v>0</v>
      </c>
    </row>
    <row r="7181" spans="1:15" x14ac:dyDescent="0.2">
      <c r="A7181" s="341" t="s">
        <v>9257</v>
      </c>
      <c r="B7181" s="341" t="s">
        <v>9315</v>
      </c>
      <c r="C7181" s="342" t="s">
        <v>9048</v>
      </c>
      <c r="D7181" s="342" t="s">
        <v>9049</v>
      </c>
      <c r="E7181" s="342" t="s">
        <v>9255</v>
      </c>
      <c r="F7181" s="342" t="s">
        <v>6568</v>
      </c>
      <c r="G7181" s="343">
        <v>6.8250000000000002</v>
      </c>
      <c r="H7181" s="342" t="s">
        <v>6594</v>
      </c>
      <c r="I7181" s="342" t="s">
        <v>6575</v>
      </c>
      <c r="J7181" s="342" t="s">
        <v>6755</v>
      </c>
      <c r="K7181" s="581" t="s">
        <v>8185</v>
      </c>
      <c r="L7181" s="344" t="s">
        <v>4090</v>
      </c>
      <c r="N7181" s="344" t="s">
        <v>4090</v>
      </c>
      <c r="O7181" s="341">
        <v>0</v>
      </c>
    </row>
    <row r="7182" spans="1:15" x14ac:dyDescent="0.2">
      <c r="A7182" s="341" t="s">
        <v>9257</v>
      </c>
      <c r="B7182" s="341" t="s">
        <v>9315</v>
      </c>
      <c r="C7182" s="342" t="s">
        <v>9051</v>
      </c>
      <c r="D7182" s="342" t="s">
        <v>9049</v>
      </c>
      <c r="E7182" s="342" t="s">
        <v>9326</v>
      </c>
      <c r="F7182" s="342" t="s">
        <v>6568</v>
      </c>
      <c r="G7182" s="343">
        <v>8</v>
      </c>
      <c r="H7182" s="342" t="s">
        <v>6594</v>
      </c>
      <c r="I7182" s="342" t="s">
        <v>6575</v>
      </c>
      <c r="J7182" s="342" t="s">
        <v>6755</v>
      </c>
      <c r="K7182" s="581" t="s">
        <v>9064</v>
      </c>
      <c r="L7182" s="344" t="s">
        <v>4090</v>
      </c>
      <c r="N7182" s="344" t="s">
        <v>4090</v>
      </c>
      <c r="O7182" s="341">
        <v>0</v>
      </c>
    </row>
    <row r="7183" spans="1:15" x14ac:dyDescent="0.2">
      <c r="A7183" s="341" t="s">
        <v>9257</v>
      </c>
      <c r="B7183" s="341" t="s">
        <v>9315</v>
      </c>
      <c r="C7183" s="342" t="s">
        <v>9048</v>
      </c>
      <c r="D7183" s="342" t="s">
        <v>9049</v>
      </c>
      <c r="E7183" s="342" t="s">
        <v>9319</v>
      </c>
      <c r="F7183" s="342" t="s">
        <v>6568</v>
      </c>
      <c r="G7183" s="343">
        <v>9.2000000000000011</v>
      </c>
      <c r="H7183" s="342" t="s">
        <v>6594</v>
      </c>
      <c r="I7183" s="342" t="s">
        <v>6575</v>
      </c>
      <c r="J7183" s="342" t="s">
        <v>6755</v>
      </c>
      <c r="K7183" s="581" t="s">
        <v>9065</v>
      </c>
      <c r="L7183" s="344" t="s">
        <v>4090</v>
      </c>
      <c r="N7183" s="344" t="s">
        <v>4090</v>
      </c>
      <c r="O7183" s="341">
        <v>0</v>
      </c>
    </row>
    <row r="7184" spans="1:15" x14ac:dyDescent="0.2">
      <c r="A7184" s="341" t="s">
        <v>9257</v>
      </c>
      <c r="B7184" s="341" t="s">
        <v>9315</v>
      </c>
      <c r="C7184" s="342" t="s">
        <v>9048</v>
      </c>
      <c r="D7184" s="342" t="s">
        <v>9049</v>
      </c>
      <c r="E7184" s="342" t="s">
        <v>9320</v>
      </c>
      <c r="F7184" s="342" t="s">
        <v>6568</v>
      </c>
      <c r="G7184" s="343">
        <v>19.68</v>
      </c>
      <c r="H7184" s="342" t="s">
        <v>6594</v>
      </c>
      <c r="I7184" s="342" t="s">
        <v>6575</v>
      </c>
      <c r="J7184" s="342" t="s">
        <v>6755</v>
      </c>
      <c r="K7184" s="581" t="s">
        <v>7572</v>
      </c>
      <c r="L7184" s="344" t="s">
        <v>4090</v>
      </c>
      <c r="N7184" s="344" t="s">
        <v>4090</v>
      </c>
      <c r="O7184" s="341">
        <v>0</v>
      </c>
    </row>
    <row r="7185" spans="1:15" x14ac:dyDescent="0.2">
      <c r="A7185" s="341" t="s">
        <v>9257</v>
      </c>
      <c r="B7185" s="341" t="s">
        <v>9315</v>
      </c>
      <c r="C7185" s="342" t="s">
        <v>9048</v>
      </c>
      <c r="D7185" s="342" t="s">
        <v>9049</v>
      </c>
      <c r="E7185" s="342" t="s">
        <v>9319</v>
      </c>
      <c r="F7185" s="342" t="s">
        <v>6568</v>
      </c>
      <c r="G7185" s="343">
        <v>15.3</v>
      </c>
      <c r="H7185" s="342" t="s">
        <v>6594</v>
      </c>
      <c r="I7185" s="342" t="s">
        <v>6575</v>
      </c>
      <c r="J7185" s="342" t="s">
        <v>6755</v>
      </c>
      <c r="K7185" s="581" t="s">
        <v>6919</v>
      </c>
      <c r="L7185" s="344" t="s">
        <v>4090</v>
      </c>
      <c r="N7185" s="344" t="s">
        <v>4090</v>
      </c>
      <c r="O7185" s="341">
        <v>0</v>
      </c>
    </row>
    <row r="7186" spans="1:15" x14ac:dyDescent="0.2">
      <c r="A7186" s="341" t="s">
        <v>9257</v>
      </c>
      <c r="B7186" s="341" t="s">
        <v>9315</v>
      </c>
      <c r="C7186" s="342" t="s">
        <v>9048</v>
      </c>
      <c r="D7186" s="342" t="s">
        <v>9049</v>
      </c>
      <c r="E7186" s="342" t="s">
        <v>9323</v>
      </c>
      <c r="F7186" s="342" t="s">
        <v>6568</v>
      </c>
      <c r="G7186" s="343">
        <v>17.28</v>
      </c>
      <c r="H7186" s="342" t="s">
        <v>6594</v>
      </c>
      <c r="I7186" s="342" t="s">
        <v>6575</v>
      </c>
      <c r="J7186" s="342" t="s">
        <v>6755</v>
      </c>
      <c r="K7186" s="581" t="s">
        <v>6653</v>
      </c>
      <c r="L7186" s="344" t="s">
        <v>4090</v>
      </c>
      <c r="N7186" s="344" t="s">
        <v>4090</v>
      </c>
      <c r="O7186" s="341">
        <v>0</v>
      </c>
    </row>
    <row r="7187" spans="1:15" x14ac:dyDescent="0.2">
      <c r="A7187" s="341" t="s">
        <v>9257</v>
      </c>
      <c r="B7187" s="341" t="s">
        <v>9315</v>
      </c>
      <c r="C7187" s="342" t="s">
        <v>9048</v>
      </c>
      <c r="D7187" s="342" t="s">
        <v>9049</v>
      </c>
      <c r="E7187" s="342" t="s">
        <v>9255</v>
      </c>
      <c r="F7187" s="342" t="s">
        <v>6568</v>
      </c>
      <c r="G7187" s="343">
        <v>26.900000000000002</v>
      </c>
      <c r="H7187" s="342" t="s">
        <v>6594</v>
      </c>
      <c r="I7187" s="342" t="s">
        <v>6575</v>
      </c>
      <c r="J7187" s="342" t="s">
        <v>6755</v>
      </c>
      <c r="K7187" s="581" t="s">
        <v>7394</v>
      </c>
      <c r="L7187" s="344" t="s">
        <v>4090</v>
      </c>
      <c r="N7187" s="344" t="s">
        <v>4090</v>
      </c>
      <c r="O7187" s="341">
        <v>0</v>
      </c>
    </row>
    <row r="7188" spans="1:15" x14ac:dyDescent="0.2">
      <c r="A7188" s="341" t="s">
        <v>9257</v>
      </c>
      <c r="B7188" s="341" t="s">
        <v>9315</v>
      </c>
      <c r="C7188" s="342" t="s">
        <v>9048</v>
      </c>
      <c r="D7188" s="342" t="s">
        <v>9049</v>
      </c>
      <c r="E7188" s="342" t="s">
        <v>9322</v>
      </c>
      <c r="F7188" s="342" t="s">
        <v>6568</v>
      </c>
      <c r="G7188" s="343">
        <v>5.4</v>
      </c>
      <c r="H7188" s="342" t="s">
        <v>6594</v>
      </c>
      <c r="I7188" s="342" t="s">
        <v>6575</v>
      </c>
      <c r="J7188" s="342" t="s">
        <v>6755</v>
      </c>
      <c r="K7188" s="581" t="s">
        <v>9066</v>
      </c>
      <c r="L7188" s="344" t="s">
        <v>4090</v>
      </c>
      <c r="N7188" s="344" t="s">
        <v>4090</v>
      </c>
      <c r="O7188" s="341">
        <v>0</v>
      </c>
    </row>
    <row r="7189" spans="1:15" x14ac:dyDescent="0.2">
      <c r="A7189" s="341" t="s">
        <v>9257</v>
      </c>
      <c r="B7189" s="341" t="s">
        <v>9286</v>
      </c>
      <c r="C7189" s="342" t="s">
        <v>6642</v>
      </c>
      <c r="D7189" s="342" t="s">
        <v>6643</v>
      </c>
      <c r="E7189" s="342" t="s">
        <v>9328</v>
      </c>
      <c r="F7189" s="342" t="s">
        <v>6568</v>
      </c>
      <c r="G7189" s="343">
        <v>32.160000000000004</v>
      </c>
      <c r="H7189" s="342" t="s">
        <v>6594</v>
      </c>
      <c r="I7189" s="342" t="s">
        <v>6575</v>
      </c>
      <c r="J7189" s="342" t="s">
        <v>6755</v>
      </c>
      <c r="K7189" s="581" t="s">
        <v>6938</v>
      </c>
      <c r="L7189" s="344" t="s">
        <v>4090</v>
      </c>
      <c r="N7189" s="344" t="s">
        <v>4090</v>
      </c>
      <c r="O7189" s="341" t="s">
        <v>6752</v>
      </c>
    </row>
    <row r="7190" spans="1:15" x14ac:dyDescent="0.2">
      <c r="A7190" s="341" t="s">
        <v>9257</v>
      </c>
      <c r="B7190" s="341" t="s">
        <v>9286</v>
      </c>
      <c r="C7190" s="342" t="s">
        <v>6642</v>
      </c>
      <c r="D7190" s="342" t="s">
        <v>6643</v>
      </c>
      <c r="E7190" s="342" t="s">
        <v>9328</v>
      </c>
      <c r="F7190" s="342" t="s">
        <v>6568</v>
      </c>
      <c r="G7190" s="343">
        <v>41.76</v>
      </c>
      <c r="H7190" s="342" t="s">
        <v>6594</v>
      </c>
      <c r="I7190" s="342" t="s">
        <v>6575</v>
      </c>
      <c r="J7190" s="342" t="s">
        <v>6755</v>
      </c>
      <c r="K7190" s="581" t="s">
        <v>6938</v>
      </c>
      <c r="L7190" s="344" t="s">
        <v>4090</v>
      </c>
      <c r="N7190" s="344" t="s">
        <v>4090</v>
      </c>
      <c r="O7190" s="341" t="s">
        <v>6752</v>
      </c>
    </row>
    <row r="7191" spans="1:15" x14ac:dyDescent="0.2">
      <c r="A7191" s="341" t="s">
        <v>9257</v>
      </c>
      <c r="B7191" s="341" t="s">
        <v>9286</v>
      </c>
      <c r="C7191" s="342" t="s">
        <v>6642</v>
      </c>
      <c r="D7191" s="342" t="s">
        <v>6643</v>
      </c>
      <c r="E7191" s="342" t="s">
        <v>9328</v>
      </c>
      <c r="F7191" s="342" t="s">
        <v>6568</v>
      </c>
      <c r="G7191" s="343">
        <v>5.28</v>
      </c>
      <c r="H7191" s="342" t="s">
        <v>6594</v>
      </c>
      <c r="I7191" s="342" t="s">
        <v>6575</v>
      </c>
      <c r="J7191" s="342" t="s">
        <v>6755</v>
      </c>
      <c r="K7191" s="581" t="s">
        <v>6813</v>
      </c>
      <c r="L7191" s="344" t="s">
        <v>4090</v>
      </c>
      <c r="N7191" s="344" t="s">
        <v>4090</v>
      </c>
      <c r="O7191" s="341" t="s">
        <v>6752</v>
      </c>
    </row>
    <row r="7192" spans="1:15" x14ac:dyDescent="0.2">
      <c r="A7192" s="341" t="s">
        <v>9257</v>
      </c>
      <c r="B7192" s="341" t="s">
        <v>9286</v>
      </c>
      <c r="C7192" s="342" t="s">
        <v>6642</v>
      </c>
      <c r="D7192" s="342" t="s">
        <v>6643</v>
      </c>
      <c r="E7192" s="342" t="s">
        <v>9328</v>
      </c>
      <c r="F7192" s="342" t="s">
        <v>6568</v>
      </c>
      <c r="G7192" s="343">
        <v>19.36</v>
      </c>
      <c r="H7192" s="342" t="s">
        <v>6594</v>
      </c>
      <c r="I7192" s="342" t="s">
        <v>6575</v>
      </c>
      <c r="J7192" s="342" t="s">
        <v>6755</v>
      </c>
      <c r="K7192" s="581" t="s">
        <v>7992</v>
      </c>
      <c r="L7192" s="344" t="s">
        <v>4090</v>
      </c>
      <c r="N7192" s="344" t="s">
        <v>4090</v>
      </c>
      <c r="O7192" s="341">
        <v>0</v>
      </c>
    </row>
    <row r="7193" spans="1:15" x14ac:dyDescent="0.2">
      <c r="A7193" s="341" t="s">
        <v>9257</v>
      </c>
      <c r="B7193" s="341" t="s">
        <v>9286</v>
      </c>
      <c r="C7193" s="342" t="s">
        <v>6642</v>
      </c>
      <c r="D7193" s="342" t="s">
        <v>6643</v>
      </c>
      <c r="E7193" s="342" t="s">
        <v>9325</v>
      </c>
      <c r="F7193" s="342" t="s">
        <v>6568</v>
      </c>
      <c r="G7193" s="343">
        <v>5</v>
      </c>
      <c r="H7193" s="342" t="s">
        <v>6594</v>
      </c>
      <c r="I7193" s="342" t="s">
        <v>6575</v>
      </c>
      <c r="J7193" s="342" t="s">
        <v>6755</v>
      </c>
      <c r="K7193" s="581" t="s">
        <v>9067</v>
      </c>
      <c r="L7193" s="344" t="s">
        <v>4090</v>
      </c>
      <c r="N7193" s="344" t="s">
        <v>4090</v>
      </c>
      <c r="O7193" s="341" t="s">
        <v>6766</v>
      </c>
    </row>
    <row r="7194" spans="1:15" x14ac:dyDescent="0.2">
      <c r="A7194" s="341" t="s">
        <v>9257</v>
      </c>
      <c r="B7194" s="341" t="s">
        <v>9286</v>
      </c>
      <c r="C7194" s="342" t="s">
        <v>6642</v>
      </c>
      <c r="D7194" s="342" t="s">
        <v>6643</v>
      </c>
      <c r="E7194" s="342" t="s">
        <v>9325</v>
      </c>
      <c r="F7194" s="342" t="s">
        <v>6568</v>
      </c>
      <c r="G7194" s="343">
        <v>9.9500000000000011</v>
      </c>
      <c r="H7194" s="342" t="s">
        <v>6594</v>
      </c>
      <c r="I7194" s="342" t="s">
        <v>6575</v>
      </c>
      <c r="J7194" s="342" t="s">
        <v>6755</v>
      </c>
      <c r="K7194" s="581" t="s">
        <v>8794</v>
      </c>
      <c r="L7194" s="344" t="s">
        <v>4090</v>
      </c>
      <c r="N7194" s="344" t="s">
        <v>4090</v>
      </c>
      <c r="O7194" s="341" t="s">
        <v>6766</v>
      </c>
    </row>
    <row r="7195" spans="1:15" x14ac:dyDescent="0.2">
      <c r="A7195" s="341" t="s">
        <v>9257</v>
      </c>
      <c r="B7195" s="341" t="s">
        <v>9286</v>
      </c>
      <c r="C7195" s="342" t="s">
        <v>6642</v>
      </c>
      <c r="D7195" s="342" t="s">
        <v>6643</v>
      </c>
      <c r="E7195" s="342" t="s">
        <v>9319</v>
      </c>
      <c r="F7195" s="342" t="s">
        <v>6568</v>
      </c>
      <c r="G7195" s="343">
        <v>6.2050000000000001</v>
      </c>
      <c r="H7195" s="342" t="s">
        <v>6594</v>
      </c>
      <c r="I7195" s="342" t="s">
        <v>6575</v>
      </c>
      <c r="J7195" s="342" t="s">
        <v>6755</v>
      </c>
      <c r="K7195" s="581" t="s">
        <v>9068</v>
      </c>
      <c r="L7195" s="344" t="s">
        <v>4090</v>
      </c>
      <c r="N7195" s="344" t="s">
        <v>4090</v>
      </c>
      <c r="O7195" s="341" t="s">
        <v>6766</v>
      </c>
    </row>
    <row r="7196" spans="1:15" x14ac:dyDescent="0.2">
      <c r="A7196" s="341" t="s">
        <v>9257</v>
      </c>
      <c r="B7196" s="341" t="s">
        <v>9286</v>
      </c>
      <c r="C7196" s="342" t="s">
        <v>6642</v>
      </c>
      <c r="D7196" s="342" t="s">
        <v>6643</v>
      </c>
      <c r="E7196" s="342" t="s">
        <v>9325</v>
      </c>
      <c r="F7196" s="342" t="s">
        <v>6568</v>
      </c>
      <c r="G7196" s="343">
        <v>6.6000000000000005</v>
      </c>
      <c r="H7196" s="342" t="s">
        <v>6594</v>
      </c>
      <c r="I7196" s="342" t="s">
        <v>6575</v>
      </c>
      <c r="J7196" s="342" t="s">
        <v>6755</v>
      </c>
      <c r="K7196" s="581" t="s">
        <v>8288</v>
      </c>
      <c r="L7196" s="344" t="s">
        <v>4090</v>
      </c>
      <c r="N7196" s="344" t="s">
        <v>4090</v>
      </c>
      <c r="O7196" s="341" t="s">
        <v>6766</v>
      </c>
    </row>
    <row r="7197" spans="1:15" x14ac:dyDescent="0.2">
      <c r="A7197" s="341" t="s">
        <v>9257</v>
      </c>
      <c r="B7197" s="341" t="s">
        <v>9286</v>
      </c>
      <c r="C7197" s="342" t="s">
        <v>6642</v>
      </c>
      <c r="D7197" s="342" t="s">
        <v>6643</v>
      </c>
      <c r="E7197" s="342" t="s">
        <v>9321</v>
      </c>
      <c r="F7197" s="342" t="s">
        <v>6568</v>
      </c>
      <c r="G7197" s="343">
        <v>84.600000000000009</v>
      </c>
      <c r="H7197" s="342" t="s">
        <v>6594</v>
      </c>
      <c r="I7197" s="342" t="s">
        <v>6575</v>
      </c>
      <c r="J7197" s="342" t="s">
        <v>6755</v>
      </c>
      <c r="K7197" s="581" t="s">
        <v>7119</v>
      </c>
      <c r="L7197" s="344" t="s">
        <v>4090</v>
      </c>
      <c r="N7197" s="344" t="s">
        <v>4090</v>
      </c>
      <c r="O7197" s="341" t="s">
        <v>6752</v>
      </c>
    </row>
    <row r="7198" spans="1:15" x14ac:dyDescent="0.2">
      <c r="A7198" s="341" t="s">
        <v>9257</v>
      </c>
      <c r="B7198" s="341" t="s">
        <v>9286</v>
      </c>
      <c r="C7198" s="342" t="s">
        <v>6642</v>
      </c>
      <c r="D7198" s="342" t="s">
        <v>6643</v>
      </c>
      <c r="E7198" s="342" t="s">
        <v>9325</v>
      </c>
      <c r="F7198" s="342" t="s">
        <v>6568</v>
      </c>
      <c r="G7198" s="343">
        <v>27.41</v>
      </c>
      <c r="H7198" s="342" t="s">
        <v>6594</v>
      </c>
      <c r="I7198" s="342" t="s">
        <v>6575</v>
      </c>
      <c r="J7198" s="342" t="s">
        <v>6755</v>
      </c>
      <c r="K7198" s="581" t="s">
        <v>6976</v>
      </c>
      <c r="L7198" s="344" t="s">
        <v>4090</v>
      </c>
      <c r="N7198" s="344" t="s">
        <v>4090</v>
      </c>
      <c r="O7198" s="341">
        <v>0</v>
      </c>
    </row>
    <row r="7199" spans="1:15" x14ac:dyDescent="0.2">
      <c r="A7199" s="341" t="s">
        <v>9257</v>
      </c>
      <c r="B7199" s="341" t="s">
        <v>9286</v>
      </c>
      <c r="C7199" s="342" t="s">
        <v>6642</v>
      </c>
      <c r="D7199" s="342" t="s">
        <v>6643</v>
      </c>
      <c r="E7199" s="342" t="s">
        <v>9326</v>
      </c>
      <c r="F7199" s="342" t="s">
        <v>6568</v>
      </c>
      <c r="G7199" s="343">
        <v>44.46</v>
      </c>
      <c r="H7199" s="342" t="s">
        <v>6594</v>
      </c>
      <c r="I7199" s="342" t="s">
        <v>6575</v>
      </c>
      <c r="J7199" s="342" t="s">
        <v>6755</v>
      </c>
      <c r="K7199" s="581" t="s">
        <v>6681</v>
      </c>
      <c r="L7199" s="344" t="s">
        <v>4090</v>
      </c>
      <c r="N7199" s="344" t="s">
        <v>4090</v>
      </c>
      <c r="O7199" s="341" t="s">
        <v>6752</v>
      </c>
    </row>
    <row r="7200" spans="1:15" x14ac:dyDescent="0.2">
      <c r="A7200" s="341" t="s">
        <v>9257</v>
      </c>
      <c r="B7200" s="341" t="s">
        <v>9286</v>
      </c>
      <c r="C7200" s="342" t="s">
        <v>6642</v>
      </c>
      <c r="D7200" s="342" t="s">
        <v>6643</v>
      </c>
      <c r="E7200" s="342" t="s">
        <v>9326</v>
      </c>
      <c r="F7200" s="342" t="s">
        <v>6568</v>
      </c>
      <c r="G7200" s="343">
        <v>8.8800000000000008</v>
      </c>
      <c r="H7200" s="342" t="s">
        <v>6594</v>
      </c>
      <c r="I7200" s="342" t="s">
        <v>6575</v>
      </c>
      <c r="J7200" s="342" t="s">
        <v>6755</v>
      </c>
      <c r="K7200" s="581" t="s">
        <v>6765</v>
      </c>
      <c r="L7200" s="344" t="s">
        <v>4090</v>
      </c>
      <c r="N7200" s="344" t="s">
        <v>4090</v>
      </c>
      <c r="O7200" s="341">
        <v>0</v>
      </c>
    </row>
    <row r="7201" spans="1:15" x14ac:dyDescent="0.2">
      <c r="A7201" s="341" t="s">
        <v>9257</v>
      </c>
      <c r="B7201" s="341" t="s">
        <v>9286</v>
      </c>
      <c r="C7201" s="342" t="s">
        <v>6642</v>
      </c>
      <c r="D7201" s="342" t="s">
        <v>6643</v>
      </c>
      <c r="E7201" s="342" t="s">
        <v>9326</v>
      </c>
      <c r="F7201" s="342" t="s">
        <v>6568</v>
      </c>
      <c r="G7201" s="343">
        <v>10.56</v>
      </c>
      <c r="H7201" s="342" t="s">
        <v>6594</v>
      </c>
      <c r="I7201" s="342" t="s">
        <v>6575</v>
      </c>
      <c r="J7201" s="342" t="s">
        <v>6755</v>
      </c>
      <c r="K7201" s="581" t="s">
        <v>7156</v>
      </c>
      <c r="L7201" s="344" t="s">
        <v>4090</v>
      </c>
      <c r="N7201" s="344" t="s">
        <v>4090</v>
      </c>
      <c r="O7201" s="341">
        <v>0</v>
      </c>
    </row>
    <row r="7202" spans="1:15" x14ac:dyDescent="0.2">
      <c r="A7202" s="341" t="s">
        <v>9257</v>
      </c>
      <c r="B7202" s="341" t="s">
        <v>9286</v>
      </c>
      <c r="C7202" s="342" t="s">
        <v>6642</v>
      </c>
      <c r="D7202" s="342" t="s">
        <v>6643</v>
      </c>
      <c r="E7202" s="342" t="s">
        <v>9326</v>
      </c>
      <c r="F7202" s="342" t="s">
        <v>6568</v>
      </c>
      <c r="G7202" s="343">
        <v>14.1</v>
      </c>
      <c r="H7202" s="342" t="s">
        <v>6594</v>
      </c>
      <c r="I7202" s="342" t="s">
        <v>6575</v>
      </c>
      <c r="J7202" s="342" t="s">
        <v>6755</v>
      </c>
      <c r="K7202" s="581" t="s">
        <v>6938</v>
      </c>
      <c r="L7202" s="344" t="s">
        <v>4090</v>
      </c>
      <c r="N7202" s="344" t="s">
        <v>4090</v>
      </c>
      <c r="O7202" s="341" t="s">
        <v>6766</v>
      </c>
    </row>
    <row r="7203" spans="1:15" x14ac:dyDescent="0.2">
      <c r="A7203" s="341" t="s">
        <v>9257</v>
      </c>
      <c r="B7203" s="341" t="s">
        <v>9286</v>
      </c>
      <c r="C7203" s="342" t="s">
        <v>6642</v>
      </c>
      <c r="D7203" s="342" t="s">
        <v>6643</v>
      </c>
      <c r="E7203" s="342" t="s">
        <v>9334</v>
      </c>
      <c r="F7203" s="342" t="s">
        <v>6568</v>
      </c>
      <c r="G7203" s="343">
        <v>5.32</v>
      </c>
      <c r="H7203" s="342" t="s">
        <v>6594</v>
      </c>
      <c r="I7203" s="342" t="s">
        <v>6575</v>
      </c>
      <c r="J7203" s="342" t="s">
        <v>6755</v>
      </c>
      <c r="K7203" s="581" t="s">
        <v>7502</v>
      </c>
      <c r="L7203" s="344" t="s">
        <v>4090</v>
      </c>
      <c r="N7203" s="344" t="s">
        <v>4090</v>
      </c>
      <c r="O7203" s="341">
        <v>0</v>
      </c>
    </row>
    <row r="7204" spans="1:15" x14ac:dyDescent="0.2">
      <c r="A7204" s="341" t="s">
        <v>9257</v>
      </c>
      <c r="B7204" s="341" t="s">
        <v>9286</v>
      </c>
      <c r="C7204" s="342" t="s">
        <v>6642</v>
      </c>
      <c r="D7204" s="342" t="s">
        <v>6643</v>
      </c>
      <c r="E7204" s="342" t="s">
        <v>9255</v>
      </c>
      <c r="F7204" s="342" t="s">
        <v>6568</v>
      </c>
      <c r="G7204" s="343">
        <v>11.25</v>
      </c>
      <c r="H7204" s="342" t="s">
        <v>6594</v>
      </c>
      <c r="I7204" s="342" t="s">
        <v>6575</v>
      </c>
      <c r="J7204" s="342" t="s">
        <v>6755</v>
      </c>
      <c r="K7204" s="581" t="s">
        <v>7985</v>
      </c>
      <c r="L7204" s="344" t="s">
        <v>4090</v>
      </c>
      <c r="N7204" s="344" t="s">
        <v>4090</v>
      </c>
      <c r="O7204" s="341">
        <v>0</v>
      </c>
    </row>
    <row r="7205" spans="1:15" x14ac:dyDescent="0.2">
      <c r="A7205" s="341" t="s">
        <v>9257</v>
      </c>
      <c r="B7205" s="341" t="s">
        <v>9286</v>
      </c>
      <c r="C7205" s="342" t="s">
        <v>6642</v>
      </c>
      <c r="D7205" s="342" t="s">
        <v>6643</v>
      </c>
      <c r="E7205" s="342" t="s">
        <v>9325</v>
      </c>
      <c r="F7205" s="342" t="s">
        <v>6568</v>
      </c>
      <c r="G7205" s="343">
        <v>30.525000000000002</v>
      </c>
      <c r="H7205" s="342" t="s">
        <v>6594</v>
      </c>
      <c r="I7205" s="342" t="s">
        <v>6575</v>
      </c>
      <c r="J7205" s="342" t="s">
        <v>6755</v>
      </c>
      <c r="K7205" s="581" t="s">
        <v>8315</v>
      </c>
      <c r="L7205" s="344" t="s">
        <v>4090</v>
      </c>
      <c r="N7205" s="344" t="s">
        <v>4090</v>
      </c>
      <c r="O7205" s="341" t="s">
        <v>6752</v>
      </c>
    </row>
    <row r="7206" spans="1:15" x14ac:dyDescent="0.2">
      <c r="A7206" s="341" t="s">
        <v>9257</v>
      </c>
      <c r="B7206" s="341" t="s">
        <v>9286</v>
      </c>
      <c r="C7206" s="342" t="s">
        <v>6642</v>
      </c>
      <c r="D7206" s="342" t="s">
        <v>6643</v>
      </c>
      <c r="E7206" s="342" t="s">
        <v>9323</v>
      </c>
      <c r="F7206" s="342" t="s">
        <v>6568</v>
      </c>
      <c r="G7206" s="343">
        <v>7.92</v>
      </c>
      <c r="H7206" s="342" t="s">
        <v>6594</v>
      </c>
      <c r="I7206" s="342" t="s">
        <v>6575</v>
      </c>
      <c r="J7206" s="342" t="s">
        <v>6755</v>
      </c>
      <c r="K7206" s="581" t="s">
        <v>8408</v>
      </c>
      <c r="L7206" s="344" t="s">
        <v>4090</v>
      </c>
      <c r="N7206" s="344" t="s">
        <v>4090</v>
      </c>
      <c r="O7206" s="341" t="s">
        <v>6752</v>
      </c>
    </row>
    <row r="7207" spans="1:15" x14ac:dyDescent="0.2">
      <c r="A7207" s="341" t="s">
        <v>9257</v>
      </c>
      <c r="B7207" s="341" t="s">
        <v>9286</v>
      </c>
      <c r="C7207" s="342" t="s">
        <v>6642</v>
      </c>
      <c r="D7207" s="342" t="s">
        <v>6643</v>
      </c>
      <c r="E7207" s="342" t="s">
        <v>9319</v>
      </c>
      <c r="F7207" s="342" t="s">
        <v>6568</v>
      </c>
      <c r="G7207" s="343">
        <v>7.0200000000000005</v>
      </c>
      <c r="H7207" s="342" t="s">
        <v>6594</v>
      </c>
      <c r="I7207" s="342" t="s">
        <v>6575</v>
      </c>
      <c r="J7207" s="342" t="s">
        <v>6755</v>
      </c>
      <c r="K7207" s="581" t="s">
        <v>8969</v>
      </c>
      <c r="L7207" s="344" t="s">
        <v>4090</v>
      </c>
      <c r="N7207" s="344" t="s">
        <v>4090</v>
      </c>
      <c r="O7207" s="341">
        <v>0</v>
      </c>
    </row>
    <row r="7208" spans="1:15" x14ac:dyDescent="0.2">
      <c r="A7208" s="341" t="s">
        <v>9257</v>
      </c>
      <c r="B7208" s="341" t="s">
        <v>9286</v>
      </c>
      <c r="C7208" s="342" t="s">
        <v>6642</v>
      </c>
      <c r="D7208" s="342" t="s">
        <v>6643</v>
      </c>
      <c r="E7208" s="342" t="s">
        <v>9319</v>
      </c>
      <c r="F7208" s="342" t="s">
        <v>6568</v>
      </c>
      <c r="G7208" s="343">
        <v>37.050000000000004</v>
      </c>
      <c r="H7208" s="342" t="s">
        <v>6594</v>
      </c>
      <c r="I7208" s="342" t="s">
        <v>6575</v>
      </c>
      <c r="J7208" s="342" t="s">
        <v>6755</v>
      </c>
      <c r="K7208" s="581" t="s">
        <v>7581</v>
      </c>
      <c r="L7208" s="344" t="s">
        <v>4090</v>
      </c>
      <c r="N7208" s="344" t="s">
        <v>4090</v>
      </c>
      <c r="O7208" s="341" t="s">
        <v>6752</v>
      </c>
    </row>
    <row r="7209" spans="1:15" x14ac:dyDescent="0.2">
      <c r="A7209" s="341" t="s">
        <v>9257</v>
      </c>
      <c r="B7209" s="341" t="s">
        <v>9286</v>
      </c>
      <c r="C7209" s="342" t="s">
        <v>6642</v>
      </c>
      <c r="D7209" s="342" t="s">
        <v>6643</v>
      </c>
      <c r="E7209" s="342" t="s">
        <v>9319</v>
      </c>
      <c r="F7209" s="342" t="s">
        <v>6568</v>
      </c>
      <c r="G7209" s="343">
        <v>8.0500000000000007</v>
      </c>
      <c r="H7209" s="342" t="s">
        <v>6594</v>
      </c>
      <c r="I7209" s="342" t="s">
        <v>6575</v>
      </c>
      <c r="J7209" s="342" t="s">
        <v>6755</v>
      </c>
      <c r="K7209" s="581" t="s">
        <v>8192</v>
      </c>
      <c r="L7209" s="344" t="s">
        <v>4090</v>
      </c>
      <c r="N7209" s="344" t="s">
        <v>4090</v>
      </c>
      <c r="O7209" s="341">
        <v>0</v>
      </c>
    </row>
    <row r="7210" spans="1:15" x14ac:dyDescent="0.2">
      <c r="A7210" s="341" t="s">
        <v>9257</v>
      </c>
      <c r="B7210" s="341" t="s">
        <v>9286</v>
      </c>
      <c r="C7210" s="342" t="s">
        <v>6642</v>
      </c>
      <c r="D7210" s="342" t="s">
        <v>6643</v>
      </c>
      <c r="E7210" s="342" t="s">
        <v>9337</v>
      </c>
      <c r="F7210" s="342" t="s">
        <v>6568</v>
      </c>
      <c r="G7210" s="343">
        <v>99.88</v>
      </c>
      <c r="H7210" s="342" t="s">
        <v>6594</v>
      </c>
      <c r="I7210" s="342" t="s">
        <v>6575</v>
      </c>
      <c r="J7210" s="342" t="s">
        <v>6755</v>
      </c>
      <c r="K7210" s="581" t="s">
        <v>6679</v>
      </c>
      <c r="L7210" s="344" t="s">
        <v>4090</v>
      </c>
      <c r="N7210" s="344" t="s">
        <v>4090</v>
      </c>
      <c r="O7210" s="341" t="s">
        <v>6752</v>
      </c>
    </row>
    <row r="7211" spans="1:15" x14ac:dyDescent="0.2">
      <c r="A7211" s="341" t="s">
        <v>9257</v>
      </c>
      <c r="B7211" s="341" t="s">
        <v>9286</v>
      </c>
      <c r="C7211" s="342" t="s">
        <v>6642</v>
      </c>
      <c r="D7211" s="342" t="s">
        <v>6643</v>
      </c>
      <c r="E7211" s="342" t="s">
        <v>9337</v>
      </c>
      <c r="F7211" s="342" t="s">
        <v>6568</v>
      </c>
      <c r="G7211" s="343">
        <v>59.76</v>
      </c>
      <c r="H7211" s="342" t="s">
        <v>6594</v>
      </c>
      <c r="I7211" s="342" t="s">
        <v>6575</v>
      </c>
      <c r="J7211" s="342" t="s">
        <v>6755</v>
      </c>
      <c r="K7211" s="581" t="s">
        <v>8798</v>
      </c>
      <c r="L7211" s="344" t="s">
        <v>4090</v>
      </c>
      <c r="N7211" s="344" t="s">
        <v>4090</v>
      </c>
      <c r="O7211" s="341" t="s">
        <v>6752</v>
      </c>
    </row>
    <row r="7212" spans="1:15" x14ac:dyDescent="0.2">
      <c r="A7212" s="341" t="s">
        <v>9257</v>
      </c>
      <c r="B7212" s="341" t="s">
        <v>9286</v>
      </c>
      <c r="C7212" s="342" t="s">
        <v>6642</v>
      </c>
      <c r="D7212" s="342" t="s">
        <v>6643</v>
      </c>
      <c r="E7212" s="342" t="s">
        <v>9337</v>
      </c>
      <c r="F7212" s="342" t="s">
        <v>6568</v>
      </c>
      <c r="G7212" s="343">
        <v>20.5</v>
      </c>
      <c r="H7212" s="342" t="s">
        <v>6594</v>
      </c>
      <c r="I7212" s="342" t="s">
        <v>6575</v>
      </c>
      <c r="J7212" s="342" t="s">
        <v>6755</v>
      </c>
      <c r="K7212" s="581" t="s">
        <v>6841</v>
      </c>
      <c r="L7212" s="344" t="s">
        <v>4090</v>
      </c>
      <c r="N7212" s="344" t="s">
        <v>4090</v>
      </c>
      <c r="O7212" s="341">
        <v>0</v>
      </c>
    </row>
    <row r="7213" spans="1:15" x14ac:dyDescent="0.2">
      <c r="A7213" s="341" t="s">
        <v>9257</v>
      </c>
      <c r="B7213" s="341" t="s">
        <v>9286</v>
      </c>
      <c r="C7213" s="342" t="s">
        <v>6642</v>
      </c>
      <c r="D7213" s="342" t="s">
        <v>6643</v>
      </c>
      <c r="E7213" s="342" t="s">
        <v>9319</v>
      </c>
      <c r="F7213" s="342" t="s">
        <v>6568</v>
      </c>
      <c r="G7213" s="343">
        <v>13.5</v>
      </c>
      <c r="H7213" s="342" t="s">
        <v>6594</v>
      </c>
      <c r="I7213" s="342" t="s">
        <v>6575</v>
      </c>
      <c r="J7213" s="342" t="s">
        <v>6755</v>
      </c>
      <c r="K7213" s="581" t="s">
        <v>6780</v>
      </c>
      <c r="L7213" s="344" t="s">
        <v>4090</v>
      </c>
      <c r="N7213" s="344" t="s">
        <v>4090</v>
      </c>
      <c r="O7213" s="341" t="s">
        <v>6766</v>
      </c>
    </row>
    <row r="7214" spans="1:15" x14ac:dyDescent="0.2">
      <c r="A7214" s="341" t="s">
        <v>9257</v>
      </c>
      <c r="B7214" s="341" t="s">
        <v>9286</v>
      </c>
      <c r="C7214" s="342" t="s">
        <v>6642</v>
      </c>
      <c r="D7214" s="342" t="s">
        <v>6643</v>
      </c>
      <c r="E7214" s="342" t="s">
        <v>9321</v>
      </c>
      <c r="F7214" s="342" t="s">
        <v>6568</v>
      </c>
      <c r="G7214" s="343">
        <v>5.88</v>
      </c>
      <c r="H7214" s="342" t="s">
        <v>6594</v>
      </c>
      <c r="I7214" s="342" t="s">
        <v>6575</v>
      </c>
      <c r="J7214" s="342" t="s">
        <v>6755</v>
      </c>
      <c r="K7214" s="581" t="s">
        <v>8487</v>
      </c>
      <c r="L7214" s="344" t="s">
        <v>4090</v>
      </c>
      <c r="N7214" s="344" t="s">
        <v>4090</v>
      </c>
      <c r="O7214" s="341" t="s">
        <v>6752</v>
      </c>
    </row>
    <row r="7215" spans="1:15" x14ac:dyDescent="0.2">
      <c r="A7215" s="341" t="s">
        <v>9257</v>
      </c>
      <c r="B7215" s="341" t="s">
        <v>9286</v>
      </c>
      <c r="C7215" s="342" t="s">
        <v>6642</v>
      </c>
      <c r="D7215" s="342" t="s">
        <v>6643</v>
      </c>
      <c r="E7215" s="342" t="s">
        <v>9320</v>
      </c>
      <c r="F7215" s="342" t="s">
        <v>6568</v>
      </c>
      <c r="G7215" s="343">
        <v>8.7000000000000011</v>
      </c>
      <c r="H7215" s="342" t="s">
        <v>6594</v>
      </c>
      <c r="I7215" s="342" t="s">
        <v>6575</v>
      </c>
      <c r="J7215" s="342" t="s">
        <v>6755</v>
      </c>
      <c r="K7215" s="581" t="s">
        <v>7103</v>
      </c>
      <c r="L7215" s="344" t="s">
        <v>4090</v>
      </c>
      <c r="N7215" s="344" t="s">
        <v>4090</v>
      </c>
      <c r="O7215" s="341">
        <v>0</v>
      </c>
    </row>
    <row r="7216" spans="1:15" x14ac:dyDescent="0.2">
      <c r="A7216" s="341" t="s">
        <v>9257</v>
      </c>
      <c r="B7216" s="341" t="s">
        <v>9286</v>
      </c>
      <c r="C7216" s="342" t="s">
        <v>6642</v>
      </c>
      <c r="D7216" s="342" t="s">
        <v>6643</v>
      </c>
      <c r="E7216" s="342" t="s">
        <v>9321</v>
      </c>
      <c r="F7216" s="342" t="s">
        <v>6568</v>
      </c>
      <c r="G7216" s="343">
        <v>12.24</v>
      </c>
      <c r="H7216" s="342" t="s">
        <v>6594</v>
      </c>
      <c r="I7216" s="342" t="s">
        <v>6575</v>
      </c>
      <c r="J7216" s="342" t="s">
        <v>6755</v>
      </c>
      <c r="K7216" s="581" t="s">
        <v>7412</v>
      </c>
      <c r="L7216" s="344" t="s">
        <v>4090</v>
      </c>
      <c r="N7216" s="344" t="s">
        <v>4090</v>
      </c>
      <c r="O7216" s="341" t="s">
        <v>6752</v>
      </c>
    </row>
    <row r="7217" spans="1:15" x14ac:dyDescent="0.2">
      <c r="A7217" s="341" t="s">
        <v>9257</v>
      </c>
      <c r="B7217" s="341" t="s">
        <v>9286</v>
      </c>
      <c r="C7217" s="342" t="s">
        <v>6642</v>
      </c>
      <c r="D7217" s="342" t="s">
        <v>6643</v>
      </c>
      <c r="E7217" s="342" t="s">
        <v>9326</v>
      </c>
      <c r="F7217" s="342" t="s">
        <v>6568</v>
      </c>
      <c r="G7217" s="343">
        <v>13.72</v>
      </c>
      <c r="H7217" s="342" t="s">
        <v>6594</v>
      </c>
      <c r="I7217" s="342" t="s">
        <v>6575</v>
      </c>
      <c r="J7217" s="342" t="s">
        <v>6755</v>
      </c>
      <c r="K7217" s="581" t="s">
        <v>7648</v>
      </c>
      <c r="L7217" s="344" t="s">
        <v>4090</v>
      </c>
      <c r="N7217" s="344" t="s">
        <v>4090</v>
      </c>
      <c r="O7217" s="341" t="s">
        <v>6752</v>
      </c>
    </row>
    <row r="7218" spans="1:15" x14ac:dyDescent="0.2">
      <c r="A7218" s="341" t="s">
        <v>9257</v>
      </c>
      <c r="B7218" s="341" t="s">
        <v>9286</v>
      </c>
      <c r="C7218" s="342" t="s">
        <v>6642</v>
      </c>
      <c r="D7218" s="342" t="s">
        <v>6643</v>
      </c>
      <c r="E7218" s="342" t="s">
        <v>9322</v>
      </c>
      <c r="F7218" s="342" t="s">
        <v>6568</v>
      </c>
      <c r="G7218" s="343">
        <v>13.3</v>
      </c>
      <c r="H7218" s="342" t="s">
        <v>6594</v>
      </c>
      <c r="I7218" s="342" t="s">
        <v>6575</v>
      </c>
      <c r="J7218" s="342" t="s">
        <v>6755</v>
      </c>
      <c r="K7218" s="581" t="s">
        <v>7087</v>
      </c>
      <c r="L7218" s="344" t="s">
        <v>4090</v>
      </c>
      <c r="N7218" s="344" t="s">
        <v>4090</v>
      </c>
      <c r="O7218" s="341">
        <v>0</v>
      </c>
    </row>
    <row r="7219" spans="1:15" x14ac:dyDescent="0.2">
      <c r="A7219" s="341" t="s">
        <v>9257</v>
      </c>
      <c r="B7219" s="341" t="s">
        <v>9286</v>
      </c>
      <c r="C7219" s="342" t="s">
        <v>6642</v>
      </c>
      <c r="D7219" s="342" t="s">
        <v>6643</v>
      </c>
      <c r="E7219" s="342" t="s">
        <v>9322</v>
      </c>
      <c r="F7219" s="342" t="s">
        <v>6568</v>
      </c>
      <c r="G7219" s="343">
        <v>8.3849999999999998</v>
      </c>
      <c r="H7219" s="342" t="s">
        <v>6594</v>
      </c>
      <c r="I7219" s="342" t="s">
        <v>6575</v>
      </c>
      <c r="J7219" s="342" t="s">
        <v>6755</v>
      </c>
      <c r="K7219" s="581" t="s">
        <v>7497</v>
      </c>
      <c r="L7219" s="344" t="s">
        <v>4090</v>
      </c>
      <c r="N7219" s="344" t="s">
        <v>4090</v>
      </c>
      <c r="O7219" s="341">
        <v>0</v>
      </c>
    </row>
    <row r="7220" spans="1:15" x14ac:dyDescent="0.2">
      <c r="A7220" s="341" t="s">
        <v>9257</v>
      </c>
      <c r="B7220" s="341" t="s">
        <v>9286</v>
      </c>
      <c r="C7220" s="342" t="s">
        <v>6642</v>
      </c>
      <c r="D7220" s="342" t="s">
        <v>6643</v>
      </c>
      <c r="E7220" s="342" t="s">
        <v>9337</v>
      </c>
      <c r="F7220" s="342" t="s">
        <v>6568</v>
      </c>
      <c r="G7220" s="343">
        <v>15.275</v>
      </c>
      <c r="H7220" s="342" t="s">
        <v>6594</v>
      </c>
      <c r="I7220" s="342" t="s">
        <v>6575</v>
      </c>
      <c r="J7220" s="342" t="s">
        <v>6755</v>
      </c>
      <c r="K7220" s="581" t="s">
        <v>7502</v>
      </c>
      <c r="L7220" s="344" t="s">
        <v>4090</v>
      </c>
      <c r="N7220" s="344" t="s">
        <v>4090</v>
      </c>
      <c r="O7220" s="341">
        <v>0</v>
      </c>
    </row>
    <row r="7221" spans="1:15" x14ac:dyDescent="0.2">
      <c r="A7221" s="341" t="s">
        <v>9257</v>
      </c>
      <c r="B7221" s="341" t="s">
        <v>9286</v>
      </c>
      <c r="C7221" s="342" t="s">
        <v>6642</v>
      </c>
      <c r="D7221" s="342" t="s">
        <v>6643</v>
      </c>
      <c r="E7221" s="342" t="s">
        <v>9325</v>
      </c>
      <c r="F7221" s="342" t="s">
        <v>6568</v>
      </c>
      <c r="G7221" s="343">
        <v>9.8000000000000007</v>
      </c>
      <c r="H7221" s="342" t="s">
        <v>6594</v>
      </c>
      <c r="I7221" s="342" t="s">
        <v>6575</v>
      </c>
      <c r="J7221" s="342" t="s">
        <v>6755</v>
      </c>
      <c r="K7221" s="581" t="s">
        <v>7648</v>
      </c>
      <c r="L7221" s="344" t="s">
        <v>4090</v>
      </c>
      <c r="N7221" s="344" t="s">
        <v>4090</v>
      </c>
      <c r="O7221" s="341" t="s">
        <v>6752</v>
      </c>
    </row>
    <row r="7222" spans="1:15" x14ac:dyDescent="0.2">
      <c r="A7222" s="341" t="s">
        <v>9257</v>
      </c>
      <c r="B7222" s="341" t="s">
        <v>9286</v>
      </c>
      <c r="C7222" s="342" t="s">
        <v>6642</v>
      </c>
      <c r="D7222" s="342" t="s">
        <v>6643</v>
      </c>
      <c r="E7222" s="342" t="s">
        <v>9324</v>
      </c>
      <c r="F7222" s="342" t="s">
        <v>6568</v>
      </c>
      <c r="G7222" s="343">
        <v>6.2700000000000005</v>
      </c>
      <c r="H7222" s="342" t="s">
        <v>6594</v>
      </c>
      <c r="I7222" s="342" t="s">
        <v>6575</v>
      </c>
      <c r="J7222" s="342" t="s">
        <v>6755</v>
      </c>
      <c r="K7222" s="581" t="s">
        <v>7144</v>
      </c>
      <c r="L7222" s="344" t="s">
        <v>4090</v>
      </c>
      <c r="N7222" s="344" t="s">
        <v>4090</v>
      </c>
      <c r="O7222" s="341">
        <v>0</v>
      </c>
    </row>
    <row r="7223" spans="1:15" x14ac:dyDescent="0.2">
      <c r="A7223" s="341" t="s">
        <v>9257</v>
      </c>
      <c r="B7223" s="341" t="s">
        <v>9286</v>
      </c>
      <c r="C7223" s="342" t="s">
        <v>6642</v>
      </c>
      <c r="D7223" s="342" t="s">
        <v>6643</v>
      </c>
      <c r="E7223" s="342" t="s">
        <v>9337</v>
      </c>
      <c r="F7223" s="342" t="s">
        <v>6568</v>
      </c>
      <c r="G7223" s="343">
        <v>86.06</v>
      </c>
      <c r="H7223" s="342" t="s">
        <v>6594</v>
      </c>
      <c r="I7223" s="342" t="s">
        <v>6575</v>
      </c>
      <c r="J7223" s="342" t="s">
        <v>6755</v>
      </c>
      <c r="K7223" s="581" t="s">
        <v>7707</v>
      </c>
      <c r="L7223" s="344" t="s">
        <v>4090</v>
      </c>
      <c r="N7223" s="344" t="s">
        <v>4090</v>
      </c>
      <c r="O7223" s="341" t="s">
        <v>6752</v>
      </c>
    </row>
    <row r="7224" spans="1:15" x14ac:dyDescent="0.2">
      <c r="A7224" s="341" t="s">
        <v>9257</v>
      </c>
      <c r="B7224" s="341" t="s">
        <v>9286</v>
      </c>
      <c r="C7224" s="342" t="s">
        <v>6642</v>
      </c>
      <c r="D7224" s="342" t="s">
        <v>6643</v>
      </c>
      <c r="E7224" s="342" t="s">
        <v>9337</v>
      </c>
      <c r="F7224" s="342" t="s">
        <v>6568</v>
      </c>
      <c r="G7224" s="343">
        <v>31.740000000000002</v>
      </c>
      <c r="H7224" s="342" t="s">
        <v>6594</v>
      </c>
      <c r="I7224" s="342" t="s">
        <v>6575</v>
      </c>
      <c r="J7224" s="342" t="s">
        <v>6755</v>
      </c>
      <c r="K7224" s="581" t="s">
        <v>7400</v>
      </c>
      <c r="L7224" s="344" t="s">
        <v>4090</v>
      </c>
      <c r="N7224" s="344" t="s">
        <v>4090</v>
      </c>
      <c r="O7224" s="341" t="s">
        <v>6752</v>
      </c>
    </row>
    <row r="7225" spans="1:15" x14ac:dyDescent="0.2">
      <c r="A7225" s="341" t="s">
        <v>9257</v>
      </c>
      <c r="B7225" s="341" t="s">
        <v>9286</v>
      </c>
      <c r="C7225" s="342" t="s">
        <v>6642</v>
      </c>
      <c r="D7225" s="342" t="s">
        <v>6643</v>
      </c>
      <c r="E7225" s="342" t="s">
        <v>9337</v>
      </c>
      <c r="F7225" s="342" t="s">
        <v>6568</v>
      </c>
      <c r="G7225" s="343">
        <v>4.9000000000000004</v>
      </c>
      <c r="H7225" s="342" t="s">
        <v>6594</v>
      </c>
      <c r="I7225" s="342" t="s">
        <v>6575</v>
      </c>
      <c r="J7225" s="342" t="s">
        <v>6755</v>
      </c>
      <c r="K7225" s="581" t="s">
        <v>6720</v>
      </c>
      <c r="L7225" s="344" t="s">
        <v>4090</v>
      </c>
      <c r="N7225" s="344" t="s">
        <v>4090</v>
      </c>
      <c r="O7225" s="341" t="s">
        <v>6752</v>
      </c>
    </row>
    <row r="7226" spans="1:15" x14ac:dyDescent="0.2">
      <c r="A7226" s="341" t="s">
        <v>9257</v>
      </c>
      <c r="B7226" s="341" t="s">
        <v>9286</v>
      </c>
      <c r="C7226" s="342" t="s">
        <v>6642</v>
      </c>
      <c r="D7226" s="342" t="s">
        <v>6643</v>
      </c>
      <c r="E7226" s="342" t="s">
        <v>9321</v>
      </c>
      <c r="F7226" s="342" t="s">
        <v>6568</v>
      </c>
      <c r="G7226" s="343">
        <v>39.6</v>
      </c>
      <c r="H7226" s="342" t="s">
        <v>6594</v>
      </c>
      <c r="I7226" s="342" t="s">
        <v>6575</v>
      </c>
      <c r="J7226" s="342" t="s">
        <v>6755</v>
      </c>
      <c r="K7226" s="581" t="s">
        <v>6853</v>
      </c>
      <c r="L7226" s="344" t="s">
        <v>4090</v>
      </c>
      <c r="N7226" s="344" t="s">
        <v>4090</v>
      </c>
      <c r="O7226" s="341" t="s">
        <v>6752</v>
      </c>
    </row>
    <row r="7227" spans="1:15" x14ac:dyDescent="0.2">
      <c r="A7227" s="341" t="s">
        <v>9257</v>
      </c>
      <c r="B7227" s="341" t="s">
        <v>9286</v>
      </c>
      <c r="C7227" s="342" t="s">
        <v>6642</v>
      </c>
      <c r="D7227" s="342" t="s">
        <v>6643</v>
      </c>
      <c r="E7227" s="342" t="s">
        <v>9337</v>
      </c>
      <c r="F7227" s="342" t="s">
        <v>6568</v>
      </c>
      <c r="G7227" s="343">
        <v>25.425000000000001</v>
      </c>
      <c r="H7227" s="342" t="s">
        <v>6594</v>
      </c>
      <c r="I7227" s="342" t="s">
        <v>6575</v>
      </c>
      <c r="J7227" s="342" t="s">
        <v>6755</v>
      </c>
      <c r="K7227" s="581" t="s">
        <v>6844</v>
      </c>
      <c r="L7227" s="344" t="s">
        <v>4090</v>
      </c>
      <c r="N7227" s="344" t="s">
        <v>4090</v>
      </c>
      <c r="O7227" s="341">
        <v>0</v>
      </c>
    </row>
    <row r="7228" spans="1:15" x14ac:dyDescent="0.2">
      <c r="A7228" s="341" t="s">
        <v>9257</v>
      </c>
      <c r="B7228" s="341" t="s">
        <v>9286</v>
      </c>
      <c r="C7228" s="342" t="s">
        <v>6642</v>
      </c>
      <c r="D7228" s="342" t="s">
        <v>6643</v>
      </c>
      <c r="E7228" s="342" t="s">
        <v>9325</v>
      </c>
      <c r="F7228" s="342" t="s">
        <v>6568</v>
      </c>
      <c r="G7228" s="343">
        <v>7.59</v>
      </c>
      <c r="H7228" s="342" t="s">
        <v>6594</v>
      </c>
      <c r="I7228" s="342" t="s">
        <v>6575</v>
      </c>
      <c r="J7228" s="342" t="s">
        <v>6755</v>
      </c>
      <c r="K7228" s="581" t="s">
        <v>7795</v>
      </c>
      <c r="L7228" s="344" t="s">
        <v>4090</v>
      </c>
      <c r="N7228" s="344" t="s">
        <v>4090</v>
      </c>
      <c r="O7228" s="341">
        <v>0</v>
      </c>
    </row>
    <row r="7229" spans="1:15" x14ac:dyDescent="0.2">
      <c r="A7229" s="341" t="s">
        <v>9257</v>
      </c>
      <c r="B7229" s="341" t="s">
        <v>9286</v>
      </c>
      <c r="C7229" s="342" t="s">
        <v>6642</v>
      </c>
      <c r="D7229" s="342" t="s">
        <v>6643</v>
      </c>
      <c r="E7229" s="342" t="s">
        <v>9325</v>
      </c>
      <c r="F7229" s="342" t="s">
        <v>6568</v>
      </c>
      <c r="G7229" s="343">
        <v>2.88</v>
      </c>
      <c r="H7229" s="342" t="s">
        <v>6594</v>
      </c>
      <c r="I7229" s="342" t="s">
        <v>6575</v>
      </c>
      <c r="J7229" s="342" t="s">
        <v>6755</v>
      </c>
      <c r="K7229" s="581" t="s">
        <v>7143</v>
      </c>
      <c r="L7229" s="344" t="s">
        <v>4090</v>
      </c>
      <c r="N7229" s="344" t="s">
        <v>4090</v>
      </c>
      <c r="O7229" s="341">
        <v>0</v>
      </c>
    </row>
    <row r="7230" spans="1:15" x14ac:dyDescent="0.2">
      <c r="A7230" s="341" t="s">
        <v>9257</v>
      </c>
      <c r="B7230" s="341" t="s">
        <v>9286</v>
      </c>
      <c r="C7230" s="342" t="s">
        <v>6642</v>
      </c>
      <c r="D7230" s="342" t="s">
        <v>6643</v>
      </c>
      <c r="E7230" s="342" t="s">
        <v>9326</v>
      </c>
      <c r="F7230" s="342" t="s">
        <v>6568</v>
      </c>
      <c r="G7230" s="343">
        <v>25</v>
      </c>
      <c r="H7230" s="342" t="s">
        <v>6594</v>
      </c>
      <c r="I7230" s="342" t="s">
        <v>6575</v>
      </c>
      <c r="J7230" s="342" t="s">
        <v>6755</v>
      </c>
      <c r="K7230" s="581" t="s">
        <v>9069</v>
      </c>
      <c r="L7230" s="344" t="s">
        <v>4090</v>
      </c>
      <c r="N7230" s="344" t="s">
        <v>4090</v>
      </c>
      <c r="O7230" s="341">
        <v>0</v>
      </c>
    </row>
    <row r="7231" spans="1:15" x14ac:dyDescent="0.2">
      <c r="A7231" s="341" t="s">
        <v>9257</v>
      </c>
      <c r="B7231" s="341" t="s">
        <v>9286</v>
      </c>
      <c r="C7231" s="342" t="s">
        <v>6642</v>
      </c>
      <c r="D7231" s="342" t="s">
        <v>6643</v>
      </c>
      <c r="E7231" s="342" t="s">
        <v>9337</v>
      </c>
      <c r="F7231" s="342" t="s">
        <v>6568</v>
      </c>
      <c r="G7231" s="343">
        <v>2.2200000000000002</v>
      </c>
      <c r="H7231" s="342" t="s">
        <v>6594</v>
      </c>
      <c r="I7231" s="342" t="s">
        <v>6575</v>
      </c>
      <c r="J7231" s="342" t="s">
        <v>6755</v>
      </c>
      <c r="K7231" s="581" t="s">
        <v>6982</v>
      </c>
      <c r="L7231" s="344" t="s">
        <v>4090</v>
      </c>
      <c r="N7231" s="344" t="s">
        <v>4090</v>
      </c>
      <c r="O7231" s="341">
        <v>0</v>
      </c>
    </row>
    <row r="7232" spans="1:15" x14ac:dyDescent="0.2">
      <c r="A7232" s="341" t="s">
        <v>9257</v>
      </c>
      <c r="B7232" s="341" t="s">
        <v>9286</v>
      </c>
      <c r="C7232" s="342" t="s">
        <v>6642</v>
      </c>
      <c r="D7232" s="342" t="s">
        <v>6643</v>
      </c>
      <c r="E7232" s="342" t="s">
        <v>9320</v>
      </c>
      <c r="F7232" s="342" t="s">
        <v>6568</v>
      </c>
      <c r="G7232" s="343">
        <v>5.2</v>
      </c>
      <c r="H7232" s="342" t="s">
        <v>6594</v>
      </c>
      <c r="I7232" s="342" t="s">
        <v>6575</v>
      </c>
      <c r="J7232" s="342" t="s">
        <v>6755</v>
      </c>
      <c r="K7232" s="581" t="s">
        <v>8245</v>
      </c>
      <c r="L7232" s="344" t="s">
        <v>4090</v>
      </c>
      <c r="N7232" s="344" t="s">
        <v>4090</v>
      </c>
      <c r="O7232" s="341">
        <v>0</v>
      </c>
    </row>
    <row r="7233" spans="1:15" x14ac:dyDescent="0.2">
      <c r="A7233" s="341" t="s">
        <v>9257</v>
      </c>
      <c r="B7233" s="341" t="s">
        <v>9286</v>
      </c>
      <c r="C7233" s="342" t="s">
        <v>6642</v>
      </c>
      <c r="D7233" s="342" t="s">
        <v>6643</v>
      </c>
      <c r="E7233" s="342" t="s">
        <v>9322</v>
      </c>
      <c r="F7233" s="342" t="s">
        <v>6568</v>
      </c>
      <c r="G7233" s="343">
        <v>7.92</v>
      </c>
      <c r="H7233" s="342" t="s">
        <v>6594</v>
      </c>
      <c r="I7233" s="342" t="s">
        <v>6575</v>
      </c>
      <c r="J7233" s="342" t="s">
        <v>6755</v>
      </c>
      <c r="K7233" s="581" t="s">
        <v>7259</v>
      </c>
      <c r="L7233" s="344" t="s">
        <v>4090</v>
      </c>
      <c r="N7233" s="344" t="s">
        <v>4090</v>
      </c>
      <c r="O7233" s="341">
        <v>0</v>
      </c>
    </row>
    <row r="7234" spans="1:15" x14ac:dyDescent="0.2">
      <c r="A7234" s="341" t="s">
        <v>9257</v>
      </c>
      <c r="B7234" s="341" t="s">
        <v>9286</v>
      </c>
      <c r="C7234" s="342" t="s">
        <v>6642</v>
      </c>
      <c r="D7234" s="342" t="s">
        <v>6643</v>
      </c>
      <c r="E7234" s="342" t="s">
        <v>9320</v>
      </c>
      <c r="F7234" s="342" t="s">
        <v>6568</v>
      </c>
      <c r="G7234" s="343">
        <v>16.600000000000001</v>
      </c>
      <c r="H7234" s="342" t="s">
        <v>6594</v>
      </c>
      <c r="I7234" s="342" t="s">
        <v>6575</v>
      </c>
      <c r="J7234" s="342" t="s">
        <v>6755</v>
      </c>
      <c r="K7234" s="581" t="s">
        <v>9070</v>
      </c>
      <c r="L7234" s="344" t="s">
        <v>4090</v>
      </c>
      <c r="N7234" s="344" t="s">
        <v>4090</v>
      </c>
      <c r="O7234" s="341">
        <v>0</v>
      </c>
    </row>
    <row r="7235" spans="1:15" x14ac:dyDescent="0.2">
      <c r="A7235" s="341" t="s">
        <v>9257</v>
      </c>
      <c r="B7235" s="341" t="s">
        <v>9286</v>
      </c>
      <c r="C7235" s="342" t="s">
        <v>6642</v>
      </c>
      <c r="D7235" s="342" t="s">
        <v>6643</v>
      </c>
      <c r="E7235" s="342" t="s">
        <v>9319</v>
      </c>
      <c r="F7235" s="342" t="s">
        <v>6568</v>
      </c>
      <c r="G7235" s="343">
        <v>6</v>
      </c>
      <c r="H7235" s="342" t="s">
        <v>6594</v>
      </c>
      <c r="I7235" s="342" t="s">
        <v>6575</v>
      </c>
      <c r="J7235" s="342" t="s">
        <v>6755</v>
      </c>
      <c r="K7235" s="581" t="s">
        <v>9071</v>
      </c>
      <c r="L7235" s="344" t="s">
        <v>4090</v>
      </c>
      <c r="N7235" s="344" t="s">
        <v>4090</v>
      </c>
      <c r="O7235" s="341">
        <v>0</v>
      </c>
    </row>
    <row r="7236" spans="1:15" x14ac:dyDescent="0.2">
      <c r="A7236" s="341" t="s">
        <v>9257</v>
      </c>
      <c r="B7236" s="341" t="s">
        <v>9286</v>
      </c>
      <c r="C7236" s="342" t="s">
        <v>6642</v>
      </c>
      <c r="D7236" s="342" t="s">
        <v>6643</v>
      </c>
      <c r="E7236" s="342" t="s">
        <v>9321</v>
      </c>
      <c r="F7236" s="342" t="s">
        <v>6568</v>
      </c>
      <c r="G7236" s="343">
        <v>3.9</v>
      </c>
      <c r="H7236" s="342" t="s">
        <v>6594</v>
      </c>
      <c r="I7236" s="342" t="s">
        <v>6575</v>
      </c>
      <c r="J7236" s="342" t="s">
        <v>6755</v>
      </c>
      <c r="K7236" s="581" t="s">
        <v>7260</v>
      </c>
      <c r="L7236" s="344" t="s">
        <v>4090</v>
      </c>
      <c r="N7236" s="344" t="s">
        <v>4090</v>
      </c>
      <c r="O7236" s="341">
        <v>0</v>
      </c>
    </row>
    <row r="7237" spans="1:15" x14ac:dyDescent="0.2">
      <c r="A7237" s="341" t="s">
        <v>9257</v>
      </c>
      <c r="B7237" s="341" t="s">
        <v>9286</v>
      </c>
      <c r="C7237" s="342" t="s">
        <v>6642</v>
      </c>
      <c r="D7237" s="342" t="s">
        <v>6643</v>
      </c>
      <c r="E7237" s="342" t="s">
        <v>9328</v>
      </c>
      <c r="F7237" s="342" t="s">
        <v>6568</v>
      </c>
      <c r="G7237" s="343">
        <v>18</v>
      </c>
      <c r="H7237" s="342" t="s">
        <v>6594</v>
      </c>
      <c r="I7237" s="342" t="s">
        <v>6575</v>
      </c>
      <c r="J7237" s="342" t="s">
        <v>6755</v>
      </c>
      <c r="K7237" s="581" t="s">
        <v>7262</v>
      </c>
      <c r="L7237" s="344" t="s">
        <v>4090</v>
      </c>
      <c r="N7237" s="344" t="s">
        <v>4090</v>
      </c>
      <c r="O7237" s="341">
        <v>0</v>
      </c>
    </row>
    <row r="7238" spans="1:15" x14ac:dyDescent="0.2">
      <c r="A7238" s="341" t="s">
        <v>9257</v>
      </c>
      <c r="B7238" s="341" t="s">
        <v>9286</v>
      </c>
      <c r="C7238" s="342" t="s">
        <v>6642</v>
      </c>
      <c r="D7238" s="342" t="s">
        <v>6643</v>
      </c>
      <c r="E7238" s="342" t="s">
        <v>9256</v>
      </c>
      <c r="F7238" s="342" t="s">
        <v>6568</v>
      </c>
      <c r="G7238" s="343">
        <v>10.75</v>
      </c>
      <c r="H7238" s="342" t="s">
        <v>6594</v>
      </c>
      <c r="I7238" s="342" t="s">
        <v>6575</v>
      </c>
      <c r="J7238" s="342" t="s">
        <v>6755</v>
      </c>
      <c r="K7238" s="581" t="s">
        <v>8124</v>
      </c>
      <c r="L7238" s="344" t="s">
        <v>4090</v>
      </c>
      <c r="N7238" s="344" t="s">
        <v>4090</v>
      </c>
      <c r="O7238" s="341">
        <v>0</v>
      </c>
    </row>
    <row r="7239" spans="1:15" x14ac:dyDescent="0.2">
      <c r="A7239" s="341" t="s">
        <v>9257</v>
      </c>
      <c r="B7239" s="341" t="s">
        <v>9286</v>
      </c>
      <c r="C7239" s="342" t="s">
        <v>6642</v>
      </c>
      <c r="D7239" s="342" t="s">
        <v>6643</v>
      </c>
      <c r="E7239" s="342" t="s">
        <v>9321</v>
      </c>
      <c r="F7239" s="342" t="s">
        <v>6568</v>
      </c>
      <c r="G7239" s="343">
        <v>15.120000000000001</v>
      </c>
      <c r="H7239" s="342" t="s">
        <v>6594</v>
      </c>
      <c r="I7239" s="342" t="s">
        <v>6575</v>
      </c>
      <c r="J7239" s="342" t="s">
        <v>6755</v>
      </c>
      <c r="K7239" s="581" t="s">
        <v>7781</v>
      </c>
      <c r="L7239" s="344" t="s">
        <v>4090</v>
      </c>
      <c r="N7239" s="344" t="s">
        <v>4090</v>
      </c>
      <c r="O7239" s="341">
        <v>0</v>
      </c>
    </row>
    <row r="7240" spans="1:15" x14ac:dyDescent="0.2">
      <c r="A7240" s="341" t="s">
        <v>9257</v>
      </c>
      <c r="B7240" s="341" t="s">
        <v>9286</v>
      </c>
      <c r="C7240" s="342" t="s">
        <v>6642</v>
      </c>
      <c r="D7240" s="342" t="s">
        <v>6643</v>
      </c>
      <c r="E7240" s="342" t="s">
        <v>9321</v>
      </c>
      <c r="F7240" s="342" t="s">
        <v>6568</v>
      </c>
      <c r="G7240" s="343">
        <v>8.7799999999999994</v>
      </c>
      <c r="H7240" s="342" t="s">
        <v>6594</v>
      </c>
      <c r="I7240" s="342" t="s">
        <v>6575</v>
      </c>
      <c r="J7240" s="342" t="s">
        <v>6755</v>
      </c>
      <c r="K7240" s="581" t="s">
        <v>7290</v>
      </c>
      <c r="L7240" s="344" t="s">
        <v>4090</v>
      </c>
      <c r="N7240" s="344" t="s">
        <v>4090</v>
      </c>
      <c r="O7240" s="341">
        <v>0</v>
      </c>
    </row>
    <row r="7241" spans="1:15" x14ac:dyDescent="0.2">
      <c r="A7241" s="341" t="s">
        <v>9257</v>
      </c>
      <c r="B7241" s="341" t="s">
        <v>9286</v>
      </c>
      <c r="C7241" s="342" t="s">
        <v>6642</v>
      </c>
      <c r="D7241" s="342" t="s">
        <v>6643</v>
      </c>
      <c r="E7241" s="342" t="s">
        <v>9337</v>
      </c>
      <c r="F7241" s="342" t="s">
        <v>6568</v>
      </c>
      <c r="G7241" s="343">
        <v>28.22</v>
      </c>
      <c r="H7241" s="342" t="s">
        <v>6594</v>
      </c>
      <c r="I7241" s="342" t="s">
        <v>6575</v>
      </c>
      <c r="J7241" s="342" t="s">
        <v>6755</v>
      </c>
      <c r="K7241" s="581" t="s">
        <v>7297</v>
      </c>
      <c r="L7241" s="344" t="s">
        <v>4090</v>
      </c>
      <c r="N7241" s="344" t="s">
        <v>4090</v>
      </c>
      <c r="O7241" s="341">
        <v>0</v>
      </c>
    </row>
    <row r="7242" spans="1:15" x14ac:dyDescent="0.2">
      <c r="A7242" s="341" t="s">
        <v>9257</v>
      </c>
      <c r="B7242" s="341" t="s">
        <v>9286</v>
      </c>
      <c r="C7242" s="342" t="s">
        <v>6642</v>
      </c>
      <c r="D7242" s="342" t="s">
        <v>6643</v>
      </c>
      <c r="E7242" s="342" t="s">
        <v>9333</v>
      </c>
      <c r="F7242" s="342" t="s">
        <v>6568</v>
      </c>
      <c r="G7242" s="343">
        <v>9</v>
      </c>
      <c r="H7242" s="342" t="s">
        <v>6594</v>
      </c>
      <c r="I7242" s="342" t="s">
        <v>6575</v>
      </c>
      <c r="J7242" s="342" t="s">
        <v>6755</v>
      </c>
      <c r="K7242" s="581" t="s">
        <v>7535</v>
      </c>
      <c r="L7242" s="344" t="s">
        <v>4090</v>
      </c>
      <c r="N7242" s="344" t="s">
        <v>4090</v>
      </c>
      <c r="O7242" s="341">
        <v>0</v>
      </c>
    </row>
    <row r="7243" spans="1:15" x14ac:dyDescent="0.2">
      <c r="A7243" s="341" t="s">
        <v>9257</v>
      </c>
      <c r="B7243" s="341" t="s">
        <v>9286</v>
      </c>
      <c r="C7243" s="342" t="s">
        <v>6642</v>
      </c>
      <c r="D7243" s="342" t="s">
        <v>6643</v>
      </c>
      <c r="E7243" s="342" t="s">
        <v>9321</v>
      </c>
      <c r="F7243" s="342" t="s">
        <v>6568</v>
      </c>
      <c r="G7243" s="343">
        <v>11.55</v>
      </c>
      <c r="H7243" s="342" t="s">
        <v>6594</v>
      </c>
      <c r="I7243" s="342" t="s">
        <v>6575</v>
      </c>
      <c r="J7243" s="342" t="s">
        <v>6755</v>
      </c>
      <c r="K7243" s="581" t="s">
        <v>7537</v>
      </c>
      <c r="L7243" s="344" t="s">
        <v>4090</v>
      </c>
      <c r="N7243" s="344" t="s">
        <v>4090</v>
      </c>
      <c r="O7243" s="341">
        <v>0</v>
      </c>
    </row>
    <row r="7244" spans="1:15" x14ac:dyDescent="0.2">
      <c r="A7244" s="341" t="s">
        <v>9257</v>
      </c>
      <c r="B7244" s="341" t="s">
        <v>9286</v>
      </c>
      <c r="C7244" s="342" t="s">
        <v>6642</v>
      </c>
      <c r="D7244" s="342" t="s">
        <v>6643</v>
      </c>
      <c r="E7244" s="342" t="s">
        <v>9320</v>
      </c>
      <c r="F7244" s="342" t="s">
        <v>6568</v>
      </c>
      <c r="G7244" s="343">
        <v>3.02</v>
      </c>
      <c r="H7244" s="342" t="s">
        <v>6594</v>
      </c>
      <c r="I7244" s="342" t="s">
        <v>6575</v>
      </c>
      <c r="J7244" s="342" t="s">
        <v>6755</v>
      </c>
      <c r="K7244" s="581" t="s">
        <v>8305</v>
      </c>
      <c r="L7244" s="344" t="s">
        <v>4090</v>
      </c>
      <c r="N7244" s="344" t="s">
        <v>4090</v>
      </c>
      <c r="O7244" s="341">
        <v>0</v>
      </c>
    </row>
    <row r="7245" spans="1:15" x14ac:dyDescent="0.2">
      <c r="A7245" s="341" t="s">
        <v>9257</v>
      </c>
      <c r="B7245" s="341" t="s">
        <v>9286</v>
      </c>
      <c r="C7245" s="342" t="s">
        <v>6642</v>
      </c>
      <c r="D7245" s="342" t="s">
        <v>6643</v>
      </c>
      <c r="E7245" s="342" t="s">
        <v>9334</v>
      </c>
      <c r="F7245" s="342" t="s">
        <v>6568</v>
      </c>
      <c r="G7245" s="343">
        <v>5.28</v>
      </c>
      <c r="H7245" s="342" t="s">
        <v>6594</v>
      </c>
      <c r="I7245" s="342" t="s">
        <v>6575</v>
      </c>
      <c r="J7245" s="342" t="s">
        <v>6755</v>
      </c>
      <c r="K7245" s="581" t="s">
        <v>8416</v>
      </c>
      <c r="L7245" s="344" t="s">
        <v>4090</v>
      </c>
      <c r="N7245" s="344" t="s">
        <v>4090</v>
      </c>
      <c r="O7245" s="341">
        <v>0</v>
      </c>
    </row>
    <row r="7246" spans="1:15" x14ac:dyDescent="0.2">
      <c r="A7246" s="341" t="s">
        <v>9257</v>
      </c>
      <c r="B7246" s="341" t="s">
        <v>9286</v>
      </c>
      <c r="C7246" s="342" t="s">
        <v>6642</v>
      </c>
      <c r="D7246" s="342" t="s">
        <v>6643</v>
      </c>
      <c r="E7246" s="342" t="s">
        <v>9325</v>
      </c>
      <c r="F7246" s="342" t="s">
        <v>6568</v>
      </c>
      <c r="G7246" s="343">
        <v>4.46</v>
      </c>
      <c r="H7246" s="342" t="s">
        <v>6594</v>
      </c>
      <c r="I7246" s="342" t="s">
        <v>6575</v>
      </c>
      <c r="J7246" s="342" t="s">
        <v>6755</v>
      </c>
      <c r="K7246" s="581" t="s">
        <v>7538</v>
      </c>
      <c r="L7246" s="344" t="s">
        <v>4090</v>
      </c>
      <c r="N7246" s="344" t="s">
        <v>4090</v>
      </c>
      <c r="O7246" s="341">
        <v>0</v>
      </c>
    </row>
    <row r="7247" spans="1:15" x14ac:dyDescent="0.2">
      <c r="A7247" s="341" t="s">
        <v>9257</v>
      </c>
      <c r="B7247" s="341" t="s">
        <v>9286</v>
      </c>
      <c r="C7247" s="342" t="s">
        <v>6642</v>
      </c>
      <c r="D7247" s="342" t="s">
        <v>6643</v>
      </c>
      <c r="E7247" s="342" t="s">
        <v>9328</v>
      </c>
      <c r="F7247" s="342" t="s">
        <v>6568</v>
      </c>
      <c r="G7247" s="343">
        <v>28.05</v>
      </c>
      <c r="H7247" s="342" t="s">
        <v>6594</v>
      </c>
      <c r="I7247" s="342" t="s">
        <v>6575</v>
      </c>
      <c r="J7247" s="342" t="s">
        <v>6755</v>
      </c>
      <c r="K7247" s="581" t="s">
        <v>8133</v>
      </c>
      <c r="L7247" s="344" t="s">
        <v>4090</v>
      </c>
      <c r="N7247" s="344" t="s">
        <v>4090</v>
      </c>
      <c r="O7247" s="341">
        <v>0</v>
      </c>
    </row>
    <row r="7248" spans="1:15" x14ac:dyDescent="0.2">
      <c r="A7248" s="341" t="s">
        <v>9257</v>
      </c>
      <c r="B7248" s="341" t="s">
        <v>9286</v>
      </c>
      <c r="C7248" s="342" t="s">
        <v>6642</v>
      </c>
      <c r="D7248" s="342" t="s">
        <v>6643</v>
      </c>
      <c r="E7248" s="342" t="s">
        <v>9321</v>
      </c>
      <c r="F7248" s="342" t="s">
        <v>6568</v>
      </c>
      <c r="G7248" s="343">
        <v>8.74</v>
      </c>
      <c r="H7248" s="342" t="s">
        <v>6594</v>
      </c>
      <c r="I7248" s="342" t="s">
        <v>6575</v>
      </c>
      <c r="J7248" s="342" t="s">
        <v>6755</v>
      </c>
      <c r="K7248" s="581" t="s">
        <v>8442</v>
      </c>
      <c r="L7248" s="344" t="s">
        <v>4090</v>
      </c>
      <c r="N7248" s="344" t="s">
        <v>4090</v>
      </c>
      <c r="O7248" s="341">
        <v>0</v>
      </c>
    </row>
    <row r="7249" spans="1:15" x14ac:dyDescent="0.2">
      <c r="A7249" s="341" t="s">
        <v>9257</v>
      </c>
      <c r="B7249" s="341" t="s">
        <v>9286</v>
      </c>
      <c r="C7249" s="342" t="s">
        <v>6642</v>
      </c>
      <c r="D7249" s="342" t="s">
        <v>6643</v>
      </c>
      <c r="E7249" s="342" t="s">
        <v>9321</v>
      </c>
      <c r="F7249" s="342" t="s">
        <v>6568</v>
      </c>
      <c r="G7249" s="343">
        <v>11.96</v>
      </c>
      <c r="H7249" s="342" t="s">
        <v>6594</v>
      </c>
      <c r="I7249" s="342" t="s">
        <v>6575</v>
      </c>
      <c r="J7249" s="342" t="s">
        <v>6755</v>
      </c>
      <c r="K7249" s="581" t="s">
        <v>8081</v>
      </c>
      <c r="L7249" s="344" t="s">
        <v>4090</v>
      </c>
      <c r="N7249" s="344" t="s">
        <v>4090</v>
      </c>
      <c r="O7249" s="341">
        <v>0</v>
      </c>
    </row>
    <row r="7250" spans="1:15" x14ac:dyDescent="0.2">
      <c r="A7250" s="341" t="s">
        <v>9257</v>
      </c>
      <c r="B7250" s="341" t="s">
        <v>9286</v>
      </c>
      <c r="C7250" s="342" t="s">
        <v>6642</v>
      </c>
      <c r="D7250" s="342" t="s">
        <v>6643</v>
      </c>
      <c r="E7250" s="342" t="s">
        <v>9329</v>
      </c>
      <c r="F7250" s="342" t="s">
        <v>6568</v>
      </c>
      <c r="G7250" s="343">
        <v>30.1</v>
      </c>
      <c r="H7250" s="342" t="s">
        <v>6594</v>
      </c>
      <c r="I7250" s="342" t="s">
        <v>6575</v>
      </c>
      <c r="J7250" s="342" t="s">
        <v>6755</v>
      </c>
      <c r="K7250" s="581" t="s">
        <v>7327</v>
      </c>
      <c r="L7250" s="344" t="s">
        <v>4090</v>
      </c>
      <c r="N7250" s="344" t="s">
        <v>4090</v>
      </c>
      <c r="O7250" s="341">
        <v>0</v>
      </c>
    </row>
    <row r="7251" spans="1:15" x14ac:dyDescent="0.2">
      <c r="A7251" s="341" t="s">
        <v>9257</v>
      </c>
      <c r="B7251" s="341" t="s">
        <v>9286</v>
      </c>
      <c r="C7251" s="342" t="s">
        <v>6642</v>
      </c>
      <c r="D7251" s="342" t="s">
        <v>6643</v>
      </c>
      <c r="E7251" s="342" t="s">
        <v>9321</v>
      </c>
      <c r="F7251" s="342" t="s">
        <v>6568</v>
      </c>
      <c r="G7251" s="343">
        <v>18.68</v>
      </c>
      <c r="H7251" s="342" t="s">
        <v>6594</v>
      </c>
      <c r="I7251" s="342" t="s">
        <v>6575</v>
      </c>
      <c r="J7251" s="342" t="s">
        <v>6755</v>
      </c>
      <c r="K7251" s="581" t="s">
        <v>7325</v>
      </c>
      <c r="L7251" s="344" t="s">
        <v>4090</v>
      </c>
      <c r="N7251" s="344" t="s">
        <v>4090</v>
      </c>
      <c r="O7251" s="341">
        <v>0</v>
      </c>
    </row>
    <row r="7252" spans="1:15" x14ac:dyDescent="0.2">
      <c r="A7252" s="341" t="s">
        <v>9257</v>
      </c>
      <c r="B7252" s="341" t="s">
        <v>9286</v>
      </c>
      <c r="C7252" s="342" t="s">
        <v>6642</v>
      </c>
      <c r="D7252" s="342" t="s">
        <v>6643</v>
      </c>
      <c r="E7252" s="342" t="s">
        <v>9328</v>
      </c>
      <c r="F7252" s="342" t="s">
        <v>6568</v>
      </c>
      <c r="G7252" s="343">
        <v>9</v>
      </c>
      <c r="H7252" s="342" t="s">
        <v>6594</v>
      </c>
      <c r="I7252" s="342" t="s">
        <v>6575</v>
      </c>
      <c r="J7252" s="342" t="s">
        <v>6755</v>
      </c>
      <c r="K7252" s="581" t="s">
        <v>7325</v>
      </c>
      <c r="L7252" s="344" t="s">
        <v>4090</v>
      </c>
      <c r="N7252" s="344" t="s">
        <v>4090</v>
      </c>
      <c r="O7252" s="341">
        <v>0</v>
      </c>
    </row>
    <row r="7253" spans="1:15" x14ac:dyDescent="0.2">
      <c r="A7253" s="341" t="s">
        <v>9257</v>
      </c>
      <c r="B7253" s="341" t="s">
        <v>9286</v>
      </c>
      <c r="C7253" s="342" t="s">
        <v>6642</v>
      </c>
      <c r="D7253" s="342" t="s">
        <v>6643</v>
      </c>
      <c r="E7253" s="342" t="s">
        <v>9320</v>
      </c>
      <c r="F7253" s="342" t="s">
        <v>6568</v>
      </c>
      <c r="G7253" s="343">
        <v>5.28</v>
      </c>
      <c r="H7253" s="342" t="s">
        <v>6594</v>
      </c>
      <c r="I7253" s="342" t="s">
        <v>6575</v>
      </c>
      <c r="J7253" s="342" t="s">
        <v>6755</v>
      </c>
      <c r="K7253" s="581" t="s">
        <v>9038</v>
      </c>
      <c r="L7253" s="344" t="s">
        <v>4090</v>
      </c>
      <c r="N7253" s="344" t="s">
        <v>4090</v>
      </c>
      <c r="O7253" s="341">
        <v>0</v>
      </c>
    </row>
    <row r="7254" spans="1:15" x14ac:dyDescent="0.2">
      <c r="A7254" s="341" t="s">
        <v>9257</v>
      </c>
      <c r="B7254" s="341" t="s">
        <v>9286</v>
      </c>
      <c r="C7254" s="342" t="s">
        <v>6642</v>
      </c>
      <c r="D7254" s="342" t="s">
        <v>6643</v>
      </c>
      <c r="E7254" s="342" t="s">
        <v>9325</v>
      </c>
      <c r="F7254" s="342" t="s">
        <v>6568</v>
      </c>
      <c r="G7254" s="343">
        <v>9.9749999999999996</v>
      </c>
      <c r="H7254" s="342" t="s">
        <v>6594</v>
      </c>
      <c r="I7254" s="342" t="s">
        <v>6575</v>
      </c>
      <c r="J7254" s="342" t="s">
        <v>6755</v>
      </c>
      <c r="K7254" s="581" t="s">
        <v>7356</v>
      </c>
      <c r="L7254" s="344" t="s">
        <v>4090</v>
      </c>
      <c r="N7254" s="344" t="s">
        <v>4090</v>
      </c>
      <c r="O7254" s="341">
        <v>0</v>
      </c>
    </row>
    <row r="7255" spans="1:15" x14ac:dyDescent="0.2">
      <c r="A7255" s="341" t="s">
        <v>9257</v>
      </c>
      <c r="B7255" s="341" t="s">
        <v>9286</v>
      </c>
      <c r="C7255" s="342" t="s">
        <v>6642</v>
      </c>
      <c r="D7255" s="342" t="s">
        <v>6643</v>
      </c>
      <c r="E7255" s="342" t="s">
        <v>9320</v>
      </c>
      <c r="F7255" s="342" t="s">
        <v>6568</v>
      </c>
      <c r="G7255" s="343">
        <v>7.65</v>
      </c>
      <c r="H7255" s="342" t="s">
        <v>6594</v>
      </c>
      <c r="I7255" s="342" t="s">
        <v>6575</v>
      </c>
      <c r="J7255" s="342" t="s">
        <v>6755</v>
      </c>
      <c r="K7255" s="581" t="s">
        <v>7490</v>
      </c>
      <c r="L7255" s="344" t="s">
        <v>4090</v>
      </c>
      <c r="N7255" s="344" t="s">
        <v>4090</v>
      </c>
      <c r="O7255" s="341">
        <v>0</v>
      </c>
    </row>
    <row r="7256" spans="1:15" x14ac:dyDescent="0.2">
      <c r="A7256" s="341" t="s">
        <v>9257</v>
      </c>
      <c r="B7256" s="341" t="s">
        <v>9286</v>
      </c>
      <c r="C7256" s="342" t="s">
        <v>6642</v>
      </c>
      <c r="D7256" s="342" t="s">
        <v>6643</v>
      </c>
      <c r="E7256" s="342" t="s">
        <v>9326</v>
      </c>
      <c r="F7256" s="342" t="s">
        <v>6568</v>
      </c>
      <c r="G7256" s="343">
        <v>12.32</v>
      </c>
      <c r="H7256" s="342" t="s">
        <v>6594</v>
      </c>
      <c r="I7256" s="342" t="s">
        <v>6575</v>
      </c>
      <c r="J7256" s="342" t="s">
        <v>6755</v>
      </c>
      <c r="K7256" s="581" t="s">
        <v>7391</v>
      </c>
      <c r="L7256" s="344" t="s">
        <v>4090</v>
      </c>
      <c r="N7256" s="344" t="s">
        <v>4090</v>
      </c>
      <c r="O7256" s="341">
        <v>0</v>
      </c>
    </row>
    <row r="7257" spans="1:15" x14ac:dyDescent="0.2">
      <c r="A7257" s="341" t="s">
        <v>9257</v>
      </c>
      <c r="B7257" s="341" t="s">
        <v>9286</v>
      </c>
      <c r="C7257" s="342" t="s">
        <v>6642</v>
      </c>
      <c r="D7257" s="342" t="s">
        <v>6643</v>
      </c>
      <c r="E7257" s="342" t="s">
        <v>9324</v>
      </c>
      <c r="F7257" s="342" t="s">
        <v>6568</v>
      </c>
      <c r="G7257" s="343">
        <v>28.98</v>
      </c>
      <c r="H7257" s="342" t="s">
        <v>6594</v>
      </c>
      <c r="I7257" s="342" t="s">
        <v>6575</v>
      </c>
      <c r="J7257" s="342" t="s">
        <v>6755</v>
      </c>
      <c r="K7257" s="581" t="s">
        <v>6773</v>
      </c>
      <c r="L7257" s="344" t="s">
        <v>4090</v>
      </c>
      <c r="N7257" s="344" t="s">
        <v>4090</v>
      </c>
      <c r="O7257" s="341">
        <v>0</v>
      </c>
    </row>
    <row r="7258" spans="1:15" x14ac:dyDescent="0.2">
      <c r="A7258" s="341" t="s">
        <v>9257</v>
      </c>
      <c r="B7258" s="341" t="s">
        <v>9286</v>
      </c>
      <c r="C7258" s="342" t="s">
        <v>6642</v>
      </c>
      <c r="D7258" s="342" t="s">
        <v>6643</v>
      </c>
      <c r="E7258" s="342" t="s">
        <v>9326</v>
      </c>
      <c r="F7258" s="342" t="s">
        <v>6568</v>
      </c>
      <c r="G7258" s="343">
        <v>21.830000000000002</v>
      </c>
      <c r="H7258" s="342" t="s">
        <v>6594</v>
      </c>
      <c r="I7258" s="342" t="s">
        <v>6575</v>
      </c>
      <c r="J7258" s="342" t="s">
        <v>6755</v>
      </c>
      <c r="K7258" s="581" t="s">
        <v>7390</v>
      </c>
      <c r="L7258" s="344" t="s">
        <v>4090</v>
      </c>
      <c r="N7258" s="344" t="s">
        <v>4090</v>
      </c>
      <c r="O7258" s="341">
        <v>0</v>
      </c>
    </row>
    <row r="7259" spans="1:15" x14ac:dyDescent="0.2">
      <c r="A7259" s="341" t="s">
        <v>9257</v>
      </c>
      <c r="B7259" s="341" t="s">
        <v>9286</v>
      </c>
      <c r="C7259" s="342" t="s">
        <v>6642</v>
      </c>
      <c r="D7259" s="342" t="s">
        <v>6643</v>
      </c>
      <c r="E7259" s="342" t="s">
        <v>9321</v>
      </c>
      <c r="F7259" s="342" t="s">
        <v>6568</v>
      </c>
      <c r="G7259" s="343">
        <v>99.64</v>
      </c>
      <c r="H7259" s="342" t="s">
        <v>6594</v>
      </c>
      <c r="I7259" s="342" t="s">
        <v>6575</v>
      </c>
      <c r="J7259" s="342" t="s">
        <v>6755</v>
      </c>
      <c r="K7259" s="581" t="s">
        <v>7390</v>
      </c>
      <c r="L7259" s="344" t="s">
        <v>4090</v>
      </c>
      <c r="N7259" s="344" t="s">
        <v>4090</v>
      </c>
      <c r="O7259" s="341" t="s">
        <v>6752</v>
      </c>
    </row>
    <row r="7260" spans="1:15" x14ac:dyDescent="0.2">
      <c r="A7260" s="341" t="s">
        <v>9257</v>
      </c>
      <c r="B7260" s="341" t="s">
        <v>9316</v>
      </c>
      <c r="C7260" s="342" t="s">
        <v>9072</v>
      </c>
      <c r="D7260" s="342" t="s">
        <v>9073</v>
      </c>
      <c r="E7260" s="342" t="s">
        <v>9323</v>
      </c>
      <c r="F7260" s="342" t="s">
        <v>6568</v>
      </c>
      <c r="G7260" s="343">
        <v>7.5</v>
      </c>
      <c r="H7260" s="342" t="s">
        <v>6594</v>
      </c>
      <c r="I7260" s="342" t="s">
        <v>6575</v>
      </c>
      <c r="J7260" s="342" t="s">
        <v>6755</v>
      </c>
      <c r="K7260" s="581" t="s">
        <v>7509</v>
      </c>
      <c r="L7260" s="344" t="s">
        <v>4090</v>
      </c>
      <c r="N7260" s="344" t="s">
        <v>4090</v>
      </c>
      <c r="O7260" s="341" t="s">
        <v>6752</v>
      </c>
    </row>
    <row r="7261" spans="1:15" x14ac:dyDescent="0.2">
      <c r="A7261" s="341" t="s">
        <v>9257</v>
      </c>
      <c r="B7261" s="341" t="s">
        <v>9316</v>
      </c>
      <c r="C7261" s="342" t="s">
        <v>9072</v>
      </c>
      <c r="D7261" s="342" t="s">
        <v>9073</v>
      </c>
      <c r="E7261" s="342" t="s">
        <v>9326</v>
      </c>
      <c r="F7261" s="342" t="s">
        <v>6568</v>
      </c>
      <c r="G7261" s="343">
        <v>7.2</v>
      </c>
      <c r="H7261" s="342" t="s">
        <v>6594</v>
      </c>
      <c r="I7261" s="342" t="s">
        <v>6575</v>
      </c>
      <c r="J7261" s="342" t="s">
        <v>6755</v>
      </c>
      <c r="K7261" s="581" t="s">
        <v>6784</v>
      </c>
      <c r="L7261" s="344" t="s">
        <v>4090</v>
      </c>
      <c r="N7261" s="344" t="s">
        <v>4090</v>
      </c>
      <c r="O7261" s="341" t="s">
        <v>6752</v>
      </c>
    </row>
    <row r="7262" spans="1:15" x14ac:dyDescent="0.2">
      <c r="A7262" s="341" t="s">
        <v>9257</v>
      </c>
      <c r="B7262" s="341" t="s">
        <v>9316</v>
      </c>
      <c r="C7262" s="342" t="s">
        <v>9072</v>
      </c>
      <c r="D7262" s="342" t="s">
        <v>9073</v>
      </c>
      <c r="E7262" s="342" t="s">
        <v>9328</v>
      </c>
      <c r="F7262" s="342" t="s">
        <v>6568</v>
      </c>
      <c r="G7262" s="343">
        <v>9.8800000000000008</v>
      </c>
      <c r="H7262" s="342" t="s">
        <v>6594</v>
      </c>
      <c r="I7262" s="342" t="s">
        <v>6575</v>
      </c>
      <c r="J7262" s="342" t="s">
        <v>6755</v>
      </c>
      <c r="K7262" s="581" t="s">
        <v>9074</v>
      </c>
      <c r="L7262" s="344" t="s">
        <v>4090</v>
      </c>
      <c r="N7262" s="344" t="s">
        <v>4090</v>
      </c>
      <c r="O7262" s="341" t="s">
        <v>6766</v>
      </c>
    </row>
    <row r="7263" spans="1:15" x14ac:dyDescent="0.2">
      <c r="A7263" s="341" t="s">
        <v>9257</v>
      </c>
      <c r="B7263" s="341" t="s">
        <v>9316</v>
      </c>
      <c r="C7263" s="342" t="s">
        <v>9072</v>
      </c>
      <c r="D7263" s="342" t="s">
        <v>9073</v>
      </c>
      <c r="E7263" s="342" t="s">
        <v>9326</v>
      </c>
      <c r="F7263" s="342" t="s">
        <v>6568</v>
      </c>
      <c r="G7263" s="343">
        <v>9.8800000000000008</v>
      </c>
      <c r="H7263" s="342" t="s">
        <v>6594</v>
      </c>
      <c r="I7263" s="342" t="s">
        <v>6575</v>
      </c>
      <c r="J7263" s="342" t="s">
        <v>6755</v>
      </c>
      <c r="K7263" s="581" t="s">
        <v>7136</v>
      </c>
      <c r="L7263" s="344" t="s">
        <v>4090</v>
      </c>
      <c r="N7263" s="344" t="s">
        <v>4090</v>
      </c>
      <c r="O7263" s="341" t="s">
        <v>6752</v>
      </c>
    </row>
    <row r="7264" spans="1:15" x14ac:dyDescent="0.2">
      <c r="A7264" s="341" t="s">
        <v>9257</v>
      </c>
      <c r="B7264" s="341" t="s">
        <v>9316</v>
      </c>
      <c r="C7264" s="342" t="s">
        <v>9072</v>
      </c>
      <c r="D7264" s="342" t="s">
        <v>9073</v>
      </c>
      <c r="E7264" s="342" t="s">
        <v>9322</v>
      </c>
      <c r="F7264" s="342" t="s">
        <v>6568</v>
      </c>
      <c r="G7264" s="343">
        <v>4.08</v>
      </c>
      <c r="H7264" s="342" t="s">
        <v>6594</v>
      </c>
      <c r="I7264" s="342" t="s">
        <v>6575</v>
      </c>
      <c r="J7264" s="342" t="s">
        <v>6755</v>
      </c>
      <c r="K7264" s="581" t="s">
        <v>6637</v>
      </c>
      <c r="L7264" s="344" t="s">
        <v>4090</v>
      </c>
      <c r="N7264" s="344" t="s">
        <v>4090</v>
      </c>
      <c r="O7264" s="341" t="s">
        <v>6752</v>
      </c>
    </row>
    <row r="7265" spans="1:15" x14ac:dyDescent="0.2">
      <c r="A7265" s="341" t="s">
        <v>9257</v>
      </c>
      <c r="B7265" s="341" t="s">
        <v>9316</v>
      </c>
      <c r="C7265" s="342" t="s">
        <v>9072</v>
      </c>
      <c r="D7265" s="342" t="s">
        <v>9073</v>
      </c>
      <c r="E7265" s="342" t="s">
        <v>9321</v>
      </c>
      <c r="F7265" s="342" t="s">
        <v>6568</v>
      </c>
      <c r="G7265" s="343">
        <v>8.2799999999999994</v>
      </c>
      <c r="H7265" s="342" t="s">
        <v>6594</v>
      </c>
      <c r="I7265" s="342" t="s">
        <v>6575</v>
      </c>
      <c r="J7265" s="342" t="s">
        <v>6755</v>
      </c>
      <c r="K7265" s="581" t="s">
        <v>7114</v>
      </c>
      <c r="L7265" s="344" t="s">
        <v>4090</v>
      </c>
      <c r="N7265" s="344" t="s">
        <v>4090</v>
      </c>
      <c r="O7265" s="341">
        <v>0</v>
      </c>
    </row>
    <row r="7266" spans="1:15" x14ac:dyDescent="0.2">
      <c r="A7266" s="341" t="s">
        <v>9257</v>
      </c>
      <c r="B7266" s="341" t="s">
        <v>9316</v>
      </c>
      <c r="C7266" s="342" t="s">
        <v>9072</v>
      </c>
      <c r="D7266" s="342" t="s">
        <v>9073</v>
      </c>
      <c r="E7266" s="342" t="s">
        <v>9320</v>
      </c>
      <c r="F7266" s="342" t="s">
        <v>6568</v>
      </c>
      <c r="G7266" s="343">
        <v>12.48</v>
      </c>
      <c r="H7266" s="342" t="s">
        <v>6594</v>
      </c>
      <c r="I7266" s="342" t="s">
        <v>6575</v>
      </c>
      <c r="J7266" s="342" t="s">
        <v>6755</v>
      </c>
      <c r="K7266" s="581" t="s">
        <v>7977</v>
      </c>
      <c r="L7266" s="344" t="s">
        <v>4090</v>
      </c>
      <c r="N7266" s="344" t="s">
        <v>4090</v>
      </c>
      <c r="O7266" s="341" t="s">
        <v>6752</v>
      </c>
    </row>
    <row r="7267" spans="1:15" x14ac:dyDescent="0.2">
      <c r="A7267" s="341" t="s">
        <v>9257</v>
      </c>
      <c r="B7267" s="341" t="s">
        <v>9316</v>
      </c>
      <c r="C7267" s="342" t="s">
        <v>9072</v>
      </c>
      <c r="D7267" s="342" t="s">
        <v>9073</v>
      </c>
      <c r="E7267" s="342" t="s">
        <v>9328</v>
      </c>
      <c r="F7267" s="342" t="s">
        <v>6568</v>
      </c>
      <c r="G7267" s="343">
        <v>13.11</v>
      </c>
      <c r="H7267" s="342" t="s">
        <v>6594</v>
      </c>
      <c r="I7267" s="342" t="s">
        <v>6575</v>
      </c>
      <c r="J7267" s="342" t="s">
        <v>6755</v>
      </c>
      <c r="K7267" s="581" t="s">
        <v>6938</v>
      </c>
      <c r="L7267" s="344" t="s">
        <v>4090</v>
      </c>
      <c r="N7267" s="344" t="s">
        <v>4090</v>
      </c>
      <c r="O7267" s="341" t="s">
        <v>6752</v>
      </c>
    </row>
    <row r="7268" spans="1:15" x14ac:dyDescent="0.2">
      <c r="A7268" s="341" t="s">
        <v>9257</v>
      </c>
      <c r="B7268" s="341" t="s">
        <v>9316</v>
      </c>
      <c r="C7268" s="342" t="s">
        <v>9072</v>
      </c>
      <c r="D7268" s="342" t="s">
        <v>9073</v>
      </c>
      <c r="E7268" s="342" t="s">
        <v>9326</v>
      </c>
      <c r="F7268" s="342" t="s">
        <v>6568</v>
      </c>
      <c r="G7268" s="343">
        <v>16.559999999999999</v>
      </c>
      <c r="H7268" s="342" t="s">
        <v>6594</v>
      </c>
      <c r="I7268" s="342" t="s">
        <v>6575</v>
      </c>
      <c r="J7268" s="342" t="s">
        <v>6755</v>
      </c>
      <c r="K7268" s="581" t="s">
        <v>9075</v>
      </c>
      <c r="L7268" s="344" t="s">
        <v>4090</v>
      </c>
      <c r="N7268" s="344" t="s">
        <v>4090</v>
      </c>
      <c r="O7268" s="341">
        <v>0</v>
      </c>
    </row>
    <row r="7269" spans="1:15" x14ac:dyDescent="0.2">
      <c r="A7269" s="341" t="s">
        <v>9257</v>
      </c>
      <c r="B7269" s="341" t="s">
        <v>9316</v>
      </c>
      <c r="C7269" s="342" t="s">
        <v>9072</v>
      </c>
      <c r="D7269" s="342" t="s">
        <v>9073</v>
      </c>
      <c r="E7269" s="342" t="s">
        <v>9319</v>
      </c>
      <c r="F7269" s="342" t="s">
        <v>6568</v>
      </c>
      <c r="G7269" s="343">
        <v>6.84</v>
      </c>
      <c r="H7269" s="342" t="s">
        <v>6594</v>
      </c>
      <c r="I7269" s="342" t="s">
        <v>6575</v>
      </c>
      <c r="J7269" s="342" t="s">
        <v>6755</v>
      </c>
      <c r="K7269" s="581" t="s">
        <v>7410</v>
      </c>
      <c r="L7269" s="344" t="s">
        <v>4090</v>
      </c>
      <c r="N7269" s="344" t="s">
        <v>4090</v>
      </c>
      <c r="O7269" s="341">
        <v>0</v>
      </c>
    </row>
    <row r="7270" spans="1:15" x14ac:dyDescent="0.2">
      <c r="A7270" s="341" t="s">
        <v>9257</v>
      </c>
      <c r="B7270" s="341" t="s">
        <v>9316</v>
      </c>
      <c r="C7270" s="342" t="s">
        <v>9072</v>
      </c>
      <c r="D7270" s="342" t="s">
        <v>9073</v>
      </c>
      <c r="E7270" s="342" t="s">
        <v>9319</v>
      </c>
      <c r="F7270" s="342" t="s">
        <v>6568</v>
      </c>
      <c r="G7270" s="343">
        <v>18.375</v>
      </c>
      <c r="H7270" s="342" t="s">
        <v>6594</v>
      </c>
      <c r="I7270" s="342" t="s">
        <v>6575</v>
      </c>
      <c r="J7270" s="342" t="s">
        <v>6755</v>
      </c>
      <c r="K7270" s="581" t="s">
        <v>6960</v>
      </c>
      <c r="L7270" s="344" t="s">
        <v>4090</v>
      </c>
      <c r="N7270" s="344" t="s">
        <v>4090</v>
      </c>
      <c r="O7270" s="341" t="s">
        <v>6752</v>
      </c>
    </row>
    <row r="7271" spans="1:15" x14ac:dyDescent="0.2">
      <c r="A7271" s="341" t="s">
        <v>9257</v>
      </c>
      <c r="B7271" s="341" t="s">
        <v>9316</v>
      </c>
      <c r="C7271" s="342" t="s">
        <v>9072</v>
      </c>
      <c r="D7271" s="342" t="s">
        <v>9073</v>
      </c>
      <c r="E7271" s="342" t="s">
        <v>9328</v>
      </c>
      <c r="F7271" s="342" t="s">
        <v>6568</v>
      </c>
      <c r="G7271" s="343">
        <v>13.92</v>
      </c>
      <c r="H7271" s="342" t="s">
        <v>6594</v>
      </c>
      <c r="I7271" s="342" t="s">
        <v>6575</v>
      </c>
      <c r="J7271" s="342" t="s">
        <v>6755</v>
      </c>
      <c r="K7271" s="581" t="s">
        <v>6938</v>
      </c>
      <c r="L7271" s="344" t="s">
        <v>4090</v>
      </c>
      <c r="N7271" s="344" t="s">
        <v>4090</v>
      </c>
      <c r="O7271" s="341" t="s">
        <v>6752</v>
      </c>
    </row>
    <row r="7272" spans="1:15" x14ac:dyDescent="0.2">
      <c r="A7272" s="341" t="s">
        <v>9257</v>
      </c>
      <c r="B7272" s="341" t="s">
        <v>9316</v>
      </c>
      <c r="C7272" s="342" t="s">
        <v>9072</v>
      </c>
      <c r="D7272" s="342" t="s">
        <v>9073</v>
      </c>
      <c r="E7272" s="342" t="s">
        <v>9320</v>
      </c>
      <c r="F7272" s="342" t="s">
        <v>6568</v>
      </c>
      <c r="G7272" s="343">
        <v>10.71</v>
      </c>
      <c r="H7272" s="342" t="s">
        <v>6594</v>
      </c>
      <c r="I7272" s="342" t="s">
        <v>6575</v>
      </c>
      <c r="J7272" s="342" t="s">
        <v>6755</v>
      </c>
      <c r="K7272" s="581" t="s">
        <v>7091</v>
      </c>
      <c r="L7272" s="344" t="s">
        <v>4090</v>
      </c>
      <c r="N7272" s="344" t="s">
        <v>4090</v>
      </c>
      <c r="O7272" s="341">
        <v>0</v>
      </c>
    </row>
    <row r="7273" spans="1:15" x14ac:dyDescent="0.2">
      <c r="A7273" s="341" t="s">
        <v>9257</v>
      </c>
      <c r="B7273" s="341" t="s">
        <v>9316</v>
      </c>
      <c r="C7273" s="342" t="s">
        <v>9072</v>
      </c>
      <c r="D7273" s="342" t="s">
        <v>9073</v>
      </c>
      <c r="E7273" s="342" t="s">
        <v>9322</v>
      </c>
      <c r="F7273" s="342" t="s">
        <v>6568</v>
      </c>
      <c r="G7273" s="343">
        <v>13.23</v>
      </c>
      <c r="H7273" s="342" t="s">
        <v>6594</v>
      </c>
      <c r="I7273" s="342" t="s">
        <v>6575</v>
      </c>
      <c r="J7273" s="342" t="s">
        <v>6755</v>
      </c>
      <c r="K7273" s="581" t="s">
        <v>7152</v>
      </c>
      <c r="L7273" s="344" t="s">
        <v>4090</v>
      </c>
      <c r="N7273" s="344" t="s">
        <v>4090</v>
      </c>
      <c r="O7273" s="341" t="s">
        <v>6752</v>
      </c>
    </row>
    <row r="7274" spans="1:15" x14ac:dyDescent="0.2">
      <c r="A7274" s="341" t="s">
        <v>9257</v>
      </c>
      <c r="B7274" s="341" t="s">
        <v>9316</v>
      </c>
      <c r="C7274" s="342" t="s">
        <v>9072</v>
      </c>
      <c r="D7274" s="342" t="s">
        <v>9073</v>
      </c>
      <c r="E7274" s="342" t="s">
        <v>9334</v>
      </c>
      <c r="F7274" s="342" t="s">
        <v>6568</v>
      </c>
      <c r="G7274" s="343">
        <v>9.8000000000000007</v>
      </c>
      <c r="H7274" s="342" t="s">
        <v>6594</v>
      </c>
      <c r="I7274" s="342" t="s">
        <v>6575</v>
      </c>
      <c r="J7274" s="342" t="s">
        <v>6755</v>
      </c>
      <c r="K7274" s="581" t="s">
        <v>6813</v>
      </c>
      <c r="L7274" s="344" t="s">
        <v>4090</v>
      </c>
      <c r="N7274" s="344" t="s">
        <v>4090</v>
      </c>
      <c r="O7274" s="341" t="s">
        <v>6752</v>
      </c>
    </row>
    <row r="7275" spans="1:15" x14ac:dyDescent="0.2">
      <c r="A7275" s="341" t="s">
        <v>9257</v>
      </c>
      <c r="B7275" s="341" t="s">
        <v>9316</v>
      </c>
      <c r="C7275" s="342" t="s">
        <v>9072</v>
      </c>
      <c r="D7275" s="342" t="s">
        <v>9073</v>
      </c>
      <c r="E7275" s="342" t="s">
        <v>9326</v>
      </c>
      <c r="F7275" s="342" t="s">
        <v>6568</v>
      </c>
      <c r="G7275" s="343">
        <v>11.75</v>
      </c>
      <c r="H7275" s="342" t="s">
        <v>6594</v>
      </c>
      <c r="I7275" s="342" t="s">
        <v>6575</v>
      </c>
      <c r="J7275" s="342" t="s">
        <v>6755</v>
      </c>
      <c r="K7275" s="581" t="s">
        <v>6765</v>
      </c>
      <c r="L7275" s="344" t="s">
        <v>4090</v>
      </c>
      <c r="N7275" s="344" t="s">
        <v>4090</v>
      </c>
      <c r="O7275" s="341">
        <v>0</v>
      </c>
    </row>
    <row r="7276" spans="1:15" x14ac:dyDescent="0.2">
      <c r="A7276" s="341" t="s">
        <v>9257</v>
      </c>
      <c r="B7276" s="341" t="s">
        <v>9316</v>
      </c>
      <c r="C7276" s="342" t="s">
        <v>9072</v>
      </c>
      <c r="D7276" s="342" t="s">
        <v>9073</v>
      </c>
      <c r="E7276" s="342" t="s">
        <v>9322</v>
      </c>
      <c r="F7276" s="342" t="s">
        <v>6568</v>
      </c>
      <c r="G7276" s="343">
        <v>8.19</v>
      </c>
      <c r="H7276" s="342" t="s">
        <v>6594</v>
      </c>
      <c r="I7276" s="342" t="s">
        <v>6575</v>
      </c>
      <c r="J7276" s="342" t="s">
        <v>6755</v>
      </c>
      <c r="K7276" s="581" t="s">
        <v>6925</v>
      </c>
      <c r="L7276" s="344" t="s">
        <v>4090</v>
      </c>
      <c r="N7276" s="344" t="s">
        <v>4090</v>
      </c>
      <c r="O7276" s="341" t="s">
        <v>6752</v>
      </c>
    </row>
    <row r="7277" spans="1:15" x14ac:dyDescent="0.2">
      <c r="A7277" s="341" t="s">
        <v>9257</v>
      </c>
      <c r="B7277" s="341" t="s">
        <v>9316</v>
      </c>
      <c r="C7277" s="342" t="s">
        <v>9072</v>
      </c>
      <c r="D7277" s="342" t="s">
        <v>9073</v>
      </c>
      <c r="E7277" s="342" t="s">
        <v>9334</v>
      </c>
      <c r="F7277" s="342" t="s">
        <v>6568</v>
      </c>
      <c r="G7277" s="343">
        <v>8.83</v>
      </c>
      <c r="H7277" s="342" t="s">
        <v>6594</v>
      </c>
      <c r="I7277" s="342" t="s">
        <v>6575</v>
      </c>
      <c r="J7277" s="342" t="s">
        <v>6755</v>
      </c>
      <c r="K7277" s="581" t="s">
        <v>9076</v>
      </c>
      <c r="L7277" s="344" t="s">
        <v>4090</v>
      </c>
      <c r="N7277" s="344" t="s">
        <v>4090</v>
      </c>
      <c r="O7277" s="341">
        <v>0</v>
      </c>
    </row>
    <row r="7278" spans="1:15" x14ac:dyDescent="0.2">
      <c r="A7278" s="341" t="s">
        <v>9257</v>
      </c>
      <c r="B7278" s="341" t="s">
        <v>9316</v>
      </c>
      <c r="C7278" s="342" t="s">
        <v>9072</v>
      </c>
      <c r="D7278" s="342" t="s">
        <v>9073</v>
      </c>
      <c r="E7278" s="342" t="s">
        <v>9334</v>
      </c>
      <c r="F7278" s="342" t="s">
        <v>6568</v>
      </c>
      <c r="G7278" s="343">
        <v>4.5</v>
      </c>
      <c r="H7278" s="342" t="s">
        <v>6594</v>
      </c>
      <c r="I7278" s="342" t="s">
        <v>6575</v>
      </c>
      <c r="J7278" s="342" t="s">
        <v>6755</v>
      </c>
      <c r="K7278" s="581" t="s">
        <v>8024</v>
      </c>
      <c r="L7278" s="344" t="s">
        <v>4090</v>
      </c>
      <c r="N7278" s="344" t="s">
        <v>4090</v>
      </c>
      <c r="O7278" s="341">
        <v>0</v>
      </c>
    </row>
    <row r="7279" spans="1:15" x14ac:dyDescent="0.2">
      <c r="A7279" s="341" t="s">
        <v>9257</v>
      </c>
      <c r="B7279" s="341" t="s">
        <v>9316</v>
      </c>
      <c r="C7279" s="342" t="s">
        <v>9072</v>
      </c>
      <c r="D7279" s="342" t="s">
        <v>9073</v>
      </c>
      <c r="E7279" s="342" t="s">
        <v>9334</v>
      </c>
      <c r="F7279" s="342" t="s">
        <v>6568</v>
      </c>
      <c r="G7279" s="343">
        <v>5.4</v>
      </c>
      <c r="H7279" s="342" t="s">
        <v>6594</v>
      </c>
      <c r="I7279" s="342" t="s">
        <v>6575</v>
      </c>
      <c r="J7279" s="342" t="s">
        <v>6755</v>
      </c>
      <c r="K7279" s="581" t="s">
        <v>7380</v>
      </c>
      <c r="L7279" s="344" t="s">
        <v>4090</v>
      </c>
      <c r="N7279" s="344" t="s">
        <v>4090</v>
      </c>
      <c r="O7279" s="341">
        <v>0</v>
      </c>
    </row>
    <row r="7280" spans="1:15" x14ac:dyDescent="0.2">
      <c r="A7280" s="341" t="s">
        <v>9257</v>
      </c>
      <c r="B7280" s="341" t="s">
        <v>9316</v>
      </c>
      <c r="C7280" s="342" t="s">
        <v>9072</v>
      </c>
      <c r="D7280" s="342" t="s">
        <v>9073</v>
      </c>
      <c r="E7280" s="342" t="s">
        <v>9326</v>
      </c>
      <c r="F7280" s="342" t="s">
        <v>6568</v>
      </c>
      <c r="G7280" s="343">
        <v>4.5</v>
      </c>
      <c r="H7280" s="342" t="s">
        <v>6594</v>
      </c>
      <c r="I7280" s="342" t="s">
        <v>6575</v>
      </c>
      <c r="J7280" s="342" t="s">
        <v>6755</v>
      </c>
      <c r="K7280" s="581" t="s">
        <v>9077</v>
      </c>
      <c r="L7280" s="344" t="s">
        <v>4090</v>
      </c>
      <c r="N7280" s="344" t="s">
        <v>4090</v>
      </c>
      <c r="O7280" s="341">
        <v>0</v>
      </c>
    </row>
    <row r="7281" spans="1:15" x14ac:dyDescent="0.2">
      <c r="A7281" s="341" t="s">
        <v>9257</v>
      </c>
      <c r="B7281" s="341" t="s">
        <v>9316</v>
      </c>
      <c r="C7281" s="342" t="s">
        <v>9072</v>
      </c>
      <c r="D7281" s="342" t="s">
        <v>9073</v>
      </c>
      <c r="E7281" s="342" t="s">
        <v>9319</v>
      </c>
      <c r="F7281" s="342" t="s">
        <v>6568</v>
      </c>
      <c r="G7281" s="343">
        <v>33</v>
      </c>
      <c r="H7281" s="342" t="s">
        <v>6594</v>
      </c>
      <c r="I7281" s="342" t="s">
        <v>6575</v>
      </c>
      <c r="J7281" s="342" t="s">
        <v>6755</v>
      </c>
      <c r="K7281" s="581" t="s">
        <v>8241</v>
      </c>
      <c r="L7281" s="344" t="s">
        <v>4090</v>
      </c>
      <c r="N7281" s="344" t="s">
        <v>4090</v>
      </c>
      <c r="O7281" s="341">
        <v>0</v>
      </c>
    </row>
    <row r="7282" spans="1:15" x14ac:dyDescent="0.2">
      <c r="A7282" s="341" t="s">
        <v>9257</v>
      </c>
      <c r="B7282" s="341" t="s">
        <v>9316</v>
      </c>
      <c r="C7282" s="342" t="s">
        <v>9072</v>
      </c>
      <c r="D7282" s="342" t="s">
        <v>9073</v>
      </c>
      <c r="E7282" s="342" t="s">
        <v>9322</v>
      </c>
      <c r="F7282" s="342" t="s">
        <v>6568</v>
      </c>
      <c r="G7282" s="343">
        <v>10.200000000000001</v>
      </c>
      <c r="H7282" s="342" t="s">
        <v>6594</v>
      </c>
      <c r="I7282" s="342" t="s">
        <v>6575</v>
      </c>
      <c r="J7282" s="342" t="s">
        <v>6755</v>
      </c>
      <c r="K7282" s="581" t="s">
        <v>9078</v>
      </c>
      <c r="L7282" s="344" t="s">
        <v>4090</v>
      </c>
      <c r="N7282" s="344" t="s">
        <v>4090</v>
      </c>
      <c r="O7282" s="341">
        <v>0</v>
      </c>
    </row>
    <row r="7283" spans="1:15" x14ac:dyDescent="0.2">
      <c r="A7283" s="341" t="s">
        <v>9257</v>
      </c>
      <c r="B7283" s="341" t="s">
        <v>9316</v>
      </c>
      <c r="C7283" s="342" t="s">
        <v>9072</v>
      </c>
      <c r="D7283" s="342" t="s">
        <v>9073</v>
      </c>
      <c r="E7283" s="342" t="s">
        <v>9337</v>
      </c>
      <c r="F7283" s="342" t="s">
        <v>6568</v>
      </c>
      <c r="G7283" s="343">
        <v>7</v>
      </c>
      <c r="H7283" s="342" t="s">
        <v>6594</v>
      </c>
      <c r="I7283" s="342" t="s">
        <v>6575</v>
      </c>
      <c r="J7283" s="342" t="s">
        <v>6755</v>
      </c>
      <c r="K7283" s="581" t="s">
        <v>7467</v>
      </c>
      <c r="L7283" s="344" t="s">
        <v>4090</v>
      </c>
      <c r="N7283" s="344" t="s">
        <v>4090</v>
      </c>
      <c r="O7283" s="341">
        <v>0</v>
      </c>
    </row>
    <row r="7284" spans="1:15" x14ac:dyDescent="0.2">
      <c r="A7284" s="341" t="s">
        <v>9257</v>
      </c>
      <c r="B7284" s="341" t="s">
        <v>9316</v>
      </c>
      <c r="C7284" s="342" t="s">
        <v>9072</v>
      </c>
      <c r="D7284" s="342" t="s">
        <v>9073</v>
      </c>
      <c r="E7284" s="342" t="s">
        <v>9337</v>
      </c>
      <c r="F7284" s="342" t="s">
        <v>6568</v>
      </c>
      <c r="G7284" s="343">
        <v>17</v>
      </c>
      <c r="H7284" s="342" t="s">
        <v>6594</v>
      </c>
      <c r="I7284" s="342" t="s">
        <v>6575</v>
      </c>
      <c r="J7284" s="342" t="s">
        <v>6755</v>
      </c>
      <c r="K7284" s="581" t="s">
        <v>9079</v>
      </c>
      <c r="L7284" s="344" t="s">
        <v>4090</v>
      </c>
      <c r="N7284" s="344" t="s">
        <v>4090</v>
      </c>
      <c r="O7284" s="341">
        <v>0</v>
      </c>
    </row>
    <row r="7285" spans="1:15" x14ac:dyDescent="0.2">
      <c r="A7285" s="341" t="s">
        <v>9257</v>
      </c>
      <c r="B7285" s="341" t="s">
        <v>9316</v>
      </c>
      <c r="C7285" s="342" t="s">
        <v>9072</v>
      </c>
      <c r="D7285" s="342" t="s">
        <v>9073</v>
      </c>
      <c r="E7285" s="342" t="s">
        <v>9321</v>
      </c>
      <c r="F7285" s="342" t="s">
        <v>6568</v>
      </c>
      <c r="G7285" s="343">
        <v>7.3100000000000005</v>
      </c>
      <c r="H7285" s="342" t="s">
        <v>6594</v>
      </c>
      <c r="I7285" s="342" t="s">
        <v>6575</v>
      </c>
      <c r="J7285" s="342" t="s">
        <v>6755</v>
      </c>
      <c r="K7285" s="581" t="s">
        <v>7264</v>
      </c>
      <c r="L7285" s="344" t="s">
        <v>4090</v>
      </c>
      <c r="N7285" s="344" t="s">
        <v>4090</v>
      </c>
      <c r="O7285" s="341">
        <v>0</v>
      </c>
    </row>
    <row r="7286" spans="1:15" x14ac:dyDescent="0.2">
      <c r="A7286" s="341" t="s">
        <v>9257</v>
      </c>
      <c r="B7286" s="341" t="s">
        <v>9316</v>
      </c>
      <c r="C7286" s="342" t="s">
        <v>9072</v>
      </c>
      <c r="D7286" s="342" t="s">
        <v>9073</v>
      </c>
      <c r="E7286" s="342" t="s">
        <v>9321</v>
      </c>
      <c r="F7286" s="342" t="s">
        <v>6568</v>
      </c>
      <c r="G7286" s="343">
        <v>6.3100000000000005</v>
      </c>
      <c r="H7286" s="342" t="s">
        <v>6594</v>
      </c>
      <c r="I7286" s="342" t="s">
        <v>6575</v>
      </c>
      <c r="J7286" s="342" t="s">
        <v>6755</v>
      </c>
      <c r="K7286" s="581" t="s">
        <v>7264</v>
      </c>
      <c r="L7286" s="344" t="s">
        <v>4090</v>
      </c>
      <c r="M7286" s="345" t="s">
        <v>7890</v>
      </c>
      <c r="N7286" s="344" t="s">
        <v>4090</v>
      </c>
      <c r="O7286" s="341">
        <v>0</v>
      </c>
    </row>
    <row r="7287" spans="1:15" x14ac:dyDescent="0.2">
      <c r="A7287" s="341" t="s">
        <v>9257</v>
      </c>
      <c r="B7287" s="341" t="s">
        <v>9316</v>
      </c>
      <c r="C7287" s="342" t="s">
        <v>9072</v>
      </c>
      <c r="D7287" s="342" t="s">
        <v>9073</v>
      </c>
      <c r="E7287" s="342" t="s">
        <v>9321</v>
      </c>
      <c r="F7287" s="342" t="s">
        <v>6568</v>
      </c>
      <c r="G7287" s="343">
        <v>17.100000000000001</v>
      </c>
      <c r="H7287" s="342" t="s">
        <v>6594</v>
      </c>
      <c r="I7287" s="342" t="s">
        <v>6575</v>
      </c>
      <c r="J7287" s="342" t="s">
        <v>6755</v>
      </c>
      <c r="K7287" s="581" t="s">
        <v>7268</v>
      </c>
      <c r="L7287" s="344" t="s">
        <v>4090</v>
      </c>
      <c r="N7287" s="344" t="s">
        <v>4090</v>
      </c>
      <c r="O7287" s="341">
        <v>0</v>
      </c>
    </row>
    <row r="7288" spans="1:15" x14ac:dyDescent="0.2">
      <c r="A7288" s="341" t="s">
        <v>9257</v>
      </c>
      <c r="B7288" s="341" t="s">
        <v>9316</v>
      </c>
      <c r="C7288" s="342" t="s">
        <v>9072</v>
      </c>
      <c r="D7288" s="342" t="s">
        <v>9073</v>
      </c>
      <c r="E7288" s="342" t="s">
        <v>9326</v>
      </c>
      <c r="F7288" s="342" t="s">
        <v>6568</v>
      </c>
      <c r="G7288" s="343">
        <v>11.93</v>
      </c>
      <c r="H7288" s="342" t="s">
        <v>6594</v>
      </c>
      <c r="I7288" s="342" t="s">
        <v>6575</v>
      </c>
      <c r="J7288" s="342" t="s">
        <v>6755</v>
      </c>
      <c r="K7288" s="581" t="s">
        <v>9080</v>
      </c>
      <c r="L7288" s="344" t="s">
        <v>4090</v>
      </c>
      <c r="N7288" s="344" t="s">
        <v>4090</v>
      </c>
      <c r="O7288" s="341">
        <v>0</v>
      </c>
    </row>
    <row r="7289" spans="1:15" x14ac:dyDescent="0.2">
      <c r="A7289" s="341" t="s">
        <v>9257</v>
      </c>
      <c r="B7289" s="341" t="s">
        <v>9316</v>
      </c>
      <c r="C7289" s="342" t="s">
        <v>9072</v>
      </c>
      <c r="D7289" s="342" t="s">
        <v>9073</v>
      </c>
      <c r="E7289" s="342" t="s">
        <v>9320</v>
      </c>
      <c r="F7289" s="342" t="s">
        <v>6568</v>
      </c>
      <c r="G7289" s="343">
        <v>26.060000000000002</v>
      </c>
      <c r="H7289" s="342" t="s">
        <v>6594</v>
      </c>
      <c r="I7289" s="342" t="s">
        <v>6575</v>
      </c>
      <c r="J7289" s="342" t="s">
        <v>6755</v>
      </c>
      <c r="K7289" s="581" t="s">
        <v>7781</v>
      </c>
      <c r="L7289" s="344" t="s">
        <v>4090</v>
      </c>
      <c r="N7289" s="344" t="s">
        <v>4090</v>
      </c>
      <c r="O7289" s="341">
        <v>0</v>
      </c>
    </row>
    <row r="7290" spans="1:15" x14ac:dyDescent="0.2">
      <c r="A7290" s="341" t="s">
        <v>9257</v>
      </c>
      <c r="B7290" s="341" t="s">
        <v>9316</v>
      </c>
      <c r="C7290" s="342" t="s">
        <v>9072</v>
      </c>
      <c r="D7290" s="342" t="s">
        <v>9073</v>
      </c>
      <c r="E7290" s="342" t="s">
        <v>9320</v>
      </c>
      <c r="F7290" s="342" t="s">
        <v>6568</v>
      </c>
      <c r="G7290" s="343">
        <v>7.2</v>
      </c>
      <c r="H7290" s="342" t="s">
        <v>6594</v>
      </c>
      <c r="I7290" s="342" t="s">
        <v>6575</v>
      </c>
      <c r="J7290" s="342" t="s">
        <v>6755</v>
      </c>
      <c r="K7290" s="581" t="s">
        <v>7535</v>
      </c>
      <c r="L7290" s="344" t="s">
        <v>4090</v>
      </c>
      <c r="N7290" s="344" t="s">
        <v>4090</v>
      </c>
      <c r="O7290" s="341">
        <v>0</v>
      </c>
    </row>
    <row r="7291" spans="1:15" x14ac:dyDescent="0.2">
      <c r="A7291" s="341" t="s">
        <v>9257</v>
      </c>
      <c r="B7291" s="341" t="s">
        <v>9316</v>
      </c>
      <c r="C7291" s="342" t="s">
        <v>9072</v>
      </c>
      <c r="D7291" s="342" t="s">
        <v>9073</v>
      </c>
      <c r="E7291" s="342" t="s">
        <v>9320</v>
      </c>
      <c r="F7291" s="342" t="s">
        <v>6568</v>
      </c>
      <c r="G7291" s="343">
        <v>4.3</v>
      </c>
      <c r="H7291" s="342" t="s">
        <v>6594</v>
      </c>
      <c r="I7291" s="342" t="s">
        <v>6575</v>
      </c>
      <c r="J7291" s="342" t="s">
        <v>6755</v>
      </c>
      <c r="K7291" s="581" t="s">
        <v>9081</v>
      </c>
      <c r="L7291" s="344" t="s">
        <v>4090</v>
      </c>
      <c r="N7291" s="344" t="s">
        <v>4090</v>
      </c>
      <c r="O7291" s="341">
        <v>0</v>
      </c>
    </row>
    <row r="7292" spans="1:15" x14ac:dyDescent="0.2">
      <c r="A7292" s="341" t="s">
        <v>9257</v>
      </c>
      <c r="B7292" s="341" t="s">
        <v>9316</v>
      </c>
      <c r="C7292" s="342" t="s">
        <v>9072</v>
      </c>
      <c r="D7292" s="342" t="s">
        <v>9073</v>
      </c>
      <c r="E7292" s="342" t="s">
        <v>9320</v>
      </c>
      <c r="F7292" s="342" t="s">
        <v>6568</v>
      </c>
      <c r="G7292" s="343">
        <v>4.62</v>
      </c>
      <c r="H7292" s="342" t="s">
        <v>6594</v>
      </c>
      <c r="I7292" s="342" t="s">
        <v>6575</v>
      </c>
      <c r="J7292" s="342" t="s">
        <v>6755</v>
      </c>
      <c r="K7292" s="581" t="s">
        <v>9082</v>
      </c>
      <c r="L7292" s="344" t="s">
        <v>4090</v>
      </c>
      <c r="N7292" s="344" t="s">
        <v>4090</v>
      </c>
      <c r="O7292" s="341">
        <v>0</v>
      </c>
    </row>
    <row r="7293" spans="1:15" x14ac:dyDescent="0.2">
      <c r="A7293" s="341" t="s">
        <v>9257</v>
      </c>
      <c r="B7293" s="341" t="s">
        <v>9316</v>
      </c>
      <c r="C7293" s="342" t="s">
        <v>9072</v>
      </c>
      <c r="D7293" s="342" t="s">
        <v>9073</v>
      </c>
      <c r="E7293" s="342" t="s">
        <v>9321</v>
      </c>
      <c r="F7293" s="342" t="s">
        <v>6568</v>
      </c>
      <c r="G7293" s="343">
        <v>10.5</v>
      </c>
      <c r="H7293" s="342" t="s">
        <v>6594</v>
      </c>
      <c r="I7293" s="342" t="s">
        <v>6575</v>
      </c>
      <c r="J7293" s="342" t="s">
        <v>6755</v>
      </c>
      <c r="K7293" s="581" t="s">
        <v>8873</v>
      </c>
      <c r="L7293" s="344" t="s">
        <v>4090</v>
      </c>
      <c r="N7293" s="344" t="s">
        <v>4090</v>
      </c>
      <c r="O7293" s="341">
        <v>0</v>
      </c>
    </row>
    <row r="7294" spans="1:15" x14ac:dyDescent="0.2">
      <c r="A7294" s="341" t="s">
        <v>9257</v>
      </c>
      <c r="B7294" s="341" t="s">
        <v>9316</v>
      </c>
      <c r="C7294" s="342" t="s">
        <v>9072</v>
      </c>
      <c r="D7294" s="342" t="s">
        <v>9073</v>
      </c>
      <c r="E7294" s="342" t="s">
        <v>9325</v>
      </c>
      <c r="F7294" s="342" t="s">
        <v>6568</v>
      </c>
      <c r="G7294" s="343">
        <v>26.55</v>
      </c>
      <c r="H7294" s="342" t="s">
        <v>6594</v>
      </c>
      <c r="I7294" s="342" t="s">
        <v>6575</v>
      </c>
      <c r="J7294" s="342" t="s">
        <v>6755</v>
      </c>
      <c r="K7294" s="581" t="s">
        <v>7805</v>
      </c>
      <c r="L7294" s="344" t="s">
        <v>4090</v>
      </c>
      <c r="N7294" s="344" t="s">
        <v>4090</v>
      </c>
      <c r="O7294" s="341">
        <v>0</v>
      </c>
    </row>
    <row r="7295" spans="1:15" x14ac:dyDescent="0.2">
      <c r="A7295" s="341" t="s">
        <v>9257</v>
      </c>
      <c r="B7295" s="341" t="s">
        <v>9316</v>
      </c>
      <c r="C7295" s="342" t="s">
        <v>9072</v>
      </c>
      <c r="D7295" s="342" t="s">
        <v>9073</v>
      </c>
      <c r="E7295" s="342" t="s">
        <v>9337</v>
      </c>
      <c r="F7295" s="342" t="s">
        <v>6568</v>
      </c>
      <c r="G7295" s="343">
        <v>8.5750000000000011</v>
      </c>
      <c r="H7295" s="342" t="s">
        <v>6594</v>
      </c>
      <c r="I7295" s="342" t="s">
        <v>6575</v>
      </c>
      <c r="J7295" s="342" t="s">
        <v>6755</v>
      </c>
      <c r="K7295" s="581" t="s">
        <v>7822</v>
      </c>
      <c r="L7295" s="344" t="s">
        <v>4090</v>
      </c>
      <c r="N7295" s="344" t="s">
        <v>4090</v>
      </c>
      <c r="O7295" s="341">
        <v>0</v>
      </c>
    </row>
    <row r="7296" spans="1:15" x14ac:dyDescent="0.2">
      <c r="A7296" s="341" t="s">
        <v>9257</v>
      </c>
      <c r="B7296" s="341" t="s">
        <v>9316</v>
      </c>
      <c r="C7296" s="342" t="s">
        <v>9072</v>
      </c>
      <c r="D7296" s="342" t="s">
        <v>9073</v>
      </c>
      <c r="E7296" s="342" t="s">
        <v>9255</v>
      </c>
      <c r="F7296" s="342" t="s">
        <v>6568</v>
      </c>
      <c r="G7296" s="343">
        <v>9.870000000000001</v>
      </c>
      <c r="H7296" s="342" t="s">
        <v>6594</v>
      </c>
      <c r="I7296" s="342" t="s">
        <v>6575</v>
      </c>
      <c r="J7296" s="342" t="s">
        <v>6755</v>
      </c>
      <c r="K7296" s="581" t="s">
        <v>8451</v>
      </c>
      <c r="L7296" s="344" t="s">
        <v>4090</v>
      </c>
      <c r="N7296" s="344" t="s">
        <v>4090</v>
      </c>
      <c r="O7296" s="341">
        <v>0</v>
      </c>
    </row>
    <row r="7297" spans="1:15" x14ac:dyDescent="0.2">
      <c r="A7297" s="341" t="s">
        <v>9257</v>
      </c>
      <c r="B7297" s="341" t="s">
        <v>9316</v>
      </c>
      <c r="C7297" s="342" t="s">
        <v>9072</v>
      </c>
      <c r="D7297" s="342" t="s">
        <v>9073</v>
      </c>
      <c r="E7297" s="342" t="s">
        <v>9320</v>
      </c>
      <c r="F7297" s="342" t="s">
        <v>6568</v>
      </c>
      <c r="G7297" s="343">
        <v>7.1400000000000006</v>
      </c>
      <c r="H7297" s="342" t="s">
        <v>6594</v>
      </c>
      <c r="I7297" s="342" t="s">
        <v>6575</v>
      </c>
      <c r="J7297" s="342" t="s">
        <v>6755</v>
      </c>
      <c r="K7297" s="581" t="s">
        <v>9082</v>
      </c>
      <c r="L7297" s="344" t="s">
        <v>4090</v>
      </c>
      <c r="N7297" s="344" t="s">
        <v>4090</v>
      </c>
      <c r="O7297" s="341">
        <v>0</v>
      </c>
    </row>
    <row r="7298" spans="1:15" x14ac:dyDescent="0.2">
      <c r="A7298" s="341" t="s">
        <v>9257</v>
      </c>
      <c r="B7298" s="341" t="s">
        <v>9316</v>
      </c>
      <c r="C7298" s="342" t="s">
        <v>9072</v>
      </c>
      <c r="D7298" s="342" t="s">
        <v>9073</v>
      </c>
      <c r="E7298" s="342" t="s">
        <v>9320</v>
      </c>
      <c r="F7298" s="342" t="s">
        <v>6568</v>
      </c>
      <c r="G7298" s="343">
        <v>11.88</v>
      </c>
      <c r="H7298" s="342" t="s">
        <v>6594</v>
      </c>
      <c r="I7298" s="342" t="s">
        <v>6575</v>
      </c>
      <c r="J7298" s="342" t="s">
        <v>6755</v>
      </c>
      <c r="K7298" s="581" t="s">
        <v>6896</v>
      </c>
      <c r="L7298" s="344" t="s">
        <v>4090</v>
      </c>
      <c r="N7298" s="344" t="s">
        <v>4090</v>
      </c>
      <c r="O7298" s="341">
        <v>0</v>
      </c>
    </row>
    <row r="7299" spans="1:15" x14ac:dyDescent="0.2">
      <c r="A7299" s="341" t="s">
        <v>9257</v>
      </c>
      <c r="B7299" s="341" t="s">
        <v>9316</v>
      </c>
      <c r="C7299" s="342" t="s">
        <v>9072</v>
      </c>
      <c r="D7299" s="342" t="s">
        <v>9073</v>
      </c>
      <c r="E7299" s="342" t="s">
        <v>9322</v>
      </c>
      <c r="F7299" s="342" t="s">
        <v>6568</v>
      </c>
      <c r="G7299" s="343">
        <v>7.59</v>
      </c>
      <c r="H7299" s="342" t="s">
        <v>6594</v>
      </c>
      <c r="I7299" s="342" t="s">
        <v>6575</v>
      </c>
      <c r="J7299" s="342" t="s">
        <v>6755</v>
      </c>
      <c r="K7299" s="581" t="s">
        <v>6896</v>
      </c>
      <c r="L7299" s="344" t="s">
        <v>4090</v>
      </c>
      <c r="N7299" s="344" t="s">
        <v>4090</v>
      </c>
      <c r="O7299" s="341">
        <v>0</v>
      </c>
    </row>
    <row r="7300" spans="1:15" x14ac:dyDescent="0.2">
      <c r="A7300" s="341" t="s">
        <v>9257</v>
      </c>
      <c r="B7300" s="341" t="s">
        <v>9316</v>
      </c>
      <c r="C7300" s="342" t="s">
        <v>9072</v>
      </c>
      <c r="D7300" s="342" t="s">
        <v>9073</v>
      </c>
      <c r="E7300" s="342" t="s">
        <v>9320</v>
      </c>
      <c r="F7300" s="342" t="s">
        <v>6568</v>
      </c>
      <c r="G7300" s="343">
        <v>6.7700000000000005</v>
      </c>
      <c r="H7300" s="342" t="s">
        <v>6594</v>
      </c>
      <c r="I7300" s="342" t="s">
        <v>6575</v>
      </c>
      <c r="J7300" s="342" t="s">
        <v>6755</v>
      </c>
      <c r="K7300" s="581" t="s">
        <v>6896</v>
      </c>
      <c r="L7300" s="344" t="s">
        <v>4090</v>
      </c>
      <c r="N7300" s="344" t="s">
        <v>4090</v>
      </c>
      <c r="O7300" s="341">
        <v>0</v>
      </c>
    </row>
    <row r="7301" spans="1:15" x14ac:dyDescent="0.2">
      <c r="A7301" s="341" t="s">
        <v>9257</v>
      </c>
      <c r="B7301" s="341" t="s">
        <v>9316</v>
      </c>
      <c r="C7301" s="342" t="s">
        <v>9072</v>
      </c>
      <c r="D7301" s="342" t="s">
        <v>9073</v>
      </c>
      <c r="E7301" s="342" t="s">
        <v>9328</v>
      </c>
      <c r="F7301" s="342" t="s">
        <v>6568</v>
      </c>
      <c r="G7301" s="343">
        <v>22.05</v>
      </c>
      <c r="H7301" s="342" t="s">
        <v>6594</v>
      </c>
      <c r="I7301" s="342" t="s">
        <v>6575</v>
      </c>
      <c r="J7301" s="342" t="s">
        <v>6755</v>
      </c>
      <c r="K7301" s="581" t="s">
        <v>6771</v>
      </c>
      <c r="L7301" s="344" t="s">
        <v>4090</v>
      </c>
      <c r="N7301" s="344" t="s">
        <v>4090</v>
      </c>
      <c r="O7301" s="341">
        <v>0</v>
      </c>
    </row>
    <row r="7302" spans="1:15" x14ac:dyDescent="0.2">
      <c r="A7302" s="341" t="s">
        <v>9257</v>
      </c>
      <c r="B7302" s="341" t="s">
        <v>9317</v>
      </c>
      <c r="C7302" s="342" t="s">
        <v>6926</v>
      </c>
      <c r="D7302" s="342" t="s">
        <v>6927</v>
      </c>
      <c r="E7302" s="342" t="s">
        <v>9334</v>
      </c>
      <c r="F7302" s="342" t="s">
        <v>6590</v>
      </c>
      <c r="G7302" s="343">
        <v>2.64</v>
      </c>
      <c r="H7302" s="342" t="s">
        <v>6594</v>
      </c>
      <c r="I7302" s="342" t="s">
        <v>6575</v>
      </c>
      <c r="J7302" s="342" t="s">
        <v>6755</v>
      </c>
      <c r="K7302" s="581" t="s">
        <v>9083</v>
      </c>
      <c r="L7302" s="344" t="s">
        <v>4090</v>
      </c>
      <c r="N7302" s="344" t="s">
        <v>4090</v>
      </c>
      <c r="O7302" s="341">
        <v>0</v>
      </c>
    </row>
    <row r="7303" spans="1:15" x14ac:dyDescent="0.2">
      <c r="A7303" s="341" t="s">
        <v>9257</v>
      </c>
      <c r="B7303" s="341" t="s">
        <v>9318</v>
      </c>
      <c r="C7303" s="342" t="s">
        <v>6926</v>
      </c>
      <c r="D7303" s="342" t="s">
        <v>6927</v>
      </c>
      <c r="E7303" s="342" t="s">
        <v>9325</v>
      </c>
      <c r="F7303" s="342" t="s">
        <v>6590</v>
      </c>
      <c r="G7303" s="343">
        <v>7.54</v>
      </c>
      <c r="H7303" s="342" t="s">
        <v>6594</v>
      </c>
      <c r="I7303" s="342" t="s">
        <v>6575</v>
      </c>
      <c r="J7303" s="342" t="s">
        <v>6755</v>
      </c>
      <c r="K7303" s="581" t="s">
        <v>7434</v>
      </c>
      <c r="L7303" s="344" t="s">
        <v>4090</v>
      </c>
      <c r="N7303" s="344" t="s">
        <v>4090</v>
      </c>
      <c r="O7303" s="341" t="s">
        <v>6766</v>
      </c>
    </row>
    <row r="7304" spans="1:15" x14ac:dyDescent="0.2">
      <c r="A7304" s="341" t="s">
        <v>9257</v>
      </c>
      <c r="B7304" s="341" t="s">
        <v>9318</v>
      </c>
      <c r="C7304" s="342" t="s">
        <v>6926</v>
      </c>
      <c r="D7304" s="342" t="s">
        <v>6927</v>
      </c>
      <c r="E7304" s="342" t="s">
        <v>9334</v>
      </c>
      <c r="F7304" s="342" t="s">
        <v>6590</v>
      </c>
      <c r="G7304" s="343">
        <v>7.95</v>
      </c>
      <c r="H7304" s="342" t="s">
        <v>6594</v>
      </c>
      <c r="I7304" s="342" t="s">
        <v>6575</v>
      </c>
      <c r="J7304" s="342" t="s">
        <v>6755</v>
      </c>
      <c r="K7304" s="581" t="s">
        <v>7846</v>
      </c>
      <c r="L7304" s="344" t="s">
        <v>4090</v>
      </c>
      <c r="N7304" s="344" t="s">
        <v>4090</v>
      </c>
      <c r="O7304" s="341" t="s">
        <v>6752</v>
      </c>
    </row>
    <row r="7305" spans="1:15" x14ac:dyDescent="0.2">
      <c r="A7305" s="341" t="s">
        <v>9257</v>
      </c>
      <c r="B7305" s="341" t="s">
        <v>9318</v>
      </c>
      <c r="C7305" s="342" t="s">
        <v>6926</v>
      </c>
      <c r="D7305" s="342" t="s">
        <v>6927</v>
      </c>
      <c r="E7305" s="342" t="s">
        <v>9334</v>
      </c>
      <c r="F7305" s="342" t="s">
        <v>6590</v>
      </c>
      <c r="G7305" s="343">
        <v>2.4700000000000002</v>
      </c>
      <c r="H7305" s="342" t="s">
        <v>6594</v>
      </c>
      <c r="I7305" s="342" t="s">
        <v>6575</v>
      </c>
      <c r="J7305" s="342" t="s">
        <v>6755</v>
      </c>
      <c r="K7305" s="581" t="s">
        <v>9084</v>
      </c>
      <c r="L7305" s="344" t="s">
        <v>4090</v>
      </c>
      <c r="N7305" s="344" t="s">
        <v>4090</v>
      </c>
      <c r="O7305" s="341" t="s">
        <v>6766</v>
      </c>
    </row>
    <row r="7306" spans="1:15" x14ac:dyDescent="0.2">
      <c r="A7306" s="341" t="s">
        <v>9257</v>
      </c>
      <c r="B7306" s="341" t="s">
        <v>9302</v>
      </c>
      <c r="C7306" s="342" t="s">
        <v>6926</v>
      </c>
      <c r="D7306" s="342" t="s">
        <v>6927</v>
      </c>
      <c r="E7306" s="342" t="s">
        <v>9321</v>
      </c>
      <c r="F7306" s="342" t="s">
        <v>6590</v>
      </c>
      <c r="G7306" s="343">
        <v>1.47</v>
      </c>
      <c r="H7306" s="342" t="s">
        <v>6594</v>
      </c>
      <c r="I7306" s="342" t="s">
        <v>6575</v>
      </c>
      <c r="J7306" s="342" t="s">
        <v>6755</v>
      </c>
      <c r="K7306" s="581" t="s">
        <v>8982</v>
      </c>
      <c r="L7306" s="344" t="s">
        <v>4090</v>
      </c>
      <c r="M7306" s="345" t="s">
        <v>7435</v>
      </c>
      <c r="N7306" s="344" t="s">
        <v>4090</v>
      </c>
      <c r="O7306" s="341" t="s">
        <v>6752</v>
      </c>
    </row>
    <row r="7307" spans="1:15" x14ac:dyDescent="0.2">
      <c r="A7307" s="341" t="s">
        <v>9257</v>
      </c>
      <c r="B7307" s="341" t="s">
        <v>9302</v>
      </c>
      <c r="C7307" s="342" t="s">
        <v>6926</v>
      </c>
      <c r="D7307" s="342" t="s">
        <v>6927</v>
      </c>
      <c r="E7307" s="342" t="s">
        <v>9321</v>
      </c>
      <c r="F7307" s="342" t="s">
        <v>6590</v>
      </c>
      <c r="G7307" s="343">
        <v>3.44</v>
      </c>
      <c r="H7307" s="342" t="s">
        <v>6594</v>
      </c>
      <c r="I7307" s="342" t="s">
        <v>6575</v>
      </c>
      <c r="J7307" s="342" t="s">
        <v>6755</v>
      </c>
      <c r="K7307" s="581" t="s">
        <v>8626</v>
      </c>
      <c r="L7307" s="344" t="s">
        <v>4090</v>
      </c>
      <c r="N7307" s="344" t="s">
        <v>4090</v>
      </c>
      <c r="O7307" s="341" t="s">
        <v>6752</v>
      </c>
    </row>
    <row r="7308" spans="1:15" x14ac:dyDescent="0.2">
      <c r="A7308" s="341" t="s">
        <v>9257</v>
      </c>
      <c r="B7308" s="341" t="s">
        <v>9302</v>
      </c>
      <c r="C7308" s="342" t="s">
        <v>6926</v>
      </c>
      <c r="D7308" s="342" t="s">
        <v>6927</v>
      </c>
      <c r="E7308" s="342" t="s">
        <v>9321</v>
      </c>
      <c r="F7308" s="342" t="s">
        <v>6590</v>
      </c>
      <c r="G7308" s="343">
        <v>2.1</v>
      </c>
      <c r="H7308" s="342" t="s">
        <v>6594</v>
      </c>
      <c r="I7308" s="342" t="s">
        <v>6575</v>
      </c>
      <c r="J7308" s="342" t="s">
        <v>6755</v>
      </c>
      <c r="K7308" s="581" t="s">
        <v>7434</v>
      </c>
      <c r="L7308" s="344" t="s">
        <v>4090</v>
      </c>
      <c r="N7308" s="344" t="s">
        <v>4090</v>
      </c>
      <c r="O7308" s="341" t="s">
        <v>6752</v>
      </c>
    </row>
    <row r="7309" spans="1:15" x14ac:dyDescent="0.2">
      <c r="A7309" s="341" t="s">
        <v>9257</v>
      </c>
      <c r="B7309" s="341" t="s">
        <v>9302</v>
      </c>
      <c r="C7309" s="342" t="s">
        <v>9085</v>
      </c>
      <c r="D7309" s="342" t="s">
        <v>6927</v>
      </c>
      <c r="E7309" s="342" t="s">
        <v>9326</v>
      </c>
      <c r="F7309" s="342" t="s">
        <v>6590</v>
      </c>
      <c r="G7309" s="343">
        <v>6.25</v>
      </c>
      <c r="H7309" s="342" t="s">
        <v>6594</v>
      </c>
      <c r="I7309" s="342" t="s">
        <v>6575</v>
      </c>
      <c r="J7309" s="342" t="s">
        <v>6755</v>
      </c>
      <c r="K7309" s="581" t="s">
        <v>8321</v>
      </c>
      <c r="L7309" s="344" t="s">
        <v>4090</v>
      </c>
      <c r="N7309" s="344" t="s">
        <v>4090</v>
      </c>
      <c r="O7309" s="341" t="s">
        <v>6766</v>
      </c>
    </row>
    <row r="7310" spans="1:15" x14ac:dyDescent="0.2">
      <c r="A7310" s="341" t="s">
        <v>9257</v>
      </c>
      <c r="B7310" s="341" t="s">
        <v>9302</v>
      </c>
      <c r="C7310" s="342" t="s">
        <v>9085</v>
      </c>
      <c r="D7310" s="342" t="s">
        <v>6927</v>
      </c>
      <c r="E7310" s="342" t="s">
        <v>9337</v>
      </c>
      <c r="F7310" s="342" t="s">
        <v>6590</v>
      </c>
      <c r="G7310" s="343">
        <v>2.08</v>
      </c>
      <c r="H7310" s="342" t="s">
        <v>6594</v>
      </c>
      <c r="I7310" s="342" t="s">
        <v>6575</v>
      </c>
      <c r="J7310" s="342" t="s">
        <v>6755</v>
      </c>
      <c r="K7310" s="581" t="s">
        <v>8319</v>
      </c>
      <c r="L7310" s="344" t="s">
        <v>4090</v>
      </c>
      <c r="N7310" s="344" t="s">
        <v>4090</v>
      </c>
      <c r="O7310" s="341" t="s">
        <v>6766</v>
      </c>
    </row>
    <row r="7311" spans="1:15" x14ac:dyDescent="0.2">
      <c r="A7311" s="341" t="s">
        <v>9257</v>
      </c>
      <c r="B7311" s="341" t="s">
        <v>9302</v>
      </c>
      <c r="C7311" s="342" t="s">
        <v>9085</v>
      </c>
      <c r="D7311" s="342" t="s">
        <v>6927</v>
      </c>
      <c r="E7311" s="342" t="s">
        <v>9323</v>
      </c>
      <c r="F7311" s="342" t="s">
        <v>6590</v>
      </c>
      <c r="G7311" s="343">
        <v>6.5</v>
      </c>
      <c r="H7311" s="342" t="s">
        <v>6594</v>
      </c>
      <c r="I7311" s="342" t="s">
        <v>6575</v>
      </c>
      <c r="J7311" s="342" t="s">
        <v>6755</v>
      </c>
      <c r="K7311" s="581" t="s">
        <v>7707</v>
      </c>
      <c r="L7311" s="344" t="s">
        <v>4090</v>
      </c>
      <c r="N7311" s="344" t="s">
        <v>4090</v>
      </c>
      <c r="O7311" s="341" t="s">
        <v>6766</v>
      </c>
    </row>
    <row r="7312" spans="1:15" x14ac:dyDescent="0.2">
      <c r="A7312" s="341" t="s">
        <v>9257</v>
      </c>
      <c r="B7312" s="341" t="s">
        <v>9302</v>
      </c>
      <c r="C7312" s="342" t="s">
        <v>9085</v>
      </c>
      <c r="D7312" s="342" t="s">
        <v>6927</v>
      </c>
      <c r="E7312" s="342" t="s">
        <v>9320</v>
      </c>
      <c r="F7312" s="342" t="s">
        <v>6590</v>
      </c>
      <c r="G7312" s="343">
        <v>9</v>
      </c>
      <c r="H7312" s="342" t="s">
        <v>6594</v>
      </c>
      <c r="I7312" s="342" t="s">
        <v>6575</v>
      </c>
      <c r="J7312" s="342" t="s">
        <v>6755</v>
      </c>
      <c r="K7312" s="581" t="s">
        <v>7035</v>
      </c>
      <c r="L7312" s="344" t="s">
        <v>4090</v>
      </c>
      <c r="N7312" s="344" t="s">
        <v>4090</v>
      </c>
      <c r="O7312" s="341" t="s">
        <v>6752</v>
      </c>
    </row>
    <row r="7313" spans="1:15" x14ac:dyDescent="0.2">
      <c r="A7313" s="341" t="s">
        <v>9257</v>
      </c>
      <c r="B7313" s="341" t="s">
        <v>9302</v>
      </c>
      <c r="C7313" s="342" t="s">
        <v>9085</v>
      </c>
      <c r="D7313" s="342" t="s">
        <v>6927</v>
      </c>
      <c r="E7313" s="342" t="s">
        <v>9319</v>
      </c>
      <c r="F7313" s="342" t="s">
        <v>6590</v>
      </c>
      <c r="G7313" s="343">
        <v>7.75</v>
      </c>
      <c r="H7313" s="342" t="s">
        <v>6594</v>
      </c>
      <c r="I7313" s="342" t="s">
        <v>6575</v>
      </c>
      <c r="J7313" s="342" t="s">
        <v>6755</v>
      </c>
      <c r="K7313" s="581" t="s">
        <v>6970</v>
      </c>
      <c r="L7313" s="344" t="s">
        <v>4090</v>
      </c>
      <c r="N7313" s="344" t="s">
        <v>4090</v>
      </c>
      <c r="O7313" s="341" t="s">
        <v>6752</v>
      </c>
    </row>
    <row r="7314" spans="1:15" x14ac:dyDescent="0.2">
      <c r="A7314" s="341" t="s">
        <v>9257</v>
      </c>
      <c r="B7314" s="341" t="s">
        <v>9302</v>
      </c>
      <c r="C7314" s="342" t="s">
        <v>6926</v>
      </c>
      <c r="D7314" s="342" t="s">
        <v>6927</v>
      </c>
      <c r="E7314" s="342" t="s">
        <v>9319</v>
      </c>
      <c r="F7314" s="342" t="s">
        <v>6590</v>
      </c>
      <c r="G7314" s="343">
        <v>5</v>
      </c>
      <c r="H7314" s="342" t="s">
        <v>6594</v>
      </c>
      <c r="I7314" s="342" t="s">
        <v>6575</v>
      </c>
      <c r="J7314" s="342" t="s">
        <v>6755</v>
      </c>
      <c r="K7314" s="581" t="s">
        <v>7126</v>
      </c>
      <c r="L7314" s="344" t="s">
        <v>4090</v>
      </c>
      <c r="N7314" s="344" t="s">
        <v>4090</v>
      </c>
      <c r="O7314" s="341" t="s">
        <v>6766</v>
      </c>
    </row>
    <row r="7315" spans="1:15" x14ac:dyDescent="0.2">
      <c r="A7315" s="341" t="s">
        <v>9257</v>
      </c>
      <c r="B7315" s="341" t="s">
        <v>9302</v>
      </c>
      <c r="C7315" s="342" t="s">
        <v>6926</v>
      </c>
      <c r="D7315" s="342" t="s">
        <v>6927</v>
      </c>
      <c r="E7315" s="342" t="s">
        <v>9338</v>
      </c>
      <c r="F7315" s="342" t="s">
        <v>6590</v>
      </c>
      <c r="G7315" s="343">
        <v>3.8250000000000002</v>
      </c>
      <c r="H7315" s="342" t="s">
        <v>6594</v>
      </c>
      <c r="I7315" s="342" t="s">
        <v>6575</v>
      </c>
      <c r="J7315" s="342" t="s">
        <v>6755</v>
      </c>
      <c r="K7315" s="581" t="s">
        <v>7136</v>
      </c>
      <c r="L7315" s="344" t="s">
        <v>4090</v>
      </c>
      <c r="N7315" s="344" t="s">
        <v>4090</v>
      </c>
      <c r="O7315" s="341" t="s">
        <v>6752</v>
      </c>
    </row>
    <row r="7316" spans="1:15" x14ac:dyDescent="0.2">
      <c r="A7316" s="341" t="s">
        <v>9257</v>
      </c>
      <c r="B7316" s="341" t="s">
        <v>9302</v>
      </c>
      <c r="C7316" s="342" t="s">
        <v>9085</v>
      </c>
      <c r="D7316" s="342" t="s">
        <v>6927</v>
      </c>
      <c r="E7316" s="342" t="s">
        <v>9332</v>
      </c>
      <c r="F7316" s="342" t="s">
        <v>6590</v>
      </c>
      <c r="G7316" s="343">
        <v>5.61</v>
      </c>
      <c r="H7316" s="342" t="s">
        <v>6594</v>
      </c>
      <c r="I7316" s="342" t="s">
        <v>6575</v>
      </c>
      <c r="J7316" s="342" t="s">
        <v>6755</v>
      </c>
      <c r="K7316" s="581" t="s">
        <v>7907</v>
      </c>
      <c r="L7316" s="344" t="s">
        <v>4090</v>
      </c>
      <c r="N7316" s="344" t="s">
        <v>4090</v>
      </c>
      <c r="O7316" s="341" t="s">
        <v>6766</v>
      </c>
    </row>
    <row r="7317" spans="1:15" x14ac:dyDescent="0.2">
      <c r="A7317" s="341" t="s">
        <v>9257</v>
      </c>
      <c r="B7317" s="341" t="s">
        <v>9302</v>
      </c>
      <c r="C7317" s="342" t="s">
        <v>9085</v>
      </c>
      <c r="D7317" s="342" t="s">
        <v>6927</v>
      </c>
      <c r="E7317" s="342" t="s">
        <v>9332</v>
      </c>
      <c r="F7317" s="342" t="s">
        <v>6590</v>
      </c>
      <c r="G7317" s="343">
        <v>4.68</v>
      </c>
      <c r="H7317" s="342" t="s">
        <v>6594</v>
      </c>
      <c r="I7317" s="342" t="s">
        <v>6575</v>
      </c>
      <c r="J7317" s="342" t="s">
        <v>6755</v>
      </c>
      <c r="K7317" s="581" t="s">
        <v>8883</v>
      </c>
      <c r="L7317" s="344" t="s">
        <v>4090</v>
      </c>
      <c r="N7317" s="344" t="s">
        <v>4090</v>
      </c>
      <c r="O7317" s="341" t="s">
        <v>6766</v>
      </c>
    </row>
    <row r="7318" spans="1:15" x14ac:dyDescent="0.2">
      <c r="A7318" s="341" t="s">
        <v>9257</v>
      </c>
      <c r="B7318" s="341" t="s">
        <v>9302</v>
      </c>
      <c r="C7318" s="342" t="s">
        <v>9085</v>
      </c>
      <c r="D7318" s="342" t="s">
        <v>6927</v>
      </c>
      <c r="E7318" s="342" t="s">
        <v>9323</v>
      </c>
      <c r="F7318" s="342" t="s">
        <v>6590</v>
      </c>
      <c r="G7318" s="343">
        <v>9.8000000000000007</v>
      </c>
      <c r="H7318" s="342" t="s">
        <v>6594</v>
      </c>
      <c r="I7318" s="342" t="s">
        <v>6575</v>
      </c>
      <c r="J7318" s="342" t="s">
        <v>6755</v>
      </c>
      <c r="K7318" s="581" t="s">
        <v>7113</v>
      </c>
      <c r="L7318" s="344" t="s">
        <v>4090</v>
      </c>
      <c r="N7318" s="344" t="s">
        <v>4090</v>
      </c>
      <c r="O7318" s="341" t="s">
        <v>6752</v>
      </c>
    </row>
    <row r="7319" spans="1:15" x14ac:dyDescent="0.2">
      <c r="A7319" s="341" t="s">
        <v>9257</v>
      </c>
      <c r="B7319" s="341" t="s">
        <v>9302</v>
      </c>
      <c r="C7319" s="342" t="s">
        <v>9085</v>
      </c>
      <c r="D7319" s="342" t="s">
        <v>6927</v>
      </c>
      <c r="E7319" s="342" t="s">
        <v>9323</v>
      </c>
      <c r="F7319" s="342" t="s">
        <v>6590</v>
      </c>
      <c r="G7319" s="343">
        <v>4.5600000000000005</v>
      </c>
      <c r="H7319" s="342" t="s">
        <v>6594</v>
      </c>
      <c r="I7319" s="342" t="s">
        <v>6575</v>
      </c>
      <c r="J7319" s="342" t="s">
        <v>6755</v>
      </c>
      <c r="K7319" s="581" t="s">
        <v>7656</v>
      </c>
      <c r="L7319" s="344" t="s">
        <v>4090</v>
      </c>
      <c r="N7319" s="344" t="s">
        <v>4090</v>
      </c>
      <c r="O7319" s="341" t="s">
        <v>6766</v>
      </c>
    </row>
    <row r="7320" spans="1:15" x14ac:dyDescent="0.2">
      <c r="A7320" s="341" t="s">
        <v>9257</v>
      </c>
      <c r="B7320" s="341" t="s">
        <v>9302</v>
      </c>
      <c r="C7320" s="342" t="s">
        <v>9085</v>
      </c>
      <c r="D7320" s="342" t="s">
        <v>6927</v>
      </c>
      <c r="E7320" s="342" t="s">
        <v>9337</v>
      </c>
      <c r="F7320" s="342" t="s">
        <v>6590</v>
      </c>
      <c r="G7320" s="343">
        <v>6.24</v>
      </c>
      <c r="H7320" s="342" t="s">
        <v>6594</v>
      </c>
      <c r="I7320" s="342" t="s">
        <v>6575</v>
      </c>
      <c r="J7320" s="342" t="s">
        <v>6755</v>
      </c>
      <c r="K7320" s="581" t="s">
        <v>8767</v>
      </c>
      <c r="L7320" s="344" t="s">
        <v>4090</v>
      </c>
      <c r="N7320" s="344" t="s">
        <v>4090</v>
      </c>
      <c r="O7320" s="341" t="s">
        <v>6752</v>
      </c>
    </row>
    <row r="7321" spans="1:15" x14ac:dyDescent="0.2">
      <c r="A7321" s="341" t="s">
        <v>9257</v>
      </c>
      <c r="B7321" s="341" t="s">
        <v>9302</v>
      </c>
      <c r="C7321" s="342" t="s">
        <v>6926</v>
      </c>
      <c r="D7321" s="342" t="s">
        <v>6927</v>
      </c>
      <c r="E7321" s="342" t="s">
        <v>9326</v>
      </c>
      <c r="F7321" s="342" t="s">
        <v>6590</v>
      </c>
      <c r="G7321" s="343">
        <v>6.72</v>
      </c>
      <c r="H7321" s="342" t="s">
        <v>6594</v>
      </c>
      <c r="I7321" s="342" t="s">
        <v>6575</v>
      </c>
      <c r="J7321" s="342" t="s">
        <v>6755</v>
      </c>
      <c r="K7321" s="581" t="s">
        <v>8728</v>
      </c>
      <c r="L7321" s="344" t="s">
        <v>4090</v>
      </c>
      <c r="N7321" s="344" t="s">
        <v>4090</v>
      </c>
      <c r="O7321" s="341" t="s">
        <v>6752</v>
      </c>
    </row>
    <row r="7322" spans="1:15" x14ac:dyDescent="0.2">
      <c r="A7322" s="341" t="s">
        <v>9257</v>
      </c>
      <c r="B7322" s="341" t="s">
        <v>9302</v>
      </c>
      <c r="C7322" s="342" t="s">
        <v>6926</v>
      </c>
      <c r="D7322" s="342" t="s">
        <v>6927</v>
      </c>
      <c r="E7322" s="342" t="s">
        <v>9334</v>
      </c>
      <c r="F7322" s="342" t="s">
        <v>6590</v>
      </c>
      <c r="G7322" s="343">
        <v>9.8000000000000007</v>
      </c>
      <c r="H7322" s="342" t="s">
        <v>6594</v>
      </c>
      <c r="I7322" s="342" t="s">
        <v>6575</v>
      </c>
      <c r="J7322" s="342" t="s">
        <v>6755</v>
      </c>
      <c r="K7322" s="581" t="s">
        <v>8545</v>
      </c>
      <c r="L7322" s="344" t="s">
        <v>4090</v>
      </c>
      <c r="N7322" s="344" t="s">
        <v>4090</v>
      </c>
      <c r="O7322" s="341" t="s">
        <v>6752</v>
      </c>
    </row>
    <row r="7323" spans="1:15" x14ac:dyDescent="0.2">
      <c r="A7323" s="341" t="s">
        <v>9257</v>
      </c>
      <c r="B7323" s="341" t="s">
        <v>9302</v>
      </c>
      <c r="C7323" s="342" t="s">
        <v>6926</v>
      </c>
      <c r="D7323" s="342" t="s">
        <v>6927</v>
      </c>
      <c r="E7323" s="342" t="s">
        <v>9341</v>
      </c>
      <c r="F7323" s="342" t="s">
        <v>6590</v>
      </c>
      <c r="G7323" s="343">
        <v>6.44</v>
      </c>
      <c r="H7323" s="342" t="s">
        <v>6594</v>
      </c>
      <c r="I7323" s="342" t="s">
        <v>6575</v>
      </c>
      <c r="J7323" s="342" t="s">
        <v>6755</v>
      </c>
      <c r="K7323" s="581" t="s">
        <v>7089</v>
      </c>
      <c r="L7323" s="344" t="s">
        <v>4090</v>
      </c>
      <c r="N7323" s="344" t="s">
        <v>4090</v>
      </c>
      <c r="O7323" s="341" t="s">
        <v>6766</v>
      </c>
    </row>
    <row r="7324" spans="1:15" x14ac:dyDescent="0.2">
      <c r="A7324" s="341" t="s">
        <v>9257</v>
      </c>
      <c r="B7324" s="341" t="s">
        <v>9302</v>
      </c>
      <c r="C7324" s="342" t="s">
        <v>6926</v>
      </c>
      <c r="D7324" s="342" t="s">
        <v>6927</v>
      </c>
      <c r="E7324" s="342" t="s">
        <v>9326</v>
      </c>
      <c r="F7324" s="342" t="s">
        <v>6590</v>
      </c>
      <c r="G7324" s="343">
        <v>7.1400000000000006</v>
      </c>
      <c r="H7324" s="342" t="s">
        <v>6594</v>
      </c>
      <c r="I7324" s="342" t="s">
        <v>6575</v>
      </c>
      <c r="J7324" s="342" t="s">
        <v>6755</v>
      </c>
      <c r="K7324" s="581" t="s">
        <v>7977</v>
      </c>
      <c r="L7324" s="344" t="s">
        <v>4090</v>
      </c>
      <c r="N7324" s="344" t="s">
        <v>4090</v>
      </c>
      <c r="O7324" s="341" t="s">
        <v>6752</v>
      </c>
    </row>
    <row r="7325" spans="1:15" x14ac:dyDescent="0.2">
      <c r="A7325" s="341" t="s">
        <v>9257</v>
      </c>
      <c r="B7325" s="341" t="s">
        <v>9302</v>
      </c>
      <c r="C7325" s="342" t="s">
        <v>6926</v>
      </c>
      <c r="D7325" s="342" t="s">
        <v>6927</v>
      </c>
      <c r="E7325" s="342" t="s">
        <v>9321</v>
      </c>
      <c r="F7325" s="342" t="s">
        <v>6590</v>
      </c>
      <c r="G7325" s="343">
        <v>3.7</v>
      </c>
      <c r="H7325" s="342" t="s">
        <v>6594</v>
      </c>
      <c r="I7325" s="342" t="s">
        <v>6575</v>
      </c>
      <c r="J7325" s="342" t="s">
        <v>6755</v>
      </c>
      <c r="K7325" s="581" t="s">
        <v>8767</v>
      </c>
      <c r="L7325" s="344" t="s">
        <v>4090</v>
      </c>
      <c r="N7325" s="344" t="s">
        <v>4090</v>
      </c>
      <c r="O7325" s="341" t="s">
        <v>6766</v>
      </c>
    </row>
    <row r="7326" spans="1:15" x14ac:dyDescent="0.2">
      <c r="A7326" s="341" t="s">
        <v>9257</v>
      </c>
      <c r="B7326" s="341" t="s">
        <v>9302</v>
      </c>
      <c r="C7326" s="342" t="s">
        <v>6926</v>
      </c>
      <c r="D7326" s="342" t="s">
        <v>6927</v>
      </c>
      <c r="E7326" s="342" t="s">
        <v>9337</v>
      </c>
      <c r="F7326" s="342" t="s">
        <v>6590</v>
      </c>
      <c r="G7326" s="343">
        <v>5.75</v>
      </c>
      <c r="H7326" s="342" t="s">
        <v>6594</v>
      </c>
      <c r="I7326" s="342" t="s">
        <v>6575</v>
      </c>
      <c r="J7326" s="342" t="s">
        <v>6755</v>
      </c>
      <c r="K7326" s="581" t="s">
        <v>9086</v>
      </c>
      <c r="L7326" s="344" t="s">
        <v>4090</v>
      </c>
      <c r="N7326" s="344" t="s">
        <v>4090</v>
      </c>
      <c r="O7326" s="341" t="s">
        <v>6752</v>
      </c>
    </row>
    <row r="7327" spans="1:15" x14ac:dyDescent="0.2">
      <c r="A7327" s="341" t="s">
        <v>9257</v>
      </c>
      <c r="B7327" s="341" t="s">
        <v>9302</v>
      </c>
      <c r="C7327" s="342" t="s">
        <v>6926</v>
      </c>
      <c r="D7327" s="342" t="s">
        <v>6927</v>
      </c>
      <c r="E7327" s="342" t="s">
        <v>9333</v>
      </c>
      <c r="F7327" s="342" t="s">
        <v>6590</v>
      </c>
      <c r="G7327" s="343">
        <v>8.9250000000000007</v>
      </c>
      <c r="H7327" s="342" t="s">
        <v>6594</v>
      </c>
      <c r="I7327" s="342" t="s">
        <v>6575</v>
      </c>
      <c r="J7327" s="342" t="s">
        <v>6755</v>
      </c>
      <c r="K7327" s="581" t="s">
        <v>7977</v>
      </c>
      <c r="L7327" s="344" t="s">
        <v>4090</v>
      </c>
      <c r="N7327" s="344" t="s">
        <v>4090</v>
      </c>
      <c r="O7327" s="341" t="s">
        <v>6752</v>
      </c>
    </row>
    <row r="7328" spans="1:15" x14ac:dyDescent="0.2">
      <c r="A7328" s="341" t="s">
        <v>9257</v>
      </c>
      <c r="B7328" s="341" t="s">
        <v>9302</v>
      </c>
      <c r="C7328" s="342" t="s">
        <v>6926</v>
      </c>
      <c r="D7328" s="342" t="s">
        <v>6927</v>
      </c>
      <c r="E7328" s="342" t="s">
        <v>9323</v>
      </c>
      <c r="F7328" s="342" t="s">
        <v>6590</v>
      </c>
      <c r="G7328" s="343">
        <v>4.75</v>
      </c>
      <c r="H7328" s="342" t="s">
        <v>6594</v>
      </c>
      <c r="I7328" s="342" t="s">
        <v>6575</v>
      </c>
      <c r="J7328" s="342" t="s">
        <v>6755</v>
      </c>
      <c r="K7328" s="581" t="s">
        <v>7049</v>
      </c>
      <c r="L7328" s="344" t="s">
        <v>4090</v>
      </c>
      <c r="N7328" s="344" t="s">
        <v>4090</v>
      </c>
      <c r="O7328" s="341" t="s">
        <v>6752</v>
      </c>
    </row>
    <row r="7329" spans="1:15" x14ac:dyDescent="0.2">
      <c r="A7329" s="341" t="s">
        <v>9257</v>
      </c>
      <c r="B7329" s="341" t="s">
        <v>9302</v>
      </c>
      <c r="C7329" s="342" t="s">
        <v>6926</v>
      </c>
      <c r="D7329" s="342" t="s">
        <v>6927</v>
      </c>
      <c r="E7329" s="342" t="s">
        <v>9338</v>
      </c>
      <c r="F7329" s="342" t="s">
        <v>6590</v>
      </c>
      <c r="G7329" s="343">
        <v>9.18</v>
      </c>
      <c r="H7329" s="342" t="s">
        <v>6594</v>
      </c>
      <c r="I7329" s="342" t="s">
        <v>6575</v>
      </c>
      <c r="J7329" s="342" t="s">
        <v>6755</v>
      </c>
      <c r="K7329" s="581" t="s">
        <v>8145</v>
      </c>
      <c r="L7329" s="344" t="s">
        <v>4090</v>
      </c>
      <c r="N7329" s="344" t="s">
        <v>4090</v>
      </c>
      <c r="O7329" s="341" t="s">
        <v>6766</v>
      </c>
    </row>
    <row r="7330" spans="1:15" x14ac:dyDescent="0.2">
      <c r="A7330" s="341" t="s">
        <v>9257</v>
      </c>
      <c r="B7330" s="341" t="s">
        <v>9302</v>
      </c>
      <c r="C7330" s="342" t="s">
        <v>6926</v>
      </c>
      <c r="D7330" s="342" t="s">
        <v>6927</v>
      </c>
      <c r="E7330" s="342" t="s">
        <v>9331</v>
      </c>
      <c r="F7330" s="342" t="s">
        <v>6590</v>
      </c>
      <c r="G7330" s="343">
        <v>6.86</v>
      </c>
      <c r="H7330" s="342" t="s">
        <v>6594</v>
      </c>
      <c r="I7330" s="342" t="s">
        <v>6575</v>
      </c>
      <c r="J7330" s="342" t="s">
        <v>6755</v>
      </c>
      <c r="K7330" s="581" t="s">
        <v>7014</v>
      </c>
      <c r="L7330" s="344" t="s">
        <v>4090</v>
      </c>
      <c r="N7330" s="344" t="s">
        <v>4090</v>
      </c>
      <c r="O7330" s="341" t="s">
        <v>6752</v>
      </c>
    </row>
    <row r="7331" spans="1:15" x14ac:dyDescent="0.2">
      <c r="A7331" s="341" t="s">
        <v>9257</v>
      </c>
      <c r="B7331" s="341" t="s">
        <v>9302</v>
      </c>
      <c r="C7331" s="342" t="s">
        <v>6926</v>
      </c>
      <c r="D7331" s="342" t="s">
        <v>6927</v>
      </c>
      <c r="E7331" s="342" t="s">
        <v>9255</v>
      </c>
      <c r="F7331" s="342" t="s">
        <v>6590</v>
      </c>
      <c r="G7331" s="343">
        <v>6.3550000000000004</v>
      </c>
      <c r="H7331" s="342" t="s">
        <v>6594</v>
      </c>
      <c r="I7331" s="342" t="s">
        <v>6575</v>
      </c>
      <c r="J7331" s="342" t="s">
        <v>6755</v>
      </c>
      <c r="K7331" s="581" t="s">
        <v>8620</v>
      </c>
      <c r="L7331" s="344" t="s">
        <v>4090</v>
      </c>
      <c r="N7331" s="344" t="s">
        <v>4090</v>
      </c>
      <c r="O7331" s="341" t="s">
        <v>6766</v>
      </c>
    </row>
    <row r="7332" spans="1:15" x14ac:dyDescent="0.2">
      <c r="A7332" s="341" t="s">
        <v>9257</v>
      </c>
      <c r="B7332" s="341" t="s">
        <v>9302</v>
      </c>
      <c r="C7332" s="342" t="s">
        <v>6926</v>
      </c>
      <c r="D7332" s="342" t="s">
        <v>6927</v>
      </c>
      <c r="E7332" s="342" t="s">
        <v>9325</v>
      </c>
      <c r="F7332" s="342" t="s">
        <v>6590</v>
      </c>
      <c r="G7332" s="343">
        <v>5.16</v>
      </c>
      <c r="H7332" s="342" t="s">
        <v>6594</v>
      </c>
      <c r="I7332" s="342" t="s">
        <v>6575</v>
      </c>
      <c r="J7332" s="342" t="s">
        <v>6755</v>
      </c>
      <c r="K7332" s="581" t="s">
        <v>6604</v>
      </c>
      <c r="L7332" s="344" t="s">
        <v>4090</v>
      </c>
      <c r="N7332" s="344" t="s">
        <v>4090</v>
      </c>
      <c r="O7332" s="341" t="s">
        <v>6766</v>
      </c>
    </row>
    <row r="7333" spans="1:15" x14ac:dyDescent="0.2">
      <c r="A7333" s="341" t="s">
        <v>9257</v>
      </c>
      <c r="B7333" s="341" t="s">
        <v>9302</v>
      </c>
      <c r="C7333" s="342" t="s">
        <v>6926</v>
      </c>
      <c r="D7333" s="342" t="s">
        <v>6927</v>
      </c>
      <c r="E7333" s="342" t="s">
        <v>9322</v>
      </c>
      <c r="F7333" s="342" t="s">
        <v>6590</v>
      </c>
      <c r="G7333" s="343">
        <v>7.5</v>
      </c>
      <c r="H7333" s="342" t="s">
        <v>6594</v>
      </c>
      <c r="I7333" s="342" t="s">
        <v>6575</v>
      </c>
      <c r="J7333" s="342" t="s">
        <v>6755</v>
      </c>
      <c r="K7333" s="581" t="s">
        <v>6968</v>
      </c>
      <c r="L7333" s="344" t="s">
        <v>4090</v>
      </c>
      <c r="N7333" s="344" t="s">
        <v>4090</v>
      </c>
      <c r="O7333" s="341" t="s">
        <v>6752</v>
      </c>
    </row>
    <row r="7334" spans="1:15" x14ac:dyDescent="0.2">
      <c r="A7334" s="341" t="s">
        <v>9257</v>
      </c>
      <c r="B7334" s="341" t="s">
        <v>9302</v>
      </c>
      <c r="C7334" s="342" t="s">
        <v>6926</v>
      </c>
      <c r="D7334" s="342" t="s">
        <v>6927</v>
      </c>
      <c r="E7334" s="342" t="s">
        <v>9320</v>
      </c>
      <c r="F7334" s="342" t="s">
        <v>6590</v>
      </c>
      <c r="G7334" s="343">
        <v>7.6850000000000005</v>
      </c>
      <c r="H7334" s="342" t="s">
        <v>6594</v>
      </c>
      <c r="I7334" s="342" t="s">
        <v>6575</v>
      </c>
      <c r="J7334" s="342" t="s">
        <v>6755</v>
      </c>
      <c r="K7334" s="581" t="s">
        <v>7113</v>
      </c>
      <c r="L7334" s="344" t="s">
        <v>4090</v>
      </c>
      <c r="N7334" s="344" t="s">
        <v>4090</v>
      </c>
      <c r="O7334" s="341" t="s">
        <v>6752</v>
      </c>
    </row>
    <row r="7335" spans="1:15" x14ac:dyDescent="0.2">
      <c r="A7335" s="341" t="s">
        <v>9257</v>
      </c>
      <c r="B7335" s="341" t="s">
        <v>9302</v>
      </c>
      <c r="C7335" s="342" t="s">
        <v>6926</v>
      </c>
      <c r="D7335" s="342" t="s">
        <v>6927</v>
      </c>
      <c r="E7335" s="342" t="s">
        <v>9319</v>
      </c>
      <c r="F7335" s="342" t="s">
        <v>6590</v>
      </c>
      <c r="G7335" s="343">
        <v>4.4000000000000004</v>
      </c>
      <c r="H7335" s="342" t="s">
        <v>6594</v>
      </c>
      <c r="I7335" s="342" t="s">
        <v>6575</v>
      </c>
      <c r="J7335" s="342" t="s">
        <v>6755</v>
      </c>
      <c r="K7335" s="581" t="s">
        <v>6937</v>
      </c>
      <c r="L7335" s="344" t="s">
        <v>4090</v>
      </c>
      <c r="N7335" s="344" t="s">
        <v>4090</v>
      </c>
      <c r="O7335" s="341" t="s">
        <v>6752</v>
      </c>
    </row>
    <row r="7336" spans="1:15" x14ac:dyDescent="0.2">
      <c r="A7336" s="341" t="s">
        <v>9257</v>
      </c>
      <c r="B7336" s="341" t="s">
        <v>9302</v>
      </c>
      <c r="C7336" s="342" t="s">
        <v>6926</v>
      </c>
      <c r="D7336" s="342" t="s">
        <v>6927</v>
      </c>
      <c r="E7336" s="342" t="s">
        <v>9319</v>
      </c>
      <c r="F7336" s="342" t="s">
        <v>6590</v>
      </c>
      <c r="G7336" s="343">
        <v>7.5</v>
      </c>
      <c r="H7336" s="342" t="s">
        <v>6594</v>
      </c>
      <c r="I7336" s="342" t="s">
        <v>6575</v>
      </c>
      <c r="J7336" s="342" t="s">
        <v>6755</v>
      </c>
      <c r="K7336" s="581" t="s">
        <v>6915</v>
      </c>
      <c r="L7336" s="344" t="s">
        <v>4090</v>
      </c>
      <c r="N7336" s="344" t="s">
        <v>4090</v>
      </c>
      <c r="O7336" s="341" t="s">
        <v>6752</v>
      </c>
    </row>
    <row r="7337" spans="1:15" x14ac:dyDescent="0.2">
      <c r="A7337" s="341" t="s">
        <v>9257</v>
      </c>
      <c r="B7337" s="341" t="s">
        <v>9302</v>
      </c>
      <c r="C7337" s="342" t="s">
        <v>6926</v>
      </c>
      <c r="D7337" s="342" t="s">
        <v>6927</v>
      </c>
      <c r="E7337" s="342" t="s">
        <v>9323</v>
      </c>
      <c r="F7337" s="342" t="s">
        <v>6590</v>
      </c>
      <c r="G7337" s="343">
        <v>2.2949999999999999</v>
      </c>
      <c r="H7337" s="342" t="s">
        <v>6594</v>
      </c>
      <c r="I7337" s="342" t="s">
        <v>6575</v>
      </c>
      <c r="J7337" s="342" t="s">
        <v>6755</v>
      </c>
      <c r="K7337" s="581" t="s">
        <v>7959</v>
      </c>
      <c r="L7337" s="344" t="s">
        <v>4090</v>
      </c>
      <c r="N7337" s="344" t="s">
        <v>4090</v>
      </c>
      <c r="O7337" s="341" t="s">
        <v>6766</v>
      </c>
    </row>
    <row r="7338" spans="1:15" x14ac:dyDescent="0.2">
      <c r="A7338" s="341" t="s">
        <v>9257</v>
      </c>
      <c r="B7338" s="341" t="s">
        <v>9302</v>
      </c>
      <c r="C7338" s="342" t="s">
        <v>6926</v>
      </c>
      <c r="D7338" s="342" t="s">
        <v>6927</v>
      </c>
      <c r="E7338" s="342" t="s">
        <v>9323</v>
      </c>
      <c r="F7338" s="342" t="s">
        <v>6590</v>
      </c>
      <c r="G7338" s="343">
        <v>8.16</v>
      </c>
      <c r="H7338" s="342" t="s">
        <v>6594</v>
      </c>
      <c r="I7338" s="342" t="s">
        <v>6575</v>
      </c>
      <c r="J7338" s="342" t="s">
        <v>6755</v>
      </c>
      <c r="K7338" s="581" t="s">
        <v>6890</v>
      </c>
      <c r="L7338" s="344" t="s">
        <v>4090</v>
      </c>
      <c r="N7338" s="344" t="s">
        <v>4090</v>
      </c>
      <c r="O7338" s="341" t="s">
        <v>6766</v>
      </c>
    </row>
    <row r="7339" spans="1:15" x14ac:dyDescent="0.2">
      <c r="A7339" s="341" t="s">
        <v>9257</v>
      </c>
      <c r="B7339" s="341" t="s">
        <v>9302</v>
      </c>
      <c r="C7339" s="342" t="s">
        <v>6926</v>
      </c>
      <c r="D7339" s="342" t="s">
        <v>6927</v>
      </c>
      <c r="E7339" s="342" t="s">
        <v>9322</v>
      </c>
      <c r="F7339" s="342" t="s">
        <v>6590</v>
      </c>
      <c r="G7339" s="343">
        <v>8.9250000000000007</v>
      </c>
      <c r="H7339" s="342" t="s">
        <v>6594</v>
      </c>
      <c r="I7339" s="342" t="s">
        <v>6575</v>
      </c>
      <c r="J7339" s="342" t="s">
        <v>6755</v>
      </c>
      <c r="K7339" s="581" t="s">
        <v>6748</v>
      </c>
      <c r="L7339" s="344" t="s">
        <v>4090</v>
      </c>
      <c r="N7339" s="344" t="s">
        <v>4090</v>
      </c>
      <c r="O7339" s="341" t="s">
        <v>6766</v>
      </c>
    </row>
    <row r="7340" spans="1:15" x14ac:dyDescent="0.2">
      <c r="A7340" s="341" t="s">
        <v>9257</v>
      </c>
      <c r="B7340" s="341" t="s">
        <v>9302</v>
      </c>
      <c r="C7340" s="342" t="s">
        <v>6926</v>
      </c>
      <c r="D7340" s="342" t="s">
        <v>6927</v>
      </c>
      <c r="E7340" s="342" t="s">
        <v>9324</v>
      </c>
      <c r="F7340" s="342" t="s">
        <v>6590</v>
      </c>
      <c r="G7340" s="343">
        <v>8.5750000000000011</v>
      </c>
      <c r="H7340" s="342" t="s">
        <v>6594</v>
      </c>
      <c r="I7340" s="342" t="s">
        <v>6575</v>
      </c>
      <c r="J7340" s="342" t="s">
        <v>6755</v>
      </c>
      <c r="K7340" s="581" t="s">
        <v>8963</v>
      </c>
      <c r="L7340" s="344" t="s">
        <v>4090</v>
      </c>
      <c r="N7340" s="344" t="s">
        <v>4090</v>
      </c>
      <c r="O7340" s="341" t="s">
        <v>6752</v>
      </c>
    </row>
    <row r="7341" spans="1:15" x14ac:dyDescent="0.2">
      <c r="A7341" s="341" t="s">
        <v>9257</v>
      </c>
      <c r="B7341" s="341" t="s">
        <v>9302</v>
      </c>
      <c r="C7341" s="342" t="s">
        <v>6926</v>
      </c>
      <c r="D7341" s="342" t="s">
        <v>6927</v>
      </c>
      <c r="E7341" s="342" t="s">
        <v>9319</v>
      </c>
      <c r="F7341" s="342" t="s">
        <v>6590</v>
      </c>
      <c r="G7341" s="343">
        <v>3.5</v>
      </c>
      <c r="H7341" s="342" t="s">
        <v>6594</v>
      </c>
      <c r="I7341" s="342" t="s">
        <v>6575</v>
      </c>
      <c r="J7341" s="342" t="s">
        <v>6755</v>
      </c>
      <c r="K7341" s="581" t="s">
        <v>8369</v>
      </c>
      <c r="L7341" s="344" t="s">
        <v>4090</v>
      </c>
      <c r="N7341" s="344" t="s">
        <v>4090</v>
      </c>
      <c r="O7341" s="341" t="s">
        <v>6752</v>
      </c>
    </row>
    <row r="7342" spans="1:15" x14ac:dyDescent="0.2">
      <c r="A7342" s="341" t="s">
        <v>9257</v>
      </c>
      <c r="B7342" s="341" t="s">
        <v>9302</v>
      </c>
      <c r="C7342" s="342" t="s">
        <v>6926</v>
      </c>
      <c r="D7342" s="342" t="s">
        <v>6927</v>
      </c>
      <c r="E7342" s="342" t="s">
        <v>9321</v>
      </c>
      <c r="F7342" s="342" t="s">
        <v>6590</v>
      </c>
      <c r="G7342" s="343">
        <v>6</v>
      </c>
      <c r="H7342" s="342" t="s">
        <v>6594</v>
      </c>
      <c r="I7342" s="342" t="s">
        <v>6575</v>
      </c>
      <c r="J7342" s="342" t="s">
        <v>6755</v>
      </c>
      <c r="K7342" s="581" t="s">
        <v>8420</v>
      </c>
      <c r="L7342" s="344" t="s">
        <v>4090</v>
      </c>
      <c r="N7342" s="344" t="s">
        <v>4090</v>
      </c>
      <c r="O7342" s="341" t="s">
        <v>6752</v>
      </c>
    </row>
    <row r="7343" spans="1:15" x14ac:dyDescent="0.2">
      <c r="A7343" s="341" t="s">
        <v>9257</v>
      </c>
      <c r="B7343" s="341" t="s">
        <v>9302</v>
      </c>
      <c r="C7343" s="342" t="s">
        <v>6926</v>
      </c>
      <c r="D7343" s="342" t="s">
        <v>6927</v>
      </c>
      <c r="E7343" s="342" t="s">
        <v>9255</v>
      </c>
      <c r="F7343" s="342" t="s">
        <v>6590</v>
      </c>
      <c r="G7343" s="343">
        <v>7.74</v>
      </c>
      <c r="H7343" s="342" t="s">
        <v>6594</v>
      </c>
      <c r="I7343" s="342" t="s">
        <v>6575</v>
      </c>
      <c r="J7343" s="342" t="s">
        <v>6755</v>
      </c>
      <c r="K7343" s="581" t="s">
        <v>6878</v>
      </c>
      <c r="L7343" s="344" t="s">
        <v>4090</v>
      </c>
      <c r="N7343" s="344" t="s">
        <v>4090</v>
      </c>
      <c r="O7343" s="341" t="s">
        <v>6766</v>
      </c>
    </row>
    <row r="7344" spans="1:15" x14ac:dyDescent="0.2">
      <c r="A7344" s="341" t="s">
        <v>9257</v>
      </c>
      <c r="B7344" s="341" t="s">
        <v>9302</v>
      </c>
      <c r="C7344" s="342" t="s">
        <v>6926</v>
      </c>
      <c r="D7344" s="342" t="s">
        <v>6927</v>
      </c>
      <c r="E7344" s="342" t="s">
        <v>9319</v>
      </c>
      <c r="F7344" s="342" t="s">
        <v>6590</v>
      </c>
      <c r="G7344" s="343">
        <v>5.46</v>
      </c>
      <c r="H7344" s="342" t="s">
        <v>6594</v>
      </c>
      <c r="I7344" s="342" t="s">
        <v>6575</v>
      </c>
      <c r="J7344" s="342" t="s">
        <v>6755</v>
      </c>
      <c r="K7344" s="581" t="s">
        <v>9087</v>
      </c>
      <c r="L7344" s="344" t="s">
        <v>4090</v>
      </c>
      <c r="N7344" s="344" t="s">
        <v>4090</v>
      </c>
      <c r="O7344" s="341" t="s">
        <v>6766</v>
      </c>
    </row>
    <row r="7345" spans="1:15" x14ac:dyDescent="0.2">
      <c r="A7345" s="341" t="s">
        <v>9257</v>
      </c>
      <c r="B7345" s="341" t="s">
        <v>9302</v>
      </c>
      <c r="C7345" s="342" t="s">
        <v>6926</v>
      </c>
      <c r="D7345" s="342" t="s">
        <v>6927</v>
      </c>
      <c r="E7345" s="342" t="s">
        <v>9323</v>
      </c>
      <c r="F7345" s="342" t="s">
        <v>6590</v>
      </c>
      <c r="G7345" s="343">
        <v>4.25</v>
      </c>
      <c r="H7345" s="342" t="s">
        <v>6594</v>
      </c>
      <c r="I7345" s="342" t="s">
        <v>6575</v>
      </c>
      <c r="J7345" s="342" t="s">
        <v>6755</v>
      </c>
      <c r="K7345" s="581" t="s">
        <v>7018</v>
      </c>
      <c r="L7345" s="344" t="s">
        <v>4090</v>
      </c>
      <c r="N7345" s="344" t="s">
        <v>4090</v>
      </c>
      <c r="O7345" s="341" t="s">
        <v>6766</v>
      </c>
    </row>
    <row r="7346" spans="1:15" x14ac:dyDescent="0.2">
      <c r="A7346" s="341" t="s">
        <v>9257</v>
      </c>
      <c r="B7346" s="341" t="s">
        <v>9302</v>
      </c>
      <c r="C7346" s="342" t="s">
        <v>6926</v>
      </c>
      <c r="D7346" s="342" t="s">
        <v>6927</v>
      </c>
      <c r="E7346" s="342" t="s">
        <v>9328</v>
      </c>
      <c r="F7346" s="342" t="s">
        <v>6590</v>
      </c>
      <c r="G7346" s="343">
        <v>3.9</v>
      </c>
      <c r="H7346" s="342" t="s">
        <v>6594</v>
      </c>
      <c r="I7346" s="342" t="s">
        <v>6575</v>
      </c>
      <c r="J7346" s="342" t="s">
        <v>6755</v>
      </c>
      <c r="K7346" s="581" t="s">
        <v>8319</v>
      </c>
      <c r="L7346" s="344" t="s">
        <v>4090</v>
      </c>
      <c r="N7346" s="344" t="s">
        <v>4090</v>
      </c>
      <c r="O7346" s="341" t="s">
        <v>6766</v>
      </c>
    </row>
    <row r="7347" spans="1:15" x14ac:dyDescent="0.2">
      <c r="A7347" s="341" t="s">
        <v>9257</v>
      </c>
      <c r="B7347" s="341" t="s">
        <v>9302</v>
      </c>
      <c r="C7347" s="342" t="s">
        <v>6926</v>
      </c>
      <c r="D7347" s="342" t="s">
        <v>6927</v>
      </c>
      <c r="E7347" s="342" t="s">
        <v>9319</v>
      </c>
      <c r="F7347" s="342" t="s">
        <v>6590</v>
      </c>
      <c r="G7347" s="343">
        <v>6.37</v>
      </c>
      <c r="H7347" s="342" t="s">
        <v>6594</v>
      </c>
      <c r="I7347" s="342" t="s">
        <v>6575</v>
      </c>
      <c r="J7347" s="342" t="s">
        <v>6755</v>
      </c>
      <c r="K7347" s="581" t="s">
        <v>7854</v>
      </c>
      <c r="L7347" s="344" t="s">
        <v>4090</v>
      </c>
      <c r="N7347" s="344" t="s">
        <v>4090</v>
      </c>
      <c r="O7347" s="341" t="s">
        <v>6752</v>
      </c>
    </row>
    <row r="7348" spans="1:15" x14ac:dyDescent="0.2">
      <c r="A7348" s="341" t="s">
        <v>9257</v>
      </c>
      <c r="B7348" s="341" t="s">
        <v>9302</v>
      </c>
      <c r="C7348" s="342" t="s">
        <v>6926</v>
      </c>
      <c r="D7348" s="342" t="s">
        <v>6927</v>
      </c>
      <c r="E7348" s="342" t="s">
        <v>9319</v>
      </c>
      <c r="F7348" s="342" t="s">
        <v>6590</v>
      </c>
      <c r="G7348" s="343">
        <v>8.16</v>
      </c>
      <c r="H7348" s="342" t="s">
        <v>6594</v>
      </c>
      <c r="I7348" s="342" t="s">
        <v>6575</v>
      </c>
      <c r="J7348" s="342" t="s">
        <v>6755</v>
      </c>
      <c r="K7348" s="581" t="s">
        <v>9028</v>
      </c>
      <c r="L7348" s="344" t="s">
        <v>4090</v>
      </c>
      <c r="N7348" s="344" t="s">
        <v>4090</v>
      </c>
      <c r="O7348" s="341" t="s">
        <v>6766</v>
      </c>
    </row>
    <row r="7349" spans="1:15" x14ac:dyDescent="0.2">
      <c r="A7349" s="341" t="s">
        <v>9257</v>
      </c>
      <c r="B7349" s="341" t="s">
        <v>9302</v>
      </c>
      <c r="C7349" s="342" t="s">
        <v>6926</v>
      </c>
      <c r="D7349" s="342" t="s">
        <v>6927</v>
      </c>
      <c r="E7349" s="342" t="s">
        <v>9319</v>
      </c>
      <c r="F7349" s="342" t="s">
        <v>6590</v>
      </c>
      <c r="G7349" s="343">
        <v>4.4000000000000004</v>
      </c>
      <c r="H7349" s="342" t="s">
        <v>6594</v>
      </c>
      <c r="I7349" s="342" t="s">
        <v>6575</v>
      </c>
      <c r="J7349" s="342" t="s">
        <v>6755</v>
      </c>
      <c r="K7349" s="581" t="s">
        <v>7018</v>
      </c>
      <c r="L7349" s="344" t="s">
        <v>4090</v>
      </c>
      <c r="N7349" s="344" t="s">
        <v>4090</v>
      </c>
      <c r="O7349" s="341" t="s">
        <v>6752</v>
      </c>
    </row>
    <row r="7350" spans="1:15" x14ac:dyDescent="0.2">
      <c r="A7350" s="341" t="s">
        <v>9257</v>
      </c>
      <c r="B7350" s="341" t="s">
        <v>9302</v>
      </c>
      <c r="C7350" s="342" t="s">
        <v>6939</v>
      </c>
      <c r="D7350" s="342" t="s">
        <v>6927</v>
      </c>
      <c r="E7350" s="342" t="s">
        <v>9326</v>
      </c>
      <c r="F7350" s="342" t="s">
        <v>6590</v>
      </c>
      <c r="G7350" s="343">
        <v>8.48</v>
      </c>
      <c r="H7350" s="342" t="s">
        <v>6594</v>
      </c>
      <c r="I7350" s="342" t="s">
        <v>6575</v>
      </c>
      <c r="J7350" s="342" t="s">
        <v>6755</v>
      </c>
      <c r="K7350" s="581" t="s">
        <v>6925</v>
      </c>
      <c r="L7350" s="344" t="s">
        <v>4090</v>
      </c>
      <c r="N7350" s="344" t="s">
        <v>4090</v>
      </c>
      <c r="O7350" s="341" t="s">
        <v>6752</v>
      </c>
    </row>
    <row r="7351" spans="1:15" x14ac:dyDescent="0.2">
      <c r="A7351" s="341" t="s">
        <v>9257</v>
      </c>
      <c r="B7351" s="341" t="s">
        <v>9302</v>
      </c>
      <c r="C7351" s="342" t="s">
        <v>6939</v>
      </c>
      <c r="D7351" s="342" t="s">
        <v>6927</v>
      </c>
      <c r="E7351" s="342" t="s">
        <v>9321</v>
      </c>
      <c r="F7351" s="342" t="s">
        <v>6590</v>
      </c>
      <c r="G7351" s="343">
        <v>6.8900000000000006</v>
      </c>
      <c r="H7351" s="342" t="s">
        <v>6594</v>
      </c>
      <c r="I7351" s="342" t="s">
        <v>6575</v>
      </c>
      <c r="J7351" s="342" t="s">
        <v>6755</v>
      </c>
      <c r="K7351" s="581" t="s">
        <v>9088</v>
      </c>
      <c r="L7351" s="344" t="s">
        <v>4090</v>
      </c>
      <c r="N7351" s="344" t="s">
        <v>4090</v>
      </c>
      <c r="O7351" s="341" t="s">
        <v>6752</v>
      </c>
    </row>
    <row r="7352" spans="1:15" x14ac:dyDescent="0.2">
      <c r="A7352" s="341" t="s">
        <v>9257</v>
      </c>
      <c r="B7352" s="341" t="s">
        <v>9302</v>
      </c>
      <c r="C7352" s="342" t="s">
        <v>6939</v>
      </c>
      <c r="D7352" s="342" t="s">
        <v>6927</v>
      </c>
      <c r="E7352" s="342" t="s">
        <v>9319</v>
      </c>
      <c r="F7352" s="342" t="s">
        <v>6590</v>
      </c>
      <c r="G7352" s="343">
        <v>6.75</v>
      </c>
      <c r="H7352" s="342" t="s">
        <v>6594</v>
      </c>
      <c r="I7352" s="342" t="s">
        <v>6575</v>
      </c>
      <c r="J7352" s="342" t="s">
        <v>6755</v>
      </c>
      <c r="K7352" s="581" t="s">
        <v>7554</v>
      </c>
      <c r="L7352" s="344" t="s">
        <v>4090</v>
      </c>
      <c r="N7352" s="344" t="s">
        <v>4090</v>
      </c>
      <c r="O7352" s="341" t="s">
        <v>6766</v>
      </c>
    </row>
    <row r="7353" spans="1:15" x14ac:dyDescent="0.2">
      <c r="A7353" s="341" t="s">
        <v>9257</v>
      </c>
      <c r="B7353" s="341" t="s">
        <v>9302</v>
      </c>
      <c r="C7353" s="342" t="s">
        <v>6934</v>
      </c>
      <c r="D7353" s="342" t="s">
        <v>6927</v>
      </c>
      <c r="E7353" s="342" t="s">
        <v>9255</v>
      </c>
      <c r="F7353" s="342" t="s">
        <v>6590</v>
      </c>
      <c r="G7353" s="343">
        <v>9.8800000000000008</v>
      </c>
      <c r="H7353" s="342" t="s">
        <v>6594</v>
      </c>
      <c r="I7353" s="342" t="s">
        <v>6575</v>
      </c>
      <c r="J7353" s="342" t="s">
        <v>6755</v>
      </c>
      <c r="K7353" s="581" t="s">
        <v>7584</v>
      </c>
      <c r="L7353" s="344" t="s">
        <v>4090</v>
      </c>
      <c r="N7353" s="344" t="s">
        <v>4090</v>
      </c>
      <c r="O7353" s="341" t="s">
        <v>6766</v>
      </c>
    </row>
    <row r="7354" spans="1:15" x14ac:dyDescent="0.2">
      <c r="A7354" s="341" t="s">
        <v>9257</v>
      </c>
      <c r="B7354" s="341" t="s">
        <v>9302</v>
      </c>
      <c r="C7354" s="342" t="s">
        <v>6926</v>
      </c>
      <c r="D7354" s="342" t="s">
        <v>6927</v>
      </c>
      <c r="E7354" s="342" t="s">
        <v>9319</v>
      </c>
      <c r="F7354" s="342" t="s">
        <v>6590</v>
      </c>
      <c r="G7354" s="343">
        <v>7.2</v>
      </c>
      <c r="H7354" s="342" t="s">
        <v>6594</v>
      </c>
      <c r="I7354" s="342" t="s">
        <v>6575</v>
      </c>
      <c r="J7354" s="342" t="s">
        <v>6755</v>
      </c>
      <c r="K7354" s="581" t="s">
        <v>8911</v>
      </c>
      <c r="L7354" s="344" t="s">
        <v>4090</v>
      </c>
      <c r="N7354" s="344" t="s">
        <v>4090</v>
      </c>
      <c r="O7354" s="341" t="s">
        <v>6752</v>
      </c>
    </row>
    <row r="7355" spans="1:15" x14ac:dyDescent="0.2">
      <c r="A7355" s="341" t="s">
        <v>9257</v>
      </c>
      <c r="B7355" s="341" t="s">
        <v>9302</v>
      </c>
      <c r="C7355" s="342" t="s">
        <v>6926</v>
      </c>
      <c r="D7355" s="342" t="s">
        <v>6927</v>
      </c>
      <c r="E7355" s="342" t="s">
        <v>9324</v>
      </c>
      <c r="F7355" s="342" t="s">
        <v>6590</v>
      </c>
      <c r="G7355" s="343">
        <v>9.18</v>
      </c>
      <c r="H7355" s="342" t="s">
        <v>6594</v>
      </c>
      <c r="I7355" s="342" t="s">
        <v>6575</v>
      </c>
      <c r="J7355" s="342" t="s">
        <v>6755</v>
      </c>
      <c r="K7355" s="581" t="s">
        <v>6731</v>
      </c>
      <c r="L7355" s="344" t="s">
        <v>4090</v>
      </c>
      <c r="N7355" s="344" t="s">
        <v>4090</v>
      </c>
      <c r="O7355" s="341" t="s">
        <v>6766</v>
      </c>
    </row>
    <row r="7356" spans="1:15" x14ac:dyDescent="0.2">
      <c r="A7356" s="341" t="s">
        <v>9257</v>
      </c>
      <c r="B7356" s="341" t="s">
        <v>9302</v>
      </c>
      <c r="C7356" s="342" t="s">
        <v>6926</v>
      </c>
      <c r="D7356" s="342" t="s">
        <v>6927</v>
      </c>
      <c r="E7356" s="342" t="s">
        <v>9325</v>
      </c>
      <c r="F7356" s="342" t="s">
        <v>6590</v>
      </c>
      <c r="G7356" s="343">
        <v>145.44</v>
      </c>
      <c r="H7356" s="342" t="s">
        <v>6569</v>
      </c>
      <c r="I7356" s="342" t="s">
        <v>6575</v>
      </c>
      <c r="J7356" s="342" t="s">
        <v>6755</v>
      </c>
      <c r="K7356" s="581" t="s">
        <v>6677</v>
      </c>
      <c r="L7356" s="344" t="s">
        <v>4090</v>
      </c>
      <c r="N7356" s="344" t="s">
        <v>4090</v>
      </c>
      <c r="O7356" s="341" t="s">
        <v>6572</v>
      </c>
    </row>
    <row r="7357" spans="1:15" x14ac:dyDescent="0.2">
      <c r="A7357" s="341" t="s">
        <v>9257</v>
      </c>
      <c r="B7357" s="341" t="s">
        <v>9302</v>
      </c>
      <c r="C7357" s="342" t="s">
        <v>6926</v>
      </c>
      <c r="D7357" s="342" t="s">
        <v>6927</v>
      </c>
      <c r="E7357" s="342" t="s">
        <v>9320</v>
      </c>
      <c r="F7357" s="342" t="s">
        <v>6590</v>
      </c>
      <c r="G7357" s="343">
        <v>6.44</v>
      </c>
      <c r="H7357" s="342" t="s">
        <v>6594</v>
      </c>
      <c r="I7357" s="342" t="s">
        <v>6575</v>
      </c>
      <c r="J7357" s="342" t="s">
        <v>6755</v>
      </c>
      <c r="K7357" s="581" t="s">
        <v>9089</v>
      </c>
      <c r="L7357" s="344" t="s">
        <v>4090</v>
      </c>
      <c r="N7357" s="344" t="s">
        <v>4090</v>
      </c>
      <c r="O7357" s="341" t="s">
        <v>6766</v>
      </c>
    </row>
    <row r="7358" spans="1:15" x14ac:dyDescent="0.2">
      <c r="A7358" s="341" t="s">
        <v>9257</v>
      </c>
      <c r="B7358" s="341" t="s">
        <v>9302</v>
      </c>
      <c r="C7358" s="342" t="s">
        <v>6926</v>
      </c>
      <c r="D7358" s="342" t="s">
        <v>6927</v>
      </c>
      <c r="E7358" s="342" t="s">
        <v>9320</v>
      </c>
      <c r="F7358" s="342" t="s">
        <v>6590</v>
      </c>
      <c r="G7358" s="343">
        <v>5.75</v>
      </c>
      <c r="H7358" s="342" t="s">
        <v>6594</v>
      </c>
      <c r="I7358" s="342" t="s">
        <v>6575</v>
      </c>
      <c r="J7358" s="342" t="s">
        <v>6755</v>
      </c>
      <c r="K7358" s="581" t="s">
        <v>9090</v>
      </c>
      <c r="L7358" s="344" t="s">
        <v>4090</v>
      </c>
      <c r="N7358" s="344" t="s">
        <v>4090</v>
      </c>
      <c r="O7358" s="341" t="s">
        <v>6752</v>
      </c>
    </row>
    <row r="7359" spans="1:15" x14ac:dyDescent="0.2">
      <c r="A7359" s="341" t="s">
        <v>9257</v>
      </c>
      <c r="B7359" s="341" t="s">
        <v>9302</v>
      </c>
      <c r="C7359" s="342" t="s">
        <v>6926</v>
      </c>
      <c r="D7359" s="342" t="s">
        <v>6927</v>
      </c>
      <c r="E7359" s="342" t="s">
        <v>9320</v>
      </c>
      <c r="F7359" s="342" t="s">
        <v>6590</v>
      </c>
      <c r="G7359" s="343">
        <v>9.8800000000000008</v>
      </c>
      <c r="H7359" s="342" t="s">
        <v>6594</v>
      </c>
      <c r="I7359" s="342" t="s">
        <v>6575</v>
      </c>
      <c r="J7359" s="342" t="s">
        <v>6755</v>
      </c>
      <c r="K7359" s="581" t="s">
        <v>9091</v>
      </c>
      <c r="L7359" s="344" t="s">
        <v>4090</v>
      </c>
      <c r="N7359" s="344" t="s">
        <v>4090</v>
      </c>
      <c r="O7359" s="341" t="s">
        <v>6766</v>
      </c>
    </row>
    <row r="7360" spans="1:15" x14ac:dyDescent="0.2">
      <c r="A7360" s="341" t="s">
        <v>9257</v>
      </c>
      <c r="B7360" s="341" t="s">
        <v>9302</v>
      </c>
      <c r="C7360" s="342" t="s">
        <v>6926</v>
      </c>
      <c r="D7360" s="342" t="s">
        <v>6927</v>
      </c>
      <c r="E7360" s="342" t="s">
        <v>9333</v>
      </c>
      <c r="F7360" s="342" t="s">
        <v>6590</v>
      </c>
      <c r="G7360" s="343">
        <v>4.95</v>
      </c>
      <c r="H7360" s="342" t="s">
        <v>6594</v>
      </c>
      <c r="I7360" s="342" t="s">
        <v>6575</v>
      </c>
      <c r="J7360" s="342" t="s">
        <v>6755</v>
      </c>
      <c r="K7360" s="581" t="s">
        <v>6907</v>
      </c>
      <c r="L7360" s="344" t="s">
        <v>4090</v>
      </c>
      <c r="N7360" s="344" t="s">
        <v>4090</v>
      </c>
      <c r="O7360" s="341">
        <v>0</v>
      </c>
    </row>
    <row r="7361" spans="1:15" x14ac:dyDescent="0.2">
      <c r="A7361" s="341" t="s">
        <v>9257</v>
      </c>
      <c r="B7361" s="341" t="s">
        <v>9302</v>
      </c>
      <c r="C7361" s="342" t="s">
        <v>6926</v>
      </c>
      <c r="D7361" s="342" t="s">
        <v>6927</v>
      </c>
      <c r="E7361" s="342" t="s">
        <v>9325</v>
      </c>
      <c r="F7361" s="342" t="s">
        <v>6590</v>
      </c>
      <c r="G7361" s="343">
        <v>9.9450000000000003</v>
      </c>
      <c r="H7361" s="342" t="s">
        <v>6594</v>
      </c>
      <c r="I7361" s="342" t="s">
        <v>6575</v>
      </c>
      <c r="J7361" s="342" t="s">
        <v>6755</v>
      </c>
      <c r="K7361" s="581" t="s">
        <v>9092</v>
      </c>
      <c r="L7361" s="344" t="s">
        <v>4090</v>
      </c>
      <c r="N7361" s="344" t="s">
        <v>4090</v>
      </c>
      <c r="O7361" s="341" t="s">
        <v>6766</v>
      </c>
    </row>
    <row r="7362" spans="1:15" x14ac:dyDescent="0.2">
      <c r="A7362" s="341" t="s">
        <v>9257</v>
      </c>
      <c r="B7362" s="341" t="s">
        <v>9302</v>
      </c>
      <c r="C7362" s="342" t="s">
        <v>9085</v>
      </c>
      <c r="D7362" s="342" t="s">
        <v>6927</v>
      </c>
      <c r="E7362" s="342" t="s">
        <v>9255</v>
      </c>
      <c r="F7362" s="342" t="s">
        <v>6590</v>
      </c>
      <c r="G7362" s="343">
        <v>9.8800000000000008</v>
      </c>
      <c r="H7362" s="342" t="s">
        <v>6594</v>
      </c>
      <c r="I7362" s="342" t="s">
        <v>6575</v>
      </c>
      <c r="J7362" s="342" t="s">
        <v>6755</v>
      </c>
      <c r="K7362" s="581" t="s">
        <v>9004</v>
      </c>
      <c r="L7362" s="344" t="s">
        <v>4090</v>
      </c>
      <c r="N7362" s="344" t="s">
        <v>4090</v>
      </c>
      <c r="O7362" s="341" t="s">
        <v>6766</v>
      </c>
    </row>
    <row r="7363" spans="1:15" x14ac:dyDescent="0.2">
      <c r="A7363" s="341" t="s">
        <v>9257</v>
      </c>
      <c r="B7363" s="341" t="s">
        <v>9302</v>
      </c>
      <c r="C7363" s="342" t="s">
        <v>6926</v>
      </c>
      <c r="D7363" s="342" t="s">
        <v>6927</v>
      </c>
      <c r="E7363" s="342" t="s">
        <v>9337</v>
      </c>
      <c r="F7363" s="342" t="s">
        <v>6590</v>
      </c>
      <c r="G7363" s="343">
        <v>8.82</v>
      </c>
      <c r="H7363" s="342" t="s">
        <v>6594</v>
      </c>
      <c r="I7363" s="342" t="s">
        <v>6575</v>
      </c>
      <c r="J7363" s="342" t="s">
        <v>6755</v>
      </c>
      <c r="K7363" s="581" t="s">
        <v>7548</v>
      </c>
      <c r="L7363" s="344" t="s">
        <v>4090</v>
      </c>
      <c r="N7363" s="344" t="s">
        <v>4090</v>
      </c>
      <c r="O7363" s="341" t="s">
        <v>6752</v>
      </c>
    </row>
    <row r="7364" spans="1:15" x14ac:dyDescent="0.2">
      <c r="A7364" s="341" t="s">
        <v>9257</v>
      </c>
      <c r="B7364" s="341" t="s">
        <v>9302</v>
      </c>
      <c r="C7364" s="342" t="s">
        <v>6926</v>
      </c>
      <c r="D7364" s="342" t="s">
        <v>6927</v>
      </c>
      <c r="E7364" s="342" t="s">
        <v>9324</v>
      </c>
      <c r="F7364" s="342" t="s">
        <v>6590</v>
      </c>
      <c r="G7364" s="343">
        <v>7.1400000000000006</v>
      </c>
      <c r="H7364" s="342" t="s">
        <v>6594</v>
      </c>
      <c r="I7364" s="342" t="s">
        <v>6575</v>
      </c>
      <c r="J7364" s="342" t="s">
        <v>6755</v>
      </c>
      <c r="K7364" s="581" t="s">
        <v>8798</v>
      </c>
      <c r="L7364" s="344" t="s">
        <v>4090</v>
      </c>
      <c r="N7364" s="344" t="s">
        <v>4090</v>
      </c>
      <c r="O7364" s="341" t="s">
        <v>6752</v>
      </c>
    </row>
    <row r="7365" spans="1:15" x14ac:dyDescent="0.2">
      <c r="A7365" s="341" t="s">
        <v>9257</v>
      </c>
      <c r="B7365" s="341" t="s">
        <v>9302</v>
      </c>
      <c r="C7365" s="342" t="s">
        <v>6926</v>
      </c>
      <c r="D7365" s="342" t="s">
        <v>6927</v>
      </c>
      <c r="E7365" s="342" t="s">
        <v>9326</v>
      </c>
      <c r="F7365" s="342" t="s">
        <v>6590</v>
      </c>
      <c r="G7365" s="343">
        <v>7</v>
      </c>
      <c r="H7365" s="342" t="s">
        <v>6594</v>
      </c>
      <c r="I7365" s="342" t="s">
        <v>6575</v>
      </c>
      <c r="J7365" s="342" t="s">
        <v>6755</v>
      </c>
      <c r="K7365" s="581" t="s">
        <v>7600</v>
      </c>
      <c r="L7365" s="344" t="s">
        <v>4090</v>
      </c>
      <c r="N7365" s="344" t="s">
        <v>4090</v>
      </c>
      <c r="O7365" s="341" t="s">
        <v>6752</v>
      </c>
    </row>
    <row r="7366" spans="1:15" x14ac:dyDescent="0.2">
      <c r="A7366" s="341" t="s">
        <v>9257</v>
      </c>
      <c r="B7366" s="341" t="s">
        <v>9302</v>
      </c>
      <c r="C7366" s="342" t="s">
        <v>6926</v>
      </c>
      <c r="D7366" s="342" t="s">
        <v>6927</v>
      </c>
      <c r="E7366" s="342" t="s">
        <v>9324</v>
      </c>
      <c r="F7366" s="342" t="s">
        <v>6590</v>
      </c>
      <c r="G7366" s="343">
        <v>9</v>
      </c>
      <c r="H7366" s="342" t="s">
        <v>6594</v>
      </c>
      <c r="I7366" s="342" t="s">
        <v>6575</v>
      </c>
      <c r="J7366" s="342" t="s">
        <v>6755</v>
      </c>
      <c r="K7366" s="581" t="s">
        <v>6644</v>
      </c>
      <c r="L7366" s="344" t="s">
        <v>4090</v>
      </c>
      <c r="N7366" s="344" t="s">
        <v>4090</v>
      </c>
      <c r="O7366" s="341" t="s">
        <v>6766</v>
      </c>
    </row>
    <row r="7367" spans="1:15" x14ac:dyDescent="0.2">
      <c r="A7367" s="341" t="s">
        <v>9257</v>
      </c>
      <c r="B7367" s="341" t="s">
        <v>9302</v>
      </c>
      <c r="C7367" s="342" t="s">
        <v>6926</v>
      </c>
      <c r="D7367" s="342" t="s">
        <v>6927</v>
      </c>
      <c r="E7367" s="342" t="s">
        <v>9324</v>
      </c>
      <c r="F7367" s="342" t="s">
        <v>6590</v>
      </c>
      <c r="G7367" s="343">
        <v>1.175</v>
      </c>
      <c r="H7367" s="342" t="s">
        <v>6594</v>
      </c>
      <c r="I7367" s="342" t="s">
        <v>6575</v>
      </c>
      <c r="J7367" s="342" t="s">
        <v>6755</v>
      </c>
      <c r="K7367" s="581" t="s">
        <v>6674</v>
      </c>
      <c r="L7367" s="344" t="s">
        <v>4090</v>
      </c>
      <c r="N7367" s="344" t="s">
        <v>4090</v>
      </c>
      <c r="O7367" s="341">
        <v>0</v>
      </c>
    </row>
    <row r="7368" spans="1:15" x14ac:dyDescent="0.2">
      <c r="A7368" s="341" t="s">
        <v>9257</v>
      </c>
      <c r="B7368" s="341" t="s">
        <v>9302</v>
      </c>
      <c r="C7368" s="342" t="s">
        <v>6926</v>
      </c>
      <c r="D7368" s="342" t="s">
        <v>6927</v>
      </c>
      <c r="E7368" s="342" t="s">
        <v>9325</v>
      </c>
      <c r="F7368" s="342" t="s">
        <v>6590</v>
      </c>
      <c r="G7368" s="343">
        <v>12.19</v>
      </c>
      <c r="H7368" s="342" t="s">
        <v>6594</v>
      </c>
      <c r="I7368" s="342" t="s">
        <v>6575</v>
      </c>
      <c r="J7368" s="342" t="s">
        <v>6755</v>
      </c>
      <c r="K7368" s="581" t="s">
        <v>6779</v>
      </c>
      <c r="L7368" s="344" t="s">
        <v>4090</v>
      </c>
      <c r="N7368" s="344" t="s">
        <v>4090</v>
      </c>
      <c r="O7368" s="341">
        <v>0</v>
      </c>
    </row>
    <row r="7369" spans="1:15" x14ac:dyDescent="0.2">
      <c r="A7369" s="341" t="s">
        <v>9257</v>
      </c>
      <c r="B7369" s="341" t="s">
        <v>9302</v>
      </c>
      <c r="C7369" s="342" t="s">
        <v>6926</v>
      </c>
      <c r="D7369" s="342" t="s">
        <v>6927</v>
      </c>
      <c r="E7369" s="342" t="s">
        <v>9333</v>
      </c>
      <c r="F7369" s="342" t="s">
        <v>6590</v>
      </c>
      <c r="G7369" s="343">
        <v>9.5549999999999997</v>
      </c>
      <c r="H7369" s="342" t="s">
        <v>6594</v>
      </c>
      <c r="I7369" s="342" t="s">
        <v>6575</v>
      </c>
      <c r="J7369" s="342" t="s">
        <v>6755</v>
      </c>
      <c r="K7369" s="581" t="s">
        <v>9093</v>
      </c>
      <c r="L7369" s="344" t="s">
        <v>4090</v>
      </c>
      <c r="N7369" s="344" t="s">
        <v>4090</v>
      </c>
      <c r="O7369" s="341" t="s">
        <v>6752</v>
      </c>
    </row>
    <row r="7370" spans="1:15" x14ac:dyDescent="0.2">
      <c r="A7370" s="341" t="s">
        <v>9257</v>
      </c>
      <c r="B7370" s="341" t="s">
        <v>9302</v>
      </c>
      <c r="C7370" s="342" t="s">
        <v>6926</v>
      </c>
      <c r="D7370" s="342" t="s">
        <v>6927</v>
      </c>
      <c r="E7370" s="342" t="s">
        <v>9337</v>
      </c>
      <c r="F7370" s="342" t="s">
        <v>6590</v>
      </c>
      <c r="G7370" s="343">
        <v>13.92</v>
      </c>
      <c r="H7370" s="342" t="s">
        <v>6594</v>
      </c>
      <c r="I7370" s="342" t="s">
        <v>6575</v>
      </c>
      <c r="J7370" s="342" t="s">
        <v>6755</v>
      </c>
      <c r="K7370" s="581" t="s">
        <v>6675</v>
      </c>
      <c r="L7370" s="344" t="s">
        <v>4090</v>
      </c>
      <c r="N7370" s="344" t="s">
        <v>4090</v>
      </c>
      <c r="O7370" s="341">
        <v>0</v>
      </c>
    </row>
    <row r="7371" spans="1:15" x14ac:dyDescent="0.2">
      <c r="A7371" s="341" t="s">
        <v>9257</v>
      </c>
      <c r="B7371" s="341" t="s">
        <v>9302</v>
      </c>
      <c r="C7371" s="342" t="s">
        <v>9085</v>
      </c>
      <c r="D7371" s="342" t="s">
        <v>6927</v>
      </c>
      <c r="E7371" s="342" t="s">
        <v>9342</v>
      </c>
      <c r="F7371" s="342" t="s">
        <v>6590</v>
      </c>
      <c r="G7371" s="343">
        <v>5.2</v>
      </c>
      <c r="H7371" s="342" t="s">
        <v>6594</v>
      </c>
      <c r="I7371" s="342" t="s">
        <v>6575</v>
      </c>
      <c r="J7371" s="342" t="s">
        <v>6755</v>
      </c>
      <c r="K7371" s="581" t="s">
        <v>8639</v>
      </c>
      <c r="L7371" s="344" t="s">
        <v>4090</v>
      </c>
      <c r="N7371" s="344" t="s">
        <v>4090</v>
      </c>
      <c r="O7371" s="341" t="s">
        <v>6752</v>
      </c>
    </row>
    <row r="7372" spans="1:15" x14ac:dyDescent="0.2">
      <c r="A7372" s="341" t="s">
        <v>9257</v>
      </c>
      <c r="B7372" s="341" t="s">
        <v>9302</v>
      </c>
      <c r="C7372" s="342" t="s">
        <v>6926</v>
      </c>
      <c r="D7372" s="342" t="s">
        <v>6927</v>
      </c>
      <c r="E7372" s="342" t="s">
        <v>9332</v>
      </c>
      <c r="F7372" s="342" t="s">
        <v>6590</v>
      </c>
      <c r="G7372" s="343">
        <v>6.38</v>
      </c>
      <c r="H7372" s="342" t="s">
        <v>6594</v>
      </c>
      <c r="I7372" s="342" t="s">
        <v>6575</v>
      </c>
      <c r="J7372" s="342" t="s">
        <v>6755</v>
      </c>
      <c r="K7372" s="581" t="s">
        <v>7577</v>
      </c>
      <c r="L7372" s="344" t="s">
        <v>4090</v>
      </c>
      <c r="N7372" s="344" t="s">
        <v>4090</v>
      </c>
      <c r="O7372" s="341">
        <v>0</v>
      </c>
    </row>
    <row r="7373" spans="1:15" x14ac:dyDescent="0.2">
      <c r="A7373" s="341" t="s">
        <v>9257</v>
      </c>
      <c r="B7373" s="341" t="s">
        <v>9302</v>
      </c>
      <c r="C7373" s="342" t="s">
        <v>9085</v>
      </c>
      <c r="D7373" s="342" t="s">
        <v>6927</v>
      </c>
      <c r="E7373" s="342" t="s">
        <v>9342</v>
      </c>
      <c r="F7373" s="342" t="s">
        <v>6590</v>
      </c>
      <c r="G7373" s="343">
        <v>5</v>
      </c>
      <c r="H7373" s="342" t="s">
        <v>6594</v>
      </c>
      <c r="I7373" s="342" t="s">
        <v>6575</v>
      </c>
      <c r="J7373" s="342" t="s">
        <v>6755</v>
      </c>
      <c r="K7373" s="581" t="s">
        <v>9094</v>
      </c>
      <c r="L7373" s="344" t="s">
        <v>4090</v>
      </c>
      <c r="N7373" s="344" t="s">
        <v>4090</v>
      </c>
      <c r="O7373" s="341" t="s">
        <v>6766</v>
      </c>
    </row>
    <row r="7374" spans="1:15" x14ac:dyDescent="0.2">
      <c r="A7374" s="341" t="s">
        <v>9257</v>
      </c>
      <c r="B7374" s="341" t="s">
        <v>9302</v>
      </c>
      <c r="C7374" s="342" t="s">
        <v>6926</v>
      </c>
      <c r="D7374" s="342" t="s">
        <v>6927</v>
      </c>
      <c r="E7374" s="342" t="s">
        <v>9333</v>
      </c>
      <c r="F7374" s="342" t="s">
        <v>6590</v>
      </c>
      <c r="G7374" s="343">
        <v>9.1</v>
      </c>
      <c r="H7374" s="342" t="s">
        <v>6594</v>
      </c>
      <c r="I7374" s="342" t="s">
        <v>6575</v>
      </c>
      <c r="J7374" s="342" t="s">
        <v>6755</v>
      </c>
      <c r="K7374" s="581" t="s">
        <v>7011</v>
      </c>
      <c r="L7374" s="344" t="s">
        <v>4090</v>
      </c>
      <c r="N7374" s="344" t="s">
        <v>4090</v>
      </c>
      <c r="O7374" s="341" t="s">
        <v>6766</v>
      </c>
    </row>
    <row r="7375" spans="1:15" x14ac:dyDescent="0.2">
      <c r="A7375" s="341" t="s">
        <v>9257</v>
      </c>
      <c r="B7375" s="341" t="s">
        <v>9302</v>
      </c>
      <c r="C7375" s="342" t="s">
        <v>6926</v>
      </c>
      <c r="D7375" s="342" t="s">
        <v>6927</v>
      </c>
      <c r="E7375" s="342" t="s">
        <v>9333</v>
      </c>
      <c r="F7375" s="342" t="s">
        <v>6590</v>
      </c>
      <c r="G7375" s="343">
        <v>9.1</v>
      </c>
      <c r="H7375" s="342" t="s">
        <v>6594</v>
      </c>
      <c r="I7375" s="342" t="s">
        <v>6575</v>
      </c>
      <c r="J7375" s="342" t="s">
        <v>6755</v>
      </c>
      <c r="K7375" s="581" t="s">
        <v>7011</v>
      </c>
      <c r="L7375" s="344" t="s">
        <v>4090</v>
      </c>
      <c r="N7375" s="344" t="s">
        <v>4090</v>
      </c>
      <c r="O7375" s="341" t="s">
        <v>6766</v>
      </c>
    </row>
    <row r="7376" spans="1:15" x14ac:dyDescent="0.2">
      <c r="A7376" s="341" t="s">
        <v>9257</v>
      </c>
      <c r="B7376" s="341" t="s">
        <v>9302</v>
      </c>
      <c r="C7376" s="342" t="s">
        <v>6926</v>
      </c>
      <c r="D7376" s="342" t="s">
        <v>6927</v>
      </c>
      <c r="E7376" s="342" t="s">
        <v>9337</v>
      </c>
      <c r="F7376" s="342" t="s">
        <v>6590</v>
      </c>
      <c r="G7376" s="343">
        <v>9.75</v>
      </c>
      <c r="H7376" s="342" t="s">
        <v>6594</v>
      </c>
      <c r="I7376" s="342" t="s">
        <v>6575</v>
      </c>
      <c r="J7376" s="342" t="s">
        <v>6755</v>
      </c>
      <c r="K7376" s="581" t="s">
        <v>7590</v>
      </c>
      <c r="L7376" s="344" t="s">
        <v>4090</v>
      </c>
      <c r="N7376" s="344" t="s">
        <v>4090</v>
      </c>
      <c r="O7376" s="341" t="s">
        <v>6752</v>
      </c>
    </row>
    <row r="7377" spans="1:15" x14ac:dyDescent="0.2">
      <c r="A7377" s="341" t="s">
        <v>9257</v>
      </c>
      <c r="B7377" s="341" t="s">
        <v>9302</v>
      </c>
      <c r="C7377" s="342" t="s">
        <v>6926</v>
      </c>
      <c r="D7377" s="342" t="s">
        <v>6927</v>
      </c>
      <c r="E7377" s="342" t="s">
        <v>9337</v>
      </c>
      <c r="F7377" s="342" t="s">
        <v>6590</v>
      </c>
      <c r="G7377" s="343">
        <v>6.44</v>
      </c>
      <c r="H7377" s="342" t="s">
        <v>6594</v>
      </c>
      <c r="I7377" s="342" t="s">
        <v>6575</v>
      </c>
      <c r="J7377" s="342" t="s">
        <v>6755</v>
      </c>
      <c r="K7377" s="581" t="s">
        <v>8620</v>
      </c>
      <c r="L7377" s="344" t="s">
        <v>4090</v>
      </c>
      <c r="N7377" s="344" t="s">
        <v>4090</v>
      </c>
      <c r="O7377" s="341" t="s">
        <v>6766</v>
      </c>
    </row>
    <row r="7378" spans="1:15" x14ac:dyDescent="0.2">
      <c r="A7378" s="341" t="s">
        <v>9257</v>
      </c>
      <c r="B7378" s="341" t="s">
        <v>9302</v>
      </c>
      <c r="C7378" s="342" t="s">
        <v>6926</v>
      </c>
      <c r="D7378" s="342" t="s">
        <v>6927</v>
      </c>
      <c r="E7378" s="342" t="s">
        <v>9324</v>
      </c>
      <c r="F7378" s="342" t="s">
        <v>6590</v>
      </c>
      <c r="G7378" s="343">
        <v>73.75</v>
      </c>
      <c r="H7378" s="342" t="s">
        <v>6594</v>
      </c>
      <c r="I7378" s="342" t="s">
        <v>6570</v>
      </c>
      <c r="J7378" s="342" t="s">
        <v>6755</v>
      </c>
      <c r="K7378" s="581" t="s">
        <v>7049</v>
      </c>
      <c r="L7378" s="344" t="s">
        <v>4090</v>
      </c>
      <c r="N7378" s="344" t="s">
        <v>4090</v>
      </c>
      <c r="O7378" s="341" t="s">
        <v>6752</v>
      </c>
    </row>
    <row r="7379" spans="1:15" x14ac:dyDescent="0.2">
      <c r="A7379" s="341" t="s">
        <v>9257</v>
      </c>
      <c r="B7379" s="341" t="s">
        <v>9302</v>
      </c>
      <c r="C7379" s="342" t="s">
        <v>9085</v>
      </c>
      <c r="D7379" s="342" t="s">
        <v>6927</v>
      </c>
      <c r="E7379" s="342" t="s">
        <v>9321</v>
      </c>
      <c r="F7379" s="342" t="s">
        <v>6590</v>
      </c>
      <c r="G7379" s="343">
        <v>19.440000000000001</v>
      </c>
      <c r="H7379" s="342" t="s">
        <v>6594</v>
      </c>
      <c r="I7379" s="342" t="s">
        <v>6575</v>
      </c>
      <c r="J7379" s="342" t="s">
        <v>6755</v>
      </c>
      <c r="K7379" s="581" t="s">
        <v>7578</v>
      </c>
      <c r="L7379" s="344" t="s">
        <v>4090</v>
      </c>
      <c r="N7379" s="344" t="s">
        <v>4090</v>
      </c>
      <c r="O7379" s="341">
        <v>0</v>
      </c>
    </row>
    <row r="7380" spans="1:15" x14ac:dyDescent="0.2">
      <c r="A7380" s="341" t="s">
        <v>9257</v>
      </c>
      <c r="B7380" s="341" t="s">
        <v>9302</v>
      </c>
      <c r="C7380" s="342" t="s">
        <v>9085</v>
      </c>
      <c r="D7380" s="342" t="s">
        <v>6927</v>
      </c>
      <c r="E7380" s="342" t="s">
        <v>9338</v>
      </c>
      <c r="F7380" s="342" t="s">
        <v>6590</v>
      </c>
      <c r="G7380" s="343">
        <v>10.78</v>
      </c>
      <c r="H7380" s="342" t="s">
        <v>6594</v>
      </c>
      <c r="I7380" s="342" t="s">
        <v>6575</v>
      </c>
      <c r="J7380" s="342" t="s">
        <v>6755</v>
      </c>
      <c r="K7380" s="581" t="s">
        <v>7055</v>
      </c>
      <c r="L7380" s="344" t="s">
        <v>4090</v>
      </c>
      <c r="N7380" s="344" t="s">
        <v>4090</v>
      </c>
      <c r="O7380" s="341" t="s">
        <v>6766</v>
      </c>
    </row>
    <row r="7381" spans="1:15" x14ac:dyDescent="0.2">
      <c r="A7381" s="341" t="s">
        <v>9257</v>
      </c>
      <c r="B7381" s="341" t="s">
        <v>9302</v>
      </c>
      <c r="C7381" s="342" t="s">
        <v>9085</v>
      </c>
      <c r="D7381" s="342" t="s">
        <v>6927</v>
      </c>
      <c r="E7381" s="342" t="s">
        <v>9341</v>
      </c>
      <c r="F7381" s="342" t="s">
        <v>6590</v>
      </c>
      <c r="G7381" s="343">
        <v>79.8</v>
      </c>
      <c r="H7381" s="342" t="s">
        <v>6594</v>
      </c>
      <c r="I7381" s="342" t="s">
        <v>6575</v>
      </c>
      <c r="J7381" s="342" t="s">
        <v>6755</v>
      </c>
      <c r="K7381" s="581" t="s">
        <v>6779</v>
      </c>
      <c r="L7381" s="344" t="s">
        <v>4090</v>
      </c>
      <c r="N7381" s="344" t="s">
        <v>4090</v>
      </c>
      <c r="O7381" s="341" t="s">
        <v>6752</v>
      </c>
    </row>
    <row r="7382" spans="1:15" x14ac:dyDescent="0.2">
      <c r="A7382" s="341" t="s">
        <v>9257</v>
      </c>
      <c r="B7382" s="341" t="s">
        <v>9302</v>
      </c>
      <c r="C7382" s="342" t="s">
        <v>9085</v>
      </c>
      <c r="D7382" s="342" t="s">
        <v>6927</v>
      </c>
      <c r="E7382" s="342" t="s">
        <v>9334</v>
      </c>
      <c r="F7382" s="342" t="s">
        <v>6590</v>
      </c>
      <c r="G7382" s="343">
        <v>29.400000000000002</v>
      </c>
      <c r="H7382" s="342" t="s">
        <v>6594</v>
      </c>
      <c r="I7382" s="342" t="s">
        <v>6575</v>
      </c>
      <c r="J7382" s="342" t="s">
        <v>6755</v>
      </c>
      <c r="K7382" s="581" t="s">
        <v>6683</v>
      </c>
      <c r="L7382" s="344" t="s">
        <v>4090</v>
      </c>
      <c r="N7382" s="344" t="s">
        <v>4090</v>
      </c>
      <c r="O7382" s="341">
        <v>0</v>
      </c>
    </row>
    <row r="7383" spans="1:15" x14ac:dyDescent="0.2">
      <c r="A7383" s="341" t="s">
        <v>9257</v>
      </c>
      <c r="B7383" s="341" t="s">
        <v>9302</v>
      </c>
      <c r="C7383" s="342" t="s">
        <v>9085</v>
      </c>
      <c r="D7383" s="342" t="s">
        <v>6927</v>
      </c>
      <c r="E7383" s="342" t="s">
        <v>9323</v>
      </c>
      <c r="F7383" s="342" t="s">
        <v>6590</v>
      </c>
      <c r="G7383" s="343">
        <v>14</v>
      </c>
      <c r="H7383" s="342" t="s">
        <v>6594</v>
      </c>
      <c r="I7383" s="342" t="s">
        <v>6575</v>
      </c>
      <c r="J7383" s="342" t="s">
        <v>6755</v>
      </c>
      <c r="K7383" s="581" t="s">
        <v>7405</v>
      </c>
      <c r="L7383" s="344" t="s">
        <v>4090</v>
      </c>
      <c r="N7383" s="344" t="s">
        <v>4090</v>
      </c>
      <c r="O7383" s="341" t="s">
        <v>6752</v>
      </c>
    </row>
    <row r="7384" spans="1:15" x14ac:dyDescent="0.2">
      <c r="A7384" s="341" t="s">
        <v>9257</v>
      </c>
      <c r="B7384" s="341" t="s">
        <v>9302</v>
      </c>
      <c r="C7384" s="342" t="s">
        <v>9085</v>
      </c>
      <c r="D7384" s="342" t="s">
        <v>6927</v>
      </c>
      <c r="E7384" s="342" t="s">
        <v>9319</v>
      </c>
      <c r="F7384" s="342" t="s">
        <v>6590</v>
      </c>
      <c r="G7384" s="343">
        <v>4.9400000000000004</v>
      </c>
      <c r="H7384" s="342" t="s">
        <v>6594</v>
      </c>
      <c r="I7384" s="342" t="s">
        <v>6575</v>
      </c>
      <c r="J7384" s="342" t="s">
        <v>6755</v>
      </c>
      <c r="K7384" s="581" t="s">
        <v>6795</v>
      </c>
      <c r="L7384" s="344" t="s">
        <v>4090</v>
      </c>
      <c r="N7384" s="344" t="s">
        <v>4090</v>
      </c>
      <c r="O7384" s="341" t="s">
        <v>6766</v>
      </c>
    </row>
    <row r="7385" spans="1:15" x14ac:dyDescent="0.2">
      <c r="A7385" s="341" t="s">
        <v>9257</v>
      </c>
      <c r="B7385" s="341" t="s">
        <v>9302</v>
      </c>
      <c r="C7385" s="342" t="s">
        <v>9085</v>
      </c>
      <c r="D7385" s="342" t="s">
        <v>6927</v>
      </c>
      <c r="E7385" s="342" t="s">
        <v>9321</v>
      </c>
      <c r="F7385" s="342" t="s">
        <v>6590</v>
      </c>
      <c r="G7385" s="343">
        <v>8</v>
      </c>
      <c r="H7385" s="342" t="s">
        <v>6594</v>
      </c>
      <c r="I7385" s="342" t="s">
        <v>6575</v>
      </c>
      <c r="J7385" s="342" t="s">
        <v>6755</v>
      </c>
      <c r="K7385" s="581" t="s">
        <v>7854</v>
      </c>
      <c r="L7385" s="344" t="s">
        <v>4090</v>
      </c>
      <c r="N7385" s="344" t="s">
        <v>4090</v>
      </c>
      <c r="O7385" s="341" t="s">
        <v>6766</v>
      </c>
    </row>
    <row r="7386" spans="1:15" x14ac:dyDescent="0.2">
      <c r="A7386" s="341" t="s">
        <v>9257</v>
      </c>
      <c r="B7386" s="341" t="s">
        <v>9302</v>
      </c>
      <c r="C7386" s="342" t="s">
        <v>9085</v>
      </c>
      <c r="D7386" s="342" t="s">
        <v>6927</v>
      </c>
      <c r="E7386" s="342" t="s">
        <v>9321</v>
      </c>
      <c r="F7386" s="342" t="s">
        <v>6590</v>
      </c>
      <c r="G7386" s="343">
        <v>9.8800000000000008</v>
      </c>
      <c r="H7386" s="342" t="s">
        <v>6594</v>
      </c>
      <c r="I7386" s="342" t="s">
        <v>6575</v>
      </c>
      <c r="J7386" s="342" t="s">
        <v>6755</v>
      </c>
      <c r="K7386" s="581" t="s">
        <v>8504</v>
      </c>
      <c r="L7386" s="344" t="s">
        <v>4090</v>
      </c>
      <c r="N7386" s="344" t="s">
        <v>4090</v>
      </c>
      <c r="O7386" s="341" t="s">
        <v>6766</v>
      </c>
    </row>
    <row r="7387" spans="1:15" x14ac:dyDescent="0.2">
      <c r="A7387" s="341" t="s">
        <v>9257</v>
      </c>
      <c r="B7387" s="341" t="s">
        <v>9302</v>
      </c>
      <c r="C7387" s="342" t="s">
        <v>9085</v>
      </c>
      <c r="D7387" s="342" t="s">
        <v>6927</v>
      </c>
      <c r="E7387" s="342" t="s">
        <v>9319</v>
      </c>
      <c r="F7387" s="342" t="s">
        <v>6590</v>
      </c>
      <c r="G7387" s="343">
        <v>21.515000000000001</v>
      </c>
      <c r="H7387" s="342" t="s">
        <v>6594</v>
      </c>
      <c r="I7387" s="342" t="s">
        <v>6575</v>
      </c>
      <c r="J7387" s="342" t="s">
        <v>6755</v>
      </c>
      <c r="K7387" s="581" t="s">
        <v>6604</v>
      </c>
      <c r="L7387" s="344" t="s">
        <v>4090</v>
      </c>
      <c r="N7387" s="344" t="s">
        <v>4090</v>
      </c>
      <c r="O7387" s="341" t="s">
        <v>6752</v>
      </c>
    </row>
    <row r="7388" spans="1:15" x14ac:dyDescent="0.2">
      <c r="A7388" s="341" t="s">
        <v>9257</v>
      </c>
      <c r="B7388" s="341" t="s">
        <v>9302</v>
      </c>
      <c r="C7388" s="342" t="s">
        <v>9085</v>
      </c>
      <c r="D7388" s="342" t="s">
        <v>6927</v>
      </c>
      <c r="E7388" s="342" t="s">
        <v>9319</v>
      </c>
      <c r="F7388" s="342" t="s">
        <v>6590</v>
      </c>
      <c r="G7388" s="343">
        <v>5.0600000000000005</v>
      </c>
      <c r="H7388" s="342" t="s">
        <v>6594</v>
      </c>
      <c r="I7388" s="342" t="s">
        <v>6575</v>
      </c>
      <c r="J7388" s="342" t="s">
        <v>6755</v>
      </c>
      <c r="K7388" s="581" t="s">
        <v>9095</v>
      </c>
      <c r="L7388" s="344" t="s">
        <v>4090</v>
      </c>
      <c r="N7388" s="344" t="s">
        <v>4090</v>
      </c>
      <c r="O7388" s="341" t="s">
        <v>6766</v>
      </c>
    </row>
    <row r="7389" spans="1:15" x14ac:dyDescent="0.2">
      <c r="A7389" s="341" t="s">
        <v>9257</v>
      </c>
      <c r="B7389" s="341" t="s">
        <v>9302</v>
      </c>
      <c r="C7389" s="342" t="s">
        <v>9085</v>
      </c>
      <c r="D7389" s="342" t="s">
        <v>6927</v>
      </c>
      <c r="E7389" s="342" t="s">
        <v>9338</v>
      </c>
      <c r="F7389" s="342" t="s">
        <v>6590</v>
      </c>
      <c r="G7389" s="343">
        <v>7.41</v>
      </c>
      <c r="H7389" s="342" t="s">
        <v>6594</v>
      </c>
      <c r="I7389" s="342" t="s">
        <v>6575</v>
      </c>
      <c r="J7389" s="342" t="s">
        <v>6755</v>
      </c>
      <c r="K7389" s="581" t="s">
        <v>7502</v>
      </c>
      <c r="L7389" s="344" t="s">
        <v>4090</v>
      </c>
      <c r="N7389" s="344" t="s">
        <v>4090</v>
      </c>
      <c r="O7389" s="341">
        <v>0</v>
      </c>
    </row>
    <row r="7390" spans="1:15" x14ac:dyDescent="0.2">
      <c r="A7390" s="341" t="s">
        <v>9257</v>
      </c>
      <c r="B7390" s="341" t="s">
        <v>9302</v>
      </c>
      <c r="C7390" s="342" t="s">
        <v>9085</v>
      </c>
      <c r="D7390" s="342" t="s">
        <v>6927</v>
      </c>
      <c r="E7390" s="342" t="s">
        <v>9320</v>
      </c>
      <c r="F7390" s="342" t="s">
        <v>6590</v>
      </c>
      <c r="G7390" s="343">
        <v>4.08</v>
      </c>
      <c r="H7390" s="342" t="s">
        <v>6594</v>
      </c>
      <c r="I7390" s="342" t="s">
        <v>6575</v>
      </c>
      <c r="J7390" s="342" t="s">
        <v>6755</v>
      </c>
      <c r="K7390" s="581" t="s">
        <v>6591</v>
      </c>
      <c r="L7390" s="344" t="s">
        <v>4090</v>
      </c>
      <c r="N7390" s="344" t="s">
        <v>4090</v>
      </c>
      <c r="O7390" s="341">
        <v>0</v>
      </c>
    </row>
    <row r="7391" spans="1:15" x14ac:dyDescent="0.2">
      <c r="A7391" s="341" t="s">
        <v>9257</v>
      </c>
      <c r="B7391" s="341" t="s">
        <v>9302</v>
      </c>
      <c r="C7391" s="342" t="s">
        <v>9085</v>
      </c>
      <c r="D7391" s="342" t="s">
        <v>6927</v>
      </c>
      <c r="E7391" s="342" t="s">
        <v>9332</v>
      </c>
      <c r="F7391" s="342" t="s">
        <v>6590</v>
      </c>
      <c r="G7391" s="343">
        <v>5.76</v>
      </c>
      <c r="H7391" s="342" t="s">
        <v>6594</v>
      </c>
      <c r="I7391" s="342" t="s">
        <v>6575</v>
      </c>
      <c r="J7391" s="342" t="s">
        <v>6755</v>
      </c>
      <c r="K7391" s="581" t="s">
        <v>8228</v>
      </c>
      <c r="L7391" s="344" t="s">
        <v>4090</v>
      </c>
      <c r="N7391" s="344" t="s">
        <v>4090</v>
      </c>
      <c r="O7391" s="341">
        <v>0</v>
      </c>
    </row>
    <row r="7392" spans="1:15" x14ac:dyDescent="0.2">
      <c r="A7392" s="341" t="s">
        <v>9257</v>
      </c>
      <c r="B7392" s="341" t="s">
        <v>9302</v>
      </c>
      <c r="C7392" s="342" t="s">
        <v>9085</v>
      </c>
      <c r="D7392" s="342" t="s">
        <v>6927</v>
      </c>
      <c r="E7392" s="342" t="s">
        <v>9323</v>
      </c>
      <c r="F7392" s="342" t="s">
        <v>6590</v>
      </c>
      <c r="G7392" s="343">
        <v>10.83</v>
      </c>
      <c r="H7392" s="342" t="s">
        <v>6594</v>
      </c>
      <c r="I7392" s="342" t="s">
        <v>6575</v>
      </c>
      <c r="J7392" s="342" t="s">
        <v>6755</v>
      </c>
      <c r="K7392" s="581" t="s">
        <v>8963</v>
      </c>
      <c r="L7392" s="344" t="s">
        <v>4090</v>
      </c>
      <c r="N7392" s="344" t="s">
        <v>4090</v>
      </c>
      <c r="O7392" s="341" t="s">
        <v>6752</v>
      </c>
    </row>
    <row r="7393" spans="1:15" x14ac:dyDescent="0.2">
      <c r="A7393" s="341" t="s">
        <v>9257</v>
      </c>
      <c r="B7393" s="341" t="s">
        <v>9302</v>
      </c>
      <c r="C7393" s="342" t="s">
        <v>6926</v>
      </c>
      <c r="D7393" s="342" t="s">
        <v>6927</v>
      </c>
      <c r="E7393" s="342" t="s">
        <v>9324</v>
      </c>
      <c r="F7393" s="342" t="s">
        <v>6590</v>
      </c>
      <c r="G7393" s="343">
        <v>6.16</v>
      </c>
      <c r="H7393" s="342" t="s">
        <v>6594</v>
      </c>
      <c r="I7393" s="342" t="s">
        <v>6575</v>
      </c>
      <c r="J7393" s="342" t="s">
        <v>6755</v>
      </c>
      <c r="K7393" s="581" t="s">
        <v>9096</v>
      </c>
      <c r="L7393" s="344" t="s">
        <v>4090</v>
      </c>
      <c r="N7393" s="344" t="s">
        <v>4090</v>
      </c>
      <c r="O7393" s="341" t="s">
        <v>6766</v>
      </c>
    </row>
    <row r="7394" spans="1:15" x14ac:dyDescent="0.2">
      <c r="A7394" s="341" t="s">
        <v>9257</v>
      </c>
      <c r="B7394" s="341" t="s">
        <v>9302</v>
      </c>
      <c r="C7394" s="342" t="s">
        <v>6926</v>
      </c>
      <c r="D7394" s="342" t="s">
        <v>6927</v>
      </c>
      <c r="E7394" s="342" t="s">
        <v>9333</v>
      </c>
      <c r="F7394" s="342" t="s">
        <v>6590</v>
      </c>
      <c r="G7394" s="343">
        <v>3.27</v>
      </c>
      <c r="H7394" s="342" t="s">
        <v>6594</v>
      </c>
      <c r="I7394" s="342" t="s">
        <v>6575</v>
      </c>
      <c r="J7394" s="342" t="s">
        <v>6755</v>
      </c>
      <c r="K7394" s="581" t="s">
        <v>8883</v>
      </c>
      <c r="L7394" s="344" t="s">
        <v>4090</v>
      </c>
      <c r="N7394" s="344" t="s">
        <v>4090</v>
      </c>
      <c r="O7394" s="341" t="s">
        <v>6766</v>
      </c>
    </row>
    <row r="7395" spans="1:15" x14ac:dyDescent="0.2">
      <c r="A7395" s="341" t="s">
        <v>9257</v>
      </c>
      <c r="B7395" s="341" t="s">
        <v>9302</v>
      </c>
      <c r="C7395" s="342" t="s">
        <v>9085</v>
      </c>
      <c r="D7395" s="342" t="s">
        <v>6927</v>
      </c>
      <c r="E7395" s="342" t="s">
        <v>9328</v>
      </c>
      <c r="F7395" s="342" t="s">
        <v>6590</v>
      </c>
      <c r="G7395" s="343">
        <v>3.88</v>
      </c>
      <c r="H7395" s="342" t="s">
        <v>6594</v>
      </c>
      <c r="I7395" s="342" t="s">
        <v>6575</v>
      </c>
      <c r="J7395" s="342" t="s">
        <v>6755</v>
      </c>
      <c r="K7395" s="581" t="s">
        <v>7111</v>
      </c>
      <c r="L7395" s="344" t="s">
        <v>4090</v>
      </c>
      <c r="N7395" s="344" t="s">
        <v>4090</v>
      </c>
      <c r="O7395" s="341">
        <v>0</v>
      </c>
    </row>
    <row r="7396" spans="1:15" x14ac:dyDescent="0.2">
      <c r="A7396" s="341" t="s">
        <v>9257</v>
      </c>
      <c r="B7396" s="341" t="s">
        <v>9302</v>
      </c>
      <c r="C7396" s="342" t="s">
        <v>9085</v>
      </c>
      <c r="D7396" s="342" t="s">
        <v>6927</v>
      </c>
      <c r="E7396" s="342" t="s">
        <v>9320</v>
      </c>
      <c r="F7396" s="342" t="s">
        <v>6590</v>
      </c>
      <c r="G7396" s="343">
        <v>9</v>
      </c>
      <c r="H7396" s="342" t="s">
        <v>6594</v>
      </c>
      <c r="I7396" s="342" t="s">
        <v>6575</v>
      </c>
      <c r="J7396" s="342" t="s">
        <v>6755</v>
      </c>
      <c r="K7396" s="581" t="s">
        <v>7445</v>
      </c>
      <c r="L7396" s="344" t="s">
        <v>4090</v>
      </c>
      <c r="N7396" s="344" t="s">
        <v>4090</v>
      </c>
      <c r="O7396" s="341">
        <v>0</v>
      </c>
    </row>
    <row r="7397" spans="1:15" x14ac:dyDescent="0.2">
      <c r="A7397" s="341" t="s">
        <v>9257</v>
      </c>
      <c r="B7397" s="341" t="s">
        <v>9302</v>
      </c>
      <c r="C7397" s="342" t="s">
        <v>9085</v>
      </c>
      <c r="D7397" s="342" t="s">
        <v>6927</v>
      </c>
      <c r="E7397" s="342" t="s">
        <v>9323</v>
      </c>
      <c r="F7397" s="342" t="s">
        <v>6590</v>
      </c>
      <c r="G7397" s="343">
        <v>9.25</v>
      </c>
      <c r="H7397" s="342" t="s">
        <v>6594</v>
      </c>
      <c r="I7397" s="342" t="s">
        <v>6575</v>
      </c>
      <c r="J7397" s="342" t="s">
        <v>6755</v>
      </c>
      <c r="K7397" s="581" t="s">
        <v>6841</v>
      </c>
      <c r="L7397" s="344" t="s">
        <v>4090</v>
      </c>
      <c r="N7397" s="344" t="s">
        <v>4090</v>
      </c>
      <c r="O7397" s="341">
        <v>0</v>
      </c>
    </row>
    <row r="7398" spans="1:15" x14ac:dyDescent="0.2">
      <c r="A7398" s="341" t="s">
        <v>9257</v>
      </c>
      <c r="B7398" s="341" t="s">
        <v>9302</v>
      </c>
      <c r="C7398" s="342" t="s">
        <v>9085</v>
      </c>
      <c r="D7398" s="342" t="s">
        <v>6927</v>
      </c>
      <c r="E7398" s="342" t="s">
        <v>9331</v>
      </c>
      <c r="F7398" s="342" t="s">
        <v>6590</v>
      </c>
      <c r="G7398" s="343">
        <v>5.4</v>
      </c>
      <c r="H7398" s="342" t="s">
        <v>6594</v>
      </c>
      <c r="I7398" s="342" t="s">
        <v>6575</v>
      </c>
      <c r="J7398" s="342" t="s">
        <v>6755</v>
      </c>
      <c r="K7398" s="581" t="s">
        <v>6832</v>
      </c>
      <c r="L7398" s="344" t="s">
        <v>4090</v>
      </c>
      <c r="N7398" s="344" t="s">
        <v>4090</v>
      </c>
      <c r="O7398" s="341">
        <v>0</v>
      </c>
    </row>
    <row r="7399" spans="1:15" x14ac:dyDescent="0.2">
      <c r="A7399" s="341" t="s">
        <v>9257</v>
      </c>
      <c r="B7399" s="341" t="s">
        <v>9302</v>
      </c>
      <c r="C7399" s="342" t="s">
        <v>9085</v>
      </c>
      <c r="D7399" s="342" t="s">
        <v>6927</v>
      </c>
      <c r="E7399" s="342" t="s">
        <v>9332</v>
      </c>
      <c r="F7399" s="342" t="s">
        <v>6590</v>
      </c>
      <c r="G7399" s="343">
        <v>5.76</v>
      </c>
      <c r="H7399" s="342" t="s">
        <v>6594</v>
      </c>
      <c r="I7399" s="342" t="s">
        <v>6575</v>
      </c>
      <c r="J7399" s="342" t="s">
        <v>6755</v>
      </c>
      <c r="K7399" s="581" t="s">
        <v>7171</v>
      </c>
      <c r="L7399" s="344" t="s">
        <v>4090</v>
      </c>
      <c r="N7399" s="344" t="s">
        <v>4090</v>
      </c>
      <c r="O7399" s="341">
        <v>0</v>
      </c>
    </row>
    <row r="7400" spans="1:15" x14ac:dyDescent="0.2">
      <c r="A7400" s="341" t="s">
        <v>9257</v>
      </c>
      <c r="B7400" s="341" t="s">
        <v>9302</v>
      </c>
      <c r="C7400" s="342" t="s">
        <v>6926</v>
      </c>
      <c r="D7400" s="342" t="s">
        <v>6927</v>
      </c>
      <c r="E7400" s="342" t="s">
        <v>9323</v>
      </c>
      <c r="F7400" s="342" t="s">
        <v>6590</v>
      </c>
      <c r="G7400" s="343">
        <v>9.0299999999999994</v>
      </c>
      <c r="H7400" s="342" t="s">
        <v>6594</v>
      </c>
      <c r="I7400" s="342" t="s">
        <v>6575</v>
      </c>
      <c r="J7400" s="342" t="s">
        <v>6755</v>
      </c>
      <c r="K7400" s="581" t="s">
        <v>7979</v>
      </c>
      <c r="L7400" s="344" t="s">
        <v>4090</v>
      </c>
      <c r="N7400" s="344" t="s">
        <v>4090</v>
      </c>
      <c r="O7400" s="341" t="s">
        <v>6752</v>
      </c>
    </row>
    <row r="7401" spans="1:15" x14ac:dyDescent="0.2">
      <c r="A7401" s="341" t="s">
        <v>9257</v>
      </c>
      <c r="B7401" s="341" t="s">
        <v>9302</v>
      </c>
      <c r="C7401" s="342" t="s">
        <v>9085</v>
      </c>
      <c r="D7401" s="342" t="s">
        <v>6927</v>
      </c>
      <c r="E7401" s="342" t="s">
        <v>9337</v>
      </c>
      <c r="F7401" s="342" t="s">
        <v>6590</v>
      </c>
      <c r="G7401" s="343">
        <v>6.83</v>
      </c>
      <c r="H7401" s="342" t="s">
        <v>6594</v>
      </c>
      <c r="I7401" s="342" t="s">
        <v>6575</v>
      </c>
      <c r="J7401" s="342" t="s">
        <v>6755</v>
      </c>
      <c r="K7401" s="581" t="s">
        <v>9097</v>
      </c>
      <c r="L7401" s="344" t="s">
        <v>4090</v>
      </c>
      <c r="N7401" s="344" t="s">
        <v>4090</v>
      </c>
      <c r="O7401" s="341">
        <v>0</v>
      </c>
    </row>
    <row r="7402" spans="1:15" x14ac:dyDescent="0.2">
      <c r="A7402" s="341" t="s">
        <v>9257</v>
      </c>
      <c r="B7402" s="341" t="s">
        <v>9302</v>
      </c>
      <c r="C7402" s="342" t="s">
        <v>9085</v>
      </c>
      <c r="D7402" s="342" t="s">
        <v>6927</v>
      </c>
      <c r="E7402" s="342" t="s">
        <v>9337</v>
      </c>
      <c r="F7402" s="342" t="s">
        <v>6590</v>
      </c>
      <c r="G7402" s="343">
        <v>8.93</v>
      </c>
      <c r="H7402" s="342" t="s">
        <v>6594</v>
      </c>
      <c r="I7402" s="342" t="s">
        <v>6575</v>
      </c>
      <c r="J7402" s="342" t="s">
        <v>6755</v>
      </c>
      <c r="K7402" s="581" t="s">
        <v>6969</v>
      </c>
      <c r="L7402" s="344" t="s">
        <v>4090</v>
      </c>
      <c r="N7402" s="344" t="s">
        <v>4090</v>
      </c>
      <c r="O7402" s="341">
        <v>0</v>
      </c>
    </row>
    <row r="7403" spans="1:15" x14ac:dyDescent="0.2">
      <c r="A7403" s="341" t="s">
        <v>9257</v>
      </c>
      <c r="B7403" s="341" t="s">
        <v>9302</v>
      </c>
      <c r="C7403" s="342" t="s">
        <v>6926</v>
      </c>
      <c r="D7403" s="342" t="s">
        <v>6927</v>
      </c>
      <c r="E7403" s="342" t="s">
        <v>9319</v>
      </c>
      <c r="F7403" s="342" t="s">
        <v>6590</v>
      </c>
      <c r="G7403" s="343">
        <v>8.64</v>
      </c>
      <c r="H7403" s="342" t="s">
        <v>6594</v>
      </c>
      <c r="I7403" s="342" t="s">
        <v>6575</v>
      </c>
      <c r="J7403" s="342" t="s">
        <v>6755</v>
      </c>
      <c r="K7403" s="581" t="s">
        <v>7141</v>
      </c>
      <c r="L7403" s="344" t="s">
        <v>4090</v>
      </c>
      <c r="N7403" s="344" t="s">
        <v>4090</v>
      </c>
      <c r="O7403" s="341">
        <v>0</v>
      </c>
    </row>
    <row r="7404" spans="1:15" x14ac:dyDescent="0.2">
      <c r="A7404" s="341" t="s">
        <v>9257</v>
      </c>
      <c r="B7404" s="341" t="s">
        <v>9302</v>
      </c>
      <c r="C7404" s="342" t="s">
        <v>9085</v>
      </c>
      <c r="D7404" s="342" t="s">
        <v>6927</v>
      </c>
      <c r="E7404" s="342" t="s">
        <v>9319</v>
      </c>
      <c r="F7404" s="342" t="s">
        <v>6590</v>
      </c>
      <c r="G7404" s="343">
        <v>8.8800000000000008</v>
      </c>
      <c r="H7404" s="342" t="s">
        <v>6594</v>
      </c>
      <c r="I7404" s="342" t="s">
        <v>6575</v>
      </c>
      <c r="J7404" s="342" t="s">
        <v>6755</v>
      </c>
      <c r="K7404" s="581" t="s">
        <v>7115</v>
      </c>
      <c r="L7404" s="344" t="s">
        <v>4090</v>
      </c>
      <c r="N7404" s="344" t="s">
        <v>4090</v>
      </c>
      <c r="O7404" s="341">
        <v>0</v>
      </c>
    </row>
    <row r="7405" spans="1:15" x14ac:dyDescent="0.2">
      <c r="A7405" s="341" t="s">
        <v>9257</v>
      </c>
      <c r="B7405" s="341" t="s">
        <v>9302</v>
      </c>
      <c r="C7405" s="342" t="s">
        <v>9085</v>
      </c>
      <c r="D7405" s="342" t="s">
        <v>6927</v>
      </c>
      <c r="E7405" s="342" t="s">
        <v>9325</v>
      </c>
      <c r="F7405" s="342" t="s">
        <v>6590</v>
      </c>
      <c r="G7405" s="343">
        <v>7.2150000000000007</v>
      </c>
      <c r="H7405" s="342" t="s">
        <v>6594</v>
      </c>
      <c r="I7405" s="342" t="s">
        <v>6575</v>
      </c>
      <c r="J7405" s="342" t="s">
        <v>6755</v>
      </c>
      <c r="K7405" s="581" t="s">
        <v>7515</v>
      </c>
      <c r="L7405" s="344" t="s">
        <v>4090</v>
      </c>
      <c r="N7405" s="344" t="s">
        <v>4090</v>
      </c>
      <c r="O7405" s="341" t="s">
        <v>6752</v>
      </c>
    </row>
    <row r="7406" spans="1:15" x14ac:dyDescent="0.2">
      <c r="A7406" s="341" t="s">
        <v>9257</v>
      </c>
      <c r="B7406" s="341" t="s">
        <v>9302</v>
      </c>
      <c r="C7406" s="342" t="s">
        <v>9085</v>
      </c>
      <c r="D7406" s="342" t="s">
        <v>6927</v>
      </c>
      <c r="E7406" s="342" t="s">
        <v>9255</v>
      </c>
      <c r="F7406" s="342" t="s">
        <v>6590</v>
      </c>
      <c r="G7406" s="343">
        <v>9.75</v>
      </c>
      <c r="H7406" s="342" t="s">
        <v>6594</v>
      </c>
      <c r="I7406" s="342" t="s">
        <v>6575</v>
      </c>
      <c r="J7406" s="342" t="s">
        <v>6755</v>
      </c>
      <c r="K7406" s="581" t="s">
        <v>8454</v>
      </c>
      <c r="L7406" s="344" t="s">
        <v>4090</v>
      </c>
      <c r="N7406" s="344" t="s">
        <v>4090</v>
      </c>
      <c r="O7406" s="341">
        <v>0</v>
      </c>
    </row>
    <row r="7407" spans="1:15" x14ac:dyDescent="0.2">
      <c r="A7407" s="341" t="s">
        <v>9257</v>
      </c>
      <c r="B7407" s="341" t="s">
        <v>9302</v>
      </c>
      <c r="C7407" s="342" t="s">
        <v>9085</v>
      </c>
      <c r="D7407" s="342" t="s">
        <v>6927</v>
      </c>
      <c r="E7407" s="342" t="s">
        <v>9325</v>
      </c>
      <c r="F7407" s="342" t="s">
        <v>6590</v>
      </c>
      <c r="G7407" s="343">
        <v>4.8</v>
      </c>
      <c r="H7407" s="342" t="s">
        <v>6594</v>
      </c>
      <c r="I7407" s="342" t="s">
        <v>6575</v>
      </c>
      <c r="J7407" s="342" t="s">
        <v>6755</v>
      </c>
      <c r="K7407" s="581" t="s">
        <v>7135</v>
      </c>
      <c r="L7407" s="344" t="s">
        <v>4090</v>
      </c>
      <c r="N7407" s="344" t="s">
        <v>4090</v>
      </c>
      <c r="O7407" s="341">
        <v>0</v>
      </c>
    </row>
    <row r="7408" spans="1:15" x14ac:dyDescent="0.2">
      <c r="A7408" s="341" t="s">
        <v>9257</v>
      </c>
      <c r="B7408" s="341" t="s">
        <v>9302</v>
      </c>
      <c r="C7408" s="342" t="s">
        <v>6926</v>
      </c>
      <c r="D7408" s="342" t="s">
        <v>6927</v>
      </c>
      <c r="E7408" s="342" t="s">
        <v>9319</v>
      </c>
      <c r="F7408" s="342" t="s">
        <v>6590</v>
      </c>
      <c r="G7408" s="343">
        <v>2.85</v>
      </c>
      <c r="H7408" s="342" t="s">
        <v>6594</v>
      </c>
      <c r="I7408" s="342" t="s">
        <v>6575</v>
      </c>
      <c r="J7408" s="342" t="s">
        <v>6755</v>
      </c>
      <c r="K7408" s="581" t="s">
        <v>7552</v>
      </c>
      <c r="L7408" s="344" t="s">
        <v>4090</v>
      </c>
      <c r="N7408" s="344" t="s">
        <v>4090</v>
      </c>
      <c r="O7408" s="341" t="s">
        <v>6766</v>
      </c>
    </row>
    <row r="7409" spans="1:15" x14ac:dyDescent="0.2">
      <c r="A7409" s="341" t="s">
        <v>9257</v>
      </c>
      <c r="B7409" s="341" t="s">
        <v>9302</v>
      </c>
      <c r="C7409" s="342" t="s">
        <v>6926</v>
      </c>
      <c r="D7409" s="342" t="s">
        <v>6927</v>
      </c>
      <c r="E7409" s="342" t="s">
        <v>9321</v>
      </c>
      <c r="F7409" s="342" t="s">
        <v>6590</v>
      </c>
      <c r="G7409" s="343">
        <v>6</v>
      </c>
      <c r="H7409" s="342" t="s">
        <v>6594</v>
      </c>
      <c r="I7409" s="342" t="s">
        <v>6575</v>
      </c>
      <c r="J7409" s="342" t="s">
        <v>6755</v>
      </c>
      <c r="K7409" s="581" t="s">
        <v>9098</v>
      </c>
      <c r="L7409" s="344" t="s">
        <v>4090</v>
      </c>
      <c r="N7409" s="344" t="s">
        <v>4090</v>
      </c>
      <c r="O7409" s="341" t="s">
        <v>6766</v>
      </c>
    </row>
    <row r="7410" spans="1:15" x14ac:dyDescent="0.2">
      <c r="A7410" s="341" t="s">
        <v>9257</v>
      </c>
      <c r="B7410" s="341" t="s">
        <v>9302</v>
      </c>
      <c r="C7410" s="342" t="s">
        <v>6926</v>
      </c>
      <c r="D7410" s="342" t="s">
        <v>6927</v>
      </c>
      <c r="E7410" s="342" t="s">
        <v>9322</v>
      </c>
      <c r="F7410" s="342" t="s">
        <v>6590</v>
      </c>
      <c r="G7410" s="343">
        <v>8.2799999999999994</v>
      </c>
      <c r="H7410" s="342" t="s">
        <v>6594</v>
      </c>
      <c r="I7410" s="342" t="s">
        <v>6575</v>
      </c>
      <c r="J7410" s="342" t="s">
        <v>6755</v>
      </c>
      <c r="K7410" s="581" t="s">
        <v>7124</v>
      </c>
      <c r="L7410" s="344" t="s">
        <v>4090</v>
      </c>
      <c r="N7410" s="344" t="s">
        <v>4090</v>
      </c>
      <c r="O7410" s="341">
        <v>0</v>
      </c>
    </row>
    <row r="7411" spans="1:15" x14ac:dyDescent="0.2">
      <c r="A7411" s="341" t="s">
        <v>9257</v>
      </c>
      <c r="B7411" s="341" t="s">
        <v>9302</v>
      </c>
      <c r="C7411" s="342" t="s">
        <v>6926</v>
      </c>
      <c r="D7411" s="342" t="s">
        <v>6927</v>
      </c>
      <c r="E7411" s="342" t="s">
        <v>9334</v>
      </c>
      <c r="F7411" s="342" t="s">
        <v>6590</v>
      </c>
      <c r="G7411" s="343">
        <v>4.0590000000000002</v>
      </c>
      <c r="H7411" s="342" t="s">
        <v>6594</v>
      </c>
      <c r="I7411" s="342" t="s">
        <v>6575</v>
      </c>
      <c r="J7411" s="342" t="s">
        <v>6755</v>
      </c>
      <c r="K7411" s="581" t="s">
        <v>9099</v>
      </c>
      <c r="L7411" s="344" t="s">
        <v>4090</v>
      </c>
      <c r="N7411" s="344" t="s">
        <v>4090</v>
      </c>
      <c r="O7411" s="341" t="s">
        <v>6766</v>
      </c>
    </row>
    <row r="7412" spans="1:15" x14ac:dyDescent="0.2">
      <c r="A7412" s="341" t="s">
        <v>9257</v>
      </c>
      <c r="B7412" s="341" t="s">
        <v>9302</v>
      </c>
      <c r="C7412" s="342" t="s">
        <v>6926</v>
      </c>
      <c r="D7412" s="342" t="s">
        <v>6927</v>
      </c>
      <c r="E7412" s="342" t="s">
        <v>9321</v>
      </c>
      <c r="F7412" s="342" t="s">
        <v>6590</v>
      </c>
      <c r="G7412" s="343">
        <v>3.99</v>
      </c>
      <c r="H7412" s="342" t="s">
        <v>6594</v>
      </c>
      <c r="I7412" s="342" t="s">
        <v>6575</v>
      </c>
      <c r="J7412" s="342" t="s">
        <v>6755</v>
      </c>
      <c r="K7412" s="581" t="s">
        <v>7418</v>
      </c>
      <c r="L7412" s="344" t="s">
        <v>4090</v>
      </c>
      <c r="N7412" s="344" t="s">
        <v>4090</v>
      </c>
      <c r="O7412" s="341">
        <v>0</v>
      </c>
    </row>
    <row r="7413" spans="1:15" x14ac:dyDescent="0.2">
      <c r="A7413" s="341" t="s">
        <v>9257</v>
      </c>
      <c r="B7413" s="341" t="s">
        <v>9302</v>
      </c>
      <c r="C7413" s="342" t="s">
        <v>6926</v>
      </c>
      <c r="D7413" s="342" t="s">
        <v>6927</v>
      </c>
      <c r="E7413" s="342" t="s">
        <v>9334</v>
      </c>
      <c r="F7413" s="342" t="s">
        <v>6590</v>
      </c>
      <c r="G7413" s="343">
        <v>6.5</v>
      </c>
      <c r="H7413" s="342" t="s">
        <v>6594</v>
      </c>
      <c r="I7413" s="342" t="s">
        <v>6575</v>
      </c>
      <c r="J7413" s="342" t="s">
        <v>6755</v>
      </c>
      <c r="K7413" s="581" t="s">
        <v>6888</v>
      </c>
      <c r="L7413" s="344" t="s">
        <v>4090</v>
      </c>
      <c r="N7413" s="344" t="s">
        <v>4090</v>
      </c>
      <c r="O7413" s="341" t="s">
        <v>6752</v>
      </c>
    </row>
    <row r="7414" spans="1:15" x14ac:dyDescent="0.2">
      <c r="A7414" s="341" t="s">
        <v>9257</v>
      </c>
      <c r="B7414" s="341" t="s">
        <v>9302</v>
      </c>
      <c r="C7414" s="342" t="s">
        <v>6926</v>
      </c>
      <c r="D7414" s="342" t="s">
        <v>6927</v>
      </c>
      <c r="E7414" s="342" t="s">
        <v>9319</v>
      </c>
      <c r="F7414" s="342" t="s">
        <v>6590</v>
      </c>
      <c r="G7414" s="343">
        <v>54.79</v>
      </c>
      <c r="H7414" s="342" t="s">
        <v>6594</v>
      </c>
      <c r="I7414" s="342" t="s">
        <v>6575</v>
      </c>
      <c r="J7414" s="342" t="s">
        <v>6755</v>
      </c>
      <c r="K7414" s="581" t="s">
        <v>9100</v>
      </c>
      <c r="L7414" s="344" t="s">
        <v>4090</v>
      </c>
      <c r="N7414" s="344" t="s">
        <v>4090</v>
      </c>
      <c r="O7414" s="341" t="s">
        <v>6752</v>
      </c>
    </row>
    <row r="7415" spans="1:15" x14ac:dyDescent="0.2">
      <c r="A7415" s="341" t="s">
        <v>9257</v>
      </c>
      <c r="B7415" s="341" t="s">
        <v>9302</v>
      </c>
      <c r="C7415" s="342" t="s">
        <v>6926</v>
      </c>
      <c r="D7415" s="342" t="s">
        <v>6927</v>
      </c>
      <c r="E7415" s="342" t="s">
        <v>9321</v>
      </c>
      <c r="F7415" s="342" t="s">
        <v>6590</v>
      </c>
      <c r="G7415" s="343">
        <v>28.42</v>
      </c>
      <c r="H7415" s="342" t="s">
        <v>6594</v>
      </c>
      <c r="I7415" s="342" t="s">
        <v>6570</v>
      </c>
      <c r="J7415" s="342" t="s">
        <v>6755</v>
      </c>
      <c r="K7415" s="581" t="s">
        <v>6970</v>
      </c>
      <c r="L7415" s="344" t="s">
        <v>4090</v>
      </c>
      <c r="N7415" s="344" t="s">
        <v>4090</v>
      </c>
      <c r="O7415" s="341" t="s">
        <v>6752</v>
      </c>
    </row>
    <row r="7416" spans="1:15" x14ac:dyDescent="0.2">
      <c r="A7416" s="341" t="s">
        <v>9257</v>
      </c>
      <c r="B7416" s="341" t="s">
        <v>9302</v>
      </c>
      <c r="C7416" s="342" t="s">
        <v>6926</v>
      </c>
      <c r="D7416" s="342" t="s">
        <v>6927</v>
      </c>
      <c r="E7416" s="342" t="s">
        <v>9321</v>
      </c>
      <c r="F7416" s="342" t="s">
        <v>6590</v>
      </c>
      <c r="G7416" s="343">
        <v>6.46</v>
      </c>
      <c r="H7416" s="342" t="s">
        <v>6594</v>
      </c>
      <c r="I7416" s="342" t="s">
        <v>6575</v>
      </c>
      <c r="J7416" s="342" t="s">
        <v>6755</v>
      </c>
      <c r="K7416" s="581" t="s">
        <v>7099</v>
      </c>
      <c r="L7416" s="344" t="s">
        <v>4090</v>
      </c>
      <c r="N7416" s="344" t="s">
        <v>4090</v>
      </c>
      <c r="O7416" s="341">
        <v>0</v>
      </c>
    </row>
    <row r="7417" spans="1:15" x14ac:dyDescent="0.2">
      <c r="A7417" s="341" t="s">
        <v>9257</v>
      </c>
      <c r="B7417" s="341" t="s">
        <v>9302</v>
      </c>
      <c r="C7417" s="342" t="s">
        <v>6926</v>
      </c>
      <c r="D7417" s="342" t="s">
        <v>6927</v>
      </c>
      <c r="E7417" s="342" t="s">
        <v>9320</v>
      </c>
      <c r="F7417" s="342" t="s">
        <v>6590</v>
      </c>
      <c r="G7417" s="343">
        <v>9</v>
      </c>
      <c r="H7417" s="342" t="s">
        <v>6594</v>
      </c>
      <c r="I7417" s="342" t="s">
        <v>6575</v>
      </c>
      <c r="J7417" s="342" t="s">
        <v>6755</v>
      </c>
      <c r="K7417" s="581" t="s">
        <v>6780</v>
      </c>
      <c r="L7417" s="344" t="s">
        <v>4090</v>
      </c>
      <c r="N7417" s="344" t="s">
        <v>4090</v>
      </c>
      <c r="O7417" s="341" t="s">
        <v>6752</v>
      </c>
    </row>
    <row r="7418" spans="1:15" x14ac:dyDescent="0.2">
      <c r="A7418" s="341" t="s">
        <v>9257</v>
      </c>
      <c r="B7418" s="341" t="s">
        <v>9302</v>
      </c>
      <c r="C7418" s="342" t="s">
        <v>6926</v>
      </c>
      <c r="D7418" s="342" t="s">
        <v>6927</v>
      </c>
      <c r="E7418" s="342" t="s">
        <v>9320</v>
      </c>
      <c r="F7418" s="342" t="s">
        <v>6590</v>
      </c>
      <c r="G7418" s="343">
        <v>5.2700000000000005</v>
      </c>
      <c r="H7418" s="342" t="s">
        <v>6594</v>
      </c>
      <c r="I7418" s="342" t="s">
        <v>6575</v>
      </c>
      <c r="J7418" s="342" t="s">
        <v>6755</v>
      </c>
      <c r="K7418" s="581" t="s">
        <v>6768</v>
      </c>
      <c r="L7418" s="344" t="s">
        <v>4090</v>
      </c>
      <c r="N7418" s="344" t="s">
        <v>4090</v>
      </c>
      <c r="O7418" s="341">
        <v>0</v>
      </c>
    </row>
    <row r="7419" spans="1:15" x14ac:dyDescent="0.2">
      <c r="A7419" s="341" t="s">
        <v>9257</v>
      </c>
      <c r="B7419" s="341" t="s">
        <v>9302</v>
      </c>
      <c r="C7419" s="342" t="s">
        <v>6926</v>
      </c>
      <c r="D7419" s="342" t="s">
        <v>6927</v>
      </c>
      <c r="E7419" s="342" t="s">
        <v>9319</v>
      </c>
      <c r="F7419" s="342" t="s">
        <v>6590</v>
      </c>
      <c r="G7419" s="343">
        <v>5.64</v>
      </c>
      <c r="H7419" s="342" t="s">
        <v>6594</v>
      </c>
      <c r="I7419" s="342" t="s">
        <v>6575</v>
      </c>
      <c r="J7419" s="342" t="s">
        <v>6755</v>
      </c>
      <c r="K7419" s="581" t="s">
        <v>6768</v>
      </c>
      <c r="L7419" s="344" t="s">
        <v>4090</v>
      </c>
      <c r="N7419" s="344" t="s">
        <v>4090</v>
      </c>
      <c r="O7419" s="341">
        <v>0</v>
      </c>
    </row>
    <row r="7420" spans="1:15" x14ac:dyDescent="0.2">
      <c r="A7420" s="341" t="s">
        <v>9257</v>
      </c>
      <c r="B7420" s="341" t="s">
        <v>9302</v>
      </c>
      <c r="C7420" s="342" t="s">
        <v>6926</v>
      </c>
      <c r="D7420" s="342" t="s">
        <v>6927</v>
      </c>
      <c r="E7420" s="342" t="s">
        <v>9323</v>
      </c>
      <c r="F7420" s="342" t="s">
        <v>6590</v>
      </c>
      <c r="G7420" s="343">
        <v>10.200000000000001</v>
      </c>
      <c r="H7420" s="342" t="s">
        <v>6594</v>
      </c>
      <c r="I7420" s="342" t="s">
        <v>6575</v>
      </c>
      <c r="J7420" s="342" t="s">
        <v>6755</v>
      </c>
      <c r="K7420" s="581" t="s">
        <v>7977</v>
      </c>
      <c r="L7420" s="344" t="s">
        <v>4090</v>
      </c>
      <c r="N7420" s="344" t="s">
        <v>4090</v>
      </c>
      <c r="O7420" s="341" t="s">
        <v>6752</v>
      </c>
    </row>
    <row r="7421" spans="1:15" x14ac:dyDescent="0.2">
      <c r="A7421" s="341" t="s">
        <v>9257</v>
      </c>
      <c r="B7421" s="341" t="s">
        <v>9302</v>
      </c>
      <c r="C7421" s="342" t="s">
        <v>6926</v>
      </c>
      <c r="D7421" s="342" t="s">
        <v>6927</v>
      </c>
      <c r="E7421" s="342" t="s">
        <v>9323</v>
      </c>
      <c r="F7421" s="342" t="s">
        <v>6590</v>
      </c>
      <c r="G7421" s="343">
        <v>17.48</v>
      </c>
      <c r="H7421" s="342" t="s">
        <v>6594</v>
      </c>
      <c r="I7421" s="342" t="s">
        <v>6575</v>
      </c>
      <c r="J7421" s="342" t="s">
        <v>6755</v>
      </c>
      <c r="K7421" s="581" t="s">
        <v>7579</v>
      </c>
      <c r="L7421" s="344" t="s">
        <v>4090</v>
      </c>
      <c r="N7421" s="344" t="s">
        <v>4090</v>
      </c>
      <c r="O7421" s="341">
        <v>0</v>
      </c>
    </row>
    <row r="7422" spans="1:15" x14ac:dyDescent="0.2">
      <c r="A7422" s="341" t="s">
        <v>9257</v>
      </c>
      <c r="B7422" s="341" t="s">
        <v>9302</v>
      </c>
      <c r="C7422" s="342" t="s">
        <v>6926</v>
      </c>
      <c r="D7422" s="342" t="s">
        <v>6927</v>
      </c>
      <c r="E7422" s="342" t="s">
        <v>9319</v>
      </c>
      <c r="F7422" s="342" t="s">
        <v>6590</v>
      </c>
      <c r="G7422" s="343">
        <v>13.11</v>
      </c>
      <c r="H7422" s="342" t="s">
        <v>6594</v>
      </c>
      <c r="I7422" s="342" t="s">
        <v>6575</v>
      </c>
      <c r="J7422" s="342" t="s">
        <v>6755</v>
      </c>
      <c r="K7422" s="581" t="s">
        <v>8280</v>
      </c>
      <c r="L7422" s="344" t="s">
        <v>4090</v>
      </c>
      <c r="N7422" s="344" t="s">
        <v>4090</v>
      </c>
      <c r="O7422" s="341">
        <v>0</v>
      </c>
    </row>
    <row r="7423" spans="1:15" x14ac:dyDescent="0.2">
      <c r="A7423" s="341" t="s">
        <v>9257</v>
      </c>
      <c r="B7423" s="341" t="s">
        <v>9302</v>
      </c>
      <c r="C7423" s="342" t="s">
        <v>6926</v>
      </c>
      <c r="D7423" s="342" t="s">
        <v>6927</v>
      </c>
      <c r="E7423" s="342" t="s">
        <v>9334</v>
      </c>
      <c r="F7423" s="342" t="s">
        <v>6590</v>
      </c>
      <c r="G7423" s="343">
        <v>6.82</v>
      </c>
      <c r="H7423" s="342" t="s">
        <v>6594</v>
      </c>
      <c r="I7423" s="342" t="s">
        <v>6575</v>
      </c>
      <c r="J7423" s="342" t="s">
        <v>6755</v>
      </c>
      <c r="K7423" s="581" t="s">
        <v>7043</v>
      </c>
      <c r="L7423" s="344" t="s">
        <v>4090</v>
      </c>
      <c r="N7423" s="344" t="s">
        <v>4090</v>
      </c>
      <c r="O7423" s="341" t="s">
        <v>6752</v>
      </c>
    </row>
    <row r="7424" spans="1:15" x14ac:dyDescent="0.2">
      <c r="A7424" s="341" t="s">
        <v>9257</v>
      </c>
      <c r="B7424" s="341" t="s">
        <v>9302</v>
      </c>
      <c r="C7424" s="342" t="s">
        <v>6926</v>
      </c>
      <c r="D7424" s="342" t="s">
        <v>6927</v>
      </c>
      <c r="E7424" s="342" t="s">
        <v>9325</v>
      </c>
      <c r="F7424" s="342" t="s">
        <v>6590</v>
      </c>
      <c r="G7424" s="343">
        <v>24.48</v>
      </c>
      <c r="H7424" s="342" t="s">
        <v>6594</v>
      </c>
      <c r="I7424" s="342" t="s">
        <v>6575</v>
      </c>
      <c r="J7424" s="342" t="s">
        <v>6755</v>
      </c>
      <c r="K7424" s="581" t="s">
        <v>7145</v>
      </c>
      <c r="L7424" s="344" t="s">
        <v>4090</v>
      </c>
      <c r="N7424" s="344" t="s">
        <v>4090</v>
      </c>
      <c r="O7424" s="341" t="s">
        <v>6752</v>
      </c>
    </row>
    <row r="7425" spans="1:15" x14ac:dyDescent="0.2">
      <c r="A7425" s="341" t="s">
        <v>9257</v>
      </c>
      <c r="B7425" s="341" t="s">
        <v>9302</v>
      </c>
      <c r="C7425" s="342" t="s">
        <v>6926</v>
      </c>
      <c r="D7425" s="342" t="s">
        <v>6927</v>
      </c>
      <c r="E7425" s="342" t="s">
        <v>9325</v>
      </c>
      <c r="F7425" s="342" t="s">
        <v>6590</v>
      </c>
      <c r="G7425" s="343">
        <v>4.59</v>
      </c>
      <c r="H7425" s="342" t="s">
        <v>6594</v>
      </c>
      <c r="I7425" s="342" t="s">
        <v>6575</v>
      </c>
      <c r="J7425" s="342" t="s">
        <v>6755</v>
      </c>
      <c r="K7425" s="581" t="s">
        <v>6946</v>
      </c>
      <c r="L7425" s="344" t="s">
        <v>4090</v>
      </c>
      <c r="N7425" s="344" t="s">
        <v>4090</v>
      </c>
      <c r="O7425" s="341" t="s">
        <v>6752</v>
      </c>
    </row>
    <row r="7426" spans="1:15" x14ac:dyDescent="0.2">
      <c r="A7426" s="341" t="s">
        <v>9257</v>
      </c>
      <c r="B7426" s="341" t="s">
        <v>9302</v>
      </c>
      <c r="C7426" s="342" t="s">
        <v>6926</v>
      </c>
      <c r="D7426" s="342" t="s">
        <v>6927</v>
      </c>
      <c r="E7426" s="342" t="s">
        <v>9323</v>
      </c>
      <c r="F7426" s="342" t="s">
        <v>6590</v>
      </c>
      <c r="G7426" s="343">
        <v>5.5200000000000005</v>
      </c>
      <c r="H7426" s="342" t="s">
        <v>6594</v>
      </c>
      <c r="I7426" s="342" t="s">
        <v>6575</v>
      </c>
      <c r="J7426" s="342" t="s">
        <v>6755</v>
      </c>
      <c r="K7426" s="581" t="s">
        <v>7418</v>
      </c>
      <c r="L7426" s="344" t="s">
        <v>4090</v>
      </c>
      <c r="N7426" s="344" t="s">
        <v>4090</v>
      </c>
      <c r="O7426" s="341">
        <v>0</v>
      </c>
    </row>
    <row r="7427" spans="1:15" x14ac:dyDescent="0.2">
      <c r="A7427" s="341" t="s">
        <v>9257</v>
      </c>
      <c r="B7427" s="341" t="s">
        <v>9302</v>
      </c>
      <c r="C7427" s="342" t="s">
        <v>6926</v>
      </c>
      <c r="D7427" s="342" t="s">
        <v>6927</v>
      </c>
      <c r="E7427" s="342" t="s">
        <v>9325</v>
      </c>
      <c r="F7427" s="342" t="s">
        <v>6590</v>
      </c>
      <c r="G7427" s="343">
        <v>39.6</v>
      </c>
      <c r="H7427" s="342" t="s">
        <v>6594</v>
      </c>
      <c r="I7427" s="342" t="s">
        <v>6575</v>
      </c>
      <c r="J7427" s="342" t="s">
        <v>6755</v>
      </c>
      <c r="K7427" s="581" t="s">
        <v>7130</v>
      </c>
      <c r="L7427" s="344" t="s">
        <v>4090</v>
      </c>
      <c r="N7427" s="344" t="s">
        <v>4090</v>
      </c>
      <c r="O7427" s="341" t="s">
        <v>6752</v>
      </c>
    </row>
    <row r="7428" spans="1:15" x14ac:dyDescent="0.2">
      <c r="A7428" s="341" t="s">
        <v>9257</v>
      </c>
      <c r="B7428" s="341" t="s">
        <v>9302</v>
      </c>
      <c r="C7428" s="342" t="s">
        <v>6926</v>
      </c>
      <c r="D7428" s="342" t="s">
        <v>6927</v>
      </c>
      <c r="E7428" s="342" t="s">
        <v>9325</v>
      </c>
      <c r="F7428" s="342" t="s">
        <v>6590</v>
      </c>
      <c r="G7428" s="343">
        <v>26</v>
      </c>
      <c r="H7428" s="342" t="s">
        <v>6594</v>
      </c>
      <c r="I7428" s="342" t="s">
        <v>6575</v>
      </c>
      <c r="J7428" s="342" t="s">
        <v>6755</v>
      </c>
      <c r="K7428" s="581" t="s">
        <v>8323</v>
      </c>
      <c r="L7428" s="344" t="s">
        <v>4090</v>
      </c>
      <c r="N7428" s="344" t="s">
        <v>4090</v>
      </c>
      <c r="O7428" s="341" t="s">
        <v>6766</v>
      </c>
    </row>
    <row r="7429" spans="1:15" x14ac:dyDescent="0.2">
      <c r="A7429" s="341" t="s">
        <v>9257</v>
      </c>
      <c r="B7429" s="341" t="s">
        <v>9302</v>
      </c>
      <c r="C7429" s="342" t="s">
        <v>6926</v>
      </c>
      <c r="D7429" s="342" t="s">
        <v>6927</v>
      </c>
      <c r="E7429" s="342" t="s">
        <v>9320</v>
      </c>
      <c r="F7429" s="342" t="s">
        <v>6590</v>
      </c>
      <c r="G7429" s="343">
        <v>7.3500000000000005</v>
      </c>
      <c r="H7429" s="342" t="s">
        <v>6594</v>
      </c>
      <c r="I7429" s="342" t="s">
        <v>6575</v>
      </c>
      <c r="J7429" s="342" t="s">
        <v>6755</v>
      </c>
      <c r="K7429" s="581" t="s">
        <v>7190</v>
      </c>
      <c r="L7429" s="344" t="s">
        <v>4090</v>
      </c>
      <c r="N7429" s="344" t="s">
        <v>4090</v>
      </c>
      <c r="O7429" s="341" t="s">
        <v>6752</v>
      </c>
    </row>
    <row r="7430" spans="1:15" x14ac:dyDescent="0.2">
      <c r="A7430" s="341" t="s">
        <v>9257</v>
      </c>
      <c r="B7430" s="341" t="s">
        <v>9302</v>
      </c>
      <c r="C7430" s="342" t="s">
        <v>6926</v>
      </c>
      <c r="D7430" s="342" t="s">
        <v>6927</v>
      </c>
      <c r="E7430" s="342" t="s">
        <v>9320</v>
      </c>
      <c r="F7430" s="342" t="s">
        <v>6590</v>
      </c>
      <c r="G7430" s="343">
        <v>7.65</v>
      </c>
      <c r="H7430" s="342" t="s">
        <v>6594</v>
      </c>
      <c r="I7430" s="342" t="s">
        <v>6575</v>
      </c>
      <c r="J7430" s="342" t="s">
        <v>6755</v>
      </c>
      <c r="K7430" s="581" t="s">
        <v>7143</v>
      </c>
      <c r="L7430" s="344" t="s">
        <v>4090</v>
      </c>
      <c r="N7430" s="344" t="s">
        <v>4090</v>
      </c>
      <c r="O7430" s="341">
        <v>0</v>
      </c>
    </row>
    <row r="7431" spans="1:15" x14ac:dyDescent="0.2">
      <c r="A7431" s="341" t="s">
        <v>9257</v>
      </c>
      <c r="B7431" s="341" t="s">
        <v>9302</v>
      </c>
      <c r="C7431" s="342" t="s">
        <v>6926</v>
      </c>
      <c r="D7431" s="342" t="s">
        <v>6927</v>
      </c>
      <c r="E7431" s="342" t="s">
        <v>9323</v>
      </c>
      <c r="F7431" s="342" t="s">
        <v>6590</v>
      </c>
      <c r="G7431" s="343">
        <v>21.150000000000002</v>
      </c>
      <c r="H7431" s="342" t="s">
        <v>6594</v>
      </c>
      <c r="I7431" s="342" t="s">
        <v>6575</v>
      </c>
      <c r="J7431" s="342" t="s">
        <v>6755</v>
      </c>
      <c r="K7431" s="581" t="s">
        <v>8406</v>
      </c>
      <c r="L7431" s="344" t="s">
        <v>4090</v>
      </c>
      <c r="N7431" s="344" t="s">
        <v>4090</v>
      </c>
      <c r="O7431" s="341">
        <v>0</v>
      </c>
    </row>
    <row r="7432" spans="1:15" x14ac:dyDescent="0.2">
      <c r="A7432" s="341" t="s">
        <v>9257</v>
      </c>
      <c r="B7432" s="341" t="s">
        <v>9302</v>
      </c>
      <c r="C7432" s="342" t="s">
        <v>6926</v>
      </c>
      <c r="D7432" s="342" t="s">
        <v>6927</v>
      </c>
      <c r="E7432" s="342" t="s">
        <v>9328</v>
      </c>
      <c r="F7432" s="342" t="s">
        <v>6590</v>
      </c>
      <c r="G7432" s="343">
        <v>86.73</v>
      </c>
      <c r="H7432" s="342" t="s">
        <v>6594</v>
      </c>
      <c r="I7432" s="342" t="s">
        <v>6575</v>
      </c>
      <c r="J7432" s="342" t="s">
        <v>6755</v>
      </c>
      <c r="K7432" s="581" t="s">
        <v>6925</v>
      </c>
      <c r="L7432" s="344" t="s">
        <v>4090</v>
      </c>
      <c r="N7432" s="344" t="s">
        <v>4090</v>
      </c>
      <c r="O7432" s="341" t="s">
        <v>6752</v>
      </c>
    </row>
    <row r="7433" spans="1:15" x14ac:dyDescent="0.2">
      <c r="A7433" s="341" t="s">
        <v>9257</v>
      </c>
      <c r="B7433" s="341" t="s">
        <v>9302</v>
      </c>
      <c r="C7433" s="342" t="s">
        <v>6926</v>
      </c>
      <c r="D7433" s="342" t="s">
        <v>6927</v>
      </c>
      <c r="E7433" s="342" t="s">
        <v>9321</v>
      </c>
      <c r="F7433" s="342" t="s">
        <v>6590</v>
      </c>
      <c r="G7433" s="343">
        <v>28.42</v>
      </c>
      <c r="H7433" s="342" t="s">
        <v>6594</v>
      </c>
      <c r="I7433" s="342" t="s">
        <v>6575</v>
      </c>
      <c r="J7433" s="342" t="s">
        <v>6755</v>
      </c>
      <c r="K7433" s="581" t="s">
        <v>8151</v>
      </c>
      <c r="L7433" s="344" t="s">
        <v>4090</v>
      </c>
      <c r="M7433" s="345" t="s">
        <v>8626</v>
      </c>
      <c r="N7433" s="344" t="s">
        <v>4090</v>
      </c>
      <c r="O7433" s="341" t="s">
        <v>6752</v>
      </c>
    </row>
    <row r="7434" spans="1:15" x14ac:dyDescent="0.2">
      <c r="A7434" s="341" t="s">
        <v>9257</v>
      </c>
      <c r="B7434" s="341" t="s">
        <v>9302</v>
      </c>
      <c r="C7434" s="342" t="s">
        <v>6926</v>
      </c>
      <c r="D7434" s="342" t="s">
        <v>6927</v>
      </c>
      <c r="E7434" s="342" t="s">
        <v>9326</v>
      </c>
      <c r="F7434" s="342" t="s">
        <v>6590</v>
      </c>
      <c r="G7434" s="343">
        <v>13.77</v>
      </c>
      <c r="H7434" s="342" t="s">
        <v>6594</v>
      </c>
      <c r="I7434" s="342" t="s">
        <v>6575</v>
      </c>
      <c r="J7434" s="342" t="s">
        <v>6755</v>
      </c>
      <c r="K7434" s="581" t="s">
        <v>7548</v>
      </c>
      <c r="L7434" s="344" t="s">
        <v>4090</v>
      </c>
      <c r="N7434" s="344" t="s">
        <v>4090</v>
      </c>
      <c r="O7434" s="341" t="s">
        <v>6752</v>
      </c>
    </row>
    <row r="7435" spans="1:15" x14ac:dyDescent="0.2">
      <c r="A7435" s="341" t="s">
        <v>9257</v>
      </c>
      <c r="B7435" s="341" t="s">
        <v>9302</v>
      </c>
      <c r="C7435" s="342" t="s">
        <v>6926</v>
      </c>
      <c r="D7435" s="342" t="s">
        <v>6927</v>
      </c>
      <c r="E7435" s="342" t="s">
        <v>9326</v>
      </c>
      <c r="F7435" s="342" t="s">
        <v>6590</v>
      </c>
      <c r="G7435" s="343">
        <v>37.24</v>
      </c>
      <c r="H7435" s="342" t="s">
        <v>6594</v>
      </c>
      <c r="I7435" s="342" t="s">
        <v>6575</v>
      </c>
      <c r="J7435" s="342" t="s">
        <v>6755</v>
      </c>
      <c r="K7435" s="581" t="s">
        <v>8552</v>
      </c>
      <c r="L7435" s="344" t="s">
        <v>4090</v>
      </c>
      <c r="N7435" s="344" t="s">
        <v>4090</v>
      </c>
      <c r="O7435" s="341" t="s">
        <v>6752</v>
      </c>
    </row>
    <row r="7436" spans="1:15" x14ac:dyDescent="0.2">
      <c r="A7436" s="341" t="s">
        <v>9257</v>
      </c>
      <c r="B7436" s="341" t="s">
        <v>9302</v>
      </c>
      <c r="C7436" s="342" t="s">
        <v>6926</v>
      </c>
      <c r="D7436" s="342" t="s">
        <v>6927</v>
      </c>
      <c r="E7436" s="342" t="s">
        <v>9326</v>
      </c>
      <c r="F7436" s="342" t="s">
        <v>6590</v>
      </c>
      <c r="G7436" s="343">
        <v>11</v>
      </c>
      <c r="H7436" s="342" t="s">
        <v>6594</v>
      </c>
      <c r="I7436" s="342" t="s">
        <v>6575</v>
      </c>
      <c r="J7436" s="342" t="s">
        <v>6755</v>
      </c>
      <c r="K7436" s="581" t="s">
        <v>9101</v>
      </c>
      <c r="L7436" s="344" t="s">
        <v>4090</v>
      </c>
      <c r="N7436" s="344" t="s">
        <v>4090</v>
      </c>
      <c r="O7436" s="341" t="s">
        <v>6752</v>
      </c>
    </row>
    <row r="7437" spans="1:15" x14ac:dyDescent="0.2">
      <c r="A7437" s="341" t="s">
        <v>9257</v>
      </c>
      <c r="B7437" s="341" t="s">
        <v>9302</v>
      </c>
      <c r="C7437" s="342" t="s">
        <v>6926</v>
      </c>
      <c r="D7437" s="342" t="s">
        <v>6927</v>
      </c>
      <c r="E7437" s="342" t="s">
        <v>9326</v>
      </c>
      <c r="F7437" s="342" t="s">
        <v>6590</v>
      </c>
      <c r="G7437" s="343">
        <v>9.6</v>
      </c>
      <c r="H7437" s="342" t="s">
        <v>6594</v>
      </c>
      <c r="I7437" s="342" t="s">
        <v>6575</v>
      </c>
      <c r="J7437" s="342" t="s">
        <v>6755</v>
      </c>
      <c r="K7437" s="581" t="s">
        <v>8734</v>
      </c>
      <c r="L7437" s="344" t="s">
        <v>4090</v>
      </c>
      <c r="N7437" s="344" t="s">
        <v>4090</v>
      </c>
      <c r="O7437" s="341">
        <v>0</v>
      </c>
    </row>
    <row r="7438" spans="1:15" x14ac:dyDescent="0.2">
      <c r="A7438" s="341" t="s">
        <v>9257</v>
      </c>
      <c r="B7438" s="341" t="s">
        <v>9302</v>
      </c>
      <c r="C7438" s="342" t="s">
        <v>6926</v>
      </c>
      <c r="D7438" s="342" t="s">
        <v>6927</v>
      </c>
      <c r="E7438" s="342" t="s">
        <v>9319</v>
      </c>
      <c r="F7438" s="342" t="s">
        <v>6590</v>
      </c>
      <c r="G7438" s="343">
        <v>15.18</v>
      </c>
      <c r="H7438" s="342" t="s">
        <v>6594</v>
      </c>
      <c r="I7438" s="342" t="s">
        <v>6575</v>
      </c>
      <c r="J7438" s="342" t="s">
        <v>6755</v>
      </c>
      <c r="K7438" s="581" t="s">
        <v>6787</v>
      </c>
      <c r="L7438" s="344" t="s">
        <v>4090</v>
      </c>
      <c r="N7438" s="344" t="s">
        <v>4090</v>
      </c>
      <c r="O7438" s="341">
        <v>0</v>
      </c>
    </row>
    <row r="7439" spans="1:15" x14ac:dyDescent="0.2">
      <c r="A7439" s="341" t="s">
        <v>9257</v>
      </c>
      <c r="B7439" s="341" t="s">
        <v>9302</v>
      </c>
      <c r="C7439" s="342" t="s">
        <v>6926</v>
      </c>
      <c r="D7439" s="342" t="s">
        <v>6927</v>
      </c>
      <c r="E7439" s="342" t="s">
        <v>9256</v>
      </c>
      <c r="F7439" s="342" t="s">
        <v>6590</v>
      </c>
      <c r="G7439" s="343">
        <v>20.330000000000002</v>
      </c>
      <c r="H7439" s="342" t="s">
        <v>6594</v>
      </c>
      <c r="I7439" s="342" t="s">
        <v>6575</v>
      </c>
      <c r="J7439" s="342" t="s">
        <v>6755</v>
      </c>
      <c r="K7439" s="581" t="s">
        <v>6798</v>
      </c>
      <c r="L7439" s="344" t="s">
        <v>4090</v>
      </c>
      <c r="N7439" s="344" t="s">
        <v>4090</v>
      </c>
      <c r="O7439" s="341" t="s">
        <v>6752</v>
      </c>
    </row>
    <row r="7440" spans="1:15" x14ac:dyDescent="0.2">
      <c r="A7440" s="341" t="s">
        <v>9257</v>
      </c>
      <c r="B7440" s="341" t="s">
        <v>9302</v>
      </c>
      <c r="C7440" s="342" t="s">
        <v>6926</v>
      </c>
      <c r="D7440" s="342" t="s">
        <v>6927</v>
      </c>
      <c r="E7440" s="342" t="s">
        <v>9256</v>
      </c>
      <c r="F7440" s="342" t="s">
        <v>6590</v>
      </c>
      <c r="G7440" s="343">
        <v>29.64</v>
      </c>
      <c r="H7440" s="342" t="s">
        <v>6594</v>
      </c>
      <c r="I7440" s="342" t="s">
        <v>6575</v>
      </c>
      <c r="J7440" s="342" t="s">
        <v>6755</v>
      </c>
      <c r="K7440" s="581" t="s">
        <v>6580</v>
      </c>
      <c r="L7440" s="344" t="s">
        <v>4090</v>
      </c>
      <c r="N7440" s="344" t="s">
        <v>4090</v>
      </c>
      <c r="O7440" s="341" t="s">
        <v>6752</v>
      </c>
    </row>
    <row r="7441" spans="1:15" x14ac:dyDescent="0.2">
      <c r="A7441" s="341" t="s">
        <v>9257</v>
      </c>
      <c r="B7441" s="341" t="s">
        <v>9302</v>
      </c>
      <c r="C7441" s="342" t="s">
        <v>6926</v>
      </c>
      <c r="D7441" s="342" t="s">
        <v>6927</v>
      </c>
      <c r="E7441" s="342" t="s">
        <v>9319</v>
      </c>
      <c r="F7441" s="342" t="s">
        <v>6590</v>
      </c>
      <c r="G7441" s="343">
        <v>18.62</v>
      </c>
      <c r="H7441" s="342" t="s">
        <v>6594</v>
      </c>
      <c r="I7441" s="342" t="s">
        <v>6575</v>
      </c>
      <c r="J7441" s="342" t="s">
        <v>6755</v>
      </c>
      <c r="K7441" s="581" t="s">
        <v>6928</v>
      </c>
      <c r="L7441" s="344" t="s">
        <v>4090</v>
      </c>
      <c r="N7441" s="344" t="s">
        <v>4090</v>
      </c>
      <c r="O7441" s="341" t="s">
        <v>6752</v>
      </c>
    </row>
    <row r="7442" spans="1:15" x14ac:dyDescent="0.2">
      <c r="A7442" s="341" t="s">
        <v>9257</v>
      </c>
      <c r="B7442" s="341" t="s">
        <v>9302</v>
      </c>
      <c r="C7442" s="342" t="s">
        <v>6926</v>
      </c>
      <c r="D7442" s="342" t="s">
        <v>6927</v>
      </c>
      <c r="E7442" s="342" t="s">
        <v>9321</v>
      </c>
      <c r="F7442" s="342" t="s">
        <v>6590</v>
      </c>
      <c r="G7442" s="343">
        <v>3.86</v>
      </c>
      <c r="H7442" s="342" t="s">
        <v>6594</v>
      </c>
      <c r="I7442" s="342" t="s">
        <v>6575</v>
      </c>
      <c r="J7442" s="342" t="s">
        <v>6755</v>
      </c>
      <c r="K7442" s="581" t="s">
        <v>8619</v>
      </c>
      <c r="L7442" s="344" t="s">
        <v>4090</v>
      </c>
      <c r="N7442" s="344" t="s">
        <v>4090</v>
      </c>
      <c r="O7442" s="341" t="s">
        <v>6766</v>
      </c>
    </row>
    <row r="7443" spans="1:15" x14ac:dyDescent="0.2">
      <c r="A7443" s="341" t="s">
        <v>9257</v>
      </c>
      <c r="B7443" s="341" t="s">
        <v>9302</v>
      </c>
      <c r="C7443" s="342" t="s">
        <v>6926</v>
      </c>
      <c r="D7443" s="342" t="s">
        <v>6927</v>
      </c>
      <c r="E7443" s="342" t="s">
        <v>9319</v>
      </c>
      <c r="F7443" s="342" t="s">
        <v>6590</v>
      </c>
      <c r="G7443" s="343">
        <v>6.86</v>
      </c>
      <c r="H7443" s="342" t="s">
        <v>6594</v>
      </c>
      <c r="I7443" s="342" t="s">
        <v>6575</v>
      </c>
      <c r="J7443" s="342" t="s">
        <v>6755</v>
      </c>
      <c r="K7443" s="581" t="s">
        <v>6813</v>
      </c>
      <c r="L7443" s="344" t="s">
        <v>4090</v>
      </c>
      <c r="N7443" s="344" t="s">
        <v>4090</v>
      </c>
      <c r="O7443" s="341" t="s">
        <v>6752</v>
      </c>
    </row>
    <row r="7444" spans="1:15" x14ac:dyDescent="0.2">
      <c r="A7444" s="341" t="s">
        <v>9257</v>
      </c>
      <c r="B7444" s="341" t="s">
        <v>9302</v>
      </c>
      <c r="C7444" s="342" t="s">
        <v>6926</v>
      </c>
      <c r="D7444" s="342" t="s">
        <v>6927</v>
      </c>
      <c r="E7444" s="342" t="s">
        <v>9326</v>
      </c>
      <c r="F7444" s="342" t="s">
        <v>6590</v>
      </c>
      <c r="G7444" s="343">
        <v>19.2</v>
      </c>
      <c r="H7444" s="342" t="s">
        <v>6594</v>
      </c>
      <c r="I7444" s="342" t="s">
        <v>6570</v>
      </c>
      <c r="J7444" s="342" t="s">
        <v>6755</v>
      </c>
      <c r="K7444" s="581" t="s">
        <v>7543</v>
      </c>
      <c r="L7444" s="344" t="s">
        <v>4090</v>
      </c>
      <c r="N7444" s="344" t="s">
        <v>4090</v>
      </c>
      <c r="O7444" s="341">
        <v>0</v>
      </c>
    </row>
    <row r="7445" spans="1:15" x14ac:dyDescent="0.2">
      <c r="A7445" s="341" t="s">
        <v>9257</v>
      </c>
      <c r="B7445" s="341" t="s">
        <v>9302</v>
      </c>
      <c r="C7445" s="342" t="s">
        <v>6926</v>
      </c>
      <c r="D7445" s="342" t="s">
        <v>6927</v>
      </c>
      <c r="E7445" s="342" t="s">
        <v>9321</v>
      </c>
      <c r="F7445" s="342" t="s">
        <v>6590</v>
      </c>
      <c r="G7445" s="343">
        <v>91.88</v>
      </c>
      <c r="H7445" s="342" t="s">
        <v>6594</v>
      </c>
      <c r="I7445" s="342" t="s">
        <v>6570</v>
      </c>
      <c r="J7445" s="342" t="s">
        <v>6755</v>
      </c>
      <c r="K7445" s="581" t="s">
        <v>7082</v>
      </c>
      <c r="L7445" s="344" t="s">
        <v>4090</v>
      </c>
      <c r="N7445" s="344" t="s">
        <v>4090</v>
      </c>
      <c r="O7445" s="341" t="s">
        <v>6572</v>
      </c>
    </row>
    <row r="7446" spans="1:15" x14ac:dyDescent="0.2">
      <c r="A7446" s="341" t="s">
        <v>9257</v>
      </c>
      <c r="B7446" s="341" t="s">
        <v>9302</v>
      </c>
      <c r="C7446" s="342" t="s">
        <v>6926</v>
      </c>
      <c r="D7446" s="342" t="s">
        <v>6927</v>
      </c>
      <c r="E7446" s="342" t="s">
        <v>9319</v>
      </c>
      <c r="F7446" s="342" t="s">
        <v>6590</v>
      </c>
      <c r="G7446" s="343">
        <v>29.61</v>
      </c>
      <c r="H7446" s="342" t="s">
        <v>6594</v>
      </c>
      <c r="I7446" s="342" t="s">
        <v>6575</v>
      </c>
      <c r="J7446" s="342" t="s">
        <v>6755</v>
      </c>
      <c r="K7446" s="581" t="s">
        <v>9102</v>
      </c>
      <c r="L7446" s="344" t="s">
        <v>4090</v>
      </c>
      <c r="N7446" s="344" t="s">
        <v>4090</v>
      </c>
      <c r="O7446" s="341">
        <v>0</v>
      </c>
    </row>
    <row r="7447" spans="1:15" x14ac:dyDescent="0.2">
      <c r="A7447" s="341" t="s">
        <v>9257</v>
      </c>
      <c r="B7447" s="341" t="s">
        <v>9302</v>
      </c>
      <c r="C7447" s="342" t="s">
        <v>6926</v>
      </c>
      <c r="D7447" s="342" t="s">
        <v>6927</v>
      </c>
      <c r="E7447" s="342" t="s">
        <v>9322</v>
      </c>
      <c r="F7447" s="342" t="s">
        <v>6590</v>
      </c>
      <c r="G7447" s="343">
        <v>6.84</v>
      </c>
      <c r="H7447" s="342" t="s">
        <v>6594</v>
      </c>
      <c r="I7447" s="342" t="s">
        <v>6575</v>
      </c>
      <c r="J7447" s="342" t="s">
        <v>6755</v>
      </c>
      <c r="K7447" s="581" t="s">
        <v>7190</v>
      </c>
      <c r="L7447" s="344" t="s">
        <v>4090</v>
      </c>
      <c r="N7447" s="344" t="s">
        <v>4090</v>
      </c>
      <c r="O7447" s="341" t="s">
        <v>6752</v>
      </c>
    </row>
    <row r="7448" spans="1:15" x14ac:dyDescent="0.2">
      <c r="A7448" s="341" t="s">
        <v>9257</v>
      </c>
      <c r="B7448" s="341" t="s">
        <v>9302</v>
      </c>
      <c r="C7448" s="342" t="s">
        <v>6926</v>
      </c>
      <c r="D7448" s="342" t="s">
        <v>6927</v>
      </c>
      <c r="E7448" s="342" t="s">
        <v>9324</v>
      </c>
      <c r="F7448" s="342" t="s">
        <v>6590</v>
      </c>
      <c r="G7448" s="343">
        <v>5.8</v>
      </c>
      <c r="H7448" s="342" t="s">
        <v>6594</v>
      </c>
      <c r="I7448" s="342" t="s">
        <v>6575</v>
      </c>
      <c r="J7448" s="342" t="s">
        <v>6755</v>
      </c>
      <c r="K7448" s="581" t="s">
        <v>8928</v>
      </c>
      <c r="L7448" s="344" t="s">
        <v>4090</v>
      </c>
      <c r="N7448" s="344" t="s">
        <v>4090</v>
      </c>
      <c r="O7448" s="341">
        <v>0</v>
      </c>
    </row>
    <row r="7449" spans="1:15" x14ac:dyDescent="0.2">
      <c r="A7449" s="341" t="s">
        <v>9257</v>
      </c>
      <c r="B7449" s="341" t="s">
        <v>9302</v>
      </c>
      <c r="C7449" s="342" t="s">
        <v>6926</v>
      </c>
      <c r="D7449" s="342" t="s">
        <v>6927</v>
      </c>
      <c r="E7449" s="342" t="s">
        <v>9326</v>
      </c>
      <c r="F7449" s="342" t="s">
        <v>6590</v>
      </c>
      <c r="G7449" s="343">
        <v>6.2700000000000005</v>
      </c>
      <c r="H7449" s="342" t="s">
        <v>6594</v>
      </c>
      <c r="I7449" s="342" t="s">
        <v>6575</v>
      </c>
      <c r="J7449" s="342" t="s">
        <v>6755</v>
      </c>
      <c r="K7449" s="581" t="s">
        <v>7400</v>
      </c>
      <c r="L7449" s="344" t="s">
        <v>4090</v>
      </c>
      <c r="N7449" s="344" t="s">
        <v>4090</v>
      </c>
      <c r="O7449" s="341" t="s">
        <v>6752</v>
      </c>
    </row>
    <row r="7450" spans="1:15" x14ac:dyDescent="0.2">
      <c r="A7450" s="341" t="s">
        <v>9257</v>
      </c>
      <c r="B7450" s="341" t="s">
        <v>9302</v>
      </c>
      <c r="C7450" s="342" t="s">
        <v>6926</v>
      </c>
      <c r="D7450" s="342" t="s">
        <v>6927</v>
      </c>
      <c r="E7450" s="342" t="s">
        <v>9323</v>
      </c>
      <c r="F7450" s="342" t="s">
        <v>6590</v>
      </c>
      <c r="G7450" s="343">
        <v>5.92</v>
      </c>
      <c r="H7450" s="342" t="s">
        <v>6594</v>
      </c>
      <c r="I7450" s="342" t="s">
        <v>6575</v>
      </c>
      <c r="J7450" s="342" t="s">
        <v>6755</v>
      </c>
      <c r="K7450" s="581" t="s">
        <v>7159</v>
      </c>
      <c r="L7450" s="344" t="s">
        <v>4090</v>
      </c>
      <c r="N7450" s="344" t="s">
        <v>4090</v>
      </c>
      <c r="O7450" s="341">
        <v>0</v>
      </c>
    </row>
    <row r="7451" spans="1:15" x14ac:dyDescent="0.2">
      <c r="A7451" s="341" t="s">
        <v>9257</v>
      </c>
      <c r="B7451" s="341" t="s">
        <v>9302</v>
      </c>
      <c r="C7451" s="342" t="s">
        <v>6926</v>
      </c>
      <c r="D7451" s="342" t="s">
        <v>6927</v>
      </c>
      <c r="E7451" s="342" t="s">
        <v>9326</v>
      </c>
      <c r="F7451" s="342" t="s">
        <v>6590</v>
      </c>
      <c r="G7451" s="343">
        <v>7.1400000000000006</v>
      </c>
      <c r="H7451" s="342" t="s">
        <v>6594</v>
      </c>
      <c r="I7451" s="342" t="s">
        <v>6575</v>
      </c>
      <c r="J7451" s="342" t="s">
        <v>6755</v>
      </c>
      <c r="K7451" s="581" t="s">
        <v>7133</v>
      </c>
      <c r="L7451" s="344" t="s">
        <v>4090</v>
      </c>
      <c r="N7451" s="344" t="s">
        <v>4090</v>
      </c>
      <c r="O7451" s="341">
        <v>0</v>
      </c>
    </row>
    <row r="7452" spans="1:15" x14ac:dyDescent="0.2">
      <c r="A7452" s="341" t="s">
        <v>9257</v>
      </c>
      <c r="B7452" s="341" t="s">
        <v>9302</v>
      </c>
      <c r="C7452" s="342" t="s">
        <v>6926</v>
      </c>
      <c r="D7452" s="342" t="s">
        <v>6927</v>
      </c>
      <c r="E7452" s="342" t="s">
        <v>9326</v>
      </c>
      <c r="F7452" s="342" t="s">
        <v>6590</v>
      </c>
      <c r="G7452" s="343">
        <v>7.98</v>
      </c>
      <c r="H7452" s="342" t="s">
        <v>6594</v>
      </c>
      <c r="I7452" s="342" t="s">
        <v>6575</v>
      </c>
      <c r="J7452" s="342" t="s">
        <v>6755</v>
      </c>
      <c r="K7452" s="581" t="s">
        <v>8734</v>
      </c>
      <c r="L7452" s="344" t="s">
        <v>4090</v>
      </c>
      <c r="N7452" s="344" t="s">
        <v>4090</v>
      </c>
      <c r="O7452" s="341">
        <v>0</v>
      </c>
    </row>
    <row r="7453" spans="1:15" x14ac:dyDescent="0.2">
      <c r="A7453" s="341" t="s">
        <v>9257</v>
      </c>
      <c r="B7453" s="341" t="s">
        <v>9302</v>
      </c>
      <c r="C7453" s="342" t="s">
        <v>6926</v>
      </c>
      <c r="D7453" s="342" t="s">
        <v>6927</v>
      </c>
      <c r="E7453" s="342" t="s">
        <v>9319</v>
      </c>
      <c r="F7453" s="342" t="s">
        <v>6590</v>
      </c>
      <c r="G7453" s="343">
        <v>5.4</v>
      </c>
      <c r="H7453" s="342" t="s">
        <v>6594</v>
      </c>
      <c r="I7453" s="342" t="s">
        <v>6575</v>
      </c>
      <c r="J7453" s="342" t="s">
        <v>6755</v>
      </c>
      <c r="K7453" s="581" t="s">
        <v>8200</v>
      </c>
      <c r="L7453" s="344" t="s">
        <v>4090</v>
      </c>
      <c r="N7453" s="344" t="s">
        <v>4090</v>
      </c>
      <c r="O7453" s="341">
        <v>0</v>
      </c>
    </row>
    <row r="7454" spans="1:15" x14ac:dyDescent="0.2">
      <c r="A7454" s="341" t="s">
        <v>9257</v>
      </c>
      <c r="B7454" s="341" t="s">
        <v>9302</v>
      </c>
      <c r="C7454" s="342" t="s">
        <v>6926</v>
      </c>
      <c r="D7454" s="342" t="s">
        <v>6927</v>
      </c>
      <c r="E7454" s="342" t="s">
        <v>9324</v>
      </c>
      <c r="F7454" s="342" t="s">
        <v>6590</v>
      </c>
      <c r="G7454" s="343">
        <v>11.22</v>
      </c>
      <c r="H7454" s="342" t="s">
        <v>6594</v>
      </c>
      <c r="I7454" s="342" t="s">
        <v>6575</v>
      </c>
      <c r="J7454" s="342" t="s">
        <v>6755</v>
      </c>
      <c r="K7454" s="581" t="s">
        <v>7043</v>
      </c>
      <c r="L7454" s="344" t="s">
        <v>4090</v>
      </c>
      <c r="N7454" s="344" t="s">
        <v>4090</v>
      </c>
      <c r="O7454" s="341" t="s">
        <v>6766</v>
      </c>
    </row>
    <row r="7455" spans="1:15" x14ac:dyDescent="0.2">
      <c r="A7455" s="341" t="s">
        <v>9257</v>
      </c>
      <c r="B7455" s="341" t="s">
        <v>9302</v>
      </c>
      <c r="C7455" s="342" t="s">
        <v>6926</v>
      </c>
      <c r="D7455" s="342" t="s">
        <v>6927</v>
      </c>
      <c r="E7455" s="342" t="s">
        <v>9324</v>
      </c>
      <c r="F7455" s="342" t="s">
        <v>6590</v>
      </c>
      <c r="G7455" s="343">
        <v>4.6550000000000002</v>
      </c>
      <c r="H7455" s="342" t="s">
        <v>6594</v>
      </c>
      <c r="I7455" s="342" t="s">
        <v>6575</v>
      </c>
      <c r="J7455" s="342" t="s">
        <v>6755</v>
      </c>
      <c r="K7455" s="581" t="s">
        <v>9103</v>
      </c>
      <c r="L7455" s="344" t="s">
        <v>4090</v>
      </c>
      <c r="N7455" s="344" t="s">
        <v>4090</v>
      </c>
      <c r="O7455" s="341" t="s">
        <v>6752</v>
      </c>
    </row>
    <row r="7456" spans="1:15" x14ac:dyDescent="0.2">
      <c r="A7456" s="341" t="s">
        <v>9257</v>
      </c>
      <c r="B7456" s="341" t="s">
        <v>9302</v>
      </c>
      <c r="C7456" s="342" t="s">
        <v>6926</v>
      </c>
      <c r="D7456" s="342" t="s">
        <v>6927</v>
      </c>
      <c r="E7456" s="342" t="s">
        <v>9321</v>
      </c>
      <c r="F7456" s="342" t="s">
        <v>6590</v>
      </c>
      <c r="G7456" s="343">
        <v>4.5600000000000005</v>
      </c>
      <c r="H7456" s="342" t="s">
        <v>6594</v>
      </c>
      <c r="I7456" s="342" t="s">
        <v>6575</v>
      </c>
      <c r="J7456" s="342" t="s">
        <v>6755</v>
      </c>
      <c r="K7456" s="581" t="s">
        <v>8727</v>
      </c>
      <c r="L7456" s="344" t="s">
        <v>4090</v>
      </c>
      <c r="N7456" s="344" t="s">
        <v>4090</v>
      </c>
      <c r="O7456" s="341">
        <v>0</v>
      </c>
    </row>
    <row r="7457" spans="1:15" x14ac:dyDescent="0.2">
      <c r="A7457" s="341" t="s">
        <v>9257</v>
      </c>
      <c r="B7457" s="341" t="s">
        <v>9302</v>
      </c>
      <c r="C7457" s="342" t="s">
        <v>6926</v>
      </c>
      <c r="D7457" s="342" t="s">
        <v>6927</v>
      </c>
      <c r="E7457" s="342" t="s">
        <v>9321</v>
      </c>
      <c r="F7457" s="342" t="s">
        <v>6590</v>
      </c>
      <c r="G7457" s="343">
        <v>4.5600000000000005</v>
      </c>
      <c r="H7457" s="342" t="s">
        <v>6594</v>
      </c>
      <c r="I7457" s="342" t="s">
        <v>6575</v>
      </c>
      <c r="J7457" s="342" t="s">
        <v>6755</v>
      </c>
      <c r="K7457" s="581" t="s">
        <v>9104</v>
      </c>
      <c r="L7457" s="344" t="s">
        <v>4090</v>
      </c>
      <c r="N7457" s="344" t="s">
        <v>4090</v>
      </c>
      <c r="O7457" s="341">
        <v>0</v>
      </c>
    </row>
    <row r="7458" spans="1:15" x14ac:dyDescent="0.2">
      <c r="A7458" s="341" t="s">
        <v>9257</v>
      </c>
      <c r="B7458" s="341" t="s">
        <v>9302</v>
      </c>
      <c r="C7458" s="342" t="s">
        <v>6926</v>
      </c>
      <c r="D7458" s="342" t="s">
        <v>6927</v>
      </c>
      <c r="E7458" s="342" t="s">
        <v>9326</v>
      </c>
      <c r="F7458" s="342" t="s">
        <v>6590</v>
      </c>
      <c r="G7458" s="343">
        <v>7</v>
      </c>
      <c r="H7458" s="342" t="s">
        <v>6594</v>
      </c>
      <c r="I7458" s="342" t="s">
        <v>6575</v>
      </c>
      <c r="J7458" s="342" t="s">
        <v>6755</v>
      </c>
      <c r="K7458" s="581" t="s">
        <v>7941</v>
      </c>
      <c r="L7458" s="344" t="s">
        <v>4090</v>
      </c>
      <c r="N7458" s="344" t="s">
        <v>4090</v>
      </c>
      <c r="O7458" s="341">
        <v>0</v>
      </c>
    </row>
    <row r="7459" spans="1:15" x14ac:dyDescent="0.2">
      <c r="A7459" s="341" t="s">
        <v>9257</v>
      </c>
      <c r="B7459" s="341" t="s">
        <v>9302</v>
      </c>
      <c r="C7459" s="342" t="s">
        <v>6926</v>
      </c>
      <c r="D7459" s="342" t="s">
        <v>6927</v>
      </c>
      <c r="E7459" s="342" t="s">
        <v>9326</v>
      </c>
      <c r="F7459" s="342" t="s">
        <v>6590</v>
      </c>
      <c r="G7459" s="343">
        <v>6.07</v>
      </c>
      <c r="H7459" s="342" t="s">
        <v>6594</v>
      </c>
      <c r="I7459" s="342" t="s">
        <v>6575</v>
      </c>
      <c r="J7459" s="342" t="s">
        <v>6755</v>
      </c>
      <c r="K7459" s="581" t="s">
        <v>8451</v>
      </c>
      <c r="L7459" s="344" t="s">
        <v>4090</v>
      </c>
      <c r="N7459" s="344" t="s">
        <v>4090</v>
      </c>
      <c r="O7459" s="341">
        <v>0</v>
      </c>
    </row>
    <row r="7460" spans="1:15" x14ac:dyDescent="0.2">
      <c r="A7460" s="341" t="s">
        <v>9257</v>
      </c>
      <c r="B7460" s="341" t="s">
        <v>9302</v>
      </c>
      <c r="C7460" s="342" t="s">
        <v>6926</v>
      </c>
      <c r="D7460" s="342" t="s">
        <v>6927</v>
      </c>
      <c r="E7460" s="342" t="s">
        <v>9325</v>
      </c>
      <c r="F7460" s="342" t="s">
        <v>6590</v>
      </c>
      <c r="G7460" s="343">
        <v>11.5</v>
      </c>
      <c r="H7460" s="342" t="s">
        <v>6594</v>
      </c>
      <c r="I7460" s="342" t="s">
        <v>6575</v>
      </c>
      <c r="J7460" s="342" t="s">
        <v>6755</v>
      </c>
      <c r="K7460" s="581" t="s">
        <v>7854</v>
      </c>
      <c r="L7460" s="344" t="s">
        <v>4090</v>
      </c>
      <c r="N7460" s="344" t="s">
        <v>4090</v>
      </c>
      <c r="O7460" s="341" t="s">
        <v>6752</v>
      </c>
    </row>
    <row r="7461" spans="1:15" x14ac:dyDescent="0.2">
      <c r="A7461" s="341" t="s">
        <v>9257</v>
      </c>
      <c r="B7461" s="341" t="s">
        <v>9302</v>
      </c>
      <c r="C7461" s="342" t="s">
        <v>6926</v>
      </c>
      <c r="D7461" s="342" t="s">
        <v>6927</v>
      </c>
      <c r="E7461" s="342" t="s">
        <v>9320</v>
      </c>
      <c r="F7461" s="342" t="s">
        <v>6590</v>
      </c>
      <c r="G7461" s="343">
        <v>57.75</v>
      </c>
      <c r="H7461" s="342" t="s">
        <v>6594</v>
      </c>
      <c r="I7461" s="342" t="s">
        <v>6575</v>
      </c>
      <c r="J7461" s="342" t="s">
        <v>6755</v>
      </c>
      <c r="K7461" s="581" t="s">
        <v>6806</v>
      </c>
      <c r="L7461" s="344" t="s">
        <v>4090</v>
      </c>
      <c r="N7461" s="344" t="s">
        <v>4090</v>
      </c>
      <c r="O7461" s="341" t="s">
        <v>6752</v>
      </c>
    </row>
    <row r="7462" spans="1:15" x14ac:dyDescent="0.2">
      <c r="A7462" s="341" t="s">
        <v>9257</v>
      </c>
      <c r="B7462" s="341" t="s">
        <v>9302</v>
      </c>
      <c r="C7462" s="342" t="s">
        <v>6926</v>
      </c>
      <c r="D7462" s="342" t="s">
        <v>6927</v>
      </c>
      <c r="E7462" s="342" t="s">
        <v>9323</v>
      </c>
      <c r="F7462" s="342" t="s">
        <v>6590</v>
      </c>
      <c r="G7462" s="343">
        <v>4.4649999999999999</v>
      </c>
      <c r="H7462" s="342" t="s">
        <v>6594</v>
      </c>
      <c r="I7462" s="342" t="s">
        <v>6575</v>
      </c>
      <c r="J7462" s="342" t="s">
        <v>6755</v>
      </c>
      <c r="K7462" s="581" t="s">
        <v>7654</v>
      </c>
      <c r="L7462" s="344" t="s">
        <v>4090</v>
      </c>
      <c r="N7462" s="344" t="s">
        <v>4090</v>
      </c>
      <c r="O7462" s="341">
        <v>0</v>
      </c>
    </row>
    <row r="7463" spans="1:15" x14ac:dyDescent="0.2">
      <c r="A7463" s="341" t="s">
        <v>9257</v>
      </c>
      <c r="B7463" s="341" t="s">
        <v>9302</v>
      </c>
      <c r="C7463" s="342" t="s">
        <v>6926</v>
      </c>
      <c r="D7463" s="342" t="s">
        <v>6927</v>
      </c>
      <c r="E7463" s="342" t="s">
        <v>9255</v>
      </c>
      <c r="F7463" s="342" t="s">
        <v>6590</v>
      </c>
      <c r="G7463" s="343">
        <v>9</v>
      </c>
      <c r="H7463" s="342" t="s">
        <v>6594</v>
      </c>
      <c r="I7463" s="342" t="s">
        <v>6575</v>
      </c>
      <c r="J7463" s="342" t="s">
        <v>6755</v>
      </c>
      <c r="K7463" s="581" t="s">
        <v>6813</v>
      </c>
      <c r="L7463" s="344" t="s">
        <v>4090</v>
      </c>
      <c r="N7463" s="344" t="s">
        <v>4090</v>
      </c>
      <c r="O7463" s="341" t="s">
        <v>6752</v>
      </c>
    </row>
    <row r="7464" spans="1:15" x14ac:dyDescent="0.2">
      <c r="A7464" s="341" t="s">
        <v>9257</v>
      </c>
      <c r="B7464" s="341" t="s">
        <v>9302</v>
      </c>
      <c r="C7464" s="342" t="s">
        <v>6926</v>
      </c>
      <c r="D7464" s="342" t="s">
        <v>6927</v>
      </c>
      <c r="E7464" s="342" t="s">
        <v>9325</v>
      </c>
      <c r="F7464" s="342" t="s">
        <v>6590</v>
      </c>
      <c r="G7464" s="343">
        <v>9.870000000000001</v>
      </c>
      <c r="H7464" s="342" t="s">
        <v>6594</v>
      </c>
      <c r="I7464" s="342" t="s">
        <v>6575</v>
      </c>
      <c r="J7464" s="342" t="s">
        <v>6755</v>
      </c>
      <c r="K7464" s="581" t="s">
        <v>8399</v>
      </c>
      <c r="L7464" s="344" t="s">
        <v>4090</v>
      </c>
      <c r="N7464" s="344" t="s">
        <v>4090</v>
      </c>
      <c r="O7464" s="341" t="s">
        <v>6766</v>
      </c>
    </row>
    <row r="7465" spans="1:15" x14ac:dyDescent="0.2">
      <c r="A7465" s="341" t="s">
        <v>9257</v>
      </c>
      <c r="B7465" s="341" t="s">
        <v>9302</v>
      </c>
      <c r="C7465" s="342" t="s">
        <v>6926</v>
      </c>
      <c r="D7465" s="342" t="s">
        <v>6927</v>
      </c>
      <c r="E7465" s="342" t="s">
        <v>9255</v>
      </c>
      <c r="F7465" s="342" t="s">
        <v>6590</v>
      </c>
      <c r="G7465" s="343">
        <v>25.38</v>
      </c>
      <c r="H7465" s="342" t="s">
        <v>6594</v>
      </c>
      <c r="I7465" s="342" t="s">
        <v>6575</v>
      </c>
      <c r="J7465" s="342" t="s">
        <v>6755</v>
      </c>
      <c r="K7465" s="581" t="s">
        <v>6758</v>
      </c>
      <c r="L7465" s="344" t="s">
        <v>4090</v>
      </c>
      <c r="N7465" s="344" t="s">
        <v>4090</v>
      </c>
      <c r="O7465" s="341" t="s">
        <v>6752</v>
      </c>
    </row>
    <row r="7466" spans="1:15" x14ac:dyDescent="0.2">
      <c r="A7466" s="341" t="s">
        <v>9257</v>
      </c>
      <c r="B7466" s="341" t="s">
        <v>9302</v>
      </c>
      <c r="C7466" s="342" t="s">
        <v>6926</v>
      </c>
      <c r="D7466" s="342" t="s">
        <v>6927</v>
      </c>
      <c r="E7466" s="342" t="s">
        <v>9325</v>
      </c>
      <c r="F7466" s="342" t="s">
        <v>6590</v>
      </c>
      <c r="G7466" s="343">
        <v>5.89</v>
      </c>
      <c r="H7466" s="342" t="s">
        <v>6594</v>
      </c>
      <c r="I7466" s="342" t="s">
        <v>6575</v>
      </c>
      <c r="J7466" s="342" t="s">
        <v>6755</v>
      </c>
      <c r="K7466" s="581" t="s">
        <v>7578</v>
      </c>
      <c r="L7466" s="344" t="s">
        <v>4090</v>
      </c>
      <c r="N7466" s="344" t="s">
        <v>4090</v>
      </c>
      <c r="O7466" s="341">
        <v>0</v>
      </c>
    </row>
    <row r="7467" spans="1:15" x14ac:dyDescent="0.2">
      <c r="A7467" s="341" t="s">
        <v>9257</v>
      </c>
      <c r="B7467" s="341" t="s">
        <v>9302</v>
      </c>
      <c r="C7467" s="342" t="s">
        <v>6926</v>
      </c>
      <c r="D7467" s="342" t="s">
        <v>6927</v>
      </c>
      <c r="E7467" s="342" t="s">
        <v>9334</v>
      </c>
      <c r="F7467" s="342" t="s">
        <v>6590</v>
      </c>
      <c r="G7467" s="343">
        <v>5</v>
      </c>
      <c r="H7467" s="342" t="s">
        <v>6594</v>
      </c>
      <c r="I7467" s="342" t="s">
        <v>6575</v>
      </c>
      <c r="J7467" s="342" t="s">
        <v>6755</v>
      </c>
      <c r="K7467" s="581" t="s">
        <v>7506</v>
      </c>
      <c r="L7467" s="344" t="s">
        <v>4090</v>
      </c>
      <c r="N7467" s="344" t="s">
        <v>4090</v>
      </c>
      <c r="O7467" s="341">
        <v>0</v>
      </c>
    </row>
    <row r="7468" spans="1:15" x14ac:dyDescent="0.2">
      <c r="A7468" s="341" t="s">
        <v>9257</v>
      </c>
      <c r="B7468" s="341" t="s">
        <v>9302</v>
      </c>
      <c r="C7468" s="342" t="s">
        <v>6926</v>
      </c>
      <c r="D7468" s="342" t="s">
        <v>6927</v>
      </c>
      <c r="E7468" s="342" t="s">
        <v>9325</v>
      </c>
      <c r="F7468" s="342" t="s">
        <v>6590</v>
      </c>
      <c r="G7468" s="343">
        <v>6.46</v>
      </c>
      <c r="H7468" s="342" t="s">
        <v>6594</v>
      </c>
      <c r="I7468" s="342" t="s">
        <v>6575</v>
      </c>
      <c r="J7468" s="342" t="s">
        <v>6755</v>
      </c>
      <c r="K7468" s="581" t="s">
        <v>6799</v>
      </c>
      <c r="L7468" s="344" t="s">
        <v>4090</v>
      </c>
      <c r="N7468" s="344" t="s">
        <v>4090</v>
      </c>
      <c r="O7468" s="341">
        <v>0</v>
      </c>
    </row>
    <row r="7469" spans="1:15" x14ac:dyDescent="0.2">
      <c r="A7469" s="341" t="s">
        <v>9257</v>
      </c>
      <c r="B7469" s="341" t="s">
        <v>9302</v>
      </c>
      <c r="C7469" s="342" t="s">
        <v>6926</v>
      </c>
      <c r="D7469" s="342" t="s">
        <v>6927</v>
      </c>
      <c r="E7469" s="342" t="s">
        <v>9334</v>
      </c>
      <c r="F7469" s="342" t="s">
        <v>6590</v>
      </c>
      <c r="G7469" s="343">
        <v>4.9400000000000004</v>
      </c>
      <c r="H7469" s="342" t="s">
        <v>6594</v>
      </c>
      <c r="I7469" s="342" t="s">
        <v>6575</v>
      </c>
      <c r="J7469" s="342" t="s">
        <v>6755</v>
      </c>
      <c r="K7469" s="581" t="s">
        <v>7159</v>
      </c>
      <c r="L7469" s="344" t="s">
        <v>4090</v>
      </c>
      <c r="N7469" s="344" t="s">
        <v>4090</v>
      </c>
      <c r="O7469" s="341">
        <v>0</v>
      </c>
    </row>
    <row r="7470" spans="1:15" x14ac:dyDescent="0.2">
      <c r="A7470" s="341" t="s">
        <v>9257</v>
      </c>
      <c r="B7470" s="341" t="s">
        <v>9302</v>
      </c>
      <c r="C7470" s="342" t="s">
        <v>6926</v>
      </c>
      <c r="D7470" s="342" t="s">
        <v>6927</v>
      </c>
      <c r="E7470" s="342" t="s">
        <v>9324</v>
      </c>
      <c r="F7470" s="342" t="s">
        <v>6590</v>
      </c>
      <c r="G7470" s="343">
        <v>50.17</v>
      </c>
      <c r="H7470" s="342" t="s">
        <v>6594</v>
      </c>
      <c r="I7470" s="342" t="s">
        <v>6575</v>
      </c>
      <c r="J7470" s="342" t="s">
        <v>6755</v>
      </c>
      <c r="K7470" s="581" t="s">
        <v>6775</v>
      </c>
      <c r="L7470" s="344" t="s">
        <v>4090</v>
      </c>
      <c r="N7470" s="344" t="s">
        <v>4090</v>
      </c>
      <c r="O7470" s="341" t="s">
        <v>6752</v>
      </c>
    </row>
    <row r="7471" spans="1:15" x14ac:dyDescent="0.2">
      <c r="A7471" s="341" t="s">
        <v>9257</v>
      </c>
      <c r="B7471" s="341" t="s">
        <v>9302</v>
      </c>
      <c r="C7471" s="342" t="s">
        <v>6926</v>
      </c>
      <c r="D7471" s="342" t="s">
        <v>6927</v>
      </c>
      <c r="E7471" s="342" t="s">
        <v>9325</v>
      </c>
      <c r="F7471" s="342" t="s">
        <v>6590</v>
      </c>
      <c r="G7471" s="343">
        <v>4.4400000000000004</v>
      </c>
      <c r="H7471" s="342" t="s">
        <v>6594</v>
      </c>
      <c r="I7471" s="342" t="s">
        <v>6575</v>
      </c>
      <c r="J7471" s="342" t="s">
        <v>6755</v>
      </c>
      <c r="K7471" s="581" t="s">
        <v>8969</v>
      </c>
      <c r="L7471" s="344" t="s">
        <v>4090</v>
      </c>
      <c r="N7471" s="344" t="s">
        <v>4090</v>
      </c>
      <c r="O7471" s="341">
        <v>0</v>
      </c>
    </row>
    <row r="7472" spans="1:15" x14ac:dyDescent="0.2">
      <c r="A7472" s="341" t="s">
        <v>9257</v>
      </c>
      <c r="B7472" s="341" t="s">
        <v>9302</v>
      </c>
      <c r="C7472" s="342" t="s">
        <v>6926</v>
      </c>
      <c r="D7472" s="342" t="s">
        <v>6927</v>
      </c>
      <c r="E7472" s="342" t="s">
        <v>9326</v>
      </c>
      <c r="F7472" s="342" t="s">
        <v>6590</v>
      </c>
      <c r="G7472" s="343">
        <v>6.24</v>
      </c>
      <c r="H7472" s="342" t="s">
        <v>6594</v>
      </c>
      <c r="I7472" s="342" t="s">
        <v>6575</v>
      </c>
      <c r="J7472" s="342" t="s">
        <v>6755</v>
      </c>
      <c r="K7472" s="581" t="s">
        <v>6864</v>
      </c>
      <c r="L7472" s="344" t="s">
        <v>4090</v>
      </c>
      <c r="N7472" s="344" t="s">
        <v>4090</v>
      </c>
      <c r="O7472" s="341" t="s">
        <v>6752</v>
      </c>
    </row>
    <row r="7473" spans="1:15" x14ac:dyDescent="0.2">
      <c r="A7473" s="341" t="s">
        <v>9257</v>
      </c>
      <c r="B7473" s="341" t="s">
        <v>9302</v>
      </c>
      <c r="C7473" s="342" t="s">
        <v>6926</v>
      </c>
      <c r="D7473" s="342" t="s">
        <v>6927</v>
      </c>
      <c r="E7473" s="342" t="s">
        <v>9319</v>
      </c>
      <c r="F7473" s="342" t="s">
        <v>6590</v>
      </c>
      <c r="G7473" s="343">
        <v>5.32</v>
      </c>
      <c r="H7473" s="342" t="s">
        <v>6594</v>
      </c>
      <c r="I7473" s="342" t="s">
        <v>6575</v>
      </c>
      <c r="J7473" s="342" t="s">
        <v>6755</v>
      </c>
      <c r="K7473" s="581" t="s">
        <v>7450</v>
      </c>
      <c r="L7473" s="344" t="s">
        <v>4090</v>
      </c>
      <c r="N7473" s="344" t="s">
        <v>4090</v>
      </c>
      <c r="O7473" s="341">
        <v>0</v>
      </c>
    </row>
    <row r="7474" spans="1:15" x14ac:dyDescent="0.2">
      <c r="A7474" s="341" t="s">
        <v>9257</v>
      </c>
      <c r="B7474" s="341" t="s">
        <v>9302</v>
      </c>
      <c r="C7474" s="342" t="s">
        <v>6926</v>
      </c>
      <c r="D7474" s="342" t="s">
        <v>6927</v>
      </c>
      <c r="E7474" s="342" t="s">
        <v>9334</v>
      </c>
      <c r="F7474" s="342" t="s">
        <v>6590</v>
      </c>
      <c r="G7474" s="343">
        <v>10.5</v>
      </c>
      <c r="H7474" s="342" t="s">
        <v>6594</v>
      </c>
      <c r="I7474" s="342" t="s">
        <v>6575</v>
      </c>
      <c r="J7474" s="342" t="s">
        <v>6755</v>
      </c>
      <c r="K7474" s="581" t="s">
        <v>7018</v>
      </c>
      <c r="L7474" s="344" t="s">
        <v>4090</v>
      </c>
      <c r="M7474" s="345" t="s">
        <v>8144</v>
      </c>
      <c r="N7474" s="344" t="s">
        <v>4090</v>
      </c>
      <c r="O7474" s="341" t="s">
        <v>6766</v>
      </c>
    </row>
    <row r="7475" spans="1:15" x14ac:dyDescent="0.2">
      <c r="A7475" s="341" t="s">
        <v>9257</v>
      </c>
      <c r="B7475" s="341" t="s">
        <v>9302</v>
      </c>
      <c r="C7475" s="342" t="s">
        <v>6926</v>
      </c>
      <c r="D7475" s="342" t="s">
        <v>6927</v>
      </c>
      <c r="E7475" s="342" t="s">
        <v>9321</v>
      </c>
      <c r="F7475" s="342" t="s">
        <v>6590</v>
      </c>
      <c r="G7475" s="343">
        <v>3.1850000000000001</v>
      </c>
      <c r="H7475" s="342" t="s">
        <v>6594</v>
      </c>
      <c r="I7475" s="342" t="s">
        <v>6575</v>
      </c>
      <c r="J7475" s="342" t="s">
        <v>6755</v>
      </c>
      <c r="K7475" s="581" t="s">
        <v>8619</v>
      </c>
      <c r="L7475" s="344" t="s">
        <v>4090</v>
      </c>
      <c r="N7475" s="344" t="s">
        <v>4090</v>
      </c>
      <c r="O7475" s="341" t="s">
        <v>6752</v>
      </c>
    </row>
    <row r="7476" spans="1:15" x14ac:dyDescent="0.2">
      <c r="A7476" s="341" t="s">
        <v>9257</v>
      </c>
      <c r="B7476" s="341" t="s">
        <v>9302</v>
      </c>
      <c r="C7476" s="342" t="s">
        <v>6926</v>
      </c>
      <c r="D7476" s="342" t="s">
        <v>6927</v>
      </c>
      <c r="E7476" s="342" t="s">
        <v>9321</v>
      </c>
      <c r="F7476" s="342" t="s">
        <v>6590</v>
      </c>
      <c r="G7476" s="343">
        <v>4.41</v>
      </c>
      <c r="H7476" s="342" t="s">
        <v>6594</v>
      </c>
      <c r="I7476" s="342" t="s">
        <v>6575</v>
      </c>
      <c r="J7476" s="342" t="s">
        <v>6755</v>
      </c>
      <c r="K7476" s="581" t="s">
        <v>8619</v>
      </c>
      <c r="L7476" s="344" t="s">
        <v>4090</v>
      </c>
      <c r="N7476" s="344" t="s">
        <v>4090</v>
      </c>
      <c r="O7476" s="341" t="s">
        <v>6766</v>
      </c>
    </row>
    <row r="7477" spans="1:15" x14ac:dyDescent="0.2">
      <c r="A7477" s="341" t="s">
        <v>9257</v>
      </c>
      <c r="B7477" s="341" t="s">
        <v>9302</v>
      </c>
      <c r="C7477" s="342" t="s">
        <v>6926</v>
      </c>
      <c r="D7477" s="342" t="s">
        <v>6927</v>
      </c>
      <c r="E7477" s="342" t="s">
        <v>9320</v>
      </c>
      <c r="F7477" s="342" t="s">
        <v>6590</v>
      </c>
      <c r="G7477" s="343">
        <v>16.8</v>
      </c>
      <c r="H7477" s="342" t="s">
        <v>6594</v>
      </c>
      <c r="I7477" s="342" t="s">
        <v>6575</v>
      </c>
      <c r="J7477" s="342" t="s">
        <v>6755</v>
      </c>
      <c r="K7477" s="581" t="s">
        <v>6758</v>
      </c>
      <c r="L7477" s="344" t="s">
        <v>4090</v>
      </c>
      <c r="N7477" s="344" t="s">
        <v>4090</v>
      </c>
      <c r="O7477" s="341" t="s">
        <v>6752</v>
      </c>
    </row>
    <row r="7478" spans="1:15" x14ac:dyDescent="0.2">
      <c r="A7478" s="341" t="s">
        <v>9257</v>
      </c>
      <c r="B7478" s="341" t="s">
        <v>9302</v>
      </c>
      <c r="C7478" s="342" t="s">
        <v>6926</v>
      </c>
      <c r="D7478" s="342" t="s">
        <v>6927</v>
      </c>
      <c r="E7478" s="342" t="s">
        <v>9322</v>
      </c>
      <c r="F7478" s="342" t="s">
        <v>6590</v>
      </c>
      <c r="G7478" s="343">
        <v>8.33</v>
      </c>
      <c r="H7478" s="342" t="s">
        <v>6594</v>
      </c>
      <c r="I7478" s="342" t="s">
        <v>6575</v>
      </c>
      <c r="J7478" s="342" t="s">
        <v>6755</v>
      </c>
      <c r="K7478" s="581" t="s">
        <v>9105</v>
      </c>
      <c r="L7478" s="344" t="s">
        <v>4090</v>
      </c>
      <c r="N7478" s="344" t="s">
        <v>4090</v>
      </c>
      <c r="O7478" s="341" t="s">
        <v>6752</v>
      </c>
    </row>
    <row r="7479" spans="1:15" x14ac:dyDescent="0.2">
      <c r="A7479" s="341" t="s">
        <v>9257</v>
      </c>
      <c r="B7479" s="341" t="s">
        <v>9302</v>
      </c>
      <c r="C7479" s="342" t="s">
        <v>6926</v>
      </c>
      <c r="D7479" s="342" t="s">
        <v>6927</v>
      </c>
      <c r="E7479" s="342" t="s">
        <v>9334</v>
      </c>
      <c r="F7479" s="342" t="s">
        <v>6590</v>
      </c>
      <c r="G7479" s="343">
        <v>13.395000000000001</v>
      </c>
      <c r="H7479" s="342" t="s">
        <v>6594</v>
      </c>
      <c r="I7479" s="342" t="s">
        <v>6575</v>
      </c>
      <c r="J7479" s="342" t="s">
        <v>6755</v>
      </c>
      <c r="K7479" s="581" t="s">
        <v>7184</v>
      </c>
      <c r="L7479" s="344" t="s">
        <v>4090</v>
      </c>
      <c r="N7479" s="344" t="s">
        <v>4090</v>
      </c>
      <c r="O7479" s="341">
        <v>0</v>
      </c>
    </row>
    <row r="7480" spans="1:15" x14ac:dyDescent="0.2">
      <c r="A7480" s="341" t="s">
        <v>9257</v>
      </c>
      <c r="B7480" s="341" t="s">
        <v>9302</v>
      </c>
      <c r="C7480" s="342" t="s">
        <v>6926</v>
      </c>
      <c r="D7480" s="342" t="s">
        <v>6927</v>
      </c>
      <c r="E7480" s="342" t="s">
        <v>9321</v>
      </c>
      <c r="F7480" s="342" t="s">
        <v>6590</v>
      </c>
      <c r="G7480" s="343">
        <v>5.64</v>
      </c>
      <c r="H7480" s="342" t="s">
        <v>6594</v>
      </c>
      <c r="I7480" s="342" t="s">
        <v>6575</v>
      </c>
      <c r="J7480" s="342" t="s">
        <v>6755</v>
      </c>
      <c r="K7480" s="581" t="s">
        <v>6969</v>
      </c>
      <c r="L7480" s="344" t="s">
        <v>4090</v>
      </c>
      <c r="N7480" s="344" t="s">
        <v>4090</v>
      </c>
      <c r="O7480" s="341">
        <v>0</v>
      </c>
    </row>
    <row r="7481" spans="1:15" x14ac:dyDescent="0.2">
      <c r="A7481" s="341" t="s">
        <v>9257</v>
      </c>
      <c r="B7481" s="341" t="s">
        <v>9302</v>
      </c>
      <c r="C7481" s="342" t="s">
        <v>6926</v>
      </c>
      <c r="D7481" s="342" t="s">
        <v>6927</v>
      </c>
      <c r="E7481" s="342" t="s">
        <v>9320</v>
      </c>
      <c r="F7481" s="342" t="s">
        <v>6590</v>
      </c>
      <c r="G7481" s="343">
        <v>6</v>
      </c>
      <c r="H7481" s="342" t="s">
        <v>6594</v>
      </c>
      <c r="I7481" s="342" t="s">
        <v>6575</v>
      </c>
      <c r="J7481" s="342" t="s">
        <v>6755</v>
      </c>
      <c r="K7481" s="581" t="s">
        <v>7015</v>
      </c>
      <c r="L7481" s="344" t="s">
        <v>4090</v>
      </c>
      <c r="N7481" s="344" t="s">
        <v>4090</v>
      </c>
      <c r="O7481" s="341" t="s">
        <v>6766</v>
      </c>
    </row>
    <row r="7482" spans="1:15" x14ac:dyDescent="0.2">
      <c r="A7482" s="341" t="s">
        <v>9257</v>
      </c>
      <c r="B7482" s="341" t="s">
        <v>9302</v>
      </c>
      <c r="C7482" s="342" t="s">
        <v>6926</v>
      </c>
      <c r="D7482" s="342" t="s">
        <v>6927</v>
      </c>
      <c r="E7482" s="342" t="s">
        <v>9320</v>
      </c>
      <c r="F7482" s="342" t="s">
        <v>6590</v>
      </c>
      <c r="G7482" s="343">
        <v>5.5200000000000005</v>
      </c>
      <c r="H7482" s="342" t="s">
        <v>6594</v>
      </c>
      <c r="I7482" s="342" t="s">
        <v>6575</v>
      </c>
      <c r="J7482" s="342" t="s">
        <v>6755</v>
      </c>
      <c r="K7482" s="581" t="s">
        <v>7002</v>
      </c>
      <c r="L7482" s="344" t="s">
        <v>4090</v>
      </c>
      <c r="M7482" s="345" t="s">
        <v>9106</v>
      </c>
      <c r="N7482" s="344" t="s">
        <v>4090</v>
      </c>
      <c r="O7482" s="341">
        <v>0</v>
      </c>
    </row>
    <row r="7483" spans="1:15" x14ac:dyDescent="0.2">
      <c r="A7483" s="341" t="s">
        <v>9257</v>
      </c>
      <c r="B7483" s="341" t="s">
        <v>9302</v>
      </c>
      <c r="C7483" s="342" t="s">
        <v>6926</v>
      </c>
      <c r="D7483" s="342" t="s">
        <v>6927</v>
      </c>
      <c r="E7483" s="342" t="s">
        <v>9319</v>
      </c>
      <c r="F7483" s="342" t="s">
        <v>6590</v>
      </c>
      <c r="G7483" s="343">
        <v>3.6</v>
      </c>
      <c r="H7483" s="342" t="s">
        <v>6594</v>
      </c>
      <c r="I7483" s="342" t="s">
        <v>6575</v>
      </c>
      <c r="J7483" s="342" t="s">
        <v>6755</v>
      </c>
      <c r="K7483" s="581" t="s">
        <v>6832</v>
      </c>
      <c r="L7483" s="344" t="s">
        <v>4090</v>
      </c>
      <c r="N7483" s="344" t="s">
        <v>4090</v>
      </c>
      <c r="O7483" s="341">
        <v>0</v>
      </c>
    </row>
    <row r="7484" spans="1:15" x14ac:dyDescent="0.2">
      <c r="A7484" s="341" t="s">
        <v>9257</v>
      </c>
      <c r="B7484" s="341" t="s">
        <v>9302</v>
      </c>
      <c r="C7484" s="342" t="s">
        <v>6926</v>
      </c>
      <c r="D7484" s="342" t="s">
        <v>6927</v>
      </c>
      <c r="E7484" s="342" t="s">
        <v>9320</v>
      </c>
      <c r="F7484" s="342" t="s">
        <v>6590</v>
      </c>
      <c r="G7484" s="343">
        <v>5.51</v>
      </c>
      <c r="H7484" s="342" t="s">
        <v>6594</v>
      </c>
      <c r="I7484" s="342" t="s">
        <v>6575</v>
      </c>
      <c r="J7484" s="342" t="s">
        <v>6755</v>
      </c>
      <c r="K7484" s="581" t="s">
        <v>8938</v>
      </c>
      <c r="L7484" s="344" t="s">
        <v>4090</v>
      </c>
      <c r="N7484" s="344" t="s">
        <v>4090</v>
      </c>
      <c r="O7484" s="341">
        <v>0</v>
      </c>
    </row>
    <row r="7485" spans="1:15" x14ac:dyDescent="0.2">
      <c r="A7485" s="341" t="s">
        <v>9257</v>
      </c>
      <c r="B7485" s="341" t="s">
        <v>9302</v>
      </c>
      <c r="C7485" s="342" t="s">
        <v>6926</v>
      </c>
      <c r="D7485" s="342" t="s">
        <v>6927</v>
      </c>
      <c r="E7485" s="342" t="s">
        <v>9321</v>
      </c>
      <c r="F7485" s="342" t="s">
        <v>6590</v>
      </c>
      <c r="G7485" s="343">
        <v>6.66</v>
      </c>
      <c r="H7485" s="342" t="s">
        <v>6594</v>
      </c>
      <c r="I7485" s="342" t="s">
        <v>6575</v>
      </c>
      <c r="J7485" s="342" t="s">
        <v>6755</v>
      </c>
      <c r="K7485" s="581" t="s">
        <v>7995</v>
      </c>
      <c r="L7485" s="344" t="s">
        <v>4090</v>
      </c>
      <c r="N7485" s="344" t="s">
        <v>4090</v>
      </c>
      <c r="O7485" s="341">
        <v>0</v>
      </c>
    </row>
    <row r="7486" spans="1:15" x14ac:dyDescent="0.2">
      <c r="A7486" s="341" t="s">
        <v>9257</v>
      </c>
      <c r="B7486" s="341" t="s">
        <v>9302</v>
      </c>
      <c r="C7486" s="342" t="s">
        <v>6926</v>
      </c>
      <c r="D7486" s="342" t="s">
        <v>6927</v>
      </c>
      <c r="E7486" s="342" t="s">
        <v>9324</v>
      </c>
      <c r="F7486" s="342" t="s">
        <v>6590</v>
      </c>
      <c r="G7486" s="343">
        <v>5.64</v>
      </c>
      <c r="H7486" s="342" t="s">
        <v>6594</v>
      </c>
      <c r="I7486" s="342" t="s">
        <v>6575</v>
      </c>
      <c r="J7486" s="342" t="s">
        <v>6755</v>
      </c>
      <c r="K7486" s="581" t="s">
        <v>8315</v>
      </c>
      <c r="L7486" s="344" t="s">
        <v>4090</v>
      </c>
      <c r="N7486" s="344" t="s">
        <v>4090</v>
      </c>
      <c r="O7486" s="341">
        <v>0</v>
      </c>
    </row>
    <row r="7487" spans="1:15" x14ac:dyDescent="0.2">
      <c r="A7487" s="341" t="s">
        <v>9257</v>
      </c>
      <c r="B7487" s="341" t="s">
        <v>9302</v>
      </c>
      <c r="C7487" s="342" t="s">
        <v>6926</v>
      </c>
      <c r="D7487" s="342" t="s">
        <v>6927</v>
      </c>
      <c r="E7487" s="342" t="s">
        <v>9320</v>
      </c>
      <c r="F7487" s="342" t="s">
        <v>6590</v>
      </c>
      <c r="G7487" s="343">
        <v>14.49</v>
      </c>
      <c r="H7487" s="342" t="s">
        <v>6594</v>
      </c>
      <c r="I7487" s="342" t="s">
        <v>6575</v>
      </c>
      <c r="J7487" s="342" t="s">
        <v>6755</v>
      </c>
      <c r="K7487" s="581" t="s">
        <v>9107</v>
      </c>
      <c r="L7487" s="344" t="s">
        <v>4090</v>
      </c>
      <c r="N7487" s="344" t="s">
        <v>4090</v>
      </c>
      <c r="O7487" s="341">
        <v>0</v>
      </c>
    </row>
    <row r="7488" spans="1:15" x14ac:dyDescent="0.2">
      <c r="A7488" s="341" t="s">
        <v>9257</v>
      </c>
      <c r="B7488" s="341" t="s">
        <v>9302</v>
      </c>
      <c r="C7488" s="342" t="s">
        <v>6926</v>
      </c>
      <c r="D7488" s="342" t="s">
        <v>6927</v>
      </c>
      <c r="E7488" s="342" t="s">
        <v>9320</v>
      </c>
      <c r="F7488" s="342" t="s">
        <v>6590</v>
      </c>
      <c r="G7488" s="343">
        <v>20.335000000000001</v>
      </c>
      <c r="H7488" s="342" t="s">
        <v>6594</v>
      </c>
      <c r="I7488" s="342" t="s">
        <v>6575</v>
      </c>
      <c r="J7488" s="342" t="s">
        <v>6755</v>
      </c>
      <c r="K7488" s="581" t="s">
        <v>8809</v>
      </c>
      <c r="L7488" s="344" t="s">
        <v>4090</v>
      </c>
      <c r="N7488" s="344" t="s">
        <v>4090</v>
      </c>
      <c r="O7488" s="341" t="s">
        <v>6752</v>
      </c>
    </row>
    <row r="7489" spans="1:15" x14ac:dyDescent="0.2">
      <c r="A7489" s="341" t="s">
        <v>9257</v>
      </c>
      <c r="B7489" s="341" t="s">
        <v>9302</v>
      </c>
      <c r="C7489" s="342" t="s">
        <v>6926</v>
      </c>
      <c r="D7489" s="342" t="s">
        <v>6927</v>
      </c>
      <c r="E7489" s="342" t="s">
        <v>9321</v>
      </c>
      <c r="F7489" s="342" t="s">
        <v>6590</v>
      </c>
      <c r="G7489" s="343">
        <v>9.9</v>
      </c>
      <c r="H7489" s="342" t="s">
        <v>6594</v>
      </c>
      <c r="I7489" s="342" t="s">
        <v>6575</v>
      </c>
      <c r="J7489" s="342" t="s">
        <v>6755</v>
      </c>
      <c r="K7489" s="581" t="s">
        <v>7184</v>
      </c>
      <c r="L7489" s="344" t="s">
        <v>4090</v>
      </c>
      <c r="N7489" s="344" t="s">
        <v>4090</v>
      </c>
      <c r="O7489" s="341">
        <v>0</v>
      </c>
    </row>
    <row r="7490" spans="1:15" x14ac:dyDescent="0.2">
      <c r="A7490" s="341" t="s">
        <v>9257</v>
      </c>
      <c r="B7490" s="341" t="s">
        <v>9302</v>
      </c>
      <c r="C7490" s="342" t="s">
        <v>6926</v>
      </c>
      <c r="D7490" s="342" t="s">
        <v>6927</v>
      </c>
      <c r="E7490" s="342" t="s">
        <v>9321</v>
      </c>
      <c r="F7490" s="342" t="s">
        <v>6590</v>
      </c>
      <c r="G7490" s="343">
        <v>6.84</v>
      </c>
      <c r="H7490" s="342" t="s">
        <v>6594</v>
      </c>
      <c r="I7490" s="342" t="s">
        <v>6575</v>
      </c>
      <c r="J7490" s="342" t="s">
        <v>6755</v>
      </c>
      <c r="K7490" s="581" t="s">
        <v>6795</v>
      </c>
      <c r="L7490" s="344" t="s">
        <v>4090</v>
      </c>
      <c r="N7490" s="344" t="s">
        <v>4090</v>
      </c>
      <c r="O7490" s="341" t="s">
        <v>6752</v>
      </c>
    </row>
    <row r="7491" spans="1:15" x14ac:dyDescent="0.2">
      <c r="A7491" s="341" t="s">
        <v>9257</v>
      </c>
      <c r="B7491" s="341" t="s">
        <v>9302</v>
      </c>
      <c r="C7491" s="342" t="s">
        <v>6926</v>
      </c>
      <c r="D7491" s="342" t="s">
        <v>6927</v>
      </c>
      <c r="E7491" s="342" t="s">
        <v>9255</v>
      </c>
      <c r="F7491" s="342" t="s">
        <v>6590</v>
      </c>
      <c r="G7491" s="343">
        <v>5.98</v>
      </c>
      <c r="H7491" s="342" t="s">
        <v>6594</v>
      </c>
      <c r="I7491" s="342" t="s">
        <v>6575</v>
      </c>
      <c r="J7491" s="342" t="s">
        <v>6755</v>
      </c>
      <c r="K7491" s="581" t="s">
        <v>7552</v>
      </c>
      <c r="L7491" s="344" t="s">
        <v>4090</v>
      </c>
      <c r="N7491" s="344" t="s">
        <v>4090</v>
      </c>
      <c r="O7491" s="341" t="s">
        <v>6766</v>
      </c>
    </row>
    <row r="7492" spans="1:15" x14ac:dyDescent="0.2">
      <c r="A7492" s="341" t="s">
        <v>9257</v>
      </c>
      <c r="B7492" s="341" t="s">
        <v>9302</v>
      </c>
      <c r="C7492" s="342" t="s">
        <v>6926</v>
      </c>
      <c r="D7492" s="342" t="s">
        <v>6927</v>
      </c>
      <c r="E7492" s="342" t="s">
        <v>9323</v>
      </c>
      <c r="F7492" s="342" t="s">
        <v>6590</v>
      </c>
      <c r="G7492" s="343">
        <v>4.335</v>
      </c>
      <c r="H7492" s="342" t="s">
        <v>6594</v>
      </c>
      <c r="I7492" s="342" t="s">
        <v>6575</v>
      </c>
      <c r="J7492" s="342" t="s">
        <v>6755</v>
      </c>
      <c r="K7492" s="581" t="s">
        <v>8109</v>
      </c>
      <c r="L7492" s="344" t="s">
        <v>4090</v>
      </c>
      <c r="N7492" s="344" t="s">
        <v>4090</v>
      </c>
      <c r="O7492" s="341" t="s">
        <v>6766</v>
      </c>
    </row>
    <row r="7493" spans="1:15" x14ac:dyDescent="0.2">
      <c r="A7493" s="341" t="s">
        <v>9257</v>
      </c>
      <c r="B7493" s="341" t="s">
        <v>9302</v>
      </c>
      <c r="C7493" s="342" t="s">
        <v>6926</v>
      </c>
      <c r="D7493" s="342" t="s">
        <v>6927</v>
      </c>
      <c r="E7493" s="342" t="s">
        <v>9323</v>
      </c>
      <c r="F7493" s="342" t="s">
        <v>6590</v>
      </c>
      <c r="G7493" s="343">
        <v>5.25</v>
      </c>
      <c r="H7493" s="342" t="s">
        <v>6594</v>
      </c>
      <c r="I7493" s="342" t="s">
        <v>6575</v>
      </c>
      <c r="J7493" s="342" t="s">
        <v>6755</v>
      </c>
      <c r="K7493" s="581" t="s">
        <v>9108</v>
      </c>
      <c r="L7493" s="344" t="s">
        <v>4090</v>
      </c>
      <c r="N7493" s="344" t="s">
        <v>4090</v>
      </c>
      <c r="O7493" s="341" t="s">
        <v>6766</v>
      </c>
    </row>
    <row r="7494" spans="1:15" x14ac:dyDescent="0.2">
      <c r="A7494" s="341" t="s">
        <v>9257</v>
      </c>
      <c r="B7494" s="341" t="s">
        <v>9302</v>
      </c>
      <c r="C7494" s="342" t="s">
        <v>6926</v>
      </c>
      <c r="D7494" s="342" t="s">
        <v>6927</v>
      </c>
      <c r="E7494" s="342" t="s">
        <v>9320</v>
      </c>
      <c r="F7494" s="342" t="s">
        <v>6590</v>
      </c>
      <c r="G7494" s="343">
        <v>7.3500000000000005</v>
      </c>
      <c r="H7494" s="342" t="s">
        <v>6594</v>
      </c>
      <c r="I7494" s="342" t="s">
        <v>6575</v>
      </c>
      <c r="J7494" s="342" t="s">
        <v>6755</v>
      </c>
      <c r="K7494" s="581" t="s">
        <v>7653</v>
      </c>
      <c r="L7494" s="344" t="s">
        <v>4090</v>
      </c>
      <c r="N7494" s="344" t="s">
        <v>4090</v>
      </c>
      <c r="O7494" s="341" t="s">
        <v>6752</v>
      </c>
    </row>
    <row r="7495" spans="1:15" x14ac:dyDescent="0.2">
      <c r="A7495" s="341" t="s">
        <v>9257</v>
      </c>
      <c r="B7495" s="341" t="s">
        <v>9302</v>
      </c>
      <c r="C7495" s="342" t="s">
        <v>6926</v>
      </c>
      <c r="D7495" s="342" t="s">
        <v>6927</v>
      </c>
      <c r="E7495" s="342" t="s">
        <v>9320</v>
      </c>
      <c r="F7495" s="342" t="s">
        <v>6590</v>
      </c>
      <c r="G7495" s="343">
        <v>15.925000000000001</v>
      </c>
      <c r="H7495" s="342" t="s">
        <v>6594</v>
      </c>
      <c r="I7495" s="342" t="s">
        <v>6575</v>
      </c>
      <c r="J7495" s="342" t="s">
        <v>6755</v>
      </c>
      <c r="K7495" s="581" t="s">
        <v>8586</v>
      </c>
      <c r="L7495" s="344" t="s">
        <v>4090</v>
      </c>
      <c r="N7495" s="344" t="s">
        <v>4090</v>
      </c>
      <c r="O7495" s="341">
        <v>0</v>
      </c>
    </row>
    <row r="7496" spans="1:15" x14ac:dyDescent="0.2">
      <c r="A7496" s="341" t="s">
        <v>9257</v>
      </c>
      <c r="B7496" s="341" t="s">
        <v>9302</v>
      </c>
      <c r="C7496" s="342" t="s">
        <v>6926</v>
      </c>
      <c r="D7496" s="342" t="s">
        <v>6927</v>
      </c>
      <c r="E7496" s="342" t="s">
        <v>9320</v>
      </c>
      <c r="F7496" s="342" t="s">
        <v>6590</v>
      </c>
      <c r="G7496" s="343">
        <v>5.8500000000000005</v>
      </c>
      <c r="H7496" s="342" t="s">
        <v>6594</v>
      </c>
      <c r="I7496" s="342" t="s">
        <v>6575</v>
      </c>
      <c r="J7496" s="342" t="s">
        <v>6755</v>
      </c>
      <c r="K7496" s="581" t="s">
        <v>7502</v>
      </c>
      <c r="L7496" s="344" t="s">
        <v>4090</v>
      </c>
      <c r="N7496" s="344" t="s">
        <v>4090</v>
      </c>
      <c r="O7496" s="341">
        <v>0</v>
      </c>
    </row>
    <row r="7497" spans="1:15" x14ac:dyDescent="0.2">
      <c r="A7497" s="341" t="s">
        <v>9257</v>
      </c>
      <c r="B7497" s="341" t="s">
        <v>9302</v>
      </c>
      <c r="C7497" s="342" t="s">
        <v>6926</v>
      </c>
      <c r="D7497" s="342" t="s">
        <v>6927</v>
      </c>
      <c r="E7497" s="342" t="s">
        <v>9319</v>
      </c>
      <c r="F7497" s="342" t="s">
        <v>6590</v>
      </c>
      <c r="G7497" s="343">
        <v>7.99</v>
      </c>
      <c r="H7497" s="342" t="s">
        <v>6594</v>
      </c>
      <c r="I7497" s="342" t="s">
        <v>6575</v>
      </c>
      <c r="J7497" s="342" t="s">
        <v>6755</v>
      </c>
      <c r="K7497" s="581" t="s">
        <v>7992</v>
      </c>
      <c r="L7497" s="344" t="s">
        <v>4090</v>
      </c>
      <c r="N7497" s="344" t="s">
        <v>4090</v>
      </c>
      <c r="O7497" s="341">
        <v>0</v>
      </c>
    </row>
    <row r="7498" spans="1:15" x14ac:dyDescent="0.2">
      <c r="A7498" s="341" t="s">
        <v>9257</v>
      </c>
      <c r="B7498" s="341" t="s">
        <v>9302</v>
      </c>
      <c r="C7498" s="342" t="s">
        <v>6939</v>
      </c>
      <c r="D7498" s="342" t="s">
        <v>6927</v>
      </c>
      <c r="E7498" s="342" t="s">
        <v>9333</v>
      </c>
      <c r="F7498" s="342" t="s">
        <v>6590</v>
      </c>
      <c r="G7498" s="343">
        <v>65.400000000000006</v>
      </c>
      <c r="H7498" s="342" t="s">
        <v>6594</v>
      </c>
      <c r="I7498" s="342" t="s">
        <v>6575</v>
      </c>
      <c r="J7498" s="342" t="s">
        <v>6755</v>
      </c>
      <c r="K7498" s="581" t="s">
        <v>7156</v>
      </c>
      <c r="L7498" s="344" t="s">
        <v>4090</v>
      </c>
      <c r="N7498" s="344" t="s">
        <v>4090</v>
      </c>
      <c r="O7498" s="341" t="s">
        <v>6752</v>
      </c>
    </row>
    <row r="7499" spans="1:15" x14ac:dyDescent="0.2">
      <c r="A7499" s="341" t="s">
        <v>9257</v>
      </c>
      <c r="B7499" s="341" t="s">
        <v>9302</v>
      </c>
      <c r="C7499" s="342" t="s">
        <v>6926</v>
      </c>
      <c r="D7499" s="342" t="s">
        <v>6927</v>
      </c>
      <c r="E7499" s="342" t="s">
        <v>9333</v>
      </c>
      <c r="F7499" s="342" t="s">
        <v>6590</v>
      </c>
      <c r="G7499" s="343">
        <v>43.85</v>
      </c>
      <c r="H7499" s="342" t="s">
        <v>6594</v>
      </c>
      <c r="I7499" s="342" t="s">
        <v>6575</v>
      </c>
      <c r="J7499" s="342" t="s">
        <v>6755</v>
      </c>
      <c r="K7499" s="581" t="s">
        <v>7082</v>
      </c>
      <c r="L7499" s="344" t="s">
        <v>4090</v>
      </c>
      <c r="N7499" s="344" t="s">
        <v>4090</v>
      </c>
      <c r="O7499" s="341" t="s">
        <v>6752</v>
      </c>
    </row>
    <row r="7500" spans="1:15" x14ac:dyDescent="0.2">
      <c r="A7500" s="341" t="s">
        <v>9257</v>
      </c>
      <c r="B7500" s="341" t="s">
        <v>9302</v>
      </c>
      <c r="C7500" s="342" t="s">
        <v>6939</v>
      </c>
      <c r="D7500" s="342" t="s">
        <v>6927</v>
      </c>
      <c r="E7500" s="342" t="s">
        <v>9333</v>
      </c>
      <c r="F7500" s="342" t="s">
        <v>6590</v>
      </c>
      <c r="G7500" s="343">
        <v>9.0299999999999994</v>
      </c>
      <c r="H7500" s="342" t="s">
        <v>6594</v>
      </c>
      <c r="I7500" s="342" t="s">
        <v>6575</v>
      </c>
      <c r="J7500" s="342" t="s">
        <v>6755</v>
      </c>
      <c r="K7500" s="581" t="s">
        <v>7190</v>
      </c>
      <c r="L7500" s="344" t="s">
        <v>4090</v>
      </c>
      <c r="N7500" s="344" t="s">
        <v>4090</v>
      </c>
      <c r="O7500" s="341" t="s">
        <v>6752</v>
      </c>
    </row>
    <row r="7501" spans="1:15" x14ac:dyDescent="0.2">
      <c r="A7501" s="341" t="s">
        <v>9257</v>
      </c>
      <c r="B7501" s="341" t="s">
        <v>9302</v>
      </c>
      <c r="C7501" s="342" t="s">
        <v>6939</v>
      </c>
      <c r="D7501" s="342" t="s">
        <v>6927</v>
      </c>
      <c r="E7501" s="342" t="s">
        <v>9333</v>
      </c>
      <c r="F7501" s="342" t="s">
        <v>6590</v>
      </c>
      <c r="G7501" s="343">
        <v>83.61</v>
      </c>
      <c r="H7501" s="342" t="s">
        <v>6594</v>
      </c>
      <c r="I7501" s="342" t="s">
        <v>6575</v>
      </c>
      <c r="J7501" s="342" t="s">
        <v>6755</v>
      </c>
      <c r="K7501" s="581" t="s">
        <v>7977</v>
      </c>
      <c r="L7501" s="344" t="s">
        <v>4090</v>
      </c>
      <c r="N7501" s="344" t="s">
        <v>4090</v>
      </c>
      <c r="O7501" s="341" t="s">
        <v>6752</v>
      </c>
    </row>
    <row r="7502" spans="1:15" x14ac:dyDescent="0.2">
      <c r="A7502" s="341" t="s">
        <v>9257</v>
      </c>
      <c r="B7502" s="341" t="s">
        <v>9302</v>
      </c>
      <c r="C7502" s="342" t="s">
        <v>6939</v>
      </c>
      <c r="D7502" s="342" t="s">
        <v>6927</v>
      </c>
      <c r="E7502" s="342" t="s">
        <v>9323</v>
      </c>
      <c r="F7502" s="342" t="s">
        <v>6590</v>
      </c>
      <c r="G7502" s="343">
        <v>46.550000000000004</v>
      </c>
      <c r="H7502" s="342" t="s">
        <v>6594</v>
      </c>
      <c r="I7502" s="342" t="s">
        <v>6575</v>
      </c>
      <c r="J7502" s="342" t="s">
        <v>6755</v>
      </c>
      <c r="K7502" s="581" t="s">
        <v>6915</v>
      </c>
      <c r="L7502" s="344" t="s">
        <v>4090</v>
      </c>
      <c r="N7502" s="344" t="s">
        <v>4090</v>
      </c>
      <c r="O7502" s="341" t="s">
        <v>6752</v>
      </c>
    </row>
    <row r="7503" spans="1:15" x14ac:dyDescent="0.2">
      <c r="A7503" s="341" t="s">
        <v>9257</v>
      </c>
      <c r="B7503" s="341" t="s">
        <v>9302</v>
      </c>
      <c r="C7503" s="342" t="s">
        <v>6939</v>
      </c>
      <c r="D7503" s="342" t="s">
        <v>6927</v>
      </c>
      <c r="E7503" s="342" t="s">
        <v>9326</v>
      </c>
      <c r="F7503" s="342" t="s">
        <v>6590</v>
      </c>
      <c r="G7503" s="343">
        <v>5.32</v>
      </c>
      <c r="H7503" s="342" t="s">
        <v>6594</v>
      </c>
      <c r="I7503" s="342" t="s">
        <v>6575</v>
      </c>
      <c r="J7503" s="342" t="s">
        <v>6755</v>
      </c>
      <c r="K7503" s="581" t="s">
        <v>8366</v>
      </c>
      <c r="L7503" s="344" t="s">
        <v>4090</v>
      </c>
      <c r="N7503" s="344" t="s">
        <v>4090</v>
      </c>
      <c r="O7503" s="341">
        <v>0</v>
      </c>
    </row>
    <row r="7504" spans="1:15" x14ac:dyDescent="0.2">
      <c r="A7504" s="341" t="s">
        <v>9257</v>
      </c>
      <c r="B7504" s="341" t="s">
        <v>9302</v>
      </c>
      <c r="C7504" s="342" t="s">
        <v>6926</v>
      </c>
      <c r="D7504" s="342" t="s">
        <v>6927</v>
      </c>
      <c r="E7504" s="342" t="s">
        <v>9319</v>
      </c>
      <c r="F7504" s="342" t="s">
        <v>6590</v>
      </c>
      <c r="G7504" s="343">
        <v>9.620000000000001</v>
      </c>
      <c r="H7504" s="342" t="s">
        <v>6594</v>
      </c>
      <c r="I7504" s="342" t="s">
        <v>6575</v>
      </c>
      <c r="J7504" s="342" t="s">
        <v>6755</v>
      </c>
      <c r="K7504" s="581" t="s">
        <v>9043</v>
      </c>
      <c r="L7504" s="344" t="s">
        <v>4090</v>
      </c>
      <c r="N7504" s="344" t="s">
        <v>4090</v>
      </c>
      <c r="O7504" s="341">
        <v>0</v>
      </c>
    </row>
    <row r="7505" spans="1:15" x14ac:dyDescent="0.2">
      <c r="A7505" s="341" t="s">
        <v>9257</v>
      </c>
      <c r="B7505" s="341" t="s">
        <v>9302</v>
      </c>
      <c r="C7505" s="342" t="s">
        <v>6939</v>
      </c>
      <c r="D7505" s="342" t="s">
        <v>6927</v>
      </c>
      <c r="E7505" s="342" t="s">
        <v>9319</v>
      </c>
      <c r="F7505" s="342" t="s">
        <v>6590</v>
      </c>
      <c r="G7505" s="343">
        <v>10.6</v>
      </c>
      <c r="H7505" s="342" t="s">
        <v>6594</v>
      </c>
      <c r="I7505" s="342" t="s">
        <v>6575</v>
      </c>
      <c r="J7505" s="342" t="s">
        <v>6755</v>
      </c>
      <c r="K7505" s="581" t="s">
        <v>6824</v>
      </c>
      <c r="L7505" s="344" t="s">
        <v>4090</v>
      </c>
      <c r="N7505" s="344" t="s">
        <v>4090</v>
      </c>
      <c r="O7505" s="341" t="s">
        <v>6752</v>
      </c>
    </row>
    <row r="7506" spans="1:15" x14ac:dyDescent="0.2">
      <c r="A7506" s="341" t="s">
        <v>9257</v>
      </c>
      <c r="B7506" s="341" t="s">
        <v>9302</v>
      </c>
      <c r="C7506" s="342" t="s">
        <v>6939</v>
      </c>
      <c r="D7506" s="342" t="s">
        <v>6927</v>
      </c>
      <c r="E7506" s="342" t="s">
        <v>9319</v>
      </c>
      <c r="F7506" s="342" t="s">
        <v>6590</v>
      </c>
      <c r="G7506" s="343">
        <v>27.195</v>
      </c>
      <c r="H7506" s="342" t="s">
        <v>6594</v>
      </c>
      <c r="I7506" s="342" t="s">
        <v>6575</v>
      </c>
      <c r="J7506" s="342" t="s">
        <v>6755</v>
      </c>
      <c r="K7506" s="581" t="s">
        <v>9109</v>
      </c>
      <c r="L7506" s="344" t="s">
        <v>4090</v>
      </c>
      <c r="N7506" s="344" t="s">
        <v>4090</v>
      </c>
      <c r="O7506" s="341">
        <v>0</v>
      </c>
    </row>
    <row r="7507" spans="1:15" x14ac:dyDescent="0.2">
      <c r="A7507" s="341" t="s">
        <v>9257</v>
      </c>
      <c r="B7507" s="341" t="s">
        <v>9302</v>
      </c>
      <c r="C7507" s="342" t="s">
        <v>6934</v>
      </c>
      <c r="D7507" s="342" t="s">
        <v>6927</v>
      </c>
      <c r="E7507" s="342" t="s">
        <v>9255</v>
      </c>
      <c r="F7507" s="342" t="s">
        <v>6590</v>
      </c>
      <c r="G7507" s="343">
        <v>3.06</v>
      </c>
      <c r="H7507" s="342" t="s">
        <v>6594</v>
      </c>
      <c r="I7507" s="342" t="s">
        <v>6575</v>
      </c>
      <c r="J7507" s="342" t="s">
        <v>6755</v>
      </c>
      <c r="K7507" s="581" t="s">
        <v>7699</v>
      </c>
      <c r="L7507" s="344" t="s">
        <v>4090</v>
      </c>
      <c r="N7507" s="344" t="s">
        <v>4090</v>
      </c>
      <c r="O7507" s="341" t="s">
        <v>6766</v>
      </c>
    </row>
    <row r="7508" spans="1:15" x14ac:dyDescent="0.2">
      <c r="A7508" s="341" t="s">
        <v>9257</v>
      </c>
      <c r="B7508" s="341" t="s">
        <v>9302</v>
      </c>
      <c r="C7508" s="342" t="s">
        <v>6926</v>
      </c>
      <c r="D7508" s="342" t="s">
        <v>6927</v>
      </c>
      <c r="E7508" s="342" t="s">
        <v>9321</v>
      </c>
      <c r="F7508" s="342" t="s">
        <v>6590</v>
      </c>
      <c r="G7508" s="343">
        <v>34.56</v>
      </c>
      <c r="H7508" s="342" t="s">
        <v>6594</v>
      </c>
      <c r="I7508" s="342" t="s">
        <v>6575</v>
      </c>
      <c r="J7508" s="342" t="s">
        <v>6755</v>
      </c>
      <c r="K7508" s="581" t="s">
        <v>6799</v>
      </c>
      <c r="L7508" s="344" t="s">
        <v>4090</v>
      </c>
      <c r="N7508" s="344" t="s">
        <v>4090</v>
      </c>
      <c r="O7508" s="341" t="s">
        <v>6752</v>
      </c>
    </row>
    <row r="7509" spans="1:15" x14ac:dyDescent="0.2">
      <c r="A7509" s="341" t="s">
        <v>9257</v>
      </c>
      <c r="B7509" s="341" t="s">
        <v>9302</v>
      </c>
      <c r="C7509" s="342" t="s">
        <v>6934</v>
      </c>
      <c r="D7509" s="342" t="s">
        <v>6927</v>
      </c>
      <c r="E7509" s="342" t="s">
        <v>9322</v>
      </c>
      <c r="F7509" s="342" t="s">
        <v>6590</v>
      </c>
      <c r="G7509" s="343">
        <v>16.28</v>
      </c>
      <c r="H7509" s="342" t="s">
        <v>6594</v>
      </c>
      <c r="I7509" s="342" t="s">
        <v>6575</v>
      </c>
      <c r="J7509" s="342" t="s">
        <v>6755</v>
      </c>
      <c r="K7509" s="581" t="s">
        <v>8451</v>
      </c>
      <c r="L7509" s="344" t="s">
        <v>4090</v>
      </c>
      <c r="N7509" s="344" t="s">
        <v>4090</v>
      </c>
      <c r="O7509" s="341">
        <v>0</v>
      </c>
    </row>
    <row r="7510" spans="1:15" x14ac:dyDescent="0.2">
      <c r="A7510" s="341" t="s">
        <v>9257</v>
      </c>
      <c r="B7510" s="341" t="s">
        <v>9302</v>
      </c>
      <c r="C7510" s="342" t="s">
        <v>6934</v>
      </c>
      <c r="D7510" s="342" t="s">
        <v>6927</v>
      </c>
      <c r="E7510" s="342" t="s">
        <v>9324</v>
      </c>
      <c r="F7510" s="342" t="s">
        <v>6590</v>
      </c>
      <c r="G7510" s="343">
        <v>33.119999999999997</v>
      </c>
      <c r="H7510" s="342" t="s">
        <v>6594</v>
      </c>
      <c r="I7510" s="342" t="s">
        <v>6575</v>
      </c>
      <c r="J7510" s="342" t="s">
        <v>6755</v>
      </c>
      <c r="K7510" s="581" t="s">
        <v>6805</v>
      </c>
      <c r="L7510" s="344" t="s">
        <v>4090</v>
      </c>
      <c r="N7510" s="344" t="s">
        <v>4090</v>
      </c>
      <c r="O7510" s="341" t="s">
        <v>6752</v>
      </c>
    </row>
    <row r="7511" spans="1:15" x14ac:dyDescent="0.2">
      <c r="A7511" s="341" t="s">
        <v>9257</v>
      </c>
      <c r="B7511" s="341" t="s">
        <v>9302</v>
      </c>
      <c r="C7511" s="342" t="s">
        <v>6934</v>
      </c>
      <c r="D7511" s="342" t="s">
        <v>6927</v>
      </c>
      <c r="E7511" s="342" t="s">
        <v>9323</v>
      </c>
      <c r="F7511" s="342" t="s">
        <v>6590</v>
      </c>
      <c r="G7511" s="343">
        <v>11.25</v>
      </c>
      <c r="H7511" s="342" t="s">
        <v>6594</v>
      </c>
      <c r="I7511" s="342" t="s">
        <v>6575</v>
      </c>
      <c r="J7511" s="342" t="s">
        <v>6755</v>
      </c>
      <c r="K7511" s="581" t="s">
        <v>6890</v>
      </c>
      <c r="L7511" s="344" t="s">
        <v>4090</v>
      </c>
      <c r="N7511" s="344" t="s">
        <v>4090</v>
      </c>
      <c r="O7511" s="341" t="s">
        <v>6766</v>
      </c>
    </row>
    <row r="7512" spans="1:15" x14ac:dyDescent="0.2">
      <c r="A7512" s="341" t="s">
        <v>9257</v>
      </c>
      <c r="B7512" s="341" t="s">
        <v>9302</v>
      </c>
      <c r="C7512" s="342" t="s">
        <v>6934</v>
      </c>
      <c r="D7512" s="342" t="s">
        <v>6927</v>
      </c>
      <c r="E7512" s="342" t="s">
        <v>9325</v>
      </c>
      <c r="F7512" s="342" t="s">
        <v>6590</v>
      </c>
      <c r="G7512" s="343">
        <v>88.2</v>
      </c>
      <c r="H7512" s="342" t="s">
        <v>6594</v>
      </c>
      <c r="I7512" s="342" t="s">
        <v>6575</v>
      </c>
      <c r="J7512" s="342" t="s">
        <v>6755</v>
      </c>
      <c r="K7512" s="581" t="s">
        <v>6915</v>
      </c>
      <c r="L7512" s="344" t="s">
        <v>4090</v>
      </c>
      <c r="N7512" s="344" t="s">
        <v>4090</v>
      </c>
      <c r="O7512" s="341" t="s">
        <v>6752</v>
      </c>
    </row>
    <row r="7513" spans="1:15" x14ac:dyDescent="0.2">
      <c r="A7513" s="341" t="s">
        <v>9257</v>
      </c>
      <c r="B7513" s="341" t="s">
        <v>9302</v>
      </c>
      <c r="C7513" s="342" t="s">
        <v>9085</v>
      </c>
      <c r="D7513" s="342" t="s">
        <v>6927</v>
      </c>
      <c r="E7513" s="342" t="s">
        <v>9325</v>
      </c>
      <c r="F7513" s="342" t="s">
        <v>6590</v>
      </c>
      <c r="G7513" s="343">
        <v>2.4</v>
      </c>
      <c r="H7513" s="342" t="s">
        <v>6594</v>
      </c>
      <c r="I7513" s="342" t="s">
        <v>6575</v>
      </c>
      <c r="J7513" s="342" t="s">
        <v>6755</v>
      </c>
      <c r="K7513" s="581" t="s">
        <v>9110</v>
      </c>
      <c r="L7513" s="344" t="s">
        <v>4090</v>
      </c>
      <c r="N7513" s="344" t="s">
        <v>4090</v>
      </c>
      <c r="O7513" s="341">
        <v>0</v>
      </c>
    </row>
    <row r="7514" spans="1:15" x14ac:dyDescent="0.2">
      <c r="A7514" s="341" t="s">
        <v>9257</v>
      </c>
      <c r="B7514" s="341" t="s">
        <v>9302</v>
      </c>
      <c r="C7514" s="342" t="s">
        <v>6926</v>
      </c>
      <c r="D7514" s="342" t="s">
        <v>6927</v>
      </c>
      <c r="E7514" s="342" t="s">
        <v>9255</v>
      </c>
      <c r="F7514" s="342" t="s">
        <v>6590</v>
      </c>
      <c r="G7514" s="343">
        <v>78.960000000000008</v>
      </c>
      <c r="H7514" s="342" t="s">
        <v>6594</v>
      </c>
      <c r="I7514" s="342" t="s">
        <v>6570</v>
      </c>
      <c r="J7514" s="342" t="s">
        <v>6755</v>
      </c>
      <c r="K7514" s="581" t="s">
        <v>7185</v>
      </c>
      <c r="L7514" s="344" t="s">
        <v>4090</v>
      </c>
      <c r="N7514" s="344" t="s">
        <v>4090</v>
      </c>
      <c r="O7514" s="341" t="s">
        <v>6752</v>
      </c>
    </row>
    <row r="7515" spans="1:15" x14ac:dyDescent="0.2">
      <c r="A7515" s="341" t="s">
        <v>9257</v>
      </c>
      <c r="B7515" s="341" t="s">
        <v>9302</v>
      </c>
      <c r="C7515" s="342" t="s">
        <v>6926</v>
      </c>
      <c r="D7515" s="342" t="s">
        <v>6927</v>
      </c>
      <c r="E7515" s="342" t="s">
        <v>9321</v>
      </c>
      <c r="F7515" s="342" t="s">
        <v>6590</v>
      </c>
      <c r="G7515" s="343">
        <v>71.52</v>
      </c>
      <c r="H7515" s="342" t="s">
        <v>6594</v>
      </c>
      <c r="I7515" s="342" t="s">
        <v>6575</v>
      </c>
      <c r="J7515" s="342" t="s">
        <v>6755</v>
      </c>
      <c r="K7515" s="581" t="s">
        <v>6772</v>
      </c>
      <c r="L7515" s="344" t="s">
        <v>4090</v>
      </c>
      <c r="N7515" s="344" t="s">
        <v>4090</v>
      </c>
      <c r="O7515" s="341" t="s">
        <v>6752</v>
      </c>
    </row>
    <row r="7516" spans="1:15" x14ac:dyDescent="0.2">
      <c r="A7516" s="341" t="s">
        <v>9257</v>
      </c>
      <c r="B7516" s="341" t="s">
        <v>9302</v>
      </c>
      <c r="C7516" s="342" t="s">
        <v>6926</v>
      </c>
      <c r="D7516" s="342" t="s">
        <v>6927</v>
      </c>
      <c r="E7516" s="342" t="s">
        <v>9334</v>
      </c>
      <c r="F7516" s="342" t="s">
        <v>6590</v>
      </c>
      <c r="G7516" s="343">
        <v>2.3000000000000003</v>
      </c>
      <c r="H7516" s="342" t="s">
        <v>6594</v>
      </c>
      <c r="I7516" s="342" t="s">
        <v>6575</v>
      </c>
      <c r="J7516" s="342" t="s">
        <v>6755</v>
      </c>
      <c r="K7516" s="581" t="s">
        <v>9111</v>
      </c>
      <c r="L7516" s="344" t="s">
        <v>4090</v>
      </c>
      <c r="N7516" s="344" t="s">
        <v>4090</v>
      </c>
      <c r="O7516" s="341">
        <v>0</v>
      </c>
    </row>
    <row r="7517" spans="1:15" x14ac:dyDescent="0.2">
      <c r="A7517" s="341" t="s">
        <v>9257</v>
      </c>
      <c r="B7517" s="341" t="s">
        <v>9302</v>
      </c>
      <c r="C7517" s="342" t="s">
        <v>9085</v>
      </c>
      <c r="D7517" s="342" t="s">
        <v>6927</v>
      </c>
      <c r="E7517" s="342" t="s">
        <v>9319</v>
      </c>
      <c r="F7517" s="342" t="s">
        <v>6590</v>
      </c>
      <c r="G7517" s="343">
        <v>3</v>
      </c>
      <c r="H7517" s="342" t="s">
        <v>6594</v>
      </c>
      <c r="I7517" s="342" t="s">
        <v>6575</v>
      </c>
      <c r="J7517" s="342" t="s">
        <v>6755</v>
      </c>
      <c r="K7517" s="581" t="s">
        <v>9112</v>
      </c>
      <c r="L7517" s="344" t="s">
        <v>4090</v>
      </c>
      <c r="N7517" s="344" t="s">
        <v>4090</v>
      </c>
      <c r="O7517" s="341">
        <v>0</v>
      </c>
    </row>
    <row r="7518" spans="1:15" x14ac:dyDescent="0.2">
      <c r="A7518" s="341" t="s">
        <v>9257</v>
      </c>
      <c r="B7518" s="341" t="s">
        <v>9302</v>
      </c>
      <c r="C7518" s="342" t="s">
        <v>6926</v>
      </c>
      <c r="D7518" s="342" t="s">
        <v>6927</v>
      </c>
      <c r="E7518" s="342" t="s">
        <v>9319</v>
      </c>
      <c r="F7518" s="342" t="s">
        <v>6590</v>
      </c>
      <c r="G7518" s="343">
        <v>2.88</v>
      </c>
      <c r="H7518" s="342" t="s">
        <v>6594</v>
      </c>
      <c r="I7518" s="342" t="s">
        <v>6575</v>
      </c>
      <c r="J7518" s="342" t="s">
        <v>6755</v>
      </c>
      <c r="K7518" s="581" t="s">
        <v>8007</v>
      </c>
      <c r="L7518" s="344" t="s">
        <v>4090</v>
      </c>
      <c r="N7518" s="344" t="s">
        <v>4090</v>
      </c>
      <c r="O7518" s="341">
        <v>0</v>
      </c>
    </row>
    <row r="7519" spans="1:15" x14ac:dyDescent="0.2">
      <c r="A7519" s="341" t="s">
        <v>9257</v>
      </c>
      <c r="B7519" s="341" t="s">
        <v>9302</v>
      </c>
      <c r="C7519" s="342" t="s">
        <v>6926</v>
      </c>
      <c r="D7519" s="342" t="s">
        <v>6927</v>
      </c>
      <c r="E7519" s="342" t="s">
        <v>9255</v>
      </c>
      <c r="F7519" s="342" t="s">
        <v>6590</v>
      </c>
      <c r="G7519" s="343">
        <v>2</v>
      </c>
      <c r="H7519" s="342" t="s">
        <v>6594</v>
      </c>
      <c r="I7519" s="342" t="s">
        <v>6575</v>
      </c>
      <c r="J7519" s="342" t="s">
        <v>6755</v>
      </c>
      <c r="K7519" s="581" t="s">
        <v>9113</v>
      </c>
      <c r="L7519" s="344" t="s">
        <v>4090</v>
      </c>
      <c r="N7519" s="344" t="s">
        <v>4090</v>
      </c>
      <c r="O7519" s="341">
        <v>0</v>
      </c>
    </row>
    <row r="7520" spans="1:15" x14ac:dyDescent="0.2">
      <c r="A7520" s="341" t="s">
        <v>9257</v>
      </c>
      <c r="B7520" s="341" t="s">
        <v>9302</v>
      </c>
      <c r="C7520" s="342" t="s">
        <v>9085</v>
      </c>
      <c r="D7520" s="342" t="s">
        <v>6927</v>
      </c>
      <c r="E7520" s="342" t="s">
        <v>9323</v>
      </c>
      <c r="F7520" s="342" t="s">
        <v>6590</v>
      </c>
      <c r="G7520" s="343">
        <v>29.900000000000002</v>
      </c>
      <c r="H7520" s="342" t="s">
        <v>6594</v>
      </c>
      <c r="I7520" s="342" t="s">
        <v>6575</v>
      </c>
      <c r="J7520" s="342" t="s">
        <v>6755</v>
      </c>
      <c r="K7520" s="581" t="s">
        <v>7762</v>
      </c>
      <c r="L7520" s="344" t="s">
        <v>4090</v>
      </c>
      <c r="N7520" s="344" t="s">
        <v>4090</v>
      </c>
      <c r="O7520" s="341">
        <v>0</v>
      </c>
    </row>
    <row r="7521" spans="1:15" x14ac:dyDescent="0.2">
      <c r="A7521" s="341" t="s">
        <v>9257</v>
      </c>
      <c r="B7521" s="341" t="s">
        <v>9302</v>
      </c>
      <c r="C7521" s="342" t="s">
        <v>9085</v>
      </c>
      <c r="D7521" s="342" t="s">
        <v>6927</v>
      </c>
      <c r="E7521" s="342" t="s">
        <v>9323</v>
      </c>
      <c r="F7521" s="342" t="s">
        <v>6590</v>
      </c>
      <c r="G7521" s="343">
        <v>28.8</v>
      </c>
      <c r="H7521" s="342" t="s">
        <v>6594</v>
      </c>
      <c r="I7521" s="342" t="s">
        <v>6575</v>
      </c>
      <c r="J7521" s="342" t="s">
        <v>6755</v>
      </c>
      <c r="K7521" s="581" t="s">
        <v>9114</v>
      </c>
      <c r="L7521" s="344" t="s">
        <v>4090</v>
      </c>
      <c r="N7521" s="344" t="s">
        <v>4090</v>
      </c>
      <c r="O7521" s="341">
        <v>0</v>
      </c>
    </row>
    <row r="7522" spans="1:15" x14ac:dyDescent="0.2">
      <c r="A7522" s="341" t="s">
        <v>9257</v>
      </c>
      <c r="B7522" s="341" t="s">
        <v>9302</v>
      </c>
      <c r="C7522" s="342" t="s">
        <v>6926</v>
      </c>
      <c r="D7522" s="342" t="s">
        <v>6927</v>
      </c>
      <c r="E7522" s="342" t="s">
        <v>9255</v>
      </c>
      <c r="F7522" s="342" t="s">
        <v>6590</v>
      </c>
      <c r="G7522" s="343">
        <v>2.56</v>
      </c>
      <c r="H7522" s="342" t="s">
        <v>6594</v>
      </c>
      <c r="I7522" s="342" t="s">
        <v>6575</v>
      </c>
      <c r="J7522" s="342" t="s">
        <v>6755</v>
      </c>
      <c r="K7522" s="581" t="s">
        <v>9115</v>
      </c>
      <c r="L7522" s="344" t="s">
        <v>4090</v>
      </c>
      <c r="N7522" s="344" t="s">
        <v>4090</v>
      </c>
      <c r="O7522" s="341">
        <v>0</v>
      </c>
    </row>
    <row r="7523" spans="1:15" x14ac:dyDescent="0.2">
      <c r="A7523" s="341" t="s">
        <v>9257</v>
      </c>
      <c r="B7523" s="341" t="s">
        <v>9302</v>
      </c>
      <c r="C7523" s="342" t="s">
        <v>6926</v>
      </c>
      <c r="D7523" s="342" t="s">
        <v>6927</v>
      </c>
      <c r="E7523" s="342" t="s">
        <v>9326</v>
      </c>
      <c r="F7523" s="342" t="s">
        <v>6590</v>
      </c>
      <c r="G7523" s="343">
        <v>2.4</v>
      </c>
      <c r="H7523" s="342" t="s">
        <v>6594</v>
      </c>
      <c r="I7523" s="342" t="s">
        <v>6575</v>
      </c>
      <c r="J7523" s="342" t="s">
        <v>6755</v>
      </c>
      <c r="K7523" s="581" t="s">
        <v>7207</v>
      </c>
      <c r="L7523" s="344" t="s">
        <v>4090</v>
      </c>
      <c r="N7523" s="344" t="s">
        <v>4090</v>
      </c>
      <c r="O7523" s="341">
        <v>0</v>
      </c>
    </row>
    <row r="7524" spans="1:15" x14ac:dyDescent="0.2">
      <c r="A7524" s="341" t="s">
        <v>9257</v>
      </c>
      <c r="B7524" s="341" t="s">
        <v>9302</v>
      </c>
      <c r="C7524" s="342" t="s">
        <v>9085</v>
      </c>
      <c r="D7524" s="342" t="s">
        <v>6927</v>
      </c>
      <c r="E7524" s="342" t="s">
        <v>9321</v>
      </c>
      <c r="F7524" s="342" t="s">
        <v>6590</v>
      </c>
      <c r="G7524" s="343">
        <v>7.42</v>
      </c>
      <c r="H7524" s="342" t="s">
        <v>6594</v>
      </c>
      <c r="I7524" s="342" t="s">
        <v>6575</v>
      </c>
      <c r="J7524" s="342" t="s">
        <v>6755</v>
      </c>
      <c r="K7524" s="581" t="s">
        <v>9116</v>
      </c>
      <c r="L7524" s="344" t="s">
        <v>4090</v>
      </c>
      <c r="N7524" s="344" t="s">
        <v>4090</v>
      </c>
      <c r="O7524" s="341">
        <v>0</v>
      </c>
    </row>
    <row r="7525" spans="1:15" x14ac:dyDescent="0.2">
      <c r="A7525" s="341" t="s">
        <v>9257</v>
      </c>
      <c r="B7525" s="341" t="s">
        <v>9302</v>
      </c>
      <c r="C7525" s="342" t="s">
        <v>9085</v>
      </c>
      <c r="D7525" s="342" t="s">
        <v>6927</v>
      </c>
      <c r="E7525" s="342" t="s">
        <v>9321</v>
      </c>
      <c r="F7525" s="342" t="s">
        <v>6590</v>
      </c>
      <c r="G7525" s="343">
        <v>6.48</v>
      </c>
      <c r="H7525" s="342" t="s">
        <v>6594</v>
      </c>
      <c r="I7525" s="342" t="s">
        <v>6575</v>
      </c>
      <c r="J7525" s="342" t="s">
        <v>6755</v>
      </c>
      <c r="K7525" s="581" t="s">
        <v>6944</v>
      </c>
      <c r="L7525" s="344" t="s">
        <v>4090</v>
      </c>
      <c r="N7525" s="344" t="s">
        <v>4090</v>
      </c>
      <c r="O7525" s="341">
        <v>0</v>
      </c>
    </row>
    <row r="7526" spans="1:15" x14ac:dyDescent="0.2">
      <c r="A7526" s="341" t="s">
        <v>9257</v>
      </c>
      <c r="B7526" s="341" t="s">
        <v>9302</v>
      </c>
      <c r="C7526" s="342" t="s">
        <v>9085</v>
      </c>
      <c r="D7526" s="342" t="s">
        <v>6927</v>
      </c>
      <c r="E7526" s="342" t="s">
        <v>9322</v>
      </c>
      <c r="F7526" s="342" t="s">
        <v>6590</v>
      </c>
      <c r="G7526" s="343">
        <v>28.5</v>
      </c>
      <c r="H7526" s="342" t="s">
        <v>6594</v>
      </c>
      <c r="I7526" s="342" t="s">
        <v>6575</v>
      </c>
      <c r="J7526" s="342" t="s">
        <v>6755</v>
      </c>
      <c r="K7526" s="581" t="s">
        <v>9117</v>
      </c>
      <c r="L7526" s="344" t="s">
        <v>4090</v>
      </c>
      <c r="N7526" s="344" t="s">
        <v>4090</v>
      </c>
      <c r="O7526" s="341">
        <v>0</v>
      </c>
    </row>
    <row r="7527" spans="1:15" x14ac:dyDescent="0.2">
      <c r="A7527" s="341" t="s">
        <v>9257</v>
      </c>
      <c r="B7527" s="341" t="s">
        <v>9302</v>
      </c>
      <c r="C7527" s="342" t="s">
        <v>6934</v>
      </c>
      <c r="D7527" s="342" t="s">
        <v>6927</v>
      </c>
      <c r="E7527" s="342" t="s">
        <v>9322</v>
      </c>
      <c r="F7527" s="342" t="s">
        <v>6590</v>
      </c>
      <c r="G7527" s="343">
        <v>24.62</v>
      </c>
      <c r="H7527" s="342" t="s">
        <v>6594</v>
      </c>
      <c r="I7527" s="342" t="s">
        <v>6575</v>
      </c>
      <c r="J7527" s="342" t="s">
        <v>6755</v>
      </c>
      <c r="K7527" s="581" t="s">
        <v>7217</v>
      </c>
      <c r="L7527" s="344" t="s">
        <v>4090</v>
      </c>
      <c r="N7527" s="344" t="s">
        <v>4090</v>
      </c>
      <c r="O7527" s="341">
        <v>0</v>
      </c>
    </row>
    <row r="7528" spans="1:15" x14ac:dyDescent="0.2">
      <c r="A7528" s="341" t="s">
        <v>9257</v>
      </c>
      <c r="B7528" s="341" t="s">
        <v>9302</v>
      </c>
      <c r="C7528" s="342" t="s">
        <v>6939</v>
      </c>
      <c r="D7528" s="342" t="s">
        <v>6927</v>
      </c>
      <c r="E7528" s="342" t="s">
        <v>9333</v>
      </c>
      <c r="F7528" s="342" t="s">
        <v>6590</v>
      </c>
      <c r="G7528" s="343">
        <v>38.300000000000004</v>
      </c>
      <c r="H7528" s="342" t="s">
        <v>6594</v>
      </c>
      <c r="I7528" s="342" t="s">
        <v>6575</v>
      </c>
      <c r="J7528" s="342" t="s">
        <v>6755</v>
      </c>
      <c r="K7528" s="581" t="s">
        <v>9118</v>
      </c>
      <c r="L7528" s="344" t="s">
        <v>4090</v>
      </c>
      <c r="N7528" s="344" t="s">
        <v>4090</v>
      </c>
      <c r="O7528" s="341">
        <v>0</v>
      </c>
    </row>
    <row r="7529" spans="1:15" x14ac:dyDescent="0.2">
      <c r="A7529" s="341" t="s">
        <v>9257</v>
      </c>
      <c r="B7529" s="341" t="s">
        <v>9302</v>
      </c>
      <c r="C7529" s="342" t="s">
        <v>6926</v>
      </c>
      <c r="D7529" s="342" t="s">
        <v>6927</v>
      </c>
      <c r="E7529" s="342" t="s">
        <v>9255</v>
      </c>
      <c r="F7529" s="342" t="s">
        <v>6590</v>
      </c>
      <c r="G7529" s="343">
        <v>1.68</v>
      </c>
      <c r="H7529" s="342" t="s">
        <v>6594</v>
      </c>
      <c r="I7529" s="342" t="s">
        <v>6575</v>
      </c>
      <c r="J7529" s="342" t="s">
        <v>6755</v>
      </c>
      <c r="K7529" s="581" t="s">
        <v>9119</v>
      </c>
      <c r="L7529" s="344" t="s">
        <v>4090</v>
      </c>
      <c r="N7529" s="344" t="s">
        <v>4090</v>
      </c>
      <c r="O7529" s="341">
        <v>0</v>
      </c>
    </row>
    <row r="7530" spans="1:15" x14ac:dyDescent="0.2">
      <c r="A7530" s="341" t="s">
        <v>9257</v>
      </c>
      <c r="B7530" s="341" t="s">
        <v>9302</v>
      </c>
      <c r="C7530" s="342" t="s">
        <v>6934</v>
      </c>
      <c r="D7530" s="342" t="s">
        <v>6927</v>
      </c>
      <c r="E7530" s="342" t="s">
        <v>9255</v>
      </c>
      <c r="F7530" s="342" t="s">
        <v>6590</v>
      </c>
      <c r="G7530" s="343">
        <v>30</v>
      </c>
      <c r="H7530" s="342" t="s">
        <v>6594</v>
      </c>
      <c r="I7530" s="342" t="s">
        <v>6575</v>
      </c>
      <c r="J7530" s="342" t="s">
        <v>6755</v>
      </c>
      <c r="K7530" s="581" t="s">
        <v>8514</v>
      </c>
      <c r="L7530" s="344" t="s">
        <v>4090</v>
      </c>
      <c r="N7530" s="344" t="s">
        <v>4090</v>
      </c>
      <c r="O7530" s="341">
        <v>0</v>
      </c>
    </row>
    <row r="7531" spans="1:15" x14ac:dyDescent="0.2">
      <c r="A7531" s="341" t="s">
        <v>9257</v>
      </c>
      <c r="B7531" s="341" t="s">
        <v>9302</v>
      </c>
      <c r="C7531" s="342" t="s">
        <v>9085</v>
      </c>
      <c r="D7531" s="342" t="s">
        <v>6927</v>
      </c>
      <c r="E7531" s="342" t="s">
        <v>9334</v>
      </c>
      <c r="F7531" s="342" t="s">
        <v>6590</v>
      </c>
      <c r="G7531" s="343">
        <v>9.84</v>
      </c>
      <c r="H7531" s="342" t="s">
        <v>6594</v>
      </c>
      <c r="I7531" s="342" t="s">
        <v>6575</v>
      </c>
      <c r="J7531" s="342" t="s">
        <v>6755</v>
      </c>
      <c r="K7531" s="581" t="s">
        <v>9120</v>
      </c>
      <c r="L7531" s="344" t="s">
        <v>4090</v>
      </c>
      <c r="N7531" s="344" t="s">
        <v>4090</v>
      </c>
      <c r="O7531" s="341">
        <v>0</v>
      </c>
    </row>
    <row r="7532" spans="1:15" x14ac:dyDescent="0.2">
      <c r="A7532" s="341" t="s">
        <v>9257</v>
      </c>
      <c r="B7532" s="341" t="s">
        <v>9302</v>
      </c>
      <c r="C7532" s="342" t="s">
        <v>6934</v>
      </c>
      <c r="D7532" s="342" t="s">
        <v>6927</v>
      </c>
      <c r="E7532" s="342" t="s">
        <v>9320</v>
      </c>
      <c r="F7532" s="342" t="s">
        <v>6590</v>
      </c>
      <c r="G7532" s="343">
        <v>2.42</v>
      </c>
      <c r="H7532" s="342" t="s">
        <v>6594</v>
      </c>
      <c r="I7532" s="342" t="s">
        <v>6575</v>
      </c>
      <c r="J7532" s="342" t="s">
        <v>6755</v>
      </c>
      <c r="K7532" s="581" t="s">
        <v>9121</v>
      </c>
      <c r="L7532" s="344" t="s">
        <v>4090</v>
      </c>
      <c r="N7532" s="344" t="s">
        <v>4090</v>
      </c>
      <c r="O7532" s="341">
        <v>0</v>
      </c>
    </row>
    <row r="7533" spans="1:15" x14ac:dyDescent="0.2">
      <c r="A7533" s="341" t="s">
        <v>9257</v>
      </c>
      <c r="B7533" s="341" t="s">
        <v>9302</v>
      </c>
      <c r="C7533" s="342" t="s">
        <v>6926</v>
      </c>
      <c r="D7533" s="342" t="s">
        <v>6927</v>
      </c>
      <c r="E7533" s="342" t="s">
        <v>9319</v>
      </c>
      <c r="F7533" s="342" t="s">
        <v>6590</v>
      </c>
      <c r="G7533" s="343">
        <v>4.29</v>
      </c>
      <c r="H7533" s="342" t="s">
        <v>6594</v>
      </c>
      <c r="I7533" s="342" t="s">
        <v>6575</v>
      </c>
      <c r="J7533" s="342" t="s">
        <v>6755</v>
      </c>
      <c r="K7533" s="581" t="s">
        <v>9122</v>
      </c>
      <c r="L7533" s="344" t="s">
        <v>4090</v>
      </c>
      <c r="N7533" s="344" t="s">
        <v>4090</v>
      </c>
      <c r="O7533" s="341">
        <v>0</v>
      </c>
    </row>
    <row r="7534" spans="1:15" x14ac:dyDescent="0.2">
      <c r="A7534" s="341" t="s">
        <v>9257</v>
      </c>
      <c r="B7534" s="341" t="s">
        <v>9302</v>
      </c>
      <c r="C7534" s="342" t="s">
        <v>9085</v>
      </c>
      <c r="D7534" s="342" t="s">
        <v>6927</v>
      </c>
      <c r="E7534" s="342" t="s">
        <v>9324</v>
      </c>
      <c r="F7534" s="342" t="s">
        <v>6590</v>
      </c>
      <c r="G7534" s="343">
        <v>8.19</v>
      </c>
      <c r="H7534" s="342" t="s">
        <v>6594</v>
      </c>
      <c r="I7534" s="342" t="s">
        <v>6575</v>
      </c>
      <c r="J7534" s="342" t="s">
        <v>6755</v>
      </c>
      <c r="K7534" s="581" t="s">
        <v>8743</v>
      </c>
      <c r="L7534" s="344" t="s">
        <v>4090</v>
      </c>
      <c r="N7534" s="344" t="s">
        <v>4090</v>
      </c>
      <c r="O7534" s="341">
        <v>0</v>
      </c>
    </row>
    <row r="7535" spans="1:15" x14ac:dyDescent="0.2">
      <c r="A7535" s="341" t="s">
        <v>9257</v>
      </c>
      <c r="B7535" s="341" t="s">
        <v>9302</v>
      </c>
      <c r="C7535" s="342" t="s">
        <v>9085</v>
      </c>
      <c r="D7535" s="342" t="s">
        <v>6927</v>
      </c>
      <c r="E7535" s="342" t="s">
        <v>9323</v>
      </c>
      <c r="F7535" s="342" t="s">
        <v>6590</v>
      </c>
      <c r="G7535" s="343">
        <v>0.85</v>
      </c>
      <c r="H7535" s="342" t="s">
        <v>6594</v>
      </c>
      <c r="I7535" s="342" t="s">
        <v>6575</v>
      </c>
      <c r="J7535" s="342" t="s">
        <v>6755</v>
      </c>
      <c r="K7535" s="581" t="s">
        <v>9083</v>
      </c>
      <c r="L7535" s="344" t="s">
        <v>4090</v>
      </c>
      <c r="N7535" s="344" t="s">
        <v>4090</v>
      </c>
      <c r="O7535" s="341">
        <v>0</v>
      </c>
    </row>
    <row r="7536" spans="1:15" x14ac:dyDescent="0.2">
      <c r="A7536" s="341" t="s">
        <v>9257</v>
      </c>
      <c r="B7536" s="341" t="s">
        <v>9302</v>
      </c>
      <c r="C7536" s="342" t="s">
        <v>6926</v>
      </c>
      <c r="D7536" s="342" t="s">
        <v>6927</v>
      </c>
      <c r="E7536" s="342" t="s">
        <v>9319</v>
      </c>
      <c r="F7536" s="342" t="s">
        <v>6590</v>
      </c>
      <c r="G7536" s="343">
        <v>1.08</v>
      </c>
      <c r="H7536" s="342" t="s">
        <v>6594</v>
      </c>
      <c r="I7536" s="342" t="s">
        <v>6575</v>
      </c>
      <c r="J7536" s="342" t="s">
        <v>6755</v>
      </c>
      <c r="K7536" s="581" t="s">
        <v>9083</v>
      </c>
      <c r="L7536" s="344" t="s">
        <v>4090</v>
      </c>
      <c r="N7536" s="344" t="s">
        <v>4090</v>
      </c>
      <c r="O7536" s="341">
        <v>0</v>
      </c>
    </row>
    <row r="7537" spans="1:15" x14ac:dyDescent="0.2">
      <c r="A7537" s="341" t="s">
        <v>9257</v>
      </c>
      <c r="B7537" s="341" t="s">
        <v>9302</v>
      </c>
      <c r="C7537" s="342" t="s">
        <v>6926</v>
      </c>
      <c r="D7537" s="342" t="s">
        <v>6927</v>
      </c>
      <c r="E7537" s="342" t="s">
        <v>9334</v>
      </c>
      <c r="F7537" s="342" t="s">
        <v>6590</v>
      </c>
      <c r="G7537" s="343">
        <v>1.44</v>
      </c>
      <c r="H7537" s="342" t="s">
        <v>6594</v>
      </c>
      <c r="I7537" s="342" t="s">
        <v>6575</v>
      </c>
      <c r="J7537" s="342" t="s">
        <v>6755</v>
      </c>
      <c r="K7537" s="581" t="s">
        <v>9083</v>
      </c>
      <c r="L7537" s="344" t="s">
        <v>4090</v>
      </c>
      <c r="N7537" s="344" t="s">
        <v>4090</v>
      </c>
      <c r="O7537" s="341">
        <v>0</v>
      </c>
    </row>
    <row r="7538" spans="1:15" x14ac:dyDescent="0.2">
      <c r="A7538" s="341" t="s">
        <v>9257</v>
      </c>
      <c r="B7538" s="341" t="s">
        <v>9302</v>
      </c>
      <c r="C7538" s="342" t="s">
        <v>6926</v>
      </c>
      <c r="D7538" s="342" t="s">
        <v>6927</v>
      </c>
      <c r="E7538" s="342" t="s">
        <v>9325</v>
      </c>
      <c r="F7538" s="342" t="s">
        <v>6590</v>
      </c>
      <c r="G7538" s="343">
        <v>3</v>
      </c>
      <c r="H7538" s="342" t="s">
        <v>6594</v>
      </c>
      <c r="I7538" s="342" t="s">
        <v>6575</v>
      </c>
      <c r="J7538" s="342" t="s">
        <v>6755</v>
      </c>
      <c r="K7538" s="581" t="s">
        <v>8930</v>
      </c>
      <c r="L7538" s="344" t="s">
        <v>4090</v>
      </c>
      <c r="N7538" s="344" t="s">
        <v>4090</v>
      </c>
      <c r="O7538" s="341">
        <v>0</v>
      </c>
    </row>
    <row r="7539" spans="1:15" x14ac:dyDescent="0.2">
      <c r="A7539" s="341" t="s">
        <v>9257</v>
      </c>
      <c r="B7539" s="341" t="s">
        <v>9302</v>
      </c>
      <c r="C7539" s="342" t="s">
        <v>6926</v>
      </c>
      <c r="D7539" s="342" t="s">
        <v>6927</v>
      </c>
      <c r="E7539" s="342" t="s">
        <v>9255</v>
      </c>
      <c r="F7539" s="342" t="s">
        <v>6590</v>
      </c>
      <c r="G7539" s="343">
        <v>8.4</v>
      </c>
      <c r="H7539" s="342" t="s">
        <v>6594</v>
      </c>
      <c r="I7539" s="342" t="s">
        <v>6575</v>
      </c>
      <c r="J7539" s="342" t="s">
        <v>6755</v>
      </c>
      <c r="K7539" s="581" t="s">
        <v>9123</v>
      </c>
      <c r="L7539" s="344" t="s">
        <v>4090</v>
      </c>
      <c r="N7539" s="344" t="s">
        <v>4090</v>
      </c>
      <c r="O7539" s="341">
        <v>0</v>
      </c>
    </row>
    <row r="7540" spans="1:15" x14ac:dyDescent="0.2">
      <c r="A7540" s="341" t="s">
        <v>9257</v>
      </c>
      <c r="B7540" s="341" t="s">
        <v>9302</v>
      </c>
      <c r="C7540" s="342" t="s">
        <v>6926</v>
      </c>
      <c r="D7540" s="342" t="s">
        <v>6927</v>
      </c>
      <c r="E7540" s="342" t="s">
        <v>9323</v>
      </c>
      <c r="F7540" s="342" t="s">
        <v>6590</v>
      </c>
      <c r="G7540" s="343">
        <v>2.4</v>
      </c>
      <c r="H7540" s="342" t="s">
        <v>6594</v>
      </c>
      <c r="I7540" s="342" t="s">
        <v>6575</v>
      </c>
      <c r="J7540" s="342" t="s">
        <v>6755</v>
      </c>
      <c r="K7540" s="581" t="s">
        <v>9124</v>
      </c>
      <c r="L7540" s="344" t="s">
        <v>4090</v>
      </c>
      <c r="N7540" s="344" t="s">
        <v>4090</v>
      </c>
      <c r="O7540" s="341">
        <v>0</v>
      </c>
    </row>
    <row r="7541" spans="1:15" x14ac:dyDescent="0.2">
      <c r="A7541" s="341" t="s">
        <v>9257</v>
      </c>
      <c r="B7541" s="341" t="s">
        <v>9302</v>
      </c>
      <c r="C7541" s="342" t="s">
        <v>6926</v>
      </c>
      <c r="D7541" s="342" t="s">
        <v>6927</v>
      </c>
      <c r="E7541" s="342" t="s">
        <v>9319</v>
      </c>
      <c r="F7541" s="342" t="s">
        <v>6590</v>
      </c>
      <c r="G7541" s="343">
        <v>2.64</v>
      </c>
      <c r="H7541" s="342" t="s">
        <v>6594</v>
      </c>
      <c r="I7541" s="342" t="s">
        <v>6575</v>
      </c>
      <c r="J7541" s="342" t="s">
        <v>6755</v>
      </c>
      <c r="K7541" s="581" t="s">
        <v>6627</v>
      </c>
      <c r="L7541" s="344" t="s">
        <v>4090</v>
      </c>
      <c r="N7541" s="344" t="s">
        <v>4090</v>
      </c>
      <c r="O7541" s="341">
        <v>0</v>
      </c>
    </row>
    <row r="7542" spans="1:15" x14ac:dyDescent="0.2">
      <c r="A7542" s="341" t="s">
        <v>9257</v>
      </c>
      <c r="B7542" s="341" t="s">
        <v>9302</v>
      </c>
      <c r="C7542" s="342" t="s">
        <v>6926</v>
      </c>
      <c r="D7542" s="342" t="s">
        <v>6927</v>
      </c>
      <c r="E7542" s="342" t="s">
        <v>9319</v>
      </c>
      <c r="F7542" s="342" t="s">
        <v>6590</v>
      </c>
      <c r="G7542" s="343">
        <v>29.6</v>
      </c>
      <c r="H7542" s="342" t="s">
        <v>6594</v>
      </c>
      <c r="I7542" s="342" t="s">
        <v>6575</v>
      </c>
      <c r="J7542" s="342" t="s">
        <v>6755</v>
      </c>
      <c r="K7542" s="581" t="s">
        <v>6940</v>
      </c>
      <c r="L7542" s="344" t="s">
        <v>4090</v>
      </c>
      <c r="N7542" s="344" t="s">
        <v>4090</v>
      </c>
      <c r="O7542" s="341">
        <v>0</v>
      </c>
    </row>
    <row r="7543" spans="1:15" x14ac:dyDescent="0.2">
      <c r="A7543" s="341" t="s">
        <v>9257</v>
      </c>
      <c r="B7543" s="341" t="s">
        <v>9302</v>
      </c>
      <c r="C7543" s="342" t="s">
        <v>6926</v>
      </c>
      <c r="D7543" s="342" t="s">
        <v>6927</v>
      </c>
      <c r="E7543" s="342" t="s">
        <v>9320</v>
      </c>
      <c r="F7543" s="342" t="s">
        <v>6590</v>
      </c>
      <c r="G7543" s="343">
        <v>22.14</v>
      </c>
      <c r="H7543" s="342" t="s">
        <v>6594</v>
      </c>
      <c r="I7543" s="342" t="s">
        <v>6575</v>
      </c>
      <c r="J7543" s="342" t="s">
        <v>6755</v>
      </c>
      <c r="K7543" s="581" t="s">
        <v>6669</v>
      </c>
      <c r="L7543" s="344" t="s">
        <v>4090</v>
      </c>
      <c r="N7543" s="344" t="s">
        <v>4090</v>
      </c>
      <c r="O7543" s="341">
        <v>0</v>
      </c>
    </row>
    <row r="7544" spans="1:15" x14ac:dyDescent="0.2">
      <c r="A7544" s="341" t="s">
        <v>9257</v>
      </c>
      <c r="B7544" s="341" t="s">
        <v>9302</v>
      </c>
      <c r="C7544" s="342" t="s">
        <v>9085</v>
      </c>
      <c r="D7544" s="342" t="s">
        <v>6927</v>
      </c>
      <c r="E7544" s="342" t="s">
        <v>9323</v>
      </c>
      <c r="F7544" s="342" t="s">
        <v>6590</v>
      </c>
      <c r="G7544" s="343">
        <v>14</v>
      </c>
      <c r="H7544" s="342" t="s">
        <v>6594</v>
      </c>
      <c r="I7544" s="342" t="s">
        <v>6575</v>
      </c>
      <c r="J7544" s="342" t="s">
        <v>6755</v>
      </c>
      <c r="K7544" s="581" t="s">
        <v>9125</v>
      </c>
      <c r="L7544" s="344" t="s">
        <v>4090</v>
      </c>
      <c r="N7544" s="344" t="s">
        <v>4090</v>
      </c>
      <c r="O7544" s="341">
        <v>0</v>
      </c>
    </row>
    <row r="7545" spans="1:15" x14ac:dyDescent="0.2">
      <c r="A7545" s="341" t="s">
        <v>9257</v>
      </c>
      <c r="B7545" s="341" t="s">
        <v>9302</v>
      </c>
      <c r="C7545" s="342" t="s">
        <v>9085</v>
      </c>
      <c r="D7545" s="342" t="s">
        <v>6927</v>
      </c>
      <c r="E7545" s="342" t="s">
        <v>9323</v>
      </c>
      <c r="F7545" s="342" t="s">
        <v>6590</v>
      </c>
      <c r="G7545" s="343">
        <v>10.1</v>
      </c>
      <c r="H7545" s="342" t="s">
        <v>6594</v>
      </c>
      <c r="I7545" s="342" t="s">
        <v>6575</v>
      </c>
      <c r="J7545" s="342" t="s">
        <v>6755</v>
      </c>
      <c r="K7545" s="581" t="s">
        <v>9126</v>
      </c>
      <c r="L7545" s="344" t="s">
        <v>4090</v>
      </c>
      <c r="N7545" s="344" t="s">
        <v>4090</v>
      </c>
      <c r="O7545" s="341">
        <v>0</v>
      </c>
    </row>
    <row r="7546" spans="1:15" x14ac:dyDescent="0.2">
      <c r="A7546" s="341" t="s">
        <v>9257</v>
      </c>
      <c r="B7546" s="341" t="s">
        <v>9302</v>
      </c>
      <c r="C7546" s="342" t="s">
        <v>6926</v>
      </c>
      <c r="D7546" s="342" t="s">
        <v>6927</v>
      </c>
      <c r="E7546" s="342" t="s">
        <v>9320</v>
      </c>
      <c r="F7546" s="342" t="s">
        <v>6590</v>
      </c>
      <c r="G7546" s="343">
        <v>19.68</v>
      </c>
      <c r="H7546" s="342" t="s">
        <v>6594</v>
      </c>
      <c r="I7546" s="342" t="s">
        <v>6575</v>
      </c>
      <c r="J7546" s="342" t="s">
        <v>6755</v>
      </c>
      <c r="K7546" s="581" t="s">
        <v>6669</v>
      </c>
      <c r="L7546" s="344" t="s">
        <v>4090</v>
      </c>
      <c r="N7546" s="344" t="s">
        <v>4090</v>
      </c>
      <c r="O7546" s="341">
        <v>0</v>
      </c>
    </row>
    <row r="7547" spans="1:15" x14ac:dyDescent="0.2">
      <c r="A7547" s="341" t="s">
        <v>9257</v>
      </c>
      <c r="B7547" s="341" t="s">
        <v>9302</v>
      </c>
      <c r="C7547" s="342" t="s">
        <v>6934</v>
      </c>
      <c r="D7547" s="342" t="s">
        <v>6927</v>
      </c>
      <c r="E7547" s="342" t="s">
        <v>9324</v>
      </c>
      <c r="F7547" s="342" t="s">
        <v>6590</v>
      </c>
      <c r="G7547" s="343">
        <v>27.36</v>
      </c>
      <c r="H7547" s="342" t="s">
        <v>6594</v>
      </c>
      <c r="I7547" s="342" t="s">
        <v>6575</v>
      </c>
      <c r="J7547" s="342" t="s">
        <v>6755</v>
      </c>
      <c r="K7547" s="581" t="s">
        <v>9127</v>
      </c>
      <c r="L7547" s="344" t="s">
        <v>4090</v>
      </c>
      <c r="N7547" s="344" t="s">
        <v>4090</v>
      </c>
      <c r="O7547" s="341">
        <v>0</v>
      </c>
    </row>
    <row r="7548" spans="1:15" x14ac:dyDescent="0.2">
      <c r="A7548" s="341" t="s">
        <v>9257</v>
      </c>
      <c r="B7548" s="341" t="s">
        <v>9302</v>
      </c>
      <c r="C7548" s="342" t="s">
        <v>9085</v>
      </c>
      <c r="D7548" s="342" t="s">
        <v>6927</v>
      </c>
      <c r="E7548" s="342" t="s">
        <v>9334</v>
      </c>
      <c r="F7548" s="342" t="s">
        <v>6590</v>
      </c>
      <c r="G7548" s="343">
        <v>7.7700000000000005</v>
      </c>
      <c r="H7548" s="342" t="s">
        <v>6594</v>
      </c>
      <c r="I7548" s="342" t="s">
        <v>6575</v>
      </c>
      <c r="J7548" s="342" t="s">
        <v>6755</v>
      </c>
      <c r="K7548" s="581" t="s">
        <v>8610</v>
      </c>
      <c r="L7548" s="344" t="s">
        <v>4090</v>
      </c>
      <c r="N7548" s="344" t="s">
        <v>4090</v>
      </c>
      <c r="O7548" s="341">
        <v>0</v>
      </c>
    </row>
    <row r="7549" spans="1:15" x14ac:dyDescent="0.2">
      <c r="A7549" s="341" t="s">
        <v>9257</v>
      </c>
      <c r="B7549" s="341" t="s">
        <v>9302</v>
      </c>
      <c r="C7549" s="342" t="s">
        <v>6934</v>
      </c>
      <c r="D7549" s="342" t="s">
        <v>6927</v>
      </c>
      <c r="E7549" s="342" t="s">
        <v>9255</v>
      </c>
      <c r="F7549" s="342" t="s">
        <v>6590</v>
      </c>
      <c r="G7549" s="343">
        <v>4.03</v>
      </c>
      <c r="H7549" s="342" t="s">
        <v>6594</v>
      </c>
      <c r="I7549" s="342" t="s">
        <v>6575</v>
      </c>
      <c r="J7549" s="342" t="s">
        <v>6755</v>
      </c>
      <c r="K7549" s="581" t="s">
        <v>7559</v>
      </c>
      <c r="L7549" s="344" t="s">
        <v>4090</v>
      </c>
      <c r="N7549" s="344" t="s">
        <v>4090</v>
      </c>
      <c r="O7549" s="341">
        <v>0</v>
      </c>
    </row>
    <row r="7550" spans="1:15" x14ac:dyDescent="0.2">
      <c r="A7550" s="341" t="s">
        <v>9257</v>
      </c>
      <c r="B7550" s="341" t="s">
        <v>9302</v>
      </c>
      <c r="C7550" s="342" t="s">
        <v>6926</v>
      </c>
      <c r="D7550" s="342" t="s">
        <v>6927</v>
      </c>
      <c r="E7550" s="342" t="s">
        <v>9320</v>
      </c>
      <c r="F7550" s="342" t="s">
        <v>6590</v>
      </c>
      <c r="G7550" s="343">
        <v>5.83</v>
      </c>
      <c r="H7550" s="342" t="s">
        <v>6594</v>
      </c>
      <c r="I7550" s="342" t="s">
        <v>6575</v>
      </c>
      <c r="J7550" s="342" t="s">
        <v>6755</v>
      </c>
      <c r="K7550" s="581" t="s">
        <v>7760</v>
      </c>
      <c r="L7550" s="344" t="s">
        <v>4090</v>
      </c>
      <c r="N7550" s="344" t="s">
        <v>4090</v>
      </c>
      <c r="O7550" s="341">
        <v>0</v>
      </c>
    </row>
    <row r="7551" spans="1:15" x14ac:dyDescent="0.2">
      <c r="A7551" s="341" t="s">
        <v>9257</v>
      </c>
      <c r="B7551" s="341" t="s">
        <v>9302</v>
      </c>
      <c r="C7551" s="342" t="s">
        <v>6926</v>
      </c>
      <c r="D7551" s="342" t="s">
        <v>6927</v>
      </c>
      <c r="E7551" s="342" t="s">
        <v>9319</v>
      </c>
      <c r="F7551" s="342" t="s">
        <v>6590</v>
      </c>
      <c r="G7551" s="343">
        <v>4.42</v>
      </c>
      <c r="H7551" s="342" t="s">
        <v>6594</v>
      </c>
      <c r="I7551" s="342" t="s">
        <v>6575</v>
      </c>
      <c r="J7551" s="342" t="s">
        <v>6755</v>
      </c>
      <c r="K7551" s="581" t="s">
        <v>9128</v>
      </c>
      <c r="L7551" s="344" t="s">
        <v>4090</v>
      </c>
      <c r="N7551" s="344" t="s">
        <v>4090</v>
      </c>
      <c r="O7551" s="341">
        <v>0</v>
      </c>
    </row>
    <row r="7552" spans="1:15" x14ac:dyDescent="0.2">
      <c r="A7552" s="341" t="s">
        <v>9257</v>
      </c>
      <c r="B7552" s="341" t="s">
        <v>9302</v>
      </c>
      <c r="C7552" s="342" t="s">
        <v>6926</v>
      </c>
      <c r="D7552" s="342" t="s">
        <v>6927</v>
      </c>
      <c r="E7552" s="342" t="s">
        <v>9337</v>
      </c>
      <c r="F7552" s="342" t="s">
        <v>6590</v>
      </c>
      <c r="G7552" s="343">
        <v>29.16</v>
      </c>
      <c r="H7552" s="342" t="s">
        <v>6594</v>
      </c>
      <c r="I7552" s="342" t="s">
        <v>6575</v>
      </c>
      <c r="J7552" s="342" t="s">
        <v>6755</v>
      </c>
      <c r="K7552" s="581" t="s">
        <v>7236</v>
      </c>
      <c r="L7552" s="344" t="s">
        <v>4090</v>
      </c>
      <c r="N7552" s="344" t="s">
        <v>4090</v>
      </c>
      <c r="O7552" s="341">
        <v>0</v>
      </c>
    </row>
    <row r="7553" spans="1:15" x14ac:dyDescent="0.2">
      <c r="A7553" s="341" t="s">
        <v>9257</v>
      </c>
      <c r="B7553" s="341" t="s">
        <v>9302</v>
      </c>
      <c r="C7553" s="342" t="s">
        <v>9085</v>
      </c>
      <c r="D7553" s="342" t="s">
        <v>6927</v>
      </c>
      <c r="E7553" s="342" t="s">
        <v>9323</v>
      </c>
      <c r="F7553" s="342" t="s">
        <v>6590</v>
      </c>
      <c r="G7553" s="343">
        <v>6.3</v>
      </c>
      <c r="H7553" s="342" t="s">
        <v>6594</v>
      </c>
      <c r="I7553" s="342" t="s">
        <v>6575</v>
      </c>
      <c r="J7553" s="342" t="s">
        <v>6755</v>
      </c>
      <c r="K7553" s="581" t="s">
        <v>8035</v>
      </c>
      <c r="L7553" s="344" t="s">
        <v>4090</v>
      </c>
      <c r="N7553" s="344" t="s">
        <v>4090</v>
      </c>
      <c r="O7553" s="341">
        <v>0</v>
      </c>
    </row>
    <row r="7554" spans="1:15" x14ac:dyDescent="0.2">
      <c r="A7554" s="341" t="s">
        <v>9257</v>
      </c>
      <c r="B7554" s="341" t="s">
        <v>9302</v>
      </c>
      <c r="C7554" s="342" t="s">
        <v>9085</v>
      </c>
      <c r="D7554" s="342" t="s">
        <v>6927</v>
      </c>
      <c r="E7554" s="342" t="s">
        <v>9320</v>
      </c>
      <c r="F7554" s="342" t="s">
        <v>6590</v>
      </c>
      <c r="G7554" s="343">
        <v>9.99</v>
      </c>
      <c r="H7554" s="342" t="s">
        <v>6594</v>
      </c>
      <c r="I7554" s="342" t="s">
        <v>6575</v>
      </c>
      <c r="J7554" s="342" t="s">
        <v>6755</v>
      </c>
      <c r="K7554" s="581" t="s">
        <v>8704</v>
      </c>
      <c r="L7554" s="344" t="s">
        <v>4090</v>
      </c>
      <c r="N7554" s="344" t="s">
        <v>4090</v>
      </c>
      <c r="O7554" s="341">
        <v>0</v>
      </c>
    </row>
    <row r="7555" spans="1:15" x14ac:dyDescent="0.2">
      <c r="A7555" s="341" t="s">
        <v>9257</v>
      </c>
      <c r="B7555" s="341" t="s">
        <v>9302</v>
      </c>
      <c r="C7555" s="342" t="s">
        <v>6934</v>
      </c>
      <c r="D7555" s="342" t="s">
        <v>6927</v>
      </c>
      <c r="E7555" s="342" t="s">
        <v>9255</v>
      </c>
      <c r="F7555" s="342" t="s">
        <v>6590</v>
      </c>
      <c r="G7555" s="343">
        <v>11.66</v>
      </c>
      <c r="H7555" s="342" t="s">
        <v>6594</v>
      </c>
      <c r="I7555" s="342" t="s">
        <v>6575</v>
      </c>
      <c r="J7555" s="342" t="s">
        <v>6755</v>
      </c>
      <c r="K7555" s="581" t="s">
        <v>9129</v>
      </c>
      <c r="L7555" s="344" t="s">
        <v>4090</v>
      </c>
      <c r="N7555" s="344" t="s">
        <v>4090</v>
      </c>
      <c r="O7555" s="341">
        <v>0</v>
      </c>
    </row>
    <row r="7556" spans="1:15" x14ac:dyDescent="0.2">
      <c r="A7556" s="341" t="s">
        <v>9257</v>
      </c>
      <c r="B7556" s="341" t="s">
        <v>9302</v>
      </c>
      <c r="C7556" s="342" t="s">
        <v>9085</v>
      </c>
      <c r="D7556" s="342" t="s">
        <v>6927</v>
      </c>
      <c r="E7556" s="342" t="s">
        <v>9255</v>
      </c>
      <c r="F7556" s="342" t="s">
        <v>6590</v>
      </c>
      <c r="G7556" s="343">
        <v>8.7100000000000009</v>
      </c>
      <c r="H7556" s="342" t="s">
        <v>6594</v>
      </c>
      <c r="I7556" s="342" t="s">
        <v>6575</v>
      </c>
      <c r="J7556" s="342" t="s">
        <v>6755</v>
      </c>
      <c r="K7556" s="581" t="s">
        <v>9130</v>
      </c>
      <c r="L7556" s="344" t="s">
        <v>4090</v>
      </c>
      <c r="N7556" s="344" t="s">
        <v>4090</v>
      </c>
      <c r="O7556" s="341">
        <v>0</v>
      </c>
    </row>
    <row r="7557" spans="1:15" x14ac:dyDescent="0.2">
      <c r="A7557" s="341" t="s">
        <v>9257</v>
      </c>
      <c r="B7557" s="341" t="s">
        <v>9302</v>
      </c>
      <c r="C7557" s="342" t="s">
        <v>6926</v>
      </c>
      <c r="D7557" s="342" t="s">
        <v>6927</v>
      </c>
      <c r="E7557" s="342" t="s">
        <v>9321</v>
      </c>
      <c r="F7557" s="342" t="s">
        <v>6590</v>
      </c>
      <c r="G7557" s="343">
        <v>4.55</v>
      </c>
      <c r="H7557" s="342" t="s">
        <v>6594</v>
      </c>
      <c r="I7557" s="342" t="s">
        <v>6575</v>
      </c>
      <c r="J7557" s="342" t="s">
        <v>6755</v>
      </c>
      <c r="K7557" s="581" t="s">
        <v>7470</v>
      </c>
      <c r="L7557" s="344" t="s">
        <v>4090</v>
      </c>
      <c r="N7557" s="344" t="s">
        <v>4090</v>
      </c>
      <c r="O7557" s="341">
        <v>0</v>
      </c>
    </row>
    <row r="7558" spans="1:15" x14ac:dyDescent="0.2">
      <c r="A7558" s="341" t="s">
        <v>9257</v>
      </c>
      <c r="B7558" s="341" t="s">
        <v>9302</v>
      </c>
      <c r="C7558" s="342" t="s">
        <v>9085</v>
      </c>
      <c r="D7558" s="342" t="s">
        <v>6927</v>
      </c>
      <c r="E7558" s="342" t="s">
        <v>9324</v>
      </c>
      <c r="F7558" s="342" t="s">
        <v>6590</v>
      </c>
      <c r="G7558" s="343">
        <v>28.44</v>
      </c>
      <c r="H7558" s="342" t="s">
        <v>6594</v>
      </c>
      <c r="I7558" s="342" t="s">
        <v>6575</v>
      </c>
      <c r="J7558" s="342" t="s">
        <v>6755</v>
      </c>
      <c r="K7558" s="581" t="s">
        <v>8038</v>
      </c>
      <c r="L7558" s="344" t="s">
        <v>4090</v>
      </c>
      <c r="N7558" s="344" t="s">
        <v>4090</v>
      </c>
      <c r="O7558" s="341">
        <v>0</v>
      </c>
    </row>
    <row r="7559" spans="1:15" x14ac:dyDescent="0.2">
      <c r="A7559" s="341" t="s">
        <v>9257</v>
      </c>
      <c r="B7559" s="341" t="s">
        <v>9302</v>
      </c>
      <c r="C7559" s="342" t="s">
        <v>9085</v>
      </c>
      <c r="D7559" s="342" t="s">
        <v>6927</v>
      </c>
      <c r="E7559" s="342" t="s">
        <v>9333</v>
      </c>
      <c r="F7559" s="342" t="s">
        <v>6590</v>
      </c>
      <c r="G7559" s="343">
        <v>3.2</v>
      </c>
      <c r="H7559" s="342" t="s">
        <v>6594</v>
      </c>
      <c r="I7559" s="342" t="s">
        <v>6575</v>
      </c>
      <c r="J7559" s="342" t="s">
        <v>6755</v>
      </c>
      <c r="K7559" s="581" t="s">
        <v>8041</v>
      </c>
      <c r="L7559" s="344" t="s">
        <v>4090</v>
      </c>
      <c r="N7559" s="344" t="s">
        <v>4090</v>
      </c>
      <c r="O7559" s="341">
        <v>0</v>
      </c>
    </row>
    <row r="7560" spans="1:15" x14ac:dyDescent="0.2">
      <c r="A7560" s="341" t="s">
        <v>9257</v>
      </c>
      <c r="B7560" s="341" t="s">
        <v>9302</v>
      </c>
      <c r="C7560" s="342" t="s">
        <v>6926</v>
      </c>
      <c r="D7560" s="342" t="s">
        <v>6927</v>
      </c>
      <c r="E7560" s="342" t="s">
        <v>9326</v>
      </c>
      <c r="F7560" s="342" t="s">
        <v>6590</v>
      </c>
      <c r="G7560" s="343">
        <v>29.560000000000002</v>
      </c>
      <c r="H7560" s="342" t="s">
        <v>6594</v>
      </c>
      <c r="I7560" s="342" t="s">
        <v>6575</v>
      </c>
      <c r="J7560" s="342" t="s">
        <v>6755</v>
      </c>
      <c r="K7560" s="581" t="s">
        <v>7768</v>
      </c>
      <c r="L7560" s="344" t="s">
        <v>4090</v>
      </c>
      <c r="N7560" s="344" t="s">
        <v>4090</v>
      </c>
      <c r="O7560" s="341">
        <v>0</v>
      </c>
    </row>
    <row r="7561" spans="1:15" x14ac:dyDescent="0.2">
      <c r="A7561" s="341" t="s">
        <v>9257</v>
      </c>
      <c r="B7561" s="341" t="s">
        <v>9302</v>
      </c>
      <c r="C7561" s="342" t="s">
        <v>9085</v>
      </c>
      <c r="D7561" s="342" t="s">
        <v>6927</v>
      </c>
      <c r="E7561" s="342" t="s">
        <v>9332</v>
      </c>
      <c r="F7561" s="342" t="s">
        <v>6590</v>
      </c>
      <c r="G7561" s="343">
        <v>8.75</v>
      </c>
      <c r="H7561" s="342" t="s">
        <v>6594</v>
      </c>
      <c r="I7561" s="342" t="s">
        <v>6575</v>
      </c>
      <c r="J7561" s="342" t="s">
        <v>6755</v>
      </c>
      <c r="K7561" s="581" t="s">
        <v>9131</v>
      </c>
      <c r="L7561" s="344" t="s">
        <v>4090</v>
      </c>
      <c r="N7561" s="344" t="s">
        <v>4090</v>
      </c>
      <c r="O7561" s="341">
        <v>0</v>
      </c>
    </row>
    <row r="7562" spans="1:15" x14ac:dyDescent="0.2">
      <c r="A7562" s="341" t="s">
        <v>9257</v>
      </c>
      <c r="B7562" s="341" t="s">
        <v>9302</v>
      </c>
      <c r="C7562" s="342" t="s">
        <v>9085</v>
      </c>
      <c r="D7562" s="342" t="s">
        <v>6927</v>
      </c>
      <c r="E7562" s="342" t="s">
        <v>9328</v>
      </c>
      <c r="F7562" s="342" t="s">
        <v>6590</v>
      </c>
      <c r="G7562" s="343">
        <v>17.8</v>
      </c>
      <c r="H7562" s="342" t="s">
        <v>6594</v>
      </c>
      <c r="I7562" s="342" t="s">
        <v>6575</v>
      </c>
      <c r="J7562" s="342" t="s">
        <v>6755</v>
      </c>
      <c r="K7562" s="581" t="s">
        <v>7867</v>
      </c>
      <c r="L7562" s="344" t="s">
        <v>4090</v>
      </c>
      <c r="N7562" s="344" t="s">
        <v>4090</v>
      </c>
      <c r="O7562" s="341">
        <v>0</v>
      </c>
    </row>
    <row r="7563" spans="1:15" x14ac:dyDescent="0.2">
      <c r="A7563" s="341" t="s">
        <v>9257</v>
      </c>
      <c r="B7563" s="341" t="s">
        <v>9302</v>
      </c>
      <c r="C7563" s="342" t="s">
        <v>6926</v>
      </c>
      <c r="D7563" s="342" t="s">
        <v>6927</v>
      </c>
      <c r="E7563" s="342" t="s">
        <v>9324</v>
      </c>
      <c r="F7563" s="342" t="s">
        <v>6590</v>
      </c>
      <c r="G7563" s="343">
        <v>2.75</v>
      </c>
      <c r="H7563" s="342" t="s">
        <v>6594</v>
      </c>
      <c r="I7563" s="342" t="s">
        <v>6575</v>
      </c>
      <c r="J7563" s="342" t="s">
        <v>6755</v>
      </c>
      <c r="K7563" s="581" t="s">
        <v>8847</v>
      </c>
      <c r="L7563" s="344" t="s">
        <v>4090</v>
      </c>
      <c r="N7563" s="344" t="s">
        <v>4090</v>
      </c>
      <c r="O7563" s="341">
        <v>0</v>
      </c>
    </row>
    <row r="7564" spans="1:15" x14ac:dyDescent="0.2">
      <c r="A7564" s="341" t="s">
        <v>9257</v>
      </c>
      <c r="B7564" s="341" t="s">
        <v>9302</v>
      </c>
      <c r="C7564" s="342" t="s">
        <v>9085</v>
      </c>
      <c r="D7564" s="342" t="s">
        <v>6927</v>
      </c>
      <c r="E7564" s="342" t="s">
        <v>9323</v>
      </c>
      <c r="F7564" s="342" t="s">
        <v>6590</v>
      </c>
      <c r="G7564" s="343">
        <v>7.8</v>
      </c>
      <c r="H7564" s="342" t="s">
        <v>6594</v>
      </c>
      <c r="I7564" s="342" t="s">
        <v>6575</v>
      </c>
      <c r="J7564" s="342" t="s">
        <v>6755</v>
      </c>
      <c r="K7564" s="581" t="s">
        <v>7257</v>
      </c>
      <c r="L7564" s="344" t="s">
        <v>4090</v>
      </c>
      <c r="N7564" s="344" t="s">
        <v>4090</v>
      </c>
      <c r="O7564" s="341">
        <v>0</v>
      </c>
    </row>
    <row r="7565" spans="1:15" x14ac:dyDescent="0.2">
      <c r="A7565" s="341" t="s">
        <v>9257</v>
      </c>
      <c r="B7565" s="341" t="s">
        <v>9302</v>
      </c>
      <c r="C7565" s="342" t="s">
        <v>9085</v>
      </c>
      <c r="D7565" s="342" t="s">
        <v>6927</v>
      </c>
      <c r="E7565" s="342" t="s">
        <v>9323</v>
      </c>
      <c r="F7565" s="342" t="s">
        <v>6590</v>
      </c>
      <c r="G7565" s="343">
        <v>10.14</v>
      </c>
      <c r="H7565" s="342" t="s">
        <v>6594</v>
      </c>
      <c r="I7565" s="342" t="s">
        <v>6575</v>
      </c>
      <c r="J7565" s="342" t="s">
        <v>6755</v>
      </c>
      <c r="K7565" s="581" t="s">
        <v>7257</v>
      </c>
      <c r="L7565" s="344" t="s">
        <v>4090</v>
      </c>
      <c r="N7565" s="344" t="s">
        <v>4090</v>
      </c>
      <c r="O7565" s="341">
        <v>0</v>
      </c>
    </row>
    <row r="7566" spans="1:15" x14ac:dyDescent="0.2">
      <c r="A7566" s="341" t="s">
        <v>9257</v>
      </c>
      <c r="B7566" s="341" t="s">
        <v>9302</v>
      </c>
      <c r="C7566" s="342" t="s">
        <v>9085</v>
      </c>
      <c r="D7566" s="342" t="s">
        <v>6927</v>
      </c>
      <c r="E7566" s="342" t="s">
        <v>9323</v>
      </c>
      <c r="F7566" s="342" t="s">
        <v>6590</v>
      </c>
      <c r="G7566" s="343">
        <v>22.44</v>
      </c>
      <c r="H7566" s="342" t="s">
        <v>6594</v>
      </c>
      <c r="I7566" s="342" t="s">
        <v>6575</v>
      </c>
      <c r="J7566" s="342" t="s">
        <v>6755</v>
      </c>
      <c r="K7566" s="581" t="s">
        <v>9132</v>
      </c>
      <c r="L7566" s="344" t="s">
        <v>4090</v>
      </c>
      <c r="N7566" s="344" t="s">
        <v>4090</v>
      </c>
      <c r="O7566" s="341">
        <v>0</v>
      </c>
    </row>
    <row r="7567" spans="1:15" x14ac:dyDescent="0.2">
      <c r="A7567" s="341" t="s">
        <v>9257</v>
      </c>
      <c r="B7567" s="341" t="s">
        <v>9302</v>
      </c>
      <c r="C7567" s="342" t="s">
        <v>9085</v>
      </c>
      <c r="D7567" s="342" t="s">
        <v>6927</v>
      </c>
      <c r="E7567" s="342" t="s">
        <v>9319</v>
      </c>
      <c r="F7567" s="342" t="s">
        <v>6590</v>
      </c>
      <c r="G7567" s="343">
        <v>3.08</v>
      </c>
      <c r="H7567" s="342" t="s">
        <v>6594</v>
      </c>
      <c r="I7567" s="342" t="s">
        <v>6575</v>
      </c>
      <c r="J7567" s="342" t="s">
        <v>6755</v>
      </c>
      <c r="K7567" s="581" t="s">
        <v>8043</v>
      </c>
      <c r="L7567" s="344" t="s">
        <v>4090</v>
      </c>
      <c r="N7567" s="344" t="s">
        <v>4090</v>
      </c>
      <c r="O7567" s="341">
        <v>0</v>
      </c>
    </row>
    <row r="7568" spans="1:15" x14ac:dyDescent="0.2">
      <c r="A7568" s="341" t="s">
        <v>9257</v>
      </c>
      <c r="B7568" s="341" t="s">
        <v>9302</v>
      </c>
      <c r="C7568" s="342" t="s">
        <v>6926</v>
      </c>
      <c r="D7568" s="342" t="s">
        <v>6927</v>
      </c>
      <c r="E7568" s="342" t="s">
        <v>9326</v>
      </c>
      <c r="F7568" s="342" t="s">
        <v>6590</v>
      </c>
      <c r="G7568" s="343">
        <v>14.835000000000001</v>
      </c>
      <c r="H7568" s="342" t="s">
        <v>6594</v>
      </c>
      <c r="I7568" s="342" t="s">
        <v>6575</v>
      </c>
      <c r="J7568" s="342" t="s">
        <v>6755</v>
      </c>
      <c r="K7568" s="581" t="s">
        <v>9133</v>
      </c>
      <c r="L7568" s="344" t="s">
        <v>4090</v>
      </c>
      <c r="N7568" s="344" t="s">
        <v>4090</v>
      </c>
      <c r="O7568" s="341">
        <v>0</v>
      </c>
    </row>
    <row r="7569" spans="1:15" x14ac:dyDescent="0.2">
      <c r="A7569" s="341" t="s">
        <v>9257</v>
      </c>
      <c r="B7569" s="341" t="s">
        <v>9302</v>
      </c>
      <c r="C7569" s="342" t="s">
        <v>9085</v>
      </c>
      <c r="D7569" s="342" t="s">
        <v>6927</v>
      </c>
      <c r="E7569" s="342" t="s">
        <v>9323</v>
      </c>
      <c r="F7569" s="342" t="s">
        <v>6590</v>
      </c>
      <c r="G7569" s="343">
        <v>13.02</v>
      </c>
      <c r="H7569" s="342" t="s">
        <v>6594</v>
      </c>
      <c r="I7569" s="342" t="s">
        <v>6575</v>
      </c>
      <c r="J7569" s="342" t="s">
        <v>6755</v>
      </c>
      <c r="K7569" s="581" t="s">
        <v>7264</v>
      </c>
      <c r="L7569" s="344" t="s">
        <v>4090</v>
      </c>
      <c r="N7569" s="344" t="s">
        <v>4090</v>
      </c>
      <c r="O7569" s="341">
        <v>0</v>
      </c>
    </row>
    <row r="7570" spans="1:15" x14ac:dyDescent="0.2">
      <c r="A7570" s="341" t="s">
        <v>9257</v>
      </c>
      <c r="B7570" s="341" t="s">
        <v>9302</v>
      </c>
      <c r="C7570" s="342" t="s">
        <v>9085</v>
      </c>
      <c r="D7570" s="342" t="s">
        <v>6927</v>
      </c>
      <c r="E7570" s="342" t="s">
        <v>9255</v>
      </c>
      <c r="F7570" s="342" t="s">
        <v>6590</v>
      </c>
      <c r="G7570" s="343">
        <v>17.34</v>
      </c>
      <c r="H7570" s="342" t="s">
        <v>6594</v>
      </c>
      <c r="I7570" s="342" t="s">
        <v>6575</v>
      </c>
      <c r="J7570" s="342" t="s">
        <v>6755</v>
      </c>
      <c r="K7570" s="581" t="s">
        <v>7264</v>
      </c>
      <c r="L7570" s="344" t="s">
        <v>4090</v>
      </c>
      <c r="N7570" s="344" t="s">
        <v>4090</v>
      </c>
      <c r="O7570" s="341">
        <v>0</v>
      </c>
    </row>
    <row r="7571" spans="1:15" x14ac:dyDescent="0.2">
      <c r="A7571" s="341" t="s">
        <v>9257</v>
      </c>
      <c r="B7571" s="341" t="s">
        <v>9302</v>
      </c>
      <c r="C7571" s="342" t="s">
        <v>6926</v>
      </c>
      <c r="D7571" s="342" t="s">
        <v>6927</v>
      </c>
      <c r="E7571" s="342" t="s">
        <v>9323</v>
      </c>
      <c r="F7571" s="342" t="s">
        <v>6590</v>
      </c>
      <c r="G7571" s="343">
        <v>4.9000000000000004</v>
      </c>
      <c r="H7571" s="342" t="s">
        <v>6594</v>
      </c>
      <c r="I7571" s="342" t="s">
        <v>6575</v>
      </c>
      <c r="J7571" s="342" t="s">
        <v>6755</v>
      </c>
      <c r="K7571" s="581" t="s">
        <v>7264</v>
      </c>
      <c r="L7571" s="344" t="s">
        <v>4090</v>
      </c>
      <c r="N7571" s="344" t="s">
        <v>4090</v>
      </c>
      <c r="O7571" s="341">
        <v>0</v>
      </c>
    </row>
    <row r="7572" spans="1:15" x14ac:dyDescent="0.2">
      <c r="A7572" s="341" t="s">
        <v>9257</v>
      </c>
      <c r="B7572" s="341" t="s">
        <v>9302</v>
      </c>
      <c r="C7572" s="342" t="s">
        <v>6926</v>
      </c>
      <c r="D7572" s="342" t="s">
        <v>6927</v>
      </c>
      <c r="E7572" s="342" t="s">
        <v>9255</v>
      </c>
      <c r="F7572" s="342" t="s">
        <v>6590</v>
      </c>
      <c r="G7572" s="343">
        <v>6.12</v>
      </c>
      <c r="H7572" s="342" t="s">
        <v>6594</v>
      </c>
      <c r="I7572" s="342" t="s">
        <v>6575</v>
      </c>
      <c r="J7572" s="342" t="s">
        <v>6755</v>
      </c>
      <c r="K7572" s="581" t="s">
        <v>7263</v>
      </c>
      <c r="L7572" s="344" t="s">
        <v>4090</v>
      </c>
      <c r="N7572" s="344" t="s">
        <v>4090</v>
      </c>
      <c r="O7572" s="341">
        <v>0</v>
      </c>
    </row>
    <row r="7573" spans="1:15" x14ac:dyDescent="0.2">
      <c r="A7573" s="341" t="s">
        <v>9257</v>
      </c>
      <c r="B7573" s="341" t="s">
        <v>9302</v>
      </c>
      <c r="C7573" s="342" t="s">
        <v>6926</v>
      </c>
      <c r="D7573" s="342" t="s">
        <v>6927</v>
      </c>
      <c r="E7573" s="342" t="s">
        <v>9325</v>
      </c>
      <c r="F7573" s="342" t="s">
        <v>6590</v>
      </c>
      <c r="G7573" s="343">
        <v>3.15</v>
      </c>
      <c r="H7573" s="342" t="s">
        <v>6594</v>
      </c>
      <c r="I7573" s="342" t="s">
        <v>6575</v>
      </c>
      <c r="J7573" s="342" t="s">
        <v>6755</v>
      </c>
      <c r="K7573" s="581" t="s">
        <v>7264</v>
      </c>
      <c r="L7573" s="344" t="s">
        <v>4090</v>
      </c>
      <c r="N7573" s="344" t="s">
        <v>4090</v>
      </c>
      <c r="O7573" s="341">
        <v>0</v>
      </c>
    </row>
    <row r="7574" spans="1:15" x14ac:dyDescent="0.2">
      <c r="A7574" s="341" t="s">
        <v>9257</v>
      </c>
      <c r="B7574" s="341" t="s">
        <v>9302</v>
      </c>
      <c r="C7574" s="342" t="s">
        <v>9085</v>
      </c>
      <c r="D7574" s="342" t="s">
        <v>6927</v>
      </c>
      <c r="E7574" s="342" t="s">
        <v>9323</v>
      </c>
      <c r="F7574" s="342" t="s">
        <v>6590</v>
      </c>
      <c r="G7574" s="343">
        <v>6.3</v>
      </c>
      <c r="H7574" s="342" t="s">
        <v>6594</v>
      </c>
      <c r="I7574" s="342" t="s">
        <v>6575</v>
      </c>
      <c r="J7574" s="342" t="s">
        <v>6755</v>
      </c>
      <c r="K7574" s="581" t="s">
        <v>7264</v>
      </c>
      <c r="L7574" s="344" t="s">
        <v>4090</v>
      </c>
      <c r="N7574" s="344" t="s">
        <v>4090</v>
      </c>
      <c r="O7574" s="341">
        <v>0</v>
      </c>
    </row>
    <row r="7575" spans="1:15" x14ac:dyDescent="0.2">
      <c r="A7575" s="341" t="s">
        <v>9257</v>
      </c>
      <c r="B7575" s="341" t="s">
        <v>9302</v>
      </c>
      <c r="C7575" s="342" t="s">
        <v>6926</v>
      </c>
      <c r="D7575" s="342" t="s">
        <v>6927</v>
      </c>
      <c r="E7575" s="342" t="s">
        <v>9334</v>
      </c>
      <c r="F7575" s="342" t="s">
        <v>6590</v>
      </c>
      <c r="G7575" s="343">
        <v>3.87</v>
      </c>
      <c r="H7575" s="342" t="s">
        <v>6594</v>
      </c>
      <c r="I7575" s="342" t="s">
        <v>6575</v>
      </c>
      <c r="J7575" s="342" t="s">
        <v>6755</v>
      </c>
      <c r="K7575" s="581" t="s">
        <v>7624</v>
      </c>
      <c r="L7575" s="344" t="s">
        <v>4090</v>
      </c>
      <c r="N7575" s="344" t="s">
        <v>4090</v>
      </c>
      <c r="O7575" s="341">
        <v>0</v>
      </c>
    </row>
    <row r="7576" spans="1:15" x14ac:dyDescent="0.2">
      <c r="A7576" s="341" t="s">
        <v>9257</v>
      </c>
      <c r="B7576" s="341" t="s">
        <v>9302</v>
      </c>
      <c r="C7576" s="342" t="s">
        <v>6926</v>
      </c>
      <c r="D7576" s="342" t="s">
        <v>6927</v>
      </c>
      <c r="E7576" s="342" t="s">
        <v>9319</v>
      </c>
      <c r="F7576" s="342" t="s">
        <v>6590</v>
      </c>
      <c r="G7576" s="343">
        <v>4.76</v>
      </c>
      <c r="H7576" s="342" t="s">
        <v>6594</v>
      </c>
      <c r="I7576" s="342" t="s">
        <v>6575</v>
      </c>
      <c r="J7576" s="342" t="s">
        <v>6755</v>
      </c>
      <c r="K7576" s="581" t="s">
        <v>8710</v>
      </c>
      <c r="L7576" s="344" t="s">
        <v>4090</v>
      </c>
      <c r="N7576" s="344" t="s">
        <v>4090</v>
      </c>
      <c r="O7576" s="341">
        <v>0</v>
      </c>
    </row>
    <row r="7577" spans="1:15" x14ac:dyDescent="0.2">
      <c r="A7577" s="341" t="s">
        <v>9257</v>
      </c>
      <c r="B7577" s="341" t="s">
        <v>9302</v>
      </c>
      <c r="C7577" s="342" t="s">
        <v>6926</v>
      </c>
      <c r="D7577" s="342" t="s">
        <v>6927</v>
      </c>
      <c r="E7577" s="342" t="s">
        <v>9323</v>
      </c>
      <c r="F7577" s="342" t="s">
        <v>6590</v>
      </c>
      <c r="G7577" s="343">
        <v>20.580000000000002</v>
      </c>
      <c r="H7577" s="342" t="s">
        <v>6594</v>
      </c>
      <c r="I7577" s="342" t="s">
        <v>6575</v>
      </c>
      <c r="J7577" s="342" t="s">
        <v>6755</v>
      </c>
      <c r="K7577" s="581" t="s">
        <v>9134</v>
      </c>
      <c r="L7577" s="344" t="s">
        <v>4090</v>
      </c>
      <c r="N7577" s="344" t="s">
        <v>4090</v>
      </c>
      <c r="O7577" s="341">
        <v>0</v>
      </c>
    </row>
    <row r="7578" spans="1:15" x14ac:dyDescent="0.2">
      <c r="A7578" s="341" t="s">
        <v>9257</v>
      </c>
      <c r="B7578" s="341" t="s">
        <v>9302</v>
      </c>
      <c r="C7578" s="342" t="s">
        <v>6926</v>
      </c>
      <c r="D7578" s="342" t="s">
        <v>6927</v>
      </c>
      <c r="E7578" s="342" t="s">
        <v>9323</v>
      </c>
      <c r="F7578" s="342" t="s">
        <v>6590</v>
      </c>
      <c r="G7578" s="343">
        <v>15.75</v>
      </c>
      <c r="H7578" s="342" t="s">
        <v>6594</v>
      </c>
      <c r="I7578" s="342" t="s">
        <v>6575</v>
      </c>
      <c r="J7578" s="342" t="s">
        <v>6755</v>
      </c>
      <c r="K7578" s="581" t="s">
        <v>8048</v>
      </c>
      <c r="L7578" s="344" t="s">
        <v>4090</v>
      </c>
      <c r="N7578" s="344" t="s">
        <v>4090</v>
      </c>
      <c r="O7578" s="341">
        <v>0</v>
      </c>
    </row>
    <row r="7579" spans="1:15" x14ac:dyDescent="0.2">
      <c r="A7579" s="341" t="s">
        <v>9257</v>
      </c>
      <c r="B7579" s="341" t="s">
        <v>9302</v>
      </c>
      <c r="C7579" s="342" t="s">
        <v>9085</v>
      </c>
      <c r="D7579" s="342" t="s">
        <v>6927</v>
      </c>
      <c r="E7579" s="342" t="s">
        <v>9255</v>
      </c>
      <c r="F7579" s="342" t="s">
        <v>6590</v>
      </c>
      <c r="G7579" s="343">
        <v>7.2</v>
      </c>
      <c r="H7579" s="342" t="s">
        <v>6594</v>
      </c>
      <c r="I7579" s="342" t="s">
        <v>6575</v>
      </c>
      <c r="J7579" s="342" t="s">
        <v>6755</v>
      </c>
      <c r="K7579" s="581" t="s">
        <v>8710</v>
      </c>
      <c r="L7579" s="344" t="s">
        <v>4090</v>
      </c>
      <c r="N7579" s="344" t="s">
        <v>4090</v>
      </c>
      <c r="O7579" s="341">
        <v>0</v>
      </c>
    </row>
    <row r="7580" spans="1:15" x14ac:dyDescent="0.2">
      <c r="A7580" s="341" t="s">
        <v>9257</v>
      </c>
      <c r="B7580" s="341" t="s">
        <v>9302</v>
      </c>
      <c r="C7580" s="342" t="s">
        <v>9085</v>
      </c>
      <c r="D7580" s="342" t="s">
        <v>6927</v>
      </c>
      <c r="E7580" s="342" t="s">
        <v>9320</v>
      </c>
      <c r="F7580" s="342" t="s">
        <v>6590</v>
      </c>
      <c r="G7580" s="343">
        <v>4.8100000000000005</v>
      </c>
      <c r="H7580" s="342" t="s">
        <v>6594</v>
      </c>
      <c r="I7580" s="342" t="s">
        <v>6575</v>
      </c>
      <c r="J7580" s="342" t="s">
        <v>6755</v>
      </c>
      <c r="K7580" s="581" t="s">
        <v>9135</v>
      </c>
      <c r="L7580" s="344" t="s">
        <v>4090</v>
      </c>
      <c r="N7580" s="344" t="s">
        <v>4090</v>
      </c>
      <c r="O7580" s="341">
        <v>0</v>
      </c>
    </row>
    <row r="7581" spans="1:15" x14ac:dyDescent="0.2">
      <c r="A7581" s="341" t="s">
        <v>9257</v>
      </c>
      <c r="B7581" s="341" t="s">
        <v>9302</v>
      </c>
      <c r="C7581" s="342" t="s">
        <v>6939</v>
      </c>
      <c r="D7581" s="342" t="s">
        <v>6927</v>
      </c>
      <c r="E7581" s="342" t="s">
        <v>9328</v>
      </c>
      <c r="F7581" s="342" t="s">
        <v>6590</v>
      </c>
      <c r="G7581" s="343">
        <v>4.55</v>
      </c>
      <c r="H7581" s="342" t="s">
        <v>6594</v>
      </c>
      <c r="I7581" s="342" t="s">
        <v>6575</v>
      </c>
      <c r="J7581" s="342" t="s">
        <v>6755</v>
      </c>
      <c r="K7581" s="581" t="s">
        <v>8869</v>
      </c>
      <c r="L7581" s="344" t="s">
        <v>4090</v>
      </c>
      <c r="N7581" s="344" t="s">
        <v>4090</v>
      </c>
      <c r="O7581" s="341">
        <v>0</v>
      </c>
    </row>
    <row r="7582" spans="1:15" x14ac:dyDescent="0.2">
      <c r="A7582" s="341" t="s">
        <v>9257</v>
      </c>
      <c r="B7582" s="341" t="s">
        <v>9302</v>
      </c>
      <c r="C7582" s="342" t="s">
        <v>9085</v>
      </c>
      <c r="D7582" s="342" t="s">
        <v>6927</v>
      </c>
      <c r="E7582" s="342" t="s">
        <v>9323</v>
      </c>
      <c r="F7582" s="342" t="s">
        <v>6590</v>
      </c>
      <c r="G7582" s="343">
        <v>6.7700000000000005</v>
      </c>
      <c r="H7582" s="342" t="s">
        <v>6594</v>
      </c>
      <c r="I7582" s="342" t="s">
        <v>6575</v>
      </c>
      <c r="J7582" s="342" t="s">
        <v>6755</v>
      </c>
      <c r="K7582" s="581" t="s">
        <v>7777</v>
      </c>
      <c r="L7582" s="344" t="s">
        <v>4090</v>
      </c>
      <c r="N7582" s="344" t="s">
        <v>4090</v>
      </c>
      <c r="O7582" s="341">
        <v>0</v>
      </c>
    </row>
    <row r="7583" spans="1:15" x14ac:dyDescent="0.2">
      <c r="A7583" s="341" t="s">
        <v>9257</v>
      </c>
      <c r="B7583" s="341" t="s">
        <v>9302</v>
      </c>
      <c r="C7583" s="342" t="s">
        <v>9085</v>
      </c>
      <c r="D7583" s="342" t="s">
        <v>6927</v>
      </c>
      <c r="E7583" s="342" t="s">
        <v>9337</v>
      </c>
      <c r="F7583" s="342" t="s">
        <v>6590</v>
      </c>
      <c r="G7583" s="343">
        <v>7.83</v>
      </c>
      <c r="H7583" s="342" t="s">
        <v>6594</v>
      </c>
      <c r="I7583" s="342" t="s">
        <v>6575</v>
      </c>
      <c r="J7583" s="342" t="s">
        <v>6755</v>
      </c>
      <c r="K7583" s="581" t="s">
        <v>8781</v>
      </c>
      <c r="L7583" s="344" t="s">
        <v>4090</v>
      </c>
      <c r="N7583" s="344" t="s">
        <v>4090</v>
      </c>
      <c r="O7583" s="341">
        <v>0</v>
      </c>
    </row>
    <row r="7584" spans="1:15" x14ac:dyDescent="0.2">
      <c r="A7584" s="341" t="s">
        <v>9257</v>
      </c>
      <c r="B7584" s="341" t="s">
        <v>9302</v>
      </c>
      <c r="C7584" s="342" t="s">
        <v>9085</v>
      </c>
      <c r="D7584" s="342" t="s">
        <v>6927</v>
      </c>
      <c r="E7584" s="342" t="s">
        <v>9334</v>
      </c>
      <c r="F7584" s="342" t="s">
        <v>6590</v>
      </c>
      <c r="G7584" s="343">
        <v>5.6000000000000005</v>
      </c>
      <c r="H7584" s="342" t="s">
        <v>6594</v>
      </c>
      <c r="I7584" s="342" t="s">
        <v>6575</v>
      </c>
      <c r="J7584" s="342" t="s">
        <v>6755</v>
      </c>
      <c r="K7584" s="581" t="s">
        <v>8615</v>
      </c>
      <c r="L7584" s="344" t="s">
        <v>4090</v>
      </c>
      <c r="N7584" s="344" t="s">
        <v>4090</v>
      </c>
      <c r="O7584" s="341">
        <v>0</v>
      </c>
    </row>
    <row r="7585" spans="1:15" x14ac:dyDescent="0.2">
      <c r="A7585" s="341" t="s">
        <v>9257</v>
      </c>
      <c r="B7585" s="341" t="s">
        <v>9302</v>
      </c>
      <c r="C7585" s="342" t="s">
        <v>9085</v>
      </c>
      <c r="D7585" s="342" t="s">
        <v>6927</v>
      </c>
      <c r="E7585" s="342" t="s">
        <v>9325</v>
      </c>
      <c r="F7585" s="342" t="s">
        <v>6590</v>
      </c>
      <c r="G7585" s="343">
        <v>5.51</v>
      </c>
      <c r="H7585" s="342" t="s">
        <v>6594</v>
      </c>
      <c r="I7585" s="342" t="s">
        <v>6575</v>
      </c>
      <c r="J7585" s="342" t="s">
        <v>6755</v>
      </c>
      <c r="K7585" s="581" t="s">
        <v>9136</v>
      </c>
      <c r="L7585" s="344" t="s">
        <v>4090</v>
      </c>
      <c r="N7585" s="344" t="s">
        <v>4090</v>
      </c>
      <c r="O7585" s="341">
        <v>0</v>
      </c>
    </row>
    <row r="7586" spans="1:15" x14ac:dyDescent="0.2">
      <c r="A7586" s="341" t="s">
        <v>9257</v>
      </c>
      <c r="B7586" s="341" t="s">
        <v>9302</v>
      </c>
      <c r="C7586" s="342" t="s">
        <v>9085</v>
      </c>
      <c r="D7586" s="342" t="s">
        <v>6927</v>
      </c>
      <c r="E7586" s="342" t="s">
        <v>9323</v>
      </c>
      <c r="F7586" s="342" t="s">
        <v>6590</v>
      </c>
      <c r="G7586" s="343">
        <v>6.08</v>
      </c>
      <c r="H7586" s="342" t="s">
        <v>6594</v>
      </c>
      <c r="I7586" s="342" t="s">
        <v>6575</v>
      </c>
      <c r="J7586" s="342" t="s">
        <v>6755</v>
      </c>
      <c r="K7586" s="581" t="s">
        <v>8674</v>
      </c>
      <c r="L7586" s="344" t="s">
        <v>4090</v>
      </c>
      <c r="N7586" s="344" t="s">
        <v>4090</v>
      </c>
      <c r="O7586" s="341">
        <v>0</v>
      </c>
    </row>
    <row r="7587" spans="1:15" x14ac:dyDescent="0.2">
      <c r="A7587" s="341" t="s">
        <v>9257</v>
      </c>
      <c r="B7587" s="341" t="s">
        <v>9302</v>
      </c>
      <c r="C7587" s="342" t="s">
        <v>9085</v>
      </c>
      <c r="D7587" s="342" t="s">
        <v>6927</v>
      </c>
      <c r="E7587" s="342" t="s">
        <v>9324</v>
      </c>
      <c r="F7587" s="342" t="s">
        <v>6590</v>
      </c>
      <c r="G7587" s="343">
        <v>9.9</v>
      </c>
      <c r="H7587" s="342" t="s">
        <v>6594</v>
      </c>
      <c r="I7587" s="342" t="s">
        <v>6575</v>
      </c>
      <c r="J7587" s="342" t="s">
        <v>6755</v>
      </c>
      <c r="K7587" s="581" t="s">
        <v>8674</v>
      </c>
      <c r="L7587" s="344" t="s">
        <v>4090</v>
      </c>
      <c r="N7587" s="344" t="s">
        <v>4090</v>
      </c>
      <c r="O7587" s="341">
        <v>0</v>
      </c>
    </row>
    <row r="7588" spans="1:15" x14ac:dyDescent="0.2">
      <c r="A7588" s="341" t="s">
        <v>9257</v>
      </c>
      <c r="B7588" s="341" t="s">
        <v>9302</v>
      </c>
      <c r="C7588" s="342" t="s">
        <v>9085</v>
      </c>
      <c r="D7588" s="342" t="s">
        <v>6927</v>
      </c>
      <c r="E7588" s="342" t="s">
        <v>9321</v>
      </c>
      <c r="F7588" s="342" t="s">
        <v>6590</v>
      </c>
      <c r="G7588" s="343">
        <v>4.42</v>
      </c>
      <c r="H7588" s="342" t="s">
        <v>6594</v>
      </c>
      <c r="I7588" s="342" t="s">
        <v>6575</v>
      </c>
      <c r="J7588" s="342" t="s">
        <v>6755</v>
      </c>
      <c r="K7588" s="581" t="s">
        <v>7627</v>
      </c>
      <c r="L7588" s="344" t="s">
        <v>4090</v>
      </c>
      <c r="N7588" s="344" t="s">
        <v>4090</v>
      </c>
      <c r="O7588" s="341">
        <v>0</v>
      </c>
    </row>
    <row r="7589" spans="1:15" x14ac:dyDescent="0.2">
      <c r="A7589" s="341" t="s">
        <v>9257</v>
      </c>
      <c r="B7589" s="341" t="s">
        <v>9302</v>
      </c>
      <c r="C7589" s="342" t="s">
        <v>6926</v>
      </c>
      <c r="D7589" s="342" t="s">
        <v>6927</v>
      </c>
      <c r="E7589" s="342" t="s">
        <v>9334</v>
      </c>
      <c r="F7589" s="342" t="s">
        <v>6590</v>
      </c>
      <c r="G7589" s="343">
        <v>27.72</v>
      </c>
      <c r="H7589" s="342" t="s">
        <v>6594</v>
      </c>
      <c r="I7589" s="342" t="s">
        <v>6575</v>
      </c>
      <c r="J7589" s="342" t="s">
        <v>6755</v>
      </c>
      <c r="K7589" s="581" t="s">
        <v>8749</v>
      </c>
      <c r="L7589" s="344" t="s">
        <v>4090</v>
      </c>
      <c r="N7589" s="344" t="s">
        <v>4090</v>
      </c>
      <c r="O7589" s="341">
        <v>0</v>
      </c>
    </row>
    <row r="7590" spans="1:15" x14ac:dyDescent="0.2">
      <c r="A7590" s="341" t="s">
        <v>9257</v>
      </c>
      <c r="B7590" s="341" t="s">
        <v>9302</v>
      </c>
      <c r="C7590" s="342" t="s">
        <v>9085</v>
      </c>
      <c r="D7590" s="342" t="s">
        <v>6927</v>
      </c>
      <c r="E7590" s="342" t="s">
        <v>9324</v>
      </c>
      <c r="F7590" s="342" t="s">
        <v>6590</v>
      </c>
      <c r="G7590" s="343">
        <v>10</v>
      </c>
      <c r="H7590" s="342" t="s">
        <v>6594</v>
      </c>
      <c r="I7590" s="342" t="s">
        <v>6575</v>
      </c>
      <c r="J7590" s="342" t="s">
        <v>6755</v>
      </c>
      <c r="K7590" s="581" t="s">
        <v>8056</v>
      </c>
      <c r="L7590" s="344" t="s">
        <v>4090</v>
      </c>
      <c r="N7590" s="344" t="s">
        <v>4090</v>
      </c>
      <c r="O7590" s="341">
        <v>0</v>
      </c>
    </row>
    <row r="7591" spans="1:15" x14ac:dyDescent="0.2">
      <c r="A7591" s="341" t="s">
        <v>9257</v>
      </c>
      <c r="B7591" s="341" t="s">
        <v>9302</v>
      </c>
      <c r="C7591" s="342" t="s">
        <v>6926</v>
      </c>
      <c r="D7591" s="342" t="s">
        <v>6927</v>
      </c>
      <c r="E7591" s="342" t="s">
        <v>9333</v>
      </c>
      <c r="F7591" s="342" t="s">
        <v>6590</v>
      </c>
      <c r="G7591" s="343">
        <v>39.6</v>
      </c>
      <c r="H7591" s="342" t="s">
        <v>6594</v>
      </c>
      <c r="I7591" s="342" t="s">
        <v>6575</v>
      </c>
      <c r="J7591" s="342" t="s">
        <v>6755</v>
      </c>
      <c r="K7591" s="581" t="s">
        <v>8544</v>
      </c>
      <c r="L7591" s="344" t="s">
        <v>4090</v>
      </c>
      <c r="N7591" s="344" t="s">
        <v>4090</v>
      </c>
      <c r="O7591" s="341">
        <v>0</v>
      </c>
    </row>
    <row r="7592" spans="1:15" x14ac:dyDescent="0.2">
      <c r="A7592" s="341" t="s">
        <v>9257</v>
      </c>
      <c r="B7592" s="341" t="s">
        <v>9302</v>
      </c>
      <c r="C7592" s="342" t="s">
        <v>9085</v>
      </c>
      <c r="D7592" s="342" t="s">
        <v>6927</v>
      </c>
      <c r="E7592" s="342" t="s">
        <v>9255</v>
      </c>
      <c r="F7592" s="342" t="s">
        <v>6590</v>
      </c>
      <c r="G7592" s="343">
        <v>6.84</v>
      </c>
      <c r="H7592" s="342" t="s">
        <v>6594</v>
      </c>
      <c r="I7592" s="342" t="s">
        <v>6575</v>
      </c>
      <c r="J7592" s="342" t="s">
        <v>6755</v>
      </c>
      <c r="K7592" s="581" t="s">
        <v>8393</v>
      </c>
      <c r="L7592" s="344" t="s">
        <v>4090</v>
      </c>
      <c r="N7592" s="344" t="s">
        <v>4090</v>
      </c>
      <c r="O7592" s="341">
        <v>0</v>
      </c>
    </row>
    <row r="7593" spans="1:15" x14ac:dyDescent="0.2">
      <c r="A7593" s="341" t="s">
        <v>9257</v>
      </c>
      <c r="B7593" s="341" t="s">
        <v>9302</v>
      </c>
      <c r="C7593" s="342" t="s">
        <v>6934</v>
      </c>
      <c r="D7593" s="342" t="s">
        <v>6927</v>
      </c>
      <c r="E7593" s="342" t="s">
        <v>9255</v>
      </c>
      <c r="F7593" s="342" t="s">
        <v>6590</v>
      </c>
      <c r="G7593" s="343">
        <v>25.2</v>
      </c>
      <c r="H7593" s="342" t="s">
        <v>6594</v>
      </c>
      <c r="I7593" s="342" t="s">
        <v>6575</v>
      </c>
      <c r="J7593" s="342" t="s">
        <v>6755</v>
      </c>
      <c r="K7593" s="581" t="s">
        <v>7531</v>
      </c>
      <c r="L7593" s="344" t="s">
        <v>4090</v>
      </c>
      <c r="N7593" s="344" t="s">
        <v>4090</v>
      </c>
      <c r="O7593" s="341">
        <v>0</v>
      </c>
    </row>
    <row r="7594" spans="1:15" x14ac:dyDescent="0.2">
      <c r="A7594" s="341" t="s">
        <v>9257</v>
      </c>
      <c r="B7594" s="341" t="s">
        <v>9302</v>
      </c>
      <c r="C7594" s="342" t="s">
        <v>6926</v>
      </c>
      <c r="D7594" s="342" t="s">
        <v>6927</v>
      </c>
      <c r="E7594" s="342" t="s">
        <v>9323</v>
      </c>
      <c r="F7594" s="342" t="s">
        <v>6590</v>
      </c>
      <c r="G7594" s="343">
        <v>4.9000000000000004</v>
      </c>
      <c r="H7594" s="342" t="s">
        <v>6594</v>
      </c>
      <c r="I7594" s="342" t="s">
        <v>6575</v>
      </c>
      <c r="J7594" s="342" t="s">
        <v>6755</v>
      </c>
      <c r="K7594" s="581" t="s">
        <v>8672</v>
      </c>
      <c r="L7594" s="344" t="s">
        <v>4090</v>
      </c>
      <c r="N7594" s="344" t="s">
        <v>4090</v>
      </c>
      <c r="O7594" s="341">
        <v>0</v>
      </c>
    </row>
    <row r="7595" spans="1:15" x14ac:dyDescent="0.2">
      <c r="A7595" s="341" t="s">
        <v>9257</v>
      </c>
      <c r="B7595" s="341" t="s">
        <v>9302</v>
      </c>
      <c r="C7595" s="342" t="s">
        <v>6926</v>
      </c>
      <c r="D7595" s="342" t="s">
        <v>6927</v>
      </c>
      <c r="E7595" s="342" t="s">
        <v>9325</v>
      </c>
      <c r="F7595" s="342" t="s">
        <v>6590</v>
      </c>
      <c r="G7595" s="343">
        <v>11.75</v>
      </c>
      <c r="H7595" s="342" t="s">
        <v>6594</v>
      </c>
      <c r="I7595" s="342" t="s">
        <v>6575</v>
      </c>
      <c r="J7595" s="342" t="s">
        <v>6755</v>
      </c>
      <c r="K7595" s="581" t="s">
        <v>8782</v>
      </c>
      <c r="L7595" s="344" t="s">
        <v>4090</v>
      </c>
      <c r="N7595" s="344" t="s">
        <v>4090</v>
      </c>
      <c r="O7595" s="341">
        <v>0</v>
      </c>
    </row>
    <row r="7596" spans="1:15" x14ac:dyDescent="0.2">
      <c r="A7596" s="341" t="s">
        <v>9257</v>
      </c>
      <c r="B7596" s="341" t="s">
        <v>9302</v>
      </c>
      <c r="C7596" s="342" t="s">
        <v>6926</v>
      </c>
      <c r="D7596" s="342" t="s">
        <v>6927</v>
      </c>
      <c r="E7596" s="342" t="s">
        <v>9323</v>
      </c>
      <c r="F7596" s="342" t="s">
        <v>6590</v>
      </c>
      <c r="G7596" s="343">
        <v>7</v>
      </c>
      <c r="H7596" s="342" t="s">
        <v>6594</v>
      </c>
      <c r="I7596" s="342" t="s">
        <v>6575</v>
      </c>
      <c r="J7596" s="342" t="s">
        <v>6755</v>
      </c>
      <c r="K7596" s="581" t="s">
        <v>8302</v>
      </c>
      <c r="L7596" s="344" t="s">
        <v>4090</v>
      </c>
      <c r="N7596" s="344" t="s">
        <v>4090</v>
      </c>
      <c r="O7596" s="341">
        <v>0</v>
      </c>
    </row>
    <row r="7597" spans="1:15" x14ac:dyDescent="0.2">
      <c r="A7597" s="341" t="s">
        <v>9257</v>
      </c>
      <c r="B7597" s="341" t="s">
        <v>9302</v>
      </c>
      <c r="C7597" s="342" t="s">
        <v>9085</v>
      </c>
      <c r="D7597" s="342" t="s">
        <v>6927</v>
      </c>
      <c r="E7597" s="342" t="s">
        <v>9255</v>
      </c>
      <c r="F7597" s="342" t="s">
        <v>6590</v>
      </c>
      <c r="G7597" s="343">
        <v>7.2</v>
      </c>
      <c r="H7597" s="342" t="s">
        <v>6594</v>
      </c>
      <c r="I7597" s="342" t="s">
        <v>6575</v>
      </c>
      <c r="J7597" s="342" t="s">
        <v>6755</v>
      </c>
      <c r="K7597" s="581" t="s">
        <v>7532</v>
      </c>
      <c r="L7597" s="344" t="s">
        <v>4090</v>
      </c>
      <c r="N7597" s="344" t="s">
        <v>4090</v>
      </c>
      <c r="O7597" s="341">
        <v>0</v>
      </c>
    </row>
    <row r="7598" spans="1:15" x14ac:dyDescent="0.2">
      <c r="A7598" s="341" t="s">
        <v>9257</v>
      </c>
      <c r="B7598" s="341" t="s">
        <v>9302</v>
      </c>
      <c r="C7598" s="342" t="s">
        <v>6926</v>
      </c>
      <c r="D7598" s="342" t="s">
        <v>6927</v>
      </c>
      <c r="E7598" s="342" t="s">
        <v>9321</v>
      </c>
      <c r="F7598" s="342" t="s">
        <v>6590</v>
      </c>
      <c r="G7598" s="343">
        <v>5.3</v>
      </c>
      <c r="H7598" s="342" t="s">
        <v>6594</v>
      </c>
      <c r="I7598" s="342" t="s">
        <v>6575</v>
      </c>
      <c r="J7598" s="342" t="s">
        <v>6755</v>
      </c>
      <c r="K7598" s="581" t="s">
        <v>7787</v>
      </c>
      <c r="L7598" s="344" t="s">
        <v>4090</v>
      </c>
      <c r="N7598" s="344" t="s">
        <v>4090</v>
      </c>
      <c r="O7598" s="341">
        <v>0</v>
      </c>
    </row>
    <row r="7599" spans="1:15" x14ac:dyDescent="0.2">
      <c r="A7599" s="341" t="s">
        <v>9257</v>
      </c>
      <c r="B7599" s="341" t="s">
        <v>9302</v>
      </c>
      <c r="C7599" s="342" t="s">
        <v>6926</v>
      </c>
      <c r="D7599" s="342" t="s">
        <v>6927</v>
      </c>
      <c r="E7599" s="342" t="s">
        <v>9319</v>
      </c>
      <c r="F7599" s="342" t="s">
        <v>6590</v>
      </c>
      <c r="G7599" s="343">
        <v>9.9</v>
      </c>
      <c r="H7599" s="342" t="s">
        <v>6594</v>
      </c>
      <c r="I7599" s="342" t="s">
        <v>6575</v>
      </c>
      <c r="J7599" s="342" t="s">
        <v>6755</v>
      </c>
      <c r="K7599" s="581" t="s">
        <v>7298</v>
      </c>
      <c r="L7599" s="344" t="s">
        <v>4090</v>
      </c>
      <c r="N7599" s="344" t="s">
        <v>4090</v>
      </c>
      <c r="O7599" s="341">
        <v>0</v>
      </c>
    </row>
    <row r="7600" spans="1:15" x14ac:dyDescent="0.2">
      <c r="A7600" s="341" t="s">
        <v>9257</v>
      </c>
      <c r="B7600" s="341" t="s">
        <v>9302</v>
      </c>
      <c r="C7600" s="342" t="s">
        <v>6926</v>
      </c>
      <c r="D7600" s="342" t="s">
        <v>6927</v>
      </c>
      <c r="E7600" s="342" t="s">
        <v>9325</v>
      </c>
      <c r="F7600" s="342" t="s">
        <v>6590</v>
      </c>
      <c r="G7600" s="343">
        <v>12.96</v>
      </c>
      <c r="H7600" s="342" t="s">
        <v>6594</v>
      </c>
      <c r="I7600" s="342" t="s">
        <v>6575</v>
      </c>
      <c r="J7600" s="342" t="s">
        <v>6755</v>
      </c>
      <c r="K7600" s="581" t="s">
        <v>8925</v>
      </c>
      <c r="L7600" s="344" t="s">
        <v>4090</v>
      </c>
      <c r="N7600" s="344" t="s">
        <v>4090</v>
      </c>
      <c r="O7600" s="341">
        <v>0</v>
      </c>
    </row>
    <row r="7601" spans="1:15" x14ac:dyDescent="0.2">
      <c r="A7601" s="341" t="s">
        <v>9257</v>
      </c>
      <c r="B7601" s="341" t="s">
        <v>9302</v>
      </c>
      <c r="C7601" s="342" t="s">
        <v>6926</v>
      </c>
      <c r="D7601" s="342" t="s">
        <v>6927</v>
      </c>
      <c r="E7601" s="342" t="s">
        <v>9325</v>
      </c>
      <c r="F7601" s="342" t="s">
        <v>6590</v>
      </c>
      <c r="G7601" s="343">
        <v>9.0650000000000013</v>
      </c>
      <c r="H7601" s="342" t="s">
        <v>6594</v>
      </c>
      <c r="I7601" s="342" t="s">
        <v>6575</v>
      </c>
      <c r="J7601" s="342" t="s">
        <v>6755</v>
      </c>
      <c r="K7601" s="581" t="s">
        <v>6869</v>
      </c>
      <c r="L7601" s="344" t="s">
        <v>4090</v>
      </c>
      <c r="N7601" s="344" t="s">
        <v>4090</v>
      </c>
      <c r="O7601" s="341">
        <v>0</v>
      </c>
    </row>
    <row r="7602" spans="1:15" x14ac:dyDescent="0.2">
      <c r="A7602" s="341" t="s">
        <v>9257</v>
      </c>
      <c r="B7602" s="341" t="s">
        <v>9302</v>
      </c>
      <c r="C7602" s="342" t="s">
        <v>6926</v>
      </c>
      <c r="D7602" s="342" t="s">
        <v>6927</v>
      </c>
      <c r="E7602" s="342" t="s">
        <v>9323</v>
      </c>
      <c r="F7602" s="342" t="s">
        <v>6590</v>
      </c>
      <c r="G7602" s="343">
        <v>4.1399999999999997</v>
      </c>
      <c r="H7602" s="342" t="s">
        <v>6594</v>
      </c>
      <c r="I7602" s="342" t="s">
        <v>6575</v>
      </c>
      <c r="J7602" s="342" t="s">
        <v>6755</v>
      </c>
      <c r="K7602" s="581" t="s">
        <v>8434</v>
      </c>
      <c r="L7602" s="344" t="s">
        <v>4090</v>
      </c>
      <c r="N7602" s="344" t="s">
        <v>4090</v>
      </c>
      <c r="O7602" s="341">
        <v>0</v>
      </c>
    </row>
    <row r="7603" spans="1:15" x14ac:dyDescent="0.2">
      <c r="A7603" s="341" t="s">
        <v>9257</v>
      </c>
      <c r="B7603" s="341" t="s">
        <v>9302</v>
      </c>
      <c r="C7603" s="342" t="s">
        <v>9085</v>
      </c>
      <c r="D7603" s="342" t="s">
        <v>6927</v>
      </c>
      <c r="E7603" s="342" t="s">
        <v>9320</v>
      </c>
      <c r="F7603" s="342" t="s">
        <v>6590</v>
      </c>
      <c r="G7603" s="343">
        <v>14.39</v>
      </c>
      <c r="H7603" s="342" t="s">
        <v>6594</v>
      </c>
      <c r="I7603" s="342" t="s">
        <v>6575</v>
      </c>
      <c r="J7603" s="342" t="s">
        <v>6755</v>
      </c>
      <c r="K7603" s="581" t="s">
        <v>8925</v>
      </c>
      <c r="L7603" s="344" t="s">
        <v>4090</v>
      </c>
      <c r="N7603" s="344" t="s">
        <v>4090</v>
      </c>
      <c r="O7603" s="341">
        <v>0</v>
      </c>
    </row>
    <row r="7604" spans="1:15" x14ac:dyDescent="0.2">
      <c r="A7604" s="341" t="s">
        <v>9257</v>
      </c>
      <c r="B7604" s="341" t="s">
        <v>9302</v>
      </c>
      <c r="C7604" s="342" t="s">
        <v>9085</v>
      </c>
      <c r="D7604" s="342" t="s">
        <v>6927</v>
      </c>
      <c r="E7604" s="342" t="s">
        <v>9332</v>
      </c>
      <c r="F7604" s="342" t="s">
        <v>6590</v>
      </c>
      <c r="G7604" s="343">
        <v>5.04</v>
      </c>
      <c r="H7604" s="342" t="s">
        <v>6594</v>
      </c>
      <c r="I7604" s="342" t="s">
        <v>6575</v>
      </c>
      <c r="J7604" s="342" t="s">
        <v>6755</v>
      </c>
      <c r="K7604" s="581" t="s">
        <v>8303</v>
      </c>
      <c r="L7604" s="344" t="s">
        <v>4090</v>
      </c>
      <c r="N7604" s="344" t="s">
        <v>4090</v>
      </c>
      <c r="O7604" s="341">
        <v>0</v>
      </c>
    </row>
    <row r="7605" spans="1:15" x14ac:dyDescent="0.2">
      <c r="A7605" s="341" t="s">
        <v>9257</v>
      </c>
      <c r="B7605" s="341" t="s">
        <v>9302</v>
      </c>
      <c r="C7605" s="342" t="s">
        <v>6926</v>
      </c>
      <c r="D7605" s="342" t="s">
        <v>6927</v>
      </c>
      <c r="E7605" s="342" t="s">
        <v>9321</v>
      </c>
      <c r="F7605" s="342" t="s">
        <v>6590</v>
      </c>
      <c r="G7605" s="343">
        <v>9.68</v>
      </c>
      <c r="H7605" s="342" t="s">
        <v>6594</v>
      </c>
      <c r="I7605" s="342" t="s">
        <v>6575</v>
      </c>
      <c r="J7605" s="342" t="s">
        <v>6755</v>
      </c>
      <c r="K7605" s="581" t="s">
        <v>7308</v>
      </c>
      <c r="L7605" s="344" t="s">
        <v>4090</v>
      </c>
      <c r="N7605" s="344" t="s">
        <v>4090</v>
      </c>
      <c r="O7605" s="341">
        <v>0</v>
      </c>
    </row>
    <row r="7606" spans="1:15" x14ac:dyDescent="0.2">
      <c r="A7606" s="341" t="s">
        <v>9257</v>
      </c>
      <c r="B7606" s="341" t="s">
        <v>9302</v>
      </c>
      <c r="C7606" s="342" t="s">
        <v>6926</v>
      </c>
      <c r="D7606" s="342" t="s">
        <v>6927</v>
      </c>
      <c r="E7606" s="342" t="s">
        <v>9319</v>
      </c>
      <c r="F7606" s="342" t="s">
        <v>6590</v>
      </c>
      <c r="G7606" s="343">
        <v>5.13</v>
      </c>
      <c r="H7606" s="342" t="s">
        <v>6594</v>
      </c>
      <c r="I7606" s="342" t="s">
        <v>6575</v>
      </c>
      <c r="J7606" s="342" t="s">
        <v>6755</v>
      </c>
      <c r="K7606" s="581" t="s">
        <v>7630</v>
      </c>
      <c r="L7606" s="344" t="s">
        <v>4090</v>
      </c>
      <c r="N7606" s="344" t="s">
        <v>4090</v>
      </c>
      <c r="O7606" s="341">
        <v>0</v>
      </c>
    </row>
    <row r="7607" spans="1:15" x14ac:dyDescent="0.2">
      <c r="A7607" s="341" t="s">
        <v>9257</v>
      </c>
      <c r="B7607" s="341" t="s">
        <v>9302</v>
      </c>
      <c r="C7607" s="342" t="s">
        <v>6926</v>
      </c>
      <c r="D7607" s="342" t="s">
        <v>6927</v>
      </c>
      <c r="E7607" s="342" t="s">
        <v>9256</v>
      </c>
      <c r="F7607" s="342" t="s">
        <v>6590</v>
      </c>
      <c r="G7607" s="343">
        <v>54.45</v>
      </c>
      <c r="H7607" s="342" t="s">
        <v>6594</v>
      </c>
      <c r="I7607" s="342" t="s">
        <v>6575</v>
      </c>
      <c r="J7607" s="342" t="s">
        <v>6755</v>
      </c>
      <c r="K7607" s="581" t="s">
        <v>6942</v>
      </c>
      <c r="L7607" s="344" t="s">
        <v>4090</v>
      </c>
      <c r="N7607" s="344" t="s">
        <v>4090</v>
      </c>
      <c r="O7607" s="341">
        <v>0</v>
      </c>
    </row>
    <row r="7608" spans="1:15" x14ac:dyDescent="0.2">
      <c r="A7608" s="341" t="s">
        <v>9257</v>
      </c>
      <c r="B7608" s="341" t="s">
        <v>9302</v>
      </c>
      <c r="C7608" s="342" t="s">
        <v>6926</v>
      </c>
      <c r="D7608" s="342" t="s">
        <v>6927</v>
      </c>
      <c r="E7608" s="342" t="s">
        <v>9326</v>
      </c>
      <c r="F7608" s="342" t="s">
        <v>6590</v>
      </c>
      <c r="G7608" s="343">
        <v>5.18</v>
      </c>
      <c r="H7608" s="342" t="s">
        <v>6594</v>
      </c>
      <c r="I7608" s="342" t="s">
        <v>6575</v>
      </c>
      <c r="J7608" s="342" t="s">
        <v>6755</v>
      </c>
      <c r="K7608" s="581" t="s">
        <v>9137</v>
      </c>
      <c r="L7608" s="344" t="s">
        <v>4090</v>
      </c>
      <c r="N7608" s="344" t="s">
        <v>4090</v>
      </c>
      <c r="O7608" s="341">
        <v>0</v>
      </c>
    </row>
    <row r="7609" spans="1:15" x14ac:dyDescent="0.2">
      <c r="A7609" s="341" t="s">
        <v>9257</v>
      </c>
      <c r="B7609" s="341" t="s">
        <v>9302</v>
      </c>
      <c r="C7609" s="342" t="s">
        <v>6926</v>
      </c>
      <c r="D7609" s="342" t="s">
        <v>6927</v>
      </c>
      <c r="E7609" s="342" t="s">
        <v>9332</v>
      </c>
      <c r="F7609" s="342" t="s">
        <v>6590</v>
      </c>
      <c r="G7609" s="343">
        <v>5.61</v>
      </c>
      <c r="H7609" s="342" t="s">
        <v>6594</v>
      </c>
      <c r="I7609" s="342" t="s">
        <v>6575</v>
      </c>
      <c r="J7609" s="342" t="s">
        <v>6755</v>
      </c>
      <c r="K7609" s="581" t="s">
        <v>6942</v>
      </c>
      <c r="L7609" s="344" t="s">
        <v>4090</v>
      </c>
      <c r="N7609" s="344" t="s">
        <v>4090</v>
      </c>
      <c r="O7609" s="341">
        <v>0</v>
      </c>
    </row>
    <row r="7610" spans="1:15" x14ac:dyDescent="0.2">
      <c r="A7610" s="341" t="s">
        <v>9257</v>
      </c>
      <c r="B7610" s="341" t="s">
        <v>9302</v>
      </c>
      <c r="C7610" s="342" t="s">
        <v>6926</v>
      </c>
      <c r="D7610" s="342" t="s">
        <v>6927</v>
      </c>
      <c r="E7610" s="342" t="s">
        <v>9323</v>
      </c>
      <c r="F7610" s="342" t="s">
        <v>6590</v>
      </c>
      <c r="G7610" s="343">
        <v>17.580000000000002</v>
      </c>
      <c r="H7610" s="342" t="s">
        <v>6594</v>
      </c>
      <c r="I7610" s="342" t="s">
        <v>6575</v>
      </c>
      <c r="J7610" s="342" t="s">
        <v>6755</v>
      </c>
      <c r="K7610" s="581" t="s">
        <v>8522</v>
      </c>
      <c r="L7610" s="344" t="s">
        <v>4090</v>
      </c>
      <c r="N7610" s="344" t="s">
        <v>4090</v>
      </c>
      <c r="O7610" s="341">
        <v>0</v>
      </c>
    </row>
    <row r="7611" spans="1:15" x14ac:dyDescent="0.2">
      <c r="A7611" s="341" t="s">
        <v>9257</v>
      </c>
      <c r="B7611" s="341" t="s">
        <v>9302</v>
      </c>
      <c r="C7611" s="342" t="s">
        <v>6926</v>
      </c>
      <c r="D7611" s="342" t="s">
        <v>6927</v>
      </c>
      <c r="E7611" s="342" t="s">
        <v>9320</v>
      </c>
      <c r="F7611" s="342" t="s">
        <v>6590</v>
      </c>
      <c r="G7611" s="343">
        <v>39.78</v>
      </c>
      <c r="H7611" s="342" t="s">
        <v>6594</v>
      </c>
      <c r="I7611" s="342" t="s">
        <v>6575</v>
      </c>
      <c r="J7611" s="342" t="s">
        <v>6755</v>
      </c>
      <c r="K7611" s="581" t="s">
        <v>6942</v>
      </c>
      <c r="L7611" s="344" t="s">
        <v>4090</v>
      </c>
      <c r="N7611" s="344" t="s">
        <v>4090</v>
      </c>
      <c r="O7611" s="341">
        <v>0</v>
      </c>
    </row>
    <row r="7612" spans="1:15" x14ac:dyDescent="0.2">
      <c r="A7612" s="341" t="s">
        <v>9257</v>
      </c>
      <c r="B7612" s="341" t="s">
        <v>9302</v>
      </c>
      <c r="C7612" s="342" t="s">
        <v>6926</v>
      </c>
      <c r="D7612" s="342" t="s">
        <v>6927</v>
      </c>
      <c r="E7612" s="342" t="s">
        <v>9337</v>
      </c>
      <c r="F7612" s="342" t="s">
        <v>6590</v>
      </c>
      <c r="G7612" s="343">
        <v>5.5</v>
      </c>
      <c r="H7612" s="342" t="s">
        <v>6594</v>
      </c>
      <c r="I7612" s="342" t="s">
        <v>6575</v>
      </c>
      <c r="J7612" s="342" t="s">
        <v>6755</v>
      </c>
      <c r="K7612" s="581" t="s">
        <v>9138</v>
      </c>
      <c r="L7612" s="344" t="s">
        <v>4090</v>
      </c>
      <c r="N7612" s="344" t="s">
        <v>4090</v>
      </c>
      <c r="O7612" s="341">
        <v>0</v>
      </c>
    </row>
    <row r="7613" spans="1:15" x14ac:dyDescent="0.2">
      <c r="A7613" s="341" t="s">
        <v>9257</v>
      </c>
      <c r="B7613" s="341" t="s">
        <v>9302</v>
      </c>
      <c r="C7613" s="342" t="s">
        <v>9085</v>
      </c>
      <c r="D7613" s="342" t="s">
        <v>6927</v>
      </c>
      <c r="E7613" s="342" t="s">
        <v>9322</v>
      </c>
      <c r="F7613" s="342" t="s">
        <v>6590</v>
      </c>
      <c r="G7613" s="343">
        <v>13.68</v>
      </c>
      <c r="H7613" s="342" t="s">
        <v>6594</v>
      </c>
      <c r="I7613" s="342" t="s">
        <v>6575</v>
      </c>
      <c r="J7613" s="342" t="s">
        <v>6755</v>
      </c>
      <c r="K7613" s="581" t="s">
        <v>9138</v>
      </c>
      <c r="L7613" s="344" t="s">
        <v>4090</v>
      </c>
      <c r="N7613" s="344" t="s">
        <v>4090</v>
      </c>
      <c r="O7613" s="341">
        <v>0</v>
      </c>
    </row>
    <row r="7614" spans="1:15" x14ac:dyDescent="0.2">
      <c r="A7614" s="341" t="s">
        <v>9257</v>
      </c>
      <c r="B7614" s="341" t="s">
        <v>9302</v>
      </c>
      <c r="C7614" s="342" t="s">
        <v>6926</v>
      </c>
      <c r="D7614" s="342" t="s">
        <v>6927</v>
      </c>
      <c r="E7614" s="342" t="s">
        <v>9321</v>
      </c>
      <c r="F7614" s="342" t="s">
        <v>6590</v>
      </c>
      <c r="G7614" s="343">
        <v>5.78</v>
      </c>
      <c r="H7614" s="342" t="s">
        <v>6594</v>
      </c>
      <c r="I7614" s="342" t="s">
        <v>6575</v>
      </c>
      <c r="J7614" s="342" t="s">
        <v>6755</v>
      </c>
      <c r="K7614" s="581" t="s">
        <v>9139</v>
      </c>
      <c r="L7614" s="344" t="s">
        <v>4090</v>
      </c>
      <c r="N7614" s="344" t="s">
        <v>4090</v>
      </c>
      <c r="O7614" s="341">
        <v>0</v>
      </c>
    </row>
    <row r="7615" spans="1:15" x14ac:dyDescent="0.2">
      <c r="A7615" s="341" t="s">
        <v>9257</v>
      </c>
      <c r="B7615" s="341" t="s">
        <v>9302</v>
      </c>
      <c r="C7615" s="342" t="s">
        <v>6926</v>
      </c>
      <c r="D7615" s="342" t="s">
        <v>6927</v>
      </c>
      <c r="E7615" s="342" t="s">
        <v>9321</v>
      </c>
      <c r="F7615" s="342" t="s">
        <v>6590</v>
      </c>
      <c r="G7615" s="343">
        <v>7.2</v>
      </c>
      <c r="H7615" s="342" t="s">
        <v>6594</v>
      </c>
      <c r="I7615" s="342" t="s">
        <v>6575</v>
      </c>
      <c r="J7615" s="342" t="s">
        <v>6755</v>
      </c>
      <c r="K7615" s="581" t="s">
        <v>8559</v>
      </c>
      <c r="L7615" s="344" t="s">
        <v>4090</v>
      </c>
      <c r="N7615" s="344" t="s">
        <v>4090</v>
      </c>
      <c r="O7615" s="341">
        <v>0</v>
      </c>
    </row>
    <row r="7616" spans="1:15" x14ac:dyDescent="0.2">
      <c r="A7616" s="341" t="s">
        <v>9257</v>
      </c>
      <c r="B7616" s="341" t="s">
        <v>9302</v>
      </c>
      <c r="C7616" s="342" t="s">
        <v>6926</v>
      </c>
      <c r="D7616" s="342" t="s">
        <v>6927</v>
      </c>
      <c r="E7616" s="342" t="s">
        <v>9319</v>
      </c>
      <c r="F7616" s="342" t="s">
        <v>6590</v>
      </c>
      <c r="G7616" s="343">
        <v>6</v>
      </c>
      <c r="H7616" s="342" t="s">
        <v>6594</v>
      </c>
      <c r="I7616" s="342" t="s">
        <v>6575</v>
      </c>
      <c r="J7616" s="342" t="s">
        <v>6755</v>
      </c>
      <c r="K7616" s="581" t="s">
        <v>9140</v>
      </c>
      <c r="L7616" s="344" t="s">
        <v>4090</v>
      </c>
      <c r="N7616" s="344" t="s">
        <v>4090</v>
      </c>
      <c r="O7616" s="341">
        <v>0</v>
      </c>
    </row>
    <row r="7617" spans="1:15" x14ac:dyDescent="0.2">
      <c r="A7617" s="341" t="s">
        <v>9257</v>
      </c>
      <c r="B7617" s="341" t="s">
        <v>9302</v>
      </c>
      <c r="C7617" s="342" t="s">
        <v>6926</v>
      </c>
      <c r="D7617" s="342" t="s">
        <v>6927</v>
      </c>
      <c r="E7617" s="342" t="s">
        <v>9324</v>
      </c>
      <c r="F7617" s="342" t="s">
        <v>6590</v>
      </c>
      <c r="G7617" s="343">
        <v>6.24</v>
      </c>
      <c r="H7617" s="342" t="s">
        <v>6594</v>
      </c>
      <c r="I7617" s="342" t="s">
        <v>6575</v>
      </c>
      <c r="J7617" s="342" t="s">
        <v>6755</v>
      </c>
      <c r="K7617" s="581" t="s">
        <v>8559</v>
      </c>
      <c r="L7617" s="344" t="s">
        <v>4090</v>
      </c>
      <c r="N7617" s="344" t="s">
        <v>4090</v>
      </c>
      <c r="O7617" s="341">
        <v>0</v>
      </c>
    </row>
    <row r="7618" spans="1:15" x14ac:dyDescent="0.2">
      <c r="A7618" s="341" t="s">
        <v>9257</v>
      </c>
      <c r="B7618" s="341" t="s">
        <v>9302</v>
      </c>
      <c r="C7618" s="342" t="s">
        <v>6926</v>
      </c>
      <c r="D7618" s="342" t="s">
        <v>6927</v>
      </c>
      <c r="E7618" s="342" t="s">
        <v>9255</v>
      </c>
      <c r="F7618" s="342" t="s">
        <v>6590</v>
      </c>
      <c r="G7618" s="343">
        <v>3.15</v>
      </c>
      <c r="H7618" s="342" t="s">
        <v>6594</v>
      </c>
      <c r="I7618" s="342" t="s">
        <v>6575</v>
      </c>
      <c r="J7618" s="342" t="s">
        <v>6755</v>
      </c>
      <c r="K7618" s="581" t="s">
        <v>8713</v>
      </c>
      <c r="L7618" s="344" t="s">
        <v>4090</v>
      </c>
      <c r="N7618" s="344" t="s">
        <v>4090</v>
      </c>
      <c r="O7618" s="341">
        <v>0</v>
      </c>
    </row>
    <row r="7619" spans="1:15" x14ac:dyDescent="0.2">
      <c r="A7619" s="341" t="s">
        <v>9257</v>
      </c>
      <c r="B7619" s="341" t="s">
        <v>9302</v>
      </c>
      <c r="C7619" s="342" t="s">
        <v>6926</v>
      </c>
      <c r="D7619" s="342" t="s">
        <v>6927</v>
      </c>
      <c r="E7619" s="342" t="s">
        <v>9319</v>
      </c>
      <c r="F7619" s="342" t="s">
        <v>6590</v>
      </c>
      <c r="G7619" s="343">
        <v>8.0500000000000007</v>
      </c>
      <c r="H7619" s="342" t="s">
        <v>6594</v>
      </c>
      <c r="I7619" s="342" t="s">
        <v>6575</v>
      </c>
      <c r="J7619" s="342" t="s">
        <v>6755</v>
      </c>
      <c r="K7619" s="581" t="s">
        <v>8478</v>
      </c>
      <c r="L7619" s="344" t="s">
        <v>4090</v>
      </c>
      <c r="N7619" s="344" t="s">
        <v>4090</v>
      </c>
      <c r="O7619" s="341">
        <v>0</v>
      </c>
    </row>
    <row r="7620" spans="1:15" x14ac:dyDescent="0.2">
      <c r="A7620" s="341" t="s">
        <v>9257</v>
      </c>
      <c r="B7620" s="341" t="s">
        <v>9302</v>
      </c>
      <c r="C7620" s="342" t="s">
        <v>6934</v>
      </c>
      <c r="D7620" s="342" t="s">
        <v>6927</v>
      </c>
      <c r="E7620" s="342" t="s">
        <v>9320</v>
      </c>
      <c r="F7620" s="342" t="s">
        <v>6590</v>
      </c>
      <c r="G7620" s="343">
        <v>4.5</v>
      </c>
      <c r="H7620" s="342" t="s">
        <v>6594</v>
      </c>
      <c r="I7620" s="342" t="s">
        <v>6575</v>
      </c>
      <c r="J7620" s="342" t="s">
        <v>6755</v>
      </c>
      <c r="K7620" s="581" t="s">
        <v>6613</v>
      </c>
      <c r="L7620" s="344" t="s">
        <v>4090</v>
      </c>
      <c r="N7620" s="344" t="s">
        <v>4090</v>
      </c>
      <c r="O7620" s="341">
        <v>0</v>
      </c>
    </row>
    <row r="7621" spans="1:15" x14ac:dyDescent="0.2">
      <c r="A7621" s="341" t="s">
        <v>9257</v>
      </c>
      <c r="B7621" s="341" t="s">
        <v>9302</v>
      </c>
      <c r="C7621" s="342" t="s">
        <v>6926</v>
      </c>
      <c r="D7621" s="342" t="s">
        <v>6927</v>
      </c>
      <c r="E7621" s="342" t="s">
        <v>9322</v>
      </c>
      <c r="F7621" s="342" t="s">
        <v>6590</v>
      </c>
      <c r="G7621" s="343">
        <v>5.72</v>
      </c>
      <c r="H7621" s="342" t="s">
        <v>6594</v>
      </c>
      <c r="I7621" s="342" t="s">
        <v>6575</v>
      </c>
      <c r="J7621" s="342" t="s">
        <v>6755</v>
      </c>
      <c r="K7621" s="581" t="s">
        <v>7312</v>
      </c>
      <c r="L7621" s="344" t="s">
        <v>4090</v>
      </c>
      <c r="N7621" s="344" t="s">
        <v>4090</v>
      </c>
      <c r="O7621" s="341">
        <v>0</v>
      </c>
    </row>
    <row r="7622" spans="1:15" x14ac:dyDescent="0.2">
      <c r="A7622" s="341" t="s">
        <v>9257</v>
      </c>
      <c r="B7622" s="341" t="s">
        <v>9302</v>
      </c>
      <c r="C7622" s="342" t="s">
        <v>6926</v>
      </c>
      <c r="D7622" s="342" t="s">
        <v>6927</v>
      </c>
      <c r="E7622" s="342" t="s">
        <v>9321</v>
      </c>
      <c r="F7622" s="342" t="s">
        <v>6590</v>
      </c>
      <c r="G7622" s="343">
        <v>4.8600000000000003</v>
      </c>
      <c r="H7622" s="342" t="s">
        <v>6594</v>
      </c>
      <c r="I7622" s="342" t="s">
        <v>6575</v>
      </c>
      <c r="J7622" s="342" t="s">
        <v>6755</v>
      </c>
      <c r="K7622" s="581" t="s">
        <v>8478</v>
      </c>
      <c r="L7622" s="344" t="s">
        <v>4090</v>
      </c>
      <c r="N7622" s="344" t="s">
        <v>4090</v>
      </c>
      <c r="O7622" s="341">
        <v>0</v>
      </c>
    </row>
    <row r="7623" spans="1:15" x14ac:dyDescent="0.2">
      <c r="A7623" s="341" t="s">
        <v>9257</v>
      </c>
      <c r="B7623" s="341" t="s">
        <v>9302</v>
      </c>
      <c r="C7623" s="342" t="s">
        <v>9085</v>
      </c>
      <c r="D7623" s="342" t="s">
        <v>6927</v>
      </c>
      <c r="E7623" s="342" t="s">
        <v>9321</v>
      </c>
      <c r="F7623" s="342" t="s">
        <v>6590</v>
      </c>
      <c r="G7623" s="343">
        <v>3.74</v>
      </c>
      <c r="H7623" s="342" t="s">
        <v>6594</v>
      </c>
      <c r="I7623" s="342" t="s">
        <v>6575</v>
      </c>
      <c r="J7623" s="342" t="s">
        <v>6755</v>
      </c>
      <c r="K7623" s="581" t="s">
        <v>7797</v>
      </c>
      <c r="L7623" s="344" t="s">
        <v>4090</v>
      </c>
      <c r="N7623" s="344" t="s">
        <v>4090</v>
      </c>
      <c r="O7623" s="341">
        <v>0</v>
      </c>
    </row>
    <row r="7624" spans="1:15" x14ac:dyDescent="0.2">
      <c r="A7624" s="341" t="s">
        <v>9257</v>
      </c>
      <c r="B7624" s="341" t="s">
        <v>9302</v>
      </c>
      <c r="C7624" s="342" t="s">
        <v>9085</v>
      </c>
      <c r="D7624" s="342" t="s">
        <v>6927</v>
      </c>
      <c r="E7624" s="342" t="s">
        <v>9325</v>
      </c>
      <c r="F7624" s="342" t="s">
        <v>6590</v>
      </c>
      <c r="G7624" s="343">
        <v>9.4</v>
      </c>
      <c r="H7624" s="342" t="s">
        <v>6594</v>
      </c>
      <c r="I7624" s="342" t="s">
        <v>6575</v>
      </c>
      <c r="J7624" s="342" t="s">
        <v>6755</v>
      </c>
      <c r="K7624" s="581" t="s">
        <v>8682</v>
      </c>
      <c r="L7624" s="344" t="s">
        <v>4090</v>
      </c>
      <c r="N7624" s="344" t="s">
        <v>4090</v>
      </c>
      <c r="O7624" s="341">
        <v>0</v>
      </c>
    </row>
    <row r="7625" spans="1:15" x14ac:dyDescent="0.2">
      <c r="A7625" s="341" t="s">
        <v>9257</v>
      </c>
      <c r="B7625" s="341" t="s">
        <v>9302</v>
      </c>
      <c r="C7625" s="342" t="s">
        <v>9085</v>
      </c>
      <c r="D7625" s="342" t="s">
        <v>6927</v>
      </c>
      <c r="E7625" s="342" t="s">
        <v>9320</v>
      </c>
      <c r="F7625" s="342" t="s">
        <v>6590</v>
      </c>
      <c r="G7625" s="343">
        <v>7.0200000000000005</v>
      </c>
      <c r="H7625" s="342" t="s">
        <v>6594</v>
      </c>
      <c r="I7625" s="342" t="s">
        <v>6575</v>
      </c>
      <c r="J7625" s="342" t="s">
        <v>6755</v>
      </c>
      <c r="K7625" s="581" t="s">
        <v>9141</v>
      </c>
      <c r="L7625" s="344" t="s">
        <v>4090</v>
      </c>
      <c r="N7625" s="344" t="s">
        <v>4090</v>
      </c>
      <c r="O7625" s="341">
        <v>0</v>
      </c>
    </row>
    <row r="7626" spans="1:15" x14ac:dyDescent="0.2">
      <c r="A7626" s="341" t="s">
        <v>9257</v>
      </c>
      <c r="B7626" s="341" t="s">
        <v>9302</v>
      </c>
      <c r="C7626" s="342" t="s">
        <v>6926</v>
      </c>
      <c r="D7626" s="342" t="s">
        <v>6927</v>
      </c>
      <c r="E7626" s="342" t="s">
        <v>9328</v>
      </c>
      <c r="F7626" s="342" t="s">
        <v>6590</v>
      </c>
      <c r="G7626" s="343">
        <v>6.83</v>
      </c>
      <c r="H7626" s="342" t="s">
        <v>6594</v>
      </c>
      <c r="I7626" s="342" t="s">
        <v>6575</v>
      </c>
      <c r="J7626" s="342" t="s">
        <v>6755</v>
      </c>
      <c r="K7626" s="581" t="s">
        <v>7794</v>
      </c>
      <c r="L7626" s="344" t="s">
        <v>4090</v>
      </c>
      <c r="N7626" s="344" t="s">
        <v>4090</v>
      </c>
      <c r="O7626" s="341">
        <v>0</v>
      </c>
    </row>
    <row r="7627" spans="1:15" x14ac:dyDescent="0.2">
      <c r="A7627" s="341" t="s">
        <v>9257</v>
      </c>
      <c r="B7627" s="341" t="s">
        <v>9302</v>
      </c>
      <c r="C7627" s="342" t="s">
        <v>6939</v>
      </c>
      <c r="D7627" s="342" t="s">
        <v>6927</v>
      </c>
      <c r="E7627" s="342" t="s">
        <v>9328</v>
      </c>
      <c r="F7627" s="342" t="s">
        <v>6590</v>
      </c>
      <c r="G7627" s="343">
        <v>4.05</v>
      </c>
      <c r="H7627" s="342" t="s">
        <v>6594</v>
      </c>
      <c r="I7627" s="342" t="s">
        <v>6575</v>
      </c>
      <c r="J7627" s="342" t="s">
        <v>6755</v>
      </c>
      <c r="K7627" s="581" t="s">
        <v>8788</v>
      </c>
      <c r="L7627" s="344" t="s">
        <v>4090</v>
      </c>
      <c r="N7627" s="344" t="s">
        <v>4090</v>
      </c>
      <c r="O7627" s="341">
        <v>0</v>
      </c>
    </row>
    <row r="7628" spans="1:15" x14ac:dyDescent="0.2">
      <c r="A7628" s="341" t="s">
        <v>9257</v>
      </c>
      <c r="B7628" s="341" t="s">
        <v>9302</v>
      </c>
      <c r="C7628" s="342" t="s">
        <v>6926</v>
      </c>
      <c r="D7628" s="342" t="s">
        <v>6927</v>
      </c>
      <c r="E7628" s="342" t="s">
        <v>9255</v>
      </c>
      <c r="F7628" s="342" t="s">
        <v>6590</v>
      </c>
      <c r="G7628" s="343">
        <v>3.45</v>
      </c>
      <c r="H7628" s="342" t="s">
        <v>6594</v>
      </c>
      <c r="I7628" s="342" t="s">
        <v>6575</v>
      </c>
      <c r="J7628" s="342" t="s">
        <v>6755</v>
      </c>
      <c r="K7628" s="581" t="s">
        <v>7313</v>
      </c>
      <c r="L7628" s="344" t="s">
        <v>4090</v>
      </c>
      <c r="N7628" s="344" t="s">
        <v>4090</v>
      </c>
      <c r="O7628" s="341">
        <v>0</v>
      </c>
    </row>
    <row r="7629" spans="1:15" x14ac:dyDescent="0.2">
      <c r="A7629" s="341" t="s">
        <v>9257</v>
      </c>
      <c r="B7629" s="341" t="s">
        <v>9302</v>
      </c>
      <c r="C7629" s="342" t="s">
        <v>6926</v>
      </c>
      <c r="D7629" s="342" t="s">
        <v>6927</v>
      </c>
      <c r="E7629" s="342" t="s">
        <v>9319</v>
      </c>
      <c r="F7629" s="342" t="s">
        <v>6590</v>
      </c>
      <c r="G7629" s="343">
        <v>8.8000000000000007</v>
      </c>
      <c r="H7629" s="342" t="s">
        <v>6594</v>
      </c>
      <c r="I7629" s="342" t="s">
        <v>6575</v>
      </c>
      <c r="J7629" s="342" t="s">
        <v>6755</v>
      </c>
      <c r="K7629" s="581" t="s">
        <v>7314</v>
      </c>
      <c r="L7629" s="344" t="s">
        <v>4090</v>
      </c>
      <c r="N7629" s="344" t="s">
        <v>4090</v>
      </c>
      <c r="O7629" s="341">
        <v>0</v>
      </c>
    </row>
    <row r="7630" spans="1:15" x14ac:dyDescent="0.2">
      <c r="A7630" s="341" t="s">
        <v>9257</v>
      </c>
      <c r="B7630" s="341" t="s">
        <v>9302</v>
      </c>
      <c r="C7630" s="342" t="s">
        <v>6926</v>
      </c>
      <c r="D7630" s="342" t="s">
        <v>6927</v>
      </c>
      <c r="E7630" s="342" t="s">
        <v>9325</v>
      </c>
      <c r="F7630" s="342" t="s">
        <v>6590</v>
      </c>
      <c r="G7630" s="343">
        <v>6</v>
      </c>
      <c r="H7630" s="342" t="s">
        <v>6594</v>
      </c>
      <c r="I7630" s="342" t="s">
        <v>6575</v>
      </c>
      <c r="J7630" s="342" t="s">
        <v>6755</v>
      </c>
      <c r="K7630" s="581" t="s">
        <v>8417</v>
      </c>
      <c r="L7630" s="344" t="s">
        <v>4090</v>
      </c>
      <c r="N7630" s="344" t="s">
        <v>4090</v>
      </c>
      <c r="O7630" s="341">
        <v>0</v>
      </c>
    </row>
    <row r="7631" spans="1:15" x14ac:dyDescent="0.2">
      <c r="A7631" s="341" t="s">
        <v>9257</v>
      </c>
      <c r="B7631" s="341" t="s">
        <v>9302</v>
      </c>
      <c r="C7631" s="342" t="s">
        <v>6926</v>
      </c>
      <c r="D7631" s="342" t="s">
        <v>6927</v>
      </c>
      <c r="E7631" s="342" t="s">
        <v>9320</v>
      </c>
      <c r="F7631" s="342" t="s">
        <v>6590</v>
      </c>
      <c r="G7631" s="343">
        <v>5.6000000000000005</v>
      </c>
      <c r="H7631" s="342" t="s">
        <v>6594</v>
      </c>
      <c r="I7631" s="342" t="s">
        <v>6575</v>
      </c>
      <c r="J7631" s="342" t="s">
        <v>6755</v>
      </c>
      <c r="K7631" s="581" t="s">
        <v>9142</v>
      </c>
      <c r="L7631" s="344" t="s">
        <v>4090</v>
      </c>
      <c r="N7631" s="344" t="s">
        <v>4090</v>
      </c>
      <c r="O7631" s="341">
        <v>0</v>
      </c>
    </row>
    <row r="7632" spans="1:15" x14ac:dyDescent="0.2">
      <c r="A7632" s="341" t="s">
        <v>9257</v>
      </c>
      <c r="B7632" s="341" t="s">
        <v>9302</v>
      </c>
      <c r="C7632" s="342" t="s">
        <v>6926</v>
      </c>
      <c r="D7632" s="342" t="s">
        <v>6927</v>
      </c>
      <c r="E7632" s="342" t="s">
        <v>9323</v>
      </c>
      <c r="F7632" s="342" t="s">
        <v>6590</v>
      </c>
      <c r="G7632" s="343">
        <v>2.8000000000000003</v>
      </c>
      <c r="H7632" s="342" t="s">
        <v>6594</v>
      </c>
      <c r="I7632" s="342" t="s">
        <v>6575</v>
      </c>
      <c r="J7632" s="342" t="s">
        <v>6755</v>
      </c>
      <c r="K7632" s="581" t="s">
        <v>9143</v>
      </c>
      <c r="L7632" s="344" t="s">
        <v>4090</v>
      </c>
      <c r="N7632" s="344" t="s">
        <v>4090</v>
      </c>
      <c r="O7632" s="341">
        <v>0</v>
      </c>
    </row>
    <row r="7633" spans="1:15" x14ac:dyDescent="0.2">
      <c r="A7633" s="341" t="s">
        <v>9257</v>
      </c>
      <c r="B7633" s="341" t="s">
        <v>9302</v>
      </c>
      <c r="C7633" s="342" t="s">
        <v>6926</v>
      </c>
      <c r="D7633" s="342" t="s">
        <v>6927</v>
      </c>
      <c r="E7633" s="342" t="s">
        <v>9320</v>
      </c>
      <c r="F7633" s="342" t="s">
        <v>6590</v>
      </c>
      <c r="G7633" s="343">
        <v>4.8</v>
      </c>
      <c r="H7633" s="342" t="s">
        <v>6594</v>
      </c>
      <c r="I7633" s="342" t="s">
        <v>6575</v>
      </c>
      <c r="J7633" s="342" t="s">
        <v>6755</v>
      </c>
      <c r="K7633" s="581" t="s">
        <v>8382</v>
      </c>
      <c r="L7633" s="344" t="s">
        <v>4090</v>
      </c>
      <c r="N7633" s="344" t="s">
        <v>4090</v>
      </c>
      <c r="O7633" s="341">
        <v>0</v>
      </c>
    </row>
    <row r="7634" spans="1:15" x14ac:dyDescent="0.2">
      <c r="A7634" s="341" t="s">
        <v>9257</v>
      </c>
      <c r="B7634" s="341" t="s">
        <v>9302</v>
      </c>
      <c r="C7634" s="342" t="s">
        <v>6926</v>
      </c>
      <c r="D7634" s="342" t="s">
        <v>6927</v>
      </c>
      <c r="E7634" s="342" t="s">
        <v>9326</v>
      </c>
      <c r="F7634" s="342" t="s">
        <v>6590</v>
      </c>
      <c r="G7634" s="343">
        <v>24.5</v>
      </c>
      <c r="H7634" s="342" t="s">
        <v>6594</v>
      </c>
      <c r="I7634" s="342" t="s">
        <v>6575</v>
      </c>
      <c r="J7634" s="342" t="s">
        <v>6755</v>
      </c>
      <c r="K7634" s="581" t="s">
        <v>7802</v>
      </c>
      <c r="L7634" s="344" t="s">
        <v>4090</v>
      </c>
      <c r="N7634" s="344" t="s">
        <v>4090</v>
      </c>
      <c r="O7634" s="341">
        <v>0</v>
      </c>
    </row>
    <row r="7635" spans="1:15" x14ac:dyDescent="0.2">
      <c r="A7635" s="341" t="s">
        <v>9257</v>
      </c>
      <c r="B7635" s="341" t="s">
        <v>9302</v>
      </c>
      <c r="C7635" s="342" t="s">
        <v>6934</v>
      </c>
      <c r="D7635" s="342" t="s">
        <v>6927</v>
      </c>
      <c r="E7635" s="342" t="s">
        <v>9325</v>
      </c>
      <c r="F7635" s="342" t="s">
        <v>6590</v>
      </c>
      <c r="G7635" s="343">
        <v>31.5</v>
      </c>
      <c r="H7635" s="342" t="s">
        <v>6594</v>
      </c>
      <c r="I7635" s="342" t="s">
        <v>6575</v>
      </c>
      <c r="J7635" s="342" t="s">
        <v>6755</v>
      </c>
      <c r="K7635" s="581" t="s">
        <v>8440</v>
      </c>
      <c r="L7635" s="344" t="s">
        <v>4090</v>
      </c>
      <c r="N7635" s="344" t="s">
        <v>4090</v>
      </c>
      <c r="O7635" s="341">
        <v>0</v>
      </c>
    </row>
    <row r="7636" spans="1:15" x14ac:dyDescent="0.2">
      <c r="A7636" s="341" t="s">
        <v>9257</v>
      </c>
      <c r="B7636" s="341" t="s">
        <v>9302</v>
      </c>
      <c r="C7636" s="342" t="s">
        <v>9085</v>
      </c>
      <c r="D7636" s="342" t="s">
        <v>6927</v>
      </c>
      <c r="E7636" s="342" t="s">
        <v>9319</v>
      </c>
      <c r="F7636" s="342" t="s">
        <v>6590</v>
      </c>
      <c r="G7636" s="343">
        <v>4.7</v>
      </c>
      <c r="H7636" s="342" t="s">
        <v>6594</v>
      </c>
      <c r="I7636" s="342" t="s">
        <v>6575</v>
      </c>
      <c r="J7636" s="342" t="s">
        <v>6755</v>
      </c>
      <c r="K7636" s="581" t="s">
        <v>6809</v>
      </c>
      <c r="L7636" s="344" t="s">
        <v>4090</v>
      </c>
      <c r="N7636" s="344" t="s">
        <v>4090</v>
      </c>
      <c r="O7636" s="341">
        <v>0</v>
      </c>
    </row>
    <row r="7637" spans="1:15" x14ac:dyDescent="0.2">
      <c r="A7637" s="341" t="s">
        <v>9257</v>
      </c>
      <c r="B7637" s="341" t="s">
        <v>9302</v>
      </c>
      <c r="C7637" s="342" t="s">
        <v>6926</v>
      </c>
      <c r="D7637" s="342" t="s">
        <v>6927</v>
      </c>
      <c r="E7637" s="342" t="s">
        <v>9326</v>
      </c>
      <c r="F7637" s="342" t="s">
        <v>6590</v>
      </c>
      <c r="G7637" s="343">
        <v>5.75</v>
      </c>
      <c r="H7637" s="342" t="s">
        <v>6594</v>
      </c>
      <c r="I7637" s="342" t="s">
        <v>6575</v>
      </c>
      <c r="J7637" s="342" t="s">
        <v>6755</v>
      </c>
      <c r="K7637" s="581" t="s">
        <v>7804</v>
      </c>
      <c r="L7637" s="344" t="s">
        <v>4090</v>
      </c>
      <c r="N7637" s="344" t="s">
        <v>4090</v>
      </c>
      <c r="O7637" s="341">
        <v>0</v>
      </c>
    </row>
    <row r="7638" spans="1:15" x14ac:dyDescent="0.2">
      <c r="A7638" s="341" t="s">
        <v>9257</v>
      </c>
      <c r="B7638" s="341" t="s">
        <v>9302</v>
      </c>
      <c r="C7638" s="342" t="s">
        <v>6926</v>
      </c>
      <c r="D7638" s="342" t="s">
        <v>6927</v>
      </c>
      <c r="E7638" s="342" t="s">
        <v>9255</v>
      </c>
      <c r="F7638" s="342" t="s">
        <v>6590</v>
      </c>
      <c r="G7638" s="343">
        <v>14.25</v>
      </c>
      <c r="H7638" s="342" t="s">
        <v>6594</v>
      </c>
      <c r="I7638" s="342" t="s">
        <v>6575</v>
      </c>
      <c r="J7638" s="342" t="s">
        <v>6755</v>
      </c>
      <c r="K7638" s="581" t="s">
        <v>7804</v>
      </c>
      <c r="L7638" s="344" t="s">
        <v>4090</v>
      </c>
      <c r="N7638" s="344" t="s">
        <v>4090</v>
      </c>
      <c r="O7638" s="341">
        <v>0</v>
      </c>
    </row>
    <row r="7639" spans="1:15" x14ac:dyDescent="0.2">
      <c r="A7639" s="341" t="s">
        <v>9257</v>
      </c>
      <c r="B7639" s="341" t="s">
        <v>9302</v>
      </c>
      <c r="C7639" s="342" t="s">
        <v>6926</v>
      </c>
      <c r="D7639" s="342" t="s">
        <v>6927</v>
      </c>
      <c r="E7639" s="342" t="s">
        <v>9326</v>
      </c>
      <c r="F7639" s="342" t="s">
        <v>6590</v>
      </c>
      <c r="G7639" s="343">
        <v>6.66</v>
      </c>
      <c r="H7639" s="342" t="s">
        <v>6594</v>
      </c>
      <c r="I7639" s="342" t="s">
        <v>6575</v>
      </c>
      <c r="J7639" s="342" t="s">
        <v>6755</v>
      </c>
      <c r="K7639" s="581" t="s">
        <v>9144</v>
      </c>
      <c r="L7639" s="344" t="s">
        <v>4090</v>
      </c>
      <c r="N7639" s="344" t="s">
        <v>4090</v>
      </c>
      <c r="O7639" s="341">
        <v>0</v>
      </c>
    </row>
    <row r="7640" spans="1:15" x14ac:dyDescent="0.2">
      <c r="A7640" s="341" t="s">
        <v>9257</v>
      </c>
      <c r="B7640" s="341" t="s">
        <v>9302</v>
      </c>
      <c r="C7640" s="342" t="s">
        <v>9085</v>
      </c>
      <c r="D7640" s="342" t="s">
        <v>6927</v>
      </c>
      <c r="E7640" s="342" t="s">
        <v>9334</v>
      </c>
      <c r="F7640" s="342" t="s">
        <v>6590</v>
      </c>
      <c r="G7640" s="343">
        <v>4.9400000000000004</v>
      </c>
      <c r="H7640" s="342" t="s">
        <v>6594</v>
      </c>
      <c r="I7640" s="342" t="s">
        <v>6575</v>
      </c>
      <c r="J7640" s="342" t="s">
        <v>6755</v>
      </c>
      <c r="K7640" s="581" t="s">
        <v>9144</v>
      </c>
      <c r="L7640" s="344" t="s">
        <v>4090</v>
      </c>
      <c r="N7640" s="344" t="s">
        <v>4090</v>
      </c>
      <c r="O7640" s="341">
        <v>0</v>
      </c>
    </row>
    <row r="7641" spans="1:15" x14ac:dyDescent="0.2">
      <c r="A7641" s="341" t="s">
        <v>9257</v>
      </c>
      <c r="B7641" s="341" t="s">
        <v>9302</v>
      </c>
      <c r="C7641" s="342" t="s">
        <v>6926</v>
      </c>
      <c r="D7641" s="342" t="s">
        <v>6927</v>
      </c>
      <c r="E7641" s="342" t="s">
        <v>9255</v>
      </c>
      <c r="F7641" s="342" t="s">
        <v>6590</v>
      </c>
      <c r="G7641" s="343">
        <v>4.6000000000000005</v>
      </c>
      <c r="H7641" s="342" t="s">
        <v>6594</v>
      </c>
      <c r="I7641" s="342" t="s">
        <v>6575</v>
      </c>
      <c r="J7641" s="342" t="s">
        <v>6755</v>
      </c>
      <c r="K7641" s="581" t="s">
        <v>8081</v>
      </c>
      <c r="L7641" s="344" t="s">
        <v>4090</v>
      </c>
      <c r="N7641" s="344" t="s">
        <v>4090</v>
      </c>
      <c r="O7641" s="341">
        <v>0</v>
      </c>
    </row>
    <row r="7642" spans="1:15" x14ac:dyDescent="0.2">
      <c r="A7642" s="341" t="s">
        <v>9257</v>
      </c>
      <c r="B7642" s="341" t="s">
        <v>9302</v>
      </c>
      <c r="C7642" s="342" t="s">
        <v>6926</v>
      </c>
      <c r="D7642" s="342" t="s">
        <v>6927</v>
      </c>
      <c r="E7642" s="342" t="s">
        <v>9321</v>
      </c>
      <c r="F7642" s="342" t="s">
        <v>6590</v>
      </c>
      <c r="G7642" s="343">
        <v>3.3000000000000003</v>
      </c>
      <c r="H7642" s="342" t="s">
        <v>6594</v>
      </c>
      <c r="I7642" s="342" t="s">
        <v>6575</v>
      </c>
      <c r="J7642" s="342" t="s">
        <v>6755</v>
      </c>
      <c r="K7642" s="581" t="s">
        <v>9145</v>
      </c>
      <c r="L7642" s="344" t="s">
        <v>4090</v>
      </c>
      <c r="N7642" s="344" t="s">
        <v>4090</v>
      </c>
      <c r="O7642" s="341">
        <v>0</v>
      </c>
    </row>
    <row r="7643" spans="1:15" x14ac:dyDescent="0.2">
      <c r="A7643" s="341" t="s">
        <v>9257</v>
      </c>
      <c r="B7643" s="341" t="s">
        <v>9302</v>
      </c>
      <c r="C7643" s="342" t="s">
        <v>9085</v>
      </c>
      <c r="D7643" s="342" t="s">
        <v>6927</v>
      </c>
      <c r="E7643" s="342" t="s">
        <v>9323</v>
      </c>
      <c r="F7643" s="342" t="s">
        <v>6590</v>
      </c>
      <c r="G7643" s="343">
        <v>6.29</v>
      </c>
      <c r="H7643" s="342" t="s">
        <v>6594</v>
      </c>
      <c r="I7643" s="342" t="s">
        <v>6575</v>
      </c>
      <c r="J7643" s="342" t="s">
        <v>6755</v>
      </c>
      <c r="K7643" s="581" t="s">
        <v>7325</v>
      </c>
      <c r="L7643" s="344" t="s">
        <v>4090</v>
      </c>
      <c r="N7643" s="344" t="s">
        <v>4090</v>
      </c>
      <c r="O7643" s="341">
        <v>0</v>
      </c>
    </row>
    <row r="7644" spans="1:15" x14ac:dyDescent="0.2">
      <c r="A7644" s="341" t="s">
        <v>9257</v>
      </c>
      <c r="B7644" s="341" t="s">
        <v>9302</v>
      </c>
      <c r="C7644" s="342" t="s">
        <v>6926</v>
      </c>
      <c r="D7644" s="342" t="s">
        <v>6927</v>
      </c>
      <c r="E7644" s="342" t="s">
        <v>9319</v>
      </c>
      <c r="F7644" s="342" t="s">
        <v>6590</v>
      </c>
      <c r="G7644" s="343">
        <v>29.97</v>
      </c>
      <c r="H7644" s="342" t="s">
        <v>6594</v>
      </c>
      <c r="I7644" s="342" t="s">
        <v>6575</v>
      </c>
      <c r="J7644" s="342" t="s">
        <v>6755</v>
      </c>
      <c r="K7644" s="581" t="s">
        <v>7565</v>
      </c>
      <c r="L7644" s="344" t="s">
        <v>4090</v>
      </c>
      <c r="N7644" s="344" t="s">
        <v>4090</v>
      </c>
      <c r="O7644" s="341">
        <v>0</v>
      </c>
    </row>
    <row r="7645" spans="1:15" x14ac:dyDescent="0.2">
      <c r="A7645" s="341" t="s">
        <v>9257</v>
      </c>
      <c r="B7645" s="341" t="s">
        <v>9302</v>
      </c>
      <c r="C7645" s="342" t="s">
        <v>6926</v>
      </c>
      <c r="D7645" s="342" t="s">
        <v>6927</v>
      </c>
      <c r="E7645" s="342" t="s">
        <v>9319</v>
      </c>
      <c r="F7645" s="342" t="s">
        <v>6590</v>
      </c>
      <c r="G7645" s="343">
        <v>18.36</v>
      </c>
      <c r="H7645" s="342" t="s">
        <v>6594</v>
      </c>
      <c r="I7645" s="342" t="s">
        <v>6575</v>
      </c>
      <c r="J7645" s="342" t="s">
        <v>6755</v>
      </c>
      <c r="K7645" s="581" t="s">
        <v>8270</v>
      </c>
      <c r="L7645" s="344" t="s">
        <v>4090</v>
      </c>
      <c r="N7645" s="344" t="s">
        <v>4090</v>
      </c>
      <c r="O7645" s="341">
        <v>0</v>
      </c>
    </row>
    <row r="7646" spans="1:15" x14ac:dyDescent="0.2">
      <c r="A7646" s="341" t="s">
        <v>9257</v>
      </c>
      <c r="B7646" s="341" t="s">
        <v>9302</v>
      </c>
      <c r="C7646" s="342" t="s">
        <v>9085</v>
      </c>
      <c r="D7646" s="342" t="s">
        <v>6927</v>
      </c>
      <c r="E7646" s="342" t="s">
        <v>9334</v>
      </c>
      <c r="F7646" s="342" t="s">
        <v>6590</v>
      </c>
      <c r="G7646" s="343">
        <v>7.87</v>
      </c>
      <c r="H7646" s="342" t="s">
        <v>6594</v>
      </c>
      <c r="I7646" s="342" t="s">
        <v>6575</v>
      </c>
      <c r="J7646" s="342" t="s">
        <v>6755</v>
      </c>
      <c r="K7646" s="581" t="s">
        <v>7879</v>
      </c>
      <c r="L7646" s="344" t="s">
        <v>4090</v>
      </c>
      <c r="N7646" s="344" t="s">
        <v>4090</v>
      </c>
      <c r="O7646" s="341">
        <v>0</v>
      </c>
    </row>
    <row r="7647" spans="1:15" x14ac:dyDescent="0.2">
      <c r="A7647" s="341" t="s">
        <v>9257</v>
      </c>
      <c r="B7647" s="341" t="s">
        <v>9302</v>
      </c>
      <c r="C7647" s="342" t="s">
        <v>9085</v>
      </c>
      <c r="D7647" s="342" t="s">
        <v>6927</v>
      </c>
      <c r="E7647" s="342" t="s">
        <v>9334</v>
      </c>
      <c r="F7647" s="342" t="s">
        <v>6590</v>
      </c>
      <c r="G7647" s="343">
        <v>7.65</v>
      </c>
      <c r="H7647" s="342" t="s">
        <v>6594</v>
      </c>
      <c r="I7647" s="342" t="s">
        <v>6575</v>
      </c>
      <c r="J7647" s="342" t="s">
        <v>6755</v>
      </c>
      <c r="K7647" s="581" t="s">
        <v>9146</v>
      </c>
      <c r="L7647" s="344" t="s">
        <v>4090</v>
      </c>
      <c r="N7647" s="344" t="s">
        <v>4090</v>
      </c>
      <c r="O7647" s="341">
        <v>0</v>
      </c>
    </row>
    <row r="7648" spans="1:15" x14ac:dyDescent="0.2">
      <c r="A7648" s="341" t="s">
        <v>9257</v>
      </c>
      <c r="B7648" s="341" t="s">
        <v>9302</v>
      </c>
      <c r="C7648" s="342" t="s">
        <v>6926</v>
      </c>
      <c r="D7648" s="342" t="s">
        <v>6927</v>
      </c>
      <c r="E7648" s="342" t="s">
        <v>9255</v>
      </c>
      <c r="F7648" s="342" t="s">
        <v>6590</v>
      </c>
      <c r="G7648" s="343">
        <v>30</v>
      </c>
      <c r="H7648" s="342" t="s">
        <v>6594</v>
      </c>
      <c r="I7648" s="342" t="s">
        <v>6575</v>
      </c>
      <c r="J7648" s="342" t="s">
        <v>6755</v>
      </c>
      <c r="K7648" s="581" t="s">
        <v>7328</v>
      </c>
      <c r="L7648" s="344" t="s">
        <v>4090</v>
      </c>
      <c r="N7648" s="344" t="s">
        <v>4090</v>
      </c>
      <c r="O7648" s="341">
        <v>0</v>
      </c>
    </row>
    <row r="7649" spans="1:15" x14ac:dyDescent="0.2">
      <c r="A7649" s="341" t="s">
        <v>9257</v>
      </c>
      <c r="B7649" s="341" t="s">
        <v>9302</v>
      </c>
      <c r="C7649" s="342" t="s">
        <v>6926</v>
      </c>
      <c r="D7649" s="342" t="s">
        <v>6927</v>
      </c>
      <c r="E7649" s="342" t="s">
        <v>9322</v>
      </c>
      <c r="F7649" s="342" t="s">
        <v>6590</v>
      </c>
      <c r="G7649" s="343">
        <v>17.96</v>
      </c>
      <c r="H7649" s="342" t="s">
        <v>6594</v>
      </c>
      <c r="I7649" s="342" t="s">
        <v>6575</v>
      </c>
      <c r="J7649" s="342" t="s">
        <v>6755</v>
      </c>
      <c r="K7649" s="581" t="s">
        <v>6738</v>
      </c>
      <c r="L7649" s="344" t="s">
        <v>4090</v>
      </c>
      <c r="N7649" s="344" t="s">
        <v>4090</v>
      </c>
      <c r="O7649" s="341">
        <v>0</v>
      </c>
    </row>
    <row r="7650" spans="1:15" x14ac:dyDescent="0.2">
      <c r="A7650" s="341" t="s">
        <v>9257</v>
      </c>
      <c r="B7650" s="341" t="s">
        <v>9302</v>
      </c>
      <c r="C7650" s="342" t="s">
        <v>9085</v>
      </c>
      <c r="D7650" s="342" t="s">
        <v>6927</v>
      </c>
      <c r="E7650" s="342" t="s">
        <v>9325</v>
      </c>
      <c r="F7650" s="342" t="s">
        <v>6590</v>
      </c>
      <c r="G7650" s="343">
        <v>4.2</v>
      </c>
      <c r="H7650" s="342" t="s">
        <v>6594</v>
      </c>
      <c r="I7650" s="342" t="s">
        <v>6575</v>
      </c>
      <c r="J7650" s="342" t="s">
        <v>6755</v>
      </c>
      <c r="K7650" s="581" t="s">
        <v>9147</v>
      </c>
      <c r="L7650" s="344" t="s">
        <v>4090</v>
      </c>
      <c r="N7650" s="344" t="s">
        <v>4090</v>
      </c>
      <c r="O7650" s="341">
        <v>0</v>
      </c>
    </row>
    <row r="7651" spans="1:15" x14ac:dyDescent="0.2">
      <c r="A7651" s="341" t="s">
        <v>9257</v>
      </c>
      <c r="B7651" s="341" t="s">
        <v>9302</v>
      </c>
      <c r="C7651" s="342" t="s">
        <v>9085</v>
      </c>
      <c r="D7651" s="342" t="s">
        <v>6927</v>
      </c>
      <c r="E7651" s="342" t="s">
        <v>9319</v>
      </c>
      <c r="F7651" s="342" t="s">
        <v>6590</v>
      </c>
      <c r="G7651" s="343">
        <v>8.93</v>
      </c>
      <c r="H7651" s="342" t="s">
        <v>6594</v>
      </c>
      <c r="I7651" s="342" t="s">
        <v>6575</v>
      </c>
      <c r="J7651" s="342" t="s">
        <v>6755</v>
      </c>
      <c r="K7651" s="581" t="s">
        <v>9148</v>
      </c>
      <c r="L7651" s="344" t="s">
        <v>4090</v>
      </c>
      <c r="N7651" s="344" t="s">
        <v>4090</v>
      </c>
      <c r="O7651" s="341">
        <v>0</v>
      </c>
    </row>
    <row r="7652" spans="1:15" x14ac:dyDescent="0.2">
      <c r="A7652" s="341" t="s">
        <v>9257</v>
      </c>
      <c r="B7652" s="341" t="s">
        <v>9302</v>
      </c>
      <c r="C7652" s="342" t="s">
        <v>9085</v>
      </c>
      <c r="D7652" s="342" t="s">
        <v>6927</v>
      </c>
      <c r="E7652" s="342" t="s">
        <v>9322</v>
      </c>
      <c r="F7652" s="342" t="s">
        <v>6590</v>
      </c>
      <c r="G7652" s="343">
        <v>5.72</v>
      </c>
      <c r="H7652" s="342" t="s">
        <v>6594</v>
      </c>
      <c r="I7652" s="342" t="s">
        <v>6575</v>
      </c>
      <c r="J7652" s="342" t="s">
        <v>6755</v>
      </c>
      <c r="K7652" s="581" t="s">
        <v>8309</v>
      </c>
      <c r="L7652" s="344" t="s">
        <v>4090</v>
      </c>
      <c r="N7652" s="344" t="s">
        <v>4090</v>
      </c>
      <c r="O7652" s="341">
        <v>0</v>
      </c>
    </row>
    <row r="7653" spans="1:15" x14ac:dyDescent="0.2">
      <c r="A7653" s="341" t="s">
        <v>9257</v>
      </c>
      <c r="B7653" s="341" t="s">
        <v>9302</v>
      </c>
      <c r="C7653" s="342" t="s">
        <v>6926</v>
      </c>
      <c r="D7653" s="342" t="s">
        <v>6927</v>
      </c>
      <c r="E7653" s="342" t="s">
        <v>9326</v>
      </c>
      <c r="F7653" s="342" t="s">
        <v>6590</v>
      </c>
      <c r="G7653" s="343">
        <v>9.9</v>
      </c>
      <c r="H7653" s="342" t="s">
        <v>6594</v>
      </c>
      <c r="I7653" s="342" t="s">
        <v>6575</v>
      </c>
      <c r="J7653" s="342" t="s">
        <v>6755</v>
      </c>
      <c r="K7653" s="581" t="s">
        <v>8183</v>
      </c>
      <c r="L7653" s="344" t="s">
        <v>4090</v>
      </c>
      <c r="N7653" s="344" t="s">
        <v>4090</v>
      </c>
      <c r="O7653" s="341">
        <v>0</v>
      </c>
    </row>
    <row r="7654" spans="1:15" x14ac:dyDescent="0.2">
      <c r="A7654" s="341" t="s">
        <v>9257</v>
      </c>
      <c r="B7654" s="341" t="s">
        <v>9302</v>
      </c>
      <c r="C7654" s="342" t="s">
        <v>9085</v>
      </c>
      <c r="D7654" s="342" t="s">
        <v>6927</v>
      </c>
      <c r="E7654" s="342" t="s">
        <v>9332</v>
      </c>
      <c r="F7654" s="342" t="s">
        <v>6590</v>
      </c>
      <c r="G7654" s="343">
        <v>6.0200000000000005</v>
      </c>
      <c r="H7654" s="342" t="s">
        <v>6594</v>
      </c>
      <c r="I7654" s="342" t="s">
        <v>6575</v>
      </c>
      <c r="J7654" s="342" t="s">
        <v>6755</v>
      </c>
      <c r="K7654" s="581" t="s">
        <v>9149</v>
      </c>
      <c r="L7654" s="344" t="s">
        <v>4090</v>
      </c>
      <c r="N7654" s="344" t="s">
        <v>4090</v>
      </c>
      <c r="O7654" s="341">
        <v>0</v>
      </c>
    </row>
    <row r="7655" spans="1:15" x14ac:dyDescent="0.2">
      <c r="A7655" s="341" t="s">
        <v>9257</v>
      </c>
      <c r="B7655" s="341" t="s">
        <v>9302</v>
      </c>
      <c r="C7655" s="342" t="s">
        <v>6926</v>
      </c>
      <c r="D7655" s="342" t="s">
        <v>6927</v>
      </c>
      <c r="E7655" s="342" t="s">
        <v>9337</v>
      </c>
      <c r="F7655" s="342" t="s">
        <v>6590</v>
      </c>
      <c r="G7655" s="343">
        <v>5.75</v>
      </c>
      <c r="H7655" s="342" t="s">
        <v>6594</v>
      </c>
      <c r="I7655" s="342" t="s">
        <v>6575</v>
      </c>
      <c r="J7655" s="342" t="s">
        <v>6755</v>
      </c>
      <c r="K7655" s="581" t="s">
        <v>7348</v>
      </c>
      <c r="L7655" s="344" t="s">
        <v>4090</v>
      </c>
      <c r="N7655" s="344" t="s">
        <v>4090</v>
      </c>
      <c r="O7655" s="341">
        <v>0</v>
      </c>
    </row>
    <row r="7656" spans="1:15" x14ac:dyDescent="0.2">
      <c r="A7656" s="341" t="s">
        <v>9257</v>
      </c>
      <c r="B7656" s="341" t="s">
        <v>9302</v>
      </c>
      <c r="C7656" s="342" t="s">
        <v>6926</v>
      </c>
      <c r="D7656" s="342" t="s">
        <v>6927</v>
      </c>
      <c r="E7656" s="342" t="s">
        <v>9323</v>
      </c>
      <c r="F7656" s="342" t="s">
        <v>6590</v>
      </c>
      <c r="G7656" s="343">
        <v>5.75</v>
      </c>
      <c r="H7656" s="342" t="s">
        <v>6594</v>
      </c>
      <c r="I7656" s="342" t="s">
        <v>6575</v>
      </c>
      <c r="J7656" s="342" t="s">
        <v>6755</v>
      </c>
      <c r="K7656" s="581" t="s">
        <v>8685</v>
      </c>
      <c r="L7656" s="344" t="s">
        <v>4090</v>
      </c>
      <c r="N7656" s="344" t="s">
        <v>4090</v>
      </c>
      <c r="O7656" s="341">
        <v>0</v>
      </c>
    </row>
    <row r="7657" spans="1:15" x14ac:dyDescent="0.2">
      <c r="A7657" s="341" t="s">
        <v>9257</v>
      </c>
      <c r="B7657" s="341" t="s">
        <v>9302</v>
      </c>
      <c r="C7657" s="342" t="s">
        <v>6926</v>
      </c>
      <c r="D7657" s="342" t="s">
        <v>6927</v>
      </c>
      <c r="E7657" s="342" t="s">
        <v>9319</v>
      </c>
      <c r="F7657" s="342" t="s">
        <v>6590</v>
      </c>
      <c r="G7657" s="343">
        <v>7.38</v>
      </c>
      <c r="H7657" s="342" t="s">
        <v>6594</v>
      </c>
      <c r="I7657" s="342" t="s">
        <v>6575</v>
      </c>
      <c r="J7657" s="342" t="s">
        <v>6755</v>
      </c>
      <c r="K7657" s="581" t="s">
        <v>8184</v>
      </c>
      <c r="L7657" s="344" t="s">
        <v>4090</v>
      </c>
      <c r="N7657" s="344" t="s">
        <v>4090</v>
      </c>
      <c r="O7657" s="341">
        <v>0</v>
      </c>
    </row>
    <row r="7658" spans="1:15" x14ac:dyDescent="0.2">
      <c r="A7658" s="341" t="s">
        <v>9257</v>
      </c>
      <c r="B7658" s="341" t="s">
        <v>9302</v>
      </c>
      <c r="C7658" s="342" t="s">
        <v>6926</v>
      </c>
      <c r="D7658" s="342" t="s">
        <v>6927</v>
      </c>
      <c r="E7658" s="342" t="s">
        <v>9337</v>
      </c>
      <c r="F7658" s="342" t="s">
        <v>6590</v>
      </c>
      <c r="G7658" s="343">
        <v>10.26</v>
      </c>
      <c r="H7658" s="342" t="s">
        <v>6594</v>
      </c>
      <c r="I7658" s="342" t="s">
        <v>6575</v>
      </c>
      <c r="J7658" s="342" t="s">
        <v>6755</v>
      </c>
      <c r="K7658" s="581" t="s">
        <v>9150</v>
      </c>
      <c r="L7658" s="344" t="s">
        <v>4090</v>
      </c>
      <c r="N7658" s="344" t="s">
        <v>4090</v>
      </c>
      <c r="O7658" s="341">
        <v>0</v>
      </c>
    </row>
    <row r="7659" spans="1:15" x14ac:dyDescent="0.2">
      <c r="A7659" s="341" t="s">
        <v>9257</v>
      </c>
      <c r="B7659" s="341" t="s">
        <v>9302</v>
      </c>
      <c r="C7659" s="342" t="s">
        <v>6926</v>
      </c>
      <c r="D7659" s="342" t="s">
        <v>6927</v>
      </c>
      <c r="E7659" s="342" t="s">
        <v>9320</v>
      </c>
      <c r="F7659" s="342" t="s">
        <v>6590</v>
      </c>
      <c r="G7659" s="343">
        <v>99.8</v>
      </c>
      <c r="H7659" s="342" t="s">
        <v>6594</v>
      </c>
      <c r="I7659" s="342" t="s">
        <v>6575</v>
      </c>
      <c r="J7659" s="342" t="s">
        <v>6755</v>
      </c>
      <c r="K7659" s="581" t="s">
        <v>6776</v>
      </c>
      <c r="L7659" s="344" t="s">
        <v>4090</v>
      </c>
      <c r="N7659" s="344" t="s">
        <v>4090</v>
      </c>
      <c r="O7659" s="341" t="s">
        <v>6752</v>
      </c>
    </row>
    <row r="7660" spans="1:15" x14ac:dyDescent="0.2">
      <c r="A7660" s="341" t="s">
        <v>9257</v>
      </c>
      <c r="B7660" s="341" t="s">
        <v>9302</v>
      </c>
      <c r="C7660" s="342" t="s">
        <v>6926</v>
      </c>
      <c r="D7660" s="342" t="s">
        <v>6927</v>
      </c>
      <c r="E7660" s="342" t="s">
        <v>9322</v>
      </c>
      <c r="F7660" s="342" t="s">
        <v>6590</v>
      </c>
      <c r="G7660" s="343">
        <v>47.88</v>
      </c>
      <c r="H7660" s="342" t="s">
        <v>6594</v>
      </c>
      <c r="I7660" s="342" t="s">
        <v>6575</v>
      </c>
      <c r="J7660" s="342" t="s">
        <v>6755</v>
      </c>
      <c r="K7660" s="581" t="s">
        <v>8311</v>
      </c>
      <c r="L7660" s="344" t="s">
        <v>4090</v>
      </c>
      <c r="N7660" s="344" t="s">
        <v>4090</v>
      </c>
      <c r="O7660" s="341" t="s">
        <v>6752</v>
      </c>
    </row>
    <row r="7661" spans="1:15" x14ac:dyDescent="0.2">
      <c r="A7661" s="341" t="s">
        <v>9257</v>
      </c>
      <c r="B7661" s="341" t="s">
        <v>9302</v>
      </c>
      <c r="C7661" s="342" t="s">
        <v>9085</v>
      </c>
      <c r="D7661" s="342" t="s">
        <v>6927</v>
      </c>
      <c r="E7661" s="342" t="s">
        <v>9333</v>
      </c>
      <c r="F7661" s="342" t="s">
        <v>6590</v>
      </c>
      <c r="G7661" s="343">
        <v>13.6</v>
      </c>
      <c r="H7661" s="342" t="s">
        <v>6594</v>
      </c>
      <c r="I7661" s="342" t="s">
        <v>6575</v>
      </c>
      <c r="J7661" s="342" t="s">
        <v>6755</v>
      </c>
      <c r="K7661" s="581" t="s">
        <v>8093</v>
      </c>
      <c r="L7661" s="344" t="s">
        <v>4090</v>
      </c>
      <c r="N7661" s="344" t="s">
        <v>4090</v>
      </c>
      <c r="O7661" s="341">
        <v>0</v>
      </c>
    </row>
    <row r="7662" spans="1:15" x14ac:dyDescent="0.2">
      <c r="A7662" s="341" t="s">
        <v>9257</v>
      </c>
      <c r="B7662" s="341" t="s">
        <v>9302</v>
      </c>
      <c r="C7662" s="342" t="s">
        <v>9085</v>
      </c>
      <c r="D7662" s="342" t="s">
        <v>6927</v>
      </c>
      <c r="E7662" s="342" t="s">
        <v>9326</v>
      </c>
      <c r="F7662" s="342" t="s">
        <v>6590</v>
      </c>
      <c r="G7662" s="343">
        <v>19.68</v>
      </c>
      <c r="H7662" s="342" t="s">
        <v>6594</v>
      </c>
      <c r="I7662" s="342" t="s">
        <v>6575</v>
      </c>
      <c r="J7662" s="342" t="s">
        <v>6755</v>
      </c>
      <c r="K7662" s="581" t="s">
        <v>8093</v>
      </c>
      <c r="L7662" s="344" t="s">
        <v>4090</v>
      </c>
      <c r="N7662" s="344" t="s">
        <v>4090</v>
      </c>
      <c r="O7662" s="341">
        <v>0</v>
      </c>
    </row>
    <row r="7663" spans="1:15" x14ac:dyDescent="0.2">
      <c r="A7663" s="341" t="s">
        <v>9257</v>
      </c>
      <c r="B7663" s="341" t="s">
        <v>9302</v>
      </c>
      <c r="C7663" s="342" t="s">
        <v>6926</v>
      </c>
      <c r="D7663" s="342" t="s">
        <v>6927</v>
      </c>
      <c r="E7663" s="342" t="s">
        <v>9320</v>
      </c>
      <c r="F7663" s="342" t="s">
        <v>6590</v>
      </c>
      <c r="G7663" s="343">
        <v>9.7200000000000006</v>
      </c>
      <c r="H7663" s="342" t="s">
        <v>6594</v>
      </c>
      <c r="I7663" s="342" t="s">
        <v>6575</v>
      </c>
      <c r="J7663" s="342" t="s">
        <v>6755</v>
      </c>
      <c r="K7663" s="581" t="s">
        <v>7821</v>
      </c>
      <c r="L7663" s="344" t="s">
        <v>4090</v>
      </c>
      <c r="N7663" s="344" t="s">
        <v>4090</v>
      </c>
      <c r="O7663" s="341">
        <v>0</v>
      </c>
    </row>
    <row r="7664" spans="1:15" x14ac:dyDescent="0.2">
      <c r="A7664" s="341" t="s">
        <v>9257</v>
      </c>
      <c r="B7664" s="341" t="s">
        <v>9302</v>
      </c>
      <c r="C7664" s="342" t="s">
        <v>9085</v>
      </c>
      <c r="D7664" s="342" t="s">
        <v>6927</v>
      </c>
      <c r="E7664" s="342" t="s">
        <v>9255</v>
      </c>
      <c r="F7664" s="342" t="s">
        <v>6590</v>
      </c>
      <c r="G7664" s="343">
        <v>14.4</v>
      </c>
      <c r="H7664" s="342" t="s">
        <v>6594</v>
      </c>
      <c r="I7664" s="342" t="s">
        <v>6575</v>
      </c>
      <c r="J7664" s="342" t="s">
        <v>6755</v>
      </c>
      <c r="K7664" s="581" t="s">
        <v>7825</v>
      </c>
      <c r="L7664" s="344" t="s">
        <v>4090</v>
      </c>
      <c r="N7664" s="344" t="s">
        <v>4090</v>
      </c>
      <c r="O7664" s="341">
        <v>0</v>
      </c>
    </row>
    <row r="7665" spans="1:15" x14ac:dyDescent="0.2">
      <c r="A7665" s="341" t="s">
        <v>9257</v>
      </c>
      <c r="B7665" s="341" t="s">
        <v>9302</v>
      </c>
      <c r="C7665" s="342" t="s">
        <v>6926</v>
      </c>
      <c r="D7665" s="342" t="s">
        <v>6927</v>
      </c>
      <c r="E7665" s="342" t="s">
        <v>9324</v>
      </c>
      <c r="F7665" s="342" t="s">
        <v>6590</v>
      </c>
      <c r="G7665" s="343">
        <v>29.16</v>
      </c>
      <c r="H7665" s="342" t="s">
        <v>6594</v>
      </c>
      <c r="I7665" s="342" t="s">
        <v>6575</v>
      </c>
      <c r="J7665" s="342" t="s">
        <v>6755</v>
      </c>
      <c r="K7665" s="581" t="s">
        <v>8856</v>
      </c>
      <c r="L7665" s="344" t="s">
        <v>4090</v>
      </c>
      <c r="N7665" s="344" t="s">
        <v>4090</v>
      </c>
      <c r="O7665" s="341">
        <v>0</v>
      </c>
    </row>
    <row r="7666" spans="1:15" x14ac:dyDescent="0.2">
      <c r="A7666" s="341" t="s">
        <v>9257</v>
      </c>
      <c r="B7666" s="341" t="s">
        <v>9302</v>
      </c>
      <c r="C7666" s="342" t="s">
        <v>6926</v>
      </c>
      <c r="D7666" s="342" t="s">
        <v>6927</v>
      </c>
      <c r="E7666" s="342" t="s">
        <v>9326</v>
      </c>
      <c r="F7666" s="342" t="s">
        <v>6590</v>
      </c>
      <c r="G7666" s="343">
        <v>19.440000000000001</v>
      </c>
      <c r="H7666" s="342" t="s">
        <v>6594</v>
      </c>
      <c r="I7666" s="342" t="s">
        <v>6575</v>
      </c>
      <c r="J7666" s="342" t="s">
        <v>6755</v>
      </c>
      <c r="K7666" s="581" t="s">
        <v>7358</v>
      </c>
      <c r="L7666" s="344" t="s">
        <v>4090</v>
      </c>
      <c r="N7666" s="344" t="s">
        <v>4090</v>
      </c>
      <c r="O7666" s="341">
        <v>0</v>
      </c>
    </row>
    <row r="7667" spans="1:15" x14ac:dyDescent="0.2">
      <c r="A7667" s="341" t="s">
        <v>9257</v>
      </c>
      <c r="B7667" s="341" t="s">
        <v>9302</v>
      </c>
      <c r="C7667" s="342" t="s">
        <v>9085</v>
      </c>
      <c r="D7667" s="342" t="s">
        <v>6927</v>
      </c>
      <c r="E7667" s="342" t="s">
        <v>9321</v>
      </c>
      <c r="F7667" s="342" t="s">
        <v>6590</v>
      </c>
      <c r="G7667" s="343">
        <v>12.6</v>
      </c>
      <c r="H7667" s="342" t="s">
        <v>6594</v>
      </c>
      <c r="I7667" s="342" t="s">
        <v>6575</v>
      </c>
      <c r="J7667" s="342" t="s">
        <v>6755</v>
      </c>
      <c r="K7667" s="581" t="s">
        <v>7638</v>
      </c>
      <c r="L7667" s="344" t="s">
        <v>4090</v>
      </c>
      <c r="N7667" s="344" t="s">
        <v>4090</v>
      </c>
      <c r="O7667" s="341">
        <v>0</v>
      </c>
    </row>
    <row r="7668" spans="1:15" x14ac:dyDescent="0.2">
      <c r="A7668" s="341" t="s">
        <v>9257</v>
      </c>
      <c r="B7668" s="341" t="s">
        <v>9302</v>
      </c>
      <c r="C7668" s="342" t="s">
        <v>6926</v>
      </c>
      <c r="D7668" s="342" t="s">
        <v>6927</v>
      </c>
      <c r="E7668" s="342" t="s">
        <v>9320</v>
      </c>
      <c r="F7668" s="342" t="s">
        <v>6590</v>
      </c>
      <c r="G7668" s="343">
        <v>21.162000000000003</v>
      </c>
      <c r="H7668" s="342" t="s">
        <v>6594</v>
      </c>
      <c r="I7668" s="342" t="s">
        <v>6575</v>
      </c>
      <c r="J7668" s="342" t="s">
        <v>6755</v>
      </c>
      <c r="K7668" s="581" t="s">
        <v>7359</v>
      </c>
      <c r="L7668" s="344" t="s">
        <v>4090</v>
      </c>
      <c r="N7668" s="344" t="s">
        <v>4090</v>
      </c>
      <c r="O7668" s="341">
        <v>0</v>
      </c>
    </row>
    <row r="7669" spans="1:15" x14ac:dyDescent="0.2">
      <c r="A7669" s="341" t="s">
        <v>9257</v>
      </c>
      <c r="B7669" s="341" t="s">
        <v>9302</v>
      </c>
      <c r="C7669" s="342" t="s">
        <v>6926</v>
      </c>
      <c r="D7669" s="342" t="s">
        <v>6927</v>
      </c>
      <c r="E7669" s="342" t="s">
        <v>9255</v>
      </c>
      <c r="F7669" s="342" t="s">
        <v>6590</v>
      </c>
      <c r="G7669" s="343">
        <v>29.88</v>
      </c>
      <c r="H7669" s="342" t="s">
        <v>6594</v>
      </c>
      <c r="I7669" s="342" t="s">
        <v>6575</v>
      </c>
      <c r="J7669" s="342" t="s">
        <v>6755</v>
      </c>
      <c r="K7669" s="581" t="s">
        <v>8311</v>
      </c>
      <c r="L7669" s="344" t="s">
        <v>4090</v>
      </c>
      <c r="N7669" s="344" t="s">
        <v>4090</v>
      </c>
      <c r="O7669" s="341">
        <v>0</v>
      </c>
    </row>
    <row r="7670" spans="1:15" x14ac:dyDescent="0.2">
      <c r="A7670" s="341" t="s">
        <v>9257</v>
      </c>
      <c r="B7670" s="341" t="s">
        <v>9302</v>
      </c>
      <c r="C7670" s="342" t="s">
        <v>6926</v>
      </c>
      <c r="D7670" s="342" t="s">
        <v>6927</v>
      </c>
      <c r="E7670" s="342" t="s">
        <v>9328</v>
      </c>
      <c r="F7670" s="342" t="s">
        <v>6590</v>
      </c>
      <c r="G7670" s="343">
        <v>3.42</v>
      </c>
      <c r="H7670" s="342" t="s">
        <v>6594</v>
      </c>
      <c r="I7670" s="342" t="s">
        <v>6575</v>
      </c>
      <c r="J7670" s="342" t="s">
        <v>6755</v>
      </c>
      <c r="K7670" s="581" t="s">
        <v>7355</v>
      </c>
      <c r="L7670" s="344" t="s">
        <v>4090</v>
      </c>
      <c r="N7670" s="344" t="s">
        <v>4090</v>
      </c>
      <c r="O7670" s="341">
        <v>0</v>
      </c>
    </row>
    <row r="7671" spans="1:15" x14ac:dyDescent="0.2">
      <c r="A7671" s="341" t="s">
        <v>9257</v>
      </c>
      <c r="B7671" s="341" t="s">
        <v>9302</v>
      </c>
      <c r="C7671" s="342" t="s">
        <v>6926</v>
      </c>
      <c r="D7671" s="342" t="s">
        <v>6927</v>
      </c>
      <c r="E7671" s="342" t="s">
        <v>9334</v>
      </c>
      <c r="F7671" s="342" t="s">
        <v>6590</v>
      </c>
      <c r="G7671" s="343">
        <v>8.2799999999999994</v>
      </c>
      <c r="H7671" s="342" t="s">
        <v>6594</v>
      </c>
      <c r="I7671" s="342" t="s">
        <v>6575</v>
      </c>
      <c r="J7671" s="342" t="s">
        <v>6755</v>
      </c>
      <c r="K7671" s="581" t="s">
        <v>8189</v>
      </c>
      <c r="L7671" s="344" t="s">
        <v>4090</v>
      </c>
      <c r="N7671" s="344" t="s">
        <v>4090</v>
      </c>
      <c r="O7671" s="341">
        <v>0</v>
      </c>
    </row>
    <row r="7672" spans="1:15" x14ac:dyDescent="0.2">
      <c r="A7672" s="341" t="s">
        <v>9257</v>
      </c>
      <c r="B7672" s="341" t="s">
        <v>9302</v>
      </c>
      <c r="C7672" s="342" t="s">
        <v>9085</v>
      </c>
      <c r="D7672" s="342" t="s">
        <v>6927</v>
      </c>
      <c r="E7672" s="342" t="s">
        <v>9332</v>
      </c>
      <c r="F7672" s="342" t="s">
        <v>6590</v>
      </c>
      <c r="G7672" s="343">
        <v>5.319</v>
      </c>
      <c r="H7672" s="342" t="s">
        <v>6594</v>
      </c>
      <c r="I7672" s="342" t="s">
        <v>6575</v>
      </c>
      <c r="J7672" s="342" t="s">
        <v>6755</v>
      </c>
      <c r="K7672" s="581" t="s">
        <v>7363</v>
      </c>
      <c r="L7672" s="344" t="s">
        <v>4090</v>
      </c>
      <c r="N7672" s="344" t="s">
        <v>4090</v>
      </c>
      <c r="O7672" s="341">
        <v>0</v>
      </c>
    </row>
    <row r="7673" spans="1:15" x14ac:dyDescent="0.2">
      <c r="A7673" s="341" t="s">
        <v>9257</v>
      </c>
      <c r="B7673" s="341" t="s">
        <v>9302</v>
      </c>
      <c r="C7673" s="342" t="s">
        <v>6926</v>
      </c>
      <c r="D7673" s="342" t="s">
        <v>6927</v>
      </c>
      <c r="E7673" s="342" t="s">
        <v>9324</v>
      </c>
      <c r="F7673" s="342" t="s">
        <v>6590</v>
      </c>
      <c r="G7673" s="343">
        <v>14.4</v>
      </c>
      <c r="H7673" s="342" t="s">
        <v>6594</v>
      </c>
      <c r="I7673" s="342" t="s">
        <v>6575</v>
      </c>
      <c r="J7673" s="342" t="s">
        <v>6755</v>
      </c>
      <c r="K7673" s="581" t="s">
        <v>7483</v>
      </c>
      <c r="L7673" s="344" t="s">
        <v>4090</v>
      </c>
      <c r="N7673" s="344" t="s">
        <v>4090</v>
      </c>
      <c r="O7673" s="341">
        <v>0</v>
      </c>
    </row>
    <row r="7674" spans="1:15" x14ac:dyDescent="0.2">
      <c r="A7674" s="341" t="s">
        <v>9257</v>
      </c>
      <c r="B7674" s="341" t="s">
        <v>9302</v>
      </c>
      <c r="C7674" s="342" t="s">
        <v>9085</v>
      </c>
      <c r="D7674" s="342" t="s">
        <v>6927</v>
      </c>
      <c r="E7674" s="342" t="s">
        <v>9323</v>
      </c>
      <c r="F7674" s="342" t="s">
        <v>6590</v>
      </c>
      <c r="G7674" s="343">
        <v>11.35</v>
      </c>
      <c r="H7674" s="342" t="s">
        <v>6594</v>
      </c>
      <c r="I7674" s="342" t="s">
        <v>6575</v>
      </c>
      <c r="J7674" s="342" t="s">
        <v>6755</v>
      </c>
      <c r="K7674" s="581" t="s">
        <v>7377</v>
      </c>
      <c r="L7674" s="344" t="s">
        <v>4090</v>
      </c>
      <c r="N7674" s="344" t="s">
        <v>4090</v>
      </c>
      <c r="O7674" s="341">
        <v>0</v>
      </c>
    </row>
    <row r="7675" spans="1:15" x14ac:dyDescent="0.2">
      <c r="A7675" s="341" t="s">
        <v>9257</v>
      </c>
      <c r="B7675" s="341" t="s">
        <v>9302</v>
      </c>
      <c r="C7675" s="342" t="s">
        <v>6926</v>
      </c>
      <c r="D7675" s="342" t="s">
        <v>6927</v>
      </c>
      <c r="E7675" s="342" t="s">
        <v>9321</v>
      </c>
      <c r="F7675" s="342" t="s">
        <v>6590</v>
      </c>
      <c r="G7675" s="343">
        <v>10.8</v>
      </c>
      <c r="H7675" s="342" t="s">
        <v>6594</v>
      </c>
      <c r="I7675" s="342" t="s">
        <v>6575</v>
      </c>
      <c r="J7675" s="342" t="s">
        <v>6755</v>
      </c>
      <c r="K7675" s="581" t="s">
        <v>8754</v>
      </c>
      <c r="L7675" s="344" t="s">
        <v>4090</v>
      </c>
      <c r="N7675" s="344" t="s">
        <v>4090</v>
      </c>
      <c r="O7675" s="341">
        <v>0</v>
      </c>
    </row>
    <row r="7676" spans="1:15" x14ac:dyDescent="0.2">
      <c r="A7676" s="341" t="s">
        <v>9257</v>
      </c>
      <c r="B7676" s="341" t="s">
        <v>9302</v>
      </c>
      <c r="C7676" s="342" t="s">
        <v>6926</v>
      </c>
      <c r="D7676" s="342" t="s">
        <v>6927</v>
      </c>
      <c r="E7676" s="342" t="s">
        <v>9320</v>
      </c>
      <c r="F7676" s="342" t="s">
        <v>6590</v>
      </c>
      <c r="G7676" s="343">
        <v>6.12</v>
      </c>
      <c r="H7676" s="342" t="s">
        <v>6594</v>
      </c>
      <c r="I7676" s="342" t="s">
        <v>6575</v>
      </c>
      <c r="J7676" s="342" t="s">
        <v>6755</v>
      </c>
      <c r="K7676" s="581" t="s">
        <v>6944</v>
      </c>
      <c r="L7676" s="344" t="s">
        <v>4090</v>
      </c>
      <c r="N7676" s="344" t="s">
        <v>4090</v>
      </c>
      <c r="O7676" s="341">
        <v>0</v>
      </c>
    </row>
    <row r="7677" spans="1:15" x14ac:dyDescent="0.2">
      <c r="A7677" s="341" t="s">
        <v>9257</v>
      </c>
      <c r="B7677" s="341" t="s">
        <v>9302</v>
      </c>
      <c r="C7677" s="342" t="s">
        <v>6926</v>
      </c>
      <c r="D7677" s="342" t="s">
        <v>6927</v>
      </c>
      <c r="E7677" s="342" t="s">
        <v>9255</v>
      </c>
      <c r="F7677" s="342" t="s">
        <v>6590</v>
      </c>
      <c r="G7677" s="343">
        <v>28.080000000000002</v>
      </c>
      <c r="H7677" s="342" t="s">
        <v>6594</v>
      </c>
      <c r="I7677" s="342" t="s">
        <v>6575</v>
      </c>
      <c r="J7677" s="342" t="s">
        <v>6755</v>
      </c>
      <c r="K7677" s="581" t="s">
        <v>6869</v>
      </c>
      <c r="L7677" s="344" t="s">
        <v>4090</v>
      </c>
      <c r="N7677" s="344" t="s">
        <v>4090</v>
      </c>
      <c r="O7677" s="341">
        <v>0</v>
      </c>
    </row>
    <row r="7678" spans="1:15" x14ac:dyDescent="0.2">
      <c r="A7678" s="341" t="s">
        <v>9257</v>
      </c>
      <c r="B7678" s="341" t="s">
        <v>9302</v>
      </c>
      <c r="C7678" s="342" t="s">
        <v>6926</v>
      </c>
      <c r="D7678" s="342" t="s">
        <v>6927</v>
      </c>
      <c r="E7678" s="342" t="s">
        <v>9319</v>
      </c>
      <c r="F7678" s="342" t="s">
        <v>6590</v>
      </c>
      <c r="G7678" s="343">
        <v>12.1</v>
      </c>
      <c r="H7678" s="342" t="s">
        <v>6594</v>
      </c>
      <c r="I7678" s="342" t="s">
        <v>6575</v>
      </c>
      <c r="J7678" s="342" t="s">
        <v>6755</v>
      </c>
      <c r="K7678" s="581" t="s">
        <v>6859</v>
      </c>
      <c r="L7678" s="344" t="s">
        <v>4090</v>
      </c>
      <c r="N7678" s="344" t="s">
        <v>4090</v>
      </c>
      <c r="O7678" s="341">
        <v>0</v>
      </c>
    </row>
    <row r="7679" spans="1:15" x14ac:dyDescent="0.2">
      <c r="A7679" s="341" t="s">
        <v>9257</v>
      </c>
      <c r="B7679" s="341" t="s">
        <v>9302</v>
      </c>
      <c r="C7679" s="342" t="s">
        <v>6934</v>
      </c>
      <c r="D7679" s="342" t="s">
        <v>6927</v>
      </c>
      <c r="E7679" s="342" t="s">
        <v>9325</v>
      </c>
      <c r="F7679" s="342" t="s">
        <v>6590</v>
      </c>
      <c r="G7679" s="343">
        <v>72</v>
      </c>
      <c r="H7679" s="342" t="s">
        <v>6594</v>
      </c>
      <c r="I7679" s="342" t="s">
        <v>6575</v>
      </c>
      <c r="J7679" s="342" t="s">
        <v>6755</v>
      </c>
      <c r="K7679" s="581" t="s">
        <v>6944</v>
      </c>
      <c r="L7679" s="344" t="s">
        <v>4090</v>
      </c>
      <c r="N7679" s="344" t="s">
        <v>4090</v>
      </c>
      <c r="O7679" s="341" t="s">
        <v>6752</v>
      </c>
    </row>
    <row r="7680" spans="1:15" x14ac:dyDescent="0.2">
      <c r="A7680" s="341" t="s">
        <v>9257</v>
      </c>
      <c r="B7680" s="341" t="s">
        <v>9302</v>
      </c>
      <c r="C7680" s="342" t="s">
        <v>6926</v>
      </c>
      <c r="D7680" s="342" t="s">
        <v>6927</v>
      </c>
      <c r="E7680" s="342" t="s">
        <v>9319</v>
      </c>
      <c r="F7680" s="342" t="s">
        <v>6590</v>
      </c>
      <c r="G7680" s="343">
        <v>4.18</v>
      </c>
      <c r="H7680" s="342" t="s">
        <v>6594</v>
      </c>
      <c r="I7680" s="342" t="s">
        <v>6575</v>
      </c>
      <c r="J7680" s="342" t="s">
        <v>6755</v>
      </c>
      <c r="K7680" s="581" t="s">
        <v>6944</v>
      </c>
      <c r="L7680" s="344" t="s">
        <v>4090</v>
      </c>
      <c r="N7680" s="344" t="s">
        <v>4090</v>
      </c>
      <c r="O7680" s="341">
        <v>0</v>
      </c>
    </row>
    <row r="7681" spans="1:15" x14ac:dyDescent="0.2">
      <c r="A7681" s="341" t="s">
        <v>9257</v>
      </c>
      <c r="B7681" s="341" t="s">
        <v>9302</v>
      </c>
      <c r="C7681" s="342" t="s">
        <v>9085</v>
      </c>
      <c r="D7681" s="342" t="s">
        <v>6927</v>
      </c>
      <c r="E7681" s="342" t="s">
        <v>9255</v>
      </c>
      <c r="F7681" s="342" t="s">
        <v>6590</v>
      </c>
      <c r="G7681" s="343">
        <v>8.3879999999999999</v>
      </c>
      <c r="H7681" s="342" t="s">
        <v>6594</v>
      </c>
      <c r="I7681" s="342" t="s">
        <v>6575</v>
      </c>
      <c r="J7681" s="342" t="s">
        <v>6755</v>
      </c>
      <c r="K7681" s="581" t="s">
        <v>8880</v>
      </c>
      <c r="L7681" s="344" t="s">
        <v>4090</v>
      </c>
      <c r="N7681" s="344" t="s">
        <v>4090</v>
      </c>
      <c r="O7681" s="341">
        <v>0</v>
      </c>
    </row>
    <row r="7682" spans="1:15" x14ac:dyDescent="0.2">
      <c r="A7682" s="341" t="s">
        <v>9257</v>
      </c>
      <c r="B7682" s="341" t="s">
        <v>9302</v>
      </c>
      <c r="C7682" s="342" t="s">
        <v>6934</v>
      </c>
      <c r="D7682" s="342" t="s">
        <v>6927</v>
      </c>
      <c r="E7682" s="342" t="s">
        <v>9322</v>
      </c>
      <c r="F7682" s="342" t="s">
        <v>6590</v>
      </c>
      <c r="G7682" s="343">
        <v>40.68</v>
      </c>
      <c r="H7682" s="342" t="s">
        <v>6594</v>
      </c>
      <c r="I7682" s="342" t="s">
        <v>6575</v>
      </c>
      <c r="J7682" s="342" t="s">
        <v>6755</v>
      </c>
      <c r="K7682" s="581" t="s">
        <v>7378</v>
      </c>
      <c r="L7682" s="344" t="s">
        <v>4090</v>
      </c>
      <c r="N7682" s="344" t="s">
        <v>4090</v>
      </c>
      <c r="O7682" s="341" t="s">
        <v>6752</v>
      </c>
    </row>
    <row r="7683" spans="1:15" x14ac:dyDescent="0.2">
      <c r="A7683" s="341" t="s">
        <v>9257</v>
      </c>
      <c r="B7683" s="341" t="s">
        <v>9302</v>
      </c>
      <c r="C7683" s="342" t="s">
        <v>6926</v>
      </c>
      <c r="D7683" s="342" t="s">
        <v>6927</v>
      </c>
      <c r="E7683" s="342" t="s">
        <v>9321</v>
      </c>
      <c r="F7683" s="342" t="s">
        <v>6590</v>
      </c>
      <c r="G7683" s="343">
        <v>4.6000000000000005</v>
      </c>
      <c r="H7683" s="342" t="s">
        <v>6594</v>
      </c>
      <c r="I7683" s="342" t="s">
        <v>6575</v>
      </c>
      <c r="J7683" s="342" t="s">
        <v>6755</v>
      </c>
      <c r="K7683" s="581" t="s">
        <v>8383</v>
      </c>
      <c r="L7683" s="344" t="s">
        <v>4090</v>
      </c>
      <c r="N7683" s="344" t="s">
        <v>4090</v>
      </c>
      <c r="O7683" s="341">
        <v>0</v>
      </c>
    </row>
    <row r="7684" spans="1:15" x14ac:dyDescent="0.2">
      <c r="A7684" s="341" t="s">
        <v>9257</v>
      </c>
      <c r="B7684" s="341" t="s">
        <v>9302</v>
      </c>
      <c r="C7684" s="342" t="s">
        <v>6934</v>
      </c>
      <c r="D7684" s="342" t="s">
        <v>6927</v>
      </c>
      <c r="E7684" s="342" t="s">
        <v>9324</v>
      </c>
      <c r="F7684" s="342" t="s">
        <v>6590</v>
      </c>
      <c r="G7684" s="343">
        <v>41.76</v>
      </c>
      <c r="H7684" s="342" t="s">
        <v>6594</v>
      </c>
      <c r="I7684" s="342" t="s">
        <v>6575</v>
      </c>
      <c r="J7684" s="342" t="s">
        <v>6755</v>
      </c>
      <c r="K7684" s="581" t="s">
        <v>7377</v>
      </c>
      <c r="L7684" s="344" t="s">
        <v>4090</v>
      </c>
      <c r="N7684" s="344" t="s">
        <v>4090</v>
      </c>
      <c r="O7684" s="341" t="s">
        <v>6752</v>
      </c>
    </row>
    <row r="7685" spans="1:15" x14ac:dyDescent="0.2">
      <c r="A7685" s="341" t="s">
        <v>9257</v>
      </c>
      <c r="B7685" s="341" t="s">
        <v>9302</v>
      </c>
      <c r="C7685" s="342" t="s">
        <v>6934</v>
      </c>
      <c r="D7685" s="342" t="s">
        <v>6927</v>
      </c>
      <c r="E7685" s="342" t="s">
        <v>9337</v>
      </c>
      <c r="F7685" s="342" t="s">
        <v>6590</v>
      </c>
      <c r="G7685" s="343">
        <v>34.56</v>
      </c>
      <c r="H7685" s="342" t="s">
        <v>6594</v>
      </c>
      <c r="I7685" s="342" t="s">
        <v>6575</v>
      </c>
      <c r="J7685" s="342" t="s">
        <v>6755</v>
      </c>
      <c r="K7685" s="581" t="s">
        <v>7377</v>
      </c>
      <c r="L7685" s="344" t="s">
        <v>4090</v>
      </c>
      <c r="N7685" s="344" t="s">
        <v>4090</v>
      </c>
      <c r="O7685" s="341" t="s">
        <v>6752</v>
      </c>
    </row>
    <row r="7686" spans="1:15" x14ac:dyDescent="0.2">
      <c r="A7686" s="341" t="s">
        <v>9257</v>
      </c>
      <c r="B7686" s="341" t="s">
        <v>9302</v>
      </c>
      <c r="C7686" s="342" t="s">
        <v>9085</v>
      </c>
      <c r="D7686" s="342" t="s">
        <v>6927</v>
      </c>
      <c r="E7686" s="342" t="s">
        <v>9326</v>
      </c>
      <c r="F7686" s="342" t="s">
        <v>6590</v>
      </c>
      <c r="G7686" s="343">
        <v>7.04</v>
      </c>
      <c r="H7686" s="342" t="s">
        <v>6594</v>
      </c>
      <c r="I7686" s="342" t="s">
        <v>6575</v>
      </c>
      <c r="J7686" s="342" t="s">
        <v>6755</v>
      </c>
      <c r="K7686" s="581" t="s">
        <v>7574</v>
      </c>
      <c r="L7686" s="344" t="s">
        <v>4090</v>
      </c>
      <c r="N7686" s="344" t="s">
        <v>4090</v>
      </c>
      <c r="O7686" s="341">
        <v>0</v>
      </c>
    </row>
    <row r="7687" spans="1:15" x14ac:dyDescent="0.2">
      <c r="A7687" s="341" t="s">
        <v>9257</v>
      </c>
      <c r="B7687" s="341" t="s">
        <v>9302</v>
      </c>
      <c r="C7687" s="342" t="s">
        <v>6926</v>
      </c>
      <c r="D7687" s="342" t="s">
        <v>6927</v>
      </c>
      <c r="E7687" s="342" t="s">
        <v>9322</v>
      </c>
      <c r="F7687" s="342" t="s">
        <v>6590</v>
      </c>
      <c r="G7687" s="343">
        <v>5.04</v>
      </c>
      <c r="H7687" s="342" t="s">
        <v>6594</v>
      </c>
      <c r="I7687" s="342" t="s">
        <v>6575</v>
      </c>
      <c r="J7687" s="342" t="s">
        <v>6755</v>
      </c>
      <c r="K7687" s="581" t="s">
        <v>7379</v>
      </c>
      <c r="L7687" s="344" t="s">
        <v>4090</v>
      </c>
      <c r="N7687" s="344" t="s">
        <v>4090</v>
      </c>
      <c r="O7687" s="341">
        <v>0</v>
      </c>
    </row>
    <row r="7688" spans="1:15" x14ac:dyDescent="0.2">
      <c r="A7688" s="341" t="s">
        <v>9257</v>
      </c>
      <c r="B7688" s="341" t="s">
        <v>9302</v>
      </c>
      <c r="C7688" s="342" t="s">
        <v>6934</v>
      </c>
      <c r="D7688" s="342" t="s">
        <v>6927</v>
      </c>
      <c r="E7688" s="342" t="s">
        <v>9320</v>
      </c>
      <c r="F7688" s="342" t="s">
        <v>6590</v>
      </c>
      <c r="G7688" s="343">
        <v>7.5600000000000005</v>
      </c>
      <c r="H7688" s="342" t="s">
        <v>6594</v>
      </c>
      <c r="I7688" s="342" t="s">
        <v>6575</v>
      </c>
      <c r="J7688" s="342" t="s">
        <v>6755</v>
      </c>
      <c r="K7688" s="581" t="s">
        <v>8270</v>
      </c>
      <c r="L7688" s="344" t="s">
        <v>4090</v>
      </c>
      <c r="N7688" s="344" t="s">
        <v>4090</v>
      </c>
      <c r="O7688" s="341">
        <v>0</v>
      </c>
    </row>
    <row r="7689" spans="1:15" x14ac:dyDescent="0.2">
      <c r="A7689" s="341" t="s">
        <v>9257</v>
      </c>
      <c r="B7689" s="341" t="s">
        <v>9302</v>
      </c>
      <c r="C7689" s="342" t="s">
        <v>9085</v>
      </c>
      <c r="D7689" s="342" t="s">
        <v>6927</v>
      </c>
      <c r="E7689" s="342" t="s">
        <v>9323</v>
      </c>
      <c r="F7689" s="342" t="s">
        <v>6590</v>
      </c>
      <c r="G7689" s="343">
        <v>9</v>
      </c>
      <c r="H7689" s="342" t="s">
        <v>6594</v>
      </c>
      <c r="I7689" s="342" t="s">
        <v>6575</v>
      </c>
      <c r="J7689" s="342" t="s">
        <v>6755</v>
      </c>
      <c r="K7689" s="581" t="s">
        <v>7484</v>
      </c>
      <c r="L7689" s="344" t="s">
        <v>4090</v>
      </c>
      <c r="N7689" s="344" t="s">
        <v>4090</v>
      </c>
      <c r="O7689" s="341">
        <v>0</v>
      </c>
    </row>
    <row r="7690" spans="1:15" x14ac:dyDescent="0.2">
      <c r="A7690" s="341" t="s">
        <v>9257</v>
      </c>
      <c r="B7690" s="341" t="s">
        <v>9302</v>
      </c>
      <c r="C7690" s="342" t="s">
        <v>9085</v>
      </c>
      <c r="D7690" s="342" t="s">
        <v>6927</v>
      </c>
      <c r="E7690" s="342" t="s">
        <v>9255</v>
      </c>
      <c r="F7690" s="342" t="s">
        <v>6590</v>
      </c>
      <c r="G7690" s="343">
        <v>25.2</v>
      </c>
      <c r="H7690" s="342" t="s">
        <v>6594</v>
      </c>
      <c r="I7690" s="342" t="s">
        <v>6575</v>
      </c>
      <c r="J7690" s="342" t="s">
        <v>6755</v>
      </c>
      <c r="K7690" s="581" t="s">
        <v>6880</v>
      </c>
      <c r="L7690" s="344" t="s">
        <v>4090</v>
      </c>
      <c r="N7690" s="344" t="s">
        <v>4090</v>
      </c>
      <c r="O7690" s="341">
        <v>0</v>
      </c>
    </row>
    <row r="7691" spans="1:15" x14ac:dyDescent="0.2">
      <c r="A7691" s="341" t="s">
        <v>9257</v>
      </c>
      <c r="B7691" s="341" t="s">
        <v>9302</v>
      </c>
      <c r="C7691" s="342" t="s">
        <v>6939</v>
      </c>
      <c r="D7691" s="342" t="s">
        <v>6927</v>
      </c>
      <c r="E7691" s="342" t="s">
        <v>9326</v>
      </c>
      <c r="F7691" s="342" t="s">
        <v>6590</v>
      </c>
      <c r="G7691" s="343">
        <v>7.3</v>
      </c>
      <c r="H7691" s="342" t="s">
        <v>6594</v>
      </c>
      <c r="I7691" s="342" t="s">
        <v>6575</v>
      </c>
      <c r="J7691" s="342" t="s">
        <v>6755</v>
      </c>
      <c r="K7691" s="581" t="s">
        <v>8451</v>
      </c>
      <c r="L7691" s="344" t="s">
        <v>4090</v>
      </c>
      <c r="N7691" s="344" t="s">
        <v>4090</v>
      </c>
      <c r="O7691" s="341">
        <v>0</v>
      </c>
    </row>
    <row r="7692" spans="1:15" x14ac:dyDescent="0.2">
      <c r="A7692" s="341" t="s">
        <v>9257</v>
      </c>
      <c r="B7692" s="341" t="s">
        <v>9302</v>
      </c>
      <c r="C7692" s="342" t="s">
        <v>6926</v>
      </c>
      <c r="D7692" s="342" t="s">
        <v>6927</v>
      </c>
      <c r="E7692" s="342" t="s">
        <v>9322</v>
      </c>
      <c r="F7692" s="342" t="s">
        <v>6590</v>
      </c>
      <c r="G7692" s="343">
        <v>4.68</v>
      </c>
      <c r="H7692" s="342" t="s">
        <v>6594</v>
      </c>
      <c r="I7692" s="342" t="s">
        <v>6575</v>
      </c>
      <c r="J7692" s="342" t="s">
        <v>6755</v>
      </c>
      <c r="K7692" s="581" t="s">
        <v>7379</v>
      </c>
      <c r="L7692" s="344" t="s">
        <v>4090</v>
      </c>
      <c r="N7692" s="344" t="s">
        <v>4090</v>
      </c>
      <c r="O7692" s="341">
        <v>0</v>
      </c>
    </row>
    <row r="7693" spans="1:15" x14ac:dyDescent="0.2">
      <c r="A7693" s="341" t="s">
        <v>9257</v>
      </c>
      <c r="B7693" s="341" t="s">
        <v>9302</v>
      </c>
      <c r="C7693" s="342" t="s">
        <v>9085</v>
      </c>
      <c r="D7693" s="342" t="s">
        <v>6927</v>
      </c>
      <c r="E7693" s="342" t="s">
        <v>9255</v>
      </c>
      <c r="F7693" s="342" t="s">
        <v>6590</v>
      </c>
      <c r="G7693" s="343">
        <v>18.04</v>
      </c>
      <c r="H7693" s="342" t="s">
        <v>6594</v>
      </c>
      <c r="I7693" s="342" t="s">
        <v>6575</v>
      </c>
      <c r="J7693" s="342" t="s">
        <v>6755</v>
      </c>
      <c r="K7693" s="581" t="s">
        <v>6909</v>
      </c>
      <c r="L7693" s="344" t="s">
        <v>4090</v>
      </c>
      <c r="N7693" s="344" t="s">
        <v>4090</v>
      </c>
      <c r="O7693" s="341">
        <v>0</v>
      </c>
    </row>
    <row r="7694" spans="1:15" x14ac:dyDescent="0.2">
      <c r="A7694" s="341" t="s">
        <v>9257</v>
      </c>
      <c r="B7694" s="341" t="s">
        <v>9302</v>
      </c>
      <c r="C7694" s="342" t="s">
        <v>6939</v>
      </c>
      <c r="D7694" s="342" t="s">
        <v>6927</v>
      </c>
      <c r="E7694" s="342" t="s">
        <v>9319</v>
      </c>
      <c r="F7694" s="342" t="s">
        <v>6590</v>
      </c>
      <c r="G7694" s="343">
        <v>7.7</v>
      </c>
      <c r="H7694" s="342" t="s">
        <v>6594</v>
      </c>
      <c r="I7694" s="342" t="s">
        <v>6575</v>
      </c>
      <c r="J7694" s="342" t="s">
        <v>6755</v>
      </c>
      <c r="K7694" s="581" t="s">
        <v>8451</v>
      </c>
      <c r="L7694" s="344" t="s">
        <v>4090</v>
      </c>
      <c r="N7694" s="344" t="s">
        <v>4090</v>
      </c>
      <c r="O7694" s="341">
        <v>0</v>
      </c>
    </row>
    <row r="7695" spans="1:15" x14ac:dyDescent="0.2">
      <c r="A7695" s="341" t="s">
        <v>9257</v>
      </c>
      <c r="B7695" s="341" t="s">
        <v>9302</v>
      </c>
      <c r="C7695" s="342" t="s">
        <v>6926</v>
      </c>
      <c r="D7695" s="342" t="s">
        <v>6927</v>
      </c>
      <c r="E7695" s="342" t="s">
        <v>9334</v>
      </c>
      <c r="F7695" s="342" t="s">
        <v>6590</v>
      </c>
      <c r="G7695" s="343">
        <v>11.8</v>
      </c>
      <c r="H7695" s="342" t="s">
        <v>6594</v>
      </c>
      <c r="I7695" s="342" t="s">
        <v>6575</v>
      </c>
      <c r="J7695" s="342" t="s">
        <v>6755</v>
      </c>
      <c r="K7695" s="581" t="s">
        <v>6909</v>
      </c>
      <c r="L7695" s="344" t="s">
        <v>4090</v>
      </c>
      <c r="N7695" s="344" t="s">
        <v>4090</v>
      </c>
      <c r="O7695" s="341">
        <v>0</v>
      </c>
    </row>
    <row r="7696" spans="1:15" x14ac:dyDescent="0.2">
      <c r="A7696" s="341" t="s">
        <v>9257</v>
      </c>
      <c r="B7696" s="341" t="s">
        <v>9302</v>
      </c>
      <c r="C7696" s="342" t="s">
        <v>9085</v>
      </c>
      <c r="D7696" s="342" t="s">
        <v>6927</v>
      </c>
      <c r="E7696" s="342" t="s">
        <v>9340</v>
      </c>
      <c r="F7696" s="342" t="s">
        <v>6590</v>
      </c>
      <c r="G7696" s="343">
        <v>32.4</v>
      </c>
      <c r="H7696" s="342" t="s">
        <v>6594</v>
      </c>
      <c r="I7696" s="342" t="s">
        <v>6575</v>
      </c>
      <c r="J7696" s="342" t="s">
        <v>6755</v>
      </c>
      <c r="K7696" s="581" t="s">
        <v>9082</v>
      </c>
      <c r="L7696" s="344" t="s">
        <v>4090</v>
      </c>
      <c r="N7696" s="344" t="s">
        <v>4090</v>
      </c>
      <c r="O7696" s="341" t="s">
        <v>6752</v>
      </c>
    </row>
    <row r="7697" spans="1:15" x14ac:dyDescent="0.2">
      <c r="A7697" s="341" t="s">
        <v>9257</v>
      </c>
      <c r="B7697" s="341" t="s">
        <v>9302</v>
      </c>
      <c r="C7697" s="342" t="s">
        <v>6926</v>
      </c>
      <c r="D7697" s="342" t="s">
        <v>6927</v>
      </c>
      <c r="E7697" s="342" t="s">
        <v>9256</v>
      </c>
      <c r="F7697" s="342" t="s">
        <v>6590</v>
      </c>
      <c r="G7697" s="343">
        <v>72.650000000000006</v>
      </c>
      <c r="H7697" s="342" t="s">
        <v>6594</v>
      </c>
      <c r="I7697" s="342" t="s">
        <v>6575</v>
      </c>
      <c r="J7697" s="342" t="s">
        <v>6755</v>
      </c>
      <c r="K7697" s="581" t="s">
        <v>6855</v>
      </c>
      <c r="L7697" s="344" t="s">
        <v>4090</v>
      </c>
      <c r="N7697" s="344" t="s">
        <v>4090</v>
      </c>
      <c r="O7697" s="341" t="s">
        <v>6752</v>
      </c>
    </row>
    <row r="7698" spans="1:15" x14ac:dyDescent="0.2">
      <c r="A7698" s="341" t="s">
        <v>9257</v>
      </c>
      <c r="B7698" s="341" t="s">
        <v>9302</v>
      </c>
      <c r="C7698" s="342" t="s">
        <v>6926</v>
      </c>
      <c r="D7698" s="342" t="s">
        <v>6927</v>
      </c>
      <c r="E7698" s="342" t="s">
        <v>9256</v>
      </c>
      <c r="F7698" s="342" t="s">
        <v>6590</v>
      </c>
      <c r="G7698" s="343">
        <v>24.89</v>
      </c>
      <c r="H7698" s="342" t="s">
        <v>6594</v>
      </c>
      <c r="I7698" s="342" t="s">
        <v>6575</v>
      </c>
      <c r="J7698" s="342" t="s">
        <v>6755</v>
      </c>
      <c r="K7698" s="581" t="s">
        <v>7419</v>
      </c>
      <c r="L7698" s="344" t="s">
        <v>4090</v>
      </c>
      <c r="N7698" s="344" t="s">
        <v>4090</v>
      </c>
      <c r="O7698" s="341" t="s">
        <v>6752</v>
      </c>
    </row>
    <row r="7699" spans="1:15" x14ac:dyDescent="0.2">
      <c r="A7699" s="341" t="s">
        <v>9257</v>
      </c>
      <c r="B7699" s="341" t="s">
        <v>9302</v>
      </c>
      <c r="C7699" s="342" t="s">
        <v>9085</v>
      </c>
      <c r="D7699" s="342" t="s">
        <v>6927</v>
      </c>
      <c r="E7699" s="342" t="s">
        <v>9328</v>
      </c>
      <c r="F7699" s="342" t="s">
        <v>6590</v>
      </c>
      <c r="G7699" s="343">
        <v>7.99</v>
      </c>
      <c r="H7699" s="342" t="s">
        <v>6594</v>
      </c>
      <c r="I7699" s="342" t="s">
        <v>6575</v>
      </c>
      <c r="J7699" s="342" t="s">
        <v>6755</v>
      </c>
      <c r="K7699" s="581" t="s">
        <v>7388</v>
      </c>
      <c r="L7699" s="344" t="s">
        <v>4090</v>
      </c>
      <c r="N7699" s="344" t="s">
        <v>4090</v>
      </c>
      <c r="O7699" s="341">
        <v>0</v>
      </c>
    </row>
    <row r="7700" spans="1:15" x14ac:dyDescent="0.2">
      <c r="A7700" s="341" t="s">
        <v>9257</v>
      </c>
      <c r="B7700" s="341" t="s">
        <v>9302</v>
      </c>
      <c r="C7700" s="342" t="s">
        <v>9085</v>
      </c>
      <c r="D7700" s="342" t="s">
        <v>6927</v>
      </c>
      <c r="E7700" s="342" t="s">
        <v>9338</v>
      </c>
      <c r="F7700" s="342" t="s">
        <v>6590</v>
      </c>
      <c r="G7700" s="343">
        <v>8.9600000000000009</v>
      </c>
      <c r="H7700" s="342" t="s">
        <v>6594</v>
      </c>
      <c r="I7700" s="342" t="s">
        <v>6575</v>
      </c>
      <c r="J7700" s="342" t="s">
        <v>6755</v>
      </c>
      <c r="K7700" s="581" t="s">
        <v>7388</v>
      </c>
      <c r="L7700" s="344" t="s">
        <v>4090</v>
      </c>
      <c r="N7700" s="344" t="s">
        <v>4090</v>
      </c>
      <c r="O7700" s="341">
        <v>0</v>
      </c>
    </row>
    <row r="7701" spans="1:15" x14ac:dyDescent="0.2">
      <c r="A7701" s="341" t="s">
        <v>9257</v>
      </c>
      <c r="B7701" s="341" t="s">
        <v>9302</v>
      </c>
      <c r="C7701" s="342" t="s">
        <v>6926</v>
      </c>
      <c r="D7701" s="342" t="s">
        <v>6927</v>
      </c>
      <c r="E7701" s="342" t="s">
        <v>9325</v>
      </c>
      <c r="F7701" s="342" t="s">
        <v>6590</v>
      </c>
      <c r="G7701" s="343">
        <v>9.24</v>
      </c>
      <c r="H7701" s="342" t="s">
        <v>6594</v>
      </c>
      <c r="I7701" s="342" t="s">
        <v>6575</v>
      </c>
      <c r="J7701" s="342" t="s">
        <v>6755</v>
      </c>
      <c r="K7701" s="581" t="s">
        <v>9082</v>
      </c>
      <c r="L7701" s="344" t="s">
        <v>4090</v>
      </c>
      <c r="N7701" s="344" t="s">
        <v>4090</v>
      </c>
      <c r="O7701" s="341">
        <v>0</v>
      </c>
    </row>
    <row r="7702" spans="1:15" x14ac:dyDescent="0.2">
      <c r="A7702" s="341" t="s">
        <v>9257</v>
      </c>
      <c r="B7702" s="341" t="s">
        <v>9302</v>
      </c>
      <c r="C7702" s="342" t="s">
        <v>6926</v>
      </c>
      <c r="D7702" s="342" t="s">
        <v>6927</v>
      </c>
      <c r="E7702" s="342" t="s">
        <v>9323</v>
      </c>
      <c r="F7702" s="342" t="s">
        <v>6590</v>
      </c>
      <c r="G7702" s="343">
        <v>8.51</v>
      </c>
      <c r="H7702" s="342" t="s">
        <v>6594</v>
      </c>
      <c r="I7702" s="342" t="s">
        <v>6575</v>
      </c>
      <c r="J7702" s="342" t="s">
        <v>6755</v>
      </c>
      <c r="K7702" s="581" t="s">
        <v>7887</v>
      </c>
      <c r="L7702" s="344" t="s">
        <v>4090</v>
      </c>
      <c r="N7702" s="344" t="s">
        <v>4090</v>
      </c>
      <c r="O7702" s="341">
        <v>0</v>
      </c>
    </row>
    <row r="7703" spans="1:15" x14ac:dyDescent="0.2">
      <c r="A7703" s="341" t="s">
        <v>9257</v>
      </c>
      <c r="B7703" s="341" t="s">
        <v>9302</v>
      </c>
      <c r="C7703" s="342" t="s">
        <v>6926</v>
      </c>
      <c r="D7703" s="342" t="s">
        <v>6927</v>
      </c>
      <c r="E7703" s="342" t="s">
        <v>9319</v>
      </c>
      <c r="F7703" s="342" t="s">
        <v>6590</v>
      </c>
      <c r="G7703" s="343">
        <v>3.48</v>
      </c>
      <c r="H7703" s="342" t="s">
        <v>6594</v>
      </c>
      <c r="I7703" s="342" t="s">
        <v>6575</v>
      </c>
      <c r="J7703" s="342" t="s">
        <v>6755</v>
      </c>
      <c r="K7703" s="581" t="s">
        <v>7887</v>
      </c>
      <c r="L7703" s="344" t="s">
        <v>4090</v>
      </c>
      <c r="N7703" s="344" t="s">
        <v>4090</v>
      </c>
      <c r="O7703" s="341">
        <v>0</v>
      </c>
    </row>
    <row r="7704" spans="1:15" x14ac:dyDescent="0.2">
      <c r="A7704" s="341" t="s">
        <v>9257</v>
      </c>
      <c r="B7704" s="341" t="s">
        <v>9302</v>
      </c>
      <c r="C7704" s="342" t="s">
        <v>6926</v>
      </c>
      <c r="D7704" s="342" t="s">
        <v>6927</v>
      </c>
      <c r="E7704" s="342" t="s">
        <v>9326</v>
      </c>
      <c r="F7704" s="342" t="s">
        <v>6590</v>
      </c>
      <c r="G7704" s="343">
        <v>5.98</v>
      </c>
      <c r="H7704" s="342" t="s">
        <v>6594</v>
      </c>
      <c r="I7704" s="342" t="s">
        <v>6575</v>
      </c>
      <c r="J7704" s="342" t="s">
        <v>6755</v>
      </c>
      <c r="K7704" s="581" t="s">
        <v>7388</v>
      </c>
      <c r="L7704" s="344" t="s">
        <v>4090</v>
      </c>
      <c r="N7704" s="344" t="s">
        <v>4090</v>
      </c>
      <c r="O7704" s="341">
        <v>0</v>
      </c>
    </row>
    <row r="7705" spans="1:15" x14ac:dyDescent="0.2">
      <c r="A7705" s="341" t="s">
        <v>9257</v>
      </c>
      <c r="B7705" s="341" t="s">
        <v>9302</v>
      </c>
      <c r="C7705" s="342" t="s">
        <v>9085</v>
      </c>
      <c r="D7705" s="342" t="s">
        <v>6927</v>
      </c>
      <c r="E7705" s="342" t="s">
        <v>9326</v>
      </c>
      <c r="F7705" s="342" t="s">
        <v>6590</v>
      </c>
      <c r="G7705" s="343">
        <v>29.61</v>
      </c>
      <c r="H7705" s="342" t="s">
        <v>6594</v>
      </c>
      <c r="I7705" s="342" t="s">
        <v>6575</v>
      </c>
      <c r="J7705" s="342" t="s">
        <v>6755</v>
      </c>
      <c r="K7705" s="581" t="s">
        <v>7396</v>
      </c>
      <c r="L7705" s="344" t="s">
        <v>4090</v>
      </c>
      <c r="N7705" s="344" t="s">
        <v>4090</v>
      </c>
      <c r="O7705" s="341">
        <v>0</v>
      </c>
    </row>
    <row r="7706" spans="1:15" x14ac:dyDescent="0.2">
      <c r="A7706" s="341" t="s">
        <v>9257</v>
      </c>
      <c r="B7706" s="341" t="s">
        <v>9302</v>
      </c>
      <c r="C7706" s="342" t="s">
        <v>9085</v>
      </c>
      <c r="D7706" s="342" t="s">
        <v>6927</v>
      </c>
      <c r="E7706" s="342" t="s">
        <v>9323</v>
      </c>
      <c r="F7706" s="342" t="s">
        <v>6590</v>
      </c>
      <c r="G7706" s="343">
        <v>2.64</v>
      </c>
      <c r="H7706" s="342" t="s">
        <v>6594</v>
      </c>
      <c r="I7706" s="342" t="s">
        <v>6575</v>
      </c>
      <c r="J7706" s="342" t="s">
        <v>6755</v>
      </c>
      <c r="K7706" s="581" t="s">
        <v>8273</v>
      </c>
      <c r="L7706" s="344" t="s">
        <v>4090</v>
      </c>
      <c r="N7706" s="344" t="s">
        <v>4090</v>
      </c>
      <c r="O7706" s="341">
        <v>0</v>
      </c>
    </row>
    <row r="7707" spans="1:15" x14ac:dyDescent="0.2">
      <c r="A7707" s="341" t="s">
        <v>9257</v>
      </c>
      <c r="B7707" s="341" t="s">
        <v>9302</v>
      </c>
      <c r="C7707" s="342" t="s">
        <v>6926</v>
      </c>
      <c r="D7707" s="342" t="s">
        <v>6927</v>
      </c>
      <c r="E7707" s="342" t="s">
        <v>9326</v>
      </c>
      <c r="F7707" s="342" t="s">
        <v>6590</v>
      </c>
      <c r="G7707" s="343">
        <v>2.88</v>
      </c>
      <c r="H7707" s="342" t="s">
        <v>6594</v>
      </c>
      <c r="I7707" s="342" t="s">
        <v>6575</v>
      </c>
      <c r="J7707" s="342" t="s">
        <v>6755</v>
      </c>
      <c r="K7707" s="581" t="s">
        <v>6896</v>
      </c>
      <c r="L7707" s="344" t="s">
        <v>4090</v>
      </c>
      <c r="N7707" s="344" t="s">
        <v>4090</v>
      </c>
      <c r="O7707" s="341">
        <v>0</v>
      </c>
    </row>
    <row r="7708" spans="1:15" x14ac:dyDescent="0.2">
      <c r="A7708" s="341" t="s">
        <v>9257</v>
      </c>
      <c r="B7708" s="341" t="s">
        <v>9302</v>
      </c>
      <c r="C7708" s="342" t="s">
        <v>6934</v>
      </c>
      <c r="D7708" s="342" t="s">
        <v>6927</v>
      </c>
      <c r="E7708" s="342" t="s">
        <v>9255</v>
      </c>
      <c r="F7708" s="342" t="s">
        <v>6590</v>
      </c>
      <c r="G7708" s="343">
        <v>3.6</v>
      </c>
      <c r="H7708" s="342" t="s">
        <v>6594</v>
      </c>
      <c r="I7708" s="342" t="s">
        <v>6575</v>
      </c>
      <c r="J7708" s="342" t="s">
        <v>6755</v>
      </c>
      <c r="K7708" s="581" t="s">
        <v>7386</v>
      </c>
      <c r="L7708" s="344" t="s">
        <v>4090</v>
      </c>
      <c r="N7708" s="344" t="s">
        <v>4090</v>
      </c>
      <c r="O7708" s="341">
        <v>0</v>
      </c>
    </row>
    <row r="7709" spans="1:15" x14ac:dyDescent="0.2">
      <c r="A7709" s="341" t="s">
        <v>9257</v>
      </c>
      <c r="B7709" s="341" t="s">
        <v>9302</v>
      </c>
      <c r="C7709" s="342" t="s">
        <v>6939</v>
      </c>
      <c r="D7709" s="342" t="s">
        <v>6927</v>
      </c>
      <c r="E7709" s="342" t="s">
        <v>9337</v>
      </c>
      <c r="F7709" s="342" t="s">
        <v>6590</v>
      </c>
      <c r="G7709" s="343">
        <v>66</v>
      </c>
      <c r="H7709" s="342" t="s">
        <v>6594</v>
      </c>
      <c r="I7709" s="342" t="s">
        <v>6575</v>
      </c>
      <c r="J7709" s="342" t="s">
        <v>6755</v>
      </c>
      <c r="K7709" s="581" t="s">
        <v>6804</v>
      </c>
      <c r="L7709" s="344" t="s">
        <v>4090</v>
      </c>
      <c r="N7709" s="344" t="s">
        <v>4090</v>
      </c>
      <c r="O7709" s="341" t="s">
        <v>6752</v>
      </c>
    </row>
    <row r="7710" spans="1:15" x14ac:dyDescent="0.2">
      <c r="A7710" s="341" t="s">
        <v>9257</v>
      </c>
      <c r="B7710" s="341" t="s">
        <v>9302</v>
      </c>
      <c r="C7710" s="342" t="s">
        <v>9085</v>
      </c>
      <c r="D7710" s="342" t="s">
        <v>6927</v>
      </c>
      <c r="E7710" s="342" t="s">
        <v>9337</v>
      </c>
      <c r="F7710" s="342" t="s">
        <v>6590</v>
      </c>
      <c r="G7710" s="343">
        <v>41.31</v>
      </c>
      <c r="H7710" s="342" t="s">
        <v>6594</v>
      </c>
      <c r="I7710" s="342" t="s">
        <v>6575</v>
      </c>
      <c r="J7710" s="342" t="s">
        <v>6755</v>
      </c>
      <c r="K7710" s="581" t="s">
        <v>7004</v>
      </c>
      <c r="L7710" s="344" t="s">
        <v>4090</v>
      </c>
      <c r="N7710" s="344" t="s">
        <v>4090</v>
      </c>
      <c r="O7710" s="341" t="s">
        <v>6752</v>
      </c>
    </row>
    <row r="7711" spans="1:15" x14ac:dyDescent="0.2">
      <c r="A7711" s="341" t="s">
        <v>9257</v>
      </c>
      <c r="B7711" s="341" t="s">
        <v>9302</v>
      </c>
      <c r="C7711" s="342" t="s">
        <v>6926</v>
      </c>
      <c r="D7711" s="342" t="s">
        <v>6927</v>
      </c>
      <c r="E7711" s="342" t="s">
        <v>9320</v>
      </c>
      <c r="F7711" s="342" t="s">
        <v>6590</v>
      </c>
      <c r="G7711" s="343">
        <v>46.81</v>
      </c>
      <c r="H7711" s="342" t="s">
        <v>6594</v>
      </c>
      <c r="I7711" s="342" t="s">
        <v>6575</v>
      </c>
      <c r="J7711" s="342" t="s">
        <v>6755</v>
      </c>
      <c r="K7711" s="581" t="s">
        <v>6786</v>
      </c>
      <c r="L7711" s="344" t="s">
        <v>4090</v>
      </c>
      <c r="N7711" s="344" t="s">
        <v>4090</v>
      </c>
      <c r="O7711" s="341" t="s">
        <v>6752</v>
      </c>
    </row>
    <row r="7712" spans="1:15" x14ac:dyDescent="0.2">
      <c r="A7712" s="341" t="s">
        <v>9257</v>
      </c>
      <c r="B7712" s="341" t="s">
        <v>9302</v>
      </c>
      <c r="C7712" s="342" t="s">
        <v>9085</v>
      </c>
      <c r="D7712" s="342" t="s">
        <v>6927</v>
      </c>
      <c r="E7712" s="342" t="s">
        <v>9323</v>
      </c>
      <c r="F7712" s="342" t="s">
        <v>6590</v>
      </c>
      <c r="G7712" s="343">
        <v>29.6</v>
      </c>
      <c r="H7712" s="342" t="s">
        <v>6594</v>
      </c>
      <c r="I7712" s="342" t="s">
        <v>6575</v>
      </c>
      <c r="J7712" s="342" t="s">
        <v>6755</v>
      </c>
      <c r="K7712" s="581" t="s">
        <v>7391</v>
      </c>
      <c r="L7712" s="344" t="s">
        <v>4090</v>
      </c>
      <c r="N7712" s="344" t="s">
        <v>4090</v>
      </c>
      <c r="O7712" s="341">
        <v>0</v>
      </c>
    </row>
    <row r="7713" spans="1:15" x14ac:dyDescent="0.2">
      <c r="A7713" s="341" t="s">
        <v>9257</v>
      </c>
      <c r="B7713" s="341" t="s">
        <v>9302</v>
      </c>
      <c r="C7713" s="342" t="s">
        <v>6934</v>
      </c>
      <c r="D7713" s="342" t="s">
        <v>6927</v>
      </c>
      <c r="E7713" s="342" t="s">
        <v>9334</v>
      </c>
      <c r="F7713" s="342" t="s">
        <v>6590</v>
      </c>
      <c r="G7713" s="343">
        <v>9</v>
      </c>
      <c r="H7713" s="342" t="s">
        <v>6594</v>
      </c>
      <c r="I7713" s="342" t="s">
        <v>6575</v>
      </c>
      <c r="J7713" s="342" t="s">
        <v>6755</v>
      </c>
      <c r="K7713" s="581" t="s">
        <v>7576</v>
      </c>
      <c r="L7713" s="344" t="s">
        <v>4090</v>
      </c>
      <c r="N7713" s="344" t="s">
        <v>4090</v>
      </c>
      <c r="O7713" s="341">
        <v>0</v>
      </c>
    </row>
    <row r="7714" spans="1:15" x14ac:dyDescent="0.2">
      <c r="A7714" s="341" t="s">
        <v>9257</v>
      </c>
      <c r="B7714" s="341" t="s">
        <v>9302</v>
      </c>
      <c r="C7714" s="342" t="s">
        <v>6939</v>
      </c>
      <c r="D7714" s="342" t="s">
        <v>6927</v>
      </c>
      <c r="E7714" s="342" t="s">
        <v>9326</v>
      </c>
      <c r="F7714" s="342" t="s">
        <v>6590</v>
      </c>
      <c r="G7714" s="343">
        <v>9.74</v>
      </c>
      <c r="H7714" s="342" t="s">
        <v>6594</v>
      </c>
      <c r="I7714" s="342" t="s">
        <v>6575</v>
      </c>
      <c r="J7714" s="342" t="s">
        <v>6755</v>
      </c>
      <c r="K7714" s="581" t="s">
        <v>7396</v>
      </c>
      <c r="L7714" s="344" t="s">
        <v>4090</v>
      </c>
      <c r="N7714" s="344" t="s">
        <v>4090</v>
      </c>
      <c r="O7714" s="341">
        <v>0</v>
      </c>
    </row>
    <row r="7715" spans="1:15" x14ac:dyDescent="0.2">
      <c r="A7715" s="341" t="s">
        <v>9257</v>
      </c>
      <c r="B7715" s="341" t="s">
        <v>9302</v>
      </c>
      <c r="C7715" s="342" t="s">
        <v>6926</v>
      </c>
      <c r="D7715" s="342" t="s">
        <v>6927</v>
      </c>
      <c r="E7715" s="342" t="s">
        <v>9326</v>
      </c>
      <c r="F7715" s="342" t="s">
        <v>6590</v>
      </c>
      <c r="G7715" s="343">
        <v>7.2</v>
      </c>
      <c r="H7715" s="342" t="s">
        <v>6594</v>
      </c>
      <c r="I7715" s="342" t="s">
        <v>6575</v>
      </c>
      <c r="J7715" s="342" t="s">
        <v>6755</v>
      </c>
      <c r="K7715" s="581" t="s">
        <v>6805</v>
      </c>
      <c r="L7715" s="344" t="s">
        <v>4090</v>
      </c>
      <c r="N7715" s="344" t="s">
        <v>4090</v>
      </c>
      <c r="O7715" s="341">
        <v>0</v>
      </c>
    </row>
    <row r="7716" spans="1:15" x14ac:dyDescent="0.2">
      <c r="A7716" s="341" t="s">
        <v>9257</v>
      </c>
      <c r="B7716" s="341" t="s">
        <v>9302</v>
      </c>
      <c r="C7716" s="342" t="s">
        <v>6926</v>
      </c>
      <c r="D7716" s="342" t="s">
        <v>6927</v>
      </c>
      <c r="E7716" s="342" t="s">
        <v>9319</v>
      </c>
      <c r="F7716" s="342" t="s">
        <v>6590</v>
      </c>
      <c r="G7716" s="343">
        <v>3.5250000000000004</v>
      </c>
      <c r="H7716" s="342" t="s">
        <v>6594</v>
      </c>
      <c r="I7716" s="342" t="s">
        <v>6575</v>
      </c>
      <c r="J7716" s="342" t="s">
        <v>6755</v>
      </c>
      <c r="K7716" s="581" t="s">
        <v>7393</v>
      </c>
      <c r="L7716" s="344" t="s">
        <v>4090</v>
      </c>
      <c r="N7716" s="344" t="s">
        <v>4090</v>
      </c>
      <c r="O7716" s="341">
        <v>0</v>
      </c>
    </row>
    <row r="7717" spans="1:15" x14ac:dyDescent="0.2">
      <c r="A7717" s="341" t="s">
        <v>9257</v>
      </c>
      <c r="B7717" s="341" t="s">
        <v>9302</v>
      </c>
      <c r="C7717" s="342" t="s">
        <v>9085</v>
      </c>
      <c r="D7717" s="342" t="s">
        <v>6927</v>
      </c>
      <c r="E7717" s="342" t="s">
        <v>9320</v>
      </c>
      <c r="F7717" s="342" t="s">
        <v>6590</v>
      </c>
      <c r="G7717" s="343">
        <v>6.2350000000000003</v>
      </c>
      <c r="H7717" s="342" t="s">
        <v>6594</v>
      </c>
      <c r="I7717" s="342" t="s">
        <v>6575</v>
      </c>
      <c r="J7717" s="342" t="s">
        <v>6755</v>
      </c>
      <c r="K7717" s="581" t="s">
        <v>7393</v>
      </c>
      <c r="L7717" s="344" t="s">
        <v>4090</v>
      </c>
      <c r="N7717" s="344" t="s">
        <v>4090</v>
      </c>
      <c r="O7717" s="341">
        <v>0</v>
      </c>
    </row>
    <row r="7718" spans="1:15" x14ac:dyDescent="0.2">
      <c r="A7718" s="341" t="s">
        <v>9257</v>
      </c>
      <c r="B7718" s="341" t="s">
        <v>9302</v>
      </c>
      <c r="C7718" s="342" t="s">
        <v>6926</v>
      </c>
      <c r="D7718" s="342" t="s">
        <v>6927</v>
      </c>
      <c r="E7718" s="342" t="s">
        <v>9334</v>
      </c>
      <c r="F7718" s="342" t="s">
        <v>6590</v>
      </c>
      <c r="G7718" s="343">
        <v>5.2</v>
      </c>
      <c r="H7718" s="342" t="s">
        <v>6594</v>
      </c>
      <c r="I7718" s="342" t="s">
        <v>6575</v>
      </c>
      <c r="J7718" s="342" t="s">
        <v>6755</v>
      </c>
      <c r="K7718" s="581" t="s">
        <v>6771</v>
      </c>
      <c r="L7718" s="344" t="s">
        <v>4090</v>
      </c>
      <c r="N7718" s="344" t="s">
        <v>4090</v>
      </c>
      <c r="O7718" s="341">
        <v>0</v>
      </c>
    </row>
    <row r="7719" spans="1:15" x14ac:dyDescent="0.2">
      <c r="A7719" s="341" t="s">
        <v>9257</v>
      </c>
      <c r="B7719" s="341" t="s">
        <v>9302</v>
      </c>
      <c r="C7719" s="342" t="s">
        <v>9085</v>
      </c>
      <c r="D7719" s="342" t="s">
        <v>6927</v>
      </c>
      <c r="E7719" s="342" t="s">
        <v>9322</v>
      </c>
      <c r="F7719" s="342" t="s">
        <v>6590</v>
      </c>
      <c r="G7719" s="343">
        <v>7.26</v>
      </c>
      <c r="H7719" s="342" t="s">
        <v>6594</v>
      </c>
      <c r="I7719" s="342" t="s">
        <v>6575</v>
      </c>
      <c r="J7719" s="342" t="s">
        <v>6755</v>
      </c>
      <c r="K7719" s="581" t="s">
        <v>7396</v>
      </c>
      <c r="L7719" s="344" t="s">
        <v>4090</v>
      </c>
      <c r="N7719" s="344" t="s">
        <v>4090</v>
      </c>
      <c r="O7719" s="341">
        <v>0</v>
      </c>
    </row>
    <row r="7720" spans="1:15" x14ac:dyDescent="0.2">
      <c r="A7720" s="341" t="s">
        <v>9257</v>
      </c>
      <c r="B7720" s="341" t="s">
        <v>9302</v>
      </c>
      <c r="C7720" s="342" t="s">
        <v>6926</v>
      </c>
      <c r="D7720" s="342" t="s">
        <v>6927</v>
      </c>
      <c r="E7720" s="342" t="s">
        <v>9319</v>
      </c>
      <c r="F7720" s="342" t="s">
        <v>6590</v>
      </c>
      <c r="G7720" s="343">
        <v>17</v>
      </c>
      <c r="H7720" s="342" t="s">
        <v>6594</v>
      </c>
      <c r="I7720" s="342" t="s">
        <v>6575</v>
      </c>
      <c r="J7720" s="342" t="s">
        <v>6755</v>
      </c>
      <c r="K7720" s="581" t="s">
        <v>8313</v>
      </c>
      <c r="L7720" s="344" t="s">
        <v>4090</v>
      </c>
      <c r="N7720" s="344" t="s">
        <v>4090</v>
      </c>
      <c r="O7720" s="341">
        <v>0</v>
      </c>
    </row>
    <row r="7721" spans="1:15" x14ac:dyDescent="0.2">
      <c r="A7721" s="341" t="s">
        <v>9257</v>
      </c>
      <c r="B7721" s="341" t="s">
        <v>9302</v>
      </c>
      <c r="C7721" s="342" t="s">
        <v>9085</v>
      </c>
      <c r="D7721" s="342" t="s">
        <v>6927</v>
      </c>
      <c r="E7721" s="342" t="s">
        <v>9323</v>
      </c>
      <c r="F7721" s="342" t="s">
        <v>6590</v>
      </c>
      <c r="G7721" s="343">
        <v>7.99</v>
      </c>
      <c r="H7721" s="342" t="s">
        <v>6594</v>
      </c>
      <c r="I7721" s="342" t="s">
        <v>6575</v>
      </c>
      <c r="J7721" s="342" t="s">
        <v>6755</v>
      </c>
      <c r="K7721" s="581" t="s">
        <v>6805</v>
      </c>
      <c r="L7721" s="344" t="s">
        <v>4090</v>
      </c>
      <c r="N7721" s="344" t="s">
        <v>4090</v>
      </c>
      <c r="O7721" s="341">
        <v>0</v>
      </c>
    </row>
    <row r="7722" spans="1:15" x14ac:dyDescent="0.2">
      <c r="A7722" s="341" t="s">
        <v>9257</v>
      </c>
      <c r="B7722" s="341" t="s">
        <v>9302</v>
      </c>
      <c r="C7722" s="342" t="s">
        <v>6939</v>
      </c>
      <c r="D7722" s="342" t="s">
        <v>6927</v>
      </c>
      <c r="E7722" s="342" t="s">
        <v>9319</v>
      </c>
      <c r="F7722" s="342" t="s">
        <v>6590</v>
      </c>
      <c r="G7722" s="343">
        <v>14.26</v>
      </c>
      <c r="H7722" s="342" t="s">
        <v>6594</v>
      </c>
      <c r="I7722" s="342" t="s">
        <v>6575</v>
      </c>
      <c r="J7722" s="342" t="s">
        <v>6755</v>
      </c>
      <c r="K7722" s="581" t="s">
        <v>6773</v>
      </c>
      <c r="L7722" s="344" t="s">
        <v>4090</v>
      </c>
      <c r="N7722" s="344" t="s">
        <v>4090</v>
      </c>
      <c r="O7722" s="341">
        <v>0</v>
      </c>
    </row>
    <row r="7723" spans="1:15" x14ac:dyDescent="0.2">
      <c r="A7723" s="341" t="s">
        <v>9257</v>
      </c>
      <c r="B7723" s="341" t="s">
        <v>9302</v>
      </c>
      <c r="C7723" s="342" t="s">
        <v>6926</v>
      </c>
      <c r="D7723" s="342" t="s">
        <v>6927</v>
      </c>
      <c r="E7723" s="342" t="s">
        <v>9255</v>
      </c>
      <c r="F7723" s="342" t="s">
        <v>6590</v>
      </c>
      <c r="G7723" s="343">
        <v>29.925000000000001</v>
      </c>
      <c r="H7723" s="342" t="s">
        <v>6594</v>
      </c>
      <c r="I7723" s="342" t="s">
        <v>6575</v>
      </c>
      <c r="J7723" s="342" t="s">
        <v>6755</v>
      </c>
      <c r="K7723" s="581" t="s">
        <v>6773</v>
      </c>
      <c r="L7723" s="344" t="s">
        <v>4090</v>
      </c>
      <c r="N7723" s="344" t="s">
        <v>4090</v>
      </c>
      <c r="O7723" s="341">
        <v>0</v>
      </c>
    </row>
    <row r="7724" spans="1:15" x14ac:dyDescent="0.2">
      <c r="A7724" s="341" t="s">
        <v>9257</v>
      </c>
      <c r="B7724" s="341" t="s">
        <v>9302</v>
      </c>
      <c r="C7724" s="342" t="s">
        <v>6926</v>
      </c>
      <c r="D7724" s="342" t="s">
        <v>6927</v>
      </c>
      <c r="E7724" s="342" t="s">
        <v>9321</v>
      </c>
      <c r="F7724" s="342" t="s">
        <v>6590</v>
      </c>
      <c r="G7724" s="343">
        <v>54.6</v>
      </c>
      <c r="H7724" s="342" t="s">
        <v>6594</v>
      </c>
      <c r="I7724" s="342" t="s">
        <v>6575</v>
      </c>
      <c r="J7724" s="342" t="s">
        <v>6755</v>
      </c>
      <c r="K7724" s="581" t="s">
        <v>6805</v>
      </c>
      <c r="L7724" s="344" t="s">
        <v>4090</v>
      </c>
      <c r="N7724" s="344" t="s">
        <v>4090</v>
      </c>
      <c r="O7724" s="341" t="s">
        <v>6752</v>
      </c>
    </row>
    <row r="7725" spans="1:15" x14ac:dyDescent="0.2">
      <c r="A7725" s="341" t="s">
        <v>9257</v>
      </c>
      <c r="B7725" s="341" t="s">
        <v>9302</v>
      </c>
      <c r="C7725" s="342" t="s">
        <v>6926</v>
      </c>
      <c r="D7725" s="342" t="s">
        <v>6927</v>
      </c>
      <c r="E7725" s="342" t="s">
        <v>9325</v>
      </c>
      <c r="F7725" s="342" t="s">
        <v>6590</v>
      </c>
      <c r="G7725" s="343">
        <v>9.9</v>
      </c>
      <c r="H7725" s="342" t="s">
        <v>6594</v>
      </c>
      <c r="I7725" s="342" t="s">
        <v>6575</v>
      </c>
      <c r="J7725" s="342" t="s">
        <v>6755</v>
      </c>
      <c r="K7725" s="581" t="s">
        <v>7394</v>
      </c>
      <c r="L7725" s="344" t="s">
        <v>4090</v>
      </c>
      <c r="N7725" s="344" t="s">
        <v>4090</v>
      </c>
      <c r="O7725" s="341">
        <v>0</v>
      </c>
    </row>
    <row r="7726" spans="1:15" x14ac:dyDescent="0.2">
      <c r="A7726" s="341" t="s">
        <v>9257</v>
      </c>
      <c r="B7726" s="341" t="s">
        <v>9274</v>
      </c>
      <c r="C7726" s="342" t="s">
        <v>9151</v>
      </c>
      <c r="D7726" s="342" t="s">
        <v>6620</v>
      </c>
      <c r="E7726" s="342" t="s">
        <v>9340</v>
      </c>
      <c r="F7726" s="342" t="s">
        <v>6590</v>
      </c>
      <c r="G7726" s="343">
        <v>8.3000000000000007</v>
      </c>
      <c r="H7726" s="342" t="s">
        <v>6594</v>
      </c>
      <c r="I7726" s="342" t="s">
        <v>6575</v>
      </c>
      <c r="J7726" s="342" t="s">
        <v>6755</v>
      </c>
      <c r="K7726" s="581" t="s">
        <v>9152</v>
      </c>
      <c r="L7726" s="344" t="s">
        <v>4090</v>
      </c>
      <c r="N7726" s="344" t="s">
        <v>4090</v>
      </c>
      <c r="O7726" s="341" t="s">
        <v>6766</v>
      </c>
    </row>
    <row r="7727" spans="1:15" x14ac:dyDescent="0.2">
      <c r="A7727" s="341" t="s">
        <v>9257</v>
      </c>
      <c r="B7727" s="341" t="s">
        <v>9274</v>
      </c>
      <c r="C7727" s="342" t="s">
        <v>9151</v>
      </c>
      <c r="D7727" s="342" t="s">
        <v>6620</v>
      </c>
      <c r="E7727" s="342" t="s">
        <v>9326</v>
      </c>
      <c r="F7727" s="342" t="s">
        <v>6590</v>
      </c>
      <c r="G7727" s="343">
        <v>5.5</v>
      </c>
      <c r="H7727" s="342" t="s">
        <v>6594</v>
      </c>
      <c r="I7727" s="342" t="s">
        <v>6575</v>
      </c>
      <c r="J7727" s="342" t="s">
        <v>6755</v>
      </c>
      <c r="K7727" s="581" t="s">
        <v>8322</v>
      </c>
      <c r="L7727" s="344" t="s">
        <v>4090</v>
      </c>
      <c r="N7727" s="344" t="s">
        <v>4090</v>
      </c>
      <c r="O7727" s="341" t="s">
        <v>6752</v>
      </c>
    </row>
    <row r="7728" spans="1:15" x14ac:dyDescent="0.2">
      <c r="A7728" s="341" t="s">
        <v>9257</v>
      </c>
      <c r="B7728" s="341" t="s">
        <v>9274</v>
      </c>
      <c r="C7728" s="342" t="s">
        <v>9151</v>
      </c>
      <c r="D7728" s="342" t="s">
        <v>6620</v>
      </c>
      <c r="E7728" s="342" t="s">
        <v>9334</v>
      </c>
      <c r="F7728" s="342" t="s">
        <v>6590</v>
      </c>
      <c r="G7728" s="343">
        <v>3</v>
      </c>
      <c r="H7728" s="342" t="s">
        <v>6594</v>
      </c>
      <c r="I7728" s="342" t="s">
        <v>6575</v>
      </c>
      <c r="J7728" s="342" t="s">
        <v>6755</v>
      </c>
      <c r="K7728" s="581" t="s">
        <v>9153</v>
      </c>
      <c r="L7728" s="344" t="s">
        <v>4090</v>
      </c>
      <c r="N7728" s="344" t="s">
        <v>4090</v>
      </c>
      <c r="O7728" s="341" t="s">
        <v>6766</v>
      </c>
    </row>
    <row r="7729" spans="1:15" x14ac:dyDescent="0.2">
      <c r="A7729" s="341" t="s">
        <v>9257</v>
      </c>
      <c r="B7729" s="341" t="s">
        <v>9274</v>
      </c>
      <c r="C7729" s="342" t="s">
        <v>9151</v>
      </c>
      <c r="D7729" s="342" t="s">
        <v>6620</v>
      </c>
      <c r="E7729" s="342" t="s">
        <v>9323</v>
      </c>
      <c r="F7729" s="342" t="s">
        <v>6590</v>
      </c>
      <c r="G7729" s="343">
        <v>7.54</v>
      </c>
      <c r="H7729" s="342" t="s">
        <v>6594</v>
      </c>
      <c r="I7729" s="342" t="s">
        <v>6575</v>
      </c>
      <c r="J7729" s="342" t="s">
        <v>6755</v>
      </c>
      <c r="K7729" s="581" t="s">
        <v>9154</v>
      </c>
      <c r="L7729" s="344" t="s">
        <v>4090</v>
      </c>
      <c r="N7729" s="344" t="s">
        <v>4090</v>
      </c>
      <c r="O7729" s="341" t="s">
        <v>6766</v>
      </c>
    </row>
    <row r="7730" spans="1:15" x14ac:dyDescent="0.2">
      <c r="A7730" s="341" t="s">
        <v>9257</v>
      </c>
      <c r="B7730" s="341" t="s">
        <v>9274</v>
      </c>
      <c r="C7730" s="342" t="s">
        <v>6619</v>
      </c>
      <c r="D7730" s="342" t="s">
        <v>6620</v>
      </c>
      <c r="E7730" s="342" t="s">
        <v>9322</v>
      </c>
      <c r="F7730" s="342" t="s">
        <v>6590</v>
      </c>
      <c r="G7730" s="343">
        <v>8.82</v>
      </c>
      <c r="H7730" s="342" t="s">
        <v>6594</v>
      </c>
      <c r="I7730" s="342" t="s">
        <v>6575</v>
      </c>
      <c r="J7730" s="342" t="s">
        <v>6755</v>
      </c>
      <c r="K7730" s="581" t="s">
        <v>7082</v>
      </c>
      <c r="L7730" s="344" t="s">
        <v>4090</v>
      </c>
      <c r="N7730" s="344" t="s">
        <v>4090</v>
      </c>
      <c r="O7730" s="341" t="s">
        <v>6752</v>
      </c>
    </row>
    <row r="7731" spans="1:15" x14ac:dyDescent="0.2">
      <c r="A7731" s="341" t="s">
        <v>9257</v>
      </c>
      <c r="B7731" s="341" t="s">
        <v>9274</v>
      </c>
      <c r="C7731" s="342" t="s">
        <v>6619</v>
      </c>
      <c r="D7731" s="342" t="s">
        <v>6620</v>
      </c>
      <c r="E7731" s="342" t="s">
        <v>9325</v>
      </c>
      <c r="F7731" s="342" t="s">
        <v>6590</v>
      </c>
      <c r="G7731" s="343">
        <v>9.18</v>
      </c>
      <c r="H7731" s="342" t="s">
        <v>6594</v>
      </c>
      <c r="I7731" s="342" t="s">
        <v>6575</v>
      </c>
      <c r="J7731" s="342" t="s">
        <v>6755</v>
      </c>
      <c r="K7731" s="581" t="s">
        <v>6916</v>
      </c>
      <c r="L7731" s="344" t="s">
        <v>4090</v>
      </c>
      <c r="N7731" s="344" t="s">
        <v>4090</v>
      </c>
      <c r="O7731" s="341" t="s">
        <v>6752</v>
      </c>
    </row>
    <row r="7732" spans="1:15" x14ac:dyDescent="0.2">
      <c r="A7732" s="341" t="s">
        <v>9257</v>
      </c>
      <c r="B7732" s="341" t="s">
        <v>9274</v>
      </c>
      <c r="C7732" s="342" t="s">
        <v>6619</v>
      </c>
      <c r="D7732" s="342" t="s">
        <v>6620</v>
      </c>
      <c r="E7732" s="342" t="s">
        <v>9321</v>
      </c>
      <c r="F7732" s="342" t="s">
        <v>6590</v>
      </c>
      <c r="G7732" s="343">
        <v>6.36</v>
      </c>
      <c r="H7732" s="342" t="s">
        <v>6594</v>
      </c>
      <c r="I7732" s="342" t="s">
        <v>6575</v>
      </c>
      <c r="J7732" s="342" t="s">
        <v>6755</v>
      </c>
      <c r="K7732" s="581" t="s">
        <v>9154</v>
      </c>
      <c r="L7732" s="344" t="s">
        <v>4090</v>
      </c>
      <c r="N7732" s="344" t="s">
        <v>4090</v>
      </c>
      <c r="O7732" s="341" t="s">
        <v>6766</v>
      </c>
    </row>
    <row r="7733" spans="1:15" x14ac:dyDescent="0.2">
      <c r="A7733" s="341" t="s">
        <v>9257</v>
      </c>
      <c r="B7733" s="341" t="s">
        <v>9274</v>
      </c>
      <c r="C7733" s="342" t="s">
        <v>6619</v>
      </c>
      <c r="D7733" s="342" t="s">
        <v>6620</v>
      </c>
      <c r="E7733" s="342" t="s">
        <v>9321</v>
      </c>
      <c r="F7733" s="342" t="s">
        <v>6590</v>
      </c>
      <c r="G7733" s="343">
        <v>7.2</v>
      </c>
      <c r="H7733" s="342" t="s">
        <v>6594</v>
      </c>
      <c r="I7733" s="342" t="s">
        <v>6575</v>
      </c>
      <c r="J7733" s="342" t="s">
        <v>6755</v>
      </c>
      <c r="K7733" s="581" t="s">
        <v>7548</v>
      </c>
      <c r="L7733" s="344" t="s">
        <v>4090</v>
      </c>
      <c r="N7733" s="344" t="s">
        <v>4090</v>
      </c>
      <c r="O7733" s="341" t="s">
        <v>6752</v>
      </c>
    </row>
    <row r="7734" spans="1:15" x14ac:dyDescent="0.2">
      <c r="A7734" s="341" t="s">
        <v>9257</v>
      </c>
      <c r="B7734" s="341" t="s">
        <v>9274</v>
      </c>
      <c r="C7734" s="342" t="s">
        <v>6619</v>
      </c>
      <c r="D7734" s="342" t="s">
        <v>6620</v>
      </c>
      <c r="E7734" s="342" t="s">
        <v>9319</v>
      </c>
      <c r="F7734" s="342" t="s">
        <v>6590</v>
      </c>
      <c r="G7734" s="343">
        <v>8.16</v>
      </c>
      <c r="H7734" s="342" t="s">
        <v>6594</v>
      </c>
      <c r="I7734" s="342" t="s">
        <v>6575</v>
      </c>
      <c r="J7734" s="342" t="s">
        <v>6755</v>
      </c>
      <c r="K7734" s="581" t="s">
        <v>9155</v>
      </c>
      <c r="L7734" s="344" t="s">
        <v>4090</v>
      </c>
      <c r="N7734" s="344" t="s">
        <v>4090</v>
      </c>
      <c r="O7734" s="341" t="s">
        <v>6752</v>
      </c>
    </row>
    <row r="7735" spans="1:15" x14ac:dyDescent="0.2">
      <c r="A7735" s="341" t="s">
        <v>9257</v>
      </c>
      <c r="B7735" s="341" t="s">
        <v>9274</v>
      </c>
      <c r="C7735" s="342" t="s">
        <v>6619</v>
      </c>
      <c r="D7735" s="342" t="s">
        <v>6620</v>
      </c>
      <c r="E7735" s="342" t="s">
        <v>9325</v>
      </c>
      <c r="F7735" s="342" t="s">
        <v>6590</v>
      </c>
      <c r="G7735" s="343">
        <v>3.9750000000000001</v>
      </c>
      <c r="H7735" s="342" t="s">
        <v>6594</v>
      </c>
      <c r="I7735" s="342" t="s">
        <v>6575</v>
      </c>
      <c r="J7735" s="342" t="s">
        <v>6755</v>
      </c>
      <c r="K7735" s="581" t="s">
        <v>8385</v>
      </c>
      <c r="L7735" s="344" t="s">
        <v>4090</v>
      </c>
      <c r="N7735" s="344" t="s">
        <v>4090</v>
      </c>
      <c r="O7735" s="341" t="s">
        <v>6766</v>
      </c>
    </row>
    <row r="7736" spans="1:15" x14ac:dyDescent="0.2">
      <c r="A7736" s="341" t="s">
        <v>9257</v>
      </c>
      <c r="B7736" s="341" t="s">
        <v>9274</v>
      </c>
      <c r="C7736" s="342" t="s">
        <v>6619</v>
      </c>
      <c r="D7736" s="342" t="s">
        <v>6620</v>
      </c>
      <c r="E7736" s="342" t="s">
        <v>9326</v>
      </c>
      <c r="F7736" s="342" t="s">
        <v>6590</v>
      </c>
      <c r="G7736" s="343">
        <v>5.5</v>
      </c>
      <c r="H7736" s="342" t="s">
        <v>6594</v>
      </c>
      <c r="I7736" s="342" t="s">
        <v>6575</v>
      </c>
      <c r="J7736" s="342" t="s">
        <v>6755</v>
      </c>
      <c r="K7736" s="581" t="s">
        <v>6946</v>
      </c>
      <c r="L7736" s="344" t="s">
        <v>4090</v>
      </c>
      <c r="N7736" s="344" t="s">
        <v>4090</v>
      </c>
      <c r="O7736" s="341" t="s">
        <v>6752</v>
      </c>
    </row>
    <row r="7737" spans="1:15" x14ac:dyDescent="0.2">
      <c r="A7737" s="341" t="s">
        <v>9257</v>
      </c>
      <c r="B7737" s="341" t="s">
        <v>9274</v>
      </c>
      <c r="C7737" s="342" t="s">
        <v>6619</v>
      </c>
      <c r="D7737" s="342" t="s">
        <v>6620</v>
      </c>
      <c r="E7737" s="342" t="s">
        <v>9342</v>
      </c>
      <c r="F7737" s="342" t="s">
        <v>6590</v>
      </c>
      <c r="G7737" s="343">
        <v>9.8000000000000007</v>
      </c>
      <c r="H7737" s="342" t="s">
        <v>6594</v>
      </c>
      <c r="I7737" s="342" t="s">
        <v>6575</v>
      </c>
      <c r="J7737" s="342" t="s">
        <v>6755</v>
      </c>
      <c r="K7737" s="581" t="s">
        <v>8945</v>
      </c>
      <c r="L7737" s="344" t="s">
        <v>4090</v>
      </c>
      <c r="N7737" s="344" t="s">
        <v>4090</v>
      </c>
      <c r="O7737" s="341" t="s">
        <v>6752</v>
      </c>
    </row>
    <row r="7738" spans="1:15" x14ac:dyDescent="0.2">
      <c r="A7738" s="341" t="s">
        <v>9257</v>
      </c>
      <c r="B7738" s="341" t="s">
        <v>9274</v>
      </c>
      <c r="C7738" s="342" t="s">
        <v>6619</v>
      </c>
      <c r="D7738" s="342" t="s">
        <v>6620</v>
      </c>
      <c r="E7738" s="342" t="s">
        <v>9255</v>
      </c>
      <c r="F7738" s="342" t="s">
        <v>6590</v>
      </c>
      <c r="G7738" s="343">
        <v>8.1999999999999993</v>
      </c>
      <c r="H7738" s="342" t="s">
        <v>6594</v>
      </c>
      <c r="I7738" s="342" t="s">
        <v>6575</v>
      </c>
      <c r="J7738" s="342" t="s">
        <v>6755</v>
      </c>
      <c r="K7738" s="581" t="s">
        <v>7186</v>
      </c>
      <c r="L7738" s="344" t="s">
        <v>4090</v>
      </c>
      <c r="N7738" s="344" t="s">
        <v>4090</v>
      </c>
      <c r="O7738" s="341" t="s">
        <v>6766</v>
      </c>
    </row>
    <row r="7739" spans="1:15" x14ac:dyDescent="0.2">
      <c r="A7739" s="341" t="s">
        <v>9257</v>
      </c>
      <c r="B7739" s="341" t="s">
        <v>9274</v>
      </c>
      <c r="C7739" s="342" t="s">
        <v>6619</v>
      </c>
      <c r="D7739" s="342" t="s">
        <v>6620</v>
      </c>
      <c r="E7739" s="342" t="s">
        <v>9338</v>
      </c>
      <c r="F7739" s="342" t="s">
        <v>6590</v>
      </c>
      <c r="G7739" s="343">
        <v>5.76</v>
      </c>
      <c r="H7739" s="342" t="s">
        <v>6594</v>
      </c>
      <c r="I7739" s="342" t="s">
        <v>6575</v>
      </c>
      <c r="J7739" s="342" t="s">
        <v>6755</v>
      </c>
      <c r="K7739" s="581" t="s">
        <v>7062</v>
      </c>
      <c r="L7739" s="344" t="s">
        <v>4090</v>
      </c>
      <c r="N7739" s="344" t="s">
        <v>4090</v>
      </c>
      <c r="O7739" s="341" t="s">
        <v>6766</v>
      </c>
    </row>
    <row r="7740" spans="1:15" x14ac:dyDescent="0.2">
      <c r="A7740" s="341" t="s">
        <v>9257</v>
      </c>
      <c r="B7740" s="341" t="s">
        <v>9274</v>
      </c>
      <c r="C7740" s="342" t="s">
        <v>6619</v>
      </c>
      <c r="D7740" s="342" t="s">
        <v>6620</v>
      </c>
      <c r="E7740" s="342" t="s">
        <v>9323</v>
      </c>
      <c r="F7740" s="342" t="s">
        <v>6590</v>
      </c>
      <c r="G7740" s="343">
        <v>7.6850000000000005</v>
      </c>
      <c r="H7740" s="342" t="s">
        <v>6594</v>
      </c>
      <c r="I7740" s="342" t="s">
        <v>6575</v>
      </c>
      <c r="J7740" s="342" t="s">
        <v>6755</v>
      </c>
      <c r="K7740" s="581" t="s">
        <v>9156</v>
      </c>
      <c r="L7740" s="344" t="s">
        <v>4090</v>
      </c>
      <c r="N7740" s="344" t="s">
        <v>4090</v>
      </c>
      <c r="O7740" s="341" t="s">
        <v>6766</v>
      </c>
    </row>
    <row r="7741" spans="1:15" x14ac:dyDescent="0.2">
      <c r="A7741" s="341" t="s">
        <v>9257</v>
      </c>
      <c r="B7741" s="341" t="s">
        <v>9274</v>
      </c>
      <c r="C7741" s="342" t="s">
        <v>6619</v>
      </c>
      <c r="D7741" s="342" t="s">
        <v>6620</v>
      </c>
      <c r="E7741" s="342" t="s">
        <v>9334</v>
      </c>
      <c r="F7741" s="342" t="s">
        <v>6590</v>
      </c>
      <c r="G7741" s="343">
        <v>7.95</v>
      </c>
      <c r="H7741" s="342" t="s">
        <v>6594</v>
      </c>
      <c r="I7741" s="342" t="s">
        <v>6575</v>
      </c>
      <c r="J7741" s="342" t="s">
        <v>6755</v>
      </c>
      <c r="K7741" s="581" t="s">
        <v>7067</v>
      </c>
      <c r="L7741" s="344" t="s">
        <v>4090</v>
      </c>
      <c r="N7741" s="344" t="s">
        <v>4090</v>
      </c>
      <c r="O7741" s="341" t="s">
        <v>6752</v>
      </c>
    </row>
    <row r="7742" spans="1:15" x14ac:dyDescent="0.2">
      <c r="A7742" s="341" t="s">
        <v>9257</v>
      </c>
      <c r="B7742" s="341" t="s">
        <v>9274</v>
      </c>
      <c r="C7742" s="342" t="s">
        <v>6619</v>
      </c>
      <c r="D7742" s="342" t="s">
        <v>6620</v>
      </c>
      <c r="E7742" s="342" t="s">
        <v>9325</v>
      </c>
      <c r="F7742" s="342" t="s">
        <v>6590</v>
      </c>
      <c r="G7742" s="343">
        <v>6.86</v>
      </c>
      <c r="H7742" s="342" t="s">
        <v>6594</v>
      </c>
      <c r="I7742" s="342" t="s">
        <v>6575</v>
      </c>
      <c r="J7742" s="342" t="s">
        <v>6755</v>
      </c>
      <c r="K7742" s="581" t="s">
        <v>9157</v>
      </c>
      <c r="L7742" s="344" t="s">
        <v>4090</v>
      </c>
      <c r="N7742" s="344" t="s">
        <v>4090</v>
      </c>
      <c r="O7742" s="341" t="s">
        <v>6766</v>
      </c>
    </row>
    <row r="7743" spans="1:15" x14ac:dyDescent="0.2">
      <c r="A7743" s="341" t="s">
        <v>9257</v>
      </c>
      <c r="B7743" s="341" t="s">
        <v>9274</v>
      </c>
      <c r="C7743" s="342" t="s">
        <v>6619</v>
      </c>
      <c r="D7743" s="342" t="s">
        <v>6620</v>
      </c>
      <c r="E7743" s="342" t="s">
        <v>9333</v>
      </c>
      <c r="F7743" s="342" t="s">
        <v>6590</v>
      </c>
      <c r="G7743" s="343">
        <v>4.7700000000000005</v>
      </c>
      <c r="H7743" s="342" t="s">
        <v>6594</v>
      </c>
      <c r="I7743" s="342" t="s">
        <v>6575</v>
      </c>
      <c r="J7743" s="342" t="s">
        <v>6755</v>
      </c>
      <c r="K7743" s="581" t="s">
        <v>9158</v>
      </c>
      <c r="L7743" s="344" t="s">
        <v>4090</v>
      </c>
      <c r="N7743" s="344" t="s">
        <v>4090</v>
      </c>
      <c r="O7743" s="341" t="s">
        <v>6752</v>
      </c>
    </row>
    <row r="7744" spans="1:15" x14ac:dyDescent="0.2">
      <c r="A7744" s="341" t="s">
        <v>9257</v>
      </c>
      <c r="B7744" s="341" t="s">
        <v>9274</v>
      </c>
      <c r="C7744" s="342" t="s">
        <v>9151</v>
      </c>
      <c r="D7744" s="342" t="s">
        <v>6620</v>
      </c>
      <c r="E7744" s="342" t="s">
        <v>9326</v>
      </c>
      <c r="F7744" s="342" t="s">
        <v>6590</v>
      </c>
      <c r="G7744" s="343">
        <v>9.5549999999999997</v>
      </c>
      <c r="H7744" s="342" t="s">
        <v>6594</v>
      </c>
      <c r="I7744" s="342" t="s">
        <v>6575</v>
      </c>
      <c r="J7744" s="342" t="s">
        <v>6755</v>
      </c>
      <c r="K7744" s="581" t="s">
        <v>7412</v>
      </c>
      <c r="L7744" s="344" t="s">
        <v>4090</v>
      </c>
      <c r="N7744" s="344" t="s">
        <v>4090</v>
      </c>
      <c r="O7744" s="341" t="s">
        <v>6752</v>
      </c>
    </row>
    <row r="7745" spans="1:15" x14ac:dyDescent="0.2">
      <c r="A7745" s="341" t="s">
        <v>9257</v>
      </c>
      <c r="B7745" s="341" t="s">
        <v>9274</v>
      </c>
      <c r="C7745" s="342" t="s">
        <v>9151</v>
      </c>
      <c r="D7745" s="342" t="s">
        <v>6620</v>
      </c>
      <c r="E7745" s="342" t="s">
        <v>9328</v>
      </c>
      <c r="F7745" s="342" t="s">
        <v>6590</v>
      </c>
      <c r="G7745" s="343">
        <v>7.25</v>
      </c>
      <c r="H7745" s="342" t="s">
        <v>6594</v>
      </c>
      <c r="I7745" s="342" t="s">
        <v>6575</v>
      </c>
      <c r="J7745" s="342" t="s">
        <v>6755</v>
      </c>
      <c r="K7745" s="581" t="s">
        <v>6925</v>
      </c>
      <c r="L7745" s="344" t="s">
        <v>4090</v>
      </c>
      <c r="N7745" s="344" t="s">
        <v>4090</v>
      </c>
      <c r="O7745" s="341" t="s">
        <v>6766</v>
      </c>
    </row>
    <row r="7746" spans="1:15" x14ac:dyDescent="0.2">
      <c r="A7746" s="341" t="s">
        <v>9257</v>
      </c>
      <c r="B7746" s="341" t="s">
        <v>9274</v>
      </c>
      <c r="C7746" s="342" t="s">
        <v>6619</v>
      </c>
      <c r="D7746" s="342" t="s">
        <v>6620</v>
      </c>
      <c r="E7746" s="342" t="s">
        <v>9326</v>
      </c>
      <c r="F7746" s="342" t="s">
        <v>6590</v>
      </c>
      <c r="G7746" s="343">
        <v>4</v>
      </c>
      <c r="H7746" s="342" t="s">
        <v>6594</v>
      </c>
      <c r="I7746" s="342" t="s">
        <v>6575</v>
      </c>
      <c r="J7746" s="342" t="s">
        <v>6755</v>
      </c>
      <c r="K7746" s="581" t="s">
        <v>7949</v>
      </c>
      <c r="L7746" s="344" t="s">
        <v>4090</v>
      </c>
      <c r="N7746" s="344" t="s">
        <v>4090</v>
      </c>
      <c r="O7746" s="341" t="s">
        <v>6766</v>
      </c>
    </row>
    <row r="7747" spans="1:15" x14ac:dyDescent="0.2">
      <c r="A7747" s="341" t="s">
        <v>9257</v>
      </c>
      <c r="B7747" s="341" t="s">
        <v>9274</v>
      </c>
      <c r="C7747" s="342" t="s">
        <v>6619</v>
      </c>
      <c r="D7747" s="342" t="s">
        <v>6620</v>
      </c>
      <c r="E7747" s="342" t="s">
        <v>9326</v>
      </c>
      <c r="F7747" s="342" t="s">
        <v>6590</v>
      </c>
      <c r="G7747" s="343">
        <v>5.75</v>
      </c>
      <c r="H7747" s="342" t="s">
        <v>6594</v>
      </c>
      <c r="I7747" s="342" t="s">
        <v>6575</v>
      </c>
      <c r="J7747" s="342" t="s">
        <v>6755</v>
      </c>
      <c r="K7747" s="581" t="s">
        <v>9159</v>
      </c>
      <c r="L7747" s="344" t="s">
        <v>4090</v>
      </c>
      <c r="N7747" s="344" t="s">
        <v>4090</v>
      </c>
      <c r="O7747" s="341" t="s">
        <v>6766</v>
      </c>
    </row>
    <row r="7748" spans="1:15" x14ac:dyDescent="0.2">
      <c r="A7748" s="341" t="s">
        <v>9257</v>
      </c>
      <c r="B7748" s="341" t="s">
        <v>9274</v>
      </c>
      <c r="C7748" s="342" t="s">
        <v>6619</v>
      </c>
      <c r="D7748" s="342" t="s">
        <v>6620</v>
      </c>
      <c r="E7748" s="342" t="s">
        <v>9325</v>
      </c>
      <c r="F7748" s="342" t="s">
        <v>6590</v>
      </c>
      <c r="G7748" s="343">
        <v>9.8000000000000007</v>
      </c>
      <c r="H7748" s="342" t="s">
        <v>6594</v>
      </c>
      <c r="I7748" s="342" t="s">
        <v>6575</v>
      </c>
      <c r="J7748" s="342" t="s">
        <v>6755</v>
      </c>
      <c r="K7748" s="581" t="s">
        <v>8593</v>
      </c>
      <c r="L7748" s="344" t="s">
        <v>4090</v>
      </c>
      <c r="N7748" s="344" t="s">
        <v>4090</v>
      </c>
      <c r="O7748" s="341" t="s">
        <v>6752</v>
      </c>
    </row>
    <row r="7749" spans="1:15" x14ac:dyDescent="0.2">
      <c r="A7749" s="341" t="s">
        <v>9257</v>
      </c>
      <c r="B7749" s="341" t="s">
        <v>9274</v>
      </c>
      <c r="C7749" s="342" t="s">
        <v>9151</v>
      </c>
      <c r="D7749" s="342" t="s">
        <v>6620</v>
      </c>
      <c r="E7749" s="342" t="s">
        <v>9328</v>
      </c>
      <c r="F7749" s="342" t="s">
        <v>6590</v>
      </c>
      <c r="G7749" s="343">
        <v>7.125</v>
      </c>
      <c r="H7749" s="342" t="s">
        <v>6594</v>
      </c>
      <c r="I7749" s="342" t="s">
        <v>6575</v>
      </c>
      <c r="J7749" s="342" t="s">
        <v>6755</v>
      </c>
      <c r="K7749" s="581" t="s">
        <v>9160</v>
      </c>
      <c r="L7749" s="344" t="s">
        <v>4090</v>
      </c>
      <c r="N7749" s="344" t="s">
        <v>4090</v>
      </c>
      <c r="O7749" s="341" t="s">
        <v>6766</v>
      </c>
    </row>
    <row r="7750" spans="1:15" x14ac:dyDescent="0.2">
      <c r="A7750" s="341" t="s">
        <v>9257</v>
      </c>
      <c r="B7750" s="341" t="s">
        <v>9274</v>
      </c>
      <c r="C7750" s="342" t="s">
        <v>6619</v>
      </c>
      <c r="D7750" s="342" t="s">
        <v>6620</v>
      </c>
      <c r="E7750" s="342" t="s">
        <v>9319</v>
      </c>
      <c r="F7750" s="342" t="s">
        <v>6590</v>
      </c>
      <c r="G7750" s="343">
        <v>5.59</v>
      </c>
      <c r="H7750" s="342" t="s">
        <v>6594</v>
      </c>
      <c r="I7750" s="342" t="s">
        <v>6575</v>
      </c>
      <c r="J7750" s="342" t="s">
        <v>6755</v>
      </c>
      <c r="K7750" s="581" t="s">
        <v>8602</v>
      </c>
      <c r="L7750" s="344" t="s">
        <v>4090</v>
      </c>
      <c r="N7750" s="344" t="s">
        <v>4090</v>
      </c>
      <c r="O7750" s="341" t="s">
        <v>6752</v>
      </c>
    </row>
    <row r="7751" spans="1:15" x14ac:dyDescent="0.2">
      <c r="A7751" s="341" t="s">
        <v>9257</v>
      </c>
      <c r="B7751" s="341" t="s">
        <v>9274</v>
      </c>
      <c r="C7751" s="342" t="s">
        <v>6619</v>
      </c>
      <c r="D7751" s="342" t="s">
        <v>6620</v>
      </c>
      <c r="E7751" s="342" t="s">
        <v>9326</v>
      </c>
      <c r="F7751" s="342" t="s">
        <v>6590</v>
      </c>
      <c r="G7751" s="343">
        <v>6.36</v>
      </c>
      <c r="H7751" s="342" t="s">
        <v>6594</v>
      </c>
      <c r="I7751" s="342" t="s">
        <v>6575</v>
      </c>
      <c r="J7751" s="342" t="s">
        <v>6755</v>
      </c>
      <c r="K7751" s="581" t="s">
        <v>7964</v>
      </c>
      <c r="L7751" s="344" t="s">
        <v>4090</v>
      </c>
      <c r="N7751" s="344" t="s">
        <v>4090</v>
      </c>
      <c r="O7751" s="341" t="s">
        <v>6766</v>
      </c>
    </row>
    <row r="7752" spans="1:15" x14ac:dyDescent="0.2">
      <c r="A7752" s="341" t="s">
        <v>9257</v>
      </c>
      <c r="B7752" s="341" t="s">
        <v>9274</v>
      </c>
      <c r="C7752" s="342" t="s">
        <v>6619</v>
      </c>
      <c r="D7752" s="342" t="s">
        <v>6620</v>
      </c>
      <c r="E7752" s="342" t="s">
        <v>9328</v>
      </c>
      <c r="F7752" s="342" t="s">
        <v>6590</v>
      </c>
      <c r="G7752" s="343">
        <v>4.75</v>
      </c>
      <c r="H7752" s="342" t="s">
        <v>6594</v>
      </c>
      <c r="I7752" s="342" t="s">
        <v>6575</v>
      </c>
      <c r="J7752" s="342" t="s">
        <v>6755</v>
      </c>
      <c r="K7752" s="581" t="s">
        <v>7437</v>
      </c>
      <c r="L7752" s="344" t="s">
        <v>4090</v>
      </c>
      <c r="N7752" s="344" t="s">
        <v>4090</v>
      </c>
      <c r="O7752" s="341" t="s">
        <v>6766</v>
      </c>
    </row>
    <row r="7753" spans="1:15" x14ac:dyDescent="0.2">
      <c r="A7753" s="341" t="s">
        <v>9257</v>
      </c>
      <c r="B7753" s="341" t="s">
        <v>9274</v>
      </c>
      <c r="C7753" s="342" t="s">
        <v>6619</v>
      </c>
      <c r="D7753" s="342" t="s">
        <v>6620</v>
      </c>
      <c r="E7753" s="342" t="s">
        <v>9323</v>
      </c>
      <c r="F7753" s="342" t="s">
        <v>6590</v>
      </c>
      <c r="G7753" s="343">
        <v>5.5</v>
      </c>
      <c r="H7753" s="342" t="s">
        <v>6594</v>
      </c>
      <c r="I7753" s="342" t="s">
        <v>6575</v>
      </c>
      <c r="J7753" s="342" t="s">
        <v>6755</v>
      </c>
      <c r="K7753" s="581" t="s">
        <v>6637</v>
      </c>
      <c r="L7753" s="344" t="s">
        <v>4090</v>
      </c>
      <c r="N7753" s="344" t="s">
        <v>4090</v>
      </c>
      <c r="O7753" s="341" t="s">
        <v>6766</v>
      </c>
    </row>
    <row r="7754" spans="1:15" x14ac:dyDescent="0.2">
      <c r="A7754" s="341" t="s">
        <v>9257</v>
      </c>
      <c r="B7754" s="341" t="s">
        <v>9274</v>
      </c>
      <c r="C7754" s="342" t="s">
        <v>6619</v>
      </c>
      <c r="D7754" s="342" t="s">
        <v>6620</v>
      </c>
      <c r="E7754" s="342" t="s">
        <v>9319</v>
      </c>
      <c r="F7754" s="342" t="s">
        <v>6590</v>
      </c>
      <c r="G7754" s="343">
        <v>8.32</v>
      </c>
      <c r="H7754" s="342" t="s">
        <v>6594</v>
      </c>
      <c r="I7754" s="342" t="s">
        <v>6575</v>
      </c>
      <c r="J7754" s="342" t="s">
        <v>6755</v>
      </c>
      <c r="K7754" s="581" t="s">
        <v>7691</v>
      </c>
      <c r="L7754" s="344" t="s">
        <v>4090</v>
      </c>
      <c r="N7754" s="344" t="s">
        <v>4090</v>
      </c>
      <c r="O7754" s="341" t="s">
        <v>6766</v>
      </c>
    </row>
    <row r="7755" spans="1:15" x14ac:dyDescent="0.2">
      <c r="A7755" s="341" t="s">
        <v>9257</v>
      </c>
      <c r="B7755" s="341" t="s">
        <v>9274</v>
      </c>
      <c r="C7755" s="342" t="s">
        <v>6619</v>
      </c>
      <c r="D7755" s="342" t="s">
        <v>6620</v>
      </c>
      <c r="E7755" s="342" t="s">
        <v>9334</v>
      </c>
      <c r="F7755" s="342" t="s">
        <v>6590</v>
      </c>
      <c r="G7755" s="343">
        <v>8.9600000000000009</v>
      </c>
      <c r="H7755" s="342" t="s">
        <v>6594</v>
      </c>
      <c r="I7755" s="342" t="s">
        <v>6575</v>
      </c>
      <c r="J7755" s="342" t="s">
        <v>6755</v>
      </c>
      <c r="K7755" s="581" t="s">
        <v>9161</v>
      </c>
      <c r="L7755" s="344" t="s">
        <v>4090</v>
      </c>
      <c r="N7755" s="344" t="s">
        <v>4090</v>
      </c>
      <c r="O7755" s="341" t="s">
        <v>6766</v>
      </c>
    </row>
    <row r="7756" spans="1:15" x14ac:dyDescent="0.2">
      <c r="A7756" s="341" t="s">
        <v>9257</v>
      </c>
      <c r="B7756" s="341" t="s">
        <v>9274</v>
      </c>
      <c r="C7756" s="342" t="s">
        <v>6926</v>
      </c>
      <c r="D7756" s="342" t="s">
        <v>6927</v>
      </c>
      <c r="E7756" s="342" t="s">
        <v>9255</v>
      </c>
      <c r="F7756" s="342" t="s">
        <v>6590</v>
      </c>
      <c r="G7756" s="343">
        <v>7.0200000000000005</v>
      </c>
      <c r="H7756" s="342" t="s">
        <v>6594</v>
      </c>
      <c r="I7756" s="342" t="s">
        <v>6575</v>
      </c>
      <c r="J7756" s="342" t="s">
        <v>6755</v>
      </c>
      <c r="K7756" s="581" t="s">
        <v>7895</v>
      </c>
      <c r="L7756" s="344" t="s">
        <v>4090</v>
      </c>
      <c r="N7756" s="344" t="s">
        <v>4090</v>
      </c>
      <c r="O7756" s="341" t="s">
        <v>6766</v>
      </c>
    </row>
    <row r="7757" spans="1:15" x14ac:dyDescent="0.2">
      <c r="A7757" s="341" t="s">
        <v>9257</v>
      </c>
      <c r="B7757" s="341" t="s">
        <v>9274</v>
      </c>
      <c r="C7757" s="342" t="s">
        <v>6926</v>
      </c>
      <c r="D7757" s="342" t="s">
        <v>6620</v>
      </c>
      <c r="E7757" s="342" t="s">
        <v>9325</v>
      </c>
      <c r="F7757" s="342" t="s">
        <v>6590</v>
      </c>
      <c r="G7757" s="343">
        <v>4.16</v>
      </c>
      <c r="H7757" s="342" t="s">
        <v>6594</v>
      </c>
      <c r="I7757" s="342" t="s">
        <v>6575</v>
      </c>
      <c r="J7757" s="342" t="s">
        <v>6755</v>
      </c>
      <c r="K7757" s="581" t="s">
        <v>9162</v>
      </c>
      <c r="L7757" s="344" t="s">
        <v>4090</v>
      </c>
      <c r="N7757" s="344" t="s">
        <v>4090</v>
      </c>
      <c r="O7757" s="341" t="s">
        <v>6766</v>
      </c>
    </row>
    <row r="7758" spans="1:15" x14ac:dyDescent="0.2">
      <c r="A7758" s="341" t="s">
        <v>9257</v>
      </c>
      <c r="B7758" s="341" t="s">
        <v>9274</v>
      </c>
      <c r="C7758" s="342" t="s">
        <v>6619</v>
      </c>
      <c r="D7758" s="342" t="s">
        <v>6620</v>
      </c>
      <c r="E7758" s="342" t="s">
        <v>9321</v>
      </c>
      <c r="F7758" s="342" t="s">
        <v>6590</v>
      </c>
      <c r="G7758" s="343">
        <v>10.575000000000001</v>
      </c>
      <c r="H7758" s="342" t="s">
        <v>6594</v>
      </c>
      <c r="I7758" s="342" t="s">
        <v>6575</v>
      </c>
      <c r="J7758" s="342" t="s">
        <v>6755</v>
      </c>
      <c r="K7758" s="581" t="s">
        <v>6758</v>
      </c>
      <c r="L7758" s="344" t="s">
        <v>4090</v>
      </c>
      <c r="N7758" s="344" t="s">
        <v>4090</v>
      </c>
      <c r="O7758" s="341" t="s">
        <v>6752</v>
      </c>
    </row>
    <row r="7759" spans="1:15" x14ac:dyDescent="0.2">
      <c r="A7759" s="341" t="s">
        <v>9257</v>
      </c>
      <c r="B7759" s="341" t="s">
        <v>9274</v>
      </c>
      <c r="C7759" s="342" t="s">
        <v>6619</v>
      </c>
      <c r="D7759" s="342" t="s">
        <v>6620</v>
      </c>
      <c r="E7759" s="342" t="s">
        <v>9319</v>
      </c>
      <c r="F7759" s="342" t="s">
        <v>6590</v>
      </c>
      <c r="G7759" s="343">
        <v>9.8000000000000007</v>
      </c>
      <c r="H7759" s="342" t="s">
        <v>6594</v>
      </c>
      <c r="I7759" s="342" t="s">
        <v>6575</v>
      </c>
      <c r="J7759" s="342" t="s">
        <v>6755</v>
      </c>
      <c r="K7759" s="581" t="s">
        <v>8423</v>
      </c>
      <c r="L7759" s="344" t="s">
        <v>4090</v>
      </c>
      <c r="N7759" s="344" t="s">
        <v>4090</v>
      </c>
      <c r="O7759" s="341" t="s">
        <v>6752</v>
      </c>
    </row>
    <row r="7760" spans="1:15" x14ac:dyDescent="0.2">
      <c r="A7760" s="341" t="s">
        <v>9257</v>
      </c>
      <c r="B7760" s="341" t="s">
        <v>9274</v>
      </c>
      <c r="C7760" s="342" t="s">
        <v>6619</v>
      </c>
      <c r="D7760" s="342" t="s">
        <v>6620</v>
      </c>
      <c r="E7760" s="342" t="s">
        <v>9334</v>
      </c>
      <c r="F7760" s="342" t="s">
        <v>6590</v>
      </c>
      <c r="G7760" s="343">
        <v>4.16</v>
      </c>
      <c r="H7760" s="342" t="s">
        <v>6594</v>
      </c>
      <c r="I7760" s="342" t="s">
        <v>6575</v>
      </c>
      <c r="J7760" s="342" t="s">
        <v>6755</v>
      </c>
      <c r="K7760" s="581" t="s">
        <v>6732</v>
      </c>
      <c r="L7760" s="344" t="s">
        <v>4090</v>
      </c>
      <c r="N7760" s="344" t="s">
        <v>4090</v>
      </c>
      <c r="O7760" s="341" t="s">
        <v>6766</v>
      </c>
    </row>
    <row r="7761" spans="1:15" x14ac:dyDescent="0.2">
      <c r="A7761" s="341" t="s">
        <v>9257</v>
      </c>
      <c r="B7761" s="341" t="s">
        <v>9274</v>
      </c>
      <c r="C7761" s="342" t="s">
        <v>6619</v>
      </c>
      <c r="D7761" s="342" t="s">
        <v>6620</v>
      </c>
      <c r="E7761" s="342" t="s">
        <v>9320</v>
      </c>
      <c r="F7761" s="342" t="s">
        <v>6590</v>
      </c>
      <c r="G7761" s="343">
        <v>5.55</v>
      </c>
      <c r="H7761" s="342" t="s">
        <v>6594</v>
      </c>
      <c r="I7761" s="342" t="s">
        <v>6575</v>
      </c>
      <c r="J7761" s="342" t="s">
        <v>6755</v>
      </c>
      <c r="K7761" s="581" t="s">
        <v>7840</v>
      </c>
      <c r="L7761" s="344" t="s">
        <v>4090</v>
      </c>
      <c r="N7761" s="344" t="s">
        <v>4090</v>
      </c>
      <c r="O7761" s="341">
        <v>0</v>
      </c>
    </row>
    <row r="7762" spans="1:15" x14ac:dyDescent="0.2">
      <c r="A7762" s="341" t="s">
        <v>9257</v>
      </c>
      <c r="B7762" s="341" t="s">
        <v>9274</v>
      </c>
      <c r="C7762" s="342" t="s">
        <v>6619</v>
      </c>
      <c r="D7762" s="342" t="s">
        <v>6620</v>
      </c>
      <c r="E7762" s="342" t="s">
        <v>9321</v>
      </c>
      <c r="F7762" s="342" t="s">
        <v>6590</v>
      </c>
      <c r="G7762" s="343">
        <v>5.5</v>
      </c>
      <c r="H7762" s="342" t="s">
        <v>6594</v>
      </c>
      <c r="I7762" s="342" t="s">
        <v>6575</v>
      </c>
      <c r="J7762" s="342" t="s">
        <v>6755</v>
      </c>
      <c r="K7762" s="581" t="s">
        <v>8883</v>
      </c>
      <c r="L7762" s="344" t="s">
        <v>4090</v>
      </c>
      <c r="N7762" s="344" t="s">
        <v>4090</v>
      </c>
      <c r="O7762" s="341" t="s">
        <v>6766</v>
      </c>
    </row>
    <row r="7763" spans="1:15" x14ac:dyDescent="0.2">
      <c r="A7763" s="341" t="s">
        <v>9257</v>
      </c>
      <c r="B7763" s="341" t="s">
        <v>9274</v>
      </c>
      <c r="C7763" s="342" t="s">
        <v>6619</v>
      </c>
      <c r="D7763" s="342" t="s">
        <v>6620</v>
      </c>
      <c r="E7763" s="342" t="s">
        <v>9321</v>
      </c>
      <c r="F7763" s="342" t="s">
        <v>6590</v>
      </c>
      <c r="G7763" s="343">
        <v>4.32</v>
      </c>
      <c r="H7763" s="342" t="s">
        <v>6594</v>
      </c>
      <c r="I7763" s="342" t="s">
        <v>6575</v>
      </c>
      <c r="J7763" s="342" t="s">
        <v>6755</v>
      </c>
      <c r="K7763" s="581" t="s">
        <v>6841</v>
      </c>
      <c r="L7763" s="344" t="s">
        <v>4090</v>
      </c>
      <c r="N7763" s="344" t="s">
        <v>4090</v>
      </c>
      <c r="O7763" s="341">
        <v>0</v>
      </c>
    </row>
    <row r="7764" spans="1:15" x14ac:dyDescent="0.2">
      <c r="A7764" s="341" t="s">
        <v>9257</v>
      </c>
      <c r="B7764" s="341" t="s">
        <v>9274</v>
      </c>
      <c r="C7764" s="342" t="s">
        <v>9151</v>
      </c>
      <c r="D7764" s="342" t="s">
        <v>6620</v>
      </c>
      <c r="E7764" s="342" t="s">
        <v>9319</v>
      </c>
      <c r="F7764" s="342" t="s">
        <v>6590</v>
      </c>
      <c r="G7764" s="343">
        <v>7.92</v>
      </c>
      <c r="H7764" s="342" t="s">
        <v>6594</v>
      </c>
      <c r="I7764" s="342" t="s">
        <v>6575</v>
      </c>
      <c r="J7764" s="342" t="s">
        <v>6755</v>
      </c>
      <c r="K7764" s="581" t="s">
        <v>8228</v>
      </c>
      <c r="L7764" s="344" t="s">
        <v>4090</v>
      </c>
      <c r="N7764" s="344" t="s">
        <v>4090</v>
      </c>
      <c r="O7764" s="341">
        <v>0</v>
      </c>
    </row>
    <row r="7765" spans="1:15" x14ac:dyDescent="0.2">
      <c r="A7765" s="341" t="s">
        <v>9257</v>
      </c>
      <c r="B7765" s="341" t="s">
        <v>9274</v>
      </c>
      <c r="C7765" s="342" t="s">
        <v>9151</v>
      </c>
      <c r="D7765" s="342" t="s">
        <v>6620</v>
      </c>
      <c r="E7765" s="342" t="s">
        <v>9323</v>
      </c>
      <c r="F7765" s="342" t="s">
        <v>6590</v>
      </c>
      <c r="G7765" s="343">
        <v>8.4</v>
      </c>
      <c r="H7765" s="342" t="s">
        <v>6594</v>
      </c>
      <c r="I7765" s="342" t="s">
        <v>6575</v>
      </c>
      <c r="J7765" s="342" t="s">
        <v>6755</v>
      </c>
      <c r="K7765" s="581" t="s">
        <v>6758</v>
      </c>
      <c r="L7765" s="344" t="s">
        <v>4090</v>
      </c>
      <c r="N7765" s="344" t="s">
        <v>4090</v>
      </c>
      <c r="O7765" s="341" t="s">
        <v>6766</v>
      </c>
    </row>
    <row r="7766" spans="1:15" x14ac:dyDescent="0.2">
      <c r="A7766" s="341" t="s">
        <v>9257</v>
      </c>
      <c r="B7766" s="341" t="s">
        <v>9274</v>
      </c>
      <c r="C7766" s="342" t="s">
        <v>6619</v>
      </c>
      <c r="D7766" s="342" t="s">
        <v>6620</v>
      </c>
      <c r="E7766" s="342" t="s">
        <v>9326</v>
      </c>
      <c r="F7766" s="342" t="s">
        <v>6590</v>
      </c>
      <c r="G7766" s="343">
        <v>6.12</v>
      </c>
      <c r="H7766" s="342" t="s">
        <v>6594</v>
      </c>
      <c r="I7766" s="342" t="s">
        <v>6575</v>
      </c>
      <c r="J7766" s="342" t="s">
        <v>6755</v>
      </c>
      <c r="K7766" s="581" t="s">
        <v>7706</v>
      </c>
      <c r="L7766" s="344" t="s">
        <v>4090</v>
      </c>
      <c r="N7766" s="344" t="s">
        <v>4090</v>
      </c>
      <c r="O7766" s="341" t="s">
        <v>6766</v>
      </c>
    </row>
    <row r="7767" spans="1:15" x14ac:dyDescent="0.2">
      <c r="A7767" s="341" t="s">
        <v>9257</v>
      </c>
      <c r="B7767" s="341" t="s">
        <v>9274</v>
      </c>
      <c r="C7767" s="342" t="s">
        <v>6619</v>
      </c>
      <c r="D7767" s="342" t="s">
        <v>6620</v>
      </c>
      <c r="E7767" s="342" t="s">
        <v>9320</v>
      </c>
      <c r="F7767" s="342" t="s">
        <v>6590</v>
      </c>
      <c r="G7767" s="343">
        <v>9.5500000000000007</v>
      </c>
      <c r="H7767" s="342" t="s">
        <v>6594</v>
      </c>
      <c r="I7767" s="342" t="s">
        <v>6575</v>
      </c>
      <c r="J7767" s="342" t="s">
        <v>6755</v>
      </c>
      <c r="K7767" s="581" t="s">
        <v>7400</v>
      </c>
      <c r="L7767" s="344" t="s">
        <v>4090</v>
      </c>
      <c r="N7767" s="344" t="s">
        <v>4090</v>
      </c>
      <c r="O7767" s="341" t="s">
        <v>6752</v>
      </c>
    </row>
    <row r="7768" spans="1:15" x14ac:dyDescent="0.2">
      <c r="A7768" s="341" t="s">
        <v>9257</v>
      </c>
      <c r="B7768" s="341" t="s">
        <v>9274</v>
      </c>
      <c r="C7768" s="342" t="s">
        <v>9151</v>
      </c>
      <c r="D7768" s="342" t="s">
        <v>6620</v>
      </c>
      <c r="E7768" s="342" t="s">
        <v>9328</v>
      </c>
      <c r="F7768" s="342" t="s">
        <v>6590</v>
      </c>
      <c r="G7768" s="343">
        <v>8.0850000000000009</v>
      </c>
      <c r="H7768" s="342" t="s">
        <v>6594</v>
      </c>
      <c r="I7768" s="342" t="s">
        <v>6575</v>
      </c>
      <c r="J7768" s="342" t="s">
        <v>6755</v>
      </c>
      <c r="K7768" s="581" t="s">
        <v>7101</v>
      </c>
      <c r="L7768" s="344" t="s">
        <v>4090</v>
      </c>
      <c r="N7768" s="344" t="s">
        <v>4090</v>
      </c>
      <c r="O7768" s="341">
        <v>0</v>
      </c>
    </row>
    <row r="7769" spans="1:15" x14ac:dyDescent="0.2">
      <c r="A7769" s="341" t="s">
        <v>9257</v>
      </c>
      <c r="B7769" s="341" t="s">
        <v>9274</v>
      </c>
      <c r="C7769" s="342" t="s">
        <v>9151</v>
      </c>
      <c r="D7769" s="342" t="s">
        <v>6620</v>
      </c>
      <c r="E7769" s="342" t="s">
        <v>9328</v>
      </c>
      <c r="F7769" s="342" t="s">
        <v>6590</v>
      </c>
      <c r="G7769" s="343">
        <v>16.414999999999999</v>
      </c>
      <c r="H7769" s="342" t="s">
        <v>6594</v>
      </c>
      <c r="I7769" s="342" t="s">
        <v>6575</v>
      </c>
      <c r="J7769" s="342" t="s">
        <v>6755</v>
      </c>
      <c r="K7769" s="581" t="s">
        <v>7837</v>
      </c>
      <c r="L7769" s="344" t="s">
        <v>4090</v>
      </c>
      <c r="N7769" s="344" t="s">
        <v>4090</v>
      </c>
      <c r="O7769" s="341">
        <v>0</v>
      </c>
    </row>
    <row r="7770" spans="1:15" x14ac:dyDescent="0.2">
      <c r="A7770" s="341" t="s">
        <v>9257</v>
      </c>
      <c r="B7770" s="341" t="s">
        <v>9274</v>
      </c>
      <c r="C7770" s="342" t="s">
        <v>9151</v>
      </c>
      <c r="D7770" s="342" t="s">
        <v>6620</v>
      </c>
      <c r="E7770" s="342" t="s">
        <v>9326</v>
      </c>
      <c r="F7770" s="342" t="s">
        <v>6590</v>
      </c>
      <c r="G7770" s="343">
        <v>4.2300000000000004</v>
      </c>
      <c r="H7770" s="342" t="s">
        <v>6594</v>
      </c>
      <c r="I7770" s="342" t="s">
        <v>6575</v>
      </c>
      <c r="J7770" s="342" t="s">
        <v>6755</v>
      </c>
      <c r="K7770" s="581" t="s">
        <v>6758</v>
      </c>
      <c r="L7770" s="344" t="s">
        <v>4090</v>
      </c>
      <c r="N7770" s="344" t="s">
        <v>4090</v>
      </c>
      <c r="O7770" s="341" t="s">
        <v>6766</v>
      </c>
    </row>
    <row r="7771" spans="1:15" x14ac:dyDescent="0.2">
      <c r="A7771" s="341" t="s">
        <v>9257</v>
      </c>
      <c r="B7771" s="341" t="s">
        <v>9274</v>
      </c>
      <c r="C7771" s="342" t="s">
        <v>6619</v>
      </c>
      <c r="D7771" s="342" t="s">
        <v>6620</v>
      </c>
      <c r="E7771" s="342" t="s">
        <v>9322</v>
      </c>
      <c r="F7771" s="342" t="s">
        <v>6590</v>
      </c>
      <c r="G7771" s="343">
        <v>9.75</v>
      </c>
      <c r="H7771" s="342" t="s">
        <v>6594</v>
      </c>
      <c r="I7771" s="342" t="s">
        <v>6575</v>
      </c>
      <c r="J7771" s="342" t="s">
        <v>6755</v>
      </c>
      <c r="K7771" s="581" t="s">
        <v>6780</v>
      </c>
      <c r="L7771" s="344" t="s">
        <v>4090</v>
      </c>
      <c r="N7771" s="344" t="s">
        <v>4090</v>
      </c>
      <c r="O7771" s="341" t="s">
        <v>6752</v>
      </c>
    </row>
    <row r="7772" spans="1:15" x14ac:dyDescent="0.2">
      <c r="A7772" s="341" t="s">
        <v>9257</v>
      </c>
      <c r="B7772" s="341" t="s">
        <v>9274</v>
      </c>
      <c r="C7772" s="342" t="s">
        <v>6619</v>
      </c>
      <c r="D7772" s="342" t="s">
        <v>6620</v>
      </c>
      <c r="E7772" s="342" t="s">
        <v>9324</v>
      </c>
      <c r="F7772" s="342" t="s">
        <v>6590</v>
      </c>
      <c r="G7772" s="343">
        <v>7.68</v>
      </c>
      <c r="H7772" s="342" t="s">
        <v>6594</v>
      </c>
      <c r="I7772" s="342" t="s">
        <v>6575</v>
      </c>
      <c r="J7772" s="342" t="s">
        <v>6755</v>
      </c>
      <c r="K7772" s="581" t="s">
        <v>7503</v>
      </c>
      <c r="L7772" s="344" t="s">
        <v>4090</v>
      </c>
      <c r="N7772" s="344" t="s">
        <v>4090</v>
      </c>
      <c r="O7772" s="341">
        <v>0</v>
      </c>
    </row>
    <row r="7773" spans="1:15" x14ac:dyDescent="0.2">
      <c r="A7773" s="341" t="s">
        <v>9257</v>
      </c>
      <c r="B7773" s="341" t="s">
        <v>9274</v>
      </c>
      <c r="C7773" s="342" t="s">
        <v>6619</v>
      </c>
      <c r="D7773" s="342" t="s">
        <v>6620</v>
      </c>
      <c r="E7773" s="342" t="s">
        <v>9324</v>
      </c>
      <c r="F7773" s="342" t="s">
        <v>6590</v>
      </c>
      <c r="G7773" s="343">
        <v>7.8</v>
      </c>
      <c r="H7773" s="342" t="s">
        <v>6594</v>
      </c>
      <c r="I7773" s="342" t="s">
        <v>6575</v>
      </c>
      <c r="J7773" s="342" t="s">
        <v>6755</v>
      </c>
      <c r="K7773" s="581" t="s">
        <v>6864</v>
      </c>
      <c r="L7773" s="344" t="s">
        <v>4090</v>
      </c>
      <c r="N7773" s="344" t="s">
        <v>4090</v>
      </c>
      <c r="O7773" s="341" t="s">
        <v>6752</v>
      </c>
    </row>
    <row r="7774" spans="1:15" x14ac:dyDescent="0.2">
      <c r="A7774" s="341" t="s">
        <v>9257</v>
      </c>
      <c r="B7774" s="341" t="s">
        <v>9274</v>
      </c>
      <c r="C7774" s="342" t="s">
        <v>6619</v>
      </c>
      <c r="D7774" s="342" t="s">
        <v>6620</v>
      </c>
      <c r="E7774" s="342" t="s">
        <v>9334</v>
      </c>
      <c r="F7774" s="342" t="s">
        <v>6590</v>
      </c>
      <c r="G7774" s="343">
        <v>4.9000000000000004</v>
      </c>
      <c r="H7774" s="342" t="s">
        <v>6594</v>
      </c>
      <c r="I7774" s="342" t="s">
        <v>6575</v>
      </c>
      <c r="J7774" s="342" t="s">
        <v>6755</v>
      </c>
      <c r="K7774" s="581" t="s">
        <v>6813</v>
      </c>
      <c r="L7774" s="344" t="s">
        <v>4090</v>
      </c>
      <c r="N7774" s="344" t="s">
        <v>4090</v>
      </c>
      <c r="O7774" s="341" t="s">
        <v>6752</v>
      </c>
    </row>
    <row r="7775" spans="1:15" x14ac:dyDescent="0.2">
      <c r="A7775" s="341" t="s">
        <v>9257</v>
      </c>
      <c r="B7775" s="341" t="s">
        <v>9274</v>
      </c>
      <c r="C7775" s="342" t="s">
        <v>9151</v>
      </c>
      <c r="D7775" s="342" t="s">
        <v>6620</v>
      </c>
      <c r="E7775" s="342" t="s">
        <v>9322</v>
      </c>
      <c r="F7775" s="342" t="s">
        <v>6590</v>
      </c>
      <c r="G7775" s="343">
        <v>9.18</v>
      </c>
      <c r="H7775" s="342" t="s">
        <v>6594</v>
      </c>
      <c r="I7775" s="342" t="s">
        <v>6575</v>
      </c>
      <c r="J7775" s="342" t="s">
        <v>6755</v>
      </c>
      <c r="K7775" s="581" t="s">
        <v>6799</v>
      </c>
      <c r="L7775" s="344" t="s">
        <v>4090</v>
      </c>
      <c r="N7775" s="344" t="s">
        <v>4090</v>
      </c>
      <c r="O7775" s="341">
        <v>0</v>
      </c>
    </row>
    <row r="7776" spans="1:15" x14ac:dyDescent="0.2">
      <c r="A7776" s="341" t="s">
        <v>9257</v>
      </c>
      <c r="B7776" s="341" t="s">
        <v>9274</v>
      </c>
      <c r="C7776" s="342" t="s">
        <v>9151</v>
      </c>
      <c r="D7776" s="342" t="s">
        <v>6620</v>
      </c>
      <c r="E7776" s="342" t="s">
        <v>9322</v>
      </c>
      <c r="F7776" s="342" t="s">
        <v>6590</v>
      </c>
      <c r="G7776" s="343">
        <v>10.455</v>
      </c>
      <c r="H7776" s="342" t="s">
        <v>6594</v>
      </c>
      <c r="I7776" s="342" t="s">
        <v>6575</v>
      </c>
      <c r="J7776" s="342" t="s">
        <v>6755</v>
      </c>
      <c r="K7776" s="581" t="s">
        <v>7101</v>
      </c>
      <c r="L7776" s="344" t="s">
        <v>4090</v>
      </c>
      <c r="N7776" s="344" t="s">
        <v>4090</v>
      </c>
      <c r="O7776" s="341">
        <v>0</v>
      </c>
    </row>
    <row r="7777" spans="1:15" x14ac:dyDescent="0.2">
      <c r="A7777" s="341" t="s">
        <v>9257</v>
      </c>
      <c r="B7777" s="341" t="s">
        <v>9274</v>
      </c>
      <c r="C7777" s="342" t="s">
        <v>9151</v>
      </c>
      <c r="D7777" s="342" t="s">
        <v>6620</v>
      </c>
      <c r="E7777" s="342" t="s">
        <v>9322</v>
      </c>
      <c r="F7777" s="342" t="s">
        <v>6590</v>
      </c>
      <c r="G7777" s="343">
        <v>7.84</v>
      </c>
      <c r="H7777" s="342" t="s">
        <v>6594</v>
      </c>
      <c r="I7777" s="342" t="s">
        <v>6575</v>
      </c>
      <c r="J7777" s="342" t="s">
        <v>6755</v>
      </c>
      <c r="K7777" s="581" t="s">
        <v>8452</v>
      </c>
      <c r="L7777" s="344" t="s">
        <v>4090</v>
      </c>
      <c r="N7777" s="344" t="s">
        <v>4090</v>
      </c>
      <c r="O7777" s="341">
        <v>0</v>
      </c>
    </row>
    <row r="7778" spans="1:15" x14ac:dyDescent="0.2">
      <c r="A7778" s="341" t="s">
        <v>9257</v>
      </c>
      <c r="B7778" s="341" t="s">
        <v>9274</v>
      </c>
      <c r="C7778" s="342" t="s">
        <v>9151</v>
      </c>
      <c r="D7778" s="342" t="s">
        <v>6620</v>
      </c>
      <c r="E7778" s="342" t="s">
        <v>9322</v>
      </c>
      <c r="F7778" s="342" t="s">
        <v>6590</v>
      </c>
      <c r="G7778" s="343">
        <v>10.5</v>
      </c>
      <c r="H7778" s="342" t="s">
        <v>6594</v>
      </c>
      <c r="I7778" s="342" t="s">
        <v>6575</v>
      </c>
      <c r="J7778" s="342" t="s">
        <v>6755</v>
      </c>
      <c r="K7778" s="581" t="s">
        <v>8358</v>
      </c>
      <c r="L7778" s="344" t="s">
        <v>4090</v>
      </c>
      <c r="N7778" s="344" t="s">
        <v>4090</v>
      </c>
      <c r="O7778" s="341" t="s">
        <v>6752</v>
      </c>
    </row>
    <row r="7779" spans="1:15" x14ac:dyDescent="0.2">
      <c r="A7779" s="341" t="s">
        <v>9257</v>
      </c>
      <c r="B7779" s="341" t="s">
        <v>9274</v>
      </c>
      <c r="C7779" s="342" t="s">
        <v>6619</v>
      </c>
      <c r="D7779" s="342" t="s">
        <v>6620</v>
      </c>
      <c r="E7779" s="342" t="s">
        <v>9328</v>
      </c>
      <c r="F7779" s="342" t="s">
        <v>6590</v>
      </c>
      <c r="G7779" s="343">
        <v>13.92</v>
      </c>
      <c r="H7779" s="342" t="s">
        <v>6594</v>
      </c>
      <c r="I7779" s="342" t="s">
        <v>6575</v>
      </c>
      <c r="J7779" s="342" t="s">
        <v>6755</v>
      </c>
      <c r="K7779" s="581" t="s">
        <v>6841</v>
      </c>
      <c r="L7779" s="344" t="s">
        <v>4090</v>
      </c>
      <c r="N7779" s="344" t="s">
        <v>4090</v>
      </c>
      <c r="O7779" s="341">
        <v>0</v>
      </c>
    </row>
    <row r="7780" spans="1:15" x14ac:dyDescent="0.2">
      <c r="A7780" s="341" t="s">
        <v>9257</v>
      </c>
      <c r="B7780" s="341" t="s">
        <v>9274</v>
      </c>
      <c r="C7780" s="342" t="s">
        <v>9151</v>
      </c>
      <c r="D7780" s="342" t="s">
        <v>6620</v>
      </c>
      <c r="E7780" s="342" t="s">
        <v>9322</v>
      </c>
      <c r="F7780" s="342" t="s">
        <v>6590</v>
      </c>
      <c r="G7780" s="343">
        <v>13.545</v>
      </c>
      <c r="H7780" s="342" t="s">
        <v>6594</v>
      </c>
      <c r="I7780" s="342" t="s">
        <v>6575</v>
      </c>
      <c r="J7780" s="342" t="s">
        <v>6755</v>
      </c>
      <c r="K7780" s="581" t="s">
        <v>7854</v>
      </c>
      <c r="L7780" s="344" t="s">
        <v>4090</v>
      </c>
      <c r="N7780" s="344" t="s">
        <v>4090</v>
      </c>
      <c r="O7780" s="341" t="s">
        <v>6766</v>
      </c>
    </row>
    <row r="7781" spans="1:15" x14ac:dyDescent="0.2">
      <c r="A7781" s="341" t="s">
        <v>9257</v>
      </c>
      <c r="B7781" s="341" t="s">
        <v>9274</v>
      </c>
      <c r="C7781" s="342" t="s">
        <v>6619</v>
      </c>
      <c r="D7781" s="342" t="s">
        <v>6620</v>
      </c>
      <c r="E7781" s="342" t="s">
        <v>9330</v>
      </c>
      <c r="F7781" s="342" t="s">
        <v>6590</v>
      </c>
      <c r="G7781" s="343">
        <v>9.75</v>
      </c>
      <c r="H7781" s="342" t="s">
        <v>6594</v>
      </c>
      <c r="I7781" s="342" t="s">
        <v>6575</v>
      </c>
      <c r="J7781" s="342" t="s">
        <v>6755</v>
      </c>
      <c r="K7781" s="581" t="s">
        <v>9163</v>
      </c>
      <c r="L7781" s="344" t="s">
        <v>4090</v>
      </c>
      <c r="N7781" s="344" t="s">
        <v>4090</v>
      </c>
      <c r="O7781" s="341" t="s">
        <v>6766</v>
      </c>
    </row>
    <row r="7782" spans="1:15" x14ac:dyDescent="0.2">
      <c r="A7782" s="341" t="s">
        <v>9257</v>
      </c>
      <c r="B7782" s="341" t="s">
        <v>9274</v>
      </c>
      <c r="C7782" s="342" t="s">
        <v>6619</v>
      </c>
      <c r="D7782" s="342" t="s">
        <v>6620</v>
      </c>
      <c r="E7782" s="342" t="s">
        <v>9334</v>
      </c>
      <c r="F7782" s="342" t="s">
        <v>6590</v>
      </c>
      <c r="G7782" s="343">
        <v>4.3</v>
      </c>
      <c r="H7782" s="342" t="s">
        <v>6594</v>
      </c>
      <c r="I7782" s="342" t="s">
        <v>6575</v>
      </c>
      <c r="J7782" s="342" t="s">
        <v>6755</v>
      </c>
      <c r="K7782" s="581" t="s">
        <v>9164</v>
      </c>
      <c r="L7782" s="344" t="s">
        <v>4090</v>
      </c>
      <c r="N7782" s="344" t="s">
        <v>4090</v>
      </c>
      <c r="O7782" s="341">
        <v>0</v>
      </c>
    </row>
    <row r="7783" spans="1:15" x14ac:dyDescent="0.2">
      <c r="A7783" s="341" t="s">
        <v>9257</v>
      </c>
      <c r="B7783" s="341" t="s">
        <v>9274</v>
      </c>
      <c r="C7783" s="342" t="s">
        <v>6619</v>
      </c>
      <c r="D7783" s="342" t="s">
        <v>6620</v>
      </c>
      <c r="E7783" s="342" t="s">
        <v>9334</v>
      </c>
      <c r="F7783" s="342" t="s">
        <v>6590</v>
      </c>
      <c r="G7783" s="343">
        <v>4.32</v>
      </c>
      <c r="H7783" s="342" t="s">
        <v>6594</v>
      </c>
      <c r="I7783" s="342" t="s">
        <v>6575</v>
      </c>
      <c r="J7783" s="342" t="s">
        <v>6755</v>
      </c>
      <c r="K7783" s="581" t="s">
        <v>9172</v>
      </c>
      <c r="L7783" s="344" t="s">
        <v>4090</v>
      </c>
      <c r="M7783" s="345" t="s">
        <v>7062</v>
      </c>
      <c r="N7783" s="344" t="s">
        <v>4090</v>
      </c>
      <c r="O7783" s="341">
        <v>0</v>
      </c>
    </row>
    <row r="7784" spans="1:15" x14ac:dyDescent="0.2">
      <c r="A7784" s="341" t="s">
        <v>9257</v>
      </c>
      <c r="B7784" s="341" t="s">
        <v>9274</v>
      </c>
      <c r="C7784" s="342" t="s">
        <v>6619</v>
      </c>
      <c r="D7784" s="342" t="s">
        <v>6620</v>
      </c>
      <c r="E7784" s="342" t="s">
        <v>9334</v>
      </c>
      <c r="F7784" s="342" t="s">
        <v>6590</v>
      </c>
      <c r="G7784" s="343">
        <v>6.84</v>
      </c>
      <c r="H7784" s="342" t="s">
        <v>6594</v>
      </c>
      <c r="I7784" s="342" t="s">
        <v>6575</v>
      </c>
      <c r="J7784" s="342" t="s">
        <v>6755</v>
      </c>
      <c r="K7784" s="581" t="s">
        <v>9165</v>
      </c>
      <c r="L7784" s="344" t="s">
        <v>4090</v>
      </c>
      <c r="N7784" s="344" t="s">
        <v>4090</v>
      </c>
      <c r="O7784" s="341" t="s">
        <v>6766</v>
      </c>
    </row>
    <row r="7785" spans="1:15" x14ac:dyDescent="0.2">
      <c r="A7785" s="341" t="s">
        <v>9257</v>
      </c>
      <c r="B7785" s="341" t="s">
        <v>9274</v>
      </c>
      <c r="C7785" s="342" t="s">
        <v>6619</v>
      </c>
      <c r="D7785" s="342" t="s">
        <v>6620</v>
      </c>
      <c r="E7785" s="342" t="s">
        <v>9323</v>
      </c>
      <c r="F7785" s="342" t="s">
        <v>6590</v>
      </c>
      <c r="G7785" s="343">
        <v>27</v>
      </c>
      <c r="H7785" s="342" t="s">
        <v>6594</v>
      </c>
      <c r="I7785" s="342" t="s">
        <v>6575</v>
      </c>
      <c r="J7785" s="342" t="s">
        <v>6755</v>
      </c>
      <c r="K7785" s="581" t="s">
        <v>6773</v>
      </c>
      <c r="L7785" s="344" t="s">
        <v>4090</v>
      </c>
      <c r="N7785" s="344" t="s">
        <v>4090</v>
      </c>
      <c r="O7785" s="341">
        <v>0</v>
      </c>
    </row>
    <row r="7786" spans="1:15" x14ac:dyDescent="0.2">
      <c r="A7786" s="341" t="s">
        <v>9257</v>
      </c>
      <c r="B7786" s="341" t="s">
        <v>9274</v>
      </c>
      <c r="C7786" s="342" t="s">
        <v>6619</v>
      </c>
      <c r="D7786" s="342" t="s">
        <v>6620</v>
      </c>
      <c r="E7786" s="342" t="s">
        <v>9320</v>
      </c>
      <c r="F7786" s="342" t="s">
        <v>6590</v>
      </c>
      <c r="G7786" s="343">
        <v>7.7700000000000005</v>
      </c>
      <c r="H7786" s="342" t="s">
        <v>6594</v>
      </c>
      <c r="I7786" s="342" t="s">
        <v>6575</v>
      </c>
      <c r="J7786" s="342" t="s">
        <v>6755</v>
      </c>
      <c r="K7786" s="581" t="s">
        <v>8727</v>
      </c>
      <c r="L7786" s="344" t="s">
        <v>4090</v>
      </c>
      <c r="N7786" s="344" t="s">
        <v>4090</v>
      </c>
      <c r="O7786" s="341">
        <v>0</v>
      </c>
    </row>
    <row r="7787" spans="1:15" x14ac:dyDescent="0.2">
      <c r="A7787" s="341" t="s">
        <v>9257</v>
      </c>
      <c r="B7787" s="341" t="s">
        <v>9274</v>
      </c>
      <c r="C7787" s="342" t="s">
        <v>6619</v>
      </c>
      <c r="D7787" s="342" t="s">
        <v>6620</v>
      </c>
      <c r="E7787" s="342" t="s">
        <v>9323</v>
      </c>
      <c r="F7787" s="342" t="s">
        <v>6590</v>
      </c>
      <c r="G7787" s="343">
        <v>8.8800000000000008</v>
      </c>
      <c r="H7787" s="342" t="s">
        <v>6594</v>
      </c>
      <c r="I7787" s="342" t="s">
        <v>6575</v>
      </c>
      <c r="J7787" s="342" t="s">
        <v>6755</v>
      </c>
      <c r="K7787" s="581" t="s">
        <v>7014</v>
      </c>
      <c r="L7787" s="344" t="s">
        <v>4090</v>
      </c>
      <c r="N7787" s="344" t="s">
        <v>4090</v>
      </c>
      <c r="O7787" s="341" t="s">
        <v>6766</v>
      </c>
    </row>
    <row r="7788" spans="1:15" x14ac:dyDescent="0.2">
      <c r="A7788" s="341" t="s">
        <v>9257</v>
      </c>
      <c r="B7788" s="341" t="s">
        <v>9274</v>
      </c>
      <c r="C7788" s="342" t="s">
        <v>6619</v>
      </c>
      <c r="D7788" s="342" t="s">
        <v>6620</v>
      </c>
      <c r="E7788" s="342" t="s">
        <v>9255</v>
      </c>
      <c r="F7788" s="342" t="s">
        <v>6590</v>
      </c>
      <c r="G7788" s="343">
        <v>10.56</v>
      </c>
      <c r="H7788" s="342" t="s">
        <v>6594</v>
      </c>
      <c r="I7788" s="342" t="s">
        <v>6575</v>
      </c>
      <c r="J7788" s="342" t="s">
        <v>6755</v>
      </c>
      <c r="K7788" s="581" t="s">
        <v>7062</v>
      </c>
      <c r="L7788" s="344" t="s">
        <v>4090</v>
      </c>
      <c r="N7788" s="344" t="s">
        <v>4090</v>
      </c>
      <c r="O7788" s="341" t="s">
        <v>6752</v>
      </c>
    </row>
    <row r="7789" spans="1:15" x14ac:dyDescent="0.2">
      <c r="A7789" s="341" t="s">
        <v>9257</v>
      </c>
      <c r="B7789" s="341" t="s">
        <v>9274</v>
      </c>
      <c r="C7789" s="342" t="s">
        <v>6619</v>
      </c>
      <c r="D7789" s="342" t="s">
        <v>6620</v>
      </c>
      <c r="E7789" s="342" t="s">
        <v>9321</v>
      </c>
      <c r="F7789" s="342" t="s">
        <v>6590</v>
      </c>
      <c r="G7789" s="343">
        <v>29.900000000000002</v>
      </c>
      <c r="H7789" s="342" t="s">
        <v>6594</v>
      </c>
      <c r="I7789" s="342" t="s">
        <v>6575</v>
      </c>
      <c r="J7789" s="342" t="s">
        <v>6755</v>
      </c>
      <c r="K7789" s="581" t="s">
        <v>7652</v>
      </c>
      <c r="L7789" s="344" t="s">
        <v>4090</v>
      </c>
      <c r="N7789" s="344" t="s">
        <v>4090</v>
      </c>
      <c r="O7789" s="341">
        <v>0</v>
      </c>
    </row>
    <row r="7790" spans="1:15" x14ac:dyDescent="0.2">
      <c r="A7790" s="341" t="s">
        <v>9257</v>
      </c>
      <c r="B7790" s="341" t="s">
        <v>9274</v>
      </c>
      <c r="C7790" s="342" t="s">
        <v>6619</v>
      </c>
      <c r="D7790" s="342" t="s">
        <v>6620</v>
      </c>
      <c r="E7790" s="342" t="s">
        <v>9255</v>
      </c>
      <c r="F7790" s="342" t="s">
        <v>6590</v>
      </c>
      <c r="G7790" s="343">
        <v>8.5</v>
      </c>
      <c r="H7790" s="342" t="s">
        <v>6594</v>
      </c>
      <c r="I7790" s="342" t="s">
        <v>6575</v>
      </c>
      <c r="J7790" s="342" t="s">
        <v>6755</v>
      </c>
      <c r="K7790" s="581" t="s">
        <v>7079</v>
      </c>
      <c r="L7790" s="344" t="s">
        <v>4090</v>
      </c>
      <c r="N7790" s="344" t="s">
        <v>4090</v>
      </c>
      <c r="O7790" s="341" t="s">
        <v>6766</v>
      </c>
    </row>
    <row r="7791" spans="1:15" x14ac:dyDescent="0.2">
      <c r="A7791" s="341" t="s">
        <v>9257</v>
      </c>
      <c r="B7791" s="341" t="s">
        <v>9274</v>
      </c>
      <c r="C7791" s="342" t="s">
        <v>6619</v>
      </c>
      <c r="D7791" s="342" t="s">
        <v>6620</v>
      </c>
      <c r="E7791" s="342" t="s">
        <v>9321</v>
      </c>
      <c r="F7791" s="342" t="s">
        <v>6590</v>
      </c>
      <c r="G7791" s="343">
        <v>81.900000000000006</v>
      </c>
      <c r="H7791" s="342" t="s">
        <v>6594</v>
      </c>
      <c r="I7791" s="342" t="s">
        <v>6575</v>
      </c>
      <c r="J7791" s="342" t="s">
        <v>6755</v>
      </c>
      <c r="K7791" s="581" t="s">
        <v>6813</v>
      </c>
      <c r="L7791" s="344" t="s">
        <v>4090</v>
      </c>
      <c r="N7791" s="344" t="s">
        <v>4090</v>
      </c>
      <c r="O7791" s="341" t="s">
        <v>6752</v>
      </c>
    </row>
    <row r="7792" spans="1:15" x14ac:dyDescent="0.2">
      <c r="A7792" s="341" t="s">
        <v>9257</v>
      </c>
      <c r="B7792" s="341" t="s">
        <v>9274</v>
      </c>
      <c r="C7792" s="342" t="s">
        <v>6619</v>
      </c>
      <c r="D7792" s="342" t="s">
        <v>6620</v>
      </c>
      <c r="E7792" s="342" t="s">
        <v>9326</v>
      </c>
      <c r="F7792" s="342" t="s">
        <v>6590</v>
      </c>
      <c r="G7792" s="343">
        <v>30.240000000000002</v>
      </c>
      <c r="H7792" s="342" t="s">
        <v>6594</v>
      </c>
      <c r="I7792" s="342" t="s">
        <v>6575</v>
      </c>
      <c r="J7792" s="342" t="s">
        <v>6755</v>
      </c>
      <c r="K7792" s="581" t="s">
        <v>9041</v>
      </c>
      <c r="L7792" s="344" t="s">
        <v>4090</v>
      </c>
      <c r="N7792" s="344" t="s">
        <v>4090</v>
      </c>
      <c r="O7792" s="341" t="s">
        <v>6752</v>
      </c>
    </row>
    <row r="7793" spans="1:15" x14ac:dyDescent="0.2">
      <c r="A7793" s="341" t="s">
        <v>9257</v>
      </c>
      <c r="B7793" s="341" t="s">
        <v>9274</v>
      </c>
      <c r="C7793" s="342" t="s">
        <v>6619</v>
      </c>
      <c r="D7793" s="342" t="s">
        <v>6620</v>
      </c>
      <c r="E7793" s="342" t="s">
        <v>9334</v>
      </c>
      <c r="F7793" s="342" t="s">
        <v>6590</v>
      </c>
      <c r="G7793" s="343">
        <v>48.300000000000004</v>
      </c>
      <c r="H7793" s="342" t="s">
        <v>6594</v>
      </c>
      <c r="I7793" s="342" t="s">
        <v>6575</v>
      </c>
      <c r="J7793" s="342" t="s">
        <v>6755</v>
      </c>
      <c r="K7793" s="581" t="s">
        <v>6917</v>
      </c>
      <c r="L7793" s="344" t="s">
        <v>4090</v>
      </c>
      <c r="N7793" s="344" t="s">
        <v>4090</v>
      </c>
      <c r="O7793" s="341" t="s">
        <v>6752</v>
      </c>
    </row>
    <row r="7794" spans="1:15" x14ac:dyDescent="0.2">
      <c r="A7794" s="341" t="s">
        <v>9257</v>
      </c>
      <c r="B7794" s="341" t="s">
        <v>9274</v>
      </c>
      <c r="C7794" s="342" t="s">
        <v>6619</v>
      </c>
      <c r="D7794" s="342" t="s">
        <v>6620</v>
      </c>
      <c r="E7794" s="342" t="s">
        <v>9325</v>
      </c>
      <c r="F7794" s="342" t="s">
        <v>6590</v>
      </c>
      <c r="G7794" s="343">
        <v>4.68</v>
      </c>
      <c r="H7794" s="342" t="s">
        <v>6594</v>
      </c>
      <c r="I7794" s="342" t="s">
        <v>6575</v>
      </c>
      <c r="J7794" s="342" t="s">
        <v>6755</v>
      </c>
      <c r="K7794" s="581" t="s">
        <v>7226</v>
      </c>
      <c r="L7794" s="344" t="s">
        <v>4090</v>
      </c>
      <c r="M7794" s="345" t="s">
        <v>8976</v>
      </c>
      <c r="N7794" s="344" t="s">
        <v>4090</v>
      </c>
      <c r="O7794" s="341">
        <v>0</v>
      </c>
    </row>
    <row r="7795" spans="1:15" x14ac:dyDescent="0.2">
      <c r="A7795" s="341" t="s">
        <v>9257</v>
      </c>
      <c r="B7795" s="341" t="s">
        <v>9274</v>
      </c>
      <c r="C7795" s="342" t="s">
        <v>6619</v>
      </c>
      <c r="D7795" s="342" t="s">
        <v>6620</v>
      </c>
      <c r="E7795" s="342" t="s">
        <v>9255</v>
      </c>
      <c r="F7795" s="342" t="s">
        <v>6590</v>
      </c>
      <c r="G7795" s="343">
        <v>67</v>
      </c>
      <c r="H7795" s="342" t="s">
        <v>6594</v>
      </c>
      <c r="I7795" s="342" t="s">
        <v>6575</v>
      </c>
      <c r="J7795" s="342" t="s">
        <v>6755</v>
      </c>
      <c r="K7795" s="581" t="s">
        <v>8361</v>
      </c>
      <c r="L7795" s="344" t="s">
        <v>4090</v>
      </c>
      <c r="N7795" s="344" t="s">
        <v>4090</v>
      </c>
      <c r="O7795" s="341" t="s">
        <v>6752</v>
      </c>
    </row>
    <row r="7796" spans="1:15" x14ac:dyDescent="0.2">
      <c r="A7796" s="341" t="s">
        <v>9257</v>
      </c>
      <c r="B7796" s="341" t="s">
        <v>9274</v>
      </c>
      <c r="C7796" s="342" t="s">
        <v>6619</v>
      </c>
      <c r="D7796" s="342" t="s">
        <v>6620</v>
      </c>
      <c r="E7796" s="342" t="s">
        <v>9323</v>
      </c>
      <c r="F7796" s="342" t="s">
        <v>6590</v>
      </c>
      <c r="G7796" s="343">
        <v>4.8</v>
      </c>
      <c r="H7796" s="342" t="s">
        <v>6594</v>
      </c>
      <c r="I7796" s="342" t="s">
        <v>6575</v>
      </c>
      <c r="J7796" s="342" t="s">
        <v>6755</v>
      </c>
      <c r="K7796" s="581" t="s">
        <v>8650</v>
      </c>
      <c r="L7796" s="344" t="s">
        <v>4090</v>
      </c>
      <c r="N7796" s="344" t="s">
        <v>4090</v>
      </c>
      <c r="O7796" s="341">
        <v>0</v>
      </c>
    </row>
    <row r="7797" spans="1:15" x14ac:dyDescent="0.2">
      <c r="A7797" s="341" t="s">
        <v>9257</v>
      </c>
      <c r="B7797" s="341" t="s">
        <v>9274</v>
      </c>
      <c r="C7797" s="342" t="s">
        <v>6619</v>
      </c>
      <c r="D7797" s="342" t="s">
        <v>6620</v>
      </c>
      <c r="E7797" s="342" t="s">
        <v>9255</v>
      </c>
      <c r="F7797" s="342" t="s">
        <v>6590</v>
      </c>
      <c r="G7797" s="343">
        <v>14.455</v>
      </c>
      <c r="H7797" s="342" t="s">
        <v>6594</v>
      </c>
      <c r="I7797" s="342" t="s">
        <v>6575</v>
      </c>
      <c r="J7797" s="342" t="s">
        <v>6755</v>
      </c>
      <c r="K7797" s="581" t="s">
        <v>9166</v>
      </c>
      <c r="L7797" s="344" t="s">
        <v>4090</v>
      </c>
      <c r="N7797" s="344" t="s">
        <v>4090</v>
      </c>
      <c r="O7797" s="341" t="s">
        <v>6752</v>
      </c>
    </row>
    <row r="7798" spans="1:15" x14ac:dyDescent="0.2">
      <c r="A7798" s="341" t="s">
        <v>9257</v>
      </c>
      <c r="B7798" s="341" t="s">
        <v>9274</v>
      </c>
      <c r="C7798" s="342" t="s">
        <v>6619</v>
      </c>
      <c r="D7798" s="342" t="s">
        <v>6620</v>
      </c>
      <c r="E7798" s="342" t="s">
        <v>9325</v>
      </c>
      <c r="F7798" s="342" t="s">
        <v>6590</v>
      </c>
      <c r="G7798" s="343">
        <v>3.14</v>
      </c>
      <c r="H7798" s="342" t="s">
        <v>6594</v>
      </c>
      <c r="I7798" s="342" t="s">
        <v>6575</v>
      </c>
      <c r="J7798" s="342" t="s">
        <v>6755</v>
      </c>
      <c r="K7798" s="581" t="s">
        <v>7411</v>
      </c>
      <c r="L7798" s="344" t="s">
        <v>4090</v>
      </c>
      <c r="N7798" s="344" t="s">
        <v>4090</v>
      </c>
      <c r="O7798" s="341">
        <v>0</v>
      </c>
    </row>
    <row r="7799" spans="1:15" x14ac:dyDescent="0.2">
      <c r="A7799" s="341" t="s">
        <v>9257</v>
      </c>
      <c r="B7799" s="341" t="s">
        <v>9274</v>
      </c>
      <c r="C7799" s="342" t="s">
        <v>6619</v>
      </c>
      <c r="D7799" s="342" t="s">
        <v>6620</v>
      </c>
      <c r="E7799" s="342" t="s">
        <v>9323</v>
      </c>
      <c r="F7799" s="342" t="s">
        <v>6590</v>
      </c>
      <c r="G7799" s="343">
        <v>24.234999999999999</v>
      </c>
      <c r="H7799" s="342" t="s">
        <v>6594</v>
      </c>
      <c r="I7799" s="342" t="s">
        <v>6575</v>
      </c>
      <c r="J7799" s="342" t="s">
        <v>6755</v>
      </c>
      <c r="K7799" s="581" t="s">
        <v>6782</v>
      </c>
      <c r="L7799" s="344" t="s">
        <v>4090</v>
      </c>
      <c r="N7799" s="344" t="s">
        <v>4090</v>
      </c>
      <c r="O7799" s="341">
        <v>0</v>
      </c>
    </row>
    <row r="7800" spans="1:15" x14ac:dyDescent="0.2">
      <c r="A7800" s="341" t="s">
        <v>9257</v>
      </c>
      <c r="B7800" s="341" t="s">
        <v>9274</v>
      </c>
      <c r="C7800" s="342" t="s">
        <v>6619</v>
      </c>
      <c r="D7800" s="342" t="s">
        <v>6620</v>
      </c>
      <c r="E7800" s="342" t="s">
        <v>9321</v>
      </c>
      <c r="F7800" s="342" t="s">
        <v>6590</v>
      </c>
      <c r="G7800" s="343">
        <v>6.11</v>
      </c>
      <c r="H7800" s="342" t="s">
        <v>6594</v>
      </c>
      <c r="I7800" s="342" t="s">
        <v>6575</v>
      </c>
      <c r="J7800" s="342" t="s">
        <v>6755</v>
      </c>
      <c r="K7800" s="581" t="s">
        <v>7121</v>
      </c>
      <c r="L7800" s="344" t="s">
        <v>4090</v>
      </c>
      <c r="N7800" s="344" t="s">
        <v>4090</v>
      </c>
      <c r="O7800" s="341">
        <v>0</v>
      </c>
    </row>
    <row r="7801" spans="1:15" x14ac:dyDescent="0.2">
      <c r="A7801" s="341" t="s">
        <v>9257</v>
      </c>
      <c r="B7801" s="341" t="s">
        <v>9274</v>
      </c>
      <c r="C7801" s="342" t="s">
        <v>6619</v>
      </c>
      <c r="D7801" s="342" t="s">
        <v>6620</v>
      </c>
      <c r="E7801" s="342" t="s">
        <v>9324</v>
      </c>
      <c r="F7801" s="342" t="s">
        <v>6590</v>
      </c>
      <c r="G7801" s="343">
        <v>24.5</v>
      </c>
      <c r="H7801" s="342" t="s">
        <v>6594</v>
      </c>
      <c r="I7801" s="342" t="s">
        <v>6575</v>
      </c>
      <c r="J7801" s="342" t="s">
        <v>6755</v>
      </c>
      <c r="K7801" s="581" t="s">
        <v>6937</v>
      </c>
      <c r="L7801" s="344" t="s">
        <v>4090</v>
      </c>
      <c r="N7801" s="344" t="s">
        <v>4090</v>
      </c>
      <c r="O7801" s="341" t="s">
        <v>6766</v>
      </c>
    </row>
    <row r="7802" spans="1:15" x14ac:dyDescent="0.2">
      <c r="A7802" s="341" t="s">
        <v>9257</v>
      </c>
      <c r="B7802" s="341" t="s">
        <v>9274</v>
      </c>
      <c r="C7802" s="342" t="s">
        <v>6619</v>
      </c>
      <c r="D7802" s="342" t="s">
        <v>6620</v>
      </c>
      <c r="E7802" s="342" t="s">
        <v>9323</v>
      </c>
      <c r="F7802" s="342" t="s">
        <v>6590</v>
      </c>
      <c r="G7802" s="343">
        <v>9.84</v>
      </c>
      <c r="H7802" s="342" t="s">
        <v>6594</v>
      </c>
      <c r="I7802" s="342" t="s">
        <v>6575</v>
      </c>
      <c r="J7802" s="342" t="s">
        <v>6755</v>
      </c>
      <c r="K7802" s="581" t="s">
        <v>8764</v>
      </c>
      <c r="L7802" s="344" t="s">
        <v>4090</v>
      </c>
      <c r="N7802" s="344" t="s">
        <v>4090</v>
      </c>
      <c r="O7802" s="341">
        <v>0</v>
      </c>
    </row>
    <row r="7803" spans="1:15" x14ac:dyDescent="0.2">
      <c r="A7803" s="341" t="s">
        <v>9257</v>
      </c>
      <c r="B7803" s="341" t="s">
        <v>9274</v>
      </c>
      <c r="C7803" s="342" t="s">
        <v>6619</v>
      </c>
      <c r="D7803" s="342" t="s">
        <v>6620</v>
      </c>
      <c r="E7803" s="342" t="s">
        <v>9326</v>
      </c>
      <c r="F7803" s="342" t="s">
        <v>6590</v>
      </c>
      <c r="G7803" s="343">
        <v>4.9000000000000004</v>
      </c>
      <c r="H7803" s="342" t="s">
        <v>6594</v>
      </c>
      <c r="I7803" s="342" t="s">
        <v>6575</v>
      </c>
      <c r="J7803" s="342" t="s">
        <v>6755</v>
      </c>
      <c r="K7803" s="581" t="s">
        <v>6775</v>
      </c>
      <c r="L7803" s="344" t="s">
        <v>4090</v>
      </c>
      <c r="N7803" s="344" t="s">
        <v>4090</v>
      </c>
      <c r="O7803" s="341" t="s">
        <v>6752</v>
      </c>
    </row>
    <row r="7804" spans="1:15" x14ac:dyDescent="0.2">
      <c r="A7804" s="341" t="s">
        <v>9257</v>
      </c>
      <c r="B7804" s="341" t="s">
        <v>9274</v>
      </c>
      <c r="C7804" s="342" t="s">
        <v>6619</v>
      </c>
      <c r="D7804" s="342" t="s">
        <v>6620</v>
      </c>
      <c r="E7804" s="342" t="s">
        <v>9323</v>
      </c>
      <c r="F7804" s="342" t="s">
        <v>6590</v>
      </c>
      <c r="G7804" s="343">
        <v>18.72</v>
      </c>
      <c r="H7804" s="342" t="s">
        <v>6594</v>
      </c>
      <c r="I7804" s="342" t="s">
        <v>6575</v>
      </c>
      <c r="J7804" s="342" t="s">
        <v>6755</v>
      </c>
      <c r="K7804" s="581" t="s">
        <v>9167</v>
      </c>
      <c r="L7804" s="344" t="s">
        <v>4090</v>
      </c>
      <c r="N7804" s="344" t="s">
        <v>4090</v>
      </c>
      <c r="O7804" s="341">
        <v>0</v>
      </c>
    </row>
    <row r="7805" spans="1:15" x14ac:dyDescent="0.2">
      <c r="A7805" s="341" t="s">
        <v>9257</v>
      </c>
      <c r="B7805" s="341" t="s">
        <v>9274</v>
      </c>
      <c r="C7805" s="342" t="s">
        <v>6619</v>
      </c>
      <c r="D7805" s="342" t="s">
        <v>6620</v>
      </c>
      <c r="E7805" s="342" t="s">
        <v>9255</v>
      </c>
      <c r="F7805" s="342" t="s">
        <v>6590</v>
      </c>
      <c r="G7805" s="343">
        <v>10.143000000000001</v>
      </c>
      <c r="H7805" s="342" t="s">
        <v>6594</v>
      </c>
      <c r="I7805" s="342" t="s">
        <v>6575</v>
      </c>
      <c r="J7805" s="342" t="s">
        <v>6755</v>
      </c>
      <c r="K7805" s="581" t="s">
        <v>6795</v>
      </c>
      <c r="L7805" s="344" t="s">
        <v>4090</v>
      </c>
      <c r="N7805" s="344" t="s">
        <v>4090</v>
      </c>
      <c r="O7805" s="341" t="s">
        <v>6766</v>
      </c>
    </row>
    <row r="7806" spans="1:15" x14ac:dyDescent="0.2">
      <c r="A7806" s="341" t="s">
        <v>9257</v>
      </c>
      <c r="B7806" s="341" t="s">
        <v>9274</v>
      </c>
      <c r="C7806" s="342" t="s">
        <v>6619</v>
      </c>
      <c r="D7806" s="342" t="s">
        <v>6620</v>
      </c>
      <c r="E7806" s="342" t="s">
        <v>9255</v>
      </c>
      <c r="F7806" s="342" t="s">
        <v>6590</v>
      </c>
      <c r="G7806" s="343">
        <v>37.365000000000002</v>
      </c>
      <c r="H7806" s="342" t="s">
        <v>6594</v>
      </c>
      <c r="I7806" s="342" t="s">
        <v>6575</v>
      </c>
      <c r="J7806" s="342" t="s">
        <v>6755</v>
      </c>
      <c r="K7806" s="581" t="s">
        <v>7049</v>
      </c>
      <c r="L7806" s="344" t="s">
        <v>4090</v>
      </c>
      <c r="N7806" s="344" t="s">
        <v>4090</v>
      </c>
      <c r="O7806" s="341" t="s">
        <v>6752</v>
      </c>
    </row>
    <row r="7807" spans="1:15" x14ac:dyDescent="0.2">
      <c r="A7807" s="341" t="s">
        <v>9257</v>
      </c>
      <c r="B7807" s="341" t="s">
        <v>9274</v>
      </c>
      <c r="C7807" s="342" t="s">
        <v>6619</v>
      </c>
      <c r="D7807" s="342" t="s">
        <v>6620</v>
      </c>
      <c r="E7807" s="342" t="s">
        <v>9255</v>
      </c>
      <c r="F7807" s="342" t="s">
        <v>6590</v>
      </c>
      <c r="G7807" s="343">
        <v>91.18</v>
      </c>
      <c r="H7807" s="342" t="s">
        <v>6594</v>
      </c>
      <c r="I7807" s="342" t="s">
        <v>6575</v>
      </c>
      <c r="J7807" s="342" t="s">
        <v>6755</v>
      </c>
      <c r="K7807" s="581" t="s">
        <v>7049</v>
      </c>
      <c r="L7807" s="344" t="s">
        <v>4090</v>
      </c>
      <c r="N7807" s="344" t="s">
        <v>4090</v>
      </c>
      <c r="O7807" s="341" t="s">
        <v>6752</v>
      </c>
    </row>
    <row r="7808" spans="1:15" x14ac:dyDescent="0.2">
      <c r="A7808" s="341" t="s">
        <v>9257</v>
      </c>
      <c r="B7808" s="341" t="s">
        <v>9274</v>
      </c>
      <c r="C7808" s="342" t="s">
        <v>6619</v>
      </c>
      <c r="D7808" s="342" t="s">
        <v>6620</v>
      </c>
      <c r="E7808" s="342" t="s">
        <v>9323</v>
      </c>
      <c r="F7808" s="342" t="s">
        <v>6590</v>
      </c>
      <c r="G7808" s="343">
        <v>4.5</v>
      </c>
      <c r="H7808" s="342" t="s">
        <v>6594</v>
      </c>
      <c r="I7808" s="342" t="s">
        <v>6575</v>
      </c>
      <c r="J7808" s="342" t="s">
        <v>6755</v>
      </c>
      <c r="K7808" s="581" t="s">
        <v>9168</v>
      </c>
      <c r="L7808" s="344" t="s">
        <v>4090</v>
      </c>
      <c r="N7808" s="344" t="s">
        <v>4090</v>
      </c>
      <c r="O7808" s="341" t="s">
        <v>6766</v>
      </c>
    </row>
    <row r="7809" spans="1:15" x14ac:dyDescent="0.2">
      <c r="A7809" s="341" t="s">
        <v>9257</v>
      </c>
      <c r="B7809" s="341" t="s">
        <v>9274</v>
      </c>
      <c r="C7809" s="342" t="s">
        <v>6619</v>
      </c>
      <c r="D7809" s="342" t="s">
        <v>6620</v>
      </c>
      <c r="E7809" s="342" t="s">
        <v>9323</v>
      </c>
      <c r="F7809" s="342" t="s">
        <v>6590</v>
      </c>
      <c r="G7809" s="343">
        <v>5.5200000000000005</v>
      </c>
      <c r="H7809" s="342" t="s">
        <v>6594</v>
      </c>
      <c r="I7809" s="342" t="s">
        <v>6575</v>
      </c>
      <c r="J7809" s="342" t="s">
        <v>6755</v>
      </c>
      <c r="K7809" s="581" t="s">
        <v>8969</v>
      </c>
      <c r="L7809" s="344" t="s">
        <v>4090</v>
      </c>
      <c r="N7809" s="344" t="s">
        <v>4090</v>
      </c>
      <c r="O7809" s="341">
        <v>0</v>
      </c>
    </row>
    <row r="7810" spans="1:15" x14ac:dyDescent="0.2">
      <c r="A7810" s="341" t="s">
        <v>9257</v>
      </c>
      <c r="B7810" s="341" t="s">
        <v>9274</v>
      </c>
      <c r="C7810" s="342" t="s">
        <v>6619</v>
      </c>
      <c r="D7810" s="342" t="s">
        <v>6620</v>
      </c>
      <c r="E7810" s="342" t="s">
        <v>9324</v>
      </c>
      <c r="F7810" s="342" t="s">
        <v>6590</v>
      </c>
      <c r="G7810" s="343">
        <v>10.455</v>
      </c>
      <c r="H7810" s="342" t="s">
        <v>6594</v>
      </c>
      <c r="I7810" s="342" t="s">
        <v>6575</v>
      </c>
      <c r="J7810" s="342" t="s">
        <v>6755</v>
      </c>
      <c r="K7810" s="581" t="s">
        <v>6979</v>
      </c>
      <c r="L7810" s="344" t="s">
        <v>4090</v>
      </c>
      <c r="N7810" s="344" t="s">
        <v>4090</v>
      </c>
      <c r="O7810" s="341">
        <v>0</v>
      </c>
    </row>
    <row r="7811" spans="1:15" x14ac:dyDescent="0.2">
      <c r="A7811" s="341" t="s">
        <v>9257</v>
      </c>
      <c r="B7811" s="341" t="s">
        <v>9274</v>
      </c>
      <c r="C7811" s="342" t="s">
        <v>6619</v>
      </c>
      <c r="D7811" s="342" t="s">
        <v>6620</v>
      </c>
      <c r="E7811" s="342" t="s">
        <v>9255</v>
      </c>
      <c r="F7811" s="342" t="s">
        <v>6590</v>
      </c>
      <c r="G7811" s="343">
        <v>9.8800000000000008</v>
      </c>
      <c r="H7811" s="342" t="s">
        <v>6594</v>
      </c>
      <c r="I7811" s="342" t="s">
        <v>6575</v>
      </c>
      <c r="J7811" s="342" t="s">
        <v>6755</v>
      </c>
      <c r="K7811" s="581" t="s">
        <v>6833</v>
      </c>
      <c r="L7811" s="344" t="s">
        <v>4090</v>
      </c>
      <c r="N7811" s="344" t="s">
        <v>4090</v>
      </c>
      <c r="O7811" s="341">
        <v>0</v>
      </c>
    </row>
    <row r="7812" spans="1:15" x14ac:dyDescent="0.2">
      <c r="A7812" s="341" t="s">
        <v>9257</v>
      </c>
      <c r="B7812" s="341" t="s">
        <v>9274</v>
      </c>
      <c r="C7812" s="342" t="s">
        <v>6619</v>
      </c>
      <c r="D7812" s="342" t="s">
        <v>6620</v>
      </c>
      <c r="E7812" s="342" t="s">
        <v>9323</v>
      </c>
      <c r="F7812" s="342" t="s">
        <v>6590</v>
      </c>
      <c r="G7812" s="343">
        <v>5.64</v>
      </c>
      <c r="H7812" s="342" t="s">
        <v>6594</v>
      </c>
      <c r="I7812" s="342" t="s">
        <v>6575</v>
      </c>
      <c r="J7812" s="342" t="s">
        <v>6755</v>
      </c>
      <c r="K7812" s="581" t="s">
        <v>9169</v>
      </c>
      <c r="L7812" s="344" t="s">
        <v>4090</v>
      </c>
      <c r="N7812" s="344" t="s">
        <v>4090</v>
      </c>
      <c r="O7812" s="341">
        <v>0</v>
      </c>
    </row>
    <row r="7813" spans="1:15" x14ac:dyDescent="0.2">
      <c r="A7813" s="341" t="s">
        <v>9257</v>
      </c>
      <c r="B7813" s="341" t="s">
        <v>9274</v>
      </c>
      <c r="C7813" s="342" t="s">
        <v>6619</v>
      </c>
      <c r="D7813" s="342" t="s">
        <v>6620</v>
      </c>
      <c r="E7813" s="342" t="s">
        <v>9323</v>
      </c>
      <c r="F7813" s="342" t="s">
        <v>6590</v>
      </c>
      <c r="G7813" s="343">
        <v>7.98</v>
      </c>
      <c r="H7813" s="342" t="s">
        <v>6594</v>
      </c>
      <c r="I7813" s="342" t="s">
        <v>6575</v>
      </c>
      <c r="J7813" s="342" t="s">
        <v>6755</v>
      </c>
      <c r="K7813" s="581" t="s">
        <v>6763</v>
      </c>
      <c r="L7813" s="344" t="s">
        <v>4090</v>
      </c>
      <c r="N7813" s="344" t="s">
        <v>4090</v>
      </c>
      <c r="O7813" s="341" t="s">
        <v>6766</v>
      </c>
    </row>
    <row r="7814" spans="1:15" x14ac:dyDescent="0.2">
      <c r="A7814" s="341" t="s">
        <v>9257</v>
      </c>
      <c r="B7814" s="341" t="s">
        <v>9274</v>
      </c>
      <c r="C7814" s="342" t="s">
        <v>6619</v>
      </c>
      <c r="D7814" s="342" t="s">
        <v>6620</v>
      </c>
      <c r="E7814" s="342" t="s">
        <v>9342</v>
      </c>
      <c r="F7814" s="342" t="s">
        <v>6590</v>
      </c>
      <c r="G7814" s="343">
        <v>5.82</v>
      </c>
      <c r="H7814" s="342" t="s">
        <v>6594</v>
      </c>
      <c r="I7814" s="342" t="s">
        <v>6575</v>
      </c>
      <c r="J7814" s="342" t="s">
        <v>6755</v>
      </c>
      <c r="K7814" s="581" t="s">
        <v>7411</v>
      </c>
      <c r="L7814" s="344" t="s">
        <v>4090</v>
      </c>
      <c r="N7814" s="344" t="s">
        <v>4090</v>
      </c>
      <c r="O7814" s="341">
        <v>0</v>
      </c>
    </row>
    <row r="7815" spans="1:15" x14ac:dyDescent="0.2">
      <c r="A7815" s="341" t="s">
        <v>9257</v>
      </c>
      <c r="B7815" s="341" t="s">
        <v>9274</v>
      </c>
      <c r="C7815" s="342" t="s">
        <v>6619</v>
      </c>
      <c r="D7815" s="342" t="s">
        <v>6620</v>
      </c>
      <c r="E7815" s="342" t="s">
        <v>9334</v>
      </c>
      <c r="F7815" s="342" t="s">
        <v>6590</v>
      </c>
      <c r="G7815" s="343">
        <v>4.95</v>
      </c>
      <c r="H7815" s="342" t="s">
        <v>6594</v>
      </c>
      <c r="I7815" s="342" t="s">
        <v>6575</v>
      </c>
      <c r="J7815" s="342" t="s">
        <v>6755</v>
      </c>
      <c r="K7815" s="581" t="s">
        <v>6771</v>
      </c>
      <c r="L7815" s="344" t="s">
        <v>4090</v>
      </c>
      <c r="N7815" s="344" t="s">
        <v>4090</v>
      </c>
      <c r="O7815" s="341">
        <v>0</v>
      </c>
    </row>
    <row r="7816" spans="1:15" x14ac:dyDescent="0.2">
      <c r="A7816" s="341" t="s">
        <v>9257</v>
      </c>
      <c r="B7816" s="341" t="s">
        <v>9274</v>
      </c>
      <c r="C7816" s="342" t="s">
        <v>6619</v>
      </c>
      <c r="D7816" s="342" t="s">
        <v>6620</v>
      </c>
      <c r="E7816" s="342" t="s">
        <v>9323</v>
      </c>
      <c r="F7816" s="342" t="s">
        <v>6590</v>
      </c>
      <c r="G7816" s="343">
        <v>6.72</v>
      </c>
      <c r="H7816" s="342" t="s">
        <v>6594</v>
      </c>
      <c r="I7816" s="342" t="s">
        <v>6575</v>
      </c>
      <c r="J7816" s="342" t="s">
        <v>6755</v>
      </c>
      <c r="K7816" s="581" t="s">
        <v>7099</v>
      </c>
      <c r="L7816" s="344" t="s">
        <v>4090</v>
      </c>
      <c r="N7816" s="344" t="s">
        <v>4090</v>
      </c>
      <c r="O7816" s="341">
        <v>0</v>
      </c>
    </row>
    <row r="7817" spans="1:15" x14ac:dyDescent="0.2">
      <c r="A7817" s="341" t="s">
        <v>9257</v>
      </c>
      <c r="B7817" s="341" t="s">
        <v>9274</v>
      </c>
      <c r="C7817" s="342" t="s">
        <v>6619</v>
      </c>
      <c r="D7817" s="342" t="s">
        <v>6620</v>
      </c>
      <c r="E7817" s="342" t="s">
        <v>9325</v>
      </c>
      <c r="F7817" s="342" t="s">
        <v>6590</v>
      </c>
      <c r="G7817" s="343">
        <v>10.105</v>
      </c>
      <c r="H7817" s="342" t="s">
        <v>6594</v>
      </c>
      <c r="I7817" s="342" t="s">
        <v>6575</v>
      </c>
      <c r="J7817" s="342" t="s">
        <v>6755</v>
      </c>
      <c r="K7817" s="581" t="s">
        <v>7093</v>
      </c>
      <c r="L7817" s="344" t="s">
        <v>4090</v>
      </c>
      <c r="N7817" s="344" t="s">
        <v>4090</v>
      </c>
      <c r="O7817" s="341">
        <v>0</v>
      </c>
    </row>
    <row r="7818" spans="1:15" x14ac:dyDescent="0.2">
      <c r="A7818" s="341" t="s">
        <v>9257</v>
      </c>
      <c r="B7818" s="341" t="s">
        <v>9274</v>
      </c>
      <c r="C7818" s="342" t="s">
        <v>6619</v>
      </c>
      <c r="D7818" s="342" t="s">
        <v>6620</v>
      </c>
      <c r="E7818" s="342" t="s">
        <v>9332</v>
      </c>
      <c r="F7818" s="342" t="s">
        <v>6590</v>
      </c>
      <c r="G7818" s="343">
        <v>10.105</v>
      </c>
      <c r="H7818" s="342" t="s">
        <v>6594</v>
      </c>
      <c r="I7818" s="342" t="s">
        <v>6575</v>
      </c>
      <c r="J7818" s="342" t="s">
        <v>6755</v>
      </c>
      <c r="K7818" s="581" t="s">
        <v>8693</v>
      </c>
      <c r="L7818" s="344" t="s">
        <v>4090</v>
      </c>
      <c r="N7818" s="344" t="s">
        <v>4090</v>
      </c>
      <c r="O7818" s="341" t="s">
        <v>6752</v>
      </c>
    </row>
    <row r="7819" spans="1:15" x14ac:dyDescent="0.2">
      <c r="A7819" s="341" t="s">
        <v>9257</v>
      </c>
      <c r="B7819" s="341" t="s">
        <v>9274</v>
      </c>
      <c r="C7819" s="342" t="s">
        <v>6619</v>
      </c>
      <c r="D7819" s="342" t="s">
        <v>6620</v>
      </c>
      <c r="E7819" s="342" t="s">
        <v>9322</v>
      </c>
      <c r="F7819" s="342" t="s">
        <v>6590</v>
      </c>
      <c r="G7819" s="343">
        <v>7.5200000000000005</v>
      </c>
      <c r="H7819" s="342" t="s">
        <v>6594</v>
      </c>
      <c r="I7819" s="342" t="s">
        <v>6575</v>
      </c>
      <c r="J7819" s="342" t="s">
        <v>6755</v>
      </c>
      <c r="K7819" s="581" t="s">
        <v>6773</v>
      </c>
      <c r="L7819" s="344" t="s">
        <v>4090</v>
      </c>
      <c r="N7819" s="344" t="s">
        <v>4090</v>
      </c>
      <c r="O7819" s="341">
        <v>0</v>
      </c>
    </row>
    <row r="7820" spans="1:15" x14ac:dyDescent="0.2">
      <c r="A7820" s="341" t="s">
        <v>9257</v>
      </c>
      <c r="B7820" s="341" t="s">
        <v>9274</v>
      </c>
      <c r="C7820" s="342" t="s">
        <v>6619</v>
      </c>
      <c r="D7820" s="342" t="s">
        <v>6620</v>
      </c>
      <c r="E7820" s="342" t="s">
        <v>9255</v>
      </c>
      <c r="F7820" s="342" t="s">
        <v>6590</v>
      </c>
      <c r="G7820" s="343">
        <v>9.24</v>
      </c>
      <c r="H7820" s="342" t="s">
        <v>6594</v>
      </c>
      <c r="I7820" s="342" t="s">
        <v>6575</v>
      </c>
      <c r="J7820" s="342" t="s">
        <v>6755</v>
      </c>
      <c r="K7820" s="581" t="s">
        <v>7403</v>
      </c>
      <c r="L7820" s="344" t="s">
        <v>4090</v>
      </c>
      <c r="N7820" s="344" t="s">
        <v>4090</v>
      </c>
      <c r="O7820" s="341">
        <v>0</v>
      </c>
    </row>
    <row r="7821" spans="1:15" x14ac:dyDescent="0.2">
      <c r="A7821" s="341" t="s">
        <v>9257</v>
      </c>
      <c r="B7821" s="341" t="s">
        <v>9274</v>
      </c>
      <c r="C7821" s="342" t="s">
        <v>6619</v>
      </c>
      <c r="D7821" s="342" t="s">
        <v>6620</v>
      </c>
      <c r="E7821" s="342" t="s">
        <v>9342</v>
      </c>
      <c r="F7821" s="342" t="s">
        <v>6590</v>
      </c>
      <c r="G7821" s="343">
        <v>5.5200000000000005</v>
      </c>
      <c r="H7821" s="342" t="s">
        <v>6594</v>
      </c>
      <c r="I7821" s="342" t="s">
        <v>6575</v>
      </c>
      <c r="J7821" s="342" t="s">
        <v>6755</v>
      </c>
      <c r="K7821" s="581" t="s">
        <v>6795</v>
      </c>
      <c r="L7821" s="344" t="s">
        <v>4090</v>
      </c>
      <c r="N7821" s="344" t="s">
        <v>4090</v>
      </c>
      <c r="O7821" s="341" t="s">
        <v>6766</v>
      </c>
    </row>
    <row r="7822" spans="1:15" x14ac:dyDescent="0.2">
      <c r="A7822" s="341" t="s">
        <v>9257</v>
      </c>
      <c r="B7822" s="341" t="s">
        <v>9274</v>
      </c>
      <c r="C7822" s="342" t="s">
        <v>6619</v>
      </c>
      <c r="D7822" s="342" t="s">
        <v>6620</v>
      </c>
      <c r="E7822" s="342" t="s">
        <v>9255</v>
      </c>
      <c r="F7822" s="342" t="s">
        <v>6590</v>
      </c>
      <c r="G7822" s="343">
        <v>10.120000000000001</v>
      </c>
      <c r="H7822" s="342" t="s">
        <v>6594</v>
      </c>
      <c r="I7822" s="342" t="s">
        <v>6575</v>
      </c>
      <c r="J7822" s="342" t="s">
        <v>6755</v>
      </c>
      <c r="K7822" s="581" t="s">
        <v>7062</v>
      </c>
      <c r="L7822" s="344" t="s">
        <v>4090</v>
      </c>
      <c r="N7822" s="344" t="s">
        <v>4090</v>
      </c>
      <c r="O7822" s="341" t="s">
        <v>6752</v>
      </c>
    </row>
    <row r="7823" spans="1:15" x14ac:dyDescent="0.2">
      <c r="A7823" s="341" t="s">
        <v>9257</v>
      </c>
      <c r="B7823" s="341" t="s">
        <v>9274</v>
      </c>
      <c r="C7823" s="342" t="s">
        <v>6619</v>
      </c>
      <c r="D7823" s="342" t="s">
        <v>6620</v>
      </c>
      <c r="E7823" s="342" t="s">
        <v>9255</v>
      </c>
      <c r="F7823" s="342" t="s">
        <v>6590</v>
      </c>
      <c r="G7823" s="343">
        <v>4.25</v>
      </c>
      <c r="H7823" s="342" t="s">
        <v>6594</v>
      </c>
      <c r="I7823" s="342" t="s">
        <v>6575</v>
      </c>
      <c r="J7823" s="342" t="s">
        <v>6755</v>
      </c>
      <c r="K7823" s="581" t="s">
        <v>6970</v>
      </c>
      <c r="L7823" s="344" t="s">
        <v>4090</v>
      </c>
      <c r="N7823" s="344" t="s">
        <v>4090</v>
      </c>
      <c r="O7823" s="341" t="s">
        <v>6766</v>
      </c>
    </row>
    <row r="7824" spans="1:15" x14ac:dyDescent="0.2">
      <c r="A7824" s="341" t="s">
        <v>9257</v>
      </c>
      <c r="B7824" s="341" t="s">
        <v>9274</v>
      </c>
      <c r="C7824" s="342" t="s">
        <v>6619</v>
      </c>
      <c r="D7824" s="342" t="s">
        <v>6620</v>
      </c>
      <c r="E7824" s="342" t="s">
        <v>9338</v>
      </c>
      <c r="F7824" s="342" t="s">
        <v>6590</v>
      </c>
      <c r="G7824" s="343">
        <v>5.88</v>
      </c>
      <c r="H7824" s="342" t="s">
        <v>6594</v>
      </c>
      <c r="I7824" s="342" t="s">
        <v>6575</v>
      </c>
      <c r="J7824" s="342" t="s">
        <v>6755</v>
      </c>
      <c r="K7824" s="581" t="s">
        <v>6894</v>
      </c>
      <c r="L7824" s="344" t="s">
        <v>4090</v>
      </c>
      <c r="N7824" s="344" t="s">
        <v>4090</v>
      </c>
      <c r="O7824" s="341">
        <v>0</v>
      </c>
    </row>
    <row r="7825" spans="1:15" x14ac:dyDescent="0.2">
      <c r="A7825" s="341" t="s">
        <v>9257</v>
      </c>
      <c r="B7825" s="341" t="s">
        <v>9274</v>
      </c>
      <c r="C7825" s="342" t="s">
        <v>6619</v>
      </c>
      <c r="D7825" s="342" t="s">
        <v>6620</v>
      </c>
      <c r="E7825" s="342" t="s">
        <v>9334</v>
      </c>
      <c r="F7825" s="342" t="s">
        <v>6590</v>
      </c>
      <c r="G7825" s="343">
        <v>8.82</v>
      </c>
      <c r="H7825" s="342" t="s">
        <v>6594</v>
      </c>
      <c r="I7825" s="342" t="s">
        <v>6575</v>
      </c>
      <c r="J7825" s="342" t="s">
        <v>6755</v>
      </c>
      <c r="K7825" s="581" t="s">
        <v>8552</v>
      </c>
      <c r="L7825" s="344" t="s">
        <v>4090</v>
      </c>
      <c r="N7825" s="344" t="s">
        <v>4090</v>
      </c>
      <c r="O7825" s="341" t="s">
        <v>6752</v>
      </c>
    </row>
    <row r="7826" spans="1:15" x14ac:dyDescent="0.2">
      <c r="A7826" s="341" t="s">
        <v>9257</v>
      </c>
      <c r="B7826" s="341" t="s">
        <v>9274</v>
      </c>
      <c r="C7826" s="342" t="s">
        <v>6619</v>
      </c>
      <c r="D7826" s="342" t="s">
        <v>6620</v>
      </c>
      <c r="E7826" s="342" t="s">
        <v>9325</v>
      </c>
      <c r="F7826" s="342" t="s">
        <v>6590</v>
      </c>
      <c r="G7826" s="343">
        <v>7.6560000000000006</v>
      </c>
      <c r="H7826" s="342" t="s">
        <v>6594</v>
      </c>
      <c r="I7826" s="342" t="s">
        <v>6575</v>
      </c>
      <c r="J7826" s="342" t="s">
        <v>6755</v>
      </c>
      <c r="K7826" s="581" t="s">
        <v>7354</v>
      </c>
      <c r="L7826" s="344" t="s">
        <v>4090</v>
      </c>
      <c r="N7826" s="344" t="s">
        <v>4090</v>
      </c>
      <c r="O7826" s="341">
        <v>0</v>
      </c>
    </row>
    <row r="7827" spans="1:15" x14ac:dyDescent="0.2">
      <c r="A7827" s="341" t="s">
        <v>9257</v>
      </c>
      <c r="B7827" s="341" t="s">
        <v>9274</v>
      </c>
      <c r="C7827" s="342" t="s">
        <v>6619</v>
      </c>
      <c r="D7827" s="342" t="s">
        <v>6620</v>
      </c>
      <c r="E7827" s="342" t="s">
        <v>9321</v>
      </c>
      <c r="F7827" s="342" t="s">
        <v>6590</v>
      </c>
      <c r="G7827" s="343">
        <v>5.44</v>
      </c>
      <c r="H7827" s="342" t="s">
        <v>6594</v>
      </c>
      <c r="I7827" s="342" t="s">
        <v>6575</v>
      </c>
      <c r="J7827" s="342" t="s">
        <v>6755</v>
      </c>
      <c r="K7827" s="581" t="s">
        <v>8287</v>
      </c>
      <c r="L7827" s="344" t="s">
        <v>4090</v>
      </c>
      <c r="N7827" s="344" t="s">
        <v>4090</v>
      </c>
      <c r="O7827" s="341" t="s">
        <v>6766</v>
      </c>
    </row>
    <row r="7828" spans="1:15" x14ac:dyDescent="0.2">
      <c r="A7828" s="341" t="s">
        <v>9257</v>
      </c>
      <c r="B7828" s="341" t="s">
        <v>9274</v>
      </c>
      <c r="C7828" s="342" t="s">
        <v>6619</v>
      </c>
      <c r="D7828" s="342" t="s">
        <v>6620</v>
      </c>
      <c r="E7828" s="342" t="s">
        <v>9321</v>
      </c>
      <c r="F7828" s="342" t="s">
        <v>6590</v>
      </c>
      <c r="G7828" s="343">
        <v>2.5</v>
      </c>
      <c r="H7828" s="342" t="s">
        <v>6594</v>
      </c>
      <c r="I7828" s="342" t="s">
        <v>6575</v>
      </c>
      <c r="J7828" s="342" t="s">
        <v>6755</v>
      </c>
      <c r="K7828" s="581" t="s">
        <v>7964</v>
      </c>
      <c r="L7828" s="344" t="s">
        <v>4090</v>
      </c>
      <c r="N7828" s="344" t="s">
        <v>4090</v>
      </c>
      <c r="O7828" s="341" t="s">
        <v>6766</v>
      </c>
    </row>
    <row r="7829" spans="1:15" x14ac:dyDescent="0.2">
      <c r="A7829" s="341" t="s">
        <v>9257</v>
      </c>
      <c r="B7829" s="341" t="s">
        <v>9274</v>
      </c>
      <c r="C7829" s="342" t="s">
        <v>6619</v>
      </c>
      <c r="D7829" s="342" t="s">
        <v>6620</v>
      </c>
      <c r="E7829" s="342" t="s">
        <v>9321</v>
      </c>
      <c r="F7829" s="342" t="s">
        <v>6590</v>
      </c>
      <c r="G7829" s="343">
        <v>9.6</v>
      </c>
      <c r="H7829" s="342" t="s">
        <v>6594</v>
      </c>
      <c r="I7829" s="342" t="s">
        <v>6575</v>
      </c>
      <c r="J7829" s="342" t="s">
        <v>6755</v>
      </c>
      <c r="K7829" s="581" t="s">
        <v>7505</v>
      </c>
      <c r="L7829" s="344" t="s">
        <v>4090</v>
      </c>
      <c r="N7829" s="344" t="s">
        <v>4090</v>
      </c>
      <c r="O7829" s="341" t="s">
        <v>6752</v>
      </c>
    </row>
    <row r="7830" spans="1:15" x14ac:dyDescent="0.2">
      <c r="A7830" s="341" t="s">
        <v>9257</v>
      </c>
      <c r="B7830" s="341" t="s">
        <v>9274</v>
      </c>
      <c r="C7830" s="342" t="s">
        <v>9170</v>
      </c>
      <c r="D7830" s="342" t="s">
        <v>6620</v>
      </c>
      <c r="E7830" s="342" t="s">
        <v>9323</v>
      </c>
      <c r="F7830" s="342" t="s">
        <v>6590</v>
      </c>
      <c r="G7830" s="343">
        <v>15.200000000000001</v>
      </c>
      <c r="H7830" s="342" t="s">
        <v>6594</v>
      </c>
      <c r="I7830" s="342" t="s">
        <v>6575</v>
      </c>
      <c r="J7830" s="342" t="s">
        <v>6755</v>
      </c>
      <c r="K7830" s="581" t="s">
        <v>6780</v>
      </c>
      <c r="L7830" s="344" t="s">
        <v>4090</v>
      </c>
      <c r="N7830" s="344" t="s">
        <v>4090</v>
      </c>
      <c r="O7830" s="341" t="s">
        <v>6752</v>
      </c>
    </row>
    <row r="7831" spans="1:15" x14ac:dyDescent="0.2">
      <c r="A7831" s="341" t="s">
        <v>9257</v>
      </c>
      <c r="B7831" s="341" t="s">
        <v>9274</v>
      </c>
      <c r="C7831" s="342" t="s">
        <v>9170</v>
      </c>
      <c r="D7831" s="342" t="s">
        <v>6620</v>
      </c>
      <c r="E7831" s="342" t="s">
        <v>9323</v>
      </c>
      <c r="F7831" s="342" t="s">
        <v>6590</v>
      </c>
      <c r="G7831" s="343">
        <v>4.6500000000000004</v>
      </c>
      <c r="H7831" s="342" t="s">
        <v>6594</v>
      </c>
      <c r="I7831" s="342" t="s">
        <v>6575</v>
      </c>
      <c r="J7831" s="342" t="s">
        <v>6755</v>
      </c>
      <c r="K7831" s="581" t="s">
        <v>8108</v>
      </c>
      <c r="L7831" s="344" t="s">
        <v>4090</v>
      </c>
      <c r="N7831" s="344" t="s">
        <v>4090</v>
      </c>
      <c r="O7831" s="341" t="s">
        <v>6752</v>
      </c>
    </row>
    <row r="7832" spans="1:15" x14ac:dyDescent="0.2">
      <c r="A7832" s="341" t="s">
        <v>9257</v>
      </c>
      <c r="B7832" s="341" t="s">
        <v>9274</v>
      </c>
      <c r="C7832" s="342" t="s">
        <v>9170</v>
      </c>
      <c r="D7832" s="342" t="s">
        <v>6620</v>
      </c>
      <c r="E7832" s="342" t="s">
        <v>9319</v>
      </c>
      <c r="F7832" s="342" t="s">
        <v>6590</v>
      </c>
      <c r="G7832" s="343">
        <v>6.08</v>
      </c>
      <c r="H7832" s="342" t="s">
        <v>6594</v>
      </c>
      <c r="I7832" s="342" t="s">
        <v>6575</v>
      </c>
      <c r="J7832" s="342" t="s">
        <v>6755</v>
      </c>
      <c r="K7832" s="581" t="s">
        <v>8884</v>
      </c>
      <c r="L7832" s="344" t="s">
        <v>4090</v>
      </c>
      <c r="N7832" s="344" t="s">
        <v>4090</v>
      </c>
      <c r="O7832" s="341">
        <v>0</v>
      </c>
    </row>
    <row r="7833" spans="1:15" x14ac:dyDescent="0.2">
      <c r="A7833" s="341" t="s">
        <v>9257</v>
      </c>
      <c r="B7833" s="341" t="s">
        <v>9274</v>
      </c>
      <c r="C7833" s="342" t="s">
        <v>9170</v>
      </c>
      <c r="D7833" s="342" t="s">
        <v>6620</v>
      </c>
      <c r="E7833" s="342" t="s">
        <v>9326</v>
      </c>
      <c r="F7833" s="342" t="s">
        <v>6590</v>
      </c>
      <c r="G7833" s="343">
        <v>10.290000000000001</v>
      </c>
      <c r="H7833" s="342" t="s">
        <v>6594</v>
      </c>
      <c r="I7833" s="342" t="s">
        <v>6575</v>
      </c>
      <c r="J7833" s="342" t="s">
        <v>6755</v>
      </c>
      <c r="K7833" s="581" t="s">
        <v>8763</v>
      </c>
      <c r="L7833" s="344" t="s">
        <v>4090</v>
      </c>
      <c r="N7833" s="344" t="s">
        <v>4090</v>
      </c>
      <c r="O7833" s="341" t="s">
        <v>6752</v>
      </c>
    </row>
    <row r="7834" spans="1:15" x14ac:dyDescent="0.2">
      <c r="A7834" s="341" t="s">
        <v>9257</v>
      </c>
      <c r="B7834" s="341" t="s">
        <v>9274</v>
      </c>
      <c r="C7834" s="342" t="s">
        <v>6619</v>
      </c>
      <c r="D7834" s="342" t="s">
        <v>6620</v>
      </c>
      <c r="E7834" s="342" t="s">
        <v>9255</v>
      </c>
      <c r="F7834" s="342" t="s">
        <v>6590</v>
      </c>
      <c r="G7834" s="343">
        <v>4.5</v>
      </c>
      <c r="H7834" s="342" t="s">
        <v>6594</v>
      </c>
      <c r="I7834" s="342" t="s">
        <v>6575</v>
      </c>
      <c r="J7834" s="342" t="s">
        <v>6755</v>
      </c>
      <c r="K7834" s="581" t="s">
        <v>9171</v>
      </c>
      <c r="L7834" s="344" t="s">
        <v>4090</v>
      </c>
      <c r="N7834" s="344" t="s">
        <v>4090</v>
      </c>
      <c r="O7834" s="341">
        <v>0</v>
      </c>
    </row>
    <row r="7835" spans="1:15" x14ac:dyDescent="0.2">
      <c r="A7835" s="341" t="s">
        <v>9257</v>
      </c>
      <c r="B7835" s="341" t="s">
        <v>9274</v>
      </c>
      <c r="C7835" s="342" t="s">
        <v>6619</v>
      </c>
      <c r="D7835" s="342" t="s">
        <v>6620</v>
      </c>
      <c r="E7835" s="342" t="s">
        <v>9324</v>
      </c>
      <c r="F7835" s="342" t="s">
        <v>6590</v>
      </c>
      <c r="G7835" s="343">
        <v>2.56</v>
      </c>
      <c r="H7835" s="342" t="s">
        <v>6594</v>
      </c>
      <c r="I7835" s="342" t="s">
        <v>6575</v>
      </c>
      <c r="J7835" s="342" t="s">
        <v>6755</v>
      </c>
      <c r="K7835" s="581" t="s">
        <v>9172</v>
      </c>
      <c r="L7835" s="344" t="s">
        <v>4090</v>
      </c>
      <c r="N7835" s="344" t="s">
        <v>4090</v>
      </c>
      <c r="O7835" s="341">
        <v>0</v>
      </c>
    </row>
    <row r="7836" spans="1:15" x14ac:dyDescent="0.2">
      <c r="A7836" s="341" t="s">
        <v>9257</v>
      </c>
      <c r="B7836" s="341" t="s">
        <v>9274</v>
      </c>
      <c r="C7836" s="342" t="s">
        <v>6619</v>
      </c>
      <c r="D7836" s="342" t="s">
        <v>6620</v>
      </c>
      <c r="E7836" s="342" t="s">
        <v>9255</v>
      </c>
      <c r="F7836" s="342" t="s">
        <v>6590</v>
      </c>
      <c r="G7836" s="343">
        <v>3.75</v>
      </c>
      <c r="H7836" s="342" t="s">
        <v>6594</v>
      </c>
      <c r="I7836" s="342" t="s">
        <v>6575</v>
      </c>
      <c r="J7836" s="342" t="s">
        <v>6755</v>
      </c>
      <c r="K7836" s="581" t="s">
        <v>9173</v>
      </c>
      <c r="L7836" s="344" t="s">
        <v>4090</v>
      </c>
      <c r="N7836" s="344" t="s">
        <v>4090</v>
      </c>
      <c r="O7836" s="341">
        <v>0</v>
      </c>
    </row>
    <row r="7837" spans="1:15" x14ac:dyDescent="0.2">
      <c r="A7837" s="341" t="s">
        <v>9257</v>
      </c>
      <c r="B7837" s="341" t="s">
        <v>9274</v>
      </c>
      <c r="C7837" s="342" t="s">
        <v>6619</v>
      </c>
      <c r="D7837" s="342" t="s">
        <v>6620</v>
      </c>
      <c r="E7837" s="342" t="s">
        <v>9255</v>
      </c>
      <c r="F7837" s="342" t="s">
        <v>6590</v>
      </c>
      <c r="G7837" s="343">
        <v>1.95</v>
      </c>
      <c r="H7837" s="342" t="s">
        <v>6594</v>
      </c>
      <c r="I7837" s="342" t="s">
        <v>6575</v>
      </c>
      <c r="J7837" s="342" t="s">
        <v>6755</v>
      </c>
      <c r="K7837" s="581" t="s">
        <v>9174</v>
      </c>
      <c r="L7837" s="344" t="s">
        <v>4090</v>
      </c>
      <c r="N7837" s="344" t="s">
        <v>4090</v>
      </c>
      <c r="O7837" s="341">
        <v>0</v>
      </c>
    </row>
    <row r="7838" spans="1:15" x14ac:dyDescent="0.2">
      <c r="A7838" s="341" t="s">
        <v>9257</v>
      </c>
      <c r="B7838" s="341" t="s">
        <v>9274</v>
      </c>
      <c r="C7838" s="342" t="s">
        <v>6619</v>
      </c>
      <c r="D7838" s="342" t="s">
        <v>6620</v>
      </c>
      <c r="E7838" s="342" t="s">
        <v>9321</v>
      </c>
      <c r="F7838" s="342" t="s">
        <v>6590</v>
      </c>
      <c r="G7838" s="343">
        <v>2</v>
      </c>
      <c r="H7838" s="342" t="s">
        <v>6594</v>
      </c>
      <c r="I7838" s="342" t="s">
        <v>6575</v>
      </c>
      <c r="J7838" s="342" t="s">
        <v>6755</v>
      </c>
      <c r="K7838" s="581" t="s">
        <v>9175</v>
      </c>
      <c r="L7838" s="344" t="s">
        <v>4090</v>
      </c>
      <c r="N7838" s="344" t="s">
        <v>4090</v>
      </c>
      <c r="O7838" s="341">
        <v>0</v>
      </c>
    </row>
    <row r="7839" spans="1:15" x14ac:dyDescent="0.2">
      <c r="A7839" s="341" t="s">
        <v>9257</v>
      </c>
      <c r="B7839" s="341" t="s">
        <v>9274</v>
      </c>
      <c r="C7839" s="342" t="s">
        <v>6619</v>
      </c>
      <c r="D7839" s="342" t="s">
        <v>6620</v>
      </c>
      <c r="E7839" s="342" t="s">
        <v>9321</v>
      </c>
      <c r="F7839" s="342" t="s">
        <v>6590</v>
      </c>
      <c r="G7839" s="343">
        <v>26</v>
      </c>
      <c r="H7839" s="342" t="s">
        <v>6594</v>
      </c>
      <c r="I7839" s="342" t="s">
        <v>6575</v>
      </c>
      <c r="J7839" s="342" t="s">
        <v>6755</v>
      </c>
      <c r="K7839" s="581" t="s">
        <v>9176</v>
      </c>
      <c r="L7839" s="344" t="s">
        <v>4090</v>
      </c>
      <c r="N7839" s="344" t="s">
        <v>4090</v>
      </c>
      <c r="O7839" s="341">
        <v>0</v>
      </c>
    </row>
    <row r="7840" spans="1:15" x14ac:dyDescent="0.2">
      <c r="A7840" s="341" t="s">
        <v>9257</v>
      </c>
      <c r="B7840" s="341" t="s">
        <v>9274</v>
      </c>
      <c r="C7840" s="342" t="s">
        <v>9170</v>
      </c>
      <c r="D7840" s="342" t="s">
        <v>6620</v>
      </c>
      <c r="E7840" s="342" t="s">
        <v>9323</v>
      </c>
      <c r="F7840" s="342" t="s">
        <v>6590</v>
      </c>
      <c r="G7840" s="343">
        <v>2.56</v>
      </c>
      <c r="H7840" s="342" t="s">
        <v>6594</v>
      </c>
      <c r="I7840" s="342" t="s">
        <v>6575</v>
      </c>
      <c r="J7840" s="342" t="s">
        <v>6755</v>
      </c>
      <c r="K7840" s="581" t="s">
        <v>9177</v>
      </c>
      <c r="L7840" s="344" t="s">
        <v>4090</v>
      </c>
      <c r="N7840" s="344" t="s">
        <v>4090</v>
      </c>
      <c r="O7840" s="341">
        <v>0</v>
      </c>
    </row>
    <row r="7841" spans="1:15" x14ac:dyDescent="0.2">
      <c r="A7841" s="341" t="s">
        <v>9257</v>
      </c>
      <c r="B7841" s="341" t="s">
        <v>9274</v>
      </c>
      <c r="C7841" s="342" t="s">
        <v>6619</v>
      </c>
      <c r="D7841" s="342" t="s">
        <v>6620</v>
      </c>
      <c r="E7841" s="342" t="s">
        <v>9319</v>
      </c>
      <c r="F7841" s="342" t="s">
        <v>6590</v>
      </c>
      <c r="G7841" s="343">
        <v>11.9</v>
      </c>
      <c r="H7841" s="342" t="s">
        <v>6594</v>
      </c>
      <c r="I7841" s="342" t="s">
        <v>6575</v>
      </c>
      <c r="J7841" s="342" t="s">
        <v>6755</v>
      </c>
      <c r="K7841" s="581" t="s">
        <v>9178</v>
      </c>
      <c r="L7841" s="344" t="s">
        <v>4090</v>
      </c>
      <c r="N7841" s="344" t="s">
        <v>4090</v>
      </c>
      <c r="O7841" s="341">
        <v>0</v>
      </c>
    </row>
    <row r="7842" spans="1:15" x14ac:dyDescent="0.2">
      <c r="A7842" s="341" t="s">
        <v>9257</v>
      </c>
      <c r="B7842" s="341" t="s">
        <v>9274</v>
      </c>
      <c r="C7842" s="342" t="s">
        <v>9151</v>
      </c>
      <c r="D7842" s="342" t="s">
        <v>6620</v>
      </c>
      <c r="E7842" s="342" t="s">
        <v>9320</v>
      </c>
      <c r="F7842" s="342" t="s">
        <v>6590</v>
      </c>
      <c r="G7842" s="343">
        <v>6.12</v>
      </c>
      <c r="H7842" s="342" t="s">
        <v>6594</v>
      </c>
      <c r="I7842" s="342" t="s">
        <v>6575</v>
      </c>
      <c r="J7842" s="342" t="s">
        <v>6755</v>
      </c>
      <c r="K7842" s="581" t="s">
        <v>9179</v>
      </c>
      <c r="L7842" s="344" t="s">
        <v>4090</v>
      </c>
      <c r="N7842" s="344" t="s">
        <v>4090</v>
      </c>
      <c r="O7842" s="341">
        <v>0</v>
      </c>
    </row>
    <row r="7843" spans="1:15" x14ac:dyDescent="0.2">
      <c r="A7843" s="341" t="s">
        <v>9257</v>
      </c>
      <c r="B7843" s="341" t="s">
        <v>9274</v>
      </c>
      <c r="C7843" s="342" t="s">
        <v>6619</v>
      </c>
      <c r="D7843" s="342" t="s">
        <v>6620</v>
      </c>
      <c r="E7843" s="342" t="s">
        <v>9255</v>
      </c>
      <c r="F7843" s="342" t="s">
        <v>6590</v>
      </c>
      <c r="G7843" s="343">
        <v>30</v>
      </c>
      <c r="H7843" s="342" t="s">
        <v>6594</v>
      </c>
      <c r="I7843" s="342" t="s">
        <v>6575</v>
      </c>
      <c r="J7843" s="342" t="s">
        <v>6755</v>
      </c>
      <c r="K7843" s="581" t="s">
        <v>8237</v>
      </c>
      <c r="L7843" s="344" t="s">
        <v>4090</v>
      </c>
      <c r="N7843" s="344" t="s">
        <v>4090</v>
      </c>
      <c r="O7843" s="341">
        <v>0</v>
      </c>
    </row>
    <row r="7844" spans="1:15" x14ac:dyDescent="0.2">
      <c r="A7844" s="341" t="s">
        <v>9257</v>
      </c>
      <c r="B7844" s="341" t="s">
        <v>9274</v>
      </c>
      <c r="C7844" s="342" t="s">
        <v>6619</v>
      </c>
      <c r="D7844" s="342" t="s">
        <v>6620</v>
      </c>
      <c r="E7844" s="342" t="s">
        <v>9321</v>
      </c>
      <c r="F7844" s="342" t="s">
        <v>6590</v>
      </c>
      <c r="G7844" s="343">
        <v>4.84</v>
      </c>
      <c r="H7844" s="342" t="s">
        <v>6594</v>
      </c>
      <c r="I7844" s="342" t="s">
        <v>6575</v>
      </c>
      <c r="J7844" s="342" t="s">
        <v>6755</v>
      </c>
      <c r="K7844" s="581" t="s">
        <v>9069</v>
      </c>
      <c r="L7844" s="344" t="s">
        <v>4090</v>
      </c>
      <c r="N7844" s="344" t="s">
        <v>4090</v>
      </c>
      <c r="O7844" s="341">
        <v>0</v>
      </c>
    </row>
    <row r="7845" spans="1:15" x14ac:dyDescent="0.2">
      <c r="A7845" s="341" t="s">
        <v>9257</v>
      </c>
      <c r="B7845" s="341" t="s">
        <v>9274</v>
      </c>
      <c r="C7845" s="342" t="s">
        <v>6619</v>
      </c>
      <c r="D7845" s="342" t="s">
        <v>6620</v>
      </c>
      <c r="E7845" s="342" t="s">
        <v>9328</v>
      </c>
      <c r="F7845" s="342" t="s">
        <v>6590</v>
      </c>
      <c r="G7845" s="343">
        <v>5</v>
      </c>
      <c r="H7845" s="342" t="s">
        <v>6594</v>
      </c>
      <c r="I7845" s="342" t="s">
        <v>6575</v>
      </c>
      <c r="J7845" s="342" t="s">
        <v>6755</v>
      </c>
      <c r="K7845" s="581" t="s">
        <v>7915</v>
      </c>
      <c r="L7845" s="344" t="s">
        <v>4090</v>
      </c>
      <c r="N7845" s="344" t="s">
        <v>4090</v>
      </c>
      <c r="O7845" s="341">
        <v>0</v>
      </c>
    </row>
    <row r="7846" spans="1:15" x14ac:dyDescent="0.2">
      <c r="A7846" s="341" t="s">
        <v>9257</v>
      </c>
      <c r="B7846" s="341" t="s">
        <v>9274</v>
      </c>
      <c r="C7846" s="342" t="s">
        <v>6619</v>
      </c>
      <c r="D7846" s="342" t="s">
        <v>6620</v>
      </c>
      <c r="E7846" s="342" t="s">
        <v>9323</v>
      </c>
      <c r="F7846" s="342" t="s">
        <v>6590</v>
      </c>
      <c r="G7846" s="343">
        <v>3</v>
      </c>
      <c r="H7846" s="342" t="s">
        <v>6594</v>
      </c>
      <c r="I7846" s="342" t="s">
        <v>6575</v>
      </c>
      <c r="J7846" s="342" t="s">
        <v>6755</v>
      </c>
      <c r="K7846" s="581" t="s">
        <v>9180</v>
      </c>
      <c r="L7846" s="344" t="s">
        <v>4090</v>
      </c>
      <c r="N7846" s="344" t="s">
        <v>4090</v>
      </c>
      <c r="O7846" s="341">
        <v>0</v>
      </c>
    </row>
    <row r="7847" spans="1:15" x14ac:dyDescent="0.2">
      <c r="A7847" s="341" t="s">
        <v>9257</v>
      </c>
      <c r="B7847" s="341" t="s">
        <v>9274</v>
      </c>
      <c r="C7847" s="342" t="s">
        <v>6619</v>
      </c>
      <c r="D7847" s="342" t="s">
        <v>6620</v>
      </c>
      <c r="E7847" s="342" t="s">
        <v>9322</v>
      </c>
      <c r="F7847" s="342" t="s">
        <v>6590</v>
      </c>
      <c r="G7847" s="343">
        <v>4</v>
      </c>
      <c r="H7847" s="342" t="s">
        <v>6594</v>
      </c>
      <c r="I7847" s="342" t="s">
        <v>6575</v>
      </c>
      <c r="J7847" s="342" t="s">
        <v>6755</v>
      </c>
      <c r="K7847" s="581" t="s">
        <v>8295</v>
      </c>
      <c r="L7847" s="344" t="s">
        <v>4090</v>
      </c>
      <c r="N7847" s="344" t="s">
        <v>4090</v>
      </c>
      <c r="O7847" s="341">
        <v>0</v>
      </c>
    </row>
    <row r="7848" spans="1:15" x14ac:dyDescent="0.2">
      <c r="A7848" s="341" t="s">
        <v>9257</v>
      </c>
      <c r="B7848" s="341" t="s">
        <v>9274</v>
      </c>
      <c r="C7848" s="342" t="s">
        <v>6619</v>
      </c>
      <c r="D7848" s="342" t="s">
        <v>6620</v>
      </c>
      <c r="E7848" s="342" t="s">
        <v>9322</v>
      </c>
      <c r="F7848" s="342" t="s">
        <v>6590</v>
      </c>
      <c r="G7848" s="343">
        <v>6.9</v>
      </c>
      <c r="H7848" s="342" t="s">
        <v>6594</v>
      </c>
      <c r="I7848" s="342" t="s">
        <v>6575</v>
      </c>
      <c r="J7848" s="342" t="s">
        <v>6755</v>
      </c>
      <c r="K7848" s="581" t="s">
        <v>9181</v>
      </c>
      <c r="L7848" s="344" t="s">
        <v>4090</v>
      </c>
      <c r="N7848" s="344" t="s">
        <v>4090</v>
      </c>
      <c r="O7848" s="341">
        <v>0</v>
      </c>
    </row>
    <row r="7849" spans="1:15" x14ac:dyDescent="0.2">
      <c r="A7849" s="341" t="s">
        <v>9257</v>
      </c>
      <c r="B7849" s="341" t="s">
        <v>9274</v>
      </c>
      <c r="C7849" s="342" t="s">
        <v>6619</v>
      </c>
      <c r="D7849" s="342" t="s">
        <v>6620</v>
      </c>
      <c r="E7849" s="342" t="s">
        <v>9325</v>
      </c>
      <c r="F7849" s="342" t="s">
        <v>6590</v>
      </c>
      <c r="G7849" s="343">
        <v>3.3000000000000003</v>
      </c>
      <c r="H7849" s="342" t="s">
        <v>6594</v>
      </c>
      <c r="I7849" s="342" t="s">
        <v>6575</v>
      </c>
      <c r="J7849" s="342" t="s">
        <v>6755</v>
      </c>
      <c r="K7849" s="581" t="s">
        <v>9182</v>
      </c>
      <c r="L7849" s="344" t="s">
        <v>4090</v>
      </c>
      <c r="N7849" s="344" t="s">
        <v>4090</v>
      </c>
      <c r="O7849" s="341">
        <v>0</v>
      </c>
    </row>
    <row r="7850" spans="1:15" x14ac:dyDescent="0.2">
      <c r="A7850" s="341" t="s">
        <v>9257</v>
      </c>
      <c r="B7850" s="341" t="s">
        <v>9274</v>
      </c>
      <c r="C7850" s="342" t="s">
        <v>6619</v>
      </c>
      <c r="D7850" s="342" t="s">
        <v>6620</v>
      </c>
      <c r="E7850" s="342" t="s">
        <v>9334</v>
      </c>
      <c r="F7850" s="342" t="s">
        <v>6590</v>
      </c>
      <c r="G7850" s="343">
        <v>4.55</v>
      </c>
      <c r="H7850" s="342" t="s">
        <v>6594</v>
      </c>
      <c r="I7850" s="342" t="s">
        <v>6575</v>
      </c>
      <c r="J7850" s="342" t="s">
        <v>6755</v>
      </c>
      <c r="K7850" s="581" t="s">
        <v>7224</v>
      </c>
      <c r="L7850" s="344" t="s">
        <v>4090</v>
      </c>
      <c r="N7850" s="344" t="s">
        <v>4090</v>
      </c>
      <c r="O7850" s="341">
        <v>0</v>
      </c>
    </row>
    <row r="7851" spans="1:15" x14ac:dyDescent="0.2">
      <c r="A7851" s="341" t="s">
        <v>9257</v>
      </c>
      <c r="B7851" s="341" t="s">
        <v>9274</v>
      </c>
      <c r="C7851" s="342" t="s">
        <v>6619</v>
      </c>
      <c r="D7851" s="342" t="s">
        <v>6620</v>
      </c>
      <c r="E7851" s="342" t="s">
        <v>9325</v>
      </c>
      <c r="F7851" s="342" t="s">
        <v>6590</v>
      </c>
      <c r="G7851" s="343">
        <v>2.4</v>
      </c>
      <c r="H7851" s="342" t="s">
        <v>6594</v>
      </c>
      <c r="I7851" s="342" t="s">
        <v>6575</v>
      </c>
      <c r="J7851" s="342" t="s">
        <v>6755</v>
      </c>
      <c r="K7851" s="581" t="s">
        <v>8744</v>
      </c>
      <c r="L7851" s="344" t="s">
        <v>4090</v>
      </c>
      <c r="N7851" s="344" t="s">
        <v>4090</v>
      </c>
      <c r="O7851" s="341">
        <v>0</v>
      </c>
    </row>
    <row r="7852" spans="1:15" x14ac:dyDescent="0.2">
      <c r="A7852" s="341" t="s">
        <v>9257</v>
      </c>
      <c r="B7852" s="341" t="s">
        <v>9274</v>
      </c>
      <c r="C7852" s="342" t="s">
        <v>6619</v>
      </c>
      <c r="D7852" s="342" t="s">
        <v>6620</v>
      </c>
      <c r="E7852" s="342" t="s">
        <v>9338</v>
      </c>
      <c r="F7852" s="342" t="s">
        <v>6590</v>
      </c>
      <c r="G7852" s="343">
        <v>2.88</v>
      </c>
      <c r="H7852" s="342" t="s">
        <v>6594</v>
      </c>
      <c r="I7852" s="342" t="s">
        <v>6575</v>
      </c>
      <c r="J7852" s="342" t="s">
        <v>6755</v>
      </c>
      <c r="K7852" s="581" t="s">
        <v>9183</v>
      </c>
      <c r="L7852" s="344" t="s">
        <v>4090</v>
      </c>
      <c r="N7852" s="344" t="s">
        <v>4090</v>
      </c>
      <c r="O7852" s="341">
        <v>0</v>
      </c>
    </row>
    <row r="7853" spans="1:15" x14ac:dyDescent="0.2">
      <c r="A7853" s="341" t="s">
        <v>9257</v>
      </c>
      <c r="B7853" s="341" t="s">
        <v>9274</v>
      </c>
      <c r="C7853" s="342" t="s">
        <v>6619</v>
      </c>
      <c r="D7853" s="342" t="s">
        <v>6620</v>
      </c>
      <c r="E7853" s="342" t="s">
        <v>9338</v>
      </c>
      <c r="F7853" s="342" t="s">
        <v>6590</v>
      </c>
      <c r="G7853" s="343">
        <v>1.8</v>
      </c>
      <c r="H7853" s="342" t="s">
        <v>6594</v>
      </c>
      <c r="I7853" s="342" t="s">
        <v>6575</v>
      </c>
      <c r="J7853" s="342" t="s">
        <v>6755</v>
      </c>
      <c r="K7853" s="581" t="s">
        <v>9183</v>
      </c>
      <c r="L7853" s="344" t="s">
        <v>4090</v>
      </c>
      <c r="N7853" s="344" t="s">
        <v>4090</v>
      </c>
      <c r="O7853" s="341">
        <v>0</v>
      </c>
    </row>
    <row r="7854" spans="1:15" x14ac:dyDescent="0.2">
      <c r="A7854" s="341" t="s">
        <v>9257</v>
      </c>
      <c r="B7854" s="341" t="s">
        <v>9274</v>
      </c>
      <c r="C7854" s="342" t="s">
        <v>6619</v>
      </c>
      <c r="D7854" s="342" t="s">
        <v>6620</v>
      </c>
      <c r="E7854" s="342" t="s">
        <v>9338</v>
      </c>
      <c r="F7854" s="342" t="s">
        <v>6590</v>
      </c>
      <c r="G7854" s="343">
        <v>1.8</v>
      </c>
      <c r="H7854" s="342" t="s">
        <v>6594</v>
      </c>
      <c r="I7854" s="342" t="s">
        <v>6575</v>
      </c>
      <c r="J7854" s="342" t="s">
        <v>6755</v>
      </c>
      <c r="K7854" s="581" t="s">
        <v>9183</v>
      </c>
      <c r="L7854" s="344" t="s">
        <v>4090</v>
      </c>
      <c r="N7854" s="344" t="s">
        <v>4090</v>
      </c>
      <c r="O7854" s="341">
        <v>0</v>
      </c>
    </row>
    <row r="7855" spans="1:15" x14ac:dyDescent="0.2">
      <c r="A7855" s="341" t="s">
        <v>9257</v>
      </c>
      <c r="B7855" s="341" t="s">
        <v>9274</v>
      </c>
      <c r="C7855" s="342" t="s">
        <v>6619</v>
      </c>
      <c r="D7855" s="342" t="s">
        <v>6620</v>
      </c>
      <c r="E7855" s="342" t="s">
        <v>9338</v>
      </c>
      <c r="F7855" s="342" t="s">
        <v>6590</v>
      </c>
      <c r="G7855" s="343">
        <v>1.8</v>
      </c>
      <c r="H7855" s="342" t="s">
        <v>6594</v>
      </c>
      <c r="I7855" s="342" t="s">
        <v>6575</v>
      </c>
      <c r="J7855" s="342" t="s">
        <v>6755</v>
      </c>
      <c r="K7855" s="581" t="s">
        <v>9183</v>
      </c>
      <c r="L7855" s="344" t="s">
        <v>4090</v>
      </c>
      <c r="N7855" s="344" t="s">
        <v>4090</v>
      </c>
      <c r="O7855" s="341">
        <v>0</v>
      </c>
    </row>
    <row r="7856" spans="1:15" x14ac:dyDescent="0.2">
      <c r="A7856" s="341" t="s">
        <v>9257</v>
      </c>
      <c r="B7856" s="341" t="s">
        <v>9274</v>
      </c>
      <c r="C7856" s="342" t="s">
        <v>6619</v>
      </c>
      <c r="D7856" s="342" t="s">
        <v>6620</v>
      </c>
      <c r="E7856" s="342" t="s">
        <v>9338</v>
      </c>
      <c r="F7856" s="342" t="s">
        <v>6590</v>
      </c>
      <c r="G7856" s="343">
        <v>1.8</v>
      </c>
      <c r="H7856" s="342" t="s">
        <v>6594</v>
      </c>
      <c r="I7856" s="342" t="s">
        <v>6575</v>
      </c>
      <c r="J7856" s="342" t="s">
        <v>6755</v>
      </c>
      <c r="K7856" s="581" t="s">
        <v>9183</v>
      </c>
      <c r="L7856" s="344" t="s">
        <v>4090</v>
      </c>
      <c r="N7856" s="344" t="s">
        <v>4090</v>
      </c>
      <c r="O7856" s="341">
        <v>0</v>
      </c>
    </row>
    <row r="7857" spans="1:15" x14ac:dyDescent="0.2">
      <c r="A7857" s="341" t="s">
        <v>9257</v>
      </c>
      <c r="B7857" s="341" t="s">
        <v>9274</v>
      </c>
      <c r="C7857" s="342" t="s">
        <v>6619</v>
      </c>
      <c r="D7857" s="342" t="s">
        <v>6620</v>
      </c>
      <c r="E7857" s="342" t="s">
        <v>9328</v>
      </c>
      <c r="F7857" s="342" t="s">
        <v>6590</v>
      </c>
      <c r="G7857" s="343">
        <v>1.56</v>
      </c>
      <c r="H7857" s="342" t="s">
        <v>6594</v>
      </c>
      <c r="I7857" s="342" t="s">
        <v>6575</v>
      </c>
      <c r="J7857" s="342" t="s">
        <v>6755</v>
      </c>
      <c r="K7857" s="581" t="s">
        <v>9184</v>
      </c>
      <c r="L7857" s="344" t="s">
        <v>4090</v>
      </c>
      <c r="N7857" s="344" t="s">
        <v>4090</v>
      </c>
      <c r="O7857" s="341">
        <v>0</v>
      </c>
    </row>
    <row r="7858" spans="1:15" x14ac:dyDescent="0.2">
      <c r="A7858" s="341" t="s">
        <v>9257</v>
      </c>
      <c r="B7858" s="341" t="s">
        <v>9274</v>
      </c>
      <c r="C7858" s="342" t="s">
        <v>6619</v>
      </c>
      <c r="D7858" s="342" t="s">
        <v>6620</v>
      </c>
      <c r="E7858" s="342" t="s">
        <v>9334</v>
      </c>
      <c r="F7858" s="342" t="s">
        <v>6590</v>
      </c>
      <c r="G7858" s="343">
        <v>13.44</v>
      </c>
      <c r="H7858" s="342" t="s">
        <v>6594</v>
      </c>
      <c r="I7858" s="342" t="s">
        <v>6575</v>
      </c>
      <c r="J7858" s="342" t="s">
        <v>6755</v>
      </c>
      <c r="K7858" s="581" t="s">
        <v>8657</v>
      </c>
      <c r="L7858" s="344" t="s">
        <v>4090</v>
      </c>
      <c r="N7858" s="344" t="s">
        <v>4090</v>
      </c>
      <c r="O7858" s="341">
        <v>0</v>
      </c>
    </row>
    <row r="7859" spans="1:15" x14ac:dyDescent="0.2">
      <c r="A7859" s="341" t="s">
        <v>9257</v>
      </c>
      <c r="B7859" s="341" t="s">
        <v>9274</v>
      </c>
      <c r="C7859" s="342" t="s">
        <v>6619</v>
      </c>
      <c r="D7859" s="342" t="s">
        <v>6620</v>
      </c>
      <c r="E7859" s="342" t="s">
        <v>9324</v>
      </c>
      <c r="F7859" s="342" t="s">
        <v>6590</v>
      </c>
      <c r="G7859" s="343">
        <v>4.2</v>
      </c>
      <c r="H7859" s="342" t="s">
        <v>6594</v>
      </c>
      <c r="I7859" s="342" t="s">
        <v>6575</v>
      </c>
      <c r="J7859" s="342" t="s">
        <v>6755</v>
      </c>
      <c r="K7859" s="581" t="s">
        <v>7752</v>
      </c>
      <c r="L7859" s="344" t="s">
        <v>4090</v>
      </c>
      <c r="N7859" s="344" t="s">
        <v>4090</v>
      </c>
      <c r="O7859" s="341">
        <v>0</v>
      </c>
    </row>
    <row r="7860" spans="1:15" x14ac:dyDescent="0.2">
      <c r="A7860" s="341" t="s">
        <v>9257</v>
      </c>
      <c r="B7860" s="341" t="s">
        <v>9274</v>
      </c>
      <c r="C7860" s="342" t="s">
        <v>6619</v>
      </c>
      <c r="D7860" s="342" t="s">
        <v>6620</v>
      </c>
      <c r="E7860" s="342" t="s">
        <v>9323</v>
      </c>
      <c r="F7860" s="342" t="s">
        <v>6590</v>
      </c>
      <c r="G7860" s="343">
        <v>5.4</v>
      </c>
      <c r="H7860" s="342" t="s">
        <v>6594</v>
      </c>
      <c r="I7860" s="342" t="s">
        <v>6575</v>
      </c>
      <c r="J7860" s="342" t="s">
        <v>6755</v>
      </c>
      <c r="K7860" s="581" t="s">
        <v>9185</v>
      </c>
      <c r="L7860" s="344" t="s">
        <v>4090</v>
      </c>
      <c r="N7860" s="344" t="s">
        <v>4090</v>
      </c>
      <c r="O7860" s="341">
        <v>0</v>
      </c>
    </row>
    <row r="7861" spans="1:15" x14ac:dyDescent="0.2">
      <c r="A7861" s="341" t="s">
        <v>9257</v>
      </c>
      <c r="B7861" s="341" t="s">
        <v>9274</v>
      </c>
      <c r="C7861" s="342" t="s">
        <v>6619</v>
      </c>
      <c r="D7861" s="342" t="s">
        <v>6620</v>
      </c>
      <c r="E7861" s="342" t="s">
        <v>9325</v>
      </c>
      <c r="F7861" s="342" t="s">
        <v>6590</v>
      </c>
      <c r="G7861" s="343">
        <v>3.97</v>
      </c>
      <c r="H7861" s="342" t="s">
        <v>6594</v>
      </c>
      <c r="I7861" s="342" t="s">
        <v>6575</v>
      </c>
      <c r="J7861" s="342" t="s">
        <v>6755</v>
      </c>
      <c r="K7861" s="581" t="s">
        <v>6669</v>
      </c>
      <c r="L7861" s="344" t="s">
        <v>4090</v>
      </c>
      <c r="N7861" s="344" t="s">
        <v>4090</v>
      </c>
      <c r="O7861" s="341">
        <v>0</v>
      </c>
    </row>
    <row r="7862" spans="1:15" x14ac:dyDescent="0.2">
      <c r="A7862" s="341" t="s">
        <v>9257</v>
      </c>
      <c r="B7862" s="341" t="s">
        <v>9274</v>
      </c>
      <c r="C7862" s="342" t="s">
        <v>6619</v>
      </c>
      <c r="D7862" s="342" t="s">
        <v>6620</v>
      </c>
      <c r="E7862" s="342" t="s">
        <v>9320</v>
      </c>
      <c r="F7862" s="342" t="s">
        <v>6590</v>
      </c>
      <c r="G7862" s="343">
        <v>15.6</v>
      </c>
      <c r="H7862" s="342" t="s">
        <v>6594</v>
      </c>
      <c r="I7862" s="342" t="s">
        <v>6575</v>
      </c>
      <c r="J7862" s="342" t="s">
        <v>6755</v>
      </c>
      <c r="K7862" s="581" t="s">
        <v>8032</v>
      </c>
      <c r="L7862" s="344" t="s">
        <v>4090</v>
      </c>
      <c r="N7862" s="344" t="s">
        <v>4090</v>
      </c>
      <c r="O7862" s="341">
        <v>0</v>
      </c>
    </row>
    <row r="7863" spans="1:15" x14ac:dyDescent="0.2">
      <c r="A7863" s="341" t="s">
        <v>9257</v>
      </c>
      <c r="B7863" s="341" t="s">
        <v>9274</v>
      </c>
      <c r="C7863" s="342" t="s">
        <v>6619</v>
      </c>
      <c r="D7863" s="342" t="s">
        <v>6620</v>
      </c>
      <c r="E7863" s="342" t="s">
        <v>9321</v>
      </c>
      <c r="F7863" s="342" t="s">
        <v>6590</v>
      </c>
      <c r="G7863" s="343">
        <v>26.5</v>
      </c>
      <c r="H7863" s="342" t="s">
        <v>6594</v>
      </c>
      <c r="I7863" s="342" t="s">
        <v>6575</v>
      </c>
      <c r="J7863" s="342" t="s">
        <v>6755</v>
      </c>
      <c r="K7863" s="581" t="s">
        <v>9186</v>
      </c>
      <c r="L7863" s="344" t="s">
        <v>4090</v>
      </c>
      <c r="N7863" s="344" t="s">
        <v>4090</v>
      </c>
      <c r="O7863" s="341">
        <v>0</v>
      </c>
    </row>
    <row r="7864" spans="1:15" x14ac:dyDescent="0.2">
      <c r="A7864" s="341" t="s">
        <v>9257</v>
      </c>
      <c r="B7864" s="341" t="s">
        <v>9274</v>
      </c>
      <c r="C7864" s="342" t="s">
        <v>9151</v>
      </c>
      <c r="D7864" s="342" t="s">
        <v>6620</v>
      </c>
      <c r="E7864" s="342" t="s">
        <v>9320</v>
      </c>
      <c r="F7864" s="342" t="s">
        <v>6590</v>
      </c>
      <c r="G7864" s="343">
        <v>5.88</v>
      </c>
      <c r="H7864" s="342" t="s">
        <v>6594</v>
      </c>
      <c r="I7864" s="342" t="s">
        <v>6575</v>
      </c>
      <c r="J7864" s="342" t="s">
        <v>6755</v>
      </c>
      <c r="K7864" s="581" t="s">
        <v>8031</v>
      </c>
      <c r="L7864" s="344" t="s">
        <v>4090</v>
      </c>
      <c r="N7864" s="344" t="s">
        <v>4090</v>
      </c>
      <c r="O7864" s="341">
        <v>0</v>
      </c>
    </row>
    <row r="7865" spans="1:15" x14ac:dyDescent="0.2">
      <c r="A7865" s="341" t="s">
        <v>9257</v>
      </c>
      <c r="B7865" s="341" t="s">
        <v>9274</v>
      </c>
      <c r="C7865" s="342" t="s">
        <v>6619</v>
      </c>
      <c r="D7865" s="342" t="s">
        <v>6620</v>
      </c>
      <c r="E7865" s="342" t="s">
        <v>9321</v>
      </c>
      <c r="F7865" s="342" t="s">
        <v>6590</v>
      </c>
      <c r="G7865" s="343">
        <v>14.58</v>
      </c>
      <c r="H7865" s="342" t="s">
        <v>6594</v>
      </c>
      <c r="I7865" s="342" t="s">
        <v>6575</v>
      </c>
      <c r="J7865" s="342" t="s">
        <v>6755</v>
      </c>
      <c r="K7865" s="581" t="s">
        <v>7559</v>
      </c>
      <c r="L7865" s="344" t="s">
        <v>4090</v>
      </c>
      <c r="N7865" s="344" t="s">
        <v>4090</v>
      </c>
      <c r="O7865" s="341">
        <v>0</v>
      </c>
    </row>
    <row r="7866" spans="1:15" x14ac:dyDescent="0.2">
      <c r="A7866" s="341" t="s">
        <v>9257</v>
      </c>
      <c r="B7866" s="341" t="s">
        <v>9274</v>
      </c>
      <c r="C7866" s="342" t="s">
        <v>6619</v>
      </c>
      <c r="D7866" s="342" t="s">
        <v>6620</v>
      </c>
      <c r="E7866" s="342" t="s">
        <v>9325</v>
      </c>
      <c r="F7866" s="342" t="s">
        <v>6590</v>
      </c>
      <c r="G7866" s="343">
        <v>13.280000000000001</v>
      </c>
      <c r="H7866" s="342" t="s">
        <v>6594</v>
      </c>
      <c r="I7866" s="342" t="s">
        <v>6575</v>
      </c>
      <c r="J7866" s="342" t="s">
        <v>6755</v>
      </c>
      <c r="K7866" s="581" t="s">
        <v>8034</v>
      </c>
      <c r="L7866" s="344" t="s">
        <v>4090</v>
      </c>
      <c r="N7866" s="344" t="s">
        <v>4090</v>
      </c>
      <c r="O7866" s="341">
        <v>0</v>
      </c>
    </row>
    <row r="7867" spans="1:15" x14ac:dyDescent="0.2">
      <c r="A7867" s="341" t="s">
        <v>9257</v>
      </c>
      <c r="B7867" s="341" t="s">
        <v>9274</v>
      </c>
      <c r="C7867" s="342" t="s">
        <v>6619</v>
      </c>
      <c r="D7867" s="342" t="s">
        <v>6620</v>
      </c>
      <c r="E7867" s="342" t="s">
        <v>9322</v>
      </c>
      <c r="F7867" s="342" t="s">
        <v>6590</v>
      </c>
      <c r="G7867" s="343">
        <v>5.26</v>
      </c>
      <c r="H7867" s="342" t="s">
        <v>6594</v>
      </c>
      <c r="I7867" s="342" t="s">
        <v>6575</v>
      </c>
      <c r="J7867" s="342" t="s">
        <v>6755</v>
      </c>
      <c r="K7867" s="581" t="s">
        <v>7766</v>
      </c>
      <c r="L7867" s="344" t="s">
        <v>4090</v>
      </c>
      <c r="N7867" s="344" t="s">
        <v>4090</v>
      </c>
      <c r="O7867" s="341">
        <v>0</v>
      </c>
    </row>
    <row r="7868" spans="1:15" x14ac:dyDescent="0.2">
      <c r="A7868" s="341" t="s">
        <v>9257</v>
      </c>
      <c r="B7868" s="341" t="s">
        <v>9274</v>
      </c>
      <c r="C7868" s="342" t="s">
        <v>9151</v>
      </c>
      <c r="D7868" s="342" t="s">
        <v>6620</v>
      </c>
      <c r="E7868" s="342" t="s">
        <v>9323</v>
      </c>
      <c r="F7868" s="342" t="s">
        <v>6590</v>
      </c>
      <c r="G7868" s="343">
        <v>5.78</v>
      </c>
      <c r="H7868" s="342" t="s">
        <v>6594</v>
      </c>
      <c r="I7868" s="342" t="s">
        <v>6575</v>
      </c>
      <c r="J7868" s="342" t="s">
        <v>6755</v>
      </c>
      <c r="K7868" s="581" t="s">
        <v>7763</v>
      </c>
      <c r="L7868" s="344" t="s">
        <v>4090</v>
      </c>
      <c r="N7868" s="344" t="s">
        <v>4090</v>
      </c>
      <c r="O7868" s="341">
        <v>0</v>
      </c>
    </row>
    <row r="7869" spans="1:15" x14ac:dyDescent="0.2">
      <c r="A7869" s="341" t="s">
        <v>9257</v>
      </c>
      <c r="B7869" s="341" t="s">
        <v>9274</v>
      </c>
      <c r="C7869" s="342" t="s">
        <v>9151</v>
      </c>
      <c r="D7869" s="342" t="s">
        <v>6620</v>
      </c>
      <c r="E7869" s="342" t="s">
        <v>9323</v>
      </c>
      <c r="F7869" s="342" t="s">
        <v>6590</v>
      </c>
      <c r="G7869" s="343">
        <v>5.83</v>
      </c>
      <c r="H7869" s="342" t="s">
        <v>6594</v>
      </c>
      <c r="I7869" s="342" t="s">
        <v>6575</v>
      </c>
      <c r="J7869" s="342" t="s">
        <v>6755</v>
      </c>
      <c r="K7869" s="581" t="s">
        <v>7237</v>
      </c>
      <c r="L7869" s="344" t="s">
        <v>4090</v>
      </c>
      <c r="N7869" s="344" t="s">
        <v>4090</v>
      </c>
      <c r="O7869" s="341">
        <v>0</v>
      </c>
    </row>
    <row r="7870" spans="1:15" x14ac:dyDescent="0.2">
      <c r="A7870" s="341" t="s">
        <v>9257</v>
      </c>
      <c r="B7870" s="341" t="s">
        <v>9274</v>
      </c>
      <c r="C7870" s="342" t="s">
        <v>6619</v>
      </c>
      <c r="D7870" s="342" t="s">
        <v>6620</v>
      </c>
      <c r="E7870" s="342" t="s">
        <v>9319</v>
      </c>
      <c r="F7870" s="342" t="s">
        <v>6590</v>
      </c>
      <c r="G7870" s="343">
        <v>25.2</v>
      </c>
      <c r="H7870" s="342" t="s">
        <v>6594</v>
      </c>
      <c r="I7870" s="342" t="s">
        <v>6575</v>
      </c>
      <c r="J7870" s="342" t="s">
        <v>6755</v>
      </c>
      <c r="K7870" s="581" t="s">
        <v>7762</v>
      </c>
      <c r="L7870" s="344" t="s">
        <v>4090</v>
      </c>
      <c r="N7870" s="344" t="s">
        <v>4090</v>
      </c>
      <c r="O7870" s="341">
        <v>0</v>
      </c>
    </row>
    <row r="7871" spans="1:15" x14ac:dyDescent="0.2">
      <c r="A7871" s="341" t="s">
        <v>9257</v>
      </c>
      <c r="B7871" s="341" t="s">
        <v>9274</v>
      </c>
      <c r="C7871" s="342" t="s">
        <v>6619</v>
      </c>
      <c r="D7871" s="342" t="s">
        <v>6620</v>
      </c>
      <c r="E7871" s="342" t="s">
        <v>9322</v>
      </c>
      <c r="F7871" s="342" t="s">
        <v>6590</v>
      </c>
      <c r="G7871" s="343">
        <v>2.97</v>
      </c>
      <c r="H7871" s="342" t="s">
        <v>6594</v>
      </c>
      <c r="I7871" s="342" t="s">
        <v>6575</v>
      </c>
      <c r="J7871" s="342" t="s">
        <v>6755</v>
      </c>
      <c r="K7871" s="581" t="s">
        <v>8122</v>
      </c>
      <c r="L7871" s="344" t="s">
        <v>4090</v>
      </c>
      <c r="N7871" s="344" t="s">
        <v>4090</v>
      </c>
      <c r="O7871" s="341">
        <v>0</v>
      </c>
    </row>
    <row r="7872" spans="1:15" x14ac:dyDescent="0.2">
      <c r="A7872" s="341" t="s">
        <v>9257</v>
      </c>
      <c r="B7872" s="341" t="s">
        <v>9274</v>
      </c>
      <c r="C7872" s="342" t="s">
        <v>6619</v>
      </c>
      <c r="D7872" s="342" t="s">
        <v>6620</v>
      </c>
      <c r="E7872" s="342" t="s">
        <v>9255</v>
      </c>
      <c r="F7872" s="342" t="s">
        <v>6590</v>
      </c>
      <c r="G7872" s="343">
        <v>30.8</v>
      </c>
      <c r="H7872" s="342" t="s">
        <v>6594</v>
      </c>
      <c r="I7872" s="342" t="s">
        <v>6575</v>
      </c>
      <c r="J7872" s="342" t="s">
        <v>6755</v>
      </c>
      <c r="K7872" s="581" t="s">
        <v>8345</v>
      </c>
      <c r="L7872" s="344" t="s">
        <v>4090</v>
      </c>
      <c r="N7872" s="344" t="s">
        <v>4090</v>
      </c>
      <c r="O7872" s="341">
        <v>0</v>
      </c>
    </row>
    <row r="7873" spans="1:15" x14ac:dyDescent="0.2">
      <c r="A7873" s="341" t="s">
        <v>9257</v>
      </c>
      <c r="B7873" s="341" t="s">
        <v>9274</v>
      </c>
      <c r="C7873" s="342" t="s">
        <v>9151</v>
      </c>
      <c r="D7873" s="342" t="s">
        <v>6620</v>
      </c>
      <c r="E7873" s="342" t="s">
        <v>9326</v>
      </c>
      <c r="F7873" s="342" t="s">
        <v>6590</v>
      </c>
      <c r="G7873" s="343">
        <v>3.64</v>
      </c>
      <c r="H7873" s="342" t="s">
        <v>6594</v>
      </c>
      <c r="I7873" s="342" t="s">
        <v>6575</v>
      </c>
      <c r="J7873" s="342" t="s">
        <v>6755</v>
      </c>
      <c r="K7873" s="581" t="s">
        <v>7243</v>
      </c>
      <c r="L7873" s="344" t="s">
        <v>4090</v>
      </c>
      <c r="N7873" s="344" t="s">
        <v>4090</v>
      </c>
      <c r="O7873" s="341">
        <v>0</v>
      </c>
    </row>
    <row r="7874" spans="1:15" x14ac:dyDescent="0.2">
      <c r="A7874" s="341" t="s">
        <v>9257</v>
      </c>
      <c r="B7874" s="341" t="s">
        <v>9274</v>
      </c>
      <c r="C7874" s="342" t="s">
        <v>6619</v>
      </c>
      <c r="D7874" s="342" t="s">
        <v>6620</v>
      </c>
      <c r="E7874" s="342" t="s">
        <v>9320</v>
      </c>
      <c r="F7874" s="342" t="s">
        <v>6590</v>
      </c>
      <c r="G7874" s="343">
        <v>9.06</v>
      </c>
      <c r="H7874" s="342" t="s">
        <v>6594</v>
      </c>
      <c r="I7874" s="342" t="s">
        <v>6575</v>
      </c>
      <c r="J7874" s="342" t="s">
        <v>6755</v>
      </c>
      <c r="K7874" s="581" t="s">
        <v>7561</v>
      </c>
      <c r="L7874" s="344" t="s">
        <v>4090</v>
      </c>
      <c r="N7874" s="344" t="s">
        <v>4090</v>
      </c>
      <c r="O7874" s="341">
        <v>0</v>
      </c>
    </row>
    <row r="7875" spans="1:15" x14ac:dyDescent="0.2">
      <c r="A7875" s="341" t="s">
        <v>9257</v>
      </c>
      <c r="B7875" s="341" t="s">
        <v>9274</v>
      </c>
      <c r="C7875" s="342" t="s">
        <v>9151</v>
      </c>
      <c r="D7875" s="342" t="s">
        <v>6620</v>
      </c>
      <c r="E7875" s="342" t="s">
        <v>9255</v>
      </c>
      <c r="F7875" s="342" t="s">
        <v>6590</v>
      </c>
      <c r="G7875" s="343">
        <v>7.84</v>
      </c>
      <c r="H7875" s="342" t="s">
        <v>6594</v>
      </c>
      <c r="I7875" s="342" t="s">
        <v>6575</v>
      </c>
      <c r="J7875" s="342" t="s">
        <v>6755</v>
      </c>
      <c r="K7875" s="581" t="s">
        <v>9132</v>
      </c>
      <c r="L7875" s="344" t="s">
        <v>4090</v>
      </c>
      <c r="N7875" s="344" t="s">
        <v>4090</v>
      </c>
      <c r="O7875" s="341">
        <v>0</v>
      </c>
    </row>
    <row r="7876" spans="1:15" x14ac:dyDescent="0.2">
      <c r="A7876" s="341" t="s">
        <v>9257</v>
      </c>
      <c r="B7876" s="341" t="s">
        <v>9274</v>
      </c>
      <c r="C7876" s="342" t="s">
        <v>6619</v>
      </c>
      <c r="D7876" s="342" t="s">
        <v>6620</v>
      </c>
      <c r="E7876" s="342" t="s">
        <v>9328</v>
      </c>
      <c r="F7876" s="342" t="s">
        <v>6590</v>
      </c>
      <c r="G7876" s="343">
        <v>4.28</v>
      </c>
      <c r="H7876" s="342" t="s">
        <v>6594</v>
      </c>
      <c r="I7876" s="342" t="s">
        <v>6575</v>
      </c>
      <c r="J7876" s="342" t="s">
        <v>6755</v>
      </c>
      <c r="K7876" s="581" t="s">
        <v>7245</v>
      </c>
      <c r="L7876" s="344" t="s">
        <v>4090</v>
      </c>
      <c r="N7876" s="344" t="s">
        <v>4090</v>
      </c>
      <c r="O7876" s="341">
        <v>0</v>
      </c>
    </row>
    <row r="7877" spans="1:15" x14ac:dyDescent="0.2">
      <c r="A7877" s="341" t="s">
        <v>9257</v>
      </c>
      <c r="B7877" s="341" t="s">
        <v>9274</v>
      </c>
      <c r="C7877" s="342" t="s">
        <v>6619</v>
      </c>
      <c r="D7877" s="342" t="s">
        <v>6620</v>
      </c>
      <c r="E7877" s="342" t="s">
        <v>9323</v>
      </c>
      <c r="F7877" s="342" t="s">
        <v>6590</v>
      </c>
      <c r="G7877" s="343">
        <v>5.8</v>
      </c>
      <c r="H7877" s="342" t="s">
        <v>6594</v>
      </c>
      <c r="I7877" s="342" t="s">
        <v>6575</v>
      </c>
      <c r="J7877" s="342" t="s">
        <v>6755</v>
      </c>
      <c r="K7877" s="581" t="s">
        <v>7260</v>
      </c>
      <c r="L7877" s="344" t="s">
        <v>4090</v>
      </c>
      <c r="N7877" s="344" t="s">
        <v>4090</v>
      </c>
      <c r="O7877" s="341">
        <v>0</v>
      </c>
    </row>
    <row r="7878" spans="1:15" x14ac:dyDescent="0.2">
      <c r="A7878" s="341" t="s">
        <v>9257</v>
      </c>
      <c r="B7878" s="341" t="s">
        <v>9274</v>
      </c>
      <c r="C7878" s="342" t="s">
        <v>6619</v>
      </c>
      <c r="D7878" s="342" t="s">
        <v>6620</v>
      </c>
      <c r="E7878" s="342" t="s">
        <v>9322</v>
      </c>
      <c r="F7878" s="342" t="s">
        <v>6590</v>
      </c>
      <c r="G7878" s="343">
        <v>7.5600000000000005</v>
      </c>
      <c r="H7878" s="342" t="s">
        <v>6594</v>
      </c>
      <c r="I7878" s="342" t="s">
        <v>6575</v>
      </c>
      <c r="J7878" s="342" t="s">
        <v>6755</v>
      </c>
      <c r="K7878" s="581" t="s">
        <v>7252</v>
      </c>
      <c r="L7878" s="344" t="s">
        <v>4090</v>
      </c>
      <c r="N7878" s="344" t="s">
        <v>4090</v>
      </c>
      <c r="O7878" s="341">
        <v>0</v>
      </c>
    </row>
    <row r="7879" spans="1:15" x14ac:dyDescent="0.2">
      <c r="A7879" s="341" t="s">
        <v>9257</v>
      </c>
      <c r="B7879" s="341" t="s">
        <v>9274</v>
      </c>
      <c r="C7879" s="342" t="s">
        <v>6619</v>
      </c>
      <c r="D7879" s="342" t="s">
        <v>6620</v>
      </c>
      <c r="E7879" s="342" t="s">
        <v>9326</v>
      </c>
      <c r="F7879" s="342" t="s">
        <v>6590</v>
      </c>
      <c r="G7879" s="343">
        <v>6</v>
      </c>
      <c r="H7879" s="342" t="s">
        <v>6594</v>
      </c>
      <c r="I7879" s="342" t="s">
        <v>6575</v>
      </c>
      <c r="J7879" s="342" t="s">
        <v>6755</v>
      </c>
      <c r="K7879" s="581" t="s">
        <v>7245</v>
      </c>
      <c r="L7879" s="344" t="s">
        <v>4090</v>
      </c>
      <c r="N7879" s="344" t="s">
        <v>4090</v>
      </c>
      <c r="O7879" s="341">
        <v>0</v>
      </c>
    </row>
    <row r="7880" spans="1:15" x14ac:dyDescent="0.2">
      <c r="A7880" s="341" t="s">
        <v>9257</v>
      </c>
      <c r="B7880" s="341" t="s">
        <v>9274</v>
      </c>
      <c r="C7880" s="342" t="s">
        <v>6619</v>
      </c>
      <c r="D7880" s="342" t="s">
        <v>6620</v>
      </c>
      <c r="E7880" s="342" t="s">
        <v>9328</v>
      </c>
      <c r="F7880" s="342" t="s">
        <v>6590</v>
      </c>
      <c r="G7880" s="343">
        <v>3</v>
      </c>
      <c r="H7880" s="342" t="s">
        <v>6594</v>
      </c>
      <c r="I7880" s="342" t="s">
        <v>6575</v>
      </c>
      <c r="J7880" s="342" t="s">
        <v>6755</v>
      </c>
      <c r="K7880" s="581" t="s">
        <v>9132</v>
      </c>
      <c r="L7880" s="344" t="s">
        <v>4090</v>
      </c>
      <c r="N7880" s="344" t="s">
        <v>4090</v>
      </c>
      <c r="O7880" s="341">
        <v>0</v>
      </c>
    </row>
    <row r="7881" spans="1:15" x14ac:dyDescent="0.2">
      <c r="A7881" s="341" t="s">
        <v>9257</v>
      </c>
      <c r="B7881" s="341" t="s">
        <v>9274</v>
      </c>
      <c r="C7881" s="342" t="s">
        <v>6619</v>
      </c>
      <c r="D7881" s="342" t="s">
        <v>6620</v>
      </c>
      <c r="E7881" s="342" t="s">
        <v>9325</v>
      </c>
      <c r="F7881" s="342" t="s">
        <v>6590</v>
      </c>
      <c r="G7881" s="343">
        <v>8.82</v>
      </c>
      <c r="H7881" s="342" t="s">
        <v>6594</v>
      </c>
      <c r="I7881" s="342" t="s">
        <v>6575</v>
      </c>
      <c r="J7881" s="342" t="s">
        <v>6755</v>
      </c>
      <c r="K7881" s="581" t="s">
        <v>8710</v>
      </c>
      <c r="L7881" s="344" t="s">
        <v>4090</v>
      </c>
      <c r="N7881" s="344" t="s">
        <v>4090</v>
      </c>
      <c r="O7881" s="341">
        <v>0</v>
      </c>
    </row>
    <row r="7882" spans="1:15" x14ac:dyDescent="0.2">
      <c r="A7882" s="341" t="s">
        <v>9257</v>
      </c>
      <c r="B7882" s="341" t="s">
        <v>9274</v>
      </c>
      <c r="C7882" s="342" t="s">
        <v>6619</v>
      </c>
      <c r="D7882" s="342" t="s">
        <v>6620</v>
      </c>
      <c r="E7882" s="342" t="s">
        <v>9334</v>
      </c>
      <c r="F7882" s="342" t="s">
        <v>6590</v>
      </c>
      <c r="G7882" s="343">
        <v>7.5600000000000005</v>
      </c>
      <c r="H7882" s="342" t="s">
        <v>6594</v>
      </c>
      <c r="I7882" s="342" t="s">
        <v>6575</v>
      </c>
      <c r="J7882" s="342" t="s">
        <v>6755</v>
      </c>
      <c r="K7882" s="581" t="s">
        <v>8710</v>
      </c>
      <c r="L7882" s="344" t="s">
        <v>4090</v>
      </c>
      <c r="N7882" s="344" t="s">
        <v>4090</v>
      </c>
      <c r="O7882" s="341">
        <v>0</v>
      </c>
    </row>
    <row r="7883" spans="1:15" x14ac:dyDescent="0.2">
      <c r="A7883" s="341" t="s">
        <v>9257</v>
      </c>
      <c r="B7883" s="341" t="s">
        <v>9274</v>
      </c>
      <c r="C7883" s="342" t="s">
        <v>9151</v>
      </c>
      <c r="D7883" s="342" t="s">
        <v>6620</v>
      </c>
      <c r="E7883" s="342" t="s">
        <v>9326</v>
      </c>
      <c r="F7883" s="342" t="s">
        <v>6590</v>
      </c>
      <c r="G7883" s="343">
        <v>6.88</v>
      </c>
      <c r="H7883" s="342" t="s">
        <v>6594</v>
      </c>
      <c r="I7883" s="342" t="s">
        <v>6575</v>
      </c>
      <c r="J7883" s="342" t="s">
        <v>6755</v>
      </c>
      <c r="K7883" s="581" t="s">
        <v>8049</v>
      </c>
      <c r="L7883" s="344" t="s">
        <v>4090</v>
      </c>
      <c r="N7883" s="344" t="s">
        <v>4090</v>
      </c>
      <c r="O7883" s="341">
        <v>0</v>
      </c>
    </row>
    <row r="7884" spans="1:15" x14ac:dyDescent="0.2">
      <c r="A7884" s="341" t="s">
        <v>9257</v>
      </c>
      <c r="B7884" s="341" t="s">
        <v>9274</v>
      </c>
      <c r="C7884" s="342" t="s">
        <v>6619</v>
      </c>
      <c r="D7884" s="342" t="s">
        <v>6620</v>
      </c>
      <c r="E7884" s="342" t="s">
        <v>9333</v>
      </c>
      <c r="F7884" s="342" t="s">
        <v>6590</v>
      </c>
      <c r="G7884" s="343">
        <v>3.21</v>
      </c>
      <c r="H7884" s="342" t="s">
        <v>6594</v>
      </c>
      <c r="I7884" s="342" t="s">
        <v>6575</v>
      </c>
      <c r="J7884" s="342" t="s">
        <v>6755</v>
      </c>
      <c r="K7884" s="581" t="s">
        <v>9187</v>
      </c>
      <c r="L7884" s="344" t="s">
        <v>4090</v>
      </c>
      <c r="N7884" s="344" t="s">
        <v>4090</v>
      </c>
      <c r="O7884" s="341">
        <v>0</v>
      </c>
    </row>
    <row r="7885" spans="1:15" x14ac:dyDescent="0.2">
      <c r="A7885" s="341" t="s">
        <v>9257</v>
      </c>
      <c r="B7885" s="341" t="s">
        <v>9274</v>
      </c>
      <c r="C7885" s="342" t="s">
        <v>6619</v>
      </c>
      <c r="D7885" s="342" t="s">
        <v>6620</v>
      </c>
      <c r="E7885" s="342" t="s">
        <v>9321</v>
      </c>
      <c r="F7885" s="342" t="s">
        <v>6590</v>
      </c>
      <c r="G7885" s="343">
        <v>6.94</v>
      </c>
      <c r="H7885" s="342" t="s">
        <v>6594</v>
      </c>
      <c r="I7885" s="342" t="s">
        <v>6575</v>
      </c>
      <c r="J7885" s="342" t="s">
        <v>6755</v>
      </c>
      <c r="K7885" s="581" t="s">
        <v>6990</v>
      </c>
      <c r="L7885" s="344" t="s">
        <v>4090</v>
      </c>
      <c r="N7885" s="344" t="s">
        <v>4090</v>
      </c>
      <c r="O7885" s="341">
        <v>0</v>
      </c>
    </row>
    <row r="7886" spans="1:15" x14ac:dyDescent="0.2">
      <c r="A7886" s="341" t="s">
        <v>9257</v>
      </c>
      <c r="B7886" s="341" t="s">
        <v>9274</v>
      </c>
      <c r="C7886" s="342" t="s">
        <v>9151</v>
      </c>
      <c r="D7886" s="342" t="s">
        <v>6620</v>
      </c>
      <c r="E7886" s="342" t="s">
        <v>9320</v>
      </c>
      <c r="F7886" s="342" t="s">
        <v>6590</v>
      </c>
      <c r="G7886" s="343">
        <v>5.89</v>
      </c>
      <c r="H7886" s="342" t="s">
        <v>6594</v>
      </c>
      <c r="I7886" s="342" t="s">
        <v>6575</v>
      </c>
      <c r="J7886" s="342" t="s">
        <v>6755</v>
      </c>
      <c r="K7886" s="581" t="s">
        <v>8057</v>
      </c>
      <c r="L7886" s="344" t="s">
        <v>4090</v>
      </c>
      <c r="N7886" s="344" t="s">
        <v>4090</v>
      </c>
      <c r="O7886" s="341">
        <v>0</v>
      </c>
    </row>
    <row r="7887" spans="1:15" x14ac:dyDescent="0.2">
      <c r="A7887" s="341" t="s">
        <v>9257</v>
      </c>
      <c r="B7887" s="341" t="s">
        <v>9274</v>
      </c>
      <c r="C7887" s="342" t="s">
        <v>6619</v>
      </c>
      <c r="D7887" s="342" t="s">
        <v>6620</v>
      </c>
      <c r="E7887" s="342" t="s">
        <v>9319</v>
      </c>
      <c r="F7887" s="342" t="s">
        <v>6590</v>
      </c>
      <c r="G7887" s="343">
        <v>4.32</v>
      </c>
      <c r="H7887" s="342" t="s">
        <v>6594</v>
      </c>
      <c r="I7887" s="342" t="s">
        <v>6575</v>
      </c>
      <c r="J7887" s="342" t="s">
        <v>6755</v>
      </c>
      <c r="K7887" s="581" t="s">
        <v>7473</v>
      </c>
      <c r="L7887" s="344" t="s">
        <v>4090</v>
      </c>
      <c r="N7887" s="344" t="s">
        <v>4090</v>
      </c>
      <c r="O7887" s="341">
        <v>0</v>
      </c>
    </row>
    <row r="7888" spans="1:15" x14ac:dyDescent="0.2">
      <c r="A7888" s="341" t="s">
        <v>9257</v>
      </c>
      <c r="B7888" s="341" t="s">
        <v>9274</v>
      </c>
      <c r="C7888" s="342" t="s">
        <v>6619</v>
      </c>
      <c r="D7888" s="342" t="s">
        <v>6620</v>
      </c>
      <c r="E7888" s="342" t="s">
        <v>9319</v>
      </c>
      <c r="F7888" s="342" t="s">
        <v>6590</v>
      </c>
      <c r="G7888" s="343">
        <v>6.66</v>
      </c>
      <c r="H7888" s="342" t="s">
        <v>6594</v>
      </c>
      <c r="I7888" s="342" t="s">
        <v>6575</v>
      </c>
      <c r="J7888" s="342" t="s">
        <v>6755</v>
      </c>
      <c r="K7888" s="581" t="s">
        <v>8255</v>
      </c>
      <c r="L7888" s="344" t="s">
        <v>4090</v>
      </c>
      <c r="N7888" s="344" t="s">
        <v>4090</v>
      </c>
      <c r="O7888" s="341">
        <v>0</v>
      </c>
    </row>
    <row r="7889" spans="1:15" x14ac:dyDescent="0.2">
      <c r="A7889" s="341" t="s">
        <v>9257</v>
      </c>
      <c r="B7889" s="341" t="s">
        <v>9274</v>
      </c>
      <c r="C7889" s="342" t="s">
        <v>6619</v>
      </c>
      <c r="D7889" s="342" t="s">
        <v>6620</v>
      </c>
      <c r="E7889" s="342" t="s">
        <v>9320</v>
      </c>
      <c r="F7889" s="342" t="s">
        <v>6590</v>
      </c>
      <c r="G7889" s="343">
        <v>4.42</v>
      </c>
      <c r="H7889" s="342" t="s">
        <v>6594</v>
      </c>
      <c r="I7889" s="342" t="s">
        <v>6575</v>
      </c>
      <c r="J7889" s="342" t="s">
        <v>6755</v>
      </c>
      <c r="K7889" s="581" t="s">
        <v>9188</v>
      </c>
      <c r="L7889" s="344" t="s">
        <v>4090</v>
      </c>
      <c r="N7889" s="344" t="s">
        <v>4090</v>
      </c>
      <c r="O7889" s="341">
        <v>0</v>
      </c>
    </row>
    <row r="7890" spans="1:15" x14ac:dyDescent="0.2">
      <c r="A7890" s="341" t="s">
        <v>9257</v>
      </c>
      <c r="B7890" s="341" t="s">
        <v>9274</v>
      </c>
      <c r="C7890" s="342" t="s">
        <v>9151</v>
      </c>
      <c r="D7890" s="342" t="s">
        <v>6620</v>
      </c>
      <c r="E7890" s="342" t="s">
        <v>9319</v>
      </c>
      <c r="F7890" s="342" t="s">
        <v>6590</v>
      </c>
      <c r="G7890" s="343">
        <v>4.42</v>
      </c>
      <c r="H7890" s="342" t="s">
        <v>6594</v>
      </c>
      <c r="I7890" s="342" t="s">
        <v>6575</v>
      </c>
      <c r="J7890" s="342" t="s">
        <v>6755</v>
      </c>
      <c r="K7890" s="581" t="s">
        <v>8520</v>
      </c>
      <c r="L7890" s="344" t="s">
        <v>4090</v>
      </c>
      <c r="N7890" s="344" t="s">
        <v>4090</v>
      </c>
      <c r="O7890" s="341">
        <v>0</v>
      </c>
    </row>
    <row r="7891" spans="1:15" x14ac:dyDescent="0.2">
      <c r="A7891" s="341" t="s">
        <v>9257</v>
      </c>
      <c r="B7891" s="341" t="s">
        <v>9274</v>
      </c>
      <c r="C7891" s="342" t="s">
        <v>9151</v>
      </c>
      <c r="D7891" s="342" t="s">
        <v>6620</v>
      </c>
      <c r="E7891" s="342" t="s">
        <v>9328</v>
      </c>
      <c r="F7891" s="342" t="s">
        <v>6590</v>
      </c>
      <c r="G7891" s="343">
        <v>6.6000000000000005</v>
      </c>
      <c r="H7891" s="342" t="s">
        <v>6594</v>
      </c>
      <c r="I7891" s="342" t="s">
        <v>6575</v>
      </c>
      <c r="J7891" s="342" t="s">
        <v>6755</v>
      </c>
      <c r="K7891" s="581" t="s">
        <v>8674</v>
      </c>
      <c r="L7891" s="344" t="s">
        <v>4090</v>
      </c>
      <c r="N7891" s="344" t="s">
        <v>4090</v>
      </c>
      <c r="O7891" s="341">
        <v>0</v>
      </c>
    </row>
    <row r="7892" spans="1:15" x14ac:dyDescent="0.2">
      <c r="A7892" s="341" t="s">
        <v>9257</v>
      </c>
      <c r="B7892" s="341" t="s">
        <v>9274</v>
      </c>
      <c r="C7892" s="342" t="s">
        <v>6619</v>
      </c>
      <c r="D7892" s="342" t="s">
        <v>6620</v>
      </c>
      <c r="E7892" s="342" t="s">
        <v>9255</v>
      </c>
      <c r="F7892" s="342" t="s">
        <v>6590</v>
      </c>
      <c r="G7892" s="343">
        <v>4.3500000000000005</v>
      </c>
      <c r="H7892" s="342" t="s">
        <v>6594</v>
      </c>
      <c r="I7892" s="342" t="s">
        <v>6575</v>
      </c>
      <c r="J7892" s="342" t="s">
        <v>6755</v>
      </c>
      <c r="K7892" s="581" t="s">
        <v>8176</v>
      </c>
      <c r="L7892" s="344" t="s">
        <v>4090</v>
      </c>
      <c r="N7892" s="344" t="s">
        <v>4090</v>
      </c>
      <c r="O7892" s="341">
        <v>0</v>
      </c>
    </row>
    <row r="7893" spans="1:15" x14ac:dyDescent="0.2">
      <c r="A7893" s="341" t="s">
        <v>9257</v>
      </c>
      <c r="B7893" s="341" t="s">
        <v>9274</v>
      </c>
      <c r="C7893" s="342" t="s">
        <v>6619</v>
      </c>
      <c r="D7893" s="342" t="s">
        <v>6620</v>
      </c>
      <c r="E7893" s="342" t="s">
        <v>9328</v>
      </c>
      <c r="F7893" s="342" t="s">
        <v>6590</v>
      </c>
      <c r="G7893" s="343">
        <v>4.55</v>
      </c>
      <c r="H7893" s="342" t="s">
        <v>6594</v>
      </c>
      <c r="I7893" s="342" t="s">
        <v>6575</v>
      </c>
      <c r="J7893" s="342" t="s">
        <v>6755</v>
      </c>
      <c r="K7893" s="581" t="s">
        <v>7530</v>
      </c>
      <c r="L7893" s="344" t="s">
        <v>4090</v>
      </c>
      <c r="N7893" s="344" t="s">
        <v>4090</v>
      </c>
      <c r="O7893" s="341">
        <v>0</v>
      </c>
    </row>
    <row r="7894" spans="1:15" x14ac:dyDescent="0.2">
      <c r="A7894" s="341" t="s">
        <v>9257</v>
      </c>
      <c r="B7894" s="341" t="s">
        <v>9274</v>
      </c>
      <c r="C7894" s="342" t="s">
        <v>6619</v>
      </c>
      <c r="D7894" s="342" t="s">
        <v>6620</v>
      </c>
      <c r="E7894" s="342" t="s">
        <v>9325</v>
      </c>
      <c r="F7894" s="342" t="s">
        <v>6590</v>
      </c>
      <c r="G7894" s="343">
        <v>9.75</v>
      </c>
      <c r="H7894" s="342" t="s">
        <v>6594</v>
      </c>
      <c r="I7894" s="342" t="s">
        <v>6575</v>
      </c>
      <c r="J7894" s="342" t="s">
        <v>6755</v>
      </c>
      <c r="K7894" s="581" t="s">
        <v>8379</v>
      </c>
      <c r="L7894" s="344" t="s">
        <v>4090</v>
      </c>
      <c r="N7894" s="344" t="s">
        <v>4090</v>
      </c>
      <c r="O7894" s="341">
        <v>0</v>
      </c>
    </row>
    <row r="7895" spans="1:15" x14ac:dyDescent="0.2">
      <c r="A7895" s="341" t="s">
        <v>9257</v>
      </c>
      <c r="B7895" s="341" t="s">
        <v>9274</v>
      </c>
      <c r="C7895" s="342" t="s">
        <v>9170</v>
      </c>
      <c r="D7895" s="342" t="s">
        <v>6620</v>
      </c>
      <c r="E7895" s="342" t="s">
        <v>9323</v>
      </c>
      <c r="F7895" s="342" t="s">
        <v>6590</v>
      </c>
      <c r="G7895" s="343">
        <v>5.89</v>
      </c>
      <c r="H7895" s="342" t="s">
        <v>6594</v>
      </c>
      <c r="I7895" s="342" t="s">
        <v>6575</v>
      </c>
      <c r="J7895" s="342" t="s">
        <v>6755</v>
      </c>
      <c r="K7895" s="581" t="s">
        <v>8259</v>
      </c>
      <c r="L7895" s="344" t="s">
        <v>4090</v>
      </c>
      <c r="N7895" s="344" t="s">
        <v>4090</v>
      </c>
      <c r="O7895" s="341">
        <v>0</v>
      </c>
    </row>
    <row r="7896" spans="1:15" x14ac:dyDescent="0.2">
      <c r="A7896" s="341" t="s">
        <v>9257</v>
      </c>
      <c r="B7896" s="341" t="s">
        <v>9274</v>
      </c>
      <c r="C7896" s="342" t="s">
        <v>9170</v>
      </c>
      <c r="D7896" s="342" t="s">
        <v>6620</v>
      </c>
      <c r="E7896" s="342" t="s">
        <v>9323</v>
      </c>
      <c r="F7896" s="342" t="s">
        <v>6590</v>
      </c>
      <c r="G7896" s="343">
        <v>8.58</v>
      </c>
      <c r="H7896" s="342" t="s">
        <v>6594</v>
      </c>
      <c r="I7896" s="342" t="s">
        <v>6575</v>
      </c>
      <c r="J7896" s="342" t="s">
        <v>6755</v>
      </c>
      <c r="K7896" s="581" t="s">
        <v>8678</v>
      </c>
      <c r="L7896" s="344" t="s">
        <v>4090</v>
      </c>
      <c r="N7896" s="344" t="s">
        <v>4090</v>
      </c>
      <c r="O7896" s="341">
        <v>0</v>
      </c>
    </row>
    <row r="7897" spans="1:15" x14ac:dyDescent="0.2">
      <c r="A7897" s="341" t="s">
        <v>9257</v>
      </c>
      <c r="B7897" s="341" t="s">
        <v>9274</v>
      </c>
      <c r="C7897" s="342" t="s">
        <v>9170</v>
      </c>
      <c r="D7897" s="342" t="s">
        <v>6620</v>
      </c>
      <c r="E7897" s="342" t="s">
        <v>9323</v>
      </c>
      <c r="F7897" s="342" t="s">
        <v>6590</v>
      </c>
      <c r="G7897" s="343">
        <v>3.12</v>
      </c>
      <c r="H7897" s="342" t="s">
        <v>6594</v>
      </c>
      <c r="I7897" s="342" t="s">
        <v>6575</v>
      </c>
      <c r="J7897" s="342" t="s">
        <v>6755</v>
      </c>
      <c r="K7897" s="581" t="s">
        <v>7308</v>
      </c>
      <c r="L7897" s="344" t="s">
        <v>4090</v>
      </c>
      <c r="N7897" s="344" t="s">
        <v>4090</v>
      </c>
      <c r="O7897" s="341">
        <v>0</v>
      </c>
    </row>
    <row r="7898" spans="1:15" x14ac:dyDescent="0.2">
      <c r="A7898" s="341" t="s">
        <v>9257</v>
      </c>
      <c r="B7898" s="341" t="s">
        <v>9274</v>
      </c>
      <c r="C7898" s="342" t="s">
        <v>6619</v>
      </c>
      <c r="D7898" s="342" t="s">
        <v>6620</v>
      </c>
      <c r="E7898" s="342" t="s">
        <v>9325</v>
      </c>
      <c r="F7898" s="342" t="s">
        <v>6590</v>
      </c>
      <c r="G7898" s="343">
        <v>3.7600000000000002</v>
      </c>
      <c r="H7898" s="342" t="s">
        <v>6594</v>
      </c>
      <c r="I7898" s="342" t="s">
        <v>6575</v>
      </c>
      <c r="J7898" s="342" t="s">
        <v>6755</v>
      </c>
      <c r="K7898" s="581" t="s">
        <v>8067</v>
      </c>
      <c r="L7898" s="344" t="s">
        <v>4090</v>
      </c>
      <c r="N7898" s="344" t="s">
        <v>4090</v>
      </c>
      <c r="O7898" s="341">
        <v>0</v>
      </c>
    </row>
    <row r="7899" spans="1:15" x14ac:dyDescent="0.2">
      <c r="A7899" s="341" t="s">
        <v>9257</v>
      </c>
      <c r="B7899" s="341" t="s">
        <v>9274</v>
      </c>
      <c r="C7899" s="342" t="s">
        <v>6619</v>
      </c>
      <c r="D7899" s="342" t="s">
        <v>6620</v>
      </c>
      <c r="E7899" s="342" t="s">
        <v>9333</v>
      </c>
      <c r="F7899" s="342" t="s">
        <v>6590</v>
      </c>
      <c r="G7899" s="343">
        <v>8.16</v>
      </c>
      <c r="H7899" s="342" t="s">
        <v>6594</v>
      </c>
      <c r="I7899" s="342" t="s">
        <v>6575</v>
      </c>
      <c r="J7899" s="342" t="s">
        <v>6755</v>
      </c>
      <c r="K7899" s="581" t="s">
        <v>9037</v>
      </c>
      <c r="L7899" s="344" t="s">
        <v>4090</v>
      </c>
      <c r="N7899" s="344" t="s">
        <v>4090</v>
      </c>
      <c r="O7899" s="341">
        <v>0</v>
      </c>
    </row>
    <row r="7900" spans="1:15" x14ac:dyDescent="0.2">
      <c r="A7900" s="341" t="s">
        <v>9257</v>
      </c>
      <c r="B7900" s="341" t="s">
        <v>9274</v>
      </c>
      <c r="C7900" s="342" t="s">
        <v>9151</v>
      </c>
      <c r="D7900" s="342" t="s">
        <v>6620</v>
      </c>
      <c r="E7900" s="342" t="s">
        <v>9334</v>
      </c>
      <c r="F7900" s="342" t="s">
        <v>6590</v>
      </c>
      <c r="G7900" s="343">
        <v>6.63</v>
      </c>
      <c r="H7900" s="342" t="s">
        <v>6594</v>
      </c>
      <c r="I7900" s="342" t="s">
        <v>6575</v>
      </c>
      <c r="J7900" s="342" t="s">
        <v>6755</v>
      </c>
      <c r="K7900" s="581" t="s">
        <v>9189</v>
      </c>
      <c r="L7900" s="344" t="s">
        <v>4090</v>
      </c>
      <c r="N7900" s="344" t="s">
        <v>4090</v>
      </c>
      <c r="O7900" s="341">
        <v>0</v>
      </c>
    </row>
    <row r="7901" spans="1:15" x14ac:dyDescent="0.2">
      <c r="A7901" s="341" t="s">
        <v>9257</v>
      </c>
      <c r="B7901" s="341" t="s">
        <v>9274</v>
      </c>
      <c r="C7901" s="342" t="s">
        <v>6619</v>
      </c>
      <c r="D7901" s="342" t="s">
        <v>6620</v>
      </c>
      <c r="E7901" s="342" t="s">
        <v>9324</v>
      </c>
      <c r="F7901" s="342" t="s">
        <v>6590</v>
      </c>
      <c r="G7901" s="343">
        <v>4.8</v>
      </c>
      <c r="H7901" s="342" t="s">
        <v>6594</v>
      </c>
      <c r="I7901" s="342" t="s">
        <v>6575</v>
      </c>
      <c r="J7901" s="342" t="s">
        <v>6755</v>
      </c>
      <c r="K7901" s="581" t="s">
        <v>9190</v>
      </c>
      <c r="L7901" s="344" t="s">
        <v>4090</v>
      </c>
      <c r="N7901" s="344" t="s">
        <v>4090</v>
      </c>
      <c r="O7901" s="341">
        <v>0</v>
      </c>
    </row>
    <row r="7902" spans="1:15" x14ac:dyDescent="0.2">
      <c r="A7902" s="341" t="s">
        <v>9257</v>
      </c>
      <c r="B7902" s="341" t="s">
        <v>9274</v>
      </c>
      <c r="C7902" s="342" t="s">
        <v>6619</v>
      </c>
      <c r="D7902" s="342" t="s">
        <v>6620</v>
      </c>
      <c r="E7902" s="342" t="s">
        <v>9321</v>
      </c>
      <c r="F7902" s="342" t="s">
        <v>6590</v>
      </c>
      <c r="G7902" s="343">
        <v>13.68</v>
      </c>
      <c r="H7902" s="342" t="s">
        <v>6594</v>
      </c>
      <c r="I7902" s="342" t="s">
        <v>6575</v>
      </c>
      <c r="J7902" s="342" t="s">
        <v>6755</v>
      </c>
      <c r="K7902" s="581" t="s">
        <v>9191</v>
      </c>
      <c r="L7902" s="344" t="s">
        <v>4090</v>
      </c>
      <c r="N7902" s="344" t="s">
        <v>4090</v>
      </c>
      <c r="O7902" s="341">
        <v>0</v>
      </c>
    </row>
    <row r="7903" spans="1:15" x14ac:dyDescent="0.2">
      <c r="A7903" s="341" t="s">
        <v>9257</v>
      </c>
      <c r="B7903" s="341" t="s">
        <v>9274</v>
      </c>
      <c r="C7903" s="342" t="s">
        <v>6619</v>
      </c>
      <c r="D7903" s="342" t="s">
        <v>6620</v>
      </c>
      <c r="E7903" s="342" t="s">
        <v>9334</v>
      </c>
      <c r="F7903" s="342" t="s">
        <v>6590</v>
      </c>
      <c r="G7903" s="343">
        <v>6.8</v>
      </c>
      <c r="H7903" s="342" t="s">
        <v>6594</v>
      </c>
      <c r="I7903" s="342" t="s">
        <v>6575</v>
      </c>
      <c r="J7903" s="342" t="s">
        <v>6755</v>
      </c>
      <c r="K7903" s="581" t="s">
        <v>7308</v>
      </c>
      <c r="L7903" s="344" t="s">
        <v>4090</v>
      </c>
      <c r="N7903" s="344" t="s">
        <v>4090</v>
      </c>
      <c r="O7903" s="341">
        <v>0</v>
      </c>
    </row>
    <row r="7904" spans="1:15" x14ac:dyDescent="0.2">
      <c r="A7904" s="341" t="s">
        <v>9257</v>
      </c>
      <c r="B7904" s="341" t="s">
        <v>9274</v>
      </c>
      <c r="C7904" s="342" t="s">
        <v>9170</v>
      </c>
      <c r="D7904" s="342" t="s">
        <v>6620</v>
      </c>
      <c r="E7904" s="342" t="s">
        <v>9321</v>
      </c>
      <c r="F7904" s="342" t="s">
        <v>6590</v>
      </c>
      <c r="G7904" s="343">
        <v>11.86</v>
      </c>
      <c r="H7904" s="342" t="s">
        <v>6594</v>
      </c>
      <c r="I7904" s="342" t="s">
        <v>6575</v>
      </c>
      <c r="J7904" s="342" t="s">
        <v>6755</v>
      </c>
      <c r="K7904" s="581" t="s">
        <v>7789</v>
      </c>
      <c r="L7904" s="344" t="s">
        <v>4090</v>
      </c>
      <c r="N7904" s="344" t="s">
        <v>4090</v>
      </c>
      <c r="O7904" s="341">
        <v>0</v>
      </c>
    </row>
    <row r="7905" spans="1:15" x14ac:dyDescent="0.2">
      <c r="A7905" s="341" t="s">
        <v>9257</v>
      </c>
      <c r="B7905" s="341" t="s">
        <v>9274</v>
      </c>
      <c r="C7905" s="342" t="s">
        <v>9151</v>
      </c>
      <c r="D7905" s="342" t="s">
        <v>6620</v>
      </c>
      <c r="E7905" s="342" t="s">
        <v>9319</v>
      </c>
      <c r="F7905" s="342" t="s">
        <v>6590</v>
      </c>
      <c r="G7905" s="343">
        <v>5.95</v>
      </c>
      <c r="H7905" s="342" t="s">
        <v>6594</v>
      </c>
      <c r="I7905" s="342" t="s">
        <v>6575</v>
      </c>
      <c r="J7905" s="342" t="s">
        <v>6755</v>
      </c>
      <c r="K7905" s="581" t="s">
        <v>9138</v>
      </c>
      <c r="L7905" s="344" t="s">
        <v>4090</v>
      </c>
      <c r="N7905" s="344" t="s">
        <v>4090</v>
      </c>
      <c r="O7905" s="341">
        <v>0</v>
      </c>
    </row>
    <row r="7906" spans="1:15" x14ac:dyDescent="0.2">
      <c r="A7906" s="341" t="s">
        <v>9257</v>
      </c>
      <c r="B7906" s="341" t="s">
        <v>9274</v>
      </c>
      <c r="C7906" s="342" t="s">
        <v>6619</v>
      </c>
      <c r="D7906" s="342" t="s">
        <v>6620</v>
      </c>
      <c r="E7906" s="342" t="s">
        <v>9324</v>
      </c>
      <c r="F7906" s="342" t="s">
        <v>6590</v>
      </c>
      <c r="G7906" s="343">
        <v>4</v>
      </c>
      <c r="H7906" s="342" t="s">
        <v>6594</v>
      </c>
      <c r="I7906" s="342" t="s">
        <v>6575</v>
      </c>
      <c r="J7906" s="342" t="s">
        <v>6755</v>
      </c>
      <c r="K7906" s="581" t="s">
        <v>7789</v>
      </c>
      <c r="L7906" s="344" t="s">
        <v>4090</v>
      </c>
      <c r="N7906" s="344" t="s">
        <v>4090</v>
      </c>
      <c r="O7906" s="341">
        <v>0</v>
      </c>
    </row>
    <row r="7907" spans="1:15" x14ac:dyDescent="0.2">
      <c r="A7907" s="341" t="s">
        <v>9257</v>
      </c>
      <c r="B7907" s="341" t="s">
        <v>9274</v>
      </c>
      <c r="C7907" s="342" t="s">
        <v>6619</v>
      </c>
      <c r="D7907" s="342" t="s">
        <v>6620</v>
      </c>
      <c r="E7907" s="342" t="s">
        <v>9319</v>
      </c>
      <c r="F7907" s="342" t="s">
        <v>6590</v>
      </c>
      <c r="G7907" s="343">
        <v>3.21</v>
      </c>
      <c r="H7907" s="342" t="s">
        <v>6594</v>
      </c>
      <c r="I7907" s="342" t="s">
        <v>6575</v>
      </c>
      <c r="J7907" s="342" t="s">
        <v>6755</v>
      </c>
      <c r="K7907" s="581" t="s">
        <v>9192</v>
      </c>
      <c r="L7907" s="344" t="s">
        <v>4090</v>
      </c>
      <c r="N7907" s="344" t="s">
        <v>4090</v>
      </c>
      <c r="O7907" s="341">
        <v>0</v>
      </c>
    </row>
    <row r="7908" spans="1:15" x14ac:dyDescent="0.2">
      <c r="A7908" s="341" t="s">
        <v>9257</v>
      </c>
      <c r="B7908" s="341" t="s">
        <v>9274</v>
      </c>
      <c r="C7908" s="342" t="s">
        <v>6619</v>
      </c>
      <c r="D7908" s="342" t="s">
        <v>6620</v>
      </c>
      <c r="E7908" s="342" t="s">
        <v>9340</v>
      </c>
      <c r="F7908" s="342" t="s">
        <v>6590</v>
      </c>
      <c r="G7908" s="343">
        <v>13.65</v>
      </c>
      <c r="H7908" s="342" t="s">
        <v>6594</v>
      </c>
      <c r="I7908" s="342" t="s">
        <v>6575</v>
      </c>
      <c r="J7908" s="342" t="s">
        <v>6755</v>
      </c>
      <c r="K7908" s="581" t="s">
        <v>8872</v>
      </c>
      <c r="L7908" s="344" t="s">
        <v>4090</v>
      </c>
      <c r="N7908" s="344" t="s">
        <v>4090</v>
      </c>
      <c r="O7908" s="341">
        <v>0</v>
      </c>
    </row>
    <row r="7909" spans="1:15" x14ac:dyDescent="0.2">
      <c r="A7909" s="341" t="s">
        <v>9257</v>
      </c>
      <c r="B7909" s="341" t="s">
        <v>9274</v>
      </c>
      <c r="C7909" s="342" t="s">
        <v>6619</v>
      </c>
      <c r="D7909" s="342" t="s">
        <v>6620</v>
      </c>
      <c r="E7909" s="342" t="s">
        <v>9332</v>
      </c>
      <c r="F7909" s="342" t="s">
        <v>6590</v>
      </c>
      <c r="G7909" s="343">
        <v>8.5500000000000007</v>
      </c>
      <c r="H7909" s="342" t="s">
        <v>6594</v>
      </c>
      <c r="I7909" s="342" t="s">
        <v>6575</v>
      </c>
      <c r="J7909" s="342" t="s">
        <v>6755</v>
      </c>
      <c r="K7909" s="581" t="s">
        <v>8872</v>
      </c>
      <c r="L7909" s="344" t="s">
        <v>4090</v>
      </c>
      <c r="N7909" s="344" t="s">
        <v>4090</v>
      </c>
      <c r="O7909" s="341">
        <v>0</v>
      </c>
    </row>
    <row r="7910" spans="1:15" x14ac:dyDescent="0.2">
      <c r="A7910" s="341" t="s">
        <v>9257</v>
      </c>
      <c r="B7910" s="341" t="s">
        <v>9274</v>
      </c>
      <c r="C7910" s="342" t="s">
        <v>6619</v>
      </c>
      <c r="D7910" s="342" t="s">
        <v>6620</v>
      </c>
      <c r="E7910" s="342" t="s">
        <v>9340</v>
      </c>
      <c r="F7910" s="342" t="s">
        <v>6590</v>
      </c>
      <c r="G7910" s="343">
        <v>13.65</v>
      </c>
      <c r="H7910" s="342" t="s">
        <v>6594</v>
      </c>
      <c r="I7910" s="342" t="s">
        <v>6575</v>
      </c>
      <c r="J7910" s="342" t="s">
        <v>6755</v>
      </c>
      <c r="K7910" s="581" t="s">
        <v>8872</v>
      </c>
      <c r="L7910" s="344" t="s">
        <v>4090</v>
      </c>
      <c r="N7910" s="344" t="s">
        <v>4090</v>
      </c>
      <c r="O7910" s="341">
        <v>0</v>
      </c>
    </row>
    <row r="7911" spans="1:15" x14ac:dyDescent="0.2">
      <c r="A7911" s="341" t="s">
        <v>9257</v>
      </c>
      <c r="B7911" s="341" t="s">
        <v>9274</v>
      </c>
      <c r="C7911" s="342" t="s">
        <v>6619</v>
      </c>
      <c r="D7911" s="342" t="s">
        <v>6620</v>
      </c>
      <c r="E7911" s="342" t="s">
        <v>9340</v>
      </c>
      <c r="F7911" s="342" t="s">
        <v>6590</v>
      </c>
      <c r="G7911" s="343">
        <v>14</v>
      </c>
      <c r="H7911" s="342" t="s">
        <v>6594</v>
      </c>
      <c r="I7911" s="342" t="s">
        <v>6575</v>
      </c>
      <c r="J7911" s="342" t="s">
        <v>6755</v>
      </c>
      <c r="K7911" s="581" t="s">
        <v>9192</v>
      </c>
      <c r="L7911" s="344" t="s">
        <v>4090</v>
      </c>
      <c r="N7911" s="344" t="s">
        <v>4090</v>
      </c>
      <c r="O7911" s="341">
        <v>0</v>
      </c>
    </row>
    <row r="7912" spans="1:15" x14ac:dyDescent="0.2">
      <c r="A7912" s="341" t="s">
        <v>9257</v>
      </c>
      <c r="B7912" s="341" t="s">
        <v>9274</v>
      </c>
      <c r="C7912" s="342" t="s">
        <v>6619</v>
      </c>
      <c r="D7912" s="342" t="s">
        <v>6620</v>
      </c>
      <c r="E7912" s="342" t="s">
        <v>9333</v>
      </c>
      <c r="F7912" s="342" t="s">
        <v>6590</v>
      </c>
      <c r="G7912" s="343">
        <v>14.700000000000001</v>
      </c>
      <c r="H7912" s="342" t="s">
        <v>6594</v>
      </c>
      <c r="I7912" s="342" t="s">
        <v>6575</v>
      </c>
      <c r="J7912" s="342" t="s">
        <v>6755</v>
      </c>
      <c r="K7912" s="581" t="s">
        <v>8872</v>
      </c>
      <c r="L7912" s="344" t="s">
        <v>4090</v>
      </c>
      <c r="N7912" s="344" t="s">
        <v>4090</v>
      </c>
      <c r="O7912" s="341">
        <v>0</v>
      </c>
    </row>
    <row r="7913" spans="1:15" x14ac:dyDescent="0.2">
      <c r="A7913" s="341" t="s">
        <v>9257</v>
      </c>
      <c r="B7913" s="341" t="s">
        <v>9274</v>
      </c>
      <c r="C7913" s="342" t="s">
        <v>6619</v>
      </c>
      <c r="D7913" s="342" t="s">
        <v>6620</v>
      </c>
      <c r="E7913" s="342" t="s">
        <v>9326</v>
      </c>
      <c r="F7913" s="342" t="s">
        <v>6590</v>
      </c>
      <c r="G7913" s="343">
        <v>3.5</v>
      </c>
      <c r="H7913" s="342" t="s">
        <v>6594</v>
      </c>
      <c r="I7913" s="342" t="s">
        <v>6575</v>
      </c>
      <c r="J7913" s="342" t="s">
        <v>6755</v>
      </c>
      <c r="K7913" s="581" t="s">
        <v>9193</v>
      </c>
      <c r="L7913" s="344" t="s">
        <v>4090</v>
      </c>
      <c r="N7913" s="344" t="s">
        <v>4090</v>
      </c>
      <c r="O7913" s="341">
        <v>0</v>
      </c>
    </row>
    <row r="7914" spans="1:15" x14ac:dyDescent="0.2">
      <c r="A7914" s="341" t="s">
        <v>9257</v>
      </c>
      <c r="B7914" s="341" t="s">
        <v>9274</v>
      </c>
      <c r="C7914" s="342" t="s">
        <v>6619</v>
      </c>
      <c r="D7914" s="342" t="s">
        <v>6620</v>
      </c>
      <c r="E7914" s="342" t="s">
        <v>9321</v>
      </c>
      <c r="F7914" s="342" t="s">
        <v>6590</v>
      </c>
      <c r="G7914" s="343">
        <v>10.15</v>
      </c>
      <c r="H7914" s="342" t="s">
        <v>6594</v>
      </c>
      <c r="I7914" s="342" t="s">
        <v>6575</v>
      </c>
      <c r="J7914" s="342" t="s">
        <v>6755</v>
      </c>
      <c r="K7914" s="581" t="s">
        <v>9194</v>
      </c>
      <c r="L7914" s="344" t="s">
        <v>4090</v>
      </c>
      <c r="N7914" s="344" t="s">
        <v>4090</v>
      </c>
      <c r="O7914" s="341">
        <v>0</v>
      </c>
    </row>
    <row r="7915" spans="1:15" x14ac:dyDescent="0.2">
      <c r="A7915" s="341" t="s">
        <v>9257</v>
      </c>
      <c r="B7915" s="341" t="s">
        <v>9274</v>
      </c>
      <c r="C7915" s="342" t="s">
        <v>6619</v>
      </c>
      <c r="D7915" s="342" t="s">
        <v>6620</v>
      </c>
      <c r="E7915" s="342" t="s">
        <v>9337</v>
      </c>
      <c r="F7915" s="342" t="s">
        <v>6590</v>
      </c>
      <c r="G7915" s="343">
        <v>3.8000000000000003</v>
      </c>
      <c r="H7915" s="342" t="s">
        <v>6594</v>
      </c>
      <c r="I7915" s="342" t="s">
        <v>6575</v>
      </c>
      <c r="J7915" s="342" t="s">
        <v>6755</v>
      </c>
      <c r="K7915" s="581" t="s">
        <v>9195</v>
      </c>
      <c r="L7915" s="344" t="s">
        <v>4090</v>
      </c>
      <c r="N7915" s="344" t="s">
        <v>4090</v>
      </c>
      <c r="O7915" s="341">
        <v>0</v>
      </c>
    </row>
    <row r="7916" spans="1:15" x14ac:dyDescent="0.2">
      <c r="A7916" s="341" t="s">
        <v>9257</v>
      </c>
      <c r="B7916" s="341" t="s">
        <v>9274</v>
      </c>
      <c r="C7916" s="342" t="s">
        <v>6619</v>
      </c>
      <c r="D7916" s="342" t="s">
        <v>6620</v>
      </c>
      <c r="E7916" s="342" t="s">
        <v>9319</v>
      </c>
      <c r="F7916" s="342" t="s">
        <v>6590</v>
      </c>
      <c r="G7916" s="343">
        <v>8.82</v>
      </c>
      <c r="H7916" s="342" t="s">
        <v>6594</v>
      </c>
      <c r="I7916" s="342" t="s">
        <v>6575</v>
      </c>
      <c r="J7916" s="342" t="s">
        <v>6755</v>
      </c>
      <c r="K7916" s="581" t="s">
        <v>8559</v>
      </c>
      <c r="L7916" s="344" t="s">
        <v>4090</v>
      </c>
      <c r="N7916" s="344" t="s">
        <v>4090</v>
      </c>
      <c r="O7916" s="341">
        <v>0</v>
      </c>
    </row>
    <row r="7917" spans="1:15" x14ac:dyDescent="0.2">
      <c r="A7917" s="341" t="s">
        <v>9257</v>
      </c>
      <c r="B7917" s="341" t="s">
        <v>9274</v>
      </c>
      <c r="C7917" s="342" t="s">
        <v>6619</v>
      </c>
      <c r="D7917" s="342" t="s">
        <v>6620</v>
      </c>
      <c r="E7917" s="342" t="s">
        <v>9328</v>
      </c>
      <c r="F7917" s="342" t="s">
        <v>6590</v>
      </c>
      <c r="G7917" s="343">
        <v>4.4000000000000004</v>
      </c>
      <c r="H7917" s="342" t="s">
        <v>6594</v>
      </c>
      <c r="I7917" s="342" t="s">
        <v>6575</v>
      </c>
      <c r="J7917" s="342" t="s">
        <v>6755</v>
      </c>
      <c r="K7917" s="581" t="s">
        <v>8872</v>
      </c>
      <c r="L7917" s="344" t="s">
        <v>4090</v>
      </c>
      <c r="N7917" s="344" t="s">
        <v>4090</v>
      </c>
      <c r="O7917" s="341">
        <v>0</v>
      </c>
    </row>
    <row r="7918" spans="1:15" x14ac:dyDescent="0.2">
      <c r="A7918" s="341" t="s">
        <v>9257</v>
      </c>
      <c r="B7918" s="341" t="s">
        <v>9274</v>
      </c>
      <c r="C7918" s="342" t="s">
        <v>6619</v>
      </c>
      <c r="D7918" s="342" t="s">
        <v>6620</v>
      </c>
      <c r="E7918" s="342" t="s">
        <v>9337</v>
      </c>
      <c r="F7918" s="342" t="s">
        <v>6590</v>
      </c>
      <c r="G7918" s="343">
        <v>5.95</v>
      </c>
      <c r="H7918" s="342" t="s">
        <v>6594</v>
      </c>
      <c r="I7918" s="342" t="s">
        <v>6575</v>
      </c>
      <c r="J7918" s="342" t="s">
        <v>6755</v>
      </c>
      <c r="K7918" s="581" t="s">
        <v>6870</v>
      </c>
      <c r="L7918" s="344" t="s">
        <v>4090</v>
      </c>
      <c r="N7918" s="344" t="s">
        <v>4090</v>
      </c>
      <c r="O7918" s="341">
        <v>0</v>
      </c>
    </row>
    <row r="7919" spans="1:15" x14ac:dyDescent="0.2">
      <c r="A7919" s="341" t="s">
        <v>9257</v>
      </c>
      <c r="B7919" s="341" t="s">
        <v>9274</v>
      </c>
      <c r="C7919" s="342" t="s">
        <v>9151</v>
      </c>
      <c r="D7919" s="342" t="s">
        <v>6620</v>
      </c>
      <c r="E7919" s="342" t="s">
        <v>9322</v>
      </c>
      <c r="F7919" s="342" t="s">
        <v>6590</v>
      </c>
      <c r="G7919" s="343">
        <v>6.9</v>
      </c>
      <c r="H7919" s="342" t="s">
        <v>6594</v>
      </c>
      <c r="I7919" s="342" t="s">
        <v>6575</v>
      </c>
      <c r="J7919" s="342" t="s">
        <v>6755</v>
      </c>
      <c r="K7919" s="581" t="s">
        <v>8849</v>
      </c>
      <c r="L7919" s="344" t="s">
        <v>4090</v>
      </c>
      <c r="N7919" s="344" t="s">
        <v>4090</v>
      </c>
      <c r="O7919" s="341">
        <v>0</v>
      </c>
    </row>
    <row r="7920" spans="1:15" x14ac:dyDescent="0.2">
      <c r="A7920" s="341" t="s">
        <v>9257</v>
      </c>
      <c r="B7920" s="341" t="s">
        <v>9274</v>
      </c>
      <c r="C7920" s="342" t="s">
        <v>6619</v>
      </c>
      <c r="D7920" s="342" t="s">
        <v>6620</v>
      </c>
      <c r="E7920" s="342" t="s">
        <v>9321</v>
      </c>
      <c r="F7920" s="342" t="s">
        <v>6590</v>
      </c>
      <c r="G7920" s="343">
        <v>5</v>
      </c>
      <c r="H7920" s="342" t="s">
        <v>6594</v>
      </c>
      <c r="I7920" s="342" t="s">
        <v>6575</v>
      </c>
      <c r="J7920" s="342" t="s">
        <v>6755</v>
      </c>
      <c r="K7920" s="581" t="s">
        <v>8849</v>
      </c>
      <c r="L7920" s="344" t="s">
        <v>4090</v>
      </c>
      <c r="N7920" s="344" t="s">
        <v>4090</v>
      </c>
      <c r="O7920" s="341">
        <v>0</v>
      </c>
    </row>
    <row r="7921" spans="1:15" x14ac:dyDescent="0.2">
      <c r="A7921" s="341" t="s">
        <v>9257</v>
      </c>
      <c r="B7921" s="341" t="s">
        <v>9274</v>
      </c>
      <c r="C7921" s="342" t="s">
        <v>6619</v>
      </c>
      <c r="D7921" s="342" t="s">
        <v>6620</v>
      </c>
      <c r="E7921" s="342" t="s">
        <v>9334</v>
      </c>
      <c r="F7921" s="342" t="s">
        <v>6590</v>
      </c>
      <c r="G7921" s="343">
        <v>8.61</v>
      </c>
      <c r="H7921" s="342" t="s">
        <v>6594</v>
      </c>
      <c r="I7921" s="342" t="s">
        <v>6575</v>
      </c>
      <c r="J7921" s="342" t="s">
        <v>6755</v>
      </c>
      <c r="K7921" s="581" t="s">
        <v>9139</v>
      </c>
      <c r="L7921" s="344" t="s">
        <v>4090</v>
      </c>
      <c r="N7921" s="344" t="s">
        <v>4090</v>
      </c>
      <c r="O7921" s="341">
        <v>0</v>
      </c>
    </row>
    <row r="7922" spans="1:15" x14ac:dyDescent="0.2">
      <c r="A7922" s="341" t="s">
        <v>9257</v>
      </c>
      <c r="B7922" s="341" t="s">
        <v>9274</v>
      </c>
      <c r="C7922" s="342" t="s">
        <v>9151</v>
      </c>
      <c r="D7922" s="342" t="s">
        <v>6620</v>
      </c>
      <c r="E7922" s="342" t="s">
        <v>9324</v>
      </c>
      <c r="F7922" s="342" t="s">
        <v>6590</v>
      </c>
      <c r="G7922" s="343">
        <v>9</v>
      </c>
      <c r="H7922" s="342" t="s">
        <v>6594</v>
      </c>
      <c r="I7922" s="342" t="s">
        <v>6575</v>
      </c>
      <c r="J7922" s="342" t="s">
        <v>6755</v>
      </c>
      <c r="K7922" s="581" t="s">
        <v>8787</v>
      </c>
      <c r="L7922" s="344" t="s">
        <v>4090</v>
      </c>
      <c r="N7922" s="344" t="s">
        <v>4090</v>
      </c>
      <c r="O7922" s="341">
        <v>0</v>
      </c>
    </row>
    <row r="7923" spans="1:15" x14ac:dyDescent="0.2">
      <c r="A7923" s="341" t="s">
        <v>9257</v>
      </c>
      <c r="B7923" s="341" t="s">
        <v>9274</v>
      </c>
      <c r="C7923" s="342" t="s">
        <v>6619</v>
      </c>
      <c r="D7923" s="342" t="s">
        <v>6620</v>
      </c>
      <c r="E7923" s="342" t="s">
        <v>9326</v>
      </c>
      <c r="F7923" s="342" t="s">
        <v>6590</v>
      </c>
      <c r="G7923" s="343">
        <v>5.43</v>
      </c>
      <c r="H7923" s="342" t="s">
        <v>6594</v>
      </c>
      <c r="I7923" s="342" t="s">
        <v>6575</v>
      </c>
      <c r="J7923" s="342" t="s">
        <v>6755</v>
      </c>
      <c r="K7923" s="581" t="s">
        <v>8262</v>
      </c>
      <c r="L7923" s="344" t="s">
        <v>4090</v>
      </c>
      <c r="N7923" s="344" t="s">
        <v>4090</v>
      </c>
      <c r="O7923" s="341">
        <v>0</v>
      </c>
    </row>
    <row r="7924" spans="1:15" x14ac:dyDescent="0.2">
      <c r="A7924" s="341" t="s">
        <v>9257</v>
      </c>
      <c r="B7924" s="341" t="s">
        <v>9274</v>
      </c>
      <c r="C7924" s="342" t="s">
        <v>9151</v>
      </c>
      <c r="D7924" s="342" t="s">
        <v>6620</v>
      </c>
      <c r="E7924" s="342" t="s">
        <v>9325</v>
      </c>
      <c r="F7924" s="342" t="s">
        <v>6590</v>
      </c>
      <c r="G7924" s="343">
        <v>6.84</v>
      </c>
      <c r="H7924" s="342" t="s">
        <v>6594</v>
      </c>
      <c r="I7924" s="342" t="s">
        <v>6575</v>
      </c>
      <c r="J7924" s="342" t="s">
        <v>6755</v>
      </c>
      <c r="K7924" s="581" t="s">
        <v>8074</v>
      </c>
      <c r="L7924" s="344" t="s">
        <v>4090</v>
      </c>
      <c r="N7924" s="344" t="s">
        <v>4090</v>
      </c>
      <c r="O7924" s="341">
        <v>0</v>
      </c>
    </row>
    <row r="7925" spans="1:15" x14ac:dyDescent="0.2">
      <c r="A7925" s="341" t="s">
        <v>9257</v>
      </c>
      <c r="B7925" s="341" t="s">
        <v>9274</v>
      </c>
      <c r="C7925" s="342" t="s">
        <v>6619</v>
      </c>
      <c r="D7925" s="342" t="s">
        <v>6620</v>
      </c>
      <c r="E7925" s="342" t="s">
        <v>9321</v>
      </c>
      <c r="F7925" s="342" t="s">
        <v>6590</v>
      </c>
      <c r="G7925" s="343">
        <v>32</v>
      </c>
      <c r="H7925" s="342" t="s">
        <v>6594</v>
      </c>
      <c r="I7925" s="342" t="s">
        <v>6575</v>
      </c>
      <c r="J7925" s="342" t="s">
        <v>6755</v>
      </c>
      <c r="K7925" s="581" t="s">
        <v>8075</v>
      </c>
      <c r="L7925" s="344" t="s">
        <v>4090</v>
      </c>
      <c r="N7925" s="344" t="s">
        <v>4090</v>
      </c>
      <c r="O7925" s="341">
        <v>0</v>
      </c>
    </row>
    <row r="7926" spans="1:15" x14ac:dyDescent="0.2">
      <c r="A7926" s="341" t="s">
        <v>9257</v>
      </c>
      <c r="B7926" s="341" t="s">
        <v>9274</v>
      </c>
      <c r="C7926" s="342" t="s">
        <v>6619</v>
      </c>
      <c r="D7926" s="342" t="s">
        <v>6620</v>
      </c>
      <c r="E7926" s="342" t="s">
        <v>9319</v>
      </c>
      <c r="F7926" s="342" t="s">
        <v>6590</v>
      </c>
      <c r="G7926" s="343">
        <v>3.5</v>
      </c>
      <c r="H7926" s="342" t="s">
        <v>6594</v>
      </c>
      <c r="I7926" s="342" t="s">
        <v>6575</v>
      </c>
      <c r="J7926" s="342" t="s">
        <v>6755</v>
      </c>
      <c r="K7926" s="581" t="s">
        <v>8440</v>
      </c>
      <c r="L7926" s="344" t="s">
        <v>4090</v>
      </c>
      <c r="N7926" s="344" t="s">
        <v>4090</v>
      </c>
      <c r="O7926" s="341">
        <v>0</v>
      </c>
    </row>
    <row r="7927" spans="1:15" x14ac:dyDescent="0.2">
      <c r="A7927" s="341" t="s">
        <v>9257</v>
      </c>
      <c r="B7927" s="341" t="s">
        <v>9274</v>
      </c>
      <c r="C7927" s="342" t="s">
        <v>6619</v>
      </c>
      <c r="D7927" s="342" t="s">
        <v>6620</v>
      </c>
      <c r="E7927" s="342" t="s">
        <v>9325</v>
      </c>
      <c r="F7927" s="342" t="s">
        <v>6590</v>
      </c>
      <c r="G7927" s="343">
        <v>7.82</v>
      </c>
      <c r="H7927" s="342" t="s">
        <v>6594</v>
      </c>
      <c r="I7927" s="342" t="s">
        <v>6575</v>
      </c>
      <c r="J7927" s="342" t="s">
        <v>6755</v>
      </c>
      <c r="K7927" s="581" t="s">
        <v>9142</v>
      </c>
      <c r="L7927" s="344" t="s">
        <v>4090</v>
      </c>
      <c r="N7927" s="344" t="s">
        <v>4090</v>
      </c>
      <c r="O7927" s="341">
        <v>0</v>
      </c>
    </row>
    <row r="7928" spans="1:15" x14ac:dyDescent="0.2">
      <c r="A7928" s="341" t="s">
        <v>9257</v>
      </c>
      <c r="B7928" s="341" t="s">
        <v>9274</v>
      </c>
      <c r="C7928" s="342" t="s">
        <v>6619</v>
      </c>
      <c r="D7928" s="342" t="s">
        <v>6620</v>
      </c>
      <c r="E7928" s="342" t="s">
        <v>9255</v>
      </c>
      <c r="F7928" s="342" t="s">
        <v>6590</v>
      </c>
      <c r="G7928" s="343">
        <v>7.48</v>
      </c>
      <c r="H7928" s="342" t="s">
        <v>6594</v>
      </c>
      <c r="I7928" s="342" t="s">
        <v>6575</v>
      </c>
      <c r="J7928" s="342" t="s">
        <v>6755</v>
      </c>
      <c r="K7928" s="581" t="s">
        <v>9142</v>
      </c>
      <c r="L7928" s="344" t="s">
        <v>4090</v>
      </c>
      <c r="N7928" s="344" t="s">
        <v>4090</v>
      </c>
      <c r="O7928" s="341">
        <v>0</v>
      </c>
    </row>
    <row r="7929" spans="1:15" x14ac:dyDescent="0.2">
      <c r="A7929" s="341" t="s">
        <v>9257</v>
      </c>
      <c r="B7929" s="341" t="s">
        <v>9274</v>
      </c>
      <c r="C7929" s="342" t="s">
        <v>9151</v>
      </c>
      <c r="D7929" s="342" t="s">
        <v>6620</v>
      </c>
      <c r="E7929" s="342" t="s">
        <v>9324</v>
      </c>
      <c r="F7929" s="342" t="s">
        <v>6590</v>
      </c>
      <c r="G7929" s="343">
        <v>5.46</v>
      </c>
      <c r="H7929" s="342" t="s">
        <v>6594</v>
      </c>
      <c r="I7929" s="342" t="s">
        <v>6575</v>
      </c>
      <c r="J7929" s="342" t="s">
        <v>6755</v>
      </c>
      <c r="K7929" s="581" t="s">
        <v>7318</v>
      </c>
      <c r="L7929" s="344" t="s">
        <v>4090</v>
      </c>
      <c r="N7929" s="344" t="s">
        <v>4090</v>
      </c>
      <c r="O7929" s="341">
        <v>0</v>
      </c>
    </row>
    <row r="7930" spans="1:15" x14ac:dyDescent="0.2">
      <c r="A7930" s="341" t="s">
        <v>9257</v>
      </c>
      <c r="B7930" s="341" t="s">
        <v>9274</v>
      </c>
      <c r="C7930" s="342" t="s">
        <v>6619</v>
      </c>
      <c r="D7930" s="342" t="s">
        <v>6620</v>
      </c>
      <c r="E7930" s="342" t="s">
        <v>9255</v>
      </c>
      <c r="F7930" s="342" t="s">
        <v>6590</v>
      </c>
      <c r="G7930" s="343">
        <v>10.130000000000001</v>
      </c>
      <c r="H7930" s="342" t="s">
        <v>6594</v>
      </c>
      <c r="I7930" s="342" t="s">
        <v>6575</v>
      </c>
      <c r="J7930" s="342" t="s">
        <v>6755</v>
      </c>
      <c r="K7930" s="581" t="s">
        <v>7928</v>
      </c>
      <c r="L7930" s="344" t="s">
        <v>4090</v>
      </c>
      <c r="N7930" s="344" t="s">
        <v>4090</v>
      </c>
      <c r="O7930" s="341">
        <v>0</v>
      </c>
    </row>
    <row r="7931" spans="1:15" x14ac:dyDescent="0.2">
      <c r="A7931" s="341" t="s">
        <v>9257</v>
      </c>
      <c r="B7931" s="341" t="s">
        <v>9274</v>
      </c>
      <c r="C7931" s="342" t="s">
        <v>6619</v>
      </c>
      <c r="D7931" s="342" t="s">
        <v>6620</v>
      </c>
      <c r="E7931" s="342" t="s">
        <v>9255</v>
      </c>
      <c r="F7931" s="342" t="s">
        <v>6590</v>
      </c>
      <c r="G7931" s="343">
        <v>6.08</v>
      </c>
      <c r="H7931" s="342" t="s">
        <v>6594</v>
      </c>
      <c r="I7931" s="342" t="s">
        <v>6575</v>
      </c>
      <c r="J7931" s="342" t="s">
        <v>6755</v>
      </c>
      <c r="K7931" s="581" t="s">
        <v>9196</v>
      </c>
      <c r="L7931" s="344" t="s">
        <v>4090</v>
      </c>
      <c r="N7931" s="344" t="s">
        <v>4090</v>
      </c>
      <c r="O7931" s="341">
        <v>0</v>
      </c>
    </row>
    <row r="7932" spans="1:15" x14ac:dyDescent="0.2">
      <c r="A7932" s="341" t="s">
        <v>9257</v>
      </c>
      <c r="B7932" s="341" t="s">
        <v>9274</v>
      </c>
      <c r="C7932" s="342" t="s">
        <v>6619</v>
      </c>
      <c r="D7932" s="342" t="s">
        <v>6620</v>
      </c>
      <c r="E7932" s="342" t="s">
        <v>9326</v>
      </c>
      <c r="F7932" s="342" t="s">
        <v>6590</v>
      </c>
      <c r="G7932" s="343">
        <v>4</v>
      </c>
      <c r="H7932" s="342" t="s">
        <v>6594</v>
      </c>
      <c r="I7932" s="342" t="s">
        <v>6575</v>
      </c>
      <c r="J7932" s="342" t="s">
        <v>6755</v>
      </c>
      <c r="K7932" s="581" t="s">
        <v>8180</v>
      </c>
      <c r="L7932" s="344" t="s">
        <v>4090</v>
      </c>
      <c r="N7932" s="344" t="s">
        <v>4090</v>
      </c>
      <c r="O7932" s="341">
        <v>0</v>
      </c>
    </row>
    <row r="7933" spans="1:15" x14ac:dyDescent="0.2">
      <c r="A7933" s="341" t="s">
        <v>9257</v>
      </c>
      <c r="B7933" s="341" t="s">
        <v>9274</v>
      </c>
      <c r="C7933" s="342" t="s">
        <v>6619</v>
      </c>
      <c r="D7933" s="342" t="s">
        <v>6620</v>
      </c>
      <c r="E7933" s="342" t="s">
        <v>9326</v>
      </c>
      <c r="F7933" s="342" t="s">
        <v>6590</v>
      </c>
      <c r="G7933" s="343">
        <v>4.2</v>
      </c>
      <c r="H7933" s="342" t="s">
        <v>6594</v>
      </c>
      <c r="I7933" s="342" t="s">
        <v>6575</v>
      </c>
      <c r="J7933" s="342" t="s">
        <v>6755</v>
      </c>
      <c r="K7933" s="581" t="s">
        <v>8445</v>
      </c>
      <c r="L7933" s="344" t="s">
        <v>4090</v>
      </c>
      <c r="N7933" s="344" t="s">
        <v>4090</v>
      </c>
      <c r="O7933" s="341">
        <v>0</v>
      </c>
    </row>
    <row r="7934" spans="1:15" x14ac:dyDescent="0.2">
      <c r="A7934" s="341" t="s">
        <v>9257</v>
      </c>
      <c r="B7934" s="341" t="s">
        <v>9274</v>
      </c>
      <c r="C7934" s="342" t="s">
        <v>6619</v>
      </c>
      <c r="D7934" s="342" t="s">
        <v>6620</v>
      </c>
      <c r="E7934" s="342" t="s">
        <v>9321</v>
      </c>
      <c r="F7934" s="342" t="s">
        <v>6590</v>
      </c>
      <c r="G7934" s="343">
        <v>10.98</v>
      </c>
      <c r="H7934" s="342" t="s">
        <v>6594</v>
      </c>
      <c r="I7934" s="342" t="s">
        <v>6575</v>
      </c>
      <c r="J7934" s="342" t="s">
        <v>6755</v>
      </c>
      <c r="K7934" s="581" t="s">
        <v>7327</v>
      </c>
      <c r="L7934" s="344" t="s">
        <v>4090</v>
      </c>
      <c r="N7934" s="344" t="s">
        <v>4090</v>
      </c>
      <c r="O7934" s="341">
        <v>0</v>
      </c>
    </row>
    <row r="7935" spans="1:15" x14ac:dyDescent="0.2">
      <c r="A7935" s="341" t="s">
        <v>9257</v>
      </c>
      <c r="B7935" s="341" t="s">
        <v>9274</v>
      </c>
      <c r="C7935" s="342" t="s">
        <v>6619</v>
      </c>
      <c r="D7935" s="342" t="s">
        <v>6620</v>
      </c>
      <c r="E7935" s="342" t="s">
        <v>9334</v>
      </c>
      <c r="F7935" s="342" t="s">
        <v>6590</v>
      </c>
      <c r="G7935" s="343">
        <v>20.8</v>
      </c>
      <c r="H7935" s="342" t="s">
        <v>6594</v>
      </c>
      <c r="I7935" s="342" t="s">
        <v>6575</v>
      </c>
      <c r="J7935" s="342" t="s">
        <v>6755</v>
      </c>
      <c r="K7935" s="581" t="s">
        <v>6810</v>
      </c>
      <c r="L7935" s="344" t="s">
        <v>4090</v>
      </c>
      <c r="N7935" s="344" t="s">
        <v>4090</v>
      </c>
      <c r="O7935" s="341">
        <v>0</v>
      </c>
    </row>
    <row r="7936" spans="1:15" x14ac:dyDescent="0.2">
      <c r="A7936" s="341" t="s">
        <v>9257</v>
      </c>
      <c r="B7936" s="341" t="s">
        <v>9274</v>
      </c>
      <c r="C7936" s="342" t="s">
        <v>6619</v>
      </c>
      <c r="D7936" s="342" t="s">
        <v>6620</v>
      </c>
      <c r="E7936" s="342" t="s">
        <v>9319</v>
      </c>
      <c r="F7936" s="342" t="s">
        <v>6590</v>
      </c>
      <c r="G7936" s="343">
        <v>7.38</v>
      </c>
      <c r="H7936" s="342" t="s">
        <v>6594</v>
      </c>
      <c r="I7936" s="342" t="s">
        <v>6575</v>
      </c>
      <c r="J7936" s="342" t="s">
        <v>6755</v>
      </c>
      <c r="K7936" s="581" t="s">
        <v>7327</v>
      </c>
      <c r="L7936" s="344" t="s">
        <v>4090</v>
      </c>
      <c r="N7936" s="344" t="s">
        <v>4090</v>
      </c>
      <c r="O7936" s="341">
        <v>0</v>
      </c>
    </row>
    <row r="7937" spans="1:15" x14ac:dyDescent="0.2">
      <c r="A7937" s="341" t="s">
        <v>9257</v>
      </c>
      <c r="B7937" s="341" t="s">
        <v>9274</v>
      </c>
      <c r="C7937" s="342" t="s">
        <v>6619</v>
      </c>
      <c r="D7937" s="342" t="s">
        <v>6620</v>
      </c>
      <c r="E7937" s="342" t="s">
        <v>9338</v>
      </c>
      <c r="F7937" s="342" t="s">
        <v>6590</v>
      </c>
      <c r="G7937" s="343">
        <v>4.8</v>
      </c>
      <c r="H7937" s="342" t="s">
        <v>6594</v>
      </c>
      <c r="I7937" s="342" t="s">
        <v>6575</v>
      </c>
      <c r="J7937" s="342" t="s">
        <v>6755</v>
      </c>
      <c r="K7937" s="581" t="s">
        <v>7250</v>
      </c>
      <c r="L7937" s="344" t="s">
        <v>4090</v>
      </c>
      <c r="N7937" s="344" t="s">
        <v>4090</v>
      </c>
      <c r="O7937" s="341">
        <v>0</v>
      </c>
    </row>
    <row r="7938" spans="1:15" x14ac:dyDescent="0.2">
      <c r="A7938" s="341" t="s">
        <v>9257</v>
      </c>
      <c r="B7938" s="341" t="s">
        <v>9274</v>
      </c>
      <c r="C7938" s="342" t="s">
        <v>6619</v>
      </c>
      <c r="D7938" s="342" t="s">
        <v>6620</v>
      </c>
      <c r="E7938" s="342" t="s">
        <v>9334</v>
      </c>
      <c r="F7938" s="342" t="s">
        <v>6590</v>
      </c>
      <c r="G7938" s="343">
        <v>30</v>
      </c>
      <c r="H7938" s="342" t="s">
        <v>6594</v>
      </c>
      <c r="I7938" s="342" t="s">
        <v>6575</v>
      </c>
      <c r="J7938" s="342" t="s">
        <v>6755</v>
      </c>
      <c r="K7938" s="581" t="s">
        <v>7806</v>
      </c>
      <c r="L7938" s="344" t="s">
        <v>4090</v>
      </c>
      <c r="N7938" s="344" t="s">
        <v>4090</v>
      </c>
      <c r="O7938" s="341">
        <v>0</v>
      </c>
    </row>
    <row r="7939" spans="1:15" x14ac:dyDescent="0.2">
      <c r="A7939" s="341" t="s">
        <v>9257</v>
      </c>
      <c r="B7939" s="341" t="s">
        <v>9274</v>
      </c>
      <c r="C7939" s="342" t="s">
        <v>6619</v>
      </c>
      <c r="D7939" s="342" t="s">
        <v>6620</v>
      </c>
      <c r="E7939" s="342" t="s">
        <v>9326</v>
      </c>
      <c r="F7939" s="342" t="s">
        <v>6590</v>
      </c>
      <c r="G7939" s="343">
        <v>3.7800000000000002</v>
      </c>
      <c r="H7939" s="342" t="s">
        <v>6594</v>
      </c>
      <c r="I7939" s="342" t="s">
        <v>6575</v>
      </c>
      <c r="J7939" s="342" t="s">
        <v>6755</v>
      </c>
      <c r="K7939" s="581" t="s">
        <v>7802</v>
      </c>
      <c r="L7939" s="344" t="s">
        <v>4090</v>
      </c>
      <c r="N7939" s="344" t="s">
        <v>4090</v>
      </c>
      <c r="O7939" s="341">
        <v>0</v>
      </c>
    </row>
    <row r="7940" spans="1:15" x14ac:dyDescent="0.2">
      <c r="A7940" s="341" t="s">
        <v>9257</v>
      </c>
      <c r="B7940" s="341" t="s">
        <v>9274</v>
      </c>
      <c r="C7940" s="342" t="s">
        <v>9170</v>
      </c>
      <c r="D7940" s="342" t="s">
        <v>6620</v>
      </c>
      <c r="E7940" s="342" t="s">
        <v>9324</v>
      </c>
      <c r="F7940" s="342" t="s">
        <v>6590</v>
      </c>
      <c r="G7940" s="343">
        <v>28.8</v>
      </c>
      <c r="H7940" s="342" t="s">
        <v>6594</v>
      </c>
      <c r="I7940" s="342" t="s">
        <v>6575</v>
      </c>
      <c r="J7940" s="342" t="s">
        <v>6755</v>
      </c>
      <c r="K7940" s="581" t="s">
        <v>6810</v>
      </c>
      <c r="L7940" s="344" t="s">
        <v>4090</v>
      </c>
      <c r="N7940" s="344" t="s">
        <v>4090</v>
      </c>
      <c r="O7940" s="341">
        <v>0</v>
      </c>
    </row>
    <row r="7941" spans="1:15" x14ac:dyDescent="0.2">
      <c r="A7941" s="341" t="s">
        <v>9257</v>
      </c>
      <c r="B7941" s="341" t="s">
        <v>9274</v>
      </c>
      <c r="C7941" s="342" t="s">
        <v>9151</v>
      </c>
      <c r="D7941" s="342" t="s">
        <v>6620</v>
      </c>
      <c r="E7941" s="342" t="s">
        <v>9322</v>
      </c>
      <c r="F7941" s="342" t="s">
        <v>6590</v>
      </c>
      <c r="G7941" s="343">
        <v>3.96</v>
      </c>
      <c r="H7941" s="342" t="s">
        <v>6594</v>
      </c>
      <c r="I7941" s="342" t="s">
        <v>6575</v>
      </c>
      <c r="J7941" s="342" t="s">
        <v>6755</v>
      </c>
      <c r="K7941" s="581" t="s">
        <v>8877</v>
      </c>
      <c r="L7941" s="344" t="s">
        <v>4090</v>
      </c>
      <c r="N7941" s="344" t="s">
        <v>4090</v>
      </c>
      <c r="O7941" s="341">
        <v>0</v>
      </c>
    </row>
    <row r="7942" spans="1:15" x14ac:dyDescent="0.2">
      <c r="A7942" s="341" t="s">
        <v>9257</v>
      </c>
      <c r="B7942" s="341" t="s">
        <v>9274</v>
      </c>
      <c r="C7942" s="342" t="s">
        <v>9151</v>
      </c>
      <c r="D7942" s="342" t="s">
        <v>6620</v>
      </c>
      <c r="E7942" s="342" t="s">
        <v>9320</v>
      </c>
      <c r="F7942" s="342" t="s">
        <v>6590</v>
      </c>
      <c r="G7942" s="343">
        <v>6.9</v>
      </c>
      <c r="H7942" s="342" t="s">
        <v>6594</v>
      </c>
      <c r="I7942" s="342" t="s">
        <v>6575</v>
      </c>
      <c r="J7942" s="342" t="s">
        <v>6755</v>
      </c>
      <c r="K7942" s="581" t="s">
        <v>9149</v>
      </c>
      <c r="L7942" s="344" t="s">
        <v>4090</v>
      </c>
      <c r="N7942" s="344" t="s">
        <v>4090</v>
      </c>
      <c r="O7942" s="341">
        <v>0</v>
      </c>
    </row>
    <row r="7943" spans="1:15" x14ac:dyDescent="0.2">
      <c r="A7943" s="341" t="s">
        <v>9257</v>
      </c>
      <c r="B7943" s="341" t="s">
        <v>9274</v>
      </c>
      <c r="C7943" s="342" t="s">
        <v>6619</v>
      </c>
      <c r="D7943" s="342" t="s">
        <v>6620</v>
      </c>
      <c r="E7943" s="342" t="s">
        <v>9319</v>
      </c>
      <c r="F7943" s="342" t="s">
        <v>6590</v>
      </c>
      <c r="G7943" s="343">
        <v>78.430000000000007</v>
      </c>
      <c r="H7943" s="342" t="s">
        <v>6594</v>
      </c>
      <c r="I7943" s="342" t="s">
        <v>6575</v>
      </c>
      <c r="J7943" s="342" t="s">
        <v>6755</v>
      </c>
      <c r="K7943" s="581" t="s">
        <v>9196</v>
      </c>
      <c r="L7943" s="344" t="s">
        <v>4090</v>
      </c>
      <c r="N7943" s="344" t="s">
        <v>4090</v>
      </c>
      <c r="O7943" s="341">
        <v>0</v>
      </c>
    </row>
    <row r="7944" spans="1:15" x14ac:dyDescent="0.2">
      <c r="A7944" s="341" t="s">
        <v>9257</v>
      </c>
      <c r="B7944" s="341" t="s">
        <v>9274</v>
      </c>
      <c r="C7944" s="342" t="s">
        <v>6619</v>
      </c>
      <c r="D7944" s="342" t="s">
        <v>6620</v>
      </c>
      <c r="E7944" s="342" t="s">
        <v>9325</v>
      </c>
      <c r="F7944" s="342" t="s">
        <v>6590</v>
      </c>
      <c r="G7944" s="343">
        <v>29.98</v>
      </c>
      <c r="H7944" s="342" t="s">
        <v>6594</v>
      </c>
      <c r="I7944" s="342" t="s">
        <v>6575</v>
      </c>
      <c r="J7944" s="342" t="s">
        <v>6755</v>
      </c>
      <c r="K7944" s="581" t="s">
        <v>7348</v>
      </c>
      <c r="L7944" s="344" t="s">
        <v>4090</v>
      </c>
      <c r="N7944" s="344" t="s">
        <v>4090</v>
      </c>
      <c r="O7944" s="341">
        <v>0</v>
      </c>
    </row>
    <row r="7945" spans="1:15" x14ac:dyDescent="0.2">
      <c r="A7945" s="341" t="s">
        <v>9257</v>
      </c>
      <c r="B7945" s="341" t="s">
        <v>9274</v>
      </c>
      <c r="C7945" s="342" t="s">
        <v>6619</v>
      </c>
      <c r="D7945" s="342" t="s">
        <v>6620</v>
      </c>
      <c r="E7945" s="342" t="s">
        <v>9322</v>
      </c>
      <c r="F7945" s="342" t="s">
        <v>6590</v>
      </c>
      <c r="G7945" s="343">
        <v>5.83</v>
      </c>
      <c r="H7945" s="342" t="s">
        <v>6594</v>
      </c>
      <c r="I7945" s="342" t="s">
        <v>6575</v>
      </c>
      <c r="J7945" s="342" t="s">
        <v>6755</v>
      </c>
      <c r="K7945" s="581" t="s">
        <v>7337</v>
      </c>
      <c r="L7945" s="344" t="s">
        <v>4090</v>
      </c>
      <c r="N7945" s="344" t="s">
        <v>4090</v>
      </c>
      <c r="O7945" s="341">
        <v>0</v>
      </c>
    </row>
    <row r="7946" spans="1:15" x14ac:dyDescent="0.2">
      <c r="A7946" s="341" t="s">
        <v>9257</v>
      </c>
      <c r="B7946" s="341" t="s">
        <v>9274</v>
      </c>
      <c r="C7946" s="342" t="s">
        <v>9151</v>
      </c>
      <c r="D7946" s="342" t="s">
        <v>6620</v>
      </c>
      <c r="E7946" s="342" t="s">
        <v>9319</v>
      </c>
      <c r="F7946" s="342" t="s">
        <v>6590</v>
      </c>
      <c r="G7946" s="343">
        <v>5.75</v>
      </c>
      <c r="H7946" s="342" t="s">
        <v>6594</v>
      </c>
      <c r="I7946" s="342" t="s">
        <v>6575</v>
      </c>
      <c r="J7946" s="342" t="s">
        <v>6755</v>
      </c>
      <c r="K7946" s="581" t="s">
        <v>9197</v>
      </c>
      <c r="L7946" s="344" t="s">
        <v>4090</v>
      </c>
      <c r="N7946" s="344" t="s">
        <v>4090</v>
      </c>
      <c r="O7946" s="341">
        <v>0</v>
      </c>
    </row>
    <row r="7947" spans="1:15" x14ac:dyDescent="0.2">
      <c r="A7947" s="341" t="s">
        <v>9257</v>
      </c>
      <c r="B7947" s="341" t="s">
        <v>9274</v>
      </c>
      <c r="C7947" s="342" t="s">
        <v>6619</v>
      </c>
      <c r="D7947" s="342" t="s">
        <v>6620</v>
      </c>
      <c r="E7947" s="342" t="s">
        <v>9255</v>
      </c>
      <c r="F7947" s="342" t="s">
        <v>6590</v>
      </c>
      <c r="G7947" s="343">
        <v>9.6</v>
      </c>
      <c r="H7947" s="342" t="s">
        <v>6594</v>
      </c>
      <c r="I7947" s="342" t="s">
        <v>6575</v>
      </c>
      <c r="J7947" s="342" t="s">
        <v>6755</v>
      </c>
      <c r="K7947" s="581" t="s">
        <v>7822</v>
      </c>
      <c r="L7947" s="344" t="s">
        <v>4090</v>
      </c>
      <c r="N7947" s="344" t="s">
        <v>4090</v>
      </c>
      <c r="O7947" s="341">
        <v>0</v>
      </c>
    </row>
    <row r="7948" spans="1:15" x14ac:dyDescent="0.2">
      <c r="A7948" s="341" t="s">
        <v>9257</v>
      </c>
      <c r="B7948" s="341" t="s">
        <v>9274</v>
      </c>
      <c r="C7948" s="342" t="s">
        <v>6619</v>
      </c>
      <c r="D7948" s="342" t="s">
        <v>6620</v>
      </c>
      <c r="E7948" s="342" t="s">
        <v>9334</v>
      </c>
      <c r="F7948" s="342" t="s">
        <v>6590</v>
      </c>
      <c r="G7948" s="343">
        <v>9.2750000000000004</v>
      </c>
      <c r="H7948" s="342" t="s">
        <v>6594</v>
      </c>
      <c r="I7948" s="342" t="s">
        <v>6575</v>
      </c>
      <c r="J7948" s="342" t="s">
        <v>6755</v>
      </c>
      <c r="K7948" s="581" t="s">
        <v>7346</v>
      </c>
      <c r="L7948" s="344" t="s">
        <v>4090</v>
      </c>
      <c r="N7948" s="344" t="s">
        <v>4090</v>
      </c>
      <c r="O7948" s="341">
        <v>0</v>
      </c>
    </row>
    <row r="7949" spans="1:15" x14ac:dyDescent="0.2">
      <c r="A7949" s="341" t="s">
        <v>9257</v>
      </c>
      <c r="B7949" s="341" t="s">
        <v>9274</v>
      </c>
      <c r="C7949" s="342" t="s">
        <v>6619</v>
      </c>
      <c r="D7949" s="342" t="s">
        <v>6620</v>
      </c>
      <c r="E7949" s="342" t="s">
        <v>9320</v>
      </c>
      <c r="F7949" s="342" t="s">
        <v>6590</v>
      </c>
      <c r="G7949" s="343">
        <v>7.38</v>
      </c>
      <c r="H7949" s="342" t="s">
        <v>6594</v>
      </c>
      <c r="I7949" s="342" t="s">
        <v>6575</v>
      </c>
      <c r="J7949" s="342" t="s">
        <v>6755</v>
      </c>
      <c r="K7949" s="581" t="s">
        <v>7637</v>
      </c>
      <c r="L7949" s="344" t="s">
        <v>4090</v>
      </c>
      <c r="N7949" s="344" t="s">
        <v>4090</v>
      </c>
      <c r="O7949" s="341">
        <v>0</v>
      </c>
    </row>
    <row r="7950" spans="1:15" x14ac:dyDescent="0.2">
      <c r="A7950" s="341" t="s">
        <v>9257</v>
      </c>
      <c r="B7950" s="341" t="s">
        <v>9274</v>
      </c>
      <c r="C7950" s="342" t="s">
        <v>6619</v>
      </c>
      <c r="D7950" s="342" t="s">
        <v>6620</v>
      </c>
      <c r="E7950" s="342" t="s">
        <v>9255</v>
      </c>
      <c r="F7950" s="342" t="s">
        <v>6590</v>
      </c>
      <c r="G7950" s="343">
        <v>6.9</v>
      </c>
      <c r="H7950" s="342" t="s">
        <v>6594</v>
      </c>
      <c r="I7950" s="342" t="s">
        <v>6575</v>
      </c>
      <c r="J7950" s="342" t="s">
        <v>6755</v>
      </c>
      <c r="K7950" s="581" t="s">
        <v>9047</v>
      </c>
      <c r="L7950" s="344" t="s">
        <v>4090</v>
      </c>
      <c r="N7950" s="344" t="s">
        <v>4090</v>
      </c>
      <c r="O7950" s="341">
        <v>0</v>
      </c>
    </row>
    <row r="7951" spans="1:15" x14ac:dyDescent="0.2">
      <c r="A7951" s="341" t="s">
        <v>9257</v>
      </c>
      <c r="B7951" s="341" t="s">
        <v>9274</v>
      </c>
      <c r="C7951" s="342" t="s">
        <v>6619</v>
      </c>
      <c r="D7951" s="342" t="s">
        <v>6620</v>
      </c>
      <c r="E7951" s="342" t="s">
        <v>9337</v>
      </c>
      <c r="F7951" s="342" t="s">
        <v>6590</v>
      </c>
      <c r="G7951" s="343">
        <v>20.240000000000002</v>
      </c>
      <c r="H7951" s="342" t="s">
        <v>6594</v>
      </c>
      <c r="I7951" s="342" t="s">
        <v>6575</v>
      </c>
      <c r="J7951" s="342" t="s">
        <v>6755</v>
      </c>
      <c r="K7951" s="581" t="s">
        <v>7638</v>
      </c>
      <c r="L7951" s="344" t="s">
        <v>4090</v>
      </c>
      <c r="N7951" s="344" t="s">
        <v>4090</v>
      </c>
      <c r="O7951" s="341">
        <v>0</v>
      </c>
    </row>
    <row r="7952" spans="1:15" x14ac:dyDescent="0.2">
      <c r="A7952" s="341" t="s">
        <v>9257</v>
      </c>
      <c r="B7952" s="341" t="s">
        <v>9274</v>
      </c>
      <c r="C7952" s="342" t="s">
        <v>6619</v>
      </c>
      <c r="D7952" s="342" t="s">
        <v>6620</v>
      </c>
      <c r="E7952" s="342" t="s">
        <v>9255</v>
      </c>
      <c r="F7952" s="342" t="s">
        <v>6590</v>
      </c>
      <c r="G7952" s="343">
        <v>40.5</v>
      </c>
      <c r="H7952" s="342" t="s">
        <v>6594</v>
      </c>
      <c r="I7952" s="342" t="s">
        <v>6575</v>
      </c>
      <c r="J7952" s="342" t="s">
        <v>6755</v>
      </c>
      <c r="K7952" s="581" t="s">
        <v>7359</v>
      </c>
      <c r="L7952" s="344" t="s">
        <v>4090</v>
      </c>
      <c r="N7952" s="344" t="s">
        <v>4090</v>
      </c>
      <c r="O7952" s="341" t="s">
        <v>6752</v>
      </c>
    </row>
    <row r="7953" spans="1:15" x14ac:dyDescent="0.2">
      <c r="A7953" s="341" t="s">
        <v>9257</v>
      </c>
      <c r="B7953" s="341" t="s">
        <v>9274</v>
      </c>
      <c r="C7953" s="342" t="s">
        <v>6619</v>
      </c>
      <c r="D7953" s="342" t="s">
        <v>6620</v>
      </c>
      <c r="E7953" s="342" t="s">
        <v>9334</v>
      </c>
      <c r="F7953" s="342" t="s">
        <v>6590</v>
      </c>
      <c r="G7953" s="343">
        <v>7.1400000000000006</v>
      </c>
      <c r="H7953" s="342" t="s">
        <v>6594</v>
      </c>
      <c r="I7953" s="342" t="s">
        <v>6575</v>
      </c>
      <c r="J7953" s="342" t="s">
        <v>6755</v>
      </c>
      <c r="K7953" s="581" t="s">
        <v>6859</v>
      </c>
      <c r="L7953" s="344" t="s">
        <v>4090</v>
      </c>
      <c r="N7953" s="344" t="s">
        <v>4090</v>
      </c>
      <c r="O7953" s="341">
        <v>0</v>
      </c>
    </row>
    <row r="7954" spans="1:15" x14ac:dyDescent="0.2">
      <c r="A7954" s="341" t="s">
        <v>9257</v>
      </c>
      <c r="B7954" s="341" t="s">
        <v>9274</v>
      </c>
      <c r="C7954" s="342" t="s">
        <v>6619</v>
      </c>
      <c r="D7954" s="342" t="s">
        <v>6620</v>
      </c>
      <c r="E7954" s="342" t="s">
        <v>9331</v>
      </c>
      <c r="F7954" s="342" t="s">
        <v>6590</v>
      </c>
      <c r="G7954" s="343">
        <v>6.9</v>
      </c>
      <c r="H7954" s="342" t="s">
        <v>6594</v>
      </c>
      <c r="I7954" s="342" t="s">
        <v>6575</v>
      </c>
      <c r="J7954" s="342" t="s">
        <v>6755</v>
      </c>
      <c r="K7954" s="581" t="s">
        <v>6859</v>
      </c>
      <c r="L7954" s="344" t="s">
        <v>4090</v>
      </c>
      <c r="N7954" s="344" t="s">
        <v>4090</v>
      </c>
      <c r="O7954" s="341">
        <v>0</v>
      </c>
    </row>
    <row r="7955" spans="1:15" x14ac:dyDescent="0.2">
      <c r="A7955" s="341" t="s">
        <v>9257</v>
      </c>
      <c r="B7955" s="341" t="s">
        <v>9274</v>
      </c>
      <c r="C7955" s="342" t="s">
        <v>6619</v>
      </c>
      <c r="D7955" s="342" t="s">
        <v>6620</v>
      </c>
      <c r="E7955" s="342" t="s">
        <v>9324</v>
      </c>
      <c r="F7955" s="342" t="s">
        <v>6590</v>
      </c>
      <c r="G7955" s="343">
        <v>2.42</v>
      </c>
      <c r="H7955" s="342" t="s">
        <v>6594</v>
      </c>
      <c r="I7955" s="342" t="s">
        <v>6575</v>
      </c>
      <c r="J7955" s="342" t="s">
        <v>6755</v>
      </c>
      <c r="K7955" s="581" t="s">
        <v>6971</v>
      </c>
      <c r="L7955" s="344" t="s">
        <v>4090</v>
      </c>
      <c r="N7955" s="344" t="s">
        <v>4090</v>
      </c>
      <c r="O7955" s="341">
        <v>0</v>
      </c>
    </row>
    <row r="7956" spans="1:15" x14ac:dyDescent="0.2">
      <c r="A7956" s="341" t="s">
        <v>9257</v>
      </c>
      <c r="B7956" s="341" t="s">
        <v>9274</v>
      </c>
      <c r="C7956" s="342" t="s">
        <v>6619</v>
      </c>
      <c r="D7956" s="342" t="s">
        <v>6620</v>
      </c>
      <c r="E7956" s="342" t="s">
        <v>9319</v>
      </c>
      <c r="F7956" s="342" t="s">
        <v>6590</v>
      </c>
      <c r="G7956" s="343">
        <v>5</v>
      </c>
      <c r="H7956" s="342" t="s">
        <v>6594</v>
      </c>
      <c r="I7956" s="342" t="s">
        <v>6575</v>
      </c>
      <c r="J7956" s="342" t="s">
        <v>6755</v>
      </c>
      <c r="K7956" s="581" t="s">
        <v>7376</v>
      </c>
      <c r="L7956" s="344" t="s">
        <v>4090</v>
      </c>
      <c r="N7956" s="344" t="s">
        <v>4090</v>
      </c>
      <c r="O7956" s="341">
        <v>0</v>
      </c>
    </row>
    <row r="7957" spans="1:15" x14ac:dyDescent="0.2">
      <c r="A7957" s="341" t="s">
        <v>9257</v>
      </c>
      <c r="B7957" s="341" t="s">
        <v>9274</v>
      </c>
      <c r="C7957" s="342" t="s">
        <v>6619</v>
      </c>
      <c r="D7957" s="342" t="s">
        <v>6620</v>
      </c>
      <c r="E7957" s="342" t="s">
        <v>9255</v>
      </c>
      <c r="F7957" s="342" t="s">
        <v>6590</v>
      </c>
      <c r="G7957" s="343">
        <v>4.2</v>
      </c>
      <c r="H7957" s="342" t="s">
        <v>6594</v>
      </c>
      <c r="I7957" s="342" t="s">
        <v>6575</v>
      </c>
      <c r="J7957" s="342" t="s">
        <v>6755</v>
      </c>
      <c r="K7957" s="581" t="s">
        <v>7382</v>
      </c>
      <c r="L7957" s="344" t="s">
        <v>4090</v>
      </c>
      <c r="N7957" s="344" t="s">
        <v>4090</v>
      </c>
      <c r="O7957" s="341">
        <v>0</v>
      </c>
    </row>
    <row r="7958" spans="1:15" x14ac:dyDescent="0.2">
      <c r="A7958" s="341" t="s">
        <v>9257</v>
      </c>
      <c r="B7958" s="341" t="s">
        <v>9274</v>
      </c>
      <c r="C7958" s="342" t="s">
        <v>6619</v>
      </c>
      <c r="D7958" s="342" t="s">
        <v>6620</v>
      </c>
      <c r="E7958" s="342" t="s">
        <v>9321</v>
      </c>
      <c r="F7958" s="342" t="s">
        <v>6590</v>
      </c>
      <c r="G7958" s="343">
        <v>22.89</v>
      </c>
      <c r="H7958" s="342" t="s">
        <v>6594</v>
      </c>
      <c r="I7958" s="342" t="s">
        <v>6575</v>
      </c>
      <c r="J7958" s="342" t="s">
        <v>6755</v>
      </c>
      <c r="K7958" s="581" t="s">
        <v>7829</v>
      </c>
      <c r="L7958" s="344" t="s">
        <v>4090</v>
      </c>
      <c r="N7958" s="344" t="s">
        <v>4090</v>
      </c>
      <c r="O7958" s="341">
        <v>0</v>
      </c>
    </row>
    <row r="7959" spans="1:15" x14ac:dyDescent="0.2">
      <c r="A7959" s="341" t="s">
        <v>9257</v>
      </c>
      <c r="B7959" s="341" t="s">
        <v>9274</v>
      </c>
      <c r="C7959" s="342" t="s">
        <v>6619</v>
      </c>
      <c r="D7959" s="342" t="s">
        <v>6620</v>
      </c>
      <c r="E7959" s="342" t="s">
        <v>9323</v>
      </c>
      <c r="F7959" s="342" t="s">
        <v>6590</v>
      </c>
      <c r="G7959" s="343">
        <v>4.8100000000000005</v>
      </c>
      <c r="H7959" s="342" t="s">
        <v>6594</v>
      </c>
      <c r="I7959" s="342" t="s">
        <v>6575</v>
      </c>
      <c r="J7959" s="342" t="s">
        <v>6755</v>
      </c>
      <c r="K7959" s="581" t="s">
        <v>7829</v>
      </c>
      <c r="L7959" s="344" t="s">
        <v>4090</v>
      </c>
      <c r="N7959" s="344" t="s">
        <v>4090</v>
      </c>
      <c r="O7959" s="341">
        <v>0</v>
      </c>
    </row>
    <row r="7960" spans="1:15" x14ac:dyDescent="0.2">
      <c r="A7960" s="341" t="s">
        <v>9257</v>
      </c>
      <c r="B7960" s="341" t="s">
        <v>9274</v>
      </c>
      <c r="C7960" s="342" t="s">
        <v>9170</v>
      </c>
      <c r="D7960" s="342" t="s">
        <v>6620</v>
      </c>
      <c r="E7960" s="342" t="s">
        <v>9324</v>
      </c>
      <c r="F7960" s="342" t="s">
        <v>6590</v>
      </c>
      <c r="G7960" s="343">
        <v>30.375</v>
      </c>
      <c r="H7960" s="342" t="s">
        <v>6594</v>
      </c>
      <c r="I7960" s="342" t="s">
        <v>6575</v>
      </c>
      <c r="J7960" s="342" t="s">
        <v>6755</v>
      </c>
      <c r="K7960" s="581" t="s">
        <v>7485</v>
      </c>
      <c r="L7960" s="344" t="s">
        <v>4090</v>
      </c>
      <c r="N7960" s="344" t="s">
        <v>4090</v>
      </c>
      <c r="O7960" s="341" t="s">
        <v>6752</v>
      </c>
    </row>
    <row r="7961" spans="1:15" x14ac:dyDescent="0.2">
      <c r="A7961" s="341" t="s">
        <v>9257</v>
      </c>
      <c r="B7961" s="341" t="s">
        <v>9274</v>
      </c>
      <c r="C7961" s="342" t="s">
        <v>6619</v>
      </c>
      <c r="D7961" s="342" t="s">
        <v>6620</v>
      </c>
      <c r="E7961" s="342" t="s">
        <v>9331</v>
      </c>
      <c r="F7961" s="342" t="s">
        <v>6590</v>
      </c>
      <c r="G7961" s="343">
        <v>11.5</v>
      </c>
      <c r="H7961" s="342" t="s">
        <v>6594</v>
      </c>
      <c r="I7961" s="342" t="s">
        <v>6575</v>
      </c>
      <c r="J7961" s="342" t="s">
        <v>6755</v>
      </c>
      <c r="K7961" s="581" t="s">
        <v>7641</v>
      </c>
      <c r="L7961" s="344" t="s">
        <v>4090</v>
      </c>
      <c r="N7961" s="344" t="s">
        <v>4090</v>
      </c>
      <c r="O7961" s="341">
        <v>0</v>
      </c>
    </row>
    <row r="7962" spans="1:15" x14ac:dyDescent="0.2">
      <c r="A7962" s="341" t="s">
        <v>9257</v>
      </c>
      <c r="B7962" s="341" t="s">
        <v>9274</v>
      </c>
      <c r="C7962" s="342" t="s">
        <v>6619</v>
      </c>
      <c r="D7962" s="342" t="s">
        <v>6620</v>
      </c>
      <c r="E7962" s="342" t="s">
        <v>9322</v>
      </c>
      <c r="F7962" s="342" t="s">
        <v>6590</v>
      </c>
      <c r="G7962" s="343">
        <v>7.5</v>
      </c>
      <c r="H7962" s="342" t="s">
        <v>6594</v>
      </c>
      <c r="I7962" s="342" t="s">
        <v>6575</v>
      </c>
      <c r="J7962" s="342" t="s">
        <v>6755</v>
      </c>
      <c r="K7962" s="581" t="s">
        <v>9082</v>
      </c>
      <c r="L7962" s="344" t="s">
        <v>4090</v>
      </c>
      <c r="N7962" s="344" t="s">
        <v>4090</v>
      </c>
      <c r="O7962" s="341">
        <v>0</v>
      </c>
    </row>
    <row r="7963" spans="1:15" x14ac:dyDescent="0.2">
      <c r="A7963" s="341" t="s">
        <v>9257</v>
      </c>
      <c r="B7963" s="341" t="s">
        <v>9274</v>
      </c>
      <c r="C7963" s="342" t="s">
        <v>6619</v>
      </c>
      <c r="D7963" s="342" t="s">
        <v>6620</v>
      </c>
      <c r="E7963" s="342" t="s">
        <v>9319</v>
      </c>
      <c r="F7963" s="342" t="s">
        <v>6590</v>
      </c>
      <c r="G7963" s="343">
        <v>4.1399999999999997</v>
      </c>
      <c r="H7963" s="342" t="s">
        <v>6594</v>
      </c>
      <c r="I7963" s="342" t="s">
        <v>6575</v>
      </c>
      <c r="J7963" s="342" t="s">
        <v>6755</v>
      </c>
      <c r="K7963" s="581" t="s">
        <v>7575</v>
      </c>
      <c r="L7963" s="344" t="s">
        <v>4090</v>
      </c>
      <c r="N7963" s="344" t="s">
        <v>4090</v>
      </c>
      <c r="O7963" s="341">
        <v>0</v>
      </c>
    </row>
    <row r="7964" spans="1:15" x14ac:dyDescent="0.2">
      <c r="A7964" s="341" t="s">
        <v>9257</v>
      </c>
      <c r="B7964" s="341" t="s">
        <v>9274</v>
      </c>
      <c r="C7964" s="342" t="s">
        <v>6619</v>
      </c>
      <c r="D7964" s="342" t="s">
        <v>6620</v>
      </c>
      <c r="E7964" s="342" t="s">
        <v>9325</v>
      </c>
      <c r="F7964" s="342" t="s">
        <v>6590</v>
      </c>
      <c r="G7964" s="343">
        <v>26</v>
      </c>
      <c r="H7964" s="342" t="s">
        <v>6594</v>
      </c>
      <c r="I7964" s="342" t="s">
        <v>6575</v>
      </c>
      <c r="J7964" s="342" t="s">
        <v>6755</v>
      </c>
      <c r="K7964" s="581" t="s">
        <v>7393</v>
      </c>
      <c r="L7964" s="344" t="s">
        <v>4090</v>
      </c>
      <c r="N7964" s="344" t="s">
        <v>4090</v>
      </c>
      <c r="O7964" s="341">
        <v>0</v>
      </c>
    </row>
    <row r="7965" spans="1:15" x14ac:dyDescent="0.2">
      <c r="A7965" s="341" t="s">
        <v>9257</v>
      </c>
      <c r="B7965" s="341" t="s">
        <v>9274</v>
      </c>
      <c r="C7965" s="342" t="s">
        <v>6619</v>
      </c>
      <c r="D7965" s="342" t="s">
        <v>6620</v>
      </c>
      <c r="E7965" s="342" t="s">
        <v>9326</v>
      </c>
      <c r="F7965" s="342" t="s">
        <v>6590</v>
      </c>
      <c r="G7965" s="343">
        <v>10.35</v>
      </c>
      <c r="H7965" s="342" t="s">
        <v>6594</v>
      </c>
      <c r="I7965" s="342" t="s">
        <v>6575</v>
      </c>
      <c r="J7965" s="342" t="s">
        <v>6755</v>
      </c>
      <c r="K7965" s="581" t="s">
        <v>6804</v>
      </c>
      <c r="L7965" s="344" t="s">
        <v>4090</v>
      </c>
      <c r="N7965" s="344" t="s">
        <v>4090</v>
      </c>
      <c r="O7965" s="341">
        <v>0</v>
      </c>
    </row>
    <row r="7966" spans="1:15" x14ac:dyDescent="0.2">
      <c r="A7966" s="341" t="s">
        <v>9257</v>
      </c>
      <c r="B7966" s="341" t="s">
        <v>9274</v>
      </c>
      <c r="C7966" s="342" t="s">
        <v>6619</v>
      </c>
      <c r="D7966" s="342" t="s">
        <v>6620</v>
      </c>
      <c r="E7966" s="342" t="s">
        <v>9323</v>
      </c>
      <c r="F7966" s="342" t="s">
        <v>6590</v>
      </c>
      <c r="G7966" s="343">
        <v>49.68</v>
      </c>
      <c r="H7966" s="342" t="s">
        <v>6594</v>
      </c>
      <c r="I7966" s="342" t="s">
        <v>6575</v>
      </c>
      <c r="J7966" s="342" t="s">
        <v>6755</v>
      </c>
      <c r="K7966" s="581" t="s">
        <v>6805</v>
      </c>
      <c r="L7966" s="344" t="s">
        <v>4090</v>
      </c>
      <c r="N7966" s="344" t="s">
        <v>4090</v>
      </c>
      <c r="O7966" s="341" t="s">
        <v>6752</v>
      </c>
    </row>
    <row r="7967" spans="1:15" x14ac:dyDescent="0.2">
      <c r="A7967" s="341" t="s">
        <v>9257</v>
      </c>
      <c r="B7967" s="341" t="s">
        <v>9274</v>
      </c>
      <c r="C7967" s="342" t="s">
        <v>6619</v>
      </c>
      <c r="D7967" s="342" t="s">
        <v>6620</v>
      </c>
      <c r="E7967" s="342" t="s">
        <v>9319</v>
      </c>
      <c r="F7967" s="342" t="s">
        <v>6590</v>
      </c>
      <c r="G7967" s="343">
        <v>46.92</v>
      </c>
      <c r="H7967" s="342" t="s">
        <v>6594</v>
      </c>
      <c r="I7967" s="342" t="s">
        <v>6575</v>
      </c>
      <c r="J7967" s="342" t="s">
        <v>6755</v>
      </c>
      <c r="K7967" s="581" t="s">
        <v>6653</v>
      </c>
      <c r="L7967" s="344" t="s">
        <v>4090</v>
      </c>
      <c r="N7967" s="344" t="s">
        <v>4090</v>
      </c>
      <c r="O7967" s="341" t="s">
        <v>6752</v>
      </c>
    </row>
    <row r="7968" spans="1:15" x14ac:dyDescent="0.2">
      <c r="A7968" s="341" t="s">
        <v>9257</v>
      </c>
      <c r="B7968" s="341" t="s">
        <v>9274</v>
      </c>
      <c r="C7968" s="342" t="s">
        <v>6619</v>
      </c>
      <c r="D7968" s="342" t="s">
        <v>6620</v>
      </c>
      <c r="E7968" s="342" t="s">
        <v>9321</v>
      </c>
      <c r="F7968" s="342" t="s">
        <v>6590</v>
      </c>
      <c r="G7968" s="343">
        <v>6.8150000000000004</v>
      </c>
      <c r="H7968" s="342" t="s">
        <v>6594</v>
      </c>
      <c r="I7968" s="342" t="s">
        <v>6575</v>
      </c>
      <c r="J7968" s="342" t="s">
        <v>6755</v>
      </c>
      <c r="K7968" s="581" t="s">
        <v>6773</v>
      </c>
      <c r="L7968" s="344" t="s">
        <v>4090</v>
      </c>
      <c r="N7968" s="344" t="s">
        <v>4090</v>
      </c>
      <c r="O7968" s="341">
        <v>0</v>
      </c>
    </row>
    <row r="7969" spans="1:15" x14ac:dyDescent="0.2">
      <c r="A7969" s="341" t="s">
        <v>9257</v>
      </c>
      <c r="B7969" s="341" t="s">
        <v>9265</v>
      </c>
      <c r="C7969" s="342" t="s">
        <v>9198</v>
      </c>
      <c r="D7969" s="342" t="s">
        <v>6589</v>
      </c>
      <c r="E7969" s="342" t="s">
        <v>9324</v>
      </c>
      <c r="F7969" s="342" t="s">
        <v>6590</v>
      </c>
      <c r="G7969" s="343">
        <v>8.84</v>
      </c>
      <c r="H7969" s="342" t="s">
        <v>6594</v>
      </c>
      <c r="I7969" s="342" t="s">
        <v>6575</v>
      </c>
      <c r="J7969" s="342" t="s">
        <v>6755</v>
      </c>
      <c r="K7969" s="581" t="s">
        <v>9157</v>
      </c>
      <c r="L7969" s="344" t="s">
        <v>4090</v>
      </c>
      <c r="N7969" s="344" t="s">
        <v>4090</v>
      </c>
      <c r="O7969" s="341" t="s">
        <v>6766</v>
      </c>
    </row>
    <row r="7970" spans="1:15" x14ac:dyDescent="0.2">
      <c r="A7970" s="341" t="s">
        <v>9257</v>
      </c>
      <c r="B7970" s="341" t="s">
        <v>9265</v>
      </c>
      <c r="C7970" s="342" t="s">
        <v>9198</v>
      </c>
      <c r="D7970" s="342" t="s">
        <v>6589</v>
      </c>
      <c r="E7970" s="342" t="s">
        <v>9325</v>
      </c>
      <c r="F7970" s="342" t="s">
        <v>6590</v>
      </c>
      <c r="G7970" s="343">
        <v>4.7300000000000004</v>
      </c>
      <c r="H7970" s="342" t="s">
        <v>6594</v>
      </c>
      <c r="I7970" s="342" t="s">
        <v>6575</v>
      </c>
      <c r="J7970" s="342" t="s">
        <v>6755</v>
      </c>
      <c r="K7970" s="581" t="s">
        <v>7548</v>
      </c>
      <c r="L7970" s="344" t="s">
        <v>4090</v>
      </c>
      <c r="N7970" s="344" t="s">
        <v>4090</v>
      </c>
      <c r="O7970" s="341" t="s">
        <v>6752</v>
      </c>
    </row>
    <row r="7971" spans="1:15" x14ac:dyDescent="0.2">
      <c r="A7971" s="341" t="s">
        <v>9257</v>
      </c>
      <c r="B7971" s="341" t="s">
        <v>9265</v>
      </c>
      <c r="C7971" s="342" t="s">
        <v>9198</v>
      </c>
      <c r="D7971" s="342" t="s">
        <v>6589</v>
      </c>
      <c r="E7971" s="342" t="s">
        <v>9332</v>
      </c>
      <c r="F7971" s="342" t="s">
        <v>6590</v>
      </c>
      <c r="G7971" s="343">
        <v>2.08</v>
      </c>
      <c r="H7971" s="342" t="s">
        <v>6594</v>
      </c>
      <c r="I7971" s="342" t="s">
        <v>6575</v>
      </c>
      <c r="J7971" s="342" t="s">
        <v>6755</v>
      </c>
      <c r="K7971" s="581" t="s">
        <v>9199</v>
      </c>
      <c r="L7971" s="344" t="s">
        <v>4090</v>
      </c>
      <c r="N7971" s="344" t="s">
        <v>4090</v>
      </c>
      <c r="O7971" s="341" t="s">
        <v>6766</v>
      </c>
    </row>
    <row r="7972" spans="1:15" x14ac:dyDescent="0.2">
      <c r="A7972" s="341" t="s">
        <v>9257</v>
      </c>
      <c r="B7972" s="341" t="s">
        <v>9265</v>
      </c>
      <c r="C7972" s="342" t="s">
        <v>9198</v>
      </c>
      <c r="D7972" s="342" t="s">
        <v>6589</v>
      </c>
      <c r="E7972" s="342" t="s">
        <v>9320</v>
      </c>
      <c r="F7972" s="342" t="s">
        <v>6590</v>
      </c>
      <c r="G7972" s="343">
        <v>8.6</v>
      </c>
      <c r="H7972" s="342" t="s">
        <v>6594</v>
      </c>
      <c r="I7972" s="342" t="s">
        <v>6575</v>
      </c>
      <c r="J7972" s="342" t="s">
        <v>6755</v>
      </c>
      <c r="K7972" s="581" t="s">
        <v>9200</v>
      </c>
      <c r="L7972" s="344" t="s">
        <v>4090</v>
      </c>
      <c r="N7972" s="344" t="s">
        <v>4090</v>
      </c>
      <c r="O7972" s="341" t="s">
        <v>6752</v>
      </c>
    </row>
    <row r="7973" spans="1:15" x14ac:dyDescent="0.2">
      <c r="A7973" s="341" t="s">
        <v>9257</v>
      </c>
      <c r="B7973" s="341" t="s">
        <v>9265</v>
      </c>
      <c r="C7973" s="342" t="s">
        <v>9198</v>
      </c>
      <c r="D7973" s="342" t="s">
        <v>6589</v>
      </c>
      <c r="E7973" s="342" t="s">
        <v>9326</v>
      </c>
      <c r="F7973" s="342" t="s">
        <v>6590</v>
      </c>
      <c r="G7973" s="343">
        <v>3.5700000000000003</v>
      </c>
      <c r="H7973" s="342" t="s">
        <v>6594</v>
      </c>
      <c r="I7973" s="342" t="s">
        <v>6575</v>
      </c>
      <c r="J7973" s="342" t="s">
        <v>6755</v>
      </c>
      <c r="K7973" s="581" t="s">
        <v>9201</v>
      </c>
      <c r="L7973" s="344" t="s">
        <v>4090</v>
      </c>
      <c r="N7973" s="344" t="s">
        <v>4090</v>
      </c>
      <c r="O7973" s="341" t="s">
        <v>6766</v>
      </c>
    </row>
    <row r="7974" spans="1:15" x14ac:dyDescent="0.2">
      <c r="A7974" s="341" t="s">
        <v>9257</v>
      </c>
      <c r="B7974" s="341" t="s">
        <v>9265</v>
      </c>
      <c r="C7974" s="342" t="s">
        <v>9198</v>
      </c>
      <c r="D7974" s="342" t="s">
        <v>6589</v>
      </c>
      <c r="E7974" s="342" t="s">
        <v>9319</v>
      </c>
      <c r="F7974" s="342" t="s">
        <v>6590</v>
      </c>
      <c r="G7974" s="343">
        <v>4.75</v>
      </c>
      <c r="H7974" s="342" t="s">
        <v>6594</v>
      </c>
      <c r="I7974" s="342" t="s">
        <v>6575</v>
      </c>
      <c r="J7974" s="342" t="s">
        <v>6755</v>
      </c>
      <c r="K7974" s="581" t="s">
        <v>6895</v>
      </c>
      <c r="L7974" s="344" t="s">
        <v>4090</v>
      </c>
      <c r="N7974" s="344" t="s">
        <v>4090</v>
      </c>
      <c r="O7974" s="341" t="s">
        <v>6766</v>
      </c>
    </row>
    <row r="7975" spans="1:15" x14ac:dyDescent="0.2">
      <c r="A7975" s="341" t="s">
        <v>9257</v>
      </c>
      <c r="B7975" s="341" t="s">
        <v>9265</v>
      </c>
      <c r="C7975" s="342" t="s">
        <v>9198</v>
      </c>
      <c r="D7975" s="342" t="s">
        <v>6589</v>
      </c>
      <c r="E7975" s="342" t="s">
        <v>9319</v>
      </c>
      <c r="F7975" s="342" t="s">
        <v>6590</v>
      </c>
      <c r="G7975" s="343">
        <v>4.41</v>
      </c>
      <c r="H7975" s="342" t="s">
        <v>6594</v>
      </c>
      <c r="I7975" s="342" t="s">
        <v>6575</v>
      </c>
      <c r="J7975" s="342" t="s">
        <v>6755</v>
      </c>
      <c r="K7975" s="581" t="s">
        <v>8602</v>
      </c>
      <c r="L7975" s="344" t="s">
        <v>4090</v>
      </c>
      <c r="N7975" s="344" t="s">
        <v>4090</v>
      </c>
      <c r="O7975" s="341" t="s">
        <v>6766</v>
      </c>
    </row>
    <row r="7976" spans="1:15" x14ac:dyDescent="0.2">
      <c r="A7976" s="341" t="s">
        <v>9257</v>
      </c>
      <c r="B7976" s="341" t="s">
        <v>9265</v>
      </c>
      <c r="C7976" s="342" t="s">
        <v>9198</v>
      </c>
      <c r="D7976" s="342" t="s">
        <v>6589</v>
      </c>
      <c r="E7976" s="342" t="s">
        <v>9324</v>
      </c>
      <c r="F7976" s="342" t="s">
        <v>6590</v>
      </c>
      <c r="G7976" s="343">
        <v>6.5</v>
      </c>
      <c r="H7976" s="342" t="s">
        <v>6594</v>
      </c>
      <c r="I7976" s="342" t="s">
        <v>6575</v>
      </c>
      <c r="J7976" s="342" t="s">
        <v>6755</v>
      </c>
      <c r="K7976" s="581" t="s">
        <v>9202</v>
      </c>
      <c r="L7976" s="344" t="s">
        <v>4090</v>
      </c>
      <c r="N7976" s="344" t="s">
        <v>4090</v>
      </c>
      <c r="O7976" s="341" t="s">
        <v>6766</v>
      </c>
    </row>
    <row r="7977" spans="1:15" x14ac:dyDescent="0.2">
      <c r="A7977" s="341" t="s">
        <v>9257</v>
      </c>
      <c r="B7977" s="341" t="s">
        <v>9265</v>
      </c>
      <c r="C7977" s="342" t="s">
        <v>6588</v>
      </c>
      <c r="D7977" s="342" t="s">
        <v>6589</v>
      </c>
      <c r="E7977" s="342" t="s">
        <v>9324</v>
      </c>
      <c r="F7977" s="342" t="s">
        <v>6590</v>
      </c>
      <c r="G7977" s="343">
        <v>8.6050000000000004</v>
      </c>
      <c r="H7977" s="342" t="s">
        <v>6594</v>
      </c>
      <c r="I7977" s="342" t="s">
        <v>6575</v>
      </c>
      <c r="J7977" s="342" t="s">
        <v>6755</v>
      </c>
      <c r="K7977" s="581" t="s">
        <v>7011</v>
      </c>
      <c r="L7977" s="344" t="s">
        <v>4090</v>
      </c>
      <c r="N7977" s="344" t="s">
        <v>4090</v>
      </c>
      <c r="O7977" s="341" t="s">
        <v>6752</v>
      </c>
    </row>
    <row r="7978" spans="1:15" x14ac:dyDescent="0.2">
      <c r="A7978" s="341" t="s">
        <v>9257</v>
      </c>
      <c r="B7978" s="341" t="s">
        <v>9265</v>
      </c>
      <c r="C7978" s="342" t="s">
        <v>9198</v>
      </c>
      <c r="D7978" s="342" t="s">
        <v>6589</v>
      </c>
      <c r="E7978" s="342" t="s">
        <v>9325</v>
      </c>
      <c r="F7978" s="342" t="s">
        <v>6590</v>
      </c>
      <c r="G7978" s="343">
        <v>9.6</v>
      </c>
      <c r="H7978" s="342" t="s">
        <v>6594</v>
      </c>
      <c r="I7978" s="342" t="s">
        <v>6575</v>
      </c>
      <c r="J7978" s="342" t="s">
        <v>6755</v>
      </c>
      <c r="K7978" s="581" t="s">
        <v>8593</v>
      </c>
      <c r="L7978" s="344" t="s">
        <v>4090</v>
      </c>
      <c r="N7978" s="344" t="s">
        <v>4090</v>
      </c>
      <c r="O7978" s="341" t="s">
        <v>6766</v>
      </c>
    </row>
    <row r="7979" spans="1:15" x14ac:dyDescent="0.2">
      <c r="A7979" s="341" t="s">
        <v>9257</v>
      </c>
      <c r="B7979" s="341" t="s">
        <v>9265</v>
      </c>
      <c r="C7979" s="342" t="s">
        <v>9198</v>
      </c>
      <c r="D7979" s="342" t="s">
        <v>6589</v>
      </c>
      <c r="E7979" s="342" t="s">
        <v>9255</v>
      </c>
      <c r="F7979" s="342" t="s">
        <v>6590</v>
      </c>
      <c r="G7979" s="343">
        <v>3.0100000000000002</v>
      </c>
      <c r="H7979" s="342" t="s">
        <v>6594</v>
      </c>
      <c r="I7979" s="342" t="s">
        <v>6575</v>
      </c>
      <c r="J7979" s="342" t="s">
        <v>6755</v>
      </c>
      <c r="K7979" s="581" t="s">
        <v>8963</v>
      </c>
      <c r="L7979" s="344" t="s">
        <v>4090</v>
      </c>
      <c r="N7979" s="344" t="s">
        <v>4090</v>
      </c>
      <c r="O7979" s="341" t="s">
        <v>6766</v>
      </c>
    </row>
    <row r="7980" spans="1:15" x14ac:dyDescent="0.2">
      <c r="A7980" s="341" t="s">
        <v>9257</v>
      </c>
      <c r="B7980" s="341" t="s">
        <v>9265</v>
      </c>
      <c r="C7980" s="342" t="s">
        <v>9198</v>
      </c>
      <c r="D7980" s="342" t="s">
        <v>6589</v>
      </c>
      <c r="E7980" s="342" t="s">
        <v>9323</v>
      </c>
      <c r="F7980" s="342" t="s">
        <v>6590</v>
      </c>
      <c r="G7980" s="343">
        <v>5.5200000000000005</v>
      </c>
      <c r="H7980" s="342" t="s">
        <v>6594</v>
      </c>
      <c r="I7980" s="342" t="s">
        <v>6575</v>
      </c>
      <c r="J7980" s="342" t="s">
        <v>6755</v>
      </c>
      <c r="K7980" s="581" t="s">
        <v>7433</v>
      </c>
      <c r="L7980" s="344" t="s">
        <v>4090</v>
      </c>
      <c r="N7980" s="344" t="s">
        <v>4090</v>
      </c>
      <c r="O7980" s="341" t="s">
        <v>6752</v>
      </c>
    </row>
    <row r="7981" spans="1:15" x14ac:dyDescent="0.2">
      <c r="A7981" s="341" t="s">
        <v>9257</v>
      </c>
      <c r="B7981" s="341" t="s">
        <v>9265</v>
      </c>
      <c r="C7981" s="342" t="s">
        <v>9198</v>
      </c>
      <c r="D7981" s="342" t="s">
        <v>6589</v>
      </c>
      <c r="E7981" s="342" t="s">
        <v>9324</v>
      </c>
      <c r="F7981" s="342" t="s">
        <v>6590</v>
      </c>
      <c r="G7981" s="343">
        <v>7.91</v>
      </c>
      <c r="H7981" s="342" t="s">
        <v>6594</v>
      </c>
      <c r="I7981" s="342" t="s">
        <v>6575</v>
      </c>
      <c r="J7981" s="342" t="s">
        <v>6755</v>
      </c>
      <c r="K7981" s="581" t="s">
        <v>6972</v>
      </c>
      <c r="L7981" s="344" t="s">
        <v>4090</v>
      </c>
      <c r="N7981" s="344" t="s">
        <v>4090</v>
      </c>
      <c r="O7981" s="341" t="s">
        <v>6766</v>
      </c>
    </row>
    <row r="7982" spans="1:15" x14ac:dyDescent="0.2">
      <c r="A7982" s="341" t="s">
        <v>9257</v>
      </c>
      <c r="B7982" s="341" t="s">
        <v>9265</v>
      </c>
      <c r="C7982" s="342" t="s">
        <v>9198</v>
      </c>
      <c r="D7982" s="342" t="s">
        <v>6589</v>
      </c>
      <c r="E7982" s="342" t="s">
        <v>9326</v>
      </c>
      <c r="F7982" s="342" t="s">
        <v>6590</v>
      </c>
      <c r="G7982" s="343">
        <v>1.56</v>
      </c>
      <c r="H7982" s="342" t="s">
        <v>6594</v>
      </c>
      <c r="I7982" s="342" t="s">
        <v>6575</v>
      </c>
      <c r="J7982" s="342" t="s">
        <v>6755</v>
      </c>
      <c r="K7982" s="581" t="s">
        <v>8761</v>
      </c>
      <c r="L7982" s="344" t="s">
        <v>4090</v>
      </c>
      <c r="N7982" s="344" t="s">
        <v>4090</v>
      </c>
      <c r="O7982" s="341" t="s">
        <v>6766</v>
      </c>
    </row>
    <row r="7983" spans="1:15" x14ac:dyDescent="0.2">
      <c r="A7983" s="341" t="s">
        <v>9257</v>
      </c>
      <c r="B7983" s="341" t="s">
        <v>9265</v>
      </c>
      <c r="C7983" s="342" t="s">
        <v>9198</v>
      </c>
      <c r="D7983" s="342" t="s">
        <v>6589</v>
      </c>
      <c r="E7983" s="342" t="s">
        <v>9325</v>
      </c>
      <c r="F7983" s="342" t="s">
        <v>6590</v>
      </c>
      <c r="G7983" s="343">
        <v>7.1000000000000005</v>
      </c>
      <c r="H7983" s="342" t="s">
        <v>6594</v>
      </c>
      <c r="I7983" s="342" t="s">
        <v>6575</v>
      </c>
      <c r="J7983" s="342" t="s">
        <v>6755</v>
      </c>
      <c r="K7983" s="581" t="s">
        <v>7113</v>
      </c>
      <c r="L7983" s="344" t="s">
        <v>4090</v>
      </c>
      <c r="N7983" s="344" t="s">
        <v>4090</v>
      </c>
      <c r="O7983" s="341" t="s">
        <v>6766</v>
      </c>
    </row>
    <row r="7984" spans="1:15" x14ac:dyDescent="0.2">
      <c r="A7984" s="341" t="s">
        <v>9257</v>
      </c>
      <c r="B7984" s="341" t="s">
        <v>9265</v>
      </c>
      <c r="C7984" s="342" t="s">
        <v>9198</v>
      </c>
      <c r="D7984" s="342" t="s">
        <v>6589</v>
      </c>
      <c r="E7984" s="342" t="s">
        <v>9323</v>
      </c>
      <c r="F7984" s="342" t="s">
        <v>6590</v>
      </c>
      <c r="G7984" s="343">
        <v>3</v>
      </c>
      <c r="H7984" s="342" t="s">
        <v>6594</v>
      </c>
      <c r="I7984" s="342" t="s">
        <v>6575</v>
      </c>
      <c r="J7984" s="342" t="s">
        <v>6755</v>
      </c>
      <c r="K7984" s="581" t="s">
        <v>9203</v>
      </c>
      <c r="L7984" s="344" t="s">
        <v>4090</v>
      </c>
      <c r="N7984" s="344" t="s">
        <v>4090</v>
      </c>
      <c r="O7984" s="341" t="s">
        <v>6766</v>
      </c>
    </row>
    <row r="7985" spans="1:15" x14ac:dyDescent="0.2">
      <c r="A7985" s="341" t="s">
        <v>9257</v>
      </c>
      <c r="B7985" s="341" t="s">
        <v>9265</v>
      </c>
      <c r="C7985" s="342" t="s">
        <v>9198</v>
      </c>
      <c r="D7985" s="342" t="s">
        <v>6589</v>
      </c>
      <c r="E7985" s="342" t="s">
        <v>9323</v>
      </c>
      <c r="F7985" s="342" t="s">
        <v>6590</v>
      </c>
      <c r="G7985" s="343">
        <v>4</v>
      </c>
      <c r="H7985" s="342" t="s">
        <v>6594</v>
      </c>
      <c r="I7985" s="342" t="s">
        <v>6575</v>
      </c>
      <c r="J7985" s="342" t="s">
        <v>6755</v>
      </c>
      <c r="K7985" s="581" t="s">
        <v>8883</v>
      </c>
      <c r="L7985" s="344" t="s">
        <v>4090</v>
      </c>
      <c r="N7985" s="344" t="s">
        <v>4090</v>
      </c>
      <c r="O7985" s="341" t="s">
        <v>6766</v>
      </c>
    </row>
    <row r="7986" spans="1:15" x14ac:dyDescent="0.2">
      <c r="A7986" s="341" t="s">
        <v>9257</v>
      </c>
      <c r="B7986" s="341" t="s">
        <v>9265</v>
      </c>
      <c r="C7986" s="342" t="s">
        <v>9198</v>
      </c>
      <c r="D7986" s="342" t="s">
        <v>6589</v>
      </c>
      <c r="E7986" s="342" t="s">
        <v>9319</v>
      </c>
      <c r="F7986" s="342" t="s">
        <v>6590</v>
      </c>
      <c r="G7986" s="343">
        <v>9</v>
      </c>
      <c r="H7986" s="342" t="s">
        <v>6594</v>
      </c>
      <c r="I7986" s="342" t="s">
        <v>6575</v>
      </c>
      <c r="J7986" s="342" t="s">
        <v>6755</v>
      </c>
      <c r="K7986" s="581" t="s">
        <v>6915</v>
      </c>
      <c r="L7986" s="344" t="s">
        <v>4090</v>
      </c>
      <c r="N7986" s="344" t="s">
        <v>4090</v>
      </c>
      <c r="O7986" s="341" t="s">
        <v>6752</v>
      </c>
    </row>
    <row r="7987" spans="1:15" x14ac:dyDescent="0.2">
      <c r="A7987" s="341" t="s">
        <v>9257</v>
      </c>
      <c r="B7987" s="341" t="s">
        <v>9265</v>
      </c>
      <c r="C7987" s="342" t="s">
        <v>9204</v>
      </c>
      <c r="D7987" s="342" t="s">
        <v>6589</v>
      </c>
      <c r="E7987" s="342" t="s">
        <v>9326</v>
      </c>
      <c r="F7987" s="342" t="s">
        <v>6590</v>
      </c>
      <c r="G7987" s="343">
        <v>4.75</v>
      </c>
      <c r="H7987" s="342" t="s">
        <v>6594</v>
      </c>
      <c r="I7987" s="342" t="s">
        <v>6575</v>
      </c>
      <c r="J7987" s="342" t="s">
        <v>6755</v>
      </c>
      <c r="K7987" s="581" t="s">
        <v>6970</v>
      </c>
      <c r="L7987" s="344" t="s">
        <v>4090</v>
      </c>
      <c r="N7987" s="344" t="s">
        <v>4090</v>
      </c>
      <c r="O7987" s="341" t="s">
        <v>6752</v>
      </c>
    </row>
    <row r="7988" spans="1:15" x14ac:dyDescent="0.2">
      <c r="A7988" s="341" t="s">
        <v>9257</v>
      </c>
      <c r="B7988" s="341" t="s">
        <v>9265</v>
      </c>
      <c r="C7988" s="342" t="s">
        <v>9198</v>
      </c>
      <c r="D7988" s="342" t="s">
        <v>6589</v>
      </c>
      <c r="E7988" s="342" t="s">
        <v>9324</v>
      </c>
      <c r="F7988" s="342" t="s">
        <v>6590</v>
      </c>
      <c r="G7988" s="343">
        <v>3.5700000000000003</v>
      </c>
      <c r="H7988" s="342" t="s">
        <v>6594</v>
      </c>
      <c r="I7988" s="342" t="s">
        <v>6575</v>
      </c>
      <c r="J7988" s="342" t="s">
        <v>6755</v>
      </c>
      <c r="K7988" s="581" t="s">
        <v>9089</v>
      </c>
      <c r="L7988" s="344" t="s">
        <v>4090</v>
      </c>
      <c r="N7988" s="344" t="s">
        <v>4090</v>
      </c>
      <c r="O7988" s="341" t="s">
        <v>6766</v>
      </c>
    </row>
    <row r="7989" spans="1:15" x14ac:dyDescent="0.2">
      <c r="A7989" s="341" t="s">
        <v>9257</v>
      </c>
      <c r="B7989" s="341" t="s">
        <v>9265</v>
      </c>
      <c r="C7989" s="342" t="s">
        <v>9204</v>
      </c>
      <c r="D7989" s="342" t="s">
        <v>6589</v>
      </c>
      <c r="E7989" s="342" t="s">
        <v>9324</v>
      </c>
      <c r="F7989" s="342" t="s">
        <v>6590</v>
      </c>
      <c r="G7989" s="343">
        <v>7.74</v>
      </c>
      <c r="H7989" s="342" t="s">
        <v>6594</v>
      </c>
      <c r="I7989" s="342" t="s">
        <v>6575</v>
      </c>
      <c r="J7989" s="342" t="s">
        <v>6755</v>
      </c>
      <c r="K7989" s="581" t="s">
        <v>8770</v>
      </c>
      <c r="L7989" s="344" t="s">
        <v>4090</v>
      </c>
      <c r="N7989" s="344" t="s">
        <v>4090</v>
      </c>
      <c r="O7989" s="341" t="s">
        <v>6766</v>
      </c>
    </row>
    <row r="7990" spans="1:15" x14ac:dyDescent="0.2">
      <c r="A7990" s="341" t="s">
        <v>9257</v>
      </c>
      <c r="B7990" s="341" t="s">
        <v>9265</v>
      </c>
      <c r="C7990" s="342" t="s">
        <v>9198</v>
      </c>
      <c r="D7990" s="342" t="s">
        <v>6589</v>
      </c>
      <c r="E7990" s="342" t="s">
        <v>9332</v>
      </c>
      <c r="F7990" s="342" t="s">
        <v>6590</v>
      </c>
      <c r="G7990" s="343">
        <v>2.7</v>
      </c>
      <c r="H7990" s="342" t="s">
        <v>6594</v>
      </c>
      <c r="I7990" s="342" t="s">
        <v>6575</v>
      </c>
      <c r="J7990" s="342" t="s">
        <v>6755</v>
      </c>
      <c r="K7990" s="581" t="s">
        <v>7060</v>
      </c>
      <c r="L7990" s="344" t="s">
        <v>4090</v>
      </c>
      <c r="N7990" s="344" t="s">
        <v>4090</v>
      </c>
      <c r="O7990" s="341" t="s">
        <v>6766</v>
      </c>
    </row>
    <row r="7991" spans="1:15" x14ac:dyDescent="0.2">
      <c r="A7991" s="341" t="s">
        <v>9257</v>
      </c>
      <c r="B7991" s="341" t="s">
        <v>9265</v>
      </c>
      <c r="C7991" s="342" t="s">
        <v>9198</v>
      </c>
      <c r="D7991" s="342" t="s">
        <v>6589</v>
      </c>
      <c r="E7991" s="342" t="s">
        <v>9319</v>
      </c>
      <c r="F7991" s="342" t="s">
        <v>6590</v>
      </c>
      <c r="G7991" s="343">
        <v>5.8500000000000005</v>
      </c>
      <c r="H7991" s="342" t="s">
        <v>6594</v>
      </c>
      <c r="I7991" s="342" t="s">
        <v>6575</v>
      </c>
      <c r="J7991" s="342" t="s">
        <v>6755</v>
      </c>
      <c r="K7991" s="581" t="s">
        <v>9109</v>
      </c>
      <c r="L7991" s="344" t="s">
        <v>4090</v>
      </c>
      <c r="N7991" s="344" t="s">
        <v>4090</v>
      </c>
      <c r="O7991" s="341">
        <v>0</v>
      </c>
    </row>
    <row r="7992" spans="1:15" x14ac:dyDescent="0.2">
      <c r="A7992" s="341" t="s">
        <v>9257</v>
      </c>
      <c r="B7992" s="341" t="s">
        <v>9265</v>
      </c>
      <c r="C7992" s="342" t="s">
        <v>9198</v>
      </c>
      <c r="D7992" s="342" t="s">
        <v>6589</v>
      </c>
      <c r="E7992" s="342" t="s">
        <v>9319</v>
      </c>
      <c r="F7992" s="342" t="s">
        <v>6590</v>
      </c>
      <c r="G7992" s="343">
        <v>8.74</v>
      </c>
      <c r="H7992" s="342" t="s">
        <v>6594</v>
      </c>
      <c r="I7992" s="342" t="s">
        <v>6575</v>
      </c>
      <c r="J7992" s="342" t="s">
        <v>6755</v>
      </c>
      <c r="K7992" s="581" t="s">
        <v>7177</v>
      </c>
      <c r="L7992" s="344" t="s">
        <v>4090</v>
      </c>
      <c r="N7992" s="344" t="s">
        <v>4090</v>
      </c>
      <c r="O7992" s="341">
        <v>0</v>
      </c>
    </row>
    <row r="7993" spans="1:15" x14ac:dyDescent="0.2">
      <c r="A7993" s="341" t="s">
        <v>9257</v>
      </c>
      <c r="B7993" s="341" t="s">
        <v>9265</v>
      </c>
      <c r="C7993" s="342" t="s">
        <v>9198</v>
      </c>
      <c r="D7993" s="342" t="s">
        <v>6589</v>
      </c>
      <c r="E7993" s="342" t="s">
        <v>9321</v>
      </c>
      <c r="F7993" s="342" t="s">
        <v>6590</v>
      </c>
      <c r="G7993" s="343">
        <v>7.84</v>
      </c>
      <c r="H7993" s="342" t="s">
        <v>6594</v>
      </c>
      <c r="I7993" s="342" t="s">
        <v>6575</v>
      </c>
      <c r="J7993" s="342" t="s">
        <v>6755</v>
      </c>
      <c r="K7993" s="581" t="s">
        <v>6813</v>
      </c>
      <c r="L7993" s="344" t="s">
        <v>4090</v>
      </c>
      <c r="N7993" s="344" t="s">
        <v>4090</v>
      </c>
      <c r="O7993" s="341" t="s">
        <v>6752</v>
      </c>
    </row>
    <row r="7994" spans="1:15" x14ac:dyDescent="0.2">
      <c r="A7994" s="341" t="s">
        <v>9257</v>
      </c>
      <c r="B7994" s="341" t="s">
        <v>9265</v>
      </c>
      <c r="C7994" s="342" t="s">
        <v>9198</v>
      </c>
      <c r="D7994" s="342" t="s">
        <v>6589</v>
      </c>
      <c r="E7994" s="342" t="s">
        <v>9320</v>
      </c>
      <c r="F7994" s="342" t="s">
        <v>6590</v>
      </c>
      <c r="G7994" s="343">
        <v>10.56</v>
      </c>
      <c r="H7994" s="342" t="s">
        <v>6594</v>
      </c>
      <c r="I7994" s="342" t="s">
        <v>6575</v>
      </c>
      <c r="J7994" s="342" t="s">
        <v>6755</v>
      </c>
      <c r="K7994" s="581" t="s">
        <v>7190</v>
      </c>
      <c r="L7994" s="344" t="s">
        <v>4090</v>
      </c>
      <c r="N7994" s="344" t="s">
        <v>4090</v>
      </c>
      <c r="O7994" s="341" t="s">
        <v>6752</v>
      </c>
    </row>
    <row r="7995" spans="1:15" x14ac:dyDescent="0.2">
      <c r="A7995" s="341" t="s">
        <v>9257</v>
      </c>
      <c r="B7995" s="341" t="s">
        <v>9265</v>
      </c>
      <c r="C7995" s="342" t="s">
        <v>9198</v>
      </c>
      <c r="D7995" s="342" t="s">
        <v>6589</v>
      </c>
      <c r="E7995" s="342" t="s">
        <v>9319</v>
      </c>
      <c r="F7995" s="342" t="s">
        <v>6590</v>
      </c>
      <c r="G7995" s="343">
        <v>4.5</v>
      </c>
      <c r="H7995" s="342" t="s">
        <v>6594</v>
      </c>
      <c r="I7995" s="342" t="s">
        <v>6575</v>
      </c>
      <c r="J7995" s="342" t="s">
        <v>6755</v>
      </c>
      <c r="K7995" s="581" t="s">
        <v>7600</v>
      </c>
      <c r="L7995" s="344" t="s">
        <v>4090</v>
      </c>
      <c r="N7995" s="344" t="s">
        <v>4090</v>
      </c>
      <c r="O7995" s="341" t="s">
        <v>6752</v>
      </c>
    </row>
    <row r="7996" spans="1:15" x14ac:dyDescent="0.2">
      <c r="A7996" s="341" t="s">
        <v>9257</v>
      </c>
      <c r="B7996" s="341" t="s">
        <v>9265</v>
      </c>
      <c r="C7996" s="342" t="s">
        <v>9198</v>
      </c>
      <c r="D7996" s="342" t="s">
        <v>6589</v>
      </c>
      <c r="E7996" s="342" t="s">
        <v>9321</v>
      </c>
      <c r="F7996" s="342" t="s">
        <v>6590</v>
      </c>
      <c r="G7996" s="343">
        <v>23.28</v>
      </c>
      <c r="H7996" s="342" t="s">
        <v>6594</v>
      </c>
      <c r="I7996" s="342" t="s">
        <v>6575</v>
      </c>
      <c r="J7996" s="342" t="s">
        <v>6755</v>
      </c>
      <c r="K7996" s="581" t="s">
        <v>6915</v>
      </c>
      <c r="L7996" s="344" t="s">
        <v>4090</v>
      </c>
      <c r="N7996" s="344" t="s">
        <v>4090</v>
      </c>
      <c r="O7996" s="341" t="s">
        <v>6752</v>
      </c>
    </row>
    <row r="7997" spans="1:15" x14ac:dyDescent="0.2">
      <c r="A7997" s="341" t="s">
        <v>9257</v>
      </c>
      <c r="B7997" s="341" t="s">
        <v>9265</v>
      </c>
      <c r="C7997" s="342" t="s">
        <v>9198</v>
      </c>
      <c r="D7997" s="342" t="s">
        <v>6589</v>
      </c>
      <c r="E7997" s="342" t="s">
        <v>9321</v>
      </c>
      <c r="F7997" s="342" t="s">
        <v>6590</v>
      </c>
      <c r="G7997" s="343">
        <v>16.8</v>
      </c>
      <c r="H7997" s="342" t="s">
        <v>6594</v>
      </c>
      <c r="I7997" s="342" t="s">
        <v>6575</v>
      </c>
      <c r="J7997" s="342" t="s">
        <v>6755</v>
      </c>
      <c r="K7997" s="581" t="s">
        <v>6922</v>
      </c>
      <c r="L7997" s="344" t="s">
        <v>4090</v>
      </c>
      <c r="N7997" s="344" t="s">
        <v>4090</v>
      </c>
      <c r="O7997" s="341" t="s">
        <v>6752</v>
      </c>
    </row>
    <row r="7998" spans="1:15" x14ac:dyDescent="0.2">
      <c r="A7998" s="341" t="s">
        <v>9257</v>
      </c>
      <c r="B7998" s="341" t="s">
        <v>9265</v>
      </c>
      <c r="C7998" s="342" t="s">
        <v>9198</v>
      </c>
      <c r="D7998" s="342" t="s">
        <v>6589</v>
      </c>
      <c r="E7998" s="342" t="s">
        <v>9321</v>
      </c>
      <c r="F7998" s="342" t="s">
        <v>6590</v>
      </c>
      <c r="G7998" s="343">
        <v>3.6</v>
      </c>
      <c r="H7998" s="342" t="s">
        <v>6594</v>
      </c>
      <c r="I7998" s="342" t="s">
        <v>6575</v>
      </c>
      <c r="J7998" s="342" t="s">
        <v>6755</v>
      </c>
      <c r="K7998" s="581" t="s">
        <v>6779</v>
      </c>
      <c r="L7998" s="344" t="s">
        <v>4090</v>
      </c>
      <c r="N7998" s="344" t="s">
        <v>4090</v>
      </c>
      <c r="O7998" s="341">
        <v>0</v>
      </c>
    </row>
    <row r="7999" spans="1:15" x14ac:dyDescent="0.2">
      <c r="A7999" s="341" t="s">
        <v>9257</v>
      </c>
      <c r="B7999" s="341" t="s">
        <v>9265</v>
      </c>
      <c r="C7999" s="342" t="s">
        <v>9198</v>
      </c>
      <c r="D7999" s="342" t="s">
        <v>6589</v>
      </c>
      <c r="E7999" s="342" t="s">
        <v>9255</v>
      </c>
      <c r="F7999" s="342" t="s">
        <v>6590</v>
      </c>
      <c r="G7999" s="343">
        <v>11.700000000000001</v>
      </c>
      <c r="H7999" s="342" t="s">
        <v>6594</v>
      </c>
      <c r="I7999" s="342" t="s">
        <v>6575</v>
      </c>
      <c r="J7999" s="342" t="s">
        <v>6755</v>
      </c>
      <c r="K7999" s="581" t="s">
        <v>8100</v>
      </c>
      <c r="L7999" s="344" t="s">
        <v>4090</v>
      </c>
      <c r="N7999" s="344" t="s">
        <v>4090</v>
      </c>
      <c r="O7999" s="341" t="s">
        <v>6752</v>
      </c>
    </row>
    <row r="8000" spans="1:15" x14ac:dyDescent="0.2">
      <c r="A8000" s="341" t="s">
        <v>9257</v>
      </c>
      <c r="B8000" s="341" t="s">
        <v>9265</v>
      </c>
      <c r="C8000" s="342" t="s">
        <v>9198</v>
      </c>
      <c r="D8000" s="342" t="s">
        <v>6589</v>
      </c>
      <c r="E8000" s="342" t="s">
        <v>9255</v>
      </c>
      <c r="F8000" s="342" t="s">
        <v>6590</v>
      </c>
      <c r="G8000" s="343">
        <v>19.845000000000002</v>
      </c>
      <c r="H8000" s="342" t="s">
        <v>6594</v>
      </c>
      <c r="I8000" s="342" t="s">
        <v>6575</v>
      </c>
      <c r="J8000" s="342" t="s">
        <v>6755</v>
      </c>
      <c r="K8000" s="581" t="s">
        <v>6759</v>
      </c>
      <c r="L8000" s="344" t="s">
        <v>4090</v>
      </c>
      <c r="N8000" s="344" t="s">
        <v>4090</v>
      </c>
      <c r="O8000" s="341" t="s">
        <v>6752</v>
      </c>
    </row>
    <row r="8001" spans="1:15" x14ac:dyDescent="0.2">
      <c r="A8001" s="341" t="s">
        <v>9257</v>
      </c>
      <c r="B8001" s="341" t="s">
        <v>9265</v>
      </c>
      <c r="C8001" s="342" t="s">
        <v>9198</v>
      </c>
      <c r="D8001" s="342" t="s">
        <v>6589</v>
      </c>
      <c r="E8001" s="342" t="s">
        <v>9333</v>
      </c>
      <c r="F8001" s="342" t="s">
        <v>6590</v>
      </c>
      <c r="G8001" s="343">
        <v>27.865000000000002</v>
      </c>
      <c r="H8001" s="342" t="s">
        <v>6594</v>
      </c>
      <c r="I8001" s="342" t="s">
        <v>6575</v>
      </c>
      <c r="J8001" s="342" t="s">
        <v>6755</v>
      </c>
      <c r="K8001" s="581" t="s">
        <v>7014</v>
      </c>
      <c r="L8001" s="344" t="s">
        <v>4090</v>
      </c>
      <c r="N8001" s="344" t="s">
        <v>4090</v>
      </c>
      <c r="O8001" s="341" t="s">
        <v>6752</v>
      </c>
    </row>
    <row r="8002" spans="1:15" x14ac:dyDescent="0.2">
      <c r="A8002" s="341" t="s">
        <v>9257</v>
      </c>
      <c r="B8002" s="341" t="s">
        <v>9265</v>
      </c>
      <c r="C8002" s="342" t="s">
        <v>6588</v>
      </c>
      <c r="D8002" s="342" t="s">
        <v>6589</v>
      </c>
      <c r="E8002" s="342" t="s">
        <v>9331</v>
      </c>
      <c r="F8002" s="342" t="s">
        <v>6590</v>
      </c>
      <c r="G8002" s="343">
        <v>7.99</v>
      </c>
      <c r="H8002" s="342" t="s">
        <v>6594</v>
      </c>
      <c r="I8002" s="342" t="s">
        <v>6575</v>
      </c>
      <c r="J8002" s="342" t="s">
        <v>6755</v>
      </c>
      <c r="K8002" s="581" t="s">
        <v>7160</v>
      </c>
      <c r="L8002" s="344" t="s">
        <v>4090</v>
      </c>
      <c r="N8002" s="344" t="s">
        <v>4090</v>
      </c>
      <c r="O8002" s="341">
        <v>0</v>
      </c>
    </row>
    <row r="8003" spans="1:15" x14ac:dyDescent="0.2">
      <c r="A8003" s="341" t="s">
        <v>9257</v>
      </c>
      <c r="B8003" s="341" t="s">
        <v>9265</v>
      </c>
      <c r="C8003" s="342" t="s">
        <v>9198</v>
      </c>
      <c r="D8003" s="342" t="s">
        <v>6589</v>
      </c>
      <c r="E8003" s="342" t="s">
        <v>9337</v>
      </c>
      <c r="F8003" s="342" t="s">
        <v>6590</v>
      </c>
      <c r="G8003" s="343">
        <v>8.77</v>
      </c>
      <c r="H8003" s="342" t="s">
        <v>6594</v>
      </c>
      <c r="I8003" s="342" t="s">
        <v>6575</v>
      </c>
      <c r="J8003" s="342" t="s">
        <v>6755</v>
      </c>
      <c r="K8003" s="581" t="s">
        <v>6795</v>
      </c>
      <c r="L8003" s="344" t="s">
        <v>4090</v>
      </c>
      <c r="N8003" s="344" t="s">
        <v>4090</v>
      </c>
      <c r="O8003" s="341" t="s">
        <v>6766</v>
      </c>
    </row>
    <row r="8004" spans="1:15" x14ac:dyDescent="0.2">
      <c r="A8004" s="341" t="s">
        <v>9257</v>
      </c>
      <c r="B8004" s="341" t="s">
        <v>9265</v>
      </c>
      <c r="C8004" s="342" t="s">
        <v>9198</v>
      </c>
      <c r="D8004" s="342" t="s">
        <v>6589</v>
      </c>
      <c r="E8004" s="342" t="s">
        <v>9333</v>
      </c>
      <c r="F8004" s="342" t="s">
        <v>6590</v>
      </c>
      <c r="G8004" s="343">
        <v>8.33</v>
      </c>
      <c r="H8004" s="342" t="s">
        <v>6594</v>
      </c>
      <c r="I8004" s="342" t="s">
        <v>6575</v>
      </c>
      <c r="J8004" s="342" t="s">
        <v>6755</v>
      </c>
      <c r="K8004" s="581" t="s">
        <v>7089</v>
      </c>
      <c r="L8004" s="344" t="s">
        <v>4090</v>
      </c>
      <c r="N8004" s="344" t="s">
        <v>4090</v>
      </c>
      <c r="O8004" s="341" t="s">
        <v>6752</v>
      </c>
    </row>
    <row r="8005" spans="1:15" x14ac:dyDescent="0.2">
      <c r="A8005" s="341" t="s">
        <v>9257</v>
      </c>
      <c r="B8005" s="341" t="s">
        <v>9265</v>
      </c>
      <c r="C8005" s="342" t="s">
        <v>9198</v>
      </c>
      <c r="D8005" s="342" t="s">
        <v>6589</v>
      </c>
      <c r="E8005" s="342" t="s">
        <v>9332</v>
      </c>
      <c r="F8005" s="342" t="s">
        <v>6590</v>
      </c>
      <c r="G8005" s="343">
        <v>15.75</v>
      </c>
      <c r="H8005" s="342" t="s">
        <v>6594</v>
      </c>
      <c r="I8005" s="342" t="s">
        <v>6575</v>
      </c>
      <c r="J8005" s="342" t="s">
        <v>6755</v>
      </c>
      <c r="K8005" s="581" t="s">
        <v>7689</v>
      </c>
      <c r="L8005" s="344" t="s">
        <v>4090</v>
      </c>
      <c r="N8005" s="344" t="s">
        <v>4090</v>
      </c>
      <c r="O8005" s="341" t="s">
        <v>6766</v>
      </c>
    </row>
    <row r="8006" spans="1:15" x14ac:dyDescent="0.2">
      <c r="A8006" s="341" t="s">
        <v>9257</v>
      </c>
      <c r="B8006" s="341" t="s">
        <v>9265</v>
      </c>
      <c r="C8006" s="342" t="s">
        <v>9198</v>
      </c>
      <c r="D8006" s="342" t="s">
        <v>6589</v>
      </c>
      <c r="E8006" s="342" t="s">
        <v>9325</v>
      </c>
      <c r="F8006" s="342" t="s">
        <v>6590</v>
      </c>
      <c r="G8006" s="343">
        <v>4</v>
      </c>
      <c r="H8006" s="342" t="s">
        <v>6594</v>
      </c>
      <c r="I8006" s="342" t="s">
        <v>6575</v>
      </c>
      <c r="J8006" s="342" t="s">
        <v>6755</v>
      </c>
      <c r="K8006" s="581" t="s">
        <v>7190</v>
      </c>
      <c r="L8006" s="344" t="s">
        <v>4090</v>
      </c>
      <c r="N8006" s="344" t="s">
        <v>4090</v>
      </c>
      <c r="O8006" s="341" t="s">
        <v>6766</v>
      </c>
    </row>
    <row r="8007" spans="1:15" x14ac:dyDescent="0.2">
      <c r="A8007" s="341" t="s">
        <v>9257</v>
      </c>
      <c r="B8007" s="341" t="s">
        <v>9265</v>
      </c>
      <c r="C8007" s="342" t="s">
        <v>9198</v>
      </c>
      <c r="D8007" s="342" t="s">
        <v>6589</v>
      </c>
      <c r="E8007" s="342" t="s">
        <v>9325</v>
      </c>
      <c r="F8007" s="342" t="s">
        <v>6590</v>
      </c>
      <c r="G8007" s="343">
        <v>11.55</v>
      </c>
      <c r="H8007" s="342" t="s">
        <v>6594</v>
      </c>
      <c r="I8007" s="342" t="s">
        <v>6575</v>
      </c>
      <c r="J8007" s="342" t="s">
        <v>6755</v>
      </c>
      <c r="K8007" s="581" t="s">
        <v>8487</v>
      </c>
      <c r="L8007" s="344" t="s">
        <v>4090</v>
      </c>
      <c r="N8007" s="344" t="s">
        <v>4090</v>
      </c>
      <c r="O8007" s="341" t="s">
        <v>6752</v>
      </c>
    </row>
    <row r="8008" spans="1:15" x14ac:dyDescent="0.2">
      <c r="A8008" s="341" t="s">
        <v>9257</v>
      </c>
      <c r="B8008" s="341" t="s">
        <v>9265</v>
      </c>
      <c r="C8008" s="342" t="s">
        <v>9198</v>
      </c>
      <c r="D8008" s="342" t="s">
        <v>6589</v>
      </c>
      <c r="E8008" s="342" t="s">
        <v>9323</v>
      </c>
      <c r="F8008" s="342" t="s">
        <v>6590</v>
      </c>
      <c r="G8008" s="343">
        <v>5.28</v>
      </c>
      <c r="H8008" s="342" t="s">
        <v>6594</v>
      </c>
      <c r="I8008" s="342" t="s">
        <v>6575</v>
      </c>
      <c r="J8008" s="342" t="s">
        <v>6755</v>
      </c>
      <c r="K8008" s="581" t="s">
        <v>9205</v>
      </c>
      <c r="L8008" s="344" t="s">
        <v>4090</v>
      </c>
      <c r="N8008" s="344" t="s">
        <v>4090</v>
      </c>
      <c r="O8008" s="341">
        <v>0</v>
      </c>
    </row>
    <row r="8009" spans="1:15" x14ac:dyDescent="0.2">
      <c r="A8009" s="341" t="s">
        <v>9257</v>
      </c>
      <c r="B8009" s="341" t="s">
        <v>9265</v>
      </c>
      <c r="C8009" s="342" t="s">
        <v>9198</v>
      </c>
      <c r="D8009" s="342" t="s">
        <v>6589</v>
      </c>
      <c r="E8009" s="342" t="s">
        <v>9255</v>
      </c>
      <c r="F8009" s="342" t="s">
        <v>6590</v>
      </c>
      <c r="G8009" s="343">
        <v>6.3450000000000006</v>
      </c>
      <c r="H8009" s="342" t="s">
        <v>6594</v>
      </c>
      <c r="I8009" s="342" t="s">
        <v>6575</v>
      </c>
      <c r="J8009" s="342" t="s">
        <v>6755</v>
      </c>
      <c r="K8009" s="581" t="s">
        <v>7447</v>
      </c>
      <c r="L8009" s="344" t="s">
        <v>4090</v>
      </c>
      <c r="N8009" s="344" t="s">
        <v>4090</v>
      </c>
      <c r="O8009" s="341">
        <v>0</v>
      </c>
    </row>
    <row r="8010" spans="1:15" x14ac:dyDescent="0.2">
      <c r="A8010" s="341" t="s">
        <v>9257</v>
      </c>
      <c r="B8010" s="341" t="s">
        <v>9265</v>
      </c>
      <c r="C8010" s="342" t="s">
        <v>9198</v>
      </c>
      <c r="D8010" s="342" t="s">
        <v>6589</v>
      </c>
      <c r="E8010" s="342" t="s">
        <v>9326</v>
      </c>
      <c r="F8010" s="342" t="s">
        <v>6590</v>
      </c>
      <c r="G8010" s="343">
        <v>8.9700000000000006</v>
      </c>
      <c r="H8010" s="342" t="s">
        <v>6594</v>
      </c>
      <c r="I8010" s="342" t="s">
        <v>6575</v>
      </c>
      <c r="J8010" s="342" t="s">
        <v>6755</v>
      </c>
      <c r="K8010" s="581" t="s">
        <v>9109</v>
      </c>
      <c r="L8010" s="344" t="s">
        <v>4090</v>
      </c>
      <c r="N8010" s="344" t="s">
        <v>4090</v>
      </c>
      <c r="O8010" s="341">
        <v>0</v>
      </c>
    </row>
    <row r="8011" spans="1:15" x14ac:dyDescent="0.2">
      <c r="A8011" s="341" t="s">
        <v>9257</v>
      </c>
      <c r="B8011" s="341" t="s">
        <v>9265</v>
      </c>
      <c r="C8011" s="342" t="s">
        <v>9198</v>
      </c>
      <c r="D8011" s="342" t="s">
        <v>6589</v>
      </c>
      <c r="E8011" s="342" t="s">
        <v>9321</v>
      </c>
      <c r="F8011" s="342" t="s">
        <v>6590</v>
      </c>
      <c r="G8011" s="343">
        <v>5.28</v>
      </c>
      <c r="H8011" s="342" t="s">
        <v>6594</v>
      </c>
      <c r="I8011" s="342" t="s">
        <v>6575</v>
      </c>
      <c r="J8011" s="342" t="s">
        <v>6755</v>
      </c>
      <c r="K8011" s="581" t="s">
        <v>8924</v>
      </c>
      <c r="L8011" s="344" t="s">
        <v>4090</v>
      </c>
      <c r="N8011" s="344" t="s">
        <v>4090</v>
      </c>
      <c r="O8011" s="341">
        <v>0</v>
      </c>
    </row>
    <row r="8012" spans="1:15" x14ac:dyDescent="0.2">
      <c r="A8012" s="341" t="s">
        <v>9257</v>
      </c>
      <c r="B8012" s="341" t="s">
        <v>9265</v>
      </c>
      <c r="C8012" s="342" t="s">
        <v>9198</v>
      </c>
      <c r="D8012" s="342" t="s">
        <v>6589</v>
      </c>
      <c r="E8012" s="342" t="s">
        <v>9334</v>
      </c>
      <c r="F8012" s="342" t="s">
        <v>6590</v>
      </c>
      <c r="G8012" s="343">
        <v>17.7</v>
      </c>
      <c r="H8012" s="342" t="s">
        <v>6594</v>
      </c>
      <c r="I8012" s="342" t="s">
        <v>6575</v>
      </c>
      <c r="J8012" s="342" t="s">
        <v>6755</v>
      </c>
      <c r="K8012" s="581" t="s">
        <v>9206</v>
      </c>
      <c r="L8012" s="344" t="s">
        <v>4090</v>
      </c>
      <c r="N8012" s="344" t="s">
        <v>4090</v>
      </c>
      <c r="O8012" s="341" t="s">
        <v>6752</v>
      </c>
    </row>
    <row r="8013" spans="1:15" x14ac:dyDescent="0.2">
      <c r="A8013" s="341" t="s">
        <v>9257</v>
      </c>
      <c r="B8013" s="341" t="s">
        <v>9265</v>
      </c>
      <c r="C8013" s="342" t="s">
        <v>9198</v>
      </c>
      <c r="D8013" s="342" t="s">
        <v>6589</v>
      </c>
      <c r="E8013" s="342" t="s">
        <v>9325</v>
      </c>
      <c r="F8013" s="342" t="s">
        <v>6590</v>
      </c>
      <c r="G8013" s="343">
        <v>8.4</v>
      </c>
      <c r="H8013" s="342" t="s">
        <v>6594</v>
      </c>
      <c r="I8013" s="342" t="s">
        <v>6575</v>
      </c>
      <c r="J8013" s="342" t="s">
        <v>6755</v>
      </c>
      <c r="K8013" s="581" t="s">
        <v>7543</v>
      </c>
      <c r="L8013" s="344" t="s">
        <v>4090</v>
      </c>
      <c r="N8013" s="344" t="s">
        <v>4090</v>
      </c>
      <c r="O8013" s="341">
        <v>0</v>
      </c>
    </row>
    <row r="8014" spans="1:15" x14ac:dyDescent="0.2">
      <c r="A8014" s="341" t="s">
        <v>9257</v>
      </c>
      <c r="B8014" s="341" t="s">
        <v>9265</v>
      </c>
      <c r="C8014" s="342" t="s">
        <v>9198</v>
      </c>
      <c r="D8014" s="342" t="s">
        <v>6589</v>
      </c>
      <c r="E8014" s="342" t="s">
        <v>9332</v>
      </c>
      <c r="F8014" s="342" t="s">
        <v>6590</v>
      </c>
      <c r="G8014" s="343">
        <v>9.5549999999999997</v>
      </c>
      <c r="H8014" s="342" t="s">
        <v>6594</v>
      </c>
      <c r="I8014" s="342" t="s">
        <v>6575</v>
      </c>
      <c r="J8014" s="342" t="s">
        <v>6755</v>
      </c>
      <c r="K8014" s="581" t="s">
        <v>7445</v>
      </c>
      <c r="L8014" s="344" t="s">
        <v>4090</v>
      </c>
      <c r="N8014" s="344" t="s">
        <v>4090</v>
      </c>
      <c r="O8014" s="341">
        <v>0</v>
      </c>
    </row>
    <row r="8015" spans="1:15" x14ac:dyDescent="0.2">
      <c r="A8015" s="341" t="s">
        <v>9257</v>
      </c>
      <c r="B8015" s="341" t="s">
        <v>9265</v>
      </c>
      <c r="C8015" s="342" t="s">
        <v>9198</v>
      </c>
      <c r="D8015" s="342" t="s">
        <v>6589</v>
      </c>
      <c r="E8015" s="342" t="s">
        <v>9326</v>
      </c>
      <c r="F8015" s="342" t="s">
        <v>6590</v>
      </c>
      <c r="G8015" s="343">
        <v>6.86</v>
      </c>
      <c r="H8015" s="342" t="s">
        <v>6594</v>
      </c>
      <c r="I8015" s="342" t="s">
        <v>6575</v>
      </c>
      <c r="J8015" s="342" t="s">
        <v>6755</v>
      </c>
      <c r="K8015" s="581" t="s">
        <v>6775</v>
      </c>
      <c r="L8015" s="344" t="s">
        <v>4090</v>
      </c>
      <c r="N8015" s="344" t="s">
        <v>4090</v>
      </c>
      <c r="O8015" s="341" t="s">
        <v>6766</v>
      </c>
    </row>
    <row r="8016" spans="1:15" x14ac:dyDescent="0.2">
      <c r="A8016" s="341" t="s">
        <v>9257</v>
      </c>
      <c r="B8016" s="341" t="s">
        <v>9265</v>
      </c>
      <c r="C8016" s="342" t="s">
        <v>9198</v>
      </c>
      <c r="D8016" s="342" t="s">
        <v>6589</v>
      </c>
      <c r="E8016" s="342" t="s">
        <v>9326</v>
      </c>
      <c r="F8016" s="342" t="s">
        <v>6590</v>
      </c>
      <c r="G8016" s="343">
        <v>10.66</v>
      </c>
      <c r="H8016" s="342" t="s">
        <v>6594</v>
      </c>
      <c r="I8016" s="342" t="s">
        <v>6575</v>
      </c>
      <c r="J8016" s="342" t="s">
        <v>6755</v>
      </c>
      <c r="K8016" s="581" t="s">
        <v>7122</v>
      </c>
      <c r="L8016" s="344" t="s">
        <v>4090</v>
      </c>
      <c r="N8016" s="344" t="s">
        <v>4090</v>
      </c>
      <c r="O8016" s="341">
        <v>0</v>
      </c>
    </row>
    <row r="8017" spans="1:15" x14ac:dyDescent="0.2">
      <c r="A8017" s="341" t="s">
        <v>9257</v>
      </c>
      <c r="B8017" s="341" t="s">
        <v>9265</v>
      </c>
      <c r="C8017" s="342" t="s">
        <v>6588</v>
      </c>
      <c r="D8017" s="342" t="s">
        <v>6589</v>
      </c>
      <c r="E8017" s="342" t="s">
        <v>9255</v>
      </c>
      <c r="F8017" s="342" t="s">
        <v>6590</v>
      </c>
      <c r="G8017" s="343">
        <v>10.200000000000001</v>
      </c>
      <c r="H8017" s="342" t="s">
        <v>6594</v>
      </c>
      <c r="I8017" s="342" t="s">
        <v>6575</v>
      </c>
      <c r="J8017" s="342" t="s">
        <v>6755</v>
      </c>
      <c r="K8017" s="581" t="s">
        <v>7058</v>
      </c>
      <c r="L8017" s="344" t="s">
        <v>4090</v>
      </c>
      <c r="N8017" s="344" t="s">
        <v>4090</v>
      </c>
      <c r="O8017" s="341" t="s">
        <v>6752</v>
      </c>
    </row>
    <row r="8018" spans="1:15" x14ac:dyDescent="0.2">
      <c r="A8018" s="341" t="s">
        <v>9257</v>
      </c>
      <c r="B8018" s="341" t="s">
        <v>9265</v>
      </c>
      <c r="C8018" s="342" t="s">
        <v>6588</v>
      </c>
      <c r="D8018" s="342" t="s">
        <v>6589</v>
      </c>
      <c r="E8018" s="342" t="s">
        <v>9320</v>
      </c>
      <c r="F8018" s="342" t="s">
        <v>6590</v>
      </c>
      <c r="G8018" s="343">
        <v>15.375</v>
      </c>
      <c r="H8018" s="342" t="s">
        <v>6594</v>
      </c>
      <c r="I8018" s="342" t="s">
        <v>6575</v>
      </c>
      <c r="J8018" s="342" t="s">
        <v>6755</v>
      </c>
      <c r="K8018" s="581" t="s">
        <v>7014</v>
      </c>
      <c r="L8018" s="344" t="s">
        <v>4090</v>
      </c>
      <c r="N8018" s="344" t="s">
        <v>4090</v>
      </c>
      <c r="O8018" s="341" t="s">
        <v>6766</v>
      </c>
    </row>
    <row r="8019" spans="1:15" x14ac:dyDescent="0.2">
      <c r="A8019" s="341" t="s">
        <v>9257</v>
      </c>
      <c r="B8019" s="341" t="s">
        <v>9265</v>
      </c>
      <c r="C8019" s="342" t="s">
        <v>6588</v>
      </c>
      <c r="D8019" s="342" t="s">
        <v>6589</v>
      </c>
      <c r="E8019" s="342" t="s">
        <v>9325</v>
      </c>
      <c r="F8019" s="342" t="s">
        <v>6590</v>
      </c>
      <c r="G8019" s="343">
        <v>10.4</v>
      </c>
      <c r="H8019" s="342" t="s">
        <v>6594</v>
      </c>
      <c r="I8019" s="342" t="s">
        <v>6575</v>
      </c>
      <c r="J8019" s="342" t="s">
        <v>6755</v>
      </c>
      <c r="K8019" s="581" t="s">
        <v>7171</v>
      </c>
      <c r="L8019" s="344" t="s">
        <v>4090</v>
      </c>
      <c r="N8019" s="344" t="s">
        <v>4090</v>
      </c>
      <c r="O8019" s="341">
        <v>0</v>
      </c>
    </row>
    <row r="8020" spans="1:15" x14ac:dyDescent="0.2">
      <c r="A8020" s="341" t="s">
        <v>9257</v>
      </c>
      <c r="B8020" s="341" t="s">
        <v>9265</v>
      </c>
      <c r="C8020" s="342" t="s">
        <v>6588</v>
      </c>
      <c r="D8020" s="342" t="s">
        <v>6589</v>
      </c>
      <c r="E8020" s="342" t="s">
        <v>9322</v>
      </c>
      <c r="F8020" s="342" t="s">
        <v>6590</v>
      </c>
      <c r="G8020" s="343">
        <v>92.448000000000008</v>
      </c>
      <c r="H8020" s="342" t="s">
        <v>6594</v>
      </c>
      <c r="I8020" s="342" t="s">
        <v>6575</v>
      </c>
      <c r="J8020" s="342" t="s">
        <v>6755</v>
      </c>
      <c r="K8020" s="581" t="s">
        <v>7094</v>
      </c>
      <c r="L8020" s="344" t="s">
        <v>4090</v>
      </c>
      <c r="N8020" s="344" t="s">
        <v>4090</v>
      </c>
      <c r="O8020" s="341" t="s">
        <v>6752</v>
      </c>
    </row>
    <row r="8021" spans="1:15" x14ac:dyDescent="0.2">
      <c r="A8021" s="341" t="s">
        <v>9257</v>
      </c>
      <c r="B8021" s="341" t="s">
        <v>9265</v>
      </c>
      <c r="C8021" s="342" t="s">
        <v>6588</v>
      </c>
      <c r="D8021" s="342" t="s">
        <v>6589</v>
      </c>
      <c r="E8021" s="342" t="s">
        <v>9334</v>
      </c>
      <c r="F8021" s="342" t="s">
        <v>6590</v>
      </c>
      <c r="G8021" s="343">
        <v>6.58</v>
      </c>
      <c r="H8021" s="342" t="s">
        <v>6594</v>
      </c>
      <c r="I8021" s="342" t="s">
        <v>6575</v>
      </c>
      <c r="J8021" s="342" t="s">
        <v>6755</v>
      </c>
      <c r="K8021" s="581" t="s">
        <v>7145</v>
      </c>
      <c r="L8021" s="344" t="s">
        <v>4090</v>
      </c>
      <c r="N8021" s="344" t="s">
        <v>4090</v>
      </c>
      <c r="O8021" s="341">
        <v>0</v>
      </c>
    </row>
    <row r="8022" spans="1:15" x14ac:dyDescent="0.2">
      <c r="A8022" s="341" t="s">
        <v>9257</v>
      </c>
      <c r="B8022" s="341" t="s">
        <v>9265</v>
      </c>
      <c r="C8022" s="342" t="s">
        <v>6588</v>
      </c>
      <c r="D8022" s="342" t="s">
        <v>6589</v>
      </c>
      <c r="E8022" s="342" t="s">
        <v>9322</v>
      </c>
      <c r="F8022" s="342" t="s">
        <v>6590</v>
      </c>
      <c r="G8022" s="343">
        <v>8.6950000000000003</v>
      </c>
      <c r="H8022" s="342" t="s">
        <v>6594</v>
      </c>
      <c r="I8022" s="342" t="s">
        <v>6575</v>
      </c>
      <c r="J8022" s="342" t="s">
        <v>6755</v>
      </c>
      <c r="K8022" s="581" t="s">
        <v>7145</v>
      </c>
      <c r="L8022" s="344" t="s">
        <v>4090</v>
      </c>
      <c r="N8022" s="344" t="s">
        <v>4090</v>
      </c>
      <c r="O8022" s="341">
        <v>0</v>
      </c>
    </row>
    <row r="8023" spans="1:15" x14ac:dyDescent="0.2">
      <c r="A8023" s="341" t="s">
        <v>9257</v>
      </c>
      <c r="B8023" s="341" t="s">
        <v>9265</v>
      </c>
      <c r="C8023" s="342" t="s">
        <v>6588</v>
      </c>
      <c r="D8023" s="342" t="s">
        <v>6589</v>
      </c>
      <c r="E8023" s="342" t="s">
        <v>9326</v>
      </c>
      <c r="F8023" s="342" t="s">
        <v>6590</v>
      </c>
      <c r="G8023" s="343">
        <v>5.64</v>
      </c>
      <c r="H8023" s="342" t="s">
        <v>6594</v>
      </c>
      <c r="I8023" s="342" t="s">
        <v>6575</v>
      </c>
      <c r="J8023" s="342" t="s">
        <v>6755</v>
      </c>
      <c r="K8023" s="581" t="s">
        <v>6894</v>
      </c>
      <c r="L8023" s="344" t="s">
        <v>4090</v>
      </c>
      <c r="N8023" s="344" t="s">
        <v>4090</v>
      </c>
      <c r="O8023" s="341">
        <v>0</v>
      </c>
    </row>
    <row r="8024" spans="1:15" x14ac:dyDescent="0.2">
      <c r="A8024" s="341" t="s">
        <v>9257</v>
      </c>
      <c r="B8024" s="341" t="s">
        <v>9265</v>
      </c>
      <c r="C8024" s="342" t="s">
        <v>9198</v>
      </c>
      <c r="D8024" s="342" t="s">
        <v>6589</v>
      </c>
      <c r="E8024" s="342" t="s">
        <v>9319</v>
      </c>
      <c r="F8024" s="342" t="s">
        <v>6590</v>
      </c>
      <c r="G8024" s="343">
        <v>7.92</v>
      </c>
      <c r="H8024" s="342" t="s">
        <v>6594</v>
      </c>
      <c r="I8024" s="342" t="s">
        <v>6575</v>
      </c>
      <c r="J8024" s="342" t="s">
        <v>6755</v>
      </c>
      <c r="K8024" s="581" t="s">
        <v>7445</v>
      </c>
      <c r="L8024" s="344" t="s">
        <v>4090</v>
      </c>
      <c r="N8024" s="344" t="s">
        <v>4090</v>
      </c>
      <c r="O8024" s="341">
        <v>0</v>
      </c>
    </row>
    <row r="8025" spans="1:15" x14ac:dyDescent="0.2">
      <c r="A8025" s="341" t="s">
        <v>9257</v>
      </c>
      <c r="B8025" s="341" t="s">
        <v>9265</v>
      </c>
      <c r="C8025" s="342" t="s">
        <v>9204</v>
      </c>
      <c r="D8025" s="342" t="s">
        <v>6589</v>
      </c>
      <c r="E8025" s="342" t="s">
        <v>9255</v>
      </c>
      <c r="F8025" s="342" t="s">
        <v>6590</v>
      </c>
      <c r="G8025" s="343">
        <v>9.6</v>
      </c>
      <c r="H8025" s="342" t="s">
        <v>6594</v>
      </c>
      <c r="I8025" s="342" t="s">
        <v>6575</v>
      </c>
      <c r="J8025" s="342" t="s">
        <v>6755</v>
      </c>
      <c r="K8025" s="581" t="s">
        <v>8228</v>
      </c>
      <c r="L8025" s="344" t="s">
        <v>4090</v>
      </c>
      <c r="N8025" s="344" t="s">
        <v>4090</v>
      </c>
      <c r="O8025" s="341">
        <v>0</v>
      </c>
    </row>
    <row r="8026" spans="1:15" x14ac:dyDescent="0.2">
      <c r="A8026" s="341" t="s">
        <v>9257</v>
      </c>
      <c r="B8026" s="341" t="s">
        <v>9265</v>
      </c>
      <c r="C8026" s="342" t="s">
        <v>9204</v>
      </c>
      <c r="D8026" s="342" t="s">
        <v>6589</v>
      </c>
      <c r="E8026" s="342" t="s">
        <v>9255</v>
      </c>
      <c r="F8026" s="342" t="s">
        <v>6590</v>
      </c>
      <c r="G8026" s="343">
        <v>13.16</v>
      </c>
      <c r="H8026" s="342" t="s">
        <v>6594</v>
      </c>
      <c r="I8026" s="342" t="s">
        <v>6575</v>
      </c>
      <c r="J8026" s="342" t="s">
        <v>6755</v>
      </c>
      <c r="K8026" s="581" t="s">
        <v>7135</v>
      </c>
      <c r="L8026" s="344" t="s">
        <v>4090</v>
      </c>
      <c r="N8026" s="344" t="s">
        <v>4090</v>
      </c>
      <c r="O8026" s="341">
        <v>0</v>
      </c>
    </row>
    <row r="8027" spans="1:15" x14ac:dyDescent="0.2">
      <c r="A8027" s="341" t="s">
        <v>9257</v>
      </c>
      <c r="B8027" s="341" t="s">
        <v>9265</v>
      </c>
      <c r="C8027" s="342" t="s">
        <v>9204</v>
      </c>
      <c r="D8027" s="342" t="s">
        <v>6589</v>
      </c>
      <c r="E8027" s="342" t="s">
        <v>9255</v>
      </c>
      <c r="F8027" s="342" t="s">
        <v>6590</v>
      </c>
      <c r="G8027" s="343">
        <v>4.3</v>
      </c>
      <c r="H8027" s="342" t="s">
        <v>6594</v>
      </c>
      <c r="I8027" s="342" t="s">
        <v>6575</v>
      </c>
      <c r="J8027" s="342" t="s">
        <v>6755</v>
      </c>
      <c r="K8027" s="581" t="s">
        <v>6591</v>
      </c>
      <c r="L8027" s="344" t="s">
        <v>4090</v>
      </c>
      <c r="N8027" s="344" t="s">
        <v>4090</v>
      </c>
      <c r="O8027" s="341">
        <v>0</v>
      </c>
    </row>
    <row r="8028" spans="1:15" x14ac:dyDescent="0.2">
      <c r="A8028" s="341" t="s">
        <v>9257</v>
      </c>
      <c r="B8028" s="341" t="s">
        <v>9265</v>
      </c>
      <c r="C8028" s="342" t="s">
        <v>9204</v>
      </c>
      <c r="D8028" s="342" t="s">
        <v>6589</v>
      </c>
      <c r="E8028" s="342" t="s">
        <v>9340</v>
      </c>
      <c r="F8028" s="342" t="s">
        <v>6590</v>
      </c>
      <c r="G8028" s="343">
        <v>56.7</v>
      </c>
      <c r="H8028" s="342" t="s">
        <v>6594</v>
      </c>
      <c r="I8028" s="342" t="s">
        <v>6575</v>
      </c>
      <c r="J8028" s="342" t="s">
        <v>6755</v>
      </c>
      <c r="K8028" s="581" t="s">
        <v>6805</v>
      </c>
      <c r="L8028" s="344" t="s">
        <v>4090</v>
      </c>
      <c r="N8028" s="344" t="s">
        <v>4090</v>
      </c>
      <c r="O8028" s="341" t="s">
        <v>6752</v>
      </c>
    </row>
    <row r="8029" spans="1:15" x14ac:dyDescent="0.2">
      <c r="A8029" s="341" t="s">
        <v>9257</v>
      </c>
      <c r="B8029" s="341" t="s">
        <v>9265</v>
      </c>
      <c r="C8029" s="342" t="s">
        <v>9204</v>
      </c>
      <c r="D8029" s="342" t="s">
        <v>6589</v>
      </c>
      <c r="E8029" s="342" t="s">
        <v>9338</v>
      </c>
      <c r="F8029" s="342" t="s">
        <v>6590</v>
      </c>
      <c r="G8029" s="343">
        <v>12</v>
      </c>
      <c r="H8029" s="342" t="s">
        <v>6594</v>
      </c>
      <c r="I8029" s="342" t="s">
        <v>6575</v>
      </c>
      <c r="J8029" s="342" t="s">
        <v>6755</v>
      </c>
      <c r="K8029" s="581" t="s">
        <v>8280</v>
      </c>
      <c r="L8029" s="344" t="s">
        <v>4090</v>
      </c>
      <c r="N8029" s="344" t="s">
        <v>4090</v>
      </c>
      <c r="O8029" s="341">
        <v>0</v>
      </c>
    </row>
    <row r="8030" spans="1:15" x14ac:dyDescent="0.2">
      <c r="A8030" s="341" t="s">
        <v>9257</v>
      </c>
      <c r="B8030" s="341" t="s">
        <v>9265</v>
      </c>
      <c r="C8030" s="342" t="s">
        <v>9204</v>
      </c>
      <c r="D8030" s="342" t="s">
        <v>6589</v>
      </c>
      <c r="E8030" s="342" t="s">
        <v>9321</v>
      </c>
      <c r="F8030" s="342" t="s">
        <v>6590</v>
      </c>
      <c r="G8030" s="343">
        <v>14.6</v>
      </c>
      <c r="H8030" s="342" t="s">
        <v>6594</v>
      </c>
      <c r="I8030" s="342" t="s">
        <v>6575</v>
      </c>
      <c r="J8030" s="342" t="s">
        <v>6755</v>
      </c>
      <c r="K8030" s="581" t="s">
        <v>6928</v>
      </c>
      <c r="L8030" s="344" t="s">
        <v>4090</v>
      </c>
      <c r="N8030" s="344" t="s">
        <v>4090</v>
      </c>
      <c r="O8030" s="341" t="s">
        <v>6766</v>
      </c>
    </row>
    <row r="8031" spans="1:15" x14ac:dyDescent="0.2">
      <c r="A8031" s="341" t="s">
        <v>9257</v>
      </c>
      <c r="B8031" s="341" t="s">
        <v>9265</v>
      </c>
      <c r="C8031" s="342" t="s">
        <v>9204</v>
      </c>
      <c r="D8031" s="342" t="s">
        <v>6589</v>
      </c>
      <c r="E8031" s="342" t="s">
        <v>9320</v>
      </c>
      <c r="F8031" s="342" t="s">
        <v>6590</v>
      </c>
      <c r="G8031" s="343">
        <v>3.6</v>
      </c>
      <c r="H8031" s="342" t="s">
        <v>6594</v>
      </c>
      <c r="I8031" s="342" t="s">
        <v>6575</v>
      </c>
      <c r="J8031" s="342" t="s">
        <v>6755</v>
      </c>
      <c r="K8031" s="581" t="s">
        <v>8728</v>
      </c>
      <c r="L8031" s="344" t="s">
        <v>4090</v>
      </c>
      <c r="N8031" s="344" t="s">
        <v>4090</v>
      </c>
      <c r="O8031" s="341" t="s">
        <v>6766</v>
      </c>
    </row>
    <row r="8032" spans="1:15" x14ac:dyDescent="0.2">
      <c r="A8032" s="341" t="s">
        <v>9257</v>
      </c>
      <c r="B8032" s="341" t="s">
        <v>9265</v>
      </c>
      <c r="C8032" s="342" t="s">
        <v>9198</v>
      </c>
      <c r="D8032" s="342" t="s">
        <v>6589</v>
      </c>
      <c r="E8032" s="342" t="s">
        <v>9321</v>
      </c>
      <c r="F8032" s="342" t="s">
        <v>6590</v>
      </c>
      <c r="G8032" s="343">
        <v>4.6500000000000004</v>
      </c>
      <c r="H8032" s="342" t="s">
        <v>6594</v>
      </c>
      <c r="I8032" s="342" t="s">
        <v>6575</v>
      </c>
      <c r="J8032" s="342" t="s">
        <v>6755</v>
      </c>
      <c r="K8032" s="581" t="s">
        <v>6775</v>
      </c>
      <c r="L8032" s="344" t="s">
        <v>4090</v>
      </c>
      <c r="N8032" s="344" t="s">
        <v>4090</v>
      </c>
      <c r="O8032" s="341" t="s">
        <v>6766</v>
      </c>
    </row>
    <row r="8033" spans="1:15" x14ac:dyDescent="0.2">
      <c r="A8033" s="341" t="s">
        <v>9257</v>
      </c>
      <c r="B8033" s="341" t="s">
        <v>9265</v>
      </c>
      <c r="C8033" s="342" t="s">
        <v>9204</v>
      </c>
      <c r="D8033" s="342" t="s">
        <v>6589</v>
      </c>
      <c r="E8033" s="342" t="s">
        <v>9319</v>
      </c>
      <c r="F8033" s="342" t="s">
        <v>6590</v>
      </c>
      <c r="G8033" s="343">
        <v>10.32</v>
      </c>
      <c r="H8033" s="342" t="s">
        <v>6594</v>
      </c>
      <c r="I8033" s="342" t="s">
        <v>6575</v>
      </c>
      <c r="J8033" s="342" t="s">
        <v>6755</v>
      </c>
      <c r="K8033" s="581" t="s">
        <v>6768</v>
      </c>
      <c r="L8033" s="344" t="s">
        <v>4090</v>
      </c>
      <c r="N8033" s="344" t="s">
        <v>4090</v>
      </c>
      <c r="O8033" s="341">
        <v>0</v>
      </c>
    </row>
    <row r="8034" spans="1:15" x14ac:dyDescent="0.2">
      <c r="A8034" s="341" t="s">
        <v>9257</v>
      </c>
      <c r="B8034" s="341" t="s">
        <v>9265</v>
      </c>
      <c r="C8034" s="342" t="s">
        <v>9204</v>
      </c>
      <c r="D8034" s="342" t="s">
        <v>6589</v>
      </c>
      <c r="E8034" s="342" t="s">
        <v>9324</v>
      </c>
      <c r="F8034" s="342" t="s">
        <v>6590</v>
      </c>
      <c r="G8034" s="343">
        <v>15.5</v>
      </c>
      <c r="H8034" s="342" t="s">
        <v>6594</v>
      </c>
      <c r="I8034" s="342" t="s">
        <v>6575</v>
      </c>
      <c r="J8034" s="342" t="s">
        <v>6755</v>
      </c>
      <c r="K8034" s="581" t="s">
        <v>6795</v>
      </c>
      <c r="L8034" s="344" t="s">
        <v>4090</v>
      </c>
      <c r="N8034" s="344" t="s">
        <v>4090</v>
      </c>
      <c r="O8034" s="341" t="s">
        <v>6766</v>
      </c>
    </row>
    <row r="8035" spans="1:15" x14ac:dyDescent="0.2">
      <c r="A8035" s="341" t="s">
        <v>9257</v>
      </c>
      <c r="B8035" s="341" t="s">
        <v>9265</v>
      </c>
      <c r="C8035" s="342" t="s">
        <v>9204</v>
      </c>
      <c r="D8035" s="342" t="s">
        <v>6589</v>
      </c>
      <c r="E8035" s="342" t="s">
        <v>9255</v>
      </c>
      <c r="F8035" s="342" t="s">
        <v>6590</v>
      </c>
      <c r="G8035" s="343">
        <v>6.4</v>
      </c>
      <c r="H8035" s="342" t="s">
        <v>6594</v>
      </c>
      <c r="I8035" s="342" t="s">
        <v>6575</v>
      </c>
      <c r="J8035" s="342" t="s">
        <v>6755</v>
      </c>
      <c r="K8035" s="581" t="s">
        <v>8928</v>
      </c>
      <c r="L8035" s="344" t="s">
        <v>4090</v>
      </c>
      <c r="N8035" s="344" t="s">
        <v>4090</v>
      </c>
      <c r="O8035" s="341">
        <v>0</v>
      </c>
    </row>
    <row r="8036" spans="1:15" x14ac:dyDescent="0.2">
      <c r="A8036" s="341" t="s">
        <v>9257</v>
      </c>
      <c r="B8036" s="341" t="s">
        <v>9265</v>
      </c>
      <c r="C8036" s="342" t="s">
        <v>9198</v>
      </c>
      <c r="D8036" s="342" t="s">
        <v>6589</v>
      </c>
      <c r="E8036" s="342" t="s">
        <v>9337</v>
      </c>
      <c r="F8036" s="342" t="s">
        <v>6590</v>
      </c>
      <c r="G8036" s="343">
        <v>5.4</v>
      </c>
      <c r="H8036" s="342" t="s">
        <v>6594</v>
      </c>
      <c r="I8036" s="342" t="s">
        <v>6575</v>
      </c>
      <c r="J8036" s="342" t="s">
        <v>6755</v>
      </c>
      <c r="K8036" s="581" t="s">
        <v>9207</v>
      </c>
      <c r="L8036" s="344" t="s">
        <v>4090</v>
      </c>
      <c r="N8036" s="344" t="s">
        <v>4090</v>
      </c>
      <c r="O8036" s="341">
        <v>0</v>
      </c>
    </row>
    <row r="8037" spans="1:15" x14ac:dyDescent="0.2">
      <c r="A8037" s="341" t="s">
        <v>9257</v>
      </c>
      <c r="B8037" s="341" t="s">
        <v>9265</v>
      </c>
      <c r="C8037" s="342" t="s">
        <v>9198</v>
      </c>
      <c r="D8037" s="342" t="s">
        <v>6589</v>
      </c>
      <c r="E8037" s="342" t="s">
        <v>9320</v>
      </c>
      <c r="F8037" s="342" t="s">
        <v>6590</v>
      </c>
      <c r="G8037" s="343">
        <v>1.08</v>
      </c>
      <c r="H8037" s="342" t="s">
        <v>6594</v>
      </c>
      <c r="I8037" s="342" t="s">
        <v>6575</v>
      </c>
      <c r="J8037" s="342" t="s">
        <v>6755</v>
      </c>
      <c r="K8037" s="581" t="s">
        <v>9208</v>
      </c>
      <c r="L8037" s="344" t="s">
        <v>4090</v>
      </c>
      <c r="N8037" s="344" t="s">
        <v>4090</v>
      </c>
      <c r="O8037" s="341">
        <v>0</v>
      </c>
    </row>
    <row r="8038" spans="1:15" x14ac:dyDescent="0.2">
      <c r="A8038" s="341" t="s">
        <v>9257</v>
      </c>
      <c r="B8038" s="341" t="s">
        <v>9265</v>
      </c>
      <c r="C8038" s="342" t="s">
        <v>9198</v>
      </c>
      <c r="D8038" s="342" t="s">
        <v>6589</v>
      </c>
      <c r="E8038" s="342" t="s">
        <v>9323</v>
      </c>
      <c r="F8038" s="342" t="s">
        <v>6590</v>
      </c>
      <c r="G8038" s="343">
        <v>5.2</v>
      </c>
      <c r="H8038" s="342" t="s">
        <v>6594</v>
      </c>
      <c r="I8038" s="342" t="s">
        <v>6575</v>
      </c>
      <c r="J8038" s="342" t="s">
        <v>6755</v>
      </c>
      <c r="K8038" s="581" t="s">
        <v>9209</v>
      </c>
      <c r="L8038" s="344" t="s">
        <v>4090</v>
      </c>
      <c r="N8038" s="344" t="s">
        <v>4090</v>
      </c>
      <c r="O8038" s="341">
        <v>0</v>
      </c>
    </row>
    <row r="8039" spans="1:15" x14ac:dyDescent="0.2">
      <c r="A8039" s="341" t="s">
        <v>9257</v>
      </c>
      <c r="B8039" s="341" t="s">
        <v>9265</v>
      </c>
      <c r="C8039" s="342" t="s">
        <v>6588</v>
      </c>
      <c r="D8039" s="342" t="s">
        <v>6589</v>
      </c>
      <c r="E8039" s="342" t="s">
        <v>9320</v>
      </c>
      <c r="F8039" s="342" t="s">
        <v>6590</v>
      </c>
      <c r="G8039" s="343">
        <v>30</v>
      </c>
      <c r="H8039" s="342" t="s">
        <v>6594</v>
      </c>
      <c r="I8039" s="342" t="s">
        <v>6575</v>
      </c>
      <c r="J8039" s="342" t="s">
        <v>6755</v>
      </c>
      <c r="K8039" s="581" t="s">
        <v>9115</v>
      </c>
      <c r="L8039" s="344" t="s">
        <v>4090</v>
      </c>
      <c r="N8039" s="344" t="s">
        <v>4090</v>
      </c>
      <c r="O8039" s="341">
        <v>0</v>
      </c>
    </row>
    <row r="8040" spans="1:15" x14ac:dyDescent="0.2">
      <c r="A8040" s="341" t="s">
        <v>9257</v>
      </c>
      <c r="B8040" s="341" t="s">
        <v>9265</v>
      </c>
      <c r="C8040" s="342" t="s">
        <v>9204</v>
      </c>
      <c r="D8040" s="342" t="s">
        <v>6589</v>
      </c>
      <c r="E8040" s="342" t="s">
        <v>9319</v>
      </c>
      <c r="F8040" s="342" t="s">
        <v>6590</v>
      </c>
      <c r="G8040" s="343">
        <v>2.56</v>
      </c>
      <c r="H8040" s="342" t="s">
        <v>6594</v>
      </c>
      <c r="I8040" s="342" t="s">
        <v>6575</v>
      </c>
      <c r="J8040" s="342" t="s">
        <v>6755</v>
      </c>
      <c r="K8040" s="581" t="s">
        <v>9177</v>
      </c>
      <c r="L8040" s="344" t="s">
        <v>4090</v>
      </c>
      <c r="N8040" s="344" t="s">
        <v>4090</v>
      </c>
      <c r="O8040" s="341">
        <v>0</v>
      </c>
    </row>
    <row r="8041" spans="1:15" x14ac:dyDescent="0.2">
      <c r="A8041" s="341" t="s">
        <v>9257</v>
      </c>
      <c r="B8041" s="341" t="s">
        <v>9265</v>
      </c>
      <c r="C8041" s="342" t="s">
        <v>6588</v>
      </c>
      <c r="D8041" s="342" t="s">
        <v>6589</v>
      </c>
      <c r="E8041" s="342" t="s">
        <v>9325</v>
      </c>
      <c r="F8041" s="342" t="s">
        <v>6590</v>
      </c>
      <c r="G8041" s="343">
        <v>6.3</v>
      </c>
      <c r="H8041" s="342" t="s">
        <v>6594</v>
      </c>
      <c r="I8041" s="342" t="s">
        <v>6575</v>
      </c>
      <c r="J8041" s="342" t="s">
        <v>6755</v>
      </c>
      <c r="K8041" s="581" t="s">
        <v>9210</v>
      </c>
      <c r="L8041" s="344" t="s">
        <v>4090</v>
      </c>
      <c r="N8041" s="344" t="s">
        <v>4090</v>
      </c>
      <c r="O8041" s="341">
        <v>0</v>
      </c>
    </row>
    <row r="8042" spans="1:15" x14ac:dyDescent="0.2">
      <c r="A8042" s="341" t="s">
        <v>9257</v>
      </c>
      <c r="B8042" s="341" t="s">
        <v>9265</v>
      </c>
      <c r="C8042" s="342" t="s">
        <v>6588</v>
      </c>
      <c r="D8042" s="342" t="s">
        <v>6589</v>
      </c>
      <c r="E8042" s="342" t="s">
        <v>9320</v>
      </c>
      <c r="F8042" s="342" t="s">
        <v>6590</v>
      </c>
      <c r="G8042" s="343">
        <v>25.6</v>
      </c>
      <c r="H8042" s="342" t="s">
        <v>6594</v>
      </c>
      <c r="I8042" s="342" t="s">
        <v>6575</v>
      </c>
      <c r="J8042" s="342" t="s">
        <v>6755</v>
      </c>
      <c r="K8042" s="581" t="s">
        <v>8242</v>
      </c>
      <c r="L8042" s="344" t="s">
        <v>4090</v>
      </c>
      <c r="N8042" s="344" t="s">
        <v>4090</v>
      </c>
      <c r="O8042" s="341">
        <v>0</v>
      </c>
    </row>
    <row r="8043" spans="1:15" x14ac:dyDescent="0.2">
      <c r="A8043" s="341" t="s">
        <v>9257</v>
      </c>
      <c r="B8043" s="341" t="s">
        <v>9265</v>
      </c>
      <c r="C8043" s="342" t="s">
        <v>9204</v>
      </c>
      <c r="D8043" s="342" t="s">
        <v>6589</v>
      </c>
      <c r="E8043" s="342" t="s">
        <v>9333</v>
      </c>
      <c r="F8043" s="342" t="s">
        <v>6590</v>
      </c>
      <c r="G8043" s="343">
        <v>9.18</v>
      </c>
      <c r="H8043" s="342" t="s">
        <v>6594</v>
      </c>
      <c r="I8043" s="342" t="s">
        <v>6575</v>
      </c>
      <c r="J8043" s="342" t="s">
        <v>6755</v>
      </c>
      <c r="K8043" s="581" t="s">
        <v>9121</v>
      </c>
      <c r="L8043" s="344" t="s">
        <v>4090</v>
      </c>
      <c r="N8043" s="344" t="s">
        <v>4090</v>
      </c>
      <c r="O8043" s="341">
        <v>0</v>
      </c>
    </row>
    <row r="8044" spans="1:15" x14ac:dyDescent="0.2">
      <c r="A8044" s="341" t="s">
        <v>9257</v>
      </c>
      <c r="B8044" s="341" t="s">
        <v>9265</v>
      </c>
      <c r="C8044" s="342" t="s">
        <v>6588</v>
      </c>
      <c r="D8044" s="342" t="s">
        <v>6589</v>
      </c>
      <c r="E8044" s="342" t="s">
        <v>9339</v>
      </c>
      <c r="F8044" s="342" t="s">
        <v>6590</v>
      </c>
      <c r="G8044" s="343">
        <v>32.24</v>
      </c>
      <c r="H8044" s="342" t="s">
        <v>6594</v>
      </c>
      <c r="I8044" s="342" t="s">
        <v>6575</v>
      </c>
      <c r="J8044" s="342" t="s">
        <v>6755</v>
      </c>
      <c r="K8044" s="581" t="s">
        <v>9211</v>
      </c>
      <c r="L8044" s="344" t="s">
        <v>4090</v>
      </c>
      <c r="N8044" s="344" t="s">
        <v>4090</v>
      </c>
      <c r="O8044" s="341">
        <v>0</v>
      </c>
    </row>
    <row r="8045" spans="1:15" x14ac:dyDescent="0.2">
      <c r="A8045" s="341" t="s">
        <v>9257</v>
      </c>
      <c r="B8045" s="341" t="s">
        <v>9265</v>
      </c>
      <c r="C8045" s="342" t="s">
        <v>6588</v>
      </c>
      <c r="D8045" s="342" t="s">
        <v>6589</v>
      </c>
      <c r="E8045" s="342" t="s">
        <v>9339</v>
      </c>
      <c r="F8045" s="342" t="s">
        <v>6590</v>
      </c>
      <c r="G8045" s="343">
        <v>32.24</v>
      </c>
      <c r="H8045" s="342" t="s">
        <v>6594</v>
      </c>
      <c r="I8045" s="342" t="s">
        <v>6575</v>
      </c>
      <c r="J8045" s="342" t="s">
        <v>6755</v>
      </c>
      <c r="K8045" s="581" t="s">
        <v>9211</v>
      </c>
      <c r="L8045" s="344" t="s">
        <v>4090</v>
      </c>
      <c r="N8045" s="344" t="s">
        <v>4090</v>
      </c>
      <c r="O8045" s="341">
        <v>0</v>
      </c>
    </row>
    <row r="8046" spans="1:15" x14ac:dyDescent="0.2">
      <c r="A8046" s="341" t="s">
        <v>9257</v>
      </c>
      <c r="B8046" s="341" t="s">
        <v>9265</v>
      </c>
      <c r="C8046" s="342" t="s">
        <v>9198</v>
      </c>
      <c r="D8046" s="342" t="s">
        <v>6589</v>
      </c>
      <c r="E8046" s="342" t="s">
        <v>9320</v>
      </c>
      <c r="F8046" s="342" t="s">
        <v>6590</v>
      </c>
      <c r="G8046" s="343">
        <v>6.5600000000000005</v>
      </c>
      <c r="H8046" s="342" t="s">
        <v>6594</v>
      </c>
      <c r="I8046" s="342" t="s">
        <v>6575</v>
      </c>
      <c r="J8046" s="342" t="s">
        <v>6755</v>
      </c>
      <c r="K8046" s="581" t="s">
        <v>7227</v>
      </c>
      <c r="L8046" s="344" t="s">
        <v>4090</v>
      </c>
      <c r="N8046" s="344" t="s">
        <v>4090</v>
      </c>
      <c r="O8046" s="341">
        <v>0</v>
      </c>
    </row>
    <row r="8047" spans="1:15" x14ac:dyDescent="0.2">
      <c r="A8047" s="341" t="s">
        <v>9257</v>
      </c>
      <c r="B8047" s="341" t="s">
        <v>9265</v>
      </c>
      <c r="C8047" s="342" t="s">
        <v>6588</v>
      </c>
      <c r="D8047" s="342" t="s">
        <v>6589</v>
      </c>
      <c r="E8047" s="342" t="s">
        <v>9334</v>
      </c>
      <c r="F8047" s="342" t="s">
        <v>6590</v>
      </c>
      <c r="G8047" s="343">
        <v>30.240000000000002</v>
      </c>
      <c r="H8047" s="342" t="s">
        <v>6594</v>
      </c>
      <c r="I8047" s="342" t="s">
        <v>6575</v>
      </c>
      <c r="J8047" s="342" t="s">
        <v>6755</v>
      </c>
      <c r="K8047" s="581" t="s">
        <v>8025</v>
      </c>
      <c r="L8047" s="344" t="s">
        <v>4090</v>
      </c>
      <c r="N8047" s="344" t="s">
        <v>4090</v>
      </c>
      <c r="O8047" s="341">
        <v>0</v>
      </c>
    </row>
    <row r="8048" spans="1:15" x14ac:dyDescent="0.2">
      <c r="A8048" s="341" t="s">
        <v>9257</v>
      </c>
      <c r="B8048" s="341" t="s">
        <v>9265</v>
      </c>
      <c r="C8048" s="342" t="s">
        <v>9198</v>
      </c>
      <c r="D8048" s="342" t="s">
        <v>6589</v>
      </c>
      <c r="E8048" s="342" t="s">
        <v>9324</v>
      </c>
      <c r="F8048" s="342" t="s">
        <v>6590</v>
      </c>
      <c r="G8048" s="343">
        <v>4.4000000000000004</v>
      </c>
      <c r="H8048" s="342" t="s">
        <v>6594</v>
      </c>
      <c r="I8048" s="342" t="s">
        <v>6575</v>
      </c>
      <c r="J8048" s="342" t="s">
        <v>6755</v>
      </c>
      <c r="K8048" s="581" t="s">
        <v>7917</v>
      </c>
      <c r="L8048" s="344" t="s">
        <v>4090</v>
      </c>
      <c r="N8048" s="344" t="s">
        <v>4090</v>
      </c>
      <c r="O8048" s="341">
        <v>0</v>
      </c>
    </row>
    <row r="8049" spans="1:15" x14ac:dyDescent="0.2">
      <c r="A8049" s="341" t="s">
        <v>9257</v>
      </c>
      <c r="B8049" s="341" t="s">
        <v>9265</v>
      </c>
      <c r="C8049" s="342" t="s">
        <v>9204</v>
      </c>
      <c r="D8049" s="342" t="s">
        <v>6589</v>
      </c>
      <c r="E8049" s="342" t="s">
        <v>9324</v>
      </c>
      <c r="F8049" s="342" t="s">
        <v>6590</v>
      </c>
      <c r="G8049" s="343">
        <v>5.95</v>
      </c>
      <c r="H8049" s="342" t="s">
        <v>6594</v>
      </c>
      <c r="I8049" s="342" t="s">
        <v>6575</v>
      </c>
      <c r="J8049" s="342" t="s">
        <v>6755</v>
      </c>
      <c r="K8049" s="581" t="s">
        <v>9212</v>
      </c>
      <c r="L8049" s="344" t="s">
        <v>4090</v>
      </c>
      <c r="N8049" s="344" t="s">
        <v>4090</v>
      </c>
      <c r="O8049" s="341">
        <v>0</v>
      </c>
    </row>
    <row r="8050" spans="1:15" x14ac:dyDescent="0.2">
      <c r="A8050" s="341" t="s">
        <v>9257</v>
      </c>
      <c r="B8050" s="341" t="s">
        <v>9265</v>
      </c>
      <c r="C8050" s="342" t="s">
        <v>9198</v>
      </c>
      <c r="D8050" s="342" t="s">
        <v>6589</v>
      </c>
      <c r="E8050" s="342" t="s">
        <v>9324</v>
      </c>
      <c r="F8050" s="342" t="s">
        <v>6590</v>
      </c>
      <c r="G8050" s="343">
        <v>2.4</v>
      </c>
      <c r="H8050" s="342" t="s">
        <v>6594</v>
      </c>
      <c r="I8050" s="342" t="s">
        <v>6575</v>
      </c>
      <c r="J8050" s="342" t="s">
        <v>6755</v>
      </c>
      <c r="K8050" s="581" t="s">
        <v>7467</v>
      </c>
      <c r="L8050" s="344" t="s">
        <v>4090</v>
      </c>
      <c r="N8050" s="344" t="s">
        <v>4090</v>
      </c>
      <c r="O8050" s="341">
        <v>0</v>
      </c>
    </row>
    <row r="8051" spans="1:15" x14ac:dyDescent="0.2">
      <c r="A8051" s="341" t="s">
        <v>9257</v>
      </c>
      <c r="B8051" s="341" t="s">
        <v>9265</v>
      </c>
      <c r="C8051" s="342" t="s">
        <v>9198</v>
      </c>
      <c r="D8051" s="342" t="s">
        <v>6589</v>
      </c>
      <c r="E8051" s="342" t="s">
        <v>9324</v>
      </c>
      <c r="F8051" s="342" t="s">
        <v>6590</v>
      </c>
      <c r="G8051" s="343">
        <v>5.28</v>
      </c>
      <c r="H8051" s="342" t="s">
        <v>6594</v>
      </c>
      <c r="I8051" s="342" t="s">
        <v>6575</v>
      </c>
      <c r="J8051" s="342" t="s">
        <v>6755</v>
      </c>
      <c r="K8051" s="581" t="s">
        <v>6678</v>
      </c>
      <c r="L8051" s="344" t="s">
        <v>4090</v>
      </c>
      <c r="N8051" s="344" t="s">
        <v>4090</v>
      </c>
      <c r="O8051" s="341">
        <v>0</v>
      </c>
    </row>
    <row r="8052" spans="1:15" x14ac:dyDescent="0.2">
      <c r="A8052" s="341" t="s">
        <v>9257</v>
      </c>
      <c r="B8052" s="341" t="s">
        <v>9265</v>
      </c>
      <c r="C8052" s="342" t="s">
        <v>6588</v>
      </c>
      <c r="D8052" s="342" t="s">
        <v>6589</v>
      </c>
      <c r="E8052" s="342" t="s">
        <v>9255</v>
      </c>
      <c r="F8052" s="342" t="s">
        <v>6590</v>
      </c>
      <c r="G8052" s="343">
        <v>4.0999999999999996</v>
      </c>
      <c r="H8052" s="342" t="s">
        <v>6594</v>
      </c>
      <c r="I8052" s="342" t="s">
        <v>6575</v>
      </c>
      <c r="J8052" s="342" t="s">
        <v>6755</v>
      </c>
      <c r="K8052" s="581" t="s">
        <v>9126</v>
      </c>
      <c r="L8052" s="344" t="s">
        <v>4090</v>
      </c>
      <c r="N8052" s="344" t="s">
        <v>4090</v>
      </c>
      <c r="O8052" s="341">
        <v>0</v>
      </c>
    </row>
    <row r="8053" spans="1:15" x14ac:dyDescent="0.2">
      <c r="A8053" s="341" t="s">
        <v>9257</v>
      </c>
      <c r="B8053" s="341" t="s">
        <v>9265</v>
      </c>
      <c r="C8053" s="342" t="s">
        <v>6588</v>
      </c>
      <c r="D8053" s="342" t="s">
        <v>6589</v>
      </c>
      <c r="E8053" s="342" t="s">
        <v>9323</v>
      </c>
      <c r="F8053" s="342" t="s">
        <v>6590</v>
      </c>
      <c r="G8053" s="343">
        <v>3.36</v>
      </c>
      <c r="H8053" s="342" t="s">
        <v>6594</v>
      </c>
      <c r="I8053" s="342" t="s">
        <v>6575</v>
      </c>
      <c r="J8053" s="342" t="s">
        <v>6755</v>
      </c>
      <c r="K8053" s="581" t="s">
        <v>8249</v>
      </c>
      <c r="L8053" s="344" t="s">
        <v>4090</v>
      </c>
      <c r="N8053" s="344" t="s">
        <v>4090</v>
      </c>
      <c r="O8053" s="341">
        <v>0</v>
      </c>
    </row>
    <row r="8054" spans="1:15" x14ac:dyDescent="0.2">
      <c r="A8054" s="341" t="s">
        <v>9257</v>
      </c>
      <c r="B8054" s="341" t="s">
        <v>9265</v>
      </c>
      <c r="C8054" s="342" t="s">
        <v>6588</v>
      </c>
      <c r="D8054" s="342" t="s">
        <v>6589</v>
      </c>
      <c r="E8054" s="342" t="s">
        <v>9325</v>
      </c>
      <c r="F8054" s="342" t="s">
        <v>6590</v>
      </c>
      <c r="G8054" s="343">
        <v>16.45</v>
      </c>
      <c r="H8054" s="342" t="s">
        <v>6594</v>
      </c>
      <c r="I8054" s="342" t="s">
        <v>6575</v>
      </c>
      <c r="J8054" s="342" t="s">
        <v>6755</v>
      </c>
      <c r="K8054" s="581" t="s">
        <v>9128</v>
      </c>
      <c r="L8054" s="344" t="s">
        <v>4090</v>
      </c>
      <c r="N8054" s="344" t="s">
        <v>4090</v>
      </c>
      <c r="O8054" s="341">
        <v>0</v>
      </c>
    </row>
    <row r="8055" spans="1:15" x14ac:dyDescent="0.2">
      <c r="A8055" s="341" t="s">
        <v>9257</v>
      </c>
      <c r="B8055" s="341" t="s">
        <v>9265</v>
      </c>
      <c r="C8055" s="342" t="s">
        <v>9204</v>
      </c>
      <c r="D8055" s="342" t="s">
        <v>6589</v>
      </c>
      <c r="E8055" s="342" t="s">
        <v>9324</v>
      </c>
      <c r="F8055" s="342" t="s">
        <v>6590</v>
      </c>
      <c r="G8055" s="343">
        <v>5.8500000000000005</v>
      </c>
      <c r="H8055" s="342" t="s">
        <v>6594</v>
      </c>
      <c r="I8055" s="342" t="s">
        <v>6575</v>
      </c>
      <c r="J8055" s="342" t="s">
        <v>6755</v>
      </c>
      <c r="K8055" s="581" t="s">
        <v>7762</v>
      </c>
      <c r="L8055" s="344" t="s">
        <v>4090</v>
      </c>
      <c r="N8055" s="344" t="s">
        <v>4090</v>
      </c>
      <c r="O8055" s="341">
        <v>0</v>
      </c>
    </row>
    <row r="8056" spans="1:15" x14ac:dyDescent="0.2">
      <c r="A8056" s="341" t="s">
        <v>9257</v>
      </c>
      <c r="B8056" s="341" t="s">
        <v>9265</v>
      </c>
      <c r="C8056" s="342" t="s">
        <v>9204</v>
      </c>
      <c r="D8056" s="342" t="s">
        <v>6589</v>
      </c>
      <c r="E8056" s="342" t="s">
        <v>9321</v>
      </c>
      <c r="F8056" s="342" t="s">
        <v>6590</v>
      </c>
      <c r="G8056" s="343">
        <v>8.11</v>
      </c>
      <c r="H8056" s="342" t="s">
        <v>6594</v>
      </c>
      <c r="I8056" s="342" t="s">
        <v>6575</v>
      </c>
      <c r="J8056" s="342" t="s">
        <v>6755</v>
      </c>
      <c r="K8056" s="581" t="s">
        <v>9130</v>
      </c>
      <c r="L8056" s="344" t="s">
        <v>4090</v>
      </c>
      <c r="N8056" s="344" t="s">
        <v>4090</v>
      </c>
      <c r="O8056" s="341">
        <v>0</v>
      </c>
    </row>
    <row r="8057" spans="1:15" x14ac:dyDescent="0.2">
      <c r="A8057" s="341" t="s">
        <v>9257</v>
      </c>
      <c r="B8057" s="341" t="s">
        <v>9265</v>
      </c>
      <c r="C8057" s="342" t="s">
        <v>9198</v>
      </c>
      <c r="D8057" s="342" t="s">
        <v>6589</v>
      </c>
      <c r="E8057" s="342" t="s">
        <v>9320</v>
      </c>
      <c r="F8057" s="342" t="s">
        <v>6590</v>
      </c>
      <c r="G8057" s="343">
        <v>17.28</v>
      </c>
      <c r="H8057" s="342" t="s">
        <v>6594</v>
      </c>
      <c r="I8057" s="342" t="s">
        <v>6575</v>
      </c>
      <c r="J8057" s="342" t="s">
        <v>6755</v>
      </c>
      <c r="K8057" s="581" t="s">
        <v>7470</v>
      </c>
      <c r="L8057" s="344" t="s">
        <v>4090</v>
      </c>
      <c r="N8057" s="344" t="s">
        <v>4090</v>
      </c>
      <c r="O8057" s="341">
        <v>0</v>
      </c>
    </row>
    <row r="8058" spans="1:15" x14ac:dyDescent="0.2">
      <c r="A8058" s="341" t="s">
        <v>9257</v>
      </c>
      <c r="B8058" s="341" t="s">
        <v>9265</v>
      </c>
      <c r="C8058" s="342" t="s">
        <v>9198</v>
      </c>
      <c r="D8058" s="342" t="s">
        <v>6589</v>
      </c>
      <c r="E8058" s="342" t="s">
        <v>9337</v>
      </c>
      <c r="F8058" s="342" t="s">
        <v>6590</v>
      </c>
      <c r="G8058" s="343">
        <v>7.3</v>
      </c>
      <c r="H8058" s="342" t="s">
        <v>6594</v>
      </c>
      <c r="I8058" s="342" t="s">
        <v>6575</v>
      </c>
      <c r="J8058" s="342" t="s">
        <v>6755</v>
      </c>
      <c r="K8058" s="581" t="s">
        <v>8041</v>
      </c>
      <c r="L8058" s="344" t="s">
        <v>4090</v>
      </c>
      <c r="N8058" s="344" t="s">
        <v>4090</v>
      </c>
      <c r="O8058" s="341">
        <v>0</v>
      </c>
    </row>
    <row r="8059" spans="1:15" x14ac:dyDescent="0.2">
      <c r="A8059" s="341" t="s">
        <v>9257</v>
      </c>
      <c r="B8059" s="341" t="s">
        <v>9265</v>
      </c>
      <c r="C8059" s="342" t="s">
        <v>9204</v>
      </c>
      <c r="D8059" s="342" t="s">
        <v>6589</v>
      </c>
      <c r="E8059" s="342" t="s">
        <v>9255</v>
      </c>
      <c r="F8059" s="342" t="s">
        <v>6590</v>
      </c>
      <c r="G8059" s="343">
        <v>5.94</v>
      </c>
      <c r="H8059" s="342" t="s">
        <v>6594</v>
      </c>
      <c r="I8059" s="342" t="s">
        <v>6575</v>
      </c>
      <c r="J8059" s="342" t="s">
        <v>6755</v>
      </c>
      <c r="K8059" s="581" t="s">
        <v>8847</v>
      </c>
      <c r="L8059" s="344" t="s">
        <v>4090</v>
      </c>
      <c r="N8059" s="344" t="s">
        <v>4090</v>
      </c>
      <c r="O8059" s="341">
        <v>0</v>
      </c>
    </row>
    <row r="8060" spans="1:15" x14ac:dyDescent="0.2">
      <c r="A8060" s="341" t="s">
        <v>9257</v>
      </c>
      <c r="B8060" s="341" t="s">
        <v>9265</v>
      </c>
      <c r="C8060" s="342" t="s">
        <v>9204</v>
      </c>
      <c r="D8060" s="342" t="s">
        <v>6589</v>
      </c>
      <c r="E8060" s="342" t="s">
        <v>9321</v>
      </c>
      <c r="F8060" s="342" t="s">
        <v>6590</v>
      </c>
      <c r="G8060" s="343">
        <v>12.58</v>
      </c>
      <c r="H8060" s="342" t="s">
        <v>6594</v>
      </c>
      <c r="I8060" s="342" t="s">
        <v>6575</v>
      </c>
      <c r="J8060" s="342" t="s">
        <v>6755</v>
      </c>
      <c r="K8060" s="581" t="s">
        <v>8671</v>
      </c>
      <c r="L8060" s="344" t="s">
        <v>4090</v>
      </c>
      <c r="N8060" s="344" t="s">
        <v>4090</v>
      </c>
      <c r="O8060" s="341">
        <v>0</v>
      </c>
    </row>
    <row r="8061" spans="1:15" x14ac:dyDescent="0.2">
      <c r="A8061" s="341" t="s">
        <v>9257</v>
      </c>
      <c r="B8061" s="341" t="s">
        <v>9265</v>
      </c>
      <c r="C8061" s="342" t="s">
        <v>6588</v>
      </c>
      <c r="D8061" s="342" t="s">
        <v>6589</v>
      </c>
      <c r="E8061" s="342" t="s">
        <v>9325</v>
      </c>
      <c r="F8061" s="342" t="s">
        <v>6590</v>
      </c>
      <c r="G8061" s="343">
        <v>5.05</v>
      </c>
      <c r="H8061" s="342" t="s">
        <v>6594</v>
      </c>
      <c r="I8061" s="342" t="s">
        <v>6575</v>
      </c>
      <c r="J8061" s="342" t="s">
        <v>6755</v>
      </c>
      <c r="K8061" s="581" t="s">
        <v>8904</v>
      </c>
      <c r="L8061" s="344" t="s">
        <v>4090</v>
      </c>
      <c r="N8061" s="344" t="s">
        <v>4090</v>
      </c>
      <c r="O8061" s="341">
        <v>0</v>
      </c>
    </row>
    <row r="8062" spans="1:15" x14ac:dyDescent="0.2">
      <c r="A8062" s="341" t="s">
        <v>9257</v>
      </c>
      <c r="B8062" s="341" t="s">
        <v>9265</v>
      </c>
      <c r="C8062" s="342" t="s">
        <v>9204</v>
      </c>
      <c r="D8062" s="342" t="s">
        <v>6589</v>
      </c>
      <c r="E8062" s="342" t="s">
        <v>9319</v>
      </c>
      <c r="F8062" s="342" t="s">
        <v>6590</v>
      </c>
      <c r="G8062" s="343">
        <v>7.5600000000000005</v>
      </c>
      <c r="H8062" s="342" t="s">
        <v>6594</v>
      </c>
      <c r="I8062" s="342" t="s">
        <v>6575</v>
      </c>
      <c r="J8062" s="342" t="s">
        <v>6755</v>
      </c>
      <c r="K8062" s="581" t="s">
        <v>8904</v>
      </c>
      <c r="L8062" s="344" t="s">
        <v>4090</v>
      </c>
      <c r="N8062" s="344" t="s">
        <v>4090</v>
      </c>
      <c r="O8062" s="341">
        <v>0</v>
      </c>
    </row>
    <row r="8063" spans="1:15" x14ac:dyDescent="0.2">
      <c r="A8063" s="341" t="s">
        <v>9257</v>
      </c>
      <c r="B8063" s="341" t="s">
        <v>9265</v>
      </c>
      <c r="C8063" s="342" t="s">
        <v>6588</v>
      </c>
      <c r="D8063" s="342" t="s">
        <v>6589</v>
      </c>
      <c r="E8063" s="342" t="s">
        <v>9322</v>
      </c>
      <c r="F8063" s="342" t="s">
        <v>6590</v>
      </c>
      <c r="G8063" s="343">
        <v>9.52</v>
      </c>
      <c r="H8063" s="342" t="s">
        <v>6594</v>
      </c>
      <c r="I8063" s="342" t="s">
        <v>6575</v>
      </c>
      <c r="J8063" s="342" t="s">
        <v>6755</v>
      </c>
      <c r="K8063" s="581" t="s">
        <v>7624</v>
      </c>
      <c r="L8063" s="344" t="s">
        <v>4090</v>
      </c>
      <c r="N8063" s="344" t="s">
        <v>4090</v>
      </c>
      <c r="O8063" s="341">
        <v>0</v>
      </c>
    </row>
    <row r="8064" spans="1:15" x14ac:dyDescent="0.2">
      <c r="A8064" s="341" t="s">
        <v>9257</v>
      </c>
      <c r="B8064" s="341" t="s">
        <v>9265</v>
      </c>
      <c r="C8064" s="342" t="s">
        <v>6588</v>
      </c>
      <c r="D8064" s="342" t="s">
        <v>6589</v>
      </c>
      <c r="E8064" s="342" t="s">
        <v>9326</v>
      </c>
      <c r="F8064" s="342" t="s">
        <v>6590</v>
      </c>
      <c r="G8064" s="343">
        <v>5.76</v>
      </c>
      <c r="H8064" s="342" t="s">
        <v>6594</v>
      </c>
      <c r="I8064" s="342" t="s">
        <v>6575</v>
      </c>
      <c r="J8064" s="342" t="s">
        <v>6755</v>
      </c>
      <c r="K8064" s="581" t="s">
        <v>8987</v>
      </c>
      <c r="L8064" s="344" t="s">
        <v>4090</v>
      </c>
      <c r="N8064" s="344" t="s">
        <v>4090</v>
      </c>
      <c r="O8064" s="341">
        <v>0</v>
      </c>
    </row>
    <row r="8065" spans="1:15" x14ac:dyDescent="0.2">
      <c r="A8065" s="341" t="s">
        <v>9257</v>
      </c>
      <c r="B8065" s="341" t="s">
        <v>9265</v>
      </c>
      <c r="C8065" s="342" t="s">
        <v>9198</v>
      </c>
      <c r="D8065" s="342" t="s">
        <v>6589</v>
      </c>
      <c r="E8065" s="342" t="s">
        <v>9321</v>
      </c>
      <c r="F8065" s="342" t="s">
        <v>6590</v>
      </c>
      <c r="G8065" s="343">
        <v>43.75</v>
      </c>
      <c r="H8065" s="342" t="s">
        <v>6594</v>
      </c>
      <c r="I8065" s="342" t="s">
        <v>6575</v>
      </c>
      <c r="J8065" s="342" t="s">
        <v>6755</v>
      </c>
      <c r="K8065" s="581" t="s">
        <v>8780</v>
      </c>
      <c r="L8065" s="344" t="s">
        <v>4090</v>
      </c>
      <c r="N8065" s="344" t="s">
        <v>4090</v>
      </c>
      <c r="O8065" s="341">
        <v>0</v>
      </c>
    </row>
    <row r="8066" spans="1:15" x14ac:dyDescent="0.2">
      <c r="A8066" s="341" t="s">
        <v>9257</v>
      </c>
      <c r="B8066" s="341" t="s">
        <v>9265</v>
      </c>
      <c r="C8066" s="342" t="s">
        <v>6588</v>
      </c>
      <c r="D8066" s="342" t="s">
        <v>6589</v>
      </c>
      <c r="E8066" s="342" t="s">
        <v>9320</v>
      </c>
      <c r="F8066" s="342" t="s">
        <v>6590</v>
      </c>
      <c r="G8066" s="343">
        <v>11.55</v>
      </c>
      <c r="H8066" s="342" t="s">
        <v>6594</v>
      </c>
      <c r="I8066" s="342" t="s">
        <v>6575</v>
      </c>
      <c r="J8066" s="342" t="s">
        <v>6755</v>
      </c>
      <c r="K8066" s="581" t="s">
        <v>7773</v>
      </c>
      <c r="L8066" s="344" t="s">
        <v>4090</v>
      </c>
      <c r="N8066" s="344" t="s">
        <v>4090</v>
      </c>
      <c r="O8066" s="341">
        <v>0</v>
      </c>
    </row>
    <row r="8067" spans="1:15" x14ac:dyDescent="0.2">
      <c r="A8067" s="341" t="s">
        <v>9257</v>
      </c>
      <c r="B8067" s="341" t="s">
        <v>9265</v>
      </c>
      <c r="C8067" s="342" t="s">
        <v>6588</v>
      </c>
      <c r="D8067" s="342" t="s">
        <v>6589</v>
      </c>
      <c r="E8067" s="342" t="s">
        <v>9320</v>
      </c>
      <c r="F8067" s="342" t="s">
        <v>6590</v>
      </c>
      <c r="G8067" s="343">
        <v>8.4</v>
      </c>
      <c r="H8067" s="342" t="s">
        <v>6594</v>
      </c>
      <c r="I8067" s="342" t="s">
        <v>6575</v>
      </c>
      <c r="J8067" s="342" t="s">
        <v>6755</v>
      </c>
      <c r="K8067" s="581" t="s">
        <v>7773</v>
      </c>
      <c r="L8067" s="344" t="s">
        <v>4090</v>
      </c>
      <c r="N8067" s="344" t="s">
        <v>4090</v>
      </c>
      <c r="O8067" s="341">
        <v>0</v>
      </c>
    </row>
    <row r="8068" spans="1:15" x14ac:dyDescent="0.2">
      <c r="A8068" s="341" t="s">
        <v>9257</v>
      </c>
      <c r="B8068" s="341" t="s">
        <v>9265</v>
      </c>
      <c r="C8068" s="342" t="s">
        <v>6588</v>
      </c>
      <c r="D8068" s="342" t="s">
        <v>6589</v>
      </c>
      <c r="E8068" s="342" t="s">
        <v>9323</v>
      </c>
      <c r="F8068" s="342" t="s">
        <v>6590</v>
      </c>
      <c r="G8068" s="343">
        <v>9.86</v>
      </c>
      <c r="H8068" s="342" t="s">
        <v>6594</v>
      </c>
      <c r="I8068" s="342" t="s">
        <v>6575</v>
      </c>
      <c r="J8068" s="342" t="s">
        <v>6755</v>
      </c>
      <c r="K8068" s="581" t="s">
        <v>9213</v>
      </c>
      <c r="L8068" s="344" t="s">
        <v>4090</v>
      </c>
      <c r="N8068" s="344" t="s">
        <v>4090</v>
      </c>
      <c r="O8068" s="341">
        <v>0</v>
      </c>
    </row>
    <row r="8069" spans="1:15" x14ac:dyDescent="0.2">
      <c r="A8069" s="341" t="s">
        <v>9257</v>
      </c>
      <c r="B8069" s="341" t="s">
        <v>9265</v>
      </c>
      <c r="C8069" s="342" t="s">
        <v>9198</v>
      </c>
      <c r="D8069" s="342" t="s">
        <v>6589</v>
      </c>
      <c r="E8069" s="342" t="s">
        <v>9324</v>
      </c>
      <c r="F8069" s="342" t="s">
        <v>6590</v>
      </c>
      <c r="G8069" s="343">
        <v>6.3</v>
      </c>
      <c r="H8069" s="342" t="s">
        <v>6594</v>
      </c>
      <c r="I8069" s="342" t="s">
        <v>6575</v>
      </c>
      <c r="J8069" s="342" t="s">
        <v>6755</v>
      </c>
      <c r="K8069" s="581" t="s">
        <v>8710</v>
      </c>
      <c r="L8069" s="344" t="s">
        <v>4090</v>
      </c>
      <c r="N8069" s="344" t="s">
        <v>4090</v>
      </c>
      <c r="O8069" s="341">
        <v>0</v>
      </c>
    </row>
    <row r="8070" spans="1:15" x14ac:dyDescent="0.2">
      <c r="A8070" s="341" t="s">
        <v>9257</v>
      </c>
      <c r="B8070" s="341" t="s">
        <v>9265</v>
      </c>
      <c r="C8070" s="342" t="s">
        <v>9204</v>
      </c>
      <c r="D8070" s="342" t="s">
        <v>6589</v>
      </c>
      <c r="E8070" s="342" t="s">
        <v>9326</v>
      </c>
      <c r="F8070" s="342" t="s">
        <v>6590</v>
      </c>
      <c r="G8070" s="343">
        <v>9.8000000000000007</v>
      </c>
      <c r="H8070" s="342" t="s">
        <v>6594</v>
      </c>
      <c r="I8070" s="342" t="s">
        <v>6575</v>
      </c>
      <c r="J8070" s="342" t="s">
        <v>6755</v>
      </c>
      <c r="K8070" s="581" t="s">
        <v>8869</v>
      </c>
      <c r="L8070" s="344" t="s">
        <v>4090</v>
      </c>
      <c r="N8070" s="344" t="s">
        <v>4090</v>
      </c>
      <c r="O8070" s="341">
        <v>0</v>
      </c>
    </row>
    <row r="8071" spans="1:15" x14ac:dyDescent="0.2">
      <c r="A8071" s="341" t="s">
        <v>9257</v>
      </c>
      <c r="B8071" s="341" t="s">
        <v>9265</v>
      </c>
      <c r="C8071" s="342" t="s">
        <v>6588</v>
      </c>
      <c r="D8071" s="342" t="s">
        <v>6589</v>
      </c>
      <c r="E8071" s="342" t="s">
        <v>9328</v>
      </c>
      <c r="F8071" s="342" t="s">
        <v>6590</v>
      </c>
      <c r="G8071" s="343">
        <v>30</v>
      </c>
      <c r="H8071" s="342" t="s">
        <v>6594</v>
      </c>
      <c r="I8071" s="342" t="s">
        <v>6575</v>
      </c>
      <c r="J8071" s="342" t="s">
        <v>6755</v>
      </c>
      <c r="K8071" s="581" t="s">
        <v>8749</v>
      </c>
      <c r="L8071" s="344" t="s">
        <v>4090</v>
      </c>
      <c r="N8071" s="344" t="s">
        <v>4090</v>
      </c>
      <c r="O8071" s="341">
        <v>0</v>
      </c>
    </row>
    <row r="8072" spans="1:15" x14ac:dyDescent="0.2">
      <c r="A8072" s="341" t="s">
        <v>9257</v>
      </c>
      <c r="B8072" s="341" t="s">
        <v>9265</v>
      </c>
      <c r="C8072" s="342" t="s">
        <v>9204</v>
      </c>
      <c r="D8072" s="342" t="s">
        <v>6589</v>
      </c>
      <c r="E8072" s="342" t="s">
        <v>9319</v>
      </c>
      <c r="F8072" s="342" t="s">
        <v>6590</v>
      </c>
      <c r="G8072" s="343">
        <v>4.5</v>
      </c>
      <c r="H8072" s="342" t="s">
        <v>6594</v>
      </c>
      <c r="I8072" s="342" t="s">
        <v>6575</v>
      </c>
      <c r="J8072" s="342" t="s">
        <v>6755</v>
      </c>
      <c r="K8072" s="581" t="s">
        <v>8749</v>
      </c>
      <c r="L8072" s="344" t="s">
        <v>4090</v>
      </c>
      <c r="N8072" s="344" t="s">
        <v>4090</v>
      </c>
      <c r="O8072" s="341">
        <v>0</v>
      </c>
    </row>
    <row r="8073" spans="1:15" x14ac:dyDescent="0.2">
      <c r="A8073" s="341" t="s">
        <v>9257</v>
      </c>
      <c r="B8073" s="341" t="s">
        <v>9265</v>
      </c>
      <c r="C8073" s="342" t="s">
        <v>9204</v>
      </c>
      <c r="D8073" s="342" t="s">
        <v>6589</v>
      </c>
      <c r="E8073" s="342" t="s">
        <v>9319</v>
      </c>
      <c r="F8073" s="342" t="s">
        <v>6590</v>
      </c>
      <c r="G8073" s="343">
        <v>13.44</v>
      </c>
      <c r="H8073" s="342" t="s">
        <v>6594</v>
      </c>
      <c r="I8073" s="342" t="s">
        <v>6575</v>
      </c>
      <c r="J8073" s="342" t="s">
        <v>6755</v>
      </c>
      <c r="K8073" s="581" t="s">
        <v>8061</v>
      </c>
      <c r="L8073" s="344" t="s">
        <v>4090</v>
      </c>
      <c r="N8073" s="344" t="s">
        <v>4090</v>
      </c>
      <c r="O8073" s="341">
        <v>0</v>
      </c>
    </row>
    <row r="8074" spans="1:15" x14ac:dyDescent="0.2">
      <c r="A8074" s="341" t="s">
        <v>9257</v>
      </c>
      <c r="B8074" s="341" t="s">
        <v>9265</v>
      </c>
      <c r="C8074" s="342" t="s">
        <v>9198</v>
      </c>
      <c r="D8074" s="342" t="s">
        <v>6589</v>
      </c>
      <c r="E8074" s="342" t="s">
        <v>9326</v>
      </c>
      <c r="F8074" s="342" t="s">
        <v>6590</v>
      </c>
      <c r="G8074" s="343">
        <v>9.24</v>
      </c>
      <c r="H8074" s="342" t="s">
        <v>6594</v>
      </c>
      <c r="I8074" s="342" t="s">
        <v>6575</v>
      </c>
      <c r="J8074" s="342" t="s">
        <v>6755</v>
      </c>
      <c r="K8074" s="581" t="s">
        <v>8674</v>
      </c>
      <c r="L8074" s="344" t="s">
        <v>4090</v>
      </c>
      <c r="N8074" s="344" t="s">
        <v>4090</v>
      </c>
      <c r="O8074" s="341">
        <v>0</v>
      </c>
    </row>
    <row r="8075" spans="1:15" x14ac:dyDescent="0.2">
      <c r="A8075" s="341" t="s">
        <v>9257</v>
      </c>
      <c r="B8075" s="341" t="s">
        <v>9265</v>
      </c>
      <c r="C8075" s="342" t="s">
        <v>6588</v>
      </c>
      <c r="D8075" s="342" t="s">
        <v>6589</v>
      </c>
      <c r="E8075" s="342" t="s">
        <v>9320</v>
      </c>
      <c r="F8075" s="342" t="s">
        <v>6590</v>
      </c>
      <c r="G8075" s="343">
        <v>8.31</v>
      </c>
      <c r="H8075" s="342" t="s">
        <v>6594</v>
      </c>
      <c r="I8075" s="342" t="s">
        <v>6575</v>
      </c>
      <c r="J8075" s="342" t="s">
        <v>6755</v>
      </c>
      <c r="K8075" s="581" t="s">
        <v>8350</v>
      </c>
      <c r="L8075" s="344" t="s">
        <v>4090</v>
      </c>
      <c r="N8075" s="344" t="s">
        <v>4090</v>
      </c>
      <c r="O8075" s="341">
        <v>0</v>
      </c>
    </row>
    <row r="8076" spans="1:15" x14ac:dyDescent="0.2">
      <c r="A8076" s="341" t="s">
        <v>9257</v>
      </c>
      <c r="B8076" s="341" t="s">
        <v>9265</v>
      </c>
      <c r="C8076" s="342" t="s">
        <v>9198</v>
      </c>
      <c r="D8076" s="342" t="s">
        <v>6589</v>
      </c>
      <c r="E8076" s="342" t="s">
        <v>9331</v>
      </c>
      <c r="F8076" s="342" t="s">
        <v>6590</v>
      </c>
      <c r="G8076" s="343">
        <v>6.75</v>
      </c>
      <c r="H8076" s="342" t="s">
        <v>6594</v>
      </c>
      <c r="I8076" s="342" t="s">
        <v>6575</v>
      </c>
      <c r="J8076" s="342" t="s">
        <v>6755</v>
      </c>
      <c r="K8076" s="581" t="s">
        <v>8678</v>
      </c>
      <c r="L8076" s="344" t="s">
        <v>4090</v>
      </c>
      <c r="N8076" s="344" t="s">
        <v>4090</v>
      </c>
      <c r="O8076" s="341">
        <v>0</v>
      </c>
    </row>
    <row r="8077" spans="1:15" x14ac:dyDescent="0.2">
      <c r="A8077" s="341" t="s">
        <v>9257</v>
      </c>
      <c r="B8077" s="341" t="s">
        <v>9265</v>
      </c>
      <c r="C8077" s="342" t="s">
        <v>9204</v>
      </c>
      <c r="D8077" s="342" t="s">
        <v>6589</v>
      </c>
      <c r="E8077" s="342" t="s">
        <v>9324</v>
      </c>
      <c r="F8077" s="342" t="s">
        <v>6590</v>
      </c>
      <c r="G8077" s="343">
        <v>4.83</v>
      </c>
      <c r="H8077" s="342" t="s">
        <v>6594</v>
      </c>
      <c r="I8077" s="342" t="s">
        <v>6575</v>
      </c>
      <c r="J8077" s="342" t="s">
        <v>6755</v>
      </c>
      <c r="K8077" s="581" t="s">
        <v>7298</v>
      </c>
      <c r="L8077" s="344" t="s">
        <v>4090</v>
      </c>
      <c r="N8077" s="344" t="s">
        <v>4090</v>
      </c>
      <c r="O8077" s="341">
        <v>0</v>
      </c>
    </row>
    <row r="8078" spans="1:15" x14ac:dyDescent="0.2">
      <c r="A8078" s="341" t="s">
        <v>9257</v>
      </c>
      <c r="B8078" s="341" t="s">
        <v>9265</v>
      </c>
      <c r="C8078" s="342" t="s">
        <v>6588</v>
      </c>
      <c r="D8078" s="342" t="s">
        <v>6589</v>
      </c>
      <c r="E8078" s="342" t="s">
        <v>9334</v>
      </c>
      <c r="F8078" s="342" t="s">
        <v>6590</v>
      </c>
      <c r="G8078" s="343">
        <v>9.620000000000001</v>
      </c>
      <c r="H8078" s="342" t="s">
        <v>6594</v>
      </c>
      <c r="I8078" s="342" t="s">
        <v>6575</v>
      </c>
      <c r="J8078" s="342" t="s">
        <v>6755</v>
      </c>
      <c r="K8078" s="581" t="s">
        <v>7301</v>
      </c>
      <c r="L8078" s="344" t="s">
        <v>4090</v>
      </c>
      <c r="N8078" s="344" t="s">
        <v>4090</v>
      </c>
      <c r="O8078" s="341">
        <v>0</v>
      </c>
    </row>
    <row r="8079" spans="1:15" x14ac:dyDescent="0.2">
      <c r="A8079" s="341" t="s">
        <v>9257</v>
      </c>
      <c r="B8079" s="341" t="s">
        <v>9265</v>
      </c>
      <c r="C8079" s="342" t="s">
        <v>9198</v>
      </c>
      <c r="D8079" s="342" t="s">
        <v>6589</v>
      </c>
      <c r="E8079" s="342" t="s">
        <v>9324</v>
      </c>
      <c r="F8079" s="342" t="s">
        <v>6590</v>
      </c>
      <c r="G8079" s="343">
        <v>6.11</v>
      </c>
      <c r="H8079" s="342" t="s">
        <v>6594</v>
      </c>
      <c r="I8079" s="342" t="s">
        <v>6575</v>
      </c>
      <c r="J8079" s="342" t="s">
        <v>6755</v>
      </c>
      <c r="K8079" s="581" t="s">
        <v>8872</v>
      </c>
      <c r="L8079" s="344" t="s">
        <v>4090</v>
      </c>
      <c r="N8079" s="344" t="s">
        <v>4090</v>
      </c>
      <c r="O8079" s="341">
        <v>0</v>
      </c>
    </row>
    <row r="8080" spans="1:15" x14ac:dyDescent="0.2">
      <c r="A8080" s="341" t="s">
        <v>9257</v>
      </c>
      <c r="B8080" s="341" t="s">
        <v>9265</v>
      </c>
      <c r="C8080" s="342" t="s">
        <v>9198</v>
      </c>
      <c r="D8080" s="342" t="s">
        <v>6589</v>
      </c>
      <c r="E8080" s="342" t="s">
        <v>9324</v>
      </c>
      <c r="F8080" s="342" t="s">
        <v>6590</v>
      </c>
      <c r="G8080" s="343">
        <v>6.8</v>
      </c>
      <c r="H8080" s="342" t="s">
        <v>6594</v>
      </c>
      <c r="I8080" s="342" t="s">
        <v>6575</v>
      </c>
      <c r="J8080" s="342" t="s">
        <v>6755</v>
      </c>
      <c r="K8080" s="581" t="s">
        <v>9141</v>
      </c>
      <c r="L8080" s="344" t="s">
        <v>4090</v>
      </c>
      <c r="N8080" s="344" t="s">
        <v>4090</v>
      </c>
      <c r="O8080" s="341">
        <v>0</v>
      </c>
    </row>
    <row r="8081" spans="1:15" x14ac:dyDescent="0.2">
      <c r="A8081" s="341" t="s">
        <v>9257</v>
      </c>
      <c r="B8081" s="341" t="s">
        <v>9265</v>
      </c>
      <c r="C8081" s="342" t="s">
        <v>9198</v>
      </c>
      <c r="D8081" s="342" t="s">
        <v>6589</v>
      </c>
      <c r="E8081" s="342" t="s">
        <v>9320</v>
      </c>
      <c r="F8081" s="342" t="s">
        <v>6590</v>
      </c>
      <c r="G8081" s="343">
        <v>7.72</v>
      </c>
      <c r="H8081" s="342" t="s">
        <v>6594</v>
      </c>
      <c r="I8081" s="342" t="s">
        <v>6575</v>
      </c>
      <c r="J8081" s="342" t="s">
        <v>6755</v>
      </c>
      <c r="K8081" s="581" t="s">
        <v>7801</v>
      </c>
      <c r="L8081" s="344" t="s">
        <v>4090</v>
      </c>
      <c r="N8081" s="344" t="s">
        <v>4090</v>
      </c>
      <c r="O8081" s="341">
        <v>0</v>
      </c>
    </row>
    <row r="8082" spans="1:15" x14ac:dyDescent="0.2">
      <c r="A8082" s="341" t="s">
        <v>9257</v>
      </c>
      <c r="B8082" s="341" t="s">
        <v>9265</v>
      </c>
      <c r="C8082" s="342" t="s">
        <v>9204</v>
      </c>
      <c r="D8082" s="342" t="s">
        <v>6589</v>
      </c>
      <c r="E8082" s="342" t="s">
        <v>9255</v>
      </c>
      <c r="F8082" s="342" t="s">
        <v>6590</v>
      </c>
      <c r="G8082" s="343">
        <v>8.64</v>
      </c>
      <c r="H8082" s="342" t="s">
        <v>6594</v>
      </c>
      <c r="I8082" s="342" t="s">
        <v>6575</v>
      </c>
      <c r="J8082" s="342" t="s">
        <v>6755</v>
      </c>
      <c r="K8082" s="581" t="s">
        <v>9195</v>
      </c>
      <c r="L8082" s="344" t="s">
        <v>4090</v>
      </c>
      <c r="N8082" s="344" t="s">
        <v>4090</v>
      </c>
      <c r="O8082" s="341">
        <v>0</v>
      </c>
    </row>
    <row r="8083" spans="1:15" x14ac:dyDescent="0.2">
      <c r="A8083" s="341" t="s">
        <v>9257</v>
      </c>
      <c r="B8083" s="341" t="s">
        <v>9265</v>
      </c>
      <c r="C8083" s="342" t="s">
        <v>6588</v>
      </c>
      <c r="D8083" s="342" t="s">
        <v>6589</v>
      </c>
      <c r="E8083" s="342" t="s">
        <v>9323</v>
      </c>
      <c r="F8083" s="342" t="s">
        <v>6590</v>
      </c>
      <c r="G8083" s="343">
        <v>9.4</v>
      </c>
      <c r="H8083" s="342" t="s">
        <v>6594</v>
      </c>
      <c r="I8083" s="342" t="s">
        <v>6575</v>
      </c>
      <c r="J8083" s="342" t="s">
        <v>6755</v>
      </c>
      <c r="K8083" s="581" t="s">
        <v>8851</v>
      </c>
      <c r="L8083" s="344" t="s">
        <v>4090</v>
      </c>
      <c r="N8083" s="344" t="s">
        <v>4090</v>
      </c>
      <c r="O8083" s="341">
        <v>0</v>
      </c>
    </row>
    <row r="8084" spans="1:15" x14ac:dyDescent="0.2">
      <c r="A8084" s="341" t="s">
        <v>9257</v>
      </c>
      <c r="B8084" s="341" t="s">
        <v>9265</v>
      </c>
      <c r="C8084" s="342" t="s">
        <v>9198</v>
      </c>
      <c r="D8084" s="342" t="s">
        <v>6589</v>
      </c>
      <c r="E8084" s="342" t="s">
        <v>9328</v>
      </c>
      <c r="F8084" s="342" t="s">
        <v>6590</v>
      </c>
      <c r="G8084" s="343">
        <v>12.040000000000001</v>
      </c>
      <c r="H8084" s="342" t="s">
        <v>6594</v>
      </c>
      <c r="I8084" s="342" t="s">
        <v>6575</v>
      </c>
      <c r="J8084" s="342" t="s">
        <v>6755</v>
      </c>
      <c r="K8084" s="581" t="s">
        <v>8851</v>
      </c>
      <c r="L8084" s="344" t="s">
        <v>4090</v>
      </c>
      <c r="N8084" s="344" t="s">
        <v>4090</v>
      </c>
      <c r="O8084" s="341">
        <v>0</v>
      </c>
    </row>
    <row r="8085" spans="1:15" x14ac:dyDescent="0.2">
      <c r="A8085" s="341" t="s">
        <v>9257</v>
      </c>
      <c r="B8085" s="341" t="s">
        <v>9265</v>
      </c>
      <c r="C8085" s="342" t="s">
        <v>9198</v>
      </c>
      <c r="D8085" s="342" t="s">
        <v>6589</v>
      </c>
      <c r="E8085" s="342" t="s">
        <v>9319</v>
      </c>
      <c r="F8085" s="342" t="s">
        <v>6590</v>
      </c>
      <c r="G8085" s="343">
        <v>5.04</v>
      </c>
      <c r="H8085" s="342" t="s">
        <v>6594</v>
      </c>
      <c r="I8085" s="342" t="s">
        <v>6575</v>
      </c>
      <c r="J8085" s="342" t="s">
        <v>6755</v>
      </c>
      <c r="K8085" s="581" t="s">
        <v>9145</v>
      </c>
      <c r="L8085" s="344" t="s">
        <v>4090</v>
      </c>
      <c r="N8085" s="344" t="s">
        <v>4090</v>
      </c>
      <c r="O8085" s="341">
        <v>0</v>
      </c>
    </row>
    <row r="8086" spans="1:15" x14ac:dyDescent="0.2">
      <c r="A8086" s="341" t="s">
        <v>9257</v>
      </c>
      <c r="B8086" s="341" t="s">
        <v>9265</v>
      </c>
      <c r="C8086" s="342" t="s">
        <v>9198</v>
      </c>
      <c r="D8086" s="342" t="s">
        <v>6589</v>
      </c>
      <c r="E8086" s="342" t="s">
        <v>9325</v>
      </c>
      <c r="F8086" s="342" t="s">
        <v>6590</v>
      </c>
      <c r="G8086" s="343">
        <v>4.95</v>
      </c>
      <c r="H8086" s="342" t="s">
        <v>6594</v>
      </c>
      <c r="I8086" s="342" t="s">
        <v>6575</v>
      </c>
      <c r="J8086" s="342" t="s">
        <v>6755</v>
      </c>
      <c r="K8086" s="581" t="s">
        <v>8078</v>
      </c>
      <c r="L8086" s="344" t="s">
        <v>4090</v>
      </c>
      <c r="N8086" s="344" t="s">
        <v>4090</v>
      </c>
      <c r="O8086" s="341">
        <v>0</v>
      </c>
    </row>
    <row r="8087" spans="1:15" x14ac:dyDescent="0.2">
      <c r="A8087" s="341" t="s">
        <v>9257</v>
      </c>
      <c r="B8087" s="341" t="s">
        <v>9265</v>
      </c>
      <c r="C8087" s="342" t="s">
        <v>6588</v>
      </c>
      <c r="D8087" s="342" t="s">
        <v>6589</v>
      </c>
      <c r="E8087" s="342" t="s">
        <v>9255</v>
      </c>
      <c r="F8087" s="342" t="s">
        <v>6590</v>
      </c>
      <c r="G8087" s="343">
        <v>7.48</v>
      </c>
      <c r="H8087" s="342" t="s">
        <v>6594</v>
      </c>
      <c r="I8087" s="342" t="s">
        <v>6575</v>
      </c>
      <c r="J8087" s="342" t="s">
        <v>6755</v>
      </c>
      <c r="K8087" s="581" t="s">
        <v>7879</v>
      </c>
      <c r="L8087" s="344" t="s">
        <v>4090</v>
      </c>
      <c r="N8087" s="344" t="s">
        <v>4090</v>
      </c>
      <c r="O8087" s="341">
        <v>0</v>
      </c>
    </row>
    <row r="8088" spans="1:15" x14ac:dyDescent="0.2">
      <c r="A8088" s="341" t="s">
        <v>9257</v>
      </c>
      <c r="B8088" s="341" t="s">
        <v>9265</v>
      </c>
      <c r="C8088" s="342" t="s">
        <v>6588</v>
      </c>
      <c r="D8088" s="342" t="s">
        <v>6589</v>
      </c>
      <c r="E8088" s="342" t="s">
        <v>9323</v>
      </c>
      <c r="F8088" s="342" t="s">
        <v>6590</v>
      </c>
      <c r="G8088" s="343">
        <v>7.38</v>
      </c>
      <c r="H8088" s="342" t="s">
        <v>6594</v>
      </c>
      <c r="I8088" s="342" t="s">
        <v>6575</v>
      </c>
      <c r="J8088" s="342" t="s">
        <v>6755</v>
      </c>
      <c r="K8088" s="581" t="s">
        <v>7806</v>
      </c>
      <c r="L8088" s="344" t="s">
        <v>4090</v>
      </c>
      <c r="N8088" s="344" t="s">
        <v>4090</v>
      </c>
      <c r="O8088" s="341">
        <v>0</v>
      </c>
    </row>
    <row r="8089" spans="1:15" x14ac:dyDescent="0.2">
      <c r="A8089" s="341" t="s">
        <v>9257</v>
      </c>
      <c r="B8089" s="341" t="s">
        <v>9265</v>
      </c>
      <c r="C8089" s="342" t="s">
        <v>9198</v>
      </c>
      <c r="D8089" s="342" t="s">
        <v>6589</v>
      </c>
      <c r="E8089" s="342" t="s">
        <v>9319</v>
      </c>
      <c r="F8089" s="342" t="s">
        <v>6590</v>
      </c>
      <c r="G8089" s="343">
        <v>5.2700000000000005</v>
      </c>
      <c r="H8089" s="342" t="s">
        <v>6594</v>
      </c>
      <c r="I8089" s="342" t="s">
        <v>6575</v>
      </c>
      <c r="J8089" s="342" t="s">
        <v>6755</v>
      </c>
      <c r="K8089" s="581" t="s">
        <v>6943</v>
      </c>
      <c r="L8089" s="344" t="s">
        <v>4090</v>
      </c>
      <c r="N8089" s="344" t="s">
        <v>4090</v>
      </c>
      <c r="O8089" s="341">
        <v>0</v>
      </c>
    </row>
    <row r="8090" spans="1:15" x14ac:dyDescent="0.2">
      <c r="A8090" s="341" t="s">
        <v>9257</v>
      </c>
      <c r="B8090" s="341" t="s">
        <v>9265</v>
      </c>
      <c r="C8090" s="342" t="s">
        <v>9198</v>
      </c>
      <c r="D8090" s="342" t="s">
        <v>6589</v>
      </c>
      <c r="E8090" s="342" t="s">
        <v>9321</v>
      </c>
      <c r="F8090" s="342" t="s">
        <v>6590</v>
      </c>
      <c r="G8090" s="343">
        <v>4.2750000000000004</v>
      </c>
      <c r="H8090" s="342" t="s">
        <v>6594</v>
      </c>
      <c r="I8090" s="342" t="s">
        <v>6575</v>
      </c>
      <c r="J8090" s="342" t="s">
        <v>6755</v>
      </c>
      <c r="K8090" s="581" t="s">
        <v>8997</v>
      </c>
      <c r="L8090" s="344" t="s">
        <v>4090</v>
      </c>
      <c r="N8090" s="344" t="s">
        <v>4090</v>
      </c>
      <c r="O8090" s="341">
        <v>0</v>
      </c>
    </row>
    <row r="8091" spans="1:15" x14ac:dyDescent="0.2">
      <c r="A8091" s="341" t="s">
        <v>9257</v>
      </c>
      <c r="B8091" s="341" t="s">
        <v>9265</v>
      </c>
      <c r="C8091" s="342" t="s">
        <v>9198</v>
      </c>
      <c r="D8091" s="342" t="s">
        <v>6589</v>
      </c>
      <c r="E8091" s="342" t="s">
        <v>9324</v>
      </c>
      <c r="F8091" s="342" t="s">
        <v>6590</v>
      </c>
      <c r="G8091" s="343">
        <v>6.5</v>
      </c>
      <c r="H8091" s="342" t="s">
        <v>6594</v>
      </c>
      <c r="I8091" s="342" t="s">
        <v>6575</v>
      </c>
      <c r="J8091" s="342" t="s">
        <v>6755</v>
      </c>
      <c r="K8091" s="581" t="s">
        <v>9214</v>
      </c>
      <c r="L8091" s="344" t="s">
        <v>4090</v>
      </c>
      <c r="N8091" s="344" t="s">
        <v>4090</v>
      </c>
      <c r="O8091" s="341">
        <v>0</v>
      </c>
    </row>
    <row r="8092" spans="1:15" x14ac:dyDescent="0.2">
      <c r="A8092" s="341" t="s">
        <v>9257</v>
      </c>
      <c r="B8092" s="341" t="s">
        <v>9265</v>
      </c>
      <c r="C8092" s="342" t="s">
        <v>9198</v>
      </c>
      <c r="D8092" s="342" t="s">
        <v>6589</v>
      </c>
      <c r="E8092" s="342" t="s">
        <v>9324</v>
      </c>
      <c r="F8092" s="342" t="s">
        <v>6590</v>
      </c>
      <c r="G8092" s="343">
        <v>13.5</v>
      </c>
      <c r="H8092" s="342" t="s">
        <v>6594</v>
      </c>
      <c r="I8092" s="342" t="s">
        <v>6575</v>
      </c>
      <c r="J8092" s="342" t="s">
        <v>6755</v>
      </c>
      <c r="K8092" s="581" t="s">
        <v>7821</v>
      </c>
      <c r="L8092" s="344" t="s">
        <v>4090</v>
      </c>
      <c r="N8092" s="344" t="s">
        <v>4090</v>
      </c>
      <c r="O8092" s="341">
        <v>0</v>
      </c>
    </row>
    <row r="8093" spans="1:15" x14ac:dyDescent="0.2">
      <c r="A8093" s="341" t="s">
        <v>9257</v>
      </c>
      <c r="B8093" s="341" t="s">
        <v>9265</v>
      </c>
      <c r="C8093" s="342" t="s">
        <v>9198</v>
      </c>
      <c r="D8093" s="342" t="s">
        <v>6589</v>
      </c>
      <c r="E8093" s="342" t="s">
        <v>9319</v>
      </c>
      <c r="F8093" s="342" t="s">
        <v>6590</v>
      </c>
      <c r="G8093" s="343">
        <v>5.7</v>
      </c>
      <c r="H8093" s="342" t="s">
        <v>6594</v>
      </c>
      <c r="I8093" s="342" t="s">
        <v>6575</v>
      </c>
      <c r="J8093" s="342" t="s">
        <v>6755</v>
      </c>
      <c r="K8093" s="581" t="s">
        <v>7637</v>
      </c>
      <c r="L8093" s="344" t="s">
        <v>4090</v>
      </c>
      <c r="N8093" s="344" t="s">
        <v>4090</v>
      </c>
      <c r="O8093" s="341">
        <v>0</v>
      </c>
    </row>
    <row r="8094" spans="1:15" x14ac:dyDescent="0.2">
      <c r="A8094" s="341" t="s">
        <v>9257</v>
      </c>
      <c r="B8094" s="341" t="s">
        <v>9265</v>
      </c>
      <c r="C8094" s="342" t="s">
        <v>9198</v>
      </c>
      <c r="D8094" s="342" t="s">
        <v>6589</v>
      </c>
      <c r="E8094" s="342" t="s">
        <v>9319</v>
      </c>
      <c r="F8094" s="342" t="s">
        <v>6590</v>
      </c>
      <c r="G8094" s="343">
        <v>5.7350000000000003</v>
      </c>
      <c r="H8094" s="342" t="s">
        <v>6594</v>
      </c>
      <c r="I8094" s="342" t="s">
        <v>6575</v>
      </c>
      <c r="J8094" s="342" t="s">
        <v>6755</v>
      </c>
      <c r="K8094" s="581" t="s">
        <v>7386</v>
      </c>
      <c r="L8094" s="344" t="s">
        <v>4090</v>
      </c>
      <c r="N8094" s="344" t="s">
        <v>4090</v>
      </c>
      <c r="O8094" s="341">
        <v>0</v>
      </c>
    </row>
    <row r="8095" spans="1:15" x14ac:dyDescent="0.2">
      <c r="A8095" s="341" t="s">
        <v>9257</v>
      </c>
      <c r="B8095" s="341" t="s">
        <v>9265</v>
      </c>
      <c r="C8095" s="342" t="s">
        <v>6588</v>
      </c>
      <c r="D8095" s="342" t="s">
        <v>6589</v>
      </c>
      <c r="E8095" s="342" t="s">
        <v>9326</v>
      </c>
      <c r="F8095" s="342" t="s">
        <v>6590</v>
      </c>
      <c r="G8095" s="343">
        <v>3.96</v>
      </c>
      <c r="H8095" s="342" t="s">
        <v>6594</v>
      </c>
      <c r="I8095" s="342" t="s">
        <v>6575</v>
      </c>
      <c r="J8095" s="342" t="s">
        <v>6755</v>
      </c>
      <c r="K8095" s="581" t="s">
        <v>7882</v>
      </c>
      <c r="L8095" s="344" t="s">
        <v>4090</v>
      </c>
      <c r="N8095" s="344" t="s">
        <v>4090</v>
      </c>
      <c r="O8095" s="341">
        <v>0</v>
      </c>
    </row>
    <row r="8096" spans="1:15" x14ac:dyDescent="0.2">
      <c r="A8096" s="341" t="s">
        <v>9257</v>
      </c>
      <c r="B8096" s="341" t="s">
        <v>9265</v>
      </c>
      <c r="C8096" s="342" t="s">
        <v>6588</v>
      </c>
      <c r="D8096" s="342" t="s">
        <v>6589</v>
      </c>
      <c r="E8096" s="342" t="s">
        <v>9321</v>
      </c>
      <c r="F8096" s="342" t="s">
        <v>6590</v>
      </c>
      <c r="G8096" s="343">
        <v>5.242</v>
      </c>
      <c r="H8096" s="342" t="s">
        <v>6594</v>
      </c>
      <c r="I8096" s="342" t="s">
        <v>6575</v>
      </c>
      <c r="J8096" s="342" t="s">
        <v>6755</v>
      </c>
      <c r="K8096" s="581" t="s">
        <v>7359</v>
      </c>
      <c r="L8096" s="344" t="s">
        <v>4090</v>
      </c>
      <c r="N8096" s="344" t="s">
        <v>4090</v>
      </c>
      <c r="O8096" s="341">
        <v>0</v>
      </c>
    </row>
    <row r="8097" spans="1:15" x14ac:dyDescent="0.2">
      <c r="A8097" s="341" t="s">
        <v>9257</v>
      </c>
      <c r="B8097" s="341" t="s">
        <v>9265</v>
      </c>
      <c r="C8097" s="342" t="s">
        <v>9198</v>
      </c>
      <c r="D8097" s="342" t="s">
        <v>6589</v>
      </c>
      <c r="E8097" s="342" t="s">
        <v>9321</v>
      </c>
      <c r="F8097" s="342" t="s">
        <v>6590</v>
      </c>
      <c r="G8097" s="343">
        <v>9.870000000000001</v>
      </c>
      <c r="H8097" s="342" t="s">
        <v>6594</v>
      </c>
      <c r="I8097" s="342" t="s">
        <v>6575</v>
      </c>
      <c r="J8097" s="342" t="s">
        <v>6755</v>
      </c>
      <c r="K8097" s="581" t="s">
        <v>7238</v>
      </c>
      <c r="L8097" s="344" t="s">
        <v>4090</v>
      </c>
      <c r="N8097" s="344" t="s">
        <v>4090</v>
      </c>
      <c r="O8097" s="341">
        <v>0</v>
      </c>
    </row>
    <row r="8098" spans="1:15" x14ac:dyDescent="0.2">
      <c r="A8098" s="341" t="s">
        <v>9257</v>
      </c>
      <c r="B8098" s="341" t="s">
        <v>9265</v>
      </c>
      <c r="C8098" s="342" t="s">
        <v>9204</v>
      </c>
      <c r="D8098" s="342" t="s">
        <v>6589</v>
      </c>
      <c r="E8098" s="342" t="s">
        <v>9319</v>
      </c>
      <c r="F8098" s="342" t="s">
        <v>6590</v>
      </c>
      <c r="G8098" s="343">
        <v>9.31</v>
      </c>
      <c r="H8098" s="342" t="s">
        <v>6594</v>
      </c>
      <c r="I8098" s="342" t="s">
        <v>6575</v>
      </c>
      <c r="J8098" s="342" t="s">
        <v>6755</v>
      </c>
      <c r="K8098" s="581" t="s">
        <v>7884</v>
      </c>
      <c r="L8098" s="344" t="s">
        <v>4090</v>
      </c>
      <c r="N8098" s="344" t="s">
        <v>4090</v>
      </c>
      <c r="O8098" s="341">
        <v>0</v>
      </c>
    </row>
    <row r="8099" spans="1:15" x14ac:dyDescent="0.2">
      <c r="A8099" s="341" t="s">
        <v>9257</v>
      </c>
      <c r="B8099" s="341" t="s">
        <v>9265</v>
      </c>
      <c r="C8099" s="342" t="s">
        <v>6588</v>
      </c>
      <c r="D8099" s="342" t="s">
        <v>6589</v>
      </c>
      <c r="E8099" s="342" t="s">
        <v>9326</v>
      </c>
      <c r="F8099" s="342" t="s">
        <v>6590</v>
      </c>
      <c r="G8099" s="343">
        <v>42.980000000000004</v>
      </c>
      <c r="H8099" s="342" t="s">
        <v>6594</v>
      </c>
      <c r="I8099" s="342" t="s">
        <v>6575</v>
      </c>
      <c r="J8099" s="342" t="s">
        <v>6755</v>
      </c>
      <c r="K8099" s="581" t="s">
        <v>7376</v>
      </c>
      <c r="L8099" s="344" t="s">
        <v>4090</v>
      </c>
      <c r="N8099" s="344" t="s">
        <v>4090</v>
      </c>
      <c r="O8099" s="341" t="s">
        <v>6752</v>
      </c>
    </row>
    <row r="8100" spans="1:15" x14ac:dyDescent="0.2">
      <c r="A8100" s="341" t="s">
        <v>9257</v>
      </c>
      <c r="B8100" s="341" t="s">
        <v>9265</v>
      </c>
      <c r="C8100" s="342" t="s">
        <v>9204</v>
      </c>
      <c r="D8100" s="342" t="s">
        <v>6589</v>
      </c>
      <c r="E8100" s="342" t="s">
        <v>9319</v>
      </c>
      <c r="F8100" s="342" t="s">
        <v>6590</v>
      </c>
      <c r="G8100" s="343">
        <v>7.38</v>
      </c>
      <c r="H8100" s="342" t="s">
        <v>6594</v>
      </c>
      <c r="I8100" s="342" t="s">
        <v>6575</v>
      </c>
      <c r="J8100" s="342" t="s">
        <v>6755</v>
      </c>
      <c r="K8100" s="581" t="s">
        <v>6944</v>
      </c>
      <c r="L8100" s="344" t="s">
        <v>4090</v>
      </c>
      <c r="N8100" s="344" t="s">
        <v>4090</v>
      </c>
      <c r="O8100" s="341">
        <v>0</v>
      </c>
    </row>
    <row r="8101" spans="1:15" x14ac:dyDescent="0.2">
      <c r="A8101" s="341" t="s">
        <v>9257</v>
      </c>
      <c r="B8101" s="341" t="s">
        <v>9265</v>
      </c>
      <c r="C8101" s="342" t="s">
        <v>6588</v>
      </c>
      <c r="D8101" s="342" t="s">
        <v>6589</v>
      </c>
      <c r="E8101" s="342" t="s">
        <v>9320</v>
      </c>
      <c r="F8101" s="342" t="s">
        <v>6590</v>
      </c>
      <c r="G8101" s="343">
        <v>12.76</v>
      </c>
      <c r="H8101" s="342" t="s">
        <v>6594</v>
      </c>
      <c r="I8101" s="342" t="s">
        <v>6575</v>
      </c>
      <c r="J8101" s="342" t="s">
        <v>6755</v>
      </c>
      <c r="K8101" s="581" t="s">
        <v>6863</v>
      </c>
      <c r="L8101" s="344" t="s">
        <v>4090</v>
      </c>
      <c r="N8101" s="344" t="s">
        <v>4090</v>
      </c>
      <c r="O8101" s="341">
        <v>0</v>
      </c>
    </row>
    <row r="8102" spans="1:15" x14ac:dyDescent="0.2">
      <c r="A8102" s="341" t="s">
        <v>9257</v>
      </c>
      <c r="B8102" s="341" t="s">
        <v>9265</v>
      </c>
      <c r="C8102" s="342" t="s">
        <v>9204</v>
      </c>
      <c r="D8102" s="342" t="s">
        <v>6589</v>
      </c>
      <c r="E8102" s="342" t="s">
        <v>9319</v>
      </c>
      <c r="F8102" s="342" t="s">
        <v>6590</v>
      </c>
      <c r="G8102" s="343">
        <v>5.0600000000000005</v>
      </c>
      <c r="H8102" s="342" t="s">
        <v>6594</v>
      </c>
      <c r="I8102" s="342" t="s">
        <v>6575</v>
      </c>
      <c r="J8102" s="342" t="s">
        <v>6755</v>
      </c>
      <c r="K8102" s="581" t="s">
        <v>7377</v>
      </c>
      <c r="L8102" s="344" t="s">
        <v>4090</v>
      </c>
      <c r="N8102" s="344" t="s">
        <v>4090</v>
      </c>
      <c r="O8102" s="341">
        <v>0</v>
      </c>
    </row>
    <row r="8103" spans="1:15" x14ac:dyDescent="0.2">
      <c r="A8103" s="341" t="s">
        <v>9257</v>
      </c>
      <c r="B8103" s="341" t="s">
        <v>9265</v>
      </c>
      <c r="C8103" s="342" t="s">
        <v>9204</v>
      </c>
      <c r="D8103" s="342" t="s">
        <v>6589</v>
      </c>
      <c r="E8103" s="342" t="s">
        <v>9338</v>
      </c>
      <c r="F8103" s="342" t="s">
        <v>6590</v>
      </c>
      <c r="G8103" s="343">
        <v>6.9</v>
      </c>
      <c r="H8103" s="342" t="s">
        <v>6594</v>
      </c>
      <c r="I8103" s="342" t="s">
        <v>6575</v>
      </c>
      <c r="J8103" s="342" t="s">
        <v>6755</v>
      </c>
      <c r="K8103" s="581" t="s">
        <v>6835</v>
      </c>
      <c r="L8103" s="344" t="s">
        <v>4090</v>
      </c>
      <c r="N8103" s="344" t="s">
        <v>4090</v>
      </c>
      <c r="O8103" s="341">
        <v>0</v>
      </c>
    </row>
    <row r="8104" spans="1:15" x14ac:dyDescent="0.2">
      <c r="A8104" s="341" t="s">
        <v>9257</v>
      </c>
      <c r="B8104" s="341" t="s">
        <v>9265</v>
      </c>
      <c r="C8104" s="342" t="s">
        <v>6588</v>
      </c>
      <c r="D8104" s="342" t="s">
        <v>6589</v>
      </c>
      <c r="E8104" s="342" t="s">
        <v>9319</v>
      </c>
      <c r="F8104" s="342" t="s">
        <v>6590</v>
      </c>
      <c r="G8104" s="343">
        <v>99.9</v>
      </c>
      <c r="H8104" s="342" t="s">
        <v>6594</v>
      </c>
      <c r="I8104" s="342" t="s">
        <v>6570</v>
      </c>
      <c r="J8104" s="342" t="s">
        <v>6755</v>
      </c>
      <c r="K8104" s="581" t="s">
        <v>6869</v>
      </c>
      <c r="L8104" s="344" t="s">
        <v>4090</v>
      </c>
      <c r="N8104" s="344" t="s">
        <v>4090</v>
      </c>
      <c r="O8104" s="341" t="s">
        <v>6752</v>
      </c>
    </row>
    <row r="8105" spans="1:15" x14ac:dyDescent="0.2">
      <c r="A8105" s="341" t="s">
        <v>9257</v>
      </c>
      <c r="B8105" s="341" t="s">
        <v>9265</v>
      </c>
      <c r="C8105" s="342" t="s">
        <v>9198</v>
      </c>
      <c r="D8105" s="342" t="s">
        <v>6589</v>
      </c>
      <c r="E8105" s="342" t="s">
        <v>9319</v>
      </c>
      <c r="F8105" s="342" t="s">
        <v>6590</v>
      </c>
      <c r="G8105" s="343">
        <v>4.7300000000000004</v>
      </c>
      <c r="H8105" s="342" t="s">
        <v>6594</v>
      </c>
      <c r="I8105" s="342" t="s">
        <v>6575</v>
      </c>
      <c r="J8105" s="342" t="s">
        <v>6755</v>
      </c>
      <c r="K8105" s="581" t="s">
        <v>8857</v>
      </c>
      <c r="L8105" s="344" t="s">
        <v>4090</v>
      </c>
      <c r="N8105" s="344" t="s">
        <v>4090</v>
      </c>
      <c r="O8105" s="341">
        <v>0</v>
      </c>
    </row>
    <row r="8106" spans="1:15" x14ac:dyDescent="0.2">
      <c r="A8106" s="341" t="s">
        <v>9257</v>
      </c>
      <c r="B8106" s="341" t="s">
        <v>9265</v>
      </c>
      <c r="C8106" s="342" t="s">
        <v>9198</v>
      </c>
      <c r="D8106" s="342" t="s">
        <v>6589</v>
      </c>
      <c r="E8106" s="342" t="s">
        <v>9328</v>
      </c>
      <c r="F8106" s="342" t="s">
        <v>6590</v>
      </c>
      <c r="G8106" s="343">
        <v>29.21</v>
      </c>
      <c r="H8106" s="342" t="s">
        <v>6594</v>
      </c>
      <c r="I8106" s="342" t="s">
        <v>6575</v>
      </c>
      <c r="J8106" s="342" t="s">
        <v>6755</v>
      </c>
      <c r="K8106" s="581" t="s">
        <v>8755</v>
      </c>
      <c r="L8106" s="344" t="s">
        <v>4090</v>
      </c>
      <c r="N8106" s="344" t="s">
        <v>4090</v>
      </c>
      <c r="O8106" s="341">
        <v>0</v>
      </c>
    </row>
    <row r="8107" spans="1:15" x14ac:dyDescent="0.2">
      <c r="A8107" s="341" t="s">
        <v>9257</v>
      </c>
      <c r="B8107" s="341" t="s">
        <v>9265</v>
      </c>
      <c r="C8107" s="342" t="s">
        <v>6588</v>
      </c>
      <c r="D8107" s="342" t="s">
        <v>6589</v>
      </c>
      <c r="E8107" s="342" t="s">
        <v>9322</v>
      </c>
      <c r="F8107" s="342" t="s">
        <v>6590</v>
      </c>
      <c r="G8107" s="343">
        <v>16.8</v>
      </c>
      <c r="H8107" s="342" t="s">
        <v>6594</v>
      </c>
      <c r="I8107" s="342" t="s">
        <v>6575</v>
      </c>
      <c r="J8107" s="342" t="s">
        <v>6755</v>
      </c>
      <c r="K8107" s="581" t="s">
        <v>8269</v>
      </c>
      <c r="L8107" s="344" t="s">
        <v>4090</v>
      </c>
      <c r="N8107" s="344" t="s">
        <v>4090</v>
      </c>
      <c r="O8107" s="341">
        <v>0</v>
      </c>
    </row>
    <row r="8108" spans="1:15" x14ac:dyDescent="0.2">
      <c r="A8108" s="341" t="s">
        <v>9257</v>
      </c>
      <c r="B8108" s="341" t="s">
        <v>9265</v>
      </c>
      <c r="C8108" s="342" t="s">
        <v>9198</v>
      </c>
      <c r="D8108" s="342" t="s">
        <v>6589</v>
      </c>
      <c r="E8108" s="342" t="s">
        <v>9320</v>
      </c>
      <c r="F8108" s="342" t="s">
        <v>6590</v>
      </c>
      <c r="G8108" s="343">
        <v>36.9</v>
      </c>
      <c r="H8108" s="342" t="s">
        <v>6594</v>
      </c>
      <c r="I8108" s="342" t="s">
        <v>6575</v>
      </c>
      <c r="J8108" s="342" t="s">
        <v>6755</v>
      </c>
      <c r="K8108" s="581" t="s">
        <v>7484</v>
      </c>
      <c r="L8108" s="344" t="s">
        <v>4090</v>
      </c>
      <c r="N8108" s="344" t="s">
        <v>4090</v>
      </c>
      <c r="O8108" s="341" t="s">
        <v>6752</v>
      </c>
    </row>
    <row r="8109" spans="1:15" x14ac:dyDescent="0.2">
      <c r="A8109" s="341" t="s">
        <v>9257</v>
      </c>
      <c r="B8109" s="341" t="s">
        <v>9265</v>
      </c>
      <c r="C8109" s="342" t="s">
        <v>9198</v>
      </c>
      <c r="D8109" s="342" t="s">
        <v>6589</v>
      </c>
      <c r="E8109" s="342" t="s">
        <v>9320</v>
      </c>
      <c r="F8109" s="342" t="s">
        <v>6590</v>
      </c>
      <c r="G8109" s="343">
        <v>8.0850000000000009</v>
      </c>
      <c r="H8109" s="342" t="s">
        <v>6594</v>
      </c>
      <c r="I8109" s="342" t="s">
        <v>6575</v>
      </c>
      <c r="J8109" s="342" t="s">
        <v>6755</v>
      </c>
      <c r="K8109" s="581" t="s">
        <v>7385</v>
      </c>
      <c r="L8109" s="344" t="s">
        <v>4090</v>
      </c>
      <c r="N8109" s="344" t="s">
        <v>4090</v>
      </c>
      <c r="O8109" s="341">
        <v>0</v>
      </c>
    </row>
    <row r="8110" spans="1:15" x14ac:dyDescent="0.2">
      <c r="A8110" s="341" t="s">
        <v>9257</v>
      </c>
      <c r="B8110" s="341" t="s">
        <v>9265</v>
      </c>
      <c r="C8110" s="342" t="s">
        <v>6588</v>
      </c>
      <c r="D8110" s="342" t="s">
        <v>6589</v>
      </c>
      <c r="E8110" s="342" t="s">
        <v>9325</v>
      </c>
      <c r="F8110" s="342" t="s">
        <v>6590</v>
      </c>
      <c r="G8110" s="343">
        <v>29.67</v>
      </c>
      <c r="H8110" s="342" t="s">
        <v>6594</v>
      </c>
      <c r="I8110" s="342" t="s">
        <v>6575</v>
      </c>
      <c r="J8110" s="342" t="s">
        <v>6755</v>
      </c>
      <c r="K8110" s="581" t="s">
        <v>8451</v>
      </c>
      <c r="L8110" s="344" t="s">
        <v>4090</v>
      </c>
      <c r="N8110" s="344" t="s">
        <v>4090</v>
      </c>
      <c r="O8110" s="341">
        <v>0</v>
      </c>
    </row>
    <row r="8111" spans="1:15" x14ac:dyDescent="0.2">
      <c r="A8111" s="341" t="s">
        <v>9257</v>
      </c>
      <c r="B8111" s="341" t="s">
        <v>9265</v>
      </c>
      <c r="C8111" s="342" t="s">
        <v>9204</v>
      </c>
      <c r="D8111" s="342" t="s">
        <v>6589</v>
      </c>
      <c r="E8111" s="342" t="s">
        <v>9331</v>
      </c>
      <c r="F8111" s="342" t="s">
        <v>6590</v>
      </c>
      <c r="G8111" s="343">
        <v>6.6000000000000005</v>
      </c>
      <c r="H8111" s="342" t="s">
        <v>6594</v>
      </c>
      <c r="I8111" s="342" t="s">
        <v>6575</v>
      </c>
      <c r="J8111" s="342" t="s">
        <v>6755</v>
      </c>
      <c r="K8111" s="581" t="s">
        <v>7388</v>
      </c>
      <c r="L8111" s="344" t="s">
        <v>4090</v>
      </c>
      <c r="N8111" s="344" t="s">
        <v>4090</v>
      </c>
      <c r="O8111" s="341">
        <v>0</v>
      </c>
    </row>
    <row r="8112" spans="1:15" x14ac:dyDescent="0.2">
      <c r="A8112" s="341" t="s">
        <v>9257</v>
      </c>
      <c r="B8112" s="341" t="s">
        <v>9265</v>
      </c>
      <c r="C8112" s="342" t="s">
        <v>9198</v>
      </c>
      <c r="D8112" s="342" t="s">
        <v>6589</v>
      </c>
      <c r="E8112" s="342" t="s">
        <v>9320</v>
      </c>
      <c r="F8112" s="342" t="s">
        <v>6590</v>
      </c>
      <c r="G8112" s="343">
        <v>21.62</v>
      </c>
      <c r="H8112" s="342" t="s">
        <v>6594</v>
      </c>
      <c r="I8112" s="342" t="s">
        <v>6575</v>
      </c>
      <c r="J8112" s="342" t="s">
        <v>6755</v>
      </c>
      <c r="K8112" s="581" t="s">
        <v>7388</v>
      </c>
      <c r="L8112" s="344" t="s">
        <v>4090</v>
      </c>
      <c r="N8112" s="344" t="s">
        <v>4090</v>
      </c>
      <c r="O8112" s="341">
        <v>0</v>
      </c>
    </row>
    <row r="8113" spans="1:15" x14ac:dyDescent="0.2">
      <c r="A8113" s="341" t="s">
        <v>9257</v>
      </c>
      <c r="B8113" s="341" t="s">
        <v>9265</v>
      </c>
      <c r="C8113" s="342" t="s">
        <v>9198</v>
      </c>
      <c r="D8113" s="342" t="s">
        <v>6589</v>
      </c>
      <c r="E8113" s="342" t="s">
        <v>9320</v>
      </c>
      <c r="F8113" s="342" t="s">
        <v>6590</v>
      </c>
      <c r="G8113" s="343">
        <v>8.2799999999999994</v>
      </c>
      <c r="H8113" s="342" t="s">
        <v>6594</v>
      </c>
      <c r="I8113" s="342" t="s">
        <v>6575</v>
      </c>
      <c r="J8113" s="342" t="s">
        <v>6755</v>
      </c>
      <c r="K8113" s="581" t="s">
        <v>7388</v>
      </c>
      <c r="L8113" s="344" t="s">
        <v>4090</v>
      </c>
      <c r="N8113" s="344" t="s">
        <v>4090</v>
      </c>
      <c r="O8113" s="341">
        <v>0</v>
      </c>
    </row>
    <row r="8114" spans="1:15" x14ac:dyDescent="0.2">
      <c r="A8114" s="341" t="s">
        <v>9257</v>
      </c>
      <c r="B8114" s="341" t="s">
        <v>9265</v>
      </c>
      <c r="C8114" s="342" t="s">
        <v>6588</v>
      </c>
      <c r="D8114" s="342" t="s">
        <v>6589</v>
      </c>
      <c r="E8114" s="342" t="s">
        <v>9255</v>
      </c>
      <c r="F8114" s="342" t="s">
        <v>6590</v>
      </c>
      <c r="G8114" s="343">
        <v>8.75</v>
      </c>
      <c r="H8114" s="342" t="s">
        <v>6594</v>
      </c>
      <c r="I8114" s="342" t="s">
        <v>6575</v>
      </c>
      <c r="J8114" s="342" t="s">
        <v>6755</v>
      </c>
      <c r="K8114" s="581" t="s">
        <v>8313</v>
      </c>
      <c r="L8114" s="344" t="s">
        <v>4090</v>
      </c>
      <c r="N8114" s="344" t="s">
        <v>4090</v>
      </c>
      <c r="O8114" s="341">
        <v>0</v>
      </c>
    </row>
    <row r="8115" spans="1:15" x14ac:dyDescent="0.2">
      <c r="A8115" s="341" t="s">
        <v>9257</v>
      </c>
      <c r="B8115" s="341" t="s">
        <v>9265</v>
      </c>
      <c r="C8115" s="342" t="s">
        <v>6588</v>
      </c>
      <c r="D8115" s="342" t="s">
        <v>6589</v>
      </c>
      <c r="E8115" s="342" t="s">
        <v>9321</v>
      </c>
      <c r="F8115" s="342" t="s">
        <v>6590</v>
      </c>
      <c r="G8115" s="343">
        <v>5.13</v>
      </c>
      <c r="H8115" s="342" t="s">
        <v>6594</v>
      </c>
      <c r="I8115" s="342" t="s">
        <v>6575</v>
      </c>
      <c r="J8115" s="342" t="s">
        <v>6755</v>
      </c>
      <c r="K8115" s="581" t="s">
        <v>6805</v>
      </c>
      <c r="L8115" s="344" t="s">
        <v>4090</v>
      </c>
      <c r="N8115" s="344" t="s">
        <v>4090</v>
      </c>
      <c r="O8115" s="341">
        <v>0</v>
      </c>
    </row>
    <row r="8116" spans="1:15" x14ac:dyDescent="0.2">
      <c r="A8116" s="341" t="s">
        <v>9257</v>
      </c>
      <c r="B8116" s="341" t="s">
        <v>9265</v>
      </c>
      <c r="C8116" s="342" t="s">
        <v>9198</v>
      </c>
      <c r="D8116" s="342" t="s">
        <v>6589</v>
      </c>
      <c r="E8116" s="342" t="s">
        <v>9321</v>
      </c>
      <c r="F8116" s="342" t="s">
        <v>6590</v>
      </c>
      <c r="G8116" s="343">
        <v>10.682</v>
      </c>
      <c r="H8116" s="342" t="s">
        <v>6594</v>
      </c>
      <c r="I8116" s="342" t="s">
        <v>6575</v>
      </c>
      <c r="J8116" s="342" t="s">
        <v>6755</v>
      </c>
      <c r="K8116" s="581" t="s">
        <v>6773</v>
      </c>
      <c r="L8116" s="344" t="s">
        <v>4090</v>
      </c>
      <c r="N8116" s="344" t="s">
        <v>4090</v>
      </c>
      <c r="O8116" s="341">
        <v>0</v>
      </c>
    </row>
    <row r="8117" spans="1:15" x14ac:dyDescent="0.2">
      <c r="A8117" s="341" t="s">
        <v>9257</v>
      </c>
      <c r="B8117" s="341" t="s">
        <v>9303</v>
      </c>
      <c r="C8117" s="342" t="s">
        <v>6952</v>
      </c>
      <c r="D8117" s="342" t="s">
        <v>6953</v>
      </c>
      <c r="E8117" s="342" t="s">
        <v>9319</v>
      </c>
      <c r="F8117" s="342" t="s">
        <v>6590</v>
      </c>
      <c r="G8117" s="343">
        <v>5.25</v>
      </c>
      <c r="H8117" s="342" t="s">
        <v>6594</v>
      </c>
      <c r="I8117" s="342" t="s">
        <v>6575</v>
      </c>
      <c r="J8117" s="342" t="s">
        <v>6755</v>
      </c>
      <c r="K8117" s="581" t="s">
        <v>9092</v>
      </c>
      <c r="L8117" s="344" t="s">
        <v>4090</v>
      </c>
      <c r="N8117" s="344" t="s">
        <v>4090</v>
      </c>
      <c r="O8117" s="341" t="s">
        <v>6752</v>
      </c>
    </row>
    <row r="8118" spans="1:15" x14ac:dyDescent="0.2">
      <c r="A8118" s="341" t="s">
        <v>9257</v>
      </c>
      <c r="B8118" s="341" t="s">
        <v>9303</v>
      </c>
      <c r="C8118" s="342" t="s">
        <v>6952</v>
      </c>
      <c r="D8118" s="342" t="s">
        <v>6953</v>
      </c>
      <c r="E8118" s="342" t="s">
        <v>9319</v>
      </c>
      <c r="F8118" s="342" t="s">
        <v>6590</v>
      </c>
      <c r="G8118" s="343">
        <v>3.42</v>
      </c>
      <c r="H8118" s="342" t="s">
        <v>6594</v>
      </c>
      <c r="I8118" s="342" t="s">
        <v>6575</v>
      </c>
      <c r="J8118" s="342" t="s">
        <v>6755</v>
      </c>
      <c r="K8118" s="581" t="s">
        <v>7495</v>
      </c>
      <c r="L8118" s="344" t="s">
        <v>4090</v>
      </c>
      <c r="N8118" s="344" t="s">
        <v>4090</v>
      </c>
      <c r="O8118" s="341" t="s">
        <v>6752</v>
      </c>
    </row>
    <row r="8119" spans="1:15" x14ac:dyDescent="0.2">
      <c r="A8119" s="341" t="s">
        <v>9257</v>
      </c>
      <c r="B8119" s="341" t="s">
        <v>9303</v>
      </c>
      <c r="C8119" s="342" t="s">
        <v>6952</v>
      </c>
      <c r="D8119" s="342" t="s">
        <v>6953</v>
      </c>
      <c r="E8119" s="342" t="s">
        <v>9326</v>
      </c>
      <c r="F8119" s="342" t="s">
        <v>6590</v>
      </c>
      <c r="G8119" s="343">
        <v>10</v>
      </c>
      <c r="H8119" s="342" t="s">
        <v>6594</v>
      </c>
      <c r="I8119" s="342" t="s">
        <v>6575</v>
      </c>
      <c r="J8119" s="342" t="s">
        <v>6755</v>
      </c>
      <c r="K8119" s="581" t="s">
        <v>9215</v>
      </c>
      <c r="L8119" s="344" t="s">
        <v>4090</v>
      </c>
      <c r="N8119" s="344" t="s">
        <v>4090</v>
      </c>
      <c r="O8119" s="341" t="s">
        <v>6766</v>
      </c>
    </row>
    <row r="8120" spans="1:15" x14ac:dyDescent="0.2">
      <c r="A8120" s="341" t="s">
        <v>9257</v>
      </c>
      <c r="B8120" s="341" t="s">
        <v>9303</v>
      </c>
      <c r="C8120" s="342" t="s">
        <v>6952</v>
      </c>
      <c r="D8120" s="342" t="s">
        <v>6953</v>
      </c>
      <c r="E8120" s="342" t="s">
        <v>9321</v>
      </c>
      <c r="F8120" s="342" t="s">
        <v>6590</v>
      </c>
      <c r="G8120" s="343">
        <v>8.17</v>
      </c>
      <c r="H8120" s="342" t="s">
        <v>6594</v>
      </c>
      <c r="I8120" s="342" t="s">
        <v>6575</v>
      </c>
      <c r="J8120" s="342" t="s">
        <v>6755</v>
      </c>
      <c r="K8120" s="581" t="s">
        <v>7048</v>
      </c>
      <c r="L8120" s="344" t="s">
        <v>4090</v>
      </c>
      <c r="N8120" s="344" t="s">
        <v>4090</v>
      </c>
      <c r="O8120" s="341" t="s">
        <v>6752</v>
      </c>
    </row>
    <row r="8121" spans="1:15" x14ac:dyDescent="0.2">
      <c r="A8121" s="341" t="s">
        <v>9257</v>
      </c>
      <c r="B8121" s="341" t="s">
        <v>9303</v>
      </c>
      <c r="C8121" s="342" t="s">
        <v>6952</v>
      </c>
      <c r="D8121" s="342" t="s">
        <v>6953</v>
      </c>
      <c r="E8121" s="342" t="s">
        <v>9323</v>
      </c>
      <c r="F8121" s="342" t="s">
        <v>6590</v>
      </c>
      <c r="G8121" s="343">
        <v>5.8</v>
      </c>
      <c r="H8121" s="342" t="s">
        <v>6594</v>
      </c>
      <c r="I8121" s="342" t="s">
        <v>6575</v>
      </c>
      <c r="J8121" s="342" t="s">
        <v>6755</v>
      </c>
      <c r="K8121" s="581" t="s">
        <v>8597</v>
      </c>
      <c r="L8121" s="344" t="s">
        <v>4090</v>
      </c>
      <c r="N8121" s="344" t="s">
        <v>4090</v>
      </c>
      <c r="O8121" s="341" t="s">
        <v>6766</v>
      </c>
    </row>
    <row r="8122" spans="1:15" x14ac:dyDescent="0.2">
      <c r="A8122" s="341" t="s">
        <v>9257</v>
      </c>
      <c r="B8122" s="341" t="s">
        <v>9303</v>
      </c>
      <c r="C8122" s="342" t="s">
        <v>6952</v>
      </c>
      <c r="D8122" s="342" t="s">
        <v>6953</v>
      </c>
      <c r="E8122" s="342" t="s">
        <v>9325</v>
      </c>
      <c r="F8122" s="342" t="s">
        <v>6590</v>
      </c>
      <c r="G8122" s="343">
        <v>5.0350000000000001</v>
      </c>
      <c r="H8122" s="342" t="s">
        <v>6594</v>
      </c>
      <c r="I8122" s="342" t="s">
        <v>6575</v>
      </c>
      <c r="J8122" s="342" t="s">
        <v>6755</v>
      </c>
      <c r="K8122" s="581" t="s">
        <v>8457</v>
      </c>
      <c r="L8122" s="344" t="s">
        <v>4090</v>
      </c>
      <c r="N8122" s="344" t="s">
        <v>4090</v>
      </c>
      <c r="O8122" s="341" t="s">
        <v>6752</v>
      </c>
    </row>
    <row r="8123" spans="1:15" x14ac:dyDescent="0.2">
      <c r="A8123" s="341" t="s">
        <v>9257</v>
      </c>
      <c r="B8123" s="341" t="s">
        <v>9303</v>
      </c>
      <c r="C8123" s="342" t="s">
        <v>6952</v>
      </c>
      <c r="D8123" s="342" t="s">
        <v>6953</v>
      </c>
      <c r="E8123" s="342" t="s">
        <v>9319</v>
      </c>
      <c r="F8123" s="342" t="s">
        <v>6590</v>
      </c>
      <c r="G8123" s="343">
        <v>7.25</v>
      </c>
      <c r="H8123" s="342" t="s">
        <v>6594</v>
      </c>
      <c r="I8123" s="342" t="s">
        <v>6575</v>
      </c>
      <c r="J8123" s="342" t="s">
        <v>6755</v>
      </c>
      <c r="K8123" s="581" t="s">
        <v>7442</v>
      </c>
      <c r="L8123" s="344" t="s">
        <v>4090</v>
      </c>
      <c r="N8123" s="344" t="s">
        <v>4090</v>
      </c>
      <c r="O8123" s="341" t="s">
        <v>6766</v>
      </c>
    </row>
    <row r="8124" spans="1:15" x14ac:dyDescent="0.2">
      <c r="A8124" s="341" t="s">
        <v>9257</v>
      </c>
      <c r="B8124" s="341" t="s">
        <v>9303</v>
      </c>
      <c r="C8124" s="342" t="s">
        <v>6952</v>
      </c>
      <c r="D8124" s="342" t="s">
        <v>6953</v>
      </c>
      <c r="E8124" s="342" t="s">
        <v>9340</v>
      </c>
      <c r="F8124" s="342" t="s">
        <v>6590</v>
      </c>
      <c r="G8124" s="343">
        <v>6</v>
      </c>
      <c r="H8124" s="342" t="s">
        <v>6594</v>
      </c>
      <c r="I8124" s="342" t="s">
        <v>6575</v>
      </c>
      <c r="J8124" s="342" t="s">
        <v>6755</v>
      </c>
      <c r="K8124" s="581" t="s">
        <v>7850</v>
      </c>
      <c r="L8124" s="344" t="s">
        <v>4090</v>
      </c>
      <c r="N8124" s="344" t="s">
        <v>4090</v>
      </c>
      <c r="O8124" s="341" t="s">
        <v>6766</v>
      </c>
    </row>
    <row r="8125" spans="1:15" x14ac:dyDescent="0.2">
      <c r="A8125" s="341" t="s">
        <v>9257</v>
      </c>
      <c r="B8125" s="341" t="s">
        <v>9303</v>
      </c>
      <c r="C8125" s="342" t="s">
        <v>6952</v>
      </c>
      <c r="D8125" s="342" t="s">
        <v>6953</v>
      </c>
      <c r="E8125" s="342" t="s">
        <v>9321</v>
      </c>
      <c r="F8125" s="342" t="s">
        <v>6590</v>
      </c>
      <c r="G8125" s="343">
        <v>8.58</v>
      </c>
      <c r="H8125" s="342" t="s">
        <v>6594</v>
      </c>
      <c r="I8125" s="342" t="s">
        <v>6575</v>
      </c>
      <c r="J8125" s="342" t="s">
        <v>6755</v>
      </c>
      <c r="K8125" s="581" t="s">
        <v>7440</v>
      </c>
      <c r="L8125" s="344" t="s">
        <v>4090</v>
      </c>
      <c r="N8125" s="344" t="s">
        <v>4090</v>
      </c>
      <c r="O8125" s="341" t="s">
        <v>6766</v>
      </c>
    </row>
    <row r="8126" spans="1:15" x14ac:dyDescent="0.2">
      <c r="A8126" s="341" t="s">
        <v>9257</v>
      </c>
      <c r="B8126" s="341" t="s">
        <v>9303</v>
      </c>
      <c r="C8126" s="342" t="s">
        <v>6952</v>
      </c>
      <c r="D8126" s="342" t="s">
        <v>6953</v>
      </c>
      <c r="E8126" s="342" t="s">
        <v>9319</v>
      </c>
      <c r="F8126" s="342" t="s">
        <v>6590</v>
      </c>
      <c r="G8126" s="343">
        <v>10</v>
      </c>
      <c r="H8126" s="342" t="s">
        <v>6594</v>
      </c>
      <c r="I8126" s="342" t="s">
        <v>6575</v>
      </c>
      <c r="J8126" s="342" t="s">
        <v>6755</v>
      </c>
      <c r="K8126" s="581" t="s">
        <v>6933</v>
      </c>
      <c r="L8126" s="344" t="s">
        <v>4090</v>
      </c>
      <c r="N8126" s="344" t="s">
        <v>4090</v>
      </c>
      <c r="O8126" s="341" t="s">
        <v>6752</v>
      </c>
    </row>
    <row r="8127" spans="1:15" x14ac:dyDescent="0.2">
      <c r="A8127" s="341" t="s">
        <v>9257</v>
      </c>
      <c r="B8127" s="341" t="s">
        <v>9303</v>
      </c>
      <c r="C8127" s="342" t="s">
        <v>6952</v>
      </c>
      <c r="D8127" s="342" t="s">
        <v>6953</v>
      </c>
      <c r="E8127" s="342" t="s">
        <v>9333</v>
      </c>
      <c r="F8127" s="342" t="s">
        <v>6590</v>
      </c>
      <c r="G8127" s="343">
        <v>7.0200000000000005</v>
      </c>
      <c r="H8127" s="342" t="s">
        <v>6594</v>
      </c>
      <c r="I8127" s="342" t="s">
        <v>6575</v>
      </c>
      <c r="J8127" s="342" t="s">
        <v>6755</v>
      </c>
      <c r="K8127" s="581" t="s">
        <v>9216</v>
      </c>
      <c r="L8127" s="344" t="s">
        <v>4090</v>
      </c>
      <c r="N8127" s="344" t="s">
        <v>4090</v>
      </c>
      <c r="O8127" s="341" t="s">
        <v>6766</v>
      </c>
    </row>
    <row r="8128" spans="1:15" x14ac:dyDescent="0.2">
      <c r="A8128" s="341" t="s">
        <v>9257</v>
      </c>
      <c r="B8128" s="341" t="s">
        <v>9303</v>
      </c>
      <c r="C8128" s="342" t="s">
        <v>6952</v>
      </c>
      <c r="D8128" s="342" t="s">
        <v>6953</v>
      </c>
      <c r="E8128" s="342" t="s">
        <v>9323</v>
      </c>
      <c r="F8128" s="342" t="s">
        <v>6590</v>
      </c>
      <c r="G8128" s="343">
        <v>7.6000000000000005</v>
      </c>
      <c r="H8128" s="342" t="s">
        <v>6594</v>
      </c>
      <c r="I8128" s="342" t="s">
        <v>6575</v>
      </c>
      <c r="J8128" s="342" t="s">
        <v>6755</v>
      </c>
      <c r="K8128" s="581" t="s">
        <v>8107</v>
      </c>
      <c r="L8128" s="344" t="s">
        <v>4090</v>
      </c>
      <c r="N8128" s="344" t="s">
        <v>4090</v>
      </c>
      <c r="O8128" s="341" t="s">
        <v>6766</v>
      </c>
    </row>
    <row r="8129" spans="1:15" x14ac:dyDescent="0.2">
      <c r="A8129" s="341" t="s">
        <v>9257</v>
      </c>
      <c r="B8129" s="341" t="s">
        <v>9303</v>
      </c>
      <c r="C8129" s="342" t="s">
        <v>6952</v>
      </c>
      <c r="D8129" s="342" t="s">
        <v>6953</v>
      </c>
      <c r="E8129" s="342" t="s">
        <v>9320</v>
      </c>
      <c r="F8129" s="342" t="s">
        <v>6590</v>
      </c>
      <c r="G8129" s="343">
        <v>50.22</v>
      </c>
      <c r="H8129" s="342" t="s">
        <v>6594</v>
      </c>
      <c r="I8129" s="342" t="s">
        <v>6575</v>
      </c>
      <c r="J8129" s="342" t="s">
        <v>6755</v>
      </c>
      <c r="K8129" s="581" t="s">
        <v>6917</v>
      </c>
      <c r="L8129" s="344" t="s">
        <v>4090</v>
      </c>
      <c r="N8129" s="344" t="s">
        <v>4090</v>
      </c>
      <c r="O8129" s="341" t="s">
        <v>6752</v>
      </c>
    </row>
    <row r="8130" spans="1:15" x14ac:dyDescent="0.2">
      <c r="A8130" s="341" t="s">
        <v>9257</v>
      </c>
      <c r="B8130" s="341" t="s">
        <v>9303</v>
      </c>
      <c r="C8130" s="342" t="s">
        <v>6952</v>
      </c>
      <c r="D8130" s="342" t="s">
        <v>6953</v>
      </c>
      <c r="E8130" s="342" t="s">
        <v>9328</v>
      </c>
      <c r="F8130" s="342" t="s">
        <v>6590</v>
      </c>
      <c r="G8130" s="343">
        <v>54.36</v>
      </c>
      <c r="H8130" s="342" t="s">
        <v>6594</v>
      </c>
      <c r="I8130" s="342" t="s">
        <v>6575</v>
      </c>
      <c r="J8130" s="342" t="s">
        <v>6755</v>
      </c>
      <c r="K8130" s="581" t="s">
        <v>6782</v>
      </c>
      <c r="L8130" s="344" t="s">
        <v>4090</v>
      </c>
      <c r="N8130" s="344" t="s">
        <v>4090</v>
      </c>
      <c r="O8130" s="341" t="s">
        <v>6752</v>
      </c>
    </row>
    <row r="8131" spans="1:15" x14ac:dyDescent="0.2">
      <c r="A8131" s="341" t="s">
        <v>9257</v>
      </c>
      <c r="B8131" s="341" t="s">
        <v>9303</v>
      </c>
      <c r="C8131" s="342" t="s">
        <v>6952</v>
      </c>
      <c r="D8131" s="342" t="s">
        <v>6953</v>
      </c>
      <c r="E8131" s="342" t="s">
        <v>9326</v>
      </c>
      <c r="F8131" s="342" t="s">
        <v>6590</v>
      </c>
      <c r="G8131" s="343">
        <v>30</v>
      </c>
      <c r="H8131" s="342" t="s">
        <v>6594</v>
      </c>
      <c r="I8131" s="342" t="s">
        <v>6575</v>
      </c>
      <c r="J8131" s="342" t="s">
        <v>6755</v>
      </c>
      <c r="K8131" s="581" t="s">
        <v>6806</v>
      </c>
      <c r="L8131" s="344" t="s">
        <v>4090</v>
      </c>
      <c r="N8131" s="344" t="s">
        <v>4090</v>
      </c>
      <c r="O8131" s="341" t="s">
        <v>6752</v>
      </c>
    </row>
    <row r="8132" spans="1:15" x14ac:dyDescent="0.2">
      <c r="A8132" s="341" t="s">
        <v>9257</v>
      </c>
      <c r="B8132" s="341" t="s">
        <v>9303</v>
      </c>
      <c r="C8132" s="342" t="s">
        <v>6952</v>
      </c>
      <c r="D8132" s="342" t="s">
        <v>6953</v>
      </c>
      <c r="E8132" s="342" t="s">
        <v>9328</v>
      </c>
      <c r="F8132" s="342" t="s">
        <v>6590</v>
      </c>
      <c r="G8132" s="343">
        <v>29.88</v>
      </c>
      <c r="H8132" s="342" t="s">
        <v>6594</v>
      </c>
      <c r="I8132" s="342" t="s">
        <v>6575</v>
      </c>
      <c r="J8132" s="342" t="s">
        <v>6755</v>
      </c>
      <c r="K8132" s="581" t="s">
        <v>6782</v>
      </c>
      <c r="L8132" s="344" t="s">
        <v>4090</v>
      </c>
      <c r="N8132" s="344" t="s">
        <v>4090</v>
      </c>
      <c r="O8132" s="341">
        <v>0</v>
      </c>
    </row>
    <row r="8133" spans="1:15" x14ac:dyDescent="0.2">
      <c r="A8133" s="341" t="s">
        <v>9257</v>
      </c>
      <c r="B8133" s="341" t="s">
        <v>9303</v>
      </c>
      <c r="C8133" s="342" t="s">
        <v>6952</v>
      </c>
      <c r="D8133" s="342" t="s">
        <v>6953</v>
      </c>
      <c r="E8133" s="342" t="s">
        <v>9320</v>
      </c>
      <c r="F8133" s="342" t="s">
        <v>6590</v>
      </c>
      <c r="G8133" s="343">
        <v>10.92</v>
      </c>
      <c r="H8133" s="342" t="s">
        <v>6594</v>
      </c>
      <c r="I8133" s="342" t="s">
        <v>6575</v>
      </c>
      <c r="J8133" s="342" t="s">
        <v>6755</v>
      </c>
      <c r="K8133" s="581" t="s">
        <v>7133</v>
      </c>
      <c r="L8133" s="344" t="s">
        <v>4090</v>
      </c>
      <c r="N8133" s="344" t="s">
        <v>4090</v>
      </c>
      <c r="O8133" s="341">
        <v>0</v>
      </c>
    </row>
    <row r="8134" spans="1:15" x14ac:dyDescent="0.2">
      <c r="A8134" s="341" t="s">
        <v>9257</v>
      </c>
      <c r="B8134" s="341" t="s">
        <v>9303</v>
      </c>
      <c r="C8134" s="342" t="s">
        <v>6952</v>
      </c>
      <c r="D8134" s="342" t="s">
        <v>6953</v>
      </c>
      <c r="E8134" s="342" t="s">
        <v>9326</v>
      </c>
      <c r="F8134" s="342" t="s">
        <v>6590</v>
      </c>
      <c r="G8134" s="343">
        <v>9.870000000000001</v>
      </c>
      <c r="H8134" s="342" t="s">
        <v>6594</v>
      </c>
      <c r="I8134" s="342" t="s">
        <v>6575</v>
      </c>
      <c r="J8134" s="342" t="s">
        <v>6755</v>
      </c>
      <c r="K8134" s="581" t="s">
        <v>8192</v>
      </c>
      <c r="L8134" s="344" t="s">
        <v>4090</v>
      </c>
      <c r="N8134" s="344" t="s">
        <v>4090</v>
      </c>
      <c r="O8134" s="341">
        <v>0</v>
      </c>
    </row>
    <row r="8135" spans="1:15" x14ac:dyDescent="0.2">
      <c r="A8135" s="341" t="s">
        <v>9257</v>
      </c>
      <c r="B8135" s="341" t="s">
        <v>9303</v>
      </c>
      <c r="C8135" s="342" t="s">
        <v>6952</v>
      </c>
      <c r="D8135" s="342" t="s">
        <v>6953</v>
      </c>
      <c r="E8135" s="342" t="s">
        <v>9321</v>
      </c>
      <c r="F8135" s="342" t="s">
        <v>6590</v>
      </c>
      <c r="G8135" s="343">
        <v>10.26</v>
      </c>
      <c r="H8135" s="342" t="s">
        <v>6594</v>
      </c>
      <c r="I8135" s="342" t="s">
        <v>6575</v>
      </c>
      <c r="J8135" s="342" t="s">
        <v>6755</v>
      </c>
      <c r="K8135" s="581" t="s">
        <v>7117</v>
      </c>
      <c r="L8135" s="344" t="s">
        <v>4090</v>
      </c>
      <c r="N8135" s="344" t="s">
        <v>4090</v>
      </c>
      <c r="O8135" s="341">
        <v>0</v>
      </c>
    </row>
    <row r="8136" spans="1:15" x14ac:dyDescent="0.2">
      <c r="A8136" s="341" t="s">
        <v>9257</v>
      </c>
      <c r="B8136" s="341" t="s">
        <v>9303</v>
      </c>
      <c r="C8136" s="342" t="s">
        <v>6952</v>
      </c>
      <c r="D8136" s="342" t="s">
        <v>6953</v>
      </c>
      <c r="E8136" s="342" t="s">
        <v>9319</v>
      </c>
      <c r="F8136" s="342" t="s">
        <v>6590</v>
      </c>
      <c r="G8136" s="343">
        <v>19.080000000000002</v>
      </c>
      <c r="H8136" s="342" t="s">
        <v>6594</v>
      </c>
      <c r="I8136" s="342" t="s">
        <v>6575</v>
      </c>
      <c r="J8136" s="342" t="s">
        <v>6755</v>
      </c>
      <c r="K8136" s="581" t="s">
        <v>7006</v>
      </c>
      <c r="L8136" s="344" t="s">
        <v>4090</v>
      </c>
      <c r="N8136" s="344" t="s">
        <v>4090</v>
      </c>
      <c r="O8136" s="341">
        <v>0</v>
      </c>
    </row>
    <row r="8137" spans="1:15" x14ac:dyDescent="0.2">
      <c r="A8137" s="341" t="s">
        <v>9257</v>
      </c>
      <c r="B8137" s="341" t="s">
        <v>9303</v>
      </c>
      <c r="C8137" s="342" t="s">
        <v>6952</v>
      </c>
      <c r="D8137" s="342" t="s">
        <v>6953</v>
      </c>
      <c r="E8137" s="342" t="s">
        <v>9319</v>
      </c>
      <c r="F8137" s="342" t="s">
        <v>6590</v>
      </c>
      <c r="G8137" s="343">
        <v>7.8</v>
      </c>
      <c r="H8137" s="342" t="s">
        <v>6594</v>
      </c>
      <c r="I8137" s="342" t="s">
        <v>6575</v>
      </c>
      <c r="J8137" s="342" t="s">
        <v>6755</v>
      </c>
      <c r="K8137" s="581" t="s">
        <v>7159</v>
      </c>
      <c r="L8137" s="344" t="s">
        <v>4090</v>
      </c>
      <c r="N8137" s="344" t="s">
        <v>4090</v>
      </c>
      <c r="O8137" s="341">
        <v>0</v>
      </c>
    </row>
    <row r="8138" spans="1:15" x14ac:dyDescent="0.2">
      <c r="A8138" s="341" t="s">
        <v>9257</v>
      </c>
      <c r="B8138" s="341" t="s">
        <v>9303</v>
      </c>
      <c r="C8138" s="342" t="s">
        <v>6952</v>
      </c>
      <c r="D8138" s="342" t="s">
        <v>6953</v>
      </c>
      <c r="E8138" s="342" t="s">
        <v>9319</v>
      </c>
      <c r="F8138" s="342" t="s">
        <v>6590</v>
      </c>
      <c r="G8138" s="343">
        <v>5.51</v>
      </c>
      <c r="H8138" s="342" t="s">
        <v>6594</v>
      </c>
      <c r="I8138" s="342" t="s">
        <v>6575</v>
      </c>
      <c r="J8138" s="342" t="s">
        <v>6755</v>
      </c>
      <c r="K8138" s="581" t="s">
        <v>9217</v>
      </c>
      <c r="L8138" s="344" t="s">
        <v>4090</v>
      </c>
      <c r="N8138" s="344" t="s">
        <v>4090</v>
      </c>
      <c r="O8138" s="341">
        <v>0</v>
      </c>
    </row>
    <row r="8139" spans="1:15" x14ac:dyDescent="0.2">
      <c r="A8139" s="341" t="s">
        <v>9257</v>
      </c>
      <c r="B8139" s="341" t="s">
        <v>9303</v>
      </c>
      <c r="C8139" s="342" t="s">
        <v>6952</v>
      </c>
      <c r="D8139" s="342" t="s">
        <v>6953</v>
      </c>
      <c r="E8139" s="342" t="s">
        <v>9328</v>
      </c>
      <c r="F8139" s="342" t="s">
        <v>6590</v>
      </c>
      <c r="G8139" s="343">
        <v>47.04</v>
      </c>
      <c r="H8139" s="342" t="s">
        <v>6594</v>
      </c>
      <c r="I8139" s="342" t="s">
        <v>6575</v>
      </c>
      <c r="J8139" s="342" t="s">
        <v>6755</v>
      </c>
      <c r="K8139" s="581" t="s">
        <v>6814</v>
      </c>
      <c r="L8139" s="344" t="s">
        <v>4090</v>
      </c>
      <c r="N8139" s="344" t="s">
        <v>4090</v>
      </c>
      <c r="O8139" s="341" t="s">
        <v>6752</v>
      </c>
    </row>
    <row r="8140" spans="1:15" x14ac:dyDescent="0.2">
      <c r="A8140" s="341" t="s">
        <v>9257</v>
      </c>
      <c r="B8140" s="341" t="s">
        <v>9303</v>
      </c>
      <c r="C8140" s="342" t="s">
        <v>6952</v>
      </c>
      <c r="D8140" s="342" t="s">
        <v>6953</v>
      </c>
      <c r="E8140" s="342" t="s">
        <v>9321</v>
      </c>
      <c r="F8140" s="342" t="s">
        <v>6590</v>
      </c>
      <c r="G8140" s="343">
        <v>47.7</v>
      </c>
      <c r="H8140" s="342" t="s">
        <v>6594</v>
      </c>
      <c r="I8140" s="342" t="s">
        <v>6575</v>
      </c>
      <c r="J8140" s="342" t="s">
        <v>6755</v>
      </c>
      <c r="K8140" s="581" t="s">
        <v>7894</v>
      </c>
      <c r="L8140" s="344" t="s">
        <v>4090</v>
      </c>
      <c r="N8140" s="344" t="s">
        <v>4090</v>
      </c>
      <c r="O8140" s="341" t="s">
        <v>6752</v>
      </c>
    </row>
    <row r="8141" spans="1:15" x14ac:dyDescent="0.2">
      <c r="A8141" s="341" t="s">
        <v>9257</v>
      </c>
      <c r="B8141" s="341" t="s">
        <v>9303</v>
      </c>
      <c r="C8141" s="342" t="s">
        <v>6952</v>
      </c>
      <c r="D8141" s="342" t="s">
        <v>6953</v>
      </c>
      <c r="E8141" s="342" t="s">
        <v>9319</v>
      </c>
      <c r="F8141" s="342" t="s">
        <v>6590</v>
      </c>
      <c r="G8141" s="343">
        <v>22.68</v>
      </c>
      <c r="H8141" s="342" t="s">
        <v>6594</v>
      </c>
      <c r="I8141" s="342" t="s">
        <v>6575</v>
      </c>
      <c r="J8141" s="342" t="s">
        <v>6755</v>
      </c>
      <c r="K8141" s="581" t="s">
        <v>7006</v>
      </c>
      <c r="L8141" s="344" t="s">
        <v>4090</v>
      </c>
      <c r="N8141" s="344" t="s">
        <v>4090</v>
      </c>
      <c r="O8141" s="341">
        <v>0</v>
      </c>
    </row>
    <row r="8142" spans="1:15" x14ac:dyDescent="0.2">
      <c r="A8142" s="341" t="s">
        <v>9257</v>
      </c>
      <c r="B8142" s="341" t="s">
        <v>9303</v>
      </c>
      <c r="C8142" s="342" t="s">
        <v>6952</v>
      </c>
      <c r="D8142" s="342" t="s">
        <v>6953</v>
      </c>
      <c r="E8142" s="342" t="s">
        <v>9321</v>
      </c>
      <c r="F8142" s="342" t="s">
        <v>6590</v>
      </c>
      <c r="G8142" s="343">
        <v>7.6000000000000005</v>
      </c>
      <c r="H8142" s="342" t="s">
        <v>6594</v>
      </c>
      <c r="I8142" s="342" t="s">
        <v>6575</v>
      </c>
      <c r="J8142" s="342" t="s">
        <v>6755</v>
      </c>
      <c r="K8142" s="581" t="s">
        <v>9218</v>
      </c>
      <c r="L8142" s="344" t="s">
        <v>4090</v>
      </c>
      <c r="N8142" s="344" t="s">
        <v>4090</v>
      </c>
      <c r="O8142" s="341">
        <v>0</v>
      </c>
    </row>
    <row r="8143" spans="1:15" x14ac:dyDescent="0.2">
      <c r="A8143" s="341" t="s">
        <v>9257</v>
      </c>
      <c r="B8143" s="341" t="s">
        <v>9303</v>
      </c>
      <c r="C8143" s="342" t="s">
        <v>6952</v>
      </c>
      <c r="D8143" s="342" t="s">
        <v>6953</v>
      </c>
      <c r="E8143" s="342" t="s">
        <v>9321</v>
      </c>
      <c r="F8143" s="342" t="s">
        <v>6590</v>
      </c>
      <c r="G8143" s="343">
        <v>27.900000000000002</v>
      </c>
      <c r="H8143" s="342" t="s">
        <v>6594</v>
      </c>
      <c r="I8143" s="342" t="s">
        <v>6575</v>
      </c>
      <c r="J8143" s="342" t="s">
        <v>6755</v>
      </c>
      <c r="K8143" s="581" t="s">
        <v>7006</v>
      </c>
      <c r="L8143" s="344" t="s">
        <v>4090</v>
      </c>
      <c r="N8143" s="344" t="s">
        <v>4090</v>
      </c>
      <c r="O8143" s="341">
        <v>0</v>
      </c>
    </row>
    <row r="8144" spans="1:15" x14ac:dyDescent="0.2">
      <c r="A8144" s="341" t="s">
        <v>9257</v>
      </c>
      <c r="B8144" s="341" t="s">
        <v>9303</v>
      </c>
      <c r="C8144" s="342" t="s">
        <v>6952</v>
      </c>
      <c r="D8144" s="342" t="s">
        <v>6953</v>
      </c>
      <c r="E8144" s="342" t="s">
        <v>9340</v>
      </c>
      <c r="F8144" s="342" t="s">
        <v>6590</v>
      </c>
      <c r="G8144" s="343">
        <v>8.6</v>
      </c>
      <c r="H8144" s="342" t="s">
        <v>6594</v>
      </c>
      <c r="I8144" s="342" t="s">
        <v>6575</v>
      </c>
      <c r="J8144" s="342" t="s">
        <v>6755</v>
      </c>
      <c r="K8144" s="581" t="s">
        <v>7507</v>
      </c>
      <c r="L8144" s="344" t="s">
        <v>4090</v>
      </c>
      <c r="N8144" s="344" t="s">
        <v>4090</v>
      </c>
      <c r="O8144" s="341">
        <v>0</v>
      </c>
    </row>
    <row r="8145" spans="1:15" x14ac:dyDescent="0.2">
      <c r="A8145" s="341" t="s">
        <v>9257</v>
      </c>
      <c r="B8145" s="341" t="s">
        <v>9303</v>
      </c>
      <c r="C8145" s="342" t="s">
        <v>6952</v>
      </c>
      <c r="D8145" s="342" t="s">
        <v>6953</v>
      </c>
      <c r="E8145" s="342" t="s">
        <v>9340</v>
      </c>
      <c r="F8145" s="342" t="s">
        <v>6590</v>
      </c>
      <c r="G8145" s="343">
        <v>10.83</v>
      </c>
      <c r="H8145" s="342" t="s">
        <v>6594</v>
      </c>
      <c r="I8145" s="342" t="s">
        <v>6575</v>
      </c>
      <c r="J8145" s="342" t="s">
        <v>6755</v>
      </c>
      <c r="K8145" s="581" t="s">
        <v>6768</v>
      </c>
      <c r="L8145" s="344" t="s">
        <v>4090</v>
      </c>
      <c r="N8145" s="344" t="s">
        <v>4090</v>
      </c>
      <c r="O8145" s="341">
        <v>0</v>
      </c>
    </row>
    <row r="8146" spans="1:15" x14ac:dyDescent="0.2">
      <c r="A8146" s="341" t="s">
        <v>9257</v>
      </c>
      <c r="B8146" s="341" t="s">
        <v>9303</v>
      </c>
      <c r="C8146" s="342" t="s">
        <v>6952</v>
      </c>
      <c r="D8146" s="342" t="s">
        <v>6953</v>
      </c>
      <c r="E8146" s="342" t="s">
        <v>9255</v>
      </c>
      <c r="F8146" s="342" t="s">
        <v>6590</v>
      </c>
      <c r="G8146" s="343">
        <v>6.84</v>
      </c>
      <c r="H8146" s="342" t="s">
        <v>6594</v>
      </c>
      <c r="I8146" s="342" t="s">
        <v>6575</v>
      </c>
      <c r="J8146" s="342" t="s">
        <v>6755</v>
      </c>
      <c r="K8146" s="581" t="s">
        <v>7411</v>
      </c>
      <c r="L8146" s="344" t="s">
        <v>4090</v>
      </c>
      <c r="N8146" s="344" t="s">
        <v>4090</v>
      </c>
      <c r="O8146" s="341">
        <v>0</v>
      </c>
    </row>
    <row r="8147" spans="1:15" x14ac:dyDescent="0.2">
      <c r="A8147" s="341" t="s">
        <v>9257</v>
      </c>
      <c r="B8147" s="341" t="s">
        <v>9303</v>
      </c>
      <c r="C8147" s="342" t="s">
        <v>6952</v>
      </c>
      <c r="D8147" s="342" t="s">
        <v>6953</v>
      </c>
      <c r="E8147" s="342" t="s">
        <v>9334</v>
      </c>
      <c r="F8147" s="342" t="s">
        <v>6590</v>
      </c>
      <c r="G8147" s="343">
        <v>12.15</v>
      </c>
      <c r="H8147" s="342" t="s">
        <v>6594</v>
      </c>
      <c r="I8147" s="342" t="s">
        <v>6575</v>
      </c>
      <c r="J8147" s="342" t="s">
        <v>6755</v>
      </c>
      <c r="K8147" s="581" t="s">
        <v>8141</v>
      </c>
      <c r="L8147" s="344" t="s">
        <v>4090</v>
      </c>
      <c r="N8147" s="344" t="s">
        <v>4090</v>
      </c>
      <c r="O8147" s="341">
        <v>0</v>
      </c>
    </row>
    <row r="8148" spans="1:15" x14ac:dyDescent="0.2">
      <c r="A8148" s="341" t="s">
        <v>9257</v>
      </c>
      <c r="B8148" s="341" t="s">
        <v>9303</v>
      </c>
      <c r="C8148" s="342" t="s">
        <v>6952</v>
      </c>
      <c r="D8148" s="342" t="s">
        <v>6953</v>
      </c>
      <c r="E8148" s="342" t="s">
        <v>9321</v>
      </c>
      <c r="F8148" s="342" t="s">
        <v>6590</v>
      </c>
      <c r="G8148" s="343">
        <v>6.94</v>
      </c>
      <c r="H8148" s="342" t="s">
        <v>6594</v>
      </c>
      <c r="I8148" s="342" t="s">
        <v>6575</v>
      </c>
      <c r="J8148" s="342" t="s">
        <v>6755</v>
      </c>
      <c r="K8148" s="581" t="s">
        <v>8017</v>
      </c>
      <c r="L8148" s="344" t="s">
        <v>4090</v>
      </c>
      <c r="N8148" s="344" t="s">
        <v>4090</v>
      </c>
      <c r="O8148" s="341">
        <v>0</v>
      </c>
    </row>
    <row r="8149" spans="1:15" x14ac:dyDescent="0.2">
      <c r="A8149" s="341" t="s">
        <v>9257</v>
      </c>
      <c r="B8149" s="341" t="s">
        <v>9303</v>
      </c>
      <c r="C8149" s="342" t="s">
        <v>6952</v>
      </c>
      <c r="D8149" s="342" t="s">
        <v>6953</v>
      </c>
      <c r="E8149" s="342" t="s">
        <v>9337</v>
      </c>
      <c r="F8149" s="342" t="s">
        <v>6590</v>
      </c>
      <c r="G8149" s="343">
        <v>6.08</v>
      </c>
      <c r="H8149" s="342" t="s">
        <v>6594</v>
      </c>
      <c r="I8149" s="342" t="s">
        <v>6575</v>
      </c>
      <c r="J8149" s="342" t="s">
        <v>6755</v>
      </c>
      <c r="K8149" s="581" t="s">
        <v>9219</v>
      </c>
      <c r="L8149" s="344" t="s">
        <v>4090</v>
      </c>
      <c r="N8149" s="344" t="s">
        <v>4090</v>
      </c>
      <c r="O8149" s="341" t="s">
        <v>6752</v>
      </c>
    </row>
    <row r="8150" spans="1:15" x14ac:dyDescent="0.2">
      <c r="A8150" s="341" t="s">
        <v>9257</v>
      </c>
      <c r="B8150" s="341" t="s">
        <v>9303</v>
      </c>
      <c r="C8150" s="342" t="s">
        <v>6952</v>
      </c>
      <c r="D8150" s="342" t="s">
        <v>6953</v>
      </c>
      <c r="E8150" s="342" t="s">
        <v>9319</v>
      </c>
      <c r="F8150" s="342" t="s">
        <v>6590</v>
      </c>
      <c r="G8150" s="343">
        <v>30</v>
      </c>
      <c r="H8150" s="342" t="s">
        <v>6594</v>
      </c>
      <c r="I8150" s="342" t="s">
        <v>6575</v>
      </c>
      <c r="J8150" s="342" t="s">
        <v>6755</v>
      </c>
      <c r="K8150" s="581" t="s">
        <v>7941</v>
      </c>
      <c r="L8150" s="344" t="s">
        <v>4090</v>
      </c>
      <c r="N8150" s="344" t="s">
        <v>4090</v>
      </c>
      <c r="O8150" s="341" t="s">
        <v>6752</v>
      </c>
    </row>
    <row r="8151" spans="1:15" x14ac:dyDescent="0.2">
      <c r="A8151" s="341" t="s">
        <v>9257</v>
      </c>
      <c r="B8151" s="341" t="s">
        <v>9303</v>
      </c>
      <c r="C8151" s="342" t="s">
        <v>6952</v>
      </c>
      <c r="D8151" s="342" t="s">
        <v>6953</v>
      </c>
      <c r="E8151" s="342" t="s">
        <v>9323</v>
      </c>
      <c r="F8151" s="342" t="s">
        <v>6590</v>
      </c>
      <c r="G8151" s="343">
        <v>8.82</v>
      </c>
      <c r="H8151" s="342" t="s">
        <v>6594</v>
      </c>
      <c r="I8151" s="342" t="s">
        <v>6575</v>
      </c>
      <c r="J8151" s="342" t="s">
        <v>6755</v>
      </c>
      <c r="K8151" s="581" t="s">
        <v>7171</v>
      </c>
      <c r="L8151" s="344" t="s">
        <v>4090</v>
      </c>
      <c r="N8151" s="344" t="s">
        <v>4090</v>
      </c>
      <c r="O8151" s="341">
        <v>0</v>
      </c>
    </row>
    <row r="8152" spans="1:15" x14ac:dyDescent="0.2">
      <c r="A8152" s="341" t="s">
        <v>9257</v>
      </c>
      <c r="B8152" s="341" t="s">
        <v>9303</v>
      </c>
      <c r="C8152" s="342" t="s">
        <v>6952</v>
      </c>
      <c r="D8152" s="342" t="s">
        <v>6953</v>
      </c>
      <c r="E8152" s="342" t="s">
        <v>9255</v>
      </c>
      <c r="F8152" s="342" t="s">
        <v>6590</v>
      </c>
      <c r="G8152" s="343">
        <v>8.16</v>
      </c>
      <c r="H8152" s="342" t="s">
        <v>6594</v>
      </c>
      <c r="I8152" s="342" t="s">
        <v>6575</v>
      </c>
      <c r="J8152" s="342" t="s">
        <v>6755</v>
      </c>
      <c r="K8152" s="581" t="s">
        <v>6977</v>
      </c>
      <c r="L8152" s="344" t="s">
        <v>4090</v>
      </c>
      <c r="N8152" s="344" t="s">
        <v>4090</v>
      </c>
      <c r="O8152" s="341" t="s">
        <v>6752</v>
      </c>
    </row>
    <row r="8153" spans="1:15" x14ac:dyDescent="0.2">
      <c r="A8153" s="341" t="s">
        <v>9257</v>
      </c>
      <c r="B8153" s="341" t="s">
        <v>9303</v>
      </c>
      <c r="C8153" s="342" t="s">
        <v>6952</v>
      </c>
      <c r="D8153" s="342" t="s">
        <v>6953</v>
      </c>
      <c r="E8153" s="342" t="s">
        <v>9328</v>
      </c>
      <c r="F8153" s="342" t="s">
        <v>6590</v>
      </c>
      <c r="G8153" s="343">
        <v>5.25</v>
      </c>
      <c r="H8153" s="342" t="s">
        <v>6594</v>
      </c>
      <c r="I8153" s="342" t="s">
        <v>6575</v>
      </c>
      <c r="J8153" s="342" t="s">
        <v>6755</v>
      </c>
      <c r="K8153" s="581" t="s">
        <v>9109</v>
      </c>
      <c r="L8153" s="344" t="s">
        <v>4090</v>
      </c>
      <c r="N8153" s="344" t="s">
        <v>4090</v>
      </c>
      <c r="O8153" s="341">
        <v>0</v>
      </c>
    </row>
    <row r="8154" spans="1:15" x14ac:dyDescent="0.2">
      <c r="A8154" s="341" t="s">
        <v>9257</v>
      </c>
      <c r="B8154" s="341" t="s">
        <v>9303</v>
      </c>
      <c r="C8154" s="342" t="s">
        <v>6952</v>
      </c>
      <c r="D8154" s="342" t="s">
        <v>6953</v>
      </c>
      <c r="E8154" s="342" t="s">
        <v>9326</v>
      </c>
      <c r="F8154" s="342" t="s">
        <v>6590</v>
      </c>
      <c r="G8154" s="343">
        <v>9.69</v>
      </c>
      <c r="H8154" s="342" t="s">
        <v>6594</v>
      </c>
      <c r="I8154" s="342" t="s">
        <v>6575</v>
      </c>
      <c r="J8154" s="342" t="s">
        <v>6755</v>
      </c>
      <c r="K8154" s="581" t="s">
        <v>7190</v>
      </c>
      <c r="L8154" s="344" t="s">
        <v>4090</v>
      </c>
      <c r="N8154" s="344" t="s">
        <v>4090</v>
      </c>
      <c r="O8154" s="341" t="s">
        <v>6766</v>
      </c>
    </row>
    <row r="8155" spans="1:15" x14ac:dyDescent="0.2">
      <c r="A8155" s="341" t="s">
        <v>9257</v>
      </c>
      <c r="B8155" s="341" t="s">
        <v>9303</v>
      </c>
      <c r="C8155" s="342" t="s">
        <v>6952</v>
      </c>
      <c r="D8155" s="342" t="s">
        <v>6953</v>
      </c>
      <c r="E8155" s="342" t="s">
        <v>9319</v>
      </c>
      <c r="F8155" s="342" t="s">
        <v>6590</v>
      </c>
      <c r="G8155" s="343">
        <v>5.75</v>
      </c>
      <c r="H8155" s="342" t="s">
        <v>6594</v>
      </c>
      <c r="I8155" s="342" t="s">
        <v>6575</v>
      </c>
      <c r="J8155" s="342" t="s">
        <v>6755</v>
      </c>
      <c r="K8155" s="581" t="s">
        <v>7434</v>
      </c>
      <c r="L8155" s="344" t="s">
        <v>4090</v>
      </c>
      <c r="N8155" s="344" t="s">
        <v>4090</v>
      </c>
      <c r="O8155" s="341" t="s">
        <v>6766</v>
      </c>
    </row>
    <row r="8156" spans="1:15" x14ac:dyDescent="0.2">
      <c r="A8156" s="341" t="s">
        <v>9257</v>
      </c>
      <c r="B8156" s="341" t="s">
        <v>9303</v>
      </c>
      <c r="C8156" s="342" t="s">
        <v>6952</v>
      </c>
      <c r="D8156" s="342" t="s">
        <v>6953</v>
      </c>
      <c r="E8156" s="342" t="s">
        <v>9319</v>
      </c>
      <c r="F8156" s="342" t="s">
        <v>6590</v>
      </c>
      <c r="G8156" s="343">
        <v>3.5700000000000003</v>
      </c>
      <c r="H8156" s="342" t="s">
        <v>6594</v>
      </c>
      <c r="I8156" s="342" t="s">
        <v>6575</v>
      </c>
      <c r="J8156" s="342" t="s">
        <v>6755</v>
      </c>
      <c r="K8156" s="581" t="s">
        <v>9220</v>
      </c>
      <c r="L8156" s="344" t="s">
        <v>4090</v>
      </c>
      <c r="N8156" s="344" t="s">
        <v>4090</v>
      </c>
      <c r="O8156" s="341" t="s">
        <v>6766</v>
      </c>
    </row>
    <row r="8157" spans="1:15" x14ac:dyDescent="0.2">
      <c r="A8157" s="341" t="s">
        <v>9257</v>
      </c>
      <c r="B8157" s="341" t="s">
        <v>9303</v>
      </c>
      <c r="C8157" s="342" t="s">
        <v>6952</v>
      </c>
      <c r="D8157" s="342" t="s">
        <v>6953</v>
      </c>
      <c r="E8157" s="342" t="s">
        <v>9319</v>
      </c>
      <c r="F8157" s="342" t="s">
        <v>6590</v>
      </c>
      <c r="G8157" s="343">
        <v>10.3</v>
      </c>
      <c r="H8157" s="342" t="s">
        <v>6594</v>
      </c>
      <c r="I8157" s="342" t="s">
        <v>6575</v>
      </c>
      <c r="J8157" s="342" t="s">
        <v>6755</v>
      </c>
      <c r="K8157" s="581" t="s">
        <v>9221</v>
      </c>
      <c r="L8157" s="344" t="s">
        <v>4090</v>
      </c>
      <c r="N8157" s="344" t="s">
        <v>4090</v>
      </c>
      <c r="O8157" s="341" t="s">
        <v>6752</v>
      </c>
    </row>
    <row r="8158" spans="1:15" x14ac:dyDescent="0.2">
      <c r="A8158" s="341" t="s">
        <v>9257</v>
      </c>
      <c r="B8158" s="341" t="s">
        <v>9303</v>
      </c>
      <c r="C8158" s="342" t="s">
        <v>6952</v>
      </c>
      <c r="D8158" s="342" t="s">
        <v>6953</v>
      </c>
      <c r="E8158" s="342" t="s">
        <v>9255</v>
      </c>
      <c r="F8158" s="342" t="s">
        <v>6590</v>
      </c>
      <c r="G8158" s="343">
        <v>9.43</v>
      </c>
      <c r="H8158" s="342" t="s">
        <v>6594</v>
      </c>
      <c r="I8158" s="342" t="s">
        <v>6575</v>
      </c>
      <c r="J8158" s="342" t="s">
        <v>6755</v>
      </c>
      <c r="K8158" s="581" t="s">
        <v>6938</v>
      </c>
      <c r="L8158" s="344" t="s">
        <v>4090</v>
      </c>
      <c r="N8158" s="344" t="s">
        <v>4090</v>
      </c>
      <c r="O8158" s="341" t="s">
        <v>6752</v>
      </c>
    </row>
    <row r="8159" spans="1:15" x14ac:dyDescent="0.2">
      <c r="A8159" s="341" t="s">
        <v>9257</v>
      </c>
      <c r="B8159" s="341" t="s">
        <v>9303</v>
      </c>
      <c r="C8159" s="342" t="s">
        <v>6952</v>
      </c>
      <c r="D8159" s="342" t="s">
        <v>6953</v>
      </c>
      <c r="E8159" s="342" t="s">
        <v>9334</v>
      </c>
      <c r="F8159" s="342" t="s">
        <v>6590</v>
      </c>
      <c r="G8159" s="343">
        <v>8.17</v>
      </c>
      <c r="H8159" s="342" t="s">
        <v>6594</v>
      </c>
      <c r="I8159" s="342" t="s">
        <v>6575</v>
      </c>
      <c r="J8159" s="342" t="s">
        <v>6755</v>
      </c>
      <c r="K8159" s="581" t="s">
        <v>6758</v>
      </c>
      <c r="L8159" s="344" t="s">
        <v>4090</v>
      </c>
      <c r="N8159" s="344" t="s">
        <v>4090</v>
      </c>
      <c r="O8159" s="341" t="s">
        <v>6752</v>
      </c>
    </row>
    <row r="8160" spans="1:15" x14ac:dyDescent="0.2">
      <c r="A8160" s="341" t="s">
        <v>9257</v>
      </c>
      <c r="B8160" s="341" t="s">
        <v>9303</v>
      </c>
      <c r="C8160" s="342" t="s">
        <v>6952</v>
      </c>
      <c r="D8160" s="342" t="s">
        <v>6953</v>
      </c>
      <c r="E8160" s="342" t="s">
        <v>9334</v>
      </c>
      <c r="F8160" s="342" t="s">
        <v>6590</v>
      </c>
      <c r="G8160" s="343">
        <v>8.4</v>
      </c>
      <c r="H8160" s="342" t="s">
        <v>6594</v>
      </c>
      <c r="I8160" s="342" t="s">
        <v>6575</v>
      </c>
      <c r="J8160" s="342" t="s">
        <v>6755</v>
      </c>
      <c r="K8160" s="581" t="s">
        <v>7411</v>
      </c>
      <c r="L8160" s="344" t="s">
        <v>4090</v>
      </c>
      <c r="N8160" s="344" t="s">
        <v>4090</v>
      </c>
      <c r="O8160" s="341">
        <v>0</v>
      </c>
    </row>
    <row r="8161" spans="1:15" x14ac:dyDescent="0.2">
      <c r="A8161" s="341" t="s">
        <v>9257</v>
      </c>
      <c r="B8161" s="341" t="s">
        <v>9303</v>
      </c>
      <c r="C8161" s="342" t="s">
        <v>6952</v>
      </c>
      <c r="D8161" s="342" t="s">
        <v>6953</v>
      </c>
      <c r="E8161" s="342" t="s">
        <v>9321</v>
      </c>
      <c r="F8161" s="342" t="s">
        <v>6590</v>
      </c>
      <c r="G8161" s="343">
        <v>6.0750000000000002</v>
      </c>
      <c r="H8161" s="342" t="s">
        <v>6594</v>
      </c>
      <c r="I8161" s="342" t="s">
        <v>6575</v>
      </c>
      <c r="J8161" s="342" t="s">
        <v>6755</v>
      </c>
      <c r="K8161" s="581" t="s">
        <v>8461</v>
      </c>
      <c r="L8161" s="344" t="s">
        <v>4090</v>
      </c>
      <c r="N8161" s="344" t="s">
        <v>4090</v>
      </c>
      <c r="O8161" s="341">
        <v>0</v>
      </c>
    </row>
    <row r="8162" spans="1:15" x14ac:dyDescent="0.2">
      <c r="A8162" s="341" t="s">
        <v>9257</v>
      </c>
      <c r="B8162" s="341" t="s">
        <v>9303</v>
      </c>
      <c r="C8162" s="342" t="s">
        <v>6952</v>
      </c>
      <c r="D8162" s="342" t="s">
        <v>6953</v>
      </c>
      <c r="E8162" s="342" t="s">
        <v>9319</v>
      </c>
      <c r="F8162" s="342" t="s">
        <v>6590</v>
      </c>
      <c r="G8162" s="343">
        <v>3.8000000000000003</v>
      </c>
      <c r="H8162" s="342" t="s">
        <v>6594</v>
      </c>
      <c r="I8162" s="342" t="s">
        <v>6575</v>
      </c>
      <c r="J8162" s="342" t="s">
        <v>6755</v>
      </c>
      <c r="K8162" s="581" t="s">
        <v>7942</v>
      </c>
      <c r="L8162" s="344" t="s">
        <v>4090</v>
      </c>
      <c r="N8162" s="344" t="s">
        <v>4090</v>
      </c>
      <c r="O8162" s="341">
        <v>0</v>
      </c>
    </row>
    <row r="8163" spans="1:15" x14ac:dyDescent="0.2">
      <c r="A8163" s="341" t="s">
        <v>9257</v>
      </c>
      <c r="B8163" s="341" t="s">
        <v>9303</v>
      </c>
      <c r="C8163" s="342" t="s">
        <v>6952</v>
      </c>
      <c r="D8163" s="342" t="s">
        <v>6953</v>
      </c>
      <c r="E8163" s="342" t="s">
        <v>9319</v>
      </c>
      <c r="F8163" s="342" t="s">
        <v>6590</v>
      </c>
      <c r="G8163" s="343">
        <v>2.66</v>
      </c>
      <c r="H8163" s="342" t="s">
        <v>6594</v>
      </c>
      <c r="I8163" s="342" t="s">
        <v>6575</v>
      </c>
      <c r="J8163" s="342" t="s">
        <v>6755</v>
      </c>
      <c r="K8163" s="581" t="s">
        <v>7111</v>
      </c>
      <c r="L8163" s="344" t="s">
        <v>4090</v>
      </c>
      <c r="N8163" s="344" t="s">
        <v>4090</v>
      </c>
      <c r="O8163" s="341">
        <v>0</v>
      </c>
    </row>
    <row r="8164" spans="1:15" x14ac:dyDescent="0.2">
      <c r="A8164" s="341" t="s">
        <v>9257</v>
      </c>
      <c r="B8164" s="341" t="s">
        <v>9303</v>
      </c>
      <c r="C8164" s="342" t="s">
        <v>6952</v>
      </c>
      <c r="D8164" s="342" t="s">
        <v>6953</v>
      </c>
      <c r="E8164" s="342" t="s">
        <v>9319</v>
      </c>
      <c r="F8164" s="342" t="s">
        <v>6590</v>
      </c>
      <c r="G8164" s="343">
        <v>1.53</v>
      </c>
      <c r="H8164" s="342" t="s">
        <v>6594</v>
      </c>
      <c r="I8164" s="342" t="s">
        <v>6575</v>
      </c>
      <c r="J8164" s="342" t="s">
        <v>6755</v>
      </c>
      <c r="K8164" s="581" t="s">
        <v>6679</v>
      </c>
      <c r="L8164" s="344" t="s">
        <v>4090</v>
      </c>
      <c r="N8164" s="344" t="s">
        <v>4090</v>
      </c>
      <c r="O8164" s="341">
        <v>0</v>
      </c>
    </row>
    <row r="8165" spans="1:15" x14ac:dyDescent="0.2">
      <c r="A8165" s="341" t="s">
        <v>9257</v>
      </c>
      <c r="B8165" s="341" t="s">
        <v>9303</v>
      </c>
      <c r="C8165" s="342" t="s">
        <v>6952</v>
      </c>
      <c r="D8165" s="342" t="s">
        <v>6953</v>
      </c>
      <c r="E8165" s="342" t="s">
        <v>9326</v>
      </c>
      <c r="F8165" s="342" t="s">
        <v>6590</v>
      </c>
      <c r="G8165" s="343">
        <v>5.4</v>
      </c>
      <c r="H8165" s="342" t="s">
        <v>6594</v>
      </c>
      <c r="I8165" s="342" t="s">
        <v>6575</v>
      </c>
      <c r="J8165" s="342" t="s">
        <v>6755</v>
      </c>
      <c r="K8165" s="581" t="s">
        <v>7219</v>
      </c>
      <c r="L8165" s="344" t="s">
        <v>4090</v>
      </c>
      <c r="N8165" s="344" t="s">
        <v>4090</v>
      </c>
      <c r="O8165" s="341">
        <v>0</v>
      </c>
    </row>
    <row r="8166" spans="1:15" x14ac:dyDescent="0.2">
      <c r="A8166" s="341" t="s">
        <v>9257</v>
      </c>
      <c r="B8166" s="341" t="s">
        <v>9303</v>
      </c>
      <c r="C8166" s="342" t="s">
        <v>6952</v>
      </c>
      <c r="D8166" s="342" t="s">
        <v>6953</v>
      </c>
      <c r="E8166" s="342" t="s">
        <v>9326</v>
      </c>
      <c r="F8166" s="342" t="s">
        <v>6590</v>
      </c>
      <c r="G8166" s="343">
        <v>4.6000000000000005</v>
      </c>
      <c r="H8166" s="342" t="s">
        <v>6594</v>
      </c>
      <c r="I8166" s="342" t="s">
        <v>6575</v>
      </c>
      <c r="J8166" s="342" t="s">
        <v>6755</v>
      </c>
      <c r="K8166" s="581" t="s">
        <v>7477</v>
      </c>
      <c r="L8166" s="344" t="s">
        <v>4090</v>
      </c>
      <c r="N8166" s="344" t="s">
        <v>4090</v>
      </c>
      <c r="O8166" s="341">
        <v>0</v>
      </c>
    </row>
    <row r="8167" spans="1:15" x14ac:dyDescent="0.2">
      <c r="A8167" s="341" t="s">
        <v>9257</v>
      </c>
      <c r="B8167" s="341" t="s">
        <v>9303</v>
      </c>
      <c r="C8167" s="342" t="s">
        <v>6952</v>
      </c>
      <c r="D8167" s="342" t="s">
        <v>6953</v>
      </c>
      <c r="E8167" s="342" t="s">
        <v>9320</v>
      </c>
      <c r="F8167" s="342" t="s">
        <v>6590</v>
      </c>
      <c r="G8167" s="343">
        <v>2.04</v>
      </c>
      <c r="H8167" s="342" t="s">
        <v>6594</v>
      </c>
      <c r="I8167" s="342" t="s">
        <v>6575</v>
      </c>
      <c r="J8167" s="342" t="s">
        <v>6755</v>
      </c>
      <c r="K8167" s="581" t="s">
        <v>9222</v>
      </c>
      <c r="L8167" s="344" t="s">
        <v>4090</v>
      </c>
      <c r="N8167" s="344" t="s">
        <v>4090</v>
      </c>
      <c r="O8167" s="341">
        <v>0</v>
      </c>
    </row>
    <row r="8168" spans="1:15" x14ac:dyDescent="0.2">
      <c r="A8168" s="341" t="s">
        <v>9257</v>
      </c>
      <c r="B8168" s="341" t="s">
        <v>9303</v>
      </c>
      <c r="C8168" s="342" t="s">
        <v>6952</v>
      </c>
      <c r="D8168" s="342" t="s">
        <v>6953</v>
      </c>
      <c r="E8168" s="342" t="s">
        <v>9333</v>
      </c>
      <c r="F8168" s="342" t="s">
        <v>6590</v>
      </c>
      <c r="G8168" s="343">
        <v>2.1</v>
      </c>
      <c r="H8168" s="342" t="s">
        <v>6594</v>
      </c>
      <c r="I8168" s="342" t="s">
        <v>6575</v>
      </c>
      <c r="J8168" s="342" t="s">
        <v>6755</v>
      </c>
      <c r="K8168" s="581" t="s">
        <v>6627</v>
      </c>
      <c r="L8168" s="344" t="s">
        <v>4090</v>
      </c>
      <c r="N8168" s="344" t="s">
        <v>4090</v>
      </c>
      <c r="O8168" s="341">
        <v>0</v>
      </c>
    </row>
    <row r="8169" spans="1:15" x14ac:dyDescent="0.2">
      <c r="A8169" s="341" t="s">
        <v>9257</v>
      </c>
      <c r="B8169" s="341" t="s">
        <v>9303</v>
      </c>
      <c r="C8169" s="342" t="s">
        <v>6952</v>
      </c>
      <c r="D8169" s="342" t="s">
        <v>6953</v>
      </c>
      <c r="E8169" s="342" t="s">
        <v>9334</v>
      </c>
      <c r="F8169" s="342" t="s">
        <v>6590</v>
      </c>
      <c r="G8169" s="343">
        <v>8.4</v>
      </c>
      <c r="H8169" s="342" t="s">
        <v>6594</v>
      </c>
      <c r="I8169" s="342" t="s">
        <v>6575</v>
      </c>
      <c r="J8169" s="342" t="s">
        <v>6755</v>
      </c>
      <c r="K8169" s="581" t="s">
        <v>7620</v>
      </c>
      <c r="L8169" s="344" t="s">
        <v>4090</v>
      </c>
      <c r="N8169" s="344" t="s">
        <v>4090</v>
      </c>
      <c r="O8169" s="341">
        <v>0</v>
      </c>
    </row>
    <row r="8170" spans="1:15" x14ac:dyDescent="0.2">
      <c r="A8170" s="341" t="s">
        <v>9257</v>
      </c>
      <c r="B8170" s="341" t="s">
        <v>9303</v>
      </c>
      <c r="C8170" s="342" t="s">
        <v>6952</v>
      </c>
      <c r="D8170" s="342" t="s">
        <v>6953</v>
      </c>
      <c r="E8170" s="342" t="s">
        <v>9255</v>
      </c>
      <c r="F8170" s="342" t="s">
        <v>6590</v>
      </c>
      <c r="G8170" s="343">
        <v>8.4</v>
      </c>
      <c r="H8170" s="342" t="s">
        <v>6594</v>
      </c>
      <c r="I8170" s="342" t="s">
        <v>6575</v>
      </c>
      <c r="J8170" s="342" t="s">
        <v>6755</v>
      </c>
      <c r="K8170" s="581" t="s">
        <v>6610</v>
      </c>
      <c r="L8170" s="344" t="s">
        <v>4090</v>
      </c>
      <c r="N8170" s="344" t="s">
        <v>4090</v>
      </c>
      <c r="O8170" s="341">
        <v>0</v>
      </c>
    </row>
    <row r="8171" spans="1:15" x14ac:dyDescent="0.2">
      <c r="A8171" s="341" t="s">
        <v>9257</v>
      </c>
      <c r="B8171" s="341" t="s">
        <v>9303</v>
      </c>
      <c r="C8171" s="342" t="s">
        <v>6952</v>
      </c>
      <c r="D8171" s="342" t="s">
        <v>6953</v>
      </c>
      <c r="E8171" s="342" t="s">
        <v>9324</v>
      </c>
      <c r="F8171" s="342" t="s">
        <v>6590</v>
      </c>
      <c r="G8171" s="343">
        <v>8.6</v>
      </c>
      <c r="H8171" s="342" t="s">
        <v>6594</v>
      </c>
      <c r="I8171" s="342" t="s">
        <v>6575</v>
      </c>
      <c r="J8171" s="342" t="s">
        <v>6755</v>
      </c>
      <c r="K8171" s="581" t="s">
        <v>7260</v>
      </c>
      <c r="L8171" s="344" t="s">
        <v>4090</v>
      </c>
      <c r="N8171" s="344" t="s">
        <v>4090</v>
      </c>
      <c r="O8171" s="341">
        <v>0</v>
      </c>
    </row>
    <row r="8172" spans="1:15" x14ac:dyDescent="0.2">
      <c r="A8172" s="341" t="s">
        <v>9257</v>
      </c>
      <c r="B8172" s="341" t="s">
        <v>9303</v>
      </c>
      <c r="C8172" s="342" t="s">
        <v>6952</v>
      </c>
      <c r="D8172" s="342" t="s">
        <v>6953</v>
      </c>
      <c r="E8172" s="342" t="s">
        <v>9319</v>
      </c>
      <c r="F8172" s="342" t="s">
        <v>6590</v>
      </c>
      <c r="G8172" s="343">
        <v>10.88</v>
      </c>
      <c r="H8172" s="342" t="s">
        <v>6594</v>
      </c>
      <c r="I8172" s="342" t="s">
        <v>6575</v>
      </c>
      <c r="J8172" s="342" t="s">
        <v>6755</v>
      </c>
      <c r="K8172" s="581" t="s">
        <v>7264</v>
      </c>
      <c r="L8172" s="344" t="s">
        <v>4090</v>
      </c>
      <c r="N8172" s="344" t="s">
        <v>4090</v>
      </c>
      <c r="O8172" s="341">
        <v>0</v>
      </c>
    </row>
    <row r="8173" spans="1:15" x14ac:dyDescent="0.2">
      <c r="A8173" s="341" t="s">
        <v>9257</v>
      </c>
      <c r="B8173" s="341" t="s">
        <v>9303</v>
      </c>
      <c r="C8173" s="342" t="s">
        <v>6952</v>
      </c>
      <c r="D8173" s="342" t="s">
        <v>6953</v>
      </c>
      <c r="E8173" s="342" t="s">
        <v>9328</v>
      </c>
      <c r="F8173" s="342" t="s">
        <v>6590</v>
      </c>
      <c r="G8173" s="343">
        <v>7.1000000000000005</v>
      </c>
      <c r="H8173" s="342" t="s">
        <v>6594</v>
      </c>
      <c r="I8173" s="342" t="s">
        <v>6575</v>
      </c>
      <c r="J8173" s="342" t="s">
        <v>6755</v>
      </c>
      <c r="K8173" s="581" t="s">
        <v>7263</v>
      </c>
      <c r="L8173" s="344" t="s">
        <v>4090</v>
      </c>
      <c r="N8173" s="344" t="s">
        <v>4090</v>
      </c>
      <c r="O8173" s="341">
        <v>0</v>
      </c>
    </row>
    <row r="8174" spans="1:15" x14ac:dyDescent="0.2">
      <c r="A8174" s="341" t="s">
        <v>9257</v>
      </c>
      <c r="B8174" s="341" t="s">
        <v>9303</v>
      </c>
      <c r="C8174" s="342" t="s">
        <v>6952</v>
      </c>
      <c r="D8174" s="342" t="s">
        <v>6953</v>
      </c>
      <c r="E8174" s="342" t="s">
        <v>9321</v>
      </c>
      <c r="F8174" s="342" t="s">
        <v>6590</v>
      </c>
      <c r="G8174" s="343">
        <v>6.48</v>
      </c>
      <c r="H8174" s="342" t="s">
        <v>6594</v>
      </c>
      <c r="I8174" s="342" t="s">
        <v>6575</v>
      </c>
      <c r="J8174" s="342" t="s">
        <v>6755</v>
      </c>
      <c r="K8174" s="581" t="s">
        <v>7772</v>
      </c>
      <c r="L8174" s="344" t="s">
        <v>4090</v>
      </c>
      <c r="N8174" s="344" t="s">
        <v>4090</v>
      </c>
      <c r="O8174" s="341">
        <v>0</v>
      </c>
    </row>
    <row r="8175" spans="1:15" x14ac:dyDescent="0.2">
      <c r="A8175" s="341" t="s">
        <v>9257</v>
      </c>
      <c r="B8175" s="341" t="s">
        <v>9303</v>
      </c>
      <c r="C8175" s="342" t="s">
        <v>6952</v>
      </c>
      <c r="D8175" s="342" t="s">
        <v>6953</v>
      </c>
      <c r="E8175" s="342" t="s">
        <v>9326</v>
      </c>
      <c r="F8175" s="342" t="s">
        <v>6590</v>
      </c>
      <c r="G8175" s="343">
        <v>15.120000000000001</v>
      </c>
      <c r="H8175" s="342" t="s">
        <v>6594</v>
      </c>
      <c r="I8175" s="342" t="s">
        <v>6575</v>
      </c>
      <c r="J8175" s="342" t="s">
        <v>6755</v>
      </c>
      <c r="K8175" s="581" t="s">
        <v>9223</v>
      </c>
      <c r="L8175" s="344" t="s">
        <v>4090</v>
      </c>
      <c r="N8175" s="344" t="s">
        <v>4090</v>
      </c>
      <c r="O8175" s="341">
        <v>0</v>
      </c>
    </row>
    <row r="8176" spans="1:15" x14ac:dyDescent="0.2">
      <c r="A8176" s="341" t="s">
        <v>9257</v>
      </c>
      <c r="B8176" s="341" t="s">
        <v>9303</v>
      </c>
      <c r="C8176" s="342" t="s">
        <v>6952</v>
      </c>
      <c r="D8176" s="342" t="s">
        <v>6953</v>
      </c>
      <c r="E8176" s="342" t="s">
        <v>9320</v>
      </c>
      <c r="F8176" s="342" t="s">
        <v>6590</v>
      </c>
      <c r="G8176" s="343">
        <v>6.11</v>
      </c>
      <c r="H8176" s="342" t="s">
        <v>6594</v>
      </c>
      <c r="I8176" s="342" t="s">
        <v>6575</v>
      </c>
      <c r="J8176" s="342" t="s">
        <v>6755</v>
      </c>
      <c r="K8176" s="581" t="s">
        <v>8709</v>
      </c>
      <c r="L8176" s="344" t="s">
        <v>4090</v>
      </c>
      <c r="N8176" s="344" t="s">
        <v>4090</v>
      </c>
      <c r="O8176" s="341">
        <v>0</v>
      </c>
    </row>
    <row r="8177" spans="1:15" x14ac:dyDescent="0.2">
      <c r="A8177" s="341" t="s">
        <v>9257</v>
      </c>
      <c r="B8177" s="341" t="s">
        <v>9303</v>
      </c>
      <c r="C8177" s="342" t="s">
        <v>6952</v>
      </c>
      <c r="D8177" s="342" t="s">
        <v>6953</v>
      </c>
      <c r="E8177" s="342" t="s">
        <v>9324</v>
      </c>
      <c r="F8177" s="342" t="s">
        <v>6590</v>
      </c>
      <c r="G8177" s="343">
        <v>8.64</v>
      </c>
      <c r="H8177" s="342" t="s">
        <v>6594</v>
      </c>
      <c r="I8177" s="342" t="s">
        <v>6575</v>
      </c>
      <c r="J8177" s="342" t="s">
        <v>6755</v>
      </c>
      <c r="K8177" s="581" t="s">
        <v>7627</v>
      </c>
      <c r="L8177" s="344" t="s">
        <v>4090</v>
      </c>
      <c r="N8177" s="344" t="s">
        <v>4090</v>
      </c>
      <c r="O8177" s="341">
        <v>0</v>
      </c>
    </row>
    <row r="8178" spans="1:15" x14ac:dyDescent="0.2">
      <c r="A8178" s="341" t="s">
        <v>9257</v>
      </c>
      <c r="B8178" s="341" t="s">
        <v>9303</v>
      </c>
      <c r="C8178" s="342" t="s">
        <v>6952</v>
      </c>
      <c r="D8178" s="342" t="s">
        <v>6953</v>
      </c>
      <c r="E8178" s="342" t="s">
        <v>9255</v>
      </c>
      <c r="F8178" s="342" t="s">
        <v>6590</v>
      </c>
      <c r="G8178" s="343">
        <v>8.5</v>
      </c>
      <c r="H8178" s="342" t="s">
        <v>6594</v>
      </c>
      <c r="I8178" s="342" t="s">
        <v>6575</v>
      </c>
      <c r="J8178" s="342" t="s">
        <v>6755</v>
      </c>
      <c r="K8178" s="581" t="s">
        <v>9136</v>
      </c>
      <c r="L8178" s="344" t="s">
        <v>4090</v>
      </c>
      <c r="N8178" s="344" t="s">
        <v>4090</v>
      </c>
      <c r="O8178" s="341">
        <v>0</v>
      </c>
    </row>
    <row r="8179" spans="1:15" x14ac:dyDescent="0.2">
      <c r="A8179" s="341" t="s">
        <v>9257</v>
      </c>
      <c r="B8179" s="341" t="s">
        <v>9303</v>
      </c>
      <c r="C8179" s="342" t="s">
        <v>6952</v>
      </c>
      <c r="D8179" s="342" t="s">
        <v>6953</v>
      </c>
      <c r="E8179" s="342" t="s">
        <v>9324</v>
      </c>
      <c r="F8179" s="342" t="s">
        <v>6590</v>
      </c>
      <c r="G8179" s="343">
        <v>8.1999999999999993</v>
      </c>
      <c r="H8179" s="342" t="s">
        <v>6594</v>
      </c>
      <c r="I8179" s="342" t="s">
        <v>6575</v>
      </c>
      <c r="J8179" s="342" t="s">
        <v>6755</v>
      </c>
      <c r="K8179" s="581" t="s">
        <v>9224</v>
      </c>
      <c r="L8179" s="344" t="s">
        <v>4090</v>
      </c>
      <c r="N8179" s="344" t="s">
        <v>4090</v>
      </c>
      <c r="O8179" s="341">
        <v>0</v>
      </c>
    </row>
    <row r="8180" spans="1:15" x14ac:dyDescent="0.2">
      <c r="A8180" s="341" t="s">
        <v>9257</v>
      </c>
      <c r="B8180" s="341" t="s">
        <v>9303</v>
      </c>
      <c r="C8180" s="342" t="s">
        <v>6952</v>
      </c>
      <c r="D8180" s="342" t="s">
        <v>6953</v>
      </c>
      <c r="E8180" s="342" t="s">
        <v>9324</v>
      </c>
      <c r="F8180" s="342" t="s">
        <v>6590</v>
      </c>
      <c r="G8180" s="343">
        <v>12.21</v>
      </c>
      <c r="H8180" s="342" t="s">
        <v>6594</v>
      </c>
      <c r="I8180" s="342" t="s">
        <v>6575</v>
      </c>
      <c r="J8180" s="342" t="s">
        <v>6755</v>
      </c>
      <c r="K8180" s="581" t="s">
        <v>8377</v>
      </c>
      <c r="L8180" s="344" t="s">
        <v>4090</v>
      </c>
      <c r="N8180" s="344" t="s">
        <v>4090</v>
      </c>
      <c r="O8180" s="341">
        <v>0</v>
      </c>
    </row>
    <row r="8181" spans="1:15" x14ac:dyDescent="0.2">
      <c r="A8181" s="341" t="s">
        <v>9257</v>
      </c>
      <c r="B8181" s="341" t="s">
        <v>9303</v>
      </c>
      <c r="C8181" s="342" t="s">
        <v>6952</v>
      </c>
      <c r="D8181" s="342" t="s">
        <v>6953</v>
      </c>
      <c r="E8181" s="342" t="s">
        <v>9255</v>
      </c>
      <c r="F8181" s="342" t="s">
        <v>6590</v>
      </c>
      <c r="G8181" s="343">
        <v>9</v>
      </c>
      <c r="H8181" s="342" t="s">
        <v>6594</v>
      </c>
      <c r="I8181" s="342" t="s">
        <v>6575</v>
      </c>
      <c r="J8181" s="342" t="s">
        <v>6755</v>
      </c>
      <c r="K8181" s="581" t="s">
        <v>8066</v>
      </c>
      <c r="L8181" s="344" t="s">
        <v>4090</v>
      </c>
      <c r="N8181" s="344" t="s">
        <v>4090</v>
      </c>
      <c r="O8181" s="341">
        <v>0</v>
      </c>
    </row>
    <row r="8182" spans="1:15" x14ac:dyDescent="0.2">
      <c r="A8182" s="341" t="s">
        <v>9257</v>
      </c>
      <c r="B8182" s="341" t="s">
        <v>9303</v>
      </c>
      <c r="C8182" s="342" t="s">
        <v>6952</v>
      </c>
      <c r="D8182" s="342" t="s">
        <v>6953</v>
      </c>
      <c r="E8182" s="342" t="s">
        <v>9255</v>
      </c>
      <c r="F8182" s="342" t="s">
        <v>6590</v>
      </c>
      <c r="G8182" s="343">
        <v>3</v>
      </c>
      <c r="H8182" s="342" t="s">
        <v>6594</v>
      </c>
      <c r="I8182" s="342" t="s">
        <v>6575</v>
      </c>
      <c r="J8182" s="342" t="s">
        <v>6755</v>
      </c>
      <c r="K8182" s="581" t="s">
        <v>9225</v>
      </c>
      <c r="L8182" s="344" t="s">
        <v>4090</v>
      </c>
      <c r="N8182" s="344" t="s">
        <v>4090</v>
      </c>
      <c r="O8182" s="341">
        <v>0</v>
      </c>
    </row>
    <row r="8183" spans="1:15" x14ac:dyDescent="0.2">
      <c r="A8183" s="341" t="s">
        <v>9257</v>
      </c>
      <c r="B8183" s="341" t="s">
        <v>9303</v>
      </c>
      <c r="C8183" s="342" t="s">
        <v>6952</v>
      </c>
      <c r="D8183" s="342" t="s">
        <v>6953</v>
      </c>
      <c r="E8183" s="342" t="s">
        <v>9255</v>
      </c>
      <c r="F8183" s="342" t="s">
        <v>6590</v>
      </c>
      <c r="G8183" s="343">
        <v>4.2</v>
      </c>
      <c r="H8183" s="342" t="s">
        <v>6594</v>
      </c>
      <c r="I8183" s="342" t="s">
        <v>6575</v>
      </c>
      <c r="J8183" s="342" t="s">
        <v>6755</v>
      </c>
      <c r="K8183" s="581" t="s">
        <v>7873</v>
      </c>
      <c r="L8183" s="344" t="s">
        <v>4090</v>
      </c>
      <c r="N8183" s="344" t="s">
        <v>4090</v>
      </c>
      <c r="O8183" s="341">
        <v>0</v>
      </c>
    </row>
    <row r="8184" spans="1:15" x14ac:dyDescent="0.2">
      <c r="A8184" s="341" t="s">
        <v>9257</v>
      </c>
      <c r="B8184" s="341" t="s">
        <v>9303</v>
      </c>
      <c r="C8184" s="342" t="s">
        <v>6952</v>
      </c>
      <c r="D8184" s="342" t="s">
        <v>6953</v>
      </c>
      <c r="E8184" s="342" t="s">
        <v>9325</v>
      </c>
      <c r="F8184" s="342" t="s">
        <v>6590</v>
      </c>
      <c r="G8184" s="343">
        <v>4.38</v>
      </c>
      <c r="H8184" s="342" t="s">
        <v>6594</v>
      </c>
      <c r="I8184" s="342" t="s">
        <v>6575</v>
      </c>
      <c r="J8184" s="342" t="s">
        <v>6755</v>
      </c>
      <c r="K8184" s="581" t="s">
        <v>7294</v>
      </c>
      <c r="L8184" s="344" t="s">
        <v>4090</v>
      </c>
      <c r="N8184" s="344" t="s">
        <v>4090</v>
      </c>
      <c r="O8184" s="341">
        <v>0</v>
      </c>
    </row>
    <row r="8185" spans="1:15" x14ac:dyDescent="0.2">
      <c r="A8185" s="341" t="s">
        <v>9257</v>
      </c>
      <c r="B8185" s="341" t="s">
        <v>9303</v>
      </c>
      <c r="C8185" s="342" t="s">
        <v>6952</v>
      </c>
      <c r="D8185" s="342" t="s">
        <v>6953</v>
      </c>
      <c r="E8185" s="342" t="s">
        <v>9340</v>
      </c>
      <c r="F8185" s="342" t="s">
        <v>6590</v>
      </c>
      <c r="G8185" s="343">
        <v>1.6</v>
      </c>
      <c r="H8185" s="342" t="s">
        <v>6594</v>
      </c>
      <c r="I8185" s="342" t="s">
        <v>6575</v>
      </c>
      <c r="J8185" s="342" t="s">
        <v>6755</v>
      </c>
      <c r="K8185" s="581" t="s">
        <v>6942</v>
      </c>
      <c r="L8185" s="344" t="s">
        <v>4090</v>
      </c>
      <c r="N8185" s="344" t="s">
        <v>4090</v>
      </c>
      <c r="O8185" s="341">
        <v>0</v>
      </c>
    </row>
    <row r="8186" spans="1:15" x14ac:dyDescent="0.2">
      <c r="A8186" s="341" t="s">
        <v>9257</v>
      </c>
      <c r="B8186" s="341" t="s">
        <v>9303</v>
      </c>
      <c r="C8186" s="342" t="s">
        <v>6952</v>
      </c>
      <c r="D8186" s="342" t="s">
        <v>6953</v>
      </c>
      <c r="E8186" s="342" t="s">
        <v>9319</v>
      </c>
      <c r="F8186" s="342" t="s">
        <v>6590</v>
      </c>
      <c r="G8186" s="343">
        <v>7.48</v>
      </c>
      <c r="H8186" s="342" t="s">
        <v>6594</v>
      </c>
      <c r="I8186" s="342" t="s">
        <v>6575</v>
      </c>
      <c r="J8186" s="342" t="s">
        <v>6755</v>
      </c>
      <c r="K8186" s="581" t="s">
        <v>7308</v>
      </c>
      <c r="L8186" s="344" t="s">
        <v>4090</v>
      </c>
      <c r="N8186" s="344" t="s">
        <v>4090</v>
      </c>
      <c r="O8186" s="341">
        <v>0</v>
      </c>
    </row>
    <row r="8187" spans="1:15" x14ac:dyDescent="0.2">
      <c r="A8187" s="341" t="s">
        <v>9257</v>
      </c>
      <c r="B8187" s="341" t="s">
        <v>9303</v>
      </c>
      <c r="C8187" s="342" t="s">
        <v>6952</v>
      </c>
      <c r="D8187" s="342" t="s">
        <v>6953</v>
      </c>
      <c r="E8187" s="342" t="s">
        <v>9324</v>
      </c>
      <c r="F8187" s="342" t="s">
        <v>6590</v>
      </c>
      <c r="G8187" s="343">
        <v>7.92</v>
      </c>
      <c r="H8187" s="342" t="s">
        <v>6594</v>
      </c>
      <c r="I8187" s="342" t="s">
        <v>6575</v>
      </c>
      <c r="J8187" s="342" t="s">
        <v>6755</v>
      </c>
      <c r="K8187" s="581" t="s">
        <v>8129</v>
      </c>
      <c r="L8187" s="344" t="s">
        <v>4090</v>
      </c>
      <c r="N8187" s="344" t="s">
        <v>4090</v>
      </c>
      <c r="O8187" s="341">
        <v>0</v>
      </c>
    </row>
    <row r="8188" spans="1:15" x14ac:dyDescent="0.2">
      <c r="A8188" s="341" t="s">
        <v>9257</v>
      </c>
      <c r="B8188" s="341" t="s">
        <v>9303</v>
      </c>
      <c r="C8188" s="342" t="s">
        <v>6952</v>
      </c>
      <c r="D8188" s="342" t="s">
        <v>6953</v>
      </c>
      <c r="E8188" s="342" t="s">
        <v>9321</v>
      </c>
      <c r="F8188" s="342" t="s">
        <v>6590</v>
      </c>
      <c r="G8188" s="343">
        <v>30.240000000000002</v>
      </c>
      <c r="H8188" s="342" t="s">
        <v>6594</v>
      </c>
      <c r="I8188" s="342" t="s">
        <v>6575</v>
      </c>
      <c r="J8188" s="342" t="s">
        <v>6755</v>
      </c>
      <c r="K8188" s="581" t="s">
        <v>7308</v>
      </c>
      <c r="L8188" s="344" t="s">
        <v>4090</v>
      </c>
      <c r="N8188" s="344" t="s">
        <v>4090</v>
      </c>
      <c r="O8188" s="341">
        <v>0</v>
      </c>
    </row>
    <row r="8189" spans="1:15" x14ac:dyDescent="0.2">
      <c r="A8189" s="341" t="s">
        <v>9257</v>
      </c>
      <c r="B8189" s="341" t="s">
        <v>9303</v>
      </c>
      <c r="C8189" s="342" t="s">
        <v>6952</v>
      </c>
      <c r="D8189" s="342" t="s">
        <v>6953</v>
      </c>
      <c r="E8189" s="342" t="s">
        <v>9321</v>
      </c>
      <c r="F8189" s="342" t="s">
        <v>6590</v>
      </c>
      <c r="G8189" s="343">
        <v>6.66</v>
      </c>
      <c r="H8189" s="342" t="s">
        <v>6594</v>
      </c>
      <c r="I8189" s="342" t="s">
        <v>6575</v>
      </c>
      <c r="J8189" s="342" t="s">
        <v>6755</v>
      </c>
      <c r="K8189" s="581" t="s">
        <v>7300</v>
      </c>
      <c r="L8189" s="344" t="s">
        <v>4090</v>
      </c>
      <c r="N8189" s="344" t="s">
        <v>4090</v>
      </c>
      <c r="O8189" s="341">
        <v>0</v>
      </c>
    </row>
    <row r="8190" spans="1:15" x14ac:dyDescent="0.2">
      <c r="A8190" s="341" t="s">
        <v>9257</v>
      </c>
      <c r="B8190" s="341" t="s">
        <v>9303</v>
      </c>
      <c r="C8190" s="342" t="s">
        <v>6952</v>
      </c>
      <c r="D8190" s="342" t="s">
        <v>6953</v>
      </c>
      <c r="E8190" s="342" t="s">
        <v>9333</v>
      </c>
      <c r="F8190" s="342" t="s">
        <v>6590</v>
      </c>
      <c r="G8190" s="343">
        <v>6.63</v>
      </c>
      <c r="H8190" s="342" t="s">
        <v>6594</v>
      </c>
      <c r="I8190" s="342" t="s">
        <v>6575</v>
      </c>
      <c r="J8190" s="342" t="s">
        <v>6755</v>
      </c>
      <c r="K8190" s="581" t="s">
        <v>9192</v>
      </c>
      <c r="L8190" s="344" t="s">
        <v>4090</v>
      </c>
      <c r="N8190" s="344" t="s">
        <v>4090</v>
      </c>
      <c r="O8190" s="341">
        <v>0</v>
      </c>
    </row>
    <row r="8191" spans="1:15" x14ac:dyDescent="0.2">
      <c r="A8191" s="341" t="s">
        <v>9257</v>
      </c>
      <c r="B8191" s="341" t="s">
        <v>9303</v>
      </c>
      <c r="C8191" s="342" t="s">
        <v>6952</v>
      </c>
      <c r="D8191" s="342" t="s">
        <v>6953</v>
      </c>
      <c r="E8191" s="342" t="s">
        <v>9333</v>
      </c>
      <c r="F8191" s="342" t="s">
        <v>6590</v>
      </c>
      <c r="G8191" s="343">
        <v>7.22</v>
      </c>
      <c r="H8191" s="342" t="s">
        <v>6594</v>
      </c>
      <c r="I8191" s="342" t="s">
        <v>6575</v>
      </c>
      <c r="J8191" s="342" t="s">
        <v>6755</v>
      </c>
      <c r="K8191" s="581" t="s">
        <v>9226</v>
      </c>
      <c r="L8191" s="344" t="s">
        <v>4090</v>
      </c>
      <c r="N8191" s="344" t="s">
        <v>4090</v>
      </c>
      <c r="O8191" s="341">
        <v>0</v>
      </c>
    </row>
    <row r="8192" spans="1:15" x14ac:dyDescent="0.2">
      <c r="A8192" s="341" t="s">
        <v>9257</v>
      </c>
      <c r="B8192" s="341" t="s">
        <v>9303</v>
      </c>
      <c r="C8192" s="342" t="s">
        <v>6952</v>
      </c>
      <c r="D8192" s="342" t="s">
        <v>6953</v>
      </c>
      <c r="E8192" s="342" t="s">
        <v>9319</v>
      </c>
      <c r="F8192" s="342" t="s">
        <v>6590</v>
      </c>
      <c r="G8192" s="343">
        <v>5.9</v>
      </c>
      <c r="H8192" s="342" t="s">
        <v>6594</v>
      </c>
      <c r="I8192" s="342" t="s">
        <v>6575</v>
      </c>
      <c r="J8192" s="342" t="s">
        <v>6755</v>
      </c>
      <c r="K8192" s="581" t="s">
        <v>9140</v>
      </c>
      <c r="L8192" s="344" t="s">
        <v>4090</v>
      </c>
      <c r="N8192" s="344" t="s">
        <v>4090</v>
      </c>
      <c r="O8192" s="341">
        <v>0</v>
      </c>
    </row>
    <row r="8193" spans="1:15" x14ac:dyDescent="0.2">
      <c r="A8193" s="341" t="s">
        <v>9257</v>
      </c>
      <c r="B8193" s="341" t="s">
        <v>9303</v>
      </c>
      <c r="C8193" s="342" t="s">
        <v>6952</v>
      </c>
      <c r="D8193" s="342" t="s">
        <v>6953</v>
      </c>
      <c r="E8193" s="342" t="s">
        <v>9323</v>
      </c>
      <c r="F8193" s="342" t="s">
        <v>6590</v>
      </c>
      <c r="G8193" s="343">
        <v>17.7</v>
      </c>
      <c r="H8193" s="342" t="s">
        <v>6594</v>
      </c>
      <c r="I8193" s="342" t="s">
        <v>6575</v>
      </c>
      <c r="J8193" s="342" t="s">
        <v>6755</v>
      </c>
      <c r="K8193" s="581" t="s">
        <v>8713</v>
      </c>
      <c r="L8193" s="344" t="s">
        <v>4090</v>
      </c>
      <c r="N8193" s="344" t="s">
        <v>4090</v>
      </c>
      <c r="O8193" s="341">
        <v>0</v>
      </c>
    </row>
    <row r="8194" spans="1:15" x14ac:dyDescent="0.2">
      <c r="A8194" s="341" t="s">
        <v>9257</v>
      </c>
      <c r="B8194" s="341" t="s">
        <v>9303</v>
      </c>
      <c r="C8194" s="342" t="s">
        <v>6952</v>
      </c>
      <c r="D8194" s="342" t="s">
        <v>6953</v>
      </c>
      <c r="E8194" s="342" t="s">
        <v>9324</v>
      </c>
      <c r="F8194" s="342" t="s">
        <v>6590</v>
      </c>
      <c r="G8194" s="343">
        <v>8.3000000000000007</v>
      </c>
      <c r="H8194" s="342" t="s">
        <v>6594</v>
      </c>
      <c r="I8194" s="342" t="s">
        <v>6575</v>
      </c>
      <c r="J8194" s="342" t="s">
        <v>6755</v>
      </c>
      <c r="K8194" s="581" t="s">
        <v>7312</v>
      </c>
      <c r="L8194" s="344" t="s">
        <v>4090</v>
      </c>
      <c r="N8194" s="344" t="s">
        <v>4090</v>
      </c>
      <c r="O8194" s="341">
        <v>0</v>
      </c>
    </row>
    <row r="8195" spans="1:15" x14ac:dyDescent="0.2">
      <c r="A8195" s="341" t="s">
        <v>9257</v>
      </c>
      <c r="B8195" s="341" t="s">
        <v>9303</v>
      </c>
      <c r="C8195" s="342" t="s">
        <v>6952</v>
      </c>
      <c r="D8195" s="342" t="s">
        <v>6953</v>
      </c>
      <c r="E8195" s="342" t="s">
        <v>9319</v>
      </c>
      <c r="F8195" s="342" t="s">
        <v>6590</v>
      </c>
      <c r="G8195" s="343">
        <v>34.65</v>
      </c>
      <c r="H8195" s="342" t="s">
        <v>6594</v>
      </c>
      <c r="I8195" s="342" t="s">
        <v>6575</v>
      </c>
      <c r="J8195" s="342" t="s">
        <v>6755</v>
      </c>
      <c r="K8195" s="581" t="s">
        <v>7876</v>
      </c>
      <c r="L8195" s="344" t="s">
        <v>4090</v>
      </c>
      <c r="N8195" s="344" t="s">
        <v>4090</v>
      </c>
      <c r="O8195" s="341">
        <v>0</v>
      </c>
    </row>
    <row r="8196" spans="1:15" x14ac:dyDescent="0.2">
      <c r="A8196" s="341" t="s">
        <v>9257</v>
      </c>
      <c r="B8196" s="341" t="s">
        <v>9303</v>
      </c>
      <c r="C8196" s="342" t="s">
        <v>6952</v>
      </c>
      <c r="D8196" s="342" t="s">
        <v>6953</v>
      </c>
      <c r="E8196" s="342" t="s">
        <v>9338</v>
      </c>
      <c r="F8196" s="342" t="s">
        <v>6590</v>
      </c>
      <c r="G8196" s="343">
        <v>7.7700000000000005</v>
      </c>
      <c r="H8196" s="342" t="s">
        <v>6594</v>
      </c>
      <c r="I8196" s="342" t="s">
        <v>6575</v>
      </c>
      <c r="J8196" s="342" t="s">
        <v>6755</v>
      </c>
      <c r="K8196" s="581" t="s">
        <v>9227</v>
      </c>
      <c r="L8196" s="344" t="s">
        <v>4090</v>
      </c>
      <c r="N8196" s="344" t="s">
        <v>4090</v>
      </c>
      <c r="O8196" s="341">
        <v>0</v>
      </c>
    </row>
    <row r="8197" spans="1:15" x14ac:dyDescent="0.2">
      <c r="A8197" s="341" t="s">
        <v>9257</v>
      </c>
      <c r="B8197" s="341" t="s">
        <v>9303</v>
      </c>
      <c r="C8197" s="342" t="s">
        <v>6952</v>
      </c>
      <c r="D8197" s="342" t="s">
        <v>6953</v>
      </c>
      <c r="E8197" s="342" t="s">
        <v>9332</v>
      </c>
      <c r="F8197" s="342" t="s">
        <v>6590</v>
      </c>
      <c r="G8197" s="343">
        <v>3.6</v>
      </c>
      <c r="H8197" s="342" t="s">
        <v>6594</v>
      </c>
      <c r="I8197" s="342" t="s">
        <v>6575</v>
      </c>
      <c r="J8197" s="342" t="s">
        <v>6755</v>
      </c>
      <c r="K8197" s="581" t="s">
        <v>7325</v>
      </c>
      <c r="L8197" s="344" t="s">
        <v>4090</v>
      </c>
      <c r="N8197" s="344" t="s">
        <v>4090</v>
      </c>
      <c r="O8197" s="341">
        <v>0</v>
      </c>
    </row>
    <row r="8198" spans="1:15" x14ac:dyDescent="0.2">
      <c r="A8198" s="341" t="s">
        <v>9257</v>
      </c>
      <c r="B8198" s="341" t="s">
        <v>9303</v>
      </c>
      <c r="C8198" s="342" t="s">
        <v>6952</v>
      </c>
      <c r="D8198" s="342" t="s">
        <v>6953</v>
      </c>
      <c r="E8198" s="342" t="s">
        <v>9323</v>
      </c>
      <c r="F8198" s="342" t="s">
        <v>6590</v>
      </c>
      <c r="G8198" s="343">
        <v>4.7300000000000004</v>
      </c>
      <c r="H8198" s="342" t="s">
        <v>6594</v>
      </c>
      <c r="I8198" s="342" t="s">
        <v>6575</v>
      </c>
      <c r="J8198" s="342" t="s">
        <v>6755</v>
      </c>
      <c r="K8198" s="581" t="s">
        <v>7329</v>
      </c>
      <c r="L8198" s="344" t="s">
        <v>4090</v>
      </c>
      <c r="N8198" s="344" t="s">
        <v>4090</v>
      </c>
      <c r="O8198" s="341">
        <v>0</v>
      </c>
    </row>
    <row r="8199" spans="1:15" x14ac:dyDescent="0.2">
      <c r="A8199" s="341" t="s">
        <v>9257</v>
      </c>
      <c r="B8199" s="341" t="s">
        <v>9303</v>
      </c>
      <c r="C8199" s="342" t="s">
        <v>6952</v>
      </c>
      <c r="D8199" s="342" t="s">
        <v>6953</v>
      </c>
      <c r="E8199" s="342" t="s">
        <v>9324</v>
      </c>
      <c r="F8199" s="342" t="s">
        <v>6590</v>
      </c>
      <c r="G8199" s="343">
        <v>9</v>
      </c>
      <c r="H8199" s="342" t="s">
        <v>6594</v>
      </c>
      <c r="I8199" s="342" t="s">
        <v>6575</v>
      </c>
      <c r="J8199" s="342" t="s">
        <v>6755</v>
      </c>
      <c r="K8199" s="581" t="s">
        <v>6601</v>
      </c>
      <c r="L8199" s="344" t="s">
        <v>4090</v>
      </c>
      <c r="N8199" s="344" t="s">
        <v>4090</v>
      </c>
      <c r="O8199" s="341">
        <v>0</v>
      </c>
    </row>
    <row r="8200" spans="1:15" x14ac:dyDescent="0.2">
      <c r="A8200" s="341" t="s">
        <v>9257</v>
      </c>
      <c r="B8200" s="341" t="s">
        <v>9303</v>
      </c>
      <c r="C8200" s="342" t="s">
        <v>6952</v>
      </c>
      <c r="D8200" s="342" t="s">
        <v>6953</v>
      </c>
      <c r="E8200" s="342" t="s">
        <v>9323</v>
      </c>
      <c r="F8200" s="342" t="s">
        <v>6590</v>
      </c>
      <c r="G8200" s="343">
        <v>4.32</v>
      </c>
      <c r="H8200" s="342" t="s">
        <v>6594</v>
      </c>
      <c r="I8200" s="342" t="s">
        <v>6575</v>
      </c>
      <c r="J8200" s="342" t="s">
        <v>6755</v>
      </c>
      <c r="K8200" s="581" t="s">
        <v>6810</v>
      </c>
      <c r="L8200" s="344" t="s">
        <v>4090</v>
      </c>
      <c r="N8200" s="344" t="s">
        <v>4090</v>
      </c>
      <c r="O8200" s="341">
        <v>0</v>
      </c>
    </row>
    <row r="8201" spans="1:15" x14ac:dyDescent="0.2">
      <c r="A8201" s="341" t="s">
        <v>9257</v>
      </c>
      <c r="B8201" s="341" t="s">
        <v>9303</v>
      </c>
      <c r="C8201" s="342" t="s">
        <v>6952</v>
      </c>
      <c r="D8201" s="342" t="s">
        <v>6953</v>
      </c>
      <c r="E8201" s="342" t="s">
        <v>9328</v>
      </c>
      <c r="F8201" s="342" t="s">
        <v>6590</v>
      </c>
      <c r="G8201" s="343">
        <v>9.7200000000000006</v>
      </c>
      <c r="H8201" s="342" t="s">
        <v>6594</v>
      </c>
      <c r="I8201" s="342" t="s">
        <v>6575</v>
      </c>
      <c r="J8201" s="342" t="s">
        <v>6755</v>
      </c>
      <c r="K8201" s="581" t="s">
        <v>6810</v>
      </c>
      <c r="L8201" s="344" t="s">
        <v>4090</v>
      </c>
      <c r="N8201" s="344" t="s">
        <v>4090</v>
      </c>
      <c r="O8201" s="341">
        <v>0</v>
      </c>
    </row>
    <row r="8202" spans="1:15" x14ac:dyDescent="0.2">
      <c r="A8202" s="341" t="s">
        <v>9257</v>
      </c>
      <c r="B8202" s="341" t="s">
        <v>9303</v>
      </c>
      <c r="C8202" s="342" t="s">
        <v>6952</v>
      </c>
      <c r="D8202" s="342" t="s">
        <v>6953</v>
      </c>
      <c r="E8202" s="342" t="s">
        <v>9331</v>
      </c>
      <c r="F8202" s="342" t="s">
        <v>6590</v>
      </c>
      <c r="G8202" s="343">
        <v>9.36</v>
      </c>
      <c r="H8202" s="342" t="s">
        <v>6594</v>
      </c>
      <c r="I8202" s="342" t="s">
        <v>6575</v>
      </c>
      <c r="J8202" s="342" t="s">
        <v>6755</v>
      </c>
      <c r="K8202" s="581" t="s">
        <v>9214</v>
      </c>
      <c r="L8202" s="344" t="s">
        <v>4090</v>
      </c>
      <c r="N8202" s="344" t="s">
        <v>4090</v>
      </c>
      <c r="O8202" s="341">
        <v>0</v>
      </c>
    </row>
    <row r="8203" spans="1:15" x14ac:dyDescent="0.2">
      <c r="A8203" s="341" t="s">
        <v>9257</v>
      </c>
      <c r="B8203" s="341" t="s">
        <v>9303</v>
      </c>
      <c r="C8203" s="342" t="s">
        <v>6952</v>
      </c>
      <c r="D8203" s="342" t="s">
        <v>6953</v>
      </c>
      <c r="E8203" s="342" t="s">
        <v>9326</v>
      </c>
      <c r="F8203" s="342" t="s">
        <v>6590</v>
      </c>
      <c r="G8203" s="343">
        <v>4.29</v>
      </c>
      <c r="H8203" s="342" t="s">
        <v>6594</v>
      </c>
      <c r="I8203" s="342" t="s">
        <v>6575</v>
      </c>
      <c r="J8203" s="342" t="s">
        <v>6755</v>
      </c>
      <c r="K8203" s="581" t="s">
        <v>9214</v>
      </c>
      <c r="L8203" s="344" t="s">
        <v>4090</v>
      </c>
      <c r="N8203" s="344" t="s">
        <v>4090</v>
      </c>
      <c r="O8203" s="341">
        <v>0</v>
      </c>
    </row>
    <row r="8204" spans="1:15" x14ac:dyDescent="0.2">
      <c r="A8204" s="341" t="s">
        <v>9257</v>
      </c>
      <c r="B8204" s="341" t="s">
        <v>9303</v>
      </c>
      <c r="C8204" s="342" t="s">
        <v>6952</v>
      </c>
      <c r="D8204" s="342" t="s">
        <v>6953</v>
      </c>
      <c r="E8204" s="342" t="s">
        <v>9255</v>
      </c>
      <c r="F8204" s="342" t="s">
        <v>6590</v>
      </c>
      <c r="G8204" s="343">
        <v>6.59</v>
      </c>
      <c r="H8204" s="342" t="s">
        <v>6594</v>
      </c>
      <c r="I8204" s="342" t="s">
        <v>6575</v>
      </c>
      <c r="J8204" s="342" t="s">
        <v>6755</v>
      </c>
      <c r="K8204" s="581" t="s">
        <v>8581</v>
      </c>
      <c r="L8204" s="344" t="s">
        <v>4090</v>
      </c>
      <c r="N8204" s="344" t="s">
        <v>4090</v>
      </c>
      <c r="O8204" s="341">
        <v>0</v>
      </c>
    </row>
    <row r="8205" spans="1:15" x14ac:dyDescent="0.2">
      <c r="A8205" s="341" t="s">
        <v>9257</v>
      </c>
      <c r="B8205" s="341" t="s">
        <v>9303</v>
      </c>
      <c r="C8205" s="342" t="s">
        <v>6952</v>
      </c>
      <c r="D8205" s="342" t="s">
        <v>6953</v>
      </c>
      <c r="E8205" s="342" t="s">
        <v>9326</v>
      </c>
      <c r="F8205" s="342" t="s">
        <v>6590</v>
      </c>
      <c r="G8205" s="343">
        <v>14.76</v>
      </c>
      <c r="H8205" s="342" t="s">
        <v>6594</v>
      </c>
      <c r="I8205" s="342" t="s">
        <v>6575</v>
      </c>
      <c r="J8205" s="342" t="s">
        <v>6755</v>
      </c>
      <c r="K8205" s="581" t="s">
        <v>6776</v>
      </c>
      <c r="L8205" s="344" t="s">
        <v>4090</v>
      </c>
      <c r="N8205" s="344" t="s">
        <v>4090</v>
      </c>
      <c r="O8205" s="341">
        <v>0</v>
      </c>
    </row>
    <row r="8206" spans="1:15" x14ac:dyDescent="0.2">
      <c r="A8206" s="341" t="s">
        <v>9257</v>
      </c>
      <c r="B8206" s="341" t="s">
        <v>9303</v>
      </c>
      <c r="C8206" s="342" t="s">
        <v>6952</v>
      </c>
      <c r="D8206" s="342" t="s">
        <v>6953</v>
      </c>
      <c r="E8206" s="342" t="s">
        <v>9324</v>
      </c>
      <c r="F8206" s="342" t="s">
        <v>6590</v>
      </c>
      <c r="G8206" s="343">
        <v>9.4</v>
      </c>
      <c r="H8206" s="342" t="s">
        <v>6594</v>
      </c>
      <c r="I8206" s="342" t="s">
        <v>6575</v>
      </c>
      <c r="J8206" s="342" t="s">
        <v>6755</v>
      </c>
      <c r="K8206" s="581" t="s">
        <v>7819</v>
      </c>
      <c r="L8206" s="344" t="s">
        <v>4090</v>
      </c>
      <c r="N8206" s="344" t="s">
        <v>4090</v>
      </c>
      <c r="O8206" s="341">
        <v>0</v>
      </c>
    </row>
    <row r="8207" spans="1:15" x14ac:dyDescent="0.2">
      <c r="A8207" s="341" t="s">
        <v>9257</v>
      </c>
      <c r="B8207" s="341" t="s">
        <v>9303</v>
      </c>
      <c r="C8207" s="342" t="s">
        <v>6952</v>
      </c>
      <c r="D8207" s="342" t="s">
        <v>6953</v>
      </c>
      <c r="E8207" s="342" t="s">
        <v>9255</v>
      </c>
      <c r="F8207" s="342" t="s">
        <v>6590</v>
      </c>
      <c r="G8207" s="343">
        <v>5.04</v>
      </c>
      <c r="H8207" s="342" t="s">
        <v>6594</v>
      </c>
      <c r="I8207" s="342" t="s">
        <v>6575</v>
      </c>
      <c r="J8207" s="342" t="s">
        <v>6755</v>
      </c>
      <c r="K8207" s="581" t="s">
        <v>7238</v>
      </c>
      <c r="L8207" s="344" t="s">
        <v>4090</v>
      </c>
      <c r="N8207" s="344" t="s">
        <v>4090</v>
      </c>
      <c r="O8207" s="341">
        <v>0</v>
      </c>
    </row>
    <row r="8208" spans="1:15" x14ac:dyDescent="0.2">
      <c r="A8208" s="341" t="s">
        <v>9257</v>
      </c>
      <c r="B8208" s="341" t="s">
        <v>9303</v>
      </c>
      <c r="C8208" s="342" t="s">
        <v>6952</v>
      </c>
      <c r="D8208" s="342" t="s">
        <v>6953</v>
      </c>
      <c r="E8208" s="342" t="s">
        <v>9332</v>
      </c>
      <c r="F8208" s="342" t="s">
        <v>6590</v>
      </c>
      <c r="G8208" s="343">
        <v>7</v>
      </c>
      <c r="H8208" s="342" t="s">
        <v>6594</v>
      </c>
      <c r="I8208" s="342" t="s">
        <v>6575</v>
      </c>
      <c r="J8208" s="342" t="s">
        <v>6755</v>
      </c>
      <c r="K8208" s="581" t="s">
        <v>7374</v>
      </c>
      <c r="L8208" s="344" t="s">
        <v>4090</v>
      </c>
      <c r="N8208" s="344" t="s">
        <v>4090</v>
      </c>
      <c r="O8208" s="341">
        <v>0</v>
      </c>
    </row>
    <row r="8209" spans="1:15" x14ac:dyDescent="0.2">
      <c r="A8209" s="341" t="s">
        <v>9257</v>
      </c>
      <c r="B8209" s="341" t="s">
        <v>9303</v>
      </c>
      <c r="C8209" s="342" t="s">
        <v>6952</v>
      </c>
      <c r="D8209" s="342" t="s">
        <v>6953</v>
      </c>
      <c r="E8209" s="342" t="s">
        <v>9321</v>
      </c>
      <c r="F8209" s="342" t="s">
        <v>6590</v>
      </c>
      <c r="G8209" s="343">
        <v>5.94</v>
      </c>
      <c r="H8209" s="342" t="s">
        <v>6594</v>
      </c>
      <c r="I8209" s="342" t="s">
        <v>6575</v>
      </c>
      <c r="J8209" s="342" t="s">
        <v>6755</v>
      </c>
      <c r="K8209" s="581" t="s">
        <v>7379</v>
      </c>
      <c r="L8209" s="344" t="s">
        <v>4090</v>
      </c>
      <c r="N8209" s="344" t="s">
        <v>4090</v>
      </c>
      <c r="O8209" s="341">
        <v>0</v>
      </c>
    </row>
    <row r="8210" spans="1:15" x14ac:dyDescent="0.2">
      <c r="A8210" s="341" t="s">
        <v>9257</v>
      </c>
      <c r="B8210" s="341" t="s">
        <v>9303</v>
      </c>
      <c r="C8210" s="342" t="s">
        <v>6952</v>
      </c>
      <c r="D8210" s="342" t="s">
        <v>6953</v>
      </c>
      <c r="E8210" s="342" t="s">
        <v>9331</v>
      </c>
      <c r="F8210" s="342" t="s">
        <v>6590</v>
      </c>
      <c r="G8210" s="343">
        <v>7.5600000000000005</v>
      </c>
      <c r="H8210" s="342" t="s">
        <v>6594</v>
      </c>
      <c r="I8210" s="342" t="s">
        <v>6575</v>
      </c>
      <c r="J8210" s="342" t="s">
        <v>6755</v>
      </c>
      <c r="K8210" s="581" t="s">
        <v>8190</v>
      </c>
      <c r="L8210" s="344" t="s">
        <v>4090</v>
      </c>
      <c r="N8210" s="344" t="s">
        <v>4090</v>
      </c>
      <c r="O8210" s="341">
        <v>0</v>
      </c>
    </row>
    <row r="8211" spans="1:15" x14ac:dyDescent="0.2">
      <c r="A8211" s="341" t="s">
        <v>9257</v>
      </c>
      <c r="B8211" s="341" t="s">
        <v>9303</v>
      </c>
      <c r="C8211" s="342" t="s">
        <v>6952</v>
      </c>
      <c r="D8211" s="342" t="s">
        <v>6953</v>
      </c>
      <c r="E8211" s="342" t="s">
        <v>9325</v>
      </c>
      <c r="F8211" s="342" t="s">
        <v>6590</v>
      </c>
      <c r="G8211" s="343">
        <v>9.620000000000001</v>
      </c>
      <c r="H8211" s="342" t="s">
        <v>6594</v>
      </c>
      <c r="I8211" s="342" t="s">
        <v>6575</v>
      </c>
      <c r="J8211" s="342" t="s">
        <v>6755</v>
      </c>
      <c r="K8211" s="581" t="s">
        <v>9082</v>
      </c>
      <c r="L8211" s="344" t="s">
        <v>4090</v>
      </c>
      <c r="N8211" s="344" t="s">
        <v>4090</v>
      </c>
      <c r="O8211" s="341">
        <v>0</v>
      </c>
    </row>
    <row r="8212" spans="1:15" x14ac:dyDescent="0.2">
      <c r="A8212" s="341" t="s">
        <v>9257</v>
      </c>
      <c r="B8212" s="341" t="s">
        <v>9303</v>
      </c>
      <c r="C8212" s="342" t="s">
        <v>6952</v>
      </c>
      <c r="D8212" s="342" t="s">
        <v>6953</v>
      </c>
      <c r="E8212" s="342" t="s">
        <v>9255</v>
      </c>
      <c r="F8212" s="342" t="s">
        <v>6590</v>
      </c>
      <c r="G8212" s="343">
        <v>7.2</v>
      </c>
      <c r="H8212" s="342" t="s">
        <v>6594</v>
      </c>
      <c r="I8212" s="342" t="s">
        <v>6575</v>
      </c>
      <c r="J8212" s="342" t="s">
        <v>6755</v>
      </c>
      <c r="K8212" s="581" t="s">
        <v>9082</v>
      </c>
      <c r="L8212" s="344" t="s">
        <v>4090</v>
      </c>
      <c r="N8212" s="344" t="s">
        <v>4090</v>
      </c>
      <c r="O8212" s="341">
        <v>0</v>
      </c>
    </row>
    <row r="8213" spans="1:15" x14ac:dyDescent="0.2">
      <c r="A8213" s="341" t="s">
        <v>9257</v>
      </c>
      <c r="B8213" s="341" t="s">
        <v>9303</v>
      </c>
      <c r="C8213" s="342" t="s">
        <v>6952</v>
      </c>
      <c r="D8213" s="342" t="s">
        <v>6953</v>
      </c>
      <c r="E8213" s="342" t="s">
        <v>9320</v>
      </c>
      <c r="F8213" s="342" t="s">
        <v>6590</v>
      </c>
      <c r="G8213" s="343">
        <v>4.41</v>
      </c>
      <c r="H8213" s="342" t="s">
        <v>6594</v>
      </c>
      <c r="I8213" s="342" t="s">
        <v>6575</v>
      </c>
      <c r="J8213" s="342" t="s">
        <v>6755</v>
      </c>
      <c r="K8213" s="581" t="s">
        <v>7391</v>
      </c>
      <c r="L8213" s="344" t="s">
        <v>4090</v>
      </c>
      <c r="N8213" s="344" t="s">
        <v>4090</v>
      </c>
      <c r="O8213" s="341">
        <v>0</v>
      </c>
    </row>
    <row r="8214" spans="1:15" x14ac:dyDescent="0.2">
      <c r="A8214" s="341" t="s">
        <v>9257</v>
      </c>
      <c r="B8214" s="341" t="s">
        <v>9303</v>
      </c>
      <c r="C8214" s="342" t="s">
        <v>6952</v>
      </c>
      <c r="D8214" s="342" t="s">
        <v>6953</v>
      </c>
      <c r="E8214" s="342" t="s">
        <v>9326</v>
      </c>
      <c r="F8214" s="342" t="s">
        <v>6590</v>
      </c>
      <c r="G8214" s="343">
        <v>29.3</v>
      </c>
      <c r="H8214" s="342" t="s">
        <v>6594</v>
      </c>
      <c r="I8214" s="342" t="s">
        <v>6575</v>
      </c>
      <c r="J8214" s="342" t="s">
        <v>6755</v>
      </c>
      <c r="K8214" s="581" t="s">
        <v>7393</v>
      </c>
      <c r="L8214" s="344" t="s">
        <v>4090</v>
      </c>
      <c r="N8214" s="344" t="s">
        <v>4090</v>
      </c>
      <c r="O8214" s="341">
        <v>0</v>
      </c>
    </row>
    <row r="8215" spans="1:15" x14ac:dyDescent="0.2">
      <c r="A8215" s="341" t="s">
        <v>9257</v>
      </c>
      <c r="B8215" s="341" t="s">
        <v>9303</v>
      </c>
      <c r="C8215" s="342" t="s">
        <v>6952</v>
      </c>
      <c r="D8215" s="342" t="s">
        <v>6953</v>
      </c>
      <c r="E8215" s="342" t="s">
        <v>9319</v>
      </c>
      <c r="F8215" s="342" t="s">
        <v>6590</v>
      </c>
      <c r="G8215" s="343">
        <v>9.4500000000000011</v>
      </c>
      <c r="H8215" s="342" t="s">
        <v>6594</v>
      </c>
      <c r="I8215" s="342" t="s">
        <v>6575</v>
      </c>
      <c r="J8215" s="342" t="s">
        <v>6755</v>
      </c>
      <c r="K8215" s="581" t="s">
        <v>7393</v>
      </c>
      <c r="L8215" s="344" t="s">
        <v>4090</v>
      </c>
      <c r="N8215" s="344" t="s">
        <v>4090</v>
      </c>
      <c r="O8215" s="341">
        <v>0</v>
      </c>
    </row>
    <row r="8216" spans="1:15" x14ac:dyDescent="0.2">
      <c r="A8216" s="341" t="s">
        <v>9257</v>
      </c>
      <c r="B8216" s="341" t="s">
        <v>9303</v>
      </c>
      <c r="C8216" s="342" t="s">
        <v>6952</v>
      </c>
      <c r="D8216" s="342" t="s">
        <v>6953</v>
      </c>
      <c r="E8216" s="342" t="s">
        <v>9326</v>
      </c>
      <c r="F8216" s="342" t="s">
        <v>6590</v>
      </c>
      <c r="G8216" s="343">
        <v>6.4740000000000002</v>
      </c>
      <c r="H8216" s="342" t="s">
        <v>6594</v>
      </c>
      <c r="I8216" s="342" t="s">
        <v>6575</v>
      </c>
      <c r="J8216" s="342" t="s">
        <v>6755</v>
      </c>
      <c r="K8216" s="581" t="s">
        <v>8190</v>
      </c>
      <c r="L8216" s="344" t="s">
        <v>4090</v>
      </c>
      <c r="N8216" s="344" t="s">
        <v>4090</v>
      </c>
      <c r="O8216" s="341">
        <v>0</v>
      </c>
    </row>
    <row r="8217" spans="1:15" x14ac:dyDescent="0.2">
      <c r="A8217" s="341" t="s">
        <v>9257</v>
      </c>
      <c r="B8217" s="341" t="s">
        <v>9303</v>
      </c>
      <c r="C8217" s="342" t="s">
        <v>6952</v>
      </c>
      <c r="D8217" s="342" t="s">
        <v>6953</v>
      </c>
      <c r="E8217" s="342" t="s">
        <v>9321</v>
      </c>
      <c r="F8217" s="342" t="s">
        <v>6590</v>
      </c>
      <c r="G8217" s="343">
        <v>14.76</v>
      </c>
      <c r="H8217" s="342" t="s">
        <v>6594</v>
      </c>
      <c r="I8217" s="342" t="s">
        <v>6575</v>
      </c>
      <c r="J8217" s="342" t="s">
        <v>6755</v>
      </c>
      <c r="K8217" s="581" t="s">
        <v>7394</v>
      </c>
      <c r="L8217" s="344" t="s">
        <v>4090</v>
      </c>
      <c r="N8217" s="344" t="s">
        <v>4090</v>
      </c>
      <c r="O8217" s="341">
        <v>0</v>
      </c>
    </row>
    <row r="8218" spans="1:15" x14ac:dyDescent="0.2">
      <c r="A8218" s="341" t="s">
        <v>9257</v>
      </c>
      <c r="B8218" s="341" t="s">
        <v>9290</v>
      </c>
      <c r="C8218" s="342" t="s">
        <v>6818</v>
      </c>
      <c r="D8218" s="342" t="s">
        <v>6819</v>
      </c>
      <c r="E8218" s="342" t="s">
        <v>9322</v>
      </c>
      <c r="F8218" s="342" t="s">
        <v>6568</v>
      </c>
      <c r="G8218" s="343">
        <v>136</v>
      </c>
      <c r="H8218" s="342" t="s">
        <v>6569</v>
      </c>
      <c r="I8218" s="342" t="s">
        <v>6570</v>
      </c>
      <c r="J8218" s="342" t="s">
        <v>9228</v>
      </c>
      <c r="K8218" s="581" t="s">
        <v>9229</v>
      </c>
      <c r="L8218" s="344" t="s">
        <v>4090</v>
      </c>
      <c r="N8218" s="344" t="s">
        <v>4090</v>
      </c>
      <c r="O8218" s="341" t="s">
        <v>6572</v>
      </c>
    </row>
    <row r="8219" spans="1:15" x14ac:dyDescent="0.2">
      <c r="A8219" s="341" t="s">
        <v>9257</v>
      </c>
      <c r="B8219" s="341" t="s">
        <v>9279</v>
      </c>
      <c r="C8219" s="342" t="s">
        <v>6696</v>
      </c>
      <c r="D8219" s="342" t="s">
        <v>6697</v>
      </c>
      <c r="E8219" s="342" t="s">
        <v>9322</v>
      </c>
      <c r="F8219" s="342" t="s">
        <v>6568</v>
      </c>
      <c r="G8219" s="343">
        <v>90</v>
      </c>
      <c r="H8219" s="342" t="s">
        <v>6569</v>
      </c>
      <c r="I8219" s="342" t="s">
        <v>6754</v>
      </c>
      <c r="J8219" s="342" t="s">
        <v>9228</v>
      </c>
      <c r="K8219" s="581" t="s">
        <v>9230</v>
      </c>
      <c r="L8219" s="344" t="s">
        <v>4090</v>
      </c>
      <c r="N8219" s="344" t="s">
        <v>4090</v>
      </c>
      <c r="O8219" s="341">
        <v>0</v>
      </c>
    </row>
    <row r="8220" spans="1:15" x14ac:dyDescent="0.2">
      <c r="A8220" s="341" t="s">
        <v>9257</v>
      </c>
      <c r="B8220" s="341" t="s">
        <v>9266</v>
      </c>
      <c r="C8220" s="342" t="s">
        <v>7452</v>
      </c>
      <c r="D8220" s="342" t="s">
        <v>6593</v>
      </c>
      <c r="E8220" s="342" t="s">
        <v>9322</v>
      </c>
      <c r="F8220" s="342" t="s">
        <v>6568</v>
      </c>
      <c r="G8220" s="343">
        <v>4.6000000000000005</v>
      </c>
      <c r="H8220" s="342" t="s">
        <v>6594</v>
      </c>
      <c r="I8220" s="342" t="s">
        <v>6575</v>
      </c>
      <c r="J8220" s="342" t="s">
        <v>9228</v>
      </c>
      <c r="K8220" s="581" t="s">
        <v>6622</v>
      </c>
      <c r="L8220" s="344" t="s">
        <v>4090</v>
      </c>
      <c r="N8220" s="344" t="s">
        <v>9231</v>
      </c>
      <c r="O8220" s="341">
        <v>0</v>
      </c>
    </row>
    <row r="8221" spans="1:15" x14ac:dyDescent="0.2">
      <c r="A8221" s="341" t="s">
        <v>9257</v>
      </c>
      <c r="B8221" s="341" t="s">
        <v>9273</v>
      </c>
      <c r="C8221" s="342" t="s">
        <v>6614</v>
      </c>
      <c r="D8221" s="342" t="s">
        <v>6615</v>
      </c>
      <c r="E8221" s="342" t="s">
        <v>9334</v>
      </c>
      <c r="F8221" s="342" t="s">
        <v>6568</v>
      </c>
      <c r="G8221" s="343">
        <v>2.5500000000000003</v>
      </c>
      <c r="H8221" s="342" t="s">
        <v>6594</v>
      </c>
      <c r="I8221" s="342" t="s">
        <v>6575</v>
      </c>
      <c r="J8221" s="342" t="s">
        <v>6755</v>
      </c>
      <c r="K8221" s="581" t="s">
        <v>8921</v>
      </c>
      <c r="M8221" s="581"/>
      <c r="O8221" s="341" t="s">
        <v>6766</v>
      </c>
    </row>
    <row r="8222" spans="1:15" x14ac:dyDescent="0.2">
      <c r="A8222" s="341" t="s">
        <v>9257</v>
      </c>
      <c r="B8222" s="341" t="s">
        <v>9271</v>
      </c>
      <c r="C8222" s="342" t="s">
        <v>6608</v>
      </c>
      <c r="D8222" s="342" t="s">
        <v>6609</v>
      </c>
      <c r="E8222" s="342" t="s">
        <v>9325</v>
      </c>
      <c r="F8222" s="342" t="s">
        <v>6568</v>
      </c>
      <c r="G8222" s="343">
        <v>10</v>
      </c>
      <c r="H8222" s="342" t="s">
        <v>6594</v>
      </c>
      <c r="I8222" s="342" t="s">
        <v>6575</v>
      </c>
      <c r="J8222" s="342" t="s">
        <v>6755</v>
      </c>
      <c r="K8222" s="581" t="s">
        <v>8357</v>
      </c>
      <c r="M8222" s="581"/>
      <c r="O8222" s="341" t="s">
        <v>6766</v>
      </c>
    </row>
  </sheetData>
  <sheetProtection sheet="1" objects="1" scenarios="1" formatColumns="0" insertRows="0" deleteRows="0" sort="0" autoFilter="0"/>
  <autoFilter ref="A3:R8222"/>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Datendefinition!B24:B39</xm:f>
          </x14:formula1>
          <xm:sqref>F3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14929"/>
  <sheetViews>
    <sheetView zoomScaleNormal="100" workbookViewId="0">
      <selection activeCell="B15" sqref="B15"/>
    </sheetView>
  </sheetViews>
  <sheetFormatPr baseColWidth="10" defaultRowHeight="12.75" x14ac:dyDescent="0.2"/>
  <cols>
    <col min="1" max="1" width="35.85546875" style="489" customWidth="1"/>
    <col min="2" max="2" width="22.140625" style="489" customWidth="1"/>
    <col min="3" max="4" width="19.28515625" style="490" customWidth="1"/>
    <col min="5" max="5" width="29.7109375" style="470" customWidth="1"/>
    <col min="6" max="6" width="29.7109375" style="461" customWidth="1"/>
    <col min="7" max="7" width="29.7109375" style="459" customWidth="1"/>
    <col min="8" max="8" width="25.28515625" style="459" customWidth="1"/>
    <col min="9" max="16384" width="11.42578125" style="12"/>
  </cols>
  <sheetData>
    <row r="1" spans="1:8" x14ac:dyDescent="0.2">
      <c r="A1" s="464" t="s">
        <v>1512</v>
      </c>
      <c r="B1" s="465" t="str">
        <f>Deckblatt!B9</f>
        <v>XXXXXXXXXXXXXXXX</v>
      </c>
      <c r="C1" s="479" t="s">
        <v>5175</v>
      </c>
      <c r="D1" s="480" t="str">
        <f>Deckblatt!B10&amp;"-0"&amp;Deckblatt!B11</f>
        <v>10002954-01</v>
      </c>
      <c r="E1" s="11" t="s">
        <v>737</v>
      </c>
      <c r="F1" s="11" t="s">
        <v>738</v>
      </c>
      <c r="G1" s="460" t="s">
        <v>6130</v>
      </c>
      <c r="H1" s="460" t="s">
        <v>6207</v>
      </c>
    </row>
    <row r="2" spans="1:8" s="9" customFormat="1" ht="78.75" x14ac:dyDescent="0.2">
      <c r="A2" s="30" t="s">
        <v>2105</v>
      </c>
      <c r="B2" s="462" t="s">
        <v>5174</v>
      </c>
      <c r="C2" s="481" t="s">
        <v>6206</v>
      </c>
      <c r="D2" s="143" t="s">
        <v>5576</v>
      </c>
      <c r="E2" s="478" t="s">
        <v>3305</v>
      </c>
      <c r="F2" s="463" t="s">
        <v>6471</v>
      </c>
      <c r="G2" s="463" t="s">
        <v>6470</v>
      </c>
      <c r="H2" s="463" t="s">
        <v>6472</v>
      </c>
    </row>
    <row r="3" spans="1:8" s="9" customFormat="1" x14ac:dyDescent="0.2">
      <c r="A3" s="347" t="s">
        <v>9257</v>
      </c>
      <c r="B3" s="347" t="s">
        <v>4900</v>
      </c>
      <c r="C3" s="348">
        <v>3279</v>
      </c>
      <c r="D3" s="348">
        <v>586.94100000000003</v>
      </c>
      <c r="E3" s="31"/>
      <c r="F3" s="13"/>
    </row>
    <row r="4" spans="1:8" x14ac:dyDescent="0.2">
      <c r="A4" s="489" t="s">
        <v>9257</v>
      </c>
      <c r="B4" s="489" t="s">
        <v>5153</v>
      </c>
      <c r="C4" s="490">
        <v>1405.2857142857101</v>
      </c>
      <c r="D4" s="490">
        <v>0</v>
      </c>
    </row>
    <row r="5" spans="1:8" x14ac:dyDescent="0.2">
      <c r="A5" s="489" t="s">
        <v>9257</v>
      </c>
      <c r="B5" s="489" t="s">
        <v>5153</v>
      </c>
      <c r="C5" s="490">
        <v>1213.5</v>
      </c>
      <c r="D5" s="490">
        <v>0</v>
      </c>
    </row>
    <row r="6" spans="1:8" x14ac:dyDescent="0.2">
      <c r="A6" s="489" t="s">
        <v>9257</v>
      </c>
      <c r="B6" s="489" t="s">
        <v>5876</v>
      </c>
      <c r="C6" s="490">
        <v>4854</v>
      </c>
      <c r="D6" s="490">
        <v>625.1952</v>
      </c>
    </row>
    <row r="7" spans="1:8" x14ac:dyDescent="0.2">
      <c r="A7" s="489" t="s">
        <v>9257</v>
      </c>
      <c r="B7" s="489" t="s">
        <v>4900</v>
      </c>
      <c r="C7" s="490">
        <v>3660</v>
      </c>
      <c r="D7" s="490">
        <v>655.14</v>
      </c>
    </row>
    <row r="8" spans="1:8" x14ac:dyDescent="0.2">
      <c r="A8" s="489" t="s">
        <v>9257</v>
      </c>
      <c r="B8" s="489" t="s">
        <v>5153</v>
      </c>
      <c r="C8" s="490">
        <v>1568.57142857143</v>
      </c>
      <c r="D8" s="490">
        <v>0</v>
      </c>
    </row>
    <row r="9" spans="1:8" x14ac:dyDescent="0.2">
      <c r="A9" s="489" t="s">
        <v>9257</v>
      </c>
      <c r="B9" s="489" t="s">
        <v>4900</v>
      </c>
      <c r="C9" s="490">
        <v>4866</v>
      </c>
      <c r="D9" s="490">
        <v>871.01400000000001</v>
      </c>
    </row>
    <row r="10" spans="1:8" x14ac:dyDescent="0.2">
      <c r="A10" s="489" t="s">
        <v>9257</v>
      </c>
      <c r="B10" s="489" t="s">
        <v>5153</v>
      </c>
      <c r="C10" s="490">
        <v>2085.4285714285702</v>
      </c>
      <c r="D10" s="490">
        <v>0</v>
      </c>
    </row>
    <row r="11" spans="1:8" x14ac:dyDescent="0.2">
      <c r="A11" s="489" t="s">
        <v>9258</v>
      </c>
      <c r="B11" s="489" t="s">
        <v>1108</v>
      </c>
      <c r="C11" s="490">
        <v>22610.7</v>
      </c>
      <c r="D11" s="490">
        <v>12978.541800000001</v>
      </c>
    </row>
    <row r="12" spans="1:8" x14ac:dyDescent="0.2">
      <c r="A12" s="489" t="s">
        <v>9258</v>
      </c>
      <c r="B12" s="489" t="s">
        <v>1108</v>
      </c>
      <c r="C12" s="490">
        <v>22464</v>
      </c>
      <c r="D12" s="490">
        <v>12894.335999999999</v>
      </c>
    </row>
    <row r="13" spans="1:8" x14ac:dyDescent="0.2">
      <c r="A13" s="489" t="s">
        <v>9257</v>
      </c>
      <c r="B13" s="489" t="s">
        <v>5153</v>
      </c>
      <c r="C13" s="490">
        <v>3082.7142857142903</v>
      </c>
      <c r="D13" s="490">
        <v>0</v>
      </c>
    </row>
    <row r="14" spans="1:8" x14ac:dyDescent="0.2">
      <c r="A14" s="489" t="s">
        <v>9257</v>
      </c>
      <c r="B14" s="489" t="s">
        <v>4884</v>
      </c>
      <c r="C14" s="490">
        <v>7193</v>
      </c>
      <c r="D14" s="490">
        <v>1360.9156</v>
      </c>
    </row>
    <row r="15" spans="1:8" x14ac:dyDescent="0.2">
      <c r="A15" s="489" t="s">
        <v>9258</v>
      </c>
      <c r="B15" s="489" t="s">
        <v>1115</v>
      </c>
      <c r="C15" s="490">
        <v>3948</v>
      </c>
      <c r="D15" s="490">
        <v>2152.8444</v>
      </c>
    </row>
    <row r="16" spans="1:8" x14ac:dyDescent="0.2">
      <c r="A16" s="489" t="s">
        <v>9258</v>
      </c>
      <c r="B16" s="489" t="s">
        <v>1105</v>
      </c>
      <c r="C16" s="490">
        <v>3486</v>
      </c>
      <c r="D16" s="490">
        <v>1764.6132</v>
      </c>
    </row>
    <row r="17" spans="1:4" x14ac:dyDescent="0.2">
      <c r="A17" s="489" t="s">
        <v>9258</v>
      </c>
      <c r="B17" s="489" t="s">
        <v>1105</v>
      </c>
      <c r="C17" s="490">
        <v>1905.2</v>
      </c>
      <c r="D17" s="490">
        <v>964.41224</v>
      </c>
    </row>
    <row r="18" spans="1:4" x14ac:dyDescent="0.2">
      <c r="A18" s="489" t="s">
        <v>9258</v>
      </c>
      <c r="B18" s="489" t="s">
        <v>1122</v>
      </c>
      <c r="C18" s="490">
        <v>6791</v>
      </c>
      <c r="D18" s="490">
        <v>3517.7380000000003</v>
      </c>
    </row>
    <row r="19" spans="1:4" x14ac:dyDescent="0.2">
      <c r="A19" s="489" t="s">
        <v>9258</v>
      </c>
      <c r="B19" s="489" t="s">
        <v>1122</v>
      </c>
      <c r="C19" s="490">
        <v>13100</v>
      </c>
      <c r="D19" s="490">
        <v>6785.8</v>
      </c>
    </row>
    <row r="20" spans="1:4" x14ac:dyDescent="0.2">
      <c r="A20" s="489" t="s">
        <v>9258</v>
      </c>
      <c r="B20" s="489" t="s">
        <v>1122</v>
      </c>
      <c r="C20" s="490">
        <v>12156.361563517899</v>
      </c>
      <c r="D20" s="490">
        <v>6296.9952899022801</v>
      </c>
    </row>
    <row r="21" spans="1:4" x14ac:dyDescent="0.2">
      <c r="A21" s="489" t="s">
        <v>9258</v>
      </c>
      <c r="B21" s="489" t="s">
        <v>173</v>
      </c>
      <c r="C21" s="490">
        <v>4978.6384364820806</v>
      </c>
      <c r="D21" s="490">
        <v>2141.3123915309402</v>
      </c>
    </row>
    <row r="22" spans="1:4" x14ac:dyDescent="0.2">
      <c r="A22" s="489" t="s">
        <v>9258</v>
      </c>
      <c r="B22" s="489" t="s">
        <v>1129</v>
      </c>
      <c r="C22" s="490">
        <v>5540</v>
      </c>
      <c r="D22" s="490">
        <v>2726.2339999999999</v>
      </c>
    </row>
    <row r="23" spans="1:4" x14ac:dyDescent="0.2">
      <c r="A23" s="489" t="s">
        <v>9258</v>
      </c>
      <c r="B23" s="489" t="s">
        <v>1129</v>
      </c>
      <c r="C23" s="490">
        <v>18841.470967741901</v>
      </c>
      <c r="D23" s="490">
        <v>9271.8878632258111</v>
      </c>
    </row>
    <row r="24" spans="1:4" x14ac:dyDescent="0.2">
      <c r="A24" s="489" t="s">
        <v>9258</v>
      </c>
      <c r="B24" s="489" t="s">
        <v>173</v>
      </c>
      <c r="C24" s="490">
        <v>12062.5290322581</v>
      </c>
      <c r="D24" s="490">
        <v>5188.0937367741899</v>
      </c>
    </row>
    <row r="25" spans="1:4" x14ac:dyDescent="0.2">
      <c r="A25" s="489" t="s">
        <v>9258</v>
      </c>
      <c r="B25" s="489" t="s">
        <v>1136</v>
      </c>
      <c r="C25" s="490">
        <v>22220.7</v>
      </c>
      <c r="D25" s="490">
        <v>10388.177250000001</v>
      </c>
    </row>
    <row r="26" spans="1:4" x14ac:dyDescent="0.2">
      <c r="A26" s="489" t="s">
        <v>9258</v>
      </c>
      <c r="B26" s="489" t="s">
        <v>1136</v>
      </c>
      <c r="C26" s="490">
        <v>29704.5</v>
      </c>
      <c r="D26" s="490">
        <v>13886.85375</v>
      </c>
    </row>
    <row r="27" spans="1:4" x14ac:dyDescent="0.2">
      <c r="A27" s="489" t="s">
        <v>9258</v>
      </c>
      <c r="B27" s="489" t="s">
        <v>1136</v>
      </c>
      <c r="C27" s="490">
        <v>9614</v>
      </c>
      <c r="D27" s="490">
        <v>4494.5450000000001</v>
      </c>
    </row>
    <row r="28" spans="1:4" x14ac:dyDescent="0.2">
      <c r="A28" s="489" t="s">
        <v>9258</v>
      </c>
      <c r="B28" s="489" t="s">
        <v>173</v>
      </c>
      <c r="C28" s="490">
        <v>5139</v>
      </c>
      <c r="D28" s="490">
        <v>2210.2838999999999</v>
      </c>
    </row>
    <row r="29" spans="1:4" x14ac:dyDescent="0.2">
      <c r="A29" s="489" t="s">
        <v>9258</v>
      </c>
      <c r="B29" s="489" t="s">
        <v>173</v>
      </c>
      <c r="C29" s="490">
        <v>13652</v>
      </c>
      <c r="D29" s="490">
        <v>5871.7251999999999</v>
      </c>
    </row>
    <row r="30" spans="1:4" x14ac:dyDescent="0.2">
      <c r="A30" s="489" t="s">
        <v>9258</v>
      </c>
      <c r="B30" s="489" t="s">
        <v>173</v>
      </c>
      <c r="C30" s="490">
        <v>6988.6</v>
      </c>
      <c r="D30" s="490">
        <v>3005.7968599999999</v>
      </c>
    </row>
    <row r="31" spans="1:4" x14ac:dyDescent="0.2">
      <c r="A31" s="489" t="s">
        <v>9258</v>
      </c>
      <c r="B31" s="489" t="s">
        <v>173</v>
      </c>
      <c r="C31" s="490">
        <v>6539</v>
      </c>
      <c r="D31" s="490">
        <v>2812.4239000000002</v>
      </c>
    </row>
    <row r="32" spans="1:4" x14ac:dyDescent="0.2">
      <c r="A32" s="489" t="s">
        <v>9258</v>
      </c>
      <c r="B32" s="489" t="s">
        <v>173</v>
      </c>
      <c r="C32" s="490">
        <v>35394.136807817602</v>
      </c>
      <c r="D32" s="490">
        <v>15223.0182410423</v>
      </c>
    </row>
    <row r="33" spans="1:4" x14ac:dyDescent="0.2">
      <c r="A33" s="489" t="s">
        <v>9258</v>
      </c>
      <c r="B33" s="489" t="s">
        <v>175</v>
      </c>
      <c r="C33" s="490">
        <v>37871.726384364803</v>
      </c>
      <c r="D33" s="490">
        <v>15493.3232638436</v>
      </c>
    </row>
    <row r="34" spans="1:4" x14ac:dyDescent="0.2">
      <c r="A34" s="489" t="s">
        <v>9258</v>
      </c>
      <c r="B34" s="489" t="s">
        <v>3265</v>
      </c>
      <c r="C34" s="490">
        <v>35394.136807817602</v>
      </c>
      <c r="D34" s="490">
        <v>13177.237133550499</v>
      </c>
    </row>
    <row r="35" spans="1:4" x14ac:dyDescent="0.2">
      <c r="A35" s="489" t="s">
        <v>9258</v>
      </c>
      <c r="B35" s="489" t="s">
        <v>3264</v>
      </c>
      <c r="C35" s="490">
        <v>8769</v>
      </c>
      <c r="D35" s="490">
        <v>3432.1866</v>
      </c>
    </row>
    <row r="36" spans="1:4" x14ac:dyDescent="0.2">
      <c r="A36" s="489" t="s">
        <v>9258</v>
      </c>
      <c r="B36" s="489" t="s">
        <v>3268</v>
      </c>
      <c r="C36" s="490">
        <v>1675</v>
      </c>
      <c r="D36" s="490">
        <v>655.59500000000003</v>
      </c>
    </row>
    <row r="37" spans="1:4" x14ac:dyDescent="0.2">
      <c r="A37" s="489" t="s">
        <v>9258</v>
      </c>
      <c r="B37" s="489" t="s">
        <v>3269</v>
      </c>
      <c r="C37" s="490">
        <v>-1675</v>
      </c>
      <c r="D37" s="490">
        <v>-274.36500000000001</v>
      </c>
    </row>
    <row r="38" spans="1:4" x14ac:dyDescent="0.2">
      <c r="A38" s="489" t="s">
        <v>9258</v>
      </c>
      <c r="B38" s="489" t="s">
        <v>3264</v>
      </c>
      <c r="C38" s="490">
        <v>10114</v>
      </c>
      <c r="D38" s="490">
        <v>3958.6196</v>
      </c>
    </row>
    <row r="39" spans="1:4" x14ac:dyDescent="0.2">
      <c r="A39" s="489" t="s">
        <v>9258</v>
      </c>
      <c r="B39" s="489" t="s">
        <v>3268</v>
      </c>
      <c r="C39" s="490">
        <v>1747</v>
      </c>
      <c r="D39" s="490">
        <v>683.7758</v>
      </c>
    </row>
    <row r="40" spans="1:4" x14ac:dyDescent="0.2">
      <c r="A40" s="489" t="s">
        <v>9258</v>
      </c>
      <c r="B40" s="489" t="s">
        <v>3269</v>
      </c>
      <c r="C40" s="490">
        <v>-1747</v>
      </c>
      <c r="D40" s="490">
        <v>-286.15860000000004</v>
      </c>
    </row>
    <row r="41" spans="1:4" x14ac:dyDescent="0.2">
      <c r="A41" s="489" t="s">
        <v>9258</v>
      </c>
      <c r="B41" s="489" t="s">
        <v>3264</v>
      </c>
      <c r="C41" s="490">
        <v>5996</v>
      </c>
      <c r="D41" s="490">
        <v>2346.8344000000002</v>
      </c>
    </row>
    <row r="42" spans="1:4" x14ac:dyDescent="0.2">
      <c r="A42" s="489" t="s">
        <v>9258</v>
      </c>
      <c r="B42" s="489" t="s">
        <v>3264</v>
      </c>
      <c r="C42" s="490">
        <v>6898</v>
      </c>
      <c r="D42" s="490">
        <v>2699.8771999999999</v>
      </c>
    </row>
    <row r="43" spans="1:4" x14ac:dyDescent="0.2">
      <c r="A43" s="489" t="s">
        <v>9258</v>
      </c>
      <c r="B43" s="489" t="s">
        <v>3268</v>
      </c>
      <c r="C43" s="490">
        <v>1742</v>
      </c>
      <c r="D43" s="490">
        <v>681.81880000000001</v>
      </c>
    </row>
    <row r="44" spans="1:4" x14ac:dyDescent="0.2">
      <c r="A44" s="489" t="s">
        <v>9258</v>
      </c>
      <c r="B44" s="489" t="s">
        <v>3269</v>
      </c>
      <c r="C44" s="490">
        <v>-1742</v>
      </c>
      <c r="D44" s="490">
        <v>-285.33960000000002</v>
      </c>
    </row>
    <row r="45" spans="1:4" x14ac:dyDescent="0.2">
      <c r="A45" s="489" t="s">
        <v>9258</v>
      </c>
      <c r="B45" s="489" t="s">
        <v>3264</v>
      </c>
      <c r="C45" s="490">
        <v>19102</v>
      </c>
      <c r="D45" s="490">
        <v>7476.5228000000006</v>
      </c>
    </row>
    <row r="46" spans="1:4" x14ac:dyDescent="0.2">
      <c r="A46" s="489" t="s">
        <v>9258</v>
      </c>
      <c r="B46" s="489" t="s">
        <v>3275</v>
      </c>
      <c r="C46" s="490">
        <v>6281</v>
      </c>
      <c r="D46" s="490">
        <v>2138.6804999999999</v>
      </c>
    </row>
    <row r="47" spans="1:4" x14ac:dyDescent="0.2">
      <c r="A47" s="489" t="s">
        <v>9258</v>
      </c>
      <c r="B47" s="489" t="s">
        <v>3279</v>
      </c>
      <c r="C47" s="490">
        <v>1405</v>
      </c>
      <c r="D47" s="490">
        <v>478.40250000000003</v>
      </c>
    </row>
    <row r="48" spans="1:4" x14ac:dyDescent="0.2">
      <c r="A48" s="489" t="s">
        <v>9258</v>
      </c>
      <c r="B48" s="489" t="s">
        <v>3280</v>
      </c>
      <c r="C48" s="490">
        <v>-1405</v>
      </c>
      <c r="D48" s="490">
        <v>-230.13900000000001</v>
      </c>
    </row>
    <row r="49" spans="1:4" x14ac:dyDescent="0.2">
      <c r="A49" s="489" t="s">
        <v>9258</v>
      </c>
      <c r="B49" s="489" t="s">
        <v>3264</v>
      </c>
      <c r="C49" s="490">
        <v>6026</v>
      </c>
      <c r="D49" s="490">
        <v>2358.5763999999999</v>
      </c>
    </row>
    <row r="50" spans="1:4" x14ac:dyDescent="0.2">
      <c r="A50" s="489" t="s">
        <v>9258</v>
      </c>
      <c r="B50" s="489" t="s">
        <v>3268</v>
      </c>
      <c r="C50" s="490">
        <v>888</v>
      </c>
      <c r="D50" s="490">
        <v>347.56319999999999</v>
      </c>
    </row>
    <row r="51" spans="1:4" x14ac:dyDescent="0.2">
      <c r="A51" s="489" t="s">
        <v>9258</v>
      </c>
      <c r="B51" s="489" t="s">
        <v>3269</v>
      </c>
      <c r="C51" s="490">
        <v>-888</v>
      </c>
      <c r="D51" s="490">
        <v>-145.45440000000002</v>
      </c>
    </row>
    <row r="52" spans="1:4" x14ac:dyDescent="0.2">
      <c r="A52" s="489" t="s">
        <v>9258</v>
      </c>
      <c r="B52" s="489" t="s">
        <v>3291</v>
      </c>
      <c r="C52" s="490">
        <v>15922.7417949463</v>
      </c>
      <c r="D52" s="490">
        <v>5259.2816148707507</v>
      </c>
    </row>
    <row r="53" spans="1:4" x14ac:dyDescent="0.2">
      <c r="A53" s="489" t="s">
        <v>9258</v>
      </c>
      <c r="B53" s="489" t="s">
        <v>3292</v>
      </c>
      <c r="C53" s="490">
        <v>2351.2582050537303</v>
      </c>
      <c r="D53" s="490">
        <v>738.76532802788302</v>
      </c>
    </row>
    <row r="54" spans="1:4" x14ac:dyDescent="0.2">
      <c r="A54" s="489" t="s">
        <v>9258</v>
      </c>
      <c r="B54" s="489" t="s">
        <v>3295</v>
      </c>
      <c r="C54" s="490">
        <v>8376.1254719721201</v>
      </c>
      <c r="D54" s="490">
        <v>2766.6342433923901</v>
      </c>
    </row>
    <row r="55" spans="1:4" x14ac:dyDescent="0.2">
      <c r="A55" s="489" t="s">
        <v>9258</v>
      </c>
      <c r="B55" s="489" t="s">
        <v>3298</v>
      </c>
      <c r="C55" s="490">
        <v>1236.8745280278802</v>
      </c>
      <c r="D55" s="490">
        <v>388.62597670636103</v>
      </c>
    </row>
    <row r="56" spans="1:4" x14ac:dyDescent="0.2">
      <c r="A56" s="489" t="s">
        <v>9258</v>
      </c>
      <c r="B56" s="489" t="s">
        <v>3296</v>
      </c>
      <c r="C56" s="490">
        <v>-7289.6601800755207</v>
      </c>
      <c r="D56" s="490">
        <v>-1194.0463374963701</v>
      </c>
    </row>
    <row r="57" spans="1:4" x14ac:dyDescent="0.2">
      <c r="A57" s="489" t="s">
        <v>9258</v>
      </c>
      <c r="B57" s="489" t="s">
        <v>3299</v>
      </c>
      <c r="C57" s="490">
        <v>-1076.4398199244802</v>
      </c>
      <c r="D57" s="490">
        <v>-176.32084250363101</v>
      </c>
    </row>
    <row r="58" spans="1:4" x14ac:dyDescent="0.2">
      <c r="A58" s="489" t="s">
        <v>9258</v>
      </c>
      <c r="B58" s="489" t="s">
        <v>3297</v>
      </c>
      <c r="C58" s="490">
        <v>-1086.4652918966001</v>
      </c>
      <c r="D58" s="490">
        <v>-130.37583502759202</v>
      </c>
    </row>
    <row r="59" spans="1:4" x14ac:dyDescent="0.2">
      <c r="A59" s="489" t="s">
        <v>9258</v>
      </c>
      <c r="B59" s="489" t="s">
        <v>3300</v>
      </c>
      <c r="C59" s="490">
        <v>-160.43470810339801</v>
      </c>
      <c r="D59" s="490">
        <v>-19.252164972407797</v>
      </c>
    </row>
    <row r="60" spans="1:4" x14ac:dyDescent="0.2">
      <c r="A60" s="489" t="s">
        <v>9258</v>
      </c>
      <c r="B60" s="489" t="s">
        <v>4010</v>
      </c>
      <c r="C60" s="490">
        <v>3347</v>
      </c>
      <c r="D60" s="490">
        <v>961.92780000000005</v>
      </c>
    </row>
    <row r="61" spans="1:4" x14ac:dyDescent="0.2">
      <c r="A61" s="489" t="s">
        <v>9258</v>
      </c>
      <c r="B61" s="489" t="s">
        <v>4014</v>
      </c>
      <c r="C61" s="490">
        <v>2019</v>
      </c>
      <c r="D61" s="490">
        <v>580.26060000000007</v>
      </c>
    </row>
    <row r="62" spans="1:4" x14ac:dyDescent="0.2">
      <c r="A62" s="489" t="s">
        <v>9258</v>
      </c>
      <c r="B62" s="489" t="s">
        <v>4015</v>
      </c>
      <c r="C62" s="490">
        <v>-1609.8000000000002</v>
      </c>
      <c r="D62" s="490">
        <v>-263.68524000000002</v>
      </c>
    </row>
    <row r="63" spans="1:4" x14ac:dyDescent="0.2">
      <c r="A63" s="489" t="s">
        <v>9258</v>
      </c>
      <c r="B63" s="489" t="s">
        <v>4016</v>
      </c>
      <c r="C63" s="490">
        <v>-409.20000000000005</v>
      </c>
      <c r="D63" s="490">
        <v>-49.103999999999999</v>
      </c>
    </row>
    <row r="64" spans="1:4" x14ac:dyDescent="0.2">
      <c r="A64" s="489" t="s">
        <v>9258</v>
      </c>
      <c r="B64" s="489" t="s">
        <v>3264</v>
      </c>
      <c r="C64" s="490">
        <v>3615</v>
      </c>
      <c r="D64" s="490">
        <v>1414.9110000000001</v>
      </c>
    </row>
    <row r="65" spans="1:4" x14ac:dyDescent="0.2">
      <c r="A65" s="489" t="s">
        <v>9258</v>
      </c>
      <c r="B65" s="489" t="s">
        <v>3268</v>
      </c>
      <c r="C65" s="490">
        <v>1317</v>
      </c>
      <c r="D65" s="490">
        <v>515.47379999999998</v>
      </c>
    </row>
    <row r="66" spans="1:4" x14ac:dyDescent="0.2">
      <c r="A66" s="489" t="s">
        <v>9258</v>
      </c>
      <c r="B66" s="489" t="s">
        <v>3269</v>
      </c>
      <c r="C66" s="490">
        <v>-1317</v>
      </c>
      <c r="D66" s="490">
        <v>-215.72460000000001</v>
      </c>
    </row>
    <row r="67" spans="1:4" x14ac:dyDescent="0.2">
      <c r="A67" s="489" t="s">
        <v>9258</v>
      </c>
      <c r="B67" s="489" t="s">
        <v>4010</v>
      </c>
      <c r="C67" s="490">
        <v>7175</v>
      </c>
      <c r="D67" s="490">
        <v>2062.0950000000003</v>
      </c>
    </row>
    <row r="68" spans="1:4" x14ac:dyDescent="0.2">
      <c r="A68" s="489" t="s">
        <v>9258</v>
      </c>
      <c r="B68" s="489" t="s">
        <v>4014</v>
      </c>
      <c r="C68" s="490">
        <v>1365</v>
      </c>
      <c r="D68" s="490">
        <v>392.30100000000004</v>
      </c>
    </row>
    <row r="69" spans="1:4" x14ac:dyDescent="0.2">
      <c r="A69" s="489" t="s">
        <v>9258</v>
      </c>
      <c r="B69" s="489" t="s">
        <v>4015</v>
      </c>
      <c r="C69" s="490">
        <v>-1365</v>
      </c>
      <c r="D69" s="490">
        <v>-223.58700000000002</v>
      </c>
    </row>
    <row r="70" spans="1:4" x14ac:dyDescent="0.2">
      <c r="A70" s="489" t="s">
        <v>9258</v>
      </c>
      <c r="B70" s="489" t="s">
        <v>4010</v>
      </c>
      <c r="C70" s="490">
        <v>10927</v>
      </c>
      <c r="D70" s="490">
        <v>3140.4198000000001</v>
      </c>
    </row>
    <row r="71" spans="1:4" x14ac:dyDescent="0.2">
      <c r="A71" s="489" t="s">
        <v>9258</v>
      </c>
      <c r="B71" s="489" t="s">
        <v>4010</v>
      </c>
      <c r="C71" s="490">
        <v>9565</v>
      </c>
      <c r="D71" s="490">
        <v>2748.9810000000002</v>
      </c>
    </row>
    <row r="72" spans="1:4" x14ac:dyDescent="0.2">
      <c r="A72" s="489" t="s">
        <v>9258</v>
      </c>
      <c r="B72" s="489" t="s">
        <v>4010</v>
      </c>
      <c r="C72" s="490">
        <v>6180</v>
      </c>
      <c r="D72" s="490">
        <v>1776.1320000000001</v>
      </c>
    </row>
    <row r="73" spans="1:4" x14ac:dyDescent="0.2">
      <c r="A73" s="489" t="s">
        <v>9258</v>
      </c>
      <c r="B73" s="489" t="s">
        <v>4014</v>
      </c>
      <c r="C73" s="490">
        <v>4222</v>
      </c>
      <c r="D73" s="490">
        <v>1213.4028000000001</v>
      </c>
    </row>
    <row r="74" spans="1:4" x14ac:dyDescent="0.2">
      <c r="A74" s="489" t="s">
        <v>9258</v>
      </c>
      <c r="B74" s="489" t="s">
        <v>4015</v>
      </c>
      <c r="C74" s="490">
        <v>-3120.6000000000004</v>
      </c>
      <c r="D74" s="490">
        <v>-511.15428000000003</v>
      </c>
    </row>
    <row r="75" spans="1:4" x14ac:dyDescent="0.2">
      <c r="A75" s="489" t="s">
        <v>9258</v>
      </c>
      <c r="B75" s="489" t="s">
        <v>4016</v>
      </c>
      <c r="C75" s="490">
        <v>-1101.4000000000001</v>
      </c>
      <c r="D75" s="490">
        <v>-132.16800000000001</v>
      </c>
    </row>
    <row r="76" spans="1:4" x14ac:dyDescent="0.2">
      <c r="A76" s="489" t="s">
        <v>9257</v>
      </c>
      <c r="B76" s="489" t="s">
        <v>5892</v>
      </c>
      <c r="C76" s="490">
        <v>4077</v>
      </c>
      <c r="D76" s="490">
        <v>514.51740000000007</v>
      </c>
    </row>
    <row r="77" spans="1:4" x14ac:dyDescent="0.2">
      <c r="A77" s="489" t="s">
        <v>9257</v>
      </c>
      <c r="B77" s="489" t="s">
        <v>4900</v>
      </c>
      <c r="C77" s="490">
        <v>1161</v>
      </c>
      <c r="D77" s="490">
        <v>207.81900000000002</v>
      </c>
    </row>
    <row r="78" spans="1:4" x14ac:dyDescent="0.2">
      <c r="A78" s="489" t="s">
        <v>9257</v>
      </c>
      <c r="B78" s="489" t="s">
        <v>5153</v>
      </c>
      <c r="C78" s="490">
        <v>497.57142857142901</v>
      </c>
      <c r="D78" s="490">
        <v>0</v>
      </c>
    </row>
    <row r="79" spans="1:4" x14ac:dyDescent="0.2">
      <c r="A79" s="489" t="s">
        <v>9257</v>
      </c>
      <c r="B79" s="489" t="s">
        <v>5153</v>
      </c>
      <c r="C79" s="490">
        <v>1170.5</v>
      </c>
      <c r="D79" s="490">
        <v>0</v>
      </c>
    </row>
    <row r="80" spans="1:4" x14ac:dyDescent="0.2">
      <c r="A80" s="489" t="s">
        <v>9257</v>
      </c>
      <c r="B80" s="489" t="s">
        <v>5856</v>
      </c>
      <c r="C80" s="490">
        <v>4682</v>
      </c>
      <c r="D80" s="490">
        <v>634.41100000000006</v>
      </c>
    </row>
    <row r="81" spans="1:4" x14ac:dyDescent="0.2">
      <c r="A81" s="489" t="s">
        <v>9257</v>
      </c>
      <c r="B81" s="489" t="s">
        <v>5046</v>
      </c>
      <c r="C81" s="490">
        <v>298630.58</v>
      </c>
      <c r="D81" s="490">
        <v>19533.419999999998</v>
      </c>
    </row>
    <row r="82" spans="1:4" x14ac:dyDescent="0.2">
      <c r="A82" s="489" t="s">
        <v>9257</v>
      </c>
      <c r="B82" s="489" t="s">
        <v>5042</v>
      </c>
      <c r="C82" s="490">
        <v>713099.49</v>
      </c>
      <c r="D82" s="490">
        <v>50929.57</v>
      </c>
    </row>
    <row r="83" spans="1:4" x14ac:dyDescent="0.2">
      <c r="A83" s="489" t="s">
        <v>9257</v>
      </c>
      <c r="B83" s="489" t="s">
        <v>5052</v>
      </c>
      <c r="C83" s="490">
        <v>434154.49</v>
      </c>
      <c r="D83" s="490">
        <v>27078.21</v>
      </c>
    </row>
    <row r="84" spans="1:4" x14ac:dyDescent="0.2">
      <c r="A84" s="489" t="s">
        <v>9257</v>
      </c>
      <c r="B84" s="489" t="s">
        <v>5053</v>
      </c>
      <c r="C84" s="490">
        <v>919544.38</v>
      </c>
      <c r="D84" s="490">
        <v>66207.19</v>
      </c>
    </row>
    <row r="85" spans="1:4" x14ac:dyDescent="0.2">
      <c r="A85" s="489" t="s">
        <v>9257</v>
      </c>
      <c r="B85" s="489" t="s">
        <v>5047</v>
      </c>
      <c r="C85" s="490">
        <v>518642.12</v>
      </c>
      <c r="D85" s="490">
        <v>34095.629999999997</v>
      </c>
    </row>
    <row r="86" spans="1:4" x14ac:dyDescent="0.2">
      <c r="A86" s="489" t="s">
        <v>9257</v>
      </c>
      <c r="B86" s="489" t="s">
        <v>5051</v>
      </c>
      <c r="C86" s="490">
        <v>755781.48</v>
      </c>
      <c r="D86" s="490">
        <v>51944.86</v>
      </c>
    </row>
    <row r="87" spans="1:4" x14ac:dyDescent="0.2">
      <c r="A87" s="489" t="s">
        <v>9257</v>
      </c>
      <c r="B87" s="489" t="s">
        <v>5043</v>
      </c>
      <c r="C87" s="490">
        <v>1171084.8999999999</v>
      </c>
      <c r="D87" s="490">
        <v>79973.39</v>
      </c>
    </row>
    <row r="88" spans="1:4" x14ac:dyDescent="0.2">
      <c r="A88" s="489" t="s">
        <v>9257</v>
      </c>
      <c r="B88" s="489" t="s">
        <v>5044</v>
      </c>
      <c r="C88" s="490">
        <v>203791.13</v>
      </c>
      <c r="D88" s="490">
        <v>11909.55</v>
      </c>
    </row>
    <row r="89" spans="1:4" x14ac:dyDescent="0.2">
      <c r="A89" s="489" t="s">
        <v>9257</v>
      </c>
      <c r="B89" s="489" t="s">
        <v>5045</v>
      </c>
      <c r="C89" s="490">
        <v>509697.78</v>
      </c>
      <c r="D89" s="490">
        <v>34328.14</v>
      </c>
    </row>
    <row r="90" spans="1:4" x14ac:dyDescent="0.2">
      <c r="A90" s="489" t="s">
        <v>9257</v>
      </c>
      <c r="B90" s="489" t="s">
        <v>1077</v>
      </c>
      <c r="C90" s="490">
        <v>1168074.81</v>
      </c>
      <c r="D90" s="490">
        <v>106294.79999999999</v>
      </c>
    </row>
    <row r="91" spans="1:4" x14ac:dyDescent="0.2">
      <c r="A91" s="489" t="s">
        <v>9257</v>
      </c>
      <c r="B91" s="489" t="s">
        <v>5046</v>
      </c>
      <c r="C91" s="490">
        <v>52707.69</v>
      </c>
      <c r="D91" s="490">
        <v>3147.18</v>
      </c>
    </row>
    <row r="92" spans="1:4" x14ac:dyDescent="0.2">
      <c r="A92" s="489" t="s">
        <v>9257</v>
      </c>
      <c r="B92" s="489" t="s">
        <v>5042</v>
      </c>
      <c r="C92" s="490">
        <v>119096.59</v>
      </c>
      <c r="D92" s="490">
        <v>7827.03</v>
      </c>
    </row>
    <row r="93" spans="1:4" x14ac:dyDescent="0.2">
      <c r="A93" s="489" t="s">
        <v>9257</v>
      </c>
      <c r="B93" s="489" t="s">
        <v>5052</v>
      </c>
      <c r="C93" s="490">
        <v>70477.039999999994</v>
      </c>
      <c r="D93" s="490">
        <v>3993.93</v>
      </c>
    </row>
    <row r="94" spans="1:4" x14ac:dyDescent="0.2">
      <c r="A94" s="489" t="s">
        <v>9257</v>
      </c>
      <c r="B94" s="489" t="s">
        <v>5053</v>
      </c>
      <c r="C94" s="490">
        <v>177546.37</v>
      </c>
      <c r="D94" s="490">
        <v>11771.33</v>
      </c>
    </row>
    <row r="95" spans="1:4" x14ac:dyDescent="0.2">
      <c r="A95" s="489" t="s">
        <v>9257</v>
      </c>
      <c r="B95" s="489" t="s">
        <v>5047</v>
      </c>
      <c r="C95" s="490">
        <v>89816.82</v>
      </c>
      <c r="D95" s="490">
        <v>5392.6</v>
      </c>
    </row>
    <row r="96" spans="1:4" x14ac:dyDescent="0.2">
      <c r="A96" s="489" t="s">
        <v>9257</v>
      </c>
      <c r="B96" s="489" t="s">
        <v>5051</v>
      </c>
      <c r="C96" s="490">
        <v>125740.8</v>
      </c>
      <c r="D96" s="490">
        <v>7925.44</v>
      </c>
    </row>
    <row r="97" spans="1:4" x14ac:dyDescent="0.2">
      <c r="A97" s="489" t="s">
        <v>9257</v>
      </c>
      <c r="B97" s="489" t="s">
        <v>5043</v>
      </c>
      <c r="C97" s="490">
        <v>185618.75</v>
      </c>
      <c r="D97" s="490">
        <v>11617.88</v>
      </c>
    </row>
    <row r="98" spans="1:4" x14ac:dyDescent="0.2">
      <c r="A98" s="489" t="s">
        <v>9257</v>
      </c>
      <c r="B98" s="489" t="s">
        <v>5044</v>
      </c>
      <c r="C98" s="490">
        <v>36401.35</v>
      </c>
      <c r="D98" s="490">
        <v>1919.81</v>
      </c>
    </row>
    <row r="99" spans="1:4" x14ac:dyDescent="0.2">
      <c r="A99" s="489" t="s">
        <v>9257</v>
      </c>
      <c r="B99" s="489" t="s">
        <v>5045</v>
      </c>
      <c r="C99" s="490">
        <v>89040.42</v>
      </c>
      <c r="D99" s="490">
        <v>5489.34</v>
      </c>
    </row>
    <row r="100" spans="1:4" x14ac:dyDescent="0.2">
      <c r="A100" s="489" t="s">
        <v>9257</v>
      </c>
      <c r="B100" s="489" t="s">
        <v>1091</v>
      </c>
      <c r="C100" s="490">
        <v>203204.78</v>
      </c>
      <c r="D100" s="490">
        <v>17333.370000000003</v>
      </c>
    </row>
    <row r="101" spans="1:4" x14ac:dyDescent="0.2">
      <c r="A101" s="489" t="s">
        <v>9257</v>
      </c>
      <c r="B101" s="489" t="s">
        <v>5046</v>
      </c>
      <c r="C101" s="490">
        <v>50046.73</v>
      </c>
      <c r="D101" s="490">
        <v>2903.21</v>
      </c>
    </row>
    <row r="102" spans="1:4" x14ac:dyDescent="0.2">
      <c r="A102" s="489" t="s">
        <v>9257</v>
      </c>
      <c r="B102" s="489" t="s">
        <v>5042</v>
      </c>
      <c r="C102" s="490">
        <v>116622.93</v>
      </c>
      <c r="D102" s="490">
        <v>7466.2</v>
      </c>
    </row>
    <row r="103" spans="1:4" x14ac:dyDescent="0.2">
      <c r="A103" s="489" t="s">
        <v>9257</v>
      </c>
      <c r="B103" s="489" t="s">
        <v>5052</v>
      </c>
      <c r="C103" s="490">
        <v>68764.47</v>
      </c>
      <c r="D103" s="436">
        <v>3779.98</v>
      </c>
    </row>
    <row r="104" spans="1:4" x14ac:dyDescent="0.2">
      <c r="A104" s="489" t="s">
        <v>9257</v>
      </c>
      <c r="B104" s="489" t="s">
        <v>5053</v>
      </c>
      <c r="C104" s="490">
        <v>170949.25</v>
      </c>
      <c r="D104" s="490">
        <v>11043.32</v>
      </c>
    </row>
    <row r="105" spans="1:4" x14ac:dyDescent="0.2">
      <c r="A105" s="489" t="s">
        <v>9257</v>
      </c>
      <c r="B105" s="489" t="s">
        <v>5047</v>
      </c>
      <c r="C105" s="490">
        <v>88249.06</v>
      </c>
      <c r="D105" s="490">
        <v>5148.45</v>
      </c>
    </row>
    <row r="106" spans="1:4" x14ac:dyDescent="0.2">
      <c r="A106" s="489" t="s">
        <v>9257</v>
      </c>
      <c r="B106" s="489" t="s">
        <v>5051</v>
      </c>
      <c r="C106" s="490">
        <v>127062.8</v>
      </c>
      <c r="D106" s="490">
        <v>7792.76</v>
      </c>
    </row>
    <row r="107" spans="1:4" x14ac:dyDescent="0.2">
      <c r="A107" s="489" t="s">
        <v>9257</v>
      </c>
      <c r="B107" s="489" t="s">
        <v>5043</v>
      </c>
      <c r="C107" s="490">
        <v>186004.35</v>
      </c>
      <c r="D107" s="490">
        <v>11325.81</v>
      </c>
    </row>
    <row r="108" spans="1:4" x14ac:dyDescent="0.2">
      <c r="A108" s="489" t="s">
        <v>9257</v>
      </c>
      <c r="B108" s="489" t="s">
        <v>5044</v>
      </c>
      <c r="C108" s="490">
        <v>36686.519999999997</v>
      </c>
      <c r="D108" s="490">
        <v>1872.48</v>
      </c>
    </row>
    <row r="109" spans="1:4" x14ac:dyDescent="0.2">
      <c r="A109" s="489" t="s">
        <v>9257</v>
      </c>
      <c r="B109" s="489" t="s">
        <v>5045</v>
      </c>
      <c r="C109" s="490">
        <v>88006.8</v>
      </c>
      <c r="D109" s="490">
        <v>5276.01</v>
      </c>
    </row>
    <row r="110" spans="1:4" x14ac:dyDescent="0.2">
      <c r="A110" s="489" t="s">
        <v>9257</v>
      </c>
      <c r="B110" s="489" t="s">
        <v>1095</v>
      </c>
      <c r="C110" s="490">
        <v>197552.41999999998</v>
      </c>
      <c r="D110" s="490">
        <v>16515.39</v>
      </c>
    </row>
    <row r="111" spans="1:4" x14ac:dyDescent="0.2">
      <c r="A111" s="489" t="s">
        <v>9257</v>
      </c>
      <c r="B111" s="489" t="s">
        <v>5153</v>
      </c>
      <c r="C111" s="490">
        <v>1123.2857142857101</v>
      </c>
      <c r="D111" s="490">
        <v>0</v>
      </c>
    </row>
    <row r="112" spans="1:4" x14ac:dyDescent="0.2">
      <c r="A112" s="489" t="s">
        <v>9257</v>
      </c>
      <c r="B112" s="489" t="s">
        <v>5431</v>
      </c>
      <c r="C112" s="490">
        <v>2621</v>
      </c>
      <c r="D112" s="490">
        <v>417.26320000000004</v>
      </c>
    </row>
    <row r="113" spans="1:4" x14ac:dyDescent="0.2">
      <c r="A113" s="489" t="s">
        <v>9257</v>
      </c>
      <c r="B113" s="489" t="s">
        <v>5153</v>
      </c>
      <c r="C113" s="490">
        <v>1945.7142857142901</v>
      </c>
      <c r="D113" s="490">
        <v>0</v>
      </c>
    </row>
    <row r="114" spans="1:4" x14ac:dyDescent="0.2">
      <c r="A114" s="489" t="s">
        <v>9257</v>
      </c>
      <c r="B114" s="489" t="s">
        <v>5436</v>
      </c>
      <c r="C114" s="490">
        <v>4540</v>
      </c>
      <c r="D114" s="490">
        <v>660.11599999999999</v>
      </c>
    </row>
    <row r="115" spans="1:4" x14ac:dyDescent="0.2">
      <c r="A115" s="489" t="s">
        <v>9257</v>
      </c>
      <c r="B115" s="489" t="s">
        <v>4896</v>
      </c>
      <c r="C115" s="490">
        <v>8170.2631578947403</v>
      </c>
      <c r="D115" s="490">
        <v>1500.06031578947</v>
      </c>
    </row>
    <row r="116" spans="1:4" x14ac:dyDescent="0.2">
      <c r="A116" s="489" t="s">
        <v>9257</v>
      </c>
      <c r="B116" s="489" t="s">
        <v>4897</v>
      </c>
      <c r="C116" s="490">
        <v>10457.9368421053</v>
      </c>
      <c r="D116" s="490">
        <v>1821.7725978947401</v>
      </c>
    </row>
    <row r="117" spans="1:4" x14ac:dyDescent="0.2">
      <c r="A117" s="489" t="s">
        <v>9257</v>
      </c>
      <c r="B117" s="489" t="s">
        <v>6051</v>
      </c>
      <c r="C117" s="490">
        <v>2069.8000000000002</v>
      </c>
      <c r="D117" s="490">
        <v>65.633358000000001</v>
      </c>
    </row>
    <row r="118" spans="1:4" x14ac:dyDescent="0.2">
      <c r="A118" s="489" t="s">
        <v>9257</v>
      </c>
      <c r="B118" s="489" t="s">
        <v>4010</v>
      </c>
      <c r="C118" s="490">
        <v>27320.035460992902</v>
      </c>
      <c r="D118" s="490">
        <v>7851.7781914893603</v>
      </c>
    </row>
    <row r="119" spans="1:4" x14ac:dyDescent="0.2">
      <c r="A119" s="489" t="s">
        <v>9257</v>
      </c>
      <c r="B119" s="489" t="s">
        <v>4014</v>
      </c>
      <c r="C119" s="490">
        <v>3300.5319148936201</v>
      </c>
      <c r="D119" s="490">
        <v>948.5728723404261</v>
      </c>
    </row>
    <row r="120" spans="1:4" x14ac:dyDescent="0.2">
      <c r="A120" s="489" t="s">
        <v>9257</v>
      </c>
      <c r="B120" s="489" t="s">
        <v>4015</v>
      </c>
      <c r="C120" s="490">
        <v>-3300.5319148936201</v>
      </c>
      <c r="D120" s="490">
        <v>-540.62712765957406</v>
      </c>
    </row>
    <row r="121" spans="1:4" x14ac:dyDescent="0.2">
      <c r="A121" s="489" t="s">
        <v>9257</v>
      </c>
      <c r="B121" s="489" t="s">
        <v>4011</v>
      </c>
      <c r="C121" s="490">
        <v>3496.96453900709</v>
      </c>
      <c r="D121" s="490">
        <v>955.72040851063809</v>
      </c>
    </row>
    <row r="122" spans="1:4" x14ac:dyDescent="0.2">
      <c r="A122" s="489" t="s">
        <v>9257</v>
      </c>
      <c r="B122" s="489" t="s">
        <v>4017</v>
      </c>
      <c r="C122" s="490">
        <v>422.468085106383</v>
      </c>
      <c r="D122" s="490">
        <v>115.46052765957401</v>
      </c>
    </row>
    <row r="123" spans="1:4" x14ac:dyDescent="0.2">
      <c r="A123" s="489" t="s">
        <v>9257</v>
      </c>
      <c r="B123" s="489" t="s">
        <v>4018</v>
      </c>
      <c r="C123" s="490">
        <v>-422.468085106383</v>
      </c>
      <c r="D123" s="490">
        <v>-69.200272340425499</v>
      </c>
    </row>
    <row r="124" spans="1:4" x14ac:dyDescent="0.2">
      <c r="A124" s="489" t="s">
        <v>9257</v>
      </c>
      <c r="B124" s="489" t="s">
        <v>5153</v>
      </c>
      <c r="C124" s="490">
        <v>1790</v>
      </c>
      <c r="D124" s="490">
        <v>0</v>
      </c>
    </row>
    <row r="125" spans="1:4" x14ac:dyDescent="0.2">
      <c r="A125" s="489" t="s">
        <v>9257</v>
      </c>
      <c r="B125" s="489" t="s">
        <v>5436</v>
      </c>
      <c r="C125" s="490">
        <v>9282.2222222222208</v>
      </c>
      <c r="D125" s="490">
        <v>1349.6351111111101</v>
      </c>
    </row>
    <row r="126" spans="1:4" x14ac:dyDescent="0.2">
      <c r="A126" s="489" t="s">
        <v>9257</v>
      </c>
      <c r="B126" s="489" t="s">
        <v>5464</v>
      </c>
      <c r="C126" s="490">
        <v>3248.7777777777801</v>
      </c>
      <c r="D126" s="490">
        <v>448.00645555555604</v>
      </c>
    </row>
    <row r="127" spans="1:4" x14ac:dyDescent="0.2">
      <c r="A127" s="489" t="s">
        <v>9257</v>
      </c>
      <c r="B127" s="489" t="s">
        <v>173</v>
      </c>
      <c r="C127" s="490">
        <v>5127</v>
      </c>
      <c r="D127" s="490">
        <v>2205.1226999999999</v>
      </c>
    </row>
    <row r="128" spans="1:4" x14ac:dyDescent="0.2">
      <c r="A128" s="489" t="s">
        <v>9257</v>
      </c>
      <c r="B128" s="489" t="s">
        <v>178</v>
      </c>
      <c r="C128" s="490">
        <v>571</v>
      </c>
      <c r="D128" s="490">
        <v>245.58710000000002</v>
      </c>
    </row>
    <row r="129" spans="1:4" x14ac:dyDescent="0.2">
      <c r="A129" s="489" t="s">
        <v>9257</v>
      </c>
      <c r="B129" s="489" t="s">
        <v>179</v>
      </c>
      <c r="C129" s="490">
        <v>-571</v>
      </c>
      <c r="D129" s="490">
        <v>-102.78</v>
      </c>
    </row>
    <row r="130" spans="1:4" x14ac:dyDescent="0.2">
      <c r="A130" s="489" t="s">
        <v>9257</v>
      </c>
      <c r="B130" s="489" t="s">
        <v>4827</v>
      </c>
      <c r="C130" s="490">
        <v>3230</v>
      </c>
      <c r="D130" s="490">
        <v>789.08900000000006</v>
      </c>
    </row>
    <row r="131" spans="1:4" x14ac:dyDescent="0.2">
      <c r="A131" s="489" t="s">
        <v>9257</v>
      </c>
      <c r="B131" s="489" t="s">
        <v>4832</v>
      </c>
      <c r="C131" s="490">
        <v>404</v>
      </c>
      <c r="D131" s="490">
        <v>98.697199999999995</v>
      </c>
    </row>
    <row r="132" spans="1:4" x14ac:dyDescent="0.2">
      <c r="A132" s="489" t="s">
        <v>9257</v>
      </c>
      <c r="B132" s="489" t="s">
        <v>4833</v>
      </c>
      <c r="C132" s="490">
        <v>-404</v>
      </c>
      <c r="D132" s="490">
        <v>-66.175200000000004</v>
      </c>
    </row>
    <row r="133" spans="1:4" x14ac:dyDescent="0.2">
      <c r="A133" s="489" t="s">
        <v>9257</v>
      </c>
      <c r="B133" s="489" t="s">
        <v>5153</v>
      </c>
      <c r="C133" s="490">
        <v>61.599999999999994</v>
      </c>
      <c r="D133" s="490">
        <v>0</v>
      </c>
    </row>
    <row r="134" spans="1:4" x14ac:dyDescent="0.2">
      <c r="A134" s="489" t="s">
        <v>9257</v>
      </c>
      <c r="B134" s="489" t="s">
        <v>6051</v>
      </c>
      <c r="C134" s="490">
        <v>4560.16</v>
      </c>
      <c r="D134" s="490">
        <v>144.6026736</v>
      </c>
    </row>
    <row r="135" spans="1:4" x14ac:dyDescent="0.2">
      <c r="A135" s="489" t="s">
        <v>9257</v>
      </c>
      <c r="B135" s="489" t="s">
        <v>5872</v>
      </c>
      <c r="C135" s="490">
        <v>9419.3478260869597</v>
      </c>
      <c r="D135" s="490">
        <v>1225.4571521739101</v>
      </c>
    </row>
    <row r="136" spans="1:4" x14ac:dyDescent="0.2">
      <c r="A136" s="489" t="s">
        <v>9257</v>
      </c>
      <c r="B136" s="489" t="s">
        <v>5873</v>
      </c>
      <c r="C136" s="490">
        <v>28258.043478260901</v>
      </c>
      <c r="D136" s="490">
        <v>3487.0425652173903</v>
      </c>
    </row>
    <row r="137" spans="1:4" x14ac:dyDescent="0.2">
      <c r="A137" s="489" t="s">
        <v>9257</v>
      </c>
      <c r="B137" s="489" t="s">
        <v>5874</v>
      </c>
      <c r="C137" s="490">
        <v>3918.44869565217</v>
      </c>
      <c r="D137" s="490">
        <v>431.42120139130401</v>
      </c>
    </row>
    <row r="138" spans="1:4" x14ac:dyDescent="0.2">
      <c r="A138" s="489" t="s">
        <v>9257</v>
      </c>
      <c r="B138" s="489" t="s">
        <v>3291</v>
      </c>
      <c r="C138" s="490">
        <v>15274</v>
      </c>
      <c r="D138" s="490">
        <v>5045.0021999999999</v>
      </c>
    </row>
    <row r="139" spans="1:4" x14ac:dyDescent="0.2">
      <c r="A139" s="489" t="s">
        <v>9257</v>
      </c>
      <c r="B139" s="489" t="s">
        <v>3295</v>
      </c>
      <c r="C139" s="490">
        <v>3687</v>
      </c>
      <c r="D139" s="490">
        <v>1217.8161</v>
      </c>
    </row>
    <row r="140" spans="1:4" x14ac:dyDescent="0.2">
      <c r="A140" s="489" t="s">
        <v>9257</v>
      </c>
      <c r="B140" s="489" t="s">
        <v>3296</v>
      </c>
      <c r="C140" s="490">
        <v>-3687</v>
      </c>
      <c r="D140" s="490">
        <v>-603.93060000000003</v>
      </c>
    </row>
    <row r="141" spans="1:4" x14ac:dyDescent="0.2">
      <c r="A141" s="489" t="s">
        <v>9257</v>
      </c>
      <c r="B141" s="489" t="s">
        <v>3291</v>
      </c>
      <c r="C141" s="490">
        <v>21809</v>
      </c>
      <c r="D141" s="490">
        <v>7203.5127000000002</v>
      </c>
    </row>
    <row r="142" spans="1:4" x14ac:dyDescent="0.2">
      <c r="A142" s="489" t="s">
        <v>9257</v>
      </c>
      <c r="B142" s="489" t="s">
        <v>4010</v>
      </c>
      <c r="C142" s="490">
        <v>29807</v>
      </c>
      <c r="D142" s="490">
        <v>8566.5318000000007</v>
      </c>
    </row>
    <row r="143" spans="1:4" x14ac:dyDescent="0.2">
      <c r="A143" s="489" t="s">
        <v>9257</v>
      </c>
      <c r="B143" s="489" t="s">
        <v>4010</v>
      </c>
      <c r="C143" s="490">
        <v>26437.5</v>
      </c>
      <c r="D143" s="490">
        <v>7598.1375000000007</v>
      </c>
    </row>
    <row r="144" spans="1:4" x14ac:dyDescent="0.2">
      <c r="A144" s="489" t="s">
        <v>9257</v>
      </c>
      <c r="B144" s="489" t="s">
        <v>4011</v>
      </c>
      <c r="C144" s="490">
        <v>9517.5</v>
      </c>
      <c r="D144" s="490">
        <v>2601.1327500000002</v>
      </c>
    </row>
    <row r="145" spans="1:4" x14ac:dyDescent="0.2">
      <c r="A145" s="489" t="s">
        <v>9257</v>
      </c>
      <c r="B145" s="489" t="s">
        <v>4010</v>
      </c>
      <c r="C145" s="490">
        <v>30248.144220572602</v>
      </c>
      <c r="D145" s="490">
        <v>8693.3166489925807</v>
      </c>
    </row>
    <row r="146" spans="1:4" x14ac:dyDescent="0.2">
      <c r="A146" s="489" t="s">
        <v>9257</v>
      </c>
      <c r="B146" s="489" t="s">
        <v>4011</v>
      </c>
      <c r="C146" s="490">
        <v>7783.8557794273602</v>
      </c>
      <c r="D146" s="490">
        <v>2127.3277845175003</v>
      </c>
    </row>
    <row r="147" spans="1:4" x14ac:dyDescent="0.2">
      <c r="A147" s="489" t="s">
        <v>9257</v>
      </c>
      <c r="B147" s="489" t="s">
        <v>4010</v>
      </c>
      <c r="C147" s="490">
        <v>31439.016703435202</v>
      </c>
      <c r="D147" s="490">
        <v>9035.5734005672912</v>
      </c>
    </row>
    <row r="148" spans="1:4" x14ac:dyDescent="0.2">
      <c r="A148" s="489" t="s">
        <v>9257</v>
      </c>
      <c r="B148" s="489" t="s">
        <v>4011</v>
      </c>
      <c r="C148" s="490">
        <v>1812.9832965647702</v>
      </c>
      <c r="D148" s="490">
        <v>495.48833495115002</v>
      </c>
    </row>
    <row r="149" spans="1:4" x14ac:dyDescent="0.2">
      <c r="A149" s="489" t="s">
        <v>9257</v>
      </c>
      <c r="B149" s="489" t="s">
        <v>5153</v>
      </c>
      <c r="C149" s="490">
        <v>2744</v>
      </c>
      <c r="D149" s="490">
        <v>0</v>
      </c>
    </row>
    <row r="150" spans="1:4" x14ac:dyDescent="0.2">
      <c r="A150" s="489" t="s">
        <v>9257</v>
      </c>
      <c r="B150" s="489" t="s">
        <v>5872</v>
      </c>
      <c r="C150" s="490">
        <v>8223</v>
      </c>
      <c r="D150" s="490">
        <v>1069.8123000000001</v>
      </c>
    </row>
    <row r="151" spans="1:4" x14ac:dyDescent="0.2">
      <c r="A151" s="489" t="s">
        <v>9257</v>
      </c>
      <c r="B151" s="489" t="s">
        <v>5873</v>
      </c>
      <c r="C151" s="490">
        <v>8223</v>
      </c>
      <c r="D151" s="490">
        <v>1014.7182</v>
      </c>
    </row>
    <row r="152" spans="1:4" x14ac:dyDescent="0.2">
      <c r="A152" s="489" t="s">
        <v>9257</v>
      </c>
      <c r="B152" s="489" t="s">
        <v>4827</v>
      </c>
      <c r="C152" s="490">
        <v>33586.470588235301</v>
      </c>
      <c r="D152" s="490">
        <v>8205.1747647058801</v>
      </c>
    </row>
    <row r="153" spans="1:4" x14ac:dyDescent="0.2">
      <c r="A153" s="489" t="s">
        <v>9257</v>
      </c>
      <c r="B153" s="489" t="s">
        <v>4829</v>
      </c>
      <c r="C153" s="490">
        <v>23510.529411764699</v>
      </c>
      <c r="D153" s="490">
        <v>5461.4959823529407</v>
      </c>
    </row>
    <row r="154" spans="1:4" x14ac:dyDescent="0.2">
      <c r="A154" s="489" t="s">
        <v>9257</v>
      </c>
      <c r="B154" s="489" t="s">
        <v>4829</v>
      </c>
      <c r="C154" s="490">
        <v>13183</v>
      </c>
      <c r="D154" s="490">
        <v>3062.4109000000003</v>
      </c>
    </row>
    <row r="155" spans="1:4" x14ac:dyDescent="0.2">
      <c r="A155" s="489" t="s">
        <v>9257</v>
      </c>
      <c r="B155" s="489" t="s">
        <v>3275</v>
      </c>
      <c r="C155" s="490">
        <v>29971</v>
      </c>
      <c r="D155" s="490">
        <v>10205.1255</v>
      </c>
    </row>
    <row r="156" spans="1:4" x14ac:dyDescent="0.2">
      <c r="A156" s="489" t="s">
        <v>9257</v>
      </c>
      <c r="B156" s="489" t="s">
        <v>4010</v>
      </c>
      <c r="C156" s="490">
        <v>9168</v>
      </c>
      <c r="D156" s="490">
        <v>2634.8832000000002</v>
      </c>
    </row>
    <row r="157" spans="1:4" x14ac:dyDescent="0.2">
      <c r="A157" s="489" t="s">
        <v>9257</v>
      </c>
      <c r="B157" s="489" t="s">
        <v>3275</v>
      </c>
      <c r="C157" s="490">
        <v>27553.997194950902</v>
      </c>
      <c r="D157" s="490">
        <v>9382.13604488079</v>
      </c>
    </row>
    <row r="158" spans="1:4" x14ac:dyDescent="0.2">
      <c r="A158" s="489" t="s">
        <v>9257</v>
      </c>
      <c r="B158" s="489" t="s">
        <v>3276</v>
      </c>
      <c r="C158" s="490">
        <v>11738.0028050491</v>
      </c>
      <c r="D158" s="490">
        <v>3801.9391085554003</v>
      </c>
    </row>
    <row r="159" spans="1:4" x14ac:dyDescent="0.2">
      <c r="A159" s="489" t="s">
        <v>9257</v>
      </c>
      <c r="B159" s="489" t="s">
        <v>3275</v>
      </c>
      <c r="C159" s="490">
        <v>5541</v>
      </c>
      <c r="D159" s="490">
        <v>1886.7105000000001</v>
      </c>
    </row>
    <row r="160" spans="1:4" x14ac:dyDescent="0.2">
      <c r="A160" s="489" t="s">
        <v>9257</v>
      </c>
      <c r="B160" s="489" t="s">
        <v>4904</v>
      </c>
      <c r="C160" s="490">
        <v>8720.0680272108802</v>
      </c>
      <c r="D160" s="490">
        <v>1521.6518707483001</v>
      </c>
    </row>
    <row r="161" spans="1:4" x14ac:dyDescent="0.2">
      <c r="A161" s="489" t="s">
        <v>9257</v>
      </c>
      <c r="B161" s="489" t="s">
        <v>4905</v>
      </c>
      <c r="C161" s="490">
        <v>16916.931972789102</v>
      </c>
      <c r="D161" s="490">
        <v>2801.4439346938802</v>
      </c>
    </row>
    <row r="162" spans="1:4" x14ac:dyDescent="0.2">
      <c r="A162" s="489" t="s">
        <v>9257</v>
      </c>
      <c r="B162" s="489" t="s">
        <v>4010</v>
      </c>
      <c r="C162" s="490">
        <v>7444</v>
      </c>
      <c r="D162" s="490">
        <v>2139.4056</v>
      </c>
    </row>
    <row r="163" spans="1:4" x14ac:dyDescent="0.2">
      <c r="A163" s="489" t="s">
        <v>9257</v>
      </c>
      <c r="B163" s="489" t="s">
        <v>1105</v>
      </c>
      <c r="C163" s="490">
        <v>4113</v>
      </c>
      <c r="D163" s="490">
        <v>2082.0006000000003</v>
      </c>
    </row>
    <row r="164" spans="1:4" x14ac:dyDescent="0.2">
      <c r="A164" s="489" t="s">
        <v>9257</v>
      </c>
      <c r="B164" s="489" t="s">
        <v>1115</v>
      </c>
      <c r="C164" s="490">
        <v>16967</v>
      </c>
      <c r="D164" s="490">
        <v>9252.1051000000007</v>
      </c>
    </row>
    <row r="165" spans="1:4" x14ac:dyDescent="0.2">
      <c r="A165" s="489" t="s">
        <v>9257</v>
      </c>
      <c r="B165" s="489" t="s">
        <v>1115</v>
      </c>
      <c r="C165" s="490">
        <v>15983</v>
      </c>
      <c r="D165" s="490">
        <v>8715.5298999999995</v>
      </c>
    </row>
    <row r="166" spans="1:4" x14ac:dyDescent="0.2">
      <c r="A166" s="489" t="s">
        <v>9257</v>
      </c>
      <c r="B166" s="489" t="s">
        <v>1115</v>
      </c>
      <c r="C166" s="490">
        <v>5521.1</v>
      </c>
      <c r="D166" s="490">
        <v>3010.6558300000002</v>
      </c>
    </row>
    <row r="167" spans="1:4" x14ac:dyDescent="0.2">
      <c r="A167" s="489" t="s">
        <v>9257</v>
      </c>
      <c r="B167" s="489" t="s">
        <v>1115</v>
      </c>
      <c r="C167" s="490">
        <v>10495</v>
      </c>
      <c r="D167" s="490">
        <v>5722.9234999999999</v>
      </c>
    </row>
    <row r="168" spans="1:4" x14ac:dyDescent="0.2">
      <c r="A168" s="489" t="s">
        <v>9257</v>
      </c>
      <c r="B168" s="489" t="s">
        <v>1115</v>
      </c>
      <c r="C168" s="490">
        <v>18654</v>
      </c>
      <c r="D168" s="490">
        <v>10172.0262</v>
      </c>
    </row>
    <row r="169" spans="1:4" x14ac:dyDescent="0.2">
      <c r="A169" s="489" t="s">
        <v>9257</v>
      </c>
      <c r="B169" s="489" t="s">
        <v>1122</v>
      </c>
      <c r="C169" s="490">
        <v>8575</v>
      </c>
      <c r="D169" s="490">
        <v>4441.8500000000004</v>
      </c>
    </row>
    <row r="170" spans="1:4" x14ac:dyDescent="0.2">
      <c r="A170" s="489" t="s">
        <v>9257</v>
      </c>
      <c r="B170" s="489" t="s">
        <v>1122</v>
      </c>
      <c r="C170" s="490">
        <v>8006.6</v>
      </c>
      <c r="D170" s="490">
        <v>4147.4188000000004</v>
      </c>
    </row>
    <row r="171" spans="1:4" x14ac:dyDescent="0.2">
      <c r="A171" s="489" t="s">
        <v>9257</v>
      </c>
      <c r="B171" s="489" t="s">
        <v>1122</v>
      </c>
      <c r="C171" s="490">
        <v>15110</v>
      </c>
      <c r="D171" s="490">
        <v>7826.9800000000005</v>
      </c>
    </row>
    <row r="172" spans="1:4" x14ac:dyDescent="0.2">
      <c r="A172" s="489" t="s">
        <v>9257</v>
      </c>
      <c r="B172" s="489" t="s">
        <v>1122</v>
      </c>
      <c r="C172" s="490">
        <v>4735.6000000000004</v>
      </c>
      <c r="D172" s="490">
        <v>2453.0408000000002</v>
      </c>
    </row>
    <row r="173" spans="1:4" x14ac:dyDescent="0.2">
      <c r="A173" s="489" t="s">
        <v>9257</v>
      </c>
      <c r="B173" s="489" t="s">
        <v>1122</v>
      </c>
      <c r="C173" s="490">
        <v>9102</v>
      </c>
      <c r="D173" s="490">
        <v>4714.8360000000002</v>
      </c>
    </row>
    <row r="174" spans="1:4" x14ac:dyDescent="0.2">
      <c r="A174" s="489" t="s">
        <v>9257</v>
      </c>
      <c r="B174" s="489" t="s">
        <v>1122</v>
      </c>
      <c r="C174" s="490">
        <v>2478</v>
      </c>
      <c r="D174" s="490">
        <v>1283.604</v>
      </c>
    </row>
    <row r="175" spans="1:4" x14ac:dyDescent="0.2">
      <c r="A175" s="489" t="s">
        <v>9257</v>
      </c>
      <c r="B175" s="489" t="s">
        <v>1122</v>
      </c>
      <c r="C175" s="490">
        <v>2742</v>
      </c>
      <c r="D175" s="490">
        <v>1420.356</v>
      </c>
    </row>
    <row r="176" spans="1:4" x14ac:dyDescent="0.2">
      <c r="A176" s="489" t="s">
        <v>9257</v>
      </c>
      <c r="B176" s="489" t="s">
        <v>1129</v>
      </c>
      <c r="C176" s="490">
        <v>8906</v>
      </c>
      <c r="D176" s="490">
        <v>4382.6426000000001</v>
      </c>
    </row>
    <row r="177" spans="1:4" x14ac:dyDescent="0.2">
      <c r="A177" s="489" t="s">
        <v>9257</v>
      </c>
      <c r="B177" s="489" t="s">
        <v>1129</v>
      </c>
      <c r="C177" s="490">
        <v>17586</v>
      </c>
      <c r="D177" s="490">
        <v>8654.0706000000009</v>
      </c>
    </row>
    <row r="178" spans="1:4" x14ac:dyDescent="0.2">
      <c r="A178" s="489" t="s">
        <v>9257</v>
      </c>
      <c r="B178" s="489" t="s">
        <v>1136</v>
      </c>
      <c r="C178" s="490">
        <v>8093</v>
      </c>
      <c r="D178" s="490">
        <v>3783.4775</v>
      </c>
    </row>
    <row r="179" spans="1:4" x14ac:dyDescent="0.2">
      <c r="A179" s="489" t="s">
        <v>9257</v>
      </c>
      <c r="B179" s="489" t="s">
        <v>1136</v>
      </c>
      <c r="C179" s="490">
        <v>10240.2035225049</v>
      </c>
      <c r="D179" s="490">
        <v>4787.29514677104</v>
      </c>
    </row>
    <row r="180" spans="1:4" x14ac:dyDescent="0.2">
      <c r="A180" s="489" t="s">
        <v>9257</v>
      </c>
      <c r="B180" s="489" t="s">
        <v>3275</v>
      </c>
      <c r="C180" s="490">
        <v>16187.7964774951</v>
      </c>
      <c r="D180" s="490">
        <v>5511.9447005870807</v>
      </c>
    </row>
    <row r="181" spans="1:4" x14ac:dyDescent="0.2">
      <c r="A181" s="489" t="s">
        <v>9257</v>
      </c>
      <c r="B181" s="489" t="s">
        <v>1136</v>
      </c>
      <c r="C181" s="490">
        <v>26118</v>
      </c>
      <c r="D181" s="490">
        <v>12210.165000000001</v>
      </c>
    </row>
    <row r="182" spans="1:4" x14ac:dyDescent="0.2">
      <c r="A182" s="489" t="s">
        <v>9257</v>
      </c>
      <c r="B182" s="489" t="s">
        <v>1136</v>
      </c>
      <c r="C182" s="490">
        <v>5485</v>
      </c>
      <c r="D182" s="490">
        <v>2564.2375000000002</v>
      </c>
    </row>
    <row r="183" spans="1:4" x14ac:dyDescent="0.2">
      <c r="A183" s="489" t="s">
        <v>9257</v>
      </c>
      <c r="B183" s="489" t="s">
        <v>173</v>
      </c>
      <c r="C183" s="490">
        <v>12070</v>
      </c>
      <c r="D183" s="490">
        <v>5191.3070000000007</v>
      </c>
    </row>
    <row r="184" spans="1:4" x14ac:dyDescent="0.2">
      <c r="A184" s="489" t="s">
        <v>9257</v>
      </c>
      <c r="B184" s="489" t="s">
        <v>173</v>
      </c>
      <c r="C184" s="490">
        <v>6591</v>
      </c>
      <c r="D184" s="490">
        <v>2834.7891</v>
      </c>
    </row>
    <row r="185" spans="1:4" x14ac:dyDescent="0.2">
      <c r="A185" s="489" t="s">
        <v>9257</v>
      </c>
      <c r="B185" s="489" t="s">
        <v>178</v>
      </c>
      <c r="C185" s="490">
        <v>2496</v>
      </c>
      <c r="D185" s="490">
        <v>1073.5296000000001</v>
      </c>
    </row>
    <row r="186" spans="1:4" x14ac:dyDescent="0.2">
      <c r="A186" s="489" t="s">
        <v>9257</v>
      </c>
      <c r="B186" s="489" t="s">
        <v>179</v>
      </c>
      <c r="C186" s="490">
        <v>-2496</v>
      </c>
      <c r="D186" s="490">
        <v>-449.28000000000003</v>
      </c>
    </row>
    <row r="187" spans="1:4" x14ac:dyDescent="0.2">
      <c r="A187" s="489" t="s">
        <v>9257</v>
      </c>
      <c r="B187" s="489" t="s">
        <v>173</v>
      </c>
      <c r="C187" s="490">
        <v>8789</v>
      </c>
      <c r="D187" s="490">
        <v>3780.1489000000001</v>
      </c>
    </row>
    <row r="188" spans="1:4" x14ac:dyDescent="0.2">
      <c r="A188" s="489" t="s">
        <v>9257</v>
      </c>
      <c r="B188" s="489" t="s">
        <v>173</v>
      </c>
      <c r="C188" s="490">
        <v>15475</v>
      </c>
      <c r="D188" s="490">
        <v>6655.7975000000006</v>
      </c>
    </row>
    <row r="189" spans="1:4" x14ac:dyDescent="0.2">
      <c r="A189" s="489" t="s">
        <v>9257</v>
      </c>
      <c r="B189" s="489" t="s">
        <v>173</v>
      </c>
      <c r="C189" s="490">
        <v>9097</v>
      </c>
      <c r="D189" s="490">
        <v>3912.6197000000002</v>
      </c>
    </row>
    <row r="190" spans="1:4" x14ac:dyDescent="0.2">
      <c r="A190" s="489" t="s">
        <v>9257</v>
      </c>
      <c r="B190" s="489" t="s">
        <v>173</v>
      </c>
      <c r="C190" s="490">
        <v>13332</v>
      </c>
      <c r="D190" s="490">
        <v>5734.0932000000003</v>
      </c>
    </row>
    <row r="191" spans="1:4" x14ac:dyDescent="0.2">
      <c r="A191" s="489" t="s">
        <v>9257</v>
      </c>
      <c r="B191" s="489" t="s">
        <v>173</v>
      </c>
      <c r="C191" s="490">
        <v>30496.031746031702</v>
      </c>
      <c r="D191" s="490">
        <v>13116.3432539683</v>
      </c>
    </row>
    <row r="192" spans="1:4" x14ac:dyDescent="0.2">
      <c r="A192" s="489" t="s">
        <v>9257</v>
      </c>
      <c r="B192" s="489" t="s">
        <v>175</v>
      </c>
      <c r="C192" s="490">
        <v>46353.968253968298</v>
      </c>
      <c r="D192" s="490">
        <v>18963.408412698402</v>
      </c>
    </row>
    <row r="193" spans="1:4" x14ac:dyDescent="0.2">
      <c r="A193" s="489" t="s">
        <v>9257</v>
      </c>
      <c r="B193" s="489" t="s">
        <v>173</v>
      </c>
      <c r="C193" s="490">
        <v>10720</v>
      </c>
      <c r="D193" s="490">
        <v>4610.6720000000005</v>
      </c>
    </row>
    <row r="194" spans="1:4" x14ac:dyDescent="0.2">
      <c r="A194" s="489" t="s">
        <v>9257</v>
      </c>
      <c r="B194" s="489" t="s">
        <v>3265</v>
      </c>
      <c r="C194" s="490">
        <v>4657.9976764449602</v>
      </c>
      <c r="D194" s="490">
        <v>1734.1725349404601</v>
      </c>
    </row>
    <row r="195" spans="1:4" x14ac:dyDescent="0.2">
      <c r="A195" s="489" t="s">
        <v>9257</v>
      </c>
      <c r="B195" s="489" t="s">
        <v>3264</v>
      </c>
      <c r="C195" s="490">
        <v>31544.002323555</v>
      </c>
      <c r="D195" s="490">
        <v>12346.3225094394</v>
      </c>
    </row>
    <row r="196" spans="1:4" x14ac:dyDescent="0.2">
      <c r="A196" s="489" t="s">
        <v>9257</v>
      </c>
      <c r="B196" s="489" t="s">
        <v>3264</v>
      </c>
      <c r="C196" s="490">
        <v>16761.623845844999</v>
      </c>
      <c r="D196" s="490">
        <v>6560.4995732637499</v>
      </c>
    </row>
    <row r="197" spans="1:4" x14ac:dyDescent="0.2">
      <c r="A197" s="489" t="s">
        <v>9257</v>
      </c>
      <c r="B197" s="489" t="s">
        <v>3268</v>
      </c>
      <c r="C197" s="490">
        <v>1379.48213568848</v>
      </c>
      <c r="D197" s="490">
        <v>539.92930790847004</v>
      </c>
    </row>
    <row r="198" spans="1:4" x14ac:dyDescent="0.2">
      <c r="A198" s="489" t="s">
        <v>9257</v>
      </c>
      <c r="B198" s="489" t="s">
        <v>3269</v>
      </c>
      <c r="C198" s="490">
        <v>-1379.48213568848</v>
      </c>
      <c r="D198" s="490">
        <v>-225.95917382577301</v>
      </c>
    </row>
    <row r="199" spans="1:4" x14ac:dyDescent="0.2">
      <c r="A199" s="489" t="s">
        <v>9257</v>
      </c>
      <c r="B199" s="489" t="s">
        <v>4010</v>
      </c>
      <c r="C199" s="490">
        <v>7029.3761541549602</v>
      </c>
      <c r="D199" s="490">
        <v>2020.2427067041301</v>
      </c>
    </row>
    <row r="200" spans="1:4" x14ac:dyDescent="0.2">
      <c r="A200" s="489" t="s">
        <v>9257</v>
      </c>
      <c r="B200" s="489" t="s">
        <v>4014</v>
      </c>
      <c r="C200" s="490">
        <v>578.51786431152107</v>
      </c>
      <c r="D200" s="490">
        <v>166.266034203131</v>
      </c>
    </row>
    <row r="201" spans="1:4" x14ac:dyDescent="0.2">
      <c r="A201" s="489" t="s">
        <v>9257</v>
      </c>
      <c r="B201" s="489" t="s">
        <v>4015</v>
      </c>
      <c r="C201" s="490">
        <v>-578.51786431152107</v>
      </c>
      <c r="D201" s="490">
        <v>-94.76122617422719</v>
      </c>
    </row>
    <row r="202" spans="1:4" x14ac:dyDescent="0.2">
      <c r="A202" s="489" t="s">
        <v>9257</v>
      </c>
      <c r="B202" s="489" t="s">
        <v>3264</v>
      </c>
      <c r="C202" s="490">
        <v>12006</v>
      </c>
      <c r="D202" s="490">
        <v>4699.1484</v>
      </c>
    </row>
    <row r="203" spans="1:4" x14ac:dyDescent="0.2">
      <c r="A203" s="489" t="s">
        <v>9257</v>
      </c>
      <c r="B203" s="489" t="s">
        <v>3265</v>
      </c>
      <c r="C203" s="490">
        <v>23919.675675675702</v>
      </c>
      <c r="D203" s="490">
        <v>8905.29525405405</v>
      </c>
    </row>
    <row r="204" spans="1:4" x14ac:dyDescent="0.2">
      <c r="A204" s="489" t="s">
        <v>9257</v>
      </c>
      <c r="B204" s="489" t="s">
        <v>3264</v>
      </c>
      <c r="C204" s="490">
        <v>30824.324324324301</v>
      </c>
      <c r="D204" s="490">
        <v>12064.6405405405</v>
      </c>
    </row>
    <row r="205" spans="1:4" x14ac:dyDescent="0.2">
      <c r="A205" s="489" t="s">
        <v>9257</v>
      </c>
      <c r="B205" s="489" t="s">
        <v>3291</v>
      </c>
      <c r="C205" s="490">
        <v>14539</v>
      </c>
      <c r="D205" s="490">
        <v>4802.2317000000003</v>
      </c>
    </row>
    <row r="206" spans="1:4" x14ac:dyDescent="0.2">
      <c r="A206" s="489" t="s">
        <v>9257</v>
      </c>
      <c r="B206" s="489" t="s">
        <v>3291</v>
      </c>
      <c r="C206" s="490">
        <v>11666.585106383</v>
      </c>
      <c r="D206" s="490">
        <v>3853.4730606383</v>
      </c>
    </row>
    <row r="207" spans="1:4" x14ac:dyDescent="0.2">
      <c r="A207" s="489" t="s">
        <v>9257</v>
      </c>
      <c r="B207" s="489" t="s">
        <v>3292</v>
      </c>
      <c r="C207" s="490">
        <v>1872.4148936170202</v>
      </c>
      <c r="D207" s="490">
        <v>588.31275957446803</v>
      </c>
    </row>
    <row r="208" spans="1:4" x14ac:dyDescent="0.2">
      <c r="A208" s="489" t="s">
        <v>9257</v>
      </c>
      <c r="B208" s="489" t="s">
        <v>5153</v>
      </c>
      <c r="C208" s="490">
        <v>218.25</v>
      </c>
      <c r="D208" s="490">
        <v>0</v>
      </c>
    </row>
    <row r="209" spans="1:4" x14ac:dyDescent="0.2">
      <c r="A209" s="489" t="s">
        <v>9257</v>
      </c>
      <c r="B209" s="489" t="s">
        <v>5876</v>
      </c>
      <c r="C209" s="490">
        <v>873</v>
      </c>
      <c r="D209" s="490">
        <v>112.44240000000001</v>
      </c>
    </row>
    <row r="210" spans="1:4" x14ac:dyDescent="0.2">
      <c r="A210" s="489" t="s">
        <v>9257</v>
      </c>
      <c r="B210" s="489" t="s">
        <v>5153</v>
      </c>
      <c r="C210" s="490">
        <v>1235.25</v>
      </c>
      <c r="D210" s="490">
        <v>0</v>
      </c>
    </row>
    <row r="211" spans="1:4" x14ac:dyDescent="0.2">
      <c r="A211" s="489" t="s">
        <v>9257</v>
      </c>
      <c r="B211" s="489" t="s">
        <v>5860</v>
      </c>
      <c r="C211" s="490">
        <v>4941</v>
      </c>
      <c r="D211" s="490">
        <v>662.58810000000005</v>
      </c>
    </row>
    <row r="212" spans="1:4" x14ac:dyDescent="0.2">
      <c r="A212" s="489" t="s">
        <v>9257</v>
      </c>
      <c r="B212" s="489" t="s">
        <v>5153</v>
      </c>
      <c r="C212" s="490">
        <v>1661.57142857143</v>
      </c>
      <c r="D212" s="490">
        <v>0</v>
      </c>
    </row>
    <row r="213" spans="1:4" x14ac:dyDescent="0.2">
      <c r="A213" s="489" t="s">
        <v>9257</v>
      </c>
      <c r="B213" s="489" t="s">
        <v>5433</v>
      </c>
      <c r="C213" s="490">
        <v>3877</v>
      </c>
      <c r="D213" s="490">
        <v>595.11950000000002</v>
      </c>
    </row>
    <row r="214" spans="1:4" x14ac:dyDescent="0.2">
      <c r="A214" s="489" t="s">
        <v>9257</v>
      </c>
      <c r="B214" s="489" t="s">
        <v>5153</v>
      </c>
      <c r="C214" s="490">
        <v>2135.1428571428601</v>
      </c>
      <c r="D214" s="490">
        <v>0</v>
      </c>
    </row>
    <row r="215" spans="1:4" x14ac:dyDescent="0.2">
      <c r="A215" s="489" t="s">
        <v>9257</v>
      </c>
      <c r="B215" s="489" t="s">
        <v>4888</v>
      </c>
      <c r="C215" s="490">
        <v>4982</v>
      </c>
      <c r="D215" s="490">
        <v>933.12860000000001</v>
      </c>
    </row>
    <row r="216" spans="1:4" x14ac:dyDescent="0.2">
      <c r="A216" s="489" t="s">
        <v>9257</v>
      </c>
      <c r="B216" s="489" t="s">
        <v>5880</v>
      </c>
      <c r="C216" s="490">
        <v>7002</v>
      </c>
      <c r="D216" s="490">
        <v>892.755</v>
      </c>
    </row>
    <row r="217" spans="1:4" x14ac:dyDescent="0.2">
      <c r="A217" s="489" t="s">
        <v>9257</v>
      </c>
      <c r="B217" s="489" t="s">
        <v>5153</v>
      </c>
      <c r="C217" s="490">
        <v>2271</v>
      </c>
      <c r="D217" s="490">
        <v>0</v>
      </c>
    </row>
    <row r="218" spans="1:4" x14ac:dyDescent="0.2">
      <c r="A218" s="489" t="s">
        <v>9257</v>
      </c>
      <c r="B218" s="489" t="s">
        <v>4888</v>
      </c>
      <c r="C218" s="490">
        <v>5299</v>
      </c>
      <c r="D218" s="490">
        <v>992.5027</v>
      </c>
    </row>
    <row r="219" spans="1:4" x14ac:dyDescent="0.2">
      <c r="A219" s="489" t="s">
        <v>9257</v>
      </c>
      <c r="B219" s="489" t="s">
        <v>5153</v>
      </c>
      <c r="C219" s="490">
        <v>2090.5</v>
      </c>
      <c r="D219" s="490">
        <v>0</v>
      </c>
    </row>
    <row r="220" spans="1:4" x14ac:dyDescent="0.2">
      <c r="A220" s="489" t="s">
        <v>9257</v>
      </c>
      <c r="B220" s="489" t="s">
        <v>5868</v>
      </c>
      <c r="C220" s="490">
        <v>8362</v>
      </c>
      <c r="D220" s="490">
        <v>1098.7668000000001</v>
      </c>
    </row>
    <row r="221" spans="1:4" x14ac:dyDescent="0.2">
      <c r="A221" s="489" t="s">
        <v>9257</v>
      </c>
      <c r="B221" s="489" t="s">
        <v>5153</v>
      </c>
      <c r="C221" s="490">
        <v>3122.1428571428601</v>
      </c>
      <c r="D221" s="490">
        <v>0</v>
      </c>
    </row>
    <row r="222" spans="1:4" x14ac:dyDescent="0.2">
      <c r="A222" s="489" t="s">
        <v>9257</v>
      </c>
      <c r="B222" s="489" t="s">
        <v>5432</v>
      </c>
      <c r="C222" s="490">
        <v>7285</v>
      </c>
      <c r="D222" s="490">
        <v>1138.6455000000001</v>
      </c>
    </row>
    <row r="223" spans="1:4" x14ac:dyDescent="0.2">
      <c r="A223" s="489" t="s">
        <v>9257</v>
      </c>
      <c r="B223" s="489" t="s">
        <v>5153</v>
      </c>
      <c r="C223" s="490">
        <v>2646.4285714285702</v>
      </c>
      <c r="D223" s="490">
        <v>0</v>
      </c>
    </row>
    <row r="224" spans="1:4" x14ac:dyDescent="0.2">
      <c r="A224" s="489" t="s">
        <v>9257</v>
      </c>
      <c r="B224" s="489" t="s">
        <v>5436</v>
      </c>
      <c r="C224" s="490">
        <v>6175</v>
      </c>
      <c r="D224" s="490">
        <v>897.84500000000003</v>
      </c>
    </row>
    <row r="225" spans="1:4" x14ac:dyDescent="0.2">
      <c r="A225" s="489" t="s">
        <v>9257</v>
      </c>
      <c r="B225" s="489" t="s">
        <v>5153</v>
      </c>
      <c r="C225" s="490">
        <v>2850.5840838623903</v>
      </c>
      <c r="D225" s="490">
        <v>0</v>
      </c>
    </row>
    <row r="226" spans="1:4" x14ac:dyDescent="0.2">
      <c r="A226" s="489" t="s">
        <v>9257</v>
      </c>
      <c r="B226" s="489" t="s">
        <v>5429</v>
      </c>
      <c r="C226" s="490">
        <v>6653</v>
      </c>
      <c r="D226" s="490">
        <v>1107.0592000000001</v>
      </c>
    </row>
    <row r="227" spans="1:4" x14ac:dyDescent="0.2">
      <c r="A227" s="489" t="s">
        <v>9257</v>
      </c>
      <c r="B227" s="489" t="s">
        <v>5153</v>
      </c>
      <c r="C227" s="490">
        <v>922</v>
      </c>
      <c r="D227" s="490">
        <v>0</v>
      </c>
    </row>
    <row r="228" spans="1:4" x14ac:dyDescent="0.2">
      <c r="A228" s="489" t="s">
        <v>9257</v>
      </c>
      <c r="B228" s="489" t="s">
        <v>5852</v>
      </c>
      <c r="C228" s="490">
        <v>3688</v>
      </c>
      <c r="D228" s="490">
        <v>504.51840000000004</v>
      </c>
    </row>
    <row r="229" spans="1:4" x14ac:dyDescent="0.2">
      <c r="A229" s="489" t="s">
        <v>9257</v>
      </c>
      <c r="B229" s="489" t="s">
        <v>5153</v>
      </c>
      <c r="C229" s="490">
        <v>1956.5812999352202</v>
      </c>
      <c r="D229" s="490">
        <v>0</v>
      </c>
    </row>
    <row r="230" spans="1:4" x14ac:dyDescent="0.2">
      <c r="A230" s="489" t="s">
        <v>9257</v>
      </c>
      <c r="B230" s="489" t="s">
        <v>5428</v>
      </c>
      <c r="C230" s="490">
        <v>4567</v>
      </c>
      <c r="D230" s="490">
        <v>777.30340000000001</v>
      </c>
    </row>
    <row r="231" spans="1:4" x14ac:dyDescent="0.2">
      <c r="A231" s="489" t="s">
        <v>9257</v>
      </c>
      <c r="B231" s="489" t="s">
        <v>5153</v>
      </c>
      <c r="C231" s="490">
        <v>2598.8571428571399</v>
      </c>
      <c r="D231" s="490">
        <v>0</v>
      </c>
    </row>
    <row r="232" spans="1:4" x14ac:dyDescent="0.2">
      <c r="A232" s="489" t="s">
        <v>9257</v>
      </c>
      <c r="B232" s="489" t="s">
        <v>5436</v>
      </c>
      <c r="C232" s="490">
        <v>6064</v>
      </c>
      <c r="D232" s="490">
        <v>881.7056</v>
      </c>
    </row>
    <row r="233" spans="1:4" x14ac:dyDescent="0.2">
      <c r="A233" s="489" t="s">
        <v>9257</v>
      </c>
      <c r="B233" s="489" t="s">
        <v>5153</v>
      </c>
      <c r="C233" s="490">
        <v>2184.8571428571399</v>
      </c>
      <c r="D233" s="490">
        <v>0</v>
      </c>
    </row>
    <row r="234" spans="1:4" x14ac:dyDescent="0.2">
      <c r="A234" s="489" t="s">
        <v>9257</v>
      </c>
      <c r="B234" s="489" t="s">
        <v>4884</v>
      </c>
      <c r="C234" s="490">
        <v>5098</v>
      </c>
      <c r="D234" s="490">
        <v>964.54160000000002</v>
      </c>
    </row>
    <row r="235" spans="1:4" x14ac:dyDescent="0.2">
      <c r="A235" s="489" t="s">
        <v>9257</v>
      </c>
      <c r="B235" s="489" t="s">
        <v>5153</v>
      </c>
      <c r="C235" s="490">
        <v>1592.57142857143</v>
      </c>
      <c r="D235" s="490">
        <v>0</v>
      </c>
    </row>
    <row r="236" spans="1:4" x14ac:dyDescent="0.2">
      <c r="A236" s="489" t="s">
        <v>9257</v>
      </c>
      <c r="B236" s="489" t="s">
        <v>5431</v>
      </c>
      <c r="C236" s="490">
        <v>3716</v>
      </c>
      <c r="D236" s="490">
        <v>591.58720000000005</v>
      </c>
    </row>
    <row r="237" spans="1:4" x14ac:dyDescent="0.2">
      <c r="A237" s="489" t="s">
        <v>9257</v>
      </c>
      <c r="B237" s="489" t="s">
        <v>5153</v>
      </c>
      <c r="C237" s="490">
        <v>3069</v>
      </c>
      <c r="D237" s="490">
        <v>0</v>
      </c>
    </row>
    <row r="238" spans="1:4" x14ac:dyDescent="0.2">
      <c r="A238" s="489" t="s">
        <v>9257</v>
      </c>
      <c r="B238" s="489" t="s">
        <v>4892</v>
      </c>
      <c r="C238" s="490">
        <v>7161</v>
      </c>
      <c r="D238" s="490">
        <v>1327.6494</v>
      </c>
    </row>
    <row r="239" spans="1:4" x14ac:dyDescent="0.2">
      <c r="A239" s="489" t="s">
        <v>9257</v>
      </c>
      <c r="B239" s="489" t="s">
        <v>5153</v>
      </c>
      <c r="C239" s="490">
        <v>704.5</v>
      </c>
      <c r="D239" s="490">
        <v>0</v>
      </c>
    </row>
    <row r="240" spans="1:4" x14ac:dyDescent="0.2">
      <c r="A240" s="489" t="s">
        <v>9257</v>
      </c>
      <c r="B240" s="489" t="s">
        <v>5872</v>
      </c>
      <c r="C240" s="490">
        <v>2818</v>
      </c>
      <c r="D240" s="490">
        <v>366.62180000000001</v>
      </c>
    </row>
    <row r="241" spans="1:4" x14ac:dyDescent="0.2">
      <c r="A241" s="489" t="s">
        <v>9257</v>
      </c>
      <c r="B241" s="489" t="s">
        <v>5153</v>
      </c>
      <c r="C241" s="490">
        <v>1447.5</v>
      </c>
      <c r="D241" s="490">
        <v>0</v>
      </c>
    </row>
    <row r="242" spans="1:4" x14ac:dyDescent="0.2">
      <c r="A242" s="489" t="s">
        <v>9257</v>
      </c>
      <c r="B242" s="489" t="s">
        <v>5435</v>
      </c>
      <c r="C242" s="490">
        <v>5790</v>
      </c>
      <c r="D242" s="490">
        <v>856.92000000000007</v>
      </c>
    </row>
    <row r="243" spans="1:4" x14ac:dyDescent="0.2">
      <c r="A243" s="489" t="s">
        <v>9257</v>
      </c>
      <c r="B243" s="489" t="s">
        <v>5153</v>
      </c>
      <c r="C243" s="490">
        <v>2660.1428571428601</v>
      </c>
      <c r="D243" s="490">
        <v>0</v>
      </c>
    </row>
    <row r="244" spans="1:4" x14ac:dyDescent="0.2">
      <c r="A244" s="489" t="s">
        <v>9257</v>
      </c>
      <c r="B244" s="489" t="s">
        <v>5432</v>
      </c>
      <c r="C244" s="490">
        <v>6207</v>
      </c>
      <c r="D244" s="490">
        <v>970.15410000000008</v>
      </c>
    </row>
    <row r="245" spans="1:4" x14ac:dyDescent="0.2">
      <c r="A245" s="489" t="s">
        <v>9257</v>
      </c>
      <c r="B245" s="489" t="s">
        <v>5153</v>
      </c>
      <c r="C245" s="490">
        <v>2090.1428571428601</v>
      </c>
      <c r="D245" s="490">
        <v>0</v>
      </c>
    </row>
    <row r="246" spans="1:4" x14ac:dyDescent="0.2">
      <c r="A246" s="489" t="s">
        <v>9257</v>
      </c>
      <c r="B246" s="489" t="s">
        <v>4892</v>
      </c>
      <c r="C246" s="490">
        <v>4877</v>
      </c>
      <c r="D246" s="490">
        <v>904.19580000000008</v>
      </c>
    </row>
    <row r="247" spans="1:4" x14ac:dyDescent="0.2">
      <c r="A247" s="489" t="s">
        <v>9257</v>
      </c>
      <c r="B247" s="489" t="s">
        <v>5153</v>
      </c>
      <c r="C247" s="490">
        <v>2123.1428571428601</v>
      </c>
      <c r="D247" s="490">
        <v>0</v>
      </c>
    </row>
    <row r="248" spans="1:4" x14ac:dyDescent="0.2">
      <c r="A248" s="489" t="s">
        <v>9257</v>
      </c>
      <c r="B248" s="489" t="s">
        <v>5435</v>
      </c>
      <c r="C248" s="490">
        <v>4954</v>
      </c>
      <c r="D248" s="490">
        <v>733.19200000000001</v>
      </c>
    </row>
    <row r="249" spans="1:4" x14ac:dyDescent="0.2">
      <c r="A249" s="489" t="s">
        <v>9257</v>
      </c>
      <c r="B249" s="489" t="s">
        <v>5153</v>
      </c>
      <c r="C249" s="490">
        <v>2404.7142857142903</v>
      </c>
      <c r="D249" s="490">
        <v>0</v>
      </c>
    </row>
    <row r="250" spans="1:4" x14ac:dyDescent="0.2">
      <c r="A250" s="489" t="s">
        <v>9257</v>
      </c>
      <c r="B250" s="489" t="s">
        <v>5430</v>
      </c>
      <c r="C250" s="490">
        <v>5611</v>
      </c>
      <c r="D250" s="490">
        <v>913.47080000000005</v>
      </c>
    </row>
    <row r="251" spans="1:4" x14ac:dyDescent="0.2">
      <c r="A251" s="489" t="s">
        <v>9257</v>
      </c>
      <c r="B251" s="489" t="s">
        <v>4900</v>
      </c>
      <c r="C251" s="490">
        <v>4126</v>
      </c>
      <c r="D251" s="490">
        <v>738.55400000000009</v>
      </c>
    </row>
    <row r="252" spans="1:4" x14ac:dyDescent="0.2">
      <c r="A252" s="489" t="s">
        <v>9257</v>
      </c>
      <c r="B252" s="489" t="s">
        <v>5153</v>
      </c>
      <c r="C252" s="490">
        <v>1768.2857142857101</v>
      </c>
      <c r="D252" s="490">
        <v>0</v>
      </c>
    </row>
    <row r="253" spans="1:4" x14ac:dyDescent="0.2">
      <c r="A253" s="489" t="s">
        <v>9257</v>
      </c>
      <c r="B253" s="489" t="s">
        <v>5153</v>
      </c>
      <c r="C253" s="490">
        <v>1167.7289104947101</v>
      </c>
      <c r="D253" s="490">
        <v>0</v>
      </c>
    </row>
    <row r="254" spans="1:4" x14ac:dyDescent="0.2">
      <c r="A254" s="489" t="s">
        <v>9257</v>
      </c>
      <c r="B254" s="489" t="s">
        <v>5437</v>
      </c>
      <c r="C254" s="490">
        <v>2726</v>
      </c>
      <c r="D254" s="490">
        <v>389.00020000000001</v>
      </c>
    </row>
    <row r="255" spans="1:4" x14ac:dyDescent="0.2">
      <c r="A255" s="489" t="s">
        <v>9257</v>
      </c>
      <c r="B255" s="489" t="s">
        <v>5153</v>
      </c>
      <c r="C255" s="490">
        <v>3591.4285714285702</v>
      </c>
      <c r="D255" s="490">
        <v>0</v>
      </c>
    </row>
    <row r="256" spans="1:4" x14ac:dyDescent="0.2">
      <c r="A256" s="489" t="s">
        <v>9257</v>
      </c>
      <c r="B256" s="489" t="s">
        <v>4892</v>
      </c>
      <c r="C256" s="490">
        <v>8380</v>
      </c>
      <c r="D256" s="490">
        <v>1553.652</v>
      </c>
    </row>
    <row r="257" spans="1:4" x14ac:dyDescent="0.2">
      <c r="A257" s="489" t="s">
        <v>9257</v>
      </c>
      <c r="B257" s="489" t="s">
        <v>5153</v>
      </c>
      <c r="C257" s="490">
        <v>1613.25</v>
      </c>
      <c r="D257" s="490">
        <v>0</v>
      </c>
    </row>
    <row r="258" spans="1:4" x14ac:dyDescent="0.2">
      <c r="A258" s="489" t="s">
        <v>9257</v>
      </c>
      <c r="B258" s="489" t="s">
        <v>5868</v>
      </c>
      <c r="C258" s="490">
        <v>6453</v>
      </c>
      <c r="D258" s="490">
        <v>847.92420000000004</v>
      </c>
    </row>
    <row r="259" spans="1:4" x14ac:dyDescent="0.2">
      <c r="A259" s="489" t="s">
        <v>9257</v>
      </c>
      <c r="B259" s="489" t="s">
        <v>5153</v>
      </c>
      <c r="C259" s="490">
        <v>925.714325374792</v>
      </c>
      <c r="D259" s="490">
        <v>0</v>
      </c>
    </row>
    <row r="260" spans="1:4" x14ac:dyDescent="0.2">
      <c r="A260" s="489" t="s">
        <v>9257</v>
      </c>
      <c r="B260" s="489" t="s">
        <v>5438</v>
      </c>
      <c r="C260" s="490">
        <v>2161</v>
      </c>
      <c r="D260" s="490">
        <v>304.05270000000002</v>
      </c>
    </row>
    <row r="261" spans="1:4" x14ac:dyDescent="0.2">
      <c r="A261" s="489" t="s">
        <v>9257</v>
      </c>
      <c r="B261" s="489" t="s">
        <v>5880</v>
      </c>
      <c r="C261" s="490">
        <v>3210</v>
      </c>
      <c r="D261" s="490">
        <v>409.27500000000003</v>
      </c>
    </row>
    <row r="262" spans="1:4" x14ac:dyDescent="0.2">
      <c r="A262" s="489" t="s">
        <v>9257</v>
      </c>
      <c r="B262" s="489" t="s">
        <v>5153</v>
      </c>
      <c r="C262" s="490">
        <v>2772.4285714285702</v>
      </c>
      <c r="D262" s="490">
        <v>0</v>
      </c>
    </row>
    <row r="263" spans="1:4" x14ac:dyDescent="0.2">
      <c r="A263" s="489" t="s">
        <v>9257</v>
      </c>
      <c r="B263" s="489" t="s">
        <v>5433</v>
      </c>
      <c r="C263" s="490">
        <v>6469</v>
      </c>
      <c r="D263" s="490">
        <v>992.99150000000009</v>
      </c>
    </row>
    <row r="264" spans="1:4" x14ac:dyDescent="0.2">
      <c r="A264" s="489" t="s">
        <v>9257</v>
      </c>
      <c r="B264" s="489" t="s">
        <v>5153</v>
      </c>
      <c r="C264" s="490">
        <v>2096.5714285714303</v>
      </c>
      <c r="D264" s="490">
        <v>0</v>
      </c>
    </row>
    <row r="265" spans="1:4" x14ac:dyDescent="0.2">
      <c r="A265" s="489" t="s">
        <v>9257</v>
      </c>
      <c r="B265" s="489" t="s">
        <v>4896</v>
      </c>
      <c r="C265" s="490">
        <v>4892</v>
      </c>
      <c r="D265" s="490">
        <v>898.1712</v>
      </c>
    </row>
    <row r="266" spans="1:4" x14ac:dyDescent="0.2">
      <c r="A266" s="489" t="s">
        <v>9257</v>
      </c>
      <c r="B266" s="489" t="s">
        <v>5880</v>
      </c>
      <c r="C266" s="490">
        <v>3463</v>
      </c>
      <c r="D266" s="490">
        <v>441.53250000000003</v>
      </c>
    </row>
    <row r="267" spans="1:4" x14ac:dyDescent="0.2">
      <c r="A267" s="489" t="s">
        <v>9257</v>
      </c>
      <c r="B267" s="489" t="s">
        <v>5153</v>
      </c>
      <c r="C267" s="490">
        <v>2323.7142857142903</v>
      </c>
      <c r="D267" s="490">
        <v>0</v>
      </c>
    </row>
    <row r="268" spans="1:4" x14ac:dyDescent="0.2">
      <c r="A268" s="489" t="s">
        <v>9257</v>
      </c>
      <c r="B268" s="489" t="s">
        <v>5428</v>
      </c>
      <c r="C268" s="490">
        <v>5422</v>
      </c>
      <c r="D268" s="490">
        <v>922.82440000000008</v>
      </c>
    </row>
    <row r="269" spans="1:4" x14ac:dyDescent="0.2">
      <c r="A269" s="489" t="s">
        <v>9257</v>
      </c>
      <c r="B269" s="489" t="s">
        <v>5153</v>
      </c>
      <c r="C269" s="490">
        <v>1353.8571428571402</v>
      </c>
      <c r="D269" s="490">
        <v>0</v>
      </c>
    </row>
    <row r="270" spans="1:4" x14ac:dyDescent="0.2">
      <c r="A270" s="489" t="s">
        <v>9257</v>
      </c>
      <c r="B270" s="489" t="s">
        <v>4896</v>
      </c>
      <c r="C270" s="490">
        <v>3159</v>
      </c>
      <c r="D270" s="490">
        <v>579.99239999999998</v>
      </c>
    </row>
    <row r="271" spans="1:4" x14ac:dyDescent="0.2">
      <c r="A271" s="489" t="s">
        <v>9257</v>
      </c>
      <c r="B271" s="489" t="s">
        <v>5153</v>
      </c>
      <c r="C271" s="490">
        <v>1925.1071428571402</v>
      </c>
      <c r="D271" s="490">
        <v>0</v>
      </c>
    </row>
    <row r="272" spans="1:4" x14ac:dyDescent="0.2">
      <c r="A272" s="489" t="s">
        <v>9257</v>
      </c>
      <c r="B272" s="489" t="s">
        <v>5428</v>
      </c>
      <c r="C272" s="490">
        <v>7349</v>
      </c>
      <c r="D272" s="490">
        <v>1250.7998</v>
      </c>
    </row>
    <row r="273" spans="1:4" x14ac:dyDescent="0.2">
      <c r="A273" s="489" t="s">
        <v>9257</v>
      </c>
      <c r="B273" s="489" t="s">
        <v>5153</v>
      </c>
      <c r="C273" s="490">
        <v>2754</v>
      </c>
      <c r="D273" s="490">
        <v>0</v>
      </c>
    </row>
    <row r="274" spans="1:4" x14ac:dyDescent="0.2">
      <c r="A274" s="489" t="s">
        <v>9257</v>
      </c>
      <c r="B274" s="489" t="s">
        <v>5431</v>
      </c>
      <c r="C274" s="490">
        <v>6426</v>
      </c>
      <c r="D274" s="490">
        <v>1023.0192000000001</v>
      </c>
    </row>
    <row r="275" spans="1:4" x14ac:dyDescent="0.2">
      <c r="A275" s="489" t="s">
        <v>9257</v>
      </c>
      <c r="B275" s="489" t="s">
        <v>5880</v>
      </c>
      <c r="C275" s="490">
        <v>4827</v>
      </c>
      <c r="D275" s="490">
        <v>615.4425</v>
      </c>
    </row>
    <row r="276" spans="1:4" x14ac:dyDescent="0.2">
      <c r="A276" s="489" t="s">
        <v>9257</v>
      </c>
      <c r="B276" s="489" t="s">
        <v>5884</v>
      </c>
      <c r="C276" s="490">
        <v>4610</v>
      </c>
      <c r="D276" s="490">
        <v>585.00900000000001</v>
      </c>
    </row>
    <row r="277" spans="1:4" x14ac:dyDescent="0.2">
      <c r="A277" s="489" t="s">
        <v>9257</v>
      </c>
      <c r="B277" s="489" t="s">
        <v>5153</v>
      </c>
      <c r="C277" s="490">
        <v>3682.2611318586601</v>
      </c>
      <c r="D277" s="490">
        <v>0</v>
      </c>
    </row>
    <row r="278" spans="1:4" x14ac:dyDescent="0.2">
      <c r="A278" s="489" t="s">
        <v>9257</v>
      </c>
      <c r="B278" s="489" t="s">
        <v>4904</v>
      </c>
      <c r="C278" s="490">
        <v>8594</v>
      </c>
      <c r="D278" s="490">
        <v>1499.653</v>
      </c>
    </row>
    <row r="279" spans="1:4" x14ac:dyDescent="0.2">
      <c r="A279" s="489" t="s">
        <v>9257</v>
      </c>
      <c r="B279" s="489" t="s">
        <v>5153</v>
      </c>
      <c r="C279" s="490">
        <v>4269.4285714285706</v>
      </c>
      <c r="D279" s="490">
        <v>0</v>
      </c>
    </row>
    <row r="280" spans="1:4" x14ac:dyDescent="0.2">
      <c r="A280" s="489" t="s">
        <v>9257</v>
      </c>
      <c r="B280" s="489" t="s">
        <v>5431</v>
      </c>
      <c r="C280" s="490">
        <v>9962</v>
      </c>
      <c r="D280" s="490">
        <v>1585.9504000000002</v>
      </c>
    </row>
    <row r="281" spans="1:4" x14ac:dyDescent="0.2">
      <c r="A281" s="489" t="s">
        <v>9257</v>
      </c>
      <c r="B281" s="489" t="s">
        <v>5153</v>
      </c>
      <c r="C281" s="490">
        <v>3132</v>
      </c>
      <c r="D281" s="490">
        <v>0</v>
      </c>
    </row>
    <row r="282" spans="1:4" x14ac:dyDescent="0.2">
      <c r="A282" s="489" t="s">
        <v>9257</v>
      </c>
      <c r="B282" s="489" t="s">
        <v>4896</v>
      </c>
      <c r="C282" s="490">
        <v>7308</v>
      </c>
      <c r="D282" s="490">
        <v>1341.7488000000001</v>
      </c>
    </row>
    <row r="283" spans="1:4" x14ac:dyDescent="0.2">
      <c r="A283" s="489" t="s">
        <v>9257</v>
      </c>
      <c r="B283" s="489" t="s">
        <v>5153</v>
      </c>
      <c r="C283" s="490">
        <v>937.75</v>
      </c>
      <c r="D283" s="490">
        <v>0</v>
      </c>
    </row>
    <row r="284" spans="1:4" x14ac:dyDescent="0.2">
      <c r="A284" s="489" t="s">
        <v>9257</v>
      </c>
      <c r="B284" s="489" t="s">
        <v>5864</v>
      </c>
      <c r="C284" s="490">
        <v>3751</v>
      </c>
      <c r="D284" s="490">
        <v>498.13280000000003</v>
      </c>
    </row>
    <row r="285" spans="1:4" x14ac:dyDescent="0.2">
      <c r="A285" s="489" t="s">
        <v>9257</v>
      </c>
      <c r="B285" s="489" t="s">
        <v>5153</v>
      </c>
      <c r="C285" s="490">
        <v>1988</v>
      </c>
      <c r="D285" s="490">
        <v>0</v>
      </c>
    </row>
    <row r="286" spans="1:4" x14ac:dyDescent="0.2">
      <c r="A286" s="489" t="s">
        <v>9257</v>
      </c>
      <c r="B286" s="489" t="s">
        <v>5860</v>
      </c>
      <c r="C286" s="490">
        <v>7952</v>
      </c>
      <c r="D286" s="490">
        <v>1066.3632</v>
      </c>
    </row>
    <row r="287" spans="1:4" x14ac:dyDescent="0.2">
      <c r="A287" s="489" t="s">
        <v>9257</v>
      </c>
      <c r="B287" s="489" t="s">
        <v>5153</v>
      </c>
      <c r="C287" s="490">
        <v>1681.7142857142901</v>
      </c>
      <c r="D287" s="490">
        <v>0</v>
      </c>
    </row>
    <row r="288" spans="1:4" x14ac:dyDescent="0.2">
      <c r="A288" s="489" t="s">
        <v>9257</v>
      </c>
      <c r="B288" s="489" t="s">
        <v>5433</v>
      </c>
      <c r="C288" s="490">
        <v>3924</v>
      </c>
      <c r="D288" s="490">
        <v>602.33400000000006</v>
      </c>
    </row>
    <row r="289" spans="1:4" x14ac:dyDescent="0.2">
      <c r="A289" s="489" t="s">
        <v>9257</v>
      </c>
      <c r="B289" s="489" t="s">
        <v>5153</v>
      </c>
      <c r="C289" s="490">
        <v>2251.2857142857101</v>
      </c>
      <c r="D289" s="490">
        <v>0</v>
      </c>
    </row>
    <row r="290" spans="1:4" x14ac:dyDescent="0.2">
      <c r="A290" s="489" t="s">
        <v>9257</v>
      </c>
      <c r="B290" s="489" t="s">
        <v>5433</v>
      </c>
      <c r="C290" s="490">
        <v>5253</v>
      </c>
      <c r="D290" s="490">
        <v>806.33550000000002</v>
      </c>
    </row>
    <row r="291" spans="1:4" x14ac:dyDescent="0.2">
      <c r="A291" s="489" t="s">
        <v>9257</v>
      </c>
      <c r="B291" s="489" t="s">
        <v>4900</v>
      </c>
      <c r="C291" s="490">
        <v>6258</v>
      </c>
      <c r="D291" s="490">
        <v>1120.182</v>
      </c>
    </row>
    <row r="292" spans="1:4" x14ac:dyDescent="0.2">
      <c r="A292" s="489" t="s">
        <v>9257</v>
      </c>
      <c r="B292" s="489" t="s">
        <v>5153</v>
      </c>
      <c r="C292" s="490">
        <v>2682</v>
      </c>
      <c r="D292" s="490">
        <v>0</v>
      </c>
    </row>
    <row r="293" spans="1:4" x14ac:dyDescent="0.2">
      <c r="A293" s="489" t="s">
        <v>9257</v>
      </c>
      <c r="B293" s="489" t="s">
        <v>5888</v>
      </c>
      <c r="C293" s="490">
        <v>3572</v>
      </c>
      <c r="D293" s="490">
        <v>451.858</v>
      </c>
    </row>
    <row r="294" spans="1:4" x14ac:dyDescent="0.2">
      <c r="A294" s="489" t="s">
        <v>9257</v>
      </c>
      <c r="B294" s="489" t="s">
        <v>5153</v>
      </c>
      <c r="C294" s="490">
        <v>1417.2857142857101</v>
      </c>
      <c r="D294" s="490">
        <v>0</v>
      </c>
    </row>
    <row r="295" spans="1:4" x14ac:dyDescent="0.2">
      <c r="A295" s="489" t="s">
        <v>9257</v>
      </c>
      <c r="B295" s="489" t="s">
        <v>4892</v>
      </c>
      <c r="C295" s="490">
        <v>3307</v>
      </c>
      <c r="D295" s="490">
        <v>613.11779999999999</v>
      </c>
    </row>
    <row r="296" spans="1:4" x14ac:dyDescent="0.2">
      <c r="A296" s="489" t="s">
        <v>9257</v>
      </c>
      <c r="B296" s="489" t="s">
        <v>5153</v>
      </c>
      <c r="C296" s="490">
        <v>2740.7142857142903</v>
      </c>
      <c r="D296" s="490">
        <v>0</v>
      </c>
    </row>
    <row r="297" spans="1:4" x14ac:dyDescent="0.2">
      <c r="A297" s="489" t="s">
        <v>9257</v>
      </c>
      <c r="B297" s="489" t="s">
        <v>4888</v>
      </c>
      <c r="C297" s="490">
        <v>6395</v>
      </c>
      <c r="D297" s="490">
        <v>1197.7835</v>
      </c>
    </row>
    <row r="298" spans="1:4" x14ac:dyDescent="0.2">
      <c r="A298" s="489" t="s">
        <v>9257</v>
      </c>
      <c r="B298" s="489" t="s">
        <v>5896</v>
      </c>
      <c r="C298" s="490">
        <v>2073</v>
      </c>
      <c r="D298" s="490">
        <v>260.9907</v>
      </c>
    </row>
    <row r="299" spans="1:4" x14ac:dyDescent="0.2">
      <c r="A299" s="489" t="s">
        <v>9257</v>
      </c>
      <c r="B299" s="489" t="s">
        <v>5153</v>
      </c>
      <c r="C299" s="490">
        <v>3969.72492151293</v>
      </c>
      <c r="D299" s="490">
        <v>0</v>
      </c>
    </row>
    <row r="300" spans="1:4" x14ac:dyDescent="0.2">
      <c r="A300" s="489" t="s">
        <v>9257</v>
      </c>
      <c r="B300" s="489" t="s">
        <v>4880</v>
      </c>
      <c r="C300" s="490">
        <v>9265</v>
      </c>
      <c r="D300" s="490">
        <v>1770.5415</v>
      </c>
    </row>
    <row r="301" spans="1:4" x14ac:dyDescent="0.2">
      <c r="A301" s="489" t="s">
        <v>9257</v>
      </c>
      <c r="B301" s="489" t="s">
        <v>5153</v>
      </c>
      <c r="C301" s="490">
        <v>1705.7142857142901</v>
      </c>
      <c r="D301" s="490">
        <v>0</v>
      </c>
    </row>
    <row r="302" spans="1:4" x14ac:dyDescent="0.2">
      <c r="A302" s="489" t="s">
        <v>9257</v>
      </c>
      <c r="B302" s="489" t="s">
        <v>5432</v>
      </c>
      <c r="C302" s="490">
        <v>3980</v>
      </c>
      <c r="D302" s="490">
        <v>622.07400000000007</v>
      </c>
    </row>
    <row r="303" spans="1:4" x14ac:dyDescent="0.2">
      <c r="A303" s="489" t="s">
        <v>9257</v>
      </c>
      <c r="B303" s="489" t="s">
        <v>5153</v>
      </c>
      <c r="C303" s="490">
        <v>2745.4285714285702</v>
      </c>
      <c r="D303" s="490">
        <v>0</v>
      </c>
    </row>
    <row r="304" spans="1:4" x14ac:dyDescent="0.2">
      <c r="A304" s="489" t="s">
        <v>9257</v>
      </c>
      <c r="B304" s="489" t="s">
        <v>5437</v>
      </c>
      <c r="C304" s="490">
        <v>6406</v>
      </c>
      <c r="D304" s="490">
        <v>914.13620000000003</v>
      </c>
    </row>
    <row r="305" spans="1:4" x14ac:dyDescent="0.2">
      <c r="A305" s="489" t="s">
        <v>9257</v>
      </c>
      <c r="B305" s="489" t="s">
        <v>5153</v>
      </c>
      <c r="C305" s="490">
        <v>2315.5714285714303</v>
      </c>
      <c r="D305" s="490">
        <v>0</v>
      </c>
    </row>
    <row r="306" spans="1:4" x14ac:dyDescent="0.2">
      <c r="A306" s="489" t="s">
        <v>9257</v>
      </c>
      <c r="B306" s="489" t="s">
        <v>5434</v>
      </c>
      <c r="C306" s="490">
        <v>5403</v>
      </c>
      <c r="D306" s="490">
        <v>814.23210000000006</v>
      </c>
    </row>
    <row r="307" spans="1:4" x14ac:dyDescent="0.2">
      <c r="A307" s="489" t="s">
        <v>9257</v>
      </c>
      <c r="B307" s="489" t="s">
        <v>5153</v>
      </c>
      <c r="C307" s="490">
        <v>1393.06940588562</v>
      </c>
      <c r="D307" s="490">
        <v>0</v>
      </c>
    </row>
    <row r="308" spans="1:4" x14ac:dyDescent="0.2">
      <c r="A308" s="489" t="s">
        <v>9257</v>
      </c>
      <c r="B308" s="489" t="s">
        <v>5433</v>
      </c>
      <c r="C308" s="490">
        <v>3252</v>
      </c>
      <c r="D308" s="490">
        <v>499.18200000000002</v>
      </c>
    </row>
    <row r="309" spans="1:4" x14ac:dyDescent="0.2">
      <c r="A309" s="489" t="s">
        <v>9257</v>
      </c>
      <c r="B309" s="489" t="s">
        <v>5153</v>
      </c>
      <c r="C309" s="490">
        <v>1437.75</v>
      </c>
      <c r="D309" s="490">
        <v>0</v>
      </c>
    </row>
    <row r="310" spans="1:4" x14ac:dyDescent="0.2">
      <c r="A310" s="489" t="s">
        <v>9257</v>
      </c>
      <c r="B310" s="489" t="s">
        <v>5438</v>
      </c>
      <c r="C310" s="490">
        <v>5751</v>
      </c>
      <c r="D310" s="490">
        <v>809.16570000000002</v>
      </c>
    </row>
    <row r="311" spans="1:4" x14ac:dyDescent="0.2">
      <c r="A311" s="489" t="s">
        <v>9257</v>
      </c>
      <c r="B311" s="489" t="s">
        <v>5153</v>
      </c>
      <c r="C311" s="490">
        <v>2661.8571428571399</v>
      </c>
      <c r="D311" s="490">
        <v>0</v>
      </c>
    </row>
    <row r="312" spans="1:4" x14ac:dyDescent="0.2">
      <c r="A312" s="489" t="s">
        <v>9257</v>
      </c>
      <c r="B312" s="489" t="s">
        <v>4896</v>
      </c>
      <c r="C312" s="490">
        <v>6211</v>
      </c>
      <c r="D312" s="490">
        <v>1140.3396</v>
      </c>
    </row>
    <row r="313" spans="1:4" x14ac:dyDescent="0.2">
      <c r="A313" s="489" t="s">
        <v>9257</v>
      </c>
      <c r="B313" s="489" t="s">
        <v>5153</v>
      </c>
      <c r="C313" s="490">
        <v>3668.5714285714303</v>
      </c>
      <c r="D313" s="490">
        <v>0</v>
      </c>
    </row>
    <row r="314" spans="1:4" x14ac:dyDescent="0.2">
      <c r="A314" s="489" t="s">
        <v>9257</v>
      </c>
      <c r="B314" s="489" t="s">
        <v>4904</v>
      </c>
      <c r="C314" s="490">
        <v>8560</v>
      </c>
      <c r="D314" s="490">
        <v>1493.72</v>
      </c>
    </row>
    <row r="315" spans="1:4" x14ac:dyDescent="0.2">
      <c r="A315" s="489" t="s">
        <v>9257</v>
      </c>
      <c r="B315" s="489" t="s">
        <v>5153</v>
      </c>
      <c r="C315" s="490">
        <v>1552.2857142857101</v>
      </c>
      <c r="D315" s="490">
        <v>0</v>
      </c>
    </row>
    <row r="316" spans="1:4" x14ac:dyDescent="0.2">
      <c r="A316" s="489" t="s">
        <v>9257</v>
      </c>
      <c r="B316" s="489" t="s">
        <v>4904</v>
      </c>
      <c r="C316" s="490">
        <v>3622</v>
      </c>
      <c r="D316" s="490">
        <v>632.03899999999999</v>
      </c>
    </row>
    <row r="317" spans="1:4" x14ac:dyDescent="0.2">
      <c r="A317" s="489" t="s">
        <v>9257</v>
      </c>
      <c r="B317" s="489" t="s">
        <v>5153</v>
      </c>
      <c r="C317" s="490">
        <v>2614.2763419483103</v>
      </c>
      <c r="D317" s="490">
        <v>0</v>
      </c>
    </row>
    <row r="318" spans="1:4" x14ac:dyDescent="0.2">
      <c r="A318" s="489" t="s">
        <v>9257</v>
      </c>
      <c r="B318" s="489" t="s">
        <v>5431</v>
      </c>
      <c r="C318" s="490">
        <v>6102</v>
      </c>
      <c r="D318" s="490">
        <v>971.4384</v>
      </c>
    </row>
    <row r="319" spans="1:4" x14ac:dyDescent="0.2">
      <c r="A319" s="489" t="s">
        <v>9257</v>
      </c>
      <c r="B319" s="489" t="s">
        <v>5153</v>
      </c>
      <c r="C319" s="490">
        <v>2111.5714285714303</v>
      </c>
      <c r="D319" s="490">
        <v>0</v>
      </c>
    </row>
    <row r="320" spans="1:4" x14ac:dyDescent="0.2">
      <c r="A320" s="489" t="s">
        <v>9257</v>
      </c>
      <c r="B320" s="489" t="s">
        <v>5435</v>
      </c>
      <c r="C320" s="490">
        <v>4927</v>
      </c>
      <c r="D320" s="490">
        <v>729.19600000000003</v>
      </c>
    </row>
    <row r="321" spans="1:4" x14ac:dyDescent="0.2">
      <c r="A321" s="489" t="s">
        <v>9257</v>
      </c>
      <c r="B321" s="489" t="s">
        <v>5153</v>
      </c>
      <c r="C321" s="490">
        <v>3414.4285714285702</v>
      </c>
      <c r="D321" s="490">
        <v>0</v>
      </c>
    </row>
    <row r="322" spans="1:4" x14ac:dyDescent="0.2">
      <c r="A322" s="489" t="s">
        <v>9257</v>
      </c>
      <c r="B322" s="489" t="s">
        <v>5431</v>
      </c>
      <c r="C322" s="490">
        <v>7967</v>
      </c>
      <c r="D322" s="490">
        <v>1268.3464000000001</v>
      </c>
    </row>
    <row r="323" spans="1:4" x14ac:dyDescent="0.2">
      <c r="A323" s="489" t="s">
        <v>9257</v>
      </c>
      <c r="B323" s="489" t="s">
        <v>5153</v>
      </c>
      <c r="C323" s="490">
        <v>3390.8571428571404</v>
      </c>
      <c r="D323" s="490">
        <v>0</v>
      </c>
    </row>
    <row r="324" spans="1:4" x14ac:dyDescent="0.2">
      <c r="A324" s="489" t="s">
        <v>9257</v>
      </c>
      <c r="B324" s="489" t="s">
        <v>5431</v>
      </c>
      <c r="C324" s="490">
        <v>7912</v>
      </c>
      <c r="D324" s="490">
        <v>1259.5904</v>
      </c>
    </row>
    <row r="325" spans="1:4" x14ac:dyDescent="0.2">
      <c r="A325" s="489" t="s">
        <v>9257</v>
      </c>
      <c r="B325" s="489" t="s">
        <v>5153</v>
      </c>
      <c r="C325" s="490">
        <v>2501.1428571428601</v>
      </c>
      <c r="D325" s="490">
        <v>0</v>
      </c>
    </row>
    <row r="326" spans="1:4" x14ac:dyDescent="0.2">
      <c r="A326" s="489" t="s">
        <v>9257</v>
      </c>
      <c r="B326" s="489" t="s">
        <v>4888</v>
      </c>
      <c r="C326" s="490">
        <v>5836</v>
      </c>
      <c r="D326" s="490">
        <v>1093.0828000000001</v>
      </c>
    </row>
    <row r="327" spans="1:4" x14ac:dyDescent="0.2">
      <c r="A327" s="489" t="s">
        <v>9257</v>
      </c>
      <c r="B327" s="489" t="s">
        <v>5153</v>
      </c>
      <c r="C327" s="490">
        <v>2212.7142857142903</v>
      </c>
      <c r="D327" s="490">
        <v>0</v>
      </c>
    </row>
    <row r="328" spans="1:4" x14ac:dyDescent="0.2">
      <c r="A328" s="489" t="s">
        <v>9257</v>
      </c>
      <c r="B328" s="489" t="s">
        <v>5434</v>
      </c>
      <c r="C328" s="490">
        <v>5163</v>
      </c>
      <c r="D328" s="490">
        <v>778.06410000000005</v>
      </c>
    </row>
    <row r="329" spans="1:4" x14ac:dyDescent="0.2">
      <c r="A329" s="489" t="s">
        <v>9257</v>
      </c>
      <c r="B329" s="489" t="s">
        <v>5153</v>
      </c>
      <c r="C329" s="490">
        <v>2222.65</v>
      </c>
      <c r="D329" s="490">
        <v>0</v>
      </c>
    </row>
    <row r="330" spans="1:4" x14ac:dyDescent="0.2">
      <c r="A330" s="489" t="s">
        <v>9257</v>
      </c>
      <c r="B330" s="489" t="s">
        <v>5433</v>
      </c>
      <c r="C330" s="490">
        <v>10140.430232558099</v>
      </c>
      <c r="D330" s="490">
        <v>1556.5560406976701</v>
      </c>
    </row>
    <row r="331" spans="1:4" x14ac:dyDescent="0.2">
      <c r="A331" s="489" t="s">
        <v>9257</v>
      </c>
      <c r="B331" s="489" t="s">
        <v>5455</v>
      </c>
      <c r="C331" s="490">
        <v>30421.290697674402</v>
      </c>
      <c r="D331" s="490">
        <v>4429.3399255814002</v>
      </c>
    </row>
    <row r="332" spans="1:4" x14ac:dyDescent="0.2">
      <c r="A332" s="489" t="s">
        <v>9257</v>
      </c>
      <c r="B332" s="489" t="s">
        <v>5456</v>
      </c>
      <c r="C332" s="490">
        <v>116412.139069767</v>
      </c>
      <c r="D332" s="490">
        <v>15121.936865162801</v>
      </c>
    </row>
    <row r="333" spans="1:4" x14ac:dyDescent="0.2">
      <c r="A333" s="489" t="s">
        <v>9257</v>
      </c>
      <c r="B333" s="489" t="s">
        <v>6049</v>
      </c>
      <c r="C333" s="490">
        <v>15218.89</v>
      </c>
      <c r="D333" s="490">
        <v>526.55926837079107</v>
      </c>
    </row>
    <row r="334" spans="1:4" x14ac:dyDescent="0.2">
      <c r="A334" s="489" t="s">
        <v>9257</v>
      </c>
      <c r="B334" s="489" t="s">
        <v>4827</v>
      </c>
      <c r="C334" s="490">
        <v>31201.019813519801</v>
      </c>
      <c r="D334" s="490">
        <v>7622.40914044289</v>
      </c>
    </row>
    <row r="335" spans="1:4" x14ac:dyDescent="0.2">
      <c r="A335" s="489" t="s">
        <v>9257</v>
      </c>
      <c r="B335" s="489" t="s">
        <v>4829</v>
      </c>
      <c r="C335" s="490">
        <v>72802.379564879608</v>
      </c>
      <c r="D335" s="490">
        <v>16911.992772921501</v>
      </c>
    </row>
    <row r="336" spans="1:4" x14ac:dyDescent="0.2">
      <c r="A336" s="489" t="s">
        <v>9257</v>
      </c>
      <c r="B336" s="489" t="s">
        <v>4830</v>
      </c>
      <c r="C336" s="490">
        <v>3078.50062160062</v>
      </c>
      <c r="D336" s="490">
        <v>676.65443662781706</v>
      </c>
    </row>
    <row r="337" spans="1:4" x14ac:dyDescent="0.2">
      <c r="A337" s="489" t="s">
        <v>9257</v>
      </c>
      <c r="B337" s="489" t="s">
        <v>4827</v>
      </c>
      <c r="C337" s="490">
        <v>26338.027972028001</v>
      </c>
      <c r="D337" s="490">
        <v>6434.3802335664304</v>
      </c>
    </row>
    <row r="338" spans="1:4" x14ac:dyDescent="0.2">
      <c r="A338" s="489" t="s">
        <v>9257</v>
      </c>
      <c r="B338" s="489" t="s">
        <v>4829</v>
      </c>
      <c r="C338" s="490">
        <v>61455.3986013986</v>
      </c>
      <c r="D338" s="490">
        <v>14276.0890951049</v>
      </c>
    </row>
    <row r="339" spans="1:4" x14ac:dyDescent="0.2">
      <c r="A339" s="489" t="s">
        <v>9257</v>
      </c>
      <c r="B339" s="489" t="s">
        <v>4830</v>
      </c>
      <c r="C339" s="490">
        <v>6365.0234265734307</v>
      </c>
      <c r="D339" s="490">
        <v>1399.0321491608402</v>
      </c>
    </row>
    <row r="340" spans="1:4" x14ac:dyDescent="0.2">
      <c r="A340" s="489" t="s">
        <v>9257</v>
      </c>
      <c r="B340" s="489" t="s">
        <v>5513</v>
      </c>
      <c r="C340" s="490">
        <v>518926.835570083</v>
      </c>
      <c r="D340" s="490">
        <v>36309.310684838703</v>
      </c>
    </row>
    <row r="341" spans="1:4" x14ac:dyDescent="0.2">
      <c r="A341" s="489" t="s">
        <v>9257</v>
      </c>
      <c r="B341" s="489" t="s">
        <v>5512</v>
      </c>
      <c r="C341" s="490">
        <v>1083194.15494514</v>
      </c>
      <c r="D341" s="490">
        <v>86222.254733633396</v>
      </c>
    </row>
    <row r="342" spans="1:4" x14ac:dyDescent="0.2">
      <c r="A342" s="489" t="s">
        <v>9257</v>
      </c>
      <c r="B342" s="489" t="s">
        <v>5514</v>
      </c>
      <c r="C342" s="490">
        <v>727500.28613849706</v>
      </c>
      <c r="D342" s="490">
        <v>55530.096840951504</v>
      </c>
    </row>
    <row r="343" spans="1:4" x14ac:dyDescent="0.2">
      <c r="A343" s="489" t="s">
        <v>9257</v>
      </c>
      <c r="B343" s="489" t="s">
        <v>5026</v>
      </c>
      <c r="C343" s="490">
        <v>515458.98476286401</v>
      </c>
      <c r="D343" s="490">
        <v>39298.592998320702</v>
      </c>
    </row>
    <row r="344" spans="1:4" x14ac:dyDescent="0.2">
      <c r="A344" s="489" t="s">
        <v>9257</v>
      </c>
      <c r="B344" s="489" t="s">
        <v>5022</v>
      </c>
      <c r="C344" s="490">
        <v>347205.42161100201</v>
      </c>
      <c r="D344" s="490">
        <v>25002.262410208299</v>
      </c>
    </row>
    <row r="345" spans="1:4" x14ac:dyDescent="0.2">
      <c r="A345" s="489" t="s">
        <v>9257</v>
      </c>
      <c r="B345" s="489" t="s">
        <v>5023</v>
      </c>
      <c r="C345" s="490">
        <v>562152.20019415999</v>
      </c>
      <c r="D345" s="490">
        <v>40666.090162045504</v>
      </c>
    </row>
    <row r="346" spans="1:4" x14ac:dyDescent="0.2">
      <c r="A346" s="489" t="s">
        <v>9257</v>
      </c>
      <c r="B346" s="489" t="s">
        <v>5024</v>
      </c>
      <c r="C346" s="490">
        <v>446318.555284134</v>
      </c>
      <c r="D346" s="490">
        <v>32884.751153334997</v>
      </c>
    </row>
    <row r="347" spans="1:4" x14ac:dyDescent="0.2">
      <c r="A347" s="489" t="s">
        <v>9257</v>
      </c>
      <c r="B347" s="489" t="s">
        <v>5025</v>
      </c>
      <c r="C347" s="490">
        <v>479438.35048884503</v>
      </c>
      <c r="D347" s="490">
        <v>37837.274620579599</v>
      </c>
    </row>
    <row r="348" spans="1:4" x14ac:dyDescent="0.2">
      <c r="A348" s="489" t="s">
        <v>9257</v>
      </c>
      <c r="B348" s="489" t="s">
        <v>5021</v>
      </c>
      <c r="C348" s="490">
        <v>577103.17835481698</v>
      </c>
      <c r="D348" s="490">
        <v>42676.780039338701</v>
      </c>
    </row>
    <row r="349" spans="1:4" x14ac:dyDescent="0.2">
      <c r="A349" s="489" t="s">
        <v>9257</v>
      </c>
      <c r="B349" s="489" t="s">
        <v>5018</v>
      </c>
      <c r="C349" s="490">
        <v>866485.853061895</v>
      </c>
      <c r="D349" s="490">
        <v>67603.226255889007</v>
      </c>
    </row>
    <row r="350" spans="1:4" x14ac:dyDescent="0.2">
      <c r="A350" s="489" t="s">
        <v>9257</v>
      </c>
      <c r="B350" s="489" t="s">
        <v>5019</v>
      </c>
      <c r="C350" s="490">
        <v>983754.60131469299</v>
      </c>
      <c r="D350" s="490">
        <v>73673.382092457308</v>
      </c>
    </row>
    <row r="351" spans="1:4" x14ac:dyDescent="0.2">
      <c r="A351" s="489" t="s">
        <v>9257</v>
      </c>
      <c r="B351" s="489" t="s">
        <v>5020</v>
      </c>
      <c r="C351" s="490">
        <v>250049.73313710702</v>
      </c>
      <c r="D351" s="490">
        <v>16263.2346432374</v>
      </c>
    </row>
    <row r="352" spans="1:4" x14ac:dyDescent="0.2">
      <c r="A352" s="489" t="s">
        <v>9257</v>
      </c>
      <c r="B352" s="489" t="s">
        <v>5513</v>
      </c>
      <c r="C352" s="490">
        <v>546853.164429917</v>
      </c>
      <c r="D352" s="490">
        <v>38263.3159151613</v>
      </c>
    </row>
    <row r="353" spans="1:4" x14ac:dyDescent="0.2">
      <c r="A353" s="489" t="s">
        <v>9257</v>
      </c>
      <c r="B353" s="489" t="s">
        <v>5512</v>
      </c>
      <c r="C353" s="490">
        <v>1126299.84505486</v>
      </c>
      <c r="D353" s="490">
        <v>89653.467666366603</v>
      </c>
    </row>
    <row r="354" spans="1:4" x14ac:dyDescent="0.2">
      <c r="A354" s="489" t="s">
        <v>9257</v>
      </c>
      <c r="B354" s="489" t="s">
        <v>5514</v>
      </c>
      <c r="C354" s="490">
        <v>780443.71386150306</v>
      </c>
      <c r="D354" s="490">
        <v>59571.268679048502</v>
      </c>
    </row>
    <row r="355" spans="1:4" x14ac:dyDescent="0.2">
      <c r="A355" s="489" t="s">
        <v>9257</v>
      </c>
      <c r="B355" s="489" t="s">
        <v>5026</v>
      </c>
      <c r="C355" s="490">
        <v>553789.01523713605</v>
      </c>
      <c r="D355" s="490">
        <v>42220.874521679303</v>
      </c>
    </row>
    <row r="356" spans="1:4" x14ac:dyDescent="0.2">
      <c r="A356" s="489" t="s">
        <v>9257</v>
      </c>
      <c r="B356" s="489" t="s">
        <v>5022</v>
      </c>
      <c r="C356" s="490">
        <v>380635.07838899799</v>
      </c>
      <c r="D356" s="490">
        <v>27409.531994791701</v>
      </c>
    </row>
    <row r="357" spans="1:4" x14ac:dyDescent="0.2">
      <c r="A357" s="489" t="s">
        <v>9257</v>
      </c>
      <c r="B357" s="489" t="s">
        <v>5023</v>
      </c>
      <c r="C357" s="490">
        <v>606299.79980584001</v>
      </c>
      <c r="D357" s="490">
        <v>43859.727517954503</v>
      </c>
    </row>
    <row r="358" spans="1:4" x14ac:dyDescent="0.2">
      <c r="A358" s="489" t="s">
        <v>9257</v>
      </c>
      <c r="B358" s="489" t="s">
        <v>5024</v>
      </c>
      <c r="C358" s="490">
        <v>478479.444715866</v>
      </c>
      <c r="D358" s="490">
        <v>35254.365486665003</v>
      </c>
    </row>
    <row r="359" spans="1:4" x14ac:dyDescent="0.2">
      <c r="A359" s="489" t="s">
        <v>9257</v>
      </c>
      <c r="B359" s="489" t="s">
        <v>5025</v>
      </c>
      <c r="C359" s="490">
        <v>506721.64951115503</v>
      </c>
      <c r="D359" s="490">
        <v>39990.472579420399</v>
      </c>
    </row>
    <row r="360" spans="1:4" x14ac:dyDescent="0.2">
      <c r="A360" s="489" t="s">
        <v>9257</v>
      </c>
      <c r="B360" s="489" t="s">
        <v>5021</v>
      </c>
      <c r="C360" s="490">
        <v>657805.92063552805</v>
      </c>
      <c r="D360" s="490">
        <v>48644.747830997301</v>
      </c>
    </row>
    <row r="361" spans="1:4" x14ac:dyDescent="0.2">
      <c r="A361" s="489" t="s">
        <v>9257</v>
      </c>
      <c r="B361" s="489" t="s">
        <v>5018</v>
      </c>
      <c r="C361" s="490">
        <v>814088.07261109503</v>
      </c>
      <c r="D361" s="490">
        <v>63515.151425117605</v>
      </c>
    </row>
    <row r="362" spans="1:4" x14ac:dyDescent="0.2">
      <c r="A362" s="489" t="s">
        <v>9257</v>
      </c>
      <c r="B362" s="489" t="s">
        <v>5019</v>
      </c>
      <c r="C362" s="490">
        <v>910892.29630027805</v>
      </c>
      <c r="D362" s="490">
        <v>68216.724069927805</v>
      </c>
    </row>
    <row r="363" spans="1:4" x14ac:dyDescent="0.2">
      <c r="A363" s="489" t="s">
        <v>9257</v>
      </c>
      <c r="B363" s="489" t="s">
        <v>5020</v>
      </c>
      <c r="C363" s="490">
        <v>270120.47020326898</v>
      </c>
      <c r="D363" s="490">
        <v>17568.635382020599</v>
      </c>
    </row>
    <row r="364" spans="1:4" x14ac:dyDescent="0.2">
      <c r="A364" s="489" t="s">
        <v>9257</v>
      </c>
      <c r="B364" s="489" t="s">
        <v>5002</v>
      </c>
      <c r="C364" s="490">
        <v>1089186</v>
      </c>
      <c r="D364" s="490">
        <v>91382.705400000006</v>
      </c>
    </row>
    <row r="365" spans="1:4" x14ac:dyDescent="0.2">
      <c r="A365" s="489" t="s">
        <v>9257</v>
      </c>
      <c r="B365" s="489" t="s">
        <v>5000</v>
      </c>
      <c r="C365" s="490">
        <v>1104024</v>
      </c>
      <c r="D365" s="490">
        <v>88156.316399999996</v>
      </c>
    </row>
    <row r="366" spans="1:4" x14ac:dyDescent="0.2">
      <c r="A366" s="489" t="s">
        <v>9257</v>
      </c>
      <c r="B366" s="489" t="s">
        <v>5001</v>
      </c>
      <c r="C366" s="490">
        <v>1094616</v>
      </c>
      <c r="D366" s="490">
        <v>93250.337039999999</v>
      </c>
    </row>
    <row r="367" spans="1:4" x14ac:dyDescent="0.2">
      <c r="A367" s="489" t="s">
        <v>9257</v>
      </c>
      <c r="B367" s="489" t="s">
        <v>4998</v>
      </c>
      <c r="C367" s="490">
        <v>1024806</v>
      </c>
      <c r="D367" s="490">
        <v>81605.301779999994</v>
      </c>
    </row>
    <row r="368" spans="1:4" x14ac:dyDescent="0.2">
      <c r="A368" s="489" t="s">
        <v>9257</v>
      </c>
      <c r="B368" s="489" t="s">
        <v>4994</v>
      </c>
      <c r="C368" s="490">
        <v>211608</v>
      </c>
      <c r="D368" s="490">
        <v>17182.569599999999</v>
      </c>
    </row>
    <row r="369" spans="1:4" x14ac:dyDescent="0.2">
      <c r="A369" s="489" t="s">
        <v>9257</v>
      </c>
      <c r="B369" s="489" t="s">
        <v>4999</v>
      </c>
      <c r="C369" s="490">
        <v>1188162</v>
      </c>
      <c r="D369" s="490">
        <v>89040.860279999994</v>
      </c>
    </row>
    <row r="370" spans="1:4" x14ac:dyDescent="0.2">
      <c r="A370" s="489" t="s">
        <v>9257</v>
      </c>
      <c r="B370" s="489" t="s">
        <v>4995</v>
      </c>
      <c r="C370" s="490">
        <v>235290</v>
      </c>
      <c r="D370" s="490">
        <v>17738.5131</v>
      </c>
    </row>
    <row r="371" spans="1:4" x14ac:dyDescent="0.2">
      <c r="A371" s="489" t="s">
        <v>9257</v>
      </c>
      <c r="B371" s="489" t="s">
        <v>4996</v>
      </c>
      <c r="C371" s="490">
        <v>428136</v>
      </c>
      <c r="D371" s="490">
        <v>31164.01944</v>
      </c>
    </row>
    <row r="372" spans="1:4" x14ac:dyDescent="0.2">
      <c r="A372" s="489" t="s">
        <v>9257</v>
      </c>
      <c r="B372" s="489" t="s">
        <v>4997</v>
      </c>
      <c r="C372" s="490">
        <v>724620</v>
      </c>
      <c r="D372" s="490">
        <v>57121.794600000001</v>
      </c>
    </row>
    <row r="373" spans="1:4" x14ac:dyDescent="0.2">
      <c r="A373" s="489" t="s">
        <v>9257</v>
      </c>
      <c r="B373" s="489" t="s">
        <v>5537</v>
      </c>
      <c r="C373" s="490">
        <v>299544</v>
      </c>
      <c r="D373" s="490">
        <v>22022.474880000002</v>
      </c>
    </row>
    <row r="374" spans="1:4" x14ac:dyDescent="0.2">
      <c r="A374" s="489" t="s">
        <v>9257</v>
      </c>
      <c r="B374" s="489" t="s">
        <v>5536</v>
      </c>
      <c r="C374" s="490">
        <v>171420</v>
      </c>
      <c r="D374" s="490">
        <v>13391.330400000001</v>
      </c>
    </row>
    <row r="375" spans="1:4" x14ac:dyDescent="0.2">
      <c r="A375" s="489" t="s">
        <v>9257</v>
      </c>
      <c r="B375" s="489" t="s">
        <v>5538</v>
      </c>
      <c r="C375" s="490">
        <v>738348</v>
      </c>
      <c r="D375" s="490">
        <v>58853.719080000003</v>
      </c>
    </row>
    <row r="376" spans="1:4" x14ac:dyDescent="0.2">
      <c r="A376" s="489" t="s">
        <v>9257</v>
      </c>
      <c r="B376" s="489" t="s">
        <v>5046</v>
      </c>
      <c r="C376" s="490">
        <v>260247</v>
      </c>
      <c r="D376" s="490">
        <v>15096.928470000001</v>
      </c>
    </row>
    <row r="377" spans="1:4" x14ac:dyDescent="0.2">
      <c r="A377" s="489" t="s">
        <v>9257</v>
      </c>
      <c r="B377" s="489" t="s">
        <v>5042</v>
      </c>
      <c r="C377" s="490">
        <v>583262.25</v>
      </c>
      <c r="D377" s="490">
        <v>37340.449245000003</v>
      </c>
    </row>
    <row r="378" spans="1:4" x14ac:dyDescent="0.2">
      <c r="A378" s="489" t="s">
        <v>9257</v>
      </c>
      <c r="B378" s="489" t="s">
        <v>5052</v>
      </c>
      <c r="C378" s="490">
        <v>344890.5</v>
      </c>
      <c r="D378" s="490">
        <v>18958.630785000001</v>
      </c>
    </row>
    <row r="379" spans="1:4" x14ac:dyDescent="0.2">
      <c r="A379" s="489" t="s">
        <v>9257</v>
      </c>
      <c r="B379" s="489" t="s">
        <v>5053</v>
      </c>
      <c r="C379" s="490">
        <v>820802.25</v>
      </c>
      <c r="D379" s="490">
        <v>53023.825349999999</v>
      </c>
    </row>
    <row r="380" spans="1:4" x14ac:dyDescent="0.2">
      <c r="A380" s="489" t="s">
        <v>9257</v>
      </c>
      <c r="B380" s="489" t="s">
        <v>5047</v>
      </c>
      <c r="C380" s="490">
        <v>426004.5</v>
      </c>
      <c r="D380" s="490">
        <v>24853.10253</v>
      </c>
    </row>
    <row r="381" spans="1:4" x14ac:dyDescent="0.2">
      <c r="A381" s="489" t="s">
        <v>9257</v>
      </c>
      <c r="B381" s="489" t="s">
        <v>5048</v>
      </c>
      <c r="C381" s="490">
        <v>283449</v>
      </c>
      <c r="D381" s="490">
        <v>16916.23632</v>
      </c>
    </row>
    <row r="382" spans="1:4" x14ac:dyDescent="0.2">
      <c r="A382" s="489" t="s">
        <v>9257</v>
      </c>
      <c r="B382" s="489" t="s">
        <v>5049</v>
      </c>
      <c r="C382" s="490">
        <v>307410</v>
      </c>
      <c r="D382" s="490">
        <v>19957.057199999999</v>
      </c>
    </row>
    <row r="383" spans="1:4" x14ac:dyDescent="0.2">
      <c r="A383" s="489" t="s">
        <v>9257</v>
      </c>
      <c r="B383" s="489" t="s">
        <v>5051</v>
      </c>
      <c r="C383" s="490">
        <v>554796.75</v>
      </c>
      <c r="D383" s="490">
        <v>34025.684677500001</v>
      </c>
    </row>
    <row r="384" spans="1:4" x14ac:dyDescent="0.2">
      <c r="A384" s="489" t="s">
        <v>9257</v>
      </c>
      <c r="B384" s="489" t="s">
        <v>5043</v>
      </c>
      <c r="C384" s="490">
        <v>757779</v>
      </c>
      <c r="D384" s="490">
        <v>46141.163310000004</v>
      </c>
    </row>
    <row r="385" spans="1:4" x14ac:dyDescent="0.2">
      <c r="A385" s="489" t="s">
        <v>9257</v>
      </c>
      <c r="B385" s="489" t="s">
        <v>5044</v>
      </c>
      <c r="C385" s="490">
        <v>148601.25</v>
      </c>
      <c r="D385" s="490">
        <v>7584.6078000000007</v>
      </c>
    </row>
    <row r="386" spans="1:4" x14ac:dyDescent="0.2">
      <c r="A386" s="489" t="s">
        <v>9257</v>
      </c>
      <c r="B386" s="489" t="s">
        <v>5045</v>
      </c>
      <c r="C386" s="490">
        <v>373326.75</v>
      </c>
      <c r="D386" s="490">
        <v>22380.938662500001</v>
      </c>
    </row>
    <row r="387" spans="1:4" x14ac:dyDescent="0.2">
      <c r="A387" s="489" t="s">
        <v>9257</v>
      </c>
      <c r="B387" s="489" t="s">
        <v>1095</v>
      </c>
      <c r="C387" s="490">
        <v>388857.75</v>
      </c>
      <c r="D387" s="490">
        <v>32508.507900000001</v>
      </c>
    </row>
    <row r="388" spans="1:4" x14ac:dyDescent="0.2">
      <c r="A388" s="489" t="s">
        <v>9257</v>
      </c>
      <c r="B388" s="489" t="s">
        <v>5030</v>
      </c>
      <c r="C388" s="490">
        <v>738243.98591009702</v>
      </c>
      <c r="D388" s="490">
        <v>48295.9215582385</v>
      </c>
    </row>
    <row r="389" spans="1:4" x14ac:dyDescent="0.2">
      <c r="A389" s="489" t="s">
        <v>9257</v>
      </c>
      <c r="B389" s="489" t="s">
        <v>5031</v>
      </c>
      <c r="C389" s="490">
        <v>788439.59557105706</v>
      </c>
      <c r="D389" s="490">
        <v>49111.902408121103</v>
      </c>
    </row>
    <row r="390" spans="1:4" x14ac:dyDescent="0.2">
      <c r="A390" s="489" t="s">
        <v>9257</v>
      </c>
      <c r="B390" s="489" t="s">
        <v>5501</v>
      </c>
      <c r="C390" s="490">
        <v>484107.17528660403</v>
      </c>
      <c r="D390" s="490">
        <v>27773.2286461925</v>
      </c>
    </row>
    <row r="391" spans="1:4" x14ac:dyDescent="0.2">
      <c r="A391" s="489" t="s">
        <v>9257</v>
      </c>
      <c r="B391" s="489" t="s">
        <v>5500</v>
      </c>
      <c r="C391" s="490">
        <v>847508.87260322901</v>
      </c>
      <c r="D391" s="490">
        <v>56783.094464416303</v>
      </c>
    </row>
    <row r="392" spans="1:4" x14ac:dyDescent="0.2">
      <c r="A392" s="489" t="s">
        <v>9257</v>
      </c>
      <c r="B392" s="489" t="s">
        <v>5502</v>
      </c>
      <c r="C392" s="490">
        <v>675845.55495257501</v>
      </c>
      <c r="D392" s="490">
        <v>43071.637217127602</v>
      </c>
    </row>
    <row r="393" spans="1:4" x14ac:dyDescent="0.2">
      <c r="A393" s="489" t="s">
        <v>9257</v>
      </c>
      <c r="B393" s="489" t="s">
        <v>5038</v>
      </c>
      <c r="C393" s="490">
        <v>478521.66668862803</v>
      </c>
      <c r="D393" s="490">
        <v>30453.118868064299</v>
      </c>
    </row>
    <row r="394" spans="1:4" x14ac:dyDescent="0.2">
      <c r="A394" s="489" t="s">
        <v>9257</v>
      </c>
      <c r="B394" s="489" t="s">
        <v>5034</v>
      </c>
      <c r="C394" s="490">
        <v>369325.14273245103</v>
      </c>
      <c r="D394" s="490">
        <v>21941.6067297349</v>
      </c>
    </row>
    <row r="395" spans="1:4" x14ac:dyDescent="0.2">
      <c r="A395" s="489" t="s">
        <v>9257</v>
      </c>
      <c r="B395" s="489" t="s">
        <v>5035</v>
      </c>
      <c r="C395" s="490">
        <v>490301.73458483804</v>
      </c>
      <c r="D395" s="490">
        <v>29290.6256240982</v>
      </c>
    </row>
    <row r="396" spans="1:4" x14ac:dyDescent="0.2">
      <c r="A396" s="489" t="s">
        <v>9257</v>
      </c>
      <c r="B396" s="489" t="s">
        <v>5036</v>
      </c>
      <c r="C396" s="490">
        <v>435212.63975492102</v>
      </c>
      <c r="D396" s="490">
        <v>26582.788036230602</v>
      </c>
    </row>
    <row r="397" spans="1:4" x14ac:dyDescent="0.2">
      <c r="A397" s="489" t="s">
        <v>9257</v>
      </c>
      <c r="B397" s="489" t="s">
        <v>5037</v>
      </c>
      <c r="C397" s="490">
        <v>394953.998272617</v>
      </c>
      <c r="D397" s="490">
        <v>26193.349165440002</v>
      </c>
    </row>
    <row r="398" spans="1:4" x14ac:dyDescent="0.2">
      <c r="A398" s="489" t="s">
        <v>9257</v>
      </c>
      <c r="B398" s="489" t="s">
        <v>5032</v>
      </c>
      <c r="C398" s="490">
        <v>258122.57094872801</v>
      </c>
      <c r="D398" s="490">
        <v>13535.9476205513</v>
      </c>
    </row>
    <row r="399" spans="1:4" x14ac:dyDescent="0.2">
      <c r="A399" s="489" t="s">
        <v>9257</v>
      </c>
      <c r="B399" s="489" t="s">
        <v>5033</v>
      </c>
      <c r="C399" s="490">
        <v>654592.34045782802</v>
      </c>
      <c r="D399" s="490">
        <v>40159.240087087797</v>
      </c>
    </row>
    <row r="400" spans="1:4" x14ac:dyDescent="0.2">
      <c r="A400" s="489" t="s">
        <v>9257</v>
      </c>
      <c r="B400" s="489" t="s">
        <v>5513</v>
      </c>
      <c r="C400" s="490">
        <v>485081.91235669801</v>
      </c>
      <c r="D400" s="490">
        <v>33941.181407598204</v>
      </c>
    </row>
    <row r="401" spans="1:4" x14ac:dyDescent="0.2">
      <c r="A401" s="489" t="s">
        <v>9257</v>
      </c>
      <c r="B401" s="489" t="s">
        <v>5512</v>
      </c>
      <c r="C401" s="490">
        <v>903780.06369838607</v>
      </c>
      <c r="D401" s="490">
        <v>71940.893070391496</v>
      </c>
    </row>
    <row r="402" spans="1:4" x14ac:dyDescent="0.2">
      <c r="A402" s="489" t="s">
        <v>9257</v>
      </c>
      <c r="B402" s="489" t="s">
        <v>5514</v>
      </c>
      <c r="C402" s="490">
        <v>702409.72252371302</v>
      </c>
      <c r="D402" s="490">
        <v>53614.934120235004</v>
      </c>
    </row>
    <row r="403" spans="1:4" x14ac:dyDescent="0.2">
      <c r="A403" s="489" t="s">
        <v>9257</v>
      </c>
      <c r="B403" s="489" t="s">
        <v>5026</v>
      </c>
      <c r="C403" s="490">
        <v>532049.66665568599</v>
      </c>
      <c r="D403" s="490">
        <v>40563.466585829497</v>
      </c>
    </row>
    <row r="404" spans="1:4" x14ac:dyDescent="0.2">
      <c r="A404" s="489" t="s">
        <v>9257</v>
      </c>
      <c r="B404" s="489" t="s">
        <v>5022</v>
      </c>
      <c r="C404" s="490">
        <v>361293.42863377399</v>
      </c>
      <c r="D404" s="490">
        <v>26016.7397959181</v>
      </c>
    </row>
    <row r="405" spans="1:4" x14ac:dyDescent="0.2">
      <c r="A405" s="489" t="s">
        <v>9257</v>
      </c>
      <c r="B405" s="489" t="s">
        <v>5023</v>
      </c>
      <c r="C405" s="490">
        <v>562432.63270758104</v>
      </c>
      <c r="D405" s="490">
        <v>40686.376650066399</v>
      </c>
    </row>
    <row r="406" spans="1:4" x14ac:dyDescent="0.2">
      <c r="A406" s="489" t="s">
        <v>9257</v>
      </c>
      <c r="B406" s="489" t="s">
        <v>5024</v>
      </c>
      <c r="C406" s="490">
        <v>466461.18012253998</v>
      </c>
      <c r="D406" s="490">
        <v>34368.859751428703</v>
      </c>
    </row>
    <row r="407" spans="1:4" x14ac:dyDescent="0.2">
      <c r="A407" s="489" t="s">
        <v>9257</v>
      </c>
      <c r="B407" s="489" t="s">
        <v>5025</v>
      </c>
      <c r="C407" s="490">
        <v>464523.00086369104</v>
      </c>
      <c r="D407" s="490">
        <v>36660.155228162497</v>
      </c>
    </row>
    <row r="408" spans="1:4" x14ac:dyDescent="0.2">
      <c r="A408" s="489" t="s">
        <v>9257</v>
      </c>
      <c r="B408" s="489" t="s">
        <v>5021</v>
      </c>
      <c r="C408" s="490">
        <v>634142.32977108599</v>
      </c>
      <c r="D408" s="490">
        <v>46894.825286571802</v>
      </c>
    </row>
    <row r="409" spans="1:4" x14ac:dyDescent="0.2">
      <c r="A409" s="489" t="s">
        <v>9257</v>
      </c>
      <c r="B409" s="489" t="s">
        <v>5018</v>
      </c>
      <c r="C409" s="490">
        <v>772214.50704495201</v>
      </c>
      <c r="D409" s="490">
        <v>60248.175839647098</v>
      </c>
    </row>
    <row r="410" spans="1:4" x14ac:dyDescent="0.2">
      <c r="A410" s="489" t="s">
        <v>9257</v>
      </c>
      <c r="B410" s="489" t="s">
        <v>5019</v>
      </c>
      <c r="C410" s="490">
        <v>867032.702214472</v>
      </c>
      <c r="D410" s="490">
        <v>64932.079068841798</v>
      </c>
    </row>
    <row r="411" spans="1:4" x14ac:dyDescent="0.2">
      <c r="A411" s="489" t="s">
        <v>9257</v>
      </c>
      <c r="B411" s="489" t="s">
        <v>5020</v>
      </c>
      <c r="C411" s="490">
        <v>230076.21452563599</v>
      </c>
      <c r="D411" s="490">
        <v>14964.156992747401</v>
      </c>
    </row>
    <row r="412" spans="1:4" x14ac:dyDescent="0.2">
      <c r="A412" s="489" t="s">
        <v>9257</v>
      </c>
      <c r="B412" s="489" t="s">
        <v>5513</v>
      </c>
      <c r="C412" s="490">
        <v>485081.91235669801</v>
      </c>
      <c r="D412" s="490">
        <v>33941.181407598204</v>
      </c>
    </row>
    <row r="413" spans="1:4" x14ac:dyDescent="0.2">
      <c r="A413" s="489" t="s">
        <v>9257</v>
      </c>
      <c r="B413" s="489" t="s">
        <v>5512</v>
      </c>
      <c r="C413" s="490">
        <v>903780.06369838607</v>
      </c>
      <c r="D413" s="490">
        <v>71940.893070391496</v>
      </c>
    </row>
    <row r="414" spans="1:4" x14ac:dyDescent="0.2">
      <c r="A414" s="489" t="s">
        <v>9257</v>
      </c>
      <c r="B414" s="489" t="s">
        <v>5514</v>
      </c>
      <c r="C414" s="490">
        <v>702409.72252371302</v>
      </c>
      <c r="D414" s="490">
        <v>53614.934120235004</v>
      </c>
    </row>
    <row r="415" spans="1:4" x14ac:dyDescent="0.2">
      <c r="A415" s="489" t="s">
        <v>9257</v>
      </c>
      <c r="B415" s="489" t="s">
        <v>5026</v>
      </c>
      <c r="C415" s="490">
        <v>532049.66665568599</v>
      </c>
      <c r="D415" s="490">
        <v>40563.466585829497</v>
      </c>
    </row>
    <row r="416" spans="1:4" x14ac:dyDescent="0.2">
      <c r="A416" s="489" t="s">
        <v>9257</v>
      </c>
      <c r="B416" s="489" t="s">
        <v>5022</v>
      </c>
      <c r="C416" s="490">
        <v>361293.42863377399</v>
      </c>
      <c r="D416" s="490">
        <v>26016.7397959181</v>
      </c>
    </row>
    <row r="417" spans="1:4" x14ac:dyDescent="0.2">
      <c r="A417" s="489" t="s">
        <v>9257</v>
      </c>
      <c r="B417" s="489" t="s">
        <v>5023</v>
      </c>
      <c r="C417" s="490">
        <v>562432.63270758104</v>
      </c>
      <c r="D417" s="490">
        <v>40686.376650066399</v>
      </c>
    </row>
    <row r="418" spans="1:4" x14ac:dyDescent="0.2">
      <c r="A418" s="489" t="s">
        <v>9257</v>
      </c>
      <c r="B418" s="489" t="s">
        <v>5024</v>
      </c>
      <c r="C418" s="490">
        <v>466461.18012253998</v>
      </c>
      <c r="D418" s="490">
        <v>34368.859751428703</v>
      </c>
    </row>
    <row r="419" spans="1:4" x14ac:dyDescent="0.2">
      <c r="A419" s="489" t="s">
        <v>9257</v>
      </c>
      <c r="B419" s="489" t="s">
        <v>5025</v>
      </c>
      <c r="C419" s="490">
        <v>464523.00086369104</v>
      </c>
      <c r="D419" s="490">
        <v>36660.155228162497</v>
      </c>
    </row>
    <row r="420" spans="1:4" x14ac:dyDescent="0.2">
      <c r="A420" s="489" t="s">
        <v>9257</v>
      </c>
      <c r="B420" s="489" t="s">
        <v>5021</v>
      </c>
      <c r="C420" s="490">
        <v>634142.32977108599</v>
      </c>
      <c r="D420" s="490">
        <v>46894.825286571802</v>
      </c>
    </row>
    <row r="421" spans="1:4" x14ac:dyDescent="0.2">
      <c r="A421" s="489" t="s">
        <v>9257</v>
      </c>
      <c r="B421" s="489" t="s">
        <v>5018</v>
      </c>
      <c r="C421" s="490">
        <v>772214.50704495201</v>
      </c>
      <c r="D421" s="490">
        <v>60248.175839647098</v>
      </c>
    </row>
    <row r="422" spans="1:4" x14ac:dyDescent="0.2">
      <c r="A422" s="489" t="s">
        <v>9257</v>
      </c>
      <c r="B422" s="489" t="s">
        <v>5019</v>
      </c>
      <c r="C422" s="490">
        <v>867032.702214472</v>
      </c>
      <c r="D422" s="490">
        <v>64932.079068841798</v>
      </c>
    </row>
    <row r="423" spans="1:4" x14ac:dyDescent="0.2">
      <c r="A423" s="489" t="s">
        <v>9257</v>
      </c>
      <c r="B423" s="489" t="s">
        <v>5020</v>
      </c>
      <c r="C423" s="490">
        <v>230076.21452563599</v>
      </c>
      <c r="D423" s="490">
        <v>14964.156992747401</v>
      </c>
    </row>
    <row r="424" spans="1:4" x14ac:dyDescent="0.2">
      <c r="A424" s="489" t="s">
        <v>9257</v>
      </c>
      <c r="B424" s="489" t="s">
        <v>5050</v>
      </c>
      <c r="C424" s="490">
        <v>1145826.4162807399</v>
      </c>
      <c r="D424" s="490">
        <v>86670.310127474804</v>
      </c>
    </row>
    <row r="425" spans="1:4" x14ac:dyDescent="0.2">
      <c r="A425" s="489" t="s">
        <v>9257</v>
      </c>
      <c r="B425" s="489" t="s">
        <v>5046</v>
      </c>
      <c r="C425" s="490">
        <v>785778.47079142206</v>
      </c>
      <c r="D425" s="490">
        <v>56112.440599215399</v>
      </c>
    </row>
    <row r="426" spans="1:4" x14ac:dyDescent="0.2">
      <c r="A426" s="489" t="s">
        <v>9257</v>
      </c>
      <c r="B426" s="489" t="s">
        <v>5042</v>
      </c>
      <c r="C426" s="490">
        <v>2082920.2649673</v>
      </c>
      <c r="D426" s="490">
        <v>146679.24505899701</v>
      </c>
    </row>
    <row r="427" spans="1:4" x14ac:dyDescent="0.2">
      <c r="A427" s="489" t="s">
        <v>9257</v>
      </c>
      <c r="B427" s="489" t="s">
        <v>5053</v>
      </c>
      <c r="C427" s="490">
        <v>2632972.5368729201</v>
      </c>
      <c r="D427" s="490">
        <v>205371.857876088</v>
      </c>
    </row>
    <row r="428" spans="1:4" x14ac:dyDescent="0.2">
      <c r="A428" s="489" t="s">
        <v>9257</v>
      </c>
      <c r="B428" s="489" t="s">
        <v>5047</v>
      </c>
      <c r="C428" s="490">
        <v>1275576.25854907</v>
      </c>
      <c r="D428" s="490">
        <v>91509.840788310103</v>
      </c>
    </row>
    <row r="429" spans="1:4" x14ac:dyDescent="0.2">
      <c r="A429" s="489" t="s">
        <v>9257</v>
      </c>
      <c r="B429" s="489" t="s">
        <v>5048</v>
      </c>
      <c r="C429" s="490">
        <v>868201.61230674607</v>
      </c>
      <c r="D429" s="490">
        <v>63448.173827377002</v>
      </c>
    </row>
    <row r="430" spans="1:4" x14ac:dyDescent="0.2">
      <c r="A430" s="489" t="s">
        <v>9257</v>
      </c>
      <c r="B430" s="489" t="s">
        <v>5049</v>
      </c>
      <c r="C430" s="490">
        <v>933506.58546459908</v>
      </c>
      <c r="D430" s="490">
        <v>73112.235773587396</v>
      </c>
    </row>
    <row r="431" spans="1:4" x14ac:dyDescent="0.2">
      <c r="A431" s="489" t="s">
        <v>9257</v>
      </c>
      <c r="B431" s="489" t="s">
        <v>5043</v>
      </c>
      <c r="C431" s="490">
        <v>2524258.5320071098</v>
      </c>
      <c r="D431" s="490">
        <v>169857.356618758</v>
      </c>
    </row>
    <row r="432" spans="1:4" x14ac:dyDescent="0.2">
      <c r="A432" s="489" t="s">
        <v>9257</v>
      </c>
      <c r="B432" s="489" t="s">
        <v>5044</v>
      </c>
      <c r="C432" s="490">
        <v>469365.07209566399</v>
      </c>
      <c r="D432" s="490">
        <v>26960.329741174901</v>
      </c>
    </row>
    <row r="433" spans="1:4" x14ac:dyDescent="0.2">
      <c r="A433" s="489" t="s">
        <v>9257</v>
      </c>
      <c r="B433" s="489" t="s">
        <v>5045</v>
      </c>
      <c r="C433" s="490">
        <v>1175132.8883338999</v>
      </c>
      <c r="D433" s="490">
        <v>82908.826537265006</v>
      </c>
    </row>
    <row r="434" spans="1:4" x14ac:dyDescent="0.2">
      <c r="A434" s="489" t="s">
        <v>9257</v>
      </c>
      <c r="B434" s="489" t="s">
        <v>5478</v>
      </c>
      <c r="C434" s="490">
        <v>1229361.39961339</v>
      </c>
      <c r="D434" s="490">
        <v>85280.800291181105</v>
      </c>
    </row>
    <row r="435" spans="1:4" x14ac:dyDescent="0.2">
      <c r="A435" s="489" t="s">
        <v>9257</v>
      </c>
      <c r="B435" s="489" t="s">
        <v>5480</v>
      </c>
      <c r="C435" s="490">
        <v>1877124.6380227001</v>
      </c>
      <c r="D435" s="490">
        <v>142154.64883745901</v>
      </c>
    </row>
    <row r="436" spans="1:4" x14ac:dyDescent="0.2">
      <c r="A436" s="489" t="s">
        <v>9257</v>
      </c>
      <c r="B436" s="489" t="s">
        <v>5050</v>
      </c>
      <c r="C436" s="490">
        <v>165053.583719266</v>
      </c>
      <c r="D436" s="490">
        <v>12154.545905086799</v>
      </c>
    </row>
    <row r="437" spans="1:4" x14ac:dyDescent="0.2">
      <c r="A437" s="489" t="s">
        <v>9257</v>
      </c>
      <c r="B437" s="489" t="s">
        <v>5046</v>
      </c>
      <c r="C437" s="490">
        <v>113189.52920857801</v>
      </c>
      <c r="D437" s="490">
        <v>7856.4852223674206</v>
      </c>
    </row>
    <row r="438" spans="1:4" x14ac:dyDescent="0.2">
      <c r="A438" s="489" t="s">
        <v>9257</v>
      </c>
      <c r="B438" s="489" t="s">
        <v>5042</v>
      </c>
      <c r="C438" s="490">
        <v>300039.73503269703</v>
      </c>
      <c r="D438" s="490">
        <v>20528.718670937102</v>
      </c>
    </row>
    <row r="439" spans="1:4" x14ac:dyDescent="0.2">
      <c r="A439" s="489" t="s">
        <v>9257</v>
      </c>
      <c r="B439" s="489" t="s">
        <v>5053</v>
      </c>
      <c r="C439" s="490">
        <v>379273.46312707802</v>
      </c>
      <c r="D439" s="490">
        <v>28824.7831976579</v>
      </c>
    </row>
    <row r="440" spans="1:4" x14ac:dyDescent="0.2">
      <c r="A440" s="489" t="s">
        <v>9257</v>
      </c>
      <c r="B440" s="489" t="s">
        <v>5047</v>
      </c>
      <c r="C440" s="490">
        <v>183743.74145093301</v>
      </c>
      <c r="D440" s="490">
        <v>12814.2885287881</v>
      </c>
    </row>
    <row r="441" spans="1:4" x14ac:dyDescent="0.2">
      <c r="A441" s="489" t="s">
        <v>9257</v>
      </c>
      <c r="B441" s="489" t="s">
        <v>5048</v>
      </c>
      <c r="C441" s="490">
        <v>125062.387693254</v>
      </c>
      <c r="D441" s="490">
        <v>8889.4345172365101</v>
      </c>
    </row>
    <row r="442" spans="1:4" x14ac:dyDescent="0.2">
      <c r="A442" s="489" t="s">
        <v>9257</v>
      </c>
      <c r="B442" s="489" t="s">
        <v>5049</v>
      </c>
      <c r="C442" s="490">
        <v>134469.41453540101</v>
      </c>
      <c r="D442" s="490">
        <v>10262.7057173418</v>
      </c>
    </row>
    <row r="443" spans="1:4" x14ac:dyDescent="0.2">
      <c r="A443" s="489" t="s">
        <v>9257</v>
      </c>
      <c r="B443" s="489" t="s">
        <v>5043</v>
      </c>
      <c r="C443" s="490">
        <v>363613.467992894</v>
      </c>
      <c r="D443" s="490">
        <v>23740.323325256002</v>
      </c>
    </row>
    <row r="444" spans="1:4" x14ac:dyDescent="0.2">
      <c r="A444" s="489" t="s">
        <v>9257</v>
      </c>
      <c r="B444" s="489" t="s">
        <v>5044</v>
      </c>
      <c r="C444" s="490">
        <v>67610.927904336495</v>
      </c>
      <c r="D444" s="490">
        <v>3748.34984301641</v>
      </c>
    </row>
    <row r="445" spans="1:4" x14ac:dyDescent="0.2">
      <c r="A445" s="489" t="s">
        <v>9257</v>
      </c>
      <c r="B445" s="489" t="s">
        <v>5045</v>
      </c>
      <c r="C445" s="490">
        <v>169275.11166609501</v>
      </c>
      <c r="D445" s="490">
        <v>11604.2700394028</v>
      </c>
    </row>
    <row r="446" spans="1:4" x14ac:dyDescent="0.2">
      <c r="A446" s="489" t="s">
        <v>9257</v>
      </c>
      <c r="B446" s="489" t="s">
        <v>5478</v>
      </c>
      <c r="C446" s="490">
        <v>177086.60038660601</v>
      </c>
      <c r="D446" s="490">
        <v>11930.324268045701</v>
      </c>
    </row>
    <row r="447" spans="1:4" x14ac:dyDescent="0.2">
      <c r="A447" s="489" t="s">
        <v>9257</v>
      </c>
      <c r="B447" s="489" t="s">
        <v>5480</v>
      </c>
      <c r="C447" s="490">
        <v>270395.36197729601</v>
      </c>
      <c r="D447" s="490">
        <v>19936.250038586102</v>
      </c>
    </row>
    <row r="448" spans="1:4" x14ac:dyDescent="0.2">
      <c r="A448" s="489" t="s">
        <v>9257</v>
      </c>
      <c r="B448" s="489" t="s">
        <v>4827</v>
      </c>
      <c r="C448" s="490">
        <v>28965.9973404255</v>
      </c>
      <c r="D448" s="490">
        <v>7076.3931502659607</v>
      </c>
    </row>
    <row r="449" spans="1:4" x14ac:dyDescent="0.2">
      <c r="A449" s="489" t="s">
        <v>9257</v>
      </c>
      <c r="B449" s="489" t="s">
        <v>4829</v>
      </c>
      <c r="C449" s="490">
        <v>67587.327127659606</v>
      </c>
      <c r="D449" s="490">
        <v>15700.536091755301</v>
      </c>
    </row>
    <row r="450" spans="1:4" x14ac:dyDescent="0.2">
      <c r="A450" s="489" t="s">
        <v>9257</v>
      </c>
      <c r="B450" s="489" t="s">
        <v>4830</v>
      </c>
      <c r="C450" s="490">
        <v>12358.825531914901</v>
      </c>
      <c r="D450" s="490">
        <v>2716.4698519148901</v>
      </c>
    </row>
    <row r="451" spans="1:4" x14ac:dyDescent="0.2">
      <c r="A451" s="489" t="s">
        <v>9257</v>
      </c>
      <c r="B451" s="489" t="s">
        <v>5153</v>
      </c>
      <c r="C451" s="490">
        <v>2621.1428571428601</v>
      </c>
      <c r="D451" s="490">
        <v>0</v>
      </c>
    </row>
    <row r="452" spans="1:4" x14ac:dyDescent="0.2">
      <c r="A452" s="489" t="s">
        <v>9257</v>
      </c>
      <c r="B452" s="489" t="s">
        <v>4904</v>
      </c>
      <c r="C452" s="490">
        <v>6116</v>
      </c>
      <c r="D452" s="490">
        <v>1067.242</v>
      </c>
    </row>
    <row r="453" spans="1:4" x14ac:dyDescent="0.2">
      <c r="A453" s="489" t="s">
        <v>9257</v>
      </c>
      <c r="B453" s="489" t="s">
        <v>5153</v>
      </c>
      <c r="C453" s="490">
        <v>1114.25</v>
      </c>
      <c r="D453" s="490">
        <v>0</v>
      </c>
    </row>
    <row r="454" spans="1:4" x14ac:dyDescent="0.2">
      <c r="A454" s="489" t="s">
        <v>9257</v>
      </c>
      <c r="B454" s="489" t="s">
        <v>5868</v>
      </c>
      <c r="C454" s="490">
        <v>4457</v>
      </c>
      <c r="D454" s="490">
        <v>585.64980000000003</v>
      </c>
    </row>
    <row r="455" spans="1:4" x14ac:dyDescent="0.2">
      <c r="A455" s="489" t="s">
        <v>9257</v>
      </c>
      <c r="B455" s="489" t="s">
        <v>5153</v>
      </c>
      <c r="C455" s="490">
        <v>2033.57142857143</v>
      </c>
      <c r="D455" s="490">
        <v>0</v>
      </c>
    </row>
    <row r="456" spans="1:4" x14ac:dyDescent="0.2">
      <c r="A456" s="489" t="s">
        <v>9257</v>
      </c>
      <c r="B456" s="489" t="s">
        <v>5431</v>
      </c>
      <c r="C456" s="490">
        <v>4745</v>
      </c>
      <c r="D456" s="490">
        <v>755.404</v>
      </c>
    </row>
    <row r="457" spans="1:4" x14ac:dyDescent="0.2">
      <c r="A457" s="489" t="s">
        <v>9257</v>
      </c>
      <c r="B457" s="489" t="s">
        <v>4900</v>
      </c>
      <c r="C457" s="490">
        <v>4128</v>
      </c>
      <c r="D457" s="490">
        <v>738.91200000000003</v>
      </c>
    </row>
    <row r="458" spans="1:4" x14ac:dyDescent="0.2">
      <c r="A458" s="489" t="s">
        <v>9257</v>
      </c>
      <c r="B458" s="489" t="s">
        <v>5153</v>
      </c>
      <c r="C458" s="490">
        <v>1769.1428571428601</v>
      </c>
      <c r="D458" s="490">
        <v>0</v>
      </c>
    </row>
    <row r="459" spans="1:4" x14ac:dyDescent="0.2">
      <c r="A459" s="489" t="s">
        <v>9257</v>
      </c>
      <c r="B459" s="489" t="s">
        <v>5153</v>
      </c>
      <c r="C459" s="490">
        <v>2142.25</v>
      </c>
      <c r="D459" s="490">
        <v>0</v>
      </c>
    </row>
    <row r="460" spans="1:4" x14ac:dyDescent="0.2">
      <c r="A460" s="489" t="s">
        <v>9257</v>
      </c>
      <c r="B460" s="489" t="s">
        <v>5876</v>
      </c>
      <c r="C460" s="490">
        <v>8569</v>
      </c>
      <c r="D460" s="436">
        <v>1103.6872000000001</v>
      </c>
    </row>
    <row r="461" spans="1:4" x14ac:dyDescent="0.2">
      <c r="A461" s="489" t="s">
        <v>9257</v>
      </c>
      <c r="B461" s="489" t="s">
        <v>5153</v>
      </c>
      <c r="C461" s="490">
        <v>2455.7142857142903</v>
      </c>
      <c r="D461" s="490">
        <v>0</v>
      </c>
    </row>
    <row r="462" spans="1:4" x14ac:dyDescent="0.2">
      <c r="A462" s="489" t="s">
        <v>9257</v>
      </c>
      <c r="B462" s="489" t="s">
        <v>4892</v>
      </c>
      <c r="C462" s="490">
        <v>5730</v>
      </c>
      <c r="D462" s="490">
        <v>1062.3420000000001</v>
      </c>
    </row>
    <row r="463" spans="1:4" x14ac:dyDescent="0.2">
      <c r="A463" s="489" t="s">
        <v>9257</v>
      </c>
      <c r="B463" s="489" t="s">
        <v>5153</v>
      </c>
      <c r="C463" s="490">
        <v>2010</v>
      </c>
      <c r="D463" s="490">
        <v>0</v>
      </c>
    </row>
    <row r="464" spans="1:4" x14ac:dyDescent="0.2">
      <c r="A464" s="489" t="s">
        <v>9257</v>
      </c>
      <c r="B464" s="489" t="s">
        <v>5430</v>
      </c>
      <c r="C464" s="490">
        <v>4690</v>
      </c>
      <c r="D464" s="490">
        <v>763.53200000000004</v>
      </c>
    </row>
    <row r="465" spans="1:4" x14ac:dyDescent="0.2">
      <c r="A465" s="489" t="s">
        <v>9257</v>
      </c>
      <c r="B465" s="489" t="s">
        <v>4010</v>
      </c>
      <c r="C465" s="490">
        <v>32061.237980769201</v>
      </c>
      <c r="D465" s="490">
        <v>9214.39979567308</v>
      </c>
    </row>
    <row r="466" spans="1:4" x14ac:dyDescent="0.2">
      <c r="A466" s="489" t="s">
        <v>9257</v>
      </c>
      <c r="B466" s="489" t="s">
        <v>4011</v>
      </c>
      <c r="C466" s="490">
        <v>74638.562019230798</v>
      </c>
      <c r="D466" s="490">
        <v>20398.718999855799</v>
      </c>
    </row>
    <row r="467" spans="1:4" x14ac:dyDescent="0.2">
      <c r="A467" s="489" t="s">
        <v>9257</v>
      </c>
      <c r="B467" s="489" t="s">
        <v>5153</v>
      </c>
      <c r="C467" s="490">
        <v>1253</v>
      </c>
      <c r="D467" s="490">
        <v>0</v>
      </c>
    </row>
    <row r="468" spans="1:4" x14ac:dyDescent="0.2">
      <c r="A468" s="489" t="s">
        <v>9257</v>
      </c>
      <c r="B468" s="489" t="s">
        <v>4884</v>
      </c>
      <c r="C468" s="490">
        <v>6048</v>
      </c>
      <c r="D468" s="490">
        <v>1144.2816</v>
      </c>
    </row>
    <row r="469" spans="1:4" x14ac:dyDescent="0.2">
      <c r="A469" s="489" t="s">
        <v>9257</v>
      </c>
      <c r="B469" s="489" t="s">
        <v>4010</v>
      </c>
      <c r="C469" s="490">
        <v>30219.491035280502</v>
      </c>
      <c r="D469" s="490">
        <v>8685.0817235396207</v>
      </c>
    </row>
    <row r="470" spans="1:4" x14ac:dyDescent="0.2">
      <c r="A470" s="489" t="s">
        <v>9257</v>
      </c>
      <c r="B470" s="489" t="s">
        <v>4011</v>
      </c>
      <c r="C470" s="490">
        <v>4613.50896471949</v>
      </c>
      <c r="D470" s="490">
        <v>1260.8720000578401</v>
      </c>
    </row>
    <row r="471" spans="1:4" x14ac:dyDescent="0.2">
      <c r="A471" s="489" t="s">
        <v>9257</v>
      </c>
      <c r="B471" s="489" t="s">
        <v>4010</v>
      </c>
      <c r="C471" s="490">
        <v>25183</v>
      </c>
      <c r="D471" s="490">
        <v>7237.5942000000005</v>
      </c>
    </row>
    <row r="472" spans="1:4" x14ac:dyDescent="0.2">
      <c r="A472" s="489" t="s">
        <v>9257</v>
      </c>
      <c r="B472" s="489" t="s">
        <v>4014</v>
      </c>
      <c r="C472" s="490">
        <v>2202</v>
      </c>
      <c r="D472" s="490">
        <v>632.85480000000007</v>
      </c>
    </row>
    <row r="473" spans="1:4" x14ac:dyDescent="0.2">
      <c r="A473" s="489" t="s">
        <v>9257</v>
      </c>
      <c r="B473" s="489" t="s">
        <v>4015</v>
      </c>
      <c r="C473" s="490">
        <v>-2202</v>
      </c>
      <c r="D473" s="490">
        <v>-360.68760000000003</v>
      </c>
    </row>
    <row r="474" spans="1:4" x14ac:dyDescent="0.2">
      <c r="A474" s="489" t="s">
        <v>9257</v>
      </c>
      <c r="B474" s="489" t="s">
        <v>4827</v>
      </c>
      <c r="C474" s="490">
        <v>17242</v>
      </c>
      <c r="D474" s="490">
        <v>4212.2206000000006</v>
      </c>
    </row>
    <row r="475" spans="1:4" x14ac:dyDescent="0.2">
      <c r="A475" s="489" t="s">
        <v>9257</v>
      </c>
      <c r="B475" s="489" t="s">
        <v>5153</v>
      </c>
      <c r="C475" s="490">
        <v>3275</v>
      </c>
      <c r="D475" s="490">
        <v>0</v>
      </c>
    </row>
    <row r="476" spans="1:4" x14ac:dyDescent="0.2">
      <c r="A476" s="489" t="s">
        <v>9257</v>
      </c>
      <c r="B476" s="489" t="s">
        <v>4884</v>
      </c>
      <c r="C476" s="490">
        <v>2625</v>
      </c>
      <c r="D476" s="490">
        <v>496.65000000000003</v>
      </c>
    </row>
    <row r="477" spans="1:4" x14ac:dyDescent="0.2">
      <c r="A477" s="489" t="s">
        <v>9257</v>
      </c>
      <c r="B477" s="489" t="s">
        <v>4010</v>
      </c>
      <c r="C477" s="490">
        <v>14664</v>
      </c>
      <c r="D477" s="490">
        <v>4214.4336000000003</v>
      </c>
    </row>
    <row r="478" spans="1:4" x14ac:dyDescent="0.2">
      <c r="A478" s="489" t="s">
        <v>9257</v>
      </c>
      <c r="B478" s="489" t="s">
        <v>4014</v>
      </c>
      <c r="C478" s="490">
        <v>2941</v>
      </c>
      <c r="D478" s="490">
        <v>845.24340000000007</v>
      </c>
    </row>
    <row r="479" spans="1:4" x14ac:dyDescent="0.2">
      <c r="A479" s="489" t="s">
        <v>9257</v>
      </c>
      <c r="B479" s="489" t="s">
        <v>4015</v>
      </c>
      <c r="C479" s="490">
        <v>-2941</v>
      </c>
      <c r="D479" s="490">
        <v>-481.73580000000004</v>
      </c>
    </row>
    <row r="480" spans="1:4" x14ac:dyDescent="0.2">
      <c r="A480" s="489" t="s">
        <v>9257</v>
      </c>
      <c r="B480" s="489" t="s">
        <v>4010</v>
      </c>
      <c r="C480" s="490">
        <v>18930</v>
      </c>
      <c r="D480" s="490">
        <v>5440.482</v>
      </c>
    </row>
    <row r="481" spans="1:4" x14ac:dyDescent="0.2">
      <c r="A481" s="489" t="s">
        <v>9257</v>
      </c>
      <c r="B481" s="489" t="s">
        <v>4010</v>
      </c>
      <c r="C481" s="490">
        <v>2242.6046511627901</v>
      </c>
      <c r="D481" s="490">
        <v>644.52457674418599</v>
      </c>
    </row>
    <row r="482" spans="1:4" x14ac:dyDescent="0.2">
      <c r="A482" s="489" t="s">
        <v>9257</v>
      </c>
      <c r="B482" s="489" t="s">
        <v>4014</v>
      </c>
      <c r="C482" s="490">
        <v>835.962790697674</v>
      </c>
      <c r="D482" s="490">
        <v>240.25570604651202</v>
      </c>
    </row>
    <row r="483" spans="1:4" x14ac:dyDescent="0.2">
      <c r="A483" s="489" t="s">
        <v>9257</v>
      </c>
      <c r="B483" s="489" t="s">
        <v>4015</v>
      </c>
      <c r="C483" s="490">
        <v>-835.962790697674</v>
      </c>
      <c r="D483" s="490">
        <v>-136.930705116279</v>
      </c>
    </row>
    <row r="484" spans="1:4" x14ac:dyDescent="0.2">
      <c r="A484" s="489" t="s">
        <v>9257</v>
      </c>
      <c r="B484" s="489" t="s">
        <v>5153</v>
      </c>
      <c r="C484" s="490">
        <v>998.037209302326</v>
      </c>
      <c r="D484" s="490">
        <v>0</v>
      </c>
    </row>
    <row r="485" spans="1:4" x14ac:dyDescent="0.2">
      <c r="A485" s="489" t="s">
        <v>9257</v>
      </c>
      <c r="B485" s="489" t="s">
        <v>4884</v>
      </c>
      <c r="C485" s="490">
        <v>2677.3953488372103</v>
      </c>
      <c r="D485" s="490">
        <v>506.56320000000005</v>
      </c>
    </row>
    <row r="486" spans="1:4" x14ac:dyDescent="0.2">
      <c r="A486" s="489" t="s">
        <v>9257</v>
      </c>
      <c r="B486" s="489" t="s">
        <v>3291</v>
      </c>
      <c r="C486" s="490">
        <v>10034</v>
      </c>
      <c r="D486" s="490">
        <v>3314.2302</v>
      </c>
    </row>
    <row r="487" spans="1:4" x14ac:dyDescent="0.2">
      <c r="A487" s="489" t="s">
        <v>9257</v>
      </c>
      <c r="B487" s="489" t="s">
        <v>4010</v>
      </c>
      <c r="C487" s="490">
        <v>17252</v>
      </c>
      <c r="D487" s="490">
        <v>4958.2248</v>
      </c>
    </row>
    <row r="488" spans="1:4" x14ac:dyDescent="0.2">
      <c r="A488" s="489" t="s">
        <v>9257</v>
      </c>
      <c r="B488" s="489" t="s">
        <v>3275</v>
      </c>
      <c r="C488" s="490">
        <v>6226.6216216216199</v>
      </c>
      <c r="D488" s="490">
        <v>2120.1646621621603</v>
      </c>
    </row>
    <row r="489" spans="1:4" x14ac:dyDescent="0.2">
      <c r="A489" s="489" t="s">
        <v>9257</v>
      </c>
      <c r="B489" s="489" t="s">
        <v>4010</v>
      </c>
      <c r="C489" s="490">
        <v>9132.3783783783801</v>
      </c>
      <c r="D489" s="490">
        <v>2624.6455459459503</v>
      </c>
    </row>
    <row r="490" spans="1:4" x14ac:dyDescent="0.2">
      <c r="A490" s="489" t="s">
        <v>9257</v>
      </c>
      <c r="B490" s="489" t="s">
        <v>3291</v>
      </c>
      <c r="C490" s="490">
        <v>5409</v>
      </c>
      <c r="D490" s="490">
        <v>1786.5927000000001</v>
      </c>
    </row>
    <row r="491" spans="1:4" x14ac:dyDescent="0.2">
      <c r="A491" s="489" t="s">
        <v>9257</v>
      </c>
      <c r="B491" s="489" t="s">
        <v>3275</v>
      </c>
      <c r="C491" s="490">
        <v>17802</v>
      </c>
      <c r="D491" s="490">
        <v>6061.5810000000001</v>
      </c>
    </row>
    <row r="492" spans="1:4" x14ac:dyDescent="0.2">
      <c r="A492" s="489" t="s">
        <v>9257</v>
      </c>
      <c r="B492" s="489" t="s">
        <v>4010</v>
      </c>
      <c r="C492" s="490">
        <v>4544</v>
      </c>
      <c r="D492" s="490">
        <v>1305.9456</v>
      </c>
    </row>
    <row r="493" spans="1:4" x14ac:dyDescent="0.2">
      <c r="A493" s="489" t="s">
        <v>9257</v>
      </c>
      <c r="B493" s="489" t="s">
        <v>4014</v>
      </c>
      <c r="C493" s="490">
        <v>1190</v>
      </c>
      <c r="D493" s="490">
        <v>342.00600000000003</v>
      </c>
    </row>
    <row r="494" spans="1:4" x14ac:dyDescent="0.2">
      <c r="A494" s="489" t="s">
        <v>9257</v>
      </c>
      <c r="B494" s="489" t="s">
        <v>4015</v>
      </c>
      <c r="C494" s="490">
        <v>-1190</v>
      </c>
      <c r="D494" s="490">
        <v>-194.922</v>
      </c>
    </row>
    <row r="495" spans="1:4" x14ac:dyDescent="0.2">
      <c r="A495" s="489" t="s">
        <v>9257</v>
      </c>
      <c r="B495" s="489" t="s">
        <v>4010</v>
      </c>
      <c r="C495" s="490">
        <v>5891</v>
      </c>
      <c r="D495" s="490">
        <v>1693.0734</v>
      </c>
    </row>
    <row r="496" spans="1:4" x14ac:dyDescent="0.2">
      <c r="A496" s="489" t="s">
        <v>9257</v>
      </c>
      <c r="B496" s="489" t="s">
        <v>4827</v>
      </c>
      <c r="C496" s="490">
        <v>7241</v>
      </c>
      <c r="D496" s="490">
        <v>1768.9763</v>
      </c>
    </row>
    <row r="497" spans="1:4" x14ac:dyDescent="0.2">
      <c r="A497" s="489" t="s">
        <v>9257</v>
      </c>
      <c r="B497" s="489" t="s">
        <v>4832</v>
      </c>
      <c r="C497" s="490">
        <v>1915</v>
      </c>
      <c r="D497" s="490">
        <v>467.83450000000005</v>
      </c>
    </row>
    <row r="498" spans="1:4" x14ac:dyDescent="0.2">
      <c r="A498" s="489" t="s">
        <v>9257</v>
      </c>
      <c r="B498" s="489" t="s">
        <v>4833</v>
      </c>
      <c r="C498" s="490">
        <v>-1915</v>
      </c>
      <c r="D498" s="490">
        <v>-313.67700000000002</v>
      </c>
    </row>
    <row r="499" spans="1:4" x14ac:dyDescent="0.2">
      <c r="A499" s="489" t="s">
        <v>9257</v>
      </c>
      <c r="B499" s="489" t="s">
        <v>4010</v>
      </c>
      <c r="C499" s="490">
        <v>4117</v>
      </c>
      <c r="D499" s="490">
        <v>1183.2258000000002</v>
      </c>
    </row>
    <row r="500" spans="1:4" x14ac:dyDescent="0.2">
      <c r="A500" s="489" t="s">
        <v>9257</v>
      </c>
      <c r="B500" s="489" t="s">
        <v>4014</v>
      </c>
      <c r="C500" s="490">
        <v>939</v>
      </c>
      <c r="D500" s="490">
        <v>269.86860000000001</v>
      </c>
    </row>
    <row r="501" spans="1:4" x14ac:dyDescent="0.2">
      <c r="A501" s="489" t="s">
        <v>9257</v>
      </c>
      <c r="B501" s="489" t="s">
        <v>4015</v>
      </c>
      <c r="C501" s="490">
        <v>-939</v>
      </c>
      <c r="D501" s="490">
        <v>-153.8082</v>
      </c>
    </row>
    <row r="502" spans="1:4" x14ac:dyDescent="0.2">
      <c r="A502" s="489" t="s">
        <v>9257</v>
      </c>
      <c r="B502" s="489" t="s">
        <v>3275</v>
      </c>
      <c r="C502" s="490">
        <v>2668</v>
      </c>
      <c r="D502" s="490">
        <v>908.45400000000006</v>
      </c>
    </row>
    <row r="503" spans="1:4" x14ac:dyDescent="0.2">
      <c r="A503" s="489" t="s">
        <v>9257</v>
      </c>
      <c r="B503" s="489" t="s">
        <v>4010</v>
      </c>
      <c r="C503" s="490">
        <v>8899</v>
      </c>
      <c r="D503" s="490">
        <v>2557.5726</v>
      </c>
    </row>
    <row r="504" spans="1:4" x14ac:dyDescent="0.2">
      <c r="A504" s="489" t="s">
        <v>9257</v>
      </c>
      <c r="B504" s="489" t="s">
        <v>4010</v>
      </c>
      <c r="C504" s="490">
        <v>5620</v>
      </c>
      <c r="D504" s="490">
        <v>1615.1880000000001</v>
      </c>
    </row>
    <row r="505" spans="1:4" x14ac:dyDescent="0.2">
      <c r="A505" s="489" t="s">
        <v>9257</v>
      </c>
      <c r="B505" s="489" t="s">
        <v>4010</v>
      </c>
      <c r="C505" s="490">
        <v>8600</v>
      </c>
      <c r="D505" s="490">
        <v>2471.64</v>
      </c>
    </row>
    <row r="506" spans="1:4" x14ac:dyDescent="0.2">
      <c r="A506" s="489" t="s">
        <v>9257</v>
      </c>
      <c r="B506" s="489" t="s">
        <v>4014</v>
      </c>
      <c r="C506" s="490">
        <v>2470</v>
      </c>
      <c r="D506" s="490">
        <v>709.87800000000004</v>
      </c>
    </row>
    <row r="507" spans="1:4" x14ac:dyDescent="0.2">
      <c r="A507" s="489" t="s">
        <v>9257</v>
      </c>
      <c r="B507" s="489" t="s">
        <v>4015</v>
      </c>
      <c r="C507" s="490">
        <v>-2470</v>
      </c>
      <c r="D507" s="490">
        <v>-404.58600000000001</v>
      </c>
    </row>
    <row r="508" spans="1:4" x14ac:dyDescent="0.2">
      <c r="A508" s="489" t="s">
        <v>9257</v>
      </c>
      <c r="B508" s="489" t="s">
        <v>4010</v>
      </c>
      <c r="C508" s="490">
        <v>4844</v>
      </c>
      <c r="D508" s="490">
        <v>1392.1656</v>
      </c>
    </row>
    <row r="509" spans="1:4" x14ac:dyDescent="0.2">
      <c r="A509" s="489" t="s">
        <v>9257</v>
      </c>
      <c r="B509" s="489" t="s">
        <v>5153</v>
      </c>
      <c r="C509" s="490">
        <v>3536</v>
      </c>
      <c r="D509" s="490">
        <v>0</v>
      </c>
    </row>
    <row r="510" spans="1:4" x14ac:dyDescent="0.2">
      <c r="A510" s="489" t="s">
        <v>9257</v>
      </c>
      <c r="B510" s="489" t="s">
        <v>5435</v>
      </c>
      <c r="C510" s="490">
        <v>3561.86612576065</v>
      </c>
      <c r="D510" s="490">
        <v>527.15618661257599</v>
      </c>
    </row>
    <row r="511" spans="1:4" x14ac:dyDescent="0.2">
      <c r="A511" s="489" t="s">
        <v>9257</v>
      </c>
      <c r="B511" s="489" t="s">
        <v>5461</v>
      </c>
      <c r="C511" s="490">
        <v>1706.13387423935</v>
      </c>
      <c r="D511" s="490">
        <v>239.54119594320503</v>
      </c>
    </row>
    <row r="512" spans="1:4" x14ac:dyDescent="0.2">
      <c r="A512" s="489" t="s">
        <v>9257</v>
      </c>
      <c r="B512" s="489" t="s">
        <v>3291</v>
      </c>
      <c r="C512" s="490">
        <v>6169</v>
      </c>
      <c r="D512" s="490">
        <v>2037.6207000000002</v>
      </c>
    </row>
    <row r="513" spans="1:4" x14ac:dyDescent="0.2">
      <c r="A513" s="489" t="s">
        <v>9257</v>
      </c>
      <c r="B513" s="489" t="s">
        <v>3291</v>
      </c>
      <c r="C513" s="490">
        <v>6999</v>
      </c>
      <c r="D513" s="490">
        <v>2311.7697000000003</v>
      </c>
    </row>
    <row r="514" spans="1:4" x14ac:dyDescent="0.2">
      <c r="A514" s="489" t="s">
        <v>9257</v>
      </c>
      <c r="B514" s="489" t="s">
        <v>4010</v>
      </c>
      <c r="C514" s="490">
        <v>3684.0690978886801</v>
      </c>
      <c r="D514" s="490">
        <v>1058.80145873321</v>
      </c>
    </row>
    <row r="515" spans="1:4" x14ac:dyDescent="0.2">
      <c r="A515" s="489" t="s">
        <v>9257</v>
      </c>
      <c r="B515" s="489" t="s">
        <v>4888</v>
      </c>
      <c r="C515" s="490">
        <v>2713.9309021113199</v>
      </c>
      <c r="D515" s="490">
        <v>508.31925796545102</v>
      </c>
    </row>
    <row r="516" spans="1:4" x14ac:dyDescent="0.2">
      <c r="A516" s="489" t="s">
        <v>9257</v>
      </c>
      <c r="B516" s="489" t="s">
        <v>3275</v>
      </c>
      <c r="C516" s="490">
        <v>11361</v>
      </c>
      <c r="D516" s="490">
        <v>3868.4205000000002</v>
      </c>
    </row>
    <row r="517" spans="1:4" x14ac:dyDescent="0.2">
      <c r="A517" s="489" t="s">
        <v>9257</v>
      </c>
      <c r="B517" s="489" t="s">
        <v>3279</v>
      </c>
      <c r="C517" s="490">
        <v>1668</v>
      </c>
      <c r="D517" s="490">
        <v>567.95400000000006</v>
      </c>
    </row>
    <row r="518" spans="1:4" x14ac:dyDescent="0.2">
      <c r="A518" s="489" t="s">
        <v>9257</v>
      </c>
      <c r="B518" s="489" t="s">
        <v>3280</v>
      </c>
      <c r="C518" s="490">
        <v>-1668</v>
      </c>
      <c r="D518" s="490">
        <v>-273.21840000000003</v>
      </c>
    </row>
    <row r="519" spans="1:4" x14ac:dyDescent="0.2">
      <c r="A519" s="489" t="s">
        <v>9257</v>
      </c>
      <c r="B519" s="489" t="s">
        <v>4010</v>
      </c>
      <c r="C519" s="490">
        <v>9757</v>
      </c>
      <c r="D519" s="490">
        <v>2804.1618000000003</v>
      </c>
    </row>
    <row r="520" spans="1:4" x14ac:dyDescent="0.2">
      <c r="A520" s="489" t="s">
        <v>9257</v>
      </c>
      <c r="B520" s="489" t="s">
        <v>4014</v>
      </c>
      <c r="C520" s="490">
        <v>1092</v>
      </c>
      <c r="D520" s="490">
        <v>313.8408</v>
      </c>
    </row>
    <row r="521" spans="1:4" x14ac:dyDescent="0.2">
      <c r="A521" s="489" t="s">
        <v>9257</v>
      </c>
      <c r="B521" s="489" t="s">
        <v>4015</v>
      </c>
      <c r="C521" s="490">
        <v>-1092</v>
      </c>
      <c r="D521" s="490">
        <v>-178.86960000000002</v>
      </c>
    </row>
    <row r="522" spans="1:4" x14ac:dyDescent="0.2">
      <c r="A522" s="489" t="s">
        <v>9257</v>
      </c>
      <c r="B522" s="489" t="s">
        <v>5153</v>
      </c>
      <c r="C522" s="490">
        <v>90</v>
      </c>
      <c r="D522" s="490">
        <v>0</v>
      </c>
    </row>
    <row r="523" spans="1:4" x14ac:dyDescent="0.2">
      <c r="A523" s="489" t="s">
        <v>9257</v>
      </c>
      <c r="B523" s="489" t="s">
        <v>4876</v>
      </c>
      <c r="C523" s="490">
        <v>5328</v>
      </c>
      <c r="D523" s="490">
        <v>1028.8368</v>
      </c>
    </row>
    <row r="524" spans="1:4" x14ac:dyDescent="0.2">
      <c r="A524" s="489" t="s">
        <v>9257</v>
      </c>
      <c r="B524" s="489" t="s">
        <v>5153</v>
      </c>
      <c r="C524" s="490">
        <v>2369.25</v>
      </c>
      <c r="D524" s="490">
        <v>0</v>
      </c>
    </row>
    <row r="525" spans="1:4" x14ac:dyDescent="0.2">
      <c r="A525" s="489" t="s">
        <v>9257</v>
      </c>
      <c r="B525" s="489" t="s">
        <v>5868</v>
      </c>
      <c r="C525" s="490">
        <v>9477</v>
      </c>
      <c r="D525" s="490">
        <v>1245.2778000000001</v>
      </c>
    </row>
    <row r="526" spans="1:4" x14ac:dyDescent="0.2">
      <c r="A526" s="489" t="s">
        <v>9257</v>
      </c>
      <c r="B526" s="489" t="s">
        <v>3264</v>
      </c>
      <c r="C526" s="490">
        <v>2883.33836858006</v>
      </c>
      <c r="D526" s="490">
        <v>1128.5386374622401</v>
      </c>
    </row>
    <row r="527" spans="1:4" x14ac:dyDescent="0.2">
      <c r="A527" s="489" t="s">
        <v>9257</v>
      </c>
      <c r="B527" s="489" t="s">
        <v>3268</v>
      </c>
      <c r="C527" s="490">
        <v>324.15407854984903</v>
      </c>
      <c r="D527" s="490">
        <v>126.87390634441101</v>
      </c>
    </row>
    <row r="528" spans="1:4" x14ac:dyDescent="0.2">
      <c r="A528" s="489" t="s">
        <v>9257</v>
      </c>
      <c r="B528" s="489" t="s">
        <v>3269</v>
      </c>
      <c r="C528" s="490">
        <v>-324.15407854984903</v>
      </c>
      <c r="D528" s="490">
        <v>-53.096438066465296</v>
      </c>
    </row>
    <row r="529" spans="1:4" x14ac:dyDescent="0.2">
      <c r="A529" s="489" t="s">
        <v>9257</v>
      </c>
      <c r="B529" s="489" t="s">
        <v>4827</v>
      </c>
      <c r="C529" s="490">
        <v>1678</v>
      </c>
      <c r="D529" s="490">
        <v>409.93540000000002</v>
      </c>
    </row>
    <row r="530" spans="1:4" x14ac:dyDescent="0.2">
      <c r="A530" s="489" t="s">
        <v>9257</v>
      </c>
      <c r="B530" s="489" t="s">
        <v>4832</v>
      </c>
      <c r="C530" s="490">
        <v>1335</v>
      </c>
      <c r="D530" s="490">
        <v>326.14050000000003</v>
      </c>
    </row>
    <row r="531" spans="1:4" x14ac:dyDescent="0.2">
      <c r="A531" s="489" t="s">
        <v>9257</v>
      </c>
      <c r="B531" s="489" t="s">
        <v>4833</v>
      </c>
      <c r="C531" s="490">
        <v>-903.90000000000009</v>
      </c>
      <c r="D531" s="490">
        <v>-148.05882</v>
      </c>
    </row>
    <row r="532" spans="1:4" x14ac:dyDescent="0.2">
      <c r="A532" s="489" t="s">
        <v>9257</v>
      </c>
      <c r="B532" s="489" t="s">
        <v>4834</v>
      </c>
      <c r="C532" s="490">
        <v>-431.1</v>
      </c>
      <c r="D532" s="490">
        <v>-51.731999999999999</v>
      </c>
    </row>
    <row r="533" spans="1:4" x14ac:dyDescent="0.2">
      <c r="A533" s="489" t="s">
        <v>9257</v>
      </c>
      <c r="B533" s="489" t="s">
        <v>3291</v>
      </c>
      <c r="C533" s="490">
        <v>5850</v>
      </c>
      <c r="D533" s="490">
        <v>1932.2550000000001</v>
      </c>
    </row>
    <row r="534" spans="1:4" x14ac:dyDescent="0.2">
      <c r="A534" s="489" t="s">
        <v>9257</v>
      </c>
      <c r="B534" s="489" t="s">
        <v>5153</v>
      </c>
      <c r="C534" s="490">
        <v>3270.8571428571399</v>
      </c>
      <c r="D534" s="490">
        <v>0</v>
      </c>
    </row>
    <row r="535" spans="1:4" x14ac:dyDescent="0.2">
      <c r="A535" s="489" t="s">
        <v>9257</v>
      </c>
      <c r="B535" s="489" t="s">
        <v>5433</v>
      </c>
      <c r="C535" s="490">
        <v>7632</v>
      </c>
      <c r="D535" s="490">
        <v>1171.5119999999999</v>
      </c>
    </row>
    <row r="536" spans="1:4" x14ac:dyDescent="0.2">
      <c r="A536" s="489" t="s">
        <v>9257</v>
      </c>
      <c r="B536" s="489" t="s">
        <v>3264</v>
      </c>
      <c r="C536" s="490">
        <v>30637</v>
      </c>
      <c r="D536" s="490">
        <v>11991.3218</v>
      </c>
    </row>
    <row r="537" spans="1:4" x14ac:dyDescent="0.2">
      <c r="A537" s="489" t="s">
        <v>9257</v>
      </c>
      <c r="B537" s="489" t="s">
        <v>4010</v>
      </c>
      <c r="C537" s="490">
        <v>7162</v>
      </c>
      <c r="D537" s="490">
        <v>2058.3588</v>
      </c>
    </row>
    <row r="538" spans="1:4" x14ac:dyDescent="0.2">
      <c r="A538" s="489" t="s">
        <v>9257</v>
      </c>
      <c r="B538" s="489" t="s">
        <v>4014</v>
      </c>
      <c r="C538" s="490">
        <v>1874</v>
      </c>
      <c r="D538" s="490">
        <v>538.58760000000007</v>
      </c>
    </row>
    <row r="539" spans="1:4" x14ac:dyDescent="0.2">
      <c r="A539" s="489" t="s">
        <v>9257</v>
      </c>
      <c r="B539" s="489" t="s">
        <v>4015</v>
      </c>
      <c r="C539" s="490">
        <v>-1874</v>
      </c>
      <c r="D539" s="490">
        <v>-306.96120000000002</v>
      </c>
    </row>
    <row r="540" spans="1:4" x14ac:dyDescent="0.2">
      <c r="A540" s="489" t="s">
        <v>9257</v>
      </c>
      <c r="B540" s="489" t="s">
        <v>4010</v>
      </c>
      <c r="C540" s="490">
        <v>9584</v>
      </c>
      <c r="D540" s="490">
        <v>2754.4416000000001</v>
      </c>
    </row>
    <row r="541" spans="1:4" x14ac:dyDescent="0.2">
      <c r="A541" s="489" t="s">
        <v>9257</v>
      </c>
      <c r="B541" s="489" t="s">
        <v>4010</v>
      </c>
      <c r="C541" s="490">
        <v>12552</v>
      </c>
      <c r="D541" s="490">
        <v>3607.4448000000002</v>
      </c>
    </row>
    <row r="542" spans="1:4" x14ac:dyDescent="0.2">
      <c r="A542" s="489" t="s">
        <v>9257</v>
      </c>
      <c r="B542" s="489" t="s">
        <v>4014</v>
      </c>
      <c r="C542" s="490">
        <v>1854</v>
      </c>
      <c r="D542" s="490">
        <v>532.83960000000002</v>
      </c>
    </row>
    <row r="543" spans="1:4" x14ac:dyDescent="0.2">
      <c r="A543" s="489" t="s">
        <v>9257</v>
      </c>
      <c r="B543" s="489" t="s">
        <v>4015</v>
      </c>
      <c r="C543" s="490">
        <v>-1854</v>
      </c>
      <c r="D543" s="490">
        <v>-303.68520000000001</v>
      </c>
    </row>
    <row r="544" spans="1:4" x14ac:dyDescent="0.2">
      <c r="A544" s="489" t="s">
        <v>9257</v>
      </c>
      <c r="B544" s="489" t="s">
        <v>4827</v>
      </c>
      <c r="C544" s="490">
        <v>14218</v>
      </c>
      <c r="D544" s="490">
        <v>3473.4574000000002</v>
      </c>
    </row>
    <row r="545" spans="1:4" x14ac:dyDescent="0.2">
      <c r="A545" s="489" t="s">
        <v>9257</v>
      </c>
      <c r="B545" s="489" t="s">
        <v>4010</v>
      </c>
      <c r="C545" s="490">
        <v>5618</v>
      </c>
      <c r="D545" s="490">
        <v>1614.6132</v>
      </c>
    </row>
    <row r="546" spans="1:4" x14ac:dyDescent="0.2">
      <c r="A546" s="489" t="s">
        <v>9257</v>
      </c>
      <c r="B546" s="489" t="s">
        <v>4014</v>
      </c>
      <c r="C546" s="490">
        <v>1315</v>
      </c>
      <c r="D546" s="490">
        <v>377.93100000000004</v>
      </c>
    </row>
    <row r="547" spans="1:4" x14ac:dyDescent="0.2">
      <c r="A547" s="489" t="s">
        <v>9257</v>
      </c>
      <c r="B547" s="489" t="s">
        <v>4015</v>
      </c>
      <c r="C547" s="490">
        <v>-1315</v>
      </c>
      <c r="D547" s="490">
        <v>-215.39700000000002</v>
      </c>
    </row>
    <row r="548" spans="1:4" x14ac:dyDescent="0.2">
      <c r="A548" s="489" t="s">
        <v>9257</v>
      </c>
      <c r="B548" s="489" t="s">
        <v>4010</v>
      </c>
      <c r="C548" s="490">
        <v>7342</v>
      </c>
      <c r="D548" s="490">
        <v>2110.0907999999999</v>
      </c>
    </row>
    <row r="549" spans="1:4" x14ac:dyDescent="0.2">
      <c r="A549" s="489" t="s">
        <v>9257</v>
      </c>
      <c r="B549" s="489" t="s">
        <v>5429</v>
      </c>
      <c r="C549" s="490">
        <v>8175.64186965109</v>
      </c>
      <c r="D549" s="490">
        <v>1360.42680710994</v>
      </c>
    </row>
    <row r="550" spans="1:4" x14ac:dyDescent="0.2">
      <c r="A550" s="489" t="s">
        <v>9257</v>
      </c>
      <c r="B550" s="489" t="s">
        <v>6051</v>
      </c>
      <c r="C550" s="490">
        <v>2069.8000000000002</v>
      </c>
      <c r="D550" s="490">
        <v>65.633358000000001</v>
      </c>
    </row>
    <row r="551" spans="1:4" x14ac:dyDescent="0.2">
      <c r="A551" s="489" t="s">
        <v>9257</v>
      </c>
      <c r="B551" s="489" t="s">
        <v>5443</v>
      </c>
      <c r="C551" s="490">
        <v>10452.5581303489</v>
      </c>
      <c r="D551" s="490">
        <v>1650.45892878209</v>
      </c>
    </row>
    <row r="552" spans="1:4" x14ac:dyDescent="0.2">
      <c r="A552" s="489" t="s">
        <v>9257</v>
      </c>
      <c r="B552" s="489" t="s">
        <v>3275</v>
      </c>
      <c r="C552" s="490">
        <v>6140</v>
      </c>
      <c r="D552" s="490">
        <v>2090.67</v>
      </c>
    </row>
    <row r="553" spans="1:4" x14ac:dyDescent="0.2">
      <c r="A553" s="489" t="s">
        <v>9257</v>
      </c>
      <c r="B553" s="489" t="s">
        <v>3275</v>
      </c>
      <c r="C553" s="490">
        <v>5076</v>
      </c>
      <c r="D553" s="490">
        <v>1728.3780000000002</v>
      </c>
    </row>
    <row r="554" spans="1:4" x14ac:dyDescent="0.2">
      <c r="A554" s="489" t="s">
        <v>9257</v>
      </c>
      <c r="B554" s="489" t="s">
        <v>4010</v>
      </c>
      <c r="C554" s="490">
        <v>5705</v>
      </c>
      <c r="D554" s="490">
        <v>1639.6170000000002</v>
      </c>
    </row>
    <row r="555" spans="1:4" x14ac:dyDescent="0.2">
      <c r="A555" s="489" t="s">
        <v>9257</v>
      </c>
      <c r="B555" s="489" t="s">
        <v>4014</v>
      </c>
      <c r="C555" s="490">
        <v>4416</v>
      </c>
      <c r="D555" s="490">
        <v>1269.1584</v>
      </c>
    </row>
    <row r="556" spans="1:4" x14ac:dyDescent="0.2">
      <c r="A556" s="489" t="s">
        <v>9257</v>
      </c>
      <c r="B556" s="489" t="s">
        <v>4015</v>
      </c>
      <c r="C556" s="490">
        <v>-3036.3</v>
      </c>
      <c r="D556" s="490">
        <v>-497.34594000000004</v>
      </c>
    </row>
    <row r="557" spans="1:4" x14ac:dyDescent="0.2">
      <c r="A557" s="489" t="s">
        <v>9257</v>
      </c>
      <c r="B557" s="489" t="s">
        <v>4016</v>
      </c>
      <c r="C557" s="490">
        <v>-1379.7</v>
      </c>
      <c r="D557" s="490">
        <v>-165.56400000000002</v>
      </c>
    </row>
    <row r="558" spans="1:4" x14ac:dyDescent="0.2">
      <c r="A558" s="489" t="s">
        <v>9257</v>
      </c>
      <c r="B558" s="489" t="s">
        <v>4010</v>
      </c>
      <c r="C558" s="490">
        <v>306</v>
      </c>
      <c r="D558" s="490">
        <v>87.944400000000002</v>
      </c>
    </row>
    <row r="559" spans="1:4" x14ac:dyDescent="0.2">
      <c r="A559" s="489" t="s">
        <v>9257</v>
      </c>
      <c r="B559" s="489" t="s">
        <v>4014</v>
      </c>
      <c r="C559" s="490">
        <v>872</v>
      </c>
      <c r="D559" s="490">
        <v>250.61280000000002</v>
      </c>
    </row>
    <row r="560" spans="1:4" x14ac:dyDescent="0.2">
      <c r="A560" s="489" t="s">
        <v>9257</v>
      </c>
      <c r="B560" s="489" t="s">
        <v>4015</v>
      </c>
      <c r="C560" s="490">
        <v>-353.40000000000003</v>
      </c>
      <c r="D560" s="490">
        <v>-57.886919999999996</v>
      </c>
    </row>
    <row r="561" spans="1:4" x14ac:dyDescent="0.2">
      <c r="A561" s="489" t="s">
        <v>9257</v>
      </c>
      <c r="B561" s="489" t="s">
        <v>4016</v>
      </c>
      <c r="C561" s="490">
        <v>-518.6</v>
      </c>
      <c r="D561" s="490">
        <v>-62.231999999999999</v>
      </c>
    </row>
    <row r="562" spans="1:4" x14ac:dyDescent="0.2">
      <c r="A562" s="489" t="s">
        <v>9257</v>
      </c>
      <c r="B562" s="489" t="s">
        <v>4010</v>
      </c>
      <c r="C562" s="490">
        <v>1216</v>
      </c>
      <c r="D562" s="490">
        <v>349.47840000000002</v>
      </c>
    </row>
    <row r="563" spans="1:4" x14ac:dyDescent="0.2">
      <c r="A563" s="489" t="s">
        <v>9257</v>
      </c>
      <c r="B563" s="489" t="s">
        <v>4014</v>
      </c>
      <c r="C563" s="490">
        <v>1000</v>
      </c>
      <c r="D563" s="490">
        <v>287.40000000000003</v>
      </c>
    </row>
    <row r="564" spans="1:4" x14ac:dyDescent="0.2">
      <c r="A564" s="489" t="s">
        <v>9257</v>
      </c>
      <c r="B564" s="489" t="s">
        <v>4015</v>
      </c>
      <c r="C564" s="490">
        <v>-664.80000000000007</v>
      </c>
      <c r="D564" s="490">
        <v>-108.89424000000001</v>
      </c>
    </row>
    <row r="565" spans="1:4" x14ac:dyDescent="0.2">
      <c r="A565" s="489" t="s">
        <v>9257</v>
      </c>
      <c r="B565" s="489" t="s">
        <v>4016</v>
      </c>
      <c r="C565" s="490">
        <v>-335.2</v>
      </c>
      <c r="D565" s="490">
        <v>-40.223999999999997</v>
      </c>
    </row>
    <row r="566" spans="1:4" x14ac:dyDescent="0.2">
      <c r="A566" s="489" t="s">
        <v>9257</v>
      </c>
      <c r="B566" s="489" t="s">
        <v>3275</v>
      </c>
      <c r="C566" s="490">
        <v>8114</v>
      </c>
      <c r="D566" s="490">
        <v>2762.817</v>
      </c>
    </row>
    <row r="567" spans="1:4" x14ac:dyDescent="0.2">
      <c r="A567" s="489" t="s">
        <v>9257</v>
      </c>
      <c r="B567" s="489" t="s">
        <v>3291</v>
      </c>
      <c r="C567" s="490">
        <v>5826</v>
      </c>
      <c r="D567" s="490">
        <v>1924.3278</v>
      </c>
    </row>
    <row r="568" spans="1:4" x14ac:dyDescent="0.2">
      <c r="A568" s="489" t="s">
        <v>9257</v>
      </c>
      <c r="B568" s="489" t="s">
        <v>3291</v>
      </c>
      <c r="C568" s="490">
        <v>8246</v>
      </c>
      <c r="D568" s="490">
        <v>2723.6538</v>
      </c>
    </row>
    <row r="569" spans="1:4" x14ac:dyDescent="0.2">
      <c r="A569" s="489" t="s">
        <v>9257</v>
      </c>
      <c r="B569" s="489" t="s">
        <v>4827</v>
      </c>
      <c r="C569" s="490">
        <v>27635.416666666701</v>
      </c>
      <c r="D569" s="490">
        <v>6751.3322916666702</v>
      </c>
    </row>
    <row r="570" spans="1:4" x14ac:dyDescent="0.2">
      <c r="A570" s="489" t="s">
        <v>9257</v>
      </c>
      <c r="B570" s="489" t="s">
        <v>4829</v>
      </c>
      <c r="C570" s="490">
        <v>1547.5833333333301</v>
      </c>
      <c r="D570" s="490">
        <v>359.50360833333303</v>
      </c>
    </row>
    <row r="571" spans="1:4" x14ac:dyDescent="0.2">
      <c r="A571" s="489" t="s">
        <v>9257</v>
      </c>
      <c r="B571" s="489" t="s">
        <v>4010</v>
      </c>
      <c r="C571" s="490">
        <v>11226</v>
      </c>
      <c r="D571" s="490">
        <v>3226.3524000000002</v>
      </c>
    </row>
    <row r="572" spans="1:4" x14ac:dyDescent="0.2">
      <c r="A572" s="489" t="s">
        <v>9257</v>
      </c>
      <c r="B572" s="489" t="s">
        <v>4014</v>
      </c>
      <c r="C572" s="490">
        <v>1194</v>
      </c>
      <c r="D572" s="490">
        <v>343.15559999999999</v>
      </c>
    </row>
    <row r="573" spans="1:4" x14ac:dyDescent="0.2">
      <c r="A573" s="489" t="s">
        <v>9257</v>
      </c>
      <c r="B573" s="489" t="s">
        <v>4015</v>
      </c>
      <c r="C573" s="490">
        <v>-1194</v>
      </c>
      <c r="D573" s="490">
        <v>-195.5772</v>
      </c>
    </row>
    <row r="574" spans="1:4" x14ac:dyDescent="0.2">
      <c r="A574" s="489" t="s">
        <v>9257</v>
      </c>
      <c r="B574" s="489" t="s">
        <v>5431</v>
      </c>
      <c r="C574" s="490">
        <v>9206.1</v>
      </c>
      <c r="D574" s="490">
        <v>1465.61112</v>
      </c>
    </row>
    <row r="575" spans="1:4" x14ac:dyDescent="0.2">
      <c r="A575" s="489" t="s">
        <v>9257</v>
      </c>
      <c r="B575" s="489" t="s">
        <v>6051</v>
      </c>
      <c r="C575" s="490">
        <v>3068.7000000000003</v>
      </c>
      <c r="D575" s="490">
        <v>97.308476999999996</v>
      </c>
    </row>
    <row r="576" spans="1:4" x14ac:dyDescent="0.2">
      <c r="A576" s="489" t="s">
        <v>9257</v>
      </c>
      <c r="B576" s="489" t="s">
        <v>5449</v>
      </c>
      <c r="C576" s="490">
        <v>18412.2</v>
      </c>
      <c r="D576" s="490">
        <v>2780.2422000000001</v>
      </c>
    </row>
    <row r="577" spans="1:4" x14ac:dyDescent="0.2">
      <c r="A577" s="489" t="s">
        <v>9257</v>
      </c>
      <c r="B577" s="489" t="s">
        <v>4010</v>
      </c>
      <c r="C577" s="490">
        <v>14794</v>
      </c>
      <c r="D577" s="490">
        <v>4251.7956000000004</v>
      </c>
    </row>
    <row r="578" spans="1:4" x14ac:dyDescent="0.2">
      <c r="A578" s="489" t="s">
        <v>9257</v>
      </c>
      <c r="B578" s="489" t="s">
        <v>4014</v>
      </c>
      <c r="C578" s="490">
        <v>1816</v>
      </c>
      <c r="D578" s="490">
        <v>521.91840000000002</v>
      </c>
    </row>
    <row r="579" spans="1:4" x14ac:dyDescent="0.2">
      <c r="A579" s="489" t="s">
        <v>9257</v>
      </c>
      <c r="B579" s="489" t="s">
        <v>4015</v>
      </c>
      <c r="C579" s="490">
        <v>-1816</v>
      </c>
      <c r="D579" s="490">
        <v>-297.46080000000001</v>
      </c>
    </row>
    <row r="580" spans="1:4" x14ac:dyDescent="0.2">
      <c r="A580" s="489" t="s">
        <v>9257</v>
      </c>
      <c r="B580" s="489" t="s">
        <v>5153</v>
      </c>
      <c r="C580" s="490">
        <v>2870.5714285714303</v>
      </c>
      <c r="D580" s="490">
        <v>0</v>
      </c>
    </row>
    <row r="581" spans="1:4" x14ac:dyDescent="0.2">
      <c r="A581" s="489" t="s">
        <v>9257</v>
      </c>
      <c r="B581" s="489" t="s">
        <v>5435</v>
      </c>
      <c r="C581" s="490">
        <v>6698</v>
      </c>
      <c r="D581" s="490">
        <v>991.30400000000009</v>
      </c>
    </row>
    <row r="582" spans="1:4" x14ac:dyDescent="0.2">
      <c r="A582" s="489" t="s">
        <v>9257</v>
      </c>
      <c r="B582" s="489" t="s">
        <v>4010</v>
      </c>
      <c r="C582" s="490">
        <v>2084</v>
      </c>
      <c r="D582" s="490">
        <v>598.94159999999999</v>
      </c>
    </row>
    <row r="583" spans="1:4" x14ac:dyDescent="0.2">
      <c r="A583" s="489" t="s">
        <v>9257</v>
      </c>
      <c r="B583" s="489" t="s">
        <v>4010</v>
      </c>
      <c r="C583" s="490">
        <v>7871</v>
      </c>
      <c r="D583" s="490">
        <v>2262.1253999999999</v>
      </c>
    </row>
    <row r="584" spans="1:4" x14ac:dyDescent="0.2">
      <c r="A584" s="489" t="s">
        <v>9257</v>
      </c>
      <c r="B584" s="489" t="s">
        <v>4014</v>
      </c>
      <c r="C584" s="490">
        <v>1202</v>
      </c>
      <c r="D584" s="490">
        <v>345.45480000000003</v>
      </c>
    </row>
    <row r="585" spans="1:4" x14ac:dyDescent="0.2">
      <c r="A585" s="489" t="s">
        <v>9257</v>
      </c>
      <c r="B585" s="489" t="s">
        <v>4015</v>
      </c>
      <c r="C585" s="490">
        <v>-1202</v>
      </c>
      <c r="D585" s="490">
        <v>-196.88760000000002</v>
      </c>
    </row>
    <row r="586" spans="1:4" x14ac:dyDescent="0.2">
      <c r="A586" s="489" t="s">
        <v>9257</v>
      </c>
      <c r="B586" s="489" t="s">
        <v>3275</v>
      </c>
      <c r="C586" s="490">
        <v>8340</v>
      </c>
      <c r="D586" s="490">
        <v>2839.77</v>
      </c>
    </row>
    <row r="587" spans="1:4" x14ac:dyDescent="0.2">
      <c r="A587" s="489" t="s">
        <v>9257</v>
      </c>
      <c r="B587" s="489" t="s">
        <v>4827</v>
      </c>
      <c r="C587" s="490">
        <v>24650</v>
      </c>
      <c r="D587" s="490">
        <v>6021.9949999999999</v>
      </c>
    </row>
    <row r="588" spans="1:4" x14ac:dyDescent="0.2">
      <c r="A588" s="489" t="s">
        <v>9257</v>
      </c>
      <c r="B588" s="489" t="s">
        <v>4832</v>
      </c>
      <c r="C588" s="490">
        <v>6125</v>
      </c>
      <c r="D588" s="490">
        <v>1496.3375000000001</v>
      </c>
    </row>
    <row r="589" spans="1:4" x14ac:dyDescent="0.2">
      <c r="A589" s="489" t="s">
        <v>9257</v>
      </c>
      <c r="B589" s="489" t="s">
        <v>4833</v>
      </c>
      <c r="C589" s="490">
        <v>-6125</v>
      </c>
      <c r="D589" s="490">
        <v>-1003.2750000000001</v>
      </c>
    </row>
    <row r="590" spans="1:4" x14ac:dyDescent="0.2">
      <c r="A590" s="489" t="s">
        <v>9257</v>
      </c>
      <c r="B590" s="489" t="s">
        <v>5153</v>
      </c>
      <c r="C590" s="490">
        <v>6751.2000000000007</v>
      </c>
      <c r="D590" s="490">
        <v>0</v>
      </c>
    </row>
    <row r="591" spans="1:4" x14ac:dyDescent="0.2">
      <c r="A591" s="489" t="s">
        <v>9257</v>
      </c>
      <c r="B591" s="489" t="s">
        <v>5876</v>
      </c>
      <c r="C591" s="490">
        <v>4924.2749304727904</v>
      </c>
      <c r="D591" s="490">
        <v>634.24661104489508</v>
      </c>
    </row>
    <row r="592" spans="1:4" x14ac:dyDescent="0.2">
      <c r="A592" s="489" t="s">
        <v>9257</v>
      </c>
      <c r="B592" s="489" t="s">
        <v>5877</v>
      </c>
      <c r="C592" s="490">
        <v>14772.824791418399</v>
      </c>
      <c r="D592" s="490">
        <v>1805.2391895113201</v>
      </c>
    </row>
    <row r="593" spans="1:4" x14ac:dyDescent="0.2">
      <c r="A593" s="489" t="s">
        <v>9257</v>
      </c>
      <c r="B593" s="489" t="s">
        <v>5878</v>
      </c>
      <c r="C593" s="490">
        <v>5091.7002781088604</v>
      </c>
      <c r="D593" s="490">
        <v>554.99533031386602</v>
      </c>
    </row>
    <row r="594" spans="1:4" x14ac:dyDescent="0.2">
      <c r="A594" s="489" t="s">
        <v>9257</v>
      </c>
      <c r="B594" s="489" t="s">
        <v>4010</v>
      </c>
      <c r="C594" s="490">
        <v>6213</v>
      </c>
      <c r="D594" s="490">
        <v>1785.6162000000002</v>
      </c>
    </row>
    <row r="595" spans="1:4" x14ac:dyDescent="0.2">
      <c r="A595" s="489" t="s">
        <v>9257</v>
      </c>
      <c r="B595" s="489" t="s">
        <v>4010</v>
      </c>
      <c r="C595" s="490">
        <v>7146</v>
      </c>
      <c r="D595" s="490">
        <v>2053.7604000000001</v>
      </c>
    </row>
    <row r="596" spans="1:4" x14ac:dyDescent="0.2">
      <c r="A596" s="489" t="s">
        <v>9257</v>
      </c>
      <c r="B596" s="489" t="s">
        <v>3275</v>
      </c>
      <c r="C596" s="490">
        <v>10454</v>
      </c>
      <c r="D596" s="490">
        <v>3559.587</v>
      </c>
    </row>
    <row r="597" spans="1:4" x14ac:dyDescent="0.2">
      <c r="A597" s="489" t="s">
        <v>9257</v>
      </c>
      <c r="B597" s="489" t="s">
        <v>5153</v>
      </c>
      <c r="C597" s="490">
        <v>4532</v>
      </c>
      <c r="D597" s="490">
        <v>0</v>
      </c>
    </row>
    <row r="598" spans="1:4" x14ac:dyDescent="0.2">
      <c r="A598" s="489" t="s">
        <v>9257</v>
      </c>
      <c r="B598" s="489" t="s">
        <v>4904</v>
      </c>
      <c r="C598" s="490">
        <v>6709.11949685535</v>
      </c>
      <c r="D598" s="490">
        <v>1170.74135220126</v>
      </c>
    </row>
    <row r="599" spans="1:4" x14ac:dyDescent="0.2">
      <c r="A599" s="489" t="s">
        <v>9257</v>
      </c>
      <c r="B599" s="489" t="s">
        <v>4905</v>
      </c>
      <c r="C599" s="490">
        <v>1824.88050314465</v>
      </c>
      <c r="D599" s="490">
        <v>302.20021132075499</v>
      </c>
    </row>
    <row r="600" spans="1:4" x14ac:dyDescent="0.2">
      <c r="A600" s="489" t="s">
        <v>9257</v>
      </c>
      <c r="B600" s="489" t="s">
        <v>4827</v>
      </c>
      <c r="C600" s="490">
        <v>30208.7421944692</v>
      </c>
      <c r="D600" s="490">
        <v>7379.9957181088303</v>
      </c>
    </row>
    <row r="601" spans="1:4" x14ac:dyDescent="0.2">
      <c r="A601" s="489" t="s">
        <v>9257</v>
      </c>
      <c r="B601" s="489" t="s">
        <v>4829</v>
      </c>
      <c r="C601" s="490">
        <v>14943.2578055308</v>
      </c>
      <c r="D601" s="490">
        <v>3471.3187882248003</v>
      </c>
    </row>
    <row r="602" spans="1:4" x14ac:dyDescent="0.2">
      <c r="A602" s="489" t="s">
        <v>9257</v>
      </c>
      <c r="B602" s="489" t="s">
        <v>4010</v>
      </c>
      <c r="C602" s="490">
        <v>30633</v>
      </c>
      <c r="D602" s="490">
        <v>8803.9242000000013</v>
      </c>
    </row>
    <row r="603" spans="1:4" x14ac:dyDescent="0.2">
      <c r="A603" s="489" t="s">
        <v>9257</v>
      </c>
      <c r="B603" s="489" t="s">
        <v>4010</v>
      </c>
      <c r="C603" s="490">
        <v>8880</v>
      </c>
      <c r="D603" s="490">
        <v>2552.1120000000001</v>
      </c>
    </row>
    <row r="604" spans="1:4" x14ac:dyDescent="0.2">
      <c r="A604" s="489" t="s">
        <v>9257</v>
      </c>
      <c r="B604" s="489" t="s">
        <v>4014</v>
      </c>
      <c r="C604" s="490">
        <v>2652</v>
      </c>
      <c r="D604" s="490">
        <v>762.1848</v>
      </c>
    </row>
    <row r="605" spans="1:4" x14ac:dyDescent="0.2">
      <c r="A605" s="489" t="s">
        <v>9257</v>
      </c>
      <c r="B605" s="489" t="s">
        <v>4015</v>
      </c>
      <c r="C605" s="490">
        <v>-2652</v>
      </c>
      <c r="D605" s="490">
        <v>-434.39760000000001</v>
      </c>
    </row>
    <row r="606" spans="1:4" x14ac:dyDescent="0.2">
      <c r="A606" s="489" t="s">
        <v>9257</v>
      </c>
      <c r="B606" s="489" t="s">
        <v>3291</v>
      </c>
      <c r="C606" s="490">
        <v>26570</v>
      </c>
      <c r="D606" s="490">
        <v>8776.0709999999999</v>
      </c>
    </row>
    <row r="607" spans="1:4" x14ac:dyDescent="0.2">
      <c r="A607" s="489" t="s">
        <v>9257</v>
      </c>
      <c r="B607" s="489" t="s">
        <v>3295</v>
      </c>
      <c r="C607" s="490">
        <v>2440</v>
      </c>
      <c r="D607" s="490">
        <v>805.93200000000002</v>
      </c>
    </row>
    <row r="608" spans="1:4" x14ac:dyDescent="0.2">
      <c r="A608" s="489" t="s">
        <v>9257</v>
      </c>
      <c r="B608" s="489" t="s">
        <v>3296</v>
      </c>
      <c r="C608" s="490">
        <v>-2440</v>
      </c>
      <c r="D608" s="490">
        <v>-399.67200000000003</v>
      </c>
    </row>
    <row r="609" spans="1:4" x14ac:dyDescent="0.2">
      <c r="A609" s="489" t="s">
        <v>9257</v>
      </c>
      <c r="B609" s="489" t="s">
        <v>3291</v>
      </c>
      <c r="C609" s="490">
        <v>25423</v>
      </c>
      <c r="D609" s="490">
        <v>8397.2169000000013</v>
      </c>
    </row>
    <row r="610" spans="1:4" x14ac:dyDescent="0.2">
      <c r="A610" s="489" t="s">
        <v>9257</v>
      </c>
      <c r="B610" s="489" t="s">
        <v>5153</v>
      </c>
      <c r="C610" s="490">
        <v>1709.1428571428601</v>
      </c>
      <c r="D610" s="490">
        <v>0</v>
      </c>
    </row>
    <row r="611" spans="1:4" x14ac:dyDescent="0.2">
      <c r="A611" s="489" t="s">
        <v>9257</v>
      </c>
      <c r="B611" s="489" t="s">
        <v>4896</v>
      </c>
      <c r="C611" s="490">
        <v>3988</v>
      </c>
      <c r="D611" s="490">
        <v>732.19680000000005</v>
      </c>
    </row>
    <row r="612" spans="1:4" x14ac:dyDescent="0.2">
      <c r="A612" s="489" t="s">
        <v>9257</v>
      </c>
      <c r="B612" s="489" t="s">
        <v>4827</v>
      </c>
      <c r="C612" s="490">
        <v>17744</v>
      </c>
      <c r="D612" s="490">
        <v>4334.8591999999999</v>
      </c>
    </row>
    <row r="613" spans="1:4" x14ac:dyDescent="0.2">
      <c r="A613" s="489" t="s">
        <v>9257</v>
      </c>
      <c r="B613" s="489" t="s">
        <v>4010</v>
      </c>
      <c r="C613" s="490">
        <v>6577.1260997067402</v>
      </c>
      <c r="D613" s="490">
        <v>1890.2660410557201</v>
      </c>
    </row>
    <row r="614" spans="1:4" x14ac:dyDescent="0.2">
      <c r="A614" s="489" t="s">
        <v>9257</v>
      </c>
      <c r="B614" s="489" t="s">
        <v>4014</v>
      </c>
      <c r="C614" s="490">
        <v>1778.00586510264</v>
      </c>
      <c r="D614" s="490">
        <v>510.99888563049905</v>
      </c>
    </row>
    <row r="615" spans="1:4" x14ac:dyDescent="0.2">
      <c r="A615" s="489" t="s">
        <v>9257</v>
      </c>
      <c r="B615" s="489" t="s">
        <v>4015</v>
      </c>
      <c r="C615" s="490">
        <v>-1778.00586510264</v>
      </c>
      <c r="D615" s="490">
        <v>-291.23736070381199</v>
      </c>
    </row>
    <row r="616" spans="1:4" x14ac:dyDescent="0.2">
      <c r="A616" s="489" t="s">
        <v>9257</v>
      </c>
      <c r="B616" s="489" t="s">
        <v>4827</v>
      </c>
      <c r="C616" s="490">
        <v>898.87390029325502</v>
      </c>
      <c r="D616" s="490">
        <v>219.594893841642</v>
      </c>
    </row>
    <row r="617" spans="1:4" x14ac:dyDescent="0.2">
      <c r="A617" s="489" t="s">
        <v>9257</v>
      </c>
      <c r="B617" s="489" t="s">
        <v>4832</v>
      </c>
      <c r="C617" s="490">
        <v>242.99413489736102</v>
      </c>
      <c r="D617" s="490">
        <v>59.363467155425198</v>
      </c>
    </row>
    <row r="618" spans="1:4" x14ac:dyDescent="0.2">
      <c r="A618" s="489" t="s">
        <v>9257</v>
      </c>
      <c r="B618" s="489" t="s">
        <v>4833</v>
      </c>
      <c r="C618" s="490">
        <v>-242.99413489736102</v>
      </c>
      <c r="D618" s="490">
        <v>-39.8024392961877</v>
      </c>
    </row>
    <row r="619" spans="1:4" x14ac:dyDescent="0.2">
      <c r="A619" s="489" t="s">
        <v>9257</v>
      </c>
      <c r="B619" s="489" t="s">
        <v>3275</v>
      </c>
      <c r="C619" s="490">
        <v>13630</v>
      </c>
      <c r="D619" s="490">
        <v>4641.0150000000003</v>
      </c>
    </row>
    <row r="620" spans="1:4" x14ac:dyDescent="0.2">
      <c r="A620" s="489" t="s">
        <v>9257</v>
      </c>
      <c r="B620" s="489" t="s">
        <v>3291</v>
      </c>
      <c r="C620" s="490">
        <v>7421</v>
      </c>
      <c r="D620" s="490">
        <v>2451.1563000000001</v>
      </c>
    </row>
    <row r="621" spans="1:4" x14ac:dyDescent="0.2">
      <c r="A621" s="489" t="s">
        <v>9257</v>
      </c>
      <c r="B621" s="489" t="s">
        <v>4900</v>
      </c>
      <c r="C621" s="490">
        <v>6441.4893617021307</v>
      </c>
      <c r="D621" s="490">
        <v>1153.02659574468</v>
      </c>
    </row>
    <row r="622" spans="1:4" x14ac:dyDescent="0.2">
      <c r="A622" s="489" t="s">
        <v>9257</v>
      </c>
      <c r="B622" s="489" t="s">
        <v>5153</v>
      </c>
      <c r="C622" s="490">
        <v>3464</v>
      </c>
      <c r="D622" s="490">
        <v>0</v>
      </c>
    </row>
    <row r="623" spans="1:4" x14ac:dyDescent="0.2">
      <c r="A623" s="489" t="s">
        <v>9257</v>
      </c>
      <c r="B623" s="489" t="s">
        <v>4901</v>
      </c>
      <c r="C623" s="490">
        <v>3246.5106382978702</v>
      </c>
      <c r="D623" s="490">
        <v>551.25750638297905</v>
      </c>
    </row>
    <row r="624" spans="1:4" x14ac:dyDescent="0.2">
      <c r="A624" s="489" t="s">
        <v>9257</v>
      </c>
      <c r="B624" s="489" t="s">
        <v>4010</v>
      </c>
      <c r="C624" s="490">
        <v>5565</v>
      </c>
      <c r="D624" s="490">
        <v>1599.3810000000001</v>
      </c>
    </row>
    <row r="625" spans="1:4" x14ac:dyDescent="0.2">
      <c r="A625" s="489" t="s">
        <v>9257</v>
      </c>
      <c r="B625" s="489" t="s">
        <v>4014</v>
      </c>
      <c r="C625" s="490">
        <v>539</v>
      </c>
      <c r="D625" s="490">
        <v>154.90860000000001</v>
      </c>
    </row>
    <row r="626" spans="1:4" x14ac:dyDescent="0.2">
      <c r="A626" s="489" t="s">
        <v>9257</v>
      </c>
      <c r="B626" s="489" t="s">
        <v>4015</v>
      </c>
      <c r="C626" s="490">
        <v>-539</v>
      </c>
      <c r="D626" s="490">
        <v>-88.288199999999989</v>
      </c>
    </row>
    <row r="627" spans="1:4" x14ac:dyDescent="0.2">
      <c r="A627" s="489" t="s">
        <v>9257</v>
      </c>
      <c r="B627" s="489" t="s">
        <v>4010</v>
      </c>
      <c r="C627" s="490">
        <v>3808</v>
      </c>
      <c r="D627" s="490">
        <v>1094.4192</v>
      </c>
    </row>
    <row r="628" spans="1:4" x14ac:dyDescent="0.2">
      <c r="A628" s="489" t="s">
        <v>9257</v>
      </c>
      <c r="B628" s="489" t="s">
        <v>4014</v>
      </c>
      <c r="C628" s="490">
        <v>3027</v>
      </c>
      <c r="D628" s="490">
        <v>869.95980000000009</v>
      </c>
    </row>
    <row r="629" spans="1:4" x14ac:dyDescent="0.2">
      <c r="A629" s="489" t="s">
        <v>9257</v>
      </c>
      <c r="B629" s="489" t="s">
        <v>4015</v>
      </c>
      <c r="C629" s="490">
        <v>-2050.5</v>
      </c>
      <c r="D629" s="490">
        <v>-335.87190000000004</v>
      </c>
    </row>
    <row r="630" spans="1:4" x14ac:dyDescent="0.2">
      <c r="A630" s="489" t="s">
        <v>9257</v>
      </c>
      <c r="B630" s="489" t="s">
        <v>4016</v>
      </c>
      <c r="C630" s="490">
        <v>-976.5</v>
      </c>
      <c r="D630" s="490">
        <v>-117.18</v>
      </c>
    </row>
    <row r="631" spans="1:4" x14ac:dyDescent="0.2">
      <c r="A631" s="489" t="s">
        <v>9257</v>
      </c>
      <c r="B631" s="489" t="s">
        <v>3275</v>
      </c>
      <c r="C631" s="490">
        <v>11455</v>
      </c>
      <c r="D631" s="490">
        <v>3900.4275000000002</v>
      </c>
    </row>
    <row r="632" spans="1:4" x14ac:dyDescent="0.2">
      <c r="A632" s="489" t="s">
        <v>9257</v>
      </c>
      <c r="B632" s="489" t="s">
        <v>3279</v>
      </c>
      <c r="C632" s="490">
        <v>2811</v>
      </c>
      <c r="D632" s="490">
        <v>957.14550000000008</v>
      </c>
    </row>
    <row r="633" spans="1:4" x14ac:dyDescent="0.2">
      <c r="A633" s="489" t="s">
        <v>9257</v>
      </c>
      <c r="B633" s="489" t="s">
        <v>3280</v>
      </c>
      <c r="C633" s="490">
        <v>-2811</v>
      </c>
      <c r="D633" s="490">
        <v>-460.4418</v>
      </c>
    </row>
    <row r="634" spans="1:4" x14ac:dyDescent="0.2">
      <c r="A634" s="489" t="s">
        <v>9257</v>
      </c>
      <c r="B634" s="489" t="s">
        <v>5153</v>
      </c>
      <c r="C634" s="490">
        <v>4295</v>
      </c>
      <c r="D634" s="490">
        <v>0</v>
      </c>
    </row>
    <row r="635" spans="1:4" x14ac:dyDescent="0.2">
      <c r="A635" s="489" t="s">
        <v>9257</v>
      </c>
      <c r="B635" s="489" t="s">
        <v>4876</v>
      </c>
      <c r="C635" s="490">
        <v>5653.8461538461506</v>
      </c>
      <c r="D635" s="490">
        <v>1091.7576923076901</v>
      </c>
    </row>
    <row r="636" spans="1:4" x14ac:dyDescent="0.2">
      <c r="A636" s="489" t="s">
        <v>9257</v>
      </c>
      <c r="B636" s="489" t="s">
        <v>4877</v>
      </c>
      <c r="C636" s="490">
        <v>1402.1538461538501</v>
      </c>
      <c r="D636" s="490">
        <v>256.874584615385</v>
      </c>
    </row>
    <row r="637" spans="1:4" x14ac:dyDescent="0.2">
      <c r="A637" s="489" t="s">
        <v>9257</v>
      </c>
      <c r="B637" s="489" t="s">
        <v>4900</v>
      </c>
      <c r="C637" s="490">
        <v>3110</v>
      </c>
      <c r="D637" s="490">
        <v>556.69000000000005</v>
      </c>
    </row>
    <row r="638" spans="1:4" x14ac:dyDescent="0.2">
      <c r="A638" s="489" t="s">
        <v>9257</v>
      </c>
      <c r="B638" s="489" t="s">
        <v>5153</v>
      </c>
      <c r="C638" s="490">
        <v>4442</v>
      </c>
      <c r="D638" s="490">
        <v>0</v>
      </c>
    </row>
    <row r="639" spans="1:4" x14ac:dyDescent="0.2">
      <c r="A639" s="489" t="s">
        <v>9257</v>
      </c>
      <c r="B639" s="489" t="s">
        <v>3275</v>
      </c>
      <c r="C639" s="490">
        <v>4651</v>
      </c>
      <c r="D639" s="490">
        <v>1583.6655000000001</v>
      </c>
    </row>
    <row r="640" spans="1:4" x14ac:dyDescent="0.2">
      <c r="A640" s="489" t="s">
        <v>9257</v>
      </c>
      <c r="B640" s="489" t="s">
        <v>4827</v>
      </c>
      <c r="C640" s="490">
        <v>11201</v>
      </c>
      <c r="D640" s="490">
        <v>2736.4043000000001</v>
      </c>
    </row>
    <row r="641" spans="1:4" x14ac:dyDescent="0.2">
      <c r="A641" s="489" t="s">
        <v>9257</v>
      </c>
      <c r="B641" s="489" t="s">
        <v>4010</v>
      </c>
      <c r="C641" s="490">
        <v>7191</v>
      </c>
      <c r="D641" s="490">
        <v>2066.6934000000001</v>
      </c>
    </row>
    <row r="642" spans="1:4" x14ac:dyDescent="0.2">
      <c r="A642" s="489" t="s">
        <v>9257</v>
      </c>
      <c r="B642" s="489" t="s">
        <v>4014</v>
      </c>
      <c r="C642" s="490">
        <v>1312</v>
      </c>
      <c r="D642" s="490">
        <v>377.06880000000001</v>
      </c>
    </row>
    <row r="643" spans="1:4" x14ac:dyDescent="0.2">
      <c r="A643" s="489" t="s">
        <v>9257</v>
      </c>
      <c r="B643" s="489" t="s">
        <v>4015</v>
      </c>
      <c r="C643" s="490">
        <v>-1312</v>
      </c>
      <c r="D643" s="490">
        <v>-214.90560000000002</v>
      </c>
    </row>
    <row r="644" spans="1:4" x14ac:dyDescent="0.2">
      <c r="A644" s="489" t="s">
        <v>9257</v>
      </c>
      <c r="B644" s="489" t="s">
        <v>4827</v>
      </c>
      <c r="C644" s="490">
        <v>18794</v>
      </c>
      <c r="D644" s="490">
        <v>4591.3742000000002</v>
      </c>
    </row>
    <row r="645" spans="1:4" x14ac:dyDescent="0.2">
      <c r="A645" s="489" t="s">
        <v>9257</v>
      </c>
      <c r="B645" s="489" t="s">
        <v>4832</v>
      </c>
      <c r="C645" s="490">
        <v>2386</v>
      </c>
      <c r="D645" s="490">
        <v>582.89980000000003</v>
      </c>
    </row>
    <row r="646" spans="1:4" x14ac:dyDescent="0.2">
      <c r="A646" s="489" t="s">
        <v>9257</v>
      </c>
      <c r="B646" s="489" t="s">
        <v>4833</v>
      </c>
      <c r="C646" s="490">
        <v>-2386</v>
      </c>
      <c r="D646" s="490">
        <v>-390.82679999999999</v>
      </c>
    </row>
    <row r="647" spans="1:4" x14ac:dyDescent="0.2">
      <c r="A647" s="489" t="s">
        <v>9257</v>
      </c>
      <c r="B647" s="489" t="s">
        <v>4010</v>
      </c>
      <c r="C647" s="490">
        <v>8725</v>
      </c>
      <c r="D647" s="490">
        <v>2507.5650000000001</v>
      </c>
    </row>
    <row r="648" spans="1:4" x14ac:dyDescent="0.2">
      <c r="A648" s="489" t="s">
        <v>9257</v>
      </c>
      <c r="B648" s="489" t="s">
        <v>4014</v>
      </c>
      <c r="C648" s="490">
        <v>2578</v>
      </c>
      <c r="D648" s="490">
        <v>740.91719999999998</v>
      </c>
    </row>
    <row r="649" spans="1:4" x14ac:dyDescent="0.2">
      <c r="A649" s="489" t="s">
        <v>9257</v>
      </c>
      <c r="B649" s="489" t="s">
        <v>4015</v>
      </c>
      <c r="C649" s="490">
        <v>-2578</v>
      </c>
      <c r="D649" s="490">
        <v>-422.27640000000002</v>
      </c>
    </row>
    <row r="650" spans="1:4" x14ac:dyDescent="0.2">
      <c r="A650" s="489" t="s">
        <v>9257</v>
      </c>
      <c r="B650" s="489" t="s">
        <v>4010</v>
      </c>
      <c r="C650" s="490">
        <v>9284</v>
      </c>
      <c r="D650" s="490">
        <v>2668.2216000000003</v>
      </c>
    </row>
    <row r="651" spans="1:4" x14ac:dyDescent="0.2">
      <c r="A651" s="489" t="s">
        <v>9257</v>
      </c>
      <c r="B651" s="489" t="s">
        <v>4014</v>
      </c>
      <c r="C651" s="490">
        <v>3175</v>
      </c>
      <c r="D651" s="490">
        <v>912.495</v>
      </c>
    </row>
    <row r="652" spans="1:4" x14ac:dyDescent="0.2">
      <c r="A652" s="489" t="s">
        <v>9257</v>
      </c>
      <c r="B652" s="489" t="s">
        <v>4015</v>
      </c>
      <c r="C652" s="490">
        <v>-3175</v>
      </c>
      <c r="D652" s="490">
        <v>-520.06500000000005</v>
      </c>
    </row>
    <row r="653" spans="1:4" x14ac:dyDescent="0.2">
      <c r="A653" s="489" t="s">
        <v>9257</v>
      </c>
      <c r="B653" s="489" t="s">
        <v>3275</v>
      </c>
      <c r="C653" s="490">
        <v>15476</v>
      </c>
      <c r="D653" s="490">
        <v>5269.5780000000004</v>
      </c>
    </row>
    <row r="654" spans="1:4" x14ac:dyDescent="0.2">
      <c r="A654" s="489" t="s">
        <v>9257</v>
      </c>
      <c r="B654" s="489" t="s">
        <v>4827</v>
      </c>
      <c r="C654" s="490">
        <v>6619</v>
      </c>
      <c r="D654" s="436">
        <v>1617.0217</v>
      </c>
    </row>
    <row r="655" spans="1:4" x14ac:dyDescent="0.2">
      <c r="A655" s="489" t="s">
        <v>9257</v>
      </c>
      <c r="B655" s="489" t="s">
        <v>4832</v>
      </c>
      <c r="C655" s="490">
        <v>2249</v>
      </c>
      <c r="D655" s="490">
        <v>549.4307</v>
      </c>
    </row>
    <row r="656" spans="1:4" x14ac:dyDescent="0.2">
      <c r="A656" s="489" t="s">
        <v>9257</v>
      </c>
      <c r="B656" s="489" t="s">
        <v>4833</v>
      </c>
      <c r="C656" s="490">
        <v>-2249</v>
      </c>
      <c r="D656" s="490">
        <v>-368.38620000000003</v>
      </c>
    </row>
    <row r="657" spans="1:4" x14ac:dyDescent="0.2">
      <c r="A657" s="489" t="s">
        <v>9257</v>
      </c>
      <c r="B657" s="489" t="s">
        <v>4010</v>
      </c>
      <c r="C657" s="490">
        <v>10898</v>
      </c>
      <c r="D657" s="490">
        <v>3132.0852</v>
      </c>
    </row>
    <row r="658" spans="1:4" x14ac:dyDescent="0.2">
      <c r="A658" s="489" t="s">
        <v>9257</v>
      </c>
      <c r="B658" s="489" t="s">
        <v>4014</v>
      </c>
      <c r="C658" s="490">
        <v>1906</v>
      </c>
      <c r="D658" s="490">
        <v>547.78440000000001</v>
      </c>
    </row>
    <row r="659" spans="1:4" x14ac:dyDescent="0.2">
      <c r="A659" s="489" t="s">
        <v>9257</v>
      </c>
      <c r="B659" s="489" t="s">
        <v>4015</v>
      </c>
      <c r="C659" s="490">
        <v>-1906</v>
      </c>
      <c r="D659" s="490">
        <v>-312.20280000000002</v>
      </c>
    </row>
    <row r="660" spans="1:4" x14ac:dyDescent="0.2">
      <c r="A660" s="489" t="s">
        <v>9257</v>
      </c>
      <c r="B660" s="489" t="s">
        <v>4010</v>
      </c>
      <c r="C660" s="490">
        <v>12417</v>
      </c>
      <c r="D660" s="490">
        <v>3568.6458000000002</v>
      </c>
    </row>
    <row r="661" spans="1:4" x14ac:dyDescent="0.2">
      <c r="A661" s="489" t="s">
        <v>9257</v>
      </c>
      <c r="B661" s="489" t="s">
        <v>4014</v>
      </c>
      <c r="C661" s="490">
        <v>6540</v>
      </c>
      <c r="D661" s="490">
        <v>1879.596</v>
      </c>
    </row>
    <row r="662" spans="1:4" x14ac:dyDescent="0.2">
      <c r="A662" s="489" t="s">
        <v>9257</v>
      </c>
      <c r="B662" s="489" t="s">
        <v>4015</v>
      </c>
      <c r="C662" s="490">
        <v>-5687.1</v>
      </c>
      <c r="D662" s="490">
        <v>-931.54698000000008</v>
      </c>
    </row>
    <row r="663" spans="1:4" x14ac:dyDescent="0.2">
      <c r="A663" s="489" t="s">
        <v>9257</v>
      </c>
      <c r="B663" s="489" t="s">
        <v>4016</v>
      </c>
      <c r="C663" s="490">
        <v>-852.90000000000009</v>
      </c>
      <c r="D663" s="490">
        <v>-102.348</v>
      </c>
    </row>
    <row r="664" spans="1:4" x14ac:dyDescent="0.2">
      <c r="A664" s="489" t="s">
        <v>9257</v>
      </c>
      <c r="B664" s="489" t="s">
        <v>5153</v>
      </c>
      <c r="C664" s="490">
        <v>8104</v>
      </c>
      <c r="D664" s="490">
        <v>0</v>
      </c>
    </row>
    <row r="665" spans="1:4" x14ac:dyDescent="0.2">
      <c r="A665" s="489" t="s">
        <v>9257</v>
      </c>
      <c r="B665" s="489" t="s">
        <v>5433</v>
      </c>
      <c r="C665" s="490">
        <v>6797.35849056604</v>
      </c>
      <c r="D665" s="490">
        <v>1043.39452830189</v>
      </c>
    </row>
    <row r="666" spans="1:4" x14ac:dyDescent="0.2">
      <c r="A666" s="489" t="s">
        <v>9257</v>
      </c>
      <c r="B666" s="489" t="s">
        <v>5455</v>
      </c>
      <c r="C666" s="490">
        <v>11215.641509434001</v>
      </c>
      <c r="D666" s="490">
        <v>1632.9974037735801</v>
      </c>
    </row>
    <row r="667" spans="1:4" x14ac:dyDescent="0.2">
      <c r="A667" s="489" t="s">
        <v>9257</v>
      </c>
      <c r="B667" s="489" t="s">
        <v>3275</v>
      </c>
      <c r="C667" s="490">
        <v>26641</v>
      </c>
      <c r="D667" s="490">
        <v>9071.2605000000003</v>
      </c>
    </row>
    <row r="668" spans="1:4" x14ac:dyDescent="0.2">
      <c r="A668" s="489" t="s">
        <v>9257</v>
      </c>
      <c r="B668" s="489" t="s">
        <v>3291</v>
      </c>
      <c r="C668" s="490">
        <v>10007</v>
      </c>
      <c r="D668" s="490">
        <v>3305.3121000000001</v>
      </c>
    </row>
    <row r="669" spans="1:4" x14ac:dyDescent="0.2">
      <c r="A669" s="489" t="s">
        <v>9257</v>
      </c>
      <c r="B669" s="489" t="s">
        <v>4010</v>
      </c>
      <c r="C669" s="490">
        <v>18997</v>
      </c>
      <c r="D669" s="490">
        <v>5459.7377999999999</v>
      </c>
    </row>
    <row r="670" spans="1:4" x14ac:dyDescent="0.2">
      <c r="A670" s="489" t="s">
        <v>9257</v>
      </c>
      <c r="B670" s="489" t="s">
        <v>4014</v>
      </c>
      <c r="C670" s="490">
        <v>3147</v>
      </c>
      <c r="D670" s="490">
        <v>904.44780000000003</v>
      </c>
    </row>
    <row r="671" spans="1:4" x14ac:dyDescent="0.2">
      <c r="A671" s="489" t="s">
        <v>9257</v>
      </c>
      <c r="B671" s="489" t="s">
        <v>4015</v>
      </c>
      <c r="C671" s="490">
        <v>-3147</v>
      </c>
      <c r="D671" s="490">
        <v>-515.47860000000003</v>
      </c>
    </row>
    <row r="672" spans="1:4" x14ac:dyDescent="0.2">
      <c r="A672" s="489" t="s">
        <v>9257</v>
      </c>
      <c r="B672" s="489" t="s">
        <v>4010</v>
      </c>
      <c r="C672" s="490">
        <v>12504</v>
      </c>
      <c r="D672" s="490">
        <v>3593.6496000000002</v>
      </c>
    </row>
    <row r="673" spans="1:4" x14ac:dyDescent="0.2">
      <c r="A673" s="489" t="s">
        <v>9257</v>
      </c>
      <c r="B673" s="489" t="s">
        <v>4014</v>
      </c>
      <c r="C673" s="490">
        <v>1222</v>
      </c>
      <c r="D673" s="490">
        <v>351.20280000000002</v>
      </c>
    </row>
    <row r="674" spans="1:4" x14ac:dyDescent="0.2">
      <c r="A674" s="489" t="s">
        <v>9257</v>
      </c>
      <c r="B674" s="489" t="s">
        <v>4015</v>
      </c>
      <c r="C674" s="490">
        <v>-1222</v>
      </c>
      <c r="D674" s="490">
        <v>-200.1636</v>
      </c>
    </row>
    <row r="675" spans="1:4" x14ac:dyDescent="0.2">
      <c r="A675" s="489" t="s">
        <v>9257</v>
      </c>
      <c r="B675" s="489" t="s">
        <v>4010</v>
      </c>
      <c r="C675" s="490">
        <v>14871</v>
      </c>
      <c r="D675" s="490">
        <v>4273.9254000000001</v>
      </c>
    </row>
    <row r="676" spans="1:4" x14ac:dyDescent="0.2">
      <c r="A676" s="489" t="s">
        <v>9257</v>
      </c>
      <c r="B676" s="489" t="s">
        <v>4014</v>
      </c>
      <c r="C676" s="490">
        <v>3065</v>
      </c>
      <c r="D676" s="490">
        <v>880.88100000000009</v>
      </c>
    </row>
    <row r="677" spans="1:4" x14ac:dyDescent="0.2">
      <c r="A677" s="489" t="s">
        <v>9257</v>
      </c>
      <c r="B677" s="489" t="s">
        <v>4015</v>
      </c>
      <c r="C677" s="490">
        <v>-3065</v>
      </c>
      <c r="D677" s="490">
        <v>-502.04700000000003</v>
      </c>
    </row>
    <row r="678" spans="1:4" x14ac:dyDescent="0.2">
      <c r="A678" s="489" t="s">
        <v>9257</v>
      </c>
      <c r="B678" s="489" t="s">
        <v>4010</v>
      </c>
      <c r="C678" s="490">
        <v>6797</v>
      </c>
      <c r="D678" s="490">
        <v>1953.4578000000001</v>
      </c>
    </row>
    <row r="679" spans="1:4" x14ac:dyDescent="0.2">
      <c r="A679" s="489" t="s">
        <v>9257</v>
      </c>
      <c r="B679" s="489" t="s">
        <v>4010</v>
      </c>
      <c r="C679" s="490">
        <v>9741</v>
      </c>
      <c r="D679" s="490">
        <v>2799.5634</v>
      </c>
    </row>
    <row r="680" spans="1:4" x14ac:dyDescent="0.2">
      <c r="A680" s="489" t="s">
        <v>9257</v>
      </c>
      <c r="B680" s="489" t="s">
        <v>4010</v>
      </c>
      <c r="C680" s="490">
        <v>6181</v>
      </c>
      <c r="D680" s="490">
        <v>1776.4194</v>
      </c>
    </row>
    <row r="681" spans="1:4" x14ac:dyDescent="0.2">
      <c r="A681" s="489" t="s">
        <v>9257</v>
      </c>
      <c r="B681" s="489" t="s">
        <v>4010</v>
      </c>
      <c r="C681" s="490">
        <v>9460</v>
      </c>
      <c r="D681" s="490">
        <v>2718.8040000000001</v>
      </c>
    </row>
    <row r="682" spans="1:4" x14ac:dyDescent="0.2">
      <c r="A682" s="489" t="s">
        <v>9257</v>
      </c>
      <c r="B682" s="489" t="s">
        <v>4010</v>
      </c>
      <c r="C682" s="490">
        <v>9613</v>
      </c>
      <c r="D682" s="490">
        <v>2762.7762000000002</v>
      </c>
    </row>
    <row r="683" spans="1:4" x14ac:dyDescent="0.2">
      <c r="A683" s="489" t="s">
        <v>9257</v>
      </c>
      <c r="B683" s="489" t="s">
        <v>4014</v>
      </c>
      <c r="C683" s="490">
        <v>2897</v>
      </c>
      <c r="D683" s="490">
        <v>832.59780000000001</v>
      </c>
    </row>
    <row r="684" spans="1:4" x14ac:dyDescent="0.2">
      <c r="A684" s="489" t="s">
        <v>9257</v>
      </c>
      <c r="B684" s="489" t="s">
        <v>4015</v>
      </c>
      <c r="C684" s="490">
        <v>-2897</v>
      </c>
      <c r="D684" s="490">
        <v>-474.52860000000004</v>
      </c>
    </row>
    <row r="685" spans="1:4" x14ac:dyDescent="0.2">
      <c r="A685" s="489" t="s">
        <v>9257</v>
      </c>
      <c r="B685" s="489" t="s">
        <v>3275</v>
      </c>
      <c r="C685" s="490">
        <v>5423</v>
      </c>
      <c r="D685" s="490">
        <v>1846.5315000000001</v>
      </c>
    </row>
    <row r="686" spans="1:4" x14ac:dyDescent="0.2">
      <c r="A686" s="489" t="s">
        <v>9257</v>
      </c>
      <c r="B686" s="489" t="s">
        <v>4010</v>
      </c>
      <c r="C686" s="490">
        <v>2787</v>
      </c>
      <c r="D686" s="490">
        <v>800.98380000000009</v>
      </c>
    </row>
    <row r="687" spans="1:4" x14ac:dyDescent="0.2">
      <c r="A687" s="489" t="s">
        <v>9257</v>
      </c>
      <c r="B687" s="489" t="s">
        <v>4014</v>
      </c>
      <c r="C687" s="490">
        <v>1303</v>
      </c>
      <c r="D687" s="490">
        <v>374.48220000000003</v>
      </c>
    </row>
    <row r="688" spans="1:4" x14ac:dyDescent="0.2">
      <c r="A688" s="489" t="s">
        <v>9257</v>
      </c>
      <c r="B688" s="489" t="s">
        <v>4015</v>
      </c>
      <c r="C688" s="490">
        <v>-1227</v>
      </c>
      <c r="D688" s="490">
        <v>-200.98260000000002</v>
      </c>
    </row>
    <row r="689" spans="1:4" x14ac:dyDescent="0.2">
      <c r="A689" s="489" t="s">
        <v>9257</v>
      </c>
      <c r="B689" s="489" t="s">
        <v>4016</v>
      </c>
      <c r="C689" s="490">
        <v>-76</v>
      </c>
      <c r="D689" s="490">
        <v>-9.1199999999999992</v>
      </c>
    </row>
    <row r="690" spans="1:4" x14ac:dyDescent="0.2">
      <c r="A690" s="489" t="s">
        <v>9257</v>
      </c>
      <c r="B690" s="489" t="s">
        <v>4010</v>
      </c>
      <c r="C690" s="490">
        <v>4975</v>
      </c>
      <c r="D690" s="490">
        <v>1429.8150000000001</v>
      </c>
    </row>
    <row r="691" spans="1:4" x14ac:dyDescent="0.2">
      <c r="A691" s="489" t="s">
        <v>9257</v>
      </c>
      <c r="B691" s="489" t="s">
        <v>4014</v>
      </c>
      <c r="C691" s="490">
        <v>1188</v>
      </c>
      <c r="D691" s="490">
        <v>341.43119999999999</v>
      </c>
    </row>
    <row r="692" spans="1:4" x14ac:dyDescent="0.2">
      <c r="A692" s="489" t="s">
        <v>9257</v>
      </c>
      <c r="B692" s="489" t="s">
        <v>4015</v>
      </c>
      <c r="C692" s="490">
        <v>-1188</v>
      </c>
      <c r="D692" s="490">
        <v>-194.59440000000001</v>
      </c>
    </row>
    <row r="693" spans="1:4" x14ac:dyDescent="0.2">
      <c r="A693" s="489" t="s">
        <v>9257</v>
      </c>
      <c r="B693" s="489" t="s">
        <v>4010</v>
      </c>
      <c r="C693" s="490">
        <v>11126</v>
      </c>
      <c r="D693" s="490">
        <v>3197.6124</v>
      </c>
    </row>
    <row r="694" spans="1:4" x14ac:dyDescent="0.2">
      <c r="A694" s="489" t="s">
        <v>9257</v>
      </c>
      <c r="B694" s="489" t="s">
        <v>3291</v>
      </c>
      <c r="C694" s="490">
        <v>8996</v>
      </c>
      <c r="D694" s="490">
        <v>2971.3788</v>
      </c>
    </row>
    <row r="695" spans="1:4" x14ac:dyDescent="0.2">
      <c r="A695" s="489" t="s">
        <v>9257</v>
      </c>
      <c r="B695" s="489" t="s">
        <v>4010</v>
      </c>
      <c r="C695" s="490">
        <v>2594</v>
      </c>
      <c r="D695" s="490">
        <v>745.51560000000006</v>
      </c>
    </row>
    <row r="696" spans="1:4" x14ac:dyDescent="0.2">
      <c r="A696" s="489" t="s">
        <v>9257</v>
      </c>
      <c r="B696" s="489" t="s">
        <v>4014</v>
      </c>
      <c r="C696" s="490">
        <v>1542</v>
      </c>
      <c r="D696" s="490">
        <v>443.17080000000004</v>
      </c>
    </row>
    <row r="697" spans="1:4" x14ac:dyDescent="0.2">
      <c r="A697" s="489" t="s">
        <v>9257</v>
      </c>
      <c r="B697" s="489" t="s">
        <v>4015</v>
      </c>
      <c r="C697" s="490">
        <v>-1240.8</v>
      </c>
      <c r="D697" s="490">
        <v>-203.24304000000001</v>
      </c>
    </row>
    <row r="698" spans="1:4" x14ac:dyDescent="0.2">
      <c r="A698" s="489" t="s">
        <v>9257</v>
      </c>
      <c r="B698" s="489" t="s">
        <v>4016</v>
      </c>
      <c r="C698" s="490">
        <v>-301.2</v>
      </c>
      <c r="D698" s="490">
        <v>-36.143999999999998</v>
      </c>
    </row>
    <row r="699" spans="1:4" x14ac:dyDescent="0.2">
      <c r="A699" s="489" t="s">
        <v>9257</v>
      </c>
      <c r="B699" s="489" t="s">
        <v>3275</v>
      </c>
      <c r="C699" s="490">
        <v>11275</v>
      </c>
      <c r="D699" s="490">
        <v>3839.1375000000003</v>
      </c>
    </row>
    <row r="700" spans="1:4" x14ac:dyDescent="0.2">
      <c r="A700" s="489" t="s">
        <v>9257</v>
      </c>
      <c r="B700" s="489" t="s">
        <v>4827</v>
      </c>
      <c r="C700" s="490">
        <v>7361</v>
      </c>
      <c r="D700" s="490">
        <v>1798.2923000000001</v>
      </c>
    </row>
    <row r="701" spans="1:4" x14ac:dyDescent="0.2">
      <c r="A701" s="489" t="s">
        <v>9257</v>
      </c>
      <c r="B701" s="489" t="s">
        <v>4010</v>
      </c>
      <c r="C701" s="490">
        <v>7309</v>
      </c>
      <c r="D701" s="490">
        <v>2100.6066000000001</v>
      </c>
    </row>
    <row r="702" spans="1:4" x14ac:dyDescent="0.2">
      <c r="A702" s="489" t="s">
        <v>9257</v>
      </c>
      <c r="B702" s="489" t="s">
        <v>4014</v>
      </c>
      <c r="C702" s="490">
        <v>1760</v>
      </c>
      <c r="D702" s="490">
        <v>505.82400000000001</v>
      </c>
    </row>
    <row r="703" spans="1:4" x14ac:dyDescent="0.2">
      <c r="A703" s="489" t="s">
        <v>9257</v>
      </c>
      <c r="B703" s="489" t="s">
        <v>4015</v>
      </c>
      <c r="C703" s="490">
        <v>-1760</v>
      </c>
      <c r="D703" s="490">
        <v>-288.28800000000001</v>
      </c>
    </row>
    <row r="704" spans="1:4" x14ac:dyDescent="0.2">
      <c r="A704" s="489" t="s">
        <v>9257</v>
      </c>
      <c r="B704" s="489" t="s">
        <v>4827</v>
      </c>
      <c r="C704" s="490">
        <v>11618</v>
      </c>
      <c r="D704" s="490">
        <v>2838.2773999999999</v>
      </c>
    </row>
    <row r="705" spans="1:4" x14ac:dyDescent="0.2">
      <c r="A705" s="489" t="s">
        <v>9257</v>
      </c>
      <c r="B705" s="489" t="s">
        <v>4832</v>
      </c>
      <c r="C705" s="490">
        <v>1897</v>
      </c>
      <c r="D705" s="490">
        <v>463.43710000000004</v>
      </c>
    </row>
    <row r="706" spans="1:4" x14ac:dyDescent="0.2">
      <c r="A706" s="489" t="s">
        <v>9257</v>
      </c>
      <c r="B706" s="489" t="s">
        <v>4833</v>
      </c>
      <c r="C706" s="490">
        <v>-1897</v>
      </c>
      <c r="D706" s="490">
        <v>-310.72860000000003</v>
      </c>
    </row>
    <row r="707" spans="1:4" x14ac:dyDescent="0.2">
      <c r="A707" s="489" t="s">
        <v>9257</v>
      </c>
      <c r="B707" s="489" t="s">
        <v>4010</v>
      </c>
      <c r="C707" s="490">
        <v>2941</v>
      </c>
      <c r="D707" s="490">
        <v>845.24340000000007</v>
      </c>
    </row>
    <row r="708" spans="1:4" x14ac:dyDescent="0.2">
      <c r="A708" s="489" t="s">
        <v>9257</v>
      </c>
      <c r="B708" s="489" t="s">
        <v>4014</v>
      </c>
      <c r="C708" s="490">
        <v>1566</v>
      </c>
      <c r="D708" s="490">
        <v>450.0684</v>
      </c>
    </row>
    <row r="709" spans="1:4" x14ac:dyDescent="0.2">
      <c r="A709" s="489" t="s">
        <v>9257</v>
      </c>
      <c r="B709" s="489" t="s">
        <v>4015</v>
      </c>
      <c r="C709" s="490">
        <v>-1352.1000000000001</v>
      </c>
      <c r="D709" s="490">
        <v>-221.47398000000001</v>
      </c>
    </row>
    <row r="710" spans="1:4" x14ac:dyDescent="0.2">
      <c r="A710" s="489" t="s">
        <v>9257</v>
      </c>
      <c r="B710" s="489" t="s">
        <v>4016</v>
      </c>
      <c r="C710" s="490">
        <v>-213.9</v>
      </c>
      <c r="D710" s="490">
        <v>-25.667999999999999</v>
      </c>
    </row>
    <row r="711" spans="1:4" x14ac:dyDescent="0.2">
      <c r="A711" s="489" t="s">
        <v>9257</v>
      </c>
      <c r="B711" s="489" t="s">
        <v>5153</v>
      </c>
      <c r="C711" s="490">
        <v>2542</v>
      </c>
      <c r="D711" s="490">
        <v>0</v>
      </c>
    </row>
    <row r="712" spans="1:4" x14ac:dyDescent="0.2">
      <c r="A712" s="489" t="s">
        <v>9257</v>
      </c>
      <c r="B712" s="489" t="s">
        <v>4896</v>
      </c>
      <c r="C712" s="490">
        <v>8234.1269841269805</v>
      </c>
      <c r="D712" s="490">
        <v>1511.7857142857101</v>
      </c>
    </row>
    <row r="713" spans="1:4" x14ac:dyDescent="0.2">
      <c r="A713" s="489" t="s">
        <v>9257</v>
      </c>
      <c r="B713" s="489" t="s">
        <v>4897</v>
      </c>
      <c r="C713" s="490">
        <v>8365.8730158730195</v>
      </c>
      <c r="D713" s="490">
        <v>1457.33507936508</v>
      </c>
    </row>
    <row r="714" spans="1:4" x14ac:dyDescent="0.2">
      <c r="A714" s="489" t="s">
        <v>9257</v>
      </c>
      <c r="B714" s="489" t="s">
        <v>5153</v>
      </c>
      <c r="C714" s="490">
        <v>2923</v>
      </c>
      <c r="D714" s="490">
        <v>0</v>
      </c>
    </row>
    <row r="715" spans="1:4" x14ac:dyDescent="0.2">
      <c r="A715" s="489" t="s">
        <v>9257</v>
      </c>
      <c r="B715" s="489" t="s">
        <v>4884</v>
      </c>
      <c r="C715" s="490">
        <v>9036.7346938775499</v>
      </c>
      <c r="D715" s="490">
        <v>1709.75020408163</v>
      </c>
    </row>
    <row r="716" spans="1:4" x14ac:dyDescent="0.2">
      <c r="A716" s="489" t="s">
        <v>9257</v>
      </c>
      <c r="B716" s="489" t="s">
        <v>4885</v>
      </c>
      <c r="C716" s="490">
        <v>926.26530612244903</v>
      </c>
      <c r="D716" s="490">
        <v>166.26462244898002</v>
      </c>
    </row>
    <row r="717" spans="1:4" x14ac:dyDescent="0.2">
      <c r="A717" s="489" t="s">
        <v>9257</v>
      </c>
      <c r="B717" s="489" t="s">
        <v>3275</v>
      </c>
      <c r="C717" s="490">
        <v>12946</v>
      </c>
      <c r="D717" s="490">
        <v>4408.1130000000003</v>
      </c>
    </row>
    <row r="718" spans="1:4" x14ac:dyDescent="0.2">
      <c r="A718" s="489" t="s">
        <v>9257</v>
      </c>
      <c r="B718" s="489" t="s">
        <v>4010</v>
      </c>
      <c r="C718" s="490">
        <v>3686</v>
      </c>
      <c r="D718" s="490">
        <v>1059.3564000000001</v>
      </c>
    </row>
    <row r="719" spans="1:4" x14ac:dyDescent="0.2">
      <c r="A719" s="489" t="s">
        <v>9257</v>
      </c>
      <c r="B719" s="489" t="s">
        <v>4827</v>
      </c>
      <c r="C719" s="490">
        <v>6870</v>
      </c>
      <c r="D719" s="490">
        <v>1678.3410000000001</v>
      </c>
    </row>
    <row r="720" spans="1:4" x14ac:dyDescent="0.2">
      <c r="A720" s="489" t="s">
        <v>9257</v>
      </c>
      <c r="B720" s="489" t="s">
        <v>4832</v>
      </c>
      <c r="C720" s="490">
        <v>1419</v>
      </c>
      <c r="D720" s="490">
        <v>346.6617</v>
      </c>
    </row>
    <row r="721" spans="1:4" x14ac:dyDescent="0.2">
      <c r="A721" s="489" t="s">
        <v>9257</v>
      </c>
      <c r="B721" s="489" t="s">
        <v>4833</v>
      </c>
      <c r="C721" s="490">
        <v>-1419</v>
      </c>
      <c r="D721" s="490">
        <v>-232.43220000000002</v>
      </c>
    </row>
    <row r="722" spans="1:4" x14ac:dyDescent="0.2">
      <c r="A722" s="489" t="s">
        <v>9257</v>
      </c>
      <c r="B722" s="489" t="s">
        <v>4010</v>
      </c>
      <c r="C722" s="490">
        <v>5456</v>
      </c>
      <c r="D722" s="490">
        <v>1568.0544</v>
      </c>
    </row>
    <row r="723" spans="1:4" x14ac:dyDescent="0.2">
      <c r="A723" s="489" t="s">
        <v>9257</v>
      </c>
      <c r="B723" s="489" t="s">
        <v>4014</v>
      </c>
      <c r="C723" s="490">
        <v>4088</v>
      </c>
      <c r="D723" s="490">
        <v>1174.8912</v>
      </c>
    </row>
    <row r="724" spans="1:4" x14ac:dyDescent="0.2">
      <c r="A724" s="489" t="s">
        <v>9257</v>
      </c>
      <c r="B724" s="489" t="s">
        <v>4015</v>
      </c>
      <c r="C724" s="490">
        <v>-2863.2000000000003</v>
      </c>
      <c r="D724" s="490">
        <v>-468.99216000000001</v>
      </c>
    </row>
    <row r="725" spans="1:4" x14ac:dyDescent="0.2">
      <c r="A725" s="489" t="s">
        <v>9257</v>
      </c>
      <c r="B725" s="489" t="s">
        <v>4016</v>
      </c>
      <c r="C725" s="490">
        <v>-1224.8</v>
      </c>
      <c r="D725" s="490">
        <v>-146.976</v>
      </c>
    </row>
    <row r="726" spans="1:4" x14ac:dyDescent="0.2">
      <c r="A726" s="489" t="s">
        <v>9257</v>
      </c>
      <c r="B726" s="489" t="s">
        <v>3264</v>
      </c>
      <c r="C726" s="490">
        <v>2506</v>
      </c>
      <c r="D726" s="490">
        <v>980.84840000000008</v>
      </c>
    </row>
    <row r="727" spans="1:4" x14ac:dyDescent="0.2">
      <c r="A727" s="489" t="s">
        <v>9257</v>
      </c>
      <c r="B727" s="489" t="s">
        <v>4892</v>
      </c>
      <c r="C727" s="490">
        <v>9513.8020833333303</v>
      </c>
      <c r="D727" s="490">
        <v>1763.85890625</v>
      </c>
    </row>
    <row r="728" spans="1:4" x14ac:dyDescent="0.2">
      <c r="A728" s="489" t="s">
        <v>9257</v>
      </c>
      <c r="B728" s="489" t="s">
        <v>6051</v>
      </c>
      <c r="C728" s="490">
        <v>3653.3</v>
      </c>
      <c r="D728" s="490">
        <v>115.84614300000001</v>
      </c>
    </row>
    <row r="729" spans="1:4" x14ac:dyDescent="0.2">
      <c r="A729" s="489" t="s">
        <v>9257</v>
      </c>
      <c r="B729" s="489" t="s">
        <v>4893</v>
      </c>
      <c r="C729" s="490">
        <v>23365.897916666701</v>
      </c>
      <c r="D729" s="490">
        <v>4110.0614435416701</v>
      </c>
    </row>
    <row r="730" spans="1:4" x14ac:dyDescent="0.2">
      <c r="A730" s="489" t="s">
        <v>9257</v>
      </c>
      <c r="B730" s="489" t="s">
        <v>4010</v>
      </c>
      <c r="C730" s="490">
        <v>9434</v>
      </c>
      <c r="D730" s="490">
        <v>2711.3316</v>
      </c>
    </row>
    <row r="731" spans="1:4" x14ac:dyDescent="0.2">
      <c r="A731" s="489" t="s">
        <v>9257</v>
      </c>
      <c r="B731" s="489" t="s">
        <v>4014</v>
      </c>
      <c r="C731" s="490">
        <v>2990</v>
      </c>
      <c r="D731" s="490">
        <v>859.32600000000002</v>
      </c>
    </row>
    <row r="732" spans="1:4" x14ac:dyDescent="0.2">
      <c r="A732" s="489" t="s">
        <v>9257</v>
      </c>
      <c r="B732" s="489" t="s">
        <v>4015</v>
      </c>
      <c r="C732" s="490">
        <v>-2990</v>
      </c>
      <c r="D732" s="490">
        <v>-489.762</v>
      </c>
    </row>
    <row r="733" spans="1:4" x14ac:dyDescent="0.2">
      <c r="A733" s="489" t="s">
        <v>9257</v>
      </c>
      <c r="B733" s="489" t="s">
        <v>3275</v>
      </c>
      <c r="C733" s="490">
        <v>7062</v>
      </c>
      <c r="D733" s="490">
        <v>2404.6110000000003</v>
      </c>
    </row>
    <row r="734" spans="1:4" x14ac:dyDescent="0.2">
      <c r="A734" s="489" t="s">
        <v>9257</v>
      </c>
      <c r="B734" s="489" t="s">
        <v>4010</v>
      </c>
      <c r="C734" s="490">
        <v>7533</v>
      </c>
      <c r="D734" s="490">
        <v>2164.9842000000003</v>
      </c>
    </row>
    <row r="735" spans="1:4" x14ac:dyDescent="0.2">
      <c r="A735" s="489" t="s">
        <v>9257</v>
      </c>
      <c r="B735" s="489" t="s">
        <v>4014</v>
      </c>
      <c r="C735" s="490">
        <v>1958</v>
      </c>
      <c r="D735" s="490">
        <v>562.72919999999999</v>
      </c>
    </row>
    <row r="736" spans="1:4" x14ac:dyDescent="0.2">
      <c r="A736" s="489" t="s">
        <v>9257</v>
      </c>
      <c r="B736" s="489" t="s">
        <v>4015</v>
      </c>
      <c r="C736" s="490">
        <v>-1958</v>
      </c>
      <c r="D736" s="490">
        <v>-320.72040000000004</v>
      </c>
    </row>
    <row r="737" spans="1:4" x14ac:dyDescent="0.2">
      <c r="A737" s="489" t="s">
        <v>9257</v>
      </c>
      <c r="B737" s="489" t="s">
        <v>5153</v>
      </c>
      <c r="C737" s="490">
        <v>1993</v>
      </c>
      <c r="D737" s="490">
        <v>0</v>
      </c>
    </row>
    <row r="738" spans="1:4" x14ac:dyDescent="0.2">
      <c r="A738" s="489" t="s">
        <v>9257</v>
      </c>
      <c r="B738" s="489" t="s">
        <v>4888</v>
      </c>
      <c r="C738" s="490">
        <v>8256.5947242206203</v>
      </c>
      <c r="D738" s="490">
        <v>1546.46019184652</v>
      </c>
    </row>
    <row r="739" spans="1:4" x14ac:dyDescent="0.2">
      <c r="A739" s="489" t="s">
        <v>9257</v>
      </c>
      <c r="B739" s="489" t="s">
        <v>4889</v>
      </c>
      <c r="C739" s="490">
        <v>5515.4052757793806</v>
      </c>
      <c r="D739" s="490">
        <v>980.08751750599504</v>
      </c>
    </row>
    <row r="740" spans="1:4" x14ac:dyDescent="0.2">
      <c r="A740" s="489" t="s">
        <v>9257</v>
      </c>
      <c r="B740" s="489" t="s">
        <v>4010</v>
      </c>
      <c r="C740" s="490">
        <v>16723</v>
      </c>
      <c r="D740" s="490">
        <v>4806.1902</v>
      </c>
    </row>
    <row r="741" spans="1:4" x14ac:dyDescent="0.2">
      <c r="A741" s="489" t="s">
        <v>9257</v>
      </c>
      <c r="B741" s="489" t="s">
        <v>4014</v>
      </c>
      <c r="C741" s="490">
        <v>2465</v>
      </c>
      <c r="D741" s="490">
        <v>708.44100000000003</v>
      </c>
    </row>
    <row r="742" spans="1:4" x14ac:dyDescent="0.2">
      <c r="A742" s="489" t="s">
        <v>9257</v>
      </c>
      <c r="B742" s="489" t="s">
        <v>4015</v>
      </c>
      <c r="C742" s="490">
        <v>-2465</v>
      </c>
      <c r="D742" s="490">
        <v>-403.767</v>
      </c>
    </row>
    <row r="743" spans="1:4" x14ac:dyDescent="0.2">
      <c r="A743" s="489" t="s">
        <v>9257</v>
      </c>
      <c r="B743" s="489" t="s">
        <v>3264</v>
      </c>
      <c r="C743" s="490">
        <v>4531</v>
      </c>
      <c r="D743" s="490">
        <v>1773.4334000000001</v>
      </c>
    </row>
    <row r="744" spans="1:4" x14ac:dyDescent="0.2">
      <c r="A744" s="489" t="s">
        <v>9257</v>
      </c>
      <c r="B744" s="489" t="s">
        <v>3268</v>
      </c>
      <c r="C744" s="490">
        <v>1005</v>
      </c>
      <c r="D744" s="490">
        <v>393.35700000000003</v>
      </c>
    </row>
    <row r="745" spans="1:4" x14ac:dyDescent="0.2">
      <c r="A745" s="489" t="s">
        <v>9257</v>
      </c>
      <c r="B745" s="489" t="s">
        <v>3269</v>
      </c>
      <c r="C745" s="490">
        <v>-1005</v>
      </c>
      <c r="D745" s="490">
        <v>-164.619</v>
      </c>
    </row>
    <row r="746" spans="1:4" x14ac:dyDescent="0.2">
      <c r="A746" s="489" t="s">
        <v>9257</v>
      </c>
      <c r="B746" s="489" t="s">
        <v>4010</v>
      </c>
      <c r="C746" s="490">
        <v>4890</v>
      </c>
      <c r="D746" s="490">
        <v>1405.386</v>
      </c>
    </row>
    <row r="747" spans="1:4" x14ac:dyDescent="0.2">
      <c r="A747" s="489" t="s">
        <v>9257</v>
      </c>
      <c r="B747" s="489" t="s">
        <v>4827</v>
      </c>
      <c r="C747" s="490">
        <v>6812</v>
      </c>
      <c r="D747" s="490">
        <v>1664.1716000000001</v>
      </c>
    </row>
    <row r="748" spans="1:4" x14ac:dyDescent="0.2">
      <c r="A748" s="489" t="s">
        <v>9257</v>
      </c>
      <c r="B748" s="489" t="s">
        <v>4832</v>
      </c>
      <c r="C748" s="490">
        <v>1781</v>
      </c>
      <c r="D748" s="490">
        <v>435.09829999999999</v>
      </c>
    </row>
    <row r="749" spans="1:4" x14ac:dyDescent="0.2">
      <c r="A749" s="489" t="s">
        <v>9257</v>
      </c>
      <c r="B749" s="489" t="s">
        <v>4833</v>
      </c>
      <c r="C749" s="490">
        <v>-1781</v>
      </c>
      <c r="D749" s="490">
        <v>-291.7278</v>
      </c>
    </row>
    <row r="750" spans="1:4" x14ac:dyDescent="0.2">
      <c r="A750" s="489" t="s">
        <v>9257</v>
      </c>
      <c r="B750" s="489" t="s">
        <v>4010</v>
      </c>
      <c r="C750" s="490">
        <v>7403</v>
      </c>
      <c r="D750" s="490">
        <v>2127.6222000000002</v>
      </c>
    </row>
    <row r="751" spans="1:4" x14ac:dyDescent="0.2">
      <c r="A751" s="489" t="s">
        <v>9257</v>
      </c>
      <c r="B751" s="489" t="s">
        <v>4014</v>
      </c>
      <c r="C751" s="490">
        <v>3285</v>
      </c>
      <c r="D751" s="490">
        <v>944.10900000000004</v>
      </c>
    </row>
    <row r="752" spans="1:4" x14ac:dyDescent="0.2">
      <c r="A752" s="489" t="s">
        <v>9257</v>
      </c>
      <c r="B752" s="489" t="s">
        <v>4015</v>
      </c>
      <c r="C752" s="490">
        <v>-3206.4</v>
      </c>
      <c r="D752" s="490">
        <v>-525.20832000000007</v>
      </c>
    </row>
    <row r="753" spans="1:4" x14ac:dyDescent="0.2">
      <c r="A753" s="489" t="s">
        <v>9257</v>
      </c>
      <c r="B753" s="489" t="s">
        <v>4016</v>
      </c>
      <c r="C753" s="490">
        <v>-78.599999999999994</v>
      </c>
      <c r="D753" s="490">
        <v>-9.4320000000000004</v>
      </c>
    </row>
    <row r="754" spans="1:4" x14ac:dyDescent="0.2">
      <c r="A754" s="489" t="s">
        <v>9257</v>
      </c>
      <c r="B754" s="489" t="s">
        <v>4010</v>
      </c>
      <c r="C754" s="490">
        <v>8292</v>
      </c>
      <c r="D754" s="490">
        <v>2383.1208000000001</v>
      </c>
    </row>
    <row r="755" spans="1:4" x14ac:dyDescent="0.2">
      <c r="A755" s="489" t="s">
        <v>9257</v>
      </c>
      <c r="B755" s="489" t="s">
        <v>4014</v>
      </c>
      <c r="C755" s="490">
        <v>1535</v>
      </c>
      <c r="D755" s="490">
        <v>441.15900000000005</v>
      </c>
    </row>
    <row r="756" spans="1:4" x14ac:dyDescent="0.2">
      <c r="A756" s="489" t="s">
        <v>9257</v>
      </c>
      <c r="B756" s="489" t="s">
        <v>4015</v>
      </c>
      <c r="C756" s="490">
        <v>-1535</v>
      </c>
      <c r="D756" s="490">
        <v>-251.43300000000002</v>
      </c>
    </row>
    <row r="757" spans="1:4" x14ac:dyDescent="0.2">
      <c r="A757" s="489" t="s">
        <v>9257</v>
      </c>
      <c r="B757" s="489" t="s">
        <v>4010</v>
      </c>
      <c r="C757" s="490">
        <v>33118.407960199002</v>
      </c>
      <c r="D757" s="490">
        <v>9518.2304477611906</v>
      </c>
    </row>
    <row r="758" spans="1:4" x14ac:dyDescent="0.2">
      <c r="A758" s="489" t="s">
        <v>9257</v>
      </c>
      <c r="B758" s="489" t="s">
        <v>4011</v>
      </c>
      <c r="C758" s="490">
        <v>165.592039800995</v>
      </c>
      <c r="D758" s="490">
        <v>45.256304477611899</v>
      </c>
    </row>
    <row r="759" spans="1:4" x14ac:dyDescent="0.2">
      <c r="A759" s="489" t="s">
        <v>9257</v>
      </c>
      <c r="B759" s="489" t="s">
        <v>4010</v>
      </c>
      <c r="C759" s="490">
        <v>6083</v>
      </c>
      <c r="D759" s="490">
        <v>1748.2542000000001</v>
      </c>
    </row>
    <row r="760" spans="1:4" x14ac:dyDescent="0.2">
      <c r="A760" s="489" t="s">
        <v>9257</v>
      </c>
      <c r="B760" s="489" t="s">
        <v>4014</v>
      </c>
      <c r="C760" s="490">
        <v>6080</v>
      </c>
      <c r="D760" s="490">
        <v>1747.3920000000001</v>
      </c>
    </row>
    <row r="761" spans="1:4" x14ac:dyDescent="0.2">
      <c r="A761" s="489" t="s">
        <v>9257</v>
      </c>
      <c r="B761" s="489" t="s">
        <v>4015</v>
      </c>
      <c r="C761" s="490">
        <v>-3648.9</v>
      </c>
      <c r="D761" s="490">
        <v>-597.68982000000005</v>
      </c>
    </row>
    <row r="762" spans="1:4" x14ac:dyDescent="0.2">
      <c r="A762" s="489" t="s">
        <v>9257</v>
      </c>
      <c r="B762" s="489" t="s">
        <v>4016</v>
      </c>
      <c r="C762" s="490">
        <v>-2431.1</v>
      </c>
      <c r="D762" s="490">
        <v>-291.73200000000003</v>
      </c>
    </row>
    <row r="763" spans="1:4" x14ac:dyDescent="0.2">
      <c r="A763" s="489" t="s">
        <v>9257</v>
      </c>
      <c r="B763" s="489" t="s">
        <v>6051</v>
      </c>
      <c r="C763" s="490">
        <v>3165.7000000000003</v>
      </c>
      <c r="D763" s="490">
        <v>100.38434700000001</v>
      </c>
    </row>
    <row r="764" spans="1:4" x14ac:dyDescent="0.2">
      <c r="A764" s="489" t="s">
        <v>9257</v>
      </c>
      <c r="B764" s="489" t="s">
        <v>4880</v>
      </c>
      <c r="C764" s="490">
        <v>9497.1</v>
      </c>
      <c r="D764" s="490">
        <v>1814.89581</v>
      </c>
    </row>
    <row r="765" spans="1:4" x14ac:dyDescent="0.2">
      <c r="A765" s="489" t="s">
        <v>9257</v>
      </c>
      <c r="B765" s="489" t="s">
        <v>4881</v>
      </c>
      <c r="C765" s="490">
        <v>18994.2</v>
      </c>
      <c r="D765" s="490">
        <v>3443.6484600000003</v>
      </c>
    </row>
    <row r="766" spans="1:4" x14ac:dyDescent="0.2">
      <c r="A766" s="489" t="s">
        <v>9257</v>
      </c>
      <c r="B766" s="489" t="s">
        <v>4010</v>
      </c>
      <c r="C766" s="490">
        <v>7441</v>
      </c>
      <c r="D766" s="490">
        <v>2138.5434</v>
      </c>
    </row>
    <row r="767" spans="1:4" x14ac:dyDescent="0.2">
      <c r="A767" s="489" t="s">
        <v>9257</v>
      </c>
      <c r="B767" s="489" t="s">
        <v>4014</v>
      </c>
      <c r="C767" s="490">
        <v>1593</v>
      </c>
      <c r="D767" s="490">
        <v>457.82820000000004</v>
      </c>
    </row>
    <row r="768" spans="1:4" x14ac:dyDescent="0.2">
      <c r="A768" s="489" t="s">
        <v>9257</v>
      </c>
      <c r="B768" s="489" t="s">
        <v>4015</v>
      </c>
      <c r="C768" s="490">
        <v>-1593</v>
      </c>
      <c r="D768" s="490">
        <v>-260.93340000000001</v>
      </c>
    </row>
    <row r="769" spans="1:4" x14ac:dyDescent="0.2">
      <c r="A769" s="489" t="s">
        <v>9257</v>
      </c>
      <c r="B769" s="489" t="s">
        <v>4010</v>
      </c>
      <c r="C769" s="490">
        <v>10280</v>
      </c>
      <c r="D769" s="490">
        <v>2954.4720000000002</v>
      </c>
    </row>
    <row r="770" spans="1:4" x14ac:dyDescent="0.2">
      <c r="A770" s="489" t="s">
        <v>9257</v>
      </c>
      <c r="B770" s="489" t="s">
        <v>4010</v>
      </c>
      <c r="C770" s="490">
        <v>8475</v>
      </c>
      <c r="D770" s="490">
        <v>2435.7150000000001</v>
      </c>
    </row>
    <row r="771" spans="1:4" x14ac:dyDescent="0.2">
      <c r="A771" s="489" t="s">
        <v>9257</v>
      </c>
      <c r="B771" s="489" t="s">
        <v>4014</v>
      </c>
      <c r="C771" s="490">
        <v>1090</v>
      </c>
      <c r="D771" s="490">
        <v>313.26600000000002</v>
      </c>
    </row>
    <row r="772" spans="1:4" x14ac:dyDescent="0.2">
      <c r="A772" s="489" t="s">
        <v>9257</v>
      </c>
      <c r="B772" s="489" t="s">
        <v>4015</v>
      </c>
      <c r="C772" s="490">
        <v>-1090</v>
      </c>
      <c r="D772" s="490">
        <v>-178.542</v>
      </c>
    </row>
    <row r="773" spans="1:4" x14ac:dyDescent="0.2">
      <c r="A773" s="489" t="s">
        <v>9257</v>
      </c>
      <c r="B773" s="489" t="s">
        <v>3291</v>
      </c>
      <c r="C773" s="490">
        <v>12435</v>
      </c>
      <c r="D773" s="490">
        <v>4107.2804999999998</v>
      </c>
    </row>
    <row r="774" spans="1:4" x14ac:dyDescent="0.2">
      <c r="A774" s="489" t="s">
        <v>9257</v>
      </c>
      <c r="B774" s="489" t="s">
        <v>4010</v>
      </c>
      <c r="C774" s="490">
        <v>30090.2891030393</v>
      </c>
      <c r="D774" s="490">
        <v>8647.9490882134905</v>
      </c>
    </row>
    <row r="775" spans="1:4" x14ac:dyDescent="0.2">
      <c r="A775" s="489" t="s">
        <v>9257</v>
      </c>
      <c r="B775" s="489" t="s">
        <v>4011</v>
      </c>
      <c r="C775" s="490">
        <v>37562.7108969607</v>
      </c>
      <c r="D775" s="490">
        <v>10265.8888881394</v>
      </c>
    </row>
    <row r="776" spans="1:4" x14ac:dyDescent="0.2">
      <c r="A776" s="489" t="s">
        <v>9257</v>
      </c>
      <c r="B776" s="489" t="s">
        <v>4827</v>
      </c>
      <c r="C776" s="490">
        <v>30854.609929078</v>
      </c>
      <c r="D776" s="490">
        <v>7537.7812056737603</v>
      </c>
    </row>
    <row r="777" spans="1:4" x14ac:dyDescent="0.2">
      <c r="A777" s="489" t="s">
        <v>9257</v>
      </c>
      <c r="B777" s="489" t="s">
        <v>4829</v>
      </c>
      <c r="C777" s="490">
        <v>12650.390070922</v>
      </c>
      <c r="D777" s="490">
        <v>2938.6856134751802</v>
      </c>
    </row>
    <row r="778" spans="1:4" x14ac:dyDescent="0.2">
      <c r="A778" s="489" t="s">
        <v>9257</v>
      </c>
      <c r="B778" s="489" t="s">
        <v>5153</v>
      </c>
      <c r="C778" s="490">
        <v>495</v>
      </c>
      <c r="D778" s="490">
        <v>0</v>
      </c>
    </row>
    <row r="779" spans="1:4" x14ac:dyDescent="0.2">
      <c r="A779" s="489" t="s">
        <v>9257</v>
      </c>
      <c r="B779" s="489" t="s">
        <v>4884</v>
      </c>
      <c r="C779" s="490">
        <v>6288</v>
      </c>
      <c r="D779" s="490">
        <v>1189.6896000000002</v>
      </c>
    </row>
    <row r="780" spans="1:4" x14ac:dyDescent="0.2">
      <c r="A780" s="489" t="s">
        <v>9257</v>
      </c>
      <c r="B780" s="489" t="s">
        <v>4010</v>
      </c>
      <c r="C780" s="490">
        <v>9732</v>
      </c>
      <c r="D780" s="490">
        <v>2796.9767999999999</v>
      </c>
    </row>
    <row r="781" spans="1:4" x14ac:dyDescent="0.2">
      <c r="A781" s="489" t="s">
        <v>9257</v>
      </c>
      <c r="B781" s="489" t="s">
        <v>5153</v>
      </c>
      <c r="C781" s="490">
        <v>1601</v>
      </c>
      <c r="D781" s="490">
        <v>0</v>
      </c>
    </row>
    <row r="782" spans="1:4" x14ac:dyDescent="0.2">
      <c r="A782" s="489" t="s">
        <v>9257</v>
      </c>
      <c r="B782" s="489" t="s">
        <v>5432</v>
      </c>
      <c r="C782" s="490">
        <v>10186.666666666701</v>
      </c>
      <c r="D782" s="490">
        <v>1592.1760000000002</v>
      </c>
    </row>
    <row r="783" spans="1:4" x14ac:dyDescent="0.2">
      <c r="A783" s="489" t="s">
        <v>9257</v>
      </c>
      <c r="B783" s="489" t="s">
        <v>5452</v>
      </c>
      <c r="C783" s="490">
        <v>2037.3333333333301</v>
      </c>
      <c r="D783" s="490">
        <v>302.13653333333303</v>
      </c>
    </row>
    <row r="784" spans="1:4" x14ac:dyDescent="0.2">
      <c r="A784" s="489" t="s">
        <v>9257</v>
      </c>
      <c r="B784" s="489" t="s">
        <v>5153</v>
      </c>
      <c r="C784" s="490">
        <v>7105.6</v>
      </c>
      <c r="D784" s="490">
        <v>0</v>
      </c>
    </row>
    <row r="785" spans="1:4" x14ac:dyDescent="0.2">
      <c r="A785" s="489" t="s">
        <v>9257</v>
      </c>
      <c r="B785" s="489" t="s">
        <v>4884</v>
      </c>
      <c r="C785" s="490">
        <v>8513.1505316172406</v>
      </c>
      <c r="D785" s="490">
        <v>1610.6880805819801</v>
      </c>
    </row>
    <row r="786" spans="1:4" x14ac:dyDescent="0.2">
      <c r="A786" s="489" t="s">
        <v>9257</v>
      </c>
      <c r="B786" s="489" t="s">
        <v>4885</v>
      </c>
      <c r="C786" s="490">
        <v>21912.849468382799</v>
      </c>
      <c r="D786" s="490">
        <v>3933.3564795747102</v>
      </c>
    </row>
    <row r="787" spans="1:4" x14ac:dyDescent="0.2">
      <c r="A787" s="489" t="s">
        <v>9257</v>
      </c>
      <c r="B787" s="489" t="s">
        <v>4827</v>
      </c>
      <c r="C787" s="490">
        <v>6405</v>
      </c>
      <c r="D787" s="490">
        <v>1564.7415000000001</v>
      </c>
    </row>
    <row r="788" spans="1:4" x14ac:dyDescent="0.2">
      <c r="A788" s="489" t="s">
        <v>9257</v>
      </c>
      <c r="B788" s="489" t="s">
        <v>4832</v>
      </c>
      <c r="C788" s="490">
        <v>876</v>
      </c>
      <c r="D788" s="490">
        <v>214.0068</v>
      </c>
    </row>
    <row r="789" spans="1:4" x14ac:dyDescent="0.2">
      <c r="A789" s="489" t="s">
        <v>9257</v>
      </c>
      <c r="B789" s="489" t="s">
        <v>4833</v>
      </c>
      <c r="C789" s="490">
        <v>-876</v>
      </c>
      <c r="D789" s="490">
        <v>-143.4888</v>
      </c>
    </row>
    <row r="790" spans="1:4" x14ac:dyDescent="0.2">
      <c r="A790" s="489" t="s">
        <v>9257</v>
      </c>
      <c r="B790" s="489" t="s">
        <v>3275</v>
      </c>
      <c r="C790" s="490">
        <v>29201.0869565217</v>
      </c>
      <c r="D790" s="490">
        <v>9942.9701086956502</v>
      </c>
    </row>
    <row r="791" spans="1:4" x14ac:dyDescent="0.2">
      <c r="A791" s="489" t="s">
        <v>9257</v>
      </c>
      <c r="B791" s="489" t="s">
        <v>3276</v>
      </c>
      <c r="C791" s="490">
        <v>23633.4130434783</v>
      </c>
      <c r="D791" s="490">
        <v>7654.8624847826104</v>
      </c>
    </row>
    <row r="792" spans="1:4" x14ac:dyDescent="0.2">
      <c r="A792" s="489" t="s">
        <v>9257</v>
      </c>
      <c r="B792" s="489" t="s">
        <v>4010</v>
      </c>
      <c r="C792" s="490">
        <v>31098.6768333707</v>
      </c>
      <c r="D792" s="490">
        <v>8937.7597219107411</v>
      </c>
    </row>
    <row r="793" spans="1:4" x14ac:dyDescent="0.2">
      <c r="A793" s="489" t="s">
        <v>9257</v>
      </c>
      <c r="B793" s="489" t="s">
        <v>4011</v>
      </c>
      <c r="C793" s="490">
        <v>15124.3231666293</v>
      </c>
      <c r="D793" s="490">
        <v>4133.4775214397805</v>
      </c>
    </row>
    <row r="794" spans="1:4" x14ac:dyDescent="0.2">
      <c r="A794" s="489" t="s">
        <v>9257</v>
      </c>
      <c r="B794" s="489" t="s">
        <v>3264</v>
      </c>
      <c r="C794" s="490">
        <v>26487</v>
      </c>
      <c r="D794" s="490">
        <v>10367.0118</v>
      </c>
    </row>
    <row r="795" spans="1:4" x14ac:dyDescent="0.2">
      <c r="A795" s="489" t="s">
        <v>9257</v>
      </c>
      <c r="B795" s="489" t="s">
        <v>4010</v>
      </c>
      <c r="C795" s="490">
        <v>10247</v>
      </c>
      <c r="D795" s="490">
        <v>2944.9878000000003</v>
      </c>
    </row>
    <row r="796" spans="1:4" x14ac:dyDescent="0.2">
      <c r="A796" s="489" t="s">
        <v>9257</v>
      </c>
      <c r="B796" s="489" t="s">
        <v>5153</v>
      </c>
      <c r="C796" s="490">
        <v>2204</v>
      </c>
      <c r="D796" s="490">
        <v>0</v>
      </c>
    </row>
    <row r="797" spans="1:4" x14ac:dyDescent="0.2">
      <c r="A797" s="489" t="s">
        <v>9257</v>
      </c>
      <c r="B797" s="489" t="s">
        <v>4872</v>
      </c>
      <c r="C797" s="490">
        <v>4165</v>
      </c>
      <c r="D797" s="490">
        <v>812.17500000000007</v>
      </c>
    </row>
    <row r="798" spans="1:4" x14ac:dyDescent="0.2">
      <c r="A798" s="489" t="s">
        <v>9257</v>
      </c>
      <c r="B798" s="489" t="s">
        <v>3291</v>
      </c>
      <c r="C798" s="490">
        <v>10943</v>
      </c>
      <c r="D798" s="490">
        <v>3614.4729000000002</v>
      </c>
    </row>
    <row r="799" spans="1:4" x14ac:dyDescent="0.2">
      <c r="A799" s="489" t="s">
        <v>9257</v>
      </c>
      <c r="B799" s="489" t="s">
        <v>3295</v>
      </c>
      <c r="C799" s="490">
        <v>3238</v>
      </c>
      <c r="D799" s="490">
        <v>1069.5114000000001</v>
      </c>
    </row>
    <row r="800" spans="1:4" x14ac:dyDescent="0.2">
      <c r="A800" s="489" t="s">
        <v>9257</v>
      </c>
      <c r="B800" s="489" t="s">
        <v>3296</v>
      </c>
      <c r="C800" s="490">
        <v>-3238</v>
      </c>
      <c r="D800" s="490">
        <v>-530.38440000000003</v>
      </c>
    </row>
    <row r="801" spans="1:4" x14ac:dyDescent="0.2">
      <c r="A801" s="489" t="s">
        <v>9257</v>
      </c>
      <c r="B801" s="489" t="s">
        <v>4827</v>
      </c>
      <c r="C801" s="490">
        <v>6354</v>
      </c>
      <c r="D801" s="490">
        <v>1552.2822000000001</v>
      </c>
    </row>
    <row r="802" spans="1:4" x14ac:dyDescent="0.2">
      <c r="A802" s="489" t="s">
        <v>9257</v>
      </c>
      <c r="B802" s="489" t="s">
        <v>4832</v>
      </c>
      <c r="C802" s="490">
        <v>2741</v>
      </c>
      <c r="D802" s="490">
        <v>669.62630000000001</v>
      </c>
    </row>
    <row r="803" spans="1:4" x14ac:dyDescent="0.2">
      <c r="A803" s="489" t="s">
        <v>9257</v>
      </c>
      <c r="B803" s="489" t="s">
        <v>4833</v>
      </c>
      <c r="C803" s="490">
        <v>-2728.5</v>
      </c>
      <c r="D803" s="490">
        <v>-446.92830000000004</v>
      </c>
    </row>
    <row r="804" spans="1:4" x14ac:dyDescent="0.2">
      <c r="A804" s="489" t="s">
        <v>9257</v>
      </c>
      <c r="B804" s="489" t="s">
        <v>4834</v>
      </c>
      <c r="C804" s="490">
        <v>-12.5</v>
      </c>
      <c r="D804" s="490">
        <v>-1.5</v>
      </c>
    </row>
    <row r="805" spans="1:4" x14ac:dyDescent="0.2">
      <c r="A805" s="489" t="s">
        <v>9257</v>
      </c>
      <c r="B805" s="489" t="s">
        <v>4841</v>
      </c>
      <c r="C805" s="490">
        <v>12225</v>
      </c>
      <c r="D805" s="490">
        <v>2986.5675000000001</v>
      </c>
    </row>
    <row r="806" spans="1:4" x14ac:dyDescent="0.2">
      <c r="A806" s="489" t="s">
        <v>9257</v>
      </c>
      <c r="B806" s="489" t="s">
        <v>4841</v>
      </c>
      <c r="C806" s="490">
        <v>27625.417422001701</v>
      </c>
      <c r="D806" s="490">
        <v>6748.8894761950205</v>
      </c>
    </row>
    <row r="807" spans="1:4" x14ac:dyDescent="0.2">
      <c r="A807" s="489" t="s">
        <v>9257</v>
      </c>
      <c r="B807" s="489" t="s">
        <v>4844</v>
      </c>
      <c r="C807" s="490">
        <v>20631.582577998299</v>
      </c>
      <c r="D807" s="490">
        <v>4792.716632869</v>
      </c>
    </row>
    <row r="808" spans="1:4" x14ac:dyDescent="0.2">
      <c r="A808" s="489" t="s">
        <v>9257</v>
      </c>
      <c r="B808" s="489" t="s">
        <v>4841</v>
      </c>
      <c r="C808" s="490">
        <v>14796.114893617001</v>
      </c>
      <c r="D808" s="490">
        <v>3614.69086851064</v>
      </c>
    </row>
    <row r="809" spans="1:4" x14ac:dyDescent="0.2">
      <c r="A809" s="489" t="s">
        <v>9257</v>
      </c>
      <c r="B809" s="489" t="s">
        <v>4844</v>
      </c>
      <c r="C809" s="490">
        <v>33365.885106383001</v>
      </c>
      <c r="D809" s="490">
        <v>7750.8951102127703</v>
      </c>
    </row>
    <row r="810" spans="1:4" x14ac:dyDescent="0.2">
      <c r="A810" s="489" t="s">
        <v>9257</v>
      </c>
      <c r="B810" s="489" t="s">
        <v>5153</v>
      </c>
      <c r="C810" s="490">
        <v>1150</v>
      </c>
      <c r="D810" s="490">
        <v>0</v>
      </c>
    </row>
    <row r="811" spans="1:4" x14ac:dyDescent="0.2">
      <c r="A811" s="489" t="s">
        <v>9257</v>
      </c>
      <c r="B811" s="489" t="s">
        <v>4880</v>
      </c>
      <c r="C811" s="490">
        <v>5527</v>
      </c>
      <c r="D811" s="490">
        <v>1056.2097000000001</v>
      </c>
    </row>
    <row r="812" spans="1:4" x14ac:dyDescent="0.2">
      <c r="A812" s="489" t="s">
        <v>9257</v>
      </c>
      <c r="B812" s="489" t="s">
        <v>4841</v>
      </c>
      <c r="C812" s="490">
        <v>14718</v>
      </c>
      <c r="D812" s="490">
        <v>3595.6074000000003</v>
      </c>
    </row>
    <row r="813" spans="1:4" x14ac:dyDescent="0.2">
      <c r="A813" s="489" t="s">
        <v>9257</v>
      </c>
      <c r="B813" s="489" t="s">
        <v>3291</v>
      </c>
      <c r="C813" s="490">
        <v>6569</v>
      </c>
      <c r="D813" s="490">
        <v>2169.7407000000003</v>
      </c>
    </row>
    <row r="814" spans="1:4" x14ac:dyDescent="0.2">
      <c r="A814" s="489" t="s">
        <v>9257</v>
      </c>
      <c r="B814" s="489" t="s">
        <v>4010</v>
      </c>
      <c r="C814" s="490">
        <v>33735.076252723302</v>
      </c>
      <c r="D814" s="490">
        <v>9695.4609150326796</v>
      </c>
    </row>
    <row r="815" spans="1:4" x14ac:dyDescent="0.2">
      <c r="A815" s="489" t="s">
        <v>9257</v>
      </c>
      <c r="B815" s="489" t="s">
        <v>4011</v>
      </c>
      <c r="C815" s="490">
        <v>4975.9237472766899</v>
      </c>
      <c r="D815" s="490">
        <v>1359.91996013072</v>
      </c>
    </row>
    <row r="816" spans="1:4" x14ac:dyDescent="0.2">
      <c r="A816" s="489" t="s">
        <v>9257</v>
      </c>
      <c r="B816" s="489" t="s">
        <v>4010</v>
      </c>
      <c r="C816" s="490">
        <v>4200</v>
      </c>
      <c r="D816" s="490">
        <v>1207.0800000000002</v>
      </c>
    </row>
    <row r="817" spans="1:4" x14ac:dyDescent="0.2">
      <c r="A817" s="489" t="s">
        <v>9257</v>
      </c>
      <c r="B817" s="489" t="s">
        <v>4827</v>
      </c>
      <c r="C817" s="490">
        <v>8380</v>
      </c>
      <c r="D817" s="490">
        <v>2047.2340000000002</v>
      </c>
    </row>
    <row r="818" spans="1:4" x14ac:dyDescent="0.2">
      <c r="A818" s="489" t="s">
        <v>9257</v>
      </c>
      <c r="B818" s="489" t="s">
        <v>4832</v>
      </c>
      <c r="C818" s="490">
        <v>2276</v>
      </c>
      <c r="D818" s="490">
        <v>556.02679999999998</v>
      </c>
    </row>
    <row r="819" spans="1:4" x14ac:dyDescent="0.2">
      <c r="A819" s="489" t="s">
        <v>9257</v>
      </c>
      <c r="B819" s="489" t="s">
        <v>4833</v>
      </c>
      <c r="C819" s="490">
        <v>-2276</v>
      </c>
      <c r="D819" s="490">
        <v>-372.80880000000002</v>
      </c>
    </row>
    <row r="820" spans="1:4" x14ac:dyDescent="0.2">
      <c r="A820" s="489" t="s">
        <v>9257</v>
      </c>
      <c r="B820" s="489" t="s">
        <v>4010</v>
      </c>
      <c r="C820" s="490">
        <v>5454</v>
      </c>
      <c r="D820" s="490">
        <v>1567.4796000000001</v>
      </c>
    </row>
    <row r="821" spans="1:4" x14ac:dyDescent="0.2">
      <c r="A821" s="489" t="s">
        <v>9257</v>
      </c>
      <c r="B821" s="489" t="s">
        <v>4014</v>
      </c>
      <c r="C821" s="490">
        <v>2253</v>
      </c>
      <c r="D821" s="490">
        <v>647.51220000000001</v>
      </c>
    </row>
    <row r="822" spans="1:4" x14ac:dyDescent="0.2">
      <c r="A822" s="489" t="s">
        <v>9257</v>
      </c>
      <c r="B822" s="489" t="s">
        <v>4015</v>
      </c>
      <c r="C822" s="490">
        <v>-2253</v>
      </c>
      <c r="D822" s="490">
        <v>-369.04140000000001</v>
      </c>
    </row>
    <row r="823" spans="1:4" x14ac:dyDescent="0.2">
      <c r="A823" s="489" t="s">
        <v>9257</v>
      </c>
      <c r="B823" s="489" t="s">
        <v>4010</v>
      </c>
      <c r="C823" s="490">
        <v>8891</v>
      </c>
      <c r="D823" s="490">
        <v>2555.2734</v>
      </c>
    </row>
    <row r="824" spans="1:4" x14ac:dyDescent="0.2">
      <c r="A824" s="489" t="s">
        <v>9257</v>
      </c>
      <c r="B824" s="489" t="s">
        <v>4014</v>
      </c>
      <c r="C824" s="490">
        <v>3318</v>
      </c>
      <c r="D824" s="490">
        <v>953.59320000000002</v>
      </c>
    </row>
    <row r="825" spans="1:4" x14ac:dyDescent="0.2">
      <c r="A825" s="489" t="s">
        <v>9257</v>
      </c>
      <c r="B825" s="489" t="s">
        <v>4015</v>
      </c>
      <c r="C825" s="490">
        <v>-3318</v>
      </c>
      <c r="D825" s="490">
        <v>-543.48840000000007</v>
      </c>
    </row>
    <row r="826" spans="1:4" x14ac:dyDescent="0.2">
      <c r="A826" s="489" t="s">
        <v>9257</v>
      </c>
      <c r="B826" s="489" t="s">
        <v>4010</v>
      </c>
      <c r="C826" s="490">
        <v>6506</v>
      </c>
      <c r="D826" s="490">
        <v>1869.8244000000002</v>
      </c>
    </row>
    <row r="827" spans="1:4" x14ac:dyDescent="0.2">
      <c r="A827" s="489" t="s">
        <v>9257</v>
      </c>
      <c r="B827" s="489" t="s">
        <v>4010</v>
      </c>
      <c r="C827" s="490">
        <v>6047</v>
      </c>
      <c r="D827" s="490">
        <v>1737.9078000000002</v>
      </c>
    </row>
    <row r="828" spans="1:4" x14ac:dyDescent="0.2">
      <c r="A828" s="489" t="s">
        <v>9257</v>
      </c>
      <c r="B828" s="489" t="s">
        <v>4014</v>
      </c>
      <c r="C828" s="490">
        <v>3835</v>
      </c>
      <c r="D828" s="490">
        <v>1102.1790000000001</v>
      </c>
    </row>
    <row r="829" spans="1:4" x14ac:dyDescent="0.2">
      <c r="A829" s="489" t="s">
        <v>9257</v>
      </c>
      <c r="B829" s="489" t="s">
        <v>4015</v>
      </c>
      <c r="C829" s="490">
        <v>-2964.6000000000004</v>
      </c>
      <c r="D829" s="490">
        <v>-485.60148000000004</v>
      </c>
    </row>
    <row r="830" spans="1:4" x14ac:dyDescent="0.2">
      <c r="A830" s="489" t="s">
        <v>9257</v>
      </c>
      <c r="B830" s="489" t="s">
        <v>4016</v>
      </c>
      <c r="C830" s="490">
        <v>-870.40000000000009</v>
      </c>
      <c r="D830" s="490">
        <v>-104.44800000000001</v>
      </c>
    </row>
    <row r="831" spans="1:4" x14ac:dyDescent="0.2">
      <c r="A831" s="489" t="s">
        <v>9257</v>
      </c>
      <c r="B831" s="489" t="s">
        <v>4010</v>
      </c>
      <c r="C831" s="490">
        <v>6429</v>
      </c>
      <c r="D831" s="490">
        <v>1847.6946</v>
      </c>
    </row>
    <row r="832" spans="1:4" x14ac:dyDescent="0.2">
      <c r="A832" s="489" t="s">
        <v>9257</v>
      </c>
      <c r="B832" s="489" t="s">
        <v>4014</v>
      </c>
      <c r="C832" s="490">
        <v>1993</v>
      </c>
      <c r="D832" s="490">
        <v>572.78820000000007</v>
      </c>
    </row>
    <row r="833" spans="1:4" x14ac:dyDescent="0.2">
      <c r="A833" s="489" t="s">
        <v>9257</v>
      </c>
      <c r="B833" s="489" t="s">
        <v>4015</v>
      </c>
      <c r="C833" s="490">
        <v>-1993</v>
      </c>
      <c r="D833" s="490">
        <v>-326.45339999999999</v>
      </c>
    </row>
    <row r="834" spans="1:4" x14ac:dyDescent="0.2">
      <c r="A834" s="489" t="s">
        <v>9257</v>
      </c>
      <c r="B834" s="489" t="s">
        <v>3291</v>
      </c>
      <c r="C834" s="490">
        <v>3595</v>
      </c>
      <c r="D834" s="490">
        <v>1187.4285</v>
      </c>
    </row>
    <row r="835" spans="1:4" x14ac:dyDescent="0.2">
      <c r="A835" s="489" t="s">
        <v>9257</v>
      </c>
      <c r="B835" s="489" t="s">
        <v>4827</v>
      </c>
      <c r="C835" s="490">
        <v>8515</v>
      </c>
      <c r="D835" s="490">
        <v>2080.2145</v>
      </c>
    </row>
    <row r="836" spans="1:4" x14ac:dyDescent="0.2">
      <c r="A836" s="489" t="s">
        <v>9257</v>
      </c>
      <c r="B836" s="489" t="s">
        <v>4010</v>
      </c>
      <c r="C836" s="490">
        <v>6037</v>
      </c>
      <c r="D836" s="490">
        <v>1735.0338000000002</v>
      </c>
    </row>
    <row r="837" spans="1:4" x14ac:dyDescent="0.2">
      <c r="A837" s="489" t="s">
        <v>9257</v>
      </c>
      <c r="B837" s="489" t="s">
        <v>4014</v>
      </c>
      <c r="C837" s="490">
        <v>1670</v>
      </c>
      <c r="D837" s="490">
        <v>479.95800000000003</v>
      </c>
    </row>
    <row r="838" spans="1:4" x14ac:dyDescent="0.2">
      <c r="A838" s="489" t="s">
        <v>9257</v>
      </c>
      <c r="B838" s="489" t="s">
        <v>4015</v>
      </c>
      <c r="C838" s="490">
        <v>-1670</v>
      </c>
      <c r="D838" s="490">
        <v>-273.54599999999999</v>
      </c>
    </row>
    <row r="839" spans="1:4" x14ac:dyDescent="0.2">
      <c r="A839" s="489" t="s">
        <v>9257</v>
      </c>
      <c r="B839" s="489" t="s">
        <v>4827</v>
      </c>
      <c r="C839" s="490">
        <v>20341.64</v>
      </c>
      <c r="D839" s="490">
        <v>4969.4626520000002</v>
      </c>
    </row>
    <row r="840" spans="1:4" x14ac:dyDescent="0.2">
      <c r="A840" s="489" t="s">
        <v>9257</v>
      </c>
      <c r="B840" s="489" t="s">
        <v>4832</v>
      </c>
      <c r="C840" s="490">
        <v>1478.23</v>
      </c>
      <c r="D840" s="490">
        <v>361.13158900000002</v>
      </c>
    </row>
    <row r="841" spans="1:4" x14ac:dyDescent="0.2">
      <c r="A841" s="489" t="s">
        <v>9257</v>
      </c>
      <c r="B841" s="489" t="s">
        <v>4833</v>
      </c>
      <c r="C841" s="490">
        <v>-1478.23</v>
      </c>
      <c r="D841" s="490">
        <v>-242.134074</v>
      </c>
    </row>
    <row r="842" spans="1:4" x14ac:dyDescent="0.2">
      <c r="A842" s="489" t="s">
        <v>9257</v>
      </c>
      <c r="B842" s="489" t="s">
        <v>4827</v>
      </c>
      <c r="C842" s="490">
        <v>4166.3600000000006</v>
      </c>
      <c r="D842" s="490">
        <v>1017.8417480000001</v>
      </c>
    </row>
    <row r="843" spans="1:4" x14ac:dyDescent="0.2">
      <c r="A843" s="489" t="s">
        <v>9257</v>
      </c>
      <c r="B843" s="489" t="s">
        <v>4832</v>
      </c>
      <c r="C843" s="490">
        <v>302.77000000000004</v>
      </c>
      <c r="D843" s="490">
        <v>73.966711000000004</v>
      </c>
    </row>
    <row r="844" spans="1:4" x14ac:dyDescent="0.2">
      <c r="A844" s="489" t="s">
        <v>9257</v>
      </c>
      <c r="B844" s="489" t="s">
        <v>4833</v>
      </c>
      <c r="C844" s="490">
        <v>-302.77000000000004</v>
      </c>
      <c r="D844" s="490">
        <v>-49.593725999999997</v>
      </c>
    </row>
    <row r="845" spans="1:4" x14ac:dyDescent="0.2">
      <c r="A845" s="489" t="s">
        <v>9257</v>
      </c>
      <c r="B845" s="489" t="s">
        <v>3265</v>
      </c>
      <c r="C845" s="490">
        <v>2881.7301757066502</v>
      </c>
      <c r="D845" s="490">
        <v>1072.86814441558</v>
      </c>
    </row>
    <row r="846" spans="1:4" x14ac:dyDescent="0.2">
      <c r="A846" s="489" t="s">
        <v>9257</v>
      </c>
      <c r="B846" s="489" t="s">
        <v>3264</v>
      </c>
      <c r="C846" s="490">
        <v>31725.469824293399</v>
      </c>
      <c r="D846" s="490">
        <v>12417.3488892284</v>
      </c>
    </row>
    <row r="847" spans="1:4" x14ac:dyDescent="0.2">
      <c r="A847" s="489" t="s">
        <v>9257</v>
      </c>
      <c r="B847" s="489" t="s">
        <v>4827</v>
      </c>
      <c r="C847" s="490">
        <v>7828</v>
      </c>
      <c r="D847" s="490">
        <v>1912.3804</v>
      </c>
    </row>
    <row r="848" spans="1:4" x14ac:dyDescent="0.2">
      <c r="A848" s="489" t="s">
        <v>9257</v>
      </c>
      <c r="B848" s="489" t="s">
        <v>4832</v>
      </c>
      <c r="C848" s="490">
        <v>1459</v>
      </c>
      <c r="D848" s="490">
        <v>356.43370000000004</v>
      </c>
    </row>
    <row r="849" spans="1:4" x14ac:dyDescent="0.2">
      <c r="A849" s="489" t="s">
        <v>9257</v>
      </c>
      <c r="B849" s="489" t="s">
        <v>4833</v>
      </c>
      <c r="C849" s="490">
        <v>-1459</v>
      </c>
      <c r="D849" s="490">
        <v>-238.98420000000002</v>
      </c>
    </row>
    <row r="850" spans="1:4" x14ac:dyDescent="0.2">
      <c r="A850" s="489" t="s">
        <v>9257</v>
      </c>
      <c r="B850" s="489" t="s">
        <v>4010</v>
      </c>
      <c r="C850" s="490">
        <v>27282.834346504602</v>
      </c>
      <c r="D850" s="490">
        <v>7841.0865911854107</v>
      </c>
    </row>
    <row r="851" spans="1:4" x14ac:dyDescent="0.2">
      <c r="A851" s="489" t="s">
        <v>9257</v>
      </c>
      <c r="B851" s="489" t="s">
        <v>4011</v>
      </c>
      <c r="C851" s="490">
        <v>32557.5156534954</v>
      </c>
      <c r="D851" s="490">
        <v>8897.9690281003004</v>
      </c>
    </row>
    <row r="852" spans="1:4" x14ac:dyDescent="0.2">
      <c r="A852" s="489" t="s">
        <v>9257</v>
      </c>
      <c r="B852" s="489" t="s">
        <v>5153</v>
      </c>
      <c r="C852" s="490">
        <v>803</v>
      </c>
      <c r="D852" s="490">
        <v>0</v>
      </c>
    </row>
    <row r="853" spans="1:4" x14ac:dyDescent="0.2">
      <c r="A853" s="489" t="s">
        <v>9257</v>
      </c>
      <c r="B853" s="489" t="s">
        <v>6051</v>
      </c>
      <c r="C853" s="490">
        <v>1453.6000000000001</v>
      </c>
      <c r="D853" s="490">
        <v>46.093655999999996</v>
      </c>
    </row>
    <row r="854" spans="1:4" x14ac:dyDescent="0.2">
      <c r="A854" s="489" t="s">
        <v>9257</v>
      </c>
      <c r="B854" s="489" t="s">
        <v>4904</v>
      </c>
      <c r="C854" s="490">
        <v>10978.054054054101</v>
      </c>
      <c r="D854" s="490">
        <v>1915.6704324324301</v>
      </c>
    </row>
    <row r="855" spans="1:4" x14ac:dyDescent="0.2">
      <c r="A855" s="489" t="s">
        <v>9257</v>
      </c>
      <c r="B855" s="489" t="s">
        <v>4905</v>
      </c>
      <c r="C855" s="490">
        <v>9331.34594594595</v>
      </c>
      <c r="D855" s="490">
        <v>1545.27088864865</v>
      </c>
    </row>
    <row r="856" spans="1:4" x14ac:dyDescent="0.2">
      <c r="A856" s="489" t="s">
        <v>9257</v>
      </c>
      <c r="B856" s="489" t="s">
        <v>4010</v>
      </c>
      <c r="C856" s="490">
        <v>30877</v>
      </c>
      <c r="D856" s="490">
        <v>8874.0498000000007</v>
      </c>
    </row>
    <row r="857" spans="1:4" x14ac:dyDescent="0.2">
      <c r="A857" s="489" t="s">
        <v>9257</v>
      </c>
      <c r="B857" s="489" t="s">
        <v>4010</v>
      </c>
      <c r="C857" s="490">
        <v>6056</v>
      </c>
      <c r="D857" s="490">
        <v>1740.4944</v>
      </c>
    </row>
    <row r="858" spans="1:4" x14ac:dyDescent="0.2">
      <c r="A858" s="489" t="s">
        <v>9257</v>
      </c>
      <c r="B858" s="489" t="s">
        <v>3264</v>
      </c>
      <c r="C858" s="490">
        <v>30493</v>
      </c>
      <c r="D858" s="490">
        <v>11934.9602</v>
      </c>
    </row>
    <row r="859" spans="1:4" x14ac:dyDescent="0.2">
      <c r="A859" s="489" t="s">
        <v>9257</v>
      </c>
      <c r="B859" s="489" t="s">
        <v>3291</v>
      </c>
      <c r="C859" s="490">
        <v>24488</v>
      </c>
      <c r="D859" s="490">
        <v>8088.3864000000003</v>
      </c>
    </row>
    <row r="860" spans="1:4" x14ac:dyDescent="0.2">
      <c r="A860" s="489" t="s">
        <v>9257</v>
      </c>
      <c r="B860" s="489" t="s">
        <v>4010</v>
      </c>
      <c r="C860" s="490">
        <v>6379</v>
      </c>
      <c r="D860" s="490">
        <v>1833.3246000000001</v>
      </c>
    </row>
    <row r="861" spans="1:4" x14ac:dyDescent="0.2">
      <c r="A861" s="489" t="s">
        <v>9257</v>
      </c>
      <c r="B861" s="489" t="s">
        <v>4010</v>
      </c>
      <c r="C861" s="490">
        <v>2752</v>
      </c>
      <c r="D861" s="490">
        <v>790.9248</v>
      </c>
    </row>
    <row r="862" spans="1:4" x14ac:dyDescent="0.2">
      <c r="A862" s="489" t="s">
        <v>9257</v>
      </c>
      <c r="B862" s="489" t="s">
        <v>4014</v>
      </c>
      <c r="C862" s="490">
        <v>1475</v>
      </c>
      <c r="D862" s="490">
        <v>423.91500000000002</v>
      </c>
    </row>
    <row r="863" spans="1:4" x14ac:dyDescent="0.2">
      <c r="A863" s="489" t="s">
        <v>9257</v>
      </c>
      <c r="B863" s="489" t="s">
        <v>4015</v>
      </c>
      <c r="C863" s="490">
        <v>-1268.1000000000001</v>
      </c>
      <c r="D863" s="490">
        <v>-207.71478000000002</v>
      </c>
    </row>
    <row r="864" spans="1:4" x14ac:dyDescent="0.2">
      <c r="A864" s="489" t="s">
        <v>9257</v>
      </c>
      <c r="B864" s="489" t="s">
        <v>4016</v>
      </c>
      <c r="C864" s="490">
        <v>-206.9</v>
      </c>
      <c r="D864" s="490">
        <v>-24.827999999999999</v>
      </c>
    </row>
    <row r="865" spans="1:4" x14ac:dyDescent="0.2">
      <c r="A865" s="489" t="s">
        <v>9257</v>
      </c>
      <c r="B865" s="489" t="s">
        <v>4010</v>
      </c>
      <c r="C865" s="490">
        <v>16297</v>
      </c>
      <c r="D865" s="490">
        <v>4683.7578000000003</v>
      </c>
    </row>
    <row r="866" spans="1:4" x14ac:dyDescent="0.2">
      <c r="A866" s="489" t="s">
        <v>9257</v>
      </c>
      <c r="B866" s="489" t="s">
        <v>4010</v>
      </c>
      <c r="C866" s="490">
        <v>4332</v>
      </c>
      <c r="D866" s="490">
        <v>1245.0168000000001</v>
      </c>
    </row>
    <row r="867" spans="1:4" x14ac:dyDescent="0.2">
      <c r="A867" s="489" t="s">
        <v>9257</v>
      </c>
      <c r="B867" s="489" t="s">
        <v>4014</v>
      </c>
      <c r="C867" s="490">
        <v>1546</v>
      </c>
      <c r="D867" s="490">
        <v>444.32040000000001</v>
      </c>
    </row>
    <row r="868" spans="1:4" x14ac:dyDescent="0.2">
      <c r="A868" s="489" t="s">
        <v>9257</v>
      </c>
      <c r="B868" s="489" t="s">
        <v>4015</v>
      </c>
      <c r="C868" s="490">
        <v>-1546</v>
      </c>
      <c r="D868" s="490">
        <v>-253.23480000000001</v>
      </c>
    </row>
    <row r="869" spans="1:4" x14ac:dyDescent="0.2">
      <c r="A869" s="489" t="s">
        <v>9257</v>
      </c>
      <c r="B869" s="489" t="s">
        <v>4010</v>
      </c>
      <c r="C869" s="490">
        <v>25797</v>
      </c>
      <c r="D869" s="490">
        <v>7414.0578000000005</v>
      </c>
    </row>
    <row r="870" spans="1:4" x14ac:dyDescent="0.2">
      <c r="A870" s="489" t="s">
        <v>9257</v>
      </c>
      <c r="B870" s="489" t="s">
        <v>4014</v>
      </c>
      <c r="C870" s="490">
        <v>2756</v>
      </c>
      <c r="D870" s="490">
        <v>792.07440000000008</v>
      </c>
    </row>
    <row r="871" spans="1:4" x14ac:dyDescent="0.2">
      <c r="A871" s="489" t="s">
        <v>9257</v>
      </c>
      <c r="B871" s="489" t="s">
        <v>4015</v>
      </c>
      <c r="C871" s="490">
        <v>-2756</v>
      </c>
      <c r="D871" s="490">
        <v>-451.43280000000004</v>
      </c>
    </row>
    <row r="872" spans="1:4" x14ac:dyDescent="0.2">
      <c r="A872" s="489" t="s">
        <v>9257</v>
      </c>
      <c r="B872" s="489" t="s">
        <v>4010</v>
      </c>
      <c r="C872" s="490">
        <v>4358</v>
      </c>
      <c r="D872" s="490">
        <v>1252.4892</v>
      </c>
    </row>
    <row r="873" spans="1:4" x14ac:dyDescent="0.2">
      <c r="A873" s="489" t="s">
        <v>9257</v>
      </c>
      <c r="B873" s="489" t="s">
        <v>4010</v>
      </c>
      <c r="C873" s="490">
        <v>14481</v>
      </c>
      <c r="D873" s="490">
        <v>4161.8393999999998</v>
      </c>
    </row>
    <row r="874" spans="1:4" x14ac:dyDescent="0.2">
      <c r="A874" s="489" t="s">
        <v>9257</v>
      </c>
      <c r="B874" s="489" t="s">
        <v>4014</v>
      </c>
      <c r="C874" s="490">
        <v>2560</v>
      </c>
      <c r="D874" s="490">
        <v>735.74400000000003</v>
      </c>
    </row>
    <row r="875" spans="1:4" x14ac:dyDescent="0.2">
      <c r="A875" s="489" t="s">
        <v>9257</v>
      </c>
      <c r="B875" s="489" t="s">
        <v>4015</v>
      </c>
      <c r="C875" s="490">
        <v>-2560</v>
      </c>
      <c r="D875" s="490">
        <v>-419.32800000000003</v>
      </c>
    </row>
    <row r="876" spans="1:4" x14ac:dyDescent="0.2">
      <c r="A876" s="489" t="s">
        <v>9257</v>
      </c>
      <c r="B876" s="489" t="s">
        <v>5153</v>
      </c>
      <c r="C876" s="490">
        <v>2753.5714285714303</v>
      </c>
      <c r="D876" s="490">
        <v>0</v>
      </c>
    </row>
    <row r="877" spans="1:4" x14ac:dyDescent="0.2">
      <c r="A877" s="489" t="s">
        <v>9257</v>
      </c>
      <c r="B877" s="489" t="s">
        <v>5432</v>
      </c>
      <c r="C877" s="490">
        <v>6425</v>
      </c>
      <c r="D877" s="490">
        <v>1004.2275000000001</v>
      </c>
    </row>
    <row r="878" spans="1:4" x14ac:dyDescent="0.2">
      <c r="A878" s="489" t="s">
        <v>9257</v>
      </c>
      <c r="B878" s="489" t="s">
        <v>5153</v>
      </c>
      <c r="C878" s="490">
        <v>1771</v>
      </c>
      <c r="D878" s="490">
        <v>0</v>
      </c>
    </row>
    <row r="879" spans="1:4" x14ac:dyDescent="0.2">
      <c r="A879" s="489" t="s">
        <v>9257</v>
      </c>
      <c r="B879" s="489" t="s">
        <v>5437</v>
      </c>
      <c r="C879" s="490">
        <v>5605</v>
      </c>
      <c r="D879" s="490">
        <v>799.83350000000007</v>
      </c>
    </row>
    <row r="880" spans="1:4" x14ac:dyDescent="0.2">
      <c r="A880" s="489" t="s">
        <v>9257</v>
      </c>
      <c r="B880" s="489" t="s">
        <v>4010</v>
      </c>
      <c r="C880" s="490">
        <v>10870</v>
      </c>
      <c r="D880" s="490">
        <v>3124.038</v>
      </c>
    </row>
    <row r="881" spans="1:4" x14ac:dyDescent="0.2">
      <c r="A881" s="489" t="s">
        <v>9257</v>
      </c>
      <c r="B881" s="489" t="s">
        <v>4010</v>
      </c>
      <c r="C881" s="490">
        <v>7334</v>
      </c>
      <c r="D881" s="490">
        <v>2107.7916</v>
      </c>
    </row>
    <row r="882" spans="1:4" x14ac:dyDescent="0.2">
      <c r="A882" s="489" t="s">
        <v>9257</v>
      </c>
      <c r="B882" s="489" t="s">
        <v>4010</v>
      </c>
      <c r="C882" s="490">
        <v>11741.333333333299</v>
      </c>
      <c r="D882" s="490">
        <v>3374.4592000000002</v>
      </c>
    </row>
    <row r="883" spans="1:4" x14ac:dyDescent="0.2">
      <c r="A883" s="489" t="s">
        <v>9257</v>
      </c>
      <c r="B883" s="489" t="s">
        <v>4010</v>
      </c>
      <c r="C883" s="490">
        <v>5870.6666666666706</v>
      </c>
      <c r="D883" s="490">
        <v>1687.2296000000001</v>
      </c>
    </row>
    <row r="884" spans="1:4" x14ac:dyDescent="0.2">
      <c r="A884" s="489" t="s">
        <v>9257</v>
      </c>
      <c r="B884" s="489" t="s">
        <v>5153</v>
      </c>
      <c r="C884" s="490">
        <v>704</v>
      </c>
      <c r="D884" s="490">
        <v>0</v>
      </c>
    </row>
    <row r="885" spans="1:4" x14ac:dyDescent="0.2">
      <c r="A885" s="489" t="s">
        <v>9257</v>
      </c>
      <c r="B885" s="489" t="s">
        <v>4884</v>
      </c>
      <c r="C885" s="490">
        <v>4471</v>
      </c>
      <c r="D885" s="490">
        <v>845.91320000000007</v>
      </c>
    </row>
    <row r="886" spans="1:4" x14ac:dyDescent="0.2">
      <c r="A886" s="489" t="s">
        <v>9257</v>
      </c>
      <c r="B886" s="489" t="s">
        <v>4010</v>
      </c>
      <c r="C886" s="490">
        <v>7789</v>
      </c>
      <c r="D886" s="490">
        <v>2238.5586000000003</v>
      </c>
    </row>
    <row r="887" spans="1:4" x14ac:dyDescent="0.2">
      <c r="A887" s="489" t="s">
        <v>9257</v>
      </c>
      <c r="B887" s="489" t="s">
        <v>4014</v>
      </c>
      <c r="C887" s="490">
        <v>2852</v>
      </c>
      <c r="D887" s="490">
        <v>819.66480000000001</v>
      </c>
    </row>
    <row r="888" spans="1:4" x14ac:dyDescent="0.2">
      <c r="A888" s="489" t="s">
        <v>9257</v>
      </c>
      <c r="B888" s="489" t="s">
        <v>4015</v>
      </c>
      <c r="C888" s="490">
        <v>-2852</v>
      </c>
      <c r="D888" s="490">
        <v>-467.1576</v>
      </c>
    </row>
    <row r="889" spans="1:4" x14ac:dyDescent="0.2">
      <c r="A889" s="489" t="s">
        <v>9257</v>
      </c>
      <c r="B889" s="489" t="s">
        <v>4010</v>
      </c>
      <c r="C889" s="490">
        <v>8993</v>
      </c>
      <c r="D889" s="490">
        <v>2584.5882000000001</v>
      </c>
    </row>
    <row r="890" spans="1:4" x14ac:dyDescent="0.2">
      <c r="A890" s="489" t="s">
        <v>9257</v>
      </c>
      <c r="B890" s="489" t="s">
        <v>4014</v>
      </c>
      <c r="C890" s="490">
        <v>2097</v>
      </c>
      <c r="D890" s="490">
        <v>602.67780000000005</v>
      </c>
    </row>
    <row r="891" spans="1:4" x14ac:dyDescent="0.2">
      <c r="A891" s="489" t="s">
        <v>9257</v>
      </c>
      <c r="B891" s="489" t="s">
        <v>4015</v>
      </c>
      <c r="C891" s="490">
        <v>-2097</v>
      </c>
      <c r="D891" s="490">
        <v>-343.48860000000002</v>
      </c>
    </row>
    <row r="892" spans="1:4" x14ac:dyDescent="0.2">
      <c r="A892" s="489" t="s">
        <v>9257</v>
      </c>
      <c r="B892" s="489" t="s">
        <v>4010</v>
      </c>
      <c r="C892" s="490">
        <v>9753</v>
      </c>
      <c r="D892" s="490">
        <v>2803.0122000000001</v>
      </c>
    </row>
    <row r="893" spans="1:4" x14ac:dyDescent="0.2">
      <c r="A893" s="489" t="s">
        <v>9257</v>
      </c>
      <c r="B893" s="489" t="s">
        <v>4014</v>
      </c>
      <c r="C893" s="490">
        <v>1669</v>
      </c>
      <c r="D893" s="490">
        <v>479.67060000000004</v>
      </c>
    </row>
    <row r="894" spans="1:4" x14ac:dyDescent="0.2">
      <c r="A894" s="489" t="s">
        <v>9257</v>
      </c>
      <c r="B894" s="489" t="s">
        <v>4015</v>
      </c>
      <c r="C894" s="490">
        <v>-1669</v>
      </c>
      <c r="D894" s="490">
        <v>-273.38220000000001</v>
      </c>
    </row>
    <row r="895" spans="1:4" x14ac:dyDescent="0.2">
      <c r="A895" s="489" t="s">
        <v>9257</v>
      </c>
      <c r="B895" s="489" t="s">
        <v>4827</v>
      </c>
      <c r="C895" s="490">
        <v>15896</v>
      </c>
      <c r="D895" s="490">
        <v>3883.3928000000001</v>
      </c>
    </row>
    <row r="896" spans="1:4" x14ac:dyDescent="0.2">
      <c r="A896" s="489" t="s">
        <v>9257</v>
      </c>
      <c r="B896" s="489" t="s">
        <v>4832</v>
      </c>
      <c r="C896" s="490">
        <v>1548</v>
      </c>
      <c r="D896" s="490">
        <v>378.1764</v>
      </c>
    </row>
    <row r="897" spans="1:4" x14ac:dyDescent="0.2">
      <c r="A897" s="489" t="s">
        <v>9257</v>
      </c>
      <c r="B897" s="489" t="s">
        <v>4833</v>
      </c>
      <c r="C897" s="490">
        <v>-1548</v>
      </c>
      <c r="D897" s="490">
        <v>-253.56240000000003</v>
      </c>
    </row>
    <row r="898" spans="1:4" x14ac:dyDescent="0.2">
      <c r="A898" s="489" t="s">
        <v>9257</v>
      </c>
      <c r="B898" s="489" t="s">
        <v>4841</v>
      </c>
      <c r="C898" s="490">
        <v>26687.382569735502</v>
      </c>
      <c r="D898" s="490">
        <v>6519.7275617863907</v>
      </c>
    </row>
    <row r="899" spans="1:4" x14ac:dyDescent="0.2">
      <c r="A899" s="489" t="s">
        <v>9257</v>
      </c>
      <c r="B899" s="489" t="s">
        <v>4844</v>
      </c>
      <c r="C899" s="490">
        <v>34862.617430264501</v>
      </c>
      <c r="D899" s="490">
        <v>8098.5860290504406</v>
      </c>
    </row>
    <row r="900" spans="1:4" x14ac:dyDescent="0.2">
      <c r="A900" s="489" t="s">
        <v>9257</v>
      </c>
      <c r="B900" s="489" t="s">
        <v>4850</v>
      </c>
      <c r="C900" s="490">
        <v>1783.28515681457</v>
      </c>
      <c r="D900" s="490">
        <v>435.65656380979902</v>
      </c>
    </row>
    <row r="901" spans="1:4" x14ac:dyDescent="0.2">
      <c r="A901" s="489" t="s">
        <v>9257</v>
      </c>
      <c r="B901" s="489" t="s">
        <v>4856</v>
      </c>
      <c r="C901" s="490">
        <v>2329.5648431854302</v>
      </c>
      <c r="D901" s="490">
        <v>541.15791307197605</v>
      </c>
    </row>
    <row r="902" spans="1:4" x14ac:dyDescent="0.2">
      <c r="A902" s="489" t="s">
        <v>9257</v>
      </c>
      <c r="B902" s="489" t="s">
        <v>4852</v>
      </c>
      <c r="C902" s="490">
        <v>-1783.28515681457</v>
      </c>
      <c r="D902" s="490">
        <v>-292.10210868622602</v>
      </c>
    </row>
    <row r="903" spans="1:4" x14ac:dyDescent="0.2">
      <c r="A903" s="489" t="s">
        <v>9257</v>
      </c>
      <c r="B903" s="489" t="s">
        <v>4858</v>
      </c>
      <c r="C903" s="490">
        <v>-2329.5648431854302</v>
      </c>
      <c r="D903" s="490">
        <v>-381.58272131377402</v>
      </c>
    </row>
    <row r="904" spans="1:4" x14ac:dyDescent="0.2">
      <c r="A904" s="489" t="s">
        <v>9257</v>
      </c>
      <c r="B904" s="489" t="s">
        <v>4010</v>
      </c>
      <c r="C904" s="490">
        <v>28843.052631578899</v>
      </c>
      <c r="D904" s="490">
        <v>8289.4933263157909</v>
      </c>
    </row>
    <row r="905" spans="1:4" x14ac:dyDescent="0.2">
      <c r="A905" s="489" t="s">
        <v>9257</v>
      </c>
      <c r="B905" s="489" t="s">
        <v>4011</v>
      </c>
      <c r="C905" s="490">
        <v>25958.7473684211</v>
      </c>
      <c r="D905" s="490">
        <v>7094.52565578947</v>
      </c>
    </row>
    <row r="906" spans="1:4" x14ac:dyDescent="0.2">
      <c r="A906" s="489" t="s">
        <v>9257</v>
      </c>
      <c r="B906" s="489" t="s">
        <v>4010</v>
      </c>
      <c r="C906" s="490">
        <v>6808</v>
      </c>
      <c r="D906" s="490">
        <v>1956.6192000000001</v>
      </c>
    </row>
    <row r="907" spans="1:4" x14ac:dyDescent="0.2">
      <c r="A907" s="489" t="s">
        <v>9257</v>
      </c>
      <c r="B907" s="489" t="s">
        <v>4010</v>
      </c>
      <c r="C907" s="490">
        <v>11872</v>
      </c>
      <c r="D907" s="490">
        <v>3412.0128</v>
      </c>
    </row>
    <row r="908" spans="1:4" x14ac:dyDescent="0.2">
      <c r="A908" s="489" t="s">
        <v>9257</v>
      </c>
      <c r="B908" s="489" t="s">
        <v>4014</v>
      </c>
      <c r="C908" s="490">
        <v>5870</v>
      </c>
      <c r="D908" s="490">
        <v>1687.038</v>
      </c>
    </row>
    <row r="909" spans="1:4" x14ac:dyDescent="0.2">
      <c r="A909" s="489" t="s">
        <v>9257</v>
      </c>
      <c r="B909" s="489" t="s">
        <v>4015</v>
      </c>
      <c r="C909" s="490">
        <v>-5322.6</v>
      </c>
      <c r="D909" s="490">
        <v>-871.84188000000006</v>
      </c>
    </row>
    <row r="910" spans="1:4" x14ac:dyDescent="0.2">
      <c r="A910" s="489" t="s">
        <v>9257</v>
      </c>
      <c r="B910" s="489" t="s">
        <v>4016</v>
      </c>
      <c r="C910" s="490">
        <v>-547.4</v>
      </c>
      <c r="D910" s="490">
        <v>-65.688000000000002</v>
      </c>
    </row>
    <row r="911" spans="1:4" x14ac:dyDescent="0.2">
      <c r="A911" s="489" t="s">
        <v>9257</v>
      </c>
      <c r="B911" s="489" t="s">
        <v>4010</v>
      </c>
      <c r="C911" s="490">
        <v>3238</v>
      </c>
      <c r="D911" s="490">
        <v>930.60120000000006</v>
      </c>
    </row>
    <row r="912" spans="1:4" x14ac:dyDescent="0.2">
      <c r="A912" s="489" t="s">
        <v>9257</v>
      </c>
      <c r="B912" s="489" t="s">
        <v>4014</v>
      </c>
      <c r="C912" s="490">
        <v>1391</v>
      </c>
      <c r="D912" s="490">
        <v>399.77340000000004</v>
      </c>
    </row>
    <row r="913" spans="1:4" x14ac:dyDescent="0.2">
      <c r="A913" s="489" t="s">
        <v>9257</v>
      </c>
      <c r="B913" s="489" t="s">
        <v>4015</v>
      </c>
      <c r="C913" s="490">
        <v>-1388.7</v>
      </c>
      <c r="D913" s="490">
        <v>-227.46906000000001</v>
      </c>
    </row>
    <row r="914" spans="1:4" x14ac:dyDescent="0.2">
      <c r="A914" s="489" t="s">
        <v>9257</v>
      </c>
      <c r="B914" s="489" t="s">
        <v>4016</v>
      </c>
      <c r="C914" s="490">
        <v>-2.2999999999999998</v>
      </c>
      <c r="D914" s="490">
        <v>-0.27600000000000002</v>
      </c>
    </row>
    <row r="915" spans="1:4" x14ac:dyDescent="0.2">
      <c r="A915" s="489" t="s">
        <v>9257</v>
      </c>
      <c r="B915" s="489" t="s">
        <v>4010</v>
      </c>
      <c r="C915" s="490">
        <v>2032</v>
      </c>
      <c r="D915" s="490">
        <v>583.99680000000001</v>
      </c>
    </row>
    <row r="916" spans="1:4" x14ac:dyDescent="0.2">
      <c r="A916" s="489" t="s">
        <v>9257</v>
      </c>
      <c r="B916" s="489" t="s">
        <v>4014</v>
      </c>
      <c r="C916" s="490">
        <v>1203</v>
      </c>
      <c r="D916" s="490">
        <v>345.74220000000003</v>
      </c>
    </row>
    <row r="917" spans="1:4" x14ac:dyDescent="0.2">
      <c r="A917" s="489" t="s">
        <v>9257</v>
      </c>
      <c r="B917" s="489" t="s">
        <v>4015</v>
      </c>
      <c r="C917" s="490">
        <v>-970.5</v>
      </c>
      <c r="D917" s="490">
        <v>-158.96790000000001</v>
      </c>
    </row>
    <row r="918" spans="1:4" x14ac:dyDescent="0.2">
      <c r="A918" s="489" t="s">
        <v>9257</v>
      </c>
      <c r="B918" s="489" t="s">
        <v>4016</v>
      </c>
      <c r="C918" s="490">
        <v>-232.5</v>
      </c>
      <c r="D918" s="490">
        <v>-27.9</v>
      </c>
    </row>
    <row r="919" spans="1:4" x14ac:dyDescent="0.2">
      <c r="A919" s="489" t="s">
        <v>9257</v>
      </c>
      <c r="B919" s="489" t="s">
        <v>4010</v>
      </c>
      <c r="C919" s="490">
        <v>6133</v>
      </c>
      <c r="D919" s="490">
        <v>1762.6242</v>
      </c>
    </row>
    <row r="920" spans="1:4" x14ac:dyDescent="0.2">
      <c r="A920" s="489" t="s">
        <v>9257</v>
      </c>
      <c r="B920" s="489" t="s">
        <v>4014</v>
      </c>
      <c r="C920" s="490">
        <v>1431</v>
      </c>
      <c r="D920" s="490">
        <v>411.26940000000002</v>
      </c>
    </row>
    <row r="921" spans="1:4" x14ac:dyDescent="0.2">
      <c r="A921" s="489" t="s">
        <v>9257</v>
      </c>
      <c r="B921" s="489" t="s">
        <v>4015</v>
      </c>
      <c r="C921" s="490">
        <v>-1431</v>
      </c>
      <c r="D921" s="490">
        <v>-234.39780000000002</v>
      </c>
    </row>
    <row r="922" spans="1:4" x14ac:dyDescent="0.2">
      <c r="A922" s="489" t="s">
        <v>9257</v>
      </c>
      <c r="B922" s="489" t="s">
        <v>1105</v>
      </c>
      <c r="C922" s="490">
        <v>2239</v>
      </c>
      <c r="D922" s="490">
        <v>1133.3818000000001</v>
      </c>
    </row>
    <row r="923" spans="1:4" x14ac:dyDescent="0.2">
      <c r="A923" s="489" t="s">
        <v>9257</v>
      </c>
      <c r="B923" s="489" t="s">
        <v>1105</v>
      </c>
      <c r="C923" s="490">
        <v>4185.2</v>
      </c>
      <c r="D923" s="490">
        <v>2118.5482400000001</v>
      </c>
    </row>
    <row r="924" spans="1:4" x14ac:dyDescent="0.2">
      <c r="A924" s="489" t="s">
        <v>9257</v>
      </c>
      <c r="B924" s="489" t="s">
        <v>1105</v>
      </c>
      <c r="C924" s="490">
        <v>753</v>
      </c>
      <c r="D924" s="490">
        <v>381.16860000000003</v>
      </c>
    </row>
    <row r="925" spans="1:4" x14ac:dyDescent="0.2">
      <c r="A925" s="489" t="s">
        <v>9257</v>
      </c>
      <c r="B925" s="489" t="s">
        <v>1105</v>
      </c>
      <c r="C925" s="490">
        <v>1067</v>
      </c>
      <c r="D925" s="490">
        <v>540.11540000000002</v>
      </c>
    </row>
    <row r="926" spans="1:4" x14ac:dyDescent="0.2">
      <c r="A926" s="489" t="s">
        <v>9257</v>
      </c>
      <c r="B926" s="489" t="s">
        <v>1106</v>
      </c>
      <c r="C926" s="490">
        <v>1125</v>
      </c>
      <c r="D926" s="490">
        <v>541.125</v>
      </c>
    </row>
    <row r="927" spans="1:4" x14ac:dyDescent="0.2">
      <c r="A927" s="489" t="s">
        <v>9257</v>
      </c>
      <c r="B927" s="489" t="s">
        <v>1107</v>
      </c>
      <c r="C927" s="490">
        <v>2390.2000000000003</v>
      </c>
      <c r="D927" s="490">
        <v>1092.3214</v>
      </c>
    </row>
    <row r="928" spans="1:4" x14ac:dyDescent="0.2">
      <c r="A928" s="489" t="s">
        <v>9257</v>
      </c>
      <c r="B928" s="489" t="s">
        <v>1107</v>
      </c>
      <c r="C928" s="490">
        <v>2507</v>
      </c>
      <c r="D928" s="490">
        <v>1145.6990000000001</v>
      </c>
    </row>
    <row r="929" spans="1:4" x14ac:dyDescent="0.2">
      <c r="A929" s="489" t="s">
        <v>9257</v>
      </c>
      <c r="B929" s="489" t="s">
        <v>1107</v>
      </c>
      <c r="C929" s="490">
        <v>2857.6000000000004</v>
      </c>
      <c r="D929" s="490">
        <v>1305.9232</v>
      </c>
    </row>
    <row r="930" spans="1:4" x14ac:dyDescent="0.2">
      <c r="A930" s="489" t="s">
        <v>9257</v>
      </c>
      <c r="B930" s="489" t="s">
        <v>1107</v>
      </c>
      <c r="C930" s="490">
        <v>3040</v>
      </c>
      <c r="D930" s="490">
        <v>1389.28</v>
      </c>
    </row>
    <row r="931" spans="1:4" x14ac:dyDescent="0.2">
      <c r="A931" s="489" t="s">
        <v>9257</v>
      </c>
      <c r="B931" s="489" t="s">
        <v>1107</v>
      </c>
      <c r="C931" s="490">
        <v>11012</v>
      </c>
      <c r="D931" s="490">
        <v>5032.4840000000004</v>
      </c>
    </row>
    <row r="932" spans="1:4" x14ac:dyDescent="0.2">
      <c r="A932" s="489" t="s">
        <v>9257</v>
      </c>
      <c r="B932" s="489" t="s">
        <v>1107</v>
      </c>
      <c r="C932" s="490">
        <v>10977</v>
      </c>
      <c r="D932" s="490">
        <v>5016.4890000000005</v>
      </c>
    </row>
    <row r="933" spans="1:4" x14ac:dyDescent="0.2">
      <c r="A933" s="489" t="s">
        <v>9257</v>
      </c>
      <c r="B933" s="489" t="s">
        <v>1107</v>
      </c>
      <c r="C933" s="490">
        <v>11910</v>
      </c>
      <c r="D933" s="490">
        <v>5442.87</v>
      </c>
    </row>
    <row r="934" spans="1:4" x14ac:dyDescent="0.2">
      <c r="A934" s="489" t="s">
        <v>9257</v>
      </c>
      <c r="B934" s="489" t="s">
        <v>1107</v>
      </c>
      <c r="C934" s="490">
        <v>13094</v>
      </c>
      <c r="D934" s="490">
        <v>5983.9580000000005</v>
      </c>
    </row>
    <row r="935" spans="1:4" x14ac:dyDescent="0.2">
      <c r="A935" s="489" t="s">
        <v>9257</v>
      </c>
      <c r="B935" s="489" t="s">
        <v>1107</v>
      </c>
      <c r="C935" s="490">
        <v>11566</v>
      </c>
      <c r="D935" s="490">
        <v>5285.6620000000003</v>
      </c>
    </row>
    <row r="936" spans="1:4" x14ac:dyDescent="0.2">
      <c r="A936" s="489" t="s">
        <v>9257</v>
      </c>
      <c r="B936" s="489" t="s">
        <v>1107</v>
      </c>
      <c r="C936" s="490">
        <v>10527</v>
      </c>
      <c r="D936" s="490">
        <v>4810.8389999999999</v>
      </c>
    </row>
    <row r="937" spans="1:4" x14ac:dyDescent="0.2">
      <c r="A937" s="489" t="s">
        <v>9257</v>
      </c>
      <c r="B937" s="489" t="s">
        <v>1107</v>
      </c>
      <c r="C937" s="490">
        <v>3920</v>
      </c>
      <c r="D937" s="490">
        <v>1791.44</v>
      </c>
    </row>
    <row r="938" spans="1:4" x14ac:dyDescent="0.2">
      <c r="A938" s="489" t="s">
        <v>9257</v>
      </c>
      <c r="B938" s="489" t="s">
        <v>1108</v>
      </c>
      <c r="C938" s="490">
        <v>10289.910808046399</v>
      </c>
      <c r="D938" s="490">
        <v>5906.4088038186201</v>
      </c>
    </row>
    <row r="939" spans="1:4" x14ac:dyDescent="0.2">
      <c r="A939" s="489" t="s">
        <v>9257</v>
      </c>
      <c r="B939" s="489" t="s">
        <v>3264</v>
      </c>
      <c r="C939" s="490">
        <v>20759.789191953601</v>
      </c>
      <c r="D939" s="490">
        <v>8125.3814897306502</v>
      </c>
    </row>
    <row r="940" spans="1:4" x14ac:dyDescent="0.2">
      <c r="A940" s="489" t="s">
        <v>9257</v>
      </c>
      <c r="B940" s="489" t="s">
        <v>1108</v>
      </c>
      <c r="C940" s="490">
        <v>3656.9334485739</v>
      </c>
      <c r="D940" s="490">
        <v>2099.0797994814202</v>
      </c>
    </row>
    <row r="941" spans="1:4" x14ac:dyDescent="0.2">
      <c r="A941" s="489" t="s">
        <v>9257</v>
      </c>
      <c r="B941" s="489" t="s">
        <v>1115</v>
      </c>
      <c r="C941" s="490">
        <v>5600.8822817631799</v>
      </c>
      <c r="D941" s="490">
        <v>3054.1611082454601</v>
      </c>
    </row>
    <row r="942" spans="1:4" x14ac:dyDescent="0.2">
      <c r="A942" s="489" t="s">
        <v>9257</v>
      </c>
      <c r="B942" s="489" t="s">
        <v>1129</v>
      </c>
      <c r="C942" s="490">
        <v>1876.5842696629202</v>
      </c>
      <c r="D942" s="490">
        <v>923.46711910112401</v>
      </c>
    </row>
    <row r="943" spans="1:4" x14ac:dyDescent="0.2">
      <c r="A943" s="489" t="s">
        <v>9257</v>
      </c>
      <c r="B943" s="489" t="s">
        <v>3265</v>
      </c>
      <c r="C943" s="490">
        <v>64349.781695666199</v>
      </c>
      <c r="D943" s="490">
        <v>23957.423725296499</v>
      </c>
    </row>
    <row r="944" spans="1:4" x14ac:dyDescent="0.2">
      <c r="A944" s="489" t="s">
        <v>9257</v>
      </c>
      <c r="B944" s="489" t="s">
        <v>3264</v>
      </c>
      <c r="C944" s="490">
        <v>27578.477869571201</v>
      </c>
      <c r="D944" s="490">
        <v>10794.2162381502</v>
      </c>
    </row>
    <row r="945" spans="1:4" x14ac:dyDescent="0.2">
      <c r="A945" s="489" t="s">
        <v>9257</v>
      </c>
      <c r="B945" s="489" t="s">
        <v>3266</v>
      </c>
      <c r="C945" s="490">
        <v>107252.700434763</v>
      </c>
      <c r="D945" s="490">
        <v>37785.126363166804</v>
      </c>
    </row>
    <row r="946" spans="1:4" x14ac:dyDescent="0.2">
      <c r="A946" s="489" t="s">
        <v>9257</v>
      </c>
      <c r="B946" s="489" t="s">
        <v>5050</v>
      </c>
      <c r="C946" s="490">
        <v>156500</v>
      </c>
      <c r="D946" s="490">
        <v>10898.66</v>
      </c>
    </row>
    <row r="947" spans="1:4" x14ac:dyDescent="0.2">
      <c r="A947" s="489" t="s">
        <v>9257</v>
      </c>
      <c r="B947" s="489" t="s">
        <v>5046</v>
      </c>
      <c r="C947" s="490">
        <v>97980</v>
      </c>
      <c r="D947" s="490">
        <v>6408.8717999999999</v>
      </c>
    </row>
    <row r="948" spans="1:4" x14ac:dyDescent="0.2">
      <c r="A948" s="489" t="s">
        <v>9257</v>
      </c>
      <c r="B948" s="489" t="s">
        <v>5042</v>
      </c>
      <c r="C948" s="490">
        <v>249854.4</v>
      </c>
      <c r="D948" s="490">
        <v>17844.601247999999</v>
      </c>
    </row>
    <row r="949" spans="1:4" x14ac:dyDescent="0.2">
      <c r="A949" s="489" t="s">
        <v>9257</v>
      </c>
      <c r="B949" s="489" t="s">
        <v>5052</v>
      </c>
      <c r="C949" s="490">
        <v>140035</v>
      </c>
      <c r="D949" s="490">
        <v>8733.9829499999996</v>
      </c>
    </row>
    <row r="950" spans="1:4" x14ac:dyDescent="0.2">
      <c r="A950" s="489" t="s">
        <v>9257</v>
      </c>
      <c r="B950" s="489" t="s">
        <v>5053</v>
      </c>
      <c r="C950" s="490">
        <v>304235</v>
      </c>
      <c r="D950" s="490">
        <v>21904.920000000002</v>
      </c>
    </row>
    <row r="951" spans="1:4" x14ac:dyDescent="0.2">
      <c r="A951" s="489" t="s">
        <v>9257</v>
      </c>
      <c r="B951" s="489" t="s">
        <v>5047</v>
      </c>
      <c r="C951" s="490">
        <v>143000</v>
      </c>
      <c r="D951" s="490">
        <v>9400.82</v>
      </c>
    </row>
    <row r="952" spans="1:4" x14ac:dyDescent="0.2">
      <c r="A952" s="489" t="s">
        <v>9257</v>
      </c>
      <c r="B952" s="489" t="s">
        <v>5048</v>
      </c>
      <c r="C952" s="490">
        <v>115880</v>
      </c>
      <c r="D952" s="490">
        <v>7773.2304000000004</v>
      </c>
    </row>
    <row r="953" spans="1:4" x14ac:dyDescent="0.2">
      <c r="A953" s="489" t="s">
        <v>9257</v>
      </c>
      <c r="B953" s="489" t="s">
        <v>5049</v>
      </c>
      <c r="C953" s="490">
        <v>131760</v>
      </c>
      <c r="D953" s="490">
        <v>9528.8832000000002</v>
      </c>
    </row>
    <row r="954" spans="1:4" x14ac:dyDescent="0.2">
      <c r="A954" s="489" t="s">
        <v>9257</v>
      </c>
      <c r="B954" s="489" t="s">
        <v>5051</v>
      </c>
      <c r="C954" s="490">
        <v>167220</v>
      </c>
      <c r="D954" s="490">
        <v>11493.0306</v>
      </c>
    </row>
    <row r="955" spans="1:4" x14ac:dyDescent="0.2">
      <c r="A955" s="489" t="s">
        <v>9257</v>
      </c>
      <c r="B955" s="489" t="s">
        <v>5043</v>
      </c>
      <c r="C955" s="490">
        <v>224411.4</v>
      </c>
      <c r="D955" s="490">
        <v>15325.054506</v>
      </c>
    </row>
    <row r="956" spans="1:4" x14ac:dyDescent="0.2">
      <c r="A956" s="489" t="s">
        <v>9257</v>
      </c>
      <c r="B956" s="489" t="s">
        <v>5044</v>
      </c>
      <c r="C956" s="490">
        <v>57086.6</v>
      </c>
      <c r="D956" s="490">
        <v>3336.1409039999999</v>
      </c>
    </row>
    <row r="957" spans="1:4" x14ac:dyDescent="0.2">
      <c r="A957" s="489" t="s">
        <v>9257</v>
      </c>
      <c r="B957" s="489" t="s">
        <v>5045</v>
      </c>
      <c r="C957" s="490">
        <v>115512.8</v>
      </c>
      <c r="D957" s="490">
        <v>7779.7870800000001</v>
      </c>
    </row>
    <row r="958" spans="1:4" x14ac:dyDescent="0.2">
      <c r="A958" s="489" t="s">
        <v>9257</v>
      </c>
      <c r="B958" s="489" t="s">
        <v>5050</v>
      </c>
      <c r="C958" s="490">
        <v>84165</v>
      </c>
      <c r="D958" s="490">
        <v>5861.2506000000003</v>
      </c>
    </row>
    <row r="959" spans="1:4" x14ac:dyDescent="0.2">
      <c r="A959" s="489" t="s">
        <v>9257</v>
      </c>
      <c r="B959" s="489" t="s">
        <v>5046</v>
      </c>
      <c r="C959" s="490">
        <v>54675</v>
      </c>
      <c r="D959" s="490">
        <v>3576.2917499999999</v>
      </c>
    </row>
    <row r="960" spans="1:4" x14ac:dyDescent="0.2">
      <c r="A960" s="489" t="s">
        <v>9257</v>
      </c>
      <c r="B960" s="489" t="s">
        <v>5042</v>
      </c>
      <c r="C960" s="490">
        <v>136329</v>
      </c>
      <c r="D960" s="490">
        <v>9736.6171799999993</v>
      </c>
    </row>
    <row r="961" spans="1:4" x14ac:dyDescent="0.2">
      <c r="A961" s="489" t="s">
        <v>9257</v>
      </c>
      <c r="B961" s="489" t="s">
        <v>5052</v>
      </c>
      <c r="C961" s="490">
        <v>87787.5</v>
      </c>
      <c r="D961" s="490">
        <v>5475.3063750000001</v>
      </c>
    </row>
    <row r="962" spans="1:4" x14ac:dyDescent="0.2">
      <c r="A962" s="489" t="s">
        <v>9257</v>
      </c>
      <c r="B962" s="489" t="s">
        <v>5053</v>
      </c>
      <c r="C962" s="490">
        <v>198300</v>
      </c>
      <c r="D962" s="490">
        <v>14277.6</v>
      </c>
    </row>
    <row r="963" spans="1:4" x14ac:dyDescent="0.2">
      <c r="A963" s="489" t="s">
        <v>9257</v>
      </c>
      <c r="B963" s="489" t="s">
        <v>5047</v>
      </c>
      <c r="C963" s="490">
        <v>70138.5</v>
      </c>
      <c r="D963" s="490">
        <v>4610.90499</v>
      </c>
    </row>
    <row r="964" spans="1:4" x14ac:dyDescent="0.2">
      <c r="A964" s="489" t="s">
        <v>9257</v>
      </c>
      <c r="B964" s="489" t="s">
        <v>5048</v>
      </c>
      <c r="C964" s="490">
        <v>65095.5</v>
      </c>
      <c r="D964" s="490">
        <v>4366.6061399999999</v>
      </c>
    </row>
    <row r="965" spans="1:4" x14ac:dyDescent="0.2">
      <c r="A965" s="489" t="s">
        <v>9257</v>
      </c>
      <c r="B965" s="489" t="s">
        <v>5049</v>
      </c>
      <c r="C965" s="490">
        <v>71701.5</v>
      </c>
      <c r="D965" s="490">
        <v>5185.4524799999999</v>
      </c>
    </row>
    <row r="966" spans="1:4" x14ac:dyDescent="0.2">
      <c r="A966" s="489" t="s">
        <v>9257</v>
      </c>
      <c r="B966" s="489" t="s">
        <v>5051</v>
      </c>
      <c r="C966" s="490">
        <v>116514</v>
      </c>
      <c r="D966" s="490">
        <v>8008.0072200000004</v>
      </c>
    </row>
    <row r="967" spans="1:4" x14ac:dyDescent="0.2">
      <c r="A967" s="489" t="s">
        <v>9257</v>
      </c>
      <c r="B967" s="489" t="s">
        <v>5043</v>
      </c>
      <c r="C967" s="490">
        <v>190546.5</v>
      </c>
      <c r="D967" s="490">
        <v>13012.420485000001</v>
      </c>
    </row>
    <row r="968" spans="1:4" x14ac:dyDescent="0.2">
      <c r="A968" s="489" t="s">
        <v>9257</v>
      </c>
      <c r="B968" s="489" t="s">
        <v>5044</v>
      </c>
      <c r="C968" s="490">
        <v>30999</v>
      </c>
      <c r="D968" s="490">
        <v>1811.5815600000001</v>
      </c>
    </row>
    <row r="969" spans="1:4" x14ac:dyDescent="0.2">
      <c r="A969" s="489" t="s">
        <v>9257</v>
      </c>
      <c r="B969" s="489" t="s">
        <v>5045</v>
      </c>
      <c r="C969" s="490">
        <v>79071</v>
      </c>
      <c r="D969" s="490">
        <v>5325.4318499999999</v>
      </c>
    </row>
    <row r="970" spans="1:4" x14ac:dyDescent="0.2">
      <c r="A970" s="489" t="s">
        <v>9257</v>
      </c>
      <c r="B970" s="489" t="s">
        <v>5513</v>
      </c>
      <c r="C970" s="490">
        <v>99870.75</v>
      </c>
      <c r="D970" s="490">
        <v>7337.5040024999998</v>
      </c>
    </row>
    <row r="971" spans="1:4" x14ac:dyDescent="0.2">
      <c r="A971" s="489" t="s">
        <v>9257</v>
      </c>
      <c r="B971" s="489" t="s">
        <v>5512</v>
      </c>
      <c r="C971" s="490">
        <v>213760.125</v>
      </c>
      <c r="D971" s="490">
        <v>17763.466387500001</v>
      </c>
    </row>
    <row r="972" spans="1:4" x14ac:dyDescent="0.2">
      <c r="A972" s="489" t="s">
        <v>9257</v>
      </c>
      <c r="B972" s="489" t="s">
        <v>5514</v>
      </c>
      <c r="C972" s="490">
        <v>152956.125</v>
      </c>
      <c r="D972" s="490">
        <v>12210.48745875</v>
      </c>
    </row>
    <row r="973" spans="1:4" x14ac:dyDescent="0.2">
      <c r="A973" s="489" t="s">
        <v>9257</v>
      </c>
      <c r="B973" s="489" t="s">
        <v>5026</v>
      </c>
      <c r="C973" s="490">
        <v>104607.75</v>
      </c>
      <c r="D973" s="490">
        <v>8341.4219850000009</v>
      </c>
    </row>
    <row r="974" spans="1:4" x14ac:dyDescent="0.2">
      <c r="A974" s="489" t="s">
        <v>9257</v>
      </c>
      <c r="B974" s="489" t="s">
        <v>5022</v>
      </c>
      <c r="C974" s="490">
        <v>79090.875</v>
      </c>
      <c r="D974" s="490">
        <v>5972.1519712500003</v>
      </c>
    </row>
    <row r="975" spans="1:4" x14ac:dyDescent="0.2">
      <c r="A975" s="489" t="s">
        <v>9257</v>
      </c>
      <c r="B975" s="489" t="s">
        <v>5023</v>
      </c>
      <c r="C975" s="490">
        <v>112428</v>
      </c>
      <c r="D975" s="490">
        <v>8526.5395200000003</v>
      </c>
    </row>
    <row r="976" spans="1:4" x14ac:dyDescent="0.2">
      <c r="A976" s="489" t="s">
        <v>9257</v>
      </c>
      <c r="B976" s="489" t="s">
        <v>5024</v>
      </c>
      <c r="C976" s="490">
        <v>78739.875</v>
      </c>
      <c r="D976" s="490">
        <v>6077.1435524999997</v>
      </c>
    </row>
    <row r="977" spans="1:4" x14ac:dyDescent="0.2">
      <c r="A977" s="489" t="s">
        <v>9257</v>
      </c>
      <c r="B977" s="489" t="s">
        <v>5025</v>
      </c>
      <c r="C977" s="490">
        <v>88064.25</v>
      </c>
      <c r="D977" s="490">
        <v>7258.2554849999997</v>
      </c>
    </row>
    <row r="978" spans="1:4" x14ac:dyDescent="0.2">
      <c r="A978" s="489" t="s">
        <v>9257</v>
      </c>
      <c r="B978" s="489" t="s">
        <v>5021</v>
      </c>
      <c r="C978" s="490">
        <v>111129.375</v>
      </c>
      <c r="D978" s="490">
        <v>8606.9700937500002</v>
      </c>
    </row>
    <row r="979" spans="1:4" x14ac:dyDescent="0.2">
      <c r="A979" s="489" t="s">
        <v>9257</v>
      </c>
      <c r="B979" s="489" t="s">
        <v>5018</v>
      </c>
      <c r="C979" s="490">
        <v>164785.5</v>
      </c>
      <c r="D979" s="490">
        <v>13433.313959999999</v>
      </c>
    </row>
    <row r="980" spans="1:4" x14ac:dyDescent="0.2">
      <c r="A980" s="489" t="s">
        <v>9257</v>
      </c>
      <c r="B980" s="489" t="s">
        <v>5019</v>
      </c>
      <c r="C980" s="490">
        <v>201426.375</v>
      </c>
      <c r="D980" s="490">
        <v>15789.81353625</v>
      </c>
    </row>
    <row r="981" spans="1:4" x14ac:dyDescent="0.2">
      <c r="A981" s="489" t="s">
        <v>9257</v>
      </c>
      <c r="B981" s="489" t="s">
        <v>5020</v>
      </c>
      <c r="C981" s="490">
        <v>44721.375</v>
      </c>
      <c r="D981" s="490">
        <v>3065.2030424999998</v>
      </c>
    </row>
    <row r="982" spans="1:4" x14ac:dyDescent="0.2">
      <c r="A982" s="489" t="s">
        <v>9257</v>
      </c>
      <c r="B982" s="489" t="s">
        <v>5030</v>
      </c>
      <c r="C982" s="490">
        <v>164785.5</v>
      </c>
      <c r="D982" s="490">
        <v>12609.38646</v>
      </c>
    </row>
    <row r="983" spans="1:4" x14ac:dyDescent="0.2">
      <c r="A983" s="489" t="s">
        <v>9257</v>
      </c>
      <c r="B983" s="489" t="s">
        <v>5031</v>
      </c>
      <c r="C983" s="490">
        <v>201426.375</v>
      </c>
      <c r="D983" s="490">
        <v>14782.681661250001</v>
      </c>
    </row>
    <row r="984" spans="1:4" x14ac:dyDescent="0.2">
      <c r="A984" s="489" t="s">
        <v>9257</v>
      </c>
      <c r="B984" s="489" t="s">
        <v>5501</v>
      </c>
      <c r="C984" s="490">
        <v>99870.75</v>
      </c>
      <c r="D984" s="490">
        <v>6838.1502524999996</v>
      </c>
    </row>
    <row r="985" spans="1:4" x14ac:dyDescent="0.2">
      <c r="A985" s="489" t="s">
        <v>9257</v>
      </c>
      <c r="B985" s="489" t="s">
        <v>5500</v>
      </c>
      <c r="C985" s="490">
        <v>213760.125</v>
      </c>
      <c r="D985" s="490">
        <v>16694.665762500001</v>
      </c>
    </row>
    <row r="986" spans="1:4" x14ac:dyDescent="0.2">
      <c r="A986" s="489" t="s">
        <v>9257</v>
      </c>
      <c r="B986" s="489" t="s">
        <v>5502</v>
      </c>
      <c r="C986" s="490">
        <v>152956.125</v>
      </c>
      <c r="D986" s="490">
        <v>11445.70683375</v>
      </c>
    </row>
    <row r="987" spans="1:4" x14ac:dyDescent="0.2">
      <c r="A987" s="489" t="s">
        <v>9257</v>
      </c>
      <c r="B987" s="489" t="s">
        <v>5038</v>
      </c>
      <c r="C987" s="490">
        <v>104607.75</v>
      </c>
      <c r="D987" s="490">
        <v>7818.3832350000002</v>
      </c>
    </row>
    <row r="988" spans="1:4" x14ac:dyDescent="0.2">
      <c r="A988" s="489" t="s">
        <v>9257</v>
      </c>
      <c r="B988" s="489" t="s">
        <v>5034</v>
      </c>
      <c r="C988" s="490">
        <v>79090.875</v>
      </c>
      <c r="D988" s="490">
        <v>5576.6975962500001</v>
      </c>
    </row>
    <row r="989" spans="1:4" x14ac:dyDescent="0.2">
      <c r="A989" s="489" t="s">
        <v>9257</v>
      </c>
      <c r="B989" s="489" t="s">
        <v>5035</v>
      </c>
      <c r="C989" s="490">
        <v>112428</v>
      </c>
      <c r="D989" s="490">
        <v>7964.3995199999999</v>
      </c>
    </row>
    <row r="990" spans="1:4" x14ac:dyDescent="0.2">
      <c r="A990" s="489" t="s">
        <v>9257</v>
      </c>
      <c r="B990" s="489" t="s">
        <v>5036</v>
      </c>
      <c r="C990" s="490">
        <v>78739.875</v>
      </c>
      <c r="D990" s="490">
        <v>5683.4441774999996</v>
      </c>
    </row>
    <row r="991" spans="1:4" x14ac:dyDescent="0.2">
      <c r="A991" s="489" t="s">
        <v>9257</v>
      </c>
      <c r="B991" s="489" t="s">
        <v>5037</v>
      </c>
      <c r="C991" s="490">
        <v>88064.25</v>
      </c>
      <c r="D991" s="490">
        <v>6817.9342349999997</v>
      </c>
    </row>
    <row r="992" spans="1:4" x14ac:dyDescent="0.2">
      <c r="A992" s="489" t="s">
        <v>9257</v>
      </c>
      <c r="B992" s="489" t="s">
        <v>5032</v>
      </c>
      <c r="C992" s="490">
        <v>44721.375</v>
      </c>
      <c r="D992" s="490">
        <v>2841.5961674999999</v>
      </c>
    </row>
    <row r="993" spans="1:4" x14ac:dyDescent="0.2">
      <c r="A993" s="489" t="s">
        <v>9257</v>
      </c>
      <c r="B993" s="489" t="s">
        <v>5033</v>
      </c>
      <c r="C993" s="490">
        <v>111129.375</v>
      </c>
      <c r="D993" s="490">
        <v>8051.3232187499998</v>
      </c>
    </row>
    <row r="994" spans="1:4" x14ac:dyDescent="0.2">
      <c r="A994" s="489" t="s">
        <v>9257</v>
      </c>
      <c r="B994" s="489" t="s">
        <v>5513</v>
      </c>
      <c r="C994" s="490">
        <v>99870.75</v>
      </c>
      <c r="D994" s="490">
        <v>7337.5040024999998</v>
      </c>
    </row>
    <row r="995" spans="1:4" x14ac:dyDescent="0.2">
      <c r="A995" s="489" t="s">
        <v>9257</v>
      </c>
      <c r="B995" s="489" t="s">
        <v>5512</v>
      </c>
      <c r="C995" s="490">
        <v>213760.125</v>
      </c>
      <c r="D995" s="490">
        <v>17763.466387500001</v>
      </c>
    </row>
    <row r="996" spans="1:4" x14ac:dyDescent="0.2">
      <c r="A996" s="489" t="s">
        <v>9257</v>
      </c>
      <c r="B996" s="489" t="s">
        <v>5514</v>
      </c>
      <c r="C996" s="490">
        <v>152956.125</v>
      </c>
      <c r="D996" s="490">
        <v>12210.48745875</v>
      </c>
    </row>
    <row r="997" spans="1:4" x14ac:dyDescent="0.2">
      <c r="A997" s="489" t="s">
        <v>9257</v>
      </c>
      <c r="B997" s="489" t="s">
        <v>5026</v>
      </c>
      <c r="C997" s="490">
        <v>104607.75</v>
      </c>
      <c r="D997" s="490">
        <v>8341.4219850000009</v>
      </c>
    </row>
    <row r="998" spans="1:4" x14ac:dyDescent="0.2">
      <c r="A998" s="489" t="s">
        <v>9257</v>
      </c>
      <c r="B998" s="489" t="s">
        <v>5022</v>
      </c>
      <c r="C998" s="490">
        <v>79090.875</v>
      </c>
      <c r="D998" s="490">
        <v>5972.1519712500003</v>
      </c>
    </row>
    <row r="999" spans="1:4" x14ac:dyDescent="0.2">
      <c r="A999" s="489" t="s">
        <v>9257</v>
      </c>
      <c r="B999" s="489" t="s">
        <v>5023</v>
      </c>
      <c r="C999" s="490">
        <v>112428</v>
      </c>
      <c r="D999" s="490">
        <v>8526.5395200000003</v>
      </c>
    </row>
    <row r="1000" spans="1:4" x14ac:dyDescent="0.2">
      <c r="A1000" s="489" t="s">
        <v>9257</v>
      </c>
      <c r="B1000" s="489" t="s">
        <v>5024</v>
      </c>
      <c r="C1000" s="490">
        <v>78739.875</v>
      </c>
      <c r="D1000" s="490">
        <v>6077.1435524999997</v>
      </c>
    </row>
    <row r="1001" spans="1:4" x14ac:dyDescent="0.2">
      <c r="A1001" s="489" t="s">
        <v>9257</v>
      </c>
      <c r="B1001" s="489" t="s">
        <v>5025</v>
      </c>
      <c r="C1001" s="490">
        <v>88064.25</v>
      </c>
      <c r="D1001" s="490">
        <v>7258.2554849999997</v>
      </c>
    </row>
    <row r="1002" spans="1:4" x14ac:dyDescent="0.2">
      <c r="A1002" s="489" t="s">
        <v>9257</v>
      </c>
      <c r="B1002" s="489" t="s">
        <v>5021</v>
      </c>
      <c r="C1002" s="490">
        <v>111129.375</v>
      </c>
      <c r="D1002" s="490">
        <v>8606.9700937500002</v>
      </c>
    </row>
    <row r="1003" spans="1:4" x14ac:dyDescent="0.2">
      <c r="A1003" s="489" t="s">
        <v>9257</v>
      </c>
      <c r="B1003" s="489" t="s">
        <v>5018</v>
      </c>
      <c r="C1003" s="490">
        <v>164785.5</v>
      </c>
      <c r="D1003" s="490">
        <v>13433.313959999999</v>
      </c>
    </row>
    <row r="1004" spans="1:4" x14ac:dyDescent="0.2">
      <c r="A1004" s="489" t="s">
        <v>9257</v>
      </c>
      <c r="B1004" s="489" t="s">
        <v>5019</v>
      </c>
      <c r="C1004" s="490">
        <v>201426.375</v>
      </c>
      <c r="D1004" s="490">
        <v>15789.81353625</v>
      </c>
    </row>
    <row r="1005" spans="1:4" x14ac:dyDescent="0.2">
      <c r="A1005" s="489" t="s">
        <v>9257</v>
      </c>
      <c r="B1005" s="489" t="s">
        <v>5020</v>
      </c>
      <c r="C1005" s="490">
        <v>44721.375</v>
      </c>
      <c r="D1005" s="490">
        <v>3065.2030424999998</v>
      </c>
    </row>
    <row r="1006" spans="1:4" x14ac:dyDescent="0.2">
      <c r="A1006" s="489" t="s">
        <v>9257</v>
      </c>
      <c r="B1006" s="489" t="s">
        <v>5030</v>
      </c>
      <c r="C1006" s="490">
        <v>164785.5</v>
      </c>
      <c r="D1006" s="490">
        <v>12609.38646</v>
      </c>
    </row>
    <row r="1007" spans="1:4" x14ac:dyDescent="0.2">
      <c r="A1007" s="489" t="s">
        <v>9257</v>
      </c>
      <c r="B1007" s="489" t="s">
        <v>5031</v>
      </c>
      <c r="C1007" s="490">
        <v>201426.375</v>
      </c>
      <c r="D1007" s="490">
        <v>14782.681661250001</v>
      </c>
    </row>
    <row r="1008" spans="1:4" x14ac:dyDescent="0.2">
      <c r="A1008" s="489" t="s">
        <v>9257</v>
      </c>
      <c r="B1008" s="489" t="s">
        <v>5501</v>
      </c>
      <c r="C1008" s="490">
        <v>99870.75</v>
      </c>
      <c r="D1008" s="490">
        <v>6838.1502524999996</v>
      </c>
    </row>
    <row r="1009" spans="1:4" x14ac:dyDescent="0.2">
      <c r="A1009" s="489" t="s">
        <v>9257</v>
      </c>
      <c r="B1009" s="489" t="s">
        <v>5500</v>
      </c>
      <c r="C1009" s="490">
        <v>213760.125</v>
      </c>
      <c r="D1009" s="490">
        <v>16694.665762500001</v>
      </c>
    </row>
    <row r="1010" spans="1:4" x14ac:dyDescent="0.2">
      <c r="A1010" s="489" t="s">
        <v>9257</v>
      </c>
      <c r="B1010" s="489" t="s">
        <v>5502</v>
      </c>
      <c r="C1010" s="490">
        <v>152956.125</v>
      </c>
      <c r="D1010" s="490">
        <v>11445.70683375</v>
      </c>
    </row>
    <row r="1011" spans="1:4" x14ac:dyDescent="0.2">
      <c r="A1011" s="489" t="s">
        <v>9257</v>
      </c>
      <c r="B1011" s="489" t="s">
        <v>5038</v>
      </c>
      <c r="C1011" s="490">
        <v>104607.75</v>
      </c>
      <c r="D1011" s="490">
        <v>7818.3832350000002</v>
      </c>
    </row>
    <row r="1012" spans="1:4" x14ac:dyDescent="0.2">
      <c r="A1012" s="489" t="s">
        <v>9257</v>
      </c>
      <c r="B1012" s="489" t="s">
        <v>5034</v>
      </c>
      <c r="C1012" s="490">
        <v>79090.875</v>
      </c>
      <c r="D1012" s="490">
        <v>5576.6975962500001</v>
      </c>
    </row>
    <row r="1013" spans="1:4" x14ac:dyDescent="0.2">
      <c r="A1013" s="489" t="s">
        <v>9257</v>
      </c>
      <c r="B1013" s="489" t="s">
        <v>5035</v>
      </c>
      <c r="C1013" s="490">
        <v>112428</v>
      </c>
      <c r="D1013" s="490">
        <v>7964.3995199999999</v>
      </c>
    </row>
    <row r="1014" spans="1:4" x14ac:dyDescent="0.2">
      <c r="A1014" s="489" t="s">
        <v>9257</v>
      </c>
      <c r="B1014" s="489" t="s">
        <v>5036</v>
      </c>
      <c r="C1014" s="490">
        <v>78739.875</v>
      </c>
      <c r="D1014" s="490">
        <v>5683.4441774999996</v>
      </c>
    </row>
    <row r="1015" spans="1:4" x14ac:dyDescent="0.2">
      <c r="A1015" s="489" t="s">
        <v>9257</v>
      </c>
      <c r="B1015" s="489" t="s">
        <v>5037</v>
      </c>
      <c r="C1015" s="490">
        <v>88064.25</v>
      </c>
      <c r="D1015" s="490">
        <v>6817.9342349999997</v>
      </c>
    </row>
    <row r="1016" spans="1:4" x14ac:dyDescent="0.2">
      <c r="A1016" s="489" t="s">
        <v>9257</v>
      </c>
      <c r="B1016" s="489" t="s">
        <v>5032</v>
      </c>
      <c r="C1016" s="490">
        <v>44721.375</v>
      </c>
      <c r="D1016" s="490">
        <v>2841.5961674999999</v>
      </c>
    </row>
    <row r="1017" spans="1:4" x14ac:dyDescent="0.2">
      <c r="A1017" s="489" t="s">
        <v>9257</v>
      </c>
      <c r="B1017" s="489" t="s">
        <v>5033</v>
      </c>
      <c r="C1017" s="490">
        <v>111129.375</v>
      </c>
      <c r="D1017" s="490">
        <v>8051.3232187499998</v>
      </c>
    </row>
    <row r="1018" spans="1:4" x14ac:dyDescent="0.2">
      <c r="A1018" s="489" t="s">
        <v>9257</v>
      </c>
      <c r="B1018" s="489" t="s">
        <v>1108</v>
      </c>
      <c r="C1018" s="490">
        <v>11980</v>
      </c>
      <c r="D1018" s="490">
        <v>6876.52</v>
      </c>
    </row>
    <row r="1019" spans="1:4" x14ac:dyDescent="0.2">
      <c r="A1019" s="489" t="s">
        <v>9257</v>
      </c>
      <c r="B1019" s="489" t="s">
        <v>1108</v>
      </c>
      <c r="C1019" s="490">
        <v>5243.6200378071799</v>
      </c>
      <c r="D1019" s="490">
        <v>3009.8379017013203</v>
      </c>
    </row>
    <row r="1020" spans="1:4" x14ac:dyDescent="0.2">
      <c r="A1020" s="489" t="s">
        <v>9257</v>
      </c>
      <c r="B1020" s="489" t="s">
        <v>1108</v>
      </c>
      <c r="C1020" s="490">
        <v>3640.9</v>
      </c>
      <c r="D1020" s="490">
        <v>2089.8766000000001</v>
      </c>
    </row>
    <row r="1021" spans="1:4" x14ac:dyDescent="0.2">
      <c r="A1021" s="489" t="s">
        <v>9257</v>
      </c>
      <c r="B1021" s="489" t="s">
        <v>1108</v>
      </c>
      <c r="C1021" s="490">
        <v>8106</v>
      </c>
      <c r="D1021" s="490">
        <v>4652.8440000000001</v>
      </c>
    </row>
    <row r="1022" spans="1:4" x14ac:dyDescent="0.2">
      <c r="A1022" s="489" t="s">
        <v>9257</v>
      </c>
      <c r="B1022" s="489" t="s">
        <v>1108</v>
      </c>
      <c r="C1022" s="490">
        <v>2789.3</v>
      </c>
      <c r="D1022" s="490">
        <v>1601.0582000000002</v>
      </c>
    </row>
    <row r="1023" spans="1:4" x14ac:dyDescent="0.2">
      <c r="A1023" s="489" t="s">
        <v>9257</v>
      </c>
      <c r="B1023" s="489" t="s">
        <v>1108</v>
      </c>
      <c r="C1023" s="490">
        <v>5275</v>
      </c>
      <c r="D1023" s="490">
        <v>3027.85</v>
      </c>
    </row>
    <row r="1024" spans="1:4" x14ac:dyDescent="0.2">
      <c r="A1024" s="489" t="s">
        <v>9257</v>
      </c>
      <c r="B1024" s="489" t="s">
        <v>1108</v>
      </c>
      <c r="C1024" s="490">
        <v>608</v>
      </c>
      <c r="D1024" s="490">
        <v>348.99200000000002</v>
      </c>
    </row>
    <row r="1025" spans="1:4" x14ac:dyDescent="0.2">
      <c r="A1025" s="489" t="s">
        <v>9257</v>
      </c>
      <c r="B1025" s="489" t="s">
        <v>1108</v>
      </c>
      <c r="C1025" s="490">
        <v>8692.6464285714301</v>
      </c>
      <c r="D1025" s="490">
        <v>4989.5790500000003</v>
      </c>
    </row>
    <row r="1026" spans="1:4" x14ac:dyDescent="0.2">
      <c r="A1026" s="489" t="s">
        <v>9257</v>
      </c>
      <c r="B1026" s="489" t="s">
        <v>173</v>
      </c>
      <c r="C1026" s="490">
        <v>5624.6535714285701</v>
      </c>
      <c r="D1026" s="490">
        <v>2419.1635010714299</v>
      </c>
    </row>
    <row r="1027" spans="1:4" x14ac:dyDescent="0.2">
      <c r="A1027" s="489" t="s">
        <v>9257</v>
      </c>
      <c r="B1027" s="489" t="s">
        <v>1108</v>
      </c>
      <c r="C1027" s="490">
        <v>6355</v>
      </c>
      <c r="D1027" s="490">
        <v>3647.77</v>
      </c>
    </row>
    <row r="1028" spans="1:4" x14ac:dyDescent="0.2">
      <c r="A1028" s="489" t="s">
        <v>9257</v>
      </c>
      <c r="B1028" s="489" t="s">
        <v>1108</v>
      </c>
      <c r="C1028" s="490">
        <v>3425.9</v>
      </c>
      <c r="D1028" s="490">
        <v>1966.4666000000002</v>
      </c>
    </row>
    <row r="1029" spans="1:4" x14ac:dyDescent="0.2">
      <c r="A1029" s="489" t="s">
        <v>9257</v>
      </c>
      <c r="B1029" s="489" t="s">
        <v>1115</v>
      </c>
      <c r="C1029" s="490">
        <v>4389.6000000000004</v>
      </c>
      <c r="D1029" s="490">
        <v>2393.6488800000002</v>
      </c>
    </row>
    <row r="1030" spans="1:4" x14ac:dyDescent="0.2">
      <c r="A1030" s="489" t="s">
        <v>9257</v>
      </c>
      <c r="B1030" s="489" t="s">
        <v>1115</v>
      </c>
      <c r="C1030" s="490">
        <v>7238</v>
      </c>
      <c r="D1030" s="490">
        <v>3946.8814000000002</v>
      </c>
    </row>
    <row r="1031" spans="1:4" x14ac:dyDescent="0.2">
      <c r="A1031" s="489" t="s">
        <v>9257</v>
      </c>
      <c r="B1031" s="489" t="s">
        <v>1115</v>
      </c>
      <c r="C1031" s="490">
        <v>8782</v>
      </c>
      <c r="D1031" s="490">
        <v>4788.8245999999999</v>
      </c>
    </row>
    <row r="1032" spans="1:4" x14ac:dyDescent="0.2">
      <c r="A1032" s="489" t="s">
        <v>9257</v>
      </c>
      <c r="B1032" s="489" t="s">
        <v>1115</v>
      </c>
      <c r="C1032" s="490">
        <v>3066.5</v>
      </c>
      <c r="D1032" s="490">
        <v>1672.16245</v>
      </c>
    </row>
    <row r="1033" spans="1:4" x14ac:dyDescent="0.2">
      <c r="A1033" s="489" t="s">
        <v>9257</v>
      </c>
      <c r="B1033" s="489" t="s">
        <v>1115</v>
      </c>
      <c r="C1033" s="490">
        <v>6647.4000000000005</v>
      </c>
      <c r="D1033" s="490">
        <v>3624.8272200000001</v>
      </c>
    </row>
    <row r="1034" spans="1:4" x14ac:dyDescent="0.2">
      <c r="A1034" s="489" t="s">
        <v>9257</v>
      </c>
      <c r="B1034" s="489" t="s">
        <v>1115</v>
      </c>
      <c r="C1034" s="490">
        <v>3256.6607142857101</v>
      </c>
      <c r="D1034" s="490">
        <v>1775.8570875</v>
      </c>
    </row>
    <row r="1035" spans="1:4" x14ac:dyDescent="0.2">
      <c r="A1035" s="489" t="s">
        <v>9257</v>
      </c>
      <c r="B1035" s="489" t="s">
        <v>3264</v>
      </c>
      <c r="C1035" s="490">
        <v>8509.3392857142899</v>
      </c>
      <c r="D1035" s="490">
        <v>3330.55539642857</v>
      </c>
    </row>
    <row r="1036" spans="1:4" x14ac:dyDescent="0.2">
      <c r="A1036" s="489" t="s">
        <v>9257</v>
      </c>
      <c r="B1036" s="489" t="s">
        <v>1115</v>
      </c>
      <c r="C1036" s="490">
        <v>5150.0299401197599</v>
      </c>
      <c r="D1036" s="490">
        <v>2808.3113263473101</v>
      </c>
    </row>
    <row r="1037" spans="1:4" x14ac:dyDescent="0.2">
      <c r="A1037" s="489" t="s">
        <v>9257</v>
      </c>
      <c r="B1037" s="489" t="s">
        <v>1122</v>
      </c>
      <c r="C1037" s="490">
        <v>3040.9700598802401</v>
      </c>
      <c r="D1037" s="490">
        <v>1575.22249101796</v>
      </c>
    </row>
    <row r="1038" spans="1:4" x14ac:dyDescent="0.2">
      <c r="A1038" s="489" t="s">
        <v>9257</v>
      </c>
      <c r="B1038" s="489" t="s">
        <v>1105</v>
      </c>
      <c r="C1038" s="490">
        <v>2011</v>
      </c>
      <c r="D1038" s="490">
        <v>1017.9682</v>
      </c>
    </row>
    <row r="1039" spans="1:4" x14ac:dyDescent="0.2">
      <c r="A1039" s="489" t="s">
        <v>9257</v>
      </c>
      <c r="B1039" s="489" t="s">
        <v>1115</v>
      </c>
      <c r="C1039" s="490">
        <v>3735</v>
      </c>
      <c r="D1039" s="490">
        <v>2036.6955</v>
      </c>
    </row>
    <row r="1040" spans="1:4" x14ac:dyDescent="0.2">
      <c r="A1040" s="489" t="s">
        <v>9257</v>
      </c>
      <c r="B1040" s="489" t="s">
        <v>1115</v>
      </c>
      <c r="C1040" s="490">
        <v>7258</v>
      </c>
      <c r="D1040" s="490">
        <v>3957.7874000000002</v>
      </c>
    </row>
    <row r="1041" spans="1:4" x14ac:dyDescent="0.2">
      <c r="A1041" s="489" t="s">
        <v>9257</v>
      </c>
      <c r="B1041" s="489" t="s">
        <v>1115</v>
      </c>
      <c r="C1041" s="490">
        <v>6049.0647887323903</v>
      </c>
      <c r="D1041" s="490">
        <v>3298.5550292957701</v>
      </c>
    </row>
    <row r="1042" spans="1:4" x14ac:dyDescent="0.2">
      <c r="A1042" s="489" t="s">
        <v>9257</v>
      </c>
      <c r="B1042" s="489" t="s">
        <v>1136</v>
      </c>
      <c r="C1042" s="490">
        <v>3127.9352112676102</v>
      </c>
      <c r="D1042" s="490">
        <v>1462.3097112676101</v>
      </c>
    </row>
    <row r="1043" spans="1:4" x14ac:dyDescent="0.2">
      <c r="A1043" s="489" t="s">
        <v>9257</v>
      </c>
      <c r="B1043" s="489" t="s">
        <v>1115</v>
      </c>
      <c r="C1043" s="490">
        <v>13042</v>
      </c>
      <c r="D1043" s="490">
        <v>7111.8026</v>
      </c>
    </row>
    <row r="1044" spans="1:4" x14ac:dyDescent="0.2">
      <c r="A1044" s="489" t="s">
        <v>9257</v>
      </c>
      <c r="B1044" s="489" t="s">
        <v>1115</v>
      </c>
      <c r="C1044" s="490">
        <v>9369.6593625498008</v>
      </c>
      <c r="D1044" s="490">
        <v>5109.2752503984102</v>
      </c>
    </row>
    <row r="1045" spans="1:4" x14ac:dyDescent="0.2">
      <c r="A1045" s="489" t="s">
        <v>9257</v>
      </c>
      <c r="B1045" s="489" t="s">
        <v>1136</v>
      </c>
      <c r="C1045" s="490">
        <v>11080.6406374502</v>
      </c>
      <c r="D1045" s="490">
        <v>5180.1994980079699</v>
      </c>
    </row>
    <row r="1046" spans="1:4" x14ac:dyDescent="0.2">
      <c r="A1046" s="489" t="s">
        <v>9257</v>
      </c>
      <c r="B1046" s="489" t="s">
        <v>1115</v>
      </c>
      <c r="C1046" s="490">
        <v>3326</v>
      </c>
      <c r="D1046" s="490">
        <v>1813.6678000000002</v>
      </c>
    </row>
    <row r="1047" spans="1:4" x14ac:dyDescent="0.2">
      <c r="A1047" s="489" t="s">
        <v>9257</v>
      </c>
      <c r="B1047" s="489" t="s">
        <v>1115</v>
      </c>
      <c r="C1047" s="490">
        <v>1434.6000000000001</v>
      </c>
      <c r="D1047" s="490">
        <v>782.28737999999998</v>
      </c>
    </row>
    <row r="1048" spans="1:4" x14ac:dyDescent="0.2">
      <c r="A1048" s="489" t="s">
        <v>9257</v>
      </c>
      <c r="B1048" s="489" t="s">
        <v>1122</v>
      </c>
      <c r="C1048" s="490">
        <v>6573</v>
      </c>
      <c r="D1048" s="490">
        <v>3404.8140000000003</v>
      </c>
    </row>
    <row r="1049" spans="1:4" x14ac:dyDescent="0.2">
      <c r="A1049" s="489" t="s">
        <v>9257</v>
      </c>
      <c r="B1049" s="489" t="s">
        <v>1115</v>
      </c>
      <c r="C1049" s="490">
        <v>10103.4</v>
      </c>
      <c r="D1049" s="490">
        <v>5509.3840200000004</v>
      </c>
    </row>
    <row r="1050" spans="1:4" x14ac:dyDescent="0.2">
      <c r="A1050" s="489" t="s">
        <v>9257</v>
      </c>
      <c r="B1050" s="489" t="s">
        <v>1122</v>
      </c>
      <c r="C1050" s="490">
        <v>15186</v>
      </c>
      <c r="D1050" s="490">
        <v>7866.348</v>
      </c>
    </row>
    <row r="1051" spans="1:4" x14ac:dyDescent="0.2">
      <c r="A1051" s="489" t="s">
        <v>9257</v>
      </c>
      <c r="B1051" s="489" t="s">
        <v>1122</v>
      </c>
      <c r="C1051" s="490">
        <v>29257.129861269001</v>
      </c>
      <c r="D1051" s="490">
        <v>15155.1932681374</v>
      </c>
    </row>
    <row r="1052" spans="1:4" x14ac:dyDescent="0.2">
      <c r="A1052" s="489" t="s">
        <v>9257</v>
      </c>
      <c r="B1052" s="489" t="s">
        <v>1123</v>
      </c>
      <c r="C1052" s="490">
        <v>6134.2448942460805</v>
      </c>
      <c r="D1052" s="490">
        <v>3022.95588388447</v>
      </c>
    </row>
    <row r="1053" spans="1:4" x14ac:dyDescent="0.2">
      <c r="A1053" s="489" t="s">
        <v>9257</v>
      </c>
      <c r="B1053" s="489" t="s">
        <v>1122</v>
      </c>
      <c r="C1053" s="490">
        <v>3492.8</v>
      </c>
      <c r="D1053" s="490">
        <v>1809.2704000000001</v>
      </c>
    </row>
    <row r="1054" spans="1:4" x14ac:dyDescent="0.2">
      <c r="A1054" s="489" t="s">
        <v>9257</v>
      </c>
      <c r="B1054" s="489" t="s">
        <v>1122</v>
      </c>
      <c r="C1054" s="490">
        <v>29086.581920904002</v>
      </c>
      <c r="D1054" s="490">
        <v>15066.8494350282</v>
      </c>
    </row>
    <row r="1055" spans="1:4" x14ac:dyDescent="0.2">
      <c r="A1055" s="489" t="s">
        <v>9257</v>
      </c>
      <c r="B1055" s="489" t="s">
        <v>1123</v>
      </c>
      <c r="C1055" s="490">
        <v>2326.9265536723201</v>
      </c>
      <c r="D1055" s="490">
        <v>1146.7094056497201</v>
      </c>
    </row>
    <row r="1056" spans="1:4" x14ac:dyDescent="0.2">
      <c r="A1056" s="489" t="s">
        <v>9257</v>
      </c>
      <c r="B1056" s="489" t="s">
        <v>173</v>
      </c>
      <c r="C1056" s="490">
        <v>9773.0915254237298</v>
      </c>
      <c r="D1056" s="490">
        <v>4203.4066650847499</v>
      </c>
    </row>
    <row r="1057" spans="1:4" x14ac:dyDescent="0.2">
      <c r="A1057" s="489" t="s">
        <v>9257</v>
      </c>
      <c r="B1057" s="489" t="s">
        <v>1122</v>
      </c>
      <c r="C1057" s="490">
        <v>32956.085526315801</v>
      </c>
      <c r="D1057" s="490">
        <v>17071.252302631601</v>
      </c>
    </row>
    <row r="1058" spans="1:4" x14ac:dyDescent="0.2">
      <c r="A1058" s="489" t="s">
        <v>9257</v>
      </c>
      <c r="B1058" s="489" t="s">
        <v>1123</v>
      </c>
      <c r="C1058" s="490">
        <v>439.41447368421103</v>
      </c>
      <c r="D1058" s="490">
        <v>216.54345263157902</v>
      </c>
    </row>
    <row r="1059" spans="1:4" x14ac:dyDescent="0.2">
      <c r="A1059" s="489" t="s">
        <v>9257</v>
      </c>
      <c r="B1059" s="489" t="s">
        <v>1122</v>
      </c>
      <c r="C1059" s="490">
        <v>10233.6</v>
      </c>
      <c r="D1059" s="490">
        <v>5301.0048000000006</v>
      </c>
    </row>
    <row r="1060" spans="1:4" x14ac:dyDescent="0.2">
      <c r="A1060" s="489" t="s">
        <v>9257</v>
      </c>
      <c r="B1060" s="489" t="s">
        <v>1122</v>
      </c>
      <c r="C1060" s="490">
        <v>5835.6</v>
      </c>
      <c r="D1060" s="490">
        <v>3022.8407999999999</v>
      </c>
    </row>
    <row r="1061" spans="1:4" x14ac:dyDescent="0.2">
      <c r="A1061" s="489" t="s">
        <v>9257</v>
      </c>
      <c r="B1061" s="489" t="s">
        <v>1122</v>
      </c>
      <c r="C1061" s="490">
        <v>24950.2</v>
      </c>
      <c r="D1061" s="490">
        <v>12924.203600000001</v>
      </c>
    </row>
    <row r="1062" spans="1:4" x14ac:dyDescent="0.2">
      <c r="A1062" s="489" t="s">
        <v>9257</v>
      </c>
      <c r="B1062" s="489" t="s">
        <v>1122</v>
      </c>
      <c r="C1062" s="490">
        <v>9617</v>
      </c>
      <c r="D1062" s="490">
        <v>4981.6060000000007</v>
      </c>
    </row>
    <row r="1063" spans="1:4" x14ac:dyDescent="0.2">
      <c r="A1063" s="489" t="s">
        <v>9257</v>
      </c>
      <c r="B1063" s="489" t="s">
        <v>1122</v>
      </c>
      <c r="C1063" s="490">
        <v>6115.6</v>
      </c>
      <c r="D1063" s="490">
        <v>3167.8808000000004</v>
      </c>
    </row>
    <row r="1064" spans="1:4" x14ac:dyDescent="0.2">
      <c r="A1064" s="489" t="s">
        <v>9257</v>
      </c>
      <c r="B1064" s="489" t="s">
        <v>1122</v>
      </c>
      <c r="C1064" s="490">
        <v>14168</v>
      </c>
      <c r="D1064" s="490">
        <v>7339.0240000000003</v>
      </c>
    </row>
    <row r="1065" spans="1:4" x14ac:dyDescent="0.2">
      <c r="A1065" s="489" t="s">
        <v>9257</v>
      </c>
      <c r="B1065" s="489" t="s">
        <v>1122</v>
      </c>
      <c r="C1065" s="490">
        <v>5500</v>
      </c>
      <c r="D1065" s="490">
        <v>2849</v>
      </c>
    </row>
    <row r="1066" spans="1:4" x14ac:dyDescent="0.2">
      <c r="A1066" s="489" t="s">
        <v>9257</v>
      </c>
      <c r="B1066" s="489" t="s">
        <v>1122</v>
      </c>
      <c r="C1066" s="490">
        <v>9922.3000000000011</v>
      </c>
      <c r="D1066" s="490">
        <v>5139.7514000000001</v>
      </c>
    </row>
    <row r="1067" spans="1:4" x14ac:dyDescent="0.2">
      <c r="A1067" s="489" t="s">
        <v>9257</v>
      </c>
      <c r="B1067" s="489" t="s">
        <v>1122</v>
      </c>
      <c r="C1067" s="490">
        <v>13020</v>
      </c>
      <c r="D1067" s="490">
        <v>6744.3600000000006</v>
      </c>
    </row>
    <row r="1068" spans="1:4" x14ac:dyDescent="0.2">
      <c r="A1068" s="489" t="s">
        <v>9257</v>
      </c>
      <c r="B1068" s="489" t="s">
        <v>1122</v>
      </c>
      <c r="C1068" s="490">
        <v>10166.300000000001</v>
      </c>
      <c r="D1068" s="490">
        <v>5266.1433999999999</v>
      </c>
    </row>
    <row r="1069" spans="1:4" x14ac:dyDescent="0.2">
      <c r="A1069" s="489" t="s">
        <v>9257</v>
      </c>
      <c r="B1069" s="489" t="s">
        <v>1122</v>
      </c>
      <c r="C1069" s="490">
        <v>4005.3141592920401</v>
      </c>
      <c r="D1069" s="490">
        <v>2074.7527345132703</v>
      </c>
    </row>
    <row r="1070" spans="1:4" x14ac:dyDescent="0.2">
      <c r="A1070" s="489" t="s">
        <v>9257</v>
      </c>
      <c r="B1070" s="489" t="s">
        <v>1136</v>
      </c>
      <c r="C1070" s="490">
        <v>3475.6858407079603</v>
      </c>
      <c r="D1070" s="490">
        <v>1624.88313053097</v>
      </c>
    </row>
    <row r="1071" spans="1:4" x14ac:dyDescent="0.2">
      <c r="A1071" s="489" t="s">
        <v>9257</v>
      </c>
      <c r="B1071" s="489" t="s">
        <v>1122</v>
      </c>
      <c r="C1071" s="490">
        <v>8659.1</v>
      </c>
      <c r="D1071" s="490">
        <v>4485.4138000000003</v>
      </c>
    </row>
    <row r="1072" spans="1:4" x14ac:dyDescent="0.2">
      <c r="A1072" s="489" t="s">
        <v>9257</v>
      </c>
      <c r="B1072" s="489" t="s">
        <v>1122</v>
      </c>
      <c r="C1072" s="490">
        <v>19020</v>
      </c>
      <c r="D1072" s="490">
        <v>9852.36</v>
      </c>
    </row>
    <row r="1073" spans="1:4" x14ac:dyDescent="0.2">
      <c r="A1073" s="489" t="s">
        <v>9257</v>
      </c>
      <c r="B1073" s="489" t="s">
        <v>1122</v>
      </c>
      <c r="C1073" s="490">
        <v>3565</v>
      </c>
      <c r="D1073" s="490">
        <v>1846.67</v>
      </c>
    </row>
    <row r="1074" spans="1:4" x14ac:dyDescent="0.2">
      <c r="A1074" s="489" t="s">
        <v>9257</v>
      </c>
      <c r="B1074" s="489" t="s">
        <v>1122</v>
      </c>
      <c r="C1074" s="490">
        <v>14311</v>
      </c>
      <c r="D1074" s="490">
        <v>7413.098</v>
      </c>
    </row>
    <row r="1075" spans="1:4" x14ac:dyDescent="0.2">
      <c r="A1075" s="489" t="s">
        <v>9257</v>
      </c>
      <c r="B1075" s="489" t="s">
        <v>1122</v>
      </c>
      <c r="C1075" s="490">
        <v>5568.8</v>
      </c>
      <c r="D1075" s="490">
        <v>2884.6384000000003</v>
      </c>
    </row>
    <row r="1076" spans="1:4" x14ac:dyDescent="0.2">
      <c r="A1076" s="489" t="s">
        <v>9257</v>
      </c>
      <c r="B1076" s="489" t="s">
        <v>1122</v>
      </c>
      <c r="C1076" s="490">
        <v>8429.2000000000007</v>
      </c>
      <c r="D1076" s="490">
        <v>4366.3256000000001</v>
      </c>
    </row>
    <row r="1077" spans="1:4" x14ac:dyDescent="0.2">
      <c r="A1077" s="489" t="s">
        <v>9257</v>
      </c>
      <c r="B1077" s="489" t="s">
        <v>1122</v>
      </c>
      <c r="C1077" s="490">
        <v>7940</v>
      </c>
      <c r="D1077" s="490">
        <v>4112.92</v>
      </c>
    </row>
    <row r="1078" spans="1:4" x14ac:dyDescent="0.2">
      <c r="A1078" s="489" t="s">
        <v>9257</v>
      </c>
      <c r="B1078" s="489" t="s">
        <v>1122</v>
      </c>
      <c r="C1078" s="490">
        <v>5584.8</v>
      </c>
      <c r="D1078" s="490">
        <v>2892.9264000000003</v>
      </c>
    </row>
    <row r="1079" spans="1:4" x14ac:dyDescent="0.2">
      <c r="A1079" s="489" t="s">
        <v>9257</v>
      </c>
      <c r="B1079" s="489" t="s">
        <v>1122</v>
      </c>
      <c r="C1079" s="490">
        <v>5102</v>
      </c>
      <c r="D1079" s="490">
        <v>2642.8360000000002</v>
      </c>
    </row>
    <row r="1080" spans="1:4" x14ac:dyDescent="0.2">
      <c r="A1080" s="489" t="s">
        <v>9257</v>
      </c>
      <c r="B1080" s="489" t="s">
        <v>1122</v>
      </c>
      <c r="C1080" s="490">
        <v>3497.7000000000003</v>
      </c>
      <c r="D1080" s="490">
        <v>1811.8086000000001</v>
      </c>
    </row>
    <row r="1081" spans="1:4" x14ac:dyDescent="0.2">
      <c r="A1081" s="489" t="s">
        <v>9257</v>
      </c>
      <c r="B1081" s="489" t="s">
        <v>1122</v>
      </c>
      <c r="C1081" s="490">
        <v>7792</v>
      </c>
      <c r="D1081" s="490">
        <v>4036.2560000000003</v>
      </c>
    </row>
    <row r="1082" spans="1:4" x14ac:dyDescent="0.2">
      <c r="A1082" s="489" t="s">
        <v>9257</v>
      </c>
      <c r="B1082" s="489" t="s">
        <v>1122</v>
      </c>
      <c r="C1082" s="490">
        <v>6271</v>
      </c>
      <c r="D1082" s="490">
        <v>3248.3780000000002</v>
      </c>
    </row>
    <row r="1083" spans="1:4" x14ac:dyDescent="0.2">
      <c r="A1083" s="489" t="s">
        <v>9257</v>
      </c>
      <c r="B1083" s="489" t="s">
        <v>1122</v>
      </c>
      <c r="C1083" s="490">
        <v>5547.6</v>
      </c>
      <c r="D1083" s="490">
        <v>2873.6568000000002</v>
      </c>
    </row>
    <row r="1084" spans="1:4" x14ac:dyDescent="0.2">
      <c r="A1084" s="489" t="s">
        <v>9257</v>
      </c>
      <c r="B1084" s="489" t="s">
        <v>1122</v>
      </c>
      <c r="C1084" s="490">
        <v>3721</v>
      </c>
      <c r="D1084" s="490">
        <v>1927.4780000000001</v>
      </c>
    </row>
    <row r="1085" spans="1:4" x14ac:dyDescent="0.2">
      <c r="A1085" s="489" t="s">
        <v>9257</v>
      </c>
      <c r="B1085" s="489" t="s">
        <v>1122</v>
      </c>
      <c r="C1085" s="490">
        <v>5176.7</v>
      </c>
      <c r="D1085" s="490">
        <v>2681.5306</v>
      </c>
    </row>
    <row r="1086" spans="1:4" x14ac:dyDescent="0.2">
      <c r="A1086" s="489" t="s">
        <v>9257</v>
      </c>
      <c r="B1086" s="489" t="s">
        <v>1122</v>
      </c>
      <c r="C1086" s="490">
        <v>29746.598639455802</v>
      </c>
      <c r="D1086" s="490">
        <v>15408.738095238101</v>
      </c>
    </row>
    <row r="1087" spans="1:4" x14ac:dyDescent="0.2">
      <c r="A1087" s="489" t="s">
        <v>9257</v>
      </c>
      <c r="B1087" s="489" t="s">
        <v>1123</v>
      </c>
      <c r="C1087" s="490">
        <v>5235.4013605442206</v>
      </c>
      <c r="D1087" s="490">
        <v>2580.0057904761902</v>
      </c>
    </row>
    <row r="1088" spans="1:4" x14ac:dyDescent="0.2">
      <c r="A1088" s="489" t="s">
        <v>9257</v>
      </c>
      <c r="B1088" s="489" t="s">
        <v>1122</v>
      </c>
      <c r="C1088" s="490">
        <v>27912</v>
      </c>
      <c r="D1088" s="490">
        <v>14458.416000000001</v>
      </c>
    </row>
    <row r="1089" spans="1:4" x14ac:dyDescent="0.2">
      <c r="A1089" s="489" t="s">
        <v>9257</v>
      </c>
      <c r="B1089" s="489" t="s">
        <v>1122</v>
      </c>
      <c r="C1089" s="490">
        <v>5181</v>
      </c>
      <c r="D1089" s="490">
        <v>2683.7580000000003</v>
      </c>
    </row>
    <row r="1090" spans="1:4" x14ac:dyDescent="0.2">
      <c r="A1090" s="489" t="s">
        <v>9257</v>
      </c>
      <c r="B1090" s="489" t="s">
        <v>1122</v>
      </c>
      <c r="C1090" s="490">
        <v>8095</v>
      </c>
      <c r="D1090" s="490">
        <v>4193.21</v>
      </c>
    </row>
    <row r="1091" spans="1:4" x14ac:dyDescent="0.2">
      <c r="A1091" s="489" t="s">
        <v>9257</v>
      </c>
      <c r="B1091" s="489" t="s">
        <v>1129</v>
      </c>
      <c r="C1091" s="490">
        <v>8690.0673913043502</v>
      </c>
      <c r="D1091" s="490">
        <v>4276.3821632608706</v>
      </c>
    </row>
    <row r="1092" spans="1:4" x14ac:dyDescent="0.2">
      <c r="A1092" s="489" t="s">
        <v>9257</v>
      </c>
      <c r="B1092" s="489" t="s">
        <v>1136</v>
      </c>
      <c r="C1092" s="490">
        <v>3502.5326086956502</v>
      </c>
      <c r="D1092" s="490">
        <v>1637.43399456522</v>
      </c>
    </row>
    <row r="1093" spans="1:4" x14ac:dyDescent="0.2">
      <c r="A1093" s="489" t="s">
        <v>9257</v>
      </c>
      <c r="B1093" s="489" t="s">
        <v>1129</v>
      </c>
      <c r="C1093" s="490">
        <v>23439.346402316802</v>
      </c>
      <c r="D1093" s="490">
        <v>11534.502364580101</v>
      </c>
    </row>
    <row r="1094" spans="1:4" x14ac:dyDescent="0.2">
      <c r="A1094" s="489" t="s">
        <v>9257</v>
      </c>
      <c r="B1094" s="489" t="s">
        <v>173</v>
      </c>
      <c r="C1094" s="490">
        <v>18198.653597683202</v>
      </c>
      <c r="D1094" s="490">
        <v>7827.2409123635607</v>
      </c>
    </row>
    <row r="1095" spans="1:4" x14ac:dyDescent="0.2">
      <c r="A1095" s="489" t="s">
        <v>9257</v>
      </c>
      <c r="B1095" s="489" t="s">
        <v>1129</v>
      </c>
      <c r="C1095" s="490">
        <v>28479.166666666701</v>
      </c>
      <c r="D1095" s="490">
        <v>14014.5979166667</v>
      </c>
    </row>
    <row r="1096" spans="1:4" x14ac:dyDescent="0.2">
      <c r="A1096" s="489" t="s">
        <v>9257</v>
      </c>
      <c r="B1096" s="489" t="s">
        <v>1130</v>
      </c>
      <c r="C1096" s="490">
        <v>227.833333333333</v>
      </c>
      <c r="D1096" s="490">
        <v>106.671566666667</v>
      </c>
    </row>
    <row r="1097" spans="1:4" x14ac:dyDescent="0.2">
      <c r="A1097" s="489" t="s">
        <v>9257</v>
      </c>
      <c r="B1097" s="489" t="s">
        <v>1129</v>
      </c>
      <c r="C1097" s="490">
        <v>11113.9</v>
      </c>
      <c r="D1097" s="490">
        <v>5469.1501900000003</v>
      </c>
    </row>
    <row r="1098" spans="1:4" x14ac:dyDescent="0.2">
      <c r="A1098" s="489" t="s">
        <v>9257</v>
      </c>
      <c r="B1098" s="489" t="s">
        <v>1129</v>
      </c>
      <c r="C1098" s="490">
        <v>6544</v>
      </c>
      <c r="D1098" s="490">
        <v>3220.3024</v>
      </c>
    </row>
    <row r="1099" spans="1:4" x14ac:dyDescent="0.2">
      <c r="A1099" s="489" t="s">
        <v>9257</v>
      </c>
      <c r="B1099" s="489" t="s">
        <v>1129</v>
      </c>
      <c r="C1099" s="490">
        <v>10229</v>
      </c>
      <c r="D1099" s="490">
        <v>5033.6909000000005</v>
      </c>
    </row>
    <row r="1100" spans="1:4" x14ac:dyDescent="0.2">
      <c r="A1100" s="489" t="s">
        <v>9257</v>
      </c>
      <c r="B1100" s="489" t="s">
        <v>1129</v>
      </c>
      <c r="C1100" s="490">
        <v>4700</v>
      </c>
      <c r="D1100" s="490">
        <v>2312.87</v>
      </c>
    </row>
    <row r="1101" spans="1:4" x14ac:dyDescent="0.2">
      <c r="A1101" s="489" t="s">
        <v>9257</v>
      </c>
      <c r="B1101" s="489" t="s">
        <v>1129</v>
      </c>
      <c r="C1101" s="490">
        <v>11639.1</v>
      </c>
      <c r="D1101" s="490">
        <v>5727.6011100000005</v>
      </c>
    </row>
    <row r="1102" spans="1:4" x14ac:dyDescent="0.2">
      <c r="A1102" s="489" t="s">
        <v>9257</v>
      </c>
      <c r="B1102" s="489" t="s">
        <v>1129</v>
      </c>
      <c r="C1102" s="490">
        <v>31878.632478632502</v>
      </c>
      <c r="D1102" s="490">
        <v>15687.475042735001</v>
      </c>
    </row>
    <row r="1103" spans="1:4" x14ac:dyDescent="0.2">
      <c r="A1103" s="489" t="s">
        <v>9257</v>
      </c>
      <c r="B1103" s="489" t="s">
        <v>1130</v>
      </c>
      <c r="C1103" s="490">
        <v>5419.3675213675206</v>
      </c>
      <c r="D1103" s="490">
        <v>2537.34787350427</v>
      </c>
    </row>
    <row r="1104" spans="1:4" x14ac:dyDescent="0.2">
      <c r="A1104" s="489" t="s">
        <v>9257</v>
      </c>
      <c r="B1104" s="489" t="s">
        <v>1129</v>
      </c>
      <c r="C1104" s="490">
        <v>8115</v>
      </c>
      <c r="D1104" s="490">
        <v>3993.3915000000002</v>
      </c>
    </row>
    <row r="1105" spans="1:4" x14ac:dyDescent="0.2">
      <c r="A1105" s="489" t="s">
        <v>9257</v>
      </c>
      <c r="B1105" s="489" t="s">
        <v>1129</v>
      </c>
      <c r="C1105" s="490">
        <v>31925.5952380952</v>
      </c>
      <c r="D1105" s="490">
        <v>15710.5854166667</v>
      </c>
    </row>
    <row r="1106" spans="1:4" x14ac:dyDescent="0.2">
      <c r="A1106" s="489" t="s">
        <v>9257</v>
      </c>
      <c r="B1106" s="489" t="s">
        <v>1130</v>
      </c>
      <c r="C1106" s="490">
        <v>255.40476190476201</v>
      </c>
      <c r="D1106" s="490">
        <v>119.58050952381001</v>
      </c>
    </row>
    <row r="1107" spans="1:4" x14ac:dyDescent="0.2">
      <c r="A1107" s="489" t="s">
        <v>9257</v>
      </c>
      <c r="B1107" s="489" t="s">
        <v>1129</v>
      </c>
      <c r="C1107" s="490">
        <v>6599</v>
      </c>
      <c r="D1107" s="490">
        <v>3247.3679000000002</v>
      </c>
    </row>
    <row r="1108" spans="1:4" x14ac:dyDescent="0.2">
      <c r="A1108" s="489" t="s">
        <v>9257</v>
      </c>
      <c r="B1108" s="489" t="s">
        <v>1129</v>
      </c>
      <c r="C1108" s="490">
        <v>3239.1</v>
      </c>
      <c r="D1108" s="490">
        <v>1593.9611100000002</v>
      </c>
    </row>
    <row r="1109" spans="1:4" x14ac:dyDescent="0.2">
      <c r="A1109" s="489" t="s">
        <v>9257</v>
      </c>
      <c r="B1109" s="489" t="s">
        <v>1129</v>
      </c>
      <c r="C1109" s="490">
        <v>7624.9000000000005</v>
      </c>
      <c r="D1109" s="490">
        <v>3752.2132900000001</v>
      </c>
    </row>
    <row r="1110" spans="1:4" x14ac:dyDescent="0.2">
      <c r="A1110" s="489" t="s">
        <v>9257</v>
      </c>
      <c r="B1110" s="489" t="s">
        <v>1129</v>
      </c>
      <c r="C1110" s="490">
        <v>8338</v>
      </c>
      <c r="D1110" s="490">
        <v>4103.1298000000006</v>
      </c>
    </row>
    <row r="1111" spans="1:4" x14ac:dyDescent="0.2">
      <c r="A1111" s="489" t="s">
        <v>9257</v>
      </c>
      <c r="B1111" s="489" t="s">
        <v>1129</v>
      </c>
      <c r="C1111" s="490">
        <v>10297.6</v>
      </c>
      <c r="D1111" s="490">
        <v>5067.4489600000006</v>
      </c>
    </row>
    <row r="1112" spans="1:4" x14ac:dyDescent="0.2">
      <c r="A1112" s="489" t="s">
        <v>9257</v>
      </c>
      <c r="B1112" s="489" t="s">
        <v>1129</v>
      </c>
      <c r="C1112" s="490">
        <v>11836</v>
      </c>
      <c r="D1112" s="490">
        <v>5824.4956000000002</v>
      </c>
    </row>
    <row r="1113" spans="1:4" x14ac:dyDescent="0.2">
      <c r="A1113" s="489" t="s">
        <v>9257</v>
      </c>
      <c r="B1113" s="489" t="s">
        <v>1129</v>
      </c>
      <c r="C1113" s="490">
        <v>6791</v>
      </c>
      <c r="D1113" s="490">
        <v>3341.8511000000003</v>
      </c>
    </row>
    <row r="1114" spans="1:4" x14ac:dyDescent="0.2">
      <c r="A1114" s="489" t="s">
        <v>9257</v>
      </c>
      <c r="B1114" s="489" t="s">
        <v>1129</v>
      </c>
      <c r="C1114" s="490">
        <v>6205.9000000000005</v>
      </c>
      <c r="D1114" s="490">
        <v>3053.9233899999999</v>
      </c>
    </row>
    <row r="1115" spans="1:4" x14ac:dyDescent="0.2">
      <c r="A1115" s="489" t="s">
        <v>9257</v>
      </c>
      <c r="B1115" s="489" t="s">
        <v>1129</v>
      </c>
      <c r="C1115" s="490">
        <v>6732.8</v>
      </c>
      <c r="D1115" s="490">
        <v>3313.2108800000001</v>
      </c>
    </row>
    <row r="1116" spans="1:4" x14ac:dyDescent="0.2">
      <c r="A1116" s="489" t="s">
        <v>9257</v>
      </c>
      <c r="B1116" s="489" t="s">
        <v>1129</v>
      </c>
      <c r="C1116" s="490">
        <v>5720.3</v>
      </c>
      <c r="D1116" s="490">
        <v>2814.9596300000003</v>
      </c>
    </row>
    <row r="1117" spans="1:4" x14ac:dyDescent="0.2">
      <c r="A1117" s="489" t="s">
        <v>9257</v>
      </c>
      <c r="B1117" s="489" t="s">
        <v>1129</v>
      </c>
      <c r="C1117" s="490">
        <v>30914.3728901584</v>
      </c>
      <c r="D1117" s="490">
        <v>15212.962899246901</v>
      </c>
    </row>
    <row r="1118" spans="1:4" x14ac:dyDescent="0.2">
      <c r="A1118" s="489" t="s">
        <v>9257</v>
      </c>
      <c r="B1118" s="489" t="s">
        <v>1130</v>
      </c>
      <c r="C1118" s="490">
        <v>832.62710984160003</v>
      </c>
      <c r="D1118" s="490">
        <v>389.83601282783701</v>
      </c>
    </row>
    <row r="1119" spans="1:4" x14ac:dyDescent="0.2">
      <c r="A1119" s="489" t="s">
        <v>9257</v>
      </c>
      <c r="B1119" s="489" t="s">
        <v>1129</v>
      </c>
      <c r="C1119" s="490">
        <v>26579.464285714301</v>
      </c>
      <c r="D1119" s="490">
        <v>13079.754375</v>
      </c>
    </row>
    <row r="1120" spans="1:4" x14ac:dyDescent="0.2">
      <c r="A1120" s="489" t="s">
        <v>9257</v>
      </c>
      <c r="B1120" s="489" t="s">
        <v>1130</v>
      </c>
      <c r="C1120" s="490">
        <v>13112.535714285701</v>
      </c>
      <c r="D1120" s="490">
        <v>6139.2892214285703</v>
      </c>
    </row>
    <row r="1121" spans="1:4" x14ac:dyDescent="0.2">
      <c r="A1121" s="489" t="s">
        <v>9257</v>
      </c>
      <c r="B1121" s="489" t="s">
        <v>1129</v>
      </c>
      <c r="C1121" s="490">
        <v>1935</v>
      </c>
      <c r="D1121" s="490">
        <v>952.21350000000007</v>
      </c>
    </row>
    <row r="1122" spans="1:4" x14ac:dyDescent="0.2">
      <c r="A1122" s="489" t="s">
        <v>9257</v>
      </c>
      <c r="B1122" s="489" t="s">
        <v>1129</v>
      </c>
      <c r="C1122" s="490">
        <v>6561</v>
      </c>
      <c r="D1122" s="490">
        <v>3228.6681000000003</v>
      </c>
    </row>
    <row r="1123" spans="1:4" x14ac:dyDescent="0.2">
      <c r="A1123" s="489" t="s">
        <v>9257</v>
      </c>
      <c r="B1123" s="489" t="s">
        <v>1129</v>
      </c>
      <c r="C1123" s="490">
        <v>25543.100000000002</v>
      </c>
      <c r="D1123" s="490">
        <v>12569.75951</v>
      </c>
    </row>
    <row r="1124" spans="1:4" x14ac:dyDescent="0.2">
      <c r="A1124" s="489" t="s">
        <v>9257</v>
      </c>
      <c r="B1124" s="489" t="s">
        <v>1129</v>
      </c>
      <c r="C1124" s="490">
        <v>27380.826302007601</v>
      </c>
      <c r="D1124" s="490">
        <v>13474.1046232179</v>
      </c>
    </row>
    <row r="1125" spans="1:4" x14ac:dyDescent="0.2">
      <c r="A1125" s="489" t="s">
        <v>9257</v>
      </c>
      <c r="B1125" s="489" t="s">
        <v>1130</v>
      </c>
      <c r="C1125" s="490">
        <v>3988.4736979924401</v>
      </c>
      <c r="D1125" s="490">
        <v>1867.4033854000602</v>
      </c>
    </row>
    <row r="1126" spans="1:4" x14ac:dyDescent="0.2">
      <c r="A1126" s="489" t="s">
        <v>9257</v>
      </c>
      <c r="B1126" s="489" t="s">
        <v>1129</v>
      </c>
      <c r="C1126" s="490">
        <v>8064</v>
      </c>
      <c r="D1126" s="490">
        <v>3968.2944000000002</v>
      </c>
    </row>
    <row r="1127" spans="1:4" x14ac:dyDescent="0.2">
      <c r="A1127" s="489" t="s">
        <v>9257</v>
      </c>
      <c r="B1127" s="489" t="s">
        <v>1129</v>
      </c>
      <c r="C1127" s="490">
        <v>5584.3</v>
      </c>
      <c r="D1127" s="490">
        <v>2748.0340300000003</v>
      </c>
    </row>
    <row r="1128" spans="1:4" x14ac:dyDescent="0.2">
      <c r="A1128" s="489" t="s">
        <v>9257</v>
      </c>
      <c r="B1128" s="489" t="s">
        <v>1129</v>
      </c>
      <c r="C1128" s="490">
        <v>15795</v>
      </c>
      <c r="D1128" s="490">
        <v>7772.7195000000002</v>
      </c>
    </row>
    <row r="1129" spans="1:4" x14ac:dyDescent="0.2">
      <c r="A1129" s="489" t="s">
        <v>9257</v>
      </c>
      <c r="B1129" s="489" t="s">
        <v>1129</v>
      </c>
      <c r="C1129" s="490">
        <v>24858</v>
      </c>
      <c r="D1129" s="490">
        <v>12232.621800000001</v>
      </c>
    </row>
    <row r="1130" spans="1:4" x14ac:dyDescent="0.2">
      <c r="A1130" s="489" t="s">
        <v>9257</v>
      </c>
      <c r="B1130" s="489" t="s">
        <v>1129</v>
      </c>
      <c r="C1130" s="490">
        <v>5224</v>
      </c>
      <c r="D1130" s="490">
        <v>2570.7303999999999</v>
      </c>
    </row>
    <row r="1131" spans="1:4" x14ac:dyDescent="0.2">
      <c r="A1131" s="489" t="s">
        <v>9257</v>
      </c>
      <c r="B1131" s="489" t="s">
        <v>1129</v>
      </c>
      <c r="C1131" s="490">
        <v>3709</v>
      </c>
      <c r="D1131" s="490">
        <v>1825.1989000000001</v>
      </c>
    </row>
    <row r="1132" spans="1:4" x14ac:dyDescent="0.2">
      <c r="A1132" s="489" t="s">
        <v>9257</v>
      </c>
      <c r="B1132" s="489" t="s">
        <v>1129</v>
      </c>
      <c r="C1132" s="490">
        <v>12029</v>
      </c>
      <c r="D1132" s="490">
        <v>5919.4709000000003</v>
      </c>
    </row>
    <row r="1133" spans="1:4" x14ac:dyDescent="0.2">
      <c r="A1133" s="489" t="s">
        <v>9257</v>
      </c>
      <c r="B1133" s="489" t="s">
        <v>1129</v>
      </c>
      <c r="C1133" s="490">
        <v>4373.2</v>
      </c>
      <c r="D1133" s="490">
        <v>2152.0517199999999</v>
      </c>
    </row>
    <row r="1134" spans="1:4" x14ac:dyDescent="0.2">
      <c r="A1134" s="489" t="s">
        <v>9257</v>
      </c>
      <c r="B1134" s="489" t="s">
        <v>1129</v>
      </c>
      <c r="C1134" s="490">
        <v>5987</v>
      </c>
      <c r="D1134" s="490">
        <v>2946.2027000000003</v>
      </c>
    </row>
    <row r="1135" spans="1:4" x14ac:dyDescent="0.2">
      <c r="A1135" s="489" t="s">
        <v>9257</v>
      </c>
      <c r="B1135" s="489" t="s">
        <v>1136</v>
      </c>
      <c r="C1135" s="490">
        <v>10019</v>
      </c>
      <c r="D1135" s="490">
        <v>4683.8825000000006</v>
      </c>
    </row>
    <row r="1136" spans="1:4" x14ac:dyDescent="0.2">
      <c r="A1136" s="489" t="s">
        <v>9257</v>
      </c>
      <c r="B1136" s="489" t="s">
        <v>1136</v>
      </c>
      <c r="C1136" s="490">
        <v>11076</v>
      </c>
      <c r="D1136" s="490">
        <v>5178.0300000000007</v>
      </c>
    </row>
    <row r="1137" spans="1:4" x14ac:dyDescent="0.2">
      <c r="A1137" s="489" t="s">
        <v>9257</v>
      </c>
      <c r="B1137" s="489" t="s">
        <v>1136</v>
      </c>
      <c r="C1137" s="490">
        <v>8388.1</v>
      </c>
      <c r="D1137" s="490">
        <v>3921.4367500000003</v>
      </c>
    </row>
    <row r="1138" spans="1:4" x14ac:dyDescent="0.2">
      <c r="A1138" s="489" t="s">
        <v>9257</v>
      </c>
      <c r="B1138" s="489" t="s">
        <v>1136</v>
      </c>
      <c r="C1138" s="490">
        <v>10413</v>
      </c>
      <c r="D1138" s="490">
        <v>4868.0775000000003</v>
      </c>
    </row>
    <row r="1139" spans="1:4" x14ac:dyDescent="0.2">
      <c r="A1139" s="489" t="s">
        <v>9257</v>
      </c>
      <c r="B1139" s="489" t="s">
        <v>1136</v>
      </c>
      <c r="C1139" s="490">
        <v>10889.7</v>
      </c>
      <c r="D1139" s="490">
        <v>5090.9347500000003</v>
      </c>
    </row>
    <row r="1140" spans="1:4" x14ac:dyDescent="0.2">
      <c r="A1140" s="489" t="s">
        <v>9257</v>
      </c>
      <c r="B1140" s="489" t="s">
        <v>1136</v>
      </c>
      <c r="C1140" s="490">
        <v>5801</v>
      </c>
      <c r="D1140" s="490">
        <v>2711.9675000000002</v>
      </c>
    </row>
    <row r="1141" spans="1:4" x14ac:dyDescent="0.2">
      <c r="A1141" s="489" t="s">
        <v>9257</v>
      </c>
      <c r="B1141" s="489" t="s">
        <v>1136</v>
      </c>
      <c r="C1141" s="490">
        <v>15471.7</v>
      </c>
      <c r="D1141" s="490">
        <v>7233.0197500000004</v>
      </c>
    </row>
    <row r="1142" spans="1:4" x14ac:dyDescent="0.2">
      <c r="A1142" s="489" t="s">
        <v>9257</v>
      </c>
      <c r="B1142" s="489" t="s">
        <v>1136</v>
      </c>
      <c r="C1142" s="490">
        <v>2898</v>
      </c>
      <c r="D1142" s="490">
        <v>1354.8150000000001</v>
      </c>
    </row>
    <row r="1143" spans="1:4" x14ac:dyDescent="0.2">
      <c r="A1143" s="489" t="s">
        <v>9257</v>
      </c>
      <c r="B1143" s="489" t="s">
        <v>1129</v>
      </c>
      <c r="C1143" s="490">
        <v>22996.5219119547</v>
      </c>
      <c r="D1143" s="490">
        <v>11316.588432872901</v>
      </c>
    </row>
    <row r="1144" spans="1:4" x14ac:dyDescent="0.2">
      <c r="A1144" s="489" t="s">
        <v>9257</v>
      </c>
      <c r="B1144" s="489" t="s">
        <v>1130</v>
      </c>
      <c r="C1144" s="490">
        <v>15572.4780880453</v>
      </c>
      <c r="D1144" s="490">
        <v>7291.0342408228207</v>
      </c>
    </row>
    <row r="1145" spans="1:4" x14ac:dyDescent="0.2">
      <c r="A1145" s="489" t="s">
        <v>9257</v>
      </c>
      <c r="B1145" s="489" t="s">
        <v>1129</v>
      </c>
      <c r="C1145" s="490">
        <v>21955.494252873599</v>
      </c>
      <c r="D1145" s="490">
        <v>10804.298721839101</v>
      </c>
    </row>
    <row r="1146" spans="1:4" x14ac:dyDescent="0.2">
      <c r="A1146" s="489" t="s">
        <v>9257</v>
      </c>
      <c r="B1146" s="489" t="s">
        <v>1130</v>
      </c>
      <c r="C1146" s="490">
        <v>1921.1057471264401</v>
      </c>
      <c r="D1146" s="490">
        <v>899.46171080459806</v>
      </c>
    </row>
    <row r="1147" spans="1:4" x14ac:dyDescent="0.2">
      <c r="A1147" s="489" t="s">
        <v>9257</v>
      </c>
      <c r="B1147" s="489" t="s">
        <v>1136</v>
      </c>
      <c r="C1147" s="490">
        <v>3300</v>
      </c>
      <c r="D1147" s="490">
        <v>1542.75</v>
      </c>
    </row>
    <row r="1148" spans="1:4" x14ac:dyDescent="0.2">
      <c r="A1148" s="489" t="s">
        <v>9257</v>
      </c>
      <c r="B1148" s="489" t="s">
        <v>1136</v>
      </c>
      <c r="C1148" s="490">
        <v>3644.1</v>
      </c>
      <c r="D1148" s="490">
        <v>1703.6167499999999</v>
      </c>
    </row>
    <row r="1149" spans="1:4" x14ac:dyDescent="0.2">
      <c r="A1149" s="489" t="s">
        <v>9257</v>
      </c>
      <c r="B1149" s="489" t="s">
        <v>1136</v>
      </c>
      <c r="C1149" s="490">
        <v>6108</v>
      </c>
      <c r="D1149" s="490">
        <v>2855.4900000000002</v>
      </c>
    </row>
    <row r="1150" spans="1:4" x14ac:dyDescent="0.2">
      <c r="A1150" s="489" t="s">
        <v>9257</v>
      </c>
      <c r="B1150" s="489" t="s">
        <v>1136</v>
      </c>
      <c r="C1150" s="490">
        <v>6129</v>
      </c>
      <c r="D1150" s="490">
        <v>2865.3075000000003</v>
      </c>
    </row>
    <row r="1151" spans="1:4" x14ac:dyDescent="0.2">
      <c r="A1151" s="489" t="s">
        <v>9257</v>
      </c>
      <c r="B1151" s="489" t="s">
        <v>1136</v>
      </c>
      <c r="C1151" s="490">
        <v>27083.6626139818</v>
      </c>
      <c r="D1151" s="490">
        <v>12661.6122720365</v>
      </c>
    </row>
    <row r="1152" spans="1:4" x14ac:dyDescent="0.2">
      <c r="A1152" s="489" t="s">
        <v>9257</v>
      </c>
      <c r="B1152" s="489" t="s">
        <v>1137</v>
      </c>
      <c r="C1152" s="490">
        <v>8558.4373860182404</v>
      </c>
      <c r="D1152" s="490">
        <v>3806.7929493009101</v>
      </c>
    </row>
    <row r="1153" spans="1:4" x14ac:dyDescent="0.2">
      <c r="A1153" s="489" t="s">
        <v>9257</v>
      </c>
      <c r="B1153" s="489" t="s">
        <v>1136</v>
      </c>
      <c r="C1153" s="490">
        <v>12307.5</v>
      </c>
      <c r="D1153" s="490">
        <v>5753.7562500000004</v>
      </c>
    </row>
    <row r="1154" spans="1:4" x14ac:dyDescent="0.2">
      <c r="A1154" s="489" t="s">
        <v>9257</v>
      </c>
      <c r="B1154" s="489" t="s">
        <v>1136</v>
      </c>
      <c r="C1154" s="490">
        <v>24960.100000000002</v>
      </c>
      <c r="D1154" s="490">
        <v>11668.846750000001</v>
      </c>
    </row>
    <row r="1155" spans="1:4" x14ac:dyDescent="0.2">
      <c r="A1155" s="489" t="s">
        <v>9257</v>
      </c>
      <c r="B1155" s="489" t="s">
        <v>1136</v>
      </c>
      <c r="C1155" s="490">
        <v>11611</v>
      </c>
      <c r="D1155" s="490">
        <v>5428.1424999999999</v>
      </c>
    </row>
    <row r="1156" spans="1:4" x14ac:dyDescent="0.2">
      <c r="A1156" s="489" t="s">
        <v>9257</v>
      </c>
      <c r="B1156" s="489" t="s">
        <v>1136</v>
      </c>
      <c r="C1156" s="490">
        <v>23162</v>
      </c>
      <c r="D1156" s="490">
        <v>10828.235000000001</v>
      </c>
    </row>
    <row r="1157" spans="1:4" x14ac:dyDescent="0.2">
      <c r="A1157" s="489" t="s">
        <v>9257</v>
      </c>
      <c r="B1157" s="489" t="s">
        <v>1136</v>
      </c>
      <c r="C1157" s="490">
        <v>6666</v>
      </c>
      <c r="D1157" s="490">
        <v>3116.355</v>
      </c>
    </row>
    <row r="1158" spans="1:4" x14ac:dyDescent="0.2">
      <c r="A1158" s="489" t="s">
        <v>9257</v>
      </c>
      <c r="B1158" s="489" t="s">
        <v>1136</v>
      </c>
      <c r="C1158" s="490">
        <v>13779</v>
      </c>
      <c r="D1158" s="490">
        <v>6441.6824999999999</v>
      </c>
    </row>
    <row r="1159" spans="1:4" x14ac:dyDescent="0.2">
      <c r="A1159" s="489" t="s">
        <v>9257</v>
      </c>
      <c r="B1159" s="489" t="s">
        <v>1136</v>
      </c>
      <c r="C1159" s="490">
        <v>4545.4000000000005</v>
      </c>
      <c r="D1159" s="490">
        <v>2124.9745000000003</v>
      </c>
    </row>
    <row r="1160" spans="1:4" x14ac:dyDescent="0.2">
      <c r="A1160" s="489" t="s">
        <v>9257</v>
      </c>
      <c r="B1160" s="489" t="s">
        <v>1136</v>
      </c>
      <c r="C1160" s="490">
        <v>13179.1</v>
      </c>
      <c r="D1160" s="490">
        <v>6161.2292500000003</v>
      </c>
    </row>
    <row r="1161" spans="1:4" x14ac:dyDescent="0.2">
      <c r="A1161" s="489" t="s">
        <v>9257</v>
      </c>
      <c r="B1161" s="489" t="s">
        <v>1136</v>
      </c>
      <c r="C1161" s="490">
        <v>6785.8</v>
      </c>
      <c r="D1161" s="490">
        <v>3172.3615</v>
      </c>
    </row>
    <row r="1162" spans="1:4" x14ac:dyDescent="0.2">
      <c r="A1162" s="489" t="s">
        <v>9257</v>
      </c>
      <c r="B1162" s="489" t="s">
        <v>1136</v>
      </c>
      <c r="C1162" s="490">
        <v>8326</v>
      </c>
      <c r="D1162" s="490">
        <v>3892.4050000000002</v>
      </c>
    </row>
    <row r="1163" spans="1:4" x14ac:dyDescent="0.2">
      <c r="A1163" s="489" t="s">
        <v>9257</v>
      </c>
      <c r="B1163" s="489" t="s">
        <v>1136</v>
      </c>
      <c r="C1163" s="490">
        <v>11594.7</v>
      </c>
      <c r="D1163" s="490">
        <v>5420.52225</v>
      </c>
    </row>
    <row r="1164" spans="1:4" x14ac:dyDescent="0.2">
      <c r="A1164" s="489" t="s">
        <v>9257</v>
      </c>
      <c r="B1164" s="489" t="s">
        <v>1136</v>
      </c>
      <c r="C1164" s="490">
        <v>17061</v>
      </c>
      <c r="D1164" s="490">
        <v>7976.0175000000008</v>
      </c>
    </row>
    <row r="1165" spans="1:4" x14ac:dyDescent="0.2">
      <c r="A1165" s="489" t="s">
        <v>9257</v>
      </c>
      <c r="B1165" s="489" t="s">
        <v>1136</v>
      </c>
      <c r="C1165" s="490">
        <v>20105</v>
      </c>
      <c r="D1165" s="490">
        <v>9399.0874999999996</v>
      </c>
    </row>
    <row r="1166" spans="1:4" x14ac:dyDescent="0.2">
      <c r="A1166" s="489" t="s">
        <v>9257</v>
      </c>
      <c r="B1166" s="489" t="s">
        <v>1136</v>
      </c>
      <c r="C1166" s="490">
        <v>5604</v>
      </c>
      <c r="D1166" s="490">
        <v>2619.8700000000003</v>
      </c>
    </row>
    <row r="1167" spans="1:4" x14ac:dyDescent="0.2">
      <c r="A1167" s="489" t="s">
        <v>9257</v>
      </c>
      <c r="B1167" s="489" t="s">
        <v>1136</v>
      </c>
      <c r="C1167" s="490">
        <v>9420</v>
      </c>
      <c r="D1167" s="490">
        <v>4403.8500000000004</v>
      </c>
    </row>
    <row r="1168" spans="1:4" x14ac:dyDescent="0.2">
      <c r="A1168" s="489" t="s">
        <v>9257</v>
      </c>
      <c r="B1168" s="489" t="s">
        <v>1136</v>
      </c>
      <c r="C1168" s="490">
        <v>25054.285714285699</v>
      </c>
      <c r="D1168" s="490">
        <v>11712.8785714286</v>
      </c>
    </row>
    <row r="1169" spans="1:4" x14ac:dyDescent="0.2">
      <c r="A1169" s="489" t="s">
        <v>9257</v>
      </c>
      <c r="B1169" s="489" t="s">
        <v>1137</v>
      </c>
      <c r="C1169" s="490">
        <v>1252.7142857142901</v>
      </c>
      <c r="D1169" s="490">
        <v>557.20731428571401</v>
      </c>
    </row>
    <row r="1170" spans="1:4" x14ac:dyDescent="0.2">
      <c r="A1170" s="489" t="s">
        <v>9257</v>
      </c>
      <c r="B1170" s="489" t="s">
        <v>1136</v>
      </c>
      <c r="C1170" s="490">
        <v>642</v>
      </c>
      <c r="D1170" s="490">
        <v>300.13499999999999</v>
      </c>
    </row>
    <row r="1171" spans="1:4" x14ac:dyDescent="0.2">
      <c r="A1171" s="489" t="s">
        <v>9257</v>
      </c>
      <c r="B1171" s="489" t="s">
        <v>1136</v>
      </c>
      <c r="C1171" s="490">
        <v>21726</v>
      </c>
      <c r="D1171" s="490">
        <v>10156.905000000001</v>
      </c>
    </row>
    <row r="1172" spans="1:4" x14ac:dyDescent="0.2">
      <c r="A1172" s="489" t="s">
        <v>9257</v>
      </c>
      <c r="B1172" s="489" t="s">
        <v>1136</v>
      </c>
      <c r="C1172" s="490">
        <v>1929</v>
      </c>
      <c r="D1172" s="490">
        <v>901.8075</v>
      </c>
    </row>
    <row r="1173" spans="1:4" x14ac:dyDescent="0.2">
      <c r="A1173" s="489" t="s">
        <v>9257</v>
      </c>
      <c r="B1173" s="489" t="s">
        <v>1136</v>
      </c>
      <c r="C1173" s="490">
        <v>8697.4</v>
      </c>
      <c r="D1173" s="490">
        <v>4066.0345000000002</v>
      </c>
    </row>
    <row r="1174" spans="1:4" x14ac:dyDescent="0.2">
      <c r="A1174" s="489" t="s">
        <v>9257</v>
      </c>
      <c r="B1174" s="489" t="s">
        <v>1136</v>
      </c>
      <c r="C1174" s="490">
        <v>3870.1000000000004</v>
      </c>
      <c r="D1174" s="490">
        <v>1809.2717500000001</v>
      </c>
    </row>
    <row r="1175" spans="1:4" x14ac:dyDescent="0.2">
      <c r="A1175" s="489" t="s">
        <v>9257</v>
      </c>
      <c r="B1175" s="489" t="s">
        <v>1136</v>
      </c>
      <c r="C1175" s="490">
        <v>12888.300000000001</v>
      </c>
      <c r="D1175" s="490">
        <v>6025.2802499999998</v>
      </c>
    </row>
    <row r="1176" spans="1:4" x14ac:dyDescent="0.2">
      <c r="A1176" s="489" t="s">
        <v>9257</v>
      </c>
      <c r="B1176" s="489" t="s">
        <v>1136</v>
      </c>
      <c r="C1176" s="490">
        <v>11305</v>
      </c>
      <c r="D1176" s="490">
        <v>5285.0875000000005</v>
      </c>
    </row>
    <row r="1177" spans="1:4" x14ac:dyDescent="0.2">
      <c r="A1177" s="489" t="s">
        <v>9257</v>
      </c>
      <c r="B1177" s="489" t="s">
        <v>1136</v>
      </c>
      <c r="C1177" s="490">
        <v>5186</v>
      </c>
      <c r="D1177" s="490">
        <v>2424.4549999999999</v>
      </c>
    </row>
    <row r="1178" spans="1:4" x14ac:dyDescent="0.2">
      <c r="A1178" s="489" t="s">
        <v>9257</v>
      </c>
      <c r="B1178" s="489" t="s">
        <v>1136</v>
      </c>
      <c r="C1178" s="490">
        <v>3402</v>
      </c>
      <c r="D1178" s="490">
        <v>1590.4350000000002</v>
      </c>
    </row>
    <row r="1179" spans="1:4" x14ac:dyDescent="0.2">
      <c r="A1179" s="489" t="s">
        <v>9257</v>
      </c>
      <c r="B1179" s="489" t="s">
        <v>1136</v>
      </c>
      <c r="C1179" s="490">
        <v>3125.6000000000004</v>
      </c>
      <c r="D1179" s="490">
        <v>1461.2180000000001</v>
      </c>
    </row>
    <row r="1180" spans="1:4" x14ac:dyDescent="0.2">
      <c r="A1180" s="489" t="s">
        <v>9257</v>
      </c>
      <c r="B1180" s="489" t="s">
        <v>1136</v>
      </c>
      <c r="C1180" s="490">
        <v>13736</v>
      </c>
      <c r="D1180" s="490">
        <v>6421.58</v>
      </c>
    </row>
    <row r="1181" spans="1:4" x14ac:dyDescent="0.2">
      <c r="A1181" s="489" t="s">
        <v>9257</v>
      </c>
      <c r="B1181" s="489" t="s">
        <v>1136</v>
      </c>
      <c r="C1181" s="490">
        <v>31616.470588235301</v>
      </c>
      <c r="D1181" s="490">
        <v>14780.7</v>
      </c>
    </row>
    <row r="1182" spans="1:4" x14ac:dyDescent="0.2">
      <c r="A1182" s="489" t="s">
        <v>9257</v>
      </c>
      <c r="B1182" s="489" t="s">
        <v>1137</v>
      </c>
      <c r="C1182" s="490">
        <v>4215.5294117647099</v>
      </c>
      <c r="D1182" s="490">
        <v>1875.06748235294</v>
      </c>
    </row>
    <row r="1183" spans="1:4" x14ac:dyDescent="0.2">
      <c r="A1183" s="489" t="s">
        <v>9257</v>
      </c>
      <c r="B1183" s="489" t="s">
        <v>1136</v>
      </c>
      <c r="C1183" s="490">
        <v>6943</v>
      </c>
      <c r="D1183" s="490">
        <v>3245.8525</v>
      </c>
    </row>
    <row r="1184" spans="1:4" x14ac:dyDescent="0.2">
      <c r="A1184" s="489" t="s">
        <v>9257</v>
      </c>
      <c r="B1184" s="489" t="s">
        <v>1136</v>
      </c>
      <c r="C1184" s="490">
        <v>9909</v>
      </c>
      <c r="D1184" s="490">
        <v>4632.4575000000004</v>
      </c>
    </row>
    <row r="1185" spans="1:4" x14ac:dyDescent="0.2">
      <c r="A1185" s="489" t="s">
        <v>9257</v>
      </c>
      <c r="B1185" s="489" t="s">
        <v>1136</v>
      </c>
      <c r="C1185" s="490">
        <v>19602</v>
      </c>
      <c r="D1185" s="490">
        <v>9163.9350000000013</v>
      </c>
    </row>
    <row r="1186" spans="1:4" x14ac:dyDescent="0.2">
      <c r="A1186" s="489" t="s">
        <v>9257</v>
      </c>
      <c r="B1186" s="489" t="s">
        <v>1136</v>
      </c>
      <c r="C1186" s="490">
        <v>6127</v>
      </c>
      <c r="D1186" s="490">
        <v>2864.3724999999999</v>
      </c>
    </row>
    <row r="1187" spans="1:4" x14ac:dyDescent="0.2">
      <c r="A1187" s="489" t="s">
        <v>9257</v>
      </c>
      <c r="B1187" s="489" t="s">
        <v>173</v>
      </c>
      <c r="C1187" s="490">
        <v>9008</v>
      </c>
      <c r="D1187" s="490">
        <v>3874.3408000000004</v>
      </c>
    </row>
    <row r="1188" spans="1:4" x14ac:dyDescent="0.2">
      <c r="A1188" s="489" t="s">
        <v>9257</v>
      </c>
      <c r="B1188" s="489" t="s">
        <v>173</v>
      </c>
      <c r="C1188" s="490">
        <v>14790</v>
      </c>
      <c r="D1188" s="490">
        <v>6361.1790000000001</v>
      </c>
    </row>
    <row r="1189" spans="1:4" x14ac:dyDescent="0.2">
      <c r="A1189" s="489" t="s">
        <v>9257</v>
      </c>
      <c r="B1189" s="489" t="s">
        <v>173</v>
      </c>
      <c r="C1189" s="490">
        <v>6576.6</v>
      </c>
      <c r="D1189" s="490">
        <v>2828.59566</v>
      </c>
    </row>
    <row r="1190" spans="1:4" x14ac:dyDescent="0.2">
      <c r="A1190" s="489" t="s">
        <v>9257</v>
      </c>
      <c r="B1190" s="489" t="s">
        <v>173</v>
      </c>
      <c r="C1190" s="490">
        <v>9569</v>
      </c>
      <c r="D1190" s="490">
        <v>4115.6269000000002</v>
      </c>
    </row>
    <row r="1191" spans="1:4" x14ac:dyDescent="0.2">
      <c r="A1191" s="489" t="s">
        <v>9257</v>
      </c>
      <c r="B1191" s="489" t="s">
        <v>173</v>
      </c>
      <c r="C1191" s="490">
        <v>13711.2</v>
      </c>
      <c r="D1191" s="490">
        <v>5897.1871200000005</v>
      </c>
    </row>
    <row r="1192" spans="1:4" x14ac:dyDescent="0.2">
      <c r="A1192" s="489" t="s">
        <v>9257</v>
      </c>
      <c r="B1192" s="489" t="s">
        <v>173</v>
      </c>
      <c r="C1192" s="490">
        <v>5157</v>
      </c>
      <c r="D1192" s="490">
        <v>2218.0257000000001</v>
      </c>
    </row>
    <row r="1193" spans="1:4" x14ac:dyDescent="0.2">
      <c r="A1193" s="489" t="s">
        <v>9257</v>
      </c>
      <c r="B1193" s="489" t="s">
        <v>173</v>
      </c>
      <c r="C1193" s="490">
        <v>8883</v>
      </c>
      <c r="D1193" s="490">
        <v>3820.5783000000001</v>
      </c>
    </row>
    <row r="1194" spans="1:4" x14ac:dyDescent="0.2">
      <c r="A1194" s="489" t="s">
        <v>9257</v>
      </c>
      <c r="B1194" s="489" t="s">
        <v>173</v>
      </c>
      <c r="C1194" s="490">
        <v>9731.7000000000007</v>
      </c>
      <c r="D1194" s="490">
        <v>4185.6041700000005</v>
      </c>
    </row>
    <row r="1195" spans="1:4" x14ac:dyDescent="0.2">
      <c r="A1195" s="489" t="s">
        <v>9257</v>
      </c>
      <c r="B1195" s="489" t="s">
        <v>173</v>
      </c>
      <c r="C1195" s="490">
        <v>32405.8</v>
      </c>
      <c r="D1195" s="490">
        <v>13937.73458</v>
      </c>
    </row>
    <row r="1196" spans="1:4" x14ac:dyDescent="0.2">
      <c r="A1196" s="489" t="s">
        <v>9257</v>
      </c>
      <c r="B1196" s="489" t="s">
        <v>173</v>
      </c>
      <c r="C1196" s="490">
        <v>29060.491905354902</v>
      </c>
      <c r="D1196" s="490">
        <v>12498.9175684932</v>
      </c>
    </row>
    <row r="1197" spans="1:4" x14ac:dyDescent="0.2">
      <c r="A1197" s="489" t="s">
        <v>9257</v>
      </c>
      <c r="B1197" s="489" t="s">
        <v>175</v>
      </c>
      <c r="C1197" s="490">
        <v>2053.6080946450802</v>
      </c>
      <c r="D1197" s="490">
        <v>840.13107151930308</v>
      </c>
    </row>
    <row r="1198" spans="1:4" x14ac:dyDescent="0.2">
      <c r="A1198" s="489" t="s">
        <v>9257</v>
      </c>
      <c r="B1198" s="489" t="s">
        <v>173</v>
      </c>
      <c r="C1198" s="490">
        <v>18205</v>
      </c>
      <c r="D1198" s="490">
        <v>7829.9705000000004</v>
      </c>
    </row>
    <row r="1199" spans="1:4" x14ac:dyDescent="0.2">
      <c r="A1199" s="489" t="s">
        <v>9257</v>
      </c>
      <c r="B1199" s="489" t="s">
        <v>173</v>
      </c>
      <c r="C1199" s="490">
        <v>5481</v>
      </c>
      <c r="D1199" s="490">
        <v>2357.3780999999999</v>
      </c>
    </row>
    <row r="1200" spans="1:4" x14ac:dyDescent="0.2">
      <c r="A1200" s="489" t="s">
        <v>9257</v>
      </c>
      <c r="B1200" s="489" t="s">
        <v>173</v>
      </c>
      <c r="C1200" s="490">
        <v>4310.8</v>
      </c>
      <c r="D1200" s="490">
        <v>1854.0750800000001</v>
      </c>
    </row>
    <row r="1201" spans="1:4" x14ac:dyDescent="0.2">
      <c r="A1201" s="489" t="s">
        <v>9257</v>
      </c>
      <c r="B1201" s="489" t="s">
        <v>173</v>
      </c>
      <c r="C1201" s="490">
        <v>22417</v>
      </c>
      <c r="D1201" s="490">
        <v>9641.5517</v>
      </c>
    </row>
    <row r="1202" spans="1:4" x14ac:dyDescent="0.2">
      <c r="A1202" s="489" t="s">
        <v>9257</v>
      </c>
      <c r="B1202" s="489" t="s">
        <v>173</v>
      </c>
      <c r="C1202" s="490">
        <v>28010</v>
      </c>
      <c r="D1202" s="490">
        <v>12047.101000000001</v>
      </c>
    </row>
    <row r="1203" spans="1:4" x14ac:dyDescent="0.2">
      <c r="A1203" s="489" t="s">
        <v>9257</v>
      </c>
      <c r="B1203" s="489" t="s">
        <v>173</v>
      </c>
      <c r="C1203" s="490">
        <v>12142.300000000001</v>
      </c>
      <c r="D1203" s="490">
        <v>5222.4032299999999</v>
      </c>
    </row>
    <row r="1204" spans="1:4" x14ac:dyDescent="0.2">
      <c r="A1204" s="489" t="s">
        <v>9257</v>
      </c>
      <c r="B1204" s="489" t="s">
        <v>173</v>
      </c>
      <c r="C1204" s="490">
        <v>34283.447211814004</v>
      </c>
      <c r="D1204" s="490">
        <v>14745.310645801201</v>
      </c>
    </row>
    <row r="1205" spans="1:4" x14ac:dyDescent="0.2">
      <c r="A1205" s="489" t="s">
        <v>9257</v>
      </c>
      <c r="B1205" s="489" t="s">
        <v>175</v>
      </c>
      <c r="C1205" s="490">
        <v>1199.92065241349</v>
      </c>
      <c r="D1205" s="490">
        <v>490.88753890235802</v>
      </c>
    </row>
    <row r="1206" spans="1:4" x14ac:dyDescent="0.2">
      <c r="A1206" s="489" t="s">
        <v>9257</v>
      </c>
      <c r="B1206" s="489" t="s">
        <v>3265</v>
      </c>
      <c r="C1206" s="490">
        <v>16364.632135772501</v>
      </c>
      <c r="D1206" s="490">
        <v>6092.5525441481204</v>
      </c>
    </row>
    <row r="1207" spans="1:4" x14ac:dyDescent="0.2">
      <c r="A1207" s="489" t="s">
        <v>9257</v>
      </c>
      <c r="B1207" s="489" t="s">
        <v>173</v>
      </c>
      <c r="C1207" s="490">
        <v>19315</v>
      </c>
      <c r="D1207" s="490">
        <v>8307.3814999999995</v>
      </c>
    </row>
    <row r="1208" spans="1:4" x14ac:dyDescent="0.2">
      <c r="A1208" s="489" t="s">
        <v>9257</v>
      </c>
      <c r="B1208" s="489" t="s">
        <v>173</v>
      </c>
      <c r="C1208" s="490">
        <v>32564.057971014499</v>
      </c>
      <c r="D1208" s="490">
        <v>14005.8013333333</v>
      </c>
    </row>
    <row r="1209" spans="1:4" x14ac:dyDescent="0.2">
      <c r="A1209" s="489" t="s">
        <v>9257</v>
      </c>
      <c r="B1209" s="489" t="s">
        <v>175</v>
      </c>
      <c r="C1209" s="490">
        <v>23608.942028985501</v>
      </c>
      <c r="D1209" s="490">
        <v>9658.4181840579713</v>
      </c>
    </row>
    <row r="1210" spans="1:4" x14ac:dyDescent="0.2">
      <c r="A1210" s="489" t="s">
        <v>9257</v>
      </c>
      <c r="B1210" s="489" t="s">
        <v>173</v>
      </c>
      <c r="C1210" s="490">
        <v>7796</v>
      </c>
      <c r="D1210" s="490">
        <v>3353.0596</v>
      </c>
    </row>
    <row r="1211" spans="1:4" x14ac:dyDescent="0.2">
      <c r="A1211" s="489" t="s">
        <v>9257</v>
      </c>
      <c r="B1211" s="489" t="s">
        <v>178</v>
      </c>
      <c r="C1211" s="490">
        <v>2468.7000000000003</v>
      </c>
      <c r="D1211" s="490">
        <v>1061.7878700000001</v>
      </c>
    </row>
    <row r="1212" spans="1:4" x14ac:dyDescent="0.2">
      <c r="A1212" s="489" t="s">
        <v>9257</v>
      </c>
      <c r="B1212" s="489" t="s">
        <v>179</v>
      </c>
      <c r="C1212" s="490">
        <v>-2468.7000000000003</v>
      </c>
      <c r="D1212" s="490">
        <v>-444.36600000000004</v>
      </c>
    </row>
    <row r="1213" spans="1:4" x14ac:dyDescent="0.2">
      <c r="A1213" s="489" t="s">
        <v>9257</v>
      </c>
      <c r="B1213" s="489" t="s">
        <v>173</v>
      </c>
      <c r="C1213" s="490">
        <v>6024.4000000000005</v>
      </c>
      <c r="D1213" s="490">
        <v>2591.0944400000003</v>
      </c>
    </row>
    <row r="1214" spans="1:4" x14ac:dyDescent="0.2">
      <c r="A1214" s="489" t="s">
        <v>9257</v>
      </c>
      <c r="B1214" s="489" t="s">
        <v>173</v>
      </c>
      <c r="C1214" s="490">
        <v>12516</v>
      </c>
      <c r="D1214" s="490">
        <v>5383.1316000000006</v>
      </c>
    </row>
    <row r="1215" spans="1:4" x14ac:dyDescent="0.2">
      <c r="A1215" s="489" t="s">
        <v>9257</v>
      </c>
      <c r="B1215" s="489" t="s">
        <v>173</v>
      </c>
      <c r="C1215" s="490">
        <v>32393</v>
      </c>
      <c r="D1215" s="490">
        <v>13932.229300000001</v>
      </c>
    </row>
    <row r="1216" spans="1:4" x14ac:dyDescent="0.2">
      <c r="A1216" s="489" t="s">
        <v>9257</v>
      </c>
      <c r="B1216" s="489" t="s">
        <v>173</v>
      </c>
      <c r="C1216" s="490">
        <v>16894</v>
      </c>
      <c r="D1216" s="490">
        <v>7266.1094000000003</v>
      </c>
    </row>
    <row r="1217" spans="1:4" x14ac:dyDescent="0.2">
      <c r="A1217" s="489" t="s">
        <v>9257</v>
      </c>
      <c r="B1217" s="489" t="s">
        <v>173</v>
      </c>
      <c r="C1217" s="490">
        <v>31285.7554312047</v>
      </c>
      <c r="D1217" s="490">
        <v>13456.003410961201</v>
      </c>
    </row>
    <row r="1218" spans="1:4" x14ac:dyDescent="0.2">
      <c r="A1218" s="489" t="s">
        <v>9257</v>
      </c>
      <c r="B1218" s="489" t="s">
        <v>175</v>
      </c>
      <c r="C1218" s="490">
        <v>44751.144568795302</v>
      </c>
      <c r="D1218" s="490">
        <v>18307.693243094101</v>
      </c>
    </row>
    <row r="1219" spans="1:4" x14ac:dyDescent="0.2">
      <c r="A1219" s="489" t="s">
        <v>9257</v>
      </c>
      <c r="B1219" s="489" t="s">
        <v>173</v>
      </c>
      <c r="C1219" s="490">
        <v>29935.6009070295</v>
      </c>
      <c r="D1219" s="490">
        <v>12875.3019501134</v>
      </c>
    </row>
    <row r="1220" spans="1:4" x14ac:dyDescent="0.2">
      <c r="A1220" s="489" t="s">
        <v>9257</v>
      </c>
      <c r="B1220" s="489" t="s">
        <v>175</v>
      </c>
      <c r="C1220" s="490">
        <v>3068.3990929705201</v>
      </c>
      <c r="D1220" s="490">
        <v>1255.28206893424</v>
      </c>
    </row>
    <row r="1221" spans="1:4" x14ac:dyDescent="0.2">
      <c r="A1221" s="489" t="s">
        <v>9257</v>
      </c>
      <c r="B1221" s="489" t="s">
        <v>173</v>
      </c>
      <c r="C1221" s="490">
        <v>17555.3</v>
      </c>
      <c r="D1221" s="490">
        <v>7550.5345300000008</v>
      </c>
    </row>
    <row r="1222" spans="1:4" x14ac:dyDescent="0.2">
      <c r="A1222" s="489" t="s">
        <v>9257</v>
      </c>
      <c r="B1222" s="489" t="s">
        <v>173</v>
      </c>
      <c r="C1222" s="490">
        <v>10222.5</v>
      </c>
      <c r="D1222" s="490">
        <v>4396.6972500000002</v>
      </c>
    </row>
    <row r="1223" spans="1:4" x14ac:dyDescent="0.2">
      <c r="A1223" s="489" t="s">
        <v>9257</v>
      </c>
      <c r="B1223" s="489" t="s">
        <v>173</v>
      </c>
      <c r="C1223" s="490">
        <v>5988</v>
      </c>
      <c r="D1223" s="490">
        <v>2575.4387999999999</v>
      </c>
    </row>
    <row r="1224" spans="1:4" x14ac:dyDescent="0.2">
      <c r="A1224" s="489" t="s">
        <v>9257</v>
      </c>
      <c r="B1224" s="489" t="s">
        <v>173</v>
      </c>
      <c r="C1224" s="490">
        <v>13268</v>
      </c>
      <c r="D1224" s="490">
        <v>5706.5668000000005</v>
      </c>
    </row>
    <row r="1225" spans="1:4" x14ac:dyDescent="0.2">
      <c r="A1225" s="489" t="s">
        <v>9257</v>
      </c>
      <c r="B1225" s="489" t="s">
        <v>173</v>
      </c>
      <c r="C1225" s="490">
        <v>10421.467455621299</v>
      </c>
      <c r="D1225" s="490">
        <v>4482.2731526627203</v>
      </c>
    </row>
    <row r="1226" spans="1:4" x14ac:dyDescent="0.2">
      <c r="A1226" s="489" t="s">
        <v>9257</v>
      </c>
      <c r="B1226" s="489" t="s">
        <v>3264</v>
      </c>
      <c r="C1226" s="490">
        <v>6930.5325443787005</v>
      </c>
      <c r="D1226" s="490">
        <v>2712.6104378698201</v>
      </c>
    </row>
    <row r="1227" spans="1:4" x14ac:dyDescent="0.2">
      <c r="A1227" s="489" t="s">
        <v>9257</v>
      </c>
      <c r="B1227" s="489" t="s">
        <v>173</v>
      </c>
      <c r="C1227" s="490">
        <v>4332.1000000000004</v>
      </c>
      <c r="D1227" s="490">
        <v>1863.23621</v>
      </c>
    </row>
    <row r="1228" spans="1:4" x14ac:dyDescent="0.2">
      <c r="A1228" s="489" t="s">
        <v>9257</v>
      </c>
      <c r="B1228" s="489" t="s">
        <v>173</v>
      </c>
      <c r="C1228" s="490">
        <v>27666</v>
      </c>
      <c r="D1228" s="490">
        <v>11899.1466</v>
      </c>
    </row>
    <row r="1229" spans="1:4" x14ac:dyDescent="0.2">
      <c r="A1229" s="489" t="s">
        <v>9257</v>
      </c>
      <c r="B1229" s="489" t="s">
        <v>173</v>
      </c>
      <c r="C1229" s="490">
        <v>4005.5</v>
      </c>
      <c r="D1229" s="490">
        <v>1722.7655500000001</v>
      </c>
    </row>
    <row r="1230" spans="1:4" x14ac:dyDescent="0.2">
      <c r="A1230" s="489" t="s">
        <v>9257</v>
      </c>
      <c r="B1230" s="489" t="s">
        <v>173</v>
      </c>
      <c r="C1230" s="490">
        <v>2281.9752475247501</v>
      </c>
      <c r="D1230" s="490">
        <v>981.47755396039599</v>
      </c>
    </row>
    <row r="1231" spans="1:4" x14ac:dyDescent="0.2">
      <c r="A1231" s="489" t="s">
        <v>9257</v>
      </c>
      <c r="B1231" s="489" t="s">
        <v>3275</v>
      </c>
      <c r="C1231" s="490">
        <v>5805.0247524752504</v>
      </c>
      <c r="D1231" s="490">
        <v>1976.6109282178202</v>
      </c>
    </row>
    <row r="1232" spans="1:4" x14ac:dyDescent="0.2">
      <c r="A1232" s="489" t="s">
        <v>9257</v>
      </c>
      <c r="B1232" s="489" t="s">
        <v>173</v>
      </c>
      <c r="C1232" s="490">
        <v>7034</v>
      </c>
      <c r="D1232" s="490">
        <v>3025.3234000000002</v>
      </c>
    </row>
    <row r="1233" spans="1:4" x14ac:dyDescent="0.2">
      <c r="A1233" s="489" t="s">
        <v>9257</v>
      </c>
      <c r="B1233" s="489" t="s">
        <v>173</v>
      </c>
      <c r="C1233" s="490">
        <v>19446</v>
      </c>
      <c r="D1233" s="490">
        <v>8363.7245999999996</v>
      </c>
    </row>
    <row r="1234" spans="1:4" x14ac:dyDescent="0.2">
      <c r="A1234" s="489" t="s">
        <v>9257</v>
      </c>
      <c r="B1234" s="489" t="s">
        <v>173</v>
      </c>
      <c r="C1234" s="490">
        <v>31314</v>
      </c>
      <c r="D1234" s="490">
        <v>13468.151400000001</v>
      </c>
    </row>
    <row r="1235" spans="1:4" x14ac:dyDescent="0.2">
      <c r="A1235" s="489" t="s">
        <v>9257</v>
      </c>
      <c r="B1235" s="489" t="s">
        <v>173</v>
      </c>
      <c r="C1235" s="490">
        <v>32934.453781512602</v>
      </c>
      <c r="D1235" s="490">
        <v>14165.1085714286</v>
      </c>
    </row>
    <row r="1236" spans="1:4" x14ac:dyDescent="0.2">
      <c r="A1236" s="489" t="s">
        <v>9257</v>
      </c>
      <c r="B1236" s="489" t="s">
        <v>175</v>
      </c>
      <c r="C1236" s="490">
        <v>6257.5462184873904</v>
      </c>
      <c r="D1236" s="490">
        <v>2559.9621579831901</v>
      </c>
    </row>
    <row r="1237" spans="1:4" x14ac:dyDescent="0.2">
      <c r="A1237" s="489" t="s">
        <v>9257</v>
      </c>
      <c r="B1237" s="489" t="s">
        <v>173</v>
      </c>
      <c r="C1237" s="490">
        <v>16308</v>
      </c>
      <c r="D1237" s="490">
        <v>7014.0708000000004</v>
      </c>
    </row>
    <row r="1238" spans="1:4" x14ac:dyDescent="0.2">
      <c r="A1238" s="489" t="s">
        <v>9257</v>
      </c>
      <c r="B1238" s="489" t="s">
        <v>173</v>
      </c>
      <c r="C1238" s="490">
        <v>6262.5</v>
      </c>
      <c r="D1238" s="490">
        <v>2693.5012500000003</v>
      </c>
    </row>
    <row r="1239" spans="1:4" x14ac:dyDescent="0.2">
      <c r="A1239" s="489" t="s">
        <v>9257</v>
      </c>
      <c r="B1239" s="489" t="s">
        <v>173</v>
      </c>
      <c r="C1239" s="490">
        <v>10133</v>
      </c>
      <c r="D1239" s="490">
        <v>4358.2033000000001</v>
      </c>
    </row>
    <row r="1240" spans="1:4" x14ac:dyDescent="0.2">
      <c r="A1240" s="489" t="s">
        <v>9257</v>
      </c>
      <c r="B1240" s="489" t="s">
        <v>173</v>
      </c>
      <c r="C1240" s="490">
        <v>12226</v>
      </c>
      <c r="D1240" s="490">
        <v>5258.4026000000003</v>
      </c>
    </row>
    <row r="1241" spans="1:4" x14ac:dyDescent="0.2">
      <c r="A1241" s="489" t="s">
        <v>9257</v>
      </c>
      <c r="B1241" s="489" t="s">
        <v>173</v>
      </c>
      <c r="C1241" s="490">
        <v>9078.8000000000011</v>
      </c>
      <c r="D1241" s="490">
        <v>3904.7918800000002</v>
      </c>
    </row>
    <row r="1242" spans="1:4" x14ac:dyDescent="0.2">
      <c r="A1242" s="489" t="s">
        <v>9257</v>
      </c>
      <c r="B1242" s="489" t="s">
        <v>173</v>
      </c>
      <c r="C1242" s="490">
        <v>15934</v>
      </c>
      <c r="D1242" s="490">
        <v>6853.2134000000005</v>
      </c>
    </row>
    <row r="1243" spans="1:4" x14ac:dyDescent="0.2">
      <c r="A1243" s="489" t="s">
        <v>9257</v>
      </c>
      <c r="B1243" s="489" t="s">
        <v>173</v>
      </c>
      <c r="C1243" s="490">
        <v>32458.666666666701</v>
      </c>
      <c r="D1243" s="490">
        <v>13960.472533333301</v>
      </c>
    </row>
    <row r="1244" spans="1:4" x14ac:dyDescent="0.2">
      <c r="A1244" s="489" t="s">
        <v>9257</v>
      </c>
      <c r="B1244" s="489" t="s">
        <v>175</v>
      </c>
      <c r="C1244" s="490">
        <v>22315.333333333299</v>
      </c>
      <c r="D1244" s="490">
        <v>9129.2028666666702</v>
      </c>
    </row>
    <row r="1245" spans="1:4" x14ac:dyDescent="0.2">
      <c r="A1245" s="489" t="s">
        <v>9257</v>
      </c>
      <c r="B1245" s="489" t="s">
        <v>173</v>
      </c>
      <c r="C1245" s="490">
        <v>4109</v>
      </c>
      <c r="D1245" s="490">
        <v>1767.2809</v>
      </c>
    </row>
    <row r="1246" spans="1:4" x14ac:dyDescent="0.2">
      <c r="A1246" s="489" t="s">
        <v>9257</v>
      </c>
      <c r="B1246" s="489" t="s">
        <v>173</v>
      </c>
      <c r="C1246" s="490">
        <v>30536.509900990102</v>
      </c>
      <c r="D1246" s="490">
        <v>13133.7529084158</v>
      </c>
    </row>
    <row r="1247" spans="1:4" x14ac:dyDescent="0.2">
      <c r="A1247" s="489" t="s">
        <v>9257</v>
      </c>
      <c r="B1247" s="489" t="s">
        <v>175</v>
      </c>
      <c r="C1247" s="490">
        <v>2361.4900990099</v>
      </c>
      <c r="D1247" s="490">
        <v>966.0855995049501</v>
      </c>
    </row>
    <row r="1248" spans="1:4" x14ac:dyDescent="0.2">
      <c r="A1248" s="489" t="s">
        <v>9257</v>
      </c>
      <c r="B1248" s="489" t="s">
        <v>173</v>
      </c>
      <c r="C1248" s="490">
        <v>4133</v>
      </c>
      <c r="D1248" s="490">
        <v>1777.6033</v>
      </c>
    </row>
    <row r="1249" spans="1:4" x14ac:dyDescent="0.2">
      <c r="A1249" s="489" t="s">
        <v>9257</v>
      </c>
      <c r="B1249" s="489" t="s">
        <v>173</v>
      </c>
      <c r="C1249" s="490">
        <v>6970</v>
      </c>
      <c r="D1249" s="490">
        <v>2997.797</v>
      </c>
    </row>
    <row r="1250" spans="1:4" x14ac:dyDescent="0.2">
      <c r="A1250" s="489" t="s">
        <v>9257</v>
      </c>
      <c r="B1250" s="489" t="s">
        <v>173</v>
      </c>
      <c r="C1250" s="490">
        <v>21195</v>
      </c>
      <c r="D1250" s="490">
        <v>9115.9695000000011</v>
      </c>
    </row>
    <row r="1251" spans="1:4" x14ac:dyDescent="0.2">
      <c r="A1251" s="489" t="s">
        <v>9257</v>
      </c>
      <c r="B1251" s="489" t="s">
        <v>173</v>
      </c>
      <c r="C1251" s="490">
        <v>5629</v>
      </c>
      <c r="D1251" s="490">
        <v>2421.0329000000002</v>
      </c>
    </row>
    <row r="1252" spans="1:4" x14ac:dyDescent="0.2">
      <c r="A1252" s="489" t="s">
        <v>9257</v>
      </c>
      <c r="B1252" s="489" t="s">
        <v>173</v>
      </c>
      <c r="C1252" s="490">
        <v>18705.100000000002</v>
      </c>
      <c r="D1252" s="490">
        <v>8045.06351</v>
      </c>
    </row>
    <row r="1253" spans="1:4" x14ac:dyDescent="0.2">
      <c r="A1253" s="489" t="s">
        <v>9257</v>
      </c>
      <c r="B1253" s="489" t="s">
        <v>173</v>
      </c>
      <c r="C1253" s="490">
        <v>10663.6</v>
      </c>
      <c r="D1253" s="490">
        <v>4586.4143600000007</v>
      </c>
    </row>
    <row r="1254" spans="1:4" x14ac:dyDescent="0.2">
      <c r="A1254" s="489" t="s">
        <v>9257</v>
      </c>
      <c r="B1254" s="489" t="s">
        <v>173</v>
      </c>
      <c r="C1254" s="490">
        <v>17305</v>
      </c>
      <c r="D1254" s="490">
        <v>7442.8805000000002</v>
      </c>
    </row>
    <row r="1255" spans="1:4" x14ac:dyDescent="0.2">
      <c r="A1255" s="489" t="s">
        <v>9257</v>
      </c>
      <c r="B1255" s="489" t="s">
        <v>178</v>
      </c>
      <c r="C1255" s="490">
        <v>1930</v>
      </c>
      <c r="D1255" s="490">
        <v>830.09300000000007</v>
      </c>
    </row>
    <row r="1256" spans="1:4" x14ac:dyDescent="0.2">
      <c r="A1256" s="489" t="s">
        <v>9257</v>
      </c>
      <c r="B1256" s="489" t="s">
        <v>179</v>
      </c>
      <c r="C1256" s="490">
        <v>-1930</v>
      </c>
      <c r="D1256" s="490">
        <v>-347.40000000000003</v>
      </c>
    </row>
    <row r="1257" spans="1:4" x14ac:dyDescent="0.2">
      <c r="A1257" s="489" t="s">
        <v>9257</v>
      </c>
      <c r="B1257" s="489" t="s">
        <v>173</v>
      </c>
      <c r="C1257" s="490">
        <v>28831.268221574301</v>
      </c>
      <c r="D1257" s="490">
        <v>12400.3284620991</v>
      </c>
    </row>
    <row r="1258" spans="1:4" x14ac:dyDescent="0.2">
      <c r="A1258" s="489" t="s">
        <v>9257</v>
      </c>
      <c r="B1258" s="489" t="s">
        <v>175</v>
      </c>
      <c r="C1258" s="490">
        <v>23910.731778425699</v>
      </c>
      <c r="D1258" s="490">
        <v>9781.8803705539412</v>
      </c>
    </row>
    <row r="1259" spans="1:4" x14ac:dyDescent="0.2">
      <c r="A1259" s="489" t="s">
        <v>9257</v>
      </c>
      <c r="B1259" s="489" t="s">
        <v>173</v>
      </c>
      <c r="C1259" s="490">
        <v>13553.2307692308</v>
      </c>
      <c r="D1259" s="490">
        <v>5829.2445538461507</v>
      </c>
    </row>
    <row r="1260" spans="1:4" x14ac:dyDescent="0.2">
      <c r="A1260" s="489" t="s">
        <v>9257</v>
      </c>
      <c r="B1260" s="489" t="s">
        <v>3275</v>
      </c>
      <c r="C1260" s="490">
        <v>8470.7692307692305</v>
      </c>
      <c r="D1260" s="490">
        <v>2884.2969230769199</v>
      </c>
    </row>
    <row r="1261" spans="1:4" x14ac:dyDescent="0.2">
      <c r="A1261" s="489" t="s">
        <v>9257</v>
      </c>
      <c r="B1261" s="489" t="s">
        <v>173</v>
      </c>
      <c r="C1261" s="490">
        <v>5785</v>
      </c>
      <c r="D1261" s="490">
        <v>2488.1285000000003</v>
      </c>
    </row>
    <row r="1262" spans="1:4" x14ac:dyDescent="0.2">
      <c r="A1262" s="489" t="s">
        <v>9257</v>
      </c>
      <c r="B1262" s="489" t="s">
        <v>173</v>
      </c>
      <c r="C1262" s="490">
        <v>6202</v>
      </c>
      <c r="D1262" s="490">
        <v>2667.4802</v>
      </c>
    </row>
    <row r="1263" spans="1:4" x14ac:dyDescent="0.2">
      <c r="A1263" s="489" t="s">
        <v>9257</v>
      </c>
      <c r="B1263" s="489" t="s">
        <v>173</v>
      </c>
      <c r="C1263" s="490">
        <v>11217.0959147425</v>
      </c>
      <c r="D1263" s="490">
        <v>4824.4729529307306</v>
      </c>
    </row>
    <row r="1264" spans="1:4" x14ac:dyDescent="0.2">
      <c r="A1264" s="489" t="s">
        <v>9257</v>
      </c>
      <c r="B1264" s="489" t="s">
        <v>4010</v>
      </c>
      <c r="C1264" s="490">
        <v>1857.9040852575502</v>
      </c>
      <c r="D1264" s="490">
        <v>533.96163410302006</v>
      </c>
    </row>
    <row r="1265" spans="1:4" x14ac:dyDescent="0.2">
      <c r="A1265" s="489" t="s">
        <v>9257</v>
      </c>
      <c r="B1265" s="489" t="s">
        <v>173</v>
      </c>
      <c r="C1265" s="490">
        <v>10349</v>
      </c>
      <c r="D1265" s="490">
        <v>4451.1049000000003</v>
      </c>
    </row>
    <row r="1266" spans="1:4" x14ac:dyDescent="0.2">
      <c r="A1266" s="489" t="s">
        <v>9257</v>
      </c>
      <c r="B1266" s="489" t="s">
        <v>173</v>
      </c>
      <c r="C1266" s="490">
        <v>13228</v>
      </c>
      <c r="D1266" s="490">
        <v>5689.3627999999999</v>
      </c>
    </row>
    <row r="1267" spans="1:4" x14ac:dyDescent="0.2">
      <c r="A1267" s="489" t="s">
        <v>9257</v>
      </c>
      <c r="B1267" s="489" t="s">
        <v>173</v>
      </c>
      <c r="C1267" s="490">
        <v>34901.637583892603</v>
      </c>
      <c r="D1267" s="490">
        <v>15011.1943248322</v>
      </c>
    </row>
    <row r="1268" spans="1:4" x14ac:dyDescent="0.2">
      <c r="A1268" s="489" t="s">
        <v>9257</v>
      </c>
      <c r="B1268" s="489" t="s">
        <v>175</v>
      </c>
      <c r="C1268" s="490">
        <v>79505.930416107396</v>
      </c>
      <c r="D1268" s="490">
        <v>32525.8761332295</v>
      </c>
    </row>
    <row r="1269" spans="1:4" x14ac:dyDescent="0.2">
      <c r="A1269" s="489" t="s">
        <v>9257</v>
      </c>
      <c r="B1269" s="489" t="s">
        <v>173</v>
      </c>
      <c r="C1269" s="490">
        <v>36375.234375</v>
      </c>
      <c r="D1269" s="490">
        <v>15644.9883046875</v>
      </c>
    </row>
    <row r="1270" spans="1:4" x14ac:dyDescent="0.2">
      <c r="A1270" s="489" t="s">
        <v>9257</v>
      </c>
      <c r="B1270" s="489" t="s">
        <v>175</v>
      </c>
      <c r="C1270" s="490">
        <v>40449.260625000003</v>
      </c>
      <c r="D1270" s="490">
        <v>16547.792521687501</v>
      </c>
    </row>
    <row r="1271" spans="1:4" x14ac:dyDescent="0.2">
      <c r="A1271" s="489" t="s">
        <v>9257</v>
      </c>
      <c r="B1271" s="489" t="s">
        <v>173</v>
      </c>
      <c r="C1271" s="490">
        <v>32209.065679926</v>
      </c>
      <c r="D1271" s="490">
        <v>13853.119148936201</v>
      </c>
    </row>
    <row r="1272" spans="1:4" x14ac:dyDescent="0.2">
      <c r="A1272" s="489" t="s">
        <v>9257</v>
      </c>
      <c r="B1272" s="489" t="s">
        <v>175</v>
      </c>
      <c r="C1272" s="490">
        <v>25820.934320074</v>
      </c>
      <c r="D1272" s="490">
        <v>10563.3442303423</v>
      </c>
    </row>
    <row r="1273" spans="1:4" x14ac:dyDescent="0.2">
      <c r="A1273" s="489" t="s">
        <v>9257</v>
      </c>
      <c r="B1273" s="489" t="s">
        <v>173</v>
      </c>
      <c r="C1273" s="490">
        <v>2753.5949367088601</v>
      </c>
      <c r="D1273" s="490">
        <v>1184.3211822784801</v>
      </c>
    </row>
    <row r="1274" spans="1:4" x14ac:dyDescent="0.2">
      <c r="A1274" s="489" t="s">
        <v>9257</v>
      </c>
      <c r="B1274" s="489" t="s">
        <v>3291</v>
      </c>
      <c r="C1274" s="490">
        <v>6704.4050632911403</v>
      </c>
      <c r="D1274" s="490">
        <v>2214.46499240506</v>
      </c>
    </row>
    <row r="1275" spans="1:4" x14ac:dyDescent="0.2">
      <c r="A1275" s="489" t="s">
        <v>9257</v>
      </c>
      <c r="B1275" s="489" t="s">
        <v>3265</v>
      </c>
      <c r="C1275" s="490">
        <v>2589.7520814061099</v>
      </c>
      <c r="D1275" s="490">
        <v>964.16469990749306</v>
      </c>
    </row>
    <row r="1276" spans="1:4" x14ac:dyDescent="0.2">
      <c r="A1276" s="489" t="s">
        <v>9257</v>
      </c>
      <c r="B1276" s="489" t="s">
        <v>3264</v>
      </c>
      <c r="C1276" s="490">
        <v>31972.247918593901</v>
      </c>
      <c r="D1276" s="490">
        <v>12513.9378353377</v>
      </c>
    </row>
    <row r="1277" spans="1:4" x14ac:dyDescent="0.2">
      <c r="A1277" s="489" t="s">
        <v>9257</v>
      </c>
      <c r="B1277" s="489" t="s">
        <v>3264</v>
      </c>
      <c r="C1277" s="490">
        <v>6588</v>
      </c>
      <c r="D1277" s="490">
        <v>2578.5432000000001</v>
      </c>
    </row>
    <row r="1278" spans="1:4" x14ac:dyDescent="0.2">
      <c r="A1278" s="489" t="s">
        <v>9257</v>
      </c>
      <c r="B1278" s="489" t="s">
        <v>3264</v>
      </c>
      <c r="C1278" s="490">
        <v>9619</v>
      </c>
      <c r="D1278" s="490">
        <v>3764.8766000000001</v>
      </c>
    </row>
    <row r="1279" spans="1:4" x14ac:dyDescent="0.2">
      <c r="A1279" s="489" t="s">
        <v>9257</v>
      </c>
      <c r="B1279" s="489" t="s">
        <v>3265</v>
      </c>
      <c r="C1279" s="490">
        <v>12221.6454545455</v>
      </c>
      <c r="D1279" s="490">
        <v>4550.1186027272706</v>
      </c>
    </row>
    <row r="1280" spans="1:4" x14ac:dyDescent="0.2">
      <c r="A1280" s="489" t="s">
        <v>9257</v>
      </c>
      <c r="B1280" s="489" t="s">
        <v>3264</v>
      </c>
      <c r="C1280" s="490">
        <v>32591.054545454499</v>
      </c>
      <c r="D1280" s="490">
        <v>12756.1387490909</v>
      </c>
    </row>
    <row r="1281" spans="1:4" x14ac:dyDescent="0.2">
      <c r="A1281" s="489" t="s">
        <v>9257</v>
      </c>
      <c r="B1281" s="489" t="s">
        <v>3264</v>
      </c>
      <c r="C1281" s="490">
        <v>23804</v>
      </c>
      <c r="D1281" s="490">
        <v>9316.8855999999996</v>
      </c>
    </row>
    <row r="1282" spans="1:4" x14ac:dyDescent="0.2">
      <c r="A1282" s="489" t="s">
        <v>9257</v>
      </c>
      <c r="B1282" s="489" t="s">
        <v>3264</v>
      </c>
      <c r="C1282" s="490">
        <v>10639</v>
      </c>
      <c r="D1282" s="490">
        <v>4164.1046000000006</v>
      </c>
    </row>
    <row r="1283" spans="1:4" x14ac:dyDescent="0.2">
      <c r="A1283" s="489" t="s">
        <v>9257</v>
      </c>
      <c r="B1283" s="489" t="s">
        <v>3264</v>
      </c>
      <c r="C1283" s="490">
        <v>6924</v>
      </c>
      <c r="D1283" s="490">
        <v>2710.0536000000002</v>
      </c>
    </row>
    <row r="1284" spans="1:4" x14ac:dyDescent="0.2">
      <c r="A1284" s="489" t="s">
        <v>9257</v>
      </c>
      <c r="B1284" s="489" t="s">
        <v>3264</v>
      </c>
      <c r="C1284" s="490">
        <v>5872</v>
      </c>
      <c r="D1284" s="490">
        <v>2298.3008</v>
      </c>
    </row>
    <row r="1285" spans="1:4" x14ac:dyDescent="0.2">
      <c r="A1285" s="489" t="s">
        <v>9257</v>
      </c>
      <c r="B1285" s="489" t="s">
        <v>3264</v>
      </c>
      <c r="C1285" s="490">
        <v>11896</v>
      </c>
      <c r="D1285" s="490">
        <v>4656.0944</v>
      </c>
    </row>
    <row r="1286" spans="1:4" x14ac:dyDescent="0.2">
      <c r="A1286" s="489" t="s">
        <v>9257</v>
      </c>
      <c r="B1286" s="489" t="s">
        <v>3265</v>
      </c>
      <c r="C1286" s="490">
        <v>2379.5716928769702</v>
      </c>
      <c r="D1286" s="490">
        <v>885.914541258094</v>
      </c>
    </row>
    <row r="1287" spans="1:4" x14ac:dyDescent="0.2">
      <c r="A1287" s="489" t="s">
        <v>9257</v>
      </c>
      <c r="B1287" s="489" t="s">
        <v>3264</v>
      </c>
      <c r="C1287" s="490">
        <v>29377.428307123002</v>
      </c>
      <c r="D1287" s="490">
        <v>11498.325439408</v>
      </c>
    </row>
    <row r="1288" spans="1:4" x14ac:dyDescent="0.2">
      <c r="A1288" s="489" t="s">
        <v>9257</v>
      </c>
      <c r="B1288" s="489" t="s">
        <v>3264</v>
      </c>
      <c r="C1288" s="490">
        <v>20006</v>
      </c>
      <c r="D1288" s="490">
        <v>7830.3484000000008</v>
      </c>
    </row>
    <row r="1289" spans="1:4" x14ac:dyDescent="0.2">
      <c r="A1289" s="489" t="s">
        <v>9257</v>
      </c>
      <c r="B1289" s="489" t="s">
        <v>3265</v>
      </c>
      <c r="C1289" s="490">
        <v>40254.391127206902</v>
      </c>
      <c r="D1289" s="490">
        <v>14986.7098166591</v>
      </c>
    </row>
    <row r="1290" spans="1:4" x14ac:dyDescent="0.2">
      <c r="A1290" s="489" t="s">
        <v>9257</v>
      </c>
      <c r="B1290" s="489" t="s">
        <v>3264</v>
      </c>
      <c r="C1290" s="490">
        <v>33295.608872793098</v>
      </c>
      <c r="D1290" s="490">
        <v>13031.9013128112</v>
      </c>
    </row>
    <row r="1291" spans="1:4" x14ac:dyDescent="0.2">
      <c r="A1291" s="489" t="s">
        <v>9257</v>
      </c>
      <c r="B1291" s="489" t="s">
        <v>3264</v>
      </c>
      <c r="C1291" s="490">
        <v>11339</v>
      </c>
      <c r="D1291" s="490">
        <v>4438.0846000000001</v>
      </c>
    </row>
    <row r="1292" spans="1:4" x14ac:dyDescent="0.2">
      <c r="A1292" s="489" t="s">
        <v>9257</v>
      </c>
      <c r="B1292" s="489" t="s">
        <v>3264</v>
      </c>
      <c r="C1292" s="490">
        <v>7799</v>
      </c>
      <c r="D1292" s="490">
        <v>3052.5286000000001</v>
      </c>
    </row>
    <row r="1293" spans="1:4" x14ac:dyDescent="0.2">
      <c r="A1293" s="489" t="s">
        <v>9257</v>
      </c>
      <c r="B1293" s="489" t="s">
        <v>3264</v>
      </c>
      <c r="C1293" s="490">
        <v>22462</v>
      </c>
      <c r="D1293" s="490">
        <v>8791.6268</v>
      </c>
    </row>
    <row r="1294" spans="1:4" x14ac:dyDescent="0.2">
      <c r="A1294" s="489" t="s">
        <v>9257</v>
      </c>
      <c r="B1294" s="489" t="s">
        <v>3264</v>
      </c>
      <c r="C1294" s="490">
        <v>19874</v>
      </c>
      <c r="D1294" s="490">
        <v>7778.6836000000003</v>
      </c>
    </row>
    <row r="1295" spans="1:4" x14ac:dyDescent="0.2">
      <c r="A1295" s="489" t="s">
        <v>9257</v>
      </c>
      <c r="B1295" s="489" t="s">
        <v>3264</v>
      </c>
      <c r="C1295" s="490">
        <v>8903</v>
      </c>
      <c r="D1295" s="490">
        <v>3484.6342</v>
      </c>
    </row>
    <row r="1296" spans="1:4" x14ac:dyDescent="0.2">
      <c r="A1296" s="489" t="s">
        <v>9257</v>
      </c>
      <c r="B1296" s="489" t="s">
        <v>3264</v>
      </c>
      <c r="C1296" s="490">
        <v>5968</v>
      </c>
      <c r="D1296" s="490">
        <v>2335.8751999999999</v>
      </c>
    </row>
    <row r="1297" spans="1:4" x14ac:dyDescent="0.2">
      <c r="A1297" s="489" t="s">
        <v>9257</v>
      </c>
      <c r="B1297" s="489" t="s">
        <v>3268</v>
      </c>
      <c r="C1297" s="490">
        <v>2146</v>
      </c>
      <c r="D1297" s="490">
        <v>839.94440000000009</v>
      </c>
    </row>
    <row r="1298" spans="1:4" x14ac:dyDescent="0.2">
      <c r="A1298" s="489" t="s">
        <v>9257</v>
      </c>
      <c r="B1298" s="489" t="s">
        <v>3269</v>
      </c>
      <c r="C1298" s="490">
        <v>-2146</v>
      </c>
      <c r="D1298" s="490">
        <v>-351.51480000000004</v>
      </c>
    </row>
    <row r="1299" spans="1:4" x14ac:dyDescent="0.2">
      <c r="A1299" s="489" t="s">
        <v>9257</v>
      </c>
      <c r="B1299" s="489" t="s">
        <v>3264</v>
      </c>
      <c r="C1299" s="490">
        <v>5662</v>
      </c>
      <c r="D1299" s="490">
        <v>2216.1068</v>
      </c>
    </row>
    <row r="1300" spans="1:4" x14ac:dyDescent="0.2">
      <c r="A1300" s="489" t="s">
        <v>9257</v>
      </c>
      <c r="B1300" s="489" t="s">
        <v>3264</v>
      </c>
      <c r="C1300" s="490">
        <v>18728</v>
      </c>
      <c r="D1300" s="490">
        <v>7330.1392000000005</v>
      </c>
    </row>
    <row r="1301" spans="1:4" x14ac:dyDescent="0.2">
      <c r="A1301" s="489" t="s">
        <v>9257</v>
      </c>
      <c r="B1301" s="489" t="s">
        <v>3265</v>
      </c>
      <c r="C1301" s="490">
        <v>42463.695112781999</v>
      </c>
      <c r="D1301" s="490">
        <v>15809.2336904887</v>
      </c>
    </row>
    <row r="1302" spans="1:4" x14ac:dyDescent="0.2">
      <c r="A1302" s="489" t="s">
        <v>9257</v>
      </c>
      <c r="B1302" s="489" t="s">
        <v>3264</v>
      </c>
      <c r="C1302" s="490">
        <v>18263.954887218002</v>
      </c>
      <c r="D1302" s="490">
        <v>7148.5119428571406</v>
      </c>
    </row>
    <row r="1303" spans="1:4" x14ac:dyDescent="0.2">
      <c r="A1303" s="489" t="s">
        <v>9257</v>
      </c>
      <c r="B1303" s="489" t="s">
        <v>3264</v>
      </c>
      <c r="C1303" s="490">
        <v>4998</v>
      </c>
      <c r="D1303" s="490">
        <v>1956.2172</v>
      </c>
    </row>
    <row r="1304" spans="1:4" x14ac:dyDescent="0.2">
      <c r="A1304" s="489" t="s">
        <v>9257</v>
      </c>
      <c r="B1304" s="489" t="s">
        <v>3264</v>
      </c>
      <c r="C1304" s="490">
        <v>7480</v>
      </c>
      <c r="D1304" s="490">
        <v>2927.672</v>
      </c>
    </row>
    <row r="1305" spans="1:4" x14ac:dyDescent="0.2">
      <c r="A1305" s="489" t="s">
        <v>9257</v>
      </c>
      <c r="B1305" s="489" t="s">
        <v>3265</v>
      </c>
      <c r="C1305" s="490">
        <v>22115.512195121999</v>
      </c>
      <c r="D1305" s="490">
        <v>8233.6051902439012</v>
      </c>
    </row>
    <row r="1306" spans="1:4" x14ac:dyDescent="0.2">
      <c r="A1306" s="489" t="s">
        <v>9257</v>
      </c>
      <c r="B1306" s="489" t="s">
        <v>3264</v>
      </c>
      <c r="C1306" s="490">
        <v>34555.487804878001</v>
      </c>
      <c r="D1306" s="490">
        <v>13525.0179268293</v>
      </c>
    </row>
    <row r="1307" spans="1:4" x14ac:dyDescent="0.2">
      <c r="A1307" s="489" t="s">
        <v>9257</v>
      </c>
      <c r="B1307" s="489" t="s">
        <v>3264</v>
      </c>
      <c r="C1307" s="490">
        <v>12806</v>
      </c>
      <c r="D1307" s="490">
        <v>5012.2683999999999</v>
      </c>
    </row>
    <row r="1308" spans="1:4" x14ac:dyDescent="0.2">
      <c r="A1308" s="489" t="s">
        <v>9257</v>
      </c>
      <c r="B1308" s="489" t="s">
        <v>3264</v>
      </c>
      <c r="C1308" s="490">
        <v>8667</v>
      </c>
      <c r="D1308" s="490">
        <v>3392.2638000000002</v>
      </c>
    </row>
    <row r="1309" spans="1:4" x14ac:dyDescent="0.2">
      <c r="A1309" s="489" t="s">
        <v>9257</v>
      </c>
      <c r="B1309" s="489" t="s">
        <v>3264</v>
      </c>
      <c r="C1309" s="490">
        <v>9182</v>
      </c>
      <c r="D1309" s="490">
        <v>3593.8348000000001</v>
      </c>
    </row>
    <row r="1310" spans="1:4" x14ac:dyDescent="0.2">
      <c r="A1310" s="489" t="s">
        <v>9257</v>
      </c>
      <c r="B1310" s="489" t="s">
        <v>3264</v>
      </c>
      <c r="C1310" s="490">
        <v>8114</v>
      </c>
      <c r="D1310" s="490">
        <v>3175.8196000000003</v>
      </c>
    </row>
    <row r="1311" spans="1:4" x14ac:dyDescent="0.2">
      <c r="A1311" s="489" t="s">
        <v>9257</v>
      </c>
      <c r="B1311" s="489" t="s">
        <v>3264</v>
      </c>
      <c r="C1311" s="490">
        <v>18700</v>
      </c>
      <c r="D1311" s="490">
        <v>7319.18</v>
      </c>
    </row>
    <row r="1312" spans="1:4" x14ac:dyDescent="0.2">
      <c r="A1312" s="489" t="s">
        <v>9257</v>
      </c>
      <c r="B1312" s="489" t="s">
        <v>3264</v>
      </c>
      <c r="C1312" s="490">
        <v>19457</v>
      </c>
      <c r="D1312" s="490">
        <v>7615.4698000000008</v>
      </c>
    </row>
    <row r="1313" spans="1:4" x14ac:dyDescent="0.2">
      <c r="A1313" s="489" t="s">
        <v>9257</v>
      </c>
      <c r="B1313" s="489" t="s">
        <v>3264</v>
      </c>
      <c r="C1313" s="490">
        <v>4232</v>
      </c>
      <c r="D1313" s="490">
        <v>1656.4048</v>
      </c>
    </row>
    <row r="1314" spans="1:4" x14ac:dyDescent="0.2">
      <c r="A1314" s="489" t="s">
        <v>9257</v>
      </c>
      <c r="B1314" s="489" t="s">
        <v>3264</v>
      </c>
      <c r="C1314" s="490">
        <v>10014</v>
      </c>
      <c r="D1314" s="490">
        <v>3919.4796000000001</v>
      </c>
    </row>
    <row r="1315" spans="1:4" x14ac:dyDescent="0.2">
      <c r="A1315" s="489" t="s">
        <v>9257</v>
      </c>
      <c r="B1315" s="489" t="s">
        <v>3264</v>
      </c>
      <c r="C1315" s="490">
        <v>15316</v>
      </c>
      <c r="D1315" s="490">
        <v>5994.6824000000006</v>
      </c>
    </row>
    <row r="1316" spans="1:4" x14ac:dyDescent="0.2">
      <c r="A1316" s="489" t="s">
        <v>9257</v>
      </c>
      <c r="B1316" s="489" t="s">
        <v>3264</v>
      </c>
      <c r="C1316" s="490">
        <v>32987</v>
      </c>
      <c r="D1316" s="490">
        <v>12911.111800000001</v>
      </c>
    </row>
    <row r="1317" spans="1:4" x14ac:dyDescent="0.2">
      <c r="A1317" s="489" t="s">
        <v>9257</v>
      </c>
      <c r="B1317" s="489" t="s">
        <v>3264</v>
      </c>
      <c r="C1317" s="490">
        <v>9380</v>
      </c>
      <c r="D1317" s="490">
        <v>3671.3320000000003</v>
      </c>
    </row>
    <row r="1318" spans="1:4" x14ac:dyDescent="0.2">
      <c r="A1318" s="489" t="s">
        <v>9257</v>
      </c>
      <c r="B1318" s="489" t="s">
        <v>3264</v>
      </c>
      <c r="C1318" s="490">
        <v>9949</v>
      </c>
      <c r="D1318" s="490">
        <v>3894.0386000000003</v>
      </c>
    </row>
    <row r="1319" spans="1:4" x14ac:dyDescent="0.2">
      <c r="A1319" s="489" t="s">
        <v>9257</v>
      </c>
      <c r="B1319" s="489" t="s">
        <v>3264</v>
      </c>
      <c r="C1319" s="490">
        <v>30364</v>
      </c>
      <c r="D1319" s="490">
        <v>11884.4696</v>
      </c>
    </row>
    <row r="1320" spans="1:4" x14ac:dyDescent="0.2">
      <c r="A1320" s="489" t="s">
        <v>9257</v>
      </c>
      <c r="B1320" s="489" t="s">
        <v>3264</v>
      </c>
      <c r="C1320" s="490">
        <v>16883</v>
      </c>
      <c r="D1320" s="490">
        <v>6608.0062000000007</v>
      </c>
    </row>
    <row r="1321" spans="1:4" x14ac:dyDescent="0.2">
      <c r="A1321" s="489" t="s">
        <v>9257</v>
      </c>
      <c r="B1321" s="489" t="s">
        <v>3264</v>
      </c>
      <c r="C1321" s="490">
        <v>15585</v>
      </c>
      <c r="D1321" s="490">
        <v>6099.9690000000001</v>
      </c>
    </row>
    <row r="1322" spans="1:4" x14ac:dyDescent="0.2">
      <c r="A1322" s="489" t="s">
        <v>9257</v>
      </c>
      <c r="B1322" s="489" t="s">
        <v>3264</v>
      </c>
      <c r="C1322" s="490">
        <v>11679</v>
      </c>
      <c r="D1322" s="490">
        <v>4571.1606000000002</v>
      </c>
    </row>
    <row r="1323" spans="1:4" x14ac:dyDescent="0.2">
      <c r="A1323" s="489" t="s">
        <v>9257</v>
      </c>
      <c r="B1323" s="489" t="s">
        <v>3265</v>
      </c>
      <c r="C1323" s="490">
        <v>667.22846870403703</v>
      </c>
      <c r="D1323" s="490">
        <v>248.409158898513</v>
      </c>
    </row>
    <row r="1324" spans="1:4" x14ac:dyDescent="0.2">
      <c r="A1324" s="489" t="s">
        <v>9257</v>
      </c>
      <c r="B1324" s="489" t="s">
        <v>3264</v>
      </c>
      <c r="C1324" s="490">
        <v>33641.771531295999</v>
      </c>
      <c r="D1324" s="490">
        <v>13167.3893773492</v>
      </c>
    </row>
    <row r="1325" spans="1:4" x14ac:dyDescent="0.2">
      <c r="A1325" s="489" t="s">
        <v>9257</v>
      </c>
      <c r="B1325" s="489" t="s">
        <v>3264</v>
      </c>
      <c r="C1325" s="490">
        <v>6905</v>
      </c>
      <c r="D1325" s="490">
        <v>2702.6170000000002</v>
      </c>
    </row>
    <row r="1326" spans="1:4" x14ac:dyDescent="0.2">
      <c r="A1326" s="489" t="s">
        <v>9257</v>
      </c>
      <c r="B1326" s="489" t="s">
        <v>3264</v>
      </c>
      <c r="C1326" s="490">
        <v>4832</v>
      </c>
      <c r="D1326" s="490">
        <v>1891.2448000000002</v>
      </c>
    </row>
    <row r="1327" spans="1:4" x14ac:dyDescent="0.2">
      <c r="A1327" s="489" t="s">
        <v>9257</v>
      </c>
      <c r="B1327" s="489" t="s">
        <v>3264</v>
      </c>
      <c r="C1327" s="490">
        <v>9494</v>
      </c>
      <c r="D1327" s="490">
        <v>3715.9516000000003</v>
      </c>
    </row>
    <row r="1328" spans="1:4" x14ac:dyDescent="0.2">
      <c r="A1328" s="489" t="s">
        <v>9257</v>
      </c>
      <c r="B1328" s="489" t="s">
        <v>3265</v>
      </c>
      <c r="C1328" s="490">
        <v>21585.142857142899</v>
      </c>
      <c r="D1328" s="490">
        <v>8036.14868571429</v>
      </c>
    </row>
    <row r="1329" spans="1:4" x14ac:dyDescent="0.2">
      <c r="A1329" s="489" t="s">
        <v>9257</v>
      </c>
      <c r="B1329" s="489" t="s">
        <v>3264</v>
      </c>
      <c r="C1329" s="490">
        <v>31742.857142857101</v>
      </c>
      <c r="D1329" s="490">
        <v>12424.154285714299</v>
      </c>
    </row>
    <row r="1330" spans="1:4" x14ac:dyDescent="0.2">
      <c r="A1330" s="489" t="s">
        <v>9257</v>
      </c>
      <c r="B1330" s="489" t="s">
        <v>3264</v>
      </c>
      <c r="C1330" s="490">
        <v>11287</v>
      </c>
      <c r="D1330" s="490">
        <v>4417.7318000000005</v>
      </c>
    </row>
    <row r="1331" spans="1:4" x14ac:dyDescent="0.2">
      <c r="A1331" s="489" t="s">
        <v>9257</v>
      </c>
      <c r="B1331" s="489" t="s">
        <v>3275</v>
      </c>
      <c r="C1331" s="490">
        <v>9550</v>
      </c>
      <c r="D1331" s="490">
        <v>3251.7750000000001</v>
      </c>
    </row>
    <row r="1332" spans="1:4" x14ac:dyDescent="0.2">
      <c r="A1332" s="489" t="s">
        <v>9257</v>
      </c>
      <c r="B1332" s="489" t="s">
        <v>3264</v>
      </c>
      <c r="C1332" s="490">
        <v>21961</v>
      </c>
      <c r="D1332" s="490">
        <v>8595.5354000000007</v>
      </c>
    </row>
    <row r="1333" spans="1:4" x14ac:dyDescent="0.2">
      <c r="A1333" s="489" t="s">
        <v>9257</v>
      </c>
      <c r="B1333" s="489" t="s">
        <v>1107</v>
      </c>
      <c r="C1333" s="490">
        <v>11981</v>
      </c>
      <c r="D1333" s="490">
        <v>5475.317</v>
      </c>
    </row>
    <row r="1334" spans="1:4" x14ac:dyDescent="0.2">
      <c r="A1334" s="489" t="s">
        <v>9257</v>
      </c>
      <c r="B1334" s="489" t="s">
        <v>4827</v>
      </c>
      <c r="C1334" s="490">
        <v>8867</v>
      </c>
      <c r="D1334" s="490">
        <v>2166.2081000000003</v>
      </c>
    </row>
    <row r="1335" spans="1:4" x14ac:dyDescent="0.2">
      <c r="A1335" s="489" t="s">
        <v>9257</v>
      </c>
      <c r="B1335" s="489" t="s">
        <v>4832</v>
      </c>
      <c r="C1335" s="490">
        <v>1813</v>
      </c>
      <c r="D1335" s="490">
        <v>442.91590000000002</v>
      </c>
    </row>
    <row r="1336" spans="1:4" x14ac:dyDescent="0.2">
      <c r="A1336" s="489" t="s">
        <v>9257</v>
      </c>
      <c r="B1336" s="489" t="s">
        <v>4833</v>
      </c>
      <c r="C1336" s="490">
        <v>-1813</v>
      </c>
      <c r="D1336" s="490">
        <v>-296.96940000000001</v>
      </c>
    </row>
    <row r="1337" spans="1:4" x14ac:dyDescent="0.2">
      <c r="A1337" s="489" t="s">
        <v>9257</v>
      </c>
      <c r="B1337" s="489" t="s">
        <v>4827</v>
      </c>
      <c r="C1337" s="490">
        <v>16287</v>
      </c>
      <c r="D1337" s="490">
        <v>3978.9141000000004</v>
      </c>
    </row>
    <row r="1338" spans="1:4" x14ac:dyDescent="0.2">
      <c r="A1338" s="489" t="s">
        <v>9257</v>
      </c>
      <c r="B1338" s="489" t="s">
        <v>3275</v>
      </c>
      <c r="C1338" s="490">
        <v>22544</v>
      </c>
      <c r="D1338" s="490">
        <v>7676.232</v>
      </c>
    </row>
    <row r="1339" spans="1:4" x14ac:dyDescent="0.2">
      <c r="A1339" s="489" t="s">
        <v>9257</v>
      </c>
      <c r="B1339" s="489" t="s">
        <v>4010</v>
      </c>
      <c r="C1339" s="490">
        <v>3560</v>
      </c>
      <c r="D1339" s="490">
        <v>1023.144</v>
      </c>
    </row>
    <row r="1340" spans="1:4" x14ac:dyDescent="0.2">
      <c r="A1340" s="489" t="s">
        <v>9257</v>
      </c>
      <c r="B1340" s="489" t="s">
        <v>4014</v>
      </c>
      <c r="C1340" s="490">
        <v>2415</v>
      </c>
      <c r="D1340" s="490">
        <v>694.07100000000003</v>
      </c>
    </row>
    <row r="1341" spans="1:4" x14ac:dyDescent="0.2">
      <c r="A1341" s="489" t="s">
        <v>9257</v>
      </c>
      <c r="B1341" s="489" t="s">
        <v>4015</v>
      </c>
      <c r="C1341" s="490">
        <v>-1792.5</v>
      </c>
      <c r="D1341" s="490">
        <v>-293.61150000000004</v>
      </c>
    </row>
    <row r="1342" spans="1:4" x14ac:dyDescent="0.2">
      <c r="A1342" s="489" t="s">
        <v>9257</v>
      </c>
      <c r="B1342" s="489" t="s">
        <v>4016</v>
      </c>
      <c r="C1342" s="490">
        <v>-622.5</v>
      </c>
      <c r="D1342" s="490">
        <v>-74.7</v>
      </c>
    </row>
    <row r="1343" spans="1:4" x14ac:dyDescent="0.2">
      <c r="A1343" s="489" t="s">
        <v>9257</v>
      </c>
      <c r="B1343" s="489" t="s">
        <v>4010</v>
      </c>
      <c r="C1343" s="490">
        <v>4770</v>
      </c>
      <c r="D1343" s="490">
        <v>1370.8980000000001</v>
      </c>
    </row>
    <row r="1344" spans="1:4" x14ac:dyDescent="0.2">
      <c r="A1344" s="489" t="s">
        <v>9257</v>
      </c>
      <c r="B1344" s="489" t="s">
        <v>4014</v>
      </c>
      <c r="C1344" s="490">
        <v>1902</v>
      </c>
      <c r="D1344" s="490">
        <v>546.63480000000004</v>
      </c>
    </row>
    <row r="1345" spans="1:4" x14ac:dyDescent="0.2">
      <c r="A1345" s="489" t="s">
        <v>9257</v>
      </c>
      <c r="B1345" s="489" t="s">
        <v>4015</v>
      </c>
      <c r="C1345" s="490">
        <v>-1902</v>
      </c>
      <c r="D1345" s="490">
        <v>-311.54759999999999</v>
      </c>
    </row>
    <row r="1346" spans="1:4" x14ac:dyDescent="0.2">
      <c r="A1346" s="489" t="s">
        <v>9257</v>
      </c>
      <c r="B1346" s="489" t="s">
        <v>4827</v>
      </c>
      <c r="C1346" s="490">
        <v>9832</v>
      </c>
      <c r="D1346" s="490">
        <v>2401.9576000000002</v>
      </c>
    </row>
    <row r="1347" spans="1:4" x14ac:dyDescent="0.2">
      <c r="A1347" s="489" t="s">
        <v>9257</v>
      </c>
      <c r="B1347" s="489" t="s">
        <v>4832</v>
      </c>
      <c r="C1347" s="490">
        <v>2715</v>
      </c>
      <c r="D1347" s="490">
        <v>663.27449999999999</v>
      </c>
    </row>
    <row r="1348" spans="1:4" x14ac:dyDescent="0.2">
      <c r="A1348" s="489" t="s">
        <v>9257</v>
      </c>
      <c r="B1348" s="489" t="s">
        <v>4833</v>
      </c>
      <c r="C1348" s="490">
        <v>-2715</v>
      </c>
      <c r="D1348" s="490">
        <v>-444.71700000000004</v>
      </c>
    </row>
    <row r="1349" spans="1:4" x14ac:dyDescent="0.2">
      <c r="A1349" s="489" t="s">
        <v>9257</v>
      </c>
      <c r="B1349" s="489" t="s">
        <v>5153</v>
      </c>
      <c r="C1349" s="490">
        <v>1901</v>
      </c>
      <c r="D1349" s="490">
        <v>0</v>
      </c>
    </row>
    <row r="1350" spans="1:4" x14ac:dyDescent="0.2">
      <c r="A1350" s="489" t="s">
        <v>9257</v>
      </c>
      <c r="B1350" s="489" t="s">
        <v>4896</v>
      </c>
      <c r="C1350" s="490">
        <v>8598.5815602836901</v>
      </c>
      <c r="D1350" s="490">
        <v>1578.6995744680901</v>
      </c>
    </row>
    <row r="1351" spans="1:4" x14ac:dyDescent="0.2">
      <c r="A1351" s="489" t="s">
        <v>9257</v>
      </c>
      <c r="B1351" s="489" t="s">
        <v>4897</v>
      </c>
      <c r="C1351" s="490">
        <v>494.41843971631204</v>
      </c>
      <c r="D1351" s="490">
        <v>86.127692198581599</v>
      </c>
    </row>
    <row r="1352" spans="1:4" x14ac:dyDescent="0.2">
      <c r="A1352" s="489" t="s">
        <v>9257</v>
      </c>
      <c r="B1352" s="489" t="s">
        <v>4010</v>
      </c>
      <c r="C1352" s="490">
        <v>32079.76342711</v>
      </c>
      <c r="D1352" s="490">
        <v>9219.7240089514107</v>
      </c>
    </row>
    <row r="1353" spans="1:4" x14ac:dyDescent="0.2">
      <c r="A1353" s="489" t="s">
        <v>9257</v>
      </c>
      <c r="B1353" s="489" t="s">
        <v>4011</v>
      </c>
      <c r="C1353" s="490">
        <v>1368.7365728900302</v>
      </c>
      <c r="D1353" s="490">
        <v>374.07570537084399</v>
      </c>
    </row>
    <row r="1354" spans="1:4" x14ac:dyDescent="0.2">
      <c r="A1354" s="489" t="s">
        <v>9257</v>
      </c>
      <c r="B1354" s="489" t="s">
        <v>3275</v>
      </c>
      <c r="C1354" s="490">
        <v>2719</v>
      </c>
      <c r="D1354" s="490">
        <v>925.81950000000006</v>
      </c>
    </row>
    <row r="1355" spans="1:4" x14ac:dyDescent="0.2">
      <c r="A1355" s="489" t="s">
        <v>9257</v>
      </c>
      <c r="B1355" s="489" t="s">
        <v>3275</v>
      </c>
      <c r="C1355" s="490">
        <v>20825</v>
      </c>
      <c r="D1355" s="490">
        <v>7090.9125000000004</v>
      </c>
    </row>
    <row r="1356" spans="1:4" x14ac:dyDescent="0.2">
      <c r="A1356" s="489" t="s">
        <v>9257</v>
      </c>
      <c r="B1356" s="489" t="s">
        <v>3279</v>
      </c>
      <c r="C1356" s="490">
        <v>5405</v>
      </c>
      <c r="D1356" s="490">
        <v>1840.4025000000001</v>
      </c>
    </row>
    <row r="1357" spans="1:4" x14ac:dyDescent="0.2">
      <c r="A1357" s="489" t="s">
        <v>9257</v>
      </c>
      <c r="B1357" s="489" t="s">
        <v>3280</v>
      </c>
      <c r="C1357" s="490">
        <v>-5405</v>
      </c>
      <c r="D1357" s="490">
        <v>-885.33900000000006</v>
      </c>
    </row>
    <row r="1358" spans="1:4" x14ac:dyDescent="0.2">
      <c r="A1358" s="489" t="s">
        <v>9257</v>
      </c>
      <c r="B1358" s="489" t="s">
        <v>3275</v>
      </c>
      <c r="C1358" s="490">
        <v>7942</v>
      </c>
      <c r="D1358" s="490">
        <v>2704.2510000000002</v>
      </c>
    </row>
    <row r="1359" spans="1:4" x14ac:dyDescent="0.2">
      <c r="A1359" s="489" t="s">
        <v>9257</v>
      </c>
      <c r="B1359" s="489" t="s">
        <v>4010</v>
      </c>
      <c r="C1359" s="490">
        <v>6046</v>
      </c>
      <c r="D1359" s="490">
        <v>1737.6204</v>
      </c>
    </row>
    <row r="1360" spans="1:4" x14ac:dyDescent="0.2">
      <c r="A1360" s="489" t="s">
        <v>9257</v>
      </c>
      <c r="B1360" s="489" t="s">
        <v>4010</v>
      </c>
      <c r="C1360" s="490">
        <v>29255.922038980501</v>
      </c>
      <c r="D1360" s="490">
        <v>8408.1519940030012</v>
      </c>
    </row>
    <row r="1361" spans="1:4" x14ac:dyDescent="0.2">
      <c r="A1361" s="489" t="s">
        <v>9257</v>
      </c>
      <c r="B1361" s="489" t="s">
        <v>4011</v>
      </c>
      <c r="C1361" s="490">
        <v>9771.477961019491</v>
      </c>
      <c r="D1361" s="490">
        <v>2670.5449267466302</v>
      </c>
    </row>
    <row r="1362" spans="1:4" x14ac:dyDescent="0.2">
      <c r="A1362" s="489" t="s">
        <v>9257</v>
      </c>
      <c r="B1362" s="489" t="s">
        <v>5153</v>
      </c>
      <c r="C1362" s="490">
        <v>192</v>
      </c>
      <c r="D1362" s="490">
        <v>0</v>
      </c>
    </row>
    <row r="1363" spans="1:4" x14ac:dyDescent="0.2">
      <c r="A1363" s="489" t="s">
        <v>9257</v>
      </c>
      <c r="B1363" s="489" t="s">
        <v>5429</v>
      </c>
      <c r="C1363" s="490">
        <v>10755.72</v>
      </c>
      <c r="D1363" s="490">
        <v>1789.751808</v>
      </c>
    </row>
    <row r="1364" spans="1:4" x14ac:dyDescent="0.2">
      <c r="A1364" s="489" t="s">
        <v>9257</v>
      </c>
      <c r="B1364" s="489" t="s">
        <v>6051</v>
      </c>
      <c r="C1364" s="490">
        <v>2795.7000000000003</v>
      </c>
      <c r="D1364" s="490">
        <v>88.651646999999997</v>
      </c>
    </row>
    <row r="1365" spans="1:4" x14ac:dyDescent="0.2">
      <c r="A1365" s="489" t="s">
        <v>9257</v>
      </c>
      <c r="B1365" s="489" t="s">
        <v>5443</v>
      </c>
      <c r="C1365" s="490">
        <v>16133.58</v>
      </c>
      <c r="D1365" s="490">
        <v>2547.4922820000002</v>
      </c>
    </row>
    <row r="1366" spans="1:4" x14ac:dyDescent="0.2">
      <c r="A1366" s="489" t="s">
        <v>9257</v>
      </c>
      <c r="B1366" s="489" t="s">
        <v>5153</v>
      </c>
      <c r="C1366" s="490">
        <v>6414</v>
      </c>
      <c r="D1366" s="490">
        <v>0</v>
      </c>
    </row>
    <row r="1367" spans="1:4" x14ac:dyDescent="0.2">
      <c r="A1367" s="489" t="s">
        <v>9257</v>
      </c>
      <c r="B1367" s="489" t="s">
        <v>5430</v>
      </c>
      <c r="C1367" s="490">
        <v>10077.7027027027</v>
      </c>
      <c r="D1367" s="490">
        <v>1640.65</v>
      </c>
    </row>
    <row r="1368" spans="1:4" x14ac:dyDescent="0.2">
      <c r="A1368" s="489" t="s">
        <v>9257</v>
      </c>
      <c r="B1368" s="489" t="s">
        <v>5446</v>
      </c>
      <c r="C1368" s="490">
        <v>30233.108108108099</v>
      </c>
      <c r="D1368" s="490">
        <v>4667.9918918918902</v>
      </c>
    </row>
    <row r="1369" spans="1:4" x14ac:dyDescent="0.2">
      <c r="A1369" s="489" t="s">
        <v>9257</v>
      </c>
      <c r="B1369" s="489" t="s">
        <v>5447</v>
      </c>
      <c r="C1369" s="490">
        <v>13383.189189189201</v>
      </c>
      <c r="D1369" s="490">
        <v>1842.8651513513501</v>
      </c>
    </row>
    <row r="1370" spans="1:4" x14ac:dyDescent="0.2">
      <c r="A1370" s="489" t="s">
        <v>9257</v>
      </c>
      <c r="B1370" s="489" t="s">
        <v>4010</v>
      </c>
      <c r="C1370" s="490">
        <v>1869</v>
      </c>
      <c r="D1370" s="490">
        <v>537.15060000000005</v>
      </c>
    </row>
    <row r="1371" spans="1:4" x14ac:dyDescent="0.2">
      <c r="A1371" s="489" t="s">
        <v>9257</v>
      </c>
      <c r="B1371" s="489" t="s">
        <v>4014</v>
      </c>
      <c r="C1371" s="490">
        <v>8600</v>
      </c>
      <c r="D1371" s="490">
        <v>2471.6400000000003</v>
      </c>
    </row>
    <row r="1372" spans="1:4" x14ac:dyDescent="0.2">
      <c r="A1372" s="489" t="s">
        <v>9257</v>
      </c>
      <c r="B1372" s="489" t="s">
        <v>4015</v>
      </c>
      <c r="C1372" s="490">
        <v>-3140.7000000000003</v>
      </c>
      <c r="D1372" s="490">
        <v>-514.44666000000007</v>
      </c>
    </row>
    <row r="1373" spans="1:4" x14ac:dyDescent="0.2">
      <c r="A1373" s="489" t="s">
        <v>9257</v>
      </c>
      <c r="B1373" s="489" t="s">
        <v>4016</v>
      </c>
      <c r="C1373" s="490">
        <v>-5459.3</v>
      </c>
      <c r="D1373" s="490">
        <v>-655.11599999999999</v>
      </c>
    </row>
    <row r="1374" spans="1:4" x14ac:dyDescent="0.2">
      <c r="A1374" s="489" t="s">
        <v>9257</v>
      </c>
      <c r="B1374" s="489" t="s">
        <v>5153</v>
      </c>
      <c r="C1374" s="490">
        <v>2296.2857142857101</v>
      </c>
      <c r="D1374" s="490">
        <v>0</v>
      </c>
    </row>
    <row r="1375" spans="1:4" x14ac:dyDescent="0.2">
      <c r="A1375" s="489" t="s">
        <v>9257</v>
      </c>
      <c r="B1375" s="489" t="s">
        <v>5431</v>
      </c>
      <c r="C1375" s="490">
        <v>5358</v>
      </c>
      <c r="D1375" s="490">
        <v>852.99360000000001</v>
      </c>
    </row>
    <row r="1376" spans="1:4" x14ac:dyDescent="0.2">
      <c r="A1376" s="489" t="s">
        <v>9257</v>
      </c>
      <c r="B1376" s="489" t="s">
        <v>4010</v>
      </c>
      <c r="C1376" s="490">
        <v>9356</v>
      </c>
      <c r="D1376" s="490">
        <v>2688.9144000000001</v>
      </c>
    </row>
    <row r="1377" spans="1:4" x14ac:dyDescent="0.2">
      <c r="A1377" s="489" t="s">
        <v>9257</v>
      </c>
      <c r="B1377" s="489" t="s">
        <v>4014</v>
      </c>
      <c r="C1377" s="490">
        <v>1413</v>
      </c>
      <c r="D1377" s="490">
        <v>406.09620000000001</v>
      </c>
    </row>
    <row r="1378" spans="1:4" x14ac:dyDescent="0.2">
      <c r="A1378" s="489" t="s">
        <v>9257</v>
      </c>
      <c r="B1378" s="489" t="s">
        <v>4015</v>
      </c>
      <c r="C1378" s="490">
        <v>-1413</v>
      </c>
      <c r="D1378" s="490">
        <v>-231.4494</v>
      </c>
    </row>
    <row r="1379" spans="1:4" x14ac:dyDescent="0.2">
      <c r="A1379" s="489" t="s">
        <v>9257</v>
      </c>
      <c r="B1379" s="489" t="s">
        <v>5153</v>
      </c>
      <c r="C1379" s="490">
        <v>2528</v>
      </c>
      <c r="D1379" s="490">
        <v>0</v>
      </c>
    </row>
    <row r="1380" spans="1:4" x14ac:dyDescent="0.2">
      <c r="A1380" s="489" t="s">
        <v>9257</v>
      </c>
      <c r="B1380" s="489" t="s">
        <v>5432</v>
      </c>
      <c r="C1380" s="490">
        <v>8272.21037668799</v>
      </c>
      <c r="D1380" s="490">
        <v>1292.9464818763302</v>
      </c>
    </row>
    <row r="1381" spans="1:4" x14ac:dyDescent="0.2">
      <c r="A1381" s="489" t="s">
        <v>9257</v>
      </c>
      <c r="B1381" s="489" t="s">
        <v>5452</v>
      </c>
      <c r="C1381" s="490">
        <v>3366.78962331201</v>
      </c>
      <c r="D1381" s="490">
        <v>499.294901137171</v>
      </c>
    </row>
    <row r="1382" spans="1:4" x14ac:dyDescent="0.2">
      <c r="A1382" s="489" t="s">
        <v>9257</v>
      </c>
      <c r="B1382" s="489" t="s">
        <v>3275</v>
      </c>
      <c r="C1382" s="490">
        <v>7444</v>
      </c>
      <c r="D1382" s="490">
        <v>2534.6820000000002</v>
      </c>
    </row>
    <row r="1383" spans="1:4" x14ac:dyDescent="0.2">
      <c r="A1383" s="489" t="s">
        <v>9257</v>
      </c>
      <c r="B1383" s="489" t="s">
        <v>3291</v>
      </c>
      <c r="C1383" s="490">
        <v>32545</v>
      </c>
      <c r="D1383" s="490">
        <v>10749.613499999999</v>
      </c>
    </row>
    <row r="1384" spans="1:4" x14ac:dyDescent="0.2">
      <c r="A1384" s="489" t="s">
        <v>9257</v>
      </c>
      <c r="B1384" s="489" t="s">
        <v>173</v>
      </c>
      <c r="C1384" s="490">
        <v>7002.1</v>
      </c>
      <c r="D1384" s="490">
        <v>3011.6032100000002</v>
      </c>
    </row>
    <row r="1385" spans="1:4" x14ac:dyDescent="0.2">
      <c r="A1385" s="489" t="s">
        <v>9257</v>
      </c>
      <c r="B1385" s="489" t="s">
        <v>4010</v>
      </c>
      <c r="C1385" s="490">
        <v>9665</v>
      </c>
      <c r="D1385" s="490">
        <v>2777.721</v>
      </c>
    </row>
    <row r="1386" spans="1:4" x14ac:dyDescent="0.2">
      <c r="A1386" s="489" t="s">
        <v>9257</v>
      </c>
      <c r="B1386" s="489" t="s">
        <v>4014</v>
      </c>
      <c r="C1386" s="490">
        <v>1012</v>
      </c>
      <c r="D1386" s="490">
        <v>290.84880000000004</v>
      </c>
    </row>
    <row r="1387" spans="1:4" x14ac:dyDescent="0.2">
      <c r="A1387" s="489" t="s">
        <v>9257</v>
      </c>
      <c r="B1387" s="489" t="s">
        <v>4015</v>
      </c>
      <c r="C1387" s="490">
        <v>-1012</v>
      </c>
      <c r="D1387" s="490">
        <v>-165.76560000000001</v>
      </c>
    </row>
    <row r="1388" spans="1:4" x14ac:dyDescent="0.2">
      <c r="A1388" s="489" t="s">
        <v>9257</v>
      </c>
      <c r="B1388" s="489" t="s">
        <v>4884</v>
      </c>
      <c r="C1388" s="490">
        <v>8179.8780487804906</v>
      </c>
      <c r="D1388" s="490">
        <v>1547.63292682927</v>
      </c>
    </row>
    <row r="1389" spans="1:4" x14ac:dyDescent="0.2">
      <c r="A1389" s="489" t="s">
        <v>9257</v>
      </c>
      <c r="B1389" s="489" t="s">
        <v>6051</v>
      </c>
      <c r="C1389" s="490">
        <v>2683</v>
      </c>
      <c r="D1389" s="490">
        <v>85.077929999999995</v>
      </c>
    </row>
    <row r="1390" spans="1:4" x14ac:dyDescent="0.2">
      <c r="A1390" s="489" t="s">
        <v>9257</v>
      </c>
      <c r="B1390" s="489" t="s">
        <v>4885</v>
      </c>
      <c r="C1390" s="490">
        <v>15967.1219512195</v>
      </c>
      <c r="D1390" s="490">
        <v>2866.0983902439002</v>
      </c>
    </row>
    <row r="1391" spans="1:4" x14ac:dyDescent="0.2">
      <c r="A1391" s="489" t="s">
        <v>9257</v>
      </c>
      <c r="B1391" s="489" t="s">
        <v>3275</v>
      </c>
      <c r="C1391" s="490">
        <v>26612.301957129501</v>
      </c>
      <c r="D1391" s="490">
        <v>9061.4888164026106</v>
      </c>
    </row>
    <row r="1392" spans="1:4" x14ac:dyDescent="0.2">
      <c r="A1392" s="489" t="s">
        <v>9257</v>
      </c>
      <c r="B1392" s="489" t="s">
        <v>3279</v>
      </c>
      <c r="C1392" s="490">
        <v>4428.7045666355998</v>
      </c>
      <c r="D1392" s="490">
        <v>1507.97390493942</v>
      </c>
    </row>
    <row r="1393" spans="1:4" x14ac:dyDescent="0.2">
      <c r="A1393" s="489" t="s">
        <v>9257</v>
      </c>
      <c r="B1393" s="489" t="s">
        <v>3280</v>
      </c>
      <c r="C1393" s="490">
        <v>-4428.7045666355998</v>
      </c>
      <c r="D1393" s="490">
        <v>-725.42180801491099</v>
      </c>
    </row>
    <row r="1394" spans="1:4" x14ac:dyDescent="0.2">
      <c r="A1394" s="489" t="s">
        <v>9257</v>
      </c>
      <c r="B1394" s="489" t="s">
        <v>3276</v>
      </c>
      <c r="C1394" s="490">
        <v>1942.6980428704601</v>
      </c>
      <c r="D1394" s="490">
        <v>629.23989608574107</v>
      </c>
    </row>
    <row r="1395" spans="1:4" x14ac:dyDescent="0.2">
      <c r="A1395" s="489" t="s">
        <v>9257</v>
      </c>
      <c r="B1395" s="489" t="s">
        <v>3282</v>
      </c>
      <c r="C1395" s="490">
        <v>323.295433364399</v>
      </c>
      <c r="D1395" s="490">
        <v>104.71539086672901</v>
      </c>
    </row>
    <row r="1396" spans="1:4" x14ac:dyDescent="0.2">
      <c r="A1396" s="489" t="s">
        <v>9257</v>
      </c>
      <c r="B1396" s="489" t="s">
        <v>3283</v>
      </c>
      <c r="C1396" s="490">
        <v>-323.295433364399</v>
      </c>
      <c r="D1396" s="490">
        <v>-52.955791985088496</v>
      </c>
    </row>
    <row r="1397" spans="1:4" x14ac:dyDescent="0.2">
      <c r="A1397" s="489" t="s">
        <v>9257</v>
      </c>
      <c r="B1397" s="489" t="s">
        <v>4900</v>
      </c>
      <c r="C1397" s="490">
        <v>6172</v>
      </c>
      <c r="D1397" s="490">
        <v>1104.788</v>
      </c>
    </row>
    <row r="1398" spans="1:4" x14ac:dyDescent="0.2">
      <c r="A1398" s="489" t="s">
        <v>9257</v>
      </c>
      <c r="B1398" s="489" t="s">
        <v>5153</v>
      </c>
      <c r="C1398" s="490">
        <v>1580</v>
      </c>
      <c r="D1398" s="490">
        <v>0</v>
      </c>
    </row>
    <row r="1399" spans="1:4" x14ac:dyDescent="0.2">
      <c r="A1399" s="489" t="s">
        <v>9257</v>
      </c>
      <c r="B1399" s="489" t="s">
        <v>4010</v>
      </c>
      <c r="C1399" s="490">
        <v>21981</v>
      </c>
      <c r="D1399" s="490">
        <v>6317.3394000000008</v>
      </c>
    </row>
    <row r="1400" spans="1:4" x14ac:dyDescent="0.2">
      <c r="A1400" s="489" t="s">
        <v>9257</v>
      </c>
      <c r="B1400" s="489" t="s">
        <v>3275</v>
      </c>
      <c r="C1400" s="490">
        <v>30710.222222222201</v>
      </c>
      <c r="D1400" s="490">
        <v>10456.830666666699</v>
      </c>
    </row>
    <row r="1401" spans="1:4" x14ac:dyDescent="0.2">
      <c r="A1401" s="489" t="s">
        <v>9257</v>
      </c>
      <c r="B1401" s="489" t="s">
        <v>3279</v>
      </c>
      <c r="C1401" s="490">
        <v>2096.8888888888901</v>
      </c>
      <c r="D1401" s="490">
        <v>713.99066666666704</v>
      </c>
    </row>
    <row r="1402" spans="1:4" x14ac:dyDescent="0.2">
      <c r="A1402" s="489" t="s">
        <v>9257</v>
      </c>
      <c r="B1402" s="489" t="s">
        <v>3280</v>
      </c>
      <c r="C1402" s="490">
        <v>-2096.8888888888901</v>
      </c>
      <c r="D1402" s="490">
        <v>-343.47040000000004</v>
      </c>
    </row>
    <row r="1403" spans="1:4" x14ac:dyDescent="0.2">
      <c r="A1403" s="489" t="s">
        <v>9257</v>
      </c>
      <c r="B1403" s="489" t="s">
        <v>3276</v>
      </c>
      <c r="C1403" s="490">
        <v>3838.7777777777801</v>
      </c>
      <c r="D1403" s="490">
        <v>1243.3801222222201</v>
      </c>
    </row>
    <row r="1404" spans="1:4" x14ac:dyDescent="0.2">
      <c r="A1404" s="489" t="s">
        <v>9257</v>
      </c>
      <c r="B1404" s="489" t="s">
        <v>3282</v>
      </c>
      <c r="C1404" s="490">
        <v>262.11111111111103</v>
      </c>
      <c r="D1404" s="490">
        <v>84.897788888888897</v>
      </c>
    </row>
    <row r="1405" spans="1:4" x14ac:dyDescent="0.2">
      <c r="A1405" s="489" t="s">
        <v>9257</v>
      </c>
      <c r="B1405" s="489" t="s">
        <v>3283</v>
      </c>
      <c r="C1405" s="490">
        <v>-262.11111111111103</v>
      </c>
      <c r="D1405" s="490">
        <v>-42.933799999999998</v>
      </c>
    </row>
    <row r="1406" spans="1:4" x14ac:dyDescent="0.2">
      <c r="A1406" s="489" t="s">
        <v>9257</v>
      </c>
      <c r="B1406" s="489" t="s">
        <v>4010</v>
      </c>
      <c r="C1406" s="490">
        <v>29090</v>
      </c>
      <c r="D1406" s="490">
        <v>8360.4660000000003</v>
      </c>
    </row>
    <row r="1407" spans="1:4" x14ac:dyDescent="0.2">
      <c r="A1407" s="489" t="s">
        <v>9257</v>
      </c>
      <c r="B1407" s="489" t="s">
        <v>4841</v>
      </c>
      <c r="C1407" s="490">
        <v>29913</v>
      </c>
      <c r="D1407" s="490">
        <v>7307.7459000000008</v>
      </c>
    </row>
    <row r="1408" spans="1:4" x14ac:dyDescent="0.2">
      <c r="A1408" s="489" t="s">
        <v>9257</v>
      </c>
      <c r="B1408" s="489" t="s">
        <v>5153</v>
      </c>
      <c r="C1408" s="490">
        <v>3141</v>
      </c>
      <c r="D1408" s="490">
        <v>0</v>
      </c>
    </row>
    <row r="1409" spans="1:4" x14ac:dyDescent="0.2">
      <c r="A1409" s="489" t="s">
        <v>9257</v>
      </c>
      <c r="B1409" s="489" t="s">
        <v>5435</v>
      </c>
      <c r="C1409" s="490">
        <v>6981.3208805870599</v>
      </c>
      <c r="D1409" s="490">
        <v>1033.2354903268802</v>
      </c>
    </row>
    <row r="1410" spans="1:4" x14ac:dyDescent="0.2">
      <c r="A1410" s="489" t="s">
        <v>9257</v>
      </c>
      <c r="B1410" s="489" t="s">
        <v>5461</v>
      </c>
      <c r="C1410" s="490">
        <v>3483.6791194129401</v>
      </c>
      <c r="D1410" s="490">
        <v>489.10854836557701</v>
      </c>
    </row>
    <row r="1411" spans="1:4" x14ac:dyDescent="0.2">
      <c r="A1411" s="489" t="s">
        <v>9257</v>
      </c>
      <c r="B1411" s="489" t="s">
        <v>4010</v>
      </c>
      <c r="C1411" s="490">
        <v>8837</v>
      </c>
      <c r="D1411" s="490">
        <v>2539.7538</v>
      </c>
    </row>
    <row r="1412" spans="1:4" x14ac:dyDescent="0.2">
      <c r="A1412" s="489" t="s">
        <v>9257</v>
      </c>
      <c r="B1412" s="489" t="s">
        <v>4014</v>
      </c>
      <c r="C1412" s="490">
        <v>5</v>
      </c>
      <c r="D1412" s="490">
        <v>1.4369999999999998</v>
      </c>
    </row>
    <row r="1413" spans="1:4" x14ac:dyDescent="0.2">
      <c r="A1413" s="489" t="s">
        <v>9257</v>
      </c>
      <c r="B1413" s="489" t="s">
        <v>4015</v>
      </c>
      <c r="C1413" s="490">
        <v>-5</v>
      </c>
      <c r="D1413" s="490">
        <v>-0.81900000000000006</v>
      </c>
    </row>
    <row r="1414" spans="1:4" x14ac:dyDescent="0.2">
      <c r="A1414" s="489" t="s">
        <v>9257</v>
      </c>
      <c r="B1414" s="489" t="s">
        <v>5153</v>
      </c>
      <c r="C1414" s="490">
        <v>1376</v>
      </c>
      <c r="D1414" s="490">
        <v>0</v>
      </c>
    </row>
    <row r="1415" spans="1:4" x14ac:dyDescent="0.2">
      <c r="A1415" s="489" t="s">
        <v>9257</v>
      </c>
      <c r="B1415" s="489" t="s">
        <v>4896</v>
      </c>
      <c r="C1415" s="490">
        <v>7950.9090909090901</v>
      </c>
      <c r="D1415" s="490">
        <v>1459.7869090909101</v>
      </c>
    </row>
    <row r="1416" spans="1:4" x14ac:dyDescent="0.2">
      <c r="A1416" s="489" t="s">
        <v>9257</v>
      </c>
      <c r="B1416" s="489" t="s">
        <v>4897</v>
      </c>
      <c r="C1416" s="490">
        <v>795.09090909090901</v>
      </c>
      <c r="D1416" s="490">
        <v>138.504836363636</v>
      </c>
    </row>
    <row r="1417" spans="1:4" x14ac:dyDescent="0.2">
      <c r="A1417" s="489" t="s">
        <v>9257</v>
      </c>
      <c r="B1417" s="489" t="s">
        <v>4010</v>
      </c>
      <c r="C1417" s="490">
        <v>4401</v>
      </c>
      <c r="D1417" s="490">
        <v>1264.8474000000001</v>
      </c>
    </row>
    <row r="1418" spans="1:4" x14ac:dyDescent="0.2">
      <c r="A1418" s="489" t="s">
        <v>9257</v>
      </c>
      <c r="B1418" s="489" t="s">
        <v>4014</v>
      </c>
      <c r="C1418" s="490">
        <v>4063</v>
      </c>
      <c r="D1418" s="490">
        <v>1167.7062000000001</v>
      </c>
    </row>
    <row r="1419" spans="1:4" x14ac:dyDescent="0.2">
      <c r="A1419" s="489" t="s">
        <v>9257</v>
      </c>
      <c r="B1419" s="489" t="s">
        <v>4015</v>
      </c>
      <c r="C1419" s="490">
        <v>-2539.2000000000003</v>
      </c>
      <c r="D1419" s="490">
        <v>-415.92095999999998</v>
      </c>
    </row>
    <row r="1420" spans="1:4" x14ac:dyDescent="0.2">
      <c r="A1420" s="489" t="s">
        <v>9257</v>
      </c>
      <c r="B1420" s="489" t="s">
        <v>4016</v>
      </c>
      <c r="C1420" s="490">
        <v>-1523.8000000000002</v>
      </c>
      <c r="D1420" s="490">
        <v>-182.85600000000002</v>
      </c>
    </row>
    <row r="1421" spans="1:4" x14ac:dyDescent="0.2">
      <c r="A1421" s="489" t="s">
        <v>9257</v>
      </c>
      <c r="B1421" s="489" t="s">
        <v>4010</v>
      </c>
      <c r="C1421" s="490">
        <v>3829</v>
      </c>
      <c r="D1421" s="490">
        <v>1100.4546</v>
      </c>
    </row>
    <row r="1422" spans="1:4" x14ac:dyDescent="0.2">
      <c r="A1422" s="489" t="s">
        <v>9257</v>
      </c>
      <c r="B1422" s="489" t="s">
        <v>4014</v>
      </c>
      <c r="C1422" s="490">
        <v>1371</v>
      </c>
      <c r="D1422" s="490">
        <v>394.02539999999999</v>
      </c>
    </row>
    <row r="1423" spans="1:4" x14ac:dyDescent="0.2">
      <c r="A1423" s="489" t="s">
        <v>9257</v>
      </c>
      <c r="B1423" s="489" t="s">
        <v>4015</v>
      </c>
      <c r="C1423" s="490">
        <v>-1371</v>
      </c>
      <c r="D1423" s="490">
        <v>-224.56980000000001</v>
      </c>
    </row>
    <row r="1424" spans="1:4" x14ac:dyDescent="0.2">
      <c r="A1424" s="489" t="s">
        <v>9257</v>
      </c>
      <c r="B1424" s="489" t="s">
        <v>4010</v>
      </c>
      <c r="C1424" s="490">
        <v>8760</v>
      </c>
      <c r="D1424" s="490">
        <v>2517.6240000000003</v>
      </c>
    </row>
    <row r="1425" spans="1:4" x14ac:dyDescent="0.2">
      <c r="A1425" s="489" t="s">
        <v>9257</v>
      </c>
      <c r="B1425" s="489" t="s">
        <v>4827</v>
      </c>
      <c r="C1425" s="490">
        <v>5755</v>
      </c>
      <c r="D1425" s="490">
        <v>1405.9465</v>
      </c>
    </row>
    <row r="1426" spans="1:4" x14ac:dyDescent="0.2">
      <c r="A1426" s="489" t="s">
        <v>9257</v>
      </c>
      <c r="B1426" s="489" t="s">
        <v>4832</v>
      </c>
      <c r="C1426" s="490">
        <v>1383</v>
      </c>
      <c r="D1426" s="490">
        <v>337.86690000000004</v>
      </c>
    </row>
    <row r="1427" spans="1:4" x14ac:dyDescent="0.2">
      <c r="A1427" s="489" t="s">
        <v>9257</v>
      </c>
      <c r="B1427" s="489" t="s">
        <v>4833</v>
      </c>
      <c r="C1427" s="490">
        <v>-1383</v>
      </c>
      <c r="D1427" s="490">
        <v>-226.53540000000001</v>
      </c>
    </row>
    <row r="1428" spans="1:4" x14ac:dyDescent="0.2">
      <c r="A1428" s="489" t="s">
        <v>9257</v>
      </c>
      <c r="B1428" s="489" t="s">
        <v>4010</v>
      </c>
      <c r="C1428" s="490">
        <v>12166</v>
      </c>
      <c r="D1428" s="490">
        <v>3496.5084000000002</v>
      </c>
    </row>
    <row r="1429" spans="1:4" x14ac:dyDescent="0.2">
      <c r="A1429" s="489" t="s">
        <v>9257</v>
      </c>
      <c r="B1429" s="489" t="s">
        <v>5153</v>
      </c>
      <c r="C1429" s="490">
        <v>1632</v>
      </c>
      <c r="D1429" s="490">
        <v>0</v>
      </c>
    </row>
    <row r="1430" spans="1:4" x14ac:dyDescent="0.2">
      <c r="A1430" s="489" t="s">
        <v>9257</v>
      </c>
      <c r="B1430" s="489" t="s">
        <v>4888</v>
      </c>
      <c r="C1430" s="490">
        <v>9781.2030075188013</v>
      </c>
      <c r="D1430" s="490">
        <v>1832.01932330827</v>
      </c>
    </row>
    <row r="1431" spans="1:4" x14ac:dyDescent="0.2">
      <c r="A1431" s="489" t="s">
        <v>9257</v>
      </c>
      <c r="B1431" s="489" t="s">
        <v>4889</v>
      </c>
      <c r="C1431" s="490">
        <v>3227.7969924812</v>
      </c>
      <c r="D1431" s="490">
        <v>573.57952556391001</v>
      </c>
    </row>
    <row r="1432" spans="1:4" x14ac:dyDescent="0.2">
      <c r="A1432" s="489" t="s">
        <v>9257</v>
      </c>
      <c r="B1432" s="489" t="s">
        <v>4827</v>
      </c>
      <c r="C1432" s="490">
        <v>25343</v>
      </c>
      <c r="D1432" s="490">
        <v>6191.2948999999999</v>
      </c>
    </row>
    <row r="1433" spans="1:4" x14ac:dyDescent="0.2">
      <c r="A1433" s="489" t="s">
        <v>9257</v>
      </c>
      <c r="B1433" s="489" t="s">
        <v>4827</v>
      </c>
      <c r="C1433" s="490">
        <v>2764</v>
      </c>
      <c r="D1433" s="490">
        <v>675.24520000000007</v>
      </c>
    </row>
    <row r="1434" spans="1:4" x14ac:dyDescent="0.2">
      <c r="A1434" s="489" t="s">
        <v>9257</v>
      </c>
      <c r="B1434" s="489" t="s">
        <v>4832</v>
      </c>
      <c r="C1434" s="490">
        <v>746</v>
      </c>
      <c r="D1434" s="490">
        <v>182.24780000000001</v>
      </c>
    </row>
    <row r="1435" spans="1:4" x14ac:dyDescent="0.2">
      <c r="A1435" s="489" t="s">
        <v>9257</v>
      </c>
      <c r="B1435" s="489" t="s">
        <v>4833</v>
      </c>
      <c r="C1435" s="490">
        <v>-746</v>
      </c>
      <c r="D1435" s="490">
        <v>-122.1948</v>
      </c>
    </row>
    <row r="1436" spans="1:4" x14ac:dyDescent="0.2">
      <c r="A1436" s="489" t="s">
        <v>9257</v>
      </c>
      <c r="B1436" s="489" t="s">
        <v>3291</v>
      </c>
      <c r="C1436" s="490">
        <v>16217</v>
      </c>
      <c r="D1436" s="490">
        <v>5356.4751000000006</v>
      </c>
    </row>
    <row r="1437" spans="1:4" x14ac:dyDescent="0.2">
      <c r="A1437" s="489" t="s">
        <v>9257</v>
      </c>
      <c r="B1437" s="489" t="s">
        <v>4010</v>
      </c>
      <c r="C1437" s="490">
        <v>26421</v>
      </c>
      <c r="D1437" s="490">
        <v>7593.3954000000003</v>
      </c>
    </row>
    <row r="1438" spans="1:4" x14ac:dyDescent="0.2">
      <c r="A1438" s="489" t="s">
        <v>9257</v>
      </c>
      <c r="B1438" s="489" t="s">
        <v>4827</v>
      </c>
      <c r="C1438" s="490">
        <v>8045</v>
      </c>
      <c r="D1438" s="490">
        <v>1965.3935000000001</v>
      </c>
    </row>
    <row r="1439" spans="1:4" x14ac:dyDescent="0.2">
      <c r="A1439" s="489" t="s">
        <v>9257</v>
      </c>
      <c r="B1439" s="489" t="s">
        <v>4010</v>
      </c>
      <c r="C1439" s="490">
        <v>17049</v>
      </c>
      <c r="D1439" s="490">
        <v>4899.8825999999999</v>
      </c>
    </row>
    <row r="1440" spans="1:4" x14ac:dyDescent="0.2">
      <c r="A1440" s="489" t="s">
        <v>9257</v>
      </c>
      <c r="B1440" s="489" t="s">
        <v>3291</v>
      </c>
      <c r="C1440" s="490">
        <v>15929.2004479283</v>
      </c>
      <c r="D1440" s="490">
        <v>5261.4149079507306</v>
      </c>
    </row>
    <row r="1441" spans="1:4" x14ac:dyDescent="0.2">
      <c r="A1441" s="489" t="s">
        <v>9257</v>
      </c>
      <c r="B1441" s="489" t="s">
        <v>3292</v>
      </c>
      <c r="C1441" s="490">
        <v>6542.7995520716704</v>
      </c>
      <c r="D1441" s="490">
        <v>2055.7476192609201</v>
      </c>
    </row>
    <row r="1442" spans="1:4" x14ac:dyDescent="0.2">
      <c r="A1442" s="489" t="s">
        <v>9257</v>
      </c>
      <c r="B1442" s="489" t="s">
        <v>4010</v>
      </c>
      <c r="C1442" s="490">
        <v>12696.848578016899</v>
      </c>
      <c r="D1442" s="490">
        <v>3649.07428132206</v>
      </c>
    </row>
    <row r="1443" spans="1:4" x14ac:dyDescent="0.2">
      <c r="A1443" s="489" t="s">
        <v>9257</v>
      </c>
      <c r="B1443" s="489" t="s">
        <v>4014</v>
      </c>
      <c r="C1443" s="490">
        <v>2588.6933128362803</v>
      </c>
      <c r="D1443" s="490">
        <v>743.99045810914708</v>
      </c>
    </row>
    <row r="1444" spans="1:4" x14ac:dyDescent="0.2">
      <c r="A1444" s="489" t="s">
        <v>9257</v>
      </c>
      <c r="B1444" s="489" t="s">
        <v>4015</v>
      </c>
      <c r="C1444" s="490">
        <v>-2588.6933128362803</v>
      </c>
      <c r="D1444" s="490">
        <v>-424.02796464258302</v>
      </c>
    </row>
    <row r="1445" spans="1:4" x14ac:dyDescent="0.2">
      <c r="A1445" s="489" t="s">
        <v>9257</v>
      </c>
      <c r="B1445" s="489" t="s">
        <v>4010</v>
      </c>
      <c r="C1445" s="490">
        <v>11243.151421983101</v>
      </c>
      <c r="D1445" s="490">
        <v>3231.2817186779403</v>
      </c>
    </row>
    <row r="1446" spans="1:4" x14ac:dyDescent="0.2">
      <c r="A1446" s="489" t="s">
        <v>9257</v>
      </c>
      <c r="B1446" s="489" t="s">
        <v>4014</v>
      </c>
      <c r="C1446" s="490">
        <v>2292.3066871637202</v>
      </c>
      <c r="D1446" s="490">
        <v>658.80894189085302</v>
      </c>
    </row>
    <row r="1447" spans="1:4" x14ac:dyDescent="0.2">
      <c r="A1447" s="489" t="s">
        <v>9257</v>
      </c>
      <c r="B1447" s="489" t="s">
        <v>4015</v>
      </c>
      <c r="C1447" s="490">
        <v>-2292.3066871637202</v>
      </c>
      <c r="D1447" s="490">
        <v>-375.47983535741702</v>
      </c>
    </row>
    <row r="1448" spans="1:4" x14ac:dyDescent="0.2">
      <c r="A1448" s="489" t="s">
        <v>9257</v>
      </c>
      <c r="B1448" s="489" t="s">
        <v>4010</v>
      </c>
      <c r="C1448" s="490">
        <v>13445</v>
      </c>
      <c r="D1448" s="490">
        <v>3864.0930000000003</v>
      </c>
    </row>
    <row r="1449" spans="1:4" x14ac:dyDescent="0.2">
      <c r="A1449" s="489" t="s">
        <v>9257</v>
      </c>
      <c r="B1449" s="489" t="s">
        <v>4827</v>
      </c>
      <c r="C1449" s="490">
        <v>5568</v>
      </c>
      <c r="D1449" s="490">
        <v>1360.2624000000001</v>
      </c>
    </row>
    <row r="1450" spans="1:4" x14ac:dyDescent="0.2">
      <c r="A1450" s="489" t="s">
        <v>9257</v>
      </c>
      <c r="B1450" s="489" t="s">
        <v>4832</v>
      </c>
      <c r="C1450" s="490">
        <v>1073</v>
      </c>
      <c r="D1450" s="490">
        <v>262.13390000000004</v>
      </c>
    </row>
    <row r="1451" spans="1:4" x14ac:dyDescent="0.2">
      <c r="A1451" s="489" t="s">
        <v>9257</v>
      </c>
      <c r="B1451" s="489" t="s">
        <v>4833</v>
      </c>
      <c r="C1451" s="490">
        <v>-1073</v>
      </c>
      <c r="D1451" s="490">
        <v>-175.75740000000002</v>
      </c>
    </row>
    <row r="1452" spans="1:4" x14ac:dyDescent="0.2">
      <c r="A1452" s="489" t="s">
        <v>9257</v>
      </c>
      <c r="B1452" s="489" t="s">
        <v>3291</v>
      </c>
      <c r="C1452" s="490">
        <v>3836</v>
      </c>
      <c r="D1452" s="490">
        <v>1267.0308</v>
      </c>
    </row>
    <row r="1453" spans="1:4" x14ac:dyDescent="0.2">
      <c r="A1453" s="489" t="s">
        <v>9257</v>
      </c>
      <c r="B1453" s="489" t="s">
        <v>3295</v>
      </c>
      <c r="C1453" s="490">
        <v>982</v>
      </c>
      <c r="D1453" s="490">
        <v>324.3546</v>
      </c>
    </row>
    <row r="1454" spans="1:4" x14ac:dyDescent="0.2">
      <c r="A1454" s="489" t="s">
        <v>9257</v>
      </c>
      <c r="B1454" s="489" t="s">
        <v>3296</v>
      </c>
      <c r="C1454" s="490">
        <v>-982</v>
      </c>
      <c r="D1454" s="490">
        <v>-160.85160000000002</v>
      </c>
    </row>
    <row r="1455" spans="1:4" x14ac:dyDescent="0.2">
      <c r="A1455" s="489" t="s">
        <v>9257</v>
      </c>
      <c r="B1455" s="489" t="s">
        <v>5153</v>
      </c>
      <c r="C1455" s="490">
        <v>4116</v>
      </c>
      <c r="D1455" s="490">
        <v>0</v>
      </c>
    </row>
    <row r="1456" spans="1:4" x14ac:dyDescent="0.2">
      <c r="A1456" s="489" t="s">
        <v>9257</v>
      </c>
      <c r="B1456" s="489" t="s">
        <v>5434</v>
      </c>
      <c r="C1456" s="490">
        <v>9107.8947368421104</v>
      </c>
      <c r="D1456" s="490">
        <v>1372.5597368421102</v>
      </c>
    </row>
    <row r="1457" spans="1:4" x14ac:dyDescent="0.2">
      <c r="A1457" s="489" t="s">
        <v>9257</v>
      </c>
      <c r="B1457" s="489" t="s">
        <v>5458</v>
      </c>
      <c r="C1457" s="490">
        <v>11658.1052631579</v>
      </c>
      <c r="D1457" s="490">
        <v>1667.10905263158</v>
      </c>
    </row>
    <row r="1458" spans="1:4" x14ac:dyDescent="0.2">
      <c r="A1458" s="489" t="s">
        <v>9257</v>
      </c>
      <c r="B1458" s="489" t="s">
        <v>4010</v>
      </c>
      <c r="C1458" s="490">
        <v>5633</v>
      </c>
      <c r="D1458" s="490">
        <v>1618.9242000000002</v>
      </c>
    </row>
    <row r="1459" spans="1:4" x14ac:dyDescent="0.2">
      <c r="A1459" s="489" t="s">
        <v>9257</v>
      </c>
      <c r="B1459" s="489" t="s">
        <v>4010</v>
      </c>
      <c r="C1459" s="490">
        <v>17089</v>
      </c>
      <c r="D1459" s="490">
        <v>4911.3786</v>
      </c>
    </row>
    <row r="1460" spans="1:4" x14ac:dyDescent="0.2">
      <c r="A1460" s="489" t="s">
        <v>9257</v>
      </c>
      <c r="B1460" s="489" t="s">
        <v>4010</v>
      </c>
      <c r="C1460" s="490">
        <v>11157</v>
      </c>
      <c r="D1460" s="490">
        <v>3206.5218</v>
      </c>
    </row>
    <row r="1461" spans="1:4" x14ac:dyDescent="0.2">
      <c r="A1461" s="489" t="s">
        <v>9257</v>
      </c>
      <c r="B1461" s="489" t="s">
        <v>3291</v>
      </c>
      <c r="C1461" s="490">
        <v>10153</v>
      </c>
      <c r="D1461" s="490">
        <v>3353.5359000000003</v>
      </c>
    </row>
    <row r="1462" spans="1:4" x14ac:dyDescent="0.2">
      <c r="A1462" s="489" t="s">
        <v>9257</v>
      </c>
      <c r="B1462" s="489" t="s">
        <v>4010</v>
      </c>
      <c r="C1462" s="490">
        <v>13333</v>
      </c>
      <c r="D1462" s="490">
        <v>3831.9042000000004</v>
      </c>
    </row>
    <row r="1463" spans="1:4" x14ac:dyDescent="0.2">
      <c r="A1463" s="489" t="s">
        <v>9257</v>
      </c>
      <c r="B1463" s="489" t="s">
        <v>3291</v>
      </c>
      <c r="C1463" s="490">
        <v>6738</v>
      </c>
      <c r="D1463" s="490">
        <v>2225.5614</v>
      </c>
    </row>
    <row r="1464" spans="1:4" x14ac:dyDescent="0.2">
      <c r="A1464" s="489" t="s">
        <v>9257</v>
      </c>
      <c r="B1464" s="489" t="s">
        <v>3295</v>
      </c>
      <c r="C1464" s="490">
        <v>1592</v>
      </c>
      <c r="D1464" s="490">
        <v>525.83760000000007</v>
      </c>
    </row>
    <row r="1465" spans="1:4" x14ac:dyDescent="0.2">
      <c r="A1465" s="489" t="s">
        <v>9257</v>
      </c>
      <c r="B1465" s="489" t="s">
        <v>3296</v>
      </c>
      <c r="C1465" s="490">
        <v>-1592</v>
      </c>
      <c r="D1465" s="490">
        <v>-260.76960000000003</v>
      </c>
    </row>
    <row r="1466" spans="1:4" x14ac:dyDescent="0.2">
      <c r="A1466" s="489" t="s">
        <v>9257</v>
      </c>
      <c r="B1466" s="489" t="s">
        <v>4900</v>
      </c>
      <c r="C1466" s="490">
        <v>8332.0668693009102</v>
      </c>
      <c r="D1466" s="490">
        <v>1491.4399696048602</v>
      </c>
    </row>
    <row r="1467" spans="1:4" x14ac:dyDescent="0.2">
      <c r="A1467" s="489" t="s">
        <v>9257</v>
      </c>
      <c r="B1467" s="489" t="s">
        <v>5153</v>
      </c>
      <c r="C1467" s="490">
        <v>2693</v>
      </c>
      <c r="D1467" s="490">
        <v>0</v>
      </c>
    </row>
    <row r="1468" spans="1:4" x14ac:dyDescent="0.2">
      <c r="A1468" s="489" t="s">
        <v>9257</v>
      </c>
      <c r="B1468" s="489" t="s">
        <v>4901</v>
      </c>
      <c r="C1468" s="490">
        <v>2632.9331306990903</v>
      </c>
      <c r="D1468" s="490">
        <v>447.07204559270502</v>
      </c>
    </row>
    <row r="1469" spans="1:4" x14ac:dyDescent="0.2">
      <c r="A1469" s="489" t="s">
        <v>9257</v>
      </c>
      <c r="B1469" s="489" t="s">
        <v>4010</v>
      </c>
      <c r="C1469" s="490">
        <v>9035</v>
      </c>
      <c r="D1469" s="490">
        <v>2596.6590000000001</v>
      </c>
    </row>
    <row r="1470" spans="1:4" x14ac:dyDescent="0.2">
      <c r="A1470" s="489" t="s">
        <v>9257</v>
      </c>
      <c r="B1470" s="489" t="s">
        <v>4014</v>
      </c>
      <c r="C1470" s="490">
        <v>1790</v>
      </c>
      <c r="D1470" s="490">
        <v>514.44600000000003</v>
      </c>
    </row>
    <row r="1471" spans="1:4" x14ac:dyDescent="0.2">
      <c r="A1471" s="489" t="s">
        <v>9257</v>
      </c>
      <c r="B1471" s="489" t="s">
        <v>4015</v>
      </c>
      <c r="C1471" s="490">
        <v>-1790</v>
      </c>
      <c r="D1471" s="490">
        <v>-293.202</v>
      </c>
    </row>
    <row r="1472" spans="1:4" x14ac:dyDescent="0.2">
      <c r="A1472" s="489" t="s">
        <v>9257</v>
      </c>
      <c r="B1472" s="489" t="s">
        <v>4010</v>
      </c>
      <c r="C1472" s="490">
        <v>5428</v>
      </c>
      <c r="D1472" s="490">
        <v>1560.0072</v>
      </c>
    </row>
    <row r="1473" spans="1:4" x14ac:dyDescent="0.2">
      <c r="A1473" s="489" t="s">
        <v>9257</v>
      </c>
      <c r="B1473" s="489" t="s">
        <v>4014</v>
      </c>
      <c r="C1473" s="490">
        <v>1633</v>
      </c>
      <c r="D1473" s="490">
        <v>469.32420000000002</v>
      </c>
    </row>
    <row r="1474" spans="1:4" x14ac:dyDescent="0.2">
      <c r="A1474" s="489" t="s">
        <v>9257</v>
      </c>
      <c r="B1474" s="489" t="s">
        <v>4015</v>
      </c>
      <c r="C1474" s="490">
        <v>-1633</v>
      </c>
      <c r="D1474" s="490">
        <v>-267.48540000000003</v>
      </c>
    </row>
    <row r="1475" spans="1:4" x14ac:dyDescent="0.2">
      <c r="A1475" s="489" t="s">
        <v>9257</v>
      </c>
      <c r="B1475" s="489" t="s">
        <v>4010</v>
      </c>
      <c r="C1475" s="490">
        <v>3707</v>
      </c>
      <c r="D1475" s="490">
        <v>1065.3918000000001</v>
      </c>
    </row>
    <row r="1476" spans="1:4" x14ac:dyDescent="0.2">
      <c r="A1476" s="489" t="s">
        <v>9257</v>
      </c>
      <c r="B1476" s="489" t="s">
        <v>4014</v>
      </c>
      <c r="C1476" s="490">
        <v>1721</v>
      </c>
      <c r="D1476" s="490">
        <v>494.61540000000002</v>
      </c>
    </row>
    <row r="1477" spans="1:4" x14ac:dyDescent="0.2">
      <c r="A1477" s="489" t="s">
        <v>9257</v>
      </c>
      <c r="B1477" s="489" t="s">
        <v>4015</v>
      </c>
      <c r="C1477" s="490">
        <v>-1628.4</v>
      </c>
      <c r="D1477" s="490">
        <v>-266.73192</v>
      </c>
    </row>
    <row r="1478" spans="1:4" x14ac:dyDescent="0.2">
      <c r="A1478" s="489" t="s">
        <v>9257</v>
      </c>
      <c r="B1478" s="489" t="s">
        <v>4016</v>
      </c>
      <c r="C1478" s="490">
        <v>-92.6</v>
      </c>
      <c r="D1478" s="490">
        <v>-11.112</v>
      </c>
    </row>
    <row r="1479" spans="1:4" x14ac:dyDescent="0.2">
      <c r="A1479" s="489" t="s">
        <v>9257</v>
      </c>
      <c r="B1479" s="489" t="s">
        <v>4010</v>
      </c>
      <c r="C1479" s="490">
        <v>14472</v>
      </c>
      <c r="D1479" s="490">
        <v>4159.2528000000002</v>
      </c>
    </row>
    <row r="1480" spans="1:4" x14ac:dyDescent="0.2">
      <c r="A1480" s="489" t="s">
        <v>9257</v>
      </c>
      <c r="B1480" s="489" t="s">
        <v>4010</v>
      </c>
      <c r="C1480" s="490">
        <v>8856</v>
      </c>
      <c r="D1480" s="490">
        <v>2545.2144000000003</v>
      </c>
    </row>
    <row r="1481" spans="1:4" x14ac:dyDescent="0.2">
      <c r="A1481" s="489" t="s">
        <v>9257</v>
      </c>
      <c r="B1481" s="489" t="s">
        <v>4014</v>
      </c>
      <c r="C1481" s="490">
        <v>1309</v>
      </c>
      <c r="D1481" s="490">
        <v>376.20660000000004</v>
      </c>
    </row>
    <row r="1482" spans="1:4" x14ac:dyDescent="0.2">
      <c r="A1482" s="489" t="s">
        <v>9257</v>
      </c>
      <c r="B1482" s="489" t="s">
        <v>4015</v>
      </c>
      <c r="C1482" s="490">
        <v>-1309</v>
      </c>
      <c r="D1482" s="490">
        <v>-214.41420000000002</v>
      </c>
    </row>
    <row r="1483" spans="1:4" x14ac:dyDescent="0.2">
      <c r="A1483" s="489" t="s">
        <v>9257</v>
      </c>
      <c r="B1483" s="489" t="s">
        <v>4010</v>
      </c>
      <c r="C1483" s="490">
        <v>6942</v>
      </c>
      <c r="D1483" s="490">
        <v>1995.1308000000001</v>
      </c>
    </row>
    <row r="1484" spans="1:4" x14ac:dyDescent="0.2">
      <c r="A1484" s="489" t="s">
        <v>9257</v>
      </c>
      <c r="B1484" s="489" t="s">
        <v>4014</v>
      </c>
      <c r="C1484" s="490">
        <v>1421</v>
      </c>
      <c r="D1484" s="490">
        <v>408.3954</v>
      </c>
    </row>
    <row r="1485" spans="1:4" x14ac:dyDescent="0.2">
      <c r="A1485" s="489" t="s">
        <v>9257</v>
      </c>
      <c r="B1485" s="489" t="s">
        <v>4015</v>
      </c>
      <c r="C1485" s="490">
        <v>-1421</v>
      </c>
      <c r="D1485" s="490">
        <v>-232.75980000000001</v>
      </c>
    </row>
    <row r="1486" spans="1:4" x14ac:dyDescent="0.2">
      <c r="A1486" s="489" t="s">
        <v>9257</v>
      </c>
      <c r="B1486" s="489" t="s">
        <v>4827</v>
      </c>
      <c r="C1486" s="490">
        <v>10295</v>
      </c>
      <c r="D1486" s="490">
        <v>2515.0685000000003</v>
      </c>
    </row>
    <row r="1487" spans="1:4" x14ac:dyDescent="0.2">
      <c r="A1487" s="489" t="s">
        <v>9257</v>
      </c>
      <c r="B1487" s="489" t="s">
        <v>4827</v>
      </c>
      <c r="C1487" s="490">
        <v>6820</v>
      </c>
      <c r="D1487" s="490">
        <v>1666.126</v>
      </c>
    </row>
    <row r="1488" spans="1:4" x14ac:dyDescent="0.2">
      <c r="A1488" s="489" t="s">
        <v>9257</v>
      </c>
      <c r="B1488" s="489" t="s">
        <v>4832</v>
      </c>
      <c r="C1488" s="490">
        <v>1965</v>
      </c>
      <c r="D1488" s="490">
        <v>480.04950000000002</v>
      </c>
    </row>
    <row r="1489" spans="1:4" x14ac:dyDescent="0.2">
      <c r="A1489" s="489" t="s">
        <v>9257</v>
      </c>
      <c r="B1489" s="489" t="s">
        <v>4833</v>
      </c>
      <c r="C1489" s="490">
        <v>-1965</v>
      </c>
      <c r="D1489" s="490">
        <v>-321.86700000000002</v>
      </c>
    </row>
    <row r="1490" spans="1:4" x14ac:dyDescent="0.2">
      <c r="A1490" s="489" t="s">
        <v>9257</v>
      </c>
      <c r="B1490" s="489" t="s">
        <v>3264</v>
      </c>
      <c r="C1490" s="490">
        <v>19141</v>
      </c>
      <c r="D1490" s="490">
        <v>7491.7874000000002</v>
      </c>
    </row>
    <row r="1491" spans="1:4" x14ac:dyDescent="0.2">
      <c r="A1491" s="489" t="s">
        <v>9257</v>
      </c>
      <c r="B1491" s="489" t="s">
        <v>4010</v>
      </c>
      <c r="C1491" s="490">
        <v>6977</v>
      </c>
      <c r="D1491" s="490">
        <v>2005.1898000000001</v>
      </c>
    </row>
    <row r="1492" spans="1:4" x14ac:dyDescent="0.2">
      <c r="A1492" s="489" t="s">
        <v>9257</v>
      </c>
      <c r="B1492" s="489" t="s">
        <v>4014</v>
      </c>
      <c r="C1492" s="490">
        <v>2174</v>
      </c>
      <c r="D1492" s="490">
        <v>624.80759999999998</v>
      </c>
    </row>
    <row r="1493" spans="1:4" x14ac:dyDescent="0.2">
      <c r="A1493" s="489" t="s">
        <v>9257</v>
      </c>
      <c r="B1493" s="489" t="s">
        <v>4015</v>
      </c>
      <c r="C1493" s="490">
        <v>-2174</v>
      </c>
      <c r="D1493" s="490">
        <v>-356.10120000000001</v>
      </c>
    </row>
    <row r="1494" spans="1:4" x14ac:dyDescent="0.2">
      <c r="A1494" s="489" t="s">
        <v>9257</v>
      </c>
      <c r="B1494" s="489" t="s">
        <v>4010</v>
      </c>
      <c r="C1494" s="490">
        <v>8557</v>
      </c>
      <c r="D1494" s="490">
        <v>2459.2818000000002</v>
      </c>
    </row>
    <row r="1495" spans="1:4" x14ac:dyDescent="0.2">
      <c r="A1495" s="489" t="s">
        <v>9257</v>
      </c>
      <c r="B1495" s="489" t="s">
        <v>4014</v>
      </c>
      <c r="C1495" s="490">
        <v>1716</v>
      </c>
      <c r="D1495" s="490">
        <v>493.17840000000001</v>
      </c>
    </row>
    <row r="1496" spans="1:4" x14ac:dyDescent="0.2">
      <c r="A1496" s="489" t="s">
        <v>9257</v>
      </c>
      <c r="B1496" s="489" t="s">
        <v>4015</v>
      </c>
      <c r="C1496" s="490">
        <v>-1716</v>
      </c>
      <c r="D1496" s="490">
        <v>-281.08080000000001</v>
      </c>
    </row>
    <row r="1497" spans="1:4" x14ac:dyDescent="0.2">
      <c r="A1497" s="489" t="s">
        <v>9257</v>
      </c>
      <c r="B1497" s="489" t="s">
        <v>4010</v>
      </c>
      <c r="C1497" s="490">
        <v>12238</v>
      </c>
      <c r="D1497" s="490">
        <v>3517.2012</v>
      </c>
    </row>
    <row r="1498" spans="1:4" x14ac:dyDescent="0.2">
      <c r="A1498" s="489" t="s">
        <v>9257</v>
      </c>
      <c r="B1498" s="489" t="s">
        <v>4014</v>
      </c>
      <c r="C1498" s="490">
        <v>2490</v>
      </c>
      <c r="D1498" s="490">
        <v>715.62600000000009</v>
      </c>
    </row>
    <row r="1499" spans="1:4" x14ac:dyDescent="0.2">
      <c r="A1499" s="489" t="s">
        <v>9257</v>
      </c>
      <c r="B1499" s="489" t="s">
        <v>4015</v>
      </c>
      <c r="C1499" s="490">
        <v>-2490</v>
      </c>
      <c r="D1499" s="490">
        <v>-407.86200000000002</v>
      </c>
    </row>
    <row r="1500" spans="1:4" x14ac:dyDescent="0.2">
      <c r="A1500" s="489" t="s">
        <v>9257</v>
      </c>
      <c r="B1500" s="489" t="s">
        <v>3275</v>
      </c>
      <c r="C1500" s="490">
        <v>11196</v>
      </c>
      <c r="D1500" s="490">
        <v>3812.2380000000003</v>
      </c>
    </row>
    <row r="1501" spans="1:4" x14ac:dyDescent="0.2">
      <c r="A1501" s="489" t="s">
        <v>9257</v>
      </c>
      <c r="B1501" s="489" t="s">
        <v>5153</v>
      </c>
      <c r="C1501" s="490">
        <v>1209</v>
      </c>
      <c r="D1501" s="490">
        <v>0</v>
      </c>
    </row>
    <row r="1502" spans="1:4" x14ac:dyDescent="0.2">
      <c r="A1502" s="489" t="s">
        <v>9257</v>
      </c>
      <c r="B1502" s="489" t="s">
        <v>4892</v>
      </c>
      <c r="C1502" s="490">
        <v>9391.941391941391</v>
      </c>
      <c r="D1502" s="490">
        <v>1741.2659340659302</v>
      </c>
    </row>
    <row r="1503" spans="1:4" x14ac:dyDescent="0.2">
      <c r="A1503" s="489" t="s">
        <v>9257</v>
      </c>
      <c r="B1503" s="489" t="s">
        <v>4893</v>
      </c>
      <c r="C1503" s="490">
        <v>864.058608058608</v>
      </c>
      <c r="D1503" s="490">
        <v>151.98790915750899</v>
      </c>
    </row>
    <row r="1504" spans="1:4" x14ac:dyDescent="0.2">
      <c r="A1504" s="489" t="s">
        <v>9257</v>
      </c>
      <c r="B1504" s="489" t="s">
        <v>4010</v>
      </c>
      <c r="C1504" s="490">
        <v>10176</v>
      </c>
      <c r="D1504" s="490">
        <v>2924.5824000000002</v>
      </c>
    </row>
    <row r="1505" spans="1:4" x14ac:dyDescent="0.2">
      <c r="A1505" s="489" t="s">
        <v>9257</v>
      </c>
      <c r="B1505" s="489" t="s">
        <v>4010</v>
      </c>
      <c r="C1505" s="490">
        <v>3374</v>
      </c>
      <c r="D1505" s="490">
        <v>969.68760000000009</v>
      </c>
    </row>
    <row r="1506" spans="1:4" x14ac:dyDescent="0.2">
      <c r="A1506" s="489" t="s">
        <v>9257</v>
      </c>
      <c r="B1506" s="489" t="s">
        <v>4014</v>
      </c>
      <c r="C1506" s="490">
        <v>1823</v>
      </c>
      <c r="D1506" s="490">
        <v>523.93020000000001</v>
      </c>
    </row>
    <row r="1507" spans="1:4" x14ac:dyDescent="0.2">
      <c r="A1507" s="489" t="s">
        <v>9257</v>
      </c>
      <c r="B1507" s="489" t="s">
        <v>4015</v>
      </c>
      <c r="C1507" s="490">
        <v>-1559.1000000000001</v>
      </c>
      <c r="D1507" s="490">
        <v>-255.38058000000001</v>
      </c>
    </row>
    <row r="1508" spans="1:4" x14ac:dyDescent="0.2">
      <c r="A1508" s="489" t="s">
        <v>9257</v>
      </c>
      <c r="B1508" s="489" t="s">
        <v>4016</v>
      </c>
      <c r="C1508" s="490">
        <v>-263.90000000000003</v>
      </c>
      <c r="D1508" s="490">
        <v>-31.667999999999999</v>
      </c>
    </row>
    <row r="1509" spans="1:4" x14ac:dyDescent="0.2">
      <c r="A1509" s="489" t="s">
        <v>9257</v>
      </c>
      <c r="B1509" s="489" t="s">
        <v>3291</v>
      </c>
      <c r="C1509" s="490">
        <v>9985</v>
      </c>
      <c r="D1509" s="490">
        <v>3298.0455000000002</v>
      </c>
    </row>
    <row r="1510" spans="1:4" x14ac:dyDescent="0.2">
      <c r="A1510" s="489" t="s">
        <v>9257</v>
      </c>
      <c r="B1510" s="489" t="s">
        <v>5153</v>
      </c>
      <c r="C1510" s="490">
        <v>1739</v>
      </c>
      <c r="D1510" s="490">
        <v>0</v>
      </c>
    </row>
    <row r="1511" spans="1:4" x14ac:dyDescent="0.2">
      <c r="A1511" s="489" t="s">
        <v>9257</v>
      </c>
      <c r="B1511" s="489" t="s">
        <v>6051</v>
      </c>
      <c r="C1511" s="490">
        <v>309.2</v>
      </c>
      <c r="D1511" s="490">
        <v>9.8047319999999996</v>
      </c>
    </row>
    <row r="1512" spans="1:4" x14ac:dyDescent="0.2">
      <c r="A1512" s="489" t="s">
        <v>9257</v>
      </c>
      <c r="B1512" s="489" t="s">
        <v>4904</v>
      </c>
      <c r="C1512" s="490">
        <v>6857.8125</v>
      </c>
      <c r="D1512" s="490">
        <v>1196.68828125</v>
      </c>
    </row>
    <row r="1513" spans="1:4" x14ac:dyDescent="0.2">
      <c r="A1513" s="489" t="s">
        <v>9257</v>
      </c>
      <c r="B1513" s="489" t="s">
        <v>4905</v>
      </c>
      <c r="C1513" s="490">
        <v>11575.987500000001</v>
      </c>
      <c r="D1513" s="490">
        <v>1916.9835300000002</v>
      </c>
    </row>
    <row r="1514" spans="1:4" x14ac:dyDescent="0.2">
      <c r="A1514" s="489" t="s">
        <v>9257</v>
      </c>
      <c r="B1514" s="489" t="s">
        <v>5153</v>
      </c>
      <c r="C1514" s="490">
        <v>1297</v>
      </c>
      <c r="D1514" s="490">
        <v>0</v>
      </c>
    </row>
    <row r="1515" spans="1:4" x14ac:dyDescent="0.2">
      <c r="A1515" s="489" t="s">
        <v>9257</v>
      </c>
      <c r="B1515" s="489" t="s">
        <v>5872</v>
      </c>
      <c r="C1515" s="490">
        <v>5188</v>
      </c>
      <c r="D1515" s="490">
        <v>674.9588</v>
      </c>
    </row>
    <row r="1516" spans="1:4" x14ac:dyDescent="0.2">
      <c r="A1516" s="489" t="s">
        <v>9257</v>
      </c>
      <c r="B1516" s="489" t="s">
        <v>4010</v>
      </c>
      <c r="C1516" s="490">
        <v>8091</v>
      </c>
      <c r="D1516" s="490">
        <v>2325.3534</v>
      </c>
    </row>
    <row r="1517" spans="1:4" x14ac:dyDescent="0.2">
      <c r="A1517" s="489" t="s">
        <v>9257</v>
      </c>
      <c r="B1517" s="489" t="s">
        <v>4014</v>
      </c>
      <c r="C1517" s="490">
        <v>2092</v>
      </c>
      <c r="D1517" s="490">
        <v>601.24080000000004</v>
      </c>
    </row>
    <row r="1518" spans="1:4" x14ac:dyDescent="0.2">
      <c r="A1518" s="489" t="s">
        <v>9257</v>
      </c>
      <c r="B1518" s="489" t="s">
        <v>4015</v>
      </c>
      <c r="C1518" s="490">
        <v>-2092</v>
      </c>
      <c r="D1518" s="490">
        <v>-342.6696</v>
      </c>
    </row>
    <row r="1519" spans="1:4" x14ac:dyDescent="0.2">
      <c r="A1519" s="489" t="s">
        <v>9257</v>
      </c>
      <c r="B1519" s="489" t="s">
        <v>4010</v>
      </c>
      <c r="C1519" s="490">
        <v>25352</v>
      </c>
      <c r="D1519" s="490">
        <v>7286.1648000000005</v>
      </c>
    </row>
    <row r="1520" spans="1:4" x14ac:dyDescent="0.2">
      <c r="A1520" s="489" t="s">
        <v>9257</v>
      </c>
      <c r="B1520" s="489" t="s">
        <v>4014</v>
      </c>
      <c r="C1520" s="490">
        <v>2020</v>
      </c>
      <c r="D1520" s="490">
        <v>580.548</v>
      </c>
    </row>
    <row r="1521" spans="1:4" x14ac:dyDescent="0.2">
      <c r="A1521" s="489" t="s">
        <v>9257</v>
      </c>
      <c r="B1521" s="489" t="s">
        <v>4015</v>
      </c>
      <c r="C1521" s="490">
        <v>-2020</v>
      </c>
      <c r="D1521" s="490">
        <v>-330.87600000000003</v>
      </c>
    </row>
    <row r="1522" spans="1:4" x14ac:dyDescent="0.2">
      <c r="A1522" s="489" t="s">
        <v>9257</v>
      </c>
      <c r="B1522" s="489" t="s">
        <v>5153</v>
      </c>
      <c r="C1522" s="490">
        <v>2312.5714285714303</v>
      </c>
      <c r="D1522" s="490">
        <v>0</v>
      </c>
    </row>
    <row r="1523" spans="1:4" x14ac:dyDescent="0.2">
      <c r="A1523" s="489" t="s">
        <v>9257</v>
      </c>
      <c r="B1523" s="489" t="s">
        <v>5436</v>
      </c>
      <c r="C1523" s="490">
        <v>5396</v>
      </c>
      <c r="D1523" s="490">
        <v>784.57839999999999</v>
      </c>
    </row>
    <row r="1524" spans="1:4" x14ac:dyDescent="0.2">
      <c r="A1524" s="489" t="s">
        <v>9257</v>
      </c>
      <c r="B1524" s="489" t="s">
        <v>5153</v>
      </c>
      <c r="C1524" s="490">
        <v>2926.2857142857101</v>
      </c>
      <c r="D1524" s="490">
        <v>0</v>
      </c>
    </row>
    <row r="1525" spans="1:4" x14ac:dyDescent="0.2">
      <c r="A1525" s="489" t="s">
        <v>9257</v>
      </c>
      <c r="B1525" s="489" t="s">
        <v>5436</v>
      </c>
      <c r="C1525" s="490">
        <v>6828</v>
      </c>
      <c r="D1525" s="490">
        <v>992.7912</v>
      </c>
    </row>
    <row r="1526" spans="1:4" x14ac:dyDescent="0.2">
      <c r="A1526" s="489" t="s">
        <v>9257</v>
      </c>
      <c r="B1526" s="489" t="s">
        <v>5153</v>
      </c>
      <c r="C1526" s="490">
        <v>2042.75</v>
      </c>
      <c r="D1526" s="490">
        <v>0</v>
      </c>
    </row>
    <row r="1527" spans="1:4" x14ac:dyDescent="0.2">
      <c r="A1527" s="489" t="s">
        <v>9257</v>
      </c>
      <c r="B1527" s="489" t="s">
        <v>5860</v>
      </c>
      <c r="C1527" s="490">
        <v>8171</v>
      </c>
      <c r="D1527" s="490">
        <v>1095.7311</v>
      </c>
    </row>
    <row r="1528" spans="1:4" x14ac:dyDescent="0.2">
      <c r="A1528" s="489" t="s">
        <v>9257</v>
      </c>
      <c r="B1528" s="489" t="s">
        <v>5153</v>
      </c>
      <c r="C1528" s="490">
        <v>966</v>
      </c>
      <c r="D1528" s="490">
        <v>0</v>
      </c>
    </row>
    <row r="1529" spans="1:4" x14ac:dyDescent="0.2">
      <c r="A1529" s="489" t="s">
        <v>9257</v>
      </c>
      <c r="B1529" s="489" t="s">
        <v>5876</v>
      </c>
      <c r="C1529" s="490">
        <v>3864</v>
      </c>
      <c r="D1529" s="490">
        <v>497.6832</v>
      </c>
    </row>
    <row r="1530" spans="1:4" x14ac:dyDescent="0.2">
      <c r="A1530" s="489" t="s">
        <v>9257</v>
      </c>
      <c r="B1530" s="489" t="s">
        <v>5153</v>
      </c>
      <c r="C1530" s="490">
        <v>1157.75</v>
      </c>
      <c r="D1530" s="490">
        <v>0</v>
      </c>
    </row>
    <row r="1531" spans="1:4" x14ac:dyDescent="0.2">
      <c r="A1531" s="489" t="s">
        <v>9257</v>
      </c>
      <c r="B1531" s="489" t="s">
        <v>5860</v>
      </c>
      <c r="C1531" s="490">
        <v>4631</v>
      </c>
      <c r="D1531" s="490">
        <v>621.01710000000003</v>
      </c>
    </row>
    <row r="1532" spans="1:4" x14ac:dyDescent="0.2">
      <c r="A1532" s="489" t="s">
        <v>9257</v>
      </c>
      <c r="B1532" s="489" t="s">
        <v>5153</v>
      </c>
      <c r="C1532" s="490">
        <v>1033.7142857142901</v>
      </c>
      <c r="D1532" s="490">
        <v>0</v>
      </c>
    </row>
    <row r="1533" spans="1:4" x14ac:dyDescent="0.2">
      <c r="A1533" s="489" t="s">
        <v>9257</v>
      </c>
      <c r="B1533" s="489" t="s">
        <v>5439</v>
      </c>
      <c r="C1533" s="490">
        <v>2412</v>
      </c>
      <c r="D1533" s="490">
        <v>334.78559999999999</v>
      </c>
    </row>
    <row r="1534" spans="1:4" x14ac:dyDescent="0.2">
      <c r="A1534" s="489" t="s">
        <v>9257</v>
      </c>
      <c r="B1534" s="489" t="s">
        <v>5153</v>
      </c>
      <c r="C1534" s="490">
        <v>775.71428571428601</v>
      </c>
      <c r="D1534" s="490">
        <v>0</v>
      </c>
    </row>
    <row r="1535" spans="1:4" x14ac:dyDescent="0.2">
      <c r="A1535" s="489" t="s">
        <v>9257</v>
      </c>
      <c r="B1535" s="489" t="s">
        <v>5435</v>
      </c>
      <c r="C1535" s="490">
        <v>1810</v>
      </c>
      <c r="D1535" s="490">
        <v>267.88</v>
      </c>
    </row>
    <row r="1536" spans="1:4" x14ac:dyDescent="0.2">
      <c r="A1536" s="489" t="s">
        <v>9257</v>
      </c>
      <c r="B1536" s="489" t="s">
        <v>5153</v>
      </c>
      <c r="C1536" s="490">
        <v>895.71428571428601</v>
      </c>
      <c r="D1536" s="490">
        <v>0</v>
      </c>
    </row>
    <row r="1537" spans="1:4" x14ac:dyDescent="0.2">
      <c r="A1537" s="489" t="s">
        <v>9257</v>
      </c>
      <c r="B1537" s="489" t="s">
        <v>5435</v>
      </c>
      <c r="C1537" s="490">
        <v>2090</v>
      </c>
      <c r="D1537" s="490">
        <v>309.32</v>
      </c>
    </row>
    <row r="1538" spans="1:4" x14ac:dyDescent="0.2">
      <c r="A1538" s="489" t="s">
        <v>9257</v>
      </c>
      <c r="B1538" s="489" t="s">
        <v>5153</v>
      </c>
      <c r="C1538" s="490">
        <v>2710.3901382642002</v>
      </c>
      <c r="D1538" s="490">
        <v>0</v>
      </c>
    </row>
    <row r="1539" spans="1:4" x14ac:dyDescent="0.2">
      <c r="A1539" s="489" t="s">
        <v>9257</v>
      </c>
      <c r="B1539" s="489" t="s">
        <v>5433</v>
      </c>
      <c r="C1539" s="490">
        <v>6326</v>
      </c>
      <c r="D1539" s="490">
        <v>971.04100000000005</v>
      </c>
    </row>
    <row r="1540" spans="1:4" x14ac:dyDescent="0.2">
      <c r="A1540" s="489" t="s">
        <v>9257</v>
      </c>
      <c r="B1540" s="489" t="s">
        <v>5884</v>
      </c>
      <c r="C1540" s="490">
        <v>3087</v>
      </c>
      <c r="D1540" s="490">
        <v>391.74029999999999</v>
      </c>
    </row>
    <row r="1541" spans="1:4" x14ac:dyDescent="0.2">
      <c r="A1541" s="489" t="s">
        <v>9257</v>
      </c>
      <c r="B1541" s="489" t="s">
        <v>5888</v>
      </c>
      <c r="C1541" s="490">
        <v>4789</v>
      </c>
      <c r="D1541" s="490">
        <v>605.80849999999998</v>
      </c>
    </row>
    <row r="1542" spans="1:4" x14ac:dyDescent="0.2">
      <c r="A1542" s="489" t="s">
        <v>9257</v>
      </c>
      <c r="B1542" s="489" t="s">
        <v>5153</v>
      </c>
      <c r="C1542" s="490">
        <v>3705</v>
      </c>
      <c r="D1542" s="490">
        <v>0</v>
      </c>
    </row>
    <row r="1543" spans="1:4" x14ac:dyDescent="0.2">
      <c r="A1543" s="489" t="s">
        <v>9257</v>
      </c>
      <c r="B1543" s="489" t="s">
        <v>5428</v>
      </c>
      <c r="C1543" s="490">
        <v>8645</v>
      </c>
      <c r="D1543" s="490">
        <v>1471.3790000000001</v>
      </c>
    </row>
    <row r="1544" spans="1:4" x14ac:dyDescent="0.2">
      <c r="A1544" s="489" t="s">
        <v>9257</v>
      </c>
      <c r="B1544" s="489" t="s">
        <v>5153</v>
      </c>
      <c r="C1544" s="490">
        <v>1543.2857142857101</v>
      </c>
      <c r="D1544" s="490">
        <v>0</v>
      </c>
    </row>
    <row r="1545" spans="1:4" x14ac:dyDescent="0.2">
      <c r="A1545" s="489" t="s">
        <v>9257</v>
      </c>
      <c r="B1545" s="489" t="s">
        <v>5433</v>
      </c>
      <c r="C1545" s="490">
        <v>3601</v>
      </c>
      <c r="D1545" s="490">
        <v>552.75350000000003</v>
      </c>
    </row>
    <row r="1546" spans="1:4" x14ac:dyDescent="0.2">
      <c r="A1546" s="489" t="s">
        <v>9257</v>
      </c>
      <c r="B1546" s="489" t="s">
        <v>5153</v>
      </c>
      <c r="C1546" s="490">
        <v>2724</v>
      </c>
      <c r="D1546" s="490">
        <v>0</v>
      </c>
    </row>
    <row r="1547" spans="1:4" x14ac:dyDescent="0.2">
      <c r="A1547" s="489" t="s">
        <v>9257</v>
      </c>
      <c r="B1547" s="489" t="s">
        <v>4896</v>
      </c>
      <c r="C1547" s="490">
        <v>6356</v>
      </c>
      <c r="D1547" s="490">
        <v>1166.9616000000001</v>
      </c>
    </row>
    <row r="1548" spans="1:4" x14ac:dyDescent="0.2">
      <c r="A1548" s="489" t="s">
        <v>9257</v>
      </c>
      <c r="B1548" s="489" t="s">
        <v>5153</v>
      </c>
      <c r="C1548" s="490">
        <v>803.25</v>
      </c>
      <c r="D1548" s="490">
        <v>0</v>
      </c>
    </row>
    <row r="1549" spans="1:4" x14ac:dyDescent="0.2">
      <c r="A1549" s="489" t="s">
        <v>9257</v>
      </c>
      <c r="B1549" s="489" t="s">
        <v>5872</v>
      </c>
      <c r="C1549" s="490">
        <v>3213</v>
      </c>
      <c r="D1549" s="490">
        <v>418.01130000000001</v>
      </c>
    </row>
    <row r="1550" spans="1:4" x14ac:dyDescent="0.2">
      <c r="A1550" s="489" t="s">
        <v>9257</v>
      </c>
      <c r="B1550" s="489" t="s">
        <v>5153</v>
      </c>
      <c r="C1550" s="490">
        <v>756.42857142857099</v>
      </c>
      <c r="D1550" s="490">
        <v>0</v>
      </c>
    </row>
    <row r="1551" spans="1:4" x14ac:dyDescent="0.2">
      <c r="A1551" s="489" t="s">
        <v>9257</v>
      </c>
      <c r="B1551" s="489" t="s">
        <v>5433</v>
      </c>
      <c r="C1551" s="490">
        <v>1765</v>
      </c>
      <c r="D1551" s="490">
        <v>270.92750000000001</v>
      </c>
    </row>
    <row r="1552" spans="1:4" x14ac:dyDescent="0.2">
      <c r="A1552" s="489" t="s">
        <v>9257</v>
      </c>
      <c r="B1552" s="489" t="s">
        <v>4010</v>
      </c>
      <c r="C1552" s="490">
        <v>26197.844152715901</v>
      </c>
      <c r="D1552" s="490">
        <v>7529.26040949055</v>
      </c>
    </row>
    <row r="1553" spans="1:4" x14ac:dyDescent="0.2">
      <c r="A1553" s="489" t="s">
        <v>9257</v>
      </c>
      <c r="B1553" s="489" t="s">
        <v>4011</v>
      </c>
      <c r="C1553" s="490">
        <v>61128.303023003704</v>
      </c>
      <c r="D1553" s="490">
        <v>16706.365216186899</v>
      </c>
    </row>
    <row r="1554" spans="1:4" x14ac:dyDescent="0.2">
      <c r="A1554" s="489" t="s">
        <v>9257</v>
      </c>
      <c r="B1554" s="489" t="s">
        <v>4012</v>
      </c>
      <c r="C1554" s="490">
        <v>21434.202824280401</v>
      </c>
      <c r="D1554" s="490">
        <v>5542.8848503589106</v>
      </c>
    </row>
    <row r="1555" spans="1:4" x14ac:dyDescent="0.2">
      <c r="A1555" s="489" t="s">
        <v>9257</v>
      </c>
      <c r="B1555" s="489" t="s">
        <v>5433</v>
      </c>
      <c r="C1555" s="490">
        <v>8571.5493750000005</v>
      </c>
      <c r="D1555" s="490">
        <v>1315.7328290625001</v>
      </c>
    </row>
    <row r="1556" spans="1:4" x14ac:dyDescent="0.2">
      <c r="A1556" s="489" t="s">
        <v>9257</v>
      </c>
      <c r="B1556" s="489" t="s">
        <v>5455</v>
      </c>
      <c r="C1556" s="490">
        <v>17143.098750000001</v>
      </c>
      <c r="D1556" s="490">
        <v>2496.0351780000001</v>
      </c>
    </row>
    <row r="1557" spans="1:4" x14ac:dyDescent="0.2">
      <c r="A1557" s="489" t="s">
        <v>9257</v>
      </c>
      <c r="B1557" s="489" t="s">
        <v>6049</v>
      </c>
      <c r="C1557" s="490">
        <v>2857.183125</v>
      </c>
      <c r="D1557" s="490">
        <v>99.18131048580689</v>
      </c>
    </row>
    <row r="1558" spans="1:4" x14ac:dyDescent="0.2">
      <c r="A1558" s="489" t="s">
        <v>9257</v>
      </c>
      <c r="B1558" s="489" t="s">
        <v>5030</v>
      </c>
      <c r="C1558" s="490">
        <v>723471</v>
      </c>
      <c r="D1558" s="490">
        <v>51887.340120000001</v>
      </c>
    </row>
    <row r="1559" spans="1:4" x14ac:dyDescent="0.2">
      <c r="A1559" s="489" t="s">
        <v>9257</v>
      </c>
      <c r="B1559" s="489" t="s">
        <v>5031</v>
      </c>
      <c r="C1559" s="490">
        <v>929379</v>
      </c>
      <c r="D1559" s="490">
        <v>63746.105609999999</v>
      </c>
    </row>
    <row r="1560" spans="1:4" x14ac:dyDescent="0.2">
      <c r="A1560" s="489" t="s">
        <v>9257</v>
      </c>
      <c r="B1560" s="489" t="s">
        <v>5501</v>
      </c>
      <c r="C1560" s="490">
        <v>464766</v>
      </c>
      <c r="D1560" s="490">
        <v>29591.65122</v>
      </c>
    </row>
    <row r="1561" spans="1:4" x14ac:dyDescent="0.2">
      <c r="A1561" s="489" t="s">
        <v>9257</v>
      </c>
      <c r="B1561" s="489" t="s">
        <v>5500</v>
      </c>
      <c r="C1561" s="490">
        <v>914802</v>
      </c>
      <c r="D1561" s="490">
        <v>67054.986600000004</v>
      </c>
    </row>
    <row r="1562" spans="1:4" x14ac:dyDescent="0.2">
      <c r="A1562" s="489" t="s">
        <v>9257</v>
      </c>
      <c r="B1562" s="489" t="s">
        <v>5502</v>
      </c>
      <c r="C1562" s="490">
        <v>695601</v>
      </c>
      <c r="D1562" s="490">
        <v>48712.938029999998</v>
      </c>
    </row>
    <row r="1563" spans="1:4" x14ac:dyDescent="0.2">
      <c r="A1563" s="489" t="s">
        <v>9257</v>
      </c>
      <c r="B1563" s="489" t="s">
        <v>5038</v>
      </c>
      <c r="C1563" s="490">
        <v>442659</v>
      </c>
      <c r="D1563" s="490">
        <v>30959.570459999999</v>
      </c>
    </row>
    <row r="1564" spans="1:4" x14ac:dyDescent="0.2">
      <c r="A1564" s="489" t="s">
        <v>9257</v>
      </c>
      <c r="B1564" s="489" t="s">
        <v>5034</v>
      </c>
      <c r="C1564" s="490">
        <v>300375</v>
      </c>
      <c r="D1564" s="490">
        <v>19737.641250000001</v>
      </c>
    </row>
    <row r="1565" spans="1:4" x14ac:dyDescent="0.2">
      <c r="A1565" s="489" t="s">
        <v>9257</v>
      </c>
      <c r="B1565" s="489" t="s">
        <v>5035</v>
      </c>
      <c r="C1565" s="490">
        <v>458145</v>
      </c>
      <c r="D1565" s="490">
        <v>30255.895799999998</v>
      </c>
    </row>
    <row r="1566" spans="1:4" x14ac:dyDescent="0.2">
      <c r="A1566" s="489" t="s">
        <v>9257</v>
      </c>
      <c r="B1566" s="489" t="s">
        <v>5036</v>
      </c>
      <c r="C1566" s="490">
        <v>366807</v>
      </c>
      <c r="D1566" s="490">
        <v>24715.45566</v>
      </c>
    </row>
    <row r="1567" spans="1:4" x14ac:dyDescent="0.2">
      <c r="A1567" s="489" t="s">
        <v>9257</v>
      </c>
      <c r="B1567" s="489" t="s">
        <v>5037</v>
      </c>
      <c r="C1567" s="490">
        <v>403029</v>
      </c>
      <c r="D1567" s="490">
        <v>29267.965980000001</v>
      </c>
    </row>
    <row r="1568" spans="1:4" x14ac:dyDescent="0.2">
      <c r="A1568" s="489" t="s">
        <v>9257</v>
      </c>
      <c r="B1568" s="489" t="s">
        <v>5032</v>
      </c>
      <c r="C1568" s="490">
        <v>266400</v>
      </c>
      <c r="D1568" s="490">
        <v>15648.336000000001</v>
      </c>
    </row>
    <row r="1569" spans="1:4" x14ac:dyDescent="0.2">
      <c r="A1569" s="489" t="s">
        <v>9257</v>
      </c>
      <c r="B1569" s="489" t="s">
        <v>5033</v>
      </c>
      <c r="C1569" s="490">
        <v>595299</v>
      </c>
      <c r="D1569" s="490">
        <v>40271.977350000001</v>
      </c>
    </row>
    <row r="1570" spans="1:4" x14ac:dyDescent="0.2">
      <c r="A1570" s="489" t="s">
        <v>9257</v>
      </c>
      <c r="B1570" s="489" t="s">
        <v>5153</v>
      </c>
      <c r="C1570" s="490">
        <v>1150.5</v>
      </c>
      <c r="D1570" s="490">
        <v>0</v>
      </c>
    </row>
    <row r="1571" spans="1:4" x14ac:dyDescent="0.2">
      <c r="A1571" s="489" t="s">
        <v>9257</v>
      </c>
      <c r="B1571" s="489" t="s">
        <v>5432</v>
      </c>
      <c r="C1571" s="490">
        <v>4602</v>
      </c>
      <c r="D1571" s="490">
        <v>719.29259999999999</v>
      </c>
    </row>
    <row r="1572" spans="1:4" x14ac:dyDescent="0.2">
      <c r="A1572" s="489" t="s">
        <v>9257</v>
      </c>
      <c r="B1572" s="489" t="s">
        <v>5153</v>
      </c>
      <c r="C1572" s="490">
        <v>1340</v>
      </c>
      <c r="D1572" s="490">
        <v>0</v>
      </c>
    </row>
    <row r="1573" spans="1:4" x14ac:dyDescent="0.2">
      <c r="A1573" s="489" t="s">
        <v>9257</v>
      </c>
      <c r="B1573" s="489" t="s">
        <v>5876</v>
      </c>
      <c r="C1573" s="490">
        <v>5360</v>
      </c>
      <c r="D1573" s="490">
        <v>690.36800000000005</v>
      </c>
    </row>
    <row r="1574" spans="1:4" x14ac:dyDescent="0.2">
      <c r="A1574" s="489" t="s">
        <v>9257</v>
      </c>
      <c r="B1574" s="489" t="s">
        <v>5896</v>
      </c>
      <c r="C1574" s="490">
        <v>5124</v>
      </c>
      <c r="D1574" s="490">
        <v>645.11160000000007</v>
      </c>
    </row>
    <row r="1575" spans="1:4" x14ac:dyDescent="0.2">
      <c r="A1575" s="489" t="s">
        <v>9257</v>
      </c>
      <c r="B1575" s="489" t="s">
        <v>5153</v>
      </c>
      <c r="C1575" s="490">
        <v>3716</v>
      </c>
      <c r="D1575" s="490">
        <v>0</v>
      </c>
    </row>
    <row r="1576" spans="1:4" x14ac:dyDescent="0.2">
      <c r="A1576" s="489" t="s">
        <v>9257</v>
      </c>
      <c r="B1576" s="489" t="s">
        <v>5436</v>
      </c>
      <c r="C1576" s="490">
        <v>7254.4642857142908</v>
      </c>
      <c r="D1576" s="490">
        <v>1054.7991071428601</v>
      </c>
    </row>
    <row r="1577" spans="1:4" x14ac:dyDescent="0.2">
      <c r="A1577" s="489" t="s">
        <v>9257</v>
      </c>
      <c r="B1577" s="489" t="s">
        <v>5464</v>
      </c>
      <c r="C1577" s="490">
        <v>4120.5357142857101</v>
      </c>
      <c r="D1577" s="490">
        <v>568.22187500000007</v>
      </c>
    </row>
    <row r="1578" spans="1:4" x14ac:dyDescent="0.2">
      <c r="A1578" s="489" t="s">
        <v>9257</v>
      </c>
      <c r="B1578" s="489" t="s">
        <v>4010</v>
      </c>
      <c r="C1578" s="490">
        <v>9057</v>
      </c>
      <c r="D1578" s="490">
        <v>2602.9818</v>
      </c>
    </row>
    <row r="1579" spans="1:4" x14ac:dyDescent="0.2">
      <c r="A1579" s="489" t="s">
        <v>9257</v>
      </c>
      <c r="B1579" s="489" t="s">
        <v>4014</v>
      </c>
      <c r="C1579" s="490">
        <v>1949</v>
      </c>
      <c r="D1579" s="490">
        <v>560.14260000000002</v>
      </c>
    </row>
    <row r="1580" spans="1:4" x14ac:dyDescent="0.2">
      <c r="A1580" s="489" t="s">
        <v>9257</v>
      </c>
      <c r="B1580" s="489" t="s">
        <v>4015</v>
      </c>
      <c r="C1580" s="490">
        <v>-1949</v>
      </c>
      <c r="D1580" s="490">
        <v>-319.24619999999999</v>
      </c>
    </row>
    <row r="1581" spans="1:4" x14ac:dyDescent="0.2">
      <c r="A1581" s="489" t="s">
        <v>9257</v>
      </c>
      <c r="B1581" s="489" t="s">
        <v>4010</v>
      </c>
      <c r="C1581" s="490">
        <v>27067.7473763118</v>
      </c>
      <c r="D1581" s="490">
        <v>7779.2705959520208</v>
      </c>
    </row>
    <row r="1582" spans="1:4" x14ac:dyDescent="0.2">
      <c r="A1582" s="489" t="s">
        <v>9257</v>
      </c>
      <c r="B1582" s="489" t="s">
        <v>4011</v>
      </c>
      <c r="C1582" s="490">
        <v>45149.002623688204</v>
      </c>
      <c r="D1582" s="490">
        <v>12339.222417053999</v>
      </c>
    </row>
    <row r="1583" spans="1:4" x14ac:dyDescent="0.2">
      <c r="A1583" s="489" t="s">
        <v>9257</v>
      </c>
      <c r="B1583" s="489" t="s">
        <v>3275</v>
      </c>
      <c r="C1583" s="490">
        <v>21510</v>
      </c>
      <c r="D1583" s="490">
        <v>7324.1550000000007</v>
      </c>
    </row>
    <row r="1584" spans="1:4" x14ac:dyDescent="0.2">
      <c r="A1584" s="489" t="s">
        <v>9257</v>
      </c>
      <c r="B1584" s="489" t="s">
        <v>3279</v>
      </c>
      <c r="C1584" s="490">
        <v>4026</v>
      </c>
      <c r="D1584" s="490">
        <v>1370.8530000000001</v>
      </c>
    </row>
    <row r="1585" spans="1:4" x14ac:dyDescent="0.2">
      <c r="A1585" s="489" t="s">
        <v>9257</v>
      </c>
      <c r="B1585" s="489" t="s">
        <v>3280</v>
      </c>
      <c r="C1585" s="490">
        <v>-4026</v>
      </c>
      <c r="D1585" s="490">
        <v>-659.4588</v>
      </c>
    </row>
    <row r="1586" spans="1:4" x14ac:dyDescent="0.2">
      <c r="A1586" s="489" t="s">
        <v>9257</v>
      </c>
      <c r="B1586" s="489" t="s">
        <v>4010</v>
      </c>
      <c r="C1586" s="490">
        <v>25398.198198198199</v>
      </c>
      <c r="D1586" s="490">
        <v>7299.4421621621605</v>
      </c>
    </row>
    <row r="1587" spans="1:4" x14ac:dyDescent="0.2">
      <c r="A1587" s="489" t="s">
        <v>9257</v>
      </c>
      <c r="B1587" s="489" t="s">
        <v>4011</v>
      </c>
      <c r="C1587" s="490">
        <v>2793.8018018018001</v>
      </c>
      <c r="D1587" s="490">
        <v>763.54603243243207</v>
      </c>
    </row>
    <row r="1588" spans="1:4" x14ac:dyDescent="0.2">
      <c r="A1588" s="489" t="s">
        <v>9257</v>
      </c>
      <c r="B1588" s="489" t="s">
        <v>4010</v>
      </c>
      <c r="C1588" s="490">
        <v>12148.321361058601</v>
      </c>
      <c r="D1588" s="490">
        <v>3491.4275591682404</v>
      </c>
    </row>
    <row r="1589" spans="1:4" x14ac:dyDescent="0.2">
      <c r="A1589" s="489" t="s">
        <v>9257</v>
      </c>
      <c r="B1589" s="489" t="s">
        <v>4011</v>
      </c>
      <c r="C1589" s="490">
        <v>8060.6786389414001</v>
      </c>
      <c r="D1589" s="490">
        <v>2202.98347202268</v>
      </c>
    </row>
    <row r="1590" spans="1:4" x14ac:dyDescent="0.2">
      <c r="A1590" s="489" t="s">
        <v>9257</v>
      </c>
      <c r="B1590" s="489" t="s">
        <v>3291</v>
      </c>
      <c r="C1590" s="490">
        <v>14014</v>
      </c>
      <c r="D1590" s="490">
        <v>4628.8242</v>
      </c>
    </row>
    <row r="1591" spans="1:4" x14ac:dyDescent="0.2">
      <c r="A1591" s="489" t="s">
        <v>9257</v>
      </c>
      <c r="B1591" s="489" t="s">
        <v>3295</v>
      </c>
      <c r="C1591" s="490">
        <v>3595</v>
      </c>
      <c r="D1591" s="490">
        <v>1187.4285</v>
      </c>
    </row>
    <row r="1592" spans="1:4" x14ac:dyDescent="0.2">
      <c r="A1592" s="489" t="s">
        <v>9257</v>
      </c>
      <c r="B1592" s="489" t="s">
        <v>3296</v>
      </c>
      <c r="C1592" s="490">
        <v>-3595</v>
      </c>
      <c r="D1592" s="490">
        <v>-588.86099999999999</v>
      </c>
    </row>
    <row r="1593" spans="1:4" x14ac:dyDescent="0.2">
      <c r="A1593" s="489" t="s">
        <v>9257</v>
      </c>
      <c r="B1593" s="489" t="s">
        <v>4010</v>
      </c>
      <c r="C1593" s="490">
        <v>7533</v>
      </c>
      <c r="D1593" s="490">
        <v>2164.9842000000003</v>
      </c>
    </row>
    <row r="1594" spans="1:4" x14ac:dyDescent="0.2">
      <c r="A1594" s="489" t="s">
        <v>9257</v>
      </c>
      <c r="B1594" s="489" t="s">
        <v>4014</v>
      </c>
      <c r="C1594" s="490">
        <v>4913</v>
      </c>
      <c r="D1594" s="490">
        <v>1411.9962</v>
      </c>
    </row>
    <row r="1595" spans="1:4" x14ac:dyDescent="0.2">
      <c r="A1595" s="489" t="s">
        <v>9257</v>
      </c>
      <c r="B1595" s="489" t="s">
        <v>4015</v>
      </c>
      <c r="C1595" s="490">
        <v>-3733.8</v>
      </c>
      <c r="D1595" s="490">
        <v>-611.59644000000003</v>
      </c>
    </row>
    <row r="1596" spans="1:4" x14ac:dyDescent="0.2">
      <c r="A1596" s="489" t="s">
        <v>9257</v>
      </c>
      <c r="B1596" s="489" t="s">
        <v>4016</v>
      </c>
      <c r="C1596" s="490">
        <v>-1179.2</v>
      </c>
      <c r="D1596" s="490">
        <v>-141.50400000000002</v>
      </c>
    </row>
    <row r="1597" spans="1:4" x14ac:dyDescent="0.2">
      <c r="A1597" s="489" t="s">
        <v>9257</v>
      </c>
      <c r="B1597" s="489" t="s">
        <v>4010</v>
      </c>
      <c r="C1597" s="490">
        <v>23720</v>
      </c>
      <c r="D1597" s="490">
        <v>6817.1280000000006</v>
      </c>
    </row>
    <row r="1598" spans="1:4" x14ac:dyDescent="0.2">
      <c r="A1598" s="489" t="s">
        <v>9257</v>
      </c>
      <c r="B1598" s="489" t="s">
        <v>4827</v>
      </c>
      <c r="C1598" s="490">
        <v>7525</v>
      </c>
      <c r="D1598" s="490">
        <v>1838.3575000000001</v>
      </c>
    </row>
    <row r="1599" spans="1:4" x14ac:dyDescent="0.2">
      <c r="A1599" s="489" t="s">
        <v>9257</v>
      </c>
      <c r="B1599" s="489" t="s">
        <v>4010</v>
      </c>
      <c r="C1599" s="490">
        <v>11540</v>
      </c>
      <c r="D1599" s="490">
        <v>3316.596</v>
      </c>
    </row>
    <row r="1600" spans="1:4" x14ac:dyDescent="0.2">
      <c r="A1600" s="489" t="s">
        <v>9257</v>
      </c>
      <c r="B1600" s="489" t="s">
        <v>4827</v>
      </c>
      <c r="C1600" s="490">
        <v>14089</v>
      </c>
      <c r="D1600" s="490">
        <v>3441.9427000000001</v>
      </c>
    </row>
    <row r="1601" spans="1:4" x14ac:dyDescent="0.2">
      <c r="A1601" s="489" t="s">
        <v>9257</v>
      </c>
      <c r="B1601" s="489" t="s">
        <v>3291</v>
      </c>
      <c r="C1601" s="490">
        <v>3976</v>
      </c>
      <c r="D1601" s="490">
        <v>1313.2728</v>
      </c>
    </row>
    <row r="1602" spans="1:4" x14ac:dyDescent="0.2">
      <c r="A1602" s="489" t="s">
        <v>9257</v>
      </c>
      <c r="B1602" s="489" t="s">
        <v>3295</v>
      </c>
      <c r="C1602" s="490">
        <v>1175</v>
      </c>
      <c r="D1602" s="490">
        <v>388.10250000000002</v>
      </c>
    </row>
    <row r="1603" spans="1:4" x14ac:dyDescent="0.2">
      <c r="A1603" s="489" t="s">
        <v>9257</v>
      </c>
      <c r="B1603" s="489" t="s">
        <v>3296</v>
      </c>
      <c r="C1603" s="490">
        <v>-1175</v>
      </c>
      <c r="D1603" s="490">
        <v>-192.465</v>
      </c>
    </row>
    <row r="1604" spans="1:4" x14ac:dyDescent="0.2">
      <c r="A1604" s="489" t="s">
        <v>9257</v>
      </c>
      <c r="B1604" s="489" t="s">
        <v>4010</v>
      </c>
      <c r="C1604" s="490">
        <v>9177</v>
      </c>
      <c r="D1604" s="490">
        <v>2637.4698000000003</v>
      </c>
    </row>
    <row r="1605" spans="1:4" x14ac:dyDescent="0.2">
      <c r="A1605" s="489" t="s">
        <v>9257</v>
      </c>
      <c r="B1605" s="489" t="s">
        <v>4010</v>
      </c>
      <c r="C1605" s="490">
        <v>13838</v>
      </c>
      <c r="D1605" s="490">
        <v>3977.0412000000001</v>
      </c>
    </row>
    <row r="1606" spans="1:4" x14ac:dyDescent="0.2">
      <c r="A1606" s="489" t="s">
        <v>9257</v>
      </c>
      <c r="B1606" s="489" t="s">
        <v>4010</v>
      </c>
      <c r="C1606" s="490">
        <v>10271</v>
      </c>
      <c r="D1606" s="490">
        <v>2951.8854000000001</v>
      </c>
    </row>
    <row r="1607" spans="1:4" x14ac:dyDescent="0.2">
      <c r="A1607" s="489" t="s">
        <v>9257</v>
      </c>
      <c r="B1607" s="489" t="s">
        <v>4010</v>
      </c>
      <c r="C1607" s="490">
        <v>3054</v>
      </c>
      <c r="D1607" s="490">
        <v>877.71960000000001</v>
      </c>
    </row>
    <row r="1608" spans="1:4" x14ac:dyDescent="0.2">
      <c r="A1608" s="489" t="s">
        <v>9257</v>
      </c>
      <c r="B1608" s="489" t="s">
        <v>4014</v>
      </c>
      <c r="C1608" s="490">
        <v>912</v>
      </c>
      <c r="D1608" s="490">
        <v>262.10880000000003</v>
      </c>
    </row>
    <row r="1609" spans="1:4" x14ac:dyDescent="0.2">
      <c r="A1609" s="489" t="s">
        <v>9257</v>
      </c>
      <c r="B1609" s="489" t="s">
        <v>4015</v>
      </c>
      <c r="C1609" s="490">
        <v>-912</v>
      </c>
      <c r="D1609" s="490">
        <v>-149.38560000000001</v>
      </c>
    </row>
    <row r="1610" spans="1:4" x14ac:dyDescent="0.2">
      <c r="A1610" s="489" t="s">
        <v>9257</v>
      </c>
      <c r="B1610" s="489" t="s">
        <v>4010</v>
      </c>
      <c r="C1610" s="490">
        <v>28601</v>
      </c>
      <c r="D1610" s="490">
        <v>8219.9274000000005</v>
      </c>
    </row>
    <row r="1611" spans="1:4" x14ac:dyDescent="0.2">
      <c r="A1611" s="489" t="s">
        <v>9257</v>
      </c>
      <c r="B1611" s="489" t="s">
        <v>4010</v>
      </c>
      <c r="C1611" s="490">
        <v>7552</v>
      </c>
      <c r="D1611" s="490">
        <v>2170.4448000000002</v>
      </c>
    </row>
    <row r="1612" spans="1:4" x14ac:dyDescent="0.2">
      <c r="A1612" s="489" t="s">
        <v>9257</v>
      </c>
      <c r="B1612" s="489" t="s">
        <v>3275</v>
      </c>
      <c r="C1612" s="490">
        <v>8845</v>
      </c>
      <c r="D1612" s="490">
        <v>3011.7225000000003</v>
      </c>
    </row>
    <row r="1613" spans="1:4" x14ac:dyDescent="0.2">
      <c r="A1613" s="489" t="s">
        <v>9257</v>
      </c>
      <c r="B1613" s="489" t="s">
        <v>4010</v>
      </c>
      <c r="C1613" s="490">
        <v>6598</v>
      </c>
      <c r="D1613" s="490">
        <v>1896.2652</v>
      </c>
    </row>
    <row r="1614" spans="1:4" x14ac:dyDescent="0.2">
      <c r="A1614" s="489" t="s">
        <v>9257</v>
      </c>
      <c r="B1614" s="489" t="s">
        <v>4010</v>
      </c>
      <c r="C1614" s="490">
        <v>13751</v>
      </c>
      <c r="D1614" s="490">
        <v>3952.0374000000002</v>
      </c>
    </row>
    <row r="1615" spans="1:4" x14ac:dyDescent="0.2">
      <c r="A1615" s="489" t="s">
        <v>9257</v>
      </c>
      <c r="B1615" s="489" t="s">
        <v>4014</v>
      </c>
      <c r="C1615" s="490">
        <v>602</v>
      </c>
      <c r="D1615" s="490">
        <v>173.01480000000001</v>
      </c>
    </row>
    <row r="1616" spans="1:4" x14ac:dyDescent="0.2">
      <c r="A1616" s="489" t="s">
        <v>9257</v>
      </c>
      <c r="B1616" s="489" t="s">
        <v>4015</v>
      </c>
      <c r="C1616" s="490">
        <v>-602</v>
      </c>
      <c r="D1616" s="490">
        <v>-98.607600000000005</v>
      </c>
    </row>
    <row r="1617" spans="1:4" x14ac:dyDescent="0.2">
      <c r="A1617" s="489" t="s">
        <v>9257</v>
      </c>
      <c r="B1617" s="489" t="s">
        <v>3291</v>
      </c>
      <c r="C1617" s="490">
        <v>12136</v>
      </c>
      <c r="D1617" s="490">
        <v>4008.5208000000002</v>
      </c>
    </row>
    <row r="1618" spans="1:4" x14ac:dyDescent="0.2">
      <c r="A1618" s="489" t="s">
        <v>9257</v>
      </c>
      <c r="B1618" s="489" t="s">
        <v>3295</v>
      </c>
      <c r="C1618" s="490">
        <v>2345</v>
      </c>
      <c r="D1618" s="490">
        <v>774.55349999999999</v>
      </c>
    </row>
    <row r="1619" spans="1:4" x14ac:dyDescent="0.2">
      <c r="A1619" s="489" t="s">
        <v>9257</v>
      </c>
      <c r="B1619" s="489" t="s">
        <v>3296</v>
      </c>
      <c r="C1619" s="490">
        <v>-2345</v>
      </c>
      <c r="D1619" s="490">
        <v>-384.11099999999999</v>
      </c>
    </row>
    <row r="1620" spans="1:4" x14ac:dyDescent="0.2">
      <c r="A1620" s="489" t="s">
        <v>9257</v>
      </c>
      <c r="B1620" s="489" t="s">
        <v>3264</v>
      </c>
      <c r="C1620" s="490">
        <v>19186</v>
      </c>
      <c r="D1620" s="490">
        <v>7509.4004000000004</v>
      </c>
    </row>
    <row r="1621" spans="1:4" x14ac:dyDescent="0.2">
      <c r="A1621" s="489" t="s">
        <v>9257</v>
      </c>
      <c r="B1621" s="489" t="s">
        <v>5153</v>
      </c>
      <c r="C1621" s="490">
        <v>423</v>
      </c>
      <c r="D1621" s="490">
        <v>0</v>
      </c>
    </row>
    <row r="1622" spans="1:4" x14ac:dyDescent="0.2">
      <c r="A1622" s="489" t="s">
        <v>9257</v>
      </c>
      <c r="B1622" s="489" t="s">
        <v>4884</v>
      </c>
      <c r="C1622" s="490">
        <v>8548</v>
      </c>
      <c r="D1622" s="490">
        <v>1617.2816</v>
      </c>
    </row>
    <row r="1623" spans="1:4" x14ac:dyDescent="0.2">
      <c r="A1623" s="489" t="s">
        <v>9257</v>
      </c>
      <c r="B1623" s="489" t="s">
        <v>6051</v>
      </c>
      <c r="C1623" s="490">
        <v>645.5</v>
      </c>
      <c r="D1623" s="490">
        <v>20.468805</v>
      </c>
    </row>
    <row r="1624" spans="1:4" x14ac:dyDescent="0.2">
      <c r="A1624" s="489" t="s">
        <v>9257</v>
      </c>
      <c r="B1624" s="489" t="s">
        <v>4885</v>
      </c>
      <c r="C1624" s="490">
        <v>1068.5</v>
      </c>
      <c r="D1624" s="490">
        <v>191.79575</v>
      </c>
    </row>
    <row r="1625" spans="1:4" x14ac:dyDescent="0.2">
      <c r="A1625" s="489" t="s">
        <v>9257</v>
      </c>
      <c r="B1625" s="489" t="s">
        <v>5153</v>
      </c>
      <c r="C1625" s="490">
        <v>7591.2000000000007</v>
      </c>
      <c r="D1625" s="490">
        <v>0</v>
      </c>
    </row>
    <row r="1626" spans="1:4" x14ac:dyDescent="0.2">
      <c r="A1626" s="489" t="s">
        <v>9257</v>
      </c>
      <c r="B1626" s="489" t="s">
        <v>4884</v>
      </c>
      <c r="C1626" s="490">
        <v>8565.3218576295512</v>
      </c>
      <c r="D1626" s="490">
        <v>1620.55889546351</v>
      </c>
    </row>
    <row r="1627" spans="1:4" x14ac:dyDescent="0.2">
      <c r="A1627" s="489" t="s">
        <v>9257</v>
      </c>
      <c r="B1627" s="489" t="s">
        <v>4885</v>
      </c>
      <c r="C1627" s="490">
        <v>25695.965572888599</v>
      </c>
      <c r="D1627" s="490">
        <v>4612.4258203335103</v>
      </c>
    </row>
    <row r="1628" spans="1:4" x14ac:dyDescent="0.2">
      <c r="A1628" s="489" t="s">
        <v>9257</v>
      </c>
      <c r="B1628" s="489" t="s">
        <v>4886</v>
      </c>
      <c r="C1628" s="490">
        <v>13507.5125694818</v>
      </c>
      <c r="D1628" s="490">
        <v>2162.55276237404</v>
      </c>
    </row>
    <row r="1629" spans="1:4" x14ac:dyDescent="0.2">
      <c r="A1629" s="489" t="s">
        <v>9257</v>
      </c>
      <c r="B1629" s="489" t="s">
        <v>3291</v>
      </c>
      <c r="C1629" s="490">
        <v>29284.944304707202</v>
      </c>
      <c r="D1629" s="490">
        <v>9672.8171038447708</v>
      </c>
    </row>
    <row r="1630" spans="1:4" x14ac:dyDescent="0.2">
      <c r="A1630" s="489" t="s">
        <v>9257</v>
      </c>
      <c r="B1630" s="489" t="s">
        <v>3292</v>
      </c>
      <c r="C1630" s="490">
        <v>52215.055695292802</v>
      </c>
      <c r="D1630" s="490">
        <v>16405.970499461</v>
      </c>
    </row>
    <row r="1631" spans="1:4" x14ac:dyDescent="0.2">
      <c r="A1631" s="489" t="s">
        <v>9257</v>
      </c>
      <c r="B1631" s="489" t="s">
        <v>4827</v>
      </c>
      <c r="C1631" s="490">
        <v>7540</v>
      </c>
      <c r="D1631" s="490">
        <v>1842.0220000000002</v>
      </c>
    </row>
    <row r="1632" spans="1:4" x14ac:dyDescent="0.2">
      <c r="A1632" s="489" t="s">
        <v>9257</v>
      </c>
      <c r="B1632" s="489" t="s">
        <v>4832</v>
      </c>
      <c r="C1632" s="490">
        <v>875</v>
      </c>
      <c r="D1632" s="490">
        <v>213.76250000000002</v>
      </c>
    </row>
    <row r="1633" spans="1:4" x14ac:dyDescent="0.2">
      <c r="A1633" s="489" t="s">
        <v>9257</v>
      </c>
      <c r="B1633" s="489" t="s">
        <v>4833</v>
      </c>
      <c r="C1633" s="490">
        <v>-875</v>
      </c>
      <c r="D1633" s="490">
        <v>-143.32500000000002</v>
      </c>
    </row>
    <row r="1634" spans="1:4" x14ac:dyDescent="0.2">
      <c r="A1634" s="489" t="s">
        <v>9257</v>
      </c>
      <c r="B1634" s="489" t="s">
        <v>4827</v>
      </c>
      <c r="C1634" s="490">
        <v>7001</v>
      </c>
      <c r="D1634" s="490">
        <v>1710.3443</v>
      </c>
    </row>
    <row r="1635" spans="1:4" x14ac:dyDescent="0.2">
      <c r="A1635" s="489" t="s">
        <v>9257</v>
      </c>
      <c r="B1635" s="489" t="s">
        <v>4010</v>
      </c>
      <c r="C1635" s="490">
        <v>6462</v>
      </c>
      <c r="D1635" s="490">
        <v>1857.1788000000001</v>
      </c>
    </row>
    <row r="1636" spans="1:4" x14ac:dyDescent="0.2">
      <c r="A1636" s="489" t="s">
        <v>9257</v>
      </c>
      <c r="B1636" s="489" t="s">
        <v>4014</v>
      </c>
      <c r="C1636" s="490">
        <v>968</v>
      </c>
      <c r="D1636" s="490">
        <v>278.20320000000004</v>
      </c>
    </row>
    <row r="1637" spans="1:4" x14ac:dyDescent="0.2">
      <c r="A1637" s="489" t="s">
        <v>9257</v>
      </c>
      <c r="B1637" s="489" t="s">
        <v>4015</v>
      </c>
      <c r="C1637" s="490">
        <v>-968</v>
      </c>
      <c r="D1637" s="490">
        <v>-158.55840000000001</v>
      </c>
    </row>
    <row r="1638" spans="1:4" x14ac:dyDescent="0.2">
      <c r="A1638" s="489" t="s">
        <v>9257</v>
      </c>
      <c r="B1638" s="489" t="s">
        <v>5153</v>
      </c>
      <c r="C1638" s="490">
        <v>914.5</v>
      </c>
      <c r="D1638" s="490">
        <v>0</v>
      </c>
    </row>
    <row r="1639" spans="1:4" x14ac:dyDescent="0.2">
      <c r="A1639" s="489" t="s">
        <v>9257</v>
      </c>
      <c r="B1639" s="489" t="s">
        <v>5876</v>
      </c>
      <c r="C1639" s="490">
        <v>3658</v>
      </c>
      <c r="D1639" s="490">
        <v>471.15040000000005</v>
      </c>
    </row>
    <row r="1640" spans="1:4" x14ac:dyDescent="0.2">
      <c r="A1640" s="489" t="s">
        <v>9257</v>
      </c>
      <c r="B1640" s="489" t="s">
        <v>4010</v>
      </c>
      <c r="C1640" s="490">
        <v>1297</v>
      </c>
      <c r="D1640" s="490">
        <v>372.75780000000003</v>
      </c>
    </row>
    <row r="1641" spans="1:4" x14ac:dyDescent="0.2">
      <c r="A1641" s="489" t="s">
        <v>9257</v>
      </c>
      <c r="B1641" s="489" t="s">
        <v>4014</v>
      </c>
      <c r="C1641" s="490">
        <v>1630</v>
      </c>
      <c r="D1641" s="490">
        <v>468.46200000000005</v>
      </c>
    </row>
    <row r="1642" spans="1:4" x14ac:dyDescent="0.2">
      <c r="A1642" s="489" t="s">
        <v>9257</v>
      </c>
      <c r="B1642" s="489" t="s">
        <v>4015</v>
      </c>
      <c r="C1642" s="490">
        <v>-878.1</v>
      </c>
      <c r="D1642" s="490">
        <v>-143.83278000000001</v>
      </c>
    </row>
    <row r="1643" spans="1:4" x14ac:dyDescent="0.2">
      <c r="A1643" s="489" t="s">
        <v>9257</v>
      </c>
      <c r="B1643" s="489" t="s">
        <v>4016</v>
      </c>
      <c r="C1643" s="490">
        <v>-751.90000000000009</v>
      </c>
      <c r="D1643" s="490">
        <v>-90.227999999999994</v>
      </c>
    </row>
    <row r="1644" spans="1:4" x14ac:dyDescent="0.2">
      <c r="A1644" s="489" t="s">
        <v>9257</v>
      </c>
      <c r="B1644" s="489" t="s">
        <v>4010</v>
      </c>
      <c r="C1644" s="490">
        <v>12074</v>
      </c>
      <c r="D1644" s="490">
        <v>3470.0676000000003</v>
      </c>
    </row>
    <row r="1645" spans="1:4" x14ac:dyDescent="0.2">
      <c r="A1645" s="489" t="s">
        <v>9257</v>
      </c>
      <c r="B1645" s="489" t="s">
        <v>4014</v>
      </c>
      <c r="C1645" s="490">
        <v>2373</v>
      </c>
      <c r="D1645" s="490">
        <v>682.00020000000006</v>
      </c>
    </row>
    <row r="1646" spans="1:4" x14ac:dyDescent="0.2">
      <c r="A1646" s="489" t="s">
        <v>9257</v>
      </c>
      <c r="B1646" s="489" t="s">
        <v>4015</v>
      </c>
      <c r="C1646" s="490">
        <v>-2373</v>
      </c>
      <c r="D1646" s="490">
        <v>-388.69740000000002</v>
      </c>
    </row>
    <row r="1647" spans="1:4" x14ac:dyDescent="0.2">
      <c r="A1647" s="489" t="s">
        <v>9257</v>
      </c>
      <c r="B1647" s="489" t="s">
        <v>4010</v>
      </c>
      <c r="C1647" s="490">
        <v>9119</v>
      </c>
      <c r="D1647" s="490">
        <v>2620.8006</v>
      </c>
    </row>
    <row r="1648" spans="1:4" x14ac:dyDescent="0.2">
      <c r="A1648" s="489" t="s">
        <v>9257</v>
      </c>
      <c r="B1648" s="489" t="s">
        <v>5153</v>
      </c>
      <c r="C1648" s="490">
        <v>1563</v>
      </c>
      <c r="D1648" s="490">
        <v>0</v>
      </c>
    </row>
    <row r="1649" spans="1:4" x14ac:dyDescent="0.2">
      <c r="A1649" s="489" t="s">
        <v>9257</v>
      </c>
      <c r="B1649" s="489" t="s">
        <v>4896</v>
      </c>
      <c r="C1649" s="490">
        <v>3535</v>
      </c>
      <c r="D1649" s="490">
        <v>649.02600000000007</v>
      </c>
    </row>
    <row r="1650" spans="1:4" x14ac:dyDescent="0.2">
      <c r="A1650" s="489" t="s">
        <v>9257</v>
      </c>
      <c r="B1650" s="489" t="s">
        <v>4827</v>
      </c>
      <c r="C1650" s="490">
        <v>9100</v>
      </c>
      <c r="D1650" s="490">
        <v>2223.13</v>
      </c>
    </row>
    <row r="1651" spans="1:4" x14ac:dyDescent="0.2">
      <c r="A1651" s="489" t="s">
        <v>9257</v>
      </c>
      <c r="B1651" s="489" t="s">
        <v>4832</v>
      </c>
      <c r="C1651" s="490">
        <v>1722</v>
      </c>
      <c r="D1651" s="490">
        <v>420.68460000000005</v>
      </c>
    </row>
    <row r="1652" spans="1:4" x14ac:dyDescent="0.2">
      <c r="A1652" s="489" t="s">
        <v>9257</v>
      </c>
      <c r="B1652" s="489" t="s">
        <v>4833</v>
      </c>
      <c r="C1652" s="490">
        <v>-1722</v>
      </c>
      <c r="D1652" s="490">
        <v>-282.06360000000001</v>
      </c>
    </row>
    <row r="1653" spans="1:4" x14ac:dyDescent="0.2">
      <c r="A1653" s="489" t="s">
        <v>9257</v>
      </c>
      <c r="B1653" s="489" t="s">
        <v>4900</v>
      </c>
      <c r="C1653" s="490">
        <v>5951.5669515669506</v>
      </c>
      <c r="D1653" s="490">
        <v>1065.33048433048</v>
      </c>
    </row>
    <row r="1654" spans="1:4" x14ac:dyDescent="0.2">
      <c r="A1654" s="489" t="s">
        <v>9257</v>
      </c>
      <c r="B1654" s="489" t="s">
        <v>5153</v>
      </c>
      <c r="C1654" s="490">
        <v>2446</v>
      </c>
      <c r="D1654" s="490">
        <v>0</v>
      </c>
    </row>
    <row r="1655" spans="1:4" x14ac:dyDescent="0.2">
      <c r="A1655" s="489" t="s">
        <v>9257</v>
      </c>
      <c r="B1655" s="489" t="s">
        <v>4901</v>
      </c>
      <c r="C1655" s="490">
        <v>2404.4330484330503</v>
      </c>
      <c r="D1655" s="490">
        <v>408.27273162393203</v>
      </c>
    </row>
    <row r="1656" spans="1:4" x14ac:dyDescent="0.2">
      <c r="A1656" s="489" t="s">
        <v>9257</v>
      </c>
      <c r="B1656" s="489" t="s">
        <v>5153</v>
      </c>
      <c r="C1656" s="490">
        <v>2063.75</v>
      </c>
      <c r="D1656" s="490">
        <v>0</v>
      </c>
    </row>
    <row r="1657" spans="1:4" x14ac:dyDescent="0.2">
      <c r="A1657" s="489" t="s">
        <v>9257</v>
      </c>
      <c r="B1657" s="489" t="s">
        <v>5436</v>
      </c>
      <c r="C1657" s="490">
        <v>8255</v>
      </c>
      <c r="D1657" s="490">
        <v>1200.277</v>
      </c>
    </row>
    <row r="1658" spans="1:4" x14ac:dyDescent="0.2">
      <c r="A1658" s="489" t="s">
        <v>9257</v>
      </c>
      <c r="B1658" s="489" t="s">
        <v>4010</v>
      </c>
      <c r="C1658" s="490">
        <v>7630</v>
      </c>
      <c r="D1658" s="490">
        <v>2192.8620000000001</v>
      </c>
    </row>
    <row r="1659" spans="1:4" x14ac:dyDescent="0.2">
      <c r="A1659" s="489" t="s">
        <v>9257</v>
      </c>
      <c r="B1659" s="489" t="s">
        <v>4014</v>
      </c>
      <c r="C1659" s="490">
        <v>1314</v>
      </c>
      <c r="D1659" s="490">
        <v>377.64359999999999</v>
      </c>
    </row>
    <row r="1660" spans="1:4" x14ac:dyDescent="0.2">
      <c r="A1660" s="489" t="s">
        <v>9257</v>
      </c>
      <c r="B1660" s="489" t="s">
        <v>4015</v>
      </c>
      <c r="C1660" s="490">
        <v>-1314</v>
      </c>
      <c r="D1660" s="490">
        <v>-215.23320000000001</v>
      </c>
    </row>
    <row r="1661" spans="1:4" x14ac:dyDescent="0.2">
      <c r="A1661" s="489" t="s">
        <v>9257</v>
      </c>
      <c r="B1661" s="489" t="s">
        <v>4010</v>
      </c>
      <c r="C1661" s="490">
        <v>8239</v>
      </c>
      <c r="D1661" s="490">
        <v>2367.8886000000002</v>
      </c>
    </row>
    <row r="1662" spans="1:4" x14ac:dyDescent="0.2">
      <c r="A1662" s="489" t="s">
        <v>9257</v>
      </c>
      <c r="B1662" s="489" t="s">
        <v>4014</v>
      </c>
      <c r="C1662" s="490">
        <v>2091</v>
      </c>
      <c r="D1662" s="490">
        <v>600.95339999999999</v>
      </c>
    </row>
    <row r="1663" spans="1:4" x14ac:dyDescent="0.2">
      <c r="A1663" s="489" t="s">
        <v>9257</v>
      </c>
      <c r="B1663" s="489" t="s">
        <v>4015</v>
      </c>
      <c r="C1663" s="490">
        <v>-2091</v>
      </c>
      <c r="D1663" s="490">
        <v>-342.50580000000002</v>
      </c>
    </row>
    <row r="1664" spans="1:4" x14ac:dyDescent="0.2">
      <c r="A1664" s="489" t="s">
        <v>9257</v>
      </c>
      <c r="B1664" s="489" t="s">
        <v>5153</v>
      </c>
      <c r="C1664" s="490">
        <v>2343</v>
      </c>
      <c r="D1664" s="490">
        <v>0</v>
      </c>
    </row>
    <row r="1665" spans="1:4" x14ac:dyDescent="0.2">
      <c r="A1665" s="489" t="s">
        <v>9257</v>
      </c>
      <c r="B1665" s="489" t="s">
        <v>5434</v>
      </c>
      <c r="C1665" s="490">
        <v>9250</v>
      </c>
      <c r="D1665" s="490">
        <v>1393.9750000000001</v>
      </c>
    </row>
    <row r="1666" spans="1:4" x14ac:dyDescent="0.2">
      <c r="A1666" s="489" t="s">
        <v>9257</v>
      </c>
      <c r="B1666" s="489" t="s">
        <v>5458</v>
      </c>
      <c r="C1666" s="490">
        <v>1628</v>
      </c>
      <c r="D1666" s="490">
        <v>232.804</v>
      </c>
    </row>
    <row r="1667" spans="1:4" x14ac:dyDescent="0.2">
      <c r="A1667" s="489" t="s">
        <v>9257</v>
      </c>
      <c r="B1667" s="489" t="s">
        <v>3275</v>
      </c>
      <c r="C1667" s="490">
        <v>7012</v>
      </c>
      <c r="D1667" s="490">
        <v>2387.5860000000002</v>
      </c>
    </row>
    <row r="1668" spans="1:4" x14ac:dyDescent="0.2">
      <c r="A1668" s="489" t="s">
        <v>9257</v>
      </c>
      <c r="B1668" s="489" t="s">
        <v>3279</v>
      </c>
      <c r="C1668" s="490">
        <v>1586</v>
      </c>
      <c r="D1668" s="490">
        <v>540.03300000000002</v>
      </c>
    </row>
    <row r="1669" spans="1:4" x14ac:dyDescent="0.2">
      <c r="A1669" s="489" t="s">
        <v>9257</v>
      </c>
      <c r="B1669" s="489" t="s">
        <v>3280</v>
      </c>
      <c r="C1669" s="490">
        <v>-1586</v>
      </c>
      <c r="D1669" s="490">
        <v>-259.78680000000003</v>
      </c>
    </row>
    <row r="1670" spans="1:4" x14ac:dyDescent="0.2">
      <c r="A1670" s="489" t="s">
        <v>9257</v>
      </c>
      <c r="B1670" s="489" t="s">
        <v>3275</v>
      </c>
      <c r="C1670" s="490">
        <v>14614</v>
      </c>
      <c r="D1670" s="490">
        <v>4976.067</v>
      </c>
    </row>
    <row r="1671" spans="1:4" x14ac:dyDescent="0.2">
      <c r="A1671" s="489" t="s">
        <v>9257</v>
      </c>
      <c r="B1671" s="489" t="s">
        <v>4827</v>
      </c>
      <c r="C1671" s="490">
        <v>12340</v>
      </c>
      <c r="D1671" s="490">
        <v>3014.6620000000003</v>
      </c>
    </row>
    <row r="1672" spans="1:4" x14ac:dyDescent="0.2">
      <c r="A1672" s="489" t="s">
        <v>9257</v>
      </c>
      <c r="B1672" s="489" t="s">
        <v>3291</v>
      </c>
      <c r="C1672" s="490">
        <v>9872</v>
      </c>
      <c r="D1672" s="490">
        <v>3260.7216000000003</v>
      </c>
    </row>
    <row r="1673" spans="1:4" x14ac:dyDescent="0.2">
      <c r="A1673" s="489" t="s">
        <v>9257</v>
      </c>
      <c r="B1673" s="489" t="s">
        <v>4010</v>
      </c>
      <c r="C1673" s="490">
        <v>11919.2902255639</v>
      </c>
      <c r="D1673" s="490">
        <v>3425.6040108270699</v>
      </c>
    </row>
    <row r="1674" spans="1:4" x14ac:dyDescent="0.2">
      <c r="A1674" s="489" t="s">
        <v>9257</v>
      </c>
      <c r="B1674" s="489" t="s">
        <v>4011</v>
      </c>
      <c r="C1674" s="490">
        <v>20041.709774436102</v>
      </c>
      <c r="D1674" s="490">
        <v>5477.3992813533805</v>
      </c>
    </row>
    <row r="1675" spans="1:4" x14ac:dyDescent="0.2">
      <c r="A1675" s="489" t="s">
        <v>9257</v>
      </c>
      <c r="B1675" s="489" t="s">
        <v>5153</v>
      </c>
      <c r="C1675" s="490">
        <v>2159</v>
      </c>
      <c r="D1675" s="490">
        <v>0</v>
      </c>
    </row>
    <row r="1676" spans="1:4" x14ac:dyDescent="0.2">
      <c r="A1676" s="489" t="s">
        <v>9257</v>
      </c>
      <c r="B1676" s="489" t="s">
        <v>5429</v>
      </c>
      <c r="C1676" s="490">
        <v>9051.2820512820508</v>
      </c>
      <c r="D1676" s="490">
        <v>1506.13333333333</v>
      </c>
    </row>
    <row r="1677" spans="1:4" x14ac:dyDescent="0.2">
      <c r="A1677" s="489" t="s">
        <v>9257</v>
      </c>
      <c r="B1677" s="489" t="s">
        <v>5443</v>
      </c>
      <c r="C1677" s="490">
        <v>1891.7179487179501</v>
      </c>
      <c r="D1677" s="490">
        <v>298.70226410256402</v>
      </c>
    </row>
    <row r="1678" spans="1:4" x14ac:dyDescent="0.2">
      <c r="A1678" s="489" t="s">
        <v>9257</v>
      </c>
      <c r="B1678" s="489" t="s">
        <v>4010</v>
      </c>
      <c r="C1678" s="490">
        <v>3628</v>
      </c>
      <c r="D1678" s="490">
        <v>1042.6872000000001</v>
      </c>
    </row>
    <row r="1679" spans="1:4" x14ac:dyDescent="0.2">
      <c r="A1679" s="489" t="s">
        <v>9257</v>
      </c>
      <c r="B1679" s="489" t="s">
        <v>4014</v>
      </c>
      <c r="C1679" s="490">
        <v>1288</v>
      </c>
      <c r="D1679" s="490">
        <v>370.1712</v>
      </c>
    </row>
    <row r="1680" spans="1:4" x14ac:dyDescent="0.2">
      <c r="A1680" s="489" t="s">
        <v>9257</v>
      </c>
      <c r="B1680" s="489" t="s">
        <v>4015</v>
      </c>
      <c r="C1680" s="490">
        <v>-1288</v>
      </c>
      <c r="D1680" s="490">
        <v>-210.9744</v>
      </c>
    </row>
    <row r="1681" spans="1:4" x14ac:dyDescent="0.2">
      <c r="A1681" s="489" t="s">
        <v>9257</v>
      </c>
      <c r="B1681" s="489" t="s">
        <v>4010</v>
      </c>
      <c r="C1681" s="490">
        <v>12475</v>
      </c>
      <c r="D1681" s="490">
        <v>3585.3150000000001</v>
      </c>
    </row>
    <row r="1682" spans="1:4" x14ac:dyDescent="0.2">
      <c r="A1682" s="489" t="s">
        <v>9257</v>
      </c>
      <c r="B1682" s="489" t="s">
        <v>4014</v>
      </c>
      <c r="C1682" s="490">
        <v>3405</v>
      </c>
      <c r="D1682" s="490">
        <v>978.59700000000009</v>
      </c>
    </row>
    <row r="1683" spans="1:4" x14ac:dyDescent="0.2">
      <c r="A1683" s="489" t="s">
        <v>9257</v>
      </c>
      <c r="B1683" s="489" t="s">
        <v>4015</v>
      </c>
      <c r="C1683" s="490">
        <v>-3405</v>
      </c>
      <c r="D1683" s="490">
        <v>-557.73900000000003</v>
      </c>
    </row>
    <row r="1684" spans="1:4" x14ac:dyDescent="0.2">
      <c r="A1684" s="489" t="s">
        <v>9257</v>
      </c>
      <c r="B1684" s="489" t="s">
        <v>4010</v>
      </c>
      <c r="C1684" s="490">
        <v>12490</v>
      </c>
      <c r="D1684" s="490">
        <v>3589.6260000000002</v>
      </c>
    </row>
    <row r="1685" spans="1:4" x14ac:dyDescent="0.2">
      <c r="A1685" s="489" t="s">
        <v>9257</v>
      </c>
      <c r="B1685" s="489" t="s">
        <v>4014</v>
      </c>
      <c r="C1685" s="490">
        <v>1945</v>
      </c>
      <c r="D1685" s="490">
        <v>558.99300000000005</v>
      </c>
    </row>
    <row r="1686" spans="1:4" x14ac:dyDescent="0.2">
      <c r="A1686" s="489" t="s">
        <v>9257</v>
      </c>
      <c r="B1686" s="489" t="s">
        <v>4015</v>
      </c>
      <c r="C1686" s="490">
        <v>-1945</v>
      </c>
      <c r="D1686" s="490">
        <v>-318.59100000000001</v>
      </c>
    </row>
    <row r="1687" spans="1:4" x14ac:dyDescent="0.2">
      <c r="A1687" s="489" t="s">
        <v>9257</v>
      </c>
      <c r="B1687" s="489" t="s">
        <v>3275</v>
      </c>
      <c r="C1687" s="490">
        <v>25231</v>
      </c>
      <c r="D1687" s="490">
        <v>8591.1555000000008</v>
      </c>
    </row>
    <row r="1688" spans="1:4" x14ac:dyDescent="0.2">
      <c r="A1688" s="489" t="s">
        <v>9257</v>
      </c>
      <c r="B1688" s="489" t="s">
        <v>4010</v>
      </c>
      <c r="C1688" s="490">
        <v>6107</v>
      </c>
      <c r="D1688" s="490">
        <v>1755.1518000000001</v>
      </c>
    </row>
    <row r="1689" spans="1:4" x14ac:dyDescent="0.2">
      <c r="A1689" s="489" t="s">
        <v>9257</v>
      </c>
      <c r="B1689" s="489" t="s">
        <v>4014</v>
      </c>
      <c r="C1689" s="490">
        <v>2096</v>
      </c>
      <c r="D1689" s="490">
        <v>602.3904</v>
      </c>
    </row>
    <row r="1690" spans="1:4" x14ac:dyDescent="0.2">
      <c r="A1690" s="489" t="s">
        <v>9257</v>
      </c>
      <c r="B1690" s="489" t="s">
        <v>4015</v>
      </c>
      <c r="C1690" s="490">
        <v>-2096</v>
      </c>
      <c r="D1690" s="490">
        <v>-343.32480000000004</v>
      </c>
    </row>
    <row r="1691" spans="1:4" x14ac:dyDescent="0.2">
      <c r="A1691" s="489" t="s">
        <v>9257</v>
      </c>
      <c r="B1691" s="489" t="s">
        <v>4010</v>
      </c>
      <c r="C1691" s="490">
        <v>26904</v>
      </c>
      <c r="D1691" s="490">
        <v>7732.2096000000001</v>
      </c>
    </row>
    <row r="1692" spans="1:4" x14ac:dyDescent="0.2">
      <c r="A1692" s="489" t="s">
        <v>9257</v>
      </c>
      <c r="B1692" s="489" t="s">
        <v>5153</v>
      </c>
      <c r="C1692" s="490">
        <v>4681</v>
      </c>
      <c r="D1692" s="490">
        <v>0</v>
      </c>
    </row>
    <row r="1693" spans="1:4" x14ac:dyDescent="0.2">
      <c r="A1693" s="489" t="s">
        <v>9257</v>
      </c>
      <c r="B1693" s="489" t="s">
        <v>5437</v>
      </c>
      <c r="C1693" s="490">
        <v>6897.0588235294099</v>
      </c>
      <c r="D1693" s="490">
        <v>984.21029411764709</v>
      </c>
    </row>
    <row r="1694" spans="1:4" x14ac:dyDescent="0.2">
      <c r="A1694" s="489" t="s">
        <v>9257</v>
      </c>
      <c r="B1694" s="489" t="s">
        <v>5467</v>
      </c>
      <c r="C1694" s="490">
        <v>4827.9411764705901</v>
      </c>
      <c r="D1694" s="490">
        <v>653.70323529411803</v>
      </c>
    </row>
    <row r="1695" spans="1:4" x14ac:dyDescent="0.2">
      <c r="A1695" s="489" t="s">
        <v>9257</v>
      </c>
      <c r="B1695" s="489" t="s">
        <v>1105</v>
      </c>
      <c r="C1695" s="490">
        <v>1650.9</v>
      </c>
      <c r="D1695" s="490">
        <v>835.68557999999996</v>
      </c>
    </row>
    <row r="1696" spans="1:4" x14ac:dyDescent="0.2">
      <c r="A1696" s="489" t="s">
        <v>9257</v>
      </c>
      <c r="B1696" s="489" t="s">
        <v>1106</v>
      </c>
      <c r="C1696" s="490">
        <v>4088</v>
      </c>
      <c r="D1696" s="490">
        <v>1966.3280000000002</v>
      </c>
    </row>
    <row r="1697" spans="1:4" x14ac:dyDescent="0.2">
      <c r="A1697" s="489" t="s">
        <v>9257</v>
      </c>
      <c r="B1697" s="489" t="s">
        <v>4011</v>
      </c>
      <c r="C1697" s="490">
        <v>1322.28005930222</v>
      </c>
      <c r="D1697" s="490">
        <v>361.37914020729704</v>
      </c>
    </row>
    <row r="1698" spans="1:4" x14ac:dyDescent="0.2">
      <c r="A1698" s="489" t="s">
        <v>9257</v>
      </c>
      <c r="B1698" s="489" t="s">
        <v>4012</v>
      </c>
      <c r="C1698" s="490">
        <v>190945.50481361101</v>
      </c>
      <c r="D1698" s="490">
        <v>49378.507544799904</v>
      </c>
    </row>
    <row r="1699" spans="1:4" x14ac:dyDescent="0.2">
      <c r="A1699" s="489" t="s">
        <v>9257</v>
      </c>
      <c r="B1699" s="489" t="s">
        <v>3265</v>
      </c>
      <c r="C1699" s="490">
        <v>73375.012440807797</v>
      </c>
      <c r="D1699" s="490">
        <v>27317.517131712699</v>
      </c>
    </row>
    <row r="1700" spans="1:4" x14ac:dyDescent="0.2">
      <c r="A1700" s="489" t="s">
        <v>9257</v>
      </c>
      <c r="B1700" s="489" t="s">
        <v>3264</v>
      </c>
      <c r="C1700" s="490">
        <v>31446.433903203302</v>
      </c>
      <c r="D1700" s="490">
        <v>12308.1342297138</v>
      </c>
    </row>
    <row r="1701" spans="1:4" x14ac:dyDescent="0.2">
      <c r="A1701" s="489" t="s">
        <v>9257</v>
      </c>
      <c r="B1701" s="489" t="s">
        <v>3266</v>
      </c>
      <c r="C1701" s="490">
        <v>45702.1506059889</v>
      </c>
      <c r="D1701" s="490">
        <v>16100.8676584899</v>
      </c>
    </row>
    <row r="1702" spans="1:4" x14ac:dyDescent="0.2">
      <c r="A1702" s="489" t="s">
        <v>9257</v>
      </c>
      <c r="B1702" s="489" t="s">
        <v>2408</v>
      </c>
      <c r="C1702" s="490">
        <v>18239</v>
      </c>
      <c r="D1702" s="490">
        <v>1398.9313</v>
      </c>
    </row>
    <row r="1703" spans="1:4" x14ac:dyDescent="0.2">
      <c r="A1703" s="489" t="s">
        <v>9257</v>
      </c>
      <c r="B1703" s="489" t="s">
        <v>1108</v>
      </c>
      <c r="C1703" s="490">
        <v>3305</v>
      </c>
      <c r="D1703" s="490">
        <v>1897.0700000000002</v>
      </c>
    </row>
    <row r="1704" spans="1:4" x14ac:dyDescent="0.2">
      <c r="A1704" s="489" t="s">
        <v>9257</v>
      </c>
      <c r="B1704" s="489" t="s">
        <v>1108</v>
      </c>
      <c r="C1704" s="490">
        <v>2815</v>
      </c>
      <c r="D1704" s="490">
        <v>1615.8100000000002</v>
      </c>
    </row>
    <row r="1705" spans="1:4" x14ac:dyDescent="0.2">
      <c r="A1705" s="489" t="s">
        <v>9257</v>
      </c>
      <c r="B1705" s="489" t="s">
        <v>1115</v>
      </c>
      <c r="C1705" s="490">
        <v>7690</v>
      </c>
      <c r="D1705" s="490">
        <v>4193.357</v>
      </c>
    </row>
    <row r="1706" spans="1:4" x14ac:dyDescent="0.2">
      <c r="A1706" s="489" t="s">
        <v>9257</v>
      </c>
      <c r="B1706" s="489" t="s">
        <v>1115</v>
      </c>
      <c r="C1706" s="490">
        <v>7038</v>
      </c>
      <c r="D1706" s="490">
        <v>3837.8214000000003</v>
      </c>
    </row>
    <row r="1707" spans="1:4" x14ac:dyDescent="0.2">
      <c r="A1707" s="489" t="s">
        <v>9257</v>
      </c>
      <c r="B1707" s="489" t="s">
        <v>1115</v>
      </c>
      <c r="C1707" s="490">
        <v>17823</v>
      </c>
      <c r="D1707" s="490">
        <v>9718.8819000000003</v>
      </c>
    </row>
    <row r="1708" spans="1:4" x14ac:dyDescent="0.2">
      <c r="A1708" s="489" t="s">
        <v>9257</v>
      </c>
      <c r="B1708" s="489" t="s">
        <v>1115</v>
      </c>
      <c r="C1708" s="490">
        <v>9594</v>
      </c>
      <c r="D1708" s="490">
        <v>5231.6082000000006</v>
      </c>
    </row>
    <row r="1709" spans="1:4" x14ac:dyDescent="0.2">
      <c r="A1709" s="489" t="s">
        <v>9257</v>
      </c>
      <c r="B1709" s="489" t="s">
        <v>1115</v>
      </c>
      <c r="C1709" s="490">
        <v>14935.4490131579</v>
      </c>
      <c r="D1709" s="490">
        <v>8144.3003468750003</v>
      </c>
    </row>
    <row r="1710" spans="1:4" x14ac:dyDescent="0.2">
      <c r="A1710" s="489" t="s">
        <v>9257</v>
      </c>
      <c r="B1710" s="489" t="s">
        <v>173</v>
      </c>
      <c r="C1710" s="490">
        <v>14643.5509868421</v>
      </c>
      <c r="D1710" s="490">
        <v>6298.1912794407899</v>
      </c>
    </row>
    <row r="1711" spans="1:4" x14ac:dyDescent="0.2">
      <c r="A1711" s="489" t="s">
        <v>9257</v>
      </c>
      <c r="B1711" s="489" t="s">
        <v>1115</v>
      </c>
      <c r="C1711" s="490">
        <v>14340.1</v>
      </c>
      <c r="D1711" s="490">
        <v>7819.6565300000002</v>
      </c>
    </row>
    <row r="1712" spans="1:4" x14ac:dyDescent="0.2">
      <c r="A1712" s="489" t="s">
        <v>9257</v>
      </c>
      <c r="B1712" s="489" t="s">
        <v>1122</v>
      </c>
      <c r="C1712" s="490">
        <v>7861</v>
      </c>
      <c r="D1712" s="490">
        <v>4071.998</v>
      </c>
    </row>
    <row r="1713" spans="1:4" x14ac:dyDescent="0.2">
      <c r="A1713" s="489" t="s">
        <v>9257</v>
      </c>
      <c r="B1713" s="489" t="s">
        <v>1122</v>
      </c>
      <c r="C1713" s="490">
        <v>22521</v>
      </c>
      <c r="D1713" s="490">
        <v>11665.878000000001</v>
      </c>
    </row>
    <row r="1714" spans="1:4" x14ac:dyDescent="0.2">
      <c r="A1714" s="489" t="s">
        <v>9257</v>
      </c>
      <c r="B1714" s="489" t="s">
        <v>1122</v>
      </c>
      <c r="C1714" s="490">
        <v>4730</v>
      </c>
      <c r="D1714" s="490">
        <v>2450.14</v>
      </c>
    </row>
    <row r="1715" spans="1:4" x14ac:dyDescent="0.2">
      <c r="A1715" s="489" t="s">
        <v>9257</v>
      </c>
      <c r="B1715" s="489" t="s">
        <v>1122</v>
      </c>
      <c r="C1715" s="490">
        <v>11925</v>
      </c>
      <c r="D1715" s="490">
        <v>6177.1500000000005</v>
      </c>
    </row>
    <row r="1716" spans="1:4" x14ac:dyDescent="0.2">
      <c r="A1716" s="489" t="s">
        <v>9257</v>
      </c>
      <c r="B1716" s="489" t="s">
        <v>2322</v>
      </c>
      <c r="C1716" s="490">
        <v>54825</v>
      </c>
      <c r="D1716" s="490">
        <v>10784.08</v>
      </c>
    </row>
    <row r="1717" spans="1:4" x14ac:dyDescent="0.2">
      <c r="A1717" s="489" t="s">
        <v>9257</v>
      </c>
      <c r="B1717" s="489" t="s">
        <v>1129</v>
      </c>
      <c r="C1717" s="490">
        <v>30501</v>
      </c>
      <c r="D1717" s="490">
        <v>15009.542100000001</v>
      </c>
    </row>
    <row r="1718" spans="1:4" x14ac:dyDescent="0.2">
      <c r="A1718" s="489" t="s">
        <v>9257</v>
      </c>
      <c r="B1718" s="489" t="s">
        <v>1129</v>
      </c>
      <c r="C1718" s="490">
        <v>4469</v>
      </c>
      <c r="D1718" s="490">
        <v>2199.1949</v>
      </c>
    </row>
    <row r="1719" spans="1:4" x14ac:dyDescent="0.2">
      <c r="A1719" s="489" t="s">
        <v>9257</v>
      </c>
      <c r="B1719" s="489" t="s">
        <v>1129</v>
      </c>
      <c r="C1719" s="490">
        <v>4035</v>
      </c>
      <c r="D1719" s="490">
        <v>1985.6235000000001</v>
      </c>
    </row>
    <row r="1720" spans="1:4" x14ac:dyDescent="0.2">
      <c r="A1720" s="489" t="s">
        <v>9257</v>
      </c>
      <c r="B1720" s="489" t="s">
        <v>1129</v>
      </c>
      <c r="C1720" s="490">
        <v>20244</v>
      </c>
      <c r="D1720" s="490">
        <v>9962.0724000000009</v>
      </c>
    </row>
    <row r="1721" spans="1:4" x14ac:dyDescent="0.2">
      <c r="A1721" s="489" t="s">
        <v>9257</v>
      </c>
      <c r="B1721" s="489" t="s">
        <v>1136</v>
      </c>
      <c r="C1721" s="490">
        <v>4051</v>
      </c>
      <c r="D1721" s="490">
        <v>1893.8425000000002</v>
      </c>
    </row>
    <row r="1722" spans="1:4" x14ac:dyDescent="0.2">
      <c r="A1722" s="489" t="s">
        <v>9257</v>
      </c>
      <c r="B1722" s="489" t="s">
        <v>1136</v>
      </c>
      <c r="C1722" s="490">
        <v>31858</v>
      </c>
      <c r="D1722" s="490">
        <v>14893.615</v>
      </c>
    </row>
    <row r="1723" spans="1:4" x14ac:dyDescent="0.2">
      <c r="A1723" s="489" t="s">
        <v>9257</v>
      </c>
      <c r="B1723" s="489" t="s">
        <v>1136</v>
      </c>
      <c r="C1723" s="490">
        <v>4739</v>
      </c>
      <c r="D1723" s="490">
        <v>2215.4825000000001</v>
      </c>
    </row>
    <row r="1724" spans="1:4" x14ac:dyDescent="0.2">
      <c r="A1724" s="489" t="s">
        <v>9257</v>
      </c>
      <c r="B1724" s="489" t="s">
        <v>1136</v>
      </c>
      <c r="C1724" s="490">
        <v>20472.3</v>
      </c>
      <c r="D1724" s="490">
        <v>9570.8002500000002</v>
      </c>
    </row>
    <row r="1725" spans="1:4" x14ac:dyDescent="0.2">
      <c r="A1725" s="489" t="s">
        <v>9257</v>
      </c>
      <c r="B1725" s="489" t="s">
        <v>1136</v>
      </c>
      <c r="C1725" s="490">
        <v>21684.7</v>
      </c>
      <c r="D1725" s="490">
        <v>10137.597250000001</v>
      </c>
    </row>
    <row r="1726" spans="1:4" x14ac:dyDescent="0.2">
      <c r="A1726" s="489" t="s">
        <v>9257</v>
      </c>
      <c r="B1726" s="489" t="s">
        <v>1136</v>
      </c>
      <c r="C1726" s="490">
        <v>5206</v>
      </c>
      <c r="D1726" s="490">
        <v>2433.8050000000003</v>
      </c>
    </row>
    <row r="1727" spans="1:4" x14ac:dyDescent="0.2">
      <c r="A1727" s="489" t="s">
        <v>9257</v>
      </c>
      <c r="B1727" s="489" t="s">
        <v>1136</v>
      </c>
      <c r="C1727" s="490">
        <v>15288.2</v>
      </c>
      <c r="D1727" s="490">
        <v>7147.2335000000003</v>
      </c>
    </row>
    <row r="1728" spans="1:4" x14ac:dyDescent="0.2">
      <c r="A1728" s="489" t="s">
        <v>9257</v>
      </c>
      <c r="B1728" s="489" t="s">
        <v>1136</v>
      </c>
      <c r="C1728" s="490">
        <v>5758</v>
      </c>
      <c r="D1728" s="490">
        <v>2691.8650000000002</v>
      </c>
    </row>
    <row r="1729" spans="1:4" x14ac:dyDescent="0.2">
      <c r="A1729" s="489" t="s">
        <v>9257</v>
      </c>
      <c r="B1729" s="489" t="s">
        <v>1136</v>
      </c>
      <c r="C1729" s="490">
        <v>9842</v>
      </c>
      <c r="D1729" s="490">
        <v>4601.1350000000002</v>
      </c>
    </row>
    <row r="1730" spans="1:4" x14ac:dyDescent="0.2">
      <c r="A1730" s="489" t="s">
        <v>9257</v>
      </c>
      <c r="B1730" s="489" t="s">
        <v>1136</v>
      </c>
      <c r="C1730" s="490">
        <v>26861</v>
      </c>
      <c r="D1730" s="490">
        <v>12557.5175</v>
      </c>
    </row>
    <row r="1731" spans="1:4" x14ac:dyDescent="0.2">
      <c r="A1731" s="489" t="s">
        <v>9257</v>
      </c>
      <c r="B1731" s="489" t="s">
        <v>1136</v>
      </c>
      <c r="C1731" s="490">
        <v>7936</v>
      </c>
      <c r="D1731" s="490">
        <v>3710.0800000000004</v>
      </c>
    </row>
    <row r="1732" spans="1:4" x14ac:dyDescent="0.2">
      <c r="A1732" s="489" t="s">
        <v>9257</v>
      </c>
      <c r="B1732" s="489" t="s">
        <v>173</v>
      </c>
      <c r="C1732" s="490">
        <v>7201</v>
      </c>
      <c r="D1732" s="490">
        <v>3097.1501000000003</v>
      </c>
    </row>
    <row r="1733" spans="1:4" x14ac:dyDescent="0.2">
      <c r="A1733" s="489" t="s">
        <v>9257</v>
      </c>
      <c r="B1733" s="489" t="s">
        <v>173</v>
      </c>
      <c r="C1733" s="490">
        <v>14282</v>
      </c>
      <c r="D1733" s="490">
        <v>6142.6882000000005</v>
      </c>
    </row>
    <row r="1734" spans="1:4" x14ac:dyDescent="0.2">
      <c r="A1734" s="489" t="s">
        <v>9257</v>
      </c>
      <c r="B1734" s="489" t="s">
        <v>173</v>
      </c>
      <c r="C1734" s="490">
        <v>5750</v>
      </c>
      <c r="D1734" s="490">
        <v>2473.0750000000003</v>
      </c>
    </row>
    <row r="1735" spans="1:4" x14ac:dyDescent="0.2">
      <c r="A1735" s="489" t="s">
        <v>9257</v>
      </c>
      <c r="B1735" s="489" t="s">
        <v>173</v>
      </c>
      <c r="C1735" s="490">
        <v>33017</v>
      </c>
      <c r="D1735" s="490">
        <v>14200.611699999999</v>
      </c>
    </row>
    <row r="1736" spans="1:4" x14ac:dyDescent="0.2">
      <c r="A1736" s="489" t="s">
        <v>9257</v>
      </c>
      <c r="B1736" s="489" t="s">
        <v>173</v>
      </c>
      <c r="C1736" s="490">
        <v>10530</v>
      </c>
      <c r="D1736" s="490">
        <v>4528.9530000000004</v>
      </c>
    </row>
    <row r="1737" spans="1:4" x14ac:dyDescent="0.2">
      <c r="A1737" s="489" t="s">
        <v>9257</v>
      </c>
      <c r="B1737" s="489" t="s">
        <v>173</v>
      </c>
      <c r="C1737" s="490">
        <v>23576</v>
      </c>
      <c r="D1737" s="490">
        <v>10140.0376</v>
      </c>
    </row>
    <row r="1738" spans="1:4" x14ac:dyDescent="0.2">
      <c r="A1738" s="489" t="s">
        <v>9257</v>
      </c>
      <c r="B1738" s="489" t="s">
        <v>173</v>
      </c>
      <c r="C1738" s="490">
        <v>4656</v>
      </c>
      <c r="D1738" s="490">
        <v>2002.5456000000001</v>
      </c>
    </row>
    <row r="1739" spans="1:4" x14ac:dyDescent="0.2">
      <c r="A1739" s="489" t="s">
        <v>9257</v>
      </c>
      <c r="B1739" s="489" t="s">
        <v>173</v>
      </c>
      <c r="C1739" s="490">
        <v>9091</v>
      </c>
      <c r="D1739" s="490">
        <v>3910.0391</v>
      </c>
    </row>
    <row r="1740" spans="1:4" x14ac:dyDescent="0.2">
      <c r="A1740" s="489" t="s">
        <v>9257</v>
      </c>
      <c r="B1740" s="489" t="s">
        <v>173</v>
      </c>
      <c r="C1740" s="490">
        <v>5545</v>
      </c>
      <c r="D1740" s="490">
        <v>2384.9045000000001</v>
      </c>
    </row>
    <row r="1741" spans="1:4" x14ac:dyDescent="0.2">
      <c r="A1741" s="489" t="s">
        <v>9257</v>
      </c>
      <c r="B1741" s="489" t="s">
        <v>173</v>
      </c>
      <c r="C1741" s="490">
        <v>8668</v>
      </c>
      <c r="D1741" s="490">
        <v>3728.1068</v>
      </c>
    </row>
    <row r="1742" spans="1:4" x14ac:dyDescent="0.2">
      <c r="A1742" s="489" t="s">
        <v>9257</v>
      </c>
      <c r="B1742" s="489" t="s">
        <v>173</v>
      </c>
      <c r="C1742" s="490">
        <v>5234</v>
      </c>
      <c r="D1742" s="490">
        <v>2251.1433999999999</v>
      </c>
    </row>
    <row r="1743" spans="1:4" x14ac:dyDescent="0.2">
      <c r="A1743" s="489" t="s">
        <v>9257</v>
      </c>
      <c r="B1743" s="489" t="s">
        <v>173</v>
      </c>
      <c r="C1743" s="490">
        <v>18535.858823529401</v>
      </c>
      <c r="D1743" s="490">
        <v>7972.2728800000004</v>
      </c>
    </row>
    <row r="1744" spans="1:4" x14ac:dyDescent="0.2">
      <c r="A1744" s="489" t="s">
        <v>9257</v>
      </c>
      <c r="B1744" s="489" t="s">
        <v>3265</v>
      </c>
      <c r="C1744" s="490">
        <v>3564.5882352941203</v>
      </c>
      <c r="D1744" s="490">
        <v>1327.0962</v>
      </c>
    </row>
    <row r="1745" spans="1:4" x14ac:dyDescent="0.2">
      <c r="A1745" s="489" t="s">
        <v>9257</v>
      </c>
      <c r="B1745" s="489" t="s">
        <v>3264</v>
      </c>
      <c r="C1745" s="490">
        <v>8198.552941176471</v>
      </c>
      <c r="D1745" s="490">
        <v>3208.9136211764703</v>
      </c>
    </row>
    <row r="1746" spans="1:4" x14ac:dyDescent="0.2">
      <c r="A1746" s="489" t="s">
        <v>9257</v>
      </c>
      <c r="B1746" s="489" t="s">
        <v>173</v>
      </c>
      <c r="C1746" s="490">
        <v>31341.7069243156</v>
      </c>
      <c r="D1746" s="490">
        <v>13480.068148148101</v>
      </c>
    </row>
    <row r="1747" spans="1:4" x14ac:dyDescent="0.2">
      <c r="A1747" s="489" t="s">
        <v>9257</v>
      </c>
      <c r="B1747" s="489" t="s">
        <v>175</v>
      </c>
      <c r="C1747" s="490">
        <v>17316.2930756844</v>
      </c>
      <c r="D1747" s="490">
        <v>7084.0954972624804</v>
      </c>
    </row>
    <row r="1748" spans="1:4" x14ac:dyDescent="0.2">
      <c r="A1748" s="489" t="s">
        <v>9257</v>
      </c>
      <c r="B1748" s="489" t="s">
        <v>173</v>
      </c>
      <c r="C1748" s="490">
        <v>12895</v>
      </c>
      <c r="D1748" s="490">
        <v>5546.1395000000002</v>
      </c>
    </row>
    <row r="1749" spans="1:4" x14ac:dyDescent="0.2">
      <c r="A1749" s="489" t="s">
        <v>9257</v>
      </c>
      <c r="B1749" s="489" t="s">
        <v>173</v>
      </c>
      <c r="C1749" s="490">
        <v>8559.7000000000007</v>
      </c>
      <c r="D1749" s="490">
        <v>3681.5269700000003</v>
      </c>
    </row>
    <row r="1750" spans="1:4" x14ac:dyDescent="0.2">
      <c r="A1750" s="489" t="s">
        <v>9257</v>
      </c>
      <c r="B1750" s="489" t="s">
        <v>173</v>
      </c>
      <c r="C1750" s="490">
        <v>9177</v>
      </c>
      <c r="D1750" s="490">
        <v>3947.0277000000001</v>
      </c>
    </row>
    <row r="1751" spans="1:4" x14ac:dyDescent="0.2">
      <c r="A1751" s="489" t="s">
        <v>9257</v>
      </c>
      <c r="B1751" s="489" t="s">
        <v>173</v>
      </c>
      <c r="C1751" s="490">
        <v>2152</v>
      </c>
      <c r="D1751" s="490">
        <v>925.5752</v>
      </c>
    </row>
    <row r="1752" spans="1:4" x14ac:dyDescent="0.2">
      <c r="A1752" s="489" t="s">
        <v>9257</v>
      </c>
      <c r="B1752" s="489" t="s">
        <v>173</v>
      </c>
      <c r="C1752" s="490">
        <v>5911.1164036915707</v>
      </c>
      <c r="D1752" s="490">
        <v>2542.3711652277502</v>
      </c>
    </row>
    <row r="1753" spans="1:4" x14ac:dyDescent="0.2">
      <c r="A1753" s="489" t="s">
        <v>9257</v>
      </c>
      <c r="B1753" s="489" t="s">
        <v>3264</v>
      </c>
      <c r="C1753" s="490">
        <v>4879.8835963084302</v>
      </c>
      <c r="D1753" s="490">
        <v>1909.9864395951201</v>
      </c>
    </row>
    <row r="1754" spans="1:4" x14ac:dyDescent="0.2">
      <c r="A1754" s="489" t="s">
        <v>9257</v>
      </c>
      <c r="B1754" s="489" t="s">
        <v>3264</v>
      </c>
      <c r="C1754" s="490">
        <v>11615</v>
      </c>
      <c r="D1754" s="490">
        <v>4546.1109999999999</v>
      </c>
    </row>
    <row r="1755" spans="1:4" x14ac:dyDescent="0.2">
      <c r="A1755" s="489" t="s">
        <v>9257</v>
      </c>
      <c r="B1755" s="489" t="s">
        <v>3264</v>
      </c>
      <c r="C1755" s="490">
        <v>7151</v>
      </c>
      <c r="D1755" s="490">
        <v>2798.9014000000002</v>
      </c>
    </row>
    <row r="1756" spans="1:4" x14ac:dyDescent="0.2">
      <c r="A1756" s="489" t="s">
        <v>9257</v>
      </c>
      <c r="B1756" s="489" t="s">
        <v>3264</v>
      </c>
      <c r="C1756" s="490">
        <v>12426</v>
      </c>
      <c r="D1756" s="490">
        <v>4863.5364</v>
      </c>
    </row>
    <row r="1757" spans="1:4" x14ac:dyDescent="0.2">
      <c r="A1757" s="489" t="s">
        <v>9257</v>
      </c>
      <c r="B1757" s="489" t="s">
        <v>3264</v>
      </c>
      <c r="C1757" s="490">
        <v>8648</v>
      </c>
      <c r="D1757" s="490">
        <v>3384.8272000000002</v>
      </c>
    </row>
    <row r="1758" spans="1:4" x14ac:dyDescent="0.2">
      <c r="A1758" s="489" t="s">
        <v>9257</v>
      </c>
      <c r="B1758" s="489" t="s">
        <v>3264</v>
      </c>
      <c r="C1758" s="490">
        <v>5891</v>
      </c>
      <c r="D1758" s="490">
        <v>2305.7374</v>
      </c>
    </row>
    <row r="1759" spans="1:4" x14ac:dyDescent="0.2">
      <c r="A1759" s="489" t="s">
        <v>9257</v>
      </c>
      <c r="B1759" s="489" t="s">
        <v>173</v>
      </c>
      <c r="C1759" s="490">
        <v>29836.7224880383</v>
      </c>
      <c r="D1759" s="490">
        <v>12832.7743421053</v>
      </c>
    </row>
    <row r="1760" spans="1:4" x14ac:dyDescent="0.2">
      <c r="A1760" s="489" t="s">
        <v>9257</v>
      </c>
      <c r="B1760" s="489" t="s">
        <v>175</v>
      </c>
      <c r="C1760" s="490">
        <v>4177.1411483253605</v>
      </c>
      <c r="D1760" s="490">
        <v>1708.8684437799002</v>
      </c>
    </row>
    <row r="1761" spans="1:4" x14ac:dyDescent="0.2">
      <c r="A1761" s="489" t="s">
        <v>9257</v>
      </c>
      <c r="B1761" s="489" t="s">
        <v>3265</v>
      </c>
      <c r="C1761" s="490">
        <v>15873.1363636364</v>
      </c>
      <c r="D1761" s="490">
        <v>5909.5686681818206</v>
      </c>
    </row>
    <row r="1762" spans="1:4" x14ac:dyDescent="0.2">
      <c r="A1762" s="489" t="s">
        <v>9257</v>
      </c>
      <c r="B1762" s="489" t="s">
        <v>3264</v>
      </c>
      <c r="C1762" s="490">
        <v>18177</v>
      </c>
      <c r="D1762" s="490">
        <v>7114.4778000000006</v>
      </c>
    </row>
    <row r="1763" spans="1:4" x14ac:dyDescent="0.2">
      <c r="A1763" s="489" t="s">
        <v>9257</v>
      </c>
      <c r="B1763" s="489" t="s">
        <v>4010</v>
      </c>
      <c r="C1763" s="490">
        <v>9542.2894283061396</v>
      </c>
      <c r="D1763" s="490">
        <v>2742.4539816951901</v>
      </c>
    </row>
    <row r="1764" spans="1:4" x14ac:dyDescent="0.2">
      <c r="A1764" s="489" t="s">
        <v>9257</v>
      </c>
      <c r="B1764" s="489" t="s">
        <v>3264</v>
      </c>
      <c r="C1764" s="490">
        <v>22593</v>
      </c>
      <c r="D1764" s="490">
        <v>8842.9002</v>
      </c>
    </row>
    <row r="1765" spans="1:4" x14ac:dyDescent="0.2">
      <c r="A1765" s="489" t="s">
        <v>9257</v>
      </c>
      <c r="B1765" s="489" t="s">
        <v>3265</v>
      </c>
      <c r="C1765" s="490">
        <v>17455.3706377858</v>
      </c>
      <c r="D1765" s="490">
        <v>6498.6344884476503</v>
      </c>
    </row>
    <row r="1766" spans="1:4" x14ac:dyDescent="0.2">
      <c r="A1766" s="489" t="s">
        <v>9257</v>
      </c>
      <c r="B1766" s="489" t="s">
        <v>3264</v>
      </c>
      <c r="C1766" s="490">
        <v>26367.6293622142</v>
      </c>
      <c r="D1766" s="490">
        <v>10320.290132370601</v>
      </c>
    </row>
    <row r="1767" spans="1:4" x14ac:dyDescent="0.2">
      <c r="A1767" s="489" t="s">
        <v>9257</v>
      </c>
      <c r="B1767" s="489" t="s">
        <v>3264</v>
      </c>
      <c r="C1767" s="490">
        <v>29630</v>
      </c>
      <c r="D1767" s="490">
        <v>11597.182000000001</v>
      </c>
    </row>
    <row r="1768" spans="1:4" x14ac:dyDescent="0.2">
      <c r="A1768" s="489" t="s">
        <v>9257</v>
      </c>
      <c r="B1768" s="489" t="s">
        <v>3264</v>
      </c>
      <c r="C1768" s="490">
        <v>11346</v>
      </c>
      <c r="D1768" s="490">
        <v>4440.8244000000004</v>
      </c>
    </row>
    <row r="1769" spans="1:4" x14ac:dyDescent="0.2">
      <c r="A1769" s="489" t="s">
        <v>9257</v>
      </c>
      <c r="B1769" s="489" t="s">
        <v>3264</v>
      </c>
      <c r="C1769" s="490">
        <v>6853</v>
      </c>
      <c r="D1769" s="490">
        <v>2682.2642000000001</v>
      </c>
    </row>
    <row r="1770" spans="1:4" x14ac:dyDescent="0.2">
      <c r="A1770" s="489" t="s">
        <v>9257</v>
      </c>
      <c r="B1770" s="489" t="s">
        <v>3265</v>
      </c>
      <c r="C1770" s="490">
        <v>1890.4968944099401</v>
      </c>
      <c r="D1770" s="490">
        <v>703.83199378882</v>
      </c>
    </row>
    <row r="1771" spans="1:4" x14ac:dyDescent="0.2">
      <c r="A1771" s="489" t="s">
        <v>9257</v>
      </c>
      <c r="B1771" s="489" t="s">
        <v>3264</v>
      </c>
      <c r="C1771" s="490">
        <v>25779.503105590102</v>
      </c>
      <c r="D1771" s="490">
        <v>10090.097515527999</v>
      </c>
    </row>
    <row r="1772" spans="1:4" x14ac:dyDescent="0.2">
      <c r="A1772" s="489" t="s">
        <v>9257</v>
      </c>
      <c r="B1772" s="489" t="s">
        <v>3264</v>
      </c>
      <c r="C1772" s="490">
        <v>7042</v>
      </c>
      <c r="D1772" s="490">
        <v>2756.2388000000001</v>
      </c>
    </row>
    <row r="1773" spans="1:4" x14ac:dyDescent="0.2">
      <c r="A1773" s="489" t="s">
        <v>9257</v>
      </c>
      <c r="B1773" s="489" t="s">
        <v>3264</v>
      </c>
      <c r="C1773" s="490">
        <v>11978</v>
      </c>
      <c r="D1773" s="490">
        <v>4688.1891999999998</v>
      </c>
    </row>
    <row r="1774" spans="1:4" x14ac:dyDescent="0.2">
      <c r="A1774" s="489" t="s">
        <v>9257</v>
      </c>
      <c r="B1774" s="489" t="s">
        <v>3264</v>
      </c>
      <c r="C1774" s="490">
        <v>22132</v>
      </c>
      <c r="D1774" s="490">
        <v>8662.4647999999997</v>
      </c>
    </row>
    <row r="1775" spans="1:4" x14ac:dyDescent="0.2">
      <c r="A1775" s="489" t="s">
        <v>9257</v>
      </c>
      <c r="B1775" s="489" t="s">
        <v>3264</v>
      </c>
      <c r="C1775" s="490">
        <v>3367</v>
      </c>
      <c r="D1775" s="490">
        <v>1317.8438000000001</v>
      </c>
    </row>
    <row r="1776" spans="1:4" x14ac:dyDescent="0.2">
      <c r="A1776" s="489" t="s">
        <v>9257</v>
      </c>
      <c r="B1776" s="489" t="s">
        <v>5153</v>
      </c>
      <c r="C1776" s="490">
        <v>1264.2857142857101</v>
      </c>
      <c r="D1776" s="490">
        <v>0</v>
      </c>
    </row>
    <row r="1777" spans="1:4" x14ac:dyDescent="0.2">
      <c r="A1777" s="489" t="s">
        <v>9257</v>
      </c>
      <c r="B1777" s="489" t="s">
        <v>4884</v>
      </c>
      <c r="C1777" s="490">
        <v>2950</v>
      </c>
      <c r="D1777" s="490">
        <v>558.14</v>
      </c>
    </row>
    <row r="1778" spans="1:4" x14ac:dyDescent="0.2">
      <c r="A1778" s="489" t="s">
        <v>9257</v>
      </c>
      <c r="B1778" s="489" t="s">
        <v>5153</v>
      </c>
      <c r="C1778" s="490">
        <v>873.42857142857099</v>
      </c>
      <c r="D1778" s="490">
        <v>0</v>
      </c>
    </row>
    <row r="1779" spans="1:4" x14ac:dyDescent="0.2">
      <c r="A1779" s="489" t="s">
        <v>9257</v>
      </c>
      <c r="B1779" s="489" t="s">
        <v>5430</v>
      </c>
      <c r="C1779" s="490">
        <v>2038</v>
      </c>
      <c r="D1779" s="490">
        <v>331.78640000000001</v>
      </c>
    </row>
    <row r="1780" spans="1:4" x14ac:dyDescent="0.2">
      <c r="A1780" s="489" t="s">
        <v>9257</v>
      </c>
      <c r="B1780" s="489" t="s">
        <v>5153</v>
      </c>
      <c r="C1780" s="490">
        <v>883.28274245531804</v>
      </c>
      <c r="D1780" s="490">
        <v>0</v>
      </c>
    </row>
    <row r="1781" spans="1:4" x14ac:dyDescent="0.2">
      <c r="A1781" s="489" t="s">
        <v>9257</v>
      </c>
      <c r="B1781" s="489" t="s">
        <v>5435</v>
      </c>
      <c r="C1781" s="490">
        <v>2062</v>
      </c>
      <c r="D1781" s="490">
        <v>305.17599999999999</v>
      </c>
    </row>
    <row r="1782" spans="1:4" x14ac:dyDescent="0.2">
      <c r="A1782" s="489" t="s">
        <v>9257</v>
      </c>
      <c r="B1782" s="489" t="s">
        <v>5880</v>
      </c>
      <c r="C1782" s="490">
        <v>1308</v>
      </c>
      <c r="D1782" s="490">
        <v>166.77</v>
      </c>
    </row>
    <row r="1783" spans="1:4" x14ac:dyDescent="0.2">
      <c r="A1783" s="489" t="s">
        <v>9257</v>
      </c>
      <c r="B1783" s="489" t="s">
        <v>5153</v>
      </c>
      <c r="C1783" s="490">
        <v>1313.57142857143</v>
      </c>
      <c r="D1783" s="490">
        <v>0</v>
      </c>
    </row>
    <row r="1784" spans="1:4" x14ac:dyDescent="0.2">
      <c r="A1784" s="489" t="s">
        <v>9257</v>
      </c>
      <c r="B1784" s="489" t="s">
        <v>5434</v>
      </c>
      <c r="C1784" s="490">
        <v>3065</v>
      </c>
      <c r="D1784" s="490">
        <v>461.89550000000003</v>
      </c>
    </row>
    <row r="1785" spans="1:4" x14ac:dyDescent="0.2">
      <c r="A1785" s="489" t="s">
        <v>9257</v>
      </c>
      <c r="B1785" s="489" t="s">
        <v>5153</v>
      </c>
      <c r="C1785" s="490">
        <v>1197</v>
      </c>
      <c r="D1785" s="490">
        <v>0</v>
      </c>
    </row>
    <row r="1786" spans="1:4" x14ac:dyDescent="0.2">
      <c r="A1786" s="489" t="s">
        <v>9257</v>
      </c>
      <c r="B1786" s="489" t="s">
        <v>4892</v>
      </c>
      <c r="C1786" s="490">
        <v>2793</v>
      </c>
      <c r="D1786" s="490">
        <v>517.82220000000007</v>
      </c>
    </row>
    <row r="1787" spans="1:4" x14ac:dyDescent="0.2">
      <c r="A1787" s="489" t="s">
        <v>9257</v>
      </c>
      <c r="B1787" s="489" t="s">
        <v>5153</v>
      </c>
      <c r="C1787" s="490">
        <v>1632.8571428571402</v>
      </c>
      <c r="D1787" s="490">
        <v>0</v>
      </c>
    </row>
    <row r="1788" spans="1:4" x14ac:dyDescent="0.2">
      <c r="A1788" s="489" t="s">
        <v>9257</v>
      </c>
      <c r="B1788" s="489" t="s">
        <v>5428</v>
      </c>
      <c r="C1788" s="490">
        <v>3810</v>
      </c>
      <c r="D1788" s="490">
        <v>648.46199999999999</v>
      </c>
    </row>
    <row r="1789" spans="1:4" x14ac:dyDescent="0.2">
      <c r="A1789" s="489" t="s">
        <v>9257</v>
      </c>
      <c r="B1789" s="489" t="s">
        <v>3291</v>
      </c>
      <c r="C1789" s="490">
        <v>4987</v>
      </c>
      <c r="D1789" s="490">
        <v>1647.2061000000001</v>
      </c>
    </row>
    <row r="1790" spans="1:4" x14ac:dyDescent="0.2">
      <c r="A1790" s="489" t="s">
        <v>9257</v>
      </c>
      <c r="B1790" s="489" t="s">
        <v>4827</v>
      </c>
      <c r="C1790" s="490">
        <v>27385</v>
      </c>
      <c r="D1790" s="490">
        <v>6690.1555000000008</v>
      </c>
    </row>
    <row r="1791" spans="1:4" x14ac:dyDescent="0.2">
      <c r="A1791" s="489" t="s">
        <v>9257</v>
      </c>
      <c r="B1791" s="489" t="s">
        <v>6051</v>
      </c>
      <c r="C1791" s="490">
        <v>1026.4000000000001</v>
      </c>
      <c r="D1791" s="490">
        <v>32.547143999999996</v>
      </c>
    </row>
    <row r="1792" spans="1:4" x14ac:dyDescent="0.2">
      <c r="A1792" s="489" t="s">
        <v>9257</v>
      </c>
      <c r="B1792" s="489" t="s">
        <v>4872</v>
      </c>
      <c r="C1792" s="490">
        <v>7288.0473372781107</v>
      </c>
      <c r="D1792" s="490">
        <v>1421.1692307692301</v>
      </c>
    </row>
    <row r="1793" spans="1:4" x14ac:dyDescent="0.2">
      <c r="A1793" s="489" t="s">
        <v>9257</v>
      </c>
      <c r="B1793" s="489" t="s">
        <v>4873</v>
      </c>
      <c r="C1793" s="490">
        <v>1949.5526627218901</v>
      </c>
      <c r="D1793" s="490">
        <v>360.66724260354999</v>
      </c>
    </row>
    <row r="1794" spans="1:4" x14ac:dyDescent="0.2">
      <c r="A1794" s="489" t="s">
        <v>9257</v>
      </c>
      <c r="B1794" s="489" t="s">
        <v>4010</v>
      </c>
      <c r="C1794" s="490">
        <v>32297.113752122201</v>
      </c>
      <c r="D1794" s="490">
        <v>9282.1904923599304</v>
      </c>
    </row>
    <row r="1795" spans="1:4" x14ac:dyDescent="0.2">
      <c r="A1795" s="489" t="s">
        <v>9257</v>
      </c>
      <c r="B1795" s="489" t="s">
        <v>4011</v>
      </c>
      <c r="C1795" s="490">
        <v>24771.886247877799</v>
      </c>
      <c r="D1795" s="490">
        <v>6770.1565115449903</v>
      </c>
    </row>
    <row r="1796" spans="1:4" x14ac:dyDescent="0.2">
      <c r="A1796" s="489" t="s">
        <v>9257</v>
      </c>
      <c r="B1796" s="489" t="s">
        <v>3291</v>
      </c>
      <c r="C1796" s="490">
        <v>10445</v>
      </c>
      <c r="D1796" s="490">
        <v>3449.9835000000003</v>
      </c>
    </row>
    <row r="1797" spans="1:4" x14ac:dyDescent="0.2">
      <c r="A1797" s="489" t="s">
        <v>9257</v>
      </c>
      <c r="B1797" s="489" t="s">
        <v>4827</v>
      </c>
      <c r="C1797" s="490">
        <v>2726</v>
      </c>
      <c r="D1797" s="490">
        <v>665.96180000000004</v>
      </c>
    </row>
    <row r="1798" spans="1:4" x14ac:dyDescent="0.2">
      <c r="A1798" s="489" t="s">
        <v>9257</v>
      </c>
      <c r="B1798" s="489" t="s">
        <v>4832</v>
      </c>
      <c r="C1798" s="490">
        <v>1325</v>
      </c>
      <c r="D1798" s="490">
        <v>323.69749999999999</v>
      </c>
    </row>
    <row r="1799" spans="1:4" x14ac:dyDescent="0.2">
      <c r="A1799" s="489" t="s">
        <v>9257</v>
      </c>
      <c r="B1799" s="489" t="s">
        <v>4833</v>
      </c>
      <c r="C1799" s="490">
        <v>-1215.3</v>
      </c>
      <c r="D1799" s="490">
        <v>-199.06613999999999</v>
      </c>
    </row>
    <row r="1800" spans="1:4" x14ac:dyDescent="0.2">
      <c r="A1800" s="489" t="s">
        <v>9257</v>
      </c>
      <c r="B1800" s="489" t="s">
        <v>4834</v>
      </c>
      <c r="C1800" s="490">
        <v>-109.7</v>
      </c>
      <c r="D1800" s="490">
        <v>-13.164</v>
      </c>
    </row>
    <row r="1801" spans="1:4" x14ac:dyDescent="0.2">
      <c r="A1801" s="489" t="s">
        <v>9257</v>
      </c>
      <c r="B1801" s="489" t="s">
        <v>4010</v>
      </c>
      <c r="C1801" s="490">
        <v>22664.490506329101</v>
      </c>
      <c r="D1801" s="490">
        <v>6513.7745715189903</v>
      </c>
    </row>
    <row r="1802" spans="1:4" x14ac:dyDescent="0.2">
      <c r="A1802" s="489" t="s">
        <v>9257</v>
      </c>
      <c r="B1802" s="489" t="s">
        <v>4010</v>
      </c>
      <c r="C1802" s="490">
        <v>10957</v>
      </c>
      <c r="D1802" s="490">
        <v>3149.0418</v>
      </c>
    </row>
    <row r="1803" spans="1:4" x14ac:dyDescent="0.2">
      <c r="A1803" s="489" t="s">
        <v>9257</v>
      </c>
      <c r="B1803" s="489" t="s">
        <v>4014</v>
      </c>
      <c r="C1803" s="490">
        <v>1988</v>
      </c>
      <c r="D1803" s="490">
        <v>571.35120000000006</v>
      </c>
    </row>
    <row r="1804" spans="1:4" x14ac:dyDescent="0.2">
      <c r="A1804" s="489" t="s">
        <v>9257</v>
      </c>
      <c r="B1804" s="489" t="s">
        <v>4015</v>
      </c>
      <c r="C1804" s="490">
        <v>-1988</v>
      </c>
      <c r="D1804" s="490">
        <v>-325.63440000000003</v>
      </c>
    </row>
    <row r="1805" spans="1:4" x14ac:dyDescent="0.2">
      <c r="A1805" s="489" t="s">
        <v>9257</v>
      </c>
      <c r="B1805" s="489" t="s">
        <v>4827</v>
      </c>
      <c r="C1805" s="490">
        <v>5836</v>
      </c>
      <c r="D1805" s="490">
        <v>1425.7348000000002</v>
      </c>
    </row>
    <row r="1806" spans="1:4" x14ac:dyDescent="0.2">
      <c r="A1806" s="489" t="s">
        <v>9257</v>
      </c>
      <c r="B1806" s="489" t="s">
        <v>3291</v>
      </c>
      <c r="C1806" s="490">
        <v>32779.680365296801</v>
      </c>
      <c r="D1806" s="490">
        <v>10827.1284246575</v>
      </c>
    </row>
    <row r="1807" spans="1:4" x14ac:dyDescent="0.2">
      <c r="A1807" s="489" t="s">
        <v>9257</v>
      </c>
      <c r="B1807" s="489" t="s">
        <v>3292</v>
      </c>
      <c r="C1807" s="490">
        <v>24650.319634703199</v>
      </c>
      <c r="D1807" s="490">
        <v>7745.1304292237401</v>
      </c>
    </row>
    <row r="1808" spans="1:4" x14ac:dyDescent="0.2">
      <c r="A1808" s="489" t="s">
        <v>9257</v>
      </c>
      <c r="B1808" s="489" t="s">
        <v>4010</v>
      </c>
      <c r="C1808" s="490">
        <v>8100</v>
      </c>
      <c r="D1808" s="490">
        <v>2327.94</v>
      </c>
    </row>
    <row r="1809" spans="1:4" x14ac:dyDescent="0.2">
      <c r="A1809" s="489" t="s">
        <v>9257</v>
      </c>
      <c r="B1809" s="489" t="s">
        <v>4014</v>
      </c>
      <c r="C1809" s="490">
        <v>1838</v>
      </c>
      <c r="D1809" s="490">
        <v>528.24120000000005</v>
      </c>
    </row>
    <row r="1810" spans="1:4" x14ac:dyDescent="0.2">
      <c r="A1810" s="489" t="s">
        <v>9257</v>
      </c>
      <c r="B1810" s="489" t="s">
        <v>4015</v>
      </c>
      <c r="C1810" s="490">
        <v>-1838</v>
      </c>
      <c r="D1810" s="490">
        <v>-301.06440000000003</v>
      </c>
    </row>
    <row r="1811" spans="1:4" x14ac:dyDescent="0.2">
      <c r="A1811" s="489" t="s">
        <v>9257</v>
      </c>
      <c r="B1811" s="489" t="s">
        <v>3275</v>
      </c>
      <c r="C1811" s="490">
        <v>9534</v>
      </c>
      <c r="D1811" s="490">
        <v>3246.3270000000002</v>
      </c>
    </row>
    <row r="1812" spans="1:4" x14ac:dyDescent="0.2">
      <c r="A1812" s="489" t="s">
        <v>9257</v>
      </c>
      <c r="B1812" s="489" t="s">
        <v>4010</v>
      </c>
      <c r="C1812" s="490">
        <v>6518</v>
      </c>
      <c r="D1812" s="490">
        <v>1873.2732000000001</v>
      </c>
    </row>
    <row r="1813" spans="1:4" x14ac:dyDescent="0.2">
      <c r="A1813" s="489" t="s">
        <v>9257</v>
      </c>
      <c r="B1813" s="489" t="s">
        <v>4014</v>
      </c>
      <c r="C1813" s="490">
        <v>1399</v>
      </c>
      <c r="D1813" s="490">
        <v>402.07260000000002</v>
      </c>
    </row>
    <row r="1814" spans="1:4" x14ac:dyDescent="0.2">
      <c r="A1814" s="489" t="s">
        <v>9257</v>
      </c>
      <c r="B1814" s="489" t="s">
        <v>4015</v>
      </c>
      <c r="C1814" s="490">
        <v>-1399</v>
      </c>
      <c r="D1814" s="490">
        <v>-229.15620000000001</v>
      </c>
    </row>
    <row r="1815" spans="1:4" x14ac:dyDescent="0.2">
      <c r="A1815" s="489" t="s">
        <v>9257</v>
      </c>
      <c r="B1815" s="489" t="s">
        <v>4010</v>
      </c>
      <c r="C1815" s="490">
        <v>5456</v>
      </c>
      <c r="D1815" s="490">
        <v>1568.0544</v>
      </c>
    </row>
    <row r="1816" spans="1:4" x14ac:dyDescent="0.2">
      <c r="A1816" s="489" t="s">
        <v>9257</v>
      </c>
      <c r="B1816" s="489" t="s">
        <v>4014</v>
      </c>
      <c r="C1816" s="490">
        <v>2604</v>
      </c>
      <c r="D1816" s="490">
        <v>748.38960000000009</v>
      </c>
    </row>
    <row r="1817" spans="1:4" x14ac:dyDescent="0.2">
      <c r="A1817" s="489" t="s">
        <v>9257</v>
      </c>
      <c r="B1817" s="489" t="s">
        <v>4015</v>
      </c>
      <c r="C1817" s="490">
        <v>-2418</v>
      </c>
      <c r="D1817" s="490">
        <v>-396.0684</v>
      </c>
    </row>
    <row r="1818" spans="1:4" x14ac:dyDescent="0.2">
      <c r="A1818" s="489" t="s">
        <v>9257</v>
      </c>
      <c r="B1818" s="489" t="s">
        <v>4016</v>
      </c>
      <c r="C1818" s="490">
        <v>-186</v>
      </c>
      <c r="D1818" s="490">
        <v>-22.32</v>
      </c>
    </row>
    <row r="1819" spans="1:4" x14ac:dyDescent="0.2">
      <c r="A1819" s="489" t="s">
        <v>9257</v>
      </c>
      <c r="B1819" s="489" t="s">
        <v>4010</v>
      </c>
      <c r="C1819" s="490">
        <v>4311</v>
      </c>
      <c r="D1819" s="490">
        <v>1238.9814000000001</v>
      </c>
    </row>
    <row r="1820" spans="1:4" x14ac:dyDescent="0.2">
      <c r="A1820" s="489" t="s">
        <v>9257</v>
      </c>
      <c r="B1820" s="489" t="s">
        <v>4014</v>
      </c>
      <c r="C1820" s="490">
        <v>1578</v>
      </c>
      <c r="D1820" s="490">
        <v>453.5172</v>
      </c>
    </row>
    <row r="1821" spans="1:4" x14ac:dyDescent="0.2">
      <c r="A1821" s="489" t="s">
        <v>9257</v>
      </c>
      <c r="B1821" s="489" t="s">
        <v>4015</v>
      </c>
      <c r="C1821" s="490">
        <v>-1578</v>
      </c>
      <c r="D1821" s="490">
        <v>-258.47640000000001</v>
      </c>
    </row>
    <row r="1822" spans="1:4" x14ac:dyDescent="0.2">
      <c r="A1822" s="489" t="s">
        <v>9257</v>
      </c>
      <c r="B1822" s="489" t="s">
        <v>4010</v>
      </c>
      <c r="C1822" s="490">
        <v>4354</v>
      </c>
      <c r="D1822" s="490">
        <v>1251.3396</v>
      </c>
    </row>
    <row r="1823" spans="1:4" x14ac:dyDescent="0.2">
      <c r="A1823" s="489" t="s">
        <v>9257</v>
      </c>
      <c r="B1823" s="489" t="s">
        <v>4014</v>
      </c>
      <c r="C1823" s="490">
        <v>1754</v>
      </c>
      <c r="D1823" s="490">
        <v>504.09960000000001</v>
      </c>
    </row>
    <row r="1824" spans="1:4" x14ac:dyDescent="0.2">
      <c r="A1824" s="489" t="s">
        <v>9257</v>
      </c>
      <c r="B1824" s="489" t="s">
        <v>4015</v>
      </c>
      <c r="C1824" s="490">
        <v>-1754</v>
      </c>
      <c r="D1824" s="490">
        <v>-287.30520000000001</v>
      </c>
    </row>
    <row r="1825" spans="1:4" x14ac:dyDescent="0.2">
      <c r="A1825" s="489" t="s">
        <v>9257</v>
      </c>
      <c r="B1825" s="489" t="s">
        <v>4010</v>
      </c>
      <c r="C1825" s="490">
        <v>3804</v>
      </c>
      <c r="D1825" s="490">
        <v>1093.2696000000001</v>
      </c>
    </row>
    <row r="1826" spans="1:4" x14ac:dyDescent="0.2">
      <c r="A1826" s="489" t="s">
        <v>9257</v>
      </c>
      <c r="B1826" s="489" t="s">
        <v>4014</v>
      </c>
      <c r="C1826" s="490">
        <v>1328</v>
      </c>
      <c r="D1826" s="490">
        <v>381.66720000000004</v>
      </c>
    </row>
    <row r="1827" spans="1:4" x14ac:dyDescent="0.2">
      <c r="A1827" s="489" t="s">
        <v>9257</v>
      </c>
      <c r="B1827" s="489" t="s">
        <v>4015</v>
      </c>
      <c r="C1827" s="490">
        <v>-1328</v>
      </c>
      <c r="D1827" s="490">
        <v>-217.52640000000002</v>
      </c>
    </row>
    <row r="1828" spans="1:4" x14ac:dyDescent="0.2">
      <c r="A1828" s="489" t="s">
        <v>9257</v>
      </c>
      <c r="B1828" s="489" t="s">
        <v>4827</v>
      </c>
      <c r="C1828" s="490">
        <v>4739</v>
      </c>
      <c r="D1828" s="490">
        <v>1157.7377000000001</v>
      </c>
    </row>
    <row r="1829" spans="1:4" x14ac:dyDescent="0.2">
      <c r="A1829" s="489" t="s">
        <v>9257</v>
      </c>
      <c r="B1829" s="489" t="s">
        <v>4832</v>
      </c>
      <c r="C1829" s="490">
        <v>1045</v>
      </c>
      <c r="D1829" s="490">
        <v>255.29350000000002</v>
      </c>
    </row>
    <row r="1830" spans="1:4" x14ac:dyDescent="0.2">
      <c r="A1830" s="489" t="s">
        <v>9257</v>
      </c>
      <c r="B1830" s="489" t="s">
        <v>4833</v>
      </c>
      <c r="C1830" s="490">
        <v>-1045</v>
      </c>
      <c r="D1830" s="490">
        <v>-171.17100000000002</v>
      </c>
    </row>
    <row r="1831" spans="1:4" x14ac:dyDescent="0.2">
      <c r="A1831" s="489" t="s">
        <v>9257</v>
      </c>
      <c r="B1831" s="489" t="s">
        <v>4010</v>
      </c>
      <c r="C1831" s="490">
        <v>6522</v>
      </c>
      <c r="D1831" s="490">
        <v>1874.4228000000001</v>
      </c>
    </row>
    <row r="1832" spans="1:4" x14ac:dyDescent="0.2">
      <c r="A1832" s="489" t="s">
        <v>9257</v>
      </c>
      <c r="B1832" s="489" t="s">
        <v>4014</v>
      </c>
      <c r="C1832" s="490">
        <v>2331</v>
      </c>
      <c r="D1832" s="490">
        <v>669.92939999999999</v>
      </c>
    </row>
    <row r="1833" spans="1:4" x14ac:dyDescent="0.2">
      <c r="A1833" s="489" t="s">
        <v>9257</v>
      </c>
      <c r="B1833" s="489" t="s">
        <v>4015</v>
      </c>
      <c r="C1833" s="490">
        <v>-2331</v>
      </c>
      <c r="D1833" s="490">
        <v>-381.81780000000003</v>
      </c>
    </row>
    <row r="1834" spans="1:4" x14ac:dyDescent="0.2">
      <c r="A1834" s="489" t="s">
        <v>9257</v>
      </c>
      <c r="B1834" s="489" t="s">
        <v>4010</v>
      </c>
      <c r="C1834" s="490">
        <v>3500</v>
      </c>
      <c r="D1834" s="490">
        <v>1005.9000000000001</v>
      </c>
    </row>
    <row r="1835" spans="1:4" x14ac:dyDescent="0.2">
      <c r="A1835" s="489" t="s">
        <v>9257</v>
      </c>
      <c r="B1835" s="489" t="s">
        <v>4014</v>
      </c>
      <c r="C1835" s="490">
        <v>2806</v>
      </c>
      <c r="D1835" s="490">
        <v>806.44440000000009</v>
      </c>
    </row>
    <row r="1836" spans="1:4" x14ac:dyDescent="0.2">
      <c r="A1836" s="489" t="s">
        <v>9257</v>
      </c>
      <c r="B1836" s="489" t="s">
        <v>4015</v>
      </c>
      <c r="C1836" s="490">
        <v>-1891.8000000000002</v>
      </c>
      <c r="D1836" s="490">
        <v>-309.87684000000002</v>
      </c>
    </row>
    <row r="1837" spans="1:4" x14ac:dyDescent="0.2">
      <c r="A1837" s="489" t="s">
        <v>9257</v>
      </c>
      <c r="B1837" s="489" t="s">
        <v>4016</v>
      </c>
      <c r="C1837" s="490">
        <v>-914.2</v>
      </c>
      <c r="D1837" s="490">
        <v>-109.70400000000001</v>
      </c>
    </row>
    <row r="1838" spans="1:4" x14ac:dyDescent="0.2">
      <c r="A1838" s="489" t="s">
        <v>9257</v>
      </c>
      <c r="B1838" s="489" t="s">
        <v>4827</v>
      </c>
      <c r="C1838" s="490">
        <v>5205</v>
      </c>
      <c r="D1838" s="490">
        <v>1271.5815</v>
      </c>
    </row>
    <row r="1839" spans="1:4" x14ac:dyDescent="0.2">
      <c r="A1839" s="489" t="s">
        <v>9257</v>
      </c>
      <c r="B1839" s="489" t="s">
        <v>4832</v>
      </c>
      <c r="C1839" s="490">
        <v>2710</v>
      </c>
      <c r="D1839" s="490">
        <v>662.053</v>
      </c>
    </row>
    <row r="1840" spans="1:4" x14ac:dyDescent="0.2">
      <c r="A1840" s="489" t="s">
        <v>9257</v>
      </c>
      <c r="B1840" s="489" t="s">
        <v>4833</v>
      </c>
      <c r="C1840" s="490">
        <v>-2374.5</v>
      </c>
      <c r="D1840" s="490">
        <v>-388.94310000000002</v>
      </c>
    </row>
    <row r="1841" spans="1:4" x14ac:dyDescent="0.2">
      <c r="A1841" s="489" t="s">
        <v>9257</v>
      </c>
      <c r="B1841" s="489" t="s">
        <v>4834</v>
      </c>
      <c r="C1841" s="490">
        <v>-335.5</v>
      </c>
      <c r="D1841" s="490">
        <v>-40.26</v>
      </c>
    </row>
    <row r="1842" spans="1:4" x14ac:dyDescent="0.2">
      <c r="A1842" s="489" t="s">
        <v>9257</v>
      </c>
      <c r="B1842" s="489" t="s">
        <v>5153</v>
      </c>
      <c r="C1842" s="490">
        <v>8317</v>
      </c>
      <c r="D1842" s="490">
        <v>0</v>
      </c>
    </row>
    <row r="1843" spans="1:4" x14ac:dyDescent="0.2">
      <c r="A1843" s="489" t="s">
        <v>9257</v>
      </c>
      <c r="B1843" s="489" t="s">
        <v>5876</v>
      </c>
      <c r="C1843" s="490">
        <v>7010.3092783505199</v>
      </c>
      <c r="D1843" s="490">
        <v>902.92783505154603</v>
      </c>
    </row>
    <row r="1844" spans="1:4" x14ac:dyDescent="0.2">
      <c r="A1844" s="489" t="s">
        <v>9257</v>
      </c>
      <c r="B1844" s="489" t="s">
        <v>5877</v>
      </c>
      <c r="C1844" s="490">
        <v>11689.6907216495</v>
      </c>
      <c r="D1844" s="490">
        <v>1428.4802061855701</v>
      </c>
    </row>
    <row r="1845" spans="1:4" x14ac:dyDescent="0.2">
      <c r="A1845" s="489" t="s">
        <v>9257</v>
      </c>
      <c r="B1845" s="489" t="s">
        <v>4827</v>
      </c>
      <c r="C1845" s="490">
        <v>9164</v>
      </c>
      <c r="D1845" s="490">
        <v>2238.7652000000003</v>
      </c>
    </row>
    <row r="1846" spans="1:4" x14ac:dyDescent="0.2">
      <c r="A1846" s="489" t="s">
        <v>9257</v>
      </c>
      <c r="B1846" s="489" t="s">
        <v>4010</v>
      </c>
      <c r="C1846" s="490">
        <v>2822</v>
      </c>
      <c r="D1846" s="490">
        <v>811.04280000000006</v>
      </c>
    </row>
    <row r="1847" spans="1:4" x14ac:dyDescent="0.2">
      <c r="A1847" s="489" t="s">
        <v>9257</v>
      </c>
      <c r="B1847" s="489" t="s">
        <v>4014</v>
      </c>
      <c r="C1847" s="490">
        <v>699</v>
      </c>
      <c r="D1847" s="490">
        <v>200.89260000000002</v>
      </c>
    </row>
    <row r="1848" spans="1:4" x14ac:dyDescent="0.2">
      <c r="A1848" s="489" t="s">
        <v>9257</v>
      </c>
      <c r="B1848" s="489" t="s">
        <v>4015</v>
      </c>
      <c r="C1848" s="490">
        <v>-699</v>
      </c>
      <c r="D1848" s="490">
        <v>-114.4962</v>
      </c>
    </row>
    <row r="1849" spans="1:4" x14ac:dyDescent="0.2">
      <c r="A1849" s="489" t="s">
        <v>9257</v>
      </c>
      <c r="B1849" s="489" t="s">
        <v>3275</v>
      </c>
      <c r="C1849" s="490">
        <v>32134.0016366612</v>
      </c>
      <c r="D1849" s="490">
        <v>10941.6275572831</v>
      </c>
    </row>
    <row r="1850" spans="1:4" x14ac:dyDescent="0.2">
      <c r="A1850" s="489" t="s">
        <v>9257</v>
      </c>
      <c r="B1850" s="489" t="s">
        <v>3276</v>
      </c>
      <c r="C1850" s="490">
        <v>20222.9983633388</v>
      </c>
      <c r="D1850" s="490">
        <v>6550.2291698854306</v>
      </c>
    </row>
    <row r="1851" spans="1:4" x14ac:dyDescent="0.2">
      <c r="A1851" s="489" t="s">
        <v>9257</v>
      </c>
      <c r="B1851" s="489" t="s">
        <v>4827</v>
      </c>
      <c r="C1851" s="490">
        <v>14093</v>
      </c>
      <c r="D1851" s="490">
        <v>3442.9199000000003</v>
      </c>
    </row>
    <row r="1852" spans="1:4" x14ac:dyDescent="0.2">
      <c r="A1852" s="489" t="s">
        <v>9257</v>
      </c>
      <c r="B1852" s="489" t="s">
        <v>4010</v>
      </c>
      <c r="C1852" s="490">
        <v>10072</v>
      </c>
      <c r="D1852" s="490">
        <v>2894.6928000000003</v>
      </c>
    </row>
    <row r="1853" spans="1:4" x14ac:dyDescent="0.2">
      <c r="A1853" s="489" t="s">
        <v>9257</v>
      </c>
      <c r="B1853" s="489" t="s">
        <v>4014</v>
      </c>
      <c r="C1853" s="490">
        <v>1170</v>
      </c>
      <c r="D1853" s="490">
        <v>336.25800000000004</v>
      </c>
    </row>
    <row r="1854" spans="1:4" x14ac:dyDescent="0.2">
      <c r="A1854" s="489" t="s">
        <v>9257</v>
      </c>
      <c r="B1854" s="489" t="s">
        <v>4015</v>
      </c>
      <c r="C1854" s="490">
        <v>-1170</v>
      </c>
      <c r="D1854" s="490">
        <v>-191.64600000000002</v>
      </c>
    </row>
    <row r="1855" spans="1:4" x14ac:dyDescent="0.2">
      <c r="A1855" s="489" t="s">
        <v>9257</v>
      </c>
      <c r="B1855" s="489" t="s">
        <v>4010</v>
      </c>
      <c r="C1855" s="490">
        <v>7801</v>
      </c>
      <c r="D1855" s="490">
        <v>2242.0074</v>
      </c>
    </row>
    <row r="1856" spans="1:4" x14ac:dyDescent="0.2">
      <c r="A1856" s="489" t="s">
        <v>9257</v>
      </c>
      <c r="B1856" s="489" t="s">
        <v>4010</v>
      </c>
      <c r="C1856" s="490">
        <v>5587</v>
      </c>
      <c r="D1856" s="490">
        <v>1605.7038</v>
      </c>
    </row>
    <row r="1857" spans="1:4" x14ac:dyDescent="0.2">
      <c r="A1857" s="489" t="s">
        <v>9257</v>
      </c>
      <c r="B1857" s="489" t="s">
        <v>4014</v>
      </c>
      <c r="C1857" s="490">
        <v>2103</v>
      </c>
      <c r="D1857" s="490">
        <v>604.40219999999999</v>
      </c>
    </row>
    <row r="1858" spans="1:4" x14ac:dyDescent="0.2">
      <c r="A1858" s="489" t="s">
        <v>9257</v>
      </c>
      <c r="B1858" s="489" t="s">
        <v>4015</v>
      </c>
      <c r="C1858" s="490">
        <v>-2103</v>
      </c>
      <c r="D1858" s="490">
        <v>-344.47140000000002</v>
      </c>
    </row>
    <row r="1859" spans="1:4" x14ac:dyDescent="0.2">
      <c r="A1859" s="489" t="s">
        <v>9257</v>
      </c>
      <c r="B1859" s="489" t="s">
        <v>4010</v>
      </c>
      <c r="C1859" s="490">
        <v>3103</v>
      </c>
      <c r="D1859" s="490">
        <v>891.80220000000008</v>
      </c>
    </row>
    <row r="1860" spans="1:4" x14ac:dyDescent="0.2">
      <c r="A1860" s="489" t="s">
        <v>9257</v>
      </c>
      <c r="B1860" s="489" t="s">
        <v>4014</v>
      </c>
      <c r="C1860" s="490">
        <v>1231</v>
      </c>
      <c r="D1860" s="490">
        <v>353.7894</v>
      </c>
    </row>
    <row r="1861" spans="1:4" x14ac:dyDescent="0.2">
      <c r="A1861" s="489" t="s">
        <v>9257</v>
      </c>
      <c r="B1861" s="489" t="s">
        <v>4015</v>
      </c>
      <c r="C1861" s="490">
        <v>-1231</v>
      </c>
      <c r="D1861" s="490">
        <v>-201.6378</v>
      </c>
    </row>
    <row r="1862" spans="1:4" x14ac:dyDescent="0.2">
      <c r="A1862" s="489" t="s">
        <v>9257</v>
      </c>
      <c r="B1862" s="489" t="s">
        <v>4010</v>
      </c>
      <c r="C1862" s="490">
        <v>4885</v>
      </c>
      <c r="D1862" s="490">
        <v>1403.9490000000001</v>
      </c>
    </row>
    <row r="1863" spans="1:4" x14ac:dyDescent="0.2">
      <c r="A1863" s="489" t="s">
        <v>9257</v>
      </c>
      <c r="B1863" s="489" t="s">
        <v>4014</v>
      </c>
      <c r="C1863" s="490">
        <v>954</v>
      </c>
      <c r="D1863" s="490">
        <v>274.17959999999999</v>
      </c>
    </row>
    <row r="1864" spans="1:4" x14ac:dyDescent="0.2">
      <c r="A1864" s="489" t="s">
        <v>9257</v>
      </c>
      <c r="B1864" s="489" t="s">
        <v>4015</v>
      </c>
      <c r="C1864" s="490">
        <v>-954</v>
      </c>
      <c r="D1864" s="490">
        <v>-156.26520000000002</v>
      </c>
    </row>
    <row r="1865" spans="1:4" x14ac:dyDescent="0.2">
      <c r="A1865" s="489" t="s">
        <v>9257</v>
      </c>
      <c r="B1865" s="489" t="s">
        <v>4010</v>
      </c>
      <c r="C1865" s="490">
        <v>3411</v>
      </c>
      <c r="D1865" s="490">
        <v>980.32140000000004</v>
      </c>
    </row>
    <row r="1866" spans="1:4" x14ac:dyDescent="0.2">
      <c r="A1866" s="489" t="s">
        <v>9257</v>
      </c>
      <c r="B1866" s="489" t="s">
        <v>4014</v>
      </c>
      <c r="C1866" s="490">
        <v>1171</v>
      </c>
      <c r="D1866" s="490">
        <v>336.54540000000003</v>
      </c>
    </row>
    <row r="1867" spans="1:4" x14ac:dyDescent="0.2">
      <c r="A1867" s="489" t="s">
        <v>9257</v>
      </c>
      <c r="B1867" s="489" t="s">
        <v>4015</v>
      </c>
      <c r="C1867" s="490">
        <v>-1171</v>
      </c>
      <c r="D1867" s="490">
        <v>-191.8098</v>
      </c>
    </row>
    <row r="1868" spans="1:4" x14ac:dyDescent="0.2">
      <c r="A1868" s="489" t="s">
        <v>9257</v>
      </c>
      <c r="B1868" s="489" t="s">
        <v>4010</v>
      </c>
      <c r="C1868" s="490">
        <v>2566</v>
      </c>
      <c r="D1868" s="490">
        <v>737.46840000000009</v>
      </c>
    </row>
    <row r="1869" spans="1:4" x14ac:dyDescent="0.2">
      <c r="A1869" s="489" t="s">
        <v>9257</v>
      </c>
      <c r="B1869" s="489" t="s">
        <v>4014</v>
      </c>
      <c r="C1869" s="490">
        <v>157</v>
      </c>
      <c r="D1869" s="490">
        <v>45.1218</v>
      </c>
    </row>
    <row r="1870" spans="1:4" x14ac:dyDescent="0.2">
      <c r="A1870" s="489" t="s">
        <v>9257</v>
      </c>
      <c r="B1870" s="489" t="s">
        <v>4015</v>
      </c>
      <c r="C1870" s="490">
        <v>-157</v>
      </c>
      <c r="D1870" s="490">
        <v>-25.7166</v>
      </c>
    </row>
    <row r="1871" spans="1:4" x14ac:dyDescent="0.2">
      <c r="A1871" s="489" t="s">
        <v>9257</v>
      </c>
      <c r="B1871" s="489" t="s">
        <v>5153</v>
      </c>
      <c r="C1871" s="490">
        <v>1074.75</v>
      </c>
      <c r="D1871" s="490">
        <v>0</v>
      </c>
    </row>
    <row r="1872" spans="1:4" x14ac:dyDescent="0.2">
      <c r="A1872" s="489" t="s">
        <v>9257</v>
      </c>
      <c r="B1872" s="489" t="s">
        <v>5868</v>
      </c>
      <c r="C1872" s="490">
        <v>4299</v>
      </c>
      <c r="D1872" s="490">
        <v>564.8886</v>
      </c>
    </row>
    <row r="1873" spans="1:4" x14ac:dyDescent="0.2">
      <c r="A1873" s="489" t="s">
        <v>9257</v>
      </c>
      <c r="B1873" s="489" t="s">
        <v>4010</v>
      </c>
      <c r="C1873" s="490">
        <v>5360</v>
      </c>
      <c r="D1873" s="490">
        <v>1540.4640000000002</v>
      </c>
    </row>
    <row r="1874" spans="1:4" x14ac:dyDescent="0.2">
      <c r="A1874" s="489" t="s">
        <v>9257</v>
      </c>
      <c r="B1874" s="489" t="s">
        <v>5153</v>
      </c>
      <c r="C1874" s="490">
        <v>3080.1428571428601</v>
      </c>
      <c r="D1874" s="490">
        <v>0</v>
      </c>
    </row>
    <row r="1875" spans="1:4" x14ac:dyDescent="0.2">
      <c r="A1875" s="489" t="s">
        <v>9257</v>
      </c>
      <c r="B1875" s="489" t="s">
        <v>5431</v>
      </c>
      <c r="C1875" s="490">
        <v>7187</v>
      </c>
      <c r="D1875" s="490">
        <v>1144.1704</v>
      </c>
    </row>
    <row r="1876" spans="1:4" x14ac:dyDescent="0.2">
      <c r="A1876" s="489" t="s">
        <v>9257</v>
      </c>
      <c r="B1876" s="489" t="s">
        <v>5153</v>
      </c>
      <c r="C1876" s="490">
        <v>1845</v>
      </c>
      <c r="D1876" s="490">
        <v>0</v>
      </c>
    </row>
    <row r="1877" spans="1:4" x14ac:dyDescent="0.2">
      <c r="A1877" s="489" t="s">
        <v>9257</v>
      </c>
      <c r="B1877" s="489" t="s">
        <v>5864</v>
      </c>
      <c r="C1877" s="490">
        <v>7380</v>
      </c>
      <c r="D1877" s="490">
        <v>980.06400000000008</v>
      </c>
    </row>
    <row r="1878" spans="1:4" x14ac:dyDescent="0.2">
      <c r="A1878" s="489" t="s">
        <v>9257</v>
      </c>
      <c r="B1878" s="489" t="s">
        <v>4010</v>
      </c>
      <c r="C1878" s="490">
        <v>6657</v>
      </c>
      <c r="D1878" s="490">
        <v>1913.2218</v>
      </c>
    </row>
    <row r="1879" spans="1:4" x14ac:dyDescent="0.2">
      <c r="A1879" s="489" t="s">
        <v>9257</v>
      </c>
      <c r="B1879" s="489" t="s">
        <v>4014</v>
      </c>
      <c r="C1879" s="490">
        <v>2333</v>
      </c>
      <c r="D1879" s="490">
        <v>670.50420000000008</v>
      </c>
    </row>
    <row r="1880" spans="1:4" x14ac:dyDescent="0.2">
      <c r="A1880" s="489" t="s">
        <v>9257</v>
      </c>
      <c r="B1880" s="489" t="s">
        <v>4015</v>
      </c>
      <c r="C1880" s="490">
        <v>-2333</v>
      </c>
      <c r="D1880" s="490">
        <v>-382.1454</v>
      </c>
    </row>
    <row r="1881" spans="1:4" x14ac:dyDescent="0.2">
      <c r="A1881" s="489" t="s">
        <v>9257</v>
      </c>
      <c r="B1881" s="489" t="s">
        <v>3291</v>
      </c>
      <c r="C1881" s="490">
        <v>28307.368421052601</v>
      </c>
      <c r="D1881" s="490">
        <v>9349.9237894736798</v>
      </c>
    </row>
    <row r="1882" spans="1:4" x14ac:dyDescent="0.2">
      <c r="A1882" s="489" t="s">
        <v>9257</v>
      </c>
      <c r="B1882" s="489" t="s">
        <v>3292</v>
      </c>
      <c r="C1882" s="490">
        <v>65814.631578947403</v>
      </c>
      <c r="D1882" s="490">
        <v>20678.957242105302</v>
      </c>
    </row>
    <row r="1883" spans="1:4" x14ac:dyDescent="0.2">
      <c r="A1883" s="489" t="s">
        <v>9257</v>
      </c>
      <c r="B1883" s="489" t="s">
        <v>4010</v>
      </c>
      <c r="C1883" s="490">
        <v>4005</v>
      </c>
      <c r="D1883" s="490">
        <v>1151.037</v>
      </c>
    </row>
    <row r="1884" spans="1:4" x14ac:dyDescent="0.2">
      <c r="A1884" s="489" t="s">
        <v>9257</v>
      </c>
      <c r="B1884" s="489" t="s">
        <v>5153</v>
      </c>
      <c r="C1884" s="490">
        <v>1515</v>
      </c>
      <c r="D1884" s="490">
        <v>0</v>
      </c>
    </row>
    <row r="1885" spans="1:4" x14ac:dyDescent="0.2">
      <c r="A1885" s="489" t="s">
        <v>9257</v>
      </c>
      <c r="B1885" s="489" t="s">
        <v>4892</v>
      </c>
      <c r="C1885" s="490">
        <v>3535</v>
      </c>
      <c r="D1885" s="490">
        <v>655.38900000000001</v>
      </c>
    </row>
    <row r="1886" spans="1:4" x14ac:dyDescent="0.2">
      <c r="A1886" s="489" t="s">
        <v>9257</v>
      </c>
      <c r="B1886" s="489" t="s">
        <v>4010</v>
      </c>
      <c r="C1886" s="490">
        <v>12196</v>
      </c>
      <c r="D1886" s="490">
        <v>3505.1304</v>
      </c>
    </row>
    <row r="1887" spans="1:4" x14ac:dyDescent="0.2">
      <c r="A1887" s="489" t="s">
        <v>9257</v>
      </c>
      <c r="B1887" s="489" t="s">
        <v>4014</v>
      </c>
      <c r="C1887" s="490">
        <v>1016</v>
      </c>
      <c r="D1887" s="490">
        <v>291.9984</v>
      </c>
    </row>
    <row r="1888" spans="1:4" x14ac:dyDescent="0.2">
      <c r="A1888" s="489" t="s">
        <v>9257</v>
      </c>
      <c r="B1888" s="489" t="s">
        <v>4015</v>
      </c>
      <c r="C1888" s="490">
        <v>-1016</v>
      </c>
      <c r="D1888" s="490">
        <v>-166.42080000000001</v>
      </c>
    </row>
    <row r="1889" spans="1:4" x14ac:dyDescent="0.2">
      <c r="A1889" s="489" t="s">
        <v>9257</v>
      </c>
      <c r="B1889" s="489" t="s">
        <v>5153</v>
      </c>
      <c r="C1889" s="490">
        <v>2599.75</v>
      </c>
      <c r="D1889" s="490">
        <v>0</v>
      </c>
    </row>
    <row r="1890" spans="1:4" x14ac:dyDescent="0.2">
      <c r="A1890" s="489" t="s">
        <v>9257</v>
      </c>
      <c r="B1890" s="489" t="s">
        <v>5856</v>
      </c>
      <c r="C1890" s="490">
        <v>10399</v>
      </c>
      <c r="D1890" s="490">
        <v>1409.0645000000002</v>
      </c>
    </row>
    <row r="1891" spans="1:4" x14ac:dyDescent="0.2">
      <c r="A1891" s="489" t="s">
        <v>9257</v>
      </c>
      <c r="B1891" s="489" t="s">
        <v>5153</v>
      </c>
      <c r="C1891" s="490">
        <v>2994.4285714285702</v>
      </c>
      <c r="D1891" s="490">
        <v>0</v>
      </c>
    </row>
    <row r="1892" spans="1:4" x14ac:dyDescent="0.2">
      <c r="A1892" s="489" t="s">
        <v>9257</v>
      </c>
      <c r="B1892" s="489" t="s">
        <v>5434</v>
      </c>
      <c r="C1892" s="490">
        <v>6987</v>
      </c>
      <c r="D1892" s="490">
        <v>1052.9409000000001</v>
      </c>
    </row>
    <row r="1893" spans="1:4" x14ac:dyDescent="0.2">
      <c r="A1893" s="489" t="s">
        <v>9257</v>
      </c>
      <c r="B1893" s="489" t="s">
        <v>5153</v>
      </c>
      <c r="C1893" s="490">
        <v>1550</v>
      </c>
      <c r="D1893" s="490">
        <v>0</v>
      </c>
    </row>
    <row r="1894" spans="1:4" x14ac:dyDescent="0.2">
      <c r="A1894" s="489" t="s">
        <v>9257</v>
      </c>
      <c r="B1894" s="489" t="s">
        <v>5433</v>
      </c>
      <c r="C1894" s="490">
        <v>5716</v>
      </c>
      <c r="D1894" s="490">
        <v>877.40600000000006</v>
      </c>
    </row>
    <row r="1895" spans="1:4" x14ac:dyDescent="0.2">
      <c r="A1895" s="489" t="s">
        <v>9257</v>
      </c>
      <c r="B1895" s="489" t="s">
        <v>5153</v>
      </c>
      <c r="C1895" s="490">
        <v>1431</v>
      </c>
      <c r="D1895" s="490">
        <v>0</v>
      </c>
    </row>
    <row r="1896" spans="1:4" x14ac:dyDescent="0.2">
      <c r="A1896" s="489" t="s">
        <v>9257</v>
      </c>
      <c r="B1896" s="489" t="s">
        <v>5428</v>
      </c>
      <c r="C1896" s="490">
        <v>9168.8187470110006</v>
      </c>
      <c r="D1896" s="490">
        <v>1560.53295074127</v>
      </c>
    </row>
    <row r="1897" spans="1:4" x14ac:dyDescent="0.2">
      <c r="A1897" s="489" t="s">
        <v>9257</v>
      </c>
      <c r="B1897" s="489" t="s">
        <v>5440</v>
      </c>
      <c r="C1897" s="490">
        <v>417.18125298900003</v>
      </c>
      <c r="D1897" s="490">
        <v>67.333054232424701</v>
      </c>
    </row>
    <row r="1898" spans="1:4" x14ac:dyDescent="0.2">
      <c r="A1898" s="489" t="s">
        <v>9257</v>
      </c>
      <c r="B1898" s="489" t="s">
        <v>4900</v>
      </c>
      <c r="C1898" s="490">
        <v>3994</v>
      </c>
      <c r="D1898" s="490">
        <v>714.92600000000004</v>
      </c>
    </row>
    <row r="1899" spans="1:4" x14ac:dyDescent="0.2">
      <c r="A1899" s="489" t="s">
        <v>9257</v>
      </c>
      <c r="B1899" s="489" t="s">
        <v>5153</v>
      </c>
      <c r="C1899" s="490">
        <v>1711.7142857142901</v>
      </c>
      <c r="D1899" s="490">
        <v>0</v>
      </c>
    </row>
    <row r="1900" spans="1:4" x14ac:dyDescent="0.2">
      <c r="A1900" s="489" t="s">
        <v>9257</v>
      </c>
      <c r="B1900" s="489" t="s">
        <v>4827</v>
      </c>
      <c r="C1900" s="490">
        <v>14379</v>
      </c>
      <c r="D1900" s="490">
        <v>3512.7897000000003</v>
      </c>
    </row>
    <row r="1901" spans="1:4" x14ac:dyDescent="0.2">
      <c r="A1901" s="489" t="s">
        <v>9257</v>
      </c>
      <c r="B1901" s="489" t="s">
        <v>4827</v>
      </c>
      <c r="C1901" s="490">
        <v>28260.940561724401</v>
      </c>
      <c r="D1901" s="490">
        <v>6904.1477792292608</v>
      </c>
    </row>
    <row r="1902" spans="1:4" x14ac:dyDescent="0.2">
      <c r="A1902" s="489" t="s">
        <v>9257</v>
      </c>
      <c r="B1902" s="489" t="s">
        <v>4829</v>
      </c>
      <c r="C1902" s="490">
        <v>584.05943827563704</v>
      </c>
      <c r="D1902" s="490">
        <v>135.67700751143002</v>
      </c>
    </row>
    <row r="1903" spans="1:4" x14ac:dyDescent="0.2">
      <c r="A1903" s="489" t="s">
        <v>9257</v>
      </c>
      <c r="B1903" s="489" t="s">
        <v>4010</v>
      </c>
      <c r="C1903" s="490">
        <v>31000.6578947368</v>
      </c>
      <c r="D1903" s="490">
        <v>8909.5890789473706</v>
      </c>
    </row>
    <row r="1904" spans="1:4" x14ac:dyDescent="0.2">
      <c r="A1904" s="489" t="s">
        <v>9257</v>
      </c>
      <c r="B1904" s="489" t="s">
        <v>4011</v>
      </c>
      <c r="C1904" s="490">
        <v>16120.3421052632</v>
      </c>
      <c r="D1904" s="490">
        <v>4405.6894973684202</v>
      </c>
    </row>
    <row r="1905" spans="1:4" x14ac:dyDescent="0.2">
      <c r="A1905" s="489" t="s">
        <v>9257</v>
      </c>
      <c r="B1905" s="489" t="s">
        <v>5153</v>
      </c>
      <c r="C1905" s="490">
        <v>8041.6</v>
      </c>
      <c r="D1905" s="490">
        <v>0</v>
      </c>
    </row>
    <row r="1906" spans="1:4" x14ac:dyDescent="0.2">
      <c r="A1906" s="489" t="s">
        <v>9257</v>
      </c>
      <c r="B1906" s="489" t="s">
        <v>4896</v>
      </c>
      <c r="C1906" s="490">
        <v>7836.2771739130403</v>
      </c>
      <c r="D1906" s="490">
        <v>1438.74048913043</v>
      </c>
    </row>
    <row r="1907" spans="1:4" x14ac:dyDescent="0.2">
      <c r="A1907" s="489" t="s">
        <v>9257</v>
      </c>
      <c r="B1907" s="489" t="s">
        <v>4897</v>
      </c>
      <c r="C1907" s="490">
        <v>15233.722826087</v>
      </c>
      <c r="D1907" s="490">
        <v>2653.7145163043501</v>
      </c>
    </row>
    <row r="1908" spans="1:4" x14ac:dyDescent="0.2">
      <c r="A1908" s="489" t="s">
        <v>9257</v>
      </c>
      <c r="B1908" s="489" t="s">
        <v>4010</v>
      </c>
      <c r="C1908" s="490">
        <v>7707.3410178338399</v>
      </c>
      <c r="D1908" s="490">
        <v>2215.0898085254503</v>
      </c>
    </row>
    <row r="1909" spans="1:4" x14ac:dyDescent="0.2">
      <c r="A1909" s="489" t="s">
        <v>9257</v>
      </c>
      <c r="B1909" s="489" t="s">
        <v>4011</v>
      </c>
      <c r="C1909" s="490">
        <v>17569.658982166202</v>
      </c>
      <c r="D1909" s="490">
        <v>4801.7877998260101</v>
      </c>
    </row>
    <row r="1910" spans="1:4" x14ac:dyDescent="0.2">
      <c r="A1910" s="489" t="s">
        <v>9257</v>
      </c>
      <c r="B1910" s="489" t="s">
        <v>4010</v>
      </c>
      <c r="C1910" s="490">
        <v>25111</v>
      </c>
      <c r="D1910" s="490">
        <v>7216.9014000000006</v>
      </c>
    </row>
    <row r="1911" spans="1:4" x14ac:dyDescent="0.2">
      <c r="A1911" s="489" t="s">
        <v>9257</v>
      </c>
      <c r="B1911" s="489" t="s">
        <v>4829</v>
      </c>
      <c r="C1911" s="490">
        <v>5676</v>
      </c>
      <c r="D1911" s="490">
        <v>1318.5348000000001</v>
      </c>
    </row>
    <row r="1912" spans="1:4" x14ac:dyDescent="0.2">
      <c r="A1912" s="489" t="s">
        <v>9257</v>
      </c>
      <c r="B1912" s="489" t="s">
        <v>4835</v>
      </c>
      <c r="C1912" s="490">
        <v>3843</v>
      </c>
      <c r="D1912" s="490">
        <v>892.72890000000007</v>
      </c>
    </row>
    <row r="1913" spans="1:4" x14ac:dyDescent="0.2">
      <c r="A1913" s="489" t="s">
        <v>9257</v>
      </c>
      <c r="B1913" s="489" t="s">
        <v>4836</v>
      </c>
      <c r="C1913" s="490">
        <v>-2855.7000000000003</v>
      </c>
      <c r="D1913" s="490">
        <v>-467.76366000000002</v>
      </c>
    </row>
    <row r="1914" spans="1:4" x14ac:dyDescent="0.2">
      <c r="A1914" s="489" t="s">
        <v>9257</v>
      </c>
      <c r="B1914" s="489" t="s">
        <v>4837</v>
      </c>
      <c r="C1914" s="490">
        <v>-987.30000000000007</v>
      </c>
      <c r="D1914" s="490">
        <v>-118.476</v>
      </c>
    </row>
    <row r="1915" spans="1:4" x14ac:dyDescent="0.2">
      <c r="A1915" s="489" t="s">
        <v>9257</v>
      </c>
      <c r="B1915" s="489" t="s">
        <v>5153</v>
      </c>
      <c r="C1915" s="490">
        <v>3245</v>
      </c>
      <c r="D1915" s="490">
        <v>0</v>
      </c>
    </row>
    <row r="1916" spans="1:4" x14ac:dyDescent="0.2">
      <c r="A1916" s="489" t="s">
        <v>9257</v>
      </c>
      <c r="B1916" s="489" t="s">
        <v>5872</v>
      </c>
      <c r="C1916" s="490">
        <v>8189.6739130434808</v>
      </c>
      <c r="D1916" s="490">
        <v>1065.47657608696</v>
      </c>
    </row>
    <row r="1917" spans="1:4" x14ac:dyDescent="0.2">
      <c r="A1917" s="489" t="s">
        <v>9257</v>
      </c>
      <c r="B1917" s="489" t="s">
        <v>5873</v>
      </c>
      <c r="C1917" s="490">
        <v>6879.3260869565202</v>
      </c>
      <c r="D1917" s="490">
        <v>848.90883913043501</v>
      </c>
    </row>
    <row r="1918" spans="1:4" x14ac:dyDescent="0.2">
      <c r="A1918" s="489" t="s">
        <v>9257</v>
      </c>
      <c r="B1918" s="489" t="s">
        <v>5434</v>
      </c>
      <c r="C1918" s="490">
        <v>8399.7508305647807</v>
      </c>
      <c r="D1918" s="490">
        <v>1265.84245016611</v>
      </c>
    </row>
    <row r="1919" spans="1:4" x14ac:dyDescent="0.2">
      <c r="A1919" s="489" t="s">
        <v>9257</v>
      </c>
      <c r="B1919" s="489" t="s">
        <v>6051</v>
      </c>
      <c r="C1919" s="490">
        <v>3371.1000000000004</v>
      </c>
      <c r="D1919" s="490">
        <v>106.897581</v>
      </c>
    </row>
    <row r="1920" spans="1:4" x14ac:dyDescent="0.2">
      <c r="A1920" s="489" t="s">
        <v>9257</v>
      </c>
      <c r="B1920" s="489" t="s">
        <v>5458</v>
      </c>
      <c r="C1920" s="490">
        <v>21940.149169435201</v>
      </c>
      <c r="D1920" s="490">
        <v>3137.4413312292399</v>
      </c>
    </row>
    <row r="1921" spans="1:4" x14ac:dyDescent="0.2">
      <c r="A1921" s="489" t="s">
        <v>9257</v>
      </c>
      <c r="B1921" s="489" t="s">
        <v>6051</v>
      </c>
      <c r="C1921" s="490">
        <v>4022.5</v>
      </c>
      <c r="D1921" s="490">
        <v>127.55347500000001</v>
      </c>
    </row>
    <row r="1922" spans="1:4" x14ac:dyDescent="0.2">
      <c r="A1922" s="489" t="s">
        <v>9257</v>
      </c>
      <c r="B1922" s="489" t="s">
        <v>5430</v>
      </c>
      <c r="C1922" s="490">
        <v>9851.020408163271</v>
      </c>
      <c r="D1922" s="490">
        <v>1603.74612244898</v>
      </c>
    </row>
    <row r="1923" spans="1:4" x14ac:dyDescent="0.2">
      <c r="A1923" s="489" t="s">
        <v>9257</v>
      </c>
      <c r="B1923" s="489" t="s">
        <v>5446</v>
      </c>
      <c r="C1923" s="490">
        <v>26351.479591836702</v>
      </c>
      <c r="D1923" s="490">
        <v>4068.6684489795903</v>
      </c>
    </row>
    <row r="1924" spans="1:4" x14ac:dyDescent="0.2">
      <c r="A1924" s="489" t="s">
        <v>9257</v>
      </c>
      <c r="B1924" s="489" t="s">
        <v>4888</v>
      </c>
      <c r="C1924" s="490">
        <v>2211</v>
      </c>
      <c r="D1924" s="490">
        <v>414.12030000000004</v>
      </c>
    </row>
    <row r="1925" spans="1:4" x14ac:dyDescent="0.2">
      <c r="A1925" s="489" t="s">
        <v>9257</v>
      </c>
      <c r="B1925" s="489" t="s">
        <v>1105</v>
      </c>
      <c r="C1925" s="490">
        <v>2137.5</v>
      </c>
      <c r="D1925" s="490">
        <v>1082.0025000000001</v>
      </c>
    </row>
    <row r="1926" spans="1:4" x14ac:dyDescent="0.2">
      <c r="A1926" s="489" t="s">
        <v>9257</v>
      </c>
      <c r="B1926" s="489" t="s">
        <v>3265</v>
      </c>
      <c r="C1926" s="490">
        <v>73234.958778339904</v>
      </c>
      <c r="D1926" s="490">
        <v>27265.375153175901</v>
      </c>
    </row>
    <row r="1927" spans="1:4" x14ac:dyDescent="0.2">
      <c r="A1927" s="489" t="s">
        <v>9257</v>
      </c>
      <c r="B1927" s="489" t="s">
        <v>3264</v>
      </c>
      <c r="C1927" s="490">
        <v>31386.410905002802</v>
      </c>
      <c r="D1927" s="490">
        <v>12284.641228218101</v>
      </c>
    </row>
    <row r="1928" spans="1:4" x14ac:dyDescent="0.2">
      <c r="A1928" s="489" t="s">
        <v>9257</v>
      </c>
      <c r="B1928" s="489" t="s">
        <v>3266</v>
      </c>
      <c r="C1928" s="490">
        <v>7051.4803166573001</v>
      </c>
      <c r="D1928" s="490">
        <v>2484.2365155583702</v>
      </c>
    </row>
    <row r="1929" spans="1:4" x14ac:dyDescent="0.2">
      <c r="A1929" s="489" t="s">
        <v>9257</v>
      </c>
      <c r="B1929" s="489" t="s">
        <v>4010</v>
      </c>
      <c r="C1929" s="490">
        <v>30632.465753424702</v>
      </c>
      <c r="D1929" s="490">
        <v>8803.7706575342509</v>
      </c>
    </row>
    <row r="1930" spans="1:4" x14ac:dyDescent="0.2">
      <c r="A1930" s="489" t="s">
        <v>9257</v>
      </c>
      <c r="B1930" s="489" t="s">
        <v>4011</v>
      </c>
      <c r="C1930" s="490">
        <v>71475.753424657509</v>
      </c>
      <c r="D1930" s="490">
        <v>19534.323410958899</v>
      </c>
    </row>
    <row r="1931" spans="1:4" x14ac:dyDescent="0.2">
      <c r="A1931" s="489" t="s">
        <v>9257</v>
      </c>
      <c r="B1931" s="489" t="s">
        <v>4012</v>
      </c>
      <c r="C1931" s="490">
        <v>24608.0808219178</v>
      </c>
      <c r="D1931" s="490">
        <v>6363.6497005479505</v>
      </c>
    </row>
    <row r="1932" spans="1:4" x14ac:dyDescent="0.2">
      <c r="A1932" s="489" t="s">
        <v>9257</v>
      </c>
      <c r="B1932" s="489" t="s">
        <v>1108</v>
      </c>
      <c r="C1932" s="490">
        <v>2249.3000000000002</v>
      </c>
      <c r="D1932" s="490">
        <v>1291.0982000000001</v>
      </c>
    </row>
    <row r="1933" spans="1:4" x14ac:dyDescent="0.2">
      <c r="A1933" s="489" t="s">
        <v>9257</v>
      </c>
      <c r="B1933" s="489" t="s">
        <v>1115</v>
      </c>
      <c r="C1933" s="490">
        <v>1681.7</v>
      </c>
      <c r="D1933" s="490">
        <v>917.03101000000004</v>
      </c>
    </row>
    <row r="1934" spans="1:4" x14ac:dyDescent="0.2">
      <c r="A1934" s="489" t="s">
        <v>9257</v>
      </c>
      <c r="B1934" s="489" t="s">
        <v>1115</v>
      </c>
      <c r="C1934" s="490">
        <v>26802.167182662499</v>
      </c>
      <c r="D1934" s="490">
        <v>14615.221764705901</v>
      </c>
    </row>
    <row r="1935" spans="1:4" x14ac:dyDescent="0.2">
      <c r="A1935" s="489" t="s">
        <v>9257</v>
      </c>
      <c r="B1935" s="489" t="s">
        <v>1116</v>
      </c>
      <c r="C1935" s="490">
        <v>2054.8328173374603</v>
      </c>
      <c r="D1935" s="490">
        <v>1065.8417823529401</v>
      </c>
    </row>
    <row r="1936" spans="1:4" x14ac:dyDescent="0.2">
      <c r="A1936" s="489" t="s">
        <v>9257</v>
      </c>
      <c r="B1936" s="489" t="s">
        <v>1115</v>
      </c>
      <c r="C1936" s="490">
        <v>28776</v>
      </c>
      <c r="D1936" s="490">
        <v>15691.552799999999</v>
      </c>
    </row>
    <row r="1937" spans="1:4" x14ac:dyDescent="0.2">
      <c r="A1937" s="489" t="s">
        <v>9257</v>
      </c>
      <c r="B1937" s="489" t="s">
        <v>1115</v>
      </c>
      <c r="C1937" s="490">
        <v>3884.5</v>
      </c>
      <c r="D1937" s="490">
        <v>2118.21785</v>
      </c>
    </row>
    <row r="1938" spans="1:4" x14ac:dyDescent="0.2">
      <c r="A1938" s="489" t="s">
        <v>9257</v>
      </c>
      <c r="B1938" s="489" t="s">
        <v>1115</v>
      </c>
      <c r="C1938" s="490">
        <v>3832</v>
      </c>
      <c r="D1938" s="490">
        <v>2089.5896000000002</v>
      </c>
    </row>
    <row r="1939" spans="1:4" x14ac:dyDescent="0.2">
      <c r="A1939" s="489" t="s">
        <v>9257</v>
      </c>
      <c r="B1939" s="489" t="s">
        <v>1115</v>
      </c>
      <c r="C1939" s="490">
        <v>2068</v>
      </c>
      <c r="D1939" s="490">
        <v>1127.6804</v>
      </c>
    </row>
    <row r="1940" spans="1:4" x14ac:dyDescent="0.2">
      <c r="A1940" s="489" t="s">
        <v>9257</v>
      </c>
      <c r="B1940" s="489" t="s">
        <v>1122</v>
      </c>
      <c r="C1940" s="490">
        <v>4959.7</v>
      </c>
      <c r="D1940" s="490">
        <v>2569.1246000000001</v>
      </c>
    </row>
    <row r="1941" spans="1:4" x14ac:dyDescent="0.2">
      <c r="A1941" s="489" t="s">
        <v>9257</v>
      </c>
      <c r="B1941" s="489" t="s">
        <v>1122</v>
      </c>
      <c r="C1941" s="490">
        <v>2046</v>
      </c>
      <c r="D1941" s="490">
        <v>1059.828</v>
      </c>
    </row>
    <row r="1942" spans="1:4" x14ac:dyDescent="0.2">
      <c r="A1942" s="489" t="s">
        <v>9257</v>
      </c>
      <c r="B1942" s="489" t="s">
        <v>1122</v>
      </c>
      <c r="C1942" s="490">
        <v>2867.9</v>
      </c>
      <c r="D1942" s="490">
        <v>1485.5722000000001</v>
      </c>
    </row>
    <row r="1943" spans="1:4" x14ac:dyDescent="0.2">
      <c r="A1943" s="489" t="s">
        <v>9257</v>
      </c>
      <c r="B1943" s="489" t="s">
        <v>1122</v>
      </c>
      <c r="C1943" s="490">
        <v>4309</v>
      </c>
      <c r="D1943" s="490">
        <v>2232.0619999999999</v>
      </c>
    </row>
    <row r="1944" spans="1:4" x14ac:dyDescent="0.2">
      <c r="A1944" s="489" t="s">
        <v>9257</v>
      </c>
      <c r="B1944" s="489" t="s">
        <v>1122</v>
      </c>
      <c r="C1944" s="490">
        <v>17833</v>
      </c>
      <c r="D1944" s="490">
        <v>9237.4940000000006</v>
      </c>
    </row>
    <row r="1945" spans="1:4" x14ac:dyDescent="0.2">
      <c r="A1945" s="489" t="s">
        <v>9257</v>
      </c>
      <c r="B1945" s="489" t="s">
        <v>1122</v>
      </c>
      <c r="C1945" s="490">
        <v>6017</v>
      </c>
      <c r="D1945" s="490">
        <v>3116.806</v>
      </c>
    </row>
    <row r="1946" spans="1:4" x14ac:dyDescent="0.2">
      <c r="A1946" s="489" t="s">
        <v>9257</v>
      </c>
      <c r="B1946" s="489" t="s">
        <v>1122</v>
      </c>
      <c r="C1946" s="490">
        <v>7257</v>
      </c>
      <c r="D1946" s="490">
        <v>3759.1260000000002</v>
      </c>
    </row>
    <row r="1947" spans="1:4" x14ac:dyDescent="0.2">
      <c r="A1947" s="489" t="s">
        <v>9257</v>
      </c>
      <c r="B1947" s="489" t="s">
        <v>1122</v>
      </c>
      <c r="C1947" s="490">
        <v>4381</v>
      </c>
      <c r="D1947" s="490">
        <v>2269.3580000000002</v>
      </c>
    </row>
    <row r="1948" spans="1:4" x14ac:dyDescent="0.2">
      <c r="A1948" s="489" t="s">
        <v>9257</v>
      </c>
      <c r="B1948" s="489" t="s">
        <v>1129</v>
      </c>
      <c r="C1948" s="490">
        <v>7385</v>
      </c>
      <c r="D1948" s="490">
        <v>3634.1585</v>
      </c>
    </row>
    <row r="1949" spans="1:4" x14ac:dyDescent="0.2">
      <c r="A1949" s="489" t="s">
        <v>9257</v>
      </c>
      <c r="B1949" s="489" t="s">
        <v>1129</v>
      </c>
      <c r="C1949" s="490">
        <v>16413</v>
      </c>
      <c r="D1949" s="490">
        <v>8076.8373000000001</v>
      </c>
    </row>
    <row r="1950" spans="1:4" x14ac:dyDescent="0.2">
      <c r="A1950" s="489" t="s">
        <v>9257</v>
      </c>
      <c r="B1950" s="489" t="s">
        <v>1129</v>
      </c>
      <c r="C1950" s="490">
        <v>3547</v>
      </c>
      <c r="D1950" s="490">
        <v>1745.4787000000001</v>
      </c>
    </row>
    <row r="1951" spans="1:4" x14ac:dyDescent="0.2">
      <c r="A1951" s="489" t="s">
        <v>9257</v>
      </c>
      <c r="B1951" s="489" t="s">
        <v>1129</v>
      </c>
      <c r="C1951" s="490">
        <v>4937</v>
      </c>
      <c r="D1951" s="490">
        <v>2429.4976999999999</v>
      </c>
    </row>
    <row r="1952" spans="1:4" x14ac:dyDescent="0.2">
      <c r="A1952" s="489" t="s">
        <v>9257</v>
      </c>
      <c r="B1952" s="489" t="s">
        <v>1129</v>
      </c>
      <c r="C1952" s="490">
        <v>2978</v>
      </c>
      <c r="D1952" s="490">
        <v>1465.4738</v>
      </c>
    </row>
    <row r="1953" spans="1:4" x14ac:dyDescent="0.2">
      <c r="A1953" s="489" t="s">
        <v>9257</v>
      </c>
      <c r="B1953" s="489" t="s">
        <v>1129</v>
      </c>
      <c r="C1953" s="490">
        <v>3497</v>
      </c>
      <c r="D1953" s="490">
        <v>1720.8737000000001</v>
      </c>
    </row>
    <row r="1954" spans="1:4" x14ac:dyDescent="0.2">
      <c r="A1954" s="489" t="s">
        <v>9257</v>
      </c>
      <c r="B1954" s="489" t="s">
        <v>1129</v>
      </c>
      <c r="C1954" s="490">
        <v>7908</v>
      </c>
      <c r="D1954" s="490">
        <v>3891.5268000000001</v>
      </c>
    </row>
    <row r="1955" spans="1:4" x14ac:dyDescent="0.2">
      <c r="A1955" s="489" t="s">
        <v>9257</v>
      </c>
      <c r="B1955" s="489" t="s">
        <v>1136</v>
      </c>
      <c r="C1955" s="490">
        <v>9320.3834341554211</v>
      </c>
      <c r="D1955" s="490">
        <v>4357.2792554676598</v>
      </c>
    </row>
    <row r="1956" spans="1:4" x14ac:dyDescent="0.2">
      <c r="A1956" s="489" t="s">
        <v>9257</v>
      </c>
      <c r="B1956" s="489" t="s">
        <v>3291</v>
      </c>
      <c r="C1956" s="490">
        <v>13440.4165658446</v>
      </c>
      <c r="D1956" s="490">
        <v>4439.3695916984598</v>
      </c>
    </row>
    <row r="1957" spans="1:4" x14ac:dyDescent="0.2">
      <c r="A1957" s="489" t="s">
        <v>9257</v>
      </c>
      <c r="B1957" s="489" t="s">
        <v>1136</v>
      </c>
      <c r="C1957" s="490">
        <v>2160.6</v>
      </c>
      <c r="D1957" s="490">
        <v>1010.0805</v>
      </c>
    </row>
    <row r="1958" spans="1:4" x14ac:dyDescent="0.2">
      <c r="A1958" s="489" t="s">
        <v>9257</v>
      </c>
      <c r="B1958" s="489" t="s">
        <v>1136</v>
      </c>
      <c r="C1958" s="490">
        <v>3163.8</v>
      </c>
      <c r="D1958" s="490">
        <v>1479.0765000000001</v>
      </c>
    </row>
    <row r="1959" spans="1:4" x14ac:dyDescent="0.2">
      <c r="A1959" s="489" t="s">
        <v>9257</v>
      </c>
      <c r="B1959" s="489" t="s">
        <v>1136</v>
      </c>
      <c r="C1959" s="490">
        <v>6293</v>
      </c>
      <c r="D1959" s="490">
        <v>2941.9775</v>
      </c>
    </row>
    <row r="1960" spans="1:4" x14ac:dyDescent="0.2">
      <c r="A1960" s="489" t="s">
        <v>9257</v>
      </c>
      <c r="B1960" s="489" t="s">
        <v>1136</v>
      </c>
      <c r="C1960" s="490">
        <v>5623.1</v>
      </c>
      <c r="D1960" s="490">
        <v>2628.79925</v>
      </c>
    </row>
    <row r="1961" spans="1:4" x14ac:dyDescent="0.2">
      <c r="A1961" s="489" t="s">
        <v>9257</v>
      </c>
      <c r="B1961" s="489" t="s">
        <v>1136</v>
      </c>
      <c r="C1961" s="490">
        <v>3802.1000000000004</v>
      </c>
      <c r="D1961" s="490">
        <v>1777.4817500000001</v>
      </c>
    </row>
    <row r="1962" spans="1:4" x14ac:dyDescent="0.2">
      <c r="A1962" s="489" t="s">
        <v>9257</v>
      </c>
      <c r="B1962" s="489" t="s">
        <v>173</v>
      </c>
      <c r="C1962" s="490">
        <v>7032</v>
      </c>
      <c r="D1962" s="490">
        <v>3024.4632000000001</v>
      </c>
    </row>
    <row r="1963" spans="1:4" x14ac:dyDescent="0.2">
      <c r="A1963" s="489" t="s">
        <v>9257</v>
      </c>
      <c r="B1963" s="489" t="s">
        <v>173</v>
      </c>
      <c r="C1963" s="490">
        <v>6656</v>
      </c>
      <c r="D1963" s="490">
        <v>2862.7456000000002</v>
      </c>
    </row>
    <row r="1964" spans="1:4" x14ac:dyDescent="0.2">
      <c r="A1964" s="489" t="s">
        <v>9257</v>
      </c>
      <c r="B1964" s="489" t="s">
        <v>173</v>
      </c>
      <c r="C1964" s="490">
        <v>12212</v>
      </c>
      <c r="D1964" s="490">
        <v>5252.3811999999998</v>
      </c>
    </row>
    <row r="1965" spans="1:4" x14ac:dyDescent="0.2">
      <c r="A1965" s="489" t="s">
        <v>9257</v>
      </c>
      <c r="B1965" s="489" t="s">
        <v>173</v>
      </c>
      <c r="C1965" s="490">
        <v>6925</v>
      </c>
      <c r="D1965" s="490">
        <v>2978.4425000000001</v>
      </c>
    </row>
    <row r="1966" spans="1:4" x14ac:dyDescent="0.2">
      <c r="A1966" s="489" t="s">
        <v>9257</v>
      </c>
      <c r="B1966" s="489" t="s">
        <v>173</v>
      </c>
      <c r="C1966" s="490">
        <v>11944</v>
      </c>
      <c r="D1966" s="490">
        <v>5137.1144000000004</v>
      </c>
    </row>
    <row r="1967" spans="1:4" x14ac:dyDescent="0.2">
      <c r="A1967" s="489" t="s">
        <v>9257</v>
      </c>
      <c r="B1967" s="489" t="s">
        <v>173</v>
      </c>
      <c r="C1967" s="490">
        <v>30817.012537116501</v>
      </c>
      <c r="D1967" s="490">
        <v>13254.3970922138</v>
      </c>
    </row>
    <row r="1968" spans="1:4" x14ac:dyDescent="0.2">
      <c r="A1968" s="489" t="s">
        <v>9257</v>
      </c>
      <c r="B1968" s="489" t="s">
        <v>4010</v>
      </c>
      <c r="C1968" s="490">
        <v>17932.691768393299</v>
      </c>
      <c r="D1968" s="490">
        <v>5153.8556142362304</v>
      </c>
    </row>
    <row r="1969" spans="1:4" x14ac:dyDescent="0.2">
      <c r="A1969" s="489" t="s">
        <v>9257</v>
      </c>
      <c r="B1969" s="489" t="s">
        <v>3265</v>
      </c>
      <c r="C1969" s="490">
        <v>15671.8995381062</v>
      </c>
      <c r="D1969" s="490">
        <v>5834.6481980369499</v>
      </c>
    </row>
    <row r="1970" spans="1:4" x14ac:dyDescent="0.2">
      <c r="A1970" s="489" t="s">
        <v>9257</v>
      </c>
      <c r="B1970" s="489" t="s">
        <v>3264</v>
      </c>
      <c r="C1970" s="490">
        <v>2107.1461563840303</v>
      </c>
      <c r="D1970" s="490">
        <v>824.73700560871009</v>
      </c>
    </row>
    <row r="1971" spans="1:4" x14ac:dyDescent="0.2">
      <c r="A1971" s="489" t="s">
        <v>9257</v>
      </c>
      <c r="B1971" s="489" t="s">
        <v>173</v>
      </c>
      <c r="C1971" s="490">
        <v>7869</v>
      </c>
      <c r="D1971" s="490">
        <v>3384.4569000000001</v>
      </c>
    </row>
    <row r="1972" spans="1:4" x14ac:dyDescent="0.2">
      <c r="A1972" s="489" t="s">
        <v>9257</v>
      </c>
      <c r="B1972" s="489" t="s">
        <v>173</v>
      </c>
      <c r="C1972" s="490">
        <v>27163</v>
      </c>
      <c r="D1972" s="490">
        <v>11682.8063</v>
      </c>
    </row>
    <row r="1973" spans="1:4" x14ac:dyDescent="0.2">
      <c r="A1973" s="489" t="s">
        <v>9257</v>
      </c>
      <c r="B1973" s="489" t="s">
        <v>173</v>
      </c>
      <c r="C1973" s="490">
        <v>29451</v>
      </c>
      <c r="D1973" s="490">
        <v>12666.875099999999</v>
      </c>
    </row>
    <row r="1974" spans="1:4" x14ac:dyDescent="0.2">
      <c r="A1974" s="489" t="s">
        <v>9257</v>
      </c>
      <c r="B1974" s="489" t="s">
        <v>3264</v>
      </c>
      <c r="C1974" s="490">
        <v>6525</v>
      </c>
      <c r="D1974" s="490">
        <v>2553.8850000000002</v>
      </c>
    </row>
    <row r="1975" spans="1:4" x14ac:dyDescent="0.2">
      <c r="A1975" s="489" t="s">
        <v>9257</v>
      </c>
      <c r="B1975" s="489" t="s">
        <v>3264</v>
      </c>
      <c r="C1975" s="490">
        <v>9902</v>
      </c>
      <c r="D1975" s="490">
        <v>3875.6428000000001</v>
      </c>
    </row>
    <row r="1976" spans="1:4" x14ac:dyDescent="0.2">
      <c r="A1976" s="489" t="s">
        <v>9257</v>
      </c>
      <c r="B1976" s="489" t="s">
        <v>3265</v>
      </c>
      <c r="C1976" s="490">
        <v>1220.67521641552</v>
      </c>
      <c r="D1976" s="490">
        <v>454.45738307149702</v>
      </c>
    </row>
    <row r="1977" spans="1:4" x14ac:dyDescent="0.2">
      <c r="A1977" s="489" t="s">
        <v>9257</v>
      </c>
      <c r="B1977" s="489" t="s">
        <v>3264</v>
      </c>
      <c r="C1977" s="490">
        <v>30773.3247835845</v>
      </c>
      <c r="D1977" s="490">
        <v>12044.679320294999</v>
      </c>
    </row>
    <row r="1978" spans="1:4" x14ac:dyDescent="0.2">
      <c r="A1978" s="489" t="s">
        <v>9257</v>
      </c>
      <c r="B1978" s="489" t="s">
        <v>3264</v>
      </c>
      <c r="C1978" s="490">
        <v>7459</v>
      </c>
      <c r="D1978" s="490">
        <v>2919.4526000000001</v>
      </c>
    </row>
    <row r="1979" spans="1:4" x14ac:dyDescent="0.2">
      <c r="A1979" s="489" t="s">
        <v>9257</v>
      </c>
      <c r="B1979" s="489" t="s">
        <v>3268</v>
      </c>
      <c r="C1979" s="490">
        <v>4367</v>
      </c>
      <c r="D1979" s="490">
        <v>1709.2438000000002</v>
      </c>
    </row>
    <row r="1980" spans="1:4" x14ac:dyDescent="0.2">
      <c r="A1980" s="489" t="s">
        <v>9257</v>
      </c>
      <c r="B1980" s="489" t="s">
        <v>3269</v>
      </c>
      <c r="C1980" s="490">
        <v>-4367</v>
      </c>
      <c r="D1980" s="490">
        <v>-715.31460000000004</v>
      </c>
    </row>
    <row r="1981" spans="1:4" x14ac:dyDescent="0.2">
      <c r="A1981" s="489" t="s">
        <v>9257</v>
      </c>
      <c r="B1981" s="489" t="s">
        <v>3264</v>
      </c>
      <c r="C1981" s="490">
        <v>10745</v>
      </c>
      <c r="D1981" s="490">
        <v>4205.5929999999998</v>
      </c>
    </row>
    <row r="1982" spans="1:4" x14ac:dyDescent="0.2">
      <c r="A1982" s="489" t="s">
        <v>9257</v>
      </c>
      <c r="B1982" s="489" t="s">
        <v>5153</v>
      </c>
      <c r="C1982" s="490">
        <v>1491.8571428571402</v>
      </c>
      <c r="D1982" s="490">
        <v>0</v>
      </c>
    </row>
    <row r="1983" spans="1:4" x14ac:dyDescent="0.2">
      <c r="A1983" s="489" t="s">
        <v>9257</v>
      </c>
      <c r="B1983" s="489" t="s">
        <v>4896</v>
      </c>
      <c r="C1983" s="490">
        <v>3481</v>
      </c>
      <c r="D1983" s="490">
        <v>639.11160000000007</v>
      </c>
    </row>
    <row r="1984" spans="1:4" x14ac:dyDescent="0.2">
      <c r="A1984" s="489" t="s">
        <v>9257</v>
      </c>
      <c r="B1984" s="489" t="s">
        <v>5153</v>
      </c>
      <c r="C1984" s="490">
        <v>3767.1428571428601</v>
      </c>
      <c r="D1984" s="490">
        <v>0</v>
      </c>
    </row>
    <row r="1985" spans="1:4" x14ac:dyDescent="0.2">
      <c r="A1985" s="489" t="s">
        <v>9257</v>
      </c>
      <c r="B1985" s="489" t="s">
        <v>5433</v>
      </c>
      <c r="C1985" s="490">
        <v>8790</v>
      </c>
      <c r="D1985" s="490">
        <v>1349.2650000000001</v>
      </c>
    </row>
    <row r="1986" spans="1:4" x14ac:dyDescent="0.2">
      <c r="A1986" s="489" t="s">
        <v>9257</v>
      </c>
      <c r="B1986" s="489" t="s">
        <v>5888</v>
      </c>
      <c r="C1986" s="490">
        <v>3126</v>
      </c>
      <c r="D1986" s="490">
        <v>395.43900000000002</v>
      </c>
    </row>
    <row r="1987" spans="1:4" x14ac:dyDescent="0.2">
      <c r="A1987" s="489" t="s">
        <v>9257</v>
      </c>
      <c r="B1987" s="489" t="s">
        <v>5153</v>
      </c>
      <c r="C1987" s="490">
        <v>810</v>
      </c>
      <c r="D1987" s="490">
        <v>0</v>
      </c>
    </row>
    <row r="1988" spans="1:4" x14ac:dyDescent="0.2">
      <c r="A1988" s="489" t="s">
        <v>9257</v>
      </c>
      <c r="B1988" s="489" t="s">
        <v>5864</v>
      </c>
      <c r="C1988" s="490">
        <v>3240</v>
      </c>
      <c r="D1988" s="490">
        <v>430.27200000000005</v>
      </c>
    </row>
    <row r="1989" spans="1:4" x14ac:dyDescent="0.2">
      <c r="A1989" s="489" t="s">
        <v>9257</v>
      </c>
      <c r="B1989" s="489" t="s">
        <v>3265</v>
      </c>
      <c r="C1989" s="490">
        <v>8497.3734939758997</v>
      </c>
      <c r="D1989" s="490">
        <v>3163.5721518072301</v>
      </c>
    </row>
    <row r="1990" spans="1:4" x14ac:dyDescent="0.2">
      <c r="A1990" s="489" t="s">
        <v>9257</v>
      </c>
      <c r="B1990" s="489" t="s">
        <v>3264</v>
      </c>
      <c r="C1990" s="490">
        <v>25906.626506024102</v>
      </c>
      <c r="D1990" s="490">
        <v>10139.853614457801</v>
      </c>
    </row>
    <row r="1991" spans="1:4" x14ac:dyDescent="0.2">
      <c r="A1991" s="489" t="s">
        <v>9257</v>
      </c>
      <c r="B1991" s="489" t="s">
        <v>1105</v>
      </c>
      <c r="C1991" s="490">
        <v>2295</v>
      </c>
      <c r="D1991" s="490">
        <v>1161.729</v>
      </c>
    </row>
    <row r="1992" spans="1:4" x14ac:dyDescent="0.2">
      <c r="A1992" s="489" t="s">
        <v>9257</v>
      </c>
      <c r="B1992" s="489" t="s">
        <v>1106</v>
      </c>
      <c r="C1992" s="490">
        <v>3599.8</v>
      </c>
      <c r="D1992" s="490">
        <v>1731.5038000000002</v>
      </c>
    </row>
    <row r="1993" spans="1:4" x14ac:dyDescent="0.2">
      <c r="A1993" s="489" t="s">
        <v>9257</v>
      </c>
      <c r="B1993" s="489" t="s">
        <v>3265</v>
      </c>
      <c r="C1993" s="490">
        <v>70411.986677654204</v>
      </c>
      <c r="D1993" s="490">
        <v>26214.3826400906</v>
      </c>
    </row>
    <row r="1994" spans="1:4" x14ac:dyDescent="0.2">
      <c r="A1994" s="489" t="s">
        <v>9257</v>
      </c>
      <c r="B1994" s="489" t="s">
        <v>3264</v>
      </c>
      <c r="C1994" s="490">
        <v>30176.5657189946</v>
      </c>
      <c r="D1994" s="490">
        <v>11811.1078224145</v>
      </c>
    </row>
    <row r="1995" spans="1:4" x14ac:dyDescent="0.2">
      <c r="A1995" s="489" t="s">
        <v>9257</v>
      </c>
      <c r="B1995" s="489" t="s">
        <v>3266</v>
      </c>
      <c r="C1995" s="490">
        <v>45888.497603351199</v>
      </c>
      <c r="D1995" s="490">
        <v>16166.517705660601</v>
      </c>
    </row>
    <row r="1996" spans="1:4" x14ac:dyDescent="0.2">
      <c r="A1996" s="489" t="s">
        <v>9257</v>
      </c>
      <c r="B1996" s="489" t="s">
        <v>1108</v>
      </c>
      <c r="C1996" s="490">
        <v>3620.6048780487804</v>
      </c>
      <c r="D1996" s="490">
        <v>2078.2272000000003</v>
      </c>
    </row>
    <row r="1997" spans="1:4" x14ac:dyDescent="0.2">
      <c r="A1997" s="489" t="s">
        <v>9257</v>
      </c>
      <c r="B1997" s="489" t="s">
        <v>1122</v>
      </c>
      <c r="C1997" s="490">
        <v>1018.29512195122</v>
      </c>
      <c r="D1997" s="490">
        <v>527.47687317073201</v>
      </c>
    </row>
    <row r="1998" spans="1:4" x14ac:dyDescent="0.2">
      <c r="A1998" s="489" t="s">
        <v>9257</v>
      </c>
      <c r="B1998" s="489" t="s">
        <v>1122</v>
      </c>
      <c r="C1998" s="490">
        <v>2362.8000000000002</v>
      </c>
      <c r="D1998" s="490">
        <v>1223.9304</v>
      </c>
    </row>
    <row r="1999" spans="1:4" x14ac:dyDescent="0.2">
      <c r="A1999" s="489" t="s">
        <v>9257</v>
      </c>
      <c r="B1999" s="489" t="s">
        <v>1122</v>
      </c>
      <c r="C1999" s="490">
        <v>5866</v>
      </c>
      <c r="D1999" s="490">
        <v>3038.5880000000002</v>
      </c>
    </row>
    <row r="2000" spans="1:4" x14ac:dyDescent="0.2">
      <c r="A2000" s="489" t="s">
        <v>9257</v>
      </c>
      <c r="B2000" s="489" t="s">
        <v>1122</v>
      </c>
      <c r="C2000" s="490">
        <v>5609</v>
      </c>
      <c r="D2000" s="490">
        <v>2905.462</v>
      </c>
    </row>
    <row r="2001" spans="1:4" x14ac:dyDescent="0.2">
      <c r="A2001" s="489" t="s">
        <v>9257</v>
      </c>
      <c r="B2001" s="489" t="s">
        <v>1136</v>
      </c>
      <c r="C2001" s="490">
        <v>6121</v>
      </c>
      <c r="D2001" s="490">
        <v>2861.5675000000001</v>
      </c>
    </row>
    <row r="2002" spans="1:4" x14ac:dyDescent="0.2">
      <c r="A2002" s="489" t="s">
        <v>9257</v>
      </c>
      <c r="B2002" s="489" t="s">
        <v>1136</v>
      </c>
      <c r="C2002" s="490">
        <v>1361</v>
      </c>
      <c r="D2002" s="490">
        <v>636.26750000000004</v>
      </c>
    </row>
    <row r="2003" spans="1:4" x14ac:dyDescent="0.2">
      <c r="A2003" s="489" t="s">
        <v>9257</v>
      </c>
      <c r="B2003" s="489" t="s">
        <v>1136</v>
      </c>
      <c r="C2003" s="490">
        <v>32334.9966413972</v>
      </c>
      <c r="D2003" s="490">
        <v>15116.610929853201</v>
      </c>
    </row>
    <row r="2004" spans="1:4" x14ac:dyDescent="0.2">
      <c r="A2004" s="489" t="s">
        <v>9257</v>
      </c>
      <c r="B2004" s="489" t="s">
        <v>1137</v>
      </c>
      <c r="C2004" s="490">
        <v>68753.903358602794</v>
      </c>
      <c r="D2004" s="490">
        <v>30581.736213906501</v>
      </c>
    </row>
    <row r="2005" spans="1:4" x14ac:dyDescent="0.2">
      <c r="A2005" s="489" t="s">
        <v>9257</v>
      </c>
      <c r="B2005" s="489" t="s">
        <v>1136</v>
      </c>
      <c r="C2005" s="490">
        <v>1151.3</v>
      </c>
      <c r="D2005" s="490">
        <v>538.23275000000001</v>
      </c>
    </row>
    <row r="2006" spans="1:4" x14ac:dyDescent="0.2">
      <c r="A2006" s="489" t="s">
        <v>9257</v>
      </c>
      <c r="B2006" s="489" t="s">
        <v>1136</v>
      </c>
      <c r="C2006" s="490">
        <v>30557.130409526602</v>
      </c>
      <c r="D2006" s="490">
        <v>14285.4584664537</v>
      </c>
    </row>
    <row r="2007" spans="1:4" x14ac:dyDescent="0.2">
      <c r="A2007" s="489" t="s">
        <v>9257</v>
      </c>
      <c r="B2007" s="489" t="s">
        <v>1137</v>
      </c>
      <c r="C2007" s="490">
        <v>4512.2695904734201</v>
      </c>
      <c r="D2007" s="490">
        <v>2007.0575138425802</v>
      </c>
    </row>
    <row r="2008" spans="1:4" x14ac:dyDescent="0.2">
      <c r="A2008" s="489" t="s">
        <v>9257</v>
      </c>
      <c r="B2008" s="489" t="s">
        <v>1136</v>
      </c>
      <c r="C2008" s="490">
        <v>29483.333333333299</v>
      </c>
      <c r="D2008" s="490">
        <v>13783.458333333299</v>
      </c>
    </row>
    <row r="2009" spans="1:4" x14ac:dyDescent="0.2">
      <c r="A2009" s="489" t="s">
        <v>9257</v>
      </c>
      <c r="B2009" s="489" t="s">
        <v>1137</v>
      </c>
      <c r="C2009" s="490">
        <v>589.66666666666708</v>
      </c>
      <c r="D2009" s="490">
        <v>262.28373333333303</v>
      </c>
    </row>
    <row r="2010" spans="1:4" x14ac:dyDescent="0.2">
      <c r="A2010" s="489" t="s">
        <v>9257</v>
      </c>
      <c r="B2010" s="489" t="s">
        <v>1136</v>
      </c>
      <c r="C2010" s="490">
        <v>8188</v>
      </c>
      <c r="D2010" s="490">
        <v>3827.8900000000003</v>
      </c>
    </row>
    <row r="2011" spans="1:4" x14ac:dyDescent="0.2">
      <c r="A2011" s="489" t="s">
        <v>9257</v>
      </c>
      <c r="B2011" s="489" t="s">
        <v>1136</v>
      </c>
      <c r="C2011" s="490">
        <v>29686.3711001642</v>
      </c>
      <c r="D2011" s="490">
        <v>13878.3784893268</v>
      </c>
    </row>
    <row r="2012" spans="1:4" x14ac:dyDescent="0.2">
      <c r="A2012" s="489" t="s">
        <v>9257</v>
      </c>
      <c r="B2012" s="489" t="s">
        <v>1137</v>
      </c>
      <c r="C2012" s="490">
        <v>6471.6288998358004</v>
      </c>
      <c r="D2012" s="490">
        <v>2878.5805346469601</v>
      </c>
    </row>
    <row r="2013" spans="1:4" x14ac:dyDescent="0.2">
      <c r="A2013" s="489" t="s">
        <v>9257</v>
      </c>
      <c r="B2013" s="489" t="s">
        <v>1136</v>
      </c>
      <c r="C2013" s="490">
        <v>6515.8</v>
      </c>
      <c r="D2013" s="490">
        <v>3046.1365000000001</v>
      </c>
    </row>
    <row r="2014" spans="1:4" x14ac:dyDescent="0.2">
      <c r="A2014" s="489" t="s">
        <v>9257</v>
      </c>
      <c r="B2014" s="489" t="s">
        <v>173</v>
      </c>
      <c r="C2014" s="490">
        <v>7110</v>
      </c>
      <c r="D2014" s="490">
        <v>3058.011</v>
      </c>
    </row>
    <row r="2015" spans="1:4" x14ac:dyDescent="0.2">
      <c r="A2015" s="489" t="s">
        <v>9257</v>
      </c>
      <c r="B2015" s="489" t="s">
        <v>173</v>
      </c>
      <c r="C2015" s="490">
        <v>6010.2000000000007</v>
      </c>
      <c r="D2015" s="490">
        <v>2584.98702</v>
      </c>
    </row>
    <row r="2016" spans="1:4" x14ac:dyDescent="0.2">
      <c r="A2016" s="489" t="s">
        <v>9257</v>
      </c>
      <c r="B2016" s="489" t="s">
        <v>173</v>
      </c>
      <c r="C2016" s="490">
        <v>11079</v>
      </c>
      <c r="D2016" s="490">
        <v>4765.0779000000002</v>
      </c>
    </row>
    <row r="2017" spans="1:4" x14ac:dyDescent="0.2">
      <c r="A2017" s="489" t="s">
        <v>9257</v>
      </c>
      <c r="B2017" s="489" t="s">
        <v>173</v>
      </c>
      <c r="C2017" s="490">
        <v>6808</v>
      </c>
      <c r="D2017" s="490">
        <v>2928.1208000000001</v>
      </c>
    </row>
    <row r="2018" spans="1:4" x14ac:dyDescent="0.2">
      <c r="A2018" s="489" t="s">
        <v>9257</v>
      </c>
      <c r="B2018" s="489" t="s">
        <v>173</v>
      </c>
      <c r="C2018" s="490">
        <v>11192</v>
      </c>
      <c r="D2018" s="490">
        <v>4813.6792000000005</v>
      </c>
    </row>
    <row r="2019" spans="1:4" x14ac:dyDescent="0.2">
      <c r="A2019" s="489" t="s">
        <v>9257</v>
      </c>
      <c r="B2019" s="489" t="s">
        <v>173</v>
      </c>
      <c r="C2019" s="490">
        <v>25834</v>
      </c>
      <c r="D2019" s="490">
        <v>11111.2034</v>
      </c>
    </row>
    <row r="2020" spans="1:4" x14ac:dyDescent="0.2">
      <c r="A2020" s="489" t="s">
        <v>9257</v>
      </c>
      <c r="B2020" s="489" t="s">
        <v>173</v>
      </c>
      <c r="C2020" s="490">
        <v>12669</v>
      </c>
      <c r="D2020" s="490">
        <v>5448.9369000000006</v>
      </c>
    </row>
    <row r="2021" spans="1:4" x14ac:dyDescent="0.2">
      <c r="A2021" s="489" t="s">
        <v>9257</v>
      </c>
      <c r="B2021" s="489" t="s">
        <v>173</v>
      </c>
      <c r="C2021" s="490">
        <v>6256</v>
      </c>
      <c r="D2021" s="490">
        <v>2690.7056000000002</v>
      </c>
    </row>
    <row r="2022" spans="1:4" x14ac:dyDescent="0.2">
      <c r="A2022" s="489" t="s">
        <v>9257</v>
      </c>
      <c r="B2022" s="489" t="s">
        <v>173</v>
      </c>
      <c r="C2022" s="490">
        <v>6180.6</v>
      </c>
      <c r="D2022" s="490">
        <v>2658.2760600000001</v>
      </c>
    </row>
    <row r="2023" spans="1:4" x14ac:dyDescent="0.2">
      <c r="A2023" s="489" t="s">
        <v>9257</v>
      </c>
      <c r="B2023" s="489" t="s">
        <v>173</v>
      </c>
      <c r="C2023" s="490">
        <v>20827</v>
      </c>
      <c r="D2023" s="490">
        <v>8957.6926999999996</v>
      </c>
    </row>
    <row r="2024" spans="1:4" x14ac:dyDescent="0.2">
      <c r="A2024" s="489" t="s">
        <v>9257</v>
      </c>
      <c r="B2024" s="489" t="s">
        <v>3264</v>
      </c>
      <c r="C2024" s="490">
        <v>5990</v>
      </c>
      <c r="D2024" s="490">
        <v>2344.4860000000003</v>
      </c>
    </row>
    <row r="2025" spans="1:4" x14ac:dyDescent="0.2">
      <c r="A2025" s="489" t="s">
        <v>9257</v>
      </c>
      <c r="B2025" s="489" t="s">
        <v>3264</v>
      </c>
      <c r="C2025" s="490">
        <v>5179</v>
      </c>
      <c r="D2025" s="490">
        <v>2027.0606</v>
      </c>
    </row>
    <row r="2026" spans="1:4" x14ac:dyDescent="0.2">
      <c r="A2026" s="489" t="s">
        <v>9257</v>
      </c>
      <c r="B2026" s="489" t="s">
        <v>3264</v>
      </c>
      <c r="C2026" s="490">
        <v>8206</v>
      </c>
      <c r="D2026" s="490">
        <v>3211.8284000000003</v>
      </c>
    </row>
    <row r="2027" spans="1:4" x14ac:dyDescent="0.2">
      <c r="A2027" s="489" t="s">
        <v>9257</v>
      </c>
      <c r="B2027" s="489" t="s">
        <v>3264</v>
      </c>
      <c r="C2027" s="490">
        <v>15893</v>
      </c>
      <c r="D2027" s="490">
        <v>6220.5201999999999</v>
      </c>
    </row>
    <row r="2028" spans="1:4" x14ac:dyDescent="0.2">
      <c r="A2028" s="489" t="s">
        <v>9257</v>
      </c>
      <c r="B2028" s="489" t="s">
        <v>3264</v>
      </c>
      <c r="C2028" s="490">
        <v>6347</v>
      </c>
      <c r="D2028" s="490">
        <v>2484.2157999999999</v>
      </c>
    </row>
    <row r="2029" spans="1:4" x14ac:dyDescent="0.2">
      <c r="A2029" s="489" t="s">
        <v>9257</v>
      </c>
      <c r="B2029" s="489" t="s">
        <v>3268</v>
      </c>
      <c r="C2029" s="490">
        <v>3776</v>
      </c>
      <c r="D2029" s="490">
        <v>1477.9264000000001</v>
      </c>
    </row>
    <row r="2030" spans="1:4" x14ac:dyDescent="0.2">
      <c r="A2030" s="489" t="s">
        <v>9257</v>
      </c>
      <c r="B2030" s="489" t="s">
        <v>3269</v>
      </c>
      <c r="C2030" s="490">
        <v>-3776</v>
      </c>
      <c r="D2030" s="490">
        <v>-618.50880000000006</v>
      </c>
    </row>
    <row r="2031" spans="1:4" x14ac:dyDescent="0.2">
      <c r="A2031" s="489" t="s">
        <v>9257</v>
      </c>
      <c r="B2031" s="489" t="s">
        <v>3264</v>
      </c>
      <c r="C2031" s="490">
        <v>4155</v>
      </c>
      <c r="D2031" s="490">
        <v>1626.2670000000001</v>
      </c>
    </row>
    <row r="2032" spans="1:4" x14ac:dyDescent="0.2">
      <c r="A2032" s="489" t="s">
        <v>9257</v>
      </c>
      <c r="B2032" s="489" t="s">
        <v>3264</v>
      </c>
      <c r="C2032" s="490">
        <v>6168</v>
      </c>
      <c r="D2032" s="490">
        <v>2414.1552000000001</v>
      </c>
    </row>
    <row r="2033" spans="1:4" x14ac:dyDescent="0.2">
      <c r="A2033" s="489" t="s">
        <v>9257</v>
      </c>
      <c r="B2033" s="489" t="s">
        <v>3264</v>
      </c>
      <c r="C2033" s="490">
        <v>14924</v>
      </c>
      <c r="D2033" s="490">
        <v>5841.2536</v>
      </c>
    </row>
    <row r="2034" spans="1:4" x14ac:dyDescent="0.2">
      <c r="A2034" s="489" t="s">
        <v>9257</v>
      </c>
      <c r="B2034" s="489" t="s">
        <v>3264</v>
      </c>
      <c r="C2034" s="490">
        <v>3381</v>
      </c>
      <c r="D2034" s="490">
        <v>1323.3234</v>
      </c>
    </row>
    <row r="2035" spans="1:4" x14ac:dyDescent="0.2">
      <c r="A2035" s="489" t="s">
        <v>9257</v>
      </c>
      <c r="B2035" s="489" t="s">
        <v>3264</v>
      </c>
      <c r="C2035" s="490">
        <v>13086</v>
      </c>
      <c r="D2035" s="490">
        <v>5121.8604000000005</v>
      </c>
    </row>
    <row r="2036" spans="1:4" x14ac:dyDescent="0.2">
      <c r="A2036" s="489" t="s">
        <v>9257</v>
      </c>
      <c r="B2036" s="489" t="s">
        <v>4010</v>
      </c>
      <c r="C2036" s="490">
        <v>8025</v>
      </c>
      <c r="D2036" s="490">
        <v>2306.3850000000002</v>
      </c>
    </row>
    <row r="2037" spans="1:4" x14ac:dyDescent="0.2">
      <c r="A2037" s="489" t="s">
        <v>9257</v>
      </c>
      <c r="B2037" s="489" t="s">
        <v>4014</v>
      </c>
      <c r="C2037" s="490">
        <v>736</v>
      </c>
      <c r="D2037" s="490">
        <v>211.52640000000002</v>
      </c>
    </row>
    <row r="2038" spans="1:4" x14ac:dyDescent="0.2">
      <c r="A2038" s="489" t="s">
        <v>9257</v>
      </c>
      <c r="B2038" s="489" t="s">
        <v>4015</v>
      </c>
      <c r="C2038" s="490">
        <v>-736</v>
      </c>
      <c r="D2038" s="490">
        <v>-120.55680000000001</v>
      </c>
    </row>
    <row r="2039" spans="1:4" x14ac:dyDescent="0.2">
      <c r="A2039" s="489" t="s">
        <v>9257</v>
      </c>
      <c r="B2039" s="489" t="s">
        <v>3291</v>
      </c>
      <c r="C2039" s="490">
        <v>27642</v>
      </c>
      <c r="D2039" s="490">
        <v>9130.1526000000013</v>
      </c>
    </row>
    <row r="2040" spans="1:4" x14ac:dyDescent="0.2">
      <c r="A2040" s="489" t="s">
        <v>9257</v>
      </c>
      <c r="B2040" s="489" t="s">
        <v>3291</v>
      </c>
      <c r="C2040" s="490">
        <v>5114</v>
      </c>
      <c r="D2040" s="490">
        <v>1689.1542000000002</v>
      </c>
    </row>
    <row r="2041" spans="1:4" x14ac:dyDescent="0.2">
      <c r="A2041" s="489" t="s">
        <v>9257</v>
      </c>
      <c r="B2041" s="489" t="s">
        <v>4010</v>
      </c>
      <c r="C2041" s="490">
        <v>4774</v>
      </c>
      <c r="D2041" s="490">
        <v>1372.0476000000001</v>
      </c>
    </row>
    <row r="2042" spans="1:4" x14ac:dyDescent="0.2">
      <c r="A2042" s="489" t="s">
        <v>9257</v>
      </c>
      <c r="B2042" s="489" t="s">
        <v>4827</v>
      </c>
      <c r="C2042" s="490">
        <v>33269.472163865503</v>
      </c>
      <c r="D2042" s="490">
        <v>8127.73204963235</v>
      </c>
    </row>
    <row r="2043" spans="1:4" x14ac:dyDescent="0.2">
      <c r="A2043" s="489" t="s">
        <v>9257</v>
      </c>
      <c r="B2043" s="489" t="s">
        <v>4829</v>
      </c>
      <c r="C2043" s="490">
        <v>51190.627836134503</v>
      </c>
      <c r="D2043" s="490">
        <v>11891.582846334</v>
      </c>
    </row>
    <row r="2044" spans="1:4" x14ac:dyDescent="0.2">
      <c r="A2044" s="489" t="s">
        <v>9257</v>
      </c>
      <c r="B2044" s="489" t="s">
        <v>4010</v>
      </c>
      <c r="C2044" s="490">
        <v>14400</v>
      </c>
      <c r="D2044" s="490">
        <v>4138.5600000000004</v>
      </c>
    </row>
    <row r="2045" spans="1:4" x14ac:dyDescent="0.2">
      <c r="A2045" s="489" t="s">
        <v>9257</v>
      </c>
      <c r="B2045" s="489" t="s">
        <v>3291</v>
      </c>
      <c r="C2045" s="490">
        <v>25273.855544252299</v>
      </c>
      <c r="D2045" s="490">
        <v>8347.9544862665298</v>
      </c>
    </row>
    <row r="2046" spans="1:4" x14ac:dyDescent="0.2">
      <c r="A2046" s="489" t="s">
        <v>9257</v>
      </c>
      <c r="B2046" s="489" t="s">
        <v>3292</v>
      </c>
      <c r="C2046" s="490">
        <v>16133.144455747701</v>
      </c>
      <c r="D2046" s="490">
        <v>5069.0339879959301</v>
      </c>
    </row>
    <row r="2047" spans="1:4" x14ac:dyDescent="0.2">
      <c r="A2047" s="489" t="s">
        <v>9257</v>
      </c>
      <c r="B2047" s="489" t="s">
        <v>4010</v>
      </c>
      <c r="C2047" s="490">
        <v>5053</v>
      </c>
      <c r="D2047" s="490">
        <v>1452.2322000000001</v>
      </c>
    </row>
    <row r="2048" spans="1:4" x14ac:dyDescent="0.2">
      <c r="A2048" s="489" t="s">
        <v>9257</v>
      </c>
      <c r="B2048" s="489" t="s">
        <v>4010</v>
      </c>
      <c r="C2048" s="490">
        <v>4837</v>
      </c>
      <c r="D2048" s="490">
        <v>1390.1538</v>
      </c>
    </row>
    <row r="2049" spans="1:4" x14ac:dyDescent="0.2">
      <c r="A2049" s="489" t="s">
        <v>9257</v>
      </c>
      <c r="B2049" s="489" t="s">
        <v>4014</v>
      </c>
      <c r="C2049" s="490">
        <v>987</v>
      </c>
      <c r="D2049" s="490">
        <v>283.66380000000004</v>
      </c>
    </row>
    <row r="2050" spans="1:4" x14ac:dyDescent="0.2">
      <c r="A2050" s="489" t="s">
        <v>9257</v>
      </c>
      <c r="B2050" s="489" t="s">
        <v>4015</v>
      </c>
      <c r="C2050" s="490">
        <v>-987</v>
      </c>
      <c r="D2050" s="490">
        <v>-161.67060000000001</v>
      </c>
    </row>
    <row r="2051" spans="1:4" x14ac:dyDescent="0.2">
      <c r="A2051" s="489" t="s">
        <v>9257</v>
      </c>
      <c r="B2051" s="489" t="s">
        <v>3291</v>
      </c>
      <c r="C2051" s="490">
        <v>12421</v>
      </c>
      <c r="D2051" s="490">
        <v>4102.6563000000006</v>
      </c>
    </row>
    <row r="2052" spans="1:4" x14ac:dyDescent="0.2">
      <c r="A2052" s="489" t="s">
        <v>9257</v>
      </c>
      <c r="B2052" s="489" t="s">
        <v>5153</v>
      </c>
      <c r="C2052" s="490">
        <v>3770</v>
      </c>
      <c r="D2052" s="490">
        <v>0</v>
      </c>
    </row>
    <row r="2053" spans="1:4" x14ac:dyDescent="0.2">
      <c r="A2053" s="489" t="s">
        <v>9257</v>
      </c>
      <c r="B2053" s="489" t="s">
        <v>5438</v>
      </c>
      <c r="C2053" s="490">
        <v>5373.0769230769201</v>
      </c>
      <c r="D2053" s="490">
        <v>755.99192307692306</v>
      </c>
    </row>
    <row r="2054" spans="1:4" x14ac:dyDescent="0.2">
      <c r="A2054" s="489" t="s">
        <v>9257</v>
      </c>
      <c r="B2054" s="489" t="s">
        <v>5470</v>
      </c>
      <c r="C2054" s="490">
        <v>214.92307692307702</v>
      </c>
      <c r="D2054" s="490">
        <v>28.6922307692308</v>
      </c>
    </row>
    <row r="2055" spans="1:4" x14ac:dyDescent="0.2">
      <c r="A2055" s="489" t="s">
        <v>9257</v>
      </c>
      <c r="B2055" s="489" t="s">
        <v>5153</v>
      </c>
      <c r="C2055" s="490">
        <v>1782</v>
      </c>
      <c r="D2055" s="490">
        <v>0</v>
      </c>
    </row>
    <row r="2056" spans="1:4" x14ac:dyDescent="0.2">
      <c r="A2056" s="489" t="s">
        <v>9257</v>
      </c>
      <c r="B2056" s="489" t="s">
        <v>5430</v>
      </c>
      <c r="C2056" s="490">
        <v>667</v>
      </c>
      <c r="D2056" s="490">
        <v>108.58760000000001</v>
      </c>
    </row>
    <row r="2057" spans="1:4" x14ac:dyDescent="0.2">
      <c r="A2057" s="489" t="s">
        <v>9257</v>
      </c>
      <c r="B2057" s="489" t="s">
        <v>4010</v>
      </c>
      <c r="C2057" s="490">
        <v>12928</v>
      </c>
      <c r="D2057" s="490">
        <v>3715.5072</v>
      </c>
    </row>
    <row r="2058" spans="1:4" x14ac:dyDescent="0.2">
      <c r="A2058" s="489" t="s">
        <v>9257</v>
      </c>
      <c r="B2058" s="489" t="s">
        <v>4010</v>
      </c>
      <c r="C2058" s="490">
        <v>8201</v>
      </c>
      <c r="D2058" s="490">
        <v>2356.9674</v>
      </c>
    </row>
    <row r="2059" spans="1:4" x14ac:dyDescent="0.2">
      <c r="A2059" s="489" t="s">
        <v>9257</v>
      </c>
      <c r="B2059" s="489" t="s">
        <v>4014</v>
      </c>
      <c r="C2059" s="490">
        <v>1310</v>
      </c>
      <c r="D2059" s="490">
        <v>376.49400000000003</v>
      </c>
    </row>
    <row r="2060" spans="1:4" x14ac:dyDescent="0.2">
      <c r="A2060" s="489" t="s">
        <v>9257</v>
      </c>
      <c r="B2060" s="489" t="s">
        <v>4015</v>
      </c>
      <c r="C2060" s="490">
        <v>-1310</v>
      </c>
      <c r="D2060" s="490">
        <v>-214.578</v>
      </c>
    </row>
    <row r="2061" spans="1:4" x14ac:dyDescent="0.2">
      <c r="A2061" s="489" t="s">
        <v>9257</v>
      </c>
      <c r="B2061" s="489" t="s">
        <v>4010</v>
      </c>
      <c r="C2061" s="490">
        <v>10198</v>
      </c>
      <c r="D2061" s="490">
        <v>2930.9052000000001</v>
      </c>
    </row>
    <row r="2062" spans="1:4" x14ac:dyDescent="0.2">
      <c r="A2062" s="489" t="s">
        <v>9257</v>
      </c>
      <c r="B2062" s="489" t="s">
        <v>4014</v>
      </c>
      <c r="C2062" s="490">
        <v>5363</v>
      </c>
      <c r="D2062" s="490">
        <v>1541.3262</v>
      </c>
    </row>
    <row r="2063" spans="1:4" x14ac:dyDescent="0.2">
      <c r="A2063" s="489" t="s">
        <v>9257</v>
      </c>
      <c r="B2063" s="489" t="s">
        <v>4015</v>
      </c>
      <c r="C2063" s="490">
        <v>-4668.3</v>
      </c>
      <c r="D2063" s="490">
        <v>-764.66754000000003</v>
      </c>
    </row>
    <row r="2064" spans="1:4" x14ac:dyDescent="0.2">
      <c r="A2064" s="489" t="s">
        <v>9257</v>
      </c>
      <c r="B2064" s="489" t="s">
        <v>4016</v>
      </c>
      <c r="C2064" s="490">
        <v>-694.7</v>
      </c>
      <c r="D2064" s="490">
        <v>-83.36399999999999</v>
      </c>
    </row>
    <row r="2065" spans="1:4" x14ac:dyDescent="0.2">
      <c r="A2065" s="489" t="s">
        <v>9257</v>
      </c>
      <c r="B2065" s="489" t="s">
        <v>3275</v>
      </c>
      <c r="C2065" s="490">
        <v>26599.078341013799</v>
      </c>
      <c r="D2065" s="490">
        <v>9056.9861751152112</v>
      </c>
    </row>
    <row r="2066" spans="1:4" x14ac:dyDescent="0.2">
      <c r="A2066" s="489" t="s">
        <v>9257</v>
      </c>
      <c r="B2066" s="489" t="s">
        <v>3276</v>
      </c>
      <c r="C2066" s="490">
        <v>21500.921658986201</v>
      </c>
      <c r="D2066" s="490">
        <v>6964.1485253456203</v>
      </c>
    </row>
    <row r="2067" spans="1:4" x14ac:dyDescent="0.2">
      <c r="A2067" s="489" t="s">
        <v>9257</v>
      </c>
      <c r="B2067" s="489" t="s">
        <v>5153</v>
      </c>
      <c r="C2067" s="490">
        <v>861.5</v>
      </c>
      <c r="D2067" s="490">
        <v>0</v>
      </c>
    </row>
    <row r="2068" spans="1:4" x14ac:dyDescent="0.2">
      <c r="A2068" s="489" t="s">
        <v>9257</v>
      </c>
      <c r="B2068" s="489" t="s">
        <v>5429</v>
      </c>
      <c r="C2068" s="490">
        <v>3446</v>
      </c>
      <c r="D2068" s="490">
        <v>573.4144</v>
      </c>
    </row>
    <row r="2069" spans="1:4" x14ac:dyDescent="0.2">
      <c r="A2069" s="489" t="s">
        <v>9257</v>
      </c>
      <c r="B2069" s="489" t="s">
        <v>5153</v>
      </c>
      <c r="C2069" s="490">
        <v>966.857142857143</v>
      </c>
      <c r="D2069" s="490">
        <v>0</v>
      </c>
    </row>
    <row r="2070" spans="1:4" x14ac:dyDescent="0.2">
      <c r="A2070" s="489" t="s">
        <v>9257</v>
      </c>
      <c r="B2070" s="489" t="s">
        <v>4888</v>
      </c>
      <c r="C2070" s="490">
        <v>2256</v>
      </c>
      <c r="D2070" s="490">
        <v>422.54880000000003</v>
      </c>
    </row>
    <row r="2071" spans="1:4" x14ac:dyDescent="0.2">
      <c r="A2071" s="489" t="s">
        <v>9257</v>
      </c>
      <c r="B2071" s="489" t="s">
        <v>5153</v>
      </c>
      <c r="C2071" s="490">
        <v>2946.4285714285702</v>
      </c>
      <c r="D2071" s="490">
        <v>0</v>
      </c>
    </row>
    <row r="2072" spans="1:4" x14ac:dyDescent="0.2">
      <c r="A2072" s="489" t="s">
        <v>9257</v>
      </c>
      <c r="B2072" s="489" t="s">
        <v>4904</v>
      </c>
      <c r="C2072" s="490">
        <v>6875</v>
      </c>
      <c r="D2072" s="490">
        <v>1199.6875</v>
      </c>
    </row>
    <row r="2073" spans="1:4" x14ac:dyDescent="0.2">
      <c r="A2073" s="489" t="s">
        <v>9257</v>
      </c>
      <c r="B2073" s="489" t="s">
        <v>5153</v>
      </c>
      <c r="C2073" s="490">
        <v>3022.2857142857101</v>
      </c>
      <c r="D2073" s="490">
        <v>0</v>
      </c>
    </row>
    <row r="2074" spans="1:4" x14ac:dyDescent="0.2">
      <c r="A2074" s="489" t="s">
        <v>9257</v>
      </c>
      <c r="B2074" s="489" t="s">
        <v>5428</v>
      </c>
      <c r="C2074" s="490">
        <v>7052</v>
      </c>
      <c r="D2074" s="490">
        <v>1200.2504000000001</v>
      </c>
    </row>
    <row r="2075" spans="1:4" x14ac:dyDescent="0.2">
      <c r="A2075" s="489" t="s">
        <v>9257</v>
      </c>
      <c r="B2075" s="489" t="s">
        <v>5153</v>
      </c>
      <c r="C2075" s="490">
        <v>1262</v>
      </c>
      <c r="D2075" s="490">
        <v>0</v>
      </c>
    </row>
    <row r="2076" spans="1:4" x14ac:dyDescent="0.2">
      <c r="A2076" s="489" t="s">
        <v>9257</v>
      </c>
      <c r="B2076" s="489" t="s">
        <v>5439</v>
      </c>
      <c r="C2076" s="490">
        <v>5048</v>
      </c>
      <c r="D2076" s="490">
        <v>700.66240000000005</v>
      </c>
    </row>
    <row r="2077" spans="1:4" x14ac:dyDescent="0.2">
      <c r="A2077" s="489" t="s">
        <v>9257</v>
      </c>
      <c r="B2077" s="489" t="s">
        <v>5153</v>
      </c>
      <c r="C2077" s="490">
        <v>3469.7405917839701</v>
      </c>
      <c r="D2077" s="490">
        <v>0</v>
      </c>
    </row>
    <row r="2078" spans="1:4" x14ac:dyDescent="0.2">
      <c r="A2078" s="489" t="s">
        <v>9257</v>
      </c>
      <c r="B2078" s="489" t="s">
        <v>5428</v>
      </c>
      <c r="C2078" s="490">
        <v>8098</v>
      </c>
      <c r="D2078" s="490">
        <v>1378.2796000000001</v>
      </c>
    </row>
    <row r="2079" spans="1:4" x14ac:dyDescent="0.2">
      <c r="A2079" s="489" t="s">
        <v>9257</v>
      </c>
      <c r="B2079" s="489" t="s">
        <v>5153</v>
      </c>
      <c r="C2079" s="490">
        <v>3446.5714285714303</v>
      </c>
      <c r="D2079" s="490">
        <v>0</v>
      </c>
    </row>
    <row r="2080" spans="1:4" x14ac:dyDescent="0.2">
      <c r="A2080" s="489" t="s">
        <v>9257</v>
      </c>
      <c r="B2080" s="489" t="s">
        <v>4904</v>
      </c>
      <c r="C2080" s="490">
        <v>8042</v>
      </c>
      <c r="D2080" s="490">
        <v>1403.3290000000002</v>
      </c>
    </row>
    <row r="2081" spans="1:4" x14ac:dyDescent="0.2">
      <c r="A2081" s="489" t="s">
        <v>9257</v>
      </c>
      <c r="B2081" s="489" t="s">
        <v>5153</v>
      </c>
      <c r="C2081" s="490">
        <v>3395.5714285714303</v>
      </c>
      <c r="D2081" s="490">
        <v>0</v>
      </c>
    </row>
    <row r="2082" spans="1:4" x14ac:dyDescent="0.2">
      <c r="A2082" s="489" t="s">
        <v>9257</v>
      </c>
      <c r="B2082" s="489" t="s">
        <v>5435</v>
      </c>
      <c r="C2082" s="490">
        <v>7923</v>
      </c>
      <c r="D2082" s="490">
        <v>1172.604</v>
      </c>
    </row>
    <row r="2083" spans="1:4" x14ac:dyDescent="0.2">
      <c r="A2083" s="489" t="s">
        <v>9257</v>
      </c>
      <c r="B2083" s="489" t="s">
        <v>4900</v>
      </c>
      <c r="C2083" s="490">
        <v>4461</v>
      </c>
      <c r="D2083" s="490">
        <v>798.51900000000001</v>
      </c>
    </row>
    <row r="2084" spans="1:4" x14ac:dyDescent="0.2">
      <c r="A2084" s="489" t="s">
        <v>9257</v>
      </c>
      <c r="B2084" s="489" t="s">
        <v>5153</v>
      </c>
      <c r="C2084" s="490">
        <v>1911.8571428571402</v>
      </c>
      <c r="D2084" s="490">
        <v>0</v>
      </c>
    </row>
    <row r="2085" spans="1:4" x14ac:dyDescent="0.2">
      <c r="A2085" s="489" t="s">
        <v>9257</v>
      </c>
      <c r="B2085" s="489" t="s">
        <v>5153</v>
      </c>
      <c r="C2085" s="490">
        <v>1177</v>
      </c>
      <c r="D2085" s="490">
        <v>0</v>
      </c>
    </row>
    <row r="2086" spans="1:4" x14ac:dyDescent="0.2">
      <c r="A2086" s="489" t="s">
        <v>9257</v>
      </c>
      <c r="B2086" s="489" t="s">
        <v>5856</v>
      </c>
      <c r="C2086" s="490">
        <v>4708</v>
      </c>
      <c r="D2086" s="490">
        <v>637.93400000000008</v>
      </c>
    </row>
    <row r="2087" spans="1:4" x14ac:dyDescent="0.2">
      <c r="A2087" s="489" t="s">
        <v>9257</v>
      </c>
      <c r="B2087" s="489" t="s">
        <v>5153</v>
      </c>
      <c r="C2087" s="490">
        <v>2115.4954066771202</v>
      </c>
      <c r="D2087" s="490">
        <v>0</v>
      </c>
    </row>
    <row r="2088" spans="1:4" x14ac:dyDescent="0.2">
      <c r="A2088" s="489" t="s">
        <v>9257</v>
      </c>
      <c r="B2088" s="489" t="s">
        <v>5429</v>
      </c>
      <c r="C2088" s="490">
        <v>4938</v>
      </c>
      <c r="D2088" s="490">
        <v>821.68320000000006</v>
      </c>
    </row>
    <row r="2089" spans="1:4" x14ac:dyDescent="0.2">
      <c r="A2089" s="489" t="s">
        <v>9257</v>
      </c>
      <c r="B2089" s="489" t="s">
        <v>5153</v>
      </c>
      <c r="C2089" s="490">
        <v>2654.1428571428601</v>
      </c>
      <c r="D2089" s="490">
        <v>0</v>
      </c>
    </row>
    <row r="2090" spans="1:4" x14ac:dyDescent="0.2">
      <c r="A2090" s="489" t="s">
        <v>9257</v>
      </c>
      <c r="B2090" s="489" t="s">
        <v>4888</v>
      </c>
      <c r="C2090" s="490">
        <v>6193</v>
      </c>
      <c r="D2090" s="490">
        <v>1159.9489000000001</v>
      </c>
    </row>
    <row r="2091" spans="1:4" x14ac:dyDescent="0.2">
      <c r="A2091" s="489" t="s">
        <v>9257</v>
      </c>
      <c r="B2091" s="489" t="s">
        <v>5153</v>
      </c>
      <c r="C2091" s="490">
        <v>2041.7142857142901</v>
      </c>
      <c r="D2091" s="490">
        <v>0</v>
      </c>
    </row>
    <row r="2092" spans="1:4" x14ac:dyDescent="0.2">
      <c r="A2092" s="489" t="s">
        <v>9257</v>
      </c>
      <c r="B2092" s="489" t="s">
        <v>5435</v>
      </c>
      <c r="C2092" s="490">
        <v>4764</v>
      </c>
      <c r="D2092" s="490">
        <v>705.072</v>
      </c>
    </row>
    <row r="2093" spans="1:4" x14ac:dyDescent="0.2">
      <c r="A2093" s="489" t="s">
        <v>9257</v>
      </c>
      <c r="B2093" s="489" t="s">
        <v>5153</v>
      </c>
      <c r="C2093" s="490">
        <v>2272.2857142857101</v>
      </c>
      <c r="D2093" s="490">
        <v>0</v>
      </c>
    </row>
    <row r="2094" spans="1:4" x14ac:dyDescent="0.2">
      <c r="A2094" s="489" t="s">
        <v>9257</v>
      </c>
      <c r="B2094" s="489" t="s">
        <v>5434</v>
      </c>
      <c r="C2094" s="490">
        <v>5302</v>
      </c>
      <c r="D2094" s="490">
        <v>799.01140000000009</v>
      </c>
    </row>
    <row r="2095" spans="1:4" x14ac:dyDescent="0.2">
      <c r="A2095" s="489" t="s">
        <v>9257</v>
      </c>
      <c r="B2095" s="489" t="s">
        <v>5892</v>
      </c>
      <c r="C2095" s="490">
        <v>2813</v>
      </c>
      <c r="D2095" s="490">
        <v>355.00060000000002</v>
      </c>
    </row>
    <row r="2096" spans="1:4" x14ac:dyDescent="0.2">
      <c r="A2096" s="489" t="s">
        <v>9257</v>
      </c>
      <c r="B2096" s="489" t="s">
        <v>5153</v>
      </c>
      <c r="C2096" s="490">
        <v>2332.2857142857101</v>
      </c>
      <c r="D2096" s="490">
        <v>0</v>
      </c>
    </row>
    <row r="2097" spans="1:4" x14ac:dyDescent="0.2">
      <c r="A2097" s="489" t="s">
        <v>9257</v>
      </c>
      <c r="B2097" s="489" t="s">
        <v>5429</v>
      </c>
      <c r="C2097" s="490">
        <v>5442</v>
      </c>
      <c r="D2097" s="490">
        <v>905.54880000000003</v>
      </c>
    </row>
    <row r="2098" spans="1:4" x14ac:dyDescent="0.2">
      <c r="A2098" s="489" t="s">
        <v>9257</v>
      </c>
      <c r="B2098" s="489" t="s">
        <v>5153</v>
      </c>
      <c r="C2098" s="490">
        <v>582</v>
      </c>
      <c r="D2098" s="490">
        <v>0</v>
      </c>
    </row>
    <row r="2099" spans="1:4" x14ac:dyDescent="0.2">
      <c r="A2099" s="489" t="s">
        <v>9257</v>
      </c>
      <c r="B2099" s="489" t="s">
        <v>4896</v>
      </c>
      <c r="C2099" s="490">
        <v>1358</v>
      </c>
      <c r="D2099" s="490">
        <v>249.3288</v>
      </c>
    </row>
    <row r="2100" spans="1:4" x14ac:dyDescent="0.2">
      <c r="A2100" s="489" t="s">
        <v>9257</v>
      </c>
      <c r="B2100" s="489" t="s">
        <v>5153</v>
      </c>
      <c r="C2100" s="490">
        <v>2459.1428571428601</v>
      </c>
      <c r="D2100" s="490">
        <v>0</v>
      </c>
    </row>
    <row r="2101" spans="1:4" x14ac:dyDescent="0.2">
      <c r="A2101" s="489" t="s">
        <v>9257</v>
      </c>
      <c r="B2101" s="489" t="s">
        <v>5438</v>
      </c>
      <c r="C2101" s="490">
        <v>5738</v>
      </c>
      <c r="D2101" s="490">
        <v>807.33660000000009</v>
      </c>
    </row>
    <row r="2102" spans="1:4" x14ac:dyDescent="0.2">
      <c r="A2102" s="489" t="s">
        <v>9257</v>
      </c>
      <c r="B2102" s="489" t="s">
        <v>5153</v>
      </c>
      <c r="C2102" s="490">
        <v>2358.4285714285702</v>
      </c>
      <c r="D2102" s="490">
        <v>0</v>
      </c>
    </row>
    <row r="2103" spans="1:4" x14ac:dyDescent="0.2">
      <c r="A2103" s="489" t="s">
        <v>9257</v>
      </c>
      <c r="B2103" s="489" t="s">
        <v>4888</v>
      </c>
      <c r="C2103" s="490">
        <v>5503</v>
      </c>
      <c r="D2103" s="490">
        <v>1030.7119</v>
      </c>
    </row>
    <row r="2104" spans="1:4" x14ac:dyDescent="0.2">
      <c r="A2104" s="489" t="s">
        <v>9257</v>
      </c>
      <c r="B2104" s="489" t="s">
        <v>5153</v>
      </c>
      <c r="C2104" s="490">
        <v>95534.45</v>
      </c>
      <c r="D2104" s="490">
        <v>0</v>
      </c>
    </row>
    <row r="2105" spans="1:4" x14ac:dyDescent="0.2">
      <c r="A2105" s="489" t="s">
        <v>9257</v>
      </c>
      <c r="B2105" s="489" t="s">
        <v>5437</v>
      </c>
      <c r="C2105" s="490">
        <v>1553.5108225108202</v>
      </c>
      <c r="D2105" s="490">
        <v>221.685994372294</v>
      </c>
    </row>
    <row r="2106" spans="1:4" x14ac:dyDescent="0.2">
      <c r="A2106" s="489" t="s">
        <v>9257</v>
      </c>
      <c r="B2106" s="489" t="s">
        <v>5467</v>
      </c>
      <c r="C2106" s="490">
        <v>4660.53246753247</v>
      </c>
      <c r="D2106" s="490">
        <v>631.03609610389606</v>
      </c>
    </row>
    <row r="2107" spans="1:4" x14ac:dyDescent="0.2">
      <c r="A2107" s="489" t="s">
        <v>9257</v>
      </c>
      <c r="B2107" s="489" t="s">
        <v>5468</v>
      </c>
      <c r="C2107" s="490">
        <v>11729.0067099567</v>
      </c>
      <c r="D2107" s="490">
        <v>1416.8640105627701</v>
      </c>
    </row>
    <row r="2108" spans="1:4" x14ac:dyDescent="0.2">
      <c r="A2108" s="489" t="s">
        <v>9257</v>
      </c>
      <c r="B2108" s="489" t="s">
        <v>5153</v>
      </c>
      <c r="C2108" s="490">
        <v>14154.050000000001</v>
      </c>
      <c r="D2108" s="490">
        <v>0</v>
      </c>
    </row>
    <row r="2109" spans="1:4" x14ac:dyDescent="0.2">
      <c r="A2109" s="489" t="s">
        <v>9257</v>
      </c>
      <c r="B2109" s="489" t="s">
        <v>4882</v>
      </c>
      <c r="C2109" s="490">
        <v>105343.3</v>
      </c>
      <c r="D2109" s="490">
        <v>17034.011610000001</v>
      </c>
    </row>
    <row r="2110" spans="1:4" x14ac:dyDescent="0.2">
      <c r="A2110" s="489" t="s">
        <v>9257</v>
      </c>
      <c r="B2110" s="489" t="s">
        <v>5153</v>
      </c>
      <c r="C2110" s="490">
        <v>1358.57142857143</v>
      </c>
      <c r="D2110" s="490">
        <v>0</v>
      </c>
    </row>
    <row r="2111" spans="1:4" x14ac:dyDescent="0.2">
      <c r="A2111" s="489" t="s">
        <v>9257</v>
      </c>
      <c r="B2111" s="489" t="s">
        <v>5433</v>
      </c>
      <c r="C2111" s="490">
        <v>3170</v>
      </c>
      <c r="D2111" s="490">
        <v>486.59500000000003</v>
      </c>
    </row>
    <row r="2112" spans="1:4" x14ac:dyDescent="0.2">
      <c r="A2112" s="489" t="s">
        <v>9257</v>
      </c>
      <c r="B2112" s="489" t="s">
        <v>5153</v>
      </c>
      <c r="C2112" s="490">
        <v>1178.57142857143</v>
      </c>
      <c r="D2112" s="490">
        <v>0</v>
      </c>
    </row>
    <row r="2113" spans="1:4" x14ac:dyDescent="0.2">
      <c r="A2113" s="489" t="s">
        <v>9257</v>
      </c>
      <c r="B2113" s="489" t="s">
        <v>5429</v>
      </c>
      <c r="C2113" s="490">
        <v>2750</v>
      </c>
      <c r="D2113" s="490">
        <v>457.6</v>
      </c>
    </row>
    <row r="2114" spans="1:4" x14ac:dyDescent="0.2">
      <c r="A2114" s="489" t="s">
        <v>9257</v>
      </c>
      <c r="B2114" s="489" t="s">
        <v>5153</v>
      </c>
      <c r="C2114" s="490">
        <v>1040.75</v>
      </c>
      <c r="D2114" s="490">
        <v>0</v>
      </c>
    </row>
    <row r="2115" spans="1:4" x14ac:dyDescent="0.2">
      <c r="A2115" s="489" t="s">
        <v>9257</v>
      </c>
      <c r="B2115" s="489" t="s">
        <v>5439</v>
      </c>
      <c r="C2115" s="490">
        <v>4163</v>
      </c>
      <c r="D2115" s="490">
        <v>577.82440000000008</v>
      </c>
    </row>
    <row r="2116" spans="1:4" x14ac:dyDescent="0.2">
      <c r="A2116" s="489" t="s">
        <v>9257</v>
      </c>
      <c r="B2116" s="489" t="s">
        <v>5153</v>
      </c>
      <c r="C2116" s="490">
        <v>2181</v>
      </c>
      <c r="D2116" s="490">
        <v>0</v>
      </c>
    </row>
    <row r="2117" spans="1:4" x14ac:dyDescent="0.2">
      <c r="A2117" s="489" t="s">
        <v>9257</v>
      </c>
      <c r="B2117" s="489" t="s">
        <v>5433</v>
      </c>
      <c r="C2117" s="490">
        <v>5089</v>
      </c>
      <c r="D2117" s="490">
        <v>781.16150000000005</v>
      </c>
    </row>
    <row r="2118" spans="1:4" x14ac:dyDescent="0.2">
      <c r="A2118" s="489" t="s">
        <v>9257</v>
      </c>
      <c r="B2118" s="489" t="s">
        <v>5153</v>
      </c>
      <c r="C2118" s="490">
        <v>674.75</v>
      </c>
      <c r="D2118" s="490">
        <v>0</v>
      </c>
    </row>
    <row r="2119" spans="1:4" x14ac:dyDescent="0.2">
      <c r="A2119" s="489" t="s">
        <v>9257</v>
      </c>
      <c r="B2119" s="489" t="s">
        <v>5860</v>
      </c>
      <c r="C2119" s="490">
        <v>2699</v>
      </c>
      <c r="D2119" s="490">
        <v>361.9359</v>
      </c>
    </row>
    <row r="2120" spans="1:4" x14ac:dyDescent="0.2">
      <c r="A2120" s="489" t="s">
        <v>9257</v>
      </c>
      <c r="B2120" s="489" t="s">
        <v>5153</v>
      </c>
      <c r="C2120" s="490">
        <v>2576</v>
      </c>
      <c r="D2120" s="490">
        <v>0</v>
      </c>
    </row>
    <row r="2121" spans="1:4" x14ac:dyDescent="0.2">
      <c r="A2121" s="489" t="s">
        <v>9257</v>
      </c>
      <c r="B2121" s="489" t="s">
        <v>5429</v>
      </c>
      <c r="C2121" s="490">
        <v>7186.3636363636406</v>
      </c>
      <c r="D2121" s="490">
        <v>1195.8109090909099</v>
      </c>
    </row>
    <row r="2122" spans="1:4" x14ac:dyDescent="0.2">
      <c r="A2122" s="489" t="s">
        <v>9257</v>
      </c>
      <c r="B2122" s="489" t="s">
        <v>5443</v>
      </c>
      <c r="C2122" s="490">
        <v>718.63636363636408</v>
      </c>
      <c r="D2122" s="490">
        <v>113.47268181818201</v>
      </c>
    </row>
    <row r="2123" spans="1:4" x14ac:dyDescent="0.2">
      <c r="A2123" s="489" t="s">
        <v>9257</v>
      </c>
      <c r="B2123" s="489" t="s">
        <v>5153</v>
      </c>
      <c r="C2123" s="490">
        <v>3993</v>
      </c>
      <c r="D2123" s="490">
        <v>0</v>
      </c>
    </row>
    <row r="2124" spans="1:4" x14ac:dyDescent="0.2">
      <c r="A2124" s="489" t="s">
        <v>9257</v>
      </c>
      <c r="B2124" s="489" t="s">
        <v>5439</v>
      </c>
      <c r="C2124" s="490">
        <v>9317</v>
      </c>
      <c r="D2124" s="490">
        <v>1293.1996000000001</v>
      </c>
    </row>
    <row r="2125" spans="1:4" x14ac:dyDescent="0.2">
      <c r="A2125" s="489" t="s">
        <v>9257</v>
      </c>
      <c r="B2125" s="489" t="s">
        <v>5153</v>
      </c>
      <c r="C2125" s="490">
        <v>1126.25</v>
      </c>
      <c r="D2125" s="490">
        <v>0</v>
      </c>
    </row>
    <row r="2126" spans="1:4" x14ac:dyDescent="0.2">
      <c r="A2126" s="489" t="s">
        <v>9257</v>
      </c>
      <c r="B2126" s="489" t="s">
        <v>5872</v>
      </c>
      <c r="C2126" s="490">
        <v>4505</v>
      </c>
      <c r="D2126" s="490">
        <v>586.10050000000001</v>
      </c>
    </row>
    <row r="2127" spans="1:4" x14ac:dyDescent="0.2">
      <c r="A2127" s="489" t="s">
        <v>9257</v>
      </c>
      <c r="B2127" s="489" t="s">
        <v>5884</v>
      </c>
      <c r="C2127" s="490">
        <v>4493</v>
      </c>
      <c r="D2127" s="490">
        <v>570.1617</v>
      </c>
    </row>
    <row r="2128" spans="1:4" x14ac:dyDescent="0.2">
      <c r="A2128" s="489" t="s">
        <v>9257</v>
      </c>
      <c r="B2128" s="489" t="s">
        <v>5153</v>
      </c>
      <c r="C2128" s="490">
        <v>2280.25</v>
      </c>
      <c r="D2128" s="490">
        <v>0</v>
      </c>
    </row>
    <row r="2129" spans="1:4" x14ac:dyDescent="0.2">
      <c r="A2129" s="489" t="s">
        <v>9257</v>
      </c>
      <c r="B2129" s="489" t="s">
        <v>5876</v>
      </c>
      <c r="C2129" s="490">
        <v>9121</v>
      </c>
      <c r="D2129" s="490">
        <v>1174.7848000000001</v>
      </c>
    </row>
    <row r="2130" spans="1:4" x14ac:dyDescent="0.2">
      <c r="A2130" s="489" t="s">
        <v>9257</v>
      </c>
      <c r="B2130" s="489" t="s">
        <v>5880</v>
      </c>
      <c r="C2130" s="490">
        <v>6700</v>
      </c>
      <c r="D2130" s="490">
        <v>854.25</v>
      </c>
    </row>
    <row r="2131" spans="1:4" x14ac:dyDescent="0.2">
      <c r="A2131" s="489" t="s">
        <v>9257</v>
      </c>
      <c r="B2131" s="489" t="s">
        <v>5153</v>
      </c>
      <c r="C2131" s="490">
        <v>1859.57142857143</v>
      </c>
      <c r="D2131" s="490">
        <v>0</v>
      </c>
    </row>
    <row r="2132" spans="1:4" x14ac:dyDescent="0.2">
      <c r="A2132" s="489" t="s">
        <v>9257</v>
      </c>
      <c r="B2132" s="489" t="s">
        <v>5429</v>
      </c>
      <c r="C2132" s="490">
        <v>4339</v>
      </c>
      <c r="D2132" s="490">
        <v>722.00960000000009</v>
      </c>
    </row>
    <row r="2133" spans="1:4" x14ac:dyDescent="0.2">
      <c r="A2133" s="489" t="s">
        <v>9257</v>
      </c>
      <c r="B2133" s="489" t="s">
        <v>5153</v>
      </c>
      <c r="C2133" s="490">
        <v>1306.8533772652402</v>
      </c>
      <c r="D2133" s="490">
        <v>0</v>
      </c>
    </row>
    <row r="2134" spans="1:4" x14ac:dyDescent="0.2">
      <c r="A2134" s="489" t="s">
        <v>9257</v>
      </c>
      <c r="B2134" s="489" t="s">
        <v>5438</v>
      </c>
      <c r="C2134" s="490">
        <v>3051</v>
      </c>
      <c r="D2134" s="490">
        <v>429.27570000000003</v>
      </c>
    </row>
    <row r="2135" spans="1:4" x14ac:dyDescent="0.2">
      <c r="A2135" s="489" t="s">
        <v>9257</v>
      </c>
      <c r="B2135" s="489" t="s">
        <v>5153</v>
      </c>
      <c r="C2135" s="490">
        <v>784.75</v>
      </c>
      <c r="D2135" s="490">
        <v>0</v>
      </c>
    </row>
    <row r="2136" spans="1:4" x14ac:dyDescent="0.2">
      <c r="A2136" s="489" t="s">
        <v>9257</v>
      </c>
      <c r="B2136" s="489" t="s">
        <v>5438</v>
      </c>
      <c r="C2136" s="490">
        <v>3139</v>
      </c>
      <c r="D2136" s="490">
        <v>441.65730000000002</v>
      </c>
    </row>
    <row r="2137" spans="1:4" x14ac:dyDescent="0.2">
      <c r="A2137" s="489" t="s">
        <v>9257</v>
      </c>
      <c r="B2137" s="489" t="s">
        <v>5153</v>
      </c>
      <c r="C2137" s="490">
        <v>2229</v>
      </c>
      <c r="D2137" s="490">
        <v>0</v>
      </c>
    </row>
    <row r="2138" spans="1:4" x14ac:dyDescent="0.2">
      <c r="A2138" s="489" t="s">
        <v>9257</v>
      </c>
      <c r="B2138" s="489" t="s">
        <v>5429</v>
      </c>
      <c r="C2138" s="490">
        <v>5201</v>
      </c>
      <c r="D2138" s="490">
        <v>865.44640000000004</v>
      </c>
    </row>
    <row r="2139" spans="1:4" x14ac:dyDescent="0.2">
      <c r="A2139" s="489" t="s">
        <v>9257</v>
      </c>
      <c r="B2139" s="489" t="s">
        <v>5153</v>
      </c>
      <c r="C2139" s="490">
        <v>1582.7142857142901</v>
      </c>
      <c r="D2139" s="490">
        <v>0</v>
      </c>
    </row>
    <row r="2140" spans="1:4" x14ac:dyDescent="0.2">
      <c r="A2140" s="489" t="s">
        <v>9257</v>
      </c>
      <c r="B2140" s="489" t="s">
        <v>5429</v>
      </c>
      <c r="C2140" s="490">
        <v>3693</v>
      </c>
      <c r="D2140" s="490">
        <v>614.51520000000005</v>
      </c>
    </row>
    <row r="2141" spans="1:4" x14ac:dyDescent="0.2">
      <c r="A2141" s="489" t="s">
        <v>9257</v>
      </c>
      <c r="B2141" s="489" t="s">
        <v>5153</v>
      </c>
      <c r="C2141" s="490">
        <v>1183.75</v>
      </c>
      <c r="D2141" s="490">
        <v>0</v>
      </c>
    </row>
    <row r="2142" spans="1:4" x14ac:dyDescent="0.2">
      <c r="A2142" s="489" t="s">
        <v>9257</v>
      </c>
      <c r="B2142" s="489" t="s">
        <v>5439</v>
      </c>
      <c r="C2142" s="490">
        <v>4735</v>
      </c>
      <c r="D2142" s="490">
        <v>657.21800000000007</v>
      </c>
    </row>
    <row r="2143" spans="1:4" x14ac:dyDescent="0.2">
      <c r="A2143" s="489" t="s">
        <v>9257</v>
      </c>
      <c r="B2143" s="489" t="s">
        <v>5153</v>
      </c>
      <c r="C2143" s="490">
        <v>1231.75</v>
      </c>
      <c r="D2143" s="490">
        <v>0</v>
      </c>
    </row>
    <row r="2144" spans="1:4" x14ac:dyDescent="0.2">
      <c r="A2144" s="489" t="s">
        <v>9257</v>
      </c>
      <c r="B2144" s="489" t="s">
        <v>5856</v>
      </c>
      <c r="C2144" s="490">
        <v>4927</v>
      </c>
      <c r="D2144" s="490">
        <v>667.60850000000005</v>
      </c>
    </row>
    <row r="2145" spans="1:4" x14ac:dyDescent="0.2">
      <c r="A2145" s="489" t="s">
        <v>9257</v>
      </c>
      <c r="B2145" s="489" t="s">
        <v>5880</v>
      </c>
      <c r="C2145" s="490">
        <v>7059</v>
      </c>
      <c r="D2145" s="490">
        <v>900.02250000000004</v>
      </c>
    </row>
    <row r="2146" spans="1:4" x14ac:dyDescent="0.2">
      <c r="A2146" s="489" t="s">
        <v>9257</v>
      </c>
      <c r="B2146" s="489" t="s">
        <v>5153</v>
      </c>
      <c r="C2146" s="490">
        <v>3596.1428571428601</v>
      </c>
      <c r="D2146" s="490">
        <v>0</v>
      </c>
    </row>
    <row r="2147" spans="1:4" x14ac:dyDescent="0.2">
      <c r="A2147" s="489" t="s">
        <v>9257</v>
      </c>
      <c r="B2147" s="489" t="s">
        <v>4896</v>
      </c>
      <c r="C2147" s="490">
        <v>8391</v>
      </c>
      <c r="D2147" s="490">
        <v>1540.5876000000001</v>
      </c>
    </row>
    <row r="2148" spans="1:4" x14ac:dyDescent="0.2">
      <c r="A2148" s="489" t="s">
        <v>9257</v>
      </c>
      <c r="B2148" s="489" t="s">
        <v>5153</v>
      </c>
      <c r="C2148" s="490">
        <v>1811</v>
      </c>
      <c r="D2148" s="490">
        <v>0</v>
      </c>
    </row>
    <row r="2149" spans="1:4" x14ac:dyDescent="0.2">
      <c r="A2149" s="489" t="s">
        <v>9257</v>
      </c>
      <c r="B2149" s="489" t="s">
        <v>5431</v>
      </c>
      <c r="C2149" s="490">
        <v>9687.3840445268997</v>
      </c>
      <c r="D2149" s="490">
        <v>1542.2315398886801</v>
      </c>
    </row>
    <row r="2150" spans="1:4" x14ac:dyDescent="0.2">
      <c r="A2150" s="489" t="s">
        <v>9257</v>
      </c>
      <c r="B2150" s="489" t="s">
        <v>5449</v>
      </c>
      <c r="C2150" s="490">
        <v>755.61595547309798</v>
      </c>
      <c r="D2150" s="490">
        <v>114.09800927643801</v>
      </c>
    </row>
    <row r="2151" spans="1:4" x14ac:dyDescent="0.2">
      <c r="A2151" s="489" t="s">
        <v>9257</v>
      </c>
      <c r="B2151" s="489" t="s">
        <v>5153</v>
      </c>
      <c r="C2151" s="490">
        <v>1467.42857142857</v>
      </c>
      <c r="D2151" s="490">
        <v>0</v>
      </c>
    </row>
    <row r="2152" spans="1:4" x14ac:dyDescent="0.2">
      <c r="A2152" s="489" t="s">
        <v>9257</v>
      </c>
      <c r="B2152" s="489" t="s">
        <v>4896</v>
      </c>
      <c r="C2152" s="490">
        <v>3424</v>
      </c>
      <c r="D2152" s="490">
        <v>628.64640000000009</v>
      </c>
    </row>
    <row r="2153" spans="1:4" x14ac:dyDescent="0.2">
      <c r="A2153" s="489" t="s">
        <v>9257</v>
      </c>
      <c r="B2153" s="489" t="s">
        <v>1105</v>
      </c>
      <c r="C2153" s="490">
        <v>1024</v>
      </c>
      <c r="D2153" s="490">
        <v>518.34879999999998</v>
      </c>
    </row>
    <row r="2154" spans="1:4" x14ac:dyDescent="0.2">
      <c r="A2154" s="489" t="s">
        <v>9257</v>
      </c>
      <c r="B2154" s="489" t="s">
        <v>1105</v>
      </c>
      <c r="C2154" s="490">
        <v>1859</v>
      </c>
      <c r="D2154" s="490">
        <v>941.0258</v>
      </c>
    </row>
    <row r="2155" spans="1:4" x14ac:dyDescent="0.2">
      <c r="A2155" s="489" t="s">
        <v>9257</v>
      </c>
      <c r="B2155" s="489" t="s">
        <v>1107</v>
      </c>
      <c r="C2155" s="490">
        <v>2449</v>
      </c>
      <c r="D2155" s="490">
        <v>1119.193</v>
      </c>
    </row>
    <row r="2156" spans="1:4" x14ac:dyDescent="0.2">
      <c r="A2156" s="489" t="s">
        <v>9257</v>
      </c>
      <c r="B2156" s="489" t="s">
        <v>1107</v>
      </c>
      <c r="C2156" s="490">
        <v>3201</v>
      </c>
      <c r="D2156" s="490">
        <v>1462.857</v>
      </c>
    </row>
    <row r="2157" spans="1:4" x14ac:dyDescent="0.2">
      <c r="A2157" s="489" t="s">
        <v>9257</v>
      </c>
      <c r="B2157" s="489" t="s">
        <v>1107</v>
      </c>
      <c r="C2157" s="490">
        <v>2675</v>
      </c>
      <c r="D2157" s="490">
        <v>1222.4750000000001</v>
      </c>
    </row>
    <row r="2158" spans="1:4" x14ac:dyDescent="0.2">
      <c r="A2158" s="489" t="s">
        <v>9257</v>
      </c>
      <c r="B2158" s="489" t="s">
        <v>1107</v>
      </c>
      <c r="C2158" s="490">
        <v>3314.2712550607303</v>
      </c>
      <c r="D2158" s="490">
        <v>1514.6219635627501</v>
      </c>
    </row>
    <row r="2159" spans="1:4" x14ac:dyDescent="0.2">
      <c r="A2159" s="489" t="s">
        <v>9257</v>
      </c>
      <c r="B2159" s="489" t="s">
        <v>1108</v>
      </c>
      <c r="C2159" s="490">
        <v>1110.72874493927</v>
      </c>
      <c r="D2159" s="490">
        <v>637.55829959514199</v>
      </c>
    </row>
    <row r="2160" spans="1:4" x14ac:dyDescent="0.2">
      <c r="A2160" s="489" t="s">
        <v>9257</v>
      </c>
      <c r="B2160" s="489" t="s">
        <v>1107</v>
      </c>
      <c r="C2160" s="490">
        <v>1980</v>
      </c>
      <c r="D2160" s="490">
        <v>904.86</v>
      </c>
    </row>
    <row r="2161" spans="1:4" x14ac:dyDescent="0.2">
      <c r="A2161" s="489" t="s">
        <v>9257</v>
      </c>
      <c r="B2161" s="489" t="s">
        <v>1108</v>
      </c>
      <c r="C2161" s="490">
        <v>10047</v>
      </c>
      <c r="D2161" s="490">
        <v>5766.9780000000001</v>
      </c>
    </row>
    <row r="2162" spans="1:4" x14ac:dyDescent="0.2">
      <c r="A2162" s="489" t="s">
        <v>9257</v>
      </c>
      <c r="B2162" s="489" t="s">
        <v>1077</v>
      </c>
      <c r="C2162" s="490">
        <v>948540</v>
      </c>
      <c r="D2162" s="490">
        <v>86317.14</v>
      </c>
    </row>
    <row r="2163" spans="1:4" x14ac:dyDescent="0.2">
      <c r="A2163" s="489" t="s">
        <v>9257</v>
      </c>
      <c r="B2163" s="489" t="s">
        <v>5134</v>
      </c>
      <c r="C2163" s="490">
        <v>75140.895000000004</v>
      </c>
      <c r="D2163" s="490">
        <v>13856.8</v>
      </c>
    </row>
    <row r="2164" spans="1:4" x14ac:dyDescent="0.2">
      <c r="A2164" s="489" t="s">
        <v>9257</v>
      </c>
      <c r="B2164" s="489" t="s">
        <v>5130</v>
      </c>
      <c r="C2164" s="490">
        <v>74659.89</v>
      </c>
      <c r="D2164" s="490">
        <v>13626.99</v>
      </c>
    </row>
    <row r="2165" spans="1:4" x14ac:dyDescent="0.2">
      <c r="A2165" s="489" t="s">
        <v>9257</v>
      </c>
      <c r="B2165" s="489" t="s">
        <v>5136</v>
      </c>
      <c r="C2165" s="490">
        <v>67380.81</v>
      </c>
      <c r="D2165" s="490">
        <v>11954.09</v>
      </c>
    </row>
    <row r="2166" spans="1:4" x14ac:dyDescent="0.2">
      <c r="A2166" s="489" t="s">
        <v>9257</v>
      </c>
      <c r="B2166" s="489" t="s">
        <v>5137</v>
      </c>
      <c r="C2166" s="490">
        <v>76275.900000000009</v>
      </c>
      <c r="D2166" s="490">
        <v>14142.38</v>
      </c>
    </row>
    <row r="2167" spans="1:4" x14ac:dyDescent="0.2">
      <c r="A2167" s="489" t="s">
        <v>9257</v>
      </c>
      <c r="B2167" s="489" t="s">
        <v>5131</v>
      </c>
      <c r="C2167" s="490">
        <v>77578.559999999998</v>
      </c>
      <c r="D2167" s="490">
        <v>13896.72</v>
      </c>
    </row>
    <row r="2168" spans="1:4" x14ac:dyDescent="0.2">
      <c r="A2168" s="489" t="s">
        <v>9257</v>
      </c>
      <c r="B2168" s="489" t="s">
        <v>5132</v>
      </c>
      <c r="C2168" s="490">
        <v>75881.414999999994</v>
      </c>
      <c r="D2168" s="490">
        <v>13967.56</v>
      </c>
    </row>
    <row r="2169" spans="1:4" x14ac:dyDescent="0.2">
      <c r="A2169" s="489" t="s">
        <v>9257</v>
      </c>
      <c r="B2169" s="489" t="s">
        <v>5133</v>
      </c>
      <c r="C2169" s="490">
        <v>78042.195000000007</v>
      </c>
      <c r="D2169" s="490">
        <v>14732.1</v>
      </c>
    </row>
    <row r="2170" spans="1:4" x14ac:dyDescent="0.2">
      <c r="A2170" s="489" t="s">
        <v>9257</v>
      </c>
      <c r="B2170" s="489" t="s">
        <v>5135</v>
      </c>
      <c r="C2170" s="490">
        <v>72227.475000000006</v>
      </c>
      <c r="D2170" s="490">
        <v>13202.53</v>
      </c>
    </row>
    <row r="2171" spans="1:4" x14ac:dyDescent="0.2">
      <c r="A2171" s="489" t="s">
        <v>9257</v>
      </c>
      <c r="B2171" s="489" t="s">
        <v>5127</v>
      </c>
      <c r="C2171" s="490">
        <v>75139.544999999998</v>
      </c>
      <c r="D2171" s="490">
        <v>13655.93</v>
      </c>
    </row>
    <row r="2172" spans="1:4" x14ac:dyDescent="0.2">
      <c r="A2172" s="489" t="s">
        <v>9257</v>
      </c>
      <c r="B2172" s="489" t="s">
        <v>5128</v>
      </c>
      <c r="C2172" s="490">
        <v>77594.985000000001</v>
      </c>
      <c r="D2172" s="490">
        <v>13561.35</v>
      </c>
    </row>
    <row r="2173" spans="1:4" x14ac:dyDescent="0.2">
      <c r="A2173" s="489" t="s">
        <v>9257</v>
      </c>
      <c r="B2173" s="489" t="s">
        <v>5129</v>
      </c>
      <c r="C2173" s="490">
        <v>77038.17</v>
      </c>
      <c r="D2173" s="490">
        <v>14040.28</v>
      </c>
    </row>
    <row r="2174" spans="1:4" x14ac:dyDescent="0.2">
      <c r="A2174" s="489" t="s">
        <v>9257</v>
      </c>
      <c r="B2174" s="489" t="s">
        <v>5126</v>
      </c>
      <c r="C2174" s="490">
        <v>77498.384999999995</v>
      </c>
      <c r="D2174" s="490">
        <v>14441.89</v>
      </c>
    </row>
    <row r="2175" spans="1:4" x14ac:dyDescent="0.2">
      <c r="A2175" s="489" t="s">
        <v>9257</v>
      </c>
      <c r="B2175" s="489" t="s">
        <v>5134</v>
      </c>
      <c r="C2175" s="490">
        <v>75140.895000000004</v>
      </c>
      <c r="D2175" s="490">
        <v>13856.800714983059</v>
      </c>
    </row>
    <row r="2176" spans="1:4" x14ac:dyDescent="0.2">
      <c r="A2176" s="489" t="s">
        <v>9257</v>
      </c>
      <c r="B2176" s="489" t="s">
        <v>5130</v>
      </c>
      <c r="C2176" s="490">
        <v>74659.89</v>
      </c>
      <c r="D2176" s="490">
        <v>13626.990953823821</v>
      </c>
    </row>
    <row r="2177" spans="1:4" x14ac:dyDescent="0.2">
      <c r="A2177" s="489" t="s">
        <v>9257</v>
      </c>
      <c r="B2177" s="489" t="s">
        <v>5126</v>
      </c>
      <c r="C2177" s="490">
        <v>77498.384999999995</v>
      </c>
      <c r="D2177" s="490">
        <v>14441.894454642097</v>
      </c>
    </row>
    <row r="2178" spans="1:4" x14ac:dyDescent="0.2">
      <c r="A2178" s="489" t="s">
        <v>9257</v>
      </c>
      <c r="B2178" s="489" t="s">
        <v>5136</v>
      </c>
      <c r="C2178" s="490">
        <v>67380.81</v>
      </c>
      <c r="D2178" s="490">
        <v>11954.090719834558</v>
      </c>
    </row>
    <row r="2179" spans="1:4" x14ac:dyDescent="0.2">
      <c r="A2179" s="489" t="s">
        <v>9257</v>
      </c>
      <c r="B2179" s="489" t="s">
        <v>5137</v>
      </c>
      <c r="C2179" s="490">
        <v>76275.899999999994</v>
      </c>
      <c r="D2179" s="490">
        <v>14142.383918223315</v>
      </c>
    </row>
    <row r="2180" spans="1:4" x14ac:dyDescent="0.2">
      <c r="A2180" s="489" t="s">
        <v>9257</v>
      </c>
      <c r="B2180" s="489" t="s">
        <v>5131</v>
      </c>
      <c r="C2180" s="490">
        <v>77578.559999999998</v>
      </c>
      <c r="D2180" s="490">
        <v>13896.717935533785</v>
      </c>
    </row>
    <row r="2181" spans="1:4" x14ac:dyDescent="0.2">
      <c r="A2181" s="489" t="s">
        <v>9257</v>
      </c>
      <c r="B2181" s="489" t="s">
        <v>5132</v>
      </c>
      <c r="C2181" s="490">
        <v>75881.414999999994</v>
      </c>
      <c r="D2181" s="490">
        <v>13967.560999870411</v>
      </c>
    </row>
    <row r="2182" spans="1:4" x14ac:dyDescent="0.2">
      <c r="A2182" s="489" t="s">
        <v>9257</v>
      </c>
      <c r="B2182" s="489" t="s">
        <v>5133</v>
      </c>
      <c r="C2182" s="490">
        <v>78042.195000000007</v>
      </c>
      <c r="D2182" s="490">
        <v>14732.096054111797</v>
      </c>
    </row>
    <row r="2183" spans="1:4" x14ac:dyDescent="0.2">
      <c r="A2183" s="489" t="s">
        <v>9257</v>
      </c>
      <c r="B2183" s="489" t="s">
        <v>5135</v>
      </c>
      <c r="C2183" s="490">
        <v>72227.475000000006</v>
      </c>
      <c r="D2183" s="490">
        <v>13202.525776342896</v>
      </c>
    </row>
    <row r="2184" spans="1:4" x14ac:dyDescent="0.2">
      <c r="A2184" s="489" t="s">
        <v>9257</v>
      </c>
      <c r="B2184" s="489" t="s">
        <v>5127</v>
      </c>
      <c r="C2184" s="490">
        <v>75139.544999999998</v>
      </c>
      <c r="D2184" s="490">
        <v>13655.929175106539</v>
      </c>
    </row>
    <row r="2185" spans="1:4" x14ac:dyDescent="0.2">
      <c r="A2185" s="489" t="s">
        <v>9257</v>
      </c>
      <c r="B2185" s="489" t="s">
        <v>5128</v>
      </c>
      <c r="C2185" s="490">
        <v>77594.985000000001</v>
      </c>
      <c r="D2185" s="490">
        <v>13561.34602610645</v>
      </c>
    </row>
    <row r="2186" spans="1:4" x14ac:dyDescent="0.2">
      <c r="A2186" s="489" t="s">
        <v>9257</v>
      </c>
      <c r="B2186" s="489" t="s">
        <v>5129</v>
      </c>
      <c r="C2186" s="490">
        <v>77038.17</v>
      </c>
      <c r="D2186" s="490">
        <v>14040.276474271275</v>
      </c>
    </row>
    <row r="2187" spans="1:4" x14ac:dyDescent="0.2">
      <c r="A2187" s="489" t="s">
        <v>9257</v>
      </c>
      <c r="B2187" s="489" t="s">
        <v>173</v>
      </c>
      <c r="C2187" s="490">
        <v>24403.023872679001</v>
      </c>
      <c r="D2187" s="490">
        <v>10495.740567639301</v>
      </c>
    </row>
    <row r="2188" spans="1:4" x14ac:dyDescent="0.2">
      <c r="A2188" s="489" t="s">
        <v>9257</v>
      </c>
      <c r="B2188" s="489" t="s">
        <v>175</v>
      </c>
      <c r="C2188" s="490">
        <v>56940.389036251101</v>
      </c>
      <c r="D2188" s="490">
        <v>23294.313154730302</v>
      </c>
    </row>
    <row r="2189" spans="1:4" x14ac:dyDescent="0.2">
      <c r="A2189" s="489" t="s">
        <v>9257</v>
      </c>
      <c r="B2189" s="489" t="s">
        <v>176</v>
      </c>
      <c r="C2189" s="490">
        <v>10655.987091069801</v>
      </c>
      <c r="D2189" s="490">
        <v>4217.6396906454502</v>
      </c>
    </row>
    <row r="2190" spans="1:4" x14ac:dyDescent="0.2">
      <c r="A2190" s="489" t="s">
        <v>9257</v>
      </c>
      <c r="B2190" s="489" t="s">
        <v>4010</v>
      </c>
      <c r="C2190" s="490">
        <v>31430.113148300999</v>
      </c>
      <c r="D2190" s="490">
        <v>9033.0145188217211</v>
      </c>
    </row>
    <row r="2191" spans="1:4" x14ac:dyDescent="0.2">
      <c r="A2191" s="489" t="s">
        <v>9257</v>
      </c>
      <c r="B2191" s="489" t="s">
        <v>4011</v>
      </c>
      <c r="C2191" s="490">
        <v>73336.930679369107</v>
      </c>
      <c r="D2191" s="490">
        <v>20042.983154671601</v>
      </c>
    </row>
    <row r="2192" spans="1:4" x14ac:dyDescent="0.2">
      <c r="A2192" s="489" t="s">
        <v>9257</v>
      </c>
      <c r="B2192" s="489" t="s">
        <v>4012</v>
      </c>
      <c r="C2192" s="490">
        <v>93179.808780329797</v>
      </c>
      <c r="D2192" s="490">
        <v>24096.298550593299</v>
      </c>
    </row>
    <row r="2193" spans="1:4" x14ac:dyDescent="0.2">
      <c r="A2193" s="489" t="s">
        <v>9257</v>
      </c>
      <c r="B2193" s="489" t="s">
        <v>1108</v>
      </c>
      <c r="C2193" s="490">
        <v>20015.076265146101</v>
      </c>
      <c r="D2193" s="490">
        <v>11488.6537761939</v>
      </c>
    </row>
    <row r="2194" spans="1:4" x14ac:dyDescent="0.2">
      <c r="A2194" s="489" t="s">
        <v>9257</v>
      </c>
      <c r="B2194" s="489" t="s">
        <v>1115</v>
      </c>
      <c r="C2194" s="490">
        <v>4360.92373485388</v>
      </c>
      <c r="D2194" s="490">
        <v>2378.0117126158202</v>
      </c>
    </row>
    <row r="2195" spans="1:4" x14ac:dyDescent="0.2">
      <c r="A2195" s="489" t="s">
        <v>9257</v>
      </c>
      <c r="B2195" s="489" t="s">
        <v>1108</v>
      </c>
      <c r="C2195" s="490">
        <v>3286</v>
      </c>
      <c r="D2195" s="490">
        <v>1886.164</v>
      </c>
    </row>
    <row r="2196" spans="1:4" x14ac:dyDescent="0.2">
      <c r="A2196" s="489" t="s">
        <v>9257</v>
      </c>
      <c r="B2196" s="489" t="s">
        <v>1115</v>
      </c>
      <c r="C2196" s="490">
        <v>7860</v>
      </c>
      <c r="D2196" s="490">
        <v>4286.058</v>
      </c>
    </row>
    <row r="2197" spans="1:4" x14ac:dyDescent="0.2">
      <c r="A2197" s="489" t="s">
        <v>9257</v>
      </c>
      <c r="B2197" s="489" t="s">
        <v>1105</v>
      </c>
      <c r="C2197" s="490">
        <v>2380</v>
      </c>
      <c r="D2197" s="490">
        <v>1204.7560000000001</v>
      </c>
    </row>
    <row r="2198" spans="1:4" x14ac:dyDescent="0.2">
      <c r="A2198" s="489" t="s">
        <v>9257</v>
      </c>
      <c r="B2198" s="489" t="s">
        <v>1122</v>
      </c>
      <c r="C2198" s="490">
        <v>5583</v>
      </c>
      <c r="D2198" s="490">
        <v>2891.9940000000001</v>
      </c>
    </row>
    <row r="2199" spans="1:4" x14ac:dyDescent="0.2">
      <c r="A2199" s="489" t="s">
        <v>9257</v>
      </c>
      <c r="B2199" s="489" t="s">
        <v>1122</v>
      </c>
      <c r="C2199" s="490">
        <v>2923</v>
      </c>
      <c r="D2199" s="490">
        <v>1514.114</v>
      </c>
    </row>
    <row r="2200" spans="1:4" x14ac:dyDescent="0.2">
      <c r="A2200" s="489" t="s">
        <v>9257</v>
      </c>
      <c r="B2200" s="489" t="s">
        <v>1122</v>
      </c>
      <c r="C2200" s="490">
        <v>32619.8863636364</v>
      </c>
      <c r="D2200" s="490">
        <v>16897.101136363599</v>
      </c>
    </row>
    <row r="2201" spans="1:4" x14ac:dyDescent="0.2">
      <c r="A2201" s="489" t="s">
        <v>9257</v>
      </c>
      <c r="B2201" s="489" t="s">
        <v>1123</v>
      </c>
      <c r="C2201" s="490">
        <v>5654.1136363636406</v>
      </c>
      <c r="D2201" s="490">
        <v>2786.3472000000002</v>
      </c>
    </row>
    <row r="2202" spans="1:4" x14ac:dyDescent="0.2">
      <c r="A2202" s="489" t="s">
        <v>9257</v>
      </c>
      <c r="B2202" s="489" t="s">
        <v>1122</v>
      </c>
      <c r="C2202" s="490">
        <v>5468</v>
      </c>
      <c r="D2202" s="490">
        <v>2832.424</v>
      </c>
    </row>
    <row r="2203" spans="1:4" x14ac:dyDescent="0.2">
      <c r="A2203" s="489" t="s">
        <v>9257</v>
      </c>
      <c r="B2203" s="489" t="s">
        <v>1122</v>
      </c>
      <c r="C2203" s="490">
        <v>832</v>
      </c>
      <c r="D2203" s="490">
        <v>430.976</v>
      </c>
    </row>
    <row r="2204" spans="1:4" x14ac:dyDescent="0.2">
      <c r="A2204" s="489" t="s">
        <v>9257</v>
      </c>
      <c r="B2204" s="489" t="s">
        <v>1115</v>
      </c>
      <c r="C2204" s="490">
        <v>2177.4</v>
      </c>
      <c r="D2204" s="490">
        <v>1187.3362199999999</v>
      </c>
    </row>
    <row r="2205" spans="1:4" x14ac:dyDescent="0.2">
      <c r="A2205" s="489" t="s">
        <v>9257</v>
      </c>
      <c r="B2205" s="489" t="s">
        <v>1122</v>
      </c>
      <c r="C2205" s="490">
        <v>2227</v>
      </c>
      <c r="D2205" s="490">
        <v>1153.586</v>
      </c>
    </row>
    <row r="2206" spans="1:4" x14ac:dyDescent="0.2">
      <c r="A2206" s="489" t="s">
        <v>9257</v>
      </c>
      <c r="B2206" s="489" t="s">
        <v>1122</v>
      </c>
      <c r="C2206" s="490">
        <v>25691</v>
      </c>
      <c r="D2206" s="490">
        <v>13307.938</v>
      </c>
    </row>
    <row r="2207" spans="1:4" x14ac:dyDescent="0.2">
      <c r="A2207" s="489" t="s">
        <v>9257</v>
      </c>
      <c r="B2207" s="489" t="s">
        <v>1129</v>
      </c>
      <c r="C2207" s="490">
        <v>3694</v>
      </c>
      <c r="D2207" s="490">
        <v>1817.8174000000001</v>
      </c>
    </row>
    <row r="2208" spans="1:4" x14ac:dyDescent="0.2">
      <c r="A2208" s="489" t="s">
        <v>9257</v>
      </c>
      <c r="B2208" s="489" t="s">
        <v>1129</v>
      </c>
      <c r="C2208" s="490">
        <v>4191</v>
      </c>
      <c r="D2208" s="490">
        <v>2062.3911000000003</v>
      </c>
    </row>
    <row r="2209" spans="1:4" x14ac:dyDescent="0.2">
      <c r="A2209" s="489" t="s">
        <v>9257</v>
      </c>
      <c r="B2209" s="489" t="s">
        <v>1129</v>
      </c>
      <c r="C2209" s="490">
        <v>2108</v>
      </c>
      <c r="D2209" s="490">
        <v>1037.3468</v>
      </c>
    </row>
    <row r="2210" spans="1:4" x14ac:dyDescent="0.2">
      <c r="A2210" s="489" t="s">
        <v>9257</v>
      </c>
      <c r="B2210" s="489" t="s">
        <v>1129</v>
      </c>
      <c r="C2210" s="490">
        <v>2993</v>
      </c>
      <c r="D2210" s="490">
        <v>1472.8553000000002</v>
      </c>
    </row>
    <row r="2211" spans="1:4" x14ac:dyDescent="0.2">
      <c r="A2211" s="489" t="s">
        <v>9257</v>
      </c>
      <c r="B2211" s="489" t="s">
        <v>1132</v>
      </c>
      <c r="C2211" s="490">
        <v>220</v>
      </c>
      <c r="D2211" s="490">
        <v>119.262</v>
      </c>
    </row>
    <row r="2212" spans="1:4" x14ac:dyDescent="0.2">
      <c r="A2212" s="489" t="s">
        <v>9257</v>
      </c>
      <c r="B2212" s="489" t="s">
        <v>1129</v>
      </c>
      <c r="C2212" s="490">
        <v>30523.946360153299</v>
      </c>
      <c r="D2212" s="490">
        <v>15020.8340038314</v>
      </c>
    </row>
    <row r="2213" spans="1:4" x14ac:dyDescent="0.2">
      <c r="A2213" s="489" t="s">
        <v>9257</v>
      </c>
      <c r="B2213" s="489" t="s">
        <v>1130</v>
      </c>
      <c r="C2213" s="490">
        <v>1343.05363984674</v>
      </c>
      <c r="D2213" s="490">
        <v>628.81771417624498</v>
      </c>
    </row>
    <row r="2214" spans="1:4" x14ac:dyDescent="0.2">
      <c r="A2214" s="489" t="s">
        <v>9257</v>
      </c>
      <c r="B2214" s="489" t="s">
        <v>1129</v>
      </c>
      <c r="C2214" s="490">
        <v>6705</v>
      </c>
      <c r="D2214" s="490">
        <v>3299.5305000000003</v>
      </c>
    </row>
    <row r="2215" spans="1:4" x14ac:dyDescent="0.2">
      <c r="A2215" s="489" t="s">
        <v>9257</v>
      </c>
      <c r="B2215" s="489" t="s">
        <v>1129</v>
      </c>
      <c r="C2215" s="490">
        <v>19917</v>
      </c>
      <c r="D2215" s="490">
        <v>9801.1557000000012</v>
      </c>
    </row>
    <row r="2216" spans="1:4" x14ac:dyDescent="0.2">
      <c r="A2216" s="489" t="s">
        <v>9257</v>
      </c>
      <c r="B2216" s="489" t="s">
        <v>1129</v>
      </c>
      <c r="C2216" s="490">
        <v>20931</v>
      </c>
      <c r="D2216" s="490">
        <v>10300.1451</v>
      </c>
    </row>
    <row r="2217" spans="1:4" x14ac:dyDescent="0.2">
      <c r="A2217" s="489" t="s">
        <v>9257</v>
      </c>
      <c r="B2217" s="489" t="s">
        <v>1129</v>
      </c>
      <c r="C2217" s="490">
        <v>22018</v>
      </c>
      <c r="D2217" s="490">
        <v>10835.0578</v>
      </c>
    </row>
    <row r="2218" spans="1:4" x14ac:dyDescent="0.2">
      <c r="A2218" s="489" t="s">
        <v>9257</v>
      </c>
      <c r="B2218" s="489" t="s">
        <v>1129</v>
      </c>
      <c r="C2218" s="490">
        <v>16891</v>
      </c>
      <c r="D2218" s="490">
        <v>8312.0611000000008</v>
      </c>
    </row>
    <row r="2219" spans="1:4" x14ac:dyDescent="0.2">
      <c r="A2219" s="489" t="s">
        <v>9257</v>
      </c>
      <c r="B2219" s="489" t="s">
        <v>1136</v>
      </c>
      <c r="C2219" s="490">
        <v>2387</v>
      </c>
      <c r="D2219" s="490">
        <v>1115.9225000000001</v>
      </c>
    </row>
    <row r="2220" spans="1:4" x14ac:dyDescent="0.2">
      <c r="A2220" s="489" t="s">
        <v>9257</v>
      </c>
      <c r="B2220" s="489" t="s">
        <v>1136</v>
      </c>
      <c r="C2220" s="490">
        <v>4421</v>
      </c>
      <c r="D2220" s="490">
        <v>2066.8175000000001</v>
      </c>
    </row>
    <row r="2221" spans="1:4" x14ac:dyDescent="0.2">
      <c r="A2221" s="489" t="s">
        <v>9257</v>
      </c>
      <c r="B2221" s="489" t="s">
        <v>1136</v>
      </c>
      <c r="C2221" s="490">
        <v>6723</v>
      </c>
      <c r="D2221" s="490">
        <v>3143.0025000000001</v>
      </c>
    </row>
    <row r="2222" spans="1:4" x14ac:dyDescent="0.2">
      <c r="A2222" s="489" t="s">
        <v>9257</v>
      </c>
      <c r="B2222" s="489" t="s">
        <v>1136</v>
      </c>
      <c r="C2222" s="490">
        <v>31034</v>
      </c>
      <c r="D2222" s="490">
        <v>14508.395</v>
      </c>
    </row>
    <row r="2223" spans="1:4" x14ac:dyDescent="0.2">
      <c r="A2223" s="489" t="s">
        <v>9257</v>
      </c>
      <c r="B2223" s="489" t="s">
        <v>1136</v>
      </c>
      <c r="C2223" s="490">
        <v>6724</v>
      </c>
      <c r="D2223" s="490">
        <v>3143.4700000000003</v>
      </c>
    </row>
    <row r="2224" spans="1:4" x14ac:dyDescent="0.2">
      <c r="A2224" s="489" t="s">
        <v>9257</v>
      </c>
      <c r="B2224" s="489" t="s">
        <v>1136</v>
      </c>
      <c r="C2224" s="490">
        <v>13929</v>
      </c>
      <c r="D2224" s="490">
        <v>6511.8074999999999</v>
      </c>
    </row>
    <row r="2225" spans="1:4" x14ac:dyDescent="0.2">
      <c r="A2225" s="489" t="s">
        <v>9257</v>
      </c>
      <c r="B2225" s="489" t="s">
        <v>1136</v>
      </c>
      <c r="C2225" s="490">
        <v>6930</v>
      </c>
      <c r="D2225" s="490">
        <v>3239.7750000000001</v>
      </c>
    </row>
    <row r="2226" spans="1:4" x14ac:dyDescent="0.2">
      <c r="A2226" s="489" t="s">
        <v>9257</v>
      </c>
      <c r="B2226" s="489" t="s">
        <v>1136</v>
      </c>
      <c r="C2226" s="490">
        <v>5988</v>
      </c>
      <c r="D2226" s="490">
        <v>2799.3900000000003</v>
      </c>
    </row>
    <row r="2227" spans="1:4" x14ac:dyDescent="0.2">
      <c r="A2227" s="489" t="s">
        <v>9257</v>
      </c>
      <c r="B2227" s="489" t="s">
        <v>1136</v>
      </c>
      <c r="C2227" s="490">
        <v>3943</v>
      </c>
      <c r="D2227" s="490">
        <v>1843.3525000000002</v>
      </c>
    </row>
    <row r="2228" spans="1:4" x14ac:dyDescent="0.2">
      <c r="A2228" s="489" t="s">
        <v>9257</v>
      </c>
      <c r="B2228" s="489" t="s">
        <v>173</v>
      </c>
      <c r="C2228" s="490">
        <v>4731</v>
      </c>
      <c r="D2228" s="490">
        <v>2034.8031000000001</v>
      </c>
    </row>
    <row r="2229" spans="1:4" x14ac:dyDescent="0.2">
      <c r="A2229" s="489" t="s">
        <v>9257</v>
      </c>
      <c r="B2229" s="489" t="s">
        <v>173</v>
      </c>
      <c r="C2229" s="490">
        <v>4578</v>
      </c>
      <c r="D2229" s="490">
        <v>1968.9978000000001</v>
      </c>
    </row>
    <row r="2230" spans="1:4" x14ac:dyDescent="0.2">
      <c r="A2230" s="489" t="s">
        <v>9257</v>
      </c>
      <c r="B2230" s="489" t="s">
        <v>173</v>
      </c>
      <c r="C2230" s="490">
        <v>24359</v>
      </c>
      <c r="D2230" s="490">
        <v>10476.805899999999</v>
      </c>
    </row>
    <row r="2231" spans="1:4" x14ac:dyDescent="0.2">
      <c r="A2231" s="489" t="s">
        <v>9257</v>
      </c>
      <c r="B2231" s="489" t="s">
        <v>173</v>
      </c>
      <c r="C2231" s="490">
        <v>22599</v>
      </c>
      <c r="D2231" s="490">
        <v>9719.8299000000006</v>
      </c>
    </row>
    <row r="2232" spans="1:4" x14ac:dyDescent="0.2">
      <c r="A2232" s="489" t="s">
        <v>9257</v>
      </c>
      <c r="B2232" s="489" t="s">
        <v>173</v>
      </c>
      <c r="C2232" s="490">
        <v>6233</v>
      </c>
      <c r="D2232" s="490">
        <v>2680.8133000000003</v>
      </c>
    </row>
    <row r="2233" spans="1:4" x14ac:dyDescent="0.2">
      <c r="A2233" s="489" t="s">
        <v>9257</v>
      </c>
      <c r="B2233" s="489" t="s">
        <v>173</v>
      </c>
      <c r="C2233" s="490">
        <v>3807</v>
      </c>
      <c r="D2233" s="490">
        <v>1637.3907000000002</v>
      </c>
    </row>
    <row r="2234" spans="1:4" x14ac:dyDescent="0.2">
      <c r="A2234" s="489" t="s">
        <v>9257</v>
      </c>
      <c r="B2234" s="489" t="s">
        <v>173</v>
      </c>
      <c r="C2234" s="490">
        <v>5642</v>
      </c>
      <c r="D2234" s="490">
        <v>2426.6242000000002</v>
      </c>
    </row>
    <row r="2235" spans="1:4" x14ac:dyDescent="0.2">
      <c r="A2235" s="489" t="s">
        <v>9257</v>
      </c>
      <c r="B2235" s="489" t="s">
        <v>173</v>
      </c>
      <c r="C2235" s="490">
        <v>4707</v>
      </c>
      <c r="D2235" s="490">
        <v>2024.4807000000001</v>
      </c>
    </row>
    <row r="2236" spans="1:4" x14ac:dyDescent="0.2">
      <c r="A2236" s="489" t="s">
        <v>9257</v>
      </c>
      <c r="B2236" s="489" t="s">
        <v>173</v>
      </c>
      <c r="C2236" s="490">
        <v>4000</v>
      </c>
      <c r="D2236" s="490">
        <v>1720.4</v>
      </c>
    </row>
    <row r="2237" spans="1:4" x14ac:dyDescent="0.2">
      <c r="A2237" s="489" t="s">
        <v>9257</v>
      </c>
      <c r="B2237" s="489" t="s">
        <v>173</v>
      </c>
      <c r="C2237" s="490">
        <v>30333.6048928239</v>
      </c>
      <c r="D2237" s="490">
        <v>13046.4834644035</v>
      </c>
    </row>
    <row r="2238" spans="1:4" x14ac:dyDescent="0.2">
      <c r="A2238" s="489" t="s">
        <v>9257</v>
      </c>
      <c r="B2238" s="489" t="s">
        <v>175</v>
      </c>
      <c r="C2238" s="490">
        <v>70778.411416589006</v>
      </c>
      <c r="D2238" s="490">
        <v>28955.448110526602</v>
      </c>
    </row>
    <row r="2239" spans="1:4" x14ac:dyDescent="0.2">
      <c r="A2239" s="489" t="s">
        <v>9257</v>
      </c>
      <c r="B2239" s="489" t="s">
        <v>176</v>
      </c>
      <c r="C2239" s="490">
        <v>94175.731990587097</v>
      </c>
      <c r="D2239" s="490">
        <v>37274.7547218744</v>
      </c>
    </row>
    <row r="2240" spans="1:4" x14ac:dyDescent="0.2">
      <c r="A2240" s="489" t="s">
        <v>9257</v>
      </c>
      <c r="B2240" s="489" t="s">
        <v>4827</v>
      </c>
      <c r="C2240" s="490">
        <v>30333.6048928239</v>
      </c>
      <c r="D2240" s="490">
        <v>7410.4996753168707</v>
      </c>
    </row>
    <row r="2241" spans="1:4" x14ac:dyDescent="0.2">
      <c r="A2241" s="489" t="s">
        <v>9257</v>
      </c>
      <c r="B2241" s="489" t="s">
        <v>4829</v>
      </c>
      <c r="C2241" s="490">
        <v>70778.411416589006</v>
      </c>
      <c r="D2241" s="490">
        <v>16441.824972073602</v>
      </c>
    </row>
    <row r="2242" spans="1:4" x14ac:dyDescent="0.2">
      <c r="A2242" s="489" t="s">
        <v>9257</v>
      </c>
      <c r="B2242" s="489" t="s">
        <v>4830</v>
      </c>
      <c r="C2242" s="490">
        <v>94175.731990587097</v>
      </c>
      <c r="D2242" s="490">
        <v>20699.825891531102</v>
      </c>
    </row>
    <row r="2243" spans="1:4" x14ac:dyDescent="0.2">
      <c r="A2243" s="489" t="s">
        <v>9257</v>
      </c>
      <c r="B2243" s="489" t="s">
        <v>173</v>
      </c>
      <c r="C2243" s="490">
        <v>13077</v>
      </c>
      <c r="D2243" s="490">
        <v>5624.4177</v>
      </c>
    </row>
    <row r="2244" spans="1:4" x14ac:dyDescent="0.2">
      <c r="A2244" s="489" t="s">
        <v>9257</v>
      </c>
      <c r="B2244" s="489" t="s">
        <v>3264</v>
      </c>
      <c r="C2244" s="490">
        <v>4354</v>
      </c>
      <c r="D2244" s="490">
        <v>1704.1556</v>
      </c>
    </row>
    <row r="2245" spans="1:4" x14ac:dyDescent="0.2">
      <c r="A2245" s="489" t="s">
        <v>9257</v>
      </c>
      <c r="B2245" s="489" t="s">
        <v>3264</v>
      </c>
      <c r="C2245" s="490">
        <v>3263</v>
      </c>
      <c r="D2245" s="490">
        <v>1277.1382000000001</v>
      </c>
    </row>
    <row r="2246" spans="1:4" x14ac:dyDescent="0.2">
      <c r="A2246" s="489" t="s">
        <v>9257</v>
      </c>
      <c r="B2246" s="489" t="s">
        <v>3268</v>
      </c>
      <c r="C2246" s="490">
        <v>1049</v>
      </c>
      <c r="D2246" s="490">
        <v>410.57859999999999</v>
      </c>
    </row>
    <row r="2247" spans="1:4" x14ac:dyDescent="0.2">
      <c r="A2247" s="489" t="s">
        <v>9257</v>
      </c>
      <c r="B2247" s="489" t="s">
        <v>3269</v>
      </c>
      <c r="C2247" s="490">
        <v>-1049</v>
      </c>
      <c r="D2247" s="490">
        <v>-171.8262</v>
      </c>
    </row>
    <row r="2248" spans="1:4" x14ac:dyDescent="0.2">
      <c r="A2248" s="489" t="s">
        <v>9257</v>
      </c>
      <c r="B2248" s="489" t="s">
        <v>3264</v>
      </c>
      <c r="C2248" s="490">
        <v>11783</v>
      </c>
      <c r="D2248" s="490">
        <v>4611.8662000000004</v>
      </c>
    </row>
    <row r="2249" spans="1:4" x14ac:dyDescent="0.2">
      <c r="A2249" s="489" t="s">
        <v>9257</v>
      </c>
      <c r="B2249" s="489" t="s">
        <v>3264</v>
      </c>
      <c r="C2249" s="490">
        <v>10354</v>
      </c>
      <c r="D2249" s="490">
        <v>4052.5556000000001</v>
      </c>
    </row>
    <row r="2250" spans="1:4" x14ac:dyDescent="0.2">
      <c r="A2250" s="489" t="s">
        <v>9257</v>
      </c>
      <c r="B2250" s="489" t="s">
        <v>3264</v>
      </c>
      <c r="C2250" s="490">
        <v>9313</v>
      </c>
      <c r="D2250" s="490">
        <v>3645.1082000000001</v>
      </c>
    </row>
    <row r="2251" spans="1:4" x14ac:dyDescent="0.2">
      <c r="A2251" s="489" t="s">
        <v>9257</v>
      </c>
      <c r="B2251" s="489" t="s">
        <v>3264</v>
      </c>
      <c r="C2251" s="490">
        <v>19138</v>
      </c>
      <c r="D2251" s="490">
        <v>7490.6132000000007</v>
      </c>
    </row>
    <row r="2252" spans="1:4" x14ac:dyDescent="0.2">
      <c r="A2252" s="489" t="s">
        <v>9257</v>
      </c>
      <c r="B2252" s="489" t="s">
        <v>3264</v>
      </c>
      <c r="C2252" s="490">
        <v>7531</v>
      </c>
      <c r="D2252" s="490">
        <v>2947.6334000000002</v>
      </c>
    </row>
    <row r="2253" spans="1:4" x14ac:dyDescent="0.2">
      <c r="A2253" s="489" t="s">
        <v>9257</v>
      </c>
      <c r="B2253" s="489" t="s">
        <v>3264</v>
      </c>
      <c r="C2253" s="490">
        <v>4103</v>
      </c>
      <c r="D2253" s="490">
        <v>1605.9142000000002</v>
      </c>
    </row>
    <row r="2254" spans="1:4" x14ac:dyDescent="0.2">
      <c r="A2254" s="489" t="s">
        <v>9257</v>
      </c>
      <c r="B2254" s="489" t="s">
        <v>3264</v>
      </c>
      <c r="C2254" s="490">
        <v>4442</v>
      </c>
      <c r="D2254" s="490">
        <v>1738.5988</v>
      </c>
    </row>
    <row r="2255" spans="1:4" x14ac:dyDescent="0.2">
      <c r="A2255" s="489" t="s">
        <v>9257</v>
      </c>
      <c r="B2255" s="489" t="s">
        <v>3264</v>
      </c>
      <c r="C2255" s="490">
        <v>7654</v>
      </c>
      <c r="D2255" s="490">
        <v>2995.7755999999999</v>
      </c>
    </row>
    <row r="2256" spans="1:4" x14ac:dyDescent="0.2">
      <c r="A2256" s="489" t="s">
        <v>9257</v>
      </c>
      <c r="B2256" s="489" t="s">
        <v>4900</v>
      </c>
      <c r="C2256" s="490">
        <v>5224</v>
      </c>
      <c r="D2256" s="490">
        <v>935.096</v>
      </c>
    </row>
    <row r="2257" spans="1:4" x14ac:dyDescent="0.2">
      <c r="A2257" s="489" t="s">
        <v>9257</v>
      </c>
      <c r="B2257" s="489" t="s">
        <v>5153</v>
      </c>
      <c r="C2257" s="490">
        <v>2238.1904591745601</v>
      </c>
      <c r="D2257" s="490">
        <v>0</v>
      </c>
    </row>
    <row r="2258" spans="1:4" x14ac:dyDescent="0.2">
      <c r="A2258" s="489" t="s">
        <v>9257</v>
      </c>
      <c r="B2258" s="489" t="s">
        <v>4010</v>
      </c>
      <c r="C2258" s="490">
        <v>12731</v>
      </c>
      <c r="D2258" s="490">
        <v>3658.8894</v>
      </c>
    </row>
    <row r="2259" spans="1:4" x14ac:dyDescent="0.2">
      <c r="A2259" s="489" t="s">
        <v>9257</v>
      </c>
      <c r="B2259" s="489" t="s">
        <v>5153</v>
      </c>
      <c r="C2259" s="490">
        <v>3599.5089402194803</v>
      </c>
      <c r="D2259" s="490">
        <v>0</v>
      </c>
    </row>
    <row r="2260" spans="1:4" x14ac:dyDescent="0.2">
      <c r="A2260" s="489" t="s">
        <v>9257</v>
      </c>
      <c r="B2260" s="489" t="s">
        <v>4888</v>
      </c>
      <c r="C2260" s="490">
        <v>8183.2246182181007</v>
      </c>
      <c r="D2260" s="490">
        <v>1532.71797099225</v>
      </c>
    </row>
    <row r="2261" spans="1:4" x14ac:dyDescent="0.2">
      <c r="A2261" s="489" t="s">
        <v>9257</v>
      </c>
      <c r="B2261" s="489" t="s">
        <v>6051</v>
      </c>
      <c r="C2261" s="490">
        <v>1279.05680300821</v>
      </c>
      <c r="D2261" s="490">
        <v>40.558891223390397</v>
      </c>
    </row>
    <row r="2262" spans="1:4" x14ac:dyDescent="0.2">
      <c r="A2262" s="489" t="s">
        <v>9257</v>
      </c>
      <c r="B2262" s="489" t="s">
        <v>4889</v>
      </c>
      <c r="C2262" s="490">
        <v>24549.673854654302</v>
      </c>
      <c r="D2262" s="490">
        <v>4362.4770439720705</v>
      </c>
    </row>
    <row r="2263" spans="1:4" x14ac:dyDescent="0.2">
      <c r="A2263" s="489" t="s">
        <v>9257</v>
      </c>
      <c r="B2263" s="489" t="s">
        <v>4890</v>
      </c>
      <c r="C2263" s="490">
        <v>11174.1932161768</v>
      </c>
      <c r="D2263" s="490">
        <v>1771.1096247640201</v>
      </c>
    </row>
    <row r="2264" spans="1:4" x14ac:dyDescent="0.2">
      <c r="A2264" s="489" t="s">
        <v>9257</v>
      </c>
      <c r="B2264" s="489" t="s">
        <v>5153</v>
      </c>
      <c r="C2264" s="490">
        <v>771.49105978052307</v>
      </c>
      <c r="D2264" s="490">
        <v>0</v>
      </c>
    </row>
    <row r="2265" spans="1:4" x14ac:dyDescent="0.2">
      <c r="A2265" s="489" t="s">
        <v>9257</v>
      </c>
      <c r="B2265" s="489" t="s">
        <v>6051</v>
      </c>
      <c r="C2265" s="490">
        <v>274.14319699178901</v>
      </c>
      <c r="D2265" s="490">
        <v>8.6930807766096194</v>
      </c>
    </row>
    <row r="2266" spans="1:4" x14ac:dyDescent="0.2">
      <c r="A2266" s="489" t="s">
        <v>9257</v>
      </c>
      <c r="B2266" s="489" t="s">
        <v>5462</v>
      </c>
      <c r="C2266" s="490">
        <v>9410.7083109508112</v>
      </c>
      <c r="D2266" s="490">
        <v>1178.22068053104</v>
      </c>
    </row>
    <row r="2267" spans="1:4" x14ac:dyDescent="0.2">
      <c r="A2267" s="489" t="s">
        <v>9257</v>
      </c>
      <c r="B2267" s="489" t="s">
        <v>3291</v>
      </c>
      <c r="C2267" s="490">
        <v>9743</v>
      </c>
      <c r="D2267" s="490">
        <v>3218.1129000000001</v>
      </c>
    </row>
    <row r="2268" spans="1:4" x14ac:dyDescent="0.2">
      <c r="A2268" s="489" t="s">
        <v>9257</v>
      </c>
      <c r="B2268" s="489" t="s">
        <v>3295</v>
      </c>
      <c r="C2268" s="490">
        <v>2485</v>
      </c>
      <c r="D2268" s="490">
        <v>820.79550000000006</v>
      </c>
    </row>
    <row r="2269" spans="1:4" x14ac:dyDescent="0.2">
      <c r="A2269" s="489" t="s">
        <v>9257</v>
      </c>
      <c r="B2269" s="489" t="s">
        <v>3296</v>
      </c>
      <c r="C2269" s="490">
        <v>-2485</v>
      </c>
      <c r="D2269" s="490">
        <v>-407.04300000000001</v>
      </c>
    </row>
    <row r="2270" spans="1:4" x14ac:dyDescent="0.2">
      <c r="A2270" s="489" t="s">
        <v>9257</v>
      </c>
      <c r="B2270" s="489" t="s">
        <v>3264</v>
      </c>
      <c r="C2270" s="490">
        <v>23113.028459929999</v>
      </c>
      <c r="D2270" s="490">
        <v>9046.4393392165912</v>
      </c>
    </row>
    <row r="2271" spans="1:4" x14ac:dyDescent="0.2">
      <c r="A2271" s="489" t="s">
        <v>9257</v>
      </c>
      <c r="B2271" s="489" t="s">
        <v>3291</v>
      </c>
      <c r="C2271" s="490">
        <v>741.88789875510599</v>
      </c>
      <c r="D2271" s="490">
        <v>245.04557295881202</v>
      </c>
    </row>
    <row r="2272" spans="1:4" x14ac:dyDescent="0.2">
      <c r="A2272" s="489" t="s">
        <v>9257</v>
      </c>
      <c r="B2272" s="489" t="s">
        <v>3292</v>
      </c>
      <c r="C2272" s="490">
        <v>25200.333641314901</v>
      </c>
      <c r="D2272" s="490">
        <v>7917.9448301011507</v>
      </c>
    </row>
    <row r="2273" spans="1:4" x14ac:dyDescent="0.2">
      <c r="A2273" s="489" t="s">
        <v>9257</v>
      </c>
      <c r="B2273" s="489" t="s">
        <v>4010</v>
      </c>
      <c r="C2273" s="490">
        <v>3192</v>
      </c>
      <c r="D2273" s="490">
        <v>917.38080000000002</v>
      </c>
    </row>
    <row r="2274" spans="1:4" x14ac:dyDescent="0.2">
      <c r="A2274" s="489" t="s">
        <v>9257</v>
      </c>
      <c r="B2274" s="489" t="s">
        <v>4014</v>
      </c>
      <c r="C2274" s="490">
        <v>1294</v>
      </c>
      <c r="D2274" s="490">
        <v>371.8956</v>
      </c>
    </row>
    <row r="2275" spans="1:4" x14ac:dyDescent="0.2">
      <c r="A2275" s="489" t="s">
        <v>9257</v>
      </c>
      <c r="B2275" s="489" t="s">
        <v>4015</v>
      </c>
      <c r="C2275" s="490">
        <v>-1294</v>
      </c>
      <c r="D2275" s="490">
        <v>-211.9572</v>
      </c>
    </row>
    <row r="2276" spans="1:4" x14ac:dyDescent="0.2">
      <c r="A2276" s="489" t="s">
        <v>9257</v>
      </c>
      <c r="B2276" s="489" t="s">
        <v>4010</v>
      </c>
      <c r="C2276" s="490">
        <v>3045</v>
      </c>
      <c r="D2276" s="490">
        <v>875.13300000000004</v>
      </c>
    </row>
    <row r="2277" spans="1:4" x14ac:dyDescent="0.2">
      <c r="A2277" s="489" t="s">
        <v>9257</v>
      </c>
      <c r="B2277" s="489" t="s">
        <v>4014</v>
      </c>
      <c r="C2277" s="490">
        <v>1327</v>
      </c>
      <c r="D2277" s="490">
        <v>381.37980000000005</v>
      </c>
    </row>
    <row r="2278" spans="1:4" x14ac:dyDescent="0.2">
      <c r="A2278" s="489" t="s">
        <v>9257</v>
      </c>
      <c r="B2278" s="489" t="s">
        <v>4015</v>
      </c>
      <c r="C2278" s="490">
        <v>-1311.6000000000001</v>
      </c>
      <c r="D2278" s="490">
        <v>-214.84008</v>
      </c>
    </row>
    <row r="2279" spans="1:4" x14ac:dyDescent="0.2">
      <c r="A2279" s="489" t="s">
        <v>9257</v>
      </c>
      <c r="B2279" s="489" t="s">
        <v>4016</v>
      </c>
      <c r="C2279" s="490">
        <v>-15.399999999999999</v>
      </c>
      <c r="D2279" s="490">
        <v>-1.8479999999999999</v>
      </c>
    </row>
    <row r="2280" spans="1:4" x14ac:dyDescent="0.2">
      <c r="A2280" s="489" t="s">
        <v>9257</v>
      </c>
      <c r="B2280" s="489" t="s">
        <v>5153</v>
      </c>
      <c r="C2280" s="490">
        <v>8098</v>
      </c>
      <c r="D2280" s="490">
        <v>0</v>
      </c>
    </row>
    <row r="2281" spans="1:4" x14ac:dyDescent="0.2">
      <c r="A2281" s="489" t="s">
        <v>9257</v>
      </c>
      <c r="B2281" s="489" t="s">
        <v>4892</v>
      </c>
      <c r="C2281" s="490">
        <v>8140.1257861635204</v>
      </c>
      <c r="D2281" s="490">
        <v>1509.17932075472</v>
      </c>
    </row>
    <row r="2282" spans="1:4" x14ac:dyDescent="0.2">
      <c r="A2282" s="489" t="s">
        <v>9257</v>
      </c>
      <c r="B2282" s="489" t="s">
        <v>4893</v>
      </c>
      <c r="C2282" s="490">
        <v>24216.874213836501</v>
      </c>
      <c r="D2282" s="490">
        <v>4259.7481742138398</v>
      </c>
    </row>
    <row r="2283" spans="1:4" x14ac:dyDescent="0.2">
      <c r="A2283" s="489" t="s">
        <v>9257</v>
      </c>
      <c r="B2283" s="489" t="s">
        <v>3291</v>
      </c>
      <c r="C2283" s="490">
        <v>6005</v>
      </c>
      <c r="D2283" s="490">
        <v>1983.4515000000001</v>
      </c>
    </row>
    <row r="2284" spans="1:4" x14ac:dyDescent="0.2">
      <c r="A2284" s="489" t="s">
        <v>9257</v>
      </c>
      <c r="B2284" s="489" t="s">
        <v>3295</v>
      </c>
      <c r="C2284" s="490">
        <v>1038</v>
      </c>
      <c r="D2284" s="490">
        <v>342.85140000000001</v>
      </c>
    </row>
    <row r="2285" spans="1:4" x14ac:dyDescent="0.2">
      <c r="A2285" s="489" t="s">
        <v>9257</v>
      </c>
      <c r="B2285" s="489" t="s">
        <v>3296</v>
      </c>
      <c r="C2285" s="490">
        <v>-1038</v>
      </c>
      <c r="D2285" s="490">
        <v>-170.02440000000001</v>
      </c>
    </row>
    <row r="2286" spans="1:4" x14ac:dyDescent="0.2">
      <c r="A2286" s="489" t="s">
        <v>9257</v>
      </c>
      <c r="B2286" s="489" t="s">
        <v>4010</v>
      </c>
      <c r="C2286" s="490">
        <v>4294</v>
      </c>
      <c r="D2286" s="490">
        <v>1234.0956000000001</v>
      </c>
    </row>
    <row r="2287" spans="1:4" x14ac:dyDescent="0.2">
      <c r="A2287" s="489" t="s">
        <v>9257</v>
      </c>
      <c r="B2287" s="489" t="s">
        <v>4014</v>
      </c>
      <c r="C2287" s="490">
        <v>1946</v>
      </c>
      <c r="D2287" s="490">
        <v>559.28039999999999</v>
      </c>
    </row>
    <row r="2288" spans="1:4" x14ac:dyDescent="0.2">
      <c r="A2288" s="489" t="s">
        <v>9257</v>
      </c>
      <c r="B2288" s="489" t="s">
        <v>4015</v>
      </c>
      <c r="C2288" s="490">
        <v>-1872</v>
      </c>
      <c r="D2288" s="490">
        <v>-306.6336</v>
      </c>
    </row>
    <row r="2289" spans="1:4" x14ac:dyDescent="0.2">
      <c r="A2289" s="489" t="s">
        <v>9257</v>
      </c>
      <c r="B2289" s="489" t="s">
        <v>4016</v>
      </c>
      <c r="C2289" s="490">
        <v>-74</v>
      </c>
      <c r="D2289" s="490">
        <v>-8.879999999999999</v>
      </c>
    </row>
    <row r="2290" spans="1:4" x14ac:dyDescent="0.2">
      <c r="A2290" s="489" t="s">
        <v>9257</v>
      </c>
      <c r="B2290" s="489" t="s">
        <v>4010</v>
      </c>
      <c r="C2290" s="490">
        <v>3321</v>
      </c>
      <c r="D2290" s="490">
        <v>954.45540000000005</v>
      </c>
    </row>
    <row r="2291" spans="1:4" x14ac:dyDescent="0.2">
      <c r="A2291" s="489" t="s">
        <v>9257</v>
      </c>
      <c r="B2291" s="489" t="s">
        <v>4014</v>
      </c>
      <c r="C2291" s="490">
        <v>1458</v>
      </c>
      <c r="D2291" s="490">
        <v>419.0292</v>
      </c>
    </row>
    <row r="2292" spans="1:4" x14ac:dyDescent="0.2">
      <c r="A2292" s="489" t="s">
        <v>9257</v>
      </c>
      <c r="B2292" s="489" t="s">
        <v>4015</v>
      </c>
      <c r="C2292" s="490">
        <v>-1433.7</v>
      </c>
      <c r="D2292" s="490">
        <v>-234.84006000000002</v>
      </c>
    </row>
    <row r="2293" spans="1:4" x14ac:dyDescent="0.2">
      <c r="A2293" s="489" t="s">
        <v>9257</v>
      </c>
      <c r="B2293" s="489" t="s">
        <v>4016</v>
      </c>
      <c r="C2293" s="490">
        <v>-24.299999999999997</v>
      </c>
      <c r="D2293" s="490">
        <v>-2.9159999999999999</v>
      </c>
    </row>
    <row r="2294" spans="1:4" x14ac:dyDescent="0.2">
      <c r="A2294" s="489" t="s">
        <v>9257</v>
      </c>
      <c r="B2294" s="489" t="s">
        <v>4010</v>
      </c>
      <c r="C2294" s="490">
        <v>2573</v>
      </c>
      <c r="D2294" s="490">
        <v>739.48020000000008</v>
      </c>
    </row>
    <row r="2295" spans="1:4" x14ac:dyDescent="0.2">
      <c r="A2295" s="489" t="s">
        <v>9257</v>
      </c>
      <c r="B2295" s="489" t="s">
        <v>4014</v>
      </c>
      <c r="C2295" s="490">
        <v>1266</v>
      </c>
      <c r="D2295" s="490">
        <v>363.84840000000003</v>
      </c>
    </row>
    <row r="2296" spans="1:4" x14ac:dyDescent="0.2">
      <c r="A2296" s="489" t="s">
        <v>9257</v>
      </c>
      <c r="B2296" s="489" t="s">
        <v>4015</v>
      </c>
      <c r="C2296" s="490">
        <v>-1151.7</v>
      </c>
      <c r="D2296" s="490">
        <v>-188.64846</v>
      </c>
    </row>
    <row r="2297" spans="1:4" x14ac:dyDescent="0.2">
      <c r="A2297" s="489" t="s">
        <v>9257</v>
      </c>
      <c r="B2297" s="489" t="s">
        <v>4016</v>
      </c>
      <c r="C2297" s="490">
        <v>-114.30000000000001</v>
      </c>
      <c r="D2297" s="490">
        <v>-13.715999999999999</v>
      </c>
    </row>
    <row r="2298" spans="1:4" x14ac:dyDescent="0.2">
      <c r="A2298" s="489" t="s">
        <v>9257</v>
      </c>
      <c r="B2298" s="489" t="s">
        <v>5153</v>
      </c>
      <c r="C2298" s="490">
        <v>1247</v>
      </c>
      <c r="D2298" s="490">
        <v>0</v>
      </c>
    </row>
    <row r="2299" spans="1:4" x14ac:dyDescent="0.2">
      <c r="A2299" s="489" t="s">
        <v>9257</v>
      </c>
      <c r="B2299" s="489" t="s">
        <v>5852</v>
      </c>
      <c r="C2299" s="490">
        <v>7222.3076923076906</v>
      </c>
      <c r="D2299" s="490">
        <v>988.0116923076921</v>
      </c>
    </row>
    <row r="2300" spans="1:4" x14ac:dyDescent="0.2">
      <c r="A2300" s="489" t="s">
        <v>9257</v>
      </c>
      <c r="B2300" s="489" t="s">
        <v>5853</v>
      </c>
      <c r="C2300" s="490">
        <v>2166.6923076923099</v>
      </c>
      <c r="D2300" s="490">
        <v>281.23666153846199</v>
      </c>
    </row>
    <row r="2301" spans="1:4" x14ac:dyDescent="0.2">
      <c r="A2301" s="489" t="s">
        <v>9257</v>
      </c>
      <c r="B2301" s="489" t="s">
        <v>3275</v>
      </c>
      <c r="C2301" s="490">
        <v>3894</v>
      </c>
      <c r="D2301" s="490">
        <v>1325.9070000000002</v>
      </c>
    </row>
    <row r="2302" spans="1:4" x14ac:dyDescent="0.2">
      <c r="A2302" s="489" t="s">
        <v>9257</v>
      </c>
      <c r="B2302" s="489" t="s">
        <v>4827</v>
      </c>
      <c r="C2302" s="490">
        <v>6963</v>
      </c>
      <c r="D2302" s="490">
        <v>1701.0609000000002</v>
      </c>
    </row>
    <row r="2303" spans="1:4" x14ac:dyDescent="0.2">
      <c r="A2303" s="489" t="s">
        <v>9257</v>
      </c>
      <c r="B2303" s="489" t="s">
        <v>4832</v>
      </c>
      <c r="C2303" s="490">
        <v>1855</v>
      </c>
      <c r="D2303" s="490">
        <v>453.17650000000003</v>
      </c>
    </row>
    <row r="2304" spans="1:4" x14ac:dyDescent="0.2">
      <c r="A2304" s="489" t="s">
        <v>9257</v>
      </c>
      <c r="B2304" s="489" t="s">
        <v>4833</v>
      </c>
      <c r="C2304" s="490">
        <v>-1855</v>
      </c>
      <c r="D2304" s="490">
        <v>-303.84899999999999</v>
      </c>
    </row>
    <row r="2305" spans="1:4" x14ac:dyDescent="0.2">
      <c r="A2305" s="489" t="s">
        <v>9257</v>
      </c>
      <c r="B2305" s="489" t="s">
        <v>4010</v>
      </c>
      <c r="C2305" s="490">
        <v>10477</v>
      </c>
      <c r="D2305" s="490">
        <v>3011.0898000000002</v>
      </c>
    </row>
    <row r="2306" spans="1:4" x14ac:dyDescent="0.2">
      <c r="A2306" s="489" t="s">
        <v>9257</v>
      </c>
      <c r="B2306" s="489" t="s">
        <v>4010</v>
      </c>
      <c r="C2306" s="490">
        <v>5694</v>
      </c>
      <c r="D2306" s="490">
        <v>1636.4556</v>
      </c>
    </row>
    <row r="2307" spans="1:4" x14ac:dyDescent="0.2">
      <c r="A2307" s="489" t="s">
        <v>9257</v>
      </c>
      <c r="B2307" s="489" t="s">
        <v>4827</v>
      </c>
      <c r="C2307" s="490">
        <v>8736</v>
      </c>
      <c r="D2307" s="490">
        <v>2134.2048</v>
      </c>
    </row>
    <row r="2308" spans="1:4" x14ac:dyDescent="0.2">
      <c r="A2308" s="489" t="s">
        <v>9257</v>
      </c>
      <c r="B2308" s="489" t="s">
        <v>4832</v>
      </c>
      <c r="C2308" s="490">
        <v>1887</v>
      </c>
      <c r="D2308" s="490">
        <v>460.9941</v>
      </c>
    </row>
    <row r="2309" spans="1:4" x14ac:dyDescent="0.2">
      <c r="A2309" s="489" t="s">
        <v>9257</v>
      </c>
      <c r="B2309" s="489" t="s">
        <v>4833</v>
      </c>
      <c r="C2309" s="490">
        <v>-1887</v>
      </c>
      <c r="D2309" s="490">
        <v>-309.09059999999999</v>
      </c>
    </row>
    <row r="2310" spans="1:4" x14ac:dyDescent="0.2">
      <c r="A2310" s="489" t="s">
        <v>9257</v>
      </c>
      <c r="B2310" s="489" t="s">
        <v>5153</v>
      </c>
      <c r="C2310" s="490">
        <v>2805</v>
      </c>
      <c r="D2310" s="490">
        <v>0</v>
      </c>
    </row>
    <row r="2311" spans="1:4" x14ac:dyDescent="0.2">
      <c r="A2311" s="489" t="s">
        <v>9257</v>
      </c>
      <c r="B2311" s="489" t="s">
        <v>4884</v>
      </c>
      <c r="C2311" s="490">
        <v>6545</v>
      </c>
      <c r="D2311" s="490">
        <v>1238.3140000000001</v>
      </c>
    </row>
    <row r="2312" spans="1:4" x14ac:dyDescent="0.2">
      <c r="A2312" s="489" t="s">
        <v>9257</v>
      </c>
      <c r="B2312" s="489" t="s">
        <v>4010</v>
      </c>
      <c r="C2312" s="490">
        <v>13036</v>
      </c>
      <c r="D2312" s="490">
        <v>3746.5464000000002</v>
      </c>
    </row>
    <row r="2313" spans="1:4" x14ac:dyDescent="0.2">
      <c r="A2313" s="489" t="s">
        <v>9257</v>
      </c>
      <c r="B2313" s="489" t="s">
        <v>4014</v>
      </c>
      <c r="C2313" s="490">
        <v>2063</v>
      </c>
      <c r="D2313" s="490">
        <v>592.90620000000001</v>
      </c>
    </row>
    <row r="2314" spans="1:4" x14ac:dyDescent="0.2">
      <c r="A2314" s="489" t="s">
        <v>9257</v>
      </c>
      <c r="B2314" s="489" t="s">
        <v>4015</v>
      </c>
      <c r="C2314" s="490">
        <v>-2063</v>
      </c>
      <c r="D2314" s="490">
        <v>-337.9194</v>
      </c>
    </row>
    <row r="2315" spans="1:4" x14ac:dyDescent="0.2">
      <c r="A2315" s="489" t="s">
        <v>9257</v>
      </c>
      <c r="B2315" s="489" t="s">
        <v>4010</v>
      </c>
      <c r="C2315" s="490">
        <v>10034</v>
      </c>
      <c r="D2315" s="490">
        <v>2883.7716</v>
      </c>
    </row>
    <row r="2316" spans="1:4" x14ac:dyDescent="0.2">
      <c r="A2316" s="489" t="s">
        <v>9257</v>
      </c>
      <c r="B2316" s="489" t="s">
        <v>4014</v>
      </c>
      <c r="C2316" s="490">
        <v>1371</v>
      </c>
      <c r="D2316" s="490">
        <v>394.02539999999999</v>
      </c>
    </row>
    <row r="2317" spans="1:4" x14ac:dyDescent="0.2">
      <c r="A2317" s="489" t="s">
        <v>9257</v>
      </c>
      <c r="B2317" s="489" t="s">
        <v>4015</v>
      </c>
      <c r="C2317" s="490">
        <v>-1371</v>
      </c>
      <c r="D2317" s="490">
        <v>-224.56980000000001</v>
      </c>
    </row>
    <row r="2318" spans="1:4" x14ac:dyDescent="0.2">
      <c r="A2318" s="489" t="s">
        <v>9257</v>
      </c>
      <c r="B2318" s="489" t="s">
        <v>3275</v>
      </c>
      <c r="C2318" s="490">
        <v>7160</v>
      </c>
      <c r="D2318" s="490">
        <v>2437.98</v>
      </c>
    </row>
    <row r="2319" spans="1:4" x14ac:dyDescent="0.2">
      <c r="A2319" s="489" t="s">
        <v>9257</v>
      </c>
      <c r="B2319" s="489" t="s">
        <v>3279</v>
      </c>
      <c r="C2319" s="490">
        <v>2093</v>
      </c>
      <c r="D2319" s="490">
        <v>712.66650000000004</v>
      </c>
    </row>
    <row r="2320" spans="1:4" x14ac:dyDescent="0.2">
      <c r="A2320" s="489" t="s">
        <v>9257</v>
      </c>
      <c r="B2320" s="489" t="s">
        <v>3280</v>
      </c>
      <c r="C2320" s="490">
        <v>-2093</v>
      </c>
      <c r="D2320" s="490">
        <v>-342.83340000000004</v>
      </c>
    </row>
    <row r="2321" spans="1:4" x14ac:dyDescent="0.2">
      <c r="A2321" s="489" t="s">
        <v>9257</v>
      </c>
      <c r="B2321" s="489" t="s">
        <v>4010</v>
      </c>
      <c r="C2321" s="490">
        <v>2382</v>
      </c>
      <c r="D2321" s="490">
        <v>684.58680000000004</v>
      </c>
    </row>
    <row r="2322" spans="1:4" x14ac:dyDescent="0.2">
      <c r="A2322" s="489" t="s">
        <v>9257</v>
      </c>
      <c r="B2322" s="489" t="s">
        <v>5153</v>
      </c>
      <c r="C2322" s="490">
        <v>4888</v>
      </c>
      <c r="D2322" s="490">
        <v>0</v>
      </c>
    </row>
    <row r="2323" spans="1:4" x14ac:dyDescent="0.2">
      <c r="A2323" s="489" t="s">
        <v>9257</v>
      </c>
      <c r="B2323" s="489" t="s">
        <v>4888</v>
      </c>
      <c r="C2323" s="490">
        <v>6249.6075353218203</v>
      </c>
      <c r="D2323" s="490">
        <v>1170.5514913657801</v>
      </c>
    </row>
    <row r="2324" spans="1:4" x14ac:dyDescent="0.2">
      <c r="A2324" s="489" t="s">
        <v>9257</v>
      </c>
      <c r="B2324" s="489" t="s">
        <v>4889</v>
      </c>
      <c r="C2324" s="490">
        <v>5693.3924646781807</v>
      </c>
      <c r="D2324" s="490">
        <v>1011.71584097331</v>
      </c>
    </row>
    <row r="2325" spans="1:4" x14ac:dyDescent="0.2">
      <c r="A2325" s="489" t="s">
        <v>9257</v>
      </c>
      <c r="B2325" s="489" t="s">
        <v>4896</v>
      </c>
      <c r="C2325" s="490">
        <v>8305.0331125827797</v>
      </c>
      <c r="D2325" s="490">
        <v>1524.8040794702001</v>
      </c>
    </row>
    <row r="2326" spans="1:4" x14ac:dyDescent="0.2">
      <c r="A2326" s="489" t="s">
        <v>9257</v>
      </c>
      <c r="B2326" s="489" t="s">
        <v>4897</v>
      </c>
      <c r="C2326" s="490">
        <v>4235.5668874172206</v>
      </c>
      <c r="D2326" s="490">
        <v>737.83575178807905</v>
      </c>
    </row>
    <row r="2327" spans="1:4" x14ac:dyDescent="0.2">
      <c r="A2327" s="489" t="s">
        <v>9257</v>
      </c>
      <c r="B2327" s="489" t="s">
        <v>6051</v>
      </c>
      <c r="C2327" s="490">
        <v>1393.4</v>
      </c>
      <c r="D2327" s="490">
        <v>44.184714</v>
      </c>
    </row>
    <row r="2328" spans="1:4" x14ac:dyDescent="0.2">
      <c r="A2328" s="489" t="s">
        <v>9257</v>
      </c>
      <c r="B2328" s="489" t="s">
        <v>3291</v>
      </c>
      <c r="C2328" s="490">
        <v>3701</v>
      </c>
      <c r="D2328" s="490">
        <v>1222.4403</v>
      </c>
    </row>
    <row r="2329" spans="1:4" x14ac:dyDescent="0.2">
      <c r="A2329" s="489" t="s">
        <v>9257</v>
      </c>
      <c r="B2329" s="489" t="s">
        <v>3295</v>
      </c>
      <c r="C2329" s="490">
        <v>1213</v>
      </c>
      <c r="D2329" s="490">
        <v>400.65390000000002</v>
      </c>
    </row>
    <row r="2330" spans="1:4" x14ac:dyDescent="0.2">
      <c r="A2330" s="489" t="s">
        <v>9257</v>
      </c>
      <c r="B2330" s="489" t="s">
        <v>3296</v>
      </c>
      <c r="C2330" s="490">
        <v>-1213</v>
      </c>
      <c r="D2330" s="490">
        <v>-198.68940000000001</v>
      </c>
    </row>
    <row r="2331" spans="1:4" x14ac:dyDescent="0.2">
      <c r="A2331" s="489" t="s">
        <v>9257</v>
      </c>
      <c r="B2331" s="489" t="s">
        <v>4010</v>
      </c>
      <c r="C2331" s="490">
        <v>1915</v>
      </c>
      <c r="D2331" s="490">
        <v>550.37099999999998</v>
      </c>
    </row>
    <row r="2332" spans="1:4" x14ac:dyDescent="0.2">
      <c r="A2332" s="489" t="s">
        <v>9257</v>
      </c>
      <c r="B2332" s="489" t="s">
        <v>4014</v>
      </c>
      <c r="C2332" s="490">
        <v>3537</v>
      </c>
      <c r="D2332" s="490">
        <v>1016.5338</v>
      </c>
    </row>
    <row r="2333" spans="1:4" x14ac:dyDescent="0.2">
      <c r="A2333" s="489" t="s">
        <v>9257</v>
      </c>
      <c r="B2333" s="489" t="s">
        <v>4015</v>
      </c>
      <c r="C2333" s="490">
        <v>-1635.6000000000001</v>
      </c>
      <c r="D2333" s="490">
        <v>-267.91128000000003</v>
      </c>
    </row>
    <row r="2334" spans="1:4" x14ac:dyDescent="0.2">
      <c r="A2334" s="489" t="s">
        <v>9257</v>
      </c>
      <c r="B2334" s="489" t="s">
        <v>4016</v>
      </c>
      <c r="C2334" s="490">
        <v>-1901.4</v>
      </c>
      <c r="D2334" s="490">
        <v>-228.16800000000001</v>
      </c>
    </row>
    <row r="2335" spans="1:4" x14ac:dyDescent="0.2">
      <c r="A2335" s="489" t="s">
        <v>9257</v>
      </c>
      <c r="B2335" s="489" t="s">
        <v>4010</v>
      </c>
      <c r="C2335" s="490">
        <v>4728</v>
      </c>
      <c r="D2335" s="490">
        <v>1358.8272000000002</v>
      </c>
    </row>
    <row r="2336" spans="1:4" x14ac:dyDescent="0.2">
      <c r="A2336" s="489" t="s">
        <v>9257</v>
      </c>
      <c r="B2336" s="489" t="s">
        <v>4014</v>
      </c>
      <c r="C2336" s="490">
        <v>1017</v>
      </c>
      <c r="D2336" s="490">
        <v>292.28579999999999</v>
      </c>
    </row>
    <row r="2337" spans="1:4" x14ac:dyDescent="0.2">
      <c r="A2337" s="489" t="s">
        <v>9257</v>
      </c>
      <c r="B2337" s="489" t="s">
        <v>4015</v>
      </c>
      <c r="C2337" s="490">
        <v>-1017</v>
      </c>
      <c r="D2337" s="490">
        <v>-166.58459999999999</v>
      </c>
    </row>
    <row r="2338" spans="1:4" x14ac:dyDescent="0.2">
      <c r="A2338" s="489" t="s">
        <v>9257</v>
      </c>
      <c r="B2338" s="489" t="s">
        <v>3275</v>
      </c>
      <c r="C2338" s="490">
        <v>5528</v>
      </c>
      <c r="D2338" s="490">
        <v>1882.2840000000001</v>
      </c>
    </row>
    <row r="2339" spans="1:4" x14ac:dyDescent="0.2">
      <c r="A2339" s="489" t="s">
        <v>9257</v>
      </c>
      <c r="B2339" s="489" t="s">
        <v>4010</v>
      </c>
      <c r="C2339" s="490">
        <v>6884</v>
      </c>
      <c r="D2339" s="490">
        <v>1978.4616000000001</v>
      </c>
    </row>
    <row r="2340" spans="1:4" x14ac:dyDescent="0.2">
      <c r="A2340" s="489" t="s">
        <v>9257</v>
      </c>
      <c r="B2340" s="489" t="s">
        <v>4014</v>
      </c>
      <c r="C2340" s="490">
        <v>789</v>
      </c>
      <c r="D2340" s="490">
        <v>226.7586</v>
      </c>
    </row>
    <row r="2341" spans="1:4" x14ac:dyDescent="0.2">
      <c r="A2341" s="489" t="s">
        <v>9257</v>
      </c>
      <c r="B2341" s="489" t="s">
        <v>4015</v>
      </c>
      <c r="C2341" s="490">
        <v>-789</v>
      </c>
      <c r="D2341" s="490">
        <v>-129.23820000000001</v>
      </c>
    </row>
    <row r="2342" spans="1:4" x14ac:dyDescent="0.2">
      <c r="A2342" s="489" t="s">
        <v>9257</v>
      </c>
      <c r="B2342" s="489" t="s">
        <v>4010</v>
      </c>
      <c r="C2342" s="490">
        <v>2147</v>
      </c>
      <c r="D2342" s="490">
        <v>617.04780000000005</v>
      </c>
    </row>
    <row r="2343" spans="1:4" x14ac:dyDescent="0.2">
      <c r="A2343" s="489" t="s">
        <v>9257</v>
      </c>
      <c r="B2343" s="489" t="s">
        <v>4014</v>
      </c>
      <c r="C2343" s="490">
        <v>784</v>
      </c>
      <c r="D2343" s="490">
        <v>225.32160000000002</v>
      </c>
    </row>
    <row r="2344" spans="1:4" x14ac:dyDescent="0.2">
      <c r="A2344" s="489" t="s">
        <v>9257</v>
      </c>
      <c r="B2344" s="489" t="s">
        <v>4015</v>
      </c>
      <c r="C2344" s="490">
        <v>-784</v>
      </c>
      <c r="D2344" s="490">
        <v>-128.41920000000002</v>
      </c>
    </row>
    <row r="2345" spans="1:4" x14ac:dyDescent="0.2">
      <c r="A2345" s="489" t="s">
        <v>9257</v>
      </c>
      <c r="B2345" s="489" t="s">
        <v>5153</v>
      </c>
      <c r="C2345" s="490">
        <v>597.25</v>
      </c>
      <c r="D2345" s="490">
        <v>0</v>
      </c>
    </row>
    <row r="2346" spans="1:4" x14ac:dyDescent="0.2">
      <c r="A2346" s="489" t="s">
        <v>9257</v>
      </c>
      <c r="B2346" s="489" t="s">
        <v>5868</v>
      </c>
      <c r="C2346" s="490">
        <v>2389</v>
      </c>
      <c r="D2346" s="490">
        <v>313.91460000000001</v>
      </c>
    </row>
    <row r="2347" spans="1:4" x14ac:dyDescent="0.2">
      <c r="A2347" s="489" t="s">
        <v>9257</v>
      </c>
      <c r="B2347" s="489" t="s">
        <v>4010</v>
      </c>
      <c r="C2347" s="490">
        <v>4661</v>
      </c>
      <c r="D2347" s="490">
        <v>1339.5714</v>
      </c>
    </row>
    <row r="2348" spans="1:4" x14ac:dyDescent="0.2">
      <c r="A2348" s="489" t="s">
        <v>9257</v>
      </c>
      <c r="B2348" s="489" t="s">
        <v>4014</v>
      </c>
      <c r="C2348" s="490">
        <v>1559</v>
      </c>
      <c r="D2348" s="490">
        <v>448.0566</v>
      </c>
    </row>
    <row r="2349" spans="1:4" x14ac:dyDescent="0.2">
      <c r="A2349" s="489" t="s">
        <v>9257</v>
      </c>
      <c r="B2349" s="489" t="s">
        <v>4015</v>
      </c>
      <c r="C2349" s="490">
        <v>-1559</v>
      </c>
      <c r="D2349" s="490">
        <v>-255.36420000000001</v>
      </c>
    </row>
    <row r="2350" spans="1:4" x14ac:dyDescent="0.2">
      <c r="A2350" s="489" t="s">
        <v>9257</v>
      </c>
      <c r="B2350" s="489" t="s">
        <v>5892</v>
      </c>
      <c r="C2350" s="490">
        <v>3474</v>
      </c>
      <c r="D2350" s="490">
        <v>438.41880000000003</v>
      </c>
    </row>
    <row r="2351" spans="1:4" x14ac:dyDescent="0.2">
      <c r="A2351" s="489" t="s">
        <v>9257</v>
      </c>
      <c r="B2351" s="489" t="s">
        <v>5153</v>
      </c>
      <c r="C2351" s="490">
        <v>1409.1428571428601</v>
      </c>
      <c r="D2351" s="490">
        <v>0</v>
      </c>
    </row>
    <row r="2352" spans="1:4" x14ac:dyDescent="0.2">
      <c r="A2352" s="489" t="s">
        <v>9257</v>
      </c>
      <c r="B2352" s="489" t="s">
        <v>5433</v>
      </c>
      <c r="C2352" s="490">
        <v>3288</v>
      </c>
      <c r="D2352" s="490">
        <v>504.70800000000003</v>
      </c>
    </row>
    <row r="2353" spans="1:4" x14ac:dyDescent="0.2">
      <c r="A2353" s="489" t="s">
        <v>9257</v>
      </c>
      <c r="B2353" s="489" t="s">
        <v>5153</v>
      </c>
      <c r="C2353" s="490">
        <v>1893.25</v>
      </c>
      <c r="D2353" s="490">
        <v>0</v>
      </c>
    </row>
    <row r="2354" spans="1:4" x14ac:dyDescent="0.2">
      <c r="A2354" s="489" t="s">
        <v>9257</v>
      </c>
      <c r="B2354" s="489" t="s">
        <v>5860</v>
      </c>
      <c r="C2354" s="490">
        <v>7573</v>
      </c>
      <c r="D2354" s="490">
        <v>1015.5393</v>
      </c>
    </row>
    <row r="2355" spans="1:4" x14ac:dyDescent="0.2">
      <c r="A2355" s="489" t="s">
        <v>9257</v>
      </c>
      <c r="B2355" s="489" t="s">
        <v>5153</v>
      </c>
      <c r="C2355" s="490">
        <v>2865.4285714285702</v>
      </c>
      <c r="D2355" s="490">
        <v>0</v>
      </c>
    </row>
    <row r="2356" spans="1:4" x14ac:dyDescent="0.2">
      <c r="A2356" s="489" t="s">
        <v>9257</v>
      </c>
      <c r="B2356" s="489" t="s">
        <v>5430</v>
      </c>
      <c r="C2356" s="490">
        <v>6686</v>
      </c>
      <c r="D2356" s="490">
        <v>1088.4808</v>
      </c>
    </row>
    <row r="2357" spans="1:4" x14ac:dyDescent="0.2">
      <c r="A2357" s="489" t="s">
        <v>9257</v>
      </c>
      <c r="B2357" s="489" t="s">
        <v>5892</v>
      </c>
      <c r="C2357" s="490">
        <v>2158</v>
      </c>
      <c r="D2357" s="490">
        <v>272.33960000000002</v>
      </c>
    </row>
    <row r="2358" spans="1:4" x14ac:dyDescent="0.2">
      <c r="A2358" s="489" t="s">
        <v>9257</v>
      </c>
      <c r="B2358" s="489" t="s">
        <v>5153</v>
      </c>
      <c r="C2358" s="490">
        <v>3401.11627182045</v>
      </c>
      <c r="D2358" s="490">
        <v>0</v>
      </c>
    </row>
    <row r="2359" spans="1:4" x14ac:dyDescent="0.2">
      <c r="A2359" s="489" t="s">
        <v>9257</v>
      </c>
      <c r="B2359" s="489" t="s">
        <v>4884</v>
      </c>
      <c r="C2359" s="490">
        <v>7938</v>
      </c>
      <c r="D2359" s="490">
        <v>1501.8696</v>
      </c>
    </row>
    <row r="2360" spans="1:4" x14ac:dyDescent="0.2">
      <c r="A2360" s="489" t="s">
        <v>9257</v>
      </c>
      <c r="B2360" s="489" t="s">
        <v>5153</v>
      </c>
      <c r="C2360" s="490">
        <v>2717.5714285714303</v>
      </c>
      <c r="D2360" s="490">
        <v>0</v>
      </c>
    </row>
    <row r="2361" spans="1:4" x14ac:dyDescent="0.2">
      <c r="A2361" s="489" t="s">
        <v>9257</v>
      </c>
      <c r="B2361" s="489" t="s">
        <v>5428</v>
      </c>
      <c r="C2361" s="490">
        <v>6341</v>
      </c>
      <c r="D2361" s="490">
        <v>1079.2382</v>
      </c>
    </row>
    <row r="2362" spans="1:4" x14ac:dyDescent="0.2">
      <c r="A2362" s="489" t="s">
        <v>9257</v>
      </c>
      <c r="B2362" s="489" t="s">
        <v>5153</v>
      </c>
      <c r="C2362" s="490">
        <v>2927.1428571428601</v>
      </c>
      <c r="D2362" s="490">
        <v>0</v>
      </c>
    </row>
    <row r="2363" spans="1:4" x14ac:dyDescent="0.2">
      <c r="A2363" s="489" t="s">
        <v>9257</v>
      </c>
      <c r="B2363" s="489" t="s">
        <v>5436</v>
      </c>
      <c r="C2363" s="490">
        <v>6830</v>
      </c>
      <c r="D2363" s="490">
        <v>993.08199999999999</v>
      </c>
    </row>
    <row r="2364" spans="1:4" x14ac:dyDescent="0.2">
      <c r="A2364" s="489" t="s">
        <v>9257</v>
      </c>
      <c r="B2364" s="489" t="s">
        <v>5153</v>
      </c>
      <c r="C2364" s="490">
        <v>813.857142857143</v>
      </c>
      <c r="D2364" s="490">
        <v>0</v>
      </c>
    </row>
    <row r="2365" spans="1:4" x14ac:dyDescent="0.2">
      <c r="A2365" s="489" t="s">
        <v>9257</v>
      </c>
      <c r="B2365" s="489" t="s">
        <v>4904</v>
      </c>
      <c r="C2365" s="490">
        <v>1899</v>
      </c>
      <c r="D2365" s="490">
        <v>331.37549999999999</v>
      </c>
    </row>
    <row r="2366" spans="1:4" x14ac:dyDescent="0.2">
      <c r="A2366" s="489" t="s">
        <v>9257</v>
      </c>
      <c r="B2366" s="489" t="s">
        <v>5153</v>
      </c>
      <c r="C2366" s="490">
        <v>2033.57142857143</v>
      </c>
      <c r="D2366" s="490">
        <v>0</v>
      </c>
    </row>
    <row r="2367" spans="1:4" x14ac:dyDescent="0.2">
      <c r="A2367" s="489" t="s">
        <v>9257</v>
      </c>
      <c r="B2367" s="489" t="s">
        <v>5433</v>
      </c>
      <c r="C2367" s="490">
        <v>4745</v>
      </c>
      <c r="D2367" s="490">
        <v>728.35750000000007</v>
      </c>
    </row>
    <row r="2368" spans="1:4" x14ac:dyDescent="0.2">
      <c r="A2368" s="489" t="s">
        <v>9257</v>
      </c>
      <c r="B2368" s="489" t="s">
        <v>5153</v>
      </c>
      <c r="C2368" s="490">
        <v>1142.57142857143</v>
      </c>
      <c r="D2368" s="490">
        <v>0</v>
      </c>
    </row>
    <row r="2369" spans="1:4" x14ac:dyDescent="0.2">
      <c r="A2369" s="489" t="s">
        <v>9257</v>
      </c>
      <c r="B2369" s="489" t="s">
        <v>5438</v>
      </c>
      <c r="C2369" s="490">
        <v>2666</v>
      </c>
      <c r="D2369" s="490">
        <v>375.1062</v>
      </c>
    </row>
    <row r="2370" spans="1:4" x14ac:dyDescent="0.2">
      <c r="A2370" s="489" t="s">
        <v>9257</v>
      </c>
      <c r="B2370" s="489" t="s">
        <v>5153</v>
      </c>
      <c r="C2370" s="490">
        <v>1912.7142857142901</v>
      </c>
      <c r="D2370" s="490">
        <v>0</v>
      </c>
    </row>
    <row r="2371" spans="1:4" x14ac:dyDescent="0.2">
      <c r="A2371" s="489" t="s">
        <v>9257</v>
      </c>
      <c r="B2371" s="489" t="s">
        <v>4896</v>
      </c>
      <c r="C2371" s="490">
        <v>4463</v>
      </c>
      <c r="D2371" s="490">
        <v>819.40680000000009</v>
      </c>
    </row>
    <row r="2372" spans="1:4" x14ac:dyDescent="0.2">
      <c r="A2372" s="489" t="s">
        <v>9257</v>
      </c>
      <c r="B2372" s="489" t="s">
        <v>4900</v>
      </c>
      <c r="C2372" s="490">
        <v>3591</v>
      </c>
      <c r="D2372" s="490">
        <v>642.78899999999999</v>
      </c>
    </row>
    <row r="2373" spans="1:4" x14ac:dyDescent="0.2">
      <c r="A2373" s="489" t="s">
        <v>9257</v>
      </c>
      <c r="B2373" s="489" t="s">
        <v>5153</v>
      </c>
      <c r="C2373" s="490">
        <v>1539</v>
      </c>
      <c r="D2373" s="490">
        <v>0</v>
      </c>
    </row>
    <row r="2374" spans="1:4" x14ac:dyDescent="0.2">
      <c r="A2374" s="489" t="s">
        <v>9257</v>
      </c>
      <c r="B2374" s="489" t="s">
        <v>5153</v>
      </c>
      <c r="C2374" s="490">
        <v>931.28571428571399</v>
      </c>
      <c r="D2374" s="490">
        <v>0</v>
      </c>
    </row>
    <row r="2375" spans="1:4" x14ac:dyDescent="0.2">
      <c r="A2375" s="489" t="s">
        <v>9257</v>
      </c>
      <c r="B2375" s="489" t="s">
        <v>5428</v>
      </c>
      <c r="C2375" s="490">
        <v>2173</v>
      </c>
      <c r="D2375" s="490">
        <v>369.84460000000001</v>
      </c>
    </row>
    <row r="2376" spans="1:4" x14ac:dyDescent="0.2">
      <c r="A2376" s="489" t="s">
        <v>9257</v>
      </c>
      <c r="B2376" s="489" t="s">
        <v>5153</v>
      </c>
      <c r="C2376" s="490">
        <v>343.25</v>
      </c>
      <c r="D2376" s="490">
        <v>0</v>
      </c>
    </row>
    <row r="2377" spans="1:4" x14ac:dyDescent="0.2">
      <c r="A2377" s="489" t="s">
        <v>9257</v>
      </c>
      <c r="B2377" s="489" t="s">
        <v>5864</v>
      </c>
      <c r="C2377" s="490">
        <v>1373</v>
      </c>
      <c r="D2377" s="490">
        <v>182.33440000000002</v>
      </c>
    </row>
    <row r="2378" spans="1:4" x14ac:dyDescent="0.2">
      <c r="A2378" s="489" t="s">
        <v>9257</v>
      </c>
      <c r="B2378" s="489" t="s">
        <v>5153</v>
      </c>
      <c r="C2378" s="490">
        <v>744</v>
      </c>
      <c r="D2378" s="490">
        <v>0</v>
      </c>
    </row>
    <row r="2379" spans="1:4" x14ac:dyDescent="0.2">
      <c r="A2379" s="489" t="s">
        <v>9257</v>
      </c>
      <c r="B2379" s="489" t="s">
        <v>5876</v>
      </c>
      <c r="C2379" s="490">
        <v>2976</v>
      </c>
      <c r="D2379" s="490">
        <v>383.30880000000002</v>
      </c>
    </row>
    <row r="2380" spans="1:4" x14ac:dyDescent="0.2">
      <c r="A2380" s="489" t="s">
        <v>9257</v>
      </c>
      <c r="B2380" s="489" t="s">
        <v>5153</v>
      </c>
      <c r="C2380" s="490">
        <v>3410.1428571428601</v>
      </c>
      <c r="D2380" s="490">
        <v>0</v>
      </c>
    </row>
    <row r="2381" spans="1:4" x14ac:dyDescent="0.2">
      <c r="A2381" s="489" t="s">
        <v>9257</v>
      </c>
      <c r="B2381" s="489" t="s">
        <v>4888</v>
      </c>
      <c r="C2381" s="490">
        <v>7957</v>
      </c>
      <c r="D2381" s="490">
        <v>1490.3461</v>
      </c>
    </row>
    <row r="2382" spans="1:4" x14ac:dyDescent="0.2">
      <c r="A2382" s="489" t="s">
        <v>9257</v>
      </c>
      <c r="B2382" s="489" t="s">
        <v>5153</v>
      </c>
      <c r="C2382" s="490">
        <v>1488.1531914893601</v>
      </c>
      <c r="D2382" s="490">
        <v>0</v>
      </c>
    </row>
    <row r="2383" spans="1:4" x14ac:dyDescent="0.2">
      <c r="A2383" s="489" t="s">
        <v>9257</v>
      </c>
      <c r="B2383" s="489" t="s">
        <v>5438</v>
      </c>
      <c r="C2383" s="490">
        <v>3474</v>
      </c>
      <c r="D2383" s="490">
        <v>488.79180000000002</v>
      </c>
    </row>
    <row r="2384" spans="1:4" x14ac:dyDescent="0.2">
      <c r="A2384" s="489" t="s">
        <v>9257</v>
      </c>
      <c r="B2384" s="489" t="s">
        <v>4900</v>
      </c>
      <c r="C2384" s="490">
        <v>3594</v>
      </c>
      <c r="D2384" s="490">
        <v>643.32600000000002</v>
      </c>
    </row>
    <row r="2385" spans="1:4" x14ac:dyDescent="0.2">
      <c r="A2385" s="489" t="s">
        <v>9257</v>
      </c>
      <c r="B2385" s="489" t="s">
        <v>5153</v>
      </c>
      <c r="C2385" s="490">
        <v>1540.2857142857101</v>
      </c>
      <c r="D2385" s="490">
        <v>0</v>
      </c>
    </row>
    <row r="2386" spans="1:4" x14ac:dyDescent="0.2">
      <c r="A2386" s="489" t="s">
        <v>9257</v>
      </c>
      <c r="B2386" s="489" t="s">
        <v>5884</v>
      </c>
      <c r="C2386" s="490">
        <v>4746</v>
      </c>
      <c r="D2386" s="490">
        <v>602.26740000000007</v>
      </c>
    </row>
    <row r="2387" spans="1:4" x14ac:dyDescent="0.2">
      <c r="A2387" s="489" t="s">
        <v>9257</v>
      </c>
      <c r="B2387" s="489" t="s">
        <v>5153</v>
      </c>
      <c r="C2387" s="490">
        <v>2718.4285714285702</v>
      </c>
      <c r="D2387" s="490">
        <v>0</v>
      </c>
    </row>
    <row r="2388" spans="1:4" x14ac:dyDescent="0.2">
      <c r="A2388" s="489" t="s">
        <v>9257</v>
      </c>
      <c r="B2388" s="489" t="s">
        <v>5429</v>
      </c>
      <c r="C2388" s="490">
        <v>6343</v>
      </c>
      <c r="D2388" s="490">
        <v>1055.4752000000001</v>
      </c>
    </row>
    <row r="2389" spans="1:4" x14ac:dyDescent="0.2">
      <c r="A2389" s="489" t="s">
        <v>9257</v>
      </c>
      <c r="B2389" s="489" t="s">
        <v>5153</v>
      </c>
      <c r="C2389" s="490">
        <v>1109.1428571428601</v>
      </c>
      <c r="D2389" s="490">
        <v>0</v>
      </c>
    </row>
    <row r="2390" spans="1:4" x14ac:dyDescent="0.2">
      <c r="A2390" s="489" t="s">
        <v>9257</v>
      </c>
      <c r="B2390" s="489" t="s">
        <v>4896</v>
      </c>
      <c r="C2390" s="490">
        <v>2588</v>
      </c>
      <c r="D2390" s="490">
        <v>475.15680000000003</v>
      </c>
    </row>
    <row r="2391" spans="1:4" x14ac:dyDescent="0.2">
      <c r="A2391" s="489" t="s">
        <v>9257</v>
      </c>
      <c r="B2391" s="489" t="s">
        <v>4900</v>
      </c>
      <c r="C2391" s="490">
        <v>2665</v>
      </c>
      <c r="D2391" s="490">
        <v>477.03500000000003</v>
      </c>
    </row>
    <row r="2392" spans="1:4" x14ac:dyDescent="0.2">
      <c r="A2392" s="489" t="s">
        <v>9257</v>
      </c>
      <c r="B2392" s="489" t="s">
        <v>5153</v>
      </c>
      <c r="C2392" s="490">
        <v>1141.4320388349502</v>
      </c>
      <c r="D2392" s="490">
        <v>0</v>
      </c>
    </row>
    <row r="2393" spans="1:4" x14ac:dyDescent="0.2">
      <c r="A2393" s="489" t="s">
        <v>9257</v>
      </c>
      <c r="B2393" s="489" t="s">
        <v>5153</v>
      </c>
      <c r="C2393" s="490">
        <v>1152.8571428571402</v>
      </c>
      <c r="D2393" s="490">
        <v>0</v>
      </c>
    </row>
    <row r="2394" spans="1:4" x14ac:dyDescent="0.2">
      <c r="A2394" s="489" t="s">
        <v>9257</v>
      </c>
      <c r="B2394" s="489" t="s">
        <v>5430</v>
      </c>
      <c r="C2394" s="490">
        <v>2690</v>
      </c>
      <c r="D2394" s="490">
        <v>437.93200000000002</v>
      </c>
    </row>
    <row r="2395" spans="1:4" x14ac:dyDescent="0.2">
      <c r="A2395" s="489" t="s">
        <v>9257</v>
      </c>
      <c r="B2395" s="489" t="s">
        <v>5153</v>
      </c>
      <c r="C2395" s="490">
        <v>1221</v>
      </c>
      <c r="D2395" s="490">
        <v>0</v>
      </c>
    </row>
    <row r="2396" spans="1:4" x14ac:dyDescent="0.2">
      <c r="A2396" s="489" t="s">
        <v>9257</v>
      </c>
      <c r="B2396" s="489" t="s">
        <v>4896</v>
      </c>
      <c r="C2396" s="490">
        <v>2849</v>
      </c>
      <c r="D2396" s="490">
        <v>523.07640000000004</v>
      </c>
    </row>
    <row r="2397" spans="1:4" x14ac:dyDescent="0.2">
      <c r="A2397" s="489" t="s">
        <v>9257</v>
      </c>
      <c r="B2397" s="489" t="s">
        <v>5153</v>
      </c>
      <c r="C2397" s="490">
        <v>1349.1428571428601</v>
      </c>
      <c r="D2397" s="490">
        <v>0</v>
      </c>
    </row>
    <row r="2398" spans="1:4" x14ac:dyDescent="0.2">
      <c r="A2398" s="489" t="s">
        <v>9257</v>
      </c>
      <c r="B2398" s="489" t="s">
        <v>4896</v>
      </c>
      <c r="C2398" s="490">
        <v>3148</v>
      </c>
      <c r="D2398" s="490">
        <v>577.97280000000001</v>
      </c>
    </row>
    <row r="2399" spans="1:4" x14ac:dyDescent="0.2">
      <c r="A2399" s="489" t="s">
        <v>9257</v>
      </c>
      <c r="B2399" s="489" t="s">
        <v>5153</v>
      </c>
      <c r="C2399" s="490">
        <v>2100.4285714285702</v>
      </c>
      <c r="D2399" s="490">
        <v>0</v>
      </c>
    </row>
    <row r="2400" spans="1:4" x14ac:dyDescent="0.2">
      <c r="A2400" s="489" t="s">
        <v>9257</v>
      </c>
      <c r="B2400" s="489" t="s">
        <v>4888</v>
      </c>
      <c r="C2400" s="490">
        <v>4901</v>
      </c>
      <c r="D2400" s="490">
        <v>917.95730000000003</v>
      </c>
    </row>
    <row r="2401" spans="1:4" x14ac:dyDescent="0.2">
      <c r="A2401" s="489" t="s">
        <v>9257</v>
      </c>
      <c r="B2401" s="489" t="s">
        <v>5153</v>
      </c>
      <c r="C2401" s="490">
        <v>2475.4285714285702</v>
      </c>
      <c r="D2401" s="490">
        <v>0</v>
      </c>
    </row>
    <row r="2402" spans="1:4" x14ac:dyDescent="0.2">
      <c r="A2402" s="489" t="s">
        <v>9257</v>
      </c>
      <c r="B2402" s="489" t="s">
        <v>4904</v>
      </c>
      <c r="C2402" s="490">
        <v>5776</v>
      </c>
      <c r="D2402" s="490">
        <v>1007.912</v>
      </c>
    </row>
    <row r="2403" spans="1:4" x14ac:dyDescent="0.2">
      <c r="A2403" s="489" t="s">
        <v>9257</v>
      </c>
      <c r="B2403" s="489" t="s">
        <v>4010</v>
      </c>
      <c r="C2403" s="490">
        <v>27144.957655738599</v>
      </c>
      <c r="D2403" s="490">
        <v>7801.4608302592605</v>
      </c>
    </row>
    <row r="2404" spans="1:4" x14ac:dyDescent="0.2">
      <c r="A2404" s="489" t="s">
        <v>9257</v>
      </c>
      <c r="B2404" s="489" t="s">
        <v>4014</v>
      </c>
      <c r="C2404" s="490">
        <v>977.37621447498304</v>
      </c>
      <c r="D2404" s="490">
        <v>280.89792404011001</v>
      </c>
    </row>
    <row r="2405" spans="1:4" x14ac:dyDescent="0.2">
      <c r="A2405" s="489" t="s">
        <v>9257</v>
      </c>
      <c r="B2405" s="489" t="s">
        <v>4015</v>
      </c>
      <c r="C2405" s="490">
        <v>-977.37621447498304</v>
      </c>
      <c r="D2405" s="490">
        <v>-160.09422393100201</v>
      </c>
    </row>
    <row r="2406" spans="1:4" x14ac:dyDescent="0.2">
      <c r="A2406" s="489" t="s">
        <v>9257</v>
      </c>
      <c r="B2406" s="489" t="s">
        <v>4011</v>
      </c>
      <c r="C2406" s="490">
        <v>63338.234530056601</v>
      </c>
      <c r="D2406" s="490">
        <v>17310.339497064499</v>
      </c>
    </row>
    <row r="2407" spans="1:4" x14ac:dyDescent="0.2">
      <c r="A2407" s="489" t="s">
        <v>9257</v>
      </c>
      <c r="B2407" s="489" t="s">
        <v>4017</v>
      </c>
      <c r="C2407" s="490">
        <v>2280.5445004416301</v>
      </c>
      <c r="D2407" s="490">
        <v>623.27281197069703</v>
      </c>
    </row>
    <row r="2408" spans="1:4" x14ac:dyDescent="0.2">
      <c r="A2408" s="489" t="s">
        <v>9257</v>
      </c>
      <c r="B2408" s="489" t="s">
        <v>4018</v>
      </c>
      <c r="C2408" s="490">
        <v>-2280.5445004416301</v>
      </c>
      <c r="D2408" s="490">
        <v>-373.55318917233905</v>
      </c>
    </row>
    <row r="2409" spans="1:4" x14ac:dyDescent="0.2">
      <c r="A2409" s="489" t="s">
        <v>9257</v>
      </c>
      <c r="B2409" s="489" t="s">
        <v>4012</v>
      </c>
      <c r="C2409" s="490">
        <v>83669.807814204803</v>
      </c>
      <c r="D2409" s="490">
        <v>21637.012300753402</v>
      </c>
    </row>
    <row r="2410" spans="1:4" x14ac:dyDescent="0.2">
      <c r="A2410" s="489" t="s">
        <v>9257</v>
      </c>
      <c r="B2410" s="489" t="s">
        <v>4020</v>
      </c>
      <c r="C2410" s="490">
        <v>3012.59928508339</v>
      </c>
      <c r="D2410" s="490">
        <v>779.05817512256499</v>
      </c>
    </row>
    <row r="2411" spans="1:4" x14ac:dyDescent="0.2">
      <c r="A2411" s="489" t="s">
        <v>9257</v>
      </c>
      <c r="B2411" s="489" t="s">
        <v>4021</v>
      </c>
      <c r="C2411" s="490">
        <v>-3012.59928508339</v>
      </c>
      <c r="D2411" s="490">
        <v>-493.46376289665903</v>
      </c>
    </row>
    <row r="2412" spans="1:4" x14ac:dyDescent="0.2">
      <c r="A2412" s="489" t="s">
        <v>9257</v>
      </c>
      <c r="B2412" s="489" t="s">
        <v>5134</v>
      </c>
      <c r="C2412" s="490">
        <v>354710.25</v>
      </c>
      <c r="D2412" s="490">
        <v>46921.07187</v>
      </c>
    </row>
    <row r="2413" spans="1:4" x14ac:dyDescent="0.2">
      <c r="A2413" s="489" t="s">
        <v>9257</v>
      </c>
      <c r="B2413" s="489" t="s">
        <v>5136</v>
      </c>
      <c r="C2413" s="490">
        <v>333892.5</v>
      </c>
      <c r="D2413" s="490">
        <v>41830.0524</v>
      </c>
    </row>
    <row r="2414" spans="1:4" x14ac:dyDescent="0.2">
      <c r="A2414" s="489" t="s">
        <v>9257</v>
      </c>
      <c r="B2414" s="489" t="s">
        <v>5137</v>
      </c>
      <c r="C2414" s="490">
        <v>501115.5</v>
      </c>
      <c r="D2414" s="490">
        <v>66788.673840000003</v>
      </c>
    </row>
    <row r="2415" spans="1:4" x14ac:dyDescent="0.2">
      <c r="A2415" s="489" t="s">
        <v>9257</v>
      </c>
      <c r="B2415" s="489" t="s">
        <v>5135</v>
      </c>
      <c r="C2415" s="490">
        <v>649587</v>
      </c>
      <c r="D2415" s="490">
        <v>84875.037419999993</v>
      </c>
    </row>
    <row r="2416" spans="1:4" x14ac:dyDescent="0.2">
      <c r="A2416" s="489" t="s">
        <v>9257</v>
      </c>
      <c r="B2416" s="489" t="s">
        <v>5153</v>
      </c>
      <c r="C2416" s="490">
        <v>118263.8</v>
      </c>
      <c r="D2416" s="490">
        <v>0</v>
      </c>
    </row>
    <row r="2417" spans="1:4" x14ac:dyDescent="0.2">
      <c r="A2417" s="489" t="s">
        <v>9257</v>
      </c>
      <c r="B2417" s="489" t="s">
        <v>5432</v>
      </c>
      <c r="C2417" s="490">
        <v>106.46230323115201</v>
      </c>
      <c r="D2417" s="490">
        <v>16.640057995029</v>
      </c>
    </row>
    <row r="2418" spans="1:4" x14ac:dyDescent="0.2">
      <c r="A2418" s="489" t="s">
        <v>9257</v>
      </c>
      <c r="B2418" s="489" t="s">
        <v>5452</v>
      </c>
      <c r="C2418" s="490">
        <v>319.38690969345504</v>
      </c>
      <c r="D2418" s="490">
        <v>47.365078707539396</v>
      </c>
    </row>
    <row r="2419" spans="1:4" x14ac:dyDescent="0.2">
      <c r="A2419" s="489" t="s">
        <v>9257</v>
      </c>
      <c r="B2419" s="489" t="s">
        <v>5453</v>
      </c>
      <c r="C2419" s="490">
        <v>4200.1507870753903</v>
      </c>
      <c r="D2419" s="490">
        <v>555.67994913007499</v>
      </c>
    </row>
    <row r="2420" spans="1:4" x14ac:dyDescent="0.2">
      <c r="A2420" s="489" t="s">
        <v>9257</v>
      </c>
      <c r="B2420" s="489" t="s">
        <v>5153</v>
      </c>
      <c r="C2420" s="490">
        <v>2136.0130272952902</v>
      </c>
      <c r="D2420" s="490">
        <v>0</v>
      </c>
    </row>
    <row r="2421" spans="1:4" x14ac:dyDescent="0.2">
      <c r="A2421" s="489" t="s">
        <v>9257</v>
      </c>
      <c r="B2421" s="489" t="s">
        <v>4904</v>
      </c>
      <c r="C2421" s="490">
        <v>4983</v>
      </c>
      <c r="D2421" s="490">
        <v>869.5335</v>
      </c>
    </row>
    <row r="2422" spans="1:4" x14ac:dyDescent="0.2">
      <c r="A2422" s="489" t="s">
        <v>9257</v>
      </c>
      <c r="B2422" s="489" t="s">
        <v>5153</v>
      </c>
      <c r="C2422" s="490">
        <v>1191</v>
      </c>
      <c r="D2422" s="490">
        <v>0</v>
      </c>
    </row>
    <row r="2423" spans="1:4" x14ac:dyDescent="0.2">
      <c r="A2423" s="489" t="s">
        <v>9257</v>
      </c>
      <c r="B2423" s="489" t="s">
        <v>5430</v>
      </c>
      <c r="C2423" s="490">
        <v>2779</v>
      </c>
      <c r="D2423" s="490">
        <v>452.4212</v>
      </c>
    </row>
    <row r="2424" spans="1:4" x14ac:dyDescent="0.2">
      <c r="A2424" s="489" t="s">
        <v>9257</v>
      </c>
      <c r="B2424" s="489" t="s">
        <v>4900</v>
      </c>
      <c r="C2424" s="490">
        <v>922</v>
      </c>
      <c r="D2424" s="490">
        <v>165.03800000000001</v>
      </c>
    </row>
    <row r="2425" spans="1:4" x14ac:dyDescent="0.2">
      <c r="A2425" s="489" t="s">
        <v>9257</v>
      </c>
      <c r="B2425" s="489" t="s">
        <v>5153</v>
      </c>
      <c r="C2425" s="490">
        <v>394.606997558991</v>
      </c>
      <c r="D2425" s="490">
        <v>0</v>
      </c>
    </row>
    <row r="2426" spans="1:4" x14ac:dyDescent="0.2">
      <c r="A2426" s="489" t="s">
        <v>9257</v>
      </c>
      <c r="B2426" s="489" t="s">
        <v>5892</v>
      </c>
      <c r="C2426" s="490">
        <v>6572</v>
      </c>
      <c r="D2426" s="490">
        <v>829.38640000000009</v>
      </c>
    </row>
    <row r="2427" spans="1:4" x14ac:dyDescent="0.2">
      <c r="A2427" s="489" t="s">
        <v>9257</v>
      </c>
      <c r="B2427" s="489" t="s">
        <v>5153</v>
      </c>
      <c r="C2427" s="490">
        <v>2323.2857142857101</v>
      </c>
      <c r="D2427" s="490">
        <v>0</v>
      </c>
    </row>
    <row r="2428" spans="1:4" x14ac:dyDescent="0.2">
      <c r="A2428" s="489" t="s">
        <v>9257</v>
      </c>
      <c r="B2428" s="489" t="s">
        <v>4904</v>
      </c>
      <c r="C2428" s="490">
        <v>5421</v>
      </c>
      <c r="D2428" s="490">
        <v>945.96450000000004</v>
      </c>
    </row>
    <row r="2429" spans="1:4" x14ac:dyDescent="0.2">
      <c r="A2429" s="489" t="s">
        <v>9257</v>
      </c>
      <c r="B2429" s="489" t="s">
        <v>4010</v>
      </c>
      <c r="C2429" s="490">
        <v>10796.800000000001</v>
      </c>
      <c r="D2429" s="490">
        <v>3103.0003200000001</v>
      </c>
    </row>
    <row r="2430" spans="1:4" x14ac:dyDescent="0.2">
      <c r="A2430" s="489" t="s">
        <v>9257</v>
      </c>
      <c r="B2430" s="489" t="s">
        <v>4014</v>
      </c>
      <c r="C2430" s="490">
        <v>2486.2000000000003</v>
      </c>
      <c r="D2430" s="490">
        <v>714.53388000000007</v>
      </c>
    </row>
    <row r="2431" spans="1:4" x14ac:dyDescent="0.2">
      <c r="A2431" s="489" t="s">
        <v>9257</v>
      </c>
      <c r="B2431" s="489" t="s">
        <v>4015</v>
      </c>
      <c r="C2431" s="490">
        <v>-2486.2000000000003</v>
      </c>
      <c r="D2431" s="490">
        <v>-407.23956000000004</v>
      </c>
    </row>
    <row r="2432" spans="1:4" x14ac:dyDescent="0.2">
      <c r="A2432" s="489" t="s">
        <v>9257</v>
      </c>
      <c r="B2432" s="489" t="s">
        <v>4010</v>
      </c>
      <c r="C2432" s="490">
        <v>10352</v>
      </c>
      <c r="D2432" s="490">
        <v>2975.1648</v>
      </c>
    </row>
    <row r="2433" spans="1:4" x14ac:dyDescent="0.2">
      <c r="A2433" s="489" t="s">
        <v>9257</v>
      </c>
      <c r="B2433" s="489" t="s">
        <v>5153</v>
      </c>
      <c r="C2433" s="490">
        <v>1756</v>
      </c>
      <c r="D2433" s="490">
        <v>0</v>
      </c>
    </row>
    <row r="2434" spans="1:4" x14ac:dyDescent="0.2">
      <c r="A2434" s="489" t="s">
        <v>9257</v>
      </c>
      <c r="B2434" s="489" t="s">
        <v>4872</v>
      </c>
      <c r="C2434" s="490">
        <v>8518.448438978241</v>
      </c>
      <c r="D2434" s="490">
        <v>1661.09744560076</v>
      </c>
    </row>
    <row r="2435" spans="1:4" x14ac:dyDescent="0.2">
      <c r="A2435" s="489" t="s">
        <v>9257</v>
      </c>
      <c r="B2435" s="489" t="s">
        <v>4873</v>
      </c>
      <c r="C2435" s="490">
        <v>485.55156102176005</v>
      </c>
      <c r="D2435" s="490">
        <v>89.827038789025494</v>
      </c>
    </row>
    <row r="2436" spans="1:4" x14ac:dyDescent="0.2">
      <c r="A2436" s="489" t="s">
        <v>9257</v>
      </c>
      <c r="B2436" s="489" t="s">
        <v>3291</v>
      </c>
      <c r="C2436" s="490">
        <v>4360</v>
      </c>
      <c r="D2436" s="490">
        <v>1440.1080000000002</v>
      </c>
    </row>
    <row r="2437" spans="1:4" x14ac:dyDescent="0.2">
      <c r="A2437" s="489" t="s">
        <v>9257</v>
      </c>
      <c r="B2437" s="489" t="s">
        <v>3295</v>
      </c>
      <c r="C2437" s="490">
        <v>2681</v>
      </c>
      <c r="D2437" s="490">
        <v>885.53430000000003</v>
      </c>
    </row>
    <row r="2438" spans="1:4" x14ac:dyDescent="0.2">
      <c r="A2438" s="489" t="s">
        <v>9257</v>
      </c>
      <c r="B2438" s="489" t="s">
        <v>3296</v>
      </c>
      <c r="C2438" s="490">
        <v>-2112.3000000000002</v>
      </c>
      <c r="D2438" s="490">
        <v>-345.99473999999998</v>
      </c>
    </row>
    <row r="2439" spans="1:4" x14ac:dyDescent="0.2">
      <c r="A2439" s="489" t="s">
        <v>9257</v>
      </c>
      <c r="B2439" s="489" t="s">
        <v>3297</v>
      </c>
      <c r="C2439" s="490">
        <v>-568.70000000000005</v>
      </c>
      <c r="D2439" s="490">
        <v>-68.244</v>
      </c>
    </row>
    <row r="2440" spans="1:4" x14ac:dyDescent="0.2">
      <c r="A2440" s="489" t="s">
        <v>9257</v>
      </c>
      <c r="B2440" s="489" t="s">
        <v>3291</v>
      </c>
      <c r="C2440" s="490">
        <v>26815</v>
      </c>
      <c r="D2440" s="490">
        <v>8856.9945000000007</v>
      </c>
    </row>
    <row r="2441" spans="1:4" x14ac:dyDescent="0.2">
      <c r="A2441" s="489" t="s">
        <v>9257</v>
      </c>
      <c r="B2441" s="489" t="s">
        <v>4010</v>
      </c>
      <c r="C2441" s="490">
        <v>4853</v>
      </c>
      <c r="D2441" s="490">
        <v>1394.7522000000001</v>
      </c>
    </row>
    <row r="2442" spans="1:4" x14ac:dyDescent="0.2">
      <c r="A2442" s="489" t="s">
        <v>9257</v>
      </c>
      <c r="B2442" s="489" t="s">
        <v>4014</v>
      </c>
      <c r="C2442" s="490">
        <v>876</v>
      </c>
      <c r="D2442" s="490">
        <v>251.76240000000001</v>
      </c>
    </row>
    <row r="2443" spans="1:4" x14ac:dyDescent="0.2">
      <c r="A2443" s="489" t="s">
        <v>9257</v>
      </c>
      <c r="B2443" s="489" t="s">
        <v>4015</v>
      </c>
      <c r="C2443" s="490">
        <v>-876</v>
      </c>
      <c r="D2443" s="490">
        <v>-143.4888</v>
      </c>
    </row>
    <row r="2444" spans="1:4" x14ac:dyDescent="0.2">
      <c r="A2444" s="489" t="s">
        <v>9257</v>
      </c>
      <c r="B2444" s="489" t="s">
        <v>5153</v>
      </c>
      <c r="C2444" s="490">
        <v>1800</v>
      </c>
      <c r="D2444" s="490">
        <v>0</v>
      </c>
    </row>
    <row r="2445" spans="1:4" x14ac:dyDescent="0.2">
      <c r="A2445" s="489" t="s">
        <v>9257</v>
      </c>
      <c r="B2445" s="489" t="s">
        <v>5436</v>
      </c>
      <c r="C2445" s="490">
        <v>4200</v>
      </c>
      <c r="D2445" s="490">
        <v>610.68000000000006</v>
      </c>
    </row>
    <row r="2446" spans="1:4" x14ac:dyDescent="0.2">
      <c r="A2446" s="489" t="s">
        <v>9257</v>
      </c>
      <c r="B2446" s="489" t="s">
        <v>4010</v>
      </c>
      <c r="C2446" s="490">
        <v>4606</v>
      </c>
      <c r="D2446" s="490">
        <v>1323.7644</v>
      </c>
    </row>
    <row r="2447" spans="1:4" x14ac:dyDescent="0.2">
      <c r="A2447" s="489" t="s">
        <v>9257</v>
      </c>
      <c r="B2447" s="489" t="s">
        <v>4014</v>
      </c>
      <c r="C2447" s="490">
        <v>354</v>
      </c>
      <c r="D2447" s="490">
        <v>101.73960000000001</v>
      </c>
    </row>
    <row r="2448" spans="1:4" x14ac:dyDescent="0.2">
      <c r="A2448" s="489" t="s">
        <v>9257</v>
      </c>
      <c r="B2448" s="489" t="s">
        <v>4015</v>
      </c>
      <c r="C2448" s="490">
        <v>-354</v>
      </c>
      <c r="D2448" s="490">
        <v>-57.985199999999999</v>
      </c>
    </row>
    <row r="2449" spans="1:4" x14ac:dyDescent="0.2">
      <c r="A2449" s="489" t="s">
        <v>9257</v>
      </c>
      <c r="B2449" s="489" t="s">
        <v>4010</v>
      </c>
      <c r="C2449" s="490">
        <v>2920</v>
      </c>
      <c r="D2449" s="490">
        <v>839.20800000000008</v>
      </c>
    </row>
    <row r="2450" spans="1:4" x14ac:dyDescent="0.2">
      <c r="A2450" s="489" t="s">
        <v>9257</v>
      </c>
      <c r="B2450" s="489" t="s">
        <v>4014</v>
      </c>
      <c r="C2450" s="490">
        <v>1062</v>
      </c>
      <c r="D2450" s="490">
        <v>305.21879999999999</v>
      </c>
    </row>
    <row r="2451" spans="1:4" x14ac:dyDescent="0.2">
      <c r="A2451" s="489" t="s">
        <v>9257</v>
      </c>
      <c r="B2451" s="489" t="s">
        <v>4015</v>
      </c>
      <c r="C2451" s="490">
        <v>-1062</v>
      </c>
      <c r="D2451" s="490">
        <v>-173.9556</v>
      </c>
    </row>
    <row r="2452" spans="1:4" x14ac:dyDescent="0.2">
      <c r="A2452" s="489" t="s">
        <v>9257</v>
      </c>
      <c r="B2452" s="489" t="s">
        <v>4827</v>
      </c>
      <c r="C2452" s="490">
        <v>5002</v>
      </c>
      <c r="D2452" s="490">
        <v>1221.9886000000001</v>
      </c>
    </row>
    <row r="2453" spans="1:4" x14ac:dyDescent="0.2">
      <c r="A2453" s="489" t="s">
        <v>9257</v>
      </c>
      <c r="B2453" s="489" t="s">
        <v>4832</v>
      </c>
      <c r="C2453" s="490">
        <v>1023</v>
      </c>
      <c r="D2453" s="490">
        <v>249.91890000000001</v>
      </c>
    </row>
    <row r="2454" spans="1:4" x14ac:dyDescent="0.2">
      <c r="A2454" s="489" t="s">
        <v>9257</v>
      </c>
      <c r="B2454" s="489" t="s">
        <v>4833</v>
      </c>
      <c r="C2454" s="490">
        <v>-1023</v>
      </c>
      <c r="D2454" s="490">
        <v>-167.56740000000002</v>
      </c>
    </row>
    <row r="2455" spans="1:4" x14ac:dyDescent="0.2">
      <c r="A2455" s="489" t="s">
        <v>9257</v>
      </c>
      <c r="B2455" s="489" t="s">
        <v>4827</v>
      </c>
      <c r="C2455" s="490">
        <v>29835.0752508361</v>
      </c>
      <c r="D2455" s="490">
        <v>7288.7088837792608</v>
      </c>
    </row>
    <row r="2456" spans="1:4" x14ac:dyDescent="0.2">
      <c r="A2456" s="489" t="s">
        <v>9257</v>
      </c>
      <c r="B2456" s="489" t="s">
        <v>4832</v>
      </c>
      <c r="C2456" s="490">
        <v>9450.0627090301005</v>
      </c>
      <c r="D2456" s="490">
        <v>2308.6503198160499</v>
      </c>
    </row>
    <row r="2457" spans="1:4" x14ac:dyDescent="0.2">
      <c r="A2457" s="489" t="s">
        <v>9257</v>
      </c>
      <c r="B2457" s="489" t="s">
        <v>4833</v>
      </c>
      <c r="C2457" s="490">
        <v>-9450.0627090301005</v>
      </c>
      <c r="D2457" s="490">
        <v>-1547.9202717391302</v>
      </c>
    </row>
    <row r="2458" spans="1:4" x14ac:dyDescent="0.2">
      <c r="A2458" s="489" t="s">
        <v>9257</v>
      </c>
      <c r="B2458" s="489" t="s">
        <v>4829</v>
      </c>
      <c r="C2458" s="490">
        <v>17741.9247491639</v>
      </c>
      <c r="D2458" s="490">
        <v>4121.4491192307705</v>
      </c>
    </row>
    <row r="2459" spans="1:4" x14ac:dyDescent="0.2">
      <c r="A2459" s="489" t="s">
        <v>9257</v>
      </c>
      <c r="B2459" s="489" t="s">
        <v>4835</v>
      </c>
      <c r="C2459" s="490">
        <v>5619.6372909699003</v>
      </c>
      <c r="D2459" s="490">
        <v>1305.4417426923101</v>
      </c>
    </row>
    <row r="2460" spans="1:4" x14ac:dyDescent="0.2">
      <c r="A2460" s="489" t="s">
        <v>9257</v>
      </c>
      <c r="B2460" s="489" t="s">
        <v>4836</v>
      </c>
      <c r="C2460" s="490">
        <v>-5619.6372909699003</v>
      </c>
      <c r="D2460" s="490">
        <v>-920.49658826087</v>
      </c>
    </row>
    <row r="2461" spans="1:4" x14ac:dyDescent="0.2">
      <c r="A2461" s="489" t="s">
        <v>9257</v>
      </c>
      <c r="B2461" s="489" t="s">
        <v>3291</v>
      </c>
      <c r="C2461" s="490">
        <v>11297</v>
      </c>
      <c r="D2461" s="490">
        <v>3731.3991000000001</v>
      </c>
    </row>
    <row r="2462" spans="1:4" x14ac:dyDescent="0.2">
      <c r="A2462" s="489" t="s">
        <v>9257</v>
      </c>
      <c r="B2462" s="489" t="s">
        <v>3275</v>
      </c>
      <c r="C2462" s="490">
        <v>30452.666227781399</v>
      </c>
      <c r="D2462" s="490">
        <v>10369.132850559599</v>
      </c>
    </row>
    <row r="2463" spans="1:4" x14ac:dyDescent="0.2">
      <c r="A2463" s="489" t="s">
        <v>9257</v>
      </c>
      <c r="B2463" s="489" t="s">
        <v>3276</v>
      </c>
      <c r="C2463" s="490">
        <v>8095.3337722185606</v>
      </c>
      <c r="D2463" s="490">
        <v>2622.07860882159</v>
      </c>
    </row>
    <row r="2464" spans="1:4" x14ac:dyDescent="0.2">
      <c r="A2464" s="489" t="s">
        <v>9257</v>
      </c>
      <c r="B2464" s="489" t="s">
        <v>4010</v>
      </c>
      <c r="C2464" s="490">
        <v>6519</v>
      </c>
      <c r="D2464" s="490">
        <v>1873.5606</v>
      </c>
    </row>
    <row r="2465" spans="1:4" x14ac:dyDescent="0.2">
      <c r="A2465" s="489" t="s">
        <v>9257</v>
      </c>
      <c r="B2465" s="489" t="s">
        <v>3275</v>
      </c>
      <c r="C2465" s="490">
        <v>6920</v>
      </c>
      <c r="D2465" s="490">
        <v>2356.2600000000002</v>
      </c>
    </row>
    <row r="2466" spans="1:4" x14ac:dyDescent="0.2">
      <c r="A2466" s="489" t="s">
        <v>9257</v>
      </c>
      <c r="B2466" s="489" t="s">
        <v>5153</v>
      </c>
      <c r="C2466" s="490">
        <v>1376</v>
      </c>
      <c r="D2466" s="490">
        <v>0</v>
      </c>
    </row>
    <row r="2467" spans="1:4" x14ac:dyDescent="0.2">
      <c r="A2467" s="489" t="s">
        <v>9257</v>
      </c>
      <c r="B2467" s="489" t="s">
        <v>5438</v>
      </c>
      <c r="C2467" s="490">
        <v>4598</v>
      </c>
      <c r="D2467" s="490">
        <v>646.93860000000006</v>
      </c>
    </row>
    <row r="2468" spans="1:4" x14ac:dyDescent="0.2">
      <c r="A2468" s="489" t="s">
        <v>9257</v>
      </c>
      <c r="B2468" s="489" t="s">
        <v>4827</v>
      </c>
      <c r="C2468" s="490">
        <v>9903.2727272727298</v>
      </c>
      <c r="D2468" s="490">
        <v>2419.36952727273</v>
      </c>
    </row>
    <row r="2469" spans="1:4" x14ac:dyDescent="0.2">
      <c r="A2469" s="489" t="s">
        <v>9257</v>
      </c>
      <c r="B2469" s="489" t="s">
        <v>4832</v>
      </c>
      <c r="C2469" s="490">
        <v>1646.6818181818201</v>
      </c>
      <c r="D2469" s="490">
        <v>402.28436818181802</v>
      </c>
    </row>
    <row r="2470" spans="1:4" x14ac:dyDescent="0.2">
      <c r="A2470" s="489" t="s">
        <v>9257</v>
      </c>
      <c r="B2470" s="489" t="s">
        <v>4833</v>
      </c>
      <c r="C2470" s="490">
        <v>-1646.6818181818201</v>
      </c>
      <c r="D2470" s="490">
        <v>-269.72648181818204</v>
      </c>
    </row>
    <row r="2471" spans="1:4" x14ac:dyDescent="0.2">
      <c r="A2471" s="489" t="s">
        <v>9257</v>
      </c>
      <c r="B2471" s="489" t="s">
        <v>5153</v>
      </c>
      <c r="C2471" s="490">
        <v>484.31818181818204</v>
      </c>
      <c r="D2471" s="490">
        <v>0</v>
      </c>
    </row>
    <row r="2472" spans="1:4" x14ac:dyDescent="0.2">
      <c r="A2472" s="489" t="s">
        <v>9257</v>
      </c>
      <c r="B2472" s="489" t="s">
        <v>4881</v>
      </c>
      <c r="C2472" s="490">
        <v>2912.7272727272702</v>
      </c>
      <c r="D2472" s="490">
        <v>528.077454545455</v>
      </c>
    </row>
    <row r="2473" spans="1:4" x14ac:dyDescent="0.2">
      <c r="A2473" s="489" t="s">
        <v>9257</v>
      </c>
      <c r="B2473" s="489" t="s">
        <v>5153</v>
      </c>
      <c r="C2473" s="490">
        <v>1303</v>
      </c>
      <c r="D2473" s="490">
        <v>0</v>
      </c>
    </row>
    <row r="2474" spans="1:4" x14ac:dyDescent="0.2">
      <c r="A2474" s="489" t="s">
        <v>9257</v>
      </c>
      <c r="B2474" s="489" t="s">
        <v>4888</v>
      </c>
      <c r="C2474" s="490">
        <v>9000</v>
      </c>
      <c r="D2474" s="490">
        <v>1685.7</v>
      </c>
    </row>
    <row r="2475" spans="1:4" x14ac:dyDescent="0.2">
      <c r="A2475" s="489" t="s">
        <v>9257</v>
      </c>
      <c r="B2475" s="489" t="s">
        <v>4889</v>
      </c>
      <c r="C2475" s="490">
        <v>468</v>
      </c>
      <c r="D2475" s="490">
        <v>83.163600000000002</v>
      </c>
    </row>
    <row r="2476" spans="1:4" x14ac:dyDescent="0.2">
      <c r="A2476" s="489" t="s">
        <v>9257</v>
      </c>
      <c r="B2476" s="489" t="s">
        <v>5153</v>
      </c>
      <c r="C2476" s="490">
        <v>688</v>
      </c>
      <c r="D2476" s="490">
        <v>0</v>
      </c>
    </row>
    <row r="2477" spans="1:4" x14ac:dyDescent="0.2">
      <c r="A2477" s="489" t="s">
        <v>9257</v>
      </c>
      <c r="B2477" s="489" t="s">
        <v>5434</v>
      </c>
      <c r="C2477" s="490">
        <v>5415</v>
      </c>
      <c r="D2477" s="490">
        <v>816.04050000000007</v>
      </c>
    </row>
    <row r="2478" spans="1:4" x14ac:dyDescent="0.2">
      <c r="A2478" s="489" t="s">
        <v>9257</v>
      </c>
      <c r="B2478" s="489" t="s">
        <v>5153</v>
      </c>
      <c r="C2478" s="490">
        <v>2608</v>
      </c>
      <c r="D2478" s="490">
        <v>0</v>
      </c>
    </row>
    <row r="2479" spans="1:4" x14ac:dyDescent="0.2">
      <c r="A2479" s="489" t="s">
        <v>9257</v>
      </c>
      <c r="B2479" s="489" t="s">
        <v>4872</v>
      </c>
      <c r="C2479" s="490">
        <v>5348</v>
      </c>
      <c r="D2479" s="490">
        <v>1042.8600000000001</v>
      </c>
    </row>
    <row r="2480" spans="1:4" x14ac:dyDescent="0.2">
      <c r="A2480" s="489" t="s">
        <v>9257</v>
      </c>
      <c r="B2480" s="489" t="s">
        <v>5888</v>
      </c>
      <c r="C2480" s="490">
        <v>4812</v>
      </c>
      <c r="D2480" s="490">
        <v>608.71800000000007</v>
      </c>
    </row>
    <row r="2481" spans="1:4" x14ac:dyDescent="0.2">
      <c r="A2481" s="489" t="s">
        <v>9257</v>
      </c>
      <c r="B2481" s="489" t="s">
        <v>3291</v>
      </c>
      <c r="C2481" s="490">
        <v>10233</v>
      </c>
      <c r="D2481" s="490">
        <v>3379.9599000000003</v>
      </c>
    </row>
    <row r="2482" spans="1:4" x14ac:dyDescent="0.2">
      <c r="A2482" s="489" t="s">
        <v>9257</v>
      </c>
      <c r="B2482" s="489" t="s">
        <v>3291</v>
      </c>
      <c r="C2482" s="490">
        <v>6043</v>
      </c>
      <c r="D2482" s="490">
        <v>1996.0029000000002</v>
      </c>
    </row>
    <row r="2483" spans="1:4" x14ac:dyDescent="0.2">
      <c r="A2483" s="489" t="s">
        <v>9257</v>
      </c>
      <c r="B2483" s="489" t="s">
        <v>3295</v>
      </c>
      <c r="C2483" s="490">
        <v>1564</v>
      </c>
      <c r="D2483" s="490">
        <v>516.58920000000001</v>
      </c>
    </row>
    <row r="2484" spans="1:4" x14ac:dyDescent="0.2">
      <c r="A2484" s="489" t="s">
        <v>9257</v>
      </c>
      <c r="B2484" s="489" t="s">
        <v>3296</v>
      </c>
      <c r="C2484" s="490">
        <v>-1564</v>
      </c>
      <c r="D2484" s="490">
        <v>-256.1832</v>
      </c>
    </row>
    <row r="2485" spans="1:4" x14ac:dyDescent="0.2">
      <c r="A2485" s="489" t="s">
        <v>9257</v>
      </c>
      <c r="B2485" s="489" t="s">
        <v>4010</v>
      </c>
      <c r="C2485" s="490">
        <v>7202</v>
      </c>
      <c r="D2485" s="490">
        <v>2069.8548000000001</v>
      </c>
    </row>
    <row r="2486" spans="1:4" x14ac:dyDescent="0.2">
      <c r="A2486" s="489" t="s">
        <v>9257</v>
      </c>
      <c r="B2486" s="489" t="s">
        <v>4014</v>
      </c>
      <c r="C2486" s="490">
        <v>1824</v>
      </c>
      <c r="D2486" s="490">
        <v>524.21760000000006</v>
      </c>
    </row>
    <row r="2487" spans="1:4" x14ac:dyDescent="0.2">
      <c r="A2487" s="489" t="s">
        <v>9257</v>
      </c>
      <c r="B2487" s="489" t="s">
        <v>4015</v>
      </c>
      <c r="C2487" s="490">
        <v>-1824</v>
      </c>
      <c r="D2487" s="490">
        <v>-298.77120000000002</v>
      </c>
    </row>
    <row r="2488" spans="1:4" x14ac:dyDescent="0.2">
      <c r="A2488" s="489" t="s">
        <v>9257</v>
      </c>
      <c r="B2488" s="489" t="s">
        <v>5153</v>
      </c>
      <c r="C2488" s="490">
        <v>2055.4285714285702</v>
      </c>
      <c r="D2488" s="490">
        <v>0</v>
      </c>
    </row>
    <row r="2489" spans="1:4" x14ac:dyDescent="0.2">
      <c r="A2489" s="489" t="s">
        <v>9257</v>
      </c>
      <c r="B2489" s="489" t="s">
        <v>4904</v>
      </c>
      <c r="C2489" s="490">
        <v>4796</v>
      </c>
      <c r="D2489" s="490">
        <v>836.90200000000004</v>
      </c>
    </row>
    <row r="2490" spans="1:4" x14ac:dyDescent="0.2">
      <c r="A2490" s="489" t="s">
        <v>9257</v>
      </c>
      <c r="B2490" s="489" t="s">
        <v>4010</v>
      </c>
      <c r="C2490" s="490">
        <v>1585</v>
      </c>
      <c r="D2490" s="490">
        <v>455.529</v>
      </c>
    </row>
    <row r="2491" spans="1:4" x14ac:dyDescent="0.2">
      <c r="A2491" s="489" t="s">
        <v>9257</v>
      </c>
      <c r="B2491" s="489" t="s">
        <v>4014</v>
      </c>
      <c r="C2491" s="490">
        <v>1262</v>
      </c>
      <c r="D2491" s="490">
        <v>362.69880000000001</v>
      </c>
    </row>
    <row r="2492" spans="1:4" x14ac:dyDescent="0.2">
      <c r="A2492" s="489" t="s">
        <v>9257</v>
      </c>
      <c r="B2492" s="489" t="s">
        <v>4015</v>
      </c>
      <c r="C2492" s="490">
        <v>-854.1</v>
      </c>
      <c r="D2492" s="490">
        <v>-139.90158</v>
      </c>
    </row>
    <row r="2493" spans="1:4" x14ac:dyDescent="0.2">
      <c r="A2493" s="489" t="s">
        <v>9257</v>
      </c>
      <c r="B2493" s="489" t="s">
        <v>4016</v>
      </c>
      <c r="C2493" s="490">
        <v>-407.90000000000003</v>
      </c>
      <c r="D2493" s="490">
        <v>-48.948</v>
      </c>
    </row>
    <row r="2494" spans="1:4" x14ac:dyDescent="0.2">
      <c r="A2494" s="489" t="s">
        <v>9257</v>
      </c>
      <c r="B2494" s="489" t="s">
        <v>4010</v>
      </c>
      <c r="C2494" s="490">
        <v>6447</v>
      </c>
      <c r="D2494" s="490">
        <v>1852.8678</v>
      </c>
    </row>
    <row r="2495" spans="1:4" x14ac:dyDescent="0.2">
      <c r="A2495" s="489" t="s">
        <v>9257</v>
      </c>
      <c r="B2495" s="489" t="s">
        <v>4014</v>
      </c>
      <c r="C2495" s="490">
        <v>2224</v>
      </c>
      <c r="D2495" s="490">
        <v>639.17759999999998</v>
      </c>
    </row>
    <row r="2496" spans="1:4" x14ac:dyDescent="0.2">
      <c r="A2496" s="489" t="s">
        <v>9257</v>
      </c>
      <c r="B2496" s="489" t="s">
        <v>4015</v>
      </c>
      <c r="C2496" s="490">
        <v>-2224</v>
      </c>
      <c r="D2496" s="490">
        <v>-364.2912</v>
      </c>
    </row>
    <row r="2497" spans="1:4" x14ac:dyDescent="0.2">
      <c r="A2497" s="489" t="s">
        <v>9257</v>
      </c>
      <c r="B2497" s="489" t="s">
        <v>4010</v>
      </c>
      <c r="C2497" s="490">
        <v>7436</v>
      </c>
      <c r="D2497" s="490">
        <v>2137.1064000000001</v>
      </c>
    </row>
    <row r="2498" spans="1:4" x14ac:dyDescent="0.2">
      <c r="A2498" s="489" t="s">
        <v>9257</v>
      </c>
      <c r="B2498" s="489" t="s">
        <v>4010</v>
      </c>
      <c r="C2498" s="490">
        <v>16630</v>
      </c>
      <c r="D2498" s="490">
        <v>4779.4620000000004</v>
      </c>
    </row>
    <row r="2499" spans="1:4" x14ac:dyDescent="0.2">
      <c r="A2499" s="489" t="s">
        <v>9257</v>
      </c>
      <c r="B2499" s="489" t="s">
        <v>4010</v>
      </c>
      <c r="C2499" s="490">
        <v>4513.5</v>
      </c>
      <c r="D2499" s="490">
        <v>1297.1799000000001</v>
      </c>
    </row>
    <row r="2500" spans="1:4" x14ac:dyDescent="0.2">
      <c r="A2500" s="489" t="s">
        <v>9257</v>
      </c>
      <c r="B2500" s="489" t="s">
        <v>4014</v>
      </c>
      <c r="C2500" s="490">
        <v>6016.5</v>
      </c>
      <c r="D2500" s="490">
        <v>1729.1421</v>
      </c>
    </row>
    <row r="2501" spans="1:4" x14ac:dyDescent="0.2">
      <c r="A2501" s="489" t="s">
        <v>9257</v>
      </c>
      <c r="B2501" s="489" t="s">
        <v>4015</v>
      </c>
      <c r="C2501" s="490">
        <v>-3159</v>
      </c>
      <c r="D2501" s="490">
        <v>-517.44420000000002</v>
      </c>
    </row>
    <row r="2502" spans="1:4" x14ac:dyDescent="0.2">
      <c r="A2502" s="489" t="s">
        <v>9257</v>
      </c>
      <c r="B2502" s="489" t="s">
        <v>4016</v>
      </c>
      <c r="C2502" s="490">
        <v>-2857.5</v>
      </c>
      <c r="D2502" s="490">
        <v>-342.90000000000003</v>
      </c>
    </row>
    <row r="2503" spans="1:4" x14ac:dyDescent="0.2">
      <c r="A2503" s="489" t="s">
        <v>9257</v>
      </c>
      <c r="B2503" s="489" t="s">
        <v>3264</v>
      </c>
      <c r="C2503" s="490">
        <v>13336</v>
      </c>
      <c r="D2503" s="490">
        <v>5219.7103999999999</v>
      </c>
    </row>
    <row r="2504" spans="1:4" x14ac:dyDescent="0.2">
      <c r="A2504" s="489" t="s">
        <v>9257</v>
      </c>
      <c r="B2504" s="489" t="s">
        <v>3275</v>
      </c>
      <c r="C2504" s="490">
        <v>10632</v>
      </c>
      <c r="D2504" s="490">
        <v>3620.1960000000004</v>
      </c>
    </row>
    <row r="2505" spans="1:4" x14ac:dyDescent="0.2">
      <c r="A2505" s="489" t="s">
        <v>9257</v>
      </c>
      <c r="B2505" s="489" t="s">
        <v>3275</v>
      </c>
      <c r="C2505" s="490">
        <v>3928</v>
      </c>
      <c r="D2505" s="490">
        <v>1337.4840000000002</v>
      </c>
    </row>
    <row r="2506" spans="1:4" x14ac:dyDescent="0.2">
      <c r="A2506" s="489" t="s">
        <v>9257</v>
      </c>
      <c r="B2506" s="489" t="s">
        <v>3279</v>
      </c>
      <c r="C2506" s="490">
        <v>1479</v>
      </c>
      <c r="D2506" s="490">
        <v>503.59950000000003</v>
      </c>
    </row>
    <row r="2507" spans="1:4" x14ac:dyDescent="0.2">
      <c r="A2507" s="489" t="s">
        <v>9257</v>
      </c>
      <c r="B2507" s="489" t="s">
        <v>3280</v>
      </c>
      <c r="C2507" s="490">
        <v>-1479</v>
      </c>
      <c r="D2507" s="490">
        <v>-242.2602</v>
      </c>
    </row>
    <row r="2508" spans="1:4" x14ac:dyDescent="0.2">
      <c r="A2508" s="489" t="s">
        <v>9257</v>
      </c>
      <c r="B2508" s="489" t="s">
        <v>3291</v>
      </c>
      <c r="C2508" s="490">
        <v>5870</v>
      </c>
      <c r="D2508" s="490">
        <v>1938.8610000000001</v>
      </c>
    </row>
    <row r="2509" spans="1:4" x14ac:dyDescent="0.2">
      <c r="A2509" s="489" t="s">
        <v>9257</v>
      </c>
      <c r="B2509" s="489" t="s">
        <v>3291</v>
      </c>
      <c r="C2509" s="490">
        <v>10091</v>
      </c>
      <c r="D2509" s="490">
        <v>3333.0572999999999</v>
      </c>
    </row>
    <row r="2510" spans="1:4" x14ac:dyDescent="0.2">
      <c r="A2510" s="489" t="s">
        <v>9257</v>
      </c>
      <c r="B2510" s="489" t="s">
        <v>3291</v>
      </c>
      <c r="C2510" s="490">
        <v>7033</v>
      </c>
      <c r="D2510" s="490">
        <v>2322.9999000000003</v>
      </c>
    </row>
    <row r="2511" spans="1:4" x14ac:dyDescent="0.2">
      <c r="A2511" s="489" t="s">
        <v>9257</v>
      </c>
      <c r="B2511" s="489" t="s">
        <v>3275</v>
      </c>
      <c r="C2511" s="490">
        <v>6118</v>
      </c>
      <c r="D2511" s="490">
        <v>2083.1790000000001</v>
      </c>
    </row>
    <row r="2512" spans="1:4" x14ac:dyDescent="0.2">
      <c r="A2512" s="489" t="s">
        <v>9257</v>
      </c>
      <c r="B2512" s="489" t="s">
        <v>5153</v>
      </c>
      <c r="C2512" s="490">
        <v>12467</v>
      </c>
      <c r="D2512" s="490">
        <v>0</v>
      </c>
    </row>
    <row r="2513" spans="1:4" x14ac:dyDescent="0.2">
      <c r="A2513" s="489" t="s">
        <v>9257</v>
      </c>
      <c r="B2513" s="489" t="s">
        <v>5876</v>
      </c>
      <c r="C2513" s="490">
        <v>4292.7018633540401</v>
      </c>
      <c r="D2513" s="490">
        <v>552.9</v>
      </c>
    </row>
    <row r="2514" spans="1:4" x14ac:dyDescent="0.2">
      <c r="A2514" s="489" t="s">
        <v>9257</v>
      </c>
      <c r="B2514" s="489" t="s">
        <v>5877</v>
      </c>
      <c r="C2514" s="490">
        <v>6765.2981366459608</v>
      </c>
      <c r="D2514" s="490">
        <v>826.71943229813701</v>
      </c>
    </row>
    <row r="2515" spans="1:4" x14ac:dyDescent="0.2">
      <c r="A2515" s="489" t="s">
        <v>9257</v>
      </c>
      <c r="B2515" s="489" t="s">
        <v>4010</v>
      </c>
      <c r="C2515" s="490">
        <v>21916.550899567301</v>
      </c>
      <c r="D2515" s="490">
        <v>6298.8167285356403</v>
      </c>
    </row>
    <row r="2516" spans="1:4" x14ac:dyDescent="0.2">
      <c r="A2516" s="489" t="s">
        <v>9257</v>
      </c>
      <c r="B2516" s="489" t="s">
        <v>4011</v>
      </c>
      <c r="C2516" s="490">
        <v>42240.499100432702</v>
      </c>
      <c r="D2516" s="490">
        <v>11544.3284041483</v>
      </c>
    </row>
    <row r="2517" spans="1:4" x14ac:dyDescent="0.2">
      <c r="A2517" s="489" t="s">
        <v>9257</v>
      </c>
      <c r="B2517" s="489" t="s">
        <v>4010</v>
      </c>
      <c r="C2517" s="490">
        <v>3460</v>
      </c>
      <c r="D2517" s="490">
        <v>994.404</v>
      </c>
    </row>
    <row r="2518" spans="1:4" x14ac:dyDescent="0.2">
      <c r="A2518" s="489" t="s">
        <v>9257</v>
      </c>
      <c r="B2518" s="489" t="s">
        <v>4010</v>
      </c>
      <c r="C2518" s="490">
        <v>8303</v>
      </c>
      <c r="D2518" s="490">
        <v>2386.2822000000001</v>
      </c>
    </row>
    <row r="2519" spans="1:4" x14ac:dyDescent="0.2">
      <c r="A2519" s="489" t="s">
        <v>9257</v>
      </c>
      <c r="B2519" s="489" t="s">
        <v>4014</v>
      </c>
      <c r="C2519" s="490">
        <v>1177</v>
      </c>
      <c r="D2519" s="490">
        <v>338.26980000000003</v>
      </c>
    </row>
    <row r="2520" spans="1:4" x14ac:dyDescent="0.2">
      <c r="A2520" s="489" t="s">
        <v>9257</v>
      </c>
      <c r="B2520" s="489" t="s">
        <v>4015</v>
      </c>
      <c r="C2520" s="490">
        <v>-1177</v>
      </c>
      <c r="D2520" s="490">
        <v>-192.79260000000002</v>
      </c>
    </row>
    <row r="2521" spans="1:4" x14ac:dyDescent="0.2">
      <c r="A2521" s="489" t="s">
        <v>9257</v>
      </c>
      <c r="B2521" s="489" t="s">
        <v>3264</v>
      </c>
      <c r="C2521" s="490">
        <v>5520</v>
      </c>
      <c r="D2521" s="490">
        <v>2160.5280000000002</v>
      </c>
    </row>
    <row r="2522" spans="1:4" x14ac:dyDescent="0.2">
      <c r="A2522" s="489" t="s">
        <v>9257</v>
      </c>
      <c r="B2522" s="489" t="s">
        <v>4010</v>
      </c>
      <c r="C2522" s="490">
        <v>8567</v>
      </c>
      <c r="D2522" s="490">
        <v>2462.1558</v>
      </c>
    </row>
    <row r="2523" spans="1:4" x14ac:dyDescent="0.2">
      <c r="A2523" s="489" t="s">
        <v>9257</v>
      </c>
      <c r="B2523" s="489" t="s">
        <v>4010</v>
      </c>
      <c r="C2523" s="490">
        <v>32471.936170212801</v>
      </c>
      <c r="D2523" s="490">
        <v>9332.4344553191513</v>
      </c>
    </row>
    <row r="2524" spans="1:4" x14ac:dyDescent="0.2">
      <c r="A2524" s="489" t="s">
        <v>9257</v>
      </c>
      <c r="B2524" s="489" t="s">
        <v>4011</v>
      </c>
      <c r="C2524" s="490">
        <v>43837.113829787202</v>
      </c>
      <c r="D2524" s="490">
        <v>11980.683209680899</v>
      </c>
    </row>
    <row r="2525" spans="1:4" x14ac:dyDescent="0.2">
      <c r="A2525" s="489" t="s">
        <v>9257</v>
      </c>
      <c r="B2525" s="489" t="s">
        <v>4010</v>
      </c>
      <c r="C2525" s="490">
        <v>16061</v>
      </c>
      <c r="D2525" s="490">
        <v>4615.9314000000004</v>
      </c>
    </row>
    <row r="2526" spans="1:4" x14ac:dyDescent="0.2">
      <c r="A2526" s="489" t="s">
        <v>9257</v>
      </c>
      <c r="B2526" s="489" t="s">
        <v>4010</v>
      </c>
      <c r="C2526" s="490">
        <v>1709</v>
      </c>
      <c r="D2526" s="490">
        <v>491.16660000000002</v>
      </c>
    </row>
    <row r="2527" spans="1:4" x14ac:dyDescent="0.2">
      <c r="A2527" s="489" t="s">
        <v>9257</v>
      </c>
      <c r="B2527" s="489" t="s">
        <v>4014</v>
      </c>
      <c r="C2527" s="490">
        <v>1863</v>
      </c>
      <c r="D2527" s="490">
        <v>535.42619999999999</v>
      </c>
    </row>
    <row r="2528" spans="1:4" x14ac:dyDescent="0.2">
      <c r="A2528" s="489" t="s">
        <v>9257</v>
      </c>
      <c r="B2528" s="489" t="s">
        <v>4015</v>
      </c>
      <c r="C2528" s="490">
        <v>-1071.6000000000001</v>
      </c>
      <c r="D2528" s="490">
        <v>-175.52807999999999</v>
      </c>
    </row>
    <row r="2529" spans="1:4" x14ac:dyDescent="0.2">
      <c r="A2529" s="489" t="s">
        <v>9257</v>
      </c>
      <c r="B2529" s="489" t="s">
        <v>4016</v>
      </c>
      <c r="C2529" s="490">
        <v>-791.40000000000009</v>
      </c>
      <c r="D2529" s="490">
        <v>-94.967999999999989</v>
      </c>
    </row>
    <row r="2530" spans="1:4" x14ac:dyDescent="0.2">
      <c r="A2530" s="489" t="s">
        <v>9257</v>
      </c>
      <c r="B2530" s="489" t="s">
        <v>4841</v>
      </c>
      <c r="C2530" s="490">
        <v>29492.668918918902</v>
      </c>
      <c r="D2530" s="490">
        <v>7205.0590168918907</v>
      </c>
    </row>
    <row r="2531" spans="1:4" x14ac:dyDescent="0.2">
      <c r="A2531" s="489" t="s">
        <v>9257</v>
      </c>
      <c r="B2531" s="489" t="s">
        <v>4844</v>
      </c>
      <c r="C2531" s="490">
        <v>57805.631081081105</v>
      </c>
      <c r="D2531" s="490">
        <v>13428.248100135101</v>
      </c>
    </row>
    <row r="2532" spans="1:4" x14ac:dyDescent="0.2">
      <c r="A2532" s="489" t="s">
        <v>9257</v>
      </c>
      <c r="B2532" s="489" t="s">
        <v>4010</v>
      </c>
      <c r="C2532" s="490">
        <v>23445</v>
      </c>
      <c r="D2532" s="490">
        <v>6738.0930000000008</v>
      </c>
    </row>
    <row r="2533" spans="1:4" x14ac:dyDescent="0.2">
      <c r="A2533" s="489" t="s">
        <v>9257</v>
      </c>
      <c r="B2533" s="489" t="s">
        <v>4010</v>
      </c>
      <c r="C2533" s="490">
        <v>18216</v>
      </c>
      <c r="D2533" s="490">
        <v>5235.2784000000001</v>
      </c>
    </row>
    <row r="2534" spans="1:4" x14ac:dyDescent="0.2">
      <c r="A2534" s="489" t="s">
        <v>9257</v>
      </c>
      <c r="B2534" s="489" t="s">
        <v>4014</v>
      </c>
      <c r="C2534" s="490">
        <v>1893</v>
      </c>
      <c r="D2534" s="490">
        <v>544.04820000000007</v>
      </c>
    </row>
    <row r="2535" spans="1:4" x14ac:dyDescent="0.2">
      <c r="A2535" s="489" t="s">
        <v>9257</v>
      </c>
      <c r="B2535" s="489" t="s">
        <v>4015</v>
      </c>
      <c r="C2535" s="490">
        <v>-1893</v>
      </c>
      <c r="D2535" s="490">
        <v>-310.07339999999999</v>
      </c>
    </row>
    <row r="2536" spans="1:4" x14ac:dyDescent="0.2">
      <c r="A2536" s="489" t="s">
        <v>9257</v>
      </c>
      <c r="B2536" s="489" t="s">
        <v>4010</v>
      </c>
      <c r="C2536" s="490">
        <v>8491</v>
      </c>
      <c r="D2536" s="490">
        <v>2440.3134</v>
      </c>
    </row>
    <row r="2537" spans="1:4" x14ac:dyDescent="0.2">
      <c r="A2537" s="489" t="s">
        <v>9257</v>
      </c>
      <c r="B2537" s="489" t="s">
        <v>5153</v>
      </c>
      <c r="C2537" s="490">
        <v>3800</v>
      </c>
      <c r="D2537" s="490">
        <v>0</v>
      </c>
    </row>
    <row r="2538" spans="1:4" x14ac:dyDescent="0.2">
      <c r="A2538" s="489" t="s">
        <v>9257</v>
      </c>
      <c r="B2538" s="489" t="s">
        <v>4904</v>
      </c>
      <c r="C2538" s="490">
        <v>8977.6315789473701</v>
      </c>
      <c r="D2538" s="490">
        <v>1566.5967105263201</v>
      </c>
    </row>
    <row r="2539" spans="1:4" x14ac:dyDescent="0.2">
      <c r="A2539" s="489" t="s">
        <v>9257</v>
      </c>
      <c r="B2539" s="489" t="s">
        <v>4905</v>
      </c>
      <c r="C2539" s="490">
        <v>4668.3684210526299</v>
      </c>
      <c r="D2539" s="490">
        <v>773.08181052631608</v>
      </c>
    </row>
    <row r="2540" spans="1:4" x14ac:dyDescent="0.2">
      <c r="A2540" s="489" t="s">
        <v>9257</v>
      </c>
      <c r="B2540" s="489" t="s">
        <v>4010</v>
      </c>
      <c r="C2540" s="490">
        <v>5448</v>
      </c>
      <c r="D2540" s="490">
        <v>1565.7552000000001</v>
      </c>
    </row>
    <row r="2541" spans="1:4" x14ac:dyDescent="0.2">
      <c r="A2541" s="489" t="s">
        <v>9257</v>
      </c>
      <c r="B2541" s="489" t="s">
        <v>4014</v>
      </c>
      <c r="C2541" s="490">
        <v>590</v>
      </c>
      <c r="D2541" s="490">
        <v>169.566</v>
      </c>
    </row>
    <row r="2542" spans="1:4" x14ac:dyDescent="0.2">
      <c r="A2542" s="489" t="s">
        <v>9257</v>
      </c>
      <c r="B2542" s="489" t="s">
        <v>4015</v>
      </c>
      <c r="C2542" s="490">
        <v>-590</v>
      </c>
      <c r="D2542" s="490">
        <v>-96.641999999999996</v>
      </c>
    </row>
    <row r="2543" spans="1:4" x14ac:dyDescent="0.2">
      <c r="A2543" s="489" t="s">
        <v>9257</v>
      </c>
      <c r="B2543" s="489" t="s">
        <v>4010</v>
      </c>
      <c r="C2543" s="490">
        <v>23335</v>
      </c>
      <c r="D2543" s="490">
        <v>6706.4790000000003</v>
      </c>
    </row>
    <row r="2544" spans="1:4" x14ac:dyDescent="0.2">
      <c r="A2544" s="489" t="s">
        <v>9257</v>
      </c>
      <c r="B2544" s="489" t="s">
        <v>4014</v>
      </c>
      <c r="C2544" s="490">
        <v>1980.5</v>
      </c>
      <c r="D2544" s="490">
        <v>569.19569999999999</v>
      </c>
    </row>
    <row r="2545" spans="1:4" x14ac:dyDescent="0.2">
      <c r="A2545" s="489" t="s">
        <v>9257</v>
      </c>
      <c r="B2545" s="489" t="s">
        <v>4015</v>
      </c>
      <c r="C2545" s="490">
        <v>-1980.5</v>
      </c>
      <c r="D2545" s="490">
        <v>-324.40590000000003</v>
      </c>
    </row>
    <row r="2546" spans="1:4" x14ac:dyDescent="0.2">
      <c r="A2546" s="489" t="s">
        <v>9257</v>
      </c>
      <c r="B2546" s="489" t="s">
        <v>4010</v>
      </c>
      <c r="C2546" s="490">
        <v>7303</v>
      </c>
      <c r="D2546" s="490">
        <v>2098.8822</v>
      </c>
    </row>
    <row r="2547" spans="1:4" x14ac:dyDescent="0.2">
      <c r="A2547" s="489" t="s">
        <v>9257</v>
      </c>
      <c r="B2547" s="489" t="s">
        <v>4010</v>
      </c>
      <c r="C2547" s="490">
        <v>10061</v>
      </c>
      <c r="D2547" s="490">
        <v>2891.5314000000003</v>
      </c>
    </row>
    <row r="2548" spans="1:4" x14ac:dyDescent="0.2">
      <c r="A2548" s="489" t="s">
        <v>9257</v>
      </c>
      <c r="B2548" s="489" t="s">
        <v>1105</v>
      </c>
      <c r="C2548" s="490">
        <v>1458.6000000000001</v>
      </c>
      <c r="D2548" s="490">
        <v>738.34332000000006</v>
      </c>
    </row>
    <row r="2549" spans="1:4" x14ac:dyDescent="0.2">
      <c r="A2549" s="489" t="s">
        <v>9257</v>
      </c>
      <c r="B2549" s="489" t="s">
        <v>1106</v>
      </c>
      <c r="C2549" s="490">
        <v>1119.7</v>
      </c>
      <c r="D2549" s="490">
        <v>538.57569999999998</v>
      </c>
    </row>
    <row r="2550" spans="1:4" x14ac:dyDescent="0.2">
      <c r="A2550" s="489" t="s">
        <v>9257</v>
      </c>
      <c r="B2550" s="489" t="s">
        <v>1106</v>
      </c>
      <c r="C2550" s="490">
        <v>1006</v>
      </c>
      <c r="D2550" s="490">
        <v>483.88600000000002</v>
      </c>
    </row>
    <row r="2551" spans="1:4" x14ac:dyDescent="0.2">
      <c r="A2551" s="489" t="s">
        <v>9257</v>
      </c>
      <c r="B2551" s="489" t="s">
        <v>1106</v>
      </c>
      <c r="C2551" s="490">
        <v>1721.3000000000002</v>
      </c>
      <c r="D2551" s="490">
        <v>827.94530000000009</v>
      </c>
    </row>
    <row r="2552" spans="1:4" x14ac:dyDescent="0.2">
      <c r="A2552" s="489" t="s">
        <v>9257</v>
      </c>
      <c r="B2552" s="489" t="s">
        <v>1107</v>
      </c>
      <c r="C2552" s="490">
        <v>944</v>
      </c>
      <c r="D2552" s="490">
        <v>431.40800000000002</v>
      </c>
    </row>
    <row r="2553" spans="1:4" x14ac:dyDescent="0.2">
      <c r="A2553" s="489" t="s">
        <v>9257</v>
      </c>
      <c r="B2553" s="489" t="s">
        <v>1107</v>
      </c>
      <c r="C2553" s="490">
        <v>2947.9</v>
      </c>
      <c r="D2553" s="490">
        <v>1347.1903</v>
      </c>
    </row>
    <row r="2554" spans="1:4" x14ac:dyDescent="0.2">
      <c r="A2554" s="489" t="s">
        <v>9257</v>
      </c>
      <c r="B2554" s="489" t="s">
        <v>1107</v>
      </c>
      <c r="C2554" s="490">
        <v>4050.8</v>
      </c>
      <c r="D2554" s="490">
        <v>1851.2156</v>
      </c>
    </row>
    <row r="2555" spans="1:4" x14ac:dyDescent="0.2">
      <c r="A2555" s="489" t="s">
        <v>9257</v>
      </c>
      <c r="B2555" s="489" t="s">
        <v>1107</v>
      </c>
      <c r="C2555" s="490">
        <v>1820</v>
      </c>
      <c r="D2555" s="490">
        <v>831.74</v>
      </c>
    </row>
    <row r="2556" spans="1:4" x14ac:dyDescent="0.2">
      <c r="A2556" s="489" t="s">
        <v>9257</v>
      </c>
      <c r="B2556" s="489" t="s">
        <v>1107</v>
      </c>
      <c r="C2556" s="490">
        <v>4185</v>
      </c>
      <c r="D2556" s="490">
        <v>1912.5450000000001</v>
      </c>
    </row>
    <row r="2557" spans="1:4" x14ac:dyDescent="0.2">
      <c r="A2557" s="489" t="s">
        <v>9257</v>
      </c>
      <c r="B2557" s="489" t="s">
        <v>1108</v>
      </c>
      <c r="C2557" s="490">
        <v>4052.9</v>
      </c>
      <c r="D2557" s="490">
        <v>2326.3646000000003</v>
      </c>
    </row>
    <row r="2558" spans="1:4" x14ac:dyDescent="0.2">
      <c r="A2558" s="489" t="s">
        <v>9257</v>
      </c>
      <c r="B2558" s="489" t="s">
        <v>1108</v>
      </c>
      <c r="C2558" s="490">
        <v>6911</v>
      </c>
      <c r="D2558" s="490">
        <v>3966.9140000000002</v>
      </c>
    </row>
    <row r="2559" spans="1:4" x14ac:dyDescent="0.2">
      <c r="A2559" s="489" t="s">
        <v>9257</v>
      </c>
      <c r="B2559" s="489" t="s">
        <v>1108</v>
      </c>
      <c r="C2559" s="490">
        <v>4558.4000000000005</v>
      </c>
      <c r="D2559" s="490">
        <v>2616.5216</v>
      </c>
    </row>
    <row r="2560" spans="1:4" x14ac:dyDescent="0.2">
      <c r="A2560" s="489" t="s">
        <v>9257</v>
      </c>
      <c r="B2560" s="489" t="s">
        <v>3275</v>
      </c>
      <c r="C2560" s="490">
        <v>32324.823529411802</v>
      </c>
      <c r="D2560" s="490">
        <v>11006.602411764699</v>
      </c>
    </row>
    <row r="2561" spans="1:4" x14ac:dyDescent="0.2">
      <c r="A2561" s="489" t="s">
        <v>9257</v>
      </c>
      <c r="B2561" s="489" t="s">
        <v>3276</v>
      </c>
      <c r="C2561" s="490">
        <v>75424.588235294097</v>
      </c>
      <c r="D2561" s="490">
        <v>24430.024129411802</v>
      </c>
    </row>
    <row r="2562" spans="1:4" x14ac:dyDescent="0.2">
      <c r="A2562" s="489" t="s">
        <v>9257</v>
      </c>
      <c r="B2562" s="489" t="s">
        <v>3277</v>
      </c>
      <c r="C2562" s="490">
        <v>68097.628235294105</v>
      </c>
      <c r="D2562" s="490">
        <v>20871.9230541176</v>
      </c>
    </row>
    <row r="2563" spans="1:4" x14ac:dyDescent="0.2">
      <c r="A2563" s="489" t="s">
        <v>9257</v>
      </c>
      <c r="B2563" s="489" t="s">
        <v>1108</v>
      </c>
      <c r="C2563" s="490">
        <v>2016.6000000000001</v>
      </c>
      <c r="D2563" s="490">
        <v>1157.5284000000001</v>
      </c>
    </row>
    <row r="2564" spans="1:4" x14ac:dyDescent="0.2">
      <c r="A2564" s="489" t="s">
        <v>9257</v>
      </c>
      <c r="B2564" s="489" t="s">
        <v>1108</v>
      </c>
      <c r="C2564" s="490">
        <v>3598.1000000000004</v>
      </c>
      <c r="D2564" s="490">
        <v>2065.3094000000001</v>
      </c>
    </row>
    <row r="2565" spans="1:4" x14ac:dyDescent="0.2">
      <c r="A2565" s="489" t="s">
        <v>9257</v>
      </c>
      <c r="B2565" s="489" t="s">
        <v>1108</v>
      </c>
      <c r="C2565" s="490">
        <v>10475.5</v>
      </c>
      <c r="D2565" s="490">
        <v>6012.9369999999999</v>
      </c>
    </row>
    <row r="2566" spans="1:4" x14ac:dyDescent="0.2">
      <c r="A2566" s="489" t="s">
        <v>9257</v>
      </c>
      <c r="B2566" s="489" t="s">
        <v>1108</v>
      </c>
      <c r="C2566" s="490">
        <v>3082.2222222222204</v>
      </c>
      <c r="D2566" s="490">
        <v>1769.1955555555601</v>
      </c>
    </row>
    <row r="2567" spans="1:4" x14ac:dyDescent="0.2">
      <c r="A2567" s="489" t="s">
        <v>9257</v>
      </c>
      <c r="B2567" s="489" t="s">
        <v>1129</v>
      </c>
      <c r="C2567" s="490">
        <v>2465.7777777777801</v>
      </c>
      <c r="D2567" s="490">
        <v>1213.40924444444</v>
      </c>
    </row>
    <row r="2568" spans="1:4" x14ac:dyDescent="0.2">
      <c r="A2568" s="489" t="s">
        <v>9257</v>
      </c>
      <c r="B2568" s="489" t="s">
        <v>1108</v>
      </c>
      <c r="C2568" s="490">
        <v>3138</v>
      </c>
      <c r="D2568" s="490">
        <v>1801.212</v>
      </c>
    </row>
    <row r="2569" spans="1:4" x14ac:dyDescent="0.2">
      <c r="A2569" s="489" t="s">
        <v>9257</v>
      </c>
      <c r="B2569" s="489" t="s">
        <v>1108</v>
      </c>
      <c r="C2569" s="490">
        <v>4207.2911392405103</v>
      </c>
      <c r="D2569" s="490">
        <v>2414.98511392405</v>
      </c>
    </row>
    <row r="2570" spans="1:4" x14ac:dyDescent="0.2">
      <c r="A2570" s="489" t="s">
        <v>9257</v>
      </c>
      <c r="B2570" s="489" t="s">
        <v>1115</v>
      </c>
      <c r="C2570" s="490">
        <v>3346.7088607594901</v>
      </c>
      <c r="D2570" s="490">
        <v>1824.9603417721501</v>
      </c>
    </row>
    <row r="2571" spans="1:4" x14ac:dyDescent="0.2">
      <c r="A2571" s="489" t="s">
        <v>9257</v>
      </c>
      <c r="B2571" s="489" t="s">
        <v>1108</v>
      </c>
      <c r="C2571" s="490">
        <v>26640.085744908902</v>
      </c>
      <c r="D2571" s="490">
        <v>15291.4092175777</v>
      </c>
    </row>
    <row r="2572" spans="1:4" x14ac:dyDescent="0.2">
      <c r="A2572" s="489" t="s">
        <v>9257</v>
      </c>
      <c r="B2572" s="489" t="s">
        <v>1109</v>
      </c>
      <c r="C2572" s="490">
        <v>35497.914255091098</v>
      </c>
      <c r="D2572" s="490">
        <v>19381.8611832797</v>
      </c>
    </row>
    <row r="2573" spans="1:4" x14ac:dyDescent="0.2">
      <c r="A2573" s="489" t="s">
        <v>9257</v>
      </c>
      <c r="B2573" s="489" t="s">
        <v>1108</v>
      </c>
      <c r="C2573" s="490">
        <v>16224</v>
      </c>
      <c r="D2573" s="490">
        <v>9312.5760000000009</v>
      </c>
    </row>
    <row r="2574" spans="1:4" x14ac:dyDescent="0.2">
      <c r="A2574" s="489" t="s">
        <v>9257</v>
      </c>
      <c r="B2574" s="489" t="s">
        <v>1108</v>
      </c>
      <c r="C2574" s="490">
        <v>12883</v>
      </c>
      <c r="D2574" s="490">
        <v>7394.8420000000006</v>
      </c>
    </row>
    <row r="2575" spans="1:4" x14ac:dyDescent="0.2">
      <c r="A2575" s="489" t="s">
        <v>9257</v>
      </c>
      <c r="B2575" s="489" t="s">
        <v>1108</v>
      </c>
      <c r="C2575" s="490">
        <v>24119.9</v>
      </c>
      <c r="D2575" s="490">
        <v>13844.8226</v>
      </c>
    </row>
    <row r="2576" spans="1:4" x14ac:dyDescent="0.2">
      <c r="A2576" s="489" t="s">
        <v>9257</v>
      </c>
      <c r="B2576" s="489" t="s">
        <v>1108</v>
      </c>
      <c r="C2576" s="490">
        <v>4648</v>
      </c>
      <c r="D2576" s="490">
        <v>2667.9520000000002</v>
      </c>
    </row>
    <row r="2577" spans="1:4" x14ac:dyDescent="0.2">
      <c r="A2577" s="489" t="s">
        <v>9257</v>
      </c>
      <c r="B2577" s="489" t="s">
        <v>1108</v>
      </c>
      <c r="C2577" s="490">
        <v>3590</v>
      </c>
      <c r="D2577" s="490">
        <v>2060.6600000000003</v>
      </c>
    </row>
    <row r="2578" spans="1:4" x14ac:dyDescent="0.2">
      <c r="A2578" s="489" t="s">
        <v>9257</v>
      </c>
      <c r="B2578" s="489" t="s">
        <v>1108</v>
      </c>
      <c r="C2578" s="490">
        <v>20355.400000000001</v>
      </c>
      <c r="D2578" s="490">
        <v>11683.999599999999</v>
      </c>
    </row>
    <row r="2579" spans="1:4" x14ac:dyDescent="0.2">
      <c r="A2579" s="489" t="s">
        <v>9257</v>
      </c>
      <c r="B2579" s="489" t="s">
        <v>1108</v>
      </c>
      <c r="C2579" s="490">
        <v>4506.7</v>
      </c>
      <c r="D2579" s="490">
        <v>2586.8458000000001</v>
      </c>
    </row>
    <row r="2580" spans="1:4" x14ac:dyDescent="0.2">
      <c r="A2580" s="489" t="s">
        <v>9257</v>
      </c>
      <c r="B2580" s="489" t="s">
        <v>1108</v>
      </c>
      <c r="C2580" s="490">
        <v>8090.2037735849108</v>
      </c>
      <c r="D2580" s="490">
        <v>4643.7769660377398</v>
      </c>
    </row>
    <row r="2581" spans="1:4" x14ac:dyDescent="0.2">
      <c r="A2581" s="489" t="s">
        <v>9257</v>
      </c>
      <c r="B2581" s="489" t="s">
        <v>1129</v>
      </c>
      <c r="C2581" s="490">
        <v>11051.796226415101</v>
      </c>
      <c r="D2581" s="490">
        <v>5438.5889230188704</v>
      </c>
    </row>
    <row r="2582" spans="1:4" x14ac:dyDescent="0.2">
      <c r="A2582" s="489" t="s">
        <v>9257</v>
      </c>
      <c r="B2582" s="489" t="s">
        <v>1115</v>
      </c>
      <c r="C2582" s="490">
        <v>23773</v>
      </c>
      <c r="D2582" s="490">
        <v>12963.4169</v>
      </c>
    </row>
    <row r="2583" spans="1:4" x14ac:dyDescent="0.2">
      <c r="A2583" s="489" t="s">
        <v>9257</v>
      </c>
      <c r="B2583" s="489" t="s">
        <v>1115</v>
      </c>
      <c r="C2583" s="490">
        <v>3474.1</v>
      </c>
      <c r="D2583" s="490">
        <v>1894.4267300000001</v>
      </c>
    </row>
    <row r="2584" spans="1:4" x14ac:dyDescent="0.2">
      <c r="A2584" s="489" t="s">
        <v>9257</v>
      </c>
      <c r="B2584" s="489" t="s">
        <v>1115</v>
      </c>
      <c r="C2584" s="490">
        <v>12230</v>
      </c>
      <c r="D2584" s="490">
        <v>6669.0190000000002</v>
      </c>
    </row>
    <row r="2585" spans="1:4" x14ac:dyDescent="0.2">
      <c r="A2585" s="489" t="s">
        <v>9257</v>
      </c>
      <c r="B2585" s="489" t="s">
        <v>1115</v>
      </c>
      <c r="C2585" s="490">
        <v>3334.5</v>
      </c>
      <c r="D2585" s="490">
        <v>1818.30285</v>
      </c>
    </row>
    <row r="2586" spans="1:4" x14ac:dyDescent="0.2">
      <c r="A2586" s="489" t="s">
        <v>9257</v>
      </c>
      <c r="B2586" s="489" t="s">
        <v>1115</v>
      </c>
      <c r="C2586" s="490">
        <v>9616.2000000000007</v>
      </c>
      <c r="D2586" s="490">
        <v>5243.7138599999998</v>
      </c>
    </row>
    <row r="2587" spans="1:4" x14ac:dyDescent="0.2">
      <c r="A2587" s="489" t="s">
        <v>9257</v>
      </c>
      <c r="B2587" s="489" t="s">
        <v>1115</v>
      </c>
      <c r="C2587" s="490">
        <v>24040</v>
      </c>
      <c r="D2587" s="490">
        <v>13109.012000000001</v>
      </c>
    </row>
    <row r="2588" spans="1:4" x14ac:dyDescent="0.2">
      <c r="A2588" s="489" t="s">
        <v>9257</v>
      </c>
      <c r="B2588" s="489" t="s">
        <v>1115</v>
      </c>
      <c r="C2588" s="490">
        <v>28050</v>
      </c>
      <c r="D2588" s="490">
        <v>15295.665000000001</v>
      </c>
    </row>
    <row r="2589" spans="1:4" x14ac:dyDescent="0.2">
      <c r="A2589" s="489" t="s">
        <v>9257</v>
      </c>
      <c r="B2589" s="489" t="s">
        <v>1106</v>
      </c>
      <c r="C2589" s="490">
        <v>2699</v>
      </c>
      <c r="D2589" s="490">
        <v>1298.2190000000001</v>
      </c>
    </row>
    <row r="2590" spans="1:4" x14ac:dyDescent="0.2">
      <c r="A2590" s="489" t="s">
        <v>9257</v>
      </c>
      <c r="B2590" s="489" t="s">
        <v>1115</v>
      </c>
      <c r="C2590" s="490">
        <v>11388.800000000001</v>
      </c>
      <c r="D2590" s="490">
        <v>6210.3126400000001</v>
      </c>
    </row>
    <row r="2591" spans="1:4" x14ac:dyDescent="0.2">
      <c r="A2591" s="489" t="s">
        <v>9257</v>
      </c>
      <c r="B2591" s="489" t="s">
        <v>1115</v>
      </c>
      <c r="C2591" s="490">
        <v>9022</v>
      </c>
      <c r="D2591" s="490">
        <v>4919.6966000000002</v>
      </c>
    </row>
    <row r="2592" spans="1:4" x14ac:dyDescent="0.2">
      <c r="A2592" s="489" t="s">
        <v>9257</v>
      </c>
      <c r="B2592" s="489" t="s">
        <v>1115</v>
      </c>
      <c r="C2592" s="490">
        <v>10517</v>
      </c>
      <c r="D2592" s="490">
        <v>5734.9201000000003</v>
      </c>
    </row>
    <row r="2593" spans="1:4" x14ac:dyDescent="0.2">
      <c r="A2593" s="489" t="s">
        <v>9257</v>
      </c>
      <c r="B2593" s="489" t="s">
        <v>1115</v>
      </c>
      <c r="C2593" s="490">
        <v>18899.900000000001</v>
      </c>
      <c r="D2593" s="490">
        <v>10306.115470000001</v>
      </c>
    </row>
    <row r="2594" spans="1:4" x14ac:dyDescent="0.2">
      <c r="A2594" s="489" t="s">
        <v>9257</v>
      </c>
      <c r="B2594" s="489" t="s">
        <v>1115</v>
      </c>
      <c r="C2594" s="490">
        <v>28578.927300457501</v>
      </c>
      <c r="D2594" s="490">
        <v>15584.0890569395</v>
      </c>
    </row>
    <row r="2595" spans="1:4" x14ac:dyDescent="0.2">
      <c r="A2595" s="489" t="s">
        <v>9257</v>
      </c>
      <c r="B2595" s="489" t="s">
        <v>1116</v>
      </c>
      <c r="C2595" s="490">
        <v>285.78927300457502</v>
      </c>
      <c r="D2595" s="490">
        <v>148.23889590747299</v>
      </c>
    </row>
    <row r="2596" spans="1:4" x14ac:dyDescent="0.2">
      <c r="A2596" s="489" t="s">
        <v>9257</v>
      </c>
      <c r="B2596" s="489" t="s">
        <v>1123</v>
      </c>
      <c r="C2596" s="490">
        <v>8611.7834265378697</v>
      </c>
      <c r="D2596" s="490">
        <v>4243.88687259786</v>
      </c>
    </row>
    <row r="2597" spans="1:4" x14ac:dyDescent="0.2">
      <c r="A2597" s="489" t="s">
        <v>9257</v>
      </c>
      <c r="B2597" s="489" t="s">
        <v>1115</v>
      </c>
      <c r="C2597" s="490">
        <v>1443.6000000000001</v>
      </c>
      <c r="D2597" s="490">
        <v>787.19508000000008</v>
      </c>
    </row>
    <row r="2598" spans="1:4" x14ac:dyDescent="0.2">
      <c r="A2598" s="489" t="s">
        <v>9257</v>
      </c>
      <c r="B2598" s="489" t="s">
        <v>1115</v>
      </c>
      <c r="C2598" s="490">
        <v>29735.342691990099</v>
      </c>
      <c r="D2598" s="490">
        <v>16214.6823699422</v>
      </c>
    </row>
    <row r="2599" spans="1:4" x14ac:dyDescent="0.2">
      <c r="A2599" s="489" t="s">
        <v>9257</v>
      </c>
      <c r="B2599" s="489" t="s">
        <v>1116</v>
      </c>
      <c r="C2599" s="490">
        <v>42283.657308009904</v>
      </c>
      <c r="D2599" s="490">
        <v>21932.533045664699</v>
      </c>
    </row>
    <row r="2600" spans="1:4" x14ac:dyDescent="0.2">
      <c r="A2600" s="489" t="s">
        <v>9257</v>
      </c>
      <c r="B2600" s="489" t="s">
        <v>1115</v>
      </c>
      <c r="C2600" s="490">
        <v>25354</v>
      </c>
      <c r="D2600" s="490">
        <v>13825.5362</v>
      </c>
    </row>
    <row r="2601" spans="1:4" x14ac:dyDescent="0.2">
      <c r="A2601" s="489" t="s">
        <v>9257</v>
      </c>
      <c r="B2601" s="489" t="s">
        <v>1115</v>
      </c>
      <c r="C2601" s="490">
        <v>28463.364293085702</v>
      </c>
      <c r="D2601" s="490">
        <v>15521.0725490196</v>
      </c>
    </row>
    <row r="2602" spans="1:4" x14ac:dyDescent="0.2">
      <c r="A2602" s="489" t="s">
        <v>9257</v>
      </c>
      <c r="B2602" s="489" t="s">
        <v>1116</v>
      </c>
      <c r="C2602" s="490">
        <v>26698.635706914301</v>
      </c>
      <c r="D2602" s="490">
        <v>13848.5823411765</v>
      </c>
    </row>
    <row r="2603" spans="1:4" x14ac:dyDescent="0.2">
      <c r="A2603" s="489" t="s">
        <v>9257</v>
      </c>
      <c r="B2603" s="489" t="s">
        <v>1122</v>
      </c>
      <c r="C2603" s="490">
        <v>8635</v>
      </c>
      <c r="D2603" s="490">
        <v>4472.93</v>
      </c>
    </row>
    <row r="2604" spans="1:4" x14ac:dyDescent="0.2">
      <c r="A2604" s="489" t="s">
        <v>9257</v>
      </c>
      <c r="B2604" s="489" t="s">
        <v>1122</v>
      </c>
      <c r="C2604" s="490">
        <v>3348.3</v>
      </c>
      <c r="D2604" s="490">
        <v>1734.4194</v>
      </c>
    </row>
    <row r="2605" spans="1:4" x14ac:dyDescent="0.2">
      <c r="A2605" s="489" t="s">
        <v>9257</v>
      </c>
      <c r="B2605" s="489" t="s">
        <v>1122</v>
      </c>
      <c r="C2605" s="490">
        <v>4926</v>
      </c>
      <c r="D2605" s="490">
        <v>2551.6680000000001</v>
      </c>
    </row>
    <row r="2606" spans="1:4" x14ac:dyDescent="0.2">
      <c r="A2606" s="489" t="s">
        <v>9257</v>
      </c>
      <c r="B2606" s="489" t="s">
        <v>1122</v>
      </c>
      <c r="C2606" s="490">
        <v>2905</v>
      </c>
      <c r="D2606" s="490">
        <v>1504.79</v>
      </c>
    </row>
    <row r="2607" spans="1:4" x14ac:dyDescent="0.2">
      <c r="A2607" s="489" t="s">
        <v>9257</v>
      </c>
      <c r="B2607" s="489" t="s">
        <v>1122</v>
      </c>
      <c r="C2607" s="490">
        <v>8870.7000000000007</v>
      </c>
      <c r="D2607" s="490">
        <v>4595.0226000000002</v>
      </c>
    </row>
    <row r="2608" spans="1:4" x14ac:dyDescent="0.2">
      <c r="A2608" s="489" t="s">
        <v>9257</v>
      </c>
      <c r="B2608" s="489" t="s">
        <v>1122</v>
      </c>
      <c r="C2608" s="490">
        <v>27182</v>
      </c>
      <c r="D2608" s="490">
        <v>14080.276</v>
      </c>
    </row>
    <row r="2609" spans="1:4" x14ac:dyDescent="0.2">
      <c r="A2609" s="489" t="s">
        <v>9257</v>
      </c>
      <c r="B2609" s="489" t="s">
        <v>1122</v>
      </c>
      <c r="C2609" s="490">
        <v>2563.7000000000003</v>
      </c>
      <c r="D2609" s="490">
        <v>1327.9966000000002</v>
      </c>
    </row>
    <row r="2610" spans="1:4" x14ac:dyDescent="0.2">
      <c r="A2610" s="489" t="s">
        <v>9257</v>
      </c>
      <c r="B2610" s="489" t="s">
        <v>1122</v>
      </c>
      <c r="C2610" s="490">
        <v>4836</v>
      </c>
      <c r="D2610" s="490">
        <v>2505.0480000000002</v>
      </c>
    </row>
    <row r="2611" spans="1:4" x14ac:dyDescent="0.2">
      <c r="A2611" s="489" t="s">
        <v>9257</v>
      </c>
      <c r="B2611" s="489" t="s">
        <v>1122</v>
      </c>
      <c r="C2611" s="490">
        <v>1839</v>
      </c>
      <c r="D2611" s="490">
        <v>952.60200000000009</v>
      </c>
    </row>
    <row r="2612" spans="1:4" x14ac:dyDescent="0.2">
      <c r="A2612" s="489" t="s">
        <v>9257</v>
      </c>
      <c r="B2612" s="489" t="s">
        <v>1122</v>
      </c>
      <c r="C2612" s="490">
        <v>29480.183626625902</v>
      </c>
      <c r="D2612" s="490">
        <v>15270.7351185922</v>
      </c>
    </row>
    <row r="2613" spans="1:4" x14ac:dyDescent="0.2">
      <c r="A2613" s="489" t="s">
        <v>9257</v>
      </c>
      <c r="B2613" s="489" t="s">
        <v>1123</v>
      </c>
      <c r="C2613" s="490">
        <v>9050.4163733741407</v>
      </c>
      <c r="D2613" s="490">
        <v>4460.0451887987801</v>
      </c>
    </row>
    <row r="2614" spans="1:4" x14ac:dyDescent="0.2">
      <c r="A2614" s="489" t="s">
        <v>9257</v>
      </c>
      <c r="B2614" s="489" t="s">
        <v>1122</v>
      </c>
      <c r="C2614" s="490">
        <v>1559.1000000000001</v>
      </c>
      <c r="D2614" s="490">
        <v>807.61380000000008</v>
      </c>
    </row>
    <row r="2615" spans="1:4" x14ac:dyDescent="0.2">
      <c r="A2615" s="489" t="s">
        <v>9257</v>
      </c>
      <c r="B2615" s="489" t="s">
        <v>1122</v>
      </c>
      <c r="C2615" s="490">
        <v>4810.5</v>
      </c>
      <c r="D2615" s="490">
        <v>2491.8389999999999</v>
      </c>
    </row>
    <row r="2616" spans="1:4" x14ac:dyDescent="0.2">
      <c r="A2616" s="489" t="s">
        <v>9257</v>
      </c>
      <c r="B2616" s="489" t="s">
        <v>1122</v>
      </c>
      <c r="C2616" s="490">
        <v>9803.499280575541</v>
      </c>
      <c r="D2616" s="490">
        <v>5078.21262733813</v>
      </c>
    </row>
    <row r="2617" spans="1:4" x14ac:dyDescent="0.2">
      <c r="A2617" s="489" t="s">
        <v>9257</v>
      </c>
      <c r="B2617" s="489" t="s">
        <v>1136</v>
      </c>
      <c r="C2617" s="490">
        <v>3324.5007194244604</v>
      </c>
      <c r="D2617" s="490">
        <v>1554.2040863309401</v>
      </c>
    </row>
    <row r="2618" spans="1:4" x14ac:dyDescent="0.2">
      <c r="A2618" s="489" t="s">
        <v>9257</v>
      </c>
      <c r="B2618" s="489" t="s">
        <v>1122</v>
      </c>
      <c r="C2618" s="490">
        <v>32162</v>
      </c>
      <c r="D2618" s="490">
        <v>16659.916000000001</v>
      </c>
    </row>
    <row r="2619" spans="1:4" x14ac:dyDescent="0.2">
      <c r="A2619" s="489" t="s">
        <v>9257</v>
      </c>
      <c r="B2619" s="489" t="s">
        <v>173</v>
      </c>
      <c r="C2619" s="490">
        <v>20407.3227307991</v>
      </c>
      <c r="D2619" s="490">
        <v>8777.1895065166809</v>
      </c>
    </row>
    <row r="2620" spans="1:4" x14ac:dyDescent="0.2">
      <c r="A2620" s="489" t="s">
        <v>9257</v>
      </c>
      <c r="B2620" s="489" t="s">
        <v>1122</v>
      </c>
      <c r="C2620" s="490">
        <v>5706.1</v>
      </c>
      <c r="D2620" s="490">
        <v>2955.7598000000003</v>
      </c>
    </row>
    <row r="2621" spans="1:4" x14ac:dyDescent="0.2">
      <c r="A2621" s="489" t="s">
        <v>9257</v>
      </c>
      <c r="B2621" s="489" t="s">
        <v>1122</v>
      </c>
      <c r="C2621" s="490">
        <v>19570</v>
      </c>
      <c r="D2621" s="490">
        <v>10137.26</v>
      </c>
    </row>
    <row r="2622" spans="1:4" x14ac:dyDescent="0.2">
      <c r="A2622" s="489" t="s">
        <v>9257</v>
      </c>
      <c r="B2622" s="489" t="s">
        <v>1122</v>
      </c>
      <c r="C2622" s="490">
        <v>4884</v>
      </c>
      <c r="D2622" s="490">
        <v>2529.9120000000003</v>
      </c>
    </row>
    <row r="2623" spans="1:4" x14ac:dyDescent="0.2">
      <c r="A2623" s="489" t="s">
        <v>9257</v>
      </c>
      <c r="B2623" s="489" t="s">
        <v>1122</v>
      </c>
      <c r="C2623" s="490">
        <v>27326</v>
      </c>
      <c r="D2623" s="490">
        <v>14154.868</v>
      </c>
    </row>
    <row r="2624" spans="1:4" x14ac:dyDescent="0.2">
      <c r="A2624" s="489" t="s">
        <v>9257</v>
      </c>
      <c r="B2624" s="489" t="s">
        <v>1122</v>
      </c>
      <c r="C2624" s="490">
        <v>4711.3</v>
      </c>
      <c r="D2624" s="490">
        <v>2440.4534000000003</v>
      </c>
    </row>
    <row r="2625" spans="1:4" x14ac:dyDescent="0.2">
      <c r="A2625" s="489" t="s">
        <v>9257</v>
      </c>
      <c r="B2625" s="489" t="s">
        <v>1122</v>
      </c>
      <c r="C2625" s="490">
        <v>3847.6000000000004</v>
      </c>
      <c r="D2625" s="490">
        <v>1993.0568000000001</v>
      </c>
    </row>
    <row r="2626" spans="1:4" x14ac:dyDescent="0.2">
      <c r="A2626" s="489" t="s">
        <v>9257</v>
      </c>
      <c r="B2626" s="489" t="s">
        <v>1122</v>
      </c>
      <c r="C2626" s="490">
        <v>13472</v>
      </c>
      <c r="D2626" s="490">
        <v>6978.4960000000001</v>
      </c>
    </row>
    <row r="2627" spans="1:4" x14ac:dyDescent="0.2">
      <c r="A2627" s="489" t="s">
        <v>9257</v>
      </c>
      <c r="B2627" s="489" t="s">
        <v>1122</v>
      </c>
      <c r="C2627" s="490">
        <v>20500</v>
      </c>
      <c r="D2627" s="490">
        <v>10619</v>
      </c>
    </row>
    <row r="2628" spans="1:4" x14ac:dyDescent="0.2">
      <c r="A2628" s="489" t="s">
        <v>9257</v>
      </c>
      <c r="B2628" s="489" t="s">
        <v>1122</v>
      </c>
      <c r="C2628" s="490">
        <v>5702.6</v>
      </c>
      <c r="D2628" s="490">
        <v>2953.9468000000002</v>
      </c>
    </row>
    <row r="2629" spans="1:4" x14ac:dyDescent="0.2">
      <c r="A2629" s="489" t="s">
        <v>9257</v>
      </c>
      <c r="B2629" s="489" t="s">
        <v>1122</v>
      </c>
      <c r="C2629" s="490">
        <v>16281</v>
      </c>
      <c r="D2629" s="490">
        <v>8433.5580000000009</v>
      </c>
    </row>
    <row r="2630" spans="1:4" x14ac:dyDescent="0.2">
      <c r="A2630" s="489" t="s">
        <v>9257</v>
      </c>
      <c r="B2630" s="489" t="s">
        <v>1122</v>
      </c>
      <c r="C2630" s="490">
        <v>3790</v>
      </c>
      <c r="D2630" s="490">
        <v>1963.22</v>
      </c>
    </row>
    <row r="2631" spans="1:4" x14ac:dyDescent="0.2">
      <c r="A2631" s="489" t="s">
        <v>9257</v>
      </c>
      <c r="B2631" s="489" t="s">
        <v>1122</v>
      </c>
      <c r="C2631" s="490">
        <v>9090.8000000000011</v>
      </c>
      <c r="D2631" s="490">
        <v>4709.0344000000005</v>
      </c>
    </row>
    <row r="2632" spans="1:4" x14ac:dyDescent="0.2">
      <c r="A2632" s="489" t="s">
        <v>9257</v>
      </c>
      <c r="B2632" s="489" t="s">
        <v>1122</v>
      </c>
      <c r="C2632" s="490">
        <v>21574</v>
      </c>
      <c r="D2632" s="490">
        <v>11175.332</v>
      </c>
    </row>
    <row r="2633" spans="1:4" x14ac:dyDescent="0.2">
      <c r="A2633" s="489" t="s">
        <v>9257</v>
      </c>
      <c r="B2633" s="489" t="s">
        <v>1122</v>
      </c>
      <c r="C2633" s="490">
        <v>8072.3</v>
      </c>
      <c r="D2633" s="490">
        <v>4181.4513999999999</v>
      </c>
    </row>
    <row r="2634" spans="1:4" x14ac:dyDescent="0.2">
      <c r="A2634" s="489" t="s">
        <v>9257</v>
      </c>
      <c r="B2634" s="489" t="s">
        <v>1122</v>
      </c>
      <c r="C2634" s="490">
        <v>30613</v>
      </c>
      <c r="D2634" s="490">
        <v>15857.534</v>
      </c>
    </row>
    <row r="2635" spans="1:4" x14ac:dyDescent="0.2">
      <c r="A2635" s="489" t="s">
        <v>9257</v>
      </c>
      <c r="B2635" s="489" t="s">
        <v>1122</v>
      </c>
      <c r="C2635" s="490">
        <v>5580.5</v>
      </c>
      <c r="D2635" s="490">
        <v>2890.6990000000001</v>
      </c>
    </row>
    <row r="2636" spans="1:4" x14ac:dyDescent="0.2">
      <c r="A2636" s="489" t="s">
        <v>9257</v>
      </c>
      <c r="B2636" s="489" t="s">
        <v>1122</v>
      </c>
      <c r="C2636" s="490">
        <v>4710.9000000000005</v>
      </c>
      <c r="D2636" s="490">
        <v>2440.2462</v>
      </c>
    </row>
    <row r="2637" spans="1:4" x14ac:dyDescent="0.2">
      <c r="A2637" s="489" t="s">
        <v>9257</v>
      </c>
      <c r="B2637" s="489" t="s">
        <v>1122</v>
      </c>
      <c r="C2637" s="490">
        <v>6397.6024844720505</v>
      </c>
      <c r="D2637" s="490">
        <v>3313.9580869565202</v>
      </c>
    </row>
    <row r="2638" spans="1:4" x14ac:dyDescent="0.2">
      <c r="A2638" s="489" t="s">
        <v>9257</v>
      </c>
      <c r="B2638" s="489" t="s">
        <v>1123</v>
      </c>
      <c r="C2638" s="490">
        <v>469.15751552795001</v>
      </c>
      <c r="D2638" s="490">
        <v>231.20082365217402</v>
      </c>
    </row>
    <row r="2639" spans="1:4" x14ac:dyDescent="0.2">
      <c r="A2639" s="489" t="s">
        <v>9257</v>
      </c>
      <c r="B2639" s="489" t="s">
        <v>1129</v>
      </c>
      <c r="C2639" s="490">
        <v>25055.555555555602</v>
      </c>
      <c r="D2639" s="490">
        <v>12329.8388888889</v>
      </c>
    </row>
    <row r="2640" spans="1:4" x14ac:dyDescent="0.2">
      <c r="A2640" s="489" t="s">
        <v>9257</v>
      </c>
      <c r="B2640" s="489" t="s">
        <v>1130</v>
      </c>
      <c r="C2640" s="490">
        <v>651.444444444444</v>
      </c>
      <c r="D2640" s="490">
        <v>305.006288888889</v>
      </c>
    </row>
    <row r="2641" spans="1:4" x14ac:dyDescent="0.2">
      <c r="A2641" s="489" t="s">
        <v>9257</v>
      </c>
      <c r="B2641" s="489" t="s">
        <v>1129</v>
      </c>
      <c r="C2641" s="490">
        <v>19329</v>
      </c>
      <c r="D2641" s="490">
        <v>9511.8009000000002</v>
      </c>
    </row>
    <row r="2642" spans="1:4" x14ac:dyDescent="0.2">
      <c r="A2642" s="489" t="s">
        <v>9257</v>
      </c>
      <c r="B2642" s="489" t="s">
        <v>1122</v>
      </c>
      <c r="C2642" s="490">
        <v>3136</v>
      </c>
      <c r="D2642" s="490">
        <v>1624.4480000000001</v>
      </c>
    </row>
    <row r="2643" spans="1:4" x14ac:dyDescent="0.2">
      <c r="A2643" s="489" t="s">
        <v>9257</v>
      </c>
      <c r="B2643" s="489" t="s">
        <v>1129</v>
      </c>
      <c r="C2643" s="490">
        <v>4831</v>
      </c>
      <c r="D2643" s="490">
        <v>2377.3351000000002</v>
      </c>
    </row>
    <row r="2644" spans="1:4" x14ac:dyDescent="0.2">
      <c r="A2644" s="489" t="s">
        <v>9257</v>
      </c>
      <c r="B2644" s="489" t="s">
        <v>1129</v>
      </c>
      <c r="C2644" s="490">
        <v>30460</v>
      </c>
      <c r="D2644" s="490">
        <v>14989.366</v>
      </c>
    </row>
    <row r="2645" spans="1:4" x14ac:dyDescent="0.2">
      <c r="A2645" s="489" t="s">
        <v>9257</v>
      </c>
      <c r="B2645" s="489" t="s">
        <v>1129</v>
      </c>
      <c r="C2645" s="490">
        <v>5139</v>
      </c>
      <c r="D2645" s="490">
        <v>2528.9019000000003</v>
      </c>
    </row>
    <row r="2646" spans="1:4" x14ac:dyDescent="0.2">
      <c r="A2646" s="489" t="s">
        <v>9257</v>
      </c>
      <c r="B2646" s="489" t="s">
        <v>1122</v>
      </c>
      <c r="C2646" s="490">
        <v>1972.4</v>
      </c>
      <c r="D2646" s="490">
        <v>1021.7032</v>
      </c>
    </row>
    <row r="2647" spans="1:4" x14ac:dyDescent="0.2">
      <c r="A2647" s="489" t="s">
        <v>9257</v>
      </c>
      <c r="B2647" s="489" t="s">
        <v>1129</v>
      </c>
      <c r="C2647" s="490">
        <v>4270.3</v>
      </c>
      <c r="D2647" s="490">
        <v>2101.4146300000002</v>
      </c>
    </row>
    <row r="2648" spans="1:4" x14ac:dyDescent="0.2">
      <c r="A2648" s="489" t="s">
        <v>9257</v>
      </c>
      <c r="B2648" s="489" t="s">
        <v>1129</v>
      </c>
      <c r="C2648" s="490">
        <v>3921.8</v>
      </c>
      <c r="D2648" s="490">
        <v>1929.91778</v>
      </c>
    </row>
    <row r="2649" spans="1:4" x14ac:dyDescent="0.2">
      <c r="A2649" s="489" t="s">
        <v>9257</v>
      </c>
      <c r="B2649" s="489" t="s">
        <v>1129</v>
      </c>
      <c r="C2649" s="490">
        <v>6621</v>
      </c>
      <c r="D2649" s="490">
        <v>3258.1941000000002</v>
      </c>
    </row>
    <row r="2650" spans="1:4" x14ac:dyDescent="0.2">
      <c r="A2650" s="489" t="s">
        <v>9257</v>
      </c>
      <c r="B2650" s="489" t="s">
        <v>1129</v>
      </c>
      <c r="C2650" s="490">
        <v>4830</v>
      </c>
      <c r="D2650" s="490">
        <v>2376.8430000000003</v>
      </c>
    </row>
    <row r="2651" spans="1:4" x14ac:dyDescent="0.2">
      <c r="A2651" s="489" t="s">
        <v>9257</v>
      </c>
      <c r="B2651" s="489" t="s">
        <v>1129</v>
      </c>
      <c r="C2651" s="490">
        <v>6351</v>
      </c>
      <c r="D2651" s="490">
        <v>3125.3271</v>
      </c>
    </row>
    <row r="2652" spans="1:4" x14ac:dyDescent="0.2">
      <c r="A2652" s="489" t="s">
        <v>9257</v>
      </c>
      <c r="B2652" s="489" t="s">
        <v>1129</v>
      </c>
      <c r="C2652" s="490">
        <v>4176</v>
      </c>
      <c r="D2652" s="490">
        <v>2055.0096000000003</v>
      </c>
    </row>
    <row r="2653" spans="1:4" x14ac:dyDescent="0.2">
      <c r="A2653" s="489" t="s">
        <v>9257</v>
      </c>
      <c r="B2653" s="489" t="s">
        <v>1129</v>
      </c>
      <c r="C2653" s="490">
        <v>29565.037037037</v>
      </c>
      <c r="D2653" s="490">
        <v>14548.9547259259</v>
      </c>
    </row>
    <row r="2654" spans="1:4" x14ac:dyDescent="0.2">
      <c r="A2654" s="489" t="s">
        <v>9257</v>
      </c>
      <c r="B2654" s="489" t="s">
        <v>1130</v>
      </c>
      <c r="C2654" s="490">
        <v>369.56296296296301</v>
      </c>
      <c r="D2654" s="490">
        <v>173.029379259259</v>
      </c>
    </row>
    <row r="2655" spans="1:4" x14ac:dyDescent="0.2">
      <c r="A2655" s="489" t="s">
        <v>9257</v>
      </c>
      <c r="B2655" s="489" t="s">
        <v>1129</v>
      </c>
      <c r="C2655" s="490">
        <v>28589.2045454545</v>
      </c>
      <c r="D2655" s="490">
        <v>14068.7475568182</v>
      </c>
    </row>
    <row r="2656" spans="1:4" x14ac:dyDescent="0.2">
      <c r="A2656" s="489" t="s">
        <v>9257</v>
      </c>
      <c r="B2656" s="489" t="s">
        <v>1130</v>
      </c>
      <c r="C2656" s="490">
        <v>1600.99545454545</v>
      </c>
      <c r="D2656" s="490">
        <v>749.58607181818206</v>
      </c>
    </row>
    <row r="2657" spans="1:4" x14ac:dyDescent="0.2">
      <c r="A2657" s="489" t="s">
        <v>9257</v>
      </c>
      <c r="B2657" s="489" t="s">
        <v>1129</v>
      </c>
      <c r="C2657" s="490">
        <v>5268</v>
      </c>
      <c r="D2657" s="490">
        <v>2592.3828000000003</v>
      </c>
    </row>
    <row r="2658" spans="1:4" x14ac:dyDescent="0.2">
      <c r="A2658" s="489" t="s">
        <v>9257</v>
      </c>
      <c r="B2658" s="489" t="s">
        <v>1129</v>
      </c>
      <c r="C2658" s="490">
        <v>3458</v>
      </c>
      <c r="D2658" s="490">
        <v>1701.6818000000001</v>
      </c>
    </row>
    <row r="2659" spans="1:4" x14ac:dyDescent="0.2">
      <c r="A2659" s="489" t="s">
        <v>9257</v>
      </c>
      <c r="B2659" s="489" t="s">
        <v>1129</v>
      </c>
      <c r="C2659" s="490">
        <v>14333</v>
      </c>
      <c r="D2659" s="490">
        <v>7053.2692999999999</v>
      </c>
    </row>
    <row r="2660" spans="1:4" x14ac:dyDescent="0.2">
      <c r="A2660" s="489" t="s">
        <v>9257</v>
      </c>
      <c r="B2660" s="489" t="s">
        <v>1129</v>
      </c>
      <c r="C2660" s="490">
        <v>10100</v>
      </c>
      <c r="D2660" s="490">
        <v>4970.21</v>
      </c>
    </row>
    <row r="2661" spans="1:4" x14ac:dyDescent="0.2">
      <c r="A2661" s="489" t="s">
        <v>9257</v>
      </c>
      <c r="B2661" s="489" t="s">
        <v>1129</v>
      </c>
      <c r="C2661" s="490">
        <v>22664</v>
      </c>
      <c r="D2661" s="490">
        <v>11152.954400000001</v>
      </c>
    </row>
    <row r="2662" spans="1:4" x14ac:dyDescent="0.2">
      <c r="A2662" s="489" t="s">
        <v>9257</v>
      </c>
      <c r="B2662" s="489" t="s">
        <v>1129</v>
      </c>
      <c r="C2662" s="490">
        <v>8940.1</v>
      </c>
      <c r="D2662" s="490">
        <v>4399.4232099999999</v>
      </c>
    </row>
    <row r="2663" spans="1:4" x14ac:dyDescent="0.2">
      <c r="A2663" s="489" t="s">
        <v>9257</v>
      </c>
      <c r="B2663" s="489" t="s">
        <v>1129</v>
      </c>
      <c r="C2663" s="490">
        <v>4537</v>
      </c>
      <c r="D2663" s="490">
        <v>2232.6577000000002</v>
      </c>
    </row>
    <row r="2664" spans="1:4" x14ac:dyDescent="0.2">
      <c r="A2664" s="489" t="s">
        <v>9257</v>
      </c>
      <c r="B2664" s="489" t="s">
        <v>1129</v>
      </c>
      <c r="C2664" s="490">
        <v>4214.1000000000004</v>
      </c>
      <c r="D2664" s="490">
        <v>2073.7586099999999</v>
      </c>
    </row>
    <row r="2665" spans="1:4" x14ac:dyDescent="0.2">
      <c r="A2665" s="489" t="s">
        <v>9257</v>
      </c>
      <c r="B2665" s="489" t="s">
        <v>1129</v>
      </c>
      <c r="C2665" s="490">
        <v>6475.5</v>
      </c>
      <c r="D2665" s="490">
        <v>3186.5935500000001</v>
      </c>
    </row>
    <row r="2666" spans="1:4" x14ac:dyDescent="0.2">
      <c r="A2666" s="489" t="s">
        <v>9257</v>
      </c>
      <c r="B2666" s="489" t="s">
        <v>1129</v>
      </c>
      <c r="C2666" s="490">
        <v>3934</v>
      </c>
      <c r="D2666" s="490">
        <v>1935.9214000000002</v>
      </c>
    </row>
    <row r="2667" spans="1:4" x14ac:dyDescent="0.2">
      <c r="A2667" s="489" t="s">
        <v>9257</v>
      </c>
      <c r="B2667" s="489" t="s">
        <v>1129</v>
      </c>
      <c r="C2667" s="490">
        <v>18702</v>
      </c>
      <c r="D2667" s="490">
        <v>9203.2542000000012</v>
      </c>
    </row>
    <row r="2668" spans="1:4" x14ac:dyDescent="0.2">
      <c r="A2668" s="489" t="s">
        <v>9257</v>
      </c>
      <c r="B2668" s="489" t="s">
        <v>1129</v>
      </c>
      <c r="C2668" s="490">
        <v>2636.7000000000003</v>
      </c>
      <c r="D2668" s="490">
        <v>1297.52007</v>
      </c>
    </row>
    <row r="2669" spans="1:4" x14ac:dyDescent="0.2">
      <c r="A2669" s="489" t="s">
        <v>9257</v>
      </c>
      <c r="B2669" s="489" t="s">
        <v>1129</v>
      </c>
      <c r="C2669" s="490">
        <v>7821</v>
      </c>
      <c r="D2669" s="490">
        <v>3848.7141000000001</v>
      </c>
    </row>
    <row r="2670" spans="1:4" x14ac:dyDescent="0.2">
      <c r="A2670" s="489" t="s">
        <v>9257</v>
      </c>
      <c r="B2670" s="489" t="s">
        <v>1129</v>
      </c>
      <c r="C2670" s="490">
        <v>5341</v>
      </c>
      <c r="D2670" s="490">
        <v>2628.3061000000002</v>
      </c>
    </row>
    <row r="2671" spans="1:4" x14ac:dyDescent="0.2">
      <c r="A2671" s="489" t="s">
        <v>9257</v>
      </c>
      <c r="B2671" s="489" t="s">
        <v>1129</v>
      </c>
      <c r="C2671" s="490">
        <v>20951.515151515199</v>
      </c>
      <c r="D2671" s="490">
        <v>10310.240606060601</v>
      </c>
    </row>
    <row r="2672" spans="1:4" x14ac:dyDescent="0.2">
      <c r="A2672" s="489" t="s">
        <v>9257</v>
      </c>
      <c r="B2672" s="489" t="s">
        <v>1130</v>
      </c>
      <c r="C2672" s="490">
        <v>6704.4848484848508</v>
      </c>
      <c r="D2672" s="490">
        <v>3139.0398060606103</v>
      </c>
    </row>
    <row r="2673" spans="1:4" x14ac:dyDescent="0.2">
      <c r="A2673" s="489" t="s">
        <v>9257</v>
      </c>
      <c r="B2673" s="489" t="s">
        <v>1129</v>
      </c>
      <c r="C2673" s="490">
        <v>10684.1</v>
      </c>
      <c r="D2673" s="490">
        <v>5257.6456100000005</v>
      </c>
    </row>
    <row r="2674" spans="1:4" x14ac:dyDescent="0.2">
      <c r="A2674" s="489" t="s">
        <v>9257</v>
      </c>
      <c r="B2674" s="489" t="s">
        <v>1129</v>
      </c>
      <c r="C2674" s="490">
        <v>32013.8047808765</v>
      </c>
      <c r="D2674" s="490">
        <v>15753.993332669301</v>
      </c>
    </row>
    <row r="2675" spans="1:4" x14ac:dyDescent="0.2">
      <c r="A2675" s="489" t="s">
        <v>9257</v>
      </c>
      <c r="B2675" s="489" t="s">
        <v>1130</v>
      </c>
      <c r="C2675" s="490">
        <v>12805.521912350599</v>
      </c>
      <c r="D2675" s="490">
        <v>5995.5453593625507</v>
      </c>
    </row>
    <row r="2676" spans="1:4" x14ac:dyDescent="0.2">
      <c r="A2676" s="489" t="s">
        <v>9257</v>
      </c>
      <c r="B2676" s="489" t="s">
        <v>3265</v>
      </c>
      <c r="C2676" s="490">
        <v>3521.5185258964102</v>
      </c>
      <c r="D2676" s="490">
        <v>1311.06134719124</v>
      </c>
    </row>
    <row r="2677" spans="1:4" x14ac:dyDescent="0.2">
      <c r="A2677" s="489" t="s">
        <v>9257</v>
      </c>
      <c r="B2677" s="489" t="s">
        <v>3264</v>
      </c>
      <c r="C2677" s="490">
        <v>32013.8047808765</v>
      </c>
      <c r="D2677" s="490">
        <v>12530.203191235099</v>
      </c>
    </row>
    <row r="2678" spans="1:4" x14ac:dyDescent="0.2">
      <c r="A2678" s="489" t="s">
        <v>9257</v>
      </c>
      <c r="B2678" s="489" t="s">
        <v>1129</v>
      </c>
      <c r="C2678" s="490">
        <v>5269</v>
      </c>
      <c r="D2678" s="490">
        <v>2592.8749000000003</v>
      </c>
    </row>
    <row r="2679" spans="1:4" x14ac:dyDescent="0.2">
      <c r="A2679" s="489" t="s">
        <v>9257</v>
      </c>
      <c r="B2679" s="489" t="s">
        <v>1136</v>
      </c>
      <c r="C2679" s="490">
        <v>29767.931034482801</v>
      </c>
      <c r="D2679" s="490">
        <v>13916.507758620701</v>
      </c>
    </row>
    <row r="2680" spans="1:4" x14ac:dyDescent="0.2">
      <c r="A2680" s="489" t="s">
        <v>9257</v>
      </c>
      <c r="B2680" s="489" t="s">
        <v>1137</v>
      </c>
      <c r="C2680" s="490">
        <v>4762.8689655172402</v>
      </c>
      <c r="D2680" s="490">
        <v>2118.5241158620702</v>
      </c>
    </row>
    <row r="2681" spans="1:4" x14ac:dyDescent="0.2">
      <c r="A2681" s="489" t="s">
        <v>9257</v>
      </c>
      <c r="B2681" s="489" t="s">
        <v>1136</v>
      </c>
      <c r="C2681" s="490">
        <v>13313.300000000001</v>
      </c>
      <c r="D2681" s="490">
        <v>6223.9677500000007</v>
      </c>
    </row>
    <row r="2682" spans="1:4" x14ac:dyDescent="0.2">
      <c r="A2682" s="489" t="s">
        <v>9257</v>
      </c>
      <c r="B2682" s="489" t="s">
        <v>1136</v>
      </c>
      <c r="C2682" s="490">
        <v>30132.985658409401</v>
      </c>
      <c r="D2682" s="490">
        <v>14087.1707953064</v>
      </c>
    </row>
    <row r="2683" spans="1:4" x14ac:dyDescent="0.2">
      <c r="A2683" s="489" t="s">
        <v>9257</v>
      </c>
      <c r="B2683" s="489" t="s">
        <v>1137</v>
      </c>
      <c r="C2683" s="490">
        <v>683.01434159061307</v>
      </c>
      <c r="D2683" s="490">
        <v>303.804779139505</v>
      </c>
    </row>
    <row r="2684" spans="1:4" x14ac:dyDescent="0.2">
      <c r="A2684" s="489" t="s">
        <v>9257</v>
      </c>
      <c r="B2684" s="489" t="s">
        <v>1136</v>
      </c>
      <c r="C2684" s="490">
        <v>9359.8000000000011</v>
      </c>
      <c r="D2684" s="490">
        <v>4375.7065000000002</v>
      </c>
    </row>
    <row r="2685" spans="1:4" x14ac:dyDescent="0.2">
      <c r="A2685" s="489" t="s">
        <v>9257</v>
      </c>
      <c r="B2685" s="489" t="s">
        <v>1136</v>
      </c>
      <c r="C2685" s="490">
        <v>27585.467980295602</v>
      </c>
      <c r="D2685" s="490">
        <v>12896.206280788199</v>
      </c>
    </row>
    <row r="2686" spans="1:4" x14ac:dyDescent="0.2">
      <c r="A2686" s="489" t="s">
        <v>9257</v>
      </c>
      <c r="B2686" s="489" t="s">
        <v>1137</v>
      </c>
      <c r="C2686" s="490">
        <v>6013.6320197044306</v>
      </c>
      <c r="D2686" s="490">
        <v>2674.8635223645301</v>
      </c>
    </row>
    <row r="2687" spans="1:4" x14ac:dyDescent="0.2">
      <c r="A2687" s="489" t="s">
        <v>9257</v>
      </c>
      <c r="B2687" s="489" t="s">
        <v>1136</v>
      </c>
      <c r="C2687" s="490">
        <v>5243.9000000000005</v>
      </c>
      <c r="D2687" s="490">
        <v>2451.5232500000002</v>
      </c>
    </row>
    <row r="2688" spans="1:4" x14ac:dyDescent="0.2">
      <c r="A2688" s="489" t="s">
        <v>9257</v>
      </c>
      <c r="B2688" s="489" t="s">
        <v>1136</v>
      </c>
      <c r="C2688" s="490">
        <v>7765</v>
      </c>
      <c r="D2688" s="490">
        <v>3630.1375000000003</v>
      </c>
    </row>
    <row r="2689" spans="1:4" x14ac:dyDescent="0.2">
      <c r="A2689" s="489" t="s">
        <v>9257</v>
      </c>
      <c r="B2689" s="489" t="s">
        <v>1136</v>
      </c>
      <c r="C2689" s="490">
        <v>23482.400000000001</v>
      </c>
      <c r="D2689" s="490">
        <v>10978.022000000001</v>
      </c>
    </row>
    <row r="2690" spans="1:4" x14ac:dyDescent="0.2">
      <c r="A2690" s="489" t="s">
        <v>9257</v>
      </c>
      <c r="B2690" s="489" t="s">
        <v>1136</v>
      </c>
      <c r="C2690" s="490">
        <v>21746.140625</v>
      </c>
      <c r="D2690" s="490">
        <v>10166.320742187499</v>
      </c>
    </row>
    <row r="2691" spans="1:4" x14ac:dyDescent="0.2">
      <c r="A2691" s="489" t="s">
        <v>9257</v>
      </c>
      <c r="B2691" s="489" t="s">
        <v>1136</v>
      </c>
      <c r="C2691" s="490">
        <v>18141</v>
      </c>
      <c r="D2691" s="490">
        <v>8480.9174999999996</v>
      </c>
    </row>
    <row r="2692" spans="1:4" x14ac:dyDescent="0.2">
      <c r="A2692" s="489" t="s">
        <v>9257</v>
      </c>
      <c r="B2692" s="489" t="s">
        <v>1136</v>
      </c>
      <c r="C2692" s="490">
        <v>11831</v>
      </c>
      <c r="D2692" s="490">
        <v>5530.9925000000003</v>
      </c>
    </row>
    <row r="2693" spans="1:4" x14ac:dyDescent="0.2">
      <c r="A2693" s="489" t="s">
        <v>9257</v>
      </c>
      <c r="B2693" s="489" t="s">
        <v>1136</v>
      </c>
      <c r="C2693" s="490">
        <v>5145</v>
      </c>
      <c r="D2693" s="490">
        <v>2405.2874999999999</v>
      </c>
    </row>
    <row r="2694" spans="1:4" x14ac:dyDescent="0.2">
      <c r="A2694" s="489" t="s">
        <v>9257</v>
      </c>
      <c r="B2694" s="489" t="s">
        <v>1136</v>
      </c>
      <c r="C2694" s="490">
        <v>3184.4</v>
      </c>
      <c r="D2694" s="490">
        <v>1488.7070000000001</v>
      </c>
    </row>
    <row r="2695" spans="1:4" x14ac:dyDescent="0.2">
      <c r="A2695" s="489" t="s">
        <v>9257</v>
      </c>
      <c r="B2695" s="489" t="s">
        <v>1136</v>
      </c>
      <c r="C2695" s="490">
        <v>7793</v>
      </c>
      <c r="D2695" s="490">
        <v>3643.2275</v>
      </c>
    </row>
    <row r="2696" spans="1:4" x14ac:dyDescent="0.2">
      <c r="A2696" s="489" t="s">
        <v>9257</v>
      </c>
      <c r="B2696" s="489" t="s">
        <v>1136</v>
      </c>
      <c r="C2696" s="490">
        <v>5013</v>
      </c>
      <c r="D2696" s="490">
        <v>2343.5775000000003</v>
      </c>
    </row>
    <row r="2697" spans="1:4" x14ac:dyDescent="0.2">
      <c r="A2697" s="489" t="s">
        <v>9257</v>
      </c>
      <c r="B2697" s="489" t="s">
        <v>1136</v>
      </c>
      <c r="C2697" s="490">
        <v>4690</v>
      </c>
      <c r="D2697" s="490">
        <v>2192.5750000000003</v>
      </c>
    </row>
    <row r="2698" spans="1:4" x14ac:dyDescent="0.2">
      <c r="A2698" s="489" t="s">
        <v>9257</v>
      </c>
      <c r="B2698" s="489" t="s">
        <v>1136</v>
      </c>
      <c r="C2698" s="490">
        <v>7012.7000000000007</v>
      </c>
      <c r="D2698" s="490">
        <v>3278.4372499999999</v>
      </c>
    </row>
    <row r="2699" spans="1:4" x14ac:dyDescent="0.2">
      <c r="A2699" s="489" t="s">
        <v>9257</v>
      </c>
      <c r="B2699" s="489" t="s">
        <v>1136</v>
      </c>
      <c r="C2699" s="490">
        <v>2078.1</v>
      </c>
      <c r="D2699" s="490">
        <v>971.51175000000001</v>
      </c>
    </row>
    <row r="2700" spans="1:4" x14ac:dyDescent="0.2">
      <c r="A2700" s="489" t="s">
        <v>9257</v>
      </c>
      <c r="B2700" s="489" t="s">
        <v>1136</v>
      </c>
      <c r="C2700" s="490">
        <v>23489.5</v>
      </c>
      <c r="D2700" s="490">
        <v>10981.341249999999</v>
      </c>
    </row>
    <row r="2701" spans="1:4" x14ac:dyDescent="0.2">
      <c r="A2701" s="489" t="s">
        <v>9257</v>
      </c>
      <c r="B2701" s="489" t="s">
        <v>1136</v>
      </c>
      <c r="C2701" s="490">
        <v>5968.2000000000007</v>
      </c>
      <c r="D2701" s="490">
        <v>2790.1334999999999</v>
      </c>
    </row>
    <row r="2702" spans="1:4" x14ac:dyDescent="0.2">
      <c r="A2702" s="489" t="s">
        <v>9257</v>
      </c>
      <c r="B2702" s="489" t="s">
        <v>1136</v>
      </c>
      <c r="C2702" s="490">
        <v>27063.8</v>
      </c>
      <c r="D2702" s="490">
        <v>12652.326500000001</v>
      </c>
    </row>
    <row r="2703" spans="1:4" x14ac:dyDescent="0.2">
      <c r="A2703" s="489" t="s">
        <v>9257</v>
      </c>
      <c r="B2703" s="489" t="s">
        <v>1136</v>
      </c>
      <c r="C2703" s="490">
        <v>8014</v>
      </c>
      <c r="D2703" s="490">
        <v>3746.5450000000001</v>
      </c>
    </row>
    <row r="2704" spans="1:4" x14ac:dyDescent="0.2">
      <c r="A2704" s="489" t="s">
        <v>9257</v>
      </c>
      <c r="B2704" s="489" t="s">
        <v>1136</v>
      </c>
      <c r="C2704" s="490">
        <v>7016</v>
      </c>
      <c r="D2704" s="490">
        <v>3279.98</v>
      </c>
    </row>
    <row r="2705" spans="1:4" x14ac:dyDescent="0.2">
      <c r="A2705" s="489" t="s">
        <v>9257</v>
      </c>
      <c r="B2705" s="489" t="s">
        <v>1136</v>
      </c>
      <c r="C2705" s="490">
        <v>2542</v>
      </c>
      <c r="D2705" s="490">
        <v>1188.385</v>
      </c>
    </row>
    <row r="2706" spans="1:4" x14ac:dyDescent="0.2">
      <c r="A2706" s="489" t="s">
        <v>9257</v>
      </c>
      <c r="B2706" s="489" t="s">
        <v>1136</v>
      </c>
      <c r="C2706" s="490">
        <v>24274</v>
      </c>
      <c r="D2706" s="490">
        <v>11348.094999999999</v>
      </c>
    </row>
    <row r="2707" spans="1:4" x14ac:dyDescent="0.2">
      <c r="A2707" s="489" t="s">
        <v>9257</v>
      </c>
      <c r="B2707" s="489" t="s">
        <v>1136</v>
      </c>
      <c r="C2707" s="490">
        <v>15705</v>
      </c>
      <c r="D2707" s="490">
        <v>7342.0875000000005</v>
      </c>
    </row>
    <row r="2708" spans="1:4" x14ac:dyDescent="0.2">
      <c r="A2708" s="489" t="s">
        <v>9257</v>
      </c>
      <c r="B2708" s="489" t="s">
        <v>1136</v>
      </c>
      <c r="C2708" s="490">
        <v>17513.099999999999</v>
      </c>
      <c r="D2708" s="490">
        <v>8187.3742500000008</v>
      </c>
    </row>
    <row r="2709" spans="1:4" x14ac:dyDescent="0.2">
      <c r="A2709" s="489" t="s">
        <v>9257</v>
      </c>
      <c r="B2709" s="489" t="s">
        <v>1136</v>
      </c>
      <c r="C2709" s="490">
        <v>5837</v>
      </c>
      <c r="D2709" s="490">
        <v>2728.7975000000001</v>
      </c>
    </row>
    <row r="2710" spans="1:4" x14ac:dyDescent="0.2">
      <c r="A2710" s="489" t="s">
        <v>9257</v>
      </c>
      <c r="B2710" s="489" t="s">
        <v>1136</v>
      </c>
      <c r="C2710" s="490">
        <v>3666</v>
      </c>
      <c r="D2710" s="490">
        <v>1713.855</v>
      </c>
    </row>
    <row r="2711" spans="1:4" x14ac:dyDescent="0.2">
      <c r="A2711" s="489" t="s">
        <v>9257</v>
      </c>
      <c r="B2711" s="489" t="s">
        <v>1136</v>
      </c>
      <c r="C2711" s="490">
        <v>7279.2000000000007</v>
      </c>
      <c r="D2711" s="490">
        <v>3403.0260000000003</v>
      </c>
    </row>
    <row r="2712" spans="1:4" x14ac:dyDescent="0.2">
      <c r="A2712" s="489" t="s">
        <v>9257</v>
      </c>
      <c r="B2712" s="489" t="s">
        <v>1136</v>
      </c>
      <c r="C2712" s="490">
        <v>13991.800000000001</v>
      </c>
      <c r="D2712" s="490">
        <v>6541.1665000000003</v>
      </c>
    </row>
    <row r="2713" spans="1:4" x14ac:dyDescent="0.2">
      <c r="A2713" s="489" t="s">
        <v>9257</v>
      </c>
      <c r="B2713" s="489" t="s">
        <v>1136</v>
      </c>
      <c r="C2713" s="490">
        <v>8978.6</v>
      </c>
      <c r="D2713" s="490">
        <v>4197.4955</v>
      </c>
    </row>
    <row r="2714" spans="1:4" x14ac:dyDescent="0.2">
      <c r="A2714" s="489" t="s">
        <v>9257</v>
      </c>
      <c r="B2714" s="489" t="s">
        <v>1136</v>
      </c>
      <c r="C2714" s="490">
        <v>3427</v>
      </c>
      <c r="D2714" s="490">
        <v>1602.1225000000002</v>
      </c>
    </row>
    <row r="2715" spans="1:4" x14ac:dyDescent="0.2">
      <c r="A2715" s="489" t="s">
        <v>9257</v>
      </c>
      <c r="B2715" s="489" t="s">
        <v>1136</v>
      </c>
      <c r="C2715" s="490">
        <v>8981</v>
      </c>
      <c r="D2715" s="490">
        <v>4198.6175000000003</v>
      </c>
    </row>
    <row r="2716" spans="1:4" x14ac:dyDescent="0.2">
      <c r="A2716" s="489" t="s">
        <v>9257</v>
      </c>
      <c r="B2716" s="489" t="s">
        <v>1136</v>
      </c>
      <c r="C2716" s="490">
        <v>5520.7619047619</v>
      </c>
      <c r="D2716" s="490">
        <v>2580.9561904761899</v>
      </c>
    </row>
    <row r="2717" spans="1:4" x14ac:dyDescent="0.2">
      <c r="A2717" s="489" t="s">
        <v>9257</v>
      </c>
      <c r="B2717" s="489" t="s">
        <v>173</v>
      </c>
      <c r="C2717" s="490">
        <v>1725.2380952381002</v>
      </c>
      <c r="D2717" s="490">
        <v>742.02490476190508</v>
      </c>
    </row>
    <row r="2718" spans="1:4" x14ac:dyDescent="0.2">
      <c r="A2718" s="489" t="s">
        <v>9257</v>
      </c>
      <c r="B2718" s="489" t="s">
        <v>1136</v>
      </c>
      <c r="C2718" s="490">
        <v>3407</v>
      </c>
      <c r="D2718" s="490">
        <v>1592.7725</v>
      </c>
    </row>
    <row r="2719" spans="1:4" x14ac:dyDescent="0.2">
      <c r="A2719" s="489" t="s">
        <v>9257</v>
      </c>
      <c r="B2719" s="489" t="s">
        <v>1136</v>
      </c>
      <c r="C2719" s="490">
        <v>4465</v>
      </c>
      <c r="D2719" s="490">
        <v>2087.3875000000003</v>
      </c>
    </row>
    <row r="2720" spans="1:4" x14ac:dyDescent="0.2">
      <c r="A2720" s="489" t="s">
        <v>9257</v>
      </c>
      <c r="B2720" s="489" t="s">
        <v>173</v>
      </c>
      <c r="C2720" s="490">
        <v>7541</v>
      </c>
      <c r="D2720" s="490">
        <v>3243.3841000000002</v>
      </c>
    </row>
    <row r="2721" spans="1:4" x14ac:dyDescent="0.2">
      <c r="A2721" s="489" t="s">
        <v>9257</v>
      </c>
      <c r="B2721" s="489" t="s">
        <v>173</v>
      </c>
      <c r="C2721" s="490">
        <v>5330</v>
      </c>
      <c r="D2721" s="490">
        <v>2292.433</v>
      </c>
    </row>
    <row r="2722" spans="1:4" x14ac:dyDescent="0.2">
      <c r="A2722" s="489" t="s">
        <v>9257</v>
      </c>
      <c r="B2722" s="489" t="s">
        <v>173</v>
      </c>
      <c r="C2722" s="490">
        <v>6242</v>
      </c>
      <c r="D2722" s="490">
        <v>2684.6842000000001</v>
      </c>
    </row>
    <row r="2723" spans="1:4" x14ac:dyDescent="0.2">
      <c r="A2723" s="489" t="s">
        <v>9257</v>
      </c>
      <c r="B2723" s="489" t="s">
        <v>173</v>
      </c>
      <c r="C2723" s="490">
        <v>8127.6</v>
      </c>
      <c r="D2723" s="490">
        <v>3495.6807600000002</v>
      </c>
    </row>
    <row r="2724" spans="1:4" x14ac:dyDescent="0.2">
      <c r="A2724" s="489" t="s">
        <v>9257</v>
      </c>
      <c r="B2724" s="489" t="s">
        <v>173</v>
      </c>
      <c r="C2724" s="490">
        <v>6594.2000000000007</v>
      </c>
      <c r="D2724" s="490">
        <v>2836.1654200000003</v>
      </c>
    </row>
    <row r="2725" spans="1:4" x14ac:dyDescent="0.2">
      <c r="A2725" s="489" t="s">
        <v>9257</v>
      </c>
      <c r="B2725" s="489" t="s">
        <v>173</v>
      </c>
      <c r="C2725" s="490">
        <v>5333</v>
      </c>
      <c r="D2725" s="490">
        <v>2293.7233000000001</v>
      </c>
    </row>
    <row r="2726" spans="1:4" x14ac:dyDescent="0.2">
      <c r="A2726" s="489" t="s">
        <v>9257</v>
      </c>
      <c r="B2726" s="489" t="s">
        <v>173</v>
      </c>
      <c r="C2726" s="490">
        <v>29320.7</v>
      </c>
      <c r="D2726" s="490">
        <v>12610.833070000001</v>
      </c>
    </row>
    <row r="2727" spans="1:4" x14ac:dyDescent="0.2">
      <c r="A2727" s="489" t="s">
        <v>9257</v>
      </c>
      <c r="B2727" s="489" t="s">
        <v>173</v>
      </c>
      <c r="C2727" s="490">
        <v>9788.9</v>
      </c>
      <c r="D2727" s="490">
        <v>4210.2058900000002</v>
      </c>
    </row>
    <row r="2728" spans="1:4" x14ac:dyDescent="0.2">
      <c r="A2728" s="489" t="s">
        <v>9257</v>
      </c>
      <c r="B2728" s="489" t="s">
        <v>173</v>
      </c>
      <c r="C2728" s="490">
        <v>12790</v>
      </c>
      <c r="D2728" s="490">
        <v>5500.9790000000003</v>
      </c>
    </row>
    <row r="2729" spans="1:4" x14ac:dyDescent="0.2">
      <c r="A2729" s="489" t="s">
        <v>9257</v>
      </c>
      <c r="B2729" s="489" t="s">
        <v>173</v>
      </c>
      <c r="C2729" s="490">
        <v>21244</v>
      </c>
      <c r="D2729" s="490">
        <v>9137.0444000000007</v>
      </c>
    </row>
    <row r="2730" spans="1:4" x14ac:dyDescent="0.2">
      <c r="A2730" s="489" t="s">
        <v>9257</v>
      </c>
      <c r="B2730" s="489" t="s">
        <v>173</v>
      </c>
      <c r="C2730" s="490">
        <v>23658</v>
      </c>
      <c r="D2730" s="490">
        <v>10175.3058</v>
      </c>
    </row>
    <row r="2731" spans="1:4" x14ac:dyDescent="0.2">
      <c r="A2731" s="489" t="s">
        <v>9257</v>
      </c>
      <c r="B2731" s="489" t="s">
        <v>173</v>
      </c>
      <c r="C2731" s="490">
        <v>15075.300000000001</v>
      </c>
      <c r="D2731" s="490">
        <v>6483.8865300000007</v>
      </c>
    </row>
    <row r="2732" spans="1:4" x14ac:dyDescent="0.2">
      <c r="A2732" s="489" t="s">
        <v>9257</v>
      </c>
      <c r="B2732" s="489" t="s">
        <v>173</v>
      </c>
      <c r="C2732" s="490">
        <v>8520.9</v>
      </c>
      <c r="D2732" s="490">
        <v>3664.8390900000004</v>
      </c>
    </row>
    <row r="2733" spans="1:4" x14ac:dyDescent="0.2">
      <c r="A2733" s="489" t="s">
        <v>9257</v>
      </c>
      <c r="B2733" s="489" t="s">
        <v>173</v>
      </c>
      <c r="C2733" s="490">
        <v>15395</v>
      </c>
      <c r="D2733" s="490">
        <v>6621.3895000000002</v>
      </c>
    </row>
    <row r="2734" spans="1:4" x14ac:dyDescent="0.2">
      <c r="A2734" s="489" t="s">
        <v>9257</v>
      </c>
      <c r="B2734" s="489" t="s">
        <v>173</v>
      </c>
      <c r="C2734" s="490">
        <v>6451.2000000000007</v>
      </c>
      <c r="D2734" s="490">
        <v>2774.6611200000002</v>
      </c>
    </row>
    <row r="2735" spans="1:4" x14ac:dyDescent="0.2">
      <c r="A2735" s="489" t="s">
        <v>9257</v>
      </c>
      <c r="B2735" s="489" t="s">
        <v>173</v>
      </c>
      <c r="C2735" s="490">
        <v>6082</v>
      </c>
      <c r="D2735" s="490">
        <v>2615.8682000000003</v>
      </c>
    </row>
    <row r="2736" spans="1:4" x14ac:dyDescent="0.2">
      <c r="A2736" s="489" t="s">
        <v>9257</v>
      </c>
      <c r="B2736" s="489" t="s">
        <v>173</v>
      </c>
      <c r="C2736" s="490">
        <v>16055</v>
      </c>
      <c r="D2736" s="490">
        <v>6905.2555000000002</v>
      </c>
    </row>
    <row r="2737" spans="1:4" x14ac:dyDescent="0.2">
      <c r="A2737" s="489" t="s">
        <v>9257</v>
      </c>
      <c r="B2737" s="489" t="s">
        <v>173</v>
      </c>
      <c r="C2737" s="490">
        <v>7308</v>
      </c>
      <c r="D2737" s="490">
        <v>3143.1708000000003</v>
      </c>
    </row>
    <row r="2738" spans="1:4" x14ac:dyDescent="0.2">
      <c r="A2738" s="489" t="s">
        <v>9257</v>
      </c>
      <c r="B2738" s="489" t="s">
        <v>173</v>
      </c>
      <c r="C2738" s="490">
        <v>21916</v>
      </c>
      <c r="D2738" s="490">
        <v>9426.0716000000011</v>
      </c>
    </row>
    <row r="2739" spans="1:4" x14ac:dyDescent="0.2">
      <c r="A2739" s="489" t="s">
        <v>9257</v>
      </c>
      <c r="B2739" s="489" t="s">
        <v>173</v>
      </c>
      <c r="C2739" s="490">
        <v>25984</v>
      </c>
      <c r="D2739" s="490">
        <v>11175.7184</v>
      </c>
    </row>
    <row r="2740" spans="1:4" x14ac:dyDescent="0.2">
      <c r="A2740" s="489" t="s">
        <v>9257</v>
      </c>
      <c r="B2740" s="489" t="s">
        <v>173</v>
      </c>
      <c r="C2740" s="490">
        <v>10319.4</v>
      </c>
      <c r="D2740" s="490">
        <v>4438.3739400000004</v>
      </c>
    </row>
    <row r="2741" spans="1:4" x14ac:dyDescent="0.2">
      <c r="A2741" s="489" t="s">
        <v>9257</v>
      </c>
      <c r="B2741" s="489" t="s">
        <v>173</v>
      </c>
      <c r="C2741" s="490">
        <v>30315.013648771601</v>
      </c>
      <c r="D2741" s="490">
        <v>13038.487370336701</v>
      </c>
    </row>
    <row r="2742" spans="1:4" x14ac:dyDescent="0.2">
      <c r="A2742" s="489" t="s">
        <v>9257</v>
      </c>
      <c r="B2742" s="489" t="s">
        <v>175</v>
      </c>
      <c r="C2742" s="490">
        <v>25211.986351228399</v>
      </c>
      <c r="D2742" s="490">
        <v>10314.2236162875</v>
      </c>
    </row>
    <row r="2743" spans="1:4" x14ac:dyDescent="0.2">
      <c r="A2743" s="489" t="s">
        <v>9257</v>
      </c>
      <c r="B2743" s="489" t="s">
        <v>173</v>
      </c>
      <c r="C2743" s="490">
        <v>7603.8</v>
      </c>
      <c r="D2743" s="490">
        <v>3270.3943800000002</v>
      </c>
    </row>
    <row r="2744" spans="1:4" x14ac:dyDescent="0.2">
      <c r="A2744" s="489" t="s">
        <v>9257</v>
      </c>
      <c r="B2744" s="489" t="s">
        <v>173</v>
      </c>
      <c r="C2744" s="490">
        <v>7887</v>
      </c>
      <c r="D2744" s="490">
        <v>3392.1987000000004</v>
      </c>
    </row>
    <row r="2745" spans="1:4" x14ac:dyDescent="0.2">
      <c r="A2745" s="489" t="s">
        <v>9257</v>
      </c>
      <c r="B2745" s="489" t="s">
        <v>173</v>
      </c>
      <c r="C2745" s="490">
        <v>11919</v>
      </c>
      <c r="D2745" s="490">
        <v>5126.3618999999999</v>
      </c>
    </row>
    <row r="2746" spans="1:4" x14ac:dyDescent="0.2">
      <c r="A2746" s="489" t="s">
        <v>9257</v>
      </c>
      <c r="B2746" s="489" t="s">
        <v>173</v>
      </c>
      <c r="C2746" s="490">
        <v>7568.4000000000005</v>
      </c>
      <c r="D2746" s="490">
        <v>3255.1688400000003</v>
      </c>
    </row>
    <row r="2747" spans="1:4" x14ac:dyDescent="0.2">
      <c r="A2747" s="489" t="s">
        <v>9257</v>
      </c>
      <c r="B2747" s="489" t="s">
        <v>173</v>
      </c>
      <c r="C2747" s="490">
        <v>4262</v>
      </c>
      <c r="D2747" s="490">
        <v>1833.0862000000002</v>
      </c>
    </row>
    <row r="2748" spans="1:4" x14ac:dyDescent="0.2">
      <c r="A2748" s="489" t="s">
        <v>9257</v>
      </c>
      <c r="B2748" s="489" t="s">
        <v>178</v>
      </c>
      <c r="C2748" s="490">
        <v>1471</v>
      </c>
      <c r="D2748" s="490">
        <v>632.6771</v>
      </c>
    </row>
    <row r="2749" spans="1:4" x14ac:dyDescent="0.2">
      <c r="A2749" s="489" t="s">
        <v>9257</v>
      </c>
      <c r="B2749" s="489" t="s">
        <v>179</v>
      </c>
      <c r="C2749" s="490">
        <v>-1471</v>
      </c>
      <c r="D2749" s="490">
        <v>-264.78000000000003</v>
      </c>
    </row>
    <row r="2750" spans="1:4" x14ac:dyDescent="0.2">
      <c r="A2750" s="489" t="s">
        <v>9257</v>
      </c>
      <c r="B2750" s="489" t="s">
        <v>173</v>
      </c>
      <c r="C2750" s="490">
        <v>22828</v>
      </c>
      <c r="D2750" s="490">
        <v>9818.3227999999999</v>
      </c>
    </row>
    <row r="2751" spans="1:4" x14ac:dyDescent="0.2">
      <c r="A2751" s="489" t="s">
        <v>9257</v>
      </c>
      <c r="B2751" s="489" t="s">
        <v>173</v>
      </c>
      <c r="C2751" s="490">
        <v>27429.3650793651</v>
      </c>
      <c r="D2751" s="490">
        <v>11797.369920634901</v>
      </c>
    </row>
    <row r="2752" spans="1:4" x14ac:dyDescent="0.2">
      <c r="A2752" s="489" t="s">
        <v>9257</v>
      </c>
      <c r="B2752" s="489" t="s">
        <v>175</v>
      </c>
      <c r="C2752" s="490">
        <v>7131.6349206349205</v>
      </c>
      <c r="D2752" s="490">
        <v>2917.5518460317503</v>
      </c>
    </row>
    <row r="2753" spans="1:4" x14ac:dyDescent="0.2">
      <c r="A2753" s="489" t="s">
        <v>9257</v>
      </c>
      <c r="B2753" s="489" t="s">
        <v>173</v>
      </c>
      <c r="C2753" s="490">
        <v>30376.036866359402</v>
      </c>
      <c r="D2753" s="490">
        <v>13064.7334562212</v>
      </c>
    </row>
    <row r="2754" spans="1:4" x14ac:dyDescent="0.2">
      <c r="A2754" s="489" t="s">
        <v>9257</v>
      </c>
      <c r="B2754" s="489" t="s">
        <v>175</v>
      </c>
      <c r="C2754" s="490">
        <v>2581.96313364055</v>
      </c>
      <c r="D2754" s="490">
        <v>1056.2811179723501</v>
      </c>
    </row>
    <row r="2755" spans="1:4" x14ac:dyDescent="0.2">
      <c r="A2755" s="489" t="s">
        <v>9257</v>
      </c>
      <c r="B2755" s="489" t="s">
        <v>173</v>
      </c>
      <c r="C2755" s="490">
        <v>11381</v>
      </c>
      <c r="D2755" s="490">
        <v>4894.9681</v>
      </c>
    </row>
    <row r="2756" spans="1:4" x14ac:dyDescent="0.2">
      <c r="A2756" s="489" t="s">
        <v>9257</v>
      </c>
      <c r="B2756" s="489" t="s">
        <v>173</v>
      </c>
      <c r="C2756" s="490">
        <v>9603.1</v>
      </c>
      <c r="D2756" s="490">
        <v>4130.29331</v>
      </c>
    </row>
    <row r="2757" spans="1:4" x14ac:dyDescent="0.2">
      <c r="A2757" s="489" t="s">
        <v>9257</v>
      </c>
      <c r="B2757" s="489" t="s">
        <v>173</v>
      </c>
      <c r="C2757" s="490">
        <v>13067</v>
      </c>
      <c r="D2757" s="490">
        <v>5620.1167000000005</v>
      </c>
    </row>
    <row r="2758" spans="1:4" x14ac:dyDescent="0.2">
      <c r="A2758" s="489" t="s">
        <v>9257</v>
      </c>
      <c r="B2758" s="489" t="s">
        <v>173</v>
      </c>
      <c r="C2758" s="490">
        <v>3843</v>
      </c>
      <c r="D2758" s="490">
        <v>1652.8743000000002</v>
      </c>
    </row>
    <row r="2759" spans="1:4" x14ac:dyDescent="0.2">
      <c r="A2759" s="489" t="s">
        <v>9257</v>
      </c>
      <c r="B2759" s="489" t="s">
        <v>173</v>
      </c>
      <c r="C2759" s="490">
        <v>5699</v>
      </c>
      <c r="D2759" s="490">
        <v>2451.1399000000001</v>
      </c>
    </row>
    <row r="2760" spans="1:4" x14ac:dyDescent="0.2">
      <c r="A2760" s="489" t="s">
        <v>9257</v>
      </c>
      <c r="B2760" s="489" t="s">
        <v>173</v>
      </c>
      <c r="C2760" s="490">
        <v>7273</v>
      </c>
      <c r="D2760" s="490">
        <v>3128.1173000000003</v>
      </c>
    </row>
    <row r="2761" spans="1:4" x14ac:dyDescent="0.2">
      <c r="A2761" s="489" t="s">
        <v>9257</v>
      </c>
      <c r="B2761" s="489" t="s">
        <v>173</v>
      </c>
      <c r="C2761" s="490">
        <v>11509</v>
      </c>
      <c r="D2761" s="490">
        <v>4950.0209000000004</v>
      </c>
    </row>
    <row r="2762" spans="1:4" x14ac:dyDescent="0.2">
      <c r="A2762" s="489" t="s">
        <v>9257</v>
      </c>
      <c r="B2762" s="489" t="s">
        <v>173</v>
      </c>
      <c r="C2762" s="490">
        <v>5205</v>
      </c>
      <c r="D2762" s="490">
        <v>2238.6705000000002</v>
      </c>
    </row>
    <row r="2763" spans="1:4" x14ac:dyDescent="0.2">
      <c r="A2763" s="489" t="s">
        <v>9257</v>
      </c>
      <c r="B2763" s="489" t="s">
        <v>173</v>
      </c>
      <c r="C2763" s="490">
        <v>27842.448979591802</v>
      </c>
      <c r="D2763" s="490">
        <v>11975.0373061224</v>
      </c>
    </row>
    <row r="2764" spans="1:4" x14ac:dyDescent="0.2">
      <c r="A2764" s="489" t="s">
        <v>9257</v>
      </c>
      <c r="B2764" s="489" t="s">
        <v>175</v>
      </c>
      <c r="C2764" s="490">
        <v>50603.651020408201</v>
      </c>
      <c r="D2764" s="490">
        <v>20701.953632449</v>
      </c>
    </row>
    <row r="2765" spans="1:4" x14ac:dyDescent="0.2">
      <c r="A2765" s="489" t="s">
        <v>9257</v>
      </c>
      <c r="B2765" s="489" t="s">
        <v>173</v>
      </c>
      <c r="C2765" s="490">
        <v>6187.5</v>
      </c>
      <c r="D2765" s="490">
        <v>2661.2437500000001</v>
      </c>
    </row>
    <row r="2766" spans="1:4" x14ac:dyDescent="0.2">
      <c r="A2766" s="489" t="s">
        <v>9257</v>
      </c>
      <c r="B2766" s="489" t="s">
        <v>173</v>
      </c>
      <c r="C2766" s="490">
        <v>3219</v>
      </c>
      <c r="D2766" s="490">
        <v>1384.4919</v>
      </c>
    </row>
    <row r="2767" spans="1:4" x14ac:dyDescent="0.2">
      <c r="A2767" s="489" t="s">
        <v>9257</v>
      </c>
      <c r="B2767" s="489" t="s">
        <v>173</v>
      </c>
      <c r="C2767" s="490">
        <v>3426</v>
      </c>
      <c r="D2767" s="490">
        <v>1473.5226</v>
      </c>
    </row>
    <row r="2768" spans="1:4" x14ac:dyDescent="0.2">
      <c r="A2768" s="489" t="s">
        <v>9257</v>
      </c>
      <c r="B2768" s="489" t="s">
        <v>173</v>
      </c>
      <c r="C2768" s="490">
        <v>7135</v>
      </c>
      <c r="D2768" s="490">
        <v>3068.7635</v>
      </c>
    </row>
    <row r="2769" spans="1:4" x14ac:dyDescent="0.2">
      <c r="A2769" s="489" t="s">
        <v>9257</v>
      </c>
      <c r="B2769" s="489" t="s">
        <v>173</v>
      </c>
      <c r="C2769" s="490">
        <v>5712</v>
      </c>
      <c r="D2769" s="490">
        <v>2456.7312000000002</v>
      </c>
    </row>
    <row r="2770" spans="1:4" x14ac:dyDescent="0.2">
      <c r="A2770" s="489" t="s">
        <v>9257</v>
      </c>
      <c r="B2770" s="489" t="s">
        <v>173</v>
      </c>
      <c r="C2770" s="490">
        <v>4882</v>
      </c>
      <c r="D2770" s="490">
        <v>2099.7482</v>
      </c>
    </row>
    <row r="2771" spans="1:4" x14ac:dyDescent="0.2">
      <c r="A2771" s="489" t="s">
        <v>9257</v>
      </c>
      <c r="B2771" s="489" t="s">
        <v>173</v>
      </c>
      <c r="C2771" s="490">
        <v>24099.840848806401</v>
      </c>
      <c r="D2771" s="490">
        <v>10365.3415490716</v>
      </c>
    </row>
    <row r="2772" spans="1:4" x14ac:dyDescent="0.2">
      <c r="A2772" s="489" t="s">
        <v>9257</v>
      </c>
      <c r="B2772" s="489" t="s">
        <v>175</v>
      </c>
      <c r="C2772" s="490">
        <v>21328.359151193599</v>
      </c>
      <c r="D2772" s="490">
        <v>8725.4317287533213</v>
      </c>
    </row>
    <row r="2773" spans="1:4" x14ac:dyDescent="0.2">
      <c r="A2773" s="489" t="s">
        <v>9257</v>
      </c>
      <c r="B2773" s="489" t="s">
        <v>173</v>
      </c>
      <c r="C2773" s="490">
        <v>14571</v>
      </c>
      <c r="D2773" s="490">
        <v>6266.9871000000003</v>
      </c>
    </row>
    <row r="2774" spans="1:4" x14ac:dyDescent="0.2">
      <c r="A2774" s="489" t="s">
        <v>9257</v>
      </c>
      <c r="B2774" s="489" t="s">
        <v>173</v>
      </c>
      <c r="C2774" s="490">
        <v>32116.482758620699</v>
      </c>
      <c r="D2774" s="490">
        <v>13813.2992344828</v>
      </c>
    </row>
    <row r="2775" spans="1:4" x14ac:dyDescent="0.2">
      <c r="A2775" s="489" t="s">
        <v>9257</v>
      </c>
      <c r="B2775" s="489" t="s">
        <v>175</v>
      </c>
      <c r="C2775" s="490">
        <v>14452.4172413793</v>
      </c>
      <c r="D2775" s="490">
        <v>5912.4838934482805</v>
      </c>
    </row>
    <row r="2776" spans="1:4" x14ac:dyDescent="0.2">
      <c r="A2776" s="489" t="s">
        <v>9257</v>
      </c>
      <c r="B2776" s="489" t="s">
        <v>3264</v>
      </c>
      <c r="C2776" s="490">
        <v>4135.7</v>
      </c>
      <c r="D2776" s="490">
        <v>1618.71298</v>
      </c>
    </row>
    <row r="2777" spans="1:4" x14ac:dyDescent="0.2">
      <c r="A2777" s="489" t="s">
        <v>9257</v>
      </c>
      <c r="B2777" s="489" t="s">
        <v>173</v>
      </c>
      <c r="C2777" s="490">
        <v>4654</v>
      </c>
      <c r="D2777" s="490">
        <v>2001.6854000000001</v>
      </c>
    </row>
    <row r="2778" spans="1:4" x14ac:dyDescent="0.2">
      <c r="A2778" s="489" t="s">
        <v>9257</v>
      </c>
      <c r="B2778" s="489" t="s">
        <v>3264</v>
      </c>
      <c r="C2778" s="490">
        <v>7947</v>
      </c>
      <c r="D2778" s="490">
        <v>3110.4558000000002</v>
      </c>
    </row>
    <row r="2779" spans="1:4" x14ac:dyDescent="0.2">
      <c r="A2779" s="489" t="s">
        <v>9257</v>
      </c>
      <c r="B2779" s="489" t="s">
        <v>3264</v>
      </c>
      <c r="C2779" s="490">
        <v>10006</v>
      </c>
      <c r="D2779" s="490">
        <v>3916.3484000000003</v>
      </c>
    </row>
    <row r="2780" spans="1:4" x14ac:dyDescent="0.2">
      <c r="A2780" s="489" t="s">
        <v>9257</v>
      </c>
      <c r="B2780" s="489" t="s">
        <v>3264</v>
      </c>
      <c r="C2780" s="490">
        <v>7957</v>
      </c>
      <c r="D2780" s="490">
        <v>3114.3697999999999</v>
      </c>
    </row>
    <row r="2781" spans="1:4" x14ac:dyDescent="0.2">
      <c r="A2781" s="489" t="s">
        <v>9257</v>
      </c>
      <c r="B2781" s="489" t="s">
        <v>3264</v>
      </c>
      <c r="C2781" s="490">
        <v>8803</v>
      </c>
      <c r="D2781" s="490">
        <v>3445.4942000000001</v>
      </c>
    </row>
    <row r="2782" spans="1:4" x14ac:dyDescent="0.2">
      <c r="A2782" s="489" t="s">
        <v>9257</v>
      </c>
      <c r="B2782" s="489" t="s">
        <v>3265</v>
      </c>
      <c r="C2782" s="490">
        <v>16430.193439865401</v>
      </c>
      <c r="D2782" s="490">
        <v>6116.9610176618999</v>
      </c>
    </row>
    <row r="2783" spans="1:4" x14ac:dyDescent="0.2">
      <c r="A2783" s="489" t="s">
        <v>9257</v>
      </c>
      <c r="B2783" s="489" t="s">
        <v>3264</v>
      </c>
      <c r="C2783" s="490">
        <v>28069.806560134599</v>
      </c>
      <c r="D2783" s="490">
        <v>10986.522287636701</v>
      </c>
    </row>
    <row r="2784" spans="1:4" x14ac:dyDescent="0.2">
      <c r="A2784" s="489" t="s">
        <v>9257</v>
      </c>
      <c r="B2784" s="489" t="s">
        <v>3264</v>
      </c>
      <c r="C2784" s="490">
        <v>5021</v>
      </c>
      <c r="D2784" s="490">
        <v>1965.2194000000002</v>
      </c>
    </row>
    <row r="2785" spans="1:4" x14ac:dyDescent="0.2">
      <c r="A2785" s="489" t="s">
        <v>9257</v>
      </c>
      <c r="B2785" s="489" t="s">
        <v>3264</v>
      </c>
      <c r="C2785" s="490">
        <v>14882</v>
      </c>
      <c r="D2785" s="490">
        <v>5824.8148000000001</v>
      </c>
    </row>
    <row r="2786" spans="1:4" x14ac:dyDescent="0.2">
      <c r="A2786" s="489" t="s">
        <v>9257</v>
      </c>
      <c r="B2786" s="489" t="s">
        <v>3264</v>
      </c>
      <c r="C2786" s="490">
        <v>5643</v>
      </c>
      <c r="D2786" s="490">
        <v>2208.6702</v>
      </c>
    </row>
    <row r="2787" spans="1:4" x14ac:dyDescent="0.2">
      <c r="A2787" s="489" t="s">
        <v>9257</v>
      </c>
      <c r="B2787" s="489" t="s">
        <v>3264</v>
      </c>
      <c r="C2787" s="490">
        <v>18576</v>
      </c>
      <c r="D2787" s="490">
        <v>7270.6464000000005</v>
      </c>
    </row>
    <row r="2788" spans="1:4" x14ac:dyDescent="0.2">
      <c r="A2788" s="489" t="s">
        <v>9257</v>
      </c>
      <c r="B2788" s="489" t="s">
        <v>3264</v>
      </c>
      <c r="C2788" s="490">
        <v>5746</v>
      </c>
      <c r="D2788" s="490">
        <v>2248.9844000000003</v>
      </c>
    </row>
    <row r="2789" spans="1:4" x14ac:dyDescent="0.2">
      <c r="A2789" s="489" t="s">
        <v>9257</v>
      </c>
      <c r="B2789" s="489" t="s">
        <v>3268</v>
      </c>
      <c r="C2789" s="490">
        <v>2169</v>
      </c>
      <c r="D2789" s="490">
        <v>848.94659999999999</v>
      </c>
    </row>
    <row r="2790" spans="1:4" x14ac:dyDescent="0.2">
      <c r="A2790" s="489" t="s">
        <v>9257</v>
      </c>
      <c r="B2790" s="489" t="s">
        <v>3269</v>
      </c>
      <c r="C2790" s="490">
        <v>-2169</v>
      </c>
      <c r="D2790" s="490">
        <v>-355.28219999999999</v>
      </c>
    </row>
    <row r="2791" spans="1:4" x14ac:dyDescent="0.2">
      <c r="A2791" s="489" t="s">
        <v>9257</v>
      </c>
      <c r="B2791" s="489" t="s">
        <v>3264</v>
      </c>
      <c r="C2791" s="490">
        <v>5668</v>
      </c>
      <c r="D2791" s="490">
        <v>2218.4552000000003</v>
      </c>
    </row>
    <row r="2792" spans="1:4" x14ac:dyDescent="0.2">
      <c r="A2792" s="489" t="s">
        <v>9257</v>
      </c>
      <c r="B2792" s="489" t="s">
        <v>173</v>
      </c>
      <c r="C2792" s="490">
        <v>12410</v>
      </c>
      <c r="D2792" s="490">
        <v>5337.5410000000002</v>
      </c>
    </row>
    <row r="2793" spans="1:4" x14ac:dyDescent="0.2">
      <c r="A2793" s="489" t="s">
        <v>9257</v>
      </c>
      <c r="B2793" s="489" t="s">
        <v>3265</v>
      </c>
      <c r="C2793" s="490">
        <v>17787.825000000001</v>
      </c>
      <c r="D2793" s="490">
        <v>6622.4072475000003</v>
      </c>
    </row>
    <row r="2794" spans="1:4" x14ac:dyDescent="0.2">
      <c r="A2794" s="489" t="s">
        <v>9257</v>
      </c>
      <c r="B2794" s="489" t="s">
        <v>3264</v>
      </c>
      <c r="C2794" s="490">
        <v>29646.375</v>
      </c>
      <c r="D2794" s="490">
        <v>11603.591175</v>
      </c>
    </row>
    <row r="2795" spans="1:4" x14ac:dyDescent="0.2">
      <c r="A2795" s="489" t="s">
        <v>9257</v>
      </c>
      <c r="B2795" s="489" t="s">
        <v>3264</v>
      </c>
      <c r="C2795" s="490">
        <v>6285</v>
      </c>
      <c r="D2795" s="490">
        <v>2459.9490000000001</v>
      </c>
    </row>
    <row r="2796" spans="1:4" x14ac:dyDescent="0.2">
      <c r="A2796" s="489" t="s">
        <v>9257</v>
      </c>
      <c r="B2796" s="489" t="s">
        <v>3264</v>
      </c>
      <c r="C2796" s="490">
        <v>24294</v>
      </c>
      <c r="D2796" s="490">
        <v>9508.6715999999997</v>
      </c>
    </row>
    <row r="2797" spans="1:4" x14ac:dyDescent="0.2">
      <c r="A2797" s="489" t="s">
        <v>9257</v>
      </c>
      <c r="B2797" s="489" t="s">
        <v>3264</v>
      </c>
      <c r="C2797" s="490">
        <v>6927</v>
      </c>
      <c r="D2797" s="490">
        <v>2711.2278000000001</v>
      </c>
    </row>
    <row r="2798" spans="1:4" x14ac:dyDescent="0.2">
      <c r="A2798" s="489" t="s">
        <v>9257</v>
      </c>
      <c r="B2798" s="489" t="s">
        <v>3265</v>
      </c>
      <c r="C2798" s="490">
        <v>25337.333333333299</v>
      </c>
      <c r="D2798" s="490">
        <v>9433.0892000000003</v>
      </c>
    </row>
    <row r="2799" spans="1:4" x14ac:dyDescent="0.2">
      <c r="A2799" s="489" t="s">
        <v>9257</v>
      </c>
      <c r="B2799" s="489" t="s">
        <v>3264</v>
      </c>
      <c r="C2799" s="490">
        <v>31671.666666666701</v>
      </c>
      <c r="D2799" s="490">
        <v>12396.2903333333</v>
      </c>
    </row>
    <row r="2800" spans="1:4" x14ac:dyDescent="0.2">
      <c r="A2800" s="489" t="s">
        <v>9257</v>
      </c>
      <c r="B2800" s="489" t="s">
        <v>3264</v>
      </c>
      <c r="C2800" s="490">
        <v>23774</v>
      </c>
      <c r="D2800" s="490">
        <v>9305.1436000000012</v>
      </c>
    </row>
    <row r="2801" spans="1:4" x14ac:dyDescent="0.2">
      <c r="A2801" s="489" t="s">
        <v>9257</v>
      </c>
      <c r="B2801" s="489" t="s">
        <v>3264</v>
      </c>
      <c r="C2801" s="490">
        <v>5522</v>
      </c>
      <c r="D2801" s="490">
        <v>2161.3108000000002</v>
      </c>
    </row>
    <row r="2802" spans="1:4" x14ac:dyDescent="0.2">
      <c r="A2802" s="489" t="s">
        <v>9257</v>
      </c>
      <c r="B2802" s="489" t="s">
        <v>3264</v>
      </c>
      <c r="C2802" s="490">
        <v>14043</v>
      </c>
      <c r="D2802" s="490">
        <v>5496.4302000000007</v>
      </c>
    </row>
    <row r="2803" spans="1:4" x14ac:dyDescent="0.2">
      <c r="A2803" s="489" t="s">
        <v>9257</v>
      </c>
      <c r="B2803" s="489" t="s">
        <v>3265</v>
      </c>
      <c r="C2803" s="490">
        <v>2528.1237864077702</v>
      </c>
      <c r="D2803" s="490">
        <v>941.22048567961201</v>
      </c>
    </row>
    <row r="2804" spans="1:4" x14ac:dyDescent="0.2">
      <c r="A2804" s="489" t="s">
        <v>9257</v>
      </c>
      <c r="B2804" s="489" t="s">
        <v>3264</v>
      </c>
      <c r="C2804" s="490">
        <v>25622.876213592201</v>
      </c>
      <c r="D2804" s="490">
        <v>10028.793750000001</v>
      </c>
    </row>
    <row r="2805" spans="1:4" x14ac:dyDescent="0.2">
      <c r="A2805" s="489" t="s">
        <v>9257</v>
      </c>
      <c r="B2805" s="489" t="s">
        <v>3264</v>
      </c>
      <c r="C2805" s="490">
        <v>6135</v>
      </c>
      <c r="D2805" s="490">
        <v>2401.239</v>
      </c>
    </row>
    <row r="2806" spans="1:4" x14ac:dyDescent="0.2">
      <c r="A2806" s="489" t="s">
        <v>9257</v>
      </c>
      <c r="B2806" s="489" t="s">
        <v>3264</v>
      </c>
      <c r="C2806" s="490">
        <v>22866</v>
      </c>
      <c r="D2806" s="490">
        <v>8949.7524000000012</v>
      </c>
    </row>
    <row r="2807" spans="1:4" x14ac:dyDescent="0.2">
      <c r="A2807" s="489" t="s">
        <v>9257</v>
      </c>
      <c r="B2807" s="489" t="s">
        <v>3264</v>
      </c>
      <c r="C2807" s="490">
        <v>9969</v>
      </c>
      <c r="D2807" s="490">
        <v>3901.8666000000003</v>
      </c>
    </row>
    <row r="2808" spans="1:4" x14ac:dyDescent="0.2">
      <c r="A2808" s="489" t="s">
        <v>9257</v>
      </c>
      <c r="B2808" s="489" t="s">
        <v>3264</v>
      </c>
      <c r="C2808" s="490">
        <v>3641</v>
      </c>
      <c r="D2808" s="490">
        <v>1425.0874000000001</v>
      </c>
    </row>
    <row r="2809" spans="1:4" x14ac:dyDescent="0.2">
      <c r="A2809" s="489" t="s">
        <v>9257</v>
      </c>
      <c r="B2809" s="489" t="s">
        <v>3264</v>
      </c>
      <c r="C2809" s="490">
        <v>8971</v>
      </c>
      <c r="D2809" s="490">
        <v>3511.2494000000002</v>
      </c>
    </row>
    <row r="2810" spans="1:4" x14ac:dyDescent="0.2">
      <c r="A2810" s="489" t="s">
        <v>9257</v>
      </c>
      <c r="B2810" s="489" t="s">
        <v>3264</v>
      </c>
      <c r="C2810" s="490">
        <v>24749</v>
      </c>
      <c r="D2810" s="490">
        <v>9686.758600000001</v>
      </c>
    </row>
    <row r="2811" spans="1:4" x14ac:dyDescent="0.2">
      <c r="A2811" s="489" t="s">
        <v>9257</v>
      </c>
      <c r="B2811" s="489" t="s">
        <v>3275</v>
      </c>
      <c r="C2811" s="490">
        <v>22072</v>
      </c>
      <c r="D2811" s="490">
        <v>7515.5160000000005</v>
      </c>
    </row>
    <row r="2812" spans="1:4" x14ac:dyDescent="0.2">
      <c r="A2812" s="489" t="s">
        <v>9257</v>
      </c>
      <c r="B2812" s="489" t="s">
        <v>3264</v>
      </c>
      <c r="C2812" s="490">
        <v>9306</v>
      </c>
      <c r="D2812" s="490">
        <v>3642.3684000000003</v>
      </c>
    </row>
    <row r="2813" spans="1:4" x14ac:dyDescent="0.2">
      <c r="A2813" s="489" t="s">
        <v>9257</v>
      </c>
      <c r="B2813" s="489" t="s">
        <v>5153</v>
      </c>
      <c r="C2813" s="490">
        <v>1336</v>
      </c>
      <c r="D2813" s="490">
        <v>0</v>
      </c>
    </row>
    <row r="2814" spans="1:4" x14ac:dyDescent="0.2">
      <c r="A2814" s="489" t="s">
        <v>9257</v>
      </c>
      <c r="B2814" s="489" t="s">
        <v>5439</v>
      </c>
      <c r="C2814" s="490">
        <v>8136.9863013698605</v>
      </c>
      <c r="D2814" s="490">
        <v>1129.4136986301401</v>
      </c>
    </row>
    <row r="2815" spans="1:4" x14ac:dyDescent="0.2">
      <c r="A2815" s="489" t="s">
        <v>9257</v>
      </c>
      <c r="B2815" s="489" t="s">
        <v>5473</v>
      </c>
      <c r="C2815" s="490">
        <v>3743.01369863014</v>
      </c>
      <c r="D2815" s="490">
        <v>492.95490410958905</v>
      </c>
    </row>
    <row r="2816" spans="1:4" x14ac:dyDescent="0.2">
      <c r="A2816" s="489" t="s">
        <v>9257</v>
      </c>
      <c r="B2816" s="489" t="s">
        <v>5153</v>
      </c>
      <c r="C2816" s="490">
        <v>1430.57142857143</v>
      </c>
      <c r="D2816" s="490">
        <v>0</v>
      </c>
    </row>
    <row r="2817" spans="1:4" x14ac:dyDescent="0.2">
      <c r="A2817" s="489" t="s">
        <v>9257</v>
      </c>
      <c r="B2817" s="489" t="s">
        <v>5437</v>
      </c>
      <c r="C2817" s="490">
        <v>3338</v>
      </c>
      <c r="D2817" s="490">
        <v>476.33260000000001</v>
      </c>
    </row>
    <row r="2818" spans="1:4" x14ac:dyDescent="0.2">
      <c r="A2818" s="489" t="s">
        <v>9257</v>
      </c>
      <c r="B2818" s="489" t="s">
        <v>4010</v>
      </c>
      <c r="C2818" s="490">
        <v>7922</v>
      </c>
      <c r="D2818" s="490">
        <v>2276.7828</v>
      </c>
    </row>
    <row r="2819" spans="1:4" x14ac:dyDescent="0.2">
      <c r="A2819" s="489" t="s">
        <v>9257</v>
      </c>
      <c r="B2819" s="489" t="s">
        <v>4014</v>
      </c>
      <c r="C2819" s="490">
        <v>2264</v>
      </c>
      <c r="D2819" s="490">
        <v>650.67360000000008</v>
      </c>
    </row>
    <row r="2820" spans="1:4" x14ac:dyDescent="0.2">
      <c r="A2820" s="489" t="s">
        <v>9257</v>
      </c>
      <c r="B2820" s="489" t="s">
        <v>4015</v>
      </c>
      <c r="C2820" s="490">
        <v>-2264</v>
      </c>
      <c r="D2820" s="490">
        <v>-370.84320000000002</v>
      </c>
    </row>
    <row r="2821" spans="1:4" x14ac:dyDescent="0.2">
      <c r="A2821" s="489" t="s">
        <v>9257</v>
      </c>
      <c r="B2821" s="489" t="s">
        <v>5434</v>
      </c>
      <c r="C2821" s="490">
        <v>7914</v>
      </c>
      <c r="D2821" s="490">
        <v>1192.6398000000002</v>
      </c>
    </row>
    <row r="2822" spans="1:4" x14ac:dyDescent="0.2">
      <c r="A2822" s="489" t="s">
        <v>9257</v>
      </c>
      <c r="B2822" s="489" t="s">
        <v>4010</v>
      </c>
      <c r="C2822" s="490">
        <v>3541</v>
      </c>
      <c r="D2822" s="490">
        <v>1017.6834</v>
      </c>
    </row>
    <row r="2823" spans="1:4" x14ac:dyDescent="0.2">
      <c r="A2823" s="489" t="s">
        <v>9257</v>
      </c>
      <c r="B2823" s="489" t="s">
        <v>4014</v>
      </c>
      <c r="C2823" s="490">
        <v>2167</v>
      </c>
      <c r="D2823" s="490">
        <v>622.79579999999999</v>
      </c>
    </row>
    <row r="2824" spans="1:4" x14ac:dyDescent="0.2">
      <c r="A2824" s="489" t="s">
        <v>9257</v>
      </c>
      <c r="B2824" s="489" t="s">
        <v>4015</v>
      </c>
      <c r="C2824" s="490">
        <v>-1712.4</v>
      </c>
      <c r="D2824" s="490">
        <v>-280.49112000000002</v>
      </c>
    </row>
    <row r="2825" spans="1:4" x14ac:dyDescent="0.2">
      <c r="A2825" s="489" t="s">
        <v>9257</v>
      </c>
      <c r="B2825" s="489" t="s">
        <v>4016</v>
      </c>
      <c r="C2825" s="490">
        <v>-454.6</v>
      </c>
      <c r="D2825" s="490">
        <v>-54.552</v>
      </c>
    </row>
    <row r="2826" spans="1:4" x14ac:dyDescent="0.2">
      <c r="A2826" s="489" t="s">
        <v>9257</v>
      </c>
      <c r="B2826" s="489" t="s">
        <v>4010</v>
      </c>
      <c r="C2826" s="490">
        <v>3821</v>
      </c>
      <c r="D2826" s="490">
        <v>1098.1554000000001</v>
      </c>
    </row>
    <row r="2827" spans="1:4" x14ac:dyDescent="0.2">
      <c r="A2827" s="489" t="s">
        <v>9257</v>
      </c>
      <c r="B2827" s="489" t="s">
        <v>4014</v>
      </c>
      <c r="C2827" s="490">
        <v>1362</v>
      </c>
      <c r="D2827" s="490">
        <v>391.43880000000001</v>
      </c>
    </row>
    <row r="2828" spans="1:4" x14ac:dyDescent="0.2">
      <c r="A2828" s="489" t="s">
        <v>9257</v>
      </c>
      <c r="B2828" s="489" t="s">
        <v>4015</v>
      </c>
      <c r="C2828" s="490">
        <v>-1362</v>
      </c>
      <c r="D2828" s="490">
        <v>-223.09560000000002</v>
      </c>
    </row>
    <row r="2829" spans="1:4" x14ac:dyDescent="0.2">
      <c r="A2829" s="489" t="s">
        <v>9257</v>
      </c>
      <c r="B2829" s="489" t="s">
        <v>3275</v>
      </c>
      <c r="C2829" s="490">
        <v>8060</v>
      </c>
      <c r="D2829" s="490">
        <v>2744.43</v>
      </c>
    </row>
    <row r="2830" spans="1:4" x14ac:dyDescent="0.2">
      <c r="A2830" s="489" t="s">
        <v>9257</v>
      </c>
      <c r="B2830" s="489" t="s">
        <v>4010</v>
      </c>
      <c r="C2830" s="490">
        <v>18963</v>
      </c>
      <c r="D2830" s="490">
        <v>5449.9661999999998</v>
      </c>
    </row>
    <row r="2831" spans="1:4" x14ac:dyDescent="0.2">
      <c r="A2831" s="489" t="s">
        <v>9257</v>
      </c>
      <c r="B2831" s="489" t="s">
        <v>3275</v>
      </c>
      <c r="C2831" s="490">
        <v>4609</v>
      </c>
      <c r="D2831" s="490">
        <v>1569.3645000000001</v>
      </c>
    </row>
    <row r="2832" spans="1:4" x14ac:dyDescent="0.2">
      <c r="A2832" s="489" t="s">
        <v>9257</v>
      </c>
      <c r="B2832" s="489" t="s">
        <v>3279</v>
      </c>
      <c r="C2832" s="490">
        <v>1900</v>
      </c>
      <c r="D2832" s="490">
        <v>646.95000000000005</v>
      </c>
    </row>
    <row r="2833" spans="1:4" x14ac:dyDescent="0.2">
      <c r="A2833" s="489" t="s">
        <v>9257</v>
      </c>
      <c r="B2833" s="489" t="s">
        <v>3280</v>
      </c>
      <c r="C2833" s="490">
        <v>-1900</v>
      </c>
      <c r="D2833" s="490">
        <v>-311.22000000000003</v>
      </c>
    </row>
    <row r="2834" spans="1:4" x14ac:dyDescent="0.2">
      <c r="A2834" s="489" t="s">
        <v>9257</v>
      </c>
      <c r="B2834" s="489" t="s">
        <v>3291</v>
      </c>
      <c r="C2834" s="490">
        <v>2796</v>
      </c>
      <c r="D2834" s="490">
        <v>923.51880000000006</v>
      </c>
    </row>
    <row r="2835" spans="1:4" x14ac:dyDescent="0.2">
      <c r="A2835" s="489" t="s">
        <v>9257</v>
      </c>
      <c r="B2835" s="489" t="s">
        <v>3295</v>
      </c>
      <c r="C2835" s="490">
        <v>4017</v>
      </c>
      <c r="D2835" s="490">
        <v>1326.8151</v>
      </c>
    </row>
    <row r="2836" spans="1:4" x14ac:dyDescent="0.2">
      <c r="A2836" s="489" t="s">
        <v>9257</v>
      </c>
      <c r="B2836" s="489" t="s">
        <v>3296</v>
      </c>
      <c r="C2836" s="490">
        <v>-2043.9</v>
      </c>
      <c r="D2836" s="490">
        <v>-334.79082</v>
      </c>
    </row>
    <row r="2837" spans="1:4" x14ac:dyDescent="0.2">
      <c r="A2837" s="489" t="s">
        <v>9257</v>
      </c>
      <c r="B2837" s="489" t="s">
        <v>3297</v>
      </c>
      <c r="C2837" s="490">
        <v>-1973.1000000000001</v>
      </c>
      <c r="D2837" s="490">
        <v>-236.77200000000002</v>
      </c>
    </row>
    <row r="2838" spans="1:4" x14ac:dyDescent="0.2">
      <c r="A2838" s="489" t="s">
        <v>9257</v>
      </c>
      <c r="B2838" s="489" t="s">
        <v>3264</v>
      </c>
      <c r="C2838" s="490">
        <v>10290</v>
      </c>
      <c r="D2838" s="490">
        <v>4027.5060000000003</v>
      </c>
    </row>
    <row r="2839" spans="1:4" x14ac:dyDescent="0.2">
      <c r="A2839" s="489" t="s">
        <v>9257</v>
      </c>
      <c r="B2839" s="489" t="s">
        <v>4010</v>
      </c>
      <c r="C2839" s="490">
        <v>6332</v>
      </c>
      <c r="D2839" s="490">
        <v>1819.8168000000001</v>
      </c>
    </row>
    <row r="2840" spans="1:4" x14ac:dyDescent="0.2">
      <c r="A2840" s="489" t="s">
        <v>9257</v>
      </c>
      <c r="B2840" s="489" t="s">
        <v>4014</v>
      </c>
      <c r="C2840" s="490">
        <v>1339</v>
      </c>
      <c r="D2840" s="490">
        <v>384.82859999999999</v>
      </c>
    </row>
    <row r="2841" spans="1:4" x14ac:dyDescent="0.2">
      <c r="A2841" s="489" t="s">
        <v>9257</v>
      </c>
      <c r="B2841" s="489" t="s">
        <v>4015</v>
      </c>
      <c r="C2841" s="490">
        <v>-1339</v>
      </c>
      <c r="D2841" s="490">
        <v>-219.32820000000001</v>
      </c>
    </row>
    <row r="2842" spans="1:4" x14ac:dyDescent="0.2">
      <c r="A2842" s="489" t="s">
        <v>9257</v>
      </c>
      <c r="B2842" s="489" t="s">
        <v>4010</v>
      </c>
      <c r="C2842" s="490">
        <v>4541</v>
      </c>
      <c r="D2842" s="490">
        <v>1305.0834</v>
      </c>
    </row>
    <row r="2843" spans="1:4" x14ac:dyDescent="0.2">
      <c r="A2843" s="489" t="s">
        <v>9257</v>
      </c>
      <c r="B2843" s="489" t="s">
        <v>4010</v>
      </c>
      <c r="C2843" s="490">
        <v>9331</v>
      </c>
      <c r="D2843" s="490">
        <v>2681.7294000000002</v>
      </c>
    </row>
    <row r="2844" spans="1:4" x14ac:dyDescent="0.2">
      <c r="A2844" s="489" t="s">
        <v>9257</v>
      </c>
      <c r="B2844" s="489" t="s">
        <v>4014</v>
      </c>
      <c r="C2844" s="490">
        <v>1962</v>
      </c>
      <c r="D2844" s="490">
        <v>563.87880000000007</v>
      </c>
    </row>
    <row r="2845" spans="1:4" x14ac:dyDescent="0.2">
      <c r="A2845" s="489" t="s">
        <v>9257</v>
      </c>
      <c r="B2845" s="489" t="s">
        <v>4015</v>
      </c>
      <c r="C2845" s="490">
        <v>-1962</v>
      </c>
      <c r="D2845" s="490">
        <v>-321.37560000000002</v>
      </c>
    </row>
    <row r="2846" spans="1:4" x14ac:dyDescent="0.2">
      <c r="A2846" s="489" t="s">
        <v>9257</v>
      </c>
      <c r="B2846" s="489" t="s">
        <v>4010</v>
      </c>
      <c r="C2846" s="490">
        <v>14123.4</v>
      </c>
      <c r="D2846" s="490">
        <v>4059.0651600000001</v>
      </c>
    </row>
    <row r="2847" spans="1:4" x14ac:dyDescent="0.2">
      <c r="A2847" s="489" t="s">
        <v>9257</v>
      </c>
      <c r="B2847" s="489" t="s">
        <v>4014</v>
      </c>
      <c r="C2847" s="490">
        <v>477.6</v>
      </c>
      <c r="D2847" s="490">
        <v>137.26224000000002</v>
      </c>
    </row>
    <row r="2848" spans="1:4" x14ac:dyDescent="0.2">
      <c r="A2848" s="489" t="s">
        <v>9257</v>
      </c>
      <c r="B2848" s="489" t="s">
        <v>4015</v>
      </c>
      <c r="C2848" s="490">
        <v>-477.6</v>
      </c>
      <c r="D2848" s="490">
        <v>-78.230879999999999</v>
      </c>
    </row>
    <row r="2849" spans="1:4" x14ac:dyDescent="0.2">
      <c r="A2849" s="489" t="s">
        <v>9257</v>
      </c>
      <c r="B2849" s="489" t="s">
        <v>5153</v>
      </c>
      <c r="C2849" s="490">
        <v>1716</v>
      </c>
      <c r="D2849" s="490">
        <v>0</v>
      </c>
    </row>
    <row r="2850" spans="1:4" x14ac:dyDescent="0.2">
      <c r="A2850" s="489" t="s">
        <v>9257</v>
      </c>
      <c r="B2850" s="489" t="s">
        <v>4880</v>
      </c>
      <c r="C2850" s="490">
        <v>4004</v>
      </c>
      <c r="D2850" s="490">
        <v>765.1644</v>
      </c>
    </row>
    <row r="2851" spans="1:4" x14ac:dyDescent="0.2">
      <c r="A2851" s="489" t="s">
        <v>9257</v>
      </c>
      <c r="B2851" s="489" t="s">
        <v>5153</v>
      </c>
      <c r="C2851" s="490">
        <v>1335</v>
      </c>
      <c r="D2851" s="490">
        <v>0</v>
      </c>
    </row>
    <row r="2852" spans="1:4" x14ac:dyDescent="0.2">
      <c r="A2852" s="489" t="s">
        <v>9257</v>
      </c>
      <c r="B2852" s="489" t="s">
        <v>4880</v>
      </c>
      <c r="C2852" s="490">
        <v>8709</v>
      </c>
      <c r="D2852" s="490">
        <v>1664.2899</v>
      </c>
    </row>
    <row r="2853" spans="1:4" x14ac:dyDescent="0.2">
      <c r="A2853" s="489" t="s">
        <v>9257</v>
      </c>
      <c r="B2853" s="489" t="s">
        <v>4010</v>
      </c>
      <c r="C2853" s="490">
        <v>9659</v>
      </c>
      <c r="D2853" s="490">
        <v>2775.9965999999999</v>
      </c>
    </row>
    <row r="2854" spans="1:4" x14ac:dyDescent="0.2">
      <c r="A2854" s="489" t="s">
        <v>9257</v>
      </c>
      <c r="B2854" s="489" t="s">
        <v>4014</v>
      </c>
      <c r="C2854" s="490">
        <v>3442</v>
      </c>
      <c r="D2854" s="490">
        <v>989.23080000000004</v>
      </c>
    </row>
    <row r="2855" spans="1:4" x14ac:dyDescent="0.2">
      <c r="A2855" s="489" t="s">
        <v>9257</v>
      </c>
      <c r="B2855" s="489" t="s">
        <v>4015</v>
      </c>
      <c r="C2855" s="490">
        <v>-3442</v>
      </c>
      <c r="D2855" s="490">
        <v>-563.79960000000005</v>
      </c>
    </row>
    <row r="2856" spans="1:4" x14ac:dyDescent="0.2">
      <c r="A2856" s="489" t="s">
        <v>9257</v>
      </c>
      <c r="B2856" s="489" t="s">
        <v>3275</v>
      </c>
      <c r="C2856" s="490">
        <v>3746</v>
      </c>
      <c r="D2856" s="490">
        <v>1275.5130000000001</v>
      </c>
    </row>
    <row r="2857" spans="1:4" x14ac:dyDescent="0.2">
      <c r="A2857" s="489" t="s">
        <v>9257</v>
      </c>
      <c r="B2857" s="489" t="s">
        <v>3279</v>
      </c>
      <c r="C2857" s="490">
        <v>1899</v>
      </c>
      <c r="D2857" s="490">
        <v>646.60950000000003</v>
      </c>
    </row>
    <row r="2858" spans="1:4" x14ac:dyDescent="0.2">
      <c r="A2858" s="489" t="s">
        <v>9257</v>
      </c>
      <c r="B2858" s="489" t="s">
        <v>3280</v>
      </c>
      <c r="C2858" s="490">
        <v>-1693.5</v>
      </c>
      <c r="D2858" s="490">
        <v>-277.39530000000002</v>
      </c>
    </row>
    <row r="2859" spans="1:4" x14ac:dyDescent="0.2">
      <c r="A2859" s="489" t="s">
        <v>9257</v>
      </c>
      <c r="B2859" s="489" t="s">
        <v>3281</v>
      </c>
      <c r="C2859" s="490">
        <v>-205.5</v>
      </c>
      <c r="D2859" s="490">
        <v>-24.66</v>
      </c>
    </row>
    <row r="2860" spans="1:4" x14ac:dyDescent="0.2">
      <c r="A2860" s="489" t="s">
        <v>9257</v>
      </c>
      <c r="B2860" s="489" t="s">
        <v>4010</v>
      </c>
      <c r="C2860" s="490">
        <v>7867</v>
      </c>
      <c r="D2860" s="490">
        <v>2260.9758000000002</v>
      </c>
    </row>
    <row r="2861" spans="1:4" x14ac:dyDescent="0.2">
      <c r="A2861" s="489" t="s">
        <v>9257</v>
      </c>
      <c r="B2861" s="489" t="s">
        <v>4014</v>
      </c>
      <c r="C2861" s="490">
        <v>1301</v>
      </c>
      <c r="D2861" s="490">
        <v>373.9074</v>
      </c>
    </row>
    <row r="2862" spans="1:4" x14ac:dyDescent="0.2">
      <c r="A2862" s="489" t="s">
        <v>9257</v>
      </c>
      <c r="B2862" s="489" t="s">
        <v>4015</v>
      </c>
      <c r="C2862" s="490">
        <v>-1301</v>
      </c>
      <c r="D2862" s="490">
        <v>-213.10380000000001</v>
      </c>
    </row>
    <row r="2863" spans="1:4" x14ac:dyDescent="0.2">
      <c r="A2863" s="489" t="s">
        <v>9257</v>
      </c>
      <c r="B2863" s="489" t="s">
        <v>3291</v>
      </c>
      <c r="C2863" s="490">
        <v>3385</v>
      </c>
      <c r="D2863" s="490">
        <v>1118.0655000000002</v>
      </c>
    </row>
    <row r="2864" spans="1:4" x14ac:dyDescent="0.2">
      <c r="A2864" s="489" t="s">
        <v>9257</v>
      </c>
      <c r="B2864" s="489" t="s">
        <v>3295</v>
      </c>
      <c r="C2864" s="490">
        <v>778</v>
      </c>
      <c r="D2864" s="490">
        <v>256.97340000000003</v>
      </c>
    </row>
    <row r="2865" spans="1:4" x14ac:dyDescent="0.2">
      <c r="A2865" s="489" t="s">
        <v>9257</v>
      </c>
      <c r="B2865" s="489" t="s">
        <v>3296</v>
      </c>
      <c r="C2865" s="490">
        <v>-778</v>
      </c>
      <c r="D2865" s="490">
        <v>-127.43640000000001</v>
      </c>
    </row>
    <row r="2866" spans="1:4" x14ac:dyDescent="0.2">
      <c r="A2866" s="489" t="s">
        <v>9257</v>
      </c>
      <c r="B2866" s="489" t="s">
        <v>3275</v>
      </c>
      <c r="C2866" s="490">
        <v>3739</v>
      </c>
      <c r="D2866" s="490">
        <v>1273.1295</v>
      </c>
    </row>
    <row r="2867" spans="1:4" x14ac:dyDescent="0.2">
      <c r="A2867" s="489" t="s">
        <v>9257</v>
      </c>
      <c r="B2867" s="489" t="s">
        <v>3279</v>
      </c>
      <c r="C2867" s="490">
        <v>1308</v>
      </c>
      <c r="D2867" s="490">
        <v>445.37400000000002</v>
      </c>
    </row>
    <row r="2868" spans="1:4" x14ac:dyDescent="0.2">
      <c r="A2868" s="489" t="s">
        <v>9257</v>
      </c>
      <c r="B2868" s="489" t="s">
        <v>3280</v>
      </c>
      <c r="C2868" s="490">
        <v>-1308</v>
      </c>
      <c r="D2868" s="490">
        <v>-214.25040000000001</v>
      </c>
    </row>
    <row r="2869" spans="1:4" x14ac:dyDescent="0.2">
      <c r="A2869" s="489" t="s">
        <v>9257</v>
      </c>
      <c r="B2869" s="489" t="s">
        <v>4827</v>
      </c>
      <c r="C2869" s="490">
        <v>4251</v>
      </c>
      <c r="D2869" s="490">
        <v>1038.5193000000002</v>
      </c>
    </row>
    <row r="2870" spans="1:4" x14ac:dyDescent="0.2">
      <c r="A2870" s="489" t="s">
        <v>9257</v>
      </c>
      <c r="B2870" s="489" t="s">
        <v>4832</v>
      </c>
      <c r="C2870" s="490">
        <v>1333</v>
      </c>
      <c r="D2870" s="490">
        <v>325.65190000000001</v>
      </c>
    </row>
    <row r="2871" spans="1:4" x14ac:dyDescent="0.2">
      <c r="A2871" s="489" t="s">
        <v>9257</v>
      </c>
      <c r="B2871" s="489" t="s">
        <v>4833</v>
      </c>
      <c r="C2871" s="490">
        <v>-1333</v>
      </c>
      <c r="D2871" s="490">
        <v>-218.34540000000001</v>
      </c>
    </row>
    <row r="2872" spans="1:4" x14ac:dyDescent="0.2">
      <c r="A2872" s="489" t="s">
        <v>9257</v>
      </c>
      <c r="B2872" s="489" t="s">
        <v>3275</v>
      </c>
      <c r="C2872" s="490">
        <v>3006</v>
      </c>
      <c r="D2872" s="490">
        <v>1023.543</v>
      </c>
    </row>
    <row r="2873" spans="1:4" x14ac:dyDescent="0.2">
      <c r="A2873" s="489" t="s">
        <v>9257</v>
      </c>
      <c r="B2873" s="489" t="s">
        <v>3279</v>
      </c>
      <c r="C2873" s="490">
        <v>1207</v>
      </c>
      <c r="D2873" s="490">
        <v>410.98349999999999</v>
      </c>
    </row>
    <row r="2874" spans="1:4" x14ac:dyDescent="0.2">
      <c r="A2874" s="489" t="s">
        <v>9257</v>
      </c>
      <c r="B2874" s="489" t="s">
        <v>3280</v>
      </c>
      <c r="C2874" s="490">
        <v>-1207</v>
      </c>
      <c r="D2874" s="490">
        <v>-197.70660000000001</v>
      </c>
    </row>
    <row r="2875" spans="1:4" x14ac:dyDescent="0.2">
      <c r="A2875" s="489" t="s">
        <v>9257</v>
      </c>
      <c r="B2875" s="489" t="s">
        <v>3275</v>
      </c>
      <c r="C2875" s="490">
        <v>6397</v>
      </c>
      <c r="D2875" s="490">
        <v>2178.1785</v>
      </c>
    </row>
    <row r="2876" spans="1:4" x14ac:dyDescent="0.2">
      <c r="A2876" s="489" t="s">
        <v>9257</v>
      </c>
      <c r="B2876" s="489" t="s">
        <v>3279</v>
      </c>
      <c r="C2876" s="490">
        <v>1414</v>
      </c>
      <c r="D2876" s="490">
        <v>481.46700000000004</v>
      </c>
    </row>
    <row r="2877" spans="1:4" x14ac:dyDescent="0.2">
      <c r="A2877" s="489" t="s">
        <v>9257</v>
      </c>
      <c r="B2877" s="489" t="s">
        <v>3280</v>
      </c>
      <c r="C2877" s="490">
        <v>-1414</v>
      </c>
      <c r="D2877" s="490">
        <v>-231.61320000000001</v>
      </c>
    </row>
    <row r="2878" spans="1:4" x14ac:dyDescent="0.2">
      <c r="A2878" s="489" t="s">
        <v>9257</v>
      </c>
      <c r="B2878" s="489" t="s">
        <v>5153</v>
      </c>
      <c r="C2878" s="490">
        <v>2844</v>
      </c>
      <c r="D2878" s="490">
        <v>0</v>
      </c>
    </row>
    <row r="2879" spans="1:4" x14ac:dyDescent="0.2">
      <c r="A2879" s="489" t="s">
        <v>9257</v>
      </c>
      <c r="B2879" s="489" t="s">
        <v>5431</v>
      </c>
      <c r="C2879" s="490">
        <v>6636</v>
      </c>
      <c r="D2879" s="490">
        <v>1056.4512</v>
      </c>
    </row>
    <row r="2880" spans="1:4" x14ac:dyDescent="0.2">
      <c r="A2880" s="489" t="s">
        <v>9257</v>
      </c>
      <c r="B2880" s="489" t="s">
        <v>3275</v>
      </c>
      <c r="C2880" s="490">
        <v>2650</v>
      </c>
      <c r="D2880" s="490">
        <v>902.32500000000005</v>
      </c>
    </row>
    <row r="2881" spans="1:4" x14ac:dyDescent="0.2">
      <c r="A2881" s="489" t="s">
        <v>9257</v>
      </c>
      <c r="B2881" s="489" t="s">
        <v>3279</v>
      </c>
      <c r="C2881" s="490">
        <v>1604</v>
      </c>
      <c r="D2881" s="490">
        <v>546.16200000000003</v>
      </c>
    </row>
    <row r="2882" spans="1:4" x14ac:dyDescent="0.2">
      <c r="A2882" s="489" t="s">
        <v>9257</v>
      </c>
      <c r="B2882" s="489" t="s">
        <v>3280</v>
      </c>
      <c r="C2882" s="490">
        <v>-1276.2</v>
      </c>
      <c r="D2882" s="490">
        <v>-209.04156</v>
      </c>
    </row>
    <row r="2883" spans="1:4" x14ac:dyDescent="0.2">
      <c r="A2883" s="489" t="s">
        <v>9257</v>
      </c>
      <c r="B2883" s="489" t="s">
        <v>3281</v>
      </c>
      <c r="C2883" s="490">
        <v>-327.8</v>
      </c>
      <c r="D2883" s="490">
        <v>-39.335999999999999</v>
      </c>
    </row>
    <row r="2884" spans="1:4" x14ac:dyDescent="0.2">
      <c r="A2884" s="489" t="s">
        <v>9257</v>
      </c>
      <c r="B2884" s="489" t="s">
        <v>4827</v>
      </c>
      <c r="C2884" s="490">
        <v>9915</v>
      </c>
      <c r="D2884" s="490">
        <v>2422.2345</v>
      </c>
    </row>
    <row r="2885" spans="1:4" x14ac:dyDescent="0.2">
      <c r="A2885" s="489" t="s">
        <v>9257</v>
      </c>
      <c r="B2885" s="489" t="s">
        <v>4832</v>
      </c>
      <c r="C2885" s="490">
        <v>2352</v>
      </c>
      <c r="D2885" s="490">
        <v>574.59360000000004</v>
      </c>
    </row>
    <row r="2886" spans="1:4" x14ac:dyDescent="0.2">
      <c r="A2886" s="489" t="s">
        <v>9257</v>
      </c>
      <c r="B2886" s="489" t="s">
        <v>4833</v>
      </c>
      <c r="C2886" s="490">
        <v>-2352</v>
      </c>
      <c r="D2886" s="490">
        <v>-385.25760000000002</v>
      </c>
    </row>
    <row r="2887" spans="1:4" x14ac:dyDescent="0.2">
      <c r="A2887" s="489" t="s">
        <v>9257</v>
      </c>
      <c r="B2887" s="489" t="s">
        <v>5888</v>
      </c>
      <c r="C2887" s="490">
        <v>4009</v>
      </c>
      <c r="D2887" s="490">
        <v>507.13850000000002</v>
      </c>
    </row>
    <row r="2888" spans="1:4" x14ac:dyDescent="0.2">
      <c r="A2888" s="489" t="s">
        <v>9257</v>
      </c>
      <c r="B2888" s="489" t="s">
        <v>4010</v>
      </c>
      <c r="C2888" s="490">
        <v>2959</v>
      </c>
      <c r="D2888" s="490">
        <v>850.41660000000002</v>
      </c>
    </row>
    <row r="2889" spans="1:4" x14ac:dyDescent="0.2">
      <c r="A2889" s="489" t="s">
        <v>9257</v>
      </c>
      <c r="B2889" s="489" t="s">
        <v>4014</v>
      </c>
      <c r="C2889" s="490">
        <v>1051</v>
      </c>
      <c r="D2889" s="490">
        <v>302.05740000000003</v>
      </c>
    </row>
    <row r="2890" spans="1:4" x14ac:dyDescent="0.2">
      <c r="A2890" s="489" t="s">
        <v>9257</v>
      </c>
      <c r="B2890" s="489" t="s">
        <v>4015</v>
      </c>
      <c r="C2890" s="490">
        <v>-1051</v>
      </c>
      <c r="D2890" s="490">
        <v>-172.15380000000002</v>
      </c>
    </row>
    <row r="2891" spans="1:4" x14ac:dyDescent="0.2">
      <c r="A2891" s="489" t="s">
        <v>9257</v>
      </c>
      <c r="B2891" s="489" t="s">
        <v>4841</v>
      </c>
      <c r="C2891" s="490">
        <v>15500</v>
      </c>
      <c r="D2891" s="490">
        <v>3786.65</v>
      </c>
    </row>
    <row r="2892" spans="1:4" x14ac:dyDescent="0.2">
      <c r="A2892" s="489" t="s">
        <v>9257</v>
      </c>
      <c r="B2892" s="489" t="s">
        <v>4010</v>
      </c>
      <c r="C2892" s="490">
        <v>4975</v>
      </c>
      <c r="D2892" s="490">
        <v>1429.8150000000001</v>
      </c>
    </row>
    <row r="2893" spans="1:4" x14ac:dyDescent="0.2">
      <c r="A2893" s="489" t="s">
        <v>9257</v>
      </c>
      <c r="B2893" s="489" t="s">
        <v>4014</v>
      </c>
      <c r="C2893" s="490">
        <v>1461</v>
      </c>
      <c r="D2893" s="490">
        <v>419.89140000000003</v>
      </c>
    </row>
    <row r="2894" spans="1:4" x14ac:dyDescent="0.2">
      <c r="A2894" s="489" t="s">
        <v>9257</v>
      </c>
      <c r="B2894" s="489" t="s">
        <v>4015</v>
      </c>
      <c r="C2894" s="490">
        <v>-1461</v>
      </c>
      <c r="D2894" s="490">
        <v>-239.31180000000001</v>
      </c>
    </row>
    <row r="2895" spans="1:4" x14ac:dyDescent="0.2">
      <c r="A2895" s="489" t="s">
        <v>9257</v>
      </c>
      <c r="B2895" s="489" t="s">
        <v>5153</v>
      </c>
      <c r="C2895" s="490">
        <v>1619</v>
      </c>
      <c r="D2895" s="490">
        <v>0</v>
      </c>
    </row>
    <row r="2896" spans="1:4" x14ac:dyDescent="0.2">
      <c r="A2896" s="489" t="s">
        <v>9257</v>
      </c>
      <c r="B2896" s="489" t="s">
        <v>4888</v>
      </c>
      <c r="C2896" s="490">
        <v>8268.7908496731998</v>
      </c>
      <c r="D2896" s="490">
        <v>1548.7445261437902</v>
      </c>
    </row>
    <row r="2897" spans="1:4" x14ac:dyDescent="0.2">
      <c r="A2897" s="489" t="s">
        <v>9257</v>
      </c>
      <c r="B2897" s="489" t="s">
        <v>4889</v>
      </c>
      <c r="C2897" s="490">
        <v>1852.2091503268</v>
      </c>
      <c r="D2897" s="490">
        <v>329.13756601307199</v>
      </c>
    </row>
    <row r="2898" spans="1:4" x14ac:dyDescent="0.2">
      <c r="A2898" s="489" t="s">
        <v>9257</v>
      </c>
      <c r="B2898" s="489" t="s">
        <v>4010</v>
      </c>
      <c r="C2898" s="490">
        <v>3161</v>
      </c>
      <c r="D2898" s="490">
        <v>908.47140000000002</v>
      </c>
    </row>
    <row r="2899" spans="1:4" x14ac:dyDescent="0.2">
      <c r="A2899" s="489" t="s">
        <v>9257</v>
      </c>
      <c r="B2899" s="489" t="s">
        <v>4014</v>
      </c>
      <c r="C2899" s="490">
        <v>1148</v>
      </c>
      <c r="D2899" s="490">
        <v>329.93520000000001</v>
      </c>
    </row>
    <row r="2900" spans="1:4" x14ac:dyDescent="0.2">
      <c r="A2900" s="489" t="s">
        <v>9257</v>
      </c>
      <c r="B2900" s="489" t="s">
        <v>4015</v>
      </c>
      <c r="C2900" s="490">
        <v>-1148</v>
      </c>
      <c r="D2900" s="490">
        <v>-188.04240000000001</v>
      </c>
    </row>
    <row r="2901" spans="1:4" x14ac:dyDescent="0.2">
      <c r="A2901" s="489" t="s">
        <v>9257</v>
      </c>
      <c r="B2901" s="489" t="s">
        <v>4010</v>
      </c>
      <c r="C2901" s="490">
        <v>4602</v>
      </c>
      <c r="D2901" s="490">
        <v>1322.6148000000001</v>
      </c>
    </row>
    <row r="2902" spans="1:4" x14ac:dyDescent="0.2">
      <c r="A2902" s="489" t="s">
        <v>9257</v>
      </c>
      <c r="B2902" s="489" t="s">
        <v>4014</v>
      </c>
      <c r="C2902" s="490">
        <v>1963</v>
      </c>
      <c r="D2902" s="490">
        <v>564.1662</v>
      </c>
    </row>
    <row r="2903" spans="1:4" x14ac:dyDescent="0.2">
      <c r="A2903" s="489" t="s">
        <v>9257</v>
      </c>
      <c r="B2903" s="489" t="s">
        <v>4015</v>
      </c>
      <c r="C2903" s="490">
        <v>-1963</v>
      </c>
      <c r="D2903" s="490">
        <v>-321.5394</v>
      </c>
    </row>
    <row r="2904" spans="1:4" x14ac:dyDescent="0.2">
      <c r="A2904" s="489" t="s">
        <v>9257</v>
      </c>
      <c r="B2904" s="489" t="s">
        <v>4010</v>
      </c>
      <c r="C2904" s="490">
        <v>28313.039720552901</v>
      </c>
      <c r="D2904" s="490">
        <v>8137.1676156869007</v>
      </c>
    </row>
    <row r="2905" spans="1:4" x14ac:dyDescent="0.2">
      <c r="A2905" s="489" t="s">
        <v>9257</v>
      </c>
      <c r="B2905" s="489" t="s">
        <v>4011</v>
      </c>
      <c r="C2905" s="490">
        <v>65912.756469447108</v>
      </c>
      <c r="D2905" s="490">
        <v>18013.956343099901</v>
      </c>
    </row>
    <row r="2906" spans="1:4" x14ac:dyDescent="0.2">
      <c r="A2906" s="489" t="s">
        <v>9257</v>
      </c>
      <c r="B2906" s="489" t="s">
        <v>5153</v>
      </c>
      <c r="C2906" s="490">
        <v>1546.2857142857101</v>
      </c>
      <c r="D2906" s="490">
        <v>0</v>
      </c>
    </row>
    <row r="2907" spans="1:4" x14ac:dyDescent="0.2">
      <c r="A2907" s="489" t="s">
        <v>9257</v>
      </c>
      <c r="B2907" s="489" t="s">
        <v>5432</v>
      </c>
      <c r="C2907" s="490">
        <v>3608</v>
      </c>
      <c r="D2907" s="490">
        <v>563.93040000000008</v>
      </c>
    </row>
    <row r="2908" spans="1:4" x14ac:dyDescent="0.2">
      <c r="A2908" s="489" t="s">
        <v>9257</v>
      </c>
      <c r="B2908" s="489" t="s">
        <v>5153</v>
      </c>
      <c r="C2908" s="490">
        <v>1686.8571428571402</v>
      </c>
      <c r="D2908" s="490">
        <v>0</v>
      </c>
    </row>
    <row r="2909" spans="1:4" x14ac:dyDescent="0.2">
      <c r="A2909" s="489" t="s">
        <v>9257</v>
      </c>
      <c r="B2909" s="489" t="s">
        <v>4884</v>
      </c>
      <c r="C2909" s="490">
        <v>3936</v>
      </c>
      <c r="D2909" s="490">
        <v>744.69119999999998</v>
      </c>
    </row>
    <row r="2910" spans="1:4" x14ac:dyDescent="0.2">
      <c r="A2910" s="489" t="s">
        <v>9257</v>
      </c>
      <c r="B2910" s="489" t="s">
        <v>5153</v>
      </c>
      <c r="C2910" s="490">
        <v>1050</v>
      </c>
      <c r="D2910" s="490">
        <v>0</v>
      </c>
    </row>
    <row r="2911" spans="1:4" x14ac:dyDescent="0.2">
      <c r="A2911" s="489" t="s">
        <v>9257</v>
      </c>
      <c r="B2911" s="489" t="s">
        <v>5437</v>
      </c>
      <c r="C2911" s="490">
        <v>2450</v>
      </c>
      <c r="D2911" s="490">
        <v>349.61500000000001</v>
      </c>
    </row>
    <row r="2912" spans="1:4" x14ac:dyDescent="0.2">
      <c r="A2912" s="489" t="s">
        <v>9257</v>
      </c>
      <c r="B2912" s="489" t="s">
        <v>5153</v>
      </c>
      <c r="C2912" s="490">
        <v>1439.31914893617</v>
      </c>
      <c r="D2912" s="490">
        <v>0</v>
      </c>
    </row>
    <row r="2913" spans="1:4" x14ac:dyDescent="0.2">
      <c r="A2913" s="489" t="s">
        <v>9257</v>
      </c>
      <c r="B2913" s="489" t="s">
        <v>5437</v>
      </c>
      <c r="C2913" s="490">
        <v>3360</v>
      </c>
      <c r="D2913" s="490">
        <v>479.47200000000004</v>
      </c>
    </row>
    <row r="2914" spans="1:4" x14ac:dyDescent="0.2">
      <c r="A2914" s="489" t="s">
        <v>9257</v>
      </c>
      <c r="B2914" s="489" t="s">
        <v>5892</v>
      </c>
      <c r="C2914" s="490">
        <v>3667</v>
      </c>
      <c r="D2914" s="490">
        <v>462.77540000000005</v>
      </c>
    </row>
    <row r="2915" spans="1:4" x14ac:dyDescent="0.2">
      <c r="A2915" s="489" t="s">
        <v>9257</v>
      </c>
      <c r="B2915" s="489" t="s">
        <v>5153</v>
      </c>
      <c r="C2915" s="490">
        <v>2232</v>
      </c>
      <c r="D2915" s="490">
        <v>0</v>
      </c>
    </row>
    <row r="2916" spans="1:4" x14ac:dyDescent="0.2">
      <c r="A2916" s="489" t="s">
        <v>9257</v>
      </c>
      <c r="B2916" s="489" t="s">
        <v>5434</v>
      </c>
      <c r="C2916" s="490">
        <v>5208</v>
      </c>
      <c r="D2916" s="490">
        <v>784.84559999999999</v>
      </c>
    </row>
    <row r="2917" spans="1:4" x14ac:dyDescent="0.2">
      <c r="A2917" s="489" t="s">
        <v>9257</v>
      </c>
      <c r="B2917" s="489" t="s">
        <v>5153</v>
      </c>
      <c r="C2917" s="490">
        <v>1100.57142857143</v>
      </c>
      <c r="D2917" s="490">
        <v>0</v>
      </c>
    </row>
    <row r="2918" spans="1:4" x14ac:dyDescent="0.2">
      <c r="A2918" s="489" t="s">
        <v>9257</v>
      </c>
      <c r="B2918" s="489" t="s">
        <v>5437</v>
      </c>
      <c r="C2918" s="490">
        <v>2568</v>
      </c>
      <c r="D2918" s="490">
        <v>366.45359999999999</v>
      </c>
    </row>
    <row r="2919" spans="1:4" x14ac:dyDescent="0.2">
      <c r="A2919" s="489" t="s">
        <v>9257</v>
      </c>
      <c r="B2919" s="489" t="s">
        <v>5892</v>
      </c>
      <c r="C2919" s="490">
        <v>1381</v>
      </c>
      <c r="D2919" s="490">
        <v>174.28220000000002</v>
      </c>
    </row>
    <row r="2920" spans="1:4" x14ac:dyDescent="0.2">
      <c r="A2920" s="489" t="s">
        <v>9257</v>
      </c>
      <c r="B2920" s="489" t="s">
        <v>5153</v>
      </c>
      <c r="C2920" s="490">
        <v>860.5</v>
      </c>
      <c r="D2920" s="490">
        <v>0</v>
      </c>
    </row>
    <row r="2921" spans="1:4" x14ac:dyDescent="0.2">
      <c r="A2921" s="489" t="s">
        <v>9257</v>
      </c>
      <c r="B2921" s="489" t="s">
        <v>5860</v>
      </c>
      <c r="C2921" s="490">
        <v>3442</v>
      </c>
      <c r="D2921" s="490">
        <v>461.57220000000001</v>
      </c>
    </row>
    <row r="2922" spans="1:4" x14ac:dyDescent="0.2">
      <c r="A2922" s="489" t="s">
        <v>9257</v>
      </c>
      <c r="B2922" s="489" t="s">
        <v>5884</v>
      </c>
      <c r="C2922" s="490">
        <v>3578</v>
      </c>
      <c r="D2922" s="490">
        <v>454.04820000000001</v>
      </c>
    </row>
    <row r="2923" spans="1:4" x14ac:dyDescent="0.2">
      <c r="A2923" s="489" t="s">
        <v>9257</v>
      </c>
      <c r="B2923" s="489" t="s">
        <v>5153</v>
      </c>
      <c r="C2923" s="490">
        <v>1180.2857142857101</v>
      </c>
      <c r="D2923" s="490">
        <v>0</v>
      </c>
    </row>
    <row r="2924" spans="1:4" x14ac:dyDescent="0.2">
      <c r="A2924" s="489" t="s">
        <v>9257</v>
      </c>
      <c r="B2924" s="489" t="s">
        <v>5437</v>
      </c>
      <c r="C2924" s="490">
        <v>2754</v>
      </c>
      <c r="D2924" s="490">
        <v>392.99580000000003</v>
      </c>
    </row>
    <row r="2925" spans="1:4" x14ac:dyDescent="0.2">
      <c r="A2925" s="489" t="s">
        <v>9257</v>
      </c>
      <c r="B2925" s="489" t="s">
        <v>5153</v>
      </c>
      <c r="C2925" s="490">
        <v>1787.5</v>
      </c>
      <c r="D2925" s="490">
        <v>0</v>
      </c>
    </row>
    <row r="2926" spans="1:4" x14ac:dyDescent="0.2">
      <c r="A2926" s="489" t="s">
        <v>9257</v>
      </c>
      <c r="B2926" s="489" t="s">
        <v>5432</v>
      </c>
      <c r="C2926" s="490">
        <v>7150</v>
      </c>
      <c r="D2926" s="490">
        <v>1117.5450000000001</v>
      </c>
    </row>
    <row r="2927" spans="1:4" x14ac:dyDescent="0.2">
      <c r="A2927" s="489" t="s">
        <v>9257</v>
      </c>
      <c r="B2927" s="489" t="s">
        <v>4010</v>
      </c>
      <c r="C2927" s="490">
        <v>4001</v>
      </c>
      <c r="D2927" s="490">
        <v>1149.8874000000001</v>
      </c>
    </row>
    <row r="2928" spans="1:4" x14ac:dyDescent="0.2">
      <c r="A2928" s="489" t="s">
        <v>9257</v>
      </c>
      <c r="B2928" s="489" t="s">
        <v>4014</v>
      </c>
      <c r="C2928" s="490">
        <v>1682</v>
      </c>
      <c r="D2928" s="490">
        <v>483.40680000000003</v>
      </c>
    </row>
    <row r="2929" spans="1:4" x14ac:dyDescent="0.2">
      <c r="A2929" s="489" t="s">
        <v>9257</v>
      </c>
      <c r="B2929" s="489" t="s">
        <v>4015</v>
      </c>
      <c r="C2929" s="490">
        <v>-1682</v>
      </c>
      <c r="D2929" s="490">
        <v>-275.51159999999999</v>
      </c>
    </row>
    <row r="2930" spans="1:4" x14ac:dyDescent="0.2">
      <c r="A2930" s="489" t="s">
        <v>9257</v>
      </c>
      <c r="B2930" s="489" t="s">
        <v>5153</v>
      </c>
      <c r="C2930" s="490">
        <v>1767</v>
      </c>
      <c r="D2930" s="490">
        <v>0</v>
      </c>
    </row>
    <row r="2931" spans="1:4" x14ac:dyDescent="0.2">
      <c r="A2931" s="489" t="s">
        <v>9257</v>
      </c>
      <c r="B2931" s="489" t="s">
        <v>5435</v>
      </c>
      <c r="C2931" s="490">
        <v>9352.473192666901</v>
      </c>
      <c r="D2931" s="490">
        <v>1384.1660325147</v>
      </c>
    </row>
    <row r="2932" spans="1:4" x14ac:dyDescent="0.2">
      <c r="A2932" s="489" t="s">
        <v>9257</v>
      </c>
      <c r="B2932" s="489" t="s">
        <v>5461</v>
      </c>
      <c r="C2932" s="490">
        <v>4166.5268073330999</v>
      </c>
      <c r="D2932" s="490">
        <v>584.98036374956803</v>
      </c>
    </row>
    <row r="2933" spans="1:4" x14ac:dyDescent="0.2">
      <c r="A2933" s="489" t="s">
        <v>9257</v>
      </c>
      <c r="B2933" s="489" t="s">
        <v>5153</v>
      </c>
      <c r="C2933" s="490">
        <v>2278</v>
      </c>
      <c r="D2933" s="490">
        <v>0</v>
      </c>
    </row>
    <row r="2934" spans="1:4" x14ac:dyDescent="0.2">
      <c r="A2934" s="489" t="s">
        <v>9257</v>
      </c>
      <c r="B2934" s="489" t="s">
        <v>5431</v>
      </c>
      <c r="C2934" s="490">
        <v>7325.2525252525302</v>
      </c>
      <c r="D2934" s="490">
        <v>1166.1802020202001</v>
      </c>
    </row>
    <row r="2935" spans="1:4" x14ac:dyDescent="0.2">
      <c r="A2935" s="489" t="s">
        <v>9257</v>
      </c>
      <c r="B2935" s="489" t="s">
        <v>5449</v>
      </c>
      <c r="C2935" s="490">
        <v>7178.7474747474707</v>
      </c>
      <c r="D2935" s="490">
        <v>1083.99086868687</v>
      </c>
    </row>
    <row r="2936" spans="1:4" x14ac:dyDescent="0.2">
      <c r="A2936" s="489" t="s">
        <v>9257</v>
      </c>
      <c r="B2936" s="489" t="s">
        <v>4827</v>
      </c>
      <c r="C2936" s="490">
        <v>4391</v>
      </c>
      <c r="D2936" s="490">
        <v>1072.7213000000002</v>
      </c>
    </row>
    <row r="2937" spans="1:4" x14ac:dyDescent="0.2">
      <c r="A2937" s="489" t="s">
        <v>9257</v>
      </c>
      <c r="B2937" s="489" t="s">
        <v>3291</v>
      </c>
      <c r="C2937" s="490">
        <v>5435</v>
      </c>
      <c r="D2937" s="490">
        <v>1795.1805000000002</v>
      </c>
    </row>
    <row r="2938" spans="1:4" x14ac:dyDescent="0.2">
      <c r="A2938" s="489" t="s">
        <v>9257</v>
      </c>
      <c r="B2938" s="489" t="s">
        <v>4010</v>
      </c>
      <c r="C2938" s="490">
        <v>14548</v>
      </c>
      <c r="D2938" s="490">
        <v>4181.0951999999997</v>
      </c>
    </row>
    <row r="2939" spans="1:4" x14ac:dyDescent="0.2">
      <c r="A2939" s="489" t="s">
        <v>9257</v>
      </c>
      <c r="B2939" s="489" t="s">
        <v>5153</v>
      </c>
      <c r="C2939" s="490">
        <v>2767</v>
      </c>
      <c r="D2939" s="490">
        <v>0</v>
      </c>
    </row>
    <row r="2940" spans="1:4" x14ac:dyDescent="0.2">
      <c r="A2940" s="489" t="s">
        <v>9257</v>
      </c>
      <c r="B2940" s="489" t="s">
        <v>5433</v>
      </c>
      <c r="C2940" s="490">
        <v>6535.6521739130403</v>
      </c>
      <c r="D2940" s="490">
        <v>1003.22260869565</v>
      </c>
    </row>
    <row r="2941" spans="1:4" x14ac:dyDescent="0.2">
      <c r="A2941" s="489" t="s">
        <v>9257</v>
      </c>
      <c r="B2941" s="489" t="s">
        <v>5455</v>
      </c>
      <c r="C2941" s="490">
        <v>980.34782608695707</v>
      </c>
      <c r="D2941" s="490">
        <v>142.738643478261</v>
      </c>
    </row>
    <row r="2942" spans="1:4" x14ac:dyDescent="0.2">
      <c r="A2942" s="489" t="s">
        <v>9257</v>
      </c>
      <c r="B2942" s="489" t="s">
        <v>5153</v>
      </c>
      <c r="C2942" s="490">
        <v>199.5</v>
      </c>
      <c r="D2942" s="490">
        <v>0</v>
      </c>
    </row>
    <row r="2943" spans="1:4" x14ac:dyDescent="0.2">
      <c r="A2943" s="489" t="s">
        <v>9257</v>
      </c>
      <c r="B2943" s="489" t="s">
        <v>5437</v>
      </c>
      <c r="C2943" s="490">
        <v>798</v>
      </c>
      <c r="D2943" s="490">
        <v>113.8746</v>
      </c>
    </row>
    <row r="2944" spans="1:4" x14ac:dyDescent="0.2">
      <c r="A2944" s="489" t="s">
        <v>9257</v>
      </c>
      <c r="B2944" s="489" t="s">
        <v>1122</v>
      </c>
      <c r="C2944" s="490">
        <v>2577</v>
      </c>
      <c r="D2944" s="490">
        <v>1334.886</v>
      </c>
    </row>
    <row r="2945" spans="1:4" x14ac:dyDescent="0.2">
      <c r="A2945" s="489" t="s">
        <v>9257</v>
      </c>
      <c r="B2945" s="489" t="s">
        <v>3291</v>
      </c>
      <c r="C2945" s="490">
        <v>4481</v>
      </c>
      <c r="D2945" s="490">
        <v>1480.0743</v>
      </c>
    </row>
    <row r="2946" spans="1:4" x14ac:dyDescent="0.2">
      <c r="A2946" s="489" t="s">
        <v>9257</v>
      </c>
      <c r="B2946" s="489" t="s">
        <v>4900</v>
      </c>
      <c r="C2946" s="490">
        <v>6784.3137254902003</v>
      </c>
      <c r="D2946" s="490">
        <v>1214.39215686275</v>
      </c>
    </row>
    <row r="2947" spans="1:4" x14ac:dyDescent="0.2">
      <c r="A2947" s="489" t="s">
        <v>9257</v>
      </c>
      <c r="B2947" s="489" t="s">
        <v>5153</v>
      </c>
      <c r="C2947" s="490">
        <v>11232.9</v>
      </c>
      <c r="D2947" s="490">
        <v>0</v>
      </c>
    </row>
    <row r="2948" spans="1:4" x14ac:dyDescent="0.2">
      <c r="A2948" s="489" t="s">
        <v>9257</v>
      </c>
      <c r="B2948" s="489" t="s">
        <v>4901</v>
      </c>
      <c r="C2948" s="490">
        <v>13629.686274509801</v>
      </c>
      <c r="D2948" s="490">
        <v>2314.3207294117601</v>
      </c>
    </row>
    <row r="2949" spans="1:4" x14ac:dyDescent="0.2">
      <c r="A2949" s="489" t="s">
        <v>9257</v>
      </c>
      <c r="B2949" s="489" t="s">
        <v>4010</v>
      </c>
      <c r="C2949" s="490">
        <v>28903.853601859002</v>
      </c>
      <c r="D2949" s="490">
        <v>8306.967525174281</v>
      </c>
    </row>
    <row r="2950" spans="1:4" x14ac:dyDescent="0.2">
      <c r="A2950" s="489" t="s">
        <v>9257</v>
      </c>
      <c r="B2950" s="489" t="s">
        <v>4011</v>
      </c>
      <c r="C2950" s="490">
        <v>45725.896398140998</v>
      </c>
      <c r="D2950" s="490">
        <v>12496.8874856119</v>
      </c>
    </row>
    <row r="2951" spans="1:4" x14ac:dyDescent="0.2">
      <c r="A2951" s="489" t="s">
        <v>9257</v>
      </c>
      <c r="B2951" s="489" t="s">
        <v>4010</v>
      </c>
      <c r="C2951" s="490">
        <v>11383</v>
      </c>
      <c r="D2951" s="490">
        <v>3271.4742000000001</v>
      </c>
    </row>
    <row r="2952" spans="1:4" x14ac:dyDescent="0.2">
      <c r="A2952" s="489" t="s">
        <v>9257</v>
      </c>
      <c r="B2952" s="489" t="s">
        <v>3291</v>
      </c>
      <c r="C2952" s="490">
        <v>9794</v>
      </c>
      <c r="D2952" s="490">
        <v>3234.9582</v>
      </c>
    </row>
    <row r="2953" spans="1:4" x14ac:dyDescent="0.2">
      <c r="A2953" s="489" t="s">
        <v>9257</v>
      </c>
      <c r="B2953" s="489" t="s">
        <v>3291</v>
      </c>
      <c r="C2953" s="490">
        <v>7770</v>
      </c>
      <c r="D2953" s="490">
        <v>2566.431</v>
      </c>
    </row>
    <row r="2954" spans="1:4" x14ac:dyDescent="0.2">
      <c r="A2954" s="489" t="s">
        <v>9257</v>
      </c>
      <c r="B2954" s="489" t="s">
        <v>5153</v>
      </c>
      <c r="C2954" s="490">
        <v>1817.75</v>
      </c>
      <c r="D2954" s="490">
        <v>0</v>
      </c>
    </row>
    <row r="2955" spans="1:4" x14ac:dyDescent="0.2">
      <c r="A2955" s="489" t="s">
        <v>9257</v>
      </c>
      <c r="B2955" s="489" t="s">
        <v>5852</v>
      </c>
      <c r="C2955" s="490">
        <v>7271</v>
      </c>
      <c r="D2955" s="490">
        <v>994.67280000000005</v>
      </c>
    </row>
    <row r="2956" spans="1:4" x14ac:dyDescent="0.2">
      <c r="A2956" s="489" t="s">
        <v>9257</v>
      </c>
      <c r="B2956" s="489" t="s">
        <v>4827</v>
      </c>
      <c r="C2956" s="490">
        <v>12525</v>
      </c>
      <c r="D2956" s="490">
        <v>3059.8575000000001</v>
      </c>
    </row>
    <row r="2957" spans="1:4" x14ac:dyDescent="0.2">
      <c r="A2957" s="489" t="s">
        <v>9257</v>
      </c>
      <c r="B2957" s="489" t="s">
        <v>1105</v>
      </c>
      <c r="C2957" s="490">
        <v>2362</v>
      </c>
      <c r="D2957" s="490">
        <v>1195.6444000000001</v>
      </c>
    </row>
    <row r="2958" spans="1:4" x14ac:dyDescent="0.2">
      <c r="A2958" s="489" t="s">
        <v>9257</v>
      </c>
      <c r="B2958" s="489" t="s">
        <v>1105</v>
      </c>
      <c r="C2958" s="490">
        <v>1169</v>
      </c>
      <c r="D2958" s="490">
        <v>591.74779999999998</v>
      </c>
    </row>
    <row r="2959" spans="1:4" x14ac:dyDescent="0.2">
      <c r="A2959" s="489" t="s">
        <v>9257</v>
      </c>
      <c r="B2959" s="489" t="s">
        <v>1107</v>
      </c>
      <c r="C2959" s="490">
        <v>2384.7000000000003</v>
      </c>
      <c r="D2959" s="490">
        <v>1089.8079</v>
      </c>
    </row>
    <row r="2960" spans="1:4" x14ac:dyDescent="0.2">
      <c r="A2960" s="489" t="s">
        <v>9257</v>
      </c>
      <c r="B2960" s="489" t="s">
        <v>1107</v>
      </c>
      <c r="C2960" s="490">
        <v>1959</v>
      </c>
      <c r="D2960" s="490">
        <v>895.26300000000003</v>
      </c>
    </row>
    <row r="2961" spans="1:4" x14ac:dyDescent="0.2">
      <c r="A2961" s="489" t="s">
        <v>9257</v>
      </c>
      <c r="B2961" s="489" t="s">
        <v>1108</v>
      </c>
      <c r="C2961" s="490">
        <v>23215</v>
      </c>
      <c r="D2961" s="490">
        <v>13325.41</v>
      </c>
    </row>
    <row r="2962" spans="1:4" x14ac:dyDescent="0.2">
      <c r="A2962" s="489" t="s">
        <v>9257</v>
      </c>
      <c r="B2962" s="489" t="s">
        <v>1108</v>
      </c>
      <c r="C2962" s="490">
        <v>3531</v>
      </c>
      <c r="D2962" s="490">
        <v>2026.7940000000001</v>
      </c>
    </row>
    <row r="2963" spans="1:4" x14ac:dyDescent="0.2">
      <c r="A2963" s="489" t="s">
        <v>9257</v>
      </c>
      <c r="B2963" s="489" t="s">
        <v>1108</v>
      </c>
      <c r="C2963" s="490">
        <v>8868.7046728972</v>
      </c>
      <c r="D2963" s="490">
        <v>5090.6364822429905</v>
      </c>
    </row>
    <row r="2964" spans="1:4" x14ac:dyDescent="0.2">
      <c r="A2964" s="489" t="s">
        <v>9257</v>
      </c>
      <c r="B2964" s="489" t="s">
        <v>1115</v>
      </c>
      <c r="C2964" s="490">
        <v>14974.2953271028</v>
      </c>
      <c r="D2964" s="490">
        <v>8165.4832418691603</v>
      </c>
    </row>
    <row r="2965" spans="1:4" x14ac:dyDescent="0.2">
      <c r="A2965" s="489" t="s">
        <v>9257</v>
      </c>
      <c r="B2965" s="489" t="s">
        <v>1115</v>
      </c>
      <c r="C2965" s="490">
        <v>2447</v>
      </c>
      <c r="D2965" s="490">
        <v>1334.3491000000001</v>
      </c>
    </row>
    <row r="2966" spans="1:4" x14ac:dyDescent="0.2">
      <c r="A2966" s="489" t="s">
        <v>9257</v>
      </c>
      <c r="B2966" s="489" t="s">
        <v>1115</v>
      </c>
      <c r="C2966" s="490">
        <v>29029</v>
      </c>
      <c r="D2966" s="490">
        <v>15829.5137</v>
      </c>
    </row>
    <row r="2967" spans="1:4" x14ac:dyDescent="0.2">
      <c r="A2967" s="489" t="s">
        <v>9257</v>
      </c>
      <c r="B2967" s="489" t="s">
        <v>1122</v>
      </c>
      <c r="C2967" s="490">
        <v>27129.557259460802</v>
      </c>
      <c r="D2967" s="490">
        <v>14053.1106604007</v>
      </c>
    </row>
    <row r="2968" spans="1:4" x14ac:dyDescent="0.2">
      <c r="A2968" s="489" t="s">
        <v>9257</v>
      </c>
      <c r="B2968" s="489" t="s">
        <v>1123</v>
      </c>
      <c r="C2968" s="490">
        <v>9432.0427405392002</v>
      </c>
      <c r="D2968" s="490">
        <v>4648.1106625377206</v>
      </c>
    </row>
    <row r="2969" spans="1:4" x14ac:dyDescent="0.2">
      <c r="A2969" s="489" t="s">
        <v>9257</v>
      </c>
      <c r="B2969" s="489" t="s">
        <v>1122</v>
      </c>
      <c r="C2969" s="490">
        <v>25751</v>
      </c>
      <c r="D2969" s="490">
        <v>13339.018</v>
      </c>
    </row>
    <row r="2970" spans="1:4" x14ac:dyDescent="0.2">
      <c r="A2970" s="489" t="s">
        <v>9257</v>
      </c>
      <c r="B2970" s="489" t="s">
        <v>1122</v>
      </c>
      <c r="C2970" s="490">
        <v>17431</v>
      </c>
      <c r="D2970" s="490">
        <v>9029.2579999999998</v>
      </c>
    </row>
    <row r="2971" spans="1:4" x14ac:dyDescent="0.2">
      <c r="A2971" s="489" t="s">
        <v>9257</v>
      </c>
      <c r="B2971" s="489" t="s">
        <v>1122</v>
      </c>
      <c r="C2971" s="490">
        <v>15499</v>
      </c>
      <c r="D2971" s="490">
        <v>8028.482</v>
      </c>
    </row>
    <row r="2972" spans="1:4" x14ac:dyDescent="0.2">
      <c r="A2972" s="489" t="s">
        <v>9257</v>
      </c>
      <c r="B2972" s="489" t="s">
        <v>1129</v>
      </c>
      <c r="C2972" s="490">
        <v>6747</v>
      </c>
      <c r="D2972" s="490">
        <v>3320.1987000000004</v>
      </c>
    </row>
    <row r="2973" spans="1:4" x14ac:dyDescent="0.2">
      <c r="A2973" s="489" t="s">
        <v>9257</v>
      </c>
      <c r="B2973" s="489" t="s">
        <v>1129</v>
      </c>
      <c r="C2973" s="490">
        <v>8345</v>
      </c>
      <c r="D2973" s="490">
        <v>4106.5745000000006</v>
      </c>
    </row>
    <row r="2974" spans="1:4" x14ac:dyDescent="0.2">
      <c r="A2974" s="489" t="s">
        <v>9257</v>
      </c>
      <c r="B2974" s="489" t="s">
        <v>1129</v>
      </c>
      <c r="C2974" s="490">
        <v>9240.3000000000011</v>
      </c>
      <c r="D2974" s="490">
        <v>4547.1516300000003</v>
      </c>
    </row>
    <row r="2975" spans="1:4" x14ac:dyDescent="0.2">
      <c r="A2975" s="489" t="s">
        <v>9257</v>
      </c>
      <c r="B2975" s="489" t="s">
        <v>1129</v>
      </c>
      <c r="C2975" s="490">
        <v>32710.0903614458</v>
      </c>
      <c r="D2975" s="490">
        <v>16096.635466867501</v>
      </c>
    </row>
    <row r="2976" spans="1:4" x14ac:dyDescent="0.2">
      <c r="A2976" s="489" t="s">
        <v>9257</v>
      </c>
      <c r="B2976" s="489" t="s">
        <v>1130</v>
      </c>
      <c r="C2976" s="490">
        <v>54167.9096385542</v>
      </c>
      <c r="D2976" s="490">
        <v>25361.4152927711</v>
      </c>
    </row>
    <row r="2977" spans="1:4" x14ac:dyDescent="0.2">
      <c r="A2977" s="489" t="s">
        <v>9257</v>
      </c>
      <c r="B2977" s="489" t="s">
        <v>1129</v>
      </c>
      <c r="C2977" s="490">
        <v>28678.181818181802</v>
      </c>
      <c r="D2977" s="490">
        <v>14112.5332727273</v>
      </c>
    </row>
    <row r="2978" spans="1:4" x14ac:dyDescent="0.2">
      <c r="A2978" s="489" t="s">
        <v>9257</v>
      </c>
      <c r="B2978" s="489" t="s">
        <v>1130</v>
      </c>
      <c r="C2978" s="490">
        <v>2867.8181818181802</v>
      </c>
      <c r="D2978" s="490">
        <v>1342.7124727272701</v>
      </c>
    </row>
    <row r="2979" spans="1:4" x14ac:dyDescent="0.2">
      <c r="A2979" s="489" t="s">
        <v>9257</v>
      </c>
      <c r="B2979" s="489" t="s">
        <v>1129</v>
      </c>
      <c r="C2979" s="490">
        <v>13808</v>
      </c>
      <c r="D2979" s="490">
        <v>6794.9168</v>
      </c>
    </row>
    <row r="2980" spans="1:4" x14ac:dyDescent="0.2">
      <c r="A2980" s="489" t="s">
        <v>9257</v>
      </c>
      <c r="B2980" s="489" t="s">
        <v>1129</v>
      </c>
      <c r="C2980" s="490">
        <v>5932</v>
      </c>
      <c r="D2980" s="490">
        <v>2919.1372000000001</v>
      </c>
    </row>
    <row r="2981" spans="1:4" x14ac:dyDescent="0.2">
      <c r="A2981" s="489" t="s">
        <v>9257</v>
      </c>
      <c r="B2981" s="489" t="s">
        <v>1129</v>
      </c>
      <c r="C2981" s="490">
        <v>6100</v>
      </c>
      <c r="D2981" s="490">
        <v>3001.81</v>
      </c>
    </row>
    <row r="2982" spans="1:4" x14ac:dyDescent="0.2">
      <c r="A2982" s="489" t="s">
        <v>9257</v>
      </c>
      <c r="B2982" s="489" t="s">
        <v>1129</v>
      </c>
      <c r="C2982" s="490">
        <v>7406</v>
      </c>
      <c r="D2982" s="490">
        <v>3644.4926</v>
      </c>
    </row>
    <row r="2983" spans="1:4" x14ac:dyDescent="0.2">
      <c r="A2983" s="489" t="s">
        <v>9257</v>
      </c>
      <c r="B2983" s="489" t="s">
        <v>1136</v>
      </c>
      <c r="C2983" s="490">
        <v>9206</v>
      </c>
      <c r="D2983" s="490">
        <v>4303.8050000000003</v>
      </c>
    </row>
    <row r="2984" spans="1:4" x14ac:dyDescent="0.2">
      <c r="A2984" s="489" t="s">
        <v>9257</v>
      </c>
      <c r="B2984" s="489" t="s">
        <v>1136</v>
      </c>
      <c r="C2984" s="490">
        <v>7131</v>
      </c>
      <c r="D2984" s="490">
        <v>3333.7425000000003</v>
      </c>
    </row>
    <row r="2985" spans="1:4" x14ac:dyDescent="0.2">
      <c r="A2985" s="489" t="s">
        <v>9257</v>
      </c>
      <c r="B2985" s="489" t="s">
        <v>1136</v>
      </c>
      <c r="C2985" s="490">
        <v>4942.6000000000004</v>
      </c>
      <c r="D2985" s="490">
        <v>2310.6655000000001</v>
      </c>
    </row>
    <row r="2986" spans="1:4" x14ac:dyDescent="0.2">
      <c r="A2986" s="489" t="s">
        <v>9257</v>
      </c>
      <c r="B2986" s="489" t="s">
        <v>1136</v>
      </c>
      <c r="C2986" s="490">
        <v>4281.5</v>
      </c>
      <c r="D2986" s="490">
        <v>2001.6012499999999</v>
      </c>
    </row>
    <row r="2987" spans="1:4" x14ac:dyDescent="0.2">
      <c r="A2987" s="489" t="s">
        <v>9257</v>
      </c>
      <c r="B2987" s="489" t="s">
        <v>1136</v>
      </c>
      <c r="C2987" s="490">
        <v>25427.4</v>
      </c>
      <c r="D2987" s="490">
        <v>11887.309499999999</v>
      </c>
    </row>
    <row r="2988" spans="1:4" x14ac:dyDescent="0.2">
      <c r="A2988" s="489" t="s">
        <v>9257</v>
      </c>
      <c r="B2988" s="489" t="s">
        <v>1136</v>
      </c>
      <c r="C2988" s="490">
        <v>5391</v>
      </c>
      <c r="D2988" s="490">
        <v>2520.2925</v>
      </c>
    </row>
    <row r="2989" spans="1:4" x14ac:dyDescent="0.2">
      <c r="A2989" s="489" t="s">
        <v>9257</v>
      </c>
      <c r="B2989" s="489" t="s">
        <v>1136</v>
      </c>
      <c r="C2989" s="490">
        <v>12423</v>
      </c>
      <c r="D2989" s="490">
        <v>5807.7525000000005</v>
      </c>
    </row>
    <row r="2990" spans="1:4" x14ac:dyDescent="0.2">
      <c r="A2990" s="489" t="s">
        <v>9257</v>
      </c>
      <c r="B2990" s="489" t="s">
        <v>1136</v>
      </c>
      <c r="C2990" s="490">
        <v>5694.2000000000007</v>
      </c>
      <c r="D2990" s="490">
        <v>2662.0385000000001</v>
      </c>
    </row>
    <row r="2991" spans="1:4" x14ac:dyDescent="0.2">
      <c r="A2991" s="489" t="s">
        <v>9257</v>
      </c>
      <c r="B2991" s="489" t="s">
        <v>1136</v>
      </c>
      <c r="C2991" s="490">
        <v>16895</v>
      </c>
      <c r="D2991" s="490">
        <v>7898.4125000000004</v>
      </c>
    </row>
    <row r="2992" spans="1:4" x14ac:dyDescent="0.2">
      <c r="A2992" s="489" t="s">
        <v>9257</v>
      </c>
      <c r="B2992" s="489" t="s">
        <v>1136</v>
      </c>
      <c r="C2992" s="490">
        <v>6424</v>
      </c>
      <c r="D2992" s="490">
        <v>3003.2200000000003</v>
      </c>
    </row>
    <row r="2993" spans="1:4" x14ac:dyDescent="0.2">
      <c r="A2993" s="489" t="s">
        <v>9257</v>
      </c>
      <c r="B2993" s="489" t="s">
        <v>1136</v>
      </c>
      <c r="C2993" s="490">
        <v>6536</v>
      </c>
      <c r="D2993" s="490">
        <v>3055.58</v>
      </c>
    </row>
    <row r="2994" spans="1:4" x14ac:dyDescent="0.2">
      <c r="A2994" s="489" t="s">
        <v>9257</v>
      </c>
      <c r="B2994" s="489" t="s">
        <v>1136</v>
      </c>
      <c r="C2994" s="490">
        <v>5848</v>
      </c>
      <c r="D2994" s="490">
        <v>2733.94</v>
      </c>
    </row>
    <row r="2995" spans="1:4" x14ac:dyDescent="0.2">
      <c r="A2995" s="489" t="s">
        <v>9257</v>
      </c>
      <c r="B2995" s="489" t="s">
        <v>173</v>
      </c>
      <c r="C2995" s="490">
        <v>22447.863247863199</v>
      </c>
      <c r="D2995" s="490">
        <v>9654.8259829059807</v>
      </c>
    </row>
    <row r="2996" spans="1:4" x14ac:dyDescent="0.2">
      <c r="A2996" s="489" t="s">
        <v>9257</v>
      </c>
      <c r="B2996" s="489" t="s">
        <v>175</v>
      </c>
      <c r="C2996" s="490">
        <v>3816.1367521367501</v>
      </c>
      <c r="D2996" s="490">
        <v>1561.18154529915</v>
      </c>
    </row>
    <row r="2997" spans="1:4" x14ac:dyDescent="0.2">
      <c r="A2997" s="489" t="s">
        <v>9257</v>
      </c>
      <c r="B2997" s="489" t="s">
        <v>173</v>
      </c>
      <c r="C2997" s="490">
        <v>7159</v>
      </c>
      <c r="D2997" s="490">
        <v>3079.0859</v>
      </c>
    </row>
    <row r="2998" spans="1:4" x14ac:dyDescent="0.2">
      <c r="A2998" s="489" t="s">
        <v>9257</v>
      </c>
      <c r="B2998" s="489" t="s">
        <v>173</v>
      </c>
      <c r="C2998" s="490">
        <v>25562.7329192547</v>
      </c>
      <c r="D2998" s="490">
        <v>10994.531428571399</v>
      </c>
    </row>
    <row r="2999" spans="1:4" x14ac:dyDescent="0.2">
      <c r="A2999" s="489" t="s">
        <v>9257</v>
      </c>
      <c r="B2999" s="489" t="s">
        <v>175</v>
      </c>
      <c r="C2999" s="490">
        <v>5304.2670807453405</v>
      </c>
      <c r="D2999" s="490">
        <v>2169.9756627329202</v>
      </c>
    </row>
    <row r="3000" spans="1:4" x14ac:dyDescent="0.2">
      <c r="A3000" s="489" t="s">
        <v>9257</v>
      </c>
      <c r="B3000" s="489" t="s">
        <v>173</v>
      </c>
      <c r="C3000" s="490">
        <v>20459.914529914502</v>
      </c>
      <c r="D3000" s="490">
        <v>8799.8092393162406</v>
      </c>
    </row>
    <row r="3001" spans="1:4" x14ac:dyDescent="0.2">
      <c r="A3001" s="489" t="s">
        <v>9257</v>
      </c>
      <c r="B3001" s="489" t="s">
        <v>175</v>
      </c>
      <c r="C3001" s="490">
        <v>3478.1854700854701</v>
      </c>
      <c r="D3001" s="490">
        <v>1422.92567581197</v>
      </c>
    </row>
    <row r="3002" spans="1:4" x14ac:dyDescent="0.2">
      <c r="A3002" s="489" t="s">
        <v>9257</v>
      </c>
      <c r="B3002" s="489" t="s">
        <v>173</v>
      </c>
      <c r="C3002" s="490">
        <v>8429</v>
      </c>
      <c r="D3002" s="490">
        <v>3625.3129000000004</v>
      </c>
    </row>
    <row r="3003" spans="1:4" x14ac:dyDescent="0.2">
      <c r="A3003" s="489" t="s">
        <v>9257</v>
      </c>
      <c r="B3003" s="489" t="s">
        <v>173</v>
      </c>
      <c r="C3003" s="490">
        <v>4865</v>
      </c>
      <c r="D3003" s="490">
        <v>2092.4365000000003</v>
      </c>
    </row>
    <row r="3004" spans="1:4" x14ac:dyDescent="0.2">
      <c r="A3004" s="489" t="s">
        <v>9257</v>
      </c>
      <c r="B3004" s="489" t="s">
        <v>173</v>
      </c>
      <c r="C3004" s="490">
        <v>5668</v>
      </c>
      <c r="D3004" s="490">
        <v>2437.8068000000003</v>
      </c>
    </row>
    <row r="3005" spans="1:4" x14ac:dyDescent="0.2">
      <c r="A3005" s="489" t="s">
        <v>9257</v>
      </c>
      <c r="B3005" s="489" t="s">
        <v>173</v>
      </c>
      <c r="C3005" s="490">
        <v>28245.804988662101</v>
      </c>
      <c r="D3005" s="490">
        <v>12148.520725623601</v>
      </c>
    </row>
    <row r="3006" spans="1:4" x14ac:dyDescent="0.2">
      <c r="A3006" s="489" t="s">
        <v>9257</v>
      </c>
      <c r="B3006" s="489" t="s">
        <v>175</v>
      </c>
      <c r="C3006" s="490">
        <v>2895.1950113378703</v>
      </c>
      <c r="D3006" s="490">
        <v>1184.4242791383201</v>
      </c>
    </row>
    <row r="3007" spans="1:4" x14ac:dyDescent="0.2">
      <c r="A3007" s="489" t="s">
        <v>9257</v>
      </c>
      <c r="B3007" s="489" t="s">
        <v>173</v>
      </c>
      <c r="C3007" s="490">
        <v>6446.8</v>
      </c>
      <c r="D3007" s="490">
        <v>2772.7686800000001</v>
      </c>
    </row>
    <row r="3008" spans="1:4" x14ac:dyDescent="0.2">
      <c r="A3008" s="489" t="s">
        <v>9257</v>
      </c>
      <c r="B3008" s="489" t="s">
        <v>173</v>
      </c>
      <c r="C3008" s="490">
        <v>4105</v>
      </c>
      <c r="D3008" s="490">
        <v>1765.5605</v>
      </c>
    </row>
    <row r="3009" spans="1:4" x14ac:dyDescent="0.2">
      <c r="A3009" s="489" t="s">
        <v>9257</v>
      </c>
      <c r="B3009" s="489" t="s">
        <v>173</v>
      </c>
      <c r="C3009" s="490">
        <v>23350.854880822</v>
      </c>
      <c r="D3009" s="490">
        <v>10043.2026842416</v>
      </c>
    </row>
    <row r="3010" spans="1:4" x14ac:dyDescent="0.2">
      <c r="A3010" s="489" t="s">
        <v>9257</v>
      </c>
      <c r="B3010" s="489" t="s">
        <v>175</v>
      </c>
      <c r="C3010" s="490">
        <v>22856.595119178</v>
      </c>
      <c r="D3010" s="490">
        <v>9350.633063255711</v>
      </c>
    </row>
    <row r="3011" spans="1:4" x14ac:dyDescent="0.2">
      <c r="A3011" s="489" t="s">
        <v>9257</v>
      </c>
      <c r="B3011" s="489" t="s">
        <v>173</v>
      </c>
      <c r="C3011" s="490">
        <v>25950.042820439601</v>
      </c>
      <c r="D3011" s="490">
        <v>11161.113417071101</v>
      </c>
    </row>
    <row r="3012" spans="1:4" x14ac:dyDescent="0.2">
      <c r="A3012" s="489" t="s">
        <v>9257</v>
      </c>
      <c r="B3012" s="489" t="s">
        <v>175</v>
      </c>
      <c r="C3012" s="490">
        <v>4350.9571795603806</v>
      </c>
      <c r="D3012" s="490">
        <v>1779.97658215815</v>
      </c>
    </row>
    <row r="3013" spans="1:4" x14ac:dyDescent="0.2">
      <c r="A3013" s="489" t="s">
        <v>9257</v>
      </c>
      <c r="B3013" s="489" t="s">
        <v>173</v>
      </c>
      <c r="C3013" s="490">
        <v>8278.4</v>
      </c>
      <c r="D3013" s="490">
        <v>3560.5398400000004</v>
      </c>
    </row>
    <row r="3014" spans="1:4" x14ac:dyDescent="0.2">
      <c r="A3014" s="489" t="s">
        <v>9257</v>
      </c>
      <c r="B3014" s="489" t="s">
        <v>173</v>
      </c>
      <c r="C3014" s="490">
        <v>29994.579945799502</v>
      </c>
      <c r="D3014" s="490">
        <v>12900.6688346883</v>
      </c>
    </row>
    <row r="3015" spans="1:4" x14ac:dyDescent="0.2">
      <c r="A3015" s="489" t="s">
        <v>9257</v>
      </c>
      <c r="B3015" s="489" t="s">
        <v>175</v>
      </c>
      <c r="C3015" s="490">
        <v>3209.4200542005401</v>
      </c>
      <c r="D3015" s="490">
        <v>1312.9737441734401</v>
      </c>
    </row>
    <row r="3016" spans="1:4" x14ac:dyDescent="0.2">
      <c r="A3016" s="489" t="s">
        <v>9257</v>
      </c>
      <c r="B3016" s="489" t="s">
        <v>173</v>
      </c>
      <c r="C3016" s="490">
        <v>6179.6</v>
      </c>
      <c r="D3016" s="490">
        <v>2657.8459600000001</v>
      </c>
    </row>
    <row r="3017" spans="1:4" x14ac:dyDescent="0.2">
      <c r="A3017" s="489" t="s">
        <v>9257</v>
      </c>
      <c r="B3017" s="489" t="s">
        <v>173</v>
      </c>
      <c r="C3017" s="490">
        <v>4829</v>
      </c>
      <c r="D3017" s="490">
        <v>2076.9529000000002</v>
      </c>
    </row>
    <row r="3018" spans="1:4" x14ac:dyDescent="0.2">
      <c r="A3018" s="489" t="s">
        <v>9257</v>
      </c>
      <c r="B3018" s="489" t="s">
        <v>173</v>
      </c>
      <c r="C3018" s="490">
        <v>5747</v>
      </c>
      <c r="D3018" s="490">
        <v>2471.7847000000002</v>
      </c>
    </row>
    <row r="3019" spans="1:4" x14ac:dyDescent="0.2">
      <c r="A3019" s="489" t="s">
        <v>9257</v>
      </c>
      <c r="B3019" s="489" t="s">
        <v>173</v>
      </c>
      <c r="C3019" s="490">
        <v>2968</v>
      </c>
      <c r="D3019" s="490">
        <v>1276.5368000000001</v>
      </c>
    </row>
    <row r="3020" spans="1:4" x14ac:dyDescent="0.2">
      <c r="A3020" s="489" t="s">
        <v>9257</v>
      </c>
      <c r="B3020" s="489" t="s">
        <v>178</v>
      </c>
      <c r="C3020" s="490">
        <v>1079</v>
      </c>
      <c r="D3020" s="490">
        <v>464.0779</v>
      </c>
    </row>
    <row r="3021" spans="1:4" x14ac:dyDescent="0.2">
      <c r="A3021" s="489" t="s">
        <v>9257</v>
      </c>
      <c r="B3021" s="489" t="s">
        <v>179</v>
      </c>
      <c r="C3021" s="490">
        <v>-1079</v>
      </c>
      <c r="D3021" s="490">
        <v>-194.22</v>
      </c>
    </row>
    <row r="3022" spans="1:4" x14ac:dyDescent="0.2">
      <c r="A3022" s="489" t="s">
        <v>9257</v>
      </c>
      <c r="B3022" s="489" t="s">
        <v>3264</v>
      </c>
      <c r="C3022" s="490">
        <v>26466</v>
      </c>
      <c r="D3022" s="490">
        <v>10358.7924</v>
      </c>
    </row>
    <row r="3023" spans="1:4" x14ac:dyDescent="0.2">
      <c r="A3023" s="489" t="s">
        <v>9257</v>
      </c>
      <c r="B3023" s="489" t="s">
        <v>3264</v>
      </c>
      <c r="C3023" s="490">
        <v>7718</v>
      </c>
      <c r="D3023" s="490">
        <v>3020.8252000000002</v>
      </c>
    </row>
    <row r="3024" spans="1:4" x14ac:dyDescent="0.2">
      <c r="A3024" s="489" t="s">
        <v>9257</v>
      </c>
      <c r="B3024" s="489" t="s">
        <v>3264</v>
      </c>
      <c r="C3024" s="490">
        <v>26034</v>
      </c>
      <c r="D3024" s="490">
        <v>10189.7076</v>
      </c>
    </row>
    <row r="3025" spans="1:4" x14ac:dyDescent="0.2">
      <c r="A3025" s="489" t="s">
        <v>9257</v>
      </c>
      <c r="B3025" s="489" t="s">
        <v>3264</v>
      </c>
      <c r="C3025" s="490">
        <v>14411</v>
      </c>
      <c r="D3025" s="490">
        <v>5640.4654</v>
      </c>
    </row>
    <row r="3026" spans="1:4" x14ac:dyDescent="0.2">
      <c r="A3026" s="489" t="s">
        <v>9257</v>
      </c>
      <c r="B3026" s="489" t="s">
        <v>3265</v>
      </c>
      <c r="C3026" s="490">
        <v>35632.386742424198</v>
      </c>
      <c r="D3026" s="490">
        <v>13265.937584204501</v>
      </c>
    </row>
    <row r="3027" spans="1:4" x14ac:dyDescent="0.2">
      <c r="A3027" s="489" t="s">
        <v>9257</v>
      </c>
      <c r="B3027" s="489" t="s">
        <v>3264</v>
      </c>
      <c r="C3027" s="490">
        <v>32043.5132575758</v>
      </c>
      <c r="D3027" s="490">
        <v>12541.831089015201</v>
      </c>
    </row>
    <row r="3028" spans="1:4" x14ac:dyDescent="0.2">
      <c r="A3028" s="489" t="s">
        <v>9257</v>
      </c>
      <c r="B3028" s="489" t="s">
        <v>3264</v>
      </c>
      <c r="C3028" s="490">
        <v>15466</v>
      </c>
      <c r="D3028" s="490">
        <v>6053.3924000000006</v>
      </c>
    </row>
    <row r="3029" spans="1:4" x14ac:dyDescent="0.2">
      <c r="A3029" s="489" t="s">
        <v>9257</v>
      </c>
      <c r="B3029" s="489" t="s">
        <v>3265</v>
      </c>
      <c r="C3029" s="490">
        <v>15331.951318458401</v>
      </c>
      <c r="D3029" s="490">
        <v>5708.0854758620699</v>
      </c>
    </row>
    <row r="3030" spans="1:4" x14ac:dyDescent="0.2">
      <c r="A3030" s="489" t="s">
        <v>9257</v>
      </c>
      <c r="B3030" s="489" t="s">
        <v>3264</v>
      </c>
      <c r="C3030" s="490">
        <v>23832.048681541601</v>
      </c>
      <c r="D3030" s="490">
        <v>9327.8638539553813</v>
      </c>
    </row>
    <row r="3031" spans="1:4" x14ac:dyDescent="0.2">
      <c r="A3031" s="489" t="s">
        <v>9257</v>
      </c>
      <c r="B3031" s="489" t="s">
        <v>3265</v>
      </c>
      <c r="C3031" s="490">
        <v>61746.664653397398</v>
      </c>
      <c r="D3031" s="490">
        <v>22988.283250459801</v>
      </c>
    </row>
    <row r="3032" spans="1:4" x14ac:dyDescent="0.2">
      <c r="A3032" s="489" t="s">
        <v>9257</v>
      </c>
      <c r="B3032" s="489" t="s">
        <v>3264</v>
      </c>
      <c r="C3032" s="490">
        <v>32260.535346602599</v>
      </c>
      <c r="D3032" s="490">
        <v>12626.7735346603</v>
      </c>
    </row>
    <row r="3033" spans="1:4" x14ac:dyDescent="0.2">
      <c r="A3033" s="489" t="s">
        <v>9257</v>
      </c>
      <c r="B3033" s="489" t="s">
        <v>3265</v>
      </c>
      <c r="C3033" s="490">
        <v>25923.255080213901</v>
      </c>
      <c r="D3033" s="490">
        <v>9651.2278663636407</v>
      </c>
    </row>
    <row r="3034" spans="1:4" x14ac:dyDescent="0.2">
      <c r="A3034" s="489" t="s">
        <v>9257</v>
      </c>
      <c r="B3034" s="489" t="s">
        <v>3264</v>
      </c>
      <c r="C3034" s="490">
        <v>29796.844919786101</v>
      </c>
      <c r="D3034" s="490">
        <v>11662.485101604299</v>
      </c>
    </row>
    <row r="3035" spans="1:4" x14ac:dyDescent="0.2">
      <c r="A3035" s="489" t="s">
        <v>9257</v>
      </c>
      <c r="B3035" s="489" t="s">
        <v>3264</v>
      </c>
      <c r="C3035" s="490">
        <v>5906</v>
      </c>
      <c r="D3035" s="490">
        <v>2311.6084000000001</v>
      </c>
    </row>
    <row r="3036" spans="1:4" x14ac:dyDescent="0.2">
      <c r="A3036" s="489" t="s">
        <v>9257</v>
      </c>
      <c r="B3036" s="489" t="s">
        <v>5153</v>
      </c>
      <c r="C3036" s="490">
        <v>1788.4285714285702</v>
      </c>
      <c r="D3036" s="490">
        <v>0</v>
      </c>
    </row>
    <row r="3037" spans="1:4" x14ac:dyDescent="0.2">
      <c r="A3037" s="489" t="s">
        <v>9257</v>
      </c>
      <c r="B3037" s="489" t="s">
        <v>5433</v>
      </c>
      <c r="C3037" s="490">
        <v>4173</v>
      </c>
      <c r="D3037" s="490">
        <v>640.55550000000005</v>
      </c>
    </row>
    <row r="3038" spans="1:4" x14ac:dyDescent="0.2">
      <c r="A3038" s="489" t="s">
        <v>9257</v>
      </c>
      <c r="B3038" s="489" t="s">
        <v>5153</v>
      </c>
      <c r="C3038" s="490">
        <v>569.5</v>
      </c>
      <c r="D3038" s="490">
        <v>0</v>
      </c>
    </row>
    <row r="3039" spans="1:4" x14ac:dyDescent="0.2">
      <c r="A3039" s="489" t="s">
        <v>9257</v>
      </c>
      <c r="B3039" s="489" t="s">
        <v>5868</v>
      </c>
      <c r="C3039" s="490">
        <v>2278</v>
      </c>
      <c r="D3039" s="490">
        <v>299.32920000000001</v>
      </c>
    </row>
    <row r="3040" spans="1:4" x14ac:dyDescent="0.2">
      <c r="A3040" s="489" t="s">
        <v>9257</v>
      </c>
      <c r="B3040" s="489" t="s">
        <v>4010</v>
      </c>
      <c r="C3040" s="490">
        <v>5763</v>
      </c>
      <c r="D3040" s="490">
        <v>1656.2862</v>
      </c>
    </row>
    <row r="3041" spans="1:4" x14ac:dyDescent="0.2">
      <c r="A3041" s="489" t="s">
        <v>9257</v>
      </c>
      <c r="B3041" s="489" t="s">
        <v>4010</v>
      </c>
      <c r="C3041" s="490">
        <v>8806</v>
      </c>
      <c r="D3041" s="490">
        <v>2530.8444</v>
      </c>
    </row>
    <row r="3042" spans="1:4" x14ac:dyDescent="0.2">
      <c r="A3042" s="489" t="s">
        <v>9257</v>
      </c>
      <c r="B3042" s="489" t="s">
        <v>4014</v>
      </c>
      <c r="C3042" s="490">
        <v>3024</v>
      </c>
      <c r="D3042" s="490">
        <v>869.09760000000006</v>
      </c>
    </row>
    <row r="3043" spans="1:4" x14ac:dyDescent="0.2">
      <c r="A3043" s="489" t="s">
        <v>9257</v>
      </c>
      <c r="B3043" s="489" t="s">
        <v>4015</v>
      </c>
      <c r="C3043" s="490">
        <v>-3024</v>
      </c>
      <c r="D3043" s="490">
        <v>-495.33120000000002</v>
      </c>
    </row>
    <row r="3044" spans="1:4" x14ac:dyDescent="0.2">
      <c r="A3044" s="489" t="s">
        <v>9257</v>
      </c>
      <c r="B3044" s="489" t="s">
        <v>4010</v>
      </c>
      <c r="C3044" s="490">
        <v>2868</v>
      </c>
      <c r="D3044" s="490">
        <v>824.26319999999998</v>
      </c>
    </row>
    <row r="3045" spans="1:4" x14ac:dyDescent="0.2">
      <c r="A3045" s="489" t="s">
        <v>9257</v>
      </c>
      <c r="B3045" s="489" t="s">
        <v>173</v>
      </c>
      <c r="C3045" s="490">
        <v>8359</v>
      </c>
      <c r="D3045" s="490">
        <v>3595.2059000000004</v>
      </c>
    </row>
    <row r="3046" spans="1:4" x14ac:dyDescent="0.2">
      <c r="A3046" s="489" t="s">
        <v>9257</v>
      </c>
      <c r="B3046" s="489" t="s">
        <v>4010</v>
      </c>
      <c r="C3046" s="490">
        <v>25677</v>
      </c>
      <c r="D3046" s="490">
        <v>7379.5698000000002</v>
      </c>
    </row>
    <row r="3047" spans="1:4" x14ac:dyDescent="0.2">
      <c r="A3047" s="489" t="s">
        <v>9257</v>
      </c>
      <c r="B3047" s="489" t="s">
        <v>4841</v>
      </c>
      <c r="C3047" s="490">
        <v>28041.267765776</v>
      </c>
      <c r="D3047" s="490">
        <v>6850.4817151790803</v>
      </c>
    </row>
    <row r="3048" spans="1:4" x14ac:dyDescent="0.2">
      <c r="A3048" s="489" t="s">
        <v>9257</v>
      </c>
      <c r="B3048" s="489" t="s">
        <v>4844</v>
      </c>
      <c r="C3048" s="490">
        <v>54166.382234224002</v>
      </c>
      <c r="D3048" s="490">
        <v>12582.8505930102</v>
      </c>
    </row>
    <row r="3049" spans="1:4" x14ac:dyDescent="0.2">
      <c r="A3049" s="489" t="s">
        <v>9257</v>
      </c>
      <c r="B3049" s="489" t="s">
        <v>4010</v>
      </c>
      <c r="C3049" s="490">
        <v>5266</v>
      </c>
      <c r="D3049" s="490">
        <v>1513.4484</v>
      </c>
    </row>
    <row r="3050" spans="1:4" x14ac:dyDescent="0.2">
      <c r="A3050" s="489" t="s">
        <v>9257</v>
      </c>
      <c r="B3050" s="489" t="s">
        <v>4014</v>
      </c>
      <c r="C3050" s="490">
        <v>802</v>
      </c>
      <c r="D3050" s="490">
        <v>230.4948</v>
      </c>
    </row>
    <row r="3051" spans="1:4" x14ac:dyDescent="0.2">
      <c r="A3051" s="489" t="s">
        <v>9257</v>
      </c>
      <c r="B3051" s="489" t="s">
        <v>4015</v>
      </c>
      <c r="C3051" s="490">
        <v>-802</v>
      </c>
      <c r="D3051" s="490">
        <v>-131.36760000000001</v>
      </c>
    </row>
    <row r="3052" spans="1:4" x14ac:dyDescent="0.2">
      <c r="A3052" s="489" t="s">
        <v>9257</v>
      </c>
      <c r="B3052" s="489" t="s">
        <v>4827</v>
      </c>
      <c r="C3052" s="490">
        <v>13533</v>
      </c>
      <c r="D3052" s="490">
        <v>3306.1119000000003</v>
      </c>
    </row>
    <row r="3053" spans="1:4" x14ac:dyDescent="0.2">
      <c r="A3053" s="489" t="s">
        <v>9257</v>
      </c>
      <c r="B3053" s="489" t="s">
        <v>4827</v>
      </c>
      <c r="C3053" s="490">
        <v>10307</v>
      </c>
      <c r="D3053" s="490">
        <v>2518.0001000000002</v>
      </c>
    </row>
    <row r="3054" spans="1:4" x14ac:dyDescent="0.2">
      <c r="A3054" s="489" t="s">
        <v>9257</v>
      </c>
      <c r="B3054" s="489" t="s">
        <v>3275</v>
      </c>
      <c r="C3054" s="490">
        <v>5351</v>
      </c>
      <c r="D3054" s="490">
        <v>1822.0155</v>
      </c>
    </row>
    <row r="3055" spans="1:4" x14ac:dyDescent="0.2">
      <c r="A3055" s="489" t="s">
        <v>9257</v>
      </c>
      <c r="B3055" s="489" t="s">
        <v>5153</v>
      </c>
      <c r="C3055" s="490">
        <v>3882.4285714285702</v>
      </c>
      <c r="D3055" s="490">
        <v>0</v>
      </c>
    </row>
    <row r="3056" spans="1:4" x14ac:dyDescent="0.2">
      <c r="A3056" s="489" t="s">
        <v>9257</v>
      </c>
      <c r="B3056" s="489" t="s">
        <v>5433</v>
      </c>
      <c r="C3056" s="490">
        <v>9059</v>
      </c>
      <c r="D3056" s="490">
        <v>1390.5565000000001</v>
      </c>
    </row>
    <row r="3057" spans="1:4" x14ac:dyDescent="0.2">
      <c r="A3057" s="489" t="s">
        <v>9257</v>
      </c>
      <c r="B3057" s="489" t="s">
        <v>3275</v>
      </c>
      <c r="C3057" s="490">
        <v>9054</v>
      </c>
      <c r="D3057" s="490">
        <v>3082.8870000000002</v>
      </c>
    </row>
    <row r="3058" spans="1:4" x14ac:dyDescent="0.2">
      <c r="A3058" s="489" t="s">
        <v>9257</v>
      </c>
      <c r="B3058" s="489" t="s">
        <v>3279</v>
      </c>
      <c r="C3058" s="490">
        <v>1796</v>
      </c>
      <c r="D3058" s="490">
        <v>611.53800000000001</v>
      </c>
    </row>
    <row r="3059" spans="1:4" x14ac:dyDescent="0.2">
      <c r="A3059" s="489" t="s">
        <v>9257</v>
      </c>
      <c r="B3059" s="489" t="s">
        <v>3280</v>
      </c>
      <c r="C3059" s="490">
        <v>-1796</v>
      </c>
      <c r="D3059" s="490">
        <v>-294.1848</v>
      </c>
    </row>
    <row r="3060" spans="1:4" x14ac:dyDescent="0.2">
      <c r="A3060" s="489" t="s">
        <v>9257</v>
      </c>
      <c r="B3060" s="489" t="s">
        <v>4010</v>
      </c>
      <c r="C3060" s="490">
        <v>16130</v>
      </c>
      <c r="D3060" s="490">
        <v>4635.7620000000006</v>
      </c>
    </row>
    <row r="3061" spans="1:4" x14ac:dyDescent="0.2">
      <c r="A3061" s="489" t="s">
        <v>9257</v>
      </c>
      <c r="B3061" s="489" t="s">
        <v>4014</v>
      </c>
      <c r="C3061" s="490">
        <v>4055</v>
      </c>
      <c r="D3061" s="490">
        <v>1165.4070000000002</v>
      </c>
    </row>
    <row r="3062" spans="1:4" x14ac:dyDescent="0.2">
      <c r="A3062" s="489" t="s">
        <v>9257</v>
      </c>
      <c r="B3062" s="489" t="s">
        <v>4015</v>
      </c>
      <c r="C3062" s="490">
        <v>-4055</v>
      </c>
      <c r="D3062" s="490">
        <v>-664.20900000000006</v>
      </c>
    </row>
    <row r="3063" spans="1:4" x14ac:dyDescent="0.2">
      <c r="A3063" s="489" t="s">
        <v>9257</v>
      </c>
      <c r="B3063" s="489" t="s">
        <v>4010</v>
      </c>
      <c r="C3063" s="490">
        <v>5730</v>
      </c>
      <c r="D3063" s="490">
        <v>1646.8020000000001</v>
      </c>
    </row>
    <row r="3064" spans="1:4" x14ac:dyDescent="0.2">
      <c r="A3064" s="489" t="s">
        <v>9257</v>
      </c>
      <c r="B3064" s="489" t="s">
        <v>4010</v>
      </c>
      <c r="C3064" s="490">
        <v>5763</v>
      </c>
      <c r="D3064" s="490">
        <v>1656.2862</v>
      </c>
    </row>
    <row r="3065" spans="1:4" x14ac:dyDescent="0.2">
      <c r="A3065" s="489" t="s">
        <v>9257</v>
      </c>
      <c r="B3065" s="489" t="s">
        <v>3275</v>
      </c>
      <c r="C3065" s="490">
        <v>9686</v>
      </c>
      <c r="D3065" s="490">
        <v>3298.0830000000001</v>
      </c>
    </row>
    <row r="3066" spans="1:4" x14ac:dyDescent="0.2">
      <c r="A3066" s="489" t="s">
        <v>9257</v>
      </c>
      <c r="B3066" s="489" t="s">
        <v>3279</v>
      </c>
      <c r="C3066" s="490">
        <v>1317</v>
      </c>
      <c r="D3066" s="490">
        <v>448.43850000000003</v>
      </c>
    </row>
    <row r="3067" spans="1:4" x14ac:dyDescent="0.2">
      <c r="A3067" s="489" t="s">
        <v>9257</v>
      </c>
      <c r="B3067" s="489" t="s">
        <v>3280</v>
      </c>
      <c r="C3067" s="490">
        <v>-1317</v>
      </c>
      <c r="D3067" s="490">
        <v>-215.72460000000001</v>
      </c>
    </row>
    <row r="3068" spans="1:4" x14ac:dyDescent="0.2">
      <c r="A3068" s="489" t="s">
        <v>9257</v>
      </c>
      <c r="B3068" s="489" t="s">
        <v>5153</v>
      </c>
      <c r="C3068" s="490">
        <v>1005</v>
      </c>
      <c r="D3068" s="490">
        <v>0</v>
      </c>
    </row>
    <row r="3069" spans="1:4" x14ac:dyDescent="0.2">
      <c r="A3069" s="489" t="s">
        <v>9257</v>
      </c>
      <c r="B3069" s="489" t="s">
        <v>5432</v>
      </c>
      <c r="C3069" s="490">
        <v>2345</v>
      </c>
      <c r="D3069" s="490">
        <v>366.52350000000001</v>
      </c>
    </row>
    <row r="3070" spans="1:4" x14ac:dyDescent="0.2">
      <c r="A3070" s="489" t="s">
        <v>9257</v>
      </c>
      <c r="B3070" s="489" t="s">
        <v>5153</v>
      </c>
      <c r="C3070" s="490">
        <v>1360.7142857142901</v>
      </c>
      <c r="D3070" s="490">
        <v>0</v>
      </c>
    </row>
    <row r="3071" spans="1:4" x14ac:dyDescent="0.2">
      <c r="A3071" s="489" t="s">
        <v>9257</v>
      </c>
      <c r="B3071" s="489" t="s">
        <v>4876</v>
      </c>
      <c r="C3071" s="490">
        <v>3175</v>
      </c>
      <c r="D3071" s="490">
        <v>613.09249999999997</v>
      </c>
    </row>
    <row r="3072" spans="1:4" x14ac:dyDescent="0.2">
      <c r="A3072" s="489" t="s">
        <v>9257</v>
      </c>
      <c r="B3072" s="489" t="s">
        <v>5153</v>
      </c>
      <c r="C3072" s="490">
        <v>1260</v>
      </c>
      <c r="D3072" s="490">
        <v>0</v>
      </c>
    </row>
    <row r="3073" spans="1:4" x14ac:dyDescent="0.2">
      <c r="A3073" s="489" t="s">
        <v>9257</v>
      </c>
      <c r="B3073" s="489" t="s">
        <v>5432</v>
      </c>
      <c r="C3073" s="490">
        <v>2940</v>
      </c>
      <c r="D3073" s="490">
        <v>459.52200000000005</v>
      </c>
    </row>
    <row r="3074" spans="1:4" x14ac:dyDescent="0.2">
      <c r="A3074" s="489" t="s">
        <v>9257</v>
      </c>
      <c r="B3074" s="489" t="s">
        <v>5153</v>
      </c>
      <c r="C3074" s="490">
        <v>2915.5714285714303</v>
      </c>
      <c r="D3074" s="490">
        <v>0</v>
      </c>
    </row>
    <row r="3075" spans="1:4" x14ac:dyDescent="0.2">
      <c r="A3075" s="489" t="s">
        <v>9257</v>
      </c>
      <c r="B3075" s="489" t="s">
        <v>5429</v>
      </c>
      <c r="C3075" s="490">
        <v>6803</v>
      </c>
      <c r="D3075" s="490">
        <v>1132.0192</v>
      </c>
    </row>
    <row r="3076" spans="1:4" x14ac:dyDescent="0.2">
      <c r="A3076" s="489" t="s">
        <v>9257</v>
      </c>
      <c r="B3076" s="489" t="s">
        <v>4900</v>
      </c>
      <c r="C3076" s="490">
        <v>7895</v>
      </c>
      <c r="D3076" s="490">
        <v>1413.2050000000002</v>
      </c>
    </row>
    <row r="3077" spans="1:4" x14ac:dyDescent="0.2">
      <c r="A3077" s="489" t="s">
        <v>9257</v>
      </c>
      <c r="B3077" s="489" t="s">
        <v>5153</v>
      </c>
      <c r="C3077" s="490">
        <v>3383.5714285714303</v>
      </c>
      <c r="D3077" s="490">
        <v>0</v>
      </c>
    </row>
    <row r="3078" spans="1:4" x14ac:dyDescent="0.2">
      <c r="A3078" s="489" t="s">
        <v>9257</v>
      </c>
      <c r="B3078" s="489" t="s">
        <v>5153</v>
      </c>
      <c r="C3078" s="490">
        <v>3045.4285714285702</v>
      </c>
      <c r="D3078" s="490">
        <v>0</v>
      </c>
    </row>
    <row r="3079" spans="1:4" x14ac:dyDescent="0.2">
      <c r="A3079" s="489" t="s">
        <v>9257</v>
      </c>
      <c r="B3079" s="489" t="s">
        <v>4896</v>
      </c>
      <c r="C3079" s="490">
        <v>7106</v>
      </c>
      <c r="D3079" s="490">
        <v>1304.6616000000001</v>
      </c>
    </row>
    <row r="3080" spans="1:4" x14ac:dyDescent="0.2">
      <c r="A3080" s="489" t="s">
        <v>9257</v>
      </c>
      <c r="B3080" s="489" t="s">
        <v>5153</v>
      </c>
      <c r="C3080" s="490">
        <v>1787.57142857143</v>
      </c>
      <c r="D3080" s="490">
        <v>0</v>
      </c>
    </row>
    <row r="3081" spans="1:4" x14ac:dyDescent="0.2">
      <c r="A3081" s="489" t="s">
        <v>9257</v>
      </c>
      <c r="B3081" s="489" t="s">
        <v>5438</v>
      </c>
      <c r="C3081" s="490">
        <v>4171</v>
      </c>
      <c r="D3081" s="490">
        <v>586.85969999999998</v>
      </c>
    </row>
    <row r="3082" spans="1:4" x14ac:dyDescent="0.2">
      <c r="A3082" s="489" t="s">
        <v>9257</v>
      </c>
      <c r="B3082" s="489" t="s">
        <v>5153</v>
      </c>
      <c r="C3082" s="490">
        <v>778.98878923766802</v>
      </c>
      <c r="D3082" s="490">
        <v>0</v>
      </c>
    </row>
    <row r="3083" spans="1:4" x14ac:dyDescent="0.2">
      <c r="A3083" s="489" t="s">
        <v>9257</v>
      </c>
      <c r="B3083" s="489" t="s">
        <v>5434</v>
      </c>
      <c r="C3083" s="490">
        <v>1819</v>
      </c>
      <c r="D3083" s="490">
        <v>274.12330000000003</v>
      </c>
    </row>
    <row r="3084" spans="1:4" x14ac:dyDescent="0.2">
      <c r="A3084" s="489" t="s">
        <v>9257</v>
      </c>
      <c r="B3084" s="489" t="s">
        <v>5153</v>
      </c>
      <c r="C3084" s="490">
        <v>459.5</v>
      </c>
      <c r="D3084" s="490">
        <v>0</v>
      </c>
    </row>
    <row r="3085" spans="1:4" x14ac:dyDescent="0.2">
      <c r="A3085" s="489" t="s">
        <v>9257</v>
      </c>
      <c r="B3085" s="489" t="s">
        <v>5872</v>
      </c>
      <c r="C3085" s="490">
        <v>1838</v>
      </c>
      <c r="D3085" s="490">
        <v>239.12380000000002</v>
      </c>
    </row>
    <row r="3086" spans="1:4" x14ac:dyDescent="0.2">
      <c r="A3086" s="489" t="s">
        <v>9257</v>
      </c>
      <c r="B3086" s="489" t="s">
        <v>5153</v>
      </c>
      <c r="C3086" s="490">
        <v>1824</v>
      </c>
      <c r="D3086" s="490">
        <v>0</v>
      </c>
    </row>
    <row r="3087" spans="1:4" x14ac:dyDescent="0.2">
      <c r="A3087" s="489" t="s">
        <v>9257</v>
      </c>
      <c r="B3087" s="489" t="s">
        <v>5432</v>
      </c>
      <c r="C3087" s="490">
        <v>4256</v>
      </c>
      <c r="D3087" s="490">
        <v>665.21280000000002</v>
      </c>
    </row>
    <row r="3088" spans="1:4" x14ac:dyDescent="0.2">
      <c r="A3088" s="489" t="s">
        <v>9257</v>
      </c>
      <c r="B3088" s="489" t="s">
        <v>5153</v>
      </c>
      <c r="C3088" s="490">
        <v>939.5</v>
      </c>
      <c r="D3088" s="490">
        <v>0</v>
      </c>
    </row>
    <row r="3089" spans="1:4" x14ac:dyDescent="0.2">
      <c r="A3089" s="489" t="s">
        <v>9257</v>
      </c>
      <c r="B3089" s="489" t="s">
        <v>5439</v>
      </c>
      <c r="C3089" s="490">
        <v>3758</v>
      </c>
      <c r="D3089" s="490">
        <v>521.61040000000003</v>
      </c>
    </row>
    <row r="3090" spans="1:4" x14ac:dyDescent="0.2">
      <c r="A3090" s="489" t="s">
        <v>9257</v>
      </c>
      <c r="B3090" s="489" t="s">
        <v>5153</v>
      </c>
      <c r="C3090" s="490">
        <v>731.142857142857</v>
      </c>
      <c r="D3090" s="490">
        <v>0</v>
      </c>
    </row>
    <row r="3091" spans="1:4" x14ac:dyDescent="0.2">
      <c r="A3091" s="489" t="s">
        <v>9257</v>
      </c>
      <c r="B3091" s="489" t="s">
        <v>5438</v>
      </c>
      <c r="C3091" s="490">
        <v>1706</v>
      </c>
      <c r="D3091" s="490">
        <v>240.0342</v>
      </c>
    </row>
    <row r="3092" spans="1:4" x14ac:dyDescent="0.2">
      <c r="A3092" s="489" t="s">
        <v>9257</v>
      </c>
      <c r="B3092" s="489" t="s">
        <v>5153</v>
      </c>
      <c r="C3092" s="490">
        <v>734.142857142857</v>
      </c>
      <c r="D3092" s="490">
        <v>0</v>
      </c>
    </row>
    <row r="3093" spans="1:4" x14ac:dyDescent="0.2">
      <c r="A3093" s="489" t="s">
        <v>9257</v>
      </c>
      <c r="B3093" s="489" t="s">
        <v>4888</v>
      </c>
      <c r="C3093" s="490">
        <v>1713</v>
      </c>
      <c r="D3093" s="490">
        <v>320.8449</v>
      </c>
    </row>
    <row r="3094" spans="1:4" x14ac:dyDescent="0.2">
      <c r="A3094" s="489" t="s">
        <v>9257</v>
      </c>
      <c r="B3094" s="489" t="s">
        <v>5153</v>
      </c>
      <c r="C3094" s="490">
        <v>2835</v>
      </c>
      <c r="D3094" s="490">
        <v>0</v>
      </c>
    </row>
    <row r="3095" spans="1:4" x14ac:dyDescent="0.2">
      <c r="A3095" s="489" t="s">
        <v>9257</v>
      </c>
      <c r="B3095" s="489" t="s">
        <v>5431</v>
      </c>
      <c r="C3095" s="490">
        <v>6615</v>
      </c>
      <c r="D3095" s="490">
        <v>1053.1079999999999</v>
      </c>
    </row>
    <row r="3096" spans="1:4" x14ac:dyDescent="0.2">
      <c r="A3096" s="489" t="s">
        <v>9257</v>
      </c>
      <c r="B3096" s="489" t="s">
        <v>5153</v>
      </c>
      <c r="C3096" s="490">
        <v>2032.7142857142901</v>
      </c>
      <c r="D3096" s="490">
        <v>0</v>
      </c>
    </row>
    <row r="3097" spans="1:4" x14ac:dyDescent="0.2">
      <c r="A3097" s="489" t="s">
        <v>9257</v>
      </c>
      <c r="B3097" s="489" t="s">
        <v>5429</v>
      </c>
      <c r="C3097" s="490">
        <v>4743</v>
      </c>
      <c r="D3097" s="490">
        <v>789.23520000000008</v>
      </c>
    </row>
    <row r="3098" spans="1:4" x14ac:dyDescent="0.2">
      <c r="A3098" s="489" t="s">
        <v>9257</v>
      </c>
      <c r="B3098" s="489" t="s">
        <v>5153</v>
      </c>
      <c r="C3098" s="490">
        <v>1637.25</v>
      </c>
      <c r="D3098" s="490">
        <v>0</v>
      </c>
    </row>
    <row r="3099" spans="1:4" x14ac:dyDescent="0.2">
      <c r="A3099" s="489" t="s">
        <v>9257</v>
      </c>
      <c r="B3099" s="489" t="s">
        <v>5852</v>
      </c>
      <c r="C3099" s="490">
        <v>6549</v>
      </c>
      <c r="D3099" s="490">
        <v>895.90320000000008</v>
      </c>
    </row>
    <row r="3100" spans="1:4" x14ac:dyDescent="0.2">
      <c r="A3100" s="489" t="s">
        <v>9257</v>
      </c>
      <c r="B3100" s="489" t="s">
        <v>5153</v>
      </c>
      <c r="C3100" s="490">
        <v>95877.650000000009</v>
      </c>
      <c r="D3100" s="490">
        <v>0</v>
      </c>
    </row>
    <row r="3101" spans="1:4" x14ac:dyDescent="0.2">
      <c r="A3101" s="489" t="s">
        <v>9257</v>
      </c>
      <c r="B3101" s="489" t="s">
        <v>5436</v>
      </c>
      <c r="C3101" s="490">
        <v>1908.5844155844202</v>
      </c>
      <c r="D3101" s="490">
        <v>277.50817402597403</v>
      </c>
    </row>
    <row r="3102" spans="1:4" x14ac:dyDescent="0.2">
      <c r="A3102" s="489" t="s">
        <v>9257</v>
      </c>
      <c r="B3102" s="489" t="s">
        <v>5464</v>
      </c>
      <c r="C3102" s="490">
        <v>5725.7532467532501</v>
      </c>
      <c r="D3102" s="490">
        <v>789.58137272727299</v>
      </c>
    </row>
    <row r="3103" spans="1:4" x14ac:dyDescent="0.2">
      <c r="A3103" s="489" t="s">
        <v>9257</v>
      </c>
      <c r="B3103" s="489" t="s">
        <v>5465</v>
      </c>
      <c r="C3103" s="490">
        <v>14409.812337662301</v>
      </c>
      <c r="D3103" s="490">
        <v>1772.4069175324701</v>
      </c>
    </row>
    <row r="3104" spans="1:4" x14ac:dyDescent="0.2">
      <c r="A3104" s="489" t="s">
        <v>9257</v>
      </c>
      <c r="B3104" s="489" t="s">
        <v>5153</v>
      </c>
      <c r="C3104" s="490">
        <v>2723</v>
      </c>
      <c r="D3104" s="490">
        <v>0</v>
      </c>
    </row>
    <row r="3105" spans="1:4" x14ac:dyDescent="0.2">
      <c r="A3105" s="489" t="s">
        <v>9257</v>
      </c>
      <c r="B3105" s="489" t="s">
        <v>4880</v>
      </c>
      <c r="C3105" s="490">
        <v>7382.2463768115904</v>
      </c>
      <c r="D3105" s="490">
        <v>1410.7472826087001</v>
      </c>
    </row>
    <row r="3106" spans="1:4" x14ac:dyDescent="0.2">
      <c r="A3106" s="489" t="s">
        <v>9257</v>
      </c>
      <c r="B3106" s="489" t="s">
        <v>4881</v>
      </c>
      <c r="C3106" s="490">
        <v>767.75362318840598</v>
      </c>
      <c r="D3106" s="490">
        <v>139.193731884058</v>
      </c>
    </row>
    <row r="3107" spans="1:4" x14ac:dyDescent="0.2">
      <c r="A3107" s="489" t="s">
        <v>9257</v>
      </c>
      <c r="B3107" s="489" t="s">
        <v>4827</v>
      </c>
      <c r="C3107" s="490">
        <v>2869</v>
      </c>
      <c r="D3107" s="490">
        <v>700.89670000000001</v>
      </c>
    </row>
    <row r="3108" spans="1:4" x14ac:dyDescent="0.2">
      <c r="A3108" s="489" t="s">
        <v>9257</v>
      </c>
      <c r="B3108" s="489" t="s">
        <v>4832</v>
      </c>
      <c r="C3108" s="490">
        <v>934</v>
      </c>
      <c r="D3108" s="490">
        <v>228.17620000000002</v>
      </c>
    </row>
    <row r="3109" spans="1:4" x14ac:dyDescent="0.2">
      <c r="A3109" s="489" t="s">
        <v>9257</v>
      </c>
      <c r="B3109" s="489" t="s">
        <v>4833</v>
      </c>
      <c r="C3109" s="490">
        <v>-934</v>
      </c>
      <c r="D3109" s="490">
        <v>-152.98920000000001</v>
      </c>
    </row>
    <row r="3110" spans="1:4" x14ac:dyDescent="0.2">
      <c r="A3110" s="489" t="s">
        <v>9257</v>
      </c>
      <c r="B3110" s="489" t="s">
        <v>4900</v>
      </c>
      <c r="C3110" s="490">
        <v>2437</v>
      </c>
      <c r="D3110" s="490">
        <v>436.22300000000001</v>
      </c>
    </row>
    <row r="3111" spans="1:4" x14ac:dyDescent="0.2">
      <c r="A3111" s="489" t="s">
        <v>9257</v>
      </c>
      <c r="B3111" s="489" t="s">
        <v>5153</v>
      </c>
      <c r="C3111" s="490">
        <v>1044.42857142857</v>
      </c>
      <c r="D3111" s="490">
        <v>0</v>
      </c>
    </row>
    <row r="3112" spans="1:4" x14ac:dyDescent="0.2">
      <c r="A3112" s="489" t="s">
        <v>9257</v>
      </c>
      <c r="B3112" s="489" t="s">
        <v>1105</v>
      </c>
      <c r="C3112" s="490">
        <v>1304</v>
      </c>
      <c r="D3112" s="490">
        <v>660.08480000000009</v>
      </c>
    </row>
    <row r="3113" spans="1:4" x14ac:dyDescent="0.2">
      <c r="A3113" s="489" t="s">
        <v>9257</v>
      </c>
      <c r="B3113" s="489" t="s">
        <v>1106</v>
      </c>
      <c r="C3113" s="490">
        <v>3271.5</v>
      </c>
      <c r="D3113" s="490">
        <v>1573.5915</v>
      </c>
    </row>
    <row r="3114" spans="1:4" x14ac:dyDescent="0.2">
      <c r="A3114" s="489" t="s">
        <v>9257</v>
      </c>
      <c r="B3114" s="489" t="s">
        <v>1106</v>
      </c>
      <c r="C3114" s="490">
        <v>2534.3000000000002</v>
      </c>
      <c r="D3114" s="490">
        <v>1218.9983</v>
      </c>
    </row>
    <row r="3115" spans="1:4" x14ac:dyDescent="0.2">
      <c r="A3115" s="489" t="s">
        <v>9257</v>
      </c>
      <c r="B3115" s="489" t="s">
        <v>173</v>
      </c>
      <c r="C3115" s="490">
        <v>27599.967286898802</v>
      </c>
      <c r="D3115" s="490">
        <v>11870.74593009517</v>
      </c>
    </row>
    <row r="3116" spans="1:4" x14ac:dyDescent="0.2">
      <c r="A3116" s="489" t="s">
        <v>9257</v>
      </c>
      <c r="B3116" s="489" t="s">
        <v>175</v>
      </c>
      <c r="C3116" s="490">
        <v>56938.539313101202</v>
      </c>
      <c r="D3116" s="490">
        <v>23293.55643298975</v>
      </c>
    </row>
    <row r="3117" spans="1:4" x14ac:dyDescent="0.2">
      <c r="A3117" s="489" t="s">
        <v>9257</v>
      </c>
      <c r="B3117" s="489" t="s">
        <v>3263</v>
      </c>
      <c r="C3117" s="490">
        <v>1998720</v>
      </c>
      <c r="D3117" s="490">
        <v>568236.09600000002</v>
      </c>
    </row>
    <row r="3118" spans="1:4" x14ac:dyDescent="0.2">
      <c r="A3118" s="489" t="s">
        <v>9257</v>
      </c>
      <c r="B3118" s="489" t="s">
        <v>4010</v>
      </c>
      <c r="C3118" s="490">
        <v>21571.1328284234</v>
      </c>
      <c r="D3118" s="490">
        <v>6199.5435748888804</v>
      </c>
    </row>
    <row r="3119" spans="1:4" x14ac:dyDescent="0.2">
      <c r="A3119" s="489" t="s">
        <v>9257</v>
      </c>
      <c r="B3119" s="489" t="s">
        <v>4011</v>
      </c>
      <c r="C3119" s="490">
        <v>50332.643266321204</v>
      </c>
      <c r="D3119" s="490">
        <v>13755.911404685601</v>
      </c>
    </row>
    <row r="3120" spans="1:4" x14ac:dyDescent="0.2">
      <c r="A3120" s="489" t="s">
        <v>9257</v>
      </c>
      <c r="B3120" s="489" t="s">
        <v>4012</v>
      </c>
      <c r="C3120" s="490">
        <v>25238.225409255399</v>
      </c>
      <c r="D3120" s="490">
        <v>6526.60509083344</v>
      </c>
    </row>
    <row r="3121" spans="1:4" x14ac:dyDescent="0.2">
      <c r="A3121" s="489" t="s">
        <v>9257</v>
      </c>
      <c r="B3121" s="489" t="s">
        <v>3291</v>
      </c>
      <c r="C3121" s="490">
        <v>31088.973513513502</v>
      </c>
      <c r="D3121" s="490">
        <v>10268.687951513501</v>
      </c>
    </row>
    <row r="3122" spans="1:4" x14ac:dyDescent="0.2">
      <c r="A3122" s="489" t="s">
        <v>9257</v>
      </c>
      <c r="B3122" s="489" t="s">
        <v>3292</v>
      </c>
      <c r="C3122" s="490">
        <v>72540.938198198201</v>
      </c>
      <c r="D3122" s="490">
        <v>22792.362781873901</v>
      </c>
    </row>
    <row r="3123" spans="1:4" x14ac:dyDescent="0.2">
      <c r="A3123" s="489" t="s">
        <v>9257</v>
      </c>
      <c r="B3123" s="489" t="s">
        <v>3293</v>
      </c>
      <c r="C3123" s="490">
        <v>117226.156128288</v>
      </c>
      <c r="D3123" s="490">
        <v>34851.336216940101</v>
      </c>
    </row>
    <row r="3124" spans="1:4" x14ac:dyDescent="0.2">
      <c r="A3124" s="489" t="s">
        <v>9257</v>
      </c>
      <c r="B3124" s="489" t="s">
        <v>1108</v>
      </c>
      <c r="C3124" s="490">
        <v>5430</v>
      </c>
      <c r="D3124" s="490">
        <v>3116.82</v>
      </c>
    </row>
    <row r="3125" spans="1:4" x14ac:dyDescent="0.2">
      <c r="A3125" s="489" t="s">
        <v>9257</v>
      </c>
      <c r="B3125" s="489" t="s">
        <v>1107</v>
      </c>
      <c r="C3125" s="490">
        <v>1841.2</v>
      </c>
      <c r="D3125" s="490">
        <v>841.42840000000001</v>
      </c>
    </row>
    <row r="3126" spans="1:4" x14ac:dyDescent="0.2">
      <c r="A3126" s="489" t="s">
        <v>9257</v>
      </c>
      <c r="B3126" s="489" t="s">
        <v>1115</v>
      </c>
      <c r="C3126" s="490">
        <v>8490</v>
      </c>
      <c r="D3126" s="490">
        <v>4629.5970000000007</v>
      </c>
    </row>
    <row r="3127" spans="1:4" x14ac:dyDescent="0.2">
      <c r="A3127" s="489" t="s">
        <v>9257</v>
      </c>
      <c r="B3127" s="489" t="s">
        <v>1115</v>
      </c>
      <c r="C3127" s="490">
        <v>2461</v>
      </c>
      <c r="D3127" s="490">
        <v>1341.9833000000001</v>
      </c>
    </row>
    <row r="3128" spans="1:4" x14ac:dyDescent="0.2">
      <c r="A3128" s="489" t="s">
        <v>9257</v>
      </c>
      <c r="B3128" s="489" t="s">
        <v>1115</v>
      </c>
      <c r="C3128" s="490">
        <v>5749.9000000000005</v>
      </c>
      <c r="D3128" s="490">
        <v>3135.42047</v>
      </c>
    </row>
    <row r="3129" spans="1:4" x14ac:dyDescent="0.2">
      <c r="A3129" s="489" t="s">
        <v>9257</v>
      </c>
      <c r="B3129" s="489" t="s">
        <v>1108</v>
      </c>
      <c r="C3129" s="490">
        <v>15792.7389705882</v>
      </c>
      <c r="D3129" s="490">
        <v>9065.0321691176505</v>
      </c>
    </row>
    <row r="3130" spans="1:4" x14ac:dyDescent="0.2">
      <c r="A3130" s="489" t="s">
        <v>9257</v>
      </c>
      <c r="B3130" s="489" t="s">
        <v>1109</v>
      </c>
      <c r="C3130" s="490">
        <v>9981.0110294117603</v>
      </c>
      <c r="D3130" s="490">
        <v>5449.6320220588204</v>
      </c>
    </row>
    <row r="3131" spans="1:4" x14ac:dyDescent="0.2">
      <c r="A3131" s="489" t="s">
        <v>9257</v>
      </c>
      <c r="B3131" s="489" t="s">
        <v>1107</v>
      </c>
      <c r="C3131" s="490">
        <v>3287</v>
      </c>
      <c r="D3131" s="490">
        <v>1502.1590000000001</v>
      </c>
    </row>
    <row r="3132" spans="1:4" x14ac:dyDescent="0.2">
      <c r="A3132" s="489" t="s">
        <v>9257</v>
      </c>
      <c r="B3132" s="489" t="s">
        <v>1105</v>
      </c>
      <c r="C3132" s="490">
        <v>1952</v>
      </c>
      <c r="D3132" s="490">
        <v>988.1024000000001</v>
      </c>
    </row>
    <row r="3133" spans="1:4" x14ac:dyDescent="0.2">
      <c r="A3133" s="489" t="s">
        <v>9257</v>
      </c>
      <c r="B3133" s="489" t="s">
        <v>1115</v>
      </c>
      <c r="C3133" s="490">
        <v>29704.188481675399</v>
      </c>
      <c r="D3133" s="490">
        <v>16197.6939790576</v>
      </c>
    </row>
    <row r="3134" spans="1:4" x14ac:dyDescent="0.2">
      <c r="A3134" s="489" t="s">
        <v>9257</v>
      </c>
      <c r="B3134" s="489" t="s">
        <v>1116</v>
      </c>
      <c r="C3134" s="490">
        <v>4336.81151832461</v>
      </c>
      <c r="D3134" s="490">
        <v>2249.5041345549703</v>
      </c>
    </row>
    <row r="3135" spans="1:4" x14ac:dyDescent="0.2">
      <c r="A3135" s="489" t="s">
        <v>9257</v>
      </c>
      <c r="B3135" s="489" t="s">
        <v>1115</v>
      </c>
      <c r="C3135" s="490">
        <v>4398.1000000000004</v>
      </c>
      <c r="D3135" s="490">
        <v>2398.2839300000001</v>
      </c>
    </row>
    <row r="3136" spans="1:4" x14ac:dyDescent="0.2">
      <c r="A3136" s="489" t="s">
        <v>9257</v>
      </c>
      <c r="B3136" s="489" t="s">
        <v>1115</v>
      </c>
      <c r="C3136" s="490">
        <v>1872</v>
      </c>
      <c r="D3136" s="490">
        <v>1020.8016</v>
      </c>
    </row>
    <row r="3137" spans="1:4" x14ac:dyDescent="0.2">
      <c r="A3137" s="489" t="s">
        <v>9257</v>
      </c>
      <c r="B3137" s="489" t="s">
        <v>1122</v>
      </c>
      <c r="C3137" s="490">
        <v>10567.2</v>
      </c>
      <c r="D3137" s="490">
        <v>5473.8096000000005</v>
      </c>
    </row>
    <row r="3138" spans="1:4" x14ac:dyDescent="0.2">
      <c r="A3138" s="489" t="s">
        <v>9257</v>
      </c>
      <c r="B3138" s="489" t="s">
        <v>1122</v>
      </c>
      <c r="C3138" s="490">
        <v>16483</v>
      </c>
      <c r="D3138" s="490">
        <v>8538.1939999999995</v>
      </c>
    </row>
    <row r="3139" spans="1:4" x14ac:dyDescent="0.2">
      <c r="A3139" s="489" t="s">
        <v>9257</v>
      </c>
      <c r="B3139" s="489" t="s">
        <v>1122</v>
      </c>
      <c r="C3139" s="490">
        <v>6789.5</v>
      </c>
      <c r="D3139" s="490">
        <v>3516.9610000000002</v>
      </c>
    </row>
    <row r="3140" spans="1:4" x14ac:dyDescent="0.2">
      <c r="A3140" s="489" t="s">
        <v>9257</v>
      </c>
      <c r="B3140" s="489" t="s">
        <v>1122</v>
      </c>
      <c r="C3140" s="490">
        <v>4755</v>
      </c>
      <c r="D3140" s="490">
        <v>2463.09</v>
      </c>
    </row>
    <row r="3141" spans="1:4" x14ac:dyDescent="0.2">
      <c r="A3141" s="489" t="s">
        <v>9257</v>
      </c>
      <c r="B3141" s="489" t="s">
        <v>1122</v>
      </c>
      <c r="C3141" s="490">
        <v>6592</v>
      </c>
      <c r="D3141" s="490">
        <v>3414.6559999999999</v>
      </c>
    </row>
    <row r="3142" spans="1:4" x14ac:dyDescent="0.2">
      <c r="A3142" s="489" t="s">
        <v>9257</v>
      </c>
      <c r="B3142" s="489" t="s">
        <v>1122</v>
      </c>
      <c r="C3142" s="490">
        <v>5095</v>
      </c>
      <c r="D3142" s="490">
        <v>2639.21</v>
      </c>
    </row>
    <row r="3143" spans="1:4" x14ac:dyDescent="0.2">
      <c r="A3143" s="489" t="s">
        <v>9257</v>
      </c>
      <c r="B3143" s="489" t="s">
        <v>1129</v>
      </c>
      <c r="C3143" s="490">
        <v>5641</v>
      </c>
      <c r="D3143" s="490">
        <v>2775.9361000000004</v>
      </c>
    </row>
    <row r="3144" spans="1:4" x14ac:dyDescent="0.2">
      <c r="A3144" s="489" t="s">
        <v>9257</v>
      </c>
      <c r="B3144" s="489" t="s">
        <v>1122</v>
      </c>
      <c r="C3144" s="490">
        <v>3882.8</v>
      </c>
      <c r="D3144" s="490">
        <v>2011.2904000000001</v>
      </c>
    </row>
    <row r="3145" spans="1:4" x14ac:dyDescent="0.2">
      <c r="A3145" s="489" t="s">
        <v>9257</v>
      </c>
      <c r="B3145" s="489" t="s">
        <v>1129</v>
      </c>
      <c r="C3145" s="490">
        <v>3120</v>
      </c>
      <c r="D3145" s="490">
        <v>1535.3520000000001</v>
      </c>
    </row>
    <row r="3146" spans="1:4" x14ac:dyDescent="0.2">
      <c r="A3146" s="489" t="s">
        <v>9257</v>
      </c>
      <c r="B3146" s="489" t="s">
        <v>1129</v>
      </c>
      <c r="C3146" s="490">
        <v>10377</v>
      </c>
      <c r="D3146" s="490">
        <v>5106.5217000000002</v>
      </c>
    </row>
    <row r="3147" spans="1:4" x14ac:dyDescent="0.2">
      <c r="A3147" s="489" t="s">
        <v>9257</v>
      </c>
      <c r="B3147" s="489" t="s">
        <v>1129</v>
      </c>
      <c r="C3147" s="490">
        <v>3530</v>
      </c>
      <c r="D3147" s="490">
        <v>1737.1130000000001</v>
      </c>
    </row>
    <row r="3148" spans="1:4" x14ac:dyDescent="0.2">
      <c r="A3148" s="489" t="s">
        <v>9257</v>
      </c>
      <c r="B3148" s="489" t="s">
        <v>1129</v>
      </c>
      <c r="C3148" s="490">
        <v>25485.7842280119</v>
      </c>
      <c r="D3148" s="490">
        <v>12541.554418604701</v>
      </c>
    </row>
    <row r="3149" spans="1:4" x14ac:dyDescent="0.2">
      <c r="A3149" s="489" t="s">
        <v>9257</v>
      </c>
      <c r="B3149" s="489" t="s">
        <v>1130</v>
      </c>
      <c r="C3149" s="490">
        <v>59466.829865361098</v>
      </c>
      <c r="D3149" s="490">
        <v>27842.369742962099</v>
      </c>
    </row>
    <row r="3150" spans="1:4" x14ac:dyDescent="0.2">
      <c r="A3150" s="489" t="s">
        <v>9257</v>
      </c>
      <c r="B3150" s="489" t="s">
        <v>1131</v>
      </c>
      <c r="C3150" s="490">
        <v>12216.185906627001</v>
      </c>
      <c r="D3150" s="490">
        <v>5656.0940747683198</v>
      </c>
    </row>
    <row r="3151" spans="1:4" x14ac:dyDescent="0.2">
      <c r="A3151" s="489" t="s">
        <v>9257</v>
      </c>
      <c r="B3151" s="489" t="s">
        <v>1129</v>
      </c>
      <c r="C3151" s="490">
        <v>27500.946686596901</v>
      </c>
      <c r="D3151" s="490">
        <v>13533.215864474299</v>
      </c>
    </row>
    <row r="3152" spans="1:4" x14ac:dyDescent="0.2">
      <c r="A3152" s="489" t="s">
        <v>9257</v>
      </c>
      <c r="B3152" s="489" t="s">
        <v>1130</v>
      </c>
      <c r="C3152" s="490">
        <v>96.253313403089194</v>
      </c>
      <c r="D3152" s="490">
        <v>45.065801335326398</v>
      </c>
    </row>
    <row r="3153" spans="1:4" x14ac:dyDescent="0.2">
      <c r="A3153" s="489" t="s">
        <v>9257</v>
      </c>
      <c r="B3153" s="489" t="s">
        <v>1129</v>
      </c>
      <c r="C3153" s="490">
        <v>5267</v>
      </c>
      <c r="D3153" s="490">
        <v>2591.8906999999999</v>
      </c>
    </row>
    <row r="3154" spans="1:4" x14ac:dyDescent="0.2">
      <c r="A3154" s="489" t="s">
        <v>9257</v>
      </c>
      <c r="B3154" s="489" t="s">
        <v>1129</v>
      </c>
      <c r="C3154" s="490">
        <v>4747</v>
      </c>
      <c r="D3154" s="490">
        <v>2335.9987000000001</v>
      </c>
    </row>
    <row r="3155" spans="1:4" x14ac:dyDescent="0.2">
      <c r="A3155" s="489" t="s">
        <v>9257</v>
      </c>
      <c r="B3155" s="489" t="s">
        <v>1129</v>
      </c>
      <c r="C3155" s="490">
        <v>5553.8</v>
      </c>
      <c r="D3155" s="490">
        <v>2733.0249800000001</v>
      </c>
    </row>
    <row r="3156" spans="1:4" x14ac:dyDescent="0.2">
      <c r="A3156" s="489" t="s">
        <v>9257</v>
      </c>
      <c r="B3156" s="489" t="s">
        <v>1136</v>
      </c>
      <c r="C3156" s="490">
        <v>4735.7</v>
      </c>
      <c r="D3156" s="490">
        <v>2213.93975</v>
      </c>
    </row>
    <row r="3157" spans="1:4" x14ac:dyDescent="0.2">
      <c r="A3157" s="489" t="s">
        <v>9257</v>
      </c>
      <c r="B3157" s="489" t="s">
        <v>1129</v>
      </c>
      <c r="C3157" s="490">
        <v>3413</v>
      </c>
      <c r="D3157" s="490">
        <v>1679.5373000000002</v>
      </c>
    </row>
    <row r="3158" spans="1:4" x14ac:dyDescent="0.2">
      <c r="A3158" s="489" t="s">
        <v>9257</v>
      </c>
      <c r="B3158" s="489" t="s">
        <v>1136</v>
      </c>
      <c r="C3158" s="490">
        <v>18879.54</v>
      </c>
      <c r="D3158" s="490">
        <v>8826.1849500000008</v>
      </c>
    </row>
    <row r="3159" spans="1:4" x14ac:dyDescent="0.2">
      <c r="A3159" s="489" t="s">
        <v>9257</v>
      </c>
      <c r="B3159" s="489" t="s">
        <v>1136</v>
      </c>
      <c r="C3159" s="490">
        <v>33051.219512195101</v>
      </c>
      <c r="D3159" s="490">
        <v>15451.445121951201</v>
      </c>
    </row>
    <row r="3160" spans="1:4" x14ac:dyDescent="0.2">
      <c r="A3160" s="489" t="s">
        <v>9257</v>
      </c>
      <c r="B3160" s="489" t="s">
        <v>1137</v>
      </c>
      <c r="C3160" s="490">
        <v>7601.7804878048801</v>
      </c>
      <c r="D3160" s="490">
        <v>3381.27196097561</v>
      </c>
    </row>
    <row r="3161" spans="1:4" x14ac:dyDescent="0.2">
      <c r="A3161" s="489" t="s">
        <v>9257</v>
      </c>
      <c r="B3161" s="489" t="s">
        <v>1136</v>
      </c>
      <c r="C3161" s="490">
        <v>32719.548872180501</v>
      </c>
      <c r="D3161" s="490">
        <v>15296.389097744401</v>
      </c>
    </row>
    <row r="3162" spans="1:4" x14ac:dyDescent="0.2">
      <c r="A3162" s="489" t="s">
        <v>9257</v>
      </c>
      <c r="B3162" s="489" t="s">
        <v>1137</v>
      </c>
      <c r="C3162" s="490">
        <v>6445.7511278195507</v>
      </c>
      <c r="D3162" s="490">
        <v>2867.0701016541402</v>
      </c>
    </row>
    <row r="3163" spans="1:4" x14ac:dyDescent="0.2">
      <c r="A3163" s="489" t="s">
        <v>9257</v>
      </c>
      <c r="B3163" s="489" t="s">
        <v>1136</v>
      </c>
      <c r="C3163" s="490">
        <v>30832</v>
      </c>
      <c r="D3163" s="490">
        <v>14413.960000000001</v>
      </c>
    </row>
    <row r="3164" spans="1:4" x14ac:dyDescent="0.2">
      <c r="A3164" s="489" t="s">
        <v>9257</v>
      </c>
      <c r="B3164" s="489" t="s">
        <v>1136</v>
      </c>
      <c r="C3164" s="490">
        <v>4547</v>
      </c>
      <c r="D3164" s="490">
        <v>2125.7225000000003</v>
      </c>
    </row>
    <row r="3165" spans="1:4" x14ac:dyDescent="0.2">
      <c r="A3165" s="489" t="s">
        <v>9257</v>
      </c>
      <c r="B3165" s="489" t="s">
        <v>1136</v>
      </c>
      <c r="C3165" s="490">
        <v>7428.8</v>
      </c>
      <c r="D3165" s="490">
        <v>3472.9639999999999</v>
      </c>
    </row>
    <row r="3166" spans="1:4" x14ac:dyDescent="0.2">
      <c r="A3166" s="489" t="s">
        <v>9257</v>
      </c>
      <c r="B3166" s="489" t="s">
        <v>1136</v>
      </c>
      <c r="C3166" s="490">
        <v>2449</v>
      </c>
      <c r="D3166" s="490">
        <v>1144.9075</v>
      </c>
    </row>
    <row r="3167" spans="1:4" x14ac:dyDescent="0.2">
      <c r="A3167" s="489" t="s">
        <v>9257</v>
      </c>
      <c r="B3167" s="489" t="s">
        <v>1136</v>
      </c>
      <c r="C3167" s="490">
        <v>14689</v>
      </c>
      <c r="D3167" s="490">
        <v>6867.1075000000001</v>
      </c>
    </row>
    <row r="3168" spans="1:4" x14ac:dyDescent="0.2">
      <c r="A3168" s="489" t="s">
        <v>9257</v>
      </c>
      <c r="B3168" s="489" t="s">
        <v>1136</v>
      </c>
      <c r="C3168" s="490">
        <v>5551.3</v>
      </c>
      <c r="D3168" s="490">
        <v>2595.2327500000001</v>
      </c>
    </row>
    <row r="3169" spans="1:4" x14ac:dyDescent="0.2">
      <c r="A3169" s="489" t="s">
        <v>9257</v>
      </c>
      <c r="B3169" s="489" t="s">
        <v>1136</v>
      </c>
      <c r="C3169" s="490">
        <v>7197</v>
      </c>
      <c r="D3169" s="490">
        <v>3364.5975000000003</v>
      </c>
    </row>
    <row r="3170" spans="1:4" x14ac:dyDescent="0.2">
      <c r="A3170" s="489" t="s">
        <v>9257</v>
      </c>
      <c r="B3170" s="489" t="s">
        <v>1136</v>
      </c>
      <c r="C3170" s="490">
        <v>4192</v>
      </c>
      <c r="D3170" s="490">
        <v>1959.76</v>
      </c>
    </row>
    <row r="3171" spans="1:4" x14ac:dyDescent="0.2">
      <c r="A3171" s="489" t="s">
        <v>9257</v>
      </c>
      <c r="B3171" s="489" t="s">
        <v>1136</v>
      </c>
      <c r="C3171" s="490">
        <v>3517</v>
      </c>
      <c r="D3171" s="490">
        <v>1644.1975</v>
      </c>
    </row>
    <row r="3172" spans="1:4" x14ac:dyDescent="0.2">
      <c r="A3172" s="489" t="s">
        <v>9257</v>
      </c>
      <c r="B3172" s="489" t="s">
        <v>2353</v>
      </c>
      <c r="C3172" s="490">
        <v>13753.4</v>
      </c>
      <c r="D3172" s="490">
        <v>2705.29378</v>
      </c>
    </row>
    <row r="3173" spans="1:4" x14ac:dyDescent="0.2">
      <c r="A3173" s="489" t="s">
        <v>9257</v>
      </c>
      <c r="B3173" s="489" t="s">
        <v>1136</v>
      </c>
      <c r="C3173" s="490">
        <v>30601.3636363636</v>
      </c>
      <c r="D3173" s="490">
        <v>14306.137500000001</v>
      </c>
    </row>
    <row r="3174" spans="1:4" x14ac:dyDescent="0.2">
      <c r="A3174" s="489" t="s">
        <v>9257</v>
      </c>
      <c r="B3174" s="489" t="s">
        <v>1137</v>
      </c>
      <c r="C3174" s="490">
        <v>3060.1363636363603</v>
      </c>
      <c r="D3174" s="490">
        <v>1361.14865454545</v>
      </c>
    </row>
    <row r="3175" spans="1:4" x14ac:dyDescent="0.2">
      <c r="A3175" s="489" t="s">
        <v>9257</v>
      </c>
      <c r="B3175" s="489" t="s">
        <v>173</v>
      </c>
      <c r="C3175" s="490">
        <v>4430</v>
      </c>
      <c r="D3175" s="490">
        <v>1905.3430000000001</v>
      </c>
    </row>
    <row r="3176" spans="1:4" x14ac:dyDescent="0.2">
      <c r="A3176" s="489" t="s">
        <v>9257</v>
      </c>
      <c r="B3176" s="489" t="s">
        <v>1136</v>
      </c>
      <c r="C3176" s="490">
        <v>6432</v>
      </c>
      <c r="D3176" s="490">
        <v>3006.96</v>
      </c>
    </row>
    <row r="3177" spans="1:4" x14ac:dyDescent="0.2">
      <c r="A3177" s="489" t="s">
        <v>9257</v>
      </c>
      <c r="B3177" s="489" t="s">
        <v>1136</v>
      </c>
      <c r="C3177" s="490">
        <v>6220.19032258065</v>
      </c>
      <c r="D3177" s="490">
        <v>2907.9389758064503</v>
      </c>
    </row>
    <row r="3178" spans="1:4" x14ac:dyDescent="0.2">
      <c r="A3178" s="489" t="s">
        <v>9257</v>
      </c>
      <c r="B3178" s="489" t="s">
        <v>173</v>
      </c>
      <c r="C3178" s="490">
        <v>921.50967741935506</v>
      </c>
      <c r="D3178" s="490">
        <v>396.34131225806505</v>
      </c>
    </row>
    <row r="3179" spans="1:4" x14ac:dyDescent="0.2">
      <c r="A3179" s="489" t="s">
        <v>9257</v>
      </c>
      <c r="B3179" s="489" t="s">
        <v>173</v>
      </c>
      <c r="C3179" s="490">
        <v>8570.9</v>
      </c>
      <c r="D3179" s="490">
        <v>3686.3440900000001</v>
      </c>
    </row>
    <row r="3180" spans="1:4" x14ac:dyDescent="0.2">
      <c r="A3180" s="489" t="s">
        <v>9257</v>
      </c>
      <c r="B3180" s="489" t="s">
        <v>173</v>
      </c>
      <c r="C3180" s="490">
        <v>29935.495978552302</v>
      </c>
      <c r="D3180" s="490">
        <v>12875.2568203753</v>
      </c>
    </row>
    <row r="3181" spans="1:4" x14ac:dyDescent="0.2">
      <c r="A3181" s="489" t="s">
        <v>9257</v>
      </c>
      <c r="B3181" s="489" t="s">
        <v>175</v>
      </c>
      <c r="C3181" s="490">
        <v>25894.204021447702</v>
      </c>
      <c r="D3181" s="490">
        <v>10593.3188651743</v>
      </c>
    </row>
    <row r="3182" spans="1:4" x14ac:dyDescent="0.2">
      <c r="A3182" s="489" t="s">
        <v>9257</v>
      </c>
      <c r="B3182" s="489" t="s">
        <v>173</v>
      </c>
      <c r="C3182" s="490">
        <v>11585</v>
      </c>
      <c r="D3182" s="490">
        <v>4982.7085000000006</v>
      </c>
    </row>
    <row r="3183" spans="1:4" x14ac:dyDescent="0.2">
      <c r="A3183" s="489" t="s">
        <v>9257</v>
      </c>
      <c r="B3183" s="489" t="s">
        <v>173</v>
      </c>
      <c r="C3183" s="490">
        <v>4927.2</v>
      </c>
      <c r="D3183" s="490">
        <v>2119.1887200000001</v>
      </c>
    </row>
    <row r="3184" spans="1:4" x14ac:dyDescent="0.2">
      <c r="A3184" s="489" t="s">
        <v>9257</v>
      </c>
      <c r="B3184" s="489" t="s">
        <v>173</v>
      </c>
      <c r="C3184" s="490">
        <v>7024.4000000000005</v>
      </c>
      <c r="D3184" s="490">
        <v>3021.1944400000002</v>
      </c>
    </row>
    <row r="3185" spans="1:4" x14ac:dyDescent="0.2">
      <c r="A3185" s="489" t="s">
        <v>9257</v>
      </c>
      <c r="B3185" s="489" t="s">
        <v>173</v>
      </c>
      <c r="C3185" s="490">
        <v>3807</v>
      </c>
      <c r="D3185" s="490">
        <v>1637.3907000000002</v>
      </c>
    </row>
    <row r="3186" spans="1:4" x14ac:dyDescent="0.2">
      <c r="A3186" s="489" t="s">
        <v>9257</v>
      </c>
      <c r="B3186" s="489" t="s">
        <v>173</v>
      </c>
      <c r="C3186" s="490">
        <v>6275</v>
      </c>
      <c r="D3186" s="490">
        <v>2698.8775000000001</v>
      </c>
    </row>
    <row r="3187" spans="1:4" x14ac:dyDescent="0.2">
      <c r="A3187" s="489" t="s">
        <v>9257</v>
      </c>
      <c r="B3187" s="489" t="s">
        <v>178</v>
      </c>
      <c r="C3187" s="490">
        <v>1854</v>
      </c>
      <c r="D3187" s="490">
        <v>797.40539999999999</v>
      </c>
    </row>
    <row r="3188" spans="1:4" x14ac:dyDescent="0.2">
      <c r="A3188" s="489" t="s">
        <v>9257</v>
      </c>
      <c r="B3188" s="489" t="s">
        <v>179</v>
      </c>
      <c r="C3188" s="490">
        <v>-1854</v>
      </c>
      <c r="D3188" s="490">
        <v>-333.72</v>
      </c>
    </row>
    <row r="3189" spans="1:4" x14ac:dyDescent="0.2">
      <c r="A3189" s="489" t="s">
        <v>9257</v>
      </c>
      <c r="B3189" s="489" t="s">
        <v>173</v>
      </c>
      <c r="C3189" s="490">
        <v>3655</v>
      </c>
      <c r="D3189" s="490">
        <v>1572.0155</v>
      </c>
    </row>
    <row r="3190" spans="1:4" x14ac:dyDescent="0.2">
      <c r="A3190" s="489" t="s">
        <v>9257</v>
      </c>
      <c r="B3190" s="489" t="s">
        <v>173</v>
      </c>
      <c r="C3190" s="490">
        <v>3620</v>
      </c>
      <c r="D3190" s="490">
        <v>1556.962</v>
      </c>
    </row>
    <row r="3191" spans="1:4" x14ac:dyDescent="0.2">
      <c r="A3191" s="489" t="s">
        <v>9257</v>
      </c>
      <c r="B3191" s="489" t="s">
        <v>178</v>
      </c>
      <c r="C3191" s="490">
        <v>1476</v>
      </c>
      <c r="D3191" s="490">
        <v>634.82760000000007</v>
      </c>
    </row>
    <row r="3192" spans="1:4" x14ac:dyDescent="0.2">
      <c r="A3192" s="489" t="s">
        <v>9257</v>
      </c>
      <c r="B3192" s="489" t="s">
        <v>179</v>
      </c>
      <c r="C3192" s="490">
        <v>-1476</v>
      </c>
      <c r="D3192" s="490">
        <v>-265.68</v>
      </c>
    </row>
    <row r="3193" spans="1:4" x14ac:dyDescent="0.2">
      <c r="A3193" s="489" t="s">
        <v>9257</v>
      </c>
      <c r="B3193" s="489" t="s">
        <v>173</v>
      </c>
      <c r="C3193" s="490">
        <v>6515</v>
      </c>
      <c r="D3193" s="490">
        <v>2802.1015000000002</v>
      </c>
    </row>
    <row r="3194" spans="1:4" x14ac:dyDescent="0.2">
      <c r="A3194" s="489" t="s">
        <v>9257</v>
      </c>
      <c r="B3194" s="489" t="s">
        <v>173</v>
      </c>
      <c r="C3194" s="490">
        <v>6968</v>
      </c>
      <c r="D3194" s="490">
        <v>2996.9367999999999</v>
      </c>
    </row>
    <row r="3195" spans="1:4" x14ac:dyDescent="0.2">
      <c r="A3195" s="489" t="s">
        <v>9257</v>
      </c>
      <c r="B3195" s="489" t="s">
        <v>173</v>
      </c>
      <c r="C3195" s="490">
        <v>8539</v>
      </c>
      <c r="D3195" s="490">
        <v>3672.6239</v>
      </c>
    </row>
    <row r="3196" spans="1:4" x14ac:dyDescent="0.2">
      <c r="A3196" s="489" t="s">
        <v>9257</v>
      </c>
      <c r="B3196" s="489" t="s">
        <v>173</v>
      </c>
      <c r="C3196" s="490">
        <v>10203</v>
      </c>
      <c r="D3196" s="490">
        <v>4388.3103000000001</v>
      </c>
    </row>
    <row r="3197" spans="1:4" x14ac:dyDescent="0.2">
      <c r="A3197" s="489" t="s">
        <v>9257</v>
      </c>
      <c r="B3197" s="489" t="s">
        <v>173</v>
      </c>
      <c r="C3197" s="490">
        <v>6304</v>
      </c>
      <c r="D3197" s="490">
        <v>2711.3504000000003</v>
      </c>
    </row>
    <row r="3198" spans="1:4" x14ac:dyDescent="0.2">
      <c r="A3198" s="489" t="s">
        <v>9257</v>
      </c>
      <c r="B3198" s="489" t="s">
        <v>173</v>
      </c>
      <c r="C3198" s="490">
        <v>5766</v>
      </c>
      <c r="D3198" s="490">
        <v>2479.9566</v>
      </c>
    </row>
    <row r="3199" spans="1:4" x14ac:dyDescent="0.2">
      <c r="A3199" s="489" t="s">
        <v>9257</v>
      </c>
      <c r="B3199" s="489" t="s">
        <v>173</v>
      </c>
      <c r="C3199" s="490">
        <v>27307.398932112901</v>
      </c>
      <c r="D3199" s="490">
        <v>11744.912280701801</v>
      </c>
    </row>
    <row r="3200" spans="1:4" x14ac:dyDescent="0.2">
      <c r="A3200" s="489" t="s">
        <v>9257</v>
      </c>
      <c r="B3200" s="489" t="s">
        <v>175</v>
      </c>
      <c r="C3200" s="490">
        <v>44292.601067887103</v>
      </c>
      <c r="D3200" s="490">
        <v>18120.103096872601</v>
      </c>
    </row>
    <row r="3201" spans="1:4" x14ac:dyDescent="0.2">
      <c r="A3201" s="489" t="s">
        <v>9257</v>
      </c>
      <c r="B3201" s="489" t="s">
        <v>3264</v>
      </c>
      <c r="C3201" s="490">
        <v>6376</v>
      </c>
      <c r="D3201" s="490">
        <v>2495.5664000000002</v>
      </c>
    </row>
    <row r="3202" spans="1:4" x14ac:dyDescent="0.2">
      <c r="A3202" s="489" t="s">
        <v>9257</v>
      </c>
      <c r="B3202" s="489" t="s">
        <v>3264</v>
      </c>
      <c r="C3202" s="490">
        <v>7140</v>
      </c>
      <c r="D3202" s="490">
        <v>2794.596</v>
      </c>
    </row>
    <row r="3203" spans="1:4" x14ac:dyDescent="0.2">
      <c r="A3203" s="489" t="s">
        <v>9257</v>
      </c>
      <c r="B3203" s="489" t="s">
        <v>3265</v>
      </c>
      <c r="C3203" s="490">
        <v>1391.5238095238101</v>
      </c>
      <c r="D3203" s="490">
        <v>518.06431428571398</v>
      </c>
    </row>
    <row r="3204" spans="1:4" x14ac:dyDescent="0.2">
      <c r="A3204" s="489" t="s">
        <v>9257</v>
      </c>
      <c r="B3204" s="489" t="s">
        <v>3264</v>
      </c>
      <c r="C3204" s="490">
        <v>27830.476190476202</v>
      </c>
      <c r="D3204" s="490">
        <v>10892.8483809524</v>
      </c>
    </row>
    <row r="3205" spans="1:4" x14ac:dyDescent="0.2">
      <c r="A3205" s="489" t="s">
        <v>9257</v>
      </c>
      <c r="B3205" s="489" t="s">
        <v>3264</v>
      </c>
      <c r="C3205" s="490">
        <v>3930</v>
      </c>
      <c r="D3205" s="490">
        <v>1538.202</v>
      </c>
    </row>
    <row r="3206" spans="1:4" x14ac:dyDescent="0.2">
      <c r="A3206" s="489" t="s">
        <v>9257</v>
      </c>
      <c r="B3206" s="489" t="s">
        <v>3268</v>
      </c>
      <c r="C3206" s="490">
        <v>786</v>
      </c>
      <c r="D3206" s="490">
        <v>307.6404</v>
      </c>
    </row>
    <row r="3207" spans="1:4" x14ac:dyDescent="0.2">
      <c r="A3207" s="489" t="s">
        <v>9257</v>
      </c>
      <c r="B3207" s="489" t="s">
        <v>3269</v>
      </c>
      <c r="C3207" s="490">
        <v>-786</v>
      </c>
      <c r="D3207" s="490">
        <v>-128.74680000000001</v>
      </c>
    </row>
    <row r="3208" spans="1:4" x14ac:dyDescent="0.2">
      <c r="A3208" s="489" t="s">
        <v>9257</v>
      </c>
      <c r="B3208" s="489" t="s">
        <v>3264</v>
      </c>
      <c r="C3208" s="490">
        <v>8553</v>
      </c>
      <c r="D3208" s="490">
        <v>3347.6442000000002</v>
      </c>
    </row>
    <row r="3209" spans="1:4" x14ac:dyDescent="0.2">
      <c r="A3209" s="489" t="s">
        <v>9257</v>
      </c>
      <c r="B3209" s="489" t="s">
        <v>3264</v>
      </c>
      <c r="C3209" s="490">
        <v>6751</v>
      </c>
      <c r="D3209" s="490">
        <v>2642.3414000000002</v>
      </c>
    </row>
    <row r="3210" spans="1:4" x14ac:dyDescent="0.2">
      <c r="A3210" s="489" t="s">
        <v>9257</v>
      </c>
      <c r="B3210" s="489" t="s">
        <v>3264</v>
      </c>
      <c r="C3210" s="490">
        <v>4646</v>
      </c>
      <c r="D3210" s="490">
        <v>1818.4444000000001</v>
      </c>
    </row>
    <row r="3211" spans="1:4" x14ac:dyDescent="0.2">
      <c r="A3211" s="489" t="s">
        <v>9257</v>
      </c>
      <c r="B3211" s="489" t="s">
        <v>3264</v>
      </c>
      <c r="C3211" s="490">
        <v>11988</v>
      </c>
      <c r="D3211" s="490">
        <v>4692.1032000000005</v>
      </c>
    </row>
    <row r="3212" spans="1:4" x14ac:dyDescent="0.2">
      <c r="A3212" s="489" t="s">
        <v>9257</v>
      </c>
      <c r="B3212" s="489" t="s">
        <v>3264</v>
      </c>
      <c r="C3212" s="490">
        <v>3917</v>
      </c>
      <c r="D3212" s="490">
        <v>1533.1138000000001</v>
      </c>
    </row>
    <row r="3213" spans="1:4" x14ac:dyDescent="0.2">
      <c r="A3213" s="489" t="s">
        <v>9257</v>
      </c>
      <c r="B3213" s="489" t="s">
        <v>3264</v>
      </c>
      <c r="C3213" s="490">
        <v>29342</v>
      </c>
      <c r="D3213" s="490">
        <v>11484.4588</v>
      </c>
    </row>
    <row r="3214" spans="1:4" x14ac:dyDescent="0.2">
      <c r="A3214" s="489" t="s">
        <v>9257</v>
      </c>
      <c r="B3214" s="489" t="s">
        <v>3265</v>
      </c>
      <c r="C3214" s="490">
        <v>3453.0072463768101</v>
      </c>
      <c r="D3214" s="490">
        <v>1285.55459782609</v>
      </c>
    </row>
    <row r="3215" spans="1:4" x14ac:dyDescent="0.2">
      <c r="A3215" s="489" t="s">
        <v>9257</v>
      </c>
      <c r="B3215" s="489" t="s">
        <v>3264</v>
      </c>
      <c r="C3215" s="490">
        <v>33201.992753623199</v>
      </c>
      <c r="D3215" s="490">
        <v>12995.2599637681</v>
      </c>
    </row>
    <row r="3216" spans="1:4" x14ac:dyDescent="0.2">
      <c r="A3216" s="489" t="s">
        <v>9257</v>
      </c>
      <c r="B3216" s="489" t="s">
        <v>3264</v>
      </c>
      <c r="C3216" s="490">
        <v>29287</v>
      </c>
      <c r="D3216" s="490">
        <v>11462.9318</v>
      </c>
    </row>
    <row r="3217" spans="1:4" x14ac:dyDescent="0.2">
      <c r="A3217" s="489" t="s">
        <v>9257</v>
      </c>
      <c r="B3217" s="489" t="s">
        <v>3264</v>
      </c>
      <c r="C3217" s="490">
        <v>12436</v>
      </c>
      <c r="D3217" s="490">
        <v>4867.4504000000006</v>
      </c>
    </row>
    <row r="3218" spans="1:4" x14ac:dyDescent="0.2">
      <c r="A3218" s="489" t="s">
        <v>9257</v>
      </c>
      <c r="B3218" s="489" t="s">
        <v>3264</v>
      </c>
      <c r="C3218" s="490">
        <v>12251</v>
      </c>
      <c r="D3218" s="490">
        <v>4795.0414000000001</v>
      </c>
    </row>
    <row r="3219" spans="1:4" x14ac:dyDescent="0.2">
      <c r="A3219" s="489" t="s">
        <v>9257</v>
      </c>
      <c r="B3219" s="489" t="s">
        <v>3264</v>
      </c>
      <c r="C3219" s="490">
        <v>28971</v>
      </c>
      <c r="D3219" s="490">
        <v>11339.249400000001</v>
      </c>
    </row>
    <row r="3220" spans="1:4" x14ac:dyDescent="0.2">
      <c r="A3220" s="489" t="s">
        <v>9257</v>
      </c>
      <c r="B3220" s="489" t="s">
        <v>3264</v>
      </c>
      <c r="C3220" s="490">
        <v>12450</v>
      </c>
      <c r="D3220" s="490">
        <v>4872.93</v>
      </c>
    </row>
    <row r="3221" spans="1:4" x14ac:dyDescent="0.2">
      <c r="A3221" s="489" t="s">
        <v>9257</v>
      </c>
      <c r="B3221" s="489" t="s">
        <v>3264</v>
      </c>
      <c r="C3221" s="490">
        <v>27282</v>
      </c>
      <c r="D3221" s="490">
        <v>10678.174800000001</v>
      </c>
    </row>
    <row r="3222" spans="1:4" x14ac:dyDescent="0.2">
      <c r="A3222" s="489" t="s">
        <v>9257</v>
      </c>
      <c r="B3222" s="489" t="s">
        <v>3264</v>
      </c>
      <c r="C3222" s="490">
        <v>9002</v>
      </c>
      <c r="D3222" s="490">
        <v>3523.3828000000003</v>
      </c>
    </row>
    <row r="3223" spans="1:4" x14ac:dyDescent="0.2">
      <c r="A3223" s="489" t="s">
        <v>9257</v>
      </c>
      <c r="B3223" s="489" t="s">
        <v>3275</v>
      </c>
      <c r="C3223" s="490">
        <v>8077</v>
      </c>
      <c r="D3223" s="490">
        <v>2750.2184999999999</v>
      </c>
    </row>
    <row r="3224" spans="1:4" x14ac:dyDescent="0.2">
      <c r="A3224" s="489" t="s">
        <v>9257</v>
      </c>
      <c r="B3224" s="489" t="s">
        <v>4010</v>
      </c>
      <c r="C3224" s="490">
        <v>6522</v>
      </c>
      <c r="D3224" s="490">
        <v>1874.4228000000001</v>
      </c>
    </row>
    <row r="3225" spans="1:4" x14ac:dyDescent="0.2">
      <c r="A3225" s="489" t="s">
        <v>9257</v>
      </c>
      <c r="B3225" s="489" t="s">
        <v>4010</v>
      </c>
      <c r="C3225" s="490">
        <v>7089</v>
      </c>
      <c r="D3225" s="490">
        <v>2037.3786</v>
      </c>
    </row>
    <row r="3226" spans="1:4" x14ac:dyDescent="0.2">
      <c r="A3226" s="489" t="s">
        <v>9257</v>
      </c>
      <c r="B3226" s="489" t="s">
        <v>4010</v>
      </c>
      <c r="C3226" s="490">
        <v>4321</v>
      </c>
      <c r="D3226" s="490">
        <v>1241.8554000000001</v>
      </c>
    </row>
    <row r="3227" spans="1:4" x14ac:dyDescent="0.2">
      <c r="A3227" s="489" t="s">
        <v>9257</v>
      </c>
      <c r="B3227" s="489" t="s">
        <v>4010</v>
      </c>
      <c r="C3227" s="490">
        <v>18197</v>
      </c>
      <c r="D3227" s="490">
        <v>5229.8177999999998</v>
      </c>
    </row>
    <row r="3228" spans="1:4" x14ac:dyDescent="0.2">
      <c r="A3228" s="489" t="s">
        <v>9257</v>
      </c>
      <c r="B3228" s="489" t="s">
        <v>4010</v>
      </c>
      <c r="C3228" s="490">
        <v>594</v>
      </c>
      <c r="D3228" s="490">
        <v>170.71559999999999</v>
      </c>
    </row>
    <row r="3229" spans="1:4" x14ac:dyDescent="0.2">
      <c r="A3229" s="489" t="s">
        <v>9257</v>
      </c>
      <c r="B3229" s="489" t="s">
        <v>4014</v>
      </c>
      <c r="C3229" s="490">
        <v>936</v>
      </c>
      <c r="D3229" s="490">
        <v>269.00639999999999</v>
      </c>
    </row>
    <row r="3230" spans="1:4" x14ac:dyDescent="0.2">
      <c r="A3230" s="489" t="s">
        <v>9257</v>
      </c>
      <c r="B3230" s="489" t="s">
        <v>4015</v>
      </c>
      <c r="C3230" s="490">
        <v>-459</v>
      </c>
      <c r="D3230" s="490">
        <v>-75.18419999999999</v>
      </c>
    </row>
    <row r="3231" spans="1:4" x14ac:dyDescent="0.2">
      <c r="A3231" s="489" t="s">
        <v>9257</v>
      </c>
      <c r="B3231" s="489" t="s">
        <v>4016</v>
      </c>
      <c r="C3231" s="490">
        <v>-477</v>
      </c>
      <c r="D3231" s="490">
        <v>-57.239999999999995</v>
      </c>
    </row>
    <row r="3232" spans="1:4" x14ac:dyDescent="0.2">
      <c r="A3232" s="489" t="s">
        <v>9257</v>
      </c>
      <c r="B3232" s="489" t="s">
        <v>4010</v>
      </c>
      <c r="C3232" s="490">
        <v>2645</v>
      </c>
      <c r="D3232" s="490">
        <v>760.173</v>
      </c>
    </row>
    <row r="3233" spans="1:4" x14ac:dyDescent="0.2">
      <c r="A3233" s="489" t="s">
        <v>9257</v>
      </c>
      <c r="B3233" s="489" t="s">
        <v>4014</v>
      </c>
      <c r="C3233" s="490">
        <v>746.5</v>
      </c>
      <c r="D3233" s="490">
        <v>214.54410000000001</v>
      </c>
    </row>
    <row r="3234" spans="1:4" x14ac:dyDescent="0.2">
      <c r="A3234" s="489" t="s">
        <v>9257</v>
      </c>
      <c r="B3234" s="489" t="s">
        <v>4015</v>
      </c>
      <c r="C3234" s="490">
        <v>-746.5</v>
      </c>
      <c r="D3234" s="490">
        <v>-122.27670000000001</v>
      </c>
    </row>
    <row r="3235" spans="1:4" x14ac:dyDescent="0.2">
      <c r="A3235" s="489" t="s">
        <v>9257</v>
      </c>
      <c r="B3235" s="489" t="s">
        <v>4010</v>
      </c>
      <c r="C3235" s="490">
        <v>2645</v>
      </c>
      <c r="D3235" s="490">
        <v>760.173</v>
      </c>
    </row>
    <row r="3236" spans="1:4" x14ac:dyDescent="0.2">
      <c r="A3236" s="489" t="s">
        <v>9257</v>
      </c>
      <c r="B3236" s="489" t="s">
        <v>4014</v>
      </c>
      <c r="C3236" s="490">
        <v>746.5</v>
      </c>
      <c r="D3236" s="490">
        <v>214.54410000000001</v>
      </c>
    </row>
    <row r="3237" spans="1:4" x14ac:dyDescent="0.2">
      <c r="A3237" s="489" t="s">
        <v>9257</v>
      </c>
      <c r="B3237" s="489" t="s">
        <v>4015</v>
      </c>
      <c r="C3237" s="490">
        <v>-746.5</v>
      </c>
      <c r="D3237" s="490">
        <v>-122.27670000000001</v>
      </c>
    </row>
    <row r="3238" spans="1:4" x14ac:dyDescent="0.2">
      <c r="A3238" s="489" t="s">
        <v>9257</v>
      </c>
      <c r="B3238" s="489" t="s">
        <v>4010</v>
      </c>
      <c r="C3238" s="490">
        <v>5217</v>
      </c>
      <c r="D3238" s="490">
        <v>1499.3658</v>
      </c>
    </row>
    <row r="3239" spans="1:4" x14ac:dyDescent="0.2">
      <c r="A3239" s="489" t="s">
        <v>9257</v>
      </c>
      <c r="B3239" s="489" t="s">
        <v>4014</v>
      </c>
      <c r="C3239" s="490">
        <v>2331</v>
      </c>
      <c r="D3239" s="490">
        <v>669.92939999999999</v>
      </c>
    </row>
    <row r="3240" spans="1:4" x14ac:dyDescent="0.2">
      <c r="A3240" s="489" t="s">
        <v>9257</v>
      </c>
      <c r="B3240" s="489" t="s">
        <v>4015</v>
      </c>
      <c r="C3240" s="490">
        <v>-2264.4</v>
      </c>
      <c r="D3240" s="490">
        <v>-370.90872000000002</v>
      </c>
    </row>
    <row r="3241" spans="1:4" x14ac:dyDescent="0.2">
      <c r="A3241" s="489" t="s">
        <v>9257</v>
      </c>
      <c r="B3241" s="489" t="s">
        <v>4016</v>
      </c>
      <c r="C3241" s="490">
        <v>-66.599999999999994</v>
      </c>
      <c r="D3241" s="490">
        <v>-7.992</v>
      </c>
    </row>
    <row r="3242" spans="1:4" x14ac:dyDescent="0.2">
      <c r="A3242" s="489" t="s">
        <v>9257</v>
      </c>
      <c r="B3242" s="489" t="s">
        <v>4010</v>
      </c>
      <c r="C3242" s="490">
        <v>12845</v>
      </c>
      <c r="D3242" s="490">
        <v>3691.6530000000002</v>
      </c>
    </row>
    <row r="3243" spans="1:4" x14ac:dyDescent="0.2">
      <c r="A3243" s="489" t="s">
        <v>9257</v>
      </c>
      <c r="B3243" s="489" t="s">
        <v>4014</v>
      </c>
      <c r="C3243" s="490">
        <v>2233</v>
      </c>
      <c r="D3243" s="490">
        <v>641.76420000000007</v>
      </c>
    </row>
    <row r="3244" spans="1:4" x14ac:dyDescent="0.2">
      <c r="A3244" s="489" t="s">
        <v>9257</v>
      </c>
      <c r="B3244" s="489" t="s">
        <v>4015</v>
      </c>
      <c r="C3244" s="490">
        <v>-2233</v>
      </c>
      <c r="D3244" s="490">
        <v>-365.7654</v>
      </c>
    </row>
    <row r="3245" spans="1:4" x14ac:dyDescent="0.2">
      <c r="A3245" s="489" t="s">
        <v>9257</v>
      </c>
      <c r="B3245" s="489" t="s">
        <v>4010</v>
      </c>
      <c r="C3245" s="490">
        <v>5795</v>
      </c>
      <c r="D3245" s="490">
        <v>1665.4830000000002</v>
      </c>
    </row>
    <row r="3246" spans="1:4" x14ac:dyDescent="0.2">
      <c r="A3246" s="489" t="s">
        <v>9257</v>
      </c>
      <c r="B3246" s="489" t="s">
        <v>4010</v>
      </c>
      <c r="C3246" s="490">
        <v>4060</v>
      </c>
      <c r="D3246" s="490">
        <v>1166.8440000000001</v>
      </c>
    </row>
    <row r="3247" spans="1:4" x14ac:dyDescent="0.2">
      <c r="A3247" s="489" t="s">
        <v>9257</v>
      </c>
      <c r="B3247" s="489" t="s">
        <v>4014</v>
      </c>
      <c r="C3247" s="490">
        <v>1304</v>
      </c>
      <c r="D3247" s="490">
        <v>374.76960000000003</v>
      </c>
    </row>
    <row r="3248" spans="1:4" x14ac:dyDescent="0.2">
      <c r="A3248" s="489" t="s">
        <v>9257</v>
      </c>
      <c r="B3248" s="489" t="s">
        <v>4015</v>
      </c>
      <c r="C3248" s="490">
        <v>-1304</v>
      </c>
      <c r="D3248" s="490">
        <v>-213.59520000000001</v>
      </c>
    </row>
    <row r="3249" spans="1:4" x14ac:dyDescent="0.2">
      <c r="A3249" s="489" t="s">
        <v>9257</v>
      </c>
      <c r="B3249" s="489" t="s">
        <v>4010</v>
      </c>
      <c r="C3249" s="490">
        <v>4634</v>
      </c>
      <c r="D3249" s="490">
        <v>1331.8116</v>
      </c>
    </row>
    <row r="3250" spans="1:4" x14ac:dyDescent="0.2">
      <c r="A3250" s="489" t="s">
        <v>9257</v>
      </c>
      <c r="B3250" s="489" t="s">
        <v>4014</v>
      </c>
      <c r="C3250" s="490">
        <v>1024</v>
      </c>
      <c r="D3250" s="490">
        <v>294.29759999999999</v>
      </c>
    </row>
    <row r="3251" spans="1:4" x14ac:dyDescent="0.2">
      <c r="A3251" s="489" t="s">
        <v>9257</v>
      </c>
      <c r="B3251" s="489" t="s">
        <v>4015</v>
      </c>
      <c r="C3251" s="490">
        <v>-1024</v>
      </c>
      <c r="D3251" s="490">
        <v>-167.7312</v>
      </c>
    </row>
    <row r="3252" spans="1:4" x14ac:dyDescent="0.2">
      <c r="A3252" s="489" t="s">
        <v>9257</v>
      </c>
      <c r="B3252" s="489" t="s">
        <v>4010</v>
      </c>
      <c r="C3252" s="490">
        <v>3300</v>
      </c>
      <c r="D3252" s="490">
        <v>948.42000000000007</v>
      </c>
    </row>
    <row r="3253" spans="1:4" x14ac:dyDescent="0.2">
      <c r="A3253" s="489" t="s">
        <v>9257</v>
      </c>
      <c r="B3253" s="489" t="s">
        <v>4014</v>
      </c>
      <c r="C3253" s="490">
        <v>1243</v>
      </c>
      <c r="D3253" s="490">
        <v>357.23820000000001</v>
      </c>
    </row>
    <row r="3254" spans="1:4" x14ac:dyDescent="0.2">
      <c r="A3254" s="489" t="s">
        <v>9257</v>
      </c>
      <c r="B3254" s="489" t="s">
        <v>4015</v>
      </c>
      <c r="C3254" s="490">
        <v>-1243</v>
      </c>
      <c r="D3254" s="490">
        <v>-203.60340000000002</v>
      </c>
    </row>
    <row r="3255" spans="1:4" x14ac:dyDescent="0.2">
      <c r="A3255" s="489" t="s">
        <v>9257</v>
      </c>
      <c r="B3255" s="489" t="s">
        <v>3291</v>
      </c>
      <c r="C3255" s="490">
        <v>3918</v>
      </c>
      <c r="D3255" s="490">
        <v>1294.1154000000001</v>
      </c>
    </row>
    <row r="3256" spans="1:4" x14ac:dyDescent="0.2">
      <c r="A3256" s="489" t="s">
        <v>9257</v>
      </c>
      <c r="B3256" s="489" t="s">
        <v>3291</v>
      </c>
      <c r="C3256" s="490">
        <v>6072</v>
      </c>
      <c r="D3256" s="490">
        <v>2005.5816000000002</v>
      </c>
    </row>
    <row r="3257" spans="1:4" x14ac:dyDescent="0.2">
      <c r="A3257" s="489" t="s">
        <v>9257</v>
      </c>
      <c r="B3257" s="489" t="s">
        <v>3291</v>
      </c>
      <c r="C3257" s="490">
        <v>7086</v>
      </c>
      <c r="D3257" s="490">
        <v>2340.5057999999999</v>
      </c>
    </row>
    <row r="3258" spans="1:4" x14ac:dyDescent="0.2">
      <c r="A3258" s="489" t="s">
        <v>9257</v>
      </c>
      <c r="B3258" s="489" t="s">
        <v>3291</v>
      </c>
      <c r="C3258" s="490">
        <v>5836</v>
      </c>
      <c r="D3258" s="490">
        <v>1927.6308000000001</v>
      </c>
    </row>
    <row r="3259" spans="1:4" x14ac:dyDescent="0.2">
      <c r="A3259" s="489" t="s">
        <v>9257</v>
      </c>
      <c r="B3259" s="489" t="s">
        <v>4010</v>
      </c>
      <c r="C3259" s="490">
        <v>7573</v>
      </c>
      <c r="D3259" s="490">
        <v>2176.4802</v>
      </c>
    </row>
    <row r="3260" spans="1:4" x14ac:dyDescent="0.2">
      <c r="A3260" s="489" t="s">
        <v>9257</v>
      </c>
      <c r="B3260" s="489" t="s">
        <v>4014</v>
      </c>
      <c r="C3260" s="490">
        <v>959</v>
      </c>
      <c r="D3260" s="490">
        <v>275.61660000000001</v>
      </c>
    </row>
    <row r="3261" spans="1:4" x14ac:dyDescent="0.2">
      <c r="A3261" s="489" t="s">
        <v>9257</v>
      </c>
      <c r="B3261" s="489" t="s">
        <v>4015</v>
      </c>
      <c r="C3261" s="490">
        <v>-959</v>
      </c>
      <c r="D3261" s="490">
        <v>-157.08420000000001</v>
      </c>
    </row>
    <row r="3262" spans="1:4" x14ac:dyDescent="0.2">
      <c r="A3262" s="489" t="s">
        <v>9257</v>
      </c>
      <c r="B3262" s="489" t="s">
        <v>4010</v>
      </c>
      <c r="C3262" s="490">
        <v>3404</v>
      </c>
      <c r="D3262" s="490">
        <v>978.30960000000005</v>
      </c>
    </row>
    <row r="3263" spans="1:4" x14ac:dyDescent="0.2">
      <c r="A3263" s="489" t="s">
        <v>9257</v>
      </c>
      <c r="B3263" s="489" t="s">
        <v>4010</v>
      </c>
      <c r="C3263" s="490">
        <v>8535</v>
      </c>
      <c r="D3263" s="490">
        <v>2452.9590000000003</v>
      </c>
    </row>
    <row r="3264" spans="1:4" x14ac:dyDescent="0.2">
      <c r="A3264" s="489" t="s">
        <v>9257</v>
      </c>
      <c r="B3264" s="489" t="s">
        <v>4827</v>
      </c>
      <c r="C3264" s="490">
        <v>3327</v>
      </c>
      <c r="D3264" s="490">
        <v>812.78610000000003</v>
      </c>
    </row>
    <row r="3265" spans="1:4" x14ac:dyDescent="0.2">
      <c r="A3265" s="489" t="s">
        <v>9257</v>
      </c>
      <c r="B3265" s="489" t="s">
        <v>4832</v>
      </c>
      <c r="C3265" s="490">
        <v>891</v>
      </c>
      <c r="D3265" s="490">
        <v>217.6713</v>
      </c>
    </row>
    <row r="3266" spans="1:4" x14ac:dyDescent="0.2">
      <c r="A3266" s="489" t="s">
        <v>9257</v>
      </c>
      <c r="B3266" s="489" t="s">
        <v>4833</v>
      </c>
      <c r="C3266" s="490">
        <v>-891</v>
      </c>
      <c r="D3266" s="490">
        <v>-145.94580000000002</v>
      </c>
    </row>
    <row r="3267" spans="1:4" x14ac:dyDescent="0.2">
      <c r="A3267" s="489" t="s">
        <v>9257</v>
      </c>
      <c r="B3267" s="489" t="s">
        <v>4010</v>
      </c>
      <c r="C3267" s="490">
        <v>7564</v>
      </c>
      <c r="D3267" s="490">
        <v>2173.8935999999999</v>
      </c>
    </row>
    <row r="3268" spans="1:4" x14ac:dyDescent="0.2">
      <c r="A3268" s="489" t="s">
        <v>9257</v>
      </c>
      <c r="B3268" s="489" t="s">
        <v>4014</v>
      </c>
      <c r="C3268" s="490">
        <v>1059</v>
      </c>
      <c r="D3268" s="490">
        <v>304.35660000000001</v>
      </c>
    </row>
    <row r="3269" spans="1:4" x14ac:dyDescent="0.2">
      <c r="A3269" s="489" t="s">
        <v>9257</v>
      </c>
      <c r="B3269" s="489" t="s">
        <v>4015</v>
      </c>
      <c r="C3269" s="490">
        <v>-1059</v>
      </c>
      <c r="D3269" s="490">
        <v>-173.46420000000001</v>
      </c>
    </row>
    <row r="3270" spans="1:4" x14ac:dyDescent="0.2">
      <c r="A3270" s="489" t="s">
        <v>9257</v>
      </c>
      <c r="B3270" s="489" t="s">
        <v>3291</v>
      </c>
      <c r="C3270" s="490">
        <v>7075</v>
      </c>
      <c r="D3270" s="490">
        <v>2336.8724999999999</v>
      </c>
    </row>
    <row r="3271" spans="1:4" x14ac:dyDescent="0.2">
      <c r="A3271" s="489" t="s">
        <v>9257</v>
      </c>
      <c r="B3271" s="489" t="s">
        <v>3275</v>
      </c>
      <c r="C3271" s="490">
        <v>6497</v>
      </c>
      <c r="D3271" s="490">
        <v>2212.2285000000002</v>
      </c>
    </row>
    <row r="3272" spans="1:4" x14ac:dyDescent="0.2">
      <c r="A3272" s="489" t="s">
        <v>9257</v>
      </c>
      <c r="B3272" s="489" t="s">
        <v>3279</v>
      </c>
      <c r="C3272" s="490">
        <v>1224</v>
      </c>
      <c r="D3272" s="490">
        <v>416.77200000000005</v>
      </c>
    </row>
    <row r="3273" spans="1:4" x14ac:dyDescent="0.2">
      <c r="A3273" s="489" t="s">
        <v>9257</v>
      </c>
      <c r="B3273" s="489" t="s">
        <v>3280</v>
      </c>
      <c r="C3273" s="490">
        <v>-1224</v>
      </c>
      <c r="D3273" s="490">
        <v>-200.49120000000002</v>
      </c>
    </row>
    <row r="3274" spans="1:4" x14ac:dyDescent="0.2">
      <c r="A3274" s="489" t="s">
        <v>9257</v>
      </c>
      <c r="B3274" s="489" t="s">
        <v>5153</v>
      </c>
      <c r="C3274" s="490">
        <v>580.75</v>
      </c>
      <c r="D3274" s="490">
        <v>0</v>
      </c>
    </row>
    <row r="3275" spans="1:4" x14ac:dyDescent="0.2">
      <c r="A3275" s="489" t="s">
        <v>9257</v>
      </c>
      <c r="B3275" s="489" t="s">
        <v>5429</v>
      </c>
      <c r="C3275" s="490">
        <v>2323</v>
      </c>
      <c r="D3275" s="490">
        <v>386.54720000000003</v>
      </c>
    </row>
    <row r="3276" spans="1:4" x14ac:dyDescent="0.2">
      <c r="A3276" s="489" t="s">
        <v>9257</v>
      </c>
      <c r="B3276" s="489" t="s">
        <v>4010</v>
      </c>
      <c r="C3276" s="490">
        <v>2940</v>
      </c>
      <c r="D3276" s="490">
        <v>844.95600000000002</v>
      </c>
    </row>
    <row r="3277" spans="1:4" x14ac:dyDescent="0.2">
      <c r="A3277" s="489" t="s">
        <v>9257</v>
      </c>
      <c r="B3277" s="489" t="s">
        <v>4014</v>
      </c>
      <c r="C3277" s="490">
        <v>1394</v>
      </c>
      <c r="D3277" s="490">
        <v>400.63560000000001</v>
      </c>
    </row>
    <row r="3278" spans="1:4" x14ac:dyDescent="0.2">
      <c r="A3278" s="489" t="s">
        <v>9257</v>
      </c>
      <c r="B3278" s="489" t="s">
        <v>4015</v>
      </c>
      <c r="C3278" s="490">
        <v>-1300.2</v>
      </c>
      <c r="D3278" s="490">
        <v>-212.97276000000002</v>
      </c>
    </row>
    <row r="3279" spans="1:4" x14ac:dyDescent="0.2">
      <c r="A3279" s="489" t="s">
        <v>9257</v>
      </c>
      <c r="B3279" s="489" t="s">
        <v>4016</v>
      </c>
      <c r="C3279" s="490">
        <v>-93.8</v>
      </c>
      <c r="D3279" s="490">
        <v>-11.256</v>
      </c>
    </row>
    <row r="3280" spans="1:4" x14ac:dyDescent="0.2">
      <c r="A3280" s="489" t="s">
        <v>9257</v>
      </c>
      <c r="B3280" s="489" t="s">
        <v>4010</v>
      </c>
      <c r="C3280" s="490">
        <v>3535</v>
      </c>
      <c r="D3280" s="490">
        <v>1015.9590000000001</v>
      </c>
    </row>
    <row r="3281" spans="1:4" x14ac:dyDescent="0.2">
      <c r="A3281" s="489" t="s">
        <v>9257</v>
      </c>
      <c r="B3281" s="489" t="s">
        <v>4014</v>
      </c>
      <c r="C3281" s="490">
        <v>1869</v>
      </c>
      <c r="D3281" s="490">
        <v>537.15060000000005</v>
      </c>
    </row>
    <row r="3282" spans="1:4" x14ac:dyDescent="0.2">
      <c r="A3282" s="489" t="s">
        <v>9257</v>
      </c>
      <c r="B3282" s="489" t="s">
        <v>4015</v>
      </c>
      <c r="C3282" s="490">
        <v>-1621.2</v>
      </c>
      <c r="D3282" s="490">
        <v>-265.55256000000003</v>
      </c>
    </row>
    <row r="3283" spans="1:4" x14ac:dyDescent="0.2">
      <c r="A3283" s="489" t="s">
        <v>9257</v>
      </c>
      <c r="B3283" s="489" t="s">
        <v>4016</v>
      </c>
      <c r="C3283" s="490">
        <v>-247.8</v>
      </c>
      <c r="D3283" s="490">
        <v>-29.735999999999997</v>
      </c>
    </row>
    <row r="3284" spans="1:4" x14ac:dyDescent="0.2">
      <c r="A3284" s="489" t="s">
        <v>9257</v>
      </c>
      <c r="B3284" s="489" t="s">
        <v>4827</v>
      </c>
      <c r="C3284" s="490">
        <v>5231</v>
      </c>
      <c r="D3284" s="490">
        <v>1277.9333000000001</v>
      </c>
    </row>
    <row r="3285" spans="1:4" x14ac:dyDescent="0.2">
      <c r="A3285" s="489" t="s">
        <v>9257</v>
      </c>
      <c r="B3285" s="489" t="s">
        <v>4832</v>
      </c>
      <c r="C3285" s="490">
        <v>1565</v>
      </c>
      <c r="D3285" s="490">
        <v>382.3295</v>
      </c>
    </row>
    <row r="3286" spans="1:4" x14ac:dyDescent="0.2">
      <c r="A3286" s="489" t="s">
        <v>9257</v>
      </c>
      <c r="B3286" s="489" t="s">
        <v>4833</v>
      </c>
      <c r="C3286" s="490">
        <v>-1565</v>
      </c>
      <c r="D3286" s="490">
        <v>-256.34700000000004</v>
      </c>
    </row>
    <row r="3287" spans="1:4" x14ac:dyDescent="0.2">
      <c r="A3287" s="489" t="s">
        <v>9257</v>
      </c>
      <c r="B3287" s="489" t="s">
        <v>4010</v>
      </c>
      <c r="C3287" s="490">
        <v>7680</v>
      </c>
      <c r="D3287" s="490">
        <v>2207.232</v>
      </c>
    </row>
    <row r="3288" spans="1:4" x14ac:dyDescent="0.2">
      <c r="A3288" s="489" t="s">
        <v>9257</v>
      </c>
      <c r="B3288" s="489" t="s">
        <v>4014</v>
      </c>
      <c r="C3288" s="490">
        <v>861</v>
      </c>
      <c r="D3288" s="490">
        <v>247.45140000000001</v>
      </c>
    </row>
    <row r="3289" spans="1:4" x14ac:dyDescent="0.2">
      <c r="A3289" s="489" t="s">
        <v>9257</v>
      </c>
      <c r="B3289" s="489" t="s">
        <v>4015</v>
      </c>
      <c r="C3289" s="490">
        <v>-861</v>
      </c>
      <c r="D3289" s="490">
        <v>-141.0318</v>
      </c>
    </row>
    <row r="3290" spans="1:4" x14ac:dyDescent="0.2">
      <c r="A3290" s="489" t="s">
        <v>9257</v>
      </c>
      <c r="B3290" s="489" t="s">
        <v>5153</v>
      </c>
      <c r="C3290" s="490">
        <v>1107.8</v>
      </c>
      <c r="D3290" s="490">
        <v>0</v>
      </c>
    </row>
    <row r="3291" spans="1:4" x14ac:dyDescent="0.2">
      <c r="A3291" s="489" t="s">
        <v>9257</v>
      </c>
      <c r="B3291" s="489" t="s">
        <v>6051</v>
      </c>
      <c r="C3291" s="490">
        <v>3797.48</v>
      </c>
      <c r="D3291" s="490">
        <v>120.4180908</v>
      </c>
    </row>
    <row r="3292" spans="1:4" x14ac:dyDescent="0.2">
      <c r="A3292" s="489" t="s">
        <v>9257</v>
      </c>
      <c r="B3292" s="489" t="s">
        <v>5432</v>
      </c>
      <c r="C3292" s="490">
        <v>8829.5040000000008</v>
      </c>
      <c r="D3292" s="490">
        <v>1380.0514752000001</v>
      </c>
    </row>
    <row r="3293" spans="1:4" x14ac:dyDescent="0.2">
      <c r="A3293" s="489" t="s">
        <v>9257</v>
      </c>
      <c r="B3293" s="489" t="s">
        <v>5452</v>
      </c>
      <c r="C3293" s="490">
        <v>26488.511999999999</v>
      </c>
      <c r="D3293" s="490">
        <v>3928.2463296000001</v>
      </c>
    </row>
    <row r="3294" spans="1:4" x14ac:dyDescent="0.2">
      <c r="A3294" s="489" t="s">
        <v>9257</v>
      </c>
      <c r="B3294" s="489" t="s">
        <v>5453</v>
      </c>
      <c r="C3294" s="490">
        <v>8829.5040000000008</v>
      </c>
      <c r="D3294" s="490">
        <v>1168.1433792</v>
      </c>
    </row>
    <row r="3295" spans="1:4" x14ac:dyDescent="0.2">
      <c r="A3295" s="489" t="s">
        <v>9257</v>
      </c>
      <c r="B3295" s="489" t="s">
        <v>5153</v>
      </c>
      <c r="C3295" s="490">
        <v>5212</v>
      </c>
      <c r="D3295" s="490">
        <v>0</v>
      </c>
    </row>
    <row r="3296" spans="1:4" x14ac:dyDescent="0.2">
      <c r="A3296" s="489" t="s">
        <v>9257</v>
      </c>
      <c r="B3296" s="489" t="s">
        <v>5434</v>
      </c>
      <c r="C3296" s="490">
        <v>5962.6822157434399</v>
      </c>
      <c r="D3296" s="490">
        <v>898.576209912536</v>
      </c>
    </row>
    <row r="3297" spans="1:4" x14ac:dyDescent="0.2">
      <c r="A3297" s="489" t="s">
        <v>9257</v>
      </c>
      <c r="B3297" s="489" t="s">
        <v>5458</v>
      </c>
      <c r="C3297" s="490">
        <v>4263.3177842565601</v>
      </c>
      <c r="D3297" s="490">
        <v>609.65444314868807</v>
      </c>
    </row>
    <row r="3298" spans="1:4" x14ac:dyDescent="0.2">
      <c r="A3298" s="489" t="s">
        <v>9257</v>
      </c>
      <c r="B3298" s="489" t="s">
        <v>5153</v>
      </c>
      <c r="C3298" s="490">
        <v>1434.42857142857</v>
      </c>
      <c r="D3298" s="490">
        <v>0</v>
      </c>
    </row>
    <row r="3299" spans="1:4" x14ac:dyDescent="0.2">
      <c r="A3299" s="489" t="s">
        <v>9257</v>
      </c>
      <c r="B3299" s="489" t="s">
        <v>4896</v>
      </c>
      <c r="C3299" s="490">
        <v>3347</v>
      </c>
      <c r="D3299" s="490">
        <v>614.50920000000008</v>
      </c>
    </row>
    <row r="3300" spans="1:4" x14ac:dyDescent="0.2">
      <c r="A3300" s="489" t="s">
        <v>9257</v>
      </c>
      <c r="B3300" s="489" t="s">
        <v>5153</v>
      </c>
      <c r="C3300" s="490">
        <v>1498.3435700575801</v>
      </c>
      <c r="D3300" s="490">
        <v>0</v>
      </c>
    </row>
    <row r="3301" spans="1:4" x14ac:dyDescent="0.2">
      <c r="A3301" s="489" t="s">
        <v>9257</v>
      </c>
      <c r="B3301" s="489" t="s">
        <v>4888</v>
      </c>
      <c r="C3301" s="490">
        <v>3498</v>
      </c>
      <c r="D3301" s="490">
        <v>655.17540000000008</v>
      </c>
    </row>
    <row r="3302" spans="1:4" x14ac:dyDescent="0.2">
      <c r="A3302" s="489" t="s">
        <v>9257</v>
      </c>
      <c r="B3302" s="489" t="s">
        <v>5153</v>
      </c>
      <c r="C3302" s="490">
        <v>2594.5714285714303</v>
      </c>
      <c r="D3302" s="490">
        <v>0</v>
      </c>
    </row>
    <row r="3303" spans="1:4" x14ac:dyDescent="0.2">
      <c r="A3303" s="489" t="s">
        <v>9257</v>
      </c>
      <c r="B3303" s="489" t="s">
        <v>5430</v>
      </c>
      <c r="C3303" s="490">
        <v>6054</v>
      </c>
      <c r="D3303" s="490">
        <v>985.59120000000007</v>
      </c>
    </row>
    <row r="3304" spans="1:4" x14ac:dyDescent="0.2">
      <c r="A3304" s="489" t="s">
        <v>9257</v>
      </c>
      <c r="B3304" s="489" t="s">
        <v>5896</v>
      </c>
      <c r="C3304" s="490">
        <v>7171</v>
      </c>
      <c r="D3304" s="490">
        <v>902.82890000000009</v>
      </c>
    </row>
    <row r="3305" spans="1:4" x14ac:dyDescent="0.2">
      <c r="A3305" s="489" t="s">
        <v>9257</v>
      </c>
      <c r="B3305" s="489" t="s">
        <v>5153</v>
      </c>
      <c r="C3305" s="490">
        <v>1419.18581560284</v>
      </c>
      <c r="D3305" s="490">
        <v>0</v>
      </c>
    </row>
    <row r="3306" spans="1:4" x14ac:dyDescent="0.2">
      <c r="A3306" s="489" t="s">
        <v>9257</v>
      </c>
      <c r="B3306" s="489" t="s">
        <v>5435</v>
      </c>
      <c r="C3306" s="490">
        <v>3313</v>
      </c>
      <c r="D3306" s="490">
        <v>490.32400000000001</v>
      </c>
    </row>
    <row r="3307" spans="1:4" x14ac:dyDescent="0.2">
      <c r="A3307" s="489" t="s">
        <v>9257</v>
      </c>
      <c r="B3307" s="489" t="s">
        <v>5153</v>
      </c>
      <c r="C3307" s="490">
        <v>322.75</v>
      </c>
      <c r="D3307" s="490">
        <v>0</v>
      </c>
    </row>
    <row r="3308" spans="1:4" x14ac:dyDescent="0.2">
      <c r="A3308" s="489" t="s">
        <v>9257</v>
      </c>
      <c r="B3308" s="489" t="s">
        <v>5876</v>
      </c>
      <c r="C3308" s="490">
        <v>1291</v>
      </c>
      <c r="D3308" s="490">
        <v>166.2808</v>
      </c>
    </row>
    <row r="3309" spans="1:4" x14ac:dyDescent="0.2">
      <c r="A3309" s="489" t="s">
        <v>9257</v>
      </c>
      <c r="B3309" s="489" t="s">
        <v>5153</v>
      </c>
      <c r="C3309" s="490">
        <v>1156.75</v>
      </c>
      <c r="D3309" s="490">
        <v>0</v>
      </c>
    </row>
    <row r="3310" spans="1:4" x14ac:dyDescent="0.2">
      <c r="A3310" s="489" t="s">
        <v>9257</v>
      </c>
      <c r="B3310" s="489" t="s">
        <v>5860</v>
      </c>
      <c r="C3310" s="490">
        <v>4627</v>
      </c>
      <c r="D3310" s="490">
        <v>620.48070000000007</v>
      </c>
    </row>
    <row r="3311" spans="1:4" x14ac:dyDescent="0.2">
      <c r="A3311" s="489" t="s">
        <v>9257</v>
      </c>
      <c r="B3311" s="489" t="s">
        <v>5153</v>
      </c>
      <c r="C3311" s="490">
        <v>4022.46538351049</v>
      </c>
      <c r="D3311" s="490">
        <v>0</v>
      </c>
    </row>
    <row r="3312" spans="1:4" x14ac:dyDescent="0.2">
      <c r="A3312" s="489" t="s">
        <v>9257</v>
      </c>
      <c r="B3312" s="489" t="s">
        <v>5428</v>
      </c>
      <c r="C3312" s="490">
        <v>9388</v>
      </c>
      <c r="D3312" s="490">
        <v>1597.8376000000001</v>
      </c>
    </row>
    <row r="3313" spans="1:4" x14ac:dyDescent="0.2">
      <c r="A3313" s="489" t="s">
        <v>9257</v>
      </c>
      <c r="B3313" s="489" t="s">
        <v>5153</v>
      </c>
      <c r="C3313" s="490">
        <v>2109.4285714285702</v>
      </c>
      <c r="D3313" s="490">
        <v>0</v>
      </c>
    </row>
    <row r="3314" spans="1:4" x14ac:dyDescent="0.2">
      <c r="A3314" s="489" t="s">
        <v>9257</v>
      </c>
      <c r="B3314" s="489" t="s">
        <v>5436</v>
      </c>
      <c r="C3314" s="490">
        <v>4922</v>
      </c>
      <c r="D3314" s="490">
        <v>715.65880000000004</v>
      </c>
    </row>
    <row r="3315" spans="1:4" x14ac:dyDescent="0.2">
      <c r="A3315" s="489" t="s">
        <v>9257</v>
      </c>
      <c r="B3315" s="489" t="s">
        <v>5153</v>
      </c>
      <c r="C3315" s="490">
        <v>1164</v>
      </c>
      <c r="D3315" s="490">
        <v>0</v>
      </c>
    </row>
    <row r="3316" spans="1:4" x14ac:dyDescent="0.2">
      <c r="A3316" s="489" t="s">
        <v>9257</v>
      </c>
      <c r="B3316" s="489" t="s">
        <v>5876</v>
      </c>
      <c r="C3316" s="490">
        <v>4656</v>
      </c>
      <c r="D3316" s="490">
        <v>599.69280000000003</v>
      </c>
    </row>
    <row r="3317" spans="1:4" x14ac:dyDescent="0.2">
      <c r="A3317" s="489" t="s">
        <v>9257</v>
      </c>
      <c r="B3317" s="489" t="s">
        <v>5153</v>
      </c>
      <c r="C3317" s="490">
        <v>837.03262411347509</v>
      </c>
      <c r="D3317" s="490">
        <v>0</v>
      </c>
    </row>
    <row r="3318" spans="1:4" x14ac:dyDescent="0.2">
      <c r="A3318" s="489" t="s">
        <v>9257</v>
      </c>
      <c r="B3318" s="489" t="s">
        <v>5438</v>
      </c>
      <c r="C3318" s="490">
        <v>1954</v>
      </c>
      <c r="D3318" s="490">
        <v>274.92779999999999</v>
      </c>
    </row>
    <row r="3319" spans="1:4" x14ac:dyDescent="0.2">
      <c r="A3319" s="489" t="s">
        <v>9257</v>
      </c>
      <c r="B3319" s="489" t="s">
        <v>5153</v>
      </c>
      <c r="C3319" s="490">
        <v>676.25</v>
      </c>
      <c r="D3319" s="490">
        <v>0</v>
      </c>
    </row>
    <row r="3320" spans="1:4" x14ac:dyDescent="0.2">
      <c r="A3320" s="489" t="s">
        <v>9257</v>
      </c>
      <c r="B3320" s="489" t="s">
        <v>5860</v>
      </c>
      <c r="C3320" s="490">
        <v>2705</v>
      </c>
      <c r="D3320" s="490">
        <v>362.7405</v>
      </c>
    </row>
    <row r="3321" spans="1:4" x14ac:dyDescent="0.2">
      <c r="A3321" s="489" t="s">
        <v>9257</v>
      </c>
      <c r="B3321" s="489" t="s">
        <v>5888</v>
      </c>
      <c r="C3321" s="490">
        <v>3134</v>
      </c>
      <c r="D3321" s="490">
        <v>396.45100000000002</v>
      </c>
    </row>
    <row r="3322" spans="1:4" x14ac:dyDescent="0.2">
      <c r="A3322" s="489" t="s">
        <v>9257</v>
      </c>
      <c r="B3322" s="489" t="s">
        <v>5153</v>
      </c>
      <c r="C3322" s="490">
        <v>2939.1428571428601</v>
      </c>
      <c r="D3322" s="490">
        <v>0</v>
      </c>
    </row>
    <row r="3323" spans="1:4" x14ac:dyDescent="0.2">
      <c r="A3323" s="489" t="s">
        <v>9257</v>
      </c>
      <c r="B3323" s="489" t="s">
        <v>4892</v>
      </c>
      <c r="C3323" s="490">
        <v>6858</v>
      </c>
      <c r="D3323" s="490">
        <v>1271.4732000000001</v>
      </c>
    </row>
    <row r="3324" spans="1:4" x14ac:dyDescent="0.2">
      <c r="A3324" s="489" t="s">
        <v>9257</v>
      </c>
      <c r="B3324" s="489" t="s">
        <v>5896</v>
      </c>
      <c r="C3324" s="490">
        <v>5538</v>
      </c>
      <c r="D3324" s="490">
        <v>697.23419999999999</v>
      </c>
    </row>
    <row r="3325" spans="1:4" x14ac:dyDescent="0.2">
      <c r="A3325" s="489" t="s">
        <v>9257</v>
      </c>
      <c r="B3325" s="489" t="s">
        <v>5153</v>
      </c>
      <c r="C3325" s="490">
        <v>600.25</v>
      </c>
      <c r="D3325" s="490">
        <v>0</v>
      </c>
    </row>
    <row r="3326" spans="1:4" x14ac:dyDescent="0.2">
      <c r="A3326" s="489" t="s">
        <v>9257</v>
      </c>
      <c r="B3326" s="489" t="s">
        <v>5439</v>
      </c>
      <c r="C3326" s="490">
        <v>2401</v>
      </c>
      <c r="D3326" s="490">
        <v>333.25880000000001</v>
      </c>
    </row>
    <row r="3327" spans="1:4" x14ac:dyDescent="0.2">
      <c r="A3327" s="489" t="s">
        <v>9257</v>
      </c>
      <c r="B3327" s="489" t="s">
        <v>5153</v>
      </c>
      <c r="C3327" s="490">
        <v>335.75</v>
      </c>
      <c r="D3327" s="490">
        <v>0</v>
      </c>
    </row>
    <row r="3328" spans="1:4" x14ac:dyDescent="0.2">
      <c r="A3328" s="489" t="s">
        <v>9257</v>
      </c>
      <c r="B3328" s="489" t="s">
        <v>5856</v>
      </c>
      <c r="C3328" s="490">
        <v>1343</v>
      </c>
      <c r="D3328" s="490">
        <v>181.97650000000002</v>
      </c>
    </row>
    <row r="3329" spans="1:4" x14ac:dyDescent="0.2">
      <c r="A3329" s="489" t="s">
        <v>9257</v>
      </c>
      <c r="B3329" s="489" t="s">
        <v>5153</v>
      </c>
      <c r="C3329" s="490">
        <v>2039.1428571428601</v>
      </c>
      <c r="D3329" s="490">
        <v>0</v>
      </c>
    </row>
    <row r="3330" spans="1:4" x14ac:dyDescent="0.2">
      <c r="A3330" s="489" t="s">
        <v>9257</v>
      </c>
      <c r="B3330" s="489" t="s">
        <v>5430</v>
      </c>
      <c r="C3330" s="490">
        <v>4758</v>
      </c>
      <c r="D3330" s="490">
        <v>774.60239999999999</v>
      </c>
    </row>
    <row r="3331" spans="1:4" x14ac:dyDescent="0.2">
      <c r="A3331" s="489" t="s">
        <v>9257</v>
      </c>
      <c r="B3331" s="489" t="s">
        <v>5153</v>
      </c>
      <c r="C3331" s="490">
        <v>3269.5714285714303</v>
      </c>
      <c r="D3331" s="490">
        <v>0</v>
      </c>
    </row>
    <row r="3332" spans="1:4" x14ac:dyDescent="0.2">
      <c r="A3332" s="489" t="s">
        <v>9257</v>
      </c>
      <c r="B3332" s="489" t="s">
        <v>4888</v>
      </c>
      <c r="C3332" s="490">
        <v>7629</v>
      </c>
      <c r="D3332" s="490">
        <v>1428.9117000000001</v>
      </c>
    </row>
    <row r="3333" spans="1:4" x14ac:dyDescent="0.2">
      <c r="A3333" s="489" t="s">
        <v>9257</v>
      </c>
      <c r="B3333" s="489" t="s">
        <v>5153</v>
      </c>
      <c r="C3333" s="490">
        <v>291.5</v>
      </c>
      <c r="D3333" s="490">
        <v>0</v>
      </c>
    </row>
    <row r="3334" spans="1:4" x14ac:dyDescent="0.2">
      <c r="A3334" s="489" t="s">
        <v>9257</v>
      </c>
      <c r="B3334" s="489" t="s">
        <v>5860</v>
      </c>
      <c r="C3334" s="490">
        <v>1166</v>
      </c>
      <c r="D3334" s="490">
        <v>156.36060000000001</v>
      </c>
    </row>
    <row r="3335" spans="1:4" x14ac:dyDescent="0.2">
      <c r="A3335" s="489" t="s">
        <v>9257</v>
      </c>
      <c r="B3335" s="489" t="s">
        <v>5153</v>
      </c>
      <c r="C3335" s="490">
        <v>3363.4285714285702</v>
      </c>
      <c r="D3335" s="490">
        <v>0</v>
      </c>
    </row>
    <row r="3336" spans="1:4" x14ac:dyDescent="0.2">
      <c r="A3336" s="489" t="s">
        <v>9257</v>
      </c>
      <c r="B3336" s="489" t="s">
        <v>5435</v>
      </c>
      <c r="C3336" s="490">
        <v>7848</v>
      </c>
      <c r="D3336" s="490">
        <v>1161.5040000000001</v>
      </c>
    </row>
    <row r="3337" spans="1:4" x14ac:dyDescent="0.2">
      <c r="A3337" s="489" t="s">
        <v>9257</v>
      </c>
      <c r="B3337" s="489" t="s">
        <v>5153</v>
      </c>
      <c r="C3337" s="490">
        <v>3539.1428571428601</v>
      </c>
      <c r="D3337" s="490">
        <v>0</v>
      </c>
    </row>
    <row r="3338" spans="1:4" x14ac:dyDescent="0.2">
      <c r="A3338" s="489" t="s">
        <v>9257</v>
      </c>
      <c r="B3338" s="489" t="s">
        <v>4896</v>
      </c>
      <c r="C3338" s="490">
        <v>8258</v>
      </c>
      <c r="D3338" s="490">
        <v>1516.1688000000001</v>
      </c>
    </row>
    <row r="3339" spans="1:4" x14ac:dyDescent="0.2">
      <c r="A3339" s="489" t="s">
        <v>9257</v>
      </c>
      <c r="B3339" s="489" t="s">
        <v>5884</v>
      </c>
      <c r="C3339" s="490">
        <v>3456</v>
      </c>
      <c r="D3339" s="490">
        <v>438.56640000000004</v>
      </c>
    </row>
    <row r="3340" spans="1:4" x14ac:dyDescent="0.2">
      <c r="A3340" s="489" t="s">
        <v>9257</v>
      </c>
      <c r="B3340" s="489" t="s">
        <v>5888</v>
      </c>
      <c r="C3340" s="490">
        <v>69</v>
      </c>
      <c r="D3340" s="490">
        <v>8.7285000000000004</v>
      </c>
    </row>
    <row r="3341" spans="1:4" x14ac:dyDescent="0.2">
      <c r="A3341" s="489" t="s">
        <v>9257</v>
      </c>
      <c r="B3341" s="489" t="s">
        <v>5153</v>
      </c>
      <c r="C3341" s="490">
        <v>600</v>
      </c>
      <c r="D3341" s="490">
        <v>0</v>
      </c>
    </row>
    <row r="3342" spans="1:4" x14ac:dyDescent="0.2">
      <c r="A3342" s="489" t="s">
        <v>9257</v>
      </c>
      <c r="B3342" s="489" t="s">
        <v>5856</v>
      </c>
      <c r="C3342" s="490">
        <v>2400</v>
      </c>
      <c r="D3342" s="490">
        <v>325.2</v>
      </c>
    </row>
    <row r="3343" spans="1:4" x14ac:dyDescent="0.2">
      <c r="A3343" s="489" t="s">
        <v>9257</v>
      </c>
      <c r="B3343" s="489" t="s">
        <v>5153</v>
      </c>
      <c r="C3343" s="490">
        <v>3243</v>
      </c>
      <c r="D3343" s="490">
        <v>0</v>
      </c>
    </row>
    <row r="3344" spans="1:4" x14ac:dyDescent="0.2">
      <c r="A3344" s="489" t="s">
        <v>9257</v>
      </c>
      <c r="B3344" s="489" t="s">
        <v>4896</v>
      </c>
      <c r="C3344" s="490">
        <v>7567</v>
      </c>
      <c r="D3344" s="490">
        <v>1389.3012000000001</v>
      </c>
    </row>
    <row r="3345" spans="1:4" x14ac:dyDescent="0.2">
      <c r="A3345" s="489" t="s">
        <v>9257</v>
      </c>
      <c r="B3345" s="489" t="s">
        <v>5153</v>
      </c>
      <c r="C3345" s="490">
        <v>2033</v>
      </c>
      <c r="D3345" s="490">
        <v>0</v>
      </c>
    </row>
    <row r="3346" spans="1:4" x14ac:dyDescent="0.2">
      <c r="A3346" s="489" t="s">
        <v>9257</v>
      </c>
      <c r="B3346" s="489" t="s">
        <v>4896</v>
      </c>
      <c r="C3346" s="490">
        <v>8132</v>
      </c>
      <c r="D3346" s="490">
        <v>1493.0352</v>
      </c>
    </row>
    <row r="3347" spans="1:4" x14ac:dyDescent="0.2">
      <c r="A3347" s="489" t="s">
        <v>9257</v>
      </c>
      <c r="B3347" s="489" t="s">
        <v>5884</v>
      </c>
      <c r="C3347" s="490">
        <v>4287</v>
      </c>
      <c r="D3347" s="490">
        <v>544.02030000000002</v>
      </c>
    </row>
    <row r="3348" spans="1:4" x14ac:dyDescent="0.2">
      <c r="A3348" s="489" t="s">
        <v>9257</v>
      </c>
      <c r="B3348" s="489" t="s">
        <v>5153</v>
      </c>
      <c r="C3348" s="490">
        <v>573.5</v>
      </c>
      <c r="D3348" s="490">
        <v>0</v>
      </c>
    </row>
    <row r="3349" spans="1:4" x14ac:dyDescent="0.2">
      <c r="A3349" s="489" t="s">
        <v>9257</v>
      </c>
      <c r="B3349" s="489" t="s">
        <v>5856</v>
      </c>
      <c r="C3349" s="490">
        <v>2294</v>
      </c>
      <c r="D3349" s="490">
        <v>310.83699999999999</v>
      </c>
    </row>
    <row r="3350" spans="1:4" x14ac:dyDescent="0.2">
      <c r="A3350" s="489" t="s">
        <v>9257</v>
      </c>
      <c r="B3350" s="489" t="s">
        <v>5153</v>
      </c>
      <c r="C3350" s="490">
        <v>1750.43205065757</v>
      </c>
      <c r="D3350" s="490">
        <v>0</v>
      </c>
    </row>
    <row r="3351" spans="1:4" x14ac:dyDescent="0.2">
      <c r="A3351" s="489" t="s">
        <v>9257</v>
      </c>
      <c r="B3351" s="489" t="s">
        <v>4892</v>
      </c>
      <c r="C3351" s="490">
        <v>4086</v>
      </c>
      <c r="D3351" s="490">
        <v>757.5444</v>
      </c>
    </row>
    <row r="3352" spans="1:4" x14ac:dyDescent="0.2">
      <c r="A3352" s="489" t="s">
        <v>9257</v>
      </c>
      <c r="B3352" s="489" t="s">
        <v>5153</v>
      </c>
      <c r="C3352" s="490">
        <v>1825</v>
      </c>
      <c r="D3352" s="490">
        <v>0</v>
      </c>
    </row>
    <row r="3353" spans="1:4" x14ac:dyDescent="0.2">
      <c r="A3353" s="489" t="s">
        <v>9257</v>
      </c>
      <c r="B3353" s="489" t="s">
        <v>5876</v>
      </c>
      <c r="C3353" s="490">
        <v>7300</v>
      </c>
      <c r="D3353" s="490">
        <v>940.24</v>
      </c>
    </row>
    <row r="3354" spans="1:4" x14ac:dyDescent="0.2">
      <c r="A3354" s="489" t="s">
        <v>9257</v>
      </c>
      <c r="B3354" s="489" t="s">
        <v>5153</v>
      </c>
      <c r="C3354" s="490">
        <v>294</v>
      </c>
      <c r="D3354" s="490">
        <v>0</v>
      </c>
    </row>
    <row r="3355" spans="1:4" x14ac:dyDescent="0.2">
      <c r="A3355" s="489" t="s">
        <v>9257</v>
      </c>
      <c r="B3355" s="489" t="s">
        <v>5852</v>
      </c>
      <c r="C3355" s="490">
        <v>1176</v>
      </c>
      <c r="D3355" s="490">
        <v>160.8768</v>
      </c>
    </row>
    <row r="3356" spans="1:4" x14ac:dyDescent="0.2">
      <c r="A3356" s="489" t="s">
        <v>9257</v>
      </c>
      <c r="B3356" s="489" t="s">
        <v>5153</v>
      </c>
      <c r="C3356" s="490">
        <v>2586</v>
      </c>
      <c r="D3356" s="490">
        <v>0</v>
      </c>
    </row>
    <row r="3357" spans="1:4" x14ac:dyDescent="0.2">
      <c r="A3357" s="489" t="s">
        <v>9257</v>
      </c>
      <c r="B3357" s="489" t="s">
        <v>5864</v>
      </c>
      <c r="C3357" s="490">
        <v>10344</v>
      </c>
      <c r="D3357" s="490">
        <v>1373.6832000000002</v>
      </c>
    </row>
    <row r="3358" spans="1:4" x14ac:dyDescent="0.2">
      <c r="A3358" s="489" t="s">
        <v>9257</v>
      </c>
      <c r="B3358" s="489" t="s">
        <v>5153</v>
      </c>
      <c r="C3358" s="490">
        <v>1581.25</v>
      </c>
      <c r="D3358" s="490">
        <v>0</v>
      </c>
    </row>
    <row r="3359" spans="1:4" x14ac:dyDescent="0.2">
      <c r="A3359" s="489" t="s">
        <v>9257</v>
      </c>
      <c r="B3359" s="489" t="s">
        <v>5852</v>
      </c>
      <c r="C3359" s="490">
        <v>6325</v>
      </c>
      <c r="D3359" s="490">
        <v>865.26</v>
      </c>
    </row>
    <row r="3360" spans="1:4" x14ac:dyDescent="0.2">
      <c r="A3360" s="489" t="s">
        <v>9257</v>
      </c>
      <c r="B3360" s="489" t="s">
        <v>5880</v>
      </c>
      <c r="C3360" s="490">
        <v>2996</v>
      </c>
      <c r="D3360" s="490">
        <v>381.99</v>
      </c>
    </row>
    <row r="3361" spans="1:4" x14ac:dyDescent="0.2">
      <c r="A3361" s="489" t="s">
        <v>9257</v>
      </c>
      <c r="B3361" s="489" t="s">
        <v>5153</v>
      </c>
      <c r="C3361" s="490">
        <v>1616.57142857143</v>
      </c>
      <c r="D3361" s="490">
        <v>0</v>
      </c>
    </row>
    <row r="3362" spans="1:4" x14ac:dyDescent="0.2">
      <c r="A3362" s="489" t="s">
        <v>9257</v>
      </c>
      <c r="B3362" s="489" t="s">
        <v>5437</v>
      </c>
      <c r="C3362" s="490">
        <v>3772</v>
      </c>
      <c r="D3362" s="490">
        <v>538.26440000000002</v>
      </c>
    </row>
    <row r="3363" spans="1:4" x14ac:dyDescent="0.2">
      <c r="A3363" s="489" t="s">
        <v>9257</v>
      </c>
      <c r="B3363" s="489" t="s">
        <v>5153</v>
      </c>
      <c r="C3363" s="490">
        <v>2028.8571428571402</v>
      </c>
      <c r="D3363" s="490">
        <v>0</v>
      </c>
    </row>
    <row r="3364" spans="1:4" x14ac:dyDescent="0.2">
      <c r="A3364" s="489" t="s">
        <v>9257</v>
      </c>
      <c r="B3364" s="489" t="s">
        <v>4896</v>
      </c>
      <c r="C3364" s="490">
        <v>4734</v>
      </c>
      <c r="D3364" s="490">
        <v>869.16240000000005</v>
      </c>
    </row>
    <row r="3365" spans="1:4" x14ac:dyDescent="0.2">
      <c r="A3365" s="489" t="s">
        <v>9257</v>
      </c>
      <c r="B3365" s="489" t="s">
        <v>5153</v>
      </c>
      <c r="C3365" s="490">
        <v>407.142857142857</v>
      </c>
      <c r="D3365" s="490">
        <v>0</v>
      </c>
    </row>
    <row r="3366" spans="1:4" x14ac:dyDescent="0.2">
      <c r="A3366" s="489" t="s">
        <v>9257</v>
      </c>
      <c r="B3366" s="489" t="s">
        <v>4896</v>
      </c>
      <c r="C3366" s="490">
        <v>950</v>
      </c>
      <c r="D3366" s="490">
        <v>174.42000000000002</v>
      </c>
    </row>
    <row r="3367" spans="1:4" x14ac:dyDescent="0.2">
      <c r="A3367" s="489" t="s">
        <v>9257</v>
      </c>
      <c r="B3367" s="489" t="s">
        <v>5153</v>
      </c>
      <c r="C3367" s="490">
        <v>1863.8571428571402</v>
      </c>
      <c r="D3367" s="490">
        <v>0</v>
      </c>
    </row>
    <row r="3368" spans="1:4" x14ac:dyDescent="0.2">
      <c r="A3368" s="489" t="s">
        <v>9257</v>
      </c>
      <c r="B3368" s="489" t="s">
        <v>5437</v>
      </c>
      <c r="C3368" s="490">
        <v>4349</v>
      </c>
      <c r="D3368" s="490">
        <v>620.60230000000001</v>
      </c>
    </row>
    <row r="3369" spans="1:4" x14ac:dyDescent="0.2">
      <c r="A3369" s="489" t="s">
        <v>9257</v>
      </c>
      <c r="B3369" s="489" t="s">
        <v>5153</v>
      </c>
      <c r="C3369" s="490">
        <v>1199.1428571428601</v>
      </c>
      <c r="D3369" s="490">
        <v>0</v>
      </c>
    </row>
    <row r="3370" spans="1:4" x14ac:dyDescent="0.2">
      <c r="A3370" s="489" t="s">
        <v>9257</v>
      </c>
      <c r="B3370" s="489" t="s">
        <v>5436</v>
      </c>
      <c r="C3370" s="490">
        <v>2798</v>
      </c>
      <c r="D3370" s="490">
        <v>406.82920000000001</v>
      </c>
    </row>
    <row r="3371" spans="1:4" x14ac:dyDescent="0.2">
      <c r="A3371" s="489" t="s">
        <v>9257</v>
      </c>
      <c r="B3371" s="489" t="s">
        <v>5153</v>
      </c>
      <c r="C3371" s="490">
        <v>1446.8571428571402</v>
      </c>
      <c r="D3371" s="490">
        <v>0</v>
      </c>
    </row>
    <row r="3372" spans="1:4" x14ac:dyDescent="0.2">
      <c r="A3372" s="489" t="s">
        <v>9257</v>
      </c>
      <c r="B3372" s="489" t="s">
        <v>5434</v>
      </c>
      <c r="C3372" s="490">
        <v>3376</v>
      </c>
      <c r="D3372" s="490">
        <v>508.76320000000004</v>
      </c>
    </row>
    <row r="3373" spans="1:4" x14ac:dyDescent="0.2">
      <c r="A3373" s="489" t="s">
        <v>9257</v>
      </c>
      <c r="B3373" s="489" t="s">
        <v>5153</v>
      </c>
      <c r="C3373" s="490">
        <v>516</v>
      </c>
      <c r="D3373" s="490">
        <v>0</v>
      </c>
    </row>
    <row r="3374" spans="1:4" x14ac:dyDescent="0.2">
      <c r="A3374" s="489" t="s">
        <v>9257</v>
      </c>
      <c r="B3374" s="489" t="s">
        <v>6051</v>
      </c>
      <c r="C3374" s="490">
        <v>8729.25</v>
      </c>
      <c r="D3374" s="490">
        <v>276.80451750000003</v>
      </c>
    </row>
    <row r="3375" spans="1:4" x14ac:dyDescent="0.2">
      <c r="A3375" s="489" t="s">
        <v>9257</v>
      </c>
      <c r="B3375" s="489" t="s">
        <v>5430</v>
      </c>
      <c r="C3375" s="490">
        <v>9093.6885245901613</v>
      </c>
      <c r="D3375" s="490">
        <v>1480.4524918032801</v>
      </c>
    </row>
    <row r="3376" spans="1:4" x14ac:dyDescent="0.2">
      <c r="A3376" s="489" t="s">
        <v>9257</v>
      </c>
      <c r="B3376" s="489" t="s">
        <v>5446</v>
      </c>
      <c r="C3376" s="490">
        <v>27281.065573770502</v>
      </c>
      <c r="D3376" s="490">
        <v>4212.1965245901602</v>
      </c>
    </row>
    <row r="3377" spans="1:4" x14ac:dyDescent="0.2">
      <c r="A3377" s="489" t="s">
        <v>9257</v>
      </c>
      <c r="B3377" s="489" t="s">
        <v>5447</v>
      </c>
      <c r="C3377" s="490">
        <v>46832.495901639304</v>
      </c>
      <c r="D3377" s="490">
        <v>6448.83468565574</v>
      </c>
    </row>
    <row r="3378" spans="1:4" x14ac:dyDescent="0.2">
      <c r="A3378" s="489" t="s">
        <v>9257</v>
      </c>
      <c r="B3378" s="489" t="s">
        <v>5153</v>
      </c>
      <c r="C3378" s="490">
        <v>936</v>
      </c>
      <c r="D3378" s="490">
        <v>0</v>
      </c>
    </row>
    <row r="3379" spans="1:4" x14ac:dyDescent="0.2">
      <c r="A3379" s="489" t="s">
        <v>9257</v>
      </c>
      <c r="B3379" s="489" t="s">
        <v>5860</v>
      </c>
      <c r="C3379" s="490">
        <v>3744</v>
      </c>
      <c r="D3379" s="490">
        <v>502.07040000000001</v>
      </c>
    </row>
    <row r="3380" spans="1:4" x14ac:dyDescent="0.2">
      <c r="A3380" s="489" t="s">
        <v>9257</v>
      </c>
      <c r="B3380" s="489" t="s">
        <v>5153</v>
      </c>
      <c r="C3380" s="490">
        <v>765</v>
      </c>
      <c r="D3380" s="490">
        <v>0</v>
      </c>
    </row>
    <row r="3381" spans="1:4" x14ac:dyDescent="0.2">
      <c r="A3381" s="489" t="s">
        <v>9257</v>
      </c>
      <c r="B3381" s="489" t="s">
        <v>5438</v>
      </c>
      <c r="C3381" s="490">
        <v>1785</v>
      </c>
      <c r="D3381" s="490">
        <v>251.14950000000002</v>
      </c>
    </row>
    <row r="3382" spans="1:4" x14ac:dyDescent="0.2">
      <c r="A3382" s="489" t="s">
        <v>9257</v>
      </c>
      <c r="B3382" s="489" t="s">
        <v>5888</v>
      </c>
      <c r="C3382" s="490">
        <v>2732</v>
      </c>
      <c r="D3382" s="490">
        <v>345.59800000000001</v>
      </c>
    </row>
    <row r="3383" spans="1:4" x14ac:dyDescent="0.2">
      <c r="A3383" s="489" t="s">
        <v>9257</v>
      </c>
      <c r="B3383" s="489" t="s">
        <v>5153</v>
      </c>
      <c r="C3383" s="490">
        <v>2557.2857142857101</v>
      </c>
      <c r="D3383" s="490">
        <v>0</v>
      </c>
    </row>
    <row r="3384" spans="1:4" x14ac:dyDescent="0.2">
      <c r="A3384" s="489" t="s">
        <v>9257</v>
      </c>
      <c r="B3384" s="489" t="s">
        <v>4892</v>
      </c>
      <c r="C3384" s="490">
        <v>5967</v>
      </c>
      <c r="D3384" s="490">
        <v>1106.2818</v>
      </c>
    </row>
    <row r="3385" spans="1:4" x14ac:dyDescent="0.2">
      <c r="A3385" s="489" t="s">
        <v>9257</v>
      </c>
      <c r="B3385" s="489" t="s">
        <v>5153</v>
      </c>
      <c r="C3385" s="490">
        <v>2903.1428571428601</v>
      </c>
      <c r="D3385" s="490">
        <v>0</v>
      </c>
    </row>
    <row r="3386" spans="1:4" x14ac:dyDescent="0.2">
      <c r="A3386" s="489" t="s">
        <v>9257</v>
      </c>
      <c r="B3386" s="489" t="s">
        <v>4904</v>
      </c>
      <c r="C3386" s="490">
        <v>6774</v>
      </c>
      <c r="D3386" s="490">
        <v>1182.0630000000001</v>
      </c>
    </row>
    <row r="3387" spans="1:4" x14ac:dyDescent="0.2">
      <c r="A3387" s="489" t="s">
        <v>9257</v>
      </c>
      <c r="B3387" s="489" t="s">
        <v>5153</v>
      </c>
      <c r="C3387" s="490">
        <v>1110</v>
      </c>
      <c r="D3387" s="490">
        <v>0</v>
      </c>
    </row>
    <row r="3388" spans="1:4" x14ac:dyDescent="0.2">
      <c r="A3388" s="489" t="s">
        <v>9257</v>
      </c>
      <c r="B3388" s="489" t="s">
        <v>5429</v>
      </c>
      <c r="C3388" s="490">
        <v>9039</v>
      </c>
      <c r="D3388" s="490">
        <v>1504.0896</v>
      </c>
    </row>
    <row r="3389" spans="1:4" x14ac:dyDescent="0.2">
      <c r="A3389" s="489" t="s">
        <v>9257</v>
      </c>
      <c r="B3389" s="489" t="s">
        <v>6051</v>
      </c>
      <c r="C3389" s="490">
        <v>4916</v>
      </c>
      <c r="D3389" s="490">
        <v>155.88636</v>
      </c>
    </row>
    <row r="3390" spans="1:4" x14ac:dyDescent="0.2">
      <c r="A3390" s="489" t="s">
        <v>9257</v>
      </c>
      <c r="B3390" s="489" t="s">
        <v>5443</v>
      </c>
      <c r="C3390" s="490">
        <v>27117</v>
      </c>
      <c r="D3390" s="490">
        <v>4281.7743</v>
      </c>
    </row>
    <row r="3391" spans="1:4" x14ac:dyDescent="0.2">
      <c r="A3391" s="489" t="s">
        <v>9257</v>
      </c>
      <c r="B3391" s="489" t="s">
        <v>5444</v>
      </c>
      <c r="C3391" s="490">
        <v>18078</v>
      </c>
      <c r="D3391" s="490">
        <v>2545.3824</v>
      </c>
    </row>
    <row r="3392" spans="1:4" x14ac:dyDescent="0.2">
      <c r="A3392" s="489" t="s">
        <v>9257</v>
      </c>
      <c r="B3392" s="489" t="s">
        <v>5884</v>
      </c>
      <c r="C3392" s="490">
        <v>2285</v>
      </c>
      <c r="D3392" s="490">
        <v>289.9665</v>
      </c>
    </row>
    <row r="3393" spans="1:4" x14ac:dyDescent="0.2">
      <c r="A3393" s="489" t="s">
        <v>9257</v>
      </c>
      <c r="B3393" s="489" t="s">
        <v>5153</v>
      </c>
      <c r="C3393" s="490">
        <v>2571.8571428571399</v>
      </c>
      <c r="D3393" s="490">
        <v>0</v>
      </c>
    </row>
    <row r="3394" spans="1:4" x14ac:dyDescent="0.2">
      <c r="A3394" s="489" t="s">
        <v>9257</v>
      </c>
      <c r="B3394" s="489" t="s">
        <v>5438</v>
      </c>
      <c r="C3394" s="490">
        <v>6001</v>
      </c>
      <c r="D3394" s="490">
        <v>844.34070000000008</v>
      </c>
    </row>
    <row r="3395" spans="1:4" x14ac:dyDescent="0.2">
      <c r="A3395" s="489" t="s">
        <v>9257</v>
      </c>
      <c r="B3395" s="489" t="s">
        <v>5153</v>
      </c>
      <c r="C3395" s="490">
        <v>2027.75</v>
      </c>
      <c r="D3395" s="490">
        <v>0</v>
      </c>
    </row>
    <row r="3396" spans="1:4" x14ac:dyDescent="0.2">
      <c r="A3396" s="489" t="s">
        <v>9257</v>
      </c>
      <c r="B3396" s="489" t="s">
        <v>5864</v>
      </c>
      <c r="C3396" s="490">
        <v>8111</v>
      </c>
      <c r="D3396" s="490">
        <v>1077.1408000000001</v>
      </c>
    </row>
    <row r="3397" spans="1:4" x14ac:dyDescent="0.2">
      <c r="A3397" s="489" t="s">
        <v>9257</v>
      </c>
      <c r="B3397" s="489" t="s">
        <v>5153</v>
      </c>
      <c r="C3397" s="490">
        <v>3153.8571428571399</v>
      </c>
      <c r="D3397" s="490">
        <v>0</v>
      </c>
    </row>
    <row r="3398" spans="1:4" x14ac:dyDescent="0.2">
      <c r="A3398" s="489" t="s">
        <v>9257</v>
      </c>
      <c r="B3398" s="489" t="s">
        <v>5430</v>
      </c>
      <c r="C3398" s="490">
        <v>7359</v>
      </c>
      <c r="D3398" s="490">
        <v>1198.0452</v>
      </c>
    </row>
    <row r="3399" spans="1:4" x14ac:dyDescent="0.2">
      <c r="A3399" s="489" t="s">
        <v>9257</v>
      </c>
      <c r="B3399" s="489" t="s">
        <v>5892</v>
      </c>
      <c r="C3399" s="490">
        <v>8573</v>
      </c>
      <c r="D3399" s="490">
        <v>1081.9126000000001</v>
      </c>
    </row>
    <row r="3400" spans="1:4" x14ac:dyDescent="0.2">
      <c r="A3400" s="489" t="s">
        <v>9257</v>
      </c>
      <c r="B3400" s="489" t="s">
        <v>5153</v>
      </c>
      <c r="C3400" s="490">
        <v>1488</v>
      </c>
      <c r="D3400" s="490">
        <v>0</v>
      </c>
    </row>
    <row r="3401" spans="1:4" x14ac:dyDescent="0.2">
      <c r="A3401" s="489" t="s">
        <v>9257</v>
      </c>
      <c r="B3401" s="489" t="s">
        <v>5429</v>
      </c>
      <c r="C3401" s="490">
        <v>3472</v>
      </c>
      <c r="D3401" s="490">
        <v>577.74080000000004</v>
      </c>
    </row>
    <row r="3402" spans="1:4" x14ac:dyDescent="0.2">
      <c r="A3402" s="489" t="s">
        <v>9257</v>
      </c>
      <c r="B3402" s="489" t="s">
        <v>5153</v>
      </c>
      <c r="C3402" s="490">
        <v>1417.7142857142901</v>
      </c>
      <c r="D3402" s="490">
        <v>0</v>
      </c>
    </row>
    <row r="3403" spans="1:4" x14ac:dyDescent="0.2">
      <c r="A3403" s="489" t="s">
        <v>9257</v>
      </c>
      <c r="B3403" s="489" t="s">
        <v>5439</v>
      </c>
      <c r="C3403" s="490">
        <v>3308</v>
      </c>
      <c r="D3403" s="490">
        <v>459.15040000000005</v>
      </c>
    </row>
    <row r="3404" spans="1:4" x14ac:dyDescent="0.2">
      <c r="A3404" s="489" t="s">
        <v>9257</v>
      </c>
      <c r="B3404" s="489" t="s">
        <v>4827</v>
      </c>
      <c r="C3404" s="490">
        <v>6091</v>
      </c>
      <c r="D3404" s="490">
        <v>1488.0313000000001</v>
      </c>
    </row>
    <row r="3405" spans="1:4" x14ac:dyDescent="0.2">
      <c r="A3405" s="489" t="s">
        <v>9257</v>
      </c>
      <c r="B3405" s="489" t="s">
        <v>4832</v>
      </c>
      <c r="C3405" s="490">
        <v>2360</v>
      </c>
      <c r="D3405" s="490">
        <v>576.548</v>
      </c>
    </row>
    <row r="3406" spans="1:4" x14ac:dyDescent="0.2">
      <c r="A3406" s="489" t="s">
        <v>9257</v>
      </c>
      <c r="B3406" s="489" t="s">
        <v>4833</v>
      </c>
      <c r="C3406" s="490">
        <v>-2360</v>
      </c>
      <c r="D3406" s="490">
        <v>-386.56800000000004</v>
      </c>
    </row>
    <row r="3407" spans="1:4" x14ac:dyDescent="0.2">
      <c r="A3407" s="489" t="s">
        <v>9257</v>
      </c>
      <c r="B3407" s="489" t="s">
        <v>5153</v>
      </c>
      <c r="C3407" s="490">
        <v>5949</v>
      </c>
      <c r="D3407" s="490">
        <v>0</v>
      </c>
    </row>
    <row r="3408" spans="1:4" x14ac:dyDescent="0.2">
      <c r="A3408" s="489" t="s">
        <v>9257</v>
      </c>
      <c r="B3408" s="489" t="s">
        <v>5431</v>
      </c>
      <c r="C3408" s="490">
        <v>8113.4693877551008</v>
      </c>
      <c r="D3408" s="490">
        <v>1291.66432653061</v>
      </c>
    </row>
    <row r="3409" spans="1:4" x14ac:dyDescent="0.2">
      <c r="A3409" s="489" t="s">
        <v>9257</v>
      </c>
      <c r="B3409" s="489" t="s">
        <v>5449</v>
      </c>
      <c r="C3409" s="490">
        <v>11764.5306122449</v>
      </c>
      <c r="D3409" s="490">
        <v>1776.4441224489801</v>
      </c>
    </row>
    <row r="3410" spans="1:4" x14ac:dyDescent="0.2">
      <c r="A3410" s="489" t="s">
        <v>9257</v>
      </c>
      <c r="B3410" s="489" t="s">
        <v>3264</v>
      </c>
      <c r="C3410" s="490">
        <v>9603</v>
      </c>
      <c r="D3410" s="490">
        <v>3758.6142</v>
      </c>
    </row>
    <row r="3411" spans="1:4" x14ac:dyDescent="0.2">
      <c r="A3411" s="489" t="s">
        <v>9257</v>
      </c>
      <c r="B3411" s="489" t="s">
        <v>4010</v>
      </c>
      <c r="C3411" s="490">
        <v>3087</v>
      </c>
      <c r="D3411" s="490">
        <v>887.2038</v>
      </c>
    </row>
    <row r="3412" spans="1:4" x14ac:dyDescent="0.2">
      <c r="A3412" s="489" t="s">
        <v>9257</v>
      </c>
      <c r="B3412" s="489" t="s">
        <v>4014</v>
      </c>
      <c r="C3412" s="490">
        <v>1054</v>
      </c>
      <c r="D3412" s="490">
        <v>302.9196</v>
      </c>
    </row>
    <row r="3413" spans="1:4" x14ac:dyDescent="0.2">
      <c r="A3413" s="489" t="s">
        <v>9257</v>
      </c>
      <c r="B3413" s="489" t="s">
        <v>4015</v>
      </c>
      <c r="C3413" s="490">
        <v>-1054</v>
      </c>
      <c r="D3413" s="490">
        <v>-172.64520000000002</v>
      </c>
    </row>
    <row r="3414" spans="1:4" x14ac:dyDescent="0.2">
      <c r="A3414" s="489" t="s">
        <v>9257</v>
      </c>
      <c r="B3414" s="489" t="s">
        <v>4827</v>
      </c>
      <c r="C3414" s="490">
        <v>11580</v>
      </c>
      <c r="D3414" s="490">
        <v>2828.9940000000001</v>
      </c>
    </row>
    <row r="3415" spans="1:4" x14ac:dyDescent="0.2">
      <c r="A3415" s="489" t="s">
        <v>9257</v>
      </c>
      <c r="B3415" s="489" t="s">
        <v>4832</v>
      </c>
      <c r="C3415" s="490">
        <v>1054</v>
      </c>
      <c r="D3415" s="490">
        <v>257.49220000000003</v>
      </c>
    </row>
    <row r="3416" spans="1:4" x14ac:dyDescent="0.2">
      <c r="A3416" s="489" t="s">
        <v>9257</v>
      </c>
      <c r="B3416" s="489" t="s">
        <v>4833</v>
      </c>
      <c r="C3416" s="490">
        <v>-1054</v>
      </c>
      <c r="D3416" s="490">
        <v>-172.64520000000002</v>
      </c>
    </row>
    <row r="3417" spans="1:4" x14ac:dyDescent="0.2">
      <c r="A3417" s="489" t="s">
        <v>9257</v>
      </c>
      <c r="B3417" s="489" t="s">
        <v>3275</v>
      </c>
      <c r="C3417" s="490">
        <v>11104</v>
      </c>
      <c r="D3417" s="490">
        <v>3780.9120000000003</v>
      </c>
    </row>
    <row r="3418" spans="1:4" x14ac:dyDescent="0.2">
      <c r="A3418" s="489" t="s">
        <v>9257</v>
      </c>
      <c r="B3418" s="489" t="s">
        <v>3275</v>
      </c>
      <c r="C3418" s="490">
        <v>5194</v>
      </c>
      <c r="D3418" s="490">
        <v>1768.557</v>
      </c>
    </row>
    <row r="3419" spans="1:4" x14ac:dyDescent="0.2">
      <c r="A3419" s="489" t="s">
        <v>9257</v>
      </c>
      <c r="B3419" s="489" t="s">
        <v>3279</v>
      </c>
      <c r="C3419" s="490">
        <v>1009</v>
      </c>
      <c r="D3419" s="490">
        <v>343.56450000000001</v>
      </c>
    </row>
    <row r="3420" spans="1:4" x14ac:dyDescent="0.2">
      <c r="A3420" s="489" t="s">
        <v>9257</v>
      </c>
      <c r="B3420" s="489" t="s">
        <v>3280</v>
      </c>
      <c r="C3420" s="490">
        <v>-1009</v>
      </c>
      <c r="D3420" s="490">
        <v>-165.27420000000001</v>
      </c>
    </row>
    <row r="3421" spans="1:4" x14ac:dyDescent="0.2">
      <c r="A3421" s="489" t="s">
        <v>9257</v>
      </c>
      <c r="B3421" s="489" t="s">
        <v>5153</v>
      </c>
      <c r="C3421" s="490">
        <v>6077</v>
      </c>
      <c r="D3421" s="490">
        <v>0</v>
      </c>
    </row>
    <row r="3422" spans="1:4" x14ac:dyDescent="0.2">
      <c r="A3422" s="489" t="s">
        <v>9257</v>
      </c>
      <c r="B3422" s="489" t="s">
        <v>5868</v>
      </c>
      <c r="C3422" s="490">
        <v>6867.4611773203305</v>
      </c>
      <c r="D3422" s="490">
        <v>902.38439869989202</v>
      </c>
    </row>
    <row r="3423" spans="1:4" x14ac:dyDescent="0.2">
      <c r="A3423" s="489" t="s">
        <v>9257</v>
      </c>
      <c r="B3423" s="489" t="s">
        <v>5869</v>
      </c>
      <c r="C3423" s="490">
        <v>2640.5388226796699</v>
      </c>
      <c r="D3423" s="490">
        <v>329.27519118815502</v>
      </c>
    </row>
    <row r="3424" spans="1:4" x14ac:dyDescent="0.2">
      <c r="A3424" s="489" t="s">
        <v>9257</v>
      </c>
      <c r="B3424" s="489" t="s">
        <v>4900</v>
      </c>
      <c r="C3424" s="490">
        <v>6175</v>
      </c>
      <c r="D3424" s="490">
        <v>1105.325</v>
      </c>
    </row>
    <row r="3425" spans="1:4" x14ac:dyDescent="0.2">
      <c r="A3425" s="489" t="s">
        <v>9257</v>
      </c>
      <c r="B3425" s="489" t="s">
        <v>5153</v>
      </c>
      <c r="C3425" s="490">
        <v>2646.4285714285702</v>
      </c>
      <c r="D3425" s="490">
        <v>0</v>
      </c>
    </row>
    <row r="3426" spans="1:4" x14ac:dyDescent="0.2">
      <c r="A3426" s="489" t="s">
        <v>9257</v>
      </c>
      <c r="B3426" s="489" t="s">
        <v>4010</v>
      </c>
      <c r="C3426" s="490">
        <v>7548</v>
      </c>
      <c r="D3426" s="490">
        <v>2169.2952</v>
      </c>
    </row>
    <row r="3427" spans="1:4" x14ac:dyDescent="0.2">
      <c r="A3427" s="489" t="s">
        <v>9257</v>
      </c>
      <c r="B3427" s="489" t="s">
        <v>3275</v>
      </c>
      <c r="C3427" s="490">
        <v>30724.7282608696</v>
      </c>
      <c r="D3427" s="490">
        <v>10461.7699728261</v>
      </c>
    </row>
    <row r="3428" spans="1:4" x14ac:dyDescent="0.2">
      <c r="A3428" s="489" t="s">
        <v>9257</v>
      </c>
      <c r="B3428" s="489" t="s">
        <v>3276</v>
      </c>
      <c r="C3428" s="490">
        <v>55959.9717391304</v>
      </c>
      <c r="D3428" s="490">
        <v>18125.434846304299</v>
      </c>
    </row>
    <row r="3429" spans="1:4" x14ac:dyDescent="0.2">
      <c r="A3429" s="489" t="s">
        <v>9257</v>
      </c>
      <c r="B3429" s="489" t="s">
        <v>3291</v>
      </c>
      <c r="C3429" s="490">
        <v>26335</v>
      </c>
      <c r="D3429" s="490">
        <v>8698.4505000000008</v>
      </c>
    </row>
    <row r="3430" spans="1:4" x14ac:dyDescent="0.2">
      <c r="A3430" s="489" t="s">
        <v>9257</v>
      </c>
      <c r="B3430" s="489" t="s">
        <v>4827</v>
      </c>
      <c r="C3430" s="490">
        <v>7293</v>
      </c>
      <c r="D3430" s="490">
        <v>1781.6799000000001</v>
      </c>
    </row>
    <row r="3431" spans="1:4" x14ac:dyDescent="0.2">
      <c r="A3431" s="489" t="s">
        <v>9257</v>
      </c>
      <c r="B3431" s="489" t="s">
        <v>4010</v>
      </c>
      <c r="C3431" s="490">
        <v>4770</v>
      </c>
      <c r="D3431" s="490">
        <v>1370.8980000000001</v>
      </c>
    </row>
    <row r="3432" spans="1:4" x14ac:dyDescent="0.2">
      <c r="A3432" s="489" t="s">
        <v>9257</v>
      </c>
      <c r="B3432" s="489" t="s">
        <v>4014</v>
      </c>
      <c r="C3432" s="490">
        <v>1564</v>
      </c>
      <c r="D3432" s="490">
        <v>449.49360000000001</v>
      </c>
    </row>
    <row r="3433" spans="1:4" x14ac:dyDescent="0.2">
      <c r="A3433" s="489" t="s">
        <v>9257</v>
      </c>
      <c r="B3433" s="489" t="s">
        <v>4015</v>
      </c>
      <c r="C3433" s="490">
        <v>-1564</v>
      </c>
      <c r="D3433" s="490">
        <v>-256.1832</v>
      </c>
    </row>
    <row r="3434" spans="1:4" x14ac:dyDescent="0.2">
      <c r="A3434" s="489" t="s">
        <v>9257</v>
      </c>
      <c r="B3434" s="489" t="s">
        <v>4010</v>
      </c>
      <c r="C3434" s="490">
        <v>10170</v>
      </c>
      <c r="D3434" s="490">
        <v>2922.8580000000002</v>
      </c>
    </row>
    <row r="3435" spans="1:4" x14ac:dyDescent="0.2">
      <c r="A3435" s="489" t="s">
        <v>9257</v>
      </c>
      <c r="B3435" s="489" t="s">
        <v>4014</v>
      </c>
      <c r="C3435" s="490">
        <v>1447</v>
      </c>
      <c r="D3435" s="490">
        <v>415.86780000000005</v>
      </c>
    </row>
    <row r="3436" spans="1:4" x14ac:dyDescent="0.2">
      <c r="A3436" s="489" t="s">
        <v>9257</v>
      </c>
      <c r="B3436" s="489" t="s">
        <v>4015</v>
      </c>
      <c r="C3436" s="490">
        <v>-1447</v>
      </c>
      <c r="D3436" s="490">
        <v>-237.01860000000002</v>
      </c>
    </row>
    <row r="3437" spans="1:4" x14ac:dyDescent="0.2">
      <c r="A3437" s="489" t="s">
        <v>9257</v>
      </c>
      <c r="B3437" s="489" t="s">
        <v>4010</v>
      </c>
      <c r="C3437" s="490">
        <v>13382</v>
      </c>
      <c r="D3437" s="490">
        <v>3845.9868000000001</v>
      </c>
    </row>
    <row r="3438" spans="1:4" x14ac:dyDescent="0.2">
      <c r="A3438" s="489" t="s">
        <v>9257</v>
      </c>
      <c r="B3438" s="489" t="s">
        <v>4010</v>
      </c>
      <c r="C3438" s="490">
        <v>5496</v>
      </c>
      <c r="D3438" s="490">
        <v>1579.5504000000001</v>
      </c>
    </row>
    <row r="3439" spans="1:4" x14ac:dyDescent="0.2">
      <c r="A3439" s="489" t="s">
        <v>9257</v>
      </c>
      <c r="B3439" s="489" t="s">
        <v>4014</v>
      </c>
      <c r="C3439" s="490">
        <v>2691</v>
      </c>
      <c r="D3439" s="490">
        <v>773.39340000000004</v>
      </c>
    </row>
    <row r="3440" spans="1:4" x14ac:dyDescent="0.2">
      <c r="A3440" s="489" t="s">
        <v>9257</v>
      </c>
      <c r="B3440" s="489" t="s">
        <v>4015</v>
      </c>
      <c r="C3440" s="490">
        <v>-2456.1</v>
      </c>
      <c r="D3440" s="490">
        <v>-402.30918000000003</v>
      </c>
    </row>
    <row r="3441" spans="1:4" x14ac:dyDescent="0.2">
      <c r="A3441" s="489" t="s">
        <v>9257</v>
      </c>
      <c r="B3441" s="489" t="s">
        <v>4016</v>
      </c>
      <c r="C3441" s="490">
        <v>-234.9</v>
      </c>
      <c r="D3441" s="490">
        <v>-28.187999999999999</v>
      </c>
    </row>
    <row r="3442" spans="1:4" x14ac:dyDescent="0.2">
      <c r="A3442" s="489" t="s">
        <v>9257</v>
      </c>
      <c r="B3442" s="489" t="s">
        <v>4010</v>
      </c>
      <c r="C3442" s="490">
        <v>2175</v>
      </c>
      <c r="D3442" s="490">
        <v>625.09500000000003</v>
      </c>
    </row>
    <row r="3443" spans="1:4" x14ac:dyDescent="0.2">
      <c r="A3443" s="489" t="s">
        <v>9257</v>
      </c>
      <c r="B3443" s="489" t="s">
        <v>4014</v>
      </c>
      <c r="C3443" s="490">
        <v>1016</v>
      </c>
      <c r="D3443" s="490">
        <v>291.9984</v>
      </c>
    </row>
    <row r="3444" spans="1:4" x14ac:dyDescent="0.2">
      <c r="A3444" s="489" t="s">
        <v>9257</v>
      </c>
      <c r="B3444" s="489" t="s">
        <v>4015</v>
      </c>
      <c r="C3444" s="490">
        <v>-957.30000000000007</v>
      </c>
      <c r="D3444" s="490">
        <v>-156.80574000000001</v>
      </c>
    </row>
    <row r="3445" spans="1:4" x14ac:dyDescent="0.2">
      <c r="A3445" s="489" t="s">
        <v>9257</v>
      </c>
      <c r="B3445" s="489" t="s">
        <v>4016</v>
      </c>
      <c r="C3445" s="490">
        <v>-58.699999999999996</v>
      </c>
      <c r="D3445" s="490">
        <v>-7.0439999999999996</v>
      </c>
    </row>
    <row r="3446" spans="1:4" x14ac:dyDescent="0.2">
      <c r="A3446" s="489" t="s">
        <v>9257</v>
      </c>
      <c r="B3446" s="489" t="s">
        <v>4010</v>
      </c>
      <c r="C3446" s="490">
        <v>7116</v>
      </c>
      <c r="D3446" s="490">
        <v>2045.1384</v>
      </c>
    </row>
    <row r="3447" spans="1:4" x14ac:dyDescent="0.2">
      <c r="A3447" s="489" t="s">
        <v>9257</v>
      </c>
      <c r="B3447" s="489" t="s">
        <v>4014</v>
      </c>
      <c r="C3447" s="490">
        <v>1593</v>
      </c>
      <c r="D3447" s="490">
        <v>457.82820000000004</v>
      </c>
    </row>
    <row r="3448" spans="1:4" x14ac:dyDescent="0.2">
      <c r="A3448" s="489" t="s">
        <v>9257</v>
      </c>
      <c r="B3448" s="489" t="s">
        <v>4015</v>
      </c>
      <c r="C3448" s="490">
        <v>-1593</v>
      </c>
      <c r="D3448" s="490">
        <v>-260.93340000000001</v>
      </c>
    </row>
    <row r="3449" spans="1:4" x14ac:dyDescent="0.2">
      <c r="A3449" s="489" t="s">
        <v>9257</v>
      </c>
      <c r="B3449" s="489" t="s">
        <v>4010</v>
      </c>
      <c r="C3449" s="490">
        <v>6712</v>
      </c>
      <c r="D3449" s="490">
        <v>1929.0288</v>
      </c>
    </row>
    <row r="3450" spans="1:4" x14ac:dyDescent="0.2">
      <c r="A3450" s="489" t="s">
        <v>9257</v>
      </c>
      <c r="B3450" s="489" t="s">
        <v>4010</v>
      </c>
      <c r="C3450" s="490">
        <v>5507</v>
      </c>
      <c r="D3450" s="490">
        <v>1582.7118</v>
      </c>
    </row>
    <row r="3451" spans="1:4" x14ac:dyDescent="0.2">
      <c r="A3451" s="489" t="s">
        <v>9257</v>
      </c>
      <c r="B3451" s="489" t="s">
        <v>4014</v>
      </c>
      <c r="C3451" s="490">
        <v>2348</v>
      </c>
      <c r="D3451" s="490">
        <v>674.8152</v>
      </c>
    </row>
    <row r="3452" spans="1:4" x14ac:dyDescent="0.2">
      <c r="A3452" s="489" t="s">
        <v>9257</v>
      </c>
      <c r="B3452" s="489" t="s">
        <v>4015</v>
      </c>
      <c r="C3452" s="490">
        <v>-2348</v>
      </c>
      <c r="D3452" s="490">
        <v>-384.60240000000005</v>
      </c>
    </row>
    <row r="3453" spans="1:4" x14ac:dyDescent="0.2">
      <c r="A3453" s="489" t="s">
        <v>9257</v>
      </c>
      <c r="B3453" s="489" t="s">
        <v>4010</v>
      </c>
      <c r="C3453" s="490">
        <v>8246</v>
      </c>
      <c r="D3453" s="490">
        <v>2369.9004</v>
      </c>
    </row>
    <row r="3454" spans="1:4" x14ac:dyDescent="0.2">
      <c r="A3454" s="489" t="s">
        <v>9257</v>
      </c>
      <c r="B3454" s="489" t="s">
        <v>4010</v>
      </c>
      <c r="C3454" s="490">
        <v>19464</v>
      </c>
      <c r="D3454" s="490">
        <v>5593.9535999999998</v>
      </c>
    </row>
    <row r="3455" spans="1:4" x14ac:dyDescent="0.2">
      <c r="A3455" s="489" t="s">
        <v>9257</v>
      </c>
      <c r="B3455" s="489" t="s">
        <v>4010</v>
      </c>
      <c r="C3455" s="490">
        <v>4801</v>
      </c>
      <c r="D3455" s="490">
        <v>1379.8074000000001</v>
      </c>
    </row>
    <row r="3456" spans="1:4" x14ac:dyDescent="0.2">
      <c r="A3456" s="489" t="s">
        <v>9257</v>
      </c>
      <c r="B3456" s="489" t="s">
        <v>4010</v>
      </c>
      <c r="C3456" s="490">
        <v>6196.77419354839</v>
      </c>
      <c r="D3456" s="490">
        <v>1780.9529032258101</v>
      </c>
    </row>
    <row r="3457" spans="1:4" x14ac:dyDescent="0.2">
      <c r="A3457" s="489" t="s">
        <v>9257</v>
      </c>
      <c r="B3457" s="489" t="s">
        <v>4014</v>
      </c>
      <c r="C3457" s="490">
        <v>1296.77419354839</v>
      </c>
      <c r="D3457" s="490">
        <v>372.69290322580599</v>
      </c>
    </row>
    <row r="3458" spans="1:4" x14ac:dyDescent="0.2">
      <c r="A3458" s="489" t="s">
        <v>9257</v>
      </c>
      <c r="B3458" s="489" t="s">
        <v>4015</v>
      </c>
      <c r="C3458" s="490">
        <v>-1296.77419354839</v>
      </c>
      <c r="D3458" s="490">
        <v>-212.411612903226</v>
      </c>
    </row>
    <row r="3459" spans="1:4" x14ac:dyDescent="0.2">
      <c r="A3459" s="489" t="s">
        <v>9257</v>
      </c>
      <c r="B3459" s="489" t="s">
        <v>4827</v>
      </c>
      <c r="C3459" s="490">
        <v>3408.22580645161</v>
      </c>
      <c r="D3459" s="490">
        <v>832.62956451612899</v>
      </c>
    </row>
    <row r="3460" spans="1:4" x14ac:dyDescent="0.2">
      <c r="A3460" s="489" t="s">
        <v>9257</v>
      </c>
      <c r="B3460" s="489" t="s">
        <v>4832</v>
      </c>
      <c r="C3460" s="490">
        <v>713.22580645161304</v>
      </c>
      <c r="D3460" s="490">
        <v>174.241064516129</v>
      </c>
    </row>
    <row r="3461" spans="1:4" x14ac:dyDescent="0.2">
      <c r="A3461" s="489" t="s">
        <v>9257</v>
      </c>
      <c r="B3461" s="489" t="s">
        <v>4833</v>
      </c>
      <c r="C3461" s="490">
        <v>-713.22580645161304</v>
      </c>
      <c r="D3461" s="490">
        <v>-116.826387096774</v>
      </c>
    </row>
    <row r="3462" spans="1:4" x14ac:dyDescent="0.2">
      <c r="A3462" s="489" t="s">
        <v>9257</v>
      </c>
      <c r="B3462" s="489" t="s">
        <v>4010</v>
      </c>
      <c r="C3462" s="490">
        <v>6539</v>
      </c>
      <c r="D3462" s="490">
        <v>1879.3086000000001</v>
      </c>
    </row>
    <row r="3463" spans="1:4" x14ac:dyDescent="0.2">
      <c r="A3463" s="489" t="s">
        <v>9257</v>
      </c>
      <c r="B3463" s="489" t="s">
        <v>4010</v>
      </c>
      <c r="C3463" s="490">
        <v>1964</v>
      </c>
      <c r="D3463" s="490">
        <v>564.45360000000005</v>
      </c>
    </row>
    <row r="3464" spans="1:4" x14ac:dyDescent="0.2">
      <c r="A3464" s="489" t="s">
        <v>9257</v>
      </c>
      <c r="B3464" s="489" t="s">
        <v>4014</v>
      </c>
      <c r="C3464" s="490">
        <v>2829</v>
      </c>
      <c r="D3464" s="490">
        <v>813.05460000000005</v>
      </c>
    </row>
    <row r="3465" spans="1:4" x14ac:dyDescent="0.2">
      <c r="A3465" s="489" t="s">
        <v>9257</v>
      </c>
      <c r="B3465" s="489" t="s">
        <v>4015</v>
      </c>
      <c r="C3465" s="490">
        <v>-1437.9</v>
      </c>
      <c r="D3465" s="490">
        <v>-235.52802</v>
      </c>
    </row>
    <row r="3466" spans="1:4" x14ac:dyDescent="0.2">
      <c r="A3466" s="489" t="s">
        <v>9257</v>
      </c>
      <c r="B3466" s="489" t="s">
        <v>4016</v>
      </c>
      <c r="C3466" s="490">
        <v>-1391.1000000000001</v>
      </c>
      <c r="D3466" s="490">
        <v>-166.93200000000002</v>
      </c>
    </row>
    <row r="3467" spans="1:4" x14ac:dyDescent="0.2">
      <c r="A3467" s="489" t="s">
        <v>9257</v>
      </c>
      <c r="B3467" s="489" t="s">
        <v>4010</v>
      </c>
      <c r="C3467" s="490">
        <v>31694.5422535211</v>
      </c>
      <c r="D3467" s="490">
        <v>9109.0114436619697</v>
      </c>
    </row>
    <row r="3468" spans="1:4" x14ac:dyDescent="0.2">
      <c r="A3468" s="489" t="s">
        <v>9257</v>
      </c>
      <c r="B3468" s="489" t="s">
        <v>4011</v>
      </c>
      <c r="C3468" s="490">
        <v>4310.4577464788699</v>
      </c>
      <c r="D3468" s="490">
        <v>1178.04810211268</v>
      </c>
    </row>
    <row r="3469" spans="1:4" x14ac:dyDescent="0.2">
      <c r="A3469" s="489" t="s">
        <v>9257</v>
      </c>
      <c r="B3469" s="489" t="s">
        <v>4010</v>
      </c>
      <c r="C3469" s="490">
        <v>12437</v>
      </c>
      <c r="D3469" s="490">
        <v>3574.3938000000003</v>
      </c>
    </row>
    <row r="3470" spans="1:4" x14ac:dyDescent="0.2">
      <c r="A3470" s="489" t="s">
        <v>9257</v>
      </c>
      <c r="B3470" s="489" t="s">
        <v>3291</v>
      </c>
      <c r="C3470" s="490">
        <v>4465</v>
      </c>
      <c r="D3470" s="490">
        <v>1474.7895000000001</v>
      </c>
    </row>
    <row r="3471" spans="1:4" x14ac:dyDescent="0.2">
      <c r="A3471" s="489" t="s">
        <v>9257</v>
      </c>
      <c r="B3471" s="489" t="s">
        <v>3295</v>
      </c>
      <c r="C3471" s="490">
        <v>3136</v>
      </c>
      <c r="D3471" s="490">
        <v>1035.8208</v>
      </c>
    </row>
    <row r="3472" spans="1:4" x14ac:dyDescent="0.2">
      <c r="A3472" s="489" t="s">
        <v>9257</v>
      </c>
      <c r="B3472" s="489" t="s">
        <v>3296</v>
      </c>
      <c r="C3472" s="490">
        <v>-2280.3000000000002</v>
      </c>
      <c r="D3472" s="490">
        <v>-373.51314000000002</v>
      </c>
    </row>
    <row r="3473" spans="1:4" x14ac:dyDescent="0.2">
      <c r="A3473" s="489" t="s">
        <v>9257</v>
      </c>
      <c r="B3473" s="489" t="s">
        <v>3297</v>
      </c>
      <c r="C3473" s="490">
        <v>-855.7</v>
      </c>
      <c r="D3473" s="490">
        <v>-102.68400000000001</v>
      </c>
    </row>
    <row r="3474" spans="1:4" x14ac:dyDescent="0.2">
      <c r="A3474" s="489" t="s">
        <v>9257</v>
      </c>
      <c r="B3474" s="489" t="s">
        <v>3275</v>
      </c>
      <c r="C3474" s="490">
        <v>7691.7688004972006</v>
      </c>
      <c r="D3474" s="490">
        <v>2619.0472765693003</v>
      </c>
    </row>
    <row r="3475" spans="1:4" x14ac:dyDescent="0.2">
      <c r="A3475" s="489" t="s">
        <v>9257</v>
      </c>
      <c r="B3475" s="489" t="s">
        <v>3291</v>
      </c>
      <c r="C3475" s="490">
        <v>8236.2311995028012</v>
      </c>
      <c r="D3475" s="490">
        <v>2720.4271651957702</v>
      </c>
    </row>
    <row r="3476" spans="1:4" x14ac:dyDescent="0.2">
      <c r="A3476" s="489" t="s">
        <v>9257</v>
      </c>
      <c r="B3476" s="489" t="s">
        <v>4827</v>
      </c>
      <c r="C3476" s="490">
        <v>6978</v>
      </c>
      <c r="D3476" s="490">
        <v>1704.7254</v>
      </c>
    </row>
    <row r="3477" spans="1:4" x14ac:dyDescent="0.2">
      <c r="A3477" s="489" t="s">
        <v>9257</v>
      </c>
      <c r="B3477" s="489" t="s">
        <v>4832</v>
      </c>
      <c r="C3477" s="490">
        <v>2223</v>
      </c>
      <c r="D3477" s="490">
        <v>543.07889999999998</v>
      </c>
    </row>
    <row r="3478" spans="1:4" x14ac:dyDescent="0.2">
      <c r="A3478" s="489" t="s">
        <v>9257</v>
      </c>
      <c r="B3478" s="489" t="s">
        <v>4833</v>
      </c>
      <c r="C3478" s="490">
        <v>-2223</v>
      </c>
      <c r="D3478" s="490">
        <v>-364.12740000000002</v>
      </c>
    </row>
    <row r="3479" spans="1:4" x14ac:dyDescent="0.2">
      <c r="A3479" s="489" t="s">
        <v>9257</v>
      </c>
      <c r="B3479" s="489" t="s">
        <v>3264</v>
      </c>
      <c r="C3479" s="490">
        <v>17822</v>
      </c>
      <c r="D3479" s="490">
        <v>6975.5308000000005</v>
      </c>
    </row>
    <row r="3480" spans="1:4" x14ac:dyDescent="0.2">
      <c r="A3480" s="489" t="s">
        <v>9257</v>
      </c>
      <c r="B3480" s="489" t="s">
        <v>5153</v>
      </c>
      <c r="C3480" s="490">
        <v>2103</v>
      </c>
      <c r="D3480" s="490">
        <v>0</v>
      </c>
    </row>
    <row r="3481" spans="1:4" x14ac:dyDescent="0.2">
      <c r="A3481" s="489" t="s">
        <v>9257</v>
      </c>
      <c r="B3481" s="489" t="s">
        <v>5436</v>
      </c>
      <c r="C3481" s="490">
        <v>4907</v>
      </c>
      <c r="D3481" s="490">
        <v>713.4778</v>
      </c>
    </row>
    <row r="3482" spans="1:4" x14ac:dyDescent="0.2">
      <c r="A3482" s="489" t="s">
        <v>9257</v>
      </c>
      <c r="B3482" s="489" t="s">
        <v>4010</v>
      </c>
      <c r="C3482" s="490">
        <v>16705</v>
      </c>
      <c r="D3482" s="490">
        <v>4801.0169999999998</v>
      </c>
    </row>
    <row r="3483" spans="1:4" x14ac:dyDescent="0.2">
      <c r="A3483" s="489" t="s">
        <v>9257</v>
      </c>
      <c r="B3483" s="489" t="s">
        <v>4014</v>
      </c>
      <c r="C3483" s="490">
        <v>2445</v>
      </c>
      <c r="D3483" s="490">
        <v>702.69299999999998</v>
      </c>
    </row>
    <row r="3484" spans="1:4" x14ac:dyDescent="0.2">
      <c r="A3484" s="489" t="s">
        <v>9257</v>
      </c>
      <c r="B3484" s="489" t="s">
        <v>4015</v>
      </c>
      <c r="C3484" s="490">
        <v>-2445</v>
      </c>
      <c r="D3484" s="490">
        <v>-400.49100000000004</v>
      </c>
    </row>
    <row r="3485" spans="1:4" x14ac:dyDescent="0.2">
      <c r="A3485" s="489" t="s">
        <v>9257</v>
      </c>
      <c r="B3485" s="489" t="s">
        <v>4827</v>
      </c>
      <c r="C3485" s="490">
        <v>12072</v>
      </c>
      <c r="D3485" s="490">
        <v>2949.1896000000002</v>
      </c>
    </row>
    <row r="3486" spans="1:4" x14ac:dyDescent="0.2">
      <c r="A3486" s="489" t="s">
        <v>9257</v>
      </c>
      <c r="B3486" s="489" t="s">
        <v>3275</v>
      </c>
      <c r="C3486" s="490">
        <v>11884</v>
      </c>
      <c r="D3486" s="490">
        <v>4046.5020000000004</v>
      </c>
    </row>
    <row r="3487" spans="1:4" x14ac:dyDescent="0.2">
      <c r="A3487" s="489" t="s">
        <v>9257</v>
      </c>
      <c r="B3487" s="489" t="s">
        <v>4010</v>
      </c>
      <c r="C3487" s="490">
        <v>4458</v>
      </c>
      <c r="D3487" s="490">
        <v>1281.2292</v>
      </c>
    </row>
    <row r="3488" spans="1:4" x14ac:dyDescent="0.2">
      <c r="A3488" s="489" t="s">
        <v>9257</v>
      </c>
      <c r="B3488" s="489" t="s">
        <v>4014</v>
      </c>
      <c r="C3488" s="490">
        <v>1192</v>
      </c>
      <c r="D3488" s="490">
        <v>342.58080000000001</v>
      </c>
    </row>
    <row r="3489" spans="1:4" x14ac:dyDescent="0.2">
      <c r="A3489" s="489" t="s">
        <v>9257</v>
      </c>
      <c r="B3489" s="489" t="s">
        <v>4015</v>
      </c>
      <c r="C3489" s="490">
        <v>-1192</v>
      </c>
      <c r="D3489" s="490">
        <v>-195.24960000000002</v>
      </c>
    </row>
    <row r="3490" spans="1:4" x14ac:dyDescent="0.2">
      <c r="A3490" s="489" t="s">
        <v>9257</v>
      </c>
      <c r="B3490" s="489" t="s">
        <v>3291</v>
      </c>
      <c r="C3490" s="490">
        <v>6790</v>
      </c>
      <c r="D3490" s="490">
        <v>2242.7370000000001</v>
      </c>
    </row>
    <row r="3491" spans="1:4" x14ac:dyDescent="0.2">
      <c r="A3491" s="489" t="s">
        <v>9257</v>
      </c>
      <c r="B3491" s="489" t="s">
        <v>5153</v>
      </c>
      <c r="C3491" s="490">
        <v>2033</v>
      </c>
      <c r="D3491" s="490">
        <v>0</v>
      </c>
    </row>
    <row r="3492" spans="1:4" x14ac:dyDescent="0.2">
      <c r="A3492" s="489" t="s">
        <v>9257</v>
      </c>
      <c r="B3492" s="489" t="s">
        <v>4884</v>
      </c>
      <c r="C3492" s="490">
        <v>8060</v>
      </c>
      <c r="D3492" s="490">
        <v>1524.952</v>
      </c>
    </row>
    <row r="3493" spans="1:4" x14ac:dyDescent="0.2">
      <c r="A3493" s="489" t="s">
        <v>9257</v>
      </c>
      <c r="B3493" s="489" t="s">
        <v>5153</v>
      </c>
      <c r="C3493" s="490">
        <v>3929</v>
      </c>
      <c r="D3493" s="490">
        <v>0</v>
      </c>
    </row>
    <row r="3494" spans="1:4" x14ac:dyDescent="0.2">
      <c r="A3494" s="489" t="s">
        <v>9257</v>
      </c>
      <c r="B3494" s="489" t="s">
        <v>4884</v>
      </c>
      <c r="C3494" s="490">
        <v>8572</v>
      </c>
      <c r="D3494" s="490">
        <v>1621.8224</v>
      </c>
    </row>
    <row r="3495" spans="1:4" x14ac:dyDescent="0.2">
      <c r="A3495" s="489" t="s">
        <v>9257</v>
      </c>
      <c r="B3495" s="489" t="s">
        <v>5153</v>
      </c>
      <c r="C3495" s="490">
        <v>537</v>
      </c>
      <c r="D3495" s="490">
        <v>0</v>
      </c>
    </row>
    <row r="3496" spans="1:4" x14ac:dyDescent="0.2">
      <c r="A3496" s="489" t="s">
        <v>9257</v>
      </c>
      <c r="B3496" s="489" t="s">
        <v>4884</v>
      </c>
      <c r="C3496" s="490">
        <v>8803</v>
      </c>
      <c r="D3496" s="490">
        <v>1665.5276000000001</v>
      </c>
    </row>
    <row r="3497" spans="1:4" x14ac:dyDescent="0.2">
      <c r="A3497" s="489" t="s">
        <v>9257</v>
      </c>
      <c r="B3497" s="489" t="s">
        <v>4010</v>
      </c>
      <c r="C3497" s="490">
        <v>5331</v>
      </c>
      <c r="D3497" s="490">
        <v>1532.1294</v>
      </c>
    </row>
    <row r="3498" spans="1:4" x14ac:dyDescent="0.2">
      <c r="A3498" s="489" t="s">
        <v>9257</v>
      </c>
      <c r="B3498" s="489" t="s">
        <v>4010</v>
      </c>
      <c r="C3498" s="490">
        <v>2350</v>
      </c>
      <c r="D3498" s="490">
        <v>675.39</v>
      </c>
    </row>
    <row r="3499" spans="1:4" x14ac:dyDescent="0.2">
      <c r="A3499" s="489" t="s">
        <v>9257</v>
      </c>
      <c r="B3499" s="489" t="s">
        <v>4014</v>
      </c>
      <c r="C3499" s="490">
        <v>5076</v>
      </c>
      <c r="D3499" s="490">
        <v>1458.8424</v>
      </c>
    </row>
    <row r="3500" spans="1:4" x14ac:dyDescent="0.2">
      <c r="A3500" s="489" t="s">
        <v>9257</v>
      </c>
      <c r="B3500" s="489" t="s">
        <v>4015</v>
      </c>
      <c r="C3500" s="490">
        <v>-2227.8000000000002</v>
      </c>
      <c r="D3500" s="490">
        <v>-364.91364000000004</v>
      </c>
    </row>
    <row r="3501" spans="1:4" x14ac:dyDescent="0.2">
      <c r="A3501" s="489" t="s">
        <v>9257</v>
      </c>
      <c r="B3501" s="489" t="s">
        <v>4016</v>
      </c>
      <c r="C3501" s="490">
        <v>-2848.2000000000003</v>
      </c>
      <c r="D3501" s="490">
        <v>-341.78399999999999</v>
      </c>
    </row>
    <row r="3502" spans="1:4" x14ac:dyDescent="0.2">
      <c r="A3502" s="489" t="s">
        <v>9257</v>
      </c>
      <c r="B3502" s="489" t="s">
        <v>4010</v>
      </c>
      <c r="C3502" s="490">
        <v>1768</v>
      </c>
      <c r="D3502" s="490">
        <v>508.1232</v>
      </c>
    </row>
    <row r="3503" spans="1:4" x14ac:dyDescent="0.2">
      <c r="A3503" s="489" t="s">
        <v>9257</v>
      </c>
      <c r="B3503" s="489" t="s">
        <v>4014</v>
      </c>
      <c r="C3503" s="490">
        <v>1276</v>
      </c>
      <c r="D3503" s="490">
        <v>366.72239999999999</v>
      </c>
    </row>
    <row r="3504" spans="1:4" x14ac:dyDescent="0.2">
      <c r="A3504" s="489" t="s">
        <v>9257</v>
      </c>
      <c r="B3504" s="489" t="s">
        <v>4015</v>
      </c>
      <c r="C3504" s="490">
        <v>-913.2</v>
      </c>
      <c r="D3504" s="490">
        <v>-149.58216000000002</v>
      </c>
    </row>
    <row r="3505" spans="1:4" x14ac:dyDescent="0.2">
      <c r="A3505" s="489" t="s">
        <v>9257</v>
      </c>
      <c r="B3505" s="489" t="s">
        <v>4016</v>
      </c>
      <c r="C3505" s="490">
        <v>-362.8</v>
      </c>
      <c r="D3505" s="490">
        <v>-43.536000000000001</v>
      </c>
    </row>
    <row r="3506" spans="1:4" x14ac:dyDescent="0.2">
      <c r="A3506" s="489" t="s">
        <v>9257</v>
      </c>
      <c r="B3506" s="489" t="s">
        <v>3275</v>
      </c>
      <c r="C3506" s="490">
        <v>6662</v>
      </c>
      <c r="D3506" s="490">
        <v>2268.4110000000001</v>
      </c>
    </row>
    <row r="3507" spans="1:4" x14ac:dyDescent="0.2">
      <c r="A3507" s="489" t="s">
        <v>9257</v>
      </c>
      <c r="B3507" s="489" t="s">
        <v>3291</v>
      </c>
      <c r="C3507" s="490">
        <v>3683</v>
      </c>
      <c r="D3507" s="490">
        <v>1216.4949000000001</v>
      </c>
    </row>
    <row r="3508" spans="1:4" x14ac:dyDescent="0.2">
      <c r="A3508" s="489" t="s">
        <v>9257</v>
      </c>
      <c r="B3508" s="489" t="s">
        <v>3295</v>
      </c>
      <c r="C3508" s="490">
        <v>2089</v>
      </c>
      <c r="D3508" s="490">
        <v>689.99670000000003</v>
      </c>
    </row>
    <row r="3509" spans="1:4" x14ac:dyDescent="0.2">
      <c r="A3509" s="489" t="s">
        <v>9257</v>
      </c>
      <c r="B3509" s="489" t="s">
        <v>3296</v>
      </c>
      <c r="C3509" s="490">
        <v>-1731.6000000000001</v>
      </c>
      <c r="D3509" s="490">
        <v>-283.63607999999999</v>
      </c>
    </row>
    <row r="3510" spans="1:4" x14ac:dyDescent="0.2">
      <c r="A3510" s="489" t="s">
        <v>9257</v>
      </c>
      <c r="B3510" s="489" t="s">
        <v>3297</v>
      </c>
      <c r="C3510" s="490">
        <v>-357.40000000000003</v>
      </c>
      <c r="D3510" s="490">
        <v>-42.887999999999998</v>
      </c>
    </row>
    <row r="3511" spans="1:4" x14ac:dyDescent="0.2">
      <c r="A3511" s="489" t="s">
        <v>9257</v>
      </c>
      <c r="B3511" s="489" t="s">
        <v>4010</v>
      </c>
      <c r="C3511" s="490">
        <v>4820</v>
      </c>
      <c r="D3511" s="490">
        <v>1385.268</v>
      </c>
    </row>
    <row r="3512" spans="1:4" x14ac:dyDescent="0.2">
      <c r="A3512" s="489" t="s">
        <v>9257</v>
      </c>
      <c r="B3512" s="489" t="s">
        <v>4900</v>
      </c>
      <c r="C3512" s="490">
        <v>8189.5720108695705</v>
      </c>
      <c r="D3512" s="490">
        <v>1465.9333899456501</v>
      </c>
    </row>
    <row r="3513" spans="1:4" x14ac:dyDescent="0.2">
      <c r="A3513" s="489" t="s">
        <v>9257</v>
      </c>
      <c r="B3513" s="489" t="s">
        <v>5153</v>
      </c>
      <c r="C3513" s="490">
        <v>862</v>
      </c>
      <c r="D3513" s="490">
        <v>0</v>
      </c>
    </row>
    <row r="3514" spans="1:4" x14ac:dyDescent="0.2">
      <c r="A3514" s="489" t="s">
        <v>9257</v>
      </c>
      <c r="B3514" s="489" t="s">
        <v>6051</v>
      </c>
      <c r="C3514" s="490">
        <v>1816.9</v>
      </c>
      <c r="D3514" s="490">
        <v>57.613898999999996</v>
      </c>
    </row>
    <row r="3515" spans="1:4" x14ac:dyDescent="0.2">
      <c r="A3515" s="489" t="s">
        <v>9257</v>
      </c>
      <c r="B3515" s="489" t="s">
        <v>4901</v>
      </c>
      <c r="C3515" s="490">
        <v>15920.5279891304</v>
      </c>
      <c r="D3515" s="490">
        <v>2703.3056525543502</v>
      </c>
    </row>
    <row r="3516" spans="1:4" x14ac:dyDescent="0.2">
      <c r="A3516" s="489" t="s">
        <v>9257</v>
      </c>
      <c r="B3516" s="489" t="s">
        <v>3291</v>
      </c>
      <c r="C3516" s="490">
        <v>5326</v>
      </c>
      <c r="D3516" s="490">
        <v>1759.1778000000002</v>
      </c>
    </row>
    <row r="3517" spans="1:4" x14ac:dyDescent="0.2">
      <c r="A3517" s="489" t="s">
        <v>9257</v>
      </c>
      <c r="B3517" s="489" t="s">
        <v>3295</v>
      </c>
      <c r="C3517" s="490">
        <v>2738</v>
      </c>
      <c r="D3517" s="490">
        <v>904.3614</v>
      </c>
    </row>
    <row r="3518" spans="1:4" x14ac:dyDescent="0.2">
      <c r="A3518" s="489" t="s">
        <v>9257</v>
      </c>
      <c r="B3518" s="489" t="s">
        <v>3296</v>
      </c>
      <c r="C3518" s="490">
        <v>-2419.2000000000003</v>
      </c>
      <c r="D3518" s="490">
        <v>-396.26495999999997</v>
      </c>
    </row>
    <row r="3519" spans="1:4" x14ac:dyDescent="0.2">
      <c r="A3519" s="489" t="s">
        <v>9257</v>
      </c>
      <c r="B3519" s="489" t="s">
        <v>3297</v>
      </c>
      <c r="C3519" s="490">
        <v>-318.8</v>
      </c>
      <c r="D3519" s="490">
        <v>-38.256</v>
      </c>
    </row>
    <row r="3520" spans="1:4" x14ac:dyDescent="0.2">
      <c r="A3520" s="489" t="s">
        <v>9257</v>
      </c>
      <c r="B3520" s="489" t="s">
        <v>4010</v>
      </c>
      <c r="C3520" s="490">
        <v>3582</v>
      </c>
      <c r="D3520" s="490">
        <v>1029.4668000000001</v>
      </c>
    </row>
    <row r="3521" spans="1:4" x14ac:dyDescent="0.2">
      <c r="A3521" s="489" t="s">
        <v>9257</v>
      </c>
      <c r="B3521" s="489" t="s">
        <v>4014</v>
      </c>
      <c r="C3521" s="490">
        <v>2035</v>
      </c>
      <c r="D3521" s="490">
        <v>584.85900000000004</v>
      </c>
    </row>
    <row r="3522" spans="1:4" x14ac:dyDescent="0.2">
      <c r="A3522" s="489" t="s">
        <v>9257</v>
      </c>
      <c r="B3522" s="489" t="s">
        <v>4015</v>
      </c>
      <c r="C3522" s="490">
        <v>-1685.1000000000001</v>
      </c>
      <c r="D3522" s="490">
        <v>-276.01938000000001</v>
      </c>
    </row>
    <row r="3523" spans="1:4" x14ac:dyDescent="0.2">
      <c r="A3523" s="489" t="s">
        <v>9257</v>
      </c>
      <c r="B3523" s="489" t="s">
        <v>4016</v>
      </c>
      <c r="C3523" s="490">
        <v>-349.90000000000003</v>
      </c>
      <c r="D3523" s="490">
        <v>-41.988</v>
      </c>
    </row>
    <row r="3524" spans="1:4" x14ac:dyDescent="0.2">
      <c r="A3524" s="489" t="s">
        <v>9257</v>
      </c>
      <c r="B3524" s="489" t="s">
        <v>4827</v>
      </c>
      <c r="C3524" s="490">
        <v>7621</v>
      </c>
      <c r="D3524" s="490">
        <v>1861.8103000000001</v>
      </c>
    </row>
    <row r="3525" spans="1:4" x14ac:dyDescent="0.2">
      <c r="A3525" s="489" t="s">
        <v>9257</v>
      </c>
      <c r="B3525" s="489" t="s">
        <v>4010</v>
      </c>
      <c r="C3525" s="490">
        <v>27007</v>
      </c>
      <c r="D3525" s="490">
        <v>7761.8118000000004</v>
      </c>
    </row>
    <row r="3526" spans="1:4" x14ac:dyDescent="0.2">
      <c r="A3526" s="489" t="s">
        <v>9257</v>
      </c>
      <c r="B3526" s="489" t="s">
        <v>4010</v>
      </c>
      <c r="C3526" s="490">
        <v>7522</v>
      </c>
      <c r="D3526" s="490">
        <v>2161.8227999999999</v>
      </c>
    </row>
    <row r="3527" spans="1:4" x14ac:dyDescent="0.2">
      <c r="A3527" s="489" t="s">
        <v>9257</v>
      </c>
      <c r="B3527" s="489" t="s">
        <v>5153</v>
      </c>
      <c r="C3527" s="490">
        <v>1740.8571428571402</v>
      </c>
      <c r="D3527" s="490">
        <v>0</v>
      </c>
    </row>
    <row r="3528" spans="1:4" x14ac:dyDescent="0.2">
      <c r="A3528" s="489" t="s">
        <v>9257</v>
      </c>
      <c r="B3528" s="489" t="s">
        <v>5432</v>
      </c>
      <c r="C3528" s="490">
        <v>4062</v>
      </c>
      <c r="D3528" s="490">
        <v>634.89060000000006</v>
      </c>
    </row>
    <row r="3529" spans="1:4" x14ac:dyDescent="0.2">
      <c r="A3529" s="489" t="s">
        <v>9257</v>
      </c>
      <c r="B3529" s="489" t="s">
        <v>5153</v>
      </c>
      <c r="C3529" s="490">
        <v>1641.75</v>
      </c>
      <c r="D3529" s="490">
        <v>0</v>
      </c>
    </row>
    <row r="3530" spans="1:4" x14ac:dyDescent="0.2">
      <c r="A3530" s="489" t="s">
        <v>9257</v>
      </c>
      <c r="B3530" s="489" t="s">
        <v>5868</v>
      </c>
      <c r="C3530" s="490">
        <v>6567</v>
      </c>
      <c r="D3530" s="490">
        <v>862.90380000000005</v>
      </c>
    </row>
    <row r="3531" spans="1:4" x14ac:dyDescent="0.2">
      <c r="A3531" s="489" t="s">
        <v>9257</v>
      </c>
      <c r="B3531" s="489" t="s">
        <v>3291</v>
      </c>
      <c r="C3531" s="490">
        <v>8970</v>
      </c>
      <c r="D3531" s="490">
        <v>2962.7910000000002</v>
      </c>
    </row>
    <row r="3532" spans="1:4" x14ac:dyDescent="0.2">
      <c r="A3532" s="489" t="s">
        <v>9257</v>
      </c>
      <c r="B3532" s="489" t="s">
        <v>1105</v>
      </c>
      <c r="C3532" s="490">
        <v>1487</v>
      </c>
      <c r="D3532" s="490">
        <v>752.71940000000006</v>
      </c>
    </row>
    <row r="3533" spans="1:4" x14ac:dyDescent="0.2">
      <c r="A3533" s="489" t="s">
        <v>9257</v>
      </c>
      <c r="B3533" s="489" t="s">
        <v>1105</v>
      </c>
      <c r="C3533" s="490">
        <v>7626</v>
      </c>
      <c r="D3533" s="490">
        <v>3860.2812000000004</v>
      </c>
    </row>
    <row r="3534" spans="1:4" x14ac:dyDescent="0.2">
      <c r="A3534" s="489" t="s">
        <v>9257</v>
      </c>
      <c r="B3534" s="489" t="s">
        <v>1105</v>
      </c>
      <c r="C3534" s="490">
        <v>563</v>
      </c>
      <c r="D3534" s="490">
        <v>284.99060000000003</v>
      </c>
    </row>
    <row r="3535" spans="1:4" x14ac:dyDescent="0.2">
      <c r="A3535" s="489" t="s">
        <v>9257</v>
      </c>
      <c r="B3535" s="489" t="s">
        <v>1106</v>
      </c>
      <c r="C3535" s="490">
        <v>1120</v>
      </c>
      <c r="D3535" s="490">
        <v>538.72</v>
      </c>
    </row>
    <row r="3536" spans="1:4" x14ac:dyDescent="0.2">
      <c r="A3536" s="489" t="s">
        <v>9257</v>
      </c>
      <c r="B3536" s="489" t="s">
        <v>1106</v>
      </c>
      <c r="C3536" s="490">
        <v>2099</v>
      </c>
      <c r="D3536" s="490">
        <v>1009.619</v>
      </c>
    </row>
    <row r="3537" spans="1:4" x14ac:dyDescent="0.2">
      <c r="A3537" s="489" t="s">
        <v>9257</v>
      </c>
      <c r="B3537" s="489" t="s">
        <v>1106</v>
      </c>
      <c r="C3537" s="490">
        <v>468</v>
      </c>
      <c r="D3537" s="490">
        <v>225.108</v>
      </c>
    </row>
    <row r="3538" spans="1:4" x14ac:dyDescent="0.2">
      <c r="A3538" s="489" t="s">
        <v>9257</v>
      </c>
      <c r="B3538" s="489" t="s">
        <v>1106</v>
      </c>
      <c r="C3538" s="490">
        <v>5105.2654867256606</v>
      </c>
      <c r="D3538" s="490">
        <v>2455.6326991150399</v>
      </c>
    </row>
    <row r="3539" spans="1:4" x14ac:dyDescent="0.2">
      <c r="A3539" s="489" t="s">
        <v>9257</v>
      </c>
      <c r="B3539" s="489" t="s">
        <v>3264</v>
      </c>
      <c r="C3539" s="490">
        <v>5383.7345132743403</v>
      </c>
      <c r="D3539" s="490">
        <v>2107.1936884955803</v>
      </c>
    </row>
    <row r="3540" spans="1:4" x14ac:dyDescent="0.2">
      <c r="A3540" s="489" t="s">
        <v>9257</v>
      </c>
      <c r="B3540" s="489" t="s">
        <v>1107</v>
      </c>
      <c r="C3540" s="490">
        <v>2456</v>
      </c>
      <c r="D3540" s="490">
        <v>1122.3920000000001</v>
      </c>
    </row>
    <row r="3541" spans="1:4" x14ac:dyDescent="0.2">
      <c r="A3541" s="489" t="s">
        <v>9257</v>
      </c>
      <c r="B3541" s="489" t="s">
        <v>5046</v>
      </c>
      <c r="C3541" s="490">
        <v>383470</v>
      </c>
      <c r="D3541" s="490">
        <v>24699.3027</v>
      </c>
    </row>
    <row r="3542" spans="1:4" x14ac:dyDescent="0.2">
      <c r="A3542" s="489" t="s">
        <v>9257</v>
      </c>
      <c r="B3542" s="489" t="s">
        <v>5042</v>
      </c>
      <c r="C3542" s="490">
        <v>848686</v>
      </c>
      <c r="D3542" s="490">
        <v>59764.468119999998</v>
      </c>
    </row>
    <row r="3543" spans="1:4" x14ac:dyDescent="0.2">
      <c r="A3543" s="489" t="s">
        <v>9257</v>
      </c>
      <c r="B3543" s="489" t="s">
        <v>5052</v>
      </c>
      <c r="C3543" s="490">
        <v>589990</v>
      </c>
      <c r="D3543" s="490">
        <v>36207.686300000001</v>
      </c>
    </row>
    <row r="3544" spans="1:4" x14ac:dyDescent="0.2">
      <c r="A3544" s="489" t="s">
        <v>9257</v>
      </c>
      <c r="B3544" s="489" t="s">
        <v>5053</v>
      </c>
      <c r="C3544" s="490">
        <v>1258080</v>
      </c>
      <c r="D3544" s="490">
        <v>89323.680000000008</v>
      </c>
    </row>
    <row r="3545" spans="1:4" x14ac:dyDescent="0.2">
      <c r="A3545" s="489" t="s">
        <v>9257</v>
      </c>
      <c r="B3545" s="489" t="s">
        <v>5047</v>
      </c>
      <c r="C3545" s="490">
        <v>611752</v>
      </c>
      <c r="D3545" s="490">
        <v>39604.824480000003</v>
      </c>
    </row>
    <row r="3546" spans="1:4" x14ac:dyDescent="0.2">
      <c r="A3546" s="489" t="s">
        <v>9257</v>
      </c>
      <c r="B3546" s="489" t="s">
        <v>5048</v>
      </c>
      <c r="C3546" s="490">
        <v>528952</v>
      </c>
      <c r="D3546" s="490">
        <v>34953.148159999997</v>
      </c>
    </row>
    <row r="3547" spans="1:4" x14ac:dyDescent="0.2">
      <c r="A3547" s="489" t="s">
        <v>9257</v>
      </c>
      <c r="B3547" s="489" t="s">
        <v>5049</v>
      </c>
      <c r="C3547" s="490">
        <v>540804</v>
      </c>
      <c r="D3547" s="490">
        <v>38570.141280000003</v>
      </c>
    </row>
    <row r="3548" spans="1:4" x14ac:dyDescent="0.2">
      <c r="A3548" s="489" t="s">
        <v>9257</v>
      </c>
      <c r="B3548" s="489" t="s">
        <v>5051</v>
      </c>
      <c r="C3548" s="490">
        <v>974950</v>
      </c>
      <c r="D3548" s="490">
        <v>66033.363500000007</v>
      </c>
    </row>
    <row r="3549" spans="1:4" x14ac:dyDescent="0.2">
      <c r="A3549" s="489" t="s">
        <v>9257</v>
      </c>
      <c r="B3549" s="489" t="s">
        <v>5043</v>
      </c>
      <c r="C3549" s="490">
        <v>1189840</v>
      </c>
      <c r="D3549" s="490">
        <v>80064.333599999998</v>
      </c>
    </row>
    <row r="3550" spans="1:4" x14ac:dyDescent="0.2">
      <c r="A3550" s="489" t="s">
        <v>9257</v>
      </c>
      <c r="B3550" s="489" t="s">
        <v>5044</v>
      </c>
      <c r="C3550" s="490">
        <v>326972</v>
      </c>
      <c r="D3550" s="490">
        <v>18781.271680000002</v>
      </c>
    </row>
    <row r="3551" spans="1:4" x14ac:dyDescent="0.2">
      <c r="A3551" s="489" t="s">
        <v>9257</v>
      </c>
      <c r="B3551" s="489" t="s">
        <v>5045</v>
      </c>
      <c r="C3551" s="490">
        <v>671758</v>
      </c>
      <c r="D3551" s="490">
        <v>44571.143300000003</v>
      </c>
    </row>
    <row r="3552" spans="1:4" x14ac:dyDescent="0.2">
      <c r="A3552" s="489" t="s">
        <v>9257</v>
      </c>
      <c r="B3552" s="489" t="s">
        <v>1081</v>
      </c>
      <c r="C3552" s="490">
        <v>627142</v>
      </c>
      <c r="D3552" s="490">
        <v>56442.78</v>
      </c>
    </row>
    <row r="3553" spans="1:4" x14ac:dyDescent="0.2">
      <c r="A3553" s="489" t="s">
        <v>9257</v>
      </c>
      <c r="B3553" s="489" t="s">
        <v>173</v>
      </c>
      <c r="C3553" s="490">
        <v>25704.788196097099</v>
      </c>
      <c r="D3553" s="490">
        <v>11055.6294031414</v>
      </c>
    </row>
    <row r="3554" spans="1:4" x14ac:dyDescent="0.2">
      <c r="A3554" s="489" t="s">
        <v>9257</v>
      </c>
      <c r="B3554" s="489" t="s">
        <v>175</v>
      </c>
      <c r="C3554" s="490">
        <v>59977.839124226601</v>
      </c>
      <c r="D3554" s="490">
        <v>24536.933985721102</v>
      </c>
    </row>
    <row r="3555" spans="1:4" x14ac:dyDescent="0.2">
      <c r="A3555" s="489" t="s">
        <v>9257</v>
      </c>
      <c r="B3555" s="489" t="s">
        <v>176</v>
      </c>
      <c r="C3555" s="490">
        <v>184346.172679676</v>
      </c>
      <c r="D3555" s="490">
        <v>72964.215146615898</v>
      </c>
    </row>
    <row r="3556" spans="1:4" x14ac:dyDescent="0.2">
      <c r="A3556" s="489" t="s">
        <v>9257</v>
      </c>
      <c r="B3556" s="489" t="s">
        <v>3265</v>
      </c>
      <c r="C3556" s="490">
        <v>69220.005001250305</v>
      </c>
      <c r="D3556" s="490">
        <v>25770.607861965502</v>
      </c>
    </row>
    <row r="3557" spans="1:4" x14ac:dyDescent="0.2">
      <c r="A3557" s="489" t="s">
        <v>9257</v>
      </c>
      <c r="B3557" s="489" t="s">
        <v>3264</v>
      </c>
      <c r="C3557" s="490">
        <v>29665.716429107302</v>
      </c>
      <c r="D3557" s="490">
        <v>11611.161410352601</v>
      </c>
    </row>
    <row r="3558" spans="1:4" x14ac:dyDescent="0.2">
      <c r="A3558" s="489" t="s">
        <v>9257</v>
      </c>
      <c r="B3558" s="489" t="s">
        <v>3266</v>
      </c>
      <c r="C3558" s="490">
        <v>138380.67856964201</v>
      </c>
      <c r="D3558" s="490">
        <v>48751.513060085003</v>
      </c>
    </row>
    <row r="3559" spans="1:4" x14ac:dyDescent="0.2">
      <c r="A3559" s="489" t="s">
        <v>9257</v>
      </c>
      <c r="B3559" s="489" t="s">
        <v>5050</v>
      </c>
      <c r="C3559" s="490">
        <v>101716.875</v>
      </c>
      <c r="D3559" s="490">
        <v>7083.5631750000002</v>
      </c>
    </row>
    <row r="3560" spans="1:4" x14ac:dyDescent="0.2">
      <c r="A3560" s="489" t="s">
        <v>9257</v>
      </c>
      <c r="B3560" s="489" t="s">
        <v>5046</v>
      </c>
      <c r="C3560" s="490">
        <v>71715.625</v>
      </c>
      <c r="D3560" s="490">
        <v>4690.9190312500004</v>
      </c>
    </row>
    <row r="3561" spans="1:4" x14ac:dyDescent="0.2">
      <c r="A3561" s="489" t="s">
        <v>9257</v>
      </c>
      <c r="B3561" s="489" t="s">
        <v>5042</v>
      </c>
      <c r="C3561" s="490">
        <v>98930</v>
      </c>
      <c r="D3561" s="490">
        <v>7065.5806000000002</v>
      </c>
    </row>
    <row r="3562" spans="1:4" x14ac:dyDescent="0.2">
      <c r="A3562" s="489" t="s">
        <v>9257</v>
      </c>
      <c r="B3562" s="489" t="s">
        <v>5052</v>
      </c>
      <c r="C3562" s="490">
        <v>96905.625</v>
      </c>
      <c r="D3562" s="490">
        <v>6044.0038312500001</v>
      </c>
    </row>
    <row r="3563" spans="1:4" x14ac:dyDescent="0.2">
      <c r="A3563" s="489" t="s">
        <v>9257</v>
      </c>
      <c r="B3563" s="489" t="s">
        <v>5053</v>
      </c>
      <c r="C3563" s="490">
        <v>178005</v>
      </c>
      <c r="D3563" s="490">
        <v>12816.36</v>
      </c>
    </row>
    <row r="3564" spans="1:4" x14ac:dyDescent="0.2">
      <c r="A3564" s="489" t="s">
        <v>9257</v>
      </c>
      <c r="B3564" s="489" t="s">
        <v>5047</v>
      </c>
      <c r="C3564" s="490">
        <v>100092.5</v>
      </c>
      <c r="D3564" s="490">
        <v>6580.0809499999996</v>
      </c>
    </row>
    <row r="3565" spans="1:4" x14ac:dyDescent="0.2">
      <c r="A3565" s="489" t="s">
        <v>9257</v>
      </c>
      <c r="B3565" s="489" t="s">
        <v>5048</v>
      </c>
      <c r="C3565" s="490">
        <v>91092.5</v>
      </c>
      <c r="D3565" s="490">
        <v>6110.4849000000004</v>
      </c>
    </row>
    <row r="3566" spans="1:4" x14ac:dyDescent="0.2">
      <c r="A3566" s="489" t="s">
        <v>9257</v>
      </c>
      <c r="B3566" s="489" t="s">
        <v>5049</v>
      </c>
      <c r="C3566" s="490">
        <v>81120</v>
      </c>
      <c r="D3566" s="490">
        <v>5866.5983999999999</v>
      </c>
    </row>
    <row r="3567" spans="1:4" x14ac:dyDescent="0.2">
      <c r="A3567" s="489" t="s">
        <v>9257</v>
      </c>
      <c r="B3567" s="489" t="s">
        <v>5051</v>
      </c>
      <c r="C3567" s="490">
        <v>147398.125</v>
      </c>
      <c r="D3567" s="490">
        <v>10130.67313125</v>
      </c>
    </row>
    <row r="3568" spans="1:4" x14ac:dyDescent="0.2">
      <c r="A3568" s="489" t="s">
        <v>9257</v>
      </c>
      <c r="B3568" s="489" t="s">
        <v>5043</v>
      </c>
      <c r="C3568" s="490">
        <v>170015</v>
      </c>
      <c r="D3568" s="490">
        <v>11610.324350000001</v>
      </c>
    </row>
    <row r="3569" spans="1:4" x14ac:dyDescent="0.2">
      <c r="A3569" s="489" t="s">
        <v>9257</v>
      </c>
      <c r="B3569" s="489" t="s">
        <v>5044</v>
      </c>
      <c r="C3569" s="490">
        <v>63740</v>
      </c>
      <c r="D3569" s="490">
        <v>3724.9656</v>
      </c>
    </row>
    <row r="3570" spans="1:4" x14ac:dyDescent="0.2">
      <c r="A3570" s="489" t="s">
        <v>9257</v>
      </c>
      <c r="B3570" s="489" t="s">
        <v>5045</v>
      </c>
      <c r="C3570" s="490">
        <v>89350</v>
      </c>
      <c r="D3570" s="490">
        <v>6017.7224999999999</v>
      </c>
    </row>
    <row r="3571" spans="1:4" x14ac:dyDescent="0.2">
      <c r="A3571" s="489" t="s">
        <v>9257</v>
      </c>
      <c r="B3571" s="489" t="s">
        <v>5050</v>
      </c>
      <c r="C3571" s="490">
        <v>61030.125</v>
      </c>
      <c r="D3571" s="490">
        <v>4250.1379049999996</v>
      </c>
    </row>
    <row r="3572" spans="1:4" x14ac:dyDescent="0.2">
      <c r="A3572" s="489" t="s">
        <v>9257</v>
      </c>
      <c r="B3572" s="489" t="s">
        <v>5046</v>
      </c>
      <c r="C3572" s="490">
        <v>43029.375</v>
      </c>
      <c r="D3572" s="490">
        <v>2814.5514187499998</v>
      </c>
    </row>
    <row r="3573" spans="1:4" x14ac:dyDescent="0.2">
      <c r="A3573" s="489" t="s">
        <v>9257</v>
      </c>
      <c r="B3573" s="489" t="s">
        <v>5042</v>
      </c>
      <c r="C3573" s="490">
        <v>59358</v>
      </c>
      <c r="D3573" s="490">
        <v>4239.34836</v>
      </c>
    </row>
    <row r="3574" spans="1:4" x14ac:dyDescent="0.2">
      <c r="A3574" s="489" t="s">
        <v>9257</v>
      </c>
      <c r="B3574" s="489" t="s">
        <v>5052</v>
      </c>
      <c r="C3574" s="490">
        <v>58143.375</v>
      </c>
      <c r="D3574" s="490">
        <v>3626.4022987500002</v>
      </c>
    </row>
    <row r="3575" spans="1:4" x14ac:dyDescent="0.2">
      <c r="A3575" s="489" t="s">
        <v>9257</v>
      </c>
      <c r="B3575" s="489" t="s">
        <v>5053</v>
      </c>
      <c r="C3575" s="490">
        <v>106803</v>
      </c>
      <c r="D3575" s="490">
        <v>7689.8160000000007</v>
      </c>
    </row>
    <row r="3576" spans="1:4" x14ac:dyDescent="0.2">
      <c r="A3576" s="489" t="s">
        <v>9257</v>
      </c>
      <c r="B3576" s="489" t="s">
        <v>5047</v>
      </c>
      <c r="C3576" s="490">
        <v>60055.5</v>
      </c>
      <c r="D3576" s="490">
        <v>3948.0485699999999</v>
      </c>
    </row>
    <row r="3577" spans="1:4" x14ac:dyDescent="0.2">
      <c r="A3577" s="489" t="s">
        <v>9257</v>
      </c>
      <c r="B3577" s="489" t="s">
        <v>5048</v>
      </c>
      <c r="C3577" s="490">
        <v>54655.5</v>
      </c>
      <c r="D3577" s="490">
        <v>3666.2909399999999</v>
      </c>
    </row>
    <row r="3578" spans="1:4" x14ac:dyDescent="0.2">
      <c r="A3578" s="489" t="s">
        <v>9257</v>
      </c>
      <c r="B3578" s="489" t="s">
        <v>5049</v>
      </c>
      <c r="C3578" s="490">
        <v>48672</v>
      </c>
      <c r="D3578" s="490">
        <v>3519.9590400000002</v>
      </c>
    </row>
    <row r="3579" spans="1:4" x14ac:dyDescent="0.2">
      <c r="A3579" s="489" t="s">
        <v>9257</v>
      </c>
      <c r="B3579" s="489" t="s">
        <v>5051</v>
      </c>
      <c r="C3579" s="490">
        <v>88438.875</v>
      </c>
      <c r="D3579" s="490">
        <v>6078.4038787500003</v>
      </c>
    </row>
    <row r="3580" spans="1:4" x14ac:dyDescent="0.2">
      <c r="A3580" s="489" t="s">
        <v>9257</v>
      </c>
      <c r="B3580" s="489" t="s">
        <v>5043</v>
      </c>
      <c r="C3580" s="490">
        <v>102009</v>
      </c>
      <c r="D3580" s="490">
        <v>6966.1946099999996</v>
      </c>
    </row>
    <row r="3581" spans="1:4" x14ac:dyDescent="0.2">
      <c r="A3581" s="489" t="s">
        <v>9257</v>
      </c>
      <c r="B3581" s="489" t="s">
        <v>5044</v>
      </c>
      <c r="C3581" s="490">
        <v>38244</v>
      </c>
      <c r="D3581" s="490">
        <v>2234.9793599999998</v>
      </c>
    </row>
    <row r="3582" spans="1:4" x14ac:dyDescent="0.2">
      <c r="A3582" s="489" t="s">
        <v>9257</v>
      </c>
      <c r="B3582" s="489" t="s">
        <v>5045</v>
      </c>
      <c r="C3582" s="490">
        <v>53610</v>
      </c>
      <c r="D3582" s="490">
        <v>3610.6335000000004</v>
      </c>
    </row>
    <row r="3583" spans="1:4" x14ac:dyDescent="0.2">
      <c r="A3583" s="489" t="s">
        <v>9257</v>
      </c>
      <c r="B3583" s="489" t="s">
        <v>3265</v>
      </c>
      <c r="C3583" s="490">
        <v>69235.935972629508</v>
      </c>
      <c r="D3583" s="490">
        <v>25776.53896261</v>
      </c>
    </row>
    <row r="3584" spans="1:4" x14ac:dyDescent="0.2">
      <c r="A3584" s="489" t="s">
        <v>9257</v>
      </c>
      <c r="B3584" s="489" t="s">
        <v>3264</v>
      </c>
      <c r="C3584" s="490">
        <v>29672.543988269801</v>
      </c>
      <c r="D3584" s="490">
        <v>11613.8337170088</v>
      </c>
    </row>
    <row r="3585" spans="1:4" x14ac:dyDescent="0.2">
      <c r="A3585" s="489" t="s">
        <v>9257</v>
      </c>
      <c r="B3585" s="489" t="s">
        <v>3266</v>
      </c>
      <c r="C3585" s="490">
        <v>62984.920039100703</v>
      </c>
      <c r="D3585" s="490">
        <v>22189.5873297752</v>
      </c>
    </row>
    <row r="3586" spans="1:4" x14ac:dyDescent="0.2">
      <c r="A3586" s="489" t="s">
        <v>9257</v>
      </c>
      <c r="B3586" s="489" t="s">
        <v>5050</v>
      </c>
      <c r="C3586" s="490">
        <v>249168.021749618</v>
      </c>
      <c r="D3586" s="490">
        <v>15508.217673696301</v>
      </c>
    </row>
    <row r="3587" spans="1:4" x14ac:dyDescent="0.2">
      <c r="A3587" s="489" t="s">
        <v>9257</v>
      </c>
      <c r="B3587" s="489" t="s">
        <v>5046</v>
      </c>
      <c r="C3587" s="490">
        <v>133494.37725759399</v>
      </c>
      <c r="D3587" s="490">
        <v>7744.0088247130207</v>
      </c>
    </row>
    <row r="3588" spans="1:4" x14ac:dyDescent="0.2">
      <c r="A3588" s="489" t="s">
        <v>9257</v>
      </c>
      <c r="B3588" s="489" t="s">
        <v>5042</v>
      </c>
      <c r="C3588" s="490">
        <v>263666.97129890701</v>
      </c>
      <c r="D3588" s="490">
        <v>16879.959502556001</v>
      </c>
    </row>
    <row r="3589" spans="1:4" x14ac:dyDescent="0.2">
      <c r="A3589" s="489" t="s">
        <v>9257</v>
      </c>
      <c r="B3589" s="489" t="s">
        <v>5047</v>
      </c>
      <c r="C3589" s="490">
        <v>253593.63798513802</v>
      </c>
      <c r="D3589" s="490">
        <v>14794.652840053001</v>
      </c>
    </row>
    <row r="3590" spans="1:4" x14ac:dyDescent="0.2">
      <c r="A3590" s="489" t="s">
        <v>9257</v>
      </c>
      <c r="B3590" s="489" t="s">
        <v>5048</v>
      </c>
      <c r="C3590" s="490">
        <v>203992.28421612599</v>
      </c>
      <c r="D3590" s="490">
        <v>12174.259522018399</v>
      </c>
    </row>
    <row r="3591" spans="1:4" x14ac:dyDescent="0.2">
      <c r="A3591" s="489" t="s">
        <v>9257</v>
      </c>
      <c r="B3591" s="489" t="s">
        <v>5049</v>
      </c>
      <c r="C3591" s="490">
        <v>208995.52735767601</v>
      </c>
      <c r="D3591" s="490">
        <v>13567.9896360603</v>
      </c>
    </row>
    <row r="3592" spans="1:4" x14ac:dyDescent="0.2">
      <c r="A3592" s="489" t="s">
        <v>9257</v>
      </c>
      <c r="B3592" s="489" t="s">
        <v>5043</v>
      </c>
      <c r="C3592" s="490">
        <v>454858.906155287</v>
      </c>
      <c r="D3592" s="490">
        <v>27696.358795795502</v>
      </c>
    </row>
    <row r="3593" spans="1:4" x14ac:dyDescent="0.2">
      <c r="A3593" s="489" t="s">
        <v>9257</v>
      </c>
      <c r="B3593" s="489" t="s">
        <v>5044</v>
      </c>
      <c r="C3593" s="490">
        <v>127886.93980038901</v>
      </c>
      <c r="D3593" s="490">
        <v>6527.3494074118507</v>
      </c>
    </row>
    <row r="3594" spans="1:4" x14ac:dyDescent="0.2">
      <c r="A3594" s="489" t="s">
        <v>9257</v>
      </c>
      <c r="B3594" s="489" t="s">
        <v>5045</v>
      </c>
      <c r="C3594" s="490">
        <v>261099.359710677</v>
      </c>
      <c r="D3594" s="490">
        <v>15652.906614655099</v>
      </c>
    </row>
    <row r="3595" spans="1:4" x14ac:dyDescent="0.2">
      <c r="A3595" s="489" t="s">
        <v>9257</v>
      </c>
      <c r="B3595" s="489" t="s">
        <v>5478</v>
      </c>
      <c r="C3595" s="490">
        <v>242086.52156485899</v>
      </c>
      <c r="D3595" s="490">
        <v>13549.582611985101</v>
      </c>
    </row>
    <row r="3596" spans="1:4" x14ac:dyDescent="0.2">
      <c r="A3596" s="489" t="s">
        <v>9257</v>
      </c>
      <c r="B3596" s="489" t="s">
        <v>5476</v>
      </c>
      <c r="C3596" s="490">
        <v>487799.92305007303</v>
      </c>
      <c r="D3596" s="490">
        <v>31999.674952084799</v>
      </c>
    </row>
    <row r="3597" spans="1:4" x14ac:dyDescent="0.2">
      <c r="A3597" s="489" t="s">
        <v>9257</v>
      </c>
      <c r="B3597" s="489" t="s">
        <v>5480</v>
      </c>
      <c r="C3597" s="490">
        <v>377871.69514265901</v>
      </c>
      <c r="D3597" s="490">
        <v>23552.7427582419</v>
      </c>
    </row>
    <row r="3598" spans="1:4" x14ac:dyDescent="0.2">
      <c r="A3598" s="489" t="s">
        <v>9257</v>
      </c>
      <c r="B3598" s="489" t="s">
        <v>5030</v>
      </c>
      <c r="C3598" s="490">
        <v>98910.014350546699</v>
      </c>
      <c r="D3598" s="490">
        <v>7568.5942981038306</v>
      </c>
    </row>
    <row r="3599" spans="1:4" x14ac:dyDescent="0.2">
      <c r="A3599" s="489" t="s">
        <v>9257</v>
      </c>
      <c r="B3599" s="489" t="s">
        <v>5031</v>
      </c>
      <c r="C3599" s="490">
        <v>170632.29692235601</v>
      </c>
      <c r="D3599" s="490">
        <v>12522.704271131701</v>
      </c>
    </row>
    <row r="3600" spans="1:4" x14ac:dyDescent="0.2">
      <c r="A3600" s="489" t="s">
        <v>9257</v>
      </c>
      <c r="B3600" s="489" t="s">
        <v>5501</v>
      </c>
      <c r="C3600" s="490">
        <v>90814.489217570706</v>
      </c>
      <c r="D3600" s="490">
        <v>6218.0680767270705</v>
      </c>
    </row>
    <row r="3601" spans="1:4" x14ac:dyDescent="0.2">
      <c r="A3601" s="489" t="s">
        <v>9257</v>
      </c>
      <c r="B3601" s="489" t="s">
        <v>5500</v>
      </c>
      <c r="C3601" s="490">
        <v>182989.53847496302</v>
      </c>
      <c r="D3601" s="490">
        <v>14291.4829548946</v>
      </c>
    </row>
    <row r="3602" spans="1:4" x14ac:dyDescent="0.2">
      <c r="A3602" s="489" t="s">
        <v>9257</v>
      </c>
      <c r="B3602" s="489" t="s">
        <v>5502</v>
      </c>
      <c r="C3602" s="490">
        <v>141751.90242867099</v>
      </c>
      <c r="D3602" s="490">
        <v>10607.294858737399</v>
      </c>
    </row>
    <row r="3603" spans="1:4" x14ac:dyDescent="0.2">
      <c r="A3603" s="489" t="s">
        <v>9257</v>
      </c>
      <c r="B3603" s="489" t="s">
        <v>5038</v>
      </c>
      <c r="C3603" s="490">
        <v>93470.989125190797</v>
      </c>
      <c r="D3603" s="490">
        <v>6986.0217272167602</v>
      </c>
    </row>
    <row r="3604" spans="1:4" x14ac:dyDescent="0.2">
      <c r="A3604" s="489" t="s">
        <v>9257</v>
      </c>
      <c r="B3604" s="489" t="s">
        <v>5034</v>
      </c>
      <c r="C3604" s="490">
        <v>50078.061371203104</v>
      </c>
      <c r="D3604" s="490">
        <v>3531.0041072835302</v>
      </c>
    </row>
    <row r="3605" spans="1:4" x14ac:dyDescent="0.2">
      <c r="A3605" s="489" t="s">
        <v>9257</v>
      </c>
      <c r="B3605" s="489" t="s">
        <v>5035</v>
      </c>
      <c r="C3605" s="490">
        <v>95131.181007430801</v>
      </c>
      <c r="D3605" s="490">
        <v>6739.0928625664001</v>
      </c>
    </row>
    <row r="3606" spans="1:4" x14ac:dyDescent="0.2">
      <c r="A3606" s="489" t="s">
        <v>9257</v>
      </c>
      <c r="B3606" s="489" t="s">
        <v>5036</v>
      </c>
      <c r="C3606" s="490">
        <v>76524.107891937107</v>
      </c>
      <c r="D3606" s="490">
        <v>5523.5101076400206</v>
      </c>
    </row>
    <row r="3607" spans="1:4" x14ac:dyDescent="0.2">
      <c r="A3607" s="489" t="s">
        <v>9257</v>
      </c>
      <c r="B3607" s="489" t="s">
        <v>5037</v>
      </c>
      <c r="C3607" s="490">
        <v>78400.986321161996</v>
      </c>
      <c r="D3607" s="490">
        <v>6069.8043609843598</v>
      </c>
    </row>
    <row r="3608" spans="1:4" x14ac:dyDescent="0.2">
      <c r="A3608" s="489" t="s">
        <v>9257</v>
      </c>
      <c r="B3608" s="489" t="s">
        <v>5032</v>
      </c>
      <c r="C3608" s="490">
        <v>47974.530099805503</v>
      </c>
      <c r="D3608" s="490">
        <v>3048.3016425416399</v>
      </c>
    </row>
    <row r="3609" spans="1:4" x14ac:dyDescent="0.2">
      <c r="A3609" s="489" t="s">
        <v>9257</v>
      </c>
      <c r="B3609" s="489" t="s">
        <v>5033</v>
      </c>
      <c r="C3609" s="490">
        <v>97946.820144661397</v>
      </c>
      <c r="D3609" s="490">
        <v>7096.2471194807204</v>
      </c>
    </row>
    <row r="3610" spans="1:4" x14ac:dyDescent="0.2">
      <c r="A3610" s="489" t="s">
        <v>9257</v>
      </c>
      <c r="B3610" s="489" t="s">
        <v>5030</v>
      </c>
      <c r="C3610" s="490">
        <v>98910.014350546699</v>
      </c>
      <c r="D3610" s="490">
        <v>7568.5942981038306</v>
      </c>
    </row>
    <row r="3611" spans="1:4" x14ac:dyDescent="0.2">
      <c r="A3611" s="489" t="s">
        <v>9257</v>
      </c>
      <c r="B3611" s="489" t="s">
        <v>5031</v>
      </c>
      <c r="C3611" s="490">
        <v>170632.29692235601</v>
      </c>
      <c r="D3611" s="490">
        <v>12522.704271131701</v>
      </c>
    </row>
    <row r="3612" spans="1:4" x14ac:dyDescent="0.2">
      <c r="A3612" s="489" t="s">
        <v>9257</v>
      </c>
      <c r="B3612" s="489" t="s">
        <v>5501</v>
      </c>
      <c r="C3612" s="490">
        <v>90814.489217570706</v>
      </c>
      <c r="D3612" s="490">
        <v>6218.0680767270705</v>
      </c>
    </row>
    <row r="3613" spans="1:4" x14ac:dyDescent="0.2">
      <c r="A3613" s="489" t="s">
        <v>9257</v>
      </c>
      <c r="B3613" s="489" t="s">
        <v>5500</v>
      </c>
      <c r="C3613" s="490">
        <v>182989.53847496302</v>
      </c>
      <c r="D3613" s="490">
        <v>14291.4829548946</v>
      </c>
    </row>
    <row r="3614" spans="1:4" x14ac:dyDescent="0.2">
      <c r="A3614" s="489" t="s">
        <v>9257</v>
      </c>
      <c r="B3614" s="489" t="s">
        <v>5502</v>
      </c>
      <c r="C3614" s="490">
        <v>141751.90242867099</v>
      </c>
      <c r="D3614" s="490">
        <v>10607.294858737399</v>
      </c>
    </row>
    <row r="3615" spans="1:4" x14ac:dyDescent="0.2">
      <c r="A3615" s="489" t="s">
        <v>9257</v>
      </c>
      <c r="B3615" s="489" t="s">
        <v>5038</v>
      </c>
      <c r="C3615" s="490">
        <v>93470.989125190797</v>
      </c>
      <c r="D3615" s="490">
        <v>6986.0217272167602</v>
      </c>
    </row>
    <row r="3616" spans="1:4" x14ac:dyDescent="0.2">
      <c r="A3616" s="489" t="s">
        <v>9257</v>
      </c>
      <c r="B3616" s="489" t="s">
        <v>5034</v>
      </c>
      <c r="C3616" s="490">
        <v>50078.061371203104</v>
      </c>
      <c r="D3616" s="490">
        <v>3531.0041072835302</v>
      </c>
    </row>
    <row r="3617" spans="1:4" x14ac:dyDescent="0.2">
      <c r="A3617" s="489" t="s">
        <v>9257</v>
      </c>
      <c r="B3617" s="489" t="s">
        <v>5035</v>
      </c>
      <c r="C3617" s="490">
        <v>95131.181007430801</v>
      </c>
      <c r="D3617" s="490">
        <v>6739.0928625664001</v>
      </c>
    </row>
    <row r="3618" spans="1:4" x14ac:dyDescent="0.2">
      <c r="A3618" s="489" t="s">
        <v>9257</v>
      </c>
      <c r="B3618" s="489" t="s">
        <v>5036</v>
      </c>
      <c r="C3618" s="490">
        <v>76524.107891937107</v>
      </c>
      <c r="D3618" s="490">
        <v>5523.5101076400206</v>
      </c>
    </row>
    <row r="3619" spans="1:4" x14ac:dyDescent="0.2">
      <c r="A3619" s="489" t="s">
        <v>9257</v>
      </c>
      <c r="B3619" s="489" t="s">
        <v>5037</v>
      </c>
      <c r="C3619" s="490">
        <v>78400.986321161996</v>
      </c>
      <c r="D3619" s="490">
        <v>6069.8043609843598</v>
      </c>
    </row>
    <row r="3620" spans="1:4" x14ac:dyDescent="0.2">
      <c r="A3620" s="489" t="s">
        <v>9257</v>
      </c>
      <c r="B3620" s="489" t="s">
        <v>5032</v>
      </c>
      <c r="C3620" s="490">
        <v>47974.530099805503</v>
      </c>
      <c r="D3620" s="490">
        <v>3048.3016425416399</v>
      </c>
    </row>
    <row r="3621" spans="1:4" x14ac:dyDescent="0.2">
      <c r="A3621" s="489" t="s">
        <v>9257</v>
      </c>
      <c r="B3621" s="489" t="s">
        <v>5033</v>
      </c>
      <c r="C3621" s="490">
        <v>97946.820144661397</v>
      </c>
      <c r="D3621" s="490">
        <v>7096.2471194807204</v>
      </c>
    </row>
    <row r="3622" spans="1:4" x14ac:dyDescent="0.2">
      <c r="A3622" s="489" t="s">
        <v>9257</v>
      </c>
      <c r="B3622" s="489" t="s">
        <v>1091</v>
      </c>
      <c r="C3622" s="490">
        <v>4250280</v>
      </c>
      <c r="D3622" s="490">
        <v>362548.88400000002</v>
      </c>
    </row>
    <row r="3623" spans="1:4" x14ac:dyDescent="0.2">
      <c r="A3623" s="489" t="s">
        <v>9257</v>
      </c>
      <c r="B3623" s="489" t="s">
        <v>1108</v>
      </c>
      <c r="C3623" s="490">
        <v>1046</v>
      </c>
      <c r="D3623" s="490">
        <v>600.404</v>
      </c>
    </row>
    <row r="3624" spans="1:4" x14ac:dyDescent="0.2">
      <c r="A3624" s="489" t="s">
        <v>9257</v>
      </c>
      <c r="B3624" s="489" t="s">
        <v>1108</v>
      </c>
      <c r="C3624" s="490">
        <v>5592.0427184466007</v>
      </c>
      <c r="D3624" s="490">
        <v>3209.8325203883501</v>
      </c>
    </row>
    <row r="3625" spans="1:4" x14ac:dyDescent="0.2">
      <c r="A3625" s="489" t="s">
        <v>9257</v>
      </c>
      <c r="B3625" s="489" t="s">
        <v>173</v>
      </c>
      <c r="C3625" s="490">
        <v>2878.2572815533999</v>
      </c>
      <c r="D3625" s="490">
        <v>1237.9384567961201</v>
      </c>
    </row>
    <row r="3626" spans="1:4" x14ac:dyDescent="0.2">
      <c r="A3626" s="489" t="s">
        <v>9257</v>
      </c>
      <c r="B3626" s="489" t="s">
        <v>1108</v>
      </c>
      <c r="C3626" s="490">
        <v>4077</v>
      </c>
      <c r="D3626" s="490">
        <v>2340.1980000000003</v>
      </c>
    </row>
    <row r="3627" spans="1:4" x14ac:dyDescent="0.2">
      <c r="A3627" s="489" t="s">
        <v>9257</v>
      </c>
      <c r="B3627" s="489" t="s">
        <v>1108</v>
      </c>
      <c r="C3627" s="490">
        <v>3254.6000000000004</v>
      </c>
      <c r="D3627" s="490">
        <v>1868.1404</v>
      </c>
    </row>
    <row r="3628" spans="1:4" x14ac:dyDescent="0.2">
      <c r="A3628" s="489" t="s">
        <v>9257</v>
      </c>
      <c r="B3628" s="489" t="s">
        <v>1108</v>
      </c>
      <c r="C3628" s="490">
        <v>2126.1</v>
      </c>
      <c r="D3628" s="490">
        <v>1220.3814</v>
      </c>
    </row>
    <row r="3629" spans="1:4" x14ac:dyDescent="0.2">
      <c r="A3629" s="489" t="s">
        <v>9257</v>
      </c>
      <c r="B3629" s="489" t="s">
        <v>1115</v>
      </c>
      <c r="C3629" s="490">
        <v>13367</v>
      </c>
      <c r="D3629" s="490">
        <v>7289.0251000000007</v>
      </c>
    </row>
    <row r="3630" spans="1:4" x14ac:dyDescent="0.2">
      <c r="A3630" s="489" t="s">
        <v>9257</v>
      </c>
      <c r="B3630" s="489" t="s">
        <v>1115</v>
      </c>
      <c r="C3630" s="490">
        <v>24529</v>
      </c>
      <c r="D3630" s="490">
        <v>13375.663700000001</v>
      </c>
    </row>
    <row r="3631" spans="1:4" x14ac:dyDescent="0.2">
      <c r="A3631" s="489" t="s">
        <v>9257</v>
      </c>
      <c r="B3631" s="489" t="s">
        <v>1115</v>
      </c>
      <c r="C3631" s="490">
        <v>24200.268546492101</v>
      </c>
      <c r="D3631" s="490">
        <v>13196.4064384021</v>
      </c>
    </row>
    <row r="3632" spans="1:4" x14ac:dyDescent="0.2">
      <c r="A3632" s="489" t="s">
        <v>9257</v>
      </c>
      <c r="B3632" s="489" t="s">
        <v>4010</v>
      </c>
      <c r="C3632" s="490">
        <v>8869.7314535078913</v>
      </c>
      <c r="D3632" s="490">
        <v>2549.1608197381702</v>
      </c>
    </row>
    <row r="3633" spans="1:4" x14ac:dyDescent="0.2">
      <c r="A3633" s="489" t="s">
        <v>9257</v>
      </c>
      <c r="B3633" s="489" t="s">
        <v>1115</v>
      </c>
      <c r="C3633" s="490">
        <v>24222.3986013986</v>
      </c>
      <c r="D3633" s="490">
        <v>13208.4739573427</v>
      </c>
    </row>
    <row r="3634" spans="1:4" x14ac:dyDescent="0.2">
      <c r="A3634" s="489" t="s">
        <v>9257</v>
      </c>
      <c r="B3634" s="489" t="s">
        <v>173</v>
      </c>
      <c r="C3634" s="490">
        <v>18540.6013986014</v>
      </c>
      <c r="D3634" s="490">
        <v>7974.3126615384608</v>
      </c>
    </row>
    <row r="3635" spans="1:4" x14ac:dyDescent="0.2">
      <c r="A3635" s="489" t="s">
        <v>9257</v>
      </c>
      <c r="B3635" s="489" t="s">
        <v>1115</v>
      </c>
      <c r="C3635" s="490">
        <v>11836</v>
      </c>
      <c r="D3635" s="490">
        <v>6454.1707999999999</v>
      </c>
    </row>
    <row r="3636" spans="1:4" x14ac:dyDescent="0.2">
      <c r="A3636" s="489" t="s">
        <v>9257</v>
      </c>
      <c r="B3636" s="489" t="s">
        <v>1115</v>
      </c>
      <c r="C3636" s="490">
        <v>7993</v>
      </c>
      <c r="D3636" s="490">
        <v>4358.5829000000003</v>
      </c>
    </row>
    <row r="3637" spans="1:4" x14ac:dyDescent="0.2">
      <c r="A3637" s="489" t="s">
        <v>9257</v>
      </c>
      <c r="B3637" s="489" t="s">
        <v>1115</v>
      </c>
      <c r="C3637" s="490">
        <v>3840</v>
      </c>
      <c r="D3637" s="490">
        <v>2093.9520000000002</v>
      </c>
    </row>
    <row r="3638" spans="1:4" x14ac:dyDescent="0.2">
      <c r="A3638" s="489" t="s">
        <v>9257</v>
      </c>
      <c r="B3638" s="489" t="s">
        <v>1115</v>
      </c>
      <c r="C3638" s="490">
        <v>6572</v>
      </c>
      <c r="D3638" s="490">
        <v>3583.7116000000001</v>
      </c>
    </row>
    <row r="3639" spans="1:4" x14ac:dyDescent="0.2">
      <c r="A3639" s="489" t="s">
        <v>9257</v>
      </c>
      <c r="B3639" s="489" t="s">
        <v>1115</v>
      </c>
      <c r="C3639" s="490">
        <v>4125</v>
      </c>
      <c r="D3639" s="490">
        <v>2249.3625000000002</v>
      </c>
    </row>
    <row r="3640" spans="1:4" x14ac:dyDescent="0.2">
      <c r="A3640" s="489" t="s">
        <v>9257</v>
      </c>
      <c r="B3640" s="489" t="s">
        <v>1115</v>
      </c>
      <c r="C3640" s="490">
        <v>15219.9168321748</v>
      </c>
      <c r="D3640" s="490">
        <v>8299.4206485849099</v>
      </c>
    </row>
    <row r="3641" spans="1:4" x14ac:dyDescent="0.2">
      <c r="A3641" s="489" t="s">
        <v>9257</v>
      </c>
      <c r="B3641" s="489" t="s">
        <v>1122</v>
      </c>
      <c r="C3641" s="490">
        <v>5387.0831678252207</v>
      </c>
      <c r="D3641" s="490">
        <v>2790.5090809334702</v>
      </c>
    </row>
    <row r="3642" spans="1:4" x14ac:dyDescent="0.2">
      <c r="A3642" s="489" t="s">
        <v>9257</v>
      </c>
      <c r="B3642" s="489" t="s">
        <v>1115</v>
      </c>
      <c r="C3642" s="490">
        <v>6063</v>
      </c>
      <c r="D3642" s="490">
        <v>3306.1539000000002</v>
      </c>
    </row>
    <row r="3643" spans="1:4" x14ac:dyDescent="0.2">
      <c r="A3643" s="489" t="s">
        <v>9257</v>
      </c>
      <c r="B3643" s="489" t="s">
        <v>1115</v>
      </c>
      <c r="C3643" s="490">
        <v>1672.5</v>
      </c>
      <c r="D3643" s="490">
        <v>912.01425000000006</v>
      </c>
    </row>
    <row r="3644" spans="1:4" x14ac:dyDescent="0.2">
      <c r="A3644" s="489" t="s">
        <v>9257</v>
      </c>
      <c r="B3644" s="489" t="s">
        <v>3291</v>
      </c>
      <c r="C3644" s="490">
        <v>1003.5</v>
      </c>
      <c r="D3644" s="490">
        <v>331.45605</v>
      </c>
    </row>
    <row r="3645" spans="1:4" x14ac:dyDescent="0.2">
      <c r="A3645" s="489" t="s">
        <v>9257</v>
      </c>
      <c r="B3645" s="489" t="s">
        <v>1115</v>
      </c>
      <c r="C3645" s="490">
        <v>3505.1000000000004</v>
      </c>
      <c r="D3645" s="490">
        <v>1911.3310300000001</v>
      </c>
    </row>
    <row r="3646" spans="1:4" x14ac:dyDescent="0.2">
      <c r="A3646" s="489" t="s">
        <v>9257</v>
      </c>
      <c r="B3646" s="489" t="s">
        <v>1115</v>
      </c>
      <c r="C3646" s="490">
        <v>5308</v>
      </c>
      <c r="D3646" s="490">
        <v>2894.4524000000001</v>
      </c>
    </row>
    <row r="3647" spans="1:4" x14ac:dyDescent="0.2">
      <c r="A3647" s="489" t="s">
        <v>9257</v>
      </c>
      <c r="B3647" s="489" t="s">
        <v>1115</v>
      </c>
      <c r="C3647" s="490">
        <v>7153</v>
      </c>
      <c r="D3647" s="490">
        <v>3900.5309000000002</v>
      </c>
    </row>
    <row r="3648" spans="1:4" x14ac:dyDescent="0.2">
      <c r="A3648" s="489" t="s">
        <v>9257</v>
      </c>
      <c r="B3648" s="489" t="s">
        <v>1115</v>
      </c>
      <c r="C3648" s="490">
        <v>25743.715511955899</v>
      </c>
      <c r="D3648" s="490">
        <v>14038.048068669501</v>
      </c>
    </row>
    <row r="3649" spans="1:4" x14ac:dyDescent="0.2">
      <c r="A3649" s="489" t="s">
        <v>9257</v>
      </c>
      <c r="B3649" s="489" t="s">
        <v>1122</v>
      </c>
      <c r="C3649" s="490">
        <v>2248.2844880441403</v>
      </c>
      <c r="D3649" s="490">
        <v>1164.6113648068701</v>
      </c>
    </row>
    <row r="3650" spans="1:4" x14ac:dyDescent="0.2">
      <c r="A3650" s="489" t="s">
        <v>9257</v>
      </c>
      <c r="B3650" s="489" t="s">
        <v>1115</v>
      </c>
      <c r="C3650" s="490">
        <v>7429.1</v>
      </c>
      <c r="D3650" s="490">
        <v>4051.0882299999998</v>
      </c>
    </row>
    <row r="3651" spans="1:4" x14ac:dyDescent="0.2">
      <c r="A3651" s="489" t="s">
        <v>9257</v>
      </c>
      <c r="B3651" s="489" t="s">
        <v>1115</v>
      </c>
      <c r="C3651" s="490">
        <v>4479.2</v>
      </c>
      <c r="D3651" s="490">
        <v>2442.50776</v>
      </c>
    </row>
    <row r="3652" spans="1:4" x14ac:dyDescent="0.2">
      <c r="A3652" s="489" t="s">
        <v>9257</v>
      </c>
      <c r="B3652" s="489" t="s">
        <v>1115</v>
      </c>
      <c r="C3652" s="490">
        <v>3573.1000000000004</v>
      </c>
      <c r="D3652" s="490">
        <v>1948.4114300000001</v>
      </c>
    </row>
    <row r="3653" spans="1:4" x14ac:dyDescent="0.2">
      <c r="A3653" s="489" t="s">
        <v>9257</v>
      </c>
      <c r="B3653" s="489" t="s">
        <v>1115</v>
      </c>
      <c r="C3653" s="490">
        <v>3802.7000000000003</v>
      </c>
      <c r="D3653" s="490">
        <v>2073.61231</v>
      </c>
    </row>
    <row r="3654" spans="1:4" x14ac:dyDescent="0.2">
      <c r="A3654" s="489" t="s">
        <v>9257</v>
      </c>
      <c r="B3654" s="489" t="s">
        <v>1115</v>
      </c>
      <c r="C3654" s="490">
        <v>5410</v>
      </c>
      <c r="D3654" s="490">
        <v>2950.0730000000003</v>
      </c>
    </row>
    <row r="3655" spans="1:4" x14ac:dyDescent="0.2">
      <c r="A3655" s="489" t="s">
        <v>9257</v>
      </c>
      <c r="B3655" s="489" t="s">
        <v>1115</v>
      </c>
      <c r="C3655" s="490">
        <v>2474</v>
      </c>
      <c r="D3655" s="490">
        <v>1349.0722000000001</v>
      </c>
    </row>
    <row r="3656" spans="1:4" x14ac:dyDescent="0.2">
      <c r="A3656" s="489" t="s">
        <v>9257</v>
      </c>
      <c r="B3656" s="489" t="s">
        <v>1115</v>
      </c>
      <c r="C3656" s="490">
        <v>25720.588235294101</v>
      </c>
      <c r="D3656" s="490">
        <v>14025.436764705901</v>
      </c>
    </row>
    <row r="3657" spans="1:4" x14ac:dyDescent="0.2">
      <c r="A3657" s="489" t="s">
        <v>9257</v>
      </c>
      <c r="B3657" s="489" t="s">
        <v>1116</v>
      </c>
      <c r="C3657" s="490">
        <v>4012.4117647058802</v>
      </c>
      <c r="D3657" s="490">
        <v>2081.23798235294</v>
      </c>
    </row>
    <row r="3658" spans="1:4" x14ac:dyDescent="0.2">
      <c r="A3658" s="489" t="s">
        <v>9257</v>
      </c>
      <c r="B3658" s="489" t="s">
        <v>1122</v>
      </c>
      <c r="C3658" s="490">
        <v>8106.6</v>
      </c>
      <c r="D3658" s="490">
        <v>4199.2188000000006</v>
      </c>
    </row>
    <row r="3659" spans="1:4" x14ac:dyDescent="0.2">
      <c r="A3659" s="489" t="s">
        <v>9257</v>
      </c>
      <c r="B3659" s="489" t="s">
        <v>1115</v>
      </c>
      <c r="C3659" s="490">
        <v>5210</v>
      </c>
      <c r="D3659" s="490">
        <v>2841.0129999999999</v>
      </c>
    </row>
    <row r="3660" spans="1:4" x14ac:dyDescent="0.2">
      <c r="A3660" s="489" t="s">
        <v>9257</v>
      </c>
      <c r="B3660" s="489" t="s">
        <v>1122</v>
      </c>
      <c r="C3660" s="490">
        <v>26891.050583657601</v>
      </c>
      <c r="D3660" s="490">
        <v>13929.564202334601</v>
      </c>
    </row>
    <row r="3661" spans="1:4" x14ac:dyDescent="0.2">
      <c r="A3661" s="489" t="s">
        <v>9257</v>
      </c>
      <c r="B3661" s="489" t="s">
        <v>1123</v>
      </c>
      <c r="C3661" s="490">
        <v>752.94941634241206</v>
      </c>
      <c r="D3661" s="490">
        <v>371.05347237354101</v>
      </c>
    </row>
    <row r="3662" spans="1:4" x14ac:dyDescent="0.2">
      <c r="A3662" s="489" t="s">
        <v>9257</v>
      </c>
      <c r="B3662" s="489" t="s">
        <v>1122</v>
      </c>
      <c r="C3662" s="490">
        <v>6730</v>
      </c>
      <c r="D3662" s="490">
        <v>3486.14</v>
      </c>
    </row>
    <row r="3663" spans="1:4" x14ac:dyDescent="0.2">
      <c r="A3663" s="489" t="s">
        <v>9257</v>
      </c>
      <c r="B3663" s="489" t="s">
        <v>1115</v>
      </c>
      <c r="C3663" s="490">
        <v>5200</v>
      </c>
      <c r="D3663" s="490">
        <v>2835.56</v>
      </c>
    </row>
    <row r="3664" spans="1:4" x14ac:dyDescent="0.2">
      <c r="A3664" s="489" t="s">
        <v>9257</v>
      </c>
      <c r="B3664" s="489" t="s">
        <v>1115</v>
      </c>
      <c r="C3664" s="490">
        <v>11177.1</v>
      </c>
      <c r="D3664" s="490">
        <v>6094.8726299999998</v>
      </c>
    </row>
    <row r="3665" spans="1:4" x14ac:dyDescent="0.2">
      <c r="A3665" s="489" t="s">
        <v>9257</v>
      </c>
      <c r="B3665" s="489" t="s">
        <v>1122</v>
      </c>
      <c r="C3665" s="490">
        <v>7946</v>
      </c>
      <c r="D3665" s="490">
        <v>4116.0280000000002</v>
      </c>
    </row>
    <row r="3666" spans="1:4" x14ac:dyDescent="0.2">
      <c r="A3666" s="489" t="s">
        <v>9257</v>
      </c>
      <c r="B3666" s="489" t="s">
        <v>1122</v>
      </c>
      <c r="C3666" s="490">
        <v>7352</v>
      </c>
      <c r="D3666" s="490">
        <v>3808.3360000000002</v>
      </c>
    </row>
    <row r="3667" spans="1:4" x14ac:dyDescent="0.2">
      <c r="A3667" s="489" t="s">
        <v>9257</v>
      </c>
      <c r="B3667" s="489" t="s">
        <v>1122</v>
      </c>
      <c r="C3667" s="490">
        <v>9600.3000000000011</v>
      </c>
      <c r="D3667" s="490">
        <v>4972.9553999999998</v>
      </c>
    </row>
    <row r="3668" spans="1:4" x14ac:dyDescent="0.2">
      <c r="A3668" s="489" t="s">
        <v>9257</v>
      </c>
      <c r="B3668" s="489" t="s">
        <v>1122</v>
      </c>
      <c r="C3668" s="490">
        <v>33627</v>
      </c>
      <c r="D3668" s="490">
        <v>17418.786</v>
      </c>
    </row>
    <row r="3669" spans="1:4" x14ac:dyDescent="0.2">
      <c r="A3669" s="489" t="s">
        <v>9257</v>
      </c>
      <c r="B3669" s="489" t="s">
        <v>1122</v>
      </c>
      <c r="C3669" s="490">
        <v>13328</v>
      </c>
      <c r="D3669" s="490">
        <v>6903.9040000000005</v>
      </c>
    </row>
    <row r="3670" spans="1:4" x14ac:dyDescent="0.2">
      <c r="A3670" s="489" t="s">
        <v>9257</v>
      </c>
      <c r="B3670" s="489" t="s">
        <v>1122</v>
      </c>
      <c r="C3670" s="490">
        <v>2018</v>
      </c>
      <c r="D3670" s="490">
        <v>1045.3240000000001</v>
      </c>
    </row>
    <row r="3671" spans="1:4" x14ac:dyDescent="0.2">
      <c r="A3671" s="489" t="s">
        <v>9257</v>
      </c>
      <c r="B3671" s="489" t="s">
        <v>1122</v>
      </c>
      <c r="C3671" s="490">
        <v>7669</v>
      </c>
      <c r="D3671" s="490">
        <v>3972.5420000000004</v>
      </c>
    </row>
    <row r="3672" spans="1:4" x14ac:dyDescent="0.2">
      <c r="A3672" s="489" t="s">
        <v>9257</v>
      </c>
      <c r="B3672" s="489" t="s">
        <v>1122</v>
      </c>
      <c r="C3672" s="490">
        <v>5597</v>
      </c>
      <c r="D3672" s="490">
        <v>2899.2460000000001</v>
      </c>
    </row>
    <row r="3673" spans="1:4" x14ac:dyDescent="0.2">
      <c r="A3673" s="489" t="s">
        <v>9257</v>
      </c>
      <c r="B3673" s="489" t="s">
        <v>1122</v>
      </c>
      <c r="C3673" s="490">
        <v>27262.736535662301</v>
      </c>
      <c r="D3673" s="490">
        <v>14122.0975254731</v>
      </c>
    </row>
    <row r="3674" spans="1:4" x14ac:dyDescent="0.2">
      <c r="A3674" s="489" t="s">
        <v>9257</v>
      </c>
      <c r="B3674" s="489" t="s">
        <v>1123</v>
      </c>
      <c r="C3674" s="490">
        <v>10196.2634643377</v>
      </c>
      <c r="D3674" s="490">
        <v>5024.7186352256203</v>
      </c>
    </row>
    <row r="3675" spans="1:4" x14ac:dyDescent="0.2">
      <c r="A3675" s="489" t="s">
        <v>9257</v>
      </c>
      <c r="B3675" s="489" t="s">
        <v>1122</v>
      </c>
      <c r="C3675" s="490">
        <v>10681.4</v>
      </c>
      <c r="D3675" s="490">
        <v>5532.9652000000006</v>
      </c>
    </row>
    <row r="3676" spans="1:4" x14ac:dyDescent="0.2">
      <c r="A3676" s="489" t="s">
        <v>9257</v>
      </c>
      <c r="B3676" s="489" t="s">
        <v>1122</v>
      </c>
      <c r="C3676" s="490">
        <v>22674.7218045113</v>
      </c>
      <c r="D3676" s="490">
        <v>11745.5058947368</v>
      </c>
    </row>
    <row r="3677" spans="1:4" x14ac:dyDescent="0.2">
      <c r="A3677" s="489" t="s">
        <v>9257</v>
      </c>
      <c r="B3677" s="489" t="s">
        <v>1123</v>
      </c>
      <c r="C3677" s="490">
        <v>7482.6581954887206</v>
      </c>
      <c r="D3677" s="490">
        <v>3687.4539587368404</v>
      </c>
    </row>
    <row r="3678" spans="1:4" x14ac:dyDescent="0.2">
      <c r="A3678" s="489" t="s">
        <v>9257</v>
      </c>
      <c r="B3678" s="489" t="s">
        <v>1122</v>
      </c>
      <c r="C3678" s="490">
        <v>12002</v>
      </c>
      <c r="D3678" s="490">
        <v>6217.0360000000001</v>
      </c>
    </row>
    <row r="3679" spans="1:4" x14ac:dyDescent="0.2">
      <c r="A3679" s="489" t="s">
        <v>9257</v>
      </c>
      <c r="B3679" s="489" t="s">
        <v>1122</v>
      </c>
      <c r="C3679" s="490">
        <v>10403.800000000001</v>
      </c>
      <c r="D3679" s="490">
        <v>5389.1684000000005</v>
      </c>
    </row>
    <row r="3680" spans="1:4" x14ac:dyDescent="0.2">
      <c r="A3680" s="489" t="s">
        <v>9257</v>
      </c>
      <c r="B3680" s="489" t="s">
        <v>1122</v>
      </c>
      <c r="C3680" s="490">
        <v>3535</v>
      </c>
      <c r="D3680" s="490">
        <v>1831.13</v>
      </c>
    </row>
    <row r="3681" spans="1:4" x14ac:dyDescent="0.2">
      <c r="A3681" s="489" t="s">
        <v>9257</v>
      </c>
      <c r="B3681" s="489" t="s">
        <v>1122</v>
      </c>
      <c r="C3681" s="490">
        <v>27349</v>
      </c>
      <c r="D3681" s="490">
        <v>14166.782000000001</v>
      </c>
    </row>
    <row r="3682" spans="1:4" x14ac:dyDescent="0.2">
      <c r="A3682" s="489" t="s">
        <v>9257</v>
      </c>
      <c r="B3682" s="489" t="s">
        <v>1122</v>
      </c>
      <c r="C3682" s="490">
        <v>17686</v>
      </c>
      <c r="D3682" s="490">
        <v>9161.348</v>
      </c>
    </row>
    <row r="3683" spans="1:4" x14ac:dyDescent="0.2">
      <c r="A3683" s="489" t="s">
        <v>9257</v>
      </c>
      <c r="B3683" s="489" t="s">
        <v>1122</v>
      </c>
      <c r="C3683" s="490">
        <v>6753.6</v>
      </c>
      <c r="D3683" s="490">
        <v>3498.3648000000003</v>
      </c>
    </row>
    <row r="3684" spans="1:4" x14ac:dyDescent="0.2">
      <c r="A3684" s="489" t="s">
        <v>9257</v>
      </c>
      <c r="B3684" s="489" t="s">
        <v>1122</v>
      </c>
      <c r="C3684" s="490">
        <v>5462.2</v>
      </c>
      <c r="D3684" s="490">
        <v>2829.4196000000002</v>
      </c>
    </row>
    <row r="3685" spans="1:4" x14ac:dyDescent="0.2">
      <c r="A3685" s="489" t="s">
        <v>9257</v>
      </c>
      <c r="B3685" s="489" t="s">
        <v>1122</v>
      </c>
      <c r="C3685" s="490">
        <v>7157.4000000000005</v>
      </c>
      <c r="D3685" s="490">
        <v>3707.5332000000003</v>
      </c>
    </row>
    <row r="3686" spans="1:4" x14ac:dyDescent="0.2">
      <c r="A3686" s="489" t="s">
        <v>9257</v>
      </c>
      <c r="B3686" s="489" t="s">
        <v>1122</v>
      </c>
      <c r="C3686" s="490">
        <v>7813.7000000000007</v>
      </c>
      <c r="D3686" s="490">
        <v>4047.4966000000004</v>
      </c>
    </row>
    <row r="3687" spans="1:4" x14ac:dyDescent="0.2">
      <c r="A3687" s="489" t="s">
        <v>9257</v>
      </c>
      <c r="B3687" s="489" t="s">
        <v>1122</v>
      </c>
      <c r="C3687" s="490">
        <v>5210</v>
      </c>
      <c r="D3687" s="490">
        <v>2698.78</v>
      </c>
    </row>
    <row r="3688" spans="1:4" x14ac:dyDescent="0.2">
      <c r="A3688" s="489" t="s">
        <v>9257</v>
      </c>
      <c r="B3688" s="489" t="s">
        <v>1122</v>
      </c>
      <c r="C3688" s="490">
        <v>8370</v>
      </c>
      <c r="D3688" s="490">
        <v>4335.66</v>
      </c>
    </row>
    <row r="3689" spans="1:4" x14ac:dyDescent="0.2">
      <c r="A3689" s="489" t="s">
        <v>9257</v>
      </c>
      <c r="B3689" s="489" t="s">
        <v>1122</v>
      </c>
      <c r="C3689" s="490">
        <v>5960.4000000000005</v>
      </c>
      <c r="D3689" s="490">
        <v>3087.4872</v>
      </c>
    </row>
    <row r="3690" spans="1:4" x14ac:dyDescent="0.2">
      <c r="A3690" s="489" t="s">
        <v>9257</v>
      </c>
      <c r="B3690" s="489" t="s">
        <v>1122</v>
      </c>
      <c r="C3690" s="490">
        <v>19758</v>
      </c>
      <c r="D3690" s="490">
        <v>10234.644</v>
      </c>
    </row>
    <row r="3691" spans="1:4" x14ac:dyDescent="0.2">
      <c r="A3691" s="489" t="s">
        <v>9257</v>
      </c>
      <c r="B3691" s="489" t="s">
        <v>1122</v>
      </c>
      <c r="C3691" s="490">
        <v>8780</v>
      </c>
      <c r="D3691" s="490">
        <v>4548.04</v>
      </c>
    </row>
    <row r="3692" spans="1:4" x14ac:dyDescent="0.2">
      <c r="A3692" s="489" t="s">
        <v>9257</v>
      </c>
      <c r="B3692" s="489" t="s">
        <v>1122</v>
      </c>
      <c r="C3692" s="490">
        <v>25048.9</v>
      </c>
      <c r="D3692" s="490">
        <v>12975.3302</v>
      </c>
    </row>
    <row r="3693" spans="1:4" x14ac:dyDescent="0.2">
      <c r="A3693" s="489" t="s">
        <v>9257</v>
      </c>
      <c r="B3693" s="489" t="s">
        <v>1122</v>
      </c>
      <c r="C3693" s="490">
        <v>12204</v>
      </c>
      <c r="D3693" s="490">
        <v>6321.6720000000005</v>
      </c>
    </row>
    <row r="3694" spans="1:4" x14ac:dyDescent="0.2">
      <c r="A3694" s="489" t="s">
        <v>9257</v>
      </c>
      <c r="B3694" s="489" t="s">
        <v>1122</v>
      </c>
      <c r="C3694" s="490">
        <v>6939</v>
      </c>
      <c r="D3694" s="490">
        <v>3594.402</v>
      </c>
    </row>
    <row r="3695" spans="1:4" x14ac:dyDescent="0.2">
      <c r="A3695" s="489" t="s">
        <v>9257</v>
      </c>
      <c r="B3695" s="489" t="s">
        <v>1122</v>
      </c>
      <c r="C3695" s="490">
        <v>10652.800000000001</v>
      </c>
      <c r="D3695" s="490">
        <v>5518.1504000000004</v>
      </c>
    </row>
    <row r="3696" spans="1:4" x14ac:dyDescent="0.2">
      <c r="A3696" s="489" t="s">
        <v>9257</v>
      </c>
      <c r="B3696" s="489" t="s">
        <v>1122</v>
      </c>
      <c r="C3696" s="490">
        <v>4074.6000000000004</v>
      </c>
      <c r="D3696" s="490">
        <v>2110.6428000000001</v>
      </c>
    </row>
    <row r="3697" spans="1:4" x14ac:dyDescent="0.2">
      <c r="A3697" s="489" t="s">
        <v>9257</v>
      </c>
      <c r="B3697" s="489" t="s">
        <v>1122</v>
      </c>
      <c r="C3697" s="490">
        <v>5178</v>
      </c>
      <c r="D3697" s="490">
        <v>2682.2040000000002</v>
      </c>
    </row>
    <row r="3698" spans="1:4" x14ac:dyDescent="0.2">
      <c r="A3698" s="489" t="s">
        <v>9257</v>
      </c>
      <c r="B3698" s="489" t="s">
        <v>1122</v>
      </c>
      <c r="C3698" s="490">
        <v>6032.5</v>
      </c>
      <c r="D3698" s="490">
        <v>3124.835</v>
      </c>
    </row>
    <row r="3699" spans="1:4" x14ac:dyDescent="0.2">
      <c r="A3699" s="489" t="s">
        <v>9257</v>
      </c>
      <c r="B3699" s="489" t="s">
        <v>1122</v>
      </c>
      <c r="C3699" s="490">
        <v>3573</v>
      </c>
      <c r="D3699" s="490">
        <v>1850.8140000000001</v>
      </c>
    </row>
    <row r="3700" spans="1:4" x14ac:dyDescent="0.2">
      <c r="A3700" s="489" t="s">
        <v>9257</v>
      </c>
      <c r="B3700" s="489" t="s">
        <v>1122</v>
      </c>
      <c r="C3700" s="490">
        <v>5030</v>
      </c>
      <c r="D3700" s="490">
        <v>2605.54</v>
      </c>
    </row>
    <row r="3701" spans="1:4" x14ac:dyDescent="0.2">
      <c r="A3701" s="489" t="s">
        <v>9257</v>
      </c>
      <c r="B3701" s="489" t="s">
        <v>1122</v>
      </c>
      <c r="C3701" s="490">
        <v>4164.3</v>
      </c>
      <c r="D3701" s="490">
        <v>2157.1074000000003</v>
      </c>
    </row>
    <row r="3702" spans="1:4" x14ac:dyDescent="0.2">
      <c r="A3702" s="489" t="s">
        <v>9257</v>
      </c>
      <c r="B3702" s="489" t="s">
        <v>1122</v>
      </c>
      <c r="C3702" s="490">
        <v>2697</v>
      </c>
      <c r="D3702" s="490">
        <v>1397.046</v>
      </c>
    </row>
    <row r="3703" spans="1:4" x14ac:dyDescent="0.2">
      <c r="A3703" s="489" t="s">
        <v>9257</v>
      </c>
      <c r="B3703" s="489" t="s">
        <v>1122</v>
      </c>
      <c r="C3703" s="490">
        <v>10064.6</v>
      </c>
      <c r="D3703" s="490">
        <v>5213.4628000000002</v>
      </c>
    </row>
    <row r="3704" spans="1:4" x14ac:dyDescent="0.2">
      <c r="A3704" s="489" t="s">
        <v>9257</v>
      </c>
      <c r="B3704" s="489" t="s">
        <v>1122</v>
      </c>
      <c r="C3704" s="490">
        <v>28405</v>
      </c>
      <c r="D3704" s="490">
        <v>14713.79</v>
      </c>
    </row>
    <row r="3705" spans="1:4" x14ac:dyDescent="0.2">
      <c r="A3705" s="489" t="s">
        <v>9257</v>
      </c>
      <c r="B3705" s="489" t="s">
        <v>1122</v>
      </c>
      <c r="C3705" s="490">
        <v>7643</v>
      </c>
      <c r="D3705" s="490">
        <v>3959.0740000000001</v>
      </c>
    </row>
    <row r="3706" spans="1:4" x14ac:dyDescent="0.2">
      <c r="A3706" s="489" t="s">
        <v>9257</v>
      </c>
      <c r="B3706" s="489" t="s">
        <v>1122</v>
      </c>
      <c r="C3706" s="490">
        <v>6052</v>
      </c>
      <c r="D3706" s="490">
        <v>3134.9360000000001</v>
      </c>
    </row>
    <row r="3707" spans="1:4" x14ac:dyDescent="0.2">
      <c r="A3707" s="489" t="s">
        <v>9257</v>
      </c>
      <c r="B3707" s="489" t="s">
        <v>1122</v>
      </c>
      <c r="C3707" s="490">
        <v>4362.8</v>
      </c>
      <c r="D3707" s="490">
        <v>2259.9304000000002</v>
      </c>
    </row>
    <row r="3708" spans="1:4" x14ac:dyDescent="0.2">
      <c r="A3708" s="489" t="s">
        <v>9257</v>
      </c>
      <c r="B3708" s="489" t="s">
        <v>1122</v>
      </c>
      <c r="C3708" s="490">
        <v>6081</v>
      </c>
      <c r="D3708" s="490">
        <v>3149.9580000000001</v>
      </c>
    </row>
    <row r="3709" spans="1:4" x14ac:dyDescent="0.2">
      <c r="A3709" s="489" t="s">
        <v>9257</v>
      </c>
      <c r="B3709" s="489" t="s">
        <v>1129</v>
      </c>
      <c r="C3709" s="490">
        <v>11910.1</v>
      </c>
      <c r="D3709" s="490">
        <v>5860.9602100000002</v>
      </c>
    </row>
    <row r="3710" spans="1:4" x14ac:dyDescent="0.2">
      <c r="A3710" s="489" t="s">
        <v>9257</v>
      </c>
      <c r="B3710" s="489" t="s">
        <v>1129</v>
      </c>
      <c r="C3710" s="490">
        <v>14521</v>
      </c>
      <c r="D3710" s="490">
        <v>7145.7841000000008</v>
      </c>
    </row>
    <row r="3711" spans="1:4" x14ac:dyDescent="0.2">
      <c r="A3711" s="489" t="s">
        <v>9257</v>
      </c>
      <c r="B3711" s="489" t="s">
        <v>1129</v>
      </c>
      <c r="C3711" s="490">
        <v>26101.313320825502</v>
      </c>
      <c r="D3711" s="490">
        <v>12844.456285178201</v>
      </c>
    </row>
    <row r="3712" spans="1:4" x14ac:dyDescent="0.2">
      <c r="A3712" s="489" t="s">
        <v>9257</v>
      </c>
      <c r="B3712" s="489" t="s">
        <v>1130</v>
      </c>
      <c r="C3712" s="490">
        <v>1722.6866791744801</v>
      </c>
      <c r="D3712" s="490">
        <v>806.56190318949302</v>
      </c>
    </row>
    <row r="3713" spans="1:4" x14ac:dyDescent="0.2">
      <c r="A3713" s="489" t="s">
        <v>9257</v>
      </c>
      <c r="B3713" s="489" t="s">
        <v>1129</v>
      </c>
      <c r="C3713" s="490">
        <v>12418.2</v>
      </c>
      <c r="D3713" s="490">
        <v>6110.99622</v>
      </c>
    </row>
    <row r="3714" spans="1:4" x14ac:dyDescent="0.2">
      <c r="A3714" s="489" t="s">
        <v>9257</v>
      </c>
      <c r="B3714" s="489" t="s">
        <v>1129</v>
      </c>
      <c r="C3714" s="490">
        <v>4012.7000000000003</v>
      </c>
      <c r="D3714" s="490">
        <v>1974.64967</v>
      </c>
    </row>
    <row r="3715" spans="1:4" x14ac:dyDescent="0.2">
      <c r="A3715" s="489" t="s">
        <v>9257</v>
      </c>
      <c r="B3715" s="489" t="s">
        <v>1129</v>
      </c>
      <c r="C3715" s="490">
        <v>5278</v>
      </c>
      <c r="D3715" s="490">
        <v>2597.3038000000001</v>
      </c>
    </row>
    <row r="3716" spans="1:4" x14ac:dyDescent="0.2">
      <c r="A3716" s="489" t="s">
        <v>9257</v>
      </c>
      <c r="B3716" s="489" t="s">
        <v>1129</v>
      </c>
      <c r="C3716" s="490">
        <v>27967.032967032999</v>
      </c>
      <c r="D3716" s="490">
        <v>13762.5769230769</v>
      </c>
    </row>
    <row r="3717" spans="1:4" x14ac:dyDescent="0.2">
      <c r="A3717" s="489" t="s">
        <v>9257</v>
      </c>
      <c r="B3717" s="489" t="s">
        <v>1130</v>
      </c>
      <c r="C3717" s="490">
        <v>15297.967032967001</v>
      </c>
      <c r="D3717" s="490">
        <v>7162.5081648351606</v>
      </c>
    </row>
    <row r="3718" spans="1:4" x14ac:dyDescent="0.2">
      <c r="A3718" s="489" t="s">
        <v>9257</v>
      </c>
      <c r="B3718" s="489" t="s">
        <v>1129</v>
      </c>
      <c r="C3718" s="490">
        <v>4929</v>
      </c>
      <c r="D3718" s="490">
        <v>2425.5608999999999</v>
      </c>
    </row>
    <row r="3719" spans="1:4" x14ac:dyDescent="0.2">
      <c r="A3719" s="489" t="s">
        <v>9257</v>
      </c>
      <c r="B3719" s="489" t="s">
        <v>1129</v>
      </c>
      <c r="C3719" s="490">
        <v>24220.821173168202</v>
      </c>
      <c r="D3719" s="490">
        <v>11919.0660993161</v>
      </c>
    </row>
    <row r="3720" spans="1:4" x14ac:dyDescent="0.2">
      <c r="A3720" s="489" t="s">
        <v>9257</v>
      </c>
      <c r="B3720" s="489" t="s">
        <v>1130</v>
      </c>
      <c r="C3720" s="490">
        <v>12019.1788268318</v>
      </c>
      <c r="D3720" s="490">
        <v>5627.3795267226606</v>
      </c>
    </row>
    <row r="3721" spans="1:4" x14ac:dyDescent="0.2">
      <c r="A3721" s="489" t="s">
        <v>9257</v>
      </c>
      <c r="B3721" s="489" t="s">
        <v>1129</v>
      </c>
      <c r="C3721" s="490">
        <v>8576</v>
      </c>
      <c r="D3721" s="490">
        <v>4220.2496000000001</v>
      </c>
    </row>
    <row r="3722" spans="1:4" x14ac:dyDescent="0.2">
      <c r="A3722" s="489" t="s">
        <v>9257</v>
      </c>
      <c r="B3722" s="489" t="s">
        <v>1129</v>
      </c>
      <c r="C3722" s="490">
        <v>6621</v>
      </c>
      <c r="D3722" s="490">
        <v>3258.1941000000002</v>
      </c>
    </row>
    <row r="3723" spans="1:4" x14ac:dyDescent="0.2">
      <c r="A3723" s="489" t="s">
        <v>9257</v>
      </c>
      <c r="B3723" s="489" t="s">
        <v>1129</v>
      </c>
      <c r="C3723" s="490">
        <v>25970.5735660848</v>
      </c>
      <c r="D3723" s="490">
        <v>12780.119251870301</v>
      </c>
    </row>
    <row r="3724" spans="1:4" x14ac:dyDescent="0.2">
      <c r="A3724" s="489" t="s">
        <v>9257</v>
      </c>
      <c r="B3724" s="489" t="s">
        <v>1130</v>
      </c>
      <c r="C3724" s="490">
        <v>8743.4264339152105</v>
      </c>
      <c r="D3724" s="490">
        <v>4093.6722563591002</v>
      </c>
    </row>
    <row r="3725" spans="1:4" x14ac:dyDescent="0.2">
      <c r="A3725" s="489" t="s">
        <v>9257</v>
      </c>
      <c r="B3725" s="489" t="s">
        <v>1129</v>
      </c>
      <c r="C3725" s="490">
        <v>26066.049382715999</v>
      </c>
      <c r="D3725" s="490">
        <v>12827.102901234601</v>
      </c>
    </row>
    <row r="3726" spans="1:4" x14ac:dyDescent="0.2">
      <c r="A3726" s="489" t="s">
        <v>9257</v>
      </c>
      <c r="B3726" s="489" t="s">
        <v>1130</v>
      </c>
      <c r="C3726" s="490">
        <v>16160.950617284001</v>
      </c>
      <c r="D3726" s="490">
        <v>7566.5570790123502</v>
      </c>
    </row>
    <row r="3727" spans="1:4" x14ac:dyDescent="0.2">
      <c r="A3727" s="489" t="s">
        <v>9257</v>
      </c>
      <c r="B3727" s="489" t="s">
        <v>1129</v>
      </c>
      <c r="C3727" s="490">
        <v>4515.5</v>
      </c>
      <c r="D3727" s="490">
        <v>2222.07755</v>
      </c>
    </row>
    <row r="3728" spans="1:4" x14ac:dyDescent="0.2">
      <c r="A3728" s="489" t="s">
        <v>9257</v>
      </c>
      <c r="B3728" s="489" t="s">
        <v>1129</v>
      </c>
      <c r="C3728" s="490">
        <v>14346.1</v>
      </c>
      <c r="D3728" s="490">
        <v>7059.7158100000006</v>
      </c>
    </row>
    <row r="3729" spans="1:4" x14ac:dyDescent="0.2">
      <c r="A3729" s="489" t="s">
        <v>9257</v>
      </c>
      <c r="B3729" s="489" t="s">
        <v>1129</v>
      </c>
      <c r="C3729" s="490">
        <v>11488</v>
      </c>
      <c r="D3729" s="490">
        <v>5653.2448000000004</v>
      </c>
    </row>
    <row r="3730" spans="1:4" x14ac:dyDescent="0.2">
      <c r="A3730" s="489" t="s">
        <v>9257</v>
      </c>
      <c r="B3730" s="489" t="s">
        <v>1129</v>
      </c>
      <c r="C3730" s="490">
        <v>7426</v>
      </c>
      <c r="D3730" s="490">
        <v>3654.3346000000001</v>
      </c>
    </row>
    <row r="3731" spans="1:4" x14ac:dyDescent="0.2">
      <c r="A3731" s="489" t="s">
        <v>9257</v>
      </c>
      <c r="B3731" s="489" t="s">
        <v>1129</v>
      </c>
      <c r="C3731" s="490">
        <v>6422.7000000000007</v>
      </c>
      <c r="D3731" s="490">
        <v>3160.61067</v>
      </c>
    </row>
    <row r="3732" spans="1:4" x14ac:dyDescent="0.2">
      <c r="A3732" s="489" t="s">
        <v>9257</v>
      </c>
      <c r="B3732" s="489" t="s">
        <v>1129</v>
      </c>
      <c r="C3732" s="490">
        <v>12545</v>
      </c>
      <c r="D3732" s="490">
        <v>6173.3945000000003</v>
      </c>
    </row>
    <row r="3733" spans="1:4" x14ac:dyDescent="0.2">
      <c r="A3733" s="489" t="s">
        <v>9257</v>
      </c>
      <c r="B3733" s="489" t="s">
        <v>1129</v>
      </c>
      <c r="C3733" s="490">
        <v>12623.2</v>
      </c>
      <c r="D3733" s="490">
        <v>6211.8767200000002</v>
      </c>
    </row>
    <row r="3734" spans="1:4" x14ac:dyDescent="0.2">
      <c r="A3734" s="489" t="s">
        <v>9257</v>
      </c>
      <c r="B3734" s="489" t="s">
        <v>1129</v>
      </c>
      <c r="C3734" s="490">
        <v>26867.647058823499</v>
      </c>
      <c r="D3734" s="490">
        <v>13221.569117647101</v>
      </c>
    </row>
    <row r="3735" spans="1:4" x14ac:dyDescent="0.2">
      <c r="A3735" s="489" t="s">
        <v>9257</v>
      </c>
      <c r="B3735" s="489" t="s">
        <v>1130</v>
      </c>
      <c r="C3735" s="490">
        <v>4191.3529411764703</v>
      </c>
      <c r="D3735" s="490">
        <v>1962.3914470588202</v>
      </c>
    </row>
    <row r="3736" spans="1:4" x14ac:dyDescent="0.2">
      <c r="A3736" s="489" t="s">
        <v>9257</v>
      </c>
      <c r="B3736" s="489" t="s">
        <v>1129</v>
      </c>
      <c r="C3736" s="490">
        <v>28622.710622710601</v>
      </c>
      <c r="D3736" s="490">
        <v>14085.235897435899</v>
      </c>
    </row>
    <row r="3737" spans="1:4" x14ac:dyDescent="0.2">
      <c r="A3737" s="489" t="s">
        <v>9257</v>
      </c>
      <c r="B3737" s="489" t="s">
        <v>1130</v>
      </c>
      <c r="C3737" s="490">
        <v>2633.2893772893799</v>
      </c>
      <c r="D3737" s="490">
        <v>1232.90608644689</v>
      </c>
    </row>
    <row r="3738" spans="1:4" x14ac:dyDescent="0.2">
      <c r="A3738" s="489" t="s">
        <v>9257</v>
      </c>
      <c r="B3738" s="489" t="s">
        <v>1129</v>
      </c>
      <c r="C3738" s="490">
        <v>5565.9933396765</v>
      </c>
      <c r="D3738" s="490">
        <v>2739.0253224548001</v>
      </c>
    </row>
    <row r="3739" spans="1:4" x14ac:dyDescent="0.2">
      <c r="A3739" s="489" t="s">
        <v>9257</v>
      </c>
      <c r="B3739" s="489" t="s">
        <v>1136</v>
      </c>
      <c r="C3739" s="490">
        <v>3977.0066603235</v>
      </c>
      <c r="D3739" s="490">
        <v>1859.2506137012401</v>
      </c>
    </row>
    <row r="3740" spans="1:4" x14ac:dyDescent="0.2">
      <c r="A3740" s="489" t="s">
        <v>9257</v>
      </c>
      <c r="B3740" s="489" t="s">
        <v>1129</v>
      </c>
      <c r="C3740" s="490">
        <v>28465</v>
      </c>
      <c r="D3740" s="490">
        <v>14007.6265</v>
      </c>
    </row>
    <row r="3741" spans="1:4" x14ac:dyDescent="0.2">
      <c r="A3741" s="489" t="s">
        <v>9257</v>
      </c>
      <c r="B3741" s="489" t="s">
        <v>1129</v>
      </c>
      <c r="C3741" s="490">
        <v>16924</v>
      </c>
      <c r="D3741" s="490">
        <v>8328.3004000000001</v>
      </c>
    </row>
    <row r="3742" spans="1:4" x14ac:dyDescent="0.2">
      <c r="A3742" s="489" t="s">
        <v>9257</v>
      </c>
      <c r="B3742" s="489" t="s">
        <v>1129</v>
      </c>
      <c r="C3742" s="490">
        <v>11400</v>
      </c>
      <c r="D3742" s="490">
        <v>5609.9400000000005</v>
      </c>
    </row>
    <row r="3743" spans="1:4" x14ac:dyDescent="0.2">
      <c r="A3743" s="489" t="s">
        <v>9257</v>
      </c>
      <c r="B3743" s="489" t="s">
        <v>1129</v>
      </c>
      <c r="C3743" s="490">
        <v>27854.6546546547</v>
      </c>
      <c r="D3743" s="490">
        <v>13707.2755555556</v>
      </c>
    </row>
    <row r="3744" spans="1:4" x14ac:dyDescent="0.2">
      <c r="A3744" s="489" t="s">
        <v>9257</v>
      </c>
      <c r="B3744" s="489" t="s">
        <v>1130</v>
      </c>
      <c r="C3744" s="490">
        <v>18523.3453453453</v>
      </c>
      <c r="D3744" s="490">
        <v>8672.6302906906913</v>
      </c>
    </row>
    <row r="3745" spans="1:4" x14ac:dyDescent="0.2">
      <c r="A3745" s="489" t="s">
        <v>9257</v>
      </c>
      <c r="B3745" s="489" t="s">
        <v>1129</v>
      </c>
      <c r="C3745" s="490">
        <v>4773</v>
      </c>
      <c r="D3745" s="490">
        <v>2348.7933000000003</v>
      </c>
    </row>
    <row r="3746" spans="1:4" x14ac:dyDescent="0.2">
      <c r="A3746" s="489" t="s">
        <v>9257</v>
      </c>
      <c r="B3746" s="489" t="s">
        <v>1129</v>
      </c>
      <c r="C3746" s="490">
        <v>10138</v>
      </c>
      <c r="D3746" s="490">
        <v>4988.9098000000004</v>
      </c>
    </row>
    <row r="3747" spans="1:4" x14ac:dyDescent="0.2">
      <c r="A3747" s="489" t="s">
        <v>9257</v>
      </c>
      <c r="B3747" s="489" t="s">
        <v>1129</v>
      </c>
      <c r="C3747" s="490">
        <v>4858.7</v>
      </c>
      <c r="D3747" s="490">
        <v>2390.9662699999999</v>
      </c>
    </row>
    <row r="3748" spans="1:4" x14ac:dyDescent="0.2">
      <c r="A3748" s="489" t="s">
        <v>9257</v>
      </c>
      <c r="B3748" s="489" t="s">
        <v>1129</v>
      </c>
      <c r="C3748" s="490">
        <v>13623</v>
      </c>
      <c r="D3748" s="490">
        <v>6703.8783000000003</v>
      </c>
    </row>
    <row r="3749" spans="1:4" x14ac:dyDescent="0.2">
      <c r="A3749" s="489" t="s">
        <v>9257</v>
      </c>
      <c r="B3749" s="489" t="s">
        <v>1129</v>
      </c>
      <c r="C3749" s="490">
        <v>10439</v>
      </c>
      <c r="D3749" s="490">
        <v>5137.0319</v>
      </c>
    </row>
    <row r="3750" spans="1:4" x14ac:dyDescent="0.2">
      <c r="A3750" s="489" t="s">
        <v>9257</v>
      </c>
      <c r="B3750" s="489" t="s">
        <v>1129</v>
      </c>
      <c r="C3750" s="490">
        <v>26664.682539682501</v>
      </c>
      <c r="D3750" s="490">
        <v>13121.6902777778</v>
      </c>
    </row>
    <row r="3751" spans="1:4" x14ac:dyDescent="0.2">
      <c r="A3751" s="489" t="s">
        <v>9257</v>
      </c>
      <c r="B3751" s="489" t="s">
        <v>1130</v>
      </c>
      <c r="C3751" s="490">
        <v>213.31746031746002</v>
      </c>
      <c r="D3751" s="490">
        <v>99.875234920634895</v>
      </c>
    </row>
    <row r="3752" spans="1:4" x14ac:dyDescent="0.2">
      <c r="A3752" s="489" t="s">
        <v>9257</v>
      </c>
      <c r="B3752" s="489" t="s">
        <v>1129</v>
      </c>
      <c r="C3752" s="490">
        <v>5437</v>
      </c>
      <c r="D3752" s="490">
        <v>2675.5477000000001</v>
      </c>
    </row>
    <row r="3753" spans="1:4" x14ac:dyDescent="0.2">
      <c r="A3753" s="489" t="s">
        <v>9257</v>
      </c>
      <c r="B3753" s="489" t="s">
        <v>1129</v>
      </c>
      <c r="C3753" s="490">
        <v>12042.9</v>
      </c>
      <c r="D3753" s="490">
        <v>5926.3110900000001</v>
      </c>
    </row>
    <row r="3754" spans="1:4" x14ac:dyDescent="0.2">
      <c r="A3754" s="489" t="s">
        <v>9257</v>
      </c>
      <c r="B3754" s="489" t="s">
        <v>1129</v>
      </c>
      <c r="C3754" s="490">
        <v>28152.876535229501</v>
      </c>
      <c r="D3754" s="490">
        <v>13854.0305429864</v>
      </c>
    </row>
    <row r="3755" spans="1:4" x14ac:dyDescent="0.2">
      <c r="A3755" s="489" t="s">
        <v>9257</v>
      </c>
      <c r="B3755" s="489" t="s">
        <v>1130</v>
      </c>
      <c r="C3755" s="490">
        <v>882.12346477052404</v>
      </c>
      <c r="D3755" s="490">
        <v>413.01020620555903</v>
      </c>
    </row>
    <row r="3756" spans="1:4" x14ac:dyDescent="0.2">
      <c r="A3756" s="489" t="s">
        <v>9257</v>
      </c>
      <c r="B3756" s="489" t="s">
        <v>1129</v>
      </c>
      <c r="C3756" s="490">
        <v>13050.300000000001</v>
      </c>
      <c r="D3756" s="490">
        <v>6422.0526300000001</v>
      </c>
    </row>
    <row r="3757" spans="1:4" x14ac:dyDescent="0.2">
      <c r="A3757" s="489" t="s">
        <v>9257</v>
      </c>
      <c r="B3757" s="489" t="s">
        <v>1129</v>
      </c>
      <c r="C3757" s="490">
        <v>6003.4000000000005</v>
      </c>
      <c r="D3757" s="490">
        <v>2954.2731400000002</v>
      </c>
    </row>
    <row r="3758" spans="1:4" x14ac:dyDescent="0.2">
      <c r="A3758" s="489" t="s">
        <v>9257</v>
      </c>
      <c r="B3758" s="489" t="s">
        <v>1129</v>
      </c>
      <c r="C3758" s="490">
        <v>5350</v>
      </c>
      <c r="D3758" s="490">
        <v>2632.7350000000001</v>
      </c>
    </row>
    <row r="3759" spans="1:4" x14ac:dyDescent="0.2">
      <c r="A3759" s="489" t="s">
        <v>9257</v>
      </c>
      <c r="B3759" s="489" t="s">
        <v>1129</v>
      </c>
      <c r="C3759" s="490">
        <v>5354.6</v>
      </c>
      <c r="D3759" s="490">
        <v>2634.9986600000002</v>
      </c>
    </row>
    <row r="3760" spans="1:4" x14ac:dyDescent="0.2">
      <c r="A3760" s="489" t="s">
        <v>9257</v>
      </c>
      <c r="B3760" s="489" t="s">
        <v>1129</v>
      </c>
      <c r="C3760" s="490">
        <v>5799.9000000000005</v>
      </c>
      <c r="D3760" s="490">
        <v>2854.1307900000002</v>
      </c>
    </row>
    <row r="3761" spans="1:4" x14ac:dyDescent="0.2">
      <c r="A3761" s="489" t="s">
        <v>9257</v>
      </c>
      <c r="B3761" s="489" t="s">
        <v>1129</v>
      </c>
      <c r="C3761" s="490">
        <v>5766</v>
      </c>
      <c r="D3761" s="490">
        <v>2837.4486000000002</v>
      </c>
    </row>
    <row r="3762" spans="1:4" x14ac:dyDescent="0.2">
      <c r="A3762" s="489" t="s">
        <v>9257</v>
      </c>
      <c r="B3762" s="489" t="s">
        <v>1129</v>
      </c>
      <c r="C3762" s="490">
        <v>9781</v>
      </c>
      <c r="D3762" s="490">
        <v>4813.2301000000007</v>
      </c>
    </row>
    <row r="3763" spans="1:4" x14ac:dyDescent="0.2">
      <c r="A3763" s="489" t="s">
        <v>9257</v>
      </c>
      <c r="B3763" s="489" t="s">
        <v>1129</v>
      </c>
      <c r="C3763" s="490">
        <v>24747.039473684199</v>
      </c>
      <c r="D3763" s="490">
        <v>12178.018125000001</v>
      </c>
    </row>
    <row r="3764" spans="1:4" x14ac:dyDescent="0.2">
      <c r="A3764" s="489" t="s">
        <v>9257</v>
      </c>
      <c r="B3764" s="489" t="s">
        <v>1130</v>
      </c>
      <c r="C3764" s="490">
        <v>329.96052631578902</v>
      </c>
      <c r="D3764" s="490">
        <v>154.48751842105301</v>
      </c>
    </row>
    <row r="3765" spans="1:4" x14ac:dyDescent="0.2">
      <c r="A3765" s="489" t="s">
        <v>9257</v>
      </c>
      <c r="B3765" s="489" t="s">
        <v>1129</v>
      </c>
      <c r="C3765" s="490">
        <v>4192.5</v>
      </c>
      <c r="D3765" s="490">
        <v>2063.12925</v>
      </c>
    </row>
    <row r="3766" spans="1:4" x14ac:dyDescent="0.2">
      <c r="A3766" s="489" t="s">
        <v>9257</v>
      </c>
      <c r="B3766" s="489" t="s">
        <v>1129</v>
      </c>
      <c r="C3766" s="490">
        <v>25180.063668921601</v>
      </c>
      <c r="D3766" s="490">
        <v>12391.1093314763</v>
      </c>
    </row>
    <row r="3767" spans="1:4" x14ac:dyDescent="0.2">
      <c r="A3767" s="489" t="s">
        <v>9257</v>
      </c>
      <c r="B3767" s="489" t="s">
        <v>1130</v>
      </c>
      <c r="C3767" s="490">
        <v>788.97532829287707</v>
      </c>
      <c r="D3767" s="490">
        <v>369.39824870672504</v>
      </c>
    </row>
    <row r="3768" spans="1:4" x14ac:dyDescent="0.2">
      <c r="A3768" s="489" t="s">
        <v>9257</v>
      </c>
      <c r="B3768" s="489" t="s">
        <v>173</v>
      </c>
      <c r="C3768" s="490">
        <v>24652.961002785501</v>
      </c>
      <c r="D3768" s="490">
        <v>10603.238527298101</v>
      </c>
    </row>
    <row r="3769" spans="1:4" x14ac:dyDescent="0.2">
      <c r="A3769" s="489" t="s">
        <v>9257</v>
      </c>
      <c r="B3769" s="489" t="s">
        <v>1129</v>
      </c>
      <c r="C3769" s="490">
        <v>26323.2323232323</v>
      </c>
      <c r="D3769" s="490">
        <v>12953.6626262626</v>
      </c>
    </row>
    <row r="3770" spans="1:4" x14ac:dyDescent="0.2">
      <c r="A3770" s="489" t="s">
        <v>9257</v>
      </c>
      <c r="B3770" s="489" t="s">
        <v>1130</v>
      </c>
      <c r="C3770" s="490">
        <v>10160.7676767677</v>
      </c>
      <c r="D3770" s="490">
        <v>4757.2714262626305</v>
      </c>
    </row>
    <row r="3771" spans="1:4" x14ac:dyDescent="0.2">
      <c r="A3771" s="489" t="s">
        <v>9257</v>
      </c>
      <c r="B3771" s="489" t="s">
        <v>1129</v>
      </c>
      <c r="C3771" s="490">
        <v>4976.6000000000004</v>
      </c>
      <c r="D3771" s="490">
        <v>2448.98486</v>
      </c>
    </row>
    <row r="3772" spans="1:4" x14ac:dyDescent="0.2">
      <c r="A3772" s="489" t="s">
        <v>9257</v>
      </c>
      <c r="B3772" s="489" t="s">
        <v>1129</v>
      </c>
      <c r="C3772" s="490">
        <v>4905</v>
      </c>
      <c r="D3772" s="490">
        <v>2413.7505000000001</v>
      </c>
    </row>
    <row r="3773" spans="1:4" x14ac:dyDescent="0.2">
      <c r="A3773" s="489" t="s">
        <v>9257</v>
      </c>
      <c r="B3773" s="489" t="s">
        <v>1129</v>
      </c>
      <c r="C3773" s="490">
        <v>26922.2148541114</v>
      </c>
      <c r="D3773" s="490">
        <v>13248.4219297082</v>
      </c>
    </row>
    <row r="3774" spans="1:4" x14ac:dyDescent="0.2">
      <c r="A3774" s="489" t="s">
        <v>9257</v>
      </c>
      <c r="B3774" s="489" t="s">
        <v>1130</v>
      </c>
      <c r="C3774" s="490">
        <v>143.58514588859401</v>
      </c>
      <c r="D3774" s="490">
        <v>67.226565305039799</v>
      </c>
    </row>
    <row r="3775" spans="1:4" x14ac:dyDescent="0.2">
      <c r="A3775" s="489" t="s">
        <v>9257</v>
      </c>
      <c r="B3775" s="489" t="s">
        <v>1129</v>
      </c>
      <c r="C3775" s="490">
        <v>30789.285714285699</v>
      </c>
      <c r="D3775" s="490">
        <v>15151.407500000001</v>
      </c>
    </row>
    <row r="3776" spans="1:4" x14ac:dyDescent="0.2">
      <c r="A3776" s="489" t="s">
        <v>9257</v>
      </c>
      <c r="B3776" s="489" t="s">
        <v>1130</v>
      </c>
      <c r="C3776" s="490">
        <v>12315.714285714301</v>
      </c>
      <c r="D3776" s="490">
        <v>5766.21742857143</v>
      </c>
    </row>
    <row r="3777" spans="1:4" x14ac:dyDescent="0.2">
      <c r="A3777" s="489" t="s">
        <v>9257</v>
      </c>
      <c r="B3777" s="489" t="s">
        <v>1129</v>
      </c>
      <c r="C3777" s="490">
        <v>6386.6</v>
      </c>
      <c r="D3777" s="490">
        <v>3142.8458599999999</v>
      </c>
    </row>
    <row r="3778" spans="1:4" x14ac:dyDescent="0.2">
      <c r="A3778" s="489" t="s">
        <v>9257</v>
      </c>
      <c r="B3778" s="489" t="s">
        <v>1129</v>
      </c>
      <c r="C3778" s="490">
        <v>23791.611405835502</v>
      </c>
      <c r="D3778" s="490">
        <v>11707.851972811701</v>
      </c>
    </row>
    <row r="3779" spans="1:4" x14ac:dyDescent="0.2">
      <c r="A3779" s="489" t="s">
        <v>9257</v>
      </c>
      <c r="B3779" s="489" t="s">
        <v>1130</v>
      </c>
      <c r="C3779" s="490">
        <v>126.88859416445601</v>
      </c>
      <c r="D3779" s="490">
        <v>59.409239787798398</v>
      </c>
    </row>
    <row r="3780" spans="1:4" x14ac:dyDescent="0.2">
      <c r="A3780" s="489" t="s">
        <v>9257</v>
      </c>
      <c r="B3780" s="489" t="s">
        <v>1129</v>
      </c>
      <c r="C3780" s="490">
        <v>6410</v>
      </c>
      <c r="D3780" s="490">
        <v>3154.3610000000003</v>
      </c>
    </row>
    <row r="3781" spans="1:4" x14ac:dyDescent="0.2">
      <c r="A3781" s="489" t="s">
        <v>9257</v>
      </c>
      <c r="B3781" s="489" t="s">
        <v>1129</v>
      </c>
      <c r="C3781" s="490">
        <v>10788</v>
      </c>
      <c r="D3781" s="490">
        <v>5308.7748000000001</v>
      </c>
    </row>
    <row r="3782" spans="1:4" x14ac:dyDescent="0.2">
      <c r="A3782" s="489" t="s">
        <v>9257</v>
      </c>
      <c r="B3782" s="489" t="s">
        <v>1129</v>
      </c>
      <c r="C3782" s="490">
        <v>6562</v>
      </c>
      <c r="D3782" s="490">
        <v>3229.1602000000003</v>
      </c>
    </row>
    <row r="3783" spans="1:4" x14ac:dyDescent="0.2">
      <c r="A3783" s="489" t="s">
        <v>9257</v>
      </c>
      <c r="B3783" s="489" t="s">
        <v>1129</v>
      </c>
      <c r="C3783" s="490">
        <v>4564</v>
      </c>
      <c r="D3783" s="490">
        <v>2245.9444000000003</v>
      </c>
    </row>
    <row r="3784" spans="1:4" x14ac:dyDescent="0.2">
      <c r="A3784" s="489" t="s">
        <v>9257</v>
      </c>
      <c r="B3784" s="489" t="s">
        <v>1129</v>
      </c>
      <c r="C3784" s="490">
        <v>4134</v>
      </c>
      <c r="D3784" s="490">
        <v>2034.3414</v>
      </c>
    </row>
    <row r="3785" spans="1:4" x14ac:dyDescent="0.2">
      <c r="A3785" s="489" t="s">
        <v>9257</v>
      </c>
      <c r="B3785" s="489" t="s">
        <v>1129</v>
      </c>
      <c r="C3785" s="490">
        <v>7015</v>
      </c>
      <c r="D3785" s="490">
        <v>3452.0815000000002</v>
      </c>
    </row>
    <row r="3786" spans="1:4" x14ac:dyDescent="0.2">
      <c r="A3786" s="489" t="s">
        <v>9257</v>
      </c>
      <c r="B3786" s="489" t="s">
        <v>1129</v>
      </c>
      <c r="C3786" s="490">
        <v>7351</v>
      </c>
      <c r="D3786" s="490">
        <v>3617.4271000000003</v>
      </c>
    </row>
    <row r="3787" spans="1:4" x14ac:dyDescent="0.2">
      <c r="A3787" s="489" t="s">
        <v>9257</v>
      </c>
      <c r="B3787" s="489" t="s">
        <v>1129</v>
      </c>
      <c r="C3787" s="490">
        <v>20774.600000000002</v>
      </c>
      <c r="D3787" s="490">
        <v>10223.18066</v>
      </c>
    </row>
    <row r="3788" spans="1:4" x14ac:dyDescent="0.2">
      <c r="A3788" s="489" t="s">
        <v>9257</v>
      </c>
      <c r="B3788" s="489" t="s">
        <v>1129</v>
      </c>
      <c r="C3788" s="490">
        <v>4002</v>
      </c>
      <c r="D3788" s="490">
        <v>1969.3842000000002</v>
      </c>
    </row>
    <row r="3789" spans="1:4" x14ac:dyDescent="0.2">
      <c r="A3789" s="489" t="s">
        <v>9257</v>
      </c>
      <c r="B3789" s="489" t="s">
        <v>1129</v>
      </c>
      <c r="C3789" s="490">
        <v>6774</v>
      </c>
      <c r="D3789" s="490">
        <v>3333.4854</v>
      </c>
    </row>
    <row r="3790" spans="1:4" x14ac:dyDescent="0.2">
      <c r="A3790" s="489" t="s">
        <v>9257</v>
      </c>
      <c r="B3790" s="489" t="s">
        <v>1129</v>
      </c>
      <c r="C3790" s="490">
        <v>17059</v>
      </c>
      <c r="D3790" s="490">
        <v>8394.7339000000011</v>
      </c>
    </row>
    <row r="3791" spans="1:4" x14ac:dyDescent="0.2">
      <c r="A3791" s="489" t="s">
        <v>9257</v>
      </c>
      <c r="B3791" s="489" t="s">
        <v>1129</v>
      </c>
      <c r="C3791" s="490">
        <v>12532</v>
      </c>
      <c r="D3791" s="490">
        <v>6166.9972000000007</v>
      </c>
    </row>
    <row r="3792" spans="1:4" x14ac:dyDescent="0.2">
      <c r="A3792" s="489" t="s">
        <v>9257</v>
      </c>
      <c r="B3792" s="489" t="s">
        <v>1129</v>
      </c>
      <c r="C3792" s="490">
        <v>1092.5</v>
      </c>
      <c r="D3792" s="490">
        <v>537.61924999999997</v>
      </c>
    </row>
    <row r="3793" spans="1:4" x14ac:dyDescent="0.2">
      <c r="A3793" s="489" t="s">
        <v>9257</v>
      </c>
      <c r="B3793" s="489" t="s">
        <v>1129</v>
      </c>
      <c r="C3793" s="490">
        <v>6437</v>
      </c>
      <c r="D3793" s="490">
        <v>3167.6477</v>
      </c>
    </row>
    <row r="3794" spans="1:4" x14ac:dyDescent="0.2">
      <c r="A3794" s="489" t="s">
        <v>9257</v>
      </c>
      <c r="B3794" s="489" t="s">
        <v>1129</v>
      </c>
      <c r="C3794" s="490">
        <v>6930</v>
      </c>
      <c r="D3794" s="490">
        <v>3410.2530000000002</v>
      </c>
    </row>
    <row r="3795" spans="1:4" x14ac:dyDescent="0.2">
      <c r="A3795" s="489" t="s">
        <v>9257</v>
      </c>
      <c r="B3795" s="489" t="s">
        <v>1129</v>
      </c>
      <c r="C3795" s="490">
        <v>27576.8796992481</v>
      </c>
      <c r="D3795" s="490">
        <v>13570.5825</v>
      </c>
    </row>
    <row r="3796" spans="1:4" x14ac:dyDescent="0.2">
      <c r="A3796" s="489" t="s">
        <v>9257</v>
      </c>
      <c r="B3796" s="489" t="s">
        <v>1130</v>
      </c>
      <c r="C3796" s="490">
        <v>21326.1203007519</v>
      </c>
      <c r="D3796" s="490">
        <v>9984.8895248120298</v>
      </c>
    </row>
    <row r="3797" spans="1:4" x14ac:dyDescent="0.2">
      <c r="A3797" s="489" t="s">
        <v>9257</v>
      </c>
      <c r="B3797" s="489" t="s">
        <v>1129</v>
      </c>
      <c r="C3797" s="490">
        <v>4507</v>
      </c>
      <c r="D3797" s="490">
        <v>2217.8947000000003</v>
      </c>
    </row>
    <row r="3798" spans="1:4" x14ac:dyDescent="0.2">
      <c r="A3798" s="489" t="s">
        <v>9257</v>
      </c>
      <c r="B3798" s="489" t="s">
        <v>1129</v>
      </c>
      <c r="C3798" s="490">
        <v>4305</v>
      </c>
      <c r="D3798" s="490">
        <v>2118.4904999999999</v>
      </c>
    </row>
    <row r="3799" spans="1:4" x14ac:dyDescent="0.2">
      <c r="A3799" s="489" t="s">
        <v>9257</v>
      </c>
      <c r="B3799" s="489" t="s">
        <v>1129</v>
      </c>
      <c r="C3799" s="490">
        <v>4895</v>
      </c>
      <c r="D3799" s="490">
        <v>2408.8295000000003</v>
      </c>
    </row>
    <row r="3800" spans="1:4" x14ac:dyDescent="0.2">
      <c r="A3800" s="489" t="s">
        <v>9257</v>
      </c>
      <c r="B3800" s="489" t="s">
        <v>1129</v>
      </c>
      <c r="C3800" s="490">
        <v>2938</v>
      </c>
      <c r="D3800" s="490">
        <v>1445.7898</v>
      </c>
    </row>
    <row r="3801" spans="1:4" x14ac:dyDescent="0.2">
      <c r="A3801" s="489" t="s">
        <v>9257</v>
      </c>
      <c r="B3801" s="489" t="s">
        <v>1129</v>
      </c>
      <c r="C3801" s="490">
        <v>17679.600000000002</v>
      </c>
      <c r="D3801" s="490">
        <v>8700.1311600000008</v>
      </c>
    </row>
    <row r="3802" spans="1:4" x14ac:dyDescent="0.2">
      <c r="A3802" s="489" t="s">
        <v>9257</v>
      </c>
      <c r="B3802" s="489" t="s">
        <v>1136</v>
      </c>
      <c r="C3802" s="490">
        <v>10153</v>
      </c>
      <c r="D3802" s="490">
        <v>4746.5275000000001</v>
      </c>
    </row>
    <row r="3803" spans="1:4" x14ac:dyDescent="0.2">
      <c r="A3803" s="489" t="s">
        <v>9257</v>
      </c>
      <c r="B3803" s="489" t="s">
        <v>1129</v>
      </c>
      <c r="C3803" s="490">
        <v>11176</v>
      </c>
      <c r="D3803" s="490">
        <v>5499.7096000000001</v>
      </c>
    </row>
    <row r="3804" spans="1:4" x14ac:dyDescent="0.2">
      <c r="A3804" s="489" t="s">
        <v>9257</v>
      </c>
      <c r="B3804" s="489" t="s">
        <v>1136</v>
      </c>
      <c r="C3804" s="490">
        <v>9119</v>
      </c>
      <c r="D3804" s="490">
        <v>4263.1325000000006</v>
      </c>
    </row>
    <row r="3805" spans="1:4" x14ac:dyDescent="0.2">
      <c r="A3805" s="489" t="s">
        <v>9257</v>
      </c>
      <c r="B3805" s="489" t="s">
        <v>1136</v>
      </c>
      <c r="C3805" s="490">
        <v>8480</v>
      </c>
      <c r="D3805" s="490">
        <v>3964.4</v>
      </c>
    </row>
    <row r="3806" spans="1:4" x14ac:dyDescent="0.2">
      <c r="A3806" s="489" t="s">
        <v>9257</v>
      </c>
      <c r="B3806" s="489" t="s">
        <v>1136</v>
      </c>
      <c r="C3806" s="490">
        <v>27281.3246615344</v>
      </c>
      <c r="D3806" s="490">
        <v>12754.019279267301</v>
      </c>
    </row>
    <row r="3807" spans="1:4" x14ac:dyDescent="0.2">
      <c r="A3807" s="489" t="s">
        <v>9257</v>
      </c>
      <c r="B3807" s="489" t="s">
        <v>1137</v>
      </c>
      <c r="C3807" s="490">
        <v>54933.675338465604</v>
      </c>
      <c r="D3807" s="490">
        <v>24434.4987905495</v>
      </c>
    </row>
    <row r="3808" spans="1:4" x14ac:dyDescent="0.2">
      <c r="A3808" s="489" t="s">
        <v>9257</v>
      </c>
      <c r="B3808" s="489" t="s">
        <v>1136</v>
      </c>
      <c r="C3808" s="490">
        <v>5935.8</v>
      </c>
      <c r="D3808" s="490">
        <v>2774.9865</v>
      </c>
    </row>
    <row r="3809" spans="1:4" x14ac:dyDescent="0.2">
      <c r="A3809" s="489" t="s">
        <v>9257</v>
      </c>
      <c r="B3809" s="489" t="s">
        <v>1136</v>
      </c>
      <c r="C3809" s="490">
        <v>4673.5</v>
      </c>
      <c r="D3809" s="490">
        <v>2184.8612499999999</v>
      </c>
    </row>
    <row r="3810" spans="1:4" x14ac:dyDescent="0.2">
      <c r="A3810" s="489" t="s">
        <v>9257</v>
      </c>
      <c r="B3810" s="489" t="s">
        <v>1136</v>
      </c>
      <c r="C3810" s="490">
        <v>23254</v>
      </c>
      <c r="D3810" s="490">
        <v>10871.245000000001</v>
      </c>
    </row>
    <row r="3811" spans="1:4" x14ac:dyDescent="0.2">
      <c r="A3811" s="489" t="s">
        <v>9257</v>
      </c>
      <c r="B3811" s="489" t="s">
        <v>1136</v>
      </c>
      <c r="C3811" s="490">
        <v>6529.5</v>
      </c>
      <c r="D3811" s="490">
        <v>3052.5412500000002</v>
      </c>
    </row>
    <row r="3812" spans="1:4" x14ac:dyDescent="0.2">
      <c r="A3812" s="489" t="s">
        <v>9257</v>
      </c>
      <c r="B3812" s="489" t="s">
        <v>1136</v>
      </c>
      <c r="C3812" s="490">
        <v>3556.1000000000004</v>
      </c>
      <c r="D3812" s="490">
        <v>1662.47675</v>
      </c>
    </row>
    <row r="3813" spans="1:4" x14ac:dyDescent="0.2">
      <c r="A3813" s="489" t="s">
        <v>9257</v>
      </c>
      <c r="B3813" s="489" t="s">
        <v>1136</v>
      </c>
      <c r="C3813" s="490">
        <v>4100.3</v>
      </c>
      <c r="D3813" s="490">
        <v>1916.8902499999999</v>
      </c>
    </row>
    <row r="3814" spans="1:4" x14ac:dyDescent="0.2">
      <c r="A3814" s="489" t="s">
        <v>9257</v>
      </c>
      <c r="B3814" s="489" t="s">
        <v>1136</v>
      </c>
      <c r="C3814" s="490">
        <v>28603.333333333299</v>
      </c>
      <c r="D3814" s="490">
        <v>13372.0583333333</v>
      </c>
    </row>
    <row r="3815" spans="1:4" x14ac:dyDescent="0.2">
      <c r="A3815" s="489" t="s">
        <v>9257</v>
      </c>
      <c r="B3815" s="489" t="s">
        <v>1137</v>
      </c>
      <c r="C3815" s="490">
        <v>2288.2666666666701</v>
      </c>
      <c r="D3815" s="490">
        <v>1017.82101333333</v>
      </c>
    </row>
    <row r="3816" spans="1:4" x14ac:dyDescent="0.2">
      <c r="A3816" s="489" t="s">
        <v>9257</v>
      </c>
      <c r="B3816" s="489" t="s">
        <v>1136</v>
      </c>
      <c r="C3816" s="490">
        <v>24846.7</v>
      </c>
      <c r="D3816" s="490">
        <v>11615.832249999999</v>
      </c>
    </row>
    <row r="3817" spans="1:4" x14ac:dyDescent="0.2">
      <c r="A3817" s="489" t="s">
        <v>9257</v>
      </c>
      <c r="B3817" s="489" t="s">
        <v>1136</v>
      </c>
      <c r="C3817" s="490">
        <v>8956</v>
      </c>
      <c r="D3817" s="490">
        <v>4186.93</v>
      </c>
    </row>
    <row r="3818" spans="1:4" x14ac:dyDescent="0.2">
      <c r="A3818" s="489" t="s">
        <v>9257</v>
      </c>
      <c r="B3818" s="489" t="s">
        <v>1136</v>
      </c>
      <c r="C3818" s="490">
        <v>7854</v>
      </c>
      <c r="D3818" s="490">
        <v>3671.7450000000003</v>
      </c>
    </row>
    <row r="3819" spans="1:4" x14ac:dyDescent="0.2">
      <c r="A3819" s="489" t="s">
        <v>9257</v>
      </c>
      <c r="B3819" s="489" t="s">
        <v>1136</v>
      </c>
      <c r="C3819" s="490">
        <v>5303</v>
      </c>
      <c r="D3819" s="490">
        <v>2479.1525000000001</v>
      </c>
    </row>
    <row r="3820" spans="1:4" x14ac:dyDescent="0.2">
      <c r="A3820" s="489" t="s">
        <v>9257</v>
      </c>
      <c r="B3820" s="489" t="s">
        <v>1136</v>
      </c>
      <c r="C3820" s="490">
        <v>9612</v>
      </c>
      <c r="D3820" s="490">
        <v>4493.6100000000006</v>
      </c>
    </row>
    <row r="3821" spans="1:4" x14ac:dyDescent="0.2">
      <c r="A3821" s="489" t="s">
        <v>9257</v>
      </c>
      <c r="B3821" s="489" t="s">
        <v>1136</v>
      </c>
      <c r="C3821" s="490">
        <v>3532.1</v>
      </c>
      <c r="D3821" s="490">
        <v>1651.25675</v>
      </c>
    </row>
    <row r="3822" spans="1:4" x14ac:dyDescent="0.2">
      <c r="A3822" s="489" t="s">
        <v>9257</v>
      </c>
      <c r="B3822" s="489" t="s">
        <v>1136</v>
      </c>
      <c r="C3822" s="490">
        <v>2297.5</v>
      </c>
      <c r="D3822" s="490">
        <v>1074.08125</v>
      </c>
    </row>
    <row r="3823" spans="1:4" x14ac:dyDescent="0.2">
      <c r="A3823" s="489" t="s">
        <v>9257</v>
      </c>
      <c r="B3823" s="489" t="s">
        <v>1136</v>
      </c>
      <c r="C3823" s="490">
        <v>27518.487394958</v>
      </c>
      <c r="D3823" s="490">
        <v>12864.892857142901</v>
      </c>
    </row>
    <row r="3824" spans="1:4" x14ac:dyDescent="0.2">
      <c r="A3824" s="489" t="s">
        <v>9257</v>
      </c>
      <c r="B3824" s="489" t="s">
        <v>1137</v>
      </c>
      <c r="C3824" s="490">
        <v>5228.5126050420204</v>
      </c>
      <c r="D3824" s="490">
        <v>2325.6424067226899</v>
      </c>
    </row>
    <row r="3825" spans="1:4" x14ac:dyDescent="0.2">
      <c r="A3825" s="489" t="s">
        <v>9257</v>
      </c>
      <c r="B3825" s="489" t="s">
        <v>1136</v>
      </c>
      <c r="C3825" s="490">
        <v>6685</v>
      </c>
      <c r="D3825" s="490">
        <v>3125.2375000000002</v>
      </c>
    </row>
    <row r="3826" spans="1:4" x14ac:dyDescent="0.2">
      <c r="A3826" s="489" t="s">
        <v>9257</v>
      </c>
      <c r="B3826" s="489" t="s">
        <v>1136</v>
      </c>
      <c r="C3826" s="490">
        <v>8271</v>
      </c>
      <c r="D3826" s="490">
        <v>3866.6925000000001</v>
      </c>
    </row>
    <row r="3827" spans="1:4" x14ac:dyDescent="0.2">
      <c r="A3827" s="489" t="s">
        <v>9257</v>
      </c>
      <c r="B3827" s="489" t="s">
        <v>1136</v>
      </c>
      <c r="C3827" s="490">
        <v>15997</v>
      </c>
      <c r="D3827" s="490">
        <v>7478.5975000000008</v>
      </c>
    </row>
    <row r="3828" spans="1:4" x14ac:dyDescent="0.2">
      <c r="A3828" s="489" t="s">
        <v>9257</v>
      </c>
      <c r="B3828" s="489" t="s">
        <v>1136</v>
      </c>
      <c r="C3828" s="490">
        <v>9755.5</v>
      </c>
      <c r="D3828" s="490">
        <v>4560.69625</v>
      </c>
    </row>
    <row r="3829" spans="1:4" x14ac:dyDescent="0.2">
      <c r="A3829" s="489" t="s">
        <v>9257</v>
      </c>
      <c r="B3829" s="489" t="s">
        <v>1136</v>
      </c>
      <c r="C3829" s="490">
        <v>5873</v>
      </c>
      <c r="D3829" s="490">
        <v>2745.6275000000001</v>
      </c>
    </row>
    <row r="3830" spans="1:4" x14ac:dyDescent="0.2">
      <c r="A3830" s="489" t="s">
        <v>9257</v>
      </c>
      <c r="B3830" s="489" t="s">
        <v>1136</v>
      </c>
      <c r="C3830" s="490">
        <v>6179</v>
      </c>
      <c r="D3830" s="490">
        <v>2888.6825000000003</v>
      </c>
    </row>
    <row r="3831" spans="1:4" x14ac:dyDescent="0.2">
      <c r="A3831" s="489" t="s">
        <v>9257</v>
      </c>
      <c r="B3831" s="489" t="s">
        <v>1136</v>
      </c>
      <c r="C3831" s="490">
        <v>31985.119047619002</v>
      </c>
      <c r="D3831" s="490">
        <v>14953.043154761901</v>
      </c>
    </row>
    <row r="3832" spans="1:4" x14ac:dyDescent="0.2">
      <c r="A3832" s="489" t="s">
        <v>9257</v>
      </c>
      <c r="B3832" s="489" t="s">
        <v>1137</v>
      </c>
      <c r="C3832" s="490">
        <v>255.88095238095201</v>
      </c>
      <c r="D3832" s="490">
        <v>113.815847619048</v>
      </c>
    </row>
    <row r="3833" spans="1:4" x14ac:dyDescent="0.2">
      <c r="A3833" s="489" t="s">
        <v>9257</v>
      </c>
      <c r="B3833" s="489" t="s">
        <v>1136</v>
      </c>
      <c r="C3833" s="490">
        <v>26241</v>
      </c>
      <c r="D3833" s="490">
        <v>12267.6675</v>
      </c>
    </row>
    <row r="3834" spans="1:4" x14ac:dyDescent="0.2">
      <c r="A3834" s="489" t="s">
        <v>9257</v>
      </c>
      <c r="B3834" s="489" t="s">
        <v>1136</v>
      </c>
      <c r="C3834" s="490">
        <v>4373</v>
      </c>
      <c r="D3834" s="490">
        <v>2044.3775000000001</v>
      </c>
    </row>
    <row r="3835" spans="1:4" x14ac:dyDescent="0.2">
      <c r="A3835" s="489" t="s">
        <v>9257</v>
      </c>
      <c r="B3835" s="489" t="s">
        <v>1136</v>
      </c>
      <c r="C3835" s="490">
        <v>26220.372670807501</v>
      </c>
      <c r="D3835" s="490">
        <v>12258.024223602501</v>
      </c>
    </row>
    <row r="3836" spans="1:4" x14ac:dyDescent="0.2">
      <c r="A3836" s="489" t="s">
        <v>9257</v>
      </c>
      <c r="B3836" s="489" t="s">
        <v>1137</v>
      </c>
      <c r="C3836" s="490">
        <v>8958.62732919255</v>
      </c>
      <c r="D3836" s="490">
        <v>3984.7974360248404</v>
      </c>
    </row>
    <row r="3837" spans="1:4" x14ac:dyDescent="0.2">
      <c r="A3837" s="489" t="s">
        <v>9257</v>
      </c>
      <c r="B3837" s="489" t="s">
        <v>1136</v>
      </c>
      <c r="C3837" s="490">
        <v>10125.200000000001</v>
      </c>
      <c r="D3837" s="490">
        <v>4733.5309999999999</v>
      </c>
    </row>
    <row r="3838" spans="1:4" x14ac:dyDescent="0.2">
      <c r="A3838" s="489" t="s">
        <v>9257</v>
      </c>
      <c r="B3838" s="489" t="s">
        <v>1136</v>
      </c>
      <c r="C3838" s="490">
        <v>31362.362637362599</v>
      </c>
      <c r="D3838" s="490">
        <v>14661.904532967001</v>
      </c>
    </row>
    <row r="3839" spans="1:4" x14ac:dyDescent="0.2">
      <c r="A3839" s="489" t="s">
        <v>9257</v>
      </c>
      <c r="B3839" s="489" t="s">
        <v>1137</v>
      </c>
      <c r="C3839" s="490">
        <v>6690.6373626373606</v>
      </c>
      <c r="D3839" s="490">
        <v>2975.9954989011003</v>
      </c>
    </row>
    <row r="3840" spans="1:4" x14ac:dyDescent="0.2">
      <c r="A3840" s="489" t="s">
        <v>9257</v>
      </c>
      <c r="B3840" s="489" t="s">
        <v>1136</v>
      </c>
      <c r="C3840" s="490">
        <v>8361.2000000000007</v>
      </c>
      <c r="D3840" s="490">
        <v>3908.8610000000003</v>
      </c>
    </row>
    <row r="3841" spans="1:4" x14ac:dyDescent="0.2">
      <c r="A3841" s="489" t="s">
        <v>9257</v>
      </c>
      <c r="B3841" s="489" t="s">
        <v>173</v>
      </c>
      <c r="C3841" s="490">
        <v>10008.6</v>
      </c>
      <c r="D3841" s="490">
        <v>4304.6988600000004</v>
      </c>
    </row>
    <row r="3842" spans="1:4" x14ac:dyDescent="0.2">
      <c r="A3842" s="489" t="s">
        <v>9257</v>
      </c>
      <c r="B3842" s="489" t="s">
        <v>1136</v>
      </c>
      <c r="C3842" s="490">
        <v>16008</v>
      </c>
      <c r="D3842" s="490">
        <v>7483.7400000000007</v>
      </c>
    </row>
    <row r="3843" spans="1:4" x14ac:dyDescent="0.2">
      <c r="A3843" s="489" t="s">
        <v>9257</v>
      </c>
      <c r="B3843" s="489" t="s">
        <v>173</v>
      </c>
      <c r="C3843" s="490">
        <v>7726</v>
      </c>
      <c r="D3843" s="490">
        <v>3322.9526000000001</v>
      </c>
    </row>
    <row r="3844" spans="1:4" x14ac:dyDescent="0.2">
      <c r="A3844" s="489" t="s">
        <v>9257</v>
      </c>
      <c r="B3844" s="489" t="s">
        <v>173</v>
      </c>
      <c r="C3844" s="490">
        <v>7822</v>
      </c>
      <c r="D3844" s="490">
        <v>3364.2422000000001</v>
      </c>
    </row>
    <row r="3845" spans="1:4" x14ac:dyDescent="0.2">
      <c r="A3845" s="489" t="s">
        <v>9257</v>
      </c>
      <c r="B3845" s="489" t="s">
        <v>173</v>
      </c>
      <c r="C3845" s="490">
        <v>6086</v>
      </c>
      <c r="D3845" s="490">
        <v>2617.5886</v>
      </c>
    </row>
    <row r="3846" spans="1:4" x14ac:dyDescent="0.2">
      <c r="A3846" s="489" t="s">
        <v>9257</v>
      </c>
      <c r="B3846" s="489" t="s">
        <v>173</v>
      </c>
      <c r="C3846" s="490">
        <v>9817.2497480346701</v>
      </c>
      <c r="D3846" s="490">
        <v>4222.3991166297101</v>
      </c>
    </row>
    <row r="3847" spans="1:4" x14ac:dyDescent="0.2">
      <c r="A3847" s="489" t="s">
        <v>9257</v>
      </c>
      <c r="B3847" s="489" t="s">
        <v>4010</v>
      </c>
      <c r="C3847" s="490">
        <v>24098.750251965299</v>
      </c>
      <c r="D3847" s="490">
        <v>6925.9808224148401</v>
      </c>
    </row>
    <row r="3848" spans="1:4" x14ac:dyDescent="0.2">
      <c r="A3848" s="489" t="s">
        <v>9257</v>
      </c>
      <c r="B3848" s="489" t="s">
        <v>173</v>
      </c>
      <c r="C3848" s="490">
        <v>29587.121212121201</v>
      </c>
      <c r="D3848" s="490">
        <v>12725.420833333301</v>
      </c>
    </row>
    <row r="3849" spans="1:4" x14ac:dyDescent="0.2">
      <c r="A3849" s="489" t="s">
        <v>9257</v>
      </c>
      <c r="B3849" s="489" t="s">
        <v>175</v>
      </c>
      <c r="C3849" s="490">
        <v>1656.87878787879</v>
      </c>
      <c r="D3849" s="490">
        <v>677.82911212121201</v>
      </c>
    </row>
    <row r="3850" spans="1:4" x14ac:dyDescent="0.2">
      <c r="A3850" s="489" t="s">
        <v>9257</v>
      </c>
      <c r="B3850" s="489" t="s">
        <v>173</v>
      </c>
      <c r="C3850" s="490">
        <v>7361.7000000000007</v>
      </c>
      <c r="D3850" s="490">
        <v>3166.2671700000001</v>
      </c>
    </row>
    <row r="3851" spans="1:4" x14ac:dyDescent="0.2">
      <c r="A3851" s="489" t="s">
        <v>9257</v>
      </c>
      <c r="B3851" s="489" t="s">
        <v>173</v>
      </c>
      <c r="C3851" s="490">
        <v>6191.9000000000005</v>
      </c>
      <c r="D3851" s="490">
        <v>2663.1361900000002</v>
      </c>
    </row>
    <row r="3852" spans="1:4" x14ac:dyDescent="0.2">
      <c r="A3852" s="489" t="s">
        <v>9257</v>
      </c>
      <c r="B3852" s="489" t="s">
        <v>173</v>
      </c>
      <c r="C3852" s="490">
        <v>12127</v>
      </c>
      <c r="D3852" s="490">
        <v>5215.8227000000006</v>
      </c>
    </row>
    <row r="3853" spans="1:4" x14ac:dyDescent="0.2">
      <c r="A3853" s="489" t="s">
        <v>9257</v>
      </c>
      <c r="B3853" s="489" t="s">
        <v>173</v>
      </c>
      <c r="C3853" s="490">
        <v>7125</v>
      </c>
      <c r="D3853" s="490">
        <v>3064.4625000000001</v>
      </c>
    </row>
    <row r="3854" spans="1:4" x14ac:dyDescent="0.2">
      <c r="A3854" s="489" t="s">
        <v>9257</v>
      </c>
      <c r="B3854" s="489" t="s">
        <v>173</v>
      </c>
      <c r="C3854" s="490">
        <v>11969</v>
      </c>
      <c r="D3854" s="490">
        <v>5147.8669</v>
      </c>
    </row>
    <row r="3855" spans="1:4" x14ac:dyDescent="0.2">
      <c r="A3855" s="489" t="s">
        <v>9257</v>
      </c>
      <c r="B3855" s="489" t="s">
        <v>173</v>
      </c>
      <c r="C3855" s="490">
        <v>5201</v>
      </c>
      <c r="D3855" s="490">
        <v>2236.9501</v>
      </c>
    </row>
    <row r="3856" spans="1:4" x14ac:dyDescent="0.2">
      <c r="A3856" s="489" t="s">
        <v>9257</v>
      </c>
      <c r="B3856" s="489" t="s">
        <v>173</v>
      </c>
      <c r="C3856" s="490">
        <v>8524.2000000000007</v>
      </c>
      <c r="D3856" s="490">
        <v>3666.2584200000001</v>
      </c>
    </row>
    <row r="3857" spans="1:4" x14ac:dyDescent="0.2">
      <c r="A3857" s="489" t="s">
        <v>9257</v>
      </c>
      <c r="B3857" s="489" t="s">
        <v>173</v>
      </c>
      <c r="C3857" s="490">
        <v>24494.0092165899</v>
      </c>
      <c r="D3857" s="490">
        <v>10534.8733640553</v>
      </c>
    </row>
    <row r="3858" spans="1:4" x14ac:dyDescent="0.2">
      <c r="A3858" s="489" t="s">
        <v>9257</v>
      </c>
      <c r="B3858" s="489" t="s">
        <v>175</v>
      </c>
      <c r="C3858" s="490">
        <v>2081.99078341014</v>
      </c>
      <c r="D3858" s="490">
        <v>851.74242949308803</v>
      </c>
    </row>
    <row r="3859" spans="1:4" x14ac:dyDescent="0.2">
      <c r="A3859" s="489" t="s">
        <v>9257</v>
      </c>
      <c r="B3859" s="489" t="s">
        <v>1136</v>
      </c>
      <c r="C3859" s="490">
        <v>29457.120377655399</v>
      </c>
      <c r="D3859" s="490">
        <v>13771.203776553901</v>
      </c>
    </row>
    <row r="3860" spans="1:4" x14ac:dyDescent="0.2">
      <c r="A3860" s="489" t="s">
        <v>9257</v>
      </c>
      <c r="B3860" s="489" t="s">
        <v>1137</v>
      </c>
      <c r="C3860" s="490">
        <v>32942.879622344604</v>
      </c>
      <c r="D3860" s="490">
        <v>14652.9928560189</v>
      </c>
    </row>
    <row r="3861" spans="1:4" x14ac:dyDescent="0.2">
      <c r="A3861" s="489" t="s">
        <v>9257</v>
      </c>
      <c r="B3861" s="489" t="s">
        <v>173</v>
      </c>
      <c r="C3861" s="490">
        <v>33987.820512820501</v>
      </c>
      <c r="D3861" s="490">
        <v>14618.1616025641</v>
      </c>
    </row>
    <row r="3862" spans="1:4" x14ac:dyDescent="0.2">
      <c r="A3862" s="489" t="s">
        <v>9257</v>
      </c>
      <c r="B3862" s="489" t="s">
        <v>175</v>
      </c>
      <c r="C3862" s="490">
        <v>19033.179487179499</v>
      </c>
      <c r="D3862" s="490">
        <v>7786.4737282051301</v>
      </c>
    </row>
    <row r="3863" spans="1:4" x14ac:dyDescent="0.2">
      <c r="A3863" s="489" t="s">
        <v>9257</v>
      </c>
      <c r="B3863" s="489" t="s">
        <v>173</v>
      </c>
      <c r="C3863" s="490">
        <v>9045</v>
      </c>
      <c r="D3863" s="490">
        <v>3890.2545</v>
      </c>
    </row>
    <row r="3864" spans="1:4" x14ac:dyDescent="0.2">
      <c r="A3864" s="489" t="s">
        <v>9257</v>
      </c>
      <c r="B3864" s="489" t="s">
        <v>173</v>
      </c>
      <c r="C3864" s="490">
        <v>2492</v>
      </c>
      <c r="D3864" s="490">
        <v>1071.8092000000001</v>
      </c>
    </row>
    <row r="3865" spans="1:4" x14ac:dyDescent="0.2">
      <c r="A3865" s="489" t="s">
        <v>9257</v>
      </c>
      <c r="B3865" s="489" t="s">
        <v>178</v>
      </c>
      <c r="C3865" s="490">
        <v>1329.4</v>
      </c>
      <c r="D3865" s="490">
        <v>571.77494000000002</v>
      </c>
    </row>
    <row r="3866" spans="1:4" x14ac:dyDescent="0.2">
      <c r="A3866" s="489" t="s">
        <v>9257</v>
      </c>
      <c r="B3866" s="489" t="s">
        <v>179</v>
      </c>
      <c r="C3866" s="490">
        <v>-1329.4</v>
      </c>
      <c r="D3866" s="490">
        <v>-239.292</v>
      </c>
    </row>
    <row r="3867" spans="1:4" x14ac:dyDescent="0.2">
      <c r="A3867" s="489" t="s">
        <v>9257</v>
      </c>
      <c r="B3867" s="489" t="s">
        <v>173</v>
      </c>
      <c r="C3867" s="490">
        <v>6947.3</v>
      </c>
      <c r="D3867" s="490">
        <v>2988.0337300000001</v>
      </c>
    </row>
    <row r="3868" spans="1:4" x14ac:dyDescent="0.2">
      <c r="A3868" s="489" t="s">
        <v>9257</v>
      </c>
      <c r="B3868" s="489" t="s">
        <v>173</v>
      </c>
      <c r="C3868" s="490">
        <v>3007.9</v>
      </c>
      <c r="D3868" s="490">
        <v>1293.6977899999999</v>
      </c>
    </row>
    <row r="3869" spans="1:4" x14ac:dyDescent="0.2">
      <c r="A3869" s="489" t="s">
        <v>9257</v>
      </c>
      <c r="B3869" s="489" t="s">
        <v>173</v>
      </c>
      <c r="C3869" s="490">
        <v>14919.2</v>
      </c>
      <c r="D3869" s="490">
        <v>6416.7479200000007</v>
      </c>
    </row>
    <row r="3870" spans="1:4" x14ac:dyDescent="0.2">
      <c r="A3870" s="489" t="s">
        <v>9257</v>
      </c>
      <c r="B3870" s="489" t="s">
        <v>173</v>
      </c>
      <c r="C3870" s="490">
        <v>32137.200000000001</v>
      </c>
      <c r="D3870" s="490">
        <v>13822.209720000001</v>
      </c>
    </row>
    <row r="3871" spans="1:4" x14ac:dyDescent="0.2">
      <c r="A3871" s="489" t="s">
        <v>9257</v>
      </c>
      <c r="B3871" s="489" t="s">
        <v>173</v>
      </c>
      <c r="C3871" s="490">
        <v>28745.8455522972</v>
      </c>
      <c r="D3871" s="490">
        <v>12363.588172043001</v>
      </c>
    </row>
    <row r="3872" spans="1:4" x14ac:dyDescent="0.2">
      <c r="A3872" s="489" t="s">
        <v>9257</v>
      </c>
      <c r="B3872" s="489" t="s">
        <v>175</v>
      </c>
      <c r="C3872" s="490">
        <v>661.154447702835</v>
      </c>
      <c r="D3872" s="490">
        <v>270.47828455523</v>
      </c>
    </row>
    <row r="3873" spans="1:4" x14ac:dyDescent="0.2">
      <c r="A3873" s="489" t="s">
        <v>9257</v>
      </c>
      <c r="B3873" s="489" t="s">
        <v>173</v>
      </c>
      <c r="C3873" s="490">
        <v>13146</v>
      </c>
      <c r="D3873" s="490">
        <v>5654.0946000000004</v>
      </c>
    </row>
    <row r="3874" spans="1:4" x14ac:dyDescent="0.2">
      <c r="A3874" s="489" t="s">
        <v>9257</v>
      </c>
      <c r="B3874" s="489" t="s">
        <v>173</v>
      </c>
      <c r="C3874" s="490">
        <v>10890</v>
      </c>
      <c r="D3874" s="490">
        <v>4683.7890000000007</v>
      </c>
    </row>
    <row r="3875" spans="1:4" x14ac:dyDescent="0.2">
      <c r="A3875" s="489" t="s">
        <v>9257</v>
      </c>
      <c r="B3875" s="489" t="s">
        <v>173</v>
      </c>
      <c r="C3875" s="490">
        <v>9607</v>
      </c>
      <c r="D3875" s="490">
        <v>4131.9706999999999</v>
      </c>
    </row>
    <row r="3876" spans="1:4" x14ac:dyDescent="0.2">
      <c r="A3876" s="489" t="s">
        <v>9257</v>
      </c>
      <c r="B3876" s="489" t="s">
        <v>173</v>
      </c>
      <c r="C3876" s="490">
        <v>5444</v>
      </c>
      <c r="D3876" s="490">
        <v>2341.4644000000003</v>
      </c>
    </row>
    <row r="3877" spans="1:4" x14ac:dyDescent="0.2">
      <c r="A3877" s="489" t="s">
        <v>9257</v>
      </c>
      <c r="B3877" s="489" t="s">
        <v>173</v>
      </c>
      <c r="C3877" s="490">
        <v>21370</v>
      </c>
      <c r="D3877" s="490">
        <v>9191.237000000001</v>
      </c>
    </row>
    <row r="3878" spans="1:4" x14ac:dyDescent="0.2">
      <c r="A3878" s="489" t="s">
        <v>9257</v>
      </c>
      <c r="B3878" s="489" t="s">
        <v>173</v>
      </c>
      <c r="C3878" s="490">
        <v>4389</v>
      </c>
      <c r="D3878" s="490">
        <v>1887.7089000000001</v>
      </c>
    </row>
    <row r="3879" spans="1:4" x14ac:dyDescent="0.2">
      <c r="A3879" s="489" t="s">
        <v>9257</v>
      </c>
      <c r="B3879" s="489" t="s">
        <v>173</v>
      </c>
      <c r="C3879" s="490">
        <v>5958</v>
      </c>
      <c r="D3879" s="490">
        <v>2562.5358000000001</v>
      </c>
    </row>
    <row r="3880" spans="1:4" x14ac:dyDescent="0.2">
      <c r="A3880" s="489" t="s">
        <v>9257</v>
      </c>
      <c r="B3880" s="489" t="s">
        <v>173</v>
      </c>
      <c r="C3880" s="490">
        <v>7837.6</v>
      </c>
      <c r="D3880" s="490">
        <v>3370.9517600000004</v>
      </c>
    </row>
    <row r="3881" spans="1:4" x14ac:dyDescent="0.2">
      <c r="A3881" s="489" t="s">
        <v>9257</v>
      </c>
      <c r="B3881" s="489" t="s">
        <v>173</v>
      </c>
      <c r="C3881" s="490">
        <v>8390.5</v>
      </c>
      <c r="D3881" s="490">
        <v>3608.75405</v>
      </c>
    </row>
    <row r="3882" spans="1:4" x14ac:dyDescent="0.2">
      <c r="A3882" s="489" t="s">
        <v>9257</v>
      </c>
      <c r="B3882" s="489" t="s">
        <v>173</v>
      </c>
      <c r="C3882" s="490">
        <v>3885</v>
      </c>
      <c r="D3882" s="490">
        <v>1670.9385</v>
      </c>
    </row>
    <row r="3883" spans="1:4" x14ac:dyDescent="0.2">
      <c r="A3883" s="489" t="s">
        <v>9257</v>
      </c>
      <c r="B3883" s="489" t="s">
        <v>173</v>
      </c>
      <c r="C3883" s="490">
        <v>11095</v>
      </c>
      <c r="D3883" s="490">
        <v>4771.9594999999999</v>
      </c>
    </row>
    <row r="3884" spans="1:4" x14ac:dyDescent="0.2">
      <c r="A3884" s="489" t="s">
        <v>9257</v>
      </c>
      <c r="B3884" s="489" t="s">
        <v>173</v>
      </c>
      <c r="C3884" s="490">
        <v>11440</v>
      </c>
      <c r="D3884" s="490">
        <v>4920.3440000000001</v>
      </c>
    </row>
    <row r="3885" spans="1:4" x14ac:dyDescent="0.2">
      <c r="A3885" s="489" t="s">
        <v>9257</v>
      </c>
      <c r="B3885" s="489" t="s">
        <v>173</v>
      </c>
      <c r="C3885" s="490">
        <v>4263</v>
      </c>
      <c r="D3885" s="490">
        <v>1833.5163</v>
      </c>
    </row>
    <row r="3886" spans="1:4" x14ac:dyDescent="0.2">
      <c r="A3886" s="489" t="s">
        <v>9257</v>
      </c>
      <c r="B3886" s="489" t="s">
        <v>173</v>
      </c>
      <c r="C3886" s="490">
        <v>5957</v>
      </c>
      <c r="D3886" s="490">
        <v>2562.1057000000001</v>
      </c>
    </row>
    <row r="3887" spans="1:4" x14ac:dyDescent="0.2">
      <c r="A3887" s="489" t="s">
        <v>9257</v>
      </c>
      <c r="B3887" s="489" t="s">
        <v>173</v>
      </c>
      <c r="C3887" s="490">
        <v>6910</v>
      </c>
      <c r="D3887" s="490">
        <v>2971.991</v>
      </c>
    </row>
    <row r="3888" spans="1:4" x14ac:dyDescent="0.2">
      <c r="A3888" s="489" t="s">
        <v>9257</v>
      </c>
      <c r="B3888" s="489" t="s">
        <v>173</v>
      </c>
      <c r="C3888" s="490">
        <v>26396.8957871397</v>
      </c>
      <c r="D3888" s="490">
        <v>11353.304878048801</v>
      </c>
    </row>
    <row r="3889" spans="1:4" x14ac:dyDescent="0.2">
      <c r="A3889" s="489" t="s">
        <v>9257</v>
      </c>
      <c r="B3889" s="489" t="s">
        <v>175</v>
      </c>
      <c r="C3889" s="490">
        <v>21223.1042128603</v>
      </c>
      <c r="D3889" s="490">
        <v>8682.3719334811503</v>
      </c>
    </row>
    <row r="3890" spans="1:4" x14ac:dyDescent="0.2">
      <c r="A3890" s="489" t="s">
        <v>9257</v>
      </c>
      <c r="B3890" s="489" t="s">
        <v>173</v>
      </c>
      <c r="C3890" s="490">
        <v>6232</v>
      </c>
      <c r="D3890" s="490">
        <v>2680.3832000000002</v>
      </c>
    </row>
    <row r="3891" spans="1:4" x14ac:dyDescent="0.2">
      <c r="A3891" s="489" t="s">
        <v>9257</v>
      </c>
      <c r="B3891" s="489" t="s">
        <v>173</v>
      </c>
      <c r="C3891" s="490">
        <v>15771</v>
      </c>
      <c r="D3891" s="490">
        <v>6783.1071000000002</v>
      </c>
    </row>
    <row r="3892" spans="1:4" x14ac:dyDescent="0.2">
      <c r="A3892" s="489" t="s">
        <v>9257</v>
      </c>
      <c r="B3892" s="489" t="s">
        <v>173</v>
      </c>
      <c r="C3892" s="490">
        <v>5247</v>
      </c>
      <c r="D3892" s="490">
        <v>2256.7347</v>
      </c>
    </row>
    <row r="3893" spans="1:4" x14ac:dyDescent="0.2">
      <c r="A3893" s="489" t="s">
        <v>9257</v>
      </c>
      <c r="B3893" s="489" t="s">
        <v>173</v>
      </c>
      <c r="C3893" s="490">
        <v>7007</v>
      </c>
      <c r="D3893" s="490">
        <v>3013.7107000000001</v>
      </c>
    </row>
    <row r="3894" spans="1:4" x14ac:dyDescent="0.2">
      <c r="A3894" s="489" t="s">
        <v>9257</v>
      </c>
      <c r="B3894" s="489" t="s">
        <v>173</v>
      </c>
      <c r="C3894" s="490">
        <v>10171</v>
      </c>
      <c r="D3894" s="490">
        <v>4374.5470999999998</v>
      </c>
    </row>
    <row r="3895" spans="1:4" x14ac:dyDescent="0.2">
      <c r="A3895" s="489" t="s">
        <v>9257</v>
      </c>
      <c r="B3895" s="489" t="s">
        <v>173</v>
      </c>
      <c r="C3895" s="490">
        <v>4642.3</v>
      </c>
      <c r="D3895" s="490">
        <v>1996.6532300000001</v>
      </c>
    </row>
    <row r="3896" spans="1:4" x14ac:dyDescent="0.2">
      <c r="A3896" s="489" t="s">
        <v>9257</v>
      </c>
      <c r="B3896" s="489" t="s">
        <v>173</v>
      </c>
      <c r="C3896" s="490">
        <v>5710</v>
      </c>
      <c r="D3896" s="490">
        <v>2455.8710000000001</v>
      </c>
    </row>
    <row r="3897" spans="1:4" x14ac:dyDescent="0.2">
      <c r="A3897" s="489" t="s">
        <v>9257</v>
      </c>
      <c r="B3897" s="489" t="s">
        <v>173</v>
      </c>
      <c r="C3897" s="490">
        <v>24272</v>
      </c>
      <c r="D3897" s="490">
        <v>10439.387199999999</v>
      </c>
    </row>
    <row r="3898" spans="1:4" x14ac:dyDescent="0.2">
      <c r="A3898" s="489" t="s">
        <v>9257</v>
      </c>
      <c r="B3898" s="489" t="s">
        <v>173</v>
      </c>
      <c r="C3898" s="490">
        <v>23749</v>
      </c>
      <c r="D3898" s="490">
        <v>10214.4449</v>
      </c>
    </row>
    <row r="3899" spans="1:4" x14ac:dyDescent="0.2">
      <c r="A3899" s="489" t="s">
        <v>9257</v>
      </c>
      <c r="B3899" s="489" t="s">
        <v>173</v>
      </c>
      <c r="C3899" s="490">
        <v>11143</v>
      </c>
      <c r="D3899" s="490">
        <v>4792.6043</v>
      </c>
    </row>
    <row r="3900" spans="1:4" x14ac:dyDescent="0.2">
      <c r="A3900" s="489" t="s">
        <v>9257</v>
      </c>
      <c r="B3900" s="489" t="s">
        <v>173</v>
      </c>
      <c r="C3900" s="490">
        <v>26493</v>
      </c>
      <c r="D3900" s="490">
        <v>11394.639300000001</v>
      </c>
    </row>
    <row r="3901" spans="1:4" x14ac:dyDescent="0.2">
      <c r="A3901" s="489" t="s">
        <v>9257</v>
      </c>
      <c r="B3901" s="489" t="s">
        <v>173</v>
      </c>
      <c r="C3901" s="490">
        <v>31328.226239484502</v>
      </c>
      <c r="D3901" s="490">
        <v>13474.2701056023</v>
      </c>
    </row>
    <row r="3902" spans="1:4" x14ac:dyDescent="0.2">
      <c r="A3902" s="489" t="s">
        <v>9257</v>
      </c>
      <c r="B3902" s="489" t="s">
        <v>175</v>
      </c>
      <c r="C3902" s="490">
        <v>56187.173760515499</v>
      </c>
      <c r="D3902" s="490">
        <v>22986.172785426901</v>
      </c>
    </row>
    <row r="3903" spans="1:4" x14ac:dyDescent="0.2">
      <c r="A3903" s="489" t="s">
        <v>9257</v>
      </c>
      <c r="B3903" s="489" t="s">
        <v>3264</v>
      </c>
      <c r="C3903" s="490">
        <v>13950</v>
      </c>
      <c r="D3903" s="490">
        <v>5460.0300000000007</v>
      </c>
    </row>
    <row r="3904" spans="1:4" x14ac:dyDescent="0.2">
      <c r="A3904" s="489" t="s">
        <v>9257</v>
      </c>
      <c r="B3904" s="489" t="s">
        <v>173</v>
      </c>
      <c r="C3904" s="490">
        <v>10285</v>
      </c>
      <c r="D3904" s="490">
        <v>4423.5785000000005</v>
      </c>
    </row>
    <row r="3905" spans="1:4" x14ac:dyDescent="0.2">
      <c r="A3905" s="489" t="s">
        <v>9257</v>
      </c>
      <c r="B3905" s="489" t="s">
        <v>3264</v>
      </c>
      <c r="C3905" s="490">
        <v>6386</v>
      </c>
      <c r="D3905" s="490">
        <v>2499.4803999999999</v>
      </c>
    </row>
    <row r="3906" spans="1:4" x14ac:dyDescent="0.2">
      <c r="A3906" s="489" t="s">
        <v>9257</v>
      </c>
      <c r="B3906" s="489" t="s">
        <v>3268</v>
      </c>
      <c r="C3906" s="490">
        <v>842</v>
      </c>
      <c r="D3906" s="490">
        <v>329.55880000000002</v>
      </c>
    </row>
    <row r="3907" spans="1:4" x14ac:dyDescent="0.2">
      <c r="A3907" s="489" t="s">
        <v>9257</v>
      </c>
      <c r="B3907" s="489" t="s">
        <v>3269</v>
      </c>
      <c r="C3907" s="490">
        <v>-842</v>
      </c>
      <c r="D3907" s="490">
        <v>-137.9196</v>
      </c>
    </row>
    <row r="3908" spans="1:4" x14ac:dyDescent="0.2">
      <c r="A3908" s="489" t="s">
        <v>9257</v>
      </c>
      <c r="B3908" s="489" t="s">
        <v>3265</v>
      </c>
      <c r="C3908" s="490">
        <v>1819.81137233461</v>
      </c>
      <c r="D3908" s="490">
        <v>677.51577392017498</v>
      </c>
    </row>
    <row r="3909" spans="1:4" x14ac:dyDescent="0.2">
      <c r="A3909" s="489" t="s">
        <v>9257</v>
      </c>
      <c r="B3909" s="489" t="s">
        <v>3264</v>
      </c>
      <c r="C3909" s="490">
        <v>27195.1886276654</v>
      </c>
      <c r="D3909" s="490">
        <v>10644.1968288682</v>
      </c>
    </row>
    <row r="3910" spans="1:4" x14ac:dyDescent="0.2">
      <c r="A3910" s="489" t="s">
        <v>9257</v>
      </c>
      <c r="B3910" s="489" t="s">
        <v>3265</v>
      </c>
      <c r="C3910" s="490">
        <v>14766.468438538201</v>
      </c>
      <c r="D3910" s="490">
        <v>5497.5561996677707</v>
      </c>
    </row>
    <row r="3911" spans="1:4" x14ac:dyDescent="0.2">
      <c r="A3911" s="489" t="s">
        <v>9257</v>
      </c>
      <c r="B3911" s="489" t="s">
        <v>3264</v>
      </c>
      <c r="C3911" s="490">
        <v>29240.531561461801</v>
      </c>
      <c r="D3911" s="490">
        <v>11444.744053156101</v>
      </c>
    </row>
    <row r="3912" spans="1:4" x14ac:dyDescent="0.2">
      <c r="A3912" s="489" t="s">
        <v>9257</v>
      </c>
      <c r="B3912" s="489" t="s">
        <v>3264</v>
      </c>
      <c r="C3912" s="490">
        <v>26848</v>
      </c>
      <c r="D3912" s="490">
        <v>10508.307199999999</v>
      </c>
    </row>
    <row r="3913" spans="1:4" x14ac:dyDescent="0.2">
      <c r="A3913" s="489" t="s">
        <v>9257</v>
      </c>
      <c r="B3913" s="489" t="s">
        <v>3268</v>
      </c>
      <c r="C3913" s="490">
        <v>641</v>
      </c>
      <c r="D3913" s="490">
        <v>250.88740000000001</v>
      </c>
    </row>
    <row r="3914" spans="1:4" x14ac:dyDescent="0.2">
      <c r="A3914" s="489" t="s">
        <v>9257</v>
      </c>
      <c r="B3914" s="489" t="s">
        <v>3269</v>
      </c>
      <c r="C3914" s="490">
        <v>-641</v>
      </c>
      <c r="D3914" s="490">
        <v>-104.9958</v>
      </c>
    </row>
    <row r="3915" spans="1:4" x14ac:dyDescent="0.2">
      <c r="A3915" s="489" t="s">
        <v>9257</v>
      </c>
      <c r="B3915" s="489" t="s">
        <v>3265</v>
      </c>
      <c r="C3915" s="490">
        <v>3246.04347826087</v>
      </c>
      <c r="D3915" s="490">
        <v>1208.5019869565201</v>
      </c>
    </row>
    <row r="3916" spans="1:4" x14ac:dyDescent="0.2">
      <c r="A3916" s="489" t="s">
        <v>9257</v>
      </c>
      <c r="B3916" s="489" t="s">
        <v>3264</v>
      </c>
      <c r="C3916" s="490">
        <v>31211.956521739099</v>
      </c>
      <c r="D3916" s="490">
        <v>12216.359782608701</v>
      </c>
    </row>
    <row r="3917" spans="1:4" x14ac:dyDescent="0.2">
      <c r="A3917" s="489" t="s">
        <v>9257</v>
      </c>
      <c r="B3917" s="489" t="s">
        <v>3264</v>
      </c>
      <c r="C3917" s="490">
        <v>15342</v>
      </c>
      <c r="D3917" s="490">
        <v>6004.8588</v>
      </c>
    </row>
    <row r="3918" spans="1:4" x14ac:dyDescent="0.2">
      <c r="A3918" s="489" t="s">
        <v>9257</v>
      </c>
      <c r="B3918" s="489" t="s">
        <v>3264</v>
      </c>
      <c r="C3918" s="490">
        <v>6159</v>
      </c>
      <c r="D3918" s="490">
        <v>2410.6325999999999</v>
      </c>
    </row>
    <row r="3919" spans="1:4" x14ac:dyDescent="0.2">
      <c r="A3919" s="489" t="s">
        <v>9257</v>
      </c>
      <c r="B3919" s="489" t="s">
        <v>3264</v>
      </c>
      <c r="C3919" s="490">
        <v>11602</v>
      </c>
      <c r="D3919" s="490">
        <v>4541.0228000000006</v>
      </c>
    </row>
    <row r="3920" spans="1:4" x14ac:dyDescent="0.2">
      <c r="A3920" s="489" t="s">
        <v>9257</v>
      </c>
      <c r="B3920" s="489" t="s">
        <v>3264</v>
      </c>
      <c r="C3920" s="490">
        <v>8379</v>
      </c>
      <c r="D3920" s="490">
        <v>3279.5406000000003</v>
      </c>
    </row>
    <row r="3921" spans="1:4" x14ac:dyDescent="0.2">
      <c r="A3921" s="489" t="s">
        <v>9257</v>
      </c>
      <c r="B3921" s="489" t="s">
        <v>3265</v>
      </c>
      <c r="C3921" s="490">
        <v>7714.7967914438505</v>
      </c>
      <c r="D3921" s="490">
        <v>2872.2188454545503</v>
      </c>
    </row>
    <row r="3922" spans="1:4" x14ac:dyDescent="0.2">
      <c r="A3922" s="489" t="s">
        <v>9257</v>
      </c>
      <c r="B3922" s="489" t="s">
        <v>3264</v>
      </c>
      <c r="C3922" s="490">
        <v>31276.2032085561</v>
      </c>
      <c r="D3922" s="490">
        <v>12241.5059358289</v>
      </c>
    </row>
    <row r="3923" spans="1:4" x14ac:dyDescent="0.2">
      <c r="A3923" s="489" t="s">
        <v>9257</v>
      </c>
      <c r="B3923" s="489" t="s">
        <v>3265</v>
      </c>
      <c r="C3923" s="490">
        <v>42160.143950850703</v>
      </c>
      <c r="D3923" s="490">
        <v>15696.2215929017</v>
      </c>
    </row>
    <row r="3924" spans="1:4" x14ac:dyDescent="0.2">
      <c r="A3924" s="489" t="s">
        <v>9257</v>
      </c>
      <c r="B3924" s="489" t="s">
        <v>3264</v>
      </c>
      <c r="C3924" s="490">
        <v>23147.956049149299</v>
      </c>
      <c r="D3924" s="490">
        <v>9060.1099976370497</v>
      </c>
    </row>
    <row r="3925" spans="1:4" x14ac:dyDescent="0.2">
      <c r="A3925" s="489" t="s">
        <v>9257</v>
      </c>
      <c r="B3925" s="489" t="s">
        <v>3265</v>
      </c>
      <c r="C3925" s="490">
        <v>8277.4766233766204</v>
      </c>
      <c r="D3925" s="490">
        <v>3081.7045468831202</v>
      </c>
    </row>
    <row r="3926" spans="1:4" x14ac:dyDescent="0.2">
      <c r="A3926" s="489" t="s">
        <v>9257</v>
      </c>
      <c r="B3926" s="489" t="s">
        <v>3264</v>
      </c>
      <c r="C3926" s="490">
        <v>29214.6233766234</v>
      </c>
      <c r="D3926" s="490">
        <v>11434.6035896104</v>
      </c>
    </row>
    <row r="3927" spans="1:4" x14ac:dyDescent="0.2">
      <c r="A3927" s="489" t="s">
        <v>9257</v>
      </c>
      <c r="B3927" s="489" t="s">
        <v>3265</v>
      </c>
      <c r="C3927" s="490">
        <v>14785.335588633301</v>
      </c>
      <c r="D3927" s="490">
        <v>5504.5804396481699</v>
      </c>
    </row>
    <row r="3928" spans="1:4" x14ac:dyDescent="0.2">
      <c r="A3928" s="489" t="s">
        <v>9257</v>
      </c>
      <c r="B3928" s="489" t="s">
        <v>3264</v>
      </c>
      <c r="C3928" s="490">
        <v>30931.664411366699</v>
      </c>
      <c r="D3928" s="490">
        <v>12106.653450608901</v>
      </c>
    </row>
    <row r="3929" spans="1:4" x14ac:dyDescent="0.2">
      <c r="A3929" s="489" t="s">
        <v>9257</v>
      </c>
      <c r="B3929" s="489" t="s">
        <v>3265</v>
      </c>
      <c r="C3929" s="490">
        <v>34408.8537634409</v>
      </c>
      <c r="D3929" s="490">
        <v>12810.416256129</v>
      </c>
    </row>
    <row r="3930" spans="1:4" x14ac:dyDescent="0.2">
      <c r="A3930" s="489" t="s">
        <v>9257</v>
      </c>
      <c r="B3930" s="489" t="s">
        <v>3264</v>
      </c>
      <c r="C3930" s="490">
        <v>25968.946236559099</v>
      </c>
      <c r="D3930" s="490">
        <v>10164.245556989201</v>
      </c>
    </row>
    <row r="3931" spans="1:4" x14ac:dyDescent="0.2">
      <c r="A3931" s="489" t="s">
        <v>9257</v>
      </c>
      <c r="B3931" s="489" t="s">
        <v>3264</v>
      </c>
      <c r="C3931" s="490">
        <v>16848.1466395112</v>
      </c>
      <c r="D3931" s="490">
        <v>6594.3645947046807</v>
      </c>
    </row>
    <row r="3932" spans="1:4" x14ac:dyDescent="0.2">
      <c r="A3932" s="489" t="s">
        <v>9257</v>
      </c>
      <c r="B3932" s="489" t="s">
        <v>4010</v>
      </c>
      <c r="C3932" s="490">
        <v>4041.8533604888003</v>
      </c>
      <c r="D3932" s="490">
        <v>1161.6286558044801</v>
      </c>
    </row>
    <row r="3933" spans="1:4" x14ac:dyDescent="0.2">
      <c r="A3933" s="489" t="s">
        <v>9257</v>
      </c>
      <c r="B3933" s="489" t="s">
        <v>3265</v>
      </c>
      <c r="C3933" s="490">
        <v>26988</v>
      </c>
      <c r="D3933" s="490">
        <v>10047.6324</v>
      </c>
    </row>
    <row r="3934" spans="1:4" x14ac:dyDescent="0.2">
      <c r="A3934" s="489" t="s">
        <v>9257</v>
      </c>
      <c r="B3934" s="489" t="s">
        <v>3265</v>
      </c>
      <c r="C3934" s="490">
        <v>12283.497896213201</v>
      </c>
      <c r="D3934" s="490">
        <v>4573.14626676017</v>
      </c>
    </row>
    <row r="3935" spans="1:4" x14ac:dyDescent="0.2">
      <c r="A3935" s="489" t="s">
        <v>9257</v>
      </c>
      <c r="B3935" s="489" t="s">
        <v>3264</v>
      </c>
      <c r="C3935" s="490">
        <v>28834.502103786799</v>
      </c>
      <c r="D3935" s="490">
        <v>11285.824123422201</v>
      </c>
    </row>
    <row r="3936" spans="1:4" x14ac:dyDescent="0.2">
      <c r="A3936" s="489" t="s">
        <v>9257</v>
      </c>
      <c r="B3936" s="489" t="s">
        <v>3265</v>
      </c>
      <c r="C3936" s="490">
        <v>6234.6460905349804</v>
      </c>
      <c r="D3936" s="490">
        <v>2321.1587395061701</v>
      </c>
    </row>
    <row r="3937" spans="1:4" x14ac:dyDescent="0.2">
      <c r="A3937" s="489" t="s">
        <v>9257</v>
      </c>
      <c r="B3937" s="489" t="s">
        <v>3264</v>
      </c>
      <c r="C3937" s="490">
        <v>28998.353909465</v>
      </c>
      <c r="D3937" s="490">
        <v>11349.9557201646</v>
      </c>
    </row>
    <row r="3938" spans="1:4" x14ac:dyDescent="0.2">
      <c r="A3938" s="489" t="s">
        <v>9257</v>
      </c>
      <c r="B3938" s="489" t="s">
        <v>4010</v>
      </c>
      <c r="C3938" s="490">
        <v>7305</v>
      </c>
      <c r="D3938" s="490">
        <v>2099.4569999999999</v>
      </c>
    </row>
    <row r="3939" spans="1:4" x14ac:dyDescent="0.2">
      <c r="A3939" s="489" t="s">
        <v>9257</v>
      </c>
      <c r="B3939" s="489" t="s">
        <v>4014</v>
      </c>
      <c r="C3939" s="490">
        <v>2050</v>
      </c>
      <c r="D3939" s="490">
        <v>589.17000000000007</v>
      </c>
    </row>
    <row r="3940" spans="1:4" x14ac:dyDescent="0.2">
      <c r="A3940" s="489" t="s">
        <v>9257</v>
      </c>
      <c r="B3940" s="489" t="s">
        <v>4015</v>
      </c>
      <c r="C3940" s="490">
        <v>-2050</v>
      </c>
      <c r="D3940" s="490">
        <v>-335.79</v>
      </c>
    </row>
    <row r="3941" spans="1:4" x14ac:dyDescent="0.2">
      <c r="A3941" s="489" t="s">
        <v>9257</v>
      </c>
      <c r="B3941" s="489" t="s">
        <v>4010</v>
      </c>
      <c r="C3941" s="490">
        <v>6567</v>
      </c>
      <c r="D3941" s="490">
        <v>1887.3558</v>
      </c>
    </row>
    <row r="3942" spans="1:4" x14ac:dyDescent="0.2">
      <c r="A3942" s="489" t="s">
        <v>9257</v>
      </c>
      <c r="B3942" s="489" t="s">
        <v>4014</v>
      </c>
      <c r="C3942" s="490">
        <v>1354</v>
      </c>
      <c r="D3942" s="490">
        <v>389.13960000000003</v>
      </c>
    </row>
    <row r="3943" spans="1:4" x14ac:dyDescent="0.2">
      <c r="A3943" s="489" t="s">
        <v>9257</v>
      </c>
      <c r="B3943" s="489" t="s">
        <v>4015</v>
      </c>
      <c r="C3943" s="490">
        <v>-1354</v>
      </c>
      <c r="D3943" s="490">
        <v>-221.7852</v>
      </c>
    </row>
    <row r="3944" spans="1:4" x14ac:dyDescent="0.2">
      <c r="A3944" s="489" t="s">
        <v>9257</v>
      </c>
      <c r="B3944" s="489" t="s">
        <v>5892</v>
      </c>
      <c r="C3944" s="490">
        <v>7493</v>
      </c>
      <c r="D3944" s="490">
        <v>945.61660000000006</v>
      </c>
    </row>
    <row r="3945" spans="1:4" x14ac:dyDescent="0.2">
      <c r="A3945" s="489" t="s">
        <v>9257</v>
      </c>
      <c r="B3945" s="489" t="s">
        <v>5153</v>
      </c>
      <c r="C3945" s="490">
        <v>1563</v>
      </c>
      <c r="D3945" s="490">
        <v>0</v>
      </c>
    </row>
    <row r="3946" spans="1:4" x14ac:dyDescent="0.2">
      <c r="A3946" s="489" t="s">
        <v>9257</v>
      </c>
      <c r="B3946" s="489" t="s">
        <v>6051</v>
      </c>
      <c r="C3946" s="490">
        <v>522.4</v>
      </c>
      <c r="D3946" s="490">
        <v>16.565303999999998</v>
      </c>
    </row>
    <row r="3947" spans="1:4" x14ac:dyDescent="0.2">
      <c r="A3947" s="489" t="s">
        <v>9257</v>
      </c>
      <c r="B3947" s="489" t="s">
        <v>5439</v>
      </c>
      <c r="C3947" s="490">
        <v>10461.872909699001</v>
      </c>
      <c r="D3947" s="490">
        <v>1452.10795986622</v>
      </c>
    </row>
    <row r="3948" spans="1:4" x14ac:dyDescent="0.2">
      <c r="A3948" s="489" t="s">
        <v>9257</v>
      </c>
      <c r="B3948" s="489" t="s">
        <v>5473</v>
      </c>
      <c r="C3948" s="490">
        <v>8306.7270903010012</v>
      </c>
      <c r="D3948" s="490">
        <v>1093.99595779264</v>
      </c>
    </row>
    <row r="3949" spans="1:4" x14ac:dyDescent="0.2">
      <c r="A3949" s="489" t="s">
        <v>9257</v>
      </c>
      <c r="B3949" s="489" t="s">
        <v>4827</v>
      </c>
      <c r="C3949" s="490">
        <v>29925.957446808501</v>
      </c>
      <c r="D3949" s="490">
        <v>7310.9114042553201</v>
      </c>
    </row>
    <row r="3950" spans="1:4" x14ac:dyDescent="0.2">
      <c r="A3950" s="489" t="s">
        <v>9257</v>
      </c>
      <c r="B3950" s="489" t="s">
        <v>4829</v>
      </c>
      <c r="C3950" s="490">
        <v>16958.042553191499</v>
      </c>
      <c r="D3950" s="490">
        <v>3939.3532851063801</v>
      </c>
    </row>
    <row r="3951" spans="1:4" x14ac:dyDescent="0.2">
      <c r="A3951" s="489" t="s">
        <v>9257</v>
      </c>
      <c r="B3951" s="489" t="s">
        <v>4010</v>
      </c>
      <c r="C3951" s="490">
        <v>29892.497200447902</v>
      </c>
      <c r="D3951" s="490">
        <v>8591.1036954087303</v>
      </c>
    </row>
    <row r="3952" spans="1:4" x14ac:dyDescent="0.2">
      <c r="A3952" s="489" t="s">
        <v>9257</v>
      </c>
      <c r="B3952" s="489" t="s">
        <v>4011</v>
      </c>
      <c r="C3952" s="490">
        <v>14597.5027995521</v>
      </c>
      <c r="D3952" s="490">
        <v>3989.4975151175804</v>
      </c>
    </row>
    <row r="3953" spans="1:4" x14ac:dyDescent="0.2">
      <c r="A3953" s="489" t="s">
        <v>9257</v>
      </c>
      <c r="B3953" s="489" t="s">
        <v>5153</v>
      </c>
      <c r="C3953" s="490">
        <v>86.5</v>
      </c>
      <c r="D3953" s="490">
        <v>0</v>
      </c>
    </row>
    <row r="3954" spans="1:4" x14ac:dyDescent="0.2">
      <c r="A3954" s="489" t="s">
        <v>9257</v>
      </c>
      <c r="B3954" s="489" t="s">
        <v>5439</v>
      </c>
      <c r="C3954" s="490">
        <v>346</v>
      </c>
      <c r="D3954" s="490">
        <v>48.024799999999999</v>
      </c>
    </row>
    <row r="3955" spans="1:4" x14ac:dyDescent="0.2">
      <c r="A3955" s="489" t="s">
        <v>9257</v>
      </c>
      <c r="B3955" s="489" t="s">
        <v>5153</v>
      </c>
      <c r="C3955" s="490">
        <v>1882</v>
      </c>
      <c r="D3955" s="490">
        <v>0</v>
      </c>
    </row>
    <row r="3956" spans="1:4" x14ac:dyDescent="0.2">
      <c r="A3956" s="489" t="s">
        <v>9257</v>
      </c>
      <c r="B3956" s="489" t="s">
        <v>4892</v>
      </c>
      <c r="C3956" s="490">
        <v>9214.2857142857101</v>
      </c>
      <c r="D3956" s="490">
        <v>1708.3285714285701</v>
      </c>
    </row>
    <row r="3957" spans="1:4" x14ac:dyDescent="0.2">
      <c r="A3957" s="489" t="s">
        <v>9257</v>
      </c>
      <c r="B3957" s="489" t="s">
        <v>4893</v>
      </c>
      <c r="C3957" s="490">
        <v>847.71428571428601</v>
      </c>
      <c r="D3957" s="490">
        <v>149.112942857143</v>
      </c>
    </row>
    <row r="3958" spans="1:4" x14ac:dyDescent="0.2">
      <c r="A3958" s="489" t="s">
        <v>9257</v>
      </c>
      <c r="B3958" s="489" t="s">
        <v>5153</v>
      </c>
      <c r="C3958" s="490">
        <v>3292</v>
      </c>
      <c r="D3958" s="490">
        <v>0</v>
      </c>
    </row>
    <row r="3959" spans="1:4" x14ac:dyDescent="0.2">
      <c r="A3959" s="489" t="s">
        <v>9257</v>
      </c>
      <c r="B3959" s="489" t="s">
        <v>6051</v>
      </c>
      <c r="C3959" s="490">
        <v>5735</v>
      </c>
      <c r="D3959" s="490">
        <v>181.85685000000001</v>
      </c>
    </row>
    <row r="3960" spans="1:4" x14ac:dyDescent="0.2">
      <c r="A3960" s="489" t="s">
        <v>9257</v>
      </c>
      <c r="B3960" s="489" t="s">
        <v>5428</v>
      </c>
      <c r="C3960" s="490">
        <v>8701.1888186783799</v>
      </c>
      <c r="D3960" s="490">
        <v>1480.9423369390602</v>
      </c>
    </row>
    <row r="3961" spans="1:4" x14ac:dyDescent="0.2">
      <c r="A3961" s="489" t="s">
        <v>9257</v>
      </c>
      <c r="B3961" s="489" t="s">
        <v>5440</v>
      </c>
      <c r="C3961" s="490">
        <v>26103.5664560351</v>
      </c>
      <c r="D3961" s="490">
        <v>4213.1156260040698</v>
      </c>
    </row>
    <row r="3962" spans="1:4" x14ac:dyDescent="0.2">
      <c r="A3962" s="489" t="s">
        <v>9257</v>
      </c>
      <c r="B3962" s="489" t="s">
        <v>5441</v>
      </c>
      <c r="C3962" s="490">
        <v>46438.244725286502</v>
      </c>
      <c r="D3962" s="490">
        <v>6687.1072404412607</v>
      </c>
    </row>
    <row r="3963" spans="1:4" x14ac:dyDescent="0.2">
      <c r="A3963" s="489" t="s">
        <v>9257</v>
      </c>
      <c r="B3963" s="489" t="s">
        <v>4010</v>
      </c>
      <c r="C3963" s="490">
        <v>10864</v>
      </c>
      <c r="D3963" s="490">
        <v>3122.3136</v>
      </c>
    </row>
    <row r="3964" spans="1:4" x14ac:dyDescent="0.2">
      <c r="A3964" s="489" t="s">
        <v>9257</v>
      </c>
      <c r="B3964" s="489" t="s">
        <v>4010</v>
      </c>
      <c r="C3964" s="490">
        <v>2115</v>
      </c>
      <c r="D3964" s="490">
        <v>607.851</v>
      </c>
    </row>
    <row r="3965" spans="1:4" x14ac:dyDescent="0.2">
      <c r="A3965" s="489" t="s">
        <v>9257</v>
      </c>
      <c r="B3965" s="489" t="s">
        <v>4014</v>
      </c>
      <c r="C3965" s="490">
        <v>537</v>
      </c>
      <c r="D3965" s="490">
        <v>154.3338</v>
      </c>
    </row>
    <row r="3966" spans="1:4" x14ac:dyDescent="0.2">
      <c r="A3966" s="489" t="s">
        <v>9257</v>
      </c>
      <c r="B3966" s="489" t="s">
        <v>4015</v>
      </c>
      <c r="C3966" s="490">
        <v>-537</v>
      </c>
      <c r="D3966" s="490">
        <v>-87.960599999999999</v>
      </c>
    </row>
    <row r="3967" spans="1:4" x14ac:dyDescent="0.2">
      <c r="A3967" s="489" t="s">
        <v>9257</v>
      </c>
      <c r="B3967" s="489" t="s">
        <v>4010</v>
      </c>
      <c r="C3967" s="490">
        <v>6675</v>
      </c>
      <c r="D3967" s="490">
        <v>1918.395</v>
      </c>
    </row>
    <row r="3968" spans="1:4" x14ac:dyDescent="0.2">
      <c r="A3968" s="489" t="s">
        <v>9257</v>
      </c>
      <c r="B3968" s="489" t="s">
        <v>4014</v>
      </c>
      <c r="C3968" s="490">
        <v>1313</v>
      </c>
      <c r="D3968" s="490">
        <v>377.3562</v>
      </c>
    </row>
    <row r="3969" spans="1:4" x14ac:dyDescent="0.2">
      <c r="A3969" s="489" t="s">
        <v>9257</v>
      </c>
      <c r="B3969" s="489" t="s">
        <v>4015</v>
      </c>
      <c r="C3969" s="490">
        <v>-1313</v>
      </c>
      <c r="D3969" s="490">
        <v>-215.0694</v>
      </c>
    </row>
    <row r="3970" spans="1:4" x14ac:dyDescent="0.2">
      <c r="A3970" s="489" t="s">
        <v>9257</v>
      </c>
      <c r="B3970" s="489" t="s">
        <v>4827</v>
      </c>
      <c r="C3970" s="490">
        <v>6150</v>
      </c>
      <c r="D3970" s="490">
        <v>1502.4450000000002</v>
      </c>
    </row>
    <row r="3971" spans="1:4" x14ac:dyDescent="0.2">
      <c r="A3971" s="489" t="s">
        <v>9257</v>
      </c>
      <c r="B3971" s="489" t="s">
        <v>4832</v>
      </c>
      <c r="C3971" s="490">
        <v>1456</v>
      </c>
      <c r="D3971" s="490">
        <v>355.70080000000002</v>
      </c>
    </row>
    <row r="3972" spans="1:4" x14ac:dyDescent="0.2">
      <c r="A3972" s="489" t="s">
        <v>9257</v>
      </c>
      <c r="B3972" s="489" t="s">
        <v>4833</v>
      </c>
      <c r="C3972" s="490">
        <v>-1456</v>
      </c>
      <c r="D3972" s="490">
        <v>-238.49280000000002</v>
      </c>
    </row>
    <row r="3973" spans="1:4" x14ac:dyDescent="0.2">
      <c r="A3973" s="489" t="s">
        <v>9257</v>
      </c>
      <c r="B3973" s="489" t="s">
        <v>5153</v>
      </c>
      <c r="C3973" s="490">
        <v>2227</v>
      </c>
      <c r="D3973" s="490">
        <v>0</v>
      </c>
    </row>
    <row r="3974" spans="1:4" x14ac:dyDescent="0.2">
      <c r="A3974" s="489" t="s">
        <v>9257</v>
      </c>
      <c r="B3974" s="489" t="s">
        <v>4888</v>
      </c>
      <c r="C3974" s="490">
        <v>8168.68279569892</v>
      </c>
      <c r="D3974" s="490">
        <v>1529.9942876344101</v>
      </c>
    </row>
    <row r="3975" spans="1:4" x14ac:dyDescent="0.2">
      <c r="A3975" s="489" t="s">
        <v>9257</v>
      </c>
      <c r="B3975" s="489" t="s">
        <v>4889</v>
      </c>
      <c r="C3975" s="490">
        <v>3986.31720430108</v>
      </c>
      <c r="D3975" s="490">
        <v>708.36856720430103</v>
      </c>
    </row>
    <row r="3976" spans="1:4" x14ac:dyDescent="0.2">
      <c r="A3976" s="489" t="s">
        <v>9257</v>
      </c>
      <c r="B3976" s="489" t="s">
        <v>4010</v>
      </c>
      <c r="C3976" s="490">
        <v>4104</v>
      </c>
      <c r="D3976" s="490">
        <v>1179.4896000000001</v>
      </c>
    </row>
    <row r="3977" spans="1:4" x14ac:dyDescent="0.2">
      <c r="A3977" s="489" t="s">
        <v>9257</v>
      </c>
      <c r="B3977" s="489" t="s">
        <v>4010</v>
      </c>
      <c r="C3977" s="490">
        <v>1462</v>
      </c>
      <c r="D3977" s="490">
        <v>420.17880000000002</v>
      </c>
    </row>
    <row r="3978" spans="1:4" x14ac:dyDescent="0.2">
      <c r="A3978" s="489" t="s">
        <v>9257</v>
      </c>
      <c r="B3978" s="489" t="s">
        <v>4014</v>
      </c>
      <c r="C3978" s="490">
        <v>2417</v>
      </c>
      <c r="D3978" s="490">
        <v>694.64580000000001</v>
      </c>
    </row>
    <row r="3979" spans="1:4" x14ac:dyDescent="0.2">
      <c r="A3979" s="489" t="s">
        <v>9257</v>
      </c>
      <c r="B3979" s="489" t="s">
        <v>4015</v>
      </c>
      <c r="C3979" s="490">
        <v>-1163.7</v>
      </c>
      <c r="D3979" s="490">
        <v>-190.61405999999999</v>
      </c>
    </row>
    <row r="3980" spans="1:4" x14ac:dyDescent="0.2">
      <c r="A3980" s="489" t="s">
        <v>9257</v>
      </c>
      <c r="B3980" s="489" t="s">
        <v>4016</v>
      </c>
      <c r="C3980" s="490">
        <v>-1253.3</v>
      </c>
      <c r="D3980" s="490">
        <v>-150.39600000000002</v>
      </c>
    </row>
    <row r="3981" spans="1:4" x14ac:dyDescent="0.2">
      <c r="A3981" s="489" t="s">
        <v>9257</v>
      </c>
      <c r="B3981" s="489" t="s">
        <v>5153</v>
      </c>
      <c r="C3981" s="490">
        <v>1192</v>
      </c>
      <c r="D3981" s="490">
        <v>0</v>
      </c>
    </row>
    <row r="3982" spans="1:4" x14ac:dyDescent="0.2">
      <c r="A3982" s="489" t="s">
        <v>9257</v>
      </c>
      <c r="B3982" s="489" t="s">
        <v>4876</v>
      </c>
      <c r="C3982" s="490">
        <v>5283</v>
      </c>
      <c r="D3982" s="490">
        <v>1020.1473000000001</v>
      </c>
    </row>
    <row r="3983" spans="1:4" x14ac:dyDescent="0.2">
      <c r="A3983" s="489" t="s">
        <v>9257</v>
      </c>
      <c r="B3983" s="489" t="s">
        <v>4010</v>
      </c>
      <c r="C3983" s="490">
        <v>860</v>
      </c>
      <c r="D3983" s="490">
        <v>247.16400000000002</v>
      </c>
    </row>
    <row r="3984" spans="1:4" x14ac:dyDescent="0.2">
      <c r="A3984" s="489" t="s">
        <v>9257</v>
      </c>
      <c r="B3984" s="489" t="s">
        <v>4014</v>
      </c>
      <c r="C3984" s="490">
        <v>1174</v>
      </c>
      <c r="D3984" s="490">
        <v>337.4076</v>
      </c>
    </row>
    <row r="3985" spans="1:4" x14ac:dyDescent="0.2">
      <c r="A3985" s="489" t="s">
        <v>9257</v>
      </c>
      <c r="B3985" s="489" t="s">
        <v>4015</v>
      </c>
      <c r="C3985" s="490">
        <v>-610.20000000000005</v>
      </c>
      <c r="D3985" s="490">
        <v>-99.950760000000002</v>
      </c>
    </row>
    <row r="3986" spans="1:4" x14ac:dyDescent="0.2">
      <c r="A3986" s="489" t="s">
        <v>9257</v>
      </c>
      <c r="B3986" s="489" t="s">
        <v>4016</v>
      </c>
      <c r="C3986" s="490">
        <v>-563.80000000000007</v>
      </c>
      <c r="D3986" s="490">
        <v>-67.655999999999992</v>
      </c>
    </row>
    <row r="3987" spans="1:4" x14ac:dyDescent="0.2">
      <c r="A3987" s="489" t="s">
        <v>9257</v>
      </c>
      <c r="B3987" s="489" t="s">
        <v>5153</v>
      </c>
      <c r="C3987" s="490">
        <v>17702</v>
      </c>
      <c r="D3987" s="490">
        <v>0</v>
      </c>
    </row>
    <row r="3988" spans="1:4" x14ac:dyDescent="0.2">
      <c r="A3988" s="489" t="s">
        <v>9257</v>
      </c>
      <c r="B3988" s="489" t="s">
        <v>4892</v>
      </c>
      <c r="C3988" s="490">
        <v>7016.61706349206</v>
      </c>
      <c r="D3988" s="490">
        <v>1300.8808035714301</v>
      </c>
    </row>
    <row r="3989" spans="1:4" x14ac:dyDescent="0.2">
      <c r="A3989" s="489" t="s">
        <v>9257</v>
      </c>
      <c r="B3989" s="489" t="s">
        <v>4893</v>
      </c>
      <c r="C3989" s="490">
        <v>21049.851190476202</v>
      </c>
      <c r="D3989" s="490">
        <v>3702.66882440476</v>
      </c>
    </row>
    <row r="3990" spans="1:4" x14ac:dyDescent="0.2">
      <c r="A3990" s="489" t="s">
        <v>9257</v>
      </c>
      <c r="B3990" s="489" t="s">
        <v>4894</v>
      </c>
      <c r="C3990" s="490">
        <v>28515.531746031702</v>
      </c>
      <c r="D3990" s="490">
        <v>4474.0869309523805</v>
      </c>
    </row>
    <row r="3991" spans="1:4" x14ac:dyDescent="0.2">
      <c r="A3991" s="489" t="s">
        <v>9257</v>
      </c>
      <c r="B3991" s="489" t="s">
        <v>3275</v>
      </c>
      <c r="C3991" s="490">
        <v>3681</v>
      </c>
      <c r="D3991" s="490">
        <v>1253.3805</v>
      </c>
    </row>
    <row r="3992" spans="1:4" x14ac:dyDescent="0.2">
      <c r="A3992" s="489" t="s">
        <v>9257</v>
      </c>
      <c r="B3992" s="489" t="s">
        <v>3279</v>
      </c>
      <c r="C3992" s="490">
        <v>11380</v>
      </c>
      <c r="D3992" s="490">
        <v>3874.8900000000003</v>
      </c>
    </row>
    <row r="3993" spans="1:4" x14ac:dyDescent="0.2">
      <c r="A3993" s="489" t="s">
        <v>9257</v>
      </c>
      <c r="B3993" s="489" t="s">
        <v>3280</v>
      </c>
      <c r="C3993" s="490">
        <v>-4518.3</v>
      </c>
      <c r="D3993" s="490">
        <v>-740.09753999999998</v>
      </c>
    </row>
    <row r="3994" spans="1:4" x14ac:dyDescent="0.2">
      <c r="A3994" s="489" t="s">
        <v>9257</v>
      </c>
      <c r="B3994" s="489" t="s">
        <v>3281</v>
      </c>
      <c r="C3994" s="490">
        <v>-6861.7000000000007</v>
      </c>
      <c r="D3994" s="490">
        <v>-823.404</v>
      </c>
    </row>
    <row r="3995" spans="1:4" x14ac:dyDescent="0.2">
      <c r="A3995" s="489" t="s">
        <v>9257</v>
      </c>
      <c r="B3995" s="489" t="s">
        <v>4900</v>
      </c>
      <c r="C3995" s="490">
        <v>10057.5396825397</v>
      </c>
      <c r="D3995" s="490">
        <v>1800.2996031746002</v>
      </c>
    </row>
    <row r="3996" spans="1:4" x14ac:dyDescent="0.2">
      <c r="A3996" s="489" t="s">
        <v>9257</v>
      </c>
      <c r="B3996" s="489" t="s">
        <v>5153</v>
      </c>
      <c r="C3996" s="490">
        <v>1690</v>
      </c>
      <c r="D3996" s="490">
        <v>0</v>
      </c>
    </row>
    <row r="3997" spans="1:4" x14ac:dyDescent="0.2">
      <c r="A3997" s="489" t="s">
        <v>9257</v>
      </c>
      <c r="B3997" s="489" t="s">
        <v>4901</v>
      </c>
      <c r="C3997" s="490">
        <v>80.460317460317498</v>
      </c>
      <c r="D3997" s="490">
        <v>13.662161904761899</v>
      </c>
    </row>
    <row r="3998" spans="1:4" x14ac:dyDescent="0.2">
      <c r="A3998" s="489" t="s">
        <v>9257</v>
      </c>
      <c r="B3998" s="489" t="s">
        <v>4010</v>
      </c>
      <c r="C3998" s="490">
        <v>6923</v>
      </c>
      <c r="D3998" s="490">
        <v>1989.6702</v>
      </c>
    </row>
    <row r="3999" spans="1:4" x14ac:dyDescent="0.2">
      <c r="A3999" s="489" t="s">
        <v>9257</v>
      </c>
      <c r="B3999" s="489" t="s">
        <v>4014</v>
      </c>
      <c r="C3999" s="490">
        <v>1446</v>
      </c>
      <c r="D3999" s="490">
        <v>415.5804</v>
      </c>
    </row>
    <row r="4000" spans="1:4" x14ac:dyDescent="0.2">
      <c r="A4000" s="489" t="s">
        <v>9257</v>
      </c>
      <c r="B4000" s="489" t="s">
        <v>4015</v>
      </c>
      <c r="C4000" s="490">
        <v>-1446</v>
      </c>
      <c r="D4000" s="490">
        <v>-236.85480000000001</v>
      </c>
    </row>
    <row r="4001" spans="1:4" x14ac:dyDescent="0.2">
      <c r="A4001" s="489" t="s">
        <v>9257</v>
      </c>
      <c r="B4001" s="489" t="s">
        <v>4010</v>
      </c>
      <c r="C4001" s="490">
        <v>8073</v>
      </c>
      <c r="D4001" s="490">
        <v>2320.1802000000002</v>
      </c>
    </row>
    <row r="4002" spans="1:4" x14ac:dyDescent="0.2">
      <c r="A4002" s="489" t="s">
        <v>9257</v>
      </c>
      <c r="B4002" s="489" t="s">
        <v>4827</v>
      </c>
      <c r="C4002" s="490">
        <v>10425</v>
      </c>
      <c r="D4002" s="490">
        <v>2546.8275000000003</v>
      </c>
    </row>
    <row r="4003" spans="1:4" x14ac:dyDescent="0.2">
      <c r="A4003" s="489" t="s">
        <v>9257</v>
      </c>
      <c r="B4003" s="489" t="s">
        <v>4832</v>
      </c>
      <c r="C4003" s="490">
        <v>1679</v>
      </c>
      <c r="D4003" s="490">
        <v>410.17970000000003</v>
      </c>
    </row>
    <row r="4004" spans="1:4" x14ac:dyDescent="0.2">
      <c r="A4004" s="489" t="s">
        <v>9257</v>
      </c>
      <c r="B4004" s="489" t="s">
        <v>4833</v>
      </c>
      <c r="C4004" s="490">
        <v>-1679</v>
      </c>
      <c r="D4004" s="490">
        <v>-275.02019999999999</v>
      </c>
    </row>
    <row r="4005" spans="1:4" x14ac:dyDescent="0.2">
      <c r="A4005" s="489" t="s">
        <v>9257</v>
      </c>
      <c r="B4005" s="489" t="s">
        <v>4010</v>
      </c>
      <c r="C4005" s="490">
        <v>1275</v>
      </c>
      <c r="D4005" s="490">
        <v>366.435</v>
      </c>
    </row>
    <row r="4006" spans="1:4" x14ac:dyDescent="0.2">
      <c r="A4006" s="489" t="s">
        <v>9257</v>
      </c>
      <c r="B4006" s="489" t="s">
        <v>4014</v>
      </c>
      <c r="C4006" s="490">
        <v>1063</v>
      </c>
      <c r="D4006" s="490">
        <v>305.50620000000004</v>
      </c>
    </row>
    <row r="4007" spans="1:4" x14ac:dyDescent="0.2">
      <c r="A4007" s="489" t="s">
        <v>9257</v>
      </c>
      <c r="B4007" s="489" t="s">
        <v>4015</v>
      </c>
      <c r="C4007" s="490">
        <v>-701.4</v>
      </c>
      <c r="D4007" s="490">
        <v>-114.88932</v>
      </c>
    </row>
    <row r="4008" spans="1:4" x14ac:dyDescent="0.2">
      <c r="A4008" s="489" t="s">
        <v>9257</v>
      </c>
      <c r="B4008" s="489" t="s">
        <v>4016</v>
      </c>
      <c r="C4008" s="490">
        <v>-361.6</v>
      </c>
      <c r="D4008" s="490">
        <v>-43.391999999999996</v>
      </c>
    </row>
    <row r="4009" spans="1:4" x14ac:dyDescent="0.2">
      <c r="A4009" s="489" t="s">
        <v>9257</v>
      </c>
      <c r="B4009" s="489" t="s">
        <v>4010</v>
      </c>
      <c r="C4009" s="490">
        <v>167</v>
      </c>
      <c r="D4009" s="490">
        <v>47.995799999999996</v>
      </c>
    </row>
    <row r="4010" spans="1:4" x14ac:dyDescent="0.2">
      <c r="A4010" s="489" t="s">
        <v>9257</v>
      </c>
      <c r="B4010" s="489" t="s">
        <v>4014</v>
      </c>
      <c r="C4010" s="490">
        <v>7375</v>
      </c>
      <c r="D4010" s="490">
        <v>2119.5750000000003</v>
      </c>
    </row>
    <row r="4011" spans="1:4" x14ac:dyDescent="0.2">
      <c r="A4011" s="489" t="s">
        <v>9257</v>
      </c>
      <c r="B4011" s="489" t="s">
        <v>4015</v>
      </c>
      <c r="C4011" s="490">
        <v>-2262.6</v>
      </c>
      <c r="D4011" s="490">
        <v>-370.61387999999999</v>
      </c>
    </row>
    <row r="4012" spans="1:4" x14ac:dyDescent="0.2">
      <c r="A4012" s="489" t="s">
        <v>9257</v>
      </c>
      <c r="B4012" s="489" t="s">
        <v>4016</v>
      </c>
      <c r="C4012" s="490">
        <v>-5112.4000000000005</v>
      </c>
      <c r="D4012" s="490">
        <v>-613.48800000000006</v>
      </c>
    </row>
    <row r="4013" spans="1:4" x14ac:dyDescent="0.2">
      <c r="A4013" s="489" t="s">
        <v>9257</v>
      </c>
      <c r="B4013" s="489" t="s">
        <v>5153</v>
      </c>
      <c r="C4013" s="490">
        <v>6572</v>
      </c>
      <c r="D4013" s="490">
        <v>0</v>
      </c>
    </row>
    <row r="4014" spans="1:4" x14ac:dyDescent="0.2">
      <c r="A4014" s="489" t="s">
        <v>9257</v>
      </c>
      <c r="B4014" s="489" t="s">
        <v>5856</v>
      </c>
      <c r="C4014" s="490">
        <v>6986.1842105263204</v>
      </c>
      <c r="D4014" s="490">
        <v>946.62796052631609</v>
      </c>
    </row>
    <row r="4015" spans="1:4" x14ac:dyDescent="0.2">
      <c r="A4015" s="489" t="s">
        <v>9257</v>
      </c>
      <c r="B4015" s="489" t="s">
        <v>5857</v>
      </c>
      <c r="C4015" s="490">
        <v>3632.8157894736801</v>
      </c>
      <c r="D4015" s="490">
        <v>466.81682894736804</v>
      </c>
    </row>
    <row r="4016" spans="1:4" x14ac:dyDescent="0.2">
      <c r="A4016" s="489" t="s">
        <v>9257</v>
      </c>
      <c r="B4016" s="489" t="s">
        <v>4827</v>
      </c>
      <c r="C4016" s="490">
        <v>6641</v>
      </c>
      <c r="D4016" s="490">
        <v>1622.3963000000001</v>
      </c>
    </row>
    <row r="4017" spans="1:4" x14ac:dyDescent="0.2">
      <c r="A4017" s="489" t="s">
        <v>9257</v>
      </c>
      <c r="B4017" s="489" t="s">
        <v>4832</v>
      </c>
      <c r="C4017" s="490">
        <v>1663</v>
      </c>
      <c r="D4017" s="490">
        <v>406.27090000000004</v>
      </c>
    </row>
    <row r="4018" spans="1:4" x14ac:dyDescent="0.2">
      <c r="A4018" s="489" t="s">
        <v>9257</v>
      </c>
      <c r="B4018" s="489" t="s">
        <v>4833</v>
      </c>
      <c r="C4018" s="490">
        <v>-1663</v>
      </c>
      <c r="D4018" s="490">
        <v>-272.39940000000001</v>
      </c>
    </row>
    <row r="4019" spans="1:4" x14ac:dyDescent="0.2">
      <c r="A4019" s="489" t="s">
        <v>9257</v>
      </c>
      <c r="B4019" s="489" t="s">
        <v>4010</v>
      </c>
      <c r="C4019" s="490">
        <v>4473</v>
      </c>
      <c r="D4019" s="490">
        <v>1285.5402000000001</v>
      </c>
    </row>
    <row r="4020" spans="1:4" x14ac:dyDescent="0.2">
      <c r="A4020" s="489" t="s">
        <v>9257</v>
      </c>
      <c r="B4020" s="489" t="s">
        <v>4014</v>
      </c>
      <c r="C4020" s="490">
        <v>1399</v>
      </c>
      <c r="D4020" s="490">
        <v>402.07260000000002</v>
      </c>
    </row>
    <row r="4021" spans="1:4" x14ac:dyDescent="0.2">
      <c r="A4021" s="489" t="s">
        <v>9257</v>
      </c>
      <c r="B4021" s="489" t="s">
        <v>4015</v>
      </c>
      <c r="C4021" s="490">
        <v>-1399</v>
      </c>
      <c r="D4021" s="490">
        <v>-229.15620000000001</v>
      </c>
    </row>
    <row r="4022" spans="1:4" x14ac:dyDescent="0.2">
      <c r="A4022" s="489" t="s">
        <v>9257</v>
      </c>
      <c r="B4022" s="489" t="s">
        <v>4010</v>
      </c>
      <c r="C4022" s="490">
        <v>11422</v>
      </c>
      <c r="D4022" s="490">
        <v>3282.6828</v>
      </c>
    </row>
    <row r="4023" spans="1:4" x14ac:dyDescent="0.2">
      <c r="A4023" s="489" t="s">
        <v>9257</v>
      </c>
      <c r="B4023" s="489" t="s">
        <v>3275</v>
      </c>
      <c r="C4023" s="490">
        <v>4420</v>
      </c>
      <c r="D4023" s="490">
        <v>1505.01</v>
      </c>
    </row>
    <row r="4024" spans="1:4" x14ac:dyDescent="0.2">
      <c r="A4024" s="489" t="s">
        <v>9257</v>
      </c>
      <c r="B4024" s="489" t="s">
        <v>3279</v>
      </c>
      <c r="C4024" s="490">
        <v>1397</v>
      </c>
      <c r="D4024" s="490">
        <v>475.67850000000004</v>
      </c>
    </row>
    <row r="4025" spans="1:4" x14ac:dyDescent="0.2">
      <c r="A4025" s="489" t="s">
        <v>9257</v>
      </c>
      <c r="B4025" s="489" t="s">
        <v>3280</v>
      </c>
      <c r="C4025" s="490">
        <v>-1397</v>
      </c>
      <c r="D4025" s="490">
        <v>-228.82860000000002</v>
      </c>
    </row>
    <row r="4026" spans="1:4" x14ac:dyDescent="0.2">
      <c r="A4026" s="489" t="s">
        <v>9257</v>
      </c>
      <c r="B4026" s="489" t="s">
        <v>4010</v>
      </c>
      <c r="C4026" s="490">
        <v>10828</v>
      </c>
      <c r="D4026" s="490">
        <v>3111.9672</v>
      </c>
    </row>
    <row r="4027" spans="1:4" x14ac:dyDescent="0.2">
      <c r="A4027" s="489" t="s">
        <v>9257</v>
      </c>
      <c r="B4027" s="489" t="s">
        <v>4010</v>
      </c>
      <c r="C4027" s="490">
        <v>10241.3164556962</v>
      </c>
      <c r="D4027" s="490">
        <v>2943.35434936709</v>
      </c>
    </row>
    <row r="4028" spans="1:4" x14ac:dyDescent="0.2">
      <c r="A4028" s="489" t="s">
        <v>9257</v>
      </c>
      <c r="B4028" s="489" t="s">
        <v>4010</v>
      </c>
      <c r="C4028" s="490">
        <v>5622.6835443037999</v>
      </c>
      <c r="D4028" s="490">
        <v>1615.95925063291</v>
      </c>
    </row>
    <row r="4029" spans="1:4" x14ac:dyDescent="0.2">
      <c r="A4029" s="489" t="s">
        <v>9257</v>
      </c>
      <c r="B4029" s="489" t="s">
        <v>4010</v>
      </c>
      <c r="C4029" s="490">
        <v>30139.5770392749</v>
      </c>
      <c r="D4029" s="490">
        <v>8662.1144410876095</v>
      </c>
    </row>
    <row r="4030" spans="1:4" x14ac:dyDescent="0.2">
      <c r="A4030" s="489" t="s">
        <v>9257</v>
      </c>
      <c r="B4030" s="489" t="s">
        <v>4011</v>
      </c>
      <c r="C4030" s="490">
        <v>3114.42296072508</v>
      </c>
      <c r="D4030" s="490">
        <v>851.17179516616307</v>
      </c>
    </row>
    <row r="4031" spans="1:4" x14ac:dyDescent="0.2">
      <c r="A4031" s="489" t="s">
        <v>9257</v>
      </c>
      <c r="B4031" s="489" t="s">
        <v>5153</v>
      </c>
      <c r="C4031" s="490">
        <v>3426</v>
      </c>
      <c r="D4031" s="490">
        <v>0</v>
      </c>
    </row>
    <row r="4032" spans="1:4" x14ac:dyDescent="0.2">
      <c r="A4032" s="489" t="s">
        <v>9257</v>
      </c>
      <c r="B4032" s="489" t="s">
        <v>4896</v>
      </c>
      <c r="C4032" s="490">
        <v>6161.0087293889401</v>
      </c>
      <c r="D4032" s="490">
        <v>1131.1612027158101</v>
      </c>
    </row>
    <row r="4033" spans="1:4" x14ac:dyDescent="0.2">
      <c r="A4033" s="489" t="s">
        <v>9257</v>
      </c>
      <c r="B4033" s="489" t="s">
        <v>4897</v>
      </c>
      <c r="C4033" s="490">
        <v>190.99127061105702</v>
      </c>
      <c r="D4033" s="490">
        <v>33.2706793404462</v>
      </c>
    </row>
    <row r="4034" spans="1:4" x14ac:dyDescent="0.2">
      <c r="A4034" s="489" t="s">
        <v>9257</v>
      </c>
      <c r="B4034" s="489" t="s">
        <v>4010</v>
      </c>
      <c r="C4034" s="490">
        <v>16786</v>
      </c>
      <c r="D4034" s="490">
        <v>4824.2964000000002</v>
      </c>
    </row>
    <row r="4035" spans="1:4" x14ac:dyDescent="0.2">
      <c r="A4035" s="489" t="s">
        <v>9257</v>
      </c>
      <c r="B4035" s="489" t="s">
        <v>4010</v>
      </c>
      <c r="C4035" s="490">
        <v>8164</v>
      </c>
      <c r="D4035" s="490">
        <v>2346.3335999999999</v>
      </c>
    </row>
    <row r="4036" spans="1:4" x14ac:dyDescent="0.2">
      <c r="A4036" s="489" t="s">
        <v>9257</v>
      </c>
      <c r="B4036" s="489" t="s">
        <v>4010</v>
      </c>
      <c r="C4036" s="490">
        <v>11177</v>
      </c>
      <c r="D4036" s="490">
        <v>3212.2698</v>
      </c>
    </row>
    <row r="4037" spans="1:4" x14ac:dyDescent="0.2">
      <c r="A4037" s="489" t="s">
        <v>9257</v>
      </c>
      <c r="B4037" s="489" t="s">
        <v>4010</v>
      </c>
      <c r="C4037" s="490">
        <v>28631.6397228637</v>
      </c>
      <c r="D4037" s="490">
        <v>8228.7332563510408</v>
      </c>
    </row>
    <row r="4038" spans="1:4" x14ac:dyDescent="0.2">
      <c r="A4038" s="489" t="s">
        <v>9257</v>
      </c>
      <c r="B4038" s="489" t="s">
        <v>4011</v>
      </c>
      <c r="C4038" s="490">
        <v>4428.3602771362603</v>
      </c>
      <c r="D4038" s="490">
        <v>1210.27086374134</v>
      </c>
    </row>
    <row r="4039" spans="1:4" x14ac:dyDescent="0.2">
      <c r="A4039" s="489" t="s">
        <v>9257</v>
      </c>
      <c r="B4039" s="489" t="s">
        <v>5153</v>
      </c>
      <c r="C4039" s="490">
        <v>6626</v>
      </c>
      <c r="D4039" s="490">
        <v>0</v>
      </c>
    </row>
    <row r="4040" spans="1:4" x14ac:dyDescent="0.2">
      <c r="A4040" s="489" t="s">
        <v>9257</v>
      </c>
      <c r="B4040" s="489" t="s">
        <v>4896</v>
      </c>
      <c r="C4040" s="490">
        <v>4914.9797570850205</v>
      </c>
      <c r="D4040" s="490">
        <v>902.39028340081006</v>
      </c>
    </row>
    <row r="4041" spans="1:4" x14ac:dyDescent="0.2">
      <c r="A4041" s="489" t="s">
        <v>9257</v>
      </c>
      <c r="B4041" s="489" t="s">
        <v>4897</v>
      </c>
      <c r="C4041" s="490">
        <v>2369.0202429149799</v>
      </c>
      <c r="D4041" s="490">
        <v>412.68332631578903</v>
      </c>
    </row>
    <row r="4042" spans="1:4" x14ac:dyDescent="0.2">
      <c r="A4042" s="489" t="s">
        <v>9257</v>
      </c>
      <c r="B4042" s="489" t="s">
        <v>4010</v>
      </c>
      <c r="C4042" s="490">
        <v>11604</v>
      </c>
      <c r="D4042" s="490">
        <v>3334.9896000000003</v>
      </c>
    </row>
    <row r="4043" spans="1:4" x14ac:dyDescent="0.2">
      <c r="A4043" s="489" t="s">
        <v>9257</v>
      </c>
      <c r="B4043" s="489" t="s">
        <v>4010</v>
      </c>
      <c r="C4043" s="490">
        <v>801</v>
      </c>
      <c r="D4043" s="490">
        <v>230.20740000000001</v>
      </c>
    </row>
    <row r="4044" spans="1:4" x14ac:dyDescent="0.2">
      <c r="A4044" s="489" t="s">
        <v>9257</v>
      </c>
      <c r="B4044" s="489" t="s">
        <v>4014</v>
      </c>
      <c r="C4044" s="490">
        <v>701</v>
      </c>
      <c r="D4044" s="490">
        <v>201.4674</v>
      </c>
    </row>
    <row r="4045" spans="1:4" x14ac:dyDescent="0.2">
      <c r="A4045" s="489" t="s">
        <v>9257</v>
      </c>
      <c r="B4045" s="489" t="s">
        <v>4015</v>
      </c>
      <c r="C4045" s="490">
        <v>-450.6</v>
      </c>
      <c r="D4045" s="490">
        <v>-73.808279999999996</v>
      </c>
    </row>
    <row r="4046" spans="1:4" x14ac:dyDescent="0.2">
      <c r="A4046" s="489" t="s">
        <v>9257</v>
      </c>
      <c r="B4046" s="489" t="s">
        <v>4016</v>
      </c>
      <c r="C4046" s="490">
        <v>-250.4</v>
      </c>
      <c r="D4046" s="490">
        <v>-30.047999999999998</v>
      </c>
    </row>
    <row r="4047" spans="1:4" x14ac:dyDescent="0.2">
      <c r="A4047" s="489" t="s">
        <v>9257</v>
      </c>
      <c r="B4047" s="489" t="s">
        <v>4827</v>
      </c>
      <c r="C4047" s="490">
        <v>7842.7538883806001</v>
      </c>
      <c r="D4047" s="490">
        <v>1915.9847749313801</v>
      </c>
    </row>
    <row r="4048" spans="1:4" x14ac:dyDescent="0.2">
      <c r="A4048" s="489" t="s">
        <v>9257</v>
      </c>
      <c r="B4048" s="489" t="s">
        <v>4832</v>
      </c>
      <c r="C4048" s="490">
        <v>714.95608417200401</v>
      </c>
      <c r="D4048" s="490">
        <v>174.66377136322001</v>
      </c>
    </row>
    <row r="4049" spans="1:4" x14ac:dyDescent="0.2">
      <c r="A4049" s="489" t="s">
        <v>9257</v>
      </c>
      <c r="B4049" s="489" t="s">
        <v>4833</v>
      </c>
      <c r="C4049" s="490">
        <v>-714.95608417200401</v>
      </c>
      <c r="D4049" s="490">
        <v>-117.10980658737401</v>
      </c>
    </row>
    <row r="4050" spans="1:4" x14ac:dyDescent="0.2">
      <c r="A4050" s="489" t="s">
        <v>9257</v>
      </c>
      <c r="B4050" s="489" t="s">
        <v>5153</v>
      </c>
      <c r="C4050" s="490">
        <v>172.04391582799602</v>
      </c>
      <c r="D4050" s="490">
        <v>0</v>
      </c>
    </row>
    <row r="4051" spans="1:4" x14ac:dyDescent="0.2">
      <c r="A4051" s="489" t="s">
        <v>9257</v>
      </c>
      <c r="B4051" s="489" t="s">
        <v>4880</v>
      </c>
      <c r="C4051" s="490">
        <v>1059.3504117108901</v>
      </c>
      <c r="D4051" s="490">
        <v>202.44186367795101</v>
      </c>
    </row>
    <row r="4052" spans="1:4" x14ac:dyDescent="0.2">
      <c r="A4052" s="489" t="s">
        <v>9257</v>
      </c>
      <c r="B4052" s="489" t="s">
        <v>4881</v>
      </c>
      <c r="C4052" s="490">
        <v>827.89569990850907</v>
      </c>
      <c r="D4052" s="490">
        <v>150.09749039341301</v>
      </c>
    </row>
    <row r="4053" spans="1:4" x14ac:dyDescent="0.2">
      <c r="A4053" s="489" t="s">
        <v>9257</v>
      </c>
      <c r="B4053" s="489" t="s">
        <v>4010</v>
      </c>
      <c r="C4053" s="490">
        <v>11747</v>
      </c>
      <c r="D4053" s="490">
        <v>3376.0878000000002</v>
      </c>
    </row>
    <row r="4054" spans="1:4" x14ac:dyDescent="0.2">
      <c r="A4054" s="489" t="s">
        <v>9257</v>
      </c>
      <c r="B4054" s="489" t="s">
        <v>3291</v>
      </c>
      <c r="C4054" s="490">
        <v>6735</v>
      </c>
      <c r="D4054" s="490">
        <v>2224.5705000000003</v>
      </c>
    </row>
    <row r="4055" spans="1:4" x14ac:dyDescent="0.2">
      <c r="A4055" s="489" t="s">
        <v>9257</v>
      </c>
      <c r="B4055" s="489" t="s">
        <v>4010</v>
      </c>
      <c r="C4055" s="490">
        <v>32077.5853537853</v>
      </c>
      <c r="D4055" s="490">
        <v>9219.0980306778802</v>
      </c>
    </row>
    <row r="4056" spans="1:4" x14ac:dyDescent="0.2">
      <c r="A4056" s="489" t="s">
        <v>9257</v>
      </c>
      <c r="B4056" s="489" t="s">
        <v>4011</v>
      </c>
      <c r="C4056" s="490">
        <v>21946.4146462147</v>
      </c>
      <c r="D4056" s="490">
        <v>5997.9551228104901</v>
      </c>
    </row>
    <row r="4057" spans="1:4" x14ac:dyDescent="0.2">
      <c r="A4057" s="489" t="s">
        <v>9257</v>
      </c>
      <c r="B4057" s="489" t="s">
        <v>4010</v>
      </c>
      <c r="C4057" s="490">
        <v>21672</v>
      </c>
      <c r="D4057" s="490">
        <v>6228.5328</v>
      </c>
    </row>
    <row r="4058" spans="1:4" x14ac:dyDescent="0.2">
      <c r="A4058" s="489" t="s">
        <v>9257</v>
      </c>
      <c r="B4058" s="489" t="s">
        <v>5153</v>
      </c>
      <c r="C4058" s="490">
        <v>1860.4285714285702</v>
      </c>
      <c r="D4058" s="490">
        <v>0</v>
      </c>
    </row>
    <row r="4059" spans="1:4" x14ac:dyDescent="0.2">
      <c r="A4059" s="489" t="s">
        <v>9257</v>
      </c>
      <c r="B4059" s="489" t="s">
        <v>4892</v>
      </c>
      <c r="C4059" s="490">
        <v>4341</v>
      </c>
      <c r="D4059" s="490">
        <v>804.82140000000004</v>
      </c>
    </row>
    <row r="4060" spans="1:4" x14ac:dyDescent="0.2">
      <c r="A4060" s="489" t="s">
        <v>9257</v>
      </c>
      <c r="B4060" s="489" t="s">
        <v>5896</v>
      </c>
      <c r="C4060" s="490">
        <v>3213</v>
      </c>
      <c r="D4060" s="490">
        <v>404.51670000000001</v>
      </c>
    </row>
    <row r="4061" spans="1:4" x14ac:dyDescent="0.2">
      <c r="A4061" s="489" t="s">
        <v>9257</v>
      </c>
      <c r="B4061" s="489" t="s">
        <v>5153</v>
      </c>
      <c r="C4061" s="490">
        <v>1257</v>
      </c>
      <c r="D4061" s="490">
        <v>0</v>
      </c>
    </row>
    <row r="4062" spans="1:4" x14ac:dyDescent="0.2">
      <c r="A4062" s="489" t="s">
        <v>9257</v>
      </c>
      <c r="B4062" s="489" t="s">
        <v>5434</v>
      </c>
      <c r="C4062" s="490">
        <v>2933</v>
      </c>
      <c r="D4062" s="490">
        <v>442.00310000000002</v>
      </c>
    </row>
    <row r="4063" spans="1:4" x14ac:dyDescent="0.2">
      <c r="A4063" s="489" t="s">
        <v>9257</v>
      </c>
      <c r="B4063" s="489" t="s">
        <v>5153</v>
      </c>
      <c r="C4063" s="490">
        <v>1431.8571428571402</v>
      </c>
      <c r="D4063" s="490">
        <v>0</v>
      </c>
    </row>
    <row r="4064" spans="1:4" x14ac:dyDescent="0.2">
      <c r="A4064" s="489" t="s">
        <v>9257</v>
      </c>
      <c r="B4064" s="489" t="s">
        <v>5433</v>
      </c>
      <c r="C4064" s="490">
        <v>3341</v>
      </c>
      <c r="D4064" s="490">
        <v>512.84350000000006</v>
      </c>
    </row>
    <row r="4065" spans="1:4" x14ac:dyDescent="0.2">
      <c r="A4065" s="489" t="s">
        <v>9257</v>
      </c>
      <c r="B4065" s="489" t="s">
        <v>5153</v>
      </c>
      <c r="C4065" s="490">
        <v>2703.8571428571399</v>
      </c>
      <c r="D4065" s="490">
        <v>0</v>
      </c>
    </row>
    <row r="4066" spans="1:4" x14ac:dyDescent="0.2">
      <c r="A4066" s="489" t="s">
        <v>9257</v>
      </c>
      <c r="B4066" s="489" t="s">
        <v>4896</v>
      </c>
      <c r="C4066" s="490">
        <v>6309</v>
      </c>
      <c r="D4066" s="490">
        <v>1158.3324</v>
      </c>
    </row>
    <row r="4067" spans="1:4" x14ac:dyDescent="0.2">
      <c r="A4067" s="489" t="s">
        <v>9257</v>
      </c>
      <c r="B4067" s="489" t="s">
        <v>5153</v>
      </c>
      <c r="C4067" s="490">
        <v>1383</v>
      </c>
      <c r="D4067" s="490">
        <v>0</v>
      </c>
    </row>
    <row r="4068" spans="1:4" x14ac:dyDescent="0.2">
      <c r="A4068" s="489" t="s">
        <v>9257</v>
      </c>
      <c r="B4068" s="489" t="s">
        <v>4892</v>
      </c>
      <c r="C4068" s="490">
        <v>3227</v>
      </c>
      <c r="D4068" s="490">
        <v>598.28579999999999</v>
      </c>
    </row>
    <row r="4069" spans="1:4" x14ac:dyDescent="0.2">
      <c r="A4069" s="489" t="s">
        <v>9257</v>
      </c>
      <c r="B4069" s="489" t="s">
        <v>4900</v>
      </c>
      <c r="C4069" s="490">
        <v>2627</v>
      </c>
      <c r="D4069" s="490">
        <v>470.233</v>
      </c>
    </row>
    <row r="4070" spans="1:4" x14ac:dyDescent="0.2">
      <c r="A4070" s="489" t="s">
        <v>9257</v>
      </c>
      <c r="B4070" s="489" t="s">
        <v>5153</v>
      </c>
      <c r="C4070" s="490">
        <v>1125.8571428571402</v>
      </c>
      <c r="D4070" s="490">
        <v>0</v>
      </c>
    </row>
    <row r="4071" spans="1:4" x14ac:dyDescent="0.2">
      <c r="A4071" s="489" t="s">
        <v>9257</v>
      </c>
      <c r="B4071" s="489" t="s">
        <v>5153</v>
      </c>
      <c r="C4071" s="490">
        <v>493.28571428571405</v>
      </c>
      <c r="D4071" s="490">
        <v>0</v>
      </c>
    </row>
    <row r="4072" spans="1:4" x14ac:dyDescent="0.2">
      <c r="A4072" s="489" t="s">
        <v>9257</v>
      </c>
      <c r="B4072" s="489" t="s">
        <v>4888</v>
      </c>
      <c r="C4072" s="490">
        <v>1151</v>
      </c>
      <c r="D4072" s="490">
        <v>215.5823</v>
      </c>
    </row>
    <row r="4073" spans="1:4" x14ac:dyDescent="0.2">
      <c r="A4073" s="489" t="s">
        <v>9257</v>
      </c>
      <c r="B4073" s="489" t="s">
        <v>4900</v>
      </c>
      <c r="C4073" s="490">
        <v>6333</v>
      </c>
      <c r="D4073" s="490">
        <v>1133.607</v>
      </c>
    </row>
    <row r="4074" spans="1:4" x14ac:dyDescent="0.2">
      <c r="A4074" s="489" t="s">
        <v>9257</v>
      </c>
      <c r="B4074" s="489" t="s">
        <v>5153</v>
      </c>
      <c r="C4074" s="490">
        <v>2714.1428571428601</v>
      </c>
      <c r="D4074" s="490">
        <v>0</v>
      </c>
    </row>
    <row r="4075" spans="1:4" x14ac:dyDescent="0.2">
      <c r="A4075" s="489" t="s">
        <v>9257</v>
      </c>
      <c r="B4075" s="489" t="s">
        <v>5153</v>
      </c>
      <c r="C4075" s="490">
        <v>1173.8571428571402</v>
      </c>
      <c r="D4075" s="490">
        <v>0</v>
      </c>
    </row>
    <row r="4076" spans="1:4" x14ac:dyDescent="0.2">
      <c r="A4076" s="489" t="s">
        <v>9257</v>
      </c>
      <c r="B4076" s="489" t="s">
        <v>5438</v>
      </c>
      <c r="C4076" s="490">
        <v>2739</v>
      </c>
      <c r="D4076" s="490">
        <v>385.37729999999999</v>
      </c>
    </row>
    <row r="4077" spans="1:4" x14ac:dyDescent="0.2">
      <c r="A4077" s="489" t="s">
        <v>9257</v>
      </c>
      <c r="B4077" s="489" t="s">
        <v>5153</v>
      </c>
      <c r="C4077" s="490">
        <v>2129.1428571428601</v>
      </c>
      <c r="D4077" s="490">
        <v>0</v>
      </c>
    </row>
    <row r="4078" spans="1:4" x14ac:dyDescent="0.2">
      <c r="A4078" s="489" t="s">
        <v>9257</v>
      </c>
      <c r="B4078" s="489" t="s">
        <v>5433</v>
      </c>
      <c r="C4078" s="490">
        <v>4968</v>
      </c>
      <c r="D4078" s="490">
        <v>762.58800000000008</v>
      </c>
    </row>
    <row r="4079" spans="1:4" x14ac:dyDescent="0.2">
      <c r="A4079" s="489" t="s">
        <v>9257</v>
      </c>
      <c r="B4079" s="489" t="s">
        <v>5153</v>
      </c>
      <c r="C4079" s="490">
        <v>93785.8</v>
      </c>
      <c r="D4079" s="490">
        <v>0</v>
      </c>
    </row>
    <row r="4080" spans="1:4" x14ac:dyDescent="0.2">
      <c r="A4080" s="489" t="s">
        <v>9257</v>
      </c>
      <c r="B4080" s="489" t="s">
        <v>5436</v>
      </c>
      <c r="C4080" s="490">
        <v>1317.5288220551402</v>
      </c>
      <c r="D4080" s="490">
        <v>191.56869072681701</v>
      </c>
    </row>
    <row r="4081" spans="1:4" x14ac:dyDescent="0.2">
      <c r="A4081" s="489" t="s">
        <v>9257</v>
      </c>
      <c r="B4081" s="489" t="s">
        <v>5464</v>
      </c>
      <c r="C4081" s="490">
        <v>3952.58646616541</v>
      </c>
      <c r="D4081" s="490">
        <v>545.06167368421097</v>
      </c>
    </row>
    <row r="4082" spans="1:4" x14ac:dyDescent="0.2">
      <c r="A4082" s="489" t="s">
        <v>9257</v>
      </c>
      <c r="B4082" s="489" t="s">
        <v>5465</v>
      </c>
      <c r="C4082" s="490">
        <v>7872.2347117794507</v>
      </c>
      <c r="D4082" s="490">
        <v>968.28486954887205</v>
      </c>
    </row>
    <row r="4083" spans="1:4" x14ac:dyDescent="0.2">
      <c r="A4083" s="489" t="s">
        <v>9257</v>
      </c>
      <c r="B4083" s="489" t="s">
        <v>5153</v>
      </c>
      <c r="C4083" s="490">
        <v>748.60491167600208</v>
      </c>
      <c r="D4083" s="490">
        <v>0</v>
      </c>
    </row>
    <row r="4084" spans="1:4" x14ac:dyDescent="0.2">
      <c r="A4084" s="489" t="s">
        <v>9257</v>
      </c>
      <c r="B4084" s="489" t="s">
        <v>4904</v>
      </c>
      <c r="C4084" s="490">
        <v>1748</v>
      </c>
      <c r="D4084" s="490">
        <v>305.02600000000001</v>
      </c>
    </row>
    <row r="4085" spans="1:4" x14ac:dyDescent="0.2">
      <c r="A4085" s="489" t="s">
        <v>9257</v>
      </c>
      <c r="B4085" s="489" t="s">
        <v>5153</v>
      </c>
      <c r="C4085" s="490">
        <v>1854.4285714285702</v>
      </c>
      <c r="D4085" s="490">
        <v>0</v>
      </c>
    </row>
    <row r="4086" spans="1:4" x14ac:dyDescent="0.2">
      <c r="A4086" s="489" t="s">
        <v>9257</v>
      </c>
      <c r="B4086" s="489" t="s">
        <v>4888</v>
      </c>
      <c r="C4086" s="490">
        <v>4327</v>
      </c>
      <c r="D4086" s="490">
        <v>810.44710000000009</v>
      </c>
    </row>
    <row r="4087" spans="1:4" x14ac:dyDescent="0.2">
      <c r="A4087" s="489" t="s">
        <v>9257</v>
      </c>
      <c r="B4087" s="489" t="s">
        <v>1105</v>
      </c>
      <c r="C4087" s="490">
        <v>2275</v>
      </c>
      <c r="D4087" s="490">
        <v>1151.605</v>
      </c>
    </row>
    <row r="4088" spans="1:4" x14ac:dyDescent="0.2">
      <c r="A4088" s="489" t="s">
        <v>9257</v>
      </c>
      <c r="B4088" s="489" t="s">
        <v>1105</v>
      </c>
      <c r="C4088" s="490">
        <v>914.90000000000009</v>
      </c>
      <c r="D4088" s="490">
        <v>463.12238000000002</v>
      </c>
    </row>
    <row r="4089" spans="1:4" x14ac:dyDescent="0.2">
      <c r="A4089" s="489" t="s">
        <v>9257</v>
      </c>
      <c r="B4089" s="489" t="s">
        <v>1106</v>
      </c>
      <c r="C4089" s="490">
        <v>1872.8000000000002</v>
      </c>
      <c r="D4089" s="490">
        <v>900.81680000000006</v>
      </c>
    </row>
    <row r="4090" spans="1:4" x14ac:dyDescent="0.2">
      <c r="A4090" s="489" t="s">
        <v>9257</v>
      </c>
      <c r="B4090" s="489" t="s">
        <v>1106</v>
      </c>
      <c r="C4090" s="490">
        <v>1219</v>
      </c>
      <c r="D4090" s="490">
        <v>586.33900000000006</v>
      </c>
    </row>
    <row r="4091" spans="1:4" x14ac:dyDescent="0.2">
      <c r="A4091" s="489" t="s">
        <v>9257</v>
      </c>
      <c r="B4091" s="489" t="s">
        <v>1106</v>
      </c>
      <c r="C4091" s="490">
        <v>4816.1359223301006</v>
      </c>
      <c r="D4091" s="490">
        <v>2316.5613786407803</v>
      </c>
    </row>
    <row r="4092" spans="1:4" x14ac:dyDescent="0.2">
      <c r="A4092" s="489" t="s">
        <v>9257</v>
      </c>
      <c r="B4092" s="489" t="s">
        <v>173</v>
      </c>
      <c r="C4092" s="490">
        <v>8518.8640776699012</v>
      </c>
      <c r="D4092" s="490">
        <v>3663.9634398058301</v>
      </c>
    </row>
    <row r="4093" spans="1:4" x14ac:dyDescent="0.2">
      <c r="A4093" s="489" t="s">
        <v>9257</v>
      </c>
      <c r="B4093" s="489" t="s">
        <v>1106</v>
      </c>
      <c r="C4093" s="490">
        <v>1878.2</v>
      </c>
      <c r="D4093" s="490">
        <v>903.41420000000005</v>
      </c>
    </row>
    <row r="4094" spans="1:4" x14ac:dyDescent="0.2">
      <c r="A4094" s="489" t="s">
        <v>9257</v>
      </c>
      <c r="B4094" s="489" t="s">
        <v>1106</v>
      </c>
      <c r="C4094" s="490">
        <v>1446</v>
      </c>
      <c r="D4094" s="490">
        <v>695.52600000000007</v>
      </c>
    </row>
    <row r="4095" spans="1:4" x14ac:dyDescent="0.2">
      <c r="A4095" s="489" t="s">
        <v>9257</v>
      </c>
      <c r="B4095" s="489" t="s">
        <v>1107</v>
      </c>
      <c r="C4095" s="490">
        <v>3334.9</v>
      </c>
      <c r="D4095" s="490">
        <v>1524.0493000000001</v>
      </c>
    </row>
    <row r="4096" spans="1:4" x14ac:dyDescent="0.2">
      <c r="A4096" s="489" t="s">
        <v>9257</v>
      </c>
      <c r="B4096" s="489" t="s">
        <v>1107</v>
      </c>
      <c r="C4096" s="490">
        <v>2394</v>
      </c>
      <c r="D4096" s="490">
        <v>1094.058</v>
      </c>
    </row>
    <row r="4097" spans="1:4" x14ac:dyDescent="0.2">
      <c r="A4097" s="489" t="s">
        <v>9257</v>
      </c>
      <c r="B4097" s="489" t="s">
        <v>1115</v>
      </c>
      <c r="C4097" s="490">
        <v>6309.1</v>
      </c>
      <c r="D4097" s="490">
        <v>3440.35223</v>
      </c>
    </row>
    <row r="4098" spans="1:4" x14ac:dyDescent="0.2">
      <c r="A4098" s="489" t="s">
        <v>9257</v>
      </c>
      <c r="B4098" s="489" t="s">
        <v>1115</v>
      </c>
      <c r="C4098" s="490">
        <v>4523</v>
      </c>
      <c r="D4098" s="490">
        <v>2466.3919000000001</v>
      </c>
    </row>
    <row r="4099" spans="1:4" x14ac:dyDescent="0.2">
      <c r="A4099" s="489" t="s">
        <v>9257</v>
      </c>
      <c r="B4099" s="489" t="s">
        <v>1115</v>
      </c>
      <c r="C4099" s="490">
        <v>6905</v>
      </c>
      <c r="D4099" s="490">
        <v>3765.2965000000004</v>
      </c>
    </row>
    <row r="4100" spans="1:4" x14ac:dyDescent="0.2">
      <c r="A4100" s="489" t="s">
        <v>9257</v>
      </c>
      <c r="B4100" s="489" t="s">
        <v>1115</v>
      </c>
      <c r="C4100" s="490">
        <v>8691.1</v>
      </c>
      <c r="D4100" s="490">
        <v>4739.2568300000003</v>
      </c>
    </row>
    <row r="4101" spans="1:4" x14ac:dyDescent="0.2">
      <c r="A4101" s="489" t="s">
        <v>9257</v>
      </c>
      <c r="B4101" s="489" t="s">
        <v>1115</v>
      </c>
      <c r="C4101" s="490">
        <v>5393</v>
      </c>
      <c r="D4101" s="490">
        <v>2940.8029000000001</v>
      </c>
    </row>
    <row r="4102" spans="1:4" x14ac:dyDescent="0.2">
      <c r="A4102" s="489" t="s">
        <v>9257</v>
      </c>
      <c r="B4102" s="489" t="s">
        <v>1122</v>
      </c>
      <c r="C4102" s="490">
        <v>4289</v>
      </c>
      <c r="D4102" s="490">
        <v>2221.7020000000002</v>
      </c>
    </row>
    <row r="4103" spans="1:4" x14ac:dyDescent="0.2">
      <c r="A4103" s="489" t="s">
        <v>9257</v>
      </c>
      <c r="B4103" s="489" t="s">
        <v>1122</v>
      </c>
      <c r="C4103" s="490">
        <v>3831</v>
      </c>
      <c r="D4103" s="490">
        <v>1984.4580000000001</v>
      </c>
    </row>
    <row r="4104" spans="1:4" x14ac:dyDescent="0.2">
      <c r="A4104" s="489" t="s">
        <v>9257</v>
      </c>
      <c r="B4104" s="489" t="s">
        <v>1122</v>
      </c>
      <c r="C4104" s="490">
        <v>4929</v>
      </c>
      <c r="D4104" s="490">
        <v>2553.2220000000002</v>
      </c>
    </row>
    <row r="4105" spans="1:4" x14ac:dyDescent="0.2">
      <c r="A4105" s="489" t="s">
        <v>9257</v>
      </c>
      <c r="B4105" s="489" t="s">
        <v>1122</v>
      </c>
      <c r="C4105" s="490">
        <v>10715</v>
      </c>
      <c r="D4105" s="490">
        <v>5550.37</v>
      </c>
    </row>
    <row r="4106" spans="1:4" x14ac:dyDescent="0.2">
      <c r="A4106" s="489" t="s">
        <v>9257</v>
      </c>
      <c r="B4106" s="489" t="s">
        <v>1122</v>
      </c>
      <c r="C4106" s="490">
        <v>11913</v>
      </c>
      <c r="D4106" s="490">
        <v>6170.9340000000002</v>
      </c>
    </row>
    <row r="4107" spans="1:4" x14ac:dyDescent="0.2">
      <c r="A4107" s="489" t="s">
        <v>9257</v>
      </c>
      <c r="B4107" s="489" t="s">
        <v>1122</v>
      </c>
      <c r="C4107" s="490">
        <v>7598</v>
      </c>
      <c r="D4107" s="490">
        <v>3935.7640000000001</v>
      </c>
    </row>
    <row r="4108" spans="1:4" x14ac:dyDescent="0.2">
      <c r="A4108" s="489" t="s">
        <v>9257</v>
      </c>
      <c r="B4108" s="489" t="s">
        <v>1129</v>
      </c>
      <c r="C4108" s="490">
        <v>4223</v>
      </c>
      <c r="D4108" s="490">
        <v>2078.1383000000001</v>
      </c>
    </row>
    <row r="4109" spans="1:4" x14ac:dyDescent="0.2">
      <c r="A4109" s="489" t="s">
        <v>9257</v>
      </c>
      <c r="B4109" s="489" t="s">
        <v>1129</v>
      </c>
      <c r="C4109" s="490">
        <v>9100.2000000000007</v>
      </c>
      <c r="D4109" s="490">
        <v>4478.2084199999999</v>
      </c>
    </row>
    <row r="4110" spans="1:4" x14ac:dyDescent="0.2">
      <c r="A4110" s="489" t="s">
        <v>9257</v>
      </c>
      <c r="B4110" s="489" t="s">
        <v>1129</v>
      </c>
      <c r="C4110" s="490">
        <v>2923</v>
      </c>
      <c r="D4110" s="490">
        <v>1438.4083000000001</v>
      </c>
    </row>
    <row r="4111" spans="1:4" x14ac:dyDescent="0.2">
      <c r="A4111" s="489" t="s">
        <v>9257</v>
      </c>
      <c r="B4111" s="489" t="s">
        <v>1129</v>
      </c>
      <c r="C4111" s="490">
        <v>6566</v>
      </c>
      <c r="D4111" s="490">
        <v>3231.1286</v>
      </c>
    </row>
    <row r="4112" spans="1:4" x14ac:dyDescent="0.2">
      <c r="A4112" s="489" t="s">
        <v>9257</v>
      </c>
      <c r="B4112" s="489" t="s">
        <v>1129</v>
      </c>
      <c r="C4112" s="490">
        <v>24457</v>
      </c>
      <c r="D4112" s="490">
        <v>12035.289699999999</v>
      </c>
    </row>
    <row r="4113" spans="1:4" x14ac:dyDescent="0.2">
      <c r="A4113" s="489" t="s">
        <v>9257</v>
      </c>
      <c r="B4113" s="489" t="s">
        <v>1129</v>
      </c>
      <c r="C4113" s="490">
        <v>10331.200000000001</v>
      </c>
      <c r="D4113" s="490">
        <v>5083.9835200000007</v>
      </c>
    </row>
    <row r="4114" spans="1:4" x14ac:dyDescent="0.2">
      <c r="A4114" s="489" t="s">
        <v>9257</v>
      </c>
      <c r="B4114" s="489" t="s">
        <v>1129</v>
      </c>
      <c r="C4114" s="490">
        <v>28474.9</v>
      </c>
      <c r="D4114" s="490">
        <v>14012.49829</v>
      </c>
    </row>
    <row r="4115" spans="1:4" x14ac:dyDescent="0.2">
      <c r="A4115" s="489" t="s">
        <v>9257</v>
      </c>
      <c r="B4115" s="489" t="s">
        <v>1129</v>
      </c>
      <c r="C4115" s="490">
        <v>17328</v>
      </c>
      <c r="D4115" s="490">
        <v>8527.1088</v>
      </c>
    </row>
    <row r="4116" spans="1:4" x14ac:dyDescent="0.2">
      <c r="A4116" s="489" t="s">
        <v>9257</v>
      </c>
      <c r="B4116" s="489" t="s">
        <v>1129</v>
      </c>
      <c r="C4116" s="490">
        <v>31726.479714302401</v>
      </c>
      <c r="D4116" s="490">
        <v>15612.6006674082</v>
      </c>
    </row>
    <row r="4117" spans="1:4" x14ac:dyDescent="0.2">
      <c r="A4117" s="489" t="s">
        <v>9257</v>
      </c>
      <c r="B4117" s="489" t="s">
        <v>1130</v>
      </c>
      <c r="C4117" s="490">
        <v>58593.520285697603</v>
      </c>
      <c r="D4117" s="490">
        <v>27433.486197763599</v>
      </c>
    </row>
    <row r="4118" spans="1:4" x14ac:dyDescent="0.2">
      <c r="A4118" s="489" t="s">
        <v>9257</v>
      </c>
      <c r="B4118" s="489" t="s">
        <v>1136</v>
      </c>
      <c r="C4118" s="490">
        <v>9883.5</v>
      </c>
      <c r="D4118" s="490">
        <v>4620.5362500000001</v>
      </c>
    </row>
    <row r="4119" spans="1:4" x14ac:dyDescent="0.2">
      <c r="A4119" s="489" t="s">
        <v>9257</v>
      </c>
      <c r="B4119" s="489" t="s">
        <v>1136</v>
      </c>
      <c r="C4119" s="490">
        <v>7309.3</v>
      </c>
      <c r="D4119" s="490">
        <v>3417.0977500000004</v>
      </c>
    </row>
    <row r="4120" spans="1:4" x14ac:dyDescent="0.2">
      <c r="A4120" s="489" t="s">
        <v>9257</v>
      </c>
      <c r="B4120" s="489" t="s">
        <v>1136</v>
      </c>
      <c r="C4120" s="490">
        <v>11430</v>
      </c>
      <c r="D4120" s="490">
        <v>5343.5250000000005</v>
      </c>
    </row>
    <row r="4121" spans="1:4" x14ac:dyDescent="0.2">
      <c r="A4121" s="489" t="s">
        <v>9257</v>
      </c>
      <c r="B4121" s="489" t="s">
        <v>1136</v>
      </c>
      <c r="C4121" s="490">
        <v>4768.1000000000004</v>
      </c>
      <c r="D4121" s="490">
        <v>2229.0867499999999</v>
      </c>
    </row>
    <row r="4122" spans="1:4" x14ac:dyDescent="0.2">
      <c r="A4122" s="489" t="s">
        <v>9257</v>
      </c>
      <c r="B4122" s="489" t="s">
        <v>1136</v>
      </c>
      <c r="C4122" s="490">
        <v>4467.8</v>
      </c>
      <c r="D4122" s="490">
        <v>2088.6965</v>
      </c>
    </row>
    <row r="4123" spans="1:4" x14ac:dyDescent="0.2">
      <c r="A4123" s="489" t="s">
        <v>9257</v>
      </c>
      <c r="B4123" s="489" t="s">
        <v>1136</v>
      </c>
      <c r="C4123" s="490">
        <v>9799</v>
      </c>
      <c r="D4123" s="490">
        <v>4581.0325000000003</v>
      </c>
    </row>
    <row r="4124" spans="1:4" x14ac:dyDescent="0.2">
      <c r="A4124" s="489" t="s">
        <v>9257</v>
      </c>
      <c r="B4124" s="489" t="s">
        <v>1136</v>
      </c>
      <c r="C4124" s="490">
        <v>5509</v>
      </c>
      <c r="D4124" s="490">
        <v>2575.4575</v>
      </c>
    </row>
    <row r="4125" spans="1:4" x14ac:dyDescent="0.2">
      <c r="A4125" s="489" t="s">
        <v>9257</v>
      </c>
      <c r="B4125" s="489" t="s">
        <v>1136</v>
      </c>
      <c r="C4125" s="490">
        <v>4570</v>
      </c>
      <c r="D4125" s="490">
        <v>2136.4749999999999</v>
      </c>
    </row>
    <row r="4126" spans="1:4" x14ac:dyDescent="0.2">
      <c r="A4126" s="489" t="s">
        <v>9257</v>
      </c>
      <c r="B4126" s="489" t="s">
        <v>1136</v>
      </c>
      <c r="C4126" s="490">
        <v>4666</v>
      </c>
      <c r="D4126" s="490">
        <v>2181.355</v>
      </c>
    </row>
    <row r="4127" spans="1:4" x14ac:dyDescent="0.2">
      <c r="A4127" s="489" t="s">
        <v>9257</v>
      </c>
      <c r="B4127" s="489" t="s">
        <v>1136</v>
      </c>
      <c r="C4127" s="490">
        <v>5016.9000000000005</v>
      </c>
      <c r="D4127" s="490">
        <v>2345.4007499999998</v>
      </c>
    </row>
    <row r="4128" spans="1:4" x14ac:dyDescent="0.2">
      <c r="A4128" s="489" t="s">
        <v>9257</v>
      </c>
      <c r="B4128" s="489" t="s">
        <v>1136</v>
      </c>
      <c r="C4128" s="490">
        <v>8105</v>
      </c>
      <c r="D4128" s="490">
        <v>3789.0875000000001</v>
      </c>
    </row>
    <row r="4129" spans="1:4" x14ac:dyDescent="0.2">
      <c r="A4129" s="489" t="s">
        <v>9257</v>
      </c>
      <c r="B4129" s="489" t="s">
        <v>1136</v>
      </c>
      <c r="C4129" s="490">
        <v>4386</v>
      </c>
      <c r="D4129" s="490">
        <v>2050.4549999999999</v>
      </c>
    </row>
    <row r="4130" spans="1:4" x14ac:dyDescent="0.2">
      <c r="A4130" s="489" t="s">
        <v>9257</v>
      </c>
      <c r="B4130" s="489" t="s">
        <v>1136</v>
      </c>
      <c r="C4130" s="490">
        <v>4698</v>
      </c>
      <c r="D4130" s="490">
        <v>2196.3150000000001</v>
      </c>
    </row>
    <row r="4131" spans="1:4" x14ac:dyDescent="0.2">
      <c r="A4131" s="489" t="s">
        <v>9257</v>
      </c>
      <c r="B4131" s="489" t="s">
        <v>173</v>
      </c>
      <c r="C4131" s="490">
        <v>4867.1000000000004</v>
      </c>
      <c r="D4131" s="490">
        <v>2093.3397100000002</v>
      </c>
    </row>
    <row r="4132" spans="1:4" x14ac:dyDescent="0.2">
      <c r="A4132" s="489" t="s">
        <v>9257</v>
      </c>
      <c r="B4132" s="489" t="s">
        <v>173</v>
      </c>
      <c r="C4132" s="490">
        <v>10694.4</v>
      </c>
      <c r="D4132" s="490">
        <v>4599.6614399999999</v>
      </c>
    </row>
    <row r="4133" spans="1:4" x14ac:dyDescent="0.2">
      <c r="A4133" s="489" t="s">
        <v>9257</v>
      </c>
      <c r="B4133" s="489" t="s">
        <v>173</v>
      </c>
      <c r="C4133" s="490">
        <v>9222</v>
      </c>
      <c r="D4133" s="490">
        <v>3966.3822</v>
      </c>
    </row>
    <row r="4134" spans="1:4" x14ac:dyDescent="0.2">
      <c r="A4134" s="489" t="s">
        <v>9257</v>
      </c>
      <c r="B4134" s="489" t="s">
        <v>173</v>
      </c>
      <c r="C4134" s="490">
        <v>6451</v>
      </c>
      <c r="D4134" s="490">
        <v>2774.5751</v>
      </c>
    </row>
    <row r="4135" spans="1:4" x14ac:dyDescent="0.2">
      <c r="A4135" s="489" t="s">
        <v>9257</v>
      </c>
      <c r="B4135" s="489" t="s">
        <v>173</v>
      </c>
      <c r="C4135" s="490">
        <v>28607.6450369753</v>
      </c>
      <c r="D4135" s="490">
        <v>12304.1481304031</v>
      </c>
    </row>
    <row r="4136" spans="1:4" x14ac:dyDescent="0.2">
      <c r="A4136" s="489" t="s">
        <v>9257</v>
      </c>
      <c r="B4136" s="489" t="s">
        <v>175</v>
      </c>
      <c r="C4136" s="490">
        <v>17169.3549630247</v>
      </c>
      <c r="D4136" s="490">
        <v>7023.9831153734003</v>
      </c>
    </row>
    <row r="4137" spans="1:4" x14ac:dyDescent="0.2">
      <c r="A4137" s="489" t="s">
        <v>9257</v>
      </c>
      <c r="B4137" s="489" t="s">
        <v>173</v>
      </c>
      <c r="C4137" s="490">
        <v>23886</v>
      </c>
      <c r="D4137" s="490">
        <v>10273.3686</v>
      </c>
    </row>
    <row r="4138" spans="1:4" x14ac:dyDescent="0.2">
      <c r="A4138" s="489" t="s">
        <v>9257</v>
      </c>
      <c r="B4138" s="489" t="s">
        <v>173</v>
      </c>
      <c r="C4138" s="490">
        <v>4646.5</v>
      </c>
      <c r="D4138" s="490">
        <v>1998.45965</v>
      </c>
    </row>
    <row r="4139" spans="1:4" x14ac:dyDescent="0.2">
      <c r="A4139" s="489" t="s">
        <v>9257</v>
      </c>
      <c r="B4139" s="489" t="s">
        <v>173</v>
      </c>
      <c r="C4139" s="490">
        <v>3113</v>
      </c>
      <c r="D4139" s="490">
        <v>1338.9013</v>
      </c>
    </row>
    <row r="4140" spans="1:4" x14ac:dyDescent="0.2">
      <c r="A4140" s="489" t="s">
        <v>9257</v>
      </c>
      <c r="B4140" s="489" t="s">
        <v>178</v>
      </c>
      <c r="C4140" s="490">
        <v>3070</v>
      </c>
      <c r="D4140" s="490">
        <v>1320.4070000000002</v>
      </c>
    </row>
    <row r="4141" spans="1:4" x14ac:dyDescent="0.2">
      <c r="A4141" s="489" t="s">
        <v>9257</v>
      </c>
      <c r="B4141" s="489" t="s">
        <v>179</v>
      </c>
      <c r="C4141" s="490">
        <v>-3070</v>
      </c>
      <c r="D4141" s="490">
        <v>-552.6</v>
      </c>
    </row>
    <row r="4142" spans="1:4" x14ac:dyDescent="0.2">
      <c r="A4142" s="489" t="s">
        <v>9257</v>
      </c>
      <c r="B4142" s="489" t="s">
        <v>173</v>
      </c>
      <c r="C4142" s="490">
        <v>4528</v>
      </c>
      <c r="D4142" s="490">
        <v>1947.4928</v>
      </c>
    </row>
    <row r="4143" spans="1:4" x14ac:dyDescent="0.2">
      <c r="A4143" s="489" t="s">
        <v>9257</v>
      </c>
      <c r="B4143" s="489" t="s">
        <v>173</v>
      </c>
      <c r="C4143" s="490">
        <v>5933</v>
      </c>
      <c r="D4143" s="490">
        <v>2551.7833000000001</v>
      </c>
    </row>
    <row r="4144" spans="1:4" x14ac:dyDescent="0.2">
      <c r="A4144" s="489" t="s">
        <v>9257</v>
      </c>
      <c r="B4144" s="489" t="s">
        <v>3264</v>
      </c>
      <c r="C4144" s="490">
        <v>6854</v>
      </c>
      <c r="D4144" s="490">
        <v>2682.6556</v>
      </c>
    </row>
    <row r="4145" spans="1:4" x14ac:dyDescent="0.2">
      <c r="A4145" s="489" t="s">
        <v>9257</v>
      </c>
      <c r="B4145" s="489" t="s">
        <v>3264</v>
      </c>
      <c r="C4145" s="490">
        <v>7282</v>
      </c>
      <c r="D4145" s="490">
        <v>2850.1748000000002</v>
      </c>
    </row>
    <row r="4146" spans="1:4" x14ac:dyDescent="0.2">
      <c r="A4146" s="489" t="s">
        <v>9257</v>
      </c>
      <c r="B4146" s="489" t="s">
        <v>3265</v>
      </c>
      <c r="C4146" s="490">
        <v>14577.7609427609</v>
      </c>
      <c r="D4146" s="490">
        <v>5427.3003989899007</v>
      </c>
    </row>
    <row r="4147" spans="1:4" x14ac:dyDescent="0.2">
      <c r="A4147" s="489" t="s">
        <v>9257</v>
      </c>
      <c r="B4147" s="489" t="s">
        <v>3264</v>
      </c>
      <c r="C4147" s="490">
        <v>30057.239057239101</v>
      </c>
      <c r="D4147" s="490">
        <v>11764.4033670034</v>
      </c>
    </row>
    <row r="4148" spans="1:4" x14ac:dyDescent="0.2">
      <c r="A4148" s="489" t="s">
        <v>9257</v>
      </c>
      <c r="B4148" s="489" t="s">
        <v>3264</v>
      </c>
      <c r="C4148" s="490">
        <v>8813</v>
      </c>
      <c r="D4148" s="490">
        <v>3449.4082000000003</v>
      </c>
    </row>
    <row r="4149" spans="1:4" x14ac:dyDescent="0.2">
      <c r="A4149" s="489" t="s">
        <v>9257</v>
      </c>
      <c r="B4149" s="489" t="s">
        <v>3264</v>
      </c>
      <c r="C4149" s="490">
        <v>18586</v>
      </c>
      <c r="D4149" s="490">
        <v>7274.5604000000003</v>
      </c>
    </row>
    <row r="4150" spans="1:4" x14ac:dyDescent="0.2">
      <c r="A4150" s="489" t="s">
        <v>9257</v>
      </c>
      <c r="B4150" s="489" t="s">
        <v>3264</v>
      </c>
      <c r="C4150" s="490">
        <v>21009</v>
      </c>
      <c r="D4150" s="490">
        <v>8222.9225999999999</v>
      </c>
    </row>
    <row r="4151" spans="1:4" x14ac:dyDescent="0.2">
      <c r="A4151" s="489" t="s">
        <v>9257</v>
      </c>
      <c r="B4151" s="489" t="s">
        <v>3264</v>
      </c>
      <c r="C4151" s="490">
        <v>20541</v>
      </c>
      <c r="D4151" s="490">
        <v>8039.7474000000002</v>
      </c>
    </row>
    <row r="4152" spans="1:4" x14ac:dyDescent="0.2">
      <c r="A4152" s="489" t="s">
        <v>9257</v>
      </c>
      <c r="B4152" s="489" t="s">
        <v>3264</v>
      </c>
      <c r="C4152" s="490">
        <v>10755</v>
      </c>
      <c r="D4152" s="490">
        <v>4209.5070000000005</v>
      </c>
    </row>
    <row r="4153" spans="1:4" x14ac:dyDescent="0.2">
      <c r="A4153" s="489" t="s">
        <v>9257</v>
      </c>
      <c r="B4153" s="489" t="s">
        <v>4010</v>
      </c>
      <c r="C4153" s="490">
        <v>22768</v>
      </c>
      <c r="D4153" s="490">
        <v>6543.5232000000005</v>
      </c>
    </row>
    <row r="4154" spans="1:4" x14ac:dyDescent="0.2">
      <c r="A4154" s="489" t="s">
        <v>9257</v>
      </c>
      <c r="B4154" s="489" t="s">
        <v>4010</v>
      </c>
      <c r="C4154" s="490">
        <v>27543.051661994399</v>
      </c>
      <c r="D4154" s="490">
        <v>7915.87304765719</v>
      </c>
    </row>
    <row r="4155" spans="1:4" x14ac:dyDescent="0.2">
      <c r="A4155" s="489" t="s">
        <v>9257</v>
      </c>
      <c r="B4155" s="489" t="s">
        <v>4011</v>
      </c>
      <c r="C4155" s="490">
        <v>64156.948338005604</v>
      </c>
      <c r="D4155" s="490">
        <v>17534.093980776899</v>
      </c>
    </row>
    <row r="4156" spans="1:4" x14ac:dyDescent="0.2">
      <c r="A4156" s="489" t="s">
        <v>9257</v>
      </c>
      <c r="B4156" s="489" t="s">
        <v>5695</v>
      </c>
      <c r="C4156" s="490">
        <v>297740.40000000002</v>
      </c>
      <c r="D4156" s="490">
        <v>67319.104439999996</v>
      </c>
    </row>
    <row r="4157" spans="1:4" x14ac:dyDescent="0.2">
      <c r="A4157" s="489" t="s">
        <v>9257</v>
      </c>
      <c r="B4157" s="489" t="s">
        <v>3291</v>
      </c>
      <c r="C4157" s="490">
        <v>4422</v>
      </c>
      <c r="D4157" s="490">
        <v>1460.5866000000001</v>
      </c>
    </row>
    <row r="4158" spans="1:4" x14ac:dyDescent="0.2">
      <c r="A4158" s="489" t="s">
        <v>9257</v>
      </c>
      <c r="B4158" s="489" t="s">
        <v>4010</v>
      </c>
      <c r="C4158" s="490">
        <v>6449</v>
      </c>
      <c r="D4158" s="490">
        <v>1853.4426000000001</v>
      </c>
    </row>
    <row r="4159" spans="1:4" x14ac:dyDescent="0.2">
      <c r="A4159" s="489" t="s">
        <v>9257</v>
      </c>
      <c r="B4159" s="489" t="s">
        <v>5153</v>
      </c>
      <c r="C4159" s="490">
        <v>243.42857142857102</v>
      </c>
      <c r="D4159" s="490">
        <v>0</v>
      </c>
    </row>
    <row r="4160" spans="1:4" x14ac:dyDescent="0.2">
      <c r="A4160" s="489" t="s">
        <v>9257</v>
      </c>
      <c r="B4160" s="489" t="s">
        <v>5434</v>
      </c>
      <c r="C4160" s="490">
        <v>568</v>
      </c>
      <c r="D4160" s="490">
        <v>85.5976</v>
      </c>
    </row>
    <row r="4161" spans="1:4" x14ac:dyDescent="0.2">
      <c r="A4161" s="489" t="s">
        <v>9257</v>
      </c>
      <c r="B4161" s="489" t="s">
        <v>4010</v>
      </c>
      <c r="C4161" s="490">
        <v>17133</v>
      </c>
      <c r="D4161" s="490">
        <v>4924.0241999999998</v>
      </c>
    </row>
    <row r="4162" spans="1:4" x14ac:dyDescent="0.2">
      <c r="A4162" s="489" t="s">
        <v>9257</v>
      </c>
      <c r="B4162" s="489" t="s">
        <v>5153</v>
      </c>
      <c r="C4162" s="490">
        <v>1159</v>
      </c>
      <c r="D4162" s="490">
        <v>0</v>
      </c>
    </row>
    <row r="4163" spans="1:4" x14ac:dyDescent="0.2">
      <c r="A4163" s="489" t="s">
        <v>9257</v>
      </c>
      <c r="B4163" s="489" t="s">
        <v>4888</v>
      </c>
      <c r="C4163" s="490">
        <v>7341.7147568013206</v>
      </c>
      <c r="D4163" s="490">
        <v>1375.1031739488901</v>
      </c>
    </row>
    <row r="4164" spans="1:4" x14ac:dyDescent="0.2">
      <c r="A4164" s="489" t="s">
        <v>9257</v>
      </c>
      <c r="B4164" s="489" t="s">
        <v>6051</v>
      </c>
      <c r="C4164" s="490">
        <v>820</v>
      </c>
      <c r="D4164" s="490">
        <v>26.002199999999998</v>
      </c>
    </row>
    <row r="4165" spans="1:4" x14ac:dyDescent="0.2">
      <c r="A4165" s="489" t="s">
        <v>9257</v>
      </c>
      <c r="B4165" s="489" t="s">
        <v>4889</v>
      </c>
      <c r="C4165" s="490">
        <v>10469.285243198699</v>
      </c>
      <c r="D4165" s="490">
        <v>1860.3919877164101</v>
      </c>
    </row>
    <row r="4166" spans="1:4" x14ac:dyDescent="0.2">
      <c r="A4166" s="489" t="s">
        <v>9257</v>
      </c>
      <c r="B4166" s="489" t="s">
        <v>5153</v>
      </c>
      <c r="C4166" s="490">
        <v>3217.48</v>
      </c>
      <c r="D4166" s="490">
        <v>0</v>
      </c>
    </row>
    <row r="4167" spans="1:4" x14ac:dyDescent="0.2">
      <c r="A4167" s="489" t="s">
        <v>9257</v>
      </c>
      <c r="B4167" s="489" t="s">
        <v>5868</v>
      </c>
      <c r="C4167" s="490">
        <v>6112.0361990950205</v>
      </c>
      <c r="D4167" s="490">
        <v>803.12155656108609</v>
      </c>
    </row>
    <row r="4168" spans="1:4" x14ac:dyDescent="0.2">
      <c r="A4168" s="489" t="s">
        <v>9257</v>
      </c>
      <c r="B4168" s="489" t="s">
        <v>5869</v>
      </c>
      <c r="C4168" s="490">
        <v>641.76380090497707</v>
      </c>
      <c r="D4168" s="490">
        <v>80.027945972850702</v>
      </c>
    </row>
    <row r="4169" spans="1:4" x14ac:dyDescent="0.2">
      <c r="A4169" s="489" t="s">
        <v>9257</v>
      </c>
      <c r="B4169" s="489" t="s">
        <v>3291</v>
      </c>
      <c r="C4169" s="490">
        <v>5259</v>
      </c>
      <c r="D4169" s="490">
        <v>1737.0477000000001</v>
      </c>
    </row>
    <row r="4170" spans="1:4" x14ac:dyDescent="0.2">
      <c r="A4170" s="489" t="s">
        <v>9257</v>
      </c>
      <c r="B4170" s="489" t="s">
        <v>4010</v>
      </c>
      <c r="C4170" s="490">
        <v>26586</v>
      </c>
      <c r="D4170" s="490">
        <v>7640.8164000000006</v>
      </c>
    </row>
    <row r="4171" spans="1:4" x14ac:dyDescent="0.2">
      <c r="A4171" s="489" t="s">
        <v>9257</v>
      </c>
      <c r="B4171" s="489" t="s">
        <v>4010</v>
      </c>
      <c r="C4171" s="490">
        <v>5327</v>
      </c>
      <c r="D4171" s="490">
        <v>1530.9798000000001</v>
      </c>
    </row>
    <row r="4172" spans="1:4" x14ac:dyDescent="0.2">
      <c r="A4172" s="489" t="s">
        <v>9257</v>
      </c>
      <c r="B4172" s="489" t="s">
        <v>4010</v>
      </c>
      <c r="C4172" s="490">
        <v>2032</v>
      </c>
      <c r="D4172" s="490">
        <v>583.99680000000001</v>
      </c>
    </row>
    <row r="4173" spans="1:4" x14ac:dyDescent="0.2">
      <c r="A4173" s="489" t="s">
        <v>9257</v>
      </c>
      <c r="B4173" s="489" t="s">
        <v>4014</v>
      </c>
      <c r="C4173" s="490">
        <v>507</v>
      </c>
      <c r="D4173" s="490">
        <v>145.71180000000001</v>
      </c>
    </row>
    <row r="4174" spans="1:4" x14ac:dyDescent="0.2">
      <c r="A4174" s="489" t="s">
        <v>9257</v>
      </c>
      <c r="B4174" s="489" t="s">
        <v>4015</v>
      </c>
      <c r="C4174" s="490">
        <v>-507</v>
      </c>
      <c r="D4174" s="490">
        <v>-83.046599999999998</v>
      </c>
    </row>
    <row r="4175" spans="1:4" x14ac:dyDescent="0.2">
      <c r="A4175" s="489" t="s">
        <v>9257</v>
      </c>
      <c r="B4175" s="489" t="s">
        <v>5153</v>
      </c>
      <c r="C4175" s="490">
        <v>2455</v>
      </c>
      <c r="D4175" s="490">
        <v>0</v>
      </c>
    </row>
    <row r="4176" spans="1:4" x14ac:dyDescent="0.2">
      <c r="A4176" s="489" t="s">
        <v>9257</v>
      </c>
      <c r="B4176" s="489" t="s">
        <v>4876</v>
      </c>
      <c r="C4176" s="490">
        <v>5410</v>
      </c>
      <c r="D4176" s="490">
        <v>1044.671</v>
      </c>
    </row>
    <row r="4177" spans="1:4" x14ac:dyDescent="0.2">
      <c r="A4177" s="489" t="s">
        <v>9257</v>
      </c>
      <c r="B4177" s="489" t="s">
        <v>4010</v>
      </c>
      <c r="C4177" s="490">
        <v>3474</v>
      </c>
      <c r="D4177" s="490">
        <v>998.4276000000001</v>
      </c>
    </row>
    <row r="4178" spans="1:4" x14ac:dyDescent="0.2">
      <c r="A4178" s="489" t="s">
        <v>9257</v>
      </c>
      <c r="B4178" s="489" t="s">
        <v>4014</v>
      </c>
      <c r="C4178" s="490">
        <v>1228</v>
      </c>
      <c r="D4178" s="490">
        <v>352.92720000000003</v>
      </c>
    </row>
    <row r="4179" spans="1:4" x14ac:dyDescent="0.2">
      <c r="A4179" s="489" t="s">
        <v>9257</v>
      </c>
      <c r="B4179" s="489" t="s">
        <v>4015</v>
      </c>
      <c r="C4179" s="490">
        <v>-1228</v>
      </c>
      <c r="D4179" s="490">
        <v>-201.1464</v>
      </c>
    </row>
    <row r="4180" spans="1:4" x14ac:dyDescent="0.2">
      <c r="A4180" s="489" t="s">
        <v>9257</v>
      </c>
      <c r="B4180" s="489" t="s">
        <v>4010</v>
      </c>
      <c r="C4180" s="490">
        <v>14861</v>
      </c>
      <c r="D4180" s="490">
        <v>4271.0514000000003</v>
      </c>
    </row>
    <row r="4181" spans="1:4" x14ac:dyDescent="0.2">
      <c r="A4181" s="489" t="s">
        <v>9257</v>
      </c>
      <c r="B4181" s="489" t="s">
        <v>6051</v>
      </c>
      <c r="C4181" s="490">
        <v>6245</v>
      </c>
      <c r="D4181" s="490">
        <v>198.02895000000001</v>
      </c>
    </row>
    <row r="4182" spans="1:4" x14ac:dyDescent="0.2">
      <c r="A4182" s="489" t="s">
        <v>9257</v>
      </c>
      <c r="B4182" s="489" t="s">
        <v>4904</v>
      </c>
      <c r="C4182" s="490">
        <v>8951.2661251791706</v>
      </c>
      <c r="D4182" s="490">
        <v>1561.9959388437601</v>
      </c>
    </row>
    <row r="4183" spans="1:4" x14ac:dyDescent="0.2">
      <c r="A4183" s="489" t="s">
        <v>9257</v>
      </c>
      <c r="B4183" s="489" t="s">
        <v>4905</v>
      </c>
      <c r="C4183" s="490">
        <v>26853.798375537499</v>
      </c>
      <c r="D4183" s="490">
        <v>4446.9890109890102</v>
      </c>
    </row>
    <row r="4184" spans="1:4" x14ac:dyDescent="0.2">
      <c r="A4184" s="489" t="s">
        <v>9257</v>
      </c>
      <c r="B4184" s="489" t="s">
        <v>4906</v>
      </c>
      <c r="C4184" s="490">
        <v>20399.9354992833</v>
      </c>
      <c r="D4184" s="490">
        <v>3013.07047324415</v>
      </c>
    </row>
    <row r="4185" spans="1:4" x14ac:dyDescent="0.2">
      <c r="A4185" s="489" t="s">
        <v>9257</v>
      </c>
      <c r="B4185" s="489" t="s">
        <v>3275</v>
      </c>
      <c r="C4185" s="490">
        <v>4758</v>
      </c>
      <c r="D4185" s="490">
        <v>1620.0990000000002</v>
      </c>
    </row>
    <row r="4186" spans="1:4" x14ac:dyDescent="0.2">
      <c r="A4186" s="489" t="s">
        <v>9257</v>
      </c>
      <c r="B4186" s="489" t="s">
        <v>3279</v>
      </c>
      <c r="C4186" s="490">
        <v>1223</v>
      </c>
      <c r="D4186" s="490">
        <v>416.43150000000003</v>
      </c>
    </row>
    <row r="4187" spans="1:4" x14ac:dyDescent="0.2">
      <c r="A4187" s="489" t="s">
        <v>9257</v>
      </c>
      <c r="B4187" s="489" t="s">
        <v>3280</v>
      </c>
      <c r="C4187" s="490">
        <v>-1223</v>
      </c>
      <c r="D4187" s="490">
        <v>-200.32740000000001</v>
      </c>
    </row>
    <row r="4188" spans="1:4" x14ac:dyDescent="0.2">
      <c r="A4188" s="489" t="s">
        <v>9257</v>
      </c>
      <c r="B4188" s="489" t="s">
        <v>4010</v>
      </c>
      <c r="C4188" s="490">
        <v>6519.6206896551703</v>
      </c>
      <c r="D4188" s="490">
        <v>1873.7389862069001</v>
      </c>
    </row>
    <row r="4189" spans="1:4" x14ac:dyDescent="0.2">
      <c r="A4189" s="489" t="s">
        <v>9257</v>
      </c>
      <c r="B4189" s="489" t="s">
        <v>4014</v>
      </c>
      <c r="C4189" s="490">
        <v>1229.7586206896601</v>
      </c>
      <c r="D4189" s="490">
        <v>353.43262758620699</v>
      </c>
    </row>
    <row r="4190" spans="1:4" x14ac:dyDescent="0.2">
      <c r="A4190" s="489" t="s">
        <v>9257</v>
      </c>
      <c r="B4190" s="489" t="s">
        <v>4015</v>
      </c>
      <c r="C4190" s="490">
        <v>-1229.7586206896601</v>
      </c>
      <c r="D4190" s="490">
        <v>-201.43446206896601</v>
      </c>
    </row>
    <row r="4191" spans="1:4" x14ac:dyDescent="0.2">
      <c r="A4191" s="489" t="s">
        <v>9257</v>
      </c>
      <c r="B4191" s="489" t="s">
        <v>4010</v>
      </c>
      <c r="C4191" s="490">
        <v>3431.3793103448302</v>
      </c>
      <c r="D4191" s="490">
        <v>986.178413793103</v>
      </c>
    </row>
    <row r="4192" spans="1:4" x14ac:dyDescent="0.2">
      <c r="A4192" s="489" t="s">
        <v>9257</v>
      </c>
      <c r="B4192" s="489" t="s">
        <v>4014</v>
      </c>
      <c r="C4192" s="490">
        <v>647.241379310345</v>
      </c>
      <c r="D4192" s="490">
        <v>186.01717241379302</v>
      </c>
    </row>
    <row r="4193" spans="1:4" x14ac:dyDescent="0.2">
      <c r="A4193" s="489" t="s">
        <v>9257</v>
      </c>
      <c r="B4193" s="489" t="s">
        <v>4015</v>
      </c>
      <c r="C4193" s="490">
        <v>-647.241379310345</v>
      </c>
      <c r="D4193" s="490">
        <v>-106.018137931034</v>
      </c>
    </row>
    <row r="4194" spans="1:4" x14ac:dyDescent="0.2">
      <c r="A4194" s="489" t="s">
        <v>9257</v>
      </c>
      <c r="B4194" s="489" t="s">
        <v>4010</v>
      </c>
      <c r="C4194" s="490">
        <v>1735</v>
      </c>
      <c r="D4194" s="490">
        <v>498.63900000000001</v>
      </c>
    </row>
    <row r="4195" spans="1:4" x14ac:dyDescent="0.2">
      <c r="A4195" s="489" t="s">
        <v>9257</v>
      </c>
      <c r="B4195" s="489" t="s">
        <v>4014</v>
      </c>
      <c r="C4195" s="490">
        <v>3730</v>
      </c>
      <c r="D4195" s="490">
        <v>1072.002</v>
      </c>
    </row>
    <row r="4196" spans="1:4" x14ac:dyDescent="0.2">
      <c r="A4196" s="489" t="s">
        <v>9257</v>
      </c>
      <c r="B4196" s="489" t="s">
        <v>4015</v>
      </c>
      <c r="C4196" s="490">
        <v>-1639.5</v>
      </c>
      <c r="D4196" s="490">
        <v>-268.55009999999999</v>
      </c>
    </row>
    <row r="4197" spans="1:4" x14ac:dyDescent="0.2">
      <c r="A4197" s="489" t="s">
        <v>9257</v>
      </c>
      <c r="B4197" s="489" t="s">
        <v>4016</v>
      </c>
      <c r="C4197" s="490">
        <v>-2090.5</v>
      </c>
      <c r="D4197" s="490">
        <v>-250.86</v>
      </c>
    </row>
    <row r="4198" spans="1:4" x14ac:dyDescent="0.2">
      <c r="A4198" s="489" t="s">
        <v>9257</v>
      </c>
      <c r="B4198" s="489" t="s">
        <v>4010</v>
      </c>
      <c r="C4198" s="490">
        <v>6111</v>
      </c>
      <c r="D4198" s="490">
        <v>1756.3014000000001</v>
      </c>
    </row>
    <row r="4199" spans="1:4" x14ac:dyDescent="0.2">
      <c r="A4199" s="489" t="s">
        <v>9257</v>
      </c>
      <c r="B4199" s="489" t="s">
        <v>4014</v>
      </c>
      <c r="C4199" s="490">
        <v>1899</v>
      </c>
      <c r="D4199" s="490">
        <v>545.77260000000001</v>
      </c>
    </row>
    <row r="4200" spans="1:4" x14ac:dyDescent="0.2">
      <c r="A4200" s="489" t="s">
        <v>9257</v>
      </c>
      <c r="B4200" s="489" t="s">
        <v>4015</v>
      </c>
      <c r="C4200" s="490">
        <v>-1899</v>
      </c>
      <c r="D4200" s="490">
        <v>-311.05619999999999</v>
      </c>
    </row>
    <row r="4201" spans="1:4" x14ac:dyDescent="0.2">
      <c r="A4201" s="489" t="s">
        <v>9257</v>
      </c>
      <c r="B4201" s="489" t="s">
        <v>5153</v>
      </c>
      <c r="C4201" s="490">
        <v>1727</v>
      </c>
      <c r="D4201" s="490">
        <v>0</v>
      </c>
    </row>
    <row r="4202" spans="1:4" x14ac:dyDescent="0.2">
      <c r="A4202" s="489" t="s">
        <v>9257</v>
      </c>
      <c r="B4202" s="489" t="s">
        <v>4872</v>
      </c>
      <c r="C4202" s="490">
        <v>6037</v>
      </c>
      <c r="D4202" s="490">
        <v>1177.2150000000001</v>
      </c>
    </row>
    <row r="4203" spans="1:4" x14ac:dyDescent="0.2">
      <c r="A4203" s="489" t="s">
        <v>9257</v>
      </c>
      <c r="B4203" s="489" t="s">
        <v>5153</v>
      </c>
      <c r="C4203" s="490">
        <v>2497</v>
      </c>
      <c r="D4203" s="490">
        <v>0</v>
      </c>
    </row>
    <row r="4204" spans="1:4" x14ac:dyDescent="0.2">
      <c r="A4204" s="489" t="s">
        <v>9257</v>
      </c>
      <c r="B4204" s="489" t="s">
        <v>4892</v>
      </c>
      <c r="C4204" s="490">
        <v>4914</v>
      </c>
      <c r="D4204" s="490">
        <v>911.05560000000003</v>
      </c>
    </row>
    <row r="4205" spans="1:4" x14ac:dyDescent="0.2">
      <c r="A4205" s="489" t="s">
        <v>9257</v>
      </c>
      <c r="B4205" s="489" t="s">
        <v>5431</v>
      </c>
      <c r="C4205" s="490">
        <v>8234</v>
      </c>
      <c r="D4205" s="490">
        <v>1310.8528000000001</v>
      </c>
    </row>
    <row r="4206" spans="1:4" x14ac:dyDescent="0.2">
      <c r="A4206" s="489" t="s">
        <v>9257</v>
      </c>
      <c r="B4206" s="489" t="s">
        <v>4010</v>
      </c>
      <c r="C4206" s="490">
        <v>8252</v>
      </c>
      <c r="D4206" s="490">
        <v>2371.6248000000001</v>
      </c>
    </row>
    <row r="4207" spans="1:4" x14ac:dyDescent="0.2">
      <c r="A4207" s="489" t="s">
        <v>9257</v>
      </c>
      <c r="B4207" s="489" t="s">
        <v>4010</v>
      </c>
      <c r="C4207" s="490">
        <v>4695</v>
      </c>
      <c r="D4207" s="490">
        <v>1349.3430000000001</v>
      </c>
    </row>
    <row r="4208" spans="1:4" x14ac:dyDescent="0.2">
      <c r="A4208" s="489" t="s">
        <v>9257</v>
      </c>
      <c r="B4208" s="489" t="s">
        <v>4014</v>
      </c>
      <c r="C4208" s="490">
        <v>662</v>
      </c>
      <c r="D4208" s="490">
        <v>190.25880000000001</v>
      </c>
    </row>
    <row r="4209" spans="1:4" x14ac:dyDescent="0.2">
      <c r="A4209" s="489" t="s">
        <v>9257</v>
      </c>
      <c r="B4209" s="489" t="s">
        <v>4015</v>
      </c>
      <c r="C4209" s="490">
        <v>-662</v>
      </c>
      <c r="D4209" s="490">
        <v>-108.43560000000001</v>
      </c>
    </row>
    <row r="4210" spans="1:4" x14ac:dyDescent="0.2">
      <c r="A4210" s="489" t="s">
        <v>9257</v>
      </c>
      <c r="B4210" s="489" t="s">
        <v>4010</v>
      </c>
      <c r="C4210" s="490">
        <v>6655</v>
      </c>
      <c r="D4210" s="490">
        <v>1912.6470000000002</v>
      </c>
    </row>
    <row r="4211" spans="1:4" x14ac:dyDescent="0.2">
      <c r="A4211" s="489" t="s">
        <v>9257</v>
      </c>
      <c r="B4211" s="489" t="s">
        <v>4014</v>
      </c>
      <c r="C4211" s="490">
        <v>1727</v>
      </c>
      <c r="D4211" s="490">
        <v>496.33980000000003</v>
      </c>
    </row>
    <row r="4212" spans="1:4" x14ac:dyDescent="0.2">
      <c r="A4212" s="489" t="s">
        <v>9257</v>
      </c>
      <c r="B4212" s="489" t="s">
        <v>4015</v>
      </c>
      <c r="C4212" s="490">
        <v>-1727</v>
      </c>
      <c r="D4212" s="490">
        <v>-282.88260000000002</v>
      </c>
    </row>
    <row r="4213" spans="1:4" x14ac:dyDescent="0.2">
      <c r="A4213" s="489" t="s">
        <v>9257</v>
      </c>
      <c r="B4213" s="489" t="s">
        <v>4010</v>
      </c>
      <c r="C4213" s="490">
        <v>6775</v>
      </c>
      <c r="D4213" s="490">
        <v>1947.135</v>
      </c>
    </row>
    <row r="4214" spans="1:4" x14ac:dyDescent="0.2">
      <c r="A4214" s="489" t="s">
        <v>9257</v>
      </c>
      <c r="B4214" s="489" t="s">
        <v>4014</v>
      </c>
      <c r="C4214" s="490">
        <v>2164</v>
      </c>
      <c r="D4214" s="490">
        <v>621.93360000000007</v>
      </c>
    </row>
    <row r="4215" spans="1:4" x14ac:dyDescent="0.2">
      <c r="A4215" s="489" t="s">
        <v>9257</v>
      </c>
      <c r="B4215" s="489" t="s">
        <v>4015</v>
      </c>
      <c r="C4215" s="490">
        <v>-2164</v>
      </c>
      <c r="D4215" s="490">
        <v>-354.46320000000003</v>
      </c>
    </row>
    <row r="4216" spans="1:4" x14ac:dyDescent="0.2">
      <c r="A4216" s="489" t="s">
        <v>9257</v>
      </c>
      <c r="B4216" s="489" t="s">
        <v>5431</v>
      </c>
      <c r="C4216" s="490">
        <v>8806</v>
      </c>
      <c r="D4216" s="490">
        <v>1401.9152000000001</v>
      </c>
    </row>
    <row r="4217" spans="1:4" x14ac:dyDescent="0.2">
      <c r="A4217" s="489" t="s">
        <v>9257</v>
      </c>
      <c r="B4217" s="489" t="s">
        <v>4010</v>
      </c>
      <c r="C4217" s="490">
        <v>6330</v>
      </c>
      <c r="D4217" s="490">
        <v>1819.2420000000002</v>
      </c>
    </row>
    <row r="4218" spans="1:4" x14ac:dyDescent="0.2">
      <c r="A4218" s="489" t="s">
        <v>9257</v>
      </c>
      <c r="B4218" s="489" t="s">
        <v>4014</v>
      </c>
      <c r="C4218" s="490">
        <v>1770</v>
      </c>
      <c r="D4218" s="490">
        <v>508.69800000000004</v>
      </c>
    </row>
    <row r="4219" spans="1:4" x14ac:dyDescent="0.2">
      <c r="A4219" s="489" t="s">
        <v>9257</v>
      </c>
      <c r="B4219" s="489" t="s">
        <v>4015</v>
      </c>
      <c r="C4219" s="490">
        <v>-1770</v>
      </c>
      <c r="D4219" s="490">
        <v>-289.92599999999999</v>
      </c>
    </row>
    <row r="4220" spans="1:4" x14ac:dyDescent="0.2">
      <c r="A4220" s="489" t="s">
        <v>9257</v>
      </c>
      <c r="B4220" s="489" t="s">
        <v>4827</v>
      </c>
      <c r="C4220" s="490">
        <v>4534</v>
      </c>
      <c r="D4220" s="490">
        <v>1107.6562000000001</v>
      </c>
    </row>
    <row r="4221" spans="1:4" x14ac:dyDescent="0.2">
      <c r="A4221" s="489" t="s">
        <v>9257</v>
      </c>
      <c r="B4221" s="489" t="s">
        <v>4832</v>
      </c>
      <c r="C4221" s="490">
        <v>6185</v>
      </c>
      <c r="D4221" s="490">
        <v>1510.9955</v>
      </c>
    </row>
    <row r="4222" spans="1:4" x14ac:dyDescent="0.2">
      <c r="A4222" s="489" t="s">
        <v>9257</v>
      </c>
      <c r="B4222" s="489" t="s">
        <v>4833</v>
      </c>
      <c r="C4222" s="490">
        <v>-3215.7000000000003</v>
      </c>
      <c r="D4222" s="490">
        <v>-526.73166000000003</v>
      </c>
    </row>
    <row r="4223" spans="1:4" x14ac:dyDescent="0.2">
      <c r="A4223" s="489" t="s">
        <v>9257</v>
      </c>
      <c r="B4223" s="489" t="s">
        <v>4834</v>
      </c>
      <c r="C4223" s="490">
        <v>-2969.3</v>
      </c>
      <c r="D4223" s="490">
        <v>-356.31600000000003</v>
      </c>
    </row>
    <row r="4224" spans="1:4" x14ac:dyDescent="0.2">
      <c r="A4224" s="489" t="s">
        <v>9257</v>
      </c>
      <c r="B4224" s="489" t="s">
        <v>4010</v>
      </c>
      <c r="C4224" s="490">
        <v>3090</v>
      </c>
      <c r="D4224" s="490">
        <v>888.06600000000003</v>
      </c>
    </row>
    <row r="4225" spans="1:4" x14ac:dyDescent="0.2">
      <c r="A4225" s="489" t="s">
        <v>9257</v>
      </c>
      <c r="B4225" s="489" t="s">
        <v>4014</v>
      </c>
      <c r="C4225" s="490">
        <v>1357</v>
      </c>
      <c r="D4225" s="490">
        <v>390.0018</v>
      </c>
    </row>
    <row r="4226" spans="1:4" x14ac:dyDescent="0.2">
      <c r="A4226" s="489" t="s">
        <v>9257</v>
      </c>
      <c r="B4226" s="489" t="s">
        <v>4015</v>
      </c>
      <c r="C4226" s="490">
        <v>-1334.1000000000001</v>
      </c>
      <c r="D4226" s="490">
        <v>-218.52558000000002</v>
      </c>
    </row>
    <row r="4227" spans="1:4" x14ac:dyDescent="0.2">
      <c r="A4227" s="489" t="s">
        <v>9257</v>
      </c>
      <c r="B4227" s="489" t="s">
        <v>4016</v>
      </c>
      <c r="C4227" s="490">
        <v>-22.9</v>
      </c>
      <c r="D4227" s="490">
        <v>-2.7479999999999998</v>
      </c>
    </row>
    <row r="4228" spans="1:4" x14ac:dyDescent="0.2">
      <c r="A4228" s="489" t="s">
        <v>9257</v>
      </c>
      <c r="B4228" s="489" t="s">
        <v>4010</v>
      </c>
      <c r="C4228" s="490">
        <v>3973.9</v>
      </c>
      <c r="D4228" s="490">
        <v>1142.0988600000001</v>
      </c>
    </row>
    <row r="4229" spans="1:4" x14ac:dyDescent="0.2">
      <c r="A4229" s="489" t="s">
        <v>9257</v>
      </c>
      <c r="B4229" s="489" t="s">
        <v>5153</v>
      </c>
      <c r="C4229" s="490">
        <v>2135</v>
      </c>
      <c r="D4229" s="490">
        <v>0</v>
      </c>
    </row>
    <row r="4230" spans="1:4" x14ac:dyDescent="0.2">
      <c r="A4230" s="489" t="s">
        <v>9257</v>
      </c>
      <c r="B4230" s="489" t="s">
        <v>5864</v>
      </c>
      <c r="C4230" s="490">
        <v>8540</v>
      </c>
      <c r="D4230" s="490">
        <v>1134.1120000000001</v>
      </c>
    </row>
    <row r="4231" spans="1:4" x14ac:dyDescent="0.2">
      <c r="A4231" s="489" t="s">
        <v>9257</v>
      </c>
      <c r="B4231" s="489" t="s">
        <v>4010</v>
      </c>
      <c r="C4231" s="490">
        <v>3391</v>
      </c>
      <c r="D4231" s="490">
        <v>974.57339999999999</v>
      </c>
    </row>
    <row r="4232" spans="1:4" x14ac:dyDescent="0.2">
      <c r="A4232" s="489" t="s">
        <v>9257</v>
      </c>
      <c r="B4232" s="489" t="s">
        <v>4014</v>
      </c>
      <c r="C4232" s="490">
        <v>1389</v>
      </c>
      <c r="D4232" s="490">
        <v>399.1986</v>
      </c>
    </row>
    <row r="4233" spans="1:4" x14ac:dyDescent="0.2">
      <c r="A4233" s="489" t="s">
        <v>9257</v>
      </c>
      <c r="B4233" s="489" t="s">
        <v>4015</v>
      </c>
      <c r="C4233" s="490">
        <v>-1389</v>
      </c>
      <c r="D4233" s="490">
        <v>-227.51820000000001</v>
      </c>
    </row>
    <row r="4234" spans="1:4" x14ac:dyDescent="0.2">
      <c r="A4234" s="489" t="s">
        <v>9257</v>
      </c>
      <c r="B4234" s="489" t="s">
        <v>4010</v>
      </c>
      <c r="C4234" s="490">
        <v>12303</v>
      </c>
      <c r="D4234" s="490">
        <v>3535.8822</v>
      </c>
    </row>
    <row r="4235" spans="1:4" x14ac:dyDescent="0.2">
      <c r="A4235" s="489" t="s">
        <v>9257</v>
      </c>
      <c r="B4235" s="489" t="s">
        <v>4010</v>
      </c>
      <c r="C4235" s="490">
        <v>29868.421052631602</v>
      </c>
      <c r="D4235" s="490">
        <v>8584.1842105263204</v>
      </c>
    </row>
    <row r="4236" spans="1:4" x14ac:dyDescent="0.2">
      <c r="A4236" s="489" t="s">
        <v>9257</v>
      </c>
      <c r="B4236" s="489" t="s">
        <v>4011</v>
      </c>
      <c r="C4236" s="490">
        <v>1911.5789473684201</v>
      </c>
      <c r="D4236" s="490">
        <v>522.43452631578907</v>
      </c>
    </row>
    <row r="4237" spans="1:4" x14ac:dyDescent="0.2">
      <c r="A4237" s="489" t="s">
        <v>9257</v>
      </c>
      <c r="B4237" s="489" t="s">
        <v>5880</v>
      </c>
      <c r="C4237" s="490">
        <v>4406</v>
      </c>
      <c r="D4237" s="490">
        <v>561.76499999999999</v>
      </c>
    </row>
    <row r="4238" spans="1:4" x14ac:dyDescent="0.2">
      <c r="A4238" s="489" t="s">
        <v>9257</v>
      </c>
      <c r="B4238" s="489" t="s">
        <v>5153</v>
      </c>
      <c r="C4238" s="490">
        <v>1287.5</v>
      </c>
      <c r="D4238" s="490">
        <v>0</v>
      </c>
    </row>
    <row r="4239" spans="1:4" x14ac:dyDescent="0.2">
      <c r="A4239" s="489" t="s">
        <v>9257</v>
      </c>
      <c r="B4239" s="489" t="s">
        <v>5432</v>
      </c>
      <c r="C4239" s="490">
        <v>5150</v>
      </c>
      <c r="D4239" s="490">
        <v>804.94500000000005</v>
      </c>
    </row>
    <row r="4240" spans="1:4" x14ac:dyDescent="0.2">
      <c r="A4240" s="489" t="s">
        <v>9257</v>
      </c>
      <c r="B4240" s="489" t="s">
        <v>5153</v>
      </c>
      <c r="C4240" s="490">
        <v>1447.2857142857101</v>
      </c>
      <c r="D4240" s="490">
        <v>0</v>
      </c>
    </row>
    <row r="4241" spans="1:4" x14ac:dyDescent="0.2">
      <c r="A4241" s="489" t="s">
        <v>9257</v>
      </c>
      <c r="B4241" s="489" t="s">
        <v>5435</v>
      </c>
      <c r="C4241" s="490">
        <v>3377</v>
      </c>
      <c r="D4241" s="490">
        <v>499.79600000000005</v>
      </c>
    </row>
    <row r="4242" spans="1:4" x14ac:dyDescent="0.2">
      <c r="A4242" s="489" t="s">
        <v>9257</v>
      </c>
      <c r="B4242" s="489" t="s">
        <v>5153</v>
      </c>
      <c r="C4242" s="490">
        <v>2515.2857142857101</v>
      </c>
      <c r="D4242" s="490">
        <v>0</v>
      </c>
    </row>
    <row r="4243" spans="1:4" x14ac:dyDescent="0.2">
      <c r="A4243" s="489" t="s">
        <v>9257</v>
      </c>
      <c r="B4243" s="489" t="s">
        <v>5430</v>
      </c>
      <c r="C4243" s="490">
        <v>5869</v>
      </c>
      <c r="D4243" s="490">
        <v>955.47320000000002</v>
      </c>
    </row>
    <row r="4244" spans="1:4" x14ac:dyDescent="0.2">
      <c r="A4244" s="489" t="s">
        <v>9257</v>
      </c>
      <c r="B4244" s="489" t="s">
        <v>5153</v>
      </c>
      <c r="C4244" s="490">
        <v>1010.57142857143</v>
      </c>
      <c r="D4244" s="490">
        <v>0</v>
      </c>
    </row>
    <row r="4245" spans="1:4" x14ac:dyDescent="0.2">
      <c r="A4245" s="489" t="s">
        <v>9257</v>
      </c>
      <c r="B4245" s="489" t="s">
        <v>4896</v>
      </c>
      <c r="C4245" s="490">
        <v>2358</v>
      </c>
      <c r="D4245" s="490">
        <v>432.92880000000002</v>
      </c>
    </row>
    <row r="4246" spans="1:4" x14ac:dyDescent="0.2">
      <c r="A4246" s="489" t="s">
        <v>9257</v>
      </c>
      <c r="B4246" s="489" t="s">
        <v>5153</v>
      </c>
      <c r="C4246" s="490">
        <v>2310</v>
      </c>
      <c r="D4246" s="490">
        <v>0</v>
      </c>
    </row>
    <row r="4247" spans="1:4" x14ac:dyDescent="0.2">
      <c r="A4247" s="489" t="s">
        <v>9257</v>
      </c>
      <c r="B4247" s="489" t="s">
        <v>4884</v>
      </c>
      <c r="C4247" s="490">
        <v>5390</v>
      </c>
      <c r="D4247" s="490">
        <v>1019.788</v>
      </c>
    </row>
    <row r="4248" spans="1:4" x14ac:dyDescent="0.2">
      <c r="A4248" s="489" t="s">
        <v>9257</v>
      </c>
      <c r="B4248" s="489" t="s">
        <v>5153</v>
      </c>
      <c r="C4248" s="490">
        <v>453</v>
      </c>
      <c r="D4248" s="490">
        <v>0</v>
      </c>
    </row>
    <row r="4249" spans="1:4" x14ac:dyDescent="0.2">
      <c r="A4249" s="489" t="s">
        <v>9257</v>
      </c>
      <c r="B4249" s="489" t="s">
        <v>5852</v>
      </c>
      <c r="C4249" s="490">
        <v>1812</v>
      </c>
      <c r="D4249" s="490">
        <v>247.88160000000002</v>
      </c>
    </row>
    <row r="4250" spans="1:4" x14ac:dyDescent="0.2">
      <c r="A4250" s="489" t="s">
        <v>9257</v>
      </c>
      <c r="B4250" s="489" t="s">
        <v>5153</v>
      </c>
      <c r="C4250" s="490">
        <v>1548</v>
      </c>
      <c r="D4250" s="490">
        <v>0</v>
      </c>
    </row>
    <row r="4251" spans="1:4" x14ac:dyDescent="0.2">
      <c r="A4251" s="489" t="s">
        <v>9257</v>
      </c>
      <c r="B4251" s="489" t="s">
        <v>5434</v>
      </c>
      <c r="C4251" s="490">
        <v>3612</v>
      </c>
      <c r="D4251" s="490">
        <v>544.32839999999999</v>
      </c>
    </row>
    <row r="4252" spans="1:4" x14ac:dyDescent="0.2">
      <c r="A4252" s="489" t="s">
        <v>9257</v>
      </c>
      <c r="B4252" s="489" t="s">
        <v>5153</v>
      </c>
      <c r="C4252" s="490">
        <v>617.25</v>
      </c>
      <c r="D4252" s="490">
        <v>0</v>
      </c>
    </row>
    <row r="4253" spans="1:4" x14ac:dyDescent="0.2">
      <c r="A4253" s="489" t="s">
        <v>9257</v>
      </c>
      <c r="B4253" s="489" t="s">
        <v>5437</v>
      </c>
      <c r="C4253" s="490">
        <v>2469</v>
      </c>
      <c r="D4253" s="490">
        <v>352.3263</v>
      </c>
    </row>
    <row r="4254" spans="1:4" x14ac:dyDescent="0.2">
      <c r="A4254" s="489" t="s">
        <v>9257</v>
      </c>
      <c r="B4254" s="489" t="s">
        <v>5153</v>
      </c>
      <c r="C4254" s="490">
        <v>752.57142857142901</v>
      </c>
      <c r="D4254" s="490">
        <v>0</v>
      </c>
    </row>
    <row r="4255" spans="1:4" x14ac:dyDescent="0.2">
      <c r="A4255" s="489" t="s">
        <v>9257</v>
      </c>
      <c r="B4255" s="489" t="s">
        <v>5438</v>
      </c>
      <c r="C4255" s="490">
        <v>1756</v>
      </c>
      <c r="D4255" s="490">
        <v>247.06920000000002</v>
      </c>
    </row>
    <row r="4256" spans="1:4" x14ac:dyDescent="0.2">
      <c r="A4256" s="489" t="s">
        <v>9257</v>
      </c>
      <c r="B4256" s="489" t="s">
        <v>1105</v>
      </c>
      <c r="C4256" s="490">
        <v>1252</v>
      </c>
      <c r="D4256" s="490">
        <v>633.76240000000007</v>
      </c>
    </row>
    <row r="4257" spans="1:4" x14ac:dyDescent="0.2">
      <c r="A4257" s="489" t="s">
        <v>9257</v>
      </c>
      <c r="B4257" s="489" t="s">
        <v>5153</v>
      </c>
      <c r="C4257" s="490">
        <v>3324.4285714285702</v>
      </c>
      <c r="D4257" s="490">
        <v>0</v>
      </c>
    </row>
    <row r="4258" spans="1:4" x14ac:dyDescent="0.2">
      <c r="A4258" s="489" t="s">
        <v>9257</v>
      </c>
      <c r="B4258" s="489" t="s">
        <v>5430</v>
      </c>
      <c r="C4258" s="490">
        <v>7757</v>
      </c>
      <c r="D4258" s="490">
        <v>1262.8396</v>
      </c>
    </row>
    <row r="4259" spans="1:4" x14ac:dyDescent="0.2">
      <c r="A4259" s="489" t="s">
        <v>9257</v>
      </c>
      <c r="B4259" s="489" t="s">
        <v>5153</v>
      </c>
      <c r="C4259" s="490">
        <v>3063.8571428571399</v>
      </c>
      <c r="D4259" s="490">
        <v>0</v>
      </c>
    </row>
    <row r="4260" spans="1:4" x14ac:dyDescent="0.2">
      <c r="A4260" s="489" t="s">
        <v>9257</v>
      </c>
      <c r="B4260" s="489" t="s">
        <v>5428</v>
      </c>
      <c r="C4260" s="490">
        <v>7149</v>
      </c>
      <c r="D4260" s="490">
        <v>1216.7598</v>
      </c>
    </row>
    <row r="4261" spans="1:4" x14ac:dyDescent="0.2">
      <c r="A4261" s="489" t="s">
        <v>9257</v>
      </c>
      <c r="B4261" s="489" t="s">
        <v>4827</v>
      </c>
      <c r="C4261" s="490">
        <v>29619.3191489362</v>
      </c>
      <c r="D4261" s="490">
        <v>7235.99966808511</v>
      </c>
    </row>
    <row r="4262" spans="1:4" x14ac:dyDescent="0.2">
      <c r="A4262" s="489" t="s">
        <v>9257</v>
      </c>
      <c r="B4262" s="489" t="s">
        <v>4829</v>
      </c>
      <c r="C4262" s="490">
        <v>69111.744680851101</v>
      </c>
      <c r="D4262" s="490">
        <v>16054.6582893617</v>
      </c>
    </row>
    <row r="4263" spans="1:4" x14ac:dyDescent="0.2">
      <c r="A4263" s="489" t="s">
        <v>9257</v>
      </c>
      <c r="B4263" s="489" t="s">
        <v>4830</v>
      </c>
      <c r="C4263" s="490">
        <v>40479.736170212804</v>
      </c>
      <c r="D4263" s="490">
        <v>8897.4460102127705</v>
      </c>
    </row>
    <row r="4264" spans="1:4" x14ac:dyDescent="0.2">
      <c r="A4264" s="489" t="s">
        <v>9257</v>
      </c>
      <c r="B4264" s="489" t="s">
        <v>4010</v>
      </c>
      <c r="C4264" s="490">
        <v>28837.686567164201</v>
      </c>
      <c r="D4264" s="490">
        <v>8287.951119402991</v>
      </c>
    </row>
    <row r="4265" spans="1:4" x14ac:dyDescent="0.2">
      <c r="A4265" s="489" t="s">
        <v>9257</v>
      </c>
      <c r="B4265" s="489" t="s">
        <v>4011</v>
      </c>
      <c r="C4265" s="490">
        <v>67287.935323383106</v>
      </c>
      <c r="D4265" s="490">
        <v>18389.792723880601</v>
      </c>
    </row>
    <row r="4266" spans="1:4" x14ac:dyDescent="0.2">
      <c r="A4266" s="489" t="s">
        <v>9257</v>
      </c>
      <c r="B4266" s="489" t="s">
        <v>4012</v>
      </c>
      <c r="C4266" s="490">
        <v>645810.37810945301</v>
      </c>
      <c r="D4266" s="490">
        <v>167006.56377910401</v>
      </c>
    </row>
    <row r="4267" spans="1:4" x14ac:dyDescent="0.2">
      <c r="A4267" s="489" t="s">
        <v>9257</v>
      </c>
      <c r="B4267" s="489" t="s">
        <v>5153</v>
      </c>
      <c r="C4267" s="490">
        <v>85175.384134165302</v>
      </c>
      <c r="D4267" s="490">
        <v>0</v>
      </c>
    </row>
    <row r="4268" spans="1:4" x14ac:dyDescent="0.2">
      <c r="A4268" s="489" t="s">
        <v>9257</v>
      </c>
      <c r="B4268" s="489" t="s">
        <v>5876</v>
      </c>
      <c r="C4268" s="490">
        <v>4446.3540196078402</v>
      </c>
      <c r="D4268" s="490">
        <v>572.69039772549002</v>
      </c>
    </row>
    <row r="4269" spans="1:4" x14ac:dyDescent="0.2">
      <c r="A4269" s="489" t="s">
        <v>9257</v>
      </c>
      <c r="B4269" s="489" t="s">
        <v>5877</v>
      </c>
      <c r="C4269" s="490">
        <v>13339.0620588235</v>
      </c>
      <c r="D4269" s="490">
        <v>1630.03338358824</v>
      </c>
    </row>
    <row r="4270" spans="1:4" x14ac:dyDescent="0.2">
      <c r="A4270" s="489" t="s">
        <v>9257</v>
      </c>
      <c r="B4270" s="489" t="s">
        <v>5878</v>
      </c>
      <c r="C4270" s="490">
        <v>50243.800421568601</v>
      </c>
      <c r="D4270" s="490">
        <v>5476.5742459509802</v>
      </c>
    </row>
    <row r="4271" spans="1:4" x14ac:dyDescent="0.2">
      <c r="A4271" s="489" t="s">
        <v>9257</v>
      </c>
      <c r="B4271" s="489" t="s">
        <v>4841</v>
      </c>
      <c r="C4271" s="490">
        <v>32692.311905052502</v>
      </c>
      <c r="D4271" s="490">
        <v>7986.7317984043202</v>
      </c>
    </row>
    <row r="4272" spans="1:4" x14ac:dyDescent="0.2">
      <c r="A4272" s="489" t="s">
        <v>9257</v>
      </c>
      <c r="B4272" s="489" t="s">
        <v>4844</v>
      </c>
      <c r="C4272" s="490">
        <v>76282.061111789095</v>
      </c>
      <c r="D4272" s="490">
        <v>17720.3227962686</v>
      </c>
    </row>
    <row r="4273" spans="1:4" x14ac:dyDescent="0.2">
      <c r="A4273" s="489" t="s">
        <v>9257</v>
      </c>
      <c r="B4273" s="489" t="s">
        <v>4846</v>
      </c>
      <c r="C4273" s="490">
        <v>105330.269983158</v>
      </c>
      <c r="D4273" s="490">
        <v>23151.593342298202</v>
      </c>
    </row>
    <row r="4274" spans="1:4" x14ac:dyDescent="0.2">
      <c r="A4274" s="489" t="s">
        <v>9257</v>
      </c>
      <c r="B4274" s="489" t="s">
        <v>4573</v>
      </c>
      <c r="C4274" s="490">
        <v>350924.41875000001</v>
      </c>
      <c r="D4274" s="490">
        <v>81765.389568750004</v>
      </c>
    </row>
    <row r="4275" spans="1:4" x14ac:dyDescent="0.2">
      <c r="A4275" s="489" t="s">
        <v>9257</v>
      </c>
      <c r="B4275" s="489" t="s">
        <v>1105</v>
      </c>
      <c r="C4275" s="490">
        <v>2131</v>
      </c>
      <c r="D4275" s="490">
        <v>1078.7121999999999</v>
      </c>
    </row>
    <row r="4276" spans="1:4" x14ac:dyDescent="0.2">
      <c r="A4276" s="489" t="s">
        <v>9257</v>
      </c>
      <c r="B4276" s="489" t="s">
        <v>1106</v>
      </c>
      <c r="C4276" s="490">
        <v>906</v>
      </c>
      <c r="D4276" s="490">
        <v>435.786</v>
      </c>
    </row>
    <row r="4277" spans="1:4" x14ac:dyDescent="0.2">
      <c r="A4277" s="489" t="s">
        <v>9257</v>
      </c>
      <c r="B4277" s="489" t="s">
        <v>1106</v>
      </c>
      <c r="C4277" s="490">
        <v>3311</v>
      </c>
      <c r="D4277" s="490">
        <v>1592.5910000000001</v>
      </c>
    </row>
    <row r="4278" spans="1:4" x14ac:dyDescent="0.2">
      <c r="A4278" s="489" t="s">
        <v>9257</v>
      </c>
      <c r="B4278" s="489" t="s">
        <v>1105</v>
      </c>
      <c r="C4278" s="490">
        <v>3506</v>
      </c>
      <c r="D4278" s="490">
        <v>1774.7372</v>
      </c>
    </row>
    <row r="4279" spans="1:4" x14ac:dyDescent="0.2">
      <c r="A4279" s="489" t="s">
        <v>9257</v>
      </c>
      <c r="B4279" s="489" t="s">
        <v>1105</v>
      </c>
      <c r="C4279" s="490">
        <v>3171.9</v>
      </c>
      <c r="D4279" s="490">
        <v>1605.6157800000001</v>
      </c>
    </row>
    <row r="4280" spans="1:4" x14ac:dyDescent="0.2">
      <c r="A4280" s="489" t="s">
        <v>9257</v>
      </c>
      <c r="B4280" s="489" t="s">
        <v>3265</v>
      </c>
      <c r="C4280" s="490">
        <v>74948.611111111095</v>
      </c>
      <c r="D4280" s="490">
        <v>27903.367916666699</v>
      </c>
    </row>
    <row r="4281" spans="1:4" x14ac:dyDescent="0.2">
      <c r="A4281" s="489" t="s">
        <v>9257</v>
      </c>
      <c r="B4281" s="489" t="s">
        <v>3264</v>
      </c>
      <c r="C4281" s="490">
        <v>32120.833333333299</v>
      </c>
      <c r="D4281" s="490">
        <v>12572.0941666667</v>
      </c>
    </row>
    <row r="4282" spans="1:4" x14ac:dyDescent="0.2">
      <c r="A4282" s="489" t="s">
        <v>9257</v>
      </c>
      <c r="B4282" s="489" t="s">
        <v>3266</v>
      </c>
      <c r="C4282" s="490">
        <v>14347.3055555556</v>
      </c>
      <c r="D4282" s="490">
        <v>5054.5557472222199</v>
      </c>
    </row>
    <row r="4283" spans="1:4" x14ac:dyDescent="0.2">
      <c r="A4283" s="489" t="s">
        <v>9257</v>
      </c>
      <c r="B4283" s="489" t="s">
        <v>1136</v>
      </c>
      <c r="C4283" s="490">
        <v>26038.0655518762</v>
      </c>
      <c r="D4283" s="490">
        <v>12172.795645502099</v>
      </c>
    </row>
    <row r="4284" spans="1:4" x14ac:dyDescent="0.2">
      <c r="A4284" s="489" t="s">
        <v>9257</v>
      </c>
      <c r="B4284" s="489" t="s">
        <v>1137</v>
      </c>
      <c r="C4284" s="490">
        <v>31375.8689900108</v>
      </c>
      <c r="D4284" s="490">
        <v>13955.9865267568</v>
      </c>
    </row>
    <row r="4285" spans="1:4" x14ac:dyDescent="0.2">
      <c r="A4285" s="489" t="s">
        <v>9257</v>
      </c>
      <c r="B4285" s="489" t="s">
        <v>1136</v>
      </c>
      <c r="C4285" s="490">
        <v>18591.178804039599</v>
      </c>
      <c r="D4285" s="490">
        <v>8691.3760908885106</v>
      </c>
    </row>
    <row r="4286" spans="1:4" x14ac:dyDescent="0.2">
      <c r="A4286" s="489" t="s">
        <v>9257</v>
      </c>
      <c r="B4286" s="489" t="s">
        <v>1136</v>
      </c>
      <c r="C4286" s="490">
        <v>14199.4250809565</v>
      </c>
      <c r="D4286" s="490">
        <v>6638.23122534715</v>
      </c>
    </row>
    <row r="4287" spans="1:4" x14ac:dyDescent="0.2">
      <c r="A4287" s="489" t="s">
        <v>9257</v>
      </c>
      <c r="B4287" s="489" t="s">
        <v>1136</v>
      </c>
      <c r="C4287" s="490">
        <v>26038.0655518762</v>
      </c>
      <c r="D4287" s="490">
        <v>12172.795645502099</v>
      </c>
    </row>
    <row r="4288" spans="1:4" x14ac:dyDescent="0.2">
      <c r="A4288" s="489" t="s">
        <v>9257</v>
      </c>
      <c r="B4288" s="489" t="s">
        <v>1137</v>
      </c>
      <c r="C4288" s="490">
        <v>57283.744214127604</v>
      </c>
      <c r="D4288" s="490">
        <v>25479.809426444001</v>
      </c>
    </row>
    <row r="4289" spans="1:4" x14ac:dyDescent="0.2">
      <c r="A4289" s="489" t="s">
        <v>9257</v>
      </c>
      <c r="B4289" s="489" t="s">
        <v>1136</v>
      </c>
      <c r="C4289" s="490">
        <v>7446.8867478365901</v>
      </c>
      <c r="D4289" s="490">
        <v>3481.4195546136002</v>
      </c>
    </row>
    <row r="4290" spans="1:4" x14ac:dyDescent="0.2">
      <c r="A4290" s="489" t="s">
        <v>9257</v>
      </c>
      <c r="B4290" s="489" t="s">
        <v>1139</v>
      </c>
      <c r="C4290" s="490">
        <v>954.72907023546009</v>
      </c>
      <c r="D4290" s="490">
        <v>494.07229384685002</v>
      </c>
    </row>
    <row r="4291" spans="1:4" x14ac:dyDescent="0.2">
      <c r="A4291" s="489" t="s">
        <v>9257</v>
      </c>
      <c r="B4291" s="489" t="s">
        <v>1139</v>
      </c>
      <c r="C4291" s="490">
        <v>8401.6158180720504</v>
      </c>
      <c r="D4291" s="490">
        <v>4347.8361858522803</v>
      </c>
    </row>
    <row r="4292" spans="1:4" x14ac:dyDescent="0.2">
      <c r="A4292" s="489" t="s">
        <v>9257</v>
      </c>
      <c r="B4292" s="489" t="s">
        <v>1139</v>
      </c>
      <c r="C4292" s="490">
        <v>4383.0743678991603</v>
      </c>
      <c r="D4292" s="490">
        <v>2268.2409853878103</v>
      </c>
    </row>
    <row r="4293" spans="1:4" x14ac:dyDescent="0.2">
      <c r="A4293" s="489" t="s">
        <v>9257</v>
      </c>
      <c r="B4293" s="489" t="s">
        <v>173</v>
      </c>
      <c r="C4293" s="490">
        <v>26038.0655518762</v>
      </c>
      <c r="D4293" s="490">
        <v>11198.9719938619</v>
      </c>
    </row>
    <row r="4294" spans="1:4" x14ac:dyDescent="0.2">
      <c r="A4294" s="489" t="s">
        <v>9257</v>
      </c>
      <c r="B4294" s="489" t="s">
        <v>175</v>
      </c>
      <c r="C4294" s="490">
        <v>1874.7407197350801</v>
      </c>
      <c r="D4294" s="490">
        <v>766.95642844362305</v>
      </c>
    </row>
    <row r="4295" spans="1:4" x14ac:dyDescent="0.2">
      <c r="A4295" s="489" t="s">
        <v>9257</v>
      </c>
      <c r="B4295" s="489" t="s">
        <v>4884</v>
      </c>
      <c r="C4295" s="490">
        <v>4669.4930889697898</v>
      </c>
      <c r="D4295" s="490">
        <v>883.46809243308508</v>
      </c>
    </row>
    <row r="4296" spans="1:4" x14ac:dyDescent="0.2">
      <c r="A4296" s="489" t="s">
        <v>9257</v>
      </c>
      <c r="B4296" s="489" t="s">
        <v>3265</v>
      </c>
      <c r="C4296" s="490">
        <v>58880.745567976002</v>
      </c>
      <c r="D4296" s="490">
        <v>21921.301574957499</v>
      </c>
    </row>
    <row r="4297" spans="1:4" x14ac:dyDescent="0.2">
      <c r="A4297" s="489" t="s">
        <v>9257</v>
      </c>
      <c r="B4297" s="489" t="s">
        <v>3266</v>
      </c>
      <c r="C4297" s="490">
        <v>27062.229463583302</v>
      </c>
      <c r="D4297" s="490">
        <v>9534.0234400204008</v>
      </c>
    </row>
    <row r="4298" spans="1:4" x14ac:dyDescent="0.2">
      <c r="A4298" s="489" t="s">
        <v>9257</v>
      </c>
      <c r="B4298" s="489" t="s">
        <v>3266</v>
      </c>
      <c r="C4298" s="490">
        <v>53754.718396329998</v>
      </c>
      <c r="D4298" s="490">
        <v>18937.787291027002</v>
      </c>
    </row>
    <row r="4299" spans="1:4" x14ac:dyDescent="0.2">
      <c r="A4299" s="489" t="s">
        <v>9257</v>
      </c>
      <c r="B4299" s="489" t="s">
        <v>3277</v>
      </c>
      <c r="C4299" s="490">
        <v>21871.975063575999</v>
      </c>
      <c r="D4299" s="490">
        <v>6703.7603569860403</v>
      </c>
    </row>
    <row r="4300" spans="1:4" x14ac:dyDescent="0.2">
      <c r="A4300" s="489" t="s">
        <v>9257</v>
      </c>
      <c r="B4300" s="489" t="s">
        <v>4012</v>
      </c>
      <c r="C4300" s="490">
        <v>2496.1825509065302</v>
      </c>
      <c r="D4300" s="490">
        <v>645.51280766442903</v>
      </c>
    </row>
    <row r="4301" spans="1:4" x14ac:dyDescent="0.2">
      <c r="A4301" s="489" t="s">
        <v>9257</v>
      </c>
      <c r="B4301" s="489" t="s">
        <v>4012</v>
      </c>
      <c r="C4301" s="490">
        <v>83044.070400117096</v>
      </c>
      <c r="D4301" s="490">
        <v>21475.196605470301</v>
      </c>
    </row>
    <row r="4302" spans="1:4" x14ac:dyDescent="0.2">
      <c r="A4302" s="489" t="s">
        <v>9257</v>
      </c>
      <c r="B4302" s="489" t="s">
        <v>5002</v>
      </c>
      <c r="C4302" s="490">
        <v>743595</v>
      </c>
      <c r="D4302" s="490">
        <v>247245.33749999999</v>
      </c>
    </row>
    <row r="4303" spans="1:4" x14ac:dyDescent="0.2">
      <c r="A4303" s="489" t="s">
        <v>9257</v>
      </c>
      <c r="B4303" s="489" t="s">
        <v>5000</v>
      </c>
      <c r="C4303" s="490">
        <v>730887</v>
      </c>
      <c r="D4303" s="490">
        <v>240059.83515</v>
      </c>
    </row>
    <row r="4304" spans="1:4" x14ac:dyDescent="0.2">
      <c r="A4304" s="489" t="s">
        <v>9257</v>
      </c>
      <c r="B4304" s="489" t="s">
        <v>5001</v>
      </c>
      <c r="C4304" s="490">
        <v>749856</v>
      </c>
      <c r="D4304" s="490">
        <v>250294.43424</v>
      </c>
    </row>
    <row r="4305" spans="1:4" x14ac:dyDescent="0.2">
      <c r="A4305" s="489" t="s">
        <v>9257</v>
      </c>
      <c r="B4305" s="489" t="s">
        <v>4998</v>
      </c>
      <c r="C4305" s="490">
        <v>737892</v>
      </c>
      <c r="D4305" s="490">
        <v>242198.29115999999</v>
      </c>
    </row>
    <row r="4306" spans="1:4" x14ac:dyDescent="0.2">
      <c r="A4306" s="489" t="s">
        <v>9257</v>
      </c>
      <c r="B4306" s="489" t="s">
        <v>4994</v>
      </c>
      <c r="C4306" s="490">
        <v>132264</v>
      </c>
      <c r="D4306" s="490">
        <v>43620.667200000004</v>
      </c>
    </row>
    <row r="4307" spans="1:4" x14ac:dyDescent="0.2">
      <c r="A4307" s="489" t="s">
        <v>9257</v>
      </c>
      <c r="B4307" s="489" t="s">
        <v>5004</v>
      </c>
      <c r="C4307" s="490">
        <v>188631</v>
      </c>
      <c r="D4307" s="490">
        <v>60573.186719999998</v>
      </c>
    </row>
    <row r="4308" spans="1:4" x14ac:dyDescent="0.2">
      <c r="A4308" s="489" t="s">
        <v>9257</v>
      </c>
      <c r="B4308" s="489" t="s">
        <v>5005</v>
      </c>
      <c r="C4308" s="490">
        <v>108885</v>
      </c>
      <c r="D4308" s="490">
        <v>35466.022199999999</v>
      </c>
    </row>
    <row r="4309" spans="1:4" x14ac:dyDescent="0.2">
      <c r="A4309" s="489" t="s">
        <v>9257</v>
      </c>
      <c r="B4309" s="489" t="s">
        <v>4999</v>
      </c>
      <c r="C4309" s="490">
        <v>812898</v>
      </c>
      <c r="D4309" s="490">
        <v>263005.01892</v>
      </c>
    </row>
    <row r="4310" spans="1:4" x14ac:dyDescent="0.2">
      <c r="A4310" s="489" t="s">
        <v>9257</v>
      </c>
      <c r="B4310" s="489" t="s">
        <v>5003</v>
      </c>
      <c r="C4310" s="490">
        <v>511209</v>
      </c>
      <c r="D4310" s="490">
        <v>167323.81779</v>
      </c>
    </row>
    <row r="4311" spans="1:4" x14ac:dyDescent="0.2">
      <c r="A4311" s="489" t="s">
        <v>9257</v>
      </c>
      <c r="B4311" s="489" t="s">
        <v>4995</v>
      </c>
      <c r="C4311" s="490">
        <v>148080</v>
      </c>
      <c r="D4311" s="490">
        <v>47976.439200000001</v>
      </c>
    </row>
    <row r="4312" spans="1:4" x14ac:dyDescent="0.2">
      <c r="A4312" s="489" t="s">
        <v>9257</v>
      </c>
      <c r="B4312" s="489" t="s">
        <v>4996</v>
      </c>
      <c r="C4312" s="490">
        <v>291879</v>
      </c>
      <c r="D4312" s="490">
        <v>93806.991810000007</v>
      </c>
    </row>
    <row r="4313" spans="1:4" x14ac:dyDescent="0.2">
      <c r="A4313" s="489" t="s">
        <v>9257</v>
      </c>
      <c r="B4313" s="489" t="s">
        <v>4997</v>
      </c>
      <c r="C4313" s="490">
        <v>493482</v>
      </c>
      <c r="D4313" s="490">
        <v>161580.81125999999</v>
      </c>
    </row>
    <row r="4314" spans="1:4" x14ac:dyDescent="0.2">
      <c r="A4314" s="489" t="s">
        <v>9257</v>
      </c>
      <c r="B4314" s="489" t="s">
        <v>5030</v>
      </c>
      <c r="C4314" s="490">
        <v>376011.60000000003</v>
      </c>
      <c r="D4314" s="490">
        <v>28396.396032000001</v>
      </c>
    </row>
    <row r="4315" spans="1:4" x14ac:dyDescent="0.2">
      <c r="A4315" s="489" t="s">
        <v>9257</v>
      </c>
      <c r="B4315" s="489" t="s">
        <v>5031</v>
      </c>
      <c r="C4315" s="490">
        <v>543468</v>
      </c>
      <c r="D4315" s="490">
        <v>39341.648520000002</v>
      </c>
    </row>
    <row r="4316" spans="1:4" x14ac:dyDescent="0.2">
      <c r="A4316" s="489" t="s">
        <v>9257</v>
      </c>
      <c r="B4316" s="489" t="s">
        <v>5501</v>
      </c>
      <c r="C4316" s="490">
        <v>306135.60000000003</v>
      </c>
      <c r="D4316" s="490">
        <v>20654.968932</v>
      </c>
    </row>
    <row r="4317" spans="1:4" x14ac:dyDescent="0.2">
      <c r="A4317" s="489" t="s">
        <v>9257</v>
      </c>
      <c r="B4317" s="489" t="s">
        <v>5500</v>
      </c>
      <c r="C4317" s="490">
        <v>605310</v>
      </c>
      <c r="D4317" s="490">
        <v>46669.400999999998</v>
      </c>
    </row>
    <row r="4318" spans="1:4" x14ac:dyDescent="0.2">
      <c r="A4318" s="489" t="s">
        <v>9257</v>
      </c>
      <c r="B4318" s="489" t="s">
        <v>5502</v>
      </c>
      <c r="C4318" s="490">
        <v>467630.4</v>
      </c>
      <c r="D4318" s="490">
        <v>34525.152432000003</v>
      </c>
    </row>
    <row r="4319" spans="1:4" x14ac:dyDescent="0.2">
      <c r="A4319" s="489" t="s">
        <v>9257</v>
      </c>
      <c r="B4319" s="489" t="s">
        <v>5038</v>
      </c>
      <c r="C4319" s="490">
        <v>296196</v>
      </c>
      <c r="D4319" s="490">
        <v>21841.493040000001</v>
      </c>
    </row>
    <row r="4320" spans="1:4" x14ac:dyDescent="0.2">
      <c r="A4320" s="489" t="s">
        <v>9257</v>
      </c>
      <c r="B4320" s="489" t="s">
        <v>5034</v>
      </c>
      <c r="C4320" s="490">
        <v>188940</v>
      </c>
      <c r="D4320" s="490">
        <v>13133.2194</v>
      </c>
    </row>
    <row r="4321" spans="1:4" x14ac:dyDescent="0.2">
      <c r="A4321" s="489" t="s">
        <v>9257</v>
      </c>
      <c r="B4321" s="489" t="s">
        <v>5035</v>
      </c>
      <c r="C4321" s="490">
        <v>302959.2</v>
      </c>
      <c r="D4321" s="490">
        <v>21158.670527999999</v>
      </c>
    </row>
    <row r="4322" spans="1:4" x14ac:dyDescent="0.2">
      <c r="A4322" s="489" t="s">
        <v>9257</v>
      </c>
      <c r="B4322" s="489" t="s">
        <v>5036</v>
      </c>
      <c r="C4322" s="490">
        <v>258103.2</v>
      </c>
      <c r="D4322" s="490">
        <v>18371.785776000001</v>
      </c>
    </row>
    <row r="4323" spans="1:4" x14ac:dyDescent="0.2">
      <c r="A4323" s="489" t="s">
        <v>9257</v>
      </c>
      <c r="B4323" s="489" t="s">
        <v>5037</v>
      </c>
      <c r="C4323" s="490">
        <v>243423.6</v>
      </c>
      <c r="D4323" s="490">
        <v>18602.431511999999</v>
      </c>
    </row>
    <row r="4324" spans="1:4" x14ac:dyDescent="0.2">
      <c r="A4324" s="489" t="s">
        <v>9257</v>
      </c>
      <c r="B4324" s="489" t="s">
        <v>5032</v>
      </c>
      <c r="C4324" s="490">
        <v>179809.2</v>
      </c>
      <c r="D4324" s="490">
        <v>11245.267368000001</v>
      </c>
    </row>
    <row r="4325" spans="1:4" x14ac:dyDescent="0.2">
      <c r="A4325" s="489" t="s">
        <v>9257</v>
      </c>
      <c r="B4325" s="489" t="s">
        <v>5033</v>
      </c>
      <c r="C4325" s="490">
        <v>341269.2</v>
      </c>
      <c r="D4325" s="490">
        <v>24383.68434</v>
      </c>
    </row>
    <row r="4326" spans="1:4" x14ac:dyDescent="0.2">
      <c r="A4326" s="489" t="s">
        <v>9257</v>
      </c>
      <c r="B4326" s="489" t="s">
        <v>5030</v>
      </c>
      <c r="C4326" s="490">
        <v>376011.60000000003</v>
      </c>
      <c r="D4326" s="490">
        <v>28396.396032000001</v>
      </c>
    </row>
    <row r="4327" spans="1:4" x14ac:dyDescent="0.2">
      <c r="A4327" s="489" t="s">
        <v>9257</v>
      </c>
      <c r="B4327" s="489" t="s">
        <v>5031</v>
      </c>
      <c r="C4327" s="490">
        <v>543468</v>
      </c>
      <c r="D4327" s="490">
        <v>39341.648520000002</v>
      </c>
    </row>
    <row r="4328" spans="1:4" x14ac:dyDescent="0.2">
      <c r="A4328" s="489" t="s">
        <v>9257</v>
      </c>
      <c r="B4328" s="489" t="s">
        <v>5501</v>
      </c>
      <c r="C4328" s="490">
        <v>306135.60000000003</v>
      </c>
      <c r="D4328" s="490">
        <v>20654.968932</v>
      </c>
    </row>
    <row r="4329" spans="1:4" x14ac:dyDescent="0.2">
      <c r="A4329" s="489" t="s">
        <v>9257</v>
      </c>
      <c r="B4329" s="489" t="s">
        <v>5500</v>
      </c>
      <c r="C4329" s="490">
        <v>605310</v>
      </c>
      <c r="D4329" s="490">
        <v>46669.400999999998</v>
      </c>
    </row>
    <row r="4330" spans="1:4" x14ac:dyDescent="0.2">
      <c r="A4330" s="489" t="s">
        <v>9257</v>
      </c>
      <c r="B4330" s="489" t="s">
        <v>5502</v>
      </c>
      <c r="C4330" s="490">
        <v>467630.4</v>
      </c>
      <c r="D4330" s="490">
        <v>34525.152432000003</v>
      </c>
    </row>
    <row r="4331" spans="1:4" x14ac:dyDescent="0.2">
      <c r="A4331" s="489" t="s">
        <v>9257</v>
      </c>
      <c r="B4331" s="489" t="s">
        <v>5038</v>
      </c>
      <c r="C4331" s="490">
        <v>296196</v>
      </c>
      <c r="D4331" s="490">
        <v>21841.493040000001</v>
      </c>
    </row>
    <row r="4332" spans="1:4" x14ac:dyDescent="0.2">
      <c r="A4332" s="489" t="s">
        <v>9257</v>
      </c>
      <c r="B4332" s="489" t="s">
        <v>5034</v>
      </c>
      <c r="C4332" s="490">
        <v>188940</v>
      </c>
      <c r="D4332" s="490">
        <v>13133.2194</v>
      </c>
    </row>
    <row r="4333" spans="1:4" x14ac:dyDescent="0.2">
      <c r="A4333" s="489" t="s">
        <v>9257</v>
      </c>
      <c r="B4333" s="489" t="s">
        <v>5035</v>
      </c>
      <c r="C4333" s="490">
        <v>302959.2</v>
      </c>
      <c r="D4333" s="490">
        <v>21158.670527999999</v>
      </c>
    </row>
    <row r="4334" spans="1:4" x14ac:dyDescent="0.2">
      <c r="A4334" s="489" t="s">
        <v>9257</v>
      </c>
      <c r="B4334" s="489" t="s">
        <v>5036</v>
      </c>
      <c r="C4334" s="490">
        <v>258103.2</v>
      </c>
      <c r="D4334" s="490">
        <v>18371.785776000001</v>
      </c>
    </row>
    <row r="4335" spans="1:4" x14ac:dyDescent="0.2">
      <c r="A4335" s="489" t="s">
        <v>9257</v>
      </c>
      <c r="B4335" s="489" t="s">
        <v>5037</v>
      </c>
      <c r="C4335" s="490">
        <v>243423.6</v>
      </c>
      <c r="D4335" s="490">
        <v>18602.431511999999</v>
      </c>
    </row>
    <row r="4336" spans="1:4" x14ac:dyDescent="0.2">
      <c r="A4336" s="489" t="s">
        <v>9257</v>
      </c>
      <c r="B4336" s="489" t="s">
        <v>5032</v>
      </c>
      <c r="C4336" s="490">
        <v>179809.2</v>
      </c>
      <c r="D4336" s="490">
        <v>11245.267368000001</v>
      </c>
    </row>
    <row r="4337" spans="1:4" x14ac:dyDescent="0.2">
      <c r="A4337" s="489" t="s">
        <v>9257</v>
      </c>
      <c r="B4337" s="489" t="s">
        <v>5033</v>
      </c>
      <c r="C4337" s="490">
        <v>341269.2</v>
      </c>
      <c r="D4337" s="490">
        <v>24383.68434</v>
      </c>
    </row>
    <row r="4338" spans="1:4" x14ac:dyDescent="0.2">
      <c r="A4338" s="489" t="s">
        <v>9257</v>
      </c>
      <c r="B4338" s="489" t="s">
        <v>5030</v>
      </c>
      <c r="C4338" s="490">
        <v>376011.60000000003</v>
      </c>
      <c r="D4338" s="490">
        <v>28396.396032000001</v>
      </c>
    </row>
    <row r="4339" spans="1:4" x14ac:dyDescent="0.2">
      <c r="A4339" s="489" t="s">
        <v>9257</v>
      </c>
      <c r="B4339" s="489" t="s">
        <v>5031</v>
      </c>
      <c r="C4339" s="490">
        <v>543468</v>
      </c>
      <c r="D4339" s="490">
        <v>39341.648520000002</v>
      </c>
    </row>
    <row r="4340" spans="1:4" x14ac:dyDescent="0.2">
      <c r="A4340" s="489" t="s">
        <v>9257</v>
      </c>
      <c r="B4340" s="489" t="s">
        <v>5501</v>
      </c>
      <c r="C4340" s="490">
        <v>306135.60000000003</v>
      </c>
      <c r="D4340" s="490">
        <v>20654.968932</v>
      </c>
    </row>
    <row r="4341" spans="1:4" x14ac:dyDescent="0.2">
      <c r="A4341" s="489" t="s">
        <v>9257</v>
      </c>
      <c r="B4341" s="489" t="s">
        <v>5500</v>
      </c>
      <c r="C4341" s="490">
        <v>605310</v>
      </c>
      <c r="D4341" s="490">
        <v>46669.400999999998</v>
      </c>
    </row>
    <row r="4342" spans="1:4" x14ac:dyDescent="0.2">
      <c r="A4342" s="489" t="s">
        <v>9257</v>
      </c>
      <c r="B4342" s="489" t="s">
        <v>5502</v>
      </c>
      <c r="C4342" s="490">
        <v>467630.4</v>
      </c>
      <c r="D4342" s="490">
        <v>34525.152432000003</v>
      </c>
    </row>
    <row r="4343" spans="1:4" x14ac:dyDescent="0.2">
      <c r="A4343" s="489" t="s">
        <v>9257</v>
      </c>
      <c r="B4343" s="489" t="s">
        <v>5038</v>
      </c>
      <c r="C4343" s="490">
        <v>296196</v>
      </c>
      <c r="D4343" s="490">
        <v>21841.493040000001</v>
      </c>
    </row>
    <row r="4344" spans="1:4" x14ac:dyDescent="0.2">
      <c r="A4344" s="489" t="s">
        <v>9257</v>
      </c>
      <c r="B4344" s="489" t="s">
        <v>5034</v>
      </c>
      <c r="C4344" s="490">
        <v>188940</v>
      </c>
      <c r="D4344" s="490">
        <v>13133.2194</v>
      </c>
    </row>
    <row r="4345" spans="1:4" x14ac:dyDescent="0.2">
      <c r="A4345" s="489" t="s">
        <v>9257</v>
      </c>
      <c r="B4345" s="489" t="s">
        <v>5035</v>
      </c>
      <c r="C4345" s="490">
        <v>302959.2</v>
      </c>
      <c r="D4345" s="490">
        <v>21158.670527999999</v>
      </c>
    </row>
    <row r="4346" spans="1:4" x14ac:dyDescent="0.2">
      <c r="A4346" s="489" t="s">
        <v>9257</v>
      </c>
      <c r="B4346" s="489" t="s">
        <v>5036</v>
      </c>
      <c r="C4346" s="490">
        <v>258103.2</v>
      </c>
      <c r="D4346" s="490">
        <v>18371.785776000001</v>
      </c>
    </row>
    <row r="4347" spans="1:4" x14ac:dyDescent="0.2">
      <c r="A4347" s="489" t="s">
        <v>9257</v>
      </c>
      <c r="B4347" s="489" t="s">
        <v>5037</v>
      </c>
      <c r="C4347" s="490">
        <v>243423.6</v>
      </c>
      <c r="D4347" s="490">
        <v>18602.431511999999</v>
      </c>
    </row>
    <row r="4348" spans="1:4" x14ac:dyDescent="0.2">
      <c r="A4348" s="489" t="s">
        <v>9257</v>
      </c>
      <c r="B4348" s="489" t="s">
        <v>5032</v>
      </c>
      <c r="C4348" s="490">
        <v>179809.2</v>
      </c>
      <c r="D4348" s="490">
        <v>11245.267368000001</v>
      </c>
    </row>
    <row r="4349" spans="1:4" x14ac:dyDescent="0.2">
      <c r="A4349" s="489" t="s">
        <v>9257</v>
      </c>
      <c r="B4349" s="489" t="s">
        <v>5033</v>
      </c>
      <c r="C4349" s="490">
        <v>341269.2</v>
      </c>
      <c r="D4349" s="490">
        <v>24383.68434</v>
      </c>
    </row>
    <row r="4350" spans="1:4" x14ac:dyDescent="0.2">
      <c r="A4350" s="489" t="s">
        <v>9257</v>
      </c>
      <c r="B4350" s="489" t="s">
        <v>5030</v>
      </c>
      <c r="C4350" s="490">
        <v>376011.60000000003</v>
      </c>
      <c r="D4350" s="490">
        <v>28396.396032000001</v>
      </c>
    </row>
    <row r="4351" spans="1:4" x14ac:dyDescent="0.2">
      <c r="A4351" s="489" t="s">
        <v>9257</v>
      </c>
      <c r="B4351" s="489" t="s">
        <v>5031</v>
      </c>
      <c r="C4351" s="490">
        <v>543468</v>
      </c>
      <c r="D4351" s="490">
        <v>39341.648520000002</v>
      </c>
    </row>
    <row r="4352" spans="1:4" x14ac:dyDescent="0.2">
      <c r="A4352" s="489" t="s">
        <v>9257</v>
      </c>
      <c r="B4352" s="489" t="s">
        <v>5501</v>
      </c>
      <c r="C4352" s="490">
        <v>306135.60000000003</v>
      </c>
      <c r="D4352" s="490">
        <v>20654.968932</v>
      </c>
    </row>
    <row r="4353" spans="1:4" x14ac:dyDescent="0.2">
      <c r="A4353" s="489" t="s">
        <v>9257</v>
      </c>
      <c r="B4353" s="489" t="s">
        <v>5500</v>
      </c>
      <c r="C4353" s="490">
        <v>605310</v>
      </c>
      <c r="D4353" s="490">
        <v>46669.400999999998</v>
      </c>
    </row>
    <row r="4354" spans="1:4" x14ac:dyDescent="0.2">
      <c r="A4354" s="489" t="s">
        <v>9257</v>
      </c>
      <c r="B4354" s="489" t="s">
        <v>5502</v>
      </c>
      <c r="C4354" s="490">
        <v>467630.4</v>
      </c>
      <c r="D4354" s="490">
        <v>34525.152432000003</v>
      </c>
    </row>
    <row r="4355" spans="1:4" x14ac:dyDescent="0.2">
      <c r="A4355" s="489" t="s">
        <v>9257</v>
      </c>
      <c r="B4355" s="489" t="s">
        <v>5038</v>
      </c>
      <c r="C4355" s="490">
        <v>296196</v>
      </c>
      <c r="D4355" s="490">
        <v>21841.493040000001</v>
      </c>
    </row>
    <row r="4356" spans="1:4" x14ac:dyDescent="0.2">
      <c r="A4356" s="489" t="s">
        <v>9257</v>
      </c>
      <c r="B4356" s="489" t="s">
        <v>5034</v>
      </c>
      <c r="C4356" s="490">
        <v>188940</v>
      </c>
      <c r="D4356" s="490">
        <v>13133.2194</v>
      </c>
    </row>
    <row r="4357" spans="1:4" x14ac:dyDescent="0.2">
      <c r="A4357" s="489" t="s">
        <v>9257</v>
      </c>
      <c r="B4357" s="489" t="s">
        <v>5035</v>
      </c>
      <c r="C4357" s="490">
        <v>302959.2</v>
      </c>
      <c r="D4357" s="490">
        <v>21158.670527999999</v>
      </c>
    </row>
    <row r="4358" spans="1:4" x14ac:dyDescent="0.2">
      <c r="A4358" s="489" t="s">
        <v>9257</v>
      </c>
      <c r="B4358" s="489" t="s">
        <v>5036</v>
      </c>
      <c r="C4358" s="490">
        <v>258103.2</v>
      </c>
      <c r="D4358" s="490">
        <v>18371.785776000001</v>
      </c>
    </row>
    <row r="4359" spans="1:4" x14ac:dyDescent="0.2">
      <c r="A4359" s="489" t="s">
        <v>9257</v>
      </c>
      <c r="B4359" s="489" t="s">
        <v>5037</v>
      </c>
      <c r="C4359" s="490">
        <v>243423.6</v>
      </c>
      <c r="D4359" s="490">
        <v>18602.431511999999</v>
      </c>
    </row>
    <row r="4360" spans="1:4" x14ac:dyDescent="0.2">
      <c r="A4360" s="489" t="s">
        <v>9257</v>
      </c>
      <c r="B4360" s="489" t="s">
        <v>5032</v>
      </c>
      <c r="C4360" s="490">
        <v>179809.2</v>
      </c>
      <c r="D4360" s="490">
        <v>11245.267368000001</v>
      </c>
    </row>
    <row r="4361" spans="1:4" x14ac:dyDescent="0.2">
      <c r="A4361" s="489" t="s">
        <v>9257</v>
      </c>
      <c r="B4361" s="489" t="s">
        <v>5033</v>
      </c>
      <c r="C4361" s="490">
        <v>341269.2</v>
      </c>
      <c r="D4361" s="490">
        <v>24383.68434</v>
      </c>
    </row>
    <row r="4362" spans="1:4" x14ac:dyDescent="0.2">
      <c r="A4362" s="489" t="s">
        <v>9257</v>
      </c>
      <c r="B4362" s="489" t="s">
        <v>5030</v>
      </c>
      <c r="C4362" s="490">
        <v>376011.60000000003</v>
      </c>
      <c r="D4362" s="490">
        <v>28396.396032000001</v>
      </c>
    </row>
    <row r="4363" spans="1:4" x14ac:dyDescent="0.2">
      <c r="A4363" s="489" t="s">
        <v>9257</v>
      </c>
      <c r="B4363" s="489" t="s">
        <v>5031</v>
      </c>
      <c r="C4363" s="490">
        <v>543468</v>
      </c>
      <c r="D4363" s="490">
        <v>39341.648520000002</v>
      </c>
    </row>
    <row r="4364" spans="1:4" x14ac:dyDescent="0.2">
      <c r="A4364" s="489" t="s">
        <v>9257</v>
      </c>
      <c r="B4364" s="489" t="s">
        <v>5501</v>
      </c>
      <c r="C4364" s="490">
        <v>306135.60000000003</v>
      </c>
      <c r="D4364" s="490">
        <v>20654.968932</v>
      </c>
    </row>
    <row r="4365" spans="1:4" x14ac:dyDescent="0.2">
      <c r="A4365" s="489" t="s">
        <v>9257</v>
      </c>
      <c r="B4365" s="489" t="s">
        <v>5500</v>
      </c>
      <c r="C4365" s="490">
        <v>605310</v>
      </c>
      <c r="D4365" s="490">
        <v>46669.400999999998</v>
      </c>
    </row>
    <row r="4366" spans="1:4" x14ac:dyDescent="0.2">
      <c r="A4366" s="489" t="s">
        <v>9257</v>
      </c>
      <c r="B4366" s="489" t="s">
        <v>5502</v>
      </c>
      <c r="C4366" s="490">
        <v>467630.4</v>
      </c>
      <c r="D4366" s="490">
        <v>34525.152432000003</v>
      </c>
    </row>
    <row r="4367" spans="1:4" x14ac:dyDescent="0.2">
      <c r="A4367" s="489" t="s">
        <v>9257</v>
      </c>
      <c r="B4367" s="489" t="s">
        <v>5038</v>
      </c>
      <c r="C4367" s="490">
        <v>296196</v>
      </c>
      <c r="D4367" s="490">
        <v>21841.493040000001</v>
      </c>
    </row>
    <row r="4368" spans="1:4" x14ac:dyDescent="0.2">
      <c r="A4368" s="489" t="s">
        <v>9257</v>
      </c>
      <c r="B4368" s="489" t="s">
        <v>5034</v>
      </c>
      <c r="C4368" s="490">
        <v>188940</v>
      </c>
      <c r="D4368" s="490">
        <v>13133.2194</v>
      </c>
    </row>
    <row r="4369" spans="1:4" x14ac:dyDescent="0.2">
      <c r="A4369" s="489" t="s">
        <v>9257</v>
      </c>
      <c r="B4369" s="489" t="s">
        <v>5035</v>
      </c>
      <c r="C4369" s="490">
        <v>302959.2</v>
      </c>
      <c r="D4369" s="490">
        <v>21158.670527999999</v>
      </c>
    </row>
    <row r="4370" spans="1:4" x14ac:dyDescent="0.2">
      <c r="A4370" s="489" t="s">
        <v>9257</v>
      </c>
      <c r="B4370" s="489" t="s">
        <v>5036</v>
      </c>
      <c r="C4370" s="490">
        <v>258103.2</v>
      </c>
      <c r="D4370" s="490">
        <v>18371.785776000001</v>
      </c>
    </row>
    <row r="4371" spans="1:4" x14ac:dyDescent="0.2">
      <c r="A4371" s="489" t="s">
        <v>9257</v>
      </c>
      <c r="B4371" s="489" t="s">
        <v>5037</v>
      </c>
      <c r="C4371" s="490">
        <v>243423.6</v>
      </c>
      <c r="D4371" s="490">
        <v>18602.431511999999</v>
      </c>
    </row>
    <row r="4372" spans="1:4" x14ac:dyDescent="0.2">
      <c r="A4372" s="489" t="s">
        <v>9257</v>
      </c>
      <c r="B4372" s="489" t="s">
        <v>5032</v>
      </c>
      <c r="C4372" s="490">
        <v>179809.2</v>
      </c>
      <c r="D4372" s="490">
        <v>11245.267368000001</v>
      </c>
    </row>
    <row r="4373" spans="1:4" x14ac:dyDescent="0.2">
      <c r="A4373" s="489" t="s">
        <v>9257</v>
      </c>
      <c r="B4373" s="489" t="s">
        <v>5033</v>
      </c>
      <c r="C4373" s="490">
        <v>341269.2</v>
      </c>
      <c r="D4373" s="490">
        <v>24383.68434</v>
      </c>
    </row>
    <row r="4374" spans="1:4" x14ac:dyDescent="0.2">
      <c r="A4374" s="489" t="s">
        <v>9257</v>
      </c>
      <c r="B4374" s="489" t="s">
        <v>5030</v>
      </c>
      <c r="C4374" s="490">
        <v>612459.75091059599</v>
      </c>
      <c r="D4374" s="490">
        <v>45640.5006378576</v>
      </c>
    </row>
    <row r="4375" spans="1:4" x14ac:dyDescent="0.2">
      <c r="A4375" s="489" t="s">
        <v>9257</v>
      </c>
      <c r="B4375" s="489" t="s">
        <v>5031</v>
      </c>
      <c r="C4375" s="490">
        <v>774402.55098032998</v>
      </c>
      <c r="D4375" s="490">
        <v>55284.5981144857</v>
      </c>
    </row>
    <row r="4376" spans="1:4" x14ac:dyDescent="0.2">
      <c r="A4376" s="489" t="s">
        <v>9257</v>
      </c>
      <c r="B4376" s="489" t="s">
        <v>5501</v>
      </c>
      <c r="C4376" s="490">
        <v>442586.01049711002</v>
      </c>
      <c r="D4376" s="490">
        <v>29418.692117742899</v>
      </c>
    </row>
    <row r="4377" spans="1:4" x14ac:dyDescent="0.2">
      <c r="A4377" s="489" t="s">
        <v>9257</v>
      </c>
      <c r="B4377" s="489" t="s">
        <v>5500</v>
      </c>
      <c r="C4377" s="490">
        <v>849549.597052678</v>
      </c>
      <c r="D4377" s="490">
        <v>64650.724335708801</v>
      </c>
    </row>
    <row r="4378" spans="1:4" x14ac:dyDescent="0.2">
      <c r="A4378" s="489" t="s">
        <v>9257</v>
      </c>
      <c r="B4378" s="489" t="s">
        <v>5502</v>
      </c>
      <c r="C4378" s="490">
        <v>640617.25325891399</v>
      </c>
      <c r="D4378" s="490">
        <v>46656.154554846704</v>
      </c>
    </row>
    <row r="4379" spans="1:4" x14ac:dyDescent="0.2">
      <c r="A4379" s="489" t="s">
        <v>9257</v>
      </c>
      <c r="B4379" s="489" t="s">
        <v>5038</v>
      </c>
      <c r="C4379" s="490">
        <v>343854.188994809</v>
      </c>
      <c r="D4379" s="490">
        <v>25011.9537074824</v>
      </c>
    </row>
    <row r="4380" spans="1:4" x14ac:dyDescent="0.2">
      <c r="A4380" s="489" t="s">
        <v>9257</v>
      </c>
      <c r="B4380" s="489" t="s">
        <v>5034</v>
      </c>
      <c r="C4380" s="490">
        <v>289179.25064275303</v>
      </c>
      <c r="D4380" s="490">
        <v>19811.670461534999</v>
      </c>
    </row>
    <row r="4381" spans="1:4" x14ac:dyDescent="0.2">
      <c r="A4381" s="489" t="s">
        <v>9257</v>
      </c>
      <c r="B4381" s="489" t="s">
        <v>5035</v>
      </c>
      <c r="C4381" s="490">
        <v>485046.08687379502</v>
      </c>
      <c r="D4381" s="490">
        <v>33390.572620391998</v>
      </c>
    </row>
    <row r="4382" spans="1:4" x14ac:dyDescent="0.2">
      <c r="A4382" s="489" t="s">
        <v>9257</v>
      </c>
      <c r="B4382" s="489" t="s">
        <v>5036</v>
      </c>
      <c r="C4382" s="490">
        <v>399439.12074064201</v>
      </c>
      <c r="D4382" s="490">
        <v>28032.637493578302</v>
      </c>
    </row>
    <row r="4383" spans="1:4" x14ac:dyDescent="0.2">
      <c r="A4383" s="489" t="s">
        <v>9257</v>
      </c>
      <c r="B4383" s="489" t="s">
        <v>5037</v>
      </c>
      <c r="C4383" s="490">
        <v>545665.83465465205</v>
      </c>
      <c r="D4383" s="490">
        <v>41154.117249653798</v>
      </c>
    </row>
    <row r="4384" spans="1:4" x14ac:dyDescent="0.2">
      <c r="A4384" s="489" t="s">
        <v>9257</v>
      </c>
      <c r="B4384" s="489" t="s">
        <v>5032</v>
      </c>
      <c r="C4384" s="490">
        <v>270913.685992354</v>
      </c>
      <c r="D4384" s="490">
        <v>16672.028235969399</v>
      </c>
    </row>
    <row r="4385" spans="1:4" x14ac:dyDescent="0.2">
      <c r="A4385" s="489" t="s">
        <v>9257</v>
      </c>
      <c r="B4385" s="489" t="s">
        <v>5033</v>
      </c>
      <c r="C4385" s="490">
        <v>513157.16832919099</v>
      </c>
      <c r="D4385" s="490">
        <v>36151.922508791504</v>
      </c>
    </row>
    <row r="4386" spans="1:4" x14ac:dyDescent="0.2">
      <c r="A4386" s="489" t="s">
        <v>9257</v>
      </c>
      <c r="B4386" s="489" t="s">
        <v>5030</v>
      </c>
      <c r="C4386" s="490">
        <v>582054.46554006904</v>
      </c>
      <c r="D4386" s="490">
        <v>43956.753237586003</v>
      </c>
    </row>
    <row r="4387" spans="1:4" x14ac:dyDescent="0.2">
      <c r="A4387" s="489" t="s">
        <v>9257</v>
      </c>
      <c r="B4387" s="489" t="s">
        <v>5031</v>
      </c>
      <c r="C4387" s="490">
        <v>733337.48024757707</v>
      </c>
      <c r="D4387" s="490">
        <v>53086.300195122101</v>
      </c>
    </row>
    <row r="4388" spans="1:4" x14ac:dyDescent="0.2">
      <c r="A4388" s="489" t="s">
        <v>9257</v>
      </c>
      <c r="B4388" s="489" t="s">
        <v>5501</v>
      </c>
      <c r="C4388" s="490">
        <v>394962.82846844901</v>
      </c>
      <c r="D4388" s="490">
        <v>26648.142036766301</v>
      </c>
    </row>
    <row r="4389" spans="1:4" x14ac:dyDescent="0.2">
      <c r="A4389" s="489" t="s">
        <v>9257</v>
      </c>
      <c r="B4389" s="489" t="s">
        <v>5500</v>
      </c>
      <c r="C4389" s="490">
        <v>776698.65469446301</v>
      </c>
      <c r="D4389" s="490">
        <v>59883.466276943102</v>
      </c>
    </row>
    <row r="4390" spans="1:4" x14ac:dyDescent="0.2">
      <c r="A4390" s="489" t="s">
        <v>9257</v>
      </c>
      <c r="B4390" s="489" t="s">
        <v>5502</v>
      </c>
      <c r="C4390" s="490">
        <v>567704.33491632005</v>
      </c>
      <c r="D4390" s="490">
        <v>41913.611046871898</v>
      </c>
    </row>
    <row r="4391" spans="1:4" x14ac:dyDescent="0.2">
      <c r="A4391" s="489" t="s">
        <v>9257</v>
      </c>
      <c r="B4391" s="489" t="s">
        <v>5038</v>
      </c>
      <c r="C4391" s="490">
        <v>384693.90888524102</v>
      </c>
      <c r="D4391" s="490">
        <v>28367.328841197701</v>
      </c>
    </row>
    <row r="4392" spans="1:4" x14ac:dyDescent="0.2">
      <c r="A4392" s="489" t="s">
        <v>9257</v>
      </c>
      <c r="B4392" s="489" t="s">
        <v>5034</v>
      </c>
      <c r="C4392" s="490">
        <v>252774.958464989</v>
      </c>
      <c r="D4392" s="490">
        <v>17570.387362901402</v>
      </c>
    </row>
    <row r="4393" spans="1:4" x14ac:dyDescent="0.2">
      <c r="A4393" s="489" t="s">
        <v>9257</v>
      </c>
      <c r="B4393" s="489" t="s">
        <v>5035</v>
      </c>
      <c r="C4393" s="490">
        <v>447202.73287783103</v>
      </c>
      <c r="D4393" s="490">
        <v>31232.638864187702</v>
      </c>
    </row>
    <row r="4394" spans="1:4" x14ac:dyDescent="0.2">
      <c r="A4394" s="489" t="s">
        <v>9257</v>
      </c>
      <c r="B4394" s="489" t="s">
        <v>5036</v>
      </c>
      <c r="C4394" s="490">
        <v>361373.555369268</v>
      </c>
      <c r="D4394" s="490">
        <v>25722.569671184501</v>
      </c>
    </row>
    <row r="4395" spans="1:4" x14ac:dyDescent="0.2">
      <c r="A4395" s="489" t="s">
        <v>9257</v>
      </c>
      <c r="B4395" s="489" t="s">
        <v>5037</v>
      </c>
      <c r="C4395" s="490">
        <v>505922.40361461003</v>
      </c>
      <c r="D4395" s="490">
        <v>38662.590084228497</v>
      </c>
    </row>
    <row r="4396" spans="1:4" x14ac:dyDescent="0.2">
      <c r="A4396" s="489" t="s">
        <v>9257</v>
      </c>
      <c r="B4396" s="489" t="s">
        <v>5032</v>
      </c>
      <c r="C4396" s="490">
        <v>234746.152446072</v>
      </c>
      <c r="D4396" s="490">
        <v>14681.0243739773</v>
      </c>
    </row>
    <row r="4397" spans="1:4" x14ac:dyDescent="0.2">
      <c r="A4397" s="489" t="s">
        <v>9257</v>
      </c>
      <c r="B4397" s="489" t="s">
        <v>5033</v>
      </c>
      <c r="C4397" s="490">
        <v>423208.29294452799</v>
      </c>
      <c r="D4397" s="490">
        <v>30238.2325308865</v>
      </c>
    </row>
    <row r="4398" spans="1:4" x14ac:dyDescent="0.2">
      <c r="A4398" s="489" t="s">
        <v>9257</v>
      </c>
      <c r="B4398" s="489" t="s">
        <v>5030</v>
      </c>
      <c r="C4398" s="490">
        <v>437588.380456732</v>
      </c>
      <c r="D4398" s="490">
        <v>33878.0924149602</v>
      </c>
    </row>
    <row r="4399" spans="1:4" x14ac:dyDescent="0.2">
      <c r="A4399" s="489" t="s">
        <v>9257</v>
      </c>
      <c r="B4399" s="489" t="s">
        <v>5031</v>
      </c>
      <c r="C4399" s="490">
        <v>604517.78144487005</v>
      </c>
      <c r="D4399" s="490">
        <v>44909.625983539401</v>
      </c>
    </row>
    <row r="4400" spans="1:4" x14ac:dyDescent="0.2">
      <c r="A4400" s="489" t="s">
        <v>9257</v>
      </c>
      <c r="B4400" s="489" t="s">
        <v>5501</v>
      </c>
      <c r="C4400" s="490">
        <v>281598.46165654802</v>
      </c>
      <c r="D4400" s="490">
        <v>19534.485285114701</v>
      </c>
    </row>
    <row r="4401" spans="1:4" x14ac:dyDescent="0.2">
      <c r="A4401" s="489" t="s">
        <v>9257</v>
      </c>
      <c r="B4401" s="489" t="s">
        <v>5500</v>
      </c>
      <c r="C4401" s="490">
        <v>591738.85215747496</v>
      </c>
      <c r="D4401" s="490">
        <v>46747.369320440499</v>
      </c>
    </row>
    <row r="4402" spans="1:4" x14ac:dyDescent="0.2">
      <c r="A4402" s="489" t="s">
        <v>9257</v>
      </c>
      <c r="B4402" s="489" t="s">
        <v>5502</v>
      </c>
      <c r="C4402" s="490">
        <v>446306.19381976099</v>
      </c>
      <c r="D4402" s="490">
        <v>33798.768057970497</v>
      </c>
    </row>
    <row r="4403" spans="1:4" x14ac:dyDescent="0.2">
      <c r="A4403" s="489" t="s">
        <v>9257</v>
      </c>
      <c r="B4403" s="489" t="s">
        <v>5038</v>
      </c>
      <c r="C4403" s="490">
        <v>315027.34120906499</v>
      </c>
      <c r="D4403" s="490">
        <v>23828.668089053699</v>
      </c>
    </row>
    <row r="4404" spans="1:4" x14ac:dyDescent="0.2">
      <c r="A4404" s="489" t="s">
        <v>9257</v>
      </c>
      <c r="B4404" s="489" t="s">
        <v>5034</v>
      </c>
      <c r="C4404" s="490">
        <v>196795.94416553099</v>
      </c>
      <c r="D4404" s="490">
        <v>14053.198372860601</v>
      </c>
    </row>
    <row r="4405" spans="1:4" x14ac:dyDescent="0.2">
      <c r="A4405" s="489" t="s">
        <v>9257</v>
      </c>
      <c r="B4405" s="489" t="s">
        <v>5035</v>
      </c>
      <c r="C4405" s="490">
        <v>330582.26255044603</v>
      </c>
      <c r="D4405" s="490">
        <v>23715.971515369001</v>
      </c>
    </row>
    <row r="4406" spans="1:4" x14ac:dyDescent="0.2">
      <c r="A4406" s="489" t="s">
        <v>9257</v>
      </c>
      <c r="B4406" s="489" t="s">
        <v>5036</v>
      </c>
      <c r="C4406" s="490">
        <v>270339.31987839198</v>
      </c>
      <c r="D4406" s="490">
        <v>19756.3974967129</v>
      </c>
    </row>
    <row r="4407" spans="1:4" x14ac:dyDescent="0.2">
      <c r="A4407" s="489" t="s">
        <v>9257</v>
      </c>
      <c r="B4407" s="489" t="s">
        <v>5037</v>
      </c>
      <c r="C4407" s="490">
        <v>189367.736225984</v>
      </c>
      <c r="D4407" s="490">
        <v>14831.2811012191</v>
      </c>
    </row>
    <row r="4408" spans="1:4" x14ac:dyDescent="0.2">
      <c r="A4408" s="489" t="s">
        <v>9257</v>
      </c>
      <c r="B4408" s="489" t="s">
        <v>5032</v>
      </c>
      <c r="C4408" s="490">
        <v>175989.05421354799</v>
      </c>
      <c r="D4408" s="490">
        <v>11340.734653521</v>
      </c>
    </row>
    <row r="4409" spans="1:4" x14ac:dyDescent="0.2">
      <c r="A4409" s="489" t="s">
        <v>9257</v>
      </c>
      <c r="B4409" s="489" t="s">
        <v>5033</v>
      </c>
      <c r="C4409" s="490">
        <v>321256.81731032603</v>
      </c>
      <c r="D4409" s="490">
        <v>23564.187549712402</v>
      </c>
    </row>
    <row r="4410" spans="1:4" x14ac:dyDescent="0.2">
      <c r="A4410" s="489" t="s">
        <v>9257</v>
      </c>
      <c r="B4410" s="489" t="s">
        <v>5030</v>
      </c>
      <c r="C4410" s="490">
        <v>391820.45414791198</v>
      </c>
      <c r="D4410" s="490">
        <v>30334.739560131402</v>
      </c>
    </row>
    <row r="4411" spans="1:4" x14ac:dyDescent="0.2">
      <c r="A4411" s="489" t="s">
        <v>9257</v>
      </c>
      <c r="B4411" s="489" t="s">
        <v>5031</v>
      </c>
      <c r="C4411" s="490">
        <v>564333.31653792807</v>
      </c>
      <c r="D4411" s="490">
        <v>41924.322085602704</v>
      </c>
    </row>
    <row r="4412" spans="1:4" x14ac:dyDescent="0.2">
      <c r="A4412" s="489" t="s">
        <v>9257</v>
      </c>
      <c r="B4412" s="489" t="s">
        <v>5501</v>
      </c>
      <c r="C4412" s="490">
        <v>290777.74462978303</v>
      </c>
      <c r="D4412" s="490">
        <v>20171.252144967999</v>
      </c>
    </row>
    <row r="4413" spans="1:4" x14ac:dyDescent="0.2">
      <c r="A4413" s="489" t="s">
        <v>9257</v>
      </c>
      <c r="B4413" s="489" t="s">
        <v>5500</v>
      </c>
      <c r="C4413" s="490">
        <v>589155.77485410299</v>
      </c>
      <c r="D4413" s="490">
        <v>46543.306213474098</v>
      </c>
    </row>
    <row r="4414" spans="1:4" x14ac:dyDescent="0.2">
      <c r="A4414" s="489" t="s">
        <v>9257</v>
      </c>
      <c r="B4414" s="489" t="s">
        <v>5502</v>
      </c>
      <c r="C4414" s="490">
        <v>421653.74079245602</v>
      </c>
      <c r="D4414" s="490">
        <v>31931.837790212699</v>
      </c>
    </row>
    <row r="4415" spans="1:4" x14ac:dyDescent="0.2">
      <c r="A4415" s="489" t="s">
        <v>9257</v>
      </c>
      <c r="B4415" s="489" t="s">
        <v>5038</v>
      </c>
      <c r="C4415" s="490">
        <v>280245.28937169898</v>
      </c>
      <c r="D4415" s="490">
        <v>21197.7536880753</v>
      </c>
    </row>
    <row r="4416" spans="1:4" x14ac:dyDescent="0.2">
      <c r="A4416" s="489" t="s">
        <v>9257</v>
      </c>
      <c r="B4416" s="489" t="s">
        <v>5034</v>
      </c>
      <c r="C4416" s="490">
        <v>191542.35286060901</v>
      </c>
      <c r="D4416" s="490">
        <v>13678.039417776101</v>
      </c>
    </row>
    <row r="4417" spans="1:4" x14ac:dyDescent="0.2">
      <c r="A4417" s="489" t="s">
        <v>9257</v>
      </c>
      <c r="B4417" s="489" t="s">
        <v>5035</v>
      </c>
      <c r="C4417" s="490">
        <v>316070.97596711299</v>
      </c>
      <c r="D4417" s="490">
        <v>22674.9318158807</v>
      </c>
    </row>
    <row r="4418" spans="1:4" x14ac:dyDescent="0.2">
      <c r="A4418" s="489" t="s">
        <v>9257</v>
      </c>
      <c r="B4418" s="489" t="s">
        <v>5036</v>
      </c>
      <c r="C4418" s="490">
        <v>238693.309430252</v>
      </c>
      <c r="D4418" s="490">
        <v>17443.707053162801</v>
      </c>
    </row>
    <row r="4419" spans="1:4" x14ac:dyDescent="0.2">
      <c r="A4419" s="489" t="s">
        <v>9257</v>
      </c>
      <c r="B4419" s="489" t="s">
        <v>5037</v>
      </c>
      <c r="C4419" s="490">
        <v>176224.14172971802</v>
      </c>
      <c r="D4419" s="490">
        <v>13801.874780271501</v>
      </c>
    </row>
    <row r="4420" spans="1:4" x14ac:dyDescent="0.2">
      <c r="A4420" s="489" t="s">
        <v>9257</v>
      </c>
      <c r="B4420" s="489" t="s">
        <v>5032</v>
      </c>
      <c r="C4420" s="490">
        <v>160270.93641962399</v>
      </c>
      <c r="D4420" s="490">
        <v>10327.859142880599</v>
      </c>
    </row>
    <row r="4421" spans="1:4" x14ac:dyDescent="0.2">
      <c r="A4421" s="489" t="s">
        <v>9257</v>
      </c>
      <c r="B4421" s="489" t="s">
        <v>5033</v>
      </c>
      <c r="C4421" s="490">
        <v>333758.02171159699</v>
      </c>
      <c r="D4421" s="490">
        <v>24481.150892545702</v>
      </c>
    </row>
    <row r="4422" spans="1:4" x14ac:dyDescent="0.2">
      <c r="A4422" s="489" t="s">
        <v>9257</v>
      </c>
      <c r="B4422" s="489" t="s">
        <v>5030</v>
      </c>
      <c r="C4422" s="490">
        <v>372704.62418981199</v>
      </c>
      <c r="D4422" s="490">
        <v>28854.792004775201</v>
      </c>
    </row>
    <row r="4423" spans="1:4" x14ac:dyDescent="0.2">
      <c r="A4423" s="489" t="s">
        <v>9257</v>
      </c>
      <c r="B4423" s="489" t="s">
        <v>5031</v>
      </c>
      <c r="C4423" s="490">
        <v>449482.97735999903</v>
      </c>
      <c r="D4423" s="490">
        <v>33392.090388074299</v>
      </c>
    </row>
    <row r="4424" spans="1:4" x14ac:dyDescent="0.2">
      <c r="A4424" s="489" t="s">
        <v>9257</v>
      </c>
      <c r="B4424" s="489" t="s">
        <v>5501</v>
      </c>
      <c r="C4424" s="490">
        <v>297280.44636498298</v>
      </c>
      <c r="D4424" s="490">
        <v>20622.3445643388</v>
      </c>
    </row>
    <row r="4425" spans="1:4" x14ac:dyDescent="0.2">
      <c r="A4425" s="489" t="s">
        <v>9257</v>
      </c>
      <c r="B4425" s="489" t="s">
        <v>5500</v>
      </c>
      <c r="C4425" s="490">
        <v>485234.41343372001</v>
      </c>
      <c r="D4425" s="490">
        <v>38333.518661263799</v>
      </c>
    </row>
    <row r="4426" spans="1:4" x14ac:dyDescent="0.2">
      <c r="A4426" s="489" t="s">
        <v>9257</v>
      </c>
      <c r="B4426" s="489" t="s">
        <v>5502</v>
      </c>
      <c r="C4426" s="490">
        <v>450768.333410274</v>
      </c>
      <c r="D4426" s="490">
        <v>34136.685889159999</v>
      </c>
    </row>
    <row r="4427" spans="1:4" x14ac:dyDescent="0.2">
      <c r="A4427" s="489" t="s">
        <v>9257</v>
      </c>
      <c r="B4427" s="489" t="s">
        <v>5038</v>
      </c>
      <c r="C4427" s="490">
        <v>290132.35255596699</v>
      </c>
      <c r="D4427" s="490">
        <v>21945.611147333402</v>
      </c>
    </row>
    <row r="4428" spans="1:4" x14ac:dyDescent="0.2">
      <c r="A4428" s="489" t="s">
        <v>9257</v>
      </c>
      <c r="B4428" s="489" t="s">
        <v>5034</v>
      </c>
      <c r="C4428" s="490">
        <v>191896.56104140601</v>
      </c>
      <c r="D4428" s="490">
        <v>13703.3334239668</v>
      </c>
    </row>
    <row r="4429" spans="1:4" x14ac:dyDescent="0.2">
      <c r="A4429" s="489" t="s">
        <v>9257</v>
      </c>
      <c r="B4429" s="489" t="s">
        <v>5035</v>
      </c>
      <c r="C4429" s="490">
        <v>306866.28640530299</v>
      </c>
      <c r="D4429" s="490">
        <v>22014.587386716401</v>
      </c>
    </row>
    <row r="4430" spans="1:4" x14ac:dyDescent="0.2">
      <c r="A4430" s="489" t="s">
        <v>9257</v>
      </c>
      <c r="B4430" s="489" t="s">
        <v>5036</v>
      </c>
      <c r="C4430" s="490">
        <v>251968.966853486</v>
      </c>
      <c r="D4430" s="490">
        <v>18413.892097652701</v>
      </c>
    </row>
    <row r="4431" spans="1:4" x14ac:dyDescent="0.2">
      <c r="A4431" s="489" t="s">
        <v>9257</v>
      </c>
      <c r="B4431" s="489" t="s">
        <v>5037</v>
      </c>
      <c r="C4431" s="490">
        <v>173325.98546435701</v>
      </c>
      <c r="D4431" s="490">
        <v>13574.8911815684</v>
      </c>
    </row>
    <row r="4432" spans="1:4" x14ac:dyDescent="0.2">
      <c r="A4432" s="489" t="s">
        <v>9257</v>
      </c>
      <c r="B4432" s="489" t="s">
        <v>5032</v>
      </c>
      <c r="C4432" s="490">
        <v>182450.131666523</v>
      </c>
      <c r="D4432" s="490">
        <v>11757.0864845907</v>
      </c>
    </row>
    <row r="4433" spans="1:4" x14ac:dyDescent="0.2">
      <c r="A4433" s="489" t="s">
        <v>9257</v>
      </c>
      <c r="B4433" s="489" t="s">
        <v>5033</v>
      </c>
      <c r="C4433" s="490">
        <v>357419.45113087603</v>
      </c>
      <c r="D4433" s="490">
        <v>26216.7167404498</v>
      </c>
    </row>
    <row r="4434" spans="1:4" x14ac:dyDescent="0.2">
      <c r="A4434" s="489" t="s">
        <v>9257</v>
      </c>
      <c r="B4434" s="489" t="s">
        <v>5030</v>
      </c>
      <c r="C4434" s="490">
        <v>433483.50389463903</v>
      </c>
      <c r="D4434" s="490">
        <v>33560.292871523001</v>
      </c>
    </row>
    <row r="4435" spans="1:4" x14ac:dyDescent="0.2">
      <c r="A4435" s="489" t="s">
        <v>9257</v>
      </c>
      <c r="B4435" s="489" t="s">
        <v>5031</v>
      </c>
      <c r="C4435" s="490">
        <v>572928.33539006999</v>
      </c>
      <c r="D4435" s="490">
        <v>42562.8460361283</v>
      </c>
    </row>
    <row r="4436" spans="1:4" x14ac:dyDescent="0.2">
      <c r="A4436" s="489" t="s">
        <v>9257</v>
      </c>
      <c r="B4436" s="489" t="s">
        <v>5501</v>
      </c>
      <c r="C4436" s="490">
        <v>289539.09852653201</v>
      </c>
      <c r="D4436" s="490">
        <v>20085.327264785501</v>
      </c>
    </row>
    <row r="4437" spans="1:4" x14ac:dyDescent="0.2">
      <c r="A4437" s="489" t="s">
        <v>9257</v>
      </c>
      <c r="B4437" s="489" t="s">
        <v>5500</v>
      </c>
      <c r="C4437" s="490">
        <v>559401.29065629002</v>
      </c>
      <c r="D4437" s="490">
        <v>44192.701961846898</v>
      </c>
    </row>
    <row r="4438" spans="1:4" x14ac:dyDescent="0.2">
      <c r="A4438" s="489" t="s">
        <v>9257</v>
      </c>
      <c r="B4438" s="489" t="s">
        <v>5502</v>
      </c>
      <c r="C4438" s="490">
        <v>387988.44565978803</v>
      </c>
      <c r="D4438" s="490">
        <v>29382.364989815702</v>
      </c>
    </row>
    <row r="4439" spans="1:4" x14ac:dyDescent="0.2">
      <c r="A4439" s="489" t="s">
        <v>9257</v>
      </c>
      <c r="B4439" s="489" t="s">
        <v>5038</v>
      </c>
      <c r="C4439" s="490">
        <v>278492.62992840301</v>
      </c>
      <c r="D4439" s="490">
        <v>21065.1825277844</v>
      </c>
    </row>
    <row r="4440" spans="1:4" x14ac:dyDescent="0.2">
      <c r="A4440" s="489" t="s">
        <v>9257</v>
      </c>
      <c r="B4440" s="489" t="s">
        <v>5034</v>
      </c>
      <c r="C4440" s="490">
        <v>199305.58537017601</v>
      </c>
      <c r="D4440" s="490">
        <v>14232.4118512842</v>
      </c>
    </row>
    <row r="4441" spans="1:4" x14ac:dyDescent="0.2">
      <c r="A4441" s="489" t="s">
        <v>9257</v>
      </c>
      <c r="B4441" s="489" t="s">
        <v>5035</v>
      </c>
      <c r="C4441" s="490">
        <v>301347.83278523799</v>
      </c>
      <c r="D4441" s="490">
        <v>21618.693524013001</v>
      </c>
    </row>
    <row r="4442" spans="1:4" x14ac:dyDescent="0.2">
      <c r="A4442" s="489" t="s">
        <v>9257</v>
      </c>
      <c r="B4442" s="489" t="s">
        <v>5036</v>
      </c>
      <c r="C4442" s="490">
        <v>236645.738985178</v>
      </c>
      <c r="D4442" s="490">
        <v>17294.070605036799</v>
      </c>
    </row>
    <row r="4443" spans="1:4" x14ac:dyDescent="0.2">
      <c r="A4443" s="489" t="s">
        <v>9257</v>
      </c>
      <c r="B4443" s="489" t="s">
        <v>5037</v>
      </c>
      <c r="C4443" s="490">
        <v>154826.86061155301</v>
      </c>
      <c r="D4443" s="490">
        <v>12126.039723096801</v>
      </c>
    </row>
    <row r="4444" spans="1:4" x14ac:dyDescent="0.2">
      <c r="A4444" s="489" t="s">
        <v>9257</v>
      </c>
      <c r="B4444" s="489" t="s">
        <v>5032</v>
      </c>
      <c r="C4444" s="490">
        <v>173557.36565038201</v>
      </c>
      <c r="D4444" s="490">
        <v>11184.0366425106</v>
      </c>
    </row>
    <row r="4445" spans="1:4" x14ac:dyDescent="0.2">
      <c r="A4445" s="489" t="s">
        <v>9257</v>
      </c>
      <c r="B4445" s="489" t="s">
        <v>5033</v>
      </c>
      <c r="C4445" s="490">
        <v>343583.17020146898</v>
      </c>
      <c r="D4445" s="490">
        <v>25201.825534277701</v>
      </c>
    </row>
    <row r="4446" spans="1:4" x14ac:dyDescent="0.2">
      <c r="A4446" s="489" t="s">
        <v>9257</v>
      </c>
      <c r="B4446" s="489" t="s">
        <v>3265</v>
      </c>
      <c r="C4446" s="490">
        <v>61251.374910394305</v>
      </c>
      <c r="D4446" s="490">
        <v>22803.886879139802</v>
      </c>
    </row>
    <row r="4447" spans="1:4" x14ac:dyDescent="0.2">
      <c r="A4447" s="489" t="s">
        <v>9257</v>
      </c>
      <c r="B4447" s="489" t="s">
        <v>3264</v>
      </c>
      <c r="C4447" s="490">
        <v>26250.5892473118</v>
      </c>
      <c r="D4447" s="490">
        <v>10274.480631397801</v>
      </c>
    </row>
    <row r="4448" spans="1:4" x14ac:dyDescent="0.2">
      <c r="A4448" s="489" t="s">
        <v>9257</v>
      </c>
      <c r="B4448" s="489" t="s">
        <v>3266</v>
      </c>
      <c r="C4448" s="490">
        <v>156628.515842294</v>
      </c>
      <c r="D4448" s="490">
        <v>55180.226131240102</v>
      </c>
    </row>
    <row r="4449" spans="1:4" x14ac:dyDescent="0.2">
      <c r="A4449" s="489" t="s">
        <v>9257</v>
      </c>
      <c r="B4449" s="489" t="s">
        <v>1115</v>
      </c>
      <c r="C4449" s="490">
        <v>3684</v>
      </c>
      <c r="D4449" s="490">
        <v>2008.8852000000002</v>
      </c>
    </row>
    <row r="4450" spans="1:4" x14ac:dyDescent="0.2">
      <c r="A4450" s="489" t="s">
        <v>9257</v>
      </c>
      <c r="B4450" s="489" t="s">
        <v>1115</v>
      </c>
      <c r="C4450" s="490">
        <v>10587</v>
      </c>
      <c r="D4450" s="490">
        <v>5773.0911000000006</v>
      </c>
    </row>
    <row r="4451" spans="1:4" x14ac:dyDescent="0.2">
      <c r="A4451" s="489" t="s">
        <v>9257</v>
      </c>
      <c r="B4451" s="489" t="s">
        <v>1115</v>
      </c>
      <c r="C4451" s="490">
        <v>2462</v>
      </c>
      <c r="D4451" s="490">
        <v>1342.5286000000001</v>
      </c>
    </row>
    <row r="4452" spans="1:4" x14ac:dyDescent="0.2">
      <c r="A4452" s="489" t="s">
        <v>9257</v>
      </c>
      <c r="B4452" s="489" t="s">
        <v>1115</v>
      </c>
      <c r="C4452" s="490">
        <v>5041.8</v>
      </c>
      <c r="D4452" s="490">
        <v>2749.2935400000001</v>
      </c>
    </row>
    <row r="4453" spans="1:4" x14ac:dyDescent="0.2">
      <c r="A4453" s="489" t="s">
        <v>9257</v>
      </c>
      <c r="B4453" s="489" t="s">
        <v>1115</v>
      </c>
      <c r="C4453" s="490">
        <v>15475</v>
      </c>
      <c r="D4453" s="490">
        <v>8438.5174999999999</v>
      </c>
    </row>
    <row r="4454" spans="1:4" x14ac:dyDescent="0.2">
      <c r="A4454" s="489" t="s">
        <v>9257</v>
      </c>
      <c r="B4454" s="489" t="s">
        <v>1115</v>
      </c>
      <c r="C4454" s="490">
        <v>13585.2616740088</v>
      </c>
      <c r="D4454" s="490">
        <v>7408.0431908370001</v>
      </c>
    </row>
    <row r="4455" spans="1:4" x14ac:dyDescent="0.2">
      <c r="A4455" s="489" t="s">
        <v>9257</v>
      </c>
      <c r="B4455" s="489" t="s">
        <v>1122</v>
      </c>
      <c r="C4455" s="490">
        <v>3936.6383259911904</v>
      </c>
      <c r="D4455" s="490">
        <v>2039.17865286344</v>
      </c>
    </row>
    <row r="4456" spans="1:4" x14ac:dyDescent="0.2">
      <c r="A4456" s="489" t="s">
        <v>9257</v>
      </c>
      <c r="B4456" s="489" t="s">
        <v>1115</v>
      </c>
      <c r="C4456" s="490">
        <v>5481.2</v>
      </c>
      <c r="D4456" s="490">
        <v>2988.8983600000001</v>
      </c>
    </row>
    <row r="4457" spans="1:4" x14ac:dyDescent="0.2">
      <c r="A4457" s="489" t="s">
        <v>9257</v>
      </c>
      <c r="B4457" s="489" t="s">
        <v>1115</v>
      </c>
      <c r="C4457" s="490">
        <v>21346.783980582499</v>
      </c>
      <c r="D4457" s="490">
        <v>11640.4013046117</v>
      </c>
    </row>
    <row r="4458" spans="1:4" x14ac:dyDescent="0.2">
      <c r="A4458" s="489" t="s">
        <v>9257</v>
      </c>
      <c r="B4458" s="489" t="s">
        <v>1116</v>
      </c>
      <c r="C4458" s="490">
        <v>2106.2160194174803</v>
      </c>
      <c r="D4458" s="490">
        <v>1092.4942492718401</v>
      </c>
    </row>
    <row r="4459" spans="1:4" x14ac:dyDescent="0.2">
      <c r="A4459" s="489" t="s">
        <v>9257</v>
      </c>
      <c r="B4459" s="489" t="s">
        <v>1115</v>
      </c>
      <c r="C4459" s="490">
        <v>4989.4000000000005</v>
      </c>
      <c r="D4459" s="490">
        <v>2720.7198199999998</v>
      </c>
    </row>
    <row r="4460" spans="1:4" x14ac:dyDescent="0.2">
      <c r="A4460" s="489" t="s">
        <v>9257</v>
      </c>
      <c r="B4460" s="489" t="s">
        <v>1115</v>
      </c>
      <c r="C4460" s="490">
        <v>2023.4</v>
      </c>
      <c r="D4460" s="490">
        <v>1103.3600200000001</v>
      </c>
    </row>
    <row r="4461" spans="1:4" x14ac:dyDescent="0.2">
      <c r="A4461" s="489" t="s">
        <v>9257</v>
      </c>
      <c r="B4461" s="489" t="s">
        <v>1115</v>
      </c>
      <c r="C4461" s="490">
        <v>27340.211548465402</v>
      </c>
      <c r="D4461" s="490">
        <v>14908.6173573782</v>
      </c>
    </row>
    <row r="4462" spans="1:4" x14ac:dyDescent="0.2">
      <c r="A4462" s="489" t="s">
        <v>9257</v>
      </c>
      <c r="B4462" s="489" t="s">
        <v>1116</v>
      </c>
      <c r="C4462" s="490">
        <v>8994.9295994451204</v>
      </c>
      <c r="D4462" s="490">
        <v>4665.6699832321801</v>
      </c>
    </row>
    <row r="4463" spans="1:4" x14ac:dyDescent="0.2">
      <c r="A4463" s="489" t="s">
        <v>9257</v>
      </c>
      <c r="B4463" s="489" t="s">
        <v>1122</v>
      </c>
      <c r="C4463" s="490">
        <v>16221.858852089501</v>
      </c>
      <c r="D4463" s="490">
        <v>8402.9228853823497</v>
      </c>
    </row>
    <row r="4464" spans="1:4" x14ac:dyDescent="0.2">
      <c r="A4464" s="489" t="s">
        <v>9257</v>
      </c>
      <c r="B4464" s="489" t="s">
        <v>1115</v>
      </c>
      <c r="C4464" s="490">
        <v>6756.2000000000007</v>
      </c>
      <c r="D4464" s="490">
        <v>3684.1558600000003</v>
      </c>
    </row>
    <row r="4465" spans="1:4" x14ac:dyDescent="0.2">
      <c r="A4465" s="489" t="s">
        <v>9257</v>
      </c>
      <c r="B4465" s="489" t="s">
        <v>1115</v>
      </c>
      <c r="C4465" s="490">
        <v>2928</v>
      </c>
      <c r="D4465" s="490">
        <v>1596.6384</v>
      </c>
    </row>
    <row r="4466" spans="1:4" x14ac:dyDescent="0.2">
      <c r="A4466" s="489" t="s">
        <v>9257</v>
      </c>
      <c r="B4466" s="489" t="s">
        <v>1115</v>
      </c>
      <c r="C4466" s="490">
        <v>31204.472186021001</v>
      </c>
      <c r="D4466" s="490">
        <v>17015.798683037199</v>
      </c>
    </row>
    <row r="4467" spans="1:4" x14ac:dyDescent="0.2">
      <c r="A4467" s="489" t="s">
        <v>9257</v>
      </c>
      <c r="B4467" s="489" t="s">
        <v>1116</v>
      </c>
      <c r="C4467" s="490">
        <v>2777.1980245558702</v>
      </c>
      <c r="D4467" s="490">
        <v>1440.53261533713</v>
      </c>
    </row>
    <row r="4468" spans="1:4" x14ac:dyDescent="0.2">
      <c r="A4468" s="489" t="s">
        <v>9257</v>
      </c>
      <c r="B4468" s="489" t="s">
        <v>3264</v>
      </c>
      <c r="C4468" s="490">
        <v>11511.3297894231</v>
      </c>
      <c r="D4468" s="490">
        <v>4505.5344795802202</v>
      </c>
    </row>
    <row r="4469" spans="1:4" x14ac:dyDescent="0.2">
      <c r="A4469" s="489" t="s">
        <v>9257</v>
      </c>
      <c r="B4469" s="489" t="s">
        <v>1115</v>
      </c>
      <c r="C4469" s="490">
        <v>6056</v>
      </c>
      <c r="D4469" s="490">
        <v>3302.3368</v>
      </c>
    </row>
    <row r="4470" spans="1:4" x14ac:dyDescent="0.2">
      <c r="A4470" s="489" t="s">
        <v>9257</v>
      </c>
      <c r="B4470" s="489" t="s">
        <v>1115</v>
      </c>
      <c r="C4470" s="490">
        <v>3924.8</v>
      </c>
      <c r="D4470" s="490">
        <v>2140.19344</v>
      </c>
    </row>
    <row r="4471" spans="1:4" x14ac:dyDescent="0.2">
      <c r="A4471" s="489" t="s">
        <v>9257</v>
      </c>
      <c r="B4471" s="489" t="s">
        <v>1115</v>
      </c>
      <c r="C4471" s="490">
        <v>8258.8000000000011</v>
      </c>
      <c r="D4471" s="490">
        <v>4503.5236400000003</v>
      </c>
    </row>
    <row r="4472" spans="1:4" x14ac:dyDescent="0.2">
      <c r="A4472" s="489" t="s">
        <v>9257</v>
      </c>
      <c r="B4472" s="489" t="s">
        <v>1122</v>
      </c>
      <c r="C4472" s="490">
        <v>6273.8</v>
      </c>
      <c r="D4472" s="490">
        <v>3249.8284000000003</v>
      </c>
    </row>
    <row r="4473" spans="1:4" x14ac:dyDescent="0.2">
      <c r="A4473" s="489" t="s">
        <v>9257</v>
      </c>
      <c r="B4473" s="489" t="s">
        <v>1122</v>
      </c>
      <c r="C4473" s="490">
        <v>15289.6</v>
      </c>
      <c r="D4473" s="490">
        <v>7920.0128000000004</v>
      </c>
    </row>
    <row r="4474" spans="1:4" x14ac:dyDescent="0.2">
      <c r="A4474" s="489" t="s">
        <v>9257</v>
      </c>
      <c r="B4474" s="489" t="s">
        <v>1122</v>
      </c>
      <c r="C4474" s="490">
        <v>14269</v>
      </c>
      <c r="D4474" s="490">
        <v>7391.3420000000006</v>
      </c>
    </row>
    <row r="4475" spans="1:4" x14ac:dyDescent="0.2">
      <c r="A4475" s="489" t="s">
        <v>9257</v>
      </c>
      <c r="B4475" s="489" t="s">
        <v>1122</v>
      </c>
      <c r="C4475" s="490">
        <v>4783.4000000000005</v>
      </c>
      <c r="D4475" s="490">
        <v>2477.8012000000003</v>
      </c>
    </row>
    <row r="4476" spans="1:4" x14ac:dyDescent="0.2">
      <c r="A4476" s="489" t="s">
        <v>9257</v>
      </c>
      <c r="B4476" s="489" t="s">
        <v>1122</v>
      </c>
      <c r="C4476" s="490">
        <v>4376</v>
      </c>
      <c r="D4476" s="490">
        <v>2266.768</v>
      </c>
    </row>
    <row r="4477" spans="1:4" x14ac:dyDescent="0.2">
      <c r="A4477" s="489" t="s">
        <v>9257</v>
      </c>
      <c r="B4477" s="489" t="s">
        <v>1122</v>
      </c>
      <c r="C4477" s="490">
        <v>3762.9</v>
      </c>
      <c r="D4477" s="490">
        <v>1949.1822000000002</v>
      </c>
    </row>
    <row r="4478" spans="1:4" x14ac:dyDescent="0.2">
      <c r="A4478" s="489" t="s">
        <v>9257</v>
      </c>
      <c r="B4478" s="489" t="s">
        <v>1122</v>
      </c>
      <c r="C4478" s="490">
        <v>28496</v>
      </c>
      <c r="D4478" s="490">
        <v>14760.928</v>
      </c>
    </row>
    <row r="4479" spans="1:4" x14ac:dyDescent="0.2">
      <c r="A4479" s="489" t="s">
        <v>9257</v>
      </c>
      <c r="B4479" s="489" t="s">
        <v>1122</v>
      </c>
      <c r="C4479" s="490">
        <v>4391</v>
      </c>
      <c r="D4479" s="490">
        <v>2274.538</v>
      </c>
    </row>
    <row r="4480" spans="1:4" x14ac:dyDescent="0.2">
      <c r="A4480" s="489" t="s">
        <v>9257</v>
      </c>
      <c r="B4480" s="489" t="s">
        <v>1122</v>
      </c>
      <c r="C4480" s="490">
        <v>27817.4</v>
      </c>
      <c r="D4480" s="490">
        <v>14409.413200000001</v>
      </c>
    </row>
    <row r="4481" spans="1:4" x14ac:dyDescent="0.2">
      <c r="A4481" s="489" t="s">
        <v>9257</v>
      </c>
      <c r="B4481" s="489" t="s">
        <v>1122</v>
      </c>
      <c r="C4481" s="490">
        <v>5660</v>
      </c>
      <c r="D4481" s="490">
        <v>2931.88</v>
      </c>
    </row>
    <row r="4482" spans="1:4" x14ac:dyDescent="0.2">
      <c r="A4482" s="489" t="s">
        <v>9257</v>
      </c>
      <c r="B4482" s="489" t="s">
        <v>1122</v>
      </c>
      <c r="C4482" s="490">
        <v>4488.8</v>
      </c>
      <c r="D4482" s="490">
        <v>2325.1984000000002</v>
      </c>
    </row>
    <row r="4483" spans="1:4" x14ac:dyDescent="0.2">
      <c r="A4483" s="489" t="s">
        <v>9257</v>
      </c>
      <c r="B4483" s="489" t="s">
        <v>1122</v>
      </c>
      <c r="C4483" s="490">
        <v>29023</v>
      </c>
      <c r="D4483" s="490">
        <v>15033.914000000001</v>
      </c>
    </row>
    <row r="4484" spans="1:4" x14ac:dyDescent="0.2">
      <c r="A4484" s="489" t="s">
        <v>9257</v>
      </c>
      <c r="B4484" s="489" t="s">
        <v>1122</v>
      </c>
      <c r="C4484" s="490">
        <v>27372</v>
      </c>
      <c r="D4484" s="490">
        <v>14178.696</v>
      </c>
    </row>
    <row r="4485" spans="1:4" x14ac:dyDescent="0.2">
      <c r="A4485" s="489" t="s">
        <v>9257</v>
      </c>
      <c r="B4485" s="489" t="s">
        <v>1122</v>
      </c>
      <c r="C4485" s="490">
        <v>30937</v>
      </c>
      <c r="D4485" s="490">
        <v>16025.366</v>
      </c>
    </row>
    <row r="4486" spans="1:4" x14ac:dyDescent="0.2">
      <c r="A4486" s="489" t="s">
        <v>9257</v>
      </c>
      <c r="B4486" s="489" t="s">
        <v>1122</v>
      </c>
      <c r="C4486" s="490">
        <v>12812</v>
      </c>
      <c r="D4486" s="490">
        <v>6636.616</v>
      </c>
    </row>
    <row r="4487" spans="1:4" x14ac:dyDescent="0.2">
      <c r="A4487" s="489" t="s">
        <v>9257</v>
      </c>
      <c r="B4487" s="489" t="s">
        <v>1122</v>
      </c>
      <c r="C4487" s="490">
        <v>2257</v>
      </c>
      <c r="D4487" s="490">
        <v>1169.126</v>
      </c>
    </row>
    <row r="4488" spans="1:4" x14ac:dyDescent="0.2">
      <c r="A4488" s="489" t="s">
        <v>9257</v>
      </c>
      <c r="B4488" s="489" t="s">
        <v>1122</v>
      </c>
      <c r="C4488" s="490">
        <v>4936.3</v>
      </c>
      <c r="D4488" s="490">
        <v>2557.0034000000001</v>
      </c>
    </row>
    <row r="4489" spans="1:4" x14ac:dyDescent="0.2">
      <c r="A4489" s="489" t="s">
        <v>9257</v>
      </c>
      <c r="B4489" s="489" t="s">
        <v>1122</v>
      </c>
      <c r="C4489" s="490">
        <v>4987.4000000000005</v>
      </c>
      <c r="D4489" s="490">
        <v>2583.4731999999999</v>
      </c>
    </row>
    <row r="4490" spans="1:4" x14ac:dyDescent="0.2">
      <c r="A4490" s="489" t="s">
        <v>9257</v>
      </c>
      <c r="B4490" s="489" t="s">
        <v>1129</v>
      </c>
      <c r="C4490" s="490">
        <v>9665.8378378378402</v>
      </c>
      <c r="D4490" s="490">
        <v>4756.5587999999998</v>
      </c>
    </row>
    <row r="4491" spans="1:4" x14ac:dyDescent="0.2">
      <c r="A4491" s="489" t="s">
        <v>9257</v>
      </c>
      <c r="B4491" s="489" t="s">
        <v>3264</v>
      </c>
      <c r="C4491" s="490">
        <v>20137.1621621622</v>
      </c>
      <c r="D4491" s="490">
        <v>7881.6852702702699</v>
      </c>
    </row>
    <row r="4492" spans="1:4" x14ac:dyDescent="0.2">
      <c r="A4492" s="489" t="s">
        <v>9257</v>
      </c>
      <c r="B4492" s="489" t="s">
        <v>1129</v>
      </c>
      <c r="C4492" s="490">
        <v>6299</v>
      </c>
      <c r="D4492" s="490">
        <v>3099.7379000000001</v>
      </c>
    </row>
    <row r="4493" spans="1:4" x14ac:dyDescent="0.2">
      <c r="A4493" s="489" t="s">
        <v>9257</v>
      </c>
      <c r="B4493" s="489" t="s">
        <v>1129</v>
      </c>
      <c r="C4493" s="490">
        <v>6342.2000000000007</v>
      </c>
      <c r="D4493" s="490">
        <v>3120.9966200000003</v>
      </c>
    </row>
    <row r="4494" spans="1:4" x14ac:dyDescent="0.2">
      <c r="A4494" s="489" t="s">
        <v>9257</v>
      </c>
      <c r="B4494" s="489" t="s">
        <v>1129</v>
      </c>
      <c r="C4494" s="490">
        <v>31124</v>
      </c>
      <c r="D4494" s="490">
        <v>15316.1204</v>
      </c>
    </row>
    <row r="4495" spans="1:4" x14ac:dyDescent="0.2">
      <c r="A4495" s="489" t="s">
        <v>9257</v>
      </c>
      <c r="B4495" s="489" t="s">
        <v>1129</v>
      </c>
      <c r="C4495" s="490">
        <v>27645.045045045001</v>
      </c>
      <c r="D4495" s="490">
        <v>13604.1266666667</v>
      </c>
    </row>
    <row r="4496" spans="1:4" x14ac:dyDescent="0.2">
      <c r="A4496" s="489" t="s">
        <v>9257</v>
      </c>
      <c r="B4496" s="489" t="s">
        <v>1130</v>
      </c>
      <c r="C4496" s="490">
        <v>3040.9549549549502</v>
      </c>
      <c r="D4496" s="490">
        <v>1423.77510990991</v>
      </c>
    </row>
    <row r="4497" spans="1:4" x14ac:dyDescent="0.2">
      <c r="A4497" s="489" t="s">
        <v>9257</v>
      </c>
      <c r="B4497" s="489" t="s">
        <v>1129</v>
      </c>
      <c r="C4497" s="490">
        <v>6467.5</v>
      </c>
      <c r="D4497" s="490">
        <v>3182.6567500000001</v>
      </c>
    </row>
    <row r="4498" spans="1:4" x14ac:dyDescent="0.2">
      <c r="A4498" s="489" t="s">
        <v>9257</v>
      </c>
      <c r="B4498" s="489" t="s">
        <v>1129</v>
      </c>
      <c r="C4498" s="490">
        <v>2337.2000000000003</v>
      </c>
      <c r="D4498" s="490">
        <v>1150.1361200000001</v>
      </c>
    </row>
    <row r="4499" spans="1:4" x14ac:dyDescent="0.2">
      <c r="A4499" s="489" t="s">
        <v>9257</v>
      </c>
      <c r="B4499" s="489" t="s">
        <v>1129</v>
      </c>
      <c r="C4499" s="490">
        <v>6130.5</v>
      </c>
      <c r="D4499" s="490">
        <v>3016.8190500000001</v>
      </c>
    </row>
    <row r="4500" spans="1:4" x14ac:dyDescent="0.2">
      <c r="A4500" s="489" t="s">
        <v>9257</v>
      </c>
      <c r="B4500" s="489" t="s">
        <v>1129</v>
      </c>
      <c r="C4500" s="490">
        <v>25804.690909090899</v>
      </c>
      <c r="D4500" s="490">
        <v>12698.4883963636</v>
      </c>
    </row>
    <row r="4501" spans="1:4" x14ac:dyDescent="0.2">
      <c r="A4501" s="489" t="s">
        <v>9257</v>
      </c>
      <c r="B4501" s="489" t="s">
        <v>1130</v>
      </c>
      <c r="C4501" s="490">
        <v>21503.909090909099</v>
      </c>
      <c r="D4501" s="490">
        <v>10068.1302363636</v>
      </c>
    </row>
    <row r="4502" spans="1:4" x14ac:dyDescent="0.2">
      <c r="A4502" s="489" t="s">
        <v>9257</v>
      </c>
      <c r="B4502" s="489" t="s">
        <v>1129</v>
      </c>
      <c r="C4502" s="490">
        <v>25804.690909090899</v>
      </c>
      <c r="D4502" s="490">
        <v>12698.4883963636</v>
      </c>
    </row>
    <row r="4503" spans="1:4" x14ac:dyDescent="0.2">
      <c r="A4503" s="489" t="s">
        <v>9257</v>
      </c>
      <c r="B4503" s="489" t="s">
        <v>1130</v>
      </c>
      <c r="C4503" s="490">
        <v>4300.7818181818202</v>
      </c>
      <c r="D4503" s="490">
        <v>2013.6260472727301</v>
      </c>
    </row>
    <row r="4504" spans="1:4" x14ac:dyDescent="0.2">
      <c r="A4504" s="489" t="s">
        <v>9257</v>
      </c>
      <c r="B4504" s="489" t="s">
        <v>1136</v>
      </c>
      <c r="C4504" s="490">
        <v>17203.127272727299</v>
      </c>
      <c r="D4504" s="490">
        <v>8042.4620000000004</v>
      </c>
    </row>
    <row r="4505" spans="1:4" x14ac:dyDescent="0.2">
      <c r="A4505" s="489" t="s">
        <v>9257</v>
      </c>
      <c r="B4505" s="489" t="s">
        <v>1129</v>
      </c>
      <c r="C4505" s="490">
        <v>14678.6</v>
      </c>
      <c r="D4505" s="490">
        <v>7223.3390600000002</v>
      </c>
    </row>
    <row r="4506" spans="1:4" x14ac:dyDescent="0.2">
      <c r="A4506" s="489" t="s">
        <v>9257</v>
      </c>
      <c r="B4506" s="489" t="s">
        <v>1129</v>
      </c>
      <c r="C4506" s="490">
        <v>5706.2000000000007</v>
      </c>
      <c r="D4506" s="490">
        <v>2808.0210200000001</v>
      </c>
    </row>
    <row r="4507" spans="1:4" x14ac:dyDescent="0.2">
      <c r="A4507" s="489" t="s">
        <v>9257</v>
      </c>
      <c r="B4507" s="489" t="s">
        <v>1136</v>
      </c>
      <c r="C4507" s="490">
        <v>29764.799999999999</v>
      </c>
      <c r="D4507" s="490">
        <v>13915.044</v>
      </c>
    </row>
    <row r="4508" spans="1:4" x14ac:dyDescent="0.2">
      <c r="A4508" s="489" t="s">
        <v>9257</v>
      </c>
      <c r="B4508" s="489" t="s">
        <v>173</v>
      </c>
      <c r="C4508" s="490">
        <v>10303.200000000001</v>
      </c>
      <c r="D4508" s="490">
        <v>4431.4063200000001</v>
      </c>
    </row>
    <row r="4509" spans="1:4" x14ac:dyDescent="0.2">
      <c r="A4509" s="489" t="s">
        <v>9257</v>
      </c>
      <c r="B4509" s="489" t="s">
        <v>1136</v>
      </c>
      <c r="C4509" s="490">
        <v>17776.8</v>
      </c>
      <c r="D4509" s="490">
        <v>8310.6540000000005</v>
      </c>
    </row>
    <row r="4510" spans="1:4" x14ac:dyDescent="0.2">
      <c r="A4510" s="489" t="s">
        <v>9257</v>
      </c>
      <c r="B4510" s="489" t="s">
        <v>1136</v>
      </c>
      <c r="C4510" s="490">
        <v>6692.6</v>
      </c>
      <c r="D4510" s="490">
        <v>3128.7905000000001</v>
      </c>
    </row>
    <row r="4511" spans="1:4" x14ac:dyDescent="0.2">
      <c r="A4511" s="489" t="s">
        <v>9257</v>
      </c>
      <c r="B4511" s="489" t="s">
        <v>1136</v>
      </c>
      <c r="C4511" s="490">
        <v>2165</v>
      </c>
      <c r="D4511" s="490">
        <v>1012.1375</v>
      </c>
    </row>
    <row r="4512" spans="1:4" x14ac:dyDescent="0.2">
      <c r="A4512" s="489" t="s">
        <v>9257</v>
      </c>
      <c r="B4512" s="489" t="s">
        <v>1136</v>
      </c>
      <c r="C4512" s="490">
        <v>12595</v>
      </c>
      <c r="D4512" s="490">
        <v>5888.1625000000004</v>
      </c>
    </row>
    <row r="4513" spans="1:4" x14ac:dyDescent="0.2">
      <c r="A4513" s="489" t="s">
        <v>9257</v>
      </c>
      <c r="B4513" s="489" t="s">
        <v>1136</v>
      </c>
      <c r="C4513" s="490">
        <v>10902.300000000001</v>
      </c>
      <c r="D4513" s="490">
        <v>5096.8252499999999</v>
      </c>
    </row>
    <row r="4514" spans="1:4" x14ac:dyDescent="0.2">
      <c r="A4514" s="489" t="s">
        <v>9257</v>
      </c>
      <c r="B4514" s="489" t="s">
        <v>1136</v>
      </c>
      <c r="C4514" s="490">
        <v>4343.7</v>
      </c>
      <c r="D4514" s="490">
        <v>2030.67975</v>
      </c>
    </row>
    <row r="4515" spans="1:4" x14ac:dyDescent="0.2">
      <c r="A4515" s="489" t="s">
        <v>9257</v>
      </c>
      <c r="B4515" s="489" t="s">
        <v>1136</v>
      </c>
      <c r="C4515" s="490">
        <v>29447.897789054001</v>
      </c>
      <c r="D4515" s="490">
        <v>13766.892216382701</v>
      </c>
    </row>
    <row r="4516" spans="1:4" x14ac:dyDescent="0.2">
      <c r="A4516" s="489" t="s">
        <v>9257</v>
      </c>
      <c r="B4516" s="489" t="s">
        <v>1137</v>
      </c>
      <c r="C4516" s="490">
        <v>24716.602210945999</v>
      </c>
      <c r="D4516" s="490">
        <v>10993.9446634288</v>
      </c>
    </row>
    <row r="4517" spans="1:4" x14ac:dyDescent="0.2">
      <c r="A4517" s="489" t="s">
        <v>9257</v>
      </c>
      <c r="B4517" s="489" t="s">
        <v>1136</v>
      </c>
      <c r="C4517" s="490">
        <v>22904.400000000001</v>
      </c>
      <c r="D4517" s="490">
        <v>10707.807000000001</v>
      </c>
    </row>
    <row r="4518" spans="1:4" x14ac:dyDescent="0.2">
      <c r="A4518" s="489" t="s">
        <v>9257</v>
      </c>
      <c r="B4518" s="489" t="s">
        <v>173</v>
      </c>
      <c r="C4518" s="490">
        <v>29440.047961630702</v>
      </c>
      <c r="D4518" s="490">
        <v>12662.1646282974</v>
      </c>
    </row>
    <row r="4519" spans="1:4" x14ac:dyDescent="0.2">
      <c r="A4519" s="489" t="s">
        <v>9257</v>
      </c>
      <c r="B4519" s="489" t="s">
        <v>175</v>
      </c>
      <c r="C4519" s="490">
        <v>19665.952038369302</v>
      </c>
      <c r="D4519" s="490">
        <v>8045.3409788968802</v>
      </c>
    </row>
    <row r="4520" spans="1:4" x14ac:dyDescent="0.2">
      <c r="A4520" s="489" t="s">
        <v>9257</v>
      </c>
      <c r="B4520" s="489" t="s">
        <v>1136</v>
      </c>
      <c r="C4520" s="490">
        <v>4012</v>
      </c>
      <c r="D4520" s="490">
        <v>1875.6100000000001</v>
      </c>
    </row>
    <row r="4521" spans="1:4" x14ac:dyDescent="0.2">
      <c r="A4521" s="489" t="s">
        <v>9257</v>
      </c>
      <c r="B4521" s="489" t="s">
        <v>173</v>
      </c>
      <c r="C4521" s="490">
        <v>25334.9523809524</v>
      </c>
      <c r="D4521" s="490">
        <v>10896.5630190476</v>
      </c>
    </row>
    <row r="4522" spans="1:4" x14ac:dyDescent="0.2">
      <c r="A4522" s="489" t="s">
        <v>9257</v>
      </c>
      <c r="B4522" s="489" t="s">
        <v>175</v>
      </c>
      <c r="C4522" s="490">
        <v>1266.74761904762</v>
      </c>
      <c r="D4522" s="490">
        <v>518.22645095238101</v>
      </c>
    </row>
    <row r="4523" spans="1:4" x14ac:dyDescent="0.2">
      <c r="A4523" s="489" t="s">
        <v>9257</v>
      </c>
      <c r="B4523" s="489" t="s">
        <v>173</v>
      </c>
      <c r="C4523" s="490">
        <v>8020</v>
      </c>
      <c r="D4523" s="490">
        <v>3449.402</v>
      </c>
    </row>
    <row r="4524" spans="1:4" x14ac:dyDescent="0.2">
      <c r="A4524" s="489" t="s">
        <v>9257</v>
      </c>
      <c r="B4524" s="489" t="s">
        <v>173</v>
      </c>
      <c r="C4524" s="490">
        <v>9009.2000000000007</v>
      </c>
      <c r="D4524" s="490">
        <v>3874.8569200000002</v>
      </c>
    </row>
    <row r="4525" spans="1:4" x14ac:dyDescent="0.2">
      <c r="A4525" s="489" t="s">
        <v>9257</v>
      </c>
      <c r="B4525" s="489" t="s">
        <v>173</v>
      </c>
      <c r="C4525" s="490">
        <v>5331.7</v>
      </c>
      <c r="D4525" s="490">
        <v>2293.16417</v>
      </c>
    </row>
    <row r="4526" spans="1:4" x14ac:dyDescent="0.2">
      <c r="A4526" s="489" t="s">
        <v>9257</v>
      </c>
      <c r="B4526" s="489" t="s">
        <v>173</v>
      </c>
      <c r="C4526" s="490">
        <v>11420</v>
      </c>
      <c r="D4526" s="490">
        <v>4911.7420000000002</v>
      </c>
    </row>
    <row r="4527" spans="1:4" x14ac:dyDescent="0.2">
      <c r="A4527" s="489" t="s">
        <v>9257</v>
      </c>
      <c r="B4527" s="489" t="s">
        <v>173</v>
      </c>
      <c r="C4527" s="490">
        <v>29449.160035366902</v>
      </c>
      <c r="D4527" s="490">
        <v>12666.0837312113</v>
      </c>
    </row>
    <row r="4528" spans="1:4" x14ac:dyDescent="0.2">
      <c r="A4528" s="489" t="s">
        <v>9257</v>
      </c>
      <c r="B4528" s="489" t="s">
        <v>175</v>
      </c>
      <c r="C4528" s="490">
        <v>37164.839964633102</v>
      </c>
      <c r="D4528" s="490">
        <v>15204.136029531401</v>
      </c>
    </row>
    <row r="4529" spans="1:4" x14ac:dyDescent="0.2">
      <c r="A4529" s="489" t="s">
        <v>9257</v>
      </c>
      <c r="B4529" s="489" t="s">
        <v>173</v>
      </c>
      <c r="C4529" s="490">
        <v>4630.3</v>
      </c>
      <c r="D4529" s="490">
        <v>1991.4920300000001</v>
      </c>
    </row>
    <row r="4530" spans="1:4" x14ac:dyDescent="0.2">
      <c r="A4530" s="489" t="s">
        <v>9257</v>
      </c>
      <c r="B4530" s="489" t="s">
        <v>173</v>
      </c>
      <c r="C4530" s="490">
        <v>17488</v>
      </c>
      <c r="D4530" s="490">
        <v>7521.5888000000004</v>
      </c>
    </row>
    <row r="4531" spans="1:4" x14ac:dyDescent="0.2">
      <c r="A4531" s="489" t="s">
        <v>9257</v>
      </c>
      <c r="B4531" s="489" t="s">
        <v>173</v>
      </c>
      <c r="C4531" s="490">
        <v>5760</v>
      </c>
      <c r="D4531" s="490">
        <v>2477.3760000000002</v>
      </c>
    </row>
    <row r="4532" spans="1:4" x14ac:dyDescent="0.2">
      <c r="A4532" s="489" t="s">
        <v>9257</v>
      </c>
      <c r="B4532" s="489" t="s">
        <v>173</v>
      </c>
      <c r="C4532" s="490">
        <v>8188.4000000000005</v>
      </c>
      <c r="D4532" s="490">
        <v>3521.8308400000001</v>
      </c>
    </row>
    <row r="4533" spans="1:4" x14ac:dyDescent="0.2">
      <c r="A4533" s="489" t="s">
        <v>9257</v>
      </c>
      <c r="B4533" s="489" t="s">
        <v>173</v>
      </c>
      <c r="C4533" s="490">
        <v>8454.5</v>
      </c>
      <c r="D4533" s="490">
        <v>3636.2804500000002</v>
      </c>
    </row>
    <row r="4534" spans="1:4" x14ac:dyDescent="0.2">
      <c r="A4534" s="489" t="s">
        <v>9257</v>
      </c>
      <c r="B4534" s="489" t="s">
        <v>173</v>
      </c>
      <c r="C4534" s="490">
        <v>8002.4000000000005</v>
      </c>
      <c r="D4534" s="490">
        <v>3441.8322400000002</v>
      </c>
    </row>
    <row r="4535" spans="1:4" x14ac:dyDescent="0.2">
      <c r="A4535" s="489" t="s">
        <v>9257</v>
      </c>
      <c r="B4535" s="489" t="s">
        <v>173</v>
      </c>
      <c r="C4535" s="490">
        <v>5872</v>
      </c>
      <c r="D4535" s="490">
        <v>2525.5472</v>
      </c>
    </row>
    <row r="4536" spans="1:4" x14ac:dyDescent="0.2">
      <c r="A4536" s="489" t="s">
        <v>9257</v>
      </c>
      <c r="B4536" s="489" t="s">
        <v>173</v>
      </c>
      <c r="C4536" s="490">
        <v>5023.2</v>
      </c>
      <c r="D4536" s="490">
        <v>2160.4783200000002</v>
      </c>
    </row>
    <row r="4537" spans="1:4" x14ac:dyDescent="0.2">
      <c r="A4537" s="489" t="s">
        <v>9257</v>
      </c>
      <c r="B4537" s="489" t="s">
        <v>173</v>
      </c>
      <c r="C4537" s="490">
        <v>10435</v>
      </c>
      <c r="D4537" s="490">
        <v>4488.0934999999999</v>
      </c>
    </row>
    <row r="4538" spans="1:4" x14ac:dyDescent="0.2">
      <c r="A4538" s="489" t="s">
        <v>9257</v>
      </c>
      <c r="B4538" s="489" t="s">
        <v>173</v>
      </c>
      <c r="C4538" s="490">
        <v>3406.6000000000004</v>
      </c>
      <c r="D4538" s="490">
        <v>1465.17866</v>
      </c>
    </row>
    <row r="4539" spans="1:4" x14ac:dyDescent="0.2">
      <c r="A4539" s="489" t="s">
        <v>9257</v>
      </c>
      <c r="B4539" s="489" t="s">
        <v>173</v>
      </c>
      <c r="C4539" s="490">
        <v>30861.343700159501</v>
      </c>
      <c r="D4539" s="490">
        <v>13273.4639254386</v>
      </c>
    </row>
    <row r="4540" spans="1:4" x14ac:dyDescent="0.2">
      <c r="A4540" s="489" t="s">
        <v>9257</v>
      </c>
      <c r="B4540" s="489" t="s">
        <v>175</v>
      </c>
      <c r="C4540" s="490">
        <v>46538.906299840499</v>
      </c>
      <c r="D4540" s="490">
        <v>19039.066567264799</v>
      </c>
    </row>
    <row r="4541" spans="1:4" x14ac:dyDescent="0.2">
      <c r="A4541" s="489" t="s">
        <v>9257</v>
      </c>
      <c r="B4541" s="489" t="s">
        <v>173</v>
      </c>
      <c r="C4541" s="490">
        <v>5337</v>
      </c>
      <c r="D4541" s="490">
        <v>2295.4437000000003</v>
      </c>
    </row>
    <row r="4542" spans="1:4" x14ac:dyDescent="0.2">
      <c r="A4542" s="489" t="s">
        <v>9257</v>
      </c>
      <c r="B4542" s="489" t="s">
        <v>173</v>
      </c>
      <c r="C4542" s="490">
        <v>29575.984990619101</v>
      </c>
      <c r="D4542" s="490">
        <v>12720.6311444653</v>
      </c>
    </row>
    <row r="4543" spans="1:4" x14ac:dyDescent="0.2">
      <c r="A4543" s="489" t="s">
        <v>9257</v>
      </c>
      <c r="B4543" s="489" t="s">
        <v>175</v>
      </c>
      <c r="C4543" s="490">
        <v>17716.015009380899</v>
      </c>
      <c r="D4543" s="490">
        <v>7247.6217403377104</v>
      </c>
    </row>
    <row r="4544" spans="1:4" x14ac:dyDescent="0.2">
      <c r="A4544" s="489" t="s">
        <v>9257</v>
      </c>
      <c r="B4544" s="489" t="s">
        <v>173</v>
      </c>
      <c r="C4544" s="490">
        <v>27604</v>
      </c>
      <c r="D4544" s="490">
        <v>11872.4804</v>
      </c>
    </row>
    <row r="4545" spans="1:4" x14ac:dyDescent="0.2">
      <c r="A4545" s="489" t="s">
        <v>9257</v>
      </c>
      <c r="B4545" s="489" t="s">
        <v>175</v>
      </c>
      <c r="C4545" s="490">
        <v>20703</v>
      </c>
      <c r="D4545" s="490">
        <v>8469.5973000000013</v>
      </c>
    </row>
    <row r="4546" spans="1:4" x14ac:dyDescent="0.2">
      <c r="A4546" s="489" t="s">
        <v>9257</v>
      </c>
      <c r="B4546" s="489" t="s">
        <v>173</v>
      </c>
      <c r="C4546" s="490">
        <v>32771.825396825399</v>
      </c>
      <c r="D4546" s="490">
        <v>14095.1621031746</v>
      </c>
    </row>
    <row r="4547" spans="1:4" x14ac:dyDescent="0.2">
      <c r="A4547" s="489" t="s">
        <v>9257</v>
      </c>
      <c r="B4547" s="489" t="s">
        <v>175</v>
      </c>
      <c r="C4547" s="490">
        <v>66330.174603174601</v>
      </c>
      <c r="D4547" s="490">
        <v>27135.674430158702</v>
      </c>
    </row>
    <row r="4548" spans="1:4" x14ac:dyDescent="0.2">
      <c r="A4548" s="489" t="s">
        <v>9257</v>
      </c>
      <c r="B4548" s="489" t="s">
        <v>173</v>
      </c>
      <c r="C4548" s="490">
        <v>10865</v>
      </c>
      <c r="D4548" s="490">
        <v>4673.0365000000002</v>
      </c>
    </row>
    <row r="4549" spans="1:4" x14ac:dyDescent="0.2">
      <c r="A4549" s="489" t="s">
        <v>9257</v>
      </c>
      <c r="B4549" s="489" t="s">
        <v>173</v>
      </c>
      <c r="C4549" s="490">
        <v>22962.328767123301</v>
      </c>
      <c r="D4549" s="490">
        <v>9876.0976027397301</v>
      </c>
    </row>
    <row r="4550" spans="1:4" x14ac:dyDescent="0.2">
      <c r="A4550" s="489" t="s">
        <v>9257</v>
      </c>
      <c r="B4550" s="489" t="s">
        <v>175</v>
      </c>
      <c r="C4550" s="490">
        <v>17267.671232876699</v>
      </c>
      <c r="D4550" s="490">
        <v>7064.2043013698603</v>
      </c>
    </row>
    <row r="4551" spans="1:4" x14ac:dyDescent="0.2">
      <c r="A4551" s="489" t="s">
        <v>9257</v>
      </c>
      <c r="B4551" s="489" t="s">
        <v>173</v>
      </c>
      <c r="C4551" s="490">
        <v>19550</v>
      </c>
      <c r="D4551" s="490">
        <v>8408.4549999999999</v>
      </c>
    </row>
    <row r="4552" spans="1:4" x14ac:dyDescent="0.2">
      <c r="A4552" s="489" t="s">
        <v>9257</v>
      </c>
      <c r="B4552" s="489" t="s">
        <v>173</v>
      </c>
      <c r="C4552" s="490">
        <v>25292.6829268293</v>
      </c>
      <c r="D4552" s="490">
        <v>10878.382926829299</v>
      </c>
    </row>
    <row r="4553" spans="1:4" x14ac:dyDescent="0.2">
      <c r="A4553" s="489" t="s">
        <v>9257</v>
      </c>
      <c r="B4553" s="489" t="s">
        <v>175</v>
      </c>
      <c r="C4553" s="490">
        <v>26557.3170731707</v>
      </c>
      <c r="D4553" s="490">
        <v>10864.5984146341</v>
      </c>
    </row>
    <row r="4554" spans="1:4" x14ac:dyDescent="0.2">
      <c r="A4554" s="489" t="s">
        <v>9257</v>
      </c>
      <c r="B4554" s="489" t="s">
        <v>173</v>
      </c>
      <c r="C4554" s="490">
        <v>7278</v>
      </c>
      <c r="D4554" s="490">
        <v>3130.2678000000001</v>
      </c>
    </row>
    <row r="4555" spans="1:4" x14ac:dyDescent="0.2">
      <c r="A4555" s="489" t="s">
        <v>9257</v>
      </c>
      <c r="B4555" s="489" t="s">
        <v>173</v>
      </c>
      <c r="C4555" s="490">
        <v>9207</v>
      </c>
      <c r="D4555" s="490">
        <v>3959.9307000000003</v>
      </c>
    </row>
    <row r="4556" spans="1:4" x14ac:dyDescent="0.2">
      <c r="A4556" s="489" t="s">
        <v>9257</v>
      </c>
      <c r="B4556" s="489" t="s">
        <v>3265</v>
      </c>
      <c r="C4556" s="490">
        <v>13394.202583276699</v>
      </c>
      <c r="D4556" s="490">
        <v>4986.6616217539104</v>
      </c>
    </row>
    <row r="4557" spans="1:4" x14ac:dyDescent="0.2">
      <c r="A4557" s="489" t="s">
        <v>9257</v>
      </c>
      <c r="B4557" s="489" t="s">
        <v>3264</v>
      </c>
      <c r="C4557" s="490">
        <v>28437.797416723301</v>
      </c>
      <c r="D4557" s="490">
        <v>11130.5539089055</v>
      </c>
    </row>
    <row r="4558" spans="1:4" x14ac:dyDescent="0.2">
      <c r="A4558" s="489" t="s">
        <v>9257</v>
      </c>
      <c r="B4558" s="489" t="s">
        <v>3264</v>
      </c>
      <c r="C4558" s="490">
        <v>12470</v>
      </c>
      <c r="D4558" s="490">
        <v>4880.7579999999998</v>
      </c>
    </row>
    <row r="4559" spans="1:4" x14ac:dyDescent="0.2">
      <c r="A4559" s="489" t="s">
        <v>9257</v>
      </c>
      <c r="B4559" s="489" t="s">
        <v>3265</v>
      </c>
      <c r="C4559" s="490">
        <v>58518.228260869604</v>
      </c>
      <c r="D4559" s="490">
        <v>21786.336381521702</v>
      </c>
    </row>
    <row r="4560" spans="1:4" x14ac:dyDescent="0.2">
      <c r="A4560" s="489" t="s">
        <v>9257</v>
      </c>
      <c r="B4560" s="489" t="s">
        <v>3264</v>
      </c>
      <c r="C4560" s="490">
        <v>30831.5217391304</v>
      </c>
      <c r="D4560" s="490">
        <v>12067.4576086957</v>
      </c>
    </row>
    <row r="4561" spans="1:4" x14ac:dyDescent="0.2">
      <c r="A4561" s="489" t="s">
        <v>9257</v>
      </c>
      <c r="B4561" s="489" t="s">
        <v>3264</v>
      </c>
      <c r="C4561" s="490">
        <v>6734</v>
      </c>
      <c r="D4561" s="490">
        <v>2635.6876000000002</v>
      </c>
    </row>
    <row r="4562" spans="1:4" x14ac:dyDescent="0.2">
      <c r="A4562" s="489" t="s">
        <v>9257</v>
      </c>
      <c r="B4562" s="489" t="s">
        <v>3264</v>
      </c>
      <c r="C4562" s="490">
        <v>4582</v>
      </c>
      <c r="D4562" s="490">
        <v>1793.3948</v>
      </c>
    </row>
    <row r="4563" spans="1:4" x14ac:dyDescent="0.2">
      <c r="A4563" s="489" t="s">
        <v>9257</v>
      </c>
      <c r="B4563" s="489" t="s">
        <v>3265</v>
      </c>
      <c r="C4563" s="490">
        <v>22902.804165144302</v>
      </c>
      <c r="D4563" s="490">
        <v>8526.7139906832308</v>
      </c>
    </row>
    <row r="4564" spans="1:4" x14ac:dyDescent="0.2">
      <c r="A4564" s="489" t="s">
        <v>9257</v>
      </c>
      <c r="B4564" s="489" t="s">
        <v>3264</v>
      </c>
      <c r="C4564" s="490">
        <v>27772.195834855702</v>
      </c>
      <c r="D4564" s="490">
        <v>10870.0374497625</v>
      </c>
    </row>
    <row r="4565" spans="1:4" x14ac:dyDescent="0.2">
      <c r="A4565" s="489" t="s">
        <v>9257</v>
      </c>
      <c r="B4565" s="489" t="s">
        <v>3264</v>
      </c>
      <c r="C4565" s="490">
        <v>8299</v>
      </c>
      <c r="D4565" s="490">
        <v>3248.2286000000004</v>
      </c>
    </row>
    <row r="4566" spans="1:4" x14ac:dyDescent="0.2">
      <c r="A4566" s="489" t="s">
        <v>9257</v>
      </c>
      <c r="B4566" s="489" t="s">
        <v>3268</v>
      </c>
      <c r="C4566" s="490">
        <v>2071</v>
      </c>
      <c r="D4566" s="490">
        <v>810.58940000000007</v>
      </c>
    </row>
    <row r="4567" spans="1:4" x14ac:dyDescent="0.2">
      <c r="A4567" s="489" t="s">
        <v>9257</v>
      </c>
      <c r="B4567" s="489" t="s">
        <v>3269</v>
      </c>
      <c r="C4567" s="490">
        <v>-2071</v>
      </c>
      <c r="D4567" s="490">
        <v>-339.22980000000001</v>
      </c>
    </row>
    <row r="4568" spans="1:4" x14ac:dyDescent="0.2">
      <c r="A4568" s="489" t="s">
        <v>9257</v>
      </c>
      <c r="B4568" s="489" t="s">
        <v>3264</v>
      </c>
      <c r="C4568" s="490">
        <v>25011</v>
      </c>
      <c r="D4568" s="490">
        <v>9789.3054000000011</v>
      </c>
    </row>
    <row r="4569" spans="1:4" x14ac:dyDescent="0.2">
      <c r="A4569" s="489" t="s">
        <v>9257</v>
      </c>
      <c r="B4569" s="489" t="s">
        <v>3264</v>
      </c>
      <c r="C4569" s="490">
        <v>14035.3432835821</v>
      </c>
      <c r="D4569" s="490">
        <v>5493.4333611940301</v>
      </c>
    </row>
    <row r="4570" spans="1:4" x14ac:dyDescent="0.2">
      <c r="A4570" s="489" t="s">
        <v>9257</v>
      </c>
      <c r="B4570" s="489" t="s">
        <v>4010</v>
      </c>
      <c r="C4570" s="490">
        <v>7336.6567164179105</v>
      </c>
      <c r="D4570" s="490">
        <v>2108.5551402985102</v>
      </c>
    </row>
    <row r="4571" spans="1:4" x14ac:dyDescent="0.2">
      <c r="A4571" s="489" t="s">
        <v>9257</v>
      </c>
      <c r="B4571" s="489" t="s">
        <v>173</v>
      </c>
      <c r="C4571" s="490">
        <v>3286</v>
      </c>
      <c r="D4571" s="490">
        <v>1413.3086000000001</v>
      </c>
    </row>
    <row r="4572" spans="1:4" x14ac:dyDescent="0.2">
      <c r="A4572" s="489" t="s">
        <v>9257</v>
      </c>
      <c r="B4572" s="489" t="s">
        <v>3264</v>
      </c>
      <c r="C4572" s="490">
        <v>6931</v>
      </c>
      <c r="D4572" s="490">
        <v>2712.7934</v>
      </c>
    </row>
    <row r="4573" spans="1:4" x14ac:dyDescent="0.2">
      <c r="A4573" s="489" t="s">
        <v>9257</v>
      </c>
      <c r="B4573" s="489" t="s">
        <v>3265</v>
      </c>
      <c r="C4573" s="490">
        <v>12555.5563246807</v>
      </c>
      <c r="D4573" s="490">
        <v>4674.4336196786198</v>
      </c>
    </row>
    <row r="4574" spans="1:4" x14ac:dyDescent="0.2">
      <c r="A4574" s="489" t="s">
        <v>9257</v>
      </c>
      <c r="B4574" s="489" t="s">
        <v>3264</v>
      </c>
      <c r="C4574" s="490">
        <v>27522.043675319299</v>
      </c>
      <c r="D4574" s="490">
        <v>10772.127894520001</v>
      </c>
    </row>
    <row r="4575" spans="1:4" x14ac:dyDescent="0.2">
      <c r="A4575" s="489" t="s">
        <v>9257</v>
      </c>
      <c r="B4575" s="489" t="s">
        <v>3264</v>
      </c>
      <c r="C4575" s="490">
        <v>13030</v>
      </c>
      <c r="D4575" s="490">
        <v>5099.942</v>
      </c>
    </row>
    <row r="4576" spans="1:4" x14ac:dyDescent="0.2">
      <c r="A4576" s="489" t="s">
        <v>9257</v>
      </c>
      <c r="B4576" s="489" t="s">
        <v>3268</v>
      </c>
      <c r="C4576" s="490">
        <v>3804</v>
      </c>
      <c r="D4576" s="490">
        <v>1488.8856000000001</v>
      </c>
    </row>
    <row r="4577" spans="1:4" x14ac:dyDescent="0.2">
      <c r="A4577" s="489" t="s">
        <v>9257</v>
      </c>
      <c r="B4577" s="489" t="s">
        <v>3269</v>
      </c>
      <c r="C4577" s="490">
        <v>-3804</v>
      </c>
      <c r="D4577" s="490">
        <v>-623.09519999999998</v>
      </c>
    </row>
    <row r="4578" spans="1:4" x14ac:dyDescent="0.2">
      <c r="A4578" s="489" t="s">
        <v>9257</v>
      </c>
      <c r="B4578" s="489" t="s">
        <v>3264</v>
      </c>
      <c r="C4578" s="490">
        <v>12356</v>
      </c>
      <c r="D4578" s="490">
        <v>4836.1383999999998</v>
      </c>
    </row>
    <row r="4579" spans="1:4" x14ac:dyDescent="0.2">
      <c r="A4579" s="489" t="s">
        <v>9257</v>
      </c>
      <c r="B4579" s="489" t="s">
        <v>3265</v>
      </c>
      <c r="C4579" s="490">
        <v>44425.9855769231</v>
      </c>
      <c r="D4579" s="490">
        <v>16539.794430288501</v>
      </c>
    </row>
    <row r="4580" spans="1:4" x14ac:dyDescent="0.2">
      <c r="A4580" s="489" t="s">
        <v>9257</v>
      </c>
      <c r="B4580" s="489" t="s">
        <v>3264</v>
      </c>
      <c r="C4580" s="490">
        <v>29696.5144230769</v>
      </c>
      <c r="D4580" s="490">
        <v>11623.215745192299</v>
      </c>
    </row>
    <row r="4581" spans="1:4" x14ac:dyDescent="0.2">
      <c r="A4581" s="489" t="s">
        <v>9257</v>
      </c>
      <c r="B4581" s="489" t="s">
        <v>3264</v>
      </c>
      <c r="C4581" s="490">
        <v>29197</v>
      </c>
      <c r="D4581" s="490">
        <v>11427.7058</v>
      </c>
    </row>
    <row r="4582" spans="1:4" x14ac:dyDescent="0.2">
      <c r="A4582" s="489" t="s">
        <v>9257</v>
      </c>
      <c r="B4582" s="489" t="s">
        <v>3264</v>
      </c>
      <c r="C4582" s="490">
        <v>17310</v>
      </c>
      <c r="D4582" s="490">
        <v>6775.134</v>
      </c>
    </row>
    <row r="4583" spans="1:4" x14ac:dyDescent="0.2">
      <c r="A4583" s="489" t="s">
        <v>9257</v>
      </c>
      <c r="B4583" s="489" t="s">
        <v>4010</v>
      </c>
      <c r="C4583" s="490">
        <v>7729.3</v>
      </c>
      <c r="D4583" s="490">
        <v>2221.4008200000003</v>
      </c>
    </row>
    <row r="4584" spans="1:4" x14ac:dyDescent="0.2">
      <c r="A4584" s="489" t="s">
        <v>9257</v>
      </c>
      <c r="B4584" s="489" t="s">
        <v>4014</v>
      </c>
      <c r="C4584" s="490">
        <v>6566.7</v>
      </c>
      <c r="D4584" s="490">
        <v>1887.2695799999999</v>
      </c>
    </row>
    <row r="4585" spans="1:4" x14ac:dyDescent="0.2">
      <c r="A4585" s="489" t="s">
        <v>9257</v>
      </c>
      <c r="B4585" s="489" t="s">
        <v>4015</v>
      </c>
      <c r="C4585" s="490">
        <v>-4288.8</v>
      </c>
      <c r="D4585" s="490">
        <v>-702.50544000000002</v>
      </c>
    </row>
    <row r="4586" spans="1:4" x14ac:dyDescent="0.2">
      <c r="A4586" s="489" t="s">
        <v>9257</v>
      </c>
      <c r="B4586" s="489" t="s">
        <v>4016</v>
      </c>
      <c r="C4586" s="490">
        <v>-2277.9</v>
      </c>
      <c r="D4586" s="490">
        <v>-273.34800000000001</v>
      </c>
    </row>
    <row r="4587" spans="1:4" x14ac:dyDescent="0.2">
      <c r="A4587" s="489" t="s">
        <v>9257</v>
      </c>
      <c r="B4587" s="489" t="s">
        <v>5153</v>
      </c>
      <c r="C4587" s="490">
        <v>1290.3</v>
      </c>
      <c r="D4587" s="490">
        <v>0</v>
      </c>
    </row>
    <row r="4588" spans="1:4" x14ac:dyDescent="0.2">
      <c r="A4588" s="489" t="s">
        <v>9257</v>
      </c>
      <c r="B4588" s="489" t="s">
        <v>4880</v>
      </c>
      <c r="C4588" s="490">
        <v>7691.07312440646</v>
      </c>
      <c r="D4588" s="490">
        <v>1469.7640740740701</v>
      </c>
    </row>
    <row r="4589" spans="1:4" x14ac:dyDescent="0.2">
      <c r="A4589" s="489" t="s">
        <v>9257</v>
      </c>
      <c r="B4589" s="489" t="s">
        <v>4881</v>
      </c>
      <c r="C4589" s="490">
        <v>407.62687559354202</v>
      </c>
      <c r="D4589" s="490">
        <v>73.902752545109195</v>
      </c>
    </row>
    <row r="4590" spans="1:4" x14ac:dyDescent="0.2">
      <c r="A4590" s="489" t="s">
        <v>9257</v>
      </c>
      <c r="B4590" s="489" t="s">
        <v>3291</v>
      </c>
      <c r="C4590" s="490">
        <v>2723</v>
      </c>
      <c r="D4590" s="490">
        <v>899.40690000000006</v>
      </c>
    </row>
    <row r="4591" spans="1:4" x14ac:dyDescent="0.2">
      <c r="A4591" s="489" t="s">
        <v>9257</v>
      </c>
      <c r="B4591" s="489" t="s">
        <v>3295</v>
      </c>
      <c r="C4591" s="490">
        <v>6349</v>
      </c>
      <c r="D4591" s="490">
        <v>2097.0747000000001</v>
      </c>
    </row>
    <row r="4592" spans="1:4" x14ac:dyDescent="0.2">
      <c r="A4592" s="489" t="s">
        <v>9257</v>
      </c>
      <c r="B4592" s="489" t="s">
        <v>3296</v>
      </c>
      <c r="C4592" s="490">
        <v>-2721.6</v>
      </c>
      <c r="D4592" s="490">
        <v>-445.79808000000003</v>
      </c>
    </row>
    <row r="4593" spans="1:4" x14ac:dyDescent="0.2">
      <c r="A4593" s="489" t="s">
        <v>9257</v>
      </c>
      <c r="B4593" s="489" t="s">
        <v>3297</v>
      </c>
      <c r="C4593" s="490">
        <v>-3627.4</v>
      </c>
      <c r="D4593" s="490">
        <v>-435.28800000000001</v>
      </c>
    </row>
    <row r="4594" spans="1:4" x14ac:dyDescent="0.2">
      <c r="A4594" s="489" t="s">
        <v>9257</v>
      </c>
      <c r="B4594" s="489" t="s">
        <v>3291</v>
      </c>
      <c r="C4594" s="490">
        <v>9257</v>
      </c>
      <c r="D4594" s="490">
        <v>3057.5871000000002</v>
      </c>
    </row>
    <row r="4595" spans="1:4" x14ac:dyDescent="0.2">
      <c r="A4595" s="489" t="s">
        <v>9257</v>
      </c>
      <c r="B4595" s="489" t="s">
        <v>5153</v>
      </c>
      <c r="C4595" s="490">
        <v>2650.2857142857101</v>
      </c>
      <c r="D4595" s="490">
        <v>0</v>
      </c>
    </row>
    <row r="4596" spans="1:4" x14ac:dyDescent="0.2">
      <c r="A4596" s="489" t="s">
        <v>9257</v>
      </c>
      <c r="B4596" s="489" t="s">
        <v>5436</v>
      </c>
      <c r="C4596" s="490">
        <v>6184</v>
      </c>
      <c r="D4596" s="490">
        <v>899.1536000000001</v>
      </c>
    </row>
    <row r="4597" spans="1:4" x14ac:dyDescent="0.2">
      <c r="A4597" s="489" t="s">
        <v>9257</v>
      </c>
      <c r="B4597" s="489" t="s">
        <v>3275</v>
      </c>
      <c r="C4597" s="490">
        <v>7970</v>
      </c>
      <c r="D4597" s="490">
        <v>2713.7850000000003</v>
      </c>
    </row>
    <row r="4598" spans="1:4" x14ac:dyDescent="0.2">
      <c r="A4598" s="489" t="s">
        <v>9257</v>
      </c>
      <c r="B4598" s="489" t="s">
        <v>4010</v>
      </c>
      <c r="C4598" s="490">
        <v>8573</v>
      </c>
      <c r="D4598" s="490">
        <v>2463.8802000000001</v>
      </c>
    </row>
    <row r="4599" spans="1:4" x14ac:dyDescent="0.2">
      <c r="A4599" s="489" t="s">
        <v>9257</v>
      </c>
      <c r="B4599" s="489" t="s">
        <v>4014</v>
      </c>
      <c r="C4599" s="490">
        <v>1198</v>
      </c>
      <c r="D4599" s="490">
        <v>344.30520000000001</v>
      </c>
    </row>
    <row r="4600" spans="1:4" x14ac:dyDescent="0.2">
      <c r="A4600" s="489" t="s">
        <v>9257</v>
      </c>
      <c r="B4600" s="489" t="s">
        <v>4015</v>
      </c>
      <c r="C4600" s="490">
        <v>-1198</v>
      </c>
      <c r="D4600" s="490">
        <v>-196.23240000000001</v>
      </c>
    </row>
    <row r="4601" spans="1:4" x14ac:dyDescent="0.2">
      <c r="A4601" s="489" t="s">
        <v>9257</v>
      </c>
      <c r="B4601" s="489" t="s">
        <v>4010</v>
      </c>
      <c r="C4601" s="490">
        <v>785</v>
      </c>
      <c r="D4601" s="490">
        <v>225.60900000000001</v>
      </c>
    </row>
    <row r="4602" spans="1:4" x14ac:dyDescent="0.2">
      <c r="A4602" s="489" t="s">
        <v>9257</v>
      </c>
      <c r="B4602" s="489" t="s">
        <v>4014</v>
      </c>
      <c r="C4602" s="490">
        <v>1100</v>
      </c>
      <c r="D4602" s="490">
        <v>316.14000000000004</v>
      </c>
    </row>
    <row r="4603" spans="1:4" x14ac:dyDescent="0.2">
      <c r="A4603" s="489" t="s">
        <v>9257</v>
      </c>
      <c r="B4603" s="489" t="s">
        <v>4015</v>
      </c>
      <c r="C4603" s="490">
        <v>-565.5</v>
      </c>
      <c r="D4603" s="490">
        <v>-92.628900000000002</v>
      </c>
    </row>
    <row r="4604" spans="1:4" x14ac:dyDescent="0.2">
      <c r="A4604" s="489" t="s">
        <v>9257</v>
      </c>
      <c r="B4604" s="489" t="s">
        <v>4016</v>
      </c>
      <c r="C4604" s="490">
        <v>-534.5</v>
      </c>
      <c r="D4604" s="490">
        <v>-64.14</v>
      </c>
    </row>
    <row r="4605" spans="1:4" x14ac:dyDescent="0.2">
      <c r="A4605" s="489" t="s">
        <v>9257</v>
      </c>
      <c r="B4605" s="489" t="s">
        <v>3291</v>
      </c>
      <c r="C4605" s="490">
        <v>8356</v>
      </c>
      <c r="D4605" s="490">
        <v>2759.9868000000001</v>
      </c>
    </row>
    <row r="4606" spans="1:4" x14ac:dyDescent="0.2">
      <c r="A4606" s="489" t="s">
        <v>9257</v>
      </c>
      <c r="B4606" s="489" t="s">
        <v>4010</v>
      </c>
      <c r="C4606" s="490">
        <v>9121</v>
      </c>
      <c r="D4606" s="490">
        <v>2621.3753999999999</v>
      </c>
    </row>
    <row r="4607" spans="1:4" x14ac:dyDescent="0.2">
      <c r="A4607" s="489" t="s">
        <v>9257</v>
      </c>
      <c r="B4607" s="489" t="s">
        <v>4014</v>
      </c>
      <c r="C4607" s="490">
        <v>2748</v>
      </c>
      <c r="D4607" s="490">
        <v>789.77520000000004</v>
      </c>
    </row>
    <row r="4608" spans="1:4" x14ac:dyDescent="0.2">
      <c r="A4608" s="489" t="s">
        <v>9257</v>
      </c>
      <c r="B4608" s="489" t="s">
        <v>4015</v>
      </c>
      <c r="C4608" s="490">
        <v>-2748</v>
      </c>
      <c r="D4608" s="490">
        <v>-450.12240000000003</v>
      </c>
    </row>
    <row r="4609" spans="1:4" x14ac:dyDescent="0.2">
      <c r="A4609" s="489" t="s">
        <v>9257</v>
      </c>
      <c r="B4609" s="489" t="s">
        <v>4827</v>
      </c>
      <c r="C4609" s="490">
        <v>8925</v>
      </c>
      <c r="D4609" s="490">
        <v>2180.3775000000001</v>
      </c>
    </row>
    <row r="4610" spans="1:4" x14ac:dyDescent="0.2">
      <c r="A4610" s="489" t="s">
        <v>9257</v>
      </c>
      <c r="B4610" s="489" t="s">
        <v>4832</v>
      </c>
      <c r="C4610" s="490">
        <v>3862</v>
      </c>
      <c r="D4610" s="490">
        <v>943.48660000000007</v>
      </c>
    </row>
    <row r="4611" spans="1:4" x14ac:dyDescent="0.2">
      <c r="A4611" s="489" t="s">
        <v>9257</v>
      </c>
      <c r="B4611" s="489" t="s">
        <v>4833</v>
      </c>
      <c r="C4611" s="490">
        <v>-3836.1000000000004</v>
      </c>
      <c r="D4611" s="490">
        <v>-628.35318000000007</v>
      </c>
    </row>
    <row r="4612" spans="1:4" x14ac:dyDescent="0.2">
      <c r="A4612" s="489" t="s">
        <v>9257</v>
      </c>
      <c r="B4612" s="489" t="s">
        <v>4834</v>
      </c>
      <c r="C4612" s="490">
        <v>-25.9</v>
      </c>
      <c r="D4612" s="490">
        <v>-3.1079999999999997</v>
      </c>
    </row>
    <row r="4613" spans="1:4" x14ac:dyDescent="0.2">
      <c r="A4613" s="489" t="s">
        <v>9257</v>
      </c>
      <c r="B4613" s="489" t="s">
        <v>3275</v>
      </c>
      <c r="C4613" s="490">
        <v>4294</v>
      </c>
      <c r="D4613" s="490">
        <v>1462.107</v>
      </c>
    </row>
    <row r="4614" spans="1:4" x14ac:dyDescent="0.2">
      <c r="A4614" s="489" t="s">
        <v>9257</v>
      </c>
      <c r="B4614" s="489" t="s">
        <v>3279</v>
      </c>
      <c r="C4614" s="490">
        <v>1699</v>
      </c>
      <c r="D4614" s="490">
        <v>578.5095</v>
      </c>
    </row>
    <row r="4615" spans="1:4" x14ac:dyDescent="0.2">
      <c r="A4615" s="489" t="s">
        <v>9257</v>
      </c>
      <c r="B4615" s="489" t="s">
        <v>3280</v>
      </c>
      <c r="C4615" s="490">
        <v>-1699</v>
      </c>
      <c r="D4615" s="490">
        <v>-278.2962</v>
      </c>
    </row>
    <row r="4616" spans="1:4" x14ac:dyDescent="0.2">
      <c r="A4616" s="489" t="s">
        <v>9257</v>
      </c>
      <c r="B4616" s="489" t="s">
        <v>5153</v>
      </c>
      <c r="C4616" s="490">
        <v>2590</v>
      </c>
      <c r="D4616" s="490">
        <v>0</v>
      </c>
    </row>
    <row r="4617" spans="1:4" x14ac:dyDescent="0.2">
      <c r="A4617" s="489" t="s">
        <v>9257</v>
      </c>
      <c r="B4617" s="489" t="s">
        <v>5432</v>
      </c>
      <c r="C4617" s="490">
        <v>6626.7727429955003</v>
      </c>
      <c r="D4617" s="490">
        <v>1035.7645797302</v>
      </c>
    </row>
    <row r="4618" spans="1:4" x14ac:dyDescent="0.2">
      <c r="A4618" s="489" t="s">
        <v>9257</v>
      </c>
      <c r="B4618" s="489" t="s">
        <v>5452</v>
      </c>
      <c r="C4618" s="490">
        <v>2952.2272570045002</v>
      </c>
      <c r="D4618" s="490">
        <v>437.81530221376704</v>
      </c>
    </row>
    <row r="4619" spans="1:4" x14ac:dyDescent="0.2">
      <c r="A4619" s="489" t="s">
        <v>9257</v>
      </c>
      <c r="B4619" s="489" t="s">
        <v>4010</v>
      </c>
      <c r="C4619" s="490">
        <v>10211</v>
      </c>
      <c r="D4619" s="490">
        <v>2934.6414</v>
      </c>
    </row>
    <row r="4620" spans="1:4" x14ac:dyDescent="0.2">
      <c r="A4620" s="489" t="s">
        <v>9257</v>
      </c>
      <c r="B4620" s="489" t="s">
        <v>4014</v>
      </c>
      <c r="C4620" s="490">
        <v>2207</v>
      </c>
      <c r="D4620" s="490">
        <v>634.29180000000008</v>
      </c>
    </row>
    <row r="4621" spans="1:4" x14ac:dyDescent="0.2">
      <c r="A4621" s="489" t="s">
        <v>9257</v>
      </c>
      <c r="B4621" s="489" t="s">
        <v>4015</v>
      </c>
      <c r="C4621" s="490">
        <v>-2207</v>
      </c>
      <c r="D4621" s="490">
        <v>-361.50659999999999</v>
      </c>
    </row>
    <row r="4622" spans="1:4" x14ac:dyDescent="0.2">
      <c r="A4622" s="489" t="s">
        <v>9257</v>
      </c>
      <c r="B4622" s="489" t="s">
        <v>3264</v>
      </c>
      <c r="C4622" s="490">
        <v>7521.5221987315008</v>
      </c>
      <c r="D4622" s="490">
        <v>2943.92378858351</v>
      </c>
    </row>
    <row r="4623" spans="1:4" x14ac:dyDescent="0.2">
      <c r="A4623" s="489" t="s">
        <v>9257</v>
      </c>
      <c r="B4623" s="489" t="s">
        <v>3275</v>
      </c>
      <c r="C4623" s="490">
        <v>17890.477801268502</v>
      </c>
      <c r="D4623" s="490">
        <v>6091.7076913319206</v>
      </c>
    </row>
    <row r="4624" spans="1:4" x14ac:dyDescent="0.2">
      <c r="A4624" s="489" t="s">
        <v>9257</v>
      </c>
      <c r="B4624" s="489" t="s">
        <v>3275</v>
      </c>
      <c r="C4624" s="490">
        <v>4319</v>
      </c>
      <c r="D4624" s="490">
        <v>1470.6195</v>
      </c>
    </row>
    <row r="4625" spans="1:4" x14ac:dyDescent="0.2">
      <c r="A4625" s="489" t="s">
        <v>9257</v>
      </c>
      <c r="B4625" s="489" t="s">
        <v>4010</v>
      </c>
      <c r="C4625" s="490">
        <v>7338</v>
      </c>
      <c r="D4625" s="490">
        <v>2108.9412000000002</v>
      </c>
    </row>
    <row r="4626" spans="1:4" x14ac:dyDescent="0.2">
      <c r="A4626" s="489" t="s">
        <v>9257</v>
      </c>
      <c r="B4626" s="489" t="s">
        <v>4014</v>
      </c>
      <c r="C4626" s="490">
        <v>1244</v>
      </c>
      <c r="D4626" s="490">
        <v>357.5256</v>
      </c>
    </row>
    <row r="4627" spans="1:4" x14ac:dyDescent="0.2">
      <c r="A4627" s="489" t="s">
        <v>9257</v>
      </c>
      <c r="B4627" s="489" t="s">
        <v>4015</v>
      </c>
      <c r="C4627" s="490">
        <v>-1244</v>
      </c>
      <c r="D4627" s="490">
        <v>-203.7672</v>
      </c>
    </row>
    <row r="4628" spans="1:4" x14ac:dyDescent="0.2">
      <c r="A4628" s="489" t="s">
        <v>9257</v>
      </c>
      <c r="B4628" s="489" t="s">
        <v>4900</v>
      </c>
      <c r="C4628" s="490">
        <v>7671.2466487935708</v>
      </c>
      <c r="D4628" s="490">
        <v>1373.1531501340501</v>
      </c>
    </row>
    <row r="4629" spans="1:4" x14ac:dyDescent="0.2">
      <c r="A4629" s="489" t="s">
        <v>9257</v>
      </c>
      <c r="B4629" s="489" t="s">
        <v>5153</v>
      </c>
      <c r="C4629" s="490">
        <v>6340</v>
      </c>
      <c r="D4629" s="490">
        <v>0</v>
      </c>
    </row>
    <row r="4630" spans="1:4" x14ac:dyDescent="0.2">
      <c r="A4630" s="489" t="s">
        <v>9257</v>
      </c>
      <c r="B4630" s="489" t="s">
        <v>4901</v>
      </c>
      <c r="C4630" s="490">
        <v>15219.7533512064</v>
      </c>
      <c r="D4630" s="490">
        <v>2584.3141190348501</v>
      </c>
    </row>
    <row r="4631" spans="1:4" x14ac:dyDescent="0.2">
      <c r="A4631" s="489" t="s">
        <v>9257</v>
      </c>
      <c r="B4631" s="489" t="s">
        <v>4010</v>
      </c>
      <c r="C4631" s="490">
        <v>27990</v>
      </c>
      <c r="D4631" s="490">
        <v>8044.326</v>
      </c>
    </row>
    <row r="4632" spans="1:4" x14ac:dyDescent="0.2">
      <c r="A4632" s="489" t="s">
        <v>9257</v>
      </c>
      <c r="B4632" s="489" t="s">
        <v>4010</v>
      </c>
      <c r="C4632" s="490">
        <v>31062.5</v>
      </c>
      <c r="D4632" s="490">
        <v>8927.3625000000011</v>
      </c>
    </row>
    <row r="4633" spans="1:4" x14ac:dyDescent="0.2">
      <c r="A4633" s="489" t="s">
        <v>9257</v>
      </c>
      <c r="B4633" s="489" t="s">
        <v>4011</v>
      </c>
      <c r="C4633" s="490">
        <v>1242.5</v>
      </c>
      <c r="D4633" s="490">
        <v>339.57524999999998</v>
      </c>
    </row>
    <row r="4634" spans="1:4" x14ac:dyDescent="0.2">
      <c r="A4634" s="489" t="s">
        <v>9257</v>
      </c>
      <c r="B4634" s="489" t="s">
        <v>5153</v>
      </c>
      <c r="C4634" s="490">
        <v>23110.7</v>
      </c>
      <c r="D4634" s="490">
        <v>0</v>
      </c>
    </row>
    <row r="4635" spans="1:4" x14ac:dyDescent="0.2">
      <c r="A4635" s="489" t="s">
        <v>9257</v>
      </c>
      <c r="B4635" s="489" t="s">
        <v>5438</v>
      </c>
      <c r="C4635" s="490">
        <v>2116.6666666666702</v>
      </c>
      <c r="D4635" s="490">
        <v>297.815</v>
      </c>
    </row>
    <row r="4636" spans="1:4" x14ac:dyDescent="0.2">
      <c r="A4636" s="489" t="s">
        <v>9257</v>
      </c>
      <c r="B4636" s="489" t="s">
        <v>5470</v>
      </c>
      <c r="C4636" s="490">
        <v>4233.3333333333303</v>
      </c>
      <c r="D4636" s="490">
        <v>565.15</v>
      </c>
    </row>
    <row r="4637" spans="1:4" x14ac:dyDescent="0.2">
      <c r="A4637" s="489" t="s">
        <v>9257</v>
      </c>
      <c r="B4637" s="489" t="s">
        <v>4010</v>
      </c>
      <c r="C4637" s="490">
        <v>31989</v>
      </c>
      <c r="D4637" s="490">
        <v>9193.6386000000002</v>
      </c>
    </row>
    <row r="4638" spans="1:4" x14ac:dyDescent="0.2">
      <c r="A4638" s="489" t="s">
        <v>9257</v>
      </c>
      <c r="B4638" s="489" t="s">
        <v>5153</v>
      </c>
      <c r="C4638" s="490">
        <v>5037.3</v>
      </c>
      <c r="D4638" s="490">
        <v>0</v>
      </c>
    </row>
    <row r="4639" spans="1:4" x14ac:dyDescent="0.2">
      <c r="A4639" s="489" t="s">
        <v>9257</v>
      </c>
      <c r="B4639" s="489" t="s">
        <v>4896</v>
      </c>
      <c r="C4639" s="490">
        <v>8124.7276688453203</v>
      </c>
      <c r="D4639" s="490">
        <v>1491.7</v>
      </c>
    </row>
    <row r="4640" spans="1:4" x14ac:dyDescent="0.2">
      <c r="A4640" s="489" t="s">
        <v>9257</v>
      </c>
      <c r="B4640" s="489" t="s">
        <v>4897</v>
      </c>
      <c r="C4640" s="490">
        <v>21709.272331154702</v>
      </c>
      <c r="D4640" s="490">
        <v>3781.75524008715</v>
      </c>
    </row>
    <row r="4641" spans="1:4" x14ac:dyDescent="0.2">
      <c r="A4641" s="489" t="s">
        <v>9257</v>
      </c>
      <c r="B4641" s="489" t="s">
        <v>5153</v>
      </c>
      <c r="C4641" s="490">
        <v>2158</v>
      </c>
      <c r="D4641" s="490">
        <v>0</v>
      </c>
    </row>
    <row r="4642" spans="1:4" x14ac:dyDescent="0.2">
      <c r="A4642" s="489" t="s">
        <v>9257</v>
      </c>
      <c r="B4642" s="489" t="s">
        <v>4888</v>
      </c>
      <c r="C4642" s="490">
        <v>8362.6649905719696</v>
      </c>
      <c r="D4642" s="490">
        <v>1566.3271527341301</v>
      </c>
    </row>
    <row r="4643" spans="1:4" x14ac:dyDescent="0.2">
      <c r="A4643" s="489" t="s">
        <v>9257</v>
      </c>
      <c r="B4643" s="489" t="s">
        <v>6051</v>
      </c>
      <c r="C4643" s="490">
        <v>59.5</v>
      </c>
      <c r="D4643" s="490">
        <v>1.8867449999999999</v>
      </c>
    </row>
    <row r="4644" spans="1:4" x14ac:dyDescent="0.2">
      <c r="A4644" s="489" t="s">
        <v>9257</v>
      </c>
      <c r="B4644" s="489" t="s">
        <v>4889</v>
      </c>
      <c r="C4644" s="490">
        <v>11594.835009427999</v>
      </c>
      <c r="D4644" s="490">
        <v>2060.4021811753601</v>
      </c>
    </row>
    <row r="4645" spans="1:4" x14ac:dyDescent="0.2">
      <c r="A4645" s="489" t="s">
        <v>9257</v>
      </c>
      <c r="B4645" s="489" t="s">
        <v>3275</v>
      </c>
      <c r="C4645" s="490">
        <v>32184.473684210501</v>
      </c>
      <c r="D4645" s="490">
        <v>10958.813289473701</v>
      </c>
    </row>
    <row r="4646" spans="1:4" x14ac:dyDescent="0.2">
      <c r="A4646" s="489" t="s">
        <v>9257</v>
      </c>
      <c r="B4646" s="489" t="s">
        <v>3276</v>
      </c>
      <c r="C4646" s="490">
        <v>8582.5263157894697</v>
      </c>
      <c r="D4646" s="490">
        <v>2779.8802736842104</v>
      </c>
    </row>
    <row r="4647" spans="1:4" x14ac:dyDescent="0.2">
      <c r="A4647" s="489" t="s">
        <v>9257</v>
      </c>
      <c r="B4647" s="489" t="s">
        <v>3275</v>
      </c>
      <c r="C4647" s="490">
        <v>31065.789473684199</v>
      </c>
      <c r="D4647" s="490">
        <v>10577.901315789501</v>
      </c>
    </row>
    <row r="4648" spans="1:4" x14ac:dyDescent="0.2">
      <c r="A4648" s="489" t="s">
        <v>9257</v>
      </c>
      <c r="B4648" s="489" t="s">
        <v>3276</v>
      </c>
      <c r="C4648" s="490">
        <v>9071.21052631579</v>
      </c>
      <c r="D4648" s="490">
        <v>2938.1650894736799</v>
      </c>
    </row>
    <row r="4649" spans="1:4" x14ac:dyDescent="0.2">
      <c r="A4649" s="489" t="s">
        <v>9257</v>
      </c>
      <c r="B4649" s="489" t="s">
        <v>3275</v>
      </c>
      <c r="C4649" s="490">
        <v>31361.052631578899</v>
      </c>
      <c r="D4649" s="490">
        <v>10678.4384210526</v>
      </c>
    </row>
    <row r="4650" spans="1:4" x14ac:dyDescent="0.2">
      <c r="A4650" s="489" t="s">
        <v>9257</v>
      </c>
      <c r="B4650" s="489" t="s">
        <v>3276</v>
      </c>
      <c r="C4650" s="490">
        <v>8362.9473684210498</v>
      </c>
      <c r="D4650" s="490">
        <v>2708.7586526315799</v>
      </c>
    </row>
    <row r="4651" spans="1:4" x14ac:dyDescent="0.2">
      <c r="A4651" s="489" t="s">
        <v>9257</v>
      </c>
      <c r="B4651" s="489" t="s">
        <v>3275</v>
      </c>
      <c r="C4651" s="490">
        <v>32663</v>
      </c>
      <c r="D4651" s="490">
        <v>11121.7515</v>
      </c>
    </row>
    <row r="4652" spans="1:4" x14ac:dyDescent="0.2">
      <c r="A4652" s="489" t="s">
        <v>9257</v>
      </c>
      <c r="B4652" s="489" t="s">
        <v>3291</v>
      </c>
      <c r="C4652" s="490">
        <v>31726.7412179409</v>
      </c>
      <c r="D4652" s="490">
        <v>10479.3426242859</v>
      </c>
    </row>
    <row r="4653" spans="1:4" x14ac:dyDescent="0.2">
      <c r="A4653" s="489" t="s">
        <v>9257</v>
      </c>
      <c r="B4653" s="489" t="s">
        <v>3292</v>
      </c>
      <c r="C4653" s="490">
        <v>55278.558782059103</v>
      </c>
      <c r="D4653" s="490">
        <v>17368.523169323002</v>
      </c>
    </row>
    <row r="4654" spans="1:4" x14ac:dyDescent="0.2">
      <c r="A4654" s="489" t="s">
        <v>9257</v>
      </c>
      <c r="B4654" s="489" t="s">
        <v>3275</v>
      </c>
      <c r="C4654" s="490">
        <v>30615.740640260399</v>
      </c>
      <c r="D4654" s="490">
        <v>10424.6596880087</v>
      </c>
    </row>
    <row r="4655" spans="1:4" x14ac:dyDescent="0.2">
      <c r="A4655" s="489" t="s">
        <v>9257</v>
      </c>
      <c r="B4655" s="489" t="s">
        <v>3276</v>
      </c>
      <c r="C4655" s="490">
        <v>63425.609359739603</v>
      </c>
      <c r="D4655" s="490">
        <v>20543.554871619599</v>
      </c>
    </row>
    <row r="4656" spans="1:4" x14ac:dyDescent="0.2">
      <c r="A4656" s="489" t="s">
        <v>9257</v>
      </c>
      <c r="B4656" s="489" t="s">
        <v>4888</v>
      </c>
      <c r="C4656" s="490">
        <v>7682.6265389876908</v>
      </c>
      <c r="D4656" s="490">
        <v>1438.95595075239</v>
      </c>
    </row>
    <row r="4657" spans="1:4" x14ac:dyDescent="0.2">
      <c r="A4657" s="489" t="s">
        <v>9257</v>
      </c>
      <c r="B4657" s="489" t="s">
        <v>6051</v>
      </c>
      <c r="C4657" s="490">
        <v>1872</v>
      </c>
      <c r="D4657" s="490">
        <v>59.36112</v>
      </c>
    </row>
    <row r="4658" spans="1:4" x14ac:dyDescent="0.2">
      <c r="A4658" s="489" t="s">
        <v>9257</v>
      </c>
      <c r="B4658" s="489" t="s">
        <v>4889</v>
      </c>
      <c r="C4658" s="490">
        <v>9165.3734610123101</v>
      </c>
      <c r="D4658" s="490">
        <v>1628.6868640218902</v>
      </c>
    </row>
    <row r="4659" spans="1:4" x14ac:dyDescent="0.2">
      <c r="A4659" s="489" t="s">
        <v>9257</v>
      </c>
      <c r="B4659" s="489" t="s">
        <v>4010</v>
      </c>
      <c r="C4659" s="490">
        <v>4105</v>
      </c>
      <c r="D4659" s="490">
        <v>1179.777</v>
      </c>
    </row>
    <row r="4660" spans="1:4" x14ac:dyDescent="0.2">
      <c r="A4660" s="489" t="s">
        <v>9257</v>
      </c>
      <c r="B4660" s="489" t="s">
        <v>4014</v>
      </c>
      <c r="C4660" s="490">
        <v>1568</v>
      </c>
      <c r="D4660" s="490">
        <v>450.64320000000004</v>
      </c>
    </row>
    <row r="4661" spans="1:4" x14ac:dyDescent="0.2">
      <c r="A4661" s="489" t="s">
        <v>9257</v>
      </c>
      <c r="B4661" s="489" t="s">
        <v>4015</v>
      </c>
      <c r="C4661" s="490">
        <v>-1568</v>
      </c>
      <c r="D4661" s="490">
        <v>-256.83840000000004</v>
      </c>
    </row>
    <row r="4662" spans="1:4" x14ac:dyDescent="0.2">
      <c r="A4662" s="489" t="s">
        <v>9257</v>
      </c>
      <c r="B4662" s="489" t="s">
        <v>5153</v>
      </c>
      <c r="C4662" s="490">
        <v>1280.75</v>
      </c>
      <c r="D4662" s="490">
        <v>0</v>
      </c>
    </row>
    <row r="4663" spans="1:4" x14ac:dyDescent="0.2">
      <c r="A4663" s="489" t="s">
        <v>9257</v>
      </c>
      <c r="B4663" s="489" t="s">
        <v>5437</v>
      </c>
      <c r="C4663" s="490">
        <v>5123</v>
      </c>
      <c r="D4663" s="490">
        <v>731.0521</v>
      </c>
    </row>
    <row r="4664" spans="1:4" x14ac:dyDescent="0.2">
      <c r="A4664" s="489" t="s">
        <v>9257</v>
      </c>
      <c r="B4664" s="489" t="s">
        <v>4010</v>
      </c>
      <c r="C4664" s="490">
        <v>6629</v>
      </c>
      <c r="D4664" s="490">
        <v>1905.1746000000001</v>
      </c>
    </row>
    <row r="4665" spans="1:4" x14ac:dyDescent="0.2">
      <c r="A4665" s="489" t="s">
        <v>9257</v>
      </c>
      <c r="B4665" s="489" t="s">
        <v>4014</v>
      </c>
      <c r="C4665" s="490">
        <v>2832</v>
      </c>
      <c r="D4665" s="490">
        <v>813.91680000000008</v>
      </c>
    </row>
    <row r="4666" spans="1:4" x14ac:dyDescent="0.2">
      <c r="A4666" s="489" t="s">
        <v>9257</v>
      </c>
      <c r="B4666" s="489" t="s">
        <v>4015</v>
      </c>
      <c r="C4666" s="490">
        <v>-2832</v>
      </c>
      <c r="D4666" s="490">
        <v>-463.88160000000005</v>
      </c>
    </row>
    <row r="4667" spans="1:4" x14ac:dyDescent="0.2">
      <c r="A4667" s="489" t="s">
        <v>9257</v>
      </c>
      <c r="B4667" s="489" t="s">
        <v>3275</v>
      </c>
      <c r="C4667" s="490">
        <v>11644</v>
      </c>
      <c r="D4667" s="490">
        <v>3964.7820000000002</v>
      </c>
    </row>
    <row r="4668" spans="1:4" x14ac:dyDescent="0.2">
      <c r="A4668" s="489" t="s">
        <v>9257</v>
      </c>
      <c r="B4668" s="489" t="s">
        <v>3275</v>
      </c>
      <c r="C4668" s="490">
        <v>19854.027471459802</v>
      </c>
      <c r="D4668" s="490">
        <v>6760.2963540320607</v>
      </c>
    </row>
    <row r="4669" spans="1:4" x14ac:dyDescent="0.2">
      <c r="A4669" s="489" t="s">
        <v>9257</v>
      </c>
      <c r="B4669" s="489" t="s">
        <v>3276</v>
      </c>
      <c r="C4669" s="490">
        <v>23786.672528540199</v>
      </c>
      <c r="D4669" s="490">
        <v>7704.5032319941702</v>
      </c>
    </row>
    <row r="4670" spans="1:4" x14ac:dyDescent="0.2">
      <c r="A4670" s="489" t="s">
        <v>9257</v>
      </c>
      <c r="B4670" s="489" t="s">
        <v>4010</v>
      </c>
      <c r="C4670" s="490">
        <v>8151</v>
      </c>
      <c r="D4670" s="490">
        <v>2342.5974000000001</v>
      </c>
    </row>
    <row r="4671" spans="1:4" x14ac:dyDescent="0.2">
      <c r="A4671" s="489" t="s">
        <v>9257</v>
      </c>
      <c r="B4671" s="489" t="s">
        <v>4010</v>
      </c>
      <c r="C4671" s="490">
        <v>2344</v>
      </c>
      <c r="D4671" s="490">
        <v>673.66560000000004</v>
      </c>
    </row>
    <row r="4672" spans="1:4" x14ac:dyDescent="0.2">
      <c r="A4672" s="489" t="s">
        <v>9257</v>
      </c>
      <c r="B4672" s="489" t="s">
        <v>4014</v>
      </c>
      <c r="C4672" s="490">
        <v>2138</v>
      </c>
      <c r="D4672" s="490">
        <v>614.46120000000008</v>
      </c>
    </row>
    <row r="4673" spans="1:4" x14ac:dyDescent="0.2">
      <c r="A4673" s="489" t="s">
        <v>9257</v>
      </c>
      <c r="B4673" s="489" t="s">
        <v>4015</v>
      </c>
      <c r="C4673" s="490">
        <v>-1344.6000000000001</v>
      </c>
      <c r="D4673" s="490">
        <v>-220.24547999999999</v>
      </c>
    </row>
    <row r="4674" spans="1:4" x14ac:dyDescent="0.2">
      <c r="A4674" s="489" t="s">
        <v>9257</v>
      </c>
      <c r="B4674" s="489" t="s">
        <v>4016</v>
      </c>
      <c r="C4674" s="490">
        <v>-793.40000000000009</v>
      </c>
      <c r="D4674" s="490">
        <v>-95.207999999999998</v>
      </c>
    </row>
    <row r="4675" spans="1:4" x14ac:dyDescent="0.2">
      <c r="A4675" s="489" t="s">
        <v>9257</v>
      </c>
      <c r="B4675" s="489" t="s">
        <v>5153</v>
      </c>
      <c r="C4675" s="490">
        <v>1338</v>
      </c>
      <c r="D4675" s="490">
        <v>0</v>
      </c>
    </row>
    <row r="4676" spans="1:4" x14ac:dyDescent="0.2">
      <c r="A4676" s="489" t="s">
        <v>9257</v>
      </c>
      <c r="B4676" s="489" t="s">
        <v>4872</v>
      </c>
      <c r="C4676" s="490">
        <v>2215</v>
      </c>
      <c r="D4676" s="490">
        <v>431.92500000000001</v>
      </c>
    </row>
    <row r="4677" spans="1:4" x14ac:dyDescent="0.2">
      <c r="A4677" s="489" t="s">
        <v>9257</v>
      </c>
      <c r="B4677" s="489" t="s">
        <v>4010</v>
      </c>
      <c r="C4677" s="490">
        <v>1460</v>
      </c>
      <c r="D4677" s="490">
        <v>419.60400000000004</v>
      </c>
    </row>
    <row r="4678" spans="1:4" x14ac:dyDescent="0.2">
      <c r="A4678" s="489" t="s">
        <v>9257</v>
      </c>
      <c r="B4678" s="489" t="s">
        <v>4014</v>
      </c>
      <c r="C4678" s="490">
        <v>908</v>
      </c>
      <c r="D4678" s="490">
        <v>260.95920000000001</v>
      </c>
    </row>
    <row r="4679" spans="1:4" x14ac:dyDescent="0.2">
      <c r="A4679" s="489" t="s">
        <v>9257</v>
      </c>
      <c r="B4679" s="489" t="s">
        <v>4015</v>
      </c>
      <c r="C4679" s="490">
        <v>-710.4</v>
      </c>
      <c r="D4679" s="490">
        <v>-116.36351999999999</v>
      </c>
    </row>
    <row r="4680" spans="1:4" x14ac:dyDescent="0.2">
      <c r="A4680" s="489" t="s">
        <v>9257</v>
      </c>
      <c r="B4680" s="489" t="s">
        <v>4016</v>
      </c>
      <c r="C4680" s="490">
        <v>-197.60000000000002</v>
      </c>
      <c r="D4680" s="490">
        <v>-23.712</v>
      </c>
    </row>
    <row r="4681" spans="1:4" x14ac:dyDescent="0.2">
      <c r="A4681" s="489" t="s">
        <v>9257</v>
      </c>
      <c r="B4681" s="489" t="s">
        <v>4010</v>
      </c>
      <c r="C4681" s="490">
        <v>2849</v>
      </c>
      <c r="D4681" s="490">
        <v>818.80259999999998</v>
      </c>
    </row>
    <row r="4682" spans="1:4" x14ac:dyDescent="0.2">
      <c r="A4682" s="489" t="s">
        <v>9257</v>
      </c>
      <c r="B4682" s="489" t="s">
        <v>4014</v>
      </c>
      <c r="C4682" s="490">
        <v>1067</v>
      </c>
      <c r="D4682" s="490">
        <v>306.6558</v>
      </c>
    </row>
    <row r="4683" spans="1:4" x14ac:dyDescent="0.2">
      <c r="A4683" s="489" t="s">
        <v>9257</v>
      </c>
      <c r="B4683" s="489" t="s">
        <v>4015</v>
      </c>
      <c r="C4683" s="490">
        <v>-1067</v>
      </c>
      <c r="D4683" s="490">
        <v>-174.77460000000002</v>
      </c>
    </row>
    <row r="4684" spans="1:4" x14ac:dyDescent="0.2">
      <c r="A4684" s="489" t="s">
        <v>9257</v>
      </c>
      <c r="B4684" s="489" t="s">
        <v>5153</v>
      </c>
      <c r="C4684" s="490">
        <v>2522</v>
      </c>
      <c r="D4684" s="490">
        <v>0</v>
      </c>
    </row>
    <row r="4685" spans="1:4" x14ac:dyDescent="0.2">
      <c r="A4685" s="489" t="s">
        <v>9257</v>
      </c>
      <c r="B4685" s="489" t="s">
        <v>4896</v>
      </c>
      <c r="C4685" s="490">
        <v>6198.8582302569002</v>
      </c>
      <c r="D4685" s="490">
        <v>1138.11037107517</v>
      </c>
    </row>
    <row r="4686" spans="1:4" x14ac:dyDescent="0.2">
      <c r="A4686" s="489" t="s">
        <v>9257</v>
      </c>
      <c r="B4686" s="489" t="s">
        <v>4897</v>
      </c>
      <c r="C4686" s="490">
        <v>316.14176974310203</v>
      </c>
      <c r="D4686" s="490">
        <v>55.071896289248301</v>
      </c>
    </row>
    <row r="4687" spans="1:4" x14ac:dyDescent="0.2">
      <c r="A4687" s="489" t="s">
        <v>9257</v>
      </c>
      <c r="B4687" s="489" t="s">
        <v>4010</v>
      </c>
      <c r="C4687" s="490">
        <v>10779</v>
      </c>
      <c r="D4687" s="490">
        <v>3097.8846000000003</v>
      </c>
    </row>
    <row r="4688" spans="1:4" x14ac:dyDescent="0.2">
      <c r="A4688" s="489" t="s">
        <v>9257</v>
      </c>
      <c r="B4688" s="489" t="s">
        <v>4014</v>
      </c>
      <c r="C4688" s="490">
        <v>1849</v>
      </c>
      <c r="D4688" s="490">
        <v>531.40260000000001</v>
      </c>
    </row>
    <row r="4689" spans="1:4" x14ac:dyDescent="0.2">
      <c r="A4689" s="489" t="s">
        <v>9257</v>
      </c>
      <c r="B4689" s="489" t="s">
        <v>4015</v>
      </c>
      <c r="C4689" s="490">
        <v>-1849</v>
      </c>
      <c r="D4689" s="490">
        <v>-302.86619999999999</v>
      </c>
    </row>
    <row r="4690" spans="1:4" x14ac:dyDescent="0.2">
      <c r="A4690" s="489" t="s">
        <v>9257</v>
      </c>
      <c r="B4690" s="489" t="s">
        <v>4010</v>
      </c>
      <c r="C4690" s="490">
        <v>7206</v>
      </c>
      <c r="D4690" s="490">
        <v>2071.0044000000003</v>
      </c>
    </row>
    <row r="4691" spans="1:4" x14ac:dyDescent="0.2">
      <c r="A4691" s="489" t="s">
        <v>9257</v>
      </c>
      <c r="B4691" s="489" t="s">
        <v>4014</v>
      </c>
      <c r="C4691" s="490">
        <v>2304</v>
      </c>
      <c r="D4691" s="490">
        <v>662.16960000000006</v>
      </c>
    </row>
    <row r="4692" spans="1:4" x14ac:dyDescent="0.2">
      <c r="A4692" s="489" t="s">
        <v>9257</v>
      </c>
      <c r="B4692" s="489" t="s">
        <v>4015</v>
      </c>
      <c r="C4692" s="490">
        <v>-2304</v>
      </c>
      <c r="D4692" s="490">
        <v>-377.39520000000005</v>
      </c>
    </row>
    <row r="4693" spans="1:4" x14ac:dyDescent="0.2">
      <c r="A4693" s="489" t="s">
        <v>9257</v>
      </c>
      <c r="B4693" s="489" t="s">
        <v>4827</v>
      </c>
      <c r="C4693" s="490">
        <v>2450</v>
      </c>
      <c r="D4693" s="490">
        <v>598.53500000000008</v>
      </c>
    </row>
    <row r="4694" spans="1:4" x14ac:dyDescent="0.2">
      <c r="A4694" s="489" t="s">
        <v>9257</v>
      </c>
      <c r="B4694" s="489" t="s">
        <v>4832</v>
      </c>
      <c r="C4694" s="490">
        <v>1549</v>
      </c>
      <c r="D4694" s="490">
        <v>378.42070000000001</v>
      </c>
    </row>
    <row r="4695" spans="1:4" x14ac:dyDescent="0.2">
      <c r="A4695" s="489" t="s">
        <v>9257</v>
      </c>
      <c r="B4695" s="489" t="s">
        <v>4833</v>
      </c>
      <c r="C4695" s="490">
        <v>-1199.7</v>
      </c>
      <c r="D4695" s="490">
        <v>-196.51086000000001</v>
      </c>
    </row>
    <row r="4696" spans="1:4" x14ac:dyDescent="0.2">
      <c r="A4696" s="489" t="s">
        <v>9257</v>
      </c>
      <c r="B4696" s="489" t="s">
        <v>4834</v>
      </c>
      <c r="C4696" s="490">
        <v>-349.3</v>
      </c>
      <c r="D4696" s="490">
        <v>-41.915999999999997</v>
      </c>
    </row>
    <row r="4697" spans="1:4" x14ac:dyDescent="0.2">
      <c r="A4697" s="489" t="s">
        <v>9257</v>
      </c>
      <c r="B4697" s="489" t="s">
        <v>5153</v>
      </c>
      <c r="C4697" s="490">
        <v>6462</v>
      </c>
      <c r="D4697" s="490">
        <v>0</v>
      </c>
    </row>
    <row r="4698" spans="1:4" x14ac:dyDescent="0.2">
      <c r="A4698" s="489" t="s">
        <v>9257</v>
      </c>
      <c r="B4698" s="489" t="s">
        <v>4892</v>
      </c>
      <c r="C4698" s="490">
        <v>5854.8752834467105</v>
      </c>
      <c r="D4698" s="490">
        <v>1085.49387755102</v>
      </c>
    </row>
    <row r="4699" spans="1:4" x14ac:dyDescent="0.2">
      <c r="A4699" s="489" t="s">
        <v>9257</v>
      </c>
      <c r="B4699" s="489" t="s">
        <v>4893</v>
      </c>
      <c r="C4699" s="490">
        <v>4473.1247165532905</v>
      </c>
      <c r="D4699" s="490">
        <v>786.82263764172308</v>
      </c>
    </row>
    <row r="4700" spans="1:4" x14ac:dyDescent="0.2">
      <c r="A4700" s="489" t="s">
        <v>9257</v>
      </c>
      <c r="B4700" s="489" t="s">
        <v>5153</v>
      </c>
      <c r="C4700" s="490">
        <v>2599</v>
      </c>
      <c r="D4700" s="490">
        <v>0</v>
      </c>
    </row>
    <row r="4701" spans="1:4" x14ac:dyDescent="0.2">
      <c r="A4701" s="489" t="s">
        <v>9257</v>
      </c>
      <c r="B4701" s="489" t="s">
        <v>5856</v>
      </c>
      <c r="C4701" s="490">
        <v>8401.5187470337005</v>
      </c>
      <c r="D4701" s="490">
        <v>1138.40579022307</v>
      </c>
    </row>
    <row r="4702" spans="1:4" x14ac:dyDescent="0.2">
      <c r="A4702" s="489" t="s">
        <v>9257</v>
      </c>
      <c r="B4702" s="489" t="s">
        <v>5857</v>
      </c>
      <c r="C4702" s="490">
        <v>449.48125296630303</v>
      </c>
      <c r="D4702" s="490">
        <v>57.7583410061699</v>
      </c>
    </row>
    <row r="4703" spans="1:4" x14ac:dyDescent="0.2">
      <c r="A4703" s="489" t="s">
        <v>9257</v>
      </c>
      <c r="B4703" s="489" t="s">
        <v>4010</v>
      </c>
      <c r="C4703" s="490">
        <v>21831</v>
      </c>
      <c r="D4703" s="490">
        <v>6274.2294000000002</v>
      </c>
    </row>
    <row r="4704" spans="1:4" x14ac:dyDescent="0.2">
      <c r="A4704" s="489" t="s">
        <v>9257</v>
      </c>
      <c r="B4704" s="489" t="s">
        <v>4014</v>
      </c>
      <c r="C4704" s="490">
        <v>970</v>
      </c>
      <c r="D4704" s="490">
        <v>278.77800000000002</v>
      </c>
    </row>
    <row r="4705" spans="1:4" x14ac:dyDescent="0.2">
      <c r="A4705" s="489" t="s">
        <v>9257</v>
      </c>
      <c r="B4705" s="489" t="s">
        <v>4015</v>
      </c>
      <c r="C4705" s="490">
        <v>-970</v>
      </c>
      <c r="D4705" s="490">
        <v>-158.886</v>
      </c>
    </row>
    <row r="4706" spans="1:4" x14ac:dyDescent="0.2">
      <c r="A4706" s="489" t="s">
        <v>9257</v>
      </c>
      <c r="B4706" s="489" t="s">
        <v>4010</v>
      </c>
      <c r="C4706" s="490">
        <v>7695</v>
      </c>
      <c r="D4706" s="490">
        <v>2211.5430000000001</v>
      </c>
    </row>
    <row r="4707" spans="1:4" x14ac:dyDescent="0.2">
      <c r="A4707" s="489" t="s">
        <v>9257</v>
      </c>
      <c r="B4707" s="489" t="s">
        <v>4014</v>
      </c>
      <c r="C4707" s="490">
        <v>1912</v>
      </c>
      <c r="D4707" s="490">
        <v>549.50880000000006</v>
      </c>
    </row>
    <row r="4708" spans="1:4" x14ac:dyDescent="0.2">
      <c r="A4708" s="489" t="s">
        <v>9257</v>
      </c>
      <c r="B4708" s="489" t="s">
        <v>4015</v>
      </c>
      <c r="C4708" s="490">
        <v>-1912</v>
      </c>
      <c r="D4708" s="490">
        <v>-313.18560000000002</v>
      </c>
    </row>
    <row r="4709" spans="1:4" x14ac:dyDescent="0.2">
      <c r="A4709" s="489" t="s">
        <v>9257</v>
      </c>
      <c r="B4709" s="489" t="s">
        <v>4010</v>
      </c>
      <c r="C4709" s="490">
        <v>5364</v>
      </c>
      <c r="D4709" s="490">
        <v>1541.6136000000001</v>
      </c>
    </row>
    <row r="4710" spans="1:4" x14ac:dyDescent="0.2">
      <c r="A4710" s="489" t="s">
        <v>9257</v>
      </c>
      <c r="B4710" s="489" t="s">
        <v>4827</v>
      </c>
      <c r="C4710" s="490">
        <v>4726</v>
      </c>
      <c r="D4710" s="490">
        <v>1154.5617999999999</v>
      </c>
    </row>
    <row r="4711" spans="1:4" x14ac:dyDescent="0.2">
      <c r="A4711" s="489" t="s">
        <v>9257</v>
      </c>
      <c r="B4711" s="489" t="s">
        <v>4832</v>
      </c>
      <c r="C4711" s="490">
        <v>2951</v>
      </c>
      <c r="D4711" s="490">
        <v>720.92930000000001</v>
      </c>
    </row>
    <row r="4712" spans="1:4" x14ac:dyDescent="0.2">
      <c r="A4712" s="489" t="s">
        <v>9257</v>
      </c>
      <c r="B4712" s="489" t="s">
        <v>4833</v>
      </c>
      <c r="C4712" s="490">
        <v>-2303.1</v>
      </c>
      <c r="D4712" s="490">
        <v>-377.24777999999998</v>
      </c>
    </row>
    <row r="4713" spans="1:4" x14ac:dyDescent="0.2">
      <c r="A4713" s="489" t="s">
        <v>9257</v>
      </c>
      <c r="B4713" s="489" t="s">
        <v>4834</v>
      </c>
      <c r="C4713" s="490">
        <v>-647.9</v>
      </c>
      <c r="D4713" s="490">
        <v>-77.74799999999999</v>
      </c>
    </row>
    <row r="4714" spans="1:4" x14ac:dyDescent="0.2">
      <c r="A4714" s="489" t="s">
        <v>9257</v>
      </c>
      <c r="B4714" s="489" t="s">
        <v>4010</v>
      </c>
      <c r="C4714" s="490">
        <v>6951</v>
      </c>
      <c r="D4714" s="490">
        <v>1997.7174</v>
      </c>
    </row>
    <row r="4715" spans="1:4" x14ac:dyDescent="0.2">
      <c r="A4715" s="489" t="s">
        <v>9257</v>
      </c>
      <c r="B4715" s="489" t="s">
        <v>4014</v>
      </c>
      <c r="C4715" s="490">
        <v>1619</v>
      </c>
      <c r="D4715" s="490">
        <v>465.30060000000003</v>
      </c>
    </row>
    <row r="4716" spans="1:4" x14ac:dyDescent="0.2">
      <c r="A4716" s="489" t="s">
        <v>9257</v>
      </c>
      <c r="B4716" s="489" t="s">
        <v>4015</v>
      </c>
      <c r="C4716" s="490">
        <v>-1619</v>
      </c>
      <c r="D4716" s="490">
        <v>-265.19220000000001</v>
      </c>
    </row>
    <row r="4717" spans="1:4" x14ac:dyDescent="0.2">
      <c r="A4717" s="489" t="s">
        <v>9257</v>
      </c>
      <c r="B4717" s="489" t="s">
        <v>4010</v>
      </c>
      <c r="C4717" s="490">
        <v>744</v>
      </c>
      <c r="D4717" s="490">
        <v>213.82560000000001</v>
      </c>
    </row>
    <row r="4718" spans="1:4" x14ac:dyDescent="0.2">
      <c r="A4718" s="489" t="s">
        <v>9257</v>
      </c>
      <c r="B4718" s="489" t="s">
        <v>4014</v>
      </c>
      <c r="C4718" s="490">
        <v>2572</v>
      </c>
      <c r="D4718" s="490">
        <v>739.19280000000003</v>
      </c>
    </row>
    <row r="4719" spans="1:4" x14ac:dyDescent="0.2">
      <c r="A4719" s="489" t="s">
        <v>9257</v>
      </c>
      <c r="B4719" s="489" t="s">
        <v>4015</v>
      </c>
      <c r="C4719" s="490">
        <v>-994.80000000000007</v>
      </c>
      <c r="D4719" s="490">
        <v>-162.94824</v>
      </c>
    </row>
    <row r="4720" spans="1:4" x14ac:dyDescent="0.2">
      <c r="A4720" s="489" t="s">
        <v>9257</v>
      </c>
      <c r="B4720" s="489" t="s">
        <v>4016</v>
      </c>
      <c r="C4720" s="490">
        <v>-1577.2</v>
      </c>
      <c r="D4720" s="490">
        <v>-189.26400000000001</v>
      </c>
    </row>
    <row r="4721" spans="1:4" x14ac:dyDescent="0.2">
      <c r="A4721" s="489" t="s">
        <v>9257</v>
      </c>
      <c r="B4721" s="489" t="s">
        <v>3291</v>
      </c>
      <c r="C4721" s="490">
        <v>3521</v>
      </c>
      <c r="D4721" s="490">
        <v>1162.9863</v>
      </c>
    </row>
    <row r="4722" spans="1:4" x14ac:dyDescent="0.2">
      <c r="A4722" s="489" t="s">
        <v>9257</v>
      </c>
      <c r="B4722" s="489" t="s">
        <v>3295</v>
      </c>
      <c r="C4722" s="490">
        <v>1143</v>
      </c>
      <c r="D4722" s="490">
        <v>377.53290000000004</v>
      </c>
    </row>
    <row r="4723" spans="1:4" x14ac:dyDescent="0.2">
      <c r="A4723" s="489" t="s">
        <v>9257</v>
      </c>
      <c r="B4723" s="489" t="s">
        <v>3296</v>
      </c>
      <c r="C4723" s="490">
        <v>-1143</v>
      </c>
      <c r="D4723" s="490">
        <v>-187.2234</v>
      </c>
    </row>
    <row r="4724" spans="1:4" x14ac:dyDescent="0.2">
      <c r="A4724" s="489" t="s">
        <v>9257</v>
      </c>
      <c r="B4724" s="489" t="s">
        <v>4827</v>
      </c>
      <c r="C4724" s="490">
        <v>3495</v>
      </c>
      <c r="D4724" s="490">
        <v>853.82850000000008</v>
      </c>
    </row>
    <row r="4725" spans="1:4" x14ac:dyDescent="0.2">
      <c r="A4725" s="489" t="s">
        <v>9257</v>
      </c>
      <c r="B4725" s="489" t="s">
        <v>4832</v>
      </c>
      <c r="C4725" s="490">
        <v>2011</v>
      </c>
      <c r="D4725" s="490">
        <v>491.28730000000002</v>
      </c>
    </row>
    <row r="4726" spans="1:4" x14ac:dyDescent="0.2">
      <c r="A4726" s="489" t="s">
        <v>9257</v>
      </c>
      <c r="B4726" s="489" t="s">
        <v>4833</v>
      </c>
      <c r="C4726" s="490">
        <v>-1651.8</v>
      </c>
      <c r="D4726" s="490">
        <v>-270.56484</v>
      </c>
    </row>
    <row r="4727" spans="1:4" x14ac:dyDescent="0.2">
      <c r="A4727" s="489" t="s">
        <v>9257</v>
      </c>
      <c r="B4727" s="489" t="s">
        <v>4834</v>
      </c>
      <c r="C4727" s="490">
        <v>-359.20000000000005</v>
      </c>
      <c r="D4727" s="490">
        <v>-43.103999999999999</v>
      </c>
    </row>
    <row r="4728" spans="1:4" x14ac:dyDescent="0.2">
      <c r="A4728" s="489" t="s">
        <v>9257</v>
      </c>
      <c r="B4728" s="489" t="s">
        <v>3291</v>
      </c>
      <c r="C4728" s="490">
        <v>6108</v>
      </c>
      <c r="D4728" s="490">
        <v>2017.4724000000001</v>
      </c>
    </row>
    <row r="4729" spans="1:4" x14ac:dyDescent="0.2">
      <c r="A4729" s="489" t="s">
        <v>9257</v>
      </c>
      <c r="B4729" s="489" t="s">
        <v>3295</v>
      </c>
      <c r="C4729" s="490">
        <v>995</v>
      </c>
      <c r="D4729" s="490">
        <v>328.64850000000001</v>
      </c>
    </row>
    <row r="4730" spans="1:4" x14ac:dyDescent="0.2">
      <c r="A4730" s="489" t="s">
        <v>9257</v>
      </c>
      <c r="B4730" s="489" t="s">
        <v>3296</v>
      </c>
      <c r="C4730" s="490">
        <v>-995</v>
      </c>
      <c r="D4730" s="490">
        <v>-162.98099999999999</v>
      </c>
    </row>
    <row r="4731" spans="1:4" x14ac:dyDescent="0.2">
      <c r="A4731" s="489" t="s">
        <v>9257</v>
      </c>
      <c r="B4731" s="489" t="s">
        <v>4010</v>
      </c>
      <c r="C4731" s="490">
        <v>20784</v>
      </c>
      <c r="D4731" s="490">
        <v>5973.3216000000002</v>
      </c>
    </row>
    <row r="4732" spans="1:4" x14ac:dyDescent="0.2">
      <c r="A4732" s="489" t="s">
        <v>9257</v>
      </c>
      <c r="B4732" s="489" t="s">
        <v>4014</v>
      </c>
      <c r="C4732" s="490">
        <v>3388</v>
      </c>
      <c r="D4732" s="490">
        <v>973.71120000000008</v>
      </c>
    </row>
    <row r="4733" spans="1:4" x14ac:dyDescent="0.2">
      <c r="A4733" s="489" t="s">
        <v>9257</v>
      </c>
      <c r="B4733" s="489" t="s">
        <v>4015</v>
      </c>
      <c r="C4733" s="490">
        <v>-3388</v>
      </c>
      <c r="D4733" s="490">
        <v>-554.95440000000008</v>
      </c>
    </row>
    <row r="4734" spans="1:4" x14ac:dyDescent="0.2">
      <c r="A4734" s="489" t="s">
        <v>9257</v>
      </c>
      <c r="B4734" s="489" t="s">
        <v>5153</v>
      </c>
      <c r="C4734" s="490">
        <v>489.75</v>
      </c>
      <c r="D4734" s="490">
        <v>0</v>
      </c>
    </row>
    <row r="4735" spans="1:4" x14ac:dyDescent="0.2">
      <c r="A4735" s="489" t="s">
        <v>9257</v>
      </c>
      <c r="B4735" s="489" t="s">
        <v>5434</v>
      </c>
      <c r="C4735" s="490">
        <v>1959</v>
      </c>
      <c r="D4735" s="490">
        <v>295.22130000000004</v>
      </c>
    </row>
    <row r="4736" spans="1:4" x14ac:dyDescent="0.2">
      <c r="A4736" s="489" t="s">
        <v>9257</v>
      </c>
      <c r="B4736" s="489" t="s">
        <v>5153</v>
      </c>
      <c r="C4736" s="490">
        <v>1257.50261389096</v>
      </c>
      <c r="D4736" s="490">
        <v>0</v>
      </c>
    </row>
    <row r="4737" spans="1:4" x14ac:dyDescent="0.2">
      <c r="A4737" s="489" t="s">
        <v>9257</v>
      </c>
      <c r="B4737" s="489" t="s">
        <v>5428</v>
      </c>
      <c r="C4737" s="490">
        <v>2936</v>
      </c>
      <c r="D4737" s="490">
        <v>499.7072</v>
      </c>
    </row>
    <row r="4738" spans="1:4" x14ac:dyDescent="0.2">
      <c r="A4738" s="489" t="s">
        <v>9257</v>
      </c>
      <c r="B4738" s="489" t="s">
        <v>5153</v>
      </c>
      <c r="C4738" s="490">
        <v>215.25</v>
      </c>
      <c r="D4738" s="490">
        <v>0</v>
      </c>
    </row>
    <row r="4739" spans="1:4" x14ac:dyDescent="0.2">
      <c r="A4739" s="489" t="s">
        <v>9257</v>
      </c>
      <c r="B4739" s="489" t="s">
        <v>5876</v>
      </c>
      <c r="C4739" s="490">
        <v>861</v>
      </c>
      <c r="D4739" s="490">
        <v>110.8968</v>
      </c>
    </row>
    <row r="4740" spans="1:4" x14ac:dyDescent="0.2">
      <c r="A4740" s="489" t="s">
        <v>9257</v>
      </c>
      <c r="B4740" s="489" t="s">
        <v>4900</v>
      </c>
      <c r="C4740" s="490">
        <v>4949</v>
      </c>
      <c r="D4740" s="490">
        <v>885.87100000000009</v>
      </c>
    </row>
    <row r="4741" spans="1:4" x14ac:dyDescent="0.2">
      <c r="A4741" s="489" t="s">
        <v>9257</v>
      </c>
      <c r="B4741" s="489" t="s">
        <v>5153</v>
      </c>
      <c r="C4741" s="490">
        <v>2121</v>
      </c>
      <c r="D4741" s="490">
        <v>0</v>
      </c>
    </row>
    <row r="4742" spans="1:4" x14ac:dyDescent="0.2">
      <c r="A4742" s="489" t="s">
        <v>9257</v>
      </c>
      <c r="B4742" s="489" t="s">
        <v>5153</v>
      </c>
      <c r="C4742" s="490">
        <v>2397.8571428571399</v>
      </c>
      <c r="D4742" s="490">
        <v>0</v>
      </c>
    </row>
    <row r="4743" spans="1:4" x14ac:dyDescent="0.2">
      <c r="A4743" s="489" t="s">
        <v>9257</v>
      </c>
      <c r="B4743" s="489" t="s">
        <v>4896</v>
      </c>
      <c r="C4743" s="490">
        <v>5595</v>
      </c>
      <c r="D4743" s="490">
        <v>1027.242</v>
      </c>
    </row>
    <row r="4744" spans="1:4" x14ac:dyDescent="0.2">
      <c r="A4744" s="489" t="s">
        <v>9257</v>
      </c>
      <c r="B4744" s="489" t="s">
        <v>5153</v>
      </c>
      <c r="C4744" s="490">
        <v>2792.1428571428601</v>
      </c>
      <c r="D4744" s="490">
        <v>0</v>
      </c>
    </row>
    <row r="4745" spans="1:4" x14ac:dyDescent="0.2">
      <c r="A4745" s="489" t="s">
        <v>9257</v>
      </c>
      <c r="B4745" s="489" t="s">
        <v>5429</v>
      </c>
      <c r="C4745" s="490">
        <v>6515</v>
      </c>
      <c r="D4745" s="490">
        <v>1084.096</v>
      </c>
    </row>
    <row r="4746" spans="1:4" x14ac:dyDescent="0.2">
      <c r="A4746" s="489" t="s">
        <v>9257</v>
      </c>
      <c r="B4746" s="489" t="s">
        <v>5153</v>
      </c>
      <c r="C4746" s="490">
        <v>1663.7142857142901</v>
      </c>
      <c r="D4746" s="490">
        <v>0</v>
      </c>
    </row>
    <row r="4747" spans="1:4" x14ac:dyDescent="0.2">
      <c r="A4747" s="489" t="s">
        <v>9257</v>
      </c>
      <c r="B4747" s="489" t="s">
        <v>5433</v>
      </c>
      <c r="C4747" s="490">
        <v>3882</v>
      </c>
      <c r="D4747" s="490">
        <v>595.88700000000006</v>
      </c>
    </row>
    <row r="4748" spans="1:4" x14ac:dyDescent="0.2">
      <c r="A4748" s="489" t="s">
        <v>9257</v>
      </c>
      <c r="B4748" s="489" t="s">
        <v>5153</v>
      </c>
      <c r="C4748" s="490">
        <v>2245.2857142857101</v>
      </c>
      <c r="D4748" s="490">
        <v>0</v>
      </c>
    </row>
    <row r="4749" spans="1:4" x14ac:dyDescent="0.2">
      <c r="A4749" s="489" t="s">
        <v>9257</v>
      </c>
      <c r="B4749" s="489" t="s">
        <v>5433</v>
      </c>
      <c r="C4749" s="490">
        <v>5239</v>
      </c>
      <c r="D4749" s="490">
        <v>804.18650000000002</v>
      </c>
    </row>
    <row r="4750" spans="1:4" x14ac:dyDescent="0.2">
      <c r="A4750" s="489" t="s">
        <v>9257</v>
      </c>
      <c r="B4750" s="489" t="s">
        <v>5153</v>
      </c>
      <c r="C4750" s="490">
        <v>1109.75</v>
      </c>
      <c r="D4750" s="490">
        <v>0</v>
      </c>
    </row>
    <row r="4751" spans="1:4" x14ac:dyDescent="0.2">
      <c r="A4751" s="489" t="s">
        <v>9257</v>
      </c>
      <c r="B4751" s="489" t="s">
        <v>5868</v>
      </c>
      <c r="C4751" s="490">
        <v>4439</v>
      </c>
      <c r="D4751" s="490">
        <v>583.28460000000007</v>
      </c>
    </row>
    <row r="4752" spans="1:4" x14ac:dyDescent="0.2">
      <c r="A4752" s="489" t="s">
        <v>9257</v>
      </c>
      <c r="B4752" s="489" t="s">
        <v>4900</v>
      </c>
      <c r="C4752" s="490">
        <v>2983</v>
      </c>
      <c r="D4752" s="490">
        <v>533.95699999999999</v>
      </c>
    </row>
    <row r="4753" spans="1:4" x14ac:dyDescent="0.2">
      <c r="A4753" s="489" t="s">
        <v>9257</v>
      </c>
      <c r="B4753" s="489" t="s">
        <v>5153</v>
      </c>
      <c r="C4753" s="490">
        <v>1278.42857142857</v>
      </c>
      <c r="D4753" s="490">
        <v>0</v>
      </c>
    </row>
    <row r="4754" spans="1:4" x14ac:dyDescent="0.2">
      <c r="A4754" s="489" t="s">
        <v>9257</v>
      </c>
      <c r="B4754" s="489" t="s">
        <v>5153</v>
      </c>
      <c r="C4754" s="490">
        <v>1977.8571428571402</v>
      </c>
      <c r="D4754" s="490">
        <v>0</v>
      </c>
    </row>
    <row r="4755" spans="1:4" x14ac:dyDescent="0.2">
      <c r="A4755" s="489" t="s">
        <v>9257</v>
      </c>
      <c r="B4755" s="489" t="s">
        <v>5429</v>
      </c>
      <c r="C4755" s="490">
        <v>4615</v>
      </c>
      <c r="D4755" s="490">
        <v>767.93600000000004</v>
      </c>
    </row>
    <row r="4756" spans="1:4" x14ac:dyDescent="0.2">
      <c r="A4756" s="489" t="s">
        <v>9257</v>
      </c>
      <c r="B4756" s="489" t="s">
        <v>5153</v>
      </c>
      <c r="C4756" s="490">
        <v>1966.2857142857101</v>
      </c>
      <c r="D4756" s="490">
        <v>0</v>
      </c>
    </row>
    <row r="4757" spans="1:4" x14ac:dyDescent="0.2">
      <c r="A4757" s="489" t="s">
        <v>9257</v>
      </c>
      <c r="B4757" s="489" t="s">
        <v>5429</v>
      </c>
      <c r="C4757" s="490">
        <v>4588</v>
      </c>
      <c r="D4757" s="490">
        <v>763.44320000000005</v>
      </c>
    </row>
    <row r="4758" spans="1:4" x14ac:dyDescent="0.2">
      <c r="A4758" s="489" t="s">
        <v>9257</v>
      </c>
      <c r="B4758" s="489" t="s">
        <v>5153</v>
      </c>
      <c r="C4758" s="490">
        <v>1102.75</v>
      </c>
      <c r="D4758" s="490">
        <v>0</v>
      </c>
    </row>
    <row r="4759" spans="1:4" x14ac:dyDescent="0.2">
      <c r="A4759" s="489" t="s">
        <v>9257</v>
      </c>
      <c r="B4759" s="489" t="s">
        <v>5860</v>
      </c>
      <c r="C4759" s="490">
        <v>4411</v>
      </c>
      <c r="D4759" s="490">
        <v>591.51510000000007</v>
      </c>
    </row>
    <row r="4760" spans="1:4" x14ac:dyDescent="0.2">
      <c r="A4760" s="489" t="s">
        <v>9257</v>
      </c>
      <c r="B4760" s="489" t="s">
        <v>4900</v>
      </c>
      <c r="C4760" s="490">
        <v>6212</v>
      </c>
      <c r="D4760" s="490">
        <v>1111.9480000000001</v>
      </c>
    </row>
    <row r="4761" spans="1:4" x14ac:dyDescent="0.2">
      <c r="A4761" s="489" t="s">
        <v>9257</v>
      </c>
      <c r="B4761" s="489" t="s">
        <v>5153</v>
      </c>
      <c r="C4761" s="490">
        <v>2662.2857142857101</v>
      </c>
      <c r="D4761" s="490">
        <v>0</v>
      </c>
    </row>
    <row r="4762" spans="1:4" x14ac:dyDescent="0.2">
      <c r="A4762" s="489" t="s">
        <v>9257</v>
      </c>
      <c r="B4762" s="489" t="s">
        <v>5153</v>
      </c>
      <c r="C4762" s="490">
        <v>1108.6657127215701</v>
      </c>
      <c r="D4762" s="490">
        <v>0</v>
      </c>
    </row>
    <row r="4763" spans="1:4" x14ac:dyDescent="0.2">
      <c r="A4763" s="489" t="s">
        <v>9257</v>
      </c>
      <c r="B4763" s="489" t="s">
        <v>5437</v>
      </c>
      <c r="C4763" s="490">
        <v>2620</v>
      </c>
      <c r="D4763" s="490">
        <v>373.87400000000002</v>
      </c>
    </row>
    <row r="4764" spans="1:4" x14ac:dyDescent="0.2">
      <c r="A4764" s="489" t="s">
        <v>9257</v>
      </c>
      <c r="B4764" s="489" t="s">
        <v>5153</v>
      </c>
      <c r="C4764" s="490">
        <v>2658</v>
      </c>
      <c r="D4764" s="490">
        <v>0</v>
      </c>
    </row>
    <row r="4765" spans="1:4" x14ac:dyDescent="0.2">
      <c r="A4765" s="489" t="s">
        <v>9257</v>
      </c>
      <c r="B4765" s="489" t="s">
        <v>5430</v>
      </c>
      <c r="C4765" s="490">
        <v>6202</v>
      </c>
      <c r="D4765" s="490">
        <v>1009.6856</v>
      </c>
    </row>
    <row r="4766" spans="1:4" x14ac:dyDescent="0.2">
      <c r="A4766" s="489" t="s">
        <v>9257</v>
      </c>
      <c r="B4766" s="489" t="s">
        <v>5153</v>
      </c>
      <c r="C4766" s="490">
        <v>1253</v>
      </c>
      <c r="D4766" s="490">
        <v>0</v>
      </c>
    </row>
    <row r="4767" spans="1:4" x14ac:dyDescent="0.2">
      <c r="A4767" s="489" t="s">
        <v>9257</v>
      </c>
      <c r="B4767" s="489" t="s">
        <v>5852</v>
      </c>
      <c r="C4767" s="490">
        <v>5012</v>
      </c>
      <c r="D4767" s="490">
        <v>685.64160000000004</v>
      </c>
    </row>
    <row r="4768" spans="1:4" x14ac:dyDescent="0.2">
      <c r="A4768" s="489" t="s">
        <v>9257</v>
      </c>
      <c r="B4768" s="489" t="s">
        <v>5892</v>
      </c>
      <c r="C4768" s="490">
        <v>6429</v>
      </c>
      <c r="D4768" s="490">
        <v>811.33980000000008</v>
      </c>
    </row>
    <row r="4769" spans="1:4" x14ac:dyDescent="0.2">
      <c r="A4769" s="489" t="s">
        <v>9257</v>
      </c>
      <c r="B4769" s="489" t="s">
        <v>5888</v>
      </c>
      <c r="C4769" s="490">
        <v>3260</v>
      </c>
      <c r="D4769" s="490">
        <v>412.39000000000004</v>
      </c>
    </row>
    <row r="4770" spans="1:4" x14ac:dyDescent="0.2">
      <c r="A4770" s="489" t="s">
        <v>9257</v>
      </c>
      <c r="B4770" s="489" t="s">
        <v>5153</v>
      </c>
      <c r="C4770" s="490">
        <v>1779</v>
      </c>
      <c r="D4770" s="490">
        <v>0</v>
      </c>
    </row>
    <row r="4771" spans="1:4" x14ac:dyDescent="0.2">
      <c r="A4771" s="489" t="s">
        <v>9257</v>
      </c>
      <c r="B4771" s="489" t="s">
        <v>4888</v>
      </c>
      <c r="C4771" s="490">
        <v>4151</v>
      </c>
      <c r="D4771" s="490">
        <v>777.48230000000001</v>
      </c>
    </row>
    <row r="4772" spans="1:4" x14ac:dyDescent="0.2">
      <c r="A4772" s="489" t="s">
        <v>9257</v>
      </c>
      <c r="B4772" s="489" t="s">
        <v>5153</v>
      </c>
      <c r="C4772" s="490">
        <v>3573</v>
      </c>
      <c r="D4772" s="490">
        <v>0</v>
      </c>
    </row>
    <row r="4773" spans="1:4" x14ac:dyDescent="0.2">
      <c r="A4773" s="489" t="s">
        <v>9257</v>
      </c>
      <c r="B4773" s="489" t="s">
        <v>5429</v>
      </c>
      <c r="C4773" s="490">
        <v>8337</v>
      </c>
      <c r="D4773" s="490">
        <v>1387.2768000000001</v>
      </c>
    </row>
    <row r="4774" spans="1:4" x14ac:dyDescent="0.2">
      <c r="A4774" s="489" t="s">
        <v>9257</v>
      </c>
      <c r="B4774" s="489" t="s">
        <v>5153</v>
      </c>
      <c r="C4774" s="490">
        <v>1676.5</v>
      </c>
      <c r="D4774" s="490">
        <v>0</v>
      </c>
    </row>
    <row r="4775" spans="1:4" x14ac:dyDescent="0.2">
      <c r="A4775" s="489" t="s">
        <v>9257</v>
      </c>
      <c r="B4775" s="489" t="s">
        <v>5872</v>
      </c>
      <c r="C4775" s="490">
        <v>6706</v>
      </c>
      <c r="D4775" s="490">
        <v>872.45060000000001</v>
      </c>
    </row>
    <row r="4776" spans="1:4" x14ac:dyDescent="0.2">
      <c r="A4776" s="489" t="s">
        <v>9257</v>
      </c>
      <c r="B4776" s="489" t="s">
        <v>5030</v>
      </c>
      <c r="C4776" s="490">
        <v>521329.2</v>
      </c>
      <c r="D4776" s="490">
        <v>39370.781183999999</v>
      </c>
    </row>
    <row r="4777" spans="1:4" x14ac:dyDescent="0.2">
      <c r="A4777" s="489" t="s">
        <v>9257</v>
      </c>
      <c r="B4777" s="489" t="s">
        <v>5031</v>
      </c>
      <c r="C4777" s="490">
        <v>660902.06400000001</v>
      </c>
      <c r="D4777" s="490">
        <v>47842.700412960003</v>
      </c>
    </row>
    <row r="4778" spans="1:4" x14ac:dyDescent="0.2">
      <c r="A4778" s="489" t="s">
        <v>9257</v>
      </c>
      <c r="B4778" s="489" t="s">
        <v>5501</v>
      </c>
      <c r="C4778" s="490">
        <v>357393.60000000003</v>
      </c>
      <c r="D4778" s="490">
        <v>24113.346192000001</v>
      </c>
    </row>
    <row r="4779" spans="1:4" x14ac:dyDescent="0.2">
      <c r="A4779" s="489" t="s">
        <v>9257</v>
      </c>
      <c r="B4779" s="489" t="s">
        <v>5500</v>
      </c>
      <c r="C4779" s="490">
        <v>754617.6</v>
      </c>
      <c r="D4779" s="490">
        <v>58181.016960000001</v>
      </c>
    </row>
    <row r="4780" spans="1:4" x14ac:dyDescent="0.2">
      <c r="A4780" s="489" t="s">
        <v>9257</v>
      </c>
      <c r="B4780" s="489" t="s">
        <v>5502</v>
      </c>
      <c r="C4780" s="490">
        <v>569799.50399999996</v>
      </c>
      <c r="D4780" s="490">
        <v>42068.29738032</v>
      </c>
    </row>
    <row r="4781" spans="1:4" x14ac:dyDescent="0.2">
      <c r="A4781" s="489" t="s">
        <v>9257</v>
      </c>
      <c r="B4781" s="489" t="s">
        <v>5038</v>
      </c>
      <c r="C4781" s="490">
        <v>410177.37599999999</v>
      </c>
      <c r="D4781" s="490">
        <v>30246.479706239999</v>
      </c>
    </row>
    <row r="4782" spans="1:4" x14ac:dyDescent="0.2">
      <c r="A4782" s="489" t="s">
        <v>9257</v>
      </c>
      <c r="B4782" s="489" t="s">
        <v>5034</v>
      </c>
      <c r="C4782" s="490">
        <v>227584.17600000001</v>
      </c>
      <c r="D4782" s="490">
        <v>15819.376073760001</v>
      </c>
    </row>
    <row r="4783" spans="1:4" x14ac:dyDescent="0.2">
      <c r="A4783" s="489" t="s">
        <v>9257</v>
      </c>
      <c r="B4783" s="489" t="s">
        <v>5035</v>
      </c>
      <c r="C4783" s="490">
        <v>383439.12</v>
      </c>
      <c r="D4783" s="490">
        <v>26779.388140800002</v>
      </c>
    </row>
    <row r="4784" spans="1:4" x14ac:dyDescent="0.2">
      <c r="A4784" s="489" t="s">
        <v>9257</v>
      </c>
      <c r="B4784" s="489" t="s">
        <v>5036</v>
      </c>
      <c r="C4784" s="490">
        <v>326961.60000000003</v>
      </c>
      <c r="D4784" s="490">
        <v>23273.126688</v>
      </c>
    </row>
    <row r="4785" spans="1:4" x14ac:dyDescent="0.2">
      <c r="A4785" s="489" t="s">
        <v>9257</v>
      </c>
      <c r="B4785" s="489" t="s">
        <v>5037</v>
      </c>
      <c r="C4785" s="490">
        <v>337945.58399999997</v>
      </c>
      <c r="D4785" s="490">
        <v>25825.801529280001</v>
      </c>
    </row>
    <row r="4786" spans="1:4" x14ac:dyDescent="0.2">
      <c r="A4786" s="489" t="s">
        <v>9257</v>
      </c>
      <c r="B4786" s="489" t="s">
        <v>5032</v>
      </c>
      <c r="C4786" s="490">
        <v>202643.61600000001</v>
      </c>
      <c r="D4786" s="490">
        <v>12673.33174464</v>
      </c>
    </row>
    <row r="4787" spans="1:4" x14ac:dyDescent="0.2">
      <c r="A4787" s="489" t="s">
        <v>9257</v>
      </c>
      <c r="B4787" s="489" t="s">
        <v>5033</v>
      </c>
      <c r="C4787" s="490">
        <v>458513.424</v>
      </c>
      <c r="D4787" s="490">
        <v>32760.7841448</v>
      </c>
    </row>
    <row r="4788" spans="1:4" x14ac:dyDescent="0.2">
      <c r="A4788" s="489" t="s">
        <v>9257</v>
      </c>
      <c r="B4788" s="489" t="s">
        <v>5030</v>
      </c>
      <c r="C4788" s="490">
        <v>521329.2</v>
      </c>
      <c r="D4788" s="490">
        <v>39370.781183999999</v>
      </c>
    </row>
    <row r="4789" spans="1:4" x14ac:dyDescent="0.2">
      <c r="A4789" s="489" t="s">
        <v>9257</v>
      </c>
      <c r="B4789" s="489" t="s">
        <v>5031</v>
      </c>
      <c r="C4789" s="490">
        <v>660902.06400000001</v>
      </c>
      <c r="D4789" s="490">
        <v>47842.700412960003</v>
      </c>
    </row>
    <row r="4790" spans="1:4" x14ac:dyDescent="0.2">
      <c r="A4790" s="489" t="s">
        <v>9257</v>
      </c>
      <c r="B4790" s="489" t="s">
        <v>5501</v>
      </c>
      <c r="C4790" s="490">
        <v>357393.60000000003</v>
      </c>
      <c r="D4790" s="490">
        <v>24113.346192000001</v>
      </c>
    </row>
    <row r="4791" spans="1:4" x14ac:dyDescent="0.2">
      <c r="A4791" s="489" t="s">
        <v>9257</v>
      </c>
      <c r="B4791" s="489" t="s">
        <v>5500</v>
      </c>
      <c r="C4791" s="490">
        <v>754617.6</v>
      </c>
      <c r="D4791" s="490">
        <v>58181.016960000001</v>
      </c>
    </row>
    <row r="4792" spans="1:4" x14ac:dyDescent="0.2">
      <c r="A4792" s="489" t="s">
        <v>9257</v>
      </c>
      <c r="B4792" s="489" t="s">
        <v>5502</v>
      </c>
      <c r="C4792" s="490">
        <v>569799.50399999996</v>
      </c>
      <c r="D4792" s="490">
        <v>42068.29738032</v>
      </c>
    </row>
    <row r="4793" spans="1:4" x14ac:dyDescent="0.2">
      <c r="A4793" s="489" t="s">
        <v>9257</v>
      </c>
      <c r="B4793" s="489" t="s">
        <v>5038</v>
      </c>
      <c r="C4793" s="490">
        <v>410177.37599999999</v>
      </c>
      <c r="D4793" s="490">
        <v>30246.479706239999</v>
      </c>
    </row>
    <row r="4794" spans="1:4" x14ac:dyDescent="0.2">
      <c r="A4794" s="489" t="s">
        <v>9257</v>
      </c>
      <c r="B4794" s="489" t="s">
        <v>5034</v>
      </c>
      <c r="C4794" s="490">
        <v>227584.17600000001</v>
      </c>
      <c r="D4794" s="490">
        <v>15819.376073760001</v>
      </c>
    </row>
    <row r="4795" spans="1:4" x14ac:dyDescent="0.2">
      <c r="A4795" s="489" t="s">
        <v>9257</v>
      </c>
      <c r="B4795" s="489" t="s">
        <v>5035</v>
      </c>
      <c r="C4795" s="490">
        <v>383439.12</v>
      </c>
      <c r="D4795" s="490">
        <v>26779.388140800002</v>
      </c>
    </row>
    <row r="4796" spans="1:4" x14ac:dyDescent="0.2">
      <c r="A4796" s="489" t="s">
        <v>9257</v>
      </c>
      <c r="B4796" s="489" t="s">
        <v>5036</v>
      </c>
      <c r="C4796" s="490">
        <v>326961.60000000003</v>
      </c>
      <c r="D4796" s="490">
        <v>23273.126688</v>
      </c>
    </row>
    <row r="4797" spans="1:4" x14ac:dyDescent="0.2">
      <c r="A4797" s="489" t="s">
        <v>9257</v>
      </c>
      <c r="B4797" s="489" t="s">
        <v>5037</v>
      </c>
      <c r="C4797" s="490">
        <v>337945.58399999997</v>
      </c>
      <c r="D4797" s="490">
        <v>25825.801529280001</v>
      </c>
    </row>
    <row r="4798" spans="1:4" x14ac:dyDescent="0.2">
      <c r="A4798" s="489" t="s">
        <v>9257</v>
      </c>
      <c r="B4798" s="489" t="s">
        <v>5032</v>
      </c>
      <c r="C4798" s="490">
        <v>202643.61600000001</v>
      </c>
      <c r="D4798" s="490">
        <v>12673.33174464</v>
      </c>
    </row>
    <row r="4799" spans="1:4" x14ac:dyDescent="0.2">
      <c r="A4799" s="489" t="s">
        <v>9257</v>
      </c>
      <c r="B4799" s="489" t="s">
        <v>5033</v>
      </c>
      <c r="C4799" s="490">
        <v>458513.424</v>
      </c>
      <c r="D4799" s="490">
        <v>32760.7841448</v>
      </c>
    </row>
    <row r="4800" spans="1:4" x14ac:dyDescent="0.2">
      <c r="A4800" s="489" t="s">
        <v>9257</v>
      </c>
      <c r="B4800" s="489" t="s">
        <v>5030</v>
      </c>
      <c r="C4800" s="490">
        <v>521329.2</v>
      </c>
      <c r="D4800" s="490">
        <v>39370.781183999999</v>
      </c>
    </row>
    <row r="4801" spans="1:4" x14ac:dyDescent="0.2">
      <c r="A4801" s="489" t="s">
        <v>9257</v>
      </c>
      <c r="B4801" s="489" t="s">
        <v>5031</v>
      </c>
      <c r="C4801" s="490">
        <v>660902.06400000001</v>
      </c>
      <c r="D4801" s="490">
        <v>47842.700412960003</v>
      </c>
    </row>
    <row r="4802" spans="1:4" x14ac:dyDescent="0.2">
      <c r="A4802" s="489" t="s">
        <v>9257</v>
      </c>
      <c r="B4802" s="489" t="s">
        <v>5501</v>
      </c>
      <c r="C4802" s="490">
        <v>357393.60000000003</v>
      </c>
      <c r="D4802" s="490">
        <v>24113.346192000001</v>
      </c>
    </row>
    <row r="4803" spans="1:4" x14ac:dyDescent="0.2">
      <c r="A4803" s="489" t="s">
        <v>9257</v>
      </c>
      <c r="B4803" s="489" t="s">
        <v>5500</v>
      </c>
      <c r="C4803" s="490">
        <v>754617.6</v>
      </c>
      <c r="D4803" s="490">
        <v>58181.016960000001</v>
      </c>
    </row>
    <row r="4804" spans="1:4" x14ac:dyDescent="0.2">
      <c r="A4804" s="489" t="s">
        <v>9257</v>
      </c>
      <c r="B4804" s="489" t="s">
        <v>5502</v>
      </c>
      <c r="C4804" s="490">
        <v>569799.50399999996</v>
      </c>
      <c r="D4804" s="490">
        <v>42068.29738032</v>
      </c>
    </row>
    <row r="4805" spans="1:4" x14ac:dyDescent="0.2">
      <c r="A4805" s="489" t="s">
        <v>9257</v>
      </c>
      <c r="B4805" s="489" t="s">
        <v>5038</v>
      </c>
      <c r="C4805" s="490">
        <v>410177.37599999999</v>
      </c>
      <c r="D4805" s="490">
        <v>30246.479706239999</v>
      </c>
    </row>
    <row r="4806" spans="1:4" x14ac:dyDescent="0.2">
      <c r="A4806" s="489" t="s">
        <v>9257</v>
      </c>
      <c r="B4806" s="489" t="s">
        <v>5034</v>
      </c>
      <c r="C4806" s="490">
        <v>227584.17600000001</v>
      </c>
      <c r="D4806" s="490">
        <v>15819.376073760001</v>
      </c>
    </row>
    <row r="4807" spans="1:4" x14ac:dyDescent="0.2">
      <c r="A4807" s="489" t="s">
        <v>9257</v>
      </c>
      <c r="B4807" s="489" t="s">
        <v>5035</v>
      </c>
      <c r="C4807" s="490">
        <v>383439.12</v>
      </c>
      <c r="D4807" s="490">
        <v>26779.388140800002</v>
      </c>
    </row>
    <row r="4808" spans="1:4" x14ac:dyDescent="0.2">
      <c r="A4808" s="489" t="s">
        <v>9257</v>
      </c>
      <c r="B4808" s="489" t="s">
        <v>5036</v>
      </c>
      <c r="C4808" s="490">
        <v>326961.60000000003</v>
      </c>
      <c r="D4808" s="490">
        <v>23273.126688</v>
      </c>
    </row>
    <row r="4809" spans="1:4" x14ac:dyDescent="0.2">
      <c r="A4809" s="489" t="s">
        <v>9257</v>
      </c>
      <c r="B4809" s="489" t="s">
        <v>5037</v>
      </c>
      <c r="C4809" s="490">
        <v>337945.58399999997</v>
      </c>
      <c r="D4809" s="490">
        <v>25825.801529280001</v>
      </c>
    </row>
    <row r="4810" spans="1:4" x14ac:dyDescent="0.2">
      <c r="A4810" s="489" t="s">
        <v>9257</v>
      </c>
      <c r="B4810" s="489" t="s">
        <v>5032</v>
      </c>
      <c r="C4810" s="490">
        <v>202643.61600000001</v>
      </c>
      <c r="D4810" s="490">
        <v>12673.33174464</v>
      </c>
    </row>
    <row r="4811" spans="1:4" x14ac:dyDescent="0.2">
      <c r="A4811" s="489" t="s">
        <v>9257</v>
      </c>
      <c r="B4811" s="489" t="s">
        <v>5033</v>
      </c>
      <c r="C4811" s="490">
        <v>458513.424</v>
      </c>
      <c r="D4811" s="490">
        <v>32760.7841448</v>
      </c>
    </row>
    <row r="4812" spans="1:4" x14ac:dyDescent="0.2">
      <c r="A4812" s="489" t="s">
        <v>9257</v>
      </c>
      <c r="B4812" s="489" t="s">
        <v>5030</v>
      </c>
      <c r="C4812" s="490">
        <v>521329.2</v>
      </c>
      <c r="D4812" s="490">
        <v>39370.781183999999</v>
      </c>
    </row>
    <row r="4813" spans="1:4" x14ac:dyDescent="0.2">
      <c r="A4813" s="489" t="s">
        <v>9257</v>
      </c>
      <c r="B4813" s="489" t="s">
        <v>5031</v>
      </c>
      <c r="C4813" s="490">
        <v>660902.06400000001</v>
      </c>
      <c r="D4813" s="490">
        <v>47842.700412960003</v>
      </c>
    </row>
    <row r="4814" spans="1:4" x14ac:dyDescent="0.2">
      <c r="A4814" s="489" t="s">
        <v>9257</v>
      </c>
      <c r="B4814" s="489" t="s">
        <v>5501</v>
      </c>
      <c r="C4814" s="490">
        <v>357393.60000000003</v>
      </c>
      <c r="D4814" s="490">
        <v>24113.346192000001</v>
      </c>
    </row>
    <row r="4815" spans="1:4" x14ac:dyDescent="0.2">
      <c r="A4815" s="489" t="s">
        <v>9257</v>
      </c>
      <c r="B4815" s="489" t="s">
        <v>5500</v>
      </c>
      <c r="C4815" s="490">
        <v>754617.6</v>
      </c>
      <c r="D4815" s="490">
        <v>58181.016960000001</v>
      </c>
    </row>
    <row r="4816" spans="1:4" x14ac:dyDescent="0.2">
      <c r="A4816" s="489" t="s">
        <v>9257</v>
      </c>
      <c r="B4816" s="489" t="s">
        <v>5502</v>
      </c>
      <c r="C4816" s="490">
        <v>569799.50399999996</v>
      </c>
      <c r="D4816" s="490">
        <v>42068.29738032</v>
      </c>
    </row>
    <row r="4817" spans="1:4" x14ac:dyDescent="0.2">
      <c r="A4817" s="489" t="s">
        <v>9257</v>
      </c>
      <c r="B4817" s="489" t="s">
        <v>5038</v>
      </c>
      <c r="C4817" s="490">
        <v>410177.37599999999</v>
      </c>
      <c r="D4817" s="490">
        <v>30246.479706239999</v>
      </c>
    </row>
    <row r="4818" spans="1:4" x14ac:dyDescent="0.2">
      <c r="A4818" s="489" t="s">
        <v>9257</v>
      </c>
      <c r="B4818" s="489" t="s">
        <v>5034</v>
      </c>
      <c r="C4818" s="490">
        <v>227584.17600000001</v>
      </c>
      <c r="D4818" s="490">
        <v>15819.376073760001</v>
      </c>
    </row>
    <row r="4819" spans="1:4" x14ac:dyDescent="0.2">
      <c r="A4819" s="489" t="s">
        <v>9257</v>
      </c>
      <c r="B4819" s="489" t="s">
        <v>5035</v>
      </c>
      <c r="C4819" s="490">
        <v>383439.12</v>
      </c>
      <c r="D4819" s="490">
        <v>26779.388140800002</v>
      </c>
    </row>
    <row r="4820" spans="1:4" x14ac:dyDescent="0.2">
      <c r="A4820" s="489" t="s">
        <v>9257</v>
      </c>
      <c r="B4820" s="489" t="s">
        <v>5036</v>
      </c>
      <c r="C4820" s="490">
        <v>326961.60000000003</v>
      </c>
      <c r="D4820" s="490">
        <v>23273.126688</v>
      </c>
    </row>
    <row r="4821" spans="1:4" x14ac:dyDescent="0.2">
      <c r="A4821" s="489" t="s">
        <v>9257</v>
      </c>
      <c r="B4821" s="489" t="s">
        <v>5037</v>
      </c>
      <c r="C4821" s="490">
        <v>337945.58399999997</v>
      </c>
      <c r="D4821" s="490">
        <v>25825.801529280001</v>
      </c>
    </row>
    <row r="4822" spans="1:4" x14ac:dyDescent="0.2">
      <c r="A4822" s="489" t="s">
        <v>9257</v>
      </c>
      <c r="B4822" s="489" t="s">
        <v>5032</v>
      </c>
      <c r="C4822" s="490">
        <v>202643.61600000001</v>
      </c>
      <c r="D4822" s="490">
        <v>12673.33174464</v>
      </c>
    </row>
    <row r="4823" spans="1:4" x14ac:dyDescent="0.2">
      <c r="A4823" s="489" t="s">
        <v>9257</v>
      </c>
      <c r="B4823" s="489" t="s">
        <v>5033</v>
      </c>
      <c r="C4823" s="490">
        <v>458513.424</v>
      </c>
      <c r="D4823" s="490">
        <v>32760.7841448</v>
      </c>
    </row>
    <row r="4824" spans="1:4" x14ac:dyDescent="0.2">
      <c r="A4824" s="489" t="s">
        <v>9257</v>
      </c>
      <c r="B4824" s="489" t="s">
        <v>5030</v>
      </c>
      <c r="C4824" s="490">
        <v>521329.2</v>
      </c>
      <c r="D4824" s="490">
        <v>38849.451983999999</v>
      </c>
    </row>
    <row r="4825" spans="1:4" x14ac:dyDescent="0.2">
      <c r="A4825" s="489" t="s">
        <v>9257</v>
      </c>
      <c r="B4825" s="489" t="s">
        <v>5031</v>
      </c>
      <c r="C4825" s="490">
        <v>660902.06400000001</v>
      </c>
      <c r="D4825" s="490">
        <v>47181.798348960001</v>
      </c>
    </row>
    <row r="4826" spans="1:4" x14ac:dyDescent="0.2">
      <c r="A4826" s="489" t="s">
        <v>9257</v>
      </c>
      <c r="B4826" s="489" t="s">
        <v>5501</v>
      </c>
      <c r="C4826" s="490">
        <v>357393.60000000003</v>
      </c>
      <c r="D4826" s="490">
        <v>23755.952592000001</v>
      </c>
    </row>
    <row r="4827" spans="1:4" x14ac:dyDescent="0.2">
      <c r="A4827" s="489" t="s">
        <v>9257</v>
      </c>
      <c r="B4827" s="489" t="s">
        <v>5500</v>
      </c>
      <c r="C4827" s="490">
        <v>754617.6</v>
      </c>
      <c r="D4827" s="490">
        <v>57426.399360000003</v>
      </c>
    </row>
    <row r="4828" spans="1:4" x14ac:dyDescent="0.2">
      <c r="A4828" s="489" t="s">
        <v>9257</v>
      </c>
      <c r="B4828" s="489" t="s">
        <v>5502</v>
      </c>
      <c r="C4828" s="490">
        <v>569799.50399999996</v>
      </c>
      <c r="D4828" s="490">
        <v>41498.497876319998</v>
      </c>
    </row>
    <row r="4829" spans="1:4" x14ac:dyDescent="0.2">
      <c r="A4829" s="489" t="s">
        <v>9257</v>
      </c>
      <c r="B4829" s="489" t="s">
        <v>5038</v>
      </c>
      <c r="C4829" s="490">
        <v>410177.37599999999</v>
      </c>
      <c r="D4829" s="490">
        <v>29836.30233024</v>
      </c>
    </row>
    <row r="4830" spans="1:4" x14ac:dyDescent="0.2">
      <c r="A4830" s="489" t="s">
        <v>9257</v>
      </c>
      <c r="B4830" s="489" t="s">
        <v>5034</v>
      </c>
      <c r="C4830" s="490">
        <v>227584.17600000001</v>
      </c>
      <c r="D4830" s="490">
        <v>15591.79189776</v>
      </c>
    </row>
    <row r="4831" spans="1:4" x14ac:dyDescent="0.2">
      <c r="A4831" s="489" t="s">
        <v>9257</v>
      </c>
      <c r="B4831" s="489" t="s">
        <v>5035</v>
      </c>
      <c r="C4831" s="490">
        <v>383439.12</v>
      </c>
      <c r="D4831" s="490">
        <v>26395.949020799999</v>
      </c>
    </row>
    <row r="4832" spans="1:4" x14ac:dyDescent="0.2">
      <c r="A4832" s="489" t="s">
        <v>9257</v>
      </c>
      <c r="B4832" s="489" t="s">
        <v>5036</v>
      </c>
      <c r="C4832" s="490">
        <v>326961.60000000003</v>
      </c>
      <c r="D4832" s="490">
        <v>22946.165088000002</v>
      </c>
    </row>
    <row r="4833" spans="1:4" x14ac:dyDescent="0.2">
      <c r="A4833" s="489" t="s">
        <v>9257</v>
      </c>
      <c r="B4833" s="489" t="s">
        <v>5037</v>
      </c>
      <c r="C4833" s="490">
        <v>337945.58399999997</v>
      </c>
      <c r="D4833" s="490">
        <v>25487.85594528</v>
      </c>
    </row>
    <row r="4834" spans="1:4" x14ac:dyDescent="0.2">
      <c r="A4834" s="489" t="s">
        <v>9257</v>
      </c>
      <c r="B4834" s="489" t="s">
        <v>5032</v>
      </c>
      <c r="C4834" s="490">
        <v>202643.61600000001</v>
      </c>
      <c r="D4834" s="490">
        <v>12470.68812864</v>
      </c>
    </row>
    <row r="4835" spans="1:4" x14ac:dyDescent="0.2">
      <c r="A4835" s="489" t="s">
        <v>9257</v>
      </c>
      <c r="B4835" s="489" t="s">
        <v>5033</v>
      </c>
      <c r="C4835" s="490">
        <v>458513.424</v>
      </c>
      <c r="D4835" s="490">
        <v>32302.270720799999</v>
      </c>
    </row>
    <row r="4836" spans="1:4" x14ac:dyDescent="0.2">
      <c r="A4836" s="489" t="s">
        <v>9257</v>
      </c>
      <c r="B4836" s="489" t="s">
        <v>5513</v>
      </c>
      <c r="C4836" s="490">
        <v>405699.60000000003</v>
      </c>
      <c r="D4836" s="490">
        <v>29360.480051999999</v>
      </c>
    </row>
    <row r="4837" spans="1:4" x14ac:dyDescent="0.2">
      <c r="A4837" s="489" t="s">
        <v>9257</v>
      </c>
      <c r="B4837" s="489" t="s">
        <v>5512</v>
      </c>
      <c r="C4837" s="490">
        <v>795844.8</v>
      </c>
      <c r="D4837" s="490">
        <v>65259.2736</v>
      </c>
    </row>
    <row r="4838" spans="1:4" x14ac:dyDescent="0.2">
      <c r="A4838" s="489" t="s">
        <v>9257</v>
      </c>
      <c r="B4838" s="489" t="s">
        <v>5514</v>
      </c>
      <c r="C4838" s="490">
        <v>614874</v>
      </c>
      <c r="D4838" s="490">
        <v>48409.030019999998</v>
      </c>
    </row>
    <row r="4839" spans="1:4" x14ac:dyDescent="0.2">
      <c r="A4839" s="489" t="s">
        <v>9257</v>
      </c>
      <c r="B4839" s="489" t="s">
        <v>5026</v>
      </c>
      <c r="C4839" s="490">
        <v>405332.4</v>
      </c>
      <c r="D4839" s="490">
        <v>31875.339936</v>
      </c>
    </row>
    <row r="4840" spans="1:4" x14ac:dyDescent="0.2">
      <c r="A4840" s="489" t="s">
        <v>9257</v>
      </c>
      <c r="B4840" s="489" t="s">
        <v>5022</v>
      </c>
      <c r="C4840" s="490">
        <v>264086.40000000002</v>
      </c>
      <c r="D4840" s="490">
        <v>19650.669023999999</v>
      </c>
    </row>
    <row r="4841" spans="1:4" x14ac:dyDescent="0.2">
      <c r="A4841" s="489" t="s">
        <v>9257</v>
      </c>
      <c r="B4841" s="489" t="s">
        <v>5023</v>
      </c>
      <c r="C4841" s="490">
        <v>441078</v>
      </c>
      <c r="D4841" s="490">
        <v>32966.169719999998</v>
      </c>
    </row>
    <row r="4842" spans="1:4" x14ac:dyDescent="0.2">
      <c r="A4842" s="489" t="s">
        <v>9257</v>
      </c>
      <c r="B4842" s="489" t="s">
        <v>5024</v>
      </c>
      <c r="C4842" s="490">
        <v>369411.60000000003</v>
      </c>
      <c r="D4842" s="490">
        <v>28104.834527999999</v>
      </c>
    </row>
    <row r="4843" spans="1:4" x14ac:dyDescent="0.2">
      <c r="A4843" s="489" t="s">
        <v>9257</v>
      </c>
      <c r="B4843" s="489" t="s">
        <v>5025</v>
      </c>
      <c r="C4843" s="490">
        <v>355476</v>
      </c>
      <c r="D4843" s="490">
        <v>28907.30832</v>
      </c>
    </row>
    <row r="4844" spans="1:4" x14ac:dyDescent="0.2">
      <c r="A4844" s="489" t="s">
        <v>9257</v>
      </c>
      <c r="B4844" s="489" t="s">
        <v>5021</v>
      </c>
      <c r="C4844" s="490">
        <v>469497.60000000003</v>
      </c>
      <c r="D4844" s="490">
        <v>35846.141759999999</v>
      </c>
    </row>
    <row r="4845" spans="1:4" x14ac:dyDescent="0.2">
      <c r="A4845" s="489" t="s">
        <v>9257</v>
      </c>
      <c r="B4845" s="489" t="s">
        <v>5018</v>
      </c>
      <c r="C4845" s="490">
        <v>518607.60000000003</v>
      </c>
      <c r="D4845" s="490">
        <v>41706.423192000002</v>
      </c>
    </row>
    <row r="4846" spans="1:4" x14ac:dyDescent="0.2">
      <c r="A4846" s="489" t="s">
        <v>9257</v>
      </c>
      <c r="B4846" s="489" t="s">
        <v>5019</v>
      </c>
      <c r="C4846" s="490">
        <v>735438</v>
      </c>
      <c r="D4846" s="490">
        <v>56842.003019999996</v>
      </c>
    </row>
    <row r="4847" spans="1:4" x14ac:dyDescent="0.2">
      <c r="A4847" s="489" t="s">
        <v>9257</v>
      </c>
      <c r="B4847" s="489" t="s">
        <v>5020</v>
      </c>
      <c r="C4847" s="490">
        <v>249547.2</v>
      </c>
      <c r="D4847" s="490">
        <v>16829.463167999998</v>
      </c>
    </row>
    <row r="4848" spans="1:4" x14ac:dyDescent="0.2">
      <c r="A4848" s="489" t="s">
        <v>9257</v>
      </c>
      <c r="B4848" s="489" t="s">
        <v>5513</v>
      </c>
      <c r="C4848" s="490">
        <v>405699.60000000003</v>
      </c>
      <c r="D4848" s="490">
        <v>28995.350412</v>
      </c>
    </row>
    <row r="4849" spans="1:4" x14ac:dyDescent="0.2">
      <c r="A4849" s="489" t="s">
        <v>9257</v>
      </c>
      <c r="B4849" s="489" t="s">
        <v>5512</v>
      </c>
      <c r="C4849" s="490">
        <v>795844.8</v>
      </c>
      <c r="D4849" s="490">
        <v>64543.013279999999</v>
      </c>
    </row>
    <row r="4850" spans="1:4" x14ac:dyDescent="0.2">
      <c r="A4850" s="489" t="s">
        <v>9257</v>
      </c>
      <c r="B4850" s="489" t="s">
        <v>5514</v>
      </c>
      <c r="C4850" s="490">
        <v>614874</v>
      </c>
      <c r="D4850" s="490">
        <v>47855.64342</v>
      </c>
    </row>
    <row r="4851" spans="1:4" x14ac:dyDescent="0.2">
      <c r="A4851" s="489" t="s">
        <v>9257</v>
      </c>
      <c r="B4851" s="489" t="s">
        <v>5026</v>
      </c>
      <c r="C4851" s="490">
        <v>405332.4</v>
      </c>
      <c r="D4851" s="490">
        <v>31510.540776000002</v>
      </c>
    </row>
    <row r="4852" spans="1:4" x14ac:dyDescent="0.2">
      <c r="A4852" s="489" t="s">
        <v>9257</v>
      </c>
      <c r="B4852" s="489" t="s">
        <v>5022</v>
      </c>
      <c r="C4852" s="490">
        <v>264086.40000000002</v>
      </c>
      <c r="D4852" s="490">
        <v>19412.991264</v>
      </c>
    </row>
    <row r="4853" spans="1:4" x14ac:dyDescent="0.2">
      <c r="A4853" s="489" t="s">
        <v>9257</v>
      </c>
      <c r="B4853" s="489" t="s">
        <v>5023</v>
      </c>
      <c r="C4853" s="490">
        <v>441078</v>
      </c>
      <c r="D4853" s="490">
        <v>32569.199519999998</v>
      </c>
    </row>
    <row r="4854" spans="1:4" x14ac:dyDescent="0.2">
      <c r="A4854" s="489" t="s">
        <v>9257</v>
      </c>
      <c r="B4854" s="489" t="s">
        <v>5024</v>
      </c>
      <c r="C4854" s="490">
        <v>369411.60000000003</v>
      </c>
      <c r="D4854" s="490">
        <v>27772.364087999998</v>
      </c>
    </row>
    <row r="4855" spans="1:4" x14ac:dyDescent="0.2">
      <c r="A4855" s="489" t="s">
        <v>9257</v>
      </c>
      <c r="B4855" s="489" t="s">
        <v>5025</v>
      </c>
      <c r="C4855" s="490">
        <v>355476</v>
      </c>
      <c r="D4855" s="490">
        <v>28587.379919999999</v>
      </c>
    </row>
    <row r="4856" spans="1:4" x14ac:dyDescent="0.2">
      <c r="A4856" s="489" t="s">
        <v>9257</v>
      </c>
      <c r="B4856" s="489" t="s">
        <v>5021</v>
      </c>
      <c r="C4856" s="490">
        <v>469497.60000000003</v>
      </c>
      <c r="D4856" s="490">
        <v>35423.593919999999</v>
      </c>
    </row>
    <row r="4857" spans="1:4" x14ac:dyDescent="0.2">
      <c r="A4857" s="489" t="s">
        <v>9257</v>
      </c>
      <c r="B4857" s="489" t="s">
        <v>5018</v>
      </c>
      <c r="C4857" s="490">
        <v>518607.60000000003</v>
      </c>
      <c r="D4857" s="490">
        <v>41239.676352000002</v>
      </c>
    </row>
    <row r="4858" spans="1:4" x14ac:dyDescent="0.2">
      <c r="A4858" s="489" t="s">
        <v>9257</v>
      </c>
      <c r="B4858" s="489" t="s">
        <v>5019</v>
      </c>
      <c r="C4858" s="490">
        <v>735438</v>
      </c>
      <c r="D4858" s="490">
        <v>56180.108820000001</v>
      </c>
    </row>
    <row r="4859" spans="1:4" x14ac:dyDescent="0.2">
      <c r="A4859" s="489" t="s">
        <v>9257</v>
      </c>
      <c r="B4859" s="489" t="s">
        <v>5020</v>
      </c>
      <c r="C4859" s="490">
        <v>249547.2</v>
      </c>
      <c r="D4859" s="490">
        <v>16604.870687999999</v>
      </c>
    </row>
    <row r="4860" spans="1:4" x14ac:dyDescent="0.2">
      <c r="A4860" s="489" t="s">
        <v>9257</v>
      </c>
      <c r="B4860" s="489" t="s">
        <v>5030</v>
      </c>
      <c r="C4860" s="490">
        <v>518607.60000000003</v>
      </c>
      <c r="D4860" s="490">
        <v>38646.638352000002</v>
      </c>
    </row>
    <row r="4861" spans="1:4" x14ac:dyDescent="0.2">
      <c r="A4861" s="489" t="s">
        <v>9257</v>
      </c>
      <c r="B4861" s="489" t="s">
        <v>5031</v>
      </c>
      <c r="C4861" s="490">
        <v>735438</v>
      </c>
      <c r="D4861" s="490">
        <v>52502.918819999999</v>
      </c>
    </row>
    <row r="4862" spans="1:4" x14ac:dyDescent="0.2">
      <c r="A4862" s="489" t="s">
        <v>9257</v>
      </c>
      <c r="B4862" s="489" t="s">
        <v>5501</v>
      </c>
      <c r="C4862" s="490">
        <v>405699.60000000003</v>
      </c>
      <c r="D4862" s="490">
        <v>26966.852412</v>
      </c>
    </row>
    <row r="4863" spans="1:4" x14ac:dyDescent="0.2">
      <c r="A4863" s="489" t="s">
        <v>9257</v>
      </c>
      <c r="B4863" s="489" t="s">
        <v>5500</v>
      </c>
      <c r="C4863" s="490">
        <v>795844.8</v>
      </c>
      <c r="D4863" s="490">
        <v>60563.789279999997</v>
      </c>
    </row>
    <row r="4864" spans="1:4" x14ac:dyDescent="0.2">
      <c r="A4864" s="489" t="s">
        <v>9257</v>
      </c>
      <c r="B4864" s="489" t="s">
        <v>5502</v>
      </c>
      <c r="C4864" s="490">
        <v>614874</v>
      </c>
      <c r="D4864" s="490">
        <v>44781.273419999998</v>
      </c>
    </row>
    <row r="4865" spans="1:4" x14ac:dyDescent="0.2">
      <c r="A4865" s="489" t="s">
        <v>9257</v>
      </c>
      <c r="B4865" s="489" t="s">
        <v>5038</v>
      </c>
      <c r="C4865" s="490">
        <v>405332.4</v>
      </c>
      <c r="D4865" s="490">
        <v>29483.878776000001</v>
      </c>
    </row>
    <row r="4866" spans="1:4" x14ac:dyDescent="0.2">
      <c r="A4866" s="489" t="s">
        <v>9257</v>
      </c>
      <c r="B4866" s="489" t="s">
        <v>5034</v>
      </c>
      <c r="C4866" s="490">
        <v>264086.40000000002</v>
      </c>
      <c r="D4866" s="490">
        <v>18092.559264</v>
      </c>
    </row>
    <row r="4867" spans="1:4" x14ac:dyDescent="0.2">
      <c r="A4867" s="489" t="s">
        <v>9257</v>
      </c>
      <c r="B4867" s="489" t="s">
        <v>5035</v>
      </c>
      <c r="C4867" s="490">
        <v>441078</v>
      </c>
      <c r="D4867" s="490">
        <v>30363.809519999999</v>
      </c>
    </row>
    <row r="4868" spans="1:4" x14ac:dyDescent="0.2">
      <c r="A4868" s="489" t="s">
        <v>9257</v>
      </c>
      <c r="B4868" s="489" t="s">
        <v>5036</v>
      </c>
      <c r="C4868" s="490">
        <v>369411.60000000003</v>
      </c>
      <c r="D4868" s="490">
        <v>25925.306088000001</v>
      </c>
    </row>
    <row r="4869" spans="1:4" x14ac:dyDescent="0.2">
      <c r="A4869" s="489" t="s">
        <v>9257</v>
      </c>
      <c r="B4869" s="489" t="s">
        <v>5037</v>
      </c>
      <c r="C4869" s="490">
        <v>355476</v>
      </c>
      <c r="D4869" s="490">
        <v>26809.999919999998</v>
      </c>
    </row>
    <row r="4870" spans="1:4" x14ac:dyDescent="0.2">
      <c r="A4870" s="489" t="s">
        <v>9257</v>
      </c>
      <c r="B4870" s="489" t="s">
        <v>5032</v>
      </c>
      <c r="C4870" s="490">
        <v>249547.2</v>
      </c>
      <c r="D4870" s="490">
        <v>15357.134688</v>
      </c>
    </row>
    <row r="4871" spans="1:4" x14ac:dyDescent="0.2">
      <c r="A4871" s="489" t="s">
        <v>9257</v>
      </c>
      <c r="B4871" s="489" t="s">
        <v>5033</v>
      </c>
      <c r="C4871" s="490">
        <v>469497.60000000003</v>
      </c>
      <c r="D4871" s="490">
        <v>33076.105920000002</v>
      </c>
    </row>
    <row r="4872" spans="1:4" x14ac:dyDescent="0.2">
      <c r="A4872" s="489" t="s">
        <v>9257</v>
      </c>
      <c r="B4872" s="489" t="s">
        <v>5030</v>
      </c>
      <c r="C4872" s="490">
        <v>518607.60000000003</v>
      </c>
      <c r="D4872" s="490">
        <v>38646.638352000002</v>
      </c>
    </row>
    <row r="4873" spans="1:4" x14ac:dyDescent="0.2">
      <c r="A4873" s="489" t="s">
        <v>9257</v>
      </c>
      <c r="B4873" s="489" t="s">
        <v>5031</v>
      </c>
      <c r="C4873" s="490">
        <v>735438</v>
      </c>
      <c r="D4873" s="490">
        <v>52502.918819999999</v>
      </c>
    </row>
    <row r="4874" spans="1:4" x14ac:dyDescent="0.2">
      <c r="A4874" s="489" t="s">
        <v>9257</v>
      </c>
      <c r="B4874" s="489" t="s">
        <v>5501</v>
      </c>
      <c r="C4874" s="490">
        <v>405699.60000000003</v>
      </c>
      <c r="D4874" s="490">
        <v>26966.852412</v>
      </c>
    </row>
    <row r="4875" spans="1:4" x14ac:dyDescent="0.2">
      <c r="A4875" s="489" t="s">
        <v>9257</v>
      </c>
      <c r="B4875" s="489" t="s">
        <v>5500</v>
      </c>
      <c r="C4875" s="490">
        <v>795844.8</v>
      </c>
      <c r="D4875" s="490">
        <v>60563.789279999997</v>
      </c>
    </row>
    <row r="4876" spans="1:4" x14ac:dyDescent="0.2">
      <c r="A4876" s="489" t="s">
        <v>9257</v>
      </c>
      <c r="B4876" s="489" t="s">
        <v>5502</v>
      </c>
      <c r="C4876" s="490">
        <v>614874</v>
      </c>
      <c r="D4876" s="490">
        <v>44781.273419999998</v>
      </c>
    </row>
    <row r="4877" spans="1:4" x14ac:dyDescent="0.2">
      <c r="A4877" s="489" t="s">
        <v>9257</v>
      </c>
      <c r="B4877" s="489" t="s">
        <v>5038</v>
      </c>
      <c r="C4877" s="490">
        <v>405332.4</v>
      </c>
      <c r="D4877" s="490">
        <v>29483.878776000001</v>
      </c>
    </row>
    <row r="4878" spans="1:4" x14ac:dyDescent="0.2">
      <c r="A4878" s="489" t="s">
        <v>9257</v>
      </c>
      <c r="B4878" s="489" t="s">
        <v>5034</v>
      </c>
      <c r="C4878" s="490">
        <v>264086.40000000002</v>
      </c>
      <c r="D4878" s="490">
        <v>18092.559264</v>
      </c>
    </row>
    <row r="4879" spans="1:4" x14ac:dyDescent="0.2">
      <c r="A4879" s="489" t="s">
        <v>9257</v>
      </c>
      <c r="B4879" s="489" t="s">
        <v>5035</v>
      </c>
      <c r="C4879" s="490">
        <v>441078</v>
      </c>
      <c r="D4879" s="490">
        <v>30363.809519999999</v>
      </c>
    </row>
    <row r="4880" spans="1:4" x14ac:dyDescent="0.2">
      <c r="A4880" s="489" t="s">
        <v>9257</v>
      </c>
      <c r="B4880" s="489" t="s">
        <v>5036</v>
      </c>
      <c r="C4880" s="490">
        <v>369411.60000000003</v>
      </c>
      <c r="D4880" s="490">
        <v>25925.306088000001</v>
      </c>
    </row>
    <row r="4881" spans="1:4" x14ac:dyDescent="0.2">
      <c r="A4881" s="489" t="s">
        <v>9257</v>
      </c>
      <c r="B4881" s="489" t="s">
        <v>5037</v>
      </c>
      <c r="C4881" s="490">
        <v>355476</v>
      </c>
      <c r="D4881" s="490">
        <v>26809.999919999998</v>
      </c>
    </row>
    <row r="4882" spans="1:4" x14ac:dyDescent="0.2">
      <c r="A4882" s="489" t="s">
        <v>9257</v>
      </c>
      <c r="B4882" s="489" t="s">
        <v>5032</v>
      </c>
      <c r="C4882" s="490">
        <v>249547.2</v>
      </c>
      <c r="D4882" s="490">
        <v>15357.134688</v>
      </c>
    </row>
    <row r="4883" spans="1:4" x14ac:dyDescent="0.2">
      <c r="A4883" s="489" t="s">
        <v>9257</v>
      </c>
      <c r="B4883" s="489" t="s">
        <v>5033</v>
      </c>
      <c r="C4883" s="490">
        <v>469497.60000000003</v>
      </c>
      <c r="D4883" s="490">
        <v>33076.105920000002</v>
      </c>
    </row>
    <row r="4884" spans="1:4" x14ac:dyDescent="0.2">
      <c r="A4884" s="489" t="s">
        <v>9257</v>
      </c>
      <c r="B4884" s="489" t="s">
        <v>5030</v>
      </c>
      <c r="C4884" s="490">
        <v>518607.60000000003</v>
      </c>
      <c r="D4884" s="490">
        <v>38646.638352000002</v>
      </c>
    </row>
    <row r="4885" spans="1:4" x14ac:dyDescent="0.2">
      <c r="A4885" s="489" t="s">
        <v>9257</v>
      </c>
      <c r="B4885" s="489" t="s">
        <v>5031</v>
      </c>
      <c r="C4885" s="490">
        <v>735438</v>
      </c>
      <c r="D4885" s="490">
        <v>52502.918819999999</v>
      </c>
    </row>
    <row r="4886" spans="1:4" x14ac:dyDescent="0.2">
      <c r="A4886" s="489" t="s">
        <v>9257</v>
      </c>
      <c r="B4886" s="489" t="s">
        <v>5501</v>
      </c>
      <c r="C4886" s="490">
        <v>405699.60000000003</v>
      </c>
      <c r="D4886" s="490">
        <v>26966.852412</v>
      </c>
    </row>
    <row r="4887" spans="1:4" x14ac:dyDescent="0.2">
      <c r="A4887" s="489" t="s">
        <v>9257</v>
      </c>
      <c r="B4887" s="489" t="s">
        <v>5500</v>
      </c>
      <c r="C4887" s="490">
        <v>795844.8</v>
      </c>
      <c r="D4887" s="490">
        <v>60563.789279999997</v>
      </c>
    </row>
    <row r="4888" spans="1:4" x14ac:dyDescent="0.2">
      <c r="A4888" s="489" t="s">
        <v>9257</v>
      </c>
      <c r="B4888" s="489" t="s">
        <v>5502</v>
      </c>
      <c r="C4888" s="490">
        <v>614874</v>
      </c>
      <c r="D4888" s="490">
        <v>44781.273419999998</v>
      </c>
    </row>
    <row r="4889" spans="1:4" x14ac:dyDescent="0.2">
      <c r="A4889" s="489" t="s">
        <v>9257</v>
      </c>
      <c r="B4889" s="489" t="s">
        <v>5038</v>
      </c>
      <c r="C4889" s="490">
        <v>405332.4</v>
      </c>
      <c r="D4889" s="490">
        <v>29483.878776000001</v>
      </c>
    </row>
    <row r="4890" spans="1:4" x14ac:dyDescent="0.2">
      <c r="A4890" s="489" t="s">
        <v>9257</v>
      </c>
      <c r="B4890" s="489" t="s">
        <v>5034</v>
      </c>
      <c r="C4890" s="490">
        <v>264086.40000000002</v>
      </c>
      <c r="D4890" s="490">
        <v>18092.559264</v>
      </c>
    </row>
    <row r="4891" spans="1:4" x14ac:dyDescent="0.2">
      <c r="A4891" s="489" t="s">
        <v>9257</v>
      </c>
      <c r="B4891" s="489" t="s">
        <v>5035</v>
      </c>
      <c r="C4891" s="490">
        <v>441078</v>
      </c>
      <c r="D4891" s="490">
        <v>30363.809519999999</v>
      </c>
    </row>
    <row r="4892" spans="1:4" x14ac:dyDescent="0.2">
      <c r="A4892" s="489" t="s">
        <v>9257</v>
      </c>
      <c r="B4892" s="489" t="s">
        <v>5036</v>
      </c>
      <c r="C4892" s="490">
        <v>369411.60000000003</v>
      </c>
      <c r="D4892" s="490">
        <v>25925.306088000001</v>
      </c>
    </row>
    <row r="4893" spans="1:4" x14ac:dyDescent="0.2">
      <c r="A4893" s="489" t="s">
        <v>9257</v>
      </c>
      <c r="B4893" s="489" t="s">
        <v>5037</v>
      </c>
      <c r="C4893" s="490">
        <v>355476</v>
      </c>
      <c r="D4893" s="490">
        <v>26809.999919999998</v>
      </c>
    </row>
    <row r="4894" spans="1:4" x14ac:dyDescent="0.2">
      <c r="A4894" s="489" t="s">
        <v>9257</v>
      </c>
      <c r="B4894" s="489" t="s">
        <v>5032</v>
      </c>
      <c r="C4894" s="490">
        <v>249547.2</v>
      </c>
      <c r="D4894" s="490">
        <v>15357.134688</v>
      </c>
    </row>
    <row r="4895" spans="1:4" x14ac:dyDescent="0.2">
      <c r="A4895" s="489" t="s">
        <v>9257</v>
      </c>
      <c r="B4895" s="489" t="s">
        <v>5033</v>
      </c>
      <c r="C4895" s="490">
        <v>469497.60000000003</v>
      </c>
      <c r="D4895" s="490">
        <v>33076.105920000002</v>
      </c>
    </row>
    <row r="4896" spans="1:4" x14ac:dyDescent="0.2">
      <c r="A4896" s="489" t="s">
        <v>9257</v>
      </c>
      <c r="B4896" s="489" t="s">
        <v>3275</v>
      </c>
      <c r="C4896" s="490">
        <v>3342</v>
      </c>
      <c r="D4896" s="490">
        <v>1137.951</v>
      </c>
    </row>
    <row r="4897" spans="1:4" x14ac:dyDescent="0.2">
      <c r="A4897" s="489" t="s">
        <v>9257</v>
      </c>
      <c r="B4897" s="489" t="s">
        <v>4010</v>
      </c>
      <c r="C4897" s="490">
        <v>8523</v>
      </c>
      <c r="D4897" s="490">
        <v>2449.5102000000002</v>
      </c>
    </row>
    <row r="4898" spans="1:4" x14ac:dyDescent="0.2">
      <c r="A4898" s="489" t="s">
        <v>9257</v>
      </c>
      <c r="B4898" s="489" t="s">
        <v>4014</v>
      </c>
      <c r="C4898" s="490">
        <v>1466</v>
      </c>
      <c r="D4898" s="490">
        <v>421.32840000000004</v>
      </c>
    </row>
    <row r="4899" spans="1:4" x14ac:dyDescent="0.2">
      <c r="A4899" s="489" t="s">
        <v>9257</v>
      </c>
      <c r="B4899" s="489" t="s">
        <v>4015</v>
      </c>
      <c r="C4899" s="490">
        <v>-1466</v>
      </c>
      <c r="D4899" s="490">
        <v>-240.13080000000002</v>
      </c>
    </row>
    <row r="4900" spans="1:4" x14ac:dyDescent="0.2">
      <c r="A4900" s="489" t="s">
        <v>9257</v>
      </c>
      <c r="B4900" s="489" t="s">
        <v>4010</v>
      </c>
      <c r="C4900" s="490">
        <v>5696</v>
      </c>
      <c r="D4900" s="490">
        <v>1637.0304000000001</v>
      </c>
    </row>
    <row r="4901" spans="1:4" x14ac:dyDescent="0.2">
      <c r="A4901" s="489" t="s">
        <v>9257</v>
      </c>
      <c r="B4901" s="489" t="s">
        <v>4014</v>
      </c>
      <c r="C4901" s="490">
        <v>2514</v>
      </c>
      <c r="D4901" s="490">
        <v>722.52359999999999</v>
      </c>
    </row>
    <row r="4902" spans="1:4" x14ac:dyDescent="0.2">
      <c r="A4902" s="489" t="s">
        <v>9257</v>
      </c>
      <c r="B4902" s="489" t="s">
        <v>4015</v>
      </c>
      <c r="C4902" s="490">
        <v>-2463</v>
      </c>
      <c r="D4902" s="490">
        <v>-403.43940000000003</v>
      </c>
    </row>
    <row r="4903" spans="1:4" x14ac:dyDescent="0.2">
      <c r="A4903" s="489" t="s">
        <v>9257</v>
      </c>
      <c r="B4903" s="489" t="s">
        <v>4016</v>
      </c>
      <c r="C4903" s="490">
        <v>-51</v>
      </c>
      <c r="D4903" s="490">
        <v>-6.12</v>
      </c>
    </row>
    <row r="4904" spans="1:4" x14ac:dyDescent="0.2">
      <c r="A4904" s="489" t="s">
        <v>9257</v>
      </c>
      <c r="B4904" s="489" t="s">
        <v>3275</v>
      </c>
      <c r="C4904" s="490">
        <v>11297</v>
      </c>
      <c r="D4904" s="490">
        <v>3846.6285000000003</v>
      </c>
    </row>
    <row r="4905" spans="1:4" x14ac:dyDescent="0.2">
      <c r="A4905" s="489" t="s">
        <v>9257</v>
      </c>
      <c r="B4905" s="489" t="s">
        <v>5153</v>
      </c>
      <c r="C4905" s="490">
        <v>602</v>
      </c>
      <c r="D4905" s="490">
        <v>0</v>
      </c>
    </row>
    <row r="4906" spans="1:4" x14ac:dyDescent="0.2">
      <c r="A4906" s="489" t="s">
        <v>9257</v>
      </c>
      <c r="B4906" s="489" t="s">
        <v>4880</v>
      </c>
      <c r="C4906" s="490">
        <v>3694</v>
      </c>
      <c r="D4906" s="490">
        <v>705.92340000000002</v>
      </c>
    </row>
    <row r="4907" spans="1:4" x14ac:dyDescent="0.2">
      <c r="A4907" s="489" t="s">
        <v>9257</v>
      </c>
      <c r="B4907" s="489" t="s">
        <v>3275</v>
      </c>
      <c r="C4907" s="490">
        <v>30221.6538789429</v>
      </c>
      <c r="D4907" s="490">
        <v>10290.473145780101</v>
      </c>
    </row>
    <row r="4908" spans="1:4" x14ac:dyDescent="0.2">
      <c r="A4908" s="489" t="s">
        <v>9257</v>
      </c>
      <c r="B4908" s="489" t="s">
        <v>3276</v>
      </c>
      <c r="C4908" s="490">
        <v>5228.3461210571204</v>
      </c>
      <c r="D4908" s="490">
        <v>1693.4613086104</v>
      </c>
    </row>
    <row r="4909" spans="1:4" x14ac:dyDescent="0.2">
      <c r="A4909" s="489" t="s">
        <v>9257</v>
      </c>
      <c r="B4909" s="489" t="s">
        <v>3264</v>
      </c>
      <c r="C4909" s="490">
        <v>10289</v>
      </c>
      <c r="D4909" s="490">
        <v>4027.1146000000003</v>
      </c>
    </row>
    <row r="4910" spans="1:4" x14ac:dyDescent="0.2">
      <c r="A4910" s="489" t="s">
        <v>9257</v>
      </c>
      <c r="B4910" s="489" t="s">
        <v>3275</v>
      </c>
      <c r="C4910" s="490">
        <v>22870</v>
      </c>
      <c r="D4910" s="490">
        <v>7787.2350000000006</v>
      </c>
    </row>
    <row r="4911" spans="1:4" x14ac:dyDescent="0.2">
      <c r="A4911" s="489" t="s">
        <v>9257</v>
      </c>
      <c r="B4911" s="489" t="s">
        <v>4827</v>
      </c>
      <c r="C4911" s="490">
        <v>7097</v>
      </c>
      <c r="D4911" s="490">
        <v>1733.7971</v>
      </c>
    </row>
    <row r="4912" spans="1:4" x14ac:dyDescent="0.2">
      <c r="A4912" s="489" t="s">
        <v>9257</v>
      </c>
      <c r="B4912" s="489" t="s">
        <v>4010</v>
      </c>
      <c r="C4912" s="490">
        <v>3976</v>
      </c>
      <c r="D4912" s="490">
        <v>1142.7024000000001</v>
      </c>
    </row>
    <row r="4913" spans="1:4" x14ac:dyDescent="0.2">
      <c r="A4913" s="489" t="s">
        <v>9257</v>
      </c>
      <c r="B4913" s="489" t="s">
        <v>4014</v>
      </c>
      <c r="C4913" s="490">
        <v>815</v>
      </c>
      <c r="D4913" s="490">
        <v>234.23100000000002</v>
      </c>
    </row>
    <row r="4914" spans="1:4" x14ac:dyDescent="0.2">
      <c r="A4914" s="489" t="s">
        <v>9257</v>
      </c>
      <c r="B4914" s="489" t="s">
        <v>4015</v>
      </c>
      <c r="C4914" s="490">
        <v>-815</v>
      </c>
      <c r="D4914" s="490">
        <v>-133.49700000000001</v>
      </c>
    </row>
    <row r="4915" spans="1:4" x14ac:dyDescent="0.2">
      <c r="A4915" s="489" t="s">
        <v>9257</v>
      </c>
      <c r="B4915" s="489" t="s">
        <v>4827</v>
      </c>
      <c r="C4915" s="490">
        <v>3499</v>
      </c>
      <c r="D4915" s="490">
        <v>854.8057</v>
      </c>
    </row>
    <row r="4916" spans="1:4" x14ac:dyDescent="0.2">
      <c r="A4916" s="489" t="s">
        <v>9257</v>
      </c>
      <c r="B4916" s="489" t="s">
        <v>4832</v>
      </c>
      <c r="C4916" s="490">
        <v>1464</v>
      </c>
      <c r="D4916" s="490">
        <v>357.65520000000004</v>
      </c>
    </row>
    <row r="4917" spans="1:4" x14ac:dyDescent="0.2">
      <c r="A4917" s="489" t="s">
        <v>9257</v>
      </c>
      <c r="B4917" s="489" t="s">
        <v>4833</v>
      </c>
      <c r="C4917" s="490">
        <v>-1464</v>
      </c>
      <c r="D4917" s="490">
        <v>-239.8032</v>
      </c>
    </row>
    <row r="4918" spans="1:4" x14ac:dyDescent="0.2">
      <c r="A4918" s="489" t="s">
        <v>9257</v>
      </c>
      <c r="B4918" s="489" t="s">
        <v>5153</v>
      </c>
      <c r="C4918" s="490">
        <v>3272</v>
      </c>
      <c r="D4918" s="490">
        <v>0</v>
      </c>
    </row>
    <row r="4919" spans="1:4" x14ac:dyDescent="0.2">
      <c r="A4919" s="489" t="s">
        <v>9257</v>
      </c>
      <c r="B4919" s="489" t="s">
        <v>5428</v>
      </c>
      <c r="C4919" s="490">
        <v>8286.2244897959208</v>
      </c>
      <c r="D4919" s="490">
        <v>1410.3154081632701</v>
      </c>
    </row>
    <row r="4920" spans="1:4" x14ac:dyDescent="0.2">
      <c r="A4920" s="489" t="s">
        <v>9257</v>
      </c>
      <c r="B4920" s="489" t="s">
        <v>5440</v>
      </c>
      <c r="C4920" s="490">
        <v>7954.7755102040801</v>
      </c>
      <c r="D4920" s="490">
        <v>1283.90076734694</v>
      </c>
    </row>
    <row r="4921" spans="1:4" x14ac:dyDescent="0.2">
      <c r="A4921" s="489" t="s">
        <v>9257</v>
      </c>
      <c r="B4921" s="489" t="s">
        <v>4010</v>
      </c>
      <c r="C4921" s="490">
        <v>2994</v>
      </c>
      <c r="D4921" s="490">
        <v>860.47559999999999</v>
      </c>
    </row>
    <row r="4922" spans="1:4" x14ac:dyDescent="0.2">
      <c r="A4922" s="489" t="s">
        <v>9257</v>
      </c>
      <c r="B4922" s="489" t="s">
        <v>4014</v>
      </c>
      <c r="C4922" s="490">
        <v>852</v>
      </c>
      <c r="D4922" s="490">
        <v>244.8648</v>
      </c>
    </row>
    <row r="4923" spans="1:4" x14ac:dyDescent="0.2">
      <c r="A4923" s="489" t="s">
        <v>9257</v>
      </c>
      <c r="B4923" s="489" t="s">
        <v>4015</v>
      </c>
      <c r="C4923" s="490">
        <v>-852</v>
      </c>
      <c r="D4923" s="490">
        <v>-139.55760000000001</v>
      </c>
    </row>
    <row r="4924" spans="1:4" x14ac:dyDescent="0.2">
      <c r="A4924" s="489" t="s">
        <v>9257</v>
      </c>
      <c r="B4924" s="489" t="s">
        <v>5153</v>
      </c>
      <c r="C4924" s="490">
        <v>796</v>
      </c>
      <c r="D4924" s="490">
        <v>0</v>
      </c>
    </row>
    <row r="4925" spans="1:4" x14ac:dyDescent="0.2">
      <c r="A4925" s="489" t="s">
        <v>9257</v>
      </c>
      <c r="B4925" s="489" t="s">
        <v>4876</v>
      </c>
      <c r="C4925" s="490">
        <v>4311</v>
      </c>
      <c r="D4925" s="490">
        <v>832.45410000000004</v>
      </c>
    </row>
    <row r="4926" spans="1:4" x14ac:dyDescent="0.2">
      <c r="A4926" s="489" t="s">
        <v>9257</v>
      </c>
      <c r="B4926" s="489" t="s">
        <v>4010</v>
      </c>
      <c r="C4926" s="490">
        <v>6703</v>
      </c>
      <c r="D4926" s="490">
        <v>1926.4422000000002</v>
      </c>
    </row>
    <row r="4927" spans="1:4" x14ac:dyDescent="0.2">
      <c r="A4927" s="489" t="s">
        <v>9257</v>
      </c>
      <c r="B4927" s="489" t="s">
        <v>4014</v>
      </c>
      <c r="C4927" s="490">
        <v>2521</v>
      </c>
      <c r="D4927" s="490">
        <v>724.53539999999998</v>
      </c>
    </row>
    <row r="4928" spans="1:4" x14ac:dyDescent="0.2">
      <c r="A4928" s="489" t="s">
        <v>9257</v>
      </c>
      <c r="B4928" s="489" t="s">
        <v>4015</v>
      </c>
      <c r="C4928" s="490">
        <v>-2521</v>
      </c>
      <c r="D4928" s="490">
        <v>-412.93980000000005</v>
      </c>
    </row>
    <row r="4929" spans="1:4" x14ac:dyDescent="0.2">
      <c r="A4929" s="489" t="s">
        <v>9257</v>
      </c>
      <c r="B4929" s="489" t="s">
        <v>3275</v>
      </c>
      <c r="C4929" s="490">
        <v>23721</v>
      </c>
      <c r="D4929" s="490">
        <v>8077.0005000000001</v>
      </c>
    </row>
    <row r="4930" spans="1:4" x14ac:dyDescent="0.2">
      <c r="A4930" s="489" t="s">
        <v>9257</v>
      </c>
      <c r="B4930" s="489" t="s">
        <v>5153</v>
      </c>
      <c r="C4930" s="490">
        <v>1375</v>
      </c>
      <c r="D4930" s="490">
        <v>0</v>
      </c>
    </row>
    <row r="4931" spans="1:4" x14ac:dyDescent="0.2">
      <c r="A4931" s="489" t="s">
        <v>9257</v>
      </c>
      <c r="B4931" s="489" t="s">
        <v>4892</v>
      </c>
      <c r="C4931" s="490">
        <v>9646.95652173913</v>
      </c>
      <c r="D4931" s="490">
        <v>1788.5457391304301</v>
      </c>
    </row>
    <row r="4932" spans="1:4" x14ac:dyDescent="0.2">
      <c r="A4932" s="489" t="s">
        <v>9257</v>
      </c>
      <c r="B4932" s="489" t="s">
        <v>4893</v>
      </c>
      <c r="C4932" s="490">
        <v>1447.04347826087</v>
      </c>
      <c r="D4932" s="490">
        <v>254.53494782608701</v>
      </c>
    </row>
    <row r="4933" spans="1:4" x14ac:dyDescent="0.2">
      <c r="A4933" s="489" t="s">
        <v>9257</v>
      </c>
      <c r="B4933" s="489" t="s">
        <v>4010</v>
      </c>
      <c r="C4933" s="490">
        <v>3992</v>
      </c>
      <c r="D4933" s="490">
        <v>1147.3008</v>
      </c>
    </row>
    <row r="4934" spans="1:4" x14ac:dyDescent="0.2">
      <c r="A4934" s="489" t="s">
        <v>9257</v>
      </c>
      <c r="B4934" s="489" t="s">
        <v>4014</v>
      </c>
      <c r="C4934" s="490">
        <v>1382</v>
      </c>
      <c r="D4934" s="490">
        <v>397.18680000000001</v>
      </c>
    </row>
    <row r="4935" spans="1:4" x14ac:dyDescent="0.2">
      <c r="A4935" s="489" t="s">
        <v>9257</v>
      </c>
      <c r="B4935" s="489" t="s">
        <v>4015</v>
      </c>
      <c r="C4935" s="490">
        <v>-1382</v>
      </c>
      <c r="D4935" s="490">
        <v>-226.3716</v>
      </c>
    </row>
    <row r="4936" spans="1:4" x14ac:dyDescent="0.2">
      <c r="A4936" s="489" t="s">
        <v>9257</v>
      </c>
      <c r="B4936" s="489" t="s">
        <v>3264</v>
      </c>
      <c r="C4936" s="490">
        <v>3530</v>
      </c>
      <c r="D4936" s="490">
        <v>1381.6420000000001</v>
      </c>
    </row>
    <row r="4937" spans="1:4" x14ac:dyDescent="0.2">
      <c r="A4937" s="489" t="s">
        <v>9257</v>
      </c>
      <c r="B4937" s="489" t="s">
        <v>4010</v>
      </c>
      <c r="C4937" s="490">
        <v>6252</v>
      </c>
      <c r="D4937" s="490">
        <v>1796.8248000000001</v>
      </c>
    </row>
    <row r="4938" spans="1:4" x14ac:dyDescent="0.2">
      <c r="A4938" s="489" t="s">
        <v>9257</v>
      </c>
      <c r="B4938" s="489" t="s">
        <v>4014</v>
      </c>
      <c r="C4938" s="490">
        <v>2288</v>
      </c>
      <c r="D4938" s="490">
        <v>657.57119999999998</v>
      </c>
    </row>
    <row r="4939" spans="1:4" x14ac:dyDescent="0.2">
      <c r="A4939" s="489" t="s">
        <v>9257</v>
      </c>
      <c r="B4939" s="489" t="s">
        <v>4015</v>
      </c>
      <c r="C4939" s="490">
        <v>-2288</v>
      </c>
      <c r="D4939" s="490">
        <v>-374.77440000000001</v>
      </c>
    </row>
    <row r="4940" spans="1:4" x14ac:dyDescent="0.2">
      <c r="A4940" s="489" t="s">
        <v>9257</v>
      </c>
      <c r="B4940" s="489" t="s">
        <v>4010</v>
      </c>
      <c r="C4940" s="490">
        <v>4260</v>
      </c>
      <c r="D4940" s="490">
        <v>1224.3240000000001</v>
      </c>
    </row>
    <row r="4941" spans="1:4" x14ac:dyDescent="0.2">
      <c r="A4941" s="489" t="s">
        <v>9257</v>
      </c>
      <c r="B4941" s="489" t="s">
        <v>4014</v>
      </c>
      <c r="C4941" s="490">
        <v>810</v>
      </c>
      <c r="D4941" s="490">
        <v>232.79400000000001</v>
      </c>
    </row>
    <row r="4942" spans="1:4" x14ac:dyDescent="0.2">
      <c r="A4942" s="489" t="s">
        <v>9257</v>
      </c>
      <c r="B4942" s="489" t="s">
        <v>4015</v>
      </c>
      <c r="C4942" s="490">
        <v>-810</v>
      </c>
      <c r="D4942" s="490">
        <v>-132.678</v>
      </c>
    </row>
    <row r="4943" spans="1:4" x14ac:dyDescent="0.2">
      <c r="A4943" s="489" t="s">
        <v>9257</v>
      </c>
      <c r="B4943" s="489" t="s">
        <v>3275</v>
      </c>
      <c r="C4943" s="490">
        <v>10042</v>
      </c>
      <c r="D4943" s="490">
        <v>3419.3010000000004</v>
      </c>
    </row>
    <row r="4944" spans="1:4" x14ac:dyDescent="0.2">
      <c r="A4944" s="489" t="s">
        <v>9257</v>
      </c>
      <c r="B4944" s="489" t="s">
        <v>4010</v>
      </c>
      <c r="C4944" s="490">
        <v>1986</v>
      </c>
      <c r="D4944" s="490">
        <v>570.77640000000008</v>
      </c>
    </row>
    <row r="4945" spans="1:4" x14ac:dyDescent="0.2">
      <c r="A4945" s="489" t="s">
        <v>9257</v>
      </c>
      <c r="B4945" s="489" t="s">
        <v>4010</v>
      </c>
      <c r="C4945" s="490">
        <v>7630</v>
      </c>
      <c r="D4945" s="490">
        <v>2192.8620000000001</v>
      </c>
    </row>
    <row r="4946" spans="1:4" x14ac:dyDescent="0.2">
      <c r="A4946" s="489" t="s">
        <v>9257</v>
      </c>
      <c r="B4946" s="489" t="s">
        <v>4014</v>
      </c>
      <c r="C4946" s="490">
        <v>2023</v>
      </c>
      <c r="D4946" s="490">
        <v>581.41020000000003</v>
      </c>
    </row>
    <row r="4947" spans="1:4" x14ac:dyDescent="0.2">
      <c r="A4947" s="489" t="s">
        <v>9257</v>
      </c>
      <c r="B4947" s="489" t="s">
        <v>4015</v>
      </c>
      <c r="C4947" s="490">
        <v>-2023</v>
      </c>
      <c r="D4947" s="490">
        <v>-331.36740000000003</v>
      </c>
    </row>
    <row r="4948" spans="1:4" x14ac:dyDescent="0.2">
      <c r="A4948" s="489" t="s">
        <v>9257</v>
      </c>
      <c r="B4948" s="489" t="s">
        <v>5153</v>
      </c>
      <c r="C4948" s="490">
        <v>2914</v>
      </c>
      <c r="D4948" s="490">
        <v>0</v>
      </c>
    </row>
    <row r="4949" spans="1:4" x14ac:dyDescent="0.2">
      <c r="A4949" s="489" t="s">
        <v>9257</v>
      </c>
      <c r="B4949" s="489" t="s">
        <v>4892</v>
      </c>
      <c r="C4949" s="490">
        <v>9720</v>
      </c>
      <c r="D4949" s="490">
        <v>1802.0880000000002</v>
      </c>
    </row>
    <row r="4950" spans="1:4" x14ac:dyDescent="0.2">
      <c r="A4950" s="489" t="s">
        <v>9257</v>
      </c>
      <c r="B4950" s="489" t="s">
        <v>4893</v>
      </c>
      <c r="C4950" s="490">
        <v>8262</v>
      </c>
      <c r="D4950" s="490">
        <v>1453.2858000000001</v>
      </c>
    </row>
    <row r="4951" spans="1:4" x14ac:dyDescent="0.2">
      <c r="A4951" s="489" t="s">
        <v>9257</v>
      </c>
      <c r="B4951" s="489" t="s">
        <v>4827</v>
      </c>
      <c r="C4951" s="490">
        <v>5555</v>
      </c>
      <c r="D4951" s="490">
        <v>1357.0865000000001</v>
      </c>
    </row>
    <row r="4952" spans="1:4" x14ac:dyDescent="0.2">
      <c r="A4952" s="489" t="s">
        <v>9257</v>
      </c>
      <c r="B4952" s="489" t="s">
        <v>4010</v>
      </c>
      <c r="C4952" s="490">
        <v>23273</v>
      </c>
      <c r="D4952" s="490">
        <v>6688.6602000000003</v>
      </c>
    </row>
    <row r="4953" spans="1:4" x14ac:dyDescent="0.2">
      <c r="A4953" s="489" t="s">
        <v>9257</v>
      </c>
      <c r="B4953" s="489" t="s">
        <v>4010</v>
      </c>
      <c r="C4953" s="490">
        <v>6847</v>
      </c>
      <c r="D4953" s="490">
        <v>1967.8278</v>
      </c>
    </row>
    <row r="4954" spans="1:4" x14ac:dyDescent="0.2">
      <c r="A4954" s="489" t="s">
        <v>9257</v>
      </c>
      <c r="B4954" s="489" t="s">
        <v>4014</v>
      </c>
      <c r="C4954" s="490">
        <v>1953</v>
      </c>
      <c r="D4954" s="490">
        <v>561.29219999999998</v>
      </c>
    </row>
    <row r="4955" spans="1:4" x14ac:dyDescent="0.2">
      <c r="A4955" s="489" t="s">
        <v>9257</v>
      </c>
      <c r="B4955" s="489" t="s">
        <v>4015</v>
      </c>
      <c r="C4955" s="490">
        <v>-1953</v>
      </c>
      <c r="D4955" s="490">
        <v>-319.90140000000002</v>
      </c>
    </row>
    <row r="4956" spans="1:4" x14ac:dyDescent="0.2">
      <c r="A4956" s="489" t="s">
        <v>9257</v>
      </c>
      <c r="B4956" s="489" t="s">
        <v>4010</v>
      </c>
      <c r="C4956" s="490">
        <v>5909</v>
      </c>
      <c r="D4956" s="490">
        <v>1698.2466000000002</v>
      </c>
    </row>
    <row r="4957" spans="1:4" x14ac:dyDescent="0.2">
      <c r="A4957" s="489" t="s">
        <v>9257</v>
      </c>
      <c r="B4957" s="489" t="s">
        <v>4014</v>
      </c>
      <c r="C4957" s="490">
        <v>1181</v>
      </c>
      <c r="D4957" s="490">
        <v>339.4194</v>
      </c>
    </row>
    <row r="4958" spans="1:4" x14ac:dyDescent="0.2">
      <c r="A4958" s="489" t="s">
        <v>9257</v>
      </c>
      <c r="B4958" s="489" t="s">
        <v>4015</v>
      </c>
      <c r="C4958" s="490">
        <v>-1181</v>
      </c>
      <c r="D4958" s="490">
        <v>-193.4478</v>
      </c>
    </row>
    <row r="4959" spans="1:4" x14ac:dyDescent="0.2">
      <c r="A4959" s="489" t="s">
        <v>9257</v>
      </c>
      <c r="B4959" s="489" t="s">
        <v>4010</v>
      </c>
      <c r="C4959" s="490">
        <v>4651</v>
      </c>
      <c r="D4959" s="490">
        <v>1336.6974</v>
      </c>
    </row>
    <row r="4960" spans="1:4" x14ac:dyDescent="0.2">
      <c r="A4960" s="489" t="s">
        <v>9257</v>
      </c>
      <c r="B4960" s="489" t="s">
        <v>4014</v>
      </c>
      <c r="C4960" s="490">
        <v>1683</v>
      </c>
      <c r="D4960" s="490">
        <v>483.69420000000002</v>
      </c>
    </row>
    <row r="4961" spans="1:4" x14ac:dyDescent="0.2">
      <c r="A4961" s="489" t="s">
        <v>9257</v>
      </c>
      <c r="B4961" s="489" t="s">
        <v>4015</v>
      </c>
      <c r="C4961" s="490">
        <v>-1683</v>
      </c>
      <c r="D4961" s="490">
        <v>-275.67540000000002</v>
      </c>
    </row>
    <row r="4962" spans="1:4" x14ac:dyDescent="0.2">
      <c r="A4962" s="489" t="s">
        <v>9257</v>
      </c>
      <c r="B4962" s="489" t="s">
        <v>4010</v>
      </c>
      <c r="C4962" s="490">
        <v>7261</v>
      </c>
      <c r="D4962" s="490">
        <v>2086.8114</v>
      </c>
    </row>
    <row r="4963" spans="1:4" x14ac:dyDescent="0.2">
      <c r="A4963" s="489" t="s">
        <v>9257</v>
      </c>
      <c r="B4963" s="489" t="s">
        <v>4014</v>
      </c>
      <c r="C4963" s="490">
        <v>1167</v>
      </c>
      <c r="D4963" s="490">
        <v>335.39580000000001</v>
      </c>
    </row>
    <row r="4964" spans="1:4" x14ac:dyDescent="0.2">
      <c r="A4964" s="489" t="s">
        <v>9257</v>
      </c>
      <c r="B4964" s="489" t="s">
        <v>4015</v>
      </c>
      <c r="C4964" s="490">
        <v>-1167</v>
      </c>
      <c r="D4964" s="490">
        <v>-191.15460000000002</v>
      </c>
    </row>
    <row r="4965" spans="1:4" x14ac:dyDescent="0.2">
      <c r="A4965" s="489" t="s">
        <v>9257</v>
      </c>
      <c r="B4965" s="489" t="s">
        <v>5153</v>
      </c>
      <c r="C4965" s="490">
        <v>1773</v>
      </c>
      <c r="D4965" s="490">
        <v>0</v>
      </c>
    </row>
    <row r="4966" spans="1:4" x14ac:dyDescent="0.2">
      <c r="A4966" s="489" t="s">
        <v>9257</v>
      </c>
      <c r="B4966" s="489" t="s">
        <v>4880</v>
      </c>
      <c r="C4966" s="490">
        <v>2715</v>
      </c>
      <c r="D4966" s="490">
        <v>518.8365</v>
      </c>
    </row>
    <row r="4967" spans="1:4" x14ac:dyDescent="0.2">
      <c r="A4967" s="489" t="s">
        <v>9257</v>
      </c>
      <c r="B4967" s="489" t="s">
        <v>4827</v>
      </c>
      <c r="C4967" s="490">
        <v>31133</v>
      </c>
      <c r="D4967" s="490">
        <v>7605.7919000000002</v>
      </c>
    </row>
    <row r="4968" spans="1:4" x14ac:dyDescent="0.2">
      <c r="A4968" s="489" t="s">
        <v>9257</v>
      </c>
      <c r="B4968" s="489" t="s">
        <v>5896</v>
      </c>
      <c r="C4968" s="490">
        <v>8128.3168316831707</v>
      </c>
      <c r="D4968" s="490">
        <v>1023.3550891089101</v>
      </c>
    </row>
    <row r="4969" spans="1:4" x14ac:dyDescent="0.2">
      <c r="A4969" s="489" t="s">
        <v>9257</v>
      </c>
      <c r="B4969" s="489" t="s">
        <v>5897</v>
      </c>
      <c r="C4969" s="490">
        <v>12395.6831683168</v>
      </c>
      <c r="D4969" s="490">
        <v>1518.47118811881</v>
      </c>
    </row>
    <row r="4970" spans="1:4" x14ac:dyDescent="0.2">
      <c r="A4970" s="489" t="s">
        <v>9257</v>
      </c>
      <c r="B4970" s="489" t="s">
        <v>4010</v>
      </c>
      <c r="C4970" s="490">
        <v>4896</v>
      </c>
      <c r="D4970" s="490">
        <v>1407.1104</v>
      </c>
    </row>
    <row r="4971" spans="1:4" x14ac:dyDescent="0.2">
      <c r="A4971" s="489" t="s">
        <v>9257</v>
      </c>
      <c r="B4971" s="489" t="s">
        <v>4014</v>
      </c>
      <c r="C4971" s="490">
        <v>1778</v>
      </c>
      <c r="D4971" s="490">
        <v>510.99720000000002</v>
      </c>
    </row>
    <row r="4972" spans="1:4" x14ac:dyDescent="0.2">
      <c r="A4972" s="489" t="s">
        <v>9257</v>
      </c>
      <c r="B4972" s="489" t="s">
        <v>4015</v>
      </c>
      <c r="C4972" s="490">
        <v>-1778</v>
      </c>
      <c r="D4972" s="490">
        <v>-291.2364</v>
      </c>
    </row>
    <row r="4973" spans="1:4" x14ac:dyDescent="0.2">
      <c r="A4973" s="489" t="s">
        <v>9257</v>
      </c>
      <c r="B4973" s="489" t="s">
        <v>1105</v>
      </c>
      <c r="C4973" s="490">
        <v>4427.6000000000004</v>
      </c>
      <c r="D4973" s="490">
        <v>2241.2511199999999</v>
      </c>
    </row>
    <row r="4974" spans="1:4" x14ac:dyDescent="0.2">
      <c r="A4974" s="489" t="s">
        <v>9257</v>
      </c>
      <c r="B4974" s="489" t="s">
        <v>1105</v>
      </c>
      <c r="C4974" s="490">
        <v>5136.0169491525403</v>
      </c>
      <c r="D4974" s="490">
        <v>2599.8517796610199</v>
      </c>
    </row>
    <row r="4975" spans="1:4" x14ac:dyDescent="0.2">
      <c r="A4975" s="489" t="s">
        <v>9257</v>
      </c>
      <c r="B4975" s="489" t="s">
        <v>3264</v>
      </c>
      <c r="C4975" s="490">
        <v>5558.9830508474606</v>
      </c>
      <c r="D4975" s="490">
        <v>2175.7859661016901</v>
      </c>
    </row>
    <row r="4976" spans="1:4" x14ac:dyDescent="0.2">
      <c r="A4976" s="489" t="s">
        <v>9257</v>
      </c>
      <c r="B4976" s="489" t="s">
        <v>1106</v>
      </c>
      <c r="C4976" s="490">
        <v>4734</v>
      </c>
      <c r="D4976" s="490">
        <v>2277.0540000000001</v>
      </c>
    </row>
    <row r="4977" spans="1:4" x14ac:dyDescent="0.2">
      <c r="A4977" s="489" t="s">
        <v>9257</v>
      </c>
      <c r="B4977" s="489" t="s">
        <v>1106</v>
      </c>
      <c r="C4977" s="490">
        <v>3727</v>
      </c>
      <c r="D4977" s="490">
        <v>1792.6870000000001</v>
      </c>
    </row>
    <row r="4978" spans="1:4" x14ac:dyDescent="0.2">
      <c r="A4978" s="489" t="s">
        <v>9257</v>
      </c>
      <c r="B4978" s="489" t="s">
        <v>1107</v>
      </c>
      <c r="C4978" s="490">
        <v>1332.1000000000001</v>
      </c>
      <c r="D4978" s="490">
        <v>608.76970000000006</v>
      </c>
    </row>
    <row r="4979" spans="1:4" x14ac:dyDescent="0.2">
      <c r="A4979" s="489" t="s">
        <v>9257</v>
      </c>
      <c r="B4979" s="489" t="s">
        <v>5050</v>
      </c>
      <c r="C4979" s="490">
        <v>157352.291206742</v>
      </c>
      <c r="D4979" s="490">
        <v>10958.0135596375</v>
      </c>
    </row>
    <row r="4980" spans="1:4" x14ac:dyDescent="0.2">
      <c r="A4980" s="489" t="s">
        <v>9257</v>
      </c>
      <c r="B4980" s="489" t="s">
        <v>5046</v>
      </c>
      <c r="C4980" s="490">
        <v>97373.841358470105</v>
      </c>
      <c r="D4980" s="490">
        <v>6369.22296325753</v>
      </c>
    </row>
    <row r="4981" spans="1:4" x14ac:dyDescent="0.2">
      <c r="A4981" s="489" t="s">
        <v>9257</v>
      </c>
      <c r="B4981" s="489" t="s">
        <v>5042</v>
      </c>
      <c r="C4981" s="490">
        <v>209454.80770829102</v>
      </c>
      <c r="D4981" s="490">
        <v>14959.2623665261</v>
      </c>
    </row>
    <row r="4982" spans="1:4" x14ac:dyDescent="0.2">
      <c r="A4982" s="489" t="s">
        <v>9257</v>
      </c>
      <c r="B4982" s="489" t="s">
        <v>5047</v>
      </c>
      <c r="C4982" s="490">
        <v>177562.04872272201</v>
      </c>
      <c r="D4982" s="490">
        <v>11672.9290830317</v>
      </c>
    </row>
    <row r="4983" spans="1:4" x14ac:dyDescent="0.2">
      <c r="A4983" s="489" t="s">
        <v>9257</v>
      </c>
      <c r="B4983" s="489" t="s">
        <v>5048</v>
      </c>
      <c r="C4983" s="490">
        <v>131869.891142707</v>
      </c>
      <c r="D4983" s="490">
        <v>8845.8322978528013</v>
      </c>
    </row>
    <row r="4984" spans="1:4" x14ac:dyDescent="0.2">
      <c r="A4984" s="489" t="s">
        <v>9257</v>
      </c>
      <c r="B4984" s="489" t="s">
        <v>5049</v>
      </c>
      <c r="C4984" s="490">
        <v>135483.66981717499</v>
      </c>
      <c r="D4984" s="490">
        <v>9798.1790011780813</v>
      </c>
    </row>
    <row r="4985" spans="1:4" x14ac:dyDescent="0.2">
      <c r="A4985" s="489" t="s">
        <v>9257</v>
      </c>
      <c r="B4985" s="489" t="s">
        <v>5043</v>
      </c>
      <c r="C4985" s="490">
        <v>330167.738285275</v>
      </c>
      <c r="D4985" s="490">
        <v>22547.154847501399</v>
      </c>
    </row>
    <row r="4986" spans="1:4" x14ac:dyDescent="0.2">
      <c r="A4986" s="489" t="s">
        <v>9257</v>
      </c>
      <c r="B4986" s="489" t="s">
        <v>5044</v>
      </c>
      <c r="C4986" s="490">
        <v>91917.696169531206</v>
      </c>
      <c r="D4986" s="490">
        <v>5371.6701641474001</v>
      </c>
    </row>
    <row r="4987" spans="1:4" x14ac:dyDescent="0.2">
      <c r="A4987" s="489" t="s">
        <v>9257</v>
      </c>
      <c r="B4987" s="489" t="s">
        <v>5045</v>
      </c>
      <c r="C4987" s="490">
        <v>181386.243758736</v>
      </c>
      <c r="D4987" s="490">
        <v>12216.363517150899</v>
      </c>
    </row>
    <row r="4988" spans="1:4" x14ac:dyDescent="0.2">
      <c r="A4988" s="489" t="s">
        <v>9257</v>
      </c>
      <c r="B4988" s="489" t="s">
        <v>5478</v>
      </c>
      <c r="C4988" s="490">
        <v>153895.101452495</v>
      </c>
      <c r="D4988" s="490">
        <v>9752.3325790446306</v>
      </c>
    </row>
    <row r="4989" spans="1:4" x14ac:dyDescent="0.2">
      <c r="A4989" s="489" t="s">
        <v>9257</v>
      </c>
      <c r="B4989" s="489" t="s">
        <v>5476</v>
      </c>
      <c r="C4989" s="490">
        <v>336601.95255012403</v>
      </c>
      <c r="D4989" s="490">
        <v>24571.942536159</v>
      </c>
    </row>
    <row r="4990" spans="1:4" x14ac:dyDescent="0.2">
      <c r="A4990" s="489" t="s">
        <v>9257</v>
      </c>
      <c r="B4990" s="489" t="s">
        <v>5480</v>
      </c>
      <c r="C4990" s="490">
        <v>260162.70413912399</v>
      </c>
      <c r="D4990" s="490">
        <v>18141.145359621099</v>
      </c>
    </row>
    <row r="4991" spans="1:4" x14ac:dyDescent="0.2">
      <c r="A4991" s="489" t="s">
        <v>9257</v>
      </c>
      <c r="B4991" s="489" t="s">
        <v>5050</v>
      </c>
      <c r="C4991" s="490">
        <v>49248.141822611804</v>
      </c>
      <c r="D4991" s="490">
        <v>3429.6405965266804</v>
      </c>
    </row>
    <row r="4992" spans="1:4" x14ac:dyDescent="0.2">
      <c r="A4992" s="489" t="s">
        <v>9257</v>
      </c>
      <c r="B4992" s="489" t="s">
        <v>5046</v>
      </c>
      <c r="C4992" s="490">
        <v>30476.078309744702</v>
      </c>
      <c r="D4992" s="490">
        <v>1993.4402822404002</v>
      </c>
    </row>
    <row r="4993" spans="1:4" x14ac:dyDescent="0.2">
      <c r="A4993" s="489" t="s">
        <v>9257</v>
      </c>
      <c r="B4993" s="489" t="s">
        <v>5042</v>
      </c>
      <c r="C4993" s="490">
        <v>65555.194629436606</v>
      </c>
      <c r="D4993" s="490">
        <v>4681.9520004343603</v>
      </c>
    </row>
    <row r="4994" spans="1:4" x14ac:dyDescent="0.2">
      <c r="A4994" s="489" t="s">
        <v>9257</v>
      </c>
      <c r="B4994" s="489" t="s">
        <v>5047</v>
      </c>
      <c r="C4994" s="490">
        <v>55573.394519694302</v>
      </c>
      <c r="D4994" s="490">
        <v>3653.3949557247001</v>
      </c>
    </row>
    <row r="4995" spans="1:4" x14ac:dyDescent="0.2">
      <c r="A4995" s="489" t="s">
        <v>9257</v>
      </c>
      <c r="B4995" s="489" t="s">
        <v>5048</v>
      </c>
      <c r="C4995" s="490">
        <v>41272.656733009499</v>
      </c>
      <c r="D4995" s="490">
        <v>2768.5698136502801</v>
      </c>
    </row>
    <row r="4996" spans="1:4" x14ac:dyDescent="0.2">
      <c r="A4996" s="489" t="s">
        <v>9257</v>
      </c>
      <c r="B4996" s="489" t="s">
        <v>5049</v>
      </c>
      <c r="C4996" s="490">
        <v>42403.697681386104</v>
      </c>
      <c r="D4996" s="490">
        <v>3066.6354163178403</v>
      </c>
    </row>
    <row r="4997" spans="1:4" x14ac:dyDescent="0.2">
      <c r="A4997" s="489" t="s">
        <v>9257</v>
      </c>
      <c r="B4997" s="489" t="s">
        <v>5043</v>
      </c>
      <c r="C4997" s="490">
        <v>103335.94430449301</v>
      </c>
      <c r="D4997" s="490">
        <v>7056.8116365537908</v>
      </c>
    </row>
    <row r="4998" spans="1:4" x14ac:dyDescent="0.2">
      <c r="A4998" s="489" t="s">
        <v>9257</v>
      </c>
      <c r="B4998" s="489" t="s">
        <v>5044</v>
      </c>
      <c r="C4998" s="490">
        <v>28768.413235350799</v>
      </c>
      <c r="D4998" s="490">
        <v>1681.2260694739</v>
      </c>
    </row>
    <row r="4999" spans="1:4" x14ac:dyDescent="0.2">
      <c r="A4999" s="489" t="s">
        <v>9257</v>
      </c>
      <c r="B4999" s="489" t="s">
        <v>5045</v>
      </c>
      <c r="C4999" s="490">
        <v>56770.291609953398</v>
      </c>
      <c r="D4999" s="490">
        <v>3823.4791399303604</v>
      </c>
    </row>
    <row r="5000" spans="1:4" x14ac:dyDescent="0.2">
      <c r="A5000" s="489" t="s">
        <v>9257</v>
      </c>
      <c r="B5000" s="489" t="s">
        <v>5478</v>
      </c>
      <c r="C5000" s="490">
        <v>48166.110096101198</v>
      </c>
      <c r="D5000" s="490">
        <v>3052.2863967899302</v>
      </c>
    </row>
    <row r="5001" spans="1:4" x14ac:dyDescent="0.2">
      <c r="A5001" s="489" t="s">
        <v>9257</v>
      </c>
      <c r="B5001" s="489" t="s">
        <v>5476</v>
      </c>
      <c r="C5001" s="490">
        <v>105349.72557327599</v>
      </c>
      <c r="D5001" s="490">
        <v>7690.5299668491607</v>
      </c>
    </row>
    <row r="5002" spans="1:4" x14ac:dyDescent="0.2">
      <c r="A5002" s="489" t="s">
        <v>9257</v>
      </c>
      <c r="B5002" s="489" t="s">
        <v>5480</v>
      </c>
      <c r="C5002" s="490">
        <v>81425.759054017195</v>
      </c>
      <c r="D5002" s="490">
        <v>5677.8181788366201</v>
      </c>
    </row>
    <row r="5003" spans="1:4" x14ac:dyDescent="0.2">
      <c r="A5003" s="489" t="s">
        <v>9257</v>
      </c>
      <c r="B5003" s="489" t="s">
        <v>5050</v>
      </c>
      <c r="C5003" s="490">
        <v>50647.566970646003</v>
      </c>
      <c r="D5003" s="490">
        <v>3527.0965638357902</v>
      </c>
    </row>
    <row r="5004" spans="1:4" x14ac:dyDescent="0.2">
      <c r="A5004" s="489" t="s">
        <v>9257</v>
      </c>
      <c r="B5004" s="489" t="s">
        <v>5046</v>
      </c>
      <c r="C5004" s="490">
        <v>31342.080331785201</v>
      </c>
      <c r="D5004" s="490">
        <v>2050.0854745020702</v>
      </c>
    </row>
    <row r="5005" spans="1:4" x14ac:dyDescent="0.2">
      <c r="A5005" s="489" t="s">
        <v>9257</v>
      </c>
      <c r="B5005" s="489" t="s">
        <v>5042</v>
      </c>
      <c r="C5005" s="490">
        <v>67417.997662272901</v>
      </c>
      <c r="D5005" s="490">
        <v>4814.99339303953</v>
      </c>
    </row>
    <row r="5006" spans="1:4" x14ac:dyDescent="0.2">
      <c r="A5006" s="489" t="s">
        <v>9257</v>
      </c>
      <c r="B5006" s="489" t="s">
        <v>5047</v>
      </c>
      <c r="C5006" s="490">
        <v>57152.556757583698</v>
      </c>
      <c r="D5006" s="490">
        <v>3757.2090812435504</v>
      </c>
    </row>
    <row r="5007" spans="1:4" x14ac:dyDescent="0.2">
      <c r="A5007" s="489" t="s">
        <v>9257</v>
      </c>
      <c r="B5007" s="489" t="s">
        <v>5048</v>
      </c>
      <c r="C5007" s="490">
        <v>42445.4521242833</v>
      </c>
      <c r="D5007" s="490">
        <v>2847.2409284969203</v>
      </c>
    </row>
    <row r="5008" spans="1:4" x14ac:dyDescent="0.2">
      <c r="A5008" s="489" t="s">
        <v>9257</v>
      </c>
      <c r="B5008" s="489" t="s">
        <v>5049</v>
      </c>
      <c r="C5008" s="490">
        <v>43608.632501439104</v>
      </c>
      <c r="D5008" s="490">
        <v>3153.7763025040804</v>
      </c>
    </row>
    <row r="5009" spans="1:4" x14ac:dyDescent="0.2">
      <c r="A5009" s="489" t="s">
        <v>9257</v>
      </c>
      <c r="B5009" s="489" t="s">
        <v>5043</v>
      </c>
      <c r="C5009" s="490">
        <v>106272.317410232</v>
      </c>
      <c r="D5009" s="490">
        <v>7257.3365559447602</v>
      </c>
    </row>
    <row r="5010" spans="1:4" x14ac:dyDescent="0.2">
      <c r="A5010" s="489" t="s">
        <v>9257</v>
      </c>
      <c r="B5010" s="489" t="s">
        <v>5044</v>
      </c>
      <c r="C5010" s="490">
        <v>29585.890595118002</v>
      </c>
      <c r="D5010" s="490">
        <v>1728.9994463787</v>
      </c>
    </row>
    <row r="5011" spans="1:4" x14ac:dyDescent="0.2">
      <c r="A5011" s="489" t="s">
        <v>9257</v>
      </c>
      <c r="B5011" s="489" t="s">
        <v>5045</v>
      </c>
      <c r="C5011" s="490">
        <v>58383.464631310504</v>
      </c>
      <c r="D5011" s="490">
        <v>3932.1263429187602</v>
      </c>
    </row>
    <row r="5012" spans="1:4" x14ac:dyDescent="0.2">
      <c r="A5012" s="489" t="s">
        <v>9257</v>
      </c>
      <c r="B5012" s="489" t="s">
        <v>5478</v>
      </c>
      <c r="C5012" s="490">
        <v>49534.788451403503</v>
      </c>
      <c r="D5012" s="490">
        <v>3139.01954416544</v>
      </c>
    </row>
    <row r="5013" spans="1:4" x14ac:dyDescent="0.2">
      <c r="A5013" s="489" t="s">
        <v>9257</v>
      </c>
      <c r="B5013" s="489" t="s">
        <v>5476</v>
      </c>
      <c r="C5013" s="490">
        <v>108343.32187660001</v>
      </c>
      <c r="D5013" s="490">
        <v>7909.0624969918108</v>
      </c>
    </row>
    <row r="5014" spans="1:4" x14ac:dyDescent="0.2">
      <c r="A5014" s="489" t="s">
        <v>9257</v>
      </c>
      <c r="B5014" s="489" t="s">
        <v>5480</v>
      </c>
      <c r="C5014" s="490">
        <v>83739.536806859207</v>
      </c>
      <c r="D5014" s="490">
        <v>5839.1579015422903</v>
      </c>
    </row>
    <row r="5015" spans="1:4" x14ac:dyDescent="0.2">
      <c r="A5015" s="489" t="s">
        <v>9257</v>
      </c>
      <c r="B5015" s="489" t="s">
        <v>1108</v>
      </c>
      <c r="C5015" s="490">
        <v>15121</v>
      </c>
      <c r="D5015" s="490">
        <v>8679.4539999999997</v>
      </c>
    </row>
    <row r="5016" spans="1:4" x14ac:dyDescent="0.2">
      <c r="A5016" s="489" t="s">
        <v>9257</v>
      </c>
      <c r="B5016" s="489" t="s">
        <v>1107</v>
      </c>
      <c r="C5016" s="490">
        <v>5621</v>
      </c>
      <c r="D5016" s="490">
        <v>2568.797</v>
      </c>
    </row>
    <row r="5017" spans="1:4" x14ac:dyDescent="0.2">
      <c r="A5017" s="489" t="s">
        <v>9257</v>
      </c>
      <c r="B5017" s="489" t="s">
        <v>1108</v>
      </c>
      <c r="C5017" s="490">
        <v>14656.369863013701</v>
      </c>
      <c r="D5017" s="490">
        <v>8412.75630136986</v>
      </c>
    </row>
    <row r="5018" spans="1:4" x14ac:dyDescent="0.2">
      <c r="A5018" s="489" t="s">
        <v>9257</v>
      </c>
      <c r="B5018" s="489" t="s">
        <v>1108</v>
      </c>
      <c r="C5018" s="490">
        <v>12166.2054120541</v>
      </c>
      <c r="D5018" s="490">
        <v>6983.4019065190705</v>
      </c>
    </row>
    <row r="5019" spans="1:4" x14ac:dyDescent="0.2">
      <c r="A5019" s="489" t="s">
        <v>9257</v>
      </c>
      <c r="B5019" s="489" t="s">
        <v>1122</v>
      </c>
      <c r="C5019" s="490">
        <v>5637.77367773678</v>
      </c>
      <c r="D5019" s="490">
        <v>2920.3667650676502</v>
      </c>
    </row>
    <row r="5020" spans="1:4" x14ac:dyDescent="0.2">
      <c r="A5020" s="489" t="s">
        <v>9257</v>
      </c>
      <c r="B5020" s="489" t="s">
        <v>1136</v>
      </c>
      <c r="C5020" s="490">
        <v>4591.0209102091003</v>
      </c>
      <c r="D5020" s="490">
        <v>2146.3022755227603</v>
      </c>
    </row>
    <row r="5021" spans="1:4" x14ac:dyDescent="0.2">
      <c r="A5021" s="489" t="s">
        <v>9257</v>
      </c>
      <c r="B5021" s="489" t="s">
        <v>1108</v>
      </c>
      <c r="C5021" s="490">
        <v>6833.1299389002006</v>
      </c>
      <c r="D5021" s="490">
        <v>3922.2165849287203</v>
      </c>
    </row>
    <row r="5022" spans="1:4" x14ac:dyDescent="0.2">
      <c r="A5022" s="489" t="s">
        <v>9257</v>
      </c>
      <c r="B5022" s="489" t="s">
        <v>1115</v>
      </c>
      <c r="C5022" s="490">
        <v>19536.825000000001</v>
      </c>
      <c r="D5022" s="490">
        <v>10653.430672500001</v>
      </c>
    </row>
    <row r="5023" spans="1:4" x14ac:dyDescent="0.2">
      <c r="A5023" s="489" t="s">
        <v>9257</v>
      </c>
      <c r="B5023" s="489" t="s">
        <v>1115</v>
      </c>
      <c r="C5023" s="490">
        <v>18770.674999999999</v>
      </c>
      <c r="D5023" s="490">
        <v>10235.6490775</v>
      </c>
    </row>
    <row r="5024" spans="1:4" x14ac:dyDescent="0.2">
      <c r="A5024" s="489" t="s">
        <v>9257</v>
      </c>
      <c r="B5024" s="489" t="s">
        <v>1115</v>
      </c>
      <c r="C5024" s="490">
        <v>26779</v>
      </c>
      <c r="D5024" s="490">
        <v>14602.5887</v>
      </c>
    </row>
    <row r="5025" spans="1:4" x14ac:dyDescent="0.2">
      <c r="A5025" s="489" t="s">
        <v>9257</v>
      </c>
      <c r="B5025" s="489" t="s">
        <v>1115</v>
      </c>
      <c r="C5025" s="490">
        <v>18369</v>
      </c>
      <c r="D5025" s="490">
        <v>10016.6157</v>
      </c>
    </row>
    <row r="5026" spans="1:4" x14ac:dyDescent="0.2">
      <c r="A5026" s="489" t="s">
        <v>9257</v>
      </c>
      <c r="B5026" s="489" t="s">
        <v>1115</v>
      </c>
      <c r="C5026" s="490">
        <v>4990</v>
      </c>
      <c r="D5026" s="490">
        <v>2721.047</v>
      </c>
    </row>
    <row r="5027" spans="1:4" x14ac:dyDescent="0.2">
      <c r="A5027" s="489" t="s">
        <v>9257</v>
      </c>
      <c r="B5027" s="489" t="s">
        <v>1115</v>
      </c>
      <c r="C5027" s="490">
        <v>12914</v>
      </c>
      <c r="D5027" s="490">
        <v>7042.0042000000003</v>
      </c>
    </row>
    <row r="5028" spans="1:4" x14ac:dyDescent="0.2">
      <c r="A5028" s="489" t="s">
        <v>9257</v>
      </c>
      <c r="B5028" s="489" t="s">
        <v>1115</v>
      </c>
      <c r="C5028" s="490">
        <v>4344</v>
      </c>
      <c r="D5028" s="490">
        <v>2368.7832000000003</v>
      </c>
    </row>
    <row r="5029" spans="1:4" x14ac:dyDescent="0.2">
      <c r="A5029" s="489" t="s">
        <v>9257</v>
      </c>
      <c r="B5029" s="489" t="s">
        <v>1115</v>
      </c>
      <c r="C5029" s="490">
        <v>16921</v>
      </c>
      <c r="D5029" s="490">
        <v>9227.0213000000003</v>
      </c>
    </row>
    <row r="5030" spans="1:4" x14ac:dyDescent="0.2">
      <c r="A5030" s="489" t="s">
        <v>9257</v>
      </c>
      <c r="B5030" s="489" t="s">
        <v>1115</v>
      </c>
      <c r="C5030" s="490">
        <v>12102</v>
      </c>
      <c r="D5030" s="490">
        <v>6599.2206000000006</v>
      </c>
    </row>
    <row r="5031" spans="1:4" x14ac:dyDescent="0.2">
      <c r="A5031" s="489" t="s">
        <v>9257</v>
      </c>
      <c r="B5031" s="489" t="s">
        <v>1115</v>
      </c>
      <c r="C5031" s="490">
        <v>17867</v>
      </c>
      <c r="D5031" s="490">
        <v>9742.8751000000011</v>
      </c>
    </row>
    <row r="5032" spans="1:4" x14ac:dyDescent="0.2">
      <c r="A5032" s="489" t="s">
        <v>9257</v>
      </c>
      <c r="B5032" s="489" t="s">
        <v>1115</v>
      </c>
      <c r="C5032" s="490">
        <v>3935</v>
      </c>
      <c r="D5032" s="490">
        <v>2145.7555000000002</v>
      </c>
    </row>
    <row r="5033" spans="1:4" x14ac:dyDescent="0.2">
      <c r="A5033" s="489" t="s">
        <v>9257</v>
      </c>
      <c r="B5033" s="489" t="s">
        <v>1136</v>
      </c>
      <c r="C5033" s="490">
        <v>11528.2705099778</v>
      </c>
      <c r="D5033" s="490">
        <v>5389.4664634146302</v>
      </c>
    </row>
    <row r="5034" spans="1:4" x14ac:dyDescent="0.2">
      <c r="A5034" s="489" t="s">
        <v>9257</v>
      </c>
      <c r="B5034" s="489" t="s">
        <v>1115</v>
      </c>
      <c r="C5034" s="490">
        <v>6935</v>
      </c>
      <c r="D5034" s="490">
        <v>3781.6555000000003</v>
      </c>
    </row>
    <row r="5035" spans="1:4" x14ac:dyDescent="0.2">
      <c r="A5035" s="489" t="s">
        <v>9257</v>
      </c>
      <c r="B5035" s="489" t="s">
        <v>1115</v>
      </c>
      <c r="C5035" s="490">
        <v>2597.3000000000002</v>
      </c>
      <c r="D5035" s="490">
        <v>1416.3076900000001</v>
      </c>
    </row>
    <row r="5036" spans="1:4" x14ac:dyDescent="0.2">
      <c r="A5036" s="489" t="s">
        <v>9257</v>
      </c>
      <c r="B5036" s="489" t="s">
        <v>1115</v>
      </c>
      <c r="C5036" s="490">
        <v>4248</v>
      </c>
      <c r="D5036" s="490">
        <v>2316.4344000000001</v>
      </c>
    </row>
    <row r="5037" spans="1:4" x14ac:dyDescent="0.2">
      <c r="A5037" s="489" t="s">
        <v>9257</v>
      </c>
      <c r="B5037" s="489" t="s">
        <v>1115</v>
      </c>
      <c r="C5037" s="490">
        <v>19242.7905405405</v>
      </c>
      <c r="D5037" s="490">
        <v>10493.0936817568</v>
      </c>
    </row>
    <row r="5038" spans="1:4" x14ac:dyDescent="0.2">
      <c r="A5038" s="489" t="s">
        <v>9257</v>
      </c>
      <c r="B5038" s="489" t="s">
        <v>1129</v>
      </c>
      <c r="C5038" s="490">
        <v>9524.20945945946</v>
      </c>
      <c r="D5038" s="490">
        <v>4686.8634750000001</v>
      </c>
    </row>
    <row r="5039" spans="1:4" x14ac:dyDescent="0.2">
      <c r="A5039" s="489" t="s">
        <v>9257</v>
      </c>
      <c r="B5039" s="489" t="s">
        <v>1115</v>
      </c>
      <c r="C5039" s="490">
        <v>13717</v>
      </c>
      <c r="D5039" s="490">
        <v>7479.8801000000003</v>
      </c>
    </row>
    <row r="5040" spans="1:4" x14ac:dyDescent="0.2">
      <c r="A5040" s="489" t="s">
        <v>9257</v>
      </c>
      <c r="B5040" s="489" t="s">
        <v>1122</v>
      </c>
      <c r="C5040" s="490">
        <v>9091</v>
      </c>
      <c r="D5040" s="490">
        <v>4709.1379999999999</v>
      </c>
    </row>
    <row r="5041" spans="1:4" x14ac:dyDescent="0.2">
      <c r="A5041" s="489" t="s">
        <v>9257</v>
      </c>
      <c r="B5041" s="489" t="s">
        <v>1122</v>
      </c>
      <c r="C5041" s="490">
        <v>10502.6</v>
      </c>
      <c r="D5041" s="490">
        <v>5440.3468000000003</v>
      </c>
    </row>
    <row r="5042" spans="1:4" x14ac:dyDescent="0.2">
      <c r="A5042" s="489" t="s">
        <v>9257</v>
      </c>
      <c r="B5042" s="489" t="s">
        <v>1122</v>
      </c>
      <c r="C5042" s="490">
        <v>4651</v>
      </c>
      <c r="D5042" s="490">
        <v>2409.2180000000003</v>
      </c>
    </row>
    <row r="5043" spans="1:4" x14ac:dyDescent="0.2">
      <c r="A5043" s="489" t="s">
        <v>9257</v>
      </c>
      <c r="B5043" s="489" t="s">
        <v>1122</v>
      </c>
      <c r="C5043" s="490">
        <v>14587.5736568458</v>
      </c>
      <c r="D5043" s="490">
        <v>7556.3631542461007</v>
      </c>
    </row>
    <row r="5044" spans="1:4" x14ac:dyDescent="0.2">
      <c r="A5044" s="489" t="s">
        <v>9257</v>
      </c>
      <c r="B5044" s="489" t="s">
        <v>1136</v>
      </c>
      <c r="C5044" s="490">
        <v>5694.4263431542504</v>
      </c>
      <c r="D5044" s="490">
        <v>2662.1443154246103</v>
      </c>
    </row>
    <row r="5045" spans="1:4" x14ac:dyDescent="0.2">
      <c r="A5045" s="489" t="s">
        <v>9257</v>
      </c>
      <c r="B5045" s="489" t="s">
        <v>1122</v>
      </c>
      <c r="C5045" s="490">
        <v>15102</v>
      </c>
      <c r="D5045" s="490">
        <v>7822.8360000000002</v>
      </c>
    </row>
    <row r="5046" spans="1:4" x14ac:dyDescent="0.2">
      <c r="A5046" s="489" t="s">
        <v>9257</v>
      </c>
      <c r="B5046" s="489" t="s">
        <v>1122</v>
      </c>
      <c r="C5046" s="490">
        <v>5214</v>
      </c>
      <c r="D5046" s="490">
        <v>2700.8520000000003</v>
      </c>
    </row>
    <row r="5047" spans="1:4" x14ac:dyDescent="0.2">
      <c r="A5047" s="489" t="s">
        <v>9257</v>
      </c>
      <c r="B5047" s="489" t="s">
        <v>1122</v>
      </c>
      <c r="C5047" s="490">
        <v>2346</v>
      </c>
      <c r="D5047" s="490">
        <v>1215.2280000000001</v>
      </c>
    </row>
    <row r="5048" spans="1:4" x14ac:dyDescent="0.2">
      <c r="A5048" s="489" t="s">
        <v>9257</v>
      </c>
      <c r="B5048" s="489" t="s">
        <v>1122</v>
      </c>
      <c r="C5048" s="490">
        <v>6232</v>
      </c>
      <c r="D5048" s="490">
        <v>3228.1759999999999</v>
      </c>
    </row>
    <row r="5049" spans="1:4" x14ac:dyDescent="0.2">
      <c r="A5049" s="489" t="s">
        <v>9257</v>
      </c>
      <c r="B5049" s="489" t="s">
        <v>1122</v>
      </c>
      <c r="C5049" s="490">
        <v>3107</v>
      </c>
      <c r="D5049" s="490">
        <v>1609.4260000000002</v>
      </c>
    </row>
    <row r="5050" spans="1:4" x14ac:dyDescent="0.2">
      <c r="A5050" s="489" t="s">
        <v>9257</v>
      </c>
      <c r="B5050" s="489" t="s">
        <v>1122</v>
      </c>
      <c r="C5050" s="490">
        <v>11257</v>
      </c>
      <c r="D5050" s="490">
        <v>5831.1260000000002</v>
      </c>
    </row>
    <row r="5051" spans="1:4" x14ac:dyDescent="0.2">
      <c r="A5051" s="489" t="s">
        <v>9257</v>
      </c>
      <c r="B5051" s="489" t="s">
        <v>1122</v>
      </c>
      <c r="C5051" s="490">
        <v>6037</v>
      </c>
      <c r="D5051" s="490">
        <v>3127.1660000000002</v>
      </c>
    </row>
    <row r="5052" spans="1:4" x14ac:dyDescent="0.2">
      <c r="A5052" s="489" t="s">
        <v>9257</v>
      </c>
      <c r="B5052" s="489" t="s">
        <v>1122</v>
      </c>
      <c r="C5052" s="490">
        <v>10736.4</v>
      </c>
      <c r="D5052" s="490">
        <v>5561.4552000000003</v>
      </c>
    </row>
    <row r="5053" spans="1:4" x14ac:dyDescent="0.2">
      <c r="A5053" s="489" t="s">
        <v>9257</v>
      </c>
      <c r="B5053" s="489" t="s">
        <v>1122</v>
      </c>
      <c r="C5053" s="490">
        <v>5530</v>
      </c>
      <c r="D5053" s="490">
        <v>2864.54</v>
      </c>
    </row>
    <row r="5054" spans="1:4" x14ac:dyDescent="0.2">
      <c r="A5054" s="489" t="s">
        <v>9257</v>
      </c>
      <c r="B5054" s="489" t="s">
        <v>1122</v>
      </c>
      <c r="C5054" s="490">
        <v>1736</v>
      </c>
      <c r="D5054" s="490">
        <v>899.24800000000005</v>
      </c>
    </row>
    <row r="5055" spans="1:4" x14ac:dyDescent="0.2">
      <c r="A5055" s="489" t="s">
        <v>9257</v>
      </c>
      <c r="B5055" s="489" t="s">
        <v>1122</v>
      </c>
      <c r="C5055" s="490">
        <v>7390</v>
      </c>
      <c r="D5055" s="490">
        <v>3828.02</v>
      </c>
    </row>
    <row r="5056" spans="1:4" x14ac:dyDescent="0.2">
      <c r="A5056" s="489" t="s">
        <v>9257</v>
      </c>
      <c r="B5056" s="489" t="s">
        <v>1129</v>
      </c>
      <c r="C5056" s="490">
        <v>8063.5</v>
      </c>
      <c r="D5056" s="490">
        <v>3968.04835</v>
      </c>
    </row>
    <row r="5057" spans="1:4" x14ac:dyDescent="0.2">
      <c r="A5057" s="489" t="s">
        <v>9257</v>
      </c>
      <c r="B5057" s="489" t="s">
        <v>1129</v>
      </c>
      <c r="C5057" s="490">
        <v>10951</v>
      </c>
      <c r="D5057" s="490">
        <v>5388.9871000000003</v>
      </c>
    </row>
    <row r="5058" spans="1:4" x14ac:dyDescent="0.2">
      <c r="A5058" s="489" t="s">
        <v>9257</v>
      </c>
      <c r="B5058" s="489" t="s">
        <v>1129</v>
      </c>
      <c r="C5058" s="490">
        <v>4906.9000000000005</v>
      </c>
      <c r="D5058" s="490">
        <v>2414.6854899999998</v>
      </c>
    </row>
    <row r="5059" spans="1:4" x14ac:dyDescent="0.2">
      <c r="A5059" s="489" t="s">
        <v>9257</v>
      </c>
      <c r="B5059" s="489" t="s">
        <v>1129</v>
      </c>
      <c r="C5059" s="490">
        <v>10500</v>
      </c>
      <c r="D5059" s="490">
        <v>5167.05</v>
      </c>
    </row>
    <row r="5060" spans="1:4" x14ac:dyDescent="0.2">
      <c r="A5060" s="489" t="s">
        <v>9257</v>
      </c>
      <c r="B5060" s="489" t="s">
        <v>1129</v>
      </c>
      <c r="C5060" s="490">
        <v>3148</v>
      </c>
      <c r="D5060" s="490">
        <v>1549.1308000000001</v>
      </c>
    </row>
    <row r="5061" spans="1:4" x14ac:dyDescent="0.2">
      <c r="A5061" s="489" t="s">
        <v>9257</v>
      </c>
      <c r="B5061" s="489" t="s">
        <v>1129</v>
      </c>
      <c r="C5061" s="490">
        <v>29419</v>
      </c>
      <c r="D5061" s="490">
        <v>14477.089900000001</v>
      </c>
    </row>
    <row r="5062" spans="1:4" x14ac:dyDescent="0.2">
      <c r="A5062" s="489" t="s">
        <v>9257</v>
      </c>
      <c r="B5062" s="489" t="s">
        <v>1129</v>
      </c>
      <c r="C5062" s="490">
        <v>6731</v>
      </c>
      <c r="D5062" s="490">
        <v>3312.3251</v>
      </c>
    </row>
    <row r="5063" spans="1:4" x14ac:dyDescent="0.2">
      <c r="A5063" s="489" t="s">
        <v>9257</v>
      </c>
      <c r="B5063" s="489" t="s">
        <v>1129</v>
      </c>
      <c r="C5063" s="490">
        <v>5995</v>
      </c>
      <c r="D5063" s="490">
        <v>2950.1395000000002</v>
      </c>
    </row>
    <row r="5064" spans="1:4" x14ac:dyDescent="0.2">
      <c r="A5064" s="489" t="s">
        <v>9257</v>
      </c>
      <c r="B5064" s="489" t="s">
        <v>1129</v>
      </c>
      <c r="C5064" s="490">
        <v>4774</v>
      </c>
      <c r="D5064" s="490">
        <v>2349.2854000000002</v>
      </c>
    </row>
    <row r="5065" spans="1:4" x14ac:dyDescent="0.2">
      <c r="A5065" s="489" t="s">
        <v>9257</v>
      </c>
      <c r="B5065" s="489" t="s">
        <v>1129</v>
      </c>
      <c r="C5065" s="490">
        <v>27530.7167235495</v>
      </c>
      <c r="D5065" s="490">
        <v>13547.8656996587</v>
      </c>
    </row>
    <row r="5066" spans="1:4" x14ac:dyDescent="0.2">
      <c r="A5066" s="489" t="s">
        <v>9257</v>
      </c>
      <c r="B5066" s="489" t="s">
        <v>1130</v>
      </c>
      <c r="C5066" s="490">
        <v>4735.2832764505101</v>
      </c>
      <c r="D5066" s="490">
        <v>2217.0596300341299</v>
      </c>
    </row>
    <row r="5067" spans="1:4" x14ac:dyDescent="0.2">
      <c r="A5067" s="489" t="s">
        <v>9257</v>
      </c>
      <c r="B5067" s="489" t="s">
        <v>1129</v>
      </c>
      <c r="C5067" s="490">
        <v>5664.6</v>
      </c>
      <c r="D5067" s="490">
        <v>2787.5496600000001</v>
      </c>
    </row>
    <row r="5068" spans="1:4" x14ac:dyDescent="0.2">
      <c r="A5068" s="489" t="s">
        <v>9257</v>
      </c>
      <c r="B5068" s="489" t="s">
        <v>1129</v>
      </c>
      <c r="C5068" s="490">
        <v>1822.8000000000002</v>
      </c>
      <c r="D5068" s="490">
        <v>896.99988000000008</v>
      </c>
    </row>
    <row r="5069" spans="1:4" x14ac:dyDescent="0.2">
      <c r="A5069" s="489" t="s">
        <v>9257</v>
      </c>
      <c r="B5069" s="489" t="s">
        <v>1129</v>
      </c>
      <c r="C5069" s="490">
        <v>27020.833333333299</v>
      </c>
      <c r="D5069" s="490">
        <v>13296.952083333301</v>
      </c>
    </row>
    <row r="5070" spans="1:4" x14ac:dyDescent="0.2">
      <c r="A5070" s="489" t="s">
        <v>9257</v>
      </c>
      <c r="B5070" s="489" t="s">
        <v>1130</v>
      </c>
      <c r="C5070" s="490">
        <v>9295.1666666666697</v>
      </c>
      <c r="D5070" s="490">
        <v>4351.9970333333304</v>
      </c>
    </row>
    <row r="5071" spans="1:4" x14ac:dyDescent="0.2">
      <c r="A5071" s="489" t="s">
        <v>9257</v>
      </c>
      <c r="B5071" s="489" t="s">
        <v>1129</v>
      </c>
      <c r="C5071" s="490">
        <v>3418.04615384615</v>
      </c>
      <c r="D5071" s="490">
        <v>1682.0205123076901</v>
      </c>
    </row>
    <row r="5072" spans="1:4" x14ac:dyDescent="0.2">
      <c r="A5072" s="489" t="s">
        <v>9257</v>
      </c>
      <c r="B5072" s="489" t="s">
        <v>173</v>
      </c>
      <c r="C5072" s="490">
        <v>2929.7538461538502</v>
      </c>
      <c r="D5072" s="490">
        <v>1260.08712923077</v>
      </c>
    </row>
    <row r="5073" spans="1:4" x14ac:dyDescent="0.2">
      <c r="A5073" s="489" t="s">
        <v>9257</v>
      </c>
      <c r="B5073" s="489" t="s">
        <v>1129</v>
      </c>
      <c r="C5073" s="490">
        <v>11691.2</v>
      </c>
      <c r="D5073" s="490">
        <v>5753.2395200000001</v>
      </c>
    </row>
    <row r="5074" spans="1:4" x14ac:dyDescent="0.2">
      <c r="A5074" s="489" t="s">
        <v>9257</v>
      </c>
      <c r="B5074" s="489" t="s">
        <v>1129</v>
      </c>
      <c r="C5074" s="490">
        <v>5877</v>
      </c>
      <c r="D5074" s="490">
        <v>2892.0717</v>
      </c>
    </row>
    <row r="5075" spans="1:4" x14ac:dyDescent="0.2">
      <c r="A5075" s="489" t="s">
        <v>9257</v>
      </c>
      <c r="B5075" s="489" t="s">
        <v>1129</v>
      </c>
      <c r="C5075" s="490">
        <v>28481.834482758601</v>
      </c>
      <c r="D5075" s="490">
        <v>14015.9107489655</v>
      </c>
    </row>
    <row r="5076" spans="1:4" x14ac:dyDescent="0.2">
      <c r="A5076" s="489" t="s">
        <v>9257</v>
      </c>
      <c r="B5076" s="489" t="s">
        <v>1136</v>
      </c>
      <c r="C5076" s="490">
        <v>3286.3655172413801</v>
      </c>
      <c r="D5076" s="490">
        <v>1536.37587931034</v>
      </c>
    </row>
    <row r="5077" spans="1:4" x14ac:dyDescent="0.2">
      <c r="A5077" s="489" t="s">
        <v>9257</v>
      </c>
      <c r="B5077" s="489" t="s">
        <v>1129</v>
      </c>
      <c r="C5077" s="490">
        <v>7973.4188412207004</v>
      </c>
      <c r="D5077" s="490">
        <v>3923.71941176471</v>
      </c>
    </row>
    <row r="5078" spans="1:4" x14ac:dyDescent="0.2">
      <c r="A5078" s="489" t="s">
        <v>9257</v>
      </c>
      <c r="B5078" s="489" t="s">
        <v>1136</v>
      </c>
      <c r="C5078" s="490">
        <v>3769.2525431225104</v>
      </c>
      <c r="D5078" s="490">
        <v>1762.1255639097701</v>
      </c>
    </row>
    <row r="5079" spans="1:4" x14ac:dyDescent="0.2">
      <c r="A5079" s="489" t="s">
        <v>9257</v>
      </c>
      <c r="B5079" s="489" t="s">
        <v>3264</v>
      </c>
      <c r="C5079" s="490">
        <v>2383.9716939407299</v>
      </c>
      <c r="D5079" s="490">
        <v>933.086521008403</v>
      </c>
    </row>
    <row r="5080" spans="1:4" x14ac:dyDescent="0.2">
      <c r="A5080" s="489" t="s">
        <v>9257</v>
      </c>
      <c r="B5080" s="489" t="s">
        <v>1136</v>
      </c>
      <c r="C5080" s="490">
        <v>4145.4000000000005</v>
      </c>
      <c r="D5080" s="490">
        <v>1937.9745</v>
      </c>
    </row>
    <row r="5081" spans="1:4" x14ac:dyDescent="0.2">
      <c r="A5081" s="489" t="s">
        <v>9257</v>
      </c>
      <c r="B5081" s="489" t="s">
        <v>1136</v>
      </c>
      <c r="C5081" s="490">
        <v>10717</v>
      </c>
      <c r="D5081" s="490">
        <v>5010.1975000000002</v>
      </c>
    </row>
    <row r="5082" spans="1:4" x14ac:dyDescent="0.2">
      <c r="A5082" s="489" t="s">
        <v>9257</v>
      </c>
      <c r="B5082" s="489" t="s">
        <v>1136</v>
      </c>
      <c r="C5082" s="490">
        <v>8167.2000000000007</v>
      </c>
      <c r="D5082" s="490">
        <v>3818.1660000000002</v>
      </c>
    </row>
    <row r="5083" spans="1:4" x14ac:dyDescent="0.2">
      <c r="A5083" s="489" t="s">
        <v>9257</v>
      </c>
      <c r="B5083" s="489" t="s">
        <v>1136</v>
      </c>
      <c r="C5083" s="490">
        <v>8302</v>
      </c>
      <c r="D5083" s="490">
        <v>3881.1850000000004</v>
      </c>
    </row>
    <row r="5084" spans="1:4" x14ac:dyDescent="0.2">
      <c r="A5084" s="489" t="s">
        <v>9257</v>
      </c>
      <c r="B5084" s="489" t="s">
        <v>1136</v>
      </c>
      <c r="C5084" s="490">
        <v>22633.830845771099</v>
      </c>
      <c r="D5084" s="490">
        <v>10581.315920397999</v>
      </c>
    </row>
    <row r="5085" spans="1:4" x14ac:dyDescent="0.2">
      <c r="A5085" s="489" t="s">
        <v>9257</v>
      </c>
      <c r="B5085" s="489" t="s">
        <v>1137</v>
      </c>
      <c r="C5085" s="490">
        <v>113.169154228856</v>
      </c>
      <c r="D5085" s="490">
        <v>50.337639800994999</v>
      </c>
    </row>
    <row r="5086" spans="1:4" x14ac:dyDescent="0.2">
      <c r="A5086" s="489" t="s">
        <v>9257</v>
      </c>
      <c r="B5086" s="489" t="s">
        <v>1136</v>
      </c>
      <c r="C5086" s="490">
        <v>6730.5</v>
      </c>
      <c r="D5086" s="490">
        <v>3146.50875</v>
      </c>
    </row>
    <row r="5087" spans="1:4" x14ac:dyDescent="0.2">
      <c r="A5087" s="489" t="s">
        <v>9257</v>
      </c>
      <c r="B5087" s="489" t="s">
        <v>1136</v>
      </c>
      <c r="C5087" s="490">
        <v>6912.6</v>
      </c>
      <c r="D5087" s="490">
        <v>3231.6405</v>
      </c>
    </row>
    <row r="5088" spans="1:4" x14ac:dyDescent="0.2">
      <c r="A5088" s="489" t="s">
        <v>9257</v>
      </c>
      <c r="B5088" s="489" t="s">
        <v>1136</v>
      </c>
      <c r="C5088" s="490">
        <v>28061.773399014801</v>
      </c>
      <c r="D5088" s="490">
        <v>13118.8790640394</v>
      </c>
    </row>
    <row r="5089" spans="1:4" x14ac:dyDescent="0.2">
      <c r="A5089" s="489" t="s">
        <v>9257</v>
      </c>
      <c r="B5089" s="489" t="s">
        <v>1137</v>
      </c>
      <c r="C5089" s="490">
        <v>420.92660098522202</v>
      </c>
      <c r="D5089" s="490">
        <v>187.228152118227</v>
      </c>
    </row>
    <row r="5090" spans="1:4" x14ac:dyDescent="0.2">
      <c r="A5090" s="489" t="s">
        <v>9257</v>
      </c>
      <c r="B5090" s="489" t="s">
        <v>1136</v>
      </c>
      <c r="C5090" s="490">
        <v>3391.5</v>
      </c>
      <c r="D5090" s="490">
        <v>1585.5262500000001</v>
      </c>
    </row>
    <row r="5091" spans="1:4" x14ac:dyDescent="0.2">
      <c r="A5091" s="489" t="s">
        <v>9257</v>
      </c>
      <c r="B5091" s="489" t="s">
        <v>1136</v>
      </c>
      <c r="C5091" s="490">
        <v>11073.6</v>
      </c>
      <c r="D5091" s="490">
        <v>5176.9080000000004</v>
      </c>
    </row>
    <row r="5092" spans="1:4" x14ac:dyDescent="0.2">
      <c r="A5092" s="489" t="s">
        <v>9257</v>
      </c>
      <c r="B5092" s="489" t="s">
        <v>1136</v>
      </c>
      <c r="C5092" s="490">
        <v>9464</v>
      </c>
      <c r="D5092" s="490">
        <v>4424.42</v>
      </c>
    </row>
    <row r="5093" spans="1:4" x14ac:dyDescent="0.2">
      <c r="A5093" s="489" t="s">
        <v>9257</v>
      </c>
      <c r="B5093" s="489" t="s">
        <v>1136</v>
      </c>
      <c r="C5093" s="490">
        <v>3840.4</v>
      </c>
      <c r="D5093" s="490">
        <v>1795.3870000000002</v>
      </c>
    </row>
    <row r="5094" spans="1:4" x14ac:dyDescent="0.2">
      <c r="A5094" s="489" t="s">
        <v>9257</v>
      </c>
      <c r="B5094" s="489" t="s">
        <v>173</v>
      </c>
      <c r="C5094" s="490">
        <v>5760.6</v>
      </c>
      <c r="D5094" s="490">
        <v>2477.6340600000003</v>
      </c>
    </row>
    <row r="5095" spans="1:4" x14ac:dyDescent="0.2">
      <c r="A5095" s="489" t="s">
        <v>9257</v>
      </c>
      <c r="B5095" s="489" t="s">
        <v>1136</v>
      </c>
      <c r="C5095" s="490">
        <v>5903</v>
      </c>
      <c r="D5095" s="490">
        <v>2759.6525000000001</v>
      </c>
    </row>
    <row r="5096" spans="1:4" x14ac:dyDescent="0.2">
      <c r="A5096" s="489" t="s">
        <v>9257</v>
      </c>
      <c r="B5096" s="489" t="s">
        <v>1136</v>
      </c>
      <c r="C5096" s="490">
        <v>4114</v>
      </c>
      <c r="D5096" s="490">
        <v>1923.2950000000001</v>
      </c>
    </row>
    <row r="5097" spans="1:4" x14ac:dyDescent="0.2">
      <c r="A5097" s="489" t="s">
        <v>9257</v>
      </c>
      <c r="B5097" s="489" t="s">
        <v>1136</v>
      </c>
      <c r="C5097" s="490">
        <v>22512.600000000002</v>
      </c>
      <c r="D5097" s="490">
        <v>10524.6405</v>
      </c>
    </row>
    <row r="5098" spans="1:4" x14ac:dyDescent="0.2">
      <c r="A5098" s="489" t="s">
        <v>9257</v>
      </c>
      <c r="B5098" s="489" t="s">
        <v>1136</v>
      </c>
      <c r="C5098" s="490">
        <v>11025.4</v>
      </c>
      <c r="D5098" s="490">
        <v>5154.3744999999999</v>
      </c>
    </row>
    <row r="5099" spans="1:4" x14ac:dyDescent="0.2">
      <c r="A5099" s="489" t="s">
        <v>9257</v>
      </c>
      <c r="B5099" s="489" t="s">
        <v>1136</v>
      </c>
      <c r="C5099" s="490">
        <v>7595</v>
      </c>
      <c r="D5099" s="490">
        <v>3550.6625000000004</v>
      </c>
    </row>
    <row r="5100" spans="1:4" x14ac:dyDescent="0.2">
      <c r="A5100" s="489" t="s">
        <v>9257</v>
      </c>
      <c r="B5100" s="489" t="s">
        <v>1136</v>
      </c>
      <c r="C5100" s="490">
        <v>2884</v>
      </c>
      <c r="D5100" s="490">
        <v>1348.27</v>
      </c>
    </row>
    <row r="5101" spans="1:4" x14ac:dyDescent="0.2">
      <c r="A5101" s="489" t="s">
        <v>9257</v>
      </c>
      <c r="B5101" s="489" t="s">
        <v>1136</v>
      </c>
      <c r="C5101" s="490">
        <v>5665</v>
      </c>
      <c r="D5101" s="490">
        <v>2648.3875000000003</v>
      </c>
    </row>
    <row r="5102" spans="1:4" x14ac:dyDescent="0.2">
      <c r="A5102" s="489" t="s">
        <v>9257</v>
      </c>
      <c r="B5102" s="489" t="s">
        <v>1136</v>
      </c>
      <c r="C5102" s="490">
        <v>3259</v>
      </c>
      <c r="D5102" s="490">
        <v>1523.5825</v>
      </c>
    </row>
    <row r="5103" spans="1:4" x14ac:dyDescent="0.2">
      <c r="A5103" s="489" t="s">
        <v>9257</v>
      </c>
      <c r="B5103" s="489" t="s">
        <v>1136</v>
      </c>
      <c r="C5103" s="490">
        <v>13123.989059081001</v>
      </c>
      <c r="D5103" s="490">
        <v>6135.4648851203501</v>
      </c>
    </row>
    <row r="5104" spans="1:4" x14ac:dyDescent="0.2">
      <c r="A5104" s="489" t="s">
        <v>9257</v>
      </c>
      <c r="B5104" s="489" t="s">
        <v>4827</v>
      </c>
      <c r="C5104" s="490">
        <v>14515.010940919001</v>
      </c>
      <c r="D5104" s="490">
        <v>3546.01717286652</v>
      </c>
    </row>
    <row r="5105" spans="1:4" x14ac:dyDescent="0.2">
      <c r="A5105" s="489" t="s">
        <v>9257</v>
      </c>
      <c r="B5105" s="489" t="s">
        <v>1136</v>
      </c>
      <c r="C5105" s="490">
        <v>7942</v>
      </c>
      <c r="D5105" s="490">
        <v>3712.8850000000002</v>
      </c>
    </row>
    <row r="5106" spans="1:4" x14ac:dyDescent="0.2">
      <c r="A5106" s="489" t="s">
        <v>9257</v>
      </c>
      <c r="B5106" s="489" t="s">
        <v>1136</v>
      </c>
      <c r="C5106" s="490">
        <v>5492</v>
      </c>
      <c r="D5106" s="490">
        <v>2567.5100000000002</v>
      </c>
    </row>
    <row r="5107" spans="1:4" x14ac:dyDescent="0.2">
      <c r="A5107" s="489" t="s">
        <v>9257</v>
      </c>
      <c r="B5107" s="489" t="s">
        <v>1136</v>
      </c>
      <c r="C5107" s="490">
        <v>31110.4725472547</v>
      </c>
      <c r="D5107" s="490">
        <v>14544.1459158416</v>
      </c>
    </row>
    <row r="5108" spans="1:4" x14ac:dyDescent="0.2">
      <c r="A5108" s="489" t="s">
        <v>9257</v>
      </c>
      <c r="B5108" s="489" t="s">
        <v>1137</v>
      </c>
      <c r="C5108" s="490">
        <v>72591.102610261005</v>
      </c>
      <c r="D5108" s="490">
        <v>32288.522441044101</v>
      </c>
    </row>
    <row r="5109" spans="1:4" x14ac:dyDescent="0.2">
      <c r="A5109" s="489" t="s">
        <v>9257</v>
      </c>
      <c r="B5109" s="489" t="s">
        <v>1138</v>
      </c>
      <c r="C5109" s="490">
        <v>11510.8748424842</v>
      </c>
      <c r="D5109" s="490">
        <v>5063.6338432088205</v>
      </c>
    </row>
    <row r="5110" spans="1:4" x14ac:dyDescent="0.2">
      <c r="A5110" s="489" t="s">
        <v>9257</v>
      </c>
      <c r="B5110" s="489" t="s">
        <v>173</v>
      </c>
      <c r="C5110" s="490">
        <v>5982</v>
      </c>
      <c r="D5110" s="490">
        <v>2572.8582000000001</v>
      </c>
    </row>
    <row r="5111" spans="1:4" x14ac:dyDescent="0.2">
      <c r="A5111" s="489" t="s">
        <v>9257</v>
      </c>
      <c r="B5111" s="489" t="s">
        <v>173</v>
      </c>
      <c r="C5111" s="490">
        <v>8653</v>
      </c>
      <c r="D5111" s="490">
        <v>3721.6553000000004</v>
      </c>
    </row>
    <row r="5112" spans="1:4" x14ac:dyDescent="0.2">
      <c r="A5112" s="489" t="s">
        <v>9257</v>
      </c>
      <c r="B5112" s="489" t="s">
        <v>173</v>
      </c>
      <c r="C5112" s="490">
        <v>17241.5</v>
      </c>
      <c r="D5112" s="490">
        <v>7415.5691500000003</v>
      </c>
    </row>
    <row r="5113" spans="1:4" x14ac:dyDescent="0.2">
      <c r="A5113" s="489" t="s">
        <v>9257</v>
      </c>
      <c r="B5113" s="489" t="s">
        <v>173</v>
      </c>
      <c r="C5113" s="490">
        <v>7336</v>
      </c>
      <c r="D5113" s="490">
        <v>3155.2136</v>
      </c>
    </row>
    <row r="5114" spans="1:4" x14ac:dyDescent="0.2">
      <c r="A5114" s="489" t="s">
        <v>9257</v>
      </c>
      <c r="B5114" s="489" t="s">
        <v>173</v>
      </c>
      <c r="C5114" s="490">
        <v>5799</v>
      </c>
      <c r="D5114" s="490">
        <v>2494.1499000000003</v>
      </c>
    </row>
    <row r="5115" spans="1:4" x14ac:dyDescent="0.2">
      <c r="A5115" s="489" t="s">
        <v>9257</v>
      </c>
      <c r="B5115" s="489" t="s">
        <v>173</v>
      </c>
      <c r="C5115" s="490">
        <v>7122</v>
      </c>
      <c r="D5115" s="490">
        <v>3063.1722</v>
      </c>
    </row>
    <row r="5116" spans="1:4" x14ac:dyDescent="0.2">
      <c r="A5116" s="489" t="s">
        <v>9257</v>
      </c>
      <c r="B5116" s="489" t="s">
        <v>173</v>
      </c>
      <c r="C5116" s="490">
        <v>8797</v>
      </c>
      <c r="D5116" s="490">
        <v>3783.5897</v>
      </c>
    </row>
    <row r="5117" spans="1:4" x14ac:dyDescent="0.2">
      <c r="A5117" s="489" t="s">
        <v>9257</v>
      </c>
      <c r="B5117" s="489" t="s">
        <v>1136</v>
      </c>
      <c r="C5117" s="490">
        <v>4162</v>
      </c>
      <c r="D5117" s="490">
        <v>1945.7350000000001</v>
      </c>
    </row>
    <row r="5118" spans="1:4" x14ac:dyDescent="0.2">
      <c r="A5118" s="489" t="s">
        <v>9257</v>
      </c>
      <c r="B5118" s="489" t="s">
        <v>173</v>
      </c>
      <c r="C5118" s="490">
        <v>31709.302325581401</v>
      </c>
      <c r="D5118" s="490">
        <v>13638.1709302326</v>
      </c>
    </row>
    <row r="5119" spans="1:4" x14ac:dyDescent="0.2">
      <c r="A5119" s="489" t="s">
        <v>9257</v>
      </c>
      <c r="B5119" s="489" t="s">
        <v>175</v>
      </c>
      <c r="C5119" s="490">
        <v>28538.372093023299</v>
      </c>
      <c r="D5119" s="490">
        <v>11675.0480232558</v>
      </c>
    </row>
    <row r="5120" spans="1:4" x14ac:dyDescent="0.2">
      <c r="A5120" s="489" t="s">
        <v>9257</v>
      </c>
      <c r="B5120" s="489" t="s">
        <v>3265</v>
      </c>
      <c r="C5120" s="490">
        <v>30652.3255813953</v>
      </c>
      <c r="D5120" s="490">
        <v>11411.860813953501</v>
      </c>
    </row>
    <row r="5121" spans="1:4" x14ac:dyDescent="0.2">
      <c r="A5121" s="489" t="s">
        <v>9257</v>
      </c>
      <c r="B5121" s="489" t="s">
        <v>173</v>
      </c>
      <c r="C5121" s="490">
        <v>30351.1586452763</v>
      </c>
      <c r="D5121" s="490">
        <v>13054.0333333333</v>
      </c>
    </row>
    <row r="5122" spans="1:4" x14ac:dyDescent="0.2">
      <c r="A5122" s="489" t="s">
        <v>9257</v>
      </c>
      <c r="B5122" s="489" t="s">
        <v>175</v>
      </c>
      <c r="C5122" s="490">
        <v>3702.8413547237101</v>
      </c>
      <c r="D5122" s="490">
        <v>1514.83239821747</v>
      </c>
    </row>
    <row r="5123" spans="1:4" x14ac:dyDescent="0.2">
      <c r="A5123" s="489" t="s">
        <v>9257</v>
      </c>
      <c r="B5123" s="489" t="s">
        <v>173</v>
      </c>
      <c r="C5123" s="490">
        <v>8614</v>
      </c>
      <c r="D5123" s="490">
        <v>3704.8814000000002</v>
      </c>
    </row>
    <row r="5124" spans="1:4" x14ac:dyDescent="0.2">
      <c r="A5124" s="489" t="s">
        <v>9257</v>
      </c>
      <c r="B5124" s="489" t="s">
        <v>173</v>
      </c>
      <c r="C5124" s="490">
        <v>14162</v>
      </c>
      <c r="D5124" s="490">
        <v>6091.0762000000004</v>
      </c>
    </row>
    <row r="5125" spans="1:4" x14ac:dyDescent="0.2">
      <c r="A5125" s="489" t="s">
        <v>9257</v>
      </c>
      <c r="B5125" s="489" t="s">
        <v>173</v>
      </c>
      <c r="C5125" s="490">
        <v>10361.5</v>
      </c>
      <c r="D5125" s="490">
        <v>4456.4811500000005</v>
      </c>
    </row>
    <row r="5126" spans="1:4" x14ac:dyDescent="0.2">
      <c r="A5126" s="489" t="s">
        <v>9257</v>
      </c>
      <c r="B5126" s="489" t="s">
        <v>173</v>
      </c>
      <c r="C5126" s="490">
        <v>11921.7</v>
      </c>
      <c r="D5126" s="490">
        <v>5127.5231700000004</v>
      </c>
    </row>
    <row r="5127" spans="1:4" x14ac:dyDescent="0.2">
      <c r="A5127" s="489" t="s">
        <v>9257</v>
      </c>
      <c r="B5127" s="489" t="s">
        <v>173</v>
      </c>
      <c r="C5127" s="490">
        <v>4750.8</v>
      </c>
      <c r="D5127" s="490">
        <v>2043.31908</v>
      </c>
    </row>
    <row r="5128" spans="1:4" x14ac:dyDescent="0.2">
      <c r="A5128" s="489" t="s">
        <v>9257</v>
      </c>
      <c r="B5128" s="489" t="s">
        <v>173</v>
      </c>
      <c r="C5128" s="490">
        <v>7148.3</v>
      </c>
      <c r="D5128" s="490">
        <v>3074.4838300000001</v>
      </c>
    </row>
    <row r="5129" spans="1:4" x14ac:dyDescent="0.2">
      <c r="A5129" s="489" t="s">
        <v>9257</v>
      </c>
      <c r="B5129" s="489" t="s">
        <v>173</v>
      </c>
      <c r="C5129" s="490">
        <v>29512.698412698399</v>
      </c>
      <c r="D5129" s="490">
        <v>12693.4115873016</v>
      </c>
    </row>
    <row r="5130" spans="1:4" x14ac:dyDescent="0.2">
      <c r="A5130" s="489" t="s">
        <v>9257</v>
      </c>
      <c r="B5130" s="489" t="s">
        <v>175</v>
      </c>
      <c r="C5130" s="490">
        <v>7673.3015873015902</v>
      </c>
      <c r="D5130" s="490">
        <v>3139.14767936508</v>
      </c>
    </row>
    <row r="5131" spans="1:4" x14ac:dyDescent="0.2">
      <c r="A5131" s="489" t="s">
        <v>9257</v>
      </c>
      <c r="B5131" s="489" t="s">
        <v>173</v>
      </c>
      <c r="C5131" s="490">
        <v>30025.429553264599</v>
      </c>
      <c r="D5131" s="490">
        <v>12913.9372508591</v>
      </c>
    </row>
    <row r="5132" spans="1:4" x14ac:dyDescent="0.2">
      <c r="A5132" s="489" t="s">
        <v>9257</v>
      </c>
      <c r="B5132" s="489" t="s">
        <v>175</v>
      </c>
      <c r="C5132" s="490">
        <v>13661.570446735401</v>
      </c>
      <c r="D5132" s="490">
        <v>5588.9484697594498</v>
      </c>
    </row>
    <row r="5133" spans="1:4" x14ac:dyDescent="0.2">
      <c r="A5133" s="489" t="s">
        <v>9257</v>
      </c>
      <c r="B5133" s="489" t="s">
        <v>173</v>
      </c>
      <c r="C5133" s="490">
        <v>12663</v>
      </c>
      <c r="D5133" s="490">
        <v>5446.3563000000004</v>
      </c>
    </row>
    <row r="5134" spans="1:4" x14ac:dyDescent="0.2">
      <c r="A5134" s="489" t="s">
        <v>9257</v>
      </c>
      <c r="B5134" s="489" t="s">
        <v>173</v>
      </c>
      <c r="C5134" s="490">
        <v>8405</v>
      </c>
      <c r="D5134" s="490">
        <v>3614.9905000000003</v>
      </c>
    </row>
    <row r="5135" spans="1:4" x14ac:dyDescent="0.2">
      <c r="A5135" s="489" t="s">
        <v>9257</v>
      </c>
      <c r="B5135" s="489" t="s">
        <v>178</v>
      </c>
      <c r="C5135" s="490">
        <v>2418</v>
      </c>
      <c r="D5135" s="490">
        <v>1039.9818</v>
      </c>
    </row>
    <row r="5136" spans="1:4" x14ac:dyDescent="0.2">
      <c r="A5136" s="489" t="s">
        <v>9257</v>
      </c>
      <c r="B5136" s="489" t="s">
        <v>179</v>
      </c>
      <c r="C5136" s="490">
        <v>-2418</v>
      </c>
      <c r="D5136" s="490">
        <v>-435.24</v>
      </c>
    </row>
    <row r="5137" spans="1:4" x14ac:dyDescent="0.2">
      <c r="A5137" s="489" t="s">
        <v>9257</v>
      </c>
      <c r="B5137" s="489" t="s">
        <v>173</v>
      </c>
      <c r="C5137" s="490">
        <v>10643</v>
      </c>
      <c r="D5137" s="490">
        <v>4577.5542999999998</v>
      </c>
    </row>
    <row r="5138" spans="1:4" x14ac:dyDescent="0.2">
      <c r="A5138" s="489" t="s">
        <v>9257</v>
      </c>
      <c r="B5138" s="489" t="s">
        <v>173</v>
      </c>
      <c r="C5138" s="490">
        <v>6943</v>
      </c>
      <c r="D5138" s="490">
        <v>2986.1843000000003</v>
      </c>
    </row>
    <row r="5139" spans="1:4" x14ac:dyDescent="0.2">
      <c r="A5139" s="489" t="s">
        <v>9257</v>
      </c>
      <c r="B5139" s="489" t="s">
        <v>173</v>
      </c>
      <c r="C5139" s="490">
        <v>13907.300000000001</v>
      </c>
      <c r="D5139" s="490">
        <v>5981.5297300000002</v>
      </c>
    </row>
    <row r="5140" spans="1:4" x14ac:dyDescent="0.2">
      <c r="A5140" s="489" t="s">
        <v>9257</v>
      </c>
      <c r="B5140" s="489" t="s">
        <v>173</v>
      </c>
      <c r="C5140" s="490">
        <v>30535.2030947776</v>
      </c>
      <c r="D5140" s="490">
        <v>13133.1908510638</v>
      </c>
    </row>
    <row r="5141" spans="1:4" x14ac:dyDescent="0.2">
      <c r="A5141" s="489" t="s">
        <v>9257</v>
      </c>
      <c r="B5141" s="489" t="s">
        <v>175</v>
      </c>
      <c r="C5141" s="490">
        <v>1038.1969052224401</v>
      </c>
      <c r="D5141" s="490">
        <v>424.72635392649903</v>
      </c>
    </row>
    <row r="5142" spans="1:4" x14ac:dyDescent="0.2">
      <c r="A5142" s="489" t="s">
        <v>9257</v>
      </c>
      <c r="B5142" s="489" t="s">
        <v>173</v>
      </c>
      <c r="C5142" s="490">
        <v>5018</v>
      </c>
      <c r="D5142" s="490">
        <v>2158.2418000000002</v>
      </c>
    </row>
    <row r="5143" spans="1:4" x14ac:dyDescent="0.2">
      <c r="A5143" s="489" t="s">
        <v>9257</v>
      </c>
      <c r="B5143" s="489" t="s">
        <v>173</v>
      </c>
      <c r="C5143" s="490">
        <v>8833</v>
      </c>
      <c r="D5143" s="490">
        <v>3799.0733</v>
      </c>
    </row>
    <row r="5144" spans="1:4" x14ac:dyDescent="0.2">
      <c r="A5144" s="489" t="s">
        <v>9257</v>
      </c>
      <c r="B5144" s="489" t="s">
        <v>173</v>
      </c>
      <c r="C5144" s="490">
        <v>13510</v>
      </c>
      <c r="D5144" s="490">
        <v>5810.6509999999998</v>
      </c>
    </row>
    <row r="5145" spans="1:4" x14ac:dyDescent="0.2">
      <c r="A5145" s="489" t="s">
        <v>9257</v>
      </c>
      <c r="B5145" s="489" t="s">
        <v>173</v>
      </c>
      <c r="C5145" s="490">
        <v>7300</v>
      </c>
      <c r="D5145" s="490">
        <v>3139.73</v>
      </c>
    </row>
    <row r="5146" spans="1:4" x14ac:dyDescent="0.2">
      <c r="A5146" s="489" t="s">
        <v>9257</v>
      </c>
      <c r="B5146" s="489" t="s">
        <v>173</v>
      </c>
      <c r="C5146" s="490">
        <v>2501.1053685168299</v>
      </c>
      <c r="D5146" s="490">
        <v>1075.7254189990902</v>
      </c>
    </row>
    <row r="5147" spans="1:4" x14ac:dyDescent="0.2">
      <c r="A5147" s="489" t="s">
        <v>9257</v>
      </c>
      <c r="B5147" s="489" t="s">
        <v>3275</v>
      </c>
      <c r="C5147" s="490">
        <v>2416.0946314831699</v>
      </c>
      <c r="D5147" s="490">
        <v>822.68022202001805</v>
      </c>
    </row>
    <row r="5148" spans="1:4" x14ac:dyDescent="0.2">
      <c r="A5148" s="489" t="s">
        <v>9257</v>
      </c>
      <c r="B5148" s="489" t="s">
        <v>173</v>
      </c>
      <c r="C5148" s="490">
        <v>6698</v>
      </c>
      <c r="D5148" s="490">
        <v>2880.8098</v>
      </c>
    </row>
    <row r="5149" spans="1:4" x14ac:dyDescent="0.2">
      <c r="A5149" s="489" t="s">
        <v>9257</v>
      </c>
      <c r="B5149" s="489" t="s">
        <v>173</v>
      </c>
      <c r="C5149" s="490">
        <v>8294</v>
      </c>
      <c r="D5149" s="490">
        <v>3567.2494000000002</v>
      </c>
    </row>
    <row r="5150" spans="1:4" x14ac:dyDescent="0.2">
      <c r="A5150" s="489" t="s">
        <v>9257</v>
      </c>
      <c r="B5150" s="489" t="s">
        <v>173</v>
      </c>
      <c r="C5150" s="490">
        <v>27060</v>
      </c>
      <c r="D5150" s="490">
        <v>11638.505999999999</v>
      </c>
    </row>
    <row r="5151" spans="1:4" x14ac:dyDescent="0.2">
      <c r="A5151" s="489" t="s">
        <v>9257</v>
      </c>
      <c r="B5151" s="489" t="s">
        <v>173</v>
      </c>
      <c r="C5151" s="490">
        <v>5602</v>
      </c>
      <c r="D5151" s="490">
        <v>2409.4202</v>
      </c>
    </row>
    <row r="5152" spans="1:4" x14ac:dyDescent="0.2">
      <c r="A5152" s="489" t="s">
        <v>9257</v>
      </c>
      <c r="B5152" s="489" t="s">
        <v>3264</v>
      </c>
      <c r="C5152" s="490">
        <v>12229</v>
      </c>
      <c r="D5152" s="490">
        <v>4786.4306000000006</v>
      </c>
    </row>
    <row r="5153" spans="1:4" x14ac:dyDescent="0.2">
      <c r="A5153" s="489" t="s">
        <v>9257</v>
      </c>
      <c r="B5153" s="489" t="s">
        <v>3264</v>
      </c>
      <c r="C5153" s="490">
        <v>4687</v>
      </c>
      <c r="D5153" s="490">
        <v>1834.4918</v>
      </c>
    </row>
    <row r="5154" spans="1:4" x14ac:dyDescent="0.2">
      <c r="A5154" s="489" t="s">
        <v>9257</v>
      </c>
      <c r="B5154" s="489" t="s">
        <v>3264</v>
      </c>
      <c r="C5154" s="490">
        <v>7160</v>
      </c>
      <c r="D5154" s="490">
        <v>2802.424</v>
      </c>
    </row>
    <row r="5155" spans="1:4" x14ac:dyDescent="0.2">
      <c r="A5155" s="489" t="s">
        <v>9257</v>
      </c>
      <c r="B5155" s="489" t="s">
        <v>3264</v>
      </c>
      <c r="C5155" s="490">
        <v>11234</v>
      </c>
      <c r="D5155" s="490">
        <v>4396.9876000000004</v>
      </c>
    </row>
    <row r="5156" spans="1:4" x14ac:dyDescent="0.2">
      <c r="A5156" s="489" t="s">
        <v>9257</v>
      </c>
      <c r="B5156" s="489" t="s">
        <v>3264</v>
      </c>
      <c r="C5156" s="490">
        <v>2856</v>
      </c>
      <c r="D5156" s="490">
        <v>1117.8384000000001</v>
      </c>
    </row>
    <row r="5157" spans="1:4" x14ac:dyDescent="0.2">
      <c r="A5157" s="489" t="s">
        <v>9257</v>
      </c>
      <c r="B5157" s="489" t="s">
        <v>3268</v>
      </c>
      <c r="C5157" s="490">
        <v>1186</v>
      </c>
      <c r="D5157" s="490">
        <v>464.2004</v>
      </c>
    </row>
    <row r="5158" spans="1:4" x14ac:dyDescent="0.2">
      <c r="A5158" s="489" t="s">
        <v>9257</v>
      </c>
      <c r="B5158" s="489" t="s">
        <v>3269</v>
      </c>
      <c r="C5158" s="490">
        <v>-1186</v>
      </c>
      <c r="D5158" s="490">
        <v>-194.26680000000002</v>
      </c>
    </row>
    <row r="5159" spans="1:4" x14ac:dyDescent="0.2">
      <c r="A5159" s="489" t="s">
        <v>9257</v>
      </c>
      <c r="B5159" s="489" t="s">
        <v>3264</v>
      </c>
      <c r="C5159" s="490">
        <v>9186</v>
      </c>
      <c r="D5159" s="490">
        <v>3595.4004</v>
      </c>
    </row>
    <row r="5160" spans="1:4" x14ac:dyDescent="0.2">
      <c r="A5160" s="489" t="s">
        <v>9257</v>
      </c>
      <c r="B5160" s="489" t="s">
        <v>3264</v>
      </c>
      <c r="C5160" s="490">
        <v>5239</v>
      </c>
      <c r="D5160" s="490">
        <v>2050.5446000000002</v>
      </c>
    </row>
    <row r="5161" spans="1:4" x14ac:dyDescent="0.2">
      <c r="A5161" s="489" t="s">
        <v>9257</v>
      </c>
      <c r="B5161" s="489" t="s">
        <v>3264</v>
      </c>
      <c r="C5161" s="490">
        <v>16949</v>
      </c>
      <c r="D5161" s="490">
        <v>6633.8386</v>
      </c>
    </row>
    <row r="5162" spans="1:4" x14ac:dyDescent="0.2">
      <c r="A5162" s="489" t="s">
        <v>9257</v>
      </c>
      <c r="B5162" s="489" t="s">
        <v>3264</v>
      </c>
      <c r="C5162" s="490">
        <v>13649</v>
      </c>
      <c r="D5162" s="490">
        <v>5342.2186000000002</v>
      </c>
    </row>
    <row r="5163" spans="1:4" x14ac:dyDescent="0.2">
      <c r="A5163" s="489" t="s">
        <v>9257</v>
      </c>
      <c r="B5163" s="489" t="s">
        <v>3264</v>
      </c>
      <c r="C5163" s="490">
        <v>8468</v>
      </c>
      <c r="D5163" s="490">
        <v>3314.3751999999999</v>
      </c>
    </row>
    <row r="5164" spans="1:4" x14ac:dyDescent="0.2">
      <c r="A5164" s="489" t="s">
        <v>9257</v>
      </c>
      <c r="B5164" s="489" t="s">
        <v>3264</v>
      </c>
      <c r="C5164" s="490">
        <v>7418</v>
      </c>
      <c r="D5164" s="490">
        <v>2903.4052000000001</v>
      </c>
    </row>
    <row r="5165" spans="1:4" x14ac:dyDescent="0.2">
      <c r="A5165" s="489" t="s">
        <v>9257</v>
      </c>
      <c r="B5165" s="489" t="s">
        <v>3264</v>
      </c>
      <c r="C5165" s="490">
        <v>6161</v>
      </c>
      <c r="D5165" s="490">
        <v>2411.4154000000003</v>
      </c>
    </row>
    <row r="5166" spans="1:4" x14ac:dyDescent="0.2">
      <c r="A5166" s="489" t="s">
        <v>9257</v>
      </c>
      <c r="B5166" s="489" t="s">
        <v>3265</v>
      </c>
      <c r="C5166" s="490">
        <v>2348.2962962963002</v>
      </c>
      <c r="D5166" s="490">
        <v>874.27071111111104</v>
      </c>
    </row>
    <row r="5167" spans="1:4" x14ac:dyDescent="0.2">
      <c r="A5167" s="489" t="s">
        <v>9257</v>
      </c>
      <c r="B5167" s="489" t="s">
        <v>3264</v>
      </c>
      <c r="C5167" s="490">
        <v>29353.703703703701</v>
      </c>
      <c r="D5167" s="490">
        <v>11489.0396296296</v>
      </c>
    </row>
    <row r="5168" spans="1:4" x14ac:dyDescent="0.2">
      <c r="A5168" s="489" t="s">
        <v>9257</v>
      </c>
      <c r="B5168" s="489" t="s">
        <v>3264</v>
      </c>
      <c r="C5168" s="490">
        <v>3558</v>
      </c>
      <c r="D5168" s="490">
        <v>1392.6012000000001</v>
      </c>
    </row>
    <row r="5169" spans="1:4" x14ac:dyDescent="0.2">
      <c r="A5169" s="489" t="s">
        <v>9257</v>
      </c>
      <c r="B5169" s="489" t="s">
        <v>3264</v>
      </c>
      <c r="C5169" s="490">
        <v>18652</v>
      </c>
      <c r="D5169" s="490">
        <v>7300.3928000000005</v>
      </c>
    </row>
    <row r="5170" spans="1:4" x14ac:dyDescent="0.2">
      <c r="A5170" s="489" t="s">
        <v>9257</v>
      </c>
      <c r="B5170" s="489" t="s">
        <v>3268</v>
      </c>
      <c r="C5170" s="490">
        <v>2203</v>
      </c>
      <c r="D5170" s="490">
        <v>862.25420000000008</v>
      </c>
    </row>
    <row r="5171" spans="1:4" x14ac:dyDescent="0.2">
      <c r="A5171" s="489" t="s">
        <v>9257</v>
      </c>
      <c r="B5171" s="489" t="s">
        <v>3269</v>
      </c>
      <c r="C5171" s="490">
        <v>-2203</v>
      </c>
      <c r="D5171" s="490">
        <v>-360.85140000000001</v>
      </c>
    </row>
    <row r="5172" spans="1:4" x14ac:dyDescent="0.2">
      <c r="A5172" s="489" t="s">
        <v>9257</v>
      </c>
      <c r="B5172" s="489" t="s">
        <v>3264</v>
      </c>
      <c r="C5172" s="490">
        <v>12828</v>
      </c>
      <c r="D5172" s="490">
        <v>5020.8792000000003</v>
      </c>
    </row>
    <row r="5173" spans="1:4" x14ac:dyDescent="0.2">
      <c r="A5173" s="489" t="s">
        <v>9257</v>
      </c>
      <c r="B5173" s="489" t="s">
        <v>3264</v>
      </c>
      <c r="C5173" s="490">
        <v>21398</v>
      </c>
      <c r="D5173" s="490">
        <v>8375.1772000000001</v>
      </c>
    </row>
    <row r="5174" spans="1:4" x14ac:dyDescent="0.2">
      <c r="A5174" s="489" t="s">
        <v>9257</v>
      </c>
      <c r="B5174" s="489" t="s">
        <v>3264</v>
      </c>
      <c r="C5174" s="490">
        <v>9401</v>
      </c>
      <c r="D5174" s="490">
        <v>3679.5514000000003</v>
      </c>
    </row>
    <row r="5175" spans="1:4" x14ac:dyDescent="0.2">
      <c r="A5175" s="489" t="s">
        <v>9257</v>
      </c>
      <c r="B5175" s="489" t="s">
        <v>3264</v>
      </c>
      <c r="C5175" s="490">
        <v>11856</v>
      </c>
      <c r="D5175" s="490">
        <v>4640.4384</v>
      </c>
    </row>
    <row r="5176" spans="1:4" x14ac:dyDescent="0.2">
      <c r="A5176" s="489" t="s">
        <v>9257</v>
      </c>
      <c r="B5176" s="489" t="s">
        <v>3264</v>
      </c>
      <c r="C5176" s="490">
        <v>6236</v>
      </c>
      <c r="D5176" s="490">
        <v>2440.7704000000003</v>
      </c>
    </row>
    <row r="5177" spans="1:4" x14ac:dyDescent="0.2">
      <c r="A5177" s="489" t="s">
        <v>9257</v>
      </c>
      <c r="B5177" s="489" t="s">
        <v>3264</v>
      </c>
      <c r="C5177" s="490">
        <v>8900</v>
      </c>
      <c r="D5177" s="490">
        <v>3483.46</v>
      </c>
    </row>
    <row r="5178" spans="1:4" x14ac:dyDescent="0.2">
      <c r="A5178" s="489" t="s">
        <v>9257</v>
      </c>
      <c r="B5178" s="489" t="s">
        <v>3264</v>
      </c>
      <c r="C5178" s="490">
        <v>5855</v>
      </c>
      <c r="D5178" s="490">
        <v>2291.6469999999999</v>
      </c>
    </row>
    <row r="5179" spans="1:4" x14ac:dyDescent="0.2">
      <c r="A5179" s="489" t="s">
        <v>9257</v>
      </c>
      <c r="B5179" s="489" t="s">
        <v>3264</v>
      </c>
      <c r="C5179" s="490">
        <v>8532</v>
      </c>
      <c r="D5179" s="490">
        <v>3339.4248000000002</v>
      </c>
    </row>
    <row r="5180" spans="1:4" x14ac:dyDescent="0.2">
      <c r="A5180" s="489" t="s">
        <v>9257</v>
      </c>
      <c r="B5180" s="489" t="s">
        <v>3264</v>
      </c>
      <c r="C5180" s="490">
        <v>11469</v>
      </c>
      <c r="D5180" s="490">
        <v>4488.9666000000007</v>
      </c>
    </row>
    <row r="5181" spans="1:4" x14ac:dyDescent="0.2">
      <c r="A5181" s="489" t="s">
        <v>9257</v>
      </c>
      <c r="B5181" s="489" t="s">
        <v>3265</v>
      </c>
      <c r="C5181" s="490">
        <v>18755.8383838384</v>
      </c>
      <c r="D5181" s="490">
        <v>6982.7986303030302</v>
      </c>
    </row>
    <row r="5182" spans="1:4" x14ac:dyDescent="0.2">
      <c r="A5182" s="489" t="s">
        <v>9257</v>
      </c>
      <c r="B5182" s="489" t="s">
        <v>3264</v>
      </c>
      <c r="C5182" s="490">
        <v>32116.1616161616</v>
      </c>
      <c r="D5182" s="490">
        <v>12570.2656565657</v>
      </c>
    </row>
    <row r="5183" spans="1:4" x14ac:dyDescent="0.2">
      <c r="A5183" s="489" t="s">
        <v>9257</v>
      </c>
      <c r="B5183" s="489" t="s">
        <v>3265</v>
      </c>
      <c r="C5183" s="490">
        <v>30509.8545548654</v>
      </c>
      <c r="D5183" s="490">
        <v>11358.818850776401</v>
      </c>
    </row>
    <row r="5184" spans="1:4" x14ac:dyDescent="0.2">
      <c r="A5184" s="489" t="s">
        <v>9257</v>
      </c>
      <c r="B5184" s="489" t="s">
        <v>3264</v>
      </c>
      <c r="C5184" s="490">
        <v>32735.8954451346</v>
      </c>
      <c r="D5184" s="490">
        <v>12812.8294772257</v>
      </c>
    </row>
    <row r="5185" spans="1:4" x14ac:dyDescent="0.2">
      <c r="A5185" s="489" t="s">
        <v>9257</v>
      </c>
      <c r="B5185" s="489" t="s">
        <v>3264</v>
      </c>
      <c r="C5185" s="490">
        <v>18503</v>
      </c>
      <c r="D5185" s="490">
        <v>7242.0742</v>
      </c>
    </row>
    <row r="5186" spans="1:4" x14ac:dyDescent="0.2">
      <c r="A5186" s="489" t="s">
        <v>9257</v>
      </c>
      <c r="B5186" s="489" t="s">
        <v>3264</v>
      </c>
      <c r="C5186" s="490">
        <v>23042</v>
      </c>
      <c r="D5186" s="490">
        <v>9018.6388000000006</v>
      </c>
    </row>
    <row r="5187" spans="1:4" x14ac:dyDescent="0.2">
      <c r="A5187" s="489" t="s">
        <v>9257</v>
      </c>
      <c r="B5187" s="489" t="s">
        <v>3268</v>
      </c>
      <c r="C5187" s="490">
        <v>2494</v>
      </c>
      <c r="D5187" s="490">
        <v>976.15160000000003</v>
      </c>
    </row>
    <row r="5188" spans="1:4" x14ac:dyDescent="0.2">
      <c r="A5188" s="489" t="s">
        <v>9257</v>
      </c>
      <c r="B5188" s="489" t="s">
        <v>3269</v>
      </c>
      <c r="C5188" s="490">
        <v>-2494</v>
      </c>
      <c r="D5188" s="490">
        <v>-408.5172</v>
      </c>
    </row>
    <row r="5189" spans="1:4" x14ac:dyDescent="0.2">
      <c r="A5189" s="489" t="s">
        <v>9257</v>
      </c>
      <c r="B5189" s="489" t="s">
        <v>3264</v>
      </c>
      <c r="C5189" s="490">
        <v>5236</v>
      </c>
      <c r="D5189" s="490">
        <v>2049.3704000000002</v>
      </c>
    </row>
    <row r="5190" spans="1:4" x14ac:dyDescent="0.2">
      <c r="A5190" s="489" t="s">
        <v>9257</v>
      </c>
      <c r="B5190" s="489" t="s">
        <v>3264</v>
      </c>
      <c r="C5190" s="490">
        <v>5881</v>
      </c>
      <c r="D5190" s="490">
        <v>2301.8234000000002</v>
      </c>
    </row>
    <row r="5191" spans="1:4" x14ac:dyDescent="0.2">
      <c r="A5191" s="489" t="s">
        <v>9257</v>
      </c>
      <c r="B5191" s="489" t="s">
        <v>3264</v>
      </c>
      <c r="C5191" s="490">
        <v>7517</v>
      </c>
      <c r="D5191" s="490">
        <v>2942.1538</v>
      </c>
    </row>
    <row r="5192" spans="1:4" x14ac:dyDescent="0.2">
      <c r="A5192" s="489" t="s">
        <v>9257</v>
      </c>
      <c r="B5192" s="489" t="s">
        <v>3264</v>
      </c>
      <c r="C5192" s="490">
        <v>16587</v>
      </c>
      <c r="D5192" s="490">
        <v>6492.1518000000005</v>
      </c>
    </row>
    <row r="5193" spans="1:4" x14ac:dyDescent="0.2">
      <c r="A5193" s="489" t="s">
        <v>9257</v>
      </c>
      <c r="B5193" s="489" t="s">
        <v>3264</v>
      </c>
      <c r="C5193" s="490">
        <v>11054</v>
      </c>
      <c r="D5193" s="490">
        <v>4326.5356000000002</v>
      </c>
    </row>
    <row r="5194" spans="1:4" x14ac:dyDescent="0.2">
      <c r="A5194" s="489" t="s">
        <v>9257</v>
      </c>
      <c r="B5194" s="489" t="s">
        <v>4010</v>
      </c>
      <c r="C5194" s="490">
        <v>3751</v>
      </c>
      <c r="D5194" s="490">
        <v>1078.0374000000002</v>
      </c>
    </row>
    <row r="5195" spans="1:4" x14ac:dyDescent="0.2">
      <c r="A5195" s="489" t="s">
        <v>9257</v>
      </c>
      <c r="B5195" s="489" t="s">
        <v>4014</v>
      </c>
      <c r="C5195" s="490">
        <v>1089</v>
      </c>
      <c r="D5195" s="490">
        <v>312.97860000000003</v>
      </c>
    </row>
    <row r="5196" spans="1:4" x14ac:dyDescent="0.2">
      <c r="A5196" s="489" t="s">
        <v>9257</v>
      </c>
      <c r="B5196" s="489" t="s">
        <v>4015</v>
      </c>
      <c r="C5196" s="490">
        <v>-1089</v>
      </c>
      <c r="D5196" s="490">
        <v>-178.37820000000002</v>
      </c>
    </row>
    <row r="5197" spans="1:4" x14ac:dyDescent="0.2">
      <c r="A5197" s="489" t="s">
        <v>9257</v>
      </c>
      <c r="B5197" s="489" t="s">
        <v>4010</v>
      </c>
      <c r="C5197" s="490">
        <v>5812</v>
      </c>
      <c r="D5197" s="490">
        <v>1670.3688000000002</v>
      </c>
    </row>
    <row r="5198" spans="1:4" x14ac:dyDescent="0.2">
      <c r="A5198" s="489" t="s">
        <v>9257</v>
      </c>
      <c r="B5198" s="489" t="s">
        <v>4014</v>
      </c>
      <c r="C5198" s="490">
        <v>1330</v>
      </c>
      <c r="D5198" s="490">
        <v>382.24200000000002</v>
      </c>
    </row>
    <row r="5199" spans="1:4" x14ac:dyDescent="0.2">
      <c r="A5199" s="489" t="s">
        <v>9257</v>
      </c>
      <c r="B5199" s="489" t="s">
        <v>4015</v>
      </c>
      <c r="C5199" s="490">
        <v>-1330</v>
      </c>
      <c r="D5199" s="490">
        <v>-217.85400000000001</v>
      </c>
    </row>
    <row r="5200" spans="1:4" x14ac:dyDescent="0.2">
      <c r="A5200" s="489" t="s">
        <v>9257</v>
      </c>
      <c r="B5200" s="489" t="s">
        <v>5153</v>
      </c>
      <c r="C5200" s="490">
        <v>1859</v>
      </c>
      <c r="D5200" s="490">
        <v>0</v>
      </c>
    </row>
    <row r="5201" spans="1:4" x14ac:dyDescent="0.2">
      <c r="A5201" s="489" t="s">
        <v>9257</v>
      </c>
      <c r="B5201" s="489" t="s">
        <v>4892</v>
      </c>
      <c r="C5201" s="490">
        <v>7114</v>
      </c>
      <c r="D5201" s="490">
        <v>1318.9356</v>
      </c>
    </row>
    <row r="5202" spans="1:4" x14ac:dyDescent="0.2">
      <c r="A5202" s="489" t="s">
        <v>9257</v>
      </c>
      <c r="B5202" s="489" t="s">
        <v>4010</v>
      </c>
      <c r="C5202" s="490">
        <v>4157</v>
      </c>
      <c r="D5202" s="490">
        <v>1194.7218</v>
      </c>
    </row>
    <row r="5203" spans="1:4" x14ac:dyDescent="0.2">
      <c r="A5203" s="489" t="s">
        <v>9257</v>
      </c>
      <c r="B5203" s="489" t="s">
        <v>4014</v>
      </c>
      <c r="C5203" s="490">
        <v>454</v>
      </c>
      <c r="D5203" s="490">
        <v>130.4796</v>
      </c>
    </row>
    <row r="5204" spans="1:4" x14ac:dyDescent="0.2">
      <c r="A5204" s="489" t="s">
        <v>9257</v>
      </c>
      <c r="B5204" s="489" t="s">
        <v>4015</v>
      </c>
      <c r="C5204" s="490">
        <v>-410.1</v>
      </c>
      <c r="D5204" s="490">
        <v>-67.174379999999999</v>
      </c>
    </row>
    <row r="5205" spans="1:4" x14ac:dyDescent="0.2">
      <c r="A5205" s="489" t="s">
        <v>9257</v>
      </c>
      <c r="B5205" s="489" t="s">
        <v>4016</v>
      </c>
      <c r="C5205" s="490">
        <v>-43.9</v>
      </c>
      <c r="D5205" s="490">
        <v>-5.2679999999999998</v>
      </c>
    </row>
    <row r="5206" spans="1:4" x14ac:dyDescent="0.2">
      <c r="A5206" s="489" t="s">
        <v>9257</v>
      </c>
      <c r="B5206" s="489" t="s">
        <v>4010</v>
      </c>
      <c r="C5206" s="490">
        <v>3696</v>
      </c>
      <c r="D5206" s="490">
        <v>1062.2304000000001</v>
      </c>
    </row>
    <row r="5207" spans="1:4" x14ac:dyDescent="0.2">
      <c r="A5207" s="489" t="s">
        <v>9257</v>
      </c>
      <c r="B5207" s="489" t="s">
        <v>4014</v>
      </c>
      <c r="C5207" s="490">
        <v>1082</v>
      </c>
      <c r="D5207" s="490">
        <v>310.96680000000003</v>
      </c>
    </row>
    <row r="5208" spans="1:4" x14ac:dyDescent="0.2">
      <c r="A5208" s="489" t="s">
        <v>9257</v>
      </c>
      <c r="B5208" s="489" t="s">
        <v>4015</v>
      </c>
      <c r="C5208" s="490">
        <v>-1082</v>
      </c>
      <c r="D5208" s="490">
        <v>-177.23160000000001</v>
      </c>
    </row>
    <row r="5209" spans="1:4" x14ac:dyDescent="0.2">
      <c r="A5209" s="489" t="s">
        <v>9257</v>
      </c>
      <c r="B5209" s="489" t="s">
        <v>4010</v>
      </c>
      <c r="C5209" s="490">
        <v>3555</v>
      </c>
      <c r="D5209" s="490">
        <v>1021.707</v>
      </c>
    </row>
    <row r="5210" spans="1:4" x14ac:dyDescent="0.2">
      <c r="A5210" s="489" t="s">
        <v>9257</v>
      </c>
      <c r="B5210" s="489" t="s">
        <v>4014</v>
      </c>
      <c r="C5210" s="490">
        <v>955</v>
      </c>
      <c r="D5210" s="490">
        <v>274.46700000000004</v>
      </c>
    </row>
    <row r="5211" spans="1:4" x14ac:dyDescent="0.2">
      <c r="A5211" s="489" t="s">
        <v>9257</v>
      </c>
      <c r="B5211" s="489" t="s">
        <v>4015</v>
      </c>
      <c r="C5211" s="490">
        <v>-955</v>
      </c>
      <c r="D5211" s="490">
        <v>-156.429</v>
      </c>
    </row>
    <row r="5212" spans="1:4" x14ac:dyDescent="0.2">
      <c r="A5212" s="489" t="s">
        <v>9257</v>
      </c>
      <c r="B5212" s="489" t="s">
        <v>3275</v>
      </c>
      <c r="C5212" s="490">
        <v>8293</v>
      </c>
      <c r="D5212" s="490">
        <v>2823.7665000000002</v>
      </c>
    </row>
    <row r="5213" spans="1:4" x14ac:dyDescent="0.2">
      <c r="A5213" s="489" t="s">
        <v>9257</v>
      </c>
      <c r="B5213" s="489" t="s">
        <v>3275</v>
      </c>
      <c r="C5213" s="490">
        <v>9876</v>
      </c>
      <c r="D5213" s="490">
        <v>3362.7780000000002</v>
      </c>
    </row>
    <row r="5214" spans="1:4" x14ac:dyDescent="0.2">
      <c r="A5214" s="489" t="s">
        <v>9257</v>
      </c>
      <c r="B5214" s="489" t="s">
        <v>3279</v>
      </c>
      <c r="C5214" s="490">
        <v>1805</v>
      </c>
      <c r="D5214" s="490">
        <v>614.60250000000008</v>
      </c>
    </row>
    <row r="5215" spans="1:4" x14ac:dyDescent="0.2">
      <c r="A5215" s="489" t="s">
        <v>9257</v>
      </c>
      <c r="B5215" s="489" t="s">
        <v>3280</v>
      </c>
      <c r="C5215" s="490">
        <v>-1805</v>
      </c>
      <c r="D5215" s="490">
        <v>-295.65899999999999</v>
      </c>
    </row>
    <row r="5216" spans="1:4" x14ac:dyDescent="0.2">
      <c r="A5216" s="489" t="s">
        <v>9257</v>
      </c>
      <c r="B5216" s="489" t="s">
        <v>4010</v>
      </c>
      <c r="C5216" s="490">
        <v>4004</v>
      </c>
      <c r="D5216" s="490">
        <v>1150.7496000000001</v>
      </c>
    </row>
    <row r="5217" spans="1:4" x14ac:dyDescent="0.2">
      <c r="A5217" s="489" t="s">
        <v>9257</v>
      </c>
      <c r="B5217" s="489" t="s">
        <v>4014</v>
      </c>
      <c r="C5217" s="490">
        <v>1780</v>
      </c>
      <c r="D5217" s="490">
        <v>511.572</v>
      </c>
    </row>
    <row r="5218" spans="1:4" x14ac:dyDescent="0.2">
      <c r="A5218" s="489" t="s">
        <v>9257</v>
      </c>
      <c r="B5218" s="489" t="s">
        <v>4015</v>
      </c>
      <c r="C5218" s="490">
        <v>-1735.2</v>
      </c>
      <c r="D5218" s="490">
        <v>-284.22576000000004</v>
      </c>
    </row>
    <row r="5219" spans="1:4" x14ac:dyDescent="0.2">
      <c r="A5219" s="489" t="s">
        <v>9257</v>
      </c>
      <c r="B5219" s="489" t="s">
        <v>4016</v>
      </c>
      <c r="C5219" s="490">
        <v>-44.8</v>
      </c>
      <c r="D5219" s="490">
        <v>-5.3759999999999994</v>
      </c>
    </row>
    <row r="5220" spans="1:4" x14ac:dyDescent="0.2">
      <c r="A5220" s="489" t="s">
        <v>9257</v>
      </c>
      <c r="B5220" s="489" t="s">
        <v>5153</v>
      </c>
      <c r="C5220" s="490">
        <v>2225</v>
      </c>
      <c r="D5220" s="490">
        <v>0</v>
      </c>
    </row>
    <row r="5221" spans="1:4" x14ac:dyDescent="0.2">
      <c r="A5221" s="489" t="s">
        <v>9257</v>
      </c>
      <c r="B5221" s="489" t="s">
        <v>4896</v>
      </c>
      <c r="C5221" s="490">
        <v>8820.3703703703704</v>
      </c>
      <c r="D5221" s="490">
        <v>1619.42</v>
      </c>
    </row>
    <row r="5222" spans="1:4" x14ac:dyDescent="0.2">
      <c r="A5222" s="489" t="s">
        <v>9257</v>
      </c>
      <c r="B5222" s="489" t="s">
        <v>4897</v>
      </c>
      <c r="C5222" s="490">
        <v>705.62962962963002</v>
      </c>
      <c r="D5222" s="490">
        <v>122.92068148148101</v>
      </c>
    </row>
    <row r="5223" spans="1:4" x14ac:dyDescent="0.2">
      <c r="A5223" s="489" t="s">
        <v>9257</v>
      </c>
      <c r="B5223" s="489" t="s">
        <v>5153</v>
      </c>
      <c r="C5223" s="490">
        <v>2124.7416974169701</v>
      </c>
      <c r="D5223" s="490">
        <v>0</v>
      </c>
    </row>
    <row r="5224" spans="1:4" x14ac:dyDescent="0.2">
      <c r="A5224" s="489" t="s">
        <v>9257</v>
      </c>
      <c r="B5224" s="489" t="s">
        <v>4896</v>
      </c>
      <c r="C5224" s="490">
        <v>3588.7638376383802</v>
      </c>
      <c r="D5224" s="490">
        <v>658.89704059040605</v>
      </c>
    </row>
    <row r="5225" spans="1:4" x14ac:dyDescent="0.2">
      <c r="A5225" s="489" t="s">
        <v>9257</v>
      </c>
      <c r="B5225" s="489" t="s">
        <v>5153</v>
      </c>
      <c r="C5225" s="490">
        <v>2882.2583025830299</v>
      </c>
      <c r="D5225" s="490">
        <v>0</v>
      </c>
    </row>
    <row r="5226" spans="1:4" x14ac:dyDescent="0.2">
      <c r="A5226" s="489" t="s">
        <v>9257</v>
      </c>
      <c r="B5226" s="489" t="s">
        <v>5438</v>
      </c>
      <c r="C5226" s="490">
        <v>4868.2361623616198</v>
      </c>
      <c r="D5226" s="490">
        <v>684.96082804427999</v>
      </c>
    </row>
    <row r="5227" spans="1:4" x14ac:dyDescent="0.2">
      <c r="A5227" s="489" t="s">
        <v>9257</v>
      </c>
      <c r="B5227" s="489" t="s">
        <v>3264</v>
      </c>
      <c r="C5227" s="490">
        <v>7056</v>
      </c>
      <c r="D5227" s="490">
        <v>2761.7184000000002</v>
      </c>
    </row>
    <row r="5228" spans="1:4" x14ac:dyDescent="0.2">
      <c r="A5228" s="489" t="s">
        <v>9257</v>
      </c>
      <c r="B5228" s="489" t="s">
        <v>4010</v>
      </c>
      <c r="C5228" s="490">
        <v>11047</v>
      </c>
      <c r="D5228" s="490">
        <v>3174.9078</v>
      </c>
    </row>
    <row r="5229" spans="1:4" x14ac:dyDescent="0.2">
      <c r="A5229" s="489" t="s">
        <v>9257</v>
      </c>
      <c r="B5229" s="489" t="s">
        <v>3275</v>
      </c>
      <c r="C5229" s="490">
        <v>8885</v>
      </c>
      <c r="D5229" s="490">
        <v>3025.3425000000002</v>
      </c>
    </row>
    <row r="5230" spans="1:4" x14ac:dyDescent="0.2">
      <c r="A5230" s="489" t="s">
        <v>9257</v>
      </c>
      <c r="B5230" s="489" t="s">
        <v>3275</v>
      </c>
      <c r="C5230" s="490">
        <v>4236</v>
      </c>
      <c r="D5230" s="490">
        <v>1442.3580000000002</v>
      </c>
    </row>
    <row r="5231" spans="1:4" x14ac:dyDescent="0.2">
      <c r="A5231" s="489" t="s">
        <v>9257</v>
      </c>
      <c r="B5231" s="489" t="s">
        <v>3279</v>
      </c>
      <c r="C5231" s="490">
        <v>1629</v>
      </c>
      <c r="D5231" s="490">
        <v>554.67450000000008</v>
      </c>
    </row>
    <row r="5232" spans="1:4" x14ac:dyDescent="0.2">
      <c r="A5232" s="489" t="s">
        <v>9257</v>
      </c>
      <c r="B5232" s="489" t="s">
        <v>3280</v>
      </c>
      <c r="C5232" s="490">
        <v>-1629</v>
      </c>
      <c r="D5232" s="490">
        <v>-266.83019999999999</v>
      </c>
    </row>
    <row r="5233" spans="1:4" x14ac:dyDescent="0.2">
      <c r="A5233" s="489" t="s">
        <v>9257</v>
      </c>
      <c r="B5233" s="489" t="s">
        <v>5153</v>
      </c>
      <c r="C5233" s="490">
        <v>1746</v>
      </c>
      <c r="D5233" s="490">
        <v>0</v>
      </c>
    </row>
    <row r="5234" spans="1:4" x14ac:dyDescent="0.2">
      <c r="A5234" s="489" t="s">
        <v>9257</v>
      </c>
      <c r="B5234" s="489" t="s">
        <v>5433</v>
      </c>
      <c r="C5234" s="490">
        <v>7623.8095238095202</v>
      </c>
      <c r="D5234" s="490">
        <v>1170.25476190476</v>
      </c>
    </row>
    <row r="5235" spans="1:4" x14ac:dyDescent="0.2">
      <c r="A5235" s="489" t="s">
        <v>9257</v>
      </c>
      <c r="B5235" s="489" t="s">
        <v>5455</v>
      </c>
      <c r="C5235" s="490">
        <v>381.19047619047603</v>
      </c>
      <c r="D5235" s="490">
        <v>55.501333333333299</v>
      </c>
    </row>
    <row r="5236" spans="1:4" x14ac:dyDescent="0.2">
      <c r="A5236" s="489" t="s">
        <v>9257</v>
      </c>
      <c r="B5236" s="489" t="s">
        <v>4010</v>
      </c>
      <c r="C5236" s="490">
        <v>7791</v>
      </c>
      <c r="D5236" s="490">
        <v>2239.1334000000002</v>
      </c>
    </row>
    <row r="5237" spans="1:4" x14ac:dyDescent="0.2">
      <c r="A5237" s="489" t="s">
        <v>9257</v>
      </c>
      <c r="B5237" s="489" t="s">
        <v>5153</v>
      </c>
      <c r="C5237" s="490">
        <v>26757.8</v>
      </c>
      <c r="D5237" s="490">
        <v>0</v>
      </c>
    </row>
    <row r="5238" spans="1:4" x14ac:dyDescent="0.2">
      <c r="A5238" s="489" t="s">
        <v>9257</v>
      </c>
      <c r="B5238" s="489" t="s">
        <v>5868</v>
      </c>
      <c r="C5238" s="490">
        <v>2171.2328767123299</v>
      </c>
      <c r="D5238" s="490">
        <v>285.3</v>
      </c>
    </row>
    <row r="5239" spans="1:4" x14ac:dyDescent="0.2">
      <c r="A5239" s="489" t="s">
        <v>9257</v>
      </c>
      <c r="B5239" s="489" t="s">
        <v>5869</v>
      </c>
      <c r="C5239" s="490">
        <v>5753.7671232876701</v>
      </c>
      <c r="D5239" s="490">
        <v>717.49476027397304</v>
      </c>
    </row>
    <row r="5240" spans="1:4" x14ac:dyDescent="0.2">
      <c r="A5240" s="489" t="s">
        <v>9257</v>
      </c>
      <c r="B5240" s="489" t="s">
        <v>4827</v>
      </c>
      <c r="C5240" s="490">
        <v>4001</v>
      </c>
      <c r="D5240" s="490">
        <v>977.4443</v>
      </c>
    </row>
    <row r="5241" spans="1:4" x14ac:dyDescent="0.2">
      <c r="A5241" s="489" t="s">
        <v>9257</v>
      </c>
      <c r="B5241" s="489" t="s">
        <v>4832</v>
      </c>
      <c r="C5241" s="490">
        <v>1821</v>
      </c>
      <c r="D5241" s="490">
        <v>444.87030000000004</v>
      </c>
    </row>
    <row r="5242" spans="1:4" x14ac:dyDescent="0.2">
      <c r="A5242" s="489" t="s">
        <v>9257</v>
      </c>
      <c r="B5242" s="489" t="s">
        <v>4833</v>
      </c>
      <c r="C5242" s="490">
        <v>-1746.6000000000001</v>
      </c>
      <c r="D5242" s="490">
        <v>-286.09307999999999</v>
      </c>
    </row>
    <row r="5243" spans="1:4" x14ac:dyDescent="0.2">
      <c r="A5243" s="489" t="s">
        <v>9257</v>
      </c>
      <c r="B5243" s="489" t="s">
        <v>4834</v>
      </c>
      <c r="C5243" s="490">
        <v>-74.399999999999991</v>
      </c>
      <c r="D5243" s="490">
        <v>-8.927999999999999</v>
      </c>
    </row>
    <row r="5244" spans="1:4" x14ac:dyDescent="0.2">
      <c r="A5244" s="489" t="s">
        <v>9257</v>
      </c>
      <c r="B5244" s="489" t="s">
        <v>4010</v>
      </c>
      <c r="C5244" s="490">
        <v>4678</v>
      </c>
      <c r="D5244" s="490">
        <v>1344.4572000000001</v>
      </c>
    </row>
    <row r="5245" spans="1:4" x14ac:dyDescent="0.2">
      <c r="A5245" s="489" t="s">
        <v>9257</v>
      </c>
      <c r="B5245" s="489" t="s">
        <v>4014</v>
      </c>
      <c r="C5245" s="490">
        <v>2078</v>
      </c>
      <c r="D5245" s="490">
        <v>597.21720000000005</v>
      </c>
    </row>
    <row r="5246" spans="1:4" x14ac:dyDescent="0.2">
      <c r="A5246" s="489" t="s">
        <v>9257</v>
      </c>
      <c r="B5246" s="489" t="s">
        <v>4015</v>
      </c>
      <c r="C5246" s="490">
        <v>-2026.8000000000002</v>
      </c>
      <c r="D5246" s="490">
        <v>-331.98984000000002</v>
      </c>
    </row>
    <row r="5247" spans="1:4" x14ac:dyDescent="0.2">
      <c r="A5247" s="489" t="s">
        <v>9257</v>
      </c>
      <c r="B5247" s="489" t="s">
        <v>4016</v>
      </c>
      <c r="C5247" s="490">
        <v>-51.199999999999996</v>
      </c>
      <c r="D5247" s="490">
        <v>-6.1440000000000001</v>
      </c>
    </row>
    <row r="5248" spans="1:4" x14ac:dyDescent="0.2">
      <c r="A5248" s="489" t="s">
        <v>9257</v>
      </c>
      <c r="B5248" s="489" t="s">
        <v>5153</v>
      </c>
      <c r="C5248" s="490">
        <v>1924</v>
      </c>
      <c r="D5248" s="490">
        <v>0</v>
      </c>
    </row>
    <row r="5249" spans="1:4" x14ac:dyDescent="0.2">
      <c r="A5249" s="489" t="s">
        <v>9257</v>
      </c>
      <c r="B5249" s="489" t="s">
        <v>5876</v>
      </c>
      <c r="C5249" s="490">
        <v>9755.3846153846207</v>
      </c>
      <c r="D5249" s="490">
        <v>1256.4935384615401</v>
      </c>
    </row>
    <row r="5250" spans="1:4" x14ac:dyDescent="0.2">
      <c r="A5250" s="489" t="s">
        <v>9257</v>
      </c>
      <c r="B5250" s="489" t="s">
        <v>5877</v>
      </c>
      <c r="C5250" s="490">
        <v>2926.6153846153802</v>
      </c>
      <c r="D5250" s="490">
        <v>357.63240000000002</v>
      </c>
    </row>
    <row r="5251" spans="1:4" x14ac:dyDescent="0.2">
      <c r="A5251" s="489" t="s">
        <v>9257</v>
      </c>
      <c r="B5251" s="489" t="s">
        <v>3291</v>
      </c>
      <c r="C5251" s="490">
        <v>7643</v>
      </c>
      <c r="D5251" s="490">
        <v>2524.4829</v>
      </c>
    </row>
    <row r="5252" spans="1:4" x14ac:dyDescent="0.2">
      <c r="A5252" s="489" t="s">
        <v>9257</v>
      </c>
      <c r="B5252" s="489" t="s">
        <v>4827</v>
      </c>
      <c r="C5252" s="490">
        <v>9361</v>
      </c>
      <c r="D5252" s="490">
        <v>2286.8923</v>
      </c>
    </row>
    <row r="5253" spans="1:4" x14ac:dyDescent="0.2">
      <c r="A5253" s="489" t="s">
        <v>9257</v>
      </c>
      <c r="B5253" s="489" t="s">
        <v>4832</v>
      </c>
      <c r="C5253" s="490">
        <v>2197</v>
      </c>
      <c r="D5253" s="490">
        <v>536.72710000000006</v>
      </c>
    </row>
    <row r="5254" spans="1:4" x14ac:dyDescent="0.2">
      <c r="A5254" s="489" t="s">
        <v>9257</v>
      </c>
      <c r="B5254" s="489" t="s">
        <v>4833</v>
      </c>
      <c r="C5254" s="490">
        <v>-2197</v>
      </c>
      <c r="D5254" s="490">
        <v>-359.86860000000001</v>
      </c>
    </row>
    <row r="5255" spans="1:4" x14ac:dyDescent="0.2">
      <c r="A5255" s="489" t="s">
        <v>9257</v>
      </c>
      <c r="B5255" s="489" t="s">
        <v>4010</v>
      </c>
      <c r="C5255" s="490">
        <v>8354</v>
      </c>
      <c r="D5255" s="490">
        <v>2400.9396000000002</v>
      </c>
    </row>
    <row r="5256" spans="1:4" x14ac:dyDescent="0.2">
      <c r="A5256" s="489" t="s">
        <v>9257</v>
      </c>
      <c r="B5256" s="489" t="s">
        <v>4014</v>
      </c>
      <c r="C5256" s="490">
        <v>3696</v>
      </c>
      <c r="D5256" s="490">
        <v>1062.2304000000001</v>
      </c>
    </row>
    <row r="5257" spans="1:4" x14ac:dyDescent="0.2">
      <c r="A5257" s="489" t="s">
        <v>9257</v>
      </c>
      <c r="B5257" s="489" t="s">
        <v>4015</v>
      </c>
      <c r="C5257" s="490">
        <v>-3615</v>
      </c>
      <c r="D5257" s="490">
        <v>-592.13700000000006</v>
      </c>
    </row>
    <row r="5258" spans="1:4" x14ac:dyDescent="0.2">
      <c r="A5258" s="489" t="s">
        <v>9257</v>
      </c>
      <c r="B5258" s="489" t="s">
        <v>4016</v>
      </c>
      <c r="C5258" s="490">
        <v>-81</v>
      </c>
      <c r="D5258" s="490">
        <v>-9.7199999999999989</v>
      </c>
    </row>
    <row r="5259" spans="1:4" x14ac:dyDescent="0.2">
      <c r="A5259" s="489" t="s">
        <v>9257</v>
      </c>
      <c r="B5259" s="489" t="s">
        <v>4010</v>
      </c>
      <c r="C5259" s="490">
        <v>28703.3816425121</v>
      </c>
      <c r="D5259" s="490">
        <v>8249.3518840579709</v>
      </c>
    </row>
    <row r="5260" spans="1:4" x14ac:dyDescent="0.2">
      <c r="A5260" s="489" t="s">
        <v>9257</v>
      </c>
      <c r="B5260" s="489" t="s">
        <v>4011</v>
      </c>
      <c r="C5260" s="490">
        <v>1004.6183574879201</v>
      </c>
      <c r="D5260" s="490">
        <v>274.56219710144899</v>
      </c>
    </row>
    <row r="5261" spans="1:4" x14ac:dyDescent="0.2">
      <c r="A5261" s="489" t="s">
        <v>9257</v>
      </c>
      <c r="B5261" s="489" t="s">
        <v>4011</v>
      </c>
      <c r="C5261" s="490">
        <v>28857</v>
      </c>
      <c r="D5261" s="490">
        <v>7886.6181000000006</v>
      </c>
    </row>
    <row r="5262" spans="1:4" x14ac:dyDescent="0.2">
      <c r="A5262" s="489" t="s">
        <v>9257</v>
      </c>
      <c r="B5262" s="489" t="s">
        <v>4010</v>
      </c>
      <c r="C5262" s="490">
        <v>3386</v>
      </c>
      <c r="D5262" s="490">
        <v>973.13640000000009</v>
      </c>
    </row>
    <row r="5263" spans="1:4" x14ac:dyDescent="0.2">
      <c r="A5263" s="489" t="s">
        <v>9257</v>
      </c>
      <c r="B5263" s="489" t="s">
        <v>4014</v>
      </c>
      <c r="C5263" s="490">
        <v>766</v>
      </c>
      <c r="D5263" s="490">
        <v>220.14840000000001</v>
      </c>
    </row>
    <row r="5264" spans="1:4" x14ac:dyDescent="0.2">
      <c r="A5264" s="489" t="s">
        <v>9257</v>
      </c>
      <c r="B5264" s="489" t="s">
        <v>4015</v>
      </c>
      <c r="C5264" s="490">
        <v>-766</v>
      </c>
      <c r="D5264" s="490">
        <v>-125.47080000000001</v>
      </c>
    </row>
    <row r="5265" spans="1:4" x14ac:dyDescent="0.2">
      <c r="A5265" s="489" t="s">
        <v>9257</v>
      </c>
      <c r="B5265" s="489" t="s">
        <v>4827</v>
      </c>
      <c r="C5265" s="490">
        <v>9525</v>
      </c>
      <c r="D5265" s="490">
        <v>2326.9575</v>
      </c>
    </row>
    <row r="5266" spans="1:4" x14ac:dyDescent="0.2">
      <c r="A5266" s="489" t="s">
        <v>9257</v>
      </c>
      <c r="B5266" s="489" t="s">
        <v>4832</v>
      </c>
      <c r="C5266" s="490">
        <v>522</v>
      </c>
      <c r="D5266" s="490">
        <v>127.52460000000001</v>
      </c>
    </row>
    <row r="5267" spans="1:4" x14ac:dyDescent="0.2">
      <c r="A5267" s="489" t="s">
        <v>9257</v>
      </c>
      <c r="B5267" s="489" t="s">
        <v>4833</v>
      </c>
      <c r="C5267" s="490">
        <v>-522</v>
      </c>
      <c r="D5267" s="490">
        <v>-85.503599999999992</v>
      </c>
    </row>
    <row r="5268" spans="1:4" x14ac:dyDescent="0.2">
      <c r="A5268" s="489" t="s">
        <v>9257</v>
      </c>
      <c r="B5268" s="489" t="s">
        <v>4010</v>
      </c>
      <c r="C5268" s="490">
        <v>8245</v>
      </c>
      <c r="D5268" s="490">
        <v>2369.6130000000003</v>
      </c>
    </row>
    <row r="5269" spans="1:4" x14ac:dyDescent="0.2">
      <c r="A5269" s="489" t="s">
        <v>9257</v>
      </c>
      <c r="B5269" s="489" t="s">
        <v>4827</v>
      </c>
      <c r="C5269" s="490">
        <v>7346</v>
      </c>
      <c r="D5269" s="490">
        <v>1794.6278</v>
      </c>
    </row>
    <row r="5270" spans="1:4" x14ac:dyDescent="0.2">
      <c r="A5270" s="489" t="s">
        <v>9257</v>
      </c>
      <c r="B5270" s="489" t="s">
        <v>4832</v>
      </c>
      <c r="C5270" s="490">
        <v>1205</v>
      </c>
      <c r="D5270" s="490">
        <v>294.38150000000002</v>
      </c>
    </row>
    <row r="5271" spans="1:4" x14ac:dyDescent="0.2">
      <c r="A5271" s="489" t="s">
        <v>9257</v>
      </c>
      <c r="B5271" s="489" t="s">
        <v>4833</v>
      </c>
      <c r="C5271" s="490">
        <v>-1205</v>
      </c>
      <c r="D5271" s="490">
        <v>-197.37900000000002</v>
      </c>
    </row>
    <row r="5272" spans="1:4" x14ac:dyDescent="0.2">
      <c r="A5272" s="489" t="s">
        <v>9257</v>
      </c>
      <c r="B5272" s="489" t="s">
        <v>4896</v>
      </c>
      <c r="C5272" s="490">
        <v>8221.4285714285706</v>
      </c>
      <c r="D5272" s="490">
        <v>1509.4542857142901</v>
      </c>
    </row>
    <row r="5273" spans="1:4" x14ac:dyDescent="0.2">
      <c r="A5273" s="489" t="s">
        <v>9257</v>
      </c>
      <c r="B5273" s="489" t="s">
        <v>4897</v>
      </c>
      <c r="C5273" s="490">
        <v>65.771428571428601</v>
      </c>
      <c r="D5273" s="490">
        <v>11.4573828571429</v>
      </c>
    </row>
    <row r="5274" spans="1:4" x14ac:dyDescent="0.2">
      <c r="A5274" s="489" t="s">
        <v>9257</v>
      </c>
      <c r="B5274" s="489" t="s">
        <v>6051</v>
      </c>
      <c r="C5274" s="490">
        <v>920.80000000000007</v>
      </c>
      <c r="D5274" s="490">
        <v>29.198567999999998</v>
      </c>
    </row>
    <row r="5275" spans="1:4" x14ac:dyDescent="0.2">
      <c r="A5275" s="489" t="s">
        <v>9257</v>
      </c>
      <c r="B5275" s="489" t="s">
        <v>4010</v>
      </c>
      <c r="C5275" s="490">
        <v>13431</v>
      </c>
      <c r="D5275" s="490">
        <v>3860.0694000000003</v>
      </c>
    </row>
    <row r="5276" spans="1:4" x14ac:dyDescent="0.2">
      <c r="A5276" s="489" t="s">
        <v>9257</v>
      </c>
      <c r="B5276" s="489" t="s">
        <v>3264</v>
      </c>
      <c r="C5276" s="490">
        <v>7330</v>
      </c>
      <c r="D5276" s="490">
        <v>2868.962</v>
      </c>
    </row>
    <row r="5277" spans="1:4" x14ac:dyDescent="0.2">
      <c r="A5277" s="489" t="s">
        <v>9257</v>
      </c>
      <c r="B5277" s="489" t="s">
        <v>3268</v>
      </c>
      <c r="C5277" s="490">
        <v>1786</v>
      </c>
      <c r="D5277" s="490">
        <v>699.04039999999998</v>
      </c>
    </row>
    <row r="5278" spans="1:4" x14ac:dyDescent="0.2">
      <c r="A5278" s="489" t="s">
        <v>9257</v>
      </c>
      <c r="B5278" s="489" t="s">
        <v>3269</v>
      </c>
      <c r="C5278" s="490">
        <v>-1786</v>
      </c>
      <c r="D5278" s="490">
        <v>-292.54680000000002</v>
      </c>
    </row>
    <row r="5279" spans="1:4" x14ac:dyDescent="0.2">
      <c r="A5279" s="489" t="s">
        <v>9257</v>
      </c>
      <c r="B5279" s="489" t="s">
        <v>4010</v>
      </c>
      <c r="C5279" s="490">
        <v>4786</v>
      </c>
      <c r="D5279" s="490">
        <v>1375.4964</v>
      </c>
    </row>
    <row r="5280" spans="1:4" x14ac:dyDescent="0.2">
      <c r="A5280" s="489" t="s">
        <v>9257</v>
      </c>
      <c r="B5280" s="489" t="s">
        <v>4014</v>
      </c>
      <c r="C5280" s="490">
        <v>3525</v>
      </c>
      <c r="D5280" s="490">
        <v>1013.085</v>
      </c>
    </row>
    <row r="5281" spans="1:4" x14ac:dyDescent="0.2">
      <c r="A5281" s="489" t="s">
        <v>9257</v>
      </c>
      <c r="B5281" s="489" t="s">
        <v>4015</v>
      </c>
      <c r="C5281" s="490">
        <v>-2493.3000000000002</v>
      </c>
      <c r="D5281" s="490">
        <v>-408.40254000000004</v>
      </c>
    </row>
    <row r="5282" spans="1:4" x14ac:dyDescent="0.2">
      <c r="A5282" s="489" t="s">
        <v>9257</v>
      </c>
      <c r="B5282" s="489" t="s">
        <v>4016</v>
      </c>
      <c r="C5282" s="490">
        <v>-1031.7</v>
      </c>
      <c r="D5282" s="490">
        <v>-123.804</v>
      </c>
    </row>
    <row r="5283" spans="1:4" x14ac:dyDescent="0.2">
      <c r="A5283" s="489" t="s">
        <v>9257</v>
      </c>
      <c r="B5283" s="489" t="s">
        <v>4010</v>
      </c>
      <c r="C5283" s="490">
        <v>5438</v>
      </c>
      <c r="D5283" s="490">
        <v>1562.8812</v>
      </c>
    </row>
    <row r="5284" spans="1:4" x14ac:dyDescent="0.2">
      <c r="A5284" s="489" t="s">
        <v>9257</v>
      </c>
      <c r="B5284" s="489" t="s">
        <v>4014</v>
      </c>
      <c r="C5284" s="490">
        <v>610</v>
      </c>
      <c r="D5284" s="490">
        <v>175.31400000000002</v>
      </c>
    </row>
    <row r="5285" spans="1:4" x14ac:dyDescent="0.2">
      <c r="A5285" s="489" t="s">
        <v>9257</v>
      </c>
      <c r="B5285" s="489" t="s">
        <v>4015</v>
      </c>
      <c r="C5285" s="490">
        <v>-610</v>
      </c>
      <c r="D5285" s="490">
        <v>-99.917999999999992</v>
      </c>
    </row>
    <row r="5286" spans="1:4" x14ac:dyDescent="0.2">
      <c r="A5286" s="489" t="s">
        <v>9257</v>
      </c>
      <c r="B5286" s="489" t="s">
        <v>4827</v>
      </c>
      <c r="C5286" s="490">
        <v>5190</v>
      </c>
      <c r="D5286" s="490">
        <v>1267.9170000000001</v>
      </c>
    </row>
    <row r="5287" spans="1:4" x14ac:dyDescent="0.2">
      <c r="A5287" s="489" t="s">
        <v>9257</v>
      </c>
      <c r="B5287" s="489" t="s">
        <v>4832</v>
      </c>
      <c r="C5287" s="490">
        <v>1372</v>
      </c>
      <c r="D5287" s="490">
        <v>335.17959999999999</v>
      </c>
    </row>
    <row r="5288" spans="1:4" x14ac:dyDescent="0.2">
      <c r="A5288" s="489" t="s">
        <v>9257</v>
      </c>
      <c r="B5288" s="489" t="s">
        <v>4833</v>
      </c>
      <c r="C5288" s="490">
        <v>-1372</v>
      </c>
      <c r="D5288" s="490">
        <v>-224.73360000000002</v>
      </c>
    </row>
    <row r="5289" spans="1:4" x14ac:dyDescent="0.2">
      <c r="A5289" s="489" t="s">
        <v>9257</v>
      </c>
      <c r="B5289" s="489" t="s">
        <v>3291</v>
      </c>
      <c r="C5289" s="490">
        <v>5527</v>
      </c>
      <c r="D5289" s="490">
        <v>1825.5681000000002</v>
      </c>
    </row>
    <row r="5290" spans="1:4" x14ac:dyDescent="0.2">
      <c r="A5290" s="489" t="s">
        <v>9259</v>
      </c>
      <c r="B5290" s="489" t="s">
        <v>173</v>
      </c>
      <c r="C5290" s="490">
        <v>4097</v>
      </c>
      <c r="D5290" s="490">
        <v>1762.1197000000002</v>
      </c>
    </row>
    <row r="5291" spans="1:4" x14ac:dyDescent="0.2">
      <c r="A5291" s="489" t="s">
        <v>9259</v>
      </c>
      <c r="B5291" s="489" t="s">
        <v>178</v>
      </c>
      <c r="C5291" s="490">
        <v>1476</v>
      </c>
      <c r="D5291" s="490">
        <v>634.82760000000007</v>
      </c>
    </row>
    <row r="5292" spans="1:4" x14ac:dyDescent="0.2">
      <c r="A5292" s="489" t="s">
        <v>9259</v>
      </c>
      <c r="B5292" s="489" t="s">
        <v>179</v>
      </c>
      <c r="C5292" s="490">
        <v>-1476</v>
      </c>
      <c r="D5292" s="490">
        <v>-265.68</v>
      </c>
    </row>
    <row r="5293" spans="1:4" x14ac:dyDescent="0.2">
      <c r="A5293" s="489" t="s">
        <v>9257</v>
      </c>
      <c r="B5293" s="489" t="s">
        <v>4010</v>
      </c>
      <c r="C5293" s="490">
        <v>9582</v>
      </c>
      <c r="D5293" s="490">
        <v>2753.8668000000002</v>
      </c>
    </row>
    <row r="5294" spans="1:4" x14ac:dyDescent="0.2">
      <c r="A5294" s="489" t="s">
        <v>9257</v>
      </c>
      <c r="B5294" s="489" t="s">
        <v>4014</v>
      </c>
      <c r="C5294" s="490">
        <v>1593</v>
      </c>
      <c r="D5294" s="490">
        <v>457.82820000000004</v>
      </c>
    </row>
    <row r="5295" spans="1:4" x14ac:dyDescent="0.2">
      <c r="A5295" s="489" t="s">
        <v>9257</v>
      </c>
      <c r="B5295" s="489" t="s">
        <v>4015</v>
      </c>
      <c r="C5295" s="490">
        <v>-1593</v>
      </c>
      <c r="D5295" s="490">
        <v>-260.93340000000001</v>
      </c>
    </row>
    <row r="5296" spans="1:4" x14ac:dyDescent="0.2">
      <c r="A5296" s="489" t="s">
        <v>9257</v>
      </c>
      <c r="B5296" s="489" t="s">
        <v>4010</v>
      </c>
      <c r="C5296" s="490">
        <v>26442.632850241571</v>
      </c>
      <c r="D5296" s="490">
        <v>7599.6126811594204</v>
      </c>
    </row>
    <row r="5297" spans="1:4" x14ac:dyDescent="0.2">
      <c r="A5297" s="489" t="s">
        <v>9257</v>
      </c>
      <c r="B5297" s="489" t="s">
        <v>4014</v>
      </c>
      <c r="C5297" s="490">
        <v>3250</v>
      </c>
      <c r="D5297" s="490">
        <v>934.05</v>
      </c>
    </row>
    <row r="5298" spans="1:4" x14ac:dyDescent="0.2">
      <c r="A5298" s="489" t="s">
        <v>9257</v>
      </c>
      <c r="B5298" s="489" t="s">
        <v>4015</v>
      </c>
      <c r="C5298" s="490">
        <v>-3250</v>
      </c>
      <c r="D5298" s="490">
        <v>-532.35</v>
      </c>
    </row>
    <row r="5299" spans="1:4" x14ac:dyDescent="0.2">
      <c r="A5299" s="489" t="s">
        <v>9257</v>
      </c>
      <c r="B5299" s="489" t="s">
        <v>4011</v>
      </c>
      <c r="C5299" s="490">
        <v>17346.367149758429</v>
      </c>
      <c r="D5299" s="490">
        <v>4740.7621420289797</v>
      </c>
    </row>
    <row r="5300" spans="1:4" x14ac:dyDescent="0.2">
      <c r="A5300" s="489" t="s">
        <v>9257</v>
      </c>
      <c r="B5300" s="489" t="s">
        <v>4017</v>
      </c>
      <c r="C5300" s="490">
        <v>2132.0000000000018</v>
      </c>
      <c r="D5300" s="490">
        <v>582.67560000000003</v>
      </c>
    </row>
    <row r="5301" spans="1:4" x14ac:dyDescent="0.2">
      <c r="A5301" s="489" t="s">
        <v>9257</v>
      </c>
      <c r="B5301" s="489" t="s">
        <v>4018</v>
      </c>
      <c r="C5301" s="490">
        <v>-2132.0000000000018</v>
      </c>
      <c r="D5301" s="490">
        <v>-349.22160000000002</v>
      </c>
    </row>
    <row r="5302" spans="1:4" x14ac:dyDescent="0.2">
      <c r="A5302" s="489" t="s">
        <v>9257</v>
      </c>
      <c r="B5302" s="489" t="s">
        <v>4010</v>
      </c>
      <c r="C5302" s="490">
        <v>6726</v>
      </c>
      <c r="D5302" s="490">
        <v>1933.0524</v>
      </c>
    </row>
    <row r="5303" spans="1:4" x14ac:dyDescent="0.2">
      <c r="A5303" s="489" t="s">
        <v>9257</v>
      </c>
      <c r="B5303" s="489" t="s">
        <v>4010</v>
      </c>
      <c r="C5303" s="490">
        <v>2101</v>
      </c>
      <c r="D5303" s="490">
        <v>603.82740000000001</v>
      </c>
    </row>
    <row r="5304" spans="1:4" x14ac:dyDescent="0.2">
      <c r="A5304" s="489" t="s">
        <v>9257</v>
      </c>
      <c r="B5304" s="489" t="s">
        <v>4014</v>
      </c>
      <c r="C5304" s="490">
        <v>594</v>
      </c>
      <c r="D5304" s="490">
        <v>170.71559999999999</v>
      </c>
    </row>
    <row r="5305" spans="1:4" x14ac:dyDescent="0.2">
      <c r="A5305" s="489" t="s">
        <v>9257</v>
      </c>
      <c r="B5305" s="489" t="s">
        <v>4015</v>
      </c>
      <c r="C5305" s="490">
        <v>-594</v>
      </c>
      <c r="D5305" s="490">
        <v>-97.297199999999989</v>
      </c>
    </row>
    <row r="5306" spans="1:4" x14ac:dyDescent="0.2">
      <c r="A5306" s="489" t="s">
        <v>9257</v>
      </c>
      <c r="B5306" s="489" t="s">
        <v>3291</v>
      </c>
      <c r="C5306" s="490">
        <v>8327</v>
      </c>
      <c r="D5306" s="490">
        <v>2750.4081000000001</v>
      </c>
    </row>
    <row r="5307" spans="1:4" x14ac:dyDescent="0.2">
      <c r="A5307" s="489" t="s">
        <v>9257</v>
      </c>
      <c r="B5307" s="489" t="s">
        <v>3275</v>
      </c>
      <c r="C5307" s="490">
        <v>24618</v>
      </c>
      <c r="D5307" s="490">
        <v>8382.4290000000001</v>
      </c>
    </row>
    <row r="5308" spans="1:4" x14ac:dyDescent="0.2">
      <c r="A5308" s="489" t="s">
        <v>9257</v>
      </c>
      <c r="B5308" s="489" t="s">
        <v>4010</v>
      </c>
      <c r="C5308" s="490">
        <v>7954</v>
      </c>
      <c r="D5308" s="490">
        <v>2285.9796000000001</v>
      </c>
    </row>
    <row r="5309" spans="1:4" x14ac:dyDescent="0.2">
      <c r="A5309" s="489" t="s">
        <v>9257</v>
      </c>
      <c r="B5309" s="489" t="s">
        <v>4010</v>
      </c>
      <c r="C5309" s="490">
        <v>14029</v>
      </c>
      <c r="D5309" s="490">
        <v>4031.9346</v>
      </c>
    </row>
    <row r="5310" spans="1:4" x14ac:dyDescent="0.2">
      <c r="A5310" s="489" t="s">
        <v>9257</v>
      </c>
      <c r="B5310" s="489" t="s">
        <v>4010</v>
      </c>
      <c r="C5310" s="490">
        <v>5253</v>
      </c>
      <c r="D5310" s="490">
        <v>1509.7122000000002</v>
      </c>
    </row>
    <row r="5311" spans="1:4" x14ac:dyDescent="0.2">
      <c r="A5311" s="489" t="s">
        <v>9257</v>
      </c>
      <c r="B5311" s="489" t="s">
        <v>3291</v>
      </c>
      <c r="C5311" s="490">
        <v>29240.481183092401</v>
      </c>
      <c r="D5311" s="490">
        <v>9658.1309347754104</v>
      </c>
    </row>
    <row r="5312" spans="1:4" x14ac:dyDescent="0.2">
      <c r="A5312" s="489" t="s">
        <v>9257</v>
      </c>
      <c r="B5312" s="489" t="s">
        <v>3292</v>
      </c>
      <c r="C5312" s="490">
        <v>14917.518816907601</v>
      </c>
      <c r="D5312" s="490">
        <v>4687.0844122723802</v>
      </c>
    </row>
    <row r="5313" spans="1:4" x14ac:dyDescent="0.2">
      <c r="A5313" s="489" t="s">
        <v>9257</v>
      </c>
      <c r="B5313" s="489" t="s">
        <v>4010</v>
      </c>
      <c r="C5313" s="490">
        <v>24970.192307692301</v>
      </c>
      <c r="D5313" s="490">
        <v>7176.4332692307707</v>
      </c>
    </row>
    <row r="5314" spans="1:4" x14ac:dyDescent="0.2">
      <c r="A5314" s="489" t="s">
        <v>9257</v>
      </c>
      <c r="B5314" s="489" t="s">
        <v>4014</v>
      </c>
      <c r="C5314" s="490">
        <v>3969.23076923077</v>
      </c>
      <c r="D5314" s="490">
        <v>1140.75692307692</v>
      </c>
    </row>
    <row r="5315" spans="1:4" x14ac:dyDescent="0.2">
      <c r="A5315" s="489" t="s">
        <v>9257</v>
      </c>
      <c r="B5315" s="489" t="s">
        <v>4015</v>
      </c>
      <c r="C5315" s="490">
        <v>-3969.23076923077</v>
      </c>
      <c r="D5315" s="490">
        <v>-650.16000000000008</v>
      </c>
    </row>
    <row r="5316" spans="1:4" x14ac:dyDescent="0.2">
      <c r="A5316" s="489" t="s">
        <v>9257</v>
      </c>
      <c r="B5316" s="489" t="s">
        <v>4011</v>
      </c>
      <c r="C5316" s="490">
        <v>998.80769230769204</v>
      </c>
      <c r="D5316" s="490">
        <v>272.97414230769203</v>
      </c>
    </row>
    <row r="5317" spans="1:4" x14ac:dyDescent="0.2">
      <c r="A5317" s="489" t="s">
        <v>9257</v>
      </c>
      <c r="B5317" s="489" t="s">
        <v>4017</v>
      </c>
      <c r="C5317" s="490">
        <v>158.769230769231</v>
      </c>
      <c r="D5317" s="490">
        <v>43.391630769230801</v>
      </c>
    </row>
    <row r="5318" spans="1:4" x14ac:dyDescent="0.2">
      <c r="A5318" s="489" t="s">
        <v>9257</v>
      </c>
      <c r="B5318" s="489" t="s">
        <v>4018</v>
      </c>
      <c r="C5318" s="490">
        <v>-158.769230769231</v>
      </c>
      <c r="D5318" s="490">
        <v>-26.006399999999999</v>
      </c>
    </row>
    <row r="5319" spans="1:4" x14ac:dyDescent="0.2">
      <c r="A5319" s="489" t="s">
        <v>9257</v>
      </c>
      <c r="B5319" s="489" t="s">
        <v>5153</v>
      </c>
      <c r="C5319" s="490">
        <v>2198.1452891791</v>
      </c>
      <c r="D5319" s="490">
        <v>0</v>
      </c>
    </row>
    <row r="5320" spans="1:4" x14ac:dyDescent="0.2">
      <c r="A5320" s="489" t="s">
        <v>9257</v>
      </c>
      <c r="B5320" s="489" t="s">
        <v>4888</v>
      </c>
      <c r="C5320" s="490">
        <v>5131</v>
      </c>
      <c r="D5320" s="490">
        <v>961.0363000000001</v>
      </c>
    </row>
    <row r="5321" spans="1:4" x14ac:dyDescent="0.2">
      <c r="A5321" s="489" t="s">
        <v>9257</v>
      </c>
      <c r="B5321" s="489" t="s">
        <v>5153</v>
      </c>
      <c r="C5321" s="490">
        <v>3304.2857142857101</v>
      </c>
      <c r="D5321" s="490">
        <v>0</v>
      </c>
    </row>
    <row r="5322" spans="1:4" x14ac:dyDescent="0.2">
      <c r="A5322" s="489" t="s">
        <v>9257</v>
      </c>
      <c r="B5322" s="489" t="s">
        <v>5433</v>
      </c>
      <c r="C5322" s="490">
        <v>7710</v>
      </c>
      <c r="D5322" s="490">
        <v>1183.4850000000001</v>
      </c>
    </row>
    <row r="5323" spans="1:4" x14ac:dyDescent="0.2">
      <c r="A5323" s="489" t="s">
        <v>9257</v>
      </c>
      <c r="B5323" s="489" t="s">
        <v>5153</v>
      </c>
      <c r="C5323" s="490">
        <v>930.42857142857099</v>
      </c>
      <c r="D5323" s="490">
        <v>0</v>
      </c>
    </row>
    <row r="5324" spans="1:4" x14ac:dyDescent="0.2">
      <c r="A5324" s="489" t="s">
        <v>9257</v>
      </c>
      <c r="B5324" s="489" t="s">
        <v>4896</v>
      </c>
      <c r="C5324" s="490">
        <v>2171</v>
      </c>
      <c r="D5324" s="490">
        <v>398.59560000000005</v>
      </c>
    </row>
    <row r="5325" spans="1:4" x14ac:dyDescent="0.2">
      <c r="A5325" s="489" t="s">
        <v>9257</v>
      </c>
      <c r="B5325" s="489" t="s">
        <v>5153</v>
      </c>
      <c r="C5325" s="490">
        <v>3756.3862395863302</v>
      </c>
      <c r="D5325" s="490">
        <v>0</v>
      </c>
    </row>
    <row r="5326" spans="1:4" x14ac:dyDescent="0.2">
      <c r="A5326" s="489" t="s">
        <v>9257</v>
      </c>
      <c r="B5326" s="489" t="s">
        <v>5428</v>
      </c>
      <c r="C5326" s="490">
        <v>8767</v>
      </c>
      <c r="D5326" s="490">
        <v>1492.1434000000002</v>
      </c>
    </row>
    <row r="5327" spans="1:4" x14ac:dyDescent="0.2">
      <c r="A5327" s="489" t="s">
        <v>9257</v>
      </c>
      <c r="B5327" s="489" t="s">
        <v>5153</v>
      </c>
      <c r="C5327" s="490">
        <v>53</v>
      </c>
      <c r="D5327" s="490">
        <v>0</v>
      </c>
    </row>
    <row r="5328" spans="1:4" x14ac:dyDescent="0.2">
      <c r="A5328" s="489" t="s">
        <v>9257</v>
      </c>
      <c r="B5328" s="489" t="s">
        <v>5876</v>
      </c>
      <c r="C5328" s="490">
        <v>212</v>
      </c>
      <c r="D5328" s="490">
        <v>27.305600000000002</v>
      </c>
    </row>
    <row r="5329" spans="1:4" x14ac:dyDescent="0.2">
      <c r="A5329" s="489" t="s">
        <v>9257</v>
      </c>
      <c r="B5329" s="489" t="s">
        <v>5153</v>
      </c>
      <c r="C5329" s="490">
        <v>3006.8571428571399</v>
      </c>
      <c r="D5329" s="490">
        <v>0</v>
      </c>
    </row>
    <row r="5330" spans="1:4" x14ac:dyDescent="0.2">
      <c r="A5330" s="489" t="s">
        <v>9257</v>
      </c>
      <c r="B5330" s="489" t="s">
        <v>4888</v>
      </c>
      <c r="C5330" s="490">
        <v>7016</v>
      </c>
      <c r="D5330" s="490">
        <v>1314.0968</v>
      </c>
    </row>
    <row r="5331" spans="1:4" x14ac:dyDescent="0.2">
      <c r="A5331" s="489" t="s">
        <v>9257</v>
      </c>
      <c r="B5331" s="489" t="s">
        <v>5153</v>
      </c>
      <c r="C5331" s="490">
        <v>682.83354922279807</v>
      </c>
      <c r="D5331" s="490">
        <v>0</v>
      </c>
    </row>
    <row r="5332" spans="1:4" x14ac:dyDescent="0.2">
      <c r="A5332" s="489" t="s">
        <v>9257</v>
      </c>
      <c r="B5332" s="489" t="s">
        <v>5436</v>
      </c>
      <c r="C5332" s="490">
        <v>1595</v>
      </c>
      <c r="D5332" s="490">
        <v>231.91300000000001</v>
      </c>
    </row>
    <row r="5333" spans="1:4" x14ac:dyDescent="0.2">
      <c r="A5333" s="489" t="s">
        <v>9257</v>
      </c>
      <c r="B5333" s="489" t="s">
        <v>5153</v>
      </c>
      <c r="C5333" s="490">
        <v>1204.87059644227</v>
      </c>
      <c r="D5333" s="490">
        <v>0</v>
      </c>
    </row>
    <row r="5334" spans="1:4" x14ac:dyDescent="0.2">
      <c r="A5334" s="489" t="s">
        <v>9257</v>
      </c>
      <c r="B5334" s="489" t="s">
        <v>4884</v>
      </c>
      <c r="C5334" s="490">
        <v>2813</v>
      </c>
      <c r="D5334" s="490">
        <v>532.21960000000001</v>
      </c>
    </row>
    <row r="5335" spans="1:4" x14ac:dyDescent="0.2">
      <c r="A5335" s="489" t="s">
        <v>9257</v>
      </c>
      <c r="B5335" s="489" t="s">
        <v>4900</v>
      </c>
      <c r="C5335" s="490">
        <v>4961</v>
      </c>
      <c r="D5335" s="490">
        <v>888.01900000000001</v>
      </c>
    </row>
    <row r="5336" spans="1:4" x14ac:dyDescent="0.2">
      <c r="A5336" s="489" t="s">
        <v>9257</v>
      </c>
      <c r="B5336" s="489" t="s">
        <v>5153</v>
      </c>
      <c r="C5336" s="490">
        <v>2126.1428571428601</v>
      </c>
      <c r="D5336" s="490">
        <v>0</v>
      </c>
    </row>
    <row r="5337" spans="1:4" x14ac:dyDescent="0.2">
      <c r="A5337" s="489" t="s">
        <v>9257</v>
      </c>
      <c r="B5337" s="489" t="s">
        <v>1105</v>
      </c>
      <c r="C5337" s="490">
        <v>1389</v>
      </c>
      <c r="D5337" s="490">
        <v>703.11180000000013</v>
      </c>
    </row>
    <row r="5338" spans="1:4" x14ac:dyDescent="0.2">
      <c r="A5338" s="489" t="s">
        <v>9257</v>
      </c>
      <c r="B5338" s="489" t="s">
        <v>1105</v>
      </c>
      <c r="C5338" s="490">
        <v>1153</v>
      </c>
      <c r="D5338" s="490">
        <v>583.64859999999999</v>
      </c>
    </row>
    <row r="5339" spans="1:4" x14ac:dyDescent="0.2">
      <c r="A5339" s="489" t="s">
        <v>9257</v>
      </c>
      <c r="B5339" s="489" t="s">
        <v>1105</v>
      </c>
      <c r="C5339" s="490">
        <v>1137</v>
      </c>
      <c r="D5339" s="490">
        <v>575.54939999999999</v>
      </c>
    </row>
    <row r="5340" spans="1:4" x14ac:dyDescent="0.2">
      <c r="A5340" s="489" t="s">
        <v>9257</v>
      </c>
      <c r="B5340" s="489" t="s">
        <v>1107</v>
      </c>
      <c r="C5340" s="490">
        <v>3186.4</v>
      </c>
      <c r="D5340" s="490">
        <v>1456.1848</v>
      </c>
    </row>
    <row r="5341" spans="1:4" x14ac:dyDescent="0.2">
      <c r="A5341" s="489" t="s">
        <v>9257</v>
      </c>
      <c r="B5341" s="489" t="s">
        <v>1107</v>
      </c>
      <c r="C5341" s="490">
        <v>2499.4</v>
      </c>
      <c r="D5341" s="490">
        <v>1142.2258000000002</v>
      </c>
    </row>
    <row r="5342" spans="1:4" x14ac:dyDescent="0.2">
      <c r="A5342" s="489" t="s">
        <v>9257</v>
      </c>
      <c r="B5342" s="489" t="s">
        <v>3265</v>
      </c>
      <c r="C5342" s="490">
        <v>18022.556244689902</v>
      </c>
      <c r="D5342" s="490">
        <v>6709.7976898980505</v>
      </c>
    </row>
    <row r="5343" spans="1:4" x14ac:dyDescent="0.2">
      <c r="A5343" s="489" t="s">
        <v>9257</v>
      </c>
      <c r="B5343" s="489" t="s">
        <v>3264</v>
      </c>
      <c r="C5343" s="490">
        <v>31655.5437553101</v>
      </c>
      <c r="D5343" s="490">
        <v>12389.979825828401</v>
      </c>
    </row>
    <row r="5344" spans="1:4" x14ac:dyDescent="0.2">
      <c r="A5344" s="489" t="s">
        <v>9257</v>
      </c>
      <c r="B5344" s="489" t="s">
        <v>1115</v>
      </c>
      <c r="C5344" s="490">
        <v>7302.5</v>
      </c>
      <c r="D5344" s="490">
        <v>3982.0532500000004</v>
      </c>
    </row>
    <row r="5345" spans="1:4" x14ac:dyDescent="0.2">
      <c r="A5345" s="489" t="s">
        <v>9257</v>
      </c>
      <c r="B5345" s="489" t="s">
        <v>1115</v>
      </c>
      <c r="C5345" s="490">
        <v>5481.8</v>
      </c>
      <c r="D5345" s="490">
        <v>2989.2255400000004</v>
      </c>
    </row>
    <row r="5346" spans="1:4" x14ac:dyDescent="0.2">
      <c r="A5346" s="489" t="s">
        <v>9257</v>
      </c>
      <c r="B5346" s="489" t="s">
        <v>1115</v>
      </c>
      <c r="C5346" s="490">
        <v>4731.8</v>
      </c>
      <c r="D5346" s="490">
        <v>2580.25054</v>
      </c>
    </row>
    <row r="5347" spans="1:4" x14ac:dyDescent="0.2">
      <c r="A5347" s="489" t="s">
        <v>9257</v>
      </c>
      <c r="B5347" s="489" t="s">
        <v>1115</v>
      </c>
      <c r="C5347" s="490">
        <v>4052.7000000000003</v>
      </c>
      <c r="D5347" s="490">
        <v>2209.9373100000003</v>
      </c>
    </row>
    <row r="5348" spans="1:4" x14ac:dyDescent="0.2">
      <c r="A5348" s="489" t="s">
        <v>9257</v>
      </c>
      <c r="B5348" s="489" t="s">
        <v>1122</v>
      </c>
      <c r="C5348" s="490">
        <v>4367</v>
      </c>
      <c r="D5348" s="490">
        <v>2262.1060000000002</v>
      </c>
    </row>
    <row r="5349" spans="1:4" x14ac:dyDescent="0.2">
      <c r="A5349" s="489" t="s">
        <v>9257</v>
      </c>
      <c r="B5349" s="489" t="s">
        <v>1122</v>
      </c>
      <c r="C5349" s="490">
        <v>2915.7000000000003</v>
      </c>
      <c r="D5349" s="490">
        <v>1510.3326000000002</v>
      </c>
    </row>
    <row r="5350" spans="1:4" x14ac:dyDescent="0.2">
      <c r="A5350" s="489" t="s">
        <v>9257</v>
      </c>
      <c r="B5350" s="489" t="s">
        <v>1122</v>
      </c>
      <c r="C5350" s="490">
        <v>31343.786982248501</v>
      </c>
      <c r="D5350" s="490">
        <v>16236.081656804701</v>
      </c>
    </row>
    <row r="5351" spans="1:4" x14ac:dyDescent="0.2">
      <c r="A5351" s="489" t="s">
        <v>9257</v>
      </c>
      <c r="B5351" s="489" t="s">
        <v>1123</v>
      </c>
      <c r="C5351" s="490">
        <v>3970.21301775148</v>
      </c>
      <c r="D5351" s="490">
        <v>1956.5209751479301</v>
      </c>
    </row>
    <row r="5352" spans="1:4" x14ac:dyDescent="0.2">
      <c r="A5352" s="489" t="s">
        <v>9257</v>
      </c>
      <c r="B5352" s="489" t="s">
        <v>1122</v>
      </c>
      <c r="C5352" s="490">
        <v>4240.7</v>
      </c>
      <c r="D5352" s="490">
        <v>2196.6826000000001</v>
      </c>
    </row>
    <row r="5353" spans="1:4" x14ac:dyDescent="0.2">
      <c r="A5353" s="489" t="s">
        <v>9257</v>
      </c>
      <c r="B5353" s="489" t="s">
        <v>1122</v>
      </c>
      <c r="C5353" s="490">
        <v>29827</v>
      </c>
      <c r="D5353" s="490">
        <v>15450.386</v>
      </c>
    </row>
    <row r="5354" spans="1:4" x14ac:dyDescent="0.2">
      <c r="A5354" s="489" t="s">
        <v>9257</v>
      </c>
      <c r="B5354" s="489" t="s">
        <v>1122</v>
      </c>
      <c r="C5354" s="490">
        <v>3911</v>
      </c>
      <c r="D5354" s="490">
        <v>2025.8980000000001</v>
      </c>
    </row>
    <row r="5355" spans="1:4" x14ac:dyDescent="0.2">
      <c r="A5355" s="489" t="s">
        <v>9257</v>
      </c>
      <c r="B5355" s="489" t="s">
        <v>1122</v>
      </c>
      <c r="C5355" s="490">
        <v>5802</v>
      </c>
      <c r="D5355" s="490">
        <v>3005.4360000000001</v>
      </c>
    </row>
    <row r="5356" spans="1:4" x14ac:dyDescent="0.2">
      <c r="A5356" s="489" t="s">
        <v>9257</v>
      </c>
      <c r="B5356" s="489" t="s">
        <v>1122</v>
      </c>
      <c r="C5356" s="490">
        <v>30277.241379310301</v>
      </c>
      <c r="D5356" s="490">
        <v>15683.611034482801</v>
      </c>
    </row>
    <row r="5357" spans="1:4" x14ac:dyDescent="0.2">
      <c r="A5357" s="489" t="s">
        <v>9257</v>
      </c>
      <c r="B5357" s="489" t="s">
        <v>1123</v>
      </c>
      <c r="C5357" s="490">
        <v>454.15862068965504</v>
      </c>
      <c r="D5357" s="490">
        <v>223.809368275862</v>
      </c>
    </row>
    <row r="5358" spans="1:4" x14ac:dyDescent="0.2">
      <c r="A5358" s="489" t="s">
        <v>9257</v>
      </c>
      <c r="B5358" s="489" t="s">
        <v>1129</v>
      </c>
      <c r="C5358" s="490">
        <v>25676</v>
      </c>
      <c r="D5358" s="490">
        <v>12635.159600000001</v>
      </c>
    </row>
    <row r="5359" spans="1:4" x14ac:dyDescent="0.2">
      <c r="A5359" s="489" t="s">
        <v>9257</v>
      </c>
      <c r="B5359" s="489" t="s">
        <v>1129</v>
      </c>
      <c r="C5359" s="490">
        <v>4739.2</v>
      </c>
      <c r="D5359" s="490">
        <v>2332.16032</v>
      </c>
    </row>
    <row r="5360" spans="1:4" x14ac:dyDescent="0.2">
      <c r="A5360" s="489" t="s">
        <v>9257</v>
      </c>
      <c r="B5360" s="489" t="s">
        <v>1129</v>
      </c>
      <c r="C5360" s="490">
        <v>4549</v>
      </c>
      <c r="D5360" s="490">
        <v>2238.5628999999999</v>
      </c>
    </row>
    <row r="5361" spans="1:4" x14ac:dyDescent="0.2">
      <c r="A5361" s="489" t="s">
        <v>9257</v>
      </c>
      <c r="B5361" s="489" t="s">
        <v>1129</v>
      </c>
      <c r="C5361" s="490">
        <v>3790</v>
      </c>
      <c r="D5361" s="490">
        <v>1865.0590000000002</v>
      </c>
    </row>
    <row r="5362" spans="1:4" x14ac:dyDescent="0.2">
      <c r="A5362" s="489" t="s">
        <v>9257</v>
      </c>
      <c r="B5362" s="489" t="s">
        <v>1129</v>
      </c>
      <c r="C5362" s="490">
        <v>4315</v>
      </c>
      <c r="D5362" s="490">
        <v>2123.4115000000002</v>
      </c>
    </row>
    <row r="5363" spans="1:4" x14ac:dyDescent="0.2">
      <c r="A5363" s="489" t="s">
        <v>9257</v>
      </c>
      <c r="B5363" s="489" t="s">
        <v>704</v>
      </c>
      <c r="C5363" s="490">
        <v>96936</v>
      </c>
      <c r="D5363" s="490">
        <v>19067.3112</v>
      </c>
    </row>
    <row r="5364" spans="1:4" x14ac:dyDescent="0.2">
      <c r="A5364" s="489" t="s">
        <v>9257</v>
      </c>
      <c r="B5364" s="489" t="s">
        <v>1129</v>
      </c>
      <c r="C5364" s="490">
        <v>6021.8</v>
      </c>
      <c r="D5364" s="490">
        <v>2963.3277800000001</v>
      </c>
    </row>
    <row r="5365" spans="1:4" x14ac:dyDescent="0.2">
      <c r="A5365" s="489" t="s">
        <v>9257</v>
      </c>
      <c r="B5365" s="489" t="s">
        <v>1129</v>
      </c>
      <c r="C5365" s="490">
        <v>4094</v>
      </c>
      <c r="D5365" s="490">
        <v>2014.6574000000001</v>
      </c>
    </row>
    <row r="5366" spans="1:4" x14ac:dyDescent="0.2">
      <c r="A5366" s="489" t="s">
        <v>9257</v>
      </c>
      <c r="B5366" s="489" t="s">
        <v>1129</v>
      </c>
      <c r="C5366" s="490">
        <v>6336.8</v>
      </c>
      <c r="D5366" s="490">
        <v>3118.3392800000001</v>
      </c>
    </row>
    <row r="5367" spans="1:4" x14ac:dyDescent="0.2">
      <c r="A5367" s="489" t="s">
        <v>9257</v>
      </c>
      <c r="B5367" s="489" t="s">
        <v>1129</v>
      </c>
      <c r="C5367" s="490">
        <v>4368.1000000000004</v>
      </c>
      <c r="D5367" s="490">
        <v>2149.5420100000001</v>
      </c>
    </row>
    <row r="5368" spans="1:4" x14ac:dyDescent="0.2">
      <c r="A5368" s="489" t="s">
        <v>9257</v>
      </c>
      <c r="B5368" s="489" t="s">
        <v>1129</v>
      </c>
      <c r="C5368" s="490">
        <v>9294.9</v>
      </c>
      <c r="D5368" s="490">
        <v>4574.0202900000004</v>
      </c>
    </row>
    <row r="5369" spans="1:4" x14ac:dyDescent="0.2">
      <c r="A5369" s="489" t="s">
        <v>9257</v>
      </c>
      <c r="B5369" s="489" t="s">
        <v>1129</v>
      </c>
      <c r="C5369" s="490">
        <v>4395.3</v>
      </c>
      <c r="D5369" s="490">
        <v>2162.92713</v>
      </c>
    </row>
    <row r="5370" spans="1:4" x14ac:dyDescent="0.2">
      <c r="A5370" s="489" t="s">
        <v>9257</v>
      </c>
      <c r="B5370" s="489" t="s">
        <v>1136</v>
      </c>
      <c r="C5370" s="490">
        <v>26673.8</v>
      </c>
      <c r="D5370" s="490">
        <v>12470.0015</v>
      </c>
    </row>
    <row r="5371" spans="1:4" x14ac:dyDescent="0.2">
      <c r="A5371" s="489" t="s">
        <v>9257</v>
      </c>
      <c r="B5371" s="489" t="s">
        <v>1136</v>
      </c>
      <c r="C5371" s="490">
        <v>6581.5</v>
      </c>
      <c r="D5371" s="490">
        <v>3076.8512500000002</v>
      </c>
    </row>
    <row r="5372" spans="1:4" x14ac:dyDescent="0.2">
      <c r="A5372" s="489" t="s">
        <v>9257</v>
      </c>
      <c r="B5372" s="489" t="s">
        <v>1136</v>
      </c>
      <c r="C5372" s="490">
        <v>26443</v>
      </c>
      <c r="D5372" s="490">
        <v>12362.102500000001</v>
      </c>
    </row>
    <row r="5373" spans="1:4" x14ac:dyDescent="0.2">
      <c r="A5373" s="489" t="s">
        <v>9257</v>
      </c>
      <c r="B5373" s="489" t="s">
        <v>1136</v>
      </c>
      <c r="C5373" s="490">
        <v>28222.6800429953</v>
      </c>
      <c r="D5373" s="490">
        <v>13194.1029201003</v>
      </c>
    </row>
    <row r="5374" spans="1:4" x14ac:dyDescent="0.2">
      <c r="A5374" s="489" t="s">
        <v>9257</v>
      </c>
      <c r="B5374" s="489" t="s">
        <v>1137</v>
      </c>
      <c r="C5374" s="490">
        <v>24290.3199570047</v>
      </c>
      <c r="D5374" s="490">
        <v>10804.3343168757</v>
      </c>
    </row>
    <row r="5375" spans="1:4" x14ac:dyDescent="0.2">
      <c r="A5375" s="489" t="s">
        <v>9257</v>
      </c>
      <c r="B5375" s="489" t="s">
        <v>1136</v>
      </c>
      <c r="C5375" s="490">
        <v>5647</v>
      </c>
      <c r="D5375" s="490">
        <v>2639.9725000000003</v>
      </c>
    </row>
    <row r="5376" spans="1:4" x14ac:dyDescent="0.2">
      <c r="A5376" s="489" t="s">
        <v>9257</v>
      </c>
      <c r="B5376" s="489" t="s">
        <v>1136</v>
      </c>
      <c r="C5376" s="490">
        <v>11981</v>
      </c>
      <c r="D5376" s="490">
        <v>5601.1175000000003</v>
      </c>
    </row>
    <row r="5377" spans="1:4" x14ac:dyDescent="0.2">
      <c r="A5377" s="489" t="s">
        <v>9257</v>
      </c>
      <c r="B5377" s="489" t="s">
        <v>1136</v>
      </c>
      <c r="C5377" s="490">
        <v>12343.800000000001</v>
      </c>
      <c r="D5377" s="490">
        <v>5770.7265000000007</v>
      </c>
    </row>
    <row r="5378" spans="1:4" x14ac:dyDescent="0.2">
      <c r="A5378" s="489" t="s">
        <v>9257</v>
      </c>
      <c r="B5378" s="489" t="s">
        <v>1136</v>
      </c>
      <c r="C5378" s="490">
        <v>4295.6000000000004</v>
      </c>
      <c r="D5378" s="490">
        <v>2008.193</v>
      </c>
    </row>
    <row r="5379" spans="1:4" x14ac:dyDescent="0.2">
      <c r="A5379" s="489" t="s">
        <v>9257</v>
      </c>
      <c r="B5379" s="489" t="s">
        <v>1136</v>
      </c>
      <c r="C5379" s="490">
        <v>3929</v>
      </c>
      <c r="D5379" s="490">
        <v>1836.8075000000001</v>
      </c>
    </row>
    <row r="5380" spans="1:4" x14ac:dyDescent="0.2">
      <c r="A5380" s="489" t="s">
        <v>9257</v>
      </c>
      <c r="B5380" s="489" t="s">
        <v>1136</v>
      </c>
      <c r="C5380" s="490">
        <v>10050.256918239</v>
      </c>
      <c r="D5380" s="490">
        <v>4698.4951092767305</v>
      </c>
    </row>
    <row r="5381" spans="1:4" x14ac:dyDescent="0.2">
      <c r="A5381" s="489" t="s">
        <v>9257</v>
      </c>
      <c r="B5381" s="489" t="s">
        <v>173</v>
      </c>
      <c r="C5381" s="490">
        <v>1056.5430817610099</v>
      </c>
      <c r="D5381" s="490">
        <v>454.419179465409</v>
      </c>
    </row>
    <row r="5382" spans="1:4" x14ac:dyDescent="0.2">
      <c r="A5382" s="489" t="s">
        <v>9257</v>
      </c>
      <c r="B5382" s="489" t="s">
        <v>1136</v>
      </c>
      <c r="C5382" s="490">
        <v>13035</v>
      </c>
      <c r="D5382" s="490">
        <v>6093.8625000000002</v>
      </c>
    </row>
    <row r="5383" spans="1:4" x14ac:dyDescent="0.2">
      <c r="A5383" s="489" t="s">
        <v>9257</v>
      </c>
      <c r="B5383" s="489" t="s">
        <v>1136</v>
      </c>
      <c r="C5383" s="490">
        <v>8838.4</v>
      </c>
      <c r="D5383" s="490">
        <v>4131.9520000000002</v>
      </c>
    </row>
    <row r="5384" spans="1:4" x14ac:dyDescent="0.2">
      <c r="A5384" s="489" t="s">
        <v>9257</v>
      </c>
      <c r="B5384" s="489" t="s">
        <v>173</v>
      </c>
      <c r="C5384" s="490">
        <v>9428</v>
      </c>
      <c r="D5384" s="490">
        <v>4054.9828000000002</v>
      </c>
    </row>
    <row r="5385" spans="1:4" x14ac:dyDescent="0.2">
      <c r="A5385" s="489" t="s">
        <v>9257</v>
      </c>
      <c r="B5385" s="489" t="s">
        <v>173</v>
      </c>
      <c r="C5385" s="490">
        <v>5116</v>
      </c>
      <c r="D5385" s="490">
        <v>2200.3915999999999</v>
      </c>
    </row>
    <row r="5386" spans="1:4" x14ac:dyDescent="0.2">
      <c r="A5386" s="489" t="s">
        <v>9257</v>
      </c>
      <c r="B5386" s="489" t="s">
        <v>173</v>
      </c>
      <c r="C5386" s="490">
        <v>28775</v>
      </c>
      <c r="D5386" s="490">
        <v>12376.127500000001</v>
      </c>
    </row>
    <row r="5387" spans="1:4" x14ac:dyDescent="0.2">
      <c r="A5387" s="489" t="s">
        <v>9257</v>
      </c>
      <c r="B5387" s="489" t="s">
        <v>178</v>
      </c>
      <c r="C5387" s="490">
        <v>1395.6000000000001</v>
      </c>
      <c r="D5387" s="490">
        <v>600.24756000000002</v>
      </c>
    </row>
    <row r="5388" spans="1:4" x14ac:dyDescent="0.2">
      <c r="A5388" s="489" t="s">
        <v>9257</v>
      </c>
      <c r="B5388" s="489" t="s">
        <v>179</v>
      </c>
      <c r="C5388" s="490">
        <v>-1395.6000000000001</v>
      </c>
      <c r="D5388" s="490">
        <v>-251.208</v>
      </c>
    </row>
    <row r="5389" spans="1:4" x14ac:dyDescent="0.2">
      <c r="A5389" s="489" t="s">
        <v>9257</v>
      </c>
      <c r="B5389" s="489" t="s">
        <v>173</v>
      </c>
      <c r="C5389" s="490">
        <v>4065</v>
      </c>
      <c r="D5389" s="490">
        <v>1748.3565000000001</v>
      </c>
    </row>
    <row r="5390" spans="1:4" x14ac:dyDescent="0.2">
      <c r="A5390" s="489" t="s">
        <v>9257</v>
      </c>
      <c r="B5390" s="489" t="s">
        <v>178</v>
      </c>
      <c r="C5390" s="490">
        <v>1314.9</v>
      </c>
      <c r="D5390" s="490">
        <v>565.53849000000002</v>
      </c>
    </row>
    <row r="5391" spans="1:4" x14ac:dyDescent="0.2">
      <c r="A5391" s="489" t="s">
        <v>9257</v>
      </c>
      <c r="B5391" s="489" t="s">
        <v>179</v>
      </c>
      <c r="C5391" s="490">
        <v>-1314.9</v>
      </c>
      <c r="D5391" s="490">
        <v>-236.68200000000002</v>
      </c>
    </row>
    <row r="5392" spans="1:4" x14ac:dyDescent="0.2">
      <c r="A5392" s="489" t="s">
        <v>9257</v>
      </c>
      <c r="B5392" s="489" t="s">
        <v>173</v>
      </c>
      <c r="C5392" s="490">
        <v>4582.4000000000005</v>
      </c>
      <c r="D5392" s="490">
        <v>1970.8902400000002</v>
      </c>
    </row>
    <row r="5393" spans="1:4" x14ac:dyDescent="0.2">
      <c r="A5393" s="489" t="s">
        <v>9257</v>
      </c>
      <c r="B5393" s="489" t="s">
        <v>173</v>
      </c>
      <c r="C5393" s="490">
        <v>2798</v>
      </c>
      <c r="D5393" s="490">
        <v>1203.4198000000001</v>
      </c>
    </row>
    <row r="5394" spans="1:4" x14ac:dyDescent="0.2">
      <c r="A5394" s="489" t="s">
        <v>9257</v>
      </c>
      <c r="B5394" s="489" t="s">
        <v>178</v>
      </c>
      <c r="C5394" s="490">
        <v>882</v>
      </c>
      <c r="D5394" s="490">
        <v>379.34820000000002</v>
      </c>
    </row>
    <row r="5395" spans="1:4" x14ac:dyDescent="0.2">
      <c r="A5395" s="489" t="s">
        <v>9257</v>
      </c>
      <c r="B5395" s="489" t="s">
        <v>179</v>
      </c>
      <c r="C5395" s="490">
        <v>-882</v>
      </c>
      <c r="D5395" s="490">
        <v>-158.76000000000002</v>
      </c>
    </row>
    <row r="5396" spans="1:4" x14ac:dyDescent="0.2">
      <c r="A5396" s="489" t="s">
        <v>9257</v>
      </c>
      <c r="B5396" s="489" t="s">
        <v>173</v>
      </c>
      <c r="C5396" s="490">
        <v>19290</v>
      </c>
      <c r="D5396" s="490">
        <v>8296.6290000000008</v>
      </c>
    </row>
    <row r="5397" spans="1:4" x14ac:dyDescent="0.2">
      <c r="A5397" s="489" t="s">
        <v>9257</v>
      </c>
      <c r="B5397" s="489" t="s">
        <v>173</v>
      </c>
      <c r="C5397" s="490">
        <v>6834</v>
      </c>
      <c r="D5397" s="490">
        <v>2939.3034000000002</v>
      </c>
    </row>
    <row r="5398" spans="1:4" x14ac:dyDescent="0.2">
      <c r="A5398" s="489" t="s">
        <v>9257</v>
      </c>
      <c r="B5398" s="489" t="s">
        <v>173</v>
      </c>
      <c r="C5398" s="490">
        <v>6481.1</v>
      </c>
      <c r="D5398" s="490">
        <v>2787.5211100000001</v>
      </c>
    </row>
    <row r="5399" spans="1:4" x14ac:dyDescent="0.2">
      <c r="A5399" s="489" t="s">
        <v>9257</v>
      </c>
      <c r="B5399" s="489" t="s">
        <v>173</v>
      </c>
      <c r="C5399" s="490">
        <v>7169</v>
      </c>
      <c r="D5399" s="490">
        <v>3083.3869</v>
      </c>
    </row>
    <row r="5400" spans="1:4" x14ac:dyDescent="0.2">
      <c r="A5400" s="489" t="s">
        <v>9257</v>
      </c>
      <c r="B5400" s="489" t="s">
        <v>173</v>
      </c>
      <c r="C5400" s="490">
        <v>7652</v>
      </c>
      <c r="D5400" s="490">
        <v>3291.1251999999999</v>
      </c>
    </row>
    <row r="5401" spans="1:4" x14ac:dyDescent="0.2">
      <c r="A5401" s="489" t="s">
        <v>9257</v>
      </c>
      <c r="B5401" s="489" t="s">
        <v>173</v>
      </c>
      <c r="C5401" s="490">
        <v>5801</v>
      </c>
      <c r="D5401" s="490">
        <v>2495.0101</v>
      </c>
    </row>
    <row r="5402" spans="1:4" x14ac:dyDescent="0.2">
      <c r="A5402" s="489" t="s">
        <v>9257</v>
      </c>
      <c r="B5402" s="489" t="s">
        <v>173</v>
      </c>
      <c r="C5402" s="490">
        <v>8470.7000000000007</v>
      </c>
      <c r="D5402" s="490">
        <v>3643.2480700000001</v>
      </c>
    </row>
    <row r="5403" spans="1:4" x14ac:dyDescent="0.2">
      <c r="A5403" s="489" t="s">
        <v>9257</v>
      </c>
      <c r="B5403" s="489" t="s">
        <v>173</v>
      </c>
      <c r="C5403" s="490">
        <v>8180</v>
      </c>
      <c r="D5403" s="490">
        <v>3518.2180000000003</v>
      </c>
    </row>
    <row r="5404" spans="1:4" x14ac:dyDescent="0.2">
      <c r="A5404" s="489" t="s">
        <v>9257</v>
      </c>
      <c r="B5404" s="489" t="s">
        <v>173</v>
      </c>
      <c r="C5404" s="490">
        <v>6985</v>
      </c>
      <c r="D5404" s="490">
        <v>3004.2485000000001</v>
      </c>
    </row>
    <row r="5405" spans="1:4" x14ac:dyDescent="0.2">
      <c r="A5405" s="489" t="s">
        <v>9257</v>
      </c>
      <c r="B5405" s="489" t="s">
        <v>173</v>
      </c>
      <c r="C5405" s="490">
        <v>11041</v>
      </c>
      <c r="D5405" s="490">
        <v>4748.7341000000006</v>
      </c>
    </row>
    <row r="5406" spans="1:4" x14ac:dyDescent="0.2">
      <c r="A5406" s="489" t="s">
        <v>9257</v>
      </c>
      <c r="B5406" s="489" t="s">
        <v>173</v>
      </c>
      <c r="C5406" s="490">
        <v>5014</v>
      </c>
      <c r="D5406" s="490">
        <v>2156.5214000000001</v>
      </c>
    </row>
    <row r="5407" spans="1:4" x14ac:dyDescent="0.2">
      <c r="A5407" s="489" t="s">
        <v>9257</v>
      </c>
      <c r="B5407" s="489" t="s">
        <v>173</v>
      </c>
      <c r="C5407" s="490">
        <v>3695</v>
      </c>
      <c r="D5407" s="490">
        <v>1589.2195000000002</v>
      </c>
    </row>
    <row r="5408" spans="1:4" x14ac:dyDescent="0.2">
      <c r="A5408" s="489" t="s">
        <v>9257</v>
      </c>
      <c r="B5408" s="489" t="s">
        <v>173</v>
      </c>
      <c r="C5408" s="490">
        <v>7369</v>
      </c>
      <c r="D5408" s="490">
        <v>3169.4069</v>
      </c>
    </row>
    <row r="5409" spans="1:4" x14ac:dyDescent="0.2">
      <c r="A5409" s="489" t="s">
        <v>9257</v>
      </c>
      <c r="B5409" s="489" t="s">
        <v>3264</v>
      </c>
      <c r="C5409" s="490">
        <v>6426</v>
      </c>
      <c r="D5409" s="490">
        <v>2515.1364000000003</v>
      </c>
    </row>
    <row r="5410" spans="1:4" x14ac:dyDescent="0.2">
      <c r="A5410" s="489" t="s">
        <v>9257</v>
      </c>
      <c r="B5410" s="489" t="s">
        <v>3264</v>
      </c>
      <c r="C5410" s="490">
        <v>9359</v>
      </c>
      <c r="D5410" s="490">
        <v>3663.1126000000004</v>
      </c>
    </row>
    <row r="5411" spans="1:4" x14ac:dyDescent="0.2">
      <c r="A5411" s="489" t="s">
        <v>9257</v>
      </c>
      <c r="B5411" s="489" t="s">
        <v>3265</v>
      </c>
      <c r="C5411" s="490">
        <v>11835.0724637681</v>
      </c>
      <c r="D5411" s="490">
        <v>4406.1974782608704</v>
      </c>
    </row>
    <row r="5412" spans="1:4" x14ac:dyDescent="0.2">
      <c r="A5412" s="489" t="s">
        <v>9257</v>
      </c>
      <c r="B5412" s="489" t="s">
        <v>3264</v>
      </c>
      <c r="C5412" s="490">
        <v>31144.927536231902</v>
      </c>
      <c r="D5412" s="490">
        <v>12190.1246376812</v>
      </c>
    </row>
    <row r="5413" spans="1:4" x14ac:dyDescent="0.2">
      <c r="A5413" s="489" t="s">
        <v>9257</v>
      </c>
      <c r="B5413" s="489" t="s">
        <v>3264</v>
      </c>
      <c r="C5413" s="490">
        <v>13031</v>
      </c>
      <c r="D5413" s="490">
        <v>5100.3334000000004</v>
      </c>
    </row>
    <row r="5414" spans="1:4" x14ac:dyDescent="0.2">
      <c r="A5414" s="489" t="s">
        <v>9257</v>
      </c>
      <c r="B5414" s="489" t="s">
        <v>3264</v>
      </c>
      <c r="C5414" s="490">
        <v>10532</v>
      </c>
      <c r="D5414" s="490">
        <v>4122.2248</v>
      </c>
    </row>
    <row r="5415" spans="1:4" x14ac:dyDescent="0.2">
      <c r="A5415" s="489" t="s">
        <v>9257</v>
      </c>
      <c r="B5415" s="489" t="s">
        <v>3264</v>
      </c>
      <c r="C5415" s="490">
        <v>3909</v>
      </c>
      <c r="D5415" s="490">
        <v>1529.9826</v>
      </c>
    </row>
    <row r="5416" spans="1:4" x14ac:dyDescent="0.2">
      <c r="A5416" s="489" t="s">
        <v>9257</v>
      </c>
      <c r="B5416" s="489" t="s">
        <v>3264</v>
      </c>
      <c r="C5416" s="490">
        <v>26775</v>
      </c>
      <c r="D5416" s="490">
        <v>10479.735000000001</v>
      </c>
    </row>
    <row r="5417" spans="1:4" x14ac:dyDescent="0.2">
      <c r="A5417" s="489" t="s">
        <v>9257</v>
      </c>
      <c r="B5417" s="489" t="s">
        <v>3264</v>
      </c>
      <c r="C5417" s="490">
        <v>10157</v>
      </c>
      <c r="D5417" s="490">
        <v>3975.4498000000003</v>
      </c>
    </row>
    <row r="5418" spans="1:4" x14ac:dyDescent="0.2">
      <c r="A5418" s="489" t="s">
        <v>9257</v>
      </c>
      <c r="B5418" s="489" t="s">
        <v>3264</v>
      </c>
      <c r="C5418" s="490">
        <v>9554</v>
      </c>
      <c r="D5418" s="490">
        <v>3739.4356000000002</v>
      </c>
    </row>
    <row r="5419" spans="1:4" x14ac:dyDescent="0.2">
      <c r="A5419" s="489" t="s">
        <v>9257</v>
      </c>
      <c r="B5419" s="489" t="s">
        <v>3264</v>
      </c>
      <c r="C5419" s="490">
        <v>8179</v>
      </c>
      <c r="D5419" s="490">
        <v>3201.2606000000001</v>
      </c>
    </row>
    <row r="5420" spans="1:4" x14ac:dyDescent="0.2">
      <c r="A5420" s="489" t="s">
        <v>9257</v>
      </c>
      <c r="B5420" s="489" t="s">
        <v>3264</v>
      </c>
      <c r="C5420" s="490">
        <v>8509</v>
      </c>
      <c r="D5420" s="490">
        <v>3330.4226000000003</v>
      </c>
    </row>
    <row r="5421" spans="1:4" x14ac:dyDescent="0.2">
      <c r="A5421" s="489" t="s">
        <v>9257</v>
      </c>
      <c r="B5421" s="489" t="s">
        <v>3265</v>
      </c>
      <c r="C5421" s="490">
        <v>2392.2727272727302</v>
      </c>
      <c r="D5421" s="490">
        <v>890.64313636363602</v>
      </c>
    </row>
    <row r="5422" spans="1:4" x14ac:dyDescent="0.2">
      <c r="A5422" s="489" t="s">
        <v>9257</v>
      </c>
      <c r="B5422" s="489" t="s">
        <v>3264</v>
      </c>
      <c r="C5422" s="490">
        <v>23922.727272727301</v>
      </c>
      <c r="D5422" s="490">
        <v>9363.3554545454499</v>
      </c>
    </row>
    <row r="5423" spans="1:4" x14ac:dyDescent="0.2">
      <c r="A5423" s="489" t="s">
        <v>9257</v>
      </c>
      <c r="B5423" s="489" t="s">
        <v>3264</v>
      </c>
      <c r="C5423" s="490">
        <v>7348</v>
      </c>
      <c r="D5423" s="490">
        <v>2876.0072</v>
      </c>
    </row>
    <row r="5424" spans="1:4" x14ac:dyDescent="0.2">
      <c r="A5424" s="489" t="s">
        <v>9257</v>
      </c>
      <c r="B5424" s="489" t="s">
        <v>3265</v>
      </c>
      <c r="C5424" s="490">
        <v>2647.6998169615599</v>
      </c>
      <c r="D5424" s="490">
        <v>985.7386418547901</v>
      </c>
    </row>
    <row r="5425" spans="1:4" x14ac:dyDescent="0.2">
      <c r="A5425" s="489" t="s">
        <v>9257</v>
      </c>
      <c r="B5425" s="489" t="s">
        <v>3264</v>
      </c>
      <c r="C5425" s="490">
        <v>28572.300183038402</v>
      </c>
      <c r="D5425" s="490">
        <v>11183.1982916412</v>
      </c>
    </row>
    <row r="5426" spans="1:4" x14ac:dyDescent="0.2">
      <c r="A5426" s="489" t="s">
        <v>9257</v>
      </c>
      <c r="B5426" s="489" t="s">
        <v>3264</v>
      </c>
      <c r="C5426" s="490">
        <v>12689</v>
      </c>
      <c r="D5426" s="490">
        <v>4966.4746000000005</v>
      </c>
    </row>
    <row r="5427" spans="1:4" x14ac:dyDescent="0.2">
      <c r="A5427" s="489" t="s">
        <v>9257</v>
      </c>
      <c r="B5427" s="489" t="s">
        <v>3265</v>
      </c>
      <c r="C5427" s="490">
        <v>34070.886057248397</v>
      </c>
      <c r="D5427" s="490">
        <v>12684.590879113601</v>
      </c>
    </row>
    <row r="5428" spans="1:4" x14ac:dyDescent="0.2">
      <c r="A5428" s="489" t="s">
        <v>9257</v>
      </c>
      <c r="B5428" s="489" t="s">
        <v>3264</v>
      </c>
      <c r="C5428" s="490">
        <v>29220.3139427516</v>
      </c>
      <c r="D5428" s="490">
        <v>11436.830877193001</v>
      </c>
    </row>
    <row r="5429" spans="1:4" x14ac:dyDescent="0.2">
      <c r="A5429" s="489" t="s">
        <v>9257</v>
      </c>
      <c r="B5429" s="489" t="s">
        <v>3264</v>
      </c>
      <c r="C5429" s="490">
        <v>3145</v>
      </c>
      <c r="D5429" s="490">
        <v>1230.953</v>
      </c>
    </row>
    <row r="5430" spans="1:4" x14ac:dyDescent="0.2">
      <c r="A5430" s="489" t="s">
        <v>9257</v>
      </c>
      <c r="B5430" s="489" t="s">
        <v>3264</v>
      </c>
      <c r="C5430" s="490">
        <v>7262</v>
      </c>
      <c r="D5430" s="490">
        <v>2842.3468000000003</v>
      </c>
    </row>
    <row r="5431" spans="1:4" x14ac:dyDescent="0.2">
      <c r="A5431" s="489" t="s">
        <v>9257</v>
      </c>
      <c r="B5431" s="489" t="s">
        <v>3265</v>
      </c>
      <c r="C5431" s="490">
        <v>4023.8253119429601</v>
      </c>
      <c r="D5431" s="490">
        <v>1498.0701636363601</v>
      </c>
    </row>
    <row r="5432" spans="1:4" x14ac:dyDescent="0.2">
      <c r="A5432" s="489" t="s">
        <v>9257</v>
      </c>
      <c r="B5432" s="489" t="s">
        <v>3264</v>
      </c>
      <c r="C5432" s="490">
        <v>32982.174688056999</v>
      </c>
      <c r="D5432" s="490">
        <v>12909.2231729055</v>
      </c>
    </row>
    <row r="5433" spans="1:4" x14ac:dyDescent="0.2">
      <c r="A5433" s="489" t="s">
        <v>9257</v>
      </c>
      <c r="B5433" s="489" t="s">
        <v>3264</v>
      </c>
      <c r="C5433" s="490">
        <v>5694</v>
      </c>
      <c r="D5433" s="490">
        <v>2228.6316000000002</v>
      </c>
    </row>
    <row r="5434" spans="1:4" x14ac:dyDescent="0.2">
      <c r="A5434" s="489" t="s">
        <v>9257</v>
      </c>
      <c r="B5434" s="489" t="s">
        <v>4010</v>
      </c>
      <c r="C5434" s="490">
        <v>11231.0049019608</v>
      </c>
      <c r="D5434" s="490">
        <v>3227.7908088235304</v>
      </c>
    </row>
    <row r="5435" spans="1:4" x14ac:dyDescent="0.2">
      <c r="A5435" s="489" t="s">
        <v>9257</v>
      </c>
      <c r="B5435" s="489" t="s">
        <v>4014</v>
      </c>
      <c r="C5435" s="490">
        <v>19322.487745098002</v>
      </c>
      <c r="D5435" s="490">
        <v>5553.2829779411804</v>
      </c>
    </row>
    <row r="5436" spans="1:4" x14ac:dyDescent="0.2">
      <c r="A5436" s="489" t="s">
        <v>9257</v>
      </c>
      <c r="B5436" s="489" t="s">
        <v>4015</v>
      </c>
      <c r="C5436" s="490">
        <v>-9166.0477941176505</v>
      </c>
      <c r="D5436" s="490">
        <v>-1501.39862867647</v>
      </c>
    </row>
    <row r="5437" spans="1:4" x14ac:dyDescent="0.2">
      <c r="A5437" s="489" t="s">
        <v>9257</v>
      </c>
      <c r="B5437" s="489" t="s">
        <v>4016</v>
      </c>
      <c r="C5437" s="490">
        <v>-10156.439950980401</v>
      </c>
      <c r="D5437" s="490">
        <v>-1218.7727941176502</v>
      </c>
    </row>
    <row r="5438" spans="1:4" x14ac:dyDescent="0.2">
      <c r="A5438" s="489" t="s">
        <v>9257</v>
      </c>
      <c r="B5438" s="489" t="s">
        <v>4011</v>
      </c>
      <c r="C5438" s="490">
        <v>7097.9950980392205</v>
      </c>
      <c r="D5438" s="490">
        <v>1939.88206029412</v>
      </c>
    </row>
    <row r="5439" spans="1:4" x14ac:dyDescent="0.2">
      <c r="A5439" s="489" t="s">
        <v>9257</v>
      </c>
      <c r="B5439" s="489" t="s">
        <v>4017</v>
      </c>
      <c r="C5439" s="490">
        <v>12211.812254902001</v>
      </c>
      <c r="D5439" s="490">
        <v>3337.4882892647101</v>
      </c>
    </row>
    <row r="5440" spans="1:4" x14ac:dyDescent="0.2">
      <c r="A5440" s="489" t="s">
        <v>9257</v>
      </c>
      <c r="B5440" s="489" t="s">
        <v>4018</v>
      </c>
      <c r="C5440" s="490">
        <v>-5792.9422058823502</v>
      </c>
      <c r="D5440" s="490">
        <v>-948.88393332352905</v>
      </c>
    </row>
    <row r="5441" spans="1:4" x14ac:dyDescent="0.2">
      <c r="A5441" s="489" t="s">
        <v>9257</v>
      </c>
      <c r="B5441" s="489" t="s">
        <v>4019</v>
      </c>
      <c r="C5441" s="490">
        <v>-6418.8700490196106</v>
      </c>
      <c r="D5441" s="490">
        <v>-770.264405882353</v>
      </c>
    </row>
    <row r="5442" spans="1:4" x14ac:dyDescent="0.2">
      <c r="A5442" s="489" t="s">
        <v>9257</v>
      </c>
      <c r="B5442" s="489" t="s">
        <v>5153</v>
      </c>
      <c r="C5442" s="490">
        <v>1848</v>
      </c>
      <c r="D5442" s="490">
        <v>0</v>
      </c>
    </row>
    <row r="5443" spans="1:4" x14ac:dyDescent="0.2">
      <c r="A5443" s="489" t="s">
        <v>9257</v>
      </c>
      <c r="B5443" s="489" t="s">
        <v>5876</v>
      </c>
      <c r="C5443" s="490">
        <v>7401.1259676284308</v>
      </c>
      <c r="D5443" s="490">
        <v>953.26502463054203</v>
      </c>
    </row>
    <row r="5444" spans="1:4" x14ac:dyDescent="0.2">
      <c r="A5444" s="489" t="s">
        <v>9257</v>
      </c>
      <c r="B5444" s="489" t="s">
        <v>5877</v>
      </c>
      <c r="C5444" s="490">
        <v>3115.8740323715701</v>
      </c>
      <c r="D5444" s="490">
        <v>380.75980675580604</v>
      </c>
    </row>
    <row r="5445" spans="1:4" x14ac:dyDescent="0.2">
      <c r="A5445" s="489" t="s">
        <v>9257</v>
      </c>
      <c r="B5445" s="489" t="s">
        <v>3275</v>
      </c>
      <c r="C5445" s="490">
        <v>30754.811119030601</v>
      </c>
      <c r="D5445" s="490">
        <v>10472.013186029901</v>
      </c>
    </row>
    <row r="5446" spans="1:4" x14ac:dyDescent="0.2">
      <c r="A5446" s="489" t="s">
        <v>9257</v>
      </c>
      <c r="B5446" s="489" t="s">
        <v>3276</v>
      </c>
      <c r="C5446" s="490">
        <v>12394.188880969401</v>
      </c>
      <c r="D5446" s="490">
        <v>4014.4777785459701</v>
      </c>
    </row>
    <row r="5447" spans="1:4" x14ac:dyDescent="0.2">
      <c r="A5447" s="489" t="s">
        <v>9257</v>
      </c>
      <c r="B5447" s="489" t="s">
        <v>3275</v>
      </c>
      <c r="C5447" s="490">
        <v>32230.072463768101</v>
      </c>
      <c r="D5447" s="490">
        <v>10974.339673913</v>
      </c>
    </row>
    <row r="5448" spans="1:4" x14ac:dyDescent="0.2">
      <c r="A5448" s="489" t="s">
        <v>9257</v>
      </c>
      <c r="B5448" s="489" t="s">
        <v>3276</v>
      </c>
      <c r="C5448" s="490">
        <v>3351.9275362318804</v>
      </c>
      <c r="D5448" s="490">
        <v>1085.68932898551</v>
      </c>
    </row>
    <row r="5449" spans="1:4" x14ac:dyDescent="0.2">
      <c r="A5449" s="489" t="s">
        <v>9257</v>
      </c>
      <c r="B5449" s="489" t="s">
        <v>4010</v>
      </c>
      <c r="C5449" s="490">
        <v>12778</v>
      </c>
      <c r="D5449" s="490">
        <v>3672.3972000000003</v>
      </c>
    </row>
    <row r="5450" spans="1:4" x14ac:dyDescent="0.2">
      <c r="A5450" s="489" t="s">
        <v>9257</v>
      </c>
      <c r="B5450" s="489" t="s">
        <v>4827</v>
      </c>
      <c r="C5450" s="490">
        <v>19657</v>
      </c>
      <c r="D5450" s="490">
        <v>4802.2051000000001</v>
      </c>
    </row>
    <row r="5451" spans="1:4" x14ac:dyDescent="0.2">
      <c r="A5451" s="489" t="s">
        <v>9257</v>
      </c>
      <c r="B5451" s="489" t="s">
        <v>5153</v>
      </c>
      <c r="C5451" s="490">
        <v>3495</v>
      </c>
      <c r="D5451" s="490">
        <v>0</v>
      </c>
    </row>
    <row r="5452" spans="1:4" x14ac:dyDescent="0.2">
      <c r="A5452" s="489" t="s">
        <v>9257</v>
      </c>
      <c r="B5452" s="489" t="s">
        <v>4888</v>
      </c>
      <c r="C5452" s="490">
        <v>7444.3478260869606</v>
      </c>
      <c r="D5452" s="490">
        <v>1394.3263478260901</v>
      </c>
    </row>
    <row r="5453" spans="1:4" x14ac:dyDescent="0.2">
      <c r="A5453" s="489" t="s">
        <v>9257</v>
      </c>
      <c r="B5453" s="489" t="s">
        <v>4889</v>
      </c>
      <c r="C5453" s="490">
        <v>1116.6521739130401</v>
      </c>
      <c r="D5453" s="490">
        <v>198.42909130434802</v>
      </c>
    </row>
    <row r="5454" spans="1:4" x14ac:dyDescent="0.2">
      <c r="A5454" s="489" t="s">
        <v>9257</v>
      </c>
      <c r="B5454" s="489" t="s">
        <v>3291</v>
      </c>
      <c r="C5454" s="490">
        <v>7638</v>
      </c>
      <c r="D5454" s="490">
        <v>2522.8314</v>
      </c>
    </row>
    <row r="5455" spans="1:4" x14ac:dyDescent="0.2">
      <c r="A5455" s="489" t="s">
        <v>9257</v>
      </c>
      <c r="B5455" s="489" t="s">
        <v>4010</v>
      </c>
      <c r="C5455" s="490">
        <v>4599</v>
      </c>
      <c r="D5455" s="490">
        <v>1321.7526</v>
      </c>
    </row>
    <row r="5456" spans="1:4" x14ac:dyDescent="0.2">
      <c r="A5456" s="489" t="s">
        <v>9257</v>
      </c>
      <c r="B5456" s="489" t="s">
        <v>4014</v>
      </c>
      <c r="C5456" s="490">
        <v>1935</v>
      </c>
      <c r="D5456" s="490">
        <v>556.11900000000003</v>
      </c>
    </row>
    <row r="5457" spans="1:4" x14ac:dyDescent="0.2">
      <c r="A5457" s="489" t="s">
        <v>9257</v>
      </c>
      <c r="B5457" s="489" t="s">
        <v>4015</v>
      </c>
      <c r="C5457" s="490">
        <v>-1935</v>
      </c>
      <c r="D5457" s="490">
        <v>-316.95300000000003</v>
      </c>
    </row>
    <row r="5458" spans="1:4" x14ac:dyDescent="0.2">
      <c r="A5458" s="489" t="s">
        <v>9257</v>
      </c>
      <c r="B5458" s="489" t="s">
        <v>3275</v>
      </c>
      <c r="C5458" s="490">
        <v>17211</v>
      </c>
      <c r="D5458" s="490">
        <v>5860.3455000000004</v>
      </c>
    </row>
    <row r="5459" spans="1:4" x14ac:dyDescent="0.2">
      <c r="A5459" s="489" t="s">
        <v>9257</v>
      </c>
      <c r="B5459" s="489" t="s">
        <v>3275</v>
      </c>
      <c r="C5459" s="490">
        <v>4595</v>
      </c>
      <c r="D5459" s="490">
        <v>1564.5975000000001</v>
      </c>
    </row>
    <row r="5460" spans="1:4" x14ac:dyDescent="0.2">
      <c r="A5460" s="489" t="s">
        <v>9257</v>
      </c>
      <c r="B5460" s="489" t="s">
        <v>1105</v>
      </c>
      <c r="C5460" s="490">
        <v>860.40000000000009</v>
      </c>
      <c r="D5460" s="490">
        <v>435.53448000000003</v>
      </c>
    </row>
    <row r="5461" spans="1:4" x14ac:dyDescent="0.2">
      <c r="A5461" s="489" t="s">
        <v>9257</v>
      </c>
      <c r="B5461" s="489" t="s">
        <v>5153</v>
      </c>
      <c r="C5461" s="490">
        <v>1543</v>
      </c>
      <c r="D5461" s="490">
        <v>0</v>
      </c>
    </row>
    <row r="5462" spans="1:4" x14ac:dyDescent="0.2">
      <c r="A5462" s="489" t="s">
        <v>9257</v>
      </c>
      <c r="B5462" s="489" t="s">
        <v>5852</v>
      </c>
      <c r="C5462" s="490">
        <v>9656.6037735849113</v>
      </c>
      <c r="D5462" s="490">
        <v>1321.0233962264201</v>
      </c>
    </row>
    <row r="5463" spans="1:4" x14ac:dyDescent="0.2">
      <c r="A5463" s="489" t="s">
        <v>9257</v>
      </c>
      <c r="B5463" s="489" t="s">
        <v>5853</v>
      </c>
      <c r="C5463" s="490">
        <v>579.39622641509402</v>
      </c>
      <c r="D5463" s="490">
        <v>75.205630188679194</v>
      </c>
    </row>
    <row r="5464" spans="1:4" x14ac:dyDescent="0.2">
      <c r="A5464" s="489" t="s">
        <v>9257</v>
      </c>
      <c r="B5464" s="489" t="s">
        <v>4010</v>
      </c>
      <c r="C5464" s="490">
        <v>21763.98</v>
      </c>
      <c r="D5464" s="490">
        <v>6254.9678520000007</v>
      </c>
    </row>
    <row r="5465" spans="1:4" x14ac:dyDescent="0.2">
      <c r="A5465" s="489" t="s">
        <v>9257</v>
      </c>
      <c r="B5465" s="489" t="s">
        <v>4014</v>
      </c>
      <c r="C5465" s="490">
        <v>7223.02</v>
      </c>
      <c r="D5465" s="490">
        <v>2075.8959480000003</v>
      </c>
    </row>
    <row r="5466" spans="1:4" x14ac:dyDescent="0.2">
      <c r="A5466" s="489" t="s">
        <v>9257</v>
      </c>
      <c r="B5466" s="489" t="s">
        <v>4015</v>
      </c>
      <c r="C5466" s="490">
        <v>-7223.02</v>
      </c>
      <c r="D5466" s="490">
        <v>-1183.130676</v>
      </c>
    </row>
    <row r="5467" spans="1:4" x14ac:dyDescent="0.2">
      <c r="A5467" s="489" t="s">
        <v>9257</v>
      </c>
      <c r="B5467" s="489" t="s">
        <v>4010</v>
      </c>
      <c r="C5467" s="490">
        <v>31248.245614035102</v>
      </c>
      <c r="D5467" s="490">
        <v>8980.7457894736799</v>
      </c>
    </row>
    <row r="5468" spans="1:4" x14ac:dyDescent="0.2">
      <c r="A5468" s="489" t="s">
        <v>9257</v>
      </c>
      <c r="B5468" s="489" t="s">
        <v>4011</v>
      </c>
      <c r="C5468" s="490">
        <v>4374.7543859649104</v>
      </c>
      <c r="D5468" s="490">
        <v>1195.6203736842101</v>
      </c>
    </row>
    <row r="5469" spans="1:4" x14ac:dyDescent="0.2">
      <c r="A5469" s="489" t="s">
        <v>9257</v>
      </c>
      <c r="B5469" s="489" t="s">
        <v>4827</v>
      </c>
      <c r="C5469" s="490">
        <v>5079</v>
      </c>
      <c r="D5469" s="490">
        <v>1240.7997</v>
      </c>
    </row>
    <row r="5470" spans="1:4" x14ac:dyDescent="0.2">
      <c r="A5470" s="489" t="s">
        <v>9257</v>
      </c>
      <c r="B5470" s="489" t="s">
        <v>4832</v>
      </c>
      <c r="C5470" s="490">
        <v>759</v>
      </c>
      <c r="D5470" s="490">
        <v>185.4237</v>
      </c>
    </row>
    <row r="5471" spans="1:4" x14ac:dyDescent="0.2">
      <c r="A5471" s="489" t="s">
        <v>9257</v>
      </c>
      <c r="B5471" s="489" t="s">
        <v>4833</v>
      </c>
      <c r="C5471" s="490">
        <v>-759</v>
      </c>
      <c r="D5471" s="490">
        <v>-124.3242</v>
      </c>
    </row>
    <row r="5472" spans="1:4" x14ac:dyDescent="0.2">
      <c r="A5472" s="489" t="s">
        <v>9257</v>
      </c>
      <c r="B5472" s="489" t="s">
        <v>3265</v>
      </c>
      <c r="C5472" s="490">
        <v>58355.711538461503</v>
      </c>
      <c r="D5472" s="490">
        <v>21725.831405769201</v>
      </c>
    </row>
    <row r="5473" spans="1:4" x14ac:dyDescent="0.2">
      <c r="A5473" s="489" t="s">
        <v>9257</v>
      </c>
      <c r="B5473" s="489" t="s">
        <v>3264</v>
      </c>
      <c r="C5473" s="490">
        <v>31374.038461538501</v>
      </c>
      <c r="D5473" s="490">
        <v>12279.798653846201</v>
      </c>
    </row>
    <row r="5474" spans="1:4" x14ac:dyDescent="0.2">
      <c r="A5474" s="489" t="s">
        <v>9257</v>
      </c>
      <c r="B5474" s="489" t="s">
        <v>4900</v>
      </c>
      <c r="C5474" s="490">
        <v>2571</v>
      </c>
      <c r="D5474" s="490">
        <v>460.209</v>
      </c>
    </row>
    <row r="5475" spans="1:4" x14ac:dyDescent="0.2">
      <c r="A5475" s="489" t="s">
        <v>9257</v>
      </c>
      <c r="B5475" s="489" t="s">
        <v>5153</v>
      </c>
      <c r="C5475" s="490">
        <v>1101.8571428571402</v>
      </c>
      <c r="D5475" s="490">
        <v>0</v>
      </c>
    </row>
    <row r="5476" spans="1:4" x14ac:dyDescent="0.2">
      <c r="A5476" s="489" t="s">
        <v>9257</v>
      </c>
      <c r="B5476" s="489" t="s">
        <v>4827</v>
      </c>
      <c r="C5476" s="490">
        <v>12001</v>
      </c>
      <c r="D5476" s="490">
        <v>2931.8443000000002</v>
      </c>
    </row>
    <row r="5477" spans="1:4" x14ac:dyDescent="0.2">
      <c r="A5477" s="489" t="s">
        <v>9257</v>
      </c>
      <c r="B5477" s="489" t="s">
        <v>4832</v>
      </c>
      <c r="C5477" s="490">
        <v>1443</v>
      </c>
      <c r="D5477" s="490">
        <v>352.5249</v>
      </c>
    </row>
    <row r="5478" spans="1:4" x14ac:dyDescent="0.2">
      <c r="A5478" s="489" t="s">
        <v>9257</v>
      </c>
      <c r="B5478" s="489" t="s">
        <v>4833</v>
      </c>
      <c r="C5478" s="490">
        <v>-1443</v>
      </c>
      <c r="D5478" s="490">
        <v>-236.36340000000001</v>
      </c>
    </row>
    <row r="5479" spans="1:4" x14ac:dyDescent="0.2">
      <c r="A5479" s="489" t="s">
        <v>9257</v>
      </c>
      <c r="B5479" s="489" t="s">
        <v>4010</v>
      </c>
      <c r="C5479" s="490">
        <v>8984</v>
      </c>
      <c r="D5479" s="490">
        <v>2582.0016000000001</v>
      </c>
    </row>
    <row r="5480" spans="1:4" x14ac:dyDescent="0.2">
      <c r="A5480" s="489" t="s">
        <v>9257</v>
      </c>
      <c r="B5480" s="489" t="s">
        <v>5153</v>
      </c>
      <c r="C5480" s="490">
        <v>1655</v>
      </c>
      <c r="D5480" s="490">
        <v>0</v>
      </c>
    </row>
    <row r="5481" spans="1:4" x14ac:dyDescent="0.2">
      <c r="A5481" s="489" t="s">
        <v>9257</v>
      </c>
      <c r="B5481" s="489" t="s">
        <v>4892</v>
      </c>
      <c r="C5481" s="490">
        <v>8349</v>
      </c>
      <c r="D5481" s="490">
        <v>1547.9046000000001</v>
      </c>
    </row>
    <row r="5482" spans="1:4" x14ac:dyDescent="0.2">
      <c r="A5482" s="489" t="s">
        <v>9257</v>
      </c>
      <c r="B5482" s="489" t="s">
        <v>4827</v>
      </c>
      <c r="C5482" s="490">
        <v>3460</v>
      </c>
      <c r="D5482" s="490">
        <v>845.27800000000002</v>
      </c>
    </row>
    <row r="5483" spans="1:4" x14ac:dyDescent="0.2">
      <c r="A5483" s="489" t="s">
        <v>9257</v>
      </c>
      <c r="B5483" s="489" t="s">
        <v>4827</v>
      </c>
      <c r="C5483" s="490">
        <v>3465</v>
      </c>
      <c r="D5483" s="490">
        <v>846.49950000000001</v>
      </c>
    </row>
    <row r="5484" spans="1:4" x14ac:dyDescent="0.2">
      <c r="A5484" s="489" t="s">
        <v>9257</v>
      </c>
      <c r="B5484" s="489" t="s">
        <v>4010</v>
      </c>
      <c r="C5484" s="490">
        <v>6257</v>
      </c>
      <c r="D5484" s="490">
        <v>1798.2618</v>
      </c>
    </row>
    <row r="5485" spans="1:4" x14ac:dyDescent="0.2">
      <c r="A5485" s="489" t="s">
        <v>9257</v>
      </c>
      <c r="B5485" s="489" t="s">
        <v>4010</v>
      </c>
      <c r="C5485" s="490">
        <v>5176</v>
      </c>
      <c r="D5485" s="490">
        <v>1487.5824</v>
      </c>
    </row>
    <row r="5486" spans="1:4" x14ac:dyDescent="0.2">
      <c r="A5486" s="489" t="s">
        <v>9257</v>
      </c>
      <c r="B5486" s="489" t="s">
        <v>4014</v>
      </c>
      <c r="C5486" s="490">
        <v>1900</v>
      </c>
      <c r="D5486" s="490">
        <v>546.06000000000006</v>
      </c>
    </row>
    <row r="5487" spans="1:4" x14ac:dyDescent="0.2">
      <c r="A5487" s="489" t="s">
        <v>9257</v>
      </c>
      <c r="B5487" s="489" t="s">
        <v>4015</v>
      </c>
      <c r="C5487" s="490">
        <v>-1900</v>
      </c>
      <c r="D5487" s="490">
        <v>-311.22000000000003</v>
      </c>
    </row>
    <row r="5488" spans="1:4" x14ac:dyDescent="0.2">
      <c r="A5488" s="489" t="s">
        <v>9257</v>
      </c>
      <c r="B5488" s="489" t="s">
        <v>3275</v>
      </c>
      <c r="C5488" s="490">
        <v>6165</v>
      </c>
      <c r="D5488" s="490">
        <v>2099.1824999999999</v>
      </c>
    </row>
    <row r="5489" spans="1:4" x14ac:dyDescent="0.2">
      <c r="A5489" s="489" t="s">
        <v>9257</v>
      </c>
      <c r="B5489" s="489" t="s">
        <v>4010</v>
      </c>
      <c r="C5489" s="490">
        <v>9421</v>
      </c>
      <c r="D5489" s="490">
        <v>2707.5954000000002</v>
      </c>
    </row>
    <row r="5490" spans="1:4" x14ac:dyDescent="0.2">
      <c r="A5490" s="489" t="s">
        <v>9257</v>
      </c>
      <c r="B5490" s="489" t="s">
        <v>4014</v>
      </c>
      <c r="C5490" s="490">
        <v>2826</v>
      </c>
      <c r="D5490" s="490">
        <v>812.19240000000002</v>
      </c>
    </row>
    <row r="5491" spans="1:4" x14ac:dyDescent="0.2">
      <c r="A5491" s="489" t="s">
        <v>9257</v>
      </c>
      <c r="B5491" s="489" t="s">
        <v>4015</v>
      </c>
      <c r="C5491" s="490">
        <v>-2826</v>
      </c>
      <c r="D5491" s="490">
        <v>-462.89879999999999</v>
      </c>
    </row>
    <row r="5492" spans="1:4" x14ac:dyDescent="0.2">
      <c r="A5492" s="489" t="s">
        <v>9257</v>
      </c>
      <c r="B5492" s="489" t="s">
        <v>4010</v>
      </c>
      <c r="C5492" s="490">
        <v>3544</v>
      </c>
      <c r="D5492" s="490">
        <v>1018.5456</v>
      </c>
    </row>
    <row r="5493" spans="1:4" x14ac:dyDescent="0.2">
      <c r="A5493" s="489" t="s">
        <v>9257</v>
      </c>
      <c r="B5493" s="489" t="s">
        <v>4014</v>
      </c>
      <c r="C5493" s="490">
        <v>1189</v>
      </c>
      <c r="D5493" s="490">
        <v>341.71860000000004</v>
      </c>
    </row>
    <row r="5494" spans="1:4" x14ac:dyDescent="0.2">
      <c r="A5494" s="489" t="s">
        <v>9257</v>
      </c>
      <c r="B5494" s="489" t="s">
        <v>4015</v>
      </c>
      <c r="C5494" s="490">
        <v>-1189</v>
      </c>
      <c r="D5494" s="490">
        <v>-194.75820000000002</v>
      </c>
    </row>
    <row r="5495" spans="1:4" x14ac:dyDescent="0.2">
      <c r="A5495" s="489" t="s">
        <v>9257</v>
      </c>
      <c r="B5495" s="489" t="s">
        <v>4010</v>
      </c>
      <c r="C5495" s="490">
        <v>9040</v>
      </c>
      <c r="D5495" s="490">
        <v>2598.096</v>
      </c>
    </row>
    <row r="5496" spans="1:4" x14ac:dyDescent="0.2">
      <c r="A5496" s="489" t="s">
        <v>9257</v>
      </c>
      <c r="B5496" s="489" t="s">
        <v>4014</v>
      </c>
      <c r="C5496" s="490">
        <v>10169</v>
      </c>
      <c r="D5496" s="490">
        <v>2922.5706</v>
      </c>
    </row>
    <row r="5497" spans="1:4" x14ac:dyDescent="0.2">
      <c r="A5497" s="489" t="s">
        <v>9257</v>
      </c>
      <c r="B5497" s="489" t="s">
        <v>4015</v>
      </c>
      <c r="C5497" s="490">
        <v>-5762.7000000000007</v>
      </c>
      <c r="D5497" s="490">
        <v>-943.93026000000009</v>
      </c>
    </row>
    <row r="5498" spans="1:4" x14ac:dyDescent="0.2">
      <c r="A5498" s="489" t="s">
        <v>9257</v>
      </c>
      <c r="B5498" s="489" t="s">
        <v>4016</v>
      </c>
      <c r="C5498" s="490">
        <v>-4406.3</v>
      </c>
      <c r="D5498" s="490">
        <v>-528.75599999999997</v>
      </c>
    </row>
    <row r="5499" spans="1:4" x14ac:dyDescent="0.2">
      <c r="A5499" s="489" t="s">
        <v>9257</v>
      </c>
      <c r="B5499" s="489" t="s">
        <v>5153</v>
      </c>
      <c r="C5499" s="490">
        <v>657</v>
      </c>
      <c r="D5499" s="490">
        <v>0</v>
      </c>
    </row>
    <row r="5500" spans="1:4" x14ac:dyDescent="0.2">
      <c r="A5500" s="489" t="s">
        <v>9257</v>
      </c>
      <c r="B5500" s="489" t="s">
        <v>4876</v>
      </c>
      <c r="C5500" s="490">
        <v>5877</v>
      </c>
      <c r="D5500" s="490">
        <v>1134.8487</v>
      </c>
    </row>
    <row r="5501" spans="1:4" x14ac:dyDescent="0.2">
      <c r="A5501" s="489" t="s">
        <v>9257</v>
      </c>
      <c r="B5501" s="489" t="s">
        <v>4010</v>
      </c>
      <c r="C5501" s="490">
        <v>5774</v>
      </c>
      <c r="D5501" s="490">
        <v>1659.4476</v>
      </c>
    </row>
    <row r="5502" spans="1:4" x14ac:dyDescent="0.2">
      <c r="A5502" s="489" t="s">
        <v>9257</v>
      </c>
      <c r="B5502" s="489" t="s">
        <v>5153</v>
      </c>
      <c r="C5502" s="490">
        <v>2934.8</v>
      </c>
      <c r="D5502" s="490">
        <v>0</v>
      </c>
    </row>
    <row r="5503" spans="1:4" x14ac:dyDescent="0.2">
      <c r="A5503" s="489" t="s">
        <v>9257</v>
      </c>
      <c r="B5503" s="489" t="s">
        <v>5430</v>
      </c>
      <c r="C5503" s="490">
        <v>7040</v>
      </c>
      <c r="D5503" s="490">
        <v>1146.1120000000001</v>
      </c>
    </row>
    <row r="5504" spans="1:4" x14ac:dyDescent="0.2">
      <c r="A5504" s="489" t="s">
        <v>9257</v>
      </c>
      <c r="B5504" s="489" t="s">
        <v>4010</v>
      </c>
      <c r="C5504" s="490">
        <v>4481</v>
      </c>
      <c r="D5504" s="490">
        <v>1287.8394000000001</v>
      </c>
    </row>
    <row r="5505" spans="1:4" x14ac:dyDescent="0.2">
      <c r="A5505" s="489" t="s">
        <v>9257</v>
      </c>
      <c r="B5505" s="489" t="s">
        <v>3291</v>
      </c>
      <c r="C5505" s="490">
        <v>13490</v>
      </c>
      <c r="D5505" s="490">
        <v>4455.7470000000003</v>
      </c>
    </row>
    <row r="5506" spans="1:4" x14ac:dyDescent="0.2">
      <c r="A5506" s="489" t="s">
        <v>9257</v>
      </c>
      <c r="B5506" s="489" t="s">
        <v>3295</v>
      </c>
      <c r="C5506" s="490">
        <v>1998</v>
      </c>
      <c r="D5506" s="490">
        <v>659.93939999999998</v>
      </c>
    </row>
    <row r="5507" spans="1:4" x14ac:dyDescent="0.2">
      <c r="A5507" s="489" t="s">
        <v>9257</v>
      </c>
      <c r="B5507" s="489" t="s">
        <v>3296</v>
      </c>
      <c r="C5507" s="490">
        <v>-1998</v>
      </c>
      <c r="D5507" s="490">
        <v>-327.2724</v>
      </c>
    </row>
    <row r="5508" spans="1:4" x14ac:dyDescent="0.2">
      <c r="A5508" s="489" t="s">
        <v>9257</v>
      </c>
      <c r="B5508" s="489" t="s">
        <v>4010</v>
      </c>
      <c r="C5508" s="490">
        <v>2922</v>
      </c>
      <c r="D5508" s="490">
        <v>839.78280000000007</v>
      </c>
    </row>
    <row r="5509" spans="1:4" x14ac:dyDescent="0.2">
      <c r="A5509" s="489" t="s">
        <v>9257</v>
      </c>
      <c r="B5509" s="489" t="s">
        <v>4010</v>
      </c>
      <c r="C5509" s="490">
        <v>6474</v>
      </c>
      <c r="D5509" s="490">
        <v>1860.6276</v>
      </c>
    </row>
    <row r="5510" spans="1:4" x14ac:dyDescent="0.2">
      <c r="A5510" s="489" t="s">
        <v>9257</v>
      </c>
      <c r="B5510" s="489" t="s">
        <v>4014</v>
      </c>
      <c r="C5510" s="490">
        <v>1933</v>
      </c>
      <c r="D5510" s="490">
        <v>555.54420000000005</v>
      </c>
    </row>
    <row r="5511" spans="1:4" x14ac:dyDescent="0.2">
      <c r="A5511" s="489" t="s">
        <v>9257</v>
      </c>
      <c r="B5511" s="489" t="s">
        <v>4015</v>
      </c>
      <c r="C5511" s="490">
        <v>-1933</v>
      </c>
      <c r="D5511" s="490">
        <v>-316.62540000000001</v>
      </c>
    </row>
    <row r="5512" spans="1:4" x14ac:dyDescent="0.2">
      <c r="A5512" s="489" t="s">
        <v>9257</v>
      </c>
      <c r="B5512" s="489" t="s">
        <v>5153</v>
      </c>
      <c r="C5512" s="490">
        <v>2676.4285714285702</v>
      </c>
      <c r="D5512" s="490">
        <v>0</v>
      </c>
    </row>
    <row r="5513" spans="1:4" x14ac:dyDescent="0.2">
      <c r="A5513" s="489" t="s">
        <v>9257</v>
      </c>
      <c r="B5513" s="489" t="s">
        <v>4896</v>
      </c>
      <c r="C5513" s="490">
        <v>6245</v>
      </c>
      <c r="D5513" s="490">
        <v>1146.5820000000001</v>
      </c>
    </row>
    <row r="5514" spans="1:4" x14ac:dyDescent="0.2">
      <c r="A5514" s="489" t="s">
        <v>9257</v>
      </c>
      <c r="B5514" s="489" t="s">
        <v>5153</v>
      </c>
      <c r="C5514" s="490">
        <v>1762.2857142857101</v>
      </c>
      <c r="D5514" s="490">
        <v>0</v>
      </c>
    </row>
    <row r="5515" spans="1:4" x14ac:dyDescent="0.2">
      <c r="A5515" s="489" t="s">
        <v>9257</v>
      </c>
      <c r="B5515" s="489" t="s">
        <v>5430</v>
      </c>
      <c r="C5515" s="490">
        <v>4112</v>
      </c>
      <c r="D5515" s="490">
        <v>669.43360000000007</v>
      </c>
    </row>
    <row r="5516" spans="1:4" x14ac:dyDescent="0.2">
      <c r="A5516" s="489" t="s">
        <v>9257</v>
      </c>
      <c r="B5516" s="489" t="s">
        <v>5153</v>
      </c>
      <c r="C5516" s="490">
        <v>1141</v>
      </c>
      <c r="D5516" s="490">
        <v>0</v>
      </c>
    </row>
    <row r="5517" spans="1:4" x14ac:dyDescent="0.2">
      <c r="A5517" s="489" t="s">
        <v>9257</v>
      </c>
      <c r="B5517" s="489" t="s">
        <v>5860</v>
      </c>
      <c r="C5517" s="490">
        <v>4564</v>
      </c>
      <c r="D5517" s="490">
        <v>612.03240000000005</v>
      </c>
    </row>
    <row r="5518" spans="1:4" x14ac:dyDescent="0.2">
      <c r="A5518" s="489" t="s">
        <v>9257</v>
      </c>
      <c r="B5518" s="489" t="s">
        <v>5153</v>
      </c>
      <c r="C5518" s="490">
        <v>526.67726550079499</v>
      </c>
      <c r="D5518" s="490">
        <v>0</v>
      </c>
    </row>
    <row r="5519" spans="1:4" x14ac:dyDescent="0.2">
      <c r="A5519" s="489" t="s">
        <v>9257</v>
      </c>
      <c r="B5519" s="489" t="s">
        <v>4888</v>
      </c>
      <c r="C5519" s="490">
        <v>1230</v>
      </c>
      <c r="D5519" s="490">
        <v>230.37900000000002</v>
      </c>
    </row>
    <row r="5520" spans="1:4" x14ac:dyDescent="0.2">
      <c r="A5520" s="489" t="s">
        <v>9257</v>
      </c>
      <c r="B5520" s="489" t="s">
        <v>5153</v>
      </c>
      <c r="C5520" s="490">
        <v>1231.7142857142901</v>
      </c>
      <c r="D5520" s="490">
        <v>0</v>
      </c>
    </row>
    <row r="5521" spans="1:4" x14ac:dyDescent="0.2">
      <c r="A5521" s="489" t="s">
        <v>9257</v>
      </c>
      <c r="B5521" s="489" t="s">
        <v>5432</v>
      </c>
      <c r="C5521" s="490">
        <v>2874</v>
      </c>
      <c r="D5521" s="490">
        <v>449.20620000000002</v>
      </c>
    </row>
    <row r="5522" spans="1:4" x14ac:dyDescent="0.2">
      <c r="A5522" s="489" t="s">
        <v>9257</v>
      </c>
      <c r="B5522" s="489" t="s">
        <v>5153</v>
      </c>
      <c r="C5522" s="490">
        <v>439</v>
      </c>
      <c r="D5522" s="490">
        <v>0</v>
      </c>
    </row>
    <row r="5523" spans="1:4" x14ac:dyDescent="0.2">
      <c r="A5523" s="489" t="s">
        <v>9257</v>
      </c>
      <c r="B5523" s="489" t="s">
        <v>5852</v>
      </c>
      <c r="C5523" s="490">
        <v>1756</v>
      </c>
      <c r="D5523" s="490">
        <v>240.22080000000003</v>
      </c>
    </row>
    <row r="5524" spans="1:4" x14ac:dyDescent="0.2">
      <c r="A5524" s="489" t="s">
        <v>9257</v>
      </c>
      <c r="B5524" s="489" t="s">
        <v>5153</v>
      </c>
      <c r="C5524" s="490">
        <v>2055.1682750301602</v>
      </c>
      <c r="D5524" s="490">
        <v>0</v>
      </c>
    </row>
    <row r="5525" spans="1:4" x14ac:dyDescent="0.2">
      <c r="A5525" s="489" t="s">
        <v>9257</v>
      </c>
      <c r="B5525" s="489" t="s">
        <v>5431</v>
      </c>
      <c r="C5525" s="490">
        <v>4797</v>
      </c>
      <c r="D5525" s="490">
        <v>763.68240000000003</v>
      </c>
    </row>
    <row r="5526" spans="1:4" x14ac:dyDescent="0.2">
      <c r="A5526" s="489" t="s">
        <v>9257</v>
      </c>
      <c r="B5526" s="489" t="s">
        <v>5153</v>
      </c>
      <c r="C5526" s="490">
        <v>1172</v>
      </c>
      <c r="D5526" s="490">
        <v>0</v>
      </c>
    </row>
    <row r="5527" spans="1:4" x14ac:dyDescent="0.2">
      <c r="A5527" s="489" t="s">
        <v>9257</v>
      </c>
      <c r="B5527" s="489" t="s">
        <v>5852</v>
      </c>
      <c r="C5527" s="490">
        <v>4688</v>
      </c>
      <c r="D5527" s="490">
        <v>641.3184</v>
      </c>
    </row>
    <row r="5528" spans="1:4" x14ac:dyDescent="0.2">
      <c r="A5528" s="489" t="s">
        <v>9257</v>
      </c>
      <c r="B5528" s="489" t="s">
        <v>4979</v>
      </c>
      <c r="C5528" s="490">
        <v>154696.5</v>
      </c>
      <c r="D5528" s="490">
        <v>29474.085269738502</v>
      </c>
    </row>
    <row r="5529" spans="1:4" x14ac:dyDescent="0.2">
      <c r="A5529" s="489" t="s">
        <v>9257</v>
      </c>
      <c r="B5529" s="489" t="s">
        <v>4971</v>
      </c>
      <c r="C5529" s="490">
        <v>23022</v>
      </c>
      <c r="D5529" s="490">
        <v>4422.4906504803203</v>
      </c>
    </row>
    <row r="5530" spans="1:4" x14ac:dyDescent="0.2">
      <c r="A5530" s="489" t="s">
        <v>9257</v>
      </c>
      <c r="B5530" s="489" t="s">
        <v>4991</v>
      </c>
      <c r="C5530" s="490">
        <v>42625.307563570503</v>
      </c>
      <c r="D5530" s="490">
        <v>7818.2680932592802</v>
      </c>
    </row>
    <row r="5531" spans="1:4" x14ac:dyDescent="0.2">
      <c r="A5531" s="489" t="s">
        <v>9257</v>
      </c>
      <c r="B5531" s="489" t="s">
        <v>4993</v>
      </c>
      <c r="C5531" s="490">
        <v>23674.226396366299</v>
      </c>
      <c r="D5531" s="490">
        <v>4451.1914903869401</v>
      </c>
    </row>
    <row r="5532" spans="1:4" x14ac:dyDescent="0.2">
      <c r="A5532" s="489" t="s">
        <v>9257</v>
      </c>
      <c r="B5532" s="489" t="s">
        <v>4981</v>
      </c>
      <c r="C5532" s="490">
        <v>177999</v>
      </c>
      <c r="D5532" s="490">
        <v>33079.0593020835</v>
      </c>
    </row>
    <row r="5533" spans="1:4" x14ac:dyDescent="0.2">
      <c r="A5533" s="489" t="s">
        <v>9257</v>
      </c>
      <c r="B5533" s="489" t="s">
        <v>4983</v>
      </c>
      <c r="C5533" s="490">
        <v>161980.125</v>
      </c>
      <c r="D5533" s="490">
        <v>30897.458721447802</v>
      </c>
    </row>
    <row r="5534" spans="1:4" x14ac:dyDescent="0.2">
      <c r="A5534" s="489" t="s">
        <v>9257</v>
      </c>
      <c r="B5534" s="489" t="s">
        <v>4985</v>
      </c>
      <c r="C5534" s="490">
        <v>170266.125</v>
      </c>
      <c r="D5534" s="490">
        <v>33387.221534085504</v>
      </c>
    </row>
    <row r="5535" spans="1:4" x14ac:dyDescent="0.2">
      <c r="A5535" s="489" t="s">
        <v>9257</v>
      </c>
      <c r="B5535" s="489" t="s">
        <v>4989</v>
      </c>
      <c r="C5535" s="490">
        <v>108811.96604006301</v>
      </c>
      <c r="D5535" s="490">
        <v>20631.6688583941</v>
      </c>
    </row>
    <row r="5536" spans="1:4" x14ac:dyDescent="0.2">
      <c r="A5536" s="489" t="s">
        <v>9257</v>
      </c>
      <c r="B5536" s="489" t="s">
        <v>4973</v>
      </c>
      <c r="C5536" s="490">
        <v>29877</v>
      </c>
      <c r="D5536" s="490">
        <v>5565.7401953027802</v>
      </c>
    </row>
    <row r="5537" spans="1:4" x14ac:dyDescent="0.2">
      <c r="A5537" s="489" t="s">
        <v>9257</v>
      </c>
      <c r="B5537" s="489" t="s">
        <v>4975</v>
      </c>
      <c r="C5537" s="490">
        <v>63246</v>
      </c>
      <c r="D5537" s="490">
        <v>11617.560078418801</v>
      </c>
    </row>
    <row r="5538" spans="1:4" x14ac:dyDescent="0.2">
      <c r="A5538" s="489" t="s">
        <v>9257</v>
      </c>
      <c r="B5538" s="489" t="s">
        <v>4977</v>
      </c>
      <c r="C5538" s="490">
        <v>106688.25</v>
      </c>
      <c r="D5538" s="490">
        <v>20241.796929382901</v>
      </c>
    </row>
    <row r="5539" spans="1:4" x14ac:dyDescent="0.2">
      <c r="A5539" s="489" t="s">
        <v>9257</v>
      </c>
      <c r="B5539" s="489" t="s">
        <v>1129</v>
      </c>
      <c r="C5539" s="490">
        <v>1492.61</v>
      </c>
      <c r="D5539" s="490">
        <v>734.51</v>
      </c>
    </row>
    <row r="5540" spans="1:4" x14ac:dyDescent="0.2">
      <c r="A5540" s="489" t="s">
        <v>9257</v>
      </c>
      <c r="B5540" s="489" t="s">
        <v>4979</v>
      </c>
      <c r="C5540" s="490">
        <v>77348.25</v>
      </c>
      <c r="D5540" s="490">
        <v>12115.0563975</v>
      </c>
    </row>
    <row r="5541" spans="1:4" x14ac:dyDescent="0.2">
      <c r="A5541" s="489" t="s">
        <v>9257</v>
      </c>
      <c r="B5541" s="489" t="s">
        <v>4971</v>
      </c>
      <c r="C5541" s="490">
        <v>11511</v>
      </c>
      <c r="D5541" s="490">
        <v>1821.0402000000001</v>
      </c>
    </row>
    <row r="5542" spans="1:4" x14ac:dyDescent="0.2">
      <c r="A5542" s="489" t="s">
        <v>9257</v>
      </c>
      <c r="B5542" s="489" t="s">
        <v>4991</v>
      </c>
      <c r="C5542" s="490">
        <v>21312.6537817852</v>
      </c>
      <c r="D5542" s="490">
        <v>3186.66799345253</v>
      </c>
    </row>
    <row r="5543" spans="1:4" x14ac:dyDescent="0.2">
      <c r="A5543" s="489" t="s">
        <v>9257</v>
      </c>
      <c r="B5543" s="489" t="s">
        <v>4993</v>
      </c>
      <c r="C5543" s="490">
        <v>11837.1131981831</v>
      </c>
      <c r="D5543" s="490">
        <v>1824.3358861039901</v>
      </c>
    </row>
    <row r="5544" spans="1:4" x14ac:dyDescent="0.2">
      <c r="A5544" s="489" t="s">
        <v>9257</v>
      </c>
      <c r="B5544" s="489" t="s">
        <v>4981</v>
      </c>
      <c r="C5544" s="490">
        <v>88999.5</v>
      </c>
      <c r="D5544" s="490">
        <v>13522.58403</v>
      </c>
    </row>
    <row r="5545" spans="1:4" x14ac:dyDescent="0.2">
      <c r="A5545" s="489" t="s">
        <v>9257</v>
      </c>
      <c r="B5545" s="489" t="s">
        <v>4983</v>
      </c>
      <c r="C5545" s="490">
        <v>80990.0625</v>
      </c>
      <c r="D5545" s="490">
        <v>12703.291303125001</v>
      </c>
    </row>
    <row r="5546" spans="1:4" x14ac:dyDescent="0.2">
      <c r="A5546" s="489" t="s">
        <v>9257</v>
      </c>
      <c r="B5546" s="489" t="s">
        <v>4985</v>
      </c>
      <c r="C5546" s="490">
        <v>85133.0625</v>
      </c>
      <c r="D5546" s="490">
        <v>13807.731406875</v>
      </c>
    </row>
    <row r="5547" spans="1:4" x14ac:dyDescent="0.2">
      <c r="A5547" s="489" t="s">
        <v>9257</v>
      </c>
      <c r="B5547" s="489" t="s">
        <v>4989</v>
      </c>
      <c r="C5547" s="490">
        <v>54405.983020031599</v>
      </c>
      <c r="D5547" s="490">
        <v>8471.5556160491196</v>
      </c>
    </row>
    <row r="5548" spans="1:4" x14ac:dyDescent="0.2">
      <c r="A5548" s="489" t="s">
        <v>9257</v>
      </c>
      <c r="B5548" s="489" t="s">
        <v>4973</v>
      </c>
      <c r="C5548" s="490">
        <v>14938.5</v>
      </c>
      <c r="D5548" s="490">
        <v>2276.4780150000001</v>
      </c>
    </row>
    <row r="5549" spans="1:4" x14ac:dyDescent="0.2">
      <c r="A5549" s="489" t="s">
        <v>9257</v>
      </c>
      <c r="B5549" s="489" t="s">
        <v>4975</v>
      </c>
      <c r="C5549" s="490">
        <v>31623</v>
      </c>
      <c r="D5549" s="490">
        <v>4736.8091700000004</v>
      </c>
    </row>
    <row r="5550" spans="1:4" x14ac:dyDescent="0.2">
      <c r="A5550" s="489" t="s">
        <v>9257</v>
      </c>
      <c r="B5550" s="489" t="s">
        <v>4977</v>
      </c>
      <c r="C5550" s="490">
        <v>53344.125</v>
      </c>
      <c r="D5550" s="490">
        <v>8312.6149987499994</v>
      </c>
    </row>
    <row r="5551" spans="1:4" x14ac:dyDescent="0.2">
      <c r="A5551" s="489" t="s">
        <v>9257</v>
      </c>
      <c r="B5551" s="489" t="s">
        <v>1136</v>
      </c>
      <c r="C5551" s="490">
        <v>17491.57</v>
      </c>
      <c r="D5551" s="490">
        <v>8177.31</v>
      </c>
    </row>
    <row r="5552" spans="1:4" x14ac:dyDescent="0.2">
      <c r="A5552" s="489" t="s">
        <v>9257</v>
      </c>
      <c r="B5552" s="489" t="s">
        <v>4979</v>
      </c>
      <c r="C5552" s="490">
        <v>77348.25</v>
      </c>
      <c r="D5552" s="490">
        <v>12115.0563975</v>
      </c>
    </row>
    <row r="5553" spans="1:4" x14ac:dyDescent="0.2">
      <c r="A5553" s="489" t="s">
        <v>9257</v>
      </c>
      <c r="B5553" s="489" t="s">
        <v>4971</v>
      </c>
      <c r="C5553" s="490">
        <v>11511</v>
      </c>
      <c r="D5553" s="490">
        <v>1821.0402000000001</v>
      </c>
    </row>
    <row r="5554" spans="1:4" x14ac:dyDescent="0.2">
      <c r="A5554" s="489" t="s">
        <v>9257</v>
      </c>
      <c r="B5554" s="489" t="s">
        <v>4991</v>
      </c>
      <c r="C5554" s="490">
        <v>21312.6537817852</v>
      </c>
      <c r="D5554" s="490">
        <v>3186.66799345253</v>
      </c>
    </row>
    <row r="5555" spans="1:4" x14ac:dyDescent="0.2">
      <c r="A5555" s="489" t="s">
        <v>9257</v>
      </c>
      <c r="B5555" s="489" t="s">
        <v>4993</v>
      </c>
      <c r="C5555" s="490">
        <v>11837.1131981831</v>
      </c>
      <c r="D5555" s="490">
        <v>1824.3358861039901</v>
      </c>
    </row>
    <row r="5556" spans="1:4" x14ac:dyDescent="0.2">
      <c r="A5556" s="489" t="s">
        <v>9257</v>
      </c>
      <c r="B5556" s="489" t="s">
        <v>4981</v>
      </c>
      <c r="C5556" s="490">
        <v>88999.5</v>
      </c>
      <c r="D5556" s="490">
        <v>13522.58403</v>
      </c>
    </row>
    <row r="5557" spans="1:4" x14ac:dyDescent="0.2">
      <c r="A5557" s="489" t="s">
        <v>9257</v>
      </c>
      <c r="B5557" s="489" t="s">
        <v>4983</v>
      </c>
      <c r="C5557" s="490">
        <v>80990.0625</v>
      </c>
      <c r="D5557" s="490">
        <v>12703.291303125001</v>
      </c>
    </row>
    <row r="5558" spans="1:4" x14ac:dyDescent="0.2">
      <c r="A5558" s="489" t="s">
        <v>9257</v>
      </c>
      <c r="B5558" s="489" t="s">
        <v>4985</v>
      </c>
      <c r="C5558" s="490">
        <v>85133.0625</v>
      </c>
      <c r="D5558" s="490">
        <v>13807.731406875</v>
      </c>
    </row>
    <row r="5559" spans="1:4" x14ac:dyDescent="0.2">
      <c r="A5559" s="489" t="s">
        <v>9257</v>
      </c>
      <c r="B5559" s="489" t="s">
        <v>4989</v>
      </c>
      <c r="C5559" s="490">
        <v>54405.983020031599</v>
      </c>
      <c r="D5559" s="490">
        <v>8471.5556160491196</v>
      </c>
    </row>
    <row r="5560" spans="1:4" x14ac:dyDescent="0.2">
      <c r="A5560" s="489" t="s">
        <v>9257</v>
      </c>
      <c r="B5560" s="489" t="s">
        <v>4973</v>
      </c>
      <c r="C5560" s="490">
        <v>14938.5</v>
      </c>
      <c r="D5560" s="490">
        <v>2276.4780150000001</v>
      </c>
    </row>
    <row r="5561" spans="1:4" x14ac:dyDescent="0.2">
      <c r="A5561" s="489" t="s">
        <v>9257</v>
      </c>
      <c r="B5561" s="489" t="s">
        <v>4975</v>
      </c>
      <c r="C5561" s="490">
        <v>31623</v>
      </c>
      <c r="D5561" s="490">
        <v>4736.8091700000004</v>
      </c>
    </row>
    <row r="5562" spans="1:4" x14ac:dyDescent="0.2">
      <c r="A5562" s="489" t="s">
        <v>9257</v>
      </c>
      <c r="B5562" s="489" t="s">
        <v>4977</v>
      </c>
      <c r="C5562" s="490">
        <v>53344.125</v>
      </c>
      <c r="D5562" s="490">
        <v>8312.6149987499994</v>
      </c>
    </row>
    <row r="5563" spans="1:4" x14ac:dyDescent="0.2">
      <c r="A5563" s="489" t="s">
        <v>9257</v>
      </c>
      <c r="B5563" s="489" t="s">
        <v>1137</v>
      </c>
      <c r="C5563" s="490">
        <v>30831.82</v>
      </c>
      <c r="D5563" s="490">
        <v>13713.99</v>
      </c>
    </row>
    <row r="5564" spans="1:4" x14ac:dyDescent="0.2">
      <c r="A5564" s="489" t="s">
        <v>9257</v>
      </c>
      <c r="B5564" s="489" t="s">
        <v>5153</v>
      </c>
      <c r="C5564" s="490">
        <v>88096.900000000009</v>
      </c>
      <c r="D5564" s="490">
        <v>0</v>
      </c>
    </row>
    <row r="5565" spans="1:4" x14ac:dyDescent="0.2">
      <c r="A5565" s="489" t="s">
        <v>9257</v>
      </c>
      <c r="B5565" s="489" t="s">
        <v>5438</v>
      </c>
      <c r="C5565" s="490">
        <v>775.76441102756905</v>
      </c>
      <c r="D5565" s="490">
        <v>109.150052631579</v>
      </c>
    </row>
    <row r="5566" spans="1:4" x14ac:dyDescent="0.2">
      <c r="A5566" s="489" t="s">
        <v>9257</v>
      </c>
      <c r="B5566" s="489" t="s">
        <v>5470</v>
      </c>
      <c r="C5566" s="490">
        <v>2327.2932330827102</v>
      </c>
      <c r="D5566" s="490">
        <v>310.693646616541</v>
      </c>
    </row>
    <row r="5567" spans="1:4" x14ac:dyDescent="0.2">
      <c r="A5567" s="489" t="s">
        <v>9257</v>
      </c>
      <c r="B5567" s="489" t="s">
        <v>5471</v>
      </c>
      <c r="C5567" s="490">
        <v>4635.1923558897206</v>
      </c>
      <c r="D5567" s="490">
        <v>552.05140958646598</v>
      </c>
    </row>
    <row r="5568" spans="1:4" x14ac:dyDescent="0.2">
      <c r="A5568" s="489" t="s">
        <v>9257</v>
      </c>
      <c r="B5568" s="489" t="s">
        <v>5880</v>
      </c>
      <c r="C5568" s="490">
        <v>2014</v>
      </c>
      <c r="D5568" s="490">
        <v>256.78500000000003</v>
      </c>
    </row>
    <row r="5569" spans="1:4" x14ac:dyDescent="0.2">
      <c r="A5569" s="489" t="s">
        <v>9257</v>
      </c>
      <c r="B5569" s="489" t="s">
        <v>5153</v>
      </c>
      <c r="C5569" s="490">
        <v>1219.5</v>
      </c>
      <c r="D5569" s="490">
        <v>0</v>
      </c>
    </row>
    <row r="5570" spans="1:4" x14ac:dyDescent="0.2">
      <c r="A5570" s="489" t="s">
        <v>9257</v>
      </c>
      <c r="B5570" s="489" t="s">
        <v>5872</v>
      </c>
      <c r="C5570" s="490">
        <v>4878</v>
      </c>
      <c r="D5570" s="490">
        <v>634.62779999999998</v>
      </c>
    </row>
    <row r="5571" spans="1:4" x14ac:dyDescent="0.2">
      <c r="A5571" s="489" t="s">
        <v>9257</v>
      </c>
      <c r="B5571" s="489" t="s">
        <v>4010</v>
      </c>
      <c r="C5571" s="490">
        <v>3623</v>
      </c>
      <c r="D5571" s="490">
        <v>1041.2501999999999</v>
      </c>
    </row>
    <row r="5572" spans="1:4" x14ac:dyDescent="0.2">
      <c r="A5572" s="489" t="s">
        <v>9257</v>
      </c>
      <c r="B5572" s="489" t="s">
        <v>4014</v>
      </c>
      <c r="C5572" s="490">
        <v>1123</v>
      </c>
      <c r="D5572" s="490">
        <v>322.75020000000001</v>
      </c>
    </row>
    <row r="5573" spans="1:4" x14ac:dyDescent="0.2">
      <c r="A5573" s="489" t="s">
        <v>9257</v>
      </c>
      <c r="B5573" s="489" t="s">
        <v>4015</v>
      </c>
      <c r="C5573" s="490">
        <v>-1123</v>
      </c>
      <c r="D5573" s="490">
        <v>-183.94740000000002</v>
      </c>
    </row>
    <row r="5574" spans="1:4" x14ac:dyDescent="0.2">
      <c r="A5574" s="489" t="s">
        <v>9257</v>
      </c>
      <c r="B5574" s="489" t="s">
        <v>4010</v>
      </c>
      <c r="C5574" s="490">
        <v>4290</v>
      </c>
      <c r="D5574" s="490">
        <v>1232.9460000000001</v>
      </c>
    </row>
    <row r="5575" spans="1:4" x14ac:dyDescent="0.2">
      <c r="A5575" s="489" t="s">
        <v>9257</v>
      </c>
      <c r="B5575" s="489" t="s">
        <v>5153</v>
      </c>
      <c r="C5575" s="490">
        <v>998.5</v>
      </c>
      <c r="D5575" s="490">
        <v>0</v>
      </c>
    </row>
    <row r="5576" spans="1:4" x14ac:dyDescent="0.2">
      <c r="A5576" s="489" t="s">
        <v>9257</v>
      </c>
      <c r="B5576" s="489" t="s">
        <v>5438</v>
      </c>
      <c r="C5576" s="490">
        <v>3994</v>
      </c>
      <c r="D5576" s="490">
        <v>561.95580000000007</v>
      </c>
    </row>
    <row r="5577" spans="1:4" x14ac:dyDescent="0.2">
      <c r="A5577" s="489" t="s">
        <v>9257</v>
      </c>
      <c r="B5577" s="489" t="s">
        <v>4010</v>
      </c>
      <c r="C5577" s="490">
        <v>5006</v>
      </c>
      <c r="D5577" s="490">
        <v>1438.7244000000001</v>
      </c>
    </row>
    <row r="5578" spans="1:4" x14ac:dyDescent="0.2">
      <c r="A5578" s="489" t="s">
        <v>9257</v>
      </c>
      <c r="B5578" s="489" t="s">
        <v>3275</v>
      </c>
      <c r="C5578" s="490">
        <v>11827</v>
      </c>
      <c r="D5578" s="490">
        <v>4027.0935000000004</v>
      </c>
    </row>
    <row r="5579" spans="1:4" x14ac:dyDescent="0.2">
      <c r="A5579" s="489" t="s">
        <v>9257</v>
      </c>
      <c r="B5579" s="489" t="s">
        <v>4010</v>
      </c>
      <c r="C5579" s="490">
        <v>9436</v>
      </c>
      <c r="D5579" s="490">
        <v>2711.9064000000003</v>
      </c>
    </row>
    <row r="5580" spans="1:4" x14ac:dyDescent="0.2">
      <c r="A5580" s="489" t="s">
        <v>9257</v>
      </c>
      <c r="B5580" s="489" t="s">
        <v>4010</v>
      </c>
      <c r="C5580" s="490">
        <v>9033</v>
      </c>
      <c r="D5580" s="490">
        <v>2596.0842000000002</v>
      </c>
    </row>
    <row r="5581" spans="1:4" x14ac:dyDescent="0.2">
      <c r="A5581" s="489" t="s">
        <v>9257</v>
      </c>
      <c r="B5581" s="489" t="s">
        <v>4014</v>
      </c>
      <c r="C5581" s="490">
        <v>498</v>
      </c>
      <c r="D5581" s="490">
        <v>143.12520000000001</v>
      </c>
    </row>
    <row r="5582" spans="1:4" x14ac:dyDescent="0.2">
      <c r="A5582" s="489" t="s">
        <v>9257</v>
      </c>
      <c r="B5582" s="489" t="s">
        <v>4015</v>
      </c>
      <c r="C5582" s="490">
        <v>-498</v>
      </c>
      <c r="D5582" s="490">
        <v>-81.572400000000002</v>
      </c>
    </row>
    <row r="5583" spans="1:4" x14ac:dyDescent="0.2">
      <c r="A5583" s="489" t="s">
        <v>9257</v>
      </c>
      <c r="B5583" s="489" t="s">
        <v>4827</v>
      </c>
      <c r="C5583" s="490">
        <v>2825</v>
      </c>
      <c r="D5583" s="490">
        <v>690.14750000000004</v>
      </c>
    </row>
    <row r="5584" spans="1:4" x14ac:dyDescent="0.2">
      <c r="A5584" s="489" t="s">
        <v>9257</v>
      </c>
      <c r="B5584" s="489" t="s">
        <v>4832</v>
      </c>
      <c r="C5584" s="490">
        <v>1988</v>
      </c>
      <c r="D5584" s="490">
        <v>485.66840000000002</v>
      </c>
    </row>
    <row r="5585" spans="1:4" x14ac:dyDescent="0.2">
      <c r="A5585" s="489" t="s">
        <v>9257</v>
      </c>
      <c r="B5585" s="489" t="s">
        <v>4833</v>
      </c>
      <c r="C5585" s="490">
        <v>-1443.9</v>
      </c>
      <c r="D5585" s="490">
        <v>-236.51082000000002</v>
      </c>
    </row>
    <row r="5586" spans="1:4" x14ac:dyDescent="0.2">
      <c r="A5586" s="489" t="s">
        <v>9257</v>
      </c>
      <c r="B5586" s="489" t="s">
        <v>4834</v>
      </c>
      <c r="C5586" s="490">
        <v>-544.1</v>
      </c>
      <c r="D5586" s="490">
        <v>-65.292000000000002</v>
      </c>
    </row>
    <row r="5587" spans="1:4" x14ac:dyDescent="0.2">
      <c r="A5587" s="489" t="s">
        <v>9257</v>
      </c>
      <c r="B5587" s="489" t="s">
        <v>5153</v>
      </c>
      <c r="C5587" s="490">
        <v>15357</v>
      </c>
      <c r="D5587" s="490">
        <v>0</v>
      </c>
    </row>
    <row r="5588" spans="1:4" x14ac:dyDescent="0.2">
      <c r="A5588" s="489" t="s">
        <v>9257</v>
      </c>
      <c r="B5588" s="489" t="s">
        <v>5876</v>
      </c>
      <c r="C5588" s="490">
        <v>5869.5652173913004</v>
      </c>
      <c r="D5588" s="490">
        <v>756</v>
      </c>
    </row>
    <row r="5589" spans="1:4" x14ac:dyDescent="0.2">
      <c r="A5589" s="489" t="s">
        <v>9257</v>
      </c>
      <c r="B5589" s="489" t="s">
        <v>5877</v>
      </c>
      <c r="C5589" s="490">
        <v>11005.4347826087</v>
      </c>
      <c r="D5589" s="490">
        <v>1344.86413043478</v>
      </c>
    </row>
    <row r="5590" spans="1:4" x14ac:dyDescent="0.2">
      <c r="A5590" s="489" t="s">
        <v>9257</v>
      </c>
      <c r="B5590" s="489" t="s">
        <v>5153</v>
      </c>
      <c r="C5590" s="490">
        <v>1547</v>
      </c>
      <c r="D5590" s="490">
        <v>0</v>
      </c>
    </row>
    <row r="5591" spans="1:4" x14ac:dyDescent="0.2">
      <c r="A5591" s="489" t="s">
        <v>9257</v>
      </c>
      <c r="B5591" s="489" t="s">
        <v>4896</v>
      </c>
      <c r="C5591" s="490">
        <v>8021.1363636363603</v>
      </c>
      <c r="D5591" s="490">
        <v>1472.6806363636401</v>
      </c>
    </row>
    <row r="5592" spans="1:4" x14ac:dyDescent="0.2">
      <c r="A5592" s="489" t="s">
        <v>9257</v>
      </c>
      <c r="B5592" s="489" t="s">
        <v>4897</v>
      </c>
      <c r="C5592" s="490">
        <v>23742.5636363636</v>
      </c>
      <c r="D5592" s="490">
        <v>4135.9545854545504</v>
      </c>
    </row>
    <row r="5593" spans="1:4" x14ac:dyDescent="0.2">
      <c r="A5593" s="489" t="s">
        <v>9257</v>
      </c>
      <c r="B5593" s="489" t="s">
        <v>6051</v>
      </c>
      <c r="C5593" s="490">
        <v>1982.3000000000002</v>
      </c>
      <c r="D5593" s="490">
        <v>62.858732999999994</v>
      </c>
    </row>
    <row r="5594" spans="1:4" x14ac:dyDescent="0.2">
      <c r="A5594" s="489" t="s">
        <v>9257</v>
      </c>
      <c r="B5594" s="489" t="s">
        <v>4827</v>
      </c>
      <c r="C5594" s="490">
        <v>27462.632488479299</v>
      </c>
      <c r="D5594" s="490">
        <v>6709.1211169354801</v>
      </c>
    </row>
    <row r="5595" spans="1:4" x14ac:dyDescent="0.2">
      <c r="A5595" s="489" t="s">
        <v>9257</v>
      </c>
      <c r="B5595" s="489" t="s">
        <v>4829</v>
      </c>
      <c r="C5595" s="490">
        <v>51995.917511520704</v>
      </c>
      <c r="D5595" s="490">
        <v>12078.651637926299</v>
      </c>
    </row>
    <row r="5596" spans="1:4" x14ac:dyDescent="0.2">
      <c r="A5596" s="489" t="s">
        <v>9257</v>
      </c>
      <c r="B5596" s="489" t="s">
        <v>4884</v>
      </c>
      <c r="C5596" s="490">
        <v>6814</v>
      </c>
      <c r="D5596" s="490">
        <v>1289.2088000000001</v>
      </c>
    </row>
    <row r="5597" spans="1:4" x14ac:dyDescent="0.2">
      <c r="A5597" s="489" t="s">
        <v>9257</v>
      </c>
      <c r="B5597" s="489" t="s">
        <v>4010</v>
      </c>
      <c r="C5597" s="490">
        <v>4271</v>
      </c>
      <c r="D5597" s="490">
        <v>1227.4854</v>
      </c>
    </row>
    <row r="5598" spans="1:4" x14ac:dyDescent="0.2">
      <c r="A5598" s="489" t="s">
        <v>9257</v>
      </c>
      <c r="B5598" s="489" t="s">
        <v>4014</v>
      </c>
      <c r="C5598" s="490">
        <v>1402</v>
      </c>
      <c r="D5598" s="490">
        <v>402.9348</v>
      </c>
    </row>
    <row r="5599" spans="1:4" x14ac:dyDescent="0.2">
      <c r="A5599" s="489" t="s">
        <v>9257</v>
      </c>
      <c r="B5599" s="489" t="s">
        <v>4015</v>
      </c>
      <c r="C5599" s="490">
        <v>-1402</v>
      </c>
      <c r="D5599" s="490">
        <v>-229.64760000000001</v>
      </c>
    </row>
    <row r="5600" spans="1:4" x14ac:dyDescent="0.2">
      <c r="A5600" s="489" t="s">
        <v>9257</v>
      </c>
      <c r="B5600" s="489" t="s">
        <v>4010</v>
      </c>
      <c r="C5600" s="490">
        <v>6971</v>
      </c>
      <c r="D5600" s="490">
        <v>2003.4654</v>
      </c>
    </row>
    <row r="5601" spans="1:4" x14ac:dyDescent="0.2">
      <c r="A5601" s="489" t="s">
        <v>9257</v>
      </c>
      <c r="B5601" s="489" t="s">
        <v>4014</v>
      </c>
      <c r="C5601" s="490">
        <v>2816</v>
      </c>
      <c r="D5601" s="490">
        <v>809.3184</v>
      </c>
    </row>
    <row r="5602" spans="1:4" x14ac:dyDescent="0.2">
      <c r="A5602" s="489" t="s">
        <v>9257</v>
      </c>
      <c r="B5602" s="489" t="s">
        <v>4015</v>
      </c>
      <c r="C5602" s="490">
        <v>-2816</v>
      </c>
      <c r="D5602" s="490">
        <v>-461.26080000000002</v>
      </c>
    </row>
    <row r="5603" spans="1:4" x14ac:dyDescent="0.2">
      <c r="A5603" s="489" t="s">
        <v>9257</v>
      </c>
      <c r="B5603" s="489" t="s">
        <v>4010</v>
      </c>
      <c r="C5603" s="490">
        <v>22513</v>
      </c>
      <c r="D5603" s="490">
        <v>6470.2362000000003</v>
      </c>
    </row>
    <row r="5604" spans="1:4" x14ac:dyDescent="0.2">
      <c r="A5604" s="489" t="s">
        <v>9257</v>
      </c>
      <c r="B5604" s="489" t="s">
        <v>5153</v>
      </c>
      <c r="C5604" s="490">
        <v>986.57142857142901</v>
      </c>
      <c r="D5604" s="490">
        <v>0</v>
      </c>
    </row>
    <row r="5605" spans="1:4" x14ac:dyDescent="0.2">
      <c r="A5605" s="489" t="s">
        <v>9257</v>
      </c>
      <c r="B5605" s="489" t="s">
        <v>4888</v>
      </c>
      <c r="C5605" s="490">
        <v>2302</v>
      </c>
      <c r="D5605" s="490">
        <v>431.16460000000001</v>
      </c>
    </row>
    <row r="5606" spans="1:4" x14ac:dyDescent="0.2">
      <c r="A5606" s="489" t="s">
        <v>9257</v>
      </c>
      <c r="B5606" s="489" t="s">
        <v>4010</v>
      </c>
      <c r="C5606" s="490">
        <v>3980</v>
      </c>
      <c r="D5606" s="490">
        <v>1143.8520000000001</v>
      </c>
    </row>
    <row r="5607" spans="1:4" x14ac:dyDescent="0.2">
      <c r="A5607" s="489" t="s">
        <v>9257</v>
      </c>
      <c r="B5607" s="489" t="s">
        <v>4014</v>
      </c>
      <c r="C5607" s="490">
        <v>1703</v>
      </c>
      <c r="D5607" s="490">
        <v>489.44220000000001</v>
      </c>
    </row>
    <row r="5608" spans="1:4" x14ac:dyDescent="0.2">
      <c r="A5608" s="489" t="s">
        <v>9257</v>
      </c>
      <c r="B5608" s="489" t="s">
        <v>4015</v>
      </c>
      <c r="C5608" s="490">
        <v>-1703</v>
      </c>
      <c r="D5608" s="490">
        <v>-278.95140000000004</v>
      </c>
    </row>
    <row r="5609" spans="1:4" x14ac:dyDescent="0.2">
      <c r="A5609" s="489" t="s">
        <v>9257</v>
      </c>
      <c r="B5609" s="489" t="s">
        <v>4010</v>
      </c>
      <c r="C5609" s="490">
        <v>5377</v>
      </c>
      <c r="D5609" s="490">
        <v>1545.3498000000002</v>
      </c>
    </row>
    <row r="5610" spans="1:4" x14ac:dyDescent="0.2">
      <c r="A5610" s="489" t="s">
        <v>9257</v>
      </c>
      <c r="B5610" s="489" t="s">
        <v>4014</v>
      </c>
      <c r="C5610" s="490">
        <v>1512</v>
      </c>
      <c r="D5610" s="490">
        <v>434.54880000000003</v>
      </c>
    </row>
    <row r="5611" spans="1:4" x14ac:dyDescent="0.2">
      <c r="A5611" s="489" t="s">
        <v>9257</v>
      </c>
      <c r="B5611" s="489" t="s">
        <v>4015</v>
      </c>
      <c r="C5611" s="490">
        <v>-1512</v>
      </c>
      <c r="D5611" s="490">
        <v>-247.66560000000001</v>
      </c>
    </row>
    <row r="5612" spans="1:4" x14ac:dyDescent="0.2">
      <c r="A5612" s="489" t="s">
        <v>9257</v>
      </c>
      <c r="B5612" s="489" t="s">
        <v>4010</v>
      </c>
      <c r="C5612" s="490">
        <v>5795</v>
      </c>
      <c r="D5612" s="490">
        <v>1665.4830000000002</v>
      </c>
    </row>
    <row r="5613" spans="1:4" x14ac:dyDescent="0.2">
      <c r="A5613" s="489" t="s">
        <v>9257</v>
      </c>
      <c r="B5613" s="489" t="s">
        <v>4014</v>
      </c>
      <c r="C5613" s="490">
        <v>1235</v>
      </c>
      <c r="D5613" s="490">
        <v>354.93900000000002</v>
      </c>
    </row>
    <row r="5614" spans="1:4" x14ac:dyDescent="0.2">
      <c r="A5614" s="489" t="s">
        <v>9257</v>
      </c>
      <c r="B5614" s="489" t="s">
        <v>4015</v>
      </c>
      <c r="C5614" s="490">
        <v>-1235</v>
      </c>
      <c r="D5614" s="490">
        <v>-202.29300000000001</v>
      </c>
    </row>
    <row r="5615" spans="1:4" x14ac:dyDescent="0.2">
      <c r="A5615" s="489" t="s">
        <v>9257</v>
      </c>
      <c r="B5615" s="489" t="s">
        <v>4010</v>
      </c>
      <c r="C5615" s="490">
        <v>4224</v>
      </c>
      <c r="D5615" s="490">
        <v>1213.9776000000002</v>
      </c>
    </row>
    <row r="5616" spans="1:4" x14ac:dyDescent="0.2">
      <c r="A5616" s="489" t="s">
        <v>9257</v>
      </c>
      <c r="B5616" s="489" t="s">
        <v>4014</v>
      </c>
      <c r="C5616" s="490">
        <v>2992</v>
      </c>
      <c r="D5616" s="490">
        <v>859.9008</v>
      </c>
    </row>
    <row r="5617" spans="1:4" x14ac:dyDescent="0.2">
      <c r="A5617" s="489" t="s">
        <v>9257</v>
      </c>
      <c r="B5617" s="489" t="s">
        <v>4015</v>
      </c>
      <c r="C5617" s="490">
        <v>-2164.8000000000002</v>
      </c>
      <c r="D5617" s="490">
        <v>-354.59424000000001</v>
      </c>
    </row>
    <row r="5618" spans="1:4" x14ac:dyDescent="0.2">
      <c r="A5618" s="489" t="s">
        <v>9257</v>
      </c>
      <c r="B5618" s="489" t="s">
        <v>4016</v>
      </c>
      <c r="C5618" s="490">
        <v>-827.2</v>
      </c>
      <c r="D5618" s="490">
        <v>-99.263999999999996</v>
      </c>
    </row>
    <row r="5619" spans="1:4" x14ac:dyDescent="0.2">
      <c r="A5619" s="489" t="s">
        <v>9257</v>
      </c>
      <c r="B5619" s="489" t="s">
        <v>4010</v>
      </c>
      <c r="C5619" s="490">
        <v>4464</v>
      </c>
      <c r="D5619" s="490">
        <v>1282.9536000000001</v>
      </c>
    </row>
    <row r="5620" spans="1:4" x14ac:dyDescent="0.2">
      <c r="A5620" s="489" t="s">
        <v>9257</v>
      </c>
      <c r="B5620" s="489" t="s">
        <v>4014</v>
      </c>
      <c r="C5620" s="490">
        <v>2053</v>
      </c>
      <c r="D5620" s="490">
        <v>590.03219999999999</v>
      </c>
    </row>
    <row r="5621" spans="1:4" x14ac:dyDescent="0.2">
      <c r="A5621" s="489" t="s">
        <v>9257</v>
      </c>
      <c r="B5621" s="489" t="s">
        <v>4015</v>
      </c>
      <c r="C5621" s="490">
        <v>-1955.1000000000001</v>
      </c>
      <c r="D5621" s="490">
        <v>-320.24538000000001</v>
      </c>
    </row>
    <row r="5622" spans="1:4" x14ac:dyDescent="0.2">
      <c r="A5622" s="489" t="s">
        <v>9257</v>
      </c>
      <c r="B5622" s="489" t="s">
        <v>4016</v>
      </c>
      <c r="C5622" s="490">
        <v>-97.899999999999991</v>
      </c>
      <c r="D5622" s="490">
        <v>-11.747999999999999</v>
      </c>
    </row>
    <row r="5623" spans="1:4" x14ac:dyDescent="0.2">
      <c r="A5623" s="489" t="s">
        <v>9257</v>
      </c>
      <c r="B5623" s="489" t="s">
        <v>4010</v>
      </c>
      <c r="C5623" s="490">
        <v>7366</v>
      </c>
      <c r="D5623" s="490">
        <v>2116.9884000000002</v>
      </c>
    </row>
    <row r="5624" spans="1:4" x14ac:dyDescent="0.2">
      <c r="A5624" s="489" t="s">
        <v>9257</v>
      </c>
      <c r="B5624" s="489" t="s">
        <v>4014</v>
      </c>
      <c r="C5624" s="490">
        <v>1404</v>
      </c>
      <c r="D5624" s="490">
        <v>403.50960000000003</v>
      </c>
    </row>
    <row r="5625" spans="1:4" x14ac:dyDescent="0.2">
      <c r="A5625" s="489" t="s">
        <v>9257</v>
      </c>
      <c r="B5625" s="489" t="s">
        <v>4015</v>
      </c>
      <c r="C5625" s="490">
        <v>-1404</v>
      </c>
      <c r="D5625" s="490">
        <v>-229.9752</v>
      </c>
    </row>
    <row r="5626" spans="1:4" x14ac:dyDescent="0.2">
      <c r="A5626" s="489" t="s">
        <v>9257</v>
      </c>
      <c r="B5626" s="489" t="s">
        <v>5153</v>
      </c>
      <c r="C5626" s="490">
        <v>387</v>
      </c>
      <c r="D5626" s="490">
        <v>0</v>
      </c>
    </row>
    <row r="5627" spans="1:4" x14ac:dyDescent="0.2">
      <c r="A5627" s="489" t="s">
        <v>9257</v>
      </c>
      <c r="B5627" s="489" t="s">
        <v>5434</v>
      </c>
      <c r="C5627" s="490">
        <v>903</v>
      </c>
      <c r="D5627" s="490">
        <v>136.0821</v>
      </c>
    </row>
    <row r="5628" spans="1:4" x14ac:dyDescent="0.2">
      <c r="A5628" s="489" t="s">
        <v>9257</v>
      </c>
      <c r="B5628" s="489" t="s">
        <v>4010</v>
      </c>
      <c r="C5628" s="490">
        <v>5389</v>
      </c>
      <c r="D5628" s="490">
        <v>1548.7986000000001</v>
      </c>
    </row>
    <row r="5629" spans="1:4" x14ac:dyDescent="0.2">
      <c r="A5629" s="489" t="s">
        <v>9257</v>
      </c>
      <c r="B5629" s="489" t="s">
        <v>4014</v>
      </c>
      <c r="C5629" s="490">
        <v>2635</v>
      </c>
      <c r="D5629" s="490">
        <v>757.29900000000009</v>
      </c>
    </row>
    <row r="5630" spans="1:4" x14ac:dyDescent="0.2">
      <c r="A5630" s="489" t="s">
        <v>9257</v>
      </c>
      <c r="B5630" s="489" t="s">
        <v>4015</v>
      </c>
      <c r="C5630" s="490">
        <v>-2407.2000000000003</v>
      </c>
      <c r="D5630" s="490">
        <v>-394.29936000000004</v>
      </c>
    </row>
    <row r="5631" spans="1:4" x14ac:dyDescent="0.2">
      <c r="A5631" s="489" t="s">
        <v>9257</v>
      </c>
      <c r="B5631" s="489" t="s">
        <v>4016</v>
      </c>
      <c r="C5631" s="490">
        <v>-227.8</v>
      </c>
      <c r="D5631" s="490">
        <v>-27.335999999999999</v>
      </c>
    </row>
    <row r="5632" spans="1:4" x14ac:dyDescent="0.2">
      <c r="A5632" s="489" t="s">
        <v>9257</v>
      </c>
      <c r="B5632" s="489" t="s">
        <v>4010</v>
      </c>
      <c r="C5632" s="490">
        <v>5632</v>
      </c>
      <c r="D5632" s="490">
        <v>1618.6368</v>
      </c>
    </row>
    <row r="5633" spans="1:4" x14ac:dyDescent="0.2">
      <c r="A5633" s="489" t="s">
        <v>9257</v>
      </c>
      <c r="B5633" s="489" t="s">
        <v>5153</v>
      </c>
      <c r="C5633" s="490">
        <v>3116.1428571428601</v>
      </c>
      <c r="D5633" s="490">
        <v>0</v>
      </c>
    </row>
    <row r="5634" spans="1:4" x14ac:dyDescent="0.2">
      <c r="A5634" s="489" t="s">
        <v>9257</v>
      </c>
      <c r="B5634" s="489" t="s">
        <v>4888</v>
      </c>
      <c r="C5634" s="490">
        <v>7271</v>
      </c>
      <c r="D5634" s="490">
        <v>1361.8583000000001</v>
      </c>
    </row>
    <row r="5635" spans="1:4" x14ac:dyDescent="0.2">
      <c r="A5635" s="489" t="s">
        <v>9257</v>
      </c>
      <c r="B5635" s="489" t="s">
        <v>5153</v>
      </c>
      <c r="C5635" s="490">
        <v>14561</v>
      </c>
      <c r="D5635" s="490">
        <v>0</v>
      </c>
    </row>
    <row r="5636" spans="1:4" x14ac:dyDescent="0.2">
      <c r="A5636" s="489" t="s">
        <v>9257</v>
      </c>
      <c r="B5636" s="489" t="s">
        <v>5856</v>
      </c>
      <c r="C5636" s="490">
        <v>6773.8039215686304</v>
      </c>
      <c r="D5636" s="490">
        <v>917.850431372549</v>
      </c>
    </row>
    <row r="5637" spans="1:4" x14ac:dyDescent="0.2">
      <c r="A5637" s="489" t="s">
        <v>9257</v>
      </c>
      <c r="B5637" s="489" t="s">
        <v>5857</v>
      </c>
      <c r="C5637" s="490">
        <v>19135.996078431399</v>
      </c>
      <c r="D5637" s="490">
        <v>2458.9754960784303</v>
      </c>
    </row>
    <row r="5638" spans="1:4" x14ac:dyDescent="0.2">
      <c r="A5638" s="489" t="s">
        <v>9257</v>
      </c>
      <c r="B5638" s="489" t="s">
        <v>3264</v>
      </c>
      <c r="C5638" s="490">
        <v>3362</v>
      </c>
      <c r="D5638" s="490">
        <v>1315.8868</v>
      </c>
    </row>
    <row r="5639" spans="1:4" x14ac:dyDescent="0.2">
      <c r="A5639" s="489" t="s">
        <v>9257</v>
      </c>
      <c r="B5639" s="489" t="s">
        <v>3291</v>
      </c>
      <c r="C5639" s="490">
        <v>4222</v>
      </c>
      <c r="D5639" s="490">
        <v>1394.5266000000001</v>
      </c>
    </row>
    <row r="5640" spans="1:4" x14ac:dyDescent="0.2">
      <c r="A5640" s="489" t="s">
        <v>9257</v>
      </c>
      <c r="B5640" s="489" t="s">
        <v>4010</v>
      </c>
      <c r="C5640" s="490">
        <v>5544</v>
      </c>
      <c r="D5640" s="490">
        <v>1593.3456000000001</v>
      </c>
    </row>
    <row r="5641" spans="1:4" x14ac:dyDescent="0.2">
      <c r="A5641" s="489" t="s">
        <v>9257</v>
      </c>
      <c r="B5641" s="489" t="s">
        <v>4014</v>
      </c>
      <c r="C5641" s="490">
        <v>1264</v>
      </c>
      <c r="D5641" s="490">
        <v>363.27360000000004</v>
      </c>
    </row>
    <row r="5642" spans="1:4" x14ac:dyDescent="0.2">
      <c r="A5642" s="489" t="s">
        <v>9257</v>
      </c>
      <c r="B5642" s="489" t="s">
        <v>4015</v>
      </c>
      <c r="C5642" s="490">
        <v>-1264</v>
      </c>
      <c r="D5642" s="490">
        <v>-207.04320000000001</v>
      </c>
    </row>
    <row r="5643" spans="1:4" x14ac:dyDescent="0.2">
      <c r="A5643" s="489" t="s">
        <v>9257</v>
      </c>
      <c r="B5643" s="489" t="s">
        <v>5153</v>
      </c>
      <c r="C5643" s="490">
        <v>1268</v>
      </c>
      <c r="D5643" s="490">
        <v>0</v>
      </c>
    </row>
    <row r="5644" spans="1:4" x14ac:dyDescent="0.2">
      <c r="A5644" s="489" t="s">
        <v>9257</v>
      </c>
      <c r="B5644" s="489" t="s">
        <v>5439</v>
      </c>
      <c r="C5644" s="490">
        <v>5072</v>
      </c>
      <c r="D5644" s="490">
        <v>703.99360000000001</v>
      </c>
    </row>
    <row r="5645" spans="1:4" x14ac:dyDescent="0.2">
      <c r="A5645" s="489" t="s">
        <v>9257</v>
      </c>
      <c r="B5645" s="489" t="s">
        <v>4900</v>
      </c>
      <c r="C5645" s="490">
        <v>6013</v>
      </c>
      <c r="D5645" s="490">
        <v>1076.327</v>
      </c>
    </row>
    <row r="5646" spans="1:4" x14ac:dyDescent="0.2">
      <c r="A5646" s="489" t="s">
        <v>9257</v>
      </c>
      <c r="B5646" s="489" t="s">
        <v>3291</v>
      </c>
      <c r="C5646" s="490">
        <v>6226</v>
      </c>
      <c r="D5646" s="490">
        <v>2056.4477999999999</v>
      </c>
    </row>
    <row r="5647" spans="1:4" x14ac:dyDescent="0.2">
      <c r="A5647" s="489" t="s">
        <v>9257</v>
      </c>
      <c r="B5647" s="489" t="s">
        <v>5153</v>
      </c>
      <c r="C5647" s="490">
        <v>2921.1428571428601</v>
      </c>
      <c r="D5647" s="490">
        <v>0</v>
      </c>
    </row>
    <row r="5648" spans="1:4" x14ac:dyDescent="0.2">
      <c r="A5648" s="489" t="s">
        <v>9257</v>
      </c>
      <c r="B5648" s="489" t="s">
        <v>5437</v>
      </c>
      <c r="C5648" s="490">
        <v>6816</v>
      </c>
      <c r="D5648" s="490">
        <v>972.64320000000009</v>
      </c>
    </row>
    <row r="5649" spans="1:4" x14ac:dyDescent="0.2">
      <c r="A5649" s="489" t="s">
        <v>9257</v>
      </c>
      <c r="B5649" s="489" t="s">
        <v>4010</v>
      </c>
      <c r="C5649" s="490">
        <v>11624</v>
      </c>
      <c r="D5649" s="490">
        <v>3340.7376000000004</v>
      </c>
    </row>
    <row r="5650" spans="1:4" x14ac:dyDescent="0.2">
      <c r="A5650" s="489" t="s">
        <v>9257</v>
      </c>
      <c r="B5650" s="489" t="s">
        <v>4014</v>
      </c>
      <c r="C5650" s="490">
        <v>2129</v>
      </c>
      <c r="D5650" s="490">
        <v>611.87459999999999</v>
      </c>
    </row>
    <row r="5651" spans="1:4" x14ac:dyDescent="0.2">
      <c r="A5651" s="489" t="s">
        <v>9257</v>
      </c>
      <c r="B5651" s="489" t="s">
        <v>4015</v>
      </c>
      <c r="C5651" s="490">
        <v>-2129</v>
      </c>
      <c r="D5651" s="490">
        <v>-348.73020000000002</v>
      </c>
    </row>
    <row r="5652" spans="1:4" x14ac:dyDescent="0.2">
      <c r="A5652" s="489" t="s">
        <v>9257</v>
      </c>
      <c r="B5652" s="489" t="s">
        <v>3291</v>
      </c>
      <c r="C5652" s="490">
        <v>27866</v>
      </c>
      <c r="D5652" s="490">
        <v>9204.1398000000008</v>
      </c>
    </row>
    <row r="5653" spans="1:4" x14ac:dyDescent="0.2">
      <c r="A5653" s="489" t="s">
        <v>9257</v>
      </c>
      <c r="B5653" s="489" t="s">
        <v>4010</v>
      </c>
      <c r="C5653" s="490">
        <v>30925.617615467199</v>
      </c>
      <c r="D5653" s="490">
        <v>8888.0225026852804</v>
      </c>
    </row>
    <row r="5654" spans="1:4" x14ac:dyDescent="0.2">
      <c r="A5654" s="489" t="s">
        <v>9257</v>
      </c>
      <c r="B5654" s="489" t="s">
        <v>4011</v>
      </c>
      <c r="C5654" s="490">
        <v>7463.3823845327606</v>
      </c>
      <c r="D5654" s="490">
        <v>2039.7424056928</v>
      </c>
    </row>
    <row r="5655" spans="1:4" x14ac:dyDescent="0.2">
      <c r="A5655" s="489" t="s">
        <v>9257</v>
      </c>
      <c r="B5655" s="489" t="s">
        <v>1105</v>
      </c>
      <c r="C5655" s="490">
        <v>1300.3</v>
      </c>
      <c r="D5655" s="490">
        <v>658.21186</v>
      </c>
    </row>
    <row r="5656" spans="1:4" x14ac:dyDescent="0.2">
      <c r="A5656" s="489" t="s">
        <v>9257</v>
      </c>
      <c r="B5656" s="489" t="s">
        <v>1105</v>
      </c>
      <c r="C5656" s="490">
        <v>2187.9</v>
      </c>
      <c r="D5656" s="490">
        <v>1107.5149800000002</v>
      </c>
    </row>
    <row r="5657" spans="1:4" x14ac:dyDescent="0.2">
      <c r="A5657" s="489" t="s">
        <v>9257</v>
      </c>
      <c r="B5657" s="489" t="s">
        <v>1107</v>
      </c>
      <c r="C5657" s="490">
        <v>4944.3</v>
      </c>
      <c r="D5657" s="490">
        <v>2259.5451000000003</v>
      </c>
    </row>
    <row r="5658" spans="1:4" x14ac:dyDescent="0.2">
      <c r="A5658" s="489" t="s">
        <v>9257</v>
      </c>
      <c r="B5658" s="489" t="s">
        <v>1115</v>
      </c>
      <c r="C5658" s="490">
        <v>17735.7</v>
      </c>
      <c r="D5658" s="490">
        <v>9671.2772100000002</v>
      </c>
    </row>
    <row r="5659" spans="1:4" x14ac:dyDescent="0.2">
      <c r="A5659" s="489" t="s">
        <v>9257</v>
      </c>
      <c r="B5659" s="489" t="s">
        <v>1108</v>
      </c>
      <c r="C5659" s="490">
        <v>6692</v>
      </c>
      <c r="D5659" s="490">
        <v>3841.2080000000001</v>
      </c>
    </row>
    <row r="5660" spans="1:4" x14ac:dyDescent="0.2">
      <c r="A5660" s="489" t="s">
        <v>9257</v>
      </c>
      <c r="B5660" s="489" t="s">
        <v>1108</v>
      </c>
      <c r="C5660" s="490">
        <v>1965</v>
      </c>
      <c r="D5660" s="490">
        <v>1127.9100000000001</v>
      </c>
    </row>
    <row r="5661" spans="1:4" x14ac:dyDescent="0.2">
      <c r="A5661" s="489" t="s">
        <v>9257</v>
      </c>
      <c r="B5661" s="489" t="s">
        <v>1115</v>
      </c>
      <c r="C5661" s="490">
        <v>6170.3</v>
      </c>
      <c r="D5661" s="490">
        <v>3364.6645900000003</v>
      </c>
    </row>
    <row r="5662" spans="1:4" x14ac:dyDescent="0.2">
      <c r="A5662" s="489" t="s">
        <v>9257</v>
      </c>
      <c r="B5662" s="489" t="s">
        <v>1115</v>
      </c>
      <c r="C5662" s="490">
        <v>3891</v>
      </c>
      <c r="D5662" s="490">
        <v>2121.7623000000003</v>
      </c>
    </row>
    <row r="5663" spans="1:4" x14ac:dyDescent="0.2">
      <c r="A5663" s="489" t="s">
        <v>9257</v>
      </c>
      <c r="B5663" s="489" t="s">
        <v>1115</v>
      </c>
      <c r="C5663" s="490">
        <v>24633.061658398299</v>
      </c>
      <c r="D5663" s="490">
        <v>13432.4085223246</v>
      </c>
    </row>
    <row r="5664" spans="1:4" x14ac:dyDescent="0.2">
      <c r="A5664" s="489" t="s">
        <v>9257</v>
      </c>
      <c r="B5664" s="489" t="s">
        <v>1116</v>
      </c>
      <c r="C5664" s="490">
        <v>21709.938341601701</v>
      </c>
      <c r="D5664" s="490">
        <v>11260.945017788801</v>
      </c>
    </row>
    <row r="5665" spans="1:4" x14ac:dyDescent="0.2">
      <c r="A5665" s="489" t="s">
        <v>9257</v>
      </c>
      <c r="B5665" s="489" t="s">
        <v>1115</v>
      </c>
      <c r="C5665" s="490">
        <v>4761</v>
      </c>
      <c r="D5665" s="490">
        <v>2596.1732999999999</v>
      </c>
    </row>
    <row r="5666" spans="1:4" x14ac:dyDescent="0.2">
      <c r="A5666" s="489" t="s">
        <v>9257</v>
      </c>
      <c r="B5666" s="489" t="s">
        <v>1122</v>
      </c>
      <c r="C5666" s="490">
        <v>6792.1</v>
      </c>
      <c r="D5666" s="490">
        <v>3518.3078</v>
      </c>
    </row>
    <row r="5667" spans="1:4" x14ac:dyDescent="0.2">
      <c r="A5667" s="489" t="s">
        <v>9257</v>
      </c>
      <c r="B5667" s="489" t="s">
        <v>1122</v>
      </c>
      <c r="C5667" s="490">
        <v>23383.308474576301</v>
      </c>
      <c r="D5667" s="490">
        <v>12112.553789830501</v>
      </c>
    </row>
    <row r="5668" spans="1:4" x14ac:dyDescent="0.2">
      <c r="A5668" s="489" t="s">
        <v>9257</v>
      </c>
      <c r="B5668" s="489" t="s">
        <v>173</v>
      </c>
      <c r="C5668" s="490">
        <v>8850.6915254237301</v>
      </c>
      <c r="D5668" s="490">
        <v>3806.6824250847503</v>
      </c>
    </row>
    <row r="5669" spans="1:4" x14ac:dyDescent="0.2">
      <c r="A5669" s="489" t="s">
        <v>9257</v>
      </c>
      <c r="B5669" s="489" t="s">
        <v>1122</v>
      </c>
      <c r="C5669" s="490">
        <v>6558.1</v>
      </c>
      <c r="D5669" s="490">
        <v>3397.0958000000001</v>
      </c>
    </row>
    <row r="5670" spans="1:4" x14ac:dyDescent="0.2">
      <c r="A5670" s="489" t="s">
        <v>9257</v>
      </c>
      <c r="B5670" s="489" t="s">
        <v>1122</v>
      </c>
      <c r="C5670" s="490">
        <v>6488.2000000000007</v>
      </c>
      <c r="D5670" s="490">
        <v>3360.8876</v>
      </c>
    </row>
    <row r="5671" spans="1:4" x14ac:dyDescent="0.2">
      <c r="A5671" s="489" t="s">
        <v>9257</v>
      </c>
      <c r="B5671" s="489" t="s">
        <v>1129</v>
      </c>
      <c r="C5671" s="490">
        <v>14779</v>
      </c>
      <c r="D5671" s="490">
        <v>7272.7459000000008</v>
      </c>
    </row>
    <row r="5672" spans="1:4" x14ac:dyDescent="0.2">
      <c r="A5672" s="489" t="s">
        <v>9257</v>
      </c>
      <c r="B5672" s="489" t="s">
        <v>1129</v>
      </c>
      <c r="C5672" s="490">
        <v>4643</v>
      </c>
      <c r="D5672" s="490">
        <v>2284.8203000000003</v>
      </c>
    </row>
    <row r="5673" spans="1:4" x14ac:dyDescent="0.2">
      <c r="A5673" s="489" t="s">
        <v>9257</v>
      </c>
      <c r="B5673" s="489" t="s">
        <v>1129</v>
      </c>
      <c r="C5673" s="490">
        <v>9053.1</v>
      </c>
      <c r="D5673" s="490">
        <v>4455.0305100000005</v>
      </c>
    </row>
    <row r="5674" spans="1:4" x14ac:dyDescent="0.2">
      <c r="A5674" s="489" t="s">
        <v>9257</v>
      </c>
      <c r="B5674" s="489" t="s">
        <v>1129</v>
      </c>
      <c r="C5674" s="490">
        <v>11861.6</v>
      </c>
      <c r="D5674" s="490">
        <v>5837.0933599999998</v>
      </c>
    </row>
    <row r="5675" spans="1:4" x14ac:dyDescent="0.2">
      <c r="A5675" s="489" t="s">
        <v>9257</v>
      </c>
      <c r="B5675" s="489" t="s">
        <v>1129</v>
      </c>
      <c r="C5675" s="490">
        <v>29917.7</v>
      </c>
      <c r="D5675" s="490">
        <v>14722.500169999999</v>
      </c>
    </row>
    <row r="5676" spans="1:4" x14ac:dyDescent="0.2">
      <c r="A5676" s="489" t="s">
        <v>9257</v>
      </c>
      <c r="B5676" s="489" t="s">
        <v>1129</v>
      </c>
      <c r="C5676" s="490">
        <v>4953</v>
      </c>
      <c r="D5676" s="490">
        <v>2437.3713000000002</v>
      </c>
    </row>
    <row r="5677" spans="1:4" x14ac:dyDescent="0.2">
      <c r="A5677" s="489" t="s">
        <v>9257</v>
      </c>
      <c r="B5677" s="489" t="s">
        <v>1136</v>
      </c>
      <c r="C5677" s="490">
        <v>5603</v>
      </c>
      <c r="D5677" s="490">
        <v>2619.4025000000001</v>
      </c>
    </row>
    <row r="5678" spans="1:4" x14ac:dyDescent="0.2">
      <c r="A5678" s="489" t="s">
        <v>9257</v>
      </c>
      <c r="B5678" s="489" t="s">
        <v>1136</v>
      </c>
      <c r="C5678" s="490">
        <v>8486.7000000000007</v>
      </c>
      <c r="D5678" s="490">
        <v>3967.5322500000002</v>
      </c>
    </row>
    <row r="5679" spans="1:4" x14ac:dyDescent="0.2">
      <c r="A5679" s="489" t="s">
        <v>9257</v>
      </c>
      <c r="B5679" s="489" t="s">
        <v>1136</v>
      </c>
      <c r="C5679" s="490">
        <v>7625.9000000000005</v>
      </c>
      <c r="D5679" s="490">
        <v>3565.1082500000002</v>
      </c>
    </row>
    <row r="5680" spans="1:4" x14ac:dyDescent="0.2">
      <c r="A5680" s="489" t="s">
        <v>9257</v>
      </c>
      <c r="B5680" s="489" t="s">
        <v>1136</v>
      </c>
      <c r="C5680" s="490">
        <v>6110.8</v>
      </c>
      <c r="D5680" s="490">
        <v>2856.799</v>
      </c>
    </row>
    <row r="5681" spans="1:4" x14ac:dyDescent="0.2">
      <c r="A5681" s="489" t="s">
        <v>9257</v>
      </c>
      <c r="B5681" s="489" t="s">
        <v>1136</v>
      </c>
      <c r="C5681" s="490">
        <v>29085.344827586199</v>
      </c>
      <c r="D5681" s="490">
        <v>13597.3987068966</v>
      </c>
    </row>
    <row r="5682" spans="1:4" x14ac:dyDescent="0.2">
      <c r="A5682" s="489" t="s">
        <v>9257</v>
      </c>
      <c r="B5682" s="489" t="s">
        <v>1137</v>
      </c>
      <c r="C5682" s="490">
        <v>4653.6551724137898</v>
      </c>
      <c r="D5682" s="490">
        <v>2069.9458206896602</v>
      </c>
    </row>
    <row r="5683" spans="1:4" x14ac:dyDescent="0.2">
      <c r="A5683" s="489" t="s">
        <v>9257</v>
      </c>
      <c r="B5683" s="489" t="s">
        <v>1136</v>
      </c>
      <c r="C5683" s="490">
        <v>9906</v>
      </c>
      <c r="D5683" s="490">
        <v>4631.0550000000003</v>
      </c>
    </row>
    <row r="5684" spans="1:4" x14ac:dyDescent="0.2">
      <c r="A5684" s="489" t="s">
        <v>9257</v>
      </c>
      <c r="B5684" s="489" t="s">
        <v>1136</v>
      </c>
      <c r="C5684" s="490">
        <v>25068.958364202099</v>
      </c>
      <c r="D5684" s="490">
        <v>11719.7380352645</v>
      </c>
    </row>
    <row r="5685" spans="1:4" x14ac:dyDescent="0.2">
      <c r="A5685" s="489" t="s">
        <v>9257</v>
      </c>
      <c r="B5685" s="489" t="s">
        <v>1137</v>
      </c>
      <c r="C5685" s="490">
        <v>31327.8416357979</v>
      </c>
      <c r="D5685" s="490">
        <v>13934.623959602901</v>
      </c>
    </row>
    <row r="5686" spans="1:4" x14ac:dyDescent="0.2">
      <c r="A5686" s="489" t="s">
        <v>9257</v>
      </c>
      <c r="B5686" s="489" t="s">
        <v>1136</v>
      </c>
      <c r="C5686" s="490">
        <v>3152.5</v>
      </c>
      <c r="D5686" s="490">
        <v>1473.79375</v>
      </c>
    </row>
    <row r="5687" spans="1:4" x14ac:dyDescent="0.2">
      <c r="A5687" s="489" t="s">
        <v>9257</v>
      </c>
      <c r="B5687" s="489" t="s">
        <v>1136</v>
      </c>
      <c r="C5687" s="490">
        <v>8504</v>
      </c>
      <c r="D5687" s="490">
        <v>3975.6200000000003</v>
      </c>
    </row>
    <row r="5688" spans="1:4" x14ac:dyDescent="0.2">
      <c r="A5688" s="489" t="s">
        <v>9257</v>
      </c>
      <c r="B5688" s="489" t="s">
        <v>1136</v>
      </c>
      <c r="C5688" s="490">
        <v>30076.100000000002</v>
      </c>
      <c r="D5688" s="490">
        <v>14060.57675</v>
      </c>
    </row>
    <row r="5689" spans="1:4" x14ac:dyDescent="0.2">
      <c r="A5689" s="489" t="s">
        <v>9257</v>
      </c>
      <c r="B5689" s="489" t="s">
        <v>1136</v>
      </c>
      <c r="C5689" s="490">
        <v>10306</v>
      </c>
      <c r="D5689" s="490">
        <v>4818.0550000000003</v>
      </c>
    </row>
    <row r="5690" spans="1:4" x14ac:dyDescent="0.2">
      <c r="A5690" s="489" t="s">
        <v>9257</v>
      </c>
      <c r="B5690" s="489" t="s">
        <v>173</v>
      </c>
      <c r="C5690" s="490">
        <v>6605.8</v>
      </c>
      <c r="D5690" s="490">
        <v>2841.1545800000004</v>
      </c>
    </row>
    <row r="5691" spans="1:4" x14ac:dyDescent="0.2">
      <c r="A5691" s="489" t="s">
        <v>9257</v>
      </c>
      <c r="B5691" s="489" t="s">
        <v>173</v>
      </c>
      <c r="C5691" s="490">
        <v>10616</v>
      </c>
      <c r="D5691" s="490">
        <v>4565.9416000000001</v>
      </c>
    </row>
    <row r="5692" spans="1:4" x14ac:dyDescent="0.2">
      <c r="A5692" s="489" t="s">
        <v>9257</v>
      </c>
      <c r="B5692" s="489" t="s">
        <v>173</v>
      </c>
      <c r="C5692" s="490">
        <v>5058</v>
      </c>
      <c r="D5692" s="490">
        <v>2175.4458</v>
      </c>
    </row>
    <row r="5693" spans="1:4" x14ac:dyDescent="0.2">
      <c r="A5693" s="489" t="s">
        <v>9257</v>
      </c>
      <c r="B5693" s="489" t="s">
        <v>173</v>
      </c>
      <c r="C5693" s="490">
        <v>25510.6451612903</v>
      </c>
      <c r="D5693" s="490">
        <v>10972.128483871</v>
      </c>
    </row>
    <row r="5694" spans="1:4" x14ac:dyDescent="0.2">
      <c r="A5694" s="489" t="s">
        <v>9257</v>
      </c>
      <c r="B5694" s="489" t="s">
        <v>175</v>
      </c>
      <c r="C5694" s="490">
        <v>850.3548387096771</v>
      </c>
      <c r="D5694" s="490">
        <v>347.88016451612901</v>
      </c>
    </row>
    <row r="5695" spans="1:4" x14ac:dyDescent="0.2">
      <c r="A5695" s="489" t="s">
        <v>9257</v>
      </c>
      <c r="B5695" s="489" t="s">
        <v>173</v>
      </c>
      <c r="C5695" s="490">
        <v>9672</v>
      </c>
      <c r="D5695" s="490">
        <v>4159.9272000000001</v>
      </c>
    </row>
    <row r="5696" spans="1:4" x14ac:dyDescent="0.2">
      <c r="A5696" s="489" t="s">
        <v>9257</v>
      </c>
      <c r="B5696" s="489" t="s">
        <v>173</v>
      </c>
      <c r="C5696" s="490">
        <v>29421.932724090999</v>
      </c>
      <c r="D5696" s="490">
        <v>12654.3732646315</v>
      </c>
    </row>
    <row r="5697" spans="1:4" x14ac:dyDescent="0.2">
      <c r="A5697" s="489" t="s">
        <v>9257</v>
      </c>
      <c r="B5697" s="489" t="s">
        <v>175</v>
      </c>
      <c r="C5697" s="490">
        <v>11994.3412405211</v>
      </c>
      <c r="D5697" s="490">
        <v>4906.8850014971804</v>
      </c>
    </row>
    <row r="5698" spans="1:4" x14ac:dyDescent="0.2">
      <c r="A5698" s="489" t="s">
        <v>9257</v>
      </c>
      <c r="B5698" s="489" t="s">
        <v>3292</v>
      </c>
      <c r="C5698" s="490">
        <v>9022.7260353879101</v>
      </c>
      <c r="D5698" s="490">
        <v>2834.9405203188803</v>
      </c>
    </row>
    <row r="5699" spans="1:4" x14ac:dyDescent="0.2">
      <c r="A5699" s="489" t="s">
        <v>9257</v>
      </c>
      <c r="B5699" s="489" t="s">
        <v>173</v>
      </c>
      <c r="C5699" s="490">
        <v>30880.6451612903</v>
      </c>
      <c r="D5699" s="490">
        <v>13281.765483871</v>
      </c>
    </row>
    <row r="5700" spans="1:4" x14ac:dyDescent="0.2">
      <c r="A5700" s="489" t="s">
        <v>9257</v>
      </c>
      <c r="B5700" s="489" t="s">
        <v>175</v>
      </c>
      <c r="C5700" s="490">
        <v>20175.3548387097</v>
      </c>
      <c r="D5700" s="490">
        <v>8253.7376645161312</v>
      </c>
    </row>
    <row r="5701" spans="1:4" x14ac:dyDescent="0.2">
      <c r="A5701" s="489" t="s">
        <v>9257</v>
      </c>
      <c r="B5701" s="489" t="s">
        <v>173</v>
      </c>
      <c r="C5701" s="490">
        <v>12159</v>
      </c>
      <c r="D5701" s="490">
        <v>5229.5859</v>
      </c>
    </row>
    <row r="5702" spans="1:4" x14ac:dyDescent="0.2">
      <c r="A5702" s="489" t="s">
        <v>9257</v>
      </c>
      <c r="B5702" s="489" t="s">
        <v>173</v>
      </c>
      <c r="C5702" s="490">
        <v>3160</v>
      </c>
      <c r="D5702" s="490">
        <v>1359.116</v>
      </c>
    </row>
    <row r="5703" spans="1:4" x14ac:dyDescent="0.2">
      <c r="A5703" s="489" t="s">
        <v>9257</v>
      </c>
      <c r="B5703" s="489" t="s">
        <v>3265</v>
      </c>
      <c r="C5703" s="490">
        <v>13455.1841070024</v>
      </c>
      <c r="D5703" s="490">
        <v>5009.3650430369798</v>
      </c>
    </row>
    <row r="5704" spans="1:4" x14ac:dyDescent="0.2">
      <c r="A5704" s="489" t="s">
        <v>9257</v>
      </c>
      <c r="B5704" s="489" t="s">
        <v>3264</v>
      </c>
      <c r="C5704" s="490">
        <v>22853.815892997602</v>
      </c>
      <c r="D5704" s="490">
        <v>8944.9835405192807</v>
      </c>
    </row>
    <row r="5705" spans="1:4" x14ac:dyDescent="0.2">
      <c r="A5705" s="489" t="s">
        <v>9257</v>
      </c>
      <c r="B5705" s="489" t="s">
        <v>3264</v>
      </c>
      <c r="C5705" s="490">
        <v>10069</v>
      </c>
      <c r="D5705" s="490">
        <v>3941.0066000000002</v>
      </c>
    </row>
    <row r="5706" spans="1:4" x14ac:dyDescent="0.2">
      <c r="A5706" s="489" t="s">
        <v>9257</v>
      </c>
      <c r="B5706" s="489" t="s">
        <v>3264</v>
      </c>
      <c r="C5706" s="490">
        <v>2840</v>
      </c>
      <c r="D5706" s="490">
        <v>1111.576</v>
      </c>
    </row>
    <row r="5707" spans="1:4" x14ac:dyDescent="0.2">
      <c r="A5707" s="489" t="s">
        <v>9257</v>
      </c>
      <c r="B5707" s="489" t="s">
        <v>3268</v>
      </c>
      <c r="C5707" s="490">
        <v>896</v>
      </c>
      <c r="D5707" s="490">
        <v>350.69440000000003</v>
      </c>
    </row>
    <row r="5708" spans="1:4" x14ac:dyDescent="0.2">
      <c r="A5708" s="489" t="s">
        <v>9257</v>
      </c>
      <c r="B5708" s="489" t="s">
        <v>3269</v>
      </c>
      <c r="C5708" s="490">
        <v>-896</v>
      </c>
      <c r="D5708" s="490">
        <v>-146.76480000000001</v>
      </c>
    </row>
    <row r="5709" spans="1:4" x14ac:dyDescent="0.2">
      <c r="A5709" s="489" t="s">
        <v>9257</v>
      </c>
      <c r="B5709" s="489" t="s">
        <v>3264</v>
      </c>
      <c r="C5709" s="490">
        <v>2691</v>
      </c>
      <c r="D5709" s="490">
        <v>1053.2574</v>
      </c>
    </row>
    <row r="5710" spans="1:4" x14ac:dyDescent="0.2">
      <c r="A5710" s="489" t="s">
        <v>9257</v>
      </c>
      <c r="B5710" s="489" t="s">
        <v>3268</v>
      </c>
      <c r="C5710" s="490">
        <v>1223</v>
      </c>
      <c r="D5710" s="490">
        <v>478.68220000000002</v>
      </c>
    </row>
    <row r="5711" spans="1:4" x14ac:dyDescent="0.2">
      <c r="A5711" s="489" t="s">
        <v>9257</v>
      </c>
      <c r="B5711" s="489" t="s">
        <v>3269</v>
      </c>
      <c r="C5711" s="490">
        <v>-1223</v>
      </c>
      <c r="D5711" s="490">
        <v>-200.32740000000001</v>
      </c>
    </row>
    <row r="5712" spans="1:4" x14ac:dyDescent="0.2">
      <c r="A5712" s="489" t="s">
        <v>9257</v>
      </c>
      <c r="B5712" s="489" t="s">
        <v>3265</v>
      </c>
      <c r="C5712" s="490">
        <v>41237.2289784573</v>
      </c>
      <c r="D5712" s="490">
        <v>15352.6203486796</v>
      </c>
    </row>
    <row r="5713" spans="1:4" x14ac:dyDescent="0.2">
      <c r="A5713" s="489" t="s">
        <v>9257</v>
      </c>
      <c r="B5713" s="489" t="s">
        <v>3264</v>
      </c>
      <c r="C5713" s="490">
        <v>29490.2710215427</v>
      </c>
      <c r="D5713" s="490">
        <v>11542.492077831801</v>
      </c>
    </row>
    <row r="5714" spans="1:4" x14ac:dyDescent="0.2">
      <c r="A5714" s="489" t="s">
        <v>9257</v>
      </c>
      <c r="B5714" s="489" t="s">
        <v>5153</v>
      </c>
      <c r="C5714" s="490">
        <v>2845.2857142857101</v>
      </c>
      <c r="D5714" s="490">
        <v>0</v>
      </c>
    </row>
    <row r="5715" spans="1:4" x14ac:dyDescent="0.2">
      <c r="A5715" s="489" t="s">
        <v>9257</v>
      </c>
      <c r="B5715" s="489" t="s">
        <v>4896</v>
      </c>
      <c r="C5715" s="490">
        <v>6639</v>
      </c>
      <c r="D5715" s="490">
        <v>1218.9204</v>
      </c>
    </row>
    <row r="5716" spans="1:4" x14ac:dyDescent="0.2">
      <c r="A5716" s="489" t="s">
        <v>9257</v>
      </c>
      <c r="B5716" s="489" t="s">
        <v>4900</v>
      </c>
      <c r="C5716" s="490">
        <v>7876</v>
      </c>
      <c r="D5716" s="490">
        <v>1409.8040000000001</v>
      </c>
    </row>
    <row r="5717" spans="1:4" x14ac:dyDescent="0.2">
      <c r="A5717" s="489" t="s">
        <v>9257</v>
      </c>
      <c r="B5717" s="489" t="s">
        <v>5153</v>
      </c>
      <c r="C5717" s="490">
        <v>3375.4285714285702</v>
      </c>
      <c r="D5717" s="490">
        <v>0</v>
      </c>
    </row>
    <row r="5718" spans="1:4" x14ac:dyDescent="0.2">
      <c r="A5718" s="489" t="s">
        <v>9257</v>
      </c>
      <c r="B5718" s="489" t="s">
        <v>5153</v>
      </c>
      <c r="C5718" s="490">
        <v>1048.2857142857101</v>
      </c>
      <c r="D5718" s="490">
        <v>0</v>
      </c>
    </row>
    <row r="5719" spans="1:4" x14ac:dyDescent="0.2">
      <c r="A5719" s="489" t="s">
        <v>9257</v>
      </c>
      <c r="B5719" s="489" t="s">
        <v>5433</v>
      </c>
      <c r="C5719" s="490">
        <v>2446</v>
      </c>
      <c r="D5719" s="490">
        <v>375.46100000000001</v>
      </c>
    </row>
    <row r="5720" spans="1:4" x14ac:dyDescent="0.2">
      <c r="A5720" s="489" t="s">
        <v>9257</v>
      </c>
      <c r="B5720" s="489" t="s">
        <v>5153</v>
      </c>
      <c r="C5720" s="490">
        <v>417.5</v>
      </c>
      <c r="D5720" s="490">
        <v>0</v>
      </c>
    </row>
    <row r="5721" spans="1:4" x14ac:dyDescent="0.2">
      <c r="A5721" s="489" t="s">
        <v>9257</v>
      </c>
      <c r="B5721" s="489" t="s">
        <v>5876</v>
      </c>
      <c r="C5721" s="490">
        <v>1670</v>
      </c>
      <c r="D5721" s="490">
        <v>215.096</v>
      </c>
    </row>
    <row r="5722" spans="1:4" x14ac:dyDescent="0.2">
      <c r="A5722" s="489" t="s">
        <v>9257</v>
      </c>
      <c r="B5722" s="489" t="s">
        <v>5153</v>
      </c>
      <c r="C5722" s="490">
        <v>2660.5714285714303</v>
      </c>
      <c r="D5722" s="490">
        <v>0</v>
      </c>
    </row>
    <row r="5723" spans="1:4" x14ac:dyDescent="0.2">
      <c r="A5723" s="489" t="s">
        <v>9257</v>
      </c>
      <c r="B5723" s="489" t="s">
        <v>4888</v>
      </c>
      <c r="C5723" s="490">
        <v>6208</v>
      </c>
      <c r="D5723" s="490">
        <v>1162.7584000000002</v>
      </c>
    </row>
    <row r="5724" spans="1:4" x14ac:dyDescent="0.2">
      <c r="A5724" s="489" t="s">
        <v>9257</v>
      </c>
      <c r="B5724" s="489" t="s">
        <v>5153</v>
      </c>
      <c r="C5724" s="490">
        <v>697</v>
      </c>
      <c r="D5724" s="490">
        <v>0</v>
      </c>
    </row>
    <row r="5725" spans="1:4" x14ac:dyDescent="0.2">
      <c r="A5725" s="489" t="s">
        <v>9257</v>
      </c>
      <c r="B5725" s="489" t="s">
        <v>5864</v>
      </c>
      <c r="C5725" s="490">
        <v>2788</v>
      </c>
      <c r="D5725" s="490">
        <v>370.24639999999999</v>
      </c>
    </row>
    <row r="5726" spans="1:4" x14ac:dyDescent="0.2">
      <c r="A5726" s="489" t="s">
        <v>9257</v>
      </c>
      <c r="B5726" s="489" t="s">
        <v>5153</v>
      </c>
      <c r="C5726" s="490">
        <v>3010.7142857142903</v>
      </c>
      <c r="D5726" s="490">
        <v>0</v>
      </c>
    </row>
    <row r="5727" spans="1:4" x14ac:dyDescent="0.2">
      <c r="A5727" s="489" t="s">
        <v>9257</v>
      </c>
      <c r="B5727" s="489" t="s">
        <v>5431</v>
      </c>
      <c r="C5727" s="490">
        <v>7025</v>
      </c>
      <c r="D5727" s="490">
        <v>1118.3800000000001</v>
      </c>
    </row>
    <row r="5728" spans="1:4" x14ac:dyDescent="0.2">
      <c r="A5728" s="489" t="s">
        <v>9257</v>
      </c>
      <c r="B5728" s="489" t="s">
        <v>5153</v>
      </c>
      <c r="C5728" s="490">
        <v>1547.0033641715702</v>
      </c>
      <c r="D5728" s="490">
        <v>0</v>
      </c>
    </row>
    <row r="5729" spans="1:4" x14ac:dyDescent="0.2">
      <c r="A5729" s="489" t="s">
        <v>9257</v>
      </c>
      <c r="B5729" s="489" t="s">
        <v>4896</v>
      </c>
      <c r="C5729" s="490">
        <v>3609</v>
      </c>
      <c r="D5729" s="490">
        <v>662.61239999999998</v>
      </c>
    </row>
    <row r="5730" spans="1:4" x14ac:dyDescent="0.2">
      <c r="A5730" s="489" t="s">
        <v>9257</v>
      </c>
      <c r="B5730" s="489" t="s">
        <v>5153</v>
      </c>
      <c r="C5730" s="490">
        <v>937.5</v>
      </c>
      <c r="D5730" s="490">
        <v>0</v>
      </c>
    </row>
    <row r="5731" spans="1:4" x14ac:dyDescent="0.2">
      <c r="A5731" s="489" t="s">
        <v>9257</v>
      </c>
      <c r="B5731" s="489" t="s">
        <v>5852</v>
      </c>
      <c r="C5731" s="490">
        <v>3750</v>
      </c>
      <c r="D5731" s="490">
        <v>513</v>
      </c>
    </row>
    <row r="5732" spans="1:4" x14ac:dyDescent="0.2">
      <c r="A5732" s="489" t="s">
        <v>9257</v>
      </c>
      <c r="B5732" s="489" t="s">
        <v>5153</v>
      </c>
      <c r="C5732" s="490">
        <v>2395.7142857142903</v>
      </c>
      <c r="D5732" s="490">
        <v>0</v>
      </c>
    </row>
    <row r="5733" spans="1:4" x14ac:dyDescent="0.2">
      <c r="A5733" s="489" t="s">
        <v>9257</v>
      </c>
      <c r="B5733" s="489" t="s">
        <v>5435</v>
      </c>
      <c r="C5733" s="490">
        <v>5590</v>
      </c>
      <c r="D5733" s="490">
        <v>827.32</v>
      </c>
    </row>
    <row r="5734" spans="1:4" x14ac:dyDescent="0.2">
      <c r="A5734" s="489" t="s">
        <v>9257</v>
      </c>
      <c r="B5734" s="489" t="s">
        <v>5153</v>
      </c>
      <c r="C5734" s="490">
        <v>1182</v>
      </c>
      <c r="D5734" s="490">
        <v>0</v>
      </c>
    </row>
    <row r="5735" spans="1:4" x14ac:dyDescent="0.2">
      <c r="A5735" s="489" t="s">
        <v>9257</v>
      </c>
      <c r="B5735" s="489" t="s">
        <v>5439</v>
      </c>
      <c r="C5735" s="490">
        <v>4728</v>
      </c>
      <c r="D5735" s="490">
        <v>656.24639999999999</v>
      </c>
    </row>
    <row r="5736" spans="1:4" x14ac:dyDescent="0.2">
      <c r="A5736" s="489" t="s">
        <v>9257</v>
      </c>
      <c r="B5736" s="489" t="s">
        <v>5153</v>
      </c>
      <c r="C5736" s="490">
        <v>474.75</v>
      </c>
      <c r="D5736" s="490">
        <v>0</v>
      </c>
    </row>
    <row r="5737" spans="1:4" x14ac:dyDescent="0.2">
      <c r="A5737" s="489" t="s">
        <v>9257</v>
      </c>
      <c r="B5737" s="489" t="s">
        <v>5876</v>
      </c>
      <c r="C5737" s="490">
        <v>1899</v>
      </c>
      <c r="D5737" s="490">
        <v>244.59120000000001</v>
      </c>
    </row>
    <row r="5738" spans="1:4" x14ac:dyDescent="0.2">
      <c r="A5738" s="489" t="s">
        <v>9257</v>
      </c>
      <c r="B5738" s="489" t="s">
        <v>5153</v>
      </c>
      <c r="C5738" s="490">
        <v>2092.25</v>
      </c>
      <c r="D5738" s="490">
        <v>0</v>
      </c>
    </row>
    <row r="5739" spans="1:4" x14ac:dyDescent="0.2">
      <c r="A5739" s="489" t="s">
        <v>9257</v>
      </c>
      <c r="B5739" s="489" t="s">
        <v>5864</v>
      </c>
      <c r="C5739" s="490">
        <v>8369</v>
      </c>
      <c r="D5739" s="490">
        <v>1111.4032</v>
      </c>
    </row>
    <row r="5740" spans="1:4" x14ac:dyDescent="0.2">
      <c r="A5740" s="489" t="s">
        <v>9257</v>
      </c>
      <c r="B5740" s="489" t="s">
        <v>5153</v>
      </c>
      <c r="C5740" s="490">
        <v>3385.7142857142903</v>
      </c>
      <c r="D5740" s="490">
        <v>0</v>
      </c>
    </row>
    <row r="5741" spans="1:4" x14ac:dyDescent="0.2">
      <c r="A5741" s="489" t="s">
        <v>9257</v>
      </c>
      <c r="B5741" s="489" t="s">
        <v>4896</v>
      </c>
      <c r="C5741" s="490">
        <v>7900</v>
      </c>
      <c r="D5741" s="490">
        <v>1450.44</v>
      </c>
    </row>
    <row r="5742" spans="1:4" x14ac:dyDescent="0.2">
      <c r="A5742" s="489" t="s">
        <v>9257</v>
      </c>
      <c r="B5742" s="489" t="s">
        <v>5153</v>
      </c>
      <c r="C5742" s="490">
        <v>1661.5</v>
      </c>
      <c r="D5742" s="490">
        <v>0</v>
      </c>
    </row>
    <row r="5743" spans="1:4" x14ac:dyDescent="0.2">
      <c r="A5743" s="489" t="s">
        <v>9257</v>
      </c>
      <c r="B5743" s="489" t="s">
        <v>5856</v>
      </c>
      <c r="C5743" s="490">
        <v>6646</v>
      </c>
      <c r="D5743" s="490">
        <v>900.53300000000002</v>
      </c>
    </row>
    <row r="5744" spans="1:4" x14ac:dyDescent="0.2">
      <c r="A5744" s="489" t="s">
        <v>9257</v>
      </c>
      <c r="B5744" s="489" t="s">
        <v>5153</v>
      </c>
      <c r="C5744" s="490">
        <v>2283</v>
      </c>
      <c r="D5744" s="490">
        <v>0</v>
      </c>
    </row>
    <row r="5745" spans="1:4" x14ac:dyDescent="0.2">
      <c r="A5745" s="489" t="s">
        <v>9257</v>
      </c>
      <c r="B5745" s="489" t="s">
        <v>5439</v>
      </c>
      <c r="C5745" s="490">
        <v>9132</v>
      </c>
      <c r="D5745" s="490">
        <v>1267.5216</v>
      </c>
    </row>
    <row r="5746" spans="1:4" x14ac:dyDescent="0.2">
      <c r="A5746" s="489" t="s">
        <v>9257</v>
      </c>
      <c r="B5746" s="489" t="s">
        <v>5153</v>
      </c>
      <c r="C5746" s="490">
        <v>1351.75</v>
      </c>
      <c r="D5746" s="490">
        <v>0</v>
      </c>
    </row>
    <row r="5747" spans="1:4" x14ac:dyDescent="0.2">
      <c r="A5747" s="489" t="s">
        <v>9257</v>
      </c>
      <c r="B5747" s="489" t="s">
        <v>5864</v>
      </c>
      <c r="C5747" s="490">
        <v>5407</v>
      </c>
      <c r="D5747" s="490">
        <v>718.04960000000005</v>
      </c>
    </row>
    <row r="5748" spans="1:4" x14ac:dyDescent="0.2">
      <c r="A5748" s="489" t="s">
        <v>9257</v>
      </c>
      <c r="B5748" s="489" t="s">
        <v>5153</v>
      </c>
      <c r="C5748" s="490">
        <v>947.75</v>
      </c>
      <c r="D5748" s="490">
        <v>0</v>
      </c>
    </row>
    <row r="5749" spans="1:4" x14ac:dyDescent="0.2">
      <c r="A5749" s="489" t="s">
        <v>9257</v>
      </c>
      <c r="B5749" s="489" t="s">
        <v>5856</v>
      </c>
      <c r="C5749" s="490">
        <v>3791</v>
      </c>
      <c r="D5749" s="490">
        <v>513.68050000000005</v>
      </c>
    </row>
    <row r="5750" spans="1:4" x14ac:dyDescent="0.2">
      <c r="A5750" s="489" t="s">
        <v>9257</v>
      </c>
      <c r="B5750" s="489" t="s">
        <v>5153</v>
      </c>
      <c r="C5750" s="490">
        <v>1394</v>
      </c>
      <c r="D5750" s="490">
        <v>0</v>
      </c>
    </row>
    <row r="5751" spans="1:4" x14ac:dyDescent="0.2">
      <c r="A5751" s="489" t="s">
        <v>9257</v>
      </c>
      <c r="B5751" s="489" t="s">
        <v>5868</v>
      </c>
      <c r="C5751" s="490">
        <v>5576</v>
      </c>
      <c r="D5751" s="490">
        <v>732.68640000000005</v>
      </c>
    </row>
    <row r="5752" spans="1:4" x14ac:dyDescent="0.2">
      <c r="A5752" s="489" t="s">
        <v>9257</v>
      </c>
      <c r="B5752" s="489" t="s">
        <v>4010</v>
      </c>
      <c r="C5752" s="490">
        <v>4690</v>
      </c>
      <c r="D5752" s="490">
        <v>1347.9060000000002</v>
      </c>
    </row>
    <row r="5753" spans="1:4" x14ac:dyDescent="0.2">
      <c r="A5753" s="489" t="s">
        <v>9257</v>
      </c>
      <c r="B5753" s="489" t="s">
        <v>4014</v>
      </c>
      <c r="C5753" s="490">
        <v>1544</v>
      </c>
      <c r="D5753" s="490">
        <v>443.74560000000002</v>
      </c>
    </row>
    <row r="5754" spans="1:4" x14ac:dyDescent="0.2">
      <c r="A5754" s="489" t="s">
        <v>9257</v>
      </c>
      <c r="B5754" s="489" t="s">
        <v>4015</v>
      </c>
      <c r="C5754" s="490">
        <v>-1544</v>
      </c>
      <c r="D5754" s="490">
        <v>-252.90720000000002</v>
      </c>
    </row>
    <row r="5755" spans="1:4" x14ac:dyDescent="0.2">
      <c r="A5755" s="489" t="s">
        <v>9257</v>
      </c>
      <c r="B5755" s="489" t="s">
        <v>4010</v>
      </c>
      <c r="C5755" s="490">
        <v>4017</v>
      </c>
      <c r="D5755" s="490">
        <v>1154.4858000000002</v>
      </c>
    </row>
    <row r="5756" spans="1:4" x14ac:dyDescent="0.2">
      <c r="A5756" s="489" t="s">
        <v>9257</v>
      </c>
      <c r="B5756" s="489" t="s">
        <v>4014</v>
      </c>
      <c r="C5756" s="490">
        <v>2188</v>
      </c>
      <c r="D5756" s="490">
        <v>628.83120000000008</v>
      </c>
    </row>
    <row r="5757" spans="1:4" x14ac:dyDescent="0.2">
      <c r="A5757" s="489" t="s">
        <v>9257</v>
      </c>
      <c r="B5757" s="489" t="s">
        <v>4015</v>
      </c>
      <c r="C5757" s="490">
        <v>-1861.5</v>
      </c>
      <c r="D5757" s="490">
        <v>-304.91370000000001</v>
      </c>
    </row>
    <row r="5758" spans="1:4" x14ac:dyDescent="0.2">
      <c r="A5758" s="489" t="s">
        <v>9257</v>
      </c>
      <c r="B5758" s="489" t="s">
        <v>4016</v>
      </c>
      <c r="C5758" s="490">
        <v>-326.5</v>
      </c>
      <c r="D5758" s="490">
        <v>-39.18</v>
      </c>
    </row>
    <row r="5759" spans="1:4" x14ac:dyDescent="0.2">
      <c r="A5759" s="489" t="s">
        <v>9257</v>
      </c>
      <c r="B5759" s="489" t="s">
        <v>3275</v>
      </c>
      <c r="C5759" s="490">
        <v>3889</v>
      </c>
      <c r="D5759" s="490">
        <v>1324.2045000000001</v>
      </c>
    </row>
    <row r="5760" spans="1:4" x14ac:dyDescent="0.2">
      <c r="A5760" s="489" t="s">
        <v>9257</v>
      </c>
      <c r="B5760" s="489" t="s">
        <v>3279</v>
      </c>
      <c r="C5760" s="490">
        <v>1756</v>
      </c>
      <c r="D5760" s="490">
        <v>597.91800000000001</v>
      </c>
    </row>
    <row r="5761" spans="1:4" x14ac:dyDescent="0.2">
      <c r="A5761" s="489" t="s">
        <v>9257</v>
      </c>
      <c r="B5761" s="489" t="s">
        <v>3280</v>
      </c>
      <c r="C5761" s="490">
        <v>-1693.5</v>
      </c>
      <c r="D5761" s="490">
        <v>-277.39530000000002</v>
      </c>
    </row>
    <row r="5762" spans="1:4" x14ac:dyDescent="0.2">
      <c r="A5762" s="489" t="s">
        <v>9257</v>
      </c>
      <c r="B5762" s="489" t="s">
        <v>3281</v>
      </c>
      <c r="C5762" s="490">
        <v>-62.5</v>
      </c>
      <c r="D5762" s="490">
        <v>-7.5</v>
      </c>
    </row>
    <row r="5763" spans="1:4" x14ac:dyDescent="0.2">
      <c r="A5763" s="489" t="s">
        <v>9257</v>
      </c>
      <c r="B5763" s="489" t="s">
        <v>4010</v>
      </c>
      <c r="C5763" s="490">
        <v>29520</v>
      </c>
      <c r="D5763" s="490">
        <v>8484.0480000000007</v>
      </c>
    </row>
    <row r="5764" spans="1:4" x14ac:dyDescent="0.2">
      <c r="A5764" s="489" t="s">
        <v>9257</v>
      </c>
      <c r="B5764" s="489" t="s">
        <v>4010</v>
      </c>
      <c r="C5764" s="490">
        <v>4659</v>
      </c>
      <c r="D5764" s="490">
        <v>1338.9966000000002</v>
      </c>
    </row>
    <row r="5765" spans="1:4" x14ac:dyDescent="0.2">
      <c r="A5765" s="489" t="s">
        <v>9257</v>
      </c>
      <c r="B5765" s="489" t="s">
        <v>4010</v>
      </c>
      <c r="C5765" s="490">
        <v>8081</v>
      </c>
      <c r="D5765" s="490">
        <v>2322.4794000000002</v>
      </c>
    </row>
    <row r="5766" spans="1:4" x14ac:dyDescent="0.2">
      <c r="A5766" s="489" t="s">
        <v>9257</v>
      </c>
      <c r="B5766" s="489" t="s">
        <v>4014</v>
      </c>
      <c r="C5766" s="490">
        <v>3716</v>
      </c>
      <c r="D5766" s="490">
        <v>1067.9784</v>
      </c>
    </row>
    <row r="5767" spans="1:4" x14ac:dyDescent="0.2">
      <c r="A5767" s="489" t="s">
        <v>9257</v>
      </c>
      <c r="B5767" s="489" t="s">
        <v>4015</v>
      </c>
      <c r="C5767" s="490">
        <v>-3539.1000000000004</v>
      </c>
      <c r="D5767" s="490">
        <v>-579.70458000000008</v>
      </c>
    </row>
    <row r="5768" spans="1:4" x14ac:dyDescent="0.2">
      <c r="A5768" s="489" t="s">
        <v>9257</v>
      </c>
      <c r="B5768" s="489" t="s">
        <v>4016</v>
      </c>
      <c r="C5768" s="490">
        <v>-176.9</v>
      </c>
      <c r="D5768" s="490">
        <v>-21.227999999999998</v>
      </c>
    </row>
    <row r="5769" spans="1:4" x14ac:dyDescent="0.2">
      <c r="A5769" s="489" t="s">
        <v>9257</v>
      </c>
      <c r="B5769" s="489" t="s">
        <v>5153</v>
      </c>
      <c r="C5769" s="490">
        <v>773</v>
      </c>
      <c r="D5769" s="490">
        <v>0</v>
      </c>
    </row>
    <row r="5770" spans="1:4" x14ac:dyDescent="0.2">
      <c r="A5770" s="489" t="s">
        <v>9257</v>
      </c>
      <c r="B5770" s="489" t="s">
        <v>4880</v>
      </c>
      <c r="C5770" s="490">
        <v>2664</v>
      </c>
      <c r="D5770" s="490">
        <v>509.09040000000005</v>
      </c>
    </row>
    <row r="5771" spans="1:4" x14ac:dyDescent="0.2">
      <c r="A5771" s="489" t="s">
        <v>9257</v>
      </c>
      <c r="B5771" s="489" t="s">
        <v>4010</v>
      </c>
      <c r="C5771" s="490">
        <v>7327</v>
      </c>
      <c r="D5771" s="490">
        <v>2105.7798000000003</v>
      </c>
    </row>
    <row r="5772" spans="1:4" x14ac:dyDescent="0.2">
      <c r="A5772" s="489" t="s">
        <v>9257</v>
      </c>
      <c r="B5772" s="489" t="s">
        <v>4014</v>
      </c>
      <c r="C5772" s="490">
        <v>2567</v>
      </c>
      <c r="D5772" s="490">
        <v>737.75580000000002</v>
      </c>
    </row>
    <row r="5773" spans="1:4" x14ac:dyDescent="0.2">
      <c r="A5773" s="489" t="s">
        <v>9257</v>
      </c>
      <c r="B5773" s="489" t="s">
        <v>4015</v>
      </c>
      <c r="C5773" s="490">
        <v>-2567</v>
      </c>
      <c r="D5773" s="490">
        <v>-420.47460000000001</v>
      </c>
    </row>
    <row r="5774" spans="1:4" x14ac:dyDescent="0.2">
      <c r="A5774" s="489" t="s">
        <v>9257</v>
      </c>
      <c r="B5774" s="489" t="s">
        <v>5153</v>
      </c>
      <c r="C5774" s="490">
        <v>1494</v>
      </c>
      <c r="D5774" s="490">
        <v>0</v>
      </c>
    </row>
    <row r="5775" spans="1:4" x14ac:dyDescent="0.2">
      <c r="A5775" s="489" t="s">
        <v>9257</v>
      </c>
      <c r="B5775" s="489" t="s">
        <v>4880</v>
      </c>
      <c r="C5775" s="490">
        <v>7697.7648202138007</v>
      </c>
      <c r="D5775" s="490">
        <v>1471.0428571428602</v>
      </c>
    </row>
    <row r="5776" spans="1:4" x14ac:dyDescent="0.2">
      <c r="A5776" s="489" t="s">
        <v>9257</v>
      </c>
      <c r="B5776" s="489" t="s">
        <v>4881</v>
      </c>
      <c r="C5776" s="490">
        <v>223.23517978620001</v>
      </c>
      <c r="D5776" s="490">
        <v>40.4725380952381</v>
      </c>
    </row>
    <row r="5777" spans="1:4" x14ac:dyDescent="0.2">
      <c r="A5777" s="489" t="s">
        <v>9257</v>
      </c>
      <c r="B5777" s="489" t="s">
        <v>4010</v>
      </c>
      <c r="C5777" s="490">
        <v>9966</v>
      </c>
      <c r="D5777" s="490">
        <v>2864.2284</v>
      </c>
    </row>
    <row r="5778" spans="1:4" x14ac:dyDescent="0.2">
      <c r="A5778" s="489" t="s">
        <v>9257</v>
      </c>
      <c r="B5778" s="489" t="s">
        <v>4014</v>
      </c>
      <c r="C5778" s="490">
        <v>2129</v>
      </c>
      <c r="D5778" s="490">
        <v>611.87459999999999</v>
      </c>
    </row>
    <row r="5779" spans="1:4" x14ac:dyDescent="0.2">
      <c r="A5779" s="489" t="s">
        <v>9257</v>
      </c>
      <c r="B5779" s="489" t="s">
        <v>4015</v>
      </c>
      <c r="C5779" s="490">
        <v>-2129</v>
      </c>
      <c r="D5779" s="490">
        <v>-348.73020000000002</v>
      </c>
    </row>
    <row r="5780" spans="1:4" x14ac:dyDescent="0.2">
      <c r="A5780" s="489" t="s">
        <v>9257</v>
      </c>
      <c r="B5780" s="489" t="s">
        <v>5153</v>
      </c>
      <c r="C5780" s="490">
        <v>2130</v>
      </c>
      <c r="D5780" s="490">
        <v>0</v>
      </c>
    </row>
    <row r="5781" spans="1:4" x14ac:dyDescent="0.2">
      <c r="A5781" s="489" t="s">
        <v>9257</v>
      </c>
      <c r="B5781" s="489" t="s">
        <v>4896</v>
      </c>
      <c r="C5781" s="490">
        <v>4705.5555555555602</v>
      </c>
      <c r="D5781" s="490">
        <v>863.94</v>
      </c>
    </row>
    <row r="5782" spans="1:4" x14ac:dyDescent="0.2">
      <c r="A5782" s="489" t="s">
        <v>9257</v>
      </c>
      <c r="B5782" s="489" t="s">
        <v>4897</v>
      </c>
      <c r="C5782" s="490">
        <v>376.444444444444</v>
      </c>
      <c r="D5782" s="490">
        <v>65.576622222222198</v>
      </c>
    </row>
    <row r="5783" spans="1:4" x14ac:dyDescent="0.2">
      <c r="A5783" s="489" t="s">
        <v>9257</v>
      </c>
      <c r="B5783" s="489" t="s">
        <v>4010</v>
      </c>
      <c r="C5783" s="490">
        <v>2169</v>
      </c>
      <c r="D5783" s="490">
        <v>623.37060000000008</v>
      </c>
    </row>
    <row r="5784" spans="1:4" x14ac:dyDescent="0.2">
      <c r="A5784" s="489" t="s">
        <v>9257</v>
      </c>
      <c r="B5784" s="489" t="s">
        <v>4010</v>
      </c>
      <c r="C5784" s="490">
        <v>12263</v>
      </c>
      <c r="D5784" s="490">
        <v>3524.3862000000004</v>
      </c>
    </row>
    <row r="5785" spans="1:4" x14ac:dyDescent="0.2">
      <c r="A5785" s="489" t="s">
        <v>9257</v>
      </c>
      <c r="B5785" s="489" t="s">
        <v>4014</v>
      </c>
      <c r="C5785" s="490">
        <v>4749</v>
      </c>
      <c r="D5785" s="490">
        <v>1364.8626000000002</v>
      </c>
    </row>
    <row r="5786" spans="1:4" x14ac:dyDescent="0.2">
      <c r="A5786" s="489" t="s">
        <v>9257</v>
      </c>
      <c r="B5786" s="489" t="s">
        <v>4015</v>
      </c>
      <c r="C5786" s="490">
        <v>-4749</v>
      </c>
      <c r="D5786" s="490">
        <v>-777.88620000000003</v>
      </c>
    </row>
    <row r="5787" spans="1:4" x14ac:dyDescent="0.2">
      <c r="A5787" s="489" t="s">
        <v>9257</v>
      </c>
      <c r="B5787" s="489" t="s">
        <v>3275</v>
      </c>
      <c r="C5787" s="490">
        <v>2165</v>
      </c>
      <c r="D5787" s="490">
        <v>737.1825</v>
      </c>
    </row>
    <row r="5788" spans="1:4" x14ac:dyDescent="0.2">
      <c r="A5788" s="489" t="s">
        <v>9257</v>
      </c>
      <c r="B5788" s="489" t="s">
        <v>3279</v>
      </c>
      <c r="C5788" s="490">
        <v>1765</v>
      </c>
      <c r="D5788" s="490">
        <v>600.98250000000007</v>
      </c>
    </row>
    <row r="5789" spans="1:4" x14ac:dyDescent="0.2">
      <c r="A5789" s="489" t="s">
        <v>9257</v>
      </c>
      <c r="B5789" s="489" t="s">
        <v>3280</v>
      </c>
      <c r="C5789" s="490">
        <v>-1179</v>
      </c>
      <c r="D5789" s="490">
        <v>-193.12020000000001</v>
      </c>
    </row>
    <row r="5790" spans="1:4" x14ac:dyDescent="0.2">
      <c r="A5790" s="489" t="s">
        <v>9257</v>
      </c>
      <c r="B5790" s="489" t="s">
        <v>3281</v>
      </c>
      <c r="C5790" s="490">
        <v>-586</v>
      </c>
      <c r="D5790" s="490">
        <v>-70.319999999999993</v>
      </c>
    </row>
    <row r="5791" spans="1:4" x14ac:dyDescent="0.2">
      <c r="A5791" s="489" t="s">
        <v>9257</v>
      </c>
      <c r="B5791" s="489" t="s">
        <v>5153</v>
      </c>
      <c r="C5791" s="490">
        <v>3166</v>
      </c>
      <c r="D5791" s="490">
        <v>0</v>
      </c>
    </row>
    <row r="5792" spans="1:4" x14ac:dyDescent="0.2">
      <c r="A5792" s="489" t="s">
        <v>9257</v>
      </c>
      <c r="B5792" s="489" t="s">
        <v>5432</v>
      </c>
      <c r="C5792" s="490">
        <v>8425.4545454545496</v>
      </c>
      <c r="D5792" s="490">
        <v>1316.89854545455</v>
      </c>
    </row>
    <row r="5793" spans="1:4" x14ac:dyDescent="0.2">
      <c r="A5793" s="489" t="s">
        <v>9257</v>
      </c>
      <c r="B5793" s="489" t="s">
        <v>5452</v>
      </c>
      <c r="C5793" s="490">
        <v>842.54545454545507</v>
      </c>
      <c r="D5793" s="490">
        <v>124.94949090909101</v>
      </c>
    </row>
    <row r="5794" spans="1:4" x14ac:dyDescent="0.2">
      <c r="A5794" s="489" t="s">
        <v>9257</v>
      </c>
      <c r="B5794" s="489" t="s">
        <v>4900</v>
      </c>
      <c r="C5794" s="490">
        <v>6295.59748427673</v>
      </c>
      <c r="D5794" s="490">
        <v>1126.9119496855301</v>
      </c>
    </row>
    <row r="5795" spans="1:4" x14ac:dyDescent="0.2">
      <c r="A5795" s="489" t="s">
        <v>9257</v>
      </c>
      <c r="B5795" s="489" t="s">
        <v>5153</v>
      </c>
      <c r="C5795" s="490">
        <v>2719</v>
      </c>
      <c r="D5795" s="490">
        <v>0</v>
      </c>
    </row>
    <row r="5796" spans="1:4" x14ac:dyDescent="0.2">
      <c r="A5796" s="489" t="s">
        <v>9257</v>
      </c>
      <c r="B5796" s="489" t="s">
        <v>4901</v>
      </c>
      <c r="C5796" s="490">
        <v>1712.40251572327</v>
      </c>
      <c r="D5796" s="490">
        <v>290.765947169811</v>
      </c>
    </row>
    <row r="5797" spans="1:4" x14ac:dyDescent="0.2">
      <c r="A5797" s="489" t="s">
        <v>9257</v>
      </c>
      <c r="B5797" s="489" t="s">
        <v>5153</v>
      </c>
      <c r="C5797" s="490">
        <v>531</v>
      </c>
      <c r="D5797" s="490">
        <v>0</v>
      </c>
    </row>
    <row r="5798" spans="1:4" x14ac:dyDescent="0.2">
      <c r="A5798" s="489" t="s">
        <v>9257</v>
      </c>
      <c r="B5798" s="489" t="s">
        <v>4880</v>
      </c>
      <c r="C5798" s="490">
        <v>4814</v>
      </c>
      <c r="D5798" s="490">
        <v>919.95540000000005</v>
      </c>
    </row>
    <row r="5799" spans="1:4" x14ac:dyDescent="0.2">
      <c r="A5799" s="489" t="s">
        <v>9257</v>
      </c>
      <c r="B5799" s="489" t="s">
        <v>4010</v>
      </c>
      <c r="C5799" s="490">
        <v>5514</v>
      </c>
      <c r="D5799" s="490">
        <v>1584.7236</v>
      </c>
    </row>
    <row r="5800" spans="1:4" x14ac:dyDescent="0.2">
      <c r="A5800" s="489" t="s">
        <v>9257</v>
      </c>
      <c r="B5800" s="489" t="s">
        <v>3291</v>
      </c>
      <c r="C5800" s="490">
        <v>7317</v>
      </c>
      <c r="D5800" s="490">
        <v>2416.8051</v>
      </c>
    </row>
    <row r="5801" spans="1:4" x14ac:dyDescent="0.2">
      <c r="A5801" s="489" t="s">
        <v>9257</v>
      </c>
      <c r="B5801" s="489" t="s">
        <v>4010</v>
      </c>
      <c r="C5801" s="490">
        <v>5102</v>
      </c>
      <c r="D5801" s="490">
        <v>1466.3148000000001</v>
      </c>
    </row>
    <row r="5802" spans="1:4" x14ac:dyDescent="0.2">
      <c r="A5802" s="489" t="s">
        <v>9257</v>
      </c>
      <c r="B5802" s="489" t="s">
        <v>4014</v>
      </c>
      <c r="C5802" s="490">
        <v>1897</v>
      </c>
      <c r="D5802" s="490">
        <v>545.19780000000003</v>
      </c>
    </row>
    <row r="5803" spans="1:4" x14ac:dyDescent="0.2">
      <c r="A5803" s="489" t="s">
        <v>9257</v>
      </c>
      <c r="B5803" s="489" t="s">
        <v>4015</v>
      </c>
      <c r="C5803" s="490">
        <v>-1897</v>
      </c>
      <c r="D5803" s="490">
        <v>-310.72860000000003</v>
      </c>
    </row>
    <row r="5804" spans="1:4" x14ac:dyDescent="0.2">
      <c r="A5804" s="489" t="s">
        <v>9257</v>
      </c>
      <c r="B5804" s="489" t="s">
        <v>4010</v>
      </c>
      <c r="C5804" s="490">
        <v>7307</v>
      </c>
      <c r="D5804" s="490">
        <v>2100.0318000000002</v>
      </c>
    </row>
    <row r="5805" spans="1:4" x14ac:dyDescent="0.2">
      <c r="A5805" s="489" t="s">
        <v>9257</v>
      </c>
      <c r="B5805" s="489" t="s">
        <v>4014</v>
      </c>
      <c r="C5805" s="490">
        <v>958</v>
      </c>
      <c r="D5805" s="490">
        <v>275.32920000000001</v>
      </c>
    </row>
    <row r="5806" spans="1:4" x14ac:dyDescent="0.2">
      <c r="A5806" s="489" t="s">
        <v>9257</v>
      </c>
      <c r="B5806" s="489" t="s">
        <v>4015</v>
      </c>
      <c r="C5806" s="490">
        <v>-958</v>
      </c>
      <c r="D5806" s="490">
        <v>-156.9204</v>
      </c>
    </row>
    <row r="5807" spans="1:4" x14ac:dyDescent="0.2">
      <c r="A5807" s="489" t="s">
        <v>9257</v>
      </c>
      <c r="B5807" s="489" t="s">
        <v>5153</v>
      </c>
      <c r="C5807" s="490">
        <v>1382</v>
      </c>
      <c r="D5807" s="490">
        <v>0</v>
      </c>
    </row>
    <row r="5808" spans="1:4" x14ac:dyDescent="0.2">
      <c r="A5808" s="489" t="s">
        <v>9257</v>
      </c>
      <c r="B5808" s="489" t="s">
        <v>4880</v>
      </c>
      <c r="C5808" s="490">
        <v>5398</v>
      </c>
      <c r="D5808" s="490">
        <v>1031.5578</v>
      </c>
    </row>
    <row r="5809" spans="1:4" x14ac:dyDescent="0.2">
      <c r="A5809" s="489" t="s">
        <v>9257</v>
      </c>
      <c r="B5809" s="489" t="s">
        <v>3291</v>
      </c>
      <c r="C5809" s="490">
        <v>5161</v>
      </c>
      <c r="D5809" s="490">
        <v>1704.6783</v>
      </c>
    </row>
    <row r="5810" spans="1:4" x14ac:dyDescent="0.2">
      <c r="A5810" s="489" t="s">
        <v>9257</v>
      </c>
      <c r="B5810" s="489" t="s">
        <v>3295</v>
      </c>
      <c r="C5810" s="490">
        <v>1134</v>
      </c>
      <c r="D5810" s="490">
        <v>374.56020000000001</v>
      </c>
    </row>
    <row r="5811" spans="1:4" x14ac:dyDescent="0.2">
      <c r="A5811" s="489" t="s">
        <v>9257</v>
      </c>
      <c r="B5811" s="489" t="s">
        <v>3296</v>
      </c>
      <c r="C5811" s="490">
        <v>-1134</v>
      </c>
      <c r="D5811" s="490">
        <v>-185.7492</v>
      </c>
    </row>
    <row r="5812" spans="1:4" x14ac:dyDescent="0.2">
      <c r="A5812" s="489" t="s">
        <v>9257</v>
      </c>
      <c r="B5812" s="489" t="s">
        <v>3264</v>
      </c>
      <c r="C5812" s="490">
        <v>6821</v>
      </c>
      <c r="D5812" s="490">
        <v>2669.7393999999999</v>
      </c>
    </row>
    <row r="5813" spans="1:4" x14ac:dyDescent="0.2">
      <c r="A5813" s="489" t="s">
        <v>9257</v>
      </c>
      <c r="B5813" s="489" t="s">
        <v>4010</v>
      </c>
      <c r="C5813" s="490">
        <v>3902</v>
      </c>
      <c r="D5813" s="490">
        <v>1121.4348</v>
      </c>
    </row>
    <row r="5814" spans="1:4" x14ac:dyDescent="0.2">
      <c r="A5814" s="489" t="s">
        <v>9257</v>
      </c>
      <c r="B5814" s="489" t="s">
        <v>4014</v>
      </c>
      <c r="C5814" s="490">
        <v>849</v>
      </c>
      <c r="D5814" s="490">
        <v>244.0026</v>
      </c>
    </row>
    <row r="5815" spans="1:4" x14ac:dyDescent="0.2">
      <c r="A5815" s="489" t="s">
        <v>9257</v>
      </c>
      <c r="B5815" s="489" t="s">
        <v>4015</v>
      </c>
      <c r="C5815" s="490">
        <v>-849</v>
      </c>
      <c r="D5815" s="490">
        <v>-139.06620000000001</v>
      </c>
    </row>
    <row r="5816" spans="1:4" x14ac:dyDescent="0.2">
      <c r="A5816" s="489" t="s">
        <v>9257</v>
      </c>
      <c r="B5816" s="489" t="s">
        <v>5153</v>
      </c>
      <c r="C5816" s="490">
        <v>2156</v>
      </c>
      <c r="D5816" s="490">
        <v>0</v>
      </c>
    </row>
    <row r="5817" spans="1:4" x14ac:dyDescent="0.2">
      <c r="A5817" s="489" t="s">
        <v>9257</v>
      </c>
      <c r="B5817" s="489" t="s">
        <v>5876</v>
      </c>
      <c r="C5817" s="490">
        <v>10103.0769230769</v>
      </c>
      <c r="D5817" s="490">
        <v>1301.27630769231</v>
      </c>
    </row>
    <row r="5818" spans="1:4" x14ac:dyDescent="0.2">
      <c r="A5818" s="489" t="s">
        <v>9257</v>
      </c>
      <c r="B5818" s="489" t="s">
        <v>6051</v>
      </c>
      <c r="C5818" s="490">
        <v>1346.4</v>
      </c>
      <c r="D5818" s="490">
        <v>42.694344000000001</v>
      </c>
    </row>
    <row r="5819" spans="1:4" x14ac:dyDescent="0.2">
      <c r="A5819" s="489" t="s">
        <v>9257</v>
      </c>
      <c r="B5819" s="489" t="s">
        <v>5877</v>
      </c>
      <c r="C5819" s="490">
        <v>21418.523076923102</v>
      </c>
      <c r="D5819" s="490">
        <v>2617.3435199999999</v>
      </c>
    </row>
    <row r="5820" spans="1:4" x14ac:dyDescent="0.2">
      <c r="A5820" s="489" t="s">
        <v>9257</v>
      </c>
      <c r="B5820" s="489" t="s">
        <v>4010</v>
      </c>
      <c r="C5820" s="490">
        <v>3849</v>
      </c>
      <c r="D5820" s="490">
        <v>1106.2026000000001</v>
      </c>
    </row>
    <row r="5821" spans="1:4" x14ac:dyDescent="0.2">
      <c r="A5821" s="489" t="s">
        <v>9257</v>
      </c>
      <c r="B5821" s="489" t="s">
        <v>4014</v>
      </c>
      <c r="C5821" s="490">
        <v>930</v>
      </c>
      <c r="D5821" s="490">
        <v>267.28200000000004</v>
      </c>
    </row>
    <row r="5822" spans="1:4" x14ac:dyDescent="0.2">
      <c r="A5822" s="489" t="s">
        <v>9257</v>
      </c>
      <c r="B5822" s="489" t="s">
        <v>4015</v>
      </c>
      <c r="C5822" s="490">
        <v>-930</v>
      </c>
      <c r="D5822" s="490">
        <v>-152.334</v>
      </c>
    </row>
    <row r="5823" spans="1:4" x14ac:dyDescent="0.2">
      <c r="A5823" s="489" t="s">
        <v>9257</v>
      </c>
      <c r="B5823" s="489" t="s">
        <v>4827</v>
      </c>
      <c r="C5823" s="490">
        <v>3524</v>
      </c>
      <c r="D5823" s="490">
        <v>860.91320000000007</v>
      </c>
    </row>
    <row r="5824" spans="1:4" x14ac:dyDescent="0.2">
      <c r="A5824" s="489" t="s">
        <v>9257</v>
      </c>
      <c r="B5824" s="489" t="s">
        <v>4832</v>
      </c>
      <c r="C5824" s="490">
        <v>702</v>
      </c>
      <c r="D5824" s="490">
        <v>171.49860000000001</v>
      </c>
    </row>
    <row r="5825" spans="1:4" x14ac:dyDescent="0.2">
      <c r="A5825" s="489" t="s">
        <v>9257</v>
      </c>
      <c r="B5825" s="489" t="s">
        <v>4833</v>
      </c>
      <c r="C5825" s="490">
        <v>-702</v>
      </c>
      <c r="D5825" s="490">
        <v>-114.9876</v>
      </c>
    </row>
    <row r="5826" spans="1:4" x14ac:dyDescent="0.2">
      <c r="A5826" s="489" t="s">
        <v>9257</v>
      </c>
      <c r="B5826" s="489" t="s">
        <v>4010</v>
      </c>
      <c r="C5826" s="490">
        <v>7448</v>
      </c>
      <c r="D5826" s="490">
        <v>2140.5552000000002</v>
      </c>
    </row>
    <row r="5827" spans="1:4" x14ac:dyDescent="0.2">
      <c r="A5827" s="489" t="s">
        <v>9257</v>
      </c>
      <c r="B5827" s="489" t="s">
        <v>4010</v>
      </c>
      <c r="C5827" s="490">
        <v>6126</v>
      </c>
      <c r="D5827" s="490">
        <v>1760.6124</v>
      </c>
    </row>
    <row r="5828" spans="1:4" x14ac:dyDescent="0.2">
      <c r="A5828" s="489" t="s">
        <v>9257</v>
      </c>
      <c r="B5828" s="489" t="s">
        <v>4014</v>
      </c>
      <c r="C5828" s="490">
        <v>1512</v>
      </c>
      <c r="D5828" s="490">
        <v>434.54880000000003</v>
      </c>
    </row>
    <row r="5829" spans="1:4" x14ac:dyDescent="0.2">
      <c r="A5829" s="489" t="s">
        <v>9257</v>
      </c>
      <c r="B5829" s="489" t="s">
        <v>4015</v>
      </c>
      <c r="C5829" s="490">
        <v>-1512</v>
      </c>
      <c r="D5829" s="490">
        <v>-247.66560000000001</v>
      </c>
    </row>
    <row r="5830" spans="1:4" x14ac:dyDescent="0.2">
      <c r="A5830" s="489" t="s">
        <v>9257</v>
      </c>
      <c r="B5830" s="489" t="s">
        <v>4827</v>
      </c>
      <c r="C5830" s="490">
        <v>4304</v>
      </c>
      <c r="D5830" s="490">
        <v>1051.4672</v>
      </c>
    </row>
    <row r="5831" spans="1:4" x14ac:dyDescent="0.2">
      <c r="A5831" s="489" t="s">
        <v>9257</v>
      </c>
      <c r="B5831" s="489" t="s">
        <v>4832</v>
      </c>
      <c r="C5831" s="490">
        <v>1477</v>
      </c>
      <c r="D5831" s="490">
        <v>360.83109999999999</v>
      </c>
    </row>
    <row r="5832" spans="1:4" x14ac:dyDescent="0.2">
      <c r="A5832" s="489" t="s">
        <v>9257</v>
      </c>
      <c r="B5832" s="489" t="s">
        <v>4833</v>
      </c>
      <c r="C5832" s="490">
        <v>-1477</v>
      </c>
      <c r="D5832" s="490">
        <v>-241.93260000000001</v>
      </c>
    </row>
    <row r="5833" spans="1:4" x14ac:dyDescent="0.2">
      <c r="A5833" s="489" t="s">
        <v>9257</v>
      </c>
      <c r="B5833" s="489" t="s">
        <v>5153</v>
      </c>
      <c r="C5833" s="490">
        <v>1579.5</v>
      </c>
      <c r="D5833" s="490">
        <v>0</v>
      </c>
    </row>
    <row r="5834" spans="1:4" x14ac:dyDescent="0.2">
      <c r="A5834" s="489" t="s">
        <v>9257</v>
      </c>
      <c r="B5834" s="489" t="s">
        <v>5856</v>
      </c>
      <c r="C5834" s="490">
        <v>6318</v>
      </c>
      <c r="D5834" s="490">
        <v>856.08900000000006</v>
      </c>
    </row>
    <row r="5835" spans="1:4" x14ac:dyDescent="0.2">
      <c r="A5835" s="489" t="s">
        <v>9257</v>
      </c>
      <c r="B5835" s="489" t="s">
        <v>5153</v>
      </c>
      <c r="C5835" s="490">
        <v>2924</v>
      </c>
      <c r="D5835" s="490">
        <v>0</v>
      </c>
    </row>
    <row r="5836" spans="1:4" x14ac:dyDescent="0.2">
      <c r="A5836" s="489" t="s">
        <v>9257</v>
      </c>
      <c r="B5836" s="489" t="s">
        <v>5429</v>
      </c>
      <c r="C5836" s="490">
        <v>7559</v>
      </c>
      <c r="D5836" s="490">
        <v>1257.8176000000001</v>
      </c>
    </row>
    <row r="5837" spans="1:4" x14ac:dyDescent="0.2">
      <c r="A5837" s="489" t="s">
        <v>9257</v>
      </c>
      <c r="B5837" s="489" t="s">
        <v>4010</v>
      </c>
      <c r="C5837" s="490">
        <v>9046</v>
      </c>
      <c r="D5837" s="490">
        <v>2599.8204000000001</v>
      </c>
    </row>
    <row r="5838" spans="1:4" x14ac:dyDescent="0.2">
      <c r="A5838" s="489" t="s">
        <v>9257</v>
      </c>
      <c r="B5838" s="489" t="s">
        <v>4014</v>
      </c>
      <c r="C5838" s="490">
        <v>1650</v>
      </c>
      <c r="D5838" s="490">
        <v>474.21000000000004</v>
      </c>
    </row>
    <row r="5839" spans="1:4" x14ac:dyDescent="0.2">
      <c r="A5839" s="489" t="s">
        <v>9257</v>
      </c>
      <c r="B5839" s="489" t="s">
        <v>4015</v>
      </c>
      <c r="C5839" s="490">
        <v>-1650</v>
      </c>
      <c r="D5839" s="490">
        <v>-270.27</v>
      </c>
    </row>
    <row r="5840" spans="1:4" x14ac:dyDescent="0.2">
      <c r="A5840" s="489" t="s">
        <v>9257</v>
      </c>
      <c r="B5840" s="489" t="s">
        <v>1105</v>
      </c>
      <c r="C5840" s="490">
        <v>3999.4</v>
      </c>
      <c r="D5840" s="490">
        <v>2024.4962800000001</v>
      </c>
    </row>
    <row r="5841" spans="1:4" x14ac:dyDescent="0.2">
      <c r="A5841" s="489" t="s">
        <v>9257</v>
      </c>
      <c r="B5841" s="489" t="s">
        <v>5030</v>
      </c>
      <c r="C5841" s="490">
        <v>107622.75</v>
      </c>
      <c r="D5841" s="490">
        <v>8235.2928300000003</v>
      </c>
    </row>
    <row r="5842" spans="1:4" x14ac:dyDescent="0.2">
      <c r="A5842" s="489" t="s">
        <v>9257</v>
      </c>
      <c r="B5842" s="489" t="s">
        <v>5031</v>
      </c>
      <c r="C5842" s="490">
        <v>169568.5</v>
      </c>
      <c r="D5842" s="490">
        <v>12444.632215</v>
      </c>
    </row>
    <row r="5843" spans="1:4" x14ac:dyDescent="0.2">
      <c r="A5843" s="489" t="s">
        <v>9257</v>
      </c>
      <c r="B5843" s="489" t="s">
        <v>5501</v>
      </c>
      <c r="C5843" s="490">
        <v>85970.25</v>
      </c>
      <c r="D5843" s="490">
        <v>5886.3830175000003</v>
      </c>
    </row>
    <row r="5844" spans="1:4" x14ac:dyDescent="0.2">
      <c r="A5844" s="489" t="s">
        <v>9257</v>
      </c>
      <c r="B5844" s="489" t="s">
        <v>5500</v>
      </c>
      <c r="C5844" s="490">
        <v>180239</v>
      </c>
      <c r="D5844" s="490">
        <v>14076.6659</v>
      </c>
    </row>
    <row r="5845" spans="1:4" x14ac:dyDescent="0.2">
      <c r="A5845" s="489" t="s">
        <v>9257</v>
      </c>
      <c r="B5845" s="489" t="s">
        <v>5502</v>
      </c>
      <c r="C5845" s="490">
        <v>144425.25</v>
      </c>
      <c r="D5845" s="490">
        <v>10807.341457500001</v>
      </c>
    </row>
    <row r="5846" spans="1:4" x14ac:dyDescent="0.2">
      <c r="A5846" s="489" t="s">
        <v>9257</v>
      </c>
      <c r="B5846" s="489" t="s">
        <v>5038</v>
      </c>
      <c r="C5846" s="490">
        <v>93220.75</v>
      </c>
      <c r="D5846" s="490">
        <v>6967.3188550000004</v>
      </c>
    </row>
    <row r="5847" spans="1:4" x14ac:dyDescent="0.2">
      <c r="A5847" s="489" t="s">
        <v>9257</v>
      </c>
      <c r="B5847" s="489" t="s">
        <v>5034</v>
      </c>
      <c r="C5847" s="490">
        <v>65523.25</v>
      </c>
      <c r="D5847" s="490">
        <v>4620.0443574999999</v>
      </c>
    </row>
    <row r="5848" spans="1:4" x14ac:dyDescent="0.2">
      <c r="A5848" s="489" t="s">
        <v>9257</v>
      </c>
      <c r="B5848" s="489" t="s">
        <v>5035</v>
      </c>
      <c r="C5848" s="490">
        <v>94241.25</v>
      </c>
      <c r="D5848" s="490">
        <v>6676.05015</v>
      </c>
    </row>
    <row r="5849" spans="1:4" x14ac:dyDescent="0.2">
      <c r="A5849" s="489" t="s">
        <v>9257</v>
      </c>
      <c r="B5849" s="489" t="s">
        <v>5036</v>
      </c>
      <c r="C5849" s="490">
        <v>80963.75</v>
      </c>
      <c r="D5849" s="490">
        <v>5843.9634749999996</v>
      </c>
    </row>
    <row r="5850" spans="1:4" x14ac:dyDescent="0.2">
      <c r="A5850" s="489" t="s">
        <v>9257</v>
      </c>
      <c r="B5850" s="489" t="s">
        <v>5037</v>
      </c>
      <c r="C5850" s="490">
        <v>75585.25</v>
      </c>
      <c r="D5850" s="490">
        <v>5851.8100549999999</v>
      </c>
    </row>
    <row r="5851" spans="1:4" x14ac:dyDescent="0.2">
      <c r="A5851" s="489" t="s">
        <v>9257</v>
      </c>
      <c r="B5851" s="489" t="s">
        <v>5032</v>
      </c>
      <c r="C5851" s="490">
        <v>55775.75</v>
      </c>
      <c r="D5851" s="490">
        <v>3543.9911550000002</v>
      </c>
    </row>
    <row r="5852" spans="1:4" x14ac:dyDescent="0.2">
      <c r="A5852" s="489" t="s">
        <v>9257</v>
      </c>
      <c r="B5852" s="489" t="s">
        <v>5033</v>
      </c>
      <c r="C5852" s="490">
        <v>95860.25</v>
      </c>
      <c r="D5852" s="490">
        <v>6945.0751124999997</v>
      </c>
    </row>
    <row r="5853" spans="1:4" x14ac:dyDescent="0.2">
      <c r="A5853" s="489" t="s">
        <v>9257</v>
      </c>
      <c r="B5853" s="489" t="s">
        <v>5030</v>
      </c>
      <c r="C5853" s="490">
        <v>107622.75</v>
      </c>
      <c r="D5853" s="490">
        <v>8235.2928300000003</v>
      </c>
    </row>
    <row r="5854" spans="1:4" x14ac:dyDescent="0.2">
      <c r="A5854" s="489" t="s">
        <v>9257</v>
      </c>
      <c r="B5854" s="489" t="s">
        <v>5031</v>
      </c>
      <c r="C5854" s="490">
        <v>169568.5</v>
      </c>
      <c r="D5854" s="490">
        <v>12444.632215</v>
      </c>
    </row>
    <row r="5855" spans="1:4" x14ac:dyDescent="0.2">
      <c r="A5855" s="489" t="s">
        <v>9257</v>
      </c>
      <c r="B5855" s="489" t="s">
        <v>5501</v>
      </c>
      <c r="C5855" s="490">
        <v>85970.25</v>
      </c>
      <c r="D5855" s="490">
        <v>5886.3830175000003</v>
      </c>
    </row>
    <row r="5856" spans="1:4" x14ac:dyDescent="0.2">
      <c r="A5856" s="489" t="s">
        <v>9257</v>
      </c>
      <c r="B5856" s="489" t="s">
        <v>5500</v>
      </c>
      <c r="C5856" s="490">
        <v>180239</v>
      </c>
      <c r="D5856" s="490">
        <v>14076.6659</v>
      </c>
    </row>
    <row r="5857" spans="1:4" x14ac:dyDescent="0.2">
      <c r="A5857" s="489" t="s">
        <v>9257</v>
      </c>
      <c r="B5857" s="489" t="s">
        <v>5502</v>
      </c>
      <c r="C5857" s="490">
        <v>144425.25</v>
      </c>
      <c r="D5857" s="490">
        <v>10807.341457500001</v>
      </c>
    </row>
    <row r="5858" spans="1:4" x14ac:dyDescent="0.2">
      <c r="A5858" s="489" t="s">
        <v>9257</v>
      </c>
      <c r="B5858" s="489" t="s">
        <v>5038</v>
      </c>
      <c r="C5858" s="490">
        <v>93220.75</v>
      </c>
      <c r="D5858" s="490">
        <v>6967.3188550000004</v>
      </c>
    </row>
    <row r="5859" spans="1:4" x14ac:dyDescent="0.2">
      <c r="A5859" s="489" t="s">
        <v>9257</v>
      </c>
      <c r="B5859" s="489" t="s">
        <v>5034</v>
      </c>
      <c r="C5859" s="490">
        <v>65523.25</v>
      </c>
      <c r="D5859" s="490">
        <v>4620.0443574999999</v>
      </c>
    </row>
    <row r="5860" spans="1:4" x14ac:dyDescent="0.2">
      <c r="A5860" s="489" t="s">
        <v>9257</v>
      </c>
      <c r="B5860" s="489" t="s">
        <v>5035</v>
      </c>
      <c r="C5860" s="490">
        <v>94241.25</v>
      </c>
      <c r="D5860" s="490">
        <v>6676.05015</v>
      </c>
    </row>
    <row r="5861" spans="1:4" x14ac:dyDescent="0.2">
      <c r="A5861" s="489" t="s">
        <v>9257</v>
      </c>
      <c r="B5861" s="489" t="s">
        <v>5036</v>
      </c>
      <c r="C5861" s="490">
        <v>80963.75</v>
      </c>
      <c r="D5861" s="490">
        <v>5843.9634749999996</v>
      </c>
    </row>
    <row r="5862" spans="1:4" x14ac:dyDescent="0.2">
      <c r="A5862" s="489" t="s">
        <v>9257</v>
      </c>
      <c r="B5862" s="489" t="s">
        <v>5037</v>
      </c>
      <c r="C5862" s="490">
        <v>75585.25</v>
      </c>
      <c r="D5862" s="490">
        <v>5851.8100549999999</v>
      </c>
    </row>
    <row r="5863" spans="1:4" x14ac:dyDescent="0.2">
      <c r="A5863" s="489" t="s">
        <v>9257</v>
      </c>
      <c r="B5863" s="489" t="s">
        <v>5032</v>
      </c>
      <c r="C5863" s="490">
        <v>55775.75</v>
      </c>
      <c r="D5863" s="490">
        <v>3543.9911550000002</v>
      </c>
    </row>
    <row r="5864" spans="1:4" x14ac:dyDescent="0.2">
      <c r="A5864" s="489" t="s">
        <v>9257</v>
      </c>
      <c r="B5864" s="489" t="s">
        <v>5033</v>
      </c>
      <c r="C5864" s="490">
        <v>95860.25</v>
      </c>
      <c r="D5864" s="490">
        <v>6945.0751124999997</v>
      </c>
    </row>
    <row r="5865" spans="1:4" x14ac:dyDescent="0.2">
      <c r="A5865" s="489" t="s">
        <v>9257</v>
      </c>
      <c r="B5865" s="489" t="s">
        <v>5030</v>
      </c>
      <c r="C5865" s="490">
        <v>107622.75</v>
      </c>
      <c r="D5865" s="490">
        <v>8235.2928300000003</v>
      </c>
    </row>
    <row r="5866" spans="1:4" x14ac:dyDescent="0.2">
      <c r="A5866" s="489" t="s">
        <v>9257</v>
      </c>
      <c r="B5866" s="489" t="s">
        <v>5031</v>
      </c>
      <c r="C5866" s="490">
        <v>169568.5</v>
      </c>
      <c r="D5866" s="490">
        <v>12444.632215</v>
      </c>
    </row>
    <row r="5867" spans="1:4" x14ac:dyDescent="0.2">
      <c r="A5867" s="489" t="s">
        <v>9257</v>
      </c>
      <c r="B5867" s="489" t="s">
        <v>5501</v>
      </c>
      <c r="C5867" s="490">
        <v>85970.25</v>
      </c>
      <c r="D5867" s="490">
        <v>5886.3830175000003</v>
      </c>
    </row>
    <row r="5868" spans="1:4" x14ac:dyDescent="0.2">
      <c r="A5868" s="489" t="s">
        <v>9257</v>
      </c>
      <c r="B5868" s="489" t="s">
        <v>5500</v>
      </c>
      <c r="C5868" s="490">
        <v>180239</v>
      </c>
      <c r="D5868" s="490">
        <v>14076.6659</v>
      </c>
    </row>
    <row r="5869" spans="1:4" x14ac:dyDescent="0.2">
      <c r="A5869" s="489" t="s">
        <v>9257</v>
      </c>
      <c r="B5869" s="489" t="s">
        <v>5502</v>
      </c>
      <c r="C5869" s="490">
        <v>144425.25</v>
      </c>
      <c r="D5869" s="490">
        <v>10807.341457500001</v>
      </c>
    </row>
    <row r="5870" spans="1:4" x14ac:dyDescent="0.2">
      <c r="A5870" s="489" t="s">
        <v>9257</v>
      </c>
      <c r="B5870" s="489" t="s">
        <v>5038</v>
      </c>
      <c r="C5870" s="490">
        <v>93220.75</v>
      </c>
      <c r="D5870" s="490">
        <v>6967.3188550000004</v>
      </c>
    </row>
    <row r="5871" spans="1:4" x14ac:dyDescent="0.2">
      <c r="A5871" s="489" t="s">
        <v>9257</v>
      </c>
      <c r="B5871" s="489" t="s">
        <v>5034</v>
      </c>
      <c r="C5871" s="490">
        <v>65523.25</v>
      </c>
      <c r="D5871" s="490">
        <v>4620.0443574999999</v>
      </c>
    </row>
    <row r="5872" spans="1:4" x14ac:dyDescent="0.2">
      <c r="A5872" s="489" t="s">
        <v>9257</v>
      </c>
      <c r="B5872" s="489" t="s">
        <v>5035</v>
      </c>
      <c r="C5872" s="490">
        <v>94241.25</v>
      </c>
      <c r="D5872" s="490">
        <v>6676.05015</v>
      </c>
    </row>
    <row r="5873" spans="1:4" x14ac:dyDescent="0.2">
      <c r="A5873" s="489" t="s">
        <v>9257</v>
      </c>
      <c r="B5873" s="489" t="s">
        <v>5036</v>
      </c>
      <c r="C5873" s="490">
        <v>80963.75</v>
      </c>
      <c r="D5873" s="490">
        <v>5843.9634749999996</v>
      </c>
    </row>
    <row r="5874" spans="1:4" x14ac:dyDescent="0.2">
      <c r="A5874" s="489" t="s">
        <v>9257</v>
      </c>
      <c r="B5874" s="489" t="s">
        <v>5037</v>
      </c>
      <c r="C5874" s="490">
        <v>75585.25</v>
      </c>
      <c r="D5874" s="490">
        <v>5851.8100549999999</v>
      </c>
    </row>
    <row r="5875" spans="1:4" x14ac:dyDescent="0.2">
      <c r="A5875" s="489" t="s">
        <v>9257</v>
      </c>
      <c r="B5875" s="489" t="s">
        <v>5032</v>
      </c>
      <c r="C5875" s="490">
        <v>55775.75</v>
      </c>
      <c r="D5875" s="490">
        <v>3543.9911550000002</v>
      </c>
    </row>
    <row r="5876" spans="1:4" x14ac:dyDescent="0.2">
      <c r="A5876" s="489" t="s">
        <v>9257</v>
      </c>
      <c r="B5876" s="489" t="s">
        <v>5033</v>
      </c>
      <c r="C5876" s="490">
        <v>95860.25</v>
      </c>
      <c r="D5876" s="490">
        <v>6945.0751124999997</v>
      </c>
    </row>
    <row r="5877" spans="1:4" x14ac:dyDescent="0.2">
      <c r="A5877" s="489" t="s">
        <v>9257</v>
      </c>
      <c r="B5877" s="489" t="s">
        <v>1108</v>
      </c>
      <c r="C5877" s="490">
        <v>3794</v>
      </c>
      <c r="D5877" s="490">
        <v>2177.7560000000003</v>
      </c>
    </row>
    <row r="5878" spans="1:4" x14ac:dyDescent="0.2">
      <c r="A5878" s="489" t="s">
        <v>9257</v>
      </c>
      <c r="B5878" s="489" t="s">
        <v>1108</v>
      </c>
      <c r="C5878" s="490">
        <v>4986</v>
      </c>
      <c r="D5878" s="490">
        <v>2861.9639999999999</v>
      </c>
    </row>
    <row r="5879" spans="1:4" x14ac:dyDescent="0.2">
      <c r="A5879" s="489" t="s">
        <v>9257</v>
      </c>
      <c r="B5879" s="489" t="s">
        <v>1115</v>
      </c>
      <c r="C5879" s="490">
        <v>2117</v>
      </c>
      <c r="D5879" s="490">
        <v>1154.4001000000001</v>
      </c>
    </row>
    <row r="5880" spans="1:4" x14ac:dyDescent="0.2">
      <c r="A5880" s="489" t="s">
        <v>9257</v>
      </c>
      <c r="B5880" s="489" t="s">
        <v>1115</v>
      </c>
      <c r="C5880" s="490">
        <v>3493.7000000000003</v>
      </c>
      <c r="D5880" s="490">
        <v>1905.1146100000001</v>
      </c>
    </row>
    <row r="5881" spans="1:4" x14ac:dyDescent="0.2">
      <c r="A5881" s="489" t="s">
        <v>9257</v>
      </c>
      <c r="B5881" s="489" t="s">
        <v>1115</v>
      </c>
      <c r="C5881" s="490">
        <v>5920</v>
      </c>
      <c r="D5881" s="490">
        <v>3228.1759999999999</v>
      </c>
    </row>
    <row r="5882" spans="1:4" x14ac:dyDescent="0.2">
      <c r="A5882" s="489" t="s">
        <v>9257</v>
      </c>
      <c r="B5882" s="489" t="s">
        <v>1115</v>
      </c>
      <c r="C5882" s="490">
        <v>7666</v>
      </c>
      <c r="D5882" s="490">
        <v>4180.2698</v>
      </c>
    </row>
    <row r="5883" spans="1:4" x14ac:dyDescent="0.2">
      <c r="A5883" s="489" t="s">
        <v>9257</v>
      </c>
      <c r="B5883" s="489" t="s">
        <v>1115</v>
      </c>
      <c r="C5883" s="490">
        <v>6027.4000000000005</v>
      </c>
      <c r="D5883" s="490">
        <v>3286.7412200000003</v>
      </c>
    </row>
    <row r="5884" spans="1:4" x14ac:dyDescent="0.2">
      <c r="A5884" s="489" t="s">
        <v>9257</v>
      </c>
      <c r="B5884" s="489" t="s">
        <v>1122</v>
      </c>
      <c r="C5884" s="490">
        <v>4567</v>
      </c>
      <c r="D5884" s="490">
        <v>2365.7060000000001</v>
      </c>
    </row>
    <row r="5885" spans="1:4" x14ac:dyDescent="0.2">
      <c r="A5885" s="489" t="s">
        <v>9257</v>
      </c>
      <c r="B5885" s="489" t="s">
        <v>1122</v>
      </c>
      <c r="C5885" s="490">
        <v>5090</v>
      </c>
      <c r="D5885" s="490">
        <v>2636.6200000000003</v>
      </c>
    </row>
    <row r="5886" spans="1:4" x14ac:dyDescent="0.2">
      <c r="A5886" s="489" t="s">
        <v>9257</v>
      </c>
      <c r="B5886" s="489" t="s">
        <v>1122</v>
      </c>
      <c r="C5886" s="490">
        <v>5613</v>
      </c>
      <c r="D5886" s="490">
        <v>2907.5340000000001</v>
      </c>
    </row>
    <row r="5887" spans="1:4" x14ac:dyDescent="0.2">
      <c r="A5887" s="489" t="s">
        <v>9257</v>
      </c>
      <c r="B5887" s="489" t="s">
        <v>1122</v>
      </c>
      <c r="C5887" s="490">
        <v>8118.6</v>
      </c>
      <c r="D5887" s="490">
        <v>4205.4348</v>
      </c>
    </row>
    <row r="5888" spans="1:4" x14ac:dyDescent="0.2">
      <c r="A5888" s="489" t="s">
        <v>9257</v>
      </c>
      <c r="B5888" s="489" t="s">
        <v>1122</v>
      </c>
      <c r="C5888" s="490">
        <v>5079</v>
      </c>
      <c r="D5888" s="490">
        <v>2630.922</v>
      </c>
    </row>
    <row r="5889" spans="1:4" x14ac:dyDescent="0.2">
      <c r="A5889" s="489" t="s">
        <v>9257</v>
      </c>
      <c r="B5889" s="489" t="s">
        <v>1122</v>
      </c>
      <c r="C5889" s="490">
        <v>5520</v>
      </c>
      <c r="D5889" s="490">
        <v>2859.36</v>
      </c>
    </row>
    <row r="5890" spans="1:4" x14ac:dyDescent="0.2">
      <c r="A5890" s="489" t="s">
        <v>9257</v>
      </c>
      <c r="B5890" s="489" t="s">
        <v>1122</v>
      </c>
      <c r="C5890" s="490">
        <v>10460.5</v>
      </c>
      <c r="D5890" s="490">
        <v>5418.5390000000007</v>
      </c>
    </row>
    <row r="5891" spans="1:4" x14ac:dyDescent="0.2">
      <c r="A5891" s="489" t="s">
        <v>9257</v>
      </c>
      <c r="B5891" s="489" t="s">
        <v>1122</v>
      </c>
      <c r="C5891" s="490">
        <v>5423.7</v>
      </c>
      <c r="D5891" s="490">
        <v>2809.4766</v>
      </c>
    </row>
    <row r="5892" spans="1:4" x14ac:dyDescent="0.2">
      <c r="A5892" s="489" t="s">
        <v>9257</v>
      </c>
      <c r="B5892" s="489" t="s">
        <v>1122</v>
      </c>
      <c r="C5892" s="490">
        <v>4839</v>
      </c>
      <c r="D5892" s="490">
        <v>2506.6020000000003</v>
      </c>
    </row>
    <row r="5893" spans="1:4" x14ac:dyDescent="0.2">
      <c r="A5893" s="489" t="s">
        <v>9257</v>
      </c>
      <c r="B5893" s="489" t="s">
        <v>1122</v>
      </c>
      <c r="C5893" s="490">
        <v>8580</v>
      </c>
      <c r="D5893" s="490">
        <v>4444.4400000000005</v>
      </c>
    </row>
    <row r="5894" spans="1:4" x14ac:dyDescent="0.2">
      <c r="A5894" s="489" t="s">
        <v>9257</v>
      </c>
      <c r="B5894" s="489" t="s">
        <v>1129</v>
      </c>
      <c r="C5894" s="490">
        <v>28533</v>
      </c>
      <c r="D5894" s="490">
        <v>14041.0893</v>
      </c>
    </row>
    <row r="5895" spans="1:4" x14ac:dyDescent="0.2">
      <c r="A5895" s="489" t="s">
        <v>9257</v>
      </c>
      <c r="B5895" s="489" t="s">
        <v>1129</v>
      </c>
      <c r="C5895" s="490">
        <v>5708.8</v>
      </c>
      <c r="D5895" s="490">
        <v>2809.3004799999999</v>
      </c>
    </row>
    <row r="5896" spans="1:4" x14ac:dyDescent="0.2">
      <c r="A5896" s="489" t="s">
        <v>9257</v>
      </c>
      <c r="B5896" s="489" t="s">
        <v>1129</v>
      </c>
      <c r="C5896" s="490">
        <v>5801.2000000000007</v>
      </c>
      <c r="D5896" s="490">
        <v>2854.77052</v>
      </c>
    </row>
    <row r="5897" spans="1:4" x14ac:dyDescent="0.2">
      <c r="A5897" s="489" t="s">
        <v>9257</v>
      </c>
      <c r="B5897" s="489" t="s">
        <v>1129</v>
      </c>
      <c r="C5897" s="490">
        <v>5363.6</v>
      </c>
      <c r="D5897" s="490">
        <v>2639.4275600000001</v>
      </c>
    </row>
    <row r="5898" spans="1:4" x14ac:dyDescent="0.2">
      <c r="A5898" s="489" t="s">
        <v>9257</v>
      </c>
      <c r="B5898" s="489" t="s">
        <v>1129</v>
      </c>
      <c r="C5898" s="490">
        <v>7248</v>
      </c>
      <c r="D5898" s="490">
        <v>3566.7408</v>
      </c>
    </row>
    <row r="5899" spans="1:4" x14ac:dyDescent="0.2">
      <c r="A5899" s="489" t="s">
        <v>9257</v>
      </c>
      <c r="B5899" s="489" t="s">
        <v>1129</v>
      </c>
      <c r="C5899" s="490">
        <v>4676.9000000000005</v>
      </c>
      <c r="D5899" s="490">
        <v>2301.5024899999999</v>
      </c>
    </row>
    <row r="5900" spans="1:4" x14ac:dyDescent="0.2">
      <c r="A5900" s="489" t="s">
        <v>9257</v>
      </c>
      <c r="B5900" s="489" t="s">
        <v>1129</v>
      </c>
      <c r="C5900" s="490">
        <v>8018</v>
      </c>
      <c r="D5900" s="490">
        <v>3945.6578000000004</v>
      </c>
    </row>
    <row r="5901" spans="1:4" x14ac:dyDescent="0.2">
      <c r="A5901" s="489" t="s">
        <v>9257</v>
      </c>
      <c r="B5901" s="489" t="s">
        <v>1129</v>
      </c>
      <c r="C5901" s="490">
        <v>7621.4000000000005</v>
      </c>
      <c r="D5901" s="490">
        <v>3750.4909400000001</v>
      </c>
    </row>
    <row r="5902" spans="1:4" x14ac:dyDescent="0.2">
      <c r="A5902" s="489" t="s">
        <v>9257</v>
      </c>
      <c r="B5902" s="489" t="s">
        <v>1129</v>
      </c>
      <c r="C5902" s="490">
        <v>6438.3</v>
      </c>
      <c r="D5902" s="490">
        <v>3168.2874300000003</v>
      </c>
    </row>
    <row r="5903" spans="1:4" x14ac:dyDescent="0.2">
      <c r="A5903" s="489" t="s">
        <v>9257</v>
      </c>
      <c r="B5903" s="489" t="s">
        <v>1129</v>
      </c>
      <c r="C5903" s="490">
        <v>5182</v>
      </c>
      <c r="D5903" s="490">
        <v>2550.0622000000003</v>
      </c>
    </row>
    <row r="5904" spans="1:4" x14ac:dyDescent="0.2">
      <c r="A5904" s="489" t="s">
        <v>9257</v>
      </c>
      <c r="B5904" s="489" t="s">
        <v>1129</v>
      </c>
      <c r="C5904" s="490">
        <v>9009</v>
      </c>
      <c r="D5904" s="490">
        <v>4433.3289000000004</v>
      </c>
    </row>
    <row r="5905" spans="1:4" x14ac:dyDescent="0.2">
      <c r="A5905" s="489" t="s">
        <v>9257</v>
      </c>
      <c r="B5905" s="489" t="s">
        <v>1129</v>
      </c>
      <c r="C5905" s="490">
        <v>8044</v>
      </c>
      <c r="D5905" s="490">
        <v>3958.4524000000001</v>
      </c>
    </row>
    <row r="5906" spans="1:4" x14ac:dyDescent="0.2">
      <c r="A5906" s="489" t="s">
        <v>9257</v>
      </c>
      <c r="B5906" s="489" t="s">
        <v>1129</v>
      </c>
      <c r="C5906" s="490">
        <v>4433</v>
      </c>
      <c r="D5906" s="490">
        <v>2181.4793</v>
      </c>
    </row>
    <row r="5907" spans="1:4" x14ac:dyDescent="0.2">
      <c r="A5907" s="489" t="s">
        <v>9257</v>
      </c>
      <c r="B5907" s="489" t="s">
        <v>1129</v>
      </c>
      <c r="C5907" s="490">
        <v>6077.1</v>
      </c>
      <c r="D5907" s="490">
        <v>2990.5409100000002</v>
      </c>
    </row>
    <row r="5908" spans="1:4" x14ac:dyDescent="0.2">
      <c r="A5908" s="489" t="s">
        <v>9257</v>
      </c>
      <c r="B5908" s="489" t="s">
        <v>1129</v>
      </c>
      <c r="C5908" s="490">
        <v>6953</v>
      </c>
      <c r="D5908" s="490">
        <v>3421.5713000000001</v>
      </c>
    </row>
    <row r="5909" spans="1:4" x14ac:dyDescent="0.2">
      <c r="A5909" s="489" t="s">
        <v>9257</v>
      </c>
      <c r="B5909" s="489" t="s">
        <v>1129</v>
      </c>
      <c r="C5909" s="490">
        <v>10190</v>
      </c>
      <c r="D5909" s="490">
        <v>5014.4989999999998</v>
      </c>
    </row>
    <row r="5910" spans="1:4" x14ac:dyDescent="0.2">
      <c r="A5910" s="489" t="s">
        <v>9257</v>
      </c>
      <c r="B5910" s="489" t="s">
        <v>1129</v>
      </c>
      <c r="C5910" s="490">
        <v>4121</v>
      </c>
      <c r="D5910" s="490">
        <v>2027.9441000000002</v>
      </c>
    </row>
    <row r="5911" spans="1:4" x14ac:dyDescent="0.2">
      <c r="A5911" s="489" t="s">
        <v>9257</v>
      </c>
      <c r="B5911" s="489" t="s">
        <v>1129</v>
      </c>
      <c r="C5911" s="490">
        <v>7141.2000000000007</v>
      </c>
      <c r="D5911" s="490">
        <v>3514.1845200000002</v>
      </c>
    </row>
    <row r="5912" spans="1:4" x14ac:dyDescent="0.2">
      <c r="A5912" s="489" t="s">
        <v>9257</v>
      </c>
      <c r="B5912" s="489" t="s">
        <v>1129</v>
      </c>
      <c r="C5912" s="490">
        <v>3964</v>
      </c>
      <c r="D5912" s="490">
        <v>1950.6844000000001</v>
      </c>
    </row>
    <row r="5913" spans="1:4" x14ac:dyDescent="0.2">
      <c r="A5913" s="489" t="s">
        <v>9257</v>
      </c>
      <c r="B5913" s="489" t="s">
        <v>1129</v>
      </c>
      <c r="C5913" s="490">
        <v>3863</v>
      </c>
      <c r="D5913" s="490">
        <v>1900.9823000000001</v>
      </c>
    </row>
    <row r="5914" spans="1:4" x14ac:dyDescent="0.2">
      <c r="A5914" s="489" t="s">
        <v>9257</v>
      </c>
      <c r="B5914" s="489" t="s">
        <v>1136</v>
      </c>
      <c r="C5914" s="490">
        <v>5414</v>
      </c>
      <c r="D5914" s="490">
        <v>2531.0450000000001</v>
      </c>
    </row>
    <row r="5915" spans="1:4" x14ac:dyDescent="0.2">
      <c r="A5915" s="489" t="s">
        <v>9257</v>
      </c>
      <c r="B5915" s="489" t="s">
        <v>1136</v>
      </c>
      <c r="C5915" s="490">
        <v>5412.5</v>
      </c>
      <c r="D5915" s="490">
        <v>2530.34375</v>
      </c>
    </row>
    <row r="5916" spans="1:4" x14ac:dyDescent="0.2">
      <c r="A5916" s="489" t="s">
        <v>9257</v>
      </c>
      <c r="B5916" s="489" t="s">
        <v>1136</v>
      </c>
      <c r="C5916" s="490">
        <v>6809.4000000000005</v>
      </c>
      <c r="D5916" s="490">
        <v>3183.3945000000003</v>
      </c>
    </row>
    <row r="5917" spans="1:4" x14ac:dyDescent="0.2">
      <c r="A5917" s="489" t="s">
        <v>9257</v>
      </c>
      <c r="B5917" s="489" t="s">
        <v>1136</v>
      </c>
      <c r="C5917" s="490">
        <v>5005.4000000000005</v>
      </c>
      <c r="D5917" s="490">
        <v>2340.0245</v>
      </c>
    </row>
    <row r="5918" spans="1:4" x14ac:dyDescent="0.2">
      <c r="A5918" s="489" t="s">
        <v>9257</v>
      </c>
      <c r="B5918" s="489" t="s">
        <v>1136</v>
      </c>
      <c r="C5918" s="490">
        <v>6239.7000000000007</v>
      </c>
      <c r="D5918" s="490">
        <v>2917.0597500000003</v>
      </c>
    </row>
    <row r="5919" spans="1:4" x14ac:dyDescent="0.2">
      <c r="A5919" s="489" t="s">
        <v>9257</v>
      </c>
      <c r="B5919" s="489" t="s">
        <v>173</v>
      </c>
      <c r="C5919" s="490">
        <v>11041</v>
      </c>
      <c r="D5919" s="490">
        <v>4748.7341000000006</v>
      </c>
    </row>
    <row r="5920" spans="1:4" x14ac:dyDescent="0.2">
      <c r="A5920" s="489" t="s">
        <v>9257</v>
      </c>
      <c r="B5920" s="489" t="s">
        <v>173</v>
      </c>
      <c r="C5920" s="490">
        <v>3545</v>
      </c>
      <c r="D5920" s="490">
        <v>1524.7045000000001</v>
      </c>
    </row>
    <row r="5921" spans="1:4" x14ac:dyDescent="0.2">
      <c r="A5921" s="489" t="s">
        <v>9257</v>
      </c>
      <c r="B5921" s="489" t="s">
        <v>173</v>
      </c>
      <c r="C5921" s="490">
        <v>2039.3000000000002</v>
      </c>
      <c r="D5921" s="490">
        <v>877.10293000000001</v>
      </c>
    </row>
    <row r="5922" spans="1:4" x14ac:dyDescent="0.2">
      <c r="A5922" s="489" t="s">
        <v>9257</v>
      </c>
      <c r="B5922" s="489" t="s">
        <v>1136</v>
      </c>
      <c r="C5922" s="490">
        <v>6175</v>
      </c>
      <c r="D5922" s="490">
        <v>2886.8125</v>
      </c>
    </row>
    <row r="5923" spans="1:4" x14ac:dyDescent="0.2">
      <c r="A5923" s="489" t="s">
        <v>9257</v>
      </c>
      <c r="B5923" s="489" t="s">
        <v>173</v>
      </c>
      <c r="C5923" s="490">
        <v>4642.3</v>
      </c>
      <c r="D5923" s="490">
        <v>1996.6532300000001</v>
      </c>
    </row>
    <row r="5924" spans="1:4" x14ac:dyDescent="0.2">
      <c r="A5924" s="489" t="s">
        <v>9257</v>
      </c>
      <c r="B5924" s="489" t="s">
        <v>3264</v>
      </c>
      <c r="C5924" s="490">
        <v>5943</v>
      </c>
      <c r="D5924" s="490">
        <v>2326.0902000000001</v>
      </c>
    </row>
    <row r="5925" spans="1:4" x14ac:dyDescent="0.2">
      <c r="A5925" s="489" t="s">
        <v>9257</v>
      </c>
      <c r="B5925" s="489" t="s">
        <v>3264</v>
      </c>
      <c r="C5925" s="490">
        <v>4039</v>
      </c>
      <c r="D5925" s="490">
        <v>1580.8646000000001</v>
      </c>
    </row>
    <row r="5926" spans="1:4" x14ac:dyDescent="0.2">
      <c r="A5926" s="489" t="s">
        <v>9257</v>
      </c>
      <c r="B5926" s="489" t="s">
        <v>3268</v>
      </c>
      <c r="C5926" s="490">
        <v>1350</v>
      </c>
      <c r="D5926" s="490">
        <v>528.39</v>
      </c>
    </row>
    <row r="5927" spans="1:4" x14ac:dyDescent="0.2">
      <c r="A5927" s="489" t="s">
        <v>9257</v>
      </c>
      <c r="B5927" s="489" t="s">
        <v>3269</v>
      </c>
      <c r="C5927" s="490">
        <v>-1350</v>
      </c>
      <c r="D5927" s="490">
        <v>-221.13</v>
      </c>
    </row>
    <row r="5928" spans="1:4" x14ac:dyDescent="0.2">
      <c r="A5928" s="489" t="s">
        <v>9257</v>
      </c>
      <c r="B5928" s="489" t="s">
        <v>5153</v>
      </c>
      <c r="C5928" s="490">
        <v>1474.7142857142901</v>
      </c>
      <c r="D5928" s="490">
        <v>0</v>
      </c>
    </row>
    <row r="5929" spans="1:4" x14ac:dyDescent="0.2">
      <c r="A5929" s="489" t="s">
        <v>9257</v>
      </c>
      <c r="B5929" s="489" t="s">
        <v>5433</v>
      </c>
      <c r="C5929" s="490">
        <v>3441</v>
      </c>
      <c r="D5929" s="490">
        <v>528.19349999999997</v>
      </c>
    </row>
    <row r="5930" spans="1:4" x14ac:dyDescent="0.2">
      <c r="A5930" s="489" t="s">
        <v>9257</v>
      </c>
      <c r="B5930" s="489" t="s">
        <v>5153</v>
      </c>
      <c r="C5930" s="490">
        <v>1246.7142857142901</v>
      </c>
      <c r="D5930" s="490">
        <v>0</v>
      </c>
    </row>
    <row r="5931" spans="1:4" x14ac:dyDescent="0.2">
      <c r="A5931" s="489" t="s">
        <v>9257</v>
      </c>
      <c r="B5931" s="489" t="s">
        <v>4896</v>
      </c>
      <c r="C5931" s="490">
        <v>2909</v>
      </c>
      <c r="D5931" s="490">
        <v>534.0924</v>
      </c>
    </row>
    <row r="5932" spans="1:4" x14ac:dyDescent="0.2">
      <c r="A5932" s="489" t="s">
        <v>9257</v>
      </c>
      <c r="B5932" s="489" t="s">
        <v>5153</v>
      </c>
      <c r="C5932" s="490">
        <v>1952.57142857143</v>
      </c>
      <c r="D5932" s="490">
        <v>0</v>
      </c>
    </row>
    <row r="5933" spans="1:4" x14ac:dyDescent="0.2">
      <c r="A5933" s="489" t="s">
        <v>9257</v>
      </c>
      <c r="B5933" s="489" t="s">
        <v>5437</v>
      </c>
      <c r="C5933" s="490">
        <v>4556</v>
      </c>
      <c r="D5933" s="490">
        <v>650.14120000000003</v>
      </c>
    </row>
    <row r="5934" spans="1:4" x14ac:dyDescent="0.2">
      <c r="A5934" s="489" t="s">
        <v>9257</v>
      </c>
      <c r="B5934" s="489" t="s">
        <v>5153</v>
      </c>
      <c r="C5934" s="490">
        <v>1710.8571428571402</v>
      </c>
      <c r="D5934" s="490">
        <v>0</v>
      </c>
    </row>
    <row r="5935" spans="1:4" x14ac:dyDescent="0.2">
      <c r="A5935" s="489" t="s">
        <v>9257</v>
      </c>
      <c r="B5935" s="489" t="s">
        <v>4884</v>
      </c>
      <c r="C5935" s="490">
        <v>3992</v>
      </c>
      <c r="D5935" s="490">
        <v>755.28640000000007</v>
      </c>
    </row>
    <row r="5936" spans="1:4" x14ac:dyDescent="0.2">
      <c r="A5936" s="489" t="s">
        <v>9257</v>
      </c>
      <c r="B5936" s="489" t="s">
        <v>1129</v>
      </c>
      <c r="C5936" s="490">
        <v>33300.656797331103</v>
      </c>
      <c r="D5936" s="490">
        <v>16387.253209966599</v>
      </c>
    </row>
    <row r="5937" spans="1:4" x14ac:dyDescent="0.2">
      <c r="A5937" s="489" t="s">
        <v>9257</v>
      </c>
      <c r="B5937" s="489" t="s">
        <v>1130</v>
      </c>
      <c r="C5937" s="490">
        <v>33611.462927439497</v>
      </c>
      <c r="D5937" s="490">
        <v>15736.886942627199</v>
      </c>
    </row>
    <row r="5938" spans="1:4" x14ac:dyDescent="0.2">
      <c r="A5938" s="489" t="s">
        <v>9257</v>
      </c>
      <c r="B5938" s="489" t="s">
        <v>1129</v>
      </c>
      <c r="C5938" s="490">
        <v>33300.656797331103</v>
      </c>
      <c r="D5938" s="490">
        <v>16387.253209966599</v>
      </c>
    </row>
    <row r="5939" spans="1:4" x14ac:dyDescent="0.2">
      <c r="A5939" s="489" t="s">
        <v>9257</v>
      </c>
      <c r="B5939" s="489" t="s">
        <v>1130</v>
      </c>
      <c r="C5939" s="490">
        <v>59497.173477898199</v>
      </c>
      <c r="D5939" s="490">
        <v>27856.576622352</v>
      </c>
    </row>
    <row r="5940" spans="1:4" x14ac:dyDescent="0.2">
      <c r="A5940" s="489" t="s">
        <v>9257</v>
      </c>
      <c r="B5940" s="489" t="s">
        <v>5153</v>
      </c>
      <c r="C5940" s="490">
        <v>2035.7142857142901</v>
      </c>
      <c r="D5940" s="490">
        <v>0</v>
      </c>
    </row>
    <row r="5941" spans="1:4" x14ac:dyDescent="0.2">
      <c r="A5941" s="489" t="s">
        <v>9257</v>
      </c>
      <c r="B5941" s="489" t="s">
        <v>5434</v>
      </c>
      <c r="C5941" s="490">
        <v>4750</v>
      </c>
      <c r="D5941" s="490">
        <v>715.82500000000005</v>
      </c>
    </row>
    <row r="5942" spans="1:4" x14ac:dyDescent="0.2">
      <c r="A5942" s="489" t="s">
        <v>9257</v>
      </c>
      <c r="B5942" s="489" t="s">
        <v>5153</v>
      </c>
      <c r="C5942" s="490">
        <v>2611.7620817843899</v>
      </c>
      <c r="D5942" s="490">
        <v>0</v>
      </c>
    </row>
    <row r="5943" spans="1:4" x14ac:dyDescent="0.2">
      <c r="A5943" s="489" t="s">
        <v>9257</v>
      </c>
      <c r="B5943" s="489" t="s">
        <v>5431</v>
      </c>
      <c r="C5943" s="490">
        <v>6096</v>
      </c>
      <c r="D5943" s="490">
        <v>970.48320000000001</v>
      </c>
    </row>
    <row r="5944" spans="1:4" x14ac:dyDescent="0.2">
      <c r="A5944" s="489" t="s">
        <v>9257</v>
      </c>
      <c r="B5944" s="489" t="s">
        <v>5153</v>
      </c>
      <c r="C5944" s="490">
        <v>3019.61579347001</v>
      </c>
      <c r="D5944" s="490">
        <v>0</v>
      </c>
    </row>
    <row r="5945" spans="1:4" x14ac:dyDescent="0.2">
      <c r="A5945" s="489" t="s">
        <v>9257</v>
      </c>
      <c r="B5945" s="489" t="s">
        <v>5852</v>
      </c>
      <c r="C5945" s="490">
        <v>7048</v>
      </c>
      <c r="D5945" s="490">
        <v>964.16640000000007</v>
      </c>
    </row>
    <row r="5946" spans="1:4" x14ac:dyDescent="0.2">
      <c r="A5946" s="489" t="s">
        <v>9257</v>
      </c>
      <c r="B5946" s="489" t="s">
        <v>5153</v>
      </c>
      <c r="C5946" s="490">
        <v>3592.2826773915504</v>
      </c>
      <c r="D5946" s="490">
        <v>0</v>
      </c>
    </row>
    <row r="5947" spans="1:4" x14ac:dyDescent="0.2">
      <c r="A5947" s="489" t="s">
        <v>9257</v>
      </c>
      <c r="B5947" s="489" t="s">
        <v>5429</v>
      </c>
      <c r="C5947" s="490">
        <v>8384</v>
      </c>
      <c r="D5947" s="490">
        <v>1395.0976000000001</v>
      </c>
    </row>
    <row r="5948" spans="1:4" x14ac:dyDescent="0.2">
      <c r="A5948" s="489" t="s">
        <v>9257</v>
      </c>
      <c r="B5948" s="489" t="s">
        <v>1105</v>
      </c>
      <c r="C5948" s="490">
        <v>929</v>
      </c>
      <c r="D5948" s="490">
        <v>470.25980000000004</v>
      </c>
    </row>
    <row r="5949" spans="1:4" x14ac:dyDescent="0.2">
      <c r="A5949" s="489" t="s">
        <v>9257</v>
      </c>
      <c r="B5949" s="489" t="s">
        <v>1105</v>
      </c>
      <c r="C5949" s="490">
        <v>1601</v>
      </c>
      <c r="D5949" s="490">
        <v>810.42619999999999</v>
      </c>
    </row>
    <row r="5950" spans="1:4" x14ac:dyDescent="0.2">
      <c r="A5950" s="489" t="s">
        <v>9257</v>
      </c>
      <c r="B5950" s="489" t="s">
        <v>1105</v>
      </c>
      <c r="C5950" s="490">
        <v>901</v>
      </c>
      <c r="D5950" s="490">
        <v>456.08620000000002</v>
      </c>
    </row>
    <row r="5951" spans="1:4" x14ac:dyDescent="0.2">
      <c r="A5951" s="489" t="s">
        <v>9257</v>
      </c>
      <c r="B5951" s="489" t="s">
        <v>1105</v>
      </c>
      <c r="C5951" s="490">
        <v>995</v>
      </c>
      <c r="D5951" s="490">
        <v>503.66900000000004</v>
      </c>
    </row>
    <row r="5952" spans="1:4" x14ac:dyDescent="0.2">
      <c r="A5952" s="489" t="s">
        <v>9257</v>
      </c>
      <c r="B5952" s="489" t="s">
        <v>1107</v>
      </c>
      <c r="C5952" s="490">
        <v>3019</v>
      </c>
      <c r="D5952" s="490">
        <v>1379.683</v>
      </c>
    </row>
    <row r="5953" spans="1:4" x14ac:dyDescent="0.2">
      <c r="A5953" s="489" t="s">
        <v>9257</v>
      </c>
      <c r="B5953" s="489" t="s">
        <v>1115</v>
      </c>
      <c r="C5953" s="490">
        <v>4279</v>
      </c>
      <c r="D5953" s="490">
        <v>2333.3387000000002</v>
      </c>
    </row>
    <row r="5954" spans="1:4" x14ac:dyDescent="0.2">
      <c r="A5954" s="489" t="s">
        <v>9257</v>
      </c>
      <c r="B5954" s="489" t="s">
        <v>1122</v>
      </c>
      <c r="C5954" s="490">
        <v>32607.189542483658</v>
      </c>
      <c r="D5954" s="490">
        <v>16890.524183006528</v>
      </c>
    </row>
    <row r="5955" spans="1:4" x14ac:dyDescent="0.2">
      <c r="A5955" s="489" t="s">
        <v>9257</v>
      </c>
      <c r="B5955" s="489" t="s">
        <v>1123</v>
      </c>
      <c r="C5955" s="490">
        <v>17281.810457516342</v>
      </c>
      <c r="D5955" s="490">
        <v>8516.4761934640483</v>
      </c>
    </row>
    <row r="5956" spans="1:4" x14ac:dyDescent="0.2">
      <c r="A5956" s="489" t="s">
        <v>9257</v>
      </c>
      <c r="B5956" s="489" t="s">
        <v>1122</v>
      </c>
      <c r="C5956" s="490">
        <v>3321</v>
      </c>
      <c r="D5956" s="490">
        <v>1720.278</v>
      </c>
    </row>
    <row r="5957" spans="1:4" x14ac:dyDescent="0.2">
      <c r="A5957" s="489" t="s">
        <v>9257</v>
      </c>
      <c r="B5957" s="489" t="s">
        <v>1122</v>
      </c>
      <c r="C5957" s="490">
        <v>15200</v>
      </c>
      <c r="D5957" s="490">
        <v>7873.6</v>
      </c>
    </row>
    <row r="5958" spans="1:4" x14ac:dyDescent="0.2">
      <c r="A5958" s="489" t="s">
        <v>9257</v>
      </c>
      <c r="B5958" s="489" t="s">
        <v>1122</v>
      </c>
      <c r="C5958" s="490">
        <v>3745</v>
      </c>
      <c r="D5958" s="490">
        <v>1939.91</v>
      </c>
    </row>
    <row r="5959" spans="1:4" x14ac:dyDescent="0.2">
      <c r="A5959" s="489" t="s">
        <v>9257</v>
      </c>
      <c r="B5959" s="489" t="s">
        <v>1129</v>
      </c>
      <c r="C5959" s="490">
        <v>3593</v>
      </c>
      <c r="D5959" s="490">
        <v>1768.1153000000002</v>
      </c>
    </row>
    <row r="5960" spans="1:4" x14ac:dyDescent="0.2">
      <c r="A5960" s="489" t="s">
        <v>9257</v>
      </c>
      <c r="B5960" s="489" t="s">
        <v>1129</v>
      </c>
      <c r="C5960" s="490">
        <v>5813</v>
      </c>
      <c r="D5960" s="490">
        <v>2860.5772999999999</v>
      </c>
    </row>
    <row r="5961" spans="1:4" x14ac:dyDescent="0.2">
      <c r="A5961" s="489" t="s">
        <v>9257</v>
      </c>
      <c r="B5961" s="489" t="s">
        <v>1129</v>
      </c>
      <c r="C5961" s="490">
        <v>12246.800000000001</v>
      </c>
      <c r="D5961" s="490">
        <v>6026.6502799999998</v>
      </c>
    </row>
    <row r="5962" spans="1:4" x14ac:dyDescent="0.2">
      <c r="A5962" s="489" t="s">
        <v>9257</v>
      </c>
      <c r="B5962" s="489" t="s">
        <v>1129</v>
      </c>
      <c r="C5962" s="490">
        <v>7661</v>
      </c>
      <c r="D5962" s="490">
        <v>3769.9781000000003</v>
      </c>
    </row>
    <row r="5963" spans="1:4" x14ac:dyDescent="0.2">
      <c r="A5963" s="489" t="s">
        <v>9257</v>
      </c>
      <c r="B5963" s="489" t="s">
        <v>1136</v>
      </c>
      <c r="C5963" s="490">
        <v>2480</v>
      </c>
      <c r="D5963" s="490">
        <v>1159.4000000000001</v>
      </c>
    </row>
    <row r="5964" spans="1:4" x14ac:dyDescent="0.2">
      <c r="A5964" s="489" t="s">
        <v>9257</v>
      </c>
      <c r="B5964" s="489" t="s">
        <v>1136</v>
      </c>
      <c r="C5964" s="490">
        <v>5230</v>
      </c>
      <c r="D5964" s="490">
        <v>2445.0250000000001</v>
      </c>
    </row>
    <row r="5965" spans="1:4" x14ac:dyDescent="0.2">
      <c r="A5965" s="489" t="s">
        <v>9257</v>
      </c>
      <c r="B5965" s="489" t="s">
        <v>1136</v>
      </c>
      <c r="C5965" s="490">
        <v>7803</v>
      </c>
      <c r="D5965" s="490">
        <v>3647.9025000000001</v>
      </c>
    </row>
    <row r="5966" spans="1:4" x14ac:dyDescent="0.2">
      <c r="A5966" s="489" t="s">
        <v>9257</v>
      </c>
      <c r="B5966" s="489" t="s">
        <v>1136</v>
      </c>
      <c r="C5966" s="490">
        <v>28543.859649122802</v>
      </c>
      <c r="D5966" s="490">
        <v>13344.254385964899</v>
      </c>
    </row>
    <row r="5967" spans="1:4" x14ac:dyDescent="0.2">
      <c r="A5967" s="489" t="s">
        <v>9257</v>
      </c>
      <c r="B5967" s="489" t="s">
        <v>1137</v>
      </c>
      <c r="C5967" s="490">
        <v>52806.140350877198</v>
      </c>
      <c r="D5967" s="490">
        <v>23488.171228070201</v>
      </c>
    </row>
    <row r="5968" spans="1:4" x14ac:dyDescent="0.2">
      <c r="A5968" s="489" t="s">
        <v>9257</v>
      </c>
      <c r="B5968" s="489" t="s">
        <v>173</v>
      </c>
      <c r="C5968" s="490">
        <v>10214</v>
      </c>
      <c r="D5968" s="490">
        <v>4393.0414000000001</v>
      </c>
    </row>
    <row r="5969" spans="1:4" x14ac:dyDescent="0.2">
      <c r="A5969" s="489" t="s">
        <v>9257</v>
      </c>
      <c r="B5969" s="489" t="s">
        <v>173</v>
      </c>
      <c r="C5969" s="490">
        <v>5807</v>
      </c>
      <c r="D5969" s="490">
        <v>2497.5907000000002</v>
      </c>
    </row>
    <row r="5970" spans="1:4" x14ac:dyDescent="0.2">
      <c r="A5970" s="489" t="s">
        <v>9257</v>
      </c>
      <c r="B5970" s="489" t="s">
        <v>173</v>
      </c>
      <c r="C5970" s="490">
        <v>4021</v>
      </c>
      <c r="D5970" s="490">
        <v>1729.4321</v>
      </c>
    </row>
    <row r="5971" spans="1:4" x14ac:dyDescent="0.2">
      <c r="A5971" s="489" t="s">
        <v>9257</v>
      </c>
      <c r="B5971" s="489" t="s">
        <v>173</v>
      </c>
      <c r="C5971" s="490">
        <v>7157</v>
      </c>
      <c r="D5971" s="490">
        <v>3078.2257</v>
      </c>
    </row>
    <row r="5972" spans="1:4" x14ac:dyDescent="0.2">
      <c r="A5972" s="489" t="s">
        <v>9257</v>
      </c>
      <c r="B5972" s="489" t="s">
        <v>173</v>
      </c>
      <c r="C5972" s="490">
        <v>5516.8</v>
      </c>
      <c r="D5972" s="490">
        <v>2372.7756800000002</v>
      </c>
    </row>
    <row r="5973" spans="1:4" x14ac:dyDescent="0.2">
      <c r="A5973" s="489" t="s">
        <v>9257</v>
      </c>
      <c r="B5973" s="489" t="s">
        <v>3264</v>
      </c>
      <c r="C5973" s="490">
        <v>24845</v>
      </c>
      <c r="D5973" s="490">
        <v>9724.3330000000005</v>
      </c>
    </row>
    <row r="5974" spans="1:4" x14ac:dyDescent="0.2">
      <c r="A5974" s="489" t="s">
        <v>9257</v>
      </c>
      <c r="B5974" s="489" t="s">
        <v>3264</v>
      </c>
      <c r="C5974" s="490">
        <v>9464</v>
      </c>
      <c r="D5974" s="490">
        <v>3704.2096000000001</v>
      </c>
    </row>
    <row r="5975" spans="1:4" x14ac:dyDescent="0.2">
      <c r="A5975" s="489" t="s">
        <v>9257</v>
      </c>
      <c r="B5975" s="489" t="s">
        <v>3264</v>
      </c>
      <c r="C5975" s="490">
        <v>7955</v>
      </c>
      <c r="D5975" s="490">
        <v>3113.587</v>
      </c>
    </row>
    <row r="5976" spans="1:4" x14ac:dyDescent="0.2">
      <c r="A5976" s="489" t="s">
        <v>9257</v>
      </c>
      <c r="B5976" s="489" t="s">
        <v>4010</v>
      </c>
      <c r="C5976" s="490">
        <v>4630</v>
      </c>
      <c r="D5976" s="490">
        <v>1330.662</v>
      </c>
    </row>
    <row r="5977" spans="1:4" x14ac:dyDescent="0.2">
      <c r="A5977" s="489" t="s">
        <v>9257</v>
      </c>
      <c r="B5977" s="489" t="s">
        <v>4010</v>
      </c>
      <c r="C5977" s="490">
        <v>9769</v>
      </c>
      <c r="D5977" s="490">
        <v>2807.6106</v>
      </c>
    </row>
    <row r="5978" spans="1:4" x14ac:dyDescent="0.2">
      <c r="A5978" s="489" t="s">
        <v>9257</v>
      </c>
      <c r="B5978" s="489" t="s">
        <v>4014</v>
      </c>
      <c r="C5978" s="490">
        <v>3407</v>
      </c>
      <c r="D5978" s="490">
        <v>979.17180000000008</v>
      </c>
    </row>
    <row r="5979" spans="1:4" x14ac:dyDescent="0.2">
      <c r="A5979" s="489" t="s">
        <v>9257</v>
      </c>
      <c r="B5979" s="489" t="s">
        <v>4015</v>
      </c>
      <c r="C5979" s="490">
        <v>-3407</v>
      </c>
      <c r="D5979" s="490">
        <v>-558.06659999999999</v>
      </c>
    </row>
    <row r="5980" spans="1:4" x14ac:dyDescent="0.2">
      <c r="A5980" s="489" t="s">
        <v>9257</v>
      </c>
      <c r="B5980" s="489" t="s">
        <v>4010</v>
      </c>
      <c r="C5980" s="490">
        <v>11351</v>
      </c>
      <c r="D5980" s="490">
        <v>3262.2773999999999</v>
      </c>
    </row>
    <row r="5981" spans="1:4" x14ac:dyDescent="0.2">
      <c r="A5981" s="489" t="s">
        <v>9257</v>
      </c>
      <c r="B5981" s="489" t="s">
        <v>4827</v>
      </c>
      <c r="C5981" s="490">
        <v>32937.763713080203</v>
      </c>
      <c r="D5981" s="490">
        <v>8046.6956751054904</v>
      </c>
    </row>
    <row r="5982" spans="1:4" x14ac:dyDescent="0.2">
      <c r="A5982" s="489" t="s">
        <v>9257</v>
      </c>
      <c r="B5982" s="489" t="s">
        <v>4829</v>
      </c>
      <c r="C5982" s="490">
        <v>29512.2362869198</v>
      </c>
      <c r="D5982" s="490">
        <v>6855.6924894514805</v>
      </c>
    </row>
    <row r="5983" spans="1:4" x14ac:dyDescent="0.2">
      <c r="A5983" s="489" t="s">
        <v>9257</v>
      </c>
      <c r="B5983" s="489" t="s">
        <v>3291</v>
      </c>
      <c r="C5983" s="490">
        <v>26449.474405850102</v>
      </c>
      <c r="D5983" s="490">
        <v>8736.2613962522901</v>
      </c>
    </row>
    <row r="5984" spans="1:4" x14ac:dyDescent="0.2">
      <c r="A5984" s="489" t="s">
        <v>9257</v>
      </c>
      <c r="B5984" s="489" t="s">
        <v>3292</v>
      </c>
      <c r="C5984" s="490">
        <v>31421.975594149902</v>
      </c>
      <c r="D5984" s="490">
        <v>9872.7847316819007</v>
      </c>
    </row>
    <row r="5985" spans="1:4" x14ac:dyDescent="0.2">
      <c r="A5985" s="489" t="s">
        <v>9257</v>
      </c>
      <c r="B5985" s="489" t="s">
        <v>4010</v>
      </c>
      <c r="C5985" s="490">
        <v>8804</v>
      </c>
      <c r="D5985" s="490">
        <v>2530.2696000000001</v>
      </c>
    </row>
    <row r="5986" spans="1:4" x14ac:dyDescent="0.2">
      <c r="A5986" s="489" t="s">
        <v>9257</v>
      </c>
      <c r="B5986" s="489" t="s">
        <v>4014</v>
      </c>
      <c r="C5986" s="490">
        <v>1960</v>
      </c>
      <c r="D5986" s="490">
        <v>563.30399999999997</v>
      </c>
    </row>
    <row r="5987" spans="1:4" x14ac:dyDescent="0.2">
      <c r="A5987" s="489" t="s">
        <v>9257</v>
      </c>
      <c r="B5987" s="489" t="s">
        <v>4015</v>
      </c>
      <c r="C5987" s="490">
        <v>-1960</v>
      </c>
      <c r="D5987" s="490">
        <v>-321.048</v>
      </c>
    </row>
    <row r="5988" spans="1:4" x14ac:dyDescent="0.2">
      <c r="A5988" s="489" t="s">
        <v>9257</v>
      </c>
      <c r="B5988" s="489" t="s">
        <v>3291</v>
      </c>
      <c r="C5988" s="490">
        <v>16631</v>
      </c>
      <c r="D5988" s="490">
        <v>5493.2193000000007</v>
      </c>
    </row>
    <row r="5989" spans="1:4" x14ac:dyDescent="0.2">
      <c r="A5989" s="489" t="s">
        <v>9257</v>
      </c>
      <c r="B5989" s="489" t="s">
        <v>3291</v>
      </c>
      <c r="C5989" s="490">
        <v>33163</v>
      </c>
      <c r="D5989" s="490">
        <v>10953.7389</v>
      </c>
    </row>
    <row r="5990" spans="1:4" x14ac:dyDescent="0.2">
      <c r="A5990" s="489" t="s">
        <v>9257</v>
      </c>
      <c r="B5990" s="489" t="s">
        <v>3264</v>
      </c>
      <c r="C5990" s="490">
        <v>2879</v>
      </c>
      <c r="D5990" s="490">
        <v>1126.8406</v>
      </c>
    </row>
    <row r="5991" spans="1:4" x14ac:dyDescent="0.2">
      <c r="A5991" s="489" t="s">
        <v>9257</v>
      </c>
      <c r="B5991" s="489" t="s">
        <v>4010</v>
      </c>
      <c r="C5991" s="490">
        <v>6079</v>
      </c>
      <c r="D5991" s="490">
        <v>1747.1046000000001</v>
      </c>
    </row>
    <row r="5992" spans="1:4" x14ac:dyDescent="0.2">
      <c r="A5992" s="489" t="s">
        <v>9257</v>
      </c>
      <c r="B5992" s="489" t="s">
        <v>4014</v>
      </c>
      <c r="C5992" s="490">
        <v>1721</v>
      </c>
      <c r="D5992" s="490">
        <v>494.61540000000002</v>
      </c>
    </row>
    <row r="5993" spans="1:4" x14ac:dyDescent="0.2">
      <c r="A5993" s="489" t="s">
        <v>9257</v>
      </c>
      <c r="B5993" s="489" t="s">
        <v>4015</v>
      </c>
      <c r="C5993" s="490">
        <v>-1721</v>
      </c>
      <c r="D5993" s="490">
        <v>-281.89980000000003</v>
      </c>
    </row>
    <row r="5994" spans="1:4" x14ac:dyDescent="0.2">
      <c r="A5994" s="489" t="s">
        <v>9257</v>
      </c>
      <c r="B5994" s="489" t="s">
        <v>5153</v>
      </c>
      <c r="C5994" s="490">
        <v>1244.5</v>
      </c>
      <c r="D5994" s="490">
        <v>0</v>
      </c>
    </row>
    <row r="5995" spans="1:4" x14ac:dyDescent="0.2">
      <c r="A5995" s="489" t="s">
        <v>9257</v>
      </c>
      <c r="B5995" s="489" t="s">
        <v>5868</v>
      </c>
      <c r="C5995" s="490">
        <v>4978</v>
      </c>
      <c r="D5995" s="490">
        <v>654.10919999999999</v>
      </c>
    </row>
    <row r="5996" spans="1:4" x14ac:dyDescent="0.2">
      <c r="A5996" s="489" t="s">
        <v>9257</v>
      </c>
      <c r="B5996" s="489" t="s">
        <v>4010</v>
      </c>
      <c r="C5996" s="490">
        <v>3394</v>
      </c>
      <c r="D5996" s="490">
        <v>975.43560000000002</v>
      </c>
    </row>
    <row r="5997" spans="1:4" x14ac:dyDescent="0.2">
      <c r="A5997" s="489" t="s">
        <v>9257</v>
      </c>
      <c r="B5997" s="489" t="s">
        <v>4014</v>
      </c>
      <c r="C5997" s="490">
        <v>1176</v>
      </c>
      <c r="D5997" s="490">
        <v>337.98240000000004</v>
      </c>
    </row>
    <row r="5998" spans="1:4" x14ac:dyDescent="0.2">
      <c r="A5998" s="489" t="s">
        <v>9257</v>
      </c>
      <c r="B5998" s="489" t="s">
        <v>4015</v>
      </c>
      <c r="C5998" s="490">
        <v>-1176</v>
      </c>
      <c r="D5998" s="490">
        <v>-192.62880000000001</v>
      </c>
    </row>
    <row r="5999" spans="1:4" x14ac:dyDescent="0.2">
      <c r="A5999" s="489" t="s">
        <v>9257</v>
      </c>
      <c r="B5999" s="489" t="s">
        <v>3275</v>
      </c>
      <c r="C5999" s="490">
        <v>3774</v>
      </c>
      <c r="D5999" s="490">
        <v>1285.047</v>
      </c>
    </row>
    <row r="6000" spans="1:4" x14ac:dyDescent="0.2">
      <c r="A6000" s="489" t="s">
        <v>9257</v>
      </c>
      <c r="B6000" s="489" t="s">
        <v>4827</v>
      </c>
      <c r="C6000" s="490">
        <v>7957</v>
      </c>
      <c r="D6000" s="490">
        <v>1943.8951000000002</v>
      </c>
    </row>
    <row r="6001" spans="1:4" x14ac:dyDescent="0.2">
      <c r="A6001" s="489" t="s">
        <v>9257</v>
      </c>
      <c r="B6001" s="489" t="s">
        <v>4832</v>
      </c>
      <c r="C6001" s="490">
        <v>1389</v>
      </c>
      <c r="D6001" s="490">
        <v>339.33269999999999</v>
      </c>
    </row>
    <row r="6002" spans="1:4" x14ac:dyDescent="0.2">
      <c r="A6002" s="489" t="s">
        <v>9257</v>
      </c>
      <c r="B6002" s="489" t="s">
        <v>4833</v>
      </c>
      <c r="C6002" s="490">
        <v>-1389</v>
      </c>
      <c r="D6002" s="490">
        <v>-227.51820000000001</v>
      </c>
    </row>
    <row r="6003" spans="1:4" x14ac:dyDescent="0.2">
      <c r="A6003" s="489" t="s">
        <v>9257</v>
      </c>
      <c r="B6003" s="489" t="s">
        <v>5153</v>
      </c>
      <c r="C6003" s="490">
        <v>1141.75</v>
      </c>
      <c r="D6003" s="490">
        <v>0</v>
      </c>
    </row>
    <row r="6004" spans="1:4" x14ac:dyDescent="0.2">
      <c r="A6004" s="489" t="s">
        <v>9257</v>
      </c>
      <c r="B6004" s="489" t="s">
        <v>5860</v>
      </c>
      <c r="C6004" s="490">
        <v>4567</v>
      </c>
      <c r="D6004" s="490">
        <v>612.43470000000002</v>
      </c>
    </row>
    <row r="6005" spans="1:4" x14ac:dyDescent="0.2">
      <c r="A6005" s="489" t="s">
        <v>9257</v>
      </c>
      <c r="B6005" s="489" t="s">
        <v>4900</v>
      </c>
      <c r="C6005" s="490">
        <v>6274</v>
      </c>
      <c r="D6005" s="490">
        <v>1123.046</v>
      </c>
    </row>
    <row r="6006" spans="1:4" x14ac:dyDescent="0.2">
      <c r="A6006" s="489" t="s">
        <v>9257</v>
      </c>
      <c r="B6006" s="489" t="s">
        <v>5153</v>
      </c>
      <c r="C6006" s="490">
        <v>2688.8571428571399</v>
      </c>
      <c r="D6006" s="490">
        <v>0</v>
      </c>
    </row>
    <row r="6007" spans="1:4" x14ac:dyDescent="0.2">
      <c r="A6007" s="489" t="s">
        <v>9257</v>
      </c>
      <c r="B6007" s="489" t="s">
        <v>5153</v>
      </c>
      <c r="C6007" s="490">
        <v>2476.7142857142903</v>
      </c>
      <c r="D6007" s="490">
        <v>0</v>
      </c>
    </row>
    <row r="6008" spans="1:4" x14ac:dyDescent="0.2">
      <c r="A6008" s="489" t="s">
        <v>9257</v>
      </c>
      <c r="B6008" s="489" t="s">
        <v>5438</v>
      </c>
      <c r="C6008" s="490">
        <v>5779</v>
      </c>
      <c r="D6008" s="490">
        <v>813.10530000000006</v>
      </c>
    </row>
    <row r="6009" spans="1:4" x14ac:dyDescent="0.2">
      <c r="A6009" s="489" t="s">
        <v>9257</v>
      </c>
      <c r="B6009" s="489" t="s">
        <v>5153</v>
      </c>
      <c r="C6009" s="490">
        <v>1499.75</v>
      </c>
      <c r="D6009" s="490">
        <v>0</v>
      </c>
    </row>
    <row r="6010" spans="1:4" x14ac:dyDescent="0.2">
      <c r="A6010" s="489" t="s">
        <v>9257</v>
      </c>
      <c r="B6010" s="489" t="s">
        <v>5852</v>
      </c>
      <c r="C6010" s="490">
        <v>5999</v>
      </c>
      <c r="D6010" s="490">
        <v>820.66320000000007</v>
      </c>
    </row>
    <row r="6011" spans="1:4" x14ac:dyDescent="0.2">
      <c r="A6011" s="489" t="s">
        <v>9257</v>
      </c>
      <c r="B6011" s="489" t="s">
        <v>5153</v>
      </c>
      <c r="C6011" s="490">
        <v>1553.57142857143</v>
      </c>
      <c r="D6011" s="490">
        <v>0</v>
      </c>
    </row>
    <row r="6012" spans="1:4" x14ac:dyDescent="0.2">
      <c r="A6012" s="489" t="s">
        <v>9257</v>
      </c>
      <c r="B6012" s="489" t="s">
        <v>5433</v>
      </c>
      <c r="C6012" s="490">
        <v>3625</v>
      </c>
      <c r="D6012" s="490">
        <v>556.4375</v>
      </c>
    </row>
    <row r="6013" spans="1:4" x14ac:dyDescent="0.2">
      <c r="A6013" s="489" t="s">
        <v>9257</v>
      </c>
      <c r="B6013" s="489" t="s">
        <v>5153</v>
      </c>
      <c r="C6013" s="490">
        <v>1524.8571428571402</v>
      </c>
      <c r="D6013" s="490">
        <v>0</v>
      </c>
    </row>
    <row r="6014" spans="1:4" x14ac:dyDescent="0.2">
      <c r="A6014" s="489" t="s">
        <v>9257</v>
      </c>
      <c r="B6014" s="489" t="s">
        <v>5429</v>
      </c>
      <c r="C6014" s="490">
        <v>3558</v>
      </c>
      <c r="D6014" s="490">
        <v>592.05119999999999</v>
      </c>
    </row>
    <row r="6015" spans="1:4" x14ac:dyDescent="0.2">
      <c r="A6015" s="489" t="s">
        <v>9257</v>
      </c>
      <c r="B6015" s="489" t="s">
        <v>5153</v>
      </c>
      <c r="C6015" s="490">
        <v>1961.1428571428601</v>
      </c>
      <c r="D6015" s="490">
        <v>0</v>
      </c>
    </row>
    <row r="6016" spans="1:4" x14ac:dyDescent="0.2">
      <c r="A6016" s="489" t="s">
        <v>9257</v>
      </c>
      <c r="B6016" s="489" t="s">
        <v>5428</v>
      </c>
      <c r="C6016" s="490">
        <v>4576</v>
      </c>
      <c r="D6016" s="490">
        <v>778.83519999999999</v>
      </c>
    </row>
    <row r="6017" spans="1:4" x14ac:dyDescent="0.2">
      <c r="A6017" s="489" t="s">
        <v>9257</v>
      </c>
      <c r="B6017" s="489" t="s">
        <v>5153</v>
      </c>
      <c r="C6017" s="490">
        <v>2162.2752312022503</v>
      </c>
      <c r="D6017" s="490">
        <v>0</v>
      </c>
    </row>
    <row r="6018" spans="1:4" x14ac:dyDescent="0.2">
      <c r="A6018" s="489" t="s">
        <v>9257</v>
      </c>
      <c r="B6018" s="489" t="s">
        <v>5430</v>
      </c>
      <c r="C6018" s="490">
        <v>5047</v>
      </c>
      <c r="D6018" s="490">
        <v>821.65160000000003</v>
      </c>
    </row>
    <row r="6019" spans="1:4" x14ac:dyDescent="0.2">
      <c r="A6019" s="489" t="s">
        <v>9257</v>
      </c>
      <c r="B6019" s="489" t="s">
        <v>5884</v>
      </c>
      <c r="C6019" s="490">
        <v>4943</v>
      </c>
      <c r="D6019" s="490">
        <v>627.26670000000001</v>
      </c>
    </row>
    <row r="6020" spans="1:4" x14ac:dyDescent="0.2">
      <c r="A6020" s="489" t="s">
        <v>9257</v>
      </c>
      <c r="B6020" s="489" t="s">
        <v>3265</v>
      </c>
      <c r="C6020" s="490">
        <v>81356.562270454495</v>
      </c>
      <c r="D6020" s="490">
        <v>30289.048133290202</v>
      </c>
    </row>
    <row r="6021" spans="1:4" x14ac:dyDescent="0.2">
      <c r="A6021" s="489" t="s">
        <v>9257</v>
      </c>
      <c r="B6021" s="489" t="s">
        <v>3264</v>
      </c>
      <c r="C6021" s="490">
        <v>34867.098115909102</v>
      </c>
      <c r="D6021" s="490">
        <v>13646.9822025668</v>
      </c>
    </row>
    <row r="6022" spans="1:4" x14ac:dyDescent="0.2">
      <c r="A6022" s="489" t="s">
        <v>9257</v>
      </c>
      <c r="B6022" s="489" t="s">
        <v>3266</v>
      </c>
      <c r="C6022" s="490">
        <v>313338.98840163602</v>
      </c>
      <c r="D6022" s="490">
        <v>110389.325613896</v>
      </c>
    </row>
    <row r="6023" spans="1:4" x14ac:dyDescent="0.2">
      <c r="A6023" s="489" t="s">
        <v>9257</v>
      </c>
      <c r="B6023" s="489" t="s">
        <v>5153</v>
      </c>
      <c r="C6023" s="490">
        <v>2515.35</v>
      </c>
      <c r="D6023" s="490">
        <v>0</v>
      </c>
    </row>
    <row r="6024" spans="1:4" x14ac:dyDescent="0.2">
      <c r="A6024" s="489" t="s">
        <v>9257</v>
      </c>
      <c r="B6024" s="489" t="s">
        <v>5431</v>
      </c>
      <c r="C6024" s="490">
        <v>8691.3209478076005</v>
      </c>
      <c r="D6024" s="490">
        <v>1383.65829489097</v>
      </c>
    </row>
    <row r="6025" spans="1:4" x14ac:dyDescent="0.2">
      <c r="A6025" s="489" t="s">
        <v>9257</v>
      </c>
      <c r="B6025" s="489" t="s">
        <v>6051</v>
      </c>
      <c r="C6025" s="490">
        <v>15885.625</v>
      </c>
      <c r="D6025" s="490">
        <v>503.73316875</v>
      </c>
    </row>
    <row r="6026" spans="1:4" x14ac:dyDescent="0.2">
      <c r="A6026" s="489" t="s">
        <v>9257</v>
      </c>
      <c r="B6026" s="489" t="s">
        <v>5449</v>
      </c>
      <c r="C6026" s="490">
        <v>26073.9628434228</v>
      </c>
      <c r="D6026" s="490">
        <v>3937.1683893568402</v>
      </c>
    </row>
    <row r="6027" spans="1:4" x14ac:dyDescent="0.2">
      <c r="A6027" s="489" t="s">
        <v>9257</v>
      </c>
      <c r="B6027" s="489" t="s">
        <v>5450</v>
      </c>
      <c r="C6027" s="490">
        <v>130843.49120877001</v>
      </c>
      <c r="D6027" s="490">
        <v>17624.6182658213</v>
      </c>
    </row>
    <row r="6028" spans="1:4" x14ac:dyDescent="0.2">
      <c r="A6028" s="489" t="s">
        <v>9257</v>
      </c>
      <c r="B6028" s="489" t="s">
        <v>5153</v>
      </c>
      <c r="C6028" s="490">
        <v>1900.5600000000002</v>
      </c>
      <c r="D6028" s="490">
        <v>0</v>
      </c>
    </row>
    <row r="6029" spans="1:4" x14ac:dyDescent="0.2">
      <c r="A6029" s="489" t="s">
        <v>9257</v>
      </c>
      <c r="B6029" s="489" t="s">
        <v>5852</v>
      </c>
      <c r="C6029" s="490">
        <v>9182.6602291325707</v>
      </c>
      <c r="D6029" s="490">
        <v>1256.1879193453401</v>
      </c>
    </row>
    <row r="6030" spans="1:4" x14ac:dyDescent="0.2">
      <c r="A6030" s="489" t="s">
        <v>9257</v>
      </c>
      <c r="B6030" s="489" t="s">
        <v>6049</v>
      </c>
      <c r="C6030" s="490">
        <v>23035.464</v>
      </c>
      <c r="D6030" s="490">
        <v>810.43115144000001</v>
      </c>
    </row>
    <row r="6031" spans="1:4" x14ac:dyDescent="0.2">
      <c r="A6031" s="489" t="s">
        <v>9257</v>
      </c>
      <c r="B6031" s="489" t="s">
        <v>5853</v>
      </c>
      <c r="C6031" s="490">
        <v>27547.9806873977</v>
      </c>
      <c r="D6031" s="490">
        <v>3575.7278932242202</v>
      </c>
    </row>
    <row r="6032" spans="1:4" x14ac:dyDescent="0.2">
      <c r="A6032" s="489" t="s">
        <v>9257</v>
      </c>
      <c r="B6032" s="489" t="s">
        <v>5854</v>
      </c>
      <c r="C6032" s="490">
        <v>187693.57508347</v>
      </c>
      <c r="D6032" s="490">
        <v>21734.9159946658</v>
      </c>
    </row>
    <row r="6033" spans="1:4" x14ac:dyDescent="0.2">
      <c r="A6033" s="489" t="s">
        <v>9257</v>
      </c>
      <c r="B6033" s="489" t="s">
        <v>5153</v>
      </c>
      <c r="C6033" s="490">
        <v>1346.57142857143</v>
      </c>
      <c r="D6033" s="490">
        <v>0</v>
      </c>
    </row>
    <row r="6034" spans="1:4" x14ac:dyDescent="0.2">
      <c r="A6034" s="489" t="s">
        <v>9257</v>
      </c>
      <c r="B6034" s="489" t="s">
        <v>4904</v>
      </c>
      <c r="C6034" s="490">
        <v>3142</v>
      </c>
      <c r="D6034" s="490">
        <v>548.279</v>
      </c>
    </row>
    <row r="6035" spans="1:4" x14ac:dyDescent="0.2">
      <c r="A6035" s="489" t="s">
        <v>9257</v>
      </c>
      <c r="B6035" s="489" t="s">
        <v>4010</v>
      </c>
      <c r="C6035" s="490">
        <v>18060</v>
      </c>
      <c r="D6035" s="490">
        <v>5190.4440000000004</v>
      </c>
    </row>
    <row r="6036" spans="1:4" x14ac:dyDescent="0.2">
      <c r="A6036" s="489" t="s">
        <v>9257</v>
      </c>
      <c r="B6036" s="489" t="s">
        <v>4014</v>
      </c>
      <c r="C6036" s="490">
        <v>1915</v>
      </c>
      <c r="D6036" s="490">
        <v>550.37099999999998</v>
      </c>
    </row>
    <row r="6037" spans="1:4" x14ac:dyDescent="0.2">
      <c r="A6037" s="489" t="s">
        <v>9257</v>
      </c>
      <c r="B6037" s="489" t="s">
        <v>4015</v>
      </c>
      <c r="C6037" s="490">
        <v>-1915</v>
      </c>
      <c r="D6037" s="490">
        <v>-313.67700000000002</v>
      </c>
    </row>
    <row r="6038" spans="1:4" x14ac:dyDescent="0.2">
      <c r="A6038" s="489" t="s">
        <v>9257</v>
      </c>
      <c r="B6038" s="489" t="s">
        <v>3275</v>
      </c>
      <c r="C6038" s="490">
        <v>23845</v>
      </c>
      <c r="D6038" s="490">
        <v>8119.2225000000008</v>
      </c>
    </row>
    <row r="6039" spans="1:4" x14ac:dyDescent="0.2">
      <c r="A6039" s="489" t="s">
        <v>9257</v>
      </c>
      <c r="B6039" s="489" t="s">
        <v>3291</v>
      </c>
      <c r="C6039" s="490">
        <v>6644</v>
      </c>
      <c r="D6039" s="490">
        <v>2194.5132000000003</v>
      </c>
    </row>
    <row r="6040" spans="1:4" x14ac:dyDescent="0.2">
      <c r="A6040" s="489" t="s">
        <v>9257</v>
      </c>
      <c r="B6040" s="489" t="s">
        <v>3295</v>
      </c>
      <c r="C6040" s="490">
        <v>1747</v>
      </c>
      <c r="D6040" s="490">
        <v>577.03410000000008</v>
      </c>
    </row>
    <row r="6041" spans="1:4" x14ac:dyDescent="0.2">
      <c r="A6041" s="489" t="s">
        <v>9257</v>
      </c>
      <c r="B6041" s="489" t="s">
        <v>3296</v>
      </c>
      <c r="C6041" s="490">
        <v>-1747</v>
      </c>
      <c r="D6041" s="490">
        <v>-286.15860000000004</v>
      </c>
    </row>
    <row r="6042" spans="1:4" x14ac:dyDescent="0.2">
      <c r="A6042" s="489" t="s">
        <v>9257</v>
      </c>
      <c r="B6042" s="489" t="s">
        <v>5153</v>
      </c>
      <c r="C6042" s="490">
        <v>2463.1254752851701</v>
      </c>
      <c r="D6042" s="490">
        <v>0</v>
      </c>
    </row>
    <row r="6043" spans="1:4" x14ac:dyDescent="0.2">
      <c r="A6043" s="489" t="s">
        <v>9257</v>
      </c>
      <c r="B6043" s="489" t="s">
        <v>5429</v>
      </c>
      <c r="C6043" s="490">
        <v>9852.5019011406803</v>
      </c>
      <c r="D6043" s="490">
        <v>1639.4563163498101</v>
      </c>
    </row>
    <row r="6044" spans="1:4" x14ac:dyDescent="0.2">
      <c r="A6044" s="489" t="s">
        <v>9257</v>
      </c>
      <c r="B6044" s="489" t="s">
        <v>5153</v>
      </c>
      <c r="C6044" s="490">
        <v>1770.8745247148302</v>
      </c>
      <c r="D6044" s="490">
        <v>0</v>
      </c>
    </row>
    <row r="6045" spans="1:4" x14ac:dyDescent="0.2">
      <c r="A6045" s="489" t="s">
        <v>9257</v>
      </c>
      <c r="B6045" s="489" t="s">
        <v>5864</v>
      </c>
      <c r="C6045" s="490">
        <v>7083.4980988593206</v>
      </c>
      <c r="D6045" s="490">
        <v>940.68854752851701</v>
      </c>
    </row>
    <row r="6046" spans="1:4" x14ac:dyDescent="0.2">
      <c r="A6046" s="489" t="s">
        <v>9257</v>
      </c>
      <c r="B6046" s="489" t="s">
        <v>4900</v>
      </c>
      <c r="C6046" s="490">
        <v>7112</v>
      </c>
      <c r="D6046" s="490">
        <v>1273.048</v>
      </c>
    </row>
    <row r="6047" spans="1:4" x14ac:dyDescent="0.2">
      <c r="A6047" s="489" t="s">
        <v>9257</v>
      </c>
      <c r="B6047" s="489" t="s">
        <v>5153</v>
      </c>
      <c r="C6047" s="490">
        <v>3048</v>
      </c>
      <c r="D6047" s="490">
        <v>0</v>
      </c>
    </row>
    <row r="6048" spans="1:4" x14ac:dyDescent="0.2">
      <c r="A6048" s="489" t="s">
        <v>9257</v>
      </c>
      <c r="B6048" s="489" t="s">
        <v>4827</v>
      </c>
      <c r="C6048" s="490">
        <v>10064</v>
      </c>
      <c r="D6048" s="490">
        <v>2458.6352000000002</v>
      </c>
    </row>
    <row r="6049" spans="1:4" x14ac:dyDescent="0.2">
      <c r="A6049" s="489" t="s">
        <v>9257</v>
      </c>
      <c r="B6049" s="489" t="s">
        <v>4010</v>
      </c>
      <c r="C6049" s="490">
        <v>6110</v>
      </c>
      <c r="D6049" s="490">
        <v>1756.0140000000001</v>
      </c>
    </row>
    <row r="6050" spans="1:4" x14ac:dyDescent="0.2">
      <c r="A6050" s="489" t="s">
        <v>9257</v>
      </c>
      <c r="B6050" s="489" t="s">
        <v>4014</v>
      </c>
      <c r="C6050" s="490">
        <v>2893</v>
      </c>
      <c r="D6050" s="490">
        <v>831.44820000000004</v>
      </c>
    </row>
    <row r="6051" spans="1:4" x14ac:dyDescent="0.2">
      <c r="A6051" s="489" t="s">
        <v>9257</v>
      </c>
      <c r="B6051" s="489" t="s">
        <v>4015</v>
      </c>
      <c r="C6051" s="490">
        <v>-2700.9</v>
      </c>
      <c r="D6051" s="490">
        <v>-442.40742</v>
      </c>
    </row>
    <row r="6052" spans="1:4" x14ac:dyDescent="0.2">
      <c r="A6052" s="489" t="s">
        <v>9257</v>
      </c>
      <c r="B6052" s="489" t="s">
        <v>4016</v>
      </c>
      <c r="C6052" s="490">
        <v>-192.10000000000002</v>
      </c>
      <c r="D6052" s="490">
        <v>-23.052</v>
      </c>
    </row>
    <row r="6053" spans="1:4" x14ac:dyDescent="0.2">
      <c r="A6053" s="489" t="s">
        <v>9257</v>
      </c>
      <c r="B6053" s="489" t="s">
        <v>4010</v>
      </c>
      <c r="C6053" s="490">
        <v>4815</v>
      </c>
      <c r="D6053" s="490">
        <v>1383.8310000000001</v>
      </c>
    </row>
    <row r="6054" spans="1:4" x14ac:dyDescent="0.2">
      <c r="A6054" s="489" t="s">
        <v>9257</v>
      </c>
      <c r="B6054" s="489" t="s">
        <v>4014</v>
      </c>
      <c r="C6054" s="490">
        <v>2549</v>
      </c>
      <c r="D6054" s="490">
        <v>732.58260000000007</v>
      </c>
    </row>
    <row r="6055" spans="1:4" x14ac:dyDescent="0.2">
      <c r="A6055" s="489" t="s">
        <v>9257</v>
      </c>
      <c r="B6055" s="489" t="s">
        <v>4015</v>
      </c>
      <c r="C6055" s="490">
        <v>-2209.2000000000003</v>
      </c>
      <c r="D6055" s="490">
        <v>-361.86696000000001</v>
      </c>
    </row>
    <row r="6056" spans="1:4" x14ac:dyDescent="0.2">
      <c r="A6056" s="489" t="s">
        <v>9257</v>
      </c>
      <c r="B6056" s="489" t="s">
        <v>4016</v>
      </c>
      <c r="C6056" s="490">
        <v>-339.8</v>
      </c>
      <c r="D6056" s="490">
        <v>-40.775999999999996</v>
      </c>
    </row>
    <row r="6057" spans="1:4" x14ac:dyDescent="0.2">
      <c r="A6057" s="489" t="s">
        <v>9257</v>
      </c>
      <c r="B6057" s="489" t="s">
        <v>4010</v>
      </c>
      <c r="C6057" s="490">
        <v>4746</v>
      </c>
      <c r="D6057" s="490">
        <v>1364.0004000000001</v>
      </c>
    </row>
    <row r="6058" spans="1:4" x14ac:dyDescent="0.2">
      <c r="A6058" s="489" t="s">
        <v>9257</v>
      </c>
      <c r="B6058" s="489" t="s">
        <v>4014</v>
      </c>
      <c r="C6058" s="490">
        <v>1120</v>
      </c>
      <c r="D6058" s="490">
        <v>321.88800000000003</v>
      </c>
    </row>
    <row r="6059" spans="1:4" x14ac:dyDescent="0.2">
      <c r="A6059" s="489" t="s">
        <v>9257</v>
      </c>
      <c r="B6059" s="489" t="s">
        <v>4015</v>
      </c>
      <c r="C6059" s="490">
        <v>-1120</v>
      </c>
      <c r="D6059" s="490">
        <v>-183.45600000000002</v>
      </c>
    </row>
    <row r="6060" spans="1:4" x14ac:dyDescent="0.2">
      <c r="A6060" s="489" t="s">
        <v>9257</v>
      </c>
      <c r="B6060" s="489" t="s">
        <v>3291</v>
      </c>
      <c r="C6060" s="490">
        <v>23127.8901734104</v>
      </c>
      <c r="D6060" s="490">
        <v>7639.1421242774604</v>
      </c>
    </row>
    <row r="6061" spans="1:4" x14ac:dyDescent="0.2">
      <c r="A6061" s="489" t="s">
        <v>9257</v>
      </c>
      <c r="B6061" s="489" t="s">
        <v>3292</v>
      </c>
      <c r="C6061" s="490">
        <v>8881.1098265895998</v>
      </c>
      <c r="D6061" s="490">
        <v>2790.4447075144503</v>
      </c>
    </row>
    <row r="6062" spans="1:4" x14ac:dyDescent="0.2">
      <c r="A6062" s="489" t="s">
        <v>9257</v>
      </c>
      <c r="B6062" s="489" t="s">
        <v>4010</v>
      </c>
      <c r="C6062" s="490">
        <v>8882</v>
      </c>
      <c r="D6062" s="490">
        <v>2552.6867999999999</v>
      </c>
    </row>
    <row r="6063" spans="1:4" x14ac:dyDescent="0.2">
      <c r="A6063" s="489" t="s">
        <v>9257</v>
      </c>
      <c r="B6063" s="489" t="s">
        <v>4014</v>
      </c>
      <c r="C6063" s="490">
        <v>1993</v>
      </c>
      <c r="D6063" s="490">
        <v>572.78820000000007</v>
      </c>
    </row>
    <row r="6064" spans="1:4" x14ac:dyDescent="0.2">
      <c r="A6064" s="489" t="s">
        <v>9257</v>
      </c>
      <c r="B6064" s="489" t="s">
        <v>4015</v>
      </c>
      <c r="C6064" s="490">
        <v>-1993</v>
      </c>
      <c r="D6064" s="490">
        <v>-326.45339999999999</v>
      </c>
    </row>
    <row r="6065" spans="1:4" x14ac:dyDescent="0.2">
      <c r="A6065" s="489" t="s">
        <v>9257</v>
      </c>
      <c r="B6065" s="489" t="s">
        <v>4010</v>
      </c>
      <c r="C6065" s="490">
        <v>12088.0227720604</v>
      </c>
      <c r="D6065" s="490">
        <v>3474.0977446901702</v>
      </c>
    </row>
    <row r="6066" spans="1:4" x14ac:dyDescent="0.2">
      <c r="A6066" s="489" t="s">
        <v>9257</v>
      </c>
      <c r="B6066" s="489" t="s">
        <v>4014</v>
      </c>
      <c r="C6066" s="490">
        <v>14432.1217429385</v>
      </c>
      <c r="D6066" s="490">
        <v>4147.79178892052</v>
      </c>
    </row>
    <row r="6067" spans="1:4" x14ac:dyDescent="0.2">
      <c r="A6067" s="489" t="s">
        <v>9257</v>
      </c>
      <c r="B6067" s="489" t="s">
        <v>4015</v>
      </c>
      <c r="C6067" s="490">
        <v>-7956.0433544996704</v>
      </c>
      <c r="D6067" s="490">
        <v>-1303.19990146705</v>
      </c>
    </row>
    <row r="6068" spans="1:4" x14ac:dyDescent="0.2">
      <c r="A6068" s="489" t="s">
        <v>9257</v>
      </c>
      <c r="B6068" s="489" t="s">
        <v>4016</v>
      </c>
      <c r="C6068" s="490">
        <v>-6476.0783884388002</v>
      </c>
      <c r="D6068" s="490">
        <v>-777.129406612656</v>
      </c>
    </row>
    <row r="6069" spans="1:4" x14ac:dyDescent="0.2">
      <c r="A6069" s="489" t="s">
        <v>9257</v>
      </c>
      <c r="B6069" s="489" t="s">
        <v>4011</v>
      </c>
      <c r="C6069" s="490">
        <v>6313.9772279395702</v>
      </c>
      <c r="D6069" s="490">
        <v>1725.60997639588</v>
      </c>
    </row>
    <row r="6070" spans="1:4" x14ac:dyDescent="0.2">
      <c r="A6070" s="489" t="s">
        <v>9257</v>
      </c>
      <c r="B6070" s="489" t="s">
        <v>4017</v>
      </c>
      <c r="C6070" s="490">
        <v>7538.3782570615303</v>
      </c>
      <c r="D6070" s="490">
        <v>2060.2387776549199</v>
      </c>
    </row>
    <row r="6071" spans="1:4" x14ac:dyDescent="0.2">
      <c r="A6071" s="489" t="s">
        <v>9257</v>
      </c>
      <c r="B6071" s="489" t="s">
        <v>4018</v>
      </c>
      <c r="C6071" s="490">
        <v>-4155.7066455003305</v>
      </c>
      <c r="D6071" s="490">
        <v>-680.704748532954</v>
      </c>
    </row>
    <row r="6072" spans="1:4" x14ac:dyDescent="0.2">
      <c r="A6072" s="489" t="s">
        <v>9257</v>
      </c>
      <c r="B6072" s="489" t="s">
        <v>4019</v>
      </c>
      <c r="C6072" s="490">
        <v>-3382.6716115612003</v>
      </c>
      <c r="D6072" s="490">
        <v>-405.92059338734401</v>
      </c>
    </row>
    <row r="6073" spans="1:4" x14ac:dyDescent="0.2">
      <c r="A6073" s="489" t="s">
        <v>9257</v>
      </c>
      <c r="B6073" s="489" t="s">
        <v>4010</v>
      </c>
      <c r="C6073" s="490">
        <v>12982.67821452365</v>
      </c>
      <c r="D6073" s="490">
        <v>3731.2217188540999</v>
      </c>
    </row>
    <row r="6074" spans="1:4" x14ac:dyDescent="0.2">
      <c r="A6074" s="489" t="s">
        <v>9257</v>
      </c>
      <c r="B6074" s="489" t="s">
        <v>4014</v>
      </c>
      <c r="C6074" s="490">
        <v>18841.439040639532</v>
      </c>
      <c r="D6074" s="490">
        <v>5415.02958027981</v>
      </c>
    </row>
    <row r="6075" spans="1:4" x14ac:dyDescent="0.2">
      <c r="A6075" s="489" t="s">
        <v>9257</v>
      </c>
      <c r="B6075" s="489" t="s">
        <v>4015</v>
      </c>
      <c r="C6075" s="490">
        <v>-9547.2351765489602</v>
      </c>
      <c r="D6075" s="490">
        <v>-1563.8371219187211</v>
      </c>
    </row>
    <row r="6076" spans="1:4" x14ac:dyDescent="0.2">
      <c r="A6076" s="489" t="s">
        <v>9257</v>
      </c>
      <c r="B6076" s="489" t="s">
        <v>4016</v>
      </c>
      <c r="C6076" s="490">
        <v>-9294.2038640906103</v>
      </c>
      <c r="D6076" s="490">
        <v>-1115.304463690873</v>
      </c>
    </row>
    <row r="6077" spans="1:4" x14ac:dyDescent="0.2">
      <c r="A6077" s="489" t="s">
        <v>9257</v>
      </c>
      <c r="B6077" s="489" t="s">
        <v>4011</v>
      </c>
      <c r="C6077" s="490">
        <v>6504.3217854763507</v>
      </c>
      <c r="D6077" s="490">
        <v>1777.631143970686</v>
      </c>
    </row>
    <row r="6078" spans="1:4" x14ac:dyDescent="0.2">
      <c r="A6078" s="489" t="s">
        <v>9257</v>
      </c>
      <c r="B6078" s="489" t="s">
        <v>4017</v>
      </c>
      <c r="C6078" s="490">
        <v>9439.5609593604313</v>
      </c>
      <c r="D6078" s="490">
        <v>2579.8320101932104</v>
      </c>
    </row>
    <row r="6079" spans="1:4" x14ac:dyDescent="0.2">
      <c r="A6079" s="489" t="s">
        <v>9257</v>
      </c>
      <c r="B6079" s="489" t="s">
        <v>4018</v>
      </c>
      <c r="C6079" s="490">
        <v>-4783.1648234510403</v>
      </c>
      <c r="D6079" s="490">
        <v>-783.48239808127903</v>
      </c>
    </row>
    <row r="6080" spans="1:4" x14ac:dyDescent="0.2">
      <c r="A6080" s="489" t="s">
        <v>9257</v>
      </c>
      <c r="B6080" s="489" t="s">
        <v>4019</v>
      </c>
      <c r="C6080" s="490">
        <v>-4656.3961359093901</v>
      </c>
      <c r="D6080" s="490">
        <v>-558.76753630912708</v>
      </c>
    </row>
    <row r="6081" spans="1:4" x14ac:dyDescent="0.2">
      <c r="A6081" s="489" t="s">
        <v>9257</v>
      </c>
      <c r="B6081" s="489" t="s">
        <v>5153</v>
      </c>
      <c r="C6081" s="490">
        <v>5843</v>
      </c>
      <c r="D6081" s="490">
        <v>0</v>
      </c>
    </row>
    <row r="6082" spans="1:4" x14ac:dyDescent="0.2">
      <c r="A6082" s="489" t="s">
        <v>9257</v>
      </c>
      <c r="B6082" s="489" t="s">
        <v>5876</v>
      </c>
      <c r="C6082" s="490">
        <v>5878</v>
      </c>
      <c r="D6082" s="490">
        <v>757.08640000000003</v>
      </c>
    </row>
    <row r="6083" spans="1:4" x14ac:dyDescent="0.2">
      <c r="A6083" s="489" t="s">
        <v>9257</v>
      </c>
      <c r="B6083" s="489" t="s">
        <v>4010</v>
      </c>
      <c r="C6083" s="490">
        <v>3946</v>
      </c>
      <c r="D6083" s="490">
        <v>1134.0804000000001</v>
      </c>
    </row>
    <row r="6084" spans="1:4" x14ac:dyDescent="0.2">
      <c r="A6084" s="489" t="s">
        <v>9257</v>
      </c>
      <c r="B6084" s="489" t="s">
        <v>4014</v>
      </c>
      <c r="C6084" s="490">
        <v>1003</v>
      </c>
      <c r="D6084" s="490">
        <v>288.26220000000001</v>
      </c>
    </row>
    <row r="6085" spans="1:4" x14ac:dyDescent="0.2">
      <c r="A6085" s="489" t="s">
        <v>9257</v>
      </c>
      <c r="B6085" s="489" t="s">
        <v>4015</v>
      </c>
      <c r="C6085" s="490">
        <v>-1003</v>
      </c>
      <c r="D6085" s="490">
        <v>-164.29140000000001</v>
      </c>
    </row>
    <row r="6086" spans="1:4" x14ac:dyDescent="0.2">
      <c r="A6086" s="489" t="s">
        <v>9257</v>
      </c>
      <c r="B6086" s="489" t="s">
        <v>5153</v>
      </c>
      <c r="C6086" s="490">
        <v>2284</v>
      </c>
      <c r="D6086" s="490">
        <v>0</v>
      </c>
    </row>
    <row r="6087" spans="1:4" x14ac:dyDescent="0.2">
      <c r="A6087" s="489" t="s">
        <v>9257</v>
      </c>
      <c r="B6087" s="489" t="s">
        <v>4873</v>
      </c>
      <c r="C6087" s="490">
        <v>7343</v>
      </c>
      <c r="D6087" s="490">
        <v>1358.4550000000002</v>
      </c>
    </row>
    <row r="6088" spans="1:4" x14ac:dyDescent="0.2">
      <c r="A6088" s="489" t="s">
        <v>9257</v>
      </c>
      <c r="B6088" s="489" t="s">
        <v>4010</v>
      </c>
      <c r="C6088" s="490">
        <v>20677</v>
      </c>
      <c r="D6088" s="490">
        <v>5942.5698000000002</v>
      </c>
    </row>
    <row r="6089" spans="1:4" x14ac:dyDescent="0.2">
      <c r="A6089" s="489" t="s">
        <v>9257</v>
      </c>
      <c r="B6089" s="489" t="s">
        <v>5153</v>
      </c>
      <c r="C6089" s="490">
        <v>5290.4000000000005</v>
      </c>
      <c r="D6089" s="490">
        <v>0</v>
      </c>
    </row>
    <row r="6090" spans="1:4" x14ac:dyDescent="0.2">
      <c r="A6090" s="489" t="s">
        <v>9257</v>
      </c>
      <c r="B6090" s="489" t="s">
        <v>5430</v>
      </c>
      <c r="C6090" s="490">
        <v>6356.7295597484299</v>
      </c>
      <c r="D6090" s="490">
        <v>1034.8755723270401</v>
      </c>
    </row>
    <row r="6091" spans="1:4" x14ac:dyDescent="0.2">
      <c r="A6091" s="489" t="s">
        <v>9257</v>
      </c>
      <c r="B6091" s="489" t="s">
        <v>5446</v>
      </c>
      <c r="C6091" s="490">
        <v>18911.270440251599</v>
      </c>
      <c r="D6091" s="490">
        <v>2919.9001559748403</v>
      </c>
    </row>
    <row r="6092" spans="1:4" x14ac:dyDescent="0.2">
      <c r="A6092" s="489" t="s">
        <v>9257</v>
      </c>
      <c r="B6092" s="489" t="s">
        <v>5153</v>
      </c>
      <c r="C6092" s="490">
        <v>567</v>
      </c>
      <c r="D6092" s="490">
        <v>0</v>
      </c>
    </row>
    <row r="6093" spans="1:4" x14ac:dyDescent="0.2">
      <c r="A6093" s="489" t="s">
        <v>9257</v>
      </c>
      <c r="B6093" s="489" t="s">
        <v>4876</v>
      </c>
      <c r="C6093" s="490">
        <v>7312</v>
      </c>
      <c r="D6093" s="490">
        <v>1411.9472000000001</v>
      </c>
    </row>
    <row r="6094" spans="1:4" x14ac:dyDescent="0.2">
      <c r="A6094" s="489" t="s">
        <v>9257</v>
      </c>
      <c r="B6094" s="489" t="s">
        <v>5153</v>
      </c>
      <c r="C6094" s="490">
        <v>2118</v>
      </c>
      <c r="D6094" s="490">
        <v>0</v>
      </c>
    </row>
    <row r="6095" spans="1:4" x14ac:dyDescent="0.2">
      <c r="A6095" s="489" t="s">
        <v>9257</v>
      </c>
      <c r="B6095" s="489" t="s">
        <v>4880</v>
      </c>
      <c r="C6095" s="490">
        <v>4703</v>
      </c>
      <c r="D6095" s="490">
        <v>898.74330000000009</v>
      </c>
    </row>
    <row r="6096" spans="1:4" x14ac:dyDescent="0.2">
      <c r="A6096" s="489" t="s">
        <v>9257</v>
      </c>
      <c r="B6096" s="489" t="s">
        <v>5153</v>
      </c>
      <c r="C6096" s="490">
        <v>1474.7142857142901</v>
      </c>
      <c r="D6096" s="490">
        <v>0</v>
      </c>
    </row>
    <row r="6097" spans="1:4" x14ac:dyDescent="0.2">
      <c r="A6097" s="489" t="s">
        <v>9257</v>
      </c>
      <c r="B6097" s="489" t="s">
        <v>5433</v>
      </c>
      <c r="C6097" s="490">
        <v>3441</v>
      </c>
      <c r="D6097" s="490">
        <v>528.19349999999997</v>
      </c>
    </row>
    <row r="6098" spans="1:4" x14ac:dyDescent="0.2">
      <c r="A6098" s="489" t="s">
        <v>9257</v>
      </c>
      <c r="B6098" s="489" t="s">
        <v>4827</v>
      </c>
      <c r="C6098" s="490">
        <v>8695</v>
      </c>
      <c r="D6098" s="490">
        <v>2124.1885000000002</v>
      </c>
    </row>
    <row r="6099" spans="1:4" x14ac:dyDescent="0.2">
      <c r="A6099" s="489" t="s">
        <v>9257</v>
      </c>
      <c r="B6099" s="489" t="s">
        <v>5153</v>
      </c>
      <c r="C6099" s="490">
        <v>731</v>
      </c>
      <c r="D6099" s="490">
        <v>0</v>
      </c>
    </row>
    <row r="6100" spans="1:4" x14ac:dyDescent="0.2">
      <c r="A6100" s="489" t="s">
        <v>9257</v>
      </c>
      <c r="B6100" s="489" t="s">
        <v>4904</v>
      </c>
      <c r="C6100" s="490">
        <v>9970</v>
      </c>
      <c r="D6100" s="490">
        <v>1739.7650000000001</v>
      </c>
    </row>
    <row r="6101" spans="1:4" x14ac:dyDescent="0.2">
      <c r="A6101" s="489" t="s">
        <v>9257</v>
      </c>
      <c r="B6101" s="489" t="s">
        <v>5153</v>
      </c>
      <c r="C6101" s="490">
        <v>6286</v>
      </c>
      <c r="D6101" s="490">
        <v>0</v>
      </c>
    </row>
    <row r="6102" spans="1:4" x14ac:dyDescent="0.2">
      <c r="A6102" s="489" t="s">
        <v>9257</v>
      </c>
      <c r="B6102" s="489" t="s">
        <v>5876</v>
      </c>
      <c r="C6102" s="490">
        <v>3283.3333333333303</v>
      </c>
      <c r="D6102" s="490">
        <v>422.89333333333303</v>
      </c>
    </row>
    <row r="6103" spans="1:4" x14ac:dyDescent="0.2">
      <c r="A6103" s="489" t="s">
        <v>9257</v>
      </c>
      <c r="B6103" s="489" t="s">
        <v>5877</v>
      </c>
      <c r="C6103" s="490">
        <v>656.66666666666708</v>
      </c>
      <c r="D6103" s="490">
        <v>80.244666666666703</v>
      </c>
    </row>
    <row r="6104" spans="1:4" x14ac:dyDescent="0.2">
      <c r="A6104" s="489" t="s">
        <v>9257</v>
      </c>
      <c r="B6104" s="489" t="s">
        <v>5153</v>
      </c>
      <c r="C6104" s="490">
        <v>1574</v>
      </c>
      <c r="D6104" s="490">
        <v>0</v>
      </c>
    </row>
    <row r="6105" spans="1:4" x14ac:dyDescent="0.2">
      <c r="A6105" s="489" t="s">
        <v>9257</v>
      </c>
      <c r="B6105" s="489" t="s">
        <v>4876</v>
      </c>
      <c r="C6105" s="490">
        <v>4956</v>
      </c>
      <c r="D6105" s="490">
        <v>957.00360000000001</v>
      </c>
    </row>
    <row r="6106" spans="1:4" x14ac:dyDescent="0.2">
      <c r="A6106" s="489" t="s">
        <v>9257</v>
      </c>
      <c r="B6106" s="489" t="s">
        <v>5153</v>
      </c>
      <c r="C6106" s="490">
        <v>2931</v>
      </c>
      <c r="D6106" s="490">
        <v>0</v>
      </c>
    </row>
    <row r="6107" spans="1:4" x14ac:dyDescent="0.2">
      <c r="A6107" s="489" t="s">
        <v>9257</v>
      </c>
      <c r="B6107" s="489" t="s">
        <v>4880</v>
      </c>
      <c r="C6107" s="490">
        <v>4526</v>
      </c>
      <c r="D6107" s="490">
        <v>864.91860000000008</v>
      </c>
    </row>
    <row r="6108" spans="1:4" x14ac:dyDescent="0.2">
      <c r="A6108" s="489" t="s">
        <v>9257</v>
      </c>
      <c r="B6108" s="489" t="s">
        <v>4900</v>
      </c>
      <c r="C6108" s="490">
        <v>1739.07661425226</v>
      </c>
      <c r="D6108" s="490">
        <v>311.29471395115399</v>
      </c>
    </row>
    <row r="6109" spans="1:4" x14ac:dyDescent="0.2">
      <c r="A6109" s="489" t="s">
        <v>9257</v>
      </c>
      <c r="B6109" s="489" t="s">
        <v>5153</v>
      </c>
      <c r="C6109" s="490">
        <v>21229.9</v>
      </c>
      <c r="D6109" s="490">
        <v>0</v>
      </c>
    </row>
    <row r="6110" spans="1:4" x14ac:dyDescent="0.2">
      <c r="A6110" s="489" t="s">
        <v>9257</v>
      </c>
      <c r="B6110" s="489" t="s">
        <v>4901</v>
      </c>
      <c r="C6110" s="490">
        <v>3459.0233857477401</v>
      </c>
      <c r="D6110" s="490">
        <v>587.34217089996707</v>
      </c>
    </row>
    <row r="6111" spans="1:4" x14ac:dyDescent="0.2">
      <c r="A6111" s="489" t="s">
        <v>9257</v>
      </c>
      <c r="B6111" s="489" t="s">
        <v>5153</v>
      </c>
      <c r="C6111" s="490">
        <v>3484.2857142857101</v>
      </c>
      <c r="D6111" s="490">
        <v>0</v>
      </c>
    </row>
    <row r="6112" spans="1:4" x14ac:dyDescent="0.2">
      <c r="A6112" s="489" t="s">
        <v>9257</v>
      </c>
      <c r="B6112" s="489" t="s">
        <v>5436</v>
      </c>
      <c r="C6112" s="490">
        <v>8130</v>
      </c>
      <c r="D6112" s="490">
        <v>1182.1020000000001</v>
      </c>
    </row>
    <row r="6113" spans="1:4" x14ac:dyDescent="0.2">
      <c r="A6113" s="489" t="s">
        <v>9257</v>
      </c>
      <c r="B6113" s="489" t="s">
        <v>1129</v>
      </c>
      <c r="C6113" s="490">
        <v>31313.2379248658</v>
      </c>
      <c r="D6113" s="490">
        <v>15409.2443828265</v>
      </c>
    </row>
    <row r="6114" spans="1:4" x14ac:dyDescent="0.2">
      <c r="A6114" s="489" t="s">
        <v>9257</v>
      </c>
      <c r="B6114" s="489" t="s">
        <v>1130</v>
      </c>
      <c r="C6114" s="490">
        <v>73064.221824686902</v>
      </c>
      <c r="D6114" s="490">
        <v>34208.668658318398</v>
      </c>
    </row>
    <row r="6115" spans="1:4" x14ac:dyDescent="0.2">
      <c r="A6115" s="489" t="s">
        <v>9257</v>
      </c>
      <c r="B6115" s="489" t="s">
        <v>1131</v>
      </c>
      <c r="C6115" s="490">
        <v>1062562.5402504499</v>
      </c>
      <c r="D6115" s="490">
        <v>491966.45613595704</v>
      </c>
    </row>
    <row r="6116" spans="1:4" x14ac:dyDescent="0.2">
      <c r="A6116" s="489" t="s">
        <v>9257</v>
      </c>
      <c r="B6116" s="489" t="s">
        <v>1136</v>
      </c>
      <c r="C6116" s="490">
        <v>32972.687156906999</v>
      </c>
      <c r="D6116" s="490">
        <v>15414.731245854</v>
      </c>
    </row>
    <row r="6117" spans="1:4" x14ac:dyDescent="0.2">
      <c r="A6117" s="489" t="s">
        <v>9257</v>
      </c>
      <c r="B6117" s="489" t="s">
        <v>1137</v>
      </c>
      <c r="C6117" s="490">
        <v>76936.270032783097</v>
      </c>
      <c r="D6117" s="490">
        <v>34221.252910581898</v>
      </c>
    </row>
    <row r="6118" spans="1:4" x14ac:dyDescent="0.2">
      <c r="A6118" s="489" t="s">
        <v>9257</v>
      </c>
      <c r="B6118" s="489" t="s">
        <v>1138</v>
      </c>
      <c r="C6118" s="490">
        <v>461711.04281031003</v>
      </c>
      <c r="D6118" s="490">
        <v>203106.687732255</v>
      </c>
    </row>
    <row r="6119" spans="1:4" x14ac:dyDescent="0.2">
      <c r="A6119" s="489" t="s">
        <v>9257</v>
      </c>
      <c r="B6119" s="489" t="s">
        <v>3309</v>
      </c>
      <c r="C6119" s="490">
        <v>822631</v>
      </c>
      <c r="D6119" s="490">
        <v>96001.037700000001</v>
      </c>
    </row>
    <row r="6120" spans="1:4" x14ac:dyDescent="0.2">
      <c r="A6120" s="489" t="s">
        <v>9257</v>
      </c>
      <c r="B6120" s="489" t="s">
        <v>1108</v>
      </c>
      <c r="C6120" s="490">
        <v>7584</v>
      </c>
      <c r="D6120" s="490">
        <v>4353.2160000000003</v>
      </c>
    </row>
    <row r="6121" spans="1:4" x14ac:dyDescent="0.2">
      <c r="A6121" s="489" t="s">
        <v>9257</v>
      </c>
      <c r="B6121" s="489" t="s">
        <v>1115</v>
      </c>
      <c r="C6121" s="490">
        <v>30912.817551963002</v>
      </c>
      <c r="D6121" s="490">
        <v>16856.759411085499</v>
      </c>
    </row>
    <row r="6122" spans="1:4" x14ac:dyDescent="0.2">
      <c r="A6122" s="489" t="s">
        <v>9257</v>
      </c>
      <c r="B6122" s="489" t="s">
        <v>1116</v>
      </c>
      <c r="C6122" s="490">
        <v>4781.1824480369505</v>
      </c>
      <c r="D6122" s="490">
        <v>2479.9993357967701</v>
      </c>
    </row>
    <row r="6123" spans="1:4" x14ac:dyDescent="0.2">
      <c r="A6123" s="489" t="s">
        <v>9257</v>
      </c>
      <c r="B6123" s="489" t="s">
        <v>1115</v>
      </c>
      <c r="C6123" s="490">
        <v>10486.7</v>
      </c>
      <c r="D6123" s="490">
        <v>5718.3975100000007</v>
      </c>
    </row>
    <row r="6124" spans="1:4" x14ac:dyDescent="0.2">
      <c r="A6124" s="489" t="s">
        <v>9257</v>
      </c>
      <c r="B6124" s="489" t="s">
        <v>1115</v>
      </c>
      <c r="C6124" s="490">
        <v>17487.5989890821</v>
      </c>
      <c r="D6124" s="490">
        <v>9535.9877287464606</v>
      </c>
    </row>
    <row r="6125" spans="1:4" x14ac:dyDescent="0.2">
      <c r="A6125" s="489" t="s">
        <v>9257</v>
      </c>
      <c r="B6125" s="489" t="s">
        <v>3264</v>
      </c>
      <c r="C6125" s="490">
        <v>4168.3010109179104</v>
      </c>
      <c r="D6125" s="490">
        <v>1631.4730156732701</v>
      </c>
    </row>
    <row r="6126" spans="1:4" x14ac:dyDescent="0.2">
      <c r="A6126" s="489" t="s">
        <v>9257</v>
      </c>
      <c r="B6126" s="489" t="s">
        <v>1115</v>
      </c>
      <c r="C6126" s="490">
        <v>7257.3</v>
      </c>
      <c r="D6126" s="490">
        <v>3957.40569</v>
      </c>
    </row>
    <row r="6127" spans="1:4" x14ac:dyDescent="0.2">
      <c r="A6127" s="489" t="s">
        <v>9257</v>
      </c>
      <c r="B6127" s="489" t="s">
        <v>1122</v>
      </c>
      <c r="C6127" s="490">
        <v>10922.9</v>
      </c>
      <c r="D6127" s="490">
        <v>5658.0622000000003</v>
      </c>
    </row>
    <row r="6128" spans="1:4" x14ac:dyDescent="0.2">
      <c r="A6128" s="489" t="s">
        <v>9257</v>
      </c>
      <c r="B6128" s="489" t="s">
        <v>1122</v>
      </c>
      <c r="C6128" s="490">
        <v>4164.7</v>
      </c>
      <c r="D6128" s="490">
        <v>2157.3146000000002</v>
      </c>
    </row>
    <row r="6129" spans="1:4" x14ac:dyDescent="0.2">
      <c r="A6129" s="489" t="s">
        <v>9257</v>
      </c>
      <c r="B6129" s="489" t="s">
        <v>1122</v>
      </c>
      <c r="C6129" s="490">
        <v>7717.2000000000007</v>
      </c>
      <c r="D6129" s="490">
        <v>3997.5096000000003</v>
      </c>
    </row>
    <row r="6130" spans="1:4" x14ac:dyDescent="0.2">
      <c r="A6130" s="489" t="s">
        <v>9257</v>
      </c>
      <c r="B6130" s="489" t="s">
        <v>1122</v>
      </c>
      <c r="C6130" s="490">
        <v>2643.1</v>
      </c>
      <c r="D6130" s="490">
        <v>1369.1258</v>
      </c>
    </row>
    <row r="6131" spans="1:4" x14ac:dyDescent="0.2">
      <c r="A6131" s="489" t="s">
        <v>9257</v>
      </c>
      <c r="B6131" s="489" t="s">
        <v>1122</v>
      </c>
      <c r="C6131" s="490">
        <v>29167</v>
      </c>
      <c r="D6131" s="490">
        <v>15108.506000000001</v>
      </c>
    </row>
    <row r="6132" spans="1:4" x14ac:dyDescent="0.2">
      <c r="A6132" s="489" t="s">
        <v>9257</v>
      </c>
      <c r="B6132" s="489" t="s">
        <v>1122</v>
      </c>
      <c r="C6132" s="490">
        <v>5368</v>
      </c>
      <c r="D6132" s="490">
        <v>2780.6240000000003</v>
      </c>
    </row>
    <row r="6133" spans="1:4" x14ac:dyDescent="0.2">
      <c r="A6133" s="489" t="s">
        <v>9257</v>
      </c>
      <c r="B6133" s="489" t="s">
        <v>1129</v>
      </c>
      <c r="C6133" s="490">
        <v>6075</v>
      </c>
      <c r="D6133" s="490">
        <v>2989.5075000000002</v>
      </c>
    </row>
    <row r="6134" spans="1:4" x14ac:dyDescent="0.2">
      <c r="A6134" s="489" t="s">
        <v>9257</v>
      </c>
      <c r="B6134" s="489" t="s">
        <v>1129</v>
      </c>
      <c r="C6134" s="490">
        <v>5662</v>
      </c>
      <c r="D6134" s="490">
        <v>2786.2701999999999</v>
      </c>
    </row>
    <row r="6135" spans="1:4" x14ac:dyDescent="0.2">
      <c r="A6135" s="489" t="s">
        <v>9257</v>
      </c>
      <c r="B6135" s="489" t="s">
        <v>1129</v>
      </c>
      <c r="C6135" s="490">
        <v>28996.078431372502</v>
      </c>
      <c r="D6135" s="490">
        <v>14268.9701960784</v>
      </c>
    </row>
    <row r="6136" spans="1:4" x14ac:dyDescent="0.2">
      <c r="A6136" s="489" t="s">
        <v>9257</v>
      </c>
      <c r="B6136" s="489" t="s">
        <v>1130</v>
      </c>
      <c r="C6136" s="490">
        <v>579.92156862745105</v>
      </c>
      <c r="D6136" s="490">
        <v>271.51927843137304</v>
      </c>
    </row>
    <row r="6137" spans="1:4" x14ac:dyDescent="0.2">
      <c r="A6137" s="489" t="s">
        <v>9257</v>
      </c>
      <c r="B6137" s="489" t="s">
        <v>1129</v>
      </c>
      <c r="C6137" s="490">
        <v>5694.6</v>
      </c>
      <c r="D6137" s="490">
        <v>2802.3126600000001</v>
      </c>
    </row>
    <row r="6138" spans="1:4" x14ac:dyDescent="0.2">
      <c r="A6138" s="489" t="s">
        <v>9257</v>
      </c>
      <c r="B6138" s="489" t="s">
        <v>1129</v>
      </c>
      <c r="C6138" s="490">
        <v>4540.8</v>
      </c>
      <c r="D6138" s="490">
        <v>2234.5276800000001</v>
      </c>
    </row>
    <row r="6139" spans="1:4" x14ac:dyDescent="0.2">
      <c r="A6139" s="489" t="s">
        <v>9257</v>
      </c>
      <c r="B6139" s="489" t="s">
        <v>1136</v>
      </c>
      <c r="C6139" s="490">
        <v>5969</v>
      </c>
      <c r="D6139" s="490">
        <v>2790.5075000000002</v>
      </c>
    </row>
    <row r="6140" spans="1:4" x14ac:dyDescent="0.2">
      <c r="A6140" s="489" t="s">
        <v>9257</v>
      </c>
      <c r="B6140" s="489" t="s">
        <v>1136</v>
      </c>
      <c r="C6140" s="490">
        <v>21657.169117647099</v>
      </c>
      <c r="D6140" s="490">
        <v>10124.7265625</v>
      </c>
    </row>
    <row r="6141" spans="1:4" x14ac:dyDescent="0.2">
      <c r="A6141" s="489" t="s">
        <v>9257</v>
      </c>
      <c r="B6141" s="489" t="s">
        <v>1137</v>
      </c>
      <c r="C6141" s="490">
        <v>1905.8308823529401</v>
      </c>
      <c r="D6141" s="490">
        <v>847.71357647058801</v>
      </c>
    </row>
    <row r="6142" spans="1:4" x14ac:dyDescent="0.2">
      <c r="A6142" s="489" t="s">
        <v>9257</v>
      </c>
      <c r="B6142" s="489" t="s">
        <v>1136</v>
      </c>
      <c r="C6142" s="490">
        <v>1753</v>
      </c>
      <c r="D6142" s="490">
        <v>819.52750000000003</v>
      </c>
    </row>
    <row r="6143" spans="1:4" x14ac:dyDescent="0.2">
      <c r="A6143" s="489" t="s">
        <v>9257</v>
      </c>
      <c r="B6143" s="489" t="s">
        <v>1136</v>
      </c>
      <c r="C6143" s="490">
        <v>5040.8</v>
      </c>
      <c r="D6143" s="490">
        <v>2356.5740000000001</v>
      </c>
    </row>
    <row r="6144" spans="1:4" x14ac:dyDescent="0.2">
      <c r="A6144" s="489" t="s">
        <v>9257</v>
      </c>
      <c r="B6144" s="489" t="s">
        <v>1136</v>
      </c>
      <c r="C6144" s="490">
        <v>4021</v>
      </c>
      <c r="D6144" s="490">
        <v>1879.8175000000001</v>
      </c>
    </row>
    <row r="6145" spans="1:4" x14ac:dyDescent="0.2">
      <c r="A6145" s="489" t="s">
        <v>9257</v>
      </c>
      <c r="B6145" s="489" t="s">
        <v>1136</v>
      </c>
      <c r="C6145" s="490">
        <v>10358.9</v>
      </c>
      <c r="D6145" s="490">
        <v>4842.78575</v>
      </c>
    </row>
    <row r="6146" spans="1:4" x14ac:dyDescent="0.2">
      <c r="A6146" s="489" t="s">
        <v>9257</v>
      </c>
      <c r="B6146" s="489" t="s">
        <v>1136</v>
      </c>
      <c r="C6146" s="490">
        <v>10618</v>
      </c>
      <c r="D6146" s="490">
        <v>4963.915</v>
      </c>
    </row>
    <row r="6147" spans="1:4" x14ac:dyDescent="0.2">
      <c r="A6147" s="489" t="s">
        <v>9257</v>
      </c>
      <c r="B6147" s="489" t="s">
        <v>1136</v>
      </c>
      <c r="C6147" s="490">
        <v>29210.366734045601</v>
      </c>
      <c r="D6147" s="490">
        <v>13655.8464481663</v>
      </c>
    </row>
    <row r="6148" spans="1:4" x14ac:dyDescent="0.2">
      <c r="A6148" s="489" t="s">
        <v>9257</v>
      </c>
      <c r="B6148" s="489" t="s">
        <v>1137</v>
      </c>
      <c r="C6148" s="490">
        <v>38226.633265954399</v>
      </c>
      <c r="D6148" s="490">
        <v>17003.206476696501</v>
      </c>
    </row>
    <row r="6149" spans="1:4" x14ac:dyDescent="0.2">
      <c r="A6149" s="489" t="s">
        <v>9257</v>
      </c>
      <c r="B6149" s="489" t="s">
        <v>1136</v>
      </c>
      <c r="C6149" s="490">
        <v>26393.700846660402</v>
      </c>
      <c r="D6149" s="490">
        <v>12339.0551458137</v>
      </c>
    </row>
    <row r="6150" spans="1:4" x14ac:dyDescent="0.2">
      <c r="A6150" s="489" t="s">
        <v>9257</v>
      </c>
      <c r="B6150" s="489" t="s">
        <v>3264</v>
      </c>
      <c r="C6150" s="490">
        <v>4102.4991533396005</v>
      </c>
      <c r="D6150" s="490">
        <v>1605.71816861712</v>
      </c>
    </row>
    <row r="6151" spans="1:4" x14ac:dyDescent="0.2">
      <c r="A6151" s="489" t="s">
        <v>9257</v>
      </c>
      <c r="B6151" s="489" t="s">
        <v>173</v>
      </c>
      <c r="C6151" s="490">
        <v>19108</v>
      </c>
      <c r="D6151" s="490">
        <v>8218.3508000000002</v>
      </c>
    </row>
    <row r="6152" spans="1:4" x14ac:dyDescent="0.2">
      <c r="A6152" s="489" t="s">
        <v>9257</v>
      </c>
      <c r="B6152" s="489" t="s">
        <v>173</v>
      </c>
      <c r="C6152" s="490">
        <v>4477</v>
      </c>
      <c r="D6152" s="490">
        <v>1925.5577000000001</v>
      </c>
    </row>
    <row r="6153" spans="1:4" x14ac:dyDescent="0.2">
      <c r="A6153" s="489" t="s">
        <v>9257</v>
      </c>
      <c r="B6153" s="489" t="s">
        <v>173</v>
      </c>
      <c r="C6153" s="490">
        <v>30658</v>
      </c>
      <c r="D6153" s="490">
        <v>13186.005800000001</v>
      </c>
    </row>
    <row r="6154" spans="1:4" x14ac:dyDescent="0.2">
      <c r="A6154" s="489" t="s">
        <v>9257</v>
      </c>
      <c r="B6154" s="489" t="s">
        <v>173</v>
      </c>
      <c r="C6154" s="490">
        <v>7695</v>
      </c>
      <c r="D6154" s="490">
        <v>3309.6195000000002</v>
      </c>
    </row>
    <row r="6155" spans="1:4" x14ac:dyDescent="0.2">
      <c r="A6155" s="489" t="s">
        <v>9257</v>
      </c>
      <c r="B6155" s="489" t="s">
        <v>178</v>
      </c>
      <c r="C6155" s="490">
        <v>1659</v>
      </c>
      <c r="D6155" s="490">
        <v>713.53590000000008</v>
      </c>
    </row>
    <row r="6156" spans="1:4" x14ac:dyDescent="0.2">
      <c r="A6156" s="489" t="s">
        <v>9257</v>
      </c>
      <c r="B6156" s="489" t="s">
        <v>179</v>
      </c>
      <c r="C6156" s="490">
        <v>-1659</v>
      </c>
      <c r="D6156" s="490">
        <v>-298.62</v>
      </c>
    </row>
    <row r="6157" spans="1:4" x14ac:dyDescent="0.2">
      <c r="A6157" s="489" t="s">
        <v>9257</v>
      </c>
      <c r="B6157" s="489" t="s">
        <v>173</v>
      </c>
      <c r="C6157" s="490">
        <v>3469</v>
      </c>
      <c r="D6157" s="490">
        <v>1492.0169000000001</v>
      </c>
    </row>
    <row r="6158" spans="1:4" x14ac:dyDescent="0.2">
      <c r="A6158" s="489" t="s">
        <v>9257</v>
      </c>
      <c r="B6158" s="489" t="s">
        <v>3265</v>
      </c>
      <c r="C6158" s="490">
        <v>20826.428571428602</v>
      </c>
      <c r="D6158" s="490">
        <v>7753.6793571428607</v>
      </c>
    </row>
    <row r="6159" spans="1:4" x14ac:dyDescent="0.2">
      <c r="A6159" s="489" t="s">
        <v>9257</v>
      </c>
      <c r="B6159" s="489" t="s">
        <v>3264</v>
      </c>
      <c r="C6159" s="490">
        <v>27768.571428571402</v>
      </c>
      <c r="D6159" s="490">
        <v>10868.618857142901</v>
      </c>
    </row>
    <row r="6160" spans="1:4" x14ac:dyDescent="0.2">
      <c r="A6160" s="489" t="s">
        <v>9257</v>
      </c>
      <c r="B6160" s="489" t="s">
        <v>3264</v>
      </c>
      <c r="C6160" s="490">
        <v>9614</v>
      </c>
      <c r="D6160" s="490">
        <v>3762.9196000000002</v>
      </c>
    </row>
    <row r="6161" spans="1:4" x14ac:dyDescent="0.2">
      <c r="A6161" s="489" t="s">
        <v>9257</v>
      </c>
      <c r="B6161" s="489" t="s">
        <v>3264</v>
      </c>
      <c r="C6161" s="490">
        <v>9871</v>
      </c>
      <c r="D6161" s="490">
        <v>3863.5094000000004</v>
      </c>
    </row>
    <row r="6162" spans="1:4" x14ac:dyDescent="0.2">
      <c r="A6162" s="489" t="s">
        <v>9257</v>
      </c>
      <c r="B6162" s="489" t="s">
        <v>3264</v>
      </c>
      <c r="C6162" s="490">
        <v>15981.4281416838</v>
      </c>
      <c r="D6162" s="490">
        <v>6255.1309746550305</v>
      </c>
    </row>
    <row r="6163" spans="1:4" x14ac:dyDescent="0.2">
      <c r="A6163" s="489" t="s">
        <v>9257</v>
      </c>
      <c r="B6163" s="489" t="s">
        <v>3275</v>
      </c>
      <c r="C6163" s="490">
        <v>11541.1231930185</v>
      </c>
      <c r="D6163" s="490">
        <v>3929.7524472227901</v>
      </c>
    </row>
    <row r="6164" spans="1:4" x14ac:dyDescent="0.2">
      <c r="A6164" s="489" t="s">
        <v>9257</v>
      </c>
      <c r="B6164" s="489" t="s">
        <v>3276</v>
      </c>
      <c r="C6164" s="490">
        <v>61833.998665297702</v>
      </c>
      <c r="D6164" s="490">
        <v>20028.0321676899</v>
      </c>
    </row>
    <row r="6165" spans="1:4" x14ac:dyDescent="0.2">
      <c r="A6165" s="489" t="s">
        <v>9257</v>
      </c>
      <c r="B6165" s="489" t="s">
        <v>3264</v>
      </c>
      <c r="C6165" s="490">
        <v>9517</v>
      </c>
      <c r="D6165" s="490">
        <v>3724.9538000000002</v>
      </c>
    </row>
    <row r="6166" spans="1:4" x14ac:dyDescent="0.2">
      <c r="A6166" s="489" t="s">
        <v>9257</v>
      </c>
      <c r="B6166" s="489" t="s">
        <v>3264</v>
      </c>
      <c r="C6166" s="490">
        <v>22215.1621621622</v>
      </c>
      <c r="D6166" s="490">
        <v>8695.014470270271</v>
      </c>
    </row>
    <row r="6167" spans="1:4" x14ac:dyDescent="0.2">
      <c r="A6167" s="489" t="s">
        <v>9257</v>
      </c>
      <c r="B6167" s="489" t="s">
        <v>4892</v>
      </c>
      <c r="C6167" s="490">
        <v>8227.8378378378402</v>
      </c>
      <c r="D6167" s="490">
        <v>1525.44113513514</v>
      </c>
    </row>
    <row r="6168" spans="1:4" x14ac:dyDescent="0.2">
      <c r="A6168" s="489" t="s">
        <v>9257</v>
      </c>
      <c r="B6168" s="489" t="s">
        <v>3264</v>
      </c>
      <c r="C6168" s="490">
        <v>4179</v>
      </c>
      <c r="D6168" s="490">
        <v>1635.6606000000002</v>
      </c>
    </row>
    <row r="6169" spans="1:4" x14ac:dyDescent="0.2">
      <c r="A6169" s="489" t="s">
        <v>9257</v>
      </c>
      <c r="B6169" s="489" t="s">
        <v>3264</v>
      </c>
      <c r="C6169" s="490">
        <v>4836.7</v>
      </c>
      <c r="D6169" s="490">
        <v>1893.08438</v>
      </c>
    </row>
    <row r="6170" spans="1:4" x14ac:dyDescent="0.2">
      <c r="A6170" s="489" t="s">
        <v>9257</v>
      </c>
      <c r="B6170" s="489" t="s">
        <v>4827</v>
      </c>
      <c r="C6170" s="490">
        <v>30761.892857142902</v>
      </c>
      <c r="D6170" s="490">
        <v>7515.1304250000003</v>
      </c>
    </row>
    <row r="6171" spans="1:4" x14ac:dyDescent="0.2">
      <c r="A6171" s="489" t="s">
        <v>9257</v>
      </c>
      <c r="B6171" s="489" t="s">
        <v>4829</v>
      </c>
      <c r="C6171" s="490">
        <v>41015.857142857101</v>
      </c>
      <c r="D6171" s="490">
        <v>9527.9836142857112</v>
      </c>
    </row>
    <row r="6172" spans="1:4" x14ac:dyDescent="0.2">
      <c r="A6172" s="489" t="s">
        <v>9257</v>
      </c>
      <c r="B6172" s="489" t="s">
        <v>5153</v>
      </c>
      <c r="C6172" s="490">
        <v>7166</v>
      </c>
      <c r="D6172" s="490">
        <v>0</v>
      </c>
    </row>
    <row r="6173" spans="1:4" x14ac:dyDescent="0.2">
      <c r="A6173" s="489" t="s">
        <v>9257</v>
      </c>
      <c r="B6173" s="489" t="s">
        <v>4896</v>
      </c>
      <c r="C6173" s="490">
        <v>9199.5244055068797</v>
      </c>
      <c r="D6173" s="490">
        <v>1689.0326808510601</v>
      </c>
    </row>
    <row r="6174" spans="1:4" x14ac:dyDescent="0.2">
      <c r="A6174" s="489" t="s">
        <v>9257</v>
      </c>
      <c r="B6174" s="489" t="s">
        <v>4897</v>
      </c>
      <c r="C6174" s="490">
        <v>27598.573216520701</v>
      </c>
      <c r="D6174" s="490">
        <v>4807.6714543179005</v>
      </c>
    </row>
    <row r="6175" spans="1:4" x14ac:dyDescent="0.2">
      <c r="A6175" s="489" t="s">
        <v>9257</v>
      </c>
      <c r="B6175" s="489" t="s">
        <v>6051</v>
      </c>
      <c r="C6175" s="490">
        <v>2634.56</v>
      </c>
      <c r="D6175" s="490">
        <v>83.541897599999999</v>
      </c>
    </row>
    <row r="6176" spans="1:4" x14ac:dyDescent="0.2">
      <c r="A6176" s="489" t="s">
        <v>9257</v>
      </c>
      <c r="B6176" s="489" t="s">
        <v>4898</v>
      </c>
      <c r="C6176" s="490">
        <v>51406.942377972504</v>
      </c>
      <c r="D6176" s="490">
        <v>7983.4981512991208</v>
      </c>
    </row>
    <row r="6177" spans="1:4" x14ac:dyDescent="0.2">
      <c r="A6177" s="489" t="s">
        <v>9257</v>
      </c>
      <c r="B6177" s="489" t="s">
        <v>5153</v>
      </c>
      <c r="C6177" s="490">
        <v>1782.8571428571402</v>
      </c>
      <c r="D6177" s="490">
        <v>0</v>
      </c>
    </row>
    <row r="6178" spans="1:4" x14ac:dyDescent="0.2">
      <c r="A6178" s="489" t="s">
        <v>9257</v>
      </c>
      <c r="B6178" s="489" t="s">
        <v>4896</v>
      </c>
      <c r="C6178" s="490">
        <v>4160</v>
      </c>
      <c r="D6178" s="490">
        <v>763.77600000000007</v>
      </c>
    </row>
    <row r="6179" spans="1:4" x14ac:dyDescent="0.2">
      <c r="A6179" s="489" t="s">
        <v>9257</v>
      </c>
      <c r="B6179" s="489" t="s">
        <v>5153</v>
      </c>
      <c r="C6179" s="490">
        <v>1207.7142857142901</v>
      </c>
      <c r="D6179" s="490">
        <v>0</v>
      </c>
    </row>
    <row r="6180" spans="1:4" x14ac:dyDescent="0.2">
      <c r="A6180" s="489" t="s">
        <v>9257</v>
      </c>
      <c r="B6180" s="489" t="s">
        <v>5437</v>
      </c>
      <c r="C6180" s="490">
        <v>2818</v>
      </c>
      <c r="D6180" s="490">
        <v>402.12860000000001</v>
      </c>
    </row>
    <row r="6181" spans="1:4" x14ac:dyDescent="0.2">
      <c r="A6181" s="489" t="s">
        <v>9257</v>
      </c>
      <c r="B6181" s="489" t="s">
        <v>5153</v>
      </c>
      <c r="C6181" s="490">
        <v>3136.7142857142903</v>
      </c>
      <c r="D6181" s="490">
        <v>0</v>
      </c>
    </row>
    <row r="6182" spans="1:4" x14ac:dyDescent="0.2">
      <c r="A6182" s="489" t="s">
        <v>9257</v>
      </c>
      <c r="B6182" s="489" t="s">
        <v>4884</v>
      </c>
      <c r="C6182" s="490">
        <v>7319</v>
      </c>
      <c r="D6182" s="490">
        <v>1384.7548000000002</v>
      </c>
    </row>
    <row r="6183" spans="1:4" x14ac:dyDescent="0.2">
      <c r="A6183" s="489" t="s">
        <v>9257</v>
      </c>
      <c r="B6183" s="489" t="s">
        <v>5153</v>
      </c>
      <c r="C6183" s="490">
        <v>1262.25</v>
      </c>
      <c r="D6183" s="490">
        <v>0</v>
      </c>
    </row>
    <row r="6184" spans="1:4" x14ac:dyDescent="0.2">
      <c r="A6184" s="489" t="s">
        <v>9257</v>
      </c>
      <c r="B6184" s="489" t="s">
        <v>5435</v>
      </c>
      <c r="C6184" s="490">
        <v>5049</v>
      </c>
      <c r="D6184" s="490">
        <v>747.25200000000007</v>
      </c>
    </row>
    <row r="6185" spans="1:4" x14ac:dyDescent="0.2">
      <c r="A6185" s="489" t="s">
        <v>9257</v>
      </c>
      <c r="B6185" s="489" t="s">
        <v>5153</v>
      </c>
      <c r="C6185" s="490">
        <v>1776.4285714285702</v>
      </c>
      <c r="D6185" s="490">
        <v>0</v>
      </c>
    </row>
    <row r="6186" spans="1:4" x14ac:dyDescent="0.2">
      <c r="A6186" s="489" t="s">
        <v>9257</v>
      </c>
      <c r="B6186" s="489" t="s">
        <v>5436</v>
      </c>
      <c r="C6186" s="490">
        <v>4145</v>
      </c>
      <c r="D6186" s="490">
        <v>602.68299999999999</v>
      </c>
    </row>
    <row r="6187" spans="1:4" x14ac:dyDescent="0.2">
      <c r="A6187" s="489" t="s">
        <v>9257</v>
      </c>
      <c r="B6187" s="489" t="s">
        <v>5153</v>
      </c>
      <c r="C6187" s="490">
        <v>1995</v>
      </c>
      <c r="D6187" s="490">
        <v>0</v>
      </c>
    </row>
    <row r="6188" spans="1:4" x14ac:dyDescent="0.2">
      <c r="A6188" s="489" t="s">
        <v>9257</v>
      </c>
      <c r="B6188" s="489" t="s">
        <v>5438</v>
      </c>
      <c r="C6188" s="490">
        <v>4655</v>
      </c>
      <c r="D6188" s="490">
        <v>654.95850000000007</v>
      </c>
    </row>
    <row r="6189" spans="1:4" x14ac:dyDescent="0.2">
      <c r="A6189" s="489" t="s">
        <v>9257</v>
      </c>
      <c r="B6189" s="489" t="s">
        <v>5153</v>
      </c>
      <c r="C6189" s="490">
        <v>1042.7142857142901</v>
      </c>
      <c r="D6189" s="490">
        <v>0</v>
      </c>
    </row>
    <row r="6190" spans="1:4" x14ac:dyDescent="0.2">
      <c r="A6190" s="489" t="s">
        <v>9257</v>
      </c>
      <c r="B6190" s="489" t="s">
        <v>5436</v>
      </c>
      <c r="C6190" s="490">
        <v>2433</v>
      </c>
      <c r="D6190" s="490">
        <v>353.75820000000004</v>
      </c>
    </row>
    <row r="6191" spans="1:4" x14ac:dyDescent="0.2">
      <c r="A6191" s="489" t="s">
        <v>9257</v>
      </c>
      <c r="B6191" s="489" t="s">
        <v>5431</v>
      </c>
      <c r="C6191" s="490">
        <v>10786.666666666701</v>
      </c>
      <c r="D6191" s="490">
        <v>1717.2373333333301</v>
      </c>
    </row>
    <row r="6192" spans="1:4" x14ac:dyDescent="0.2">
      <c r="A6192" s="489" t="s">
        <v>9257</v>
      </c>
      <c r="B6192" s="489" t="s">
        <v>5449</v>
      </c>
      <c r="C6192" s="490">
        <v>32360</v>
      </c>
      <c r="D6192" s="490">
        <v>4886.3600000000006</v>
      </c>
    </row>
    <row r="6193" spans="1:4" x14ac:dyDescent="0.2">
      <c r="A6193" s="489" t="s">
        <v>9257</v>
      </c>
      <c r="B6193" s="489" t="s">
        <v>5450</v>
      </c>
      <c r="C6193" s="490">
        <v>107489.133333333</v>
      </c>
      <c r="D6193" s="490">
        <v>14478.786260000001</v>
      </c>
    </row>
    <row r="6194" spans="1:4" x14ac:dyDescent="0.2">
      <c r="A6194" s="489" t="s">
        <v>9257</v>
      </c>
      <c r="B6194" s="489" t="s">
        <v>5153</v>
      </c>
      <c r="C6194" s="490">
        <v>535.5</v>
      </c>
      <c r="D6194" s="490">
        <v>0</v>
      </c>
    </row>
    <row r="6195" spans="1:4" x14ac:dyDescent="0.2">
      <c r="A6195" s="489" t="s">
        <v>9257</v>
      </c>
      <c r="B6195" s="489" t="s">
        <v>5860</v>
      </c>
      <c r="C6195" s="490">
        <v>2142</v>
      </c>
      <c r="D6195" s="490">
        <v>287.24220000000003</v>
      </c>
    </row>
    <row r="6196" spans="1:4" x14ac:dyDescent="0.2">
      <c r="A6196" s="489" t="s">
        <v>9257</v>
      </c>
      <c r="B6196" s="489" t="s">
        <v>5153</v>
      </c>
      <c r="C6196" s="490">
        <v>1103.25</v>
      </c>
      <c r="D6196" s="490">
        <v>0</v>
      </c>
    </row>
    <row r="6197" spans="1:4" x14ac:dyDescent="0.2">
      <c r="A6197" s="489" t="s">
        <v>9257</v>
      </c>
      <c r="B6197" s="489" t="s">
        <v>5438</v>
      </c>
      <c r="C6197" s="490">
        <v>4413</v>
      </c>
      <c r="D6197" s="490">
        <v>620.90910000000008</v>
      </c>
    </row>
    <row r="6198" spans="1:4" x14ac:dyDescent="0.2">
      <c r="A6198" s="489" t="s">
        <v>9257</v>
      </c>
      <c r="B6198" s="489" t="s">
        <v>5153</v>
      </c>
      <c r="C6198" s="490">
        <v>2007</v>
      </c>
      <c r="D6198" s="490">
        <v>0</v>
      </c>
    </row>
    <row r="6199" spans="1:4" x14ac:dyDescent="0.2">
      <c r="A6199" s="489" t="s">
        <v>9257</v>
      </c>
      <c r="B6199" s="489" t="s">
        <v>4904</v>
      </c>
      <c r="C6199" s="490">
        <v>8028</v>
      </c>
      <c r="D6199" s="490">
        <v>1400.886</v>
      </c>
    </row>
    <row r="6200" spans="1:4" x14ac:dyDescent="0.2">
      <c r="A6200" s="489" t="s">
        <v>9257</v>
      </c>
      <c r="B6200" s="489" t="s">
        <v>3275</v>
      </c>
      <c r="C6200" s="490">
        <v>26663</v>
      </c>
      <c r="D6200" s="490">
        <v>9078.7515000000003</v>
      </c>
    </row>
    <row r="6201" spans="1:4" x14ac:dyDescent="0.2">
      <c r="A6201" s="489" t="s">
        <v>9257</v>
      </c>
      <c r="B6201" s="489" t="s">
        <v>3279</v>
      </c>
      <c r="C6201" s="490">
        <v>5628</v>
      </c>
      <c r="D6201" s="490">
        <v>1916.3340000000001</v>
      </c>
    </row>
    <row r="6202" spans="1:4" x14ac:dyDescent="0.2">
      <c r="A6202" s="489" t="s">
        <v>9257</v>
      </c>
      <c r="B6202" s="489" t="s">
        <v>3280</v>
      </c>
      <c r="C6202" s="490">
        <v>-5628</v>
      </c>
      <c r="D6202" s="490">
        <v>-921.8664</v>
      </c>
    </row>
    <row r="6203" spans="1:4" x14ac:dyDescent="0.2">
      <c r="A6203" s="489" t="s">
        <v>9257</v>
      </c>
      <c r="B6203" s="489" t="s">
        <v>3275</v>
      </c>
      <c r="C6203" s="490">
        <v>28035</v>
      </c>
      <c r="D6203" s="490">
        <v>9545.9174999999996</v>
      </c>
    </row>
    <row r="6204" spans="1:4" x14ac:dyDescent="0.2">
      <c r="A6204" s="489" t="s">
        <v>9257</v>
      </c>
      <c r="B6204" s="489" t="s">
        <v>3279</v>
      </c>
      <c r="C6204" s="490">
        <v>2897</v>
      </c>
      <c r="D6204" s="490">
        <v>986.4285000000001</v>
      </c>
    </row>
    <row r="6205" spans="1:4" x14ac:dyDescent="0.2">
      <c r="A6205" s="489" t="s">
        <v>9257</v>
      </c>
      <c r="B6205" s="489" t="s">
        <v>3280</v>
      </c>
      <c r="C6205" s="490">
        <v>-2897</v>
      </c>
      <c r="D6205" s="490">
        <v>-474.52860000000004</v>
      </c>
    </row>
    <row r="6206" spans="1:4" x14ac:dyDescent="0.2">
      <c r="A6206" s="489" t="s">
        <v>9257</v>
      </c>
      <c r="B6206" s="489" t="s">
        <v>4010</v>
      </c>
      <c r="C6206" s="490">
        <v>22890</v>
      </c>
      <c r="D6206" s="490">
        <v>6578.5860000000002</v>
      </c>
    </row>
    <row r="6207" spans="1:4" x14ac:dyDescent="0.2">
      <c r="A6207" s="489" t="s">
        <v>9257</v>
      </c>
      <c r="B6207" s="489" t="s">
        <v>4010</v>
      </c>
      <c r="C6207" s="490">
        <v>2908</v>
      </c>
      <c r="D6207" s="490">
        <v>835.75920000000008</v>
      </c>
    </row>
    <row r="6208" spans="1:4" x14ac:dyDescent="0.2">
      <c r="A6208" s="489" t="s">
        <v>9257</v>
      </c>
      <c r="B6208" s="489" t="s">
        <v>4014</v>
      </c>
      <c r="C6208" s="490">
        <v>1170</v>
      </c>
      <c r="D6208" s="490">
        <v>336.25800000000004</v>
      </c>
    </row>
    <row r="6209" spans="1:4" x14ac:dyDescent="0.2">
      <c r="A6209" s="489" t="s">
        <v>9257</v>
      </c>
      <c r="B6209" s="489" t="s">
        <v>4015</v>
      </c>
      <c r="C6209" s="490">
        <v>-1170</v>
      </c>
      <c r="D6209" s="490">
        <v>-191.64600000000002</v>
      </c>
    </row>
    <row r="6210" spans="1:4" x14ac:dyDescent="0.2">
      <c r="A6210" s="489" t="s">
        <v>9257</v>
      </c>
      <c r="B6210" s="489" t="s">
        <v>3275</v>
      </c>
      <c r="C6210" s="490">
        <v>2329</v>
      </c>
      <c r="D6210" s="490">
        <v>793.02449999999999</v>
      </c>
    </row>
    <row r="6211" spans="1:4" x14ac:dyDescent="0.2">
      <c r="A6211" s="489" t="s">
        <v>9257</v>
      </c>
      <c r="B6211" s="489" t="s">
        <v>3279</v>
      </c>
      <c r="C6211" s="490">
        <v>1552</v>
      </c>
      <c r="D6211" s="490">
        <v>528.45600000000002</v>
      </c>
    </row>
    <row r="6212" spans="1:4" x14ac:dyDescent="0.2">
      <c r="A6212" s="489" t="s">
        <v>9257</v>
      </c>
      <c r="B6212" s="489" t="s">
        <v>3280</v>
      </c>
      <c r="C6212" s="490">
        <v>-1164.3</v>
      </c>
      <c r="D6212" s="490">
        <v>-190.71233999999998</v>
      </c>
    </row>
    <row r="6213" spans="1:4" x14ac:dyDescent="0.2">
      <c r="A6213" s="489" t="s">
        <v>9257</v>
      </c>
      <c r="B6213" s="489" t="s">
        <v>3281</v>
      </c>
      <c r="C6213" s="490">
        <v>-387.70000000000005</v>
      </c>
      <c r="D6213" s="490">
        <v>-46.524000000000001</v>
      </c>
    </row>
    <row r="6214" spans="1:4" x14ac:dyDescent="0.2">
      <c r="A6214" s="489" t="s">
        <v>9257</v>
      </c>
      <c r="B6214" s="489" t="s">
        <v>4010</v>
      </c>
      <c r="C6214" s="490">
        <v>15226</v>
      </c>
      <c r="D6214" s="490">
        <v>4375.9524000000001</v>
      </c>
    </row>
    <row r="6215" spans="1:4" x14ac:dyDescent="0.2">
      <c r="A6215" s="489" t="s">
        <v>9257</v>
      </c>
      <c r="B6215" s="489" t="s">
        <v>4014</v>
      </c>
      <c r="C6215" s="490">
        <v>3567</v>
      </c>
      <c r="D6215" s="490">
        <v>1025.1558</v>
      </c>
    </row>
    <row r="6216" spans="1:4" x14ac:dyDescent="0.2">
      <c r="A6216" s="489" t="s">
        <v>9257</v>
      </c>
      <c r="B6216" s="489" t="s">
        <v>4015</v>
      </c>
      <c r="C6216" s="490">
        <v>-3567</v>
      </c>
      <c r="D6216" s="490">
        <v>-584.27460000000008</v>
      </c>
    </row>
    <row r="6217" spans="1:4" x14ac:dyDescent="0.2">
      <c r="A6217" s="489" t="s">
        <v>9257</v>
      </c>
      <c r="B6217" s="489" t="s">
        <v>4827</v>
      </c>
      <c r="C6217" s="490">
        <v>26662.048192771101</v>
      </c>
      <c r="D6217" s="490">
        <v>6513.5383734939805</v>
      </c>
    </row>
    <row r="6218" spans="1:4" x14ac:dyDescent="0.2">
      <c r="A6218" s="489" t="s">
        <v>9257</v>
      </c>
      <c r="B6218" s="489" t="s">
        <v>4829</v>
      </c>
      <c r="C6218" s="490">
        <v>17596.951807228899</v>
      </c>
      <c r="D6218" s="490">
        <v>4087.7719048192803</v>
      </c>
    </row>
    <row r="6219" spans="1:4" x14ac:dyDescent="0.2">
      <c r="A6219" s="489" t="s">
        <v>9257</v>
      </c>
      <c r="B6219" s="489" t="s">
        <v>1105</v>
      </c>
      <c r="C6219" s="490">
        <v>1032.3</v>
      </c>
      <c r="D6219" s="490">
        <v>522.55025999999998</v>
      </c>
    </row>
    <row r="6220" spans="1:4" x14ac:dyDescent="0.2">
      <c r="A6220" s="489" t="s">
        <v>9257</v>
      </c>
      <c r="B6220" s="489" t="s">
        <v>1105</v>
      </c>
      <c r="C6220" s="490">
        <v>1754.4</v>
      </c>
      <c r="D6220" s="490">
        <v>888.07728000000009</v>
      </c>
    </row>
    <row r="6221" spans="1:4" x14ac:dyDescent="0.2">
      <c r="A6221" s="489" t="s">
        <v>9257</v>
      </c>
      <c r="B6221" s="489" t="s">
        <v>1106</v>
      </c>
      <c r="C6221" s="490">
        <v>2781.5661971831</v>
      </c>
      <c r="D6221" s="490">
        <v>1337.93334084507</v>
      </c>
    </row>
    <row r="6222" spans="1:4" x14ac:dyDescent="0.2">
      <c r="A6222" s="489" t="s">
        <v>9257</v>
      </c>
      <c r="B6222" s="489" t="s">
        <v>1115</v>
      </c>
      <c r="C6222" s="490">
        <v>3390.0338028169003</v>
      </c>
      <c r="D6222" s="490">
        <v>1848.58543267606</v>
      </c>
    </row>
    <row r="6223" spans="1:4" x14ac:dyDescent="0.2">
      <c r="A6223" s="489" t="s">
        <v>9257</v>
      </c>
      <c r="B6223" s="489" t="s">
        <v>1107</v>
      </c>
      <c r="C6223" s="490">
        <v>6359.2000000000007</v>
      </c>
      <c r="D6223" s="490">
        <v>2906.1544000000004</v>
      </c>
    </row>
    <row r="6224" spans="1:4" x14ac:dyDescent="0.2">
      <c r="A6224" s="489" t="s">
        <v>9257</v>
      </c>
      <c r="B6224" s="489" t="s">
        <v>4009</v>
      </c>
      <c r="C6224" s="490">
        <v>362448.94</v>
      </c>
      <c r="D6224" s="490">
        <v>79992.479999999996</v>
      </c>
    </row>
    <row r="6225" spans="1:4" x14ac:dyDescent="0.2">
      <c r="A6225" s="489" t="s">
        <v>9257</v>
      </c>
      <c r="B6225" s="489" t="s">
        <v>1108</v>
      </c>
      <c r="C6225" s="490">
        <v>4221</v>
      </c>
      <c r="D6225" s="490">
        <v>2422.8540000000003</v>
      </c>
    </row>
    <row r="6226" spans="1:4" x14ac:dyDescent="0.2">
      <c r="A6226" s="489" t="s">
        <v>9257</v>
      </c>
      <c r="B6226" s="489" t="s">
        <v>1108</v>
      </c>
      <c r="C6226" s="490">
        <v>2365.2000000000003</v>
      </c>
      <c r="D6226" s="490">
        <v>1357.6248000000001</v>
      </c>
    </row>
    <row r="6227" spans="1:4" x14ac:dyDescent="0.2">
      <c r="A6227" s="489" t="s">
        <v>9257</v>
      </c>
      <c r="B6227" s="489" t="s">
        <v>1115</v>
      </c>
      <c r="C6227" s="490">
        <v>22866.300715990499</v>
      </c>
      <c r="D6227" s="490">
        <v>12468.993780429601</v>
      </c>
    </row>
    <row r="6228" spans="1:4" x14ac:dyDescent="0.2">
      <c r="A6228" s="489" t="s">
        <v>9257</v>
      </c>
      <c r="B6228" s="489" t="s">
        <v>1116</v>
      </c>
      <c r="C6228" s="490">
        <v>9070.2992840095503</v>
      </c>
      <c r="D6228" s="490">
        <v>4704.7642386157504</v>
      </c>
    </row>
    <row r="6229" spans="1:4" x14ac:dyDescent="0.2">
      <c r="A6229" s="489" t="s">
        <v>9257</v>
      </c>
      <c r="B6229" s="489" t="s">
        <v>1115</v>
      </c>
      <c r="C6229" s="490">
        <v>3584</v>
      </c>
      <c r="D6229" s="490">
        <v>1954.3552000000002</v>
      </c>
    </row>
    <row r="6230" spans="1:4" x14ac:dyDescent="0.2">
      <c r="A6230" s="489" t="s">
        <v>9257</v>
      </c>
      <c r="B6230" s="489" t="s">
        <v>1122</v>
      </c>
      <c r="C6230" s="490">
        <v>1568</v>
      </c>
      <c r="D6230" s="490">
        <v>812.22400000000005</v>
      </c>
    </row>
    <row r="6231" spans="1:4" x14ac:dyDescent="0.2">
      <c r="A6231" s="489" t="s">
        <v>9257</v>
      </c>
      <c r="B6231" s="489" t="s">
        <v>1115</v>
      </c>
      <c r="C6231" s="490">
        <v>6517</v>
      </c>
      <c r="D6231" s="490">
        <v>3553.7201</v>
      </c>
    </row>
    <row r="6232" spans="1:4" x14ac:dyDescent="0.2">
      <c r="A6232" s="489" t="s">
        <v>9257</v>
      </c>
      <c r="B6232" s="489" t="s">
        <v>1115</v>
      </c>
      <c r="C6232" s="490">
        <v>4398.6000000000004</v>
      </c>
      <c r="D6232" s="490">
        <v>2398.5565799999999</v>
      </c>
    </row>
    <row r="6233" spans="1:4" x14ac:dyDescent="0.2">
      <c r="A6233" s="489" t="s">
        <v>9257</v>
      </c>
      <c r="B6233" s="489" t="s">
        <v>1115</v>
      </c>
      <c r="C6233" s="490">
        <v>1779.7</v>
      </c>
      <c r="D6233" s="490">
        <v>970.47041000000002</v>
      </c>
    </row>
    <row r="6234" spans="1:4" x14ac:dyDescent="0.2">
      <c r="A6234" s="489" t="s">
        <v>9257</v>
      </c>
      <c r="B6234" s="489" t="s">
        <v>1115</v>
      </c>
      <c r="C6234" s="490">
        <v>2811.7000000000003</v>
      </c>
      <c r="D6234" s="490">
        <v>1533.22001</v>
      </c>
    </row>
    <row r="6235" spans="1:4" x14ac:dyDescent="0.2">
      <c r="A6235" s="489" t="s">
        <v>9257</v>
      </c>
      <c r="B6235" s="489" t="s">
        <v>1115</v>
      </c>
      <c r="C6235" s="490">
        <v>3426.5</v>
      </c>
      <c r="D6235" s="490">
        <v>1868.47045</v>
      </c>
    </row>
    <row r="6236" spans="1:4" x14ac:dyDescent="0.2">
      <c r="A6236" s="489" t="s">
        <v>9257</v>
      </c>
      <c r="B6236" s="489" t="s">
        <v>1122</v>
      </c>
      <c r="C6236" s="490">
        <v>4253.7</v>
      </c>
      <c r="D6236" s="490">
        <v>2203.4166</v>
      </c>
    </row>
    <row r="6237" spans="1:4" x14ac:dyDescent="0.2">
      <c r="A6237" s="489" t="s">
        <v>9257</v>
      </c>
      <c r="B6237" s="489" t="s">
        <v>1122</v>
      </c>
      <c r="C6237" s="490">
        <v>4016.2000000000003</v>
      </c>
      <c r="D6237" s="490">
        <v>2080.3915999999999</v>
      </c>
    </row>
    <row r="6238" spans="1:4" x14ac:dyDescent="0.2">
      <c r="A6238" s="489" t="s">
        <v>9257</v>
      </c>
      <c r="B6238" s="489" t="s">
        <v>1122</v>
      </c>
      <c r="C6238" s="490">
        <v>29098</v>
      </c>
      <c r="D6238" s="490">
        <v>15072.764000000001</v>
      </c>
    </row>
    <row r="6239" spans="1:4" x14ac:dyDescent="0.2">
      <c r="A6239" s="489" t="s">
        <v>9257</v>
      </c>
      <c r="B6239" s="489" t="s">
        <v>1129</v>
      </c>
      <c r="C6239" s="490">
        <v>29428.571428571402</v>
      </c>
      <c r="D6239" s="490">
        <v>14481.800000000001</v>
      </c>
    </row>
    <row r="6240" spans="1:4" x14ac:dyDescent="0.2">
      <c r="A6240" s="489" t="s">
        <v>9257</v>
      </c>
      <c r="B6240" s="489" t="s">
        <v>1130</v>
      </c>
      <c r="C6240" s="490">
        <v>3531.4285714285702</v>
      </c>
      <c r="D6240" s="490">
        <v>1653.41485714286</v>
      </c>
    </row>
    <row r="6241" spans="1:4" x14ac:dyDescent="0.2">
      <c r="A6241" s="489" t="s">
        <v>9257</v>
      </c>
      <c r="B6241" s="489" t="s">
        <v>1129</v>
      </c>
      <c r="C6241" s="490">
        <v>4870</v>
      </c>
      <c r="D6241" s="490">
        <v>2396.527</v>
      </c>
    </row>
    <row r="6242" spans="1:4" x14ac:dyDescent="0.2">
      <c r="A6242" s="489" t="s">
        <v>9257</v>
      </c>
      <c r="B6242" s="489" t="s">
        <v>1129</v>
      </c>
      <c r="C6242" s="490">
        <v>29667.5303966514</v>
      </c>
      <c r="D6242" s="490">
        <v>14599.391708192101</v>
      </c>
    </row>
    <row r="6243" spans="1:4" x14ac:dyDescent="0.2">
      <c r="A6243" s="489" t="s">
        <v>9257</v>
      </c>
      <c r="B6243" s="489" t="s">
        <v>1130</v>
      </c>
      <c r="C6243" s="490">
        <v>7683.8903727327106</v>
      </c>
      <c r="D6243" s="490">
        <v>3597.5974725134502</v>
      </c>
    </row>
    <row r="6244" spans="1:4" x14ac:dyDescent="0.2">
      <c r="A6244" s="489" t="s">
        <v>9257</v>
      </c>
      <c r="B6244" s="489" t="s">
        <v>1136</v>
      </c>
      <c r="C6244" s="490">
        <v>12262.5792306159</v>
      </c>
      <c r="D6244" s="490">
        <v>5732.75579031294</v>
      </c>
    </row>
    <row r="6245" spans="1:4" x14ac:dyDescent="0.2">
      <c r="A6245" s="489" t="s">
        <v>9257</v>
      </c>
      <c r="B6245" s="489" t="s">
        <v>1129</v>
      </c>
      <c r="C6245" s="490">
        <v>35286.051491555198</v>
      </c>
      <c r="D6245" s="490">
        <v>17364.2659389943</v>
      </c>
    </row>
    <row r="6246" spans="1:4" x14ac:dyDescent="0.2">
      <c r="A6246" s="489" t="s">
        <v>9257</v>
      </c>
      <c r="B6246" s="489" t="s">
        <v>173</v>
      </c>
      <c r="C6246" s="490">
        <v>18787.5985084448</v>
      </c>
      <c r="D6246" s="490">
        <v>8080.5461184821206</v>
      </c>
    </row>
    <row r="6247" spans="1:4" x14ac:dyDescent="0.2">
      <c r="A6247" s="489" t="s">
        <v>9257</v>
      </c>
      <c r="B6247" s="489" t="s">
        <v>1129</v>
      </c>
      <c r="C6247" s="490">
        <v>10822.2</v>
      </c>
      <c r="D6247" s="490">
        <v>5325.6046200000001</v>
      </c>
    </row>
    <row r="6248" spans="1:4" x14ac:dyDescent="0.2">
      <c r="A6248" s="489" t="s">
        <v>9257</v>
      </c>
      <c r="B6248" s="489" t="s">
        <v>1136</v>
      </c>
      <c r="C6248" s="490">
        <v>2958</v>
      </c>
      <c r="D6248" s="490">
        <v>1382.865</v>
      </c>
    </row>
    <row r="6249" spans="1:4" x14ac:dyDescent="0.2">
      <c r="A6249" s="489" t="s">
        <v>9257</v>
      </c>
      <c r="B6249" s="489" t="s">
        <v>1136</v>
      </c>
      <c r="C6249" s="490">
        <v>3618.1000000000004</v>
      </c>
      <c r="D6249" s="490">
        <v>1691.4617500000002</v>
      </c>
    </row>
    <row r="6250" spans="1:4" x14ac:dyDescent="0.2">
      <c r="A6250" s="489" t="s">
        <v>9257</v>
      </c>
      <c r="B6250" s="489" t="s">
        <v>2353</v>
      </c>
      <c r="C6250" s="490">
        <v>75.099999999999994</v>
      </c>
      <c r="D6250" s="490">
        <v>14.772169999999999</v>
      </c>
    </row>
    <row r="6251" spans="1:4" x14ac:dyDescent="0.2">
      <c r="A6251" s="489" t="s">
        <v>9257</v>
      </c>
      <c r="B6251" s="489" t="s">
        <v>1136</v>
      </c>
      <c r="C6251" s="490">
        <v>11038.5</v>
      </c>
      <c r="D6251" s="490">
        <v>5160.4987500000007</v>
      </c>
    </row>
    <row r="6252" spans="1:4" x14ac:dyDescent="0.2">
      <c r="A6252" s="489" t="s">
        <v>9257</v>
      </c>
      <c r="B6252" s="489" t="s">
        <v>1136</v>
      </c>
      <c r="C6252" s="490">
        <v>24800.100000000002</v>
      </c>
      <c r="D6252" s="490">
        <v>11594.04675</v>
      </c>
    </row>
    <row r="6253" spans="1:4" x14ac:dyDescent="0.2">
      <c r="A6253" s="489" t="s">
        <v>9257</v>
      </c>
      <c r="B6253" s="489" t="s">
        <v>1136</v>
      </c>
      <c r="C6253" s="490">
        <v>8060</v>
      </c>
      <c r="D6253" s="490">
        <v>3768.05</v>
      </c>
    </row>
    <row r="6254" spans="1:4" x14ac:dyDescent="0.2">
      <c r="A6254" s="489" t="s">
        <v>9257</v>
      </c>
      <c r="B6254" s="489" t="s">
        <v>1136</v>
      </c>
      <c r="C6254" s="490">
        <v>10801.800000000001</v>
      </c>
      <c r="D6254" s="490">
        <v>5049.8415000000005</v>
      </c>
    </row>
    <row r="6255" spans="1:4" x14ac:dyDescent="0.2">
      <c r="A6255" s="489" t="s">
        <v>9257</v>
      </c>
      <c r="B6255" s="489" t="s">
        <v>1136</v>
      </c>
      <c r="C6255" s="490">
        <v>5114.6000000000004</v>
      </c>
      <c r="D6255" s="490">
        <v>2391.0754999999999</v>
      </c>
    </row>
    <row r="6256" spans="1:4" x14ac:dyDescent="0.2">
      <c r="A6256" s="489" t="s">
        <v>9257</v>
      </c>
      <c r="B6256" s="489" t="s">
        <v>1136</v>
      </c>
      <c r="C6256" s="490">
        <v>4468</v>
      </c>
      <c r="D6256" s="490">
        <v>2088.79</v>
      </c>
    </row>
    <row r="6257" spans="1:4" x14ac:dyDescent="0.2">
      <c r="A6257" s="489" t="s">
        <v>9257</v>
      </c>
      <c r="B6257" s="489" t="s">
        <v>1136</v>
      </c>
      <c r="C6257" s="490">
        <v>5685</v>
      </c>
      <c r="D6257" s="490">
        <v>2657.7375000000002</v>
      </c>
    </row>
    <row r="6258" spans="1:4" x14ac:dyDescent="0.2">
      <c r="A6258" s="489" t="s">
        <v>9257</v>
      </c>
      <c r="B6258" s="489" t="s">
        <v>1136</v>
      </c>
      <c r="C6258" s="490">
        <v>16284.300000000001</v>
      </c>
      <c r="D6258" s="490">
        <v>7612.9102500000008</v>
      </c>
    </row>
    <row r="6259" spans="1:4" x14ac:dyDescent="0.2">
      <c r="A6259" s="489" t="s">
        <v>9257</v>
      </c>
      <c r="B6259" s="489" t="s">
        <v>1136</v>
      </c>
      <c r="C6259" s="490">
        <v>4524.4000000000005</v>
      </c>
      <c r="D6259" s="490">
        <v>2115.1570000000002</v>
      </c>
    </row>
    <row r="6260" spans="1:4" x14ac:dyDescent="0.2">
      <c r="A6260" s="489" t="s">
        <v>9257</v>
      </c>
      <c r="B6260" s="489" t="s">
        <v>1136</v>
      </c>
      <c r="C6260" s="490">
        <v>2870.3</v>
      </c>
      <c r="D6260" s="490">
        <v>1341.8652500000001</v>
      </c>
    </row>
    <row r="6261" spans="1:4" x14ac:dyDescent="0.2">
      <c r="A6261" s="489" t="s">
        <v>9257</v>
      </c>
      <c r="B6261" s="489" t="s">
        <v>1136</v>
      </c>
      <c r="C6261" s="490">
        <v>10432</v>
      </c>
      <c r="D6261" s="490">
        <v>4876.96</v>
      </c>
    </row>
    <row r="6262" spans="1:4" x14ac:dyDescent="0.2">
      <c r="A6262" s="489" t="s">
        <v>9257</v>
      </c>
      <c r="B6262" s="489" t="s">
        <v>1136</v>
      </c>
      <c r="C6262" s="490">
        <v>2830</v>
      </c>
      <c r="D6262" s="490">
        <v>1323.0250000000001</v>
      </c>
    </row>
    <row r="6263" spans="1:4" x14ac:dyDescent="0.2">
      <c r="A6263" s="489" t="s">
        <v>9257</v>
      </c>
      <c r="B6263" s="489" t="s">
        <v>1136</v>
      </c>
      <c r="C6263" s="490">
        <v>4900.1000000000004</v>
      </c>
      <c r="D6263" s="490">
        <v>2290.79675</v>
      </c>
    </row>
    <row r="6264" spans="1:4" x14ac:dyDescent="0.2">
      <c r="A6264" s="489" t="s">
        <v>9257</v>
      </c>
      <c r="B6264" s="489" t="s">
        <v>1136</v>
      </c>
      <c r="C6264" s="490">
        <v>27976.2637362637</v>
      </c>
      <c r="D6264" s="490">
        <v>13078.9032967033</v>
      </c>
    </row>
    <row r="6265" spans="1:4" x14ac:dyDescent="0.2">
      <c r="A6265" s="489" t="s">
        <v>9257</v>
      </c>
      <c r="B6265" s="489" t="s">
        <v>1137</v>
      </c>
      <c r="C6265" s="490">
        <v>3846.7362637362603</v>
      </c>
      <c r="D6265" s="490">
        <v>1711.0282901098901</v>
      </c>
    </row>
    <row r="6266" spans="1:4" x14ac:dyDescent="0.2">
      <c r="A6266" s="489" t="s">
        <v>9257</v>
      </c>
      <c r="B6266" s="489" t="s">
        <v>1136</v>
      </c>
      <c r="C6266" s="490">
        <v>5368.7</v>
      </c>
      <c r="D6266" s="490">
        <v>2509.8672499999998</v>
      </c>
    </row>
    <row r="6267" spans="1:4" x14ac:dyDescent="0.2">
      <c r="A6267" s="489" t="s">
        <v>9257</v>
      </c>
      <c r="B6267" s="489" t="s">
        <v>1136</v>
      </c>
      <c r="C6267" s="490">
        <v>4307.3</v>
      </c>
      <c r="D6267" s="490">
        <v>2013.6627500000002</v>
      </c>
    </row>
    <row r="6268" spans="1:4" x14ac:dyDescent="0.2">
      <c r="A6268" s="489" t="s">
        <v>9257</v>
      </c>
      <c r="B6268" s="489" t="s">
        <v>1136</v>
      </c>
      <c r="C6268" s="490">
        <v>6853</v>
      </c>
      <c r="D6268" s="490">
        <v>3203.7775000000001</v>
      </c>
    </row>
    <row r="6269" spans="1:4" x14ac:dyDescent="0.2">
      <c r="A6269" s="489" t="s">
        <v>9257</v>
      </c>
      <c r="B6269" s="489" t="s">
        <v>1136</v>
      </c>
      <c r="C6269" s="490">
        <v>10421</v>
      </c>
      <c r="D6269" s="490">
        <v>4871.8175000000001</v>
      </c>
    </row>
    <row r="6270" spans="1:4" x14ac:dyDescent="0.2">
      <c r="A6270" s="489" t="s">
        <v>9257</v>
      </c>
      <c r="B6270" s="489" t="s">
        <v>1136</v>
      </c>
      <c r="C6270" s="490">
        <v>1045</v>
      </c>
      <c r="D6270" s="490">
        <v>488.53750000000002</v>
      </c>
    </row>
    <row r="6271" spans="1:4" x14ac:dyDescent="0.2">
      <c r="A6271" s="489" t="s">
        <v>9257</v>
      </c>
      <c r="B6271" s="489" t="s">
        <v>1136</v>
      </c>
      <c r="C6271" s="490">
        <v>2995.9</v>
      </c>
      <c r="D6271" s="490">
        <v>1400.5832500000001</v>
      </c>
    </row>
    <row r="6272" spans="1:4" x14ac:dyDescent="0.2">
      <c r="A6272" s="489" t="s">
        <v>9257</v>
      </c>
      <c r="B6272" s="489" t="s">
        <v>173</v>
      </c>
      <c r="C6272" s="490">
        <v>11339</v>
      </c>
      <c r="D6272" s="490">
        <v>4876.9039000000002</v>
      </c>
    </row>
    <row r="6273" spans="1:4" x14ac:dyDescent="0.2">
      <c r="A6273" s="489" t="s">
        <v>9257</v>
      </c>
      <c r="B6273" s="489" t="s">
        <v>1136</v>
      </c>
      <c r="C6273" s="490">
        <v>3488.6000000000004</v>
      </c>
      <c r="D6273" s="490">
        <v>1630.9205000000002</v>
      </c>
    </row>
    <row r="6274" spans="1:4" x14ac:dyDescent="0.2">
      <c r="A6274" s="489" t="s">
        <v>9257</v>
      </c>
      <c r="B6274" s="489" t="s">
        <v>173</v>
      </c>
      <c r="C6274" s="490">
        <v>11938.2</v>
      </c>
      <c r="D6274" s="490">
        <v>5134.6198199999999</v>
      </c>
    </row>
    <row r="6275" spans="1:4" x14ac:dyDescent="0.2">
      <c r="A6275" s="489" t="s">
        <v>9257</v>
      </c>
      <c r="B6275" s="489" t="s">
        <v>173</v>
      </c>
      <c r="C6275" s="490">
        <v>5380.5</v>
      </c>
      <c r="D6275" s="490">
        <v>2314.1530499999999</v>
      </c>
    </row>
    <row r="6276" spans="1:4" x14ac:dyDescent="0.2">
      <c r="A6276" s="489" t="s">
        <v>9257</v>
      </c>
      <c r="B6276" s="489" t="s">
        <v>173</v>
      </c>
      <c r="C6276" s="490">
        <v>11586.7</v>
      </c>
      <c r="D6276" s="490">
        <v>4983.4396700000007</v>
      </c>
    </row>
    <row r="6277" spans="1:4" x14ac:dyDescent="0.2">
      <c r="A6277" s="489" t="s">
        <v>9257</v>
      </c>
      <c r="B6277" s="489" t="s">
        <v>173</v>
      </c>
      <c r="C6277" s="490">
        <v>4450.3350785340299</v>
      </c>
      <c r="D6277" s="490">
        <v>1914.08911727749</v>
      </c>
    </row>
    <row r="6278" spans="1:4" x14ac:dyDescent="0.2">
      <c r="A6278" s="489" t="s">
        <v>9257</v>
      </c>
      <c r="B6278" s="489" t="s">
        <v>4827</v>
      </c>
      <c r="C6278" s="490">
        <v>8428.6649214659701</v>
      </c>
      <c r="D6278" s="490">
        <v>2059.1228403141399</v>
      </c>
    </row>
    <row r="6279" spans="1:4" x14ac:dyDescent="0.2">
      <c r="A6279" s="489" t="s">
        <v>9257</v>
      </c>
      <c r="B6279" s="489" t="s">
        <v>173</v>
      </c>
      <c r="C6279" s="490">
        <v>2821</v>
      </c>
      <c r="D6279" s="490">
        <v>1213.3121000000001</v>
      </c>
    </row>
    <row r="6280" spans="1:4" x14ac:dyDescent="0.2">
      <c r="A6280" s="489" t="s">
        <v>9257</v>
      </c>
      <c r="B6280" s="489" t="s">
        <v>178</v>
      </c>
      <c r="C6280" s="490">
        <v>1012</v>
      </c>
      <c r="D6280" s="490">
        <v>435.26120000000003</v>
      </c>
    </row>
    <row r="6281" spans="1:4" x14ac:dyDescent="0.2">
      <c r="A6281" s="489" t="s">
        <v>9257</v>
      </c>
      <c r="B6281" s="489" t="s">
        <v>179</v>
      </c>
      <c r="C6281" s="490">
        <v>-1012</v>
      </c>
      <c r="D6281" s="490">
        <v>-182.16</v>
      </c>
    </row>
    <row r="6282" spans="1:4" x14ac:dyDescent="0.2">
      <c r="A6282" s="489" t="s">
        <v>9257</v>
      </c>
      <c r="B6282" s="489" t="s">
        <v>173</v>
      </c>
      <c r="C6282" s="490">
        <v>9358</v>
      </c>
      <c r="D6282" s="490">
        <v>4024.8758000000003</v>
      </c>
    </row>
    <row r="6283" spans="1:4" x14ac:dyDescent="0.2">
      <c r="A6283" s="489" t="s">
        <v>9257</v>
      </c>
      <c r="B6283" s="489" t="s">
        <v>173</v>
      </c>
      <c r="C6283" s="490">
        <v>9554</v>
      </c>
      <c r="D6283" s="490">
        <v>4109.1754000000001</v>
      </c>
    </row>
    <row r="6284" spans="1:4" x14ac:dyDescent="0.2">
      <c r="A6284" s="489" t="s">
        <v>9257</v>
      </c>
      <c r="B6284" s="489" t="s">
        <v>173</v>
      </c>
      <c r="C6284" s="490">
        <v>27464.200913241999</v>
      </c>
      <c r="D6284" s="490">
        <v>11812.352812785401</v>
      </c>
    </row>
    <row r="6285" spans="1:4" x14ac:dyDescent="0.2">
      <c r="A6285" s="489" t="s">
        <v>9257</v>
      </c>
      <c r="B6285" s="489" t="s">
        <v>175</v>
      </c>
      <c r="C6285" s="490">
        <v>2609.0990867579903</v>
      </c>
      <c r="D6285" s="490">
        <v>1067.3824363926901</v>
      </c>
    </row>
    <row r="6286" spans="1:4" x14ac:dyDescent="0.2">
      <c r="A6286" s="489" t="s">
        <v>9257</v>
      </c>
      <c r="B6286" s="489" t="s">
        <v>173</v>
      </c>
      <c r="C6286" s="490">
        <v>7659</v>
      </c>
      <c r="D6286" s="490">
        <v>3294.1359000000002</v>
      </c>
    </row>
    <row r="6287" spans="1:4" x14ac:dyDescent="0.2">
      <c r="A6287" s="489" t="s">
        <v>9257</v>
      </c>
      <c r="B6287" s="489" t="s">
        <v>173</v>
      </c>
      <c r="C6287" s="490">
        <v>5093</v>
      </c>
      <c r="D6287" s="490">
        <v>2190.4992999999999</v>
      </c>
    </row>
    <row r="6288" spans="1:4" x14ac:dyDescent="0.2">
      <c r="A6288" s="489" t="s">
        <v>9257</v>
      </c>
      <c r="B6288" s="489" t="s">
        <v>173</v>
      </c>
      <c r="C6288" s="490">
        <v>27204</v>
      </c>
      <c r="D6288" s="490">
        <v>11700.440399999999</v>
      </c>
    </row>
    <row r="6289" spans="1:4" x14ac:dyDescent="0.2">
      <c r="A6289" s="489" t="s">
        <v>9257</v>
      </c>
      <c r="B6289" s="489" t="s">
        <v>173</v>
      </c>
      <c r="C6289" s="490">
        <v>4941</v>
      </c>
      <c r="D6289" s="490">
        <v>2125.1241</v>
      </c>
    </row>
    <row r="6290" spans="1:4" x14ac:dyDescent="0.2">
      <c r="A6290" s="489" t="s">
        <v>9257</v>
      </c>
      <c r="B6290" s="489" t="s">
        <v>173</v>
      </c>
      <c r="C6290" s="490">
        <v>12637</v>
      </c>
      <c r="D6290" s="490">
        <v>5435.1737000000003</v>
      </c>
    </row>
    <row r="6291" spans="1:4" x14ac:dyDescent="0.2">
      <c r="A6291" s="489" t="s">
        <v>9257</v>
      </c>
      <c r="B6291" s="489" t="s">
        <v>173</v>
      </c>
      <c r="C6291" s="490">
        <v>11545</v>
      </c>
      <c r="D6291" s="490">
        <v>4965.5045</v>
      </c>
    </row>
    <row r="6292" spans="1:4" x14ac:dyDescent="0.2">
      <c r="A6292" s="489" t="s">
        <v>9257</v>
      </c>
      <c r="B6292" s="489" t="s">
        <v>173</v>
      </c>
      <c r="C6292" s="490">
        <v>7190</v>
      </c>
      <c r="D6292" s="490">
        <v>3092.4190000000003</v>
      </c>
    </row>
    <row r="6293" spans="1:4" x14ac:dyDescent="0.2">
      <c r="A6293" s="489" t="s">
        <v>9257</v>
      </c>
      <c r="B6293" s="489" t="s">
        <v>178</v>
      </c>
      <c r="C6293" s="490">
        <v>843.30000000000007</v>
      </c>
      <c r="D6293" s="490">
        <v>362.70332999999999</v>
      </c>
    </row>
    <row r="6294" spans="1:4" x14ac:dyDescent="0.2">
      <c r="A6294" s="489" t="s">
        <v>9257</v>
      </c>
      <c r="B6294" s="489" t="s">
        <v>179</v>
      </c>
      <c r="C6294" s="490">
        <v>-843.30000000000007</v>
      </c>
      <c r="D6294" s="490">
        <v>-151.79400000000001</v>
      </c>
    </row>
    <row r="6295" spans="1:4" x14ac:dyDescent="0.2">
      <c r="A6295" s="489" t="s">
        <v>9257</v>
      </c>
      <c r="B6295" s="489" t="s">
        <v>173</v>
      </c>
      <c r="C6295" s="490">
        <v>5219</v>
      </c>
      <c r="D6295" s="490">
        <v>2244.6919000000003</v>
      </c>
    </row>
    <row r="6296" spans="1:4" x14ac:dyDescent="0.2">
      <c r="A6296" s="489" t="s">
        <v>9257</v>
      </c>
      <c r="B6296" s="489" t="s">
        <v>173</v>
      </c>
      <c r="C6296" s="490">
        <v>26143.548387096802</v>
      </c>
      <c r="D6296" s="490">
        <v>11244.3401612903</v>
      </c>
    </row>
    <row r="6297" spans="1:4" x14ac:dyDescent="0.2">
      <c r="A6297" s="489" t="s">
        <v>9257</v>
      </c>
      <c r="B6297" s="489" t="s">
        <v>175</v>
      </c>
      <c r="C6297" s="490">
        <v>6274.4516129032299</v>
      </c>
      <c r="D6297" s="490">
        <v>2566.8781548387101</v>
      </c>
    </row>
    <row r="6298" spans="1:4" x14ac:dyDescent="0.2">
      <c r="A6298" s="489" t="s">
        <v>9257</v>
      </c>
      <c r="B6298" s="489" t="s">
        <v>173</v>
      </c>
      <c r="C6298" s="490">
        <v>9007.3000000000011</v>
      </c>
      <c r="D6298" s="490">
        <v>3874.03973</v>
      </c>
    </row>
    <row r="6299" spans="1:4" x14ac:dyDescent="0.2">
      <c r="A6299" s="489" t="s">
        <v>9257</v>
      </c>
      <c r="B6299" s="489" t="s">
        <v>173</v>
      </c>
      <c r="C6299" s="490">
        <v>3973</v>
      </c>
      <c r="D6299" s="490">
        <v>1708.7873000000002</v>
      </c>
    </row>
    <row r="6300" spans="1:4" x14ac:dyDescent="0.2">
      <c r="A6300" s="489" t="s">
        <v>9257</v>
      </c>
      <c r="B6300" s="489" t="s">
        <v>173</v>
      </c>
      <c r="C6300" s="490">
        <v>9603</v>
      </c>
      <c r="D6300" s="490">
        <v>4130.2503000000006</v>
      </c>
    </row>
    <row r="6301" spans="1:4" x14ac:dyDescent="0.2">
      <c r="A6301" s="489" t="s">
        <v>9257</v>
      </c>
      <c r="B6301" s="489" t="s">
        <v>178</v>
      </c>
      <c r="C6301" s="490">
        <v>1680</v>
      </c>
      <c r="D6301" s="490">
        <v>722.56799999999998</v>
      </c>
    </row>
    <row r="6302" spans="1:4" x14ac:dyDescent="0.2">
      <c r="A6302" s="489" t="s">
        <v>9257</v>
      </c>
      <c r="B6302" s="489" t="s">
        <v>179</v>
      </c>
      <c r="C6302" s="490">
        <v>-1680</v>
      </c>
      <c r="D6302" s="490">
        <v>-302.40000000000003</v>
      </c>
    </row>
    <row r="6303" spans="1:4" x14ac:dyDescent="0.2">
      <c r="A6303" s="489" t="s">
        <v>9257</v>
      </c>
      <c r="B6303" s="489" t="s">
        <v>3264</v>
      </c>
      <c r="C6303" s="490">
        <v>5755</v>
      </c>
      <c r="D6303" s="490">
        <v>2252.5070000000001</v>
      </c>
    </row>
    <row r="6304" spans="1:4" x14ac:dyDescent="0.2">
      <c r="A6304" s="489" t="s">
        <v>9257</v>
      </c>
      <c r="B6304" s="489" t="s">
        <v>3265</v>
      </c>
      <c r="C6304" s="490">
        <v>16827.706106870199</v>
      </c>
      <c r="D6304" s="490">
        <v>6264.9549835877906</v>
      </c>
    </row>
    <row r="6305" spans="1:4" x14ac:dyDescent="0.2">
      <c r="A6305" s="489" t="s">
        <v>9257</v>
      </c>
      <c r="B6305" s="489" t="s">
        <v>3264</v>
      </c>
      <c r="C6305" s="490">
        <v>6869</v>
      </c>
      <c r="D6305" s="490">
        <v>2688.5266000000001</v>
      </c>
    </row>
    <row r="6306" spans="1:4" x14ac:dyDescent="0.2">
      <c r="A6306" s="489" t="s">
        <v>9257</v>
      </c>
      <c r="B6306" s="489" t="s">
        <v>3264</v>
      </c>
      <c r="C6306" s="490">
        <v>8752</v>
      </c>
      <c r="D6306" s="490">
        <v>3425.5328</v>
      </c>
    </row>
    <row r="6307" spans="1:4" x14ac:dyDescent="0.2">
      <c r="A6307" s="489" t="s">
        <v>9257</v>
      </c>
      <c r="B6307" s="489" t="s">
        <v>3264</v>
      </c>
      <c r="C6307" s="490">
        <v>8571</v>
      </c>
      <c r="D6307" s="490">
        <v>3354.6894000000002</v>
      </c>
    </row>
    <row r="6308" spans="1:4" x14ac:dyDescent="0.2">
      <c r="A6308" s="489" t="s">
        <v>9257</v>
      </c>
      <c r="B6308" s="489" t="s">
        <v>3264</v>
      </c>
      <c r="C6308" s="490">
        <v>5657</v>
      </c>
      <c r="D6308" s="490">
        <v>2214.1498000000001</v>
      </c>
    </row>
    <row r="6309" spans="1:4" x14ac:dyDescent="0.2">
      <c r="A6309" s="489" t="s">
        <v>9257</v>
      </c>
      <c r="B6309" s="489" t="s">
        <v>3264</v>
      </c>
      <c r="C6309" s="490">
        <v>7002</v>
      </c>
      <c r="D6309" s="490">
        <v>2740.5828000000001</v>
      </c>
    </row>
    <row r="6310" spans="1:4" x14ac:dyDescent="0.2">
      <c r="A6310" s="489" t="s">
        <v>9257</v>
      </c>
      <c r="B6310" s="489" t="s">
        <v>3264</v>
      </c>
      <c r="C6310" s="490">
        <v>7219</v>
      </c>
      <c r="D6310" s="490">
        <v>2825.5165999999999</v>
      </c>
    </row>
    <row r="6311" spans="1:4" x14ac:dyDescent="0.2">
      <c r="A6311" s="489" t="s">
        <v>9257</v>
      </c>
      <c r="B6311" s="489" t="s">
        <v>3264</v>
      </c>
      <c r="C6311" s="490">
        <v>7531</v>
      </c>
      <c r="D6311" s="490">
        <v>2947.6334000000002</v>
      </c>
    </row>
    <row r="6312" spans="1:4" x14ac:dyDescent="0.2">
      <c r="A6312" s="489" t="s">
        <v>9257</v>
      </c>
      <c r="B6312" s="489" t="s">
        <v>3268</v>
      </c>
      <c r="C6312" s="490">
        <v>1203</v>
      </c>
      <c r="D6312" s="490">
        <v>470.85420000000005</v>
      </c>
    </row>
    <row r="6313" spans="1:4" x14ac:dyDescent="0.2">
      <c r="A6313" s="489" t="s">
        <v>9257</v>
      </c>
      <c r="B6313" s="489" t="s">
        <v>3269</v>
      </c>
      <c r="C6313" s="490">
        <v>-1203</v>
      </c>
      <c r="D6313" s="490">
        <v>-197.0514</v>
      </c>
    </row>
    <row r="6314" spans="1:4" x14ac:dyDescent="0.2">
      <c r="A6314" s="489" t="s">
        <v>9257</v>
      </c>
      <c r="B6314" s="489" t="s">
        <v>3264</v>
      </c>
      <c r="C6314" s="490">
        <v>10049</v>
      </c>
      <c r="D6314" s="490">
        <v>3933.1786000000002</v>
      </c>
    </row>
    <row r="6315" spans="1:4" x14ac:dyDescent="0.2">
      <c r="A6315" s="489" t="s">
        <v>9257</v>
      </c>
      <c r="B6315" s="489" t="s">
        <v>3264</v>
      </c>
      <c r="C6315" s="490">
        <v>29640</v>
      </c>
      <c r="D6315" s="490">
        <v>11601.096</v>
      </c>
    </row>
    <row r="6316" spans="1:4" x14ac:dyDescent="0.2">
      <c r="A6316" s="489" t="s">
        <v>9257</v>
      </c>
      <c r="B6316" s="489" t="s">
        <v>3264</v>
      </c>
      <c r="C6316" s="490">
        <v>8105</v>
      </c>
      <c r="D6316" s="490">
        <v>3172.297</v>
      </c>
    </row>
    <row r="6317" spans="1:4" x14ac:dyDescent="0.2">
      <c r="A6317" s="489" t="s">
        <v>9257</v>
      </c>
      <c r="B6317" s="489" t="s">
        <v>3264</v>
      </c>
      <c r="C6317" s="490">
        <v>4277</v>
      </c>
      <c r="D6317" s="490">
        <v>1674.0178000000001</v>
      </c>
    </row>
    <row r="6318" spans="1:4" x14ac:dyDescent="0.2">
      <c r="A6318" s="489" t="s">
        <v>9257</v>
      </c>
      <c r="B6318" s="489" t="s">
        <v>3264</v>
      </c>
      <c r="C6318" s="490">
        <v>10099</v>
      </c>
      <c r="D6318" s="490">
        <v>3952.7486000000004</v>
      </c>
    </row>
    <row r="6319" spans="1:4" x14ac:dyDescent="0.2">
      <c r="A6319" s="489" t="s">
        <v>9257</v>
      </c>
      <c r="B6319" s="489" t="s">
        <v>3264</v>
      </c>
      <c r="C6319" s="490">
        <v>6870</v>
      </c>
      <c r="D6319" s="490">
        <v>2688.9180000000001</v>
      </c>
    </row>
    <row r="6320" spans="1:4" x14ac:dyDescent="0.2">
      <c r="A6320" s="489" t="s">
        <v>9257</v>
      </c>
      <c r="B6320" s="489" t="s">
        <v>4010</v>
      </c>
      <c r="C6320" s="490">
        <v>10771</v>
      </c>
      <c r="D6320" s="490">
        <v>3095.5853999999999</v>
      </c>
    </row>
    <row r="6321" spans="1:4" x14ac:dyDescent="0.2">
      <c r="A6321" s="489" t="s">
        <v>9257</v>
      </c>
      <c r="B6321" s="489" t="s">
        <v>5153</v>
      </c>
      <c r="C6321" s="490">
        <v>2162</v>
      </c>
      <c r="D6321" s="490">
        <v>0</v>
      </c>
    </row>
    <row r="6322" spans="1:4" x14ac:dyDescent="0.2">
      <c r="A6322" s="489" t="s">
        <v>9257</v>
      </c>
      <c r="B6322" s="489" t="s">
        <v>4876</v>
      </c>
      <c r="C6322" s="490">
        <v>8484</v>
      </c>
      <c r="D6322" s="490">
        <v>1638.2604000000001</v>
      </c>
    </row>
    <row r="6323" spans="1:4" x14ac:dyDescent="0.2">
      <c r="A6323" s="489" t="s">
        <v>9257</v>
      </c>
      <c r="B6323" s="489" t="s">
        <v>5153</v>
      </c>
      <c r="C6323" s="490">
        <v>5072</v>
      </c>
      <c r="D6323" s="490">
        <v>0</v>
      </c>
    </row>
    <row r="6324" spans="1:4" x14ac:dyDescent="0.2">
      <c r="A6324" s="489" t="s">
        <v>9257</v>
      </c>
      <c r="B6324" s="489" t="s">
        <v>5860</v>
      </c>
      <c r="C6324" s="490">
        <v>8037.1809100998908</v>
      </c>
      <c r="D6324" s="490">
        <v>1077.7859600444001</v>
      </c>
    </row>
    <row r="6325" spans="1:4" x14ac:dyDescent="0.2">
      <c r="A6325" s="489" t="s">
        <v>9257</v>
      </c>
      <c r="B6325" s="489" t="s">
        <v>5861</v>
      </c>
      <c r="C6325" s="490">
        <v>6445.8190899001102</v>
      </c>
      <c r="D6325" s="490">
        <v>819.90818823529401</v>
      </c>
    </row>
    <row r="6326" spans="1:4" x14ac:dyDescent="0.2">
      <c r="A6326" s="489" t="s">
        <v>9257</v>
      </c>
      <c r="B6326" s="489" t="s">
        <v>3275</v>
      </c>
      <c r="C6326" s="490">
        <v>17456</v>
      </c>
      <c r="D6326" s="490">
        <v>5943.768</v>
      </c>
    </row>
    <row r="6327" spans="1:4" x14ac:dyDescent="0.2">
      <c r="A6327" s="489" t="s">
        <v>9257</v>
      </c>
      <c r="B6327" s="489" t="s">
        <v>4010</v>
      </c>
      <c r="C6327" s="490">
        <v>2374</v>
      </c>
      <c r="D6327" s="490">
        <v>682.2876</v>
      </c>
    </row>
    <row r="6328" spans="1:4" x14ac:dyDescent="0.2">
      <c r="A6328" s="489" t="s">
        <v>9257</v>
      </c>
      <c r="B6328" s="489" t="s">
        <v>4014</v>
      </c>
      <c r="C6328" s="490">
        <v>1135</v>
      </c>
      <c r="D6328" s="490">
        <v>326.19900000000001</v>
      </c>
    </row>
    <row r="6329" spans="1:4" x14ac:dyDescent="0.2">
      <c r="A6329" s="489" t="s">
        <v>9257</v>
      </c>
      <c r="B6329" s="489" t="s">
        <v>4015</v>
      </c>
      <c r="C6329" s="490">
        <v>-1052.7</v>
      </c>
      <c r="D6329" s="490">
        <v>-172.43225999999999</v>
      </c>
    </row>
    <row r="6330" spans="1:4" x14ac:dyDescent="0.2">
      <c r="A6330" s="489" t="s">
        <v>9257</v>
      </c>
      <c r="B6330" s="489" t="s">
        <v>4016</v>
      </c>
      <c r="C6330" s="490">
        <v>-82.3</v>
      </c>
      <c r="D6330" s="490">
        <v>-9.8760000000000012</v>
      </c>
    </row>
    <row r="6331" spans="1:4" x14ac:dyDescent="0.2">
      <c r="A6331" s="489" t="s">
        <v>9257</v>
      </c>
      <c r="B6331" s="489" t="s">
        <v>3291</v>
      </c>
      <c r="C6331" s="490">
        <v>29819.319792158702</v>
      </c>
      <c r="D6331" s="490">
        <v>9849.3213273500205</v>
      </c>
    </row>
    <row r="6332" spans="1:4" x14ac:dyDescent="0.2">
      <c r="A6332" s="489" t="s">
        <v>9257</v>
      </c>
      <c r="B6332" s="489" t="s">
        <v>3292</v>
      </c>
      <c r="C6332" s="490">
        <v>12265.6802078413</v>
      </c>
      <c r="D6332" s="490">
        <v>3853.8767213037304</v>
      </c>
    </row>
    <row r="6333" spans="1:4" x14ac:dyDescent="0.2">
      <c r="A6333" s="489" t="s">
        <v>9257</v>
      </c>
      <c r="B6333" s="489" t="s">
        <v>4010</v>
      </c>
      <c r="C6333" s="490">
        <v>3129</v>
      </c>
      <c r="D6333" s="490">
        <v>899.27460000000008</v>
      </c>
    </row>
    <row r="6334" spans="1:4" x14ac:dyDescent="0.2">
      <c r="A6334" s="489" t="s">
        <v>9257</v>
      </c>
      <c r="B6334" s="489" t="s">
        <v>4014</v>
      </c>
      <c r="C6334" s="490">
        <v>1436</v>
      </c>
      <c r="D6334" s="490">
        <v>412.70640000000003</v>
      </c>
    </row>
    <row r="6335" spans="1:4" x14ac:dyDescent="0.2">
      <c r="A6335" s="489" t="s">
        <v>9257</v>
      </c>
      <c r="B6335" s="489" t="s">
        <v>4015</v>
      </c>
      <c r="C6335" s="490">
        <v>-1369.5</v>
      </c>
      <c r="D6335" s="490">
        <v>-224.32410000000002</v>
      </c>
    </row>
    <row r="6336" spans="1:4" x14ac:dyDescent="0.2">
      <c r="A6336" s="489" t="s">
        <v>9257</v>
      </c>
      <c r="B6336" s="489" t="s">
        <v>4016</v>
      </c>
      <c r="C6336" s="490">
        <v>-66.5</v>
      </c>
      <c r="D6336" s="490">
        <v>-7.9799999999999995</v>
      </c>
    </row>
    <row r="6337" spans="1:4" x14ac:dyDescent="0.2">
      <c r="A6337" s="489" t="s">
        <v>9257</v>
      </c>
      <c r="B6337" s="489" t="s">
        <v>4010</v>
      </c>
      <c r="C6337" s="490">
        <v>2835</v>
      </c>
      <c r="D6337" s="490">
        <v>814.779</v>
      </c>
    </row>
    <row r="6338" spans="1:4" x14ac:dyDescent="0.2">
      <c r="A6338" s="489" t="s">
        <v>9257</v>
      </c>
      <c r="B6338" s="489" t="s">
        <v>4014</v>
      </c>
      <c r="C6338" s="490">
        <v>695</v>
      </c>
      <c r="D6338" s="490">
        <v>199.74300000000002</v>
      </c>
    </row>
    <row r="6339" spans="1:4" x14ac:dyDescent="0.2">
      <c r="A6339" s="489" t="s">
        <v>9257</v>
      </c>
      <c r="B6339" s="489" t="s">
        <v>4015</v>
      </c>
      <c r="C6339" s="490">
        <v>-695</v>
      </c>
      <c r="D6339" s="490">
        <v>-113.84100000000001</v>
      </c>
    </row>
    <row r="6340" spans="1:4" x14ac:dyDescent="0.2">
      <c r="A6340" s="489" t="s">
        <v>9257</v>
      </c>
      <c r="B6340" s="489" t="s">
        <v>4827</v>
      </c>
      <c r="C6340" s="490">
        <v>16975</v>
      </c>
      <c r="D6340" s="490">
        <v>4146.9925000000003</v>
      </c>
    </row>
    <row r="6341" spans="1:4" x14ac:dyDescent="0.2">
      <c r="A6341" s="489" t="s">
        <v>9257</v>
      </c>
      <c r="B6341" s="489" t="s">
        <v>4010</v>
      </c>
      <c r="C6341" s="490">
        <v>11944</v>
      </c>
      <c r="D6341" s="490">
        <v>3432.7056000000002</v>
      </c>
    </row>
    <row r="6342" spans="1:4" x14ac:dyDescent="0.2">
      <c r="A6342" s="489" t="s">
        <v>9257</v>
      </c>
      <c r="B6342" s="489" t="s">
        <v>4010</v>
      </c>
      <c r="C6342" s="490">
        <v>3574</v>
      </c>
      <c r="D6342" s="490">
        <v>1027.1676</v>
      </c>
    </row>
    <row r="6343" spans="1:4" x14ac:dyDescent="0.2">
      <c r="A6343" s="489" t="s">
        <v>9257</v>
      </c>
      <c r="B6343" s="489" t="s">
        <v>4014</v>
      </c>
      <c r="C6343" s="490">
        <v>920</v>
      </c>
      <c r="D6343" s="490">
        <v>264.40800000000002</v>
      </c>
    </row>
    <row r="6344" spans="1:4" x14ac:dyDescent="0.2">
      <c r="A6344" s="489" t="s">
        <v>9257</v>
      </c>
      <c r="B6344" s="489" t="s">
        <v>4015</v>
      </c>
      <c r="C6344" s="490">
        <v>-920</v>
      </c>
      <c r="D6344" s="490">
        <v>-150.696</v>
      </c>
    </row>
    <row r="6345" spans="1:4" x14ac:dyDescent="0.2">
      <c r="A6345" s="489" t="s">
        <v>9257</v>
      </c>
      <c r="B6345" s="489" t="s">
        <v>3265</v>
      </c>
      <c r="C6345" s="490">
        <v>8479.1276706618009</v>
      </c>
      <c r="D6345" s="490">
        <v>3156.77923178739</v>
      </c>
    </row>
    <row r="6346" spans="1:4" x14ac:dyDescent="0.2">
      <c r="A6346" s="489" t="s">
        <v>9257</v>
      </c>
      <c r="B6346" s="489" t="s">
        <v>3264</v>
      </c>
      <c r="C6346" s="490">
        <v>30354.872329338199</v>
      </c>
      <c r="D6346" s="490">
        <v>11880.897029703001</v>
      </c>
    </row>
    <row r="6347" spans="1:4" x14ac:dyDescent="0.2">
      <c r="A6347" s="489" t="s">
        <v>9257</v>
      </c>
      <c r="B6347" s="489" t="s">
        <v>4010</v>
      </c>
      <c r="C6347" s="490">
        <v>4143</v>
      </c>
      <c r="D6347" s="490">
        <v>1190.6982</v>
      </c>
    </row>
    <row r="6348" spans="1:4" x14ac:dyDescent="0.2">
      <c r="A6348" s="489" t="s">
        <v>9257</v>
      </c>
      <c r="B6348" s="489" t="s">
        <v>4014</v>
      </c>
      <c r="C6348" s="490">
        <v>2019</v>
      </c>
      <c r="D6348" s="490">
        <v>580.26060000000007</v>
      </c>
    </row>
    <row r="6349" spans="1:4" x14ac:dyDescent="0.2">
      <c r="A6349" s="489" t="s">
        <v>9257</v>
      </c>
      <c r="B6349" s="489" t="s">
        <v>4015</v>
      </c>
      <c r="C6349" s="490">
        <v>-1848.6000000000001</v>
      </c>
      <c r="D6349" s="490">
        <v>-302.80068</v>
      </c>
    </row>
    <row r="6350" spans="1:4" x14ac:dyDescent="0.2">
      <c r="A6350" s="489" t="s">
        <v>9257</v>
      </c>
      <c r="B6350" s="489" t="s">
        <v>4016</v>
      </c>
      <c r="C6350" s="490">
        <v>-170.4</v>
      </c>
      <c r="D6350" s="490">
        <v>-20.448</v>
      </c>
    </row>
    <row r="6351" spans="1:4" x14ac:dyDescent="0.2">
      <c r="A6351" s="489" t="s">
        <v>9257</v>
      </c>
      <c r="B6351" s="489" t="s">
        <v>4010</v>
      </c>
      <c r="C6351" s="490">
        <v>2834</v>
      </c>
      <c r="D6351" s="490">
        <v>814.49160000000006</v>
      </c>
    </row>
    <row r="6352" spans="1:4" x14ac:dyDescent="0.2">
      <c r="A6352" s="489" t="s">
        <v>9257</v>
      </c>
      <c r="B6352" s="489" t="s">
        <v>4014</v>
      </c>
      <c r="C6352" s="490">
        <v>852</v>
      </c>
      <c r="D6352" s="490">
        <v>244.8648</v>
      </c>
    </row>
    <row r="6353" spans="1:4" x14ac:dyDescent="0.2">
      <c r="A6353" s="489" t="s">
        <v>9257</v>
      </c>
      <c r="B6353" s="489" t="s">
        <v>4015</v>
      </c>
      <c r="C6353" s="490">
        <v>-852</v>
      </c>
      <c r="D6353" s="490">
        <v>-139.55760000000001</v>
      </c>
    </row>
    <row r="6354" spans="1:4" x14ac:dyDescent="0.2">
      <c r="A6354" s="489" t="s">
        <v>9257</v>
      </c>
      <c r="B6354" s="489" t="s">
        <v>4827</v>
      </c>
      <c r="C6354" s="490">
        <v>5297</v>
      </c>
      <c r="D6354" s="490">
        <v>1294.0571</v>
      </c>
    </row>
    <row r="6355" spans="1:4" x14ac:dyDescent="0.2">
      <c r="A6355" s="489" t="s">
        <v>9257</v>
      </c>
      <c r="B6355" s="489" t="s">
        <v>5153</v>
      </c>
      <c r="C6355" s="490">
        <v>1732</v>
      </c>
      <c r="D6355" s="490">
        <v>0</v>
      </c>
    </row>
    <row r="6356" spans="1:4" x14ac:dyDescent="0.2">
      <c r="A6356" s="489" t="s">
        <v>9257</v>
      </c>
      <c r="B6356" s="489" t="s">
        <v>4880</v>
      </c>
      <c r="C6356" s="490">
        <v>3376</v>
      </c>
      <c r="D6356" s="490">
        <v>645.15359999999998</v>
      </c>
    </row>
    <row r="6357" spans="1:4" x14ac:dyDescent="0.2">
      <c r="A6357" s="489" t="s">
        <v>9257</v>
      </c>
      <c r="B6357" s="489" t="s">
        <v>5153</v>
      </c>
      <c r="C6357" s="490">
        <v>1634.8805790108602</v>
      </c>
      <c r="D6357" s="490">
        <v>0</v>
      </c>
    </row>
    <row r="6358" spans="1:4" x14ac:dyDescent="0.2">
      <c r="A6358" s="489" t="s">
        <v>9257</v>
      </c>
      <c r="B6358" s="489" t="s">
        <v>5437</v>
      </c>
      <c r="C6358" s="490">
        <v>3816</v>
      </c>
      <c r="D6358" s="490">
        <v>544.54320000000007</v>
      </c>
    </row>
    <row r="6359" spans="1:4" x14ac:dyDescent="0.2">
      <c r="A6359" s="489" t="s">
        <v>9257</v>
      </c>
      <c r="B6359" s="489" t="s">
        <v>5153</v>
      </c>
      <c r="C6359" s="490">
        <v>3055.2857142857101</v>
      </c>
      <c r="D6359" s="490">
        <v>0</v>
      </c>
    </row>
    <row r="6360" spans="1:4" x14ac:dyDescent="0.2">
      <c r="A6360" s="489" t="s">
        <v>9257</v>
      </c>
      <c r="B6360" s="489" t="s">
        <v>4896</v>
      </c>
      <c r="C6360" s="490">
        <v>7129</v>
      </c>
      <c r="D6360" s="490">
        <v>1308.8844000000001</v>
      </c>
    </row>
    <row r="6361" spans="1:4" x14ac:dyDescent="0.2">
      <c r="A6361" s="489" t="s">
        <v>9257</v>
      </c>
      <c r="B6361" s="489" t="s">
        <v>3264</v>
      </c>
      <c r="C6361" s="490">
        <v>10620</v>
      </c>
      <c r="D6361" s="490">
        <v>4156.6680000000006</v>
      </c>
    </row>
    <row r="6362" spans="1:4" x14ac:dyDescent="0.2">
      <c r="A6362" s="489" t="s">
        <v>9257</v>
      </c>
      <c r="B6362" s="489" t="s">
        <v>4010</v>
      </c>
      <c r="C6362" s="490">
        <v>17066.304347826099</v>
      </c>
      <c r="D6362" s="490">
        <v>4904.85586956522</v>
      </c>
    </row>
    <row r="6363" spans="1:4" x14ac:dyDescent="0.2">
      <c r="A6363" s="489" t="s">
        <v>9257</v>
      </c>
      <c r="B6363" s="489" t="s">
        <v>4014</v>
      </c>
      <c r="C6363" s="490">
        <v>9929.0617848970305</v>
      </c>
      <c r="D6363" s="490">
        <v>2853.6123569794099</v>
      </c>
    </row>
    <row r="6364" spans="1:4" x14ac:dyDescent="0.2">
      <c r="A6364" s="489" t="s">
        <v>9257</v>
      </c>
      <c r="B6364" s="489" t="s">
        <v>4015</v>
      </c>
      <c r="C6364" s="490">
        <v>-8098.6098398169306</v>
      </c>
      <c r="D6364" s="490">
        <v>-1326.5522917620101</v>
      </c>
    </row>
    <row r="6365" spans="1:4" x14ac:dyDescent="0.2">
      <c r="A6365" s="489" t="s">
        <v>9257</v>
      </c>
      <c r="B6365" s="489" t="s">
        <v>4016</v>
      </c>
      <c r="C6365" s="490">
        <v>-1830.4519450800901</v>
      </c>
      <c r="D6365" s="490">
        <v>-219.65423340961101</v>
      </c>
    </row>
    <row r="6366" spans="1:4" x14ac:dyDescent="0.2">
      <c r="A6366" s="489" t="s">
        <v>9257</v>
      </c>
      <c r="B6366" s="489" t="s">
        <v>4011</v>
      </c>
      <c r="C6366" s="490">
        <v>12765.595652173901</v>
      </c>
      <c r="D6366" s="490">
        <v>3488.8372917391303</v>
      </c>
    </row>
    <row r="6367" spans="1:4" x14ac:dyDescent="0.2">
      <c r="A6367" s="489" t="s">
        <v>9257</v>
      </c>
      <c r="B6367" s="489" t="s">
        <v>4017</v>
      </c>
      <c r="C6367" s="490">
        <v>7426.9382151029704</v>
      </c>
      <c r="D6367" s="490">
        <v>2029.7822141876402</v>
      </c>
    </row>
    <row r="6368" spans="1:4" x14ac:dyDescent="0.2">
      <c r="A6368" s="489" t="s">
        <v>9257</v>
      </c>
      <c r="B6368" s="489" t="s">
        <v>4018</v>
      </c>
      <c r="C6368" s="490">
        <v>-6057.7601601830702</v>
      </c>
      <c r="D6368" s="490">
        <v>-992.26111423798602</v>
      </c>
    </row>
    <row r="6369" spans="1:4" x14ac:dyDescent="0.2">
      <c r="A6369" s="489" t="s">
        <v>9257</v>
      </c>
      <c r="B6369" s="489" t="s">
        <v>4019</v>
      </c>
      <c r="C6369" s="490">
        <v>-1369.17805491991</v>
      </c>
      <c r="D6369" s="490">
        <v>-164.30136659038899</v>
      </c>
    </row>
    <row r="6370" spans="1:4" x14ac:dyDescent="0.2">
      <c r="A6370" s="489" t="s">
        <v>9257</v>
      </c>
      <c r="B6370" s="489" t="s">
        <v>4010</v>
      </c>
      <c r="C6370" s="490">
        <v>11535</v>
      </c>
      <c r="D6370" s="490">
        <v>3315.1590000000001</v>
      </c>
    </row>
    <row r="6371" spans="1:4" x14ac:dyDescent="0.2">
      <c r="A6371" s="489" t="s">
        <v>9257</v>
      </c>
      <c r="B6371" s="489" t="s">
        <v>4010</v>
      </c>
      <c r="C6371" s="490">
        <v>7581</v>
      </c>
      <c r="D6371" s="490">
        <v>2178.7793999999999</v>
      </c>
    </row>
    <row r="6372" spans="1:4" x14ac:dyDescent="0.2">
      <c r="A6372" s="489" t="s">
        <v>9257</v>
      </c>
      <c r="B6372" s="489" t="s">
        <v>4014</v>
      </c>
      <c r="C6372" s="490">
        <v>2190</v>
      </c>
      <c r="D6372" s="490">
        <v>629.40600000000006</v>
      </c>
    </row>
    <row r="6373" spans="1:4" x14ac:dyDescent="0.2">
      <c r="A6373" s="489" t="s">
        <v>9257</v>
      </c>
      <c r="B6373" s="489" t="s">
        <v>4015</v>
      </c>
      <c r="C6373" s="490">
        <v>-2190</v>
      </c>
      <c r="D6373" s="490">
        <v>-358.72200000000004</v>
      </c>
    </row>
    <row r="6374" spans="1:4" x14ac:dyDescent="0.2">
      <c r="A6374" s="489" t="s">
        <v>9257</v>
      </c>
      <c r="B6374" s="489" t="s">
        <v>4010</v>
      </c>
      <c r="C6374" s="490">
        <v>8561</v>
      </c>
      <c r="D6374" s="490">
        <v>2460.4313999999999</v>
      </c>
    </row>
    <row r="6375" spans="1:4" x14ac:dyDescent="0.2">
      <c r="A6375" s="489" t="s">
        <v>9257</v>
      </c>
      <c r="B6375" s="489" t="s">
        <v>3275</v>
      </c>
      <c r="C6375" s="490">
        <v>6932</v>
      </c>
      <c r="D6375" s="490">
        <v>2360.346</v>
      </c>
    </row>
    <row r="6376" spans="1:4" x14ac:dyDescent="0.2">
      <c r="A6376" s="489" t="s">
        <v>9257</v>
      </c>
      <c r="B6376" s="489" t="s">
        <v>4010</v>
      </c>
      <c r="C6376" s="490">
        <v>7078</v>
      </c>
      <c r="D6376" s="490">
        <v>2034.2172</v>
      </c>
    </row>
    <row r="6377" spans="1:4" x14ac:dyDescent="0.2">
      <c r="A6377" s="489" t="s">
        <v>9257</v>
      </c>
      <c r="B6377" s="489" t="s">
        <v>3291</v>
      </c>
      <c r="C6377" s="490">
        <v>7023</v>
      </c>
      <c r="D6377" s="490">
        <v>2319.6968999999999</v>
      </c>
    </row>
    <row r="6378" spans="1:4" x14ac:dyDescent="0.2">
      <c r="A6378" s="489" t="s">
        <v>9257</v>
      </c>
      <c r="B6378" s="489" t="s">
        <v>4010</v>
      </c>
      <c r="C6378" s="490">
        <v>11801</v>
      </c>
      <c r="D6378" s="490">
        <v>3391.6074000000003</v>
      </c>
    </row>
    <row r="6379" spans="1:4" x14ac:dyDescent="0.2">
      <c r="A6379" s="489" t="s">
        <v>9257</v>
      </c>
      <c r="B6379" s="489" t="s">
        <v>4010</v>
      </c>
      <c r="C6379" s="490">
        <v>8303</v>
      </c>
      <c r="D6379" s="490">
        <v>2386.2822000000001</v>
      </c>
    </row>
    <row r="6380" spans="1:4" x14ac:dyDescent="0.2">
      <c r="A6380" s="489" t="s">
        <v>9257</v>
      </c>
      <c r="B6380" s="489" t="s">
        <v>4014</v>
      </c>
      <c r="C6380" s="490">
        <v>1295</v>
      </c>
      <c r="D6380" s="490">
        <v>372.18299999999999</v>
      </c>
    </row>
    <row r="6381" spans="1:4" x14ac:dyDescent="0.2">
      <c r="A6381" s="489" t="s">
        <v>9257</v>
      </c>
      <c r="B6381" s="489" t="s">
        <v>4015</v>
      </c>
      <c r="C6381" s="490">
        <v>-1295</v>
      </c>
      <c r="D6381" s="490">
        <v>-212.12100000000001</v>
      </c>
    </row>
    <row r="6382" spans="1:4" x14ac:dyDescent="0.2">
      <c r="A6382" s="489" t="s">
        <v>9257</v>
      </c>
      <c r="B6382" s="489" t="s">
        <v>4010</v>
      </c>
      <c r="C6382" s="490">
        <v>20940</v>
      </c>
      <c r="D6382" s="490">
        <v>6018.1559999999999</v>
      </c>
    </row>
    <row r="6383" spans="1:4" x14ac:dyDescent="0.2">
      <c r="A6383" s="489" t="s">
        <v>9257</v>
      </c>
      <c r="B6383" s="489" t="s">
        <v>5884</v>
      </c>
      <c r="C6383" s="490">
        <v>3580</v>
      </c>
      <c r="D6383" s="490">
        <v>454.30200000000002</v>
      </c>
    </row>
    <row r="6384" spans="1:4" x14ac:dyDescent="0.2">
      <c r="A6384" s="489" t="s">
        <v>9257</v>
      </c>
      <c r="B6384" s="489" t="s">
        <v>5153</v>
      </c>
      <c r="C6384" s="490">
        <v>3604.2857142857101</v>
      </c>
      <c r="D6384" s="490">
        <v>0</v>
      </c>
    </row>
    <row r="6385" spans="1:4" x14ac:dyDescent="0.2">
      <c r="A6385" s="489" t="s">
        <v>9257</v>
      </c>
      <c r="B6385" s="489" t="s">
        <v>5435</v>
      </c>
      <c r="C6385" s="490">
        <v>8410</v>
      </c>
      <c r="D6385" s="490">
        <v>1244.68</v>
      </c>
    </row>
    <row r="6386" spans="1:4" x14ac:dyDescent="0.2">
      <c r="A6386" s="489" t="s">
        <v>9257</v>
      </c>
      <c r="B6386" s="489" t="s">
        <v>5153</v>
      </c>
      <c r="C6386" s="490">
        <v>2373.4285714285702</v>
      </c>
      <c r="D6386" s="490">
        <v>0</v>
      </c>
    </row>
    <row r="6387" spans="1:4" x14ac:dyDescent="0.2">
      <c r="A6387" s="489" t="s">
        <v>9257</v>
      </c>
      <c r="B6387" s="489" t="s">
        <v>4888</v>
      </c>
      <c r="C6387" s="490">
        <v>5538</v>
      </c>
      <c r="D6387" s="490">
        <v>1037.2674</v>
      </c>
    </row>
    <row r="6388" spans="1:4" x14ac:dyDescent="0.2">
      <c r="A6388" s="489" t="s">
        <v>9257</v>
      </c>
      <c r="B6388" s="489" t="s">
        <v>5153</v>
      </c>
      <c r="C6388" s="490">
        <v>1658.57142857143</v>
      </c>
      <c r="D6388" s="490">
        <v>0</v>
      </c>
    </row>
    <row r="6389" spans="1:4" x14ac:dyDescent="0.2">
      <c r="A6389" s="489" t="s">
        <v>9257</v>
      </c>
      <c r="B6389" s="489" t="s">
        <v>4896</v>
      </c>
      <c r="C6389" s="490">
        <v>3870</v>
      </c>
      <c r="D6389" s="490">
        <v>710.53200000000004</v>
      </c>
    </row>
    <row r="6390" spans="1:4" x14ac:dyDescent="0.2">
      <c r="A6390" s="489" t="s">
        <v>9257</v>
      </c>
      <c r="B6390" s="489" t="s">
        <v>173</v>
      </c>
      <c r="C6390" s="490">
        <v>8231</v>
      </c>
      <c r="D6390" s="490">
        <v>3540.1531</v>
      </c>
    </row>
    <row r="6391" spans="1:4" x14ac:dyDescent="0.2">
      <c r="A6391" s="489" t="s">
        <v>9257</v>
      </c>
      <c r="B6391" s="489" t="s">
        <v>5153</v>
      </c>
      <c r="C6391" s="490">
        <v>3575.8359569179802</v>
      </c>
      <c r="D6391" s="490">
        <v>0</v>
      </c>
    </row>
    <row r="6392" spans="1:4" x14ac:dyDescent="0.2">
      <c r="A6392" s="489" t="s">
        <v>9257</v>
      </c>
      <c r="B6392" s="489" t="s">
        <v>5433</v>
      </c>
      <c r="C6392" s="490">
        <v>8345</v>
      </c>
      <c r="D6392" s="490">
        <v>1280.9575</v>
      </c>
    </row>
    <row r="6393" spans="1:4" x14ac:dyDescent="0.2">
      <c r="A6393" s="489" t="s">
        <v>9257</v>
      </c>
      <c r="B6393" s="489" t="s">
        <v>4900</v>
      </c>
      <c r="C6393" s="490">
        <v>5507</v>
      </c>
      <c r="D6393" s="490">
        <v>985.75300000000004</v>
      </c>
    </row>
    <row r="6394" spans="1:4" x14ac:dyDescent="0.2">
      <c r="A6394" s="489" t="s">
        <v>9257</v>
      </c>
      <c r="B6394" s="489" t="s">
        <v>5153</v>
      </c>
      <c r="C6394" s="490">
        <v>2360.1428571428601</v>
      </c>
      <c r="D6394" s="490">
        <v>0</v>
      </c>
    </row>
    <row r="6395" spans="1:4" x14ac:dyDescent="0.2">
      <c r="A6395" s="489" t="s">
        <v>9257</v>
      </c>
      <c r="B6395" s="489" t="s">
        <v>5153</v>
      </c>
      <c r="C6395" s="490">
        <v>3881.5714285714303</v>
      </c>
      <c r="D6395" s="490">
        <v>0</v>
      </c>
    </row>
    <row r="6396" spans="1:4" x14ac:dyDescent="0.2">
      <c r="A6396" s="489" t="s">
        <v>9257</v>
      </c>
      <c r="B6396" s="489" t="s">
        <v>5431</v>
      </c>
      <c r="C6396" s="490">
        <v>9057</v>
      </c>
      <c r="D6396" s="490">
        <v>1441.8744000000002</v>
      </c>
    </row>
    <row r="6397" spans="1:4" x14ac:dyDescent="0.2">
      <c r="A6397" s="489" t="s">
        <v>9257</v>
      </c>
      <c r="B6397" s="489" t="s">
        <v>5153</v>
      </c>
      <c r="C6397" s="490">
        <v>2502.4285714285702</v>
      </c>
      <c r="D6397" s="490">
        <v>0</v>
      </c>
    </row>
    <row r="6398" spans="1:4" x14ac:dyDescent="0.2">
      <c r="A6398" s="489" t="s">
        <v>9257</v>
      </c>
      <c r="B6398" s="489" t="s">
        <v>5435</v>
      </c>
      <c r="C6398" s="490">
        <v>5839</v>
      </c>
      <c r="D6398" s="490">
        <v>864.17200000000003</v>
      </c>
    </row>
    <row r="6399" spans="1:4" x14ac:dyDescent="0.2">
      <c r="A6399" s="489" t="s">
        <v>9257</v>
      </c>
      <c r="B6399" s="489" t="s">
        <v>5153</v>
      </c>
      <c r="C6399" s="490">
        <v>1590</v>
      </c>
      <c r="D6399" s="490">
        <v>0</v>
      </c>
    </row>
    <row r="6400" spans="1:4" x14ac:dyDescent="0.2">
      <c r="A6400" s="489" t="s">
        <v>9257</v>
      </c>
      <c r="B6400" s="489" t="s">
        <v>5429</v>
      </c>
      <c r="C6400" s="490">
        <v>3710</v>
      </c>
      <c r="D6400" s="490">
        <v>617.34400000000005</v>
      </c>
    </row>
    <row r="6401" spans="1:4" x14ac:dyDescent="0.2">
      <c r="A6401" s="489" t="s">
        <v>9257</v>
      </c>
      <c r="B6401" s="489" t="s">
        <v>5153</v>
      </c>
      <c r="C6401" s="490">
        <v>3930</v>
      </c>
      <c r="D6401" s="490">
        <v>0</v>
      </c>
    </row>
    <row r="6402" spans="1:4" x14ac:dyDescent="0.2">
      <c r="A6402" s="489" t="s">
        <v>9257</v>
      </c>
      <c r="B6402" s="489" t="s">
        <v>5433</v>
      </c>
      <c r="C6402" s="490">
        <v>9170</v>
      </c>
      <c r="D6402" s="490">
        <v>1407.595</v>
      </c>
    </row>
    <row r="6403" spans="1:4" x14ac:dyDescent="0.2">
      <c r="A6403" s="489" t="s">
        <v>9257</v>
      </c>
      <c r="B6403" s="489" t="s">
        <v>5153</v>
      </c>
      <c r="C6403" s="490">
        <v>1635.42857142857</v>
      </c>
      <c r="D6403" s="490">
        <v>0</v>
      </c>
    </row>
    <row r="6404" spans="1:4" x14ac:dyDescent="0.2">
      <c r="A6404" s="489" t="s">
        <v>9257</v>
      </c>
      <c r="B6404" s="489" t="s">
        <v>4896</v>
      </c>
      <c r="C6404" s="490">
        <v>2762.625</v>
      </c>
      <c r="D6404" s="490">
        <v>507.21794999999997</v>
      </c>
    </row>
    <row r="6405" spans="1:4" x14ac:dyDescent="0.2">
      <c r="A6405" s="489" t="s">
        <v>9257</v>
      </c>
      <c r="B6405" s="489" t="s">
        <v>4897</v>
      </c>
      <c r="C6405" s="490">
        <v>1053.375</v>
      </c>
      <c r="D6405" s="490">
        <v>183.49792500000001</v>
      </c>
    </row>
    <row r="6406" spans="1:4" x14ac:dyDescent="0.2">
      <c r="A6406" s="489" t="s">
        <v>9257</v>
      </c>
      <c r="B6406" s="489" t="s">
        <v>5153</v>
      </c>
      <c r="C6406" s="490">
        <v>1277.75</v>
      </c>
      <c r="D6406" s="490">
        <v>0</v>
      </c>
    </row>
    <row r="6407" spans="1:4" x14ac:dyDescent="0.2">
      <c r="A6407" s="489" t="s">
        <v>9257</v>
      </c>
      <c r="B6407" s="489" t="s">
        <v>5876</v>
      </c>
      <c r="C6407" s="490">
        <v>5111</v>
      </c>
      <c r="D6407" s="490">
        <v>658.29680000000008</v>
      </c>
    </row>
    <row r="6408" spans="1:4" x14ac:dyDescent="0.2">
      <c r="A6408" s="489" t="s">
        <v>9257</v>
      </c>
      <c r="B6408" s="489" t="s">
        <v>5153</v>
      </c>
      <c r="C6408" s="490">
        <v>2958.8571428571399</v>
      </c>
      <c r="D6408" s="490">
        <v>0</v>
      </c>
    </row>
    <row r="6409" spans="1:4" x14ac:dyDescent="0.2">
      <c r="A6409" s="489" t="s">
        <v>9257</v>
      </c>
      <c r="B6409" s="489" t="s">
        <v>4904</v>
      </c>
      <c r="C6409" s="490">
        <v>6904</v>
      </c>
      <c r="D6409" s="490">
        <v>1204.748</v>
      </c>
    </row>
    <row r="6410" spans="1:4" x14ac:dyDescent="0.2">
      <c r="A6410" s="489" t="s">
        <v>9257</v>
      </c>
      <c r="B6410" s="489" t="s">
        <v>5153</v>
      </c>
      <c r="C6410" s="490">
        <v>85763.77</v>
      </c>
      <c r="D6410" s="490">
        <v>0</v>
      </c>
    </row>
    <row r="6411" spans="1:4" x14ac:dyDescent="0.2">
      <c r="A6411" s="489" t="s">
        <v>9257</v>
      </c>
      <c r="B6411" s="489" t="s">
        <v>5437</v>
      </c>
      <c r="C6411" s="490">
        <v>1290.7619047619</v>
      </c>
      <c r="D6411" s="490">
        <v>184.19172380952401</v>
      </c>
    </row>
    <row r="6412" spans="1:4" x14ac:dyDescent="0.2">
      <c r="A6412" s="489" t="s">
        <v>9257</v>
      </c>
      <c r="B6412" s="489" t="s">
        <v>5467</v>
      </c>
      <c r="C6412" s="490">
        <v>3872.2857142857101</v>
      </c>
      <c r="D6412" s="490">
        <v>524.30748571428603</v>
      </c>
    </row>
    <row r="6413" spans="1:4" x14ac:dyDescent="0.2">
      <c r="A6413" s="489" t="s">
        <v>9257</v>
      </c>
      <c r="B6413" s="489" t="s">
        <v>5468</v>
      </c>
      <c r="C6413" s="490">
        <v>7712.3023809523802</v>
      </c>
      <c r="D6413" s="490">
        <v>931.646127619048</v>
      </c>
    </row>
    <row r="6414" spans="1:4" x14ac:dyDescent="0.2">
      <c r="A6414" s="489" t="s">
        <v>9257</v>
      </c>
      <c r="B6414" s="489" t="s">
        <v>5153</v>
      </c>
      <c r="C6414" s="490">
        <v>1649.57142857143</v>
      </c>
      <c r="D6414" s="490">
        <v>0</v>
      </c>
    </row>
    <row r="6415" spans="1:4" x14ac:dyDescent="0.2">
      <c r="A6415" s="489" t="s">
        <v>9257</v>
      </c>
      <c r="B6415" s="489" t="s">
        <v>5437</v>
      </c>
      <c r="C6415" s="490">
        <v>3849</v>
      </c>
      <c r="D6415" s="490">
        <v>549.25229999999999</v>
      </c>
    </row>
    <row r="6416" spans="1:4" x14ac:dyDescent="0.2">
      <c r="A6416" s="489" t="s">
        <v>9257</v>
      </c>
      <c r="B6416" s="489" t="s">
        <v>5153</v>
      </c>
      <c r="C6416" s="490">
        <v>1670.1428571428601</v>
      </c>
      <c r="D6416" s="490">
        <v>0</v>
      </c>
    </row>
    <row r="6417" spans="1:4" x14ac:dyDescent="0.2">
      <c r="A6417" s="489" t="s">
        <v>9257</v>
      </c>
      <c r="B6417" s="489" t="s">
        <v>5437</v>
      </c>
      <c r="C6417" s="490">
        <v>3897</v>
      </c>
      <c r="D6417" s="490">
        <v>556.1019</v>
      </c>
    </row>
    <row r="6418" spans="1:4" x14ac:dyDescent="0.2">
      <c r="A6418" s="489" t="s">
        <v>9257</v>
      </c>
      <c r="B6418" s="489" t="s">
        <v>4010</v>
      </c>
      <c r="C6418" s="490">
        <v>18840</v>
      </c>
      <c r="D6418" s="490">
        <v>5414.616</v>
      </c>
    </row>
    <row r="6419" spans="1:4" x14ac:dyDescent="0.2">
      <c r="A6419" s="489" t="s">
        <v>9257</v>
      </c>
      <c r="B6419" s="489" t="s">
        <v>3265</v>
      </c>
      <c r="C6419" s="490">
        <v>13435.714285714301</v>
      </c>
      <c r="D6419" s="490">
        <v>5002.1164285714303</v>
      </c>
    </row>
    <row r="6420" spans="1:4" x14ac:dyDescent="0.2">
      <c r="A6420" s="489" t="s">
        <v>9257</v>
      </c>
      <c r="B6420" s="489" t="s">
        <v>3264</v>
      </c>
      <c r="C6420" s="490">
        <v>29464.285714285699</v>
      </c>
      <c r="D6420" s="490">
        <v>11532.3214285714</v>
      </c>
    </row>
    <row r="6421" spans="1:4" x14ac:dyDescent="0.2">
      <c r="A6421" s="489" t="s">
        <v>9257</v>
      </c>
      <c r="B6421" s="489" t="s">
        <v>5153</v>
      </c>
      <c r="C6421" s="490">
        <v>3341</v>
      </c>
      <c r="D6421" s="490">
        <v>0</v>
      </c>
    </row>
    <row r="6422" spans="1:4" x14ac:dyDescent="0.2">
      <c r="A6422" s="489" t="s">
        <v>9257</v>
      </c>
      <c r="B6422" s="489" t="s">
        <v>5430</v>
      </c>
      <c r="C6422" s="490">
        <v>8337.0110330993011</v>
      </c>
      <c r="D6422" s="490">
        <v>1357.2653961885701</v>
      </c>
    </row>
    <row r="6423" spans="1:4" x14ac:dyDescent="0.2">
      <c r="A6423" s="489" t="s">
        <v>9257</v>
      </c>
      <c r="B6423" s="489" t="s">
        <v>5446</v>
      </c>
      <c r="C6423" s="490">
        <v>16598.988966900699</v>
      </c>
      <c r="D6423" s="490">
        <v>2562.8838964894703</v>
      </c>
    </row>
    <row r="6424" spans="1:4" x14ac:dyDescent="0.2">
      <c r="A6424" s="489" t="s">
        <v>9257</v>
      </c>
      <c r="B6424" s="489" t="s">
        <v>4010</v>
      </c>
      <c r="C6424" s="490">
        <v>12022</v>
      </c>
      <c r="D6424" s="490">
        <v>3455.1228000000001</v>
      </c>
    </row>
    <row r="6425" spans="1:4" x14ac:dyDescent="0.2">
      <c r="A6425" s="489" t="s">
        <v>9257</v>
      </c>
      <c r="B6425" s="489" t="s">
        <v>4014</v>
      </c>
      <c r="C6425" s="490">
        <v>1222</v>
      </c>
      <c r="D6425" s="490">
        <v>351.20280000000002</v>
      </c>
    </row>
    <row r="6426" spans="1:4" x14ac:dyDescent="0.2">
      <c r="A6426" s="489" t="s">
        <v>9257</v>
      </c>
      <c r="B6426" s="489" t="s">
        <v>4015</v>
      </c>
      <c r="C6426" s="490">
        <v>-1222</v>
      </c>
      <c r="D6426" s="490">
        <v>-200.1636</v>
      </c>
    </row>
    <row r="6427" spans="1:4" x14ac:dyDescent="0.2">
      <c r="A6427" s="489" t="s">
        <v>9257</v>
      </c>
      <c r="B6427" s="489" t="s">
        <v>4827</v>
      </c>
      <c r="C6427" s="490">
        <v>9060</v>
      </c>
      <c r="D6427" s="490">
        <v>2213.3580000000002</v>
      </c>
    </row>
    <row r="6428" spans="1:4" x14ac:dyDescent="0.2">
      <c r="A6428" s="489" t="s">
        <v>9257</v>
      </c>
      <c r="B6428" s="489" t="s">
        <v>4832</v>
      </c>
      <c r="C6428" s="490">
        <v>1468</v>
      </c>
      <c r="D6428" s="490">
        <v>358.63240000000002</v>
      </c>
    </row>
    <row r="6429" spans="1:4" x14ac:dyDescent="0.2">
      <c r="A6429" s="489" t="s">
        <v>9257</v>
      </c>
      <c r="B6429" s="489" t="s">
        <v>4833</v>
      </c>
      <c r="C6429" s="490">
        <v>-1468</v>
      </c>
      <c r="D6429" s="490">
        <v>-240.45840000000001</v>
      </c>
    </row>
    <row r="6430" spans="1:4" x14ac:dyDescent="0.2">
      <c r="A6430" s="489" t="s">
        <v>9257</v>
      </c>
      <c r="B6430" s="489" t="s">
        <v>4827</v>
      </c>
      <c r="C6430" s="490">
        <v>21457</v>
      </c>
      <c r="D6430" s="490">
        <v>5241.9450999999999</v>
      </c>
    </row>
    <row r="6431" spans="1:4" x14ac:dyDescent="0.2">
      <c r="A6431" s="489" t="s">
        <v>9257</v>
      </c>
      <c r="B6431" s="489" t="s">
        <v>4832</v>
      </c>
      <c r="C6431" s="490">
        <v>5121</v>
      </c>
      <c r="D6431" s="490">
        <v>1251.0603000000001</v>
      </c>
    </row>
    <row r="6432" spans="1:4" x14ac:dyDescent="0.2">
      <c r="A6432" s="489" t="s">
        <v>9257</v>
      </c>
      <c r="B6432" s="489" t="s">
        <v>4833</v>
      </c>
      <c r="C6432" s="490">
        <v>-5121</v>
      </c>
      <c r="D6432" s="490">
        <v>-838.81979999999999</v>
      </c>
    </row>
    <row r="6433" spans="1:4" x14ac:dyDescent="0.2">
      <c r="A6433" s="489" t="s">
        <v>9257</v>
      </c>
      <c r="B6433" s="489" t="s">
        <v>5153</v>
      </c>
      <c r="C6433" s="490">
        <v>8357</v>
      </c>
      <c r="D6433" s="490">
        <v>0</v>
      </c>
    </row>
    <row r="6434" spans="1:4" x14ac:dyDescent="0.2">
      <c r="A6434" s="489" t="s">
        <v>9257</v>
      </c>
      <c r="B6434" s="489" t="s">
        <v>5872</v>
      </c>
      <c r="C6434" s="490">
        <v>4505.9523809523798</v>
      </c>
      <c r="D6434" s="490">
        <v>586.22440476190502</v>
      </c>
    </row>
    <row r="6435" spans="1:4" x14ac:dyDescent="0.2">
      <c r="A6435" s="489" t="s">
        <v>9257</v>
      </c>
      <c r="B6435" s="489" t="s">
        <v>5873</v>
      </c>
      <c r="C6435" s="490">
        <v>4578.0476190476202</v>
      </c>
      <c r="D6435" s="490">
        <v>564.93107619047601</v>
      </c>
    </row>
    <row r="6436" spans="1:4" x14ac:dyDescent="0.2">
      <c r="A6436" s="489" t="s">
        <v>9257</v>
      </c>
      <c r="B6436" s="489" t="s">
        <v>3291</v>
      </c>
      <c r="C6436" s="490">
        <v>5803</v>
      </c>
      <c r="D6436" s="490">
        <v>1916.7309</v>
      </c>
    </row>
    <row r="6437" spans="1:4" x14ac:dyDescent="0.2">
      <c r="A6437" s="489" t="s">
        <v>9257</v>
      </c>
      <c r="B6437" s="489" t="s">
        <v>4010</v>
      </c>
      <c r="C6437" s="490">
        <v>10024</v>
      </c>
      <c r="D6437" s="490">
        <v>2880.8976000000002</v>
      </c>
    </row>
    <row r="6438" spans="1:4" x14ac:dyDescent="0.2">
      <c r="A6438" s="489" t="s">
        <v>9257</v>
      </c>
      <c r="B6438" s="489" t="s">
        <v>4014</v>
      </c>
      <c r="C6438" s="490">
        <v>5469</v>
      </c>
      <c r="D6438" s="490">
        <v>1571.7906</v>
      </c>
    </row>
    <row r="6439" spans="1:4" x14ac:dyDescent="0.2">
      <c r="A6439" s="489" t="s">
        <v>9257</v>
      </c>
      <c r="B6439" s="489" t="s">
        <v>4015</v>
      </c>
      <c r="C6439" s="490">
        <v>-4647.9000000000005</v>
      </c>
      <c r="D6439" s="490">
        <v>-761.32602000000009</v>
      </c>
    </row>
    <row r="6440" spans="1:4" x14ac:dyDescent="0.2">
      <c r="A6440" s="489" t="s">
        <v>9257</v>
      </c>
      <c r="B6440" s="489" t="s">
        <v>4016</v>
      </c>
      <c r="C6440" s="490">
        <v>-821.1</v>
      </c>
      <c r="D6440" s="490">
        <v>-98.531999999999996</v>
      </c>
    </row>
    <row r="6441" spans="1:4" x14ac:dyDescent="0.2">
      <c r="A6441" s="489" t="s">
        <v>9257</v>
      </c>
      <c r="B6441" s="489" t="s">
        <v>4010</v>
      </c>
      <c r="C6441" s="490">
        <v>2255</v>
      </c>
      <c r="D6441" s="490">
        <v>648.08699999999999</v>
      </c>
    </row>
    <row r="6442" spans="1:4" x14ac:dyDescent="0.2">
      <c r="A6442" s="489" t="s">
        <v>9257</v>
      </c>
      <c r="B6442" s="489" t="s">
        <v>4014</v>
      </c>
      <c r="C6442" s="490">
        <v>1132</v>
      </c>
      <c r="D6442" s="490">
        <v>325.33680000000004</v>
      </c>
    </row>
    <row r="6443" spans="1:4" x14ac:dyDescent="0.2">
      <c r="A6443" s="489" t="s">
        <v>9257</v>
      </c>
      <c r="B6443" s="489" t="s">
        <v>4015</v>
      </c>
      <c r="C6443" s="490">
        <v>-1016.1</v>
      </c>
      <c r="D6443" s="490">
        <v>-166.43718000000001</v>
      </c>
    </row>
    <row r="6444" spans="1:4" x14ac:dyDescent="0.2">
      <c r="A6444" s="489" t="s">
        <v>9257</v>
      </c>
      <c r="B6444" s="489" t="s">
        <v>4016</v>
      </c>
      <c r="C6444" s="490">
        <v>-115.9</v>
      </c>
      <c r="D6444" s="490">
        <v>-13.907999999999999</v>
      </c>
    </row>
    <row r="6445" spans="1:4" x14ac:dyDescent="0.2">
      <c r="A6445" s="489" t="s">
        <v>9257</v>
      </c>
      <c r="B6445" s="489" t="s">
        <v>3291</v>
      </c>
      <c r="C6445" s="490">
        <v>9360</v>
      </c>
      <c r="D6445" s="490">
        <v>3091.6080000000002</v>
      </c>
    </row>
    <row r="6446" spans="1:4" x14ac:dyDescent="0.2">
      <c r="A6446" s="489" t="s">
        <v>9257</v>
      </c>
      <c r="B6446" s="489" t="s">
        <v>4010</v>
      </c>
      <c r="C6446" s="490">
        <v>24253</v>
      </c>
      <c r="D6446" s="490">
        <v>6970.3122000000003</v>
      </c>
    </row>
    <row r="6447" spans="1:4" x14ac:dyDescent="0.2">
      <c r="A6447" s="489" t="s">
        <v>9257</v>
      </c>
      <c r="B6447" s="489" t="s">
        <v>4010</v>
      </c>
      <c r="C6447" s="490">
        <v>13644</v>
      </c>
      <c r="D6447" s="490">
        <v>3921.2856000000002</v>
      </c>
    </row>
    <row r="6448" spans="1:4" x14ac:dyDescent="0.2">
      <c r="A6448" s="489" t="s">
        <v>9257</v>
      </c>
      <c r="B6448" s="489" t="s">
        <v>5153</v>
      </c>
      <c r="C6448" s="490">
        <v>2752</v>
      </c>
      <c r="D6448" s="490">
        <v>0</v>
      </c>
    </row>
    <row r="6449" spans="1:4" x14ac:dyDescent="0.2">
      <c r="A6449" s="489" t="s">
        <v>9257</v>
      </c>
      <c r="B6449" s="489" t="s">
        <v>5438</v>
      </c>
      <c r="C6449" s="490">
        <v>8806.6095471236204</v>
      </c>
      <c r="D6449" s="490">
        <v>1239.08996328029</v>
      </c>
    </row>
    <row r="6450" spans="1:4" x14ac:dyDescent="0.2">
      <c r="A6450" s="489" t="s">
        <v>9257</v>
      </c>
      <c r="B6450" s="489" t="s">
        <v>5470</v>
      </c>
      <c r="C6450" s="490">
        <v>5583.3904528763806</v>
      </c>
      <c r="D6450" s="490">
        <v>745.38262545899602</v>
      </c>
    </row>
    <row r="6451" spans="1:4" x14ac:dyDescent="0.2">
      <c r="A6451" s="489" t="s">
        <v>9257</v>
      </c>
      <c r="B6451" s="489" t="s">
        <v>4010</v>
      </c>
      <c r="C6451" s="490">
        <v>17912.029676735601</v>
      </c>
      <c r="D6451" s="490">
        <v>5147.9173290938006</v>
      </c>
    </row>
    <row r="6452" spans="1:4" x14ac:dyDescent="0.2">
      <c r="A6452" s="489" t="s">
        <v>9257</v>
      </c>
      <c r="B6452" s="489" t="s">
        <v>4014</v>
      </c>
      <c r="C6452" s="490">
        <v>11738.208797032301</v>
      </c>
      <c r="D6452" s="490">
        <v>3373.56120826709</v>
      </c>
    </row>
    <row r="6453" spans="1:4" x14ac:dyDescent="0.2">
      <c r="A6453" s="489" t="s">
        <v>9257</v>
      </c>
      <c r="B6453" s="489" t="s">
        <v>4015</v>
      </c>
      <c r="C6453" s="490">
        <v>-8895.0715421303703</v>
      </c>
      <c r="D6453" s="490">
        <v>-1457.0127186009502</v>
      </c>
    </row>
    <row r="6454" spans="1:4" x14ac:dyDescent="0.2">
      <c r="A6454" s="489" t="s">
        <v>9257</v>
      </c>
      <c r="B6454" s="489" t="s">
        <v>4016</v>
      </c>
      <c r="C6454" s="490">
        <v>-2843.1372549019602</v>
      </c>
      <c r="D6454" s="490">
        <v>-341.17647058823502</v>
      </c>
    </row>
    <row r="6455" spans="1:4" x14ac:dyDescent="0.2">
      <c r="A6455" s="489" t="s">
        <v>9257</v>
      </c>
      <c r="B6455" s="489" t="s">
        <v>4011</v>
      </c>
      <c r="C6455" s="490">
        <v>15887.970323264401</v>
      </c>
      <c r="D6455" s="490">
        <v>4342.1822893481703</v>
      </c>
    </row>
    <row r="6456" spans="1:4" x14ac:dyDescent="0.2">
      <c r="A6456" s="489" t="s">
        <v>9257</v>
      </c>
      <c r="B6456" s="489" t="s">
        <v>4017</v>
      </c>
      <c r="C6456" s="490">
        <v>10411.791202967701</v>
      </c>
      <c r="D6456" s="490">
        <v>2845.5425357710701</v>
      </c>
    </row>
    <row r="6457" spans="1:4" x14ac:dyDescent="0.2">
      <c r="A6457" s="489" t="s">
        <v>9257</v>
      </c>
      <c r="B6457" s="489" t="s">
        <v>4018</v>
      </c>
      <c r="C6457" s="490">
        <v>-7889.9284578696306</v>
      </c>
      <c r="D6457" s="490">
        <v>-1292.3702813990501</v>
      </c>
    </row>
    <row r="6458" spans="1:4" x14ac:dyDescent="0.2">
      <c r="A6458" s="489" t="s">
        <v>9257</v>
      </c>
      <c r="B6458" s="489" t="s">
        <v>4019</v>
      </c>
      <c r="C6458" s="490">
        <v>-2521.8627450980403</v>
      </c>
      <c r="D6458" s="490">
        <v>-302.62352941176499</v>
      </c>
    </row>
    <row r="6459" spans="1:4" x14ac:dyDescent="0.2">
      <c r="A6459" s="489" t="s">
        <v>9257</v>
      </c>
      <c r="B6459" s="489" t="s">
        <v>4827</v>
      </c>
      <c r="C6459" s="490">
        <v>6019</v>
      </c>
      <c r="D6459" s="490">
        <v>1470.4417000000001</v>
      </c>
    </row>
    <row r="6460" spans="1:4" x14ac:dyDescent="0.2">
      <c r="A6460" s="489" t="s">
        <v>9257</v>
      </c>
      <c r="B6460" s="489" t="s">
        <v>4832</v>
      </c>
      <c r="C6460" s="490">
        <v>620</v>
      </c>
      <c r="D6460" s="490">
        <v>151.46600000000001</v>
      </c>
    </row>
    <row r="6461" spans="1:4" x14ac:dyDescent="0.2">
      <c r="A6461" s="489" t="s">
        <v>9257</v>
      </c>
      <c r="B6461" s="489" t="s">
        <v>4833</v>
      </c>
      <c r="C6461" s="490">
        <v>-620</v>
      </c>
      <c r="D6461" s="490">
        <v>-101.55600000000001</v>
      </c>
    </row>
    <row r="6462" spans="1:4" x14ac:dyDescent="0.2">
      <c r="A6462" s="489" t="s">
        <v>9257</v>
      </c>
      <c r="B6462" s="489" t="s">
        <v>4827</v>
      </c>
      <c r="C6462" s="490">
        <v>3434</v>
      </c>
      <c r="D6462" s="490">
        <v>838.92619999999999</v>
      </c>
    </row>
    <row r="6463" spans="1:4" x14ac:dyDescent="0.2">
      <c r="A6463" s="489" t="s">
        <v>9257</v>
      </c>
      <c r="B6463" s="489" t="s">
        <v>4832</v>
      </c>
      <c r="C6463" s="490">
        <v>983</v>
      </c>
      <c r="D6463" s="490">
        <v>240.14690000000002</v>
      </c>
    </row>
    <row r="6464" spans="1:4" x14ac:dyDescent="0.2">
      <c r="A6464" s="489" t="s">
        <v>9257</v>
      </c>
      <c r="B6464" s="489" t="s">
        <v>4833</v>
      </c>
      <c r="C6464" s="490">
        <v>-983</v>
      </c>
      <c r="D6464" s="490">
        <v>-161.0154</v>
      </c>
    </row>
    <row r="6465" spans="1:4" x14ac:dyDescent="0.2">
      <c r="A6465" s="489" t="s">
        <v>9257</v>
      </c>
      <c r="B6465" s="489" t="s">
        <v>4827</v>
      </c>
      <c r="C6465" s="490">
        <v>3169</v>
      </c>
      <c r="D6465" s="490">
        <v>774.18670000000009</v>
      </c>
    </row>
    <row r="6466" spans="1:4" x14ac:dyDescent="0.2">
      <c r="A6466" s="489" t="s">
        <v>9257</v>
      </c>
      <c r="B6466" s="489" t="s">
        <v>4832</v>
      </c>
      <c r="C6466" s="490">
        <v>1472</v>
      </c>
      <c r="D6466" s="490">
        <v>359.6096</v>
      </c>
    </row>
    <row r="6467" spans="1:4" x14ac:dyDescent="0.2">
      <c r="A6467" s="489" t="s">
        <v>9257</v>
      </c>
      <c r="B6467" s="489" t="s">
        <v>4833</v>
      </c>
      <c r="C6467" s="490">
        <v>-1392.3</v>
      </c>
      <c r="D6467" s="490">
        <v>-228.05874</v>
      </c>
    </row>
    <row r="6468" spans="1:4" x14ac:dyDescent="0.2">
      <c r="A6468" s="489" t="s">
        <v>9257</v>
      </c>
      <c r="B6468" s="489" t="s">
        <v>4834</v>
      </c>
      <c r="C6468" s="490">
        <v>-79.7</v>
      </c>
      <c r="D6468" s="490">
        <v>-9.5640000000000001</v>
      </c>
    </row>
    <row r="6469" spans="1:4" x14ac:dyDescent="0.2">
      <c r="A6469" s="489" t="s">
        <v>9257</v>
      </c>
      <c r="B6469" s="489" t="s">
        <v>4827</v>
      </c>
      <c r="C6469" s="490">
        <v>4043</v>
      </c>
      <c r="D6469" s="490">
        <v>987.70490000000007</v>
      </c>
    </row>
    <row r="6470" spans="1:4" x14ac:dyDescent="0.2">
      <c r="A6470" s="489" t="s">
        <v>9257</v>
      </c>
      <c r="B6470" s="489" t="s">
        <v>4832</v>
      </c>
      <c r="C6470" s="490">
        <v>1533</v>
      </c>
      <c r="D6470" s="490">
        <v>374.51190000000003</v>
      </c>
    </row>
    <row r="6471" spans="1:4" x14ac:dyDescent="0.2">
      <c r="A6471" s="489" t="s">
        <v>9257</v>
      </c>
      <c r="B6471" s="489" t="s">
        <v>4833</v>
      </c>
      <c r="C6471" s="490">
        <v>-1533</v>
      </c>
      <c r="D6471" s="490">
        <v>-251.1054</v>
      </c>
    </row>
    <row r="6472" spans="1:4" x14ac:dyDescent="0.2">
      <c r="A6472" s="489" t="s">
        <v>9257</v>
      </c>
      <c r="B6472" s="489" t="s">
        <v>4010</v>
      </c>
      <c r="C6472" s="490">
        <v>5579</v>
      </c>
      <c r="D6472" s="490">
        <v>1603.4046000000001</v>
      </c>
    </row>
    <row r="6473" spans="1:4" x14ac:dyDescent="0.2">
      <c r="A6473" s="489" t="s">
        <v>9257</v>
      </c>
      <c r="B6473" s="489" t="s">
        <v>4014</v>
      </c>
      <c r="C6473" s="490">
        <v>1439</v>
      </c>
      <c r="D6473" s="490">
        <v>413.5686</v>
      </c>
    </row>
    <row r="6474" spans="1:4" x14ac:dyDescent="0.2">
      <c r="A6474" s="489" t="s">
        <v>9257</v>
      </c>
      <c r="B6474" s="489" t="s">
        <v>4015</v>
      </c>
      <c r="C6474" s="490">
        <v>-1439</v>
      </c>
      <c r="D6474" s="490">
        <v>-235.70820000000001</v>
      </c>
    </row>
    <row r="6475" spans="1:4" x14ac:dyDescent="0.2">
      <c r="A6475" s="489" t="s">
        <v>9257</v>
      </c>
      <c r="B6475" s="489" t="s">
        <v>4010</v>
      </c>
      <c r="C6475" s="490">
        <v>9519</v>
      </c>
      <c r="D6475" s="490">
        <v>2735.7606000000001</v>
      </c>
    </row>
    <row r="6476" spans="1:4" x14ac:dyDescent="0.2">
      <c r="A6476" s="489" t="s">
        <v>9257</v>
      </c>
      <c r="B6476" s="489" t="s">
        <v>4014</v>
      </c>
      <c r="C6476" s="490">
        <v>2576</v>
      </c>
      <c r="D6476" s="490">
        <v>740.3424</v>
      </c>
    </row>
    <row r="6477" spans="1:4" x14ac:dyDescent="0.2">
      <c r="A6477" s="489" t="s">
        <v>9257</v>
      </c>
      <c r="B6477" s="489" t="s">
        <v>4015</v>
      </c>
      <c r="C6477" s="490">
        <v>-2576</v>
      </c>
      <c r="D6477" s="490">
        <v>-421.94880000000001</v>
      </c>
    </row>
    <row r="6478" spans="1:4" x14ac:dyDescent="0.2">
      <c r="A6478" s="489" t="s">
        <v>9257</v>
      </c>
      <c r="B6478" s="489" t="s">
        <v>5153</v>
      </c>
      <c r="C6478" s="490">
        <v>2488</v>
      </c>
      <c r="D6478" s="490">
        <v>0</v>
      </c>
    </row>
    <row r="6479" spans="1:4" x14ac:dyDescent="0.2">
      <c r="A6479" s="489" t="s">
        <v>9257</v>
      </c>
      <c r="B6479" s="489" t="s">
        <v>4904</v>
      </c>
      <c r="C6479" s="490">
        <v>8512.7551020408209</v>
      </c>
      <c r="D6479" s="490">
        <v>1485.4757653061201</v>
      </c>
    </row>
    <row r="6480" spans="1:4" x14ac:dyDescent="0.2">
      <c r="A6480" s="489" t="s">
        <v>9257</v>
      </c>
      <c r="B6480" s="489" t="s">
        <v>4905</v>
      </c>
      <c r="C6480" s="490">
        <v>1498.24489795918</v>
      </c>
      <c r="D6480" s="490">
        <v>248.10935510204101</v>
      </c>
    </row>
    <row r="6481" spans="1:4" x14ac:dyDescent="0.2">
      <c r="A6481" s="489" t="s">
        <v>9257</v>
      </c>
      <c r="B6481" s="489" t="s">
        <v>4010</v>
      </c>
      <c r="C6481" s="490">
        <v>6173</v>
      </c>
      <c r="D6481" s="490">
        <v>1774.1202000000001</v>
      </c>
    </row>
    <row r="6482" spans="1:4" x14ac:dyDescent="0.2">
      <c r="A6482" s="489" t="s">
        <v>9257</v>
      </c>
      <c r="B6482" s="489" t="s">
        <v>4014</v>
      </c>
      <c r="C6482" s="490">
        <v>2542</v>
      </c>
      <c r="D6482" s="490">
        <v>730.57080000000008</v>
      </c>
    </row>
    <row r="6483" spans="1:4" x14ac:dyDescent="0.2">
      <c r="A6483" s="489" t="s">
        <v>9257</v>
      </c>
      <c r="B6483" s="489" t="s">
        <v>4015</v>
      </c>
      <c r="C6483" s="490">
        <v>-2542</v>
      </c>
      <c r="D6483" s="490">
        <v>-416.37960000000004</v>
      </c>
    </row>
    <row r="6484" spans="1:4" x14ac:dyDescent="0.2">
      <c r="A6484" s="489" t="s">
        <v>9257</v>
      </c>
      <c r="B6484" s="489" t="s">
        <v>4010</v>
      </c>
      <c r="C6484" s="490">
        <v>6027</v>
      </c>
      <c r="D6484" s="490">
        <v>1732.1598000000001</v>
      </c>
    </row>
    <row r="6485" spans="1:4" x14ac:dyDescent="0.2">
      <c r="A6485" s="489" t="s">
        <v>9257</v>
      </c>
      <c r="B6485" s="489" t="s">
        <v>4014</v>
      </c>
      <c r="C6485" s="490">
        <v>1680</v>
      </c>
      <c r="D6485" s="490">
        <v>482.83200000000005</v>
      </c>
    </row>
    <row r="6486" spans="1:4" x14ac:dyDescent="0.2">
      <c r="A6486" s="489" t="s">
        <v>9257</v>
      </c>
      <c r="B6486" s="489" t="s">
        <v>4015</v>
      </c>
      <c r="C6486" s="490">
        <v>-1680</v>
      </c>
      <c r="D6486" s="490">
        <v>-275.18400000000003</v>
      </c>
    </row>
    <row r="6487" spans="1:4" x14ac:dyDescent="0.2">
      <c r="A6487" s="489" t="s">
        <v>9257</v>
      </c>
      <c r="B6487" s="489" t="s">
        <v>4010</v>
      </c>
      <c r="C6487" s="490">
        <v>8121</v>
      </c>
      <c r="D6487" s="490">
        <v>2333.9754000000003</v>
      </c>
    </row>
    <row r="6488" spans="1:4" x14ac:dyDescent="0.2">
      <c r="A6488" s="489" t="s">
        <v>9257</v>
      </c>
      <c r="B6488" s="489" t="s">
        <v>4014</v>
      </c>
      <c r="C6488" s="490">
        <v>1885</v>
      </c>
      <c r="D6488" s="490">
        <v>541.74900000000002</v>
      </c>
    </row>
    <row r="6489" spans="1:4" x14ac:dyDescent="0.2">
      <c r="A6489" s="489" t="s">
        <v>9257</v>
      </c>
      <c r="B6489" s="489" t="s">
        <v>4015</v>
      </c>
      <c r="C6489" s="490">
        <v>-1885</v>
      </c>
      <c r="D6489" s="490">
        <v>-308.76300000000003</v>
      </c>
    </row>
    <row r="6490" spans="1:4" x14ac:dyDescent="0.2">
      <c r="A6490" s="489" t="s">
        <v>9257</v>
      </c>
      <c r="B6490" s="489" t="s">
        <v>5153</v>
      </c>
      <c r="C6490" s="490">
        <v>1674</v>
      </c>
      <c r="D6490" s="490">
        <v>0</v>
      </c>
    </row>
    <row r="6491" spans="1:4" x14ac:dyDescent="0.2">
      <c r="A6491" s="489" t="s">
        <v>9257</v>
      </c>
      <c r="B6491" s="489" t="s">
        <v>6051</v>
      </c>
      <c r="C6491" s="490">
        <v>521.80000000000007</v>
      </c>
      <c r="D6491" s="490">
        <v>16.546278000000001</v>
      </c>
    </row>
    <row r="6492" spans="1:4" x14ac:dyDescent="0.2">
      <c r="A6492" s="489" t="s">
        <v>9257</v>
      </c>
      <c r="B6492" s="489" t="s">
        <v>5433</v>
      </c>
      <c r="C6492" s="490">
        <v>7749.8823529411802</v>
      </c>
      <c r="D6492" s="490">
        <v>1189.6069411764699</v>
      </c>
    </row>
    <row r="6493" spans="1:4" x14ac:dyDescent="0.2">
      <c r="A6493" s="489" t="s">
        <v>9257</v>
      </c>
      <c r="B6493" s="489" t="s">
        <v>5455</v>
      </c>
      <c r="C6493" s="490">
        <v>12012.317647058801</v>
      </c>
      <c r="D6493" s="490">
        <v>1748.9934494117601</v>
      </c>
    </row>
    <row r="6494" spans="1:4" x14ac:dyDescent="0.2">
      <c r="A6494" s="489" t="s">
        <v>9257</v>
      </c>
      <c r="B6494" s="489" t="s">
        <v>4010</v>
      </c>
      <c r="C6494" s="490">
        <v>6758</v>
      </c>
      <c r="D6494" s="490">
        <v>1942.2492000000002</v>
      </c>
    </row>
    <row r="6495" spans="1:4" x14ac:dyDescent="0.2">
      <c r="A6495" s="489" t="s">
        <v>9257</v>
      </c>
      <c r="B6495" s="489" t="s">
        <v>4014</v>
      </c>
      <c r="C6495" s="490">
        <v>1486</v>
      </c>
      <c r="D6495" s="490">
        <v>427.07640000000004</v>
      </c>
    </row>
    <row r="6496" spans="1:4" x14ac:dyDescent="0.2">
      <c r="A6496" s="489" t="s">
        <v>9257</v>
      </c>
      <c r="B6496" s="489" t="s">
        <v>4015</v>
      </c>
      <c r="C6496" s="490">
        <v>-1486</v>
      </c>
      <c r="D6496" s="490">
        <v>-243.4068</v>
      </c>
    </row>
    <row r="6497" spans="1:4" x14ac:dyDescent="0.2">
      <c r="A6497" s="489" t="s">
        <v>9257</v>
      </c>
      <c r="B6497" s="489" t="s">
        <v>4827</v>
      </c>
      <c r="C6497" s="490">
        <v>3480</v>
      </c>
      <c r="D6497" s="490">
        <v>850.16399999999999</v>
      </c>
    </row>
    <row r="6498" spans="1:4" x14ac:dyDescent="0.2">
      <c r="A6498" s="489" t="s">
        <v>9257</v>
      </c>
      <c r="B6498" s="489" t="s">
        <v>4832</v>
      </c>
      <c r="C6498" s="490">
        <v>1796</v>
      </c>
      <c r="D6498" s="490">
        <v>438.76280000000003</v>
      </c>
    </row>
    <row r="6499" spans="1:4" x14ac:dyDescent="0.2">
      <c r="A6499" s="489" t="s">
        <v>9257</v>
      </c>
      <c r="B6499" s="489" t="s">
        <v>4833</v>
      </c>
      <c r="C6499" s="490">
        <v>-1582.8000000000002</v>
      </c>
      <c r="D6499" s="490">
        <v>-259.26263999999998</v>
      </c>
    </row>
    <row r="6500" spans="1:4" x14ac:dyDescent="0.2">
      <c r="A6500" s="489" t="s">
        <v>9257</v>
      </c>
      <c r="B6500" s="489" t="s">
        <v>4834</v>
      </c>
      <c r="C6500" s="490">
        <v>-213.20000000000002</v>
      </c>
      <c r="D6500" s="490">
        <v>-25.584</v>
      </c>
    </row>
    <row r="6501" spans="1:4" x14ac:dyDescent="0.2">
      <c r="A6501" s="489" t="s">
        <v>9257</v>
      </c>
      <c r="B6501" s="489" t="s">
        <v>5153</v>
      </c>
      <c r="C6501" s="490">
        <v>3075</v>
      </c>
      <c r="D6501" s="490">
        <v>0</v>
      </c>
    </row>
    <row r="6502" spans="1:4" x14ac:dyDescent="0.2">
      <c r="A6502" s="489" t="s">
        <v>9257</v>
      </c>
      <c r="B6502" s="489" t="s">
        <v>5431</v>
      </c>
      <c r="C6502" s="490">
        <v>6270.2040816326507</v>
      </c>
      <c r="D6502" s="490">
        <v>998.21648979591805</v>
      </c>
    </row>
    <row r="6503" spans="1:4" x14ac:dyDescent="0.2">
      <c r="A6503" s="489" t="s">
        <v>9257</v>
      </c>
      <c r="B6503" s="489" t="s">
        <v>5449</v>
      </c>
      <c r="C6503" s="490">
        <v>1410.7959183673502</v>
      </c>
      <c r="D6503" s="490">
        <v>213.030183673469</v>
      </c>
    </row>
    <row r="6504" spans="1:4" x14ac:dyDescent="0.2">
      <c r="A6504" s="489" t="s">
        <v>9257</v>
      </c>
      <c r="B6504" s="489" t="s">
        <v>4900</v>
      </c>
      <c r="C6504" s="490">
        <v>8883.1070889894399</v>
      </c>
      <c r="D6504" s="490">
        <v>1590.0761689291101</v>
      </c>
    </row>
    <row r="6505" spans="1:4" x14ac:dyDescent="0.2">
      <c r="A6505" s="489" t="s">
        <v>9257</v>
      </c>
      <c r="B6505" s="489" t="s">
        <v>5153</v>
      </c>
      <c r="C6505" s="490">
        <v>1537</v>
      </c>
      <c r="D6505" s="490">
        <v>0</v>
      </c>
    </row>
    <row r="6506" spans="1:4" x14ac:dyDescent="0.2">
      <c r="A6506" s="489" t="s">
        <v>9257</v>
      </c>
      <c r="B6506" s="489" t="s">
        <v>4901</v>
      </c>
      <c r="C6506" s="490">
        <v>2895.8929110105601</v>
      </c>
      <c r="D6506" s="490">
        <v>491.72261628959302</v>
      </c>
    </row>
    <row r="6507" spans="1:4" x14ac:dyDescent="0.2">
      <c r="A6507" s="489" t="s">
        <v>9257</v>
      </c>
      <c r="B6507" s="489" t="s">
        <v>4827</v>
      </c>
      <c r="C6507" s="490">
        <v>7708</v>
      </c>
      <c r="D6507" s="490">
        <v>1883.0644</v>
      </c>
    </row>
    <row r="6508" spans="1:4" x14ac:dyDescent="0.2">
      <c r="A6508" s="489" t="s">
        <v>9257</v>
      </c>
      <c r="B6508" s="489" t="s">
        <v>4832</v>
      </c>
      <c r="C6508" s="490">
        <v>3072</v>
      </c>
      <c r="D6508" s="490">
        <v>750.4896</v>
      </c>
    </row>
    <row r="6509" spans="1:4" x14ac:dyDescent="0.2">
      <c r="A6509" s="489" t="s">
        <v>9257</v>
      </c>
      <c r="B6509" s="489" t="s">
        <v>4833</v>
      </c>
      <c r="C6509" s="490">
        <v>-3072</v>
      </c>
      <c r="D6509" s="490">
        <v>-503.1936</v>
      </c>
    </row>
    <row r="6510" spans="1:4" x14ac:dyDescent="0.2">
      <c r="A6510" s="489" t="s">
        <v>9257</v>
      </c>
      <c r="B6510" s="489" t="s">
        <v>5153</v>
      </c>
      <c r="C6510" s="490">
        <v>3835</v>
      </c>
      <c r="D6510" s="490">
        <v>0</v>
      </c>
    </row>
    <row r="6511" spans="1:4" x14ac:dyDescent="0.2">
      <c r="A6511" s="489" t="s">
        <v>9257</v>
      </c>
      <c r="B6511" s="489" t="s">
        <v>5437</v>
      </c>
      <c r="C6511" s="490">
        <v>8040</v>
      </c>
      <c r="D6511" s="490">
        <v>1147.308</v>
      </c>
    </row>
    <row r="6512" spans="1:4" x14ac:dyDescent="0.2">
      <c r="A6512" s="489" t="s">
        <v>9257</v>
      </c>
      <c r="B6512" s="489" t="s">
        <v>5467</v>
      </c>
      <c r="C6512" s="490">
        <v>1809</v>
      </c>
      <c r="D6512" s="490">
        <v>244.93860000000001</v>
      </c>
    </row>
    <row r="6513" spans="1:4" x14ac:dyDescent="0.2">
      <c r="A6513" s="489" t="s">
        <v>9257</v>
      </c>
      <c r="B6513" s="489" t="s">
        <v>4010</v>
      </c>
      <c r="C6513" s="490">
        <v>6086</v>
      </c>
      <c r="D6513" s="490">
        <v>1749.1164000000001</v>
      </c>
    </row>
    <row r="6514" spans="1:4" x14ac:dyDescent="0.2">
      <c r="A6514" s="489" t="s">
        <v>9257</v>
      </c>
      <c r="B6514" s="489" t="s">
        <v>4014</v>
      </c>
      <c r="C6514" s="490">
        <v>2789</v>
      </c>
      <c r="D6514" s="490">
        <v>801.55860000000007</v>
      </c>
    </row>
    <row r="6515" spans="1:4" x14ac:dyDescent="0.2">
      <c r="A6515" s="489" t="s">
        <v>9257</v>
      </c>
      <c r="B6515" s="489" t="s">
        <v>4015</v>
      </c>
      <c r="C6515" s="490">
        <v>-2662.5</v>
      </c>
      <c r="D6515" s="490">
        <v>-436.11750000000001</v>
      </c>
    </row>
    <row r="6516" spans="1:4" x14ac:dyDescent="0.2">
      <c r="A6516" s="489" t="s">
        <v>9257</v>
      </c>
      <c r="B6516" s="489" t="s">
        <v>4016</v>
      </c>
      <c r="C6516" s="490">
        <v>-126.5</v>
      </c>
      <c r="D6516" s="490">
        <v>-15.18</v>
      </c>
    </row>
    <row r="6517" spans="1:4" x14ac:dyDescent="0.2">
      <c r="A6517" s="489" t="s">
        <v>9257</v>
      </c>
      <c r="B6517" s="489" t="s">
        <v>4827</v>
      </c>
      <c r="C6517" s="490">
        <v>8498</v>
      </c>
      <c r="D6517" s="490">
        <v>2076.0614</v>
      </c>
    </row>
    <row r="6518" spans="1:4" x14ac:dyDescent="0.2">
      <c r="A6518" s="489" t="s">
        <v>9257</v>
      </c>
      <c r="B6518" s="489" t="s">
        <v>4832</v>
      </c>
      <c r="C6518" s="490">
        <v>2092</v>
      </c>
      <c r="D6518" s="490">
        <v>511.07560000000001</v>
      </c>
    </row>
    <row r="6519" spans="1:4" x14ac:dyDescent="0.2">
      <c r="A6519" s="489" t="s">
        <v>9257</v>
      </c>
      <c r="B6519" s="489" t="s">
        <v>4833</v>
      </c>
      <c r="C6519" s="490">
        <v>-2092</v>
      </c>
      <c r="D6519" s="490">
        <v>-342.6696</v>
      </c>
    </row>
    <row r="6520" spans="1:4" x14ac:dyDescent="0.2">
      <c r="A6520" s="489" t="s">
        <v>9257</v>
      </c>
      <c r="B6520" s="489" t="s">
        <v>5153</v>
      </c>
      <c r="C6520" s="490">
        <v>8018</v>
      </c>
      <c r="D6520" s="490">
        <v>0</v>
      </c>
    </row>
    <row r="6521" spans="1:4" x14ac:dyDescent="0.2">
      <c r="A6521" s="489" t="s">
        <v>9257</v>
      </c>
      <c r="B6521" s="489" t="s">
        <v>4904</v>
      </c>
      <c r="C6521" s="490">
        <v>5688.3029073698399</v>
      </c>
      <c r="D6521" s="490">
        <v>992.608857336038</v>
      </c>
    </row>
    <row r="6522" spans="1:4" x14ac:dyDescent="0.2">
      <c r="A6522" s="489" t="s">
        <v>9257</v>
      </c>
      <c r="B6522" s="489" t="s">
        <v>4905</v>
      </c>
      <c r="C6522" s="490">
        <v>2724.6970926301601</v>
      </c>
      <c r="D6522" s="490">
        <v>451.20983853955403</v>
      </c>
    </row>
    <row r="6523" spans="1:4" x14ac:dyDescent="0.2">
      <c r="A6523" s="489" t="s">
        <v>9257</v>
      </c>
      <c r="B6523" s="489" t="s">
        <v>5153</v>
      </c>
      <c r="C6523" s="490">
        <v>9953</v>
      </c>
      <c r="D6523" s="490">
        <v>0</v>
      </c>
    </row>
    <row r="6524" spans="1:4" x14ac:dyDescent="0.2">
      <c r="A6524" s="489" t="s">
        <v>9257</v>
      </c>
      <c r="B6524" s="489" t="s">
        <v>5864</v>
      </c>
      <c r="C6524" s="490">
        <v>6252.0547945205499</v>
      </c>
      <c r="D6524" s="490">
        <v>830.27287671232909</v>
      </c>
    </row>
    <row r="6525" spans="1:4" x14ac:dyDescent="0.2">
      <c r="A6525" s="489" t="s">
        <v>9257</v>
      </c>
      <c r="B6525" s="489" t="s">
        <v>5865</v>
      </c>
      <c r="C6525" s="490">
        <v>7439.9452054794501</v>
      </c>
      <c r="D6525" s="490">
        <v>937.4330958904111</v>
      </c>
    </row>
    <row r="6526" spans="1:4" x14ac:dyDescent="0.2">
      <c r="A6526" s="489" t="s">
        <v>9257</v>
      </c>
      <c r="B6526" s="489" t="s">
        <v>5153</v>
      </c>
      <c r="C6526" s="490">
        <v>2242.25</v>
      </c>
      <c r="D6526" s="490">
        <v>0</v>
      </c>
    </row>
    <row r="6527" spans="1:4" x14ac:dyDescent="0.2">
      <c r="A6527" s="489" t="s">
        <v>9257</v>
      </c>
      <c r="B6527" s="489" t="s">
        <v>5436</v>
      </c>
      <c r="C6527" s="490">
        <v>8969</v>
      </c>
      <c r="D6527" s="490">
        <v>1304.0926000000002</v>
      </c>
    </row>
    <row r="6528" spans="1:4" x14ac:dyDescent="0.2">
      <c r="A6528" s="489" t="s">
        <v>9257</v>
      </c>
      <c r="B6528" s="489" t="s">
        <v>4010</v>
      </c>
      <c r="C6528" s="490">
        <v>6698</v>
      </c>
      <c r="D6528" s="490">
        <v>1925.0052000000001</v>
      </c>
    </row>
    <row r="6529" spans="1:4" x14ac:dyDescent="0.2">
      <c r="A6529" s="489" t="s">
        <v>9257</v>
      </c>
      <c r="B6529" s="489" t="s">
        <v>4014</v>
      </c>
      <c r="C6529" s="490">
        <v>764</v>
      </c>
      <c r="D6529" s="490">
        <v>219.5736</v>
      </c>
    </row>
    <row r="6530" spans="1:4" x14ac:dyDescent="0.2">
      <c r="A6530" s="489" t="s">
        <v>9257</v>
      </c>
      <c r="B6530" s="489" t="s">
        <v>4015</v>
      </c>
      <c r="C6530" s="490">
        <v>-764</v>
      </c>
      <c r="D6530" s="490">
        <v>-125.14320000000001</v>
      </c>
    </row>
    <row r="6531" spans="1:4" x14ac:dyDescent="0.2">
      <c r="A6531" s="489" t="s">
        <v>9257</v>
      </c>
      <c r="B6531" s="489" t="s">
        <v>4010</v>
      </c>
      <c r="C6531" s="490">
        <v>5384</v>
      </c>
      <c r="D6531" s="490">
        <v>1547.3616000000002</v>
      </c>
    </row>
    <row r="6532" spans="1:4" x14ac:dyDescent="0.2">
      <c r="A6532" s="489" t="s">
        <v>9257</v>
      </c>
      <c r="B6532" s="489" t="s">
        <v>4014</v>
      </c>
      <c r="C6532" s="490">
        <v>3555</v>
      </c>
      <c r="D6532" s="490">
        <v>1021.707</v>
      </c>
    </row>
    <row r="6533" spans="1:4" x14ac:dyDescent="0.2">
      <c r="A6533" s="489" t="s">
        <v>9257</v>
      </c>
      <c r="B6533" s="489" t="s">
        <v>4015</v>
      </c>
      <c r="C6533" s="490">
        <v>-2681.7000000000003</v>
      </c>
      <c r="D6533" s="490">
        <v>-439.26246000000003</v>
      </c>
    </row>
    <row r="6534" spans="1:4" x14ac:dyDescent="0.2">
      <c r="A6534" s="489" t="s">
        <v>9257</v>
      </c>
      <c r="B6534" s="489" t="s">
        <v>4016</v>
      </c>
      <c r="C6534" s="490">
        <v>-873.30000000000007</v>
      </c>
      <c r="D6534" s="490">
        <v>-104.79600000000001</v>
      </c>
    </row>
    <row r="6535" spans="1:4" x14ac:dyDescent="0.2">
      <c r="A6535" s="489" t="s">
        <v>9257</v>
      </c>
      <c r="B6535" s="489" t="s">
        <v>5153</v>
      </c>
      <c r="C6535" s="490">
        <v>1036.5</v>
      </c>
      <c r="D6535" s="490">
        <v>0</v>
      </c>
    </row>
    <row r="6536" spans="1:4" x14ac:dyDescent="0.2">
      <c r="A6536" s="489" t="s">
        <v>9257</v>
      </c>
      <c r="B6536" s="489" t="s">
        <v>5852</v>
      </c>
      <c r="C6536" s="490">
        <v>4146</v>
      </c>
      <c r="D6536" s="490">
        <v>567.17280000000005</v>
      </c>
    </row>
    <row r="6537" spans="1:4" x14ac:dyDescent="0.2">
      <c r="A6537" s="489" t="s">
        <v>9257</v>
      </c>
      <c r="B6537" s="489" t="s">
        <v>3291</v>
      </c>
      <c r="C6537" s="490">
        <v>5063</v>
      </c>
      <c r="D6537" s="490">
        <v>1672.3089</v>
      </c>
    </row>
    <row r="6538" spans="1:4" x14ac:dyDescent="0.2">
      <c r="A6538" s="489" t="s">
        <v>9257</v>
      </c>
      <c r="B6538" s="489" t="s">
        <v>3295</v>
      </c>
      <c r="C6538" s="490">
        <v>1759</v>
      </c>
      <c r="D6538" s="490">
        <v>580.99770000000001</v>
      </c>
    </row>
    <row r="6539" spans="1:4" x14ac:dyDescent="0.2">
      <c r="A6539" s="489" t="s">
        <v>9257</v>
      </c>
      <c r="B6539" s="489" t="s">
        <v>3296</v>
      </c>
      <c r="C6539" s="490">
        <v>-1759</v>
      </c>
      <c r="D6539" s="490">
        <v>-288.12420000000003</v>
      </c>
    </row>
    <row r="6540" spans="1:4" x14ac:dyDescent="0.2">
      <c r="A6540" s="489" t="s">
        <v>9257</v>
      </c>
      <c r="B6540" s="489" t="s">
        <v>5153</v>
      </c>
      <c r="C6540" s="490">
        <v>2385.8571428571399</v>
      </c>
      <c r="D6540" s="490">
        <v>0</v>
      </c>
    </row>
    <row r="6541" spans="1:4" x14ac:dyDescent="0.2">
      <c r="A6541" s="489" t="s">
        <v>9257</v>
      </c>
      <c r="B6541" s="489" t="s">
        <v>5432</v>
      </c>
      <c r="C6541" s="490">
        <v>5567</v>
      </c>
      <c r="D6541" s="490">
        <v>870.12210000000005</v>
      </c>
    </row>
    <row r="6542" spans="1:4" x14ac:dyDescent="0.2">
      <c r="A6542" s="489" t="s">
        <v>9257</v>
      </c>
      <c r="B6542" s="489" t="s">
        <v>5153</v>
      </c>
      <c r="C6542" s="490">
        <v>748</v>
      </c>
      <c r="D6542" s="490">
        <v>0</v>
      </c>
    </row>
    <row r="6543" spans="1:4" x14ac:dyDescent="0.2">
      <c r="A6543" s="489" t="s">
        <v>9257</v>
      </c>
      <c r="B6543" s="489" t="s">
        <v>5864</v>
      </c>
      <c r="C6543" s="490">
        <v>3171</v>
      </c>
      <c r="D6543" s="490">
        <v>421.10880000000003</v>
      </c>
    </row>
    <row r="6544" spans="1:4" x14ac:dyDescent="0.2">
      <c r="A6544" s="489" t="s">
        <v>9257</v>
      </c>
      <c r="B6544" s="489" t="s">
        <v>3275</v>
      </c>
      <c r="C6544" s="490">
        <v>5132</v>
      </c>
      <c r="D6544" s="490">
        <v>1747.4460000000001</v>
      </c>
    </row>
    <row r="6545" spans="1:4" x14ac:dyDescent="0.2">
      <c r="A6545" s="489" t="s">
        <v>9257</v>
      </c>
      <c r="B6545" s="489" t="s">
        <v>3279</v>
      </c>
      <c r="C6545" s="490">
        <v>1596</v>
      </c>
      <c r="D6545" s="490">
        <v>543.43799999999999</v>
      </c>
    </row>
    <row r="6546" spans="1:4" x14ac:dyDescent="0.2">
      <c r="A6546" s="489" t="s">
        <v>9257</v>
      </c>
      <c r="B6546" s="489" t="s">
        <v>3280</v>
      </c>
      <c r="C6546" s="490">
        <v>-1596</v>
      </c>
      <c r="D6546" s="490">
        <v>-261.4248</v>
      </c>
    </row>
    <row r="6547" spans="1:4" x14ac:dyDescent="0.2">
      <c r="A6547" s="489" t="s">
        <v>9257</v>
      </c>
      <c r="B6547" s="489" t="s">
        <v>5153</v>
      </c>
      <c r="C6547" s="490">
        <v>1487.25</v>
      </c>
      <c r="D6547" s="490">
        <v>0</v>
      </c>
    </row>
    <row r="6548" spans="1:4" x14ac:dyDescent="0.2">
      <c r="A6548" s="489" t="s">
        <v>9257</v>
      </c>
      <c r="B6548" s="489" t="s">
        <v>5864</v>
      </c>
      <c r="C6548" s="490">
        <v>5949</v>
      </c>
      <c r="D6548" s="490">
        <v>790.02719999999999</v>
      </c>
    </row>
    <row r="6549" spans="1:4" x14ac:dyDescent="0.2">
      <c r="A6549" s="489" t="s">
        <v>9257</v>
      </c>
      <c r="B6549" s="489" t="s">
        <v>4010</v>
      </c>
      <c r="C6549" s="490">
        <v>8029</v>
      </c>
      <c r="D6549" s="490">
        <v>2307.5346</v>
      </c>
    </row>
    <row r="6550" spans="1:4" x14ac:dyDescent="0.2">
      <c r="A6550" s="489" t="s">
        <v>9257</v>
      </c>
      <c r="B6550" s="489" t="s">
        <v>4014</v>
      </c>
      <c r="C6550" s="490">
        <v>2040</v>
      </c>
      <c r="D6550" s="490">
        <v>586.29600000000005</v>
      </c>
    </row>
    <row r="6551" spans="1:4" x14ac:dyDescent="0.2">
      <c r="A6551" s="489" t="s">
        <v>9257</v>
      </c>
      <c r="B6551" s="489" t="s">
        <v>4015</v>
      </c>
      <c r="C6551" s="490">
        <v>-2040</v>
      </c>
      <c r="D6551" s="490">
        <v>-334.15200000000004</v>
      </c>
    </row>
    <row r="6552" spans="1:4" x14ac:dyDescent="0.2">
      <c r="A6552" s="489" t="s">
        <v>9257</v>
      </c>
      <c r="B6552" s="489" t="s">
        <v>3291</v>
      </c>
      <c r="C6552" s="490">
        <v>23649.334099597701</v>
      </c>
      <c r="D6552" s="490">
        <v>7811.3750530971201</v>
      </c>
    </row>
    <row r="6553" spans="1:4" x14ac:dyDescent="0.2">
      <c r="A6553" s="489" t="s">
        <v>9257</v>
      </c>
      <c r="B6553" s="489" t="s">
        <v>3292</v>
      </c>
      <c r="C6553" s="490">
        <v>7899.6659004022904</v>
      </c>
      <c r="D6553" s="490">
        <v>2482.0750259064002</v>
      </c>
    </row>
    <row r="6554" spans="1:4" x14ac:dyDescent="0.2">
      <c r="A6554" s="489" t="s">
        <v>9257</v>
      </c>
      <c r="B6554" s="489" t="s">
        <v>5153</v>
      </c>
      <c r="C6554" s="490">
        <v>2708</v>
      </c>
      <c r="D6554" s="490">
        <v>0</v>
      </c>
    </row>
    <row r="6555" spans="1:4" x14ac:dyDescent="0.2">
      <c r="A6555" s="489" t="s">
        <v>9257</v>
      </c>
      <c r="B6555" s="489" t="s">
        <v>5435</v>
      </c>
      <c r="C6555" s="490">
        <v>7805.0314465408801</v>
      </c>
      <c r="D6555" s="490">
        <v>1155.1446540880499</v>
      </c>
    </row>
    <row r="6556" spans="1:4" x14ac:dyDescent="0.2">
      <c r="A6556" s="489" t="s">
        <v>9257</v>
      </c>
      <c r="B6556" s="489" t="s">
        <v>5461</v>
      </c>
      <c r="C6556" s="490">
        <v>5845.9685534591199</v>
      </c>
      <c r="D6556" s="490">
        <v>820.77398490566009</v>
      </c>
    </row>
    <row r="6557" spans="1:4" x14ac:dyDescent="0.2">
      <c r="A6557" s="489" t="s">
        <v>9257</v>
      </c>
      <c r="B6557" s="489" t="s">
        <v>3291</v>
      </c>
      <c r="C6557" s="490">
        <v>15361</v>
      </c>
      <c r="D6557" s="490">
        <v>5073.7383</v>
      </c>
    </row>
    <row r="6558" spans="1:4" x14ac:dyDescent="0.2">
      <c r="A6558" s="489" t="s">
        <v>9257</v>
      </c>
      <c r="B6558" s="489" t="s">
        <v>3295</v>
      </c>
      <c r="C6558" s="490">
        <v>4964</v>
      </c>
      <c r="D6558" s="490">
        <v>1639.6092000000001</v>
      </c>
    </row>
    <row r="6559" spans="1:4" x14ac:dyDescent="0.2">
      <c r="A6559" s="489" t="s">
        <v>9257</v>
      </c>
      <c r="B6559" s="489" t="s">
        <v>3296</v>
      </c>
      <c r="C6559" s="490">
        <v>-4964</v>
      </c>
      <c r="D6559" s="490">
        <v>-813.10320000000002</v>
      </c>
    </row>
    <row r="6560" spans="1:4" x14ac:dyDescent="0.2">
      <c r="A6560" s="489" t="s">
        <v>9257</v>
      </c>
      <c r="B6560" s="489" t="s">
        <v>4827</v>
      </c>
      <c r="C6560" s="490">
        <v>4678</v>
      </c>
      <c r="D6560" s="490">
        <v>1142.8354000000002</v>
      </c>
    </row>
    <row r="6561" spans="1:4" x14ac:dyDescent="0.2">
      <c r="A6561" s="489" t="s">
        <v>9257</v>
      </c>
      <c r="B6561" s="489" t="s">
        <v>4832</v>
      </c>
      <c r="C6561" s="490">
        <v>721</v>
      </c>
      <c r="D6561" s="490">
        <v>176.1403</v>
      </c>
    </row>
    <row r="6562" spans="1:4" x14ac:dyDescent="0.2">
      <c r="A6562" s="489" t="s">
        <v>9257</v>
      </c>
      <c r="B6562" s="489" t="s">
        <v>4833</v>
      </c>
      <c r="C6562" s="490">
        <v>-721</v>
      </c>
      <c r="D6562" s="490">
        <v>-118.0998</v>
      </c>
    </row>
    <row r="6563" spans="1:4" x14ac:dyDescent="0.2">
      <c r="A6563" s="489" t="s">
        <v>9257</v>
      </c>
      <c r="B6563" s="489" t="s">
        <v>4827</v>
      </c>
      <c r="C6563" s="490">
        <v>26310</v>
      </c>
      <c r="D6563" s="490">
        <v>6427.5330000000004</v>
      </c>
    </row>
    <row r="6564" spans="1:4" x14ac:dyDescent="0.2">
      <c r="A6564" s="489" t="s">
        <v>9257</v>
      </c>
      <c r="B6564" s="489" t="s">
        <v>4832</v>
      </c>
      <c r="C6564" s="490">
        <v>2152</v>
      </c>
      <c r="D6564" s="490">
        <v>525.73360000000002</v>
      </c>
    </row>
    <row r="6565" spans="1:4" x14ac:dyDescent="0.2">
      <c r="A6565" s="489" t="s">
        <v>9257</v>
      </c>
      <c r="B6565" s="489" t="s">
        <v>4833</v>
      </c>
      <c r="C6565" s="490">
        <v>-2152</v>
      </c>
      <c r="D6565" s="490">
        <v>-352.49760000000003</v>
      </c>
    </row>
    <row r="6566" spans="1:4" x14ac:dyDescent="0.2">
      <c r="A6566" s="489" t="s">
        <v>9257</v>
      </c>
      <c r="B6566" s="489" t="s">
        <v>5153</v>
      </c>
      <c r="C6566" s="490">
        <v>1890</v>
      </c>
      <c r="D6566" s="490">
        <v>0</v>
      </c>
    </row>
    <row r="6567" spans="1:4" x14ac:dyDescent="0.2">
      <c r="A6567" s="489" t="s">
        <v>9257</v>
      </c>
      <c r="B6567" s="489" t="s">
        <v>4892</v>
      </c>
      <c r="C6567" s="490">
        <v>9189.7203325774808</v>
      </c>
      <c r="D6567" s="490">
        <v>1703.7741496598601</v>
      </c>
    </row>
    <row r="6568" spans="1:4" x14ac:dyDescent="0.2">
      <c r="A6568" s="489" t="s">
        <v>9257</v>
      </c>
      <c r="B6568" s="489" t="s">
        <v>4893</v>
      </c>
      <c r="C6568" s="490">
        <v>2968.2796674225201</v>
      </c>
      <c r="D6568" s="490">
        <v>522.12039349962197</v>
      </c>
    </row>
    <row r="6569" spans="1:4" x14ac:dyDescent="0.2">
      <c r="A6569" s="489" t="s">
        <v>9257</v>
      </c>
      <c r="B6569" s="489" t="s">
        <v>4010</v>
      </c>
      <c r="C6569" s="490">
        <v>6408</v>
      </c>
      <c r="D6569" s="490">
        <v>1841.6592000000001</v>
      </c>
    </row>
    <row r="6570" spans="1:4" x14ac:dyDescent="0.2">
      <c r="A6570" s="489" t="s">
        <v>9257</v>
      </c>
      <c r="B6570" s="489" t="s">
        <v>4014</v>
      </c>
      <c r="C6570" s="490">
        <v>2778</v>
      </c>
      <c r="D6570" s="490">
        <v>798.3972</v>
      </c>
    </row>
    <row r="6571" spans="1:4" x14ac:dyDescent="0.2">
      <c r="A6571" s="489" t="s">
        <v>9257</v>
      </c>
      <c r="B6571" s="489" t="s">
        <v>4015</v>
      </c>
      <c r="C6571" s="490">
        <v>-2755.8</v>
      </c>
      <c r="D6571" s="490">
        <v>-451.40004000000005</v>
      </c>
    </row>
    <row r="6572" spans="1:4" x14ac:dyDescent="0.2">
      <c r="A6572" s="489" t="s">
        <v>9257</v>
      </c>
      <c r="B6572" s="489" t="s">
        <v>4016</v>
      </c>
      <c r="C6572" s="490">
        <v>-22.2</v>
      </c>
      <c r="D6572" s="490">
        <v>-2.6639999999999997</v>
      </c>
    </row>
    <row r="6573" spans="1:4" x14ac:dyDescent="0.2">
      <c r="A6573" s="489" t="s">
        <v>9257</v>
      </c>
      <c r="B6573" s="489" t="s">
        <v>3275</v>
      </c>
      <c r="C6573" s="490">
        <v>17888</v>
      </c>
      <c r="D6573" s="490">
        <v>6090.8640000000005</v>
      </c>
    </row>
    <row r="6574" spans="1:4" x14ac:dyDescent="0.2">
      <c r="A6574" s="489" t="s">
        <v>9257</v>
      </c>
      <c r="B6574" s="489" t="s">
        <v>3291</v>
      </c>
      <c r="C6574" s="490">
        <v>11995</v>
      </c>
      <c r="D6574" s="490">
        <v>3961.9485</v>
      </c>
    </row>
    <row r="6575" spans="1:4" x14ac:dyDescent="0.2">
      <c r="A6575" s="489" t="s">
        <v>9257</v>
      </c>
      <c r="B6575" s="489" t="s">
        <v>3295</v>
      </c>
      <c r="C6575" s="490">
        <v>986</v>
      </c>
      <c r="D6575" s="490">
        <v>325.67580000000004</v>
      </c>
    </row>
    <row r="6576" spans="1:4" x14ac:dyDescent="0.2">
      <c r="A6576" s="489" t="s">
        <v>9257</v>
      </c>
      <c r="B6576" s="489" t="s">
        <v>3296</v>
      </c>
      <c r="C6576" s="490">
        <v>-986</v>
      </c>
      <c r="D6576" s="490">
        <v>-161.5068</v>
      </c>
    </row>
    <row r="6577" spans="1:4" x14ac:dyDescent="0.2">
      <c r="A6577" s="489" t="s">
        <v>9257</v>
      </c>
      <c r="B6577" s="489" t="s">
        <v>3291</v>
      </c>
      <c r="C6577" s="490">
        <v>9236</v>
      </c>
      <c r="D6577" s="490">
        <v>3050.6508000000003</v>
      </c>
    </row>
    <row r="6578" spans="1:4" x14ac:dyDescent="0.2">
      <c r="A6578" s="489" t="s">
        <v>9257</v>
      </c>
      <c r="B6578" s="489" t="s">
        <v>3295</v>
      </c>
      <c r="C6578" s="490">
        <v>1416</v>
      </c>
      <c r="D6578" s="490">
        <v>467.70480000000003</v>
      </c>
    </row>
    <row r="6579" spans="1:4" x14ac:dyDescent="0.2">
      <c r="A6579" s="489" t="s">
        <v>9257</v>
      </c>
      <c r="B6579" s="489" t="s">
        <v>3296</v>
      </c>
      <c r="C6579" s="490">
        <v>-1416</v>
      </c>
      <c r="D6579" s="490">
        <v>-231.94080000000002</v>
      </c>
    </row>
    <row r="6580" spans="1:4" x14ac:dyDescent="0.2">
      <c r="A6580" s="489" t="s">
        <v>9257</v>
      </c>
      <c r="B6580" s="489" t="s">
        <v>3291</v>
      </c>
      <c r="C6580" s="490">
        <v>22522.593320235799</v>
      </c>
      <c r="D6580" s="490">
        <v>7439.2125736738708</v>
      </c>
    </row>
    <row r="6581" spans="1:4" x14ac:dyDescent="0.2">
      <c r="A6581" s="489" t="s">
        <v>9257</v>
      </c>
      <c r="B6581" s="489" t="s">
        <v>3292</v>
      </c>
      <c r="C6581" s="490">
        <v>405.40667976424402</v>
      </c>
      <c r="D6581" s="490">
        <v>127.37877878192501</v>
      </c>
    </row>
    <row r="6582" spans="1:4" x14ac:dyDescent="0.2">
      <c r="A6582" s="489" t="s">
        <v>9257</v>
      </c>
      <c r="B6582" s="489" t="s">
        <v>3295</v>
      </c>
      <c r="C6582" s="490">
        <v>4518.6640471512801</v>
      </c>
      <c r="D6582" s="490">
        <v>1492.5147347740701</v>
      </c>
    </row>
    <row r="6583" spans="1:4" x14ac:dyDescent="0.2">
      <c r="A6583" s="489" t="s">
        <v>9257</v>
      </c>
      <c r="B6583" s="489" t="s">
        <v>3298</v>
      </c>
      <c r="C6583" s="490">
        <v>81.335952848722997</v>
      </c>
      <c r="D6583" s="490">
        <v>25.555756385068801</v>
      </c>
    </row>
    <row r="6584" spans="1:4" x14ac:dyDescent="0.2">
      <c r="A6584" s="489" t="s">
        <v>9257</v>
      </c>
      <c r="B6584" s="489" t="s">
        <v>3296</v>
      </c>
      <c r="C6584" s="490">
        <v>-4518.6640471512801</v>
      </c>
      <c r="D6584" s="490">
        <v>-740.157170923379</v>
      </c>
    </row>
    <row r="6585" spans="1:4" x14ac:dyDescent="0.2">
      <c r="A6585" s="489" t="s">
        <v>9257</v>
      </c>
      <c r="B6585" s="489" t="s">
        <v>3299</v>
      </c>
      <c r="C6585" s="490">
        <v>-81.335952848722997</v>
      </c>
      <c r="D6585" s="490">
        <v>-13.322829076620799</v>
      </c>
    </row>
    <row r="6586" spans="1:4" x14ac:dyDescent="0.2">
      <c r="A6586" s="489" t="s">
        <v>9257</v>
      </c>
      <c r="B6586" s="489" t="s">
        <v>4010</v>
      </c>
      <c r="C6586" s="490">
        <v>1518</v>
      </c>
      <c r="D6586" s="490">
        <v>436.27320000000003</v>
      </c>
    </row>
    <row r="6587" spans="1:4" x14ac:dyDescent="0.2">
      <c r="A6587" s="489" t="s">
        <v>9257</v>
      </c>
      <c r="B6587" s="489" t="s">
        <v>4014</v>
      </c>
      <c r="C6587" s="490">
        <v>1834</v>
      </c>
      <c r="D6587" s="490">
        <v>527.09159999999997</v>
      </c>
    </row>
    <row r="6588" spans="1:4" x14ac:dyDescent="0.2">
      <c r="A6588" s="489" t="s">
        <v>9257</v>
      </c>
      <c r="B6588" s="489" t="s">
        <v>4015</v>
      </c>
      <c r="C6588" s="490">
        <v>-1005.6</v>
      </c>
      <c r="D6588" s="490">
        <v>-164.71728000000002</v>
      </c>
    </row>
    <row r="6589" spans="1:4" x14ac:dyDescent="0.2">
      <c r="A6589" s="489" t="s">
        <v>9257</v>
      </c>
      <c r="B6589" s="489" t="s">
        <v>4016</v>
      </c>
      <c r="C6589" s="490">
        <v>-828.40000000000009</v>
      </c>
      <c r="D6589" s="490">
        <v>-99.408000000000001</v>
      </c>
    </row>
    <row r="6590" spans="1:4" x14ac:dyDescent="0.2">
      <c r="A6590" s="489" t="s">
        <v>9257</v>
      </c>
      <c r="B6590" s="489" t="s">
        <v>3291</v>
      </c>
      <c r="C6590" s="490">
        <v>20541</v>
      </c>
      <c r="D6590" s="490">
        <v>6784.6923000000006</v>
      </c>
    </row>
    <row r="6591" spans="1:4" x14ac:dyDescent="0.2">
      <c r="A6591" s="489" t="s">
        <v>9257</v>
      </c>
      <c r="B6591" s="489" t="s">
        <v>3295</v>
      </c>
      <c r="C6591" s="490">
        <v>4015</v>
      </c>
      <c r="D6591" s="490">
        <v>1326.1545000000001</v>
      </c>
    </row>
    <row r="6592" spans="1:4" x14ac:dyDescent="0.2">
      <c r="A6592" s="489" t="s">
        <v>9257</v>
      </c>
      <c r="B6592" s="489" t="s">
        <v>3296</v>
      </c>
      <c r="C6592" s="490">
        <v>-4015</v>
      </c>
      <c r="D6592" s="490">
        <v>-657.65700000000004</v>
      </c>
    </row>
    <row r="6593" spans="1:4" x14ac:dyDescent="0.2">
      <c r="A6593" s="489" t="s">
        <v>9257</v>
      </c>
      <c r="B6593" s="489" t="s">
        <v>4010</v>
      </c>
      <c r="C6593" s="490">
        <v>20063</v>
      </c>
      <c r="D6593" s="490">
        <v>5766.1062000000002</v>
      </c>
    </row>
    <row r="6594" spans="1:4" x14ac:dyDescent="0.2">
      <c r="A6594" s="489" t="s">
        <v>9257</v>
      </c>
      <c r="B6594" s="489" t="s">
        <v>4014</v>
      </c>
      <c r="C6594" s="490">
        <v>6305</v>
      </c>
      <c r="D6594" s="490">
        <v>1812.057</v>
      </c>
    </row>
    <row r="6595" spans="1:4" x14ac:dyDescent="0.2">
      <c r="A6595" s="489" t="s">
        <v>9257</v>
      </c>
      <c r="B6595" s="489" t="s">
        <v>4015</v>
      </c>
      <c r="C6595" s="490">
        <v>-6305</v>
      </c>
      <c r="D6595" s="490">
        <v>-1032.759</v>
      </c>
    </row>
    <row r="6596" spans="1:4" x14ac:dyDescent="0.2">
      <c r="A6596" s="489" t="s">
        <v>9257</v>
      </c>
      <c r="B6596" s="489" t="s">
        <v>1105</v>
      </c>
      <c r="C6596" s="490">
        <v>1767</v>
      </c>
      <c r="D6596" s="490">
        <v>894.45540000000005</v>
      </c>
    </row>
    <row r="6597" spans="1:4" x14ac:dyDescent="0.2">
      <c r="A6597" s="489" t="s">
        <v>9257</v>
      </c>
      <c r="B6597" s="489" t="s">
        <v>1106</v>
      </c>
      <c r="C6597" s="490">
        <v>4931.3</v>
      </c>
      <c r="D6597" s="490">
        <v>2371.9553000000001</v>
      </c>
    </row>
    <row r="6598" spans="1:4" x14ac:dyDescent="0.2">
      <c r="A6598" s="489" t="s">
        <v>9257</v>
      </c>
      <c r="B6598" s="489" t="s">
        <v>2408</v>
      </c>
      <c r="C6598" s="490">
        <v>474975</v>
      </c>
      <c r="D6598" s="490">
        <v>36430.582499999997</v>
      </c>
    </row>
    <row r="6599" spans="1:4" x14ac:dyDescent="0.2">
      <c r="A6599" s="489" t="s">
        <v>9257</v>
      </c>
      <c r="B6599" s="489" t="s">
        <v>4841</v>
      </c>
      <c r="C6599" s="490">
        <v>30831.237713971899</v>
      </c>
      <c r="D6599" s="490">
        <v>7532.0713735233303</v>
      </c>
    </row>
    <row r="6600" spans="1:4" x14ac:dyDescent="0.2">
      <c r="A6600" s="489" t="s">
        <v>9257</v>
      </c>
      <c r="B6600" s="489" t="s">
        <v>4844</v>
      </c>
      <c r="C6600" s="490">
        <v>71939.554665934396</v>
      </c>
      <c r="D6600" s="490">
        <v>16711.558548896599</v>
      </c>
    </row>
    <row r="6601" spans="1:4" x14ac:dyDescent="0.2">
      <c r="A6601" s="489" t="s">
        <v>9257</v>
      </c>
      <c r="B6601" s="489" t="s">
        <v>4846</v>
      </c>
      <c r="C6601" s="490">
        <v>402445.28442009399</v>
      </c>
      <c r="D6601" s="490">
        <v>88457.473515536607</v>
      </c>
    </row>
    <row r="6602" spans="1:4" x14ac:dyDescent="0.2">
      <c r="A6602" s="489" t="s">
        <v>9257</v>
      </c>
      <c r="B6602" s="489" t="s">
        <v>3265</v>
      </c>
      <c r="C6602" s="490">
        <v>65060.714285714304</v>
      </c>
      <c r="D6602" s="490">
        <v>24222.1039285714</v>
      </c>
    </row>
    <row r="6603" spans="1:4" x14ac:dyDescent="0.2">
      <c r="A6603" s="489" t="s">
        <v>9257</v>
      </c>
      <c r="B6603" s="489" t="s">
        <v>3264</v>
      </c>
      <c r="C6603" s="490">
        <v>27883.163265306099</v>
      </c>
      <c r="D6603" s="490">
        <v>10913.470102040801</v>
      </c>
    </row>
    <row r="6604" spans="1:4" x14ac:dyDescent="0.2">
      <c r="A6604" s="489" t="s">
        <v>9257</v>
      </c>
      <c r="B6604" s="489" t="s">
        <v>3266</v>
      </c>
      <c r="C6604" s="490">
        <v>16358.1224489796</v>
      </c>
      <c r="D6604" s="490">
        <v>5762.9665387755103</v>
      </c>
    </row>
    <row r="6605" spans="1:4" x14ac:dyDescent="0.2">
      <c r="A6605" s="489" t="s">
        <v>9257</v>
      </c>
      <c r="B6605" s="489" t="s">
        <v>3275</v>
      </c>
      <c r="C6605" s="490">
        <v>23028.947368421101</v>
      </c>
      <c r="D6605" s="490">
        <v>7841.3565789473705</v>
      </c>
    </row>
    <row r="6606" spans="1:4" x14ac:dyDescent="0.2">
      <c r="A6606" s="489" t="s">
        <v>9257</v>
      </c>
      <c r="B6606" s="489" t="s">
        <v>3276</v>
      </c>
      <c r="C6606" s="490">
        <v>53734.210526315801</v>
      </c>
      <c r="D6606" s="490">
        <v>17404.510789473701</v>
      </c>
    </row>
    <row r="6607" spans="1:4" x14ac:dyDescent="0.2">
      <c r="A6607" s="489" t="s">
        <v>9257</v>
      </c>
      <c r="B6607" s="489" t="s">
        <v>3277</v>
      </c>
      <c r="C6607" s="490">
        <v>185766.842105263</v>
      </c>
      <c r="D6607" s="490">
        <v>56937.537105263204</v>
      </c>
    </row>
    <row r="6608" spans="1:4" x14ac:dyDescent="0.2">
      <c r="A6608" s="489" t="s">
        <v>9257</v>
      </c>
      <c r="B6608" s="489" t="s">
        <v>4987</v>
      </c>
      <c r="C6608" s="490">
        <v>200871.75</v>
      </c>
      <c r="D6608" s="490">
        <v>51502.676813715902</v>
      </c>
    </row>
    <row r="6609" spans="1:4" x14ac:dyDescent="0.2">
      <c r="A6609" s="489" t="s">
        <v>9257</v>
      </c>
      <c r="B6609" s="489" t="s">
        <v>4979</v>
      </c>
      <c r="C6609" s="490">
        <v>189398.25</v>
      </c>
      <c r="D6609" s="490">
        <v>47752.188859289701</v>
      </c>
    </row>
    <row r="6610" spans="1:4" x14ac:dyDescent="0.2">
      <c r="A6610" s="489" t="s">
        <v>9257</v>
      </c>
      <c r="B6610" s="489" t="s">
        <v>4971</v>
      </c>
      <c r="C6610" s="490">
        <v>23392.5</v>
      </c>
      <c r="D6610" s="490">
        <v>5934.5794411249299</v>
      </c>
    </row>
    <row r="6611" spans="1:4" x14ac:dyDescent="0.2">
      <c r="A6611" s="489" t="s">
        <v>9257</v>
      </c>
      <c r="B6611" s="489" t="s">
        <v>4991</v>
      </c>
      <c r="C6611" s="490">
        <v>53027.25</v>
      </c>
      <c r="D6611" s="490">
        <v>12992.515077113101</v>
      </c>
    </row>
    <row r="6612" spans="1:4" x14ac:dyDescent="0.2">
      <c r="A6612" s="489" t="s">
        <v>9257</v>
      </c>
      <c r="B6612" s="489" t="s">
        <v>4993</v>
      </c>
      <c r="C6612" s="490">
        <v>26145</v>
      </c>
      <c r="D6612" s="490">
        <v>6526.2055823538003</v>
      </c>
    </row>
    <row r="6613" spans="1:4" x14ac:dyDescent="0.2">
      <c r="A6613" s="489" t="s">
        <v>9257</v>
      </c>
      <c r="B6613" s="489" t="s">
        <v>4981</v>
      </c>
      <c r="C6613" s="490">
        <v>218826</v>
      </c>
      <c r="D6613" s="490">
        <v>54145.3904832876</v>
      </c>
    </row>
    <row r="6614" spans="1:4" x14ac:dyDescent="0.2">
      <c r="A6614" s="489" t="s">
        <v>9257</v>
      </c>
      <c r="B6614" s="489" t="s">
        <v>4983</v>
      </c>
      <c r="C6614" s="490">
        <v>206646.75</v>
      </c>
      <c r="D6614" s="490">
        <v>52146.443329747904</v>
      </c>
    </row>
    <row r="6615" spans="1:4" x14ac:dyDescent="0.2">
      <c r="A6615" s="489" t="s">
        <v>9257</v>
      </c>
      <c r="B6615" s="489" t="s">
        <v>4985</v>
      </c>
      <c r="C6615" s="490">
        <v>205673.25</v>
      </c>
      <c r="D6615" s="490">
        <v>52999.079830152499</v>
      </c>
    </row>
    <row r="6616" spans="1:4" x14ac:dyDescent="0.2">
      <c r="A6616" s="489" t="s">
        <v>9257</v>
      </c>
      <c r="B6616" s="489" t="s">
        <v>4989</v>
      </c>
      <c r="C6616" s="490">
        <v>133242</v>
      </c>
      <c r="D6616" s="490">
        <v>33471.165707672</v>
      </c>
    </row>
    <row r="6617" spans="1:4" x14ac:dyDescent="0.2">
      <c r="A6617" s="489" t="s">
        <v>9257</v>
      </c>
      <c r="B6617" s="489" t="s">
        <v>4973</v>
      </c>
      <c r="C6617" s="490">
        <v>32728.5</v>
      </c>
      <c r="D6617" s="490">
        <v>8112.9310203802406</v>
      </c>
    </row>
    <row r="6618" spans="1:4" x14ac:dyDescent="0.2">
      <c r="A6618" s="489" t="s">
        <v>9257</v>
      </c>
      <c r="B6618" s="489" t="s">
        <v>4975</v>
      </c>
      <c r="C6618" s="490">
        <v>76160.25</v>
      </c>
      <c r="D6618" s="490">
        <v>18681.0292807611</v>
      </c>
    </row>
    <row r="6619" spans="1:4" x14ac:dyDescent="0.2">
      <c r="A6619" s="489" t="s">
        <v>9257</v>
      </c>
      <c r="B6619" s="489" t="s">
        <v>4977</v>
      </c>
      <c r="C6619" s="490">
        <v>130755</v>
      </c>
      <c r="D6619" s="490">
        <v>32862.107436332801</v>
      </c>
    </row>
    <row r="6620" spans="1:4" x14ac:dyDescent="0.2">
      <c r="A6620" s="489" t="s">
        <v>9257</v>
      </c>
      <c r="B6620" s="489" t="s">
        <v>1115</v>
      </c>
      <c r="C6620" s="490">
        <v>5401</v>
      </c>
      <c r="D6620" s="490">
        <v>2945.1653000000001</v>
      </c>
    </row>
    <row r="6621" spans="1:4" x14ac:dyDescent="0.2">
      <c r="A6621" s="489" t="s">
        <v>9257</v>
      </c>
      <c r="B6621" s="489" t="s">
        <v>1122</v>
      </c>
      <c r="C6621" s="490">
        <v>5213</v>
      </c>
      <c r="D6621" s="490">
        <v>2700.3340000000003</v>
      </c>
    </row>
    <row r="6622" spans="1:4" x14ac:dyDescent="0.2">
      <c r="A6622" s="489" t="s">
        <v>9257</v>
      </c>
      <c r="B6622" s="489" t="s">
        <v>1122</v>
      </c>
      <c r="C6622" s="490">
        <v>5491</v>
      </c>
      <c r="D6622" s="490">
        <v>2844.3380000000002</v>
      </c>
    </row>
    <row r="6623" spans="1:4" x14ac:dyDescent="0.2">
      <c r="A6623" s="489" t="s">
        <v>9257</v>
      </c>
      <c r="B6623" s="489" t="s">
        <v>1122</v>
      </c>
      <c r="C6623" s="490">
        <v>5366</v>
      </c>
      <c r="D6623" s="490">
        <v>2779.5880000000002</v>
      </c>
    </row>
    <row r="6624" spans="1:4" x14ac:dyDescent="0.2">
      <c r="A6624" s="489" t="s">
        <v>9257</v>
      </c>
      <c r="B6624" s="489" t="s">
        <v>1122</v>
      </c>
      <c r="C6624" s="490">
        <v>8571.3000000000011</v>
      </c>
      <c r="D6624" s="490">
        <v>4439.9333999999999</v>
      </c>
    </row>
    <row r="6625" spans="1:4" x14ac:dyDescent="0.2">
      <c r="A6625" s="489" t="s">
        <v>9257</v>
      </c>
      <c r="B6625" s="489" t="s">
        <v>1122</v>
      </c>
      <c r="C6625" s="490">
        <v>6505.4000000000005</v>
      </c>
      <c r="D6625" s="490">
        <v>3369.7972</v>
      </c>
    </row>
    <row r="6626" spans="1:4" x14ac:dyDescent="0.2">
      <c r="A6626" s="489" t="s">
        <v>9257</v>
      </c>
      <c r="B6626" s="489" t="s">
        <v>1129</v>
      </c>
      <c r="C6626" s="490">
        <v>2954</v>
      </c>
      <c r="D6626" s="490">
        <v>1453.6634000000001</v>
      </c>
    </row>
    <row r="6627" spans="1:4" x14ac:dyDescent="0.2">
      <c r="A6627" s="489" t="s">
        <v>9257</v>
      </c>
      <c r="B6627" s="489" t="s">
        <v>1129</v>
      </c>
      <c r="C6627" s="490">
        <v>9622.1</v>
      </c>
      <c r="D6627" s="490">
        <v>4735.0354100000004</v>
      </c>
    </row>
    <row r="6628" spans="1:4" x14ac:dyDescent="0.2">
      <c r="A6628" s="489" t="s">
        <v>9257</v>
      </c>
      <c r="B6628" s="489" t="s">
        <v>1129</v>
      </c>
      <c r="C6628" s="490">
        <v>4808</v>
      </c>
      <c r="D6628" s="490">
        <v>2366.0168000000003</v>
      </c>
    </row>
    <row r="6629" spans="1:4" x14ac:dyDescent="0.2">
      <c r="A6629" s="489" t="s">
        <v>9257</v>
      </c>
      <c r="B6629" s="489" t="s">
        <v>1129</v>
      </c>
      <c r="C6629" s="490">
        <v>3672</v>
      </c>
      <c r="D6629" s="490">
        <v>1806.9912000000002</v>
      </c>
    </row>
    <row r="6630" spans="1:4" x14ac:dyDescent="0.2">
      <c r="A6630" s="489" t="s">
        <v>9257</v>
      </c>
      <c r="B6630" s="489" t="s">
        <v>1129</v>
      </c>
      <c r="C6630" s="490">
        <v>7713.2027027027007</v>
      </c>
      <c r="D6630" s="490">
        <v>3795.66705</v>
      </c>
    </row>
    <row r="6631" spans="1:4" x14ac:dyDescent="0.2">
      <c r="A6631" s="489" t="s">
        <v>9257</v>
      </c>
      <c r="B6631" s="489" t="s">
        <v>3264</v>
      </c>
      <c r="C6631" s="490">
        <v>11312.6972972973</v>
      </c>
      <c r="D6631" s="490">
        <v>4427.7897221621606</v>
      </c>
    </row>
    <row r="6632" spans="1:4" x14ac:dyDescent="0.2">
      <c r="A6632" s="489" t="s">
        <v>9257</v>
      </c>
      <c r="B6632" s="489" t="s">
        <v>1129</v>
      </c>
      <c r="C6632" s="490">
        <v>21613</v>
      </c>
      <c r="D6632" s="490">
        <v>10635.757299999999</v>
      </c>
    </row>
    <row r="6633" spans="1:4" x14ac:dyDescent="0.2">
      <c r="A6633" s="489" t="s">
        <v>9257</v>
      </c>
      <c r="B6633" s="489" t="s">
        <v>1129</v>
      </c>
      <c r="C6633" s="490">
        <v>7867</v>
      </c>
      <c r="D6633" s="490">
        <v>3871.3507</v>
      </c>
    </row>
    <row r="6634" spans="1:4" x14ac:dyDescent="0.2">
      <c r="A6634" s="489" t="s">
        <v>9257</v>
      </c>
      <c r="B6634" s="489" t="s">
        <v>1129</v>
      </c>
      <c r="C6634" s="490">
        <v>25095.172413793101</v>
      </c>
      <c r="D6634" s="490">
        <v>12349.334344827601</v>
      </c>
    </row>
    <row r="6635" spans="1:4" x14ac:dyDescent="0.2">
      <c r="A6635" s="489" t="s">
        <v>9257</v>
      </c>
      <c r="B6635" s="489" t="s">
        <v>1130</v>
      </c>
      <c r="C6635" s="490">
        <v>11292.8275862069</v>
      </c>
      <c r="D6635" s="490">
        <v>5287.3018758620701</v>
      </c>
    </row>
    <row r="6636" spans="1:4" x14ac:dyDescent="0.2">
      <c r="A6636" s="489" t="s">
        <v>9257</v>
      </c>
      <c r="B6636" s="489" t="s">
        <v>1136</v>
      </c>
      <c r="C6636" s="490">
        <v>9491</v>
      </c>
      <c r="D6636" s="490">
        <v>4437.0425000000005</v>
      </c>
    </row>
    <row r="6637" spans="1:4" x14ac:dyDescent="0.2">
      <c r="A6637" s="489" t="s">
        <v>9257</v>
      </c>
      <c r="B6637" s="489" t="s">
        <v>1136</v>
      </c>
      <c r="C6637" s="490">
        <v>30530.649038461499</v>
      </c>
      <c r="D6637" s="490">
        <v>14273.0784254808</v>
      </c>
    </row>
    <row r="6638" spans="1:4" x14ac:dyDescent="0.2">
      <c r="A6638" s="489" t="s">
        <v>9257</v>
      </c>
      <c r="B6638" s="489" t="s">
        <v>1137</v>
      </c>
      <c r="C6638" s="490">
        <v>20272.350961538501</v>
      </c>
      <c r="D6638" s="490">
        <v>9017.1417076923099</v>
      </c>
    </row>
    <row r="6639" spans="1:4" x14ac:dyDescent="0.2">
      <c r="A6639" s="489" t="s">
        <v>9257</v>
      </c>
      <c r="B6639" s="489" t="s">
        <v>1136</v>
      </c>
      <c r="C6639" s="490">
        <v>29179.084967320301</v>
      </c>
      <c r="D6639" s="490">
        <v>13641.222222222201</v>
      </c>
    </row>
    <row r="6640" spans="1:4" x14ac:dyDescent="0.2">
      <c r="A6640" s="489" t="s">
        <v>9257</v>
      </c>
      <c r="B6640" s="489" t="s">
        <v>1137</v>
      </c>
      <c r="C6640" s="490">
        <v>42251.315032679704</v>
      </c>
      <c r="D6640" s="490">
        <v>18793.384926535902</v>
      </c>
    </row>
    <row r="6641" spans="1:4" x14ac:dyDescent="0.2">
      <c r="A6641" s="489" t="s">
        <v>9257</v>
      </c>
      <c r="B6641" s="489" t="s">
        <v>1136</v>
      </c>
      <c r="C6641" s="490">
        <v>31023.527443105802</v>
      </c>
      <c r="D6641" s="490">
        <v>14503.4990796519</v>
      </c>
    </row>
    <row r="6642" spans="1:4" x14ac:dyDescent="0.2">
      <c r="A6642" s="489" t="s">
        <v>9257</v>
      </c>
      <c r="B6642" s="489" t="s">
        <v>1137</v>
      </c>
      <c r="C6642" s="490">
        <v>61674.772556894204</v>
      </c>
      <c r="D6642" s="490">
        <v>27432.938833306602</v>
      </c>
    </row>
    <row r="6643" spans="1:4" x14ac:dyDescent="0.2">
      <c r="A6643" s="489" t="s">
        <v>9257</v>
      </c>
      <c r="B6643" s="489" t="s">
        <v>1136</v>
      </c>
      <c r="C6643" s="490">
        <v>4517</v>
      </c>
      <c r="D6643" s="490">
        <v>2111.6975000000002</v>
      </c>
    </row>
    <row r="6644" spans="1:4" x14ac:dyDescent="0.2">
      <c r="A6644" s="489" t="s">
        <v>9257</v>
      </c>
      <c r="B6644" s="489" t="s">
        <v>1136</v>
      </c>
      <c r="C6644" s="490">
        <v>5195.7</v>
      </c>
      <c r="D6644" s="490">
        <v>2428.9897500000002</v>
      </c>
    </row>
    <row r="6645" spans="1:4" x14ac:dyDescent="0.2">
      <c r="A6645" s="489" t="s">
        <v>9257</v>
      </c>
      <c r="B6645" s="489" t="s">
        <v>173</v>
      </c>
      <c r="C6645" s="490">
        <v>7653.2000000000007</v>
      </c>
      <c r="D6645" s="490">
        <v>3291.6413200000002</v>
      </c>
    </row>
    <row r="6646" spans="1:4" x14ac:dyDescent="0.2">
      <c r="A6646" s="489" t="s">
        <v>9257</v>
      </c>
      <c r="B6646" s="489" t="s">
        <v>173</v>
      </c>
      <c r="C6646" s="490">
        <v>4185</v>
      </c>
      <c r="D6646" s="490">
        <v>1799.9685000000002</v>
      </c>
    </row>
    <row r="6647" spans="1:4" x14ac:dyDescent="0.2">
      <c r="A6647" s="489" t="s">
        <v>9257</v>
      </c>
      <c r="B6647" s="489" t="s">
        <v>173</v>
      </c>
      <c r="C6647" s="490">
        <v>7598.7000000000007</v>
      </c>
      <c r="D6647" s="490">
        <v>3268.2008700000001</v>
      </c>
    </row>
    <row r="6648" spans="1:4" x14ac:dyDescent="0.2">
      <c r="A6648" s="489" t="s">
        <v>9257</v>
      </c>
      <c r="B6648" s="489" t="s">
        <v>173</v>
      </c>
      <c r="C6648" s="490">
        <v>16828.099999999999</v>
      </c>
      <c r="D6648" s="490">
        <v>7237.7658100000008</v>
      </c>
    </row>
    <row r="6649" spans="1:4" x14ac:dyDescent="0.2">
      <c r="A6649" s="489" t="s">
        <v>9257</v>
      </c>
      <c r="B6649" s="489" t="s">
        <v>173</v>
      </c>
      <c r="C6649" s="490">
        <v>5715</v>
      </c>
      <c r="D6649" s="490">
        <v>2458.0215000000003</v>
      </c>
    </row>
    <row r="6650" spans="1:4" x14ac:dyDescent="0.2">
      <c r="A6650" s="489" t="s">
        <v>9257</v>
      </c>
      <c r="B6650" s="489" t="s">
        <v>178</v>
      </c>
      <c r="C6650" s="490">
        <v>2593</v>
      </c>
      <c r="D6650" s="490">
        <v>1115.2492999999999</v>
      </c>
    </row>
    <row r="6651" spans="1:4" x14ac:dyDescent="0.2">
      <c r="A6651" s="489" t="s">
        <v>9257</v>
      </c>
      <c r="B6651" s="489" t="s">
        <v>179</v>
      </c>
      <c r="C6651" s="490">
        <v>-2593</v>
      </c>
      <c r="D6651" s="490">
        <v>-466.74</v>
      </c>
    </row>
    <row r="6652" spans="1:4" x14ac:dyDescent="0.2">
      <c r="A6652" s="489" t="s">
        <v>9257</v>
      </c>
      <c r="B6652" s="489" t="s">
        <v>173</v>
      </c>
      <c r="C6652" s="490">
        <v>13574</v>
      </c>
      <c r="D6652" s="490">
        <v>5838.1774000000005</v>
      </c>
    </row>
    <row r="6653" spans="1:4" x14ac:dyDescent="0.2">
      <c r="A6653" s="489" t="s">
        <v>9257</v>
      </c>
      <c r="B6653" s="489" t="s">
        <v>173</v>
      </c>
      <c r="C6653" s="490">
        <v>3037</v>
      </c>
      <c r="D6653" s="490">
        <v>1306.2137</v>
      </c>
    </row>
    <row r="6654" spans="1:4" x14ac:dyDescent="0.2">
      <c r="A6654" s="489" t="s">
        <v>9257</v>
      </c>
      <c r="B6654" s="489" t="s">
        <v>178</v>
      </c>
      <c r="C6654" s="490">
        <v>764</v>
      </c>
      <c r="D6654" s="490">
        <v>328.59640000000002</v>
      </c>
    </row>
    <row r="6655" spans="1:4" x14ac:dyDescent="0.2">
      <c r="A6655" s="489" t="s">
        <v>9257</v>
      </c>
      <c r="B6655" s="489" t="s">
        <v>179</v>
      </c>
      <c r="C6655" s="490">
        <v>-764</v>
      </c>
      <c r="D6655" s="490">
        <v>-137.52000000000001</v>
      </c>
    </row>
    <row r="6656" spans="1:4" x14ac:dyDescent="0.2">
      <c r="A6656" s="489" t="s">
        <v>9257</v>
      </c>
      <c r="B6656" s="489" t="s">
        <v>173</v>
      </c>
      <c r="C6656" s="490">
        <v>12638</v>
      </c>
      <c r="D6656" s="490">
        <v>5435.6037999999999</v>
      </c>
    </row>
    <row r="6657" spans="1:4" x14ac:dyDescent="0.2">
      <c r="A6657" s="489" t="s">
        <v>9257</v>
      </c>
      <c r="B6657" s="489" t="s">
        <v>173</v>
      </c>
      <c r="C6657" s="490">
        <v>6784</v>
      </c>
      <c r="D6657" s="490">
        <v>2917.7984000000001</v>
      </c>
    </row>
    <row r="6658" spans="1:4" x14ac:dyDescent="0.2">
      <c r="A6658" s="489" t="s">
        <v>9257</v>
      </c>
      <c r="B6658" s="489" t="s">
        <v>178</v>
      </c>
      <c r="C6658" s="490">
        <v>3014</v>
      </c>
      <c r="D6658" s="490">
        <v>1296.3214</v>
      </c>
    </row>
    <row r="6659" spans="1:4" x14ac:dyDescent="0.2">
      <c r="A6659" s="489" t="s">
        <v>9257</v>
      </c>
      <c r="B6659" s="489" t="s">
        <v>179</v>
      </c>
      <c r="C6659" s="490">
        <v>-3014</v>
      </c>
      <c r="D6659" s="490">
        <v>-542.52</v>
      </c>
    </row>
    <row r="6660" spans="1:4" x14ac:dyDescent="0.2">
      <c r="A6660" s="489" t="s">
        <v>9257</v>
      </c>
      <c r="B6660" s="489" t="s">
        <v>173</v>
      </c>
      <c r="C6660" s="490">
        <v>6223</v>
      </c>
      <c r="D6660" s="490">
        <v>2676.5123000000003</v>
      </c>
    </row>
    <row r="6661" spans="1:4" x14ac:dyDescent="0.2">
      <c r="A6661" s="489" t="s">
        <v>9257</v>
      </c>
      <c r="B6661" s="489" t="s">
        <v>178</v>
      </c>
      <c r="C6661" s="490">
        <v>2184</v>
      </c>
      <c r="D6661" s="490">
        <v>939.33840000000009</v>
      </c>
    </row>
    <row r="6662" spans="1:4" x14ac:dyDescent="0.2">
      <c r="A6662" s="489" t="s">
        <v>9257</v>
      </c>
      <c r="B6662" s="489" t="s">
        <v>179</v>
      </c>
      <c r="C6662" s="490">
        <v>-2184</v>
      </c>
      <c r="D6662" s="490">
        <v>-393.12</v>
      </c>
    </row>
    <row r="6663" spans="1:4" x14ac:dyDescent="0.2">
      <c r="A6663" s="489" t="s">
        <v>9257</v>
      </c>
      <c r="B6663" s="489" t="s">
        <v>173</v>
      </c>
      <c r="C6663" s="490">
        <v>6176</v>
      </c>
      <c r="D6663" s="490">
        <v>2656.2976000000003</v>
      </c>
    </row>
    <row r="6664" spans="1:4" x14ac:dyDescent="0.2">
      <c r="A6664" s="489" t="s">
        <v>9257</v>
      </c>
      <c r="B6664" s="489" t="s">
        <v>173</v>
      </c>
      <c r="C6664" s="490">
        <v>9616</v>
      </c>
      <c r="D6664" s="490">
        <v>4135.8415999999997</v>
      </c>
    </row>
    <row r="6665" spans="1:4" x14ac:dyDescent="0.2">
      <c r="A6665" s="489" t="s">
        <v>9257</v>
      </c>
      <c r="B6665" s="489" t="s">
        <v>3264</v>
      </c>
      <c r="C6665" s="490">
        <v>6402</v>
      </c>
      <c r="D6665" s="490">
        <v>2505.7428</v>
      </c>
    </row>
    <row r="6666" spans="1:4" x14ac:dyDescent="0.2">
      <c r="A6666" s="489" t="s">
        <v>9257</v>
      </c>
      <c r="B6666" s="489" t="s">
        <v>3264</v>
      </c>
      <c r="C6666" s="490">
        <v>7447</v>
      </c>
      <c r="D6666" s="490">
        <v>2914.7558000000004</v>
      </c>
    </row>
    <row r="6667" spans="1:4" x14ac:dyDescent="0.2">
      <c r="A6667" s="489" t="s">
        <v>9257</v>
      </c>
      <c r="B6667" s="489" t="s">
        <v>173</v>
      </c>
      <c r="C6667" s="490">
        <v>9941</v>
      </c>
      <c r="D6667" s="490">
        <v>4275.6241</v>
      </c>
    </row>
    <row r="6668" spans="1:4" x14ac:dyDescent="0.2">
      <c r="A6668" s="489" t="s">
        <v>9257</v>
      </c>
      <c r="B6668" s="489" t="s">
        <v>3264</v>
      </c>
      <c r="C6668" s="490">
        <v>8940</v>
      </c>
      <c r="D6668" s="490">
        <v>3499.116</v>
      </c>
    </row>
    <row r="6669" spans="1:4" x14ac:dyDescent="0.2">
      <c r="A6669" s="489" t="s">
        <v>9257</v>
      </c>
      <c r="B6669" s="489" t="s">
        <v>3264</v>
      </c>
      <c r="C6669" s="490">
        <v>5135</v>
      </c>
      <c r="D6669" s="490">
        <v>2009.8390000000002</v>
      </c>
    </row>
    <row r="6670" spans="1:4" x14ac:dyDescent="0.2">
      <c r="A6670" s="489" t="s">
        <v>9257</v>
      </c>
      <c r="B6670" s="489" t="s">
        <v>3264</v>
      </c>
      <c r="C6670" s="490">
        <v>18595</v>
      </c>
      <c r="D6670" s="490">
        <v>7278.0830000000005</v>
      </c>
    </row>
    <row r="6671" spans="1:4" x14ac:dyDescent="0.2">
      <c r="A6671" s="489" t="s">
        <v>9257</v>
      </c>
      <c r="B6671" s="489" t="s">
        <v>3264</v>
      </c>
      <c r="C6671" s="490">
        <v>7891</v>
      </c>
      <c r="D6671" s="490">
        <v>3088.5374000000002</v>
      </c>
    </row>
    <row r="6672" spans="1:4" x14ac:dyDescent="0.2">
      <c r="A6672" s="489" t="s">
        <v>9257</v>
      </c>
      <c r="B6672" s="489" t="s">
        <v>3264</v>
      </c>
      <c r="C6672" s="490">
        <v>8752</v>
      </c>
      <c r="D6672" s="490">
        <v>3425.5328</v>
      </c>
    </row>
    <row r="6673" spans="1:4" x14ac:dyDescent="0.2">
      <c r="A6673" s="489" t="s">
        <v>9257</v>
      </c>
      <c r="B6673" s="489" t="s">
        <v>3264</v>
      </c>
      <c r="C6673" s="490">
        <v>6012</v>
      </c>
      <c r="D6673" s="490">
        <v>2353.0968000000003</v>
      </c>
    </row>
    <row r="6674" spans="1:4" x14ac:dyDescent="0.2">
      <c r="A6674" s="489" t="s">
        <v>9257</v>
      </c>
      <c r="B6674" s="489" t="s">
        <v>3264</v>
      </c>
      <c r="C6674" s="490">
        <v>7277</v>
      </c>
      <c r="D6674" s="490">
        <v>2848.2178000000004</v>
      </c>
    </row>
    <row r="6675" spans="1:4" x14ac:dyDescent="0.2">
      <c r="A6675" s="489" t="s">
        <v>9257</v>
      </c>
      <c r="B6675" s="489" t="s">
        <v>3264</v>
      </c>
      <c r="C6675" s="490">
        <v>3022</v>
      </c>
      <c r="D6675" s="490">
        <v>1182.8108</v>
      </c>
    </row>
    <row r="6676" spans="1:4" x14ac:dyDescent="0.2">
      <c r="A6676" s="489" t="s">
        <v>9257</v>
      </c>
      <c r="B6676" s="489" t="s">
        <v>3268</v>
      </c>
      <c r="C6676" s="490">
        <v>1575</v>
      </c>
      <c r="D6676" s="490">
        <v>616.45500000000004</v>
      </c>
    </row>
    <row r="6677" spans="1:4" x14ac:dyDescent="0.2">
      <c r="A6677" s="489" t="s">
        <v>9257</v>
      </c>
      <c r="B6677" s="489" t="s">
        <v>3269</v>
      </c>
      <c r="C6677" s="490">
        <v>-1575</v>
      </c>
      <c r="D6677" s="490">
        <v>-257.98500000000001</v>
      </c>
    </row>
    <row r="6678" spans="1:4" x14ac:dyDescent="0.2">
      <c r="A6678" s="489" t="s">
        <v>9257</v>
      </c>
      <c r="B6678" s="489" t="s">
        <v>3265</v>
      </c>
      <c r="C6678" s="490">
        <v>887.00723327305604</v>
      </c>
      <c r="D6678" s="490">
        <v>330.23279294755901</v>
      </c>
    </row>
    <row r="6679" spans="1:4" x14ac:dyDescent="0.2">
      <c r="A6679" s="489" t="s">
        <v>9257</v>
      </c>
      <c r="B6679" s="489" t="s">
        <v>3264</v>
      </c>
      <c r="C6679" s="490">
        <v>32879.9927667269</v>
      </c>
      <c r="D6679" s="490">
        <v>12869.2291688969</v>
      </c>
    </row>
    <row r="6680" spans="1:4" x14ac:dyDescent="0.2">
      <c r="A6680" s="489" t="s">
        <v>9257</v>
      </c>
      <c r="B6680" s="489" t="s">
        <v>3264</v>
      </c>
      <c r="C6680" s="490">
        <v>7618</v>
      </c>
      <c r="D6680" s="490">
        <v>2981.6852000000003</v>
      </c>
    </row>
    <row r="6681" spans="1:4" x14ac:dyDescent="0.2">
      <c r="A6681" s="489" t="s">
        <v>9257</v>
      </c>
      <c r="B6681" s="489" t="s">
        <v>3268</v>
      </c>
      <c r="C6681" s="490">
        <v>1193</v>
      </c>
      <c r="D6681" s="490">
        <v>466.9402</v>
      </c>
    </row>
    <row r="6682" spans="1:4" x14ac:dyDescent="0.2">
      <c r="A6682" s="489" t="s">
        <v>9257</v>
      </c>
      <c r="B6682" s="489" t="s">
        <v>3269</v>
      </c>
      <c r="C6682" s="490">
        <v>-1193</v>
      </c>
      <c r="D6682" s="490">
        <v>-195.4134</v>
      </c>
    </row>
    <row r="6683" spans="1:4" x14ac:dyDescent="0.2">
      <c r="A6683" s="489" t="s">
        <v>9257</v>
      </c>
      <c r="B6683" s="489" t="s">
        <v>3264</v>
      </c>
      <c r="C6683" s="490">
        <v>9999</v>
      </c>
      <c r="D6683" s="490">
        <v>3913.6086</v>
      </c>
    </row>
    <row r="6684" spans="1:4" x14ac:dyDescent="0.2">
      <c r="A6684" s="489" t="s">
        <v>9257</v>
      </c>
      <c r="B6684" s="489" t="s">
        <v>3268</v>
      </c>
      <c r="C6684" s="490">
        <v>1930</v>
      </c>
      <c r="D6684" s="490">
        <v>755.40200000000004</v>
      </c>
    </row>
    <row r="6685" spans="1:4" x14ac:dyDescent="0.2">
      <c r="A6685" s="489" t="s">
        <v>9257</v>
      </c>
      <c r="B6685" s="489" t="s">
        <v>3269</v>
      </c>
      <c r="C6685" s="490">
        <v>-1930</v>
      </c>
      <c r="D6685" s="490">
        <v>-316.13400000000001</v>
      </c>
    </row>
    <row r="6686" spans="1:4" x14ac:dyDescent="0.2">
      <c r="A6686" s="489" t="s">
        <v>9257</v>
      </c>
      <c r="B6686" s="489" t="s">
        <v>3264</v>
      </c>
      <c r="C6686" s="490">
        <v>9278</v>
      </c>
      <c r="D6686" s="490">
        <v>3631.4092000000001</v>
      </c>
    </row>
    <row r="6687" spans="1:4" x14ac:dyDescent="0.2">
      <c r="A6687" s="489" t="s">
        <v>9257</v>
      </c>
      <c r="B6687" s="489" t="s">
        <v>3268</v>
      </c>
      <c r="C6687" s="490">
        <v>2048</v>
      </c>
      <c r="D6687" s="490">
        <v>801.58720000000005</v>
      </c>
    </row>
    <row r="6688" spans="1:4" x14ac:dyDescent="0.2">
      <c r="A6688" s="489" t="s">
        <v>9257</v>
      </c>
      <c r="B6688" s="489" t="s">
        <v>3269</v>
      </c>
      <c r="C6688" s="490">
        <v>-2048</v>
      </c>
      <c r="D6688" s="490">
        <v>-335.4624</v>
      </c>
    </row>
    <row r="6689" spans="1:4" x14ac:dyDescent="0.2">
      <c r="A6689" s="489" t="s">
        <v>9257</v>
      </c>
      <c r="B6689" s="489" t="s">
        <v>3264</v>
      </c>
      <c r="C6689" s="490">
        <v>7816</v>
      </c>
      <c r="D6689" s="490">
        <v>3059.1824000000001</v>
      </c>
    </row>
    <row r="6690" spans="1:4" x14ac:dyDescent="0.2">
      <c r="A6690" s="489" t="s">
        <v>9257</v>
      </c>
      <c r="B6690" s="489" t="s">
        <v>3264</v>
      </c>
      <c r="C6690" s="490">
        <v>5703</v>
      </c>
      <c r="D6690" s="490">
        <v>2232.1541999999999</v>
      </c>
    </row>
    <row r="6691" spans="1:4" x14ac:dyDescent="0.2">
      <c r="A6691" s="489" t="s">
        <v>9257</v>
      </c>
      <c r="B6691" s="489" t="s">
        <v>3265</v>
      </c>
      <c r="C6691" s="490">
        <v>9545.9838220424699</v>
      </c>
      <c r="D6691" s="490">
        <v>3553.9697769464101</v>
      </c>
    </row>
    <row r="6692" spans="1:4" x14ac:dyDescent="0.2">
      <c r="A6692" s="489" t="s">
        <v>9257</v>
      </c>
      <c r="B6692" s="489" t="s">
        <v>3264</v>
      </c>
      <c r="C6692" s="490">
        <v>29956.016177957499</v>
      </c>
      <c r="D6692" s="490">
        <v>11724.7847320526</v>
      </c>
    </row>
    <row r="6693" spans="1:4" x14ac:dyDescent="0.2">
      <c r="A6693" s="489" t="s">
        <v>9257</v>
      </c>
      <c r="B6693" s="489" t="s">
        <v>3264</v>
      </c>
      <c r="C6693" s="490">
        <v>25028</v>
      </c>
      <c r="D6693" s="490">
        <v>9795.9592000000011</v>
      </c>
    </row>
    <row r="6694" spans="1:4" x14ac:dyDescent="0.2">
      <c r="A6694" s="489" t="s">
        <v>9257</v>
      </c>
      <c r="B6694" s="489" t="s">
        <v>3264</v>
      </c>
      <c r="C6694" s="490">
        <v>12018</v>
      </c>
      <c r="D6694" s="490">
        <v>4703.8452000000007</v>
      </c>
    </row>
    <row r="6695" spans="1:4" x14ac:dyDescent="0.2">
      <c r="A6695" s="489" t="s">
        <v>9257</v>
      </c>
      <c r="B6695" s="489" t="s">
        <v>3268</v>
      </c>
      <c r="C6695" s="490">
        <v>626</v>
      </c>
      <c r="D6695" s="490">
        <v>245.0164</v>
      </c>
    </row>
    <row r="6696" spans="1:4" x14ac:dyDescent="0.2">
      <c r="A6696" s="489" t="s">
        <v>9257</v>
      </c>
      <c r="B6696" s="489" t="s">
        <v>3269</v>
      </c>
      <c r="C6696" s="490">
        <v>-626</v>
      </c>
      <c r="D6696" s="490">
        <v>-102.53880000000001</v>
      </c>
    </row>
    <row r="6697" spans="1:4" x14ac:dyDescent="0.2">
      <c r="A6697" s="489" t="s">
        <v>9257</v>
      </c>
      <c r="B6697" s="489" t="s">
        <v>3264</v>
      </c>
      <c r="C6697" s="490">
        <v>7664</v>
      </c>
      <c r="D6697" s="490">
        <v>2999.6896000000002</v>
      </c>
    </row>
    <row r="6698" spans="1:4" x14ac:dyDescent="0.2">
      <c r="A6698" s="489" t="s">
        <v>9257</v>
      </c>
      <c r="B6698" s="489" t="s">
        <v>3264</v>
      </c>
      <c r="C6698" s="490">
        <v>5197</v>
      </c>
      <c r="D6698" s="490">
        <v>2034.1058</v>
      </c>
    </row>
    <row r="6699" spans="1:4" x14ac:dyDescent="0.2">
      <c r="A6699" s="489" t="s">
        <v>9257</v>
      </c>
      <c r="B6699" s="489" t="s">
        <v>3264</v>
      </c>
      <c r="C6699" s="490">
        <v>21169</v>
      </c>
      <c r="D6699" s="490">
        <v>8285.5465999999997</v>
      </c>
    </row>
    <row r="6700" spans="1:4" x14ac:dyDescent="0.2">
      <c r="A6700" s="489" t="s">
        <v>9257</v>
      </c>
      <c r="B6700" s="489" t="s">
        <v>173</v>
      </c>
      <c r="C6700" s="490">
        <v>7408</v>
      </c>
      <c r="D6700" s="490">
        <v>3186.1808000000001</v>
      </c>
    </row>
    <row r="6701" spans="1:4" x14ac:dyDescent="0.2">
      <c r="A6701" s="489" t="s">
        <v>9257</v>
      </c>
      <c r="B6701" s="489" t="s">
        <v>5153</v>
      </c>
      <c r="C6701" s="490">
        <v>1569.8571428571402</v>
      </c>
      <c r="D6701" s="490">
        <v>0</v>
      </c>
    </row>
    <row r="6702" spans="1:4" x14ac:dyDescent="0.2">
      <c r="A6702" s="489" t="s">
        <v>9257</v>
      </c>
      <c r="B6702" s="489" t="s">
        <v>5431</v>
      </c>
      <c r="C6702" s="490">
        <v>3663</v>
      </c>
      <c r="D6702" s="490">
        <v>583.14960000000008</v>
      </c>
    </row>
    <row r="6703" spans="1:4" x14ac:dyDescent="0.2">
      <c r="A6703" s="489" t="s">
        <v>9257</v>
      </c>
      <c r="B6703" s="489" t="s">
        <v>5153</v>
      </c>
      <c r="C6703" s="490">
        <v>1336.2857142857101</v>
      </c>
      <c r="D6703" s="490">
        <v>0</v>
      </c>
    </row>
    <row r="6704" spans="1:4" x14ac:dyDescent="0.2">
      <c r="A6704" s="489" t="s">
        <v>9257</v>
      </c>
      <c r="B6704" s="489" t="s">
        <v>4896</v>
      </c>
      <c r="C6704" s="490">
        <v>3118</v>
      </c>
      <c r="D6704" s="490">
        <v>572.46480000000008</v>
      </c>
    </row>
    <row r="6705" spans="1:4" x14ac:dyDescent="0.2">
      <c r="A6705" s="489" t="s">
        <v>9257</v>
      </c>
      <c r="B6705" s="489" t="s">
        <v>5153</v>
      </c>
      <c r="C6705" s="490">
        <v>2456.5714285714303</v>
      </c>
      <c r="D6705" s="490">
        <v>0</v>
      </c>
    </row>
    <row r="6706" spans="1:4" x14ac:dyDescent="0.2">
      <c r="A6706" s="489" t="s">
        <v>9257</v>
      </c>
      <c r="B6706" s="489" t="s">
        <v>5429</v>
      </c>
      <c r="C6706" s="490">
        <v>5732</v>
      </c>
      <c r="D6706" s="490">
        <v>953.8048</v>
      </c>
    </row>
    <row r="6707" spans="1:4" x14ac:dyDescent="0.2">
      <c r="A6707" s="489" t="s">
        <v>9257</v>
      </c>
      <c r="B6707" s="489" t="s">
        <v>5153</v>
      </c>
      <c r="C6707" s="490">
        <v>1638.25</v>
      </c>
      <c r="D6707" s="490">
        <v>0</v>
      </c>
    </row>
    <row r="6708" spans="1:4" x14ac:dyDescent="0.2">
      <c r="A6708" s="489" t="s">
        <v>9257</v>
      </c>
      <c r="B6708" s="489" t="s">
        <v>5860</v>
      </c>
      <c r="C6708" s="490">
        <v>6553</v>
      </c>
      <c r="D6708" s="490">
        <v>878.75729999999999</v>
      </c>
    </row>
    <row r="6709" spans="1:4" x14ac:dyDescent="0.2">
      <c r="A6709" s="489" t="s">
        <v>9257</v>
      </c>
      <c r="B6709" s="489" t="s">
        <v>5153</v>
      </c>
      <c r="C6709" s="490">
        <v>1294.2857142857101</v>
      </c>
      <c r="D6709" s="490">
        <v>0</v>
      </c>
    </row>
    <row r="6710" spans="1:4" x14ac:dyDescent="0.2">
      <c r="A6710" s="489" t="s">
        <v>9257</v>
      </c>
      <c r="B6710" s="489" t="s">
        <v>5436</v>
      </c>
      <c r="C6710" s="490">
        <v>3020</v>
      </c>
      <c r="D6710" s="490">
        <v>439.108</v>
      </c>
    </row>
    <row r="6711" spans="1:4" x14ac:dyDescent="0.2">
      <c r="A6711" s="489" t="s">
        <v>9257</v>
      </c>
      <c r="B6711" s="489" t="s">
        <v>5153</v>
      </c>
      <c r="C6711" s="490">
        <v>2958.4285714285702</v>
      </c>
      <c r="D6711" s="490">
        <v>0</v>
      </c>
    </row>
    <row r="6712" spans="1:4" x14ac:dyDescent="0.2">
      <c r="A6712" s="489" t="s">
        <v>9257</v>
      </c>
      <c r="B6712" s="489" t="s">
        <v>5431</v>
      </c>
      <c r="C6712" s="490">
        <v>6903</v>
      </c>
      <c r="D6712" s="490">
        <v>1098.9576</v>
      </c>
    </row>
    <row r="6713" spans="1:4" x14ac:dyDescent="0.2">
      <c r="A6713" s="489" t="s">
        <v>9257</v>
      </c>
      <c r="B6713" s="489" t="s">
        <v>5153</v>
      </c>
      <c r="C6713" s="490">
        <v>3343.2857142857101</v>
      </c>
      <c r="D6713" s="490">
        <v>0</v>
      </c>
    </row>
    <row r="6714" spans="1:4" x14ac:dyDescent="0.2">
      <c r="A6714" s="489" t="s">
        <v>9257</v>
      </c>
      <c r="B6714" s="489" t="s">
        <v>4888</v>
      </c>
      <c r="C6714" s="490">
        <v>7801</v>
      </c>
      <c r="D6714" s="490">
        <v>1461.1273000000001</v>
      </c>
    </row>
    <row r="6715" spans="1:4" x14ac:dyDescent="0.2">
      <c r="A6715" s="489" t="s">
        <v>9257</v>
      </c>
      <c r="B6715" s="489" t="s">
        <v>5153</v>
      </c>
      <c r="C6715" s="490">
        <v>2138.5714285714303</v>
      </c>
      <c r="D6715" s="490">
        <v>0</v>
      </c>
    </row>
    <row r="6716" spans="1:4" x14ac:dyDescent="0.2">
      <c r="A6716" s="489" t="s">
        <v>9257</v>
      </c>
      <c r="B6716" s="489" t="s">
        <v>5432</v>
      </c>
      <c r="C6716" s="490">
        <v>4990</v>
      </c>
      <c r="D6716" s="490">
        <v>779.93700000000001</v>
      </c>
    </row>
    <row r="6717" spans="1:4" x14ac:dyDescent="0.2">
      <c r="A6717" s="489" t="s">
        <v>9257</v>
      </c>
      <c r="B6717" s="489" t="s">
        <v>4010</v>
      </c>
      <c r="C6717" s="490">
        <v>22689</v>
      </c>
      <c r="D6717" s="490">
        <v>6520.8186000000005</v>
      </c>
    </row>
    <row r="6718" spans="1:4" x14ac:dyDescent="0.2">
      <c r="A6718" s="489" t="s">
        <v>9257</v>
      </c>
      <c r="B6718" s="489" t="s">
        <v>4014</v>
      </c>
      <c r="C6718" s="490">
        <v>861</v>
      </c>
      <c r="D6718" s="490">
        <v>247.45140000000001</v>
      </c>
    </row>
    <row r="6719" spans="1:4" x14ac:dyDescent="0.2">
      <c r="A6719" s="489" t="s">
        <v>9257</v>
      </c>
      <c r="B6719" s="489" t="s">
        <v>4015</v>
      </c>
      <c r="C6719" s="490">
        <v>-861</v>
      </c>
      <c r="D6719" s="490">
        <v>-141.0318</v>
      </c>
    </row>
    <row r="6720" spans="1:4" x14ac:dyDescent="0.2">
      <c r="A6720" s="489" t="s">
        <v>9257</v>
      </c>
      <c r="B6720" s="489" t="s">
        <v>4010</v>
      </c>
      <c r="C6720" s="490">
        <v>2135</v>
      </c>
      <c r="D6720" s="490">
        <v>613.59900000000005</v>
      </c>
    </row>
    <row r="6721" spans="1:4" x14ac:dyDescent="0.2">
      <c r="A6721" s="489" t="s">
        <v>9257</v>
      </c>
      <c r="B6721" s="489" t="s">
        <v>4014</v>
      </c>
      <c r="C6721" s="490">
        <v>2267</v>
      </c>
      <c r="D6721" s="490">
        <v>651.53579999999999</v>
      </c>
    </row>
    <row r="6722" spans="1:4" x14ac:dyDescent="0.2">
      <c r="A6722" s="489" t="s">
        <v>9257</v>
      </c>
      <c r="B6722" s="489" t="s">
        <v>4015</v>
      </c>
      <c r="C6722" s="490">
        <v>-1320.6000000000001</v>
      </c>
      <c r="D6722" s="490">
        <v>-216.31428</v>
      </c>
    </row>
    <row r="6723" spans="1:4" x14ac:dyDescent="0.2">
      <c r="A6723" s="489" t="s">
        <v>9257</v>
      </c>
      <c r="B6723" s="489" t="s">
        <v>4016</v>
      </c>
      <c r="C6723" s="490">
        <v>-946.40000000000009</v>
      </c>
      <c r="D6723" s="490">
        <v>-113.56800000000001</v>
      </c>
    </row>
    <row r="6724" spans="1:4" x14ac:dyDescent="0.2">
      <c r="A6724" s="489" t="s">
        <v>9257</v>
      </c>
      <c r="B6724" s="489" t="s">
        <v>4010</v>
      </c>
      <c r="C6724" s="490">
        <v>3362</v>
      </c>
      <c r="D6724" s="490">
        <v>966.23880000000008</v>
      </c>
    </row>
    <row r="6725" spans="1:4" x14ac:dyDescent="0.2">
      <c r="A6725" s="489" t="s">
        <v>9257</v>
      </c>
      <c r="B6725" s="489" t="s">
        <v>4014</v>
      </c>
      <c r="C6725" s="490">
        <v>1914</v>
      </c>
      <c r="D6725" s="490">
        <v>550.08360000000005</v>
      </c>
    </row>
    <row r="6726" spans="1:4" x14ac:dyDescent="0.2">
      <c r="A6726" s="489" t="s">
        <v>9257</v>
      </c>
      <c r="B6726" s="489" t="s">
        <v>4015</v>
      </c>
      <c r="C6726" s="490">
        <v>-1582.8000000000002</v>
      </c>
      <c r="D6726" s="490">
        <v>-259.26264000000003</v>
      </c>
    </row>
    <row r="6727" spans="1:4" x14ac:dyDescent="0.2">
      <c r="A6727" s="489" t="s">
        <v>9257</v>
      </c>
      <c r="B6727" s="489" t="s">
        <v>4016</v>
      </c>
      <c r="C6727" s="490">
        <v>-331.2</v>
      </c>
      <c r="D6727" s="490">
        <v>-39.744</v>
      </c>
    </row>
    <row r="6728" spans="1:4" x14ac:dyDescent="0.2">
      <c r="A6728" s="489" t="s">
        <v>9257</v>
      </c>
      <c r="B6728" s="489" t="s">
        <v>4827</v>
      </c>
      <c r="C6728" s="490">
        <v>17063</v>
      </c>
      <c r="D6728" s="490">
        <v>4168.4908999999998</v>
      </c>
    </row>
    <row r="6729" spans="1:4" x14ac:dyDescent="0.2">
      <c r="A6729" s="489" t="s">
        <v>9257</v>
      </c>
      <c r="B6729" s="489" t="s">
        <v>4827</v>
      </c>
      <c r="C6729" s="490">
        <v>25489.4967682364</v>
      </c>
      <c r="D6729" s="490">
        <v>6227.0840604801506</v>
      </c>
    </row>
    <row r="6730" spans="1:4" x14ac:dyDescent="0.2">
      <c r="A6730" s="489" t="s">
        <v>9257</v>
      </c>
      <c r="B6730" s="489" t="s">
        <v>4829</v>
      </c>
      <c r="C6730" s="490">
        <v>29720.7532317636</v>
      </c>
      <c r="D6730" s="490">
        <v>6904.1309757386907</v>
      </c>
    </row>
    <row r="6731" spans="1:4" x14ac:dyDescent="0.2">
      <c r="A6731" s="489" t="s">
        <v>9257</v>
      </c>
      <c r="B6731" s="489" t="s">
        <v>4010</v>
      </c>
      <c r="C6731" s="490">
        <v>11367</v>
      </c>
      <c r="D6731" s="490">
        <v>3266.8758000000003</v>
      </c>
    </row>
    <row r="6732" spans="1:4" x14ac:dyDescent="0.2">
      <c r="A6732" s="489" t="s">
        <v>9257</v>
      </c>
      <c r="B6732" s="489" t="s">
        <v>5153</v>
      </c>
      <c r="C6732" s="490">
        <v>1780</v>
      </c>
      <c r="D6732" s="490">
        <v>0</v>
      </c>
    </row>
    <row r="6733" spans="1:4" x14ac:dyDescent="0.2">
      <c r="A6733" s="489" t="s">
        <v>9257</v>
      </c>
      <c r="B6733" s="489" t="s">
        <v>4876</v>
      </c>
      <c r="C6733" s="490">
        <v>5444</v>
      </c>
      <c r="D6733" s="490">
        <v>1051.2364</v>
      </c>
    </row>
    <row r="6734" spans="1:4" x14ac:dyDescent="0.2">
      <c r="A6734" s="489" t="s">
        <v>9257</v>
      </c>
      <c r="B6734" s="489" t="s">
        <v>4010</v>
      </c>
      <c r="C6734" s="490">
        <v>12851</v>
      </c>
      <c r="D6734" s="490">
        <v>3693.3774000000003</v>
      </c>
    </row>
    <row r="6735" spans="1:4" x14ac:dyDescent="0.2">
      <c r="A6735" s="489" t="s">
        <v>9257</v>
      </c>
      <c r="B6735" s="489" t="s">
        <v>4010</v>
      </c>
      <c r="C6735" s="490">
        <v>7710</v>
      </c>
      <c r="D6735" s="490">
        <v>2215.8540000000003</v>
      </c>
    </row>
    <row r="6736" spans="1:4" x14ac:dyDescent="0.2">
      <c r="A6736" s="489" t="s">
        <v>9257</v>
      </c>
      <c r="B6736" s="489" t="s">
        <v>4010</v>
      </c>
      <c r="C6736" s="490">
        <v>11941</v>
      </c>
      <c r="D6736" s="490">
        <v>3431.8434000000002</v>
      </c>
    </row>
    <row r="6737" spans="1:4" x14ac:dyDescent="0.2">
      <c r="A6737" s="489" t="s">
        <v>9257</v>
      </c>
      <c r="B6737" s="489" t="s">
        <v>3291</v>
      </c>
      <c r="C6737" s="490">
        <v>23301</v>
      </c>
      <c r="D6737" s="490">
        <v>7696.3203000000003</v>
      </c>
    </row>
    <row r="6738" spans="1:4" x14ac:dyDescent="0.2">
      <c r="A6738" s="489" t="s">
        <v>9257</v>
      </c>
      <c r="B6738" s="489" t="s">
        <v>4010</v>
      </c>
      <c r="C6738" s="490">
        <v>6399</v>
      </c>
      <c r="D6738" s="490">
        <v>1839.0726000000002</v>
      </c>
    </row>
    <row r="6739" spans="1:4" x14ac:dyDescent="0.2">
      <c r="A6739" s="489" t="s">
        <v>9257</v>
      </c>
      <c r="B6739" s="489" t="s">
        <v>4014</v>
      </c>
      <c r="C6739" s="490">
        <v>1409</v>
      </c>
      <c r="D6739" s="490">
        <v>404.94660000000005</v>
      </c>
    </row>
    <row r="6740" spans="1:4" x14ac:dyDescent="0.2">
      <c r="A6740" s="489" t="s">
        <v>9257</v>
      </c>
      <c r="B6740" s="489" t="s">
        <v>4015</v>
      </c>
      <c r="C6740" s="490">
        <v>-1409</v>
      </c>
      <c r="D6740" s="490">
        <v>-230.79420000000002</v>
      </c>
    </row>
    <row r="6741" spans="1:4" x14ac:dyDescent="0.2">
      <c r="A6741" s="489" t="s">
        <v>9257</v>
      </c>
      <c r="B6741" s="489" t="s">
        <v>3291</v>
      </c>
      <c r="C6741" s="490">
        <v>27972.801450589301</v>
      </c>
      <c r="D6741" s="490">
        <v>9239.4163191296502</v>
      </c>
    </row>
    <row r="6742" spans="1:4" x14ac:dyDescent="0.2">
      <c r="A6742" s="489" t="s">
        <v>9257</v>
      </c>
      <c r="B6742" s="489" t="s">
        <v>3292</v>
      </c>
      <c r="C6742" s="490">
        <v>2881.1985494107003</v>
      </c>
      <c r="D6742" s="490">
        <v>905.27258422484101</v>
      </c>
    </row>
    <row r="6743" spans="1:4" x14ac:dyDescent="0.2">
      <c r="A6743" s="489" t="s">
        <v>9257</v>
      </c>
      <c r="B6743" s="489" t="s">
        <v>3275</v>
      </c>
      <c r="C6743" s="490">
        <v>26101.315975661502</v>
      </c>
      <c r="D6743" s="490">
        <v>8887.4980897127498</v>
      </c>
    </row>
    <row r="6744" spans="1:4" x14ac:dyDescent="0.2">
      <c r="A6744" s="489" t="s">
        <v>9257</v>
      </c>
      <c r="B6744" s="489" t="s">
        <v>3279</v>
      </c>
      <c r="C6744" s="490">
        <v>3324.7488326022403</v>
      </c>
      <c r="D6744" s="490">
        <v>1132.0769775010601</v>
      </c>
    </row>
    <row r="6745" spans="1:4" x14ac:dyDescent="0.2">
      <c r="A6745" s="489" t="s">
        <v>9257</v>
      </c>
      <c r="B6745" s="489" t="s">
        <v>3280</v>
      </c>
      <c r="C6745" s="490">
        <v>-3324.7488326022403</v>
      </c>
      <c r="D6745" s="490">
        <v>-544.59385878024602</v>
      </c>
    </row>
    <row r="6746" spans="1:4" x14ac:dyDescent="0.2">
      <c r="A6746" s="489" t="s">
        <v>9257</v>
      </c>
      <c r="B6746" s="489" t="s">
        <v>3276</v>
      </c>
      <c r="C6746" s="490">
        <v>4641.6840243384704</v>
      </c>
      <c r="D6746" s="490">
        <v>1503.4414554832301</v>
      </c>
    </row>
    <row r="6747" spans="1:4" x14ac:dyDescent="0.2">
      <c r="A6747" s="489" t="s">
        <v>9257</v>
      </c>
      <c r="B6747" s="489" t="s">
        <v>3282</v>
      </c>
      <c r="C6747" s="490">
        <v>591.25116739776399</v>
      </c>
      <c r="D6747" s="490">
        <v>191.50625312013602</v>
      </c>
    </row>
    <row r="6748" spans="1:4" x14ac:dyDescent="0.2">
      <c r="A6748" s="489" t="s">
        <v>9257</v>
      </c>
      <c r="B6748" s="489" t="s">
        <v>3283</v>
      </c>
      <c r="C6748" s="490">
        <v>-591.25116739776399</v>
      </c>
      <c r="D6748" s="490">
        <v>-96.846941219753802</v>
      </c>
    </row>
    <row r="6749" spans="1:4" x14ac:dyDescent="0.2">
      <c r="A6749" s="489" t="s">
        <v>9257</v>
      </c>
      <c r="B6749" s="489" t="s">
        <v>4010</v>
      </c>
      <c r="C6749" s="490">
        <v>7212</v>
      </c>
      <c r="D6749" s="490">
        <v>2072.7288000000003</v>
      </c>
    </row>
    <row r="6750" spans="1:4" x14ac:dyDescent="0.2">
      <c r="A6750" s="489" t="s">
        <v>9257</v>
      </c>
      <c r="B6750" s="489" t="s">
        <v>4014</v>
      </c>
      <c r="C6750" s="490">
        <v>469</v>
      </c>
      <c r="D6750" s="490">
        <v>134.79060000000001</v>
      </c>
    </row>
    <row r="6751" spans="1:4" x14ac:dyDescent="0.2">
      <c r="A6751" s="489" t="s">
        <v>9257</v>
      </c>
      <c r="B6751" s="489" t="s">
        <v>4015</v>
      </c>
      <c r="C6751" s="490">
        <v>-469</v>
      </c>
      <c r="D6751" s="490">
        <v>-76.822199999999995</v>
      </c>
    </row>
    <row r="6752" spans="1:4" x14ac:dyDescent="0.2">
      <c r="A6752" s="489" t="s">
        <v>9257</v>
      </c>
      <c r="B6752" s="489" t="s">
        <v>3291</v>
      </c>
      <c r="C6752" s="490">
        <v>6075</v>
      </c>
      <c r="D6752" s="490">
        <v>2006.5725</v>
      </c>
    </row>
    <row r="6753" spans="1:4" x14ac:dyDescent="0.2">
      <c r="A6753" s="489" t="s">
        <v>9257</v>
      </c>
      <c r="B6753" s="489" t="s">
        <v>3295</v>
      </c>
      <c r="C6753" s="490">
        <v>1498</v>
      </c>
      <c r="D6753" s="490">
        <v>494.7894</v>
      </c>
    </row>
    <row r="6754" spans="1:4" x14ac:dyDescent="0.2">
      <c r="A6754" s="489" t="s">
        <v>9257</v>
      </c>
      <c r="B6754" s="489" t="s">
        <v>3296</v>
      </c>
      <c r="C6754" s="490">
        <v>-1498</v>
      </c>
      <c r="D6754" s="490">
        <v>-245.3724</v>
      </c>
    </row>
    <row r="6755" spans="1:4" x14ac:dyDescent="0.2">
      <c r="A6755" s="489" t="s">
        <v>9257</v>
      </c>
      <c r="B6755" s="489" t="s">
        <v>5153</v>
      </c>
      <c r="C6755" s="490">
        <v>3103</v>
      </c>
      <c r="D6755" s="490">
        <v>0</v>
      </c>
    </row>
    <row r="6756" spans="1:4" x14ac:dyDescent="0.2">
      <c r="A6756" s="489" t="s">
        <v>9257</v>
      </c>
      <c r="B6756" s="489" t="s">
        <v>5864</v>
      </c>
      <c r="C6756" s="490">
        <v>6125.2144082332807</v>
      </c>
      <c r="D6756" s="490">
        <v>813.42847341337904</v>
      </c>
    </row>
    <row r="6757" spans="1:4" x14ac:dyDescent="0.2">
      <c r="A6757" s="489" t="s">
        <v>9257</v>
      </c>
      <c r="B6757" s="489" t="s">
        <v>5865</v>
      </c>
      <c r="C6757" s="490">
        <v>1016.78559176672</v>
      </c>
      <c r="D6757" s="490">
        <v>128.11498456260702</v>
      </c>
    </row>
    <row r="6758" spans="1:4" x14ac:dyDescent="0.2">
      <c r="A6758" s="489" t="s">
        <v>9257</v>
      </c>
      <c r="B6758" s="489" t="s">
        <v>4827</v>
      </c>
      <c r="C6758" s="490">
        <v>8956</v>
      </c>
      <c r="D6758" s="490">
        <v>2187.9508000000001</v>
      </c>
    </row>
    <row r="6759" spans="1:4" x14ac:dyDescent="0.2">
      <c r="A6759" s="489" t="s">
        <v>9257</v>
      </c>
      <c r="B6759" s="489" t="s">
        <v>4832</v>
      </c>
      <c r="C6759" s="490">
        <v>1495</v>
      </c>
      <c r="D6759" s="490">
        <v>365.2285</v>
      </c>
    </row>
    <row r="6760" spans="1:4" x14ac:dyDescent="0.2">
      <c r="A6760" s="489" t="s">
        <v>9257</v>
      </c>
      <c r="B6760" s="489" t="s">
        <v>4833</v>
      </c>
      <c r="C6760" s="490">
        <v>-1495</v>
      </c>
      <c r="D6760" s="490">
        <v>-244.881</v>
      </c>
    </row>
    <row r="6761" spans="1:4" x14ac:dyDescent="0.2">
      <c r="A6761" s="489" t="s">
        <v>9257</v>
      </c>
      <c r="B6761" s="489" t="s">
        <v>4010</v>
      </c>
      <c r="C6761" s="490">
        <v>10742</v>
      </c>
      <c r="D6761" s="490">
        <v>3087.2508000000003</v>
      </c>
    </row>
    <row r="6762" spans="1:4" x14ac:dyDescent="0.2">
      <c r="A6762" s="489" t="s">
        <v>9257</v>
      </c>
      <c r="B6762" s="489" t="s">
        <v>4010</v>
      </c>
      <c r="C6762" s="490">
        <v>7937</v>
      </c>
      <c r="D6762" s="490">
        <v>2281.0938000000001</v>
      </c>
    </row>
    <row r="6763" spans="1:4" x14ac:dyDescent="0.2">
      <c r="A6763" s="489" t="s">
        <v>9257</v>
      </c>
      <c r="B6763" s="489" t="s">
        <v>3275</v>
      </c>
      <c r="C6763" s="490">
        <v>6712</v>
      </c>
      <c r="D6763" s="490">
        <v>2285.4360000000001</v>
      </c>
    </row>
    <row r="6764" spans="1:4" x14ac:dyDescent="0.2">
      <c r="A6764" s="489" t="s">
        <v>9257</v>
      </c>
      <c r="B6764" s="489" t="s">
        <v>5153</v>
      </c>
      <c r="C6764" s="490">
        <v>5158</v>
      </c>
      <c r="D6764" s="490">
        <v>0</v>
      </c>
    </row>
    <row r="6765" spans="1:4" x14ac:dyDescent="0.2">
      <c r="A6765" s="489" t="s">
        <v>9257</v>
      </c>
      <c r="B6765" s="489" t="s">
        <v>4876</v>
      </c>
      <c r="C6765" s="490">
        <v>5368.1972789115598</v>
      </c>
      <c r="D6765" s="490">
        <v>1036.5988945578201</v>
      </c>
    </row>
    <row r="6766" spans="1:4" x14ac:dyDescent="0.2">
      <c r="A6766" s="489" t="s">
        <v>9257</v>
      </c>
      <c r="B6766" s="489" t="s">
        <v>4877</v>
      </c>
      <c r="C6766" s="490">
        <v>944.80272108843508</v>
      </c>
      <c r="D6766" s="490">
        <v>173.08785850340101</v>
      </c>
    </row>
    <row r="6767" spans="1:4" x14ac:dyDescent="0.2">
      <c r="A6767" s="489" t="s">
        <v>9257</v>
      </c>
      <c r="B6767" s="489" t="s">
        <v>4010</v>
      </c>
      <c r="C6767" s="490">
        <v>7807</v>
      </c>
      <c r="D6767" s="490">
        <v>2243.7318</v>
      </c>
    </row>
    <row r="6768" spans="1:4" x14ac:dyDescent="0.2">
      <c r="A6768" s="489" t="s">
        <v>9257</v>
      </c>
      <c r="B6768" s="489" t="s">
        <v>3291</v>
      </c>
      <c r="C6768" s="490">
        <v>29466.064802118399</v>
      </c>
      <c r="D6768" s="490">
        <v>9732.6412041397107</v>
      </c>
    </row>
    <row r="6769" spans="1:4" x14ac:dyDescent="0.2">
      <c r="A6769" s="489" t="s">
        <v>9257</v>
      </c>
      <c r="B6769" s="489" t="s">
        <v>3292</v>
      </c>
      <c r="C6769" s="490">
        <v>68754.1512049429</v>
      </c>
      <c r="D6769" s="490">
        <v>21602.554308593102</v>
      </c>
    </row>
    <row r="6770" spans="1:4" x14ac:dyDescent="0.2">
      <c r="A6770" s="489" t="s">
        <v>9257</v>
      </c>
      <c r="B6770" s="489" t="s">
        <v>3293</v>
      </c>
      <c r="C6770" s="490">
        <v>21402.185067938699</v>
      </c>
      <c r="D6770" s="490">
        <v>6362.8696206981704</v>
      </c>
    </row>
    <row r="6771" spans="1:4" x14ac:dyDescent="0.2">
      <c r="A6771" s="489" t="s">
        <v>9257</v>
      </c>
      <c r="B6771" s="489" t="s">
        <v>4010</v>
      </c>
      <c r="C6771" s="490">
        <v>27450.805872357101</v>
      </c>
      <c r="D6771" s="490">
        <v>7889.3616077154302</v>
      </c>
    </row>
    <row r="6772" spans="1:4" x14ac:dyDescent="0.2">
      <c r="A6772" s="489" t="s">
        <v>9257</v>
      </c>
      <c r="B6772" s="489" t="s">
        <v>4011</v>
      </c>
      <c r="C6772" s="490">
        <v>64051.880368833205</v>
      </c>
      <c r="D6772" s="490">
        <v>17505.378904802099</v>
      </c>
    </row>
    <row r="6773" spans="1:4" x14ac:dyDescent="0.2">
      <c r="A6773" s="489" t="s">
        <v>9257</v>
      </c>
      <c r="B6773" s="489" t="s">
        <v>4012</v>
      </c>
      <c r="C6773" s="490">
        <v>25346.244088809701</v>
      </c>
      <c r="D6773" s="490">
        <v>6554.5387213661907</v>
      </c>
    </row>
    <row r="6774" spans="1:4" x14ac:dyDescent="0.2">
      <c r="A6774" s="489" t="s">
        <v>9257</v>
      </c>
      <c r="B6774" s="489" t="s">
        <v>173</v>
      </c>
      <c r="C6774" s="490">
        <v>30097.279999999999</v>
      </c>
      <c r="D6774" s="490">
        <v>12944.84</v>
      </c>
    </row>
    <row r="6775" spans="1:4" x14ac:dyDescent="0.2">
      <c r="A6775" s="489" t="s">
        <v>9257</v>
      </c>
      <c r="B6775" s="489" t="s">
        <v>175</v>
      </c>
      <c r="C6775" s="490">
        <v>70226.98</v>
      </c>
      <c r="D6775" s="490">
        <v>28729.86</v>
      </c>
    </row>
    <row r="6776" spans="1:4" x14ac:dyDescent="0.2">
      <c r="A6776" s="489" t="s">
        <v>9257</v>
      </c>
      <c r="B6776" s="489" t="s">
        <v>176</v>
      </c>
      <c r="C6776" s="490">
        <v>83088.55</v>
      </c>
      <c r="D6776" s="490">
        <v>32886.449999999997</v>
      </c>
    </row>
    <row r="6777" spans="1:4" x14ac:dyDescent="0.2">
      <c r="A6777" s="489" t="s">
        <v>9257</v>
      </c>
      <c r="B6777" s="489" t="s">
        <v>4971</v>
      </c>
      <c r="C6777" s="490">
        <v>2878.38</v>
      </c>
      <c r="D6777" s="490">
        <v>1097.87436983984</v>
      </c>
    </row>
    <row r="6778" spans="1:4" x14ac:dyDescent="0.2">
      <c r="A6778" s="489" t="s">
        <v>9257</v>
      </c>
      <c r="B6778" s="489" t="s">
        <v>1105</v>
      </c>
      <c r="C6778" s="490">
        <v>2680</v>
      </c>
      <c r="D6778" s="490">
        <v>1356.616</v>
      </c>
    </row>
    <row r="6779" spans="1:4" x14ac:dyDescent="0.2">
      <c r="A6779" s="489" t="s">
        <v>9257</v>
      </c>
      <c r="B6779" s="489" t="s">
        <v>1122</v>
      </c>
      <c r="C6779" s="490">
        <v>4499.1000000000004</v>
      </c>
      <c r="D6779" s="490">
        <v>2330.5338000000002</v>
      </c>
    </row>
    <row r="6780" spans="1:4" x14ac:dyDescent="0.2">
      <c r="A6780" s="489" t="s">
        <v>9257</v>
      </c>
      <c r="B6780" s="489" t="s">
        <v>1129</v>
      </c>
      <c r="C6780" s="490">
        <v>23194</v>
      </c>
      <c r="D6780" s="490">
        <v>11413.767400000001</v>
      </c>
    </row>
    <row r="6781" spans="1:4" x14ac:dyDescent="0.2">
      <c r="A6781" s="489" t="s">
        <v>9257</v>
      </c>
      <c r="B6781" s="489" t="s">
        <v>1136</v>
      </c>
      <c r="C6781" s="490">
        <v>2966.8</v>
      </c>
      <c r="D6781" s="490">
        <v>1386.979</v>
      </c>
    </row>
    <row r="6782" spans="1:4" x14ac:dyDescent="0.2">
      <c r="A6782" s="489" t="s">
        <v>9257</v>
      </c>
      <c r="B6782" s="489" t="s">
        <v>1136</v>
      </c>
      <c r="C6782" s="490">
        <v>27950.561797752802</v>
      </c>
      <c r="D6782" s="490">
        <v>13066.8876404494</v>
      </c>
    </row>
    <row r="6783" spans="1:4" x14ac:dyDescent="0.2">
      <c r="A6783" s="489" t="s">
        <v>9257</v>
      </c>
      <c r="B6783" s="489" t="s">
        <v>1137</v>
      </c>
      <c r="C6783" s="490">
        <v>9363.4382022471909</v>
      </c>
      <c r="D6783" s="490">
        <v>4164.8573123595506</v>
      </c>
    </row>
    <row r="6784" spans="1:4" x14ac:dyDescent="0.2">
      <c r="A6784" s="489" t="s">
        <v>9257</v>
      </c>
      <c r="B6784" s="489" t="s">
        <v>1136</v>
      </c>
      <c r="C6784" s="490">
        <v>8311.5</v>
      </c>
      <c r="D6784" s="490">
        <v>3885.6262499999998</v>
      </c>
    </row>
    <row r="6785" spans="1:4" x14ac:dyDescent="0.2">
      <c r="A6785" s="489" t="s">
        <v>9257</v>
      </c>
      <c r="B6785" s="489" t="s">
        <v>1136</v>
      </c>
      <c r="C6785" s="490">
        <v>5911.6</v>
      </c>
      <c r="D6785" s="490">
        <v>2763.6730000000002</v>
      </c>
    </row>
    <row r="6786" spans="1:4" x14ac:dyDescent="0.2">
      <c r="A6786" s="489" t="s">
        <v>9257</v>
      </c>
      <c r="B6786" s="489" t="s">
        <v>173</v>
      </c>
      <c r="C6786" s="490">
        <v>1068.1000000000001</v>
      </c>
      <c r="D6786" s="490">
        <v>459.38981000000001</v>
      </c>
    </row>
    <row r="6787" spans="1:4" x14ac:dyDescent="0.2">
      <c r="A6787" s="489" t="s">
        <v>9257</v>
      </c>
      <c r="B6787" s="489" t="s">
        <v>173</v>
      </c>
      <c r="C6787" s="490">
        <v>5292.9000000000005</v>
      </c>
      <c r="D6787" s="490">
        <v>2276.4762900000001</v>
      </c>
    </row>
    <row r="6788" spans="1:4" x14ac:dyDescent="0.2">
      <c r="A6788" s="489" t="s">
        <v>9257</v>
      </c>
      <c r="B6788" s="489" t="s">
        <v>173</v>
      </c>
      <c r="C6788" s="490">
        <v>16073</v>
      </c>
      <c r="D6788" s="490">
        <v>6912.9973</v>
      </c>
    </row>
    <row r="6789" spans="1:4" x14ac:dyDescent="0.2">
      <c r="A6789" s="489" t="s">
        <v>9257</v>
      </c>
      <c r="B6789" s="489" t="s">
        <v>173</v>
      </c>
      <c r="C6789" s="490">
        <v>32398.600000000002</v>
      </c>
      <c r="D6789" s="490">
        <v>13934.637860000001</v>
      </c>
    </row>
    <row r="6790" spans="1:4" x14ac:dyDescent="0.2">
      <c r="A6790" s="489" t="s">
        <v>9257</v>
      </c>
      <c r="B6790" s="489" t="s">
        <v>173</v>
      </c>
      <c r="C6790" s="490">
        <v>3798</v>
      </c>
      <c r="D6790" s="490">
        <v>1633.5198</v>
      </c>
    </row>
    <row r="6791" spans="1:4" x14ac:dyDescent="0.2">
      <c r="A6791" s="489" t="s">
        <v>9257</v>
      </c>
      <c r="B6791" s="489" t="s">
        <v>173</v>
      </c>
      <c r="C6791" s="490">
        <v>28670.981595092002</v>
      </c>
      <c r="D6791" s="490">
        <v>12331.3891840491</v>
      </c>
    </row>
    <row r="6792" spans="1:4" x14ac:dyDescent="0.2">
      <c r="A6792" s="489" t="s">
        <v>9257</v>
      </c>
      <c r="B6792" s="489" t="s">
        <v>175</v>
      </c>
      <c r="C6792" s="490">
        <v>33640.618404908004</v>
      </c>
      <c r="D6792" s="490">
        <v>13762.376989447901</v>
      </c>
    </row>
    <row r="6793" spans="1:4" x14ac:dyDescent="0.2">
      <c r="A6793" s="489" t="s">
        <v>9257</v>
      </c>
      <c r="B6793" s="489" t="s">
        <v>173</v>
      </c>
      <c r="C6793" s="490">
        <v>5810.7000000000007</v>
      </c>
      <c r="D6793" s="490">
        <v>2499.1820700000003</v>
      </c>
    </row>
    <row r="6794" spans="1:4" x14ac:dyDescent="0.2">
      <c r="A6794" s="489" t="s">
        <v>9257</v>
      </c>
      <c r="B6794" s="489" t="s">
        <v>173</v>
      </c>
      <c r="C6794" s="490">
        <v>24183</v>
      </c>
      <c r="D6794" s="490">
        <v>10401.1083</v>
      </c>
    </row>
    <row r="6795" spans="1:4" x14ac:dyDescent="0.2">
      <c r="A6795" s="489" t="s">
        <v>9257</v>
      </c>
      <c r="B6795" s="489" t="s">
        <v>173</v>
      </c>
      <c r="C6795" s="490">
        <v>10109</v>
      </c>
      <c r="D6795" s="490">
        <v>4347.8809000000001</v>
      </c>
    </row>
    <row r="6796" spans="1:4" x14ac:dyDescent="0.2">
      <c r="A6796" s="489" t="s">
        <v>9257</v>
      </c>
      <c r="B6796" s="489" t="s">
        <v>3264</v>
      </c>
      <c r="C6796" s="490">
        <v>11140</v>
      </c>
      <c r="D6796" s="490">
        <v>4360.1959999999999</v>
      </c>
    </row>
    <row r="6797" spans="1:4" x14ac:dyDescent="0.2">
      <c r="A6797" s="489" t="s">
        <v>9257</v>
      </c>
      <c r="B6797" s="489" t="s">
        <v>3264</v>
      </c>
      <c r="C6797" s="490">
        <v>12262</v>
      </c>
      <c r="D6797" s="490">
        <v>4799.3468000000003</v>
      </c>
    </row>
    <row r="6798" spans="1:4" x14ac:dyDescent="0.2">
      <c r="A6798" s="489" t="s">
        <v>9257</v>
      </c>
      <c r="B6798" s="489" t="s">
        <v>3264</v>
      </c>
      <c r="C6798" s="490">
        <v>5974</v>
      </c>
      <c r="D6798" s="490">
        <v>2338.2236000000003</v>
      </c>
    </row>
    <row r="6799" spans="1:4" x14ac:dyDescent="0.2">
      <c r="A6799" s="489" t="s">
        <v>9257</v>
      </c>
      <c r="B6799" s="489" t="s">
        <v>3264</v>
      </c>
      <c r="C6799" s="490">
        <v>36294</v>
      </c>
      <c r="D6799" s="490">
        <v>14205.471600000001</v>
      </c>
    </row>
    <row r="6800" spans="1:4" x14ac:dyDescent="0.2">
      <c r="A6800" s="489" t="s">
        <v>9257</v>
      </c>
      <c r="B6800" s="489" t="s">
        <v>3264</v>
      </c>
      <c r="C6800" s="490">
        <v>15852</v>
      </c>
      <c r="D6800" s="490">
        <v>6204.4728000000005</v>
      </c>
    </row>
    <row r="6801" spans="1:4" x14ac:dyDescent="0.2">
      <c r="A6801" s="489" t="s">
        <v>9257</v>
      </c>
      <c r="B6801" s="489" t="s">
        <v>3264</v>
      </c>
      <c r="C6801" s="490">
        <v>9828</v>
      </c>
      <c r="D6801" s="490">
        <v>3846.6792</v>
      </c>
    </row>
    <row r="6802" spans="1:4" x14ac:dyDescent="0.2">
      <c r="A6802" s="489" t="s">
        <v>9257</v>
      </c>
      <c r="B6802" s="489" t="s">
        <v>3264</v>
      </c>
      <c r="C6802" s="490">
        <v>12124</v>
      </c>
      <c r="D6802" s="490">
        <v>4745.3335999999999</v>
      </c>
    </row>
    <row r="6803" spans="1:4" x14ac:dyDescent="0.2">
      <c r="A6803" s="489" t="s">
        <v>9257</v>
      </c>
      <c r="B6803" s="489" t="s">
        <v>5153</v>
      </c>
      <c r="C6803" s="490">
        <v>1340</v>
      </c>
      <c r="D6803" s="490">
        <v>0</v>
      </c>
    </row>
    <row r="6804" spans="1:4" x14ac:dyDescent="0.2">
      <c r="A6804" s="489" t="s">
        <v>9257</v>
      </c>
      <c r="B6804" s="489" t="s">
        <v>4896</v>
      </c>
      <c r="C6804" s="490">
        <v>5815</v>
      </c>
      <c r="D6804" s="490">
        <v>1067.634</v>
      </c>
    </row>
    <row r="6805" spans="1:4" x14ac:dyDescent="0.2">
      <c r="A6805" s="489" t="s">
        <v>9257</v>
      </c>
      <c r="B6805" s="489" t="s">
        <v>4010</v>
      </c>
      <c r="C6805" s="490">
        <v>4027</v>
      </c>
      <c r="D6805" s="490">
        <v>1157.3598</v>
      </c>
    </row>
    <row r="6806" spans="1:4" x14ac:dyDescent="0.2">
      <c r="A6806" s="489" t="s">
        <v>9257</v>
      </c>
      <c r="B6806" s="489" t="s">
        <v>4014</v>
      </c>
      <c r="C6806" s="490">
        <v>3074</v>
      </c>
      <c r="D6806" s="490">
        <v>883.46760000000006</v>
      </c>
    </row>
    <row r="6807" spans="1:4" x14ac:dyDescent="0.2">
      <c r="A6807" s="489" t="s">
        <v>9257</v>
      </c>
      <c r="B6807" s="489" t="s">
        <v>4015</v>
      </c>
      <c r="C6807" s="490">
        <v>-2130.3000000000002</v>
      </c>
      <c r="D6807" s="490">
        <v>-348.94314000000003</v>
      </c>
    </row>
    <row r="6808" spans="1:4" x14ac:dyDescent="0.2">
      <c r="A6808" s="489" t="s">
        <v>9257</v>
      </c>
      <c r="B6808" s="489" t="s">
        <v>4016</v>
      </c>
      <c r="C6808" s="490">
        <v>-943.7</v>
      </c>
      <c r="D6808" s="490">
        <v>-113.244</v>
      </c>
    </row>
    <row r="6809" spans="1:4" x14ac:dyDescent="0.2">
      <c r="A6809" s="489" t="s">
        <v>9257</v>
      </c>
      <c r="B6809" s="489" t="s">
        <v>1115</v>
      </c>
      <c r="C6809" s="490">
        <v>25050</v>
      </c>
      <c r="D6809" s="490">
        <v>13659.764999999999</v>
      </c>
    </row>
    <row r="6810" spans="1:4" x14ac:dyDescent="0.2">
      <c r="A6810" s="489" t="s">
        <v>9257</v>
      </c>
      <c r="B6810" s="489" t="s">
        <v>1136</v>
      </c>
      <c r="C6810" s="490">
        <v>8937</v>
      </c>
      <c r="D6810" s="490">
        <v>4178.0475000000006</v>
      </c>
    </row>
    <row r="6811" spans="1:4" x14ac:dyDescent="0.2">
      <c r="A6811" s="489" t="s">
        <v>9257</v>
      </c>
      <c r="B6811" s="489" t="s">
        <v>1136</v>
      </c>
      <c r="C6811" s="490">
        <v>10477</v>
      </c>
      <c r="D6811" s="490">
        <v>4897.9975000000004</v>
      </c>
    </row>
    <row r="6812" spans="1:4" x14ac:dyDescent="0.2">
      <c r="A6812" s="489" t="s">
        <v>9257</v>
      </c>
      <c r="B6812" s="489" t="s">
        <v>5153</v>
      </c>
      <c r="C6812" s="490">
        <v>1882.2857142857101</v>
      </c>
      <c r="D6812" s="490">
        <v>0</v>
      </c>
    </row>
    <row r="6813" spans="1:4" x14ac:dyDescent="0.2">
      <c r="A6813" s="489" t="s">
        <v>9257</v>
      </c>
      <c r="B6813" s="489" t="s">
        <v>4892</v>
      </c>
      <c r="C6813" s="490">
        <v>4392</v>
      </c>
      <c r="D6813" s="490">
        <v>814.27680000000009</v>
      </c>
    </row>
    <row r="6814" spans="1:4" x14ac:dyDescent="0.2">
      <c r="A6814" s="489" t="s">
        <v>9257</v>
      </c>
      <c r="B6814" s="489" t="s">
        <v>5153</v>
      </c>
      <c r="C6814" s="490">
        <v>596.142857142857</v>
      </c>
      <c r="D6814" s="490">
        <v>0</v>
      </c>
    </row>
    <row r="6815" spans="1:4" x14ac:dyDescent="0.2">
      <c r="A6815" s="489" t="s">
        <v>9257</v>
      </c>
      <c r="B6815" s="489" t="s">
        <v>5434</v>
      </c>
      <c r="C6815" s="490">
        <v>1391</v>
      </c>
      <c r="D6815" s="490">
        <v>209.62370000000001</v>
      </c>
    </row>
    <row r="6816" spans="1:4" x14ac:dyDescent="0.2">
      <c r="A6816" s="489" t="s">
        <v>9257</v>
      </c>
      <c r="B6816" s="489" t="s">
        <v>4900</v>
      </c>
      <c r="C6816" s="490">
        <v>6839</v>
      </c>
      <c r="D6816" s="490">
        <v>1224.181</v>
      </c>
    </row>
    <row r="6817" spans="1:4" x14ac:dyDescent="0.2">
      <c r="A6817" s="489" t="s">
        <v>9257</v>
      </c>
      <c r="B6817" s="489" t="s">
        <v>5153</v>
      </c>
      <c r="C6817" s="490">
        <v>2931</v>
      </c>
      <c r="D6817" s="490">
        <v>0</v>
      </c>
    </row>
    <row r="6818" spans="1:4" x14ac:dyDescent="0.2">
      <c r="A6818" s="489" t="s">
        <v>9257</v>
      </c>
      <c r="B6818" s="489" t="s">
        <v>5153</v>
      </c>
      <c r="C6818" s="490">
        <v>3070.2857142857101</v>
      </c>
      <c r="D6818" s="490">
        <v>0</v>
      </c>
    </row>
    <row r="6819" spans="1:4" x14ac:dyDescent="0.2">
      <c r="A6819" s="489" t="s">
        <v>9257</v>
      </c>
      <c r="B6819" s="489" t="s">
        <v>4884</v>
      </c>
      <c r="C6819" s="490">
        <v>7164</v>
      </c>
      <c r="D6819" s="490">
        <v>1355.4288000000001</v>
      </c>
    </row>
    <row r="6820" spans="1:4" x14ac:dyDescent="0.2">
      <c r="A6820" s="489" t="s">
        <v>9257</v>
      </c>
      <c r="B6820" s="489" t="s">
        <v>5153</v>
      </c>
      <c r="C6820" s="490">
        <v>3492</v>
      </c>
      <c r="D6820" s="490">
        <v>0</v>
      </c>
    </row>
    <row r="6821" spans="1:4" x14ac:dyDescent="0.2">
      <c r="A6821" s="489" t="s">
        <v>9257</v>
      </c>
      <c r="B6821" s="489" t="s">
        <v>5434</v>
      </c>
      <c r="C6821" s="490">
        <v>8148</v>
      </c>
      <c r="D6821" s="490">
        <v>1227.9036000000001</v>
      </c>
    </row>
    <row r="6822" spans="1:4" x14ac:dyDescent="0.2">
      <c r="A6822" s="489" t="s">
        <v>9257</v>
      </c>
      <c r="B6822" s="489" t="s">
        <v>5153</v>
      </c>
      <c r="C6822" s="490">
        <v>546</v>
      </c>
      <c r="D6822" s="490">
        <v>0</v>
      </c>
    </row>
    <row r="6823" spans="1:4" x14ac:dyDescent="0.2">
      <c r="A6823" s="489" t="s">
        <v>9257</v>
      </c>
      <c r="B6823" s="489" t="s">
        <v>5435</v>
      </c>
      <c r="C6823" s="490">
        <v>1274</v>
      </c>
      <c r="D6823" s="490">
        <v>188.55200000000002</v>
      </c>
    </row>
    <row r="6824" spans="1:4" x14ac:dyDescent="0.2">
      <c r="A6824" s="489" t="s">
        <v>9257</v>
      </c>
      <c r="B6824" s="489" t="s">
        <v>5153</v>
      </c>
      <c r="C6824" s="490">
        <v>1733.25</v>
      </c>
      <c r="D6824" s="490">
        <v>0</v>
      </c>
    </row>
    <row r="6825" spans="1:4" x14ac:dyDescent="0.2">
      <c r="A6825" s="489" t="s">
        <v>9257</v>
      </c>
      <c r="B6825" s="489" t="s">
        <v>5852</v>
      </c>
      <c r="C6825" s="490">
        <v>6933</v>
      </c>
      <c r="D6825" s="490">
        <v>948.4344000000001</v>
      </c>
    </row>
    <row r="6826" spans="1:4" x14ac:dyDescent="0.2">
      <c r="A6826" s="489" t="s">
        <v>9257</v>
      </c>
      <c r="B6826" s="489" t="s">
        <v>5153</v>
      </c>
      <c r="C6826" s="490">
        <v>911.75</v>
      </c>
      <c r="D6826" s="490">
        <v>0</v>
      </c>
    </row>
    <row r="6827" spans="1:4" x14ac:dyDescent="0.2">
      <c r="A6827" s="489" t="s">
        <v>9257</v>
      </c>
      <c r="B6827" s="489" t="s">
        <v>5876</v>
      </c>
      <c r="C6827" s="490">
        <v>3647</v>
      </c>
      <c r="D6827" s="490">
        <v>469.73360000000002</v>
      </c>
    </row>
    <row r="6828" spans="1:4" x14ac:dyDescent="0.2">
      <c r="A6828" s="489" t="s">
        <v>9257</v>
      </c>
      <c r="B6828" s="489" t="s">
        <v>5153</v>
      </c>
      <c r="C6828" s="490">
        <v>1658.1428571428601</v>
      </c>
      <c r="D6828" s="490">
        <v>0</v>
      </c>
    </row>
    <row r="6829" spans="1:4" x14ac:dyDescent="0.2">
      <c r="A6829" s="489" t="s">
        <v>9257</v>
      </c>
      <c r="B6829" s="489" t="s">
        <v>4888</v>
      </c>
      <c r="C6829" s="490">
        <v>3869</v>
      </c>
      <c r="D6829" s="490">
        <v>724.66370000000006</v>
      </c>
    </row>
    <row r="6830" spans="1:4" x14ac:dyDescent="0.2">
      <c r="A6830" s="489" t="s">
        <v>9257</v>
      </c>
      <c r="B6830" s="489" t="s">
        <v>5153</v>
      </c>
      <c r="C6830" s="490">
        <v>952.71428571428601</v>
      </c>
      <c r="D6830" s="490">
        <v>0</v>
      </c>
    </row>
    <row r="6831" spans="1:4" x14ac:dyDescent="0.2">
      <c r="A6831" s="489" t="s">
        <v>9257</v>
      </c>
      <c r="B6831" s="489" t="s">
        <v>5434</v>
      </c>
      <c r="C6831" s="490">
        <v>2223</v>
      </c>
      <c r="D6831" s="490">
        <v>335.0061</v>
      </c>
    </row>
    <row r="6832" spans="1:4" x14ac:dyDescent="0.2">
      <c r="A6832" s="489" t="s">
        <v>9257</v>
      </c>
      <c r="B6832" s="489" t="s">
        <v>5030</v>
      </c>
      <c r="C6832" s="490">
        <v>838611.6</v>
      </c>
      <c r="D6832" s="490">
        <v>62493.336431999996</v>
      </c>
    </row>
    <row r="6833" spans="1:4" x14ac:dyDescent="0.2">
      <c r="A6833" s="489" t="s">
        <v>9257</v>
      </c>
      <c r="B6833" s="489" t="s">
        <v>5031</v>
      </c>
      <c r="C6833" s="490">
        <v>900723.6</v>
      </c>
      <c r="D6833" s="490">
        <v>64302.657804000002</v>
      </c>
    </row>
    <row r="6834" spans="1:4" x14ac:dyDescent="0.2">
      <c r="A6834" s="489" t="s">
        <v>9257</v>
      </c>
      <c r="B6834" s="489" t="s">
        <v>5502</v>
      </c>
      <c r="C6834" s="490">
        <v>357513.092</v>
      </c>
      <c r="D6834" s="490">
        <v>26037.678490359998</v>
      </c>
    </row>
    <row r="6835" spans="1:4" x14ac:dyDescent="0.2">
      <c r="A6835" s="489" t="s">
        <v>9257</v>
      </c>
      <c r="B6835" s="489" t="s">
        <v>5038</v>
      </c>
      <c r="C6835" s="490">
        <v>399979.2</v>
      </c>
      <c r="D6835" s="490">
        <v>29094.487008</v>
      </c>
    </row>
    <row r="6836" spans="1:4" x14ac:dyDescent="0.2">
      <c r="A6836" s="489" t="s">
        <v>9257</v>
      </c>
      <c r="B6836" s="489" t="s">
        <v>5034</v>
      </c>
      <c r="C6836" s="490">
        <v>246651.96</v>
      </c>
      <c r="D6836" s="490">
        <v>16898.125779599999</v>
      </c>
    </row>
    <row r="6837" spans="1:4" x14ac:dyDescent="0.2">
      <c r="A6837" s="489" t="s">
        <v>9257</v>
      </c>
      <c r="B6837" s="489" t="s">
        <v>5040</v>
      </c>
      <c r="C6837" s="490">
        <v>436950</v>
      </c>
      <c r="D6837" s="490">
        <v>28607.1165</v>
      </c>
    </row>
    <row r="6838" spans="1:4" x14ac:dyDescent="0.2">
      <c r="A6838" s="489" t="s">
        <v>9257</v>
      </c>
      <c r="B6838" s="489" t="s">
        <v>5041</v>
      </c>
      <c r="C6838" s="490">
        <v>759141</v>
      </c>
      <c r="D6838" s="490">
        <v>57011.489099999999</v>
      </c>
    </row>
    <row r="6839" spans="1:4" x14ac:dyDescent="0.2">
      <c r="A6839" s="489" t="s">
        <v>9257</v>
      </c>
      <c r="B6839" s="489" t="s">
        <v>5035</v>
      </c>
      <c r="C6839" s="490">
        <v>198876.17</v>
      </c>
      <c r="D6839" s="490">
        <v>13690.635542800001</v>
      </c>
    </row>
    <row r="6840" spans="1:4" x14ac:dyDescent="0.2">
      <c r="A6840" s="489" t="s">
        <v>9257</v>
      </c>
      <c r="B6840" s="489" t="s">
        <v>5036</v>
      </c>
      <c r="C6840" s="490">
        <v>349123.8</v>
      </c>
      <c r="D6840" s="490">
        <v>24501.508284</v>
      </c>
    </row>
    <row r="6841" spans="1:4" x14ac:dyDescent="0.2">
      <c r="A6841" s="489" t="s">
        <v>9257</v>
      </c>
      <c r="B6841" s="489" t="s">
        <v>5037</v>
      </c>
      <c r="C6841" s="490">
        <v>380467.20000000001</v>
      </c>
      <c r="D6841" s="490">
        <v>28694.836223999999</v>
      </c>
    </row>
    <row r="6842" spans="1:4" x14ac:dyDescent="0.2">
      <c r="A6842" s="489" t="s">
        <v>9257</v>
      </c>
      <c r="B6842" s="489" t="s">
        <v>5039</v>
      </c>
      <c r="C6842" s="490">
        <v>153183</v>
      </c>
      <c r="D6842" s="490">
        <v>11003.134889999999</v>
      </c>
    </row>
    <row r="6843" spans="1:4" x14ac:dyDescent="0.2">
      <c r="A6843" s="489" t="s">
        <v>9257</v>
      </c>
      <c r="B6843" s="489" t="s">
        <v>5032</v>
      </c>
      <c r="C6843" s="490">
        <v>264766.2</v>
      </c>
      <c r="D6843" s="490">
        <v>16293.711948</v>
      </c>
    </row>
    <row r="6844" spans="1:4" x14ac:dyDescent="0.2">
      <c r="A6844" s="489" t="s">
        <v>9257</v>
      </c>
      <c r="B6844" s="489" t="s">
        <v>5033</v>
      </c>
      <c r="C6844" s="490">
        <v>533202.84</v>
      </c>
      <c r="D6844" s="490">
        <v>37564.140077999997</v>
      </c>
    </row>
    <row r="6845" spans="1:4" x14ac:dyDescent="0.2">
      <c r="A6845" s="489" t="s">
        <v>9257</v>
      </c>
      <c r="B6845" s="489" t="s">
        <v>4827</v>
      </c>
      <c r="C6845" s="490">
        <v>31997.749450549501</v>
      </c>
      <c r="D6845" s="490">
        <v>7817.0501907692305</v>
      </c>
    </row>
    <row r="6846" spans="1:4" x14ac:dyDescent="0.2">
      <c r="A6846" s="489" t="s">
        <v>9257</v>
      </c>
      <c r="B6846" s="489" t="s">
        <v>4832</v>
      </c>
      <c r="C6846" s="490">
        <v>701.87378335949802</v>
      </c>
      <c r="D6846" s="490">
        <v>171.467765274725</v>
      </c>
    </row>
    <row r="6847" spans="1:4" x14ac:dyDescent="0.2">
      <c r="A6847" s="489" t="s">
        <v>9257</v>
      </c>
      <c r="B6847" s="489" t="s">
        <v>4833</v>
      </c>
      <c r="C6847" s="490">
        <v>-701.87378335949802</v>
      </c>
      <c r="D6847" s="490">
        <v>-114.96692571428601</v>
      </c>
    </row>
    <row r="6848" spans="1:4" x14ac:dyDescent="0.2">
      <c r="A6848" s="489" t="s">
        <v>9257</v>
      </c>
      <c r="B6848" s="489" t="s">
        <v>4829</v>
      </c>
      <c r="C6848" s="490">
        <v>74661.415384615408</v>
      </c>
      <c r="D6848" s="490">
        <v>17343.846793846202</v>
      </c>
    </row>
    <row r="6849" spans="1:4" x14ac:dyDescent="0.2">
      <c r="A6849" s="489" t="s">
        <v>9257</v>
      </c>
      <c r="B6849" s="489" t="s">
        <v>4830</v>
      </c>
      <c r="C6849" s="490">
        <v>63195.555164835205</v>
      </c>
      <c r="D6849" s="490">
        <v>13890.3830252308</v>
      </c>
    </row>
    <row r="6850" spans="1:4" x14ac:dyDescent="0.2">
      <c r="A6850" s="489" t="s">
        <v>9257</v>
      </c>
      <c r="B6850" s="489" t="s">
        <v>4835</v>
      </c>
      <c r="C6850" s="490">
        <v>1637.7054945054902</v>
      </c>
      <c r="D6850" s="490">
        <v>380.43898637362599</v>
      </c>
    </row>
    <row r="6851" spans="1:4" x14ac:dyDescent="0.2">
      <c r="A6851" s="489" t="s">
        <v>9257</v>
      </c>
      <c r="B6851" s="489" t="s">
        <v>4836</v>
      </c>
      <c r="C6851" s="490">
        <v>-1637.7054945054902</v>
      </c>
      <c r="D6851" s="490">
        <v>-268.25616000000002</v>
      </c>
    </row>
    <row r="6852" spans="1:4" x14ac:dyDescent="0.2">
      <c r="A6852" s="489" t="s">
        <v>9257</v>
      </c>
      <c r="B6852" s="489" t="s">
        <v>4838</v>
      </c>
      <c r="C6852" s="490">
        <v>1386.20072213501</v>
      </c>
      <c r="D6852" s="490">
        <v>304.68691872527501</v>
      </c>
    </row>
    <row r="6853" spans="1:4" x14ac:dyDescent="0.2">
      <c r="A6853" s="489" t="s">
        <v>9257</v>
      </c>
      <c r="B6853" s="489" t="s">
        <v>4839</v>
      </c>
      <c r="C6853" s="490">
        <v>-1386.20072213501</v>
      </c>
      <c r="D6853" s="490">
        <v>-227.059678285714</v>
      </c>
    </row>
    <row r="6854" spans="1:4" x14ac:dyDescent="0.2">
      <c r="A6854" s="489" t="s">
        <v>9257</v>
      </c>
      <c r="B6854" s="489" t="s">
        <v>4010</v>
      </c>
      <c r="C6854" s="490">
        <v>18224</v>
      </c>
      <c r="D6854" s="490">
        <v>5237.5776000000005</v>
      </c>
    </row>
    <row r="6855" spans="1:4" x14ac:dyDescent="0.2">
      <c r="A6855" s="489" t="s">
        <v>9257</v>
      </c>
      <c r="B6855" s="489" t="s">
        <v>4010</v>
      </c>
      <c r="C6855" s="490">
        <v>3056</v>
      </c>
      <c r="D6855" s="490">
        <v>878.2944</v>
      </c>
    </row>
    <row r="6856" spans="1:4" x14ac:dyDescent="0.2">
      <c r="A6856" s="489" t="s">
        <v>9257</v>
      </c>
      <c r="B6856" s="489" t="s">
        <v>4014</v>
      </c>
      <c r="C6856" s="490">
        <v>1274</v>
      </c>
      <c r="D6856" s="490">
        <v>366.14760000000001</v>
      </c>
    </row>
    <row r="6857" spans="1:4" x14ac:dyDescent="0.2">
      <c r="A6857" s="489" t="s">
        <v>9257</v>
      </c>
      <c r="B6857" s="489" t="s">
        <v>4015</v>
      </c>
      <c r="C6857" s="490">
        <v>-1274</v>
      </c>
      <c r="D6857" s="490">
        <v>-208.68120000000002</v>
      </c>
    </row>
    <row r="6858" spans="1:4" x14ac:dyDescent="0.2">
      <c r="A6858" s="489" t="s">
        <v>9257</v>
      </c>
      <c r="B6858" s="489" t="s">
        <v>4010</v>
      </c>
      <c r="C6858" s="490">
        <v>30225.864509605701</v>
      </c>
      <c r="D6858" s="490">
        <v>8686.9134600606703</v>
      </c>
    </row>
    <row r="6859" spans="1:4" x14ac:dyDescent="0.2">
      <c r="A6859" s="489" t="s">
        <v>9257</v>
      </c>
      <c r="B6859" s="489" t="s">
        <v>4011</v>
      </c>
      <c r="C6859" s="490">
        <v>19596.435490394302</v>
      </c>
      <c r="D6859" s="490">
        <v>5355.70581952477</v>
      </c>
    </row>
    <row r="6860" spans="1:4" x14ac:dyDescent="0.2">
      <c r="A6860" s="489" t="s">
        <v>9257</v>
      </c>
      <c r="B6860" s="489" t="s">
        <v>5153</v>
      </c>
      <c r="C6860" s="490">
        <v>5283</v>
      </c>
      <c r="D6860" s="490">
        <v>0</v>
      </c>
    </row>
    <row r="6861" spans="1:4" x14ac:dyDescent="0.2">
      <c r="A6861" s="489" t="s">
        <v>9257</v>
      </c>
      <c r="B6861" s="489" t="s">
        <v>5429</v>
      </c>
      <c r="C6861" s="490">
        <v>5584.9462365591398</v>
      </c>
      <c r="D6861" s="490">
        <v>929.33505376344101</v>
      </c>
    </row>
    <row r="6862" spans="1:4" x14ac:dyDescent="0.2">
      <c r="A6862" s="489" t="s">
        <v>9257</v>
      </c>
      <c r="B6862" s="489" t="s">
        <v>5443</v>
      </c>
      <c r="C6862" s="490">
        <v>4803.0537634408602</v>
      </c>
      <c r="D6862" s="490">
        <v>758.40218924731198</v>
      </c>
    </row>
    <row r="6863" spans="1:4" x14ac:dyDescent="0.2">
      <c r="A6863" s="489" t="s">
        <v>9257</v>
      </c>
      <c r="B6863" s="489" t="s">
        <v>4010</v>
      </c>
      <c r="C6863" s="490">
        <v>7918</v>
      </c>
      <c r="D6863" s="490">
        <v>2275.6332000000002</v>
      </c>
    </row>
    <row r="6864" spans="1:4" x14ac:dyDescent="0.2">
      <c r="A6864" s="489" t="s">
        <v>9257</v>
      </c>
      <c r="B6864" s="489" t="s">
        <v>5153</v>
      </c>
      <c r="C6864" s="490">
        <v>2064.4285714285702</v>
      </c>
      <c r="D6864" s="490">
        <v>0</v>
      </c>
    </row>
    <row r="6865" spans="1:4" x14ac:dyDescent="0.2">
      <c r="A6865" s="489" t="s">
        <v>9257</v>
      </c>
      <c r="B6865" s="489" t="s">
        <v>4896</v>
      </c>
      <c r="C6865" s="490">
        <v>4817</v>
      </c>
      <c r="D6865" s="490">
        <v>884.40120000000002</v>
      </c>
    </row>
    <row r="6866" spans="1:4" x14ac:dyDescent="0.2">
      <c r="A6866" s="489" t="s">
        <v>9257</v>
      </c>
      <c r="B6866" s="489" t="s">
        <v>5153</v>
      </c>
      <c r="C6866" s="490">
        <v>1686</v>
      </c>
      <c r="D6866" s="490">
        <v>0</v>
      </c>
    </row>
    <row r="6867" spans="1:4" x14ac:dyDescent="0.2">
      <c r="A6867" s="489" t="s">
        <v>9257</v>
      </c>
      <c r="B6867" s="489" t="s">
        <v>5852</v>
      </c>
      <c r="C6867" s="490">
        <v>8050.16722408027</v>
      </c>
      <c r="D6867" s="490">
        <v>1101.2628762541801</v>
      </c>
    </row>
    <row r="6868" spans="1:4" x14ac:dyDescent="0.2">
      <c r="A6868" s="489" t="s">
        <v>9257</v>
      </c>
      <c r="B6868" s="489" t="s">
        <v>5853</v>
      </c>
      <c r="C6868" s="490">
        <v>1577.83277591973</v>
      </c>
      <c r="D6868" s="490">
        <v>204.802694314381</v>
      </c>
    </row>
    <row r="6869" spans="1:4" x14ac:dyDescent="0.2">
      <c r="A6869" s="489" t="s">
        <v>9257</v>
      </c>
      <c r="B6869" s="489" t="s">
        <v>5153</v>
      </c>
      <c r="C6869" s="490">
        <v>2660</v>
      </c>
      <c r="D6869" s="490">
        <v>0</v>
      </c>
    </row>
    <row r="6870" spans="1:4" x14ac:dyDescent="0.2">
      <c r="A6870" s="489" t="s">
        <v>9257</v>
      </c>
      <c r="B6870" s="489" t="s">
        <v>6051</v>
      </c>
      <c r="C6870" s="490">
        <v>1633.4</v>
      </c>
      <c r="D6870" s="490">
        <v>51.795113999999998</v>
      </c>
    </row>
    <row r="6871" spans="1:4" x14ac:dyDescent="0.2">
      <c r="A6871" s="489" t="s">
        <v>9257</v>
      </c>
      <c r="B6871" s="489" t="s">
        <v>5428</v>
      </c>
      <c r="C6871" s="490">
        <v>8586.8000000000011</v>
      </c>
      <c r="D6871" s="490">
        <v>1461.47336</v>
      </c>
    </row>
    <row r="6872" spans="1:4" x14ac:dyDescent="0.2">
      <c r="A6872" s="489" t="s">
        <v>9257</v>
      </c>
      <c r="B6872" s="489" t="s">
        <v>5440</v>
      </c>
      <c r="C6872" s="490">
        <v>25760.400000000001</v>
      </c>
      <c r="D6872" s="490">
        <v>4157.7285600000005</v>
      </c>
    </row>
    <row r="6873" spans="1:4" x14ac:dyDescent="0.2">
      <c r="A6873" s="489" t="s">
        <v>9257</v>
      </c>
      <c r="B6873" s="489" t="s">
        <v>5441</v>
      </c>
      <c r="C6873" s="490">
        <v>4293.4000000000005</v>
      </c>
      <c r="D6873" s="490">
        <v>618.24959999999999</v>
      </c>
    </row>
    <row r="6874" spans="1:4" x14ac:dyDescent="0.2">
      <c r="A6874" s="489" t="s">
        <v>9257</v>
      </c>
      <c r="B6874" s="489" t="s">
        <v>3264</v>
      </c>
      <c r="C6874" s="490">
        <v>9532</v>
      </c>
      <c r="D6874" s="490">
        <v>3730.8248000000003</v>
      </c>
    </row>
    <row r="6875" spans="1:4" x14ac:dyDescent="0.2">
      <c r="A6875" s="489" t="s">
        <v>9257</v>
      </c>
      <c r="B6875" s="489" t="s">
        <v>4010</v>
      </c>
      <c r="C6875" s="490">
        <v>6229</v>
      </c>
      <c r="D6875" s="490">
        <v>1790.2146</v>
      </c>
    </row>
    <row r="6876" spans="1:4" x14ac:dyDescent="0.2">
      <c r="A6876" s="489" t="s">
        <v>9257</v>
      </c>
      <c r="B6876" s="489" t="s">
        <v>4014</v>
      </c>
      <c r="C6876" s="490">
        <v>891</v>
      </c>
      <c r="D6876" s="490">
        <v>256.07339999999999</v>
      </c>
    </row>
    <row r="6877" spans="1:4" x14ac:dyDescent="0.2">
      <c r="A6877" s="489" t="s">
        <v>9257</v>
      </c>
      <c r="B6877" s="489" t="s">
        <v>4015</v>
      </c>
      <c r="C6877" s="490">
        <v>-891</v>
      </c>
      <c r="D6877" s="490">
        <v>-145.94580000000002</v>
      </c>
    </row>
    <row r="6878" spans="1:4" x14ac:dyDescent="0.2">
      <c r="A6878" s="489" t="s">
        <v>9257</v>
      </c>
      <c r="B6878" s="489" t="s">
        <v>4010</v>
      </c>
      <c r="C6878" s="490">
        <v>12060</v>
      </c>
      <c r="D6878" s="490">
        <v>3466.0440000000003</v>
      </c>
    </row>
    <row r="6879" spans="1:4" x14ac:dyDescent="0.2">
      <c r="A6879" s="489" t="s">
        <v>9257</v>
      </c>
      <c r="B6879" s="489" t="s">
        <v>5153</v>
      </c>
      <c r="C6879" s="490">
        <v>2476</v>
      </c>
      <c r="D6879" s="490">
        <v>0</v>
      </c>
    </row>
    <row r="6880" spans="1:4" x14ac:dyDescent="0.2">
      <c r="A6880" s="489" t="s">
        <v>9257</v>
      </c>
      <c r="B6880" s="489" t="s">
        <v>5864</v>
      </c>
      <c r="C6880" s="490">
        <v>8978.7878787878799</v>
      </c>
      <c r="D6880" s="490">
        <v>1192.38303030303</v>
      </c>
    </row>
    <row r="6881" spans="1:4" x14ac:dyDescent="0.2">
      <c r="A6881" s="489" t="s">
        <v>9257</v>
      </c>
      <c r="B6881" s="489" t="s">
        <v>5865</v>
      </c>
      <c r="C6881" s="490">
        <v>2873.2121212121201</v>
      </c>
      <c r="D6881" s="490">
        <v>362.02472727272703</v>
      </c>
    </row>
    <row r="6882" spans="1:4" x14ac:dyDescent="0.2">
      <c r="A6882" s="489" t="s">
        <v>9257</v>
      </c>
      <c r="B6882" s="489" t="s">
        <v>4827</v>
      </c>
      <c r="C6882" s="490">
        <v>27932.215234102001</v>
      </c>
      <c r="D6882" s="490">
        <v>6823.8401816911301</v>
      </c>
    </row>
    <row r="6883" spans="1:4" x14ac:dyDescent="0.2">
      <c r="A6883" s="489" t="s">
        <v>9257</v>
      </c>
      <c r="B6883" s="489" t="s">
        <v>4829</v>
      </c>
      <c r="C6883" s="490">
        <v>12038.784765898001</v>
      </c>
      <c r="D6883" s="490">
        <v>2796.6097011181</v>
      </c>
    </row>
    <row r="6884" spans="1:4" x14ac:dyDescent="0.2">
      <c r="A6884" s="489" t="s">
        <v>9257</v>
      </c>
      <c r="B6884" s="489" t="s">
        <v>4827</v>
      </c>
      <c r="C6884" s="490">
        <v>13543</v>
      </c>
      <c r="D6884" s="490">
        <v>3308.5549000000001</v>
      </c>
    </row>
    <row r="6885" spans="1:4" x14ac:dyDescent="0.2">
      <c r="A6885" s="489" t="s">
        <v>9257</v>
      </c>
      <c r="B6885" s="489" t="s">
        <v>4832</v>
      </c>
      <c r="C6885" s="490">
        <v>2138</v>
      </c>
      <c r="D6885" s="490">
        <v>522.3134</v>
      </c>
    </row>
    <row r="6886" spans="1:4" x14ac:dyDescent="0.2">
      <c r="A6886" s="489" t="s">
        <v>9257</v>
      </c>
      <c r="B6886" s="489" t="s">
        <v>4833</v>
      </c>
      <c r="C6886" s="490">
        <v>-2138</v>
      </c>
      <c r="D6886" s="490">
        <v>-350.20440000000002</v>
      </c>
    </row>
    <row r="6887" spans="1:4" x14ac:dyDescent="0.2">
      <c r="A6887" s="489" t="s">
        <v>9257</v>
      </c>
      <c r="B6887" s="489" t="s">
        <v>5153</v>
      </c>
      <c r="C6887" s="490">
        <v>2300.5771365149799</v>
      </c>
      <c r="D6887" s="490">
        <v>0</v>
      </c>
    </row>
    <row r="6888" spans="1:4" x14ac:dyDescent="0.2">
      <c r="A6888" s="489" t="s">
        <v>9257</v>
      </c>
      <c r="B6888" s="489" t="s">
        <v>5439</v>
      </c>
      <c r="C6888" s="490">
        <v>5370</v>
      </c>
      <c r="D6888" s="490">
        <v>745.35599999999999</v>
      </c>
    </row>
    <row r="6889" spans="1:4" x14ac:dyDescent="0.2">
      <c r="A6889" s="489" t="s">
        <v>9257</v>
      </c>
      <c r="B6889" s="489" t="s">
        <v>4010</v>
      </c>
      <c r="C6889" s="490">
        <v>26700</v>
      </c>
      <c r="D6889" s="490">
        <v>7673.58</v>
      </c>
    </row>
    <row r="6890" spans="1:4" x14ac:dyDescent="0.2">
      <c r="A6890" s="489" t="s">
        <v>9257</v>
      </c>
      <c r="B6890" s="489" t="s">
        <v>4014</v>
      </c>
      <c r="C6890" s="490">
        <v>4943</v>
      </c>
      <c r="D6890" s="490">
        <v>1420.6182000000001</v>
      </c>
    </row>
    <row r="6891" spans="1:4" x14ac:dyDescent="0.2">
      <c r="A6891" s="489" t="s">
        <v>9257</v>
      </c>
      <c r="B6891" s="489" t="s">
        <v>4015</v>
      </c>
      <c r="C6891" s="490">
        <v>-4943</v>
      </c>
      <c r="D6891" s="490">
        <v>-809.66340000000002</v>
      </c>
    </row>
    <row r="6892" spans="1:4" x14ac:dyDescent="0.2">
      <c r="A6892" s="489" t="s">
        <v>9257</v>
      </c>
      <c r="B6892" s="489" t="s">
        <v>4010</v>
      </c>
      <c r="C6892" s="490">
        <v>11147</v>
      </c>
      <c r="D6892" s="490">
        <v>3203.6478000000002</v>
      </c>
    </row>
    <row r="6893" spans="1:4" x14ac:dyDescent="0.2">
      <c r="A6893" s="489" t="s">
        <v>9257</v>
      </c>
      <c r="B6893" s="489" t="s">
        <v>1105</v>
      </c>
      <c r="C6893" s="490">
        <v>3181</v>
      </c>
      <c r="D6893" s="490">
        <v>1610.2222000000002</v>
      </c>
    </row>
    <row r="6894" spans="1:4" x14ac:dyDescent="0.2">
      <c r="A6894" s="489" t="s">
        <v>9257</v>
      </c>
      <c r="B6894" s="489" t="s">
        <v>1108</v>
      </c>
      <c r="C6894" s="490">
        <v>30372</v>
      </c>
      <c r="D6894" s="490">
        <v>17433.528000000002</v>
      </c>
    </row>
    <row r="6895" spans="1:4" x14ac:dyDescent="0.2">
      <c r="A6895" s="489" t="s">
        <v>9257</v>
      </c>
      <c r="B6895" s="489" t="s">
        <v>1108</v>
      </c>
      <c r="C6895" s="490">
        <v>32096</v>
      </c>
      <c r="D6895" s="490">
        <v>18423.103999999999</v>
      </c>
    </row>
    <row r="6896" spans="1:4" x14ac:dyDescent="0.2">
      <c r="A6896" s="489" t="s">
        <v>9257</v>
      </c>
      <c r="B6896" s="489" t="s">
        <v>1108</v>
      </c>
      <c r="C6896" s="490">
        <v>6627</v>
      </c>
      <c r="D6896" s="490">
        <v>3803.8980000000001</v>
      </c>
    </row>
    <row r="6897" spans="1:4" x14ac:dyDescent="0.2">
      <c r="A6897" s="489" t="s">
        <v>9257</v>
      </c>
      <c r="B6897" s="489" t="s">
        <v>1077</v>
      </c>
      <c r="C6897" s="490">
        <v>769792.16694468004</v>
      </c>
      <c r="D6897" s="490">
        <v>70051.087191965897</v>
      </c>
    </row>
    <row r="6898" spans="1:4" x14ac:dyDescent="0.2">
      <c r="A6898" s="489" t="s">
        <v>9257</v>
      </c>
      <c r="B6898" s="489" t="s">
        <v>1077</v>
      </c>
      <c r="C6898" s="490">
        <v>746515.78033690003</v>
      </c>
      <c r="D6898" s="490">
        <v>67932.936010657897</v>
      </c>
    </row>
    <row r="6899" spans="1:4" x14ac:dyDescent="0.2">
      <c r="A6899" s="489" t="s">
        <v>9257</v>
      </c>
      <c r="B6899" s="489" t="s">
        <v>1077</v>
      </c>
      <c r="C6899" s="490">
        <v>687212.05271842005</v>
      </c>
      <c r="D6899" s="490">
        <v>62536.296797376199</v>
      </c>
    </row>
    <row r="6900" spans="1:4" x14ac:dyDescent="0.2">
      <c r="A6900" s="489" t="s">
        <v>9257</v>
      </c>
      <c r="B6900" s="489" t="s">
        <v>1108</v>
      </c>
      <c r="C6900" s="490">
        <v>1503</v>
      </c>
      <c r="D6900" s="490">
        <v>862.72200000000009</v>
      </c>
    </row>
    <row r="6901" spans="1:4" x14ac:dyDescent="0.2">
      <c r="A6901" s="489" t="s">
        <v>9257</v>
      </c>
      <c r="B6901" s="489" t="s">
        <v>1108</v>
      </c>
      <c r="C6901" s="490">
        <v>4833</v>
      </c>
      <c r="D6901" s="490">
        <v>2774.1420000000003</v>
      </c>
    </row>
    <row r="6902" spans="1:4" x14ac:dyDescent="0.2">
      <c r="A6902" s="489" t="s">
        <v>9257</v>
      </c>
      <c r="B6902" s="489" t="s">
        <v>1115</v>
      </c>
      <c r="C6902" s="490">
        <v>2107</v>
      </c>
      <c r="D6902" s="490">
        <v>1148.9471000000001</v>
      </c>
    </row>
    <row r="6903" spans="1:4" x14ac:dyDescent="0.2">
      <c r="A6903" s="489" t="s">
        <v>9257</v>
      </c>
      <c r="B6903" s="489" t="s">
        <v>1115</v>
      </c>
      <c r="C6903" s="490">
        <v>14176</v>
      </c>
      <c r="D6903" s="490">
        <v>7730.1728000000003</v>
      </c>
    </row>
    <row r="6904" spans="1:4" x14ac:dyDescent="0.2">
      <c r="A6904" s="489" t="s">
        <v>9257</v>
      </c>
      <c r="B6904" s="489" t="s">
        <v>1115</v>
      </c>
      <c r="C6904" s="490">
        <v>16322</v>
      </c>
      <c r="D6904" s="490">
        <v>8900.3865999999998</v>
      </c>
    </row>
    <row r="6905" spans="1:4" x14ac:dyDescent="0.2">
      <c r="A6905" s="489" t="s">
        <v>9257</v>
      </c>
      <c r="B6905" s="489" t="s">
        <v>1115</v>
      </c>
      <c r="C6905" s="490">
        <v>13031.7</v>
      </c>
      <c r="D6905" s="490">
        <v>7106.1860100000004</v>
      </c>
    </row>
    <row r="6906" spans="1:4" x14ac:dyDescent="0.2">
      <c r="A6906" s="489" t="s">
        <v>9257</v>
      </c>
      <c r="B6906" s="489" t="s">
        <v>1105</v>
      </c>
      <c r="C6906" s="490">
        <v>2040</v>
      </c>
      <c r="D6906" s="490">
        <v>1032.6480000000001</v>
      </c>
    </row>
    <row r="6907" spans="1:4" x14ac:dyDescent="0.2">
      <c r="A6907" s="489" t="s">
        <v>9257</v>
      </c>
      <c r="B6907" s="489" t="s">
        <v>1107</v>
      </c>
      <c r="C6907" s="490">
        <v>2085</v>
      </c>
      <c r="D6907" s="490">
        <v>952.84500000000003</v>
      </c>
    </row>
    <row r="6908" spans="1:4" x14ac:dyDescent="0.2">
      <c r="A6908" s="489" t="s">
        <v>9257</v>
      </c>
      <c r="B6908" s="489" t="s">
        <v>1107</v>
      </c>
      <c r="C6908" s="490">
        <v>4956.52336448598</v>
      </c>
      <c r="D6908" s="490">
        <v>2265.1311775700901</v>
      </c>
    </row>
    <row r="6909" spans="1:4" x14ac:dyDescent="0.2">
      <c r="A6909" s="489" t="s">
        <v>9257</v>
      </c>
      <c r="B6909" s="489" t="s">
        <v>1107</v>
      </c>
      <c r="C6909" s="490">
        <v>3411</v>
      </c>
      <c r="D6909" s="490">
        <v>1558.827</v>
      </c>
    </row>
    <row r="6910" spans="1:4" x14ac:dyDescent="0.2">
      <c r="A6910" s="489" t="s">
        <v>9257</v>
      </c>
      <c r="B6910" s="489" t="s">
        <v>1115</v>
      </c>
      <c r="C6910" s="490">
        <v>17823.3</v>
      </c>
      <c r="D6910" s="490">
        <v>9719.0454900000004</v>
      </c>
    </row>
    <row r="6911" spans="1:4" x14ac:dyDescent="0.2">
      <c r="A6911" s="489" t="s">
        <v>9257</v>
      </c>
      <c r="B6911" s="489" t="s">
        <v>1122</v>
      </c>
      <c r="C6911" s="490">
        <v>17295.599999999999</v>
      </c>
      <c r="D6911" s="490">
        <v>8959.1208000000006</v>
      </c>
    </row>
    <row r="6912" spans="1:4" x14ac:dyDescent="0.2">
      <c r="A6912" s="489" t="s">
        <v>9257</v>
      </c>
      <c r="B6912" s="489" t="s">
        <v>1122</v>
      </c>
      <c r="C6912" s="490">
        <v>25224</v>
      </c>
      <c r="D6912" s="490">
        <v>13066.031999999999</v>
      </c>
    </row>
    <row r="6913" spans="1:4" x14ac:dyDescent="0.2">
      <c r="A6913" s="489" t="s">
        <v>9257</v>
      </c>
      <c r="B6913" s="489" t="s">
        <v>1122</v>
      </c>
      <c r="C6913" s="490">
        <v>11783.1</v>
      </c>
      <c r="D6913" s="490">
        <v>6103.6458000000002</v>
      </c>
    </row>
    <row r="6914" spans="1:4" x14ac:dyDescent="0.2">
      <c r="A6914" s="489" t="s">
        <v>9257</v>
      </c>
      <c r="B6914" s="489" t="s">
        <v>1122</v>
      </c>
      <c r="C6914" s="490">
        <v>19872.8</v>
      </c>
      <c r="D6914" s="490">
        <v>10294.1104</v>
      </c>
    </row>
    <row r="6915" spans="1:4" x14ac:dyDescent="0.2">
      <c r="A6915" s="489" t="s">
        <v>9257</v>
      </c>
      <c r="B6915" s="489" t="s">
        <v>1122</v>
      </c>
      <c r="C6915" s="490">
        <v>14850</v>
      </c>
      <c r="D6915" s="490">
        <v>7692.3</v>
      </c>
    </row>
    <row r="6916" spans="1:4" x14ac:dyDescent="0.2">
      <c r="A6916" s="489" t="s">
        <v>9257</v>
      </c>
      <c r="B6916" s="489" t="s">
        <v>1122</v>
      </c>
      <c r="C6916" s="490">
        <v>5794</v>
      </c>
      <c r="D6916" s="490">
        <v>3001.2920000000004</v>
      </c>
    </row>
    <row r="6917" spans="1:4" x14ac:dyDescent="0.2">
      <c r="A6917" s="489" t="s">
        <v>9257</v>
      </c>
      <c r="B6917" s="489" t="s">
        <v>1122</v>
      </c>
      <c r="C6917" s="490">
        <v>17735</v>
      </c>
      <c r="D6917" s="490">
        <v>9186.73</v>
      </c>
    </row>
    <row r="6918" spans="1:4" x14ac:dyDescent="0.2">
      <c r="A6918" s="489" t="s">
        <v>9257</v>
      </c>
      <c r="B6918" s="489" t="s">
        <v>1122</v>
      </c>
      <c r="C6918" s="490">
        <v>13507</v>
      </c>
      <c r="D6918" s="490">
        <v>6996.6260000000002</v>
      </c>
    </row>
    <row r="6919" spans="1:4" x14ac:dyDescent="0.2">
      <c r="A6919" s="489" t="s">
        <v>9257</v>
      </c>
      <c r="B6919" s="489" t="s">
        <v>1122</v>
      </c>
      <c r="C6919" s="490">
        <v>10185.1</v>
      </c>
      <c r="D6919" s="490">
        <v>5275.8818000000001</v>
      </c>
    </row>
    <row r="6920" spans="1:4" x14ac:dyDescent="0.2">
      <c r="A6920" s="489" t="s">
        <v>9257</v>
      </c>
      <c r="B6920" s="489" t="s">
        <v>1129</v>
      </c>
      <c r="C6920" s="490">
        <v>25933</v>
      </c>
      <c r="D6920" s="490">
        <v>12761.629300000001</v>
      </c>
    </row>
    <row r="6921" spans="1:4" x14ac:dyDescent="0.2">
      <c r="A6921" s="489" t="s">
        <v>9257</v>
      </c>
      <c r="B6921" s="489" t="s">
        <v>1129</v>
      </c>
      <c r="C6921" s="490">
        <v>3363</v>
      </c>
      <c r="D6921" s="490">
        <v>1654.9323000000002</v>
      </c>
    </row>
    <row r="6922" spans="1:4" x14ac:dyDescent="0.2">
      <c r="A6922" s="489" t="s">
        <v>9257</v>
      </c>
      <c r="B6922" s="489" t="s">
        <v>1129</v>
      </c>
      <c r="C6922" s="490">
        <v>5854.5</v>
      </c>
      <c r="D6922" s="490">
        <v>2880.9994500000003</v>
      </c>
    </row>
    <row r="6923" spans="1:4" x14ac:dyDescent="0.2">
      <c r="A6923" s="489" t="s">
        <v>9257</v>
      </c>
      <c r="B6923" s="489" t="s">
        <v>1129</v>
      </c>
      <c r="C6923" s="490">
        <v>18441</v>
      </c>
      <c r="D6923" s="490">
        <v>9074.8161</v>
      </c>
    </row>
    <row r="6924" spans="1:4" x14ac:dyDescent="0.2">
      <c r="A6924" s="489" t="s">
        <v>9257</v>
      </c>
      <c r="B6924" s="489" t="s">
        <v>1129</v>
      </c>
      <c r="C6924" s="490">
        <v>6161</v>
      </c>
      <c r="D6924" s="490">
        <v>3031.8281000000002</v>
      </c>
    </row>
    <row r="6925" spans="1:4" x14ac:dyDescent="0.2">
      <c r="A6925" s="489" t="s">
        <v>9257</v>
      </c>
      <c r="B6925" s="489" t="s">
        <v>1129</v>
      </c>
      <c r="C6925" s="490">
        <v>2288</v>
      </c>
      <c r="D6925" s="490">
        <v>1125.9248</v>
      </c>
    </row>
    <row r="6926" spans="1:4" x14ac:dyDescent="0.2">
      <c r="A6926" s="489" t="s">
        <v>9257</v>
      </c>
      <c r="B6926" s="489" t="s">
        <v>1129</v>
      </c>
      <c r="C6926" s="490">
        <v>5369</v>
      </c>
      <c r="D6926" s="490">
        <v>2642.0849000000003</v>
      </c>
    </row>
    <row r="6927" spans="1:4" x14ac:dyDescent="0.2">
      <c r="A6927" s="489" t="s">
        <v>9257</v>
      </c>
      <c r="B6927" s="489" t="s">
        <v>1129</v>
      </c>
      <c r="C6927" s="490">
        <v>19993.100000000002</v>
      </c>
      <c r="D6927" s="490">
        <v>9838.604510000001</v>
      </c>
    </row>
    <row r="6928" spans="1:4" x14ac:dyDescent="0.2">
      <c r="A6928" s="489" t="s">
        <v>9257</v>
      </c>
      <c r="B6928" s="489" t="s">
        <v>1129</v>
      </c>
      <c r="C6928" s="490">
        <v>4963</v>
      </c>
      <c r="D6928" s="490">
        <v>2442.2923000000001</v>
      </c>
    </row>
    <row r="6929" spans="1:4" x14ac:dyDescent="0.2">
      <c r="A6929" s="489" t="s">
        <v>9257</v>
      </c>
      <c r="B6929" s="489" t="s">
        <v>1129</v>
      </c>
      <c r="C6929" s="490">
        <v>6585</v>
      </c>
      <c r="D6929" s="490">
        <v>3240.4785000000002</v>
      </c>
    </row>
    <row r="6930" spans="1:4" x14ac:dyDescent="0.2">
      <c r="A6930" s="489" t="s">
        <v>9257</v>
      </c>
      <c r="B6930" s="489" t="s">
        <v>1129</v>
      </c>
      <c r="C6930" s="490">
        <v>4877.7</v>
      </c>
      <c r="D6930" s="490">
        <v>2400.3161700000001</v>
      </c>
    </row>
    <row r="6931" spans="1:4" x14ac:dyDescent="0.2">
      <c r="A6931" s="489" t="s">
        <v>9257</v>
      </c>
      <c r="B6931" s="489" t="s">
        <v>1136</v>
      </c>
      <c r="C6931" s="490">
        <v>6969</v>
      </c>
      <c r="D6931" s="490">
        <v>3258.0075000000002</v>
      </c>
    </row>
    <row r="6932" spans="1:4" x14ac:dyDescent="0.2">
      <c r="A6932" s="489" t="s">
        <v>9257</v>
      </c>
      <c r="B6932" s="489" t="s">
        <v>1136</v>
      </c>
      <c r="C6932" s="490">
        <v>11248</v>
      </c>
      <c r="D6932" s="490">
        <v>5258.4400000000005</v>
      </c>
    </row>
    <row r="6933" spans="1:4" x14ac:dyDescent="0.2">
      <c r="A6933" s="489" t="s">
        <v>9257</v>
      </c>
      <c r="B6933" s="489" t="s">
        <v>1136</v>
      </c>
      <c r="C6933" s="490">
        <v>6552</v>
      </c>
      <c r="D6933" s="490">
        <v>3063.06</v>
      </c>
    </row>
    <row r="6934" spans="1:4" x14ac:dyDescent="0.2">
      <c r="A6934" s="489" t="s">
        <v>9257</v>
      </c>
      <c r="B6934" s="489" t="s">
        <v>1136</v>
      </c>
      <c r="C6934" s="490">
        <v>9655</v>
      </c>
      <c r="D6934" s="490">
        <v>4513.7125000000005</v>
      </c>
    </row>
    <row r="6935" spans="1:4" x14ac:dyDescent="0.2">
      <c r="A6935" s="489" t="s">
        <v>9257</v>
      </c>
      <c r="B6935" s="489" t="s">
        <v>1136</v>
      </c>
      <c r="C6935" s="490">
        <v>6182</v>
      </c>
      <c r="D6935" s="490">
        <v>2890.085</v>
      </c>
    </row>
    <row r="6936" spans="1:4" x14ac:dyDescent="0.2">
      <c r="A6936" s="489" t="s">
        <v>9257</v>
      </c>
      <c r="B6936" s="489" t="s">
        <v>1136</v>
      </c>
      <c r="C6936" s="490">
        <v>7799</v>
      </c>
      <c r="D6936" s="490">
        <v>3646.0325000000003</v>
      </c>
    </row>
    <row r="6937" spans="1:4" x14ac:dyDescent="0.2">
      <c r="A6937" s="489" t="s">
        <v>9257</v>
      </c>
      <c r="B6937" s="489" t="s">
        <v>1136</v>
      </c>
      <c r="C6937" s="490">
        <v>11183</v>
      </c>
      <c r="D6937" s="490">
        <v>5228.0525000000007</v>
      </c>
    </row>
    <row r="6938" spans="1:4" x14ac:dyDescent="0.2">
      <c r="A6938" s="489" t="s">
        <v>9257</v>
      </c>
      <c r="B6938" s="489" t="s">
        <v>1136</v>
      </c>
      <c r="C6938" s="490">
        <v>13110.7</v>
      </c>
      <c r="D6938" s="490">
        <v>6129.2522500000005</v>
      </c>
    </row>
    <row r="6939" spans="1:4" x14ac:dyDescent="0.2">
      <c r="A6939" s="489" t="s">
        <v>9257</v>
      </c>
      <c r="B6939" s="489" t="s">
        <v>1136</v>
      </c>
      <c r="C6939" s="490">
        <v>8988</v>
      </c>
      <c r="D6939" s="490">
        <v>4201.8900000000003</v>
      </c>
    </row>
    <row r="6940" spans="1:4" x14ac:dyDescent="0.2">
      <c r="A6940" s="489" t="s">
        <v>9257</v>
      </c>
      <c r="B6940" s="489" t="s">
        <v>173</v>
      </c>
      <c r="C6940" s="490">
        <v>17492</v>
      </c>
      <c r="D6940" s="490">
        <v>7523.3092000000006</v>
      </c>
    </row>
    <row r="6941" spans="1:4" x14ac:dyDescent="0.2">
      <c r="A6941" s="489" t="s">
        <v>9257</v>
      </c>
      <c r="B6941" s="489" t="s">
        <v>173</v>
      </c>
      <c r="C6941" s="490">
        <v>5960</v>
      </c>
      <c r="D6941" s="490">
        <v>2563.3960000000002</v>
      </c>
    </row>
    <row r="6942" spans="1:4" x14ac:dyDescent="0.2">
      <c r="A6942" s="489" t="s">
        <v>9257</v>
      </c>
      <c r="B6942" s="489" t="s">
        <v>173</v>
      </c>
      <c r="C6942" s="490">
        <v>6228</v>
      </c>
      <c r="D6942" s="490">
        <v>2678.6628000000001</v>
      </c>
    </row>
    <row r="6943" spans="1:4" x14ac:dyDescent="0.2">
      <c r="A6943" s="489" t="s">
        <v>9257</v>
      </c>
      <c r="B6943" s="489" t="s">
        <v>173</v>
      </c>
      <c r="C6943" s="490">
        <v>8088.4000000000005</v>
      </c>
      <c r="D6943" s="490">
        <v>3478.8208399999999</v>
      </c>
    </row>
    <row r="6944" spans="1:4" x14ac:dyDescent="0.2">
      <c r="A6944" s="489" t="s">
        <v>9257</v>
      </c>
      <c r="B6944" s="489" t="s">
        <v>173</v>
      </c>
      <c r="C6944" s="490">
        <v>4609</v>
      </c>
      <c r="D6944" s="490">
        <v>1982.3309000000002</v>
      </c>
    </row>
    <row r="6945" spans="1:4" x14ac:dyDescent="0.2">
      <c r="A6945" s="489" t="s">
        <v>9257</v>
      </c>
      <c r="B6945" s="489" t="s">
        <v>173</v>
      </c>
      <c r="C6945" s="490">
        <v>8658</v>
      </c>
      <c r="D6945" s="490">
        <v>3723.8058000000001</v>
      </c>
    </row>
    <row r="6946" spans="1:4" x14ac:dyDescent="0.2">
      <c r="A6946" s="489" t="s">
        <v>9257</v>
      </c>
      <c r="B6946" s="489" t="s">
        <v>173</v>
      </c>
      <c r="C6946" s="490">
        <v>6684</v>
      </c>
      <c r="D6946" s="490">
        <v>2874.7883999999999</v>
      </c>
    </row>
    <row r="6947" spans="1:4" x14ac:dyDescent="0.2">
      <c r="A6947" s="489" t="s">
        <v>9257</v>
      </c>
      <c r="B6947" s="489" t="s">
        <v>178</v>
      </c>
      <c r="C6947" s="490">
        <v>2196</v>
      </c>
      <c r="D6947" s="490">
        <v>944.4996000000001</v>
      </c>
    </row>
    <row r="6948" spans="1:4" x14ac:dyDescent="0.2">
      <c r="A6948" s="489" t="s">
        <v>9257</v>
      </c>
      <c r="B6948" s="489" t="s">
        <v>179</v>
      </c>
      <c r="C6948" s="490">
        <v>-2196</v>
      </c>
      <c r="D6948" s="490">
        <v>-395.28000000000003</v>
      </c>
    </row>
    <row r="6949" spans="1:4" x14ac:dyDescent="0.2">
      <c r="A6949" s="489" t="s">
        <v>9257</v>
      </c>
      <c r="B6949" s="489" t="s">
        <v>173</v>
      </c>
      <c r="C6949" s="490">
        <v>23293</v>
      </c>
      <c r="D6949" s="490">
        <v>10018.319299999999</v>
      </c>
    </row>
    <row r="6950" spans="1:4" x14ac:dyDescent="0.2">
      <c r="A6950" s="489" t="s">
        <v>9257</v>
      </c>
      <c r="B6950" s="489" t="s">
        <v>173</v>
      </c>
      <c r="C6950" s="490">
        <v>19454</v>
      </c>
      <c r="D6950" s="490">
        <v>8367.1653999999999</v>
      </c>
    </row>
    <row r="6951" spans="1:4" x14ac:dyDescent="0.2">
      <c r="A6951" s="489" t="s">
        <v>9257</v>
      </c>
      <c r="B6951" s="489" t="s">
        <v>173</v>
      </c>
      <c r="C6951" s="490">
        <v>31671.7948717949</v>
      </c>
      <c r="D6951" s="490">
        <v>13622.038974359</v>
      </c>
    </row>
    <row r="6952" spans="1:4" x14ac:dyDescent="0.2">
      <c r="A6952" s="489" t="s">
        <v>9257</v>
      </c>
      <c r="B6952" s="489" t="s">
        <v>175</v>
      </c>
      <c r="C6952" s="490">
        <v>5384.2051282051307</v>
      </c>
      <c r="D6952" s="490">
        <v>2202.6783179487202</v>
      </c>
    </row>
    <row r="6953" spans="1:4" x14ac:dyDescent="0.2">
      <c r="A6953" s="489" t="s">
        <v>9257</v>
      </c>
      <c r="B6953" s="489" t="s">
        <v>173</v>
      </c>
      <c r="C6953" s="490">
        <v>12962</v>
      </c>
      <c r="D6953" s="490">
        <v>5574.9562000000005</v>
      </c>
    </row>
    <row r="6954" spans="1:4" x14ac:dyDescent="0.2">
      <c r="A6954" s="489" t="s">
        <v>9257</v>
      </c>
      <c r="B6954" s="489" t="s">
        <v>173</v>
      </c>
      <c r="C6954" s="490">
        <v>4323.6000000000004</v>
      </c>
      <c r="D6954" s="490">
        <v>1859.5803600000002</v>
      </c>
    </row>
    <row r="6955" spans="1:4" x14ac:dyDescent="0.2">
      <c r="A6955" s="489" t="s">
        <v>9257</v>
      </c>
      <c r="B6955" s="489" t="s">
        <v>173</v>
      </c>
      <c r="C6955" s="490">
        <v>8146</v>
      </c>
      <c r="D6955" s="490">
        <v>3503.5946000000004</v>
      </c>
    </row>
    <row r="6956" spans="1:4" x14ac:dyDescent="0.2">
      <c r="A6956" s="489" t="s">
        <v>9257</v>
      </c>
      <c r="B6956" s="489" t="s">
        <v>173</v>
      </c>
      <c r="C6956" s="490">
        <v>24671.8894009217</v>
      </c>
      <c r="D6956" s="490">
        <v>10611.3796313364</v>
      </c>
    </row>
    <row r="6957" spans="1:4" x14ac:dyDescent="0.2">
      <c r="A6957" s="489" t="s">
        <v>9257</v>
      </c>
      <c r="B6957" s="489" t="s">
        <v>175</v>
      </c>
      <c r="C6957" s="490">
        <v>2097.1105990783399</v>
      </c>
      <c r="D6957" s="490">
        <v>857.92794608294901</v>
      </c>
    </row>
    <row r="6958" spans="1:4" x14ac:dyDescent="0.2">
      <c r="A6958" s="489" t="s">
        <v>9257</v>
      </c>
      <c r="B6958" s="489" t="s">
        <v>173</v>
      </c>
      <c r="C6958" s="490">
        <v>4980</v>
      </c>
      <c r="D6958" s="490">
        <v>2141.8980000000001</v>
      </c>
    </row>
    <row r="6959" spans="1:4" x14ac:dyDescent="0.2">
      <c r="A6959" s="489" t="s">
        <v>9257</v>
      </c>
      <c r="B6959" s="489" t="s">
        <v>173</v>
      </c>
      <c r="C6959" s="490">
        <v>10120.4</v>
      </c>
      <c r="D6959" s="490">
        <v>4352.7840399999995</v>
      </c>
    </row>
    <row r="6960" spans="1:4" x14ac:dyDescent="0.2">
      <c r="A6960" s="489" t="s">
        <v>9257</v>
      </c>
      <c r="B6960" s="489" t="s">
        <v>173</v>
      </c>
      <c r="C6960" s="490">
        <v>6997.1</v>
      </c>
      <c r="D6960" s="490">
        <v>3009.45271</v>
      </c>
    </row>
    <row r="6961" spans="1:4" x14ac:dyDescent="0.2">
      <c r="A6961" s="489" t="s">
        <v>9257</v>
      </c>
      <c r="B6961" s="489" t="s">
        <v>173</v>
      </c>
      <c r="C6961" s="490">
        <v>5430</v>
      </c>
      <c r="D6961" s="490">
        <v>2335.4430000000002</v>
      </c>
    </row>
    <row r="6962" spans="1:4" x14ac:dyDescent="0.2">
      <c r="A6962" s="489" t="s">
        <v>9257</v>
      </c>
      <c r="B6962" s="489" t="s">
        <v>178</v>
      </c>
      <c r="C6962" s="490">
        <v>2482</v>
      </c>
      <c r="D6962" s="490">
        <v>1067.5082</v>
      </c>
    </row>
    <row r="6963" spans="1:4" x14ac:dyDescent="0.2">
      <c r="A6963" s="489" t="s">
        <v>9257</v>
      </c>
      <c r="B6963" s="489" t="s">
        <v>179</v>
      </c>
      <c r="C6963" s="490">
        <v>-2482</v>
      </c>
      <c r="D6963" s="490">
        <v>-446.76000000000005</v>
      </c>
    </row>
    <row r="6964" spans="1:4" x14ac:dyDescent="0.2">
      <c r="A6964" s="489" t="s">
        <v>9257</v>
      </c>
      <c r="B6964" s="489" t="s">
        <v>173</v>
      </c>
      <c r="C6964" s="490">
        <v>2877.5</v>
      </c>
      <c r="D6964" s="490">
        <v>1237.61275</v>
      </c>
    </row>
    <row r="6965" spans="1:4" x14ac:dyDescent="0.2">
      <c r="A6965" s="489" t="s">
        <v>9257</v>
      </c>
      <c r="B6965" s="489" t="s">
        <v>173</v>
      </c>
      <c r="C6965" s="490">
        <v>8486</v>
      </c>
      <c r="D6965" s="490">
        <v>3649.8286000000003</v>
      </c>
    </row>
    <row r="6966" spans="1:4" x14ac:dyDescent="0.2">
      <c r="A6966" s="489" t="s">
        <v>9257</v>
      </c>
      <c r="B6966" s="489" t="s">
        <v>173</v>
      </c>
      <c r="C6966" s="490">
        <v>15247</v>
      </c>
      <c r="D6966" s="490">
        <v>6557.7347</v>
      </c>
    </row>
    <row r="6967" spans="1:4" x14ac:dyDescent="0.2">
      <c r="A6967" s="489" t="s">
        <v>9257</v>
      </c>
      <c r="B6967" s="489" t="s">
        <v>173</v>
      </c>
      <c r="C6967" s="490">
        <v>29563.793103448301</v>
      </c>
      <c r="D6967" s="490">
        <v>12715.3874137931</v>
      </c>
    </row>
    <row r="6968" spans="1:4" x14ac:dyDescent="0.2">
      <c r="A6968" s="489" t="s">
        <v>9257</v>
      </c>
      <c r="B6968" s="489" t="s">
        <v>175</v>
      </c>
      <c r="C6968" s="490">
        <v>4730.2068965517201</v>
      </c>
      <c r="D6968" s="490">
        <v>1935.12764137931</v>
      </c>
    </row>
    <row r="6969" spans="1:4" x14ac:dyDescent="0.2">
      <c r="A6969" s="489" t="s">
        <v>9257</v>
      </c>
      <c r="B6969" s="489" t="s">
        <v>3264</v>
      </c>
      <c r="C6969" s="490">
        <v>7848</v>
      </c>
      <c r="D6969" s="490">
        <v>3071.7072000000003</v>
      </c>
    </row>
    <row r="6970" spans="1:4" x14ac:dyDescent="0.2">
      <c r="A6970" s="489" t="s">
        <v>9257</v>
      </c>
      <c r="B6970" s="489" t="s">
        <v>3264</v>
      </c>
      <c r="C6970" s="490">
        <v>11016</v>
      </c>
      <c r="D6970" s="490">
        <v>4311.6624000000002</v>
      </c>
    </row>
    <row r="6971" spans="1:4" x14ac:dyDescent="0.2">
      <c r="A6971" s="489" t="s">
        <v>9257</v>
      </c>
      <c r="B6971" s="489" t="s">
        <v>3264</v>
      </c>
      <c r="C6971" s="490">
        <v>3496</v>
      </c>
      <c r="D6971" s="490">
        <v>1368.3344</v>
      </c>
    </row>
    <row r="6972" spans="1:4" x14ac:dyDescent="0.2">
      <c r="A6972" s="489" t="s">
        <v>9257</v>
      </c>
      <c r="B6972" s="489" t="s">
        <v>3264</v>
      </c>
      <c r="C6972" s="490">
        <v>8566</v>
      </c>
      <c r="D6972" s="490">
        <v>3352.7324000000003</v>
      </c>
    </row>
    <row r="6973" spans="1:4" x14ac:dyDescent="0.2">
      <c r="A6973" s="489" t="s">
        <v>9257</v>
      </c>
      <c r="B6973" s="489" t="s">
        <v>3264</v>
      </c>
      <c r="C6973" s="490">
        <v>7809</v>
      </c>
      <c r="D6973" s="490">
        <v>3056.4426000000003</v>
      </c>
    </row>
    <row r="6974" spans="1:4" x14ac:dyDescent="0.2">
      <c r="A6974" s="489" t="s">
        <v>9257</v>
      </c>
      <c r="B6974" s="489" t="s">
        <v>3264</v>
      </c>
      <c r="C6974" s="490">
        <v>7465</v>
      </c>
      <c r="D6974" s="490">
        <v>2921.8009999999999</v>
      </c>
    </row>
    <row r="6975" spans="1:4" x14ac:dyDescent="0.2">
      <c r="A6975" s="489" t="s">
        <v>9257</v>
      </c>
      <c r="B6975" s="489" t="s">
        <v>3264</v>
      </c>
      <c r="C6975" s="490">
        <v>14135</v>
      </c>
      <c r="D6975" s="490">
        <v>5532.4390000000003</v>
      </c>
    </row>
    <row r="6976" spans="1:4" x14ac:dyDescent="0.2">
      <c r="A6976" s="489" t="s">
        <v>9257</v>
      </c>
      <c r="B6976" s="489" t="s">
        <v>3264</v>
      </c>
      <c r="C6976" s="490">
        <v>6752</v>
      </c>
      <c r="D6976" s="490">
        <v>2642.7328000000002</v>
      </c>
    </row>
    <row r="6977" spans="1:4" x14ac:dyDescent="0.2">
      <c r="A6977" s="489" t="s">
        <v>9257</v>
      </c>
      <c r="B6977" s="489" t="s">
        <v>3264</v>
      </c>
      <c r="C6977" s="490">
        <v>17423</v>
      </c>
      <c r="D6977" s="490">
        <v>6819.3622000000005</v>
      </c>
    </row>
    <row r="6978" spans="1:4" x14ac:dyDescent="0.2">
      <c r="A6978" s="489" t="s">
        <v>9257</v>
      </c>
      <c r="B6978" s="489" t="s">
        <v>3268</v>
      </c>
      <c r="C6978" s="490">
        <v>4158</v>
      </c>
      <c r="D6978" s="490">
        <v>1627.4412</v>
      </c>
    </row>
    <row r="6979" spans="1:4" x14ac:dyDescent="0.2">
      <c r="A6979" s="489" t="s">
        <v>9257</v>
      </c>
      <c r="B6979" s="489" t="s">
        <v>3269</v>
      </c>
      <c r="C6979" s="490">
        <v>-4158</v>
      </c>
      <c r="D6979" s="490">
        <v>-681.08040000000005</v>
      </c>
    </row>
    <row r="6980" spans="1:4" x14ac:dyDescent="0.2">
      <c r="A6980" s="489" t="s">
        <v>9257</v>
      </c>
      <c r="B6980" s="489" t="s">
        <v>3264</v>
      </c>
      <c r="C6980" s="490">
        <v>16386</v>
      </c>
      <c r="D6980" s="490">
        <v>6413.4804000000004</v>
      </c>
    </row>
    <row r="6981" spans="1:4" x14ac:dyDescent="0.2">
      <c r="A6981" s="489" t="s">
        <v>9257</v>
      </c>
      <c r="B6981" s="489" t="s">
        <v>3264</v>
      </c>
      <c r="C6981" s="490">
        <v>16951</v>
      </c>
      <c r="D6981" s="490">
        <v>6634.6214</v>
      </c>
    </row>
    <row r="6982" spans="1:4" x14ac:dyDescent="0.2">
      <c r="A6982" s="489" t="s">
        <v>9257</v>
      </c>
      <c r="B6982" s="489" t="s">
        <v>3264</v>
      </c>
      <c r="C6982" s="490">
        <v>20206</v>
      </c>
      <c r="D6982" s="490">
        <v>7908.6284000000005</v>
      </c>
    </row>
    <row r="6983" spans="1:4" x14ac:dyDescent="0.2">
      <c r="A6983" s="489" t="s">
        <v>9257</v>
      </c>
      <c r="B6983" s="489" t="s">
        <v>3264</v>
      </c>
      <c r="C6983" s="490">
        <v>18626</v>
      </c>
      <c r="D6983" s="490">
        <v>7290.2164000000002</v>
      </c>
    </row>
    <row r="6984" spans="1:4" x14ac:dyDescent="0.2">
      <c r="A6984" s="489" t="s">
        <v>9257</v>
      </c>
      <c r="B6984" s="489" t="s">
        <v>3264</v>
      </c>
      <c r="C6984" s="490">
        <v>5578</v>
      </c>
      <c r="D6984" s="490">
        <v>2183.2292000000002</v>
      </c>
    </row>
    <row r="6985" spans="1:4" x14ac:dyDescent="0.2">
      <c r="A6985" s="489" t="s">
        <v>9257</v>
      </c>
      <c r="B6985" s="489" t="s">
        <v>3268</v>
      </c>
      <c r="C6985" s="490">
        <v>1608</v>
      </c>
      <c r="D6985" s="490">
        <v>629.37120000000004</v>
      </c>
    </row>
    <row r="6986" spans="1:4" x14ac:dyDescent="0.2">
      <c r="A6986" s="489" t="s">
        <v>9257</v>
      </c>
      <c r="B6986" s="489" t="s">
        <v>3269</v>
      </c>
      <c r="C6986" s="490">
        <v>-1608</v>
      </c>
      <c r="D6986" s="490">
        <v>-263.3904</v>
      </c>
    </row>
    <row r="6987" spans="1:4" x14ac:dyDescent="0.2">
      <c r="A6987" s="489" t="s">
        <v>9257</v>
      </c>
      <c r="B6987" s="489" t="s">
        <v>3264</v>
      </c>
      <c r="C6987" s="490">
        <v>22982</v>
      </c>
      <c r="D6987" s="490">
        <v>8995.1548000000003</v>
      </c>
    </row>
    <row r="6988" spans="1:4" x14ac:dyDescent="0.2">
      <c r="A6988" s="489" t="s">
        <v>9257</v>
      </c>
      <c r="B6988" s="489" t="s">
        <v>3264</v>
      </c>
      <c r="C6988" s="490">
        <v>9193</v>
      </c>
      <c r="D6988" s="490">
        <v>3598.1402000000003</v>
      </c>
    </row>
    <row r="6989" spans="1:4" x14ac:dyDescent="0.2">
      <c r="A6989" s="489" t="s">
        <v>9257</v>
      </c>
      <c r="B6989" s="489" t="s">
        <v>3264</v>
      </c>
      <c r="C6989" s="490">
        <v>5057</v>
      </c>
      <c r="D6989" s="490">
        <v>1979.3098</v>
      </c>
    </row>
    <row r="6990" spans="1:4" x14ac:dyDescent="0.2">
      <c r="A6990" s="489" t="s">
        <v>9257</v>
      </c>
      <c r="B6990" s="489" t="s">
        <v>5153</v>
      </c>
      <c r="C6990" s="490">
        <v>2369</v>
      </c>
      <c r="D6990" s="490">
        <v>0</v>
      </c>
    </row>
    <row r="6991" spans="1:4" x14ac:dyDescent="0.2">
      <c r="A6991" s="489" t="s">
        <v>9257</v>
      </c>
      <c r="B6991" s="489" t="s">
        <v>4872</v>
      </c>
      <c r="C6991" s="490">
        <v>8832.1234119782202</v>
      </c>
      <c r="D6991" s="490">
        <v>1722.26406533575</v>
      </c>
    </row>
    <row r="6992" spans="1:4" x14ac:dyDescent="0.2">
      <c r="A6992" s="489" t="s">
        <v>9257</v>
      </c>
      <c r="B6992" s="489" t="s">
        <v>4873</v>
      </c>
      <c r="C6992" s="490">
        <v>900.87658802177907</v>
      </c>
      <c r="D6992" s="490">
        <v>166.66216878402901</v>
      </c>
    </row>
    <row r="6993" spans="1:4" x14ac:dyDescent="0.2">
      <c r="A6993" s="489" t="s">
        <v>9257</v>
      </c>
      <c r="B6993" s="489" t="s">
        <v>4010</v>
      </c>
      <c r="C6993" s="490">
        <v>6982</v>
      </c>
      <c r="D6993" s="490">
        <v>2006.6268</v>
      </c>
    </row>
    <row r="6994" spans="1:4" x14ac:dyDescent="0.2">
      <c r="A6994" s="489" t="s">
        <v>9257</v>
      </c>
      <c r="B6994" s="489" t="s">
        <v>4014</v>
      </c>
      <c r="C6994" s="490">
        <v>2002</v>
      </c>
      <c r="D6994" s="490">
        <v>575.37480000000005</v>
      </c>
    </row>
    <row r="6995" spans="1:4" x14ac:dyDescent="0.2">
      <c r="A6995" s="489" t="s">
        <v>9257</v>
      </c>
      <c r="B6995" s="489" t="s">
        <v>4015</v>
      </c>
      <c r="C6995" s="490">
        <v>-2002</v>
      </c>
      <c r="D6995" s="490">
        <v>-327.92760000000004</v>
      </c>
    </row>
    <row r="6996" spans="1:4" x14ac:dyDescent="0.2">
      <c r="A6996" s="489" t="s">
        <v>9257</v>
      </c>
      <c r="B6996" s="489" t="s">
        <v>4827</v>
      </c>
      <c r="C6996" s="490">
        <v>9279</v>
      </c>
      <c r="D6996" s="490">
        <v>2266.8597</v>
      </c>
    </row>
    <row r="6997" spans="1:4" x14ac:dyDescent="0.2">
      <c r="A6997" s="489" t="s">
        <v>9257</v>
      </c>
      <c r="B6997" s="489" t="s">
        <v>4832</v>
      </c>
      <c r="C6997" s="490">
        <v>2411</v>
      </c>
      <c r="D6997" s="490">
        <v>589.00729999999999</v>
      </c>
    </row>
    <row r="6998" spans="1:4" x14ac:dyDescent="0.2">
      <c r="A6998" s="489" t="s">
        <v>9257</v>
      </c>
      <c r="B6998" s="489" t="s">
        <v>4833</v>
      </c>
      <c r="C6998" s="490">
        <v>-2411</v>
      </c>
      <c r="D6998" s="490">
        <v>-394.92180000000002</v>
      </c>
    </row>
    <row r="6999" spans="1:4" x14ac:dyDescent="0.2">
      <c r="A6999" s="489" t="s">
        <v>9257</v>
      </c>
      <c r="B6999" s="489" t="s">
        <v>4827</v>
      </c>
      <c r="C6999" s="490">
        <v>7663</v>
      </c>
      <c r="D6999" s="490">
        <v>1872.0709000000002</v>
      </c>
    </row>
    <row r="7000" spans="1:4" x14ac:dyDescent="0.2">
      <c r="A7000" s="489" t="s">
        <v>9257</v>
      </c>
      <c r="B7000" s="489" t="s">
        <v>4832</v>
      </c>
      <c r="C7000" s="490">
        <v>2801</v>
      </c>
      <c r="D7000" s="490">
        <v>684.28430000000003</v>
      </c>
    </row>
    <row r="7001" spans="1:4" x14ac:dyDescent="0.2">
      <c r="A7001" s="489" t="s">
        <v>9257</v>
      </c>
      <c r="B7001" s="489" t="s">
        <v>4833</v>
      </c>
      <c r="C7001" s="490">
        <v>-2801</v>
      </c>
      <c r="D7001" s="490">
        <v>-458.80380000000002</v>
      </c>
    </row>
    <row r="7002" spans="1:4" x14ac:dyDescent="0.2">
      <c r="A7002" s="489" t="s">
        <v>9257</v>
      </c>
      <c r="B7002" s="489" t="s">
        <v>3291</v>
      </c>
      <c r="C7002" s="490">
        <v>7121</v>
      </c>
      <c r="D7002" s="490">
        <v>2352.0663</v>
      </c>
    </row>
    <row r="7003" spans="1:4" x14ac:dyDescent="0.2">
      <c r="A7003" s="489" t="s">
        <v>9257</v>
      </c>
      <c r="B7003" s="489" t="s">
        <v>3295</v>
      </c>
      <c r="C7003" s="490">
        <v>3453</v>
      </c>
      <c r="D7003" s="490">
        <v>1140.5259000000001</v>
      </c>
    </row>
    <row r="7004" spans="1:4" x14ac:dyDescent="0.2">
      <c r="A7004" s="489" t="s">
        <v>9257</v>
      </c>
      <c r="B7004" s="489" t="s">
        <v>3296</v>
      </c>
      <c r="C7004" s="490">
        <v>-3172.2000000000003</v>
      </c>
      <c r="D7004" s="490">
        <v>-519.60636</v>
      </c>
    </row>
    <row r="7005" spans="1:4" x14ac:dyDescent="0.2">
      <c r="A7005" s="489" t="s">
        <v>9257</v>
      </c>
      <c r="B7005" s="489" t="s">
        <v>3297</v>
      </c>
      <c r="C7005" s="490">
        <v>-280.8</v>
      </c>
      <c r="D7005" s="490">
        <v>-33.695999999999998</v>
      </c>
    </row>
    <row r="7006" spans="1:4" x14ac:dyDescent="0.2">
      <c r="A7006" s="489" t="s">
        <v>9257</v>
      </c>
      <c r="B7006" s="489" t="s">
        <v>5153</v>
      </c>
      <c r="C7006" s="490">
        <v>1584.42857142857</v>
      </c>
      <c r="D7006" s="490">
        <v>0</v>
      </c>
    </row>
    <row r="7007" spans="1:4" x14ac:dyDescent="0.2">
      <c r="A7007" s="489" t="s">
        <v>9257</v>
      </c>
      <c r="B7007" s="489" t="s">
        <v>5434</v>
      </c>
      <c r="C7007" s="490">
        <v>3697</v>
      </c>
      <c r="D7007" s="490">
        <v>557.13790000000006</v>
      </c>
    </row>
    <row r="7008" spans="1:4" x14ac:dyDescent="0.2">
      <c r="A7008" s="489" t="s">
        <v>9257</v>
      </c>
      <c r="B7008" s="489" t="s">
        <v>4010</v>
      </c>
      <c r="C7008" s="490">
        <v>14489</v>
      </c>
      <c r="D7008" s="490">
        <v>4164.1386000000002</v>
      </c>
    </row>
    <row r="7009" spans="1:4" x14ac:dyDescent="0.2">
      <c r="A7009" s="489" t="s">
        <v>9257</v>
      </c>
      <c r="B7009" s="489" t="s">
        <v>4014</v>
      </c>
      <c r="C7009" s="490">
        <v>1753</v>
      </c>
      <c r="D7009" s="490">
        <v>503.81220000000002</v>
      </c>
    </row>
    <row r="7010" spans="1:4" x14ac:dyDescent="0.2">
      <c r="A7010" s="489" t="s">
        <v>9257</v>
      </c>
      <c r="B7010" s="489" t="s">
        <v>4015</v>
      </c>
      <c r="C7010" s="490">
        <v>-1753</v>
      </c>
      <c r="D7010" s="490">
        <v>-287.14140000000003</v>
      </c>
    </row>
    <row r="7011" spans="1:4" x14ac:dyDescent="0.2">
      <c r="A7011" s="489" t="s">
        <v>9257</v>
      </c>
      <c r="B7011" s="489" t="s">
        <v>4010</v>
      </c>
      <c r="C7011" s="490">
        <v>2616</v>
      </c>
      <c r="D7011" s="490">
        <v>751.83840000000009</v>
      </c>
    </row>
    <row r="7012" spans="1:4" x14ac:dyDescent="0.2">
      <c r="A7012" s="489" t="s">
        <v>9257</v>
      </c>
      <c r="B7012" s="489" t="s">
        <v>4014</v>
      </c>
      <c r="C7012" s="490">
        <v>1388</v>
      </c>
      <c r="D7012" s="490">
        <v>398.91120000000001</v>
      </c>
    </row>
    <row r="7013" spans="1:4" x14ac:dyDescent="0.2">
      <c r="A7013" s="489" t="s">
        <v>9257</v>
      </c>
      <c r="B7013" s="489" t="s">
        <v>4015</v>
      </c>
      <c r="C7013" s="490">
        <v>-1201.2</v>
      </c>
      <c r="D7013" s="490">
        <v>-196.75656000000001</v>
      </c>
    </row>
    <row r="7014" spans="1:4" x14ac:dyDescent="0.2">
      <c r="A7014" s="489" t="s">
        <v>9257</v>
      </c>
      <c r="B7014" s="489" t="s">
        <v>4016</v>
      </c>
      <c r="C7014" s="490">
        <v>-186.8</v>
      </c>
      <c r="D7014" s="490">
        <v>-22.416</v>
      </c>
    </row>
    <row r="7015" spans="1:4" x14ac:dyDescent="0.2">
      <c r="A7015" s="489" t="s">
        <v>9257</v>
      </c>
      <c r="B7015" s="489" t="s">
        <v>5153</v>
      </c>
      <c r="C7015" s="490">
        <v>1499</v>
      </c>
      <c r="D7015" s="490">
        <v>0</v>
      </c>
    </row>
    <row r="7016" spans="1:4" x14ac:dyDescent="0.2">
      <c r="A7016" s="489" t="s">
        <v>9257</v>
      </c>
      <c r="B7016" s="489" t="s">
        <v>4892</v>
      </c>
      <c r="C7016" s="490">
        <v>9637.1428571428605</v>
      </c>
      <c r="D7016" s="490">
        <v>1786.72628571429</v>
      </c>
    </row>
    <row r="7017" spans="1:4" x14ac:dyDescent="0.2">
      <c r="A7017" s="489" t="s">
        <v>9257</v>
      </c>
      <c r="B7017" s="489" t="s">
        <v>4893</v>
      </c>
      <c r="C7017" s="490">
        <v>481.857142857143</v>
      </c>
      <c r="D7017" s="490">
        <v>84.75867142857139</v>
      </c>
    </row>
    <row r="7018" spans="1:4" x14ac:dyDescent="0.2">
      <c r="A7018" s="489" t="s">
        <v>9257</v>
      </c>
      <c r="B7018" s="489" t="s">
        <v>4827</v>
      </c>
      <c r="C7018" s="490">
        <v>7794</v>
      </c>
      <c r="D7018" s="490">
        <v>1904.0742</v>
      </c>
    </row>
    <row r="7019" spans="1:4" x14ac:dyDescent="0.2">
      <c r="A7019" s="489" t="s">
        <v>9257</v>
      </c>
      <c r="B7019" s="489" t="s">
        <v>4832</v>
      </c>
      <c r="C7019" s="490">
        <v>1189</v>
      </c>
      <c r="D7019" s="490">
        <v>290.47270000000003</v>
      </c>
    </row>
    <row r="7020" spans="1:4" x14ac:dyDescent="0.2">
      <c r="A7020" s="489" t="s">
        <v>9257</v>
      </c>
      <c r="B7020" s="489" t="s">
        <v>4833</v>
      </c>
      <c r="C7020" s="490">
        <v>-1189</v>
      </c>
      <c r="D7020" s="490">
        <v>-194.75820000000002</v>
      </c>
    </row>
    <row r="7021" spans="1:4" x14ac:dyDescent="0.2">
      <c r="A7021" s="489" t="s">
        <v>9257</v>
      </c>
      <c r="B7021" s="489" t="s">
        <v>4827</v>
      </c>
      <c r="C7021" s="490">
        <v>13200</v>
      </c>
      <c r="D7021" s="490">
        <v>3224.76</v>
      </c>
    </row>
    <row r="7022" spans="1:4" x14ac:dyDescent="0.2">
      <c r="A7022" s="489" t="s">
        <v>9257</v>
      </c>
      <c r="B7022" s="489" t="s">
        <v>4832</v>
      </c>
      <c r="C7022" s="490">
        <v>1913</v>
      </c>
      <c r="D7022" s="490">
        <v>467.34590000000003</v>
      </c>
    </row>
    <row r="7023" spans="1:4" x14ac:dyDescent="0.2">
      <c r="A7023" s="489" t="s">
        <v>9257</v>
      </c>
      <c r="B7023" s="489" t="s">
        <v>4833</v>
      </c>
      <c r="C7023" s="490">
        <v>-1913</v>
      </c>
      <c r="D7023" s="490">
        <v>-313.3494</v>
      </c>
    </row>
    <row r="7024" spans="1:4" x14ac:dyDescent="0.2">
      <c r="A7024" s="489" t="s">
        <v>9257</v>
      </c>
      <c r="B7024" s="489" t="s">
        <v>3291</v>
      </c>
      <c r="C7024" s="490">
        <v>9543</v>
      </c>
      <c r="D7024" s="490">
        <v>3152.0529000000001</v>
      </c>
    </row>
    <row r="7025" spans="1:4" x14ac:dyDescent="0.2">
      <c r="A7025" s="489" t="s">
        <v>9257</v>
      </c>
      <c r="B7025" s="489" t="s">
        <v>4010</v>
      </c>
      <c r="C7025" s="490">
        <v>7142</v>
      </c>
      <c r="D7025" s="490">
        <v>2052.6107999999999</v>
      </c>
    </row>
    <row r="7026" spans="1:4" x14ac:dyDescent="0.2">
      <c r="A7026" s="489" t="s">
        <v>9257</v>
      </c>
      <c r="B7026" s="489" t="s">
        <v>4014</v>
      </c>
      <c r="C7026" s="490">
        <v>2691</v>
      </c>
      <c r="D7026" s="490">
        <v>773.39340000000004</v>
      </c>
    </row>
    <row r="7027" spans="1:4" x14ac:dyDescent="0.2">
      <c r="A7027" s="489" t="s">
        <v>9257</v>
      </c>
      <c r="B7027" s="489" t="s">
        <v>4015</v>
      </c>
      <c r="C7027" s="490">
        <v>-2691</v>
      </c>
      <c r="D7027" s="490">
        <v>-440.78579999999999</v>
      </c>
    </row>
    <row r="7028" spans="1:4" x14ac:dyDescent="0.2">
      <c r="A7028" s="489" t="s">
        <v>9257</v>
      </c>
      <c r="B7028" s="489" t="s">
        <v>5153</v>
      </c>
      <c r="C7028" s="490">
        <v>1128.8571428571402</v>
      </c>
      <c r="D7028" s="490">
        <v>0</v>
      </c>
    </row>
    <row r="7029" spans="1:4" x14ac:dyDescent="0.2">
      <c r="A7029" s="489" t="s">
        <v>9257</v>
      </c>
      <c r="B7029" s="489" t="s">
        <v>5436</v>
      </c>
      <c r="C7029" s="490">
        <v>2634</v>
      </c>
      <c r="D7029" s="490">
        <v>382.98360000000002</v>
      </c>
    </row>
    <row r="7030" spans="1:4" x14ac:dyDescent="0.2">
      <c r="A7030" s="489" t="s">
        <v>9257</v>
      </c>
      <c r="B7030" s="489" t="s">
        <v>5153</v>
      </c>
      <c r="C7030" s="490">
        <v>1473</v>
      </c>
      <c r="D7030" s="490">
        <v>0</v>
      </c>
    </row>
    <row r="7031" spans="1:4" x14ac:dyDescent="0.2">
      <c r="A7031" s="489" t="s">
        <v>9257</v>
      </c>
      <c r="B7031" s="489" t="s">
        <v>5860</v>
      </c>
      <c r="C7031" s="490">
        <v>5892</v>
      </c>
      <c r="D7031" s="490">
        <v>790.11720000000003</v>
      </c>
    </row>
    <row r="7032" spans="1:4" x14ac:dyDescent="0.2">
      <c r="A7032" s="489" t="s">
        <v>9257</v>
      </c>
      <c r="B7032" s="489" t="s">
        <v>5153</v>
      </c>
      <c r="C7032" s="490">
        <v>1327.2857142857101</v>
      </c>
      <c r="D7032" s="490">
        <v>0</v>
      </c>
    </row>
    <row r="7033" spans="1:4" x14ac:dyDescent="0.2">
      <c r="A7033" s="489" t="s">
        <v>9257</v>
      </c>
      <c r="B7033" s="489" t="s">
        <v>4888</v>
      </c>
      <c r="C7033" s="490">
        <v>3097</v>
      </c>
      <c r="D7033" s="490">
        <v>580.06810000000007</v>
      </c>
    </row>
    <row r="7034" spans="1:4" x14ac:dyDescent="0.2">
      <c r="A7034" s="489" t="s">
        <v>9257</v>
      </c>
      <c r="B7034" s="489" t="s">
        <v>4900</v>
      </c>
      <c r="C7034" s="490">
        <v>4229</v>
      </c>
      <c r="D7034" s="490">
        <v>756.99099999999999</v>
      </c>
    </row>
    <row r="7035" spans="1:4" x14ac:dyDescent="0.2">
      <c r="A7035" s="489" t="s">
        <v>9257</v>
      </c>
      <c r="B7035" s="489" t="s">
        <v>5153</v>
      </c>
      <c r="C7035" s="490">
        <v>1812.4285714285702</v>
      </c>
      <c r="D7035" s="490">
        <v>0</v>
      </c>
    </row>
    <row r="7036" spans="1:4" x14ac:dyDescent="0.2">
      <c r="A7036" s="489" t="s">
        <v>9257</v>
      </c>
      <c r="B7036" s="489" t="s">
        <v>5888</v>
      </c>
      <c r="C7036" s="490">
        <v>8171</v>
      </c>
      <c r="D7036" s="490">
        <v>1033.6315</v>
      </c>
    </row>
    <row r="7037" spans="1:4" x14ac:dyDescent="0.2">
      <c r="A7037" s="489" t="s">
        <v>9257</v>
      </c>
      <c r="B7037" s="489" t="s">
        <v>1108</v>
      </c>
      <c r="C7037" s="490">
        <v>15877</v>
      </c>
      <c r="D7037" s="490">
        <v>9113.398000000001</v>
      </c>
    </row>
    <row r="7038" spans="1:4" x14ac:dyDescent="0.2">
      <c r="A7038" s="489" t="s">
        <v>9257</v>
      </c>
      <c r="B7038" s="489" t="s">
        <v>1108</v>
      </c>
      <c r="C7038" s="490">
        <v>2835.1</v>
      </c>
      <c r="D7038" s="490">
        <v>1627.3474000000001</v>
      </c>
    </row>
    <row r="7039" spans="1:4" x14ac:dyDescent="0.2">
      <c r="A7039" s="489" t="s">
        <v>9257</v>
      </c>
      <c r="B7039" s="489" t="s">
        <v>1115</v>
      </c>
      <c r="C7039" s="490">
        <v>26341.166936790902</v>
      </c>
      <c r="D7039" s="490">
        <v>14363.838330632101</v>
      </c>
    </row>
    <row r="7040" spans="1:4" x14ac:dyDescent="0.2">
      <c r="A7040" s="489" t="s">
        <v>9257</v>
      </c>
      <c r="B7040" s="489" t="s">
        <v>1116</v>
      </c>
      <c r="C7040" s="490">
        <v>1756.0777957860601</v>
      </c>
      <c r="D7040" s="490">
        <v>910.87755267423006</v>
      </c>
    </row>
    <row r="7041" spans="1:4" x14ac:dyDescent="0.2">
      <c r="A7041" s="489" t="s">
        <v>9257</v>
      </c>
      <c r="B7041" s="489" t="s">
        <v>1115</v>
      </c>
      <c r="C7041" s="490">
        <v>26077.755267422999</v>
      </c>
      <c r="D7041" s="490">
        <v>14220.1999473258</v>
      </c>
    </row>
    <row r="7042" spans="1:4" x14ac:dyDescent="0.2">
      <c r="A7042" s="489" t="s">
        <v>9257</v>
      </c>
      <c r="B7042" s="489" t="s">
        <v>1115</v>
      </c>
      <c r="C7042" s="490">
        <v>13565</v>
      </c>
      <c r="D7042" s="490">
        <v>7396.9945000000007</v>
      </c>
    </row>
    <row r="7043" spans="1:4" x14ac:dyDescent="0.2">
      <c r="A7043" s="489" t="s">
        <v>9257</v>
      </c>
      <c r="B7043" s="489" t="s">
        <v>1115</v>
      </c>
      <c r="C7043" s="490">
        <v>15565</v>
      </c>
      <c r="D7043" s="490">
        <v>8487.5945000000011</v>
      </c>
    </row>
    <row r="7044" spans="1:4" x14ac:dyDescent="0.2">
      <c r="A7044" s="489" t="s">
        <v>9257</v>
      </c>
      <c r="B7044" s="489" t="s">
        <v>1115</v>
      </c>
      <c r="C7044" s="490">
        <v>8177</v>
      </c>
      <c r="D7044" s="490">
        <v>4458.9180999999999</v>
      </c>
    </row>
    <row r="7045" spans="1:4" x14ac:dyDescent="0.2">
      <c r="A7045" s="489" t="s">
        <v>9257</v>
      </c>
      <c r="B7045" s="489" t="s">
        <v>1122</v>
      </c>
      <c r="C7045" s="490">
        <v>23344</v>
      </c>
      <c r="D7045" s="490">
        <v>12092.192000000001</v>
      </c>
    </row>
    <row r="7046" spans="1:4" x14ac:dyDescent="0.2">
      <c r="A7046" s="489" t="s">
        <v>9257</v>
      </c>
      <c r="B7046" s="489" t="s">
        <v>1122</v>
      </c>
      <c r="C7046" s="490">
        <v>5377</v>
      </c>
      <c r="D7046" s="490">
        <v>2785.2860000000001</v>
      </c>
    </row>
    <row r="7047" spans="1:4" x14ac:dyDescent="0.2">
      <c r="A7047" s="489" t="s">
        <v>9257</v>
      </c>
      <c r="B7047" s="489" t="s">
        <v>1122</v>
      </c>
      <c r="C7047" s="490">
        <v>10393.1</v>
      </c>
      <c r="D7047" s="490">
        <v>5383.6258000000007</v>
      </c>
    </row>
    <row r="7048" spans="1:4" x14ac:dyDescent="0.2">
      <c r="A7048" s="489" t="s">
        <v>9257</v>
      </c>
      <c r="B7048" s="489" t="s">
        <v>1122</v>
      </c>
      <c r="C7048" s="490">
        <v>13156.2</v>
      </c>
      <c r="D7048" s="490">
        <v>6814.9116000000004</v>
      </c>
    </row>
    <row r="7049" spans="1:4" x14ac:dyDescent="0.2">
      <c r="A7049" s="489" t="s">
        <v>9257</v>
      </c>
      <c r="B7049" s="489" t="s">
        <v>1122</v>
      </c>
      <c r="C7049" s="490">
        <v>5176.1000000000004</v>
      </c>
      <c r="D7049" s="490">
        <v>2681.2198000000003</v>
      </c>
    </row>
    <row r="7050" spans="1:4" x14ac:dyDescent="0.2">
      <c r="A7050" s="489" t="s">
        <v>9257</v>
      </c>
      <c r="B7050" s="489" t="s">
        <v>1129</v>
      </c>
      <c r="C7050" s="490">
        <v>11836</v>
      </c>
      <c r="D7050" s="490">
        <v>5824.4956000000002</v>
      </c>
    </row>
    <row r="7051" spans="1:4" x14ac:dyDescent="0.2">
      <c r="A7051" s="489" t="s">
        <v>9257</v>
      </c>
      <c r="B7051" s="489" t="s">
        <v>1129</v>
      </c>
      <c r="C7051" s="490">
        <v>9863</v>
      </c>
      <c r="D7051" s="490">
        <v>4853.5823</v>
      </c>
    </row>
    <row r="7052" spans="1:4" x14ac:dyDescent="0.2">
      <c r="A7052" s="489" t="s">
        <v>9257</v>
      </c>
      <c r="B7052" s="489" t="s">
        <v>1129</v>
      </c>
      <c r="C7052" s="490">
        <v>6049</v>
      </c>
      <c r="D7052" s="490">
        <v>2976.7129</v>
      </c>
    </row>
    <row r="7053" spans="1:4" x14ac:dyDescent="0.2">
      <c r="A7053" s="489" t="s">
        <v>9257</v>
      </c>
      <c r="B7053" s="489" t="s">
        <v>1129</v>
      </c>
      <c r="C7053" s="490">
        <v>28446</v>
      </c>
      <c r="D7053" s="490">
        <v>13998.276600000001</v>
      </c>
    </row>
    <row r="7054" spans="1:4" x14ac:dyDescent="0.2">
      <c r="A7054" s="489" t="s">
        <v>9257</v>
      </c>
      <c r="B7054" s="489" t="s">
        <v>1129</v>
      </c>
      <c r="C7054" s="490">
        <v>11890</v>
      </c>
      <c r="D7054" s="490">
        <v>5851.0690000000004</v>
      </c>
    </row>
    <row r="7055" spans="1:4" x14ac:dyDescent="0.2">
      <c r="A7055" s="489" t="s">
        <v>9257</v>
      </c>
      <c r="B7055" s="489" t="s">
        <v>1129</v>
      </c>
      <c r="C7055" s="490">
        <v>12925</v>
      </c>
      <c r="D7055" s="490">
        <v>6360.3924999999999</v>
      </c>
    </row>
    <row r="7056" spans="1:4" x14ac:dyDescent="0.2">
      <c r="A7056" s="489" t="s">
        <v>9257</v>
      </c>
      <c r="B7056" s="489" t="s">
        <v>1129</v>
      </c>
      <c r="C7056" s="490">
        <v>5274.3</v>
      </c>
      <c r="D7056" s="490">
        <v>2595.4830300000003</v>
      </c>
    </row>
    <row r="7057" spans="1:4" x14ac:dyDescent="0.2">
      <c r="A7057" s="489" t="s">
        <v>9257</v>
      </c>
      <c r="B7057" s="489" t="s">
        <v>1136</v>
      </c>
      <c r="C7057" s="490">
        <v>22238.600000000002</v>
      </c>
      <c r="D7057" s="490">
        <v>10396.5455</v>
      </c>
    </row>
    <row r="7058" spans="1:4" x14ac:dyDescent="0.2">
      <c r="A7058" s="489" t="s">
        <v>9257</v>
      </c>
      <c r="B7058" s="489" t="s">
        <v>1136</v>
      </c>
      <c r="C7058" s="490">
        <v>9970</v>
      </c>
      <c r="D7058" s="490">
        <v>4660.9750000000004</v>
      </c>
    </row>
    <row r="7059" spans="1:4" x14ac:dyDescent="0.2">
      <c r="A7059" s="489" t="s">
        <v>9257</v>
      </c>
      <c r="B7059" s="489" t="s">
        <v>1136</v>
      </c>
      <c r="C7059" s="490">
        <v>9376</v>
      </c>
      <c r="D7059" s="490">
        <v>4383.2800000000007</v>
      </c>
    </row>
    <row r="7060" spans="1:4" x14ac:dyDescent="0.2">
      <c r="A7060" s="489" t="s">
        <v>9257</v>
      </c>
      <c r="B7060" s="489" t="s">
        <v>173</v>
      </c>
      <c r="C7060" s="490">
        <v>6565.5</v>
      </c>
      <c r="D7060" s="490">
        <v>2823.8215500000001</v>
      </c>
    </row>
    <row r="7061" spans="1:4" x14ac:dyDescent="0.2">
      <c r="A7061" s="489" t="s">
        <v>9257</v>
      </c>
      <c r="B7061" s="489" t="s">
        <v>173</v>
      </c>
      <c r="C7061" s="490">
        <v>5677</v>
      </c>
      <c r="D7061" s="490">
        <v>2441.6777000000002</v>
      </c>
    </row>
    <row r="7062" spans="1:4" x14ac:dyDescent="0.2">
      <c r="A7062" s="489" t="s">
        <v>9257</v>
      </c>
      <c r="B7062" s="489" t="s">
        <v>178</v>
      </c>
      <c r="C7062" s="490">
        <v>619</v>
      </c>
      <c r="D7062" s="490">
        <v>266.2319</v>
      </c>
    </row>
    <row r="7063" spans="1:4" x14ac:dyDescent="0.2">
      <c r="A7063" s="489" t="s">
        <v>9257</v>
      </c>
      <c r="B7063" s="489" t="s">
        <v>179</v>
      </c>
      <c r="C7063" s="490">
        <v>-619</v>
      </c>
      <c r="D7063" s="490">
        <v>-111.42</v>
      </c>
    </row>
    <row r="7064" spans="1:4" x14ac:dyDescent="0.2">
      <c r="A7064" s="489" t="s">
        <v>9257</v>
      </c>
      <c r="B7064" s="489" t="s">
        <v>3264</v>
      </c>
      <c r="C7064" s="490">
        <v>10219</v>
      </c>
      <c r="D7064" s="490">
        <v>3999.7166000000002</v>
      </c>
    </row>
    <row r="7065" spans="1:4" x14ac:dyDescent="0.2">
      <c r="A7065" s="489" t="s">
        <v>9257</v>
      </c>
      <c r="B7065" s="489" t="s">
        <v>3265</v>
      </c>
      <c r="C7065" s="490">
        <v>1016.6570048309201</v>
      </c>
      <c r="D7065" s="490">
        <v>378.50140289855102</v>
      </c>
    </row>
    <row r="7066" spans="1:4" x14ac:dyDescent="0.2">
      <c r="A7066" s="489" t="s">
        <v>9257</v>
      </c>
      <c r="B7066" s="489" t="s">
        <v>3264</v>
      </c>
      <c r="C7066" s="490">
        <v>29047.3429951691</v>
      </c>
      <c r="D7066" s="490">
        <v>11369.1300483092</v>
      </c>
    </row>
    <row r="7067" spans="1:4" x14ac:dyDescent="0.2">
      <c r="A7067" s="489" t="s">
        <v>9257</v>
      </c>
      <c r="B7067" s="489" t="s">
        <v>3264</v>
      </c>
      <c r="C7067" s="490">
        <v>8383</v>
      </c>
      <c r="D7067" s="490">
        <v>3281.1062000000002</v>
      </c>
    </row>
    <row r="7068" spans="1:4" x14ac:dyDescent="0.2">
      <c r="A7068" s="489" t="s">
        <v>9257</v>
      </c>
      <c r="B7068" s="489" t="s">
        <v>3268</v>
      </c>
      <c r="C7068" s="490">
        <v>2516</v>
      </c>
      <c r="D7068" s="490">
        <v>984.76240000000007</v>
      </c>
    </row>
    <row r="7069" spans="1:4" x14ac:dyDescent="0.2">
      <c r="A7069" s="489" t="s">
        <v>9257</v>
      </c>
      <c r="B7069" s="489" t="s">
        <v>3269</v>
      </c>
      <c r="C7069" s="490">
        <v>-2516</v>
      </c>
      <c r="D7069" s="490">
        <v>-412.12080000000003</v>
      </c>
    </row>
    <row r="7070" spans="1:4" x14ac:dyDescent="0.2">
      <c r="A7070" s="489" t="s">
        <v>9257</v>
      </c>
      <c r="B7070" s="489" t="s">
        <v>3264</v>
      </c>
      <c r="C7070" s="490">
        <v>11106</v>
      </c>
      <c r="D7070" s="490">
        <v>4346.8883999999998</v>
      </c>
    </row>
    <row r="7071" spans="1:4" x14ac:dyDescent="0.2">
      <c r="A7071" s="489" t="s">
        <v>9257</v>
      </c>
      <c r="B7071" s="489" t="s">
        <v>3265</v>
      </c>
      <c r="C7071" s="490">
        <v>33242.592592592599</v>
      </c>
      <c r="D7071" s="490">
        <v>12376.2172222222</v>
      </c>
    </row>
    <row r="7072" spans="1:4" x14ac:dyDescent="0.2">
      <c r="A7072" s="489" t="s">
        <v>9257</v>
      </c>
      <c r="B7072" s="489" t="s">
        <v>3264</v>
      </c>
      <c r="C7072" s="490">
        <v>28657.407407407401</v>
      </c>
      <c r="D7072" s="490">
        <v>11216.509259259301</v>
      </c>
    </row>
    <row r="7073" spans="1:4" x14ac:dyDescent="0.2">
      <c r="A7073" s="489" t="s">
        <v>9257</v>
      </c>
      <c r="B7073" s="489" t="s">
        <v>3264</v>
      </c>
      <c r="C7073" s="490">
        <v>6579</v>
      </c>
      <c r="D7073" s="490">
        <v>2575.0206000000003</v>
      </c>
    </row>
    <row r="7074" spans="1:4" x14ac:dyDescent="0.2">
      <c r="A7074" s="489" t="s">
        <v>9257</v>
      </c>
      <c r="B7074" s="489" t="s">
        <v>3264</v>
      </c>
      <c r="C7074" s="490">
        <v>11663</v>
      </c>
      <c r="D7074" s="490">
        <v>4564.8982000000005</v>
      </c>
    </row>
    <row r="7075" spans="1:4" x14ac:dyDescent="0.2">
      <c r="A7075" s="489" t="s">
        <v>9257</v>
      </c>
      <c r="B7075" s="489" t="s">
        <v>3264</v>
      </c>
      <c r="C7075" s="490">
        <v>12837</v>
      </c>
      <c r="D7075" s="490">
        <v>5024.4018000000005</v>
      </c>
    </row>
    <row r="7076" spans="1:4" x14ac:dyDescent="0.2">
      <c r="A7076" s="489" t="s">
        <v>9257</v>
      </c>
      <c r="B7076" s="489" t="s">
        <v>4010</v>
      </c>
      <c r="C7076" s="490">
        <v>17351</v>
      </c>
      <c r="D7076" s="490">
        <v>4986.6774000000005</v>
      </c>
    </row>
    <row r="7077" spans="1:4" x14ac:dyDescent="0.2">
      <c r="A7077" s="489" t="s">
        <v>9257</v>
      </c>
      <c r="B7077" s="489" t="s">
        <v>4014</v>
      </c>
      <c r="C7077" s="490">
        <v>3350</v>
      </c>
      <c r="D7077" s="490">
        <v>962.79000000000008</v>
      </c>
    </row>
    <row r="7078" spans="1:4" x14ac:dyDescent="0.2">
      <c r="A7078" s="489" t="s">
        <v>9257</v>
      </c>
      <c r="B7078" s="489" t="s">
        <v>4015</v>
      </c>
      <c r="C7078" s="490">
        <v>-3350</v>
      </c>
      <c r="D7078" s="490">
        <v>-548.73</v>
      </c>
    </row>
    <row r="7079" spans="1:4" x14ac:dyDescent="0.2">
      <c r="A7079" s="489" t="s">
        <v>9257</v>
      </c>
      <c r="B7079" s="489" t="s">
        <v>4010</v>
      </c>
      <c r="C7079" s="490">
        <v>7044</v>
      </c>
      <c r="D7079" s="490">
        <v>2024.4456</v>
      </c>
    </row>
    <row r="7080" spans="1:4" x14ac:dyDescent="0.2">
      <c r="A7080" s="489" t="s">
        <v>9257</v>
      </c>
      <c r="B7080" s="489" t="s">
        <v>4841</v>
      </c>
      <c r="C7080" s="490">
        <v>28708.666666666701</v>
      </c>
      <c r="D7080" s="490">
        <v>7013.5272666666706</v>
      </c>
    </row>
    <row r="7081" spans="1:4" x14ac:dyDescent="0.2">
      <c r="A7081" s="489" t="s">
        <v>9257</v>
      </c>
      <c r="B7081" s="489" t="s">
        <v>4844</v>
      </c>
      <c r="C7081" s="490">
        <v>14354.333333333301</v>
      </c>
      <c r="D7081" s="490">
        <v>3334.5116333333303</v>
      </c>
    </row>
    <row r="7082" spans="1:4" x14ac:dyDescent="0.2">
      <c r="A7082" s="489" t="s">
        <v>9257</v>
      </c>
      <c r="B7082" s="489" t="s">
        <v>4850</v>
      </c>
      <c r="C7082" s="490">
        <v>1399.2</v>
      </c>
      <c r="D7082" s="490">
        <v>341.82456000000002</v>
      </c>
    </row>
    <row r="7083" spans="1:4" x14ac:dyDescent="0.2">
      <c r="A7083" s="489" t="s">
        <v>9257</v>
      </c>
      <c r="B7083" s="489" t="s">
        <v>4856</v>
      </c>
      <c r="C7083" s="490">
        <v>699.6</v>
      </c>
      <c r="D7083" s="490">
        <v>162.51707999999999</v>
      </c>
    </row>
    <row r="7084" spans="1:4" x14ac:dyDescent="0.2">
      <c r="A7084" s="489" t="s">
        <v>9257</v>
      </c>
      <c r="B7084" s="489" t="s">
        <v>4852</v>
      </c>
      <c r="C7084" s="490">
        <v>-1399.2</v>
      </c>
      <c r="D7084" s="490">
        <v>-229.18896000000001</v>
      </c>
    </row>
    <row r="7085" spans="1:4" x14ac:dyDescent="0.2">
      <c r="A7085" s="489" t="s">
        <v>9257</v>
      </c>
      <c r="B7085" s="489" t="s">
        <v>4858</v>
      </c>
      <c r="C7085" s="490">
        <v>-699.6</v>
      </c>
      <c r="D7085" s="490">
        <v>-114.59448</v>
      </c>
    </row>
    <row r="7086" spans="1:4" x14ac:dyDescent="0.2">
      <c r="A7086" s="489" t="s">
        <v>9257</v>
      </c>
      <c r="B7086" s="489" t="s">
        <v>4827</v>
      </c>
      <c r="C7086" s="490">
        <v>6837</v>
      </c>
      <c r="D7086" s="490">
        <v>1670.2791</v>
      </c>
    </row>
    <row r="7087" spans="1:4" x14ac:dyDescent="0.2">
      <c r="A7087" s="489" t="s">
        <v>9257</v>
      </c>
      <c r="B7087" s="489" t="s">
        <v>4832</v>
      </c>
      <c r="C7087" s="490">
        <v>351</v>
      </c>
      <c r="D7087" s="490">
        <v>85.749299999999991</v>
      </c>
    </row>
    <row r="7088" spans="1:4" x14ac:dyDescent="0.2">
      <c r="A7088" s="489" t="s">
        <v>9257</v>
      </c>
      <c r="B7088" s="489" t="s">
        <v>4833</v>
      </c>
      <c r="C7088" s="490">
        <v>-351</v>
      </c>
      <c r="D7088" s="490">
        <v>-57.4938</v>
      </c>
    </row>
    <row r="7089" spans="1:4" x14ac:dyDescent="0.2">
      <c r="A7089" s="489" t="s">
        <v>9257</v>
      </c>
      <c r="B7089" s="489" t="s">
        <v>4827</v>
      </c>
      <c r="C7089" s="490">
        <v>5299</v>
      </c>
      <c r="D7089" s="490">
        <v>1294.5457000000001</v>
      </c>
    </row>
    <row r="7090" spans="1:4" x14ac:dyDescent="0.2">
      <c r="A7090" s="489" t="s">
        <v>9257</v>
      </c>
      <c r="B7090" s="489" t="s">
        <v>4832</v>
      </c>
      <c r="C7090" s="490">
        <v>3504</v>
      </c>
      <c r="D7090" s="490">
        <v>856.02719999999999</v>
      </c>
    </row>
    <row r="7091" spans="1:4" x14ac:dyDescent="0.2">
      <c r="A7091" s="489" t="s">
        <v>9257</v>
      </c>
      <c r="B7091" s="489" t="s">
        <v>4833</v>
      </c>
      <c r="C7091" s="490">
        <v>-2640.9</v>
      </c>
      <c r="D7091" s="490">
        <v>-432.57942000000003</v>
      </c>
    </row>
    <row r="7092" spans="1:4" x14ac:dyDescent="0.2">
      <c r="A7092" s="489" t="s">
        <v>9257</v>
      </c>
      <c r="B7092" s="489" t="s">
        <v>4834</v>
      </c>
      <c r="C7092" s="490">
        <v>-863.1</v>
      </c>
      <c r="D7092" s="490">
        <v>-103.572</v>
      </c>
    </row>
    <row r="7093" spans="1:4" x14ac:dyDescent="0.2">
      <c r="A7093" s="489" t="s">
        <v>9257</v>
      </c>
      <c r="B7093" s="489" t="s">
        <v>4827</v>
      </c>
      <c r="C7093" s="490">
        <v>24813</v>
      </c>
      <c r="D7093" s="490">
        <v>6061.8159000000005</v>
      </c>
    </row>
    <row r="7094" spans="1:4" x14ac:dyDescent="0.2">
      <c r="A7094" s="489" t="s">
        <v>9257</v>
      </c>
      <c r="B7094" s="489" t="s">
        <v>4827</v>
      </c>
      <c r="C7094" s="490">
        <v>6510.8727272727301</v>
      </c>
      <c r="D7094" s="490">
        <v>1590.60620727273</v>
      </c>
    </row>
    <row r="7095" spans="1:4" x14ac:dyDescent="0.2">
      <c r="A7095" s="489" t="s">
        <v>9257</v>
      </c>
      <c r="B7095" s="489" t="s">
        <v>4829</v>
      </c>
      <c r="C7095" s="490">
        <v>21035.127272727299</v>
      </c>
      <c r="D7095" s="490">
        <v>4886.4600654545502</v>
      </c>
    </row>
    <row r="7096" spans="1:4" x14ac:dyDescent="0.2">
      <c r="A7096" s="489" t="s">
        <v>9257</v>
      </c>
      <c r="B7096" s="489" t="s">
        <v>3291</v>
      </c>
      <c r="C7096" s="490">
        <v>15246</v>
      </c>
      <c r="D7096" s="490">
        <v>5035.7538000000004</v>
      </c>
    </row>
    <row r="7097" spans="1:4" x14ac:dyDescent="0.2">
      <c r="A7097" s="489" t="s">
        <v>9257</v>
      </c>
      <c r="B7097" s="489" t="s">
        <v>4010</v>
      </c>
      <c r="C7097" s="490">
        <v>7442</v>
      </c>
      <c r="D7097" s="490">
        <v>2138.8308000000002</v>
      </c>
    </row>
    <row r="7098" spans="1:4" x14ac:dyDescent="0.2">
      <c r="A7098" s="489" t="s">
        <v>9257</v>
      </c>
      <c r="B7098" s="489" t="s">
        <v>4014</v>
      </c>
      <c r="C7098" s="490">
        <v>1272</v>
      </c>
      <c r="D7098" s="490">
        <v>365.57280000000003</v>
      </c>
    </row>
    <row r="7099" spans="1:4" x14ac:dyDescent="0.2">
      <c r="A7099" s="489" t="s">
        <v>9257</v>
      </c>
      <c r="B7099" s="489" t="s">
        <v>4015</v>
      </c>
      <c r="C7099" s="490">
        <v>-1272</v>
      </c>
      <c r="D7099" s="490">
        <v>-208.3536</v>
      </c>
    </row>
    <row r="7100" spans="1:4" x14ac:dyDescent="0.2">
      <c r="A7100" s="489" t="s">
        <v>9257</v>
      </c>
      <c r="B7100" s="489" t="s">
        <v>4827</v>
      </c>
      <c r="C7100" s="490">
        <v>10000</v>
      </c>
      <c r="D7100" s="490">
        <v>2443</v>
      </c>
    </row>
    <row r="7101" spans="1:4" x14ac:dyDescent="0.2">
      <c r="A7101" s="489" t="s">
        <v>9257</v>
      </c>
      <c r="B7101" s="489" t="s">
        <v>3291</v>
      </c>
      <c r="C7101" s="490">
        <v>16412</v>
      </c>
      <c r="D7101" s="490">
        <v>5420.8836000000001</v>
      </c>
    </row>
    <row r="7102" spans="1:4" x14ac:dyDescent="0.2">
      <c r="A7102" s="489" t="s">
        <v>9257</v>
      </c>
      <c r="B7102" s="489" t="s">
        <v>5153</v>
      </c>
      <c r="C7102" s="490">
        <v>826</v>
      </c>
      <c r="D7102" s="490">
        <v>0</v>
      </c>
    </row>
    <row r="7103" spans="1:4" x14ac:dyDescent="0.2">
      <c r="A7103" s="489" t="s">
        <v>9257</v>
      </c>
      <c r="B7103" s="489" t="s">
        <v>4892</v>
      </c>
      <c r="C7103" s="490">
        <v>7743</v>
      </c>
      <c r="D7103" s="490">
        <v>1435.5522000000001</v>
      </c>
    </row>
    <row r="7104" spans="1:4" x14ac:dyDescent="0.2">
      <c r="A7104" s="489" t="s">
        <v>9257</v>
      </c>
      <c r="B7104" s="489" t="s">
        <v>4010</v>
      </c>
      <c r="C7104" s="490">
        <v>7486</v>
      </c>
      <c r="D7104" s="490">
        <v>2151.4764</v>
      </c>
    </row>
    <row r="7105" spans="1:4" x14ac:dyDescent="0.2">
      <c r="A7105" s="489" t="s">
        <v>9257</v>
      </c>
      <c r="B7105" s="489" t="s">
        <v>4014</v>
      </c>
      <c r="C7105" s="490">
        <v>729</v>
      </c>
      <c r="D7105" s="490">
        <v>209.5146</v>
      </c>
    </row>
    <row r="7106" spans="1:4" x14ac:dyDescent="0.2">
      <c r="A7106" s="489" t="s">
        <v>9257</v>
      </c>
      <c r="B7106" s="489" t="s">
        <v>4015</v>
      </c>
      <c r="C7106" s="490">
        <v>-729</v>
      </c>
      <c r="D7106" s="490">
        <v>-119.4102</v>
      </c>
    </row>
    <row r="7107" spans="1:4" x14ac:dyDescent="0.2">
      <c r="A7107" s="489" t="s">
        <v>9257</v>
      </c>
      <c r="B7107" s="489" t="s">
        <v>1129</v>
      </c>
      <c r="C7107" s="490">
        <v>4146</v>
      </c>
      <c r="D7107" s="490">
        <v>2040.2466000000002</v>
      </c>
    </row>
    <row r="7108" spans="1:4" x14ac:dyDescent="0.2">
      <c r="A7108" s="489" t="s">
        <v>9257</v>
      </c>
      <c r="B7108" s="489" t="s">
        <v>4827</v>
      </c>
      <c r="C7108" s="490">
        <v>21885.9375</v>
      </c>
      <c r="D7108" s="490">
        <v>5346.7345312500001</v>
      </c>
    </row>
    <row r="7109" spans="1:4" x14ac:dyDescent="0.2">
      <c r="A7109" s="489" t="s">
        <v>9257</v>
      </c>
      <c r="B7109" s="489" t="s">
        <v>4832</v>
      </c>
      <c r="C7109" s="490">
        <v>4682.1428571428605</v>
      </c>
      <c r="D7109" s="490">
        <v>1143.8475000000001</v>
      </c>
    </row>
    <row r="7110" spans="1:4" x14ac:dyDescent="0.2">
      <c r="A7110" s="489" t="s">
        <v>9257</v>
      </c>
      <c r="B7110" s="489" t="s">
        <v>4833</v>
      </c>
      <c r="C7110" s="490">
        <v>-4682.1428571428605</v>
      </c>
      <c r="D7110" s="490">
        <v>-766.93500000000006</v>
      </c>
    </row>
    <row r="7111" spans="1:4" x14ac:dyDescent="0.2">
      <c r="A7111" s="489" t="s">
        <v>9257</v>
      </c>
      <c r="B7111" s="489" t="s">
        <v>4829</v>
      </c>
      <c r="C7111" s="490">
        <v>10797.0625</v>
      </c>
      <c r="D7111" s="490">
        <v>2508.15761875</v>
      </c>
    </row>
    <row r="7112" spans="1:4" x14ac:dyDescent="0.2">
      <c r="A7112" s="489" t="s">
        <v>9257</v>
      </c>
      <c r="B7112" s="489" t="s">
        <v>4835</v>
      </c>
      <c r="C7112" s="490">
        <v>2309.8571428571399</v>
      </c>
      <c r="D7112" s="490">
        <v>536.57981428571406</v>
      </c>
    </row>
    <row r="7113" spans="1:4" x14ac:dyDescent="0.2">
      <c r="A7113" s="489" t="s">
        <v>9257</v>
      </c>
      <c r="B7113" s="489" t="s">
        <v>4836</v>
      </c>
      <c r="C7113" s="490">
        <v>-2309.8571428571399</v>
      </c>
      <c r="D7113" s="490">
        <v>-378.3546</v>
      </c>
    </row>
    <row r="7114" spans="1:4" x14ac:dyDescent="0.2">
      <c r="A7114" s="489" t="s">
        <v>9257</v>
      </c>
      <c r="B7114" s="489" t="s">
        <v>4010</v>
      </c>
      <c r="C7114" s="490">
        <v>5519</v>
      </c>
      <c r="D7114" s="490">
        <v>1586.1606000000002</v>
      </c>
    </row>
    <row r="7115" spans="1:4" x14ac:dyDescent="0.2">
      <c r="A7115" s="489" t="s">
        <v>9257</v>
      </c>
      <c r="B7115" s="489" t="s">
        <v>5153</v>
      </c>
      <c r="C7115" s="490">
        <v>1974</v>
      </c>
      <c r="D7115" s="490">
        <v>0</v>
      </c>
    </row>
    <row r="7116" spans="1:4" x14ac:dyDescent="0.2">
      <c r="A7116" s="489" t="s">
        <v>9257</v>
      </c>
      <c r="B7116" s="489" t="s">
        <v>5435</v>
      </c>
      <c r="C7116" s="490">
        <v>4606</v>
      </c>
      <c r="D7116" s="490">
        <v>681.68799999999999</v>
      </c>
    </row>
    <row r="7117" spans="1:4" x14ac:dyDescent="0.2">
      <c r="A7117" s="489" t="s">
        <v>9257</v>
      </c>
      <c r="B7117" s="489" t="s">
        <v>4900</v>
      </c>
      <c r="C7117" s="490">
        <v>5001</v>
      </c>
      <c r="D7117" s="490">
        <v>895.17900000000009</v>
      </c>
    </row>
    <row r="7118" spans="1:4" x14ac:dyDescent="0.2">
      <c r="A7118" s="489" t="s">
        <v>9257</v>
      </c>
      <c r="B7118" s="489" t="s">
        <v>5153</v>
      </c>
      <c r="C7118" s="490">
        <v>2143.2857142857101</v>
      </c>
      <c r="D7118" s="490">
        <v>0</v>
      </c>
    </row>
    <row r="7119" spans="1:4" x14ac:dyDescent="0.2">
      <c r="A7119" s="489" t="s">
        <v>9257</v>
      </c>
      <c r="B7119" s="489" t="s">
        <v>5153</v>
      </c>
      <c r="C7119" s="490">
        <v>4334.1428571428605</v>
      </c>
      <c r="D7119" s="490">
        <v>0</v>
      </c>
    </row>
    <row r="7120" spans="1:4" x14ac:dyDescent="0.2">
      <c r="A7120" s="489" t="s">
        <v>9257</v>
      </c>
      <c r="B7120" s="489" t="s">
        <v>5431</v>
      </c>
      <c r="C7120" s="490">
        <v>10113</v>
      </c>
      <c r="D7120" s="490">
        <v>1609.9896000000001</v>
      </c>
    </row>
    <row r="7121" spans="1:4" x14ac:dyDescent="0.2">
      <c r="A7121" s="489" t="s">
        <v>9257</v>
      </c>
      <c r="B7121" s="489" t="s">
        <v>5896</v>
      </c>
      <c r="C7121" s="490">
        <v>5308</v>
      </c>
      <c r="D7121" s="490">
        <v>668.27719999999999</v>
      </c>
    </row>
    <row r="7122" spans="1:4" x14ac:dyDescent="0.2">
      <c r="A7122" s="489" t="s">
        <v>9257</v>
      </c>
      <c r="B7122" s="489" t="s">
        <v>5153</v>
      </c>
      <c r="C7122" s="490">
        <v>1154.1428571428601</v>
      </c>
      <c r="D7122" s="490">
        <v>0</v>
      </c>
    </row>
    <row r="7123" spans="1:4" x14ac:dyDescent="0.2">
      <c r="A7123" s="489" t="s">
        <v>9257</v>
      </c>
      <c r="B7123" s="489" t="s">
        <v>5432</v>
      </c>
      <c r="C7123" s="490">
        <v>2693</v>
      </c>
      <c r="D7123" s="490">
        <v>420.91590000000002</v>
      </c>
    </row>
    <row r="7124" spans="1:4" x14ac:dyDescent="0.2">
      <c r="A7124" s="489" t="s">
        <v>9257</v>
      </c>
      <c r="B7124" s="489" t="s">
        <v>5153</v>
      </c>
      <c r="C7124" s="490">
        <v>3626.8099355447303</v>
      </c>
      <c r="D7124" s="490">
        <v>0</v>
      </c>
    </row>
    <row r="7125" spans="1:4" x14ac:dyDescent="0.2">
      <c r="A7125" s="489" t="s">
        <v>9257</v>
      </c>
      <c r="B7125" s="489" t="s">
        <v>5431</v>
      </c>
      <c r="C7125" s="490">
        <v>8463</v>
      </c>
      <c r="D7125" s="490">
        <v>1347.3096</v>
      </c>
    </row>
    <row r="7126" spans="1:4" x14ac:dyDescent="0.2">
      <c r="A7126" s="489" t="s">
        <v>9257</v>
      </c>
      <c r="B7126" s="489" t="s">
        <v>4827</v>
      </c>
      <c r="C7126" s="490">
        <v>6521</v>
      </c>
      <c r="D7126" s="490">
        <v>1593.0803000000001</v>
      </c>
    </row>
    <row r="7127" spans="1:4" x14ac:dyDescent="0.2">
      <c r="A7127" s="489" t="s">
        <v>9257</v>
      </c>
      <c r="B7127" s="489" t="s">
        <v>4832</v>
      </c>
      <c r="C7127" s="490">
        <v>2138</v>
      </c>
      <c r="D7127" s="490">
        <v>522.3134</v>
      </c>
    </row>
    <row r="7128" spans="1:4" x14ac:dyDescent="0.2">
      <c r="A7128" s="489" t="s">
        <v>9257</v>
      </c>
      <c r="B7128" s="489" t="s">
        <v>4833</v>
      </c>
      <c r="C7128" s="490">
        <v>-2138</v>
      </c>
      <c r="D7128" s="490">
        <v>-350.20440000000002</v>
      </c>
    </row>
    <row r="7129" spans="1:4" x14ac:dyDescent="0.2">
      <c r="A7129" s="489" t="s">
        <v>9257</v>
      </c>
      <c r="B7129" s="489" t="s">
        <v>5153</v>
      </c>
      <c r="C7129" s="490">
        <v>2195</v>
      </c>
      <c r="D7129" s="490">
        <v>0</v>
      </c>
    </row>
    <row r="7130" spans="1:4" x14ac:dyDescent="0.2">
      <c r="A7130" s="489" t="s">
        <v>9257</v>
      </c>
      <c r="B7130" s="489" t="s">
        <v>5433</v>
      </c>
      <c r="C7130" s="490">
        <v>4882</v>
      </c>
      <c r="D7130" s="490">
        <v>749.38700000000006</v>
      </c>
    </row>
    <row r="7131" spans="1:4" x14ac:dyDescent="0.2">
      <c r="A7131" s="489" t="s">
        <v>9257</v>
      </c>
      <c r="B7131" s="489" t="s">
        <v>5153</v>
      </c>
      <c r="C7131" s="490">
        <v>2094</v>
      </c>
      <c r="D7131" s="490">
        <v>0</v>
      </c>
    </row>
    <row r="7132" spans="1:4" x14ac:dyDescent="0.2">
      <c r="A7132" s="489" t="s">
        <v>9257</v>
      </c>
      <c r="B7132" s="489" t="s">
        <v>5436</v>
      </c>
      <c r="C7132" s="490">
        <v>9108.9743589743612</v>
      </c>
      <c r="D7132" s="490">
        <v>1324.4448717948701</v>
      </c>
    </row>
    <row r="7133" spans="1:4" x14ac:dyDescent="0.2">
      <c r="A7133" s="489" t="s">
        <v>9257</v>
      </c>
      <c r="B7133" s="489" t="s">
        <v>5464</v>
      </c>
      <c r="C7133" s="490">
        <v>838.02564102564099</v>
      </c>
      <c r="D7133" s="490">
        <v>115.563735897436</v>
      </c>
    </row>
    <row r="7134" spans="1:4" x14ac:dyDescent="0.2">
      <c r="A7134" s="489" t="s">
        <v>9257</v>
      </c>
      <c r="B7134" s="489" t="s">
        <v>4900</v>
      </c>
      <c r="C7134" s="490">
        <v>6783.8983050847501</v>
      </c>
      <c r="D7134" s="490">
        <v>1214.31779661017</v>
      </c>
    </row>
    <row r="7135" spans="1:4" x14ac:dyDescent="0.2">
      <c r="A7135" s="489" t="s">
        <v>9257</v>
      </c>
      <c r="B7135" s="489" t="s">
        <v>5153</v>
      </c>
      <c r="C7135" s="490">
        <v>1902</v>
      </c>
      <c r="D7135" s="490">
        <v>0</v>
      </c>
    </row>
    <row r="7136" spans="1:4" x14ac:dyDescent="0.2">
      <c r="A7136" s="489" t="s">
        <v>9257</v>
      </c>
      <c r="B7136" s="489" t="s">
        <v>4901</v>
      </c>
      <c r="C7136" s="490">
        <v>1221.1016949152502</v>
      </c>
      <c r="D7136" s="490">
        <v>207.34306779661</v>
      </c>
    </row>
    <row r="7137" spans="1:4" x14ac:dyDescent="0.2">
      <c r="A7137" s="489" t="s">
        <v>9257</v>
      </c>
      <c r="B7137" s="489" t="s">
        <v>1105</v>
      </c>
      <c r="C7137" s="490">
        <v>3162</v>
      </c>
      <c r="D7137" s="490">
        <v>1600.6044000000002</v>
      </c>
    </row>
    <row r="7138" spans="1:4" x14ac:dyDescent="0.2">
      <c r="A7138" s="489" t="s">
        <v>9257</v>
      </c>
      <c r="B7138" s="489" t="s">
        <v>1108</v>
      </c>
      <c r="C7138" s="490">
        <v>2992.8</v>
      </c>
      <c r="D7138" s="490">
        <v>1717.8672000000001</v>
      </c>
    </row>
    <row r="7139" spans="1:4" x14ac:dyDescent="0.2">
      <c r="A7139" s="489" t="s">
        <v>9257</v>
      </c>
      <c r="B7139" s="489" t="s">
        <v>1108</v>
      </c>
      <c r="C7139" s="490">
        <v>2979.5</v>
      </c>
      <c r="D7139" s="490">
        <v>1710.2330000000002</v>
      </c>
    </row>
    <row r="7140" spans="1:4" x14ac:dyDescent="0.2">
      <c r="A7140" s="489" t="s">
        <v>9257</v>
      </c>
      <c r="B7140" s="489" t="s">
        <v>1115</v>
      </c>
      <c r="C7140" s="490">
        <v>8504.2000000000007</v>
      </c>
      <c r="D7140" s="490">
        <v>4637.3402599999999</v>
      </c>
    </row>
    <row r="7141" spans="1:4" x14ac:dyDescent="0.2">
      <c r="A7141" s="489" t="s">
        <v>9257</v>
      </c>
      <c r="B7141" s="489" t="s">
        <v>1115</v>
      </c>
      <c r="C7141" s="490">
        <v>5604</v>
      </c>
      <c r="D7141" s="490">
        <v>3055.8612000000003</v>
      </c>
    </row>
    <row r="7142" spans="1:4" x14ac:dyDescent="0.2">
      <c r="A7142" s="489" t="s">
        <v>9257</v>
      </c>
      <c r="B7142" s="489" t="s">
        <v>1115</v>
      </c>
      <c r="C7142" s="490">
        <v>12601</v>
      </c>
      <c r="D7142" s="490">
        <v>6871.3253000000004</v>
      </c>
    </row>
    <row r="7143" spans="1:4" x14ac:dyDescent="0.2">
      <c r="A7143" s="489" t="s">
        <v>9257</v>
      </c>
      <c r="B7143" s="489" t="s">
        <v>1115</v>
      </c>
      <c r="C7143" s="490">
        <v>718</v>
      </c>
      <c r="D7143" s="490">
        <v>391.52539999999999</v>
      </c>
    </row>
    <row r="7144" spans="1:4" x14ac:dyDescent="0.2">
      <c r="A7144" s="489" t="s">
        <v>9257</v>
      </c>
      <c r="B7144" s="489" t="s">
        <v>1122</v>
      </c>
      <c r="C7144" s="490">
        <v>2482.6</v>
      </c>
      <c r="D7144" s="490">
        <v>1285.9868000000001</v>
      </c>
    </row>
    <row r="7145" spans="1:4" x14ac:dyDescent="0.2">
      <c r="A7145" s="489" t="s">
        <v>9257</v>
      </c>
      <c r="B7145" s="489" t="s">
        <v>1122</v>
      </c>
      <c r="C7145" s="490">
        <v>5682.3</v>
      </c>
      <c r="D7145" s="490">
        <v>2943.4313999999999</v>
      </c>
    </row>
    <row r="7146" spans="1:4" x14ac:dyDescent="0.2">
      <c r="A7146" s="489" t="s">
        <v>9257</v>
      </c>
      <c r="B7146" s="489" t="s">
        <v>1122</v>
      </c>
      <c r="C7146" s="490">
        <v>29120.792079207902</v>
      </c>
      <c r="D7146" s="490">
        <v>15084.570297029701</v>
      </c>
    </row>
    <row r="7147" spans="1:4" x14ac:dyDescent="0.2">
      <c r="A7147" s="489" t="s">
        <v>9257</v>
      </c>
      <c r="B7147" s="489" t="s">
        <v>1123</v>
      </c>
      <c r="C7147" s="490">
        <v>291.20792079207899</v>
      </c>
      <c r="D7147" s="490">
        <v>143.50726336633701</v>
      </c>
    </row>
    <row r="7148" spans="1:4" x14ac:dyDescent="0.2">
      <c r="A7148" s="489" t="s">
        <v>9257</v>
      </c>
      <c r="B7148" s="489" t="s">
        <v>1122</v>
      </c>
      <c r="C7148" s="490">
        <v>14302</v>
      </c>
      <c r="D7148" s="490">
        <v>7408.4360000000006</v>
      </c>
    </row>
    <row r="7149" spans="1:4" x14ac:dyDescent="0.2">
      <c r="A7149" s="489" t="s">
        <v>9257</v>
      </c>
      <c r="B7149" s="489" t="s">
        <v>1122</v>
      </c>
      <c r="C7149" s="490">
        <v>3378.5</v>
      </c>
      <c r="D7149" s="490">
        <v>1750.0630000000001</v>
      </c>
    </row>
    <row r="7150" spans="1:4" x14ac:dyDescent="0.2">
      <c r="A7150" s="489" t="s">
        <v>9257</v>
      </c>
      <c r="B7150" s="489" t="s">
        <v>1122</v>
      </c>
      <c r="C7150" s="490">
        <v>4431.8</v>
      </c>
      <c r="D7150" s="490">
        <v>2295.6723999999999</v>
      </c>
    </row>
    <row r="7151" spans="1:4" x14ac:dyDescent="0.2">
      <c r="A7151" s="489" t="s">
        <v>9257</v>
      </c>
      <c r="B7151" s="489" t="s">
        <v>1122</v>
      </c>
      <c r="C7151" s="490">
        <v>3168.8</v>
      </c>
      <c r="D7151" s="490">
        <v>1641.4384</v>
      </c>
    </row>
    <row r="7152" spans="1:4" x14ac:dyDescent="0.2">
      <c r="A7152" s="489" t="s">
        <v>9257</v>
      </c>
      <c r="B7152" s="489" t="s">
        <v>1122</v>
      </c>
      <c r="C7152" s="490">
        <v>10407</v>
      </c>
      <c r="D7152" s="490">
        <v>5390.826</v>
      </c>
    </row>
    <row r="7153" spans="1:4" x14ac:dyDescent="0.2">
      <c r="A7153" s="489" t="s">
        <v>9257</v>
      </c>
      <c r="B7153" s="489" t="s">
        <v>1122</v>
      </c>
      <c r="C7153" s="490">
        <v>9525</v>
      </c>
      <c r="D7153" s="490">
        <v>4933.95</v>
      </c>
    </row>
    <row r="7154" spans="1:4" x14ac:dyDescent="0.2">
      <c r="A7154" s="489" t="s">
        <v>9257</v>
      </c>
      <c r="B7154" s="489" t="s">
        <v>1122</v>
      </c>
      <c r="C7154" s="490">
        <v>9953.9</v>
      </c>
      <c r="D7154" s="490">
        <v>5156.1202000000003</v>
      </c>
    </row>
    <row r="7155" spans="1:4" x14ac:dyDescent="0.2">
      <c r="A7155" s="489" t="s">
        <v>9257</v>
      </c>
      <c r="B7155" s="489" t="s">
        <v>1122</v>
      </c>
      <c r="C7155" s="490">
        <v>4620.2</v>
      </c>
      <c r="D7155" s="490">
        <v>2393.2636000000002</v>
      </c>
    </row>
    <row r="7156" spans="1:4" x14ac:dyDescent="0.2">
      <c r="A7156" s="489" t="s">
        <v>9257</v>
      </c>
      <c r="B7156" s="489" t="s">
        <v>1122</v>
      </c>
      <c r="C7156" s="490">
        <v>3731.2000000000003</v>
      </c>
      <c r="D7156" s="490">
        <v>1932.7616</v>
      </c>
    </row>
    <row r="7157" spans="1:4" x14ac:dyDescent="0.2">
      <c r="A7157" s="489" t="s">
        <v>9257</v>
      </c>
      <c r="B7157" s="489" t="s">
        <v>1129</v>
      </c>
      <c r="C7157" s="490">
        <v>18907.2614107884</v>
      </c>
      <c r="D7157" s="490">
        <v>9304.263340248961</v>
      </c>
    </row>
    <row r="7158" spans="1:4" x14ac:dyDescent="0.2">
      <c r="A7158" s="489" t="s">
        <v>9257</v>
      </c>
      <c r="B7158" s="489" t="s">
        <v>1136</v>
      </c>
      <c r="C7158" s="490">
        <v>7130.7385892116199</v>
      </c>
      <c r="D7158" s="490">
        <v>3333.6202904564302</v>
      </c>
    </row>
    <row r="7159" spans="1:4" x14ac:dyDescent="0.2">
      <c r="A7159" s="489" t="s">
        <v>9257</v>
      </c>
      <c r="B7159" s="489" t="s">
        <v>1129</v>
      </c>
      <c r="C7159" s="490">
        <v>9376.9</v>
      </c>
      <c r="D7159" s="490">
        <v>4614.3724900000007</v>
      </c>
    </row>
    <row r="7160" spans="1:4" x14ac:dyDescent="0.2">
      <c r="A7160" s="489" t="s">
        <v>9257</v>
      </c>
      <c r="B7160" s="489" t="s">
        <v>1129</v>
      </c>
      <c r="C7160" s="490">
        <v>5878</v>
      </c>
      <c r="D7160" s="490">
        <v>2892.5638000000004</v>
      </c>
    </row>
    <row r="7161" spans="1:4" x14ac:dyDescent="0.2">
      <c r="A7161" s="489" t="s">
        <v>9257</v>
      </c>
      <c r="B7161" s="489" t="s">
        <v>1129</v>
      </c>
      <c r="C7161" s="490">
        <v>6883</v>
      </c>
      <c r="D7161" s="490">
        <v>3387.1242999999999</v>
      </c>
    </row>
    <row r="7162" spans="1:4" x14ac:dyDescent="0.2">
      <c r="A7162" s="489" t="s">
        <v>9257</v>
      </c>
      <c r="B7162" s="489" t="s">
        <v>1129</v>
      </c>
      <c r="C7162" s="490">
        <v>11387</v>
      </c>
      <c r="D7162" s="490">
        <v>5603.5427</v>
      </c>
    </row>
    <row r="7163" spans="1:4" x14ac:dyDescent="0.2">
      <c r="A7163" s="489" t="s">
        <v>9257</v>
      </c>
      <c r="B7163" s="489" t="s">
        <v>1132</v>
      </c>
      <c r="C7163" s="490">
        <v>445.5</v>
      </c>
      <c r="D7163" s="490">
        <v>241.50555</v>
      </c>
    </row>
    <row r="7164" spans="1:4" x14ac:dyDescent="0.2">
      <c r="A7164" s="489" t="s">
        <v>9257</v>
      </c>
      <c r="B7164" s="489" t="s">
        <v>1129</v>
      </c>
      <c r="C7164" s="490">
        <v>7453.9000000000005</v>
      </c>
      <c r="D7164" s="490">
        <v>3668.0641900000001</v>
      </c>
    </row>
    <row r="7165" spans="1:4" x14ac:dyDescent="0.2">
      <c r="A7165" s="489" t="s">
        <v>9257</v>
      </c>
      <c r="B7165" s="489" t="s">
        <v>1129</v>
      </c>
      <c r="C7165" s="490">
        <v>6534</v>
      </c>
      <c r="D7165" s="490">
        <v>3215.3814000000002</v>
      </c>
    </row>
    <row r="7166" spans="1:4" x14ac:dyDescent="0.2">
      <c r="A7166" s="489" t="s">
        <v>9257</v>
      </c>
      <c r="B7166" s="489" t="s">
        <v>1129</v>
      </c>
      <c r="C7166" s="490">
        <v>5145.6000000000004</v>
      </c>
      <c r="D7166" s="490">
        <v>2532.1497599999998</v>
      </c>
    </row>
    <row r="7167" spans="1:4" x14ac:dyDescent="0.2">
      <c r="A7167" s="489" t="s">
        <v>9257</v>
      </c>
      <c r="B7167" s="489" t="s">
        <v>1129</v>
      </c>
      <c r="C7167" s="490">
        <v>6354</v>
      </c>
      <c r="D7167" s="490">
        <v>3126.8034000000002</v>
      </c>
    </row>
    <row r="7168" spans="1:4" x14ac:dyDescent="0.2">
      <c r="A7168" s="489" t="s">
        <v>9257</v>
      </c>
      <c r="B7168" s="489" t="s">
        <v>1129</v>
      </c>
      <c r="C7168" s="490">
        <v>13656.800000000001</v>
      </c>
      <c r="D7168" s="490">
        <v>6720.5112800000006</v>
      </c>
    </row>
    <row r="7169" spans="1:4" x14ac:dyDescent="0.2">
      <c r="A7169" s="489" t="s">
        <v>9257</v>
      </c>
      <c r="B7169" s="489" t="s">
        <v>1129</v>
      </c>
      <c r="C7169" s="490">
        <v>7019</v>
      </c>
      <c r="D7169" s="490">
        <v>3454.0499</v>
      </c>
    </row>
    <row r="7170" spans="1:4" x14ac:dyDescent="0.2">
      <c r="A7170" s="489" t="s">
        <v>9257</v>
      </c>
      <c r="B7170" s="489" t="s">
        <v>1136</v>
      </c>
      <c r="C7170" s="490">
        <v>28876.6578249337</v>
      </c>
      <c r="D7170" s="490">
        <v>13499.8375331565</v>
      </c>
    </row>
    <row r="7171" spans="1:4" x14ac:dyDescent="0.2">
      <c r="A7171" s="489" t="s">
        <v>9257</v>
      </c>
      <c r="B7171" s="489" t="s">
        <v>1137</v>
      </c>
      <c r="C7171" s="490">
        <v>14669.3421750663</v>
      </c>
      <c r="D7171" s="490">
        <v>6524.9233994695005</v>
      </c>
    </row>
    <row r="7172" spans="1:4" x14ac:dyDescent="0.2">
      <c r="A7172" s="489" t="s">
        <v>9257</v>
      </c>
      <c r="B7172" s="489" t="s">
        <v>1136</v>
      </c>
      <c r="C7172" s="490">
        <v>10774</v>
      </c>
      <c r="D7172" s="490">
        <v>5036.8450000000003</v>
      </c>
    </row>
    <row r="7173" spans="1:4" x14ac:dyDescent="0.2">
      <c r="A7173" s="489" t="s">
        <v>9257</v>
      </c>
      <c r="B7173" s="489" t="s">
        <v>1136</v>
      </c>
      <c r="C7173" s="490">
        <v>9215.7000000000007</v>
      </c>
      <c r="D7173" s="490">
        <v>4308.3397500000001</v>
      </c>
    </row>
    <row r="7174" spans="1:4" x14ac:dyDescent="0.2">
      <c r="A7174" s="489" t="s">
        <v>9257</v>
      </c>
      <c r="B7174" s="489" t="s">
        <v>1136</v>
      </c>
      <c r="C7174" s="490">
        <v>6726.5</v>
      </c>
      <c r="D7174" s="490">
        <v>3144.6387500000001</v>
      </c>
    </row>
    <row r="7175" spans="1:4" x14ac:dyDescent="0.2">
      <c r="A7175" s="489" t="s">
        <v>9257</v>
      </c>
      <c r="B7175" s="489" t="s">
        <v>1136</v>
      </c>
      <c r="C7175" s="490">
        <v>9257.2000000000007</v>
      </c>
      <c r="D7175" s="490">
        <v>4327.741</v>
      </c>
    </row>
    <row r="7176" spans="1:4" x14ac:dyDescent="0.2">
      <c r="A7176" s="489" t="s">
        <v>9257</v>
      </c>
      <c r="B7176" s="489" t="s">
        <v>1136</v>
      </c>
      <c r="C7176" s="490">
        <v>6557.9000000000005</v>
      </c>
      <c r="D7176" s="490">
        <v>3065.8182500000003</v>
      </c>
    </row>
    <row r="7177" spans="1:4" x14ac:dyDescent="0.2">
      <c r="A7177" s="489" t="s">
        <v>9257</v>
      </c>
      <c r="B7177" s="489" t="s">
        <v>1136</v>
      </c>
      <c r="C7177" s="490">
        <v>17997.7</v>
      </c>
      <c r="D7177" s="490">
        <v>8413.9247500000001</v>
      </c>
    </row>
    <row r="7178" spans="1:4" x14ac:dyDescent="0.2">
      <c r="A7178" s="489" t="s">
        <v>9257</v>
      </c>
      <c r="B7178" s="489" t="s">
        <v>1136</v>
      </c>
      <c r="C7178" s="490">
        <v>3731.8</v>
      </c>
      <c r="D7178" s="490">
        <v>1744.6165000000001</v>
      </c>
    </row>
    <row r="7179" spans="1:4" x14ac:dyDescent="0.2">
      <c r="A7179" s="489" t="s">
        <v>9257</v>
      </c>
      <c r="B7179" s="489" t="s">
        <v>173</v>
      </c>
      <c r="C7179" s="490">
        <v>16556</v>
      </c>
      <c r="D7179" s="490">
        <v>7120.7356</v>
      </c>
    </row>
    <row r="7180" spans="1:4" x14ac:dyDescent="0.2">
      <c r="A7180" s="489" t="s">
        <v>9257</v>
      </c>
      <c r="B7180" s="489" t="s">
        <v>173</v>
      </c>
      <c r="C7180" s="490">
        <v>6881</v>
      </c>
      <c r="D7180" s="490">
        <v>2959.5181000000002</v>
      </c>
    </row>
    <row r="7181" spans="1:4" x14ac:dyDescent="0.2">
      <c r="A7181" s="489" t="s">
        <v>9257</v>
      </c>
      <c r="B7181" s="489" t="s">
        <v>173</v>
      </c>
      <c r="C7181" s="490">
        <v>11879</v>
      </c>
      <c r="D7181" s="490">
        <v>5109.1579000000002</v>
      </c>
    </row>
    <row r="7182" spans="1:4" x14ac:dyDescent="0.2">
      <c r="A7182" s="489" t="s">
        <v>9257</v>
      </c>
      <c r="B7182" s="489" t="s">
        <v>173</v>
      </c>
      <c r="C7182" s="490">
        <v>8815.8000000000011</v>
      </c>
      <c r="D7182" s="490">
        <v>3791.6755800000001</v>
      </c>
    </row>
    <row r="7183" spans="1:4" x14ac:dyDescent="0.2">
      <c r="A7183" s="489" t="s">
        <v>9257</v>
      </c>
      <c r="B7183" s="489" t="s">
        <v>173</v>
      </c>
      <c r="C7183" s="490">
        <v>4448</v>
      </c>
      <c r="D7183" s="490">
        <v>1913.0848000000001</v>
      </c>
    </row>
    <row r="7184" spans="1:4" x14ac:dyDescent="0.2">
      <c r="A7184" s="489" t="s">
        <v>9257</v>
      </c>
      <c r="B7184" s="489" t="s">
        <v>173</v>
      </c>
      <c r="C7184" s="490">
        <v>4661.7</v>
      </c>
      <c r="D7184" s="490">
        <v>2004.9971700000001</v>
      </c>
    </row>
    <row r="7185" spans="1:4" x14ac:dyDescent="0.2">
      <c r="A7185" s="489" t="s">
        <v>9257</v>
      </c>
      <c r="B7185" s="489" t="s">
        <v>173</v>
      </c>
      <c r="C7185" s="490">
        <v>8943</v>
      </c>
      <c r="D7185" s="490">
        <v>3846.3843000000002</v>
      </c>
    </row>
    <row r="7186" spans="1:4" x14ac:dyDescent="0.2">
      <c r="A7186" s="489" t="s">
        <v>9257</v>
      </c>
      <c r="B7186" s="489" t="s">
        <v>173</v>
      </c>
      <c r="C7186" s="490">
        <v>2209</v>
      </c>
      <c r="D7186" s="490">
        <v>950.09090000000003</v>
      </c>
    </row>
    <row r="7187" spans="1:4" x14ac:dyDescent="0.2">
      <c r="A7187" s="489" t="s">
        <v>9257</v>
      </c>
      <c r="B7187" s="489" t="s">
        <v>173</v>
      </c>
      <c r="C7187" s="490">
        <v>8156.4000000000005</v>
      </c>
      <c r="D7187" s="490">
        <v>3508.0676400000002</v>
      </c>
    </row>
    <row r="7188" spans="1:4" x14ac:dyDescent="0.2">
      <c r="A7188" s="489" t="s">
        <v>9257</v>
      </c>
      <c r="B7188" s="489" t="s">
        <v>173</v>
      </c>
      <c r="C7188" s="490">
        <v>11519</v>
      </c>
      <c r="D7188" s="490">
        <v>4954.3218999999999</v>
      </c>
    </row>
    <row r="7189" spans="1:4" x14ac:dyDescent="0.2">
      <c r="A7189" s="489" t="s">
        <v>9257</v>
      </c>
      <c r="B7189" s="489" t="s">
        <v>173</v>
      </c>
      <c r="C7189" s="490">
        <v>3944.3</v>
      </c>
      <c r="D7189" s="490">
        <v>1696.44343</v>
      </c>
    </row>
    <row r="7190" spans="1:4" x14ac:dyDescent="0.2">
      <c r="A7190" s="489" t="s">
        <v>9257</v>
      </c>
      <c r="B7190" s="489" t="s">
        <v>173</v>
      </c>
      <c r="C7190" s="490">
        <v>12118.5</v>
      </c>
      <c r="D7190" s="490">
        <v>5212.1668500000005</v>
      </c>
    </row>
    <row r="7191" spans="1:4" x14ac:dyDescent="0.2">
      <c r="A7191" s="489" t="s">
        <v>9257</v>
      </c>
      <c r="B7191" s="489" t="s">
        <v>173</v>
      </c>
      <c r="C7191" s="490">
        <v>21869</v>
      </c>
      <c r="D7191" s="490">
        <v>9405.8569000000007</v>
      </c>
    </row>
    <row r="7192" spans="1:4" x14ac:dyDescent="0.2">
      <c r="A7192" s="489" t="s">
        <v>9257</v>
      </c>
      <c r="B7192" s="489" t="s">
        <v>173</v>
      </c>
      <c r="C7192" s="490">
        <v>5242</v>
      </c>
      <c r="D7192" s="490">
        <v>2254.5842000000002</v>
      </c>
    </row>
    <row r="7193" spans="1:4" x14ac:dyDescent="0.2">
      <c r="A7193" s="489" t="s">
        <v>9257</v>
      </c>
      <c r="B7193" s="489" t="s">
        <v>173</v>
      </c>
      <c r="C7193" s="490">
        <v>4711</v>
      </c>
      <c r="D7193" s="490">
        <v>2026.2011</v>
      </c>
    </row>
    <row r="7194" spans="1:4" x14ac:dyDescent="0.2">
      <c r="A7194" s="489" t="s">
        <v>9257</v>
      </c>
      <c r="B7194" s="489" t="s">
        <v>178</v>
      </c>
      <c r="C7194" s="490">
        <v>1026</v>
      </c>
      <c r="D7194" s="490">
        <v>441.2826</v>
      </c>
    </row>
    <row r="7195" spans="1:4" x14ac:dyDescent="0.2">
      <c r="A7195" s="489" t="s">
        <v>9257</v>
      </c>
      <c r="B7195" s="489" t="s">
        <v>179</v>
      </c>
      <c r="C7195" s="490">
        <v>-1026</v>
      </c>
      <c r="D7195" s="490">
        <v>-184.68</v>
      </c>
    </row>
    <row r="7196" spans="1:4" x14ac:dyDescent="0.2">
      <c r="A7196" s="489" t="s">
        <v>9257</v>
      </c>
      <c r="B7196" s="489" t="s">
        <v>173</v>
      </c>
      <c r="C7196" s="490">
        <v>33114.444444444402</v>
      </c>
      <c r="D7196" s="490">
        <v>14242.522555555601</v>
      </c>
    </row>
    <row r="7197" spans="1:4" x14ac:dyDescent="0.2">
      <c r="A7197" s="489" t="s">
        <v>9257</v>
      </c>
      <c r="B7197" s="489" t="s">
        <v>175</v>
      </c>
      <c r="C7197" s="490">
        <v>26491.555555555602</v>
      </c>
      <c r="D7197" s="490">
        <v>10837.6953777778</v>
      </c>
    </row>
    <row r="7198" spans="1:4" x14ac:dyDescent="0.2">
      <c r="A7198" s="489" t="s">
        <v>9257</v>
      </c>
      <c r="B7198" s="489" t="s">
        <v>173</v>
      </c>
      <c r="C7198" s="490">
        <v>15082</v>
      </c>
      <c r="D7198" s="490">
        <v>6486.7682000000004</v>
      </c>
    </row>
    <row r="7199" spans="1:4" x14ac:dyDescent="0.2">
      <c r="A7199" s="489" t="s">
        <v>9257</v>
      </c>
      <c r="B7199" s="489" t="s">
        <v>173</v>
      </c>
      <c r="C7199" s="490">
        <v>12172.300000000001</v>
      </c>
      <c r="D7199" s="490">
        <v>5235.3062300000001</v>
      </c>
    </row>
    <row r="7200" spans="1:4" x14ac:dyDescent="0.2">
      <c r="A7200" s="489" t="s">
        <v>9257</v>
      </c>
      <c r="B7200" s="489" t="s">
        <v>173</v>
      </c>
      <c r="C7200" s="490">
        <v>9050</v>
      </c>
      <c r="D7200" s="490">
        <v>3892.4050000000002</v>
      </c>
    </row>
    <row r="7201" spans="1:4" x14ac:dyDescent="0.2">
      <c r="A7201" s="489" t="s">
        <v>9257</v>
      </c>
      <c r="B7201" s="489" t="s">
        <v>3264</v>
      </c>
      <c r="C7201" s="490">
        <v>8434</v>
      </c>
      <c r="D7201" s="490">
        <v>3301.0676000000003</v>
      </c>
    </row>
    <row r="7202" spans="1:4" x14ac:dyDescent="0.2">
      <c r="A7202" s="489" t="s">
        <v>9257</v>
      </c>
      <c r="B7202" s="489" t="s">
        <v>173</v>
      </c>
      <c r="C7202" s="490">
        <v>9848</v>
      </c>
      <c r="D7202" s="490">
        <v>4235.6248000000005</v>
      </c>
    </row>
    <row r="7203" spans="1:4" x14ac:dyDescent="0.2">
      <c r="A7203" s="489" t="s">
        <v>9257</v>
      </c>
      <c r="B7203" s="489" t="s">
        <v>3264</v>
      </c>
      <c r="C7203" s="490">
        <v>6456</v>
      </c>
      <c r="D7203" s="490">
        <v>2526.8784000000001</v>
      </c>
    </row>
    <row r="7204" spans="1:4" x14ac:dyDescent="0.2">
      <c r="A7204" s="489" t="s">
        <v>9257</v>
      </c>
      <c r="B7204" s="489" t="s">
        <v>3265</v>
      </c>
      <c r="C7204" s="490">
        <v>15065.662921348301</v>
      </c>
      <c r="D7204" s="490">
        <v>5608.9463056179802</v>
      </c>
    </row>
    <row r="7205" spans="1:4" x14ac:dyDescent="0.2">
      <c r="A7205" s="489" t="s">
        <v>9257</v>
      </c>
      <c r="B7205" s="489" t="s">
        <v>3264</v>
      </c>
      <c r="C7205" s="490">
        <v>31170.337078651701</v>
      </c>
      <c r="D7205" s="490">
        <v>12200.0699325843</v>
      </c>
    </row>
    <row r="7206" spans="1:4" x14ac:dyDescent="0.2">
      <c r="A7206" s="489" t="s">
        <v>9257</v>
      </c>
      <c r="B7206" s="489" t="s">
        <v>3264</v>
      </c>
      <c r="C7206" s="490">
        <v>8473</v>
      </c>
      <c r="D7206" s="490">
        <v>3316.3322000000003</v>
      </c>
    </row>
    <row r="7207" spans="1:4" x14ac:dyDescent="0.2">
      <c r="A7207" s="489" t="s">
        <v>9257</v>
      </c>
      <c r="B7207" s="489" t="s">
        <v>3265</v>
      </c>
      <c r="C7207" s="490">
        <v>1255.48849104859</v>
      </c>
      <c r="D7207" s="490">
        <v>467.418365217391</v>
      </c>
    </row>
    <row r="7208" spans="1:4" x14ac:dyDescent="0.2">
      <c r="A7208" s="489" t="s">
        <v>9257</v>
      </c>
      <c r="B7208" s="489" t="s">
        <v>3264</v>
      </c>
      <c r="C7208" s="490">
        <v>29425.5115089514</v>
      </c>
      <c r="D7208" s="490">
        <v>11517.145204603601</v>
      </c>
    </row>
    <row r="7209" spans="1:4" x14ac:dyDescent="0.2">
      <c r="A7209" s="489" t="s">
        <v>9257</v>
      </c>
      <c r="B7209" s="489" t="s">
        <v>3264</v>
      </c>
      <c r="C7209" s="490">
        <v>10663</v>
      </c>
      <c r="D7209" s="490">
        <v>4173.4982</v>
      </c>
    </row>
    <row r="7210" spans="1:4" x14ac:dyDescent="0.2">
      <c r="A7210" s="489" t="s">
        <v>9257</v>
      </c>
      <c r="B7210" s="489" t="s">
        <v>3264</v>
      </c>
      <c r="C7210" s="490">
        <v>5623</v>
      </c>
      <c r="D7210" s="490">
        <v>2200.8422</v>
      </c>
    </row>
    <row r="7211" spans="1:4" x14ac:dyDescent="0.2">
      <c r="A7211" s="489" t="s">
        <v>9257</v>
      </c>
      <c r="B7211" s="489" t="s">
        <v>3264</v>
      </c>
      <c r="C7211" s="490">
        <v>21616</v>
      </c>
      <c r="D7211" s="490">
        <v>8460.5024000000012</v>
      </c>
    </row>
    <row r="7212" spans="1:4" x14ac:dyDescent="0.2">
      <c r="A7212" s="489" t="s">
        <v>9257</v>
      </c>
      <c r="B7212" s="489" t="s">
        <v>3265</v>
      </c>
      <c r="C7212" s="490">
        <v>65.726546906187593</v>
      </c>
      <c r="D7212" s="490">
        <v>24.4699934131737</v>
      </c>
    </row>
    <row r="7213" spans="1:4" x14ac:dyDescent="0.2">
      <c r="A7213" s="489" t="s">
        <v>9257</v>
      </c>
      <c r="B7213" s="489" t="s">
        <v>3264</v>
      </c>
      <c r="C7213" s="490">
        <v>32863.273453093803</v>
      </c>
      <c r="D7213" s="490">
        <v>12862.685229540901</v>
      </c>
    </row>
    <row r="7214" spans="1:4" x14ac:dyDescent="0.2">
      <c r="A7214" s="489" t="s">
        <v>9257</v>
      </c>
      <c r="B7214" s="489" t="s">
        <v>3264</v>
      </c>
      <c r="C7214" s="490">
        <v>5385</v>
      </c>
      <c r="D7214" s="490">
        <v>2107.6890000000003</v>
      </c>
    </row>
    <row r="7215" spans="1:4" x14ac:dyDescent="0.2">
      <c r="A7215" s="489" t="s">
        <v>9257</v>
      </c>
      <c r="B7215" s="489" t="s">
        <v>3264</v>
      </c>
      <c r="C7215" s="490">
        <v>6345</v>
      </c>
      <c r="D7215" s="490">
        <v>2483.433</v>
      </c>
    </row>
    <row r="7216" spans="1:4" x14ac:dyDescent="0.2">
      <c r="A7216" s="489" t="s">
        <v>9257</v>
      </c>
      <c r="B7216" s="489" t="s">
        <v>3264</v>
      </c>
      <c r="C7216" s="490">
        <v>12378</v>
      </c>
      <c r="D7216" s="490">
        <v>4844.7492000000002</v>
      </c>
    </row>
    <row r="7217" spans="1:4" x14ac:dyDescent="0.2">
      <c r="A7217" s="489" t="s">
        <v>9257</v>
      </c>
      <c r="B7217" s="489" t="s">
        <v>3264</v>
      </c>
      <c r="C7217" s="490">
        <v>22756</v>
      </c>
      <c r="D7217" s="490">
        <v>8906.6984000000011</v>
      </c>
    </row>
    <row r="7218" spans="1:4" x14ac:dyDescent="0.2">
      <c r="A7218" s="489" t="s">
        <v>9257</v>
      </c>
      <c r="B7218" s="489" t="s">
        <v>3264</v>
      </c>
      <c r="C7218" s="490">
        <v>8348</v>
      </c>
      <c r="D7218" s="490">
        <v>3267.4072000000001</v>
      </c>
    </row>
    <row r="7219" spans="1:4" x14ac:dyDescent="0.2">
      <c r="A7219" s="489" t="s">
        <v>9257</v>
      </c>
      <c r="B7219" s="489" t="s">
        <v>3291</v>
      </c>
      <c r="C7219" s="490">
        <v>32728</v>
      </c>
      <c r="D7219" s="490">
        <v>10810.0584</v>
      </c>
    </row>
    <row r="7220" spans="1:4" x14ac:dyDescent="0.2">
      <c r="A7220" s="489" t="s">
        <v>9257</v>
      </c>
      <c r="B7220" s="489" t="s">
        <v>4827</v>
      </c>
      <c r="C7220" s="490">
        <v>10719</v>
      </c>
      <c r="D7220" s="490">
        <v>2618.6517000000003</v>
      </c>
    </row>
    <row r="7221" spans="1:4" x14ac:dyDescent="0.2">
      <c r="A7221" s="489" t="s">
        <v>9257</v>
      </c>
      <c r="B7221" s="489" t="s">
        <v>3291</v>
      </c>
      <c r="C7221" s="490">
        <v>26854.838709677402</v>
      </c>
      <c r="D7221" s="490">
        <v>8870.1532258064508</v>
      </c>
    </row>
    <row r="7222" spans="1:4" x14ac:dyDescent="0.2">
      <c r="A7222" s="489" t="s">
        <v>9257</v>
      </c>
      <c r="B7222" s="489" t="s">
        <v>3292</v>
      </c>
      <c r="C7222" s="490">
        <v>895.16129032258107</v>
      </c>
      <c r="D7222" s="490">
        <v>281.259677419355</v>
      </c>
    </row>
    <row r="7223" spans="1:4" x14ac:dyDescent="0.2">
      <c r="A7223" s="489" t="s">
        <v>9257</v>
      </c>
      <c r="B7223" s="489" t="s">
        <v>5153</v>
      </c>
      <c r="C7223" s="490">
        <v>2289</v>
      </c>
      <c r="D7223" s="490">
        <v>0</v>
      </c>
    </row>
    <row r="7224" spans="1:4" x14ac:dyDescent="0.2">
      <c r="A7224" s="489" t="s">
        <v>9257</v>
      </c>
      <c r="B7224" s="489" t="s">
        <v>4872</v>
      </c>
      <c r="C7224" s="490">
        <v>6214</v>
      </c>
      <c r="D7224" s="490">
        <v>1211.73</v>
      </c>
    </row>
    <row r="7225" spans="1:4" x14ac:dyDescent="0.2">
      <c r="A7225" s="489" t="s">
        <v>9257</v>
      </c>
      <c r="B7225" s="489" t="s">
        <v>4010</v>
      </c>
      <c r="C7225" s="490">
        <v>13636.5150684932</v>
      </c>
      <c r="D7225" s="490">
        <v>3919.1344306849301</v>
      </c>
    </row>
    <row r="7226" spans="1:4" x14ac:dyDescent="0.2">
      <c r="A7226" s="489" t="s">
        <v>9257</v>
      </c>
      <c r="B7226" s="489" t="s">
        <v>4827</v>
      </c>
      <c r="C7226" s="490">
        <v>7817.4849315068504</v>
      </c>
      <c r="D7226" s="490">
        <v>1909.81156876712</v>
      </c>
    </row>
    <row r="7227" spans="1:4" x14ac:dyDescent="0.2">
      <c r="A7227" s="489" t="s">
        <v>9257</v>
      </c>
      <c r="B7227" s="489" t="s">
        <v>5888</v>
      </c>
      <c r="C7227" s="490">
        <v>6152.1072796934905</v>
      </c>
      <c r="D7227" s="490">
        <v>778.24157088122604</v>
      </c>
    </row>
    <row r="7228" spans="1:4" x14ac:dyDescent="0.2">
      <c r="A7228" s="489" t="s">
        <v>9257</v>
      </c>
      <c r="B7228" s="489" t="s">
        <v>5889</v>
      </c>
      <c r="C7228" s="490">
        <v>9904.8927203065105</v>
      </c>
      <c r="D7228" s="490">
        <v>1219.29229386973</v>
      </c>
    </row>
    <row r="7229" spans="1:4" x14ac:dyDescent="0.2">
      <c r="A7229" s="489" t="s">
        <v>9257</v>
      </c>
      <c r="B7229" s="489" t="s">
        <v>4010</v>
      </c>
      <c r="C7229" s="490">
        <v>8382</v>
      </c>
      <c r="D7229" s="490">
        <v>2408.9868000000001</v>
      </c>
    </row>
    <row r="7230" spans="1:4" x14ac:dyDescent="0.2">
      <c r="A7230" s="489" t="s">
        <v>9257</v>
      </c>
      <c r="B7230" s="489" t="s">
        <v>4014</v>
      </c>
      <c r="C7230" s="490">
        <v>19189</v>
      </c>
      <c r="D7230" s="490">
        <v>5514.9186</v>
      </c>
    </row>
    <row r="7231" spans="1:4" x14ac:dyDescent="0.2">
      <c r="A7231" s="489" t="s">
        <v>9257</v>
      </c>
      <c r="B7231" s="489" t="s">
        <v>4015</v>
      </c>
      <c r="C7231" s="490">
        <v>-8271.3000000000011</v>
      </c>
      <c r="D7231" s="490">
        <v>-1354.8389400000001</v>
      </c>
    </row>
    <row r="7232" spans="1:4" x14ac:dyDescent="0.2">
      <c r="A7232" s="489" t="s">
        <v>9257</v>
      </c>
      <c r="B7232" s="489" t="s">
        <v>4016</v>
      </c>
      <c r="C7232" s="490">
        <v>-10917.7</v>
      </c>
      <c r="D7232" s="490">
        <v>-1310.124</v>
      </c>
    </row>
    <row r="7233" spans="1:4" x14ac:dyDescent="0.2">
      <c r="A7233" s="489" t="s">
        <v>9257</v>
      </c>
      <c r="B7233" s="489" t="s">
        <v>6051</v>
      </c>
      <c r="C7233" s="490">
        <v>4735.7</v>
      </c>
      <c r="D7233" s="490">
        <v>150.16904700000001</v>
      </c>
    </row>
    <row r="7234" spans="1:4" x14ac:dyDescent="0.2">
      <c r="A7234" s="489" t="s">
        <v>9257</v>
      </c>
      <c r="B7234" s="489" t="s">
        <v>5432</v>
      </c>
      <c r="C7234" s="490">
        <v>8444.878145432931</v>
      </c>
      <c r="D7234" s="490">
        <v>1319.93445413117</v>
      </c>
    </row>
    <row r="7235" spans="1:4" x14ac:dyDescent="0.2">
      <c r="A7235" s="489" t="s">
        <v>9257</v>
      </c>
      <c r="B7235" s="489" t="s">
        <v>5452</v>
      </c>
      <c r="C7235" s="490">
        <v>25334.634436298802</v>
      </c>
      <c r="D7235" s="490">
        <v>3757.1262869031102</v>
      </c>
    </row>
    <row r="7236" spans="1:4" x14ac:dyDescent="0.2">
      <c r="A7236" s="489" t="s">
        <v>9257</v>
      </c>
      <c r="B7236" s="489" t="s">
        <v>5453</v>
      </c>
      <c r="C7236" s="490">
        <v>8841.7874182682808</v>
      </c>
      <c r="D7236" s="490">
        <v>1169.76847543689</v>
      </c>
    </row>
    <row r="7237" spans="1:4" x14ac:dyDescent="0.2">
      <c r="A7237" s="489" t="s">
        <v>9257</v>
      </c>
      <c r="B7237" s="489" t="s">
        <v>4010</v>
      </c>
      <c r="C7237" s="490">
        <v>7290</v>
      </c>
      <c r="D7237" s="490">
        <v>2095.1460000000002</v>
      </c>
    </row>
    <row r="7238" spans="1:4" x14ac:dyDescent="0.2">
      <c r="A7238" s="489" t="s">
        <v>9257</v>
      </c>
      <c r="B7238" s="489" t="s">
        <v>4014</v>
      </c>
      <c r="C7238" s="490">
        <v>2151</v>
      </c>
      <c r="D7238" s="490">
        <v>618.19740000000002</v>
      </c>
    </row>
    <row r="7239" spans="1:4" x14ac:dyDescent="0.2">
      <c r="A7239" s="489" t="s">
        <v>9257</v>
      </c>
      <c r="B7239" s="489" t="s">
        <v>4015</v>
      </c>
      <c r="C7239" s="490">
        <v>-2151</v>
      </c>
      <c r="D7239" s="490">
        <v>-352.3338</v>
      </c>
    </row>
    <row r="7240" spans="1:4" x14ac:dyDescent="0.2">
      <c r="A7240" s="489" t="s">
        <v>9257</v>
      </c>
      <c r="B7240" s="489" t="s">
        <v>4827</v>
      </c>
      <c r="C7240" s="490">
        <v>5498</v>
      </c>
      <c r="D7240" s="490">
        <v>1343.1614</v>
      </c>
    </row>
    <row r="7241" spans="1:4" x14ac:dyDescent="0.2">
      <c r="A7241" s="489" t="s">
        <v>9257</v>
      </c>
      <c r="B7241" s="489" t="s">
        <v>4832</v>
      </c>
      <c r="C7241" s="490">
        <v>1331</v>
      </c>
      <c r="D7241" s="490">
        <v>325.16329999999999</v>
      </c>
    </row>
    <row r="7242" spans="1:4" x14ac:dyDescent="0.2">
      <c r="A7242" s="489" t="s">
        <v>9257</v>
      </c>
      <c r="B7242" s="489" t="s">
        <v>4833</v>
      </c>
      <c r="C7242" s="490">
        <v>-1331</v>
      </c>
      <c r="D7242" s="490">
        <v>-218.01780000000002</v>
      </c>
    </row>
    <row r="7243" spans="1:4" x14ac:dyDescent="0.2">
      <c r="A7243" s="489" t="s">
        <v>9257</v>
      </c>
      <c r="B7243" s="489" t="s">
        <v>5153</v>
      </c>
      <c r="C7243" s="490">
        <v>2362</v>
      </c>
      <c r="D7243" s="490">
        <v>0</v>
      </c>
    </row>
    <row r="7244" spans="1:4" x14ac:dyDescent="0.2">
      <c r="A7244" s="489" t="s">
        <v>9257</v>
      </c>
      <c r="B7244" s="489" t="s">
        <v>4880</v>
      </c>
      <c r="C7244" s="490">
        <v>5382</v>
      </c>
      <c r="D7244" s="490">
        <v>1028.5001999999999</v>
      </c>
    </row>
    <row r="7245" spans="1:4" x14ac:dyDescent="0.2">
      <c r="A7245" s="489" t="s">
        <v>9257</v>
      </c>
      <c r="B7245" s="489" t="s">
        <v>4010</v>
      </c>
      <c r="C7245" s="490">
        <v>7766</v>
      </c>
      <c r="D7245" s="490">
        <v>2231.9484000000002</v>
      </c>
    </row>
    <row r="7246" spans="1:4" x14ac:dyDescent="0.2">
      <c r="A7246" s="489" t="s">
        <v>9257</v>
      </c>
      <c r="B7246" s="489" t="s">
        <v>4014</v>
      </c>
      <c r="C7246" s="490">
        <v>1225</v>
      </c>
      <c r="D7246" s="490">
        <v>352.065</v>
      </c>
    </row>
    <row r="7247" spans="1:4" x14ac:dyDescent="0.2">
      <c r="A7247" s="489" t="s">
        <v>9257</v>
      </c>
      <c r="B7247" s="489" t="s">
        <v>4015</v>
      </c>
      <c r="C7247" s="490">
        <v>-1225</v>
      </c>
      <c r="D7247" s="490">
        <v>-200.655</v>
      </c>
    </row>
    <row r="7248" spans="1:4" x14ac:dyDescent="0.2">
      <c r="A7248" s="489" t="s">
        <v>9257</v>
      </c>
      <c r="B7248" s="489" t="s">
        <v>4010</v>
      </c>
      <c r="C7248" s="490">
        <v>7099</v>
      </c>
      <c r="D7248" s="490">
        <v>2040.2526</v>
      </c>
    </row>
    <row r="7249" spans="1:4" x14ac:dyDescent="0.2">
      <c r="A7249" s="489" t="s">
        <v>9257</v>
      </c>
      <c r="B7249" s="489" t="s">
        <v>4014</v>
      </c>
      <c r="C7249" s="490">
        <v>1279</v>
      </c>
      <c r="D7249" s="490">
        <v>367.58460000000002</v>
      </c>
    </row>
    <row r="7250" spans="1:4" x14ac:dyDescent="0.2">
      <c r="A7250" s="489" t="s">
        <v>9257</v>
      </c>
      <c r="B7250" s="489" t="s">
        <v>4015</v>
      </c>
      <c r="C7250" s="490">
        <v>-1279</v>
      </c>
      <c r="D7250" s="490">
        <v>-209.50020000000001</v>
      </c>
    </row>
    <row r="7251" spans="1:4" x14ac:dyDescent="0.2">
      <c r="A7251" s="489" t="s">
        <v>9257</v>
      </c>
      <c r="B7251" s="489" t="s">
        <v>4827</v>
      </c>
      <c r="C7251" s="490">
        <v>18973</v>
      </c>
      <c r="D7251" s="490">
        <v>4635.1039000000001</v>
      </c>
    </row>
    <row r="7252" spans="1:4" x14ac:dyDescent="0.2">
      <c r="A7252" s="489" t="s">
        <v>9257</v>
      </c>
      <c r="B7252" s="489" t="s">
        <v>4832</v>
      </c>
      <c r="C7252" s="490">
        <v>5859</v>
      </c>
      <c r="D7252" s="490">
        <v>1431.3537000000001</v>
      </c>
    </row>
    <row r="7253" spans="1:4" x14ac:dyDescent="0.2">
      <c r="A7253" s="489" t="s">
        <v>9257</v>
      </c>
      <c r="B7253" s="489" t="s">
        <v>4833</v>
      </c>
      <c r="C7253" s="490">
        <v>-5859</v>
      </c>
      <c r="D7253" s="490">
        <v>-959.70420000000001</v>
      </c>
    </row>
    <row r="7254" spans="1:4" x14ac:dyDescent="0.2">
      <c r="A7254" s="489" t="s">
        <v>9257</v>
      </c>
      <c r="B7254" s="489" t="s">
        <v>4010</v>
      </c>
      <c r="C7254" s="490">
        <v>9329</v>
      </c>
      <c r="D7254" s="490">
        <v>2681.1546000000003</v>
      </c>
    </row>
    <row r="7255" spans="1:4" x14ac:dyDescent="0.2">
      <c r="A7255" s="489" t="s">
        <v>9257</v>
      </c>
      <c r="B7255" s="489" t="s">
        <v>4014</v>
      </c>
      <c r="C7255" s="490">
        <v>1789</v>
      </c>
      <c r="D7255" s="490">
        <v>514.15859999999998</v>
      </c>
    </row>
    <row r="7256" spans="1:4" x14ac:dyDescent="0.2">
      <c r="A7256" s="489" t="s">
        <v>9257</v>
      </c>
      <c r="B7256" s="489" t="s">
        <v>4015</v>
      </c>
      <c r="C7256" s="490">
        <v>-1789</v>
      </c>
      <c r="D7256" s="490">
        <v>-293.03820000000002</v>
      </c>
    </row>
    <row r="7257" spans="1:4" x14ac:dyDescent="0.2">
      <c r="A7257" s="489" t="s">
        <v>9257</v>
      </c>
      <c r="B7257" s="489" t="s">
        <v>3291</v>
      </c>
      <c r="C7257" s="490">
        <v>5146</v>
      </c>
      <c r="D7257" s="490">
        <v>1699.7238</v>
      </c>
    </row>
    <row r="7258" spans="1:4" x14ac:dyDescent="0.2">
      <c r="A7258" s="489" t="s">
        <v>9257</v>
      </c>
      <c r="B7258" s="489" t="s">
        <v>5153</v>
      </c>
      <c r="C7258" s="490">
        <v>1975</v>
      </c>
      <c r="D7258" s="490">
        <v>0</v>
      </c>
    </row>
    <row r="7259" spans="1:4" x14ac:dyDescent="0.2">
      <c r="A7259" s="489" t="s">
        <v>9257</v>
      </c>
      <c r="B7259" s="489" t="s">
        <v>5430</v>
      </c>
      <c r="C7259" s="490">
        <v>9562.0370370370401</v>
      </c>
      <c r="D7259" s="490">
        <v>1556.6996296296302</v>
      </c>
    </row>
    <row r="7260" spans="1:4" x14ac:dyDescent="0.2">
      <c r="A7260" s="489" t="s">
        <v>9257</v>
      </c>
      <c r="B7260" s="489" t="s">
        <v>5446</v>
      </c>
      <c r="C7260" s="490">
        <v>764.96296296296305</v>
      </c>
      <c r="D7260" s="490">
        <v>118.11028148148101</v>
      </c>
    </row>
    <row r="7261" spans="1:4" x14ac:dyDescent="0.2">
      <c r="A7261" s="489" t="s">
        <v>9257</v>
      </c>
      <c r="B7261" s="489" t="s">
        <v>4010</v>
      </c>
      <c r="C7261" s="490">
        <v>31508.875739645002</v>
      </c>
      <c r="D7261" s="490">
        <v>9055.6508875739601</v>
      </c>
    </row>
    <row r="7262" spans="1:4" x14ac:dyDescent="0.2">
      <c r="A7262" s="489" t="s">
        <v>9257</v>
      </c>
      <c r="B7262" s="489" t="s">
        <v>4011</v>
      </c>
      <c r="C7262" s="490">
        <v>39491.124260354998</v>
      </c>
      <c r="D7262" s="490">
        <v>10792.924260355001</v>
      </c>
    </row>
    <row r="7263" spans="1:4" x14ac:dyDescent="0.2">
      <c r="A7263" s="489" t="s">
        <v>9257</v>
      </c>
      <c r="B7263" s="489" t="s">
        <v>4010</v>
      </c>
      <c r="C7263" s="490">
        <v>7623</v>
      </c>
      <c r="D7263" s="490">
        <v>2190.8502000000003</v>
      </c>
    </row>
    <row r="7264" spans="1:4" x14ac:dyDescent="0.2">
      <c r="A7264" s="489" t="s">
        <v>9257</v>
      </c>
      <c r="B7264" s="489" t="s">
        <v>4014</v>
      </c>
      <c r="C7264" s="490">
        <v>2398</v>
      </c>
      <c r="D7264" s="490">
        <v>689.18520000000001</v>
      </c>
    </row>
    <row r="7265" spans="1:4" x14ac:dyDescent="0.2">
      <c r="A7265" s="489" t="s">
        <v>9257</v>
      </c>
      <c r="B7265" s="489" t="s">
        <v>4015</v>
      </c>
      <c r="C7265" s="490">
        <v>-2398</v>
      </c>
      <c r="D7265" s="490">
        <v>-392.79240000000004</v>
      </c>
    </row>
    <row r="7266" spans="1:4" x14ac:dyDescent="0.2">
      <c r="A7266" s="489" t="s">
        <v>9257</v>
      </c>
      <c r="B7266" s="489" t="s">
        <v>4827</v>
      </c>
      <c r="C7266" s="490">
        <v>4403</v>
      </c>
      <c r="D7266" s="490">
        <v>1075.6529</v>
      </c>
    </row>
    <row r="7267" spans="1:4" x14ac:dyDescent="0.2">
      <c r="A7267" s="489" t="s">
        <v>9257</v>
      </c>
      <c r="B7267" s="489" t="s">
        <v>4832</v>
      </c>
      <c r="C7267" s="490">
        <v>2307</v>
      </c>
      <c r="D7267" s="490">
        <v>563.6001</v>
      </c>
    </row>
    <row r="7268" spans="1:4" x14ac:dyDescent="0.2">
      <c r="A7268" s="489" t="s">
        <v>9257</v>
      </c>
      <c r="B7268" s="489" t="s">
        <v>4833</v>
      </c>
      <c r="C7268" s="490">
        <v>-2013</v>
      </c>
      <c r="D7268" s="490">
        <v>-329.7294</v>
      </c>
    </row>
    <row r="7269" spans="1:4" x14ac:dyDescent="0.2">
      <c r="A7269" s="489" t="s">
        <v>9257</v>
      </c>
      <c r="B7269" s="489" t="s">
        <v>4834</v>
      </c>
      <c r="C7269" s="490">
        <v>-294</v>
      </c>
      <c r="D7269" s="490">
        <v>-35.28</v>
      </c>
    </row>
    <row r="7270" spans="1:4" x14ac:dyDescent="0.2">
      <c r="A7270" s="489" t="s">
        <v>9257</v>
      </c>
      <c r="B7270" s="489" t="s">
        <v>5153</v>
      </c>
      <c r="C7270" s="490">
        <v>3417.8571428571404</v>
      </c>
      <c r="D7270" s="490">
        <v>0</v>
      </c>
    </row>
    <row r="7271" spans="1:4" x14ac:dyDescent="0.2">
      <c r="A7271" s="489" t="s">
        <v>9257</v>
      </c>
      <c r="B7271" s="489" t="s">
        <v>4896</v>
      </c>
      <c r="C7271" s="490">
        <v>7975</v>
      </c>
      <c r="D7271" s="490">
        <v>1464.21</v>
      </c>
    </row>
    <row r="7272" spans="1:4" x14ac:dyDescent="0.2">
      <c r="A7272" s="489" t="s">
        <v>9257</v>
      </c>
      <c r="B7272" s="489" t="s">
        <v>5153</v>
      </c>
      <c r="C7272" s="490">
        <v>3182.1428571428601</v>
      </c>
      <c r="D7272" s="490">
        <v>0</v>
      </c>
    </row>
    <row r="7273" spans="1:4" x14ac:dyDescent="0.2">
      <c r="A7273" s="489" t="s">
        <v>9257</v>
      </c>
      <c r="B7273" s="489" t="s">
        <v>5432</v>
      </c>
      <c r="C7273" s="490">
        <v>7425</v>
      </c>
      <c r="D7273" s="490">
        <v>1160.5275000000001</v>
      </c>
    </row>
    <row r="7274" spans="1:4" x14ac:dyDescent="0.2">
      <c r="A7274" s="489" t="s">
        <v>9257</v>
      </c>
      <c r="B7274" s="489" t="s">
        <v>5153</v>
      </c>
      <c r="C7274" s="490">
        <v>2452.7142857142903</v>
      </c>
      <c r="D7274" s="490">
        <v>0</v>
      </c>
    </row>
    <row r="7275" spans="1:4" x14ac:dyDescent="0.2">
      <c r="A7275" s="489" t="s">
        <v>9257</v>
      </c>
      <c r="B7275" s="489" t="s">
        <v>5428</v>
      </c>
      <c r="C7275" s="490">
        <v>5723</v>
      </c>
      <c r="D7275" s="490">
        <v>974.05460000000005</v>
      </c>
    </row>
    <row r="7276" spans="1:4" x14ac:dyDescent="0.2">
      <c r="A7276" s="489" t="s">
        <v>9257</v>
      </c>
      <c r="B7276" s="489" t="s">
        <v>5153</v>
      </c>
      <c r="C7276" s="490">
        <v>872</v>
      </c>
      <c r="D7276" s="490">
        <v>0</v>
      </c>
    </row>
    <row r="7277" spans="1:4" x14ac:dyDescent="0.2">
      <c r="A7277" s="489" t="s">
        <v>9257</v>
      </c>
      <c r="B7277" s="489" t="s">
        <v>5876</v>
      </c>
      <c r="C7277" s="490">
        <v>3488</v>
      </c>
      <c r="D7277" s="490">
        <v>449.25440000000003</v>
      </c>
    </row>
    <row r="7278" spans="1:4" x14ac:dyDescent="0.2">
      <c r="A7278" s="489" t="s">
        <v>9257</v>
      </c>
      <c r="B7278" s="489" t="s">
        <v>5153</v>
      </c>
      <c r="C7278" s="490">
        <v>1055.57142857143</v>
      </c>
      <c r="D7278" s="490">
        <v>0</v>
      </c>
    </row>
    <row r="7279" spans="1:4" x14ac:dyDescent="0.2">
      <c r="A7279" s="489" t="s">
        <v>9257</v>
      </c>
      <c r="B7279" s="489" t="s">
        <v>4904</v>
      </c>
      <c r="C7279" s="490">
        <v>2463</v>
      </c>
      <c r="D7279" s="490">
        <v>429.79349999999999</v>
      </c>
    </row>
    <row r="7280" spans="1:4" x14ac:dyDescent="0.2">
      <c r="A7280" s="489" t="s">
        <v>9257</v>
      </c>
      <c r="B7280" s="489" t="s">
        <v>5153</v>
      </c>
      <c r="C7280" s="490">
        <v>3489</v>
      </c>
      <c r="D7280" s="490">
        <v>0</v>
      </c>
    </row>
    <row r="7281" spans="1:4" x14ac:dyDescent="0.2">
      <c r="A7281" s="489" t="s">
        <v>9257</v>
      </c>
      <c r="B7281" s="489" t="s">
        <v>5428</v>
      </c>
      <c r="C7281" s="490">
        <v>8141</v>
      </c>
      <c r="D7281" s="490">
        <v>1385.5982000000001</v>
      </c>
    </row>
    <row r="7282" spans="1:4" x14ac:dyDescent="0.2">
      <c r="A7282" s="489" t="s">
        <v>9257</v>
      </c>
      <c r="B7282" s="489" t="s">
        <v>5153</v>
      </c>
      <c r="C7282" s="490">
        <v>3108</v>
      </c>
      <c r="D7282" s="490">
        <v>0</v>
      </c>
    </row>
    <row r="7283" spans="1:4" x14ac:dyDescent="0.2">
      <c r="A7283" s="489" t="s">
        <v>9257</v>
      </c>
      <c r="B7283" s="489" t="s">
        <v>5433</v>
      </c>
      <c r="C7283" s="490">
        <v>7252</v>
      </c>
      <c r="D7283" s="490">
        <v>1113.182</v>
      </c>
    </row>
    <row r="7284" spans="1:4" x14ac:dyDescent="0.2">
      <c r="A7284" s="489" t="s">
        <v>9257</v>
      </c>
      <c r="B7284" s="489" t="s">
        <v>5153</v>
      </c>
      <c r="C7284" s="490">
        <v>95190.76</v>
      </c>
      <c r="D7284" s="490">
        <v>0</v>
      </c>
    </row>
    <row r="7285" spans="1:4" x14ac:dyDescent="0.2">
      <c r="A7285" s="489" t="s">
        <v>9257</v>
      </c>
      <c r="B7285" s="489" t="s">
        <v>5435</v>
      </c>
      <c r="C7285" s="490">
        <v>2177.3015873015902</v>
      </c>
      <c r="D7285" s="490">
        <v>322.24063492063499</v>
      </c>
    </row>
    <row r="7286" spans="1:4" x14ac:dyDescent="0.2">
      <c r="A7286" s="489" t="s">
        <v>9257</v>
      </c>
      <c r="B7286" s="489" t="s">
        <v>5461</v>
      </c>
      <c r="C7286" s="490">
        <v>6531.9047619047606</v>
      </c>
      <c r="D7286" s="490">
        <v>917.07942857142905</v>
      </c>
    </row>
    <row r="7287" spans="1:4" x14ac:dyDescent="0.2">
      <c r="A7287" s="489" t="s">
        <v>9257</v>
      </c>
      <c r="B7287" s="489" t="s">
        <v>5462</v>
      </c>
      <c r="C7287" s="490">
        <v>18724.793650793701</v>
      </c>
      <c r="D7287" s="490">
        <v>2344.3441650793702</v>
      </c>
    </row>
    <row r="7288" spans="1:4" x14ac:dyDescent="0.2">
      <c r="A7288" s="489" t="s">
        <v>9257</v>
      </c>
      <c r="B7288" s="489" t="s">
        <v>5153</v>
      </c>
      <c r="C7288" s="490">
        <v>2216</v>
      </c>
      <c r="D7288" s="490">
        <v>0</v>
      </c>
    </row>
    <row r="7289" spans="1:4" x14ac:dyDescent="0.2">
      <c r="A7289" s="489" t="s">
        <v>9257</v>
      </c>
      <c r="B7289" s="489" t="s">
        <v>4872</v>
      </c>
      <c r="C7289" s="490">
        <v>5536</v>
      </c>
      <c r="D7289" s="490">
        <v>1079.52</v>
      </c>
    </row>
    <row r="7290" spans="1:4" x14ac:dyDescent="0.2">
      <c r="A7290" s="489" t="s">
        <v>9257</v>
      </c>
      <c r="B7290" s="489" t="s">
        <v>4010</v>
      </c>
      <c r="C7290" s="490">
        <v>14789</v>
      </c>
      <c r="D7290" s="490">
        <v>4250.3586000000005</v>
      </c>
    </row>
    <row r="7291" spans="1:4" x14ac:dyDescent="0.2">
      <c r="A7291" s="489" t="s">
        <v>9257</v>
      </c>
      <c r="B7291" s="489" t="s">
        <v>4014</v>
      </c>
      <c r="C7291" s="490">
        <v>2030</v>
      </c>
      <c r="D7291" s="490">
        <v>583.42200000000003</v>
      </c>
    </row>
    <row r="7292" spans="1:4" x14ac:dyDescent="0.2">
      <c r="A7292" s="489" t="s">
        <v>9257</v>
      </c>
      <c r="B7292" s="489" t="s">
        <v>4015</v>
      </c>
      <c r="C7292" s="490">
        <v>-2030</v>
      </c>
      <c r="D7292" s="490">
        <v>-332.51400000000001</v>
      </c>
    </row>
    <row r="7293" spans="1:4" x14ac:dyDescent="0.2">
      <c r="A7293" s="489" t="s">
        <v>9257</v>
      </c>
      <c r="B7293" s="489" t="s">
        <v>4010</v>
      </c>
      <c r="C7293" s="490">
        <v>8998</v>
      </c>
      <c r="D7293" s="490">
        <v>2586.0252</v>
      </c>
    </row>
    <row r="7294" spans="1:4" x14ac:dyDescent="0.2">
      <c r="A7294" s="489" t="s">
        <v>9257</v>
      </c>
      <c r="B7294" s="489" t="s">
        <v>4014</v>
      </c>
      <c r="C7294" s="490">
        <v>1454</v>
      </c>
      <c r="D7294" s="490">
        <v>417.87960000000004</v>
      </c>
    </row>
    <row r="7295" spans="1:4" x14ac:dyDescent="0.2">
      <c r="A7295" s="489" t="s">
        <v>9257</v>
      </c>
      <c r="B7295" s="489" t="s">
        <v>4015</v>
      </c>
      <c r="C7295" s="490">
        <v>-1454</v>
      </c>
      <c r="D7295" s="490">
        <v>-238.1652</v>
      </c>
    </row>
    <row r="7296" spans="1:4" x14ac:dyDescent="0.2">
      <c r="A7296" s="489" t="s">
        <v>9257</v>
      </c>
      <c r="B7296" s="489" t="s">
        <v>3291</v>
      </c>
      <c r="C7296" s="490">
        <v>10882</v>
      </c>
      <c r="D7296" s="490">
        <v>3594.3246000000004</v>
      </c>
    </row>
    <row r="7297" spans="1:4" x14ac:dyDescent="0.2">
      <c r="A7297" s="489" t="s">
        <v>9257</v>
      </c>
      <c r="B7297" s="489" t="s">
        <v>4010</v>
      </c>
      <c r="C7297" s="490">
        <v>14703</v>
      </c>
      <c r="D7297" s="490">
        <v>4225.6422000000002</v>
      </c>
    </row>
    <row r="7298" spans="1:4" x14ac:dyDescent="0.2">
      <c r="A7298" s="489" t="s">
        <v>9257</v>
      </c>
      <c r="B7298" s="489" t="s">
        <v>5153</v>
      </c>
      <c r="C7298" s="490">
        <v>5001</v>
      </c>
      <c r="D7298" s="490">
        <v>0</v>
      </c>
    </row>
    <row r="7299" spans="1:4" x14ac:dyDescent="0.2">
      <c r="A7299" s="489" t="s">
        <v>9257</v>
      </c>
      <c r="B7299" s="489" t="s">
        <v>5436</v>
      </c>
      <c r="C7299" s="490">
        <v>6119.0476190476202</v>
      </c>
      <c r="D7299" s="490">
        <v>889.70952380952406</v>
      </c>
    </row>
    <row r="7300" spans="1:4" x14ac:dyDescent="0.2">
      <c r="A7300" s="489" t="s">
        <v>9257</v>
      </c>
      <c r="B7300" s="489" t="s">
        <v>5464</v>
      </c>
      <c r="C7300" s="490">
        <v>562.95238095238108</v>
      </c>
      <c r="D7300" s="490">
        <v>77.631133333333295</v>
      </c>
    </row>
    <row r="7301" spans="1:4" x14ac:dyDescent="0.2">
      <c r="A7301" s="489" t="s">
        <v>9257</v>
      </c>
      <c r="B7301" s="489" t="s">
        <v>5153</v>
      </c>
      <c r="C7301" s="490">
        <v>4481</v>
      </c>
      <c r="D7301" s="490">
        <v>0</v>
      </c>
    </row>
    <row r="7302" spans="1:4" x14ac:dyDescent="0.2">
      <c r="A7302" s="489" t="s">
        <v>9257</v>
      </c>
      <c r="B7302" s="489" t="s">
        <v>4892</v>
      </c>
      <c r="C7302" s="490">
        <v>6314.8496240601507</v>
      </c>
      <c r="D7302" s="490">
        <v>1170.77312030075</v>
      </c>
    </row>
    <row r="7303" spans="1:4" x14ac:dyDescent="0.2">
      <c r="A7303" s="489" t="s">
        <v>9257</v>
      </c>
      <c r="B7303" s="489" t="s">
        <v>4893</v>
      </c>
      <c r="C7303" s="490">
        <v>404.15037593984999</v>
      </c>
      <c r="D7303" s="490">
        <v>71.090051127819493</v>
      </c>
    </row>
    <row r="7304" spans="1:4" x14ac:dyDescent="0.2">
      <c r="A7304" s="489" t="s">
        <v>9257</v>
      </c>
      <c r="B7304" s="489" t="s">
        <v>4010</v>
      </c>
      <c r="C7304" s="490">
        <v>8276</v>
      </c>
      <c r="D7304" s="490">
        <v>2378.5224000000003</v>
      </c>
    </row>
    <row r="7305" spans="1:4" x14ac:dyDescent="0.2">
      <c r="A7305" s="489" t="s">
        <v>9257</v>
      </c>
      <c r="B7305" s="489" t="s">
        <v>4014</v>
      </c>
      <c r="C7305" s="490">
        <v>1359</v>
      </c>
      <c r="D7305" s="490">
        <v>390.57660000000004</v>
      </c>
    </row>
    <row r="7306" spans="1:4" x14ac:dyDescent="0.2">
      <c r="A7306" s="489" t="s">
        <v>9257</v>
      </c>
      <c r="B7306" s="489" t="s">
        <v>4015</v>
      </c>
      <c r="C7306" s="490">
        <v>-1359</v>
      </c>
      <c r="D7306" s="490">
        <v>-222.60420000000002</v>
      </c>
    </row>
    <row r="7307" spans="1:4" x14ac:dyDescent="0.2">
      <c r="A7307" s="489" t="s">
        <v>9257</v>
      </c>
      <c r="B7307" s="489" t="s">
        <v>4010</v>
      </c>
      <c r="C7307" s="490">
        <v>5339</v>
      </c>
      <c r="D7307" s="490">
        <v>1534.4286</v>
      </c>
    </row>
    <row r="7308" spans="1:4" x14ac:dyDescent="0.2">
      <c r="A7308" s="489" t="s">
        <v>9257</v>
      </c>
      <c r="B7308" s="489" t="s">
        <v>4014</v>
      </c>
      <c r="C7308" s="490">
        <v>4477</v>
      </c>
      <c r="D7308" s="490">
        <v>1286.6898000000001</v>
      </c>
    </row>
    <row r="7309" spans="1:4" x14ac:dyDescent="0.2">
      <c r="A7309" s="489" t="s">
        <v>9257</v>
      </c>
      <c r="B7309" s="489" t="s">
        <v>4015</v>
      </c>
      <c r="C7309" s="490">
        <v>-2944.8</v>
      </c>
      <c r="D7309" s="490">
        <v>-482.35824000000002</v>
      </c>
    </row>
    <row r="7310" spans="1:4" x14ac:dyDescent="0.2">
      <c r="A7310" s="489" t="s">
        <v>9257</v>
      </c>
      <c r="B7310" s="489" t="s">
        <v>4016</v>
      </c>
      <c r="C7310" s="490">
        <v>-1532.2</v>
      </c>
      <c r="D7310" s="490">
        <v>-183.864</v>
      </c>
    </row>
    <row r="7311" spans="1:4" x14ac:dyDescent="0.2">
      <c r="A7311" s="489" t="s">
        <v>9257</v>
      </c>
      <c r="B7311" s="489" t="s">
        <v>4827</v>
      </c>
      <c r="C7311" s="490">
        <v>3247</v>
      </c>
      <c r="D7311" s="490">
        <v>793.24210000000005</v>
      </c>
    </row>
    <row r="7312" spans="1:4" x14ac:dyDescent="0.2">
      <c r="A7312" s="489" t="s">
        <v>9257</v>
      </c>
      <c r="B7312" s="489" t="s">
        <v>4832</v>
      </c>
      <c r="C7312" s="490">
        <v>1322</v>
      </c>
      <c r="D7312" s="490">
        <v>322.96460000000002</v>
      </c>
    </row>
    <row r="7313" spans="1:4" x14ac:dyDescent="0.2">
      <c r="A7313" s="489" t="s">
        <v>9257</v>
      </c>
      <c r="B7313" s="489" t="s">
        <v>4833</v>
      </c>
      <c r="C7313" s="490">
        <v>-1322</v>
      </c>
      <c r="D7313" s="490">
        <v>-216.5436</v>
      </c>
    </row>
    <row r="7314" spans="1:4" x14ac:dyDescent="0.2">
      <c r="A7314" s="489" t="s">
        <v>9257</v>
      </c>
      <c r="B7314" s="489" t="s">
        <v>4827</v>
      </c>
      <c r="C7314" s="490">
        <v>11531</v>
      </c>
      <c r="D7314" s="490">
        <v>2817.0233000000003</v>
      </c>
    </row>
    <row r="7315" spans="1:4" x14ac:dyDescent="0.2">
      <c r="A7315" s="489" t="s">
        <v>9257</v>
      </c>
      <c r="B7315" s="489" t="s">
        <v>4832</v>
      </c>
      <c r="C7315" s="490">
        <v>956</v>
      </c>
      <c r="D7315" s="490">
        <v>233.55080000000001</v>
      </c>
    </row>
    <row r="7316" spans="1:4" x14ac:dyDescent="0.2">
      <c r="A7316" s="489" t="s">
        <v>9257</v>
      </c>
      <c r="B7316" s="489" t="s">
        <v>4833</v>
      </c>
      <c r="C7316" s="490">
        <v>-956</v>
      </c>
      <c r="D7316" s="490">
        <v>-156.59280000000001</v>
      </c>
    </row>
    <row r="7317" spans="1:4" x14ac:dyDescent="0.2">
      <c r="A7317" s="489" t="s">
        <v>9257</v>
      </c>
      <c r="B7317" s="489" t="s">
        <v>1105</v>
      </c>
      <c r="C7317" s="490">
        <v>447</v>
      </c>
      <c r="D7317" s="490">
        <v>226.2714</v>
      </c>
    </row>
    <row r="7318" spans="1:4" x14ac:dyDescent="0.2">
      <c r="A7318" s="489" t="s">
        <v>9257</v>
      </c>
      <c r="B7318" s="489" t="s">
        <v>1106</v>
      </c>
      <c r="C7318" s="490">
        <v>4154.6000000000004</v>
      </c>
      <c r="D7318" s="490">
        <v>1998.3626000000002</v>
      </c>
    </row>
    <row r="7319" spans="1:4" x14ac:dyDescent="0.2">
      <c r="A7319" s="489" t="s">
        <v>9257</v>
      </c>
      <c r="B7319" s="489" t="s">
        <v>1106</v>
      </c>
      <c r="C7319" s="490">
        <v>5308.1</v>
      </c>
      <c r="D7319" s="490">
        <v>2553.1961000000001</v>
      </c>
    </row>
    <row r="7320" spans="1:4" x14ac:dyDescent="0.2">
      <c r="A7320" s="489" t="s">
        <v>9257</v>
      </c>
      <c r="B7320" s="489" t="s">
        <v>1106</v>
      </c>
      <c r="C7320" s="490">
        <v>5287.7</v>
      </c>
      <c r="D7320" s="490">
        <v>2543.3837000000003</v>
      </c>
    </row>
    <row r="7321" spans="1:4" x14ac:dyDescent="0.2">
      <c r="A7321" s="489" t="s">
        <v>9257</v>
      </c>
      <c r="B7321" s="489" t="s">
        <v>1106</v>
      </c>
      <c r="C7321" s="490">
        <v>5385.6</v>
      </c>
      <c r="D7321" s="490">
        <v>2590.4736000000003</v>
      </c>
    </row>
    <row r="7322" spans="1:4" x14ac:dyDescent="0.2">
      <c r="A7322" s="489" t="s">
        <v>9257</v>
      </c>
      <c r="B7322" s="489" t="s">
        <v>173</v>
      </c>
      <c r="C7322" s="490">
        <v>34192.070158102804</v>
      </c>
      <c r="D7322" s="490">
        <v>14706.009375</v>
      </c>
    </row>
    <row r="7323" spans="1:4" x14ac:dyDescent="0.2">
      <c r="A7323" s="489" t="s">
        <v>9257</v>
      </c>
      <c r="B7323" s="489" t="s">
        <v>175</v>
      </c>
      <c r="C7323" s="490">
        <v>79781.497035573106</v>
      </c>
      <c r="D7323" s="490">
        <v>32638.610437252999</v>
      </c>
    </row>
    <row r="7324" spans="1:4" x14ac:dyDescent="0.2">
      <c r="A7324" s="489" t="s">
        <v>9257</v>
      </c>
      <c r="B7324" s="489" t="s">
        <v>176</v>
      </c>
      <c r="C7324" s="490">
        <v>70572.432806324097</v>
      </c>
      <c r="D7324" s="490">
        <v>27932.568904743101</v>
      </c>
    </row>
    <row r="7325" spans="1:4" x14ac:dyDescent="0.2">
      <c r="A7325" s="489" t="s">
        <v>9257</v>
      </c>
      <c r="B7325" s="489" t="s">
        <v>1122</v>
      </c>
      <c r="C7325" s="490">
        <v>26665.275958074002</v>
      </c>
      <c r="D7325" s="490">
        <v>13812.612946282301</v>
      </c>
    </row>
    <row r="7326" spans="1:4" x14ac:dyDescent="0.2">
      <c r="A7326" s="489" t="s">
        <v>9257</v>
      </c>
      <c r="B7326" s="489" t="s">
        <v>1123</v>
      </c>
      <c r="C7326" s="490">
        <v>62218.9772355061</v>
      </c>
      <c r="D7326" s="490">
        <v>30661.511981657401</v>
      </c>
    </row>
    <row r="7327" spans="1:4" x14ac:dyDescent="0.2">
      <c r="A7327" s="489" t="s">
        <v>9257</v>
      </c>
      <c r="B7327" s="489" t="s">
        <v>1124</v>
      </c>
      <c r="C7327" s="490">
        <v>19661.196806419899</v>
      </c>
      <c r="D7327" s="490">
        <v>9582.8673234490707</v>
      </c>
    </row>
    <row r="7328" spans="1:4" x14ac:dyDescent="0.2">
      <c r="A7328" s="489" t="s">
        <v>9257</v>
      </c>
      <c r="B7328" s="489" t="s">
        <v>1108</v>
      </c>
      <c r="C7328" s="490">
        <v>7813</v>
      </c>
      <c r="D7328" s="490">
        <v>4484.6620000000003</v>
      </c>
    </row>
    <row r="7329" spans="1:4" x14ac:dyDescent="0.2">
      <c r="A7329" s="489" t="s">
        <v>9257</v>
      </c>
      <c r="B7329" s="489" t="s">
        <v>1108</v>
      </c>
      <c r="C7329" s="490">
        <v>2955.9</v>
      </c>
      <c r="D7329" s="490">
        <v>1696.6866</v>
      </c>
    </row>
    <row r="7330" spans="1:4" x14ac:dyDescent="0.2">
      <c r="A7330" s="489" t="s">
        <v>9257</v>
      </c>
      <c r="B7330" s="489" t="s">
        <v>1108</v>
      </c>
      <c r="C7330" s="490">
        <v>4115</v>
      </c>
      <c r="D7330" s="490">
        <v>2362.0100000000002</v>
      </c>
    </row>
    <row r="7331" spans="1:4" x14ac:dyDescent="0.2">
      <c r="A7331" s="489" t="s">
        <v>9257</v>
      </c>
      <c r="B7331" s="489" t="s">
        <v>1115</v>
      </c>
      <c r="C7331" s="490">
        <v>3890.7000000000003</v>
      </c>
      <c r="D7331" s="490">
        <v>2121.5987100000002</v>
      </c>
    </row>
    <row r="7332" spans="1:4" x14ac:dyDescent="0.2">
      <c r="A7332" s="489" t="s">
        <v>9257</v>
      </c>
      <c r="B7332" s="489" t="s">
        <v>1115</v>
      </c>
      <c r="C7332" s="490">
        <v>9478.1</v>
      </c>
      <c r="D7332" s="490">
        <v>5168.4079300000003</v>
      </c>
    </row>
    <row r="7333" spans="1:4" x14ac:dyDescent="0.2">
      <c r="A7333" s="489" t="s">
        <v>9257</v>
      </c>
      <c r="B7333" s="489" t="s">
        <v>1115</v>
      </c>
      <c r="C7333" s="490">
        <v>25719.956616052099</v>
      </c>
      <c r="D7333" s="490">
        <v>14025.0923427332</v>
      </c>
    </row>
    <row r="7334" spans="1:4" x14ac:dyDescent="0.2">
      <c r="A7334" s="489" t="s">
        <v>9257</v>
      </c>
      <c r="B7334" s="489" t="s">
        <v>1116</v>
      </c>
      <c r="C7334" s="490">
        <v>3137.8347071583503</v>
      </c>
      <c r="D7334" s="490">
        <v>1627.5948626030402</v>
      </c>
    </row>
    <row r="7335" spans="1:4" x14ac:dyDescent="0.2">
      <c r="A7335" s="489" t="s">
        <v>9257</v>
      </c>
      <c r="B7335" s="489" t="s">
        <v>1115</v>
      </c>
      <c r="C7335" s="490">
        <v>10665.2086767896</v>
      </c>
      <c r="D7335" s="490">
        <v>5815.73829145336</v>
      </c>
    </row>
    <row r="7336" spans="1:4" x14ac:dyDescent="0.2">
      <c r="A7336" s="489" t="s">
        <v>9257</v>
      </c>
      <c r="B7336" s="489" t="s">
        <v>1115</v>
      </c>
      <c r="C7336" s="490">
        <v>7514.8</v>
      </c>
      <c r="D7336" s="490">
        <v>4097.8204400000004</v>
      </c>
    </row>
    <row r="7337" spans="1:4" x14ac:dyDescent="0.2">
      <c r="A7337" s="489" t="s">
        <v>9257</v>
      </c>
      <c r="B7337" s="489" t="s">
        <v>1115</v>
      </c>
      <c r="C7337" s="490">
        <v>4479.9000000000005</v>
      </c>
      <c r="D7337" s="490">
        <v>2442.8894700000001</v>
      </c>
    </row>
    <row r="7338" spans="1:4" x14ac:dyDescent="0.2">
      <c r="A7338" s="489" t="s">
        <v>9257</v>
      </c>
      <c r="B7338" s="489" t="s">
        <v>1115</v>
      </c>
      <c r="C7338" s="490">
        <v>13607</v>
      </c>
      <c r="D7338" s="490">
        <v>7419.8971000000001</v>
      </c>
    </row>
    <row r="7339" spans="1:4" x14ac:dyDescent="0.2">
      <c r="A7339" s="489" t="s">
        <v>9257</v>
      </c>
      <c r="B7339" s="489" t="s">
        <v>1115</v>
      </c>
      <c r="C7339" s="490">
        <v>8890</v>
      </c>
      <c r="D7339" s="490">
        <v>4847.7170000000006</v>
      </c>
    </row>
    <row r="7340" spans="1:4" x14ac:dyDescent="0.2">
      <c r="A7340" s="489" t="s">
        <v>9257</v>
      </c>
      <c r="B7340" s="489" t="s">
        <v>1122</v>
      </c>
      <c r="C7340" s="490">
        <v>14558</v>
      </c>
      <c r="D7340" s="490">
        <v>7541.0440000000008</v>
      </c>
    </row>
    <row r="7341" spans="1:4" x14ac:dyDescent="0.2">
      <c r="A7341" s="489" t="s">
        <v>9257</v>
      </c>
      <c r="B7341" s="489" t="s">
        <v>1122</v>
      </c>
      <c r="C7341" s="490">
        <v>7384</v>
      </c>
      <c r="D7341" s="490">
        <v>3824.9120000000003</v>
      </c>
    </row>
    <row r="7342" spans="1:4" x14ac:dyDescent="0.2">
      <c r="A7342" s="489" t="s">
        <v>9257</v>
      </c>
      <c r="B7342" s="489" t="s">
        <v>1122</v>
      </c>
      <c r="C7342" s="490">
        <v>6051.4000000000005</v>
      </c>
      <c r="D7342" s="490">
        <v>3134.6251999999999</v>
      </c>
    </row>
    <row r="7343" spans="1:4" x14ac:dyDescent="0.2">
      <c r="A7343" s="489" t="s">
        <v>9257</v>
      </c>
      <c r="B7343" s="489" t="s">
        <v>1122</v>
      </c>
      <c r="C7343" s="490">
        <v>4995</v>
      </c>
      <c r="D7343" s="490">
        <v>2587.4100000000003</v>
      </c>
    </row>
    <row r="7344" spans="1:4" x14ac:dyDescent="0.2">
      <c r="A7344" s="489" t="s">
        <v>9257</v>
      </c>
      <c r="B7344" s="489" t="s">
        <v>1122</v>
      </c>
      <c r="C7344" s="490">
        <v>19021</v>
      </c>
      <c r="D7344" s="490">
        <v>9852.8780000000006</v>
      </c>
    </row>
    <row r="7345" spans="1:4" x14ac:dyDescent="0.2">
      <c r="A7345" s="489" t="s">
        <v>9257</v>
      </c>
      <c r="B7345" s="489" t="s">
        <v>1122</v>
      </c>
      <c r="C7345" s="490">
        <v>4841</v>
      </c>
      <c r="D7345" s="490">
        <v>2507.6379999999999</v>
      </c>
    </row>
    <row r="7346" spans="1:4" x14ac:dyDescent="0.2">
      <c r="A7346" s="489" t="s">
        <v>9257</v>
      </c>
      <c r="B7346" s="489" t="s">
        <v>1122</v>
      </c>
      <c r="C7346" s="490">
        <v>10380.4</v>
      </c>
      <c r="D7346" s="490">
        <v>5377.0472</v>
      </c>
    </row>
    <row r="7347" spans="1:4" x14ac:dyDescent="0.2">
      <c r="A7347" s="489" t="s">
        <v>9257</v>
      </c>
      <c r="B7347" s="489" t="s">
        <v>1129</v>
      </c>
      <c r="C7347" s="490">
        <v>8046</v>
      </c>
      <c r="D7347" s="490">
        <v>3959.4366</v>
      </c>
    </row>
    <row r="7348" spans="1:4" x14ac:dyDescent="0.2">
      <c r="A7348" s="489" t="s">
        <v>9257</v>
      </c>
      <c r="B7348" s="489" t="s">
        <v>1129</v>
      </c>
      <c r="C7348" s="490">
        <v>10387.9</v>
      </c>
      <c r="D7348" s="490">
        <v>5111.8855899999999</v>
      </c>
    </row>
    <row r="7349" spans="1:4" x14ac:dyDescent="0.2">
      <c r="A7349" s="489" t="s">
        <v>9257</v>
      </c>
      <c r="B7349" s="489" t="s">
        <v>1129</v>
      </c>
      <c r="C7349" s="490">
        <v>5427</v>
      </c>
      <c r="D7349" s="490">
        <v>2670.6267000000003</v>
      </c>
    </row>
    <row r="7350" spans="1:4" x14ac:dyDescent="0.2">
      <c r="A7350" s="489" t="s">
        <v>9257</v>
      </c>
      <c r="B7350" s="489" t="s">
        <v>1129</v>
      </c>
      <c r="C7350" s="490">
        <v>6565.1875</v>
      </c>
      <c r="D7350" s="490">
        <v>3230.7287687500002</v>
      </c>
    </row>
    <row r="7351" spans="1:4" x14ac:dyDescent="0.2">
      <c r="A7351" s="489" t="s">
        <v>9257</v>
      </c>
      <c r="B7351" s="489" t="s">
        <v>173</v>
      </c>
      <c r="C7351" s="490">
        <v>5792.8125</v>
      </c>
      <c r="D7351" s="490">
        <v>2491.4886562500001</v>
      </c>
    </row>
    <row r="7352" spans="1:4" x14ac:dyDescent="0.2">
      <c r="A7352" s="489" t="s">
        <v>9257</v>
      </c>
      <c r="B7352" s="489" t="s">
        <v>1129</v>
      </c>
      <c r="C7352" s="490">
        <v>18488.107036670001</v>
      </c>
      <c r="D7352" s="490">
        <v>9097.99747274529</v>
      </c>
    </row>
    <row r="7353" spans="1:4" x14ac:dyDescent="0.2">
      <c r="A7353" s="489" t="s">
        <v>9257</v>
      </c>
      <c r="B7353" s="489" t="s">
        <v>1130</v>
      </c>
      <c r="C7353" s="490">
        <v>166.39296333003</v>
      </c>
      <c r="D7353" s="490">
        <v>77.905185431119889</v>
      </c>
    </row>
    <row r="7354" spans="1:4" x14ac:dyDescent="0.2">
      <c r="A7354" s="489" t="s">
        <v>9257</v>
      </c>
      <c r="B7354" s="489" t="s">
        <v>1129</v>
      </c>
      <c r="C7354" s="490">
        <v>29669</v>
      </c>
      <c r="D7354" s="490">
        <v>14600.1149</v>
      </c>
    </row>
    <row r="7355" spans="1:4" x14ac:dyDescent="0.2">
      <c r="A7355" s="489" t="s">
        <v>9257</v>
      </c>
      <c r="B7355" s="489" t="s">
        <v>1136</v>
      </c>
      <c r="C7355" s="490">
        <v>29671.100000000002</v>
      </c>
      <c r="D7355" s="490">
        <v>13871.239250000001</v>
      </c>
    </row>
    <row r="7356" spans="1:4" x14ac:dyDescent="0.2">
      <c r="A7356" s="489" t="s">
        <v>9257</v>
      </c>
      <c r="B7356" s="489" t="s">
        <v>1136</v>
      </c>
      <c r="C7356" s="490">
        <v>7302.1</v>
      </c>
      <c r="D7356" s="490">
        <v>3413.7317500000004</v>
      </c>
    </row>
    <row r="7357" spans="1:4" x14ac:dyDescent="0.2">
      <c r="A7357" s="489" t="s">
        <v>9257</v>
      </c>
      <c r="B7357" s="489" t="s">
        <v>1136</v>
      </c>
      <c r="C7357" s="490">
        <v>5885</v>
      </c>
      <c r="D7357" s="490">
        <v>2751.2375000000002</v>
      </c>
    </row>
    <row r="7358" spans="1:4" x14ac:dyDescent="0.2">
      <c r="A7358" s="489" t="s">
        <v>9257</v>
      </c>
      <c r="B7358" s="489" t="s">
        <v>1136</v>
      </c>
      <c r="C7358" s="490">
        <v>7413</v>
      </c>
      <c r="D7358" s="490">
        <v>3465.5775000000003</v>
      </c>
    </row>
    <row r="7359" spans="1:4" x14ac:dyDescent="0.2">
      <c r="A7359" s="489" t="s">
        <v>9257</v>
      </c>
      <c r="B7359" s="489" t="s">
        <v>1136</v>
      </c>
      <c r="C7359" s="490">
        <v>30193</v>
      </c>
      <c r="D7359" s="490">
        <v>14115.227500000001</v>
      </c>
    </row>
    <row r="7360" spans="1:4" x14ac:dyDescent="0.2">
      <c r="A7360" s="489" t="s">
        <v>9257</v>
      </c>
      <c r="B7360" s="489" t="s">
        <v>1136</v>
      </c>
      <c r="C7360" s="490">
        <v>7904</v>
      </c>
      <c r="D7360" s="490">
        <v>3695.1200000000003</v>
      </c>
    </row>
    <row r="7361" spans="1:4" x14ac:dyDescent="0.2">
      <c r="A7361" s="489" t="s">
        <v>9257</v>
      </c>
      <c r="B7361" s="489" t="s">
        <v>1136</v>
      </c>
      <c r="C7361" s="490">
        <v>3651.1000000000004</v>
      </c>
      <c r="D7361" s="490">
        <v>1706.8892500000002</v>
      </c>
    </row>
    <row r="7362" spans="1:4" x14ac:dyDescent="0.2">
      <c r="A7362" s="489" t="s">
        <v>9257</v>
      </c>
      <c r="B7362" s="489" t="s">
        <v>1136</v>
      </c>
      <c r="C7362" s="490">
        <v>30082</v>
      </c>
      <c r="D7362" s="490">
        <v>14063.335000000001</v>
      </c>
    </row>
    <row r="7363" spans="1:4" x14ac:dyDescent="0.2">
      <c r="A7363" s="489" t="s">
        <v>9257</v>
      </c>
      <c r="B7363" s="489" t="s">
        <v>173</v>
      </c>
      <c r="C7363" s="490">
        <v>10179</v>
      </c>
      <c r="D7363" s="490">
        <v>4377.9879000000001</v>
      </c>
    </row>
    <row r="7364" spans="1:4" x14ac:dyDescent="0.2">
      <c r="A7364" s="489" t="s">
        <v>9257</v>
      </c>
      <c r="B7364" s="489" t="s">
        <v>173</v>
      </c>
      <c r="C7364" s="490">
        <v>8548</v>
      </c>
      <c r="D7364" s="490">
        <v>3676.4948000000004</v>
      </c>
    </row>
    <row r="7365" spans="1:4" x14ac:dyDescent="0.2">
      <c r="A7365" s="489" t="s">
        <v>9257</v>
      </c>
      <c r="B7365" s="489" t="s">
        <v>173</v>
      </c>
      <c r="C7365" s="490">
        <v>4836.1000000000004</v>
      </c>
      <c r="D7365" s="490">
        <v>2080.0066099999999</v>
      </c>
    </row>
    <row r="7366" spans="1:4" x14ac:dyDescent="0.2">
      <c r="A7366" s="489" t="s">
        <v>9257</v>
      </c>
      <c r="B7366" s="489" t="s">
        <v>173</v>
      </c>
      <c r="C7366" s="490">
        <v>5218.3</v>
      </c>
      <c r="D7366" s="490">
        <v>2244.3908300000003</v>
      </c>
    </row>
    <row r="7367" spans="1:4" x14ac:dyDescent="0.2">
      <c r="A7367" s="489" t="s">
        <v>9257</v>
      </c>
      <c r="B7367" s="489" t="s">
        <v>173</v>
      </c>
      <c r="C7367" s="490">
        <v>17588</v>
      </c>
      <c r="D7367" s="490">
        <v>7564.5988000000007</v>
      </c>
    </row>
    <row r="7368" spans="1:4" x14ac:dyDescent="0.2">
      <c r="A7368" s="489" t="s">
        <v>9257</v>
      </c>
      <c r="B7368" s="489" t="s">
        <v>173</v>
      </c>
      <c r="C7368" s="490">
        <v>7723</v>
      </c>
      <c r="D7368" s="490">
        <v>3321.6623</v>
      </c>
    </row>
    <row r="7369" spans="1:4" x14ac:dyDescent="0.2">
      <c r="A7369" s="489" t="s">
        <v>9257</v>
      </c>
      <c r="B7369" s="489" t="s">
        <v>173</v>
      </c>
      <c r="C7369" s="490">
        <v>4552.7</v>
      </c>
      <c r="D7369" s="490">
        <v>1958.11627</v>
      </c>
    </row>
    <row r="7370" spans="1:4" x14ac:dyDescent="0.2">
      <c r="A7370" s="489" t="s">
        <v>9257</v>
      </c>
      <c r="B7370" s="489" t="s">
        <v>173</v>
      </c>
      <c r="C7370" s="490">
        <v>29696.905766526001</v>
      </c>
      <c r="D7370" s="490">
        <v>12772.6391701828</v>
      </c>
    </row>
    <row r="7371" spans="1:4" x14ac:dyDescent="0.2">
      <c r="A7371" s="489" t="s">
        <v>9257</v>
      </c>
      <c r="B7371" s="489" t="s">
        <v>175</v>
      </c>
      <c r="C7371" s="490">
        <v>12532.094233474001</v>
      </c>
      <c r="D7371" s="490">
        <v>5126.8797509142105</v>
      </c>
    </row>
    <row r="7372" spans="1:4" x14ac:dyDescent="0.2">
      <c r="A7372" s="489" t="s">
        <v>9257</v>
      </c>
      <c r="B7372" s="489" t="s">
        <v>173</v>
      </c>
      <c r="C7372" s="490">
        <v>12096</v>
      </c>
      <c r="D7372" s="490">
        <v>5202.4895999999999</v>
      </c>
    </row>
    <row r="7373" spans="1:4" x14ac:dyDescent="0.2">
      <c r="A7373" s="489" t="s">
        <v>9257</v>
      </c>
      <c r="B7373" s="489" t="s">
        <v>173</v>
      </c>
      <c r="C7373" s="490">
        <v>8520</v>
      </c>
      <c r="D7373" s="490">
        <v>3664.4520000000002</v>
      </c>
    </row>
    <row r="7374" spans="1:4" x14ac:dyDescent="0.2">
      <c r="A7374" s="489" t="s">
        <v>9257</v>
      </c>
      <c r="B7374" s="489" t="s">
        <v>173</v>
      </c>
      <c r="C7374" s="490">
        <v>30876</v>
      </c>
      <c r="D7374" s="490">
        <v>13279.767600000001</v>
      </c>
    </row>
    <row r="7375" spans="1:4" x14ac:dyDescent="0.2">
      <c r="A7375" s="489" t="s">
        <v>9257</v>
      </c>
      <c r="B7375" s="489" t="s">
        <v>173</v>
      </c>
      <c r="C7375" s="490">
        <v>10039.9</v>
      </c>
      <c r="D7375" s="490">
        <v>4318.1609900000003</v>
      </c>
    </row>
    <row r="7376" spans="1:4" x14ac:dyDescent="0.2">
      <c r="A7376" s="489" t="s">
        <v>9257</v>
      </c>
      <c r="B7376" s="489" t="s">
        <v>173</v>
      </c>
      <c r="C7376" s="490">
        <v>13800</v>
      </c>
      <c r="D7376" s="490">
        <v>5935.38</v>
      </c>
    </row>
    <row r="7377" spans="1:4" x14ac:dyDescent="0.2">
      <c r="A7377" s="489" t="s">
        <v>9257</v>
      </c>
      <c r="B7377" s="489" t="s">
        <v>173</v>
      </c>
      <c r="C7377" s="490">
        <v>8105</v>
      </c>
      <c r="D7377" s="490">
        <v>3485.9605000000001</v>
      </c>
    </row>
    <row r="7378" spans="1:4" x14ac:dyDescent="0.2">
      <c r="A7378" s="489" t="s">
        <v>9257</v>
      </c>
      <c r="B7378" s="489" t="s">
        <v>173</v>
      </c>
      <c r="C7378" s="490">
        <v>12006</v>
      </c>
      <c r="D7378" s="490">
        <v>5163.7806</v>
      </c>
    </row>
    <row r="7379" spans="1:4" x14ac:dyDescent="0.2">
      <c r="A7379" s="489" t="s">
        <v>9257</v>
      </c>
      <c r="B7379" s="489" t="s">
        <v>173</v>
      </c>
      <c r="C7379" s="490">
        <v>8776</v>
      </c>
      <c r="D7379" s="490">
        <v>3774.5576000000001</v>
      </c>
    </row>
    <row r="7380" spans="1:4" x14ac:dyDescent="0.2">
      <c r="A7380" s="489" t="s">
        <v>9257</v>
      </c>
      <c r="B7380" s="489" t="s">
        <v>3264</v>
      </c>
      <c r="C7380" s="490">
        <v>9571</v>
      </c>
      <c r="D7380" s="490">
        <v>3746.0894000000003</v>
      </c>
    </row>
    <row r="7381" spans="1:4" x14ac:dyDescent="0.2">
      <c r="A7381" s="489" t="s">
        <v>9257</v>
      </c>
      <c r="B7381" s="489" t="s">
        <v>3264</v>
      </c>
      <c r="C7381" s="490">
        <v>4686</v>
      </c>
      <c r="D7381" s="490">
        <v>1834.1004</v>
      </c>
    </row>
    <row r="7382" spans="1:4" x14ac:dyDescent="0.2">
      <c r="A7382" s="489" t="s">
        <v>9257</v>
      </c>
      <c r="B7382" s="489" t="s">
        <v>3264</v>
      </c>
      <c r="C7382" s="490">
        <v>7197</v>
      </c>
      <c r="D7382" s="490">
        <v>2816.9058</v>
      </c>
    </row>
    <row r="7383" spans="1:4" x14ac:dyDescent="0.2">
      <c r="A7383" s="489" t="s">
        <v>9257</v>
      </c>
      <c r="B7383" s="489" t="s">
        <v>3264</v>
      </c>
      <c r="C7383" s="490">
        <v>16044</v>
      </c>
      <c r="D7383" s="490">
        <v>6279.6216000000004</v>
      </c>
    </row>
    <row r="7384" spans="1:4" x14ac:dyDescent="0.2">
      <c r="A7384" s="489" t="s">
        <v>9257</v>
      </c>
      <c r="B7384" s="489" t="s">
        <v>173</v>
      </c>
      <c r="C7384" s="490">
        <v>21909</v>
      </c>
      <c r="D7384" s="490">
        <v>9423.0609000000004</v>
      </c>
    </row>
    <row r="7385" spans="1:4" x14ac:dyDescent="0.2">
      <c r="A7385" s="489" t="s">
        <v>9257</v>
      </c>
      <c r="B7385" s="489" t="s">
        <v>3264</v>
      </c>
      <c r="C7385" s="490">
        <v>8662</v>
      </c>
      <c r="D7385" s="490">
        <v>3390.3068000000003</v>
      </c>
    </row>
    <row r="7386" spans="1:4" x14ac:dyDescent="0.2">
      <c r="A7386" s="489" t="s">
        <v>9257</v>
      </c>
      <c r="B7386" s="489" t="s">
        <v>3264</v>
      </c>
      <c r="C7386" s="490">
        <v>7504</v>
      </c>
      <c r="D7386" s="490">
        <v>2937.0656000000004</v>
      </c>
    </row>
    <row r="7387" spans="1:4" x14ac:dyDescent="0.2">
      <c r="A7387" s="489" t="s">
        <v>9257</v>
      </c>
      <c r="B7387" s="489" t="s">
        <v>3264</v>
      </c>
      <c r="C7387" s="490">
        <v>14068</v>
      </c>
      <c r="D7387" s="490">
        <v>5506.2152000000006</v>
      </c>
    </row>
    <row r="7388" spans="1:4" x14ac:dyDescent="0.2">
      <c r="A7388" s="489" t="s">
        <v>9257</v>
      </c>
      <c r="B7388" s="489" t="s">
        <v>3264</v>
      </c>
      <c r="C7388" s="490">
        <v>11643</v>
      </c>
      <c r="D7388" s="490">
        <v>4557.0702000000001</v>
      </c>
    </row>
    <row r="7389" spans="1:4" x14ac:dyDescent="0.2">
      <c r="A7389" s="489" t="s">
        <v>9257</v>
      </c>
      <c r="B7389" s="489" t="s">
        <v>3264</v>
      </c>
      <c r="C7389" s="490">
        <v>9073.8227848101305</v>
      </c>
      <c r="D7389" s="490">
        <v>3551.4942379746803</v>
      </c>
    </row>
    <row r="7390" spans="1:4" x14ac:dyDescent="0.2">
      <c r="A7390" s="489" t="s">
        <v>9257</v>
      </c>
      <c r="B7390" s="489" t="s">
        <v>3275</v>
      </c>
      <c r="C7390" s="490">
        <v>5860.1772151898704</v>
      </c>
      <c r="D7390" s="490">
        <v>1995.3903417721501</v>
      </c>
    </row>
    <row r="7391" spans="1:4" x14ac:dyDescent="0.2">
      <c r="A7391" s="489" t="s">
        <v>9257</v>
      </c>
      <c r="B7391" s="489" t="s">
        <v>4010</v>
      </c>
      <c r="C7391" s="490">
        <v>15784</v>
      </c>
      <c r="D7391" s="490">
        <v>4536.3216000000002</v>
      </c>
    </row>
    <row r="7392" spans="1:4" x14ac:dyDescent="0.2">
      <c r="A7392" s="489" t="s">
        <v>9257</v>
      </c>
      <c r="B7392" s="489" t="s">
        <v>4010</v>
      </c>
      <c r="C7392" s="490">
        <v>8795</v>
      </c>
      <c r="D7392" s="490">
        <v>2527.683</v>
      </c>
    </row>
    <row r="7393" spans="1:4" x14ac:dyDescent="0.2">
      <c r="A7393" s="489" t="s">
        <v>9257</v>
      </c>
      <c r="B7393" s="489" t="s">
        <v>4014</v>
      </c>
      <c r="C7393" s="490">
        <v>2215</v>
      </c>
      <c r="D7393" s="490">
        <v>636.59100000000001</v>
      </c>
    </row>
    <row r="7394" spans="1:4" x14ac:dyDescent="0.2">
      <c r="A7394" s="489" t="s">
        <v>9257</v>
      </c>
      <c r="B7394" s="489" t="s">
        <v>4015</v>
      </c>
      <c r="C7394" s="490">
        <v>-2215</v>
      </c>
      <c r="D7394" s="490">
        <v>-362.81700000000001</v>
      </c>
    </row>
    <row r="7395" spans="1:4" x14ac:dyDescent="0.2">
      <c r="A7395" s="489" t="s">
        <v>9257</v>
      </c>
      <c r="B7395" s="489" t="s">
        <v>5153</v>
      </c>
      <c r="C7395" s="490">
        <v>2030</v>
      </c>
      <c r="D7395" s="490">
        <v>0</v>
      </c>
    </row>
    <row r="7396" spans="1:4" x14ac:dyDescent="0.2">
      <c r="A7396" s="489" t="s">
        <v>9257</v>
      </c>
      <c r="B7396" s="489" t="s">
        <v>4884</v>
      </c>
      <c r="C7396" s="490">
        <v>7337</v>
      </c>
      <c r="D7396" s="490">
        <v>1388.1604</v>
      </c>
    </row>
    <row r="7397" spans="1:4" x14ac:dyDescent="0.2">
      <c r="A7397" s="489" t="s">
        <v>9257</v>
      </c>
      <c r="B7397" s="489" t="s">
        <v>3275</v>
      </c>
      <c r="C7397" s="490">
        <v>25548</v>
      </c>
      <c r="D7397" s="490">
        <v>8699.094000000001</v>
      </c>
    </row>
    <row r="7398" spans="1:4" x14ac:dyDescent="0.2">
      <c r="A7398" s="489" t="s">
        <v>9257</v>
      </c>
      <c r="B7398" s="489" t="s">
        <v>4827</v>
      </c>
      <c r="C7398" s="490">
        <v>11112</v>
      </c>
      <c r="D7398" s="490">
        <v>2714.6615999999999</v>
      </c>
    </row>
    <row r="7399" spans="1:4" x14ac:dyDescent="0.2">
      <c r="A7399" s="489" t="s">
        <v>9257</v>
      </c>
      <c r="B7399" s="489" t="s">
        <v>4832</v>
      </c>
      <c r="C7399" s="490">
        <v>3097</v>
      </c>
      <c r="D7399" s="490">
        <v>756.59710000000007</v>
      </c>
    </row>
    <row r="7400" spans="1:4" x14ac:dyDescent="0.2">
      <c r="A7400" s="489" t="s">
        <v>9257</v>
      </c>
      <c r="B7400" s="489" t="s">
        <v>4833</v>
      </c>
      <c r="C7400" s="490">
        <v>-3097</v>
      </c>
      <c r="D7400" s="490">
        <v>-507.28860000000003</v>
      </c>
    </row>
    <row r="7401" spans="1:4" x14ac:dyDescent="0.2">
      <c r="A7401" s="489" t="s">
        <v>9257</v>
      </c>
      <c r="B7401" s="489" t="s">
        <v>4010</v>
      </c>
      <c r="C7401" s="490">
        <v>11271</v>
      </c>
      <c r="D7401" s="490">
        <v>3239.2854000000002</v>
      </c>
    </row>
    <row r="7402" spans="1:4" x14ac:dyDescent="0.2">
      <c r="A7402" s="489" t="s">
        <v>9257</v>
      </c>
      <c r="B7402" s="489" t="s">
        <v>4014</v>
      </c>
      <c r="C7402" s="490">
        <v>994</v>
      </c>
      <c r="D7402" s="490">
        <v>285.67560000000003</v>
      </c>
    </row>
    <row r="7403" spans="1:4" x14ac:dyDescent="0.2">
      <c r="A7403" s="489" t="s">
        <v>9257</v>
      </c>
      <c r="B7403" s="489" t="s">
        <v>4015</v>
      </c>
      <c r="C7403" s="490">
        <v>-994</v>
      </c>
      <c r="D7403" s="490">
        <v>-162.81720000000001</v>
      </c>
    </row>
    <row r="7404" spans="1:4" x14ac:dyDescent="0.2">
      <c r="A7404" s="489" t="s">
        <v>9257</v>
      </c>
      <c r="B7404" s="489" t="s">
        <v>5153</v>
      </c>
      <c r="C7404" s="490">
        <v>17741.600000000002</v>
      </c>
      <c r="D7404" s="490">
        <v>0</v>
      </c>
    </row>
    <row r="7405" spans="1:4" x14ac:dyDescent="0.2">
      <c r="A7405" s="489" t="s">
        <v>9257</v>
      </c>
      <c r="B7405" s="489" t="s">
        <v>5435</v>
      </c>
      <c r="C7405" s="490">
        <v>5469.2140103904803</v>
      </c>
      <c r="D7405" s="490">
        <v>809.44367353779103</v>
      </c>
    </row>
    <row r="7406" spans="1:4" x14ac:dyDescent="0.2">
      <c r="A7406" s="489" t="s">
        <v>9257</v>
      </c>
      <c r="B7406" s="489" t="s">
        <v>5461</v>
      </c>
      <c r="C7406" s="490">
        <v>10848.185989609501</v>
      </c>
      <c r="D7406" s="490">
        <v>1523.0853129411801</v>
      </c>
    </row>
    <row r="7407" spans="1:4" x14ac:dyDescent="0.2">
      <c r="A7407" s="489" t="s">
        <v>9257</v>
      </c>
      <c r="B7407" s="489" t="s">
        <v>5153</v>
      </c>
      <c r="C7407" s="490">
        <v>2738</v>
      </c>
      <c r="D7407" s="490">
        <v>0</v>
      </c>
    </row>
    <row r="7408" spans="1:4" x14ac:dyDescent="0.2">
      <c r="A7408" s="489" t="s">
        <v>9257</v>
      </c>
      <c r="B7408" s="489" t="s">
        <v>5437</v>
      </c>
      <c r="C7408" s="490">
        <v>3456</v>
      </c>
      <c r="D7408" s="490">
        <v>493.1712</v>
      </c>
    </row>
    <row r="7409" spans="1:4" x14ac:dyDescent="0.2">
      <c r="A7409" s="489" t="s">
        <v>9257</v>
      </c>
      <c r="B7409" s="489" t="s">
        <v>5896</v>
      </c>
      <c r="C7409" s="490">
        <v>6278.0748663101604</v>
      </c>
      <c r="D7409" s="490">
        <v>790.40962566844905</v>
      </c>
    </row>
    <row r="7410" spans="1:4" x14ac:dyDescent="0.2">
      <c r="A7410" s="489" t="s">
        <v>9257</v>
      </c>
      <c r="B7410" s="489" t="s">
        <v>5897</v>
      </c>
      <c r="C7410" s="490">
        <v>7809.9251336898405</v>
      </c>
      <c r="D7410" s="490">
        <v>956.71582887700504</v>
      </c>
    </row>
    <row r="7411" spans="1:4" x14ac:dyDescent="0.2">
      <c r="A7411" s="489" t="s">
        <v>9257</v>
      </c>
      <c r="B7411" s="489" t="s">
        <v>4827</v>
      </c>
      <c r="C7411" s="490">
        <v>3097</v>
      </c>
      <c r="D7411" s="490">
        <v>756.59710000000007</v>
      </c>
    </row>
    <row r="7412" spans="1:4" x14ac:dyDescent="0.2">
      <c r="A7412" s="489" t="s">
        <v>9257</v>
      </c>
      <c r="B7412" s="489" t="s">
        <v>4832</v>
      </c>
      <c r="C7412" s="490">
        <v>2027</v>
      </c>
      <c r="D7412" s="490">
        <v>495.1961</v>
      </c>
    </row>
    <row r="7413" spans="1:4" x14ac:dyDescent="0.2">
      <c r="A7413" s="489" t="s">
        <v>9257</v>
      </c>
      <c r="B7413" s="489" t="s">
        <v>4833</v>
      </c>
      <c r="C7413" s="490">
        <v>-1537.2</v>
      </c>
      <c r="D7413" s="490">
        <v>-251.79336000000001</v>
      </c>
    </row>
    <row r="7414" spans="1:4" x14ac:dyDescent="0.2">
      <c r="A7414" s="489" t="s">
        <v>9257</v>
      </c>
      <c r="B7414" s="489" t="s">
        <v>4834</v>
      </c>
      <c r="C7414" s="490">
        <v>-489.8</v>
      </c>
      <c r="D7414" s="490">
        <v>-58.775999999999996</v>
      </c>
    </row>
    <row r="7415" spans="1:4" x14ac:dyDescent="0.2">
      <c r="A7415" s="489" t="s">
        <v>9257</v>
      </c>
      <c r="B7415" s="489" t="s">
        <v>3291</v>
      </c>
      <c r="C7415" s="490">
        <v>6730</v>
      </c>
      <c r="D7415" s="490">
        <v>2222.9190000000003</v>
      </c>
    </row>
    <row r="7416" spans="1:4" x14ac:dyDescent="0.2">
      <c r="A7416" s="489" t="s">
        <v>9257</v>
      </c>
      <c r="B7416" s="489" t="s">
        <v>4827</v>
      </c>
      <c r="C7416" s="490">
        <v>10400</v>
      </c>
      <c r="D7416" s="490">
        <v>2540.7200000000003</v>
      </c>
    </row>
    <row r="7417" spans="1:4" x14ac:dyDescent="0.2">
      <c r="A7417" s="489" t="s">
        <v>9257</v>
      </c>
      <c r="B7417" s="489" t="s">
        <v>5153</v>
      </c>
      <c r="C7417" s="490">
        <v>3919</v>
      </c>
      <c r="D7417" s="490">
        <v>0</v>
      </c>
    </row>
    <row r="7418" spans="1:4" x14ac:dyDescent="0.2">
      <c r="A7418" s="489" t="s">
        <v>9257</v>
      </c>
      <c r="B7418" s="489" t="s">
        <v>4896</v>
      </c>
      <c r="C7418" s="490">
        <v>7616.6056166056205</v>
      </c>
      <c r="D7418" s="490">
        <v>1398.40879120879</v>
      </c>
    </row>
    <row r="7419" spans="1:4" x14ac:dyDescent="0.2">
      <c r="A7419" s="489" t="s">
        <v>9257</v>
      </c>
      <c r="B7419" s="489" t="s">
        <v>4897</v>
      </c>
      <c r="C7419" s="490">
        <v>14216.394383394399</v>
      </c>
      <c r="D7419" s="490">
        <v>2476.4959015873001</v>
      </c>
    </row>
    <row r="7420" spans="1:4" x14ac:dyDescent="0.2">
      <c r="A7420" s="489" t="s">
        <v>9257</v>
      </c>
      <c r="B7420" s="489" t="s">
        <v>4010</v>
      </c>
      <c r="C7420" s="490">
        <v>21813</v>
      </c>
      <c r="D7420" s="490">
        <v>6269.0562</v>
      </c>
    </row>
    <row r="7421" spans="1:4" x14ac:dyDescent="0.2">
      <c r="A7421" s="489" t="s">
        <v>9257</v>
      </c>
      <c r="B7421" s="489" t="s">
        <v>4010</v>
      </c>
      <c r="C7421" s="490">
        <v>3991</v>
      </c>
      <c r="D7421" s="490">
        <v>1147.0134</v>
      </c>
    </row>
    <row r="7422" spans="1:4" x14ac:dyDescent="0.2">
      <c r="A7422" s="489" t="s">
        <v>9257</v>
      </c>
      <c r="B7422" s="489" t="s">
        <v>4014</v>
      </c>
      <c r="C7422" s="490">
        <v>1811</v>
      </c>
      <c r="D7422" s="490">
        <v>520.48140000000001</v>
      </c>
    </row>
    <row r="7423" spans="1:4" x14ac:dyDescent="0.2">
      <c r="A7423" s="489" t="s">
        <v>9257</v>
      </c>
      <c r="B7423" s="489" t="s">
        <v>4015</v>
      </c>
      <c r="C7423" s="490">
        <v>-1740.6000000000001</v>
      </c>
      <c r="D7423" s="490">
        <v>-285.11027999999999</v>
      </c>
    </row>
    <row r="7424" spans="1:4" x14ac:dyDescent="0.2">
      <c r="A7424" s="489" t="s">
        <v>9257</v>
      </c>
      <c r="B7424" s="489" t="s">
        <v>4016</v>
      </c>
      <c r="C7424" s="490">
        <v>-70.399999999999991</v>
      </c>
      <c r="D7424" s="490">
        <v>-8.4480000000000004</v>
      </c>
    </row>
    <row r="7425" spans="1:4" x14ac:dyDescent="0.2">
      <c r="A7425" s="489" t="s">
        <v>9257</v>
      </c>
      <c r="B7425" s="489" t="s">
        <v>4010</v>
      </c>
      <c r="C7425" s="490">
        <v>11138</v>
      </c>
      <c r="D7425" s="490">
        <v>3201.0612000000001</v>
      </c>
    </row>
    <row r="7426" spans="1:4" x14ac:dyDescent="0.2">
      <c r="A7426" s="489" t="s">
        <v>9257</v>
      </c>
      <c r="B7426" s="489" t="s">
        <v>4014</v>
      </c>
      <c r="C7426" s="490">
        <v>1352</v>
      </c>
      <c r="D7426" s="490">
        <v>388.56479999999999</v>
      </c>
    </row>
    <row r="7427" spans="1:4" x14ac:dyDescent="0.2">
      <c r="A7427" s="489" t="s">
        <v>9257</v>
      </c>
      <c r="B7427" s="489" t="s">
        <v>4015</v>
      </c>
      <c r="C7427" s="490">
        <v>-1352</v>
      </c>
      <c r="D7427" s="490">
        <v>-221.45760000000001</v>
      </c>
    </row>
    <row r="7428" spans="1:4" x14ac:dyDescent="0.2">
      <c r="A7428" s="489" t="s">
        <v>9257</v>
      </c>
      <c r="B7428" s="489" t="s">
        <v>3275</v>
      </c>
      <c r="C7428" s="490">
        <v>6382</v>
      </c>
      <c r="D7428" s="490">
        <v>2173.0709999999999</v>
      </c>
    </row>
    <row r="7429" spans="1:4" x14ac:dyDescent="0.2">
      <c r="A7429" s="489" t="s">
        <v>9257</v>
      </c>
      <c r="B7429" s="489" t="s">
        <v>3279</v>
      </c>
      <c r="C7429" s="490">
        <v>1293</v>
      </c>
      <c r="D7429" s="490">
        <v>440.26650000000001</v>
      </c>
    </row>
    <row r="7430" spans="1:4" x14ac:dyDescent="0.2">
      <c r="A7430" s="489" t="s">
        <v>9257</v>
      </c>
      <c r="B7430" s="489" t="s">
        <v>3280</v>
      </c>
      <c r="C7430" s="490">
        <v>-1293</v>
      </c>
      <c r="D7430" s="490">
        <v>-211.79340000000002</v>
      </c>
    </row>
    <row r="7431" spans="1:4" x14ac:dyDescent="0.2">
      <c r="A7431" s="489" t="s">
        <v>9257</v>
      </c>
      <c r="B7431" s="489" t="s">
        <v>3275</v>
      </c>
      <c r="C7431" s="490">
        <v>9506</v>
      </c>
      <c r="D7431" s="490">
        <v>3236.7930000000001</v>
      </c>
    </row>
    <row r="7432" spans="1:4" x14ac:dyDescent="0.2">
      <c r="A7432" s="489" t="s">
        <v>9257</v>
      </c>
      <c r="B7432" s="489" t="s">
        <v>3279</v>
      </c>
      <c r="C7432" s="490">
        <v>1798</v>
      </c>
      <c r="D7432" s="490">
        <v>612.21900000000005</v>
      </c>
    </row>
    <row r="7433" spans="1:4" x14ac:dyDescent="0.2">
      <c r="A7433" s="489" t="s">
        <v>9257</v>
      </c>
      <c r="B7433" s="489" t="s">
        <v>3280</v>
      </c>
      <c r="C7433" s="490">
        <v>-1798</v>
      </c>
      <c r="D7433" s="490">
        <v>-294.51240000000001</v>
      </c>
    </row>
    <row r="7434" spans="1:4" x14ac:dyDescent="0.2">
      <c r="A7434" s="489" t="s">
        <v>9257</v>
      </c>
      <c r="B7434" s="489" t="s">
        <v>5153</v>
      </c>
      <c r="C7434" s="490">
        <v>2281.25</v>
      </c>
      <c r="D7434" s="490">
        <v>0</v>
      </c>
    </row>
    <row r="7435" spans="1:4" x14ac:dyDescent="0.2">
      <c r="A7435" s="489" t="s">
        <v>9257</v>
      </c>
      <c r="B7435" s="489" t="s">
        <v>5872</v>
      </c>
      <c r="C7435" s="490">
        <v>9125</v>
      </c>
      <c r="D7435" s="490">
        <v>1187.1625000000001</v>
      </c>
    </row>
    <row r="7436" spans="1:4" x14ac:dyDescent="0.2">
      <c r="A7436" s="489" t="s">
        <v>9257</v>
      </c>
      <c r="B7436" s="489" t="s">
        <v>4010</v>
      </c>
      <c r="C7436" s="490">
        <v>1064</v>
      </c>
      <c r="D7436" s="490">
        <v>305.79360000000003</v>
      </c>
    </row>
    <row r="7437" spans="1:4" x14ac:dyDescent="0.2">
      <c r="A7437" s="489" t="s">
        <v>9257</v>
      </c>
      <c r="B7437" s="489" t="s">
        <v>4014</v>
      </c>
      <c r="C7437" s="490">
        <v>963</v>
      </c>
      <c r="D7437" s="490">
        <v>276.76620000000003</v>
      </c>
    </row>
    <row r="7438" spans="1:4" x14ac:dyDescent="0.2">
      <c r="A7438" s="489" t="s">
        <v>9257</v>
      </c>
      <c r="B7438" s="489" t="s">
        <v>4015</v>
      </c>
      <c r="C7438" s="490">
        <v>-608.1</v>
      </c>
      <c r="D7438" s="490">
        <v>-99.606780000000001</v>
      </c>
    </row>
    <row r="7439" spans="1:4" x14ac:dyDescent="0.2">
      <c r="A7439" s="489" t="s">
        <v>9257</v>
      </c>
      <c r="B7439" s="489" t="s">
        <v>4016</v>
      </c>
      <c r="C7439" s="490">
        <v>-354.90000000000003</v>
      </c>
      <c r="D7439" s="490">
        <v>-42.588000000000001</v>
      </c>
    </row>
    <row r="7440" spans="1:4" x14ac:dyDescent="0.2">
      <c r="A7440" s="489" t="s">
        <v>9257</v>
      </c>
      <c r="B7440" s="489" t="s">
        <v>4010</v>
      </c>
      <c r="C7440" s="490">
        <v>28929.511278195499</v>
      </c>
      <c r="D7440" s="490">
        <v>8314.3415413533803</v>
      </c>
    </row>
    <row r="7441" spans="1:4" x14ac:dyDescent="0.2">
      <c r="A7441" s="489" t="s">
        <v>9257</v>
      </c>
      <c r="B7441" s="489" t="s">
        <v>4011</v>
      </c>
      <c r="C7441" s="490">
        <v>1851.4887218045101</v>
      </c>
      <c r="D7441" s="490">
        <v>506.011867669173</v>
      </c>
    </row>
    <row r="7442" spans="1:4" x14ac:dyDescent="0.2">
      <c r="A7442" s="489" t="s">
        <v>9257</v>
      </c>
      <c r="B7442" s="489" t="s">
        <v>4010</v>
      </c>
      <c r="C7442" s="490">
        <v>30226.973684210501</v>
      </c>
      <c r="D7442" s="490">
        <v>8687.2322368421101</v>
      </c>
    </row>
    <row r="7443" spans="1:4" x14ac:dyDescent="0.2">
      <c r="A7443" s="489" t="s">
        <v>9257</v>
      </c>
      <c r="B7443" s="489" t="s">
        <v>4011</v>
      </c>
      <c r="C7443" s="490">
        <v>403.02631578947404</v>
      </c>
      <c r="D7443" s="490">
        <v>110.147092105263</v>
      </c>
    </row>
    <row r="7444" spans="1:4" x14ac:dyDescent="0.2">
      <c r="A7444" s="489" t="s">
        <v>9257</v>
      </c>
      <c r="B7444" s="489" t="s">
        <v>4010</v>
      </c>
      <c r="C7444" s="490">
        <v>20619</v>
      </c>
      <c r="D7444" s="490">
        <v>5925.9005999999999</v>
      </c>
    </row>
    <row r="7445" spans="1:4" x14ac:dyDescent="0.2">
      <c r="A7445" s="489" t="s">
        <v>9257</v>
      </c>
      <c r="B7445" s="489" t="s">
        <v>4010</v>
      </c>
      <c r="C7445" s="490">
        <v>19974</v>
      </c>
      <c r="D7445" s="490">
        <v>5740.5276000000003</v>
      </c>
    </row>
    <row r="7446" spans="1:4" x14ac:dyDescent="0.2">
      <c r="A7446" s="489" t="s">
        <v>9257</v>
      </c>
      <c r="B7446" s="489" t="s">
        <v>3275</v>
      </c>
      <c r="C7446" s="490">
        <v>7204.5</v>
      </c>
      <c r="D7446" s="490">
        <v>2453.1322500000001</v>
      </c>
    </row>
    <row r="7447" spans="1:4" x14ac:dyDescent="0.2">
      <c r="A7447" s="489" t="s">
        <v>9257</v>
      </c>
      <c r="B7447" s="489" t="s">
        <v>4010</v>
      </c>
      <c r="C7447" s="490">
        <v>7204.5</v>
      </c>
      <c r="D7447" s="490">
        <v>2070.5733</v>
      </c>
    </row>
    <row r="7448" spans="1:4" x14ac:dyDescent="0.2">
      <c r="A7448" s="489" t="s">
        <v>9257</v>
      </c>
      <c r="B7448" s="489" t="s">
        <v>5153</v>
      </c>
      <c r="C7448" s="490">
        <v>16710.599999999999</v>
      </c>
      <c r="D7448" s="490">
        <v>0</v>
      </c>
    </row>
    <row r="7449" spans="1:4" x14ac:dyDescent="0.2">
      <c r="A7449" s="489" t="s">
        <v>9257</v>
      </c>
      <c r="B7449" s="489" t="s">
        <v>5437</v>
      </c>
      <c r="C7449" s="490">
        <v>5606.37132901941</v>
      </c>
      <c r="D7449" s="490">
        <v>800.02918865107006</v>
      </c>
    </row>
    <row r="7450" spans="1:4" x14ac:dyDescent="0.2">
      <c r="A7450" s="489" t="s">
        <v>9257</v>
      </c>
      <c r="B7450" s="489" t="s">
        <v>5467</v>
      </c>
      <c r="C7450" s="490">
        <v>11288.4286709806</v>
      </c>
      <c r="D7450" s="490">
        <v>1528.4532420507701</v>
      </c>
    </row>
    <row r="7451" spans="1:4" x14ac:dyDescent="0.2">
      <c r="A7451" s="489" t="s">
        <v>9257</v>
      </c>
      <c r="B7451" s="489" t="s">
        <v>5153</v>
      </c>
      <c r="C7451" s="490">
        <v>1174</v>
      </c>
      <c r="D7451" s="490">
        <v>0</v>
      </c>
    </row>
    <row r="7452" spans="1:4" x14ac:dyDescent="0.2">
      <c r="A7452" s="489" t="s">
        <v>9257</v>
      </c>
      <c r="B7452" s="489" t="s">
        <v>5439</v>
      </c>
      <c r="C7452" s="490">
        <v>4696</v>
      </c>
      <c r="D7452" s="490">
        <v>651.8048</v>
      </c>
    </row>
    <row r="7453" spans="1:4" x14ac:dyDescent="0.2">
      <c r="A7453" s="489" t="s">
        <v>9257</v>
      </c>
      <c r="B7453" s="489" t="s">
        <v>4010</v>
      </c>
      <c r="C7453" s="490">
        <v>7588</v>
      </c>
      <c r="D7453" s="490">
        <v>2180.7912000000001</v>
      </c>
    </row>
    <row r="7454" spans="1:4" x14ac:dyDescent="0.2">
      <c r="A7454" s="489" t="s">
        <v>9257</v>
      </c>
      <c r="B7454" s="489" t="s">
        <v>4014</v>
      </c>
      <c r="C7454" s="490">
        <v>984</v>
      </c>
      <c r="D7454" s="490">
        <v>282.80160000000001</v>
      </c>
    </row>
    <row r="7455" spans="1:4" x14ac:dyDescent="0.2">
      <c r="A7455" s="489" t="s">
        <v>9257</v>
      </c>
      <c r="B7455" s="489" t="s">
        <v>4015</v>
      </c>
      <c r="C7455" s="490">
        <v>-984</v>
      </c>
      <c r="D7455" s="490">
        <v>-161.17920000000001</v>
      </c>
    </row>
    <row r="7456" spans="1:4" x14ac:dyDescent="0.2">
      <c r="A7456" s="489" t="s">
        <v>9257</v>
      </c>
      <c r="B7456" s="489" t="s">
        <v>4010</v>
      </c>
      <c r="C7456" s="490">
        <v>7352</v>
      </c>
      <c r="D7456" s="490">
        <v>2112.9648000000002</v>
      </c>
    </row>
    <row r="7457" spans="1:4" x14ac:dyDescent="0.2">
      <c r="A7457" s="489" t="s">
        <v>9257</v>
      </c>
      <c r="B7457" s="489" t="s">
        <v>4010</v>
      </c>
      <c r="C7457" s="490">
        <v>8042</v>
      </c>
      <c r="D7457" s="490">
        <v>2311.2708000000002</v>
      </c>
    </row>
    <row r="7458" spans="1:4" x14ac:dyDescent="0.2">
      <c r="A7458" s="489" t="s">
        <v>9257</v>
      </c>
      <c r="B7458" s="489" t="s">
        <v>4014</v>
      </c>
      <c r="C7458" s="490">
        <v>1972</v>
      </c>
      <c r="D7458" s="490">
        <v>566.75279999999998</v>
      </c>
    </row>
    <row r="7459" spans="1:4" x14ac:dyDescent="0.2">
      <c r="A7459" s="489" t="s">
        <v>9257</v>
      </c>
      <c r="B7459" s="489" t="s">
        <v>4015</v>
      </c>
      <c r="C7459" s="490">
        <v>-1972</v>
      </c>
      <c r="D7459" s="490">
        <v>-323.0136</v>
      </c>
    </row>
    <row r="7460" spans="1:4" x14ac:dyDescent="0.2">
      <c r="A7460" s="489" t="s">
        <v>9257</v>
      </c>
      <c r="B7460" s="489" t="s">
        <v>4827</v>
      </c>
      <c r="C7460" s="490">
        <v>7001</v>
      </c>
      <c r="D7460" s="490">
        <v>1710.3443</v>
      </c>
    </row>
    <row r="7461" spans="1:4" x14ac:dyDescent="0.2">
      <c r="A7461" s="489" t="s">
        <v>9257</v>
      </c>
      <c r="B7461" s="489" t="s">
        <v>4832</v>
      </c>
      <c r="C7461" s="490">
        <v>1346</v>
      </c>
      <c r="D7461" s="490">
        <v>328.82780000000002</v>
      </c>
    </row>
    <row r="7462" spans="1:4" x14ac:dyDescent="0.2">
      <c r="A7462" s="489" t="s">
        <v>9257</v>
      </c>
      <c r="B7462" s="489" t="s">
        <v>4833</v>
      </c>
      <c r="C7462" s="490">
        <v>-1346</v>
      </c>
      <c r="D7462" s="490">
        <v>-220.47480000000002</v>
      </c>
    </row>
    <row r="7463" spans="1:4" x14ac:dyDescent="0.2">
      <c r="A7463" s="489" t="s">
        <v>9257</v>
      </c>
      <c r="B7463" s="489" t="s">
        <v>3291</v>
      </c>
      <c r="C7463" s="490">
        <v>23421</v>
      </c>
      <c r="D7463" s="490">
        <v>7735.9563000000007</v>
      </c>
    </row>
    <row r="7464" spans="1:4" x14ac:dyDescent="0.2">
      <c r="A7464" s="489" t="s">
        <v>9257</v>
      </c>
      <c r="B7464" s="489" t="s">
        <v>4010</v>
      </c>
      <c r="C7464" s="490">
        <v>4168</v>
      </c>
      <c r="D7464" s="490">
        <v>1197.8832</v>
      </c>
    </row>
    <row r="7465" spans="1:4" x14ac:dyDescent="0.2">
      <c r="A7465" s="489" t="s">
        <v>9257</v>
      </c>
      <c r="B7465" s="489" t="s">
        <v>4014</v>
      </c>
      <c r="C7465" s="490">
        <v>1202</v>
      </c>
      <c r="D7465" s="490">
        <v>345.45480000000003</v>
      </c>
    </row>
    <row r="7466" spans="1:4" x14ac:dyDescent="0.2">
      <c r="A7466" s="489" t="s">
        <v>9257</v>
      </c>
      <c r="B7466" s="489" t="s">
        <v>4015</v>
      </c>
      <c r="C7466" s="490">
        <v>-1202</v>
      </c>
      <c r="D7466" s="490">
        <v>-196.88760000000002</v>
      </c>
    </row>
    <row r="7467" spans="1:4" x14ac:dyDescent="0.2">
      <c r="A7467" s="489" t="s">
        <v>9257</v>
      </c>
      <c r="B7467" s="489" t="s">
        <v>5153</v>
      </c>
      <c r="C7467" s="490">
        <v>1364.75</v>
      </c>
      <c r="D7467" s="490">
        <v>0</v>
      </c>
    </row>
    <row r="7468" spans="1:4" x14ac:dyDescent="0.2">
      <c r="A7468" s="489" t="s">
        <v>9257</v>
      </c>
      <c r="B7468" s="489" t="s">
        <v>5856</v>
      </c>
      <c r="C7468" s="490">
        <v>5459</v>
      </c>
      <c r="D7468" s="490">
        <v>739.69450000000006</v>
      </c>
    </row>
    <row r="7469" spans="1:4" x14ac:dyDescent="0.2">
      <c r="A7469" s="489" t="s">
        <v>9257</v>
      </c>
      <c r="B7469" s="489" t="s">
        <v>5153</v>
      </c>
      <c r="C7469" s="490">
        <v>386.5</v>
      </c>
      <c r="D7469" s="490">
        <v>0</v>
      </c>
    </row>
    <row r="7470" spans="1:4" x14ac:dyDescent="0.2">
      <c r="A7470" s="489" t="s">
        <v>9257</v>
      </c>
      <c r="B7470" s="489" t="s">
        <v>5876</v>
      </c>
      <c r="C7470" s="490">
        <v>1546</v>
      </c>
      <c r="D7470" s="490">
        <v>199.12480000000002</v>
      </c>
    </row>
    <row r="7471" spans="1:4" x14ac:dyDescent="0.2">
      <c r="A7471" s="489" t="s">
        <v>9257</v>
      </c>
      <c r="B7471" s="489" t="s">
        <v>5153</v>
      </c>
      <c r="C7471" s="490">
        <v>1503</v>
      </c>
      <c r="D7471" s="490">
        <v>0</v>
      </c>
    </row>
    <row r="7472" spans="1:4" x14ac:dyDescent="0.2">
      <c r="A7472" s="489" t="s">
        <v>9257</v>
      </c>
      <c r="B7472" s="489" t="s">
        <v>5430</v>
      </c>
      <c r="C7472" s="490">
        <v>3507</v>
      </c>
      <c r="D7472" s="490">
        <v>570.93960000000004</v>
      </c>
    </row>
    <row r="7473" spans="1:4" x14ac:dyDescent="0.2">
      <c r="A7473" s="489" t="s">
        <v>9257</v>
      </c>
      <c r="B7473" s="489" t="s">
        <v>5153</v>
      </c>
      <c r="C7473" s="490">
        <v>654.75</v>
      </c>
      <c r="D7473" s="490">
        <v>0</v>
      </c>
    </row>
    <row r="7474" spans="1:4" x14ac:dyDescent="0.2">
      <c r="A7474" s="489" t="s">
        <v>9257</v>
      </c>
      <c r="B7474" s="489" t="s">
        <v>5860</v>
      </c>
      <c r="C7474" s="490">
        <v>2619</v>
      </c>
      <c r="D7474" s="490">
        <v>351.2079</v>
      </c>
    </row>
    <row r="7475" spans="1:4" x14ac:dyDescent="0.2">
      <c r="A7475" s="489" t="s">
        <v>9257</v>
      </c>
      <c r="B7475" s="489" t="s">
        <v>5153</v>
      </c>
      <c r="C7475" s="490">
        <v>1796.1428571428601</v>
      </c>
      <c r="D7475" s="490">
        <v>0</v>
      </c>
    </row>
    <row r="7476" spans="1:4" x14ac:dyDescent="0.2">
      <c r="A7476" s="489" t="s">
        <v>9257</v>
      </c>
      <c r="B7476" s="489" t="s">
        <v>5433</v>
      </c>
      <c r="C7476" s="490">
        <v>4191</v>
      </c>
      <c r="D7476" s="490">
        <v>643.31850000000009</v>
      </c>
    </row>
    <row r="7477" spans="1:4" x14ac:dyDescent="0.2">
      <c r="A7477" s="489" t="s">
        <v>9257</v>
      </c>
      <c r="B7477" s="489" t="s">
        <v>5153</v>
      </c>
      <c r="C7477" s="490">
        <v>2191.75</v>
      </c>
      <c r="D7477" s="490">
        <v>0</v>
      </c>
    </row>
    <row r="7478" spans="1:4" x14ac:dyDescent="0.2">
      <c r="A7478" s="489" t="s">
        <v>9257</v>
      </c>
      <c r="B7478" s="489" t="s">
        <v>5864</v>
      </c>
      <c r="C7478" s="490">
        <v>8767</v>
      </c>
      <c r="D7478" s="490">
        <v>1164.2576000000001</v>
      </c>
    </row>
    <row r="7479" spans="1:4" x14ac:dyDescent="0.2">
      <c r="A7479" s="489" t="s">
        <v>9257</v>
      </c>
      <c r="B7479" s="489" t="s">
        <v>4900</v>
      </c>
      <c r="C7479" s="490">
        <v>4426</v>
      </c>
      <c r="D7479" s="490">
        <v>792.25400000000002</v>
      </c>
    </row>
    <row r="7480" spans="1:4" x14ac:dyDescent="0.2">
      <c r="A7480" s="489" t="s">
        <v>9257</v>
      </c>
      <c r="B7480" s="489" t="s">
        <v>5153</v>
      </c>
      <c r="C7480" s="490">
        <v>1896.8571428571402</v>
      </c>
      <c r="D7480" s="490">
        <v>0</v>
      </c>
    </row>
    <row r="7481" spans="1:4" x14ac:dyDescent="0.2">
      <c r="A7481" s="489" t="s">
        <v>9257</v>
      </c>
      <c r="B7481" s="489" t="s">
        <v>5153</v>
      </c>
      <c r="C7481" s="490">
        <v>1761.25</v>
      </c>
      <c r="D7481" s="490">
        <v>0</v>
      </c>
    </row>
    <row r="7482" spans="1:4" x14ac:dyDescent="0.2">
      <c r="A7482" s="489" t="s">
        <v>9257</v>
      </c>
      <c r="B7482" s="489" t="s">
        <v>5860</v>
      </c>
      <c r="C7482" s="490">
        <v>7045</v>
      </c>
      <c r="D7482" s="490">
        <v>944.73450000000003</v>
      </c>
    </row>
    <row r="7483" spans="1:4" x14ac:dyDescent="0.2">
      <c r="A7483" s="489" t="s">
        <v>9257</v>
      </c>
      <c r="B7483" s="489" t="s">
        <v>5153</v>
      </c>
      <c r="C7483" s="490">
        <v>984.25</v>
      </c>
      <c r="D7483" s="490">
        <v>0</v>
      </c>
    </row>
    <row r="7484" spans="1:4" x14ac:dyDescent="0.2">
      <c r="A7484" s="489" t="s">
        <v>9257</v>
      </c>
      <c r="B7484" s="489" t="s">
        <v>5868</v>
      </c>
      <c r="C7484" s="490">
        <v>3937</v>
      </c>
      <c r="D7484" s="490">
        <v>517.32180000000005</v>
      </c>
    </row>
    <row r="7485" spans="1:4" x14ac:dyDescent="0.2">
      <c r="A7485" s="489" t="s">
        <v>9257</v>
      </c>
      <c r="B7485" s="489" t="s">
        <v>5153</v>
      </c>
      <c r="C7485" s="490">
        <v>2388.25</v>
      </c>
      <c r="D7485" s="490">
        <v>0</v>
      </c>
    </row>
    <row r="7486" spans="1:4" x14ac:dyDescent="0.2">
      <c r="A7486" s="489" t="s">
        <v>9257</v>
      </c>
      <c r="B7486" s="489" t="s">
        <v>5876</v>
      </c>
      <c r="C7486" s="490">
        <v>9553</v>
      </c>
      <c r="D7486" s="490">
        <v>1230.4264000000001</v>
      </c>
    </row>
    <row r="7487" spans="1:4" x14ac:dyDescent="0.2">
      <c r="A7487" s="489" t="s">
        <v>9257</v>
      </c>
      <c r="B7487" s="489" t="s">
        <v>5153</v>
      </c>
      <c r="C7487" s="490">
        <v>3767.5714285714303</v>
      </c>
      <c r="D7487" s="490">
        <v>0</v>
      </c>
    </row>
    <row r="7488" spans="1:4" x14ac:dyDescent="0.2">
      <c r="A7488" s="489" t="s">
        <v>9257</v>
      </c>
      <c r="B7488" s="489" t="s">
        <v>4896</v>
      </c>
      <c r="C7488" s="490">
        <v>8791</v>
      </c>
      <c r="D7488" s="490">
        <v>1614.0276000000001</v>
      </c>
    </row>
    <row r="7489" spans="1:4" x14ac:dyDescent="0.2">
      <c r="A7489" s="489" t="s">
        <v>9257</v>
      </c>
      <c r="B7489" s="489" t="s">
        <v>5153</v>
      </c>
      <c r="C7489" s="490">
        <v>1573</v>
      </c>
      <c r="D7489" s="490">
        <v>0</v>
      </c>
    </row>
    <row r="7490" spans="1:4" x14ac:dyDescent="0.2">
      <c r="A7490" s="489" t="s">
        <v>9257</v>
      </c>
      <c r="B7490" s="489" t="s">
        <v>5856</v>
      </c>
      <c r="C7490" s="490">
        <v>6292</v>
      </c>
      <c r="D7490" s="490">
        <v>852.56600000000003</v>
      </c>
    </row>
    <row r="7491" spans="1:4" x14ac:dyDescent="0.2">
      <c r="A7491" s="489" t="s">
        <v>9257</v>
      </c>
      <c r="B7491" s="489" t="s">
        <v>5153</v>
      </c>
      <c r="C7491" s="490">
        <v>1478.57142857143</v>
      </c>
      <c r="D7491" s="490">
        <v>0</v>
      </c>
    </row>
    <row r="7492" spans="1:4" x14ac:dyDescent="0.2">
      <c r="A7492" s="489" t="s">
        <v>9257</v>
      </c>
      <c r="B7492" s="489" t="s">
        <v>5430</v>
      </c>
      <c r="C7492" s="490">
        <v>3450</v>
      </c>
      <c r="D7492" s="490">
        <v>561.66</v>
      </c>
    </row>
    <row r="7493" spans="1:4" x14ac:dyDescent="0.2">
      <c r="A7493" s="489" t="s">
        <v>9257</v>
      </c>
      <c r="B7493" s="489" t="s">
        <v>5153</v>
      </c>
      <c r="C7493" s="490">
        <v>1517.57142857143</v>
      </c>
      <c r="D7493" s="490">
        <v>0</v>
      </c>
    </row>
    <row r="7494" spans="1:4" x14ac:dyDescent="0.2">
      <c r="A7494" s="489" t="s">
        <v>9257</v>
      </c>
      <c r="B7494" s="489" t="s">
        <v>5428</v>
      </c>
      <c r="C7494" s="490">
        <v>3541</v>
      </c>
      <c r="D7494" s="490">
        <v>602.67820000000006</v>
      </c>
    </row>
    <row r="7495" spans="1:4" x14ac:dyDescent="0.2">
      <c r="A7495" s="489" t="s">
        <v>9257</v>
      </c>
      <c r="B7495" s="489" t="s">
        <v>5153</v>
      </c>
      <c r="C7495" s="490">
        <v>2604.8571428571399</v>
      </c>
      <c r="D7495" s="490">
        <v>0</v>
      </c>
    </row>
    <row r="7496" spans="1:4" x14ac:dyDescent="0.2">
      <c r="A7496" s="489" t="s">
        <v>9257</v>
      </c>
      <c r="B7496" s="489" t="s">
        <v>5432</v>
      </c>
      <c r="C7496" s="490">
        <v>6078</v>
      </c>
      <c r="D7496" s="490">
        <v>949.9914</v>
      </c>
    </row>
    <row r="7497" spans="1:4" x14ac:dyDescent="0.2">
      <c r="A7497" s="489" t="s">
        <v>9257</v>
      </c>
      <c r="B7497" s="489" t="s">
        <v>5395</v>
      </c>
      <c r="C7497" s="490">
        <v>144</v>
      </c>
      <c r="D7497" s="490">
        <v>12.671999999999999</v>
      </c>
    </row>
    <row r="7498" spans="1:4" x14ac:dyDescent="0.2">
      <c r="A7498" s="489" t="s">
        <v>9257</v>
      </c>
      <c r="B7498" s="489" t="s">
        <v>5157</v>
      </c>
      <c r="C7498" s="490">
        <v>61.6216216216216</v>
      </c>
      <c r="D7498" s="490">
        <v>0</v>
      </c>
    </row>
    <row r="7499" spans="1:4" x14ac:dyDescent="0.2">
      <c r="A7499" s="489" t="s">
        <v>9257</v>
      </c>
      <c r="B7499" s="489" t="s">
        <v>4900</v>
      </c>
      <c r="C7499" s="490">
        <v>3991</v>
      </c>
      <c r="D7499" s="490">
        <v>714.38900000000001</v>
      </c>
    </row>
    <row r="7500" spans="1:4" x14ac:dyDescent="0.2">
      <c r="A7500" s="489" t="s">
        <v>9257</v>
      </c>
      <c r="B7500" s="489" t="s">
        <v>5153</v>
      </c>
      <c r="C7500" s="490">
        <v>1710.4285714285702</v>
      </c>
      <c r="D7500" s="490">
        <v>0</v>
      </c>
    </row>
    <row r="7501" spans="1:4" x14ac:dyDescent="0.2">
      <c r="A7501" s="489" t="s">
        <v>9257</v>
      </c>
      <c r="B7501" s="489" t="s">
        <v>4900</v>
      </c>
      <c r="C7501" s="490">
        <v>3088</v>
      </c>
      <c r="D7501" s="490">
        <v>552.75200000000007</v>
      </c>
    </row>
    <row r="7502" spans="1:4" x14ac:dyDescent="0.2">
      <c r="A7502" s="489" t="s">
        <v>9257</v>
      </c>
      <c r="B7502" s="489" t="s">
        <v>5153</v>
      </c>
      <c r="C7502" s="490">
        <v>1323.42857142857</v>
      </c>
      <c r="D7502" s="490">
        <v>0</v>
      </c>
    </row>
    <row r="7503" spans="1:4" x14ac:dyDescent="0.2">
      <c r="A7503" s="489" t="s">
        <v>9257</v>
      </c>
      <c r="B7503" s="489" t="s">
        <v>5153</v>
      </c>
      <c r="C7503" s="490">
        <v>3045</v>
      </c>
      <c r="D7503" s="490">
        <v>0</v>
      </c>
    </row>
    <row r="7504" spans="1:4" x14ac:dyDescent="0.2">
      <c r="A7504" s="489" t="s">
        <v>9257</v>
      </c>
      <c r="B7504" s="489" t="s">
        <v>5428</v>
      </c>
      <c r="C7504" s="490">
        <v>7105</v>
      </c>
      <c r="D7504" s="490">
        <v>1209.271</v>
      </c>
    </row>
    <row r="7505" spans="1:4" x14ac:dyDescent="0.2">
      <c r="A7505" s="489" t="s">
        <v>9257</v>
      </c>
      <c r="B7505" s="489" t="s">
        <v>5153</v>
      </c>
      <c r="C7505" s="490">
        <v>11481.800000000001</v>
      </c>
      <c r="D7505" s="490">
        <v>0</v>
      </c>
    </row>
    <row r="7506" spans="1:4" x14ac:dyDescent="0.2">
      <c r="A7506" s="489" t="s">
        <v>9257</v>
      </c>
      <c r="B7506" s="489" t="s">
        <v>5876</v>
      </c>
      <c r="C7506" s="490">
        <v>9994.028571428571</v>
      </c>
      <c r="D7506" s="490">
        <v>1287.2308800000001</v>
      </c>
    </row>
    <row r="7507" spans="1:4" x14ac:dyDescent="0.2">
      <c r="A7507" s="489" t="s">
        <v>9257</v>
      </c>
      <c r="B7507" s="489" t="s">
        <v>5877</v>
      </c>
      <c r="C7507" s="490">
        <v>29982.085714285702</v>
      </c>
      <c r="D7507" s="490">
        <v>3663.8108742857103</v>
      </c>
    </row>
    <row r="7508" spans="1:4" x14ac:dyDescent="0.2">
      <c r="A7508" s="489" t="s">
        <v>9257</v>
      </c>
      <c r="B7508" s="489" t="s">
        <v>5878</v>
      </c>
      <c r="C7508" s="490">
        <v>29982.085714285702</v>
      </c>
      <c r="D7508" s="490">
        <v>3268.0473428571399</v>
      </c>
    </row>
    <row r="7509" spans="1:4" x14ac:dyDescent="0.2">
      <c r="A7509" s="489" t="s">
        <v>9257</v>
      </c>
      <c r="B7509" s="489" t="s">
        <v>5153</v>
      </c>
      <c r="C7509" s="490">
        <v>3780</v>
      </c>
      <c r="D7509" s="490">
        <v>0</v>
      </c>
    </row>
    <row r="7510" spans="1:4" x14ac:dyDescent="0.2">
      <c r="A7510" s="489" t="s">
        <v>9257</v>
      </c>
      <c r="B7510" s="489" t="s">
        <v>4892</v>
      </c>
      <c r="C7510" s="490">
        <v>8820</v>
      </c>
      <c r="D7510" s="490">
        <v>1635.2280000000001</v>
      </c>
    </row>
    <row r="7511" spans="1:4" x14ac:dyDescent="0.2">
      <c r="A7511" s="489" t="s">
        <v>9257</v>
      </c>
      <c r="B7511" s="489" t="s">
        <v>5153</v>
      </c>
      <c r="C7511" s="490">
        <v>3835.2857142857101</v>
      </c>
      <c r="D7511" s="490">
        <v>0</v>
      </c>
    </row>
    <row r="7512" spans="1:4" x14ac:dyDescent="0.2">
      <c r="A7512" s="489" t="s">
        <v>9257</v>
      </c>
      <c r="B7512" s="489" t="s">
        <v>5434</v>
      </c>
      <c r="C7512" s="490">
        <v>8949</v>
      </c>
      <c r="D7512" s="490">
        <v>1348.6143</v>
      </c>
    </row>
    <row r="7513" spans="1:4" x14ac:dyDescent="0.2">
      <c r="A7513" s="489" t="s">
        <v>9257</v>
      </c>
      <c r="B7513" s="489" t="s">
        <v>5153</v>
      </c>
      <c r="C7513" s="490">
        <v>2983.7250297771002</v>
      </c>
      <c r="D7513" s="490">
        <v>0</v>
      </c>
    </row>
    <row r="7514" spans="1:4" x14ac:dyDescent="0.2">
      <c r="A7514" s="489" t="s">
        <v>9257</v>
      </c>
      <c r="B7514" s="489" t="s">
        <v>4896</v>
      </c>
      <c r="C7514" s="490">
        <v>6964</v>
      </c>
      <c r="D7514" s="490">
        <v>1278.5904</v>
      </c>
    </row>
    <row r="7515" spans="1:4" x14ac:dyDescent="0.2">
      <c r="A7515" s="489" t="s">
        <v>9257</v>
      </c>
      <c r="B7515" s="489" t="s">
        <v>4010</v>
      </c>
      <c r="C7515" s="490">
        <v>27065.840276366602</v>
      </c>
      <c r="D7515" s="490">
        <v>7778.7224954277608</v>
      </c>
    </row>
    <row r="7516" spans="1:4" x14ac:dyDescent="0.2">
      <c r="A7516" s="489" t="s">
        <v>9257</v>
      </c>
      <c r="B7516" s="489" t="s">
        <v>4011</v>
      </c>
      <c r="C7516" s="490">
        <v>17331.159723633402</v>
      </c>
      <c r="D7516" s="490">
        <v>4736.6059524690099</v>
      </c>
    </row>
    <row r="7517" spans="1:4" x14ac:dyDescent="0.2">
      <c r="A7517" s="489" t="s">
        <v>9257</v>
      </c>
      <c r="B7517" s="489" t="s">
        <v>4827</v>
      </c>
      <c r="C7517" s="490">
        <v>9040</v>
      </c>
      <c r="D7517" s="490">
        <v>2208.4720000000002</v>
      </c>
    </row>
    <row r="7518" spans="1:4" x14ac:dyDescent="0.2">
      <c r="A7518" s="489" t="s">
        <v>9257</v>
      </c>
      <c r="B7518" s="489" t="s">
        <v>4832</v>
      </c>
      <c r="C7518" s="490">
        <v>1443</v>
      </c>
      <c r="D7518" s="490">
        <v>352.5249</v>
      </c>
    </row>
    <row r="7519" spans="1:4" x14ac:dyDescent="0.2">
      <c r="A7519" s="489" t="s">
        <v>9257</v>
      </c>
      <c r="B7519" s="489" t="s">
        <v>4833</v>
      </c>
      <c r="C7519" s="490">
        <v>-1443</v>
      </c>
      <c r="D7519" s="490">
        <v>-236.36340000000001</v>
      </c>
    </row>
    <row r="7520" spans="1:4" x14ac:dyDescent="0.2">
      <c r="A7520" s="489" t="s">
        <v>9257</v>
      </c>
      <c r="B7520" s="489" t="s">
        <v>4010</v>
      </c>
      <c r="C7520" s="490">
        <v>14967</v>
      </c>
      <c r="D7520" s="490">
        <v>4301.5158000000001</v>
      </c>
    </row>
    <row r="7521" spans="1:4" x14ac:dyDescent="0.2">
      <c r="A7521" s="489" t="s">
        <v>9257</v>
      </c>
      <c r="B7521" s="489" t="s">
        <v>4010</v>
      </c>
      <c r="C7521" s="490">
        <v>14806</v>
      </c>
      <c r="D7521" s="490">
        <v>4255.2444000000005</v>
      </c>
    </row>
    <row r="7522" spans="1:4" x14ac:dyDescent="0.2">
      <c r="A7522" s="489" t="s">
        <v>9257</v>
      </c>
      <c r="B7522" s="489" t="s">
        <v>4827</v>
      </c>
      <c r="C7522" s="490">
        <v>13588</v>
      </c>
      <c r="D7522" s="490">
        <v>3319.5484000000001</v>
      </c>
    </row>
    <row r="7523" spans="1:4" x14ac:dyDescent="0.2">
      <c r="A7523" s="489" t="s">
        <v>9257</v>
      </c>
      <c r="B7523" s="489" t="s">
        <v>4832</v>
      </c>
      <c r="C7523" s="490">
        <v>3888</v>
      </c>
      <c r="D7523" s="490">
        <v>949.83840000000009</v>
      </c>
    </row>
    <row r="7524" spans="1:4" x14ac:dyDescent="0.2">
      <c r="A7524" s="489" t="s">
        <v>9257</v>
      </c>
      <c r="B7524" s="489" t="s">
        <v>4833</v>
      </c>
      <c r="C7524" s="490">
        <v>-3888</v>
      </c>
      <c r="D7524" s="490">
        <v>-636.85440000000006</v>
      </c>
    </row>
    <row r="7525" spans="1:4" x14ac:dyDescent="0.2">
      <c r="A7525" s="489" t="s">
        <v>9257</v>
      </c>
      <c r="B7525" s="489" t="s">
        <v>4827</v>
      </c>
      <c r="C7525" s="490">
        <v>14092</v>
      </c>
      <c r="D7525" s="490">
        <v>3442.6756</v>
      </c>
    </row>
    <row r="7526" spans="1:4" x14ac:dyDescent="0.2">
      <c r="A7526" s="489" t="s">
        <v>9257</v>
      </c>
      <c r="B7526" s="489" t="s">
        <v>4832</v>
      </c>
      <c r="C7526" s="490">
        <v>1533</v>
      </c>
      <c r="D7526" s="490">
        <v>374.51190000000003</v>
      </c>
    </row>
    <row r="7527" spans="1:4" x14ac:dyDescent="0.2">
      <c r="A7527" s="489" t="s">
        <v>9257</v>
      </c>
      <c r="B7527" s="489" t="s">
        <v>4833</v>
      </c>
      <c r="C7527" s="490">
        <v>-1533</v>
      </c>
      <c r="D7527" s="490">
        <v>-251.1054</v>
      </c>
    </row>
    <row r="7528" spans="1:4" x14ac:dyDescent="0.2">
      <c r="A7528" s="489" t="s">
        <v>9257</v>
      </c>
      <c r="B7528" s="489" t="s">
        <v>4010</v>
      </c>
      <c r="C7528" s="490">
        <v>5040</v>
      </c>
      <c r="D7528" s="490">
        <v>1448.4960000000001</v>
      </c>
    </row>
    <row r="7529" spans="1:4" x14ac:dyDescent="0.2">
      <c r="A7529" s="489" t="s">
        <v>9257</v>
      </c>
      <c r="B7529" s="489" t="s">
        <v>4010</v>
      </c>
      <c r="C7529" s="490">
        <v>4391</v>
      </c>
      <c r="D7529" s="490">
        <v>1261.9734000000001</v>
      </c>
    </row>
    <row r="7530" spans="1:4" x14ac:dyDescent="0.2">
      <c r="A7530" s="489" t="s">
        <v>9257</v>
      </c>
      <c r="B7530" s="489" t="s">
        <v>4014</v>
      </c>
      <c r="C7530" s="490">
        <v>1443</v>
      </c>
      <c r="D7530" s="490">
        <v>414.71820000000002</v>
      </c>
    </row>
    <row r="7531" spans="1:4" x14ac:dyDescent="0.2">
      <c r="A7531" s="489" t="s">
        <v>9257</v>
      </c>
      <c r="B7531" s="489" t="s">
        <v>4015</v>
      </c>
      <c r="C7531" s="490">
        <v>-1443</v>
      </c>
      <c r="D7531" s="490">
        <v>-236.36340000000001</v>
      </c>
    </row>
    <row r="7532" spans="1:4" x14ac:dyDescent="0.2">
      <c r="A7532" s="489" t="s">
        <v>9257</v>
      </c>
      <c r="B7532" s="489" t="s">
        <v>4010</v>
      </c>
      <c r="C7532" s="490">
        <v>4621</v>
      </c>
      <c r="D7532" s="490">
        <v>1328.0754000000002</v>
      </c>
    </row>
    <row r="7533" spans="1:4" x14ac:dyDescent="0.2">
      <c r="A7533" s="489" t="s">
        <v>9257</v>
      </c>
      <c r="B7533" s="489" t="s">
        <v>4827</v>
      </c>
      <c r="C7533" s="490">
        <v>8803</v>
      </c>
      <c r="D7533" s="490">
        <v>2150.5729000000001</v>
      </c>
    </row>
    <row r="7534" spans="1:4" x14ac:dyDescent="0.2">
      <c r="A7534" s="489" t="s">
        <v>9257</v>
      </c>
      <c r="B7534" s="489" t="s">
        <v>3291</v>
      </c>
      <c r="C7534" s="490">
        <v>4655</v>
      </c>
      <c r="D7534" s="490">
        <v>1537.5465000000002</v>
      </c>
    </row>
    <row r="7535" spans="1:4" x14ac:dyDescent="0.2">
      <c r="A7535" s="489" t="s">
        <v>9257</v>
      </c>
      <c r="B7535" s="489" t="s">
        <v>3295</v>
      </c>
      <c r="C7535" s="490">
        <v>1139</v>
      </c>
      <c r="D7535" s="490">
        <v>376.21170000000001</v>
      </c>
    </row>
    <row r="7536" spans="1:4" x14ac:dyDescent="0.2">
      <c r="A7536" s="489" t="s">
        <v>9257</v>
      </c>
      <c r="B7536" s="489" t="s">
        <v>3296</v>
      </c>
      <c r="C7536" s="490">
        <v>-1139</v>
      </c>
      <c r="D7536" s="490">
        <v>-186.56820000000002</v>
      </c>
    </row>
    <row r="7537" spans="1:4" x14ac:dyDescent="0.2">
      <c r="A7537" s="489" t="s">
        <v>9257</v>
      </c>
      <c r="B7537" s="489" t="s">
        <v>4827</v>
      </c>
      <c r="C7537" s="490">
        <v>4513</v>
      </c>
      <c r="D7537" s="490">
        <v>1102.5259000000001</v>
      </c>
    </row>
    <row r="7538" spans="1:4" x14ac:dyDescent="0.2">
      <c r="A7538" s="489" t="s">
        <v>9257</v>
      </c>
      <c r="B7538" s="489" t="s">
        <v>4832</v>
      </c>
      <c r="C7538" s="490">
        <v>1882</v>
      </c>
      <c r="D7538" s="490">
        <v>459.77260000000001</v>
      </c>
    </row>
    <row r="7539" spans="1:4" x14ac:dyDescent="0.2">
      <c r="A7539" s="489" t="s">
        <v>9257</v>
      </c>
      <c r="B7539" s="489" t="s">
        <v>4833</v>
      </c>
      <c r="C7539" s="490">
        <v>-1882</v>
      </c>
      <c r="D7539" s="490">
        <v>-308.27160000000003</v>
      </c>
    </row>
    <row r="7540" spans="1:4" x14ac:dyDescent="0.2">
      <c r="A7540" s="489" t="s">
        <v>9257</v>
      </c>
      <c r="B7540" s="489" t="s">
        <v>5153</v>
      </c>
      <c r="C7540" s="490">
        <v>3079</v>
      </c>
      <c r="D7540" s="490">
        <v>0</v>
      </c>
    </row>
    <row r="7541" spans="1:4" x14ac:dyDescent="0.2">
      <c r="A7541" s="489" t="s">
        <v>9257</v>
      </c>
      <c r="B7541" s="489" t="s">
        <v>5852</v>
      </c>
      <c r="C7541" s="490">
        <v>7737.1980676328503</v>
      </c>
      <c r="D7541" s="490">
        <v>1058.44869565217</v>
      </c>
    </row>
    <row r="7542" spans="1:4" x14ac:dyDescent="0.2">
      <c r="A7542" s="489" t="s">
        <v>9257</v>
      </c>
      <c r="B7542" s="489" t="s">
        <v>5853</v>
      </c>
      <c r="C7542" s="490">
        <v>8278.8019323671506</v>
      </c>
      <c r="D7542" s="490">
        <v>1074.5884908212599</v>
      </c>
    </row>
    <row r="7543" spans="1:4" x14ac:dyDescent="0.2">
      <c r="A7543" s="489" t="s">
        <v>9257</v>
      </c>
      <c r="B7543" s="489" t="s">
        <v>4010</v>
      </c>
      <c r="C7543" s="490">
        <v>8794</v>
      </c>
      <c r="D7543" s="490">
        <v>2527.3956000000003</v>
      </c>
    </row>
    <row r="7544" spans="1:4" x14ac:dyDescent="0.2">
      <c r="A7544" s="489" t="s">
        <v>9257</v>
      </c>
      <c r="B7544" s="489" t="s">
        <v>4014</v>
      </c>
      <c r="C7544" s="490">
        <v>1348</v>
      </c>
      <c r="D7544" s="490">
        <v>387.41520000000003</v>
      </c>
    </row>
    <row r="7545" spans="1:4" x14ac:dyDescent="0.2">
      <c r="A7545" s="489" t="s">
        <v>9257</v>
      </c>
      <c r="B7545" s="489" t="s">
        <v>4015</v>
      </c>
      <c r="C7545" s="490">
        <v>-1348</v>
      </c>
      <c r="D7545" s="490">
        <v>-220.80240000000001</v>
      </c>
    </row>
    <row r="7546" spans="1:4" x14ac:dyDescent="0.2">
      <c r="A7546" s="489" t="s">
        <v>9257</v>
      </c>
      <c r="B7546" s="489" t="s">
        <v>5153</v>
      </c>
      <c r="C7546" s="490">
        <v>8129.8</v>
      </c>
      <c r="D7546" s="490">
        <v>0</v>
      </c>
    </row>
    <row r="7547" spans="1:4" x14ac:dyDescent="0.2">
      <c r="A7547" s="489" t="s">
        <v>9257</v>
      </c>
      <c r="B7547" s="489" t="s">
        <v>5432</v>
      </c>
      <c r="C7547" s="490">
        <v>8047</v>
      </c>
      <c r="D7547" s="490">
        <v>1257.7461000000001</v>
      </c>
    </row>
    <row r="7548" spans="1:4" x14ac:dyDescent="0.2">
      <c r="A7548" s="489" t="s">
        <v>9257</v>
      </c>
      <c r="B7548" s="489" t="s">
        <v>5452</v>
      </c>
      <c r="C7548" s="490">
        <v>24141</v>
      </c>
      <c r="D7548" s="490">
        <v>3580.1103000000003</v>
      </c>
    </row>
    <row r="7549" spans="1:4" x14ac:dyDescent="0.2">
      <c r="A7549" s="489" t="s">
        <v>9257</v>
      </c>
      <c r="B7549" s="489" t="s">
        <v>5453</v>
      </c>
      <c r="C7549" s="490">
        <v>8047</v>
      </c>
      <c r="D7549" s="490">
        <v>1064.6181000000001</v>
      </c>
    </row>
    <row r="7550" spans="1:4" x14ac:dyDescent="0.2">
      <c r="A7550" s="489" t="s">
        <v>9257</v>
      </c>
      <c r="B7550" s="489" t="s">
        <v>4010</v>
      </c>
      <c r="C7550" s="490">
        <v>31443.349753694602</v>
      </c>
      <c r="D7550" s="490">
        <v>9036.8187192118203</v>
      </c>
    </row>
    <row r="7551" spans="1:4" x14ac:dyDescent="0.2">
      <c r="A7551" s="489" t="s">
        <v>9257</v>
      </c>
      <c r="B7551" s="489" t="s">
        <v>4011</v>
      </c>
      <c r="C7551" s="490">
        <v>19620.650246305402</v>
      </c>
      <c r="D7551" s="490">
        <v>5362.3237123152703</v>
      </c>
    </row>
    <row r="7552" spans="1:4" x14ac:dyDescent="0.2">
      <c r="A7552" s="489" t="s">
        <v>9257</v>
      </c>
      <c r="B7552" s="489" t="s">
        <v>4010</v>
      </c>
      <c r="C7552" s="490">
        <v>2326</v>
      </c>
      <c r="D7552" s="490">
        <v>668.49240000000009</v>
      </c>
    </row>
    <row r="7553" spans="1:4" x14ac:dyDescent="0.2">
      <c r="A7553" s="489" t="s">
        <v>9257</v>
      </c>
      <c r="B7553" s="489" t="s">
        <v>4014</v>
      </c>
      <c r="C7553" s="490">
        <v>463</v>
      </c>
      <c r="D7553" s="490">
        <v>133.06620000000001</v>
      </c>
    </row>
    <row r="7554" spans="1:4" x14ac:dyDescent="0.2">
      <c r="A7554" s="489" t="s">
        <v>9257</v>
      </c>
      <c r="B7554" s="489" t="s">
        <v>4015</v>
      </c>
      <c r="C7554" s="490">
        <v>-463</v>
      </c>
      <c r="D7554" s="490">
        <v>-75.839399999999998</v>
      </c>
    </row>
    <row r="7555" spans="1:4" x14ac:dyDescent="0.2">
      <c r="A7555" s="489" t="s">
        <v>9257</v>
      </c>
      <c r="B7555" s="489" t="s">
        <v>5153</v>
      </c>
      <c r="C7555" s="490">
        <v>3287</v>
      </c>
      <c r="D7555" s="490">
        <v>0</v>
      </c>
    </row>
    <row r="7556" spans="1:4" x14ac:dyDescent="0.2">
      <c r="A7556" s="489" t="s">
        <v>9257</v>
      </c>
      <c r="B7556" s="489" t="s">
        <v>5433</v>
      </c>
      <c r="C7556" s="490">
        <v>7801.6693163752007</v>
      </c>
      <c r="D7556" s="490">
        <v>1197.5562400635902</v>
      </c>
    </row>
    <row r="7557" spans="1:4" x14ac:dyDescent="0.2">
      <c r="A7557" s="489" t="s">
        <v>9257</v>
      </c>
      <c r="B7557" s="489" t="s">
        <v>5455</v>
      </c>
      <c r="C7557" s="490">
        <v>11827.330683624799</v>
      </c>
      <c r="D7557" s="490">
        <v>1722.05934753577</v>
      </c>
    </row>
    <row r="7558" spans="1:4" x14ac:dyDescent="0.2">
      <c r="A7558" s="489" t="s">
        <v>9257</v>
      </c>
      <c r="B7558" s="489" t="s">
        <v>5153</v>
      </c>
      <c r="C7558" s="490">
        <v>3432</v>
      </c>
      <c r="D7558" s="490">
        <v>0</v>
      </c>
    </row>
    <row r="7559" spans="1:4" x14ac:dyDescent="0.2">
      <c r="A7559" s="489" t="s">
        <v>9257</v>
      </c>
      <c r="B7559" s="489" t="s">
        <v>4872</v>
      </c>
      <c r="C7559" s="490">
        <v>8085</v>
      </c>
      <c r="D7559" s="490">
        <v>1576.575</v>
      </c>
    </row>
    <row r="7560" spans="1:4" x14ac:dyDescent="0.2">
      <c r="A7560" s="489" t="s">
        <v>9257</v>
      </c>
      <c r="B7560" s="489" t="s">
        <v>4010</v>
      </c>
      <c r="C7560" s="490">
        <v>9714.7000000000007</v>
      </c>
      <c r="D7560" s="490">
        <v>2792.0047800000002</v>
      </c>
    </row>
    <row r="7561" spans="1:4" x14ac:dyDescent="0.2">
      <c r="A7561" s="489" t="s">
        <v>9257</v>
      </c>
      <c r="B7561" s="489" t="s">
        <v>4014</v>
      </c>
      <c r="C7561" s="490">
        <v>9129.3000000000011</v>
      </c>
      <c r="D7561" s="490">
        <v>2623.76082</v>
      </c>
    </row>
    <row r="7562" spans="1:4" x14ac:dyDescent="0.2">
      <c r="A7562" s="489" t="s">
        <v>9257</v>
      </c>
      <c r="B7562" s="489" t="s">
        <v>4015</v>
      </c>
      <c r="C7562" s="490">
        <v>-5653.2</v>
      </c>
      <c r="D7562" s="490">
        <v>-925.99416000000008</v>
      </c>
    </row>
    <row r="7563" spans="1:4" x14ac:dyDescent="0.2">
      <c r="A7563" s="489" t="s">
        <v>9257</v>
      </c>
      <c r="B7563" s="489" t="s">
        <v>4016</v>
      </c>
      <c r="C7563" s="490">
        <v>-3476.1</v>
      </c>
      <c r="D7563" s="490">
        <v>-417.13200000000001</v>
      </c>
    </row>
    <row r="7564" spans="1:4" x14ac:dyDescent="0.2">
      <c r="A7564" s="489" t="s">
        <v>9257</v>
      </c>
      <c r="B7564" s="489" t="s">
        <v>5153</v>
      </c>
      <c r="C7564" s="490">
        <v>2245</v>
      </c>
      <c r="D7564" s="490">
        <v>0</v>
      </c>
    </row>
    <row r="7565" spans="1:4" x14ac:dyDescent="0.2">
      <c r="A7565" s="489" t="s">
        <v>9257</v>
      </c>
      <c r="B7565" s="489" t="s">
        <v>6051</v>
      </c>
      <c r="C7565" s="490">
        <v>1006.3000000000001</v>
      </c>
      <c r="D7565" s="490">
        <v>31.909773000000001</v>
      </c>
    </row>
    <row r="7566" spans="1:4" x14ac:dyDescent="0.2">
      <c r="A7566" s="489" t="s">
        <v>9257</v>
      </c>
      <c r="B7566" s="489" t="s">
        <v>5430</v>
      </c>
      <c r="C7566" s="490">
        <v>7423.0593607305909</v>
      </c>
      <c r="D7566" s="490">
        <v>1208.4740639269412</v>
      </c>
    </row>
    <row r="7567" spans="1:4" x14ac:dyDescent="0.2">
      <c r="A7567" s="489" t="s">
        <v>9257</v>
      </c>
      <c r="B7567" s="489" t="s">
        <v>5446</v>
      </c>
      <c r="C7567" s="490">
        <v>21838.640639269401</v>
      </c>
      <c r="D7567" s="490">
        <v>3371.8861147032003</v>
      </c>
    </row>
    <row r="7568" spans="1:4" x14ac:dyDescent="0.2">
      <c r="A7568" s="489" t="s">
        <v>9257</v>
      </c>
      <c r="B7568" s="489" t="s">
        <v>5153</v>
      </c>
      <c r="C7568" s="490">
        <v>99</v>
      </c>
      <c r="D7568" s="490">
        <v>0</v>
      </c>
    </row>
    <row r="7569" spans="1:4" x14ac:dyDescent="0.2">
      <c r="A7569" s="489" t="s">
        <v>9257</v>
      </c>
      <c r="B7569" s="489" t="s">
        <v>4892</v>
      </c>
      <c r="C7569" s="490">
        <v>9998.0769230769201</v>
      </c>
      <c r="D7569" s="490">
        <v>1853.6434615384601</v>
      </c>
    </row>
    <row r="7570" spans="1:4" x14ac:dyDescent="0.2">
      <c r="A7570" s="489" t="s">
        <v>9257</v>
      </c>
      <c r="B7570" s="489" t="s">
        <v>6051</v>
      </c>
      <c r="C7570" s="490">
        <v>1460.7</v>
      </c>
      <c r="D7570" s="490">
        <v>46.318796999999996</v>
      </c>
    </row>
    <row r="7571" spans="1:4" x14ac:dyDescent="0.2">
      <c r="A7571" s="489" t="s">
        <v>9257</v>
      </c>
      <c r="B7571" s="489" t="s">
        <v>4893</v>
      </c>
      <c r="C7571" s="490">
        <v>4039.22307692308</v>
      </c>
      <c r="D7571" s="490">
        <v>710.49933923076901</v>
      </c>
    </row>
    <row r="7572" spans="1:4" x14ac:dyDescent="0.2">
      <c r="A7572" s="489" t="s">
        <v>9257</v>
      </c>
      <c r="B7572" s="489" t="s">
        <v>5153</v>
      </c>
      <c r="C7572" s="490">
        <v>1423</v>
      </c>
      <c r="D7572" s="490">
        <v>0</v>
      </c>
    </row>
    <row r="7573" spans="1:4" x14ac:dyDescent="0.2">
      <c r="A7573" s="489" t="s">
        <v>9257</v>
      </c>
      <c r="B7573" s="489" t="s">
        <v>6051</v>
      </c>
      <c r="C7573" s="490">
        <v>362.5</v>
      </c>
      <c r="D7573" s="490">
        <v>11.494874999999999</v>
      </c>
    </row>
    <row r="7574" spans="1:4" x14ac:dyDescent="0.2">
      <c r="A7574" s="489" t="s">
        <v>9257</v>
      </c>
      <c r="B7574" s="489" t="s">
        <v>5452</v>
      </c>
      <c r="C7574" s="490">
        <v>16069.5</v>
      </c>
      <c r="D7574" s="490">
        <v>2383.1068500000001</v>
      </c>
    </row>
    <row r="7575" spans="1:4" x14ac:dyDescent="0.2">
      <c r="A7575" s="489" t="s">
        <v>9257</v>
      </c>
      <c r="B7575" s="489" t="s">
        <v>3275</v>
      </c>
      <c r="C7575" s="490">
        <v>2377</v>
      </c>
      <c r="D7575" s="490">
        <v>809.36850000000004</v>
      </c>
    </row>
    <row r="7576" spans="1:4" x14ac:dyDescent="0.2">
      <c r="A7576" s="489" t="s">
        <v>9257</v>
      </c>
      <c r="B7576" s="489" t="s">
        <v>3279</v>
      </c>
      <c r="C7576" s="490">
        <v>3207</v>
      </c>
      <c r="D7576" s="490">
        <v>1091.9835</v>
      </c>
    </row>
    <row r="7577" spans="1:4" x14ac:dyDescent="0.2">
      <c r="A7577" s="489" t="s">
        <v>9257</v>
      </c>
      <c r="B7577" s="489" t="s">
        <v>3280</v>
      </c>
      <c r="C7577" s="490">
        <v>-1675.2</v>
      </c>
      <c r="D7577" s="490">
        <v>-274.39776000000001</v>
      </c>
    </row>
    <row r="7578" spans="1:4" x14ac:dyDescent="0.2">
      <c r="A7578" s="489" t="s">
        <v>9257</v>
      </c>
      <c r="B7578" s="489" t="s">
        <v>3281</v>
      </c>
      <c r="C7578" s="490">
        <v>-1531.8000000000002</v>
      </c>
      <c r="D7578" s="490">
        <v>-183.816</v>
      </c>
    </row>
    <row r="7579" spans="1:4" x14ac:dyDescent="0.2">
      <c r="A7579" s="489" t="s">
        <v>9257</v>
      </c>
      <c r="B7579" s="489" t="s">
        <v>5153</v>
      </c>
      <c r="C7579" s="490">
        <v>10184.5</v>
      </c>
      <c r="D7579" s="490">
        <v>0</v>
      </c>
    </row>
    <row r="7580" spans="1:4" x14ac:dyDescent="0.2">
      <c r="A7580" s="489" t="s">
        <v>9257</v>
      </c>
      <c r="B7580" s="489" t="s">
        <v>5435</v>
      </c>
      <c r="C7580" s="490">
        <v>6834.8288467929506</v>
      </c>
      <c r="D7580" s="490">
        <v>1011.55466932536</v>
      </c>
    </row>
    <row r="7581" spans="1:4" x14ac:dyDescent="0.2">
      <c r="A7581" s="489" t="s">
        <v>9257</v>
      </c>
      <c r="B7581" s="489" t="s">
        <v>5461</v>
      </c>
      <c r="C7581" s="490">
        <v>20504.486540378901</v>
      </c>
      <c r="D7581" s="490">
        <v>2878.8299102691903</v>
      </c>
    </row>
    <row r="7582" spans="1:4" x14ac:dyDescent="0.2">
      <c r="A7582" s="489" t="s">
        <v>9257</v>
      </c>
      <c r="B7582" s="489" t="s">
        <v>5462</v>
      </c>
      <c r="C7582" s="490">
        <v>3509.68461282818</v>
      </c>
      <c r="D7582" s="490">
        <v>439.41251352608805</v>
      </c>
    </row>
    <row r="7583" spans="1:4" x14ac:dyDescent="0.2">
      <c r="A7583" s="489" t="s">
        <v>9257</v>
      </c>
      <c r="B7583" s="489" t="s">
        <v>3275</v>
      </c>
      <c r="C7583" s="490">
        <v>11722</v>
      </c>
      <c r="D7583" s="490">
        <v>3991.3410000000003</v>
      </c>
    </row>
    <row r="7584" spans="1:4" x14ac:dyDescent="0.2">
      <c r="A7584" s="489" t="s">
        <v>9257</v>
      </c>
      <c r="B7584" s="489" t="s">
        <v>5153</v>
      </c>
      <c r="C7584" s="490">
        <v>1566</v>
      </c>
      <c r="D7584" s="490">
        <v>0</v>
      </c>
    </row>
    <row r="7585" spans="1:4" x14ac:dyDescent="0.2">
      <c r="A7585" s="489" t="s">
        <v>9257</v>
      </c>
      <c r="B7585" s="489" t="s">
        <v>5431</v>
      </c>
      <c r="C7585" s="490">
        <v>9031.74603174603</v>
      </c>
      <c r="D7585" s="490">
        <v>1437.8539682539702</v>
      </c>
    </row>
    <row r="7586" spans="1:4" x14ac:dyDescent="0.2">
      <c r="A7586" s="489" t="s">
        <v>9257</v>
      </c>
      <c r="B7586" s="489" t="s">
        <v>5449</v>
      </c>
      <c r="C7586" s="490">
        <v>1779.25396825397</v>
      </c>
      <c r="D7586" s="490">
        <v>268.667349206349</v>
      </c>
    </row>
    <row r="7587" spans="1:4" x14ac:dyDescent="0.2">
      <c r="A7587" s="489" t="s">
        <v>9257</v>
      </c>
      <c r="B7587" s="489" t="s">
        <v>4010</v>
      </c>
      <c r="C7587" s="490">
        <v>6306</v>
      </c>
      <c r="D7587" s="490">
        <v>1812.3444000000002</v>
      </c>
    </row>
    <row r="7588" spans="1:4" x14ac:dyDescent="0.2">
      <c r="A7588" s="489" t="s">
        <v>9257</v>
      </c>
      <c r="B7588" s="489" t="s">
        <v>4014</v>
      </c>
      <c r="C7588" s="490">
        <v>2868</v>
      </c>
      <c r="D7588" s="490">
        <v>824.26319999999998</v>
      </c>
    </row>
    <row r="7589" spans="1:4" x14ac:dyDescent="0.2">
      <c r="A7589" s="489" t="s">
        <v>9257</v>
      </c>
      <c r="B7589" s="489" t="s">
        <v>4015</v>
      </c>
      <c r="C7589" s="490">
        <v>-2752.2000000000003</v>
      </c>
      <c r="D7589" s="490">
        <v>-450.81036</v>
      </c>
    </row>
    <row r="7590" spans="1:4" x14ac:dyDescent="0.2">
      <c r="A7590" s="489" t="s">
        <v>9257</v>
      </c>
      <c r="B7590" s="489" t="s">
        <v>4016</v>
      </c>
      <c r="C7590" s="490">
        <v>-115.80000000000001</v>
      </c>
      <c r="D7590" s="490">
        <v>-13.895999999999999</v>
      </c>
    </row>
    <row r="7591" spans="1:4" x14ac:dyDescent="0.2">
      <c r="A7591" s="489" t="s">
        <v>9257</v>
      </c>
      <c r="B7591" s="489" t="s">
        <v>3291</v>
      </c>
      <c r="C7591" s="490">
        <v>10225</v>
      </c>
      <c r="D7591" s="490">
        <v>3377.3175000000001</v>
      </c>
    </row>
    <row r="7592" spans="1:4" x14ac:dyDescent="0.2">
      <c r="A7592" s="489" t="s">
        <v>9257</v>
      </c>
      <c r="B7592" s="489" t="s">
        <v>3295</v>
      </c>
      <c r="C7592" s="490">
        <v>2868</v>
      </c>
      <c r="D7592" s="490">
        <v>947.30040000000008</v>
      </c>
    </row>
    <row r="7593" spans="1:4" x14ac:dyDescent="0.2">
      <c r="A7593" s="489" t="s">
        <v>9257</v>
      </c>
      <c r="B7593" s="489" t="s">
        <v>3296</v>
      </c>
      <c r="C7593" s="490">
        <v>-2868</v>
      </c>
      <c r="D7593" s="490">
        <v>-469.77840000000003</v>
      </c>
    </row>
    <row r="7594" spans="1:4" x14ac:dyDescent="0.2">
      <c r="A7594" s="489" t="s">
        <v>9257</v>
      </c>
      <c r="B7594" s="489" t="s">
        <v>5153</v>
      </c>
      <c r="C7594" s="490">
        <v>3556.1000000000004</v>
      </c>
      <c r="D7594" s="490">
        <v>0</v>
      </c>
    </row>
    <row r="7595" spans="1:4" x14ac:dyDescent="0.2">
      <c r="A7595" s="489" t="s">
        <v>9257</v>
      </c>
      <c r="B7595" s="489" t="s">
        <v>4884</v>
      </c>
      <c r="C7595" s="490">
        <v>7824.3978243978199</v>
      </c>
      <c r="D7595" s="490">
        <v>1480.3760683760702</v>
      </c>
    </row>
    <row r="7596" spans="1:4" x14ac:dyDescent="0.2">
      <c r="A7596" s="489" t="s">
        <v>9257</v>
      </c>
      <c r="B7596" s="489" t="s">
        <v>4885</v>
      </c>
      <c r="C7596" s="490">
        <v>22385.602175602202</v>
      </c>
      <c r="D7596" s="490">
        <v>4018.21559052059</v>
      </c>
    </row>
    <row r="7597" spans="1:4" x14ac:dyDescent="0.2">
      <c r="A7597" s="489" t="s">
        <v>9257</v>
      </c>
      <c r="B7597" s="489" t="s">
        <v>4827</v>
      </c>
      <c r="C7597" s="490">
        <v>6469</v>
      </c>
      <c r="D7597" s="490">
        <v>1580.3767</v>
      </c>
    </row>
    <row r="7598" spans="1:4" x14ac:dyDescent="0.2">
      <c r="A7598" s="489" t="s">
        <v>9257</v>
      </c>
      <c r="B7598" s="489" t="s">
        <v>4832</v>
      </c>
      <c r="C7598" s="490">
        <v>493</v>
      </c>
      <c r="D7598" s="490">
        <v>120.43990000000001</v>
      </c>
    </row>
    <row r="7599" spans="1:4" x14ac:dyDescent="0.2">
      <c r="A7599" s="489" t="s">
        <v>9257</v>
      </c>
      <c r="B7599" s="489" t="s">
        <v>4833</v>
      </c>
      <c r="C7599" s="490">
        <v>-493</v>
      </c>
      <c r="D7599" s="490">
        <v>-80.753399999999999</v>
      </c>
    </row>
    <row r="7600" spans="1:4" x14ac:dyDescent="0.2">
      <c r="A7600" s="489" t="s">
        <v>9257</v>
      </c>
      <c r="B7600" s="489" t="s">
        <v>5153</v>
      </c>
      <c r="C7600" s="490">
        <v>2329</v>
      </c>
      <c r="D7600" s="490">
        <v>0</v>
      </c>
    </row>
    <row r="7601" spans="1:4" x14ac:dyDescent="0.2">
      <c r="A7601" s="489" t="s">
        <v>9257</v>
      </c>
      <c r="B7601" s="489" t="s">
        <v>5431</v>
      </c>
      <c r="C7601" s="490">
        <v>7891.0398230088504</v>
      </c>
      <c r="D7601" s="490">
        <v>1256.25353982301</v>
      </c>
    </row>
    <row r="7602" spans="1:4" x14ac:dyDescent="0.2">
      <c r="A7602" s="489" t="s">
        <v>9257</v>
      </c>
      <c r="B7602" s="489" t="s">
        <v>5449</v>
      </c>
      <c r="C7602" s="490">
        <v>6375.9601769911505</v>
      </c>
      <c r="D7602" s="490">
        <v>962.76998672566401</v>
      </c>
    </row>
    <row r="7603" spans="1:4" x14ac:dyDescent="0.2">
      <c r="A7603" s="489" t="s">
        <v>9257</v>
      </c>
      <c r="B7603" s="489" t="s">
        <v>4010</v>
      </c>
      <c r="C7603" s="490">
        <v>11633</v>
      </c>
      <c r="D7603" s="490">
        <v>3343.3242</v>
      </c>
    </row>
    <row r="7604" spans="1:4" x14ac:dyDescent="0.2">
      <c r="A7604" s="489" t="s">
        <v>9257</v>
      </c>
      <c r="B7604" s="489" t="s">
        <v>4010</v>
      </c>
      <c r="C7604" s="490">
        <v>6711</v>
      </c>
      <c r="D7604" s="490">
        <v>1928.7414000000001</v>
      </c>
    </row>
    <row r="7605" spans="1:4" x14ac:dyDescent="0.2">
      <c r="A7605" s="489" t="s">
        <v>9257</v>
      </c>
      <c r="B7605" s="489" t="s">
        <v>4014</v>
      </c>
      <c r="C7605" s="490">
        <v>2958</v>
      </c>
      <c r="D7605" s="490">
        <v>850.12920000000008</v>
      </c>
    </row>
    <row r="7606" spans="1:4" x14ac:dyDescent="0.2">
      <c r="A7606" s="489" t="s">
        <v>9257</v>
      </c>
      <c r="B7606" s="489" t="s">
        <v>4015</v>
      </c>
      <c r="C7606" s="490">
        <v>-2900.7000000000003</v>
      </c>
      <c r="D7606" s="490">
        <v>-475.13466</v>
      </c>
    </row>
    <row r="7607" spans="1:4" x14ac:dyDescent="0.2">
      <c r="A7607" s="489" t="s">
        <v>9257</v>
      </c>
      <c r="B7607" s="489" t="s">
        <v>4016</v>
      </c>
      <c r="C7607" s="490">
        <v>-57.3</v>
      </c>
      <c r="D7607" s="490">
        <v>-6.8759999999999994</v>
      </c>
    </row>
    <row r="7608" spans="1:4" x14ac:dyDescent="0.2">
      <c r="A7608" s="489" t="s">
        <v>9257</v>
      </c>
      <c r="B7608" s="489" t="s">
        <v>5153</v>
      </c>
      <c r="C7608" s="490">
        <v>2836</v>
      </c>
      <c r="D7608" s="490">
        <v>0</v>
      </c>
    </row>
    <row r="7609" spans="1:4" x14ac:dyDescent="0.2">
      <c r="A7609" s="489" t="s">
        <v>9257</v>
      </c>
      <c r="B7609" s="489" t="s">
        <v>5433</v>
      </c>
      <c r="C7609" s="490">
        <v>7306.6037735849104</v>
      </c>
      <c r="D7609" s="490">
        <v>1121.5636792452801</v>
      </c>
    </row>
    <row r="7610" spans="1:4" x14ac:dyDescent="0.2">
      <c r="A7610" s="489" t="s">
        <v>9257</v>
      </c>
      <c r="B7610" s="489" t="s">
        <v>5455</v>
      </c>
      <c r="C7610" s="490">
        <v>5085.3962264150905</v>
      </c>
      <c r="D7610" s="490">
        <v>740.43369056603808</v>
      </c>
    </row>
    <row r="7611" spans="1:4" x14ac:dyDescent="0.2">
      <c r="A7611" s="489" t="s">
        <v>9257</v>
      </c>
      <c r="B7611" s="489" t="s">
        <v>5153</v>
      </c>
      <c r="C7611" s="490">
        <v>4502.2</v>
      </c>
      <c r="D7611" s="490">
        <v>0</v>
      </c>
    </row>
    <row r="7612" spans="1:4" x14ac:dyDescent="0.2">
      <c r="A7612" s="489" t="s">
        <v>9257</v>
      </c>
      <c r="B7612" s="489" t="s">
        <v>5434</v>
      </c>
      <c r="C7612" s="490">
        <v>7045.7246189615107</v>
      </c>
      <c r="D7612" s="490">
        <v>1061.7907000775001</v>
      </c>
    </row>
    <row r="7613" spans="1:4" x14ac:dyDescent="0.2">
      <c r="A7613" s="489" t="s">
        <v>9257</v>
      </c>
      <c r="B7613" s="489" t="s">
        <v>5458</v>
      </c>
      <c r="C7613" s="490">
        <v>20228.2753810385</v>
      </c>
      <c r="D7613" s="490">
        <v>2892.6433794885002</v>
      </c>
    </row>
    <row r="7614" spans="1:4" x14ac:dyDescent="0.2">
      <c r="A7614" s="489" t="s">
        <v>9257</v>
      </c>
      <c r="B7614" s="489" t="s">
        <v>5153</v>
      </c>
      <c r="C7614" s="490">
        <v>5924</v>
      </c>
      <c r="D7614" s="490">
        <v>0</v>
      </c>
    </row>
    <row r="7615" spans="1:4" x14ac:dyDescent="0.2">
      <c r="A7615" s="489" t="s">
        <v>9257</v>
      </c>
      <c r="B7615" s="489" t="s">
        <v>4884</v>
      </c>
      <c r="C7615" s="490">
        <v>6967.00680272109</v>
      </c>
      <c r="D7615" s="490">
        <v>1318.1576870748302</v>
      </c>
    </row>
    <row r="7616" spans="1:4" x14ac:dyDescent="0.2">
      <c r="A7616" s="489" t="s">
        <v>9257</v>
      </c>
      <c r="B7616" s="489" t="s">
        <v>4885</v>
      </c>
      <c r="C7616" s="490">
        <v>13515.9931972789</v>
      </c>
      <c r="D7616" s="490">
        <v>2426.1207789115601</v>
      </c>
    </row>
    <row r="7617" spans="1:4" x14ac:dyDescent="0.2">
      <c r="A7617" s="489" t="s">
        <v>9257</v>
      </c>
      <c r="B7617" s="489" t="s">
        <v>4010</v>
      </c>
      <c r="C7617" s="490">
        <v>7792</v>
      </c>
      <c r="D7617" s="490">
        <v>2239.4208000000003</v>
      </c>
    </row>
    <row r="7618" spans="1:4" x14ac:dyDescent="0.2">
      <c r="A7618" s="489" t="s">
        <v>9257</v>
      </c>
      <c r="B7618" s="489" t="s">
        <v>4014</v>
      </c>
      <c r="C7618" s="490">
        <v>2104</v>
      </c>
      <c r="D7618" s="490">
        <v>604.68960000000004</v>
      </c>
    </row>
    <row r="7619" spans="1:4" x14ac:dyDescent="0.2">
      <c r="A7619" s="489" t="s">
        <v>9257</v>
      </c>
      <c r="B7619" s="489" t="s">
        <v>4015</v>
      </c>
      <c r="C7619" s="490">
        <v>-2104</v>
      </c>
      <c r="D7619" s="490">
        <v>-344.6352</v>
      </c>
    </row>
    <row r="7620" spans="1:4" x14ac:dyDescent="0.2">
      <c r="A7620" s="489" t="s">
        <v>9257</v>
      </c>
      <c r="B7620" s="489" t="s">
        <v>5153</v>
      </c>
      <c r="C7620" s="490">
        <v>3664</v>
      </c>
      <c r="D7620" s="490">
        <v>0</v>
      </c>
    </row>
    <row r="7621" spans="1:4" x14ac:dyDescent="0.2">
      <c r="A7621" s="489" t="s">
        <v>9257</v>
      </c>
      <c r="B7621" s="489" t="s">
        <v>5428</v>
      </c>
      <c r="C7621" s="490">
        <v>6537.2549019607804</v>
      </c>
      <c r="D7621" s="490">
        <v>1112.6407843137301</v>
      </c>
    </row>
    <row r="7622" spans="1:4" x14ac:dyDescent="0.2">
      <c r="A7622" s="489" t="s">
        <v>9257</v>
      </c>
      <c r="B7622" s="489" t="s">
        <v>5440</v>
      </c>
      <c r="C7622" s="490">
        <v>6798.7450980392205</v>
      </c>
      <c r="D7622" s="490">
        <v>1097.3174588235302</v>
      </c>
    </row>
    <row r="7623" spans="1:4" x14ac:dyDescent="0.2">
      <c r="A7623" s="489" t="s">
        <v>9257</v>
      </c>
      <c r="B7623" s="489" t="s">
        <v>4827</v>
      </c>
      <c r="C7623" s="490">
        <v>6426</v>
      </c>
      <c r="D7623" s="490">
        <v>1569.8718000000001</v>
      </c>
    </row>
    <row r="7624" spans="1:4" x14ac:dyDescent="0.2">
      <c r="A7624" s="489" t="s">
        <v>9257</v>
      </c>
      <c r="B7624" s="489" t="s">
        <v>4832</v>
      </c>
      <c r="C7624" s="490">
        <v>1762</v>
      </c>
      <c r="D7624" s="490">
        <v>430.45660000000004</v>
      </c>
    </row>
    <row r="7625" spans="1:4" x14ac:dyDescent="0.2">
      <c r="A7625" s="489" t="s">
        <v>9257</v>
      </c>
      <c r="B7625" s="489" t="s">
        <v>4833</v>
      </c>
      <c r="C7625" s="490">
        <v>-1762</v>
      </c>
      <c r="D7625" s="490">
        <v>-288.61560000000003</v>
      </c>
    </row>
    <row r="7626" spans="1:4" x14ac:dyDescent="0.2">
      <c r="A7626" s="489" t="s">
        <v>9257</v>
      </c>
      <c r="B7626" s="489" t="s">
        <v>4010</v>
      </c>
      <c r="C7626" s="490">
        <v>12200</v>
      </c>
      <c r="D7626" s="490">
        <v>3506.28</v>
      </c>
    </row>
    <row r="7627" spans="1:4" x14ac:dyDescent="0.2">
      <c r="A7627" s="489" t="s">
        <v>9257</v>
      </c>
      <c r="B7627" s="489" t="s">
        <v>4010</v>
      </c>
      <c r="C7627" s="490">
        <v>11604</v>
      </c>
      <c r="D7627" s="490">
        <v>3334.9896000000003</v>
      </c>
    </row>
    <row r="7628" spans="1:4" x14ac:dyDescent="0.2">
      <c r="A7628" s="489" t="s">
        <v>9257</v>
      </c>
      <c r="B7628" s="489" t="s">
        <v>4014</v>
      </c>
      <c r="C7628" s="490">
        <v>2710</v>
      </c>
      <c r="D7628" s="490">
        <v>778.85400000000004</v>
      </c>
    </row>
    <row r="7629" spans="1:4" x14ac:dyDescent="0.2">
      <c r="A7629" s="489" t="s">
        <v>9257</v>
      </c>
      <c r="B7629" s="489" t="s">
        <v>4015</v>
      </c>
      <c r="C7629" s="490">
        <v>-2710</v>
      </c>
      <c r="D7629" s="490">
        <v>-443.89800000000002</v>
      </c>
    </row>
    <row r="7630" spans="1:4" x14ac:dyDescent="0.2">
      <c r="A7630" s="489" t="s">
        <v>9257</v>
      </c>
      <c r="B7630" s="489" t="s">
        <v>5153</v>
      </c>
      <c r="C7630" s="490">
        <v>2865</v>
      </c>
      <c r="D7630" s="490">
        <v>0</v>
      </c>
    </row>
    <row r="7631" spans="1:4" x14ac:dyDescent="0.2">
      <c r="A7631" s="489" t="s">
        <v>9257</v>
      </c>
      <c r="B7631" s="489" t="s">
        <v>5434</v>
      </c>
      <c r="C7631" s="490">
        <v>9183.2380952381009</v>
      </c>
      <c r="D7631" s="490">
        <v>1383.9139809523801</v>
      </c>
    </row>
    <row r="7632" spans="1:4" x14ac:dyDescent="0.2">
      <c r="A7632" s="489" t="s">
        <v>9257</v>
      </c>
      <c r="B7632" s="489" t="s">
        <v>5458</v>
      </c>
      <c r="C7632" s="490">
        <v>14922.761904761901</v>
      </c>
      <c r="D7632" s="490">
        <v>2133.9549523809501</v>
      </c>
    </row>
    <row r="7633" spans="1:4" x14ac:dyDescent="0.2">
      <c r="A7633" s="489" t="s">
        <v>9257</v>
      </c>
      <c r="B7633" s="489" t="s">
        <v>5153</v>
      </c>
      <c r="C7633" s="490">
        <v>2161</v>
      </c>
      <c r="D7633" s="490">
        <v>0</v>
      </c>
    </row>
    <row r="7634" spans="1:4" x14ac:dyDescent="0.2">
      <c r="A7634" s="489" t="s">
        <v>9257</v>
      </c>
      <c r="B7634" s="489" t="s">
        <v>5431</v>
      </c>
      <c r="C7634" s="490">
        <v>9978.6096256684505</v>
      </c>
      <c r="D7634" s="490">
        <v>1588.59465240642</v>
      </c>
    </row>
    <row r="7635" spans="1:4" x14ac:dyDescent="0.2">
      <c r="A7635" s="489" t="s">
        <v>9257</v>
      </c>
      <c r="B7635" s="489" t="s">
        <v>6051</v>
      </c>
      <c r="C7635" s="490">
        <v>3437</v>
      </c>
      <c r="D7635" s="490">
        <v>108.98727000000001</v>
      </c>
    </row>
    <row r="7636" spans="1:4" x14ac:dyDescent="0.2">
      <c r="A7636" s="489" t="s">
        <v>9257</v>
      </c>
      <c r="B7636" s="489" t="s">
        <v>5449</v>
      </c>
      <c r="C7636" s="490">
        <v>29935.8288770053</v>
      </c>
      <c r="D7636" s="490">
        <v>4520.3101604278099</v>
      </c>
    </row>
    <row r="7637" spans="1:4" x14ac:dyDescent="0.2">
      <c r="A7637" s="489" t="s">
        <v>9257</v>
      </c>
      <c r="B7637" s="489" t="s">
        <v>5450</v>
      </c>
      <c r="C7637" s="490">
        <v>10467.5614973262</v>
      </c>
      <c r="D7637" s="490">
        <v>1409.9805336898401</v>
      </c>
    </row>
    <row r="7638" spans="1:4" x14ac:dyDescent="0.2">
      <c r="A7638" s="489" t="s">
        <v>9257</v>
      </c>
      <c r="B7638" s="489" t="s">
        <v>5153</v>
      </c>
      <c r="C7638" s="490">
        <v>7125.4000000000005</v>
      </c>
      <c r="D7638" s="490">
        <v>0</v>
      </c>
    </row>
    <row r="7639" spans="1:4" x14ac:dyDescent="0.2">
      <c r="A7639" s="489" t="s">
        <v>9257</v>
      </c>
      <c r="B7639" s="489" t="s">
        <v>5868</v>
      </c>
      <c r="C7639" s="490">
        <v>7858.2010582010607</v>
      </c>
      <c r="D7639" s="490">
        <v>1032.5676190476202</v>
      </c>
    </row>
    <row r="7640" spans="1:4" x14ac:dyDescent="0.2">
      <c r="A7640" s="489" t="s">
        <v>9257</v>
      </c>
      <c r="B7640" s="489" t="s">
        <v>5869</v>
      </c>
      <c r="C7640" s="490">
        <v>14419.798941798901</v>
      </c>
      <c r="D7640" s="490">
        <v>1798.14892804233</v>
      </c>
    </row>
    <row r="7641" spans="1:4" x14ac:dyDescent="0.2">
      <c r="A7641" s="489" t="s">
        <v>9257</v>
      </c>
      <c r="B7641" s="489" t="s">
        <v>1107</v>
      </c>
      <c r="C7641" s="490">
        <v>3631.5</v>
      </c>
      <c r="D7641" s="490">
        <v>1659.5955000000001</v>
      </c>
    </row>
    <row r="7642" spans="1:4" x14ac:dyDescent="0.2">
      <c r="A7642" s="489" t="s">
        <v>9257</v>
      </c>
      <c r="B7642" s="489" t="s">
        <v>1108</v>
      </c>
      <c r="C7642" s="490">
        <v>12637</v>
      </c>
      <c r="D7642" s="490">
        <v>7253.6379999999999</v>
      </c>
    </row>
    <row r="7643" spans="1:4" x14ac:dyDescent="0.2">
      <c r="A7643" s="489" t="s">
        <v>9257</v>
      </c>
      <c r="B7643" s="489" t="s">
        <v>5050</v>
      </c>
      <c r="C7643" s="490">
        <v>364981.5</v>
      </c>
      <c r="D7643" s="490">
        <v>23336.917109999999</v>
      </c>
    </row>
    <row r="7644" spans="1:4" x14ac:dyDescent="0.2">
      <c r="A7644" s="489" t="s">
        <v>9257</v>
      </c>
      <c r="B7644" s="489" t="s">
        <v>5046</v>
      </c>
      <c r="C7644" s="490">
        <v>244089</v>
      </c>
      <c r="D7644" s="490">
        <v>14574.554190000001</v>
      </c>
    </row>
    <row r="7645" spans="1:4" x14ac:dyDescent="0.2">
      <c r="A7645" s="489" t="s">
        <v>9257</v>
      </c>
      <c r="B7645" s="489" t="s">
        <v>5042</v>
      </c>
      <c r="C7645" s="490">
        <v>373642.5</v>
      </c>
      <c r="D7645" s="490">
        <v>24555.785100000001</v>
      </c>
    </row>
    <row r="7646" spans="1:4" x14ac:dyDescent="0.2">
      <c r="A7646" s="489" t="s">
        <v>9257</v>
      </c>
      <c r="B7646" s="489" t="s">
        <v>5052</v>
      </c>
      <c r="C7646" s="490">
        <v>323650.5</v>
      </c>
      <c r="D7646" s="490">
        <v>18341.273835</v>
      </c>
    </row>
    <row r="7647" spans="1:4" x14ac:dyDescent="0.2">
      <c r="A7647" s="489" t="s">
        <v>9257</v>
      </c>
      <c r="B7647" s="489" t="s">
        <v>5047</v>
      </c>
      <c r="C7647" s="490">
        <v>409524</v>
      </c>
      <c r="D7647" s="490">
        <v>24587.820960000001</v>
      </c>
    </row>
    <row r="7648" spans="1:4" x14ac:dyDescent="0.2">
      <c r="A7648" s="489" t="s">
        <v>9257</v>
      </c>
      <c r="B7648" s="489" t="s">
        <v>5048</v>
      </c>
      <c r="C7648" s="490">
        <v>261114</v>
      </c>
      <c r="D7648" s="490">
        <v>16027.177320000001</v>
      </c>
    </row>
    <row r="7649" spans="1:4" x14ac:dyDescent="0.2">
      <c r="A7649" s="489" t="s">
        <v>9257</v>
      </c>
      <c r="B7649" s="489" t="s">
        <v>5049</v>
      </c>
      <c r="C7649" s="490">
        <v>325465.5</v>
      </c>
      <c r="D7649" s="490">
        <v>21682.511610000001</v>
      </c>
    </row>
    <row r="7650" spans="1:4" x14ac:dyDescent="0.2">
      <c r="A7650" s="489" t="s">
        <v>9257</v>
      </c>
      <c r="B7650" s="489" t="s">
        <v>5043</v>
      </c>
      <c r="C7650" s="490">
        <v>779509.5</v>
      </c>
      <c r="D7650" s="490">
        <v>48789.499604999997</v>
      </c>
    </row>
    <row r="7651" spans="1:4" x14ac:dyDescent="0.2">
      <c r="A7651" s="489" t="s">
        <v>9257</v>
      </c>
      <c r="B7651" s="489" t="s">
        <v>5044</v>
      </c>
      <c r="C7651" s="490">
        <v>143046</v>
      </c>
      <c r="D7651" s="490">
        <v>7544.24604</v>
      </c>
    </row>
    <row r="7652" spans="1:4" x14ac:dyDescent="0.2">
      <c r="A7652" s="489" t="s">
        <v>9257</v>
      </c>
      <c r="B7652" s="489" t="s">
        <v>5045</v>
      </c>
      <c r="C7652" s="490">
        <v>366154.5</v>
      </c>
      <c r="D7652" s="490">
        <v>22573.424924999999</v>
      </c>
    </row>
    <row r="7653" spans="1:4" x14ac:dyDescent="0.2">
      <c r="A7653" s="489" t="s">
        <v>9257</v>
      </c>
      <c r="B7653" s="489" t="s">
        <v>5480</v>
      </c>
      <c r="C7653" s="490">
        <v>612340.5</v>
      </c>
      <c r="D7653" s="490">
        <v>39208.162214999997</v>
      </c>
    </row>
    <row r="7654" spans="1:4" x14ac:dyDescent="0.2">
      <c r="A7654" s="489" t="s">
        <v>9257</v>
      </c>
      <c r="B7654" s="489" t="s">
        <v>1091</v>
      </c>
      <c r="C7654" s="490">
        <v>752520</v>
      </c>
      <c r="D7654" s="490">
        <v>64189.955999999998</v>
      </c>
    </row>
    <row r="7655" spans="1:4" x14ac:dyDescent="0.2">
      <c r="A7655" s="489" t="s">
        <v>9257</v>
      </c>
      <c r="B7655" s="489" t="s">
        <v>4010</v>
      </c>
      <c r="C7655" s="490">
        <v>31428.302521008402</v>
      </c>
      <c r="D7655" s="490">
        <v>9032.4941445378208</v>
      </c>
    </row>
    <row r="7656" spans="1:4" x14ac:dyDescent="0.2">
      <c r="A7656" s="489" t="s">
        <v>9257</v>
      </c>
      <c r="B7656" s="489" t="s">
        <v>4011</v>
      </c>
      <c r="C7656" s="490">
        <v>73332.705882352908</v>
      </c>
      <c r="D7656" s="490">
        <v>20041.8285176471</v>
      </c>
    </row>
    <row r="7657" spans="1:4" x14ac:dyDescent="0.2">
      <c r="A7657" s="489" t="s">
        <v>9257</v>
      </c>
      <c r="B7657" s="489" t="s">
        <v>4012</v>
      </c>
      <c r="C7657" s="490">
        <v>119637.071596639</v>
      </c>
      <c r="D7657" s="490">
        <v>30938.146714890801</v>
      </c>
    </row>
    <row r="7658" spans="1:4" x14ac:dyDescent="0.2">
      <c r="A7658" s="489" t="s">
        <v>9257</v>
      </c>
      <c r="B7658" s="489" t="s">
        <v>1108</v>
      </c>
      <c r="C7658" s="490">
        <v>2556.2142857142903</v>
      </c>
      <c r="D7658" s="490">
        <v>1467.2670000000001</v>
      </c>
    </row>
    <row r="7659" spans="1:4" x14ac:dyDescent="0.2">
      <c r="A7659" s="489" t="s">
        <v>9257</v>
      </c>
      <c r="B7659" s="489" t="s">
        <v>1129</v>
      </c>
      <c r="C7659" s="490">
        <v>1022.4857142857101</v>
      </c>
      <c r="D7659" s="490">
        <v>503.16522000000003</v>
      </c>
    </row>
    <row r="7660" spans="1:4" x14ac:dyDescent="0.2">
      <c r="A7660" s="489" t="s">
        <v>9257</v>
      </c>
      <c r="B7660" s="489" t="s">
        <v>1115</v>
      </c>
      <c r="C7660" s="490">
        <v>4526</v>
      </c>
      <c r="D7660" s="490">
        <v>2468.0278000000003</v>
      </c>
    </row>
    <row r="7661" spans="1:4" x14ac:dyDescent="0.2">
      <c r="A7661" s="489" t="s">
        <v>9257</v>
      </c>
      <c r="B7661" s="489" t="s">
        <v>1115</v>
      </c>
      <c r="C7661" s="490">
        <v>6040.1</v>
      </c>
      <c r="D7661" s="490">
        <v>3293.66653</v>
      </c>
    </row>
    <row r="7662" spans="1:4" x14ac:dyDescent="0.2">
      <c r="A7662" s="489" t="s">
        <v>9257</v>
      </c>
      <c r="B7662" s="489" t="s">
        <v>1115</v>
      </c>
      <c r="C7662" s="490">
        <v>8758.2000000000007</v>
      </c>
      <c r="D7662" s="490">
        <v>4775.8464600000007</v>
      </c>
    </row>
    <row r="7663" spans="1:4" x14ac:dyDescent="0.2">
      <c r="A7663" s="489" t="s">
        <v>9257</v>
      </c>
      <c r="B7663" s="489" t="s">
        <v>1115</v>
      </c>
      <c r="C7663" s="490">
        <v>13355</v>
      </c>
      <c r="D7663" s="490">
        <v>7282.4815000000008</v>
      </c>
    </row>
    <row r="7664" spans="1:4" x14ac:dyDescent="0.2">
      <c r="A7664" s="489" t="s">
        <v>9257</v>
      </c>
      <c r="B7664" s="489" t="s">
        <v>1115</v>
      </c>
      <c r="C7664" s="490">
        <v>10013</v>
      </c>
      <c r="D7664" s="490">
        <v>5460.0889000000006</v>
      </c>
    </row>
    <row r="7665" spans="1:4" x14ac:dyDescent="0.2">
      <c r="A7665" s="489" t="s">
        <v>9257</v>
      </c>
      <c r="B7665" s="489" t="s">
        <v>1115</v>
      </c>
      <c r="C7665" s="490">
        <v>4974</v>
      </c>
      <c r="D7665" s="490">
        <v>2712.3222000000001</v>
      </c>
    </row>
    <row r="7666" spans="1:4" x14ac:dyDescent="0.2">
      <c r="A7666" s="489" t="s">
        <v>9257</v>
      </c>
      <c r="B7666" s="489" t="s">
        <v>1115</v>
      </c>
      <c r="C7666" s="490">
        <v>20129.400000000001</v>
      </c>
      <c r="D7666" s="490">
        <v>10976.561820000001</v>
      </c>
    </row>
    <row r="7667" spans="1:4" x14ac:dyDescent="0.2">
      <c r="A7667" s="489" t="s">
        <v>9257</v>
      </c>
      <c r="B7667" s="489" t="s">
        <v>1115</v>
      </c>
      <c r="C7667" s="490">
        <v>20060</v>
      </c>
      <c r="D7667" s="490">
        <v>10938.718000000001</v>
      </c>
    </row>
    <row r="7668" spans="1:4" x14ac:dyDescent="0.2">
      <c r="A7668" s="489" t="s">
        <v>9257</v>
      </c>
      <c r="B7668" s="489" t="s">
        <v>1115</v>
      </c>
      <c r="C7668" s="490">
        <v>26147.9500891266</v>
      </c>
      <c r="D7668" s="490">
        <v>14258.4771836007</v>
      </c>
    </row>
    <row r="7669" spans="1:4" x14ac:dyDescent="0.2">
      <c r="A7669" s="489" t="s">
        <v>9257</v>
      </c>
      <c r="B7669" s="489" t="s">
        <v>1116</v>
      </c>
      <c r="C7669" s="490">
        <v>3190.0499108734402</v>
      </c>
      <c r="D7669" s="490">
        <v>1654.67888877005</v>
      </c>
    </row>
    <row r="7670" spans="1:4" x14ac:dyDescent="0.2">
      <c r="A7670" s="489" t="s">
        <v>9257</v>
      </c>
      <c r="B7670" s="489" t="s">
        <v>1115</v>
      </c>
      <c r="C7670" s="490">
        <v>13775</v>
      </c>
      <c r="D7670" s="490">
        <v>7511.5075000000006</v>
      </c>
    </row>
    <row r="7671" spans="1:4" x14ac:dyDescent="0.2">
      <c r="A7671" s="489" t="s">
        <v>9257</v>
      </c>
      <c r="B7671" s="489" t="s">
        <v>1107</v>
      </c>
      <c r="C7671" s="490">
        <v>1563</v>
      </c>
      <c r="D7671" s="490">
        <v>714.29100000000005</v>
      </c>
    </row>
    <row r="7672" spans="1:4" x14ac:dyDescent="0.2">
      <c r="A7672" s="489" t="s">
        <v>9257</v>
      </c>
      <c r="B7672" s="489" t="s">
        <v>1115</v>
      </c>
      <c r="C7672" s="490">
        <v>11669</v>
      </c>
      <c r="D7672" s="490">
        <v>6363.1057000000001</v>
      </c>
    </row>
    <row r="7673" spans="1:4" x14ac:dyDescent="0.2">
      <c r="A7673" s="489" t="s">
        <v>9257</v>
      </c>
      <c r="B7673" s="489" t="s">
        <v>1115</v>
      </c>
      <c r="C7673" s="490">
        <v>4497.7</v>
      </c>
      <c r="D7673" s="490">
        <v>2452.5958099999998</v>
      </c>
    </row>
    <row r="7674" spans="1:4" x14ac:dyDescent="0.2">
      <c r="A7674" s="489" t="s">
        <v>9257</v>
      </c>
      <c r="B7674" s="489" t="s">
        <v>1115</v>
      </c>
      <c r="C7674" s="490">
        <v>10319</v>
      </c>
      <c r="D7674" s="490">
        <v>5626.9507000000003</v>
      </c>
    </row>
    <row r="7675" spans="1:4" x14ac:dyDescent="0.2">
      <c r="A7675" s="489" t="s">
        <v>9257</v>
      </c>
      <c r="B7675" s="489" t="s">
        <v>1122</v>
      </c>
      <c r="C7675" s="490">
        <v>10551</v>
      </c>
      <c r="D7675" s="490">
        <v>5465.4180000000006</v>
      </c>
    </row>
    <row r="7676" spans="1:4" x14ac:dyDescent="0.2">
      <c r="A7676" s="489" t="s">
        <v>9257</v>
      </c>
      <c r="B7676" s="489" t="s">
        <v>1122</v>
      </c>
      <c r="C7676" s="490">
        <v>3663</v>
      </c>
      <c r="D7676" s="490">
        <v>1897.4340000000002</v>
      </c>
    </row>
    <row r="7677" spans="1:4" x14ac:dyDescent="0.2">
      <c r="A7677" s="489" t="s">
        <v>9257</v>
      </c>
      <c r="B7677" s="489" t="s">
        <v>1122</v>
      </c>
      <c r="C7677" s="490">
        <v>10072</v>
      </c>
      <c r="D7677" s="490">
        <v>5217.2960000000003</v>
      </c>
    </row>
    <row r="7678" spans="1:4" x14ac:dyDescent="0.2">
      <c r="A7678" s="489" t="s">
        <v>9257</v>
      </c>
      <c r="B7678" s="489" t="s">
        <v>1122</v>
      </c>
      <c r="C7678" s="490">
        <v>7873.7000000000007</v>
      </c>
      <c r="D7678" s="490">
        <v>4078.5766000000003</v>
      </c>
    </row>
    <row r="7679" spans="1:4" x14ac:dyDescent="0.2">
      <c r="A7679" s="489" t="s">
        <v>9257</v>
      </c>
      <c r="B7679" s="489" t="s">
        <v>1122</v>
      </c>
      <c r="C7679" s="490">
        <v>5900</v>
      </c>
      <c r="D7679" s="490">
        <v>3056.2000000000003</v>
      </c>
    </row>
    <row r="7680" spans="1:4" x14ac:dyDescent="0.2">
      <c r="A7680" s="489" t="s">
        <v>9257</v>
      </c>
      <c r="B7680" s="489" t="s">
        <v>1122</v>
      </c>
      <c r="C7680" s="490">
        <v>27744</v>
      </c>
      <c r="D7680" s="490">
        <v>14371.392</v>
      </c>
    </row>
    <row r="7681" spans="1:4" x14ac:dyDescent="0.2">
      <c r="A7681" s="489" t="s">
        <v>9257</v>
      </c>
      <c r="B7681" s="489" t="s">
        <v>1122</v>
      </c>
      <c r="C7681" s="490">
        <v>8791.03636363636</v>
      </c>
      <c r="D7681" s="490">
        <v>4553.7568363636401</v>
      </c>
    </row>
    <row r="7682" spans="1:4" x14ac:dyDescent="0.2">
      <c r="A7682" s="489" t="s">
        <v>9257</v>
      </c>
      <c r="B7682" s="489" t="s">
        <v>1136</v>
      </c>
      <c r="C7682" s="490">
        <v>6805.96363636364</v>
      </c>
      <c r="D7682" s="490">
        <v>3181.788</v>
      </c>
    </row>
    <row r="7683" spans="1:4" x14ac:dyDescent="0.2">
      <c r="A7683" s="489" t="s">
        <v>9257</v>
      </c>
      <c r="B7683" s="489" t="s">
        <v>1122</v>
      </c>
      <c r="C7683" s="490">
        <v>3169.2000000000003</v>
      </c>
      <c r="D7683" s="490">
        <v>1641.6456000000001</v>
      </c>
    </row>
    <row r="7684" spans="1:4" x14ac:dyDescent="0.2">
      <c r="A7684" s="489" t="s">
        <v>9257</v>
      </c>
      <c r="B7684" s="489" t="s">
        <v>1122</v>
      </c>
      <c r="C7684" s="490">
        <v>5127.3</v>
      </c>
      <c r="D7684" s="490">
        <v>2655.9414000000002</v>
      </c>
    </row>
    <row r="7685" spans="1:4" x14ac:dyDescent="0.2">
      <c r="A7685" s="489" t="s">
        <v>9257</v>
      </c>
      <c r="B7685" s="489" t="s">
        <v>1122</v>
      </c>
      <c r="C7685" s="490">
        <v>5684</v>
      </c>
      <c r="D7685" s="490">
        <v>2944.3120000000004</v>
      </c>
    </row>
    <row r="7686" spans="1:4" x14ac:dyDescent="0.2">
      <c r="A7686" s="489" t="s">
        <v>9257</v>
      </c>
      <c r="B7686" s="489" t="s">
        <v>1122</v>
      </c>
      <c r="C7686" s="490">
        <v>11692.800000000001</v>
      </c>
      <c r="D7686" s="490">
        <v>6056.8704000000007</v>
      </c>
    </row>
    <row r="7687" spans="1:4" x14ac:dyDescent="0.2">
      <c r="A7687" s="489" t="s">
        <v>9257</v>
      </c>
      <c r="B7687" s="489" t="s">
        <v>1129</v>
      </c>
      <c r="C7687" s="490">
        <v>12440</v>
      </c>
      <c r="D7687" s="490">
        <v>6121.7240000000002</v>
      </c>
    </row>
    <row r="7688" spans="1:4" x14ac:dyDescent="0.2">
      <c r="A7688" s="489" t="s">
        <v>9257</v>
      </c>
      <c r="B7688" s="489" t="s">
        <v>1129</v>
      </c>
      <c r="C7688" s="490">
        <v>19175.384615384599</v>
      </c>
      <c r="D7688" s="490">
        <v>9436.2067692307701</v>
      </c>
    </row>
    <row r="7689" spans="1:4" x14ac:dyDescent="0.2">
      <c r="A7689" s="489" t="s">
        <v>9257</v>
      </c>
      <c r="B7689" s="489" t="s">
        <v>1136</v>
      </c>
      <c r="C7689" s="490">
        <v>11984.615384615401</v>
      </c>
      <c r="D7689" s="490">
        <v>5602.8076923076906</v>
      </c>
    </row>
    <row r="7690" spans="1:4" x14ac:dyDescent="0.2">
      <c r="A7690" s="489" t="s">
        <v>9257</v>
      </c>
      <c r="B7690" s="489" t="s">
        <v>1129</v>
      </c>
      <c r="C7690" s="490">
        <v>8658</v>
      </c>
      <c r="D7690" s="490">
        <v>4260.6018000000004</v>
      </c>
    </row>
    <row r="7691" spans="1:4" x14ac:dyDescent="0.2">
      <c r="A7691" s="489" t="s">
        <v>9257</v>
      </c>
      <c r="B7691" s="489" t="s">
        <v>1129</v>
      </c>
      <c r="C7691" s="490">
        <v>10099.200000000001</v>
      </c>
      <c r="D7691" s="490">
        <v>4969.8163199999999</v>
      </c>
    </row>
    <row r="7692" spans="1:4" x14ac:dyDescent="0.2">
      <c r="A7692" s="489" t="s">
        <v>9257</v>
      </c>
      <c r="B7692" s="489" t="s">
        <v>1129</v>
      </c>
      <c r="C7692" s="490">
        <v>15451.5344827586</v>
      </c>
      <c r="D7692" s="490">
        <v>7603.7001189655202</v>
      </c>
    </row>
    <row r="7693" spans="1:4" x14ac:dyDescent="0.2">
      <c r="A7693" s="489" t="s">
        <v>9257</v>
      </c>
      <c r="B7693" s="489" t="s">
        <v>1136</v>
      </c>
      <c r="C7693" s="490">
        <v>7141.4655172413804</v>
      </c>
      <c r="D7693" s="490">
        <v>3338.6351293103403</v>
      </c>
    </row>
    <row r="7694" spans="1:4" x14ac:dyDescent="0.2">
      <c r="A7694" s="489" t="s">
        <v>9257</v>
      </c>
      <c r="B7694" s="489" t="s">
        <v>1129</v>
      </c>
      <c r="C7694" s="490">
        <v>8191.5</v>
      </c>
      <c r="D7694" s="490">
        <v>4031.0371500000001</v>
      </c>
    </row>
    <row r="7695" spans="1:4" x14ac:dyDescent="0.2">
      <c r="A7695" s="489" t="s">
        <v>9257</v>
      </c>
      <c r="B7695" s="489" t="s">
        <v>1129</v>
      </c>
      <c r="C7695" s="490">
        <v>5898</v>
      </c>
      <c r="D7695" s="490">
        <v>2902.4058</v>
      </c>
    </row>
    <row r="7696" spans="1:4" x14ac:dyDescent="0.2">
      <c r="A7696" s="489" t="s">
        <v>9257</v>
      </c>
      <c r="B7696" s="489" t="s">
        <v>1129</v>
      </c>
      <c r="C7696" s="490">
        <v>8384</v>
      </c>
      <c r="D7696" s="490">
        <v>4125.7664000000004</v>
      </c>
    </row>
    <row r="7697" spans="1:4" x14ac:dyDescent="0.2">
      <c r="A7697" s="489" t="s">
        <v>9257</v>
      </c>
      <c r="B7697" s="489" t="s">
        <v>1129</v>
      </c>
      <c r="C7697" s="490">
        <v>8669.2717391304304</v>
      </c>
      <c r="D7697" s="490">
        <v>4266.1486228260901</v>
      </c>
    </row>
    <row r="7698" spans="1:4" x14ac:dyDescent="0.2">
      <c r="A7698" s="489" t="s">
        <v>9257</v>
      </c>
      <c r="B7698" s="489" t="s">
        <v>1136</v>
      </c>
      <c r="C7698" s="490">
        <v>2724.6282608695701</v>
      </c>
      <c r="D7698" s="490">
        <v>1273.76371195652</v>
      </c>
    </row>
    <row r="7699" spans="1:4" x14ac:dyDescent="0.2">
      <c r="A7699" s="489" t="s">
        <v>9257</v>
      </c>
      <c r="B7699" s="489" t="s">
        <v>1129</v>
      </c>
      <c r="C7699" s="490">
        <v>8208.8000000000011</v>
      </c>
      <c r="D7699" s="490">
        <v>4039.5504800000003</v>
      </c>
    </row>
    <row r="7700" spans="1:4" x14ac:dyDescent="0.2">
      <c r="A7700" s="489" t="s">
        <v>9257</v>
      </c>
      <c r="B7700" s="489" t="s">
        <v>1129</v>
      </c>
      <c r="C7700" s="490">
        <v>9566</v>
      </c>
      <c r="D7700" s="490">
        <v>4707.4286000000002</v>
      </c>
    </row>
    <row r="7701" spans="1:4" x14ac:dyDescent="0.2">
      <c r="A7701" s="489" t="s">
        <v>9257</v>
      </c>
      <c r="B7701" s="489" t="s">
        <v>1136</v>
      </c>
      <c r="C7701" s="490">
        <v>26446</v>
      </c>
      <c r="D7701" s="490">
        <v>12363.505000000001</v>
      </c>
    </row>
    <row r="7702" spans="1:4" x14ac:dyDescent="0.2">
      <c r="A7702" s="489" t="s">
        <v>9257</v>
      </c>
      <c r="B7702" s="489" t="s">
        <v>1136</v>
      </c>
      <c r="C7702" s="490">
        <v>31896.148300720899</v>
      </c>
      <c r="D7702" s="490">
        <v>14911.449330587</v>
      </c>
    </row>
    <row r="7703" spans="1:4" x14ac:dyDescent="0.2">
      <c r="A7703" s="489" t="s">
        <v>9257</v>
      </c>
      <c r="B7703" s="489" t="s">
        <v>3275</v>
      </c>
      <c r="C7703" s="490">
        <v>2863.8516992790901</v>
      </c>
      <c r="D7703" s="490">
        <v>975.14150360453107</v>
      </c>
    </row>
    <row r="7704" spans="1:4" x14ac:dyDescent="0.2">
      <c r="A7704" s="489" t="s">
        <v>9257</v>
      </c>
      <c r="B7704" s="489" t="s">
        <v>1136</v>
      </c>
      <c r="C7704" s="490">
        <v>8624</v>
      </c>
      <c r="D7704" s="490">
        <v>4031.7200000000003</v>
      </c>
    </row>
    <row r="7705" spans="1:4" x14ac:dyDescent="0.2">
      <c r="A7705" s="489" t="s">
        <v>9257</v>
      </c>
      <c r="B7705" s="489" t="s">
        <v>1136</v>
      </c>
      <c r="C7705" s="490">
        <v>8834</v>
      </c>
      <c r="D7705" s="490">
        <v>4129.8950000000004</v>
      </c>
    </row>
    <row r="7706" spans="1:4" x14ac:dyDescent="0.2">
      <c r="A7706" s="489" t="s">
        <v>9257</v>
      </c>
      <c r="B7706" s="489" t="s">
        <v>1136</v>
      </c>
      <c r="C7706" s="490">
        <v>24332</v>
      </c>
      <c r="D7706" s="490">
        <v>11375.210000000001</v>
      </c>
    </row>
    <row r="7707" spans="1:4" x14ac:dyDescent="0.2">
      <c r="A7707" s="489" t="s">
        <v>9257</v>
      </c>
      <c r="B7707" s="489" t="s">
        <v>1136</v>
      </c>
      <c r="C7707" s="490">
        <v>8117</v>
      </c>
      <c r="D7707" s="490">
        <v>3794.6975000000002</v>
      </c>
    </row>
    <row r="7708" spans="1:4" x14ac:dyDescent="0.2">
      <c r="A7708" s="489" t="s">
        <v>9257</v>
      </c>
      <c r="B7708" s="489" t="s">
        <v>1136</v>
      </c>
      <c r="C7708" s="490">
        <v>10877.7</v>
      </c>
      <c r="D7708" s="490">
        <v>5085.3247500000007</v>
      </c>
    </row>
    <row r="7709" spans="1:4" x14ac:dyDescent="0.2">
      <c r="A7709" s="489" t="s">
        <v>9257</v>
      </c>
      <c r="B7709" s="489" t="s">
        <v>1136</v>
      </c>
      <c r="C7709" s="490">
        <v>31004.202719406701</v>
      </c>
      <c r="D7709" s="490">
        <v>14494.4647713226</v>
      </c>
    </row>
    <row r="7710" spans="1:4" x14ac:dyDescent="0.2">
      <c r="A7710" s="489" t="s">
        <v>9257</v>
      </c>
      <c r="B7710" s="489" t="s">
        <v>1137</v>
      </c>
      <c r="C7710" s="490">
        <v>10799.7972805933</v>
      </c>
      <c r="D7710" s="490">
        <v>4803.7498304079099</v>
      </c>
    </row>
    <row r="7711" spans="1:4" x14ac:dyDescent="0.2">
      <c r="A7711" s="489" t="s">
        <v>9257</v>
      </c>
      <c r="B7711" s="489" t="s">
        <v>1136</v>
      </c>
      <c r="C7711" s="490">
        <v>6180</v>
      </c>
      <c r="D7711" s="490">
        <v>2889.15</v>
      </c>
    </row>
    <row r="7712" spans="1:4" x14ac:dyDescent="0.2">
      <c r="A7712" s="489" t="s">
        <v>9257</v>
      </c>
      <c r="B7712" s="489" t="s">
        <v>1136</v>
      </c>
      <c r="C7712" s="490">
        <v>30791</v>
      </c>
      <c r="D7712" s="490">
        <v>14394.7925</v>
      </c>
    </row>
    <row r="7713" spans="1:4" x14ac:dyDescent="0.2">
      <c r="A7713" s="489" t="s">
        <v>9257</v>
      </c>
      <c r="B7713" s="489" t="s">
        <v>1136</v>
      </c>
      <c r="C7713" s="490">
        <v>8037</v>
      </c>
      <c r="D7713" s="490">
        <v>3757.2975000000001</v>
      </c>
    </row>
    <row r="7714" spans="1:4" x14ac:dyDescent="0.2">
      <c r="A7714" s="489" t="s">
        <v>9257</v>
      </c>
      <c r="B7714" s="489" t="s">
        <v>1136</v>
      </c>
      <c r="C7714" s="490">
        <v>10142</v>
      </c>
      <c r="D7714" s="490">
        <v>4741.3850000000002</v>
      </c>
    </row>
    <row r="7715" spans="1:4" x14ac:dyDescent="0.2">
      <c r="A7715" s="489" t="s">
        <v>9257</v>
      </c>
      <c r="B7715" s="489" t="s">
        <v>1136</v>
      </c>
      <c r="C7715" s="490">
        <v>26769.75</v>
      </c>
      <c r="D7715" s="490">
        <v>12514.858125000001</v>
      </c>
    </row>
    <row r="7716" spans="1:4" x14ac:dyDescent="0.2">
      <c r="A7716" s="489" t="s">
        <v>9257</v>
      </c>
      <c r="B7716" s="489" t="s">
        <v>1137</v>
      </c>
      <c r="C7716" s="490">
        <v>5353.95</v>
      </c>
      <c r="D7716" s="490">
        <v>2381.43696</v>
      </c>
    </row>
    <row r="7717" spans="1:4" x14ac:dyDescent="0.2">
      <c r="A7717" s="489" t="s">
        <v>9257</v>
      </c>
      <c r="B7717" s="489" t="s">
        <v>173</v>
      </c>
      <c r="C7717" s="490">
        <v>6074</v>
      </c>
      <c r="D7717" s="490">
        <v>2612.4274</v>
      </c>
    </row>
    <row r="7718" spans="1:4" x14ac:dyDescent="0.2">
      <c r="A7718" s="489" t="s">
        <v>9257</v>
      </c>
      <c r="B7718" s="489" t="s">
        <v>1136</v>
      </c>
      <c r="C7718" s="490">
        <v>12186</v>
      </c>
      <c r="D7718" s="490">
        <v>5696.9549999999999</v>
      </c>
    </row>
    <row r="7719" spans="1:4" x14ac:dyDescent="0.2">
      <c r="A7719" s="489" t="s">
        <v>9257</v>
      </c>
      <c r="B7719" s="489" t="s">
        <v>1136</v>
      </c>
      <c r="C7719" s="490">
        <v>6553</v>
      </c>
      <c r="D7719" s="490">
        <v>3063.5275000000001</v>
      </c>
    </row>
    <row r="7720" spans="1:4" x14ac:dyDescent="0.2">
      <c r="A7720" s="489" t="s">
        <v>9257</v>
      </c>
      <c r="B7720" s="489" t="s">
        <v>173</v>
      </c>
      <c r="C7720" s="490">
        <v>3995</v>
      </c>
      <c r="D7720" s="490">
        <v>1718.2495000000001</v>
      </c>
    </row>
    <row r="7721" spans="1:4" x14ac:dyDescent="0.2">
      <c r="A7721" s="489" t="s">
        <v>9257</v>
      </c>
      <c r="B7721" s="489" t="s">
        <v>173</v>
      </c>
      <c r="C7721" s="490">
        <v>8559</v>
      </c>
      <c r="D7721" s="490">
        <v>3681.2259000000004</v>
      </c>
    </row>
    <row r="7722" spans="1:4" x14ac:dyDescent="0.2">
      <c r="A7722" s="489" t="s">
        <v>9257</v>
      </c>
      <c r="B7722" s="489" t="s">
        <v>173</v>
      </c>
      <c r="C7722" s="490">
        <v>7555</v>
      </c>
      <c r="D7722" s="490">
        <v>3249.4055000000003</v>
      </c>
    </row>
    <row r="7723" spans="1:4" x14ac:dyDescent="0.2">
      <c r="A7723" s="489" t="s">
        <v>9257</v>
      </c>
      <c r="B7723" s="489" t="s">
        <v>173</v>
      </c>
      <c r="C7723" s="490">
        <v>8640</v>
      </c>
      <c r="D7723" s="490">
        <v>3716.0640000000003</v>
      </c>
    </row>
    <row r="7724" spans="1:4" x14ac:dyDescent="0.2">
      <c r="A7724" s="489" t="s">
        <v>9257</v>
      </c>
      <c r="B7724" s="489" t="s">
        <v>173</v>
      </c>
      <c r="C7724" s="490">
        <v>25487.4</v>
      </c>
      <c r="D7724" s="490">
        <v>10962.130740000001</v>
      </c>
    </row>
    <row r="7725" spans="1:4" x14ac:dyDescent="0.2">
      <c r="A7725" s="489" t="s">
        <v>9257</v>
      </c>
      <c r="B7725" s="489" t="s">
        <v>173</v>
      </c>
      <c r="C7725" s="490">
        <v>5081</v>
      </c>
      <c r="D7725" s="490">
        <v>2185.3380999999999</v>
      </c>
    </row>
    <row r="7726" spans="1:4" x14ac:dyDescent="0.2">
      <c r="A7726" s="489" t="s">
        <v>9257</v>
      </c>
      <c r="B7726" s="489" t="s">
        <v>173</v>
      </c>
      <c r="C7726" s="490">
        <v>11077.4</v>
      </c>
      <c r="D7726" s="490">
        <v>4764.3897399999996</v>
      </c>
    </row>
    <row r="7727" spans="1:4" x14ac:dyDescent="0.2">
      <c r="A7727" s="489" t="s">
        <v>9257</v>
      </c>
      <c r="B7727" s="489" t="s">
        <v>173</v>
      </c>
      <c r="C7727" s="490">
        <v>10883</v>
      </c>
      <c r="D7727" s="490">
        <v>4680.7782999999999</v>
      </c>
    </row>
    <row r="7728" spans="1:4" x14ac:dyDescent="0.2">
      <c r="A7728" s="489" t="s">
        <v>9257</v>
      </c>
      <c r="B7728" s="489" t="s">
        <v>173</v>
      </c>
      <c r="C7728" s="490">
        <v>5396.1</v>
      </c>
      <c r="D7728" s="490">
        <v>2320.8626100000001</v>
      </c>
    </row>
    <row r="7729" spans="1:4" x14ac:dyDescent="0.2">
      <c r="A7729" s="489" t="s">
        <v>9257</v>
      </c>
      <c r="B7729" s="489" t="s">
        <v>173</v>
      </c>
      <c r="C7729" s="490">
        <v>5764</v>
      </c>
      <c r="D7729" s="490">
        <v>2479.0963999999999</v>
      </c>
    </row>
    <row r="7730" spans="1:4" x14ac:dyDescent="0.2">
      <c r="A7730" s="489" t="s">
        <v>9257</v>
      </c>
      <c r="B7730" s="489" t="s">
        <v>173</v>
      </c>
      <c r="C7730" s="490">
        <v>7297</v>
      </c>
      <c r="D7730" s="490">
        <v>3138.4397000000004</v>
      </c>
    </row>
    <row r="7731" spans="1:4" x14ac:dyDescent="0.2">
      <c r="A7731" s="489" t="s">
        <v>9257</v>
      </c>
      <c r="B7731" s="489" t="s">
        <v>173</v>
      </c>
      <c r="C7731" s="490">
        <v>21824.5</v>
      </c>
      <c r="D7731" s="490">
        <v>9386.7174500000001</v>
      </c>
    </row>
    <row r="7732" spans="1:4" x14ac:dyDescent="0.2">
      <c r="A7732" s="489" t="s">
        <v>9257</v>
      </c>
      <c r="B7732" s="489" t="s">
        <v>173</v>
      </c>
      <c r="C7732" s="490">
        <v>31790</v>
      </c>
      <c r="D7732" s="490">
        <v>13672.879000000001</v>
      </c>
    </row>
    <row r="7733" spans="1:4" x14ac:dyDescent="0.2">
      <c r="A7733" s="489" t="s">
        <v>9257</v>
      </c>
      <c r="B7733" s="489" t="s">
        <v>173</v>
      </c>
      <c r="C7733" s="490">
        <v>6406</v>
      </c>
      <c r="D7733" s="490">
        <v>2755.2206000000001</v>
      </c>
    </row>
    <row r="7734" spans="1:4" x14ac:dyDescent="0.2">
      <c r="A7734" s="489" t="s">
        <v>9257</v>
      </c>
      <c r="B7734" s="489" t="s">
        <v>173</v>
      </c>
      <c r="C7734" s="490">
        <v>14980</v>
      </c>
      <c r="D7734" s="490">
        <v>6442.8980000000001</v>
      </c>
    </row>
    <row r="7735" spans="1:4" x14ac:dyDescent="0.2">
      <c r="A7735" s="489" t="s">
        <v>9257</v>
      </c>
      <c r="B7735" s="489" t="s">
        <v>173</v>
      </c>
      <c r="C7735" s="490">
        <v>11883</v>
      </c>
      <c r="D7735" s="490">
        <v>5110.8783000000003</v>
      </c>
    </row>
    <row r="7736" spans="1:4" x14ac:dyDescent="0.2">
      <c r="A7736" s="489" t="s">
        <v>9257</v>
      </c>
      <c r="B7736" s="489" t="s">
        <v>173</v>
      </c>
      <c r="C7736" s="490">
        <v>4305</v>
      </c>
      <c r="D7736" s="490">
        <v>1851.5805</v>
      </c>
    </row>
    <row r="7737" spans="1:4" x14ac:dyDescent="0.2">
      <c r="A7737" s="489" t="s">
        <v>9257</v>
      </c>
      <c r="B7737" s="489" t="s">
        <v>173</v>
      </c>
      <c r="C7737" s="490">
        <v>28586.400000000001</v>
      </c>
      <c r="D7737" s="490">
        <v>12295.01064</v>
      </c>
    </row>
    <row r="7738" spans="1:4" x14ac:dyDescent="0.2">
      <c r="A7738" s="489" t="s">
        <v>9257</v>
      </c>
      <c r="B7738" s="489" t="s">
        <v>173</v>
      </c>
      <c r="C7738" s="490">
        <v>33416.174734356602</v>
      </c>
      <c r="D7738" s="490">
        <v>14372.296753246801</v>
      </c>
    </row>
    <row r="7739" spans="1:4" x14ac:dyDescent="0.2">
      <c r="A7739" s="489" t="s">
        <v>9257</v>
      </c>
      <c r="B7739" s="489" t="s">
        <v>175</v>
      </c>
      <c r="C7739" s="490">
        <v>23190.825265643402</v>
      </c>
      <c r="D7739" s="490">
        <v>9487.3666161747296</v>
      </c>
    </row>
    <row r="7740" spans="1:4" x14ac:dyDescent="0.2">
      <c r="A7740" s="489" t="s">
        <v>9257</v>
      </c>
      <c r="B7740" s="489" t="s">
        <v>173</v>
      </c>
      <c r="C7740" s="490">
        <v>32260</v>
      </c>
      <c r="D7740" s="490">
        <v>13875.026</v>
      </c>
    </row>
    <row r="7741" spans="1:4" x14ac:dyDescent="0.2">
      <c r="A7741" s="489" t="s">
        <v>9257</v>
      </c>
      <c r="B7741" s="489" t="s">
        <v>3264</v>
      </c>
      <c r="C7741" s="490">
        <v>7444</v>
      </c>
      <c r="D7741" s="490">
        <v>2913.5816</v>
      </c>
    </row>
    <row r="7742" spans="1:4" x14ac:dyDescent="0.2">
      <c r="A7742" s="489" t="s">
        <v>9257</v>
      </c>
      <c r="B7742" s="489" t="s">
        <v>3264</v>
      </c>
      <c r="C7742" s="490">
        <v>3962</v>
      </c>
      <c r="D7742" s="490">
        <v>1550.7268000000001</v>
      </c>
    </row>
    <row r="7743" spans="1:4" x14ac:dyDescent="0.2">
      <c r="A7743" s="489" t="s">
        <v>9257</v>
      </c>
      <c r="B7743" s="489" t="s">
        <v>3264</v>
      </c>
      <c r="C7743" s="490">
        <v>11247</v>
      </c>
      <c r="D7743" s="490">
        <v>4402.0758000000005</v>
      </c>
    </row>
    <row r="7744" spans="1:4" x14ac:dyDescent="0.2">
      <c r="A7744" s="489" t="s">
        <v>9257</v>
      </c>
      <c r="B7744" s="489" t="s">
        <v>3264</v>
      </c>
      <c r="C7744" s="490">
        <v>13105</v>
      </c>
      <c r="D7744" s="490">
        <v>5129.2970000000005</v>
      </c>
    </row>
    <row r="7745" spans="1:4" x14ac:dyDescent="0.2">
      <c r="A7745" s="489" t="s">
        <v>9257</v>
      </c>
      <c r="B7745" s="489" t="s">
        <v>3264</v>
      </c>
      <c r="C7745" s="490">
        <v>8590</v>
      </c>
      <c r="D7745" s="490">
        <v>3362.1260000000002</v>
      </c>
    </row>
    <row r="7746" spans="1:4" x14ac:dyDescent="0.2">
      <c r="A7746" s="489" t="s">
        <v>9257</v>
      </c>
      <c r="B7746" s="489" t="s">
        <v>3264</v>
      </c>
      <c r="C7746" s="490">
        <v>6345</v>
      </c>
      <c r="D7746" s="490">
        <v>2483.433</v>
      </c>
    </row>
    <row r="7747" spans="1:4" x14ac:dyDescent="0.2">
      <c r="A7747" s="489" t="s">
        <v>9257</v>
      </c>
      <c r="B7747" s="489" t="s">
        <v>3268</v>
      </c>
      <c r="C7747" s="490">
        <v>1128</v>
      </c>
      <c r="D7747" s="490">
        <v>441.49920000000003</v>
      </c>
    </row>
    <row r="7748" spans="1:4" x14ac:dyDescent="0.2">
      <c r="A7748" s="489" t="s">
        <v>9257</v>
      </c>
      <c r="B7748" s="489" t="s">
        <v>3269</v>
      </c>
      <c r="C7748" s="490">
        <v>-1128</v>
      </c>
      <c r="D7748" s="490">
        <v>-184.7664</v>
      </c>
    </row>
    <row r="7749" spans="1:4" x14ac:dyDescent="0.2">
      <c r="A7749" s="489" t="s">
        <v>9257</v>
      </c>
      <c r="B7749" s="489" t="s">
        <v>3264</v>
      </c>
      <c r="C7749" s="490">
        <v>5210.7272727272702</v>
      </c>
      <c r="D7749" s="490">
        <v>2039.4786545454501</v>
      </c>
    </row>
    <row r="7750" spans="1:4" x14ac:dyDescent="0.2">
      <c r="A7750" s="489" t="s">
        <v>9257</v>
      </c>
      <c r="B7750" s="489" t="s">
        <v>3275</v>
      </c>
      <c r="C7750" s="490">
        <v>4342.2727272727298</v>
      </c>
      <c r="D7750" s="490">
        <v>1478.5438636363601</v>
      </c>
    </row>
    <row r="7751" spans="1:4" x14ac:dyDescent="0.2">
      <c r="A7751" s="489" t="s">
        <v>9257</v>
      </c>
      <c r="B7751" s="489" t="s">
        <v>3264</v>
      </c>
      <c r="C7751" s="490">
        <v>8358</v>
      </c>
      <c r="D7751" s="490">
        <v>3271.3212000000003</v>
      </c>
    </row>
    <row r="7752" spans="1:4" x14ac:dyDescent="0.2">
      <c r="A7752" s="489" t="s">
        <v>9257</v>
      </c>
      <c r="B7752" s="489" t="s">
        <v>3264</v>
      </c>
      <c r="C7752" s="490">
        <v>26137</v>
      </c>
      <c r="D7752" s="490">
        <v>10230.0218</v>
      </c>
    </row>
    <row r="7753" spans="1:4" x14ac:dyDescent="0.2">
      <c r="A7753" s="489" t="s">
        <v>9257</v>
      </c>
      <c r="B7753" s="489" t="s">
        <v>3265</v>
      </c>
      <c r="C7753" s="490">
        <v>3608.8658892128301</v>
      </c>
      <c r="D7753" s="490">
        <v>1343.5807705539401</v>
      </c>
    </row>
    <row r="7754" spans="1:4" x14ac:dyDescent="0.2">
      <c r="A7754" s="489" t="s">
        <v>9257</v>
      </c>
      <c r="B7754" s="489" t="s">
        <v>3264</v>
      </c>
      <c r="C7754" s="490">
        <v>25178.134110787199</v>
      </c>
      <c r="D7754" s="490">
        <v>9854.7216909621002</v>
      </c>
    </row>
    <row r="7755" spans="1:4" x14ac:dyDescent="0.2">
      <c r="A7755" s="489" t="s">
        <v>9257</v>
      </c>
      <c r="B7755" s="489" t="s">
        <v>3264</v>
      </c>
      <c r="C7755" s="490">
        <v>4859</v>
      </c>
      <c r="D7755" s="490">
        <v>1901.8126000000002</v>
      </c>
    </row>
    <row r="7756" spans="1:4" x14ac:dyDescent="0.2">
      <c r="A7756" s="489" t="s">
        <v>9257</v>
      </c>
      <c r="B7756" s="489" t="s">
        <v>3264</v>
      </c>
      <c r="C7756" s="490">
        <v>33001</v>
      </c>
      <c r="D7756" s="490">
        <v>12916.591399999999</v>
      </c>
    </row>
    <row r="7757" spans="1:4" x14ac:dyDescent="0.2">
      <c r="A7757" s="489" t="s">
        <v>9257</v>
      </c>
      <c r="B7757" s="489" t="s">
        <v>3264</v>
      </c>
      <c r="C7757" s="490">
        <v>6834.6</v>
      </c>
      <c r="D7757" s="490">
        <v>2675.0624400000002</v>
      </c>
    </row>
    <row r="7758" spans="1:4" x14ac:dyDescent="0.2">
      <c r="A7758" s="489" t="s">
        <v>9257</v>
      </c>
      <c r="B7758" s="489" t="s">
        <v>3268</v>
      </c>
      <c r="C7758" s="490">
        <v>12329.4</v>
      </c>
      <c r="D7758" s="490">
        <v>4825.7271600000004</v>
      </c>
    </row>
    <row r="7759" spans="1:4" x14ac:dyDescent="0.2">
      <c r="A7759" s="489" t="s">
        <v>9257</v>
      </c>
      <c r="B7759" s="489" t="s">
        <v>3269</v>
      </c>
      <c r="C7759" s="490">
        <v>-12329.4</v>
      </c>
      <c r="D7759" s="490">
        <v>-2019.5557200000001</v>
      </c>
    </row>
    <row r="7760" spans="1:4" x14ac:dyDescent="0.2">
      <c r="A7760" s="489" t="s">
        <v>9257</v>
      </c>
      <c r="B7760" s="489" t="s">
        <v>3264</v>
      </c>
      <c r="C7760" s="490">
        <v>9291</v>
      </c>
      <c r="D7760" s="490">
        <v>3636.4974000000002</v>
      </c>
    </row>
    <row r="7761" spans="1:4" x14ac:dyDescent="0.2">
      <c r="A7761" s="489" t="s">
        <v>9257</v>
      </c>
      <c r="B7761" s="489" t="s">
        <v>3264</v>
      </c>
      <c r="C7761" s="490">
        <v>14323</v>
      </c>
      <c r="D7761" s="490">
        <v>5606.0222000000003</v>
      </c>
    </row>
    <row r="7762" spans="1:4" x14ac:dyDescent="0.2">
      <c r="A7762" s="489" t="s">
        <v>9257</v>
      </c>
      <c r="B7762" s="489" t="s">
        <v>3268</v>
      </c>
      <c r="C7762" s="490">
        <v>15373</v>
      </c>
      <c r="D7762" s="490">
        <v>6016.9922000000006</v>
      </c>
    </row>
    <row r="7763" spans="1:4" x14ac:dyDescent="0.2">
      <c r="A7763" s="489" t="s">
        <v>9257</v>
      </c>
      <c r="B7763" s="489" t="s">
        <v>3269</v>
      </c>
      <c r="C7763" s="490">
        <v>-15373</v>
      </c>
      <c r="D7763" s="490">
        <v>-2518.0974000000001</v>
      </c>
    </row>
    <row r="7764" spans="1:4" x14ac:dyDescent="0.2">
      <c r="A7764" s="489" t="s">
        <v>9257</v>
      </c>
      <c r="B7764" s="489" t="s">
        <v>4010</v>
      </c>
      <c r="C7764" s="490">
        <v>10367</v>
      </c>
      <c r="D7764" s="490">
        <v>2979.4758000000002</v>
      </c>
    </row>
    <row r="7765" spans="1:4" x14ac:dyDescent="0.2">
      <c r="A7765" s="489" t="s">
        <v>9257</v>
      </c>
      <c r="B7765" s="489" t="s">
        <v>4010</v>
      </c>
      <c r="C7765" s="490">
        <v>4539</v>
      </c>
      <c r="D7765" s="490">
        <v>1304.5086000000001</v>
      </c>
    </row>
    <row r="7766" spans="1:4" x14ac:dyDescent="0.2">
      <c r="A7766" s="489" t="s">
        <v>9257</v>
      </c>
      <c r="B7766" s="489" t="s">
        <v>4014</v>
      </c>
      <c r="C7766" s="490">
        <v>2064</v>
      </c>
      <c r="D7766" s="490">
        <v>593.19360000000006</v>
      </c>
    </row>
    <row r="7767" spans="1:4" x14ac:dyDescent="0.2">
      <c r="A7767" s="489" t="s">
        <v>9257</v>
      </c>
      <c r="B7767" s="489" t="s">
        <v>4015</v>
      </c>
      <c r="C7767" s="490">
        <v>-1980.9</v>
      </c>
      <c r="D7767" s="490">
        <v>-324.47142000000002</v>
      </c>
    </row>
    <row r="7768" spans="1:4" x14ac:dyDescent="0.2">
      <c r="A7768" s="489" t="s">
        <v>9257</v>
      </c>
      <c r="B7768" s="489" t="s">
        <v>4016</v>
      </c>
      <c r="C7768" s="490">
        <v>-83.1</v>
      </c>
      <c r="D7768" s="490">
        <v>-9.9719999999999995</v>
      </c>
    </row>
    <row r="7769" spans="1:4" x14ac:dyDescent="0.2">
      <c r="A7769" s="489" t="s">
        <v>9257</v>
      </c>
      <c r="B7769" s="489" t="s">
        <v>4827</v>
      </c>
      <c r="C7769" s="490">
        <v>13595</v>
      </c>
      <c r="D7769" s="490">
        <v>3321.2585000000004</v>
      </c>
    </row>
    <row r="7770" spans="1:4" x14ac:dyDescent="0.2">
      <c r="A7770" s="489" t="s">
        <v>9257</v>
      </c>
      <c r="B7770" s="489" t="s">
        <v>5153</v>
      </c>
      <c r="C7770" s="490">
        <v>2934</v>
      </c>
      <c r="D7770" s="490">
        <v>0</v>
      </c>
    </row>
    <row r="7771" spans="1:4" x14ac:dyDescent="0.2">
      <c r="A7771" s="489" t="s">
        <v>9257</v>
      </c>
      <c r="B7771" s="489" t="s">
        <v>5428</v>
      </c>
      <c r="C7771" s="490">
        <v>8632.6923076923104</v>
      </c>
      <c r="D7771" s="490">
        <v>1469.2842307692301</v>
      </c>
    </row>
    <row r="7772" spans="1:4" x14ac:dyDescent="0.2">
      <c r="A7772" s="489" t="s">
        <v>9257</v>
      </c>
      <c r="B7772" s="489" t="s">
        <v>5440</v>
      </c>
      <c r="C7772" s="490">
        <v>4834.3076923076906</v>
      </c>
      <c r="D7772" s="490">
        <v>780.25726153846199</v>
      </c>
    </row>
    <row r="7773" spans="1:4" x14ac:dyDescent="0.2">
      <c r="A7773" s="489" t="s">
        <v>9257</v>
      </c>
      <c r="B7773" s="489" t="s">
        <v>4827</v>
      </c>
      <c r="C7773" s="490">
        <v>12132</v>
      </c>
      <c r="D7773" s="490">
        <v>2963.8476000000001</v>
      </c>
    </row>
    <row r="7774" spans="1:4" x14ac:dyDescent="0.2">
      <c r="A7774" s="489" t="s">
        <v>9257</v>
      </c>
      <c r="B7774" s="489" t="s">
        <v>4832</v>
      </c>
      <c r="C7774" s="490">
        <v>1252</v>
      </c>
      <c r="D7774" s="490">
        <v>305.86360000000002</v>
      </c>
    </row>
    <row r="7775" spans="1:4" x14ac:dyDescent="0.2">
      <c r="A7775" s="489" t="s">
        <v>9257</v>
      </c>
      <c r="B7775" s="489" t="s">
        <v>4833</v>
      </c>
      <c r="C7775" s="490">
        <v>-1252</v>
      </c>
      <c r="D7775" s="490">
        <v>-205.07760000000002</v>
      </c>
    </row>
    <row r="7776" spans="1:4" x14ac:dyDescent="0.2">
      <c r="A7776" s="489" t="s">
        <v>9257</v>
      </c>
      <c r="B7776" s="489" t="s">
        <v>3275</v>
      </c>
      <c r="C7776" s="490">
        <v>11153</v>
      </c>
      <c r="D7776" s="490">
        <v>3797.5965000000001</v>
      </c>
    </row>
    <row r="7777" spans="1:4" x14ac:dyDescent="0.2">
      <c r="A7777" s="489" t="s">
        <v>9257</v>
      </c>
      <c r="B7777" s="489" t="s">
        <v>5153</v>
      </c>
      <c r="C7777" s="490">
        <v>1773</v>
      </c>
      <c r="D7777" s="490">
        <v>0</v>
      </c>
    </row>
    <row r="7778" spans="1:4" x14ac:dyDescent="0.2">
      <c r="A7778" s="489" t="s">
        <v>9257</v>
      </c>
      <c r="B7778" s="489" t="s">
        <v>5435</v>
      </c>
      <c r="C7778" s="490">
        <v>8160.7006854531601</v>
      </c>
      <c r="D7778" s="490">
        <v>1207.7837014470701</v>
      </c>
    </row>
    <row r="7779" spans="1:4" x14ac:dyDescent="0.2">
      <c r="A7779" s="489" t="s">
        <v>9257</v>
      </c>
      <c r="B7779" s="489" t="s">
        <v>5461</v>
      </c>
      <c r="C7779" s="490">
        <v>2554.2993145468399</v>
      </c>
      <c r="D7779" s="490">
        <v>358.62362376237604</v>
      </c>
    </row>
    <row r="7780" spans="1:4" x14ac:dyDescent="0.2">
      <c r="A7780" s="489" t="s">
        <v>9257</v>
      </c>
      <c r="B7780" s="489" t="s">
        <v>4827</v>
      </c>
      <c r="C7780" s="490">
        <v>5554</v>
      </c>
      <c r="D7780" s="490">
        <v>1356.8422</v>
      </c>
    </row>
    <row r="7781" spans="1:4" x14ac:dyDescent="0.2">
      <c r="A7781" s="489" t="s">
        <v>9257</v>
      </c>
      <c r="B7781" s="489" t="s">
        <v>5153</v>
      </c>
      <c r="C7781" s="490">
        <v>1886</v>
      </c>
      <c r="D7781" s="490">
        <v>0</v>
      </c>
    </row>
    <row r="7782" spans="1:4" x14ac:dyDescent="0.2">
      <c r="A7782" s="489" t="s">
        <v>9257</v>
      </c>
      <c r="B7782" s="489" t="s">
        <v>5428</v>
      </c>
      <c r="C7782" s="490">
        <v>7860.0301659125207</v>
      </c>
      <c r="D7782" s="490">
        <v>1337.7771342383101</v>
      </c>
    </row>
    <row r="7783" spans="1:4" x14ac:dyDescent="0.2">
      <c r="A7783" s="489" t="s">
        <v>9257</v>
      </c>
      <c r="B7783" s="489" t="s">
        <v>5440</v>
      </c>
      <c r="C7783" s="490">
        <v>5167.9698340874802</v>
      </c>
      <c r="D7783" s="490">
        <v>834.11033122171909</v>
      </c>
    </row>
    <row r="7784" spans="1:4" x14ac:dyDescent="0.2">
      <c r="A7784" s="489" t="s">
        <v>9257</v>
      </c>
      <c r="B7784" s="489" t="s">
        <v>4010</v>
      </c>
      <c r="C7784" s="490">
        <v>11921</v>
      </c>
      <c r="D7784" s="490">
        <v>3426.0954000000002</v>
      </c>
    </row>
    <row r="7785" spans="1:4" x14ac:dyDescent="0.2">
      <c r="A7785" s="489" t="s">
        <v>9257</v>
      </c>
      <c r="B7785" s="489" t="s">
        <v>4014</v>
      </c>
      <c r="C7785" s="490">
        <v>2842</v>
      </c>
      <c r="D7785" s="490">
        <v>816.79079999999999</v>
      </c>
    </row>
    <row r="7786" spans="1:4" x14ac:dyDescent="0.2">
      <c r="A7786" s="489" t="s">
        <v>9257</v>
      </c>
      <c r="B7786" s="489" t="s">
        <v>4015</v>
      </c>
      <c r="C7786" s="490">
        <v>-2842</v>
      </c>
      <c r="D7786" s="490">
        <v>-465.51960000000003</v>
      </c>
    </row>
    <row r="7787" spans="1:4" x14ac:dyDescent="0.2">
      <c r="A7787" s="489" t="s">
        <v>9257</v>
      </c>
      <c r="B7787" s="489" t="s">
        <v>4010</v>
      </c>
      <c r="C7787" s="490">
        <v>3751</v>
      </c>
      <c r="D7787" s="490">
        <v>1078.0374000000002</v>
      </c>
    </row>
    <row r="7788" spans="1:4" x14ac:dyDescent="0.2">
      <c r="A7788" s="489" t="s">
        <v>9257</v>
      </c>
      <c r="B7788" s="489" t="s">
        <v>4014</v>
      </c>
      <c r="C7788" s="490">
        <v>1010</v>
      </c>
      <c r="D7788" s="490">
        <v>290.274</v>
      </c>
    </row>
    <row r="7789" spans="1:4" x14ac:dyDescent="0.2">
      <c r="A7789" s="489" t="s">
        <v>9257</v>
      </c>
      <c r="B7789" s="489" t="s">
        <v>4015</v>
      </c>
      <c r="C7789" s="490">
        <v>-1010</v>
      </c>
      <c r="D7789" s="490">
        <v>-165.43800000000002</v>
      </c>
    </row>
    <row r="7790" spans="1:4" x14ac:dyDescent="0.2">
      <c r="A7790" s="489" t="s">
        <v>9257</v>
      </c>
      <c r="B7790" s="489" t="s">
        <v>4827</v>
      </c>
      <c r="C7790" s="490">
        <v>10614</v>
      </c>
      <c r="D7790" s="490">
        <v>2593.0001999999999</v>
      </c>
    </row>
    <row r="7791" spans="1:4" x14ac:dyDescent="0.2">
      <c r="A7791" s="489" t="s">
        <v>9257</v>
      </c>
      <c r="B7791" s="489" t="s">
        <v>5153</v>
      </c>
      <c r="C7791" s="490">
        <v>5219.7</v>
      </c>
      <c r="D7791" s="490">
        <v>0</v>
      </c>
    </row>
    <row r="7792" spans="1:4" x14ac:dyDescent="0.2">
      <c r="A7792" s="489" t="s">
        <v>9257</v>
      </c>
      <c r="B7792" s="489" t="s">
        <v>6051</v>
      </c>
      <c r="C7792" s="490">
        <v>10.77</v>
      </c>
      <c r="D7792" s="490">
        <v>0.34151670000000001</v>
      </c>
    </row>
    <row r="7793" spans="1:4" x14ac:dyDescent="0.2">
      <c r="A7793" s="489" t="s">
        <v>9257</v>
      </c>
      <c r="B7793" s="489" t="s">
        <v>5432</v>
      </c>
      <c r="C7793" s="490">
        <v>9414.8459999999995</v>
      </c>
      <c r="D7793" s="490">
        <v>1471.5404298000001</v>
      </c>
    </row>
    <row r="7794" spans="1:4" x14ac:dyDescent="0.2">
      <c r="A7794" s="489" t="s">
        <v>9257</v>
      </c>
      <c r="B7794" s="489" t="s">
        <v>5452</v>
      </c>
      <c r="C7794" s="490">
        <v>28244.538</v>
      </c>
      <c r="D7794" s="490">
        <v>4188.6649853999998</v>
      </c>
    </row>
    <row r="7795" spans="1:4" x14ac:dyDescent="0.2">
      <c r="A7795" s="489" t="s">
        <v>9257</v>
      </c>
      <c r="B7795" s="489" t="s">
        <v>5453</v>
      </c>
      <c r="C7795" s="490">
        <v>9414.8459999999995</v>
      </c>
      <c r="D7795" s="490">
        <v>1245.5841258</v>
      </c>
    </row>
    <row r="7796" spans="1:4" x14ac:dyDescent="0.2">
      <c r="A7796" s="489" t="s">
        <v>9257</v>
      </c>
      <c r="B7796" s="489" t="s">
        <v>3275</v>
      </c>
      <c r="C7796" s="490">
        <v>3062</v>
      </c>
      <c r="D7796" s="490">
        <v>1042.6110000000001</v>
      </c>
    </row>
    <row r="7797" spans="1:4" x14ac:dyDescent="0.2">
      <c r="A7797" s="489" t="s">
        <v>9257</v>
      </c>
      <c r="B7797" s="489" t="s">
        <v>3279</v>
      </c>
      <c r="C7797" s="490">
        <v>1513</v>
      </c>
      <c r="D7797" s="490">
        <v>515.17650000000003</v>
      </c>
    </row>
    <row r="7798" spans="1:4" x14ac:dyDescent="0.2">
      <c r="A7798" s="489" t="s">
        <v>9257</v>
      </c>
      <c r="B7798" s="489" t="s">
        <v>3280</v>
      </c>
      <c r="C7798" s="490">
        <v>-1372.5</v>
      </c>
      <c r="D7798" s="490">
        <v>-224.81550000000001</v>
      </c>
    </row>
    <row r="7799" spans="1:4" x14ac:dyDescent="0.2">
      <c r="A7799" s="489" t="s">
        <v>9257</v>
      </c>
      <c r="B7799" s="489" t="s">
        <v>3281</v>
      </c>
      <c r="C7799" s="490">
        <v>-140.5</v>
      </c>
      <c r="D7799" s="490">
        <v>-16.86</v>
      </c>
    </row>
    <row r="7800" spans="1:4" x14ac:dyDescent="0.2">
      <c r="A7800" s="489" t="s">
        <v>9257</v>
      </c>
      <c r="B7800" s="489" t="s">
        <v>5153</v>
      </c>
      <c r="C7800" s="490">
        <v>2971</v>
      </c>
      <c r="D7800" s="490">
        <v>0</v>
      </c>
    </row>
    <row r="7801" spans="1:4" x14ac:dyDescent="0.2">
      <c r="A7801" s="489" t="s">
        <v>9257</v>
      </c>
      <c r="B7801" s="489" t="s">
        <v>5430</v>
      </c>
      <c r="C7801" s="490">
        <v>5884.7117794486203</v>
      </c>
      <c r="D7801" s="490">
        <v>958.03107769423605</v>
      </c>
    </row>
    <row r="7802" spans="1:4" x14ac:dyDescent="0.2">
      <c r="A7802" s="489" t="s">
        <v>9257</v>
      </c>
      <c r="B7802" s="489" t="s">
        <v>5446</v>
      </c>
      <c r="C7802" s="490">
        <v>1159.2882205513802</v>
      </c>
      <c r="D7802" s="490">
        <v>178.99410125313301</v>
      </c>
    </row>
    <row r="7803" spans="1:4" x14ac:dyDescent="0.2">
      <c r="A7803" s="489" t="s">
        <v>9257</v>
      </c>
      <c r="B7803" s="489" t="s">
        <v>4010</v>
      </c>
      <c r="C7803" s="490">
        <v>8848</v>
      </c>
      <c r="D7803" s="490">
        <v>2542.9151999999999</v>
      </c>
    </row>
    <row r="7804" spans="1:4" x14ac:dyDescent="0.2">
      <c r="A7804" s="489" t="s">
        <v>9257</v>
      </c>
      <c r="B7804" s="489" t="s">
        <v>4010</v>
      </c>
      <c r="C7804" s="490">
        <v>4949.0250000000005</v>
      </c>
      <c r="D7804" s="490">
        <v>1422.3497850000001</v>
      </c>
    </row>
    <row r="7805" spans="1:4" x14ac:dyDescent="0.2">
      <c r="A7805" s="489" t="s">
        <v>9257</v>
      </c>
      <c r="B7805" s="489" t="s">
        <v>4014</v>
      </c>
      <c r="C7805" s="490">
        <v>2362.65</v>
      </c>
      <c r="D7805" s="490">
        <v>679.02561000000003</v>
      </c>
    </row>
    <row r="7806" spans="1:4" x14ac:dyDescent="0.2">
      <c r="A7806" s="489" t="s">
        <v>9257</v>
      </c>
      <c r="B7806" s="489" t="s">
        <v>4015</v>
      </c>
      <c r="C7806" s="490">
        <v>-2193.5025000000001</v>
      </c>
      <c r="D7806" s="490">
        <v>-359.29570950000004</v>
      </c>
    </row>
    <row r="7807" spans="1:4" x14ac:dyDescent="0.2">
      <c r="A7807" s="489" t="s">
        <v>9257</v>
      </c>
      <c r="B7807" s="489" t="s">
        <v>4016</v>
      </c>
      <c r="C7807" s="490">
        <v>-169.14750000000001</v>
      </c>
      <c r="D7807" s="490">
        <v>-20.297699999999999</v>
      </c>
    </row>
    <row r="7808" spans="1:4" x14ac:dyDescent="0.2">
      <c r="A7808" s="489" t="s">
        <v>9257</v>
      </c>
      <c r="B7808" s="489" t="s">
        <v>5153</v>
      </c>
      <c r="C7808" s="490">
        <v>2611.35</v>
      </c>
      <c r="D7808" s="490">
        <v>0</v>
      </c>
    </row>
    <row r="7809" spans="1:4" x14ac:dyDescent="0.2">
      <c r="A7809" s="489" t="s">
        <v>9257</v>
      </c>
      <c r="B7809" s="489" t="s">
        <v>5431</v>
      </c>
      <c r="C7809" s="490">
        <v>5469.9750000000004</v>
      </c>
      <c r="D7809" s="490">
        <v>870.82002</v>
      </c>
    </row>
    <row r="7810" spans="1:4" x14ac:dyDescent="0.2">
      <c r="A7810" s="489" t="s">
        <v>9257</v>
      </c>
      <c r="B7810" s="489" t="s">
        <v>4827</v>
      </c>
      <c r="C7810" s="490">
        <v>32227.826086956502</v>
      </c>
      <c r="D7810" s="490">
        <v>7873.2579130434806</v>
      </c>
    </row>
    <row r="7811" spans="1:4" x14ac:dyDescent="0.2">
      <c r="A7811" s="489" t="s">
        <v>9257</v>
      </c>
      <c r="B7811" s="489" t="s">
        <v>4829</v>
      </c>
      <c r="C7811" s="490">
        <v>4834.1739130434798</v>
      </c>
      <c r="D7811" s="490">
        <v>1122.9786000000001</v>
      </c>
    </row>
    <row r="7812" spans="1:4" x14ac:dyDescent="0.2">
      <c r="A7812" s="489" t="s">
        <v>9257</v>
      </c>
      <c r="B7812" s="489" t="s">
        <v>4010</v>
      </c>
      <c r="C7812" s="490">
        <v>3249</v>
      </c>
      <c r="D7812" s="490">
        <v>933.76</v>
      </c>
    </row>
    <row r="7813" spans="1:4" x14ac:dyDescent="0.2">
      <c r="A7813" s="489" t="s">
        <v>9257</v>
      </c>
      <c r="B7813" s="489" t="s">
        <v>4015</v>
      </c>
      <c r="C7813" s="490">
        <v>-1625.7</v>
      </c>
      <c r="D7813" s="490">
        <v>-266.29000000000002</v>
      </c>
    </row>
    <row r="7814" spans="1:4" x14ac:dyDescent="0.2">
      <c r="A7814" s="489" t="s">
        <v>9257</v>
      </c>
      <c r="B7814" s="489" t="s">
        <v>4016</v>
      </c>
      <c r="C7814" s="490">
        <v>-544.29999999999995</v>
      </c>
      <c r="D7814" s="490">
        <v>-65.319999999999993</v>
      </c>
    </row>
    <row r="7815" spans="1:4" x14ac:dyDescent="0.2">
      <c r="A7815" s="489" t="s">
        <v>9257</v>
      </c>
      <c r="B7815" s="489" t="s">
        <v>4014</v>
      </c>
      <c r="C7815" s="490">
        <v>2170</v>
      </c>
      <c r="D7815" s="490">
        <v>623.66</v>
      </c>
    </row>
    <row r="7816" spans="1:4" x14ac:dyDescent="0.2">
      <c r="A7816" s="489" t="s">
        <v>9257</v>
      </c>
      <c r="B7816" s="489" t="s">
        <v>5436</v>
      </c>
      <c r="C7816" s="490">
        <v>3686</v>
      </c>
      <c r="D7816" s="490">
        <v>535.94000000000005</v>
      </c>
    </row>
    <row r="7817" spans="1:4" x14ac:dyDescent="0.2">
      <c r="A7817" s="489" t="s">
        <v>9257</v>
      </c>
      <c r="B7817" s="489" t="s">
        <v>5153</v>
      </c>
      <c r="C7817" s="490">
        <v>1058.58</v>
      </c>
      <c r="D7817" s="490">
        <v>0</v>
      </c>
    </row>
    <row r="7818" spans="1:4" x14ac:dyDescent="0.2">
      <c r="A7818" s="489" t="s">
        <v>9257</v>
      </c>
      <c r="B7818" s="489" t="s">
        <v>5153</v>
      </c>
      <c r="C7818" s="490">
        <v>1934</v>
      </c>
      <c r="D7818" s="490">
        <v>0</v>
      </c>
    </row>
    <row r="7819" spans="1:4" x14ac:dyDescent="0.2">
      <c r="A7819" s="489" t="s">
        <v>9257</v>
      </c>
      <c r="B7819" s="489" t="s">
        <v>4880</v>
      </c>
      <c r="C7819" s="490">
        <v>9717.6470588235297</v>
      </c>
      <c r="D7819" s="490">
        <v>1857.0423529411801</v>
      </c>
    </row>
    <row r="7820" spans="1:4" x14ac:dyDescent="0.2">
      <c r="A7820" s="489" t="s">
        <v>9257</v>
      </c>
      <c r="B7820" s="489" t="s">
        <v>4881</v>
      </c>
      <c r="C7820" s="490">
        <v>3498.3529411764703</v>
      </c>
      <c r="D7820" s="490">
        <v>634.25138823529403</v>
      </c>
    </row>
    <row r="7821" spans="1:4" x14ac:dyDescent="0.2">
      <c r="A7821" s="489" t="s">
        <v>9257</v>
      </c>
      <c r="B7821" s="489" t="s">
        <v>4900</v>
      </c>
      <c r="C7821" s="490">
        <v>4587</v>
      </c>
      <c r="D7821" s="490">
        <v>821.07300000000009</v>
      </c>
    </row>
    <row r="7822" spans="1:4" x14ac:dyDescent="0.2">
      <c r="A7822" s="489" t="s">
        <v>9257</v>
      </c>
      <c r="B7822" s="489" t="s">
        <v>5153</v>
      </c>
      <c r="C7822" s="490">
        <v>1770</v>
      </c>
      <c r="D7822" s="490">
        <v>0</v>
      </c>
    </row>
    <row r="7823" spans="1:4" x14ac:dyDescent="0.2">
      <c r="A7823" s="489" t="s">
        <v>9257</v>
      </c>
      <c r="B7823" s="489" t="s">
        <v>5153</v>
      </c>
      <c r="C7823" s="490">
        <v>620</v>
      </c>
      <c r="D7823" s="490">
        <v>0</v>
      </c>
    </row>
    <row r="7824" spans="1:4" x14ac:dyDescent="0.2">
      <c r="A7824" s="489" t="s">
        <v>9257</v>
      </c>
      <c r="B7824" s="489" t="s">
        <v>5868</v>
      </c>
      <c r="C7824" s="490">
        <v>8203.04347826087</v>
      </c>
      <c r="D7824" s="490">
        <v>1077.87991304348</v>
      </c>
    </row>
    <row r="7825" spans="1:4" x14ac:dyDescent="0.2">
      <c r="A7825" s="489" t="s">
        <v>9257</v>
      </c>
      <c r="B7825" s="489" t="s">
        <v>6051</v>
      </c>
      <c r="C7825" s="490">
        <v>637.80000000000007</v>
      </c>
      <c r="D7825" s="490">
        <v>20.224637999999999</v>
      </c>
    </row>
    <row r="7826" spans="1:4" x14ac:dyDescent="0.2">
      <c r="A7826" s="489" t="s">
        <v>9257</v>
      </c>
      <c r="B7826" s="489" t="s">
        <v>5869</v>
      </c>
      <c r="C7826" s="490">
        <v>3117.1565217391303</v>
      </c>
      <c r="D7826" s="490">
        <v>388.70941826087</v>
      </c>
    </row>
    <row r="7827" spans="1:4" x14ac:dyDescent="0.2">
      <c r="A7827" s="489" t="s">
        <v>9257</v>
      </c>
      <c r="B7827" s="489" t="s">
        <v>4010</v>
      </c>
      <c r="C7827" s="490">
        <v>5337</v>
      </c>
      <c r="D7827" s="490">
        <v>1533.8538000000001</v>
      </c>
    </row>
    <row r="7828" spans="1:4" x14ac:dyDescent="0.2">
      <c r="A7828" s="489" t="s">
        <v>9257</v>
      </c>
      <c r="B7828" s="489" t="s">
        <v>4014</v>
      </c>
      <c r="C7828" s="490">
        <v>1596</v>
      </c>
      <c r="D7828" s="490">
        <v>458.69040000000001</v>
      </c>
    </row>
    <row r="7829" spans="1:4" x14ac:dyDescent="0.2">
      <c r="A7829" s="489" t="s">
        <v>9257</v>
      </c>
      <c r="B7829" s="489" t="s">
        <v>4015</v>
      </c>
      <c r="C7829" s="490">
        <v>-1596</v>
      </c>
      <c r="D7829" s="490">
        <v>-261.4248</v>
      </c>
    </row>
    <row r="7830" spans="1:4" x14ac:dyDescent="0.2">
      <c r="A7830" s="489" t="s">
        <v>9257</v>
      </c>
      <c r="B7830" s="489" t="s">
        <v>4010</v>
      </c>
      <c r="C7830" s="490">
        <v>30966.666666666701</v>
      </c>
      <c r="D7830" s="490">
        <v>8899.82</v>
      </c>
    </row>
    <row r="7831" spans="1:4" x14ac:dyDescent="0.2">
      <c r="A7831" s="489" t="s">
        <v>9257</v>
      </c>
      <c r="B7831" s="489" t="s">
        <v>4014</v>
      </c>
      <c r="C7831" s="490">
        <v>2560.8333333333303</v>
      </c>
      <c r="D7831" s="490">
        <v>735.98350000000005</v>
      </c>
    </row>
    <row r="7832" spans="1:4" x14ac:dyDescent="0.2">
      <c r="A7832" s="489" t="s">
        <v>9257</v>
      </c>
      <c r="B7832" s="489" t="s">
        <v>4015</v>
      </c>
      <c r="C7832" s="490">
        <v>-2560.8333333333303</v>
      </c>
      <c r="D7832" s="490">
        <v>-419.46450000000004</v>
      </c>
    </row>
    <row r="7833" spans="1:4" x14ac:dyDescent="0.2">
      <c r="A7833" s="489" t="s">
        <v>9257</v>
      </c>
      <c r="B7833" s="489" t="s">
        <v>4011</v>
      </c>
      <c r="C7833" s="490">
        <v>61933.333333333299</v>
      </c>
      <c r="D7833" s="490">
        <v>16926.38</v>
      </c>
    </row>
    <row r="7834" spans="1:4" x14ac:dyDescent="0.2">
      <c r="A7834" s="489" t="s">
        <v>9257</v>
      </c>
      <c r="B7834" s="489" t="s">
        <v>4017</v>
      </c>
      <c r="C7834" s="490">
        <v>5121.6666666666706</v>
      </c>
      <c r="D7834" s="490">
        <v>1399.7515000000001</v>
      </c>
    </row>
    <row r="7835" spans="1:4" x14ac:dyDescent="0.2">
      <c r="A7835" s="489" t="s">
        <v>9257</v>
      </c>
      <c r="B7835" s="489" t="s">
        <v>4018</v>
      </c>
      <c r="C7835" s="490">
        <v>-5121.6666666666706</v>
      </c>
      <c r="D7835" s="490">
        <v>-838.92900000000009</v>
      </c>
    </row>
    <row r="7836" spans="1:4" x14ac:dyDescent="0.2">
      <c r="A7836" s="489" t="s">
        <v>9257</v>
      </c>
      <c r="B7836" s="489" t="s">
        <v>4010</v>
      </c>
      <c r="C7836" s="490">
        <v>5967</v>
      </c>
      <c r="D7836" s="490">
        <v>1714.9158</v>
      </c>
    </row>
    <row r="7837" spans="1:4" x14ac:dyDescent="0.2">
      <c r="A7837" s="489" t="s">
        <v>9257</v>
      </c>
      <c r="B7837" s="489" t="s">
        <v>4014</v>
      </c>
      <c r="C7837" s="490">
        <v>1236</v>
      </c>
      <c r="D7837" s="490">
        <v>355.22640000000001</v>
      </c>
    </row>
    <row r="7838" spans="1:4" x14ac:dyDescent="0.2">
      <c r="A7838" s="489" t="s">
        <v>9257</v>
      </c>
      <c r="B7838" s="489" t="s">
        <v>4015</v>
      </c>
      <c r="C7838" s="490">
        <v>-1236</v>
      </c>
      <c r="D7838" s="490">
        <v>-202.45680000000002</v>
      </c>
    </row>
    <row r="7839" spans="1:4" x14ac:dyDescent="0.2">
      <c r="A7839" s="489" t="s">
        <v>9257</v>
      </c>
      <c r="B7839" s="489" t="s">
        <v>5153</v>
      </c>
      <c r="C7839" s="490">
        <v>3901</v>
      </c>
      <c r="D7839" s="490">
        <v>0</v>
      </c>
    </row>
    <row r="7840" spans="1:4" x14ac:dyDescent="0.2">
      <c r="A7840" s="489" t="s">
        <v>9257</v>
      </c>
      <c r="B7840" s="489" t="s">
        <v>4884</v>
      </c>
      <c r="C7840" s="490">
        <v>5411.6475858636104</v>
      </c>
      <c r="D7840" s="490">
        <v>1023.8837232454</v>
      </c>
    </row>
    <row r="7841" spans="1:4" x14ac:dyDescent="0.2">
      <c r="A7841" s="489" t="s">
        <v>9257</v>
      </c>
      <c r="B7841" s="489" t="s">
        <v>4885</v>
      </c>
      <c r="C7841" s="490">
        <v>24.352414136386297</v>
      </c>
      <c r="D7841" s="490">
        <v>4.3712583374813301</v>
      </c>
    </row>
    <row r="7842" spans="1:4" x14ac:dyDescent="0.2">
      <c r="A7842" s="489" t="s">
        <v>9257</v>
      </c>
      <c r="B7842" s="489" t="s">
        <v>4827</v>
      </c>
      <c r="C7842" s="490">
        <v>14372</v>
      </c>
      <c r="D7842" s="490">
        <v>3511.0796</v>
      </c>
    </row>
    <row r="7843" spans="1:4" x14ac:dyDescent="0.2">
      <c r="A7843" s="489" t="s">
        <v>9257</v>
      </c>
      <c r="B7843" s="489" t="s">
        <v>4010</v>
      </c>
      <c r="C7843" s="490">
        <v>8672.450980392161</v>
      </c>
      <c r="D7843" s="490">
        <v>2492.4624117647099</v>
      </c>
    </row>
    <row r="7844" spans="1:4" x14ac:dyDescent="0.2">
      <c r="A7844" s="489" t="s">
        <v>9257</v>
      </c>
      <c r="B7844" s="489" t="s">
        <v>4010</v>
      </c>
      <c r="C7844" s="490">
        <v>3964.5490196078404</v>
      </c>
      <c r="D7844" s="490">
        <v>1139.4113882352901</v>
      </c>
    </row>
    <row r="7845" spans="1:4" x14ac:dyDescent="0.2">
      <c r="A7845" s="489" t="s">
        <v>9257</v>
      </c>
      <c r="B7845" s="489" t="s">
        <v>4827</v>
      </c>
      <c r="C7845" s="490">
        <v>9508</v>
      </c>
      <c r="D7845" s="490">
        <v>2322.8044</v>
      </c>
    </row>
    <row r="7846" spans="1:4" x14ac:dyDescent="0.2">
      <c r="A7846" s="489" t="s">
        <v>9257</v>
      </c>
      <c r="B7846" s="489" t="s">
        <v>4010</v>
      </c>
      <c r="C7846" s="490">
        <v>7334</v>
      </c>
      <c r="D7846" s="490">
        <v>2107.7916</v>
      </c>
    </row>
    <row r="7847" spans="1:4" x14ac:dyDescent="0.2">
      <c r="A7847" s="489" t="s">
        <v>9257</v>
      </c>
      <c r="B7847" s="489" t="s">
        <v>4014</v>
      </c>
      <c r="C7847" s="490">
        <v>2212</v>
      </c>
      <c r="D7847" s="490">
        <v>635.72879999999998</v>
      </c>
    </row>
    <row r="7848" spans="1:4" x14ac:dyDescent="0.2">
      <c r="A7848" s="489" t="s">
        <v>9257</v>
      </c>
      <c r="B7848" s="489" t="s">
        <v>4015</v>
      </c>
      <c r="C7848" s="490">
        <v>-2212</v>
      </c>
      <c r="D7848" s="490">
        <v>-362.32560000000001</v>
      </c>
    </row>
    <row r="7849" spans="1:4" x14ac:dyDescent="0.2">
      <c r="A7849" s="489" t="s">
        <v>9257</v>
      </c>
      <c r="B7849" s="489" t="s">
        <v>3291</v>
      </c>
      <c r="C7849" s="490">
        <v>6856</v>
      </c>
      <c r="D7849" s="490">
        <v>2264.5368000000003</v>
      </c>
    </row>
    <row r="7850" spans="1:4" x14ac:dyDescent="0.2">
      <c r="A7850" s="489" t="s">
        <v>9257</v>
      </c>
      <c r="B7850" s="489" t="s">
        <v>4010</v>
      </c>
      <c r="C7850" s="490">
        <v>7368</v>
      </c>
      <c r="D7850" s="490">
        <v>2117.5632000000001</v>
      </c>
    </row>
    <row r="7851" spans="1:4" x14ac:dyDescent="0.2">
      <c r="A7851" s="489" t="s">
        <v>9257</v>
      </c>
      <c r="B7851" s="489" t="s">
        <v>4014</v>
      </c>
      <c r="C7851" s="490">
        <v>3250</v>
      </c>
      <c r="D7851" s="490">
        <v>934.05000000000007</v>
      </c>
    </row>
    <row r="7852" spans="1:4" x14ac:dyDescent="0.2">
      <c r="A7852" s="489" t="s">
        <v>9257</v>
      </c>
      <c r="B7852" s="489" t="s">
        <v>4015</v>
      </c>
      <c r="C7852" s="490">
        <v>-3185.4</v>
      </c>
      <c r="D7852" s="490">
        <v>-521.76852000000008</v>
      </c>
    </row>
    <row r="7853" spans="1:4" x14ac:dyDescent="0.2">
      <c r="A7853" s="489" t="s">
        <v>9257</v>
      </c>
      <c r="B7853" s="489" t="s">
        <v>4016</v>
      </c>
      <c r="C7853" s="490">
        <v>-64.599999999999994</v>
      </c>
      <c r="D7853" s="490">
        <v>-7.7519999999999998</v>
      </c>
    </row>
    <row r="7854" spans="1:4" x14ac:dyDescent="0.2">
      <c r="A7854" s="489" t="s">
        <v>9257</v>
      </c>
      <c r="B7854" s="489" t="s">
        <v>3264</v>
      </c>
      <c r="C7854" s="490">
        <v>4972</v>
      </c>
      <c r="D7854" s="490">
        <v>1946.0408</v>
      </c>
    </row>
    <row r="7855" spans="1:4" x14ac:dyDescent="0.2">
      <c r="A7855" s="489" t="s">
        <v>9257</v>
      </c>
      <c r="B7855" s="489" t="s">
        <v>4010</v>
      </c>
      <c r="C7855" s="490">
        <v>11503</v>
      </c>
      <c r="D7855" s="490">
        <v>3305.9621999999999</v>
      </c>
    </row>
    <row r="7856" spans="1:4" x14ac:dyDescent="0.2">
      <c r="A7856" s="489" t="s">
        <v>9257</v>
      </c>
      <c r="B7856" s="489" t="s">
        <v>5888</v>
      </c>
      <c r="C7856" s="490">
        <v>2999</v>
      </c>
      <c r="D7856" s="490">
        <v>379.37350000000004</v>
      </c>
    </row>
    <row r="7857" spans="1:4" x14ac:dyDescent="0.2">
      <c r="A7857" s="489" t="s">
        <v>9257</v>
      </c>
      <c r="B7857" s="489" t="s">
        <v>5153</v>
      </c>
      <c r="C7857" s="490">
        <v>2146</v>
      </c>
      <c r="D7857" s="490">
        <v>0</v>
      </c>
    </row>
    <row r="7858" spans="1:4" x14ac:dyDescent="0.2">
      <c r="A7858" s="489" t="s">
        <v>9257</v>
      </c>
      <c r="B7858" s="489" t="s">
        <v>5434</v>
      </c>
      <c r="C7858" s="490">
        <v>9005.4086538461506</v>
      </c>
      <c r="D7858" s="490">
        <v>1357.11508413462</v>
      </c>
    </row>
    <row r="7859" spans="1:4" x14ac:dyDescent="0.2">
      <c r="A7859" s="489" t="s">
        <v>9257</v>
      </c>
      <c r="B7859" s="489" t="s">
        <v>5458</v>
      </c>
      <c r="C7859" s="490">
        <v>5979.5913461538503</v>
      </c>
      <c r="D7859" s="490">
        <v>855.08156250000002</v>
      </c>
    </row>
    <row r="7860" spans="1:4" x14ac:dyDescent="0.2">
      <c r="A7860" s="489" t="s">
        <v>9257</v>
      </c>
      <c r="B7860" s="489" t="s">
        <v>5153</v>
      </c>
      <c r="C7860" s="490">
        <v>1645.7142857142901</v>
      </c>
      <c r="D7860" s="490">
        <v>0</v>
      </c>
    </row>
    <row r="7861" spans="1:4" x14ac:dyDescent="0.2">
      <c r="A7861" s="489" t="s">
        <v>9257</v>
      </c>
      <c r="B7861" s="489" t="s">
        <v>4892</v>
      </c>
      <c r="C7861" s="490">
        <v>3840</v>
      </c>
      <c r="D7861" s="490">
        <v>711.93600000000004</v>
      </c>
    </row>
    <row r="7862" spans="1:4" x14ac:dyDescent="0.2">
      <c r="A7862" s="489" t="s">
        <v>9257</v>
      </c>
      <c r="B7862" s="489" t="s">
        <v>5153</v>
      </c>
      <c r="C7862" s="490">
        <v>2159.5</v>
      </c>
      <c r="D7862" s="490">
        <v>0</v>
      </c>
    </row>
    <row r="7863" spans="1:4" x14ac:dyDescent="0.2">
      <c r="A7863" s="489" t="s">
        <v>9257</v>
      </c>
      <c r="B7863" s="489" t="s">
        <v>5860</v>
      </c>
      <c r="C7863" s="490">
        <v>8638</v>
      </c>
      <c r="D7863" s="490">
        <v>1158.3558</v>
      </c>
    </row>
    <row r="7864" spans="1:4" x14ac:dyDescent="0.2">
      <c r="A7864" s="489" t="s">
        <v>9257</v>
      </c>
      <c r="B7864" s="489" t="s">
        <v>5153</v>
      </c>
      <c r="C7864" s="490">
        <v>1005.25</v>
      </c>
      <c r="D7864" s="490">
        <v>0</v>
      </c>
    </row>
    <row r="7865" spans="1:4" x14ac:dyDescent="0.2">
      <c r="A7865" s="489" t="s">
        <v>9257</v>
      </c>
      <c r="B7865" s="489" t="s">
        <v>5876</v>
      </c>
      <c r="C7865" s="490">
        <v>4021</v>
      </c>
      <c r="D7865" s="490">
        <v>517.90480000000002</v>
      </c>
    </row>
    <row r="7866" spans="1:4" x14ac:dyDescent="0.2">
      <c r="A7866" s="489" t="s">
        <v>9257</v>
      </c>
      <c r="B7866" s="489" t="s">
        <v>5153</v>
      </c>
      <c r="C7866" s="490">
        <v>2023.2857142857101</v>
      </c>
      <c r="D7866" s="490">
        <v>0</v>
      </c>
    </row>
    <row r="7867" spans="1:4" x14ac:dyDescent="0.2">
      <c r="A7867" s="489" t="s">
        <v>9257</v>
      </c>
      <c r="B7867" s="489" t="s">
        <v>5435</v>
      </c>
      <c r="C7867" s="490">
        <v>4721</v>
      </c>
      <c r="D7867" s="490">
        <v>698.70800000000008</v>
      </c>
    </row>
    <row r="7868" spans="1:4" x14ac:dyDescent="0.2">
      <c r="A7868" s="489" t="s">
        <v>9257</v>
      </c>
      <c r="B7868" s="489" t="s">
        <v>5153</v>
      </c>
      <c r="C7868" s="490">
        <v>1700.1428571428601</v>
      </c>
      <c r="D7868" s="490">
        <v>0</v>
      </c>
    </row>
    <row r="7869" spans="1:4" x14ac:dyDescent="0.2">
      <c r="A7869" s="489" t="s">
        <v>9257</v>
      </c>
      <c r="B7869" s="489" t="s">
        <v>5433</v>
      </c>
      <c r="C7869" s="490">
        <v>3967</v>
      </c>
      <c r="D7869" s="490">
        <v>608.93450000000007</v>
      </c>
    </row>
    <row r="7870" spans="1:4" x14ac:dyDescent="0.2">
      <c r="A7870" s="489" t="s">
        <v>9257</v>
      </c>
      <c r="B7870" s="489" t="s">
        <v>5888</v>
      </c>
      <c r="C7870" s="490">
        <v>6298</v>
      </c>
      <c r="D7870" s="490">
        <v>796.697</v>
      </c>
    </row>
    <row r="7871" spans="1:4" x14ac:dyDescent="0.2">
      <c r="A7871" s="489" t="s">
        <v>9257</v>
      </c>
      <c r="B7871" s="489" t="s">
        <v>5153</v>
      </c>
      <c r="C7871" s="490">
        <v>2124.4285714285702</v>
      </c>
      <c r="D7871" s="490">
        <v>0</v>
      </c>
    </row>
    <row r="7872" spans="1:4" x14ac:dyDescent="0.2">
      <c r="A7872" s="489" t="s">
        <v>9257</v>
      </c>
      <c r="B7872" s="489" t="s">
        <v>4892</v>
      </c>
      <c r="C7872" s="490">
        <v>4957</v>
      </c>
      <c r="D7872" s="490">
        <v>919.02780000000007</v>
      </c>
    </row>
    <row r="7873" spans="1:4" x14ac:dyDescent="0.2">
      <c r="A7873" s="489" t="s">
        <v>9257</v>
      </c>
      <c r="B7873" s="489" t="s">
        <v>5153</v>
      </c>
      <c r="C7873" s="490">
        <v>2437.7142857142903</v>
      </c>
      <c r="D7873" s="490">
        <v>0</v>
      </c>
    </row>
    <row r="7874" spans="1:4" x14ac:dyDescent="0.2">
      <c r="A7874" s="489" t="s">
        <v>9257</v>
      </c>
      <c r="B7874" s="489" t="s">
        <v>4904</v>
      </c>
      <c r="C7874" s="490">
        <v>5688</v>
      </c>
      <c r="D7874" s="490">
        <v>992.55600000000004</v>
      </c>
    </row>
    <row r="7875" spans="1:4" x14ac:dyDescent="0.2">
      <c r="A7875" s="489" t="s">
        <v>9257</v>
      </c>
      <c r="B7875" s="489" t="s">
        <v>5153</v>
      </c>
      <c r="C7875" s="490">
        <v>4253.5714285714303</v>
      </c>
      <c r="D7875" s="490">
        <v>0</v>
      </c>
    </row>
    <row r="7876" spans="1:4" x14ac:dyDescent="0.2">
      <c r="A7876" s="489" t="s">
        <v>9257</v>
      </c>
      <c r="B7876" s="489" t="s">
        <v>5428</v>
      </c>
      <c r="C7876" s="490">
        <v>9925</v>
      </c>
      <c r="D7876" s="490">
        <v>1689.2350000000001</v>
      </c>
    </row>
    <row r="7877" spans="1:4" x14ac:dyDescent="0.2">
      <c r="A7877" s="489" t="s">
        <v>9257</v>
      </c>
      <c r="B7877" s="489" t="s">
        <v>5153</v>
      </c>
      <c r="C7877" s="490">
        <v>1179</v>
      </c>
      <c r="D7877" s="490">
        <v>0</v>
      </c>
    </row>
    <row r="7878" spans="1:4" x14ac:dyDescent="0.2">
      <c r="A7878" s="489" t="s">
        <v>9257</v>
      </c>
      <c r="B7878" s="489" t="s">
        <v>5436</v>
      </c>
      <c r="C7878" s="490">
        <v>2751</v>
      </c>
      <c r="D7878" s="490">
        <v>399.99540000000002</v>
      </c>
    </row>
    <row r="7879" spans="1:4" x14ac:dyDescent="0.2">
      <c r="A7879" s="489" t="s">
        <v>9257</v>
      </c>
      <c r="B7879" s="489" t="s">
        <v>5880</v>
      </c>
      <c r="C7879" s="490">
        <v>5277</v>
      </c>
      <c r="D7879" s="490">
        <v>672.8175</v>
      </c>
    </row>
    <row r="7880" spans="1:4" x14ac:dyDescent="0.2">
      <c r="A7880" s="489" t="s">
        <v>9257</v>
      </c>
      <c r="B7880" s="489" t="s">
        <v>4010</v>
      </c>
      <c r="C7880" s="490">
        <v>29448.9212412587</v>
      </c>
      <c r="D7880" s="490">
        <v>8463.6199647377598</v>
      </c>
    </row>
    <row r="7881" spans="1:4" x14ac:dyDescent="0.2">
      <c r="A7881" s="489" t="s">
        <v>9257</v>
      </c>
      <c r="B7881" s="489" t="s">
        <v>4011</v>
      </c>
      <c r="C7881" s="490">
        <v>68714.149562937106</v>
      </c>
      <c r="D7881" s="490">
        <v>18779.5770755507</v>
      </c>
    </row>
    <row r="7882" spans="1:4" x14ac:dyDescent="0.2">
      <c r="A7882" s="489" t="s">
        <v>9257</v>
      </c>
      <c r="B7882" s="489" t="s">
        <v>4012</v>
      </c>
      <c r="C7882" s="490">
        <v>373490.85179580399</v>
      </c>
      <c r="D7882" s="490">
        <v>96584.734274394999</v>
      </c>
    </row>
    <row r="7883" spans="1:4" x14ac:dyDescent="0.2">
      <c r="A7883" s="489" t="s">
        <v>9257</v>
      </c>
      <c r="B7883" s="489" t="s">
        <v>5153</v>
      </c>
      <c r="C7883" s="490">
        <v>60758.03</v>
      </c>
      <c r="D7883" s="490">
        <v>0</v>
      </c>
    </row>
    <row r="7884" spans="1:4" x14ac:dyDescent="0.2">
      <c r="A7884" s="489" t="s">
        <v>9257</v>
      </c>
      <c r="B7884" s="489" t="s">
        <v>5876</v>
      </c>
      <c r="C7884" s="490">
        <v>4829.8144965851507</v>
      </c>
      <c r="D7884" s="490">
        <v>622.08010716016702</v>
      </c>
    </row>
    <row r="7885" spans="1:4" x14ac:dyDescent="0.2">
      <c r="A7885" s="489" t="s">
        <v>9257</v>
      </c>
      <c r="B7885" s="489" t="s">
        <v>5877</v>
      </c>
      <c r="C7885" s="490">
        <v>14489.4434897555</v>
      </c>
      <c r="D7885" s="490">
        <v>1770.60999444812</v>
      </c>
    </row>
    <row r="7886" spans="1:4" x14ac:dyDescent="0.2">
      <c r="A7886" s="489" t="s">
        <v>9257</v>
      </c>
      <c r="B7886" s="489" t="s">
        <v>5878</v>
      </c>
      <c r="C7886" s="490">
        <v>35487.062013659401</v>
      </c>
      <c r="D7886" s="490">
        <v>3868.0897594888702</v>
      </c>
    </row>
    <row r="7887" spans="1:4" x14ac:dyDescent="0.2">
      <c r="A7887" s="489" t="s">
        <v>9257</v>
      </c>
      <c r="B7887" s="489" t="s">
        <v>5153</v>
      </c>
      <c r="C7887" s="490">
        <v>534</v>
      </c>
      <c r="D7887" s="490">
        <v>0</v>
      </c>
    </row>
    <row r="7888" spans="1:4" x14ac:dyDescent="0.2">
      <c r="A7888" s="489" t="s">
        <v>9257</v>
      </c>
      <c r="B7888" s="489" t="s">
        <v>5435</v>
      </c>
      <c r="C7888" s="490">
        <v>1246</v>
      </c>
      <c r="D7888" s="490">
        <v>184.40800000000002</v>
      </c>
    </row>
    <row r="7889" spans="1:4" x14ac:dyDescent="0.2">
      <c r="A7889" s="489" t="s">
        <v>9257</v>
      </c>
      <c r="B7889" s="489" t="s">
        <v>5153</v>
      </c>
      <c r="C7889" s="490">
        <v>702.07500000000005</v>
      </c>
      <c r="D7889" s="490">
        <v>0</v>
      </c>
    </row>
    <row r="7890" spans="1:4" x14ac:dyDescent="0.2">
      <c r="A7890" s="489" t="s">
        <v>9257</v>
      </c>
      <c r="B7890" s="489" t="s">
        <v>5872</v>
      </c>
      <c r="C7890" s="490">
        <v>2808.3</v>
      </c>
      <c r="D7890" s="490">
        <v>365.35982999999999</v>
      </c>
    </row>
    <row r="7891" spans="1:4" x14ac:dyDescent="0.2">
      <c r="A7891" s="489" t="s">
        <v>9257</v>
      </c>
      <c r="B7891" s="489" t="s">
        <v>5153</v>
      </c>
      <c r="C7891" s="490">
        <v>1797.83048349057</v>
      </c>
      <c r="D7891" s="490">
        <v>0</v>
      </c>
    </row>
    <row r="7892" spans="1:4" x14ac:dyDescent="0.2">
      <c r="A7892" s="489" t="s">
        <v>9257</v>
      </c>
      <c r="B7892" s="489" t="s">
        <v>5430</v>
      </c>
      <c r="C7892" s="490">
        <v>4197</v>
      </c>
      <c r="D7892" s="490">
        <v>683.27160000000003</v>
      </c>
    </row>
    <row r="7893" spans="1:4" x14ac:dyDescent="0.2">
      <c r="A7893" s="489" t="s">
        <v>9257</v>
      </c>
      <c r="B7893" s="489" t="s">
        <v>5153</v>
      </c>
      <c r="C7893" s="490">
        <v>798.75</v>
      </c>
      <c r="D7893" s="490">
        <v>0</v>
      </c>
    </row>
    <row r="7894" spans="1:4" x14ac:dyDescent="0.2">
      <c r="A7894" s="489" t="s">
        <v>9257</v>
      </c>
      <c r="B7894" s="489" t="s">
        <v>5434</v>
      </c>
      <c r="C7894" s="490">
        <v>3195</v>
      </c>
      <c r="D7894" s="490">
        <v>481.48650000000004</v>
      </c>
    </row>
    <row r="7895" spans="1:4" x14ac:dyDescent="0.2">
      <c r="A7895" s="489" t="s">
        <v>9257</v>
      </c>
      <c r="B7895" s="489" t="s">
        <v>5153</v>
      </c>
      <c r="C7895" s="490">
        <v>1949.1428571428601</v>
      </c>
      <c r="D7895" s="490">
        <v>0</v>
      </c>
    </row>
    <row r="7896" spans="1:4" x14ac:dyDescent="0.2">
      <c r="A7896" s="489" t="s">
        <v>9257</v>
      </c>
      <c r="B7896" s="489" t="s">
        <v>5431</v>
      </c>
      <c r="C7896" s="490">
        <v>4548</v>
      </c>
      <c r="D7896" s="490">
        <v>724.04160000000002</v>
      </c>
    </row>
    <row r="7897" spans="1:4" x14ac:dyDescent="0.2">
      <c r="A7897" s="489" t="s">
        <v>9257</v>
      </c>
      <c r="B7897" s="489" t="s">
        <v>4827</v>
      </c>
      <c r="C7897" s="490">
        <v>7122</v>
      </c>
      <c r="D7897" s="490">
        <v>1739.9046000000001</v>
      </c>
    </row>
    <row r="7898" spans="1:4" x14ac:dyDescent="0.2">
      <c r="A7898" s="489" t="s">
        <v>9257</v>
      </c>
      <c r="B7898" s="489" t="s">
        <v>4832</v>
      </c>
      <c r="C7898" s="490">
        <v>907</v>
      </c>
      <c r="D7898" s="490">
        <v>221.58010000000002</v>
      </c>
    </row>
    <row r="7899" spans="1:4" x14ac:dyDescent="0.2">
      <c r="A7899" s="489" t="s">
        <v>9257</v>
      </c>
      <c r="B7899" s="489" t="s">
        <v>4833</v>
      </c>
      <c r="C7899" s="490">
        <v>-907</v>
      </c>
      <c r="D7899" s="490">
        <v>-148.56659999999999</v>
      </c>
    </row>
    <row r="7900" spans="1:4" x14ac:dyDescent="0.2">
      <c r="A7900" s="489" t="s">
        <v>9257</v>
      </c>
      <c r="B7900" s="489" t="s">
        <v>4900</v>
      </c>
      <c r="C7900" s="490">
        <v>6051</v>
      </c>
      <c r="D7900" s="490">
        <v>1083.1290000000001</v>
      </c>
    </row>
    <row r="7901" spans="1:4" x14ac:dyDescent="0.2">
      <c r="A7901" s="489" t="s">
        <v>9257</v>
      </c>
      <c r="B7901" s="489" t="s">
        <v>5153</v>
      </c>
      <c r="C7901" s="490">
        <v>2593.2857142857101</v>
      </c>
      <c r="D7901" s="490">
        <v>0</v>
      </c>
    </row>
    <row r="7902" spans="1:4" x14ac:dyDescent="0.2">
      <c r="A7902" s="489" t="s">
        <v>9257</v>
      </c>
      <c r="B7902" s="489" t="s">
        <v>5153</v>
      </c>
      <c r="C7902" s="490">
        <v>1202</v>
      </c>
      <c r="D7902" s="490">
        <v>0</v>
      </c>
    </row>
    <row r="7903" spans="1:4" x14ac:dyDescent="0.2">
      <c r="A7903" s="489" t="s">
        <v>9257</v>
      </c>
      <c r="B7903" s="489" t="s">
        <v>4884</v>
      </c>
      <c r="C7903" s="490">
        <v>3457</v>
      </c>
      <c r="D7903" s="490">
        <v>654.06439999999998</v>
      </c>
    </row>
    <row r="7904" spans="1:4" x14ac:dyDescent="0.2">
      <c r="A7904" s="489" t="s">
        <v>9257</v>
      </c>
      <c r="B7904" s="489" t="s">
        <v>5153</v>
      </c>
      <c r="C7904" s="490">
        <v>1277</v>
      </c>
      <c r="D7904" s="490">
        <v>0</v>
      </c>
    </row>
    <row r="7905" spans="1:4" x14ac:dyDescent="0.2">
      <c r="A7905" s="489" t="s">
        <v>9257</v>
      </c>
      <c r="B7905" s="489" t="s">
        <v>4884</v>
      </c>
      <c r="C7905" s="490">
        <v>7128</v>
      </c>
      <c r="D7905" s="490">
        <v>1348.6176</v>
      </c>
    </row>
    <row r="7906" spans="1:4" x14ac:dyDescent="0.2">
      <c r="A7906" s="489" t="s">
        <v>9257</v>
      </c>
      <c r="B7906" s="489" t="s">
        <v>5153</v>
      </c>
      <c r="C7906" s="490">
        <v>1659.8571428571402</v>
      </c>
      <c r="D7906" s="490">
        <v>0</v>
      </c>
    </row>
    <row r="7907" spans="1:4" x14ac:dyDescent="0.2">
      <c r="A7907" s="489" t="s">
        <v>9257</v>
      </c>
      <c r="B7907" s="489" t="s">
        <v>5434</v>
      </c>
      <c r="C7907" s="490">
        <v>3873</v>
      </c>
      <c r="D7907" s="490">
        <v>583.66110000000003</v>
      </c>
    </row>
    <row r="7908" spans="1:4" x14ac:dyDescent="0.2">
      <c r="A7908" s="489" t="s">
        <v>9257</v>
      </c>
      <c r="B7908" s="489" t="s">
        <v>3291</v>
      </c>
      <c r="C7908" s="490">
        <v>11075</v>
      </c>
      <c r="D7908" s="490">
        <v>3658.0725000000002</v>
      </c>
    </row>
    <row r="7909" spans="1:4" x14ac:dyDescent="0.2">
      <c r="A7909" s="489" t="s">
        <v>9257</v>
      </c>
      <c r="B7909" s="489" t="s">
        <v>5153</v>
      </c>
      <c r="C7909" s="490">
        <v>2052</v>
      </c>
      <c r="D7909" s="490">
        <v>0</v>
      </c>
    </row>
    <row r="7910" spans="1:4" x14ac:dyDescent="0.2">
      <c r="A7910" s="489" t="s">
        <v>9257</v>
      </c>
      <c r="B7910" s="489" t="s">
        <v>4876</v>
      </c>
      <c r="C7910" s="490">
        <v>8696.1805555555602</v>
      </c>
      <c r="D7910" s="490">
        <v>1679.2324652777802</v>
      </c>
    </row>
    <row r="7911" spans="1:4" x14ac:dyDescent="0.2">
      <c r="A7911" s="489" t="s">
        <v>9257</v>
      </c>
      <c r="B7911" s="489" t="s">
        <v>4877</v>
      </c>
      <c r="C7911" s="490">
        <v>1321.81944444444</v>
      </c>
      <c r="D7911" s="490">
        <v>242.15732222222201</v>
      </c>
    </row>
    <row r="7912" spans="1:4" x14ac:dyDescent="0.2">
      <c r="A7912" s="489" t="s">
        <v>9257</v>
      </c>
      <c r="B7912" s="489" t="s">
        <v>5153</v>
      </c>
      <c r="C7912" s="490">
        <v>597</v>
      </c>
      <c r="D7912" s="490">
        <v>0</v>
      </c>
    </row>
    <row r="7913" spans="1:4" x14ac:dyDescent="0.2">
      <c r="A7913" s="489" t="s">
        <v>9257</v>
      </c>
      <c r="B7913" s="489" t="s">
        <v>5437</v>
      </c>
      <c r="C7913" s="490">
        <v>1393</v>
      </c>
      <c r="D7913" s="490">
        <v>198.78110000000001</v>
      </c>
    </row>
    <row r="7914" spans="1:4" x14ac:dyDescent="0.2">
      <c r="A7914" s="489" t="s">
        <v>9257</v>
      </c>
      <c r="B7914" s="489" t="s">
        <v>4010</v>
      </c>
      <c r="C7914" s="490">
        <v>4237</v>
      </c>
      <c r="D7914" s="490">
        <v>1217.7138</v>
      </c>
    </row>
    <row r="7915" spans="1:4" x14ac:dyDescent="0.2">
      <c r="A7915" s="489" t="s">
        <v>9257</v>
      </c>
      <c r="B7915" s="489" t="s">
        <v>5153</v>
      </c>
      <c r="C7915" s="490">
        <v>13097</v>
      </c>
      <c r="D7915" s="490">
        <v>0</v>
      </c>
    </row>
    <row r="7916" spans="1:4" x14ac:dyDescent="0.2">
      <c r="A7916" s="489" t="s">
        <v>9257</v>
      </c>
      <c r="B7916" s="489" t="s">
        <v>4880</v>
      </c>
      <c r="C7916" s="490">
        <v>5477.89634146341</v>
      </c>
      <c r="D7916" s="490">
        <v>1046.82599085366</v>
      </c>
    </row>
    <row r="7917" spans="1:4" x14ac:dyDescent="0.2">
      <c r="A7917" s="489" t="s">
        <v>9257</v>
      </c>
      <c r="B7917" s="489" t="s">
        <v>4881</v>
      </c>
      <c r="C7917" s="490">
        <v>16083.1036585366</v>
      </c>
      <c r="D7917" s="490">
        <v>2915.8666932926803</v>
      </c>
    </row>
    <row r="7918" spans="1:4" x14ac:dyDescent="0.2">
      <c r="A7918" s="489" t="s">
        <v>9257</v>
      </c>
      <c r="B7918" s="489" t="s">
        <v>3275</v>
      </c>
      <c r="C7918" s="490">
        <v>4859</v>
      </c>
      <c r="D7918" s="490">
        <v>1654.4895000000001</v>
      </c>
    </row>
    <row r="7919" spans="1:4" x14ac:dyDescent="0.2">
      <c r="A7919" s="489" t="s">
        <v>9257</v>
      </c>
      <c r="B7919" s="489" t="s">
        <v>3279</v>
      </c>
      <c r="C7919" s="490">
        <v>1861</v>
      </c>
      <c r="D7919" s="490">
        <v>633.67050000000006</v>
      </c>
    </row>
    <row r="7920" spans="1:4" x14ac:dyDescent="0.2">
      <c r="A7920" s="489" t="s">
        <v>9257</v>
      </c>
      <c r="B7920" s="489" t="s">
        <v>3280</v>
      </c>
      <c r="C7920" s="490">
        <v>-1861</v>
      </c>
      <c r="D7920" s="490">
        <v>-304.83179999999999</v>
      </c>
    </row>
    <row r="7921" spans="1:4" x14ac:dyDescent="0.2">
      <c r="A7921" s="489" t="s">
        <v>9257</v>
      </c>
      <c r="B7921" s="489" t="s">
        <v>5153</v>
      </c>
      <c r="C7921" s="490">
        <v>3359.1428571428601</v>
      </c>
      <c r="D7921" s="490">
        <v>0</v>
      </c>
    </row>
    <row r="7922" spans="1:4" x14ac:dyDescent="0.2">
      <c r="A7922" s="489" t="s">
        <v>9257</v>
      </c>
      <c r="B7922" s="489" t="s">
        <v>4896</v>
      </c>
      <c r="C7922" s="490">
        <v>7838</v>
      </c>
      <c r="D7922" s="490">
        <v>1439.0568000000001</v>
      </c>
    </row>
    <row r="7923" spans="1:4" x14ac:dyDescent="0.2">
      <c r="A7923" s="489" t="s">
        <v>9257</v>
      </c>
      <c r="B7923" s="489" t="s">
        <v>4010</v>
      </c>
      <c r="C7923" s="490">
        <v>27005.5635113848</v>
      </c>
      <c r="D7923" s="490">
        <v>7761.3989531719908</v>
      </c>
    </row>
    <row r="7924" spans="1:4" x14ac:dyDescent="0.2">
      <c r="A7924" s="489" t="s">
        <v>9257</v>
      </c>
      <c r="B7924" s="489" t="s">
        <v>4011</v>
      </c>
      <c r="C7924" s="490">
        <v>35854.386488615201</v>
      </c>
      <c r="D7924" s="490">
        <v>9799.0038273385398</v>
      </c>
    </row>
    <row r="7925" spans="1:4" x14ac:dyDescent="0.2">
      <c r="A7925" s="489" t="s">
        <v>9257</v>
      </c>
      <c r="B7925" s="489" t="s">
        <v>3265</v>
      </c>
      <c r="C7925" s="490">
        <v>22964.5944272446</v>
      </c>
      <c r="D7925" s="490">
        <v>8549.7185052631612</v>
      </c>
    </row>
    <row r="7926" spans="1:4" x14ac:dyDescent="0.2">
      <c r="A7926" s="489" t="s">
        <v>9257</v>
      </c>
      <c r="B7926" s="489" t="s">
        <v>3264</v>
      </c>
      <c r="C7926" s="490">
        <v>1118.4055727554201</v>
      </c>
      <c r="D7926" s="490">
        <v>437.74394117647103</v>
      </c>
    </row>
    <row r="7927" spans="1:4" x14ac:dyDescent="0.2">
      <c r="A7927" s="489" t="s">
        <v>9257</v>
      </c>
      <c r="B7927" s="489" t="s">
        <v>4827</v>
      </c>
      <c r="C7927" s="490">
        <v>27312</v>
      </c>
      <c r="D7927" s="490">
        <v>6672.3216000000002</v>
      </c>
    </row>
    <row r="7928" spans="1:4" x14ac:dyDescent="0.2">
      <c r="A7928" s="489" t="s">
        <v>9257</v>
      </c>
      <c r="B7928" s="489" t="s">
        <v>3291</v>
      </c>
      <c r="C7928" s="490">
        <v>10066</v>
      </c>
      <c r="D7928" s="490">
        <v>3324.7998000000002</v>
      </c>
    </row>
    <row r="7929" spans="1:4" x14ac:dyDescent="0.2">
      <c r="A7929" s="489" t="s">
        <v>9257</v>
      </c>
      <c r="B7929" s="489" t="s">
        <v>3275</v>
      </c>
      <c r="C7929" s="490">
        <v>5068</v>
      </c>
      <c r="D7929" s="490">
        <v>1725.654</v>
      </c>
    </row>
    <row r="7930" spans="1:4" x14ac:dyDescent="0.2">
      <c r="A7930" s="489" t="s">
        <v>9257</v>
      </c>
      <c r="B7930" s="489" t="s">
        <v>4010</v>
      </c>
      <c r="C7930" s="490">
        <v>21690</v>
      </c>
      <c r="D7930" s="490">
        <v>6233.7060000000001</v>
      </c>
    </row>
    <row r="7931" spans="1:4" x14ac:dyDescent="0.2">
      <c r="A7931" s="489" t="s">
        <v>9257</v>
      </c>
      <c r="B7931" s="489" t="s">
        <v>4900</v>
      </c>
      <c r="C7931" s="490">
        <v>3350</v>
      </c>
      <c r="D7931" s="490">
        <v>599.65</v>
      </c>
    </row>
    <row r="7932" spans="1:4" x14ac:dyDescent="0.2">
      <c r="A7932" s="489" t="s">
        <v>9257</v>
      </c>
      <c r="B7932" s="489" t="s">
        <v>5153</v>
      </c>
      <c r="C7932" s="490">
        <v>1081</v>
      </c>
      <c r="D7932" s="490">
        <v>0</v>
      </c>
    </row>
    <row r="7933" spans="1:4" x14ac:dyDescent="0.2">
      <c r="A7933" s="489" t="s">
        <v>9257</v>
      </c>
      <c r="B7933" s="489" t="s">
        <v>3291</v>
      </c>
      <c r="C7933" s="490">
        <v>4208</v>
      </c>
      <c r="D7933" s="490">
        <v>1389.9024000000002</v>
      </c>
    </row>
    <row r="7934" spans="1:4" x14ac:dyDescent="0.2">
      <c r="A7934" s="489" t="s">
        <v>9257</v>
      </c>
      <c r="B7934" s="489" t="s">
        <v>4827</v>
      </c>
      <c r="C7934" s="490">
        <v>14695</v>
      </c>
      <c r="D7934" s="490">
        <v>3589.9885000000004</v>
      </c>
    </row>
    <row r="7935" spans="1:4" x14ac:dyDescent="0.2">
      <c r="A7935" s="489" t="s">
        <v>9257</v>
      </c>
      <c r="B7935" s="489" t="s">
        <v>4832</v>
      </c>
      <c r="C7935" s="490">
        <v>154</v>
      </c>
      <c r="D7935" s="490">
        <v>37.622199999999999</v>
      </c>
    </row>
    <row r="7936" spans="1:4" x14ac:dyDescent="0.2">
      <c r="A7936" s="489" t="s">
        <v>9257</v>
      </c>
      <c r="B7936" s="489" t="s">
        <v>4833</v>
      </c>
      <c r="C7936" s="490">
        <v>-154</v>
      </c>
      <c r="D7936" s="490">
        <v>-25.225199999999997</v>
      </c>
    </row>
    <row r="7937" spans="1:4" x14ac:dyDescent="0.2">
      <c r="A7937" s="489" t="s">
        <v>9257</v>
      </c>
      <c r="B7937" s="489" t="s">
        <v>4888</v>
      </c>
      <c r="C7937" s="490">
        <v>10951</v>
      </c>
      <c r="D7937" s="490">
        <v>2051.1223</v>
      </c>
    </row>
    <row r="7938" spans="1:4" x14ac:dyDescent="0.2">
      <c r="A7938" s="489" t="s">
        <v>9257</v>
      </c>
      <c r="B7938" s="489" t="s">
        <v>4010</v>
      </c>
      <c r="C7938" s="490">
        <v>29571.7301699005</v>
      </c>
      <c r="D7938" s="490">
        <v>8498.915250829401</v>
      </c>
    </row>
    <row r="7939" spans="1:4" x14ac:dyDescent="0.2">
      <c r="A7939" s="489" t="s">
        <v>9257</v>
      </c>
      <c r="B7939" s="489" t="s">
        <v>4011</v>
      </c>
      <c r="C7939" s="490">
        <v>68478.269830099496</v>
      </c>
      <c r="D7939" s="490">
        <v>18715.111144566199</v>
      </c>
    </row>
    <row r="7940" spans="1:4" x14ac:dyDescent="0.2">
      <c r="A7940" s="489" t="s">
        <v>9257</v>
      </c>
      <c r="B7940" s="489" t="s">
        <v>4010</v>
      </c>
      <c r="C7940" s="490">
        <v>18290</v>
      </c>
      <c r="D7940" s="490">
        <v>5256.5460000000003</v>
      </c>
    </row>
    <row r="7941" spans="1:4" x14ac:dyDescent="0.2">
      <c r="A7941" s="489" t="s">
        <v>9257</v>
      </c>
      <c r="B7941" s="489" t="s">
        <v>4010</v>
      </c>
      <c r="C7941" s="490">
        <v>14015</v>
      </c>
      <c r="D7941" s="490">
        <v>4027.9110000000001</v>
      </c>
    </row>
    <row r="7942" spans="1:4" x14ac:dyDescent="0.2">
      <c r="A7942" s="489" t="s">
        <v>9257</v>
      </c>
      <c r="B7942" s="489" t="s">
        <v>4014</v>
      </c>
      <c r="C7942" s="490">
        <v>1668</v>
      </c>
      <c r="D7942" s="490">
        <v>479.38320000000004</v>
      </c>
    </row>
    <row r="7943" spans="1:4" x14ac:dyDescent="0.2">
      <c r="A7943" s="489" t="s">
        <v>9257</v>
      </c>
      <c r="B7943" s="489" t="s">
        <v>4015</v>
      </c>
      <c r="C7943" s="490">
        <v>-1668</v>
      </c>
      <c r="D7943" s="490">
        <v>-273.21840000000003</v>
      </c>
    </row>
    <row r="7944" spans="1:4" x14ac:dyDescent="0.2">
      <c r="A7944" s="489" t="s">
        <v>9257</v>
      </c>
      <c r="B7944" s="489" t="s">
        <v>3264</v>
      </c>
      <c r="C7944" s="490">
        <v>4516</v>
      </c>
      <c r="D7944" s="490">
        <v>1767.5624</v>
      </c>
    </row>
    <row r="7945" spans="1:4" x14ac:dyDescent="0.2">
      <c r="A7945" s="489" t="s">
        <v>9257</v>
      </c>
      <c r="B7945" s="489" t="s">
        <v>4841</v>
      </c>
      <c r="C7945" s="490">
        <v>24947.395833333299</v>
      </c>
      <c r="D7945" s="490">
        <v>6094.6488020833303</v>
      </c>
    </row>
    <row r="7946" spans="1:4" x14ac:dyDescent="0.2">
      <c r="A7946" s="489" t="s">
        <v>9257</v>
      </c>
      <c r="B7946" s="489" t="s">
        <v>4844</v>
      </c>
      <c r="C7946" s="490">
        <v>22951.604166666701</v>
      </c>
      <c r="D7946" s="490">
        <v>5331.6576479166706</v>
      </c>
    </row>
    <row r="7947" spans="1:4" x14ac:dyDescent="0.2">
      <c r="A7947" s="489" t="s">
        <v>9257</v>
      </c>
      <c r="B7947" s="489" t="s">
        <v>3291</v>
      </c>
      <c r="C7947" s="490">
        <v>14430</v>
      </c>
      <c r="D7947" s="490">
        <v>4766.2290000000003</v>
      </c>
    </row>
    <row r="7948" spans="1:4" x14ac:dyDescent="0.2">
      <c r="A7948" s="489" t="s">
        <v>9257</v>
      </c>
      <c r="B7948" s="489" t="s">
        <v>4010</v>
      </c>
      <c r="C7948" s="490">
        <v>23521</v>
      </c>
      <c r="D7948" s="490">
        <v>6759.9354000000003</v>
      </c>
    </row>
    <row r="7949" spans="1:4" x14ac:dyDescent="0.2">
      <c r="A7949" s="489" t="s">
        <v>9257</v>
      </c>
      <c r="B7949" s="489" t="s">
        <v>4014</v>
      </c>
      <c r="C7949" s="490">
        <v>7705</v>
      </c>
      <c r="D7949" s="490">
        <v>2214.4169999999999</v>
      </c>
    </row>
    <row r="7950" spans="1:4" x14ac:dyDescent="0.2">
      <c r="A7950" s="489" t="s">
        <v>9257</v>
      </c>
      <c r="B7950" s="489" t="s">
        <v>4015</v>
      </c>
      <c r="C7950" s="490">
        <v>-7705</v>
      </c>
      <c r="D7950" s="490">
        <v>-1262.079</v>
      </c>
    </row>
    <row r="7951" spans="1:4" x14ac:dyDescent="0.2">
      <c r="A7951" s="489" t="s">
        <v>9257</v>
      </c>
      <c r="B7951" s="489" t="s">
        <v>3291</v>
      </c>
      <c r="C7951" s="490">
        <v>4945</v>
      </c>
      <c r="D7951" s="490">
        <v>1633.3335000000002</v>
      </c>
    </row>
    <row r="7952" spans="1:4" x14ac:dyDescent="0.2">
      <c r="A7952" s="489" t="s">
        <v>9257</v>
      </c>
      <c r="B7952" s="489" t="s">
        <v>4010</v>
      </c>
      <c r="C7952" s="490">
        <v>12007</v>
      </c>
      <c r="D7952" s="490">
        <v>3450.8117999999999</v>
      </c>
    </row>
    <row r="7953" spans="1:4" x14ac:dyDescent="0.2">
      <c r="A7953" s="489" t="s">
        <v>9257</v>
      </c>
      <c r="B7953" s="489" t="s">
        <v>4014</v>
      </c>
      <c r="C7953" s="490">
        <v>2628</v>
      </c>
      <c r="D7953" s="490">
        <v>755.28719999999998</v>
      </c>
    </row>
    <row r="7954" spans="1:4" x14ac:dyDescent="0.2">
      <c r="A7954" s="489" t="s">
        <v>9257</v>
      </c>
      <c r="B7954" s="489" t="s">
        <v>4015</v>
      </c>
      <c r="C7954" s="490">
        <v>-2628</v>
      </c>
      <c r="D7954" s="490">
        <v>-430.46640000000002</v>
      </c>
    </row>
    <row r="7955" spans="1:4" x14ac:dyDescent="0.2">
      <c r="A7955" s="489" t="s">
        <v>9257</v>
      </c>
      <c r="B7955" s="489" t="s">
        <v>4900</v>
      </c>
      <c r="C7955" s="490">
        <v>8268.2790697674409</v>
      </c>
      <c r="D7955" s="490">
        <v>1480.0219534883702</v>
      </c>
    </row>
    <row r="7956" spans="1:4" x14ac:dyDescent="0.2">
      <c r="A7956" s="489" t="s">
        <v>9257</v>
      </c>
      <c r="B7956" s="489" t="s">
        <v>6051</v>
      </c>
      <c r="C7956" s="490">
        <v>3950.4</v>
      </c>
      <c r="D7956" s="490">
        <v>125.267184</v>
      </c>
    </row>
    <row r="7957" spans="1:4" x14ac:dyDescent="0.2">
      <c r="A7957" s="489" t="s">
        <v>9257</v>
      </c>
      <c r="B7957" s="489" t="s">
        <v>4901</v>
      </c>
      <c r="C7957" s="490">
        <v>24804.837209302299</v>
      </c>
      <c r="D7957" s="490">
        <v>4211.8613581395302</v>
      </c>
    </row>
    <row r="7958" spans="1:4" x14ac:dyDescent="0.2">
      <c r="A7958" s="489" t="s">
        <v>9257</v>
      </c>
      <c r="B7958" s="489" t="s">
        <v>4902</v>
      </c>
      <c r="C7958" s="490">
        <v>2480.48372093023</v>
      </c>
      <c r="D7958" s="490">
        <v>375.79328372092999</v>
      </c>
    </row>
    <row r="7959" spans="1:4" x14ac:dyDescent="0.2">
      <c r="A7959" s="489" t="s">
        <v>9257</v>
      </c>
      <c r="B7959" s="489" t="s">
        <v>4896</v>
      </c>
      <c r="C7959" s="490">
        <v>7317.3913043478306</v>
      </c>
      <c r="D7959" s="490">
        <v>1343.47304347826</v>
      </c>
    </row>
    <row r="7960" spans="1:4" x14ac:dyDescent="0.2">
      <c r="A7960" s="489" t="s">
        <v>9257</v>
      </c>
      <c r="B7960" s="489" t="s">
        <v>4897</v>
      </c>
      <c r="C7960" s="490">
        <v>21952.173913043502</v>
      </c>
      <c r="D7960" s="490">
        <v>3824.0686956521704</v>
      </c>
    </row>
    <row r="7961" spans="1:4" x14ac:dyDescent="0.2">
      <c r="A7961" s="489" t="s">
        <v>9257</v>
      </c>
      <c r="B7961" s="489" t="s">
        <v>6051</v>
      </c>
      <c r="C7961" s="490">
        <v>7480</v>
      </c>
      <c r="D7961" s="490">
        <v>237.19080000000002</v>
      </c>
    </row>
    <row r="7962" spans="1:4" x14ac:dyDescent="0.2">
      <c r="A7962" s="489" t="s">
        <v>9257</v>
      </c>
      <c r="B7962" s="489" t="s">
        <v>4898</v>
      </c>
      <c r="C7962" s="490">
        <v>38050.434782608703</v>
      </c>
      <c r="D7962" s="490">
        <v>5909.2325217391299</v>
      </c>
    </row>
    <row r="7963" spans="1:4" x14ac:dyDescent="0.2">
      <c r="A7963" s="489" t="s">
        <v>9257</v>
      </c>
      <c r="B7963" s="489" t="s">
        <v>4010</v>
      </c>
      <c r="C7963" s="490">
        <v>5500</v>
      </c>
      <c r="D7963" s="490">
        <v>1580.7</v>
      </c>
    </row>
    <row r="7964" spans="1:4" x14ac:dyDescent="0.2">
      <c r="A7964" s="489" t="s">
        <v>9257</v>
      </c>
      <c r="B7964" s="489" t="s">
        <v>4014</v>
      </c>
      <c r="C7964" s="490">
        <v>1445</v>
      </c>
      <c r="D7964" s="490">
        <v>415.29300000000001</v>
      </c>
    </row>
    <row r="7965" spans="1:4" x14ac:dyDescent="0.2">
      <c r="A7965" s="489" t="s">
        <v>9257</v>
      </c>
      <c r="B7965" s="489" t="s">
        <v>4015</v>
      </c>
      <c r="C7965" s="490">
        <v>-1445</v>
      </c>
      <c r="D7965" s="490">
        <v>-236.691</v>
      </c>
    </row>
    <row r="7966" spans="1:4" x14ac:dyDescent="0.2">
      <c r="A7966" s="489" t="s">
        <v>9257</v>
      </c>
      <c r="B7966" s="489" t="s">
        <v>4010</v>
      </c>
      <c r="C7966" s="490">
        <v>7363</v>
      </c>
      <c r="D7966" s="490">
        <v>2116.1262000000002</v>
      </c>
    </row>
    <row r="7967" spans="1:4" x14ac:dyDescent="0.2">
      <c r="A7967" s="489" t="s">
        <v>9257</v>
      </c>
      <c r="B7967" s="489" t="s">
        <v>4010</v>
      </c>
      <c r="C7967" s="490">
        <v>7602</v>
      </c>
      <c r="D7967" s="490">
        <v>2184.8148000000001</v>
      </c>
    </row>
    <row r="7968" spans="1:4" x14ac:dyDescent="0.2">
      <c r="A7968" s="489" t="s">
        <v>9257</v>
      </c>
      <c r="B7968" s="489" t="s">
        <v>4014</v>
      </c>
      <c r="C7968" s="490">
        <v>1445</v>
      </c>
      <c r="D7968" s="490">
        <v>415.29300000000001</v>
      </c>
    </row>
    <row r="7969" spans="1:4" x14ac:dyDescent="0.2">
      <c r="A7969" s="489" t="s">
        <v>9257</v>
      </c>
      <c r="B7969" s="489" t="s">
        <v>4015</v>
      </c>
      <c r="C7969" s="490">
        <v>-1445</v>
      </c>
      <c r="D7969" s="490">
        <v>-236.691</v>
      </c>
    </row>
    <row r="7970" spans="1:4" x14ac:dyDescent="0.2">
      <c r="A7970" s="489" t="s">
        <v>9257</v>
      </c>
      <c r="B7970" s="489" t="s">
        <v>4010</v>
      </c>
      <c r="C7970" s="490">
        <v>8443</v>
      </c>
      <c r="D7970" s="490">
        <v>2426.5182</v>
      </c>
    </row>
    <row r="7971" spans="1:4" x14ac:dyDescent="0.2">
      <c r="A7971" s="489" t="s">
        <v>9257</v>
      </c>
      <c r="B7971" s="489" t="s">
        <v>4014</v>
      </c>
      <c r="C7971" s="490">
        <v>1640</v>
      </c>
      <c r="D7971" s="490">
        <v>471.33600000000001</v>
      </c>
    </row>
    <row r="7972" spans="1:4" x14ac:dyDescent="0.2">
      <c r="A7972" s="489" t="s">
        <v>9257</v>
      </c>
      <c r="B7972" s="489" t="s">
        <v>4015</v>
      </c>
      <c r="C7972" s="490">
        <v>-1640</v>
      </c>
      <c r="D7972" s="490">
        <v>-268.63200000000001</v>
      </c>
    </row>
    <row r="7973" spans="1:4" x14ac:dyDescent="0.2">
      <c r="A7973" s="489" t="s">
        <v>9257</v>
      </c>
      <c r="B7973" s="489" t="s">
        <v>3291</v>
      </c>
      <c r="C7973" s="490">
        <v>701</v>
      </c>
      <c r="D7973" s="490">
        <v>231.5403</v>
      </c>
    </row>
    <row r="7974" spans="1:4" x14ac:dyDescent="0.2">
      <c r="A7974" s="489" t="s">
        <v>9257</v>
      </c>
      <c r="B7974" s="489" t="s">
        <v>3295</v>
      </c>
      <c r="C7974" s="490">
        <v>571</v>
      </c>
      <c r="D7974" s="490">
        <v>188.60130000000001</v>
      </c>
    </row>
    <row r="7975" spans="1:4" x14ac:dyDescent="0.2">
      <c r="A7975" s="489" t="s">
        <v>9257</v>
      </c>
      <c r="B7975" s="489" t="s">
        <v>3296</v>
      </c>
      <c r="C7975" s="490">
        <v>-381.6</v>
      </c>
      <c r="D7975" s="490">
        <v>-62.506079999999997</v>
      </c>
    </row>
    <row r="7976" spans="1:4" x14ac:dyDescent="0.2">
      <c r="A7976" s="489" t="s">
        <v>9257</v>
      </c>
      <c r="B7976" s="489" t="s">
        <v>3297</v>
      </c>
      <c r="C7976" s="490">
        <v>-189.4</v>
      </c>
      <c r="D7976" s="490">
        <v>-22.727999999999998</v>
      </c>
    </row>
    <row r="7977" spans="1:4" x14ac:dyDescent="0.2">
      <c r="A7977" s="489" t="s">
        <v>9257</v>
      </c>
      <c r="B7977" s="489" t="s">
        <v>3291</v>
      </c>
      <c r="C7977" s="490">
        <v>9679</v>
      </c>
      <c r="D7977" s="490">
        <v>3196.9737</v>
      </c>
    </row>
    <row r="7978" spans="1:4" x14ac:dyDescent="0.2">
      <c r="A7978" s="489" t="s">
        <v>9257</v>
      </c>
      <c r="B7978" s="489" t="s">
        <v>4010</v>
      </c>
      <c r="C7978" s="490">
        <v>6429</v>
      </c>
      <c r="D7978" s="490">
        <v>1847.6946</v>
      </c>
    </row>
    <row r="7979" spans="1:4" x14ac:dyDescent="0.2">
      <c r="A7979" s="489" t="s">
        <v>9257</v>
      </c>
      <c r="B7979" s="489" t="s">
        <v>4014</v>
      </c>
      <c r="C7979" s="490">
        <v>1682</v>
      </c>
      <c r="D7979" s="490">
        <v>483.40680000000003</v>
      </c>
    </row>
    <row r="7980" spans="1:4" x14ac:dyDescent="0.2">
      <c r="A7980" s="489" t="s">
        <v>9257</v>
      </c>
      <c r="B7980" s="489" t="s">
        <v>4015</v>
      </c>
      <c r="C7980" s="490">
        <v>-1682</v>
      </c>
      <c r="D7980" s="490">
        <v>-275.51159999999999</v>
      </c>
    </row>
    <row r="7981" spans="1:4" x14ac:dyDescent="0.2">
      <c r="A7981" s="489" t="s">
        <v>9257</v>
      </c>
      <c r="B7981" s="489" t="s">
        <v>4010</v>
      </c>
      <c r="C7981" s="490">
        <v>2401</v>
      </c>
      <c r="D7981" s="490">
        <v>690.04740000000004</v>
      </c>
    </row>
    <row r="7982" spans="1:4" x14ac:dyDescent="0.2">
      <c r="A7982" s="489" t="s">
        <v>9257</v>
      </c>
      <c r="B7982" s="489" t="s">
        <v>4014</v>
      </c>
      <c r="C7982" s="490">
        <v>1075</v>
      </c>
      <c r="D7982" s="490">
        <v>308.95500000000004</v>
      </c>
    </row>
    <row r="7983" spans="1:4" x14ac:dyDescent="0.2">
      <c r="A7983" s="489" t="s">
        <v>9257</v>
      </c>
      <c r="B7983" s="489" t="s">
        <v>4015</v>
      </c>
      <c r="C7983" s="490">
        <v>-1042.8</v>
      </c>
      <c r="D7983" s="490">
        <v>-170.81064000000001</v>
      </c>
    </row>
    <row r="7984" spans="1:4" x14ac:dyDescent="0.2">
      <c r="A7984" s="489" t="s">
        <v>9257</v>
      </c>
      <c r="B7984" s="489" t="s">
        <v>4016</v>
      </c>
      <c r="C7984" s="490">
        <v>-32.199999999999996</v>
      </c>
      <c r="D7984" s="490">
        <v>-3.8639999999999999</v>
      </c>
    </row>
    <row r="7985" spans="1:4" x14ac:dyDescent="0.2">
      <c r="A7985" s="489" t="s">
        <v>9257</v>
      </c>
      <c r="B7985" s="489" t="s">
        <v>4010</v>
      </c>
      <c r="C7985" s="490">
        <v>28461</v>
      </c>
      <c r="D7985" s="490">
        <v>8179.6914000000006</v>
      </c>
    </row>
    <row r="7986" spans="1:4" x14ac:dyDescent="0.2">
      <c r="A7986" s="489" t="s">
        <v>9257</v>
      </c>
      <c r="B7986" s="489" t="s">
        <v>4010</v>
      </c>
      <c r="C7986" s="490">
        <v>33082.386363636404</v>
      </c>
      <c r="D7986" s="490">
        <v>9507.8778409090901</v>
      </c>
    </row>
    <row r="7987" spans="1:4" x14ac:dyDescent="0.2">
      <c r="A7987" s="489" t="s">
        <v>9257</v>
      </c>
      <c r="B7987" s="489" t="s">
        <v>4011</v>
      </c>
      <c r="C7987" s="490">
        <v>1852.6136363636401</v>
      </c>
      <c r="D7987" s="490">
        <v>506.31930681818204</v>
      </c>
    </row>
    <row r="7988" spans="1:4" x14ac:dyDescent="0.2">
      <c r="A7988" s="489" t="s">
        <v>9257</v>
      </c>
      <c r="B7988" s="489" t="s">
        <v>4010</v>
      </c>
      <c r="C7988" s="490">
        <v>29831.5027458812</v>
      </c>
      <c r="D7988" s="490">
        <v>8573.5738891662513</v>
      </c>
    </row>
    <row r="7989" spans="1:4" x14ac:dyDescent="0.2">
      <c r="A7989" s="489" t="s">
        <v>9257</v>
      </c>
      <c r="B7989" s="489" t="s">
        <v>4011</v>
      </c>
      <c r="C7989" s="490">
        <v>10003.497254118829</v>
      </c>
      <c r="D7989" s="490">
        <v>2733.9557995506702</v>
      </c>
    </row>
    <row r="7990" spans="1:4" x14ac:dyDescent="0.2">
      <c r="A7990" s="489" t="s">
        <v>9257</v>
      </c>
      <c r="B7990" s="489" t="s">
        <v>3264</v>
      </c>
      <c r="C7990" s="490">
        <v>13961</v>
      </c>
      <c r="D7990" s="490">
        <v>5464.3353999999999</v>
      </c>
    </row>
    <row r="7991" spans="1:4" x14ac:dyDescent="0.2">
      <c r="A7991" s="489" t="s">
        <v>9257</v>
      </c>
      <c r="B7991" s="489" t="s">
        <v>3268</v>
      </c>
      <c r="C7991" s="490">
        <v>5599</v>
      </c>
      <c r="D7991" s="490">
        <v>2191.4486000000002</v>
      </c>
    </row>
    <row r="7992" spans="1:4" x14ac:dyDescent="0.2">
      <c r="A7992" s="489" t="s">
        <v>9257</v>
      </c>
      <c r="B7992" s="489" t="s">
        <v>3269</v>
      </c>
      <c r="C7992" s="490">
        <v>-5599</v>
      </c>
      <c r="D7992" s="490">
        <v>-917.11620000000005</v>
      </c>
    </row>
    <row r="7993" spans="1:4" x14ac:dyDescent="0.2">
      <c r="A7993" s="489" t="s">
        <v>9257</v>
      </c>
      <c r="B7993" s="489" t="s">
        <v>3264</v>
      </c>
      <c r="C7993" s="490">
        <v>21790.7902240326</v>
      </c>
      <c r="D7993" s="490">
        <v>8528.9152936863502</v>
      </c>
    </row>
    <row r="7994" spans="1:4" x14ac:dyDescent="0.2">
      <c r="A7994" s="489" t="s">
        <v>9257</v>
      </c>
      <c r="B7994" s="489" t="s">
        <v>3275</v>
      </c>
      <c r="C7994" s="490">
        <v>8221.2097759674107</v>
      </c>
      <c r="D7994" s="490">
        <v>2799.3219287168999</v>
      </c>
    </row>
    <row r="7995" spans="1:4" x14ac:dyDescent="0.2">
      <c r="A7995" s="489" t="s">
        <v>9257</v>
      </c>
      <c r="B7995" s="489" t="s">
        <v>3265</v>
      </c>
      <c r="C7995" s="490">
        <v>41475.974025973999</v>
      </c>
      <c r="D7995" s="490">
        <v>15441.5051298701</v>
      </c>
    </row>
    <row r="7996" spans="1:4" x14ac:dyDescent="0.2">
      <c r="A7996" s="489" t="s">
        <v>9257</v>
      </c>
      <c r="B7996" s="489" t="s">
        <v>3264</v>
      </c>
      <c r="C7996" s="490">
        <v>26474.025974026001</v>
      </c>
      <c r="D7996" s="490">
        <v>10361.9337662338</v>
      </c>
    </row>
    <row r="7997" spans="1:4" x14ac:dyDescent="0.2">
      <c r="A7997" s="489" t="s">
        <v>9257</v>
      </c>
      <c r="B7997" s="489" t="s">
        <v>5153</v>
      </c>
      <c r="C7997" s="490">
        <v>2291</v>
      </c>
      <c r="D7997" s="490">
        <v>0</v>
      </c>
    </row>
    <row r="7998" spans="1:4" x14ac:dyDescent="0.2">
      <c r="A7998" s="489" t="s">
        <v>9257</v>
      </c>
      <c r="B7998" s="489" t="s">
        <v>4876</v>
      </c>
      <c r="C7998" s="490">
        <v>3985</v>
      </c>
      <c r="D7998" s="490">
        <v>769.50350000000003</v>
      </c>
    </row>
    <row r="7999" spans="1:4" x14ac:dyDescent="0.2">
      <c r="A7999" s="489" t="s">
        <v>9257</v>
      </c>
      <c r="B7999" s="489" t="s">
        <v>4900</v>
      </c>
      <c r="C7999" s="490">
        <v>9380</v>
      </c>
      <c r="D7999" s="490">
        <v>1679.02</v>
      </c>
    </row>
    <row r="8000" spans="1:4" x14ac:dyDescent="0.2">
      <c r="A8000" s="489" t="s">
        <v>9257</v>
      </c>
      <c r="B8000" s="489" t="s">
        <v>5153</v>
      </c>
      <c r="C8000" s="490">
        <v>2506</v>
      </c>
      <c r="D8000" s="490">
        <v>0</v>
      </c>
    </row>
    <row r="8001" spans="1:4" x14ac:dyDescent="0.2">
      <c r="A8001" s="489" t="s">
        <v>9257</v>
      </c>
      <c r="B8001" s="489" t="s">
        <v>4901</v>
      </c>
      <c r="C8001" s="490">
        <v>9380</v>
      </c>
      <c r="D8001" s="490">
        <v>1592.7240000000002</v>
      </c>
    </row>
    <row r="8002" spans="1:4" x14ac:dyDescent="0.2">
      <c r="A8002" s="489" t="s">
        <v>9257</v>
      </c>
      <c r="B8002" s="489" t="s">
        <v>1105</v>
      </c>
      <c r="C8002" s="490">
        <v>1148</v>
      </c>
      <c r="D8002" s="490">
        <v>581.11760000000004</v>
      </c>
    </row>
    <row r="8003" spans="1:4" x14ac:dyDescent="0.2">
      <c r="A8003" s="489" t="s">
        <v>9257</v>
      </c>
      <c r="B8003" s="489" t="s">
        <v>1105</v>
      </c>
      <c r="C8003" s="490">
        <v>995</v>
      </c>
      <c r="D8003" s="490">
        <v>503.66900000000004</v>
      </c>
    </row>
    <row r="8004" spans="1:4" x14ac:dyDescent="0.2">
      <c r="A8004" s="489" t="s">
        <v>9257</v>
      </c>
      <c r="B8004" s="489" t="s">
        <v>3291</v>
      </c>
      <c r="C8004" s="490">
        <v>22803.389640428999</v>
      </c>
      <c r="D8004" s="490">
        <v>7531.9595982336905</v>
      </c>
    </row>
    <row r="8005" spans="1:4" x14ac:dyDescent="0.2">
      <c r="A8005" s="489" t="s">
        <v>9257</v>
      </c>
      <c r="B8005" s="489" t="s">
        <v>3292</v>
      </c>
      <c r="C8005" s="490">
        <v>53207.909161000898</v>
      </c>
      <c r="D8005" s="490">
        <v>16717.9250583865</v>
      </c>
    </row>
    <row r="8006" spans="1:4" x14ac:dyDescent="0.2">
      <c r="A8006" s="489" t="s">
        <v>9257</v>
      </c>
      <c r="B8006" s="489" t="s">
        <v>3293</v>
      </c>
      <c r="C8006" s="490">
        <v>140879.34119857001</v>
      </c>
      <c r="D8006" s="490">
        <v>41883.428138334901</v>
      </c>
    </row>
    <row r="8007" spans="1:4" x14ac:dyDescent="0.2">
      <c r="A8007" s="489" t="s">
        <v>9257</v>
      </c>
      <c r="B8007" s="489" t="s">
        <v>4010</v>
      </c>
      <c r="C8007" s="490">
        <v>28277.007559022102</v>
      </c>
      <c r="D8007" s="490">
        <v>8126.8119724629505</v>
      </c>
    </row>
    <row r="8008" spans="1:4" x14ac:dyDescent="0.2">
      <c r="A8008" s="489" t="s">
        <v>9257</v>
      </c>
      <c r="B8008" s="489" t="s">
        <v>4011</v>
      </c>
      <c r="C8008" s="490">
        <v>65979.684304384908</v>
      </c>
      <c r="D8008" s="490">
        <v>18032.247720388401</v>
      </c>
    </row>
    <row r="8009" spans="1:4" x14ac:dyDescent="0.2">
      <c r="A8009" s="489" t="s">
        <v>9257</v>
      </c>
      <c r="B8009" s="489" t="s">
        <v>4012</v>
      </c>
      <c r="C8009" s="490">
        <v>193358.17768859302</v>
      </c>
      <c r="D8009" s="490">
        <v>50002.424750270198</v>
      </c>
    </row>
    <row r="8010" spans="1:4" x14ac:dyDescent="0.2">
      <c r="A8010" s="489" t="s">
        <v>9257</v>
      </c>
      <c r="B8010" s="489" t="s">
        <v>1106</v>
      </c>
      <c r="C8010" s="490">
        <v>1843</v>
      </c>
      <c r="D8010" s="490">
        <v>886.48300000000006</v>
      </c>
    </row>
    <row r="8011" spans="1:4" x14ac:dyDescent="0.2">
      <c r="A8011" s="489" t="s">
        <v>9257</v>
      </c>
      <c r="B8011" s="489" t="s">
        <v>1107</v>
      </c>
      <c r="C8011" s="490">
        <v>5244.5</v>
      </c>
      <c r="D8011" s="490">
        <v>2396.7365</v>
      </c>
    </row>
    <row r="8012" spans="1:4" x14ac:dyDescent="0.2">
      <c r="A8012" s="489" t="s">
        <v>9257</v>
      </c>
      <c r="B8012" s="489" t="s">
        <v>1115</v>
      </c>
      <c r="C8012" s="490">
        <v>5244.5</v>
      </c>
      <c r="D8012" s="490">
        <v>2859.8258500000002</v>
      </c>
    </row>
    <row r="8013" spans="1:4" x14ac:dyDescent="0.2">
      <c r="A8013" s="489" t="s">
        <v>9257</v>
      </c>
      <c r="B8013" s="489" t="s">
        <v>1108</v>
      </c>
      <c r="C8013" s="490">
        <v>8760</v>
      </c>
      <c r="D8013" s="490">
        <v>5028.2400000000007</v>
      </c>
    </row>
    <row r="8014" spans="1:4" x14ac:dyDescent="0.2">
      <c r="A8014" s="489" t="s">
        <v>9257</v>
      </c>
      <c r="B8014" s="489" t="s">
        <v>1108</v>
      </c>
      <c r="C8014" s="490">
        <v>28539.756782039301</v>
      </c>
      <c r="D8014" s="490">
        <v>16381.8203928906</v>
      </c>
    </row>
    <row r="8015" spans="1:4" x14ac:dyDescent="0.2">
      <c r="A8015" s="489" t="s">
        <v>9257</v>
      </c>
      <c r="B8015" s="489" t="s">
        <v>1109</v>
      </c>
      <c r="C8015" s="490">
        <v>1969.2432179607101</v>
      </c>
      <c r="D8015" s="490">
        <v>1075.20679700655</v>
      </c>
    </row>
    <row r="8016" spans="1:4" x14ac:dyDescent="0.2">
      <c r="A8016" s="489" t="s">
        <v>9257</v>
      </c>
      <c r="B8016" s="489" t="s">
        <v>1108</v>
      </c>
      <c r="C8016" s="490">
        <v>5176</v>
      </c>
      <c r="D8016" s="490">
        <v>2971.0240000000003</v>
      </c>
    </row>
    <row r="8017" spans="1:4" x14ac:dyDescent="0.2">
      <c r="A8017" s="489" t="s">
        <v>9257</v>
      </c>
      <c r="B8017" s="489" t="s">
        <v>1108</v>
      </c>
      <c r="C8017" s="490">
        <v>1237</v>
      </c>
      <c r="D8017" s="490">
        <v>710.03800000000001</v>
      </c>
    </row>
    <row r="8018" spans="1:4" x14ac:dyDescent="0.2">
      <c r="A8018" s="489" t="s">
        <v>9257</v>
      </c>
      <c r="B8018" s="489" t="s">
        <v>1115</v>
      </c>
      <c r="C8018" s="490">
        <v>8152</v>
      </c>
      <c r="D8018" s="490">
        <v>4445.2856000000002</v>
      </c>
    </row>
    <row r="8019" spans="1:4" x14ac:dyDescent="0.2">
      <c r="A8019" s="489" t="s">
        <v>9257</v>
      </c>
      <c r="B8019" s="489" t="s">
        <v>1115</v>
      </c>
      <c r="C8019" s="490">
        <v>5053</v>
      </c>
      <c r="D8019" s="490">
        <v>2755.4009000000001</v>
      </c>
    </row>
    <row r="8020" spans="1:4" x14ac:dyDescent="0.2">
      <c r="A8020" s="489" t="s">
        <v>9257</v>
      </c>
      <c r="B8020" s="489" t="s">
        <v>1115</v>
      </c>
      <c r="C8020" s="490">
        <v>1952</v>
      </c>
      <c r="D8020" s="490">
        <v>1064.4256</v>
      </c>
    </row>
    <row r="8021" spans="1:4" x14ac:dyDescent="0.2">
      <c r="A8021" s="489" t="s">
        <v>9257</v>
      </c>
      <c r="B8021" s="489" t="s">
        <v>1107</v>
      </c>
      <c r="C8021" s="490">
        <v>4111</v>
      </c>
      <c r="D8021" s="490">
        <v>1878.7270000000001</v>
      </c>
    </row>
    <row r="8022" spans="1:4" x14ac:dyDescent="0.2">
      <c r="A8022" s="489" t="s">
        <v>9257</v>
      </c>
      <c r="B8022" s="489" t="s">
        <v>1115</v>
      </c>
      <c r="C8022" s="490">
        <v>7242</v>
      </c>
      <c r="D8022" s="490">
        <v>3949.0626000000002</v>
      </c>
    </row>
    <row r="8023" spans="1:4" x14ac:dyDescent="0.2">
      <c r="A8023" s="489" t="s">
        <v>9257</v>
      </c>
      <c r="B8023" s="489" t="s">
        <v>1115</v>
      </c>
      <c r="C8023" s="490">
        <v>6800.1914893617004</v>
      </c>
      <c r="D8023" s="490">
        <v>3708.14441914894</v>
      </c>
    </row>
    <row r="8024" spans="1:4" x14ac:dyDescent="0.2">
      <c r="A8024" s="489" t="s">
        <v>9257</v>
      </c>
      <c r="B8024" s="489" t="s">
        <v>3275</v>
      </c>
      <c r="C8024" s="490">
        <v>4220.8085106383005</v>
      </c>
      <c r="D8024" s="490">
        <v>1437.18529787234</v>
      </c>
    </row>
    <row r="8025" spans="1:4" x14ac:dyDescent="0.2">
      <c r="A8025" s="489" t="s">
        <v>9257</v>
      </c>
      <c r="B8025" s="489" t="s">
        <v>1115</v>
      </c>
      <c r="C8025" s="490">
        <v>25665</v>
      </c>
      <c r="D8025" s="490">
        <v>13995.1245</v>
      </c>
    </row>
    <row r="8026" spans="1:4" x14ac:dyDescent="0.2">
      <c r="A8026" s="489" t="s">
        <v>9257</v>
      </c>
      <c r="B8026" s="489" t="s">
        <v>1122</v>
      </c>
      <c r="C8026" s="490">
        <v>3909</v>
      </c>
      <c r="D8026" s="490">
        <v>2024.8620000000001</v>
      </c>
    </row>
    <row r="8027" spans="1:4" x14ac:dyDescent="0.2">
      <c r="A8027" s="489" t="s">
        <v>9257</v>
      </c>
      <c r="B8027" s="489" t="s">
        <v>1122</v>
      </c>
      <c r="C8027" s="490">
        <v>8835</v>
      </c>
      <c r="D8027" s="490">
        <v>4576.5300000000007</v>
      </c>
    </row>
    <row r="8028" spans="1:4" x14ac:dyDescent="0.2">
      <c r="A8028" s="489" t="s">
        <v>9257</v>
      </c>
      <c r="B8028" s="489" t="s">
        <v>1122</v>
      </c>
      <c r="C8028" s="490">
        <v>8892</v>
      </c>
      <c r="D8028" s="490">
        <v>4606.0560000000005</v>
      </c>
    </row>
    <row r="8029" spans="1:4" x14ac:dyDescent="0.2">
      <c r="A8029" s="489" t="s">
        <v>9257</v>
      </c>
      <c r="B8029" s="489" t="s">
        <v>1122</v>
      </c>
      <c r="C8029" s="490">
        <v>7142</v>
      </c>
      <c r="D8029" s="490">
        <v>3699.556</v>
      </c>
    </row>
    <row r="8030" spans="1:4" x14ac:dyDescent="0.2">
      <c r="A8030" s="489" t="s">
        <v>9257</v>
      </c>
      <c r="B8030" s="489" t="s">
        <v>1122</v>
      </c>
      <c r="C8030" s="490">
        <v>7119</v>
      </c>
      <c r="D8030" s="490">
        <v>3687.6420000000003</v>
      </c>
    </row>
    <row r="8031" spans="1:4" x14ac:dyDescent="0.2">
      <c r="A8031" s="489" t="s">
        <v>9257</v>
      </c>
      <c r="B8031" s="489" t="s">
        <v>1122</v>
      </c>
      <c r="C8031" s="490">
        <v>5397</v>
      </c>
      <c r="D8031" s="490">
        <v>2795.6460000000002</v>
      </c>
    </row>
    <row r="8032" spans="1:4" x14ac:dyDescent="0.2">
      <c r="A8032" s="489" t="s">
        <v>9257</v>
      </c>
      <c r="B8032" s="489" t="s">
        <v>1122</v>
      </c>
      <c r="C8032" s="490">
        <v>3699</v>
      </c>
      <c r="D8032" s="490">
        <v>1916.0820000000001</v>
      </c>
    </row>
    <row r="8033" spans="1:4" x14ac:dyDescent="0.2">
      <c r="A8033" s="489" t="s">
        <v>9257</v>
      </c>
      <c r="B8033" s="489" t="s">
        <v>1122</v>
      </c>
      <c r="C8033" s="490">
        <v>5692</v>
      </c>
      <c r="D8033" s="490">
        <v>2948.4560000000001</v>
      </c>
    </row>
    <row r="8034" spans="1:4" x14ac:dyDescent="0.2">
      <c r="A8034" s="489" t="s">
        <v>9257</v>
      </c>
      <c r="B8034" s="489" t="s">
        <v>1122</v>
      </c>
      <c r="C8034" s="490">
        <v>2157</v>
      </c>
      <c r="D8034" s="490">
        <v>1117.326</v>
      </c>
    </row>
    <row r="8035" spans="1:4" x14ac:dyDescent="0.2">
      <c r="A8035" s="489" t="s">
        <v>9257</v>
      </c>
      <c r="B8035" s="489" t="s">
        <v>1122</v>
      </c>
      <c r="C8035" s="490">
        <v>4702</v>
      </c>
      <c r="D8035" s="490">
        <v>2435.636</v>
      </c>
    </row>
    <row r="8036" spans="1:4" x14ac:dyDescent="0.2">
      <c r="A8036" s="489" t="s">
        <v>9257</v>
      </c>
      <c r="B8036" s="489" t="s">
        <v>1122</v>
      </c>
      <c r="C8036" s="490">
        <v>6499</v>
      </c>
      <c r="D8036" s="490">
        <v>3366.482</v>
      </c>
    </row>
    <row r="8037" spans="1:4" x14ac:dyDescent="0.2">
      <c r="A8037" s="489" t="s">
        <v>9257</v>
      </c>
      <c r="B8037" s="489" t="s">
        <v>1122</v>
      </c>
      <c r="C8037" s="490">
        <v>2665</v>
      </c>
      <c r="D8037" s="490">
        <v>1380.47</v>
      </c>
    </row>
    <row r="8038" spans="1:4" x14ac:dyDescent="0.2">
      <c r="A8038" s="489" t="s">
        <v>9257</v>
      </c>
      <c r="B8038" s="489" t="s">
        <v>1122</v>
      </c>
      <c r="C8038" s="490">
        <v>3506</v>
      </c>
      <c r="D8038" s="490">
        <v>1816.1080000000002</v>
      </c>
    </row>
    <row r="8039" spans="1:4" x14ac:dyDescent="0.2">
      <c r="A8039" s="489" t="s">
        <v>9257</v>
      </c>
      <c r="B8039" s="489" t="s">
        <v>1122</v>
      </c>
      <c r="C8039" s="490">
        <v>12486</v>
      </c>
      <c r="D8039" s="490">
        <v>6467.7480000000005</v>
      </c>
    </row>
    <row r="8040" spans="1:4" x14ac:dyDescent="0.2">
      <c r="A8040" s="489" t="s">
        <v>9257</v>
      </c>
      <c r="B8040" s="489" t="s">
        <v>1122</v>
      </c>
      <c r="C8040" s="490">
        <v>4906.5346534653499</v>
      </c>
      <c r="D8040" s="490">
        <v>2541.5849504950502</v>
      </c>
    </row>
    <row r="8041" spans="1:4" x14ac:dyDescent="0.2">
      <c r="A8041" s="489" t="s">
        <v>9257</v>
      </c>
      <c r="B8041" s="489" t="s">
        <v>173</v>
      </c>
      <c r="C8041" s="490">
        <v>3670.4653465346501</v>
      </c>
      <c r="D8041" s="490">
        <v>1578.6671455445501</v>
      </c>
    </row>
    <row r="8042" spans="1:4" x14ac:dyDescent="0.2">
      <c r="A8042" s="489" t="s">
        <v>9257</v>
      </c>
      <c r="B8042" s="489" t="s">
        <v>1122</v>
      </c>
      <c r="C8042" s="490">
        <v>7597</v>
      </c>
      <c r="D8042" s="490">
        <v>3935.2460000000001</v>
      </c>
    </row>
    <row r="8043" spans="1:4" x14ac:dyDescent="0.2">
      <c r="A8043" s="489" t="s">
        <v>9257</v>
      </c>
      <c r="B8043" s="489" t="s">
        <v>1122</v>
      </c>
      <c r="C8043" s="490">
        <v>8630</v>
      </c>
      <c r="D8043" s="490">
        <v>4470.34</v>
      </c>
    </row>
    <row r="8044" spans="1:4" x14ac:dyDescent="0.2">
      <c r="A8044" s="489" t="s">
        <v>9257</v>
      </c>
      <c r="B8044" s="489" t="s">
        <v>1122</v>
      </c>
      <c r="C8044" s="490">
        <v>4468</v>
      </c>
      <c r="D8044" s="490">
        <v>2314.424</v>
      </c>
    </row>
    <row r="8045" spans="1:4" x14ac:dyDescent="0.2">
      <c r="A8045" s="489" t="s">
        <v>9257</v>
      </c>
      <c r="B8045" s="489" t="s">
        <v>1122</v>
      </c>
      <c r="C8045" s="490">
        <v>3085</v>
      </c>
      <c r="D8045" s="490">
        <v>1598.03</v>
      </c>
    </row>
    <row r="8046" spans="1:4" x14ac:dyDescent="0.2">
      <c r="A8046" s="489" t="s">
        <v>9257</v>
      </c>
      <c r="B8046" s="489" t="s">
        <v>1122</v>
      </c>
      <c r="C8046" s="490">
        <v>5185</v>
      </c>
      <c r="D8046" s="490">
        <v>2685.83</v>
      </c>
    </row>
    <row r="8047" spans="1:4" x14ac:dyDescent="0.2">
      <c r="A8047" s="489" t="s">
        <v>9257</v>
      </c>
      <c r="B8047" s="489" t="s">
        <v>1122</v>
      </c>
      <c r="C8047" s="490">
        <v>11583</v>
      </c>
      <c r="D8047" s="490">
        <v>5999.9940000000006</v>
      </c>
    </row>
    <row r="8048" spans="1:4" x14ac:dyDescent="0.2">
      <c r="A8048" s="489" t="s">
        <v>9257</v>
      </c>
      <c r="B8048" s="489" t="s">
        <v>1122</v>
      </c>
      <c r="C8048" s="490">
        <v>4202</v>
      </c>
      <c r="D8048" s="490">
        <v>2176.636</v>
      </c>
    </row>
    <row r="8049" spans="1:4" x14ac:dyDescent="0.2">
      <c r="A8049" s="489" t="s">
        <v>9257</v>
      </c>
      <c r="B8049" s="489" t="s">
        <v>1122</v>
      </c>
      <c r="C8049" s="490">
        <v>13819</v>
      </c>
      <c r="D8049" s="490">
        <v>7158.2420000000002</v>
      </c>
    </row>
    <row r="8050" spans="1:4" x14ac:dyDescent="0.2">
      <c r="A8050" s="489" t="s">
        <v>9257</v>
      </c>
      <c r="B8050" s="489" t="s">
        <v>1122</v>
      </c>
      <c r="C8050" s="490">
        <v>3390.1041931385002</v>
      </c>
      <c r="D8050" s="490">
        <v>1756.07397204574</v>
      </c>
    </row>
    <row r="8051" spans="1:4" x14ac:dyDescent="0.2">
      <c r="A8051" s="489" t="s">
        <v>9257</v>
      </c>
      <c r="B8051" s="489" t="s">
        <v>173</v>
      </c>
      <c r="C8051" s="490">
        <v>5133.8958068615002</v>
      </c>
      <c r="D8051" s="490">
        <v>2208.0885865311302</v>
      </c>
    </row>
    <row r="8052" spans="1:4" x14ac:dyDescent="0.2">
      <c r="A8052" s="489" t="s">
        <v>9257</v>
      </c>
      <c r="B8052" s="489" t="s">
        <v>1122</v>
      </c>
      <c r="C8052" s="490">
        <v>5896</v>
      </c>
      <c r="D8052" s="490">
        <v>3054.1280000000002</v>
      </c>
    </row>
    <row r="8053" spans="1:4" x14ac:dyDescent="0.2">
      <c r="A8053" s="489" t="s">
        <v>9257</v>
      </c>
      <c r="B8053" s="489" t="s">
        <v>1122</v>
      </c>
      <c r="C8053" s="490">
        <v>1352</v>
      </c>
      <c r="D8053" s="490">
        <v>700.33600000000001</v>
      </c>
    </row>
    <row r="8054" spans="1:4" x14ac:dyDescent="0.2">
      <c r="A8054" s="489" t="s">
        <v>9257</v>
      </c>
      <c r="B8054" s="489" t="s">
        <v>1122</v>
      </c>
      <c r="C8054" s="490">
        <v>27886</v>
      </c>
      <c r="D8054" s="490">
        <v>14444.948</v>
      </c>
    </row>
    <row r="8055" spans="1:4" x14ac:dyDescent="0.2">
      <c r="A8055" s="489" t="s">
        <v>9257</v>
      </c>
      <c r="B8055" s="489" t="s">
        <v>1129</v>
      </c>
      <c r="C8055" s="490">
        <v>5418</v>
      </c>
      <c r="D8055" s="490">
        <v>2666.1977999999999</v>
      </c>
    </row>
    <row r="8056" spans="1:4" x14ac:dyDescent="0.2">
      <c r="A8056" s="489" t="s">
        <v>9257</v>
      </c>
      <c r="B8056" s="489" t="s">
        <v>1129</v>
      </c>
      <c r="C8056" s="490">
        <v>23309.821428571402</v>
      </c>
      <c r="D8056" s="490">
        <v>11470.763124999999</v>
      </c>
    </row>
    <row r="8057" spans="1:4" x14ac:dyDescent="0.2">
      <c r="A8057" s="489" t="s">
        <v>9257</v>
      </c>
      <c r="B8057" s="489" t="s">
        <v>1130</v>
      </c>
      <c r="C8057" s="490">
        <v>2797.1785714285702</v>
      </c>
      <c r="D8057" s="490">
        <v>1309.63900714286</v>
      </c>
    </row>
    <row r="8058" spans="1:4" x14ac:dyDescent="0.2">
      <c r="A8058" s="489" t="s">
        <v>9257</v>
      </c>
      <c r="B8058" s="489" t="s">
        <v>1129</v>
      </c>
      <c r="C8058" s="490">
        <v>29190</v>
      </c>
      <c r="D8058" s="490">
        <v>14364.398999999999</v>
      </c>
    </row>
    <row r="8059" spans="1:4" x14ac:dyDescent="0.2">
      <c r="A8059" s="489" t="s">
        <v>9257</v>
      </c>
      <c r="B8059" s="489" t="s">
        <v>1130</v>
      </c>
      <c r="C8059" s="490">
        <v>3892</v>
      </c>
      <c r="D8059" s="490">
        <v>1822.2344000000001</v>
      </c>
    </row>
    <row r="8060" spans="1:4" x14ac:dyDescent="0.2">
      <c r="A8060" s="489" t="s">
        <v>9257</v>
      </c>
      <c r="B8060" s="489" t="s">
        <v>1129</v>
      </c>
      <c r="C8060" s="490">
        <v>5832</v>
      </c>
      <c r="D8060" s="490">
        <v>2869.9272000000001</v>
      </c>
    </row>
    <row r="8061" spans="1:4" x14ac:dyDescent="0.2">
      <c r="A8061" s="489" t="s">
        <v>9257</v>
      </c>
      <c r="B8061" s="489" t="s">
        <v>1129</v>
      </c>
      <c r="C8061" s="490">
        <v>4425</v>
      </c>
      <c r="D8061" s="490">
        <v>2177.5425</v>
      </c>
    </row>
    <row r="8062" spans="1:4" x14ac:dyDescent="0.2">
      <c r="A8062" s="489" t="s">
        <v>9257</v>
      </c>
      <c r="B8062" s="489" t="s">
        <v>1129</v>
      </c>
      <c r="C8062" s="490">
        <v>8967</v>
      </c>
      <c r="D8062" s="490">
        <v>4412.6607000000004</v>
      </c>
    </row>
    <row r="8063" spans="1:4" x14ac:dyDescent="0.2">
      <c r="A8063" s="489" t="s">
        <v>9257</v>
      </c>
      <c r="B8063" s="489" t="s">
        <v>1129</v>
      </c>
      <c r="C8063" s="490">
        <v>11551</v>
      </c>
      <c r="D8063" s="490">
        <v>5684.2471000000005</v>
      </c>
    </row>
    <row r="8064" spans="1:4" x14ac:dyDescent="0.2">
      <c r="A8064" s="489" t="s">
        <v>9257</v>
      </c>
      <c r="B8064" s="489" t="s">
        <v>1129</v>
      </c>
      <c r="C8064" s="490">
        <v>4127</v>
      </c>
      <c r="D8064" s="490">
        <v>2030.8967</v>
      </c>
    </row>
    <row r="8065" spans="1:4" x14ac:dyDescent="0.2">
      <c r="A8065" s="489" t="s">
        <v>9257</v>
      </c>
      <c r="B8065" s="489" t="s">
        <v>1129</v>
      </c>
      <c r="C8065" s="490">
        <v>3423.6000000000004</v>
      </c>
      <c r="D8065" s="490">
        <v>1684.7535600000001</v>
      </c>
    </row>
    <row r="8066" spans="1:4" x14ac:dyDescent="0.2">
      <c r="A8066" s="489" t="s">
        <v>9257</v>
      </c>
      <c r="B8066" s="489" t="s">
        <v>1129</v>
      </c>
      <c r="C8066" s="490">
        <v>18114</v>
      </c>
      <c r="D8066" s="490">
        <v>8913.8994000000002</v>
      </c>
    </row>
    <row r="8067" spans="1:4" x14ac:dyDescent="0.2">
      <c r="A8067" s="489" t="s">
        <v>9257</v>
      </c>
      <c r="B8067" s="489" t="s">
        <v>1122</v>
      </c>
      <c r="C8067" s="490">
        <v>1127</v>
      </c>
      <c r="D8067" s="490">
        <v>583.78600000000006</v>
      </c>
    </row>
    <row r="8068" spans="1:4" x14ac:dyDescent="0.2">
      <c r="A8068" s="489" t="s">
        <v>9257</v>
      </c>
      <c r="B8068" s="489" t="s">
        <v>1129</v>
      </c>
      <c r="C8068" s="490">
        <v>3668.1090425531902</v>
      </c>
      <c r="D8068" s="490">
        <v>1805.0764598404301</v>
      </c>
    </row>
    <row r="8069" spans="1:4" x14ac:dyDescent="0.2">
      <c r="A8069" s="489" t="s">
        <v>9257</v>
      </c>
      <c r="B8069" s="489" t="s">
        <v>3291</v>
      </c>
      <c r="C8069" s="490">
        <v>4492.8909574468098</v>
      </c>
      <c r="D8069" s="490">
        <v>1484.0018832446801</v>
      </c>
    </row>
    <row r="8070" spans="1:4" x14ac:dyDescent="0.2">
      <c r="A8070" s="489" t="s">
        <v>9257</v>
      </c>
      <c r="B8070" s="489" t="s">
        <v>1129</v>
      </c>
      <c r="C8070" s="490">
        <v>4438</v>
      </c>
      <c r="D8070" s="490">
        <v>2183.9398000000001</v>
      </c>
    </row>
    <row r="8071" spans="1:4" x14ac:dyDescent="0.2">
      <c r="A8071" s="489" t="s">
        <v>9257</v>
      </c>
      <c r="B8071" s="489" t="s">
        <v>1129</v>
      </c>
      <c r="C8071" s="490">
        <v>8874</v>
      </c>
      <c r="D8071" s="490">
        <v>4366.8954000000003</v>
      </c>
    </row>
    <row r="8072" spans="1:4" x14ac:dyDescent="0.2">
      <c r="A8072" s="489" t="s">
        <v>9257</v>
      </c>
      <c r="B8072" s="489" t="s">
        <v>1129</v>
      </c>
      <c r="C8072" s="490">
        <v>3702</v>
      </c>
      <c r="D8072" s="490">
        <v>1821.7542000000001</v>
      </c>
    </row>
    <row r="8073" spans="1:4" x14ac:dyDescent="0.2">
      <c r="A8073" s="489" t="s">
        <v>9257</v>
      </c>
      <c r="B8073" s="489" t="s">
        <v>1129</v>
      </c>
      <c r="C8073" s="490">
        <v>4284</v>
      </c>
      <c r="D8073" s="490">
        <v>2108.1564000000003</v>
      </c>
    </row>
    <row r="8074" spans="1:4" x14ac:dyDescent="0.2">
      <c r="A8074" s="489" t="s">
        <v>9257</v>
      </c>
      <c r="B8074" s="489" t="s">
        <v>1129</v>
      </c>
      <c r="C8074" s="490">
        <v>5024</v>
      </c>
      <c r="D8074" s="490">
        <v>2472.3104000000003</v>
      </c>
    </row>
    <row r="8075" spans="1:4" x14ac:dyDescent="0.2">
      <c r="A8075" s="489" t="s">
        <v>9257</v>
      </c>
      <c r="B8075" s="489" t="s">
        <v>1129</v>
      </c>
      <c r="C8075" s="490">
        <v>22608.3</v>
      </c>
      <c r="D8075" s="490">
        <v>11125.54443</v>
      </c>
    </row>
    <row r="8076" spans="1:4" x14ac:dyDescent="0.2">
      <c r="A8076" s="489" t="s">
        <v>9257</v>
      </c>
      <c r="B8076" s="489" t="s">
        <v>1136</v>
      </c>
      <c r="C8076" s="490">
        <v>3855</v>
      </c>
      <c r="D8076" s="490">
        <v>1802.2125000000001</v>
      </c>
    </row>
    <row r="8077" spans="1:4" x14ac:dyDescent="0.2">
      <c r="A8077" s="489" t="s">
        <v>9257</v>
      </c>
      <c r="B8077" s="489" t="s">
        <v>1136</v>
      </c>
      <c r="C8077" s="490">
        <v>8487</v>
      </c>
      <c r="D8077" s="490">
        <v>3967.6725000000001</v>
      </c>
    </row>
    <row r="8078" spans="1:4" x14ac:dyDescent="0.2">
      <c r="A8078" s="489" t="s">
        <v>9257</v>
      </c>
      <c r="B8078" s="489" t="s">
        <v>1136</v>
      </c>
      <c r="C8078" s="490">
        <v>7812</v>
      </c>
      <c r="D8078" s="490">
        <v>3652.11</v>
      </c>
    </row>
    <row r="8079" spans="1:4" x14ac:dyDescent="0.2">
      <c r="A8079" s="489" t="s">
        <v>9257</v>
      </c>
      <c r="B8079" s="489" t="s">
        <v>1136</v>
      </c>
      <c r="C8079" s="490">
        <v>6746</v>
      </c>
      <c r="D8079" s="490">
        <v>3153.7550000000001</v>
      </c>
    </row>
    <row r="8080" spans="1:4" x14ac:dyDescent="0.2">
      <c r="A8080" s="489" t="s">
        <v>9257</v>
      </c>
      <c r="B8080" s="489" t="s">
        <v>1136</v>
      </c>
      <c r="C8080" s="490">
        <v>4297</v>
      </c>
      <c r="D8080" s="490">
        <v>2008.8475000000001</v>
      </c>
    </row>
    <row r="8081" spans="1:4" x14ac:dyDescent="0.2">
      <c r="A8081" s="489" t="s">
        <v>9257</v>
      </c>
      <c r="B8081" s="489" t="s">
        <v>1136</v>
      </c>
      <c r="C8081" s="490">
        <v>5924</v>
      </c>
      <c r="D8081" s="490">
        <v>2769.4700000000003</v>
      </c>
    </row>
    <row r="8082" spans="1:4" x14ac:dyDescent="0.2">
      <c r="A8082" s="489" t="s">
        <v>9257</v>
      </c>
      <c r="B8082" s="489" t="s">
        <v>1136</v>
      </c>
      <c r="C8082" s="490">
        <v>19740.8</v>
      </c>
      <c r="D8082" s="490">
        <v>9228.8240000000005</v>
      </c>
    </row>
    <row r="8083" spans="1:4" x14ac:dyDescent="0.2">
      <c r="A8083" s="489" t="s">
        <v>9257</v>
      </c>
      <c r="B8083" s="489" t="s">
        <v>1136</v>
      </c>
      <c r="C8083" s="490">
        <v>4049</v>
      </c>
      <c r="D8083" s="490">
        <v>1892.9075</v>
      </c>
    </row>
    <row r="8084" spans="1:4" x14ac:dyDescent="0.2">
      <c r="A8084" s="489" t="s">
        <v>9257</v>
      </c>
      <c r="B8084" s="489" t="s">
        <v>1136</v>
      </c>
      <c r="C8084" s="490">
        <v>4232</v>
      </c>
      <c r="D8084" s="490">
        <v>1978.46</v>
      </c>
    </row>
    <row r="8085" spans="1:4" x14ac:dyDescent="0.2">
      <c r="A8085" s="489" t="s">
        <v>9257</v>
      </c>
      <c r="B8085" s="489" t="s">
        <v>1136</v>
      </c>
      <c r="C8085" s="490">
        <v>7344</v>
      </c>
      <c r="D8085" s="490">
        <v>3433.32</v>
      </c>
    </row>
    <row r="8086" spans="1:4" x14ac:dyDescent="0.2">
      <c r="A8086" s="489" t="s">
        <v>9257</v>
      </c>
      <c r="B8086" s="489" t="s">
        <v>1136</v>
      </c>
      <c r="C8086" s="490">
        <v>3243</v>
      </c>
      <c r="D8086" s="490">
        <v>1516.1025</v>
      </c>
    </row>
    <row r="8087" spans="1:4" x14ac:dyDescent="0.2">
      <c r="A8087" s="489" t="s">
        <v>9257</v>
      </c>
      <c r="B8087" s="489" t="s">
        <v>1136</v>
      </c>
      <c r="C8087" s="490">
        <v>23870.697674418599</v>
      </c>
      <c r="D8087" s="490">
        <v>11159.5511627907</v>
      </c>
    </row>
    <row r="8088" spans="1:4" x14ac:dyDescent="0.2">
      <c r="A8088" s="489" t="s">
        <v>9257</v>
      </c>
      <c r="B8088" s="489" t="s">
        <v>1137</v>
      </c>
      <c r="C8088" s="490">
        <v>55698.294573643398</v>
      </c>
      <c r="D8088" s="490">
        <v>24774.601426356599</v>
      </c>
    </row>
    <row r="8089" spans="1:4" x14ac:dyDescent="0.2">
      <c r="A8089" s="489" t="s">
        <v>9257</v>
      </c>
      <c r="B8089" s="489" t="s">
        <v>1138</v>
      </c>
      <c r="C8089" s="490">
        <v>84661.407751938008</v>
      </c>
      <c r="D8089" s="490">
        <v>37242.5532700775</v>
      </c>
    </row>
    <row r="8090" spans="1:4" x14ac:dyDescent="0.2">
      <c r="A8090" s="489" t="s">
        <v>9257</v>
      </c>
      <c r="B8090" s="489" t="s">
        <v>173</v>
      </c>
      <c r="C8090" s="490">
        <v>10492</v>
      </c>
      <c r="D8090" s="490">
        <v>4512.6091999999999</v>
      </c>
    </row>
    <row r="8091" spans="1:4" x14ac:dyDescent="0.2">
      <c r="A8091" s="489" t="s">
        <v>9257</v>
      </c>
      <c r="B8091" s="489" t="s">
        <v>1136</v>
      </c>
      <c r="C8091" s="490">
        <v>3781</v>
      </c>
      <c r="D8091" s="490">
        <v>1767.6175000000001</v>
      </c>
    </row>
    <row r="8092" spans="1:4" x14ac:dyDescent="0.2">
      <c r="A8092" s="489" t="s">
        <v>9257</v>
      </c>
      <c r="B8092" s="489" t="s">
        <v>173</v>
      </c>
      <c r="C8092" s="490">
        <v>4825.5</v>
      </c>
      <c r="D8092" s="490">
        <v>2075.4475500000003</v>
      </c>
    </row>
    <row r="8093" spans="1:4" x14ac:dyDescent="0.2">
      <c r="A8093" s="489" t="s">
        <v>9257</v>
      </c>
      <c r="B8093" s="489" t="s">
        <v>173</v>
      </c>
      <c r="C8093" s="490">
        <v>4142</v>
      </c>
      <c r="D8093" s="490">
        <v>1781.4742000000001</v>
      </c>
    </row>
    <row r="8094" spans="1:4" x14ac:dyDescent="0.2">
      <c r="A8094" s="489" t="s">
        <v>9257</v>
      </c>
      <c r="B8094" s="489" t="s">
        <v>173</v>
      </c>
      <c r="C8094" s="490">
        <v>3261</v>
      </c>
      <c r="D8094" s="490">
        <v>1402.5561</v>
      </c>
    </row>
    <row r="8095" spans="1:4" x14ac:dyDescent="0.2">
      <c r="A8095" s="489" t="s">
        <v>9257</v>
      </c>
      <c r="B8095" s="489" t="s">
        <v>173</v>
      </c>
      <c r="C8095" s="490">
        <v>26741</v>
      </c>
      <c r="D8095" s="490">
        <v>11501.304099999999</v>
      </c>
    </row>
    <row r="8096" spans="1:4" x14ac:dyDescent="0.2">
      <c r="A8096" s="489" t="s">
        <v>9257</v>
      </c>
      <c r="B8096" s="489" t="s">
        <v>173</v>
      </c>
      <c r="C8096" s="490">
        <v>24392</v>
      </c>
      <c r="D8096" s="490">
        <v>10490.9992</v>
      </c>
    </row>
    <row r="8097" spans="1:4" x14ac:dyDescent="0.2">
      <c r="A8097" s="489" t="s">
        <v>9257</v>
      </c>
      <c r="B8097" s="489" t="s">
        <v>173</v>
      </c>
      <c r="C8097" s="490">
        <v>4313</v>
      </c>
      <c r="D8097" s="490">
        <v>1855.0213000000001</v>
      </c>
    </row>
    <row r="8098" spans="1:4" x14ac:dyDescent="0.2">
      <c r="A8098" s="489" t="s">
        <v>9257</v>
      </c>
      <c r="B8098" s="489" t="s">
        <v>173</v>
      </c>
      <c r="C8098" s="490">
        <v>8407</v>
      </c>
      <c r="D8098" s="490">
        <v>3615.8507</v>
      </c>
    </row>
    <row r="8099" spans="1:4" x14ac:dyDescent="0.2">
      <c r="A8099" s="489" t="s">
        <v>9257</v>
      </c>
      <c r="B8099" s="489" t="s">
        <v>173</v>
      </c>
      <c r="C8099" s="490">
        <v>35077.777777777803</v>
      </c>
      <c r="D8099" s="490">
        <v>15086.9522222222</v>
      </c>
    </row>
    <row r="8100" spans="1:4" x14ac:dyDescent="0.2">
      <c r="A8100" s="489" t="s">
        <v>9257</v>
      </c>
      <c r="B8100" s="489" t="s">
        <v>175</v>
      </c>
      <c r="C8100" s="490">
        <v>2806.2222222222204</v>
      </c>
      <c r="D8100" s="490">
        <v>1148.0255111111101</v>
      </c>
    </row>
    <row r="8101" spans="1:4" x14ac:dyDescent="0.2">
      <c r="A8101" s="489" t="s">
        <v>9257</v>
      </c>
      <c r="B8101" s="489" t="s">
        <v>173</v>
      </c>
      <c r="C8101" s="490">
        <v>6819</v>
      </c>
      <c r="D8101" s="490">
        <v>2932.8519000000001</v>
      </c>
    </row>
    <row r="8102" spans="1:4" x14ac:dyDescent="0.2">
      <c r="A8102" s="489" t="s">
        <v>9257</v>
      </c>
      <c r="B8102" s="489" t="s">
        <v>173</v>
      </c>
      <c r="C8102" s="490">
        <v>30221.335758835801</v>
      </c>
      <c r="D8102" s="490">
        <v>12998.196509875301</v>
      </c>
    </row>
    <row r="8103" spans="1:4" x14ac:dyDescent="0.2">
      <c r="A8103" s="489" t="s">
        <v>9257</v>
      </c>
      <c r="B8103" s="489" t="s">
        <v>175</v>
      </c>
      <c r="C8103" s="490">
        <v>66688.414241164195</v>
      </c>
      <c r="D8103" s="490">
        <v>27282.230266060302</v>
      </c>
    </row>
    <row r="8104" spans="1:4" x14ac:dyDescent="0.2">
      <c r="A8104" s="489" t="s">
        <v>9257</v>
      </c>
      <c r="B8104" s="489" t="s">
        <v>173</v>
      </c>
      <c r="C8104" s="490">
        <v>7611</v>
      </c>
      <c r="D8104" s="490">
        <v>3273.4911000000002</v>
      </c>
    </row>
    <row r="8105" spans="1:4" x14ac:dyDescent="0.2">
      <c r="A8105" s="489" t="s">
        <v>9257</v>
      </c>
      <c r="B8105" s="489" t="s">
        <v>173</v>
      </c>
      <c r="C8105" s="490">
        <v>31251.8115942029</v>
      </c>
      <c r="D8105" s="490">
        <v>13441.4041666667</v>
      </c>
    </row>
    <row r="8106" spans="1:4" x14ac:dyDescent="0.2">
      <c r="A8106" s="489" t="s">
        <v>9257</v>
      </c>
      <c r="B8106" s="489" t="s">
        <v>175</v>
      </c>
      <c r="C8106" s="490">
        <v>20501.1884057971</v>
      </c>
      <c r="D8106" s="490">
        <v>8387.0361768115908</v>
      </c>
    </row>
    <row r="8107" spans="1:4" x14ac:dyDescent="0.2">
      <c r="A8107" s="489" t="s">
        <v>9257</v>
      </c>
      <c r="B8107" s="489" t="s">
        <v>3264</v>
      </c>
      <c r="C8107" s="490">
        <v>19372</v>
      </c>
      <c r="D8107" s="490">
        <v>7582.2008000000005</v>
      </c>
    </row>
    <row r="8108" spans="1:4" x14ac:dyDescent="0.2">
      <c r="A8108" s="489" t="s">
        <v>9257</v>
      </c>
      <c r="B8108" s="489" t="s">
        <v>3264</v>
      </c>
      <c r="C8108" s="490">
        <v>5229</v>
      </c>
      <c r="D8108" s="490">
        <v>2046.6306000000002</v>
      </c>
    </row>
    <row r="8109" spans="1:4" x14ac:dyDescent="0.2">
      <c r="A8109" s="489" t="s">
        <v>9257</v>
      </c>
      <c r="B8109" s="489" t="s">
        <v>3265</v>
      </c>
      <c r="C8109" s="490">
        <v>31473.601953601999</v>
      </c>
      <c r="D8109" s="490">
        <v>11717.622007326001</v>
      </c>
    </row>
    <row r="8110" spans="1:4" x14ac:dyDescent="0.2">
      <c r="A8110" s="489" t="s">
        <v>9257</v>
      </c>
      <c r="B8110" s="489" t="s">
        <v>3264</v>
      </c>
      <c r="C8110" s="490">
        <v>30046.398046398001</v>
      </c>
      <c r="D8110" s="490">
        <v>11760.1601953602</v>
      </c>
    </row>
    <row r="8111" spans="1:4" x14ac:dyDescent="0.2">
      <c r="A8111" s="489" t="s">
        <v>9257</v>
      </c>
      <c r="B8111" s="489" t="s">
        <v>3264</v>
      </c>
      <c r="C8111" s="490">
        <v>12530</v>
      </c>
      <c r="D8111" s="490">
        <v>4904.2420000000002</v>
      </c>
    </row>
    <row r="8112" spans="1:4" x14ac:dyDescent="0.2">
      <c r="A8112" s="489" t="s">
        <v>9257</v>
      </c>
      <c r="B8112" s="489" t="s">
        <v>3264</v>
      </c>
      <c r="C8112" s="490">
        <v>5541</v>
      </c>
      <c r="D8112" s="490">
        <v>2168.7474000000002</v>
      </c>
    </row>
    <row r="8113" spans="1:4" x14ac:dyDescent="0.2">
      <c r="A8113" s="489" t="s">
        <v>9257</v>
      </c>
      <c r="B8113" s="489" t="s">
        <v>3268</v>
      </c>
      <c r="C8113" s="490">
        <v>980</v>
      </c>
      <c r="D8113" s="490">
        <v>383.572</v>
      </c>
    </row>
    <row r="8114" spans="1:4" x14ac:dyDescent="0.2">
      <c r="A8114" s="489" t="s">
        <v>9257</v>
      </c>
      <c r="B8114" s="489" t="s">
        <v>3269</v>
      </c>
      <c r="C8114" s="490">
        <v>-980</v>
      </c>
      <c r="D8114" s="490">
        <v>-160.524</v>
      </c>
    </row>
    <row r="8115" spans="1:4" x14ac:dyDescent="0.2">
      <c r="A8115" s="489" t="s">
        <v>9257</v>
      </c>
      <c r="B8115" s="489" t="s">
        <v>3264</v>
      </c>
      <c r="C8115" s="490">
        <v>3807</v>
      </c>
      <c r="D8115" s="490">
        <v>1490.0598</v>
      </c>
    </row>
    <row r="8116" spans="1:4" x14ac:dyDescent="0.2">
      <c r="A8116" s="489" t="s">
        <v>9257</v>
      </c>
      <c r="B8116" s="489" t="s">
        <v>3264</v>
      </c>
      <c r="C8116" s="490">
        <v>7909</v>
      </c>
      <c r="D8116" s="490">
        <v>3095.5826000000002</v>
      </c>
    </row>
    <row r="8117" spans="1:4" x14ac:dyDescent="0.2">
      <c r="A8117" s="489" t="s">
        <v>9257</v>
      </c>
      <c r="B8117" s="489" t="s">
        <v>3265</v>
      </c>
      <c r="C8117" s="490">
        <v>576.15168355671801</v>
      </c>
      <c r="D8117" s="490">
        <v>214.50127178816601</v>
      </c>
    </row>
    <row r="8118" spans="1:4" x14ac:dyDescent="0.2">
      <c r="A8118" s="489" t="s">
        <v>9257</v>
      </c>
      <c r="B8118" s="489" t="s">
        <v>3264</v>
      </c>
      <c r="C8118" s="490">
        <v>29295.848316443302</v>
      </c>
      <c r="D8118" s="490">
        <v>11466.395031055899</v>
      </c>
    </row>
    <row r="8119" spans="1:4" x14ac:dyDescent="0.2">
      <c r="A8119" s="489" t="s">
        <v>9257</v>
      </c>
      <c r="B8119" s="489" t="s">
        <v>3264</v>
      </c>
      <c r="C8119" s="490">
        <v>10977</v>
      </c>
      <c r="D8119" s="490">
        <v>4296.3978000000006</v>
      </c>
    </row>
    <row r="8120" spans="1:4" x14ac:dyDescent="0.2">
      <c r="A8120" s="489" t="s">
        <v>9257</v>
      </c>
      <c r="B8120" s="489" t="s">
        <v>4010</v>
      </c>
      <c r="C8120" s="490">
        <v>30891.5795266924</v>
      </c>
      <c r="D8120" s="490">
        <v>8878.2399559713813</v>
      </c>
    </row>
    <row r="8121" spans="1:4" x14ac:dyDescent="0.2">
      <c r="A8121" s="489" t="s">
        <v>9257</v>
      </c>
      <c r="B8121" s="489" t="s">
        <v>4011</v>
      </c>
      <c r="C8121" s="490">
        <v>6528.4204733076504</v>
      </c>
      <c r="D8121" s="490">
        <v>1784.21731535498</v>
      </c>
    </row>
    <row r="8122" spans="1:4" x14ac:dyDescent="0.2">
      <c r="A8122" s="489" t="s">
        <v>9257</v>
      </c>
      <c r="B8122" s="489" t="s">
        <v>5153</v>
      </c>
      <c r="C8122" s="490">
        <v>818.57142857142901</v>
      </c>
      <c r="D8122" s="490">
        <v>0</v>
      </c>
    </row>
    <row r="8123" spans="1:4" x14ac:dyDescent="0.2">
      <c r="A8123" s="489" t="s">
        <v>9257</v>
      </c>
      <c r="B8123" s="489" t="s">
        <v>4888</v>
      </c>
      <c r="C8123" s="490">
        <v>1910</v>
      </c>
      <c r="D8123" s="490">
        <v>357.74299999999999</v>
      </c>
    </row>
    <row r="8124" spans="1:4" x14ac:dyDescent="0.2">
      <c r="A8124" s="489" t="s">
        <v>9257</v>
      </c>
      <c r="B8124" s="489" t="s">
        <v>5153</v>
      </c>
      <c r="C8124" s="490">
        <v>2823</v>
      </c>
      <c r="D8124" s="490">
        <v>0</v>
      </c>
    </row>
    <row r="8125" spans="1:4" x14ac:dyDescent="0.2">
      <c r="A8125" s="489" t="s">
        <v>9257</v>
      </c>
      <c r="B8125" s="489" t="s">
        <v>4884</v>
      </c>
      <c r="C8125" s="490">
        <v>6932</v>
      </c>
      <c r="D8125" s="490">
        <v>1311.5344</v>
      </c>
    </row>
    <row r="8126" spans="1:4" x14ac:dyDescent="0.2">
      <c r="A8126" s="489" t="s">
        <v>9257</v>
      </c>
      <c r="B8126" s="489" t="s">
        <v>4827</v>
      </c>
      <c r="C8126" s="490">
        <v>30527.652237710899</v>
      </c>
      <c r="D8126" s="490">
        <v>7457.9054416727804</v>
      </c>
    </row>
    <row r="8127" spans="1:4" x14ac:dyDescent="0.2">
      <c r="A8127" s="489" t="s">
        <v>9257</v>
      </c>
      <c r="B8127" s="489" t="s">
        <v>4829</v>
      </c>
      <c r="C8127" s="490">
        <v>38820.997762289102</v>
      </c>
      <c r="D8127" s="490">
        <v>9018.1177801797512</v>
      </c>
    </row>
    <row r="8128" spans="1:4" x14ac:dyDescent="0.2">
      <c r="A8128" s="489" t="s">
        <v>9257</v>
      </c>
      <c r="B8128" s="489" t="s">
        <v>4827</v>
      </c>
      <c r="C8128" s="490">
        <v>29081.4621409922</v>
      </c>
      <c r="D8128" s="490">
        <v>7104.6012010443901</v>
      </c>
    </row>
    <row r="8129" spans="1:4" x14ac:dyDescent="0.2">
      <c r="A8129" s="489" t="s">
        <v>9257</v>
      </c>
      <c r="B8129" s="489" t="s">
        <v>4832</v>
      </c>
      <c r="C8129" s="490">
        <v>1653.4203655352501</v>
      </c>
      <c r="D8129" s="490">
        <v>403.93059530026102</v>
      </c>
    </row>
    <row r="8130" spans="1:4" x14ac:dyDescent="0.2">
      <c r="A8130" s="489" t="s">
        <v>9257</v>
      </c>
      <c r="B8130" s="489" t="s">
        <v>4833</v>
      </c>
      <c r="C8130" s="490">
        <v>-1653.4203655352501</v>
      </c>
      <c r="D8130" s="490">
        <v>-270.83025587467404</v>
      </c>
    </row>
    <row r="8131" spans="1:4" x14ac:dyDescent="0.2">
      <c r="A8131" s="489" t="s">
        <v>9257</v>
      </c>
      <c r="B8131" s="489" t="s">
        <v>4829</v>
      </c>
      <c r="C8131" s="490">
        <v>26609.5378590078</v>
      </c>
      <c r="D8131" s="490">
        <v>6181.3956446475204</v>
      </c>
    </row>
    <row r="8132" spans="1:4" x14ac:dyDescent="0.2">
      <c r="A8132" s="489" t="s">
        <v>9257</v>
      </c>
      <c r="B8132" s="489" t="s">
        <v>4835</v>
      </c>
      <c r="C8132" s="490">
        <v>1512.8796344647501</v>
      </c>
      <c r="D8132" s="490">
        <v>351.44193908616199</v>
      </c>
    </row>
    <row r="8133" spans="1:4" x14ac:dyDescent="0.2">
      <c r="A8133" s="489" t="s">
        <v>9257</v>
      </c>
      <c r="B8133" s="489" t="s">
        <v>4836</v>
      </c>
      <c r="C8133" s="490">
        <v>-1512.8796344647501</v>
      </c>
      <c r="D8133" s="490">
        <v>-247.80968412532602</v>
      </c>
    </row>
    <row r="8134" spans="1:4" x14ac:dyDescent="0.2">
      <c r="A8134" s="489" t="s">
        <v>9257</v>
      </c>
      <c r="B8134" s="489" t="s">
        <v>4827</v>
      </c>
      <c r="C8134" s="490">
        <v>8311</v>
      </c>
      <c r="D8134" s="490">
        <v>2030.3773000000001</v>
      </c>
    </row>
    <row r="8135" spans="1:4" x14ac:dyDescent="0.2">
      <c r="A8135" s="489" t="s">
        <v>9257</v>
      </c>
      <c r="B8135" s="489" t="s">
        <v>4832</v>
      </c>
      <c r="C8135" s="490">
        <v>2196</v>
      </c>
      <c r="D8135" s="490">
        <v>536.4828</v>
      </c>
    </row>
    <row r="8136" spans="1:4" x14ac:dyDescent="0.2">
      <c r="A8136" s="489" t="s">
        <v>9257</v>
      </c>
      <c r="B8136" s="489" t="s">
        <v>4833</v>
      </c>
      <c r="C8136" s="490">
        <v>-2196</v>
      </c>
      <c r="D8136" s="490">
        <v>-359.70480000000003</v>
      </c>
    </row>
    <row r="8137" spans="1:4" x14ac:dyDescent="0.2">
      <c r="A8137" s="489" t="s">
        <v>9257</v>
      </c>
      <c r="B8137" s="489" t="s">
        <v>4010</v>
      </c>
      <c r="C8137" s="490">
        <v>20963</v>
      </c>
      <c r="D8137" s="490">
        <v>6024.7662</v>
      </c>
    </row>
    <row r="8138" spans="1:4" x14ac:dyDescent="0.2">
      <c r="A8138" s="489" t="s">
        <v>9257</v>
      </c>
      <c r="B8138" s="489" t="s">
        <v>4827</v>
      </c>
      <c r="C8138" s="490">
        <v>11439</v>
      </c>
      <c r="D8138" s="490">
        <v>2794.5477000000001</v>
      </c>
    </row>
    <row r="8139" spans="1:4" x14ac:dyDescent="0.2">
      <c r="A8139" s="489" t="s">
        <v>9257</v>
      </c>
      <c r="B8139" s="489" t="s">
        <v>4832</v>
      </c>
      <c r="C8139" s="490">
        <v>6434</v>
      </c>
      <c r="D8139" s="490">
        <v>1571.8262</v>
      </c>
    </row>
    <row r="8140" spans="1:4" x14ac:dyDescent="0.2">
      <c r="A8140" s="489" t="s">
        <v>9257</v>
      </c>
      <c r="B8140" s="489" t="s">
        <v>4833</v>
      </c>
      <c r="C8140" s="490">
        <v>-5361.9000000000005</v>
      </c>
      <c r="D8140" s="490">
        <v>-878.27922000000001</v>
      </c>
    </row>
    <row r="8141" spans="1:4" x14ac:dyDescent="0.2">
      <c r="A8141" s="489" t="s">
        <v>9257</v>
      </c>
      <c r="B8141" s="489" t="s">
        <v>4834</v>
      </c>
      <c r="C8141" s="490">
        <v>-1072.1000000000001</v>
      </c>
      <c r="D8141" s="490">
        <v>-128.65200000000002</v>
      </c>
    </row>
    <row r="8142" spans="1:4" x14ac:dyDescent="0.2">
      <c r="A8142" s="489" t="s">
        <v>9257</v>
      </c>
      <c r="B8142" s="489" t="s">
        <v>5153</v>
      </c>
      <c r="C8142" s="490">
        <v>1320.75</v>
      </c>
      <c r="D8142" s="490">
        <v>0</v>
      </c>
    </row>
    <row r="8143" spans="1:4" x14ac:dyDescent="0.2">
      <c r="A8143" s="489" t="s">
        <v>9257</v>
      </c>
      <c r="B8143" s="489" t="s">
        <v>5852</v>
      </c>
      <c r="C8143" s="490">
        <v>5283</v>
      </c>
      <c r="D8143" s="490">
        <v>722.71440000000007</v>
      </c>
    </row>
    <row r="8144" spans="1:4" x14ac:dyDescent="0.2">
      <c r="A8144" s="489" t="s">
        <v>9257</v>
      </c>
      <c r="B8144" s="489" t="s">
        <v>4827</v>
      </c>
      <c r="C8144" s="490">
        <v>11867</v>
      </c>
      <c r="D8144" s="490">
        <v>2899.1080999999999</v>
      </c>
    </row>
    <row r="8145" spans="1:4" x14ac:dyDescent="0.2">
      <c r="A8145" s="489" t="s">
        <v>9257</v>
      </c>
      <c r="B8145" s="489" t="s">
        <v>5153</v>
      </c>
      <c r="C8145" s="490">
        <v>4327.7142857142899</v>
      </c>
      <c r="D8145" s="490">
        <v>0</v>
      </c>
    </row>
    <row r="8146" spans="1:4" x14ac:dyDescent="0.2">
      <c r="A8146" s="489" t="s">
        <v>9257</v>
      </c>
      <c r="B8146" s="489" t="s">
        <v>5431</v>
      </c>
      <c r="C8146" s="490">
        <v>10098</v>
      </c>
      <c r="D8146" s="490">
        <v>1607.6016000000002</v>
      </c>
    </row>
    <row r="8147" spans="1:4" x14ac:dyDescent="0.2">
      <c r="A8147" s="489" t="s">
        <v>9257</v>
      </c>
      <c r="B8147" s="489" t="s">
        <v>5153</v>
      </c>
      <c r="C8147" s="490">
        <v>1449</v>
      </c>
      <c r="D8147" s="490">
        <v>0</v>
      </c>
    </row>
    <row r="8148" spans="1:4" x14ac:dyDescent="0.2">
      <c r="A8148" s="489" t="s">
        <v>9257</v>
      </c>
      <c r="B8148" s="489" t="s">
        <v>5429</v>
      </c>
      <c r="C8148" s="490">
        <v>3381</v>
      </c>
      <c r="D8148" s="490">
        <v>562.59840000000008</v>
      </c>
    </row>
    <row r="8149" spans="1:4" x14ac:dyDescent="0.2">
      <c r="A8149" s="489" t="s">
        <v>9257</v>
      </c>
      <c r="B8149" s="489" t="s">
        <v>5153</v>
      </c>
      <c r="C8149" s="490">
        <v>906.42857142857099</v>
      </c>
      <c r="D8149" s="490">
        <v>0</v>
      </c>
    </row>
    <row r="8150" spans="1:4" x14ac:dyDescent="0.2">
      <c r="A8150" s="489" t="s">
        <v>9257</v>
      </c>
      <c r="B8150" s="489" t="s">
        <v>4896</v>
      </c>
      <c r="C8150" s="490">
        <v>2115</v>
      </c>
      <c r="D8150" s="490">
        <v>388.31400000000002</v>
      </c>
    </row>
    <row r="8151" spans="1:4" x14ac:dyDescent="0.2">
      <c r="A8151" s="489" t="s">
        <v>9257</v>
      </c>
      <c r="B8151" s="489" t="s">
        <v>5892</v>
      </c>
      <c r="C8151" s="490">
        <v>1714</v>
      </c>
      <c r="D8151" s="490">
        <v>216.30680000000001</v>
      </c>
    </row>
    <row r="8152" spans="1:4" x14ac:dyDescent="0.2">
      <c r="A8152" s="489" t="s">
        <v>9257</v>
      </c>
      <c r="B8152" s="489" t="s">
        <v>5153</v>
      </c>
      <c r="C8152" s="490">
        <v>2528.5714285714303</v>
      </c>
      <c r="D8152" s="490">
        <v>0</v>
      </c>
    </row>
    <row r="8153" spans="1:4" x14ac:dyDescent="0.2">
      <c r="A8153" s="489" t="s">
        <v>9257</v>
      </c>
      <c r="B8153" s="489" t="s">
        <v>5433</v>
      </c>
      <c r="C8153" s="490">
        <v>5900</v>
      </c>
      <c r="D8153" s="490">
        <v>905.65000000000009</v>
      </c>
    </row>
    <row r="8154" spans="1:4" x14ac:dyDescent="0.2">
      <c r="A8154" s="489" t="s">
        <v>9257</v>
      </c>
      <c r="B8154" s="489" t="s">
        <v>5153</v>
      </c>
      <c r="C8154" s="490">
        <v>2325</v>
      </c>
      <c r="D8154" s="490">
        <v>0</v>
      </c>
    </row>
    <row r="8155" spans="1:4" x14ac:dyDescent="0.2">
      <c r="A8155" s="489" t="s">
        <v>9257</v>
      </c>
      <c r="B8155" s="489" t="s">
        <v>5438</v>
      </c>
      <c r="C8155" s="490">
        <v>5425</v>
      </c>
      <c r="D8155" s="490">
        <v>763.29750000000013</v>
      </c>
    </row>
    <row r="8156" spans="1:4" x14ac:dyDescent="0.2">
      <c r="A8156" s="489" t="s">
        <v>9257</v>
      </c>
      <c r="B8156" s="489" t="s">
        <v>5153</v>
      </c>
      <c r="C8156" s="490">
        <v>1861.7142857142901</v>
      </c>
      <c r="D8156" s="490">
        <v>0</v>
      </c>
    </row>
    <row r="8157" spans="1:4" x14ac:dyDescent="0.2">
      <c r="A8157" s="489" t="s">
        <v>9257</v>
      </c>
      <c r="B8157" s="489" t="s">
        <v>5433</v>
      </c>
      <c r="C8157" s="490">
        <v>4344</v>
      </c>
      <c r="D8157" s="490">
        <v>666.80400000000009</v>
      </c>
    </row>
    <row r="8158" spans="1:4" x14ac:dyDescent="0.2">
      <c r="A8158" s="489" t="s">
        <v>9257</v>
      </c>
      <c r="B8158" s="489" t="s">
        <v>5153</v>
      </c>
      <c r="C8158" s="490">
        <v>1638</v>
      </c>
      <c r="D8158" s="490">
        <v>0</v>
      </c>
    </row>
    <row r="8159" spans="1:4" x14ac:dyDescent="0.2">
      <c r="A8159" s="489" t="s">
        <v>9257</v>
      </c>
      <c r="B8159" s="489" t="s">
        <v>5438</v>
      </c>
      <c r="C8159" s="490">
        <v>3822</v>
      </c>
      <c r="D8159" s="490">
        <v>537.75540000000001</v>
      </c>
    </row>
    <row r="8160" spans="1:4" x14ac:dyDescent="0.2">
      <c r="A8160" s="489" t="s">
        <v>9257</v>
      </c>
      <c r="B8160" s="489" t="s">
        <v>5153</v>
      </c>
      <c r="C8160" s="490">
        <v>1939.2857142857101</v>
      </c>
      <c r="D8160" s="490">
        <v>0</v>
      </c>
    </row>
    <row r="8161" spans="1:4" x14ac:dyDescent="0.2">
      <c r="A8161" s="489" t="s">
        <v>9257</v>
      </c>
      <c r="B8161" s="489" t="s">
        <v>5430</v>
      </c>
      <c r="C8161" s="490">
        <v>4525</v>
      </c>
      <c r="D8161" s="490">
        <v>736.67</v>
      </c>
    </row>
    <row r="8162" spans="1:4" x14ac:dyDescent="0.2">
      <c r="A8162" s="489" t="s">
        <v>9257</v>
      </c>
      <c r="B8162" s="489" t="s">
        <v>5153</v>
      </c>
      <c r="C8162" s="490">
        <v>2444.1428571428601</v>
      </c>
      <c r="D8162" s="490">
        <v>0</v>
      </c>
    </row>
    <row r="8163" spans="1:4" x14ac:dyDescent="0.2">
      <c r="A8163" s="489" t="s">
        <v>9257</v>
      </c>
      <c r="B8163" s="489" t="s">
        <v>5433</v>
      </c>
      <c r="C8163" s="490">
        <v>5703</v>
      </c>
      <c r="D8163" s="490">
        <v>875.41050000000007</v>
      </c>
    </row>
    <row r="8164" spans="1:4" x14ac:dyDescent="0.2">
      <c r="A8164" s="489" t="s">
        <v>9257</v>
      </c>
      <c r="B8164" s="489" t="s">
        <v>5153</v>
      </c>
      <c r="C8164" s="490">
        <v>3020.1428571428601</v>
      </c>
      <c r="D8164" s="490">
        <v>0</v>
      </c>
    </row>
    <row r="8165" spans="1:4" x14ac:dyDescent="0.2">
      <c r="A8165" s="489" t="s">
        <v>9257</v>
      </c>
      <c r="B8165" s="489" t="s">
        <v>5431</v>
      </c>
      <c r="C8165" s="490">
        <v>7047</v>
      </c>
      <c r="D8165" s="490">
        <v>1121.8824</v>
      </c>
    </row>
    <row r="8166" spans="1:4" x14ac:dyDescent="0.2">
      <c r="A8166" s="489" t="s">
        <v>9257</v>
      </c>
      <c r="B8166" s="489" t="s">
        <v>5153</v>
      </c>
      <c r="C8166" s="490">
        <v>1866.4285714285702</v>
      </c>
      <c r="D8166" s="490">
        <v>0</v>
      </c>
    </row>
    <row r="8167" spans="1:4" x14ac:dyDescent="0.2">
      <c r="A8167" s="489" t="s">
        <v>9257</v>
      </c>
      <c r="B8167" s="489" t="s">
        <v>5433</v>
      </c>
      <c r="C8167" s="490">
        <v>4355</v>
      </c>
      <c r="D8167" s="490">
        <v>668.49250000000006</v>
      </c>
    </row>
    <row r="8168" spans="1:4" x14ac:dyDescent="0.2">
      <c r="A8168" s="489" t="s">
        <v>9257</v>
      </c>
      <c r="B8168" s="489" t="s">
        <v>5153</v>
      </c>
      <c r="C8168" s="490">
        <v>796.25</v>
      </c>
      <c r="D8168" s="490">
        <v>0</v>
      </c>
    </row>
    <row r="8169" spans="1:4" x14ac:dyDescent="0.2">
      <c r="A8169" s="489" t="s">
        <v>9257</v>
      </c>
      <c r="B8169" s="489" t="s">
        <v>5852</v>
      </c>
      <c r="C8169" s="490">
        <v>3185</v>
      </c>
      <c r="D8169" s="490">
        <v>435.70800000000003</v>
      </c>
    </row>
    <row r="8170" spans="1:4" x14ac:dyDescent="0.2">
      <c r="A8170" s="489" t="s">
        <v>9257</v>
      </c>
      <c r="B8170" s="489" t="s">
        <v>5153</v>
      </c>
      <c r="C8170" s="490">
        <v>363.857142857143</v>
      </c>
      <c r="D8170" s="490">
        <v>0</v>
      </c>
    </row>
    <row r="8171" spans="1:4" x14ac:dyDescent="0.2">
      <c r="A8171" s="489" t="s">
        <v>9257</v>
      </c>
      <c r="B8171" s="489" t="s">
        <v>5435</v>
      </c>
      <c r="C8171" s="490">
        <v>849</v>
      </c>
      <c r="D8171" s="490">
        <v>125.652</v>
      </c>
    </row>
    <row r="8172" spans="1:4" x14ac:dyDescent="0.2">
      <c r="A8172" s="489" t="s">
        <v>9257</v>
      </c>
      <c r="B8172" s="489" t="s">
        <v>5153</v>
      </c>
      <c r="C8172" s="490">
        <v>2975.5714285714303</v>
      </c>
      <c r="D8172" s="490">
        <v>0</v>
      </c>
    </row>
    <row r="8173" spans="1:4" x14ac:dyDescent="0.2">
      <c r="A8173" s="489" t="s">
        <v>9257</v>
      </c>
      <c r="B8173" s="489" t="s">
        <v>5433</v>
      </c>
      <c r="C8173" s="490">
        <v>6943</v>
      </c>
      <c r="D8173" s="490">
        <v>1065.7505000000001</v>
      </c>
    </row>
    <row r="8174" spans="1:4" x14ac:dyDescent="0.2">
      <c r="A8174" s="489" t="s">
        <v>9257</v>
      </c>
      <c r="B8174" s="489" t="s">
        <v>5153</v>
      </c>
      <c r="C8174" s="490">
        <v>1076.1428571428601</v>
      </c>
      <c r="D8174" s="490">
        <v>0</v>
      </c>
    </row>
    <row r="8175" spans="1:4" x14ac:dyDescent="0.2">
      <c r="A8175" s="489" t="s">
        <v>9257</v>
      </c>
      <c r="B8175" s="489" t="s">
        <v>5434</v>
      </c>
      <c r="C8175" s="490">
        <v>2511</v>
      </c>
      <c r="D8175" s="490">
        <v>378.40770000000003</v>
      </c>
    </row>
    <row r="8176" spans="1:4" x14ac:dyDescent="0.2">
      <c r="A8176" s="489" t="s">
        <v>9257</v>
      </c>
      <c r="B8176" s="489" t="s">
        <v>5153</v>
      </c>
      <c r="C8176" s="490">
        <v>1663.8012215435901</v>
      </c>
      <c r="D8176" s="490">
        <v>0</v>
      </c>
    </row>
    <row r="8177" spans="1:4" x14ac:dyDescent="0.2">
      <c r="A8177" s="489" t="s">
        <v>9257</v>
      </c>
      <c r="B8177" s="489" t="s">
        <v>5435</v>
      </c>
      <c r="C8177" s="490">
        <v>3884</v>
      </c>
      <c r="D8177" s="490">
        <v>574.83199999999999</v>
      </c>
    </row>
    <row r="8178" spans="1:4" x14ac:dyDescent="0.2">
      <c r="A8178" s="489" t="s">
        <v>9257</v>
      </c>
      <c r="B8178" s="489" t="s">
        <v>5153</v>
      </c>
      <c r="C8178" s="490">
        <v>3966</v>
      </c>
      <c r="D8178" s="490">
        <v>0</v>
      </c>
    </row>
    <row r="8179" spans="1:4" x14ac:dyDescent="0.2">
      <c r="A8179" s="489" t="s">
        <v>9257</v>
      </c>
      <c r="B8179" s="489" t="s">
        <v>4896</v>
      </c>
      <c r="C8179" s="490">
        <v>9254</v>
      </c>
      <c r="D8179" s="490">
        <v>1699.0344</v>
      </c>
    </row>
    <row r="8180" spans="1:4" x14ac:dyDescent="0.2">
      <c r="A8180" s="489" t="s">
        <v>9257</v>
      </c>
      <c r="B8180" s="489" t="s">
        <v>4010</v>
      </c>
      <c r="C8180" s="490">
        <v>25797.302667025902</v>
      </c>
      <c r="D8180" s="490">
        <v>7414.1447865032305</v>
      </c>
    </row>
    <row r="8181" spans="1:4" x14ac:dyDescent="0.2">
      <c r="A8181" s="489" t="s">
        <v>9257</v>
      </c>
      <c r="B8181" s="489" t="s">
        <v>4011</v>
      </c>
      <c r="C8181" s="490">
        <v>60193.706223060304</v>
      </c>
      <c r="D8181" s="490">
        <v>16450.939910762401</v>
      </c>
    </row>
    <row r="8182" spans="1:4" x14ac:dyDescent="0.2">
      <c r="A8182" s="489" t="s">
        <v>9257</v>
      </c>
      <c r="B8182" s="489" t="s">
        <v>4012</v>
      </c>
      <c r="C8182" s="490">
        <v>41688.441109913801</v>
      </c>
      <c r="D8182" s="490">
        <v>10780.630871023701</v>
      </c>
    </row>
    <row r="8183" spans="1:4" x14ac:dyDescent="0.2">
      <c r="A8183" s="489" t="s">
        <v>9257</v>
      </c>
      <c r="B8183" s="489" t="s">
        <v>4010</v>
      </c>
      <c r="C8183" s="490">
        <v>31862.019230769201</v>
      </c>
      <c r="D8183" s="490">
        <v>9157.1443269230804</v>
      </c>
    </row>
    <row r="8184" spans="1:4" x14ac:dyDescent="0.2">
      <c r="A8184" s="489" t="s">
        <v>9257</v>
      </c>
      <c r="B8184" s="489" t="s">
        <v>4011</v>
      </c>
      <c r="C8184" s="490">
        <v>74344.711538461503</v>
      </c>
      <c r="D8184" s="490">
        <v>20318.409663461502</v>
      </c>
    </row>
    <row r="8185" spans="1:4" x14ac:dyDescent="0.2">
      <c r="A8185" s="489" t="s">
        <v>9257</v>
      </c>
      <c r="B8185" s="489" t="s">
        <v>4012</v>
      </c>
      <c r="C8185" s="490">
        <v>556523.26923076902</v>
      </c>
      <c r="D8185" s="490">
        <v>143916.91742307701</v>
      </c>
    </row>
    <row r="8186" spans="1:4" x14ac:dyDescent="0.2">
      <c r="A8186" s="489" t="s">
        <v>9257</v>
      </c>
      <c r="B8186" s="489" t="s">
        <v>4010</v>
      </c>
      <c r="C8186" s="490">
        <v>27846.4543269231</v>
      </c>
      <c r="D8186" s="490">
        <v>8003.0709735576902</v>
      </c>
    </row>
    <row r="8187" spans="1:4" x14ac:dyDescent="0.2">
      <c r="A8187" s="489" t="s">
        <v>9257</v>
      </c>
      <c r="B8187" s="489" t="s">
        <v>4011</v>
      </c>
      <c r="C8187" s="490">
        <v>64826.5456730769</v>
      </c>
      <c r="D8187" s="490">
        <v>17717.094932451899</v>
      </c>
    </row>
    <row r="8188" spans="1:4" x14ac:dyDescent="0.2">
      <c r="A8188" s="489" t="s">
        <v>9257</v>
      </c>
      <c r="B8188" s="489" t="s">
        <v>4900</v>
      </c>
      <c r="C8188" s="490">
        <v>8403.4593023255802</v>
      </c>
      <c r="D8188" s="490">
        <v>1504.2192151162801</v>
      </c>
    </row>
    <row r="8189" spans="1:4" x14ac:dyDescent="0.2">
      <c r="A8189" s="489" t="s">
        <v>9257</v>
      </c>
      <c r="B8189" s="489" t="s">
        <v>6049</v>
      </c>
      <c r="C8189" s="490">
        <v>2890.79</v>
      </c>
      <c r="D8189" s="490">
        <v>100.224429922019</v>
      </c>
    </row>
    <row r="8190" spans="1:4" x14ac:dyDescent="0.2">
      <c r="A8190" s="489" t="s">
        <v>9257</v>
      </c>
      <c r="B8190" s="489" t="s">
        <v>4901</v>
      </c>
      <c r="C8190" s="490">
        <v>17613.650697674402</v>
      </c>
      <c r="D8190" s="490">
        <v>2990.7978884651202</v>
      </c>
    </row>
    <row r="8191" spans="1:4" x14ac:dyDescent="0.2">
      <c r="A8191" s="489" t="s">
        <v>9257</v>
      </c>
      <c r="B8191" s="489" t="s">
        <v>5153</v>
      </c>
      <c r="C8191" s="490">
        <v>1782.4285714285702</v>
      </c>
      <c r="D8191" s="490">
        <v>0</v>
      </c>
    </row>
    <row r="8192" spans="1:4" x14ac:dyDescent="0.2">
      <c r="A8192" s="489" t="s">
        <v>9257</v>
      </c>
      <c r="B8192" s="489" t="s">
        <v>4884</v>
      </c>
      <c r="C8192" s="490">
        <v>4159</v>
      </c>
      <c r="D8192" s="490">
        <v>786.88280000000009</v>
      </c>
    </row>
    <row r="8193" spans="1:4" x14ac:dyDescent="0.2">
      <c r="A8193" s="489" t="s">
        <v>9257</v>
      </c>
      <c r="B8193" s="489" t="s">
        <v>1129</v>
      </c>
      <c r="C8193" s="490">
        <v>9950</v>
      </c>
      <c r="D8193" s="490">
        <v>4896.3950000000004</v>
      </c>
    </row>
    <row r="8194" spans="1:4" x14ac:dyDescent="0.2">
      <c r="A8194" s="489" t="s">
        <v>9257</v>
      </c>
      <c r="B8194" s="489" t="s">
        <v>3275</v>
      </c>
      <c r="C8194" s="490">
        <v>30050.757575757601</v>
      </c>
      <c r="D8194" s="490">
        <v>10232.282954545501</v>
      </c>
    </row>
    <row r="8195" spans="1:4" x14ac:dyDescent="0.2">
      <c r="A8195" s="489" t="s">
        <v>9257</v>
      </c>
      <c r="B8195" s="489" t="s">
        <v>3276</v>
      </c>
      <c r="C8195" s="490">
        <v>9616.2424242424204</v>
      </c>
      <c r="D8195" s="490">
        <v>3114.7009212121202</v>
      </c>
    </row>
    <row r="8196" spans="1:4" x14ac:dyDescent="0.2">
      <c r="A8196" s="489" t="s">
        <v>9257</v>
      </c>
      <c r="B8196" s="489" t="s">
        <v>4010</v>
      </c>
      <c r="C8196" s="490">
        <v>24356.187290969901</v>
      </c>
      <c r="D8196" s="490">
        <v>6999.9682274247507</v>
      </c>
    </row>
    <row r="8197" spans="1:4" x14ac:dyDescent="0.2">
      <c r="A8197" s="489" t="s">
        <v>9257</v>
      </c>
      <c r="B8197" s="489" t="s">
        <v>4011</v>
      </c>
      <c r="C8197" s="490">
        <v>24193.812709030102</v>
      </c>
      <c r="D8197" s="490">
        <v>6612.1690133779302</v>
      </c>
    </row>
    <row r="8198" spans="1:4" x14ac:dyDescent="0.2">
      <c r="A8198" s="489" t="s">
        <v>9257</v>
      </c>
      <c r="B8198" s="489" t="s">
        <v>4010</v>
      </c>
      <c r="C8198" s="490">
        <v>26826.741432153802</v>
      </c>
      <c r="D8198" s="490">
        <v>7710.0054876010008</v>
      </c>
    </row>
    <row r="8199" spans="1:4" x14ac:dyDescent="0.2">
      <c r="A8199" s="489" t="s">
        <v>9257</v>
      </c>
      <c r="B8199" s="489" t="s">
        <v>4011</v>
      </c>
      <c r="C8199" s="490">
        <v>37360.708567846203</v>
      </c>
      <c r="D8199" s="490">
        <v>10210.6816515924</v>
      </c>
    </row>
    <row r="8200" spans="1:4" x14ac:dyDescent="0.2">
      <c r="A8200" s="489" t="s">
        <v>9257</v>
      </c>
      <c r="B8200" s="489" t="s">
        <v>4010</v>
      </c>
      <c r="C8200" s="490">
        <v>26444.805194805202</v>
      </c>
      <c r="D8200" s="490">
        <v>7600.2370129870105</v>
      </c>
    </row>
    <row r="8201" spans="1:4" x14ac:dyDescent="0.2">
      <c r="A8201" s="489" t="s">
        <v>9257</v>
      </c>
      <c r="B8201" s="489" t="s">
        <v>4011</v>
      </c>
      <c r="C8201" s="490">
        <v>55005.194805194798</v>
      </c>
      <c r="D8201" s="490">
        <v>15032.9197402597</v>
      </c>
    </row>
    <row r="8202" spans="1:4" x14ac:dyDescent="0.2">
      <c r="A8202" s="489" t="s">
        <v>9257</v>
      </c>
      <c r="B8202" s="489" t="s">
        <v>4010</v>
      </c>
      <c r="C8202" s="490">
        <v>2789</v>
      </c>
      <c r="D8202" s="490">
        <v>801.55860000000007</v>
      </c>
    </row>
    <row r="8203" spans="1:4" x14ac:dyDescent="0.2">
      <c r="A8203" s="489" t="s">
        <v>9257</v>
      </c>
      <c r="B8203" s="489" t="s">
        <v>5153</v>
      </c>
      <c r="C8203" s="490">
        <v>9900</v>
      </c>
      <c r="D8203" s="490">
        <v>0</v>
      </c>
    </row>
    <row r="8204" spans="1:4" x14ac:dyDescent="0.2">
      <c r="A8204" s="489" t="s">
        <v>9257</v>
      </c>
      <c r="B8204" s="489" t="s">
        <v>4892</v>
      </c>
      <c r="C8204" s="490">
        <v>9275.8413461538512</v>
      </c>
      <c r="D8204" s="490">
        <v>1719.7409855769201</v>
      </c>
    </row>
    <row r="8205" spans="1:4" x14ac:dyDescent="0.2">
      <c r="A8205" s="489" t="s">
        <v>9257</v>
      </c>
      <c r="B8205" s="489" t="s">
        <v>6051</v>
      </c>
      <c r="C8205" s="490">
        <v>390</v>
      </c>
      <c r="D8205" s="490">
        <v>12.366899999999999</v>
      </c>
    </row>
    <row r="8206" spans="1:4" x14ac:dyDescent="0.2">
      <c r="A8206" s="489" t="s">
        <v>9257</v>
      </c>
      <c r="B8206" s="489" t="s">
        <v>4893</v>
      </c>
      <c r="C8206" s="490">
        <v>27827.524038461499</v>
      </c>
      <c r="D8206" s="490">
        <v>4894.8614783653802</v>
      </c>
    </row>
    <row r="8207" spans="1:4" x14ac:dyDescent="0.2">
      <c r="A8207" s="489" t="s">
        <v>9257</v>
      </c>
      <c r="B8207" s="489" t="s">
        <v>4894</v>
      </c>
      <c r="C8207" s="490">
        <v>55506.634615384603</v>
      </c>
      <c r="D8207" s="490">
        <v>8708.9909711538512</v>
      </c>
    </row>
    <row r="8208" spans="1:4" x14ac:dyDescent="0.2">
      <c r="A8208" s="489" t="s">
        <v>9257</v>
      </c>
      <c r="B8208" s="489" t="s">
        <v>4010</v>
      </c>
      <c r="C8208" s="490">
        <v>24662.387676508301</v>
      </c>
      <c r="D8208" s="490">
        <v>7087.9702182285</v>
      </c>
    </row>
    <row r="8209" spans="1:4" x14ac:dyDescent="0.2">
      <c r="A8209" s="489" t="s">
        <v>9257</v>
      </c>
      <c r="B8209" s="489" t="s">
        <v>4011</v>
      </c>
      <c r="C8209" s="490">
        <v>953.61232349165607</v>
      </c>
      <c r="D8209" s="490">
        <v>260.62224801027003</v>
      </c>
    </row>
    <row r="8210" spans="1:4" x14ac:dyDescent="0.2">
      <c r="A8210" s="489" t="s">
        <v>9257</v>
      </c>
      <c r="B8210" s="489" t="s">
        <v>5153</v>
      </c>
      <c r="C8210" s="490">
        <v>19937</v>
      </c>
      <c r="D8210" s="490">
        <v>0</v>
      </c>
    </row>
    <row r="8211" spans="1:4" x14ac:dyDescent="0.2">
      <c r="A8211" s="489" t="s">
        <v>9257</v>
      </c>
      <c r="B8211" s="489" t="s">
        <v>5868</v>
      </c>
      <c r="C8211" s="490">
        <v>1652.6530612244901</v>
      </c>
      <c r="D8211" s="490">
        <v>217.15861224489802</v>
      </c>
    </row>
    <row r="8212" spans="1:4" x14ac:dyDescent="0.2">
      <c r="A8212" s="489" t="s">
        <v>9257</v>
      </c>
      <c r="B8212" s="489" t="s">
        <v>5869</v>
      </c>
      <c r="C8212" s="490">
        <v>2396.3469387755099</v>
      </c>
      <c r="D8212" s="490">
        <v>298.82446326530601</v>
      </c>
    </row>
    <row r="8213" spans="1:4" x14ac:dyDescent="0.2">
      <c r="A8213" s="489" t="s">
        <v>9257</v>
      </c>
      <c r="B8213" s="489" t="s">
        <v>4827</v>
      </c>
      <c r="C8213" s="490">
        <v>8602</v>
      </c>
      <c r="D8213" s="490">
        <v>2101.4686000000002</v>
      </c>
    </row>
    <row r="8214" spans="1:4" x14ac:dyDescent="0.2">
      <c r="A8214" s="489" t="s">
        <v>9257</v>
      </c>
      <c r="B8214" s="489" t="s">
        <v>4832</v>
      </c>
      <c r="C8214" s="490">
        <v>155</v>
      </c>
      <c r="D8214" s="490">
        <v>37.866499999999995</v>
      </c>
    </row>
    <row r="8215" spans="1:4" x14ac:dyDescent="0.2">
      <c r="A8215" s="489" t="s">
        <v>9257</v>
      </c>
      <c r="B8215" s="489" t="s">
        <v>4833</v>
      </c>
      <c r="C8215" s="490">
        <v>-155</v>
      </c>
      <c r="D8215" s="490">
        <v>-25.388999999999999</v>
      </c>
    </row>
    <row r="8216" spans="1:4" x14ac:dyDescent="0.2">
      <c r="A8216" s="489" t="s">
        <v>9257</v>
      </c>
      <c r="B8216" s="489" t="s">
        <v>4010</v>
      </c>
      <c r="C8216" s="490">
        <v>9871</v>
      </c>
      <c r="D8216" s="490">
        <v>2836.9254000000001</v>
      </c>
    </row>
    <row r="8217" spans="1:4" x14ac:dyDescent="0.2">
      <c r="A8217" s="489" t="s">
        <v>9257</v>
      </c>
      <c r="B8217" s="489" t="s">
        <v>4014</v>
      </c>
      <c r="C8217" s="490">
        <v>7658</v>
      </c>
      <c r="D8217" s="490">
        <v>2200.9092000000001</v>
      </c>
    </row>
    <row r="8218" spans="1:4" x14ac:dyDescent="0.2">
      <c r="A8218" s="489" t="s">
        <v>9257</v>
      </c>
      <c r="B8218" s="489" t="s">
        <v>4015</v>
      </c>
      <c r="C8218" s="490">
        <v>-5258.7</v>
      </c>
      <c r="D8218" s="490">
        <v>-861.37506000000008</v>
      </c>
    </row>
    <row r="8219" spans="1:4" x14ac:dyDescent="0.2">
      <c r="A8219" s="489" t="s">
        <v>9257</v>
      </c>
      <c r="B8219" s="489" t="s">
        <v>4016</v>
      </c>
      <c r="C8219" s="490">
        <v>-2399.3000000000002</v>
      </c>
      <c r="D8219" s="490">
        <v>-287.916</v>
      </c>
    </row>
    <row r="8220" spans="1:4" x14ac:dyDescent="0.2">
      <c r="A8220" s="489" t="s">
        <v>9257</v>
      </c>
      <c r="B8220" s="489" t="s">
        <v>4010</v>
      </c>
      <c r="C8220" s="490">
        <v>2955</v>
      </c>
      <c r="D8220" s="490">
        <v>849.26700000000005</v>
      </c>
    </row>
    <row r="8221" spans="1:4" x14ac:dyDescent="0.2">
      <c r="A8221" s="489" t="s">
        <v>9257</v>
      </c>
      <c r="B8221" s="489" t="s">
        <v>4014</v>
      </c>
      <c r="C8221" s="490">
        <v>1277</v>
      </c>
      <c r="D8221" s="490">
        <v>367.00980000000004</v>
      </c>
    </row>
    <row r="8222" spans="1:4" x14ac:dyDescent="0.2">
      <c r="A8222" s="489" t="s">
        <v>9257</v>
      </c>
      <c r="B8222" s="489" t="s">
        <v>4015</v>
      </c>
      <c r="C8222" s="490">
        <v>-1269.6000000000001</v>
      </c>
      <c r="D8222" s="490">
        <v>-207.96047999999999</v>
      </c>
    </row>
    <row r="8223" spans="1:4" x14ac:dyDescent="0.2">
      <c r="A8223" s="489" t="s">
        <v>9257</v>
      </c>
      <c r="B8223" s="489" t="s">
        <v>4016</v>
      </c>
      <c r="C8223" s="490">
        <v>-7.3999999999999995</v>
      </c>
      <c r="D8223" s="490">
        <v>-0.88800000000000001</v>
      </c>
    </row>
    <row r="8224" spans="1:4" x14ac:dyDescent="0.2">
      <c r="A8224" s="489" t="s">
        <v>9257</v>
      </c>
      <c r="B8224" s="489" t="s">
        <v>5153</v>
      </c>
      <c r="C8224" s="490">
        <v>1429</v>
      </c>
      <c r="D8224" s="490">
        <v>0</v>
      </c>
    </row>
    <row r="8225" spans="1:4" x14ac:dyDescent="0.2">
      <c r="A8225" s="489" t="s">
        <v>9257</v>
      </c>
      <c r="B8225" s="489" t="s">
        <v>5432</v>
      </c>
      <c r="C8225" s="490">
        <v>6419.1666666666706</v>
      </c>
      <c r="D8225" s="490">
        <v>1003.31575</v>
      </c>
    </row>
    <row r="8226" spans="1:4" x14ac:dyDescent="0.2">
      <c r="A8226" s="489" t="s">
        <v>9257</v>
      </c>
      <c r="B8226" s="489" t="s">
        <v>5452</v>
      </c>
      <c r="C8226" s="490">
        <v>1283.8333333333301</v>
      </c>
      <c r="D8226" s="490">
        <v>190.39248333333302</v>
      </c>
    </row>
    <row r="8227" spans="1:4" x14ac:dyDescent="0.2">
      <c r="A8227" s="489" t="s">
        <v>9257</v>
      </c>
      <c r="B8227" s="489" t="s">
        <v>3275</v>
      </c>
      <c r="C8227" s="490">
        <v>9672</v>
      </c>
      <c r="D8227" s="490">
        <v>3293.3160000000003</v>
      </c>
    </row>
    <row r="8228" spans="1:4" x14ac:dyDescent="0.2">
      <c r="A8228" s="489" t="s">
        <v>9257</v>
      </c>
      <c r="B8228" s="489" t="s">
        <v>5153</v>
      </c>
      <c r="C8228" s="490">
        <v>101575.7</v>
      </c>
      <c r="D8228" s="490">
        <v>0</v>
      </c>
    </row>
    <row r="8229" spans="1:4" x14ac:dyDescent="0.2">
      <c r="A8229" s="489" t="s">
        <v>9257</v>
      </c>
      <c r="B8229" s="489" t="s">
        <v>5428</v>
      </c>
      <c r="C8229" s="490">
        <v>156.12980769230802</v>
      </c>
      <c r="D8229" s="490">
        <v>26.573293269230799</v>
      </c>
    </row>
    <row r="8230" spans="1:4" x14ac:dyDescent="0.2">
      <c r="A8230" s="489" t="s">
        <v>9257</v>
      </c>
      <c r="B8230" s="489" t="s">
        <v>5440</v>
      </c>
      <c r="C8230" s="490">
        <v>468.38942307692304</v>
      </c>
      <c r="D8230" s="490">
        <v>75.598052884615399</v>
      </c>
    </row>
    <row r="8231" spans="1:4" x14ac:dyDescent="0.2">
      <c r="A8231" s="489" t="s">
        <v>9257</v>
      </c>
      <c r="B8231" s="489" t="s">
        <v>5441</v>
      </c>
      <c r="C8231" s="490">
        <v>934.28076923076901</v>
      </c>
      <c r="D8231" s="490">
        <v>134.536430769231</v>
      </c>
    </row>
    <row r="8232" spans="1:4" x14ac:dyDescent="0.2">
      <c r="A8232" s="489" t="s">
        <v>9257</v>
      </c>
      <c r="B8232" s="489" t="s">
        <v>4010</v>
      </c>
      <c r="C8232" s="490">
        <v>33679.772526718298</v>
      </c>
      <c r="D8232" s="490">
        <v>9679.5666241788404</v>
      </c>
    </row>
    <row r="8233" spans="1:4" x14ac:dyDescent="0.2">
      <c r="A8233" s="489" t="s">
        <v>9257</v>
      </c>
      <c r="B8233" s="489" t="s">
        <v>4011</v>
      </c>
      <c r="C8233" s="490">
        <v>23570.227473281702</v>
      </c>
      <c r="D8233" s="490">
        <v>6441.7431684478906</v>
      </c>
    </row>
    <row r="8234" spans="1:4" x14ac:dyDescent="0.2">
      <c r="A8234" s="489" t="s">
        <v>9257</v>
      </c>
      <c r="B8234" s="489" t="s">
        <v>5153</v>
      </c>
      <c r="C8234" s="490">
        <v>3320</v>
      </c>
      <c r="D8234" s="490">
        <v>0</v>
      </c>
    </row>
    <row r="8235" spans="1:4" x14ac:dyDescent="0.2">
      <c r="A8235" s="489" t="s">
        <v>9257</v>
      </c>
      <c r="B8235" s="489" t="s">
        <v>4880</v>
      </c>
      <c r="C8235" s="490">
        <v>8113.4751773049602</v>
      </c>
      <c r="D8235" s="490">
        <v>1550.4851063829801</v>
      </c>
    </row>
    <row r="8236" spans="1:4" x14ac:dyDescent="0.2">
      <c r="A8236" s="489" t="s">
        <v>9257</v>
      </c>
      <c r="B8236" s="489" t="s">
        <v>4881</v>
      </c>
      <c r="C8236" s="490">
        <v>6186.5248226950407</v>
      </c>
      <c r="D8236" s="490">
        <v>1121.61695035461</v>
      </c>
    </row>
    <row r="8237" spans="1:4" x14ac:dyDescent="0.2">
      <c r="A8237" s="489" t="s">
        <v>9257</v>
      </c>
      <c r="B8237" s="489" t="s">
        <v>4010</v>
      </c>
      <c r="C8237" s="490">
        <v>4318</v>
      </c>
      <c r="D8237" s="490">
        <v>1240.9932000000001</v>
      </c>
    </row>
    <row r="8238" spans="1:4" x14ac:dyDescent="0.2">
      <c r="A8238" s="489" t="s">
        <v>9257</v>
      </c>
      <c r="B8238" s="489" t="s">
        <v>4827</v>
      </c>
      <c r="C8238" s="490">
        <v>4565</v>
      </c>
      <c r="D8238" s="490">
        <v>1115.2295000000001</v>
      </c>
    </row>
    <row r="8239" spans="1:4" x14ac:dyDescent="0.2">
      <c r="A8239" s="489" t="s">
        <v>9257</v>
      </c>
      <c r="B8239" s="489" t="s">
        <v>5433</v>
      </c>
      <c r="C8239" s="490">
        <v>4630</v>
      </c>
      <c r="D8239" s="490">
        <v>710.70500000000004</v>
      </c>
    </row>
    <row r="8240" spans="1:4" x14ac:dyDescent="0.2">
      <c r="A8240" s="489" t="s">
        <v>9257</v>
      </c>
      <c r="B8240" s="489" t="s">
        <v>4827</v>
      </c>
      <c r="C8240" s="490">
        <v>5900</v>
      </c>
      <c r="D8240" s="490">
        <v>1441.3700000000001</v>
      </c>
    </row>
    <row r="8241" spans="1:4" x14ac:dyDescent="0.2">
      <c r="A8241" s="489" t="s">
        <v>9257</v>
      </c>
      <c r="B8241" s="489" t="s">
        <v>4832</v>
      </c>
      <c r="C8241" s="490">
        <v>697</v>
      </c>
      <c r="D8241" s="490">
        <v>170.27710000000002</v>
      </c>
    </row>
    <row r="8242" spans="1:4" x14ac:dyDescent="0.2">
      <c r="A8242" s="489" t="s">
        <v>9257</v>
      </c>
      <c r="B8242" s="489" t="s">
        <v>4833</v>
      </c>
      <c r="C8242" s="490">
        <v>-697</v>
      </c>
      <c r="D8242" s="490">
        <v>-114.16860000000001</v>
      </c>
    </row>
    <row r="8243" spans="1:4" x14ac:dyDescent="0.2">
      <c r="A8243" s="489" t="s">
        <v>9257</v>
      </c>
      <c r="B8243" s="489" t="s">
        <v>4827</v>
      </c>
      <c r="C8243" s="490">
        <v>7355</v>
      </c>
      <c r="D8243" s="490">
        <v>1796.8265000000001</v>
      </c>
    </row>
    <row r="8244" spans="1:4" x14ac:dyDescent="0.2">
      <c r="A8244" s="489" t="s">
        <v>9257</v>
      </c>
      <c r="B8244" s="489" t="s">
        <v>4827</v>
      </c>
      <c r="C8244" s="490">
        <v>6576</v>
      </c>
      <c r="D8244" s="490">
        <v>1606.5168000000001</v>
      </c>
    </row>
    <row r="8245" spans="1:4" x14ac:dyDescent="0.2">
      <c r="A8245" s="489" t="s">
        <v>9257</v>
      </c>
      <c r="B8245" s="489" t="s">
        <v>4832</v>
      </c>
      <c r="C8245" s="490">
        <v>1331</v>
      </c>
      <c r="D8245" s="490">
        <v>325.16329999999999</v>
      </c>
    </row>
    <row r="8246" spans="1:4" x14ac:dyDescent="0.2">
      <c r="A8246" s="489" t="s">
        <v>9257</v>
      </c>
      <c r="B8246" s="489" t="s">
        <v>4833</v>
      </c>
      <c r="C8246" s="490">
        <v>-1331</v>
      </c>
      <c r="D8246" s="490">
        <v>-218.01780000000002</v>
      </c>
    </row>
    <row r="8247" spans="1:4" x14ac:dyDescent="0.2">
      <c r="A8247" s="489" t="s">
        <v>9257</v>
      </c>
      <c r="B8247" s="489" t="s">
        <v>4010</v>
      </c>
      <c r="C8247" s="490">
        <v>24641.1143425685</v>
      </c>
      <c r="D8247" s="490">
        <v>7081.8562620541907</v>
      </c>
    </row>
    <row r="8248" spans="1:4" x14ac:dyDescent="0.2">
      <c r="A8248" s="489" t="s">
        <v>9257</v>
      </c>
      <c r="B8248" s="489" t="s">
        <v>4011</v>
      </c>
      <c r="C8248" s="490">
        <v>55849.085657431504</v>
      </c>
      <c r="D8248" s="490">
        <v>15263.555110176001</v>
      </c>
    </row>
    <row r="8249" spans="1:4" x14ac:dyDescent="0.2">
      <c r="A8249" s="489" t="s">
        <v>9257</v>
      </c>
      <c r="B8249" s="489" t="s">
        <v>3291</v>
      </c>
      <c r="C8249" s="490">
        <v>11712</v>
      </c>
      <c r="D8249" s="490">
        <v>3868.4736000000003</v>
      </c>
    </row>
    <row r="8250" spans="1:4" x14ac:dyDescent="0.2">
      <c r="A8250" s="489" t="s">
        <v>9257</v>
      </c>
      <c r="B8250" s="489" t="s">
        <v>3291</v>
      </c>
      <c r="C8250" s="490">
        <v>3578</v>
      </c>
      <c r="D8250" s="490">
        <v>1181.8134</v>
      </c>
    </row>
    <row r="8251" spans="1:4" x14ac:dyDescent="0.2">
      <c r="A8251" s="489" t="s">
        <v>9257</v>
      </c>
      <c r="B8251" s="489" t="s">
        <v>5153</v>
      </c>
      <c r="C8251" s="490">
        <v>11413</v>
      </c>
      <c r="D8251" s="490">
        <v>0</v>
      </c>
    </row>
    <row r="8252" spans="1:4" x14ac:dyDescent="0.2">
      <c r="A8252" s="489" t="s">
        <v>9257</v>
      </c>
      <c r="B8252" s="489" t="s">
        <v>5876</v>
      </c>
      <c r="C8252" s="490">
        <v>5844.7641351622606</v>
      </c>
      <c r="D8252" s="490">
        <v>752.80562060889906</v>
      </c>
    </row>
    <row r="8253" spans="1:4" x14ac:dyDescent="0.2">
      <c r="A8253" s="489" t="s">
        <v>9257</v>
      </c>
      <c r="B8253" s="489" t="s">
        <v>5877</v>
      </c>
      <c r="C8253" s="490">
        <v>11625.235864837699</v>
      </c>
      <c r="D8253" s="490">
        <v>1420.6038226831702</v>
      </c>
    </row>
    <row r="8254" spans="1:4" x14ac:dyDescent="0.2">
      <c r="A8254" s="489" t="s">
        <v>9257</v>
      </c>
      <c r="B8254" s="489" t="s">
        <v>4010</v>
      </c>
      <c r="C8254" s="490">
        <v>3449</v>
      </c>
      <c r="D8254" s="490">
        <v>991.24260000000004</v>
      </c>
    </row>
    <row r="8255" spans="1:4" x14ac:dyDescent="0.2">
      <c r="A8255" s="489" t="s">
        <v>9257</v>
      </c>
      <c r="B8255" s="489" t="s">
        <v>4014</v>
      </c>
      <c r="C8255" s="490">
        <v>1403</v>
      </c>
      <c r="D8255" s="490">
        <v>403.22220000000004</v>
      </c>
    </row>
    <row r="8256" spans="1:4" x14ac:dyDescent="0.2">
      <c r="A8256" s="489" t="s">
        <v>9257</v>
      </c>
      <c r="B8256" s="489" t="s">
        <v>4015</v>
      </c>
      <c r="C8256" s="490">
        <v>-1403</v>
      </c>
      <c r="D8256" s="490">
        <v>-229.81140000000002</v>
      </c>
    </row>
    <row r="8257" spans="1:4" x14ac:dyDescent="0.2">
      <c r="A8257" s="489" t="s">
        <v>9257</v>
      </c>
      <c r="B8257" s="489" t="s">
        <v>4010</v>
      </c>
      <c r="C8257" s="490">
        <v>3615</v>
      </c>
      <c r="D8257" s="490">
        <v>1038.951</v>
      </c>
    </row>
    <row r="8258" spans="1:4" x14ac:dyDescent="0.2">
      <c r="A8258" s="489" t="s">
        <v>9257</v>
      </c>
      <c r="B8258" s="489" t="s">
        <v>4014</v>
      </c>
      <c r="C8258" s="490">
        <v>1949</v>
      </c>
      <c r="D8258" s="490">
        <v>560.14260000000002</v>
      </c>
    </row>
    <row r="8259" spans="1:4" x14ac:dyDescent="0.2">
      <c r="A8259" s="489" t="s">
        <v>9257</v>
      </c>
      <c r="B8259" s="489" t="s">
        <v>4015</v>
      </c>
      <c r="C8259" s="490">
        <v>-1669.2</v>
      </c>
      <c r="D8259" s="490">
        <v>-273.41496000000001</v>
      </c>
    </row>
    <row r="8260" spans="1:4" x14ac:dyDescent="0.2">
      <c r="A8260" s="489" t="s">
        <v>9257</v>
      </c>
      <c r="B8260" s="489" t="s">
        <v>4016</v>
      </c>
      <c r="C8260" s="490">
        <v>-279.8</v>
      </c>
      <c r="D8260" s="490">
        <v>-33.576000000000001</v>
      </c>
    </row>
    <row r="8261" spans="1:4" x14ac:dyDescent="0.2">
      <c r="A8261" s="489" t="s">
        <v>9257</v>
      </c>
      <c r="B8261" s="489" t="s">
        <v>4010</v>
      </c>
      <c r="C8261" s="490">
        <v>6163</v>
      </c>
      <c r="D8261" s="490">
        <v>1771.2462</v>
      </c>
    </row>
    <row r="8262" spans="1:4" x14ac:dyDescent="0.2">
      <c r="A8262" s="489" t="s">
        <v>9257</v>
      </c>
      <c r="B8262" s="489" t="s">
        <v>3275</v>
      </c>
      <c r="C8262" s="490">
        <v>2470</v>
      </c>
      <c r="D8262" s="490">
        <v>841.03500000000008</v>
      </c>
    </row>
    <row r="8263" spans="1:4" x14ac:dyDescent="0.2">
      <c r="A8263" s="489" t="s">
        <v>9257</v>
      </c>
      <c r="B8263" s="489" t="s">
        <v>4010</v>
      </c>
      <c r="C8263" s="490">
        <v>13219</v>
      </c>
      <c r="D8263" s="490">
        <v>3799.1406000000002</v>
      </c>
    </row>
    <row r="8264" spans="1:4" x14ac:dyDescent="0.2">
      <c r="A8264" s="489" t="s">
        <v>9257</v>
      </c>
      <c r="B8264" s="489" t="s">
        <v>4014</v>
      </c>
      <c r="C8264" s="490">
        <v>2505</v>
      </c>
      <c r="D8264" s="490">
        <v>719.93700000000001</v>
      </c>
    </row>
    <row r="8265" spans="1:4" x14ac:dyDescent="0.2">
      <c r="A8265" s="489" t="s">
        <v>9257</v>
      </c>
      <c r="B8265" s="489" t="s">
        <v>4015</v>
      </c>
      <c r="C8265" s="490">
        <v>-2505</v>
      </c>
      <c r="D8265" s="490">
        <v>-410.31900000000002</v>
      </c>
    </row>
    <row r="8266" spans="1:4" x14ac:dyDescent="0.2">
      <c r="A8266" s="489" t="s">
        <v>9257</v>
      </c>
      <c r="B8266" s="489" t="s">
        <v>4010</v>
      </c>
      <c r="C8266" s="490">
        <v>5218</v>
      </c>
      <c r="D8266" s="490">
        <v>1499.6532</v>
      </c>
    </row>
    <row r="8267" spans="1:4" x14ac:dyDescent="0.2">
      <c r="A8267" s="489" t="s">
        <v>9257</v>
      </c>
      <c r="B8267" s="489" t="s">
        <v>4014</v>
      </c>
      <c r="C8267" s="490">
        <v>5550</v>
      </c>
      <c r="D8267" s="490">
        <v>1595.0700000000002</v>
      </c>
    </row>
    <row r="8268" spans="1:4" x14ac:dyDescent="0.2">
      <c r="A8268" s="489" t="s">
        <v>9257</v>
      </c>
      <c r="B8268" s="489" t="s">
        <v>4015</v>
      </c>
      <c r="C8268" s="490">
        <v>-3230.4</v>
      </c>
      <c r="D8268" s="490">
        <v>-529.13952000000006</v>
      </c>
    </row>
    <row r="8269" spans="1:4" x14ac:dyDescent="0.2">
      <c r="A8269" s="489" t="s">
        <v>9257</v>
      </c>
      <c r="B8269" s="489" t="s">
        <v>4016</v>
      </c>
      <c r="C8269" s="490">
        <v>-2319.6</v>
      </c>
      <c r="D8269" s="490">
        <v>-278.35200000000003</v>
      </c>
    </row>
    <row r="8270" spans="1:4" x14ac:dyDescent="0.2">
      <c r="A8270" s="489" t="s">
        <v>9257</v>
      </c>
      <c r="B8270" s="489" t="s">
        <v>4010</v>
      </c>
      <c r="C8270" s="490">
        <v>10492</v>
      </c>
      <c r="D8270" s="490">
        <v>3015.4008000000003</v>
      </c>
    </row>
    <row r="8271" spans="1:4" x14ac:dyDescent="0.2">
      <c r="A8271" s="489" t="s">
        <v>9257</v>
      </c>
      <c r="B8271" s="489" t="s">
        <v>4014</v>
      </c>
      <c r="C8271" s="490">
        <v>1080</v>
      </c>
      <c r="D8271" s="490">
        <v>310.392</v>
      </c>
    </row>
    <row r="8272" spans="1:4" x14ac:dyDescent="0.2">
      <c r="A8272" s="489" t="s">
        <v>9257</v>
      </c>
      <c r="B8272" s="489" t="s">
        <v>4015</v>
      </c>
      <c r="C8272" s="490">
        <v>-1080</v>
      </c>
      <c r="D8272" s="490">
        <v>-176.904</v>
      </c>
    </row>
    <row r="8273" spans="1:4" x14ac:dyDescent="0.2">
      <c r="A8273" s="489" t="s">
        <v>9257</v>
      </c>
      <c r="B8273" s="489" t="s">
        <v>5153</v>
      </c>
      <c r="C8273" s="490">
        <v>10047</v>
      </c>
      <c r="D8273" s="490">
        <v>0</v>
      </c>
    </row>
    <row r="8274" spans="1:4" x14ac:dyDescent="0.2">
      <c r="A8274" s="489" t="s">
        <v>9257</v>
      </c>
      <c r="B8274" s="489" t="s">
        <v>4896</v>
      </c>
      <c r="C8274" s="490">
        <v>3125</v>
      </c>
      <c r="D8274" s="490">
        <v>573.75</v>
      </c>
    </row>
    <row r="8275" spans="1:4" x14ac:dyDescent="0.2">
      <c r="A8275" s="489" t="s">
        <v>9257</v>
      </c>
      <c r="B8275" s="489" t="s">
        <v>4897</v>
      </c>
      <c r="C8275" s="490">
        <v>1375</v>
      </c>
      <c r="D8275" s="490">
        <v>239.52500000000001</v>
      </c>
    </row>
    <row r="8276" spans="1:4" x14ac:dyDescent="0.2">
      <c r="A8276" s="489" t="s">
        <v>9257</v>
      </c>
      <c r="B8276" s="489" t="s">
        <v>4010</v>
      </c>
      <c r="C8276" s="490">
        <v>29675</v>
      </c>
      <c r="D8276" s="490">
        <v>8528.5950000000012</v>
      </c>
    </row>
    <row r="8277" spans="1:4" x14ac:dyDescent="0.2">
      <c r="A8277" s="489" t="s">
        <v>9257</v>
      </c>
      <c r="B8277" s="489" t="s">
        <v>4010</v>
      </c>
      <c r="C8277" s="490">
        <v>14402</v>
      </c>
      <c r="D8277" s="490">
        <v>4139.1347999999998</v>
      </c>
    </row>
    <row r="8278" spans="1:4" x14ac:dyDescent="0.2">
      <c r="A8278" s="489" t="s">
        <v>9257</v>
      </c>
      <c r="B8278" s="489" t="s">
        <v>4827</v>
      </c>
      <c r="C8278" s="490">
        <v>5505</v>
      </c>
      <c r="D8278" s="490">
        <v>1344.8715</v>
      </c>
    </row>
    <row r="8279" spans="1:4" x14ac:dyDescent="0.2">
      <c r="A8279" s="489" t="s">
        <v>9257</v>
      </c>
      <c r="B8279" s="489" t="s">
        <v>4832</v>
      </c>
      <c r="C8279" s="490">
        <v>1703</v>
      </c>
      <c r="D8279" s="490">
        <v>416.04290000000003</v>
      </c>
    </row>
    <row r="8280" spans="1:4" x14ac:dyDescent="0.2">
      <c r="A8280" s="489" t="s">
        <v>9257</v>
      </c>
      <c r="B8280" s="489" t="s">
        <v>4833</v>
      </c>
      <c r="C8280" s="490">
        <v>-1703</v>
      </c>
      <c r="D8280" s="490">
        <v>-278.95140000000004</v>
      </c>
    </row>
    <row r="8281" spans="1:4" x14ac:dyDescent="0.2">
      <c r="A8281" s="489" t="s">
        <v>9257</v>
      </c>
      <c r="B8281" s="489" t="s">
        <v>4010</v>
      </c>
      <c r="C8281" s="490">
        <v>14589</v>
      </c>
      <c r="D8281" s="490">
        <v>4192.8786</v>
      </c>
    </row>
    <row r="8282" spans="1:4" x14ac:dyDescent="0.2">
      <c r="A8282" s="489" t="s">
        <v>9257</v>
      </c>
      <c r="B8282" s="489" t="s">
        <v>5153</v>
      </c>
      <c r="C8282" s="490">
        <v>4849</v>
      </c>
      <c r="D8282" s="490">
        <v>0</v>
      </c>
    </row>
    <row r="8283" spans="1:4" x14ac:dyDescent="0.2">
      <c r="A8283" s="489" t="s">
        <v>9257</v>
      </c>
      <c r="B8283" s="489" t="s">
        <v>5876</v>
      </c>
      <c r="C8283" s="490">
        <v>6935.6962025316507</v>
      </c>
      <c r="D8283" s="490">
        <v>893.31767088607603</v>
      </c>
    </row>
    <row r="8284" spans="1:4" x14ac:dyDescent="0.2">
      <c r="A8284" s="489" t="s">
        <v>9257</v>
      </c>
      <c r="B8284" s="489" t="s">
        <v>5877</v>
      </c>
      <c r="C8284" s="490">
        <v>20460.303797468401</v>
      </c>
      <c r="D8284" s="490">
        <v>2500.2491240506301</v>
      </c>
    </row>
    <row r="8285" spans="1:4" x14ac:dyDescent="0.2">
      <c r="A8285" s="489" t="s">
        <v>9257</v>
      </c>
      <c r="B8285" s="489" t="s">
        <v>4900</v>
      </c>
      <c r="C8285" s="490">
        <v>7903.5573122529604</v>
      </c>
      <c r="D8285" s="490">
        <v>1414.73675889328</v>
      </c>
    </row>
    <row r="8286" spans="1:4" x14ac:dyDescent="0.2">
      <c r="A8286" s="489" t="s">
        <v>9257</v>
      </c>
      <c r="B8286" s="489" t="s">
        <v>5153</v>
      </c>
      <c r="C8286" s="490">
        <v>12566</v>
      </c>
      <c r="D8286" s="490">
        <v>0</v>
      </c>
    </row>
    <row r="8287" spans="1:4" x14ac:dyDescent="0.2">
      <c r="A8287" s="489" t="s">
        <v>9257</v>
      </c>
      <c r="B8287" s="489" t="s">
        <v>4901</v>
      </c>
      <c r="C8287" s="490">
        <v>23710.671936758899</v>
      </c>
      <c r="D8287" s="490">
        <v>4026.0720948616604</v>
      </c>
    </row>
    <row r="8288" spans="1:4" x14ac:dyDescent="0.2">
      <c r="A8288" s="489" t="s">
        <v>9257</v>
      </c>
      <c r="B8288" s="489" t="s">
        <v>4902</v>
      </c>
      <c r="C8288" s="490">
        <v>28373.7707509881</v>
      </c>
      <c r="D8288" s="490">
        <v>4298.6262687747003</v>
      </c>
    </row>
    <row r="8289" spans="1:4" x14ac:dyDescent="0.2">
      <c r="A8289" s="489" t="s">
        <v>9257</v>
      </c>
      <c r="B8289" s="489" t="s">
        <v>4010</v>
      </c>
      <c r="C8289" s="490">
        <v>5398</v>
      </c>
      <c r="D8289" s="490">
        <v>1551.3852000000002</v>
      </c>
    </row>
    <row r="8290" spans="1:4" x14ac:dyDescent="0.2">
      <c r="A8290" s="489" t="s">
        <v>9257</v>
      </c>
      <c r="B8290" s="489" t="s">
        <v>4014</v>
      </c>
      <c r="C8290" s="490">
        <v>9605.3000000000011</v>
      </c>
      <c r="D8290" s="490">
        <v>2760.56322</v>
      </c>
    </row>
    <row r="8291" spans="1:4" x14ac:dyDescent="0.2">
      <c r="A8291" s="489" t="s">
        <v>9257</v>
      </c>
      <c r="B8291" s="489" t="s">
        <v>4015</v>
      </c>
      <c r="C8291" s="490">
        <v>-4500.99</v>
      </c>
      <c r="D8291" s="490">
        <v>-737.26216199999999</v>
      </c>
    </row>
    <row r="8292" spans="1:4" x14ac:dyDescent="0.2">
      <c r="A8292" s="489" t="s">
        <v>9257</v>
      </c>
      <c r="B8292" s="489" t="s">
        <v>4016</v>
      </c>
      <c r="C8292" s="490">
        <v>-5104.3100000000004</v>
      </c>
      <c r="D8292" s="490">
        <v>-612.5172</v>
      </c>
    </row>
    <row r="8293" spans="1:4" x14ac:dyDescent="0.2">
      <c r="A8293" s="489" t="s">
        <v>9257</v>
      </c>
      <c r="B8293" s="489" t="s">
        <v>4010</v>
      </c>
      <c r="C8293" s="490">
        <v>24078.106508875702</v>
      </c>
      <c r="D8293" s="490">
        <v>6920.0478106508899</v>
      </c>
    </row>
    <row r="8294" spans="1:4" x14ac:dyDescent="0.2">
      <c r="A8294" s="489" t="s">
        <v>9257</v>
      </c>
      <c r="B8294" s="489" t="s">
        <v>4011</v>
      </c>
      <c r="C8294" s="490">
        <v>9831.8934911242613</v>
      </c>
      <c r="D8294" s="490">
        <v>2687.05649112426</v>
      </c>
    </row>
    <row r="8295" spans="1:4" x14ac:dyDescent="0.2">
      <c r="A8295" s="489" t="s">
        <v>9257</v>
      </c>
      <c r="B8295" s="489" t="s">
        <v>4827</v>
      </c>
      <c r="C8295" s="490">
        <v>23618.630136986299</v>
      </c>
      <c r="D8295" s="490">
        <v>5770.0313424657506</v>
      </c>
    </row>
    <row r="8296" spans="1:4" x14ac:dyDescent="0.2">
      <c r="A8296" s="489" t="s">
        <v>9257</v>
      </c>
      <c r="B8296" s="489" t="s">
        <v>4829</v>
      </c>
      <c r="C8296" s="490">
        <v>5117.3698630137005</v>
      </c>
      <c r="D8296" s="490">
        <v>1188.7650191780801</v>
      </c>
    </row>
    <row r="8297" spans="1:4" x14ac:dyDescent="0.2">
      <c r="A8297" s="489" t="s">
        <v>9257</v>
      </c>
      <c r="B8297" s="489" t="s">
        <v>1105</v>
      </c>
      <c r="C8297" s="490">
        <v>702.20930232558101</v>
      </c>
      <c r="D8297" s="490">
        <v>355.45834883720903</v>
      </c>
    </row>
    <row r="8298" spans="1:4" x14ac:dyDescent="0.2">
      <c r="A8298" s="489" t="s">
        <v>9257</v>
      </c>
      <c r="B8298" s="489" t="s">
        <v>1115</v>
      </c>
      <c r="C8298" s="490">
        <v>212.79069767441902</v>
      </c>
      <c r="D8298" s="490">
        <v>116.03476744186001</v>
      </c>
    </row>
    <row r="8299" spans="1:4" x14ac:dyDescent="0.2">
      <c r="A8299" s="489" t="s">
        <v>9257</v>
      </c>
      <c r="B8299" s="489" t="s">
        <v>1105</v>
      </c>
      <c r="C8299" s="490">
        <v>265</v>
      </c>
      <c r="D8299" s="490">
        <v>134.143</v>
      </c>
    </row>
    <row r="8300" spans="1:4" x14ac:dyDescent="0.2">
      <c r="A8300" s="489" t="s">
        <v>9257</v>
      </c>
      <c r="B8300" s="489" t="s">
        <v>1122</v>
      </c>
      <c r="C8300" s="490">
        <v>24125.258649093899</v>
      </c>
      <c r="D8300" s="490">
        <v>12496.883980230601</v>
      </c>
    </row>
    <row r="8301" spans="1:4" x14ac:dyDescent="0.2">
      <c r="A8301" s="489" t="s">
        <v>9257</v>
      </c>
      <c r="B8301" s="489" t="s">
        <v>1123</v>
      </c>
      <c r="C8301" s="490">
        <v>56292.270181219101</v>
      </c>
      <c r="D8301" s="490">
        <v>27740.8307453048</v>
      </c>
    </row>
    <row r="8302" spans="1:4" x14ac:dyDescent="0.2">
      <c r="A8302" s="489" t="s">
        <v>9257</v>
      </c>
      <c r="B8302" s="489" t="s">
        <v>1124</v>
      </c>
      <c r="C8302" s="490">
        <v>12328.007169687</v>
      </c>
      <c r="D8302" s="490">
        <v>6008.6706945054402</v>
      </c>
    </row>
    <row r="8303" spans="1:4" x14ac:dyDescent="0.2">
      <c r="A8303" s="489" t="s">
        <v>9257</v>
      </c>
      <c r="B8303" s="489" t="s">
        <v>4010</v>
      </c>
      <c r="C8303" s="490">
        <v>32269.001490313</v>
      </c>
      <c r="D8303" s="490">
        <v>9274.1110283159505</v>
      </c>
    </row>
    <row r="8304" spans="1:4" x14ac:dyDescent="0.2">
      <c r="A8304" s="489" t="s">
        <v>9257</v>
      </c>
      <c r="B8304" s="489" t="s">
        <v>4011</v>
      </c>
      <c r="C8304" s="490">
        <v>75294.336810730296</v>
      </c>
      <c r="D8304" s="490">
        <v>20577.942250372602</v>
      </c>
    </row>
    <row r="8305" spans="1:4" x14ac:dyDescent="0.2">
      <c r="A8305" s="489" t="s">
        <v>9257</v>
      </c>
      <c r="B8305" s="489" t="s">
        <v>4012</v>
      </c>
      <c r="C8305" s="490">
        <v>7916.6616989567801</v>
      </c>
      <c r="D8305" s="490">
        <v>2047.2487153502202</v>
      </c>
    </row>
    <row r="8306" spans="1:4" x14ac:dyDescent="0.2">
      <c r="A8306" s="489" t="s">
        <v>9257</v>
      </c>
      <c r="B8306" s="489" t="s">
        <v>173</v>
      </c>
      <c r="C8306" s="490">
        <v>28032.0741957299</v>
      </c>
      <c r="D8306" s="490">
        <v>12056.5951115834</v>
      </c>
    </row>
    <row r="8307" spans="1:4" x14ac:dyDescent="0.2">
      <c r="A8307" s="489" t="s">
        <v>9257</v>
      </c>
      <c r="B8307" s="489" t="s">
        <v>175</v>
      </c>
      <c r="C8307" s="490">
        <v>65408.173123369699</v>
      </c>
      <c r="D8307" s="490">
        <v>26758.483624770601</v>
      </c>
    </row>
    <row r="8308" spans="1:4" x14ac:dyDescent="0.2">
      <c r="A8308" s="489" t="s">
        <v>9257</v>
      </c>
      <c r="B8308" s="489" t="s">
        <v>176</v>
      </c>
      <c r="C8308" s="490">
        <v>447018.14317457302</v>
      </c>
      <c r="D8308" s="490">
        <v>176929.781068496</v>
      </c>
    </row>
    <row r="8309" spans="1:4" x14ac:dyDescent="0.2">
      <c r="A8309" s="489" t="s">
        <v>9257</v>
      </c>
      <c r="B8309" s="489" t="s">
        <v>4827</v>
      </c>
      <c r="C8309" s="490">
        <v>28032.0741957299</v>
      </c>
      <c r="D8309" s="490">
        <v>6848.2357260168101</v>
      </c>
    </row>
    <row r="8310" spans="1:4" x14ac:dyDescent="0.2">
      <c r="A8310" s="489" t="s">
        <v>9257</v>
      </c>
      <c r="B8310" s="489" t="s">
        <v>4829</v>
      </c>
      <c r="C8310" s="490">
        <v>65408.173123369699</v>
      </c>
      <c r="D8310" s="490">
        <v>15194.318616558799</v>
      </c>
    </row>
    <row r="8311" spans="1:4" x14ac:dyDescent="0.2">
      <c r="A8311" s="489" t="s">
        <v>9257</v>
      </c>
      <c r="B8311" s="489" t="s">
        <v>4830</v>
      </c>
      <c r="C8311" s="490">
        <v>151653.521398899</v>
      </c>
      <c r="D8311" s="490">
        <v>33333.444003477904</v>
      </c>
    </row>
    <row r="8312" spans="1:4" x14ac:dyDescent="0.2">
      <c r="A8312" s="489" t="s">
        <v>9257</v>
      </c>
      <c r="B8312" s="489" t="s">
        <v>3266</v>
      </c>
      <c r="C8312" s="490">
        <v>181647.84078833001</v>
      </c>
      <c r="D8312" s="490">
        <v>63994.5343097285</v>
      </c>
    </row>
    <row r="8313" spans="1:4" x14ac:dyDescent="0.2">
      <c r="A8313" s="489" t="s">
        <v>9257</v>
      </c>
      <c r="B8313" s="489" t="s">
        <v>3265</v>
      </c>
      <c r="C8313" s="490">
        <v>69532.401355604001</v>
      </c>
      <c r="D8313" s="490">
        <v>25886.913024691399</v>
      </c>
    </row>
    <row r="8314" spans="1:4" x14ac:dyDescent="0.2">
      <c r="A8314" s="489" t="s">
        <v>9257</v>
      </c>
      <c r="B8314" s="489" t="s">
        <v>3264</v>
      </c>
      <c r="C8314" s="490">
        <v>29799.6005809731</v>
      </c>
      <c r="D8314" s="490">
        <v>11663.5636673929</v>
      </c>
    </row>
    <row r="8315" spans="1:4" x14ac:dyDescent="0.2">
      <c r="A8315" s="489" t="s">
        <v>9257</v>
      </c>
      <c r="B8315" s="489" t="s">
        <v>3266</v>
      </c>
      <c r="C8315" s="490">
        <v>64804.198063422904</v>
      </c>
      <c r="D8315" s="490">
        <v>22830.518977743901</v>
      </c>
    </row>
    <row r="8316" spans="1:4" x14ac:dyDescent="0.2">
      <c r="A8316" s="489" t="s">
        <v>9257</v>
      </c>
      <c r="B8316" s="489" t="s">
        <v>3291</v>
      </c>
      <c r="C8316" s="490">
        <v>31968.566142460702</v>
      </c>
      <c r="D8316" s="490">
        <v>10559.2173968548</v>
      </c>
    </row>
    <row r="8317" spans="1:4" x14ac:dyDescent="0.2">
      <c r="A8317" s="489" t="s">
        <v>9257</v>
      </c>
      <c r="B8317" s="489" t="s">
        <v>3292</v>
      </c>
      <c r="C8317" s="490">
        <v>74593.320999074902</v>
      </c>
      <c r="D8317" s="490">
        <v>23437.221457909302</v>
      </c>
    </row>
    <row r="8318" spans="1:4" x14ac:dyDescent="0.2">
      <c r="A8318" s="489" t="s">
        <v>9257</v>
      </c>
      <c r="B8318" s="489" t="s">
        <v>3293</v>
      </c>
      <c r="C8318" s="490">
        <v>959056.984273821</v>
      </c>
      <c r="D8318" s="490">
        <v>285127.64142460702</v>
      </c>
    </row>
    <row r="8319" spans="1:4" x14ac:dyDescent="0.2">
      <c r="A8319" s="489" t="s">
        <v>9257</v>
      </c>
      <c r="B8319" s="489" t="s">
        <v>3294</v>
      </c>
      <c r="C8319" s="490">
        <v>86315.128584643797</v>
      </c>
      <c r="D8319" s="490">
        <v>21397.520376133201</v>
      </c>
    </row>
    <row r="8320" spans="1:4" x14ac:dyDescent="0.2">
      <c r="A8320" s="489" t="s">
        <v>9257</v>
      </c>
      <c r="B8320" s="489" t="s">
        <v>4010</v>
      </c>
      <c r="C8320" s="490">
        <v>26078.4198113208</v>
      </c>
      <c r="D8320" s="490">
        <v>7494.9378537735802</v>
      </c>
    </row>
    <row r="8321" spans="1:4" x14ac:dyDescent="0.2">
      <c r="A8321" s="489" t="s">
        <v>9257</v>
      </c>
      <c r="B8321" s="489" t="s">
        <v>4011</v>
      </c>
      <c r="C8321" s="490">
        <v>18150.5801886792</v>
      </c>
      <c r="D8321" s="490">
        <v>4960.5535655660406</v>
      </c>
    </row>
    <row r="8322" spans="1:4" x14ac:dyDescent="0.2">
      <c r="A8322" s="489" t="s">
        <v>9257</v>
      </c>
      <c r="B8322" s="489" t="s">
        <v>1129</v>
      </c>
      <c r="C8322" s="490">
        <v>24088.960463222702</v>
      </c>
      <c r="D8322" s="490">
        <v>11854.177443951899</v>
      </c>
    </row>
    <row r="8323" spans="1:4" x14ac:dyDescent="0.2">
      <c r="A8323" s="489" t="s">
        <v>9257</v>
      </c>
      <c r="B8323" s="489" t="s">
        <v>1130</v>
      </c>
      <c r="C8323" s="490">
        <v>56207.574414186201</v>
      </c>
      <c r="D8323" s="490">
        <v>26316.386340722001</v>
      </c>
    </row>
    <row r="8324" spans="1:4" x14ac:dyDescent="0.2">
      <c r="A8324" s="489" t="s">
        <v>9257</v>
      </c>
      <c r="B8324" s="489" t="s">
        <v>1131</v>
      </c>
      <c r="C8324" s="490">
        <v>8455.2251225911496</v>
      </c>
      <c r="D8324" s="490">
        <v>3914.7692317597002</v>
      </c>
    </row>
    <row r="8325" spans="1:4" x14ac:dyDescent="0.2">
      <c r="A8325" s="489" t="s">
        <v>9257</v>
      </c>
      <c r="B8325" s="489" t="s">
        <v>173</v>
      </c>
      <c r="C8325" s="490">
        <v>26003.242105263202</v>
      </c>
      <c r="D8325" s="490">
        <v>11183.9944294737</v>
      </c>
    </row>
    <row r="8326" spans="1:4" x14ac:dyDescent="0.2">
      <c r="A8326" s="489" t="s">
        <v>9257</v>
      </c>
      <c r="B8326" s="489" t="s">
        <v>175</v>
      </c>
      <c r="C8326" s="490">
        <v>60674.231578947401</v>
      </c>
      <c r="D8326" s="490">
        <v>24821.8281389474</v>
      </c>
    </row>
    <row r="8327" spans="1:4" x14ac:dyDescent="0.2">
      <c r="A8327" s="489" t="s">
        <v>9257</v>
      </c>
      <c r="B8327" s="489" t="s">
        <v>176</v>
      </c>
      <c r="C8327" s="490">
        <v>16252.026315789501</v>
      </c>
      <c r="D8327" s="490">
        <v>6432.5520157894707</v>
      </c>
    </row>
    <row r="8328" spans="1:4" x14ac:dyDescent="0.2">
      <c r="A8328" s="489" t="s">
        <v>9257</v>
      </c>
      <c r="B8328" s="489" t="s">
        <v>4010</v>
      </c>
      <c r="C8328" s="490">
        <v>7983.6779560803807</v>
      </c>
      <c r="D8328" s="490">
        <v>2294.5090445774999</v>
      </c>
    </row>
    <row r="8329" spans="1:4" x14ac:dyDescent="0.2">
      <c r="A8329" s="489" t="s">
        <v>9257</v>
      </c>
      <c r="B8329" s="489" t="s">
        <v>4011</v>
      </c>
      <c r="C8329" s="490">
        <v>18628.5818975209</v>
      </c>
      <c r="D8329" s="490">
        <v>5091.1914325924599</v>
      </c>
    </row>
    <row r="8330" spans="1:4" x14ac:dyDescent="0.2">
      <c r="A8330" s="489" t="s">
        <v>9257</v>
      </c>
      <c r="B8330" s="489" t="s">
        <v>4012</v>
      </c>
      <c r="C8330" s="490">
        <v>239510.33868241101</v>
      </c>
      <c r="D8330" s="490">
        <v>61937.373583271605</v>
      </c>
    </row>
    <row r="8331" spans="1:4" x14ac:dyDescent="0.2">
      <c r="A8331" s="489" t="s">
        <v>9257</v>
      </c>
      <c r="B8331" s="489" t="s">
        <v>4979</v>
      </c>
      <c r="C8331" s="490">
        <v>221964</v>
      </c>
      <c r="D8331" s="490">
        <v>47467.7376386096</v>
      </c>
    </row>
    <row r="8332" spans="1:4" x14ac:dyDescent="0.2">
      <c r="A8332" s="489" t="s">
        <v>9257</v>
      </c>
      <c r="B8332" s="489" t="s">
        <v>4971</v>
      </c>
      <c r="C8332" s="490">
        <v>43530</v>
      </c>
      <c r="D8332" s="490">
        <v>9377.3769858764408</v>
      </c>
    </row>
    <row r="8333" spans="1:4" x14ac:dyDescent="0.2">
      <c r="A8333" s="489" t="s">
        <v>9257</v>
      </c>
      <c r="B8333" s="489" t="s">
        <v>4991</v>
      </c>
      <c r="C8333" s="490">
        <v>70357.5</v>
      </c>
      <c r="D8333" s="490">
        <v>14545.9429207627</v>
      </c>
    </row>
    <row r="8334" spans="1:4" x14ac:dyDescent="0.2">
      <c r="A8334" s="489" t="s">
        <v>9257</v>
      </c>
      <c r="B8334" s="489" t="s">
        <v>4993</v>
      </c>
      <c r="C8334" s="490">
        <v>30138.75</v>
      </c>
      <c r="D8334" s="490">
        <v>6369.6233930641702</v>
      </c>
    </row>
    <row r="8335" spans="1:4" x14ac:dyDescent="0.2">
      <c r="A8335" s="489" t="s">
        <v>9257</v>
      </c>
      <c r="B8335" s="489" t="s">
        <v>4981</v>
      </c>
      <c r="C8335" s="490">
        <v>259128</v>
      </c>
      <c r="D8335" s="490">
        <v>54200.071988922304</v>
      </c>
    </row>
    <row r="8336" spans="1:4" x14ac:dyDescent="0.2">
      <c r="A8336" s="489" t="s">
        <v>9257</v>
      </c>
      <c r="B8336" s="489" t="s">
        <v>4983</v>
      </c>
      <c r="C8336" s="490">
        <v>241176</v>
      </c>
      <c r="D8336" s="490">
        <v>51629.346283430605</v>
      </c>
    </row>
    <row r="8337" spans="1:4" x14ac:dyDescent="0.2">
      <c r="A8337" s="489" t="s">
        <v>9257</v>
      </c>
      <c r="B8337" s="489" t="s">
        <v>4989</v>
      </c>
      <c r="C8337" s="490">
        <v>162747.75</v>
      </c>
      <c r="D8337" s="490">
        <v>34654.418230071104</v>
      </c>
    </row>
    <row r="8338" spans="1:4" x14ac:dyDescent="0.2">
      <c r="A8338" s="489" t="s">
        <v>9257</v>
      </c>
      <c r="B8338" s="489" t="s">
        <v>4973</v>
      </c>
      <c r="C8338" s="490">
        <v>45918</v>
      </c>
      <c r="D8338" s="490">
        <v>9625.0242867005309</v>
      </c>
    </row>
    <row r="8339" spans="1:4" x14ac:dyDescent="0.2">
      <c r="A8339" s="489" t="s">
        <v>9257</v>
      </c>
      <c r="B8339" s="489" t="s">
        <v>4975</v>
      </c>
      <c r="C8339" s="490">
        <v>101130</v>
      </c>
      <c r="D8339" s="490">
        <v>20935.256740929999</v>
      </c>
    </row>
    <row r="8340" spans="1:4" x14ac:dyDescent="0.2">
      <c r="A8340" s="489" t="s">
        <v>9257</v>
      </c>
      <c r="B8340" s="489" t="s">
        <v>4977</v>
      </c>
      <c r="C8340" s="490">
        <v>163974</v>
      </c>
      <c r="D8340" s="490">
        <v>34935.204589954097</v>
      </c>
    </row>
    <row r="8341" spans="1:4" x14ac:dyDescent="0.2">
      <c r="A8341" s="489" t="s">
        <v>9257</v>
      </c>
      <c r="B8341" s="489" t="s">
        <v>4013</v>
      </c>
      <c r="C8341" s="490">
        <v>213229.40146398701</v>
      </c>
      <c r="D8341" s="490">
        <v>45972.258955635698</v>
      </c>
    </row>
    <row r="8342" spans="1:4" x14ac:dyDescent="0.2">
      <c r="A8342" s="489" t="s">
        <v>9257</v>
      </c>
      <c r="B8342" s="489" t="s">
        <v>1105</v>
      </c>
      <c r="C8342" s="490">
        <v>1750.5</v>
      </c>
      <c r="D8342" s="490">
        <v>886.10310000000004</v>
      </c>
    </row>
    <row r="8343" spans="1:4" x14ac:dyDescent="0.2">
      <c r="A8343" s="489" t="s">
        <v>9257</v>
      </c>
      <c r="B8343" s="489" t="s">
        <v>1106</v>
      </c>
      <c r="C8343" s="490">
        <v>2661</v>
      </c>
      <c r="D8343" s="490">
        <v>1279.941</v>
      </c>
    </row>
    <row r="8344" spans="1:4" x14ac:dyDescent="0.2">
      <c r="A8344" s="489" t="s">
        <v>9257</v>
      </c>
      <c r="B8344" s="489" t="s">
        <v>1106</v>
      </c>
      <c r="C8344" s="490">
        <v>2895</v>
      </c>
      <c r="D8344" s="490">
        <v>1392.4950000000001</v>
      </c>
    </row>
    <row r="8345" spans="1:4" x14ac:dyDescent="0.2">
      <c r="A8345" s="489" t="s">
        <v>9257</v>
      </c>
      <c r="B8345" s="489" t="s">
        <v>1106</v>
      </c>
      <c r="C8345" s="490">
        <v>2126</v>
      </c>
      <c r="D8345" s="490">
        <v>1022.606</v>
      </c>
    </row>
    <row r="8346" spans="1:4" x14ac:dyDescent="0.2">
      <c r="A8346" s="489" t="s">
        <v>9257</v>
      </c>
      <c r="B8346" s="489" t="s">
        <v>1106</v>
      </c>
      <c r="C8346" s="490">
        <v>941</v>
      </c>
      <c r="D8346" s="490">
        <v>452.62100000000004</v>
      </c>
    </row>
    <row r="8347" spans="1:4" x14ac:dyDescent="0.2">
      <c r="A8347" s="489" t="s">
        <v>9257</v>
      </c>
      <c r="B8347" s="489" t="s">
        <v>1108</v>
      </c>
      <c r="C8347" s="490">
        <v>1576</v>
      </c>
      <c r="D8347" s="490">
        <v>904.62400000000002</v>
      </c>
    </row>
    <row r="8348" spans="1:4" x14ac:dyDescent="0.2">
      <c r="A8348" s="489" t="s">
        <v>9257</v>
      </c>
      <c r="B8348" s="489" t="s">
        <v>1115</v>
      </c>
      <c r="C8348" s="490">
        <v>8463.4</v>
      </c>
      <c r="D8348" s="490">
        <v>4615.09202</v>
      </c>
    </row>
    <row r="8349" spans="1:4" x14ac:dyDescent="0.2">
      <c r="A8349" s="489" t="s">
        <v>9257</v>
      </c>
      <c r="B8349" s="489" t="s">
        <v>1107</v>
      </c>
      <c r="C8349" s="490">
        <v>3950</v>
      </c>
      <c r="D8349" s="490">
        <v>1805.15</v>
      </c>
    </row>
    <row r="8350" spans="1:4" x14ac:dyDescent="0.2">
      <c r="A8350" s="489" t="s">
        <v>9257</v>
      </c>
      <c r="B8350" s="489" t="s">
        <v>1107</v>
      </c>
      <c r="C8350" s="490">
        <v>4325</v>
      </c>
      <c r="D8350" s="490">
        <v>1976.5250000000001</v>
      </c>
    </row>
    <row r="8351" spans="1:4" x14ac:dyDescent="0.2">
      <c r="A8351" s="489" t="s">
        <v>9257</v>
      </c>
      <c r="B8351" s="489" t="s">
        <v>1115</v>
      </c>
      <c r="C8351" s="490">
        <v>422</v>
      </c>
      <c r="D8351" s="490">
        <v>230.11660000000001</v>
      </c>
    </row>
    <row r="8352" spans="1:4" x14ac:dyDescent="0.2">
      <c r="A8352" s="489" t="s">
        <v>9257</v>
      </c>
      <c r="B8352" s="489" t="s">
        <v>1115</v>
      </c>
      <c r="C8352" s="490">
        <v>12175</v>
      </c>
      <c r="D8352" s="490">
        <v>6639.0275000000001</v>
      </c>
    </row>
    <row r="8353" spans="1:4" x14ac:dyDescent="0.2">
      <c r="A8353" s="489" t="s">
        <v>9257</v>
      </c>
      <c r="B8353" s="489" t="s">
        <v>1115</v>
      </c>
      <c r="C8353" s="490">
        <v>11302</v>
      </c>
      <c r="D8353" s="490">
        <v>6162.9805999999999</v>
      </c>
    </row>
    <row r="8354" spans="1:4" x14ac:dyDescent="0.2">
      <c r="A8354" s="489" t="s">
        <v>9257</v>
      </c>
      <c r="B8354" s="489" t="s">
        <v>1122</v>
      </c>
      <c r="C8354" s="490">
        <v>5000</v>
      </c>
      <c r="D8354" s="490">
        <v>2590</v>
      </c>
    </row>
    <row r="8355" spans="1:4" x14ac:dyDescent="0.2">
      <c r="A8355" s="489" t="s">
        <v>9257</v>
      </c>
      <c r="B8355" s="489" t="s">
        <v>1115</v>
      </c>
      <c r="C8355" s="490">
        <v>829</v>
      </c>
      <c r="D8355" s="490">
        <v>452.05370000000005</v>
      </c>
    </row>
    <row r="8356" spans="1:4" x14ac:dyDescent="0.2">
      <c r="A8356" s="489" t="s">
        <v>9257</v>
      </c>
      <c r="B8356" s="489" t="s">
        <v>1122</v>
      </c>
      <c r="C8356" s="490">
        <v>8971</v>
      </c>
      <c r="D8356" s="490">
        <v>4646.9780000000001</v>
      </c>
    </row>
    <row r="8357" spans="1:4" x14ac:dyDescent="0.2">
      <c r="A8357" s="489" t="s">
        <v>9257</v>
      </c>
      <c r="B8357" s="489" t="s">
        <v>1122</v>
      </c>
      <c r="C8357" s="490">
        <v>14116</v>
      </c>
      <c r="D8357" s="490">
        <v>7312.0880000000006</v>
      </c>
    </row>
    <row r="8358" spans="1:4" x14ac:dyDescent="0.2">
      <c r="A8358" s="489" t="s">
        <v>9257</v>
      </c>
      <c r="B8358" s="489" t="s">
        <v>1122</v>
      </c>
      <c r="C8358" s="490">
        <v>8025</v>
      </c>
      <c r="D8358" s="490">
        <v>4156.95</v>
      </c>
    </row>
    <row r="8359" spans="1:4" x14ac:dyDescent="0.2">
      <c r="A8359" s="489" t="s">
        <v>9257</v>
      </c>
      <c r="B8359" s="489" t="s">
        <v>1122</v>
      </c>
      <c r="C8359" s="490">
        <v>6290</v>
      </c>
      <c r="D8359" s="490">
        <v>3258.2200000000003</v>
      </c>
    </row>
    <row r="8360" spans="1:4" x14ac:dyDescent="0.2">
      <c r="A8360" s="489" t="s">
        <v>9257</v>
      </c>
      <c r="B8360" s="489" t="s">
        <v>1122</v>
      </c>
      <c r="C8360" s="490">
        <v>4182</v>
      </c>
      <c r="D8360" s="490">
        <v>2166.2760000000003</v>
      </c>
    </row>
    <row r="8361" spans="1:4" x14ac:dyDescent="0.2">
      <c r="A8361" s="489" t="s">
        <v>9257</v>
      </c>
      <c r="B8361" s="489" t="s">
        <v>1122</v>
      </c>
      <c r="C8361" s="490">
        <v>4087</v>
      </c>
      <c r="D8361" s="490">
        <v>2117.0660000000003</v>
      </c>
    </row>
    <row r="8362" spans="1:4" x14ac:dyDescent="0.2">
      <c r="A8362" s="489" t="s">
        <v>9257</v>
      </c>
      <c r="B8362" s="489" t="s">
        <v>1122</v>
      </c>
      <c r="C8362" s="490">
        <v>26899.456521739099</v>
      </c>
      <c r="D8362" s="490">
        <v>13933.918478260901</v>
      </c>
    </row>
    <row r="8363" spans="1:4" x14ac:dyDescent="0.2">
      <c r="A8363" s="489" t="s">
        <v>9257</v>
      </c>
      <c r="B8363" s="489" t="s">
        <v>1123</v>
      </c>
      <c r="C8363" s="490">
        <v>2797.54347826087</v>
      </c>
      <c r="D8363" s="490">
        <v>1378.6294260869602</v>
      </c>
    </row>
    <row r="8364" spans="1:4" x14ac:dyDescent="0.2">
      <c r="A8364" s="489" t="s">
        <v>9257</v>
      </c>
      <c r="B8364" s="489" t="s">
        <v>1122</v>
      </c>
      <c r="C8364" s="490">
        <v>4378</v>
      </c>
      <c r="D8364" s="490">
        <v>2267.8040000000001</v>
      </c>
    </row>
    <row r="8365" spans="1:4" x14ac:dyDescent="0.2">
      <c r="A8365" s="489" t="s">
        <v>9257</v>
      </c>
      <c r="B8365" s="489" t="s">
        <v>1122</v>
      </c>
      <c r="C8365" s="490">
        <v>25612.679211469502</v>
      </c>
      <c r="D8365" s="490">
        <v>13267.3678315412</v>
      </c>
    </row>
    <row r="8366" spans="1:4" x14ac:dyDescent="0.2">
      <c r="A8366" s="489" t="s">
        <v>9257</v>
      </c>
      <c r="B8366" s="489" t="s">
        <v>1123</v>
      </c>
      <c r="C8366" s="490">
        <v>20121.320788530502</v>
      </c>
      <c r="D8366" s="490">
        <v>9915.7868845878111</v>
      </c>
    </row>
    <row r="8367" spans="1:4" x14ac:dyDescent="0.2">
      <c r="A8367" s="489" t="s">
        <v>9257</v>
      </c>
      <c r="B8367" s="489" t="s">
        <v>1122</v>
      </c>
      <c r="C8367" s="490">
        <v>14017</v>
      </c>
      <c r="D8367" s="490">
        <v>7260.8060000000005</v>
      </c>
    </row>
    <row r="8368" spans="1:4" x14ac:dyDescent="0.2">
      <c r="A8368" s="489" t="s">
        <v>9257</v>
      </c>
      <c r="B8368" s="489" t="s">
        <v>1129</v>
      </c>
      <c r="C8368" s="490">
        <v>5722</v>
      </c>
      <c r="D8368" s="490">
        <v>2815.7962000000002</v>
      </c>
    </row>
    <row r="8369" spans="1:4" x14ac:dyDescent="0.2">
      <c r="A8369" s="489" t="s">
        <v>9257</v>
      </c>
      <c r="B8369" s="489" t="s">
        <v>1129</v>
      </c>
      <c r="C8369" s="490">
        <v>1937</v>
      </c>
      <c r="D8369" s="490">
        <v>953.19770000000005</v>
      </c>
    </row>
    <row r="8370" spans="1:4" x14ac:dyDescent="0.2">
      <c r="A8370" s="489" t="s">
        <v>9257</v>
      </c>
      <c r="B8370" s="489" t="s">
        <v>1129</v>
      </c>
      <c r="C8370" s="490">
        <v>26018</v>
      </c>
      <c r="D8370" s="490">
        <v>12803.4578</v>
      </c>
    </row>
    <row r="8371" spans="1:4" x14ac:dyDescent="0.2">
      <c r="A8371" s="489" t="s">
        <v>9257</v>
      </c>
      <c r="B8371" s="489" t="s">
        <v>1129</v>
      </c>
      <c r="C8371" s="490">
        <v>5556</v>
      </c>
      <c r="D8371" s="490">
        <v>2734.1076000000003</v>
      </c>
    </row>
    <row r="8372" spans="1:4" x14ac:dyDescent="0.2">
      <c r="A8372" s="489" t="s">
        <v>9257</v>
      </c>
      <c r="B8372" s="489" t="s">
        <v>1136</v>
      </c>
      <c r="C8372" s="490">
        <v>4974</v>
      </c>
      <c r="D8372" s="490">
        <v>2325.3450000000003</v>
      </c>
    </row>
    <row r="8373" spans="1:4" x14ac:dyDescent="0.2">
      <c r="A8373" s="489" t="s">
        <v>9257</v>
      </c>
      <c r="B8373" s="489" t="s">
        <v>1136</v>
      </c>
      <c r="C8373" s="490">
        <v>4628</v>
      </c>
      <c r="D8373" s="490">
        <v>2163.59</v>
      </c>
    </row>
    <row r="8374" spans="1:4" x14ac:dyDescent="0.2">
      <c r="A8374" s="489" t="s">
        <v>9257</v>
      </c>
      <c r="B8374" s="489" t="s">
        <v>1136</v>
      </c>
      <c r="C8374" s="490">
        <v>26539.655172413801</v>
      </c>
      <c r="D8374" s="490">
        <v>12407.2887931034</v>
      </c>
    </row>
    <row r="8375" spans="1:4" x14ac:dyDescent="0.2">
      <c r="A8375" s="489" t="s">
        <v>9257</v>
      </c>
      <c r="B8375" s="489" t="s">
        <v>1137</v>
      </c>
      <c r="C8375" s="490">
        <v>4246.3448275862102</v>
      </c>
      <c r="D8375" s="490">
        <v>1888.7741793103401</v>
      </c>
    </row>
    <row r="8376" spans="1:4" x14ac:dyDescent="0.2">
      <c r="A8376" s="489" t="s">
        <v>9257</v>
      </c>
      <c r="B8376" s="489" t="s">
        <v>1132</v>
      </c>
      <c r="C8376" s="490">
        <v>1205</v>
      </c>
      <c r="D8376" s="490">
        <v>653.23050000000001</v>
      </c>
    </row>
    <row r="8377" spans="1:4" x14ac:dyDescent="0.2">
      <c r="A8377" s="489" t="s">
        <v>9257</v>
      </c>
      <c r="B8377" s="489" t="s">
        <v>1136</v>
      </c>
      <c r="C8377" s="490">
        <v>11256</v>
      </c>
      <c r="D8377" s="490">
        <v>5262.18</v>
      </c>
    </row>
    <row r="8378" spans="1:4" x14ac:dyDescent="0.2">
      <c r="A8378" s="489" t="s">
        <v>9257</v>
      </c>
      <c r="B8378" s="489" t="s">
        <v>1136</v>
      </c>
      <c r="C8378" s="490">
        <v>5873</v>
      </c>
      <c r="D8378" s="490">
        <v>2745.6275000000001</v>
      </c>
    </row>
    <row r="8379" spans="1:4" x14ac:dyDescent="0.2">
      <c r="A8379" s="489" t="s">
        <v>9257</v>
      </c>
      <c r="B8379" s="489" t="s">
        <v>1136</v>
      </c>
      <c r="C8379" s="490">
        <v>28110.252590673601</v>
      </c>
      <c r="D8379" s="490">
        <v>13141.5430861399</v>
      </c>
    </row>
    <row r="8380" spans="1:4" x14ac:dyDescent="0.2">
      <c r="A8380" s="489" t="s">
        <v>9257</v>
      </c>
      <c r="B8380" s="489" t="s">
        <v>1137</v>
      </c>
      <c r="C8380" s="490">
        <v>44226.797409326398</v>
      </c>
      <c r="D8380" s="490">
        <v>19672.079487668401</v>
      </c>
    </row>
    <row r="8381" spans="1:4" x14ac:dyDescent="0.2">
      <c r="A8381" s="489" t="s">
        <v>9257</v>
      </c>
      <c r="B8381" s="489" t="s">
        <v>1136</v>
      </c>
      <c r="C8381" s="490">
        <v>27610.273590173099</v>
      </c>
      <c r="D8381" s="490">
        <v>12907.8029034059</v>
      </c>
    </row>
    <row r="8382" spans="1:4" x14ac:dyDescent="0.2">
      <c r="A8382" s="489" t="s">
        <v>9257</v>
      </c>
      <c r="B8382" s="489" t="s">
        <v>1137</v>
      </c>
      <c r="C8382" s="490">
        <v>21839.726409826901</v>
      </c>
      <c r="D8382" s="490">
        <v>9714.3103070910111</v>
      </c>
    </row>
    <row r="8383" spans="1:4" x14ac:dyDescent="0.2">
      <c r="A8383" s="489" t="s">
        <v>9257</v>
      </c>
      <c r="B8383" s="489" t="s">
        <v>1136</v>
      </c>
      <c r="C8383" s="490">
        <v>30579.501915708799</v>
      </c>
      <c r="D8383" s="490">
        <v>14295.917145593899</v>
      </c>
    </row>
    <row r="8384" spans="1:4" x14ac:dyDescent="0.2">
      <c r="A8384" s="489" t="s">
        <v>9257</v>
      </c>
      <c r="B8384" s="489" t="s">
        <v>1137</v>
      </c>
      <c r="C8384" s="490">
        <v>33270.498084291197</v>
      </c>
      <c r="D8384" s="490">
        <v>14798.7175478927</v>
      </c>
    </row>
    <row r="8385" spans="1:4" x14ac:dyDescent="0.2">
      <c r="A8385" s="489" t="s">
        <v>9257</v>
      </c>
      <c r="B8385" s="489" t="s">
        <v>1136</v>
      </c>
      <c r="C8385" s="490">
        <v>13580</v>
      </c>
      <c r="D8385" s="490">
        <v>6348.6500000000005</v>
      </c>
    </row>
    <row r="8386" spans="1:4" x14ac:dyDescent="0.2">
      <c r="A8386" s="489" t="s">
        <v>9257</v>
      </c>
      <c r="B8386" s="489" t="s">
        <v>173</v>
      </c>
      <c r="C8386" s="490">
        <v>23226.183844011099</v>
      </c>
      <c r="D8386" s="490">
        <v>9989.5816713091899</v>
      </c>
    </row>
    <row r="8387" spans="1:4" x14ac:dyDescent="0.2">
      <c r="A8387" s="489" t="s">
        <v>9257</v>
      </c>
      <c r="B8387" s="489" t="s">
        <v>175</v>
      </c>
      <c r="C8387" s="490">
        <v>4567.8161559888604</v>
      </c>
      <c r="D8387" s="490">
        <v>1868.6935894150402</v>
      </c>
    </row>
    <row r="8388" spans="1:4" x14ac:dyDescent="0.2">
      <c r="A8388" s="489" t="s">
        <v>9257</v>
      </c>
      <c r="B8388" s="489" t="s">
        <v>173</v>
      </c>
      <c r="C8388" s="490">
        <v>12031</v>
      </c>
      <c r="D8388" s="490">
        <v>5174.5331000000006</v>
      </c>
    </row>
    <row r="8389" spans="1:4" x14ac:dyDescent="0.2">
      <c r="A8389" s="489" t="s">
        <v>9257</v>
      </c>
      <c r="B8389" s="489" t="s">
        <v>173</v>
      </c>
      <c r="C8389" s="490">
        <v>23388</v>
      </c>
      <c r="D8389" s="490">
        <v>10059.1788</v>
      </c>
    </row>
    <row r="8390" spans="1:4" x14ac:dyDescent="0.2">
      <c r="A8390" s="489" t="s">
        <v>9257</v>
      </c>
      <c r="B8390" s="489" t="s">
        <v>173</v>
      </c>
      <c r="C8390" s="490">
        <v>8096</v>
      </c>
      <c r="D8390" s="490">
        <v>3482.0896000000002</v>
      </c>
    </row>
    <row r="8391" spans="1:4" x14ac:dyDescent="0.2">
      <c r="A8391" s="489" t="s">
        <v>9257</v>
      </c>
      <c r="B8391" s="489" t="s">
        <v>178</v>
      </c>
      <c r="C8391" s="490">
        <v>2012</v>
      </c>
      <c r="D8391" s="490">
        <v>865.36120000000005</v>
      </c>
    </row>
    <row r="8392" spans="1:4" x14ac:dyDescent="0.2">
      <c r="A8392" s="489" t="s">
        <v>9257</v>
      </c>
      <c r="B8392" s="489" t="s">
        <v>179</v>
      </c>
      <c r="C8392" s="490">
        <v>-2012</v>
      </c>
      <c r="D8392" s="490">
        <v>-362.16</v>
      </c>
    </row>
    <row r="8393" spans="1:4" x14ac:dyDescent="0.2">
      <c r="A8393" s="489" t="s">
        <v>9257</v>
      </c>
      <c r="B8393" s="489" t="s">
        <v>173</v>
      </c>
      <c r="C8393" s="490">
        <v>3659</v>
      </c>
      <c r="D8393" s="490">
        <v>1573.7359000000001</v>
      </c>
    </row>
    <row r="8394" spans="1:4" x14ac:dyDescent="0.2">
      <c r="A8394" s="489" t="s">
        <v>9257</v>
      </c>
      <c r="B8394" s="489" t="s">
        <v>178</v>
      </c>
      <c r="C8394" s="490">
        <v>1352</v>
      </c>
      <c r="D8394" s="490">
        <v>581.49520000000007</v>
      </c>
    </row>
    <row r="8395" spans="1:4" x14ac:dyDescent="0.2">
      <c r="A8395" s="489" t="s">
        <v>9257</v>
      </c>
      <c r="B8395" s="489" t="s">
        <v>179</v>
      </c>
      <c r="C8395" s="490">
        <v>-1352</v>
      </c>
      <c r="D8395" s="490">
        <v>-243.36</v>
      </c>
    </row>
    <row r="8396" spans="1:4" x14ac:dyDescent="0.2">
      <c r="A8396" s="489" t="s">
        <v>9257</v>
      </c>
      <c r="B8396" s="489" t="s">
        <v>173</v>
      </c>
      <c r="C8396" s="490">
        <v>14246</v>
      </c>
      <c r="D8396" s="490">
        <v>6127.2046</v>
      </c>
    </row>
    <row r="8397" spans="1:4" x14ac:dyDescent="0.2">
      <c r="A8397" s="489" t="s">
        <v>9257</v>
      </c>
      <c r="B8397" s="489" t="s">
        <v>173</v>
      </c>
      <c r="C8397" s="490">
        <v>9688</v>
      </c>
      <c r="D8397" s="490">
        <v>4166.8087999999998</v>
      </c>
    </row>
    <row r="8398" spans="1:4" x14ac:dyDescent="0.2">
      <c r="A8398" s="489" t="s">
        <v>9257</v>
      </c>
      <c r="B8398" s="489" t="s">
        <v>173</v>
      </c>
      <c r="C8398" s="490">
        <v>23984</v>
      </c>
      <c r="D8398" s="490">
        <v>10315.518400000001</v>
      </c>
    </row>
    <row r="8399" spans="1:4" x14ac:dyDescent="0.2">
      <c r="A8399" s="489" t="s">
        <v>9257</v>
      </c>
      <c r="B8399" s="489" t="s">
        <v>178</v>
      </c>
      <c r="C8399" s="490">
        <v>3194</v>
      </c>
      <c r="D8399" s="490">
        <v>1373.7394000000002</v>
      </c>
    </row>
    <row r="8400" spans="1:4" x14ac:dyDescent="0.2">
      <c r="A8400" s="489" t="s">
        <v>9257</v>
      </c>
      <c r="B8400" s="489" t="s">
        <v>179</v>
      </c>
      <c r="C8400" s="490">
        <v>-3194</v>
      </c>
      <c r="D8400" s="490">
        <v>-574.92000000000007</v>
      </c>
    </row>
    <row r="8401" spans="1:4" x14ac:dyDescent="0.2">
      <c r="A8401" s="489" t="s">
        <v>9257</v>
      </c>
      <c r="B8401" s="489" t="s">
        <v>173</v>
      </c>
      <c r="C8401" s="490">
        <v>32991.9413919414</v>
      </c>
      <c r="D8401" s="490">
        <v>14189.833992674001</v>
      </c>
    </row>
    <row r="8402" spans="1:4" x14ac:dyDescent="0.2">
      <c r="A8402" s="489" t="s">
        <v>9257</v>
      </c>
      <c r="B8402" s="489" t="s">
        <v>175</v>
      </c>
      <c r="C8402" s="490">
        <v>12042.0586080586</v>
      </c>
      <c r="D8402" s="490">
        <v>4926.4061765567803</v>
      </c>
    </row>
    <row r="8403" spans="1:4" x14ac:dyDescent="0.2">
      <c r="A8403" s="489" t="s">
        <v>9257</v>
      </c>
      <c r="B8403" s="489" t="s">
        <v>3264</v>
      </c>
      <c r="C8403" s="490">
        <v>8891</v>
      </c>
      <c r="D8403" s="490">
        <v>3479.9374000000003</v>
      </c>
    </row>
    <row r="8404" spans="1:4" x14ac:dyDescent="0.2">
      <c r="A8404" s="489" t="s">
        <v>9257</v>
      </c>
      <c r="B8404" s="489" t="s">
        <v>3264</v>
      </c>
      <c r="C8404" s="490">
        <v>10234</v>
      </c>
      <c r="D8404" s="490">
        <v>4005.5876000000003</v>
      </c>
    </row>
    <row r="8405" spans="1:4" x14ac:dyDescent="0.2">
      <c r="A8405" s="489" t="s">
        <v>9257</v>
      </c>
      <c r="B8405" s="489" t="s">
        <v>3264</v>
      </c>
      <c r="C8405" s="490">
        <v>9536</v>
      </c>
      <c r="D8405" s="490">
        <v>3732.3904000000002</v>
      </c>
    </row>
    <row r="8406" spans="1:4" x14ac:dyDescent="0.2">
      <c r="A8406" s="489" t="s">
        <v>9257</v>
      </c>
      <c r="B8406" s="489" t="s">
        <v>3265</v>
      </c>
      <c r="C8406" s="490">
        <v>8772.37267080745</v>
      </c>
      <c r="D8406" s="490">
        <v>3265.95434534161</v>
      </c>
    </row>
    <row r="8407" spans="1:4" x14ac:dyDescent="0.2">
      <c r="A8407" s="489" t="s">
        <v>9257</v>
      </c>
      <c r="B8407" s="489" t="s">
        <v>3264</v>
      </c>
      <c r="C8407" s="490">
        <v>30459.627329192499</v>
      </c>
      <c r="D8407" s="490">
        <v>11921.898136646001</v>
      </c>
    </row>
    <row r="8408" spans="1:4" x14ac:dyDescent="0.2">
      <c r="A8408" s="489" t="s">
        <v>9257</v>
      </c>
      <c r="B8408" s="489" t="s">
        <v>3265</v>
      </c>
      <c r="C8408" s="490">
        <v>3162.1873111782502</v>
      </c>
      <c r="D8408" s="490">
        <v>1177.2823359516601</v>
      </c>
    </row>
    <row r="8409" spans="1:4" x14ac:dyDescent="0.2">
      <c r="A8409" s="489" t="s">
        <v>9257</v>
      </c>
      <c r="B8409" s="489" t="s">
        <v>3264</v>
      </c>
      <c r="C8409" s="490">
        <v>30601.812688821799</v>
      </c>
      <c r="D8409" s="490">
        <v>11977.5494864048</v>
      </c>
    </row>
    <row r="8410" spans="1:4" x14ac:dyDescent="0.2">
      <c r="A8410" s="489" t="s">
        <v>9257</v>
      </c>
      <c r="B8410" s="489" t="s">
        <v>3265</v>
      </c>
      <c r="C8410" s="490">
        <v>5946.0157352143206</v>
      </c>
      <c r="D8410" s="490">
        <v>2213.70165822029</v>
      </c>
    </row>
    <row r="8411" spans="1:4" x14ac:dyDescent="0.2">
      <c r="A8411" s="489" t="s">
        <v>9257</v>
      </c>
      <c r="B8411" s="489" t="s">
        <v>3264</v>
      </c>
      <c r="C8411" s="490">
        <v>26002.9842647857</v>
      </c>
      <c r="D8411" s="490">
        <v>10177.5680412371</v>
      </c>
    </row>
    <row r="8412" spans="1:4" x14ac:dyDescent="0.2">
      <c r="A8412" s="489" t="s">
        <v>9257</v>
      </c>
      <c r="B8412" s="489" t="s">
        <v>3264</v>
      </c>
      <c r="C8412" s="490">
        <v>9244</v>
      </c>
      <c r="D8412" s="490">
        <v>3618.1016</v>
      </c>
    </row>
    <row r="8413" spans="1:4" x14ac:dyDescent="0.2">
      <c r="A8413" s="489" t="s">
        <v>9257</v>
      </c>
      <c r="B8413" s="489" t="s">
        <v>3265</v>
      </c>
      <c r="C8413" s="490">
        <v>29801.142857142902</v>
      </c>
      <c r="D8413" s="490">
        <v>11094.9654857143</v>
      </c>
    </row>
    <row r="8414" spans="1:4" x14ac:dyDescent="0.2">
      <c r="A8414" s="489" t="s">
        <v>9257</v>
      </c>
      <c r="B8414" s="489" t="s">
        <v>3264</v>
      </c>
      <c r="C8414" s="490">
        <v>35142.857142857101</v>
      </c>
      <c r="D8414" s="490">
        <v>13754.9142857143</v>
      </c>
    </row>
    <row r="8415" spans="1:4" x14ac:dyDescent="0.2">
      <c r="A8415" s="489" t="s">
        <v>9257</v>
      </c>
      <c r="B8415" s="489" t="s">
        <v>5896</v>
      </c>
      <c r="C8415" s="490">
        <v>3045</v>
      </c>
      <c r="D8415" s="490">
        <v>383.3655</v>
      </c>
    </row>
    <row r="8416" spans="1:4" x14ac:dyDescent="0.2">
      <c r="A8416" s="489" t="s">
        <v>9257</v>
      </c>
      <c r="B8416" s="489" t="s">
        <v>5892</v>
      </c>
      <c r="C8416" s="490">
        <v>2768</v>
      </c>
      <c r="D8416" s="490">
        <v>349.32159999999999</v>
      </c>
    </row>
    <row r="8417" spans="1:4" x14ac:dyDescent="0.2">
      <c r="A8417" s="489" t="s">
        <v>9257</v>
      </c>
      <c r="B8417" s="489" t="s">
        <v>5153</v>
      </c>
      <c r="C8417" s="490">
        <v>995.142857142857</v>
      </c>
      <c r="D8417" s="490">
        <v>0</v>
      </c>
    </row>
    <row r="8418" spans="1:4" x14ac:dyDescent="0.2">
      <c r="A8418" s="489" t="s">
        <v>9257</v>
      </c>
      <c r="B8418" s="489" t="s">
        <v>5437</v>
      </c>
      <c r="C8418" s="490">
        <v>2322</v>
      </c>
      <c r="D8418" s="490">
        <v>331.3494</v>
      </c>
    </row>
    <row r="8419" spans="1:4" x14ac:dyDescent="0.2">
      <c r="A8419" s="489" t="s">
        <v>9257</v>
      </c>
      <c r="B8419" s="489" t="s">
        <v>5153</v>
      </c>
      <c r="C8419" s="490">
        <v>1115.57142857143</v>
      </c>
      <c r="D8419" s="490">
        <v>0</v>
      </c>
    </row>
    <row r="8420" spans="1:4" x14ac:dyDescent="0.2">
      <c r="A8420" s="489" t="s">
        <v>9257</v>
      </c>
      <c r="B8420" s="489" t="s">
        <v>4892</v>
      </c>
      <c r="C8420" s="490">
        <v>2603</v>
      </c>
      <c r="D8420" s="490">
        <v>482.59620000000001</v>
      </c>
    </row>
    <row r="8421" spans="1:4" x14ac:dyDescent="0.2">
      <c r="A8421" s="489" t="s">
        <v>9257</v>
      </c>
      <c r="B8421" s="489" t="s">
        <v>5153</v>
      </c>
      <c r="C8421" s="490">
        <v>1356</v>
      </c>
      <c r="D8421" s="490">
        <v>0</v>
      </c>
    </row>
    <row r="8422" spans="1:4" x14ac:dyDescent="0.2">
      <c r="A8422" s="489" t="s">
        <v>9257</v>
      </c>
      <c r="B8422" s="489" t="s">
        <v>5430</v>
      </c>
      <c r="C8422" s="490">
        <v>3164</v>
      </c>
      <c r="D8422" s="490">
        <v>515.0992</v>
      </c>
    </row>
    <row r="8423" spans="1:4" x14ac:dyDescent="0.2">
      <c r="A8423" s="489" t="s">
        <v>9257</v>
      </c>
      <c r="B8423" s="489" t="s">
        <v>5153</v>
      </c>
      <c r="C8423" s="490">
        <v>1364.57142857143</v>
      </c>
      <c r="D8423" s="490">
        <v>0</v>
      </c>
    </row>
    <row r="8424" spans="1:4" x14ac:dyDescent="0.2">
      <c r="A8424" s="489" t="s">
        <v>9257</v>
      </c>
      <c r="B8424" s="489" t="s">
        <v>5437</v>
      </c>
      <c r="C8424" s="490">
        <v>3184</v>
      </c>
      <c r="D8424" s="490">
        <v>454.35680000000002</v>
      </c>
    </row>
    <row r="8425" spans="1:4" x14ac:dyDescent="0.2">
      <c r="A8425" s="489" t="s">
        <v>9257</v>
      </c>
      <c r="B8425" s="489" t="s">
        <v>5153</v>
      </c>
      <c r="C8425" s="490">
        <v>3475.7142857142903</v>
      </c>
      <c r="D8425" s="490">
        <v>0</v>
      </c>
    </row>
    <row r="8426" spans="1:4" x14ac:dyDescent="0.2">
      <c r="A8426" s="489" t="s">
        <v>9257</v>
      </c>
      <c r="B8426" s="489" t="s">
        <v>4884</v>
      </c>
      <c r="C8426" s="490">
        <v>8110</v>
      </c>
      <c r="D8426" s="490">
        <v>1534.412</v>
      </c>
    </row>
    <row r="8427" spans="1:4" x14ac:dyDescent="0.2">
      <c r="A8427" s="489" t="s">
        <v>9257</v>
      </c>
      <c r="B8427" s="489" t="s">
        <v>5153</v>
      </c>
      <c r="C8427" s="490">
        <v>1807.7142857142901</v>
      </c>
      <c r="D8427" s="490">
        <v>0</v>
      </c>
    </row>
    <row r="8428" spans="1:4" x14ac:dyDescent="0.2">
      <c r="A8428" s="489" t="s">
        <v>9257</v>
      </c>
      <c r="B8428" s="489" t="s">
        <v>5429</v>
      </c>
      <c r="C8428" s="490">
        <v>4218</v>
      </c>
      <c r="D8428" s="490">
        <v>701.87520000000006</v>
      </c>
    </row>
    <row r="8429" spans="1:4" x14ac:dyDescent="0.2">
      <c r="A8429" s="489" t="s">
        <v>9257</v>
      </c>
      <c r="B8429" s="489" t="s">
        <v>5153</v>
      </c>
      <c r="C8429" s="490">
        <v>566.57142857142901</v>
      </c>
      <c r="D8429" s="490">
        <v>0</v>
      </c>
    </row>
    <row r="8430" spans="1:4" x14ac:dyDescent="0.2">
      <c r="A8430" s="489" t="s">
        <v>9257</v>
      </c>
      <c r="B8430" s="489" t="s">
        <v>5428</v>
      </c>
      <c r="C8430" s="490">
        <v>1322</v>
      </c>
      <c r="D8430" s="490">
        <v>225.0044</v>
      </c>
    </row>
    <row r="8431" spans="1:4" x14ac:dyDescent="0.2">
      <c r="A8431" s="489" t="s">
        <v>9257</v>
      </c>
      <c r="B8431" s="489" t="s">
        <v>5153</v>
      </c>
      <c r="C8431" s="490">
        <v>1378.79959718026</v>
      </c>
      <c r="D8431" s="490">
        <v>0</v>
      </c>
    </row>
    <row r="8432" spans="1:4" x14ac:dyDescent="0.2">
      <c r="A8432" s="489" t="s">
        <v>9257</v>
      </c>
      <c r="B8432" s="489" t="s">
        <v>4892</v>
      </c>
      <c r="C8432" s="490">
        <v>3219</v>
      </c>
      <c r="D8432" s="490">
        <v>596.80259999999998</v>
      </c>
    </row>
    <row r="8433" spans="1:4" x14ac:dyDescent="0.2">
      <c r="A8433" s="489" t="s">
        <v>9257</v>
      </c>
      <c r="B8433" s="489" t="s">
        <v>5153</v>
      </c>
      <c r="C8433" s="490">
        <v>2099.1428571428601</v>
      </c>
      <c r="D8433" s="490">
        <v>0</v>
      </c>
    </row>
    <row r="8434" spans="1:4" x14ac:dyDescent="0.2">
      <c r="A8434" s="489" t="s">
        <v>9257</v>
      </c>
      <c r="B8434" s="489" t="s">
        <v>4888</v>
      </c>
      <c r="C8434" s="490">
        <v>4898</v>
      </c>
      <c r="D8434" s="490">
        <v>917.3954</v>
      </c>
    </row>
    <row r="8435" spans="1:4" x14ac:dyDescent="0.2">
      <c r="A8435" s="489" t="s">
        <v>9257</v>
      </c>
      <c r="B8435" s="489" t="s">
        <v>5153</v>
      </c>
      <c r="C8435" s="490">
        <v>2245.7142857142903</v>
      </c>
      <c r="D8435" s="490">
        <v>0</v>
      </c>
    </row>
    <row r="8436" spans="1:4" x14ac:dyDescent="0.2">
      <c r="A8436" s="489" t="s">
        <v>9257</v>
      </c>
      <c r="B8436" s="489" t="s">
        <v>4896</v>
      </c>
      <c r="C8436" s="490">
        <v>5240</v>
      </c>
      <c r="D8436" s="490">
        <v>962.06400000000008</v>
      </c>
    </row>
    <row r="8437" spans="1:4" x14ac:dyDescent="0.2">
      <c r="A8437" s="489" t="s">
        <v>9257</v>
      </c>
      <c r="B8437" s="489" t="s">
        <v>5153</v>
      </c>
      <c r="C8437" s="490">
        <v>760.28571428571399</v>
      </c>
      <c r="D8437" s="490">
        <v>0</v>
      </c>
    </row>
    <row r="8438" spans="1:4" x14ac:dyDescent="0.2">
      <c r="A8438" s="489" t="s">
        <v>9257</v>
      </c>
      <c r="B8438" s="489" t="s">
        <v>5437</v>
      </c>
      <c r="C8438" s="490">
        <v>1774</v>
      </c>
      <c r="D8438" s="490">
        <v>253.1498</v>
      </c>
    </row>
    <row r="8439" spans="1:4" x14ac:dyDescent="0.2">
      <c r="A8439" s="489" t="s">
        <v>9257</v>
      </c>
      <c r="B8439" s="489" t="s">
        <v>5153</v>
      </c>
      <c r="C8439" s="490">
        <v>822</v>
      </c>
      <c r="D8439" s="490">
        <v>0</v>
      </c>
    </row>
    <row r="8440" spans="1:4" x14ac:dyDescent="0.2">
      <c r="A8440" s="489" t="s">
        <v>9257</v>
      </c>
      <c r="B8440" s="489" t="s">
        <v>5437</v>
      </c>
      <c r="C8440" s="490">
        <v>3288</v>
      </c>
      <c r="D8440" s="490">
        <v>469.19760000000002</v>
      </c>
    </row>
    <row r="8441" spans="1:4" x14ac:dyDescent="0.2">
      <c r="A8441" s="489" t="s">
        <v>9257</v>
      </c>
      <c r="B8441" s="489" t="s">
        <v>5153</v>
      </c>
      <c r="C8441" s="490">
        <v>2961.9822090437401</v>
      </c>
      <c r="D8441" s="490">
        <v>0</v>
      </c>
    </row>
    <row r="8442" spans="1:4" x14ac:dyDescent="0.2">
      <c r="A8442" s="489" t="s">
        <v>9257</v>
      </c>
      <c r="B8442" s="489" t="s">
        <v>4884</v>
      </c>
      <c r="C8442" s="490">
        <v>6913</v>
      </c>
      <c r="D8442" s="490">
        <v>1307.9396000000002</v>
      </c>
    </row>
    <row r="8443" spans="1:4" x14ac:dyDescent="0.2">
      <c r="A8443" s="489" t="s">
        <v>9257</v>
      </c>
      <c r="B8443" s="489" t="s">
        <v>5153</v>
      </c>
      <c r="C8443" s="490">
        <v>878.57142857142901</v>
      </c>
      <c r="D8443" s="490">
        <v>0</v>
      </c>
    </row>
    <row r="8444" spans="1:4" x14ac:dyDescent="0.2">
      <c r="A8444" s="489" t="s">
        <v>9257</v>
      </c>
      <c r="B8444" s="489" t="s">
        <v>5431</v>
      </c>
      <c r="C8444" s="490">
        <v>2050</v>
      </c>
      <c r="D8444" s="490">
        <v>326.36</v>
      </c>
    </row>
    <row r="8445" spans="1:4" x14ac:dyDescent="0.2">
      <c r="A8445" s="489" t="s">
        <v>9257</v>
      </c>
      <c r="B8445" s="489" t="s">
        <v>5153</v>
      </c>
      <c r="C8445" s="490">
        <v>2369.1428571428601</v>
      </c>
      <c r="D8445" s="490">
        <v>0</v>
      </c>
    </row>
    <row r="8446" spans="1:4" x14ac:dyDescent="0.2">
      <c r="A8446" s="489" t="s">
        <v>9257</v>
      </c>
      <c r="B8446" s="489" t="s">
        <v>5428</v>
      </c>
      <c r="C8446" s="490">
        <v>5528</v>
      </c>
      <c r="D8446" s="490">
        <v>940.86560000000009</v>
      </c>
    </row>
    <row r="8447" spans="1:4" x14ac:dyDescent="0.2">
      <c r="A8447" s="489" t="s">
        <v>9257</v>
      </c>
      <c r="B8447" s="489" t="s">
        <v>4900</v>
      </c>
      <c r="C8447" s="490">
        <v>1690</v>
      </c>
      <c r="D8447" s="490">
        <v>302.51</v>
      </c>
    </row>
    <row r="8448" spans="1:4" x14ac:dyDescent="0.2">
      <c r="A8448" s="489" t="s">
        <v>9257</v>
      </c>
      <c r="B8448" s="489" t="s">
        <v>5153</v>
      </c>
      <c r="C8448" s="490">
        <v>724.28571428571399</v>
      </c>
      <c r="D8448" s="490">
        <v>0</v>
      </c>
    </row>
    <row r="8449" spans="1:4" x14ac:dyDescent="0.2">
      <c r="A8449" s="489" t="s">
        <v>9257</v>
      </c>
      <c r="B8449" s="489" t="s">
        <v>5880</v>
      </c>
      <c r="C8449" s="490">
        <v>3484</v>
      </c>
      <c r="D8449" s="490">
        <v>444.21000000000004</v>
      </c>
    </row>
    <row r="8450" spans="1:4" x14ac:dyDescent="0.2">
      <c r="A8450" s="489" t="s">
        <v>9257</v>
      </c>
      <c r="B8450" s="489" t="s">
        <v>5153</v>
      </c>
      <c r="C8450" s="490">
        <v>279.75</v>
      </c>
      <c r="D8450" s="490">
        <v>0</v>
      </c>
    </row>
    <row r="8451" spans="1:4" x14ac:dyDescent="0.2">
      <c r="A8451" s="489" t="s">
        <v>9257</v>
      </c>
      <c r="B8451" s="489" t="s">
        <v>5868</v>
      </c>
      <c r="C8451" s="490">
        <v>1119</v>
      </c>
      <c r="D8451" s="490">
        <v>147.03659999999999</v>
      </c>
    </row>
    <row r="8452" spans="1:4" x14ac:dyDescent="0.2">
      <c r="A8452" s="489" t="s">
        <v>9257</v>
      </c>
      <c r="B8452" s="489" t="s">
        <v>5153</v>
      </c>
      <c r="C8452" s="490">
        <v>3183</v>
      </c>
      <c r="D8452" s="490">
        <v>0</v>
      </c>
    </row>
    <row r="8453" spans="1:4" x14ac:dyDescent="0.2">
      <c r="A8453" s="489" t="s">
        <v>9257</v>
      </c>
      <c r="B8453" s="489" t="s">
        <v>5431</v>
      </c>
      <c r="C8453" s="490">
        <v>7427</v>
      </c>
      <c r="D8453" s="490">
        <v>1182.3784000000001</v>
      </c>
    </row>
    <row r="8454" spans="1:4" x14ac:dyDescent="0.2">
      <c r="A8454" s="489" t="s">
        <v>9257</v>
      </c>
      <c r="B8454" s="489" t="s">
        <v>5153</v>
      </c>
      <c r="C8454" s="490">
        <v>1920.8250971682401</v>
      </c>
      <c r="D8454" s="490">
        <v>0</v>
      </c>
    </row>
    <row r="8455" spans="1:4" x14ac:dyDescent="0.2">
      <c r="A8455" s="489" t="s">
        <v>9257</v>
      </c>
      <c r="B8455" s="489" t="s">
        <v>4888</v>
      </c>
      <c r="C8455" s="490">
        <v>4484</v>
      </c>
      <c r="D8455" s="490">
        <v>839.85320000000002</v>
      </c>
    </row>
    <row r="8456" spans="1:4" x14ac:dyDescent="0.2">
      <c r="A8456" s="489" t="s">
        <v>9257</v>
      </c>
      <c r="B8456" s="489" t="s">
        <v>5153</v>
      </c>
      <c r="C8456" s="490">
        <v>2631.4285714285702</v>
      </c>
      <c r="D8456" s="490">
        <v>0</v>
      </c>
    </row>
    <row r="8457" spans="1:4" x14ac:dyDescent="0.2">
      <c r="A8457" s="489" t="s">
        <v>9257</v>
      </c>
      <c r="B8457" s="489" t="s">
        <v>4892</v>
      </c>
      <c r="C8457" s="490">
        <v>6140</v>
      </c>
      <c r="D8457" s="490">
        <v>1138.356</v>
      </c>
    </row>
    <row r="8458" spans="1:4" x14ac:dyDescent="0.2">
      <c r="A8458" s="489" t="s">
        <v>9257</v>
      </c>
      <c r="B8458" s="489" t="s">
        <v>4900</v>
      </c>
      <c r="C8458" s="490">
        <v>3025</v>
      </c>
      <c r="D8458" s="490">
        <v>541.47500000000002</v>
      </c>
    </row>
    <row r="8459" spans="1:4" x14ac:dyDescent="0.2">
      <c r="A8459" s="489" t="s">
        <v>9257</v>
      </c>
      <c r="B8459" s="489" t="s">
        <v>5153</v>
      </c>
      <c r="C8459" s="490">
        <v>1296.42857142857</v>
      </c>
      <c r="D8459" s="490">
        <v>0</v>
      </c>
    </row>
    <row r="8460" spans="1:4" x14ac:dyDescent="0.2">
      <c r="A8460" s="489" t="s">
        <v>9257</v>
      </c>
      <c r="B8460" s="489" t="s">
        <v>5153</v>
      </c>
      <c r="C8460" s="490">
        <v>30</v>
      </c>
      <c r="D8460" s="490">
        <v>0</v>
      </c>
    </row>
    <row r="8461" spans="1:4" x14ac:dyDescent="0.2">
      <c r="A8461" s="489" t="s">
        <v>9257</v>
      </c>
      <c r="B8461" s="489" t="s">
        <v>5438</v>
      </c>
      <c r="C8461" s="490">
        <v>70</v>
      </c>
      <c r="D8461" s="490">
        <v>9.8490000000000002</v>
      </c>
    </row>
    <row r="8462" spans="1:4" x14ac:dyDescent="0.2">
      <c r="A8462" s="489" t="s">
        <v>9257</v>
      </c>
      <c r="B8462" s="489" t="s">
        <v>1077</v>
      </c>
      <c r="C8462" s="490">
        <v>1861616.63</v>
      </c>
      <c r="D8462" s="490">
        <v>169407.11332999999</v>
      </c>
    </row>
    <row r="8463" spans="1:4" x14ac:dyDescent="0.2">
      <c r="A8463" s="489" t="s">
        <v>9257</v>
      </c>
      <c r="B8463" s="489" t="s">
        <v>1077</v>
      </c>
      <c r="C8463" s="490">
        <v>2064953.9</v>
      </c>
      <c r="D8463" s="490">
        <v>187910.80489999999</v>
      </c>
    </row>
    <row r="8464" spans="1:4" x14ac:dyDescent="0.2">
      <c r="A8464" s="489" t="s">
        <v>9257</v>
      </c>
      <c r="B8464" s="489" t="s">
        <v>1077</v>
      </c>
      <c r="C8464" s="490">
        <v>2026591.41</v>
      </c>
      <c r="D8464" s="490">
        <v>184419.81831</v>
      </c>
    </row>
    <row r="8465" spans="1:4" x14ac:dyDescent="0.2">
      <c r="A8465" s="489" t="s">
        <v>9257</v>
      </c>
      <c r="B8465" s="489" t="s">
        <v>1095</v>
      </c>
      <c r="C8465" s="490">
        <v>2059946.08</v>
      </c>
      <c r="D8465" s="490">
        <v>172211.49228800001</v>
      </c>
    </row>
    <row r="8466" spans="1:4" x14ac:dyDescent="0.2">
      <c r="A8466" s="489" t="s">
        <v>9257</v>
      </c>
      <c r="B8466" s="489" t="s">
        <v>5296</v>
      </c>
      <c r="C8466" s="490">
        <v>917170.57</v>
      </c>
      <c r="D8466" s="490">
        <v>210490.64</v>
      </c>
    </row>
    <row r="8467" spans="1:4" x14ac:dyDescent="0.2">
      <c r="A8467" s="489" t="s">
        <v>9257</v>
      </c>
      <c r="B8467" s="489" t="s">
        <v>1106</v>
      </c>
      <c r="C8467" s="490">
        <v>1859.06666666667</v>
      </c>
      <c r="D8467" s="490">
        <v>894.21106666666708</v>
      </c>
    </row>
    <row r="8468" spans="1:4" x14ac:dyDescent="0.2">
      <c r="A8468" s="489" t="s">
        <v>9257</v>
      </c>
      <c r="B8468" s="489" t="s">
        <v>1106</v>
      </c>
      <c r="C8468" s="490">
        <v>1859.06666666667</v>
      </c>
      <c r="D8468" s="490">
        <v>894.21106666666708</v>
      </c>
    </row>
    <row r="8469" spans="1:4" x14ac:dyDescent="0.2">
      <c r="A8469" s="489" t="s">
        <v>9257</v>
      </c>
      <c r="B8469" s="489" t="s">
        <v>1106</v>
      </c>
      <c r="C8469" s="490">
        <v>1859.06666666667</v>
      </c>
      <c r="D8469" s="490">
        <v>894.21106666666708</v>
      </c>
    </row>
    <row r="8470" spans="1:4" x14ac:dyDescent="0.2">
      <c r="A8470" s="489" t="s">
        <v>9257</v>
      </c>
      <c r="B8470" s="489" t="s">
        <v>1106</v>
      </c>
      <c r="C8470" s="490">
        <v>5272.5</v>
      </c>
      <c r="D8470" s="490">
        <v>2536.0725000000002</v>
      </c>
    </row>
    <row r="8471" spans="1:4" x14ac:dyDescent="0.2">
      <c r="A8471" s="489" t="s">
        <v>9257</v>
      </c>
      <c r="B8471" s="489" t="s">
        <v>1106</v>
      </c>
      <c r="C8471" s="490">
        <v>5272.5</v>
      </c>
      <c r="D8471" s="490">
        <v>2536.0725000000002</v>
      </c>
    </row>
    <row r="8472" spans="1:4" x14ac:dyDescent="0.2">
      <c r="A8472" s="489" t="s">
        <v>9257</v>
      </c>
      <c r="B8472" s="489" t="s">
        <v>1106</v>
      </c>
      <c r="C8472" s="490">
        <v>5272.5</v>
      </c>
      <c r="D8472" s="490">
        <v>2536.0725000000002</v>
      </c>
    </row>
    <row r="8473" spans="1:4" x14ac:dyDescent="0.2">
      <c r="A8473" s="489" t="s">
        <v>9257</v>
      </c>
      <c r="B8473" s="489" t="s">
        <v>5134</v>
      </c>
      <c r="C8473" s="490">
        <v>274881.31125000003</v>
      </c>
      <c r="D8473" s="490">
        <v>53524.910210956405</v>
      </c>
    </row>
    <row r="8474" spans="1:4" x14ac:dyDescent="0.2">
      <c r="A8474" s="489" t="s">
        <v>9257</v>
      </c>
      <c r="B8474" s="489" t="s">
        <v>5130</v>
      </c>
      <c r="C8474" s="490">
        <v>224736.687875</v>
      </c>
      <c r="D8474" s="490">
        <v>43335.992924540398</v>
      </c>
    </row>
    <row r="8475" spans="1:4" x14ac:dyDescent="0.2">
      <c r="A8475" s="489" t="s">
        <v>9257</v>
      </c>
      <c r="B8475" s="489" t="s">
        <v>5136</v>
      </c>
      <c r="C8475" s="490">
        <v>265120.37150000001</v>
      </c>
      <c r="D8475" s="490">
        <v>49768.416666536301</v>
      </c>
    </row>
    <row r="8476" spans="1:4" x14ac:dyDescent="0.2">
      <c r="A8476" s="489" t="s">
        <v>9257</v>
      </c>
      <c r="B8476" s="489" t="s">
        <v>5137</v>
      </c>
      <c r="C8476" s="490">
        <v>283240.09662500001</v>
      </c>
      <c r="D8476" s="490">
        <v>55435.773643031098</v>
      </c>
    </row>
    <row r="8477" spans="1:4" x14ac:dyDescent="0.2">
      <c r="A8477" s="489" t="s">
        <v>9257</v>
      </c>
      <c r="B8477" s="489" t="s">
        <v>5131</v>
      </c>
      <c r="C8477" s="490">
        <v>233607.90100000001</v>
      </c>
      <c r="D8477" s="490">
        <v>44254.698853951704</v>
      </c>
    </row>
    <row r="8478" spans="1:4" x14ac:dyDescent="0.2">
      <c r="A8478" s="489" t="s">
        <v>9257</v>
      </c>
      <c r="B8478" s="489" t="s">
        <v>5132</v>
      </c>
      <c r="C8478" s="490">
        <v>172918.56062500001</v>
      </c>
      <c r="D8478" s="490">
        <v>33611.923203558101</v>
      </c>
    </row>
    <row r="8479" spans="1:4" x14ac:dyDescent="0.2">
      <c r="A8479" s="489" t="s">
        <v>9257</v>
      </c>
      <c r="B8479" s="489" t="s">
        <v>5133</v>
      </c>
      <c r="C8479" s="490">
        <v>86283.731874999998</v>
      </c>
      <c r="D8479" s="490">
        <v>17177.372022717402</v>
      </c>
    </row>
    <row r="8480" spans="1:4" x14ac:dyDescent="0.2">
      <c r="A8480" s="489" t="s">
        <v>9257</v>
      </c>
      <c r="B8480" s="489" t="s">
        <v>5135</v>
      </c>
      <c r="C8480" s="490">
        <v>269802.29174999997</v>
      </c>
      <c r="D8480" s="490">
        <v>52098.8434280074</v>
      </c>
    </row>
    <row r="8481" spans="1:4" x14ac:dyDescent="0.2">
      <c r="A8481" s="489" t="s">
        <v>9257</v>
      </c>
      <c r="B8481" s="489" t="s">
        <v>5127</v>
      </c>
      <c r="C8481" s="490">
        <v>217599.016</v>
      </c>
      <c r="D8481" s="490">
        <v>41789.9078717265</v>
      </c>
    </row>
    <row r="8482" spans="1:4" x14ac:dyDescent="0.2">
      <c r="A8482" s="489" t="s">
        <v>9257</v>
      </c>
      <c r="B8482" s="489" t="s">
        <v>5128</v>
      </c>
      <c r="C8482" s="490">
        <v>259460.54300000001</v>
      </c>
      <c r="D8482" s="490">
        <v>48020.977388749699</v>
      </c>
    </row>
    <row r="8483" spans="1:4" x14ac:dyDescent="0.2">
      <c r="A8483" s="489" t="s">
        <v>9257</v>
      </c>
      <c r="B8483" s="489" t="s">
        <v>5129</v>
      </c>
      <c r="C8483" s="490">
        <v>274926.21399999998</v>
      </c>
      <c r="D8483" s="490">
        <v>52939.813055673199</v>
      </c>
    </row>
    <row r="8484" spans="1:4" x14ac:dyDescent="0.2">
      <c r="A8484" s="489" t="s">
        <v>9257</v>
      </c>
      <c r="B8484" s="489" t="s">
        <v>5126</v>
      </c>
      <c r="C8484" s="490">
        <v>221298.745</v>
      </c>
      <c r="D8484" s="490">
        <v>43520.628327100501</v>
      </c>
    </row>
    <row r="8485" spans="1:4" x14ac:dyDescent="0.2">
      <c r="A8485" s="489" t="s">
        <v>9257</v>
      </c>
      <c r="B8485" s="489" t="s">
        <v>5153</v>
      </c>
      <c r="C8485" s="490">
        <v>2843.1428571428601</v>
      </c>
      <c r="D8485" s="490">
        <v>0</v>
      </c>
    </row>
    <row r="8486" spans="1:4" x14ac:dyDescent="0.2">
      <c r="A8486" s="489" t="s">
        <v>9257</v>
      </c>
      <c r="B8486" s="489" t="s">
        <v>5428</v>
      </c>
      <c r="C8486" s="490">
        <v>6634</v>
      </c>
      <c r="D8486" s="490">
        <v>1129.1068</v>
      </c>
    </row>
    <row r="8487" spans="1:4" x14ac:dyDescent="0.2">
      <c r="A8487" s="489" t="s">
        <v>9257</v>
      </c>
      <c r="B8487" s="489" t="s">
        <v>5153</v>
      </c>
      <c r="C8487" s="490">
        <v>871.71428571428601</v>
      </c>
      <c r="D8487" s="490">
        <v>0</v>
      </c>
    </row>
    <row r="8488" spans="1:4" x14ac:dyDescent="0.2">
      <c r="A8488" s="489" t="s">
        <v>9257</v>
      </c>
      <c r="B8488" s="489" t="s">
        <v>5429</v>
      </c>
      <c r="C8488" s="490">
        <v>2034</v>
      </c>
      <c r="D8488" s="490">
        <v>338.45760000000001</v>
      </c>
    </row>
    <row r="8489" spans="1:4" x14ac:dyDescent="0.2">
      <c r="A8489" s="489" t="s">
        <v>9257</v>
      </c>
      <c r="B8489" s="489" t="s">
        <v>5153</v>
      </c>
      <c r="C8489" s="490">
        <v>1344.8571428571402</v>
      </c>
      <c r="D8489" s="490">
        <v>0</v>
      </c>
    </row>
    <row r="8490" spans="1:4" x14ac:dyDescent="0.2">
      <c r="A8490" s="489" t="s">
        <v>9257</v>
      </c>
      <c r="B8490" s="489" t="s">
        <v>5437</v>
      </c>
      <c r="C8490" s="490">
        <v>3138</v>
      </c>
      <c r="D8490" s="490">
        <v>447.79259999999999</v>
      </c>
    </row>
    <row r="8491" spans="1:4" x14ac:dyDescent="0.2">
      <c r="A8491" s="489" t="s">
        <v>9257</v>
      </c>
      <c r="B8491" s="489" t="s">
        <v>5153</v>
      </c>
      <c r="C8491" s="490">
        <v>728</v>
      </c>
      <c r="D8491" s="490">
        <v>0</v>
      </c>
    </row>
    <row r="8492" spans="1:4" x14ac:dyDescent="0.2">
      <c r="A8492" s="489" t="s">
        <v>9257</v>
      </c>
      <c r="B8492" s="489" t="s">
        <v>5868</v>
      </c>
      <c r="C8492" s="490">
        <v>2912</v>
      </c>
      <c r="D8492" s="490">
        <v>382.63679999999999</v>
      </c>
    </row>
    <row r="8493" spans="1:4" x14ac:dyDescent="0.2">
      <c r="A8493" s="489" t="s">
        <v>9257</v>
      </c>
      <c r="B8493" s="489" t="s">
        <v>5153</v>
      </c>
      <c r="C8493" s="490">
        <v>747.25</v>
      </c>
      <c r="D8493" s="490">
        <v>0</v>
      </c>
    </row>
    <row r="8494" spans="1:4" x14ac:dyDescent="0.2">
      <c r="A8494" s="489" t="s">
        <v>9257</v>
      </c>
      <c r="B8494" s="489" t="s">
        <v>5860</v>
      </c>
      <c r="C8494" s="490">
        <v>2989</v>
      </c>
      <c r="D8494" s="490">
        <v>400.82490000000001</v>
      </c>
    </row>
    <row r="8495" spans="1:4" x14ac:dyDescent="0.2">
      <c r="A8495" s="489" t="s">
        <v>9257</v>
      </c>
      <c r="B8495" s="489" t="s">
        <v>5153</v>
      </c>
      <c r="C8495" s="490">
        <v>2398.7142857142903</v>
      </c>
      <c r="D8495" s="490">
        <v>0</v>
      </c>
    </row>
    <row r="8496" spans="1:4" x14ac:dyDescent="0.2">
      <c r="A8496" s="489" t="s">
        <v>9257</v>
      </c>
      <c r="B8496" s="489" t="s">
        <v>4892</v>
      </c>
      <c r="C8496" s="490">
        <v>5597</v>
      </c>
      <c r="D8496" s="490">
        <v>1037.6838</v>
      </c>
    </row>
    <row r="8497" spans="1:4" x14ac:dyDescent="0.2">
      <c r="A8497" s="489" t="s">
        <v>9257</v>
      </c>
      <c r="B8497" s="489" t="s">
        <v>5888</v>
      </c>
      <c r="C8497" s="490">
        <v>2900</v>
      </c>
      <c r="D8497" s="490">
        <v>366.85</v>
      </c>
    </row>
    <row r="8498" spans="1:4" x14ac:dyDescent="0.2">
      <c r="A8498" s="489" t="s">
        <v>9257</v>
      </c>
      <c r="B8498" s="489" t="s">
        <v>4900</v>
      </c>
      <c r="C8498" s="490">
        <v>4555</v>
      </c>
      <c r="D8498" s="490">
        <v>815.34500000000003</v>
      </c>
    </row>
    <row r="8499" spans="1:4" x14ac:dyDescent="0.2">
      <c r="A8499" s="489" t="s">
        <v>9257</v>
      </c>
      <c r="B8499" s="489" t="s">
        <v>5153</v>
      </c>
      <c r="C8499" s="490">
        <v>1952.1428571428601</v>
      </c>
      <c r="D8499" s="490">
        <v>0</v>
      </c>
    </row>
    <row r="8500" spans="1:4" x14ac:dyDescent="0.2">
      <c r="A8500" s="489" t="s">
        <v>9257</v>
      </c>
      <c r="B8500" s="489" t="s">
        <v>5888</v>
      </c>
      <c r="C8500" s="490">
        <v>5993</v>
      </c>
      <c r="D8500" s="490">
        <v>758.11450000000002</v>
      </c>
    </row>
    <row r="8501" spans="1:4" x14ac:dyDescent="0.2">
      <c r="A8501" s="489" t="s">
        <v>9257</v>
      </c>
      <c r="B8501" s="489" t="s">
        <v>4010</v>
      </c>
      <c r="C8501" s="490">
        <v>26019</v>
      </c>
      <c r="D8501" s="490">
        <v>7477.8606</v>
      </c>
    </row>
    <row r="8502" spans="1:4" x14ac:dyDescent="0.2">
      <c r="A8502" s="489" t="s">
        <v>9257</v>
      </c>
      <c r="B8502" s="489" t="s">
        <v>4010</v>
      </c>
      <c r="C8502" s="490">
        <v>29127.7573529412</v>
      </c>
      <c r="D8502" s="490">
        <v>8371.3174632352911</v>
      </c>
    </row>
    <row r="8503" spans="1:4" x14ac:dyDescent="0.2">
      <c r="A8503" s="489" t="s">
        <v>9257</v>
      </c>
      <c r="B8503" s="489" t="s">
        <v>4011</v>
      </c>
      <c r="C8503" s="490">
        <v>2563.2426470588202</v>
      </c>
      <c r="D8503" s="490">
        <v>700.534215441176</v>
      </c>
    </row>
    <row r="8504" spans="1:4" x14ac:dyDescent="0.2">
      <c r="A8504" s="489" t="s">
        <v>9257</v>
      </c>
      <c r="B8504" s="489" t="s">
        <v>4010</v>
      </c>
      <c r="C8504" s="490">
        <v>27011</v>
      </c>
      <c r="D8504" s="490">
        <v>7762.9614000000001</v>
      </c>
    </row>
    <row r="8505" spans="1:4" x14ac:dyDescent="0.2">
      <c r="A8505" s="489" t="s">
        <v>9257</v>
      </c>
      <c r="B8505" s="489" t="s">
        <v>4827</v>
      </c>
      <c r="C8505" s="490">
        <v>17989</v>
      </c>
      <c r="D8505" s="490">
        <v>4394.7127</v>
      </c>
    </row>
    <row r="8506" spans="1:4" x14ac:dyDescent="0.2">
      <c r="A8506" s="489" t="s">
        <v>9257</v>
      </c>
      <c r="B8506" s="489" t="s">
        <v>4827</v>
      </c>
      <c r="C8506" s="490">
        <v>17061</v>
      </c>
      <c r="D8506" s="490">
        <v>4168.0023000000001</v>
      </c>
    </row>
    <row r="8507" spans="1:4" x14ac:dyDescent="0.2">
      <c r="A8507" s="489" t="s">
        <v>9257</v>
      </c>
      <c r="B8507" s="489" t="s">
        <v>4010</v>
      </c>
      <c r="C8507" s="490">
        <v>7013</v>
      </c>
      <c r="D8507" s="490">
        <v>2015.5362</v>
      </c>
    </row>
    <row r="8508" spans="1:4" x14ac:dyDescent="0.2">
      <c r="A8508" s="489" t="s">
        <v>9257</v>
      </c>
      <c r="B8508" s="489" t="s">
        <v>4880</v>
      </c>
      <c r="C8508" s="490">
        <v>5149</v>
      </c>
      <c r="D8508" s="490">
        <v>983.97390000000007</v>
      </c>
    </row>
    <row r="8509" spans="1:4" x14ac:dyDescent="0.2">
      <c r="A8509" s="489" t="s">
        <v>9257</v>
      </c>
      <c r="B8509" s="489" t="s">
        <v>5433</v>
      </c>
      <c r="C8509" s="490">
        <v>9834</v>
      </c>
      <c r="D8509" s="490">
        <v>1509.519</v>
      </c>
    </row>
    <row r="8510" spans="1:4" x14ac:dyDescent="0.2">
      <c r="A8510" s="489" t="s">
        <v>9257</v>
      </c>
      <c r="B8510" s="489" t="s">
        <v>4010</v>
      </c>
      <c r="C8510" s="490">
        <v>200</v>
      </c>
      <c r="D8510" s="490">
        <v>57.48</v>
      </c>
    </row>
    <row r="8511" spans="1:4" x14ac:dyDescent="0.2">
      <c r="A8511" s="489" t="s">
        <v>9257</v>
      </c>
      <c r="B8511" s="489" t="s">
        <v>4014</v>
      </c>
      <c r="C8511" s="490">
        <v>22876</v>
      </c>
      <c r="D8511" s="490">
        <v>6574.56</v>
      </c>
    </row>
    <row r="8512" spans="1:4" x14ac:dyDescent="0.2">
      <c r="A8512" s="489" t="s">
        <v>9257</v>
      </c>
      <c r="B8512" s="489" t="s">
        <v>4015</v>
      </c>
      <c r="C8512" s="490">
        <v>-6922.8</v>
      </c>
      <c r="D8512" s="490">
        <v>-1133.9546400000002</v>
      </c>
    </row>
    <row r="8513" spans="1:4" x14ac:dyDescent="0.2">
      <c r="A8513" s="489" t="s">
        <v>9257</v>
      </c>
      <c r="B8513" s="489" t="s">
        <v>4016</v>
      </c>
      <c r="C8513" s="490">
        <v>-15953.2</v>
      </c>
      <c r="D8513" s="490">
        <v>-1914.38</v>
      </c>
    </row>
    <row r="8514" spans="1:4" x14ac:dyDescent="0.2">
      <c r="A8514" s="489" t="s">
        <v>9257</v>
      </c>
      <c r="B8514" s="489" t="s">
        <v>5153</v>
      </c>
      <c r="C8514" s="490">
        <v>6128</v>
      </c>
      <c r="D8514" s="490">
        <v>0</v>
      </c>
    </row>
    <row r="8515" spans="1:4" x14ac:dyDescent="0.2">
      <c r="A8515" s="489" t="s">
        <v>9257</v>
      </c>
      <c r="B8515" s="489" t="s">
        <v>5876</v>
      </c>
      <c r="C8515" s="490">
        <v>1049.29</v>
      </c>
      <c r="D8515" s="490">
        <v>135.15</v>
      </c>
    </row>
    <row r="8516" spans="1:4" x14ac:dyDescent="0.2">
      <c r="A8516" s="489" t="s">
        <v>9257</v>
      </c>
      <c r="B8516" s="489" t="s">
        <v>4884</v>
      </c>
      <c r="C8516" s="490">
        <v>1399.04</v>
      </c>
      <c r="D8516" s="490">
        <v>264.7</v>
      </c>
    </row>
    <row r="8517" spans="1:4" x14ac:dyDescent="0.2">
      <c r="A8517" s="489" t="s">
        <v>9257</v>
      </c>
      <c r="B8517" s="489" t="s">
        <v>5153</v>
      </c>
      <c r="C8517" s="490">
        <v>6128</v>
      </c>
      <c r="D8517" s="490">
        <v>0</v>
      </c>
    </row>
    <row r="8518" spans="1:4" x14ac:dyDescent="0.2">
      <c r="A8518" s="489" t="s">
        <v>9257</v>
      </c>
      <c r="B8518" s="489" t="s">
        <v>4885</v>
      </c>
      <c r="C8518" s="490">
        <v>489.67</v>
      </c>
      <c r="D8518" s="490">
        <v>87.9</v>
      </c>
    </row>
    <row r="8519" spans="1:4" x14ac:dyDescent="0.2">
      <c r="A8519" s="489" t="s">
        <v>9257</v>
      </c>
      <c r="B8519" s="489" t="s">
        <v>4010</v>
      </c>
      <c r="C8519" s="490">
        <v>10353</v>
      </c>
      <c r="D8519" s="490">
        <v>2975.4522000000002</v>
      </c>
    </row>
    <row r="8520" spans="1:4" x14ac:dyDescent="0.2">
      <c r="A8520" s="489" t="s">
        <v>9257</v>
      </c>
      <c r="B8520" s="489" t="s">
        <v>4014</v>
      </c>
      <c r="C8520" s="490">
        <v>2031</v>
      </c>
      <c r="D8520" s="490">
        <v>583.70940000000007</v>
      </c>
    </row>
    <row r="8521" spans="1:4" x14ac:dyDescent="0.2">
      <c r="A8521" s="489" t="s">
        <v>9257</v>
      </c>
      <c r="B8521" s="489" t="s">
        <v>4015</v>
      </c>
      <c r="C8521" s="490">
        <v>-2031</v>
      </c>
      <c r="D8521" s="490">
        <v>-332.67779999999999</v>
      </c>
    </row>
    <row r="8522" spans="1:4" x14ac:dyDescent="0.2">
      <c r="A8522" s="489" t="s">
        <v>9257</v>
      </c>
      <c r="B8522" s="489" t="s">
        <v>4010</v>
      </c>
      <c r="C8522" s="490">
        <v>7709</v>
      </c>
      <c r="D8522" s="490">
        <v>2215.5666000000001</v>
      </c>
    </row>
    <row r="8523" spans="1:4" x14ac:dyDescent="0.2">
      <c r="A8523" s="489" t="s">
        <v>9257</v>
      </c>
      <c r="B8523" s="489" t="s">
        <v>4010</v>
      </c>
      <c r="C8523" s="490">
        <v>5391</v>
      </c>
      <c r="D8523" s="490">
        <v>1549.3734000000002</v>
      </c>
    </row>
    <row r="8524" spans="1:4" x14ac:dyDescent="0.2">
      <c r="A8524" s="489" t="s">
        <v>9257</v>
      </c>
      <c r="B8524" s="489" t="s">
        <v>4014</v>
      </c>
      <c r="C8524" s="490">
        <v>1849</v>
      </c>
      <c r="D8524" s="490">
        <v>531.40260000000001</v>
      </c>
    </row>
    <row r="8525" spans="1:4" x14ac:dyDescent="0.2">
      <c r="A8525" s="489" t="s">
        <v>9257</v>
      </c>
      <c r="B8525" s="489" t="s">
        <v>4015</v>
      </c>
      <c r="C8525" s="490">
        <v>-1849</v>
      </c>
      <c r="D8525" s="490">
        <v>-302.86619999999999</v>
      </c>
    </row>
    <row r="8526" spans="1:4" x14ac:dyDescent="0.2">
      <c r="A8526" s="489" t="s">
        <v>9257</v>
      </c>
      <c r="B8526" s="489" t="s">
        <v>4010</v>
      </c>
      <c r="C8526" s="490">
        <v>1675</v>
      </c>
      <c r="D8526" s="490">
        <v>481.39500000000004</v>
      </c>
    </row>
    <row r="8527" spans="1:4" x14ac:dyDescent="0.2">
      <c r="A8527" s="489" t="s">
        <v>9257</v>
      </c>
      <c r="B8527" s="489" t="s">
        <v>3275</v>
      </c>
      <c r="C8527" s="490">
        <v>4636</v>
      </c>
      <c r="D8527" s="490">
        <v>1578.558</v>
      </c>
    </row>
    <row r="8528" spans="1:4" x14ac:dyDescent="0.2">
      <c r="A8528" s="489" t="s">
        <v>9257</v>
      </c>
      <c r="B8528" s="489" t="s">
        <v>3279</v>
      </c>
      <c r="C8528" s="490">
        <v>1666</v>
      </c>
      <c r="D8528" s="490">
        <v>567.27300000000002</v>
      </c>
    </row>
    <row r="8529" spans="1:4" x14ac:dyDescent="0.2">
      <c r="A8529" s="489" t="s">
        <v>9257</v>
      </c>
      <c r="B8529" s="489" t="s">
        <v>3280</v>
      </c>
      <c r="C8529" s="490">
        <v>-1666</v>
      </c>
      <c r="D8529" s="490">
        <v>-272.89080000000001</v>
      </c>
    </row>
    <row r="8530" spans="1:4" x14ac:dyDescent="0.2">
      <c r="A8530" s="489" t="s">
        <v>9257</v>
      </c>
      <c r="B8530" s="489" t="s">
        <v>4841</v>
      </c>
      <c r="C8530" s="490">
        <v>3320</v>
      </c>
      <c r="D8530" s="490">
        <v>811.07600000000002</v>
      </c>
    </row>
    <row r="8531" spans="1:4" x14ac:dyDescent="0.2">
      <c r="A8531" s="489" t="s">
        <v>9257</v>
      </c>
      <c r="B8531" s="489" t="s">
        <v>4850</v>
      </c>
      <c r="C8531" s="490">
        <v>3060</v>
      </c>
      <c r="D8531" s="490">
        <v>747.55799999999999</v>
      </c>
    </row>
    <row r="8532" spans="1:4" x14ac:dyDescent="0.2">
      <c r="A8532" s="489" t="s">
        <v>9257</v>
      </c>
      <c r="B8532" s="489" t="s">
        <v>4852</v>
      </c>
      <c r="C8532" s="490">
        <v>-1914</v>
      </c>
      <c r="D8532" s="490">
        <v>-313.51320000000004</v>
      </c>
    </row>
    <row r="8533" spans="1:4" x14ac:dyDescent="0.2">
      <c r="A8533" s="489" t="s">
        <v>9257</v>
      </c>
      <c r="B8533" s="489" t="s">
        <v>4854</v>
      </c>
      <c r="C8533" s="490">
        <v>-1146</v>
      </c>
      <c r="D8533" s="490">
        <v>-137.52000000000001</v>
      </c>
    </row>
    <row r="8534" spans="1:4" x14ac:dyDescent="0.2">
      <c r="A8534" s="489" t="s">
        <v>9257</v>
      </c>
      <c r="B8534" s="489" t="s">
        <v>3291</v>
      </c>
      <c r="C8534" s="490">
        <v>32267.727272727301</v>
      </c>
      <c r="D8534" s="490">
        <v>10658.0303181818</v>
      </c>
    </row>
    <row r="8535" spans="1:4" x14ac:dyDescent="0.2">
      <c r="A8535" s="489" t="s">
        <v>9257</v>
      </c>
      <c r="B8535" s="489" t="s">
        <v>3292</v>
      </c>
      <c r="C8535" s="490">
        <v>15058.272727272701</v>
      </c>
      <c r="D8535" s="490">
        <v>4731.3092909090901</v>
      </c>
    </row>
    <row r="8536" spans="1:4" x14ac:dyDescent="0.2">
      <c r="A8536" s="489" t="s">
        <v>9257</v>
      </c>
      <c r="B8536" s="489" t="s">
        <v>5153</v>
      </c>
      <c r="C8536" s="490">
        <v>3347</v>
      </c>
      <c r="D8536" s="490">
        <v>0</v>
      </c>
    </row>
    <row r="8537" spans="1:4" x14ac:dyDescent="0.2">
      <c r="A8537" s="489" t="s">
        <v>9257</v>
      </c>
      <c r="B8537" s="489" t="s">
        <v>5428</v>
      </c>
      <c r="C8537" s="490">
        <v>6607.3858114674404</v>
      </c>
      <c r="D8537" s="490">
        <v>1124.57706511176</v>
      </c>
    </row>
    <row r="8538" spans="1:4" x14ac:dyDescent="0.2">
      <c r="A8538" s="489" t="s">
        <v>9257</v>
      </c>
      <c r="B8538" s="489" t="s">
        <v>5440</v>
      </c>
      <c r="C8538" s="490">
        <v>191.614188532556</v>
      </c>
      <c r="D8538" s="490">
        <v>30.926530029154499</v>
      </c>
    </row>
    <row r="8539" spans="1:4" x14ac:dyDescent="0.2">
      <c r="A8539" s="489" t="s">
        <v>9257</v>
      </c>
      <c r="B8539" s="489" t="s">
        <v>3275</v>
      </c>
      <c r="C8539" s="490">
        <v>5864</v>
      </c>
      <c r="D8539" s="490">
        <v>1996.692</v>
      </c>
    </row>
    <row r="8540" spans="1:4" x14ac:dyDescent="0.2">
      <c r="A8540" s="489" t="s">
        <v>9257</v>
      </c>
      <c r="B8540" s="489" t="s">
        <v>4010</v>
      </c>
      <c r="C8540" s="490">
        <v>7439</v>
      </c>
      <c r="D8540" s="490">
        <v>2137.9686000000002</v>
      </c>
    </row>
    <row r="8541" spans="1:4" x14ac:dyDescent="0.2">
      <c r="A8541" s="489" t="s">
        <v>9257</v>
      </c>
      <c r="B8541" s="489" t="s">
        <v>4010</v>
      </c>
      <c r="C8541" s="490">
        <v>11051</v>
      </c>
      <c r="D8541" s="490">
        <v>3176.0574000000001</v>
      </c>
    </row>
    <row r="8542" spans="1:4" x14ac:dyDescent="0.2">
      <c r="A8542" s="489" t="s">
        <v>9257</v>
      </c>
      <c r="B8542" s="489" t="s">
        <v>5153</v>
      </c>
      <c r="C8542" s="490">
        <v>245</v>
      </c>
      <c r="D8542" s="490">
        <v>0</v>
      </c>
    </row>
    <row r="8543" spans="1:4" x14ac:dyDescent="0.2">
      <c r="A8543" s="489" t="s">
        <v>9257</v>
      </c>
      <c r="B8543" s="489" t="s">
        <v>4884</v>
      </c>
      <c r="C8543" s="490">
        <v>6383</v>
      </c>
      <c r="D8543" s="490">
        <v>1207.6636000000001</v>
      </c>
    </row>
    <row r="8544" spans="1:4" x14ac:dyDescent="0.2">
      <c r="A8544" s="489" t="s">
        <v>9257</v>
      </c>
      <c r="B8544" s="489" t="s">
        <v>4010</v>
      </c>
      <c r="C8544" s="490">
        <v>6438</v>
      </c>
      <c r="D8544" s="490">
        <v>1850.2812000000001</v>
      </c>
    </row>
    <row r="8545" spans="1:4" x14ac:dyDescent="0.2">
      <c r="A8545" s="489" t="s">
        <v>9257</v>
      </c>
      <c r="B8545" s="489" t="s">
        <v>4014</v>
      </c>
      <c r="C8545" s="490">
        <v>1214</v>
      </c>
      <c r="D8545" s="490">
        <v>348.90360000000004</v>
      </c>
    </row>
    <row r="8546" spans="1:4" x14ac:dyDescent="0.2">
      <c r="A8546" s="489" t="s">
        <v>9257</v>
      </c>
      <c r="B8546" s="489" t="s">
        <v>4015</v>
      </c>
      <c r="C8546" s="490">
        <v>-1214</v>
      </c>
      <c r="D8546" s="490">
        <v>-198.85320000000002</v>
      </c>
    </row>
    <row r="8547" spans="1:4" x14ac:dyDescent="0.2">
      <c r="A8547" s="489" t="s">
        <v>9257</v>
      </c>
      <c r="B8547" s="489" t="s">
        <v>5153</v>
      </c>
      <c r="C8547" s="490">
        <v>1962</v>
      </c>
      <c r="D8547" s="490">
        <v>0</v>
      </c>
    </row>
    <row r="8548" spans="1:4" x14ac:dyDescent="0.2">
      <c r="A8548" s="489" t="s">
        <v>9257</v>
      </c>
      <c r="B8548" s="489" t="s">
        <v>5436</v>
      </c>
      <c r="C8548" s="490">
        <v>3052</v>
      </c>
      <c r="D8548" s="490">
        <v>443.76080000000002</v>
      </c>
    </row>
    <row r="8549" spans="1:4" x14ac:dyDescent="0.2">
      <c r="A8549" s="489" t="s">
        <v>9257</v>
      </c>
      <c r="B8549" s="489" t="s">
        <v>5153</v>
      </c>
      <c r="C8549" s="490">
        <v>2026</v>
      </c>
      <c r="D8549" s="490">
        <v>0</v>
      </c>
    </row>
    <row r="8550" spans="1:4" x14ac:dyDescent="0.2">
      <c r="A8550" s="489" t="s">
        <v>9257</v>
      </c>
      <c r="B8550" s="489" t="s">
        <v>5428</v>
      </c>
      <c r="C8550" s="490">
        <v>5281</v>
      </c>
      <c r="D8550" s="490">
        <v>898.82620000000009</v>
      </c>
    </row>
    <row r="8551" spans="1:4" x14ac:dyDescent="0.2">
      <c r="A8551" s="489" t="s">
        <v>9257</v>
      </c>
      <c r="B8551" s="489" t="s">
        <v>4010</v>
      </c>
      <c r="C8551" s="490">
        <v>3994</v>
      </c>
      <c r="D8551" s="490">
        <v>1147.8756000000001</v>
      </c>
    </row>
    <row r="8552" spans="1:4" x14ac:dyDescent="0.2">
      <c r="A8552" s="489" t="s">
        <v>9257</v>
      </c>
      <c r="B8552" s="489" t="s">
        <v>4014</v>
      </c>
      <c r="C8552" s="490">
        <v>1081</v>
      </c>
      <c r="D8552" s="490">
        <v>310.67939999999999</v>
      </c>
    </row>
    <row r="8553" spans="1:4" x14ac:dyDescent="0.2">
      <c r="A8553" s="489" t="s">
        <v>9257</v>
      </c>
      <c r="B8553" s="489" t="s">
        <v>4015</v>
      </c>
      <c r="C8553" s="490">
        <v>-1081</v>
      </c>
      <c r="D8553" s="490">
        <v>-177.06780000000001</v>
      </c>
    </row>
    <row r="8554" spans="1:4" x14ac:dyDescent="0.2">
      <c r="A8554" s="489" t="s">
        <v>9257</v>
      </c>
      <c r="B8554" s="489" t="s">
        <v>4010</v>
      </c>
      <c r="C8554" s="490">
        <v>1469</v>
      </c>
      <c r="D8554" s="490">
        <v>422.19060000000002</v>
      </c>
    </row>
    <row r="8555" spans="1:4" x14ac:dyDescent="0.2">
      <c r="A8555" s="489" t="s">
        <v>9257</v>
      </c>
      <c r="B8555" s="489" t="s">
        <v>4014</v>
      </c>
      <c r="C8555" s="490">
        <v>519</v>
      </c>
      <c r="D8555" s="490">
        <v>149.16060000000002</v>
      </c>
    </row>
    <row r="8556" spans="1:4" x14ac:dyDescent="0.2">
      <c r="A8556" s="489" t="s">
        <v>9257</v>
      </c>
      <c r="B8556" s="489" t="s">
        <v>4015</v>
      </c>
      <c r="C8556" s="490">
        <v>-519</v>
      </c>
      <c r="D8556" s="490">
        <v>-85.012199999999993</v>
      </c>
    </row>
    <row r="8557" spans="1:4" x14ac:dyDescent="0.2">
      <c r="A8557" s="489" t="s">
        <v>9257</v>
      </c>
      <c r="B8557" s="489" t="s">
        <v>4010</v>
      </c>
      <c r="C8557" s="490">
        <v>9851</v>
      </c>
      <c r="D8557" s="490">
        <v>2831.1774</v>
      </c>
    </row>
    <row r="8558" spans="1:4" x14ac:dyDescent="0.2">
      <c r="A8558" s="489" t="s">
        <v>9257</v>
      </c>
      <c r="B8558" s="489" t="s">
        <v>4014</v>
      </c>
      <c r="C8558" s="490">
        <v>3374</v>
      </c>
      <c r="D8558" s="490">
        <v>969.68760000000009</v>
      </c>
    </row>
    <row r="8559" spans="1:4" x14ac:dyDescent="0.2">
      <c r="A8559" s="489" t="s">
        <v>9257</v>
      </c>
      <c r="B8559" s="489" t="s">
        <v>4015</v>
      </c>
      <c r="C8559" s="490">
        <v>-3374</v>
      </c>
      <c r="D8559" s="490">
        <v>-552.66120000000001</v>
      </c>
    </row>
    <row r="8560" spans="1:4" x14ac:dyDescent="0.2">
      <c r="A8560" s="489" t="s">
        <v>9257</v>
      </c>
      <c r="B8560" s="489" t="s">
        <v>5153</v>
      </c>
      <c r="C8560" s="490">
        <v>1968</v>
      </c>
      <c r="D8560" s="490">
        <v>0</v>
      </c>
    </row>
    <row r="8561" spans="1:4" x14ac:dyDescent="0.2">
      <c r="A8561" s="489" t="s">
        <v>9257</v>
      </c>
      <c r="B8561" s="489" t="s">
        <v>4896</v>
      </c>
      <c r="C8561" s="490">
        <v>7379.9043062201008</v>
      </c>
      <c r="D8561" s="490">
        <v>1354.9504306220101</v>
      </c>
    </row>
    <row r="8562" spans="1:4" x14ac:dyDescent="0.2">
      <c r="A8562" s="489" t="s">
        <v>9257</v>
      </c>
      <c r="B8562" s="489" t="s">
        <v>4897</v>
      </c>
      <c r="C8562" s="490">
        <v>332.09569377990402</v>
      </c>
      <c r="D8562" s="490">
        <v>57.851069856459297</v>
      </c>
    </row>
    <row r="8563" spans="1:4" x14ac:dyDescent="0.2">
      <c r="A8563" s="489" t="s">
        <v>9257</v>
      </c>
      <c r="B8563" s="489" t="s">
        <v>4827</v>
      </c>
      <c r="C8563" s="490">
        <v>7452</v>
      </c>
      <c r="D8563" s="490">
        <v>1820.5236</v>
      </c>
    </row>
    <row r="8564" spans="1:4" x14ac:dyDescent="0.2">
      <c r="A8564" s="489" t="s">
        <v>9257</v>
      </c>
      <c r="B8564" s="489" t="s">
        <v>4832</v>
      </c>
      <c r="C8564" s="490">
        <v>3328</v>
      </c>
      <c r="D8564" s="490">
        <v>813.03039999999999</v>
      </c>
    </row>
    <row r="8565" spans="1:4" x14ac:dyDescent="0.2">
      <c r="A8565" s="489" t="s">
        <v>9257</v>
      </c>
      <c r="B8565" s="489" t="s">
        <v>4833</v>
      </c>
      <c r="C8565" s="490">
        <v>-3234</v>
      </c>
      <c r="D8565" s="490">
        <v>-529.72919999999999</v>
      </c>
    </row>
    <row r="8566" spans="1:4" x14ac:dyDescent="0.2">
      <c r="A8566" s="489" t="s">
        <v>9257</v>
      </c>
      <c r="B8566" s="489" t="s">
        <v>4834</v>
      </c>
      <c r="C8566" s="490">
        <v>-94</v>
      </c>
      <c r="D8566" s="490">
        <v>-11.28</v>
      </c>
    </row>
    <row r="8567" spans="1:4" x14ac:dyDescent="0.2">
      <c r="A8567" s="489" t="s">
        <v>9257</v>
      </c>
      <c r="B8567" s="489" t="s">
        <v>5153</v>
      </c>
      <c r="C8567" s="490">
        <v>4242</v>
      </c>
      <c r="D8567" s="490">
        <v>0</v>
      </c>
    </row>
    <row r="8568" spans="1:4" x14ac:dyDescent="0.2">
      <c r="A8568" s="489" t="s">
        <v>9257</v>
      </c>
      <c r="B8568" s="489" t="s">
        <v>4876</v>
      </c>
      <c r="C8568" s="490">
        <v>3628</v>
      </c>
      <c r="D8568" s="490">
        <v>700.56680000000006</v>
      </c>
    </row>
    <row r="8569" spans="1:4" x14ac:dyDescent="0.2">
      <c r="A8569" s="489" t="s">
        <v>9257</v>
      </c>
      <c r="B8569" s="489" t="s">
        <v>3275</v>
      </c>
      <c r="C8569" s="490">
        <v>4072</v>
      </c>
      <c r="D8569" s="490">
        <v>1386.5160000000001</v>
      </c>
    </row>
    <row r="8570" spans="1:4" x14ac:dyDescent="0.2">
      <c r="A8570" s="489" t="s">
        <v>9257</v>
      </c>
      <c r="B8570" s="489" t="s">
        <v>5153</v>
      </c>
      <c r="C8570" s="490">
        <v>2394</v>
      </c>
      <c r="D8570" s="490">
        <v>0</v>
      </c>
    </row>
    <row r="8571" spans="1:4" x14ac:dyDescent="0.2">
      <c r="A8571" s="489" t="s">
        <v>9257</v>
      </c>
      <c r="B8571" s="489" t="s">
        <v>5431</v>
      </c>
      <c r="C8571" s="490">
        <v>5894.1176470588207</v>
      </c>
      <c r="D8571" s="490">
        <v>938.34352941176508</v>
      </c>
    </row>
    <row r="8572" spans="1:4" x14ac:dyDescent="0.2">
      <c r="A8572" s="489" t="s">
        <v>9257</v>
      </c>
      <c r="B8572" s="489" t="s">
        <v>5449</v>
      </c>
      <c r="C8572" s="490">
        <v>117.88235294117601</v>
      </c>
      <c r="D8572" s="490">
        <v>17.800235294117599</v>
      </c>
    </row>
    <row r="8573" spans="1:4" x14ac:dyDescent="0.2">
      <c r="A8573" s="489" t="s">
        <v>9257</v>
      </c>
      <c r="B8573" s="489" t="s">
        <v>4827</v>
      </c>
      <c r="C8573" s="490">
        <v>6239</v>
      </c>
      <c r="D8573" s="490">
        <v>1524.1877000000002</v>
      </c>
    </row>
    <row r="8574" spans="1:4" x14ac:dyDescent="0.2">
      <c r="A8574" s="489" t="s">
        <v>9257</v>
      </c>
      <c r="B8574" s="489" t="s">
        <v>4832</v>
      </c>
      <c r="C8574" s="490">
        <v>2367</v>
      </c>
      <c r="D8574" s="490">
        <v>578.25810000000001</v>
      </c>
    </row>
    <row r="8575" spans="1:4" x14ac:dyDescent="0.2">
      <c r="A8575" s="489" t="s">
        <v>9257</v>
      </c>
      <c r="B8575" s="489" t="s">
        <v>4833</v>
      </c>
      <c r="C8575" s="490">
        <v>-2367</v>
      </c>
      <c r="D8575" s="490">
        <v>-387.71460000000002</v>
      </c>
    </row>
    <row r="8576" spans="1:4" x14ac:dyDescent="0.2">
      <c r="A8576" s="489" t="s">
        <v>9257</v>
      </c>
      <c r="B8576" s="489" t="s">
        <v>4010</v>
      </c>
      <c r="C8576" s="490">
        <v>30459.3939393939</v>
      </c>
      <c r="D8576" s="490">
        <v>8754.0298181818198</v>
      </c>
    </row>
    <row r="8577" spans="1:4" x14ac:dyDescent="0.2">
      <c r="A8577" s="489" t="s">
        <v>9257</v>
      </c>
      <c r="B8577" s="489" t="s">
        <v>4011</v>
      </c>
      <c r="C8577" s="490">
        <v>19798.6060606061</v>
      </c>
      <c r="D8577" s="490">
        <v>5410.9590363636398</v>
      </c>
    </row>
    <row r="8578" spans="1:4" x14ac:dyDescent="0.2">
      <c r="A8578" s="489" t="s">
        <v>9257</v>
      </c>
      <c r="B8578" s="489" t="s">
        <v>4010</v>
      </c>
      <c r="C8578" s="490">
        <v>2301</v>
      </c>
      <c r="D8578" s="490">
        <v>661.30740000000003</v>
      </c>
    </row>
    <row r="8579" spans="1:4" x14ac:dyDescent="0.2">
      <c r="A8579" s="489" t="s">
        <v>9257</v>
      </c>
      <c r="B8579" s="489" t="s">
        <v>4014</v>
      </c>
      <c r="C8579" s="490">
        <v>686</v>
      </c>
      <c r="D8579" s="490">
        <v>197.15640000000002</v>
      </c>
    </row>
    <row r="8580" spans="1:4" x14ac:dyDescent="0.2">
      <c r="A8580" s="489" t="s">
        <v>9257</v>
      </c>
      <c r="B8580" s="489" t="s">
        <v>4015</v>
      </c>
      <c r="C8580" s="490">
        <v>-686</v>
      </c>
      <c r="D8580" s="490">
        <v>-112.36680000000001</v>
      </c>
    </row>
    <row r="8581" spans="1:4" x14ac:dyDescent="0.2">
      <c r="A8581" s="489" t="s">
        <v>9257</v>
      </c>
      <c r="B8581" s="489" t="s">
        <v>4010</v>
      </c>
      <c r="C8581" s="490">
        <v>3567.2141453831</v>
      </c>
      <c r="D8581" s="490">
        <v>1025.2173453831001</v>
      </c>
    </row>
    <row r="8582" spans="1:4" x14ac:dyDescent="0.2">
      <c r="A8582" s="489" t="s">
        <v>9257</v>
      </c>
      <c r="B8582" s="489" t="s">
        <v>4014</v>
      </c>
      <c r="C8582" s="490">
        <v>1901.4538310412602</v>
      </c>
      <c r="D8582" s="490">
        <v>546.47783104125699</v>
      </c>
    </row>
    <row r="8583" spans="1:4" x14ac:dyDescent="0.2">
      <c r="A8583" s="489" t="s">
        <v>9257</v>
      </c>
      <c r="B8583" s="489" t="s">
        <v>4015</v>
      </c>
      <c r="C8583" s="490">
        <v>-1640.6003929273102</v>
      </c>
      <c r="D8583" s="490">
        <v>-268.730344361493</v>
      </c>
    </row>
    <row r="8584" spans="1:4" x14ac:dyDescent="0.2">
      <c r="A8584" s="489" t="s">
        <v>9257</v>
      </c>
      <c r="B8584" s="489" t="s">
        <v>4016</v>
      </c>
      <c r="C8584" s="490">
        <v>-260.85343811394904</v>
      </c>
      <c r="D8584" s="490">
        <v>-31.302412573673898</v>
      </c>
    </row>
    <row r="8585" spans="1:4" x14ac:dyDescent="0.2">
      <c r="A8585" s="489" t="s">
        <v>9257</v>
      </c>
      <c r="B8585" s="489" t="s">
        <v>4010</v>
      </c>
      <c r="C8585" s="490">
        <v>1366.7858546169</v>
      </c>
      <c r="D8585" s="490">
        <v>392.81425461689599</v>
      </c>
    </row>
    <row r="8586" spans="1:4" x14ac:dyDescent="0.2">
      <c r="A8586" s="489" t="s">
        <v>9257</v>
      </c>
      <c r="B8586" s="489" t="s">
        <v>4014</v>
      </c>
      <c r="C8586" s="490">
        <v>728.54616895874301</v>
      </c>
      <c r="D8586" s="490">
        <v>209.384168958743</v>
      </c>
    </row>
    <row r="8587" spans="1:4" x14ac:dyDescent="0.2">
      <c r="A8587" s="489" t="s">
        <v>9257</v>
      </c>
      <c r="B8587" s="489" t="s">
        <v>4015</v>
      </c>
      <c r="C8587" s="490">
        <v>-628.59960707269204</v>
      </c>
      <c r="D8587" s="490">
        <v>-102.964615638507</v>
      </c>
    </row>
    <row r="8588" spans="1:4" x14ac:dyDescent="0.2">
      <c r="A8588" s="489" t="s">
        <v>9257</v>
      </c>
      <c r="B8588" s="489" t="s">
        <v>4016</v>
      </c>
      <c r="C8588" s="490">
        <v>-99.9465618860511</v>
      </c>
      <c r="D8588" s="490">
        <v>-11.9935874263261</v>
      </c>
    </row>
    <row r="8589" spans="1:4" x14ac:dyDescent="0.2">
      <c r="A8589" s="489" t="s">
        <v>9257</v>
      </c>
      <c r="B8589" s="489" t="s">
        <v>3291</v>
      </c>
      <c r="C8589" s="490">
        <v>3386</v>
      </c>
      <c r="D8589" s="490">
        <v>1118.3958</v>
      </c>
    </row>
    <row r="8590" spans="1:4" x14ac:dyDescent="0.2">
      <c r="A8590" s="489" t="s">
        <v>9257</v>
      </c>
      <c r="B8590" s="489" t="s">
        <v>3295</v>
      </c>
      <c r="C8590" s="490">
        <v>1942</v>
      </c>
      <c r="D8590" s="490">
        <v>641.44260000000008</v>
      </c>
    </row>
    <row r="8591" spans="1:4" x14ac:dyDescent="0.2">
      <c r="A8591" s="489" t="s">
        <v>9257</v>
      </c>
      <c r="B8591" s="489" t="s">
        <v>3296</v>
      </c>
      <c r="C8591" s="490">
        <v>-1598.4</v>
      </c>
      <c r="D8591" s="490">
        <v>-261.81792000000002</v>
      </c>
    </row>
    <row r="8592" spans="1:4" x14ac:dyDescent="0.2">
      <c r="A8592" s="489" t="s">
        <v>9257</v>
      </c>
      <c r="B8592" s="489" t="s">
        <v>3297</v>
      </c>
      <c r="C8592" s="490">
        <v>-343.6</v>
      </c>
      <c r="D8592" s="490">
        <v>-41.231999999999999</v>
      </c>
    </row>
    <row r="8593" spans="1:4" x14ac:dyDescent="0.2">
      <c r="A8593" s="489" t="s">
        <v>9257</v>
      </c>
      <c r="B8593" s="489" t="s">
        <v>3275</v>
      </c>
      <c r="C8593" s="490">
        <v>1609</v>
      </c>
      <c r="D8593" s="490">
        <v>547.86450000000002</v>
      </c>
    </row>
    <row r="8594" spans="1:4" x14ac:dyDescent="0.2">
      <c r="A8594" s="489" t="s">
        <v>9257</v>
      </c>
      <c r="B8594" s="489" t="s">
        <v>3279</v>
      </c>
      <c r="C8594" s="490">
        <v>2617</v>
      </c>
      <c r="D8594" s="490">
        <v>891.08850000000007</v>
      </c>
    </row>
    <row r="8595" spans="1:4" x14ac:dyDescent="0.2">
      <c r="A8595" s="489" t="s">
        <v>9257</v>
      </c>
      <c r="B8595" s="489" t="s">
        <v>3280</v>
      </c>
      <c r="C8595" s="490">
        <v>-1267.8</v>
      </c>
      <c r="D8595" s="490">
        <v>-207.66564</v>
      </c>
    </row>
    <row r="8596" spans="1:4" x14ac:dyDescent="0.2">
      <c r="A8596" s="489" t="s">
        <v>9257</v>
      </c>
      <c r="B8596" s="489" t="s">
        <v>3281</v>
      </c>
      <c r="C8596" s="490">
        <v>-1349.2</v>
      </c>
      <c r="D8596" s="490">
        <v>-161.904</v>
      </c>
    </row>
    <row r="8597" spans="1:4" x14ac:dyDescent="0.2">
      <c r="A8597" s="489" t="s">
        <v>9257</v>
      </c>
      <c r="B8597" s="489" t="s">
        <v>5153</v>
      </c>
      <c r="C8597" s="490">
        <v>2259</v>
      </c>
      <c r="D8597" s="490">
        <v>0</v>
      </c>
    </row>
    <row r="8598" spans="1:4" x14ac:dyDescent="0.2">
      <c r="A8598" s="489" t="s">
        <v>9257</v>
      </c>
      <c r="B8598" s="489" t="s">
        <v>4888</v>
      </c>
      <c r="C8598" s="490">
        <v>8896</v>
      </c>
      <c r="D8598" s="490">
        <v>1666.2208000000001</v>
      </c>
    </row>
    <row r="8599" spans="1:4" x14ac:dyDescent="0.2">
      <c r="A8599" s="489" t="s">
        <v>9257</v>
      </c>
      <c r="B8599" s="489" t="s">
        <v>3275</v>
      </c>
      <c r="C8599" s="490">
        <v>9986.2000000000007</v>
      </c>
      <c r="D8599" s="490">
        <v>3400.3011000000001</v>
      </c>
    </row>
    <row r="8600" spans="1:4" x14ac:dyDescent="0.2">
      <c r="A8600" s="489" t="s">
        <v>9257</v>
      </c>
      <c r="B8600" s="489" t="s">
        <v>5153</v>
      </c>
      <c r="C8600" s="490">
        <v>1764</v>
      </c>
      <c r="D8600" s="490">
        <v>0</v>
      </c>
    </row>
    <row r="8601" spans="1:4" x14ac:dyDescent="0.2">
      <c r="A8601" s="489" t="s">
        <v>9257</v>
      </c>
      <c r="B8601" s="489" t="s">
        <v>5431</v>
      </c>
      <c r="C8601" s="490">
        <v>9354.70085470085</v>
      </c>
      <c r="D8601" s="490">
        <v>1489.2683760683801</v>
      </c>
    </row>
    <row r="8602" spans="1:4" x14ac:dyDescent="0.2">
      <c r="A8602" s="489" t="s">
        <v>9257</v>
      </c>
      <c r="B8602" s="489" t="s">
        <v>5449</v>
      </c>
      <c r="C8602" s="490">
        <v>1590.29914529915</v>
      </c>
      <c r="D8602" s="490">
        <v>240.13517094017101</v>
      </c>
    </row>
    <row r="8603" spans="1:4" x14ac:dyDescent="0.2">
      <c r="A8603" s="489" t="s">
        <v>9257</v>
      </c>
      <c r="B8603" s="489" t="s">
        <v>5153</v>
      </c>
      <c r="C8603" s="490">
        <v>2181</v>
      </c>
      <c r="D8603" s="490">
        <v>0</v>
      </c>
    </row>
    <row r="8604" spans="1:4" x14ac:dyDescent="0.2">
      <c r="A8604" s="489" t="s">
        <v>9257</v>
      </c>
      <c r="B8604" s="489" t="s">
        <v>5432</v>
      </c>
      <c r="C8604" s="490">
        <v>5089</v>
      </c>
      <c r="D8604" s="490">
        <v>795.41070000000002</v>
      </c>
    </row>
    <row r="8605" spans="1:4" x14ac:dyDescent="0.2">
      <c r="A8605" s="489" t="s">
        <v>9257</v>
      </c>
      <c r="B8605" s="489" t="s">
        <v>6051</v>
      </c>
      <c r="C8605" s="490">
        <v>1516.5</v>
      </c>
      <c r="D8605" s="490">
        <v>48.088214999999998</v>
      </c>
    </row>
    <row r="8606" spans="1:4" x14ac:dyDescent="0.2">
      <c r="A8606" s="489" t="s">
        <v>9257</v>
      </c>
      <c r="B8606" s="489" t="s">
        <v>5864</v>
      </c>
      <c r="C8606" s="490">
        <v>8109.6256684492</v>
      </c>
      <c r="D8606" s="490">
        <v>1076.9582887700501</v>
      </c>
    </row>
    <row r="8607" spans="1:4" x14ac:dyDescent="0.2">
      <c r="A8607" s="489" t="s">
        <v>9257</v>
      </c>
      <c r="B8607" s="489" t="s">
        <v>5865</v>
      </c>
      <c r="C8607" s="490">
        <v>5538.8743315508</v>
      </c>
      <c r="D8607" s="490">
        <v>697.89816577540103</v>
      </c>
    </row>
    <row r="8608" spans="1:4" x14ac:dyDescent="0.2">
      <c r="A8608" s="489" t="s">
        <v>9257</v>
      </c>
      <c r="B8608" s="489" t="s">
        <v>5153</v>
      </c>
      <c r="C8608" s="490">
        <v>4434</v>
      </c>
      <c r="D8608" s="490">
        <v>0</v>
      </c>
    </row>
    <row r="8609" spans="1:4" x14ac:dyDescent="0.2">
      <c r="A8609" s="489" t="s">
        <v>9257</v>
      </c>
      <c r="B8609" s="489" t="s">
        <v>4892</v>
      </c>
      <c r="C8609" s="490">
        <v>7929.1497975708508</v>
      </c>
      <c r="D8609" s="490">
        <v>1470.0643724696401</v>
      </c>
    </row>
    <row r="8610" spans="1:4" x14ac:dyDescent="0.2">
      <c r="A8610" s="489" t="s">
        <v>9257</v>
      </c>
      <c r="B8610" s="489" t="s">
        <v>4893</v>
      </c>
      <c r="C8610" s="490">
        <v>3821.8502024291502</v>
      </c>
      <c r="D8610" s="490">
        <v>672.26345060728704</v>
      </c>
    </row>
    <row r="8611" spans="1:4" x14ac:dyDescent="0.2">
      <c r="A8611" s="489" t="s">
        <v>9257</v>
      </c>
      <c r="B8611" s="489" t="s">
        <v>3291</v>
      </c>
      <c r="C8611" s="490">
        <v>2347</v>
      </c>
      <c r="D8611" s="490">
        <v>775.21410000000003</v>
      </c>
    </row>
    <row r="8612" spans="1:4" x14ac:dyDescent="0.2">
      <c r="A8612" s="489" t="s">
        <v>9257</v>
      </c>
      <c r="B8612" s="489" t="s">
        <v>4010</v>
      </c>
      <c r="C8612" s="490">
        <v>7457</v>
      </c>
      <c r="D8612" s="490">
        <v>2143.1417999999999</v>
      </c>
    </row>
    <row r="8613" spans="1:4" x14ac:dyDescent="0.2">
      <c r="A8613" s="489" t="s">
        <v>9257</v>
      </c>
      <c r="B8613" s="489" t="s">
        <v>4014</v>
      </c>
      <c r="C8613" s="490">
        <v>2326</v>
      </c>
      <c r="D8613" s="490">
        <v>668.49240000000009</v>
      </c>
    </row>
    <row r="8614" spans="1:4" x14ac:dyDescent="0.2">
      <c r="A8614" s="489" t="s">
        <v>9257</v>
      </c>
      <c r="B8614" s="489" t="s">
        <v>4015</v>
      </c>
      <c r="C8614" s="490">
        <v>-2326</v>
      </c>
      <c r="D8614" s="490">
        <v>-380.99880000000002</v>
      </c>
    </row>
    <row r="8615" spans="1:4" x14ac:dyDescent="0.2">
      <c r="A8615" s="489" t="s">
        <v>9257</v>
      </c>
      <c r="B8615" s="489" t="s">
        <v>4010</v>
      </c>
      <c r="C8615" s="490">
        <v>6104</v>
      </c>
      <c r="D8615" s="490">
        <v>1754.2896000000001</v>
      </c>
    </row>
    <row r="8616" spans="1:4" x14ac:dyDescent="0.2">
      <c r="A8616" s="489" t="s">
        <v>9257</v>
      </c>
      <c r="B8616" s="489" t="s">
        <v>4014</v>
      </c>
      <c r="C8616" s="490">
        <v>709</v>
      </c>
      <c r="D8616" s="490">
        <v>203.76660000000001</v>
      </c>
    </row>
    <row r="8617" spans="1:4" x14ac:dyDescent="0.2">
      <c r="A8617" s="489" t="s">
        <v>9257</v>
      </c>
      <c r="B8617" s="489" t="s">
        <v>4015</v>
      </c>
      <c r="C8617" s="490">
        <v>-709</v>
      </c>
      <c r="D8617" s="490">
        <v>-116.13420000000001</v>
      </c>
    </row>
    <row r="8618" spans="1:4" x14ac:dyDescent="0.2">
      <c r="A8618" s="489" t="s">
        <v>9257</v>
      </c>
      <c r="B8618" s="489" t="s">
        <v>5153</v>
      </c>
      <c r="C8618" s="490">
        <v>2347</v>
      </c>
      <c r="D8618" s="490">
        <v>0</v>
      </c>
    </row>
    <row r="8619" spans="1:4" x14ac:dyDescent="0.2">
      <c r="A8619" s="489" t="s">
        <v>9257</v>
      </c>
      <c r="B8619" s="489" t="s">
        <v>4892</v>
      </c>
      <c r="C8619" s="490">
        <v>7466.6006927263707</v>
      </c>
      <c r="D8619" s="490">
        <v>1384.3077684314701</v>
      </c>
    </row>
    <row r="8620" spans="1:4" x14ac:dyDescent="0.2">
      <c r="A8620" s="489" t="s">
        <v>9257</v>
      </c>
      <c r="B8620" s="489" t="s">
        <v>4893</v>
      </c>
      <c r="C8620" s="490">
        <v>78.399307273626903</v>
      </c>
      <c r="D8620" s="490">
        <v>13.790438149430999</v>
      </c>
    </row>
    <row r="8621" spans="1:4" x14ac:dyDescent="0.2">
      <c r="A8621" s="489" t="s">
        <v>9257</v>
      </c>
      <c r="B8621" s="489" t="s">
        <v>4900</v>
      </c>
      <c r="C8621" s="490">
        <v>7284.0225563909808</v>
      </c>
      <c r="D8621" s="490">
        <v>1303.84003759398</v>
      </c>
    </row>
    <row r="8622" spans="1:4" x14ac:dyDescent="0.2">
      <c r="A8622" s="489" t="s">
        <v>9257</v>
      </c>
      <c r="B8622" s="489" t="s">
        <v>5153</v>
      </c>
      <c r="C8622" s="490">
        <v>1227</v>
      </c>
      <c r="D8622" s="490">
        <v>0</v>
      </c>
    </row>
    <row r="8623" spans="1:4" x14ac:dyDescent="0.2">
      <c r="A8623" s="489" t="s">
        <v>9257</v>
      </c>
      <c r="B8623" s="489" t="s">
        <v>6051</v>
      </c>
      <c r="C8623" s="490">
        <v>64.7</v>
      </c>
      <c r="D8623" s="490">
        <v>2.0516369999999999</v>
      </c>
    </row>
    <row r="8624" spans="1:4" x14ac:dyDescent="0.2">
      <c r="A8624" s="489" t="s">
        <v>9257</v>
      </c>
      <c r="B8624" s="489" t="s">
        <v>4901</v>
      </c>
      <c r="C8624" s="490">
        <v>4341.2774436090203</v>
      </c>
      <c r="D8624" s="490">
        <v>737.14890992481207</v>
      </c>
    </row>
    <row r="8625" spans="1:4" x14ac:dyDescent="0.2">
      <c r="A8625" s="489" t="s">
        <v>9257</v>
      </c>
      <c r="B8625" s="489" t="s">
        <v>5153</v>
      </c>
      <c r="C8625" s="490">
        <v>663</v>
      </c>
      <c r="D8625" s="490">
        <v>0</v>
      </c>
    </row>
    <row r="8626" spans="1:4" x14ac:dyDescent="0.2">
      <c r="A8626" s="489" t="s">
        <v>9257</v>
      </c>
      <c r="B8626" s="489" t="s">
        <v>4896</v>
      </c>
      <c r="C8626" s="490">
        <v>6471</v>
      </c>
      <c r="D8626" s="490">
        <v>1188.0756000000001</v>
      </c>
    </row>
    <row r="8627" spans="1:4" x14ac:dyDescent="0.2">
      <c r="A8627" s="489" t="s">
        <v>9257</v>
      </c>
      <c r="B8627" s="489" t="s">
        <v>3291</v>
      </c>
      <c r="C8627" s="490">
        <v>1664</v>
      </c>
      <c r="D8627" s="490">
        <v>549.61919999999998</v>
      </c>
    </row>
    <row r="8628" spans="1:4" x14ac:dyDescent="0.2">
      <c r="A8628" s="489" t="s">
        <v>9257</v>
      </c>
      <c r="B8628" s="489" t="s">
        <v>3295</v>
      </c>
      <c r="C8628" s="490">
        <v>3044</v>
      </c>
      <c r="D8628" s="490">
        <v>1005.4332000000001</v>
      </c>
    </row>
    <row r="8629" spans="1:4" x14ac:dyDescent="0.2">
      <c r="A8629" s="489" t="s">
        <v>9257</v>
      </c>
      <c r="B8629" s="489" t="s">
        <v>3296</v>
      </c>
      <c r="C8629" s="490">
        <v>-1412.4</v>
      </c>
      <c r="D8629" s="490">
        <v>-231.35112000000001</v>
      </c>
    </row>
    <row r="8630" spans="1:4" x14ac:dyDescent="0.2">
      <c r="A8630" s="489" t="s">
        <v>9257</v>
      </c>
      <c r="B8630" s="489" t="s">
        <v>3297</v>
      </c>
      <c r="C8630" s="490">
        <v>-1631.6000000000001</v>
      </c>
      <c r="D8630" s="490">
        <v>-195.792</v>
      </c>
    </row>
    <row r="8631" spans="1:4" x14ac:dyDescent="0.2">
      <c r="A8631" s="489" t="s">
        <v>9257</v>
      </c>
      <c r="B8631" s="489" t="s">
        <v>4010</v>
      </c>
      <c r="C8631" s="490">
        <v>3520</v>
      </c>
      <c r="D8631" s="490">
        <v>1011.648</v>
      </c>
    </row>
    <row r="8632" spans="1:4" x14ac:dyDescent="0.2">
      <c r="A8632" s="489" t="s">
        <v>9257</v>
      </c>
      <c r="B8632" s="489" t="s">
        <v>4014</v>
      </c>
      <c r="C8632" s="490">
        <v>1102</v>
      </c>
      <c r="D8632" s="490">
        <v>316.71480000000003</v>
      </c>
    </row>
    <row r="8633" spans="1:4" x14ac:dyDescent="0.2">
      <c r="A8633" s="489" t="s">
        <v>9257</v>
      </c>
      <c r="B8633" s="489" t="s">
        <v>4015</v>
      </c>
      <c r="C8633" s="490">
        <v>-1102</v>
      </c>
      <c r="D8633" s="490">
        <v>-180.5076</v>
      </c>
    </row>
    <row r="8634" spans="1:4" x14ac:dyDescent="0.2">
      <c r="A8634" s="489" t="s">
        <v>9257</v>
      </c>
      <c r="B8634" s="489" t="s">
        <v>4010</v>
      </c>
      <c r="C8634" s="490">
        <v>3407</v>
      </c>
      <c r="D8634" s="490">
        <v>979.17180000000008</v>
      </c>
    </row>
    <row r="8635" spans="1:4" x14ac:dyDescent="0.2">
      <c r="A8635" s="489" t="s">
        <v>9257</v>
      </c>
      <c r="B8635" s="489" t="s">
        <v>4014</v>
      </c>
      <c r="C8635" s="490">
        <v>1854</v>
      </c>
      <c r="D8635" s="490">
        <v>532.83960000000002</v>
      </c>
    </row>
    <row r="8636" spans="1:4" x14ac:dyDescent="0.2">
      <c r="A8636" s="489" t="s">
        <v>9257</v>
      </c>
      <c r="B8636" s="489" t="s">
        <v>4015</v>
      </c>
      <c r="C8636" s="490">
        <v>-1578.3000000000002</v>
      </c>
      <c r="D8636" s="490">
        <v>-258.52553999999998</v>
      </c>
    </row>
    <row r="8637" spans="1:4" x14ac:dyDescent="0.2">
      <c r="A8637" s="489" t="s">
        <v>9257</v>
      </c>
      <c r="B8637" s="489" t="s">
        <v>4016</v>
      </c>
      <c r="C8637" s="490">
        <v>-275.7</v>
      </c>
      <c r="D8637" s="490">
        <v>-33.083999999999996</v>
      </c>
    </row>
    <row r="8638" spans="1:4" x14ac:dyDescent="0.2">
      <c r="A8638" s="489" t="s">
        <v>9257</v>
      </c>
      <c r="B8638" s="489" t="s">
        <v>4827</v>
      </c>
      <c r="C8638" s="490">
        <v>7415</v>
      </c>
      <c r="D8638" s="490">
        <v>1811.4845</v>
      </c>
    </row>
    <row r="8639" spans="1:4" x14ac:dyDescent="0.2">
      <c r="A8639" s="489" t="s">
        <v>9257</v>
      </c>
      <c r="B8639" s="489" t="s">
        <v>4832</v>
      </c>
      <c r="C8639" s="490">
        <v>1813</v>
      </c>
      <c r="D8639" s="490">
        <v>442.91590000000002</v>
      </c>
    </row>
    <row r="8640" spans="1:4" x14ac:dyDescent="0.2">
      <c r="A8640" s="489" t="s">
        <v>9257</v>
      </c>
      <c r="B8640" s="489" t="s">
        <v>4833</v>
      </c>
      <c r="C8640" s="490">
        <v>-1813</v>
      </c>
      <c r="D8640" s="490">
        <v>-296.96940000000001</v>
      </c>
    </row>
    <row r="8641" spans="1:4" x14ac:dyDescent="0.2">
      <c r="A8641" s="489" t="s">
        <v>9257</v>
      </c>
      <c r="B8641" s="489" t="s">
        <v>4900</v>
      </c>
      <c r="C8641" s="490">
        <v>6715.2014652014705</v>
      </c>
      <c r="D8641" s="490">
        <v>1202.0210622710601</v>
      </c>
    </row>
    <row r="8642" spans="1:4" x14ac:dyDescent="0.2">
      <c r="A8642" s="489" t="s">
        <v>9257</v>
      </c>
      <c r="B8642" s="489" t="s">
        <v>5153</v>
      </c>
      <c r="C8642" s="490">
        <v>1741</v>
      </c>
      <c r="D8642" s="490">
        <v>0</v>
      </c>
    </row>
    <row r="8643" spans="1:4" x14ac:dyDescent="0.2">
      <c r="A8643" s="489" t="s">
        <v>9257</v>
      </c>
      <c r="B8643" s="489" t="s">
        <v>4901</v>
      </c>
      <c r="C8643" s="490">
        <v>617.798534798535</v>
      </c>
      <c r="D8643" s="490">
        <v>104.90219120879101</v>
      </c>
    </row>
    <row r="8644" spans="1:4" x14ac:dyDescent="0.2">
      <c r="A8644" s="489" t="s">
        <v>9257</v>
      </c>
      <c r="B8644" s="489" t="s">
        <v>4010</v>
      </c>
      <c r="C8644" s="490">
        <v>5419</v>
      </c>
      <c r="D8644" s="490">
        <v>1557.4206000000001</v>
      </c>
    </row>
    <row r="8645" spans="1:4" x14ac:dyDescent="0.2">
      <c r="A8645" s="489" t="s">
        <v>9257</v>
      </c>
      <c r="B8645" s="489" t="s">
        <v>4014</v>
      </c>
      <c r="C8645" s="490">
        <v>1600</v>
      </c>
      <c r="D8645" s="490">
        <v>459.84000000000003</v>
      </c>
    </row>
    <row r="8646" spans="1:4" x14ac:dyDescent="0.2">
      <c r="A8646" s="489" t="s">
        <v>9257</v>
      </c>
      <c r="B8646" s="489" t="s">
        <v>4015</v>
      </c>
      <c r="C8646" s="490">
        <v>-1600</v>
      </c>
      <c r="D8646" s="490">
        <v>-262.08000000000004</v>
      </c>
    </row>
    <row r="8647" spans="1:4" x14ac:dyDescent="0.2">
      <c r="A8647" s="489" t="s">
        <v>9257</v>
      </c>
      <c r="B8647" s="489" t="s">
        <v>5153</v>
      </c>
      <c r="C8647" s="490">
        <v>676</v>
      </c>
      <c r="D8647" s="490">
        <v>0</v>
      </c>
    </row>
    <row r="8648" spans="1:4" x14ac:dyDescent="0.2">
      <c r="A8648" s="489" t="s">
        <v>9257</v>
      </c>
      <c r="B8648" s="489" t="s">
        <v>4896</v>
      </c>
      <c r="C8648" s="490">
        <v>5088</v>
      </c>
      <c r="D8648" s="490">
        <v>934.15680000000009</v>
      </c>
    </row>
    <row r="8649" spans="1:4" x14ac:dyDescent="0.2">
      <c r="A8649" s="489" t="s">
        <v>9257</v>
      </c>
      <c r="B8649" s="489" t="s">
        <v>4010</v>
      </c>
      <c r="C8649" s="490">
        <v>3499</v>
      </c>
      <c r="D8649" s="490">
        <v>1005.6126</v>
      </c>
    </row>
    <row r="8650" spans="1:4" x14ac:dyDescent="0.2">
      <c r="A8650" s="489" t="s">
        <v>9257</v>
      </c>
      <c r="B8650" s="489" t="s">
        <v>5153</v>
      </c>
      <c r="C8650" s="490">
        <v>2406.8571428571399</v>
      </c>
      <c r="D8650" s="490">
        <v>0</v>
      </c>
    </row>
    <row r="8651" spans="1:4" x14ac:dyDescent="0.2">
      <c r="A8651" s="489" t="s">
        <v>9257</v>
      </c>
      <c r="B8651" s="489" t="s">
        <v>5432</v>
      </c>
      <c r="C8651" s="490">
        <v>5616</v>
      </c>
      <c r="D8651" s="490">
        <v>877.7808</v>
      </c>
    </row>
    <row r="8652" spans="1:4" x14ac:dyDescent="0.2">
      <c r="A8652" s="489" t="s">
        <v>9257</v>
      </c>
      <c r="B8652" s="489" t="s">
        <v>5153</v>
      </c>
      <c r="C8652" s="490">
        <v>790</v>
      </c>
      <c r="D8652" s="490">
        <v>0</v>
      </c>
    </row>
    <row r="8653" spans="1:4" x14ac:dyDescent="0.2">
      <c r="A8653" s="489" t="s">
        <v>9257</v>
      </c>
      <c r="B8653" s="489" t="s">
        <v>4888</v>
      </c>
      <c r="C8653" s="490">
        <v>4176</v>
      </c>
      <c r="D8653" s="490">
        <v>782.16480000000001</v>
      </c>
    </row>
    <row r="8654" spans="1:4" x14ac:dyDescent="0.2">
      <c r="A8654" s="489" t="s">
        <v>9257</v>
      </c>
      <c r="B8654" s="489" t="s">
        <v>4010</v>
      </c>
      <c r="C8654" s="490">
        <v>22312</v>
      </c>
      <c r="D8654" s="490">
        <v>6412.4688000000006</v>
      </c>
    </row>
    <row r="8655" spans="1:4" x14ac:dyDescent="0.2">
      <c r="A8655" s="489" t="s">
        <v>9257</v>
      </c>
      <c r="B8655" s="489" t="s">
        <v>4014</v>
      </c>
      <c r="C8655" s="490">
        <v>6083</v>
      </c>
      <c r="D8655" s="490">
        <v>1748.2542000000001</v>
      </c>
    </row>
    <row r="8656" spans="1:4" x14ac:dyDescent="0.2">
      <c r="A8656" s="489" t="s">
        <v>9257</v>
      </c>
      <c r="B8656" s="489" t="s">
        <v>4015</v>
      </c>
      <c r="C8656" s="490">
        <v>-6083</v>
      </c>
      <c r="D8656" s="490">
        <v>-996.3954</v>
      </c>
    </row>
    <row r="8657" spans="1:4" x14ac:dyDescent="0.2">
      <c r="A8657" s="489" t="s">
        <v>9257</v>
      </c>
      <c r="B8657" s="489" t="s">
        <v>4010</v>
      </c>
      <c r="C8657" s="490">
        <v>2804</v>
      </c>
      <c r="D8657" s="490">
        <v>805.86959999999999</v>
      </c>
    </row>
    <row r="8658" spans="1:4" x14ac:dyDescent="0.2">
      <c r="A8658" s="489" t="s">
        <v>9257</v>
      </c>
      <c r="B8658" s="489" t="s">
        <v>4014</v>
      </c>
      <c r="C8658" s="490">
        <v>1231</v>
      </c>
      <c r="D8658" s="490">
        <v>353.7894</v>
      </c>
    </row>
    <row r="8659" spans="1:4" x14ac:dyDescent="0.2">
      <c r="A8659" s="489" t="s">
        <v>9257</v>
      </c>
      <c r="B8659" s="489" t="s">
        <v>4015</v>
      </c>
      <c r="C8659" s="490">
        <v>-1210.5</v>
      </c>
      <c r="D8659" s="490">
        <v>-198.2799</v>
      </c>
    </row>
    <row r="8660" spans="1:4" x14ac:dyDescent="0.2">
      <c r="A8660" s="489" t="s">
        <v>9257</v>
      </c>
      <c r="B8660" s="489" t="s">
        <v>4016</v>
      </c>
      <c r="C8660" s="490">
        <v>-20.5</v>
      </c>
      <c r="D8660" s="490">
        <v>-2.46</v>
      </c>
    </row>
    <row r="8661" spans="1:4" x14ac:dyDescent="0.2">
      <c r="A8661" s="489" t="s">
        <v>9257</v>
      </c>
      <c r="B8661" s="489" t="s">
        <v>5153</v>
      </c>
      <c r="C8661" s="490">
        <v>3290</v>
      </c>
      <c r="D8661" s="490">
        <v>0</v>
      </c>
    </row>
    <row r="8662" spans="1:4" x14ac:dyDescent="0.2">
      <c r="A8662" s="489" t="s">
        <v>9257</v>
      </c>
      <c r="B8662" s="489" t="s">
        <v>4888</v>
      </c>
      <c r="C8662" s="490">
        <v>3672</v>
      </c>
      <c r="D8662" s="490">
        <v>687.76560000000006</v>
      </c>
    </row>
    <row r="8663" spans="1:4" x14ac:dyDescent="0.2">
      <c r="A8663" s="489" t="s">
        <v>9257</v>
      </c>
      <c r="B8663" s="489" t="s">
        <v>4010</v>
      </c>
      <c r="C8663" s="490">
        <v>10275</v>
      </c>
      <c r="D8663" s="490">
        <v>2953.0350000000003</v>
      </c>
    </row>
    <row r="8664" spans="1:4" x14ac:dyDescent="0.2">
      <c r="A8664" s="489" t="s">
        <v>9257</v>
      </c>
      <c r="B8664" s="489" t="s">
        <v>4014</v>
      </c>
      <c r="C8664" s="490">
        <v>1461</v>
      </c>
      <c r="D8664" s="490">
        <v>419.89140000000003</v>
      </c>
    </row>
    <row r="8665" spans="1:4" x14ac:dyDescent="0.2">
      <c r="A8665" s="489" t="s">
        <v>9257</v>
      </c>
      <c r="B8665" s="489" t="s">
        <v>4015</v>
      </c>
      <c r="C8665" s="490">
        <v>-1461</v>
      </c>
      <c r="D8665" s="490">
        <v>-239.31180000000001</v>
      </c>
    </row>
    <row r="8666" spans="1:4" x14ac:dyDescent="0.2">
      <c r="A8666" s="489" t="s">
        <v>9257</v>
      </c>
      <c r="B8666" s="489" t="s">
        <v>4010</v>
      </c>
      <c r="C8666" s="490">
        <v>3126</v>
      </c>
      <c r="D8666" s="490">
        <v>898.41240000000005</v>
      </c>
    </row>
    <row r="8667" spans="1:4" x14ac:dyDescent="0.2">
      <c r="A8667" s="489" t="s">
        <v>9257</v>
      </c>
      <c r="B8667" s="489" t="s">
        <v>4014</v>
      </c>
      <c r="C8667" s="490">
        <v>2772</v>
      </c>
      <c r="D8667" s="490">
        <v>796.67280000000005</v>
      </c>
    </row>
    <row r="8668" spans="1:4" x14ac:dyDescent="0.2">
      <c r="A8668" s="489" t="s">
        <v>9257</v>
      </c>
      <c r="B8668" s="489" t="s">
        <v>4015</v>
      </c>
      <c r="C8668" s="490">
        <v>-1769.4</v>
      </c>
      <c r="D8668" s="490">
        <v>-289.82772</v>
      </c>
    </row>
    <row r="8669" spans="1:4" x14ac:dyDescent="0.2">
      <c r="A8669" s="489" t="s">
        <v>9257</v>
      </c>
      <c r="B8669" s="489" t="s">
        <v>4016</v>
      </c>
      <c r="C8669" s="490">
        <v>-1002.6</v>
      </c>
      <c r="D8669" s="490">
        <v>-120.31200000000001</v>
      </c>
    </row>
    <row r="8670" spans="1:4" x14ac:dyDescent="0.2">
      <c r="A8670" s="489" t="s">
        <v>9257</v>
      </c>
      <c r="B8670" s="489" t="s">
        <v>4010</v>
      </c>
      <c r="C8670" s="490">
        <v>5720</v>
      </c>
      <c r="D8670" s="490">
        <v>1643.9280000000001</v>
      </c>
    </row>
    <row r="8671" spans="1:4" x14ac:dyDescent="0.2">
      <c r="A8671" s="489" t="s">
        <v>9257</v>
      </c>
      <c r="B8671" s="489" t="s">
        <v>4014</v>
      </c>
      <c r="C8671" s="490">
        <v>1716</v>
      </c>
      <c r="D8671" s="490">
        <v>493.17840000000001</v>
      </c>
    </row>
    <row r="8672" spans="1:4" x14ac:dyDescent="0.2">
      <c r="A8672" s="489" t="s">
        <v>9257</v>
      </c>
      <c r="B8672" s="489" t="s">
        <v>4015</v>
      </c>
      <c r="C8672" s="490">
        <v>-1716</v>
      </c>
      <c r="D8672" s="490">
        <v>-281.08080000000001</v>
      </c>
    </row>
    <row r="8673" spans="1:4" x14ac:dyDescent="0.2">
      <c r="A8673" s="489" t="s">
        <v>9257</v>
      </c>
      <c r="B8673" s="489" t="s">
        <v>5153</v>
      </c>
      <c r="C8673" s="490">
        <v>2249.5714285714303</v>
      </c>
      <c r="D8673" s="490">
        <v>0</v>
      </c>
    </row>
    <row r="8674" spans="1:4" x14ac:dyDescent="0.2">
      <c r="A8674" s="489" t="s">
        <v>9257</v>
      </c>
      <c r="B8674" s="489" t="s">
        <v>5437</v>
      </c>
      <c r="C8674" s="490">
        <v>5249</v>
      </c>
      <c r="D8674" s="490">
        <v>749.03230000000008</v>
      </c>
    </row>
    <row r="8675" spans="1:4" x14ac:dyDescent="0.2">
      <c r="A8675" s="489" t="s">
        <v>9257</v>
      </c>
      <c r="B8675" s="489" t="s">
        <v>4900</v>
      </c>
      <c r="C8675" s="490">
        <v>224</v>
      </c>
      <c r="D8675" s="490">
        <v>40.096000000000004</v>
      </c>
    </row>
    <row r="8676" spans="1:4" x14ac:dyDescent="0.2">
      <c r="A8676" s="489" t="s">
        <v>9257</v>
      </c>
      <c r="B8676" s="489" t="s">
        <v>5153</v>
      </c>
      <c r="C8676" s="490">
        <v>96</v>
      </c>
      <c r="D8676" s="490">
        <v>0</v>
      </c>
    </row>
    <row r="8677" spans="1:4" x14ac:dyDescent="0.2">
      <c r="A8677" s="489" t="s">
        <v>9257</v>
      </c>
      <c r="B8677" s="489" t="s">
        <v>4010</v>
      </c>
      <c r="C8677" s="490">
        <v>2447</v>
      </c>
      <c r="D8677" s="490">
        <v>703.26780000000008</v>
      </c>
    </row>
    <row r="8678" spans="1:4" x14ac:dyDescent="0.2">
      <c r="A8678" s="489" t="s">
        <v>9257</v>
      </c>
      <c r="B8678" s="489" t="s">
        <v>4014</v>
      </c>
      <c r="C8678" s="490">
        <v>2132</v>
      </c>
      <c r="D8678" s="490">
        <v>612.73680000000002</v>
      </c>
    </row>
    <row r="8679" spans="1:4" x14ac:dyDescent="0.2">
      <c r="A8679" s="489" t="s">
        <v>9257</v>
      </c>
      <c r="B8679" s="489" t="s">
        <v>4015</v>
      </c>
      <c r="C8679" s="490">
        <v>-1373.7</v>
      </c>
      <c r="D8679" s="490">
        <v>-225.01205999999999</v>
      </c>
    </row>
    <row r="8680" spans="1:4" x14ac:dyDescent="0.2">
      <c r="A8680" s="489" t="s">
        <v>9257</v>
      </c>
      <c r="B8680" s="489" t="s">
        <v>4016</v>
      </c>
      <c r="C8680" s="490">
        <v>-758.30000000000007</v>
      </c>
      <c r="D8680" s="490">
        <v>-90.995999999999995</v>
      </c>
    </row>
    <row r="8681" spans="1:4" x14ac:dyDescent="0.2">
      <c r="A8681" s="489" t="s">
        <v>9257</v>
      </c>
      <c r="B8681" s="489" t="s">
        <v>1105</v>
      </c>
      <c r="C8681" s="490">
        <v>3106</v>
      </c>
      <c r="D8681" s="490">
        <v>1572.2572</v>
      </c>
    </row>
    <row r="8682" spans="1:4" x14ac:dyDescent="0.2">
      <c r="A8682" s="489" t="s">
        <v>9257</v>
      </c>
      <c r="B8682" s="489" t="s">
        <v>173</v>
      </c>
      <c r="C8682" s="490">
        <v>32023.072767960501</v>
      </c>
      <c r="D8682" s="490">
        <v>13773.123597499802</v>
      </c>
    </row>
    <row r="8683" spans="1:4" x14ac:dyDescent="0.2">
      <c r="A8683" s="489" t="s">
        <v>9257</v>
      </c>
      <c r="B8683" s="489" t="s">
        <v>175</v>
      </c>
      <c r="C8683" s="490">
        <v>74720.503125241099</v>
      </c>
      <c r="D8683" s="490">
        <v>30568.157828536201</v>
      </c>
    </row>
    <row r="8684" spans="1:4" x14ac:dyDescent="0.2">
      <c r="A8684" s="489" t="s">
        <v>9257</v>
      </c>
      <c r="B8684" s="489" t="s">
        <v>176</v>
      </c>
      <c r="C8684" s="490">
        <v>31585.424106798302</v>
      </c>
      <c r="D8684" s="490">
        <v>12501.51086147079</v>
      </c>
    </row>
    <row r="8685" spans="1:4" x14ac:dyDescent="0.2">
      <c r="A8685" s="489" t="s">
        <v>9257</v>
      </c>
      <c r="B8685" s="489" t="s">
        <v>1115</v>
      </c>
      <c r="C8685" s="490">
        <v>23812.709497206699</v>
      </c>
      <c r="D8685" s="490">
        <v>12985.070488826801</v>
      </c>
    </row>
    <row r="8686" spans="1:4" x14ac:dyDescent="0.2">
      <c r="A8686" s="489" t="s">
        <v>9257</v>
      </c>
      <c r="B8686" s="489" t="s">
        <v>1116</v>
      </c>
      <c r="C8686" s="490">
        <v>33020.290502793301</v>
      </c>
      <c r="D8686" s="490">
        <v>17127.624683798902</v>
      </c>
    </row>
    <row r="8687" spans="1:4" x14ac:dyDescent="0.2">
      <c r="A8687" s="489" t="s">
        <v>9257</v>
      </c>
      <c r="B8687" s="489" t="s">
        <v>1105</v>
      </c>
      <c r="C8687" s="490">
        <v>714</v>
      </c>
      <c r="D8687" s="490">
        <v>361.42680000000001</v>
      </c>
    </row>
    <row r="8688" spans="1:4" x14ac:dyDescent="0.2">
      <c r="A8688" s="489" t="s">
        <v>9257</v>
      </c>
      <c r="B8688" s="489" t="s">
        <v>1105</v>
      </c>
      <c r="C8688" s="490">
        <v>1751.1000000000001</v>
      </c>
      <c r="D8688" s="490">
        <v>886.40682000000004</v>
      </c>
    </row>
    <row r="8689" spans="1:4" x14ac:dyDescent="0.2">
      <c r="A8689" s="489" t="s">
        <v>9257</v>
      </c>
      <c r="B8689" s="489" t="s">
        <v>1106</v>
      </c>
      <c r="C8689" s="490">
        <v>2009</v>
      </c>
      <c r="D8689" s="490">
        <v>966.32900000000006</v>
      </c>
    </row>
    <row r="8690" spans="1:4" x14ac:dyDescent="0.2">
      <c r="A8690" s="489" t="s">
        <v>9257</v>
      </c>
      <c r="B8690" s="489" t="s">
        <v>1106</v>
      </c>
      <c r="C8690" s="490">
        <v>2121</v>
      </c>
      <c r="D8690" s="490">
        <v>1020.201</v>
      </c>
    </row>
    <row r="8691" spans="1:4" x14ac:dyDescent="0.2">
      <c r="A8691" s="489" t="s">
        <v>9257</v>
      </c>
      <c r="B8691" s="489" t="s">
        <v>1106</v>
      </c>
      <c r="C8691" s="490">
        <v>937</v>
      </c>
      <c r="D8691" s="490">
        <v>450.697</v>
      </c>
    </row>
    <row r="8692" spans="1:4" x14ac:dyDescent="0.2">
      <c r="A8692" s="489" t="s">
        <v>9257</v>
      </c>
      <c r="B8692" s="489" t="s">
        <v>1106</v>
      </c>
      <c r="C8692" s="490">
        <v>2643</v>
      </c>
      <c r="D8692" s="490">
        <v>1271.2830000000001</v>
      </c>
    </row>
    <row r="8693" spans="1:4" x14ac:dyDescent="0.2">
      <c r="A8693" s="489" t="s">
        <v>9257</v>
      </c>
      <c r="B8693" s="489" t="s">
        <v>1106</v>
      </c>
      <c r="C8693" s="490">
        <v>939</v>
      </c>
      <c r="D8693" s="490">
        <v>451.65900000000005</v>
      </c>
    </row>
    <row r="8694" spans="1:4" x14ac:dyDescent="0.2">
      <c r="A8694" s="489" t="s">
        <v>9257</v>
      </c>
      <c r="B8694" s="489" t="s">
        <v>1106</v>
      </c>
      <c r="C8694" s="490">
        <v>2805</v>
      </c>
      <c r="D8694" s="490">
        <v>1349.2050000000002</v>
      </c>
    </row>
    <row r="8695" spans="1:4" x14ac:dyDescent="0.2">
      <c r="A8695" s="489" t="s">
        <v>9257</v>
      </c>
      <c r="B8695" s="489" t="s">
        <v>1106</v>
      </c>
      <c r="C8695" s="490">
        <v>1168</v>
      </c>
      <c r="D8695" s="490">
        <v>561.80799999999999</v>
      </c>
    </row>
    <row r="8696" spans="1:4" x14ac:dyDescent="0.2">
      <c r="A8696" s="489" t="s">
        <v>9257</v>
      </c>
      <c r="B8696" s="489" t="s">
        <v>1106</v>
      </c>
      <c r="C8696" s="490">
        <v>1824</v>
      </c>
      <c r="D8696" s="490">
        <v>877.34400000000005</v>
      </c>
    </row>
    <row r="8697" spans="1:4" x14ac:dyDescent="0.2">
      <c r="A8697" s="489" t="s">
        <v>9257</v>
      </c>
      <c r="B8697" s="489" t="s">
        <v>1106</v>
      </c>
      <c r="C8697" s="490">
        <v>804</v>
      </c>
      <c r="D8697" s="490">
        <v>386.72400000000005</v>
      </c>
    </row>
    <row r="8698" spans="1:4" x14ac:dyDescent="0.2">
      <c r="A8698" s="489" t="s">
        <v>9257</v>
      </c>
      <c r="B8698" s="489" t="s">
        <v>1106</v>
      </c>
      <c r="C8698" s="490">
        <v>1442</v>
      </c>
      <c r="D8698" s="490">
        <v>693.60200000000009</v>
      </c>
    </row>
    <row r="8699" spans="1:4" x14ac:dyDescent="0.2">
      <c r="A8699" s="489" t="s">
        <v>9257</v>
      </c>
      <c r="B8699" s="489" t="s">
        <v>1106</v>
      </c>
      <c r="C8699" s="490">
        <v>4256</v>
      </c>
      <c r="D8699" s="490">
        <v>2047.1360000000002</v>
      </c>
    </row>
    <row r="8700" spans="1:4" x14ac:dyDescent="0.2">
      <c r="A8700" s="489" t="s">
        <v>9257</v>
      </c>
      <c r="B8700" s="489" t="s">
        <v>1106</v>
      </c>
      <c r="C8700" s="490">
        <v>1177</v>
      </c>
      <c r="D8700" s="490">
        <v>566.13700000000006</v>
      </c>
    </row>
    <row r="8701" spans="1:4" x14ac:dyDescent="0.2">
      <c r="A8701" s="489" t="s">
        <v>9257</v>
      </c>
      <c r="B8701" s="489" t="s">
        <v>1105</v>
      </c>
      <c r="C8701" s="490">
        <v>1565</v>
      </c>
      <c r="D8701" s="490">
        <v>792.20300000000009</v>
      </c>
    </row>
    <row r="8702" spans="1:4" x14ac:dyDescent="0.2">
      <c r="A8702" s="489" t="s">
        <v>9257</v>
      </c>
      <c r="B8702" s="489" t="s">
        <v>1115</v>
      </c>
      <c r="C8702" s="490">
        <v>5647</v>
      </c>
      <c r="D8702" s="490">
        <v>3079.3090999999999</v>
      </c>
    </row>
    <row r="8703" spans="1:4" x14ac:dyDescent="0.2">
      <c r="A8703" s="489" t="s">
        <v>9257</v>
      </c>
      <c r="B8703" s="489" t="s">
        <v>1115</v>
      </c>
      <c r="C8703" s="490">
        <v>4889</v>
      </c>
      <c r="D8703" s="490">
        <v>2665.9717000000001</v>
      </c>
    </row>
    <row r="8704" spans="1:4" x14ac:dyDescent="0.2">
      <c r="A8704" s="489" t="s">
        <v>9257</v>
      </c>
      <c r="B8704" s="489" t="s">
        <v>1107</v>
      </c>
      <c r="C8704" s="490">
        <v>6630.5485961123104</v>
      </c>
      <c r="D8704" s="490">
        <v>3030.1607084233301</v>
      </c>
    </row>
    <row r="8705" spans="1:4" x14ac:dyDescent="0.2">
      <c r="A8705" s="489" t="s">
        <v>9257</v>
      </c>
      <c r="B8705" s="489" t="s">
        <v>1129</v>
      </c>
      <c r="C8705" s="490">
        <v>1873.45140388769</v>
      </c>
      <c r="D8705" s="490">
        <v>921.92543585313206</v>
      </c>
    </row>
    <row r="8706" spans="1:4" x14ac:dyDescent="0.2">
      <c r="A8706" s="489" t="s">
        <v>9257</v>
      </c>
      <c r="B8706" s="489" t="s">
        <v>1115</v>
      </c>
      <c r="C8706" s="490">
        <v>10583.054908485899</v>
      </c>
      <c r="D8706" s="490">
        <v>5770.9398415973401</v>
      </c>
    </row>
    <row r="8707" spans="1:4" x14ac:dyDescent="0.2">
      <c r="A8707" s="489" t="s">
        <v>9257</v>
      </c>
      <c r="B8707" s="489" t="s">
        <v>3291</v>
      </c>
      <c r="C8707" s="490">
        <v>6332.9450915141406</v>
      </c>
      <c r="D8707" s="490">
        <v>2091.7717637271203</v>
      </c>
    </row>
    <row r="8708" spans="1:4" x14ac:dyDescent="0.2">
      <c r="A8708" s="489" t="s">
        <v>9257</v>
      </c>
      <c r="B8708" s="489" t="s">
        <v>1115</v>
      </c>
      <c r="C8708" s="490">
        <v>10812.445290199801</v>
      </c>
      <c r="D8708" s="490">
        <v>5896.02641674596</v>
      </c>
    </row>
    <row r="8709" spans="1:4" x14ac:dyDescent="0.2">
      <c r="A8709" s="489" t="s">
        <v>9257</v>
      </c>
      <c r="B8709" s="489" t="s">
        <v>3275</v>
      </c>
      <c r="C8709" s="490">
        <v>6405.5547098001907</v>
      </c>
      <c r="D8709" s="490">
        <v>2181.0913786869601</v>
      </c>
    </row>
    <row r="8710" spans="1:4" x14ac:dyDescent="0.2">
      <c r="A8710" s="489" t="s">
        <v>9257</v>
      </c>
      <c r="B8710" s="489" t="s">
        <v>1115</v>
      </c>
      <c r="C8710" s="490">
        <v>2447</v>
      </c>
      <c r="D8710" s="490">
        <v>1334.3491000000001</v>
      </c>
    </row>
    <row r="8711" spans="1:4" x14ac:dyDescent="0.2">
      <c r="A8711" s="489" t="s">
        <v>9257</v>
      </c>
      <c r="B8711" s="489" t="s">
        <v>1115</v>
      </c>
      <c r="C8711" s="490">
        <v>4521</v>
      </c>
      <c r="D8711" s="490">
        <v>2465.3013000000001</v>
      </c>
    </row>
    <row r="8712" spans="1:4" x14ac:dyDescent="0.2">
      <c r="A8712" s="489" t="s">
        <v>9257</v>
      </c>
      <c r="B8712" s="489" t="s">
        <v>1115</v>
      </c>
      <c r="C8712" s="490">
        <v>2224</v>
      </c>
      <c r="D8712" s="490">
        <v>1212.7472</v>
      </c>
    </row>
    <row r="8713" spans="1:4" x14ac:dyDescent="0.2">
      <c r="A8713" s="489" t="s">
        <v>9257</v>
      </c>
      <c r="B8713" s="489" t="s">
        <v>1115</v>
      </c>
      <c r="C8713" s="490">
        <v>4252.9263959390901</v>
      </c>
      <c r="D8713" s="490">
        <v>2319.12076370558</v>
      </c>
    </row>
    <row r="8714" spans="1:4" x14ac:dyDescent="0.2">
      <c r="A8714" s="489" t="s">
        <v>9257</v>
      </c>
      <c r="B8714" s="489" t="s">
        <v>1129</v>
      </c>
      <c r="C8714" s="490">
        <v>3726.3736040609101</v>
      </c>
      <c r="D8714" s="490">
        <v>1833.74845055838</v>
      </c>
    </row>
    <row r="8715" spans="1:4" x14ac:dyDescent="0.2">
      <c r="A8715" s="489" t="s">
        <v>9257</v>
      </c>
      <c r="B8715" s="489" t="s">
        <v>1115</v>
      </c>
      <c r="C8715" s="490">
        <v>3521</v>
      </c>
      <c r="D8715" s="490">
        <v>1920.0013000000001</v>
      </c>
    </row>
    <row r="8716" spans="1:4" x14ac:dyDescent="0.2">
      <c r="A8716" s="489" t="s">
        <v>9257</v>
      </c>
      <c r="B8716" s="489" t="s">
        <v>1115</v>
      </c>
      <c r="C8716" s="490">
        <v>1222</v>
      </c>
      <c r="D8716" s="490">
        <v>666.35660000000007</v>
      </c>
    </row>
    <row r="8717" spans="1:4" x14ac:dyDescent="0.2">
      <c r="A8717" s="489" t="s">
        <v>9257</v>
      </c>
      <c r="B8717" s="489" t="s">
        <v>1122</v>
      </c>
      <c r="C8717" s="490">
        <v>4753</v>
      </c>
      <c r="D8717" s="490">
        <v>2462.0540000000001</v>
      </c>
    </row>
    <row r="8718" spans="1:4" x14ac:dyDescent="0.2">
      <c r="A8718" s="489" t="s">
        <v>9257</v>
      </c>
      <c r="B8718" s="489" t="s">
        <v>1122</v>
      </c>
      <c r="C8718" s="490">
        <v>5427</v>
      </c>
      <c r="D8718" s="490">
        <v>2811.1860000000001</v>
      </c>
    </row>
    <row r="8719" spans="1:4" x14ac:dyDescent="0.2">
      <c r="A8719" s="489" t="s">
        <v>9257</v>
      </c>
      <c r="B8719" s="489" t="s">
        <v>1122</v>
      </c>
      <c r="C8719" s="490">
        <v>2772</v>
      </c>
      <c r="D8719" s="490">
        <v>1435.896</v>
      </c>
    </row>
    <row r="8720" spans="1:4" x14ac:dyDescent="0.2">
      <c r="A8720" s="489" t="s">
        <v>9257</v>
      </c>
      <c r="B8720" s="489" t="s">
        <v>1122</v>
      </c>
      <c r="C8720" s="490">
        <v>5837</v>
      </c>
      <c r="D8720" s="490">
        <v>3023.5660000000003</v>
      </c>
    </row>
    <row r="8721" spans="1:4" x14ac:dyDescent="0.2">
      <c r="A8721" s="489" t="s">
        <v>9257</v>
      </c>
      <c r="B8721" s="489" t="s">
        <v>1122</v>
      </c>
      <c r="C8721" s="490">
        <v>28773.516283683301</v>
      </c>
      <c r="D8721" s="490">
        <v>14904.681434947901</v>
      </c>
    </row>
    <row r="8722" spans="1:4" x14ac:dyDescent="0.2">
      <c r="A8722" s="489" t="s">
        <v>9257</v>
      </c>
      <c r="B8722" s="489" t="s">
        <v>1123</v>
      </c>
      <c r="C8722" s="490">
        <v>29243.483716316699</v>
      </c>
      <c r="D8722" s="490">
        <v>14411.1887754009</v>
      </c>
    </row>
    <row r="8723" spans="1:4" x14ac:dyDescent="0.2">
      <c r="A8723" s="489" t="s">
        <v>9257</v>
      </c>
      <c r="B8723" s="489" t="s">
        <v>1122</v>
      </c>
      <c r="C8723" s="490">
        <v>3846.9</v>
      </c>
      <c r="D8723" s="490">
        <v>1992.6942000000001</v>
      </c>
    </row>
    <row r="8724" spans="1:4" x14ac:dyDescent="0.2">
      <c r="A8724" s="489" t="s">
        <v>9257</v>
      </c>
      <c r="B8724" s="489" t="s">
        <v>1122</v>
      </c>
      <c r="C8724" s="490">
        <v>18112</v>
      </c>
      <c r="D8724" s="490">
        <v>9382.0159999999996</v>
      </c>
    </row>
    <row r="8725" spans="1:4" x14ac:dyDescent="0.2">
      <c r="A8725" s="489" t="s">
        <v>9257</v>
      </c>
      <c r="B8725" s="489" t="s">
        <v>1129</v>
      </c>
      <c r="C8725" s="490">
        <v>5389</v>
      </c>
      <c r="D8725" s="490">
        <v>2651.9268999999999</v>
      </c>
    </row>
    <row r="8726" spans="1:4" x14ac:dyDescent="0.2">
      <c r="A8726" s="489" t="s">
        <v>9257</v>
      </c>
      <c r="B8726" s="489" t="s">
        <v>1129</v>
      </c>
      <c r="C8726" s="490">
        <v>8920.7000000000007</v>
      </c>
      <c r="D8726" s="490">
        <v>4389.8764700000002</v>
      </c>
    </row>
    <row r="8727" spans="1:4" x14ac:dyDescent="0.2">
      <c r="A8727" s="489" t="s">
        <v>9257</v>
      </c>
      <c r="B8727" s="489" t="s">
        <v>1129</v>
      </c>
      <c r="C8727" s="490">
        <v>2907</v>
      </c>
      <c r="D8727" s="490">
        <v>1430.5347000000002</v>
      </c>
    </row>
    <row r="8728" spans="1:4" x14ac:dyDescent="0.2">
      <c r="A8728" s="489" t="s">
        <v>9257</v>
      </c>
      <c r="B8728" s="489" t="s">
        <v>1129</v>
      </c>
      <c r="C8728" s="490">
        <v>30893</v>
      </c>
      <c r="D8728" s="490">
        <v>15202.445299999999</v>
      </c>
    </row>
    <row r="8729" spans="1:4" x14ac:dyDescent="0.2">
      <c r="A8729" s="489" t="s">
        <v>9257</v>
      </c>
      <c r="B8729" s="489" t="s">
        <v>1129</v>
      </c>
      <c r="C8729" s="490">
        <v>10337</v>
      </c>
      <c r="D8729" s="490">
        <v>5086.8377</v>
      </c>
    </row>
    <row r="8730" spans="1:4" x14ac:dyDescent="0.2">
      <c r="A8730" s="489" t="s">
        <v>9257</v>
      </c>
      <c r="B8730" s="489" t="s">
        <v>1129</v>
      </c>
      <c r="C8730" s="490">
        <v>6821</v>
      </c>
      <c r="D8730" s="490">
        <v>3356.6141000000002</v>
      </c>
    </row>
    <row r="8731" spans="1:4" x14ac:dyDescent="0.2">
      <c r="A8731" s="489" t="s">
        <v>9257</v>
      </c>
      <c r="B8731" s="489" t="s">
        <v>1129</v>
      </c>
      <c r="C8731" s="490">
        <v>5345</v>
      </c>
      <c r="D8731" s="490">
        <v>2630.2745</v>
      </c>
    </row>
    <row r="8732" spans="1:4" x14ac:dyDescent="0.2">
      <c r="A8732" s="489" t="s">
        <v>9257</v>
      </c>
      <c r="B8732" s="489" t="s">
        <v>1129</v>
      </c>
      <c r="C8732" s="490">
        <v>12060</v>
      </c>
      <c r="D8732" s="490">
        <v>5934.7260000000006</v>
      </c>
    </row>
    <row r="8733" spans="1:4" x14ac:dyDescent="0.2">
      <c r="A8733" s="489" t="s">
        <v>9257</v>
      </c>
      <c r="B8733" s="489" t="s">
        <v>1129</v>
      </c>
      <c r="C8733" s="490">
        <v>772</v>
      </c>
      <c r="D8733" s="490">
        <v>379.90120000000002</v>
      </c>
    </row>
    <row r="8734" spans="1:4" x14ac:dyDescent="0.2">
      <c r="A8734" s="489" t="s">
        <v>9257</v>
      </c>
      <c r="B8734" s="489" t="s">
        <v>1129</v>
      </c>
      <c r="C8734" s="490">
        <v>5301</v>
      </c>
      <c r="D8734" s="490">
        <v>2608.6221</v>
      </c>
    </row>
    <row r="8735" spans="1:4" x14ac:dyDescent="0.2">
      <c r="A8735" s="489" t="s">
        <v>9257</v>
      </c>
      <c r="B8735" s="489" t="s">
        <v>1129</v>
      </c>
      <c r="C8735" s="490">
        <v>6334</v>
      </c>
      <c r="D8735" s="490">
        <v>3116.9614000000001</v>
      </c>
    </row>
    <row r="8736" spans="1:4" x14ac:dyDescent="0.2">
      <c r="A8736" s="489" t="s">
        <v>9257</v>
      </c>
      <c r="B8736" s="489" t="s">
        <v>1129</v>
      </c>
      <c r="C8736" s="490">
        <v>6639.8</v>
      </c>
      <c r="D8736" s="490">
        <v>3267.4455800000001</v>
      </c>
    </row>
    <row r="8737" spans="1:4" x14ac:dyDescent="0.2">
      <c r="A8737" s="489" t="s">
        <v>9257</v>
      </c>
      <c r="B8737" s="489" t="s">
        <v>1129</v>
      </c>
      <c r="C8737" s="490">
        <v>10514</v>
      </c>
      <c r="D8737" s="490">
        <v>5173.9394000000002</v>
      </c>
    </row>
    <row r="8738" spans="1:4" x14ac:dyDescent="0.2">
      <c r="A8738" s="489" t="s">
        <v>9257</v>
      </c>
      <c r="B8738" s="489" t="s">
        <v>1129</v>
      </c>
      <c r="C8738" s="490">
        <v>4868</v>
      </c>
      <c r="D8738" s="490">
        <v>2395.5428000000002</v>
      </c>
    </row>
    <row r="8739" spans="1:4" x14ac:dyDescent="0.2">
      <c r="A8739" s="489" t="s">
        <v>9257</v>
      </c>
      <c r="B8739" s="489" t="s">
        <v>1136</v>
      </c>
      <c r="C8739" s="490">
        <v>3855</v>
      </c>
      <c r="D8739" s="490">
        <v>1802.2125000000001</v>
      </c>
    </row>
    <row r="8740" spans="1:4" x14ac:dyDescent="0.2">
      <c r="A8740" s="489" t="s">
        <v>9257</v>
      </c>
      <c r="B8740" s="489" t="s">
        <v>1136</v>
      </c>
      <c r="C8740" s="490">
        <v>4470</v>
      </c>
      <c r="D8740" s="490">
        <v>2089.7249999999999</v>
      </c>
    </row>
    <row r="8741" spans="1:4" x14ac:dyDescent="0.2">
      <c r="A8741" s="489" t="s">
        <v>9257</v>
      </c>
      <c r="B8741" s="489" t="s">
        <v>1136</v>
      </c>
      <c r="C8741" s="490">
        <v>8561</v>
      </c>
      <c r="D8741" s="490">
        <v>4002.2675000000004</v>
      </c>
    </row>
    <row r="8742" spans="1:4" x14ac:dyDescent="0.2">
      <c r="A8742" s="489" t="s">
        <v>9257</v>
      </c>
      <c r="B8742" s="489" t="s">
        <v>1136</v>
      </c>
      <c r="C8742" s="490">
        <v>4656</v>
      </c>
      <c r="D8742" s="490">
        <v>2176.6800000000003</v>
      </c>
    </row>
    <row r="8743" spans="1:4" x14ac:dyDescent="0.2">
      <c r="A8743" s="489" t="s">
        <v>9257</v>
      </c>
      <c r="B8743" s="489" t="s">
        <v>1136</v>
      </c>
      <c r="C8743" s="490">
        <v>8213</v>
      </c>
      <c r="D8743" s="490">
        <v>3839.5775000000003</v>
      </c>
    </row>
    <row r="8744" spans="1:4" x14ac:dyDescent="0.2">
      <c r="A8744" s="489" t="s">
        <v>9257</v>
      </c>
      <c r="B8744" s="489" t="s">
        <v>1136</v>
      </c>
      <c r="C8744" s="490">
        <v>17051</v>
      </c>
      <c r="D8744" s="490">
        <v>7971.3425000000007</v>
      </c>
    </row>
    <row r="8745" spans="1:4" x14ac:dyDescent="0.2">
      <c r="A8745" s="489" t="s">
        <v>9257</v>
      </c>
      <c r="B8745" s="489" t="s">
        <v>173</v>
      </c>
      <c r="C8745" s="490">
        <v>4227</v>
      </c>
      <c r="D8745" s="490">
        <v>1818.0327</v>
      </c>
    </row>
    <row r="8746" spans="1:4" x14ac:dyDescent="0.2">
      <c r="A8746" s="489" t="s">
        <v>9257</v>
      </c>
      <c r="B8746" s="489" t="s">
        <v>173</v>
      </c>
      <c r="C8746" s="490">
        <v>5072</v>
      </c>
      <c r="D8746" s="490">
        <v>2181.4672</v>
      </c>
    </row>
    <row r="8747" spans="1:4" x14ac:dyDescent="0.2">
      <c r="A8747" s="489" t="s">
        <v>9257</v>
      </c>
      <c r="B8747" s="489" t="s">
        <v>173</v>
      </c>
      <c r="C8747" s="490">
        <v>8042</v>
      </c>
      <c r="D8747" s="490">
        <v>3458.8642</v>
      </c>
    </row>
    <row r="8748" spans="1:4" x14ac:dyDescent="0.2">
      <c r="A8748" s="489" t="s">
        <v>9257</v>
      </c>
      <c r="B8748" s="489" t="s">
        <v>173</v>
      </c>
      <c r="C8748" s="490">
        <v>7193</v>
      </c>
      <c r="D8748" s="490">
        <v>3093.7093</v>
      </c>
    </row>
    <row r="8749" spans="1:4" x14ac:dyDescent="0.2">
      <c r="A8749" s="489" t="s">
        <v>9257</v>
      </c>
      <c r="B8749" s="489" t="s">
        <v>173</v>
      </c>
      <c r="C8749" s="490">
        <v>10117</v>
      </c>
      <c r="D8749" s="490">
        <v>4351.3217000000004</v>
      </c>
    </row>
    <row r="8750" spans="1:4" x14ac:dyDescent="0.2">
      <c r="A8750" s="489" t="s">
        <v>9257</v>
      </c>
      <c r="B8750" s="489" t="s">
        <v>173</v>
      </c>
      <c r="C8750" s="490">
        <v>6384</v>
      </c>
      <c r="D8750" s="490">
        <v>2745.7584000000002</v>
      </c>
    </row>
    <row r="8751" spans="1:4" x14ac:dyDescent="0.2">
      <c r="A8751" s="489" t="s">
        <v>9257</v>
      </c>
      <c r="B8751" s="489" t="s">
        <v>173</v>
      </c>
      <c r="C8751" s="490">
        <v>3994</v>
      </c>
      <c r="D8751" s="490">
        <v>1717.8194000000001</v>
      </c>
    </row>
    <row r="8752" spans="1:4" x14ac:dyDescent="0.2">
      <c r="A8752" s="489" t="s">
        <v>9257</v>
      </c>
      <c r="B8752" s="489" t="s">
        <v>178</v>
      </c>
      <c r="C8752" s="490">
        <v>2989</v>
      </c>
      <c r="D8752" s="490">
        <v>1285.5689</v>
      </c>
    </row>
    <row r="8753" spans="1:4" x14ac:dyDescent="0.2">
      <c r="A8753" s="489" t="s">
        <v>9257</v>
      </c>
      <c r="B8753" s="489" t="s">
        <v>179</v>
      </c>
      <c r="C8753" s="490">
        <v>-2989</v>
      </c>
      <c r="D8753" s="490">
        <v>-538.02</v>
      </c>
    </row>
    <row r="8754" spans="1:4" x14ac:dyDescent="0.2">
      <c r="A8754" s="489" t="s">
        <v>9257</v>
      </c>
      <c r="B8754" s="489" t="s">
        <v>173</v>
      </c>
      <c r="C8754" s="490">
        <v>5253</v>
      </c>
      <c r="D8754" s="490">
        <v>2259.3153000000002</v>
      </c>
    </row>
    <row r="8755" spans="1:4" x14ac:dyDescent="0.2">
      <c r="A8755" s="489" t="s">
        <v>9257</v>
      </c>
      <c r="B8755" s="489" t="s">
        <v>173</v>
      </c>
      <c r="C8755" s="490">
        <v>4836</v>
      </c>
      <c r="D8755" s="490">
        <v>2079.9636</v>
      </c>
    </row>
    <row r="8756" spans="1:4" x14ac:dyDescent="0.2">
      <c r="A8756" s="489" t="s">
        <v>9257</v>
      </c>
      <c r="B8756" s="489" t="s">
        <v>173</v>
      </c>
      <c r="C8756" s="490">
        <v>7508</v>
      </c>
      <c r="D8756" s="490">
        <v>3229.1908000000003</v>
      </c>
    </row>
    <row r="8757" spans="1:4" x14ac:dyDescent="0.2">
      <c r="A8757" s="489" t="s">
        <v>9257</v>
      </c>
      <c r="B8757" s="489" t="s">
        <v>173</v>
      </c>
      <c r="C8757" s="490">
        <v>2807</v>
      </c>
      <c r="D8757" s="490">
        <v>1207.2907</v>
      </c>
    </row>
    <row r="8758" spans="1:4" x14ac:dyDescent="0.2">
      <c r="A8758" s="489" t="s">
        <v>9257</v>
      </c>
      <c r="B8758" s="489" t="s">
        <v>173</v>
      </c>
      <c r="C8758" s="490">
        <v>5847</v>
      </c>
      <c r="D8758" s="490">
        <v>2514.7946999999999</v>
      </c>
    </row>
    <row r="8759" spans="1:4" x14ac:dyDescent="0.2">
      <c r="A8759" s="489" t="s">
        <v>9257</v>
      </c>
      <c r="B8759" s="489" t="s">
        <v>173</v>
      </c>
      <c r="C8759" s="490">
        <v>32365.432098765399</v>
      </c>
      <c r="D8759" s="490">
        <v>13920.372345678999</v>
      </c>
    </row>
    <row r="8760" spans="1:4" x14ac:dyDescent="0.2">
      <c r="A8760" s="489" t="s">
        <v>9257</v>
      </c>
      <c r="B8760" s="489" t="s">
        <v>175</v>
      </c>
      <c r="C8760" s="490">
        <v>20066.567901234601</v>
      </c>
      <c r="D8760" s="490">
        <v>8209.2329283950603</v>
      </c>
    </row>
    <row r="8761" spans="1:4" x14ac:dyDescent="0.2">
      <c r="A8761" s="489" t="s">
        <v>9257</v>
      </c>
      <c r="B8761" s="489" t="s">
        <v>173</v>
      </c>
      <c r="C8761" s="490">
        <v>6566</v>
      </c>
      <c r="D8761" s="490">
        <v>2824.0366000000004</v>
      </c>
    </row>
    <row r="8762" spans="1:4" x14ac:dyDescent="0.2">
      <c r="A8762" s="489" t="s">
        <v>9257</v>
      </c>
      <c r="B8762" s="489" t="s">
        <v>173</v>
      </c>
      <c r="C8762" s="490">
        <v>6379</v>
      </c>
      <c r="D8762" s="490">
        <v>2743.6079</v>
      </c>
    </row>
    <row r="8763" spans="1:4" x14ac:dyDescent="0.2">
      <c r="A8763" s="489" t="s">
        <v>9257</v>
      </c>
      <c r="B8763" s="489" t="s">
        <v>173</v>
      </c>
      <c r="C8763" s="490">
        <v>6310</v>
      </c>
      <c r="D8763" s="490">
        <v>2713.931</v>
      </c>
    </row>
    <row r="8764" spans="1:4" x14ac:dyDescent="0.2">
      <c r="A8764" s="489" t="s">
        <v>9257</v>
      </c>
      <c r="B8764" s="489" t="s">
        <v>173</v>
      </c>
      <c r="C8764" s="490">
        <v>2202</v>
      </c>
      <c r="D8764" s="490">
        <v>947.08019999999999</v>
      </c>
    </row>
    <row r="8765" spans="1:4" x14ac:dyDescent="0.2">
      <c r="A8765" s="489" t="s">
        <v>9257</v>
      </c>
      <c r="B8765" s="489" t="s">
        <v>173</v>
      </c>
      <c r="C8765" s="490">
        <v>6669</v>
      </c>
      <c r="D8765" s="490">
        <v>2868.3369000000002</v>
      </c>
    </row>
    <row r="8766" spans="1:4" x14ac:dyDescent="0.2">
      <c r="A8766" s="489" t="s">
        <v>9257</v>
      </c>
      <c r="B8766" s="489" t="s">
        <v>3264</v>
      </c>
      <c r="C8766" s="490">
        <v>7019</v>
      </c>
      <c r="D8766" s="490">
        <v>2747.2366000000002</v>
      </c>
    </row>
    <row r="8767" spans="1:4" x14ac:dyDescent="0.2">
      <c r="A8767" s="489" t="s">
        <v>9257</v>
      </c>
      <c r="B8767" s="489" t="s">
        <v>3264</v>
      </c>
      <c r="C8767" s="490">
        <v>31900</v>
      </c>
      <c r="D8767" s="490">
        <v>12485.66</v>
      </c>
    </row>
    <row r="8768" spans="1:4" x14ac:dyDescent="0.2">
      <c r="A8768" s="489" t="s">
        <v>9257</v>
      </c>
      <c r="B8768" s="489" t="s">
        <v>3264</v>
      </c>
      <c r="C8768" s="490">
        <v>4125</v>
      </c>
      <c r="D8768" s="490">
        <v>1614.5250000000001</v>
      </c>
    </row>
    <row r="8769" spans="1:4" x14ac:dyDescent="0.2">
      <c r="A8769" s="489" t="s">
        <v>9257</v>
      </c>
      <c r="B8769" s="489" t="s">
        <v>3268</v>
      </c>
      <c r="C8769" s="490">
        <v>1915</v>
      </c>
      <c r="D8769" s="490">
        <v>749.53100000000006</v>
      </c>
    </row>
    <row r="8770" spans="1:4" x14ac:dyDescent="0.2">
      <c r="A8770" s="489" t="s">
        <v>9257</v>
      </c>
      <c r="B8770" s="489" t="s">
        <v>3269</v>
      </c>
      <c r="C8770" s="490">
        <v>-1915</v>
      </c>
      <c r="D8770" s="490">
        <v>-313.67700000000002</v>
      </c>
    </row>
    <row r="8771" spans="1:4" x14ac:dyDescent="0.2">
      <c r="A8771" s="489" t="s">
        <v>9257</v>
      </c>
      <c r="B8771" s="489" t="s">
        <v>3264</v>
      </c>
      <c r="C8771" s="490">
        <v>9676</v>
      </c>
      <c r="D8771" s="490">
        <v>3787.1864</v>
      </c>
    </row>
    <row r="8772" spans="1:4" x14ac:dyDescent="0.2">
      <c r="A8772" s="489" t="s">
        <v>9257</v>
      </c>
      <c r="B8772" s="489" t="s">
        <v>3264</v>
      </c>
      <c r="C8772" s="490">
        <v>22488</v>
      </c>
      <c r="D8772" s="490">
        <v>8801.8032000000003</v>
      </c>
    </row>
    <row r="8773" spans="1:4" x14ac:dyDescent="0.2">
      <c r="A8773" s="489" t="s">
        <v>9257</v>
      </c>
      <c r="B8773" s="489" t="s">
        <v>3264</v>
      </c>
      <c r="C8773" s="490">
        <v>8466</v>
      </c>
      <c r="D8773" s="490">
        <v>3313.5924</v>
      </c>
    </row>
    <row r="8774" spans="1:4" x14ac:dyDescent="0.2">
      <c r="A8774" s="489" t="s">
        <v>9257</v>
      </c>
      <c r="B8774" s="489" t="s">
        <v>3264</v>
      </c>
      <c r="C8774" s="490">
        <v>2858</v>
      </c>
      <c r="D8774" s="490">
        <v>1118.6212</v>
      </c>
    </row>
    <row r="8775" spans="1:4" x14ac:dyDescent="0.2">
      <c r="A8775" s="489" t="s">
        <v>9257</v>
      </c>
      <c r="B8775" s="489" t="s">
        <v>3264</v>
      </c>
      <c r="C8775" s="490">
        <v>6333</v>
      </c>
      <c r="D8775" s="490">
        <v>2478.7362000000003</v>
      </c>
    </row>
    <row r="8776" spans="1:4" x14ac:dyDescent="0.2">
      <c r="A8776" s="489" t="s">
        <v>9257</v>
      </c>
      <c r="B8776" s="489" t="s">
        <v>3264</v>
      </c>
      <c r="C8776" s="490">
        <v>2076</v>
      </c>
      <c r="D8776" s="490">
        <v>812.54640000000006</v>
      </c>
    </row>
    <row r="8777" spans="1:4" x14ac:dyDescent="0.2">
      <c r="A8777" s="489" t="s">
        <v>9257</v>
      </c>
      <c r="B8777" s="489" t="s">
        <v>3264</v>
      </c>
      <c r="C8777" s="490">
        <v>4958</v>
      </c>
      <c r="D8777" s="490">
        <v>1940.5612000000001</v>
      </c>
    </row>
    <row r="8778" spans="1:4" x14ac:dyDescent="0.2">
      <c r="A8778" s="489" t="s">
        <v>9257</v>
      </c>
      <c r="B8778" s="489" t="s">
        <v>3264</v>
      </c>
      <c r="C8778" s="490">
        <v>2483</v>
      </c>
      <c r="D8778" s="490">
        <v>971.84620000000007</v>
      </c>
    </row>
    <row r="8779" spans="1:4" x14ac:dyDescent="0.2">
      <c r="A8779" s="489" t="s">
        <v>9257</v>
      </c>
      <c r="B8779" s="489" t="s">
        <v>3264</v>
      </c>
      <c r="C8779" s="490">
        <v>11577</v>
      </c>
      <c r="D8779" s="490">
        <v>4531.2377999999999</v>
      </c>
    </row>
    <row r="8780" spans="1:4" x14ac:dyDescent="0.2">
      <c r="A8780" s="489" t="s">
        <v>9257</v>
      </c>
      <c r="B8780" s="489" t="s">
        <v>3265</v>
      </c>
      <c r="C8780" s="490">
        <v>20948.956937799001</v>
      </c>
      <c r="D8780" s="490">
        <v>7799.2966679425808</v>
      </c>
    </row>
    <row r="8781" spans="1:4" x14ac:dyDescent="0.2">
      <c r="A8781" s="489" t="s">
        <v>9257</v>
      </c>
      <c r="B8781" s="489" t="s">
        <v>3264</v>
      </c>
      <c r="C8781" s="490">
        <v>31174.043062200999</v>
      </c>
      <c r="D8781" s="490">
        <v>12201.5204545455</v>
      </c>
    </row>
    <row r="8782" spans="1:4" x14ac:dyDescent="0.2">
      <c r="A8782" s="489" t="s">
        <v>9257</v>
      </c>
      <c r="B8782" s="489" t="s">
        <v>3264</v>
      </c>
      <c r="C8782" s="490">
        <v>5557</v>
      </c>
      <c r="D8782" s="490">
        <v>2175.0098000000003</v>
      </c>
    </row>
    <row r="8783" spans="1:4" x14ac:dyDescent="0.2">
      <c r="A8783" s="489" t="s">
        <v>9257</v>
      </c>
      <c r="B8783" s="489" t="s">
        <v>5153</v>
      </c>
      <c r="C8783" s="490">
        <v>2295</v>
      </c>
      <c r="D8783" s="490">
        <v>0</v>
      </c>
    </row>
    <row r="8784" spans="1:4" x14ac:dyDescent="0.2">
      <c r="A8784" s="489" t="s">
        <v>9257</v>
      </c>
      <c r="B8784" s="489" t="s">
        <v>5437</v>
      </c>
      <c r="C8784" s="490">
        <v>5355</v>
      </c>
      <c r="D8784" s="490">
        <v>764.1585</v>
      </c>
    </row>
    <row r="8785" spans="1:4" x14ac:dyDescent="0.2">
      <c r="A8785" s="489" t="s">
        <v>9257</v>
      </c>
      <c r="B8785" s="489" t="s">
        <v>5884</v>
      </c>
      <c r="C8785" s="490">
        <v>4443</v>
      </c>
      <c r="D8785" s="490">
        <v>563.81670000000008</v>
      </c>
    </row>
    <row r="8786" spans="1:4" x14ac:dyDescent="0.2">
      <c r="A8786" s="489" t="s">
        <v>9257</v>
      </c>
      <c r="B8786" s="489" t="s">
        <v>5153</v>
      </c>
      <c r="C8786" s="490">
        <v>3437.1428571428601</v>
      </c>
      <c r="D8786" s="490">
        <v>0</v>
      </c>
    </row>
    <row r="8787" spans="1:4" x14ac:dyDescent="0.2">
      <c r="A8787" s="489" t="s">
        <v>9257</v>
      </c>
      <c r="B8787" s="489" t="s">
        <v>5430</v>
      </c>
      <c r="C8787" s="490">
        <v>8020</v>
      </c>
      <c r="D8787" s="490">
        <v>1305.6559999999999</v>
      </c>
    </row>
    <row r="8788" spans="1:4" x14ac:dyDescent="0.2">
      <c r="A8788" s="489" t="s">
        <v>9257</v>
      </c>
      <c r="B8788" s="489" t="s">
        <v>5153</v>
      </c>
      <c r="C8788" s="490">
        <v>3066.3825088339199</v>
      </c>
      <c r="D8788" s="490">
        <v>0</v>
      </c>
    </row>
    <row r="8789" spans="1:4" x14ac:dyDescent="0.2">
      <c r="A8789" s="489" t="s">
        <v>9257</v>
      </c>
      <c r="B8789" s="489" t="s">
        <v>5432</v>
      </c>
      <c r="C8789" s="490">
        <v>7157</v>
      </c>
      <c r="D8789" s="490">
        <v>1118.6391000000001</v>
      </c>
    </row>
    <row r="8790" spans="1:4" x14ac:dyDescent="0.2">
      <c r="A8790" s="489" t="s">
        <v>9257</v>
      </c>
      <c r="B8790" s="489" t="s">
        <v>5153</v>
      </c>
      <c r="C8790" s="490">
        <v>2676.4285714285702</v>
      </c>
      <c r="D8790" s="490">
        <v>0</v>
      </c>
    </row>
    <row r="8791" spans="1:4" x14ac:dyDescent="0.2">
      <c r="A8791" s="489" t="s">
        <v>9257</v>
      </c>
      <c r="B8791" s="489" t="s">
        <v>5429</v>
      </c>
      <c r="C8791" s="490">
        <v>6245</v>
      </c>
      <c r="D8791" s="490">
        <v>1039.1680000000001</v>
      </c>
    </row>
    <row r="8792" spans="1:4" x14ac:dyDescent="0.2">
      <c r="A8792" s="489" t="s">
        <v>9257</v>
      </c>
      <c r="B8792" s="489" t="s">
        <v>5153</v>
      </c>
      <c r="C8792" s="490">
        <v>1571.1428571428601</v>
      </c>
      <c r="D8792" s="490">
        <v>0</v>
      </c>
    </row>
    <row r="8793" spans="1:4" x14ac:dyDescent="0.2">
      <c r="A8793" s="489" t="s">
        <v>9257</v>
      </c>
      <c r="B8793" s="489" t="s">
        <v>5436</v>
      </c>
      <c r="C8793" s="490">
        <v>3666</v>
      </c>
      <c r="D8793" s="490">
        <v>533.03640000000007</v>
      </c>
    </row>
    <row r="8794" spans="1:4" x14ac:dyDescent="0.2">
      <c r="A8794" s="489" t="s">
        <v>9257</v>
      </c>
      <c r="B8794" s="489" t="s">
        <v>5888</v>
      </c>
      <c r="C8794" s="490">
        <v>2726</v>
      </c>
      <c r="D8794" s="490">
        <v>344.839</v>
      </c>
    </row>
    <row r="8795" spans="1:4" x14ac:dyDescent="0.2">
      <c r="A8795" s="489" t="s">
        <v>9257</v>
      </c>
      <c r="B8795" s="489" t="s">
        <v>5153</v>
      </c>
      <c r="C8795" s="490">
        <v>870.5</v>
      </c>
      <c r="D8795" s="490">
        <v>0</v>
      </c>
    </row>
    <row r="8796" spans="1:4" x14ac:dyDescent="0.2">
      <c r="A8796" s="489" t="s">
        <v>9257</v>
      </c>
      <c r="B8796" s="489" t="s">
        <v>5868</v>
      </c>
      <c r="C8796" s="490">
        <v>3482</v>
      </c>
      <c r="D8796" s="490">
        <v>457.53480000000002</v>
      </c>
    </row>
    <row r="8797" spans="1:4" x14ac:dyDescent="0.2">
      <c r="A8797" s="489" t="s">
        <v>9257</v>
      </c>
      <c r="B8797" s="489" t="s">
        <v>5153</v>
      </c>
      <c r="C8797" s="490">
        <v>1347</v>
      </c>
      <c r="D8797" s="490">
        <v>0</v>
      </c>
    </row>
    <row r="8798" spans="1:4" x14ac:dyDescent="0.2">
      <c r="A8798" s="489" t="s">
        <v>9257</v>
      </c>
      <c r="B8798" s="489" t="s">
        <v>5434</v>
      </c>
      <c r="C8798" s="490">
        <v>3143</v>
      </c>
      <c r="D8798" s="490">
        <v>473.65010000000001</v>
      </c>
    </row>
    <row r="8799" spans="1:4" x14ac:dyDescent="0.2">
      <c r="A8799" s="489" t="s">
        <v>9257</v>
      </c>
      <c r="B8799" s="489" t="s">
        <v>5153</v>
      </c>
      <c r="C8799" s="490">
        <v>1858.7142857142901</v>
      </c>
      <c r="D8799" s="490">
        <v>0</v>
      </c>
    </row>
    <row r="8800" spans="1:4" x14ac:dyDescent="0.2">
      <c r="A8800" s="489" t="s">
        <v>9257</v>
      </c>
      <c r="B8800" s="489" t="s">
        <v>5437</v>
      </c>
      <c r="C8800" s="490">
        <v>4337</v>
      </c>
      <c r="D8800" s="490">
        <v>618.88990000000001</v>
      </c>
    </row>
    <row r="8801" spans="1:4" x14ac:dyDescent="0.2">
      <c r="A8801" s="489" t="s">
        <v>9257</v>
      </c>
      <c r="B8801" s="489" t="s">
        <v>5153</v>
      </c>
      <c r="C8801" s="490">
        <v>1137</v>
      </c>
      <c r="D8801" s="490">
        <v>0</v>
      </c>
    </row>
    <row r="8802" spans="1:4" x14ac:dyDescent="0.2">
      <c r="A8802" s="489" t="s">
        <v>9257</v>
      </c>
      <c r="B8802" s="489" t="s">
        <v>5435</v>
      </c>
      <c r="C8802" s="490">
        <v>2653</v>
      </c>
      <c r="D8802" s="490">
        <v>392.64400000000001</v>
      </c>
    </row>
    <row r="8803" spans="1:4" x14ac:dyDescent="0.2">
      <c r="A8803" s="489" t="s">
        <v>9257</v>
      </c>
      <c r="B8803" s="489" t="s">
        <v>5153</v>
      </c>
      <c r="C8803" s="490">
        <v>1069.72348930167</v>
      </c>
      <c r="D8803" s="490">
        <v>0</v>
      </c>
    </row>
    <row r="8804" spans="1:4" x14ac:dyDescent="0.2">
      <c r="A8804" s="489" t="s">
        <v>9257</v>
      </c>
      <c r="B8804" s="489" t="s">
        <v>5434</v>
      </c>
      <c r="C8804" s="490">
        <v>2497</v>
      </c>
      <c r="D8804" s="490">
        <v>376.29790000000003</v>
      </c>
    </row>
    <row r="8805" spans="1:4" x14ac:dyDescent="0.2">
      <c r="A8805" s="489" t="s">
        <v>9257</v>
      </c>
      <c r="B8805" s="489" t="s">
        <v>4900</v>
      </c>
      <c r="C8805" s="490">
        <v>5101</v>
      </c>
      <c r="D8805" s="490">
        <v>913.07900000000006</v>
      </c>
    </row>
    <row r="8806" spans="1:4" x14ac:dyDescent="0.2">
      <c r="A8806" s="489" t="s">
        <v>9257</v>
      </c>
      <c r="B8806" s="489" t="s">
        <v>5153</v>
      </c>
      <c r="C8806" s="490">
        <v>2186.1428571428601</v>
      </c>
      <c r="D8806" s="490">
        <v>0</v>
      </c>
    </row>
    <row r="8807" spans="1:4" x14ac:dyDescent="0.2">
      <c r="A8807" s="489" t="s">
        <v>9257</v>
      </c>
      <c r="B8807" s="489" t="s">
        <v>5153</v>
      </c>
      <c r="C8807" s="490">
        <v>844.25</v>
      </c>
      <c r="D8807" s="490">
        <v>0</v>
      </c>
    </row>
    <row r="8808" spans="1:4" x14ac:dyDescent="0.2">
      <c r="A8808" s="489" t="s">
        <v>9257</v>
      </c>
      <c r="B8808" s="489" t="s">
        <v>5868</v>
      </c>
      <c r="C8808" s="490">
        <v>3377</v>
      </c>
      <c r="D8808" s="490">
        <v>443.73779999999999</v>
      </c>
    </row>
    <row r="8809" spans="1:4" x14ac:dyDescent="0.2">
      <c r="A8809" s="489" t="s">
        <v>9257</v>
      </c>
      <c r="B8809" s="489" t="s">
        <v>5153</v>
      </c>
      <c r="C8809" s="490">
        <v>3070.2857142857101</v>
      </c>
      <c r="D8809" s="490">
        <v>0</v>
      </c>
    </row>
    <row r="8810" spans="1:4" x14ac:dyDescent="0.2">
      <c r="A8810" s="489" t="s">
        <v>9257</v>
      </c>
      <c r="B8810" s="489" t="s">
        <v>5434</v>
      </c>
      <c r="C8810" s="490">
        <v>7164</v>
      </c>
      <c r="D8810" s="490">
        <v>1079.6148000000001</v>
      </c>
    </row>
    <row r="8811" spans="1:4" x14ac:dyDescent="0.2">
      <c r="A8811" s="489" t="s">
        <v>9257</v>
      </c>
      <c r="B8811" s="489" t="s">
        <v>5153</v>
      </c>
      <c r="C8811" s="490">
        <v>3415.7142857142903</v>
      </c>
      <c r="D8811" s="490">
        <v>0</v>
      </c>
    </row>
    <row r="8812" spans="1:4" x14ac:dyDescent="0.2">
      <c r="A8812" s="489" t="s">
        <v>9257</v>
      </c>
      <c r="B8812" s="489" t="s">
        <v>5435</v>
      </c>
      <c r="C8812" s="490">
        <v>7970</v>
      </c>
      <c r="D8812" s="490">
        <v>1179.56</v>
      </c>
    </row>
    <row r="8813" spans="1:4" x14ac:dyDescent="0.2">
      <c r="A8813" s="489" t="s">
        <v>9257</v>
      </c>
      <c r="B8813" s="489" t="s">
        <v>5153</v>
      </c>
      <c r="C8813" s="490">
        <v>639.25</v>
      </c>
      <c r="D8813" s="490">
        <v>0</v>
      </c>
    </row>
    <row r="8814" spans="1:4" x14ac:dyDescent="0.2">
      <c r="A8814" s="489" t="s">
        <v>9257</v>
      </c>
      <c r="B8814" s="489" t="s">
        <v>5860</v>
      </c>
      <c r="C8814" s="490">
        <v>2557</v>
      </c>
      <c r="D8814" s="490">
        <v>342.89370000000002</v>
      </c>
    </row>
    <row r="8815" spans="1:4" x14ac:dyDescent="0.2">
      <c r="A8815" s="489" t="s">
        <v>9257</v>
      </c>
      <c r="B8815" s="489" t="s">
        <v>5153</v>
      </c>
      <c r="C8815" s="490">
        <v>1146.8571428571402</v>
      </c>
      <c r="D8815" s="490">
        <v>0</v>
      </c>
    </row>
    <row r="8816" spans="1:4" x14ac:dyDescent="0.2">
      <c r="A8816" s="489" t="s">
        <v>9257</v>
      </c>
      <c r="B8816" s="489" t="s">
        <v>5434</v>
      </c>
      <c r="C8816" s="490">
        <v>2676</v>
      </c>
      <c r="D8816" s="490">
        <v>403.27320000000003</v>
      </c>
    </row>
    <row r="8817" spans="1:4" x14ac:dyDescent="0.2">
      <c r="A8817" s="489" t="s">
        <v>9257</v>
      </c>
      <c r="B8817" s="489" t="s">
        <v>5153</v>
      </c>
      <c r="C8817" s="490">
        <v>2640</v>
      </c>
      <c r="D8817" s="490">
        <v>0</v>
      </c>
    </row>
    <row r="8818" spans="1:4" x14ac:dyDescent="0.2">
      <c r="A8818" s="489" t="s">
        <v>9257</v>
      </c>
      <c r="B8818" s="489" t="s">
        <v>5434</v>
      </c>
      <c r="C8818" s="490">
        <v>6160</v>
      </c>
      <c r="D8818" s="490">
        <v>928.31200000000001</v>
      </c>
    </row>
    <row r="8819" spans="1:4" x14ac:dyDescent="0.2">
      <c r="A8819" s="489" t="s">
        <v>9257</v>
      </c>
      <c r="B8819" s="489" t="s">
        <v>5153</v>
      </c>
      <c r="C8819" s="490">
        <v>1600.2857142857101</v>
      </c>
      <c r="D8819" s="490">
        <v>0</v>
      </c>
    </row>
    <row r="8820" spans="1:4" x14ac:dyDescent="0.2">
      <c r="A8820" s="489" t="s">
        <v>9257</v>
      </c>
      <c r="B8820" s="489" t="s">
        <v>5434</v>
      </c>
      <c r="C8820" s="490">
        <v>3734</v>
      </c>
      <c r="D8820" s="490">
        <v>562.71379999999999</v>
      </c>
    </row>
    <row r="8821" spans="1:4" x14ac:dyDescent="0.2">
      <c r="A8821" s="489" t="s">
        <v>9257</v>
      </c>
      <c r="B8821" s="489" t="s">
        <v>5153</v>
      </c>
      <c r="C8821" s="490">
        <v>2536.824204947</v>
      </c>
      <c r="D8821" s="490">
        <v>0</v>
      </c>
    </row>
    <row r="8822" spans="1:4" x14ac:dyDescent="0.2">
      <c r="A8822" s="489" t="s">
        <v>9257</v>
      </c>
      <c r="B8822" s="489" t="s">
        <v>4904</v>
      </c>
      <c r="C8822" s="490">
        <v>5921</v>
      </c>
      <c r="D8822" s="490">
        <v>1033.2145</v>
      </c>
    </row>
    <row r="8823" spans="1:4" x14ac:dyDescent="0.2">
      <c r="A8823" s="489" t="s">
        <v>9257</v>
      </c>
      <c r="B8823" s="489" t="s">
        <v>5153</v>
      </c>
      <c r="C8823" s="490">
        <v>2072.5714285714303</v>
      </c>
      <c r="D8823" s="490">
        <v>0</v>
      </c>
    </row>
    <row r="8824" spans="1:4" x14ac:dyDescent="0.2">
      <c r="A8824" s="489" t="s">
        <v>9257</v>
      </c>
      <c r="B8824" s="489" t="s">
        <v>4896</v>
      </c>
      <c r="C8824" s="490">
        <v>4836</v>
      </c>
      <c r="D8824" s="490">
        <v>887.88960000000009</v>
      </c>
    </row>
    <row r="8825" spans="1:4" x14ac:dyDescent="0.2">
      <c r="A8825" s="489" t="s">
        <v>9257</v>
      </c>
      <c r="B8825" s="489" t="s">
        <v>5153</v>
      </c>
      <c r="C8825" s="490">
        <v>2452.2857142857101</v>
      </c>
      <c r="D8825" s="490">
        <v>0</v>
      </c>
    </row>
    <row r="8826" spans="1:4" x14ac:dyDescent="0.2">
      <c r="A8826" s="489" t="s">
        <v>9257</v>
      </c>
      <c r="B8826" s="489" t="s">
        <v>4892</v>
      </c>
      <c r="C8826" s="490">
        <v>5722</v>
      </c>
      <c r="D8826" s="490">
        <v>1060.8588</v>
      </c>
    </row>
    <row r="8827" spans="1:4" x14ac:dyDescent="0.2">
      <c r="A8827" s="489" t="s">
        <v>9257</v>
      </c>
      <c r="B8827" s="489" t="s">
        <v>5153</v>
      </c>
      <c r="C8827" s="490">
        <v>1756.2857142857101</v>
      </c>
      <c r="D8827" s="490">
        <v>0</v>
      </c>
    </row>
    <row r="8828" spans="1:4" x14ac:dyDescent="0.2">
      <c r="A8828" s="489" t="s">
        <v>9257</v>
      </c>
      <c r="B8828" s="489" t="s">
        <v>4884</v>
      </c>
      <c r="C8828" s="490">
        <v>4098</v>
      </c>
      <c r="D8828" s="490">
        <v>775.34160000000008</v>
      </c>
    </row>
    <row r="8829" spans="1:4" x14ac:dyDescent="0.2">
      <c r="A8829" s="489" t="s">
        <v>9257</v>
      </c>
      <c r="B8829" s="489" t="s">
        <v>5153</v>
      </c>
      <c r="C8829" s="490">
        <v>2604.4285714285702</v>
      </c>
      <c r="D8829" s="490">
        <v>0</v>
      </c>
    </row>
    <row r="8830" spans="1:4" x14ac:dyDescent="0.2">
      <c r="A8830" s="489" t="s">
        <v>9257</v>
      </c>
      <c r="B8830" s="489" t="s">
        <v>5432</v>
      </c>
      <c r="C8830" s="490">
        <v>6077</v>
      </c>
      <c r="D8830" s="490">
        <v>949.83510000000001</v>
      </c>
    </row>
    <row r="8831" spans="1:4" x14ac:dyDescent="0.2">
      <c r="A8831" s="489" t="s">
        <v>9257</v>
      </c>
      <c r="B8831" s="489" t="s">
        <v>5153</v>
      </c>
      <c r="C8831" s="490">
        <v>1712.57142857143</v>
      </c>
      <c r="D8831" s="490">
        <v>0</v>
      </c>
    </row>
    <row r="8832" spans="1:4" x14ac:dyDescent="0.2">
      <c r="A8832" s="489" t="s">
        <v>9257</v>
      </c>
      <c r="B8832" s="489" t="s">
        <v>5438</v>
      </c>
      <c r="C8832" s="490">
        <v>3996</v>
      </c>
      <c r="D8832" s="490">
        <v>562.23720000000003</v>
      </c>
    </row>
    <row r="8833" spans="1:4" x14ac:dyDescent="0.2">
      <c r="A8833" s="489" t="s">
        <v>9257</v>
      </c>
      <c r="B8833" s="489" t="s">
        <v>5153</v>
      </c>
      <c r="C8833" s="490">
        <v>4536.4285714285706</v>
      </c>
      <c r="D8833" s="490">
        <v>0</v>
      </c>
    </row>
    <row r="8834" spans="1:4" x14ac:dyDescent="0.2">
      <c r="A8834" s="489" t="s">
        <v>9257</v>
      </c>
      <c r="B8834" s="489" t="s">
        <v>5432</v>
      </c>
      <c r="C8834" s="490">
        <v>10585</v>
      </c>
      <c r="D8834" s="490">
        <v>1654.4355</v>
      </c>
    </row>
    <row r="8835" spans="1:4" x14ac:dyDescent="0.2">
      <c r="A8835" s="489" t="s">
        <v>9257</v>
      </c>
      <c r="B8835" s="489" t="s">
        <v>5153</v>
      </c>
      <c r="C8835" s="490">
        <v>1299.8571428571402</v>
      </c>
      <c r="D8835" s="490">
        <v>0</v>
      </c>
    </row>
    <row r="8836" spans="1:4" x14ac:dyDescent="0.2">
      <c r="A8836" s="489" t="s">
        <v>9257</v>
      </c>
      <c r="B8836" s="489" t="s">
        <v>4888</v>
      </c>
      <c r="C8836" s="490">
        <v>3033</v>
      </c>
      <c r="D8836" s="490">
        <v>568.08090000000004</v>
      </c>
    </row>
    <row r="8837" spans="1:4" x14ac:dyDescent="0.2">
      <c r="A8837" s="489" t="s">
        <v>9257</v>
      </c>
      <c r="B8837" s="489" t="s">
        <v>5153</v>
      </c>
      <c r="C8837" s="490">
        <v>2169.5605453087401</v>
      </c>
      <c r="D8837" s="490">
        <v>0</v>
      </c>
    </row>
    <row r="8838" spans="1:4" x14ac:dyDescent="0.2">
      <c r="A8838" s="489" t="s">
        <v>9257</v>
      </c>
      <c r="B8838" s="489" t="s">
        <v>5439</v>
      </c>
      <c r="C8838" s="490">
        <v>5064</v>
      </c>
      <c r="D8838" s="490">
        <v>702.88319999999999</v>
      </c>
    </row>
    <row r="8839" spans="1:4" x14ac:dyDescent="0.2">
      <c r="A8839" s="489" t="s">
        <v>9257</v>
      </c>
      <c r="B8839" s="489" t="s">
        <v>5153</v>
      </c>
      <c r="C8839" s="490">
        <v>2709</v>
      </c>
      <c r="D8839" s="490">
        <v>0</v>
      </c>
    </row>
    <row r="8840" spans="1:4" x14ac:dyDescent="0.2">
      <c r="A8840" s="489" t="s">
        <v>9257</v>
      </c>
      <c r="B8840" s="489" t="s">
        <v>5436</v>
      </c>
      <c r="C8840" s="490">
        <v>6321</v>
      </c>
      <c r="D8840" s="490">
        <v>919.07339999999999</v>
      </c>
    </row>
    <row r="8841" spans="1:4" x14ac:dyDescent="0.2">
      <c r="A8841" s="489" t="s">
        <v>9257</v>
      </c>
      <c r="B8841" s="489" t="s">
        <v>5030</v>
      </c>
      <c r="C8841" s="490">
        <v>554266.28571428603</v>
      </c>
      <c r="D8841" s="490">
        <v>41858.189897142904</v>
      </c>
    </row>
    <row r="8842" spans="1:4" x14ac:dyDescent="0.2">
      <c r="A8842" s="489" t="s">
        <v>9257</v>
      </c>
      <c r="B8842" s="489" t="s">
        <v>5031</v>
      </c>
      <c r="C8842" s="490">
        <v>717310.28571428603</v>
      </c>
      <c r="D8842" s="490">
        <v>51926.091582857101</v>
      </c>
    </row>
    <row r="8843" spans="1:4" x14ac:dyDescent="0.2">
      <c r="A8843" s="489" t="s">
        <v>9257</v>
      </c>
      <c r="B8843" s="489" t="s">
        <v>5501</v>
      </c>
      <c r="C8843" s="490">
        <v>415249.71428571403</v>
      </c>
      <c r="D8843" s="490">
        <v>28016.8982228571</v>
      </c>
    </row>
    <row r="8844" spans="1:4" x14ac:dyDescent="0.2">
      <c r="A8844" s="489" t="s">
        <v>9257</v>
      </c>
      <c r="B8844" s="489" t="s">
        <v>5500</v>
      </c>
      <c r="C8844" s="490">
        <v>760279.71428571397</v>
      </c>
      <c r="D8844" s="490">
        <v>58617.565971428601</v>
      </c>
    </row>
    <row r="8845" spans="1:4" x14ac:dyDescent="0.2">
      <c r="A8845" s="489" t="s">
        <v>9257</v>
      </c>
      <c r="B8845" s="489" t="s">
        <v>5502</v>
      </c>
      <c r="C8845" s="490">
        <v>579908.57142857101</v>
      </c>
      <c r="D8845" s="490">
        <v>42814.649828571404</v>
      </c>
    </row>
    <row r="8846" spans="1:4" x14ac:dyDescent="0.2">
      <c r="A8846" s="489" t="s">
        <v>9257</v>
      </c>
      <c r="B8846" s="489" t="s">
        <v>5038</v>
      </c>
      <c r="C8846" s="490">
        <v>447652.28571428603</v>
      </c>
      <c r="D8846" s="490">
        <v>33009.8795485714</v>
      </c>
    </row>
    <row r="8847" spans="1:4" x14ac:dyDescent="0.2">
      <c r="A8847" s="489" t="s">
        <v>9257</v>
      </c>
      <c r="B8847" s="489" t="s">
        <v>5034</v>
      </c>
      <c r="C8847" s="490">
        <v>274397.14285714302</v>
      </c>
      <c r="D8847" s="490">
        <v>19073.345400000002</v>
      </c>
    </row>
    <row r="8848" spans="1:4" x14ac:dyDescent="0.2">
      <c r="A8848" s="489" t="s">
        <v>9257</v>
      </c>
      <c r="B8848" s="489" t="s">
        <v>5035</v>
      </c>
      <c r="C8848" s="490">
        <v>402184.28571428603</v>
      </c>
      <c r="D8848" s="490">
        <v>28088.5505142857</v>
      </c>
    </row>
    <row r="8849" spans="1:4" x14ac:dyDescent="0.2">
      <c r="A8849" s="489" t="s">
        <v>9257</v>
      </c>
      <c r="B8849" s="489" t="s">
        <v>5036</v>
      </c>
      <c r="C8849" s="490">
        <v>360277.71428571403</v>
      </c>
      <c r="D8849" s="490">
        <v>25644.567702857101</v>
      </c>
    </row>
    <row r="8850" spans="1:4" x14ac:dyDescent="0.2">
      <c r="A8850" s="489" t="s">
        <v>9257</v>
      </c>
      <c r="B8850" s="489" t="s">
        <v>5037</v>
      </c>
      <c r="C8850" s="490">
        <v>381307.71428571403</v>
      </c>
      <c r="D8850" s="490">
        <v>29139.535525714302</v>
      </c>
    </row>
    <row r="8851" spans="1:4" x14ac:dyDescent="0.2">
      <c r="A8851" s="489" t="s">
        <v>9257</v>
      </c>
      <c r="B8851" s="489" t="s">
        <v>5032</v>
      </c>
      <c r="C8851" s="490">
        <v>196398</v>
      </c>
      <c r="D8851" s="490">
        <v>12282.73092</v>
      </c>
    </row>
    <row r="8852" spans="1:4" x14ac:dyDescent="0.2">
      <c r="A8852" s="489" t="s">
        <v>9257</v>
      </c>
      <c r="B8852" s="489" t="s">
        <v>5033</v>
      </c>
      <c r="C8852" s="490">
        <v>410713.71428571403</v>
      </c>
      <c r="D8852" s="490">
        <v>29345.494885714299</v>
      </c>
    </row>
    <row r="8853" spans="1:4" x14ac:dyDescent="0.2">
      <c r="A8853" s="489" t="s">
        <v>9257</v>
      </c>
      <c r="B8853" s="489" t="s">
        <v>5030</v>
      </c>
      <c r="C8853" s="490">
        <v>554266.28571428603</v>
      </c>
      <c r="D8853" s="490">
        <v>41303.923611428603</v>
      </c>
    </row>
    <row r="8854" spans="1:4" x14ac:dyDescent="0.2">
      <c r="A8854" s="489" t="s">
        <v>9257</v>
      </c>
      <c r="B8854" s="489" t="s">
        <v>5031</v>
      </c>
      <c r="C8854" s="490">
        <v>717310.28571428603</v>
      </c>
      <c r="D8854" s="490">
        <v>51208.781297142901</v>
      </c>
    </row>
    <row r="8855" spans="1:4" x14ac:dyDescent="0.2">
      <c r="A8855" s="489" t="s">
        <v>9257</v>
      </c>
      <c r="B8855" s="489" t="s">
        <v>5501</v>
      </c>
      <c r="C8855" s="490">
        <v>415249.71428571403</v>
      </c>
      <c r="D8855" s="490">
        <v>27601.648508571401</v>
      </c>
    </row>
    <row r="8856" spans="1:4" x14ac:dyDescent="0.2">
      <c r="A8856" s="489" t="s">
        <v>9257</v>
      </c>
      <c r="B8856" s="489" t="s">
        <v>5500</v>
      </c>
      <c r="C8856" s="490">
        <v>760279.71428571397</v>
      </c>
      <c r="D8856" s="490">
        <v>57857.2862571429</v>
      </c>
    </row>
    <row r="8857" spans="1:4" x14ac:dyDescent="0.2">
      <c r="A8857" s="489" t="s">
        <v>9257</v>
      </c>
      <c r="B8857" s="489" t="s">
        <v>5502</v>
      </c>
      <c r="C8857" s="490">
        <v>579908.57142857101</v>
      </c>
      <c r="D8857" s="490">
        <v>42234.741257142901</v>
      </c>
    </row>
    <row r="8858" spans="1:4" x14ac:dyDescent="0.2">
      <c r="A8858" s="489" t="s">
        <v>9257</v>
      </c>
      <c r="B8858" s="489" t="s">
        <v>5038</v>
      </c>
      <c r="C8858" s="490">
        <v>447652.28571428603</v>
      </c>
      <c r="D8858" s="490">
        <v>32562.227262857101</v>
      </c>
    </row>
    <row r="8859" spans="1:4" x14ac:dyDescent="0.2">
      <c r="A8859" s="489" t="s">
        <v>9257</v>
      </c>
      <c r="B8859" s="489" t="s">
        <v>5034</v>
      </c>
      <c r="C8859" s="490">
        <v>274397.14285714302</v>
      </c>
      <c r="D8859" s="490">
        <v>18798.9482571429</v>
      </c>
    </row>
    <row r="8860" spans="1:4" x14ac:dyDescent="0.2">
      <c r="A8860" s="489" t="s">
        <v>9257</v>
      </c>
      <c r="B8860" s="489" t="s">
        <v>5035</v>
      </c>
      <c r="C8860" s="490">
        <v>402184.28571428603</v>
      </c>
      <c r="D8860" s="490">
        <v>27686.366228571402</v>
      </c>
    </row>
    <row r="8861" spans="1:4" x14ac:dyDescent="0.2">
      <c r="A8861" s="489" t="s">
        <v>9257</v>
      </c>
      <c r="B8861" s="489" t="s">
        <v>5036</v>
      </c>
      <c r="C8861" s="490">
        <v>360277.71428571403</v>
      </c>
      <c r="D8861" s="490">
        <v>25284.2899885714</v>
      </c>
    </row>
    <row r="8862" spans="1:4" x14ac:dyDescent="0.2">
      <c r="A8862" s="489" t="s">
        <v>9257</v>
      </c>
      <c r="B8862" s="489" t="s">
        <v>5037</v>
      </c>
      <c r="C8862" s="490">
        <v>381307.71428571403</v>
      </c>
      <c r="D8862" s="490">
        <v>28758.227811428602</v>
      </c>
    </row>
    <row r="8863" spans="1:4" x14ac:dyDescent="0.2">
      <c r="A8863" s="489" t="s">
        <v>9257</v>
      </c>
      <c r="B8863" s="489" t="s">
        <v>5032</v>
      </c>
      <c r="C8863" s="490">
        <v>196398</v>
      </c>
      <c r="D8863" s="490">
        <v>12086.332920000001</v>
      </c>
    </row>
    <row r="8864" spans="1:4" x14ac:dyDescent="0.2">
      <c r="A8864" s="489" t="s">
        <v>9257</v>
      </c>
      <c r="B8864" s="489" t="s">
        <v>5033</v>
      </c>
      <c r="C8864" s="490">
        <v>410713.71428571403</v>
      </c>
      <c r="D8864" s="490">
        <v>28934.7811714286</v>
      </c>
    </row>
    <row r="8865" spans="1:4" x14ac:dyDescent="0.2">
      <c r="A8865" s="489" t="s">
        <v>9257</v>
      </c>
      <c r="B8865" s="489" t="s">
        <v>5030</v>
      </c>
      <c r="C8865" s="490">
        <v>554266.28571428603</v>
      </c>
      <c r="D8865" s="490">
        <v>41303.923611428603</v>
      </c>
    </row>
    <row r="8866" spans="1:4" x14ac:dyDescent="0.2">
      <c r="A8866" s="489" t="s">
        <v>9257</v>
      </c>
      <c r="B8866" s="489" t="s">
        <v>5031</v>
      </c>
      <c r="C8866" s="490">
        <v>717310.28571428603</v>
      </c>
      <c r="D8866" s="490">
        <v>51208.781297142901</v>
      </c>
    </row>
    <row r="8867" spans="1:4" x14ac:dyDescent="0.2">
      <c r="A8867" s="489" t="s">
        <v>9257</v>
      </c>
      <c r="B8867" s="489" t="s">
        <v>5501</v>
      </c>
      <c r="C8867" s="490">
        <v>415249.71428571403</v>
      </c>
      <c r="D8867" s="490">
        <v>27601.648508571401</v>
      </c>
    </row>
    <row r="8868" spans="1:4" x14ac:dyDescent="0.2">
      <c r="A8868" s="489" t="s">
        <v>9257</v>
      </c>
      <c r="B8868" s="489" t="s">
        <v>5500</v>
      </c>
      <c r="C8868" s="490">
        <v>760279.71428571397</v>
      </c>
      <c r="D8868" s="490">
        <v>57857.2862571429</v>
      </c>
    </row>
    <row r="8869" spans="1:4" x14ac:dyDescent="0.2">
      <c r="A8869" s="489" t="s">
        <v>9257</v>
      </c>
      <c r="B8869" s="489" t="s">
        <v>5502</v>
      </c>
      <c r="C8869" s="490">
        <v>579908.57142857101</v>
      </c>
      <c r="D8869" s="490">
        <v>42234.741257142901</v>
      </c>
    </row>
    <row r="8870" spans="1:4" x14ac:dyDescent="0.2">
      <c r="A8870" s="489" t="s">
        <v>9257</v>
      </c>
      <c r="B8870" s="489" t="s">
        <v>5038</v>
      </c>
      <c r="C8870" s="490">
        <v>447652.28571428603</v>
      </c>
      <c r="D8870" s="490">
        <v>32562.227262857101</v>
      </c>
    </row>
    <row r="8871" spans="1:4" x14ac:dyDescent="0.2">
      <c r="A8871" s="489" t="s">
        <v>9257</v>
      </c>
      <c r="B8871" s="489" t="s">
        <v>5034</v>
      </c>
      <c r="C8871" s="490">
        <v>274397.14285714302</v>
      </c>
      <c r="D8871" s="490">
        <v>18798.9482571429</v>
      </c>
    </row>
    <row r="8872" spans="1:4" x14ac:dyDescent="0.2">
      <c r="A8872" s="489" t="s">
        <v>9257</v>
      </c>
      <c r="B8872" s="489" t="s">
        <v>5035</v>
      </c>
      <c r="C8872" s="490">
        <v>402184.28571428603</v>
      </c>
      <c r="D8872" s="490">
        <v>27686.366228571402</v>
      </c>
    </row>
    <row r="8873" spans="1:4" x14ac:dyDescent="0.2">
      <c r="A8873" s="489" t="s">
        <v>9257</v>
      </c>
      <c r="B8873" s="489" t="s">
        <v>5036</v>
      </c>
      <c r="C8873" s="490">
        <v>360277.71428571403</v>
      </c>
      <c r="D8873" s="490">
        <v>25284.2899885714</v>
      </c>
    </row>
    <row r="8874" spans="1:4" x14ac:dyDescent="0.2">
      <c r="A8874" s="489" t="s">
        <v>9257</v>
      </c>
      <c r="B8874" s="489" t="s">
        <v>5037</v>
      </c>
      <c r="C8874" s="490">
        <v>381307.71428571403</v>
      </c>
      <c r="D8874" s="490">
        <v>28758.227811428602</v>
      </c>
    </row>
    <row r="8875" spans="1:4" x14ac:dyDescent="0.2">
      <c r="A8875" s="489" t="s">
        <v>9257</v>
      </c>
      <c r="B8875" s="489" t="s">
        <v>5032</v>
      </c>
      <c r="C8875" s="490">
        <v>196398</v>
      </c>
      <c r="D8875" s="490">
        <v>12086.332920000001</v>
      </c>
    </row>
    <row r="8876" spans="1:4" x14ac:dyDescent="0.2">
      <c r="A8876" s="489" t="s">
        <v>9257</v>
      </c>
      <c r="B8876" s="489" t="s">
        <v>5033</v>
      </c>
      <c r="C8876" s="490">
        <v>410713.71428571403</v>
      </c>
      <c r="D8876" s="490">
        <v>28934.7811714286</v>
      </c>
    </row>
    <row r="8877" spans="1:4" x14ac:dyDescent="0.2">
      <c r="A8877" s="489" t="s">
        <v>9257</v>
      </c>
      <c r="B8877" s="489" t="s">
        <v>5030</v>
      </c>
      <c r="C8877" s="490">
        <v>554266.28571428603</v>
      </c>
      <c r="D8877" s="490">
        <v>41303.923611428603</v>
      </c>
    </row>
    <row r="8878" spans="1:4" x14ac:dyDescent="0.2">
      <c r="A8878" s="489" t="s">
        <v>9257</v>
      </c>
      <c r="B8878" s="489" t="s">
        <v>5031</v>
      </c>
      <c r="C8878" s="490">
        <v>717310.28571428603</v>
      </c>
      <c r="D8878" s="490">
        <v>51208.781297142901</v>
      </c>
    </row>
    <row r="8879" spans="1:4" x14ac:dyDescent="0.2">
      <c r="A8879" s="489" t="s">
        <v>9257</v>
      </c>
      <c r="B8879" s="489" t="s">
        <v>5501</v>
      </c>
      <c r="C8879" s="490">
        <v>415249.71428571403</v>
      </c>
      <c r="D8879" s="490">
        <v>27601.648508571401</v>
      </c>
    </row>
    <row r="8880" spans="1:4" x14ac:dyDescent="0.2">
      <c r="A8880" s="489" t="s">
        <v>9257</v>
      </c>
      <c r="B8880" s="489" t="s">
        <v>5500</v>
      </c>
      <c r="C8880" s="490">
        <v>760279.71428571397</v>
      </c>
      <c r="D8880" s="490">
        <v>57857.2862571429</v>
      </c>
    </row>
    <row r="8881" spans="1:4" x14ac:dyDescent="0.2">
      <c r="A8881" s="489" t="s">
        <v>9257</v>
      </c>
      <c r="B8881" s="489" t="s">
        <v>5502</v>
      </c>
      <c r="C8881" s="490">
        <v>579908.57142857101</v>
      </c>
      <c r="D8881" s="490">
        <v>42234.741257142901</v>
      </c>
    </row>
    <row r="8882" spans="1:4" x14ac:dyDescent="0.2">
      <c r="A8882" s="489" t="s">
        <v>9257</v>
      </c>
      <c r="B8882" s="489" t="s">
        <v>5038</v>
      </c>
      <c r="C8882" s="490">
        <v>447652.28571428603</v>
      </c>
      <c r="D8882" s="490">
        <v>32562.227262857101</v>
      </c>
    </row>
    <row r="8883" spans="1:4" x14ac:dyDescent="0.2">
      <c r="A8883" s="489" t="s">
        <v>9257</v>
      </c>
      <c r="B8883" s="489" t="s">
        <v>5034</v>
      </c>
      <c r="C8883" s="490">
        <v>274397.14285714302</v>
      </c>
      <c r="D8883" s="490">
        <v>18798.9482571429</v>
      </c>
    </row>
    <row r="8884" spans="1:4" x14ac:dyDescent="0.2">
      <c r="A8884" s="489" t="s">
        <v>9257</v>
      </c>
      <c r="B8884" s="489" t="s">
        <v>5035</v>
      </c>
      <c r="C8884" s="490">
        <v>402184.28571428603</v>
      </c>
      <c r="D8884" s="490">
        <v>27686.366228571402</v>
      </c>
    </row>
    <row r="8885" spans="1:4" x14ac:dyDescent="0.2">
      <c r="A8885" s="489" t="s">
        <v>9257</v>
      </c>
      <c r="B8885" s="489" t="s">
        <v>5036</v>
      </c>
      <c r="C8885" s="490">
        <v>360277.71428571403</v>
      </c>
      <c r="D8885" s="490">
        <v>25284.2899885714</v>
      </c>
    </row>
    <row r="8886" spans="1:4" x14ac:dyDescent="0.2">
      <c r="A8886" s="489" t="s">
        <v>9257</v>
      </c>
      <c r="B8886" s="489" t="s">
        <v>5037</v>
      </c>
      <c r="C8886" s="490">
        <v>381307.71428571403</v>
      </c>
      <c r="D8886" s="490">
        <v>28758.227811428602</v>
      </c>
    </row>
    <row r="8887" spans="1:4" x14ac:dyDescent="0.2">
      <c r="A8887" s="489" t="s">
        <v>9257</v>
      </c>
      <c r="B8887" s="489" t="s">
        <v>5032</v>
      </c>
      <c r="C8887" s="490">
        <v>196398</v>
      </c>
      <c r="D8887" s="490">
        <v>12086.332920000001</v>
      </c>
    </row>
    <row r="8888" spans="1:4" x14ac:dyDescent="0.2">
      <c r="A8888" s="489" t="s">
        <v>9257</v>
      </c>
      <c r="B8888" s="489" t="s">
        <v>5033</v>
      </c>
      <c r="C8888" s="490">
        <v>410713.71428571403</v>
      </c>
      <c r="D8888" s="490">
        <v>28934.7811714286</v>
      </c>
    </row>
    <row r="8889" spans="1:4" x14ac:dyDescent="0.2">
      <c r="A8889" s="489" t="s">
        <v>9257</v>
      </c>
      <c r="B8889" s="489" t="s">
        <v>5030</v>
      </c>
      <c r="C8889" s="490">
        <v>554266.28571428603</v>
      </c>
      <c r="D8889" s="490">
        <v>41303.923611428603</v>
      </c>
    </row>
    <row r="8890" spans="1:4" x14ac:dyDescent="0.2">
      <c r="A8890" s="489" t="s">
        <v>9257</v>
      </c>
      <c r="B8890" s="489" t="s">
        <v>5031</v>
      </c>
      <c r="C8890" s="490">
        <v>717310.28571428603</v>
      </c>
      <c r="D8890" s="490">
        <v>51208.781297142901</v>
      </c>
    </row>
    <row r="8891" spans="1:4" x14ac:dyDescent="0.2">
      <c r="A8891" s="489" t="s">
        <v>9257</v>
      </c>
      <c r="B8891" s="489" t="s">
        <v>5501</v>
      </c>
      <c r="C8891" s="490">
        <v>415249.71428571403</v>
      </c>
      <c r="D8891" s="490">
        <v>27601.648508571401</v>
      </c>
    </row>
    <row r="8892" spans="1:4" x14ac:dyDescent="0.2">
      <c r="A8892" s="489" t="s">
        <v>9257</v>
      </c>
      <c r="B8892" s="489" t="s">
        <v>5500</v>
      </c>
      <c r="C8892" s="490">
        <v>760279.71428571397</v>
      </c>
      <c r="D8892" s="490">
        <v>57857.2862571429</v>
      </c>
    </row>
    <row r="8893" spans="1:4" x14ac:dyDescent="0.2">
      <c r="A8893" s="489" t="s">
        <v>9257</v>
      </c>
      <c r="B8893" s="489" t="s">
        <v>5502</v>
      </c>
      <c r="C8893" s="490">
        <v>579908.57142857101</v>
      </c>
      <c r="D8893" s="490">
        <v>42234.741257142901</v>
      </c>
    </row>
    <row r="8894" spans="1:4" x14ac:dyDescent="0.2">
      <c r="A8894" s="489" t="s">
        <v>9257</v>
      </c>
      <c r="B8894" s="489" t="s">
        <v>5038</v>
      </c>
      <c r="C8894" s="490">
        <v>447652.28571428603</v>
      </c>
      <c r="D8894" s="490">
        <v>32562.227262857101</v>
      </c>
    </row>
    <row r="8895" spans="1:4" x14ac:dyDescent="0.2">
      <c r="A8895" s="489" t="s">
        <v>9257</v>
      </c>
      <c r="B8895" s="489" t="s">
        <v>5034</v>
      </c>
      <c r="C8895" s="490">
        <v>274397.14285714302</v>
      </c>
      <c r="D8895" s="490">
        <v>18798.9482571429</v>
      </c>
    </row>
    <row r="8896" spans="1:4" x14ac:dyDescent="0.2">
      <c r="A8896" s="489" t="s">
        <v>9257</v>
      </c>
      <c r="B8896" s="489" t="s">
        <v>5035</v>
      </c>
      <c r="C8896" s="490">
        <v>402184.28571428603</v>
      </c>
      <c r="D8896" s="490">
        <v>27686.366228571402</v>
      </c>
    </row>
    <row r="8897" spans="1:4" x14ac:dyDescent="0.2">
      <c r="A8897" s="489" t="s">
        <v>9257</v>
      </c>
      <c r="B8897" s="489" t="s">
        <v>5036</v>
      </c>
      <c r="C8897" s="490">
        <v>360277.71428571403</v>
      </c>
      <c r="D8897" s="490">
        <v>25284.2899885714</v>
      </c>
    </row>
    <row r="8898" spans="1:4" x14ac:dyDescent="0.2">
      <c r="A8898" s="489" t="s">
        <v>9257</v>
      </c>
      <c r="B8898" s="489" t="s">
        <v>5037</v>
      </c>
      <c r="C8898" s="490">
        <v>381307.71428571403</v>
      </c>
      <c r="D8898" s="490">
        <v>28758.227811428602</v>
      </c>
    </row>
    <row r="8899" spans="1:4" x14ac:dyDescent="0.2">
      <c r="A8899" s="489" t="s">
        <v>9257</v>
      </c>
      <c r="B8899" s="489" t="s">
        <v>5032</v>
      </c>
      <c r="C8899" s="490">
        <v>196398</v>
      </c>
      <c r="D8899" s="490">
        <v>12086.332920000001</v>
      </c>
    </row>
    <row r="8900" spans="1:4" x14ac:dyDescent="0.2">
      <c r="A8900" s="489" t="s">
        <v>9257</v>
      </c>
      <c r="B8900" s="489" t="s">
        <v>5033</v>
      </c>
      <c r="C8900" s="490">
        <v>410713.71428571403</v>
      </c>
      <c r="D8900" s="490">
        <v>28934.7811714286</v>
      </c>
    </row>
    <row r="8901" spans="1:4" x14ac:dyDescent="0.2">
      <c r="A8901" s="489" t="s">
        <v>9257</v>
      </c>
      <c r="B8901" s="489" t="s">
        <v>5030</v>
      </c>
      <c r="C8901" s="490">
        <v>554266.28571428603</v>
      </c>
      <c r="D8901" s="490">
        <v>41303.923611428603</v>
      </c>
    </row>
    <row r="8902" spans="1:4" x14ac:dyDescent="0.2">
      <c r="A8902" s="489" t="s">
        <v>9257</v>
      </c>
      <c r="B8902" s="489" t="s">
        <v>5031</v>
      </c>
      <c r="C8902" s="490">
        <v>717310.28571428603</v>
      </c>
      <c r="D8902" s="490">
        <v>51208.781297142901</v>
      </c>
    </row>
    <row r="8903" spans="1:4" x14ac:dyDescent="0.2">
      <c r="A8903" s="489" t="s">
        <v>9257</v>
      </c>
      <c r="B8903" s="489" t="s">
        <v>5501</v>
      </c>
      <c r="C8903" s="490">
        <v>415249.71428571403</v>
      </c>
      <c r="D8903" s="490">
        <v>27601.648508571401</v>
      </c>
    </row>
    <row r="8904" spans="1:4" x14ac:dyDescent="0.2">
      <c r="A8904" s="489" t="s">
        <v>9257</v>
      </c>
      <c r="B8904" s="489" t="s">
        <v>5500</v>
      </c>
      <c r="C8904" s="490">
        <v>760279.71428571397</v>
      </c>
      <c r="D8904" s="490">
        <v>57857.2862571429</v>
      </c>
    </row>
    <row r="8905" spans="1:4" x14ac:dyDescent="0.2">
      <c r="A8905" s="489" t="s">
        <v>9257</v>
      </c>
      <c r="B8905" s="489" t="s">
        <v>5502</v>
      </c>
      <c r="C8905" s="490">
        <v>579908.57142857101</v>
      </c>
      <c r="D8905" s="490">
        <v>42234.741257142901</v>
      </c>
    </row>
    <row r="8906" spans="1:4" x14ac:dyDescent="0.2">
      <c r="A8906" s="489" t="s">
        <v>9257</v>
      </c>
      <c r="B8906" s="489" t="s">
        <v>5038</v>
      </c>
      <c r="C8906" s="490">
        <v>447652.28571428603</v>
      </c>
      <c r="D8906" s="490">
        <v>32562.227262857101</v>
      </c>
    </row>
    <row r="8907" spans="1:4" x14ac:dyDescent="0.2">
      <c r="A8907" s="489" t="s">
        <v>9257</v>
      </c>
      <c r="B8907" s="489" t="s">
        <v>5034</v>
      </c>
      <c r="C8907" s="490">
        <v>274397.14285714302</v>
      </c>
      <c r="D8907" s="490">
        <v>18798.9482571429</v>
      </c>
    </row>
    <row r="8908" spans="1:4" x14ac:dyDescent="0.2">
      <c r="A8908" s="489" t="s">
        <v>9257</v>
      </c>
      <c r="B8908" s="489" t="s">
        <v>5035</v>
      </c>
      <c r="C8908" s="490">
        <v>402184.28571428603</v>
      </c>
      <c r="D8908" s="490">
        <v>27686.366228571402</v>
      </c>
    </row>
    <row r="8909" spans="1:4" x14ac:dyDescent="0.2">
      <c r="A8909" s="489" t="s">
        <v>9257</v>
      </c>
      <c r="B8909" s="489" t="s">
        <v>5036</v>
      </c>
      <c r="C8909" s="490">
        <v>360277.71428571403</v>
      </c>
      <c r="D8909" s="490">
        <v>25284.2899885714</v>
      </c>
    </row>
    <row r="8910" spans="1:4" x14ac:dyDescent="0.2">
      <c r="A8910" s="489" t="s">
        <v>9257</v>
      </c>
      <c r="B8910" s="489" t="s">
        <v>5037</v>
      </c>
      <c r="C8910" s="490">
        <v>381307.71428571403</v>
      </c>
      <c r="D8910" s="490">
        <v>28758.227811428602</v>
      </c>
    </row>
    <row r="8911" spans="1:4" x14ac:dyDescent="0.2">
      <c r="A8911" s="489" t="s">
        <v>9257</v>
      </c>
      <c r="B8911" s="489" t="s">
        <v>5032</v>
      </c>
      <c r="C8911" s="490">
        <v>196398</v>
      </c>
      <c r="D8911" s="490">
        <v>12086.332920000001</v>
      </c>
    </row>
    <row r="8912" spans="1:4" x14ac:dyDescent="0.2">
      <c r="A8912" s="489" t="s">
        <v>9257</v>
      </c>
      <c r="B8912" s="489" t="s">
        <v>5033</v>
      </c>
      <c r="C8912" s="490">
        <v>410713.71428571403</v>
      </c>
      <c r="D8912" s="490">
        <v>28934.7811714286</v>
      </c>
    </row>
    <row r="8913" spans="1:4" x14ac:dyDescent="0.2">
      <c r="A8913" s="489" t="s">
        <v>9257</v>
      </c>
      <c r="B8913" s="489" t="s">
        <v>5030</v>
      </c>
      <c r="C8913" s="490">
        <v>554266.28571428603</v>
      </c>
      <c r="D8913" s="490">
        <v>41303.923611428603</v>
      </c>
    </row>
    <row r="8914" spans="1:4" x14ac:dyDescent="0.2">
      <c r="A8914" s="489" t="s">
        <v>9257</v>
      </c>
      <c r="B8914" s="489" t="s">
        <v>5031</v>
      </c>
      <c r="C8914" s="490">
        <v>717310.28571428603</v>
      </c>
      <c r="D8914" s="490">
        <v>51208.781297142901</v>
      </c>
    </row>
    <row r="8915" spans="1:4" x14ac:dyDescent="0.2">
      <c r="A8915" s="489" t="s">
        <v>9257</v>
      </c>
      <c r="B8915" s="489" t="s">
        <v>5501</v>
      </c>
      <c r="C8915" s="490">
        <v>415249.71428571403</v>
      </c>
      <c r="D8915" s="490">
        <v>27601.648508571401</v>
      </c>
    </row>
    <row r="8916" spans="1:4" x14ac:dyDescent="0.2">
      <c r="A8916" s="489" t="s">
        <v>9257</v>
      </c>
      <c r="B8916" s="489" t="s">
        <v>5500</v>
      </c>
      <c r="C8916" s="490">
        <v>760279.71428571397</v>
      </c>
      <c r="D8916" s="490">
        <v>57857.2862571429</v>
      </c>
    </row>
    <row r="8917" spans="1:4" x14ac:dyDescent="0.2">
      <c r="A8917" s="489" t="s">
        <v>9257</v>
      </c>
      <c r="B8917" s="489" t="s">
        <v>5502</v>
      </c>
      <c r="C8917" s="490">
        <v>579908.57142857101</v>
      </c>
      <c r="D8917" s="490">
        <v>42234.741257142901</v>
      </c>
    </row>
    <row r="8918" spans="1:4" x14ac:dyDescent="0.2">
      <c r="A8918" s="489" t="s">
        <v>9257</v>
      </c>
      <c r="B8918" s="489" t="s">
        <v>5038</v>
      </c>
      <c r="C8918" s="490">
        <v>447652.28571428603</v>
      </c>
      <c r="D8918" s="490">
        <v>32562.227262857101</v>
      </c>
    </row>
    <row r="8919" spans="1:4" x14ac:dyDescent="0.2">
      <c r="A8919" s="489" t="s">
        <v>9257</v>
      </c>
      <c r="B8919" s="489" t="s">
        <v>5034</v>
      </c>
      <c r="C8919" s="490">
        <v>274397.14285714302</v>
      </c>
      <c r="D8919" s="490">
        <v>18798.9482571429</v>
      </c>
    </row>
    <row r="8920" spans="1:4" x14ac:dyDescent="0.2">
      <c r="A8920" s="489" t="s">
        <v>9257</v>
      </c>
      <c r="B8920" s="489" t="s">
        <v>5035</v>
      </c>
      <c r="C8920" s="490">
        <v>402184.28571428603</v>
      </c>
      <c r="D8920" s="490">
        <v>27686.366228571402</v>
      </c>
    </row>
    <row r="8921" spans="1:4" x14ac:dyDescent="0.2">
      <c r="A8921" s="489" t="s">
        <v>9257</v>
      </c>
      <c r="B8921" s="489" t="s">
        <v>5036</v>
      </c>
      <c r="C8921" s="490">
        <v>360277.71428571403</v>
      </c>
      <c r="D8921" s="490">
        <v>25284.2899885714</v>
      </c>
    </row>
    <row r="8922" spans="1:4" x14ac:dyDescent="0.2">
      <c r="A8922" s="489" t="s">
        <v>9257</v>
      </c>
      <c r="B8922" s="489" t="s">
        <v>5037</v>
      </c>
      <c r="C8922" s="490">
        <v>381307.71428571403</v>
      </c>
      <c r="D8922" s="490">
        <v>28758.227811428602</v>
      </c>
    </row>
    <row r="8923" spans="1:4" x14ac:dyDescent="0.2">
      <c r="A8923" s="489" t="s">
        <v>9257</v>
      </c>
      <c r="B8923" s="489" t="s">
        <v>5032</v>
      </c>
      <c r="C8923" s="490">
        <v>196398</v>
      </c>
      <c r="D8923" s="490">
        <v>12086.332920000001</v>
      </c>
    </row>
    <row r="8924" spans="1:4" x14ac:dyDescent="0.2">
      <c r="A8924" s="489" t="s">
        <v>9257</v>
      </c>
      <c r="B8924" s="489" t="s">
        <v>5033</v>
      </c>
      <c r="C8924" s="490">
        <v>410713.71428571403</v>
      </c>
      <c r="D8924" s="490">
        <v>28934.7811714286</v>
      </c>
    </row>
    <row r="8925" spans="1:4" x14ac:dyDescent="0.2">
      <c r="A8925" s="489" t="s">
        <v>9257</v>
      </c>
      <c r="B8925" s="489" t="s">
        <v>4841</v>
      </c>
      <c r="C8925" s="490">
        <v>22882.3918269231</v>
      </c>
      <c r="D8925" s="490">
        <v>5590.1683233173098</v>
      </c>
    </row>
    <row r="8926" spans="1:4" x14ac:dyDescent="0.2">
      <c r="A8926" s="489" t="s">
        <v>9257</v>
      </c>
      <c r="B8926" s="489" t="s">
        <v>4844</v>
      </c>
      <c r="C8926" s="490">
        <v>53392.2475961538</v>
      </c>
      <c r="D8926" s="490">
        <v>12403.0191165865</v>
      </c>
    </row>
    <row r="8927" spans="1:4" x14ac:dyDescent="0.2">
      <c r="A8927" s="489" t="s">
        <v>9257</v>
      </c>
      <c r="B8927" s="489" t="s">
        <v>4846</v>
      </c>
      <c r="C8927" s="490">
        <v>37954.260576923101</v>
      </c>
      <c r="D8927" s="490">
        <v>8342.3464748076913</v>
      </c>
    </row>
    <row r="8928" spans="1:4" x14ac:dyDescent="0.2">
      <c r="A8928" s="489" t="s">
        <v>9257</v>
      </c>
      <c r="B8928" s="489" t="s">
        <v>3265</v>
      </c>
      <c r="C8928" s="490">
        <v>52485.925925925898</v>
      </c>
      <c r="D8928" s="490">
        <v>19540.510222222201</v>
      </c>
    </row>
    <row r="8929" spans="1:4" x14ac:dyDescent="0.2">
      <c r="A8929" s="489" t="s">
        <v>9257</v>
      </c>
      <c r="B8929" s="489" t="s">
        <v>3264</v>
      </c>
      <c r="C8929" s="490">
        <v>30874.074074074102</v>
      </c>
      <c r="D8929" s="490">
        <v>12084.112592592601</v>
      </c>
    </row>
    <row r="8930" spans="1:4" x14ac:dyDescent="0.2">
      <c r="A8930" s="489" t="s">
        <v>9257</v>
      </c>
      <c r="B8930" s="489" t="s">
        <v>5153</v>
      </c>
      <c r="C8930" s="490">
        <v>1719</v>
      </c>
      <c r="D8930" s="490">
        <v>0</v>
      </c>
    </row>
    <row r="8931" spans="1:4" x14ac:dyDescent="0.2">
      <c r="A8931" s="489" t="s">
        <v>9257</v>
      </c>
      <c r="B8931" s="489" t="s">
        <v>4896</v>
      </c>
      <c r="C8931" s="490">
        <v>4011</v>
      </c>
      <c r="D8931" s="490">
        <v>736.41960000000006</v>
      </c>
    </row>
    <row r="8932" spans="1:4" x14ac:dyDescent="0.2">
      <c r="A8932" s="489" t="s">
        <v>9257</v>
      </c>
      <c r="B8932" s="489" t="s">
        <v>5153</v>
      </c>
      <c r="C8932" s="490">
        <v>3204.3788830419303</v>
      </c>
      <c r="D8932" s="490">
        <v>0</v>
      </c>
    </row>
    <row r="8933" spans="1:4" x14ac:dyDescent="0.2">
      <c r="A8933" s="489" t="s">
        <v>9257</v>
      </c>
      <c r="B8933" s="489" t="s">
        <v>4904</v>
      </c>
      <c r="C8933" s="490">
        <v>7479</v>
      </c>
      <c r="D8933" s="490">
        <v>1305.0855000000001</v>
      </c>
    </row>
    <row r="8934" spans="1:4" x14ac:dyDescent="0.2">
      <c r="A8934" s="489" t="s">
        <v>9257</v>
      </c>
      <c r="B8934" s="489" t="s">
        <v>5153</v>
      </c>
      <c r="C8934" s="490">
        <v>1475.57142857143</v>
      </c>
      <c r="D8934" s="490">
        <v>0</v>
      </c>
    </row>
    <row r="8935" spans="1:4" x14ac:dyDescent="0.2">
      <c r="A8935" s="489" t="s">
        <v>9257</v>
      </c>
      <c r="B8935" s="489" t="s">
        <v>5433</v>
      </c>
      <c r="C8935" s="490">
        <v>3443</v>
      </c>
      <c r="D8935" s="490">
        <v>528.50049999999999</v>
      </c>
    </row>
    <row r="8936" spans="1:4" x14ac:dyDescent="0.2">
      <c r="A8936" s="489" t="s">
        <v>9257</v>
      </c>
      <c r="B8936" s="489" t="s">
        <v>4900</v>
      </c>
      <c r="C8936" s="490">
        <v>7638</v>
      </c>
      <c r="D8936" s="490">
        <v>1367.202</v>
      </c>
    </row>
    <row r="8937" spans="1:4" x14ac:dyDescent="0.2">
      <c r="A8937" s="489" t="s">
        <v>9257</v>
      </c>
      <c r="B8937" s="489" t="s">
        <v>5153</v>
      </c>
      <c r="C8937" s="490">
        <v>3272.6449296179303</v>
      </c>
      <c r="D8937" s="490">
        <v>0</v>
      </c>
    </row>
    <row r="8938" spans="1:4" x14ac:dyDescent="0.2">
      <c r="A8938" s="489" t="s">
        <v>9257</v>
      </c>
      <c r="B8938" s="489" t="s">
        <v>5153</v>
      </c>
      <c r="C8938" s="490">
        <v>745</v>
      </c>
      <c r="D8938" s="490">
        <v>0</v>
      </c>
    </row>
    <row r="8939" spans="1:4" x14ac:dyDescent="0.2">
      <c r="A8939" s="489" t="s">
        <v>9257</v>
      </c>
      <c r="B8939" s="489" t="s">
        <v>5864</v>
      </c>
      <c r="C8939" s="490">
        <v>2980</v>
      </c>
      <c r="D8939" s="490">
        <v>395.74400000000003</v>
      </c>
    </row>
    <row r="8940" spans="1:4" x14ac:dyDescent="0.2">
      <c r="A8940" s="489" t="s">
        <v>9257</v>
      </c>
      <c r="B8940" s="489" t="s">
        <v>5153</v>
      </c>
      <c r="C8940" s="490">
        <v>1079.5</v>
      </c>
      <c r="D8940" s="490">
        <v>0</v>
      </c>
    </row>
    <row r="8941" spans="1:4" x14ac:dyDescent="0.2">
      <c r="A8941" s="489" t="s">
        <v>9257</v>
      </c>
      <c r="B8941" s="489" t="s">
        <v>5876</v>
      </c>
      <c r="C8941" s="490">
        <v>4318</v>
      </c>
      <c r="D8941" s="490">
        <v>556.15840000000003</v>
      </c>
    </row>
    <row r="8942" spans="1:4" x14ac:dyDescent="0.2">
      <c r="A8942" s="489" t="s">
        <v>9257</v>
      </c>
      <c r="B8942" s="489" t="s">
        <v>5153</v>
      </c>
      <c r="C8942" s="490">
        <v>2124.4285714285702</v>
      </c>
      <c r="D8942" s="490">
        <v>0</v>
      </c>
    </row>
    <row r="8943" spans="1:4" x14ac:dyDescent="0.2">
      <c r="A8943" s="489" t="s">
        <v>9257</v>
      </c>
      <c r="B8943" s="489" t="s">
        <v>4896</v>
      </c>
      <c r="C8943" s="490">
        <v>4957</v>
      </c>
      <c r="D8943" s="490">
        <v>910.10520000000008</v>
      </c>
    </row>
    <row r="8944" spans="1:4" x14ac:dyDescent="0.2">
      <c r="A8944" s="489" t="s">
        <v>9257</v>
      </c>
      <c r="B8944" s="489" t="s">
        <v>5153</v>
      </c>
      <c r="C8944" s="490">
        <v>762.49645390070907</v>
      </c>
      <c r="D8944" s="490">
        <v>0</v>
      </c>
    </row>
    <row r="8945" spans="1:4" x14ac:dyDescent="0.2">
      <c r="A8945" s="489" t="s">
        <v>9257</v>
      </c>
      <c r="B8945" s="489" t="s">
        <v>5434</v>
      </c>
      <c r="C8945" s="490">
        <v>1780</v>
      </c>
      <c r="D8945" s="490">
        <v>268.24600000000004</v>
      </c>
    </row>
    <row r="8946" spans="1:4" x14ac:dyDescent="0.2">
      <c r="A8946" s="489" t="s">
        <v>9257</v>
      </c>
      <c r="B8946" s="489" t="s">
        <v>1115</v>
      </c>
      <c r="C8946" s="490">
        <v>28710.226836499001</v>
      </c>
      <c r="D8946" s="490">
        <v>15655.6866939429</v>
      </c>
    </row>
    <row r="8947" spans="1:4" x14ac:dyDescent="0.2">
      <c r="A8947" s="489" t="s">
        <v>9257</v>
      </c>
      <c r="B8947" s="489" t="s">
        <v>1116</v>
      </c>
      <c r="C8947" s="490">
        <v>66990.529285164303</v>
      </c>
      <c r="D8947" s="490">
        <v>34747.987540214701</v>
      </c>
    </row>
    <row r="8948" spans="1:4" x14ac:dyDescent="0.2">
      <c r="A8948" s="489" t="s">
        <v>9257</v>
      </c>
      <c r="B8948" s="489" t="s">
        <v>1117</v>
      </c>
      <c r="C8948" s="490">
        <v>16154.2876333368</v>
      </c>
      <c r="D8948" s="490">
        <v>8287.1495559017603</v>
      </c>
    </row>
    <row r="8949" spans="1:4" x14ac:dyDescent="0.2">
      <c r="A8949" s="489" t="s">
        <v>9257</v>
      </c>
      <c r="B8949" s="489" t="s">
        <v>1115</v>
      </c>
      <c r="C8949" s="490">
        <v>30991.510292726201</v>
      </c>
      <c r="D8949" s="490">
        <v>16899.6705626236</v>
      </c>
    </row>
    <row r="8950" spans="1:4" x14ac:dyDescent="0.2">
      <c r="A8950" s="489" t="s">
        <v>9257</v>
      </c>
      <c r="B8950" s="489" t="s">
        <v>1116</v>
      </c>
      <c r="C8950" s="490">
        <v>72313.524016361102</v>
      </c>
      <c r="D8950" s="490">
        <v>37509.024907286497</v>
      </c>
    </row>
    <row r="8951" spans="1:4" x14ac:dyDescent="0.2">
      <c r="A8951" s="489" t="s">
        <v>9257</v>
      </c>
      <c r="B8951" s="489" t="s">
        <v>1117</v>
      </c>
      <c r="C8951" s="490">
        <v>23884.123932261002</v>
      </c>
      <c r="D8951" s="490">
        <v>12252.555577249901</v>
      </c>
    </row>
    <row r="8952" spans="1:4" x14ac:dyDescent="0.2">
      <c r="A8952" s="489" t="s">
        <v>9257</v>
      </c>
      <c r="B8952" s="489" t="s">
        <v>1122</v>
      </c>
      <c r="C8952" s="490">
        <v>20547.3713240775</v>
      </c>
      <c r="D8952" s="490">
        <v>10643.538345872101</v>
      </c>
    </row>
    <row r="8953" spans="1:4" x14ac:dyDescent="0.2">
      <c r="A8953" s="489" t="s">
        <v>9257</v>
      </c>
      <c r="B8953" s="489" t="s">
        <v>1129</v>
      </c>
      <c r="C8953" s="490">
        <v>9483.4021495742199</v>
      </c>
      <c r="D8953" s="490">
        <v>4666.7821978054699</v>
      </c>
    </row>
    <row r="8954" spans="1:4" x14ac:dyDescent="0.2">
      <c r="A8954" s="489" t="s">
        <v>9257</v>
      </c>
      <c r="B8954" s="489" t="s">
        <v>5153</v>
      </c>
      <c r="C8954" s="490">
        <v>2047.7142857142901</v>
      </c>
      <c r="D8954" s="490">
        <v>0</v>
      </c>
    </row>
    <row r="8955" spans="1:4" x14ac:dyDescent="0.2">
      <c r="A8955" s="489" t="s">
        <v>9257</v>
      </c>
      <c r="B8955" s="489" t="s">
        <v>5434</v>
      </c>
      <c r="C8955" s="490">
        <v>4778</v>
      </c>
      <c r="D8955" s="490">
        <v>720.04460000000006</v>
      </c>
    </row>
    <row r="8956" spans="1:4" x14ac:dyDescent="0.2">
      <c r="A8956" s="489" t="s">
        <v>9257</v>
      </c>
      <c r="B8956" s="489" t="s">
        <v>5153</v>
      </c>
      <c r="C8956" s="490">
        <v>2236.2857142857101</v>
      </c>
      <c r="D8956" s="490">
        <v>0</v>
      </c>
    </row>
    <row r="8957" spans="1:4" x14ac:dyDescent="0.2">
      <c r="A8957" s="489" t="s">
        <v>9257</v>
      </c>
      <c r="B8957" s="489" t="s">
        <v>4892</v>
      </c>
      <c r="C8957" s="490">
        <v>5218</v>
      </c>
      <c r="D8957" s="490">
        <v>967.41720000000009</v>
      </c>
    </row>
    <row r="8958" spans="1:4" x14ac:dyDescent="0.2">
      <c r="A8958" s="489" t="s">
        <v>9257</v>
      </c>
      <c r="B8958" s="489" t="s">
        <v>4010</v>
      </c>
      <c r="C8958" s="490">
        <v>5843</v>
      </c>
      <c r="D8958" s="490">
        <v>1679.2782</v>
      </c>
    </row>
    <row r="8959" spans="1:4" x14ac:dyDescent="0.2">
      <c r="A8959" s="489" t="s">
        <v>9257</v>
      </c>
      <c r="B8959" s="489" t="s">
        <v>5153</v>
      </c>
      <c r="C8959" s="490">
        <v>1825.2857142857101</v>
      </c>
      <c r="D8959" s="490">
        <v>0</v>
      </c>
    </row>
    <row r="8960" spans="1:4" x14ac:dyDescent="0.2">
      <c r="A8960" s="489" t="s">
        <v>9257</v>
      </c>
      <c r="B8960" s="489" t="s">
        <v>5438</v>
      </c>
      <c r="C8960" s="490">
        <v>4259</v>
      </c>
      <c r="D8960" s="490">
        <v>599.24130000000002</v>
      </c>
    </row>
    <row r="8961" spans="1:4" x14ac:dyDescent="0.2">
      <c r="A8961" s="489" t="s">
        <v>9257</v>
      </c>
      <c r="B8961" s="489" t="s">
        <v>4010</v>
      </c>
      <c r="C8961" s="490">
        <v>15758</v>
      </c>
      <c r="D8961" s="490">
        <v>4528.8492000000006</v>
      </c>
    </row>
    <row r="8962" spans="1:4" x14ac:dyDescent="0.2">
      <c r="A8962" s="489" t="s">
        <v>9257</v>
      </c>
      <c r="B8962" s="489" t="s">
        <v>4014</v>
      </c>
      <c r="C8962" s="490">
        <v>1029</v>
      </c>
      <c r="D8962" s="490">
        <v>295.7346</v>
      </c>
    </row>
    <row r="8963" spans="1:4" x14ac:dyDescent="0.2">
      <c r="A8963" s="489" t="s">
        <v>9257</v>
      </c>
      <c r="B8963" s="489" t="s">
        <v>4015</v>
      </c>
      <c r="C8963" s="490">
        <v>-1029</v>
      </c>
      <c r="D8963" s="490">
        <v>-168.55020000000002</v>
      </c>
    </row>
    <row r="8964" spans="1:4" x14ac:dyDescent="0.2">
      <c r="A8964" s="489" t="s">
        <v>9257</v>
      </c>
      <c r="B8964" s="489" t="s">
        <v>4010</v>
      </c>
      <c r="C8964" s="490">
        <v>6639</v>
      </c>
      <c r="D8964" s="490">
        <v>1908.0486000000001</v>
      </c>
    </row>
    <row r="8965" spans="1:4" x14ac:dyDescent="0.2">
      <c r="A8965" s="489" t="s">
        <v>9257</v>
      </c>
      <c r="B8965" s="489" t="s">
        <v>5153</v>
      </c>
      <c r="C8965" s="490">
        <v>4356</v>
      </c>
      <c r="D8965" s="490">
        <v>0</v>
      </c>
    </row>
    <row r="8966" spans="1:4" x14ac:dyDescent="0.2">
      <c r="A8966" s="489" t="s">
        <v>9257</v>
      </c>
      <c r="B8966" s="489" t="s">
        <v>4880</v>
      </c>
      <c r="C8966" s="490">
        <v>4041</v>
      </c>
      <c r="D8966" s="490">
        <v>772.23509999999999</v>
      </c>
    </row>
    <row r="8967" spans="1:4" x14ac:dyDescent="0.2">
      <c r="A8967" s="489" t="s">
        <v>9257</v>
      </c>
      <c r="B8967" s="489" t="s">
        <v>4010</v>
      </c>
      <c r="C8967" s="490">
        <v>22052</v>
      </c>
      <c r="D8967" s="490">
        <v>6337.7448000000004</v>
      </c>
    </row>
    <row r="8968" spans="1:4" x14ac:dyDescent="0.2">
      <c r="A8968" s="489" t="s">
        <v>9257</v>
      </c>
      <c r="B8968" s="489" t="s">
        <v>4014</v>
      </c>
      <c r="C8968" s="490">
        <v>8169</v>
      </c>
      <c r="D8968" s="490">
        <v>2347.7706000000003</v>
      </c>
    </row>
    <row r="8969" spans="1:4" x14ac:dyDescent="0.2">
      <c r="A8969" s="489" t="s">
        <v>9257</v>
      </c>
      <c r="B8969" s="489" t="s">
        <v>4015</v>
      </c>
      <c r="C8969" s="490">
        <v>-8169</v>
      </c>
      <c r="D8969" s="490">
        <v>-1338.0822000000001</v>
      </c>
    </row>
    <row r="8970" spans="1:4" x14ac:dyDescent="0.2">
      <c r="A8970" s="489" t="s">
        <v>9257</v>
      </c>
      <c r="B8970" s="489" t="s">
        <v>4010</v>
      </c>
      <c r="C8970" s="490">
        <v>1503</v>
      </c>
      <c r="D8970" s="490">
        <v>431.9622</v>
      </c>
    </row>
    <row r="8971" spans="1:4" x14ac:dyDescent="0.2">
      <c r="A8971" s="489" t="s">
        <v>9257</v>
      </c>
      <c r="B8971" s="489" t="s">
        <v>4014</v>
      </c>
      <c r="C8971" s="490">
        <v>2415</v>
      </c>
      <c r="D8971" s="490">
        <v>694.07100000000003</v>
      </c>
    </row>
    <row r="8972" spans="1:4" x14ac:dyDescent="0.2">
      <c r="A8972" s="489" t="s">
        <v>9257</v>
      </c>
      <c r="B8972" s="489" t="s">
        <v>4015</v>
      </c>
      <c r="C8972" s="490">
        <v>-1175.4000000000001</v>
      </c>
      <c r="D8972" s="490">
        <v>-192.53052</v>
      </c>
    </row>
    <row r="8973" spans="1:4" x14ac:dyDescent="0.2">
      <c r="A8973" s="489" t="s">
        <v>9257</v>
      </c>
      <c r="B8973" s="489" t="s">
        <v>4016</v>
      </c>
      <c r="C8973" s="490">
        <v>-1239.6000000000001</v>
      </c>
      <c r="D8973" s="490">
        <v>-148.75200000000001</v>
      </c>
    </row>
    <row r="8974" spans="1:4" x14ac:dyDescent="0.2">
      <c r="A8974" s="489" t="s">
        <v>9257</v>
      </c>
      <c r="B8974" s="489" t="s">
        <v>3291</v>
      </c>
      <c r="C8974" s="490">
        <v>18640</v>
      </c>
      <c r="D8974" s="490">
        <v>6156.7920000000004</v>
      </c>
    </row>
    <row r="8975" spans="1:4" x14ac:dyDescent="0.2">
      <c r="A8975" s="489" t="s">
        <v>9257</v>
      </c>
      <c r="B8975" s="489" t="s">
        <v>4010</v>
      </c>
      <c r="C8975" s="490">
        <v>276</v>
      </c>
      <c r="D8975" s="490">
        <v>79.322400000000002</v>
      </c>
    </row>
    <row r="8976" spans="1:4" x14ac:dyDescent="0.2">
      <c r="A8976" s="489" t="s">
        <v>9257</v>
      </c>
      <c r="B8976" s="489" t="s">
        <v>4014</v>
      </c>
      <c r="C8976" s="490">
        <v>882</v>
      </c>
      <c r="D8976" s="490">
        <v>253.48680000000002</v>
      </c>
    </row>
    <row r="8977" spans="1:4" x14ac:dyDescent="0.2">
      <c r="A8977" s="489" t="s">
        <v>9257</v>
      </c>
      <c r="B8977" s="489" t="s">
        <v>4015</v>
      </c>
      <c r="C8977" s="490">
        <v>-347.40000000000003</v>
      </c>
      <c r="D8977" s="490">
        <v>-56.904119999999999</v>
      </c>
    </row>
    <row r="8978" spans="1:4" x14ac:dyDescent="0.2">
      <c r="A8978" s="489" t="s">
        <v>9257</v>
      </c>
      <c r="B8978" s="489" t="s">
        <v>4016</v>
      </c>
      <c r="C8978" s="490">
        <v>-534.6</v>
      </c>
      <c r="D8978" s="490">
        <v>-64.152000000000001</v>
      </c>
    </row>
    <row r="8979" spans="1:4" x14ac:dyDescent="0.2">
      <c r="A8979" s="489" t="s">
        <v>9257</v>
      </c>
      <c r="B8979" s="489" t="s">
        <v>4010</v>
      </c>
      <c r="C8979" s="490">
        <v>2804</v>
      </c>
      <c r="D8979" s="490">
        <v>805.86959999999999</v>
      </c>
    </row>
    <row r="8980" spans="1:4" x14ac:dyDescent="0.2">
      <c r="A8980" s="489" t="s">
        <v>9257</v>
      </c>
      <c r="B8980" s="489" t="s">
        <v>4014</v>
      </c>
      <c r="C8980" s="490">
        <v>765</v>
      </c>
      <c r="D8980" s="490">
        <v>219.86100000000002</v>
      </c>
    </row>
    <row r="8981" spans="1:4" x14ac:dyDescent="0.2">
      <c r="A8981" s="489" t="s">
        <v>9257</v>
      </c>
      <c r="B8981" s="489" t="s">
        <v>4015</v>
      </c>
      <c r="C8981" s="490">
        <v>-765</v>
      </c>
      <c r="D8981" s="490">
        <v>-125.307</v>
      </c>
    </row>
    <row r="8982" spans="1:4" x14ac:dyDescent="0.2">
      <c r="A8982" s="489" t="s">
        <v>9257</v>
      </c>
      <c r="B8982" s="489" t="s">
        <v>4827</v>
      </c>
      <c r="C8982" s="490">
        <v>6400</v>
      </c>
      <c r="D8982" s="490">
        <v>1563.52</v>
      </c>
    </row>
    <row r="8983" spans="1:4" x14ac:dyDescent="0.2">
      <c r="A8983" s="489" t="s">
        <v>9257</v>
      </c>
      <c r="B8983" s="489" t="s">
        <v>4832</v>
      </c>
      <c r="C8983" s="490">
        <v>1480</v>
      </c>
      <c r="D8983" s="490">
        <v>361.56400000000002</v>
      </c>
    </row>
    <row r="8984" spans="1:4" x14ac:dyDescent="0.2">
      <c r="A8984" s="489" t="s">
        <v>9257</v>
      </c>
      <c r="B8984" s="489" t="s">
        <v>4833</v>
      </c>
      <c r="C8984" s="490">
        <v>-1480</v>
      </c>
      <c r="D8984" s="490">
        <v>-242.42400000000001</v>
      </c>
    </row>
    <row r="8985" spans="1:4" x14ac:dyDescent="0.2">
      <c r="A8985" s="489" t="s">
        <v>9257</v>
      </c>
      <c r="B8985" s="489" t="s">
        <v>3275</v>
      </c>
      <c r="C8985" s="490">
        <v>14104</v>
      </c>
      <c r="D8985" s="490">
        <v>4802.4120000000003</v>
      </c>
    </row>
    <row r="8986" spans="1:4" x14ac:dyDescent="0.2">
      <c r="A8986" s="489" t="s">
        <v>9257</v>
      </c>
      <c r="B8986" s="489" t="s">
        <v>4010</v>
      </c>
      <c r="C8986" s="490">
        <v>458</v>
      </c>
      <c r="D8986" s="490">
        <v>131.6292</v>
      </c>
    </row>
    <row r="8987" spans="1:4" x14ac:dyDescent="0.2">
      <c r="A8987" s="489" t="s">
        <v>9257</v>
      </c>
      <c r="B8987" s="489" t="s">
        <v>4014</v>
      </c>
      <c r="C8987" s="490">
        <v>414</v>
      </c>
      <c r="D8987" s="490">
        <v>118.98360000000001</v>
      </c>
    </row>
    <row r="8988" spans="1:4" x14ac:dyDescent="0.2">
      <c r="A8988" s="489" t="s">
        <v>9257</v>
      </c>
      <c r="B8988" s="489" t="s">
        <v>4015</v>
      </c>
      <c r="C8988" s="490">
        <v>-261.60000000000002</v>
      </c>
      <c r="D8988" s="490">
        <v>-42.850079999999998</v>
      </c>
    </row>
    <row r="8989" spans="1:4" x14ac:dyDescent="0.2">
      <c r="A8989" s="489" t="s">
        <v>9257</v>
      </c>
      <c r="B8989" s="489" t="s">
        <v>4016</v>
      </c>
      <c r="C8989" s="490">
        <v>-152.4</v>
      </c>
      <c r="D8989" s="490">
        <v>-18.288</v>
      </c>
    </row>
    <row r="8990" spans="1:4" x14ac:dyDescent="0.2">
      <c r="A8990" s="489" t="s">
        <v>9257</v>
      </c>
      <c r="B8990" s="489" t="s">
        <v>4010</v>
      </c>
      <c r="C8990" s="490">
        <v>415</v>
      </c>
      <c r="D8990" s="490">
        <v>119.271</v>
      </c>
    </row>
    <row r="8991" spans="1:4" x14ac:dyDescent="0.2">
      <c r="A8991" s="489" t="s">
        <v>9257</v>
      </c>
      <c r="B8991" s="489" t="s">
        <v>4014</v>
      </c>
      <c r="C8991" s="490">
        <v>212</v>
      </c>
      <c r="D8991" s="490">
        <v>60.928799999999995</v>
      </c>
    </row>
    <row r="8992" spans="1:4" x14ac:dyDescent="0.2">
      <c r="A8992" s="489" t="s">
        <v>9257</v>
      </c>
      <c r="B8992" s="489" t="s">
        <v>4015</v>
      </c>
      <c r="C8992" s="490">
        <v>-188.10000000000002</v>
      </c>
      <c r="D8992" s="490">
        <v>-30.810779999999998</v>
      </c>
    </row>
    <row r="8993" spans="1:4" x14ac:dyDescent="0.2">
      <c r="A8993" s="489" t="s">
        <v>9257</v>
      </c>
      <c r="B8993" s="489" t="s">
        <v>4016</v>
      </c>
      <c r="C8993" s="490">
        <v>-23.9</v>
      </c>
      <c r="D8993" s="490">
        <v>-2.8679999999999999</v>
      </c>
    </row>
    <row r="8994" spans="1:4" x14ac:dyDescent="0.2">
      <c r="A8994" s="489" t="s">
        <v>9257</v>
      </c>
      <c r="B8994" s="489" t="s">
        <v>4827</v>
      </c>
      <c r="C8994" s="490">
        <v>4073</v>
      </c>
      <c r="D8994" s="490">
        <v>995.03390000000002</v>
      </c>
    </row>
    <row r="8995" spans="1:4" x14ac:dyDescent="0.2">
      <c r="A8995" s="489" t="s">
        <v>9257</v>
      </c>
      <c r="B8995" s="489" t="s">
        <v>4832</v>
      </c>
      <c r="C8995" s="490">
        <v>1157</v>
      </c>
      <c r="D8995" s="490">
        <v>282.6551</v>
      </c>
    </row>
    <row r="8996" spans="1:4" x14ac:dyDescent="0.2">
      <c r="A8996" s="489" t="s">
        <v>9257</v>
      </c>
      <c r="B8996" s="489" t="s">
        <v>4833</v>
      </c>
      <c r="C8996" s="490">
        <v>-1157</v>
      </c>
      <c r="D8996" s="490">
        <v>-189.51660000000001</v>
      </c>
    </row>
    <row r="8997" spans="1:4" x14ac:dyDescent="0.2">
      <c r="A8997" s="489" t="s">
        <v>9257</v>
      </c>
      <c r="B8997" s="489" t="s">
        <v>5153</v>
      </c>
      <c r="C8997" s="490">
        <v>1157</v>
      </c>
      <c r="D8997" s="490">
        <v>0</v>
      </c>
    </row>
    <row r="8998" spans="1:4" x14ac:dyDescent="0.2">
      <c r="A8998" s="489" t="s">
        <v>9257</v>
      </c>
      <c r="B8998" s="489" t="s">
        <v>4876</v>
      </c>
      <c r="C8998" s="490">
        <v>4386</v>
      </c>
      <c r="D8998" s="490">
        <v>846.9366</v>
      </c>
    </row>
    <row r="8999" spans="1:4" x14ac:dyDescent="0.2">
      <c r="A8999" s="489" t="s">
        <v>9257</v>
      </c>
      <c r="B8999" s="489" t="s">
        <v>4010</v>
      </c>
      <c r="C8999" s="490">
        <v>27438.392857142902</v>
      </c>
      <c r="D8999" s="490">
        <v>7885.7941071428604</v>
      </c>
    </row>
    <row r="9000" spans="1:4" x14ac:dyDescent="0.2">
      <c r="A9000" s="489" t="s">
        <v>9257</v>
      </c>
      <c r="B9000" s="489" t="s">
        <v>4011</v>
      </c>
      <c r="C9000" s="490">
        <v>3292.6071428571399</v>
      </c>
      <c r="D9000" s="490">
        <v>899.869532142857</v>
      </c>
    </row>
    <row r="9001" spans="1:4" x14ac:dyDescent="0.2">
      <c r="A9001" s="489" t="s">
        <v>9257</v>
      </c>
      <c r="B9001" s="489" t="s">
        <v>4827</v>
      </c>
      <c r="C9001" s="490">
        <v>17806</v>
      </c>
      <c r="D9001" s="490">
        <v>4350.0057999999999</v>
      </c>
    </row>
    <row r="9002" spans="1:4" x14ac:dyDescent="0.2">
      <c r="A9002" s="489" t="s">
        <v>9257</v>
      </c>
      <c r="B9002" s="489" t="s">
        <v>3291</v>
      </c>
      <c r="C9002" s="490">
        <v>10134</v>
      </c>
      <c r="D9002" s="490">
        <v>3347.2602000000002</v>
      </c>
    </row>
    <row r="9003" spans="1:4" x14ac:dyDescent="0.2">
      <c r="A9003" s="489" t="s">
        <v>9257</v>
      </c>
      <c r="B9003" s="489" t="s">
        <v>3291</v>
      </c>
      <c r="C9003" s="490">
        <v>5524</v>
      </c>
      <c r="D9003" s="490">
        <v>1824.5772000000002</v>
      </c>
    </row>
    <row r="9004" spans="1:4" x14ac:dyDescent="0.2">
      <c r="A9004" s="489" t="s">
        <v>9257</v>
      </c>
      <c r="B9004" s="489" t="s">
        <v>5153</v>
      </c>
      <c r="C9004" s="490">
        <v>1134.75</v>
      </c>
      <c r="D9004" s="490">
        <v>0</v>
      </c>
    </row>
    <row r="9005" spans="1:4" x14ac:dyDescent="0.2">
      <c r="A9005" s="489" t="s">
        <v>9257</v>
      </c>
      <c r="B9005" s="489" t="s">
        <v>5860</v>
      </c>
      <c r="C9005" s="490">
        <v>4539</v>
      </c>
      <c r="D9005" s="490">
        <v>608.67989999999998</v>
      </c>
    </row>
    <row r="9006" spans="1:4" x14ac:dyDescent="0.2">
      <c r="A9006" s="489" t="s">
        <v>9257</v>
      </c>
      <c r="B9006" s="489" t="s">
        <v>4010</v>
      </c>
      <c r="C9006" s="490">
        <v>31186.940966010701</v>
      </c>
      <c r="D9006" s="490">
        <v>8963.1268336314806</v>
      </c>
    </row>
    <row r="9007" spans="1:4" x14ac:dyDescent="0.2">
      <c r="A9007" s="489" t="s">
        <v>9257</v>
      </c>
      <c r="B9007" s="489" t="s">
        <v>4011</v>
      </c>
      <c r="C9007" s="490">
        <v>3680.0590339892701</v>
      </c>
      <c r="D9007" s="490">
        <v>1005.76013398927</v>
      </c>
    </row>
    <row r="9008" spans="1:4" x14ac:dyDescent="0.2">
      <c r="A9008" s="489" t="s">
        <v>9257</v>
      </c>
      <c r="B9008" s="489" t="s">
        <v>5892</v>
      </c>
      <c r="C9008" s="490">
        <v>1986</v>
      </c>
      <c r="D9008" s="490">
        <v>250.63320000000002</v>
      </c>
    </row>
    <row r="9009" spans="1:4" x14ac:dyDescent="0.2">
      <c r="A9009" s="489" t="s">
        <v>9257</v>
      </c>
      <c r="B9009" s="489" t="s">
        <v>5153</v>
      </c>
      <c r="C9009" s="490">
        <v>2574</v>
      </c>
      <c r="D9009" s="490">
        <v>0</v>
      </c>
    </row>
    <row r="9010" spans="1:4" x14ac:dyDescent="0.2">
      <c r="A9010" s="489" t="s">
        <v>9257</v>
      </c>
      <c r="B9010" s="489" t="s">
        <v>5428</v>
      </c>
      <c r="C9010" s="490">
        <v>7474.48979591837</v>
      </c>
      <c r="D9010" s="490">
        <v>1272.1581632653101</v>
      </c>
    </row>
    <row r="9011" spans="1:4" x14ac:dyDescent="0.2">
      <c r="A9011" s="489" t="s">
        <v>9257</v>
      </c>
      <c r="B9011" s="489" t="s">
        <v>5440</v>
      </c>
      <c r="C9011" s="490">
        <v>7175.51020408163</v>
      </c>
      <c r="D9011" s="490">
        <v>1158.12734693878</v>
      </c>
    </row>
    <row r="9012" spans="1:4" x14ac:dyDescent="0.2">
      <c r="A9012" s="489" t="s">
        <v>9257</v>
      </c>
      <c r="B9012" s="489" t="s">
        <v>4010</v>
      </c>
      <c r="C9012" s="490">
        <v>15763</v>
      </c>
      <c r="D9012" s="490">
        <v>4530.2862000000005</v>
      </c>
    </row>
    <row r="9013" spans="1:4" x14ac:dyDescent="0.2">
      <c r="A9013" s="489" t="s">
        <v>9257</v>
      </c>
      <c r="B9013" s="489" t="s">
        <v>4014</v>
      </c>
      <c r="C9013" s="490">
        <v>8648</v>
      </c>
      <c r="D9013" s="490">
        <v>2485.4351999999999</v>
      </c>
    </row>
    <row r="9014" spans="1:4" x14ac:dyDescent="0.2">
      <c r="A9014" s="489" t="s">
        <v>9257</v>
      </c>
      <c r="B9014" s="489" t="s">
        <v>4015</v>
      </c>
      <c r="C9014" s="490">
        <v>-7323.3</v>
      </c>
      <c r="D9014" s="490">
        <v>-1199.55654</v>
      </c>
    </row>
    <row r="9015" spans="1:4" x14ac:dyDescent="0.2">
      <c r="A9015" s="489" t="s">
        <v>9257</v>
      </c>
      <c r="B9015" s="489" t="s">
        <v>4016</v>
      </c>
      <c r="C9015" s="490">
        <v>-1324.7</v>
      </c>
      <c r="D9015" s="490">
        <v>-158.964</v>
      </c>
    </row>
    <row r="9016" spans="1:4" x14ac:dyDescent="0.2">
      <c r="A9016" s="489" t="s">
        <v>9257</v>
      </c>
      <c r="B9016" s="489" t="s">
        <v>4827</v>
      </c>
      <c r="C9016" s="490">
        <v>9059</v>
      </c>
      <c r="D9016" s="490">
        <v>2213.1136999999999</v>
      </c>
    </row>
    <row r="9017" spans="1:4" x14ac:dyDescent="0.2">
      <c r="A9017" s="489" t="s">
        <v>9257</v>
      </c>
      <c r="B9017" s="489" t="s">
        <v>4010</v>
      </c>
      <c r="C9017" s="490">
        <v>19915</v>
      </c>
      <c r="D9017" s="490">
        <v>5723.5709999999999</v>
      </c>
    </row>
    <row r="9018" spans="1:4" x14ac:dyDescent="0.2">
      <c r="A9018" s="489" t="s">
        <v>9257</v>
      </c>
      <c r="B9018" s="489" t="s">
        <v>4010</v>
      </c>
      <c r="C9018" s="490">
        <v>5354</v>
      </c>
      <c r="D9018" s="490">
        <v>1538.7396000000001</v>
      </c>
    </row>
    <row r="9019" spans="1:4" x14ac:dyDescent="0.2">
      <c r="A9019" s="489" t="s">
        <v>9257</v>
      </c>
      <c r="B9019" s="489" t="s">
        <v>4014</v>
      </c>
      <c r="C9019" s="490">
        <v>5588</v>
      </c>
      <c r="D9019" s="490">
        <v>1605.9912000000002</v>
      </c>
    </row>
    <row r="9020" spans="1:4" x14ac:dyDescent="0.2">
      <c r="A9020" s="489" t="s">
        <v>9257</v>
      </c>
      <c r="B9020" s="489" t="s">
        <v>4015</v>
      </c>
      <c r="C9020" s="490">
        <v>-3282.6000000000004</v>
      </c>
      <c r="D9020" s="490">
        <v>-537.68988000000002</v>
      </c>
    </row>
    <row r="9021" spans="1:4" x14ac:dyDescent="0.2">
      <c r="A9021" s="489" t="s">
        <v>9257</v>
      </c>
      <c r="B9021" s="489" t="s">
        <v>4016</v>
      </c>
      <c r="C9021" s="490">
        <v>-2305.4</v>
      </c>
      <c r="D9021" s="490">
        <v>-276.64800000000002</v>
      </c>
    </row>
    <row r="9022" spans="1:4" x14ac:dyDescent="0.2">
      <c r="A9022" s="489" t="s">
        <v>9257</v>
      </c>
      <c r="B9022" s="489" t="s">
        <v>4010</v>
      </c>
      <c r="C9022" s="490">
        <v>1687</v>
      </c>
      <c r="D9022" s="490">
        <v>484.84380000000004</v>
      </c>
    </row>
    <row r="9023" spans="1:4" x14ac:dyDescent="0.2">
      <c r="A9023" s="489" t="s">
        <v>9257</v>
      </c>
      <c r="B9023" s="489" t="s">
        <v>4014</v>
      </c>
      <c r="C9023" s="490">
        <v>2206</v>
      </c>
      <c r="D9023" s="490">
        <v>634.00440000000003</v>
      </c>
    </row>
    <row r="9024" spans="1:4" x14ac:dyDescent="0.2">
      <c r="A9024" s="489" t="s">
        <v>9257</v>
      </c>
      <c r="B9024" s="489" t="s">
        <v>4015</v>
      </c>
      <c r="C9024" s="490">
        <v>-1167.9000000000001</v>
      </c>
      <c r="D9024" s="490">
        <v>-191.30202</v>
      </c>
    </row>
    <row r="9025" spans="1:4" x14ac:dyDescent="0.2">
      <c r="A9025" s="489" t="s">
        <v>9257</v>
      </c>
      <c r="B9025" s="489" t="s">
        <v>4016</v>
      </c>
      <c r="C9025" s="490">
        <v>-1038.1000000000001</v>
      </c>
      <c r="D9025" s="490">
        <v>-124.572</v>
      </c>
    </row>
    <row r="9026" spans="1:4" x14ac:dyDescent="0.2">
      <c r="A9026" s="489" t="s">
        <v>9257</v>
      </c>
      <c r="B9026" s="489" t="s">
        <v>4010</v>
      </c>
      <c r="C9026" s="490">
        <v>8367.4576271186397</v>
      </c>
      <c r="D9026" s="490">
        <v>2404.8073220339002</v>
      </c>
    </row>
    <row r="9027" spans="1:4" x14ac:dyDescent="0.2">
      <c r="A9027" s="489" t="s">
        <v>9257</v>
      </c>
      <c r="B9027" s="489" t="s">
        <v>4897</v>
      </c>
      <c r="C9027" s="490">
        <v>3974.5423728813603</v>
      </c>
      <c r="D9027" s="490">
        <v>692.36528135593198</v>
      </c>
    </row>
    <row r="9028" spans="1:4" x14ac:dyDescent="0.2">
      <c r="A9028" s="489" t="s">
        <v>9257</v>
      </c>
      <c r="B9028" s="489" t="s">
        <v>4900</v>
      </c>
      <c r="C9028" s="490">
        <v>7275.9961127308106</v>
      </c>
      <c r="D9028" s="490">
        <v>1302.40330417881</v>
      </c>
    </row>
    <row r="9029" spans="1:4" x14ac:dyDescent="0.2">
      <c r="A9029" s="489" t="s">
        <v>9257</v>
      </c>
      <c r="B9029" s="489" t="s">
        <v>5153</v>
      </c>
      <c r="C9029" s="490">
        <v>2230</v>
      </c>
      <c r="D9029" s="490">
        <v>0</v>
      </c>
    </row>
    <row r="9030" spans="1:4" x14ac:dyDescent="0.2">
      <c r="A9030" s="489" t="s">
        <v>9257</v>
      </c>
      <c r="B9030" s="489" t="s">
        <v>4901</v>
      </c>
      <c r="C9030" s="490">
        <v>211.003887269193</v>
      </c>
      <c r="D9030" s="490">
        <v>35.828460058308998</v>
      </c>
    </row>
    <row r="9031" spans="1:4" x14ac:dyDescent="0.2">
      <c r="A9031" s="489" t="s">
        <v>9257</v>
      </c>
      <c r="B9031" s="489" t="s">
        <v>4010</v>
      </c>
      <c r="C9031" s="490">
        <v>29964.5390070922</v>
      </c>
      <c r="D9031" s="490">
        <v>8611.8085106383005</v>
      </c>
    </row>
    <row r="9032" spans="1:4" x14ac:dyDescent="0.2">
      <c r="A9032" s="489" t="s">
        <v>9257</v>
      </c>
      <c r="B9032" s="489" t="s">
        <v>4011</v>
      </c>
      <c r="C9032" s="490">
        <v>29185.4609929078</v>
      </c>
      <c r="D9032" s="490">
        <v>7976.3864893617001</v>
      </c>
    </row>
    <row r="9033" spans="1:4" x14ac:dyDescent="0.2">
      <c r="A9033" s="489" t="s">
        <v>9257</v>
      </c>
      <c r="B9033" s="489" t="s">
        <v>4010</v>
      </c>
      <c r="C9033" s="490">
        <v>6034</v>
      </c>
      <c r="D9033" s="490">
        <v>1734.1716000000001</v>
      </c>
    </row>
    <row r="9034" spans="1:4" x14ac:dyDescent="0.2">
      <c r="A9034" s="489" t="s">
        <v>9257</v>
      </c>
      <c r="B9034" s="489" t="s">
        <v>4014</v>
      </c>
      <c r="C9034" s="490">
        <v>1760</v>
      </c>
      <c r="D9034" s="490">
        <v>505.82400000000001</v>
      </c>
    </row>
    <row r="9035" spans="1:4" x14ac:dyDescent="0.2">
      <c r="A9035" s="489" t="s">
        <v>9257</v>
      </c>
      <c r="B9035" s="489" t="s">
        <v>4015</v>
      </c>
      <c r="C9035" s="490">
        <v>-1760</v>
      </c>
      <c r="D9035" s="490">
        <v>-288.28800000000001</v>
      </c>
    </row>
    <row r="9036" spans="1:4" x14ac:dyDescent="0.2">
      <c r="A9036" s="489" t="s">
        <v>9257</v>
      </c>
      <c r="B9036" s="489" t="s">
        <v>3275</v>
      </c>
      <c r="C9036" s="490">
        <v>6463</v>
      </c>
      <c r="D9036" s="490">
        <v>2200.6514999999999</v>
      </c>
    </row>
    <row r="9037" spans="1:4" x14ac:dyDescent="0.2">
      <c r="A9037" s="489" t="s">
        <v>9257</v>
      </c>
      <c r="B9037" s="489" t="s">
        <v>4010</v>
      </c>
      <c r="C9037" s="490">
        <v>2860</v>
      </c>
      <c r="D9037" s="490">
        <v>821.96400000000006</v>
      </c>
    </row>
    <row r="9038" spans="1:4" x14ac:dyDescent="0.2">
      <c r="A9038" s="489" t="s">
        <v>9257</v>
      </c>
      <c r="B9038" s="489" t="s">
        <v>4014</v>
      </c>
      <c r="C9038" s="490">
        <v>1435</v>
      </c>
      <c r="D9038" s="490">
        <v>412.41900000000004</v>
      </c>
    </row>
    <row r="9039" spans="1:4" x14ac:dyDescent="0.2">
      <c r="A9039" s="489" t="s">
        <v>9257</v>
      </c>
      <c r="B9039" s="489" t="s">
        <v>4015</v>
      </c>
      <c r="C9039" s="490">
        <v>-1288.5</v>
      </c>
      <c r="D9039" s="490">
        <v>-211.05630000000002</v>
      </c>
    </row>
    <row r="9040" spans="1:4" x14ac:dyDescent="0.2">
      <c r="A9040" s="489" t="s">
        <v>9257</v>
      </c>
      <c r="B9040" s="489" t="s">
        <v>4016</v>
      </c>
      <c r="C9040" s="490">
        <v>-146.5</v>
      </c>
      <c r="D9040" s="490">
        <v>-17.579999999999998</v>
      </c>
    </row>
    <row r="9041" spans="1:4" x14ac:dyDescent="0.2">
      <c r="A9041" s="489" t="s">
        <v>9257</v>
      </c>
      <c r="B9041" s="489" t="s">
        <v>3275</v>
      </c>
      <c r="C9041" s="490">
        <v>4590</v>
      </c>
      <c r="D9041" s="490">
        <v>1562.895</v>
      </c>
    </row>
    <row r="9042" spans="1:4" x14ac:dyDescent="0.2">
      <c r="A9042" s="489" t="s">
        <v>9257</v>
      </c>
      <c r="B9042" s="489" t="s">
        <v>3279</v>
      </c>
      <c r="C9042" s="490">
        <v>2040</v>
      </c>
      <c r="D9042" s="490">
        <v>694.62</v>
      </c>
    </row>
    <row r="9043" spans="1:4" x14ac:dyDescent="0.2">
      <c r="A9043" s="489" t="s">
        <v>9257</v>
      </c>
      <c r="B9043" s="489" t="s">
        <v>3280</v>
      </c>
      <c r="C9043" s="490">
        <v>-1989</v>
      </c>
      <c r="D9043" s="490">
        <v>-325.79820000000001</v>
      </c>
    </row>
    <row r="9044" spans="1:4" x14ac:dyDescent="0.2">
      <c r="A9044" s="489" t="s">
        <v>9257</v>
      </c>
      <c r="B9044" s="489" t="s">
        <v>3281</v>
      </c>
      <c r="C9044" s="490">
        <v>-51</v>
      </c>
      <c r="D9044" s="490">
        <v>-6.12</v>
      </c>
    </row>
    <row r="9045" spans="1:4" x14ac:dyDescent="0.2">
      <c r="A9045" s="489" t="s">
        <v>9257</v>
      </c>
      <c r="B9045" s="489" t="s">
        <v>4010</v>
      </c>
      <c r="C9045" s="490">
        <v>4806</v>
      </c>
      <c r="D9045" s="490">
        <v>1381.2444</v>
      </c>
    </row>
    <row r="9046" spans="1:4" x14ac:dyDescent="0.2">
      <c r="A9046" s="489" t="s">
        <v>9257</v>
      </c>
      <c r="B9046" s="489" t="s">
        <v>5153</v>
      </c>
      <c r="C9046" s="490">
        <v>1410</v>
      </c>
      <c r="D9046" s="490">
        <v>0</v>
      </c>
    </row>
    <row r="9047" spans="1:4" x14ac:dyDescent="0.2">
      <c r="A9047" s="489" t="s">
        <v>9257</v>
      </c>
      <c r="B9047" s="489" t="s">
        <v>5430</v>
      </c>
      <c r="C9047" s="490">
        <v>7444.6693657220003</v>
      </c>
      <c r="D9047" s="490">
        <v>1211.9921727395401</v>
      </c>
    </row>
    <row r="9048" spans="1:4" x14ac:dyDescent="0.2">
      <c r="A9048" s="489" t="s">
        <v>9257</v>
      </c>
      <c r="B9048" s="489" t="s">
        <v>5446</v>
      </c>
      <c r="C9048" s="490">
        <v>3588.3306342780002</v>
      </c>
      <c r="D9048" s="490">
        <v>554.03824993252408</v>
      </c>
    </row>
    <row r="9049" spans="1:4" x14ac:dyDescent="0.2">
      <c r="A9049" s="489" t="s">
        <v>9257</v>
      </c>
      <c r="B9049" s="489" t="s">
        <v>5153</v>
      </c>
      <c r="C9049" s="490">
        <v>4330</v>
      </c>
      <c r="D9049" s="490">
        <v>0</v>
      </c>
    </row>
    <row r="9050" spans="1:4" x14ac:dyDescent="0.2">
      <c r="A9050" s="489" t="s">
        <v>9257</v>
      </c>
      <c r="B9050" s="489" t="s">
        <v>5430</v>
      </c>
      <c r="C9050" s="490">
        <v>7842.53246753247</v>
      </c>
      <c r="D9050" s="490">
        <v>1276.7642857142901</v>
      </c>
    </row>
    <row r="9051" spans="1:4" x14ac:dyDescent="0.2">
      <c r="A9051" s="489" t="s">
        <v>9257</v>
      </c>
      <c r="B9051" s="489" t="s">
        <v>5446</v>
      </c>
      <c r="C9051" s="490">
        <v>23527.597402597399</v>
      </c>
      <c r="D9051" s="490">
        <v>3632.66103896104</v>
      </c>
    </row>
    <row r="9052" spans="1:4" x14ac:dyDescent="0.2">
      <c r="A9052" s="489" t="s">
        <v>9257</v>
      </c>
      <c r="B9052" s="489" t="s">
        <v>5447</v>
      </c>
      <c r="C9052" s="490">
        <v>2446.8701298701303</v>
      </c>
      <c r="D9052" s="490">
        <v>336.93401688311701</v>
      </c>
    </row>
    <row r="9053" spans="1:4" x14ac:dyDescent="0.2">
      <c r="A9053" s="489" t="s">
        <v>9257</v>
      </c>
      <c r="B9053" s="489" t="s">
        <v>4010</v>
      </c>
      <c r="C9053" s="490">
        <v>3788</v>
      </c>
      <c r="D9053" s="490">
        <v>1088.6712</v>
      </c>
    </row>
    <row r="9054" spans="1:4" x14ac:dyDescent="0.2">
      <c r="A9054" s="489" t="s">
        <v>9257</v>
      </c>
      <c r="B9054" s="489" t="s">
        <v>4014</v>
      </c>
      <c r="C9054" s="490">
        <v>1776</v>
      </c>
      <c r="D9054" s="490">
        <v>510.42240000000004</v>
      </c>
    </row>
    <row r="9055" spans="1:4" x14ac:dyDescent="0.2">
      <c r="A9055" s="489" t="s">
        <v>9257</v>
      </c>
      <c r="B9055" s="489" t="s">
        <v>4015</v>
      </c>
      <c r="C9055" s="490">
        <v>-1669.2</v>
      </c>
      <c r="D9055" s="490">
        <v>-273.41496000000001</v>
      </c>
    </row>
    <row r="9056" spans="1:4" x14ac:dyDescent="0.2">
      <c r="A9056" s="489" t="s">
        <v>9257</v>
      </c>
      <c r="B9056" s="489" t="s">
        <v>4016</v>
      </c>
      <c r="C9056" s="490">
        <v>-106.80000000000001</v>
      </c>
      <c r="D9056" s="490">
        <v>-12.815999999999999</v>
      </c>
    </row>
    <row r="9057" spans="1:4" x14ac:dyDescent="0.2">
      <c r="A9057" s="489" t="s">
        <v>9257</v>
      </c>
      <c r="B9057" s="489" t="s">
        <v>3275</v>
      </c>
      <c r="C9057" s="490">
        <v>29820.384889522502</v>
      </c>
      <c r="D9057" s="490">
        <v>10153.841054882399</v>
      </c>
    </row>
    <row r="9058" spans="1:4" x14ac:dyDescent="0.2">
      <c r="A9058" s="489" t="s">
        <v>9257</v>
      </c>
      <c r="B9058" s="489" t="s">
        <v>3276</v>
      </c>
      <c r="C9058" s="490">
        <v>25963.615110477502</v>
      </c>
      <c r="D9058" s="490">
        <v>8409.6149342836798</v>
      </c>
    </row>
    <row r="9059" spans="1:4" x14ac:dyDescent="0.2">
      <c r="A9059" s="489" t="s">
        <v>9257</v>
      </c>
      <c r="B9059" s="489" t="s">
        <v>5153</v>
      </c>
      <c r="C9059" s="490">
        <v>1368.42857142857</v>
      </c>
      <c r="D9059" s="490">
        <v>0</v>
      </c>
    </row>
    <row r="9060" spans="1:4" x14ac:dyDescent="0.2">
      <c r="A9060" s="489" t="s">
        <v>9257</v>
      </c>
      <c r="B9060" s="489" t="s">
        <v>4892</v>
      </c>
      <c r="C9060" s="490">
        <v>3193</v>
      </c>
      <c r="D9060" s="490">
        <v>591.98220000000003</v>
      </c>
    </row>
    <row r="9061" spans="1:4" x14ac:dyDescent="0.2">
      <c r="A9061" s="489" t="s">
        <v>9257</v>
      </c>
      <c r="B9061" s="489" t="s">
        <v>4010</v>
      </c>
      <c r="C9061" s="490">
        <v>18652</v>
      </c>
      <c r="D9061" s="490">
        <v>5360.5848000000005</v>
      </c>
    </row>
    <row r="9062" spans="1:4" x14ac:dyDescent="0.2">
      <c r="A9062" s="489" t="s">
        <v>9257</v>
      </c>
      <c r="B9062" s="489" t="s">
        <v>4010</v>
      </c>
      <c r="C9062" s="490">
        <v>13019</v>
      </c>
      <c r="D9062" s="490">
        <v>3741.6606000000002</v>
      </c>
    </row>
    <row r="9063" spans="1:4" x14ac:dyDescent="0.2">
      <c r="A9063" s="489" t="s">
        <v>9257</v>
      </c>
      <c r="B9063" s="489" t="s">
        <v>4014</v>
      </c>
      <c r="C9063" s="490">
        <v>2909</v>
      </c>
      <c r="D9063" s="490">
        <v>836.04660000000001</v>
      </c>
    </row>
    <row r="9064" spans="1:4" x14ac:dyDescent="0.2">
      <c r="A9064" s="489" t="s">
        <v>9257</v>
      </c>
      <c r="B9064" s="489" t="s">
        <v>4015</v>
      </c>
      <c r="C9064" s="490">
        <v>-2909</v>
      </c>
      <c r="D9064" s="490">
        <v>-476.49420000000003</v>
      </c>
    </row>
    <row r="9065" spans="1:4" x14ac:dyDescent="0.2">
      <c r="A9065" s="489" t="s">
        <v>9257</v>
      </c>
      <c r="B9065" s="489" t="s">
        <v>4827</v>
      </c>
      <c r="C9065" s="490">
        <v>27680</v>
      </c>
      <c r="D9065" s="490">
        <v>6762.2240000000002</v>
      </c>
    </row>
    <row r="9066" spans="1:4" x14ac:dyDescent="0.2">
      <c r="A9066" s="489" t="s">
        <v>9257</v>
      </c>
      <c r="B9066" s="489" t="s">
        <v>4010</v>
      </c>
      <c r="C9066" s="490">
        <v>18102.650602409602</v>
      </c>
      <c r="D9066" s="490">
        <v>5202.7017831325302</v>
      </c>
    </row>
    <row r="9067" spans="1:4" x14ac:dyDescent="0.2">
      <c r="A9067" s="489" t="s">
        <v>9257</v>
      </c>
      <c r="B9067" s="489" t="s">
        <v>4011</v>
      </c>
      <c r="C9067" s="490">
        <v>6939.3493975903602</v>
      </c>
      <c r="D9067" s="490">
        <v>1896.5241903614501</v>
      </c>
    </row>
    <row r="9068" spans="1:4" x14ac:dyDescent="0.2">
      <c r="A9068" s="489" t="s">
        <v>9257</v>
      </c>
      <c r="B9068" s="489" t="s">
        <v>5153</v>
      </c>
      <c r="C9068" s="490">
        <v>1769</v>
      </c>
      <c r="D9068" s="490">
        <v>0</v>
      </c>
    </row>
    <row r="9069" spans="1:4" x14ac:dyDescent="0.2">
      <c r="A9069" s="489" t="s">
        <v>9257</v>
      </c>
      <c r="B9069" s="489" t="s">
        <v>4888</v>
      </c>
      <c r="C9069" s="490">
        <v>8606.398809523811</v>
      </c>
      <c r="D9069" s="490">
        <v>1611.9784970238102</v>
      </c>
    </row>
    <row r="9070" spans="1:4" x14ac:dyDescent="0.2">
      <c r="A9070" s="489" t="s">
        <v>9257</v>
      </c>
      <c r="B9070" s="489" t="s">
        <v>4889</v>
      </c>
      <c r="C9070" s="490">
        <v>2960.6011904761904</v>
      </c>
      <c r="D9070" s="490">
        <v>526.09883154761906</v>
      </c>
    </row>
    <row r="9071" spans="1:4" x14ac:dyDescent="0.2">
      <c r="A9071" s="489" t="s">
        <v>9257</v>
      </c>
      <c r="B9071" s="489" t="s">
        <v>4900</v>
      </c>
      <c r="C9071" s="490">
        <v>5061</v>
      </c>
      <c r="D9071" s="490">
        <v>905.9190000000001</v>
      </c>
    </row>
    <row r="9072" spans="1:4" x14ac:dyDescent="0.2">
      <c r="A9072" s="489" t="s">
        <v>9257</v>
      </c>
      <c r="B9072" s="489" t="s">
        <v>5153</v>
      </c>
      <c r="C9072" s="490">
        <v>2169</v>
      </c>
      <c r="D9072" s="490">
        <v>0</v>
      </c>
    </row>
    <row r="9073" spans="1:4" x14ac:dyDescent="0.2">
      <c r="A9073" s="489" t="s">
        <v>9257</v>
      </c>
      <c r="B9073" s="489" t="s">
        <v>4010</v>
      </c>
      <c r="C9073" s="490">
        <v>9091</v>
      </c>
      <c r="D9073" s="490">
        <v>2612.7534000000001</v>
      </c>
    </row>
    <row r="9074" spans="1:4" x14ac:dyDescent="0.2">
      <c r="A9074" s="489" t="s">
        <v>9257</v>
      </c>
      <c r="B9074" s="489" t="s">
        <v>4014</v>
      </c>
      <c r="C9074" s="490">
        <v>1230</v>
      </c>
      <c r="D9074" s="490">
        <v>353.50200000000001</v>
      </c>
    </row>
    <row r="9075" spans="1:4" x14ac:dyDescent="0.2">
      <c r="A9075" s="489" t="s">
        <v>9257</v>
      </c>
      <c r="B9075" s="489" t="s">
        <v>4015</v>
      </c>
      <c r="C9075" s="490">
        <v>-1230</v>
      </c>
      <c r="D9075" s="490">
        <v>-201.47400000000002</v>
      </c>
    </row>
    <row r="9076" spans="1:4" x14ac:dyDescent="0.2">
      <c r="A9076" s="489" t="s">
        <v>9257</v>
      </c>
      <c r="B9076" s="489" t="s">
        <v>4010</v>
      </c>
      <c r="C9076" s="490">
        <v>4018</v>
      </c>
      <c r="D9076" s="490">
        <v>1154.7732000000001</v>
      </c>
    </row>
    <row r="9077" spans="1:4" x14ac:dyDescent="0.2">
      <c r="A9077" s="489" t="s">
        <v>9257</v>
      </c>
      <c r="B9077" s="489" t="s">
        <v>4014</v>
      </c>
      <c r="C9077" s="490">
        <v>1400</v>
      </c>
      <c r="D9077" s="490">
        <v>402.36</v>
      </c>
    </row>
    <row r="9078" spans="1:4" x14ac:dyDescent="0.2">
      <c r="A9078" s="489" t="s">
        <v>9257</v>
      </c>
      <c r="B9078" s="489" t="s">
        <v>4015</v>
      </c>
      <c r="C9078" s="490">
        <v>-1400</v>
      </c>
      <c r="D9078" s="490">
        <v>-229.32000000000002</v>
      </c>
    </row>
    <row r="9079" spans="1:4" x14ac:dyDescent="0.2">
      <c r="A9079" s="489" t="s">
        <v>9257</v>
      </c>
      <c r="B9079" s="489" t="s">
        <v>4010</v>
      </c>
      <c r="C9079" s="490">
        <v>31231.423895253702</v>
      </c>
      <c r="D9079" s="490">
        <v>8975.9112274959098</v>
      </c>
    </row>
    <row r="9080" spans="1:4" x14ac:dyDescent="0.2">
      <c r="A9080" s="489" t="s">
        <v>9257</v>
      </c>
      <c r="B9080" s="489" t="s">
        <v>4011</v>
      </c>
      <c r="C9080" s="490">
        <v>572.57610474631804</v>
      </c>
      <c r="D9080" s="490">
        <v>156.485049427169</v>
      </c>
    </row>
    <row r="9081" spans="1:4" x14ac:dyDescent="0.2">
      <c r="A9081" s="489" t="s">
        <v>9257</v>
      </c>
      <c r="B9081" s="489" t="s">
        <v>5153</v>
      </c>
      <c r="C9081" s="490">
        <v>2160</v>
      </c>
      <c r="D9081" s="490">
        <v>0</v>
      </c>
    </row>
    <row r="9082" spans="1:4" x14ac:dyDescent="0.2">
      <c r="A9082" s="489" t="s">
        <v>9257</v>
      </c>
      <c r="B9082" s="489" t="s">
        <v>5435</v>
      </c>
      <c r="C9082" s="490">
        <v>5040</v>
      </c>
      <c r="D9082" s="490">
        <v>745.92000000000007</v>
      </c>
    </row>
    <row r="9083" spans="1:4" x14ac:dyDescent="0.2">
      <c r="A9083" s="489" t="s">
        <v>9257</v>
      </c>
      <c r="B9083" s="489" t="s">
        <v>5153</v>
      </c>
      <c r="C9083" s="490">
        <v>400.5</v>
      </c>
      <c r="D9083" s="490">
        <v>0</v>
      </c>
    </row>
    <row r="9084" spans="1:4" x14ac:dyDescent="0.2">
      <c r="A9084" s="489" t="s">
        <v>9257</v>
      </c>
      <c r="B9084" s="489" t="s">
        <v>6051</v>
      </c>
      <c r="C9084" s="490">
        <v>2685.35</v>
      </c>
      <c r="D9084" s="490">
        <v>85.152448499999991</v>
      </c>
    </row>
    <row r="9085" spans="1:4" x14ac:dyDescent="0.2">
      <c r="A9085" s="489" t="s">
        <v>9257</v>
      </c>
      <c r="B9085" s="489" t="s">
        <v>5430</v>
      </c>
      <c r="C9085" s="490">
        <v>9257.5500000000011</v>
      </c>
      <c r="D9085" s="490">
        <v>1507.12914</v>
      </c>
    </row>
    <row r="9086" spans="1:4" x14ac:dyDescent="0.2">
      <c r="A9086" s="489" t="s">
        <v>9257</v>
      </c>
      <c r="B9086" s="489" t="s">
        <v>5446</v>
      </c>
      <c r="C9086" s="490">
        <v>18515.100000000002</v>
      </c>
      <c r="D9086" s="490">
        <v>2858.73144</v>
      </c>
    </row>
    <row r="9087" spans="1:4" x14ac:dyDescent="0.2">
      <c r="A9087" s="489" t="s">
        <v>9257</v>
      </c>
      <c r="B9087" s="489" t="s">
        <v>5884</v>
      </c>
      <c r="C9087" s="490">
        <v>3656</v>
      </c>
      <c r="D9087" s="490">
        <v>463.94640000000004</v>
      </c>
    </row>
    <row r="9088" spans="1:4" x14ac:dyDescent="0.2">
      <c r="A9088" s="489" t="s">
        <v>9257</v>
      </c>
      <c r="B9088" s="489" t="s">
        <v>5153</v>
      </c>
      <c r="C9088" s="490">
        <v>3209</v>
      </c>
      <c r="D9088" s="490">
        <v>0</v>
      </c>
    </row>
    <row r="9089" spans="1:4" x14ac:dyDescent="0.2">
      <c r="A9089" s="489" t="s">
        <v>9257</v>
      </c>
      <c r="B9089" s="489" t="s">
        <v>5430</v>
      </c>
      <c r="C9089" s="490">
        <v>8284.6666666666697</v>
      </c>
      <c r="D9089" s="490">
        <v>1348.7437333333301</v>
      </c>
    </row>
    <row r="9090" spans="1:4" x14ac:dyDescent="0.2">
      <c r="A9090" s="489" t="s">
        <v>9257</v>
      </c>
      <c r="B9090" s="489" t="s">
        <v>5446</v>
      </c>
      <c r="C9090" s="490">
        <v>4142.3333333333303</v>
      </c>
      <c r="D9090" s="490">
        <v>639.57626666666704</v>
      </c>
    </row>
    <row r="9091" spans="1:4" x14ac:dyDescent="0.2">
      <c r="A9091" s="489" t="s">
        <v>9257</v>
      </c>
      <c r="B9091" s="489" t="s">
        <v>5153</v>
      </c>
      <c r="C9091" s="490">
        <v>2721</v>
      </c>
      <c r="D9091" s="490">
        <v>0</v>
      </c>
    </row>
    <row r="9092" spans="1:4" x14ac:dyDescent="0.2">
      <c r="A9092" s="489" t="s">
        <v>9257</v>
      </c>
      <c r="B9092" s="489" t="s">
        <v>5872</v>
      </c>
      <c r="C9092" s="490">
        <v>2365.7616892911001</v>
      </c>
      <c r="D9092" s="490">
        <v>307.78559577677203</v>
      </c>
    </row>
    <row r="9093" spans="1:4" x14ac:dyDescent="0.2">
      <c r="A9093" s="489" t="s">
        <v>9257</v>
      </c>
      <c r="B9093" s="489" t="s">
        <v>5873</v>
      </c>
      <c r="C9093" s="490">
        <v>771.23831070889901</v>
      </c>
      <c r="D9093" s="490">
        <v>95.170807541478098</v>
      </c>
    </row>
    <row r="9094" spans="1:4" x14ac:dyDescent="0.2">
      <c r="A9094" s="489" t="s">
        <v>9257</v>
      </c>
      <c r="B9094" s="489" t="s">
        <v>5153</v>
      </c>
      <c r="C9094" s="490">
        <v>3008</v>
      </c>
      <c r="D9094" s="490">
        <v>0</v>
      </c>
    </row>
    <row r="9095" spans="1:4" x14ac:dyDescent="0.2">
      <c r="A9095" s="489" t="s">
        <v>9257</v>
      </c>
      <c r="B9095" s="489" t="s">
        <v>5435</v>
      </c>
      <c r="C9095" s="490">
        <v>8688.0466472303196</v>
      </c>
      <c r="D9095" s="490">
        <v>1285.8309037900901</v>
      </c>
    </row>
    <row r="9096" spans="1:4" x14ac:dyDescent="0.2">
      <c r="A9096" s="489" t="s">
        <v>9257</v>
      </c>
      <c r="B9096" s="489" t="s">
        <v>5461</v>
      </c>
      <c r="C9096" s="490">
        <v>6211.9533527696804</v>
      </c>
      <c r="D9096" s="490">
        <v>872.15825072886309</v>
      </c>
    </row>
    <row r="9097" spans="1:4" x14ac:dyDescent="0.2">
      <c r="A9097" s="489" t="s">
        <v>9257</v>
      </c>
      <c r="B9097" s="489" t="s">
        <v>4827</v>
      </c>
      <c r="C9097" s="490">
        <v>13449</v>
      </c>
      <c r="D9097" s="490">
        <v>3285.5907000000002</v>
      </c>
    </row>
    <row r="9098" spans="1:4" x14ac:dyDescent="0.2">
      <c r="A9098" s="489" t="s">
        <v>9257</v>
      </c>
      <c r="B9098" s="489" t="s">
        <v>4832</v>
      </c>
      <c r="C9098" s="490">
        <v>1460</v>
      </c>
      <c r="D9098" s="490">
        <v>356.678</v>
      </c>
    </row>
    <row r="9099" spans="1:4" x14ac:dyDescent="0.2">
      <c r="A9099" s="489" t="s">
        <v>9257</v>
      </c>
      <c r="B9099" s="489" t="s">
        <v>4833</v>
      </c>
      <c r="C9099" s="490">
        <v>-1460</v>
      </c>
      <c r="D9099" s="490">
        <v>-239.14800000000002</v>
      </c>
    </row>
    <row r="9100" spans="1:4" x14ac:dyDescent="0.2">
      <c r="A9100" s="489" t="s">
        <v>9257</v>
      </c>
      <c r="B9100" s="489" t="s">
        <v>5153</v>
      </c>
      <c r="C9100" s="490">
        <v>7454</v>
      </c>
      <c r="D9100" s="490">
        <v>0</v>
      </c>
    </row>
    <row r="9101" spans="1:4" x14ac:dyDescent="0.2">
      <c r="A9101" s="489" t="s">
        <v>9257</v>
      </c>
      <c r="B9101" s="489" t="s">
        <v>4892</v>
      </c>
      <c r="C9101" s="490">
        <v>4116.9590643274905</v>
      </c>
      <c r="D9101" s="490">
        <v>763.28421052631609</v>
      </c>
    </row>
    <row r="9102" spans="1:4" x14ac:dyDescent="0.2">
      <c r="A9102" s="489" t="s">
        <v>9257</v>
      </c>
      <c r="B9102" s="489" t="s">
        <v>4893</v>
      </c>
      <c r="C9102" s="490">
        <v>811.04093567251505</v>
      </c>
      <c r="D9102" s="490">
        <v>142.66210058479501</v>
      </c>
    </row>
    <row r="9103" spans="1:4" x14ac:dyDescent="0.2">
      <c r="A9103" s="489" t="s">
        <v>9257</v>
      </c>
      <c r="B9103" s="489" t="s">
        <v>3265</v>
      </c>
      <c r="C9103" s="490">
        <v>53993.187264635402</v>
      </c>
      <c r="D9103" s="490">
        <v>20101.663618623799</v>
      </c>
    </row>
    <row r="9104" spans="1:4" x14ac:dyDescent="0.2">
      <c r="A9104" s="489" t="s">
        <v>9257</v>
      </c>
      <c r="B9104" s="489" t="s">
        <v>3264</v>
      </c>
      <c r="C9104" s="490">
        <v>28106.812735364601</v>
      </c>
      <c r="D9104" s="490">
        <v>11001.006504621701</v>
      </c>
    </row>
    <row r="9105" spans="1:4" x14ac:dyDescent="0.2">
      <c r="A9105" s="489" t="s">
        <v>9257</v>
      </c>
      <c r="B9105" s="489" t="s">
        <v>4010</v>
      </c>
      <c r="C9105" s="490">
        <v>33659.588235294097</v>
      </c>
      <c r="D9105" s="490">
        <v>9673.7656588235313</v>
      </c>
    </row>
    <row r="9106" spans="1:4" x14ac:dyDescent="0.2">
      <c r="A9106" s="489" t="s">
        <v>9257</v>
      </c>
      <c r="B9106" s="489" t="s">
        <v>4011</v>
      </c>
      <c r="C9106" s="490">
        <v>52172.3617647059</v>
      </c>
      <c r="D9106" s="490">
        <v>14258.706470294101</v>
      </c>
    </row>
    <row r="9107" spans="1:4" x14ac:dyDescent="0.2">
      <c r="A9107" s="489" t="s">
        <v>9257</v>
      </c>
      <c r="B9107" s="489" t="s">
        <v>5153</v>
      </c>
      <c r="C9107" s="490">
        <v>4778</v>
      </c>
      <c r="D9107" s="490">
        <v>0</v>
      </c>
    </row>
    <row r="9108" spans="1:4" x14ac:dyDescent="0.2">
      <c r="A9108" s="489" t="s">
        <v>9257</v>
      </c>
      <c r="B9108" s="489" t="s">
        <v>5876</v>
      </c>
      <c r="C9108" s="490">
        <v>5062</v>
      </c>
      <c r="D9108" s="490">
        <v>651.98559999999998</v>
      </c>
    </row>
    <row r="9109" spans="1:4" x14ac:dyDescent="0.2">
      <c r="A9109" s="489" t="s">
        <v>9257</v>
      </c>
      <c r="B9109" s="489" t="s">
        <v>4010</v>
      </c>
      <c r="C9109" s="490">
        <v>4557</v>
      </c>
      <c r="D9109" s="490">
        <v>1309.6818000000001</v>
      </c>
    </row>
    <row r="9110" spans="1:4" x14ac:dyDescent="0.2">
      <c r="A9110" s="489" t="s">
        <v>9257</v>
      </c>
      <c r="B9110" s="489" t="s">
        <v>4014</v>
      </c>
      <c r="C9110" s="490">
        <v>1115</v>
      </c>
      <c r="D9110" s="490">
        <v>320.45100000000002</v>
      </c>
    </row>
    <row r="9111" spans="1:4" x14ac:dyDescent="0.2">
      <c r="A9111" s="489" t="s">
        <v>9257</v>
      </c>
      <c r="B9111" s="489" t="s">
        <v>4015</v>
      </c>
      <c r="C9111" s="490">
        <v>-1115</v>
      </c>
      <c r="D9111" s="490">
        <v>-182.637</v>
      </c>
    </row>
    <row r="9112" spans="1:4" x14ac:dyDescent="0.2">
      <c r="A9112" s="489" t="s">
        <v>9257</v>
      </c>
      <c r="B9112" s="489" t="s">
        <v>4827</v>
      </c>
      <c r="C9112" s="490">
        <v>12660</v>
      </c>
      <c r="D9112" s="490">
        <v>3092.8380000000002</v>
      </c>
    </row>
    <row r="9113" spans="1:4" x14ac:dyDescent="0.2">
      <c r="A9113" s="489" t="s">
        <v>9257</v>
      </c>
      <c r="B9113" s="489" t="s">
        <v>4832</v>
      </c>
      <c r="C9113" s="490">
        <v>777</v>
      </c>
      <c r="D9113" s="490">
        <v>189.8211</v>
      </c>
    </row>
    <row r="9114" spans="1:4" x14ac:dyDescent="0.2">
      <c r="A9114" s="489" t="s">
        <v>9257</v>
      </c>
      <c r="B9114" s="489" t="s">
        <v>4833</v>
      </c>
      <c r="C9114" s="490">
        <v>-777</v>
      </c>
      <c r="D9114" s="490">
        <v>-127.27260000000001</v>
      </c>
    </row>
    <row r="9115" spans="1:4" x14ac:dyDescent="0.2">
      <c r="A9115" s="489" t="s">
        <v>9257</v>
      </c>
      <c r="B9115" s="489" t="s">
        <v>5884</v>
      </c>
      <c r="C9115" s="490">
        <v>7240.6666666666706</v>
      </c>
      <c r="D9115" s="490">
        <v>918.84059999999999</v>
      </c>
    </row>
    <row r="9116" spans="1:4" x14ac:dyDescent="0.2">
      <c r="A9116" s="489" t="s">
        <v>9257</v>
      </c>
      <c r="B9116" s="489" t="s">
        <v>5885</v>
      </c>
      <c r="C9116" s="490">
        <v>3620.3333333333303</v>
      </c>
      <c r="D9116" s="490">
        <v>446.74913333333302</v>
      </c>
    </row>
    <row r="9117" spans="1:4" x14ac:dyDescent="0.2">
      <c r="A9117" s="489" t="s">
        <v>9257</v>
      </c>
      <c r="B9117" s="489" t="s">
        <v>4010</v>
      </c>
      <c r="C9117" s="490">
        <v>7405</v>
      </c>
      <c r="D9117" s="490">
        <v>2128.1970000000001</v>
      </c>
    </row>
    <row r="9118" spans="1:4" x14ac:dyDescent="0.2">
      <c r="A9118" s="489" t="s">
        <v>9257</v>
      </c>
      <c r="B9118" s="489" t="s">
        <v>4014</v>
      </c>
      <c r="C9118" s="490">
        <v>1474</v>
      </c>
      <c r="D9118" s="490">
        <v>423.62760000000003</v>
      </c>
    </row>
    <row r="9119" spans="1:4" x14ac:dyDescent="0.2">
      <c r="A9119" s="489" t="s">
        <v>9257</v>
      </c>
      <c r="B9119" s="489" t="s">
        <v>4015</v>
      </c>
      <c r="C9119" s="490">
        <v>-1474</v>
      </c>
      <c r="D9119" s="490">
        <v>-241.44120000000001</v>
      </c>
    </row>
    <row r="9120" spans="1:4" x14ac:dyDescent="0.2">
      <c r="A9120" s="489" t="s">
        <v>9257</v>
      </c>
      <c r="B9120" s="489" t="s">
        <v>4827</v>
      </c>
      <c r="C9120" s="490">
        <v>8830</v>
      </c>
      <c r="D9120" s="490">
        <v>2157.1690000000003</v>
      </c>
    </row>
    <row r="9121" spans="1:4" x14ac:dyDescent="0.2">
      <c r="A9121" s="489" t="s">
        <v>9257</v>
      </c>
      <c r="B9121" s="489" t="s">
        <v>4832</v>
      </c>
      <c r="C9121" s="490">
        <v>2546</v>
      </c>
      <c r="D9121" s="490">
        <v>621.98779999999999</v>
      </c>
    </row>
    <row r="9122" spans="1:4" x14ac:dyDescent="0.2">
      <c r="A9122" s="489" t="s">
        <v>9257</v>
      </c>
      <c r="B9122" s="489" t="s">
        <v>4833</v>
      </c>
      <c r="C9122" s="490">
        <v>-2546</v>
      </c>
      <c r="D9122" s="490">
        <v>-417.03480000000002</v>
      </c>
    </row>
    <row r="9123" spans="1:4" x14ac:dyDescent="0.2">
      <c r="A9123" s="489" t="s">
        <v>9257</v>
      </c>
      <c r="B9123" s="489" t="s">
        <v>4010</v>
      </c>
      <c r="C9123" s="490">
        <v>17497</v>
      </c>
      <c r="D9123" s="490">
        <v>5028.6378000000004</v>
      </c>
    </row>
    <row r="9124" spans="1:4" x14ac:dyDescent="0.2">
      <c r="A9124" s="489" t="s">
        <v>9257</v>
      </c>
      <c r="B9124" s="489" t="s">
        <v>3275</v>
      </c>
      <c r="C9124" s="490">
        <v>15104</v>
      </c>
      <c r="D9124" s="490">
        <v>5142.9120000000003</v>
      </c>
    </row>
    <row r="9125" spans="1:4" x14ac:dyDescent="0.2">
      <c r="A9125" s="489" t="s">
        <v>9257</v>
      </c>
      <c r="B9125" s="489" t="s">
        <v>5153</v>
      </c>
      <c r="C9125" s="490">
        <v>4254</v>
      </c>
      <c r="D9125" s="490">
        <v>0</v>
      </c>
    </row>
    <row r="9126" spans="1:4" x14ac:dyDescent="0.2">
      <c r="A9126" s="489" t="s">
        <v>9257</v>
      </c>
      <c r="B9126" s="489" t="s">
        <v>5429</v>
      </c>
      <c r="C9126" s="490">
        <v>6527.0655270655307</v>
      </c>
      <c r="D9126" s="490">
        <v>1086.1037037037001</v>
      </c>
    </row>
    <row r="9127" spans="1:4" x14ac:dyDescent="0.2">
      <c r="A9127" s="489" t="s">
        <v>9257</v>
      </c>
      <c r="B9127" s="489" t="s">
        <v>5443</v>
      </c>
      <c r="C9127" s="490">
        <v>2636.9344729344703</v>
      </c>
      <c r="D9127" s="490">
        <v>416.371953276353</v>
      </c>
    </row>
    <row r="9128" spans="1:4" x14ac:dyDescent="0.2">
      <c r="A9128" s="489" t="s">
        <v>9257</v>
      </c>
      <c r="B9128" s="489" t="s">
        <v>4827</v>
      </c>
      <c r="C9128" s="490">
        <v>23018</v>
      </c>
      <c r="D9128" s="490">
        <v>5623.2974000000004</v>
      </c>
    </row>
    <row r="9129" spans="1:4" x14ac:dyDescent="0.2">
      <c r="A9129" s="489" t="s">
        <v>9257</v>
      </c>
      <c r="B9129" s="489" t="s">
        <v>5153</v>
      </c>
      <c r="C9129" s="490">
        <v>679</v>
      </c>
      <c r="D9129" s="490">
        <v>0</v>
      </c>
    </row>
    <row r="9130" spans="1:4" x14ac:dyDescent="0.2">
      <c r="A9130" s="489" t="s">
        <v>9257</v>
      </c>
      <c r="B9130" s="489" t="s">
        <v>4881</v>
      </c>
      <c r="C9130" s="490">
        <v>2786</v>
      </c>
      <c r="D9130" s="490">
        <v>505.10180000000003</v>
      </c>
    </row>
    <row r="9131" spans="1:4" x14ac:dyDescent="0.2">
      <c r="A9131" s="489" t="s">
        <v>9257</v>
      </c>
      <c r="B9131" s="489" t="s">
        <v>4010</v>
      </c>
      <c r="C9131" s="490">
        <v>845</v>
      </c>
      <c r="D9131" s="490">
        <v>242.85300000000001</v>
      </c>
    </row>
    <row r="9132" spans="1:4" x14ac:dyDescent="0.2">
      <c r="A9132" s="489" t="s">
        <v>9257</v>
      </c>
      <c r="B9132" s="489" t="s">
        <v>4014</v>
      </c>
      <c r="C9132" s="490">
        <v>1192</v>
      </c>
      <c r="D9132" s="490">
        <v>342.58080000000001</v>
      </c>
    </row>
    <row r="9133" spans="1:4" x14ac:dyDescent="0.2">
      <c r="A9133" s="489" t="s">
        <v>9257</v>
      </c>
      <c r="B9133" s="489" t="s">
        <v>4015</v>
      </c>
      <c r="C9133" s="490">
        <v>-611.1</v>
      </c>
      <c r="D9133" s="490">
        <v>-100.09818</v>
      </c>
    </row>
    <row r="9134" spans="1:4" x14ac:dyDescent="0.2">
      <c r="A9134" s="489" t="s">
        <v>9257</v>
      </c>
      <c r="B9134" s="489" t="s">
        <v>4016</v>
      </c>
      <c r="C9134" s="490">
        <v>-580.9</v>
      </c>
      <c r="D9134" s="490">
        <v>-69.707999999999998</v>
      </c>
    </row>
    <row r="9135" spans="1:4" x14ac:dyDescent="0.2">
      <c r="A9135" s="489" t="s">
        <v>9257</v>
      </c>
      <c r="B9135" s="489" t="s">
        <v>4827</v>
      </c>
      <c r="C9135" s="490">
        <v>9400</v>
      </c>
      <c r="D9135" s="490">
        <v>2296.42</v>
      </c>
    </row>
    <row r="9136" spans="1:4" x14ac:dyDescent="0.2">
      <c r="A9136" s="489" t="s">
        <v>9257</v>
      </c>
      <c r="B9136" s="489" t="s">
        <v>4832</v>
      </c>
      <c r="C9136" s="490">
        <v>2016</v>
      </c>
      <c r="D9136" s="490">
        <v>492.50880000000001</v>
      </c>
    </row>
    <row r="9137" spans="1:4" x14ac:dyDescent="0.2">
      <c r="A9137" s="489" t="s">
        <v>9257</v>
      </c>
      <c r="B9137" s="489" t="s">
        <v>4833</v>
      </c>
      <c r="C9137" s="490">
        <v>-2016</v>
      </c>
      <c r="D9137" s="490">
        <v>-330.2208</v>
      </c>
    </row>
    <row r="9138" spans="1:4" x14ac:dyDescent="0.2">
      <c r="A9138" s="489" t="s">
        <v>9257</v>
      </c>
      <c r="B9138" s="489" t="s">
        <v>4827</v>
      </c>
      <c r="C9138" s="490">
        <v>11771</v>
      </c>
      <c r="D9138" s="490">
        <v>2875.6553000000004</v>
      </c>
    </row>
    <row r="9139" spans="1:4" x14ac:dyDescent="0.2">
      <c r="A9139" s="489" t="s">
        <v>9257</v>
      </c>
      <c r="B9139" s="489" t="s">
        <v>4010</v>
      </c>
      <c r="C9139" s="490">
        <v>5729</v>
      </c>
      <c r="D9139" s="490">
        <v>1646.5146</v>
      </c>
    </row>
    <row r="9140" spans="1:4" x14ac:dyDescent="0.2">
      <c r="A9140" s="489" t="s">
        <v>9257</v>
      </c>
      <c r="B9140" s="489" t="s">
        <v>4014</v>
      </c>
      <c r="C9140" s="490">
        <v>1691</v>
      </c>
      <c r="D9140" s="490">
        <v>485.99340000000001</v>
      </c>
    </row>
    <row r="9141" spans="1:4" x14ac:dyDescent="0.2">
      <c r="A9141" s="489" t="s">
        <v>9257</v>
      </c>
      <c r="B9141" s="489" t="s">
        <v>4015</v>
      </c>
      <c r="C9141" s="490">
        <v>-1691</v>
      </c>
      <c r="D9141" s="490">
        <v>-276.98580000000004</v>
      </c>
    </row>
    <row r="9142" spans="1:4" x14ac:dyDescent="0.2">
      <c r="A9142" s="489" t="s">
        <v>9257</v>
      </c>
      <c r="B9142" s="489" t="s">
        <v>4827</v>
      </c>
      <c r="C9142" s="490">
        <v>3570</v>
      </c>
      <c r="D9142" s="490">
        <v>872.15100000000007</v>
      </c>
    </row>
    <row r="9143" spans="1:4" x14ac:dyDescent="0.2">
      <c r="A9143" s="489" t="s">
        <v>9257</v>
      </c>
      <c r="B9143" s="489" t="s">
        <v>4832</v>
      </c>
      <c r="C9143" s="490">
        <v>1044</v>
      </c>
      <c r="D9143" s="490">
        <v>255.04920000000001</v>
      </c>
    </row>
    <row r="9144" spans="1:4" x14ac:dyDescent="0.2">
      <c r="A9144" s="489" t="s">
        <v>9257</v>
      </c>
      <c r="B9144" s="489" t="s">
        <v>4833</v>
      </c>
      <c r="C9144" s="490">
        <v>-1044</v>
      </c>
      <c r="D9144" s="490">
        <v>-171.00720000000001</v>
      </c>
    </row>
    <row r="9145" spans="1:4" x14ac:dyDescent="0.2">
      <c r="A9145" s="489" t="s">
        <v>9257</v>
      </c>
      <c r="B9145" s="489" t="s">
        <v>1105</v>
      </c>
      <c r="C9145" s="490">
        <v>945.84615384615404</v>
      </c>
      <c r="D9145" s="490">
        <v>478.78732307692303</v>
      </c>
    </row>
    <row r="9146" spans="1:4" x14ac:dyDescent="0.2">
      <c r="A9146" s="489" t="s">
        <v>9257</v>
      </c>
      <c r="B9146" s="489" t="s">
        <v>1105</v>
      </c>
      <c r="C9146" s="490">
        <v>1606.1538461538501</v>
      </c>
      <c r="D9146" s="490">
        <v>813.03507692307699</v>
      </c>
    </row>
    <row r="9147" spans="1:4" x14ac:dyDescent="0.2">
      <c r="A9147" s="489" t="s">
        <v>9257</v>
      </c>
      <c r="B9147" s="489" t="s">
        <v>1105</v>
      </c>
      <c r="C9147" s="490">
        <v>3410</v>
      </c>
      <c r="D9147" s="490">
        <v>1726.1420000000001</v>
      </c>
    </row>
    <row r="9148" spans="1:4" x14ac:dyDescent="0.2">
      <c r="A9148" s="489" t="s">
        <v>9257</v>
      </c>
      <c r="B9148" s="489" t="s">
        <v>173</v>
      </c>
      <c r="C9148" s="490">
        <v>24313.157413709301</v>
      </c>
      <c r="D9148" s="490">
        <v>10457.0890036364</v>
      </c>
    </row>
    <row r="9149" spans="1:4" x14ac:dyDescent="0.2">
      <c r="A9149" s="489" t="s">
        <v>9257</v>
      </c>
      <c r="B9149" s="489" t="s">
        <v>175</v>
      </c>
      <c r="C9149" s="490">
        <v>56730.7006319883</v>
      </c>
      <c r="D9149" s="490">
        <v>23208.529628546399</v>
      </c>
    </row>
    <row r="9150" spans="1:4" x14ac:dyDescent="0.2">
      <c r="A9150" s="489" t="s">
        <v>9257</v>
      </c>
      <c r="B9150" s="489" t="s">
        <v>176</v>
      </c>
      <c r="C9150" s="490">
        <v>43986.553954302399</v>
      </c>
      <c r="D9150" s="490">
        <v>17409.878055112902</v>
      </c>
    </row>
    <row r="9151" spans="1:4" x14ac:dyDescent="0.2">
      <c r="A9151" s="489" t="s">
        <v>9257</v>
      </c>
      <c r="B9151" s="489" t="s">
        <v>3291</v>
      </c>
      <c r="C9151" s="490">
        <v>23682.272727272699</v>
      </c>
      <c r="D9151" s="490">
        <v>7822.25468181818</v>
      </c>
    </row>
    <row r="9152" spans="1:4" x14ac:dyDescent="0.2">
      <c r="A9152" s="489" t="s">
        <v>9257</v>
      </c>
      <c r="B9152" s="489" t="s">
        <v>3292</v>
      </c>
      <c r="C9152" s="490">
        <v>55258.636363636404</v>
      </c>
      <c r="D9152" s="490">
        <v>17362.263545454502</v>
      </c>
    </row>
    <row r="9153" spans="1:4" x14ac:dyDescent="0.2">
      <c r="A9153" s="489" t="s">
        <v>9257</v>
      </c>
      <c r="B9153" s="489" t="s">
        <v>3293</v>
      </c>
      <c r="C9153" s="490">
        <v>147177.430909091</v>
      </c>
      <c r="D9153" s="490">
        <v>43755.850209272699</v>
      </c>
    </row>
    <row r="9154" spans="1:4" x14ac:dyDescent="0.2">
      <c r="A9154" s="489" t="s">
        <v>9257</v>
      </c>
      <c r="B9154" s="489" t="s">
        <v>4991</v>
      </c>
      <c r="C9154" s="490">
        <v>7799.8757364080502</v>
      </c>
      <c r="D9154" s="490">
        <v>2114.5949129578903</v>
      </c>
    </row>
    <row r="9155" spans="1:4" x14ac:dyDescent="0.2">
      <c r="A9155" s="489" t="s">
        <v>9257</v>
      </c>
      <c r="B9155" s="489" t="s">
        <v>4993</v>
      </c>
      <c r="C9155" s="490">
        <v>3560.37458398434</v>
      </c>
      <c r="D9155" s="490">
        <v>981.61745740355104</v>
      </c>
    </row>
    <row r="9156" spans="1:4" x14ac:dyDescent="0.2">
      <c r="A9156" s="489" t="s">
        <v>9257</v>
      </c>
      <c r="B9156" s="489" t="s">
        <v>4989</v>
      </c>
      <c r="C9156" s="490">
        <v>20493.809679607599</v>
      </c>
      <c r="D9156" s="490">
        <v>5682.8561824398903</v>
      </c>
    </row>
    <row r="9157" spans="1:4" x14ac:dyDescent="0.2">
      <c r="A9157" s="489" t="s">
        <v>9257</v>
      </c>
      <c r="B9157" s="489" t="s">
        <v>4012</v>
      </c>
      <c r="C9157" s="490">
        <v>312258.66000000003</v>
      </c>
      <c r="D9157" s="490">
        <v>80750.089475999994</v>
      </c>
    </row>
    <row r="9158" spans="1:4" x14ac:dyDescent="0.2">
      <c r="A9158" s="489" t="s">
        <v>9257</v>
      </c>
      <c r="B9158" s="489" t="s">
        <v>4991</v>
      </c>
      <c r="C9158" s="490">
        <v>10771.256969325401</v>
      </c>
      <c r="D9158" s="490">
        <v>2421.5939918437402</v>
      </c>
    </row>
    <row r="9159" spans="1:4" x14ac:dyDescent="0.2">
      <c r="A9159" s="489" t="s">
        <v>9257</v>
      </c>
      <c r="B9159" s="489" t="s">
        <v>4993</v>
      </c>
      <c r="C9159" s="490">
        <v>4916.7077588355105</v>
      </c>
      <c r="D9159" s="490">
        <v>1127.9910940320401</v>
      </c>
    </row>
    <row r="9160" spans="1:4" x14ac:dyDescent="0.2">
      <c r="A9160" s="489" t="s">
        <v>9257</v>
      </c>
      <c r="B9160" s="489" t="s">
        <v>4989</v>
      </c>
      <c r="C9160" s="490">
        <v>28300.975271839099</v>
      </c>
      <c r="D9160" s="490">
        <v>6537.80829754755</v>
      </c>
    </row>
    <row r="9161" spans="1:4" x14ac:dyDescent="0.2">
      <c r="A9161" s="489" t="s">
        <v>9257</v>
      </c>
      <c r="B9161" s="489" t="s">
        <v>1136</v>
      </c>
      <c r="C9161" s="490">
        <v>24881.990392459</v>
      </c>
      <c r="D9161" s="490">
        <v>11632.330508474601</v>
      </c>
    </row>
    <row r="9162" spans="1:4" x14ac:dyDescent="0.2">
      <c r="A9162" s="489" t="s">
        <v>9257</v>
      </c>
      <c r="B9162" s="489" t="s">
        <v>1137</v>
      </c>
      <c r="C9162" s="490">
        <v>56295.503262938502</v>
      </c>
      <c r="D9162" s="490">
        <v>25040.239851355</v>
      </c>
    </row>
    <row r="9163" spans="1:4" x14ac:dyDescent="0.2">
      <c r="A9163" s="489" t="s">
        <v>9257</v>
      </c>
      <c r="B9163" s="489" t="s">
        <v>173</v>
      </c>
      <c r="C9163" s="490">
        <v>24881.990392459</v>
      </c>
      <c r="D9163" s="490">
        <v>10701.744067796601</v>
      </c>
    </row>
    <row r="9164" spans="1:4" x14ac:dyDescent="0.2">
      <c r="A9164" s="489" t="s">
        <v>9257</v>
      </c>
      <c r="B9164" s="489" t="s">
        <v>175</v>
      </c>
      <c r="C9164" s="490">
        <v>31202.0159521436</v>
      </c>
      <c r="D9164" s="490">
        <v>12764.7447260219</v>
      </c>
    </row>
    <row r="9165" spans="1:4" x14ac:dyDescent="0.2">
      <c r="A9165" s="489" t="s">
        <v>9257</v>
      </c>
      <c r="B9165" s="489" t="s">
        <v>1105</v>
      </c>
      <c r="C9165" s="490">
        <v>1573</v>
      </c>
      <c r="D9165" s="490">
        <v>796.25260000000003</v>
      </c>
    </row>
    <row r="9166" spans="1:4" x14ac:dyDescent="0.2">
      <c r="A9166" s="489" t="s">
        <v>9257</v>
      </c>
      <c r="B9166" s="489" t="s">
        <v>1108</v>
      </c>
      <c r="C9166" s="490">
        <v>3267</v>
      </c>
      <c r="D9166" s="490">
        <v>1875.258</v>
      </c>
    </row>
    <row r="9167" spans="1:4" x14ac:dyDescent="0.2">
      <c r="A9167" s="489" t="s">
        <v>9257</v>
      </c>
      <c r="B9167" s="489" t="s">
        <v>1108</v>
      </c>
      <c r="C9167" s="490">
        <v>8612</v>
      </c>
      <c r="D9167" s="490">
        <v>4943.2880000000005</v>
      </c>
    </row>
    <row r="9168" spans="1:4" x14ac:dyDescent="0.2">
      <c r="A9168" s="489" t="s">
        <v>9257</v>
      </c>
      <c r="B9168" s="489" t="s">
        <v>1115</v>
      </c>
      <c r="C9168" s="490">
        <v>3619</v>
      </c>
      <c r="D9168" s="490">
        <v>1973.4407000000001</v>
      </c>
    </row>
    <row r="9169" spans="1:4" x14ac:dyDescent="0.2">
      <c r="A9169" s="489" t="s">
        <v>9257</v>
      </c>
      <c r="B9169" s="489" t="s">
        <v>1115</v>
      </c>
      <c r="C9169" s="490">
        <v>9972</v>
      </c>
      <c r="D9169" s="490">
        <v>5437.7316000000001</v>
      </c>
    </row>
    <row r="9170" spans="1:4" x14ac:dyDescent="0.2">
      <c r="A9170" s="489" t="s">
        <v>9257</v>
      </c>
      <c r="B9170" s="489" t="s">
        <v>1115</v>
      </c>
      <c r="C9170" s="490">
        <v>5812</v>
      </c>
      <c r="D9170" s="490">
        <v>3169.2836000000002</v>
      </c>
    </row>
    <row r="9171" spans="1:4" x14ac:dyDescent="0.2">
      <c r="A9171" s="489" t="s">
        <v>9257</v>
      </c>
      <c r="B9171" s="489" t="s">
        <v>1115</v>
      </c>
      <c r="C9171" s="490">
        <v>3480</v>
      </c>
      <c r="D9171" s="490">
        <v>1897.644</v>
      </c>
    </row>
    <row r="9172" spans="1:4" x14ac:dyDescent="0.2">
      <c r="A9172" s="489" t="s">
        <v>9257</v>
      </c>
      <c r="B9172" s="489" t="s">
        <v>1105</v>
      </c>
      <c r="C9172" s="490">
        <v>1257.32038834951</v>
      </c>
      <c r="D9172" s="490">
        <v>636.45558058252402</v>
      </c>
    </row>
    <row r="9173" spans="1:4" x14ac:dyDescent="0.2">
      <c r="A9173" s="489" t="s">
        <v>9257</v>
      </c>
      <c r="B9173" s="489" t="s">
        <v>1106</v>
      </c>
      <c r="C9173" s="490">
        <v>1440.67961165049</v>
      </c>
      <c r="D9173" s="490">
        <v>692.96689320388305</v>
      </c>
    </row>
    <row r="9174" spans="1:4" x14ac:dyDescent="0.2">
      <c r="A9174" s="489" t="s">
        <v>9257</v>
      </c>
      <c r="B9174" s="489" t="s">
        <v>1107</v>
      </c>
      <c r="C9174" s="490">
        <v>1876</v>
      </c>
      <c r="D9174" s="490">
        <v>857.33199999999999</v>
      </c>
    </row>
    <row r="9175" spans="1:4" x14ac:dyDescent="0.2">
      <c r="A9175" s="489" t="s">
        <v>9257</v>
      </c>
      <c r="B9175" s="489" t="s">
        <v>1107</v>
      </c>
      <c r="C9175" s="490">
        <v>1311</v>
      </c>
      <c r="D9175" s="490">
        <v>599.12700000000007</v>
      </c>
    </row>
    <row r="9176" spans="1:4" x14ac:dyDescent="0.2">
      <c r="A9176" s="489" t="s">
        <v>9257</v>
      </c>
      <c r="B9176" s="489" t="s">
        <v>1106</v>
      </c>
      <c r="C9176" s="490">
        <v>2672</v>
      </c>
      <c r="D9176" s="490">
        <v>1285.232</v>
      </c>
    </row>
    <row r="9177" spans="1:4" x14ac:dyDescent="0.2">
      <c r="A9177" s="489" t="s">
        <v>9257</v>
      </c>
      <c r="B9177" s="489" t="s">
        <v>1115</v>
      </c>
      <c r="C9177" s="490">
        <v>6538</v>
      </c>
      <c r="D9177" s="490">
        <v>3565.1714000000002</v>
      </c>
    </row>
    <row r="9178" spans="1:4" x14ac:dyDescent="0.2">
      <c r="A9178" s="489" t="s">
        <v>9257</v>
      </c>
      <c r="B9178" s="489" t="s">
        <v>1115</v>
      </c>
      <c r="C9178" s="490">
        <v>3842</v>
      </c>
      <c r="D9178" s="490">
        <v>2095.0426000000002</v>
      </c>
    </row>
    <row r="9179" spans="1:4" x14ac:dyDescent="0.2">
      <c r="A9179" s="489" t="s">
        <v>9257</v>
      </c>
      <c r="B9179" s="489" t="s">
        <v>1115</v>
      </c>
      <c r="C9179" s="490">
        <v>27829</v>
      </c>
      <c r="D9179" s="490">
        <v>15175.153700000001</v>
      </c>
    </row>
    <row r="9180" spans="1:4" x14ac:dyDescent="0.2">
      <c r="A9180" s="489" t="s">
        <v>9257</v>
      </c>
      <c r="B9180" s="489" t="s">
        <v>1115</v>
      </c>
      <c r="C9180" s="490">
        <v>5026</v>
      </c>
      <c r="D9180" s="490">
        <v>2740.6777999999999</v>
      </c>
    </row>
    <row r="9181" spans="1:4" x14ac:dyDescent="0.2">
      <c r="A9181" s="489" t="s">
        <v>9257</v>
      </c>
      <c r="B9181" s="489" t="s">
        <v>1115</v>
      </c>
      <c r="C9181" s="490">
        <v>5196</v>
      </c>
      <c r="D9181" s="490">
        <v>2833.3788</v>
      </c>
    </row>
    <row r="9182" spans="1:4" x14ac:dyDescent="0.2">
      <c r="A9182" s="489" t="s">
        <v>9257</v>
      </c>
      <c r="B9182" s="489" t="s">
        <v>1115</v>
      </c>
      <c r="C9182" s="490">
        <v>5106</v>
      </c>
      <c r="D9182" s="490">
        <v>2784.3018000000002</v>
      </c>
    </row>
    <row r="9183" spans="1:4" x14ac:dyDescent="0.2">
      <c r="A9183" s="489" t="s">
        <v>9257</v>
      </c>
      <c r="B9183" s="489" t="s">
        <v>1122</v>
      </c>
      <c r="C9183" s="490">
        <v>32047.714285714301</v>
      </c>
      <c r="D9183" s="490">
        <v>16600.716</v>
      </c>
    </row>
    <row r="9184" spans="1:4" x14ac:dyDescent="0.2">
      <c r="A9184" s="489" t="s">
        <v>9257</v>
      </c>
      <c r="B9184" s="489" t="s">
        <v>1123</v>
      </c>
      <c r="C9184" s="490">
        <v>5341.2857142857101</v>
      </c>
      <c r="D9184" s="490">
        <v>2632.1856000000002</v>
      </c>
    </row>
    <row r="9185" spans="1:4" x14ac:dyDescent="0.2">
      <c r="A9185" s="489" t="s">
        <v>9257</v>
      </c>
      <c r="B9185" s="489" t="s">
        <v>1122</v>
      </c>
      <c r="C9185" s="490">
        <v>12542</v>
      </c>
      <c r="D9185" s="490">
        <v>6496.7560000000003</v>
      </c>
    </row>
    <row r="9186" spans="1:4" x14ac:dyDescent="0.2">
      <c r="A9186" s="489" t="s">
        <v>9257</v>
      </c>
      <c r="B9186" s="489" t="s">
        <v>1122</v>
      </c>
      <c r="C9186" s="490">
        <v>14863</v>
      </c>
      <c r="D9186" s="490">
        <v>7699.0340000000006</v>
      </c>
    </row>
    <row r="9187" spans="1:4" x14ac:dyDescent="0.2">
      <c r="A9187" s="489" t="s">
        <v>9257</v>
      </c>
      <c r="B9187" s="489" t="s">
        <v>1122</v>
      </c>
      <c r="C9187" s="490">
        <v>8988</v>
      </c>
      <c r="D9187" s="490">
        <v>4655.7840000000006</v>
      </c>
    </row>
    <row r="9188" spans="1:4" x14ac:dyDescent="0.2">
      <c r="A9188" s="489" t="s">
        <v>9257</v>
      </c>
      <c r="B9188" s="489" t="s">
        <v>1122</v>
      </c>
      <c r="C9188" s="490">
        <v>32992</v>
      </c>
      <c r="D9188" s="490">
        <v>17089.856</v>
      </c>
    </row>
    <row r="9189" spans="1:4" x14ac:dyDescent="0.2">
      <c r="A9189" s="489" t="s">
        <v>9257</v>
      </c>
      <c r="B9189" s="489" t="s">
        <v>1122</v>
      </c>
      <c r="C9189" s="490">
        <v>6144</v>
      </c>
      <c r="D9189" s="490">
        <v>3182.5920000000001</v>
      </c>
    </row>
    <row r="9190" spans="1:4" x14ac:dyDescent="0.2">
      <c r="A9190" s="489" t="s">
        <v>9257</v>
      </c>
      <c r="B9190" s="489" t="s">
        <v>1122</v>
      </c>
      <c r="C9190" s="490">
        <v>6837</v>
      </c>
      <c r="D9190" s="490">
        <v>3541.5660000000003</v>
      </c>
    </row>
    <row r="9191" spans="1:4" x14ac:dyDescent="0.2">
      <c r="A9191" s="489" t="s">
        <v>9257</v>
      </c>
      <c r="B9191" s="489" t="s">
        <v>1122</v>
      </c>
      <c r="C9191" s="490">
        <v>2638</v>
      </c>
      <c r="D9191" s="490">
        <v>1366.4840000000002</v>
      </c>
    </row>
    <row r="9192" spans="1:4" x14ac:dyDescent="0.2">
      <c r="A9192" s="489" t="s">
        <v>9257</v>
      </c>
      <c r="B9192" s="489" t="s">
        <v>1129</v>
      </c>
      <c r="C9192" s="490">
        <v>6591</v>
      </c>
      <c r="D9192" s="490">
        <v>3243.4311000000002</v>
      </c>
    </row>
    <row r="9193" spans="1:4" x14ac:dyDescent="0.2">
      <c r="A9193" s="489" t="s">
        <v>9257</v>
      </c>
      <c r="B9193" s="489" t="s">
        <v>1129</v>
      </c>
      <c r="C9193" s="490">
        <v>4965</v>
      </c>
      <c r="D9193" s="490">
        <v>2443.2764999999999</v>
      </c>
    </row>
    <row r="9194" spans="1:4" x14ac:dyDescent="0.2">
      <c r="A9194" s="489" t="s">
        <v>9257</v>
      </c>
      <c r="B9194" s="489" t="s">
        <v>1129</v>
      </c>
      <c r="C9194" s="490">
        <v>30670.2</v>
      </c>
      <c r="D9194" s="490">
        <v>15092.805420000001</v>
      </c>
    </row>
    <row r="9195" spans="1:4" x14ac:dyDescent="0.2">
      <c r="A9195" s="489" t="s">
        <v>9257</v>
      </c>
      <c r="B9195" s="489" t="s">
        <v>1129</v>
      </c>
      <c r="C9195" s="490">
        <v>7133</v>
      </c>
      <c r="D9195" s="490">
        <v>3510.1493</v>
      </c>
    </row>
    <row r="9196" spans="1:4" x14ac:dyDescent="0.2">
      <c r="A9196" s="489" t="s">
        <v>9257</v>
      </c>
      <c r="B9196" s="489" t="s">
        <v>1129</v>
      </c>
      <c r="C9196" s="490">
        <v>4956</v>
      </c>
      <c r="D9196" s="490">
        <v>2438.8476000000001</v>
      </c>
    </row>
    <row r="9197" spans="1:4" x14ac:dyDescent="0.2">
      <c r="A9197" s="489" t="s">
        <v>9257</v>
      </c>
      <c r="B9197" s="489" t="s">
        <v>1129</v>
      </c>
      <c r="C9197" s="490">
        <v>4345.1000000000004</v>
      </c>
      <c r="D9197" s="490">
        <v>2138.2237100000002</v>
      </c>
    </row>
    <row r="9198" spans="1:4" x14ac:dyDescent="0.2">
      <c r="A9198" s="489" t="s">
        <v>9257</v>
      </c>
      <c r="B9198" s="489" t="s">
        <v>1129</v>
      </c>
      <c r="C9198" s="490">
        <v>7584</v>
      </c>
      <c r="D9198" s="490">
        <v>3732.0864000000001</v>
      </c>
    </row>
    <row r="9199" spans="1:4" x14ac:dyDescent="0.2">
      <c r="A9199" s="489" t="s">
        <v>9257</v>
      </c>
      <c r="B9199" s="489" t="s">
        <v>1129</v>
      </c>
      <c r="C9199" s="490">
        <v>13985</v>
      </c>
      <c r="D9199" s="490">
        <v>6882.0185000000001</v>
      </c>
    </row>
    <row r="9200" spans="1:4" x14ac:dyDescent="0.2">
      <c r="A9200" s="489" t="s">
        <v>9257</v>
      </c>
      <c r="B9200" s="489" t="s">
        <v>1129</v>
      </c>
      <c r="C9200" s="490">
        <v>5686</v>
      </c>
      <c r="D9200" s="490">
        <v>2798.0806000000002</v>
      </c>
    </row>
    <row r="9201" spans="1:4" x14ac:dyDescent="0.2">
      <c r="A9201" s="489" t="s">
        <v>9257</v>
      </c>
      <c r="B9201" s="489" t="s">
        <v>1129</v>
      </c>
      <c r="C9201" s="490">
        <v>1907.9</v>
      </c>
      <c r="D9201" s="490">
        <v>938.87759000000005</v>
      </c>
    </row>
    <row r="9202" spans="1:4" x14ac:dyDescent="0.2">
      <c r="A9202" s="489" t="s">
        <v>9257</v>
      </c>
      <c r="B9202" s="489" t="s">
        <v>1129</v>
      </c>
      <c r="C9202" s="490">
        <v>6714</v>
      </c>
      <c r="D9202" s="490">
        <v>3303.9594000000002</v>
      </c>
    </row>
    <row r="9203" spans="1:4" x14ac:dyDescent="0.2">
      <c r="A9203" s="489" t="s">
        <v>9257</v>
      </c>
      <c r="B9203" s="489" t="s">
        <v>1129</v>
      </c>
      <c r="C9203" s="490">
        <v>7422</v>
      </c>
      <c r="D9203" s="490">
        <v>3652.3662000000004</v>
      </c>
    </row>
    <row r="9204" spans="1:4" x14ac:dyDescent="0.2">
      <c r="A9204" s="489" t="s">
        <v>9257</v>
      </c>
      <c r="B9204" s="489" t="s">
        <v>1129</v>
      </c>
      <c r="C9204" s="490">
        <v>26556.7765567766</v>
      </c>
      <c r="D9204" s="490">
        <v>13068.5897435897</v>
      </c>
    </row>
    <row r="9205" spans="1:4" x14ac:dyDescent="0.2">
      <c r="A9205" s="489" t="s">
        <v>9257</v>
      </c>
      <c r="B9205" s="489" t="s">
        <v>1130</v>
      </c>
      <c r="C9205" s="490">
        <v>31443.2234432234</v>
      </c>
      <c r="D9205" s="490">
        <v>14721.7172161172</v>
      </c>
    </row>
    <row r="9206" spans="1:4" x14ac:dyDescent="0.2">
      <c r="A9206" s="489" t="s">
        <v>9257</v>
      </c>
      <c r="B9206" s="489" t="s">
        <v>1129</v>
      </c>
      <c r="C9206" s="490">
        <v>7192</v>
      </c>
      <c r="D9206" s="490">
        <v>3539.1831999999999</v>
      </c>
    </row>
    <row r="9207" spans="1:4" x14ac:dyDescent="0.2">
      <c r="A9207" s="489" t="s">
        <v>9257</v>
      </c>
      <c r="B9207" s="489" t="s">
        <v>1129</v>
      </c>
      <c r="C9207" s="490">
        <v>7186</v>
      </c>
      <c r="D9207" s="490">
        <v>3536.2306000000003</v>
      </c>
    </row>
    <row r="9208" spans="1:4" x14ac:dyDescent="0.2">
      <c r="A9208" s="489" t="s">
        <v>9257</v>
      </c>
      <c r="B9208" s="489" t="s">
        <v>1129</v>
      </c>
      <c r="C9208" s="490">
        <v>30812.5</v>
      </c>
      <c r="D9208" s="490">
        <v>15162.831249999999</v>
      </c>
    </row>
    <row r="9209" spans="1:4" x14ac:dyDescent="0.2">
      <c r="A9209" s="489" t="s">
        <v>9257</v>
      </c>
      <c r="B9209" s="489" t="s">
        <v>1130</v>
      </c>
      <c r="C9209" s="490">
        <v>15529.5</v>
      </c>
      <c r="D9209" s="490">
        <v>7270.9119000000001</v>
      </c>
    </row>
    <row r="9210" spans="1:4" x14ac:dyDescent="0.2">
      <c r="A9210" s="489" t="s">
        <v>9257</v>
      </c>
      <c r="B9210" s="489" t="s">
        <v>1129</v>
      </c>
      <c r="C9210" s="490">
        <v>5256</v>
      </c>
      <c r="D9210" s="490">
        <v>2586.4776000000002</v>
      </c>
    </row>
    <row r="9211" spans="1:4" x14ac:dyDescent="0.2">
      <c r="A9211" s="489" t="s">
        <v>9257</v>
      </c>
      <c r="B9211" s="489" t="s">
        <v>1129</v>
      </c>
      <c r="C9211" s="490">
        <v>3139</v>
      </c>
      <c r="D9211" s="490">
        <v>1544.7019</v>
      </c>
    </row>
    <row r="9212" spans="1:4" x14ac:dyDescent="0.2">
      <c r="A9212" s="489" t="s">
        <v>9257</v>
      </c>
      <c r="B9212" s="489" t="s">
        <v>1136</v>
      </c>
      <c r="C9212" s="490">
        <v>7124</v>
      </c>
      <c r="D9212" s="490">
        <v>3330.4700000000003</v>
      </c>
    </row>
    <row r="9213" spans="1:4" x14ac:dyDescent="0.2">
      <c r="A9213" s="489" t="s">
        <v>9257</v>
      </c>
      <c r="B9213" s="489" t="s">
        <v>1136</v>
      </c>
      <c r="C9213" s="490">
        <v>24801</v>
      </c>
      <c r="D9213" s="490">
        <v>11594.467500000001</v>
      </c>
    </row>
    <row r="9214" spans="1:4" x14ac:dyDescent="0.2">
      <c r="A9214" s="489" t="s">
        <v>9257</v>
      </c>
      <c r="B9214" s="489" t="s">
        <v>1136</v>
      </c>
      <c r="C9214" s="490">
        <v>6604</v>
      </c>
      <c r="D9214" s="490">
        <v>3087.3700000000003</v>
      </c>
    </row>
    <row r="9215" spans="1:4" x14ac:dyDescent="0.2">
      <c r="A9215" s="489" t="s">
        <v>9257</v>
      </c>
      <c r="B9215" s="489" t="s">
        <v>1136</v>
      </c>
      <c r="C9215" s="490">
        <v>32322</v>
      </c>
      <c r="D9215" s="490">
        <v>15110.535</v>
      </c>
    </row>
    <row r="9216" spans="1:4" x14ac:dyDescent="0.2">
      <c r="A9216" s="489" t="s">
        <v>9257</v>
      </c>
      <c r="B9216" s="489" t="s">
        <v>1136</v>
      </c>
      <c r="C9216" s="490">
        <v>15710</v>
      </c>
      <c r="D9216" s="490">
        <v>7344.4250000000002</v>
      </c>
    </row>
    <row r="9217" spans="1:4" x14ac:dyDescent="0.2">
      <c r="A9217" s="489" t="s">
        <v>9257</v>
      </c>
      <c r="B9217" s="489" t="s">
        <v>1136</v>
      </c>
      <c r="C9217" s="490">
        <v>14742</v>
      </c>
      <c r="D9217" s="490">
        <v>6891.8850000000002</v>
      </c>
    </row>
    <row r="9218" spans="1:4" x14ac:dyDescent="0.2">
      <c r="A9218" s="489" t="s">
        <v>9257</v>
      </c>
      <c r="B9218" s="489" t="s">
        <v>1136</v>
      </c>
      <c r="C9218" s="490">
        <v>26968.457674418602</v>
      </c>
      <c r="D9218" s="490">
        <v>12607.753962790701</v>
      </c>
    </row>
    <row r="9219" spans="1:4" x14ac:dyDescent="0.2">
      <c r="A9219" s="489" t="s">
        <v>9257</v>
      </c>
      <c r="B9219" s="489" t="s">
        <v>1137</v>
      </c>
      <c r="C9219" s="490">
        <v>28114.617125581401</v>
      </c>
      <c r="D9219" s="490">
        <v>12505.381697458601</v>
      </c>
    </row>
    <row r="9220" spans="1:4" x14ac:dyDescent="0.2">
      <c r="A9220" s="489" t="s">
        <v>9257</v>
      </c>
      <c r="B9220" s="489" t="s">
        <v>1136</v>
      </c>
      <c r="C9220" s="490">
        <v>8027</v>
      </c>
      <c r="D9220" s="490">
        <v>3752.6225000000004</v>
      </c>
    </row>
    <row r="9221" spans="1:4" x14ac:dyDescent="0.2">
      <c r="A9221" s="489" t="s">
        <v>9257</v>
      </c>
      <c r="B9221" s="489" t="s">
        <v>1136</v>
      </c>
      <c r="C9221" s="490">
        <v>6674</v>
      </c>
      <c r="D9221" s="490">
        <v>3120.0950000000003</v>
      </c>
    </row>
    <row r="9222" spans="1:4" x14ac:dyDescent="0.2">
      <c r="A9222" s="489" t="s">
        <v>9257</v>
      </c>
      <c r="B9222" s="489" t="s">
        <v>1136</v>
      </c>
      <c r="C9222" s="490">
        <v>27334.987593052101</v>
      </c>
      <c r="D9222" s="490">
        <v>12779.106699751901</v>
      </c>
    </row>
    <row r="9223" spans="1:4" x14ac:dyDescent="0.2">
      <c r="A9223" s="489" t="s">
        <v>9257</v>
      </c>
      <c r="B9223" s="489" t="s">
        <v>1137</v>
      </c>
      <c r="C9223" s="490">
        <v>9385.0124069478898</v>
      </c>
      <c r="D9223" s="490">
        <v>4174.4535186104204</v>
      </c>
    </row>
    <row r="9224" spans="1:4" x14ac:dyDescent="0.2">
      <c r="A9224" s="489" t="s">
        <v>9257</v>
      </c>
      <c r="B9224" s="489" t="s">
        <v>1136</v>
      </c>
      <c r="C9224" s="490">
        <v>20148</v>
      </c>
      <c r="D9224" s="490">
        <v>9419.19</v>
      </c>
    </row>
    <row r="9225" spans="1:4" x14ac:dyDescent="0.2">
      <c r="A9225" s="489" t="s">
        <v>9257</v>
      </c>
      <c r="B9225" s="489" t="s">
        <v>1136</v>
      </c>
      <c r="C9225" s="490">
        <v>6894</v>
      </c>
      <c r="D9225" s="490">
        <v>3222.9450000000002</v>
      </c>
    </row>
    <row r="9226" spans="1:4" x14ac:dyDescent="0.2">
      <c r="A9226" s="489" t="s">
        <v>9257</v>
      </c>
      <c r="B9226" s="489" t="s">
        <v>1136</v>
      </c>
      <c r="C9226" s="490">
        <v>9440.6</v>
      </c>
      <c r="D9226" s="490">
        <v>4413.4805000000006</v>
      </c>
    </row>
    <row r="9227" spans="1:4" x14ac:dyDescent="0.2">
      <c r="A9227" s="489" t="s">
        <v>9257</v>
      </c>
      <c r="B9227" s="489" t="s">
        <v>1136</v>
      </c>
      <c r="C9227" s="490">
        <v>5493</v>
      </c>
      <c r="D9227" s="490">
        <v>2567.9775</v>
      </c>
    </row>
    <row r="9228" spans="1:4" x14ac:dyDescent="0.2">
      <c r="A9228" s="489" t="s">
        <v>9257</v>
      </c>
      <c r="B9228" s="489" t="s">
        <v>1136</v>
      </c>
      <c r="C9228" s="490">
        <v>6647</v>
      </c>
      <c r="D9228" s="490">
        <v>3107.4725000000003</v>
      </c>
    </row>
    <row r="9229" spans="1:4" x14ac:dyDescent="0.2">
      <c r="A9229" s="489" t="s">
        <v>9257</v>
      </c>
      <c r="B9229" s="489" t="s">
        <v>1136</v>
      </c>
      <c r="C9229" s="490">
        <v>15191</v>
      </c>
      <c r="D9229" s="490">
        <v>7101.7925000000005</v>
      </c>
    </row>
    <row r="9230" spans="1:4" x14ac:dyDescent="0.2">
      <c r="A9230" s="489" t="s">
        <v>9257</v>
      </c>
      <c r="B9230" s="489" t="s">
        <v>1136</v>
      </c>
      <c r="C9230" s="490">
        <v>21948</v>
      </c>
      <c r="D9230" s="490">
        <v>10260.69</v>
      </c>
    </row>
    <row r="9231" spans="1:4" x14ac:dyDescent="0.2">
      <c r="A9231" s="489" t="s">
        <v>9257</v>
      </c>
      <c r="B9231" s="489" t="s">
        <v>1136</v>
      </c>
      <c r="C9231" s="490">
        <v>8605</v>
      </c>
      <c r="D9231" s="490">
        <v>4022.8375000000001</v>
      </c>
    </row>
    <row r="9232" spans="1:4" x14ac:dyDescent="0.2">
      <c r="A9232" s="489" t="s">
        <v>9257</v>
      </c>
      <c r="B9232" s="489" t="s">
        <v>1136</v>
      </c>
      <c r="C9232" s="490">
        <v>6879</v>
      </c>
      <c r="D9232" s="490">
        <v>3215.9325000000003</v>
      </c>
    </row>
    <row r="9233" spans="1:4" x14ac:dyDescent="0.2">
      <c r="A9233" s="489" t="s">
        <v>9257</v>
      </c>
      <c r="B9233" s="489" t="s">
        <v>1136</v>
      </c>
      <c r="C9233" s="490">
        <v>3465</v>
      </c>
      <c r="D9233" s="490">
        <v>1619.8875</v>
      </c>
    </row>
    <row r="9234" spans="1:4" x14ac:dyDescent="0.2">
      <c r="A9234" s="489" t="s">
        <v>9257</v>
      </c>
      <c r="B9234" s="489" t="s">
        <v>1136</v>
      </c>
      <c r="C9234" s="490">
        <v>4166</v>
      </c>
      <c r="D9234" s="490">
        <v>1947.605</v>
      </c>
    </row>
    <row r="9235" spans="1:4" x14ac:dyDescent="0.2">
      <c r="A9235" s="489" t="s">
        <v>9257</v>
      </c>
      <c r="B9235" s="489" t="s">
        <v>1136</v>
      </c>
      <c r="C9235" s="490">
        <v>5032</v>
      </c>
      <c r="D9235" s="490">
        <v>2352.46</v>
      </c>
    </row>
    <row r="9236" spans="1:4" x14ac:dyDescent="0.2">
      <c r="A9236" s="489" t="s">
        <v>9257</v>
      </c>
      <c r="B9236" s="489" t="s">
        <v>1136</v>
      </c>
      <c r="C9236" s="490">
        <v>28867</v>
      </c>
      <c r="D9236" s="490">
        <v>13495.3225</v>
      </c>
    </row>
    <row r="9237" spans="1:4" x14ac:dyDescent="0.2">
      <c r="A9237" s="489" t="s">
        <v>9257</v>
      </c>
      <c r="B9237" s="489" t="s">
        <v>1136</v>
      </c>
      <c r="C9237" s="490">
        <v>30995.555555555602</v>
      </c>
      <c r="D9237" s="490">
        <v>14490.4222222222</v>
      </c>
    </row>
    <row r="9238" spans="1:4" x14ac:dyDescent="0.2">
      <c r="A9238" s="489" t="s">
        <v>9257</v>
      </c>
      <c r="B9238" s="489" t="s">
        <v>1137</v>
      </c>
      <c r="C9238" s="490">
        <v>41534.0444444444</v>
      </c>
      <c r="D9238" s="490">
        <v>18474.342968888901</v>
      </c>
    </row>
    <row r="9239" spans="1:4" x14ac:dyDescent="0.2">
      <c r="A9239" s="489" t="s">
        <v>9257</v>
      </c>
      <c r="B9239" s="489" t="s">
        <v>1136</v>
      </c>
      <c r="C9239" s="490">
        <v>6762</v>
      </c>
      <c r="D9239" s="490">
        <v>3161.2350000000001</v>
      </c>
    </row>
    <row r="9240" spans="1:4" x14ac:dyDescent="0.2">
      <c r="A9240" s="489" t="s">
        <v>9257</v>
      </c>
      <c r="B9240" s="489" t="s">
        <v>1136</v>
      </c>
      <c r="C9240" s="490">
        <v>4260</v>
      </c>
      <c r="D9240" s="490">
        <v>1991.5500000000002</v>
      </c>
    </row>
    <row r="9241" spans="1:4" x14ac:dyDescent="0.2">
      <c r="A9241" s="489" t="s">
        <v>9257</v>
      </c>
      <c r="B9241" s="489" t="s">
        <v>1136</v>
      </c>
      <c r="C9241" s="490">
        <v>2726</v>
      </c>
      <c r="D9241" s="490">
        <v>1274.405</v>
      </c>
    </row>
    <row r="9242" spans="1:4" x14ac:dyDescent="0.2">
      <c r="A9242" s="489" t="s">
        <v>9257</v>
      </c>
      <c r="B9242" s="489" t="s">
        <v>1136</v>
      </c>
      <c r="C9242" s="490">
        <v>9881</v>
      </c>
      <c r="D9242" s="490">
        <v>4619.3675000000003</v>
      </c>
    </row>
    <row r="9243" spans="1:4" x14ac:dyDescent="0.2">
      <c r="A9243" s="489" t="s">
        <v>9257</v>
      </c>
      <c r="B9243" s="489" t="s">
        <v>1136</v>
      </c>
      <c r="C9243" s="490">
        <v>4901.0479041916205</v>
      </c>
      <c r="D9243" s="490">
        <v>2291.23989520958</v>
      </c>
    </row>
    <row r="9244" spans="1:4" x14ac:dyDescent="0.2">
      <c r="A9244" s="489" t="s">
        <v>9257</v>
      </c>
      <c r="B9244" s="489" t="s">
        <v>3264</v>
      </c>
      <c r="C9244" s="490">
        <v>6011.9520958083804</v>
      </c>
      <c r="D9244" s="490">
        <v>2353.0780502994003</v>
      </c>
    </row>
    <row r="9245" spans="1:4" x14ac:dyDescent="0.2">
      <c r="A9245" s="489" t="s">
        <v>9257</v>
      </c>
      <c r="B9245" s="489" t="s">
        <v>173</v>
      </c>
      <c r="C9245" s="490">
        <v>6202</v>
      </c>
      <c r="D9245" s="490">
        <v>2667.4802</v>
      </c>
    </row>
    <row r="9246" spans="1:4" x14ac:dyDescent="0.2">
      <c r="A9246" s="489" t="s">
        <v>9257</v>
      </c>
      <c r="B9246" s="489" t="s">
        <v>173</v>
      </c>
      <c r="C9246" s="490">
        <v>3848</v>
      </c>
      <c r="D9246" s="490">
        <v>1655.0248000000001</v>
      </c>
    </row>
    <row r="9247" spans="1:4" x14ac:dyDescent="0.2">
      <c r="A9247" s="489" t="s">
        <v>9257</v>
      </c>
      <c r="B9247" s="489" t="s">
        <v>173</v>
      </c>
      <c r="C9247" s="490">
        <v>7480</v>
      </c>
      <c r="D9247" s="490">
        <v>3217.1480000000001</v>
      </c>
    </row>
    <row r="9248" spans="1:4" x14ac:dyDescent="0.2">
      <c r="A9248" s="489" t="s">
        <v>9257</v>
      </c>
      <c r="B9248" s="489" t="s">
        <v>173</v>
      </c>
      <c r="C9248" s="490">
        <v>8605</v>
      </c>
      <c r="D9248" s="490">
        <v>3701.0105000000003</v>
      </c>
    </row>
    <row r="9249" spans="1:4" x14ac:dyDescent="0.2">
      <c r="A9249" s="489" t="s">
        <v>9257</v>
      </c>
      <c r="B9249" s="489" t="s">
        <v>173</v>
      </c>
      <c r="C9249" s="490">
        <v>5959</v>
      </c>
      <c r="D9249" s="490">
        <v>2562.9659000000001</v>
      </c>
    </row>
    <row r="9250" spans="1:4" x14ac:dyDescent="0.2">
      <c r="A9250" s="489" t="s">
        <v>9257</v>
      </c>
      <c r="B9250" s="489" t="s">
        <v>173</v>
      </c>
      <c r="C9250" s="490">
        <v>8151</v>
      </c>
      <c r="D9250" s="490">
        <v>3505.7451000000001</v>
      </c>
    </row>
    <row r="9251" spans="1:4" x14ac:dyDescent="0.2">
      <c r="A9251" s="489" t="s">
        <v>9257</v>
      </c>
      <c r="B9251" s="489" t="s">
        <v>173</v>
      </c>
      <c r="C9251" s="490">
        <v>19115</v>
      </c>
      <c r="D9251" s="490">
        <v>8221.3615000000009</v>
      </c>
    </row>
    <row r="9252" spans="1:4" x14ac:dyDescent="0.2">
      <c r="A9252" s="489" t="s">
        <v>9257</v>
      </c>
      <c r="B9252" s="489" t="s">
        <v>173</v>
      </c>
      <c r="C9252" s="490">
        <v>6037</v>
      </c>
      <c r="D9252" s="490">
        <v>2596.5137</v>
      </c>
    </row>
    <row r="9253" spans="1:4" x14ac:dyDescent="0.2">
      <c r="A9253" s="489" t="s">
        <v>9257</v>
      </c>
      <c r="B9253" s="489" t="s">
        <v>173</v>
      </c>
      <c r="C9253" s="490">
        <v>6663</v>
      </c>
      <c r="D9253" s="490">
        <v>2865.7563</v>
      </c>
    </row>
    <row r="9254" spans="1:4" x14ac:dyDescent="0.2">
      <c r="A9254" s="489" t="s">
        <v>9257</v>
      </c>
      <c r="B9254" s="489" t="s">
        <v>173</v>
      </c>
      <c r="C9254" s="490">
        <v>6678</v>
      </c>
      <c r="D9254" s="490">
        <v>2872.2078000000001</v>
      </c>
    </row>
    <row r="9255" spans="1:4" x14ac:dyDescent="0.2">
      <c r="A9255" s="489" t="s">
        <v>9257</v>
      </c>
      <c r="B9255" s="489" t="s">
        <v>173</v>
      </c>
      <c r="C9255" s="490">
        <v>6793</v>
      </c>
      <c r="D9255" s="490">
        <v>2921.6693</v>
      </c>
    </row>
    <row r="9256" spans="1:4" x14ac:dyDescent="0.2">
      <c r="A9256" s="489" t="s">
        <v>9257</v>
      </c>
      <c r="B9256" s="489" t="s">
        <v>173</v>
      </c>
      <c r="C9256" s="490">
        <v>2600</v>
      </c>
      <c r="D9256" s="490">
        <v>1118.26</v>
      </c>
    </row>
    <row r="9257" spans="1:4" x14ac:dyDescent="0.2">
      <c r="A9257" s="489" t="s">
        <v>9257</v>
      </c>
      <c r="B9257" s="489" t="s">
        <v>173</v>
      </c>
      <c r="C9257" s="490">
        <v>29028.085580635601</v>
      </c>
      <c r="D9257" s="490">
        <v>12484.979608231401</v>
      </c>
    </row>
    <row r="9258" spans="1:4" x14ac:dyDescent="0.2">
      <c r="A9258" s="489" t="s">
        <v>9257</v>
      </c>
      <c r="B9258" s="489" t="s">
        <v>175</v>
      </c>
      <c r="C9258" s="490">
        <v>63039.325852613598</v>
      </c>
      <c r="D9258" s="490">
        <v>25789.3882063042</v>
      </c>
    </row>
    <row r="9259" spans="1:4" x14ac:dyDescent="0.2">
      <c r="A9259" s="489" t="s">
        <v>9257</v>
      </c>
      <c r="B9259" s="489" t="s">
        <v>3265</v>
      </c>
      <c r="C9259" s="490">
        <v>4692.8738355360902</v>
      </c>
      <c r="D9259" s="490">
        <v>1747.1569289700801</v>
      </c>
    </row>
    <row r="9260" spans="1:4" x14ac:dyDescent="0.2">
      <c r="A9260" s="489" t="s">
        <v>9257</v>
      </c>
      <c r="B9260" s="489" t="s">
        <v>3266</v>
      </c>
      <c r="C9260" s="490">
        <v>66135.654981214699</v>
      </c>
      <c r="D9260" s="490">
        <v>23299.591249881902</v>
      </c>
    </row>
    <row r="9261" spans="1:4" x14ac:dyDescent="0.2">
      <c r="A9261" s="489" t="s">
        <v>9257</v>
      </c>
      <c r="B9261" s="489" t="s">
        <v>173</v>
      </c>
      <c r="C9261" s="490">
        <v>26558.467741935499</v>
      </c>
      <c r="D9261" s="490">
        <v>11422.796975806501</v>
      </c>
    </row>
    <row r="9262" spans="1:4" x14ac:dyDescent="0.2">
      <c r="A9262" s="489" t="s">
        <v>9257</v>
      </c>
      <c r="B9262" s="489" t="s">
        <v>175</v>
      </c>
      <c r="C9262" s="490">
        <v>12960.532258064501</v>
      </c>
      <c r="D9262" s="490">
        <v>5302.15374677419</v>
      </c>
    </row>
    <row r="9263" spans="1:4" x14ac:dyDescent="0.2">
      <c r="A9263" s="489" t="s">
        <v>9257</v>
      </c>
      <c r="B9263" s="489" t="s">
        <v>173</v>
      </c>
      <c r="C9263" s="490">
        <v>12937</v>
      </c>
      <c r="D9263" s="490">
        <v>5564.2037</v>
      </c>
    </row>
    <row r="9264" spans="1:4" x14ac:dyDescent="0.2">
      <c r="A9264" s="489" t="s">
        <v>9257</v>
      </c>
      <c r="B9264" s="489" t="s">
        <v>173</v>
      </c>
      <c r="C9264" s="490">
        <v>6086</v>
      </c>
      <c r="D9264" s="490">
        <v>2617.5886</v>
      </c>
    </row>
    <row r="9265" spans="1:4" x14ac:dyDescent="0.2">
      <c r="A9265" s="489" t="s">
        <v>9257</v>
      </c>
      <c r="B9265" s="489" t="s">
        <v>173</v>
      </c>
      <c r="C9265" s="490">
        <v>31928.1200631912</v>
      </c>
      <c r="D9265" s="490">
        <v>13732.2844391785</v>
      </c>
    </row>
    <row r="9266" spans="1:4" x14ac:dyDescent="0.2">
      <c r="A9266" s="489" t="s">
        <v>9257</v>
      </c>
      <c r="B9266" s="489" t="s">
        <v>175</v>
      </c>
      <c r="C9266" s="490">
        <v>8492.8799368088512</v>
      </c>
      <c r="D9266" s="490">
        <v>3474.4371821485001</v>
      </c>
    </row>
    <row r="9267" spans="1:4" x14ac:dyDescent="0.2">
      <c r="A9267" s="489" t="s">
        <v>9257</v>
      </c>
      <c r="B9267" s="489" t="s">
        <v>173</v>
      </c>
      <c r="C9267" s="490">
        <v>13019</v>
      </c>
      <c r="D9267" s="490">
        <v>5599.4719000000005</v>
      </c>
    </row>
    <row r="9268" spans="1:4" x14ac:dyDescent="0.2">
      <c r="A9268" s="489" t="s">
        <v>9257</v>
      </c>
      <c r="B9268" s="489" t="s">
        <v>173</v>
      </c>
      <c r="C9268" s="490">
        <v>31749</v>
      </c>
      <c r="D9268" s="490">
        <v>13655.2449</v>
      </c>
    </row>
    <row r="9269" spans="1:4" x14ac:dyDescent="0.2">
      <c r="A9269" s="489" t="s">
        <v>9257</v>
      </c>
      <c r="B9269" s="489" t="s">
        <v>173</v>
      </c>
      <c r="C9269" s="490">
        <v>31223.285968028402</v>
      </c>
      <c r="D9269" s="490">
        <v>13429.135294849</v>
      </c>
    </row>
    <row r="9270" spans="1:4" x14ac:dyDescent="0.2">
      <c r="A9270" s="489" t="s">
        <v>9257</v>
      </c>
      <c r="B9270" s="489" t="s">
        <v>175</v>
      </c>
      <c r="C9270" s="490">
        <v>46002.307992895199</v>
      </c>
      <c r="D9270" s="490">
        <v>18819.5441998934</v>
      </c>
    </row>
    <row r="9271" spans="1:4" x14ac:dyDescent="0.2">
      <c r="A9271" s="489" t="s">
        <v>9257</v>
      </c>
      <c r="B9271" s="489" t="s">
        <v>3265</v>
      </c>
      <c r="C9271" s="490">
        <v>26852.025932504399</v>
      </c>
      <c r="D9271" s="490">
        <v>9997.0092546714004</v>
      </c>
    </row>
    <row r="9272" spans="1:4" x14ac:dyDescent="0.2">
      <c r="A9272" s="489" t="s">
        <v>9257</v>
      </c>
      <c r="B9272" s="489" t="s">
        <v>3266</v>
      </c>
      <c r="C9272" s="490">
        <v>13113.7801065719</v>
      </c>
      <c r="D9272" s="490">
        <v>4619.9847315452898</v>
      </c>
    </row>
    <row r="9273" spans="1:4" x14ac:dyDescent="0.2">
      <c r="A9273" s="489" t="s">
        <v>9257</v>
      </c>
      <c r="B9273" s="489" t="s">
        <v>173</v>
      </c>
      <c r="C9273" s="490">
        <v>30141.975308642002</v>
      </c>
      <c r="D9273" s="490">
        <v>12964.063580246901</v>
      </c>
    </row>
    <row r="9274" spans="1:4" x14ac:dyDescent="0.2">
      <c r="A9274" s="489" t="s">
        <v>9257</v>
      </c>
      <c r="B9274" s="489" t="s">
        <v>175</v>
      </c>
      <c r="C9274" s="490">
        <v>4039.0246913580204</v>
      </c>
      <c r="D9274" s="490">
        <v>1652.3650012345702</v>
      </c>
    </row>
    <row r="9275" spans="1:4" x14ac:dyDescent="0.2">
      <c r="A9275" s="489" t="s">
        <v>9257</v>
      </c>
      <c r="B9275" s="489" t="s">
        <v>173</v>
      </c>
      <c r="C9275" s="490">
        <v>23538</v>
      </c>
      <c r="D9275" s="490">
        <v>10123.693799999999</v>
      </c>
    </row>
    <row r="9276" spans="1:4" x14ac:dyDescent="0.2">
      <c r="A9276" s="489" t="s">
        <v>9257</v>
      </c>
      <c r="B9276" s="489" t="s">
        <v>173</v>
      </c>
      <c r="C9276" s="490">
        <v>31372.549019607799</v>
      </c>
      <c r="D9276" s="490">
        <v>13493.333333333299</v>
      </c>
    </row>
    <row r="9277" spans="1:4" x14ac:dyDescent="0.2">
      <c r="A9277" s="489" t="s">
        <v>9257</v>
      </c>
      <c r="B9277" s="489" t="s">
        <v>175</v>
      </c>
      <c r="C9277" s="490">
        <v>32627.450980392201</v>
      </c>
      <c r="D9277" s="490">
        <v>13347.890196078401</v>
      </c>
    </row>
    <row r="9278" spans="1:4" x14ac:dyDescent="0.2">
      <c r="A9278" s="489" t="s">
        <v>9257</v>
      </c>
      <c r="B9278" s="489" t="s">
        <v>173</v>
      </c>
      <c r="C9278" s="490">
        <v>5461</v>
      </c>
      <c r="D9278" s="490">
        <v>2348.7761</v>
      </c>
    </row>
    <row r="9279" spans="1:4" x14ac:dyDescent="0.2">
      <c r="A9279" s="489" t="s">
        <v>9257</v>
      </c>
      <c r="B9279" s="489" t="s">
        <v>173</v>
      </c>
      <c r="C9279" s="490">
        <v>7359</v>
      </c>
      <c r="D9279" s="490">
        <v>3165.1059</v>
      </c>
    </row>
    <row r="9280" spans="1:4" x14ac:dyDescent="0.2">
      <c r="A9280" s="489" t="s">
        <v>9257</v>
      </c>
      <c r="B9280" s="489" t="s">
        <v>173</v>
      </c>
      <c r="C9280" s="490">
        <v>29386.889333052801</v>
      </c>
      <c r="D9280" s="490">
        <v>12639.30110214601</v>
      </c>
    </row>
    <row r="9281" spans="1:4" x14ac:dyDescent="0.2">
      <c r="A9281" s="489" t="s">
        <v>9257</v>
      </c>
      <c r="B9281" s="489" t="s">
        <v>175</v>
      </c>
      <c r="C9281" s="490">
        <v>68569.408443789827</v>
      </c>
      <c r="D9281" s="490">
        <v>28051.744994354438</v>
      </c>
    </row>
    <row r="9282" spans="1:4" x14ac:dyDescent="0.2">
      <c r="A9282" s="489" t="s">
        <v>9257</v>
      </c>
      <c r="B9282" s="489" t="s">
        <v>176</v>
      </c>
      <c r="C9282" s="490">
        <v>181395.47222315741</v>
      </c>
      <c r="D9282" s="490">
        <v>71796.327905925631</v>
      </c>
    </row>
    <row r="9283" spans="1:4" x14ac:dyDescent="0.2">
      <c r="A9283" s="489" t="s">
        <v>9257</v>
      </c>
      <c r="B9283" s="489" t="s">
        <v>173</v>
      </c>
      <c r="C9283" s="490">
        <v>7763</v>
      </c>
      <c r="D9283" s="490">
        <v>3338.8663000000001</v>
      </c>
    </row>
    <row r="9284" spans="1:4" x14ac:dyDescent="0.2">
      <c r="A9284" s="489" t="s">
        <v>9257</v>
      </c>
      <c r="B9284" s="489" t="s">
        <v>173</v>
      </c>
      <c r="C9284" s="490">
        <v>4780</v>
      </c>
      <c r="D9284" s="490">
        <v>2055.8780000000002</v>
      </c>
    </row>
    <row r="9285" spans="1:4" x14ac:dyDescent="0.2">
      <c r="A9285" s="489" t="s">
        <v>9257</v>
      </c>
      <c r="B9285" s="489" t="s">
        <v>3264</v>
      </c>
      <c r="C9285" s="490">
        <v>5359</v>
      </c>
      <c r="D9285" s="490">
        <v>2097.5126</v>
      </c>
    </row>
    <row r="9286" spans="1:4" x14ac:dyDescent="0.2">
      <c r="A9286" s="489" t="s">
        <v>9257</v>
      </c>
      <c r="B9286" s="489" t="s">
        <v>3268</v>
      </c>
      <c r="C9286" s="490">
        <v>1436</v>
      </c>
      <c r="D9286" s="490">
        <v>562.05040000000008</v>
      </c>
    </row>
    <row r="9287" spans="1:4" x14ac:dyDescent="0.2">
      <c r="A9287" s="489" t="s">
        <v>9257</v>
      </c>
      <c r="B9287" s="489" t="s">
        <v>3269</v>
      </c>
      <c r="C9287" s="490">
        <v>-1436</v>
      </c>
      <c r="D9287" s="490">
        <v>-235.21680000000001</v>
      </c>
    </row>
    <row r="9288" spans="1:4" x14ac:dyDescent="0.2">
      <c r="A9288" s="489" t="s">
        <v>9257</v>
      </c>
      <c r="B9288" s="489" t="s">
        <v>3264</v>
      </c>
      <c r="C9288" s="490">
        <v>8088</v>
      </c>
      <c r="D9288" s="490">
        <v>3165.6432</v>
      </c>
    </row>
    <row r="9289" spans="1:4" x14ac:dyDescent="0.2">
      <c r="A9289" s="489" t="s">
        <v>9257</v>
      </c>
      <c r="B9289" s="489" t="s">
        <v>3264</v>
      </c>
      <c r="C9289" s="490">
        <v>11539</v>
      </c>
      <c r="D9289" s="490">
        <v>4516.3645999999999</v>
      </c>
    </row>
    <row r="9290" spans="1:4" x14ac:dyDescent="0.2">
      <c r="A9290" s="489" t="s">
        <v>9257</v>
      </c>
      <c r="B9290" s="489" t="s">
        <v>3264</v>
      </c>
      <c r="C9290" s="490">
        <v>13196</v>
      </c>
      <c r="D9290" s="490">
        <v>5164.9144000000006</v>
      </c>
    </row>
    <row r="9291" spans="1:4" x14ac:dyDescent="0.2">
      <c r="A9291" s="489" t="s">
        <v>9257</v>
      </c>
      <c r="B9291" s="489" t="s">
        <v>3264</v>
      </c>
      <c r="C9291" s="490">
        <v>29624</v>
      </c>
      <c r="D9291" s="490">
        <v>11594.8336</v>
      </c>
    </row>
    <row r="9292" spans="1:4" x14ac:dyDescent="0.2">
      <c r="A9292" s="489" t="s">
        <v>9257</v>
      </c>
      <c r="B9292" s="489" t="s">
        <v>3264</v>
      </c>
      <c r="C9292" s="490">
        <v>5628</v>
      </c>
      <c r="D9292" s="490">
        <v>2202.7991999999999</v>
      </c>
    </row>
    <row r="9293" spans="1:4" x14ac:dyDescent="0.2">
      <c r="A9293" s="489" t="s">
        <v>9257</v>
      </c>
      <c r="B9293" s="489" t="s">
        <v>3264</v>
      </c>
      <c r="C9293" s="490">
        <v>6394</v>
      </c>
      <c r="D9293" s="490">
        <v>2502.6116000000002</v>
      </c>
    </row>
    <row r="9294" spans="1:4" x14ac:dyDescent="0.2">
      <c r="A9294" s="489" t="s">
        <v>9257</v>
      </c>
      <c r="B9294" s="489" t="s">
        <v>3264</v>
      </c>
      <c r="C9294" s="490">
        <v>30392</v>
      </c>
      <c r="D9294" s="490">
        <v>11895.4288</v>
      </c>
    </row>
    <row r="9295" spans="1:4" x14ac:dyDescent="0.2">
      <c r="A9295" s="489" t="s">
        <v>9257</v>
      </c>
      <c r="B9295" s="489" t="s">
        <v>3265</v>
      </c>
      <c r="C9295" s="490">
        <v>1303.9873620220801</v>
      </c>
      <c r="D9295" s="490">
        <v>485.47449488081901</v>
      </c>
    </row>
    <row r="9296" spans="1:4" x14ac:dyDescent="0.2">
      <c r="A9296" s="489" t="s">
        <v>9257</v>
      </c>
      <c r="B9296" s="489" t="s">
        <v>3264</v>
      </c>
      <c r="C9296" s="490">
        <v>31171.012637977899</v>
      </c>
      <c r="D9296" s="490">
        <v>12200.3343465046</v>
      </c>
    </row>
    <row r="9297" spans="1:4" x14ac:dyDescent="0.2">
      <c r="A9297" s="489" t="s">
        <v>9257</v>
      </c>
      <c r="B9297" s="489" t="s">
        <v>3264</v>
      </c>
      <c r="C9297" s="490">
        <v>10743.189419795201</v>
      </c>
      <c r="D9297" s="490">
        <v>4204.8843389078502</v>
      </c>
    </row>
    <row r="9298" spans="1:4" x14ac:dyDescent="0.2">
      <c r="A9298" s="489" t="s">
        <v>9257</v>
      </c>
      <c r="B9298" s="489" t="s">
        <v>3291</v>
      </c>
      <c r="C9298" s="490">
        <v>1433.8105802047801</v>
      </c>
      <c r="D9298" s="490">
        <v>473.58763464163803</v>
      </c>
    </row>
    <row r="9299" spans="1:4" x14ac:dyDescent="0.2">
      <c r="A9299" s="489" t="s">
        <v>9257</v>
      </c>
      <c r="B9299" s="489" t="s">
        <v>173</v>
      </c>
      <c r="C9299" s="490">
        <v>33173.786858602303</v>
      </c>
      <c r="D9299" s="490">
        <v>14268.045727884801</v>
      </c>
    </row>
    <row r="9300" spans="1:4" x14ac:dyDescent="0.2">
      <c r="A9300" s="489" t="s">
        <v>9257</v>
      </c>
      <c r="B9300" s="489" t="s">
        <v>175</v>
      </c>
      <c r="C9300" s="490">
        <v>77405.502670072005</v>
      </c>
      <c r="D9300" s="490">
        <v>31666.591142326401</v>
      </c>
    </row>
    <row r="9301" spans="1:4" x14ac:dyDescent="0.2">
      <c r="A9301" s="489" t="s">
        <v>9257</v>
      </c>
      <c r="B9301" s="489" t="s">
        <v>176</v>
      </c>
      <c r="C9301" s="490">
        <v>841950.71047132602</v>
      </c>
      <c r="D9301" s="490">
        <v>333244.09120455099</v>
      </c>
    </row>
    <row r="9302" spans="1:4" x14ac:dyDescent="0.2">
      <c r="A9302" s="489" t="s">
        <v>9257</v>
      </c>
      <c r="B9302" s="489" t="s">
        <v>5153</v>
      </c>
      <c r="C9302" s="490">
        <v>3536.1428571428601</v>
      </c>
      <c r="D9302" s="490">
        <v>0</v>
      </c>
    </row>
    <row r="9303" spans="1:4" x14ac:dyDescent="0.2">
      <c r="A9303" s="489" t="s">
        <v>9257</v>
      </c>
      <c r="B9303" s="489" t="s">
        <v>5430</v>
      </c>
      <c r="C9303" s="490">
        <v>8251</v>
      </c>
      <c r="D9303" s="490">
        <v>1343.2628</v>
      </c>
    </row>
    <row r="9304" spans="1:4" x14ac:dyDescent="0.2">
      <c r="A9304" s="489" t="s">
        <v>9257</v>
      </c>
      <c r="B9304" s="489" t="s">
        <v>5153</v>
      </c>
      <c r="C9304" s="490">
        <v>4169.1428571428605</v>
      </c>
      <c r="D9304" s="490">
        <v>0</v>
      </c>
    </row>
    <row r="9305" spans="1:4" x14ac:dyDescent="0.2">
      <c r="A9305" s="489" t="s">
        <v>9257</v>
      </c>
      <c r="B9305" s="489" t="s">
        <v>5434</v>
      </c>
      <c r="C9305" s="490">
        <v>9728</v>
      </c>
      <c r="D9305" s="490">
        <v>1466.0096000000001</v>
      </c>
    </row>
    <row r="9306" spans="1:4" x14ac:dyDescent="0.2">
      <c r="A9306" s="489" t="s">
        <v>9257</v>
      </c>
      <c r="B9306" s="489" t="s">
        <v>5153</v>
      </c>
      <c r="C9306" s="490">
        <v>1875</v>
      </c>
      <c r="D9306" s="490">
        <v>0</v>
      </c>
    </row>
    <row r="9307" spans="1:4" x14ac:dyDescent="0.2">
      <c r="A9307" s="489" t="s">
        <v>9257</v>
      </c>
      <c r="B9307" s="489" t="s">
        <v>5433</v>
      </c>
      <c r="C9307" s="490">
        <v>4375</v>
      </c>
      <c r="D9307" s="490">
        <v>671.5625</v>
      </c>
    </row>
    <row r="9308" spans="1:4" x14ac:dyDescent="0.2">
      <c r="A9308" s="489" t="s">
        <v>9257</v>
      </c>
      <c r="B9308" s="489" t="s">
        <v>5153</v>
      </c>
      <c r="C9308" s="490">
        <v>714.857142857143</v>
      </c>
      <c r="D9308" s="490">
        <v>0</v>
      </c>
    </row>
    <row r="9309" spans="1:4" x14ac:dyDescent="0.2">
      <c r="A9309" s="489" t="s">
        <v>9257</v>
      </c>
      <c r="B9309" s="489" t="s">
        <v>5432</v>
      </c>
      <c r="C9309" s="490">
        <v>1668</v>
      </c>
      <c r="D9309" s="490">
        <v>260.70840000000004</v>
      </c>
    </row>
    <row r="9310" spans="1:4" x14ac:dyDescent="0.2">
      <c r="A9310" s="489" t="s">
        <v>9257</v>
      </c>
      <c r="B9310" s="489" t="s">
        <v>5153</v>
      </c>
      <c r="C9310" s="490">
        <v>1084</v>
      </c>
      <c r="D9310" s="490">
        <v>0</v>
      </c>
    </row>
    <row r="9311" spans="1:4" x14ac:dyDescent="0.2">
      <c r="A9311" s="489" t="s">
        <v>9257</v>
      </c>
      <c r="B9311" s="489" t="s">
        <v>5864</v>
      </c>
      <c r="C9311" s="490">
        <v>4336</v>
      </c>
      <c r="D9311" s="490">
        <v>575.82080000000008</v>
      </c>
    </row>
    <row r="9312" spans="1:4" x14ac:dyDescent="0.2">
      <c r="A9312" s="489" t="s">
        <v>9257</v>
      </c>
      <c r="B9312" s="489" t="s">
        <v>5153</v>
      </c>
      <c r="C9312" s="490">
        <v>2238</v>
      </c>
      <c r="D9312" s="490">
        <v>0</v>
      </c>
    </row>
    <row r="9313" spans="1:4" x14ac:dyDescent="0.2">
      <c r="A9313" s="489" t="s">
        <v>9257</v>
      </c>
      <c r="B9313" s="489" t="s">
        <v>5429</v>
      </c>
      <c r="C9313" s="490">
        <v>5222</v>
      </c>
      <c r="D9313" s="490">
        <v>868.94080000000008</v>
      </c>
    </row>
    <row r="9314" spans="1:4" x14ac:dyDescent="0.2">
      <c r="A9314" s="489" t="s">
        <v>9257</v>
      </c>
      <c r="B9314" s="489" t="s">
        <v>5896</v>
      </c>
      <c r="C9314" s="490">
        <v>3508</v>
      </c>
      <c r="D9314" s="490">
        <v>441.65720000000005</v>
      </c>
    </row>
    <row r="9315" spans="1:4" x14ac:dyDescent="0.2">
      <c r="A9315" s="489" t="s">
        <v>9257</v>
      </c>
      <c r="B9315" s="489" t="s">
        <v>5153</v>
      </c>
      <c r="C9315" s="490">
        <v>2674.7142857142903</v>
      </c>
      <c r="D9315" s="490">
        <v>0</v>
      </c>
    </row>
    <row r="9316" spans="1:4" x14ac:dyDescent="0.2">
      <c r="A9316" s="489" t="s">
        <v>9257</v>
      </c>
      <c r="B9316" s="489" t="s">
        <v>4888</v>
      </c>
      <c r="C9316" s="490">
        <v>6241</v>
      </c>
      <c r="D9316" s="490">
        <v>1168.9393</v>
      </c>
    </row>
    <row r="9317" spans="1:4" x14ac:dyDescent="0.2">
      <c r="A9317" s="489" t="s">
        <v>9257</v>
      </c>
      <c r="B9317" s="489" t="s">
        <v>5153</v>
      </c>
      <c r="C9317" s="490">
        <v>1383</v>
      </c>
      <c r="D9317" s="490">
        <v>0</v>
      </c>
    </row>
    <row r="9318" spans="1:4" x14ac:dyDescent="0.2">
      <c r="A9318" s="489" t="s">
        <v>9257</v>
      </c>
      <c r="B9318" s="489" t="s">
        <v>5433</v>
      </c>
      <c r="C9318" s="490">
        <v>3227</v>
      </c>
      <c r="D9318" s="490">
        <v>495.34450000000004</v>
      </c>
    </row>
    <row r="9319" spans="1:4" x14ac:dyDescent="0.2">
      <c r="A9319" s="489" t="s">
        <v>9257</v>
      </c>
      <c r="B9319" s="489" t="s">
        <v>5153</v>
      </c>
      <c r="C9319" s="490">
        <v>1626.8571428571402</v>
      </c>
      <c r="D9319" s="490">
        <v>0</v>
      </c>
    </row>
    <row r="9320" spans="1:4" x14ac:dyDescent="0.2">
      <c r="A9320" s="489" t="s">
        <v>9257</v>
      </c>
      <c r="B9320" s="489" t="s">
        <v>5431</v>
      </c>
      <c r="C9320" s="490">
        <v>3796</v>
      </c>
      <c r="D9320" s="490">
        <v>604.32320000000004</v>
      </c>
    </row>
    <row r="9321" spans="1:4" x14ac:dyDescent="0.2">
      <c r="A9321" s="489" t="s">
        <v>9257</v>
      </c>
      <c r="B9321" s="489" t="s">
        <v>5153</v>
      </c>
      <c r="C9321" s="490">
        <v>3650.1428571428601</v>
      </c>
      <c r="D9321" s="490">
        <v>0</v>
      </c>
    </row>
    <row r="9322" spans="1:4" x14ac:dyDescent="0.2">
      <c r="A9322" s="489" t="s">
        <v>9257</v>
      </c>
      <c r="B9322" s="489" t="s">
        <v>5431</v>
      </c>
      <c r="C9322" s="490">
        <v>8517</v>
      </c>
      <c r="D9322" s="490">
        <v>1355.9064000000001</v>
      </c>
    </row>
    <row r="9323" spans="1:4" x14ac:dyDescent="0.2">
      <c r="A9323" s="489" t="s">
        <v>9257</v>
      </c>
      <c r="B9323" s="489" t="s">
        <v>5153</v>
      </c>
      <c r="C9323" s="490">
        <v>939.8411347517731</v>
      </c>
      <c r="D9323" s="490">
        <v>0</v>
      </c>
    </row>
    <row r="9324" spans="1:4" x14ac:dyDescent="0.2">
      <c r="A9324" s="489" t="s">
        <v>9257</v>
      </c>
      <c r="B9324" s="489" t="s">
        <v>5436</v>
      </c>
      <c r="C9324" s="490">
        <v>2194</v>
      </c>
      <c r="D9324" s="490">
        <v>319.00760000000002</v>
      </c>
    </row>
    <row r="9325" spans="1:4" x14ac:dyDescent="0.2">
      <c r="A9325" s="489" t="s">
        <v>9257</v>
      </c>
      <c r="B9325" s="489" t="s">
        <v>5153</v>
      </c>
      <c r="C9325" s="490">
        <v>1528.0797011208001</v>
      </c>
      <c r="D9325" s="490">
        <v>0</v>
      </c>
    </row>
    <row r="9326" spans="1:4" x14ac:dyDescent="0.2">
      <c r="A9326" s="489" t="s">
        <v>9257</v>
      </c>
      <c r="B9326" s="489" t="s">
        <v>5430</v>
      </c>
      <c r="C9326" s="490">
        <v>3567</v>
      </c>
      <c r="D9326" s="490">
        <v>580.70760000000007</v>
      </c>
    </row>
    <row r="9327" spans="1:4" x14ac:dyDescent="0.2">
      <c r="A9327" s="489" t="s">
        <v>9257</v>
      </c>
      <c r="B9327" s="489" t="s">
        <v>4900</v>
      </c>
      <c r="C9327" s="490">
        <v>9970</v>
      </c>
      <c r="D9327" s="490">
        <v>1784.63</v>
      </c>
    </row>
    <row r="9328" spans="1:4" x14ac:dyDescent="0.2">
      <c r="A9328" s="489" t="s">
        <v>9257</v>
      </c>
      <c r="B9328" s="489" t="s">
        <v>5153</v>
      </c>
      <c r="C9328" s="490">
        <v>4272.8571428571404</v>
      </c>
      <c r="D9328" s="490">
        <v>0</v>
      </c>
    </row>
    <row r="9329" spans="1:4" x14ac:dyDescent="0.2">
      <c r="A9329" s="489" t="s">
        <v>9257</v>
      </c>
      <c r="B9329" s="489" t="s">
        <v>5153</v>
      </c>
      <c r="C9329" s="490">
        <v>3784.2857142857101</v>
      </c>
      <c r="D9329" s="490">
        <v>0</v>
      </c>
    </row>
    <row r="9330" spans="1:4" x14ac:dyDescent="0.2">
      <c r="A9330" s="489" t="s">
        <v>9257</v>
      </c>
      <c r="B9330" s="489" t="s">
        <v>5435</v>
      </c>
      <c r="C9330" s="490">
        <v>8830</v>
      </c>
      <c r="D9330" s="490">
        <v>1306.8399999999999</v>
      </c>
    </row>
    <row r="9331" spans="1:4" x14ac:dyDescent="0.2">
      <c r="A9331" s="489" t="s">
        <v>9257</v>
      </c>
      <c r="B9331" s="489" t="s">
        <v>5153</v>
      </c>
      <c r="C9331" s="490">
        <v>2842.6172740084603</v>
      </c>
      <c r="D9331" s="490">
        <v>0</v>
      </c>
    </row>
    <row r="9332" spans="1:4" x14ac:dyDescent="0.2">
      <c r="A9332" s="489" t="s">
        <v>9257</v>
      </c>
      <c r="B9332" s="489" t="s">
        <v>5434</v>
      </c>
      <c r="C9332" s="490">
        <v>6635</v>
      </c>
      <c r="D9332" s="490">
        <v>999.89449999999999</v>
      </c>
    </row>
    <row r="9333" spans="1:4" x14ac:dyDescent="0.2">
      <c r="A9333" s="489" t="s">
        <v>9257</v>
      </c>
      <c r="B9333" s="489" t="s">
        <v>5153</v>
      </c>
      <c r="C9333" s="490">
        <v>1589.25</v>
      </c>
      <c r="D9333" s="490">
        <v>0</v>
      </c>
    </row>
    <row r="9334" spans="1:4" x14ac:dyDescent="0.2">
      <c r="A9334" s="489" t="s">
        <v>9257</v>
      </c>
      <c r="B9334" s="489" t="s">
        <v>5439</v>
      </c>
      <c r="C9334" s="490">
        <v>6357</v>
      </c>
      <c r="D9334" s="490">
        <v>882.35160000000008</v>
      </c>
    </row>
    <row r="9335" spans="1:4" x14ac:dyDescent="0.2">
      <c r="A9335" s="489" t="s">
        <v>9257</v>
      </c>
      <c r="B9335" s="489" t="s">
        <v>5892</v>
      </c>
      <c r="C9335" s="490">
        <v>8739</v>
      </c>
      <c r="D9335" s="490">
        <v>1102.8618000000001</v>
      </c>
    </row>
    <row r="9336" spans="1:4" x14ac:dyDescent="0.2">
      <c r="A9336" s="489" t="s">
        <v>9257</v>
      </c>
      <c r="B9336" s="489" t="s">
        <v>5153</v>
      </c>
      <c r="C9336" s="490">
        <v>1661.1217501585302</v>
      </c>
      <c r="D9336" s="490">
        <v>0</v>
      </c>
    </row>
    <row r="9337" spans="1:4" x14ac:dyDescent="0.2">
      <c r="A9337" s="489" t="s">
        <v>9257</v>
      </c>
      <c r="B9337" s="489" t="s">
        <v>5431</v>
      </c>
      <c r="C9337" s="490">
        <v>3878</v>
      </c>
      <c r="D9337" s="490">
        <v>617.37760000000003</v>
      </c>
    </row>
    <row r="9338" spans="1:4" x14ac:dyDescent="0.2">
      <c r="A9338" s="489" t="s">
        <v>9257</v>
      </c>
      <c r="B9338" s="489" t="s">
        <v>5153</v>
      </c>
      <c r="C9338" s="490">
        <v>1749.8571428571402</v>
      </c>
      <c r="D9338" s="490">
        <v>0</v>
      </c>
    </row>
    <row r="9339" spans="1:4" x14ac:dyDescent="0.2">
      <c r="A9339" s="489" t="s">
        <v>9257</v>
      </c>
      <c r="B9339" s="489" t="s">
        <v>5431</v>
      </c>
      <c r="C9339" s="490">
        <v>4083</v>
      </c>
      <c r="D9339" s="490">
        <v>650.0136</v>
      </c>
    </row>
    <row r="9340" spans="1:4" x14ac:dyDescent="0.2">
      <c r="A9340" s="489" t="s">
        <v>9257</v>
      </c>
      <c r="B9340" s="489" t="s">
        <v>5884</v>
      </c>
      <c r="C9340" s="490">
        <v>3529</v>
      </c>
      <c r="D9340" s="490">
        <v>447.83010000000002</v>
      </c>
    </row>
    <row r="9341" spans="1:4" x14ac:dyDescent="0.2">
      <c r="A9341" s="489" t="s">
        <v>9257</v>
      </c>
      <c r="B9341" s="489" t="s">
        <v>4900</v>
      </c>
      <c r="C9341" s="490">
        <v>4749</v>
      </c>
      <c r="D9341" s="490">
        <v>850.07100000000003</v>
      </c>
    </row>
    <row r="9342" spans="1:4" x14ac:dyDescent="0.2">
      <c r="A9342" s="489" t="s">
        <v>9257</v>
      </c>
      <c r="B9342" s="489" t="s">
        <v>5153</v>
      </c>
      <c r="C9342" s="490">
        <v>2035.2857142857101</v>
      </c>
      <c r="D9342" s="490">
        <v>0</v>
      </c>
    </row>
    <row r="9343" spans="1:4" x14ac:dyDescent="0.2">
      <c r="A9343" s="489" t="s">
        <v>9257</v>
      </c>
      <c r="B9343" s="489" t="s">
        <v>5153</v>
      </c>
      <c r="C9343" s="490">
        <v>1552.25514403292</v>
      </c>
      <c r="D9343" s="490">
        <v>0</v>
      </c>
    </row>
    <row r="9344" spans="1:4" x14ac:dyDescent="0.2">
      <c r="A9344" s="489" t="s">
        <v>9257</v>
      </c>
      <c r="B9344" s="489" t="s">
        <v>5429</v>
      </c>
      <c r="C9344" s="490">
        <v>3624</v>
      </c>
      <c r="D9344" s="490">
        <v>603.03359999999998</v>
      </c>
    </row>
    <row r="9345" spans="1:4" x14ac:dyDescent="0.2">
      <c r="A9345" s="489" t="s">
        <v>9257</v>
      </c>
      <c r="B9345" s="489" t="s">
        <v>5153</v>
      </c>
      <c r="C9345" s="490">
        <v>3104.5714285714303</v>
      </c>
      <c r="D9345" s="490">
        <v>0</v>
      </c>
    </row>
    <row r="9346" spans="1:4" x14ac:dyDescent="0.2">
      <c r="A9346" s="489" t="s">
        <v>9257</v>
      </c>
      <c r="B9346" s="489" t="s">
        <v>5430</v>
      </c>
      <c r="C9346" s="490">
        <v>7244</v>
      </c>
      <c r="D9346" s="490">
        <v>1179.3232</v>
      </c>
    </row>
    <row r="9347" spans="1:4" x14ac:dyDescent="0.2">
      <c r="A9347" s="489" t="s">
        <v>9257</v>
      </c>
      <c r="B9347" s="489" t="s">
        <v>5153</v>
      </c>
      <c r="C9347" s="490">
        <v>1630.9091573307401</v>
      </c>
      <c r="D9347" s="490">
        <v>0</v>
      </c>
    </row>
    <row r="9348" spans="1:4" x14ac:dyDescent="0.2">
      <c r="A9348" s="489" t="s">
        <v>9257</v>
      </c>
      <c r="B9348" s="489" t="s">
        <v>5431</v>
      </c>
      <c r="C9348" s="490">
        <v>3807</v>
      </c>
      <c r="D9348" s="490">
        <v>606.07440000000008</v>
      </c>
    </row>
    <row r="9349" spans="1:4" x14ac:dyDescent="0.2">
      <c r="A9349" s="489" t="s">
        <v>9257</v>
      </c>
      <c r="B9349" s="489" t="s">
        <v>5153</v>
      </c>
      <c r="C9349" s="490">
        <v>1848.4300388673</v>
      </c>
      <c r="D9349" s="490">
        <v>0</v>
      </c>
    </row>
    <row r="9350" spans="1:4" x14ac:dyDescent="0.2">
      <c r="A9350" s="489" t="s">
        <v>9257</v>
      </c>
      <c r="B9350" s="489" t="s">
        <v>4904</v>
      </c>
      <c r="C9350" s="490">
        <v>4315</v>
      </c>
      <c r="D9350" s="490">
        <v>752.96750000000009</v>
      </c>
    </row>
    <row r="9351" spans="1:4" x14ac:dyDescent="0.2">
      <c r="A9351" s="489" t="s">
        <v>9257</v>
      </c>
      <c r="B9351" s="489" t="s">
        <v>5153</v>
      </c>
      <c r="C9351" s="490">
        <v>1927.7142857142901</v>
      </c>
      <c r="D9351" s="490">
        <v>0</v>
      </c>
    </row>
    <row r="9352" spans="1:4" x14ac:dyDescent="0.2">
      <c r="A9352" s="489" t="s">
        <v>9257</v>
      </c>
      <c r="B9352" s="489" t="s">
        <v>5428</v>
      </c>
      <c r="C9352" s="490">
        <v>4498</v>
      </c>
      <c r="D9352" s="490">
        <v>765.55960000000005</v>
      </c>
    </row>
    <row r="9353" spans="1:4" x14ac:dyDescent="0.2">
      <c r="A9353" s="489" t="s">
        <v>9257</v>
      </c>
      <c r="B9353" s="489" t="s">
        <v>5153</v>
      </c>
      <c r="C9353" s="490">
        <v>1451.1428571428601</v>
      </c>
      <c r="D9353" s="490">
        <v>0</v>
      </c>
    </row>
    <row r="9354" spans="1:4" x14ac:dyDescent="0.2">
      <c r="A9354" s="489" t="s">
        <v>9257</v>
      </c>
      <c r="B9354" s="489" t="s">
        <v>5436</v>
      </c>
      <c r="C9354" s="490">
        <v>3386</v>
      </c>
      <c r="D9354" s="490">
        <v>492.32440000000003</v>
      </c>
    </row>
    <row r="9355" spans="1:4" x14ac:dyDescent="0.2">
      <c r="A9355" s="489" t="s">
        <v>9257</v>
      </c>
      <c r="B9355" s="489" t="s">
        <v>5153</v>
      </c>
      <c r="C9355" s="490">
        <v>3048</v>
      </c>
      <c r="D9355" s="490">
        <v>0</v>
      </c>
    </row>
    <row r="9356" spans="1:4" x14ac:dyDescent="0.2">
      <c r="A9356" s="489" t="s">
        <v>9257</v>
      </c>
      <c r="B9356" s="489" t="s">
        <v>4892</v>
      </c>
      <c r="C9356" s="490">
        <v>7112</v>
      </c>
      <c r="D9356" s="490">
        <v>1318.5648000000001</v>
      </c>
    </row>
    <row r="9357" spans="1:4" x14ac:dyDescent="0.2">
      <c r="A9357" s="489" t="s">
        <v>9257</v>
      </c>
      <c r="B9357" s="489" t="s">
        <v>3291</v>
      </c>
      <c r="C9357" s="490">
        <v>27496</v>
      </c>
      <c r="D9357" s="490">
        <v>9081.9287999999997</v>
      </c>
    </row>
    <row r="9358" spans="1:4" x14ac:dyDescent="0.2">
      <c r="A9358" s="489" t="s">
        <v>9257</v>
      </c>
      <c r="B9358" s="489" t="s">
        <v>5429</v>
      </c>
      <c r="C9358" s="490">
        <v>8311.2000000000007</v>
      </c>
      <c r="D9358" s="490">
        <v>1382.98368</v>
      </c>
    </row>
    <row r="9359" spans="1:4" x14ac:dyDescent="0.2">
      <c r="A9359" s="489" t="s">
        <v>9257</v>
      </c>
      <c r="B9359" s="489" t="s">
        <v>6049</v>
      </c>
      <c r="C9359" s="490">
        <v>19231.1933333333</v>
      </c>
      <c r="D9359" s="490">
        <v>667.10688759813206</v>
      </c>
    </row>
    <row r="9360" spans="1:4" x14ac:dyDescent="0.2">
      <c r="A9360" s="489" t="s">
        <v>9257</v>
      </c>
      <c r="B9360" s="489" t="s">
        <v>5443</v>
      </c>
      <c r="C9360" s="490">
        <v>24933.600000000002</v>
      </c>
      <c r="D9360" s="490">
        <v>3937.0154400000001</v>
      </c>
    </row>
    <row r="9361" spans="1:4" x14ac:dyDescent="0.2">
      <c r="A9361" s="489" t="s">
        <v>9257</v>
      </c>
      <c r="B9361" s="489" t="s">
        <v>5444</v>
      </c>
      <c r="C9361" s="490">
        <v>139835.94</v>
      </c>
      <c r="D9361" s="490">
        <v>19688.900352000001</v>
      </c>
    </row>
    <row r="9362" spans="1:4" x14ac:dyDescent="0.2">
      <c r="A9362" s="489" t="s">
        <v>9257</v>
      </c>
      <c r="B9362" s="489" t="s">
        <v>5030</v>
      </c>
      <c r="C9362" s="490">
        <v>175551</v>
      </c>
      <c r="D9362" s="490">
        <v>12836.289119999999</v>
      </c>
    </row>
    <row r="9363" spans="1:4" x14ac:dyDescent="0.2">
      <c r="A9363" s="489" t="s">
        <v>9257</v>
      </c>
      <c r="B9363" s="489" t="s">
        <v>5031</v>
      </c>
      <c r="C9363" s="490">
        <v>300229.5</v>
      </c>
      <c r="D9363" s="490">
        <v>21013.062705</v>
      </c>
    </row>
    <row r="9364" spans="1:4" x14ac:dyDescent="0.2">
      <c r="A9364" s="489" t="s">
        <v>9257</v>
      </c>
      <c r="B9364" s="489" t="s">
        <v>5501</v>
      </c>
      <c r="C9364" s="490">
        <v>163309.5</v>
      </c>
      <c r="D9364" s="490">
        <v>10626.549165</v>
      </c>
    </row>
    <row r="9365" spans="1:4" x14ac:dyDescent="0.2">
      <c r="A9365" s="489" t="s">
        <v>9257</v>
      </c>
      <c r="B9365" s="489" t="s">
        <v>5500</v>
      </c>
      <c r="C9365" s="490">
        <v>333681.75</v>
      </c>
      <c r="D9365" s="490">
        <v>24926.026725</v>
      </c>
    </row>
    <row r="9366" spans="1:4" x14ac:dyDescent="0.2">
      <c r="A9366" s="489" t="s">
        <v>9257</v>
      </c>
      <c r="B9366" s="489" t="s">
        <v>5502</v>
      </c>
      <c r="C9366" s="490">
        <v>262134.75</v>
      </c>
      <c r="D9366" s="490">
        <v>18724.2851925</v>
      </c>
    </row>
    <row r="9367" spans="1:4" x14ac:dyDescent="0.2">
      <c r="A9367" s="489" t="s">
        <v>9257</v>
      </c>
      <c r="B9367" s="489" t="s">
        <v>5038</v>
      </c>
      <c r="C9367" s="490">
        <v>178595.25</v>
      </c>
      <c r="D9367" s="490">
        <v>12740.985135000001</v>
      </c>
    </row>
    <row r="9368" spans="1:4" x14ac:dyDescent="0.2">
      <c r="A9368" s="489" t="s">
        <v>9257</v>
      </c>
      <c r="B9368" s="489" t="s">
        <v>5034</v>
      </c>
      <c r="C9368" s="490">
        <v>109763.25</v>
      </c>
      <c r="D9368" s="490">
        <v>7366.2117074999996</v>
      </c>
    </row>
    <row r="9369" spans="1:4" x14ac:dyDescent="0.2">
      <c r="A9369" s="489" t="s">
        <v>9257</v>
      </c>
      <c r="B9369" s="489" t="s">
        <v>5035</v>
      </c>
      <c r="C9369" s="490">
        <v>152226</v>
      </c>
      <c r="D9369" s="490">
        <v>10266.121440000001</v>
      </c>
    </row>
    <row r="9370" spans="1:4" x14ac:dyDescent="0.2">
      <c r="A9370" s="489" t="s">
        <v>9257</v>
      </c>
      <c r="B9370" s="489" t="s">
        <v>5036</v>
      </c>
      <c r="C9370" s="490">
        <v>133295.25</v>
      </c>
      <c r="D9370" s="490">
        <v>9168.0472950000003</v>
      </c>
    </row>
    <row r="9371" spans="1:4" x14ac:dyDescent="0.2">
      <c r="A9371" s="489" t="s">
        <v>9257</v>
      </c>
      <c r="B9371" s="489" t="s">
        <v>5037</v>
      </c>
      <c r="C9371" s="490">
        <v>133111.5</v>
      </c>
      <c r="D9371" s="490">
        <v>9852.9132300000001</v>
      </c>
    </row>
    <row r="9372" spans="1:4" x14ac:dyDescent="0.2">
      <c r="A9372" s="489" t="s">
        <v>9257</v>
      </c>
      <c r="B9372" s="489" t="s">
        <v>5032</v>
      </c>
      <c r="C9372" s="490">
        <v>74042.25</v>
      </c>
      <c r="D9372" s="490">
        <v>4452.9009150000002</v>
      </c>
    </row>
    <row r="9373" spans="1:4" x14ac:dyDescent="0.2">
      <c r="A9373" s="489" t="s">
        <v>9257</v>
      </c>
      <c r="B9373" s="489" t="s">
        <v>5033</v>
      </c>
      <c r="C9373" s="490">
        <v>163934.25</v>
      </c>
      <c r="D9373" s="490">
        <v>11319.6599625</v>
      </c>
    </row>
    <row r="9374" spans="1:4" x14ac:dyDescent="0.2">
      <c r="A9374" s="489" t="s">
        <v>9257</v>
      </c>
      <c r="B9374" s="489" t="s">
        <v>5153</v>
      </c>
      <c r="C9374" s="490">
        <v>1047.2050037341301</v>
      </c>
      <c r="D9374" s="490">
        <v>0</v>
      </c>
    </row>
    <row r="9375" spans="1:4" x14ac:dyDescent="0.2">
      <c r="A9375" s="489" t="s">
        <v>9257</v>
      </c>
      <c r="B9375" s="489" t="s">
        <v>5431</v>
      </c>
      <c r="C9375" s="490">
        <v>2445</v>
      </c>
      <c r="D9375" s="490">
        <v>389.24400000000003</v>
      </c>
    </row>
    <row r="9376" spans="1:4" x14ac:dyDescent="0.2">
      <c r="A9376" s="489" t="s">
        <v>9257</v>
      </c>
      <c r="B9376" s="489" t="s">
        <v>5153</v>
      </c>
      <c r="C9376" s="490">
        <v>2688.01429377468</v>
      </c>
      <c r="D9376" s="490">
        <v>0</v>
      </c>
    </row>
    <row r="9377" spans="1:4" x14ac:dyDescent="0.2">
      <c r="A9377" s="489" t="s">
        <v>9257</v>
      </c>
      <c r="B9377" s="489" t="s">
        <v>4904</v>
      </c>
      <c r="C9377" s="490">
        <v>6274</v>
      </c>
      <c r="D9377" s="490">
        <v>1094.8130000000001</v>
      </c>
    </row>
    <row r="9378" spans="1:4" x14ac:dyDescent="0.2">
      <c r="A9378" s="489" t="s">
        <v>9257</v>
      </c>
      <c r="B9378" s="489" t="s">
        <v>5153</v>
      </c>
      <c r="C9378" s="490">
        <v>1755.85112028302</v>
      </c>
      <c r="D9378" s="490">
        <v>0</v>
      </c>
    </row>
    <row r="9379" spans="1:4" x14ac:dyDescent="0.2">
      <c r="A9379" s="489" t="s">
        <v>9257</v>
      </c>
      <c r="B9379" s="489" t="s">
        <v>5429</v>
      </c>
      <c r="C9379" s="490">
        <v>4099</v>
      </c>
      <c r="D9379" s="490">
        <v>682.07360000000006</v>
      </c>
    </row>
    <row r="9380" spans="1:4" x14ac:dyDescent="0.2">
      <c r="A9380" s="489" t="s">
        <v>9257</v>
      </c>
      <c r="B9380" s="489" t="s">
        <v>5153</v>
      </c>
      <c r="C9380" s="490">
        <v>1331.91068097015</v>
      </c>
      <c r="D9380" s="490">
        <v>0</v>
      </c>
    </row>
    <row r="9381" spans="1:4" x14ac:dyDescent="0.2">
      <c r="A9381" s="489" t="s">
        <v>9257</v>
      </c>
      <c r="B9381" s="489" t="s">
        <v>5433</v>
      </c>
      <c r="C9381" s="490">
        <v>3109</v>
      </c>
      <c r="D9381" s="490">
        <v>477.23150000000004</v>
      </c>
    </row>
    <row r="9382" spans="1:4" x14ac:dyDescent="0.2">
      <c r="A9382" s="489" t="s">
        <v>9257</v>
      </c>
      <c r="B9382" s="489" t="s">
        <v>5153</v>
      </c>
      <c r="C9382" s="490">
        <v>1517.57142857143</v>
      </c>
      <c r="D9382" s="490">
        <v>0</v>
      </c>
    </row>
    <row r="9383" spans="1:4" x14ac:dyDescent="0.2">
      <c r="A9383" s="489" t="s">
        <v>9257</v>
      </c>
      <c r="B9383" s="489" t="s">
        <v>5432</v>
      </c>
      <c r="C9383" s="490">
        <v>3541</v>
      </c>
      <c r="D9383" s="490">
        <v>553.45830000000001</v>
      </c>
    </row>
    <row r="9384" spans="1:4" x14ac:dyDescent="0.2">
      <c r="A9384" s="489" t="s">
        <v>9257</v>
      </c>
      <c r="B9384" s="489" t="s">
        <v>5153</v>
      </c>
      <c r="C9384" s="490">
        <v>3074.6923297902899</v>
      </c>
      <c r="D9384" s="490">
        <v>0</v>
      </c>
    </row>
    <row r="9385" spans="1:4" x14ac:dyDescent="0.2">
      <c r="A9385" s="489" t="s">
        <v>9257</v>
      </c>
      <c r="B9385" s="489" t="s">
        <v>4904</v>
      </c>
      <c r="C9385" s="490">
        <v>7176</v>
      </c>
      <c r="D9385" s="490">
        <v>1252.212</v>
      </c>
    </row>
    <row r="9386" spans="1:4" x14ac:dyDescent="0.2">
      <c r="A9386" s="489" t="s">
        <v>9257</v>
      </c>
      <c r="B9386" s="489" t="s">
        <v>5153</v>
      </c>
      <c r="C9386" s="490">
        <v>3717</v>
      </c>
      <c r="D9386" s="490">
        <v>0</v>
      </c>
    </row>
    <row r="9387" spans="1:4" x14ac:dyDescent="0.2">
      <c r="A9387" s="489" t="s">
        <v>9257</v>
      </c>
      <c r="B9387" s="489" t="s">
        <v>5431</v>
      </c>
      <c r="C9387" s="490">
        <v>8673</v>
      </c>
      <c r="D9387" s="490">
        <v>1380.7416000000001</v>
      </c>
    </row>
    <row r="9388" spans="1:4" x14ac:dyDescent="0.2">
      <c r="A9388" s="489" t="s">
        <v>9257</v>
      </c>
      <c r="B9388" s="489" t="s">
        <v>5884</v>
      </c>
      <c r="C9388" s="490">
        <v>2908</v>
      </c>
      <c r="D9388" s="490">
        <v>369.02520000000004</v>
      </c>
    </row>
    <row r="9389" spans="1:4" x14ac:dyDescent="0.2">
      <c r="A9389" s="489" t="s">
        <v>9257</v>
      </c>
      <c r="B9389" s="489" t="s">
        <v>3275</v>
      </c>
      <c r="C9389" s="490">
        <v>7532</v>
      </c>
      <c r="D9389" s="490">
        <v>2564.6460000000002</v>
      </c>
    </row>
    <row r="9390" spans="1:4" x14ac:dyDescent="0.2">
      <c r="A9390" s="489" t="s">
        <v>9257</v>
      </c>
      <c r="B9390" s="489" t="s">
        <v>3279</v>
      </c>
      <c r="C9390" s="490">
        <v>1180</v>
      </c>
      <c r="D9390" s="490">
        <v>401.79</v>
      </c>
    </row>
    <row r="9391" spans="1:4" x14ac:dyDescent="0.2">
      <c r="A9391" s="489" t="s">
        <v>9257</v>
      </c>
      <c r="B9391" s="489" t="s">
        <v>3280</v>
      </c>
      <c r="C9391" s="490">
        <v>-1180</v>
      </c>
      <c r="D9391" s="490">
        <v>-193.28400000000002</v>
      </c>
    </row>
    <row r="9392" spans="1:4" x14ac:dyDescent="0.2">
      <c r="A9392" s="489" t="s">
        <v>9257</v>
      </c>
      <c r="B9392" s="489" t="s">
        <v>5153</v>
      </c>
      <c r="C9392" s="490">
        <v>1136.5</v>
      </c>
      <c r="D9392" s="490">
        <v>0</v>
      </c>
    </row>
    <row r="9393" spans="1:4" x14ac:dyDescent="0.2">
      <c r="A9393" s="489" t="s">
        <v>9257</v>
      </c>
      <c r="B9393" s="489" t="s">
        <v>5872</v>
      </c>
      <c r="C9393" s="490">
        <v>4546</v>
      </c>
      <c r="D9393" s="490">
        <v>591.43460000000005</v>
      </c>
    </row>
    <row r="9394" spans="1:4" x14ac:dyDescent="0.2">
      <c r="A9394" s="489" t="s">
        <v>9257</v>
      </c>
      <c r="B9394" s="489" t="s">
        <v>4010</v>
      </c>
      <c r="C9394" s="490">
        <v>6496</v>
      </c>
      <c r="D9394" s="490">
        <v>1866.9504000000002</v>
      </c>
    </row>
    <row r="9395" spans="1:4" x14ac:dyDescent="0.2">
      <c r="A9395" s="489" t="s">
        <v>9257</v>
      </c>
      <c r="B9395" s="489" t="s">
        <v>4014</v>
      </c>
      <c r="C9395" s="490">
        <v>2350</v>
      </c>
      <c r="D9395" s="490">
        <v>675.39</v>
      </c>
    </row>
    <row r="9396" spans="1:4" x14ac:dyDescent="0.2">
      <c r="A9396" s="489" t="s">
        <v>9257</v>
      </c>
      <c r="B9396" s="489" t="s">
        <v>4015</v>
      </c>
      <c r="C9396" s="490">
        <v>-2350</v>
      </c>
      <c r="D9396" s="490">
        <v>-384.93</v>
      </c>
    </row>
    <row r="9397" spans="1:4" x14ac:dyDescent="0.2">
      <c r="A9397" s="489" t="s">
        <v>9257</v>
      </c>
      <c r="B9397" s="489" t="s">
        <v>4841</v>
      </c>
      <c r="C9397" s="490">
        <v>5190</v>
      </c>
      <c r="D9397" s="490">
        <v>1267.9170000000001</v>
      </c>
    </row>
    <row r="9398" spans="1:4" x14ac:dyDescent="0.2">
      <c r="A9398" s="489" t="s">
        <v>9257</v>
      </c>
      <c r="B9398" s="489" t="s">
        <v>4850</v>
      </c>
      <c r="C9398" s="490">
        <v>3369</v>
      </c>
      <c r="D9398" s="490">
        <v>823.04669999999999</v>
      </c>
    </row>
    <row r="9399" spans="1:4" x14ac:dyDescent="0.2">
      <c r="A9399" s="489" t="s">
        <v>9257</v>
      </c>
      <c r="B9399" s="489" t="s">
        <v>4852</v>
      </c>
      <c r="C9399" s="490">
        <v>-2567.7000000000003</v>
      </c>
      <c r="D9399" s="490">
        <v>-420.58926000000002</v>
      </c>
    </row>
    <row r="9400" spans="1:4" x14ac:dyDescent="0.2">
      <c r="A9400" s="489" t="s">
        <v>9257</v>
      </c>
      <c r="B9400" s="489" t="s">
        <v>4854</v>
      </c>
      <c r="C9400" s="490">
        <v>-801.30000000000007</v>
      </c>
      <c r="D9400" s="490">
        <v>-96.155999999999992</v>
      </c>
    </row>
    <row r="9401" spans="1:4" x14ac:dyDescent="0.2">
      <c r="A9401" s="489" t="s">
        <v>9257</v>
      </c>
      <c r="B9401" s="489" t="s">
        <v>4010</v>
      </c>
      <c r="C9401" s="490">
        <v>7272</v>
      </c>
      <c r="D9401" s="490">
        <v>2089.9728</v>
      </c>
    </row>
    <row r="9402" spans="1:4" x14ac:dyDescent="0.2">
      <c r="A9402" s="489" t="s">
        <v>9257</v>
      </c>
      <c r="B9402" s="489" t="s">
        <v>4014</v>
      </c>
      <c r="C9402" s="490">
        <v>1476</v>
      </c>
      <c r="D9402" s="490">
        <v>424.20240000000001</v>
      </c>
    </row>
    <row r="9403" spans="1:4" x14ac:dyDescent="0.2">
      <c r="A9403" s="489" t="s">
        <v>9257</v>
      </c>
      <c r="B9403" s="489" t="s">
        <v>4015</v>
      </c>
      <c r="C9403" s="490">
        <v>-1476</v>
      </c>
      <c r="D9403" s="490">
        <v>-241.7688</v>
      </c>
    </row>
    <row r="9404" spans="1:4" x14ac:dyDescent="0.2">
      <c r="A9404" s="489" t="s">
        <v>9257</v>
      </c>
      <c r="B9404" s="489" t="s">
        <v>5153</v>
      </c>
      <c r="C9404" s="490">
        <v>325.17904574520401</v>
      </c>
      <c r="D9404" s="490">
        <v>0</v>
      </c>
    </row>
    <row r="9405" spans="1:4" x14ac:dyDescent="0.2">
      <c r="A9405" s="489" t="s">
        <v>9257</v>
      </c>
      <c r="B9405" s="489" t="s">
        <v>4888</v>
      </c>
      <c r="C9405" s="490">
        <v>759</v>
      </c>
      <c r="D9405" s="490">
        <v>142.16070000000002</v>
      </c>
    </row>
    <row r="9406" spans="1:4" x14ac:dyDescent="0.2">
      <c r="A9406" s="489" t="s">
        <v>9257</v>
      </c>
      <c r="B9406" s="489" t="s">
        <v>3291</v>
      </c>
      <c r="C9406" s="490">
        <v>2245</v>
      </c>
      <c r="D9406" s="490">
        <v>741.52350000000001</v>
      </c>
    </row>
    <row r="9407" spans="1:4" x14ac:dyDescent="0.2">
      <c r="A9407" s="489" t="s">
        <v>9257</v>
      </c>
      <c r="B9407" s="489" t="s">
        <v>3295</v>
      </c>
      <c r="C9407" s="490">
        <v>1352</v>
      </c>
      <c r="D9407" s="490">
        <v>446.56560000000002</v>
      </c>
    </row>
    <row r="9408" spans="1:4" x14ac:dyDescent="0.2">
      <c r="A9408" s="489" t="s">
        <v>9257</v>
      </c>
      <c r="B9408" s="489" t="s">
        <v>3296</v>
      </c>
      <c r="C9408" s="490">
        <v>-1079.0999999999999</v>
      </c>
      <c r="D9408" s="490">
        <v>-176.75657999999999</v>
      </c>
    </row>
    <row r="9409" spans="1:4" x14ac:dyDescent="0.2">
      <c r="A9409" s="489" t="s">
        <v>9257</v>
      </c>
      <c r="B9409" s="489" t="s">
        <v>3297</v>
      </c>
      <c r="C9409" s="490">
        <v>-272.90000000000003</v>
      </c>
      <c r="D9409" s="490">
        <v>-32.747999999999998</v>
      </c>
    </row>
    <row r="9410" spans="1:4" x14ac:dyDescent="0.2">
      <c r="A9410" s="489" t="s">
        <v>9257</v>
      </c>
      <c r="B9410" s="489" t="s">
        <v>5153</v>
      </c>
      <c r="C9410" s="490">
        <v>1321.75</v>
      </c>
      <c r="D9410" s="490">
        <v>0</v>
      </c>
    </row>
    <row r="9411" spans="1:4" x14ac:dyDescent="0.2">
      <c r="A9411" s="489" t="s">
        <v>9257</v>
      </c>
      <c r="B9411" s="489" t="s">
        <v>5439</v>
      </c>
      <c r="C9411" s="490">
        <v>5287</v>
      </c>
      <c r="D9411" s="490">
        <v>733.8356</v>
      </c>
    </row>
    <row r="9412" spans="1:4" x14ac:dyDescent="0.2">
      <c r="A9412" s="489" t="s">
        <v>9257</v>
      </c>
      <c r="B9412" s="489" t="s">
        <v>4010</v>
      </c>
      <c r="C9412" s="490">
        <v>2052</v>
      </c>
      <c r="D9412" s="490">
        <v>589.74480000000005</v>
      </c>
    </row>
    <row r="9413" spans="1:4" x14ac:dyDescent="0.2">
      <c r="A9413" s="489" t="s">
        <v>9257</v>
      </c>
      <c r="B9413" s="489" t="s">
        <v>4014</v>
      </c>
      <c r="C9413" s="490">
        <v>1020</v>
      </c>
      <c r="D9413" s="490">
        <v>293.14800000000002</v>
      </c>
    </row>
    <row r="9414" spans="1:4" x14ac:dyDescent="0.2">
      <c r="A9414" s="489" t="s">
        <v>9257</v>
      </c>
      <c r="B9414" s="489" t="s">
        <v>4015</v>
      </c>
      <c r="C9414" s="490">
        <v>-921.6</v>
      </c>
      <c r="D9414" s="490">
        <v>-150.95808</v>
      </c>
    </row>
    <row r="9415" spans="1:4" x14ac:dyDescent="0.2">
      <c r="A9415" s="489" t="s">
        <v>9257</v>
      </c>
      <c r="B9415" s="489" t="s">
        <v>4016</v>
      </c>
      <c r="C9415" s="490">
        <v>-98.399999999999991</v>
      </c>
      <c r="D9415" s="490">
        <v>-11.808</v>
      </c>
    </row>
    <row r="9416" spans="1:4" x14ac:dyDescent="0.2">
      <c r="A9416" s="489" t="s">
        <v>9257</v>
      </c>
      <c r="B9416" s="489" t="s">
        <v>4010</v>
      </c>
      <c r="C9416" s="490">
        <v>5930</v>
      </c>
      <c r="D9416" s="490">
        <v>1704.2820000000002</v>
      </c>
    </row>
    <row r="9417" spans="1:4" x14ac:dyDescent="0.2">
      <c r="A9417" s="489" t="s">
        <v>9257</v>
      </c>
      <c r="B9417" s="489" t="s">
        <v>4014</v>
      </c>
      <c r="C9417" s="490">
        <v>1879</v>
      </c>
      <c r="D9417" s="490">
        <v>540.02460000000008</v>
      </c>
    </row>
    <row r="9418" spans="1:4" x14ac:dyDescent="0.2">
      <c r="A9418" s="489" t="s">
        <v>9257</v>
      </c>
      <c r="B9418" s="489" t="s">
        <v>4015</v>
      </c>
      <c r="C9418" s="490">
        <v>-1879</v>
      </c>
      <c r="D9418" s="490">
        <v>-307.78020000000004</v>
      </c>
    </row>
    <row r="9419" spans="1:4" x14ac:dyDescent="0.2">
      <c r="A9419" s="489" t="s">
        <v>9257</v>
      </c>
      <c r="B9419" s="489" t="s">
        <v>3275</v>
      </c>
      <c r="C9419" s="490">
        <v>32679.539800792201</v>
      </c>
      <c r="D9419" s="490">
        <v>11127.383302169801</v>
      </c>
    </row>
    <row r="9420" spans="1:4" x14ac:dyDescent="0.2">
      <c r="A9420" s="489" t="s">
        <v>9257</v>
      </c>
      <c r="B9420" s="489" t="s">
        <v>3276</v>
      </c>
      <c r="C9420" s="490">
        <v>642.69761608224803</v>
      </c>
      <c r="D9420" s="490">
        <v>208.16975784904</v>
      </c>
    </row>
    <row r="9421" spans="1:4" x14ac:dyDescent="0.2">
      <c r="A9421" s="489" t="s">
        <v>9257</v>
      </c>
      <c r="B9421" s="489" t="s">
        <v>4945</v>
      </c>
      <c r="C9421" s="490">
        <v>3977.76258312551</v>
      </c>
      <c r="D9421" s="490">
        <v>0</v>
      </c>
    </row>
    <row r="9422" spans="1:4" x14ac:dyDescent="0.2">
      <c r="A9422" s="489" t="s">
        <v>9257</v>
      </c>
      <c r="B9422" s="489" t="s">
        <v>5153</v>
      </c>
      <c r="C9422" s="490">
        <v>723</v>
      </c>
      <c r="D9422" s="490">
        <v>0</v>
      </c>
    </row>
    <row r="9423" spans="1:4" x14ac:dyDescent="0.2">
      <c r="A9423" s="489" t="s">
        <v>9257</v>
      </c>
      <c r="B9423" s="489" t="s">
        <v>6051</v>
      </c>
      <c r="C9423" s="490">
        <v>3150.1000000000004</v>
      </c>
      <c r="D9423" s="490">
        <v>99.889670999999993</v>
      </c>
    </row>
    <row r="9424" spans="1:4" x14ac:dyDescent="0.2">
      <c r="A9424" s="489" t="s">
        <v>9257</v>
      </c>
      <c r="B9424" s="489" t="s">
        <v>5435</v>
      </c>
      <c r="C9424" s="490">
        <v>8892.3214285714312</v>
      </c>
      <c r="D9424" s="490">
        <v>1316.06357142857</v>
      </c>
    </row>
    <row r="9425" spans="1:4" x14ac:dyDescent="0.2">
      <c r="A9425" s="489" t="s">
        <v>9257</v>
      </c>
      <c r="B9425" s="489" t="s">
        <v>5461</v>
      </c>
      <c r="C9425" s="490">
        <v>25965.578571428599</v>
      </c>
      <c r="D9425" s="490">
        <v>3645.5672314285703</v>
      </c>
    </row>
    <row r="9426" spans="1:4" x14ac:dyDescent="0.2">
      <c r="A9426" s="489" t="s">
        <v>9257</v>
      </c>
      <c r="B9426" s="489" t="s">
        <v>4010</v>
      </c>
      <c r="C9426" s="490">
        <v>10409</v>
      </c>
      <c r="D9426" s="490">
        <v>2991.5466000000001</v>
      </c>
    </row>
    <row r="9427" spans="1:4" x14ac:dyDescent="0.2">
      <c r="A9427" s="489" t="s">
        <v>9257</v>
      </c>
      <c r="B9427" s="489" t="s">
        <v>4014</v>
      </c>
      <c r="C9427" s="490">
        <v>1465</v>
      </c>
      <c r="D9427" s="490">
        <v>421.041</v>
      </c>
    </row>
    <row r="9428" spans="1:4" x14ac:dyDescent="0.2">
      <c r="A9428" s="489" t="s">
        <v>9257</v>
      </c>
      <c r="B9428" s="489" t="s">
        <v>4015</v>
      </c>
      <c r="C9428" s="490">
        <v>-1465</v>
      </c>
      <c r="D9428" s="490">
        <v>-239.96700000000001</v>
      </c>
    </row>
    <row r="9429" spans="1:4" x14ac:dyDescent="0.2">
      <c r="A9429" s="489" t="s">
        <v>9257</v>
      </c>
      <c r="B9429" s="489" t="s">
        <v>5153</v>
      </c>
      <c r="C9429" s="490">
        <v>3709</v>
      </c>
      <c r="D9429" s="490">
        <v>0</v>
      </c>
    </row>
    <row r="9430" spans="1:4" x14ac:dyDescent="0.2">
      <c r="A9430" s="489" t="s">
        <v>9257</v>
      </c>
      <c r="B9430" s="489" t="s">
        <v>4872</v>
      </c>
      <c r="C9430" s="490">
        <v>8094.4822373393799</v>
      </c>
      <c r="D9430" s="490">
        <v>1578.4240362811802</v>
      </c>
    </row>
    <row r="9431" spans="1:4" x14ac:dyDescent="0.2">
      <c r="A9431" s="489" t="s">
        <v>9257</v>
      </c>
      <c r="B9431" s="489" t="s">
        <v>4873</v>
      </c>
      <c r="C9431" s="490">
        <v>2614.5177626606201</v>
      </c>
      <c r="D9431" s="490">
        <v>483.68578609221504</v>
      </c>
    </row>
    <row r="9432" spans="1:4" x14ac:dyDescent="0.2">
      <c r="A9432" s="489" t="s">
        <v>9257</v>
      </c>
      <c r="B9432" s="489" t="s">
        <v>5153</v>
      </c>
      <c r="C9432" s="490">
        <v>1239</v>
      </c>
      <c r="D9432" s="490">
        <v>0</v>
      </c>
    </row>
    <row r="9433" spans="1:4" x14ac:dyDescent="0.2">
      <c r="A9433" s="489" t="s">
        <v>9257</v>
      </c>
      <c r="B9433" s="489" t="s">
        <v>4880</v>
      </c>
      <c r="C9433" s="490">
        <v>2330</v>
      </c>
      <c r="D9433" s="490">
        <v>445.26300000000003</v>
      </c>
    </row>
    <row r="9434" spans="1:4" x14ac:dyDescent="0.2">
      <c r="A9434" s="489" t="s">
        <v>9257</v>
      </c>
      <c r="B9434" s="489" t="s">
        <v>4010</v>
      </c>
      <c r="C9434" s="490">
        <v>8456</v>
      </c>
      <c r="D9434" s="490">
        <v>2430.2544000000003</v>
      </c>
    </row>
    <row r="9435" spans="1:4" x14ac:dyDescent="0.2">
      <c r="A9435" s="489" t="s">
        <v>9257</v>
      </c>
      <c r="B9435" s="489" t="s">
        <v>4014</v>
      </c>
      <c r="C9435" s="490">
        <v>10420</v>
      </c>
      <c r="D9435" s="490">
        <v>2994.7080000000001</v>
      </c>
    </row>
    <row r="9436" spans="1:4" x14ac:dyDescent="0.2">
      <c r="A9436" s="489" t="s">
        <v>9257</v>
      </c>
      <c r="B9436" s="489" t="s">
        <v>4015</v>
      </c>
      <c r="C9436" s="490">
        <v>-5662.8</v>
      </c>
      <c r="D9436" s="490">
        <v>-927.56664000000001</v>
      </c>
    </row>
    <row r="9437" spans="1:4" x14ac:dyDescent="0.2">
      <c r="A9437" s="489" t="s">
        <v>9257</v>
      </c>
      <c r="B9437" s="489" t="s">
        <v>4016</v>
      </c>
      <c r="C9437" s="490">
        <v>-4757.2</v>
      </c>
      <c r="D9437" s="490">
        <v>-570.86400000000003</v>
      </c>
    </row>
    <row r="9438" spans="1:4" x14ac:dyDescent="0.2">
      <c r="A9438" s="489" t="s">
        <v>9257</v>
      </c>
      <c r="B9438" s="489" t="s">
        <v>5153</v>
      </c>
      <c r="C9438" s="490">
        <v>1141.5</v>
      </c>
      <c r="D9438" s="490">
        <v>0</v>
      </c>
    </row>
    <row r="9439" spans="1:4" x14ac:dyDescent="0.2">
      <c r="A9439" s="489" t="s">
        <v>9257</v>
      </c>
      <c r="B9439" s="489" t="s">
        <v>5852</v>
      </c>
      <c r="C9439" s="490">
        <v>4566</v>
      </c>
      <c r="D9439" s="490">
        <v>624.62880000000007</v>
      </c>
    </row>
    <row r="9440" spans="1:4" x14ac:dyDescent="0.2">
      <c r="A9440" s="489" t="s">
        <v>9257</v>
      </c>
      <c r="B9440" s="489" t="s">
        <v>4827</v>
      </c>
      <c r="C9440" s="490">
        <v>1294</v>
      </c>
      <c r="D9440" s="490">
        <v>316.12420000000003</v>
      </c>
    </row>
    <row r="9441" spans="1:4" x14ac:dyDescent="0.2">
      <c r="A9441" s="489" t="s">
        <v>9257</v>
      </c>
      <c r="B9441" s="489" t="s">
        <v>4832</v>
      </c>
      <c r="C9441" s="490">
        <v>1548</v>
      </c>
      <c r="D9441" s="490">
        <v>378.1764</v>
      </c>
    </row>
    <row r="9442" spans="1:4" x14ac:dyDescent="0.2">
      <c r="A9442" s="489" t="s">
        <v>9257</v>
      </c>
      <c r="B9442" s="489" t="s">
        <v>4833</v>
      </c>
      <c r="C9442" s="490">
        <v>-852.6</v>
      </c>
      <c r="D9442" s="490">
        <v>-139.65588</v>
      </c>
    </row>
    <row r="9443" spans="1:4" x14ac:dyDescent="0.2">
      <c r="A9443" s="489" t="s">
        <v>9257</v>
      </c>
      <c r="B9443" s="489" t="s">
        <v>4834</v>
      </c>
      <c r="C9443" s="490">
        <v>-695.4</v>
      </c>
      <c r="D9443" s="490">
        <v>-83.447999999999993</v>
      </c>
    </row>
    <row r="9444" spans="1:4" x14ac:dyDescent="0.2">
      <c r="A9444" s="489" t="s">
        <v>9257</v>
      </c>
      <c r="B9444" s="489" t="s">
        <v>4010</v>
      </c>
      <c r="C9444" s="490">
        <v>11364</v>
      </c>
      <c r="D9444" s="490">
        <v>3266.0136000000002</v>
      </c>
    </row>
    <row r="9445" spans="1:4" x14ac:dyDescent="0.2">
      <c r="A9445" s="489" t="s">
        <v>9257</v>
      </c>
      <c r="B9445" s="489" t="s">
        <v>4014</v>
      </c>
      <c r="C9445" s="490">
        <v>1654</v>
      </c>
      <c r="D9445" s="490">
        <v>475.3596</v>
      </c>
    </row>
    <row r="9446" spans="1:4" x14ac:dyDescent="0.2">
      <c r="A9446" s="489" t="s">
        <v>9257</v>
      </c>
      <c r="B9446" s="489" t="s">
        <v>4015</v>
      </c>
      <c r="C9446" s="490">
        <v>-1654</v>
      </c>
      <c r="D9446" s="490">
        <v>-270.92520000000002</v>
      </c>
    </row>
    <row r="9447" spans="1:4" x14ac:dyDescent="0.2">
      <c r="A9447" s="489" t="s">
        <v>9257</v>
      </c>
      <c r="B9447" s="489" t="s">
        <v>4010</v>
      </c>
      <c r="C9447" s="490">
        <v>4835</v>
      </c>
      <c r="D9447" s="490">
        <v>1389.5790000000002</v>
      </c>
    </row>
    <row r="9448" spans="1:4" x14ac:dyDescent="0.2">
      <c r="A9448" s="489" t="s">
        <v>9257</v>
      </c>
      <c r="B9448" s="489" t="s">
        <v>4014</v>
      </c>
      <c r="C9448" s="490">
        <v>1327</v>
      </c>
      <c r="D9448" s="490">
        <v>381.37980000000005</v>
      </c>
    </row>
    <row r="9449" spans="1:4" x14ac:dyDescent="0.2">
      <c r="A9449" s="489" t="s">
        <v>9257</v>
      </c>
      <c r="B9449" s="489" t="s">
        <v>4015</v>
      </c>
      <c r="C9449" s="490">
        <v>-1327</v>
      </c>
      <c r="D9449" s="490">
        <v>-217.36260000000001</v>
      </c>
    </row>
    <row r="9450" spans="1:4" x14ac:dyDescent="0.2">
      <c r="A9450" s="489" t="s">
        <v>9257</v>
      </c>
      <c r="B9450" s="489" t="s">
        <v>3275</v>
      </c>
      <c r="C9450" s="490">
        <v>9190</v>
      </c>
      <c r="D9450" s="490">
        <v>3129.1950000000002</v>
      </c>
    </row>
    <row r="9451" spans="1:4" x14ac:dyDescent="0.2">
      <c r="A9451" s="489" t="s">
        <v>9257</v>
      </c>
      <c r="B9451" s="489" t="s">
        <v>4010</v>
      </c>
      <c r="C9451" s="490">
        <v>11183</v>
      </c>
      <c r="D9451" s="490">
        <v>3213.9942000000001</v>
      </c>
    </row>
    <row r="9452" spans="1:4" x14ac:dyDescent="0.2">
      <c r="A9452" s="489" t="s">
        <v>9257</v>
      </c>
      <c r="B9452" s="489" t="s">
        <v>5153</v>
      </c>
      <c r="C9452" s="490">
        <v>2738.1428571428601</v>
      </c>
      <c r="D9452" s="490">
        <v>0</v>
      </c>
    </row>
    <row r="9453" spans="1:4" x14ac:dyDescent="0.2">
      <c r="A9453" s="489" t="s">
        <v>9257</v>
      </c>
      <c r="B9453" s="489" t="s">
        <v>5431</v>
      </c>
      <c r="C9453" s="490">
        <v>6389</v>
      </c>
      <c r="D9453" s="490">
        <v>1017.1288000000001</v>
      </c>
    </row>
    <row r="9454" spans="1:4" x14ac:dyDescent="0.2">
      <c r="A9454" s="489" t="s">
        <v>9257</v>
      </c>
      <c r="B9454" s="489" t="s">
        <v>4010</v>
      </c>
      <c r="C9454" s="490">
        <v>1512</v>
      </c>
      <c r="D9454" s="490">
        <v>434.54880000000003</v>
      </c>
    </row>
    <row r="9455" spans="1:4" x14ac:dyDescent="0.2">
      <c r="A9455" s="489" t="s">
        <v>9257</v>
      </c>
      <c r="B9455" s="489" t="s">
        <v>4014</v>
      </c>
      <c r="C9455" s="490">
        <v>729</v>
      </c>
      <c r="D9455" s="490">
        <v>209.5146</v>
      </c>
    </row>
    <row r="9456" spans="1:4" x14ac:dyDescent="0.2">
      <c r="A9456" s="489" t="s">
        <v>9257</v>
      </c>
      <c r="B9456" s="489" t="s">
        <v>4015</v>
      </c>
      <c r="C9456" s="490">
        <v>-672.30000000000007</v>
      </c>
      <c r="D9456" s="490">
        <v>-110.12273999999999</v>
      </c>
    </row>
    <row r="9457" spans="1:4" x14ac:dyDescent="0.2">
      <c r="A9457" s="489" t="s">
        <v>9257</v>
      </c>
      <c r="B9457" s="489" t="s">
        <v>4016</v>
      </c>
      <c r="C9457" s="490">
        <v>-56.699999999999996</v>
      </c>
      <c r="D9457" s="490">
        <v>-6.8039999999999994</v>
      </c>
    </row>
    <row r="9458" spans="1:4" x14ac:dyDescent="0.2">
      <c r="A9458" s="489" t="s">
        <v>9257</v>
      </c>
      <c r="B9458" s="489" t="s">
        <v>3275</v>
      </c>
      <c r="C9458" s="490">
        <v>2311</v>
      </c>
      <c r="D9458" s="490">
        <v>786.89550000000008</v>
      </c>
    </row>
    <row r="9459" spans="1:4" x14ac:dyDescent="0.2">
      <c r="A9459" s="489" t="s">
        <v>9257</v>
      </c>
      <c r="B9459" s="489" t="s">
        <v>3279</v>
      </c>
      <c r="C9459" s="490">
        <v>424</v>
      </c>
      <c r="D9459" s="490">
        <v>144.37200000000001</v>
      </c>
    </row>
    <row r="9460" spans="1:4" x14ac:dyDescent="0.2">
      <c r="A9460" s="489" t="s">
        <v>9257</v>
      </c>
      <c r="B9460" s="489" t="s">
        <v>3280</v>
      </c>
      <c r="C9460" s="490">
        <v>-424</v>
      </c>
      <c r="D9460" s="490">
        <v>-69.4512</v>
      </c>
    </row>
    <row r="9461" spans="1:4" x14ac:dyDescent="0.2">
      <c r="A9461" s="489" t="s">
        <v>9257</v>
      </c>
      <c r="B9461" s="489" t="s">
        <v>5153</v>
      </c>
      <c r="C9461" s="490">
        <v>1065</v>
      </c>
      <c r="D9461" s="490">
        <v>0</v>
      </c>
    </row>
    <row r="9462" spans="1:4" x14ac:dyDescent="0.2">
      <c r="A9462" s="489" t="s">
        <v>9257</v>
      </c>
      <c r="B9462" s="489" t="s">
        <v>4876</v>
      </c>
      <c r="C9462" s="490">
        <v>8076</v>
      </c>
      <c r="D9462" s="490">
        <v>1559.4756</v>
      </c>
    </row>
    <row r="9463" spans="1:4" x14ac:dyDescent="0.2">
      <c r="A9463" s="489" t="s">
        <v>9257</v>
      </c>
      <c r="B9463" s="489" t="s">
        <v>3275</v>
      </c>
      <c r="C9463" s="490">
        <v>2472</v>
      </c>
      <c r="D9463" s="490">
        <v>841.71600000000001</v>
      </c>
    </row>
    <row r="9464" spans="1:4" x14ac:dyDescent="0.2">
      <c r="A9464" s="489" t="s">
        <v>9257</v>
      </c>
      <c r="B9464" s="489" t="s">
        <v>3279</v>
      </c>
      <c r="C9464" s="490">
        <v>1315</v>
      </c>
      <c r="D9464" s="490">
        <v>447.75749999999999</v>
      </c>
    </row>
    <row r="9465" spans="1:4" x14ac:dyDescent="0.2">
      <c r="A9465" s="489" t="s">
        <v>9257</v>
      </c>
      <c r="B9465" s="489" t="s">
        <v>3280</v>
      </c>
      <c r="C9465" s="490">
        <v>-1136.1000000000001</v>
      </c>
      <c r="D9465" s="490">
        <v>-186.09318000000002</v>
      </c>
    </row>
    <row r="9466" spans="1:4" x14ac:dyDescent="0.2">
      <c r="A9466" s="489" t="s">
        <v>9257</v>
      </c>
      <c r="B9466" s="489" t="s">
        <v>3281</v>
      </c>
      <c r="C9466" s="490">
        <v>-178.9</v>
      </c>
      <c r="D9466" s="490">
        <v>-21.468</v>
      </c>
    </row>
    <row r="9467" spans="1:4" x14ac:dyDescent="0.2">
      <c r="A9467" s="489" t="s">
        <v>9257</v>
      </c>
      <c r="B9467" s="489" t="s">
        <v>5153</v>
      </c>
      <c r="C9467" s="490">
        <v>3325.2857142857101</v>
      </c>
      <c r="D9467" s="490">
        <v>0</v>
      </c>
    </row>
    <row r="9468" spans="1:4" x14ac:dyDescent="0.2">
      <c r="A9468" s="489" t="s">
        <v>9257</v>
      </c>
      <c r="B9468" s="489" t="s">
        <v>5432</v>
      </c>
      <c r="C9468" s="490">
        <v>7759</v>
      </c>
      <c r="D9468" s="490">
        <v>1212.7317</v>
      </c>
    </row>
    <row r="9469" spans="1:4" x14ac:dyDescent="0.2">
      <c r="A9469" s="489" t="s">
        <v>9257</v>
      </c>
      <c r="B9469" s="489" t="s">
        <v>4010</v>
      </c>
      <c r="C9469" s="490">
        <v>3401</v>
      </c>
      <c r="D9469" s="490">
        <v>977.44740000000002</v>
      </c>
    </row>
    <row r="9470" spans="1:4" x14ac:dyDescent="0.2">
      <c r="A9470" s="489" t="s">
        <v>9257</v>
      </c>
      <c r="B9470" s="489" t="s">
        <v>4014</v>
      </c>
      <c r="C9470" s="490">
        <v>1465</v>
      </c>
      <c r="D9470" s="490">
        <v>421.041</v>
      </c>
    </row>
    <row r="9471" spans="1:4" x14ac:dyDescent="0.2">
      <c r="A9471" s="489" t="s">
        <v>9257</v>
      </c>
      <c r="B9471" s="489" t="s">
        <v>4015</v>
      </c>
      <c r="C9471" s="490">
        <v>-1459.8000000000002</v>
      </c>
      <c r="D9471" s="490">
        <v>-239.11524</v>
      </c>
    </row>
    <row r="9472" spans="1:4" x14ac:dyDescent="0.2">
      <c r="A9472" s="489" t="s">
        <v>9257</v>
      </c>
      <c r="B9472" s="489" t="s">
        <v>4016</v>
      </c>
      <c r="C9472" s="490">
        <v>-5.2</v>
      </c>
      <c r="D9472" s="490">
        <v>-0.624</v>
      </c>
    </row>
    <row r="9473" spans="1:4" x14ac:dyDescent="0.2">
      <c r="A9473" s="489" t="s">
        <v>9257</v>
      </c>
      <c r="B9473" s="489" t="s">
        <v>4010</v>
      </c>
      <c r="C9473" s="490">
        <v>5412</v>
      </c>
      <c r="D9473" s="490">
        <v>1555.4088000000002</v>
      </c>
    </row>
    <row r="9474" spans="1:4" x14ac:dyDescent="0.2">
      <c r="A9474" s="489" t="s">
        <v>9257</v>
      </c>
      <c r="B9474" s="489" t="s">
        <v>4014</v>
      </c>
      <c r="C9474" s="490">
        <v>985</v>
      </c>
      <c r="D9474" s="490">
        <v>283.089</v>
      </c>
    </row>
    <row r="9475" spans="1:4" x14ac:dyDescent="0.2">
      <c r="A9475" s="489" t="s">
        <v>9257</v>
      </c>
      <c r="B9475" s="489" t="s">
        <v>4015</v>
      </c>
      <c r="C9475" s="490">
        <v>-985</v>
      </c>
      <c r="D9475" s="490">
        <v>-161.34300000000002</v>
      </c>
    </row>
    <row r="9476" spans="1:4" x14ac:dyDescent="0.2">
      <c r="A9476" s="489" t="s">
        <v>9257</v>
      </c>
      <c r="B9476" s="489" t="s">
        <v>3291</v>
      </c>
      <c r="C9476" s="490">
        <v>3084</v>
      </c>
      <c r="D9476" s="490">
        <v>1018.6452</v>
      </c>
    </row>
    <row r="9477" spans="1:4" x14ac:dyDescent="0.2">
      <c r="A9477" s="489" t="s">
        <v>9257</v>
      </c>
      <c r="B9477" s="489" t="s">
        <v>3295</v>
      </c>
      <c r="C9477" s="490">
        <v>1317</v>
      </c>
      <c r="D9477" s="490">
        <v>435.00510000000003</v>
      </c>
    </row>
    <row r="9478" spans="1:4" x14ac:dyDescent="0.2">
      <c r="A9478" s="489" t="s">
        <v>9257</v>
      </c>
      <c r="B9478" s="489" t="s">
        <v>3296</v>
      </c>
      <c r="C9478" s="490">
        <v>-1317</v>
      </c>
      <c r="D9478" s="490">
        <v>-215.72460000000001</v>
      </c>
    </row>
    <row r="9479" spans="1:4" x14ac:dyDescent="0.2">
      <c r="A9479" s="489" t="s">
        <v>9257</v>
      </c>
      <c r="B9479" s="489" t="s">
        <v>5153</v>
      </c>
      <c r="C9479" s="490">
        <v>1205</v>
      </c>
      <c r="D9479" s="490">
        <v>0</v>
      </c>
    </row>
    <row r="9480" spans="1:4" x14ac:dyDescent="0.2">
      <c r="A9480" s="489" t="s">
        <v>9257</v>
      </c>
      <c r="B9480" s="489" t="s">
        <v>4872</v>
      </c>
      <c r="C9480" s="490">
        <v>2392</v>
      </c>
      <c r="D9480" s="490">
        <v>466.44</v>
      </c>
    </row>
    <row r="9481" spans="1:4" x14ac:dyDescent="0.2">
      <c r="A9481" s="489" t="s">
        <v>9257</v>
      </c>
      <c r="B9481" s="489" t="s">
        <v>3275</v>
      </c>
      <c r="C9481" s="490">
        <v>10781</v>
      </c>
      <c r="D9481" s="490">
        <v>3670.9305000000004</v>
      </c>
    </row>
    <row r="9482" spans="1:4" x14ac:dyDescent="0.2">
      <c r="A9482" s="489" t="s">
        <v>9257</v>
      </c>
      <c r="B9482" s="489" t="s">
        <v>4827</v>
      </c>
      <c r="C9482" s="490">
        <v>4391</v>
      </c>
      <c r="D9482" s="490">
        <v>1072.7213000000002</v>
      </c>
    </row>
    <row r="9483" spans="1:4" x14ac:dyDescent="0.2">
      <c r="A9483" s="489" t="s">
        <v>9257</v>
      </c>
      <c r="B9483" s="489" t="s">
        <v>4832</v>
      </c>
      <c r="C9483" s="490">
        <v>5732</v>
      </c>
      <c r="D9483" s="490">
        <v>1400.3276000000001</v>
      </c>
    </row>
    <row r="9484" spans="1:4" x14ac:dyDescent="0.2">
      <c r="A9484" s="489" t="s">
        <v>9257</v>
      </c>
      <c r="B9484" s="489" t="s">
        <v>4833</v>
      </c>
      <c r="C9484" s="490">
        <v>-3036.9</v>
      </c>
      <c r="D9484" s="490">
        <v>-497.44422000000003</v>
      </c>
    </row>
    <row r="9485" spans="1:4" x14ac:dyDescent="0.2">
      <c r="A9485" s="489" t="s">
        <v>9257</v>
      </c>
      <c r="B9485" s="489" t="s">
        <v>4834</v>
      </c>
      <c r="C9485" s="490">
        <v>-2695.1</v>
      </c>
      <c r="D9485" s="490">
        <v>-323.41200000000003</v>
      </c>
    </row>
    <row r="9486" spans="1:4" x14ac:dyDescent="0.2">
      <c r="A9486" s="489" t="s">
        <v>9257</v>
      </c>
      <c r="B9486" s="489" t="s">
        <v>5153</v>
      </c>
      <c r="C9486" s="490">
        <v>2712</v>
      </c>
      <c r="D9486" s="490">
        <v>0</v>
      </c>
    </row>
    <row r="9487" spans="1:4" x14ac:dyDescent="0.2">
      <c r="A9487" s="489" t="s">
        <v>9257</v>
      </c>
      <c r="B9487" s="489" t="s">
        <v>6051</v>
      </c>
      <c r="C9487" s="490">
        <v>183.70000000000002</v>
      </c>
      <c r="D9487" s="490">
        <v>5.8251270000000002</v>
      </c>
    </row>
    <row r="9488" spans="1:4" x14ac:dyDescent="0.2">
      <c r="A9488" s="489" t="s">
        <v>9257</v>
      </c>
      <c r="B9488" s="489" t="s">
        <v>5433</v>
      </c>
      <c r="C9488" s="490">
        <v>8687.1</v>
      </c>
      <c r="D9488" s="490">
        <v>1333.46985</v>
      </c>
    </row>
    <row r="9489" spans="1:4" x14ac:dyDescent="0.2">
      <c r="A9489" s="489" t="s">
        <v>9257</v>
      </c>
      <c r="B9489" s="489" t="s">
        <v>5455</v>
      </c>
      <c r="C9489" s="490">
        <v>17374.2</v>
      </c>
      <c r="D9489" s="490">
        <v>2529.68352</v>
      </c>
    </row>
    <row r="9490" spans="1:4" x14ac:dyDescent="0.2">
      <c r="A9490" s="489" t="s">
        <v>9257</v>
      </c>
      <c r="B9490" s="489" t="s">
        <v>4010</v>
      </c>
      <c r="C9490" s="490">
        <v>20902.977709114999</v>
      </c>
      <c r="D9490" s="490">
        <v>6007.5157935996504</v>
      </c>
    </row>
    <row r="9491" spans="1:4" x14ac:dyDescent="0.2">
      <c r="A9491" s="489" t="s">
        <v>9257</v>
      </c>
      <c r="B9491" s="489" t="s">
        <v>4827</v>
      </c>
      <c r="C9491" s="490">
        <v>6893.5352019421807</v>
      </c>
      <c r="D9491" s="490">
        <v>1684.09064983447</v>
      </c>
    </row>
    <row r="9492" spans="1:4" x14ac:dyDescent="0.2">
      <c r="A9492" s="489" t="s">
        <v>9257</v>
      </c>
      <c r="B9492" s="489" t="s">
        <v>4829</v>
      </c>
      <c r="C9492" s="490">
        <v>14185.4870889428</v>
      </c>
      <c r="D9492" s="490">
        <v>3295.2886507614203</v>
      </c>
    </row>
    <row r="9493" spans="1:4" x14ac:dyDescent="0.2">
      <c r="A9493" s="489" t="s">
        <v>9257</v>
      </c>
      <c r="B9493" s="489" t="s">
        <v>4010</v>
      </c>
      <c r="C9493" s="490">
        <v>6619</v>
      </c>
      <c r="D9493" s="490">
        <v>1902.3006</v>
      </c>
    </row>
    <row r="9494" spans="1:4" x14ac:dyDescent="0.2">
      <c r="A9494" s="489" t="s">
        <v>9257</v>
      </c>
      <c r="B9494" s="489" t="s">
        <v>3275</v>
      </c>
      <c r="C9494" s="490">
        <v>3080</v>
      </c>
      <c r="D9494" s="490">
        <v>1048.74</v>
      </c>
    </row>
    <row r="9495" spans="1:4" x14ac:dyDescent="0.2">
      <c r="A9495" s="489" t="s">
        <v>9257</v>
      </c>
      <c r="B9495" s="489" t="s">
        <v>3279</v>
      </c>
      <c r="C9495" s="490">
        <v>1884</v>
      </c>
      <c r="D9495" s="490">
        <v>641.50200000000007</v>
      </c>
    </row>
    <row r="9496" spans="1:4" x14ac:dyDescent="0.2">
      <c r="A9496" s="489" t="s">
        <v>9257</v>
      </c>
      <c r="B9496" s="489" t="s">
        <v>3280</v>
      </c>
      <c r="C9496" s="490">
        <v>-1489.2</v>
      </c>
      <c r="D9496" s="490">
        <v>-243.93096</v>
      </c>
    </row>
    <row r="9497" spans="1:4" x14ac:dyDescent="0.2">
      <c r="A9497" s="489" t="s">
        <v>9257</v>
      </c>
      <c r="B9497" s="489" t="s">
        <v>3281</v>
      </c>
      <c r="C9497" s="490">
        <v>-394.8</v>
      </c>
      <c r="D9497" s="490">
        <v>-47.375999999999998</v>
      </c>
    </row>
    <row r="9498" spans="1:4" x14ac:dyDescent="0.2">
      <c r="A9498" s="489" t="s">
        <v>9257</v>
      </c>
      <c r="B9498" s="489" t="s">
        <v>4010</v>
      </c>
      <c r="C9498" s="490">
        <v>2150</v>
      </c>
      <c r="D9498" s="490">
        <v>617.91000000000008</v>
      </c>
    </row>
    <row r="9499" spans="1:4" x14ac:dyDescent="0.2">
      <c r="A9499" s="489" t="s">
        <v>9257</v>
      </c>
      <c r="B9499" s="489" t="s">
        <v>4014</v>
      </c>
      <c r="C9499" s="490">
        <v>1503</v>
      </c>
      <c r="D9499" s="490">
        <v>431.9622</v>
      </c>
    </row>
    <row r="9500" spans="1:4" x14ac:dyDescent="0.2">
      <c r="A9500" s="489" t="s">
        <v>9257</v>
      </c>
      <c r="B9500" s="489" t="s">
        <v>4015</v>
      </c>
      <c r="C9500" s="490">
        <v>-1095.9000000000001</v>
      </c>
      <c r="D9500" s="490">
        <v>-179.50842</v>
      </c>
    </row>
    <row r="9501" spans="1:4" x14ac:dyDescent="0.2">
      <c r="A9501" s="489" t="s">
        <v>9257</v>
      </c>
      <c r="B9501" s="489" t="s">
        <v>4016</v>
      </c>
      <c r="C9501" s="490">
        <v>-407.1</v>
      </c>
      <c r="D9501" s="490">
        <v>-48.851999999999997</v>
      </c>
    </row>
    <row r="9502" spans="1:4" x14ac:dyDescent="0.2">
      <c r="A9502" s="489" t="s">
        <v>9257</v>
      </c>
      <c r="B9502" s="489" t="s">
        <v>5153</v>
      </c>
      <c r="C9502" s="490">
        <v>2217</v>
      </c>
      <c r="D9502" s="490">
        <v>0</v>
      </c>
    </row>
    <row r="9503" spans="1:4" x14ac:dyDescent="0.2">
      <c r="A9503" s="489" t="s">
        <v>9257</v>
      </c>
      <c r="B9503" s="489" t="s">
        <v>4876</v>
      </c>
      <c r="C9503" s="490">
        <v>3952</v>
      </c>
      <c r="D9503" s="490">
        <v>763.13120000000004</v>
      </c>
    </row>
    <row r="9504" spans="1:4" x14ac:dyDescent="0.2">
      <c r="A9504" s="489" t="s">
        <v>9257</v>
      </c>
      <c r="B9504" s="489" t="s">
        <v>4010</v>
      </c>
      <c r="C9504" s="490">
        <v>4502</v>
      </c>
      <c r="D9504" s="490">
        <v>1293.8748000000001</v>
      </c>
    </row>
    <row r="9505" spans="1:4" x14ac:dyDescent="0.2">
      <c r="A9505" s="489" t="s">
        <v>9257</v>
      </c>
      <c r="B9505" s="489" t="s">
        <v>4014</v>
      </c>
      <c r="C9505" s="490">
        <v>921</v>
      </c>
      <c r="D9505" s="490">
        <v>264.69540000000001</v>
      </c>
    </row>
    <row r="9506" spans="1:4" x14ac:dyDescent="0.2">
      <c r="A9506" s="489" t="s">
        <v>9257</v>
      </c>
      <c r="B9506" s="489" t="s">
        <v>4015</v>
      </c>
      <c r="C9506" s="490">
        <v>-921</v>
      </c>
      <c r="D9506" s="490">
        <v>-150.85980000000001</v>
      </c>
    </row>
    <row r="9507" spans="1:4" x14ac:dyDescent="0.2">
      <c r="A9507" s="489" t="s">
        <v>9257</v>
      </c>
      <c r="B9507" s="489" t="s">
        <v>4010</v>
      </c>
      <c r="C9507" s="490">
        <v>2922</v>
      </c>
      <c r="D9507" s="490">
        <v>839.78280000000007</v>
      </c>
    </row>
    <row r="9508" spans="1:4" x14ac:dyDescent="0.2">
      <c r="A9508" s="489" t="s">
        <v>9257</v>
      </c>
      <c r="B9508" s="489" t="s">
        <v>4014</v>
      </c>
      <c r="C9508" s="490">
        <v>1791</v>
      </c>
      <c r="D9508" s="490">
        <v>514.73340000000007</v>
      </c>
    </row>
    <row r="9509" spans="1:4" x14ac:dyDescent="0.2">
      <c r="A9509" s="489" t="s">
        <v>9257</v>
      </c>
      <c r="B9509" s="489" t="s">
        <v>4015</v>
      </c>
      <c r="C9509" s="490">
        <v>-1413.9</v>
      </c>
      <c r="D9509" s="490">
        <v>-231.59682000000001</v>
      </c>
    </row>
    <row r="9510" spans="1:4" x14ac:dyDescent="0.2">
      <c r="A9510" s="489" t="s">
        <v>9257</v>
      </c>
      <c r="B9510" s="489" t="s">
        <v>4016</v>
      </c>
      <c r="C9510" s="490">
        <v>-377.1</v>
      </c>
      <c r="D9510" s="490">
        <v>-45.251999999999995</v>
      </c>
    </row>
    <row r="9511" spans="1:4" x14ac:dyDescent="0.2">
      <c r="A9511" s="489" t="s">
        <v>9257</v>
      </c>
      <c r="B9511" s="489" t="s">
        <v>5153</v>
      </c>
      <c r="C9511" s="490">
        <v>4234</v>
      </c>
      <c r="D9511" s="490">
        <v>0</v>
      </c>
    </row>
    <row r="9512" spans="1:4" x14ac:dyDescent="0.2">
      <c r="A9512" s="489" t="s">
        <v>9257</v>
      </c>
      <c r="B9512" s="489" t="s">
        <v>5433</v>
      </c>
      <c r="C9512" s="490">
        <v>6651.3605442176904</v>
      </c>
      <c r="D9512" s="490">
        <v>1020.9838435374101</v>
      </c>
    </row>
    <row r="9513" spans="1:4" x14ac:dyDescent="0.2">
      <c r="A9513" s="489" t="s">
        <v>9257</v>
      </c>
      <c r="B9513" s="489" t="s">
        <v>5455</v>
      </c>
      <c r="C9513" s="490">
        <v>1170.6394557823101</v>
      </c>
      <c r="D9513" s="490">
        <v>170.44510476190501</v>
      </c>
    </row>
    <row r="9514" spans="1:4" x14ac:dyDescent="0.2">
      <c r="A9514" s="489" t="s">
        <v>9257</v>
      </c>
      <c r="B9514" s="489" t="s">
        <v>3275</v>
      </c>
      <c r="C9514" s="490">
        <v>2177</v>
      </c>
      <c r="D9514" s="490">
        <v>741.26850000000002</v>
      </c>
    </row>
    <row r="9515" spans="1:4" x14ac:dyDescent="0.2">
      <c r="A9515" s="489" t="s">
        <v>9257</v>
      </c>
      <c r="B9515" s="489" t="s">
        <v>3279</v>
      </c>
      <c r="C9515" s="490">
        <v>3104</v>
      </c>
      <c r="D9515" s="490">
        <v>1056.912</v>
      </c>
    </row>
    <row r="9516" spans="1:4" x14ac:dyDescent="0.2">
      <c r="A9516" s="489" t="s">
        <v>9257</v>
      </c>
      <c r="B9516" s="489" t="s">
        <v>3280</v>
      </c>
      <c r="C9516" s="490">
        <v>-1584.3000000000002</v>
      </c>
      <c r="D9516" s="490">
        <v>-259.50834000000003</v>
      </c>
    </row>
    <row r="9517" spans="1:4" x14ac:dyDescent="0.2">
      <c r="A9517" s="489" t="s">
        <v>9257</v>
      </c>
      <c r="B9517" s="489" t="s">
        <v>3281</v>
      </c>
      <c r="C9517" s="490">
        <v>-1519.7</v>
      </c>
      <c r="D9517" s="490">
        <v>-182.364</v>
      </c>
    </row>
    <row r="9518" spans="1:4" x14ac:dyDescent="0.2">
      <c r="A9518" s="489" t="s">
        <v>9257</v>
      </c>
      <c r="B9518" s="489" t="s">
        <v>4010</v>
      </c>
      <c r="C9518" s="490">
        <v>2907</v>
      </c>
      <c r="D9518" s="490">
        <v>835.47180000000003</v>
      </c>
    </row>
    <row r="9519" spans="1:4" x14ac:dyDescent="0.2">
      <c r="A9519" s="489" t="s">
        <v>9257</v>
      </c>
      <c r="B9519" s="489" t="s">
        <v>4014</v>
      </c>
      <c r="C9519" s="490">
        <v>1478</v>
      </c>
      <c r="D9519" s="490">
        <v>424.77719999999999</v>
      </c>
    </row>
    <row r="9520" spans="1:4" x14ac:dyDescent="0.2">
      <c r="A9520" s="489" t="s">
        <v>9257</v>
      </c>
      <c r="B9520" s="489" t="s">
        <v>4015</v>
      </c>
      <c r="C9520" s="490">
        <v>-1315.5</v>
      </c>
      <c r="D9520" s="490">
        <v>-215.47890000000001</v>
      </c>
    </row>
    <row r="9521" spans="1:4" x14ac:dyDescent="0.2">
      <c r="A9521" s="489" t="s">
        <v>9257</v>
      </c>
      <c r="B9521" s="489" t="s">
        <v>4016</v>
      </c>
      <c r="C9521" s="490">
        <v>-162.5</v>
      </c>
      <c r="D9521" s="490">
        <v>-19.5</v>
      </c>
    </row>
    <row r="9522" spans="1:4" x14ac:dyDescent="0.2">
      <c r="A9522" s="489" t="s">
        <v>9257</v>
      </c>
      <c r="B9522" s="489" t="s">
        <v>4010</v>
      </c>
      <c r="C9522" s="490">
        <v>6865</v>
      </c>
      <c r="D9522" s="490">
        <v>1973.0010000000002</v>
      </c>
    </row>
    <row r="9523" spans="1:4" x14ac:dyDescent="0.2">
      <c r="A9523" s="489" t="s">
        <v>9257</v>
      </c>
      <c r="B9523" s="489" t="s">
        <v>4014</v>
      </c>
      <c r="C9523" s="490">
        <v>1643</v>
      </c>
      <c r="D9523" s="490">
        <v>472.19820000000004</v>
      </c>
    </row>
    <row r="9524" spans="1:4" x14ac:dyDescent="0.2">
      <c r="A9524" s="489" t="s">
        <v>9257</v>
      </c>
      <c r="B9524" s="489" t="s">
        <v>4015</v>
      </c>
      <c r="C9524" s="490">
        <v>-1643</v>
      </c>
      <c r="D9524" s="490">
        <v>-269.1234</v>
      </c>
    </row>
    <row r="9525" spans="1:4" x14ac:dyDescent="0.2">
      <c r="A9525" s="489" t="s">
        <v>9257</v>
      </c>
      <c r="B9525" s="489" t="s">
        <v>4010</v>
      </c>
      <c r="C9525" s="490">
        <v>2496</v>
      </c>
      <c r="D9525" s="490">
        <v>717.35040000000004</v>
      </c>
    </row>
    <row r="9526" spans="1:4" x14ac:dyDescent="0.2">
      <c r="A9526" s="489" t="s">
        <v>9257</v>
      </c>
      <c r="B9526" s="489" t="s">
        <v>4014</v>
      </c>
      <c r="C9526" s="490">
        <v>1698</v>
      </c>
      <c r="D9526" s="490">
        <v>488.0052</v>
      </c>
    </row>
    <row r="9527" spans="1:4" x14ac:dyDescent="0.2">
      <c r="A9527" s="489" t="s">
        <v>9257</v>
      </c>
      <c r="B9527" s="489" t="s">
        <v>4015</v>
      </c>
      <c r="C9527" s="490">
        <v>-1258.2</v>
      </c>
      <c r="D9527" s="490">
        <v>-206.09316000000001</v>
      </c>
    </row>
    <row r="9528" spans="1:4" x14ac:dyDescent="0.2">
      <c r="A9528" s="489" t="s">
        <v>9257</v>
      </c>
      <c r="B9528" s="489" t="s">
        <v>4016</v>
      </c>
      <c r="C9528" s="490">
        <v>-439.8</v>
      </c>
      <c r="D9528" s="490">
        <v>-52.775999999999996</v>
      </c>
    </row>
    <row r="9529" spans="1:4" x14ac:dyDescent="0.2">
      <c r="A9529" s="489" t="s">
        <v>9257</v>
      </c>
      <c r="B9529" s="489" t="s">
        <v>5153</v>
      </c>
      <c r="C9529" s="490">
        <v>876</v>
      </c>
      <c r="D9529" s="490">
        <v>0</v>
      </c>
    </row>
    <row r="9530" spans="1:4" x14ac:dyDescent="0.2">
      <c r="A9530" s="489" t="s">
        <v>9257</v>
      </c>
      <c r="B9530" s="489" t="s">
        <v>4888</v>
      </c>
      <c r="C9530" s="490">
        <v>3474</v>
      </c>
      <c r="D9530" s="490">
        <v>650.68020000000001</v>
      </c>
    </row>
    <row r="9531" spans="1:4" x14ac:dyDescent="0.2">
      <c r="A9531" s="489" t="s">
        <v>9257</v>
      </c>
      <c r="B9531" s="489" t="s">
        <v>5153</v>
      </c>
      <c r="C9531" s="490">
        <v>646</v>
      </c>
      <c r="D9531" s="490">
        <v>0</v>
      </c>
    </row>
    <row r="9532" spans="1:4" x14ac:dyDescent="0.2">
      <c r="A9532" s="489" t="s">
        <v>9257</v>
      </c>
      <c r="B9532" s="489" t="s">
        <v>4888</v>
      </c>
      <c r="C9532" s="490">
        <v>6636.8958109559608</v>
      </c>
      <c r="D9532" s="490">
        <v>1243.0905853920501</v>
      </c>
    </row>
    <row r="9533" spans="1:4" x14ac:dyDescent="0.2">
      <c r="A9533" s="489" t="s">
        <v>9257</v>
      </c>
      <c r="B9533" s="489" t="s">
        <v>6051</v>
      </c>
      <c r="C9533" s="490">
        <v>727.1</v>
      </c>
      <c r="D9533" s="490">
        <v>23.056341</v>
      </c>
    </row>
    <row r="9534" spans="1:4" x14ac:dyDescent="0.2">
      <c r="A9534" s="489" t="s">
        <v>9257</v>
      </c>
      <c r="B9534" s="489" t="s">
        <v>4889</v>
      </c>
      <c r="C9534" s="490">
        <v>5721.0041890440407</v>
      </c>
      <c r="D9534" s="490">
        <v>1016.6224443931301</v>
      </c>
    </row>
    <row r="9535" spans="1:4" x14ac:dyDescent="0.2">
      <c r="A9535" s="489" t="s">
        <v>9257</v>
      </c>
      <c r="B9535" s="489" t="s">
        <v>4827</v>
      </c>
      <c r="C9535" s="490">
        <v>5779</v>
      </c>
      <c r="D9535" s="490">
        <v>1411.8097</v>
      </c>
    </row>
    <row r="9536" spans="1:4" x14ac:dyDescent="0.2">
      <c r="A9536" s="489" t="s">
        <v>9257</v>
      </c>
      <c r="B9536" s="489" t="s">
        <v>4832</v>
      </c>
      <c r="C9536" s="490">
        <v>1609</v>
      </c>
      <c r="D9536" s="490">
        <v>393.07870000000003</v>
      </c>
    </row>
    <row r="9537" spans="1:4" x14ac:dyDescent="0.2">
      <c r="A9537" s="489" t="s">
        <v>9257</v>
      </c>
      <c r="B9537" s="489" t="s">
        <v>4833</v>
      </c>
      <c r="C9537" s="490">
        <v>-1609</v>
      </c>
      <c r="D9537" s="490">
        <v>-263.55420000000004</v>
      </c>
    </row>
    <row r="9538" spans="1:4" x14ac:dyDescent="0.2">
      <c r="A9538" s="489" t="s">
        <v>9257</v>
      </c>
      <c r="B9538" s="489" t="s">
        <v>3275</v>
      </c>
      <c r="C9538" s="490">
        <v>17518.946760512499</v>
      </c>
      <c r="D9538" s="490">
        <v>5965.2013719545203</v>
      </c>
    </row>
    <row r="9539" spans="1:4" x14ac:dyDescent="0.2">
      <c r="A9539" s="489" t="s">
        <v>9257</v>
      </c>
      <c r="B9539" s="489" t="s">
        <v>4010</v>
      </c>
      <c r="C9539" s="490">
        <v>7365.0532394874599</v>
      </c>
      <c r="D9539" s="490">
        <v>2116.7163010286999</v>
      </c>
    </row>
    <row r="9540" spans="1:4" x14ac:dyDescent="0.2">
      <c r="A9540" s="489" t="s">
        <v>9257</v>
      </c>
      <c r="B9540" s="489" t="s">
        <v>3265</v>
      </c>
      <c r="C9540" s="490">
        <v>52137.432631967502</v>
      </c>
      <c r="D9540" s="490">
        <v>19410.766168881499</v>
      </c>
    </row>
    <row r="9541" spans="1:4" x14ac:dyDescent="0.2">
      <c r="A9541" s="489" t="s">
        <v>9257</v>
      </c>
      <c r="B9541" s="489" t="s">
        <v>3264</v>
      </c>
      <c r="C9541" s="490">
        <v>30507.567368032502</v>
      </c>
      <c r="D9541" s="490">
        <v>11940.661867847901</v>
      </c>
    </row>
    <row r="9542" spans="1:4" x14ac:dyDescent="0.2">
      <c r="A9542" s="489" t="s">
        <v>9257</v>
      </c>
      <c r="B9542" s="489" t="s">
        <v>5153</v>
      </c>
      <c r="C9542" s="490">
        <v>2539.6281806147999</v>
      </c>
      <c r="D9542" s="490">
        <v>0</v>
      </c>
    </row>
    <row r="9543" spans="1:4" x14ac:dyDescent="0.2">
      <c r="A9543" s="489" t="s">
        <v>9257</v>
      </c>
      <c r="B9543" s="489" t="s">
        <v>6051</v>
      </c>
      <c r="C9543" s="490">
        <v>1250.5909692601901</v>
      </c>
      <c r="D9543" s="490">
        <v>39.656239635240496</v>
      </c>
    </row>
    <row r="9544" spans="1:4" x14ac:dyDescent="0.2">
      <c r="A9544" s="489" t="s">
        <v>9257</v>
      </c>
      <c r="B9544" s="489" t="s">
        <v>5435</v>
      </c>
      <c r="C9544" s="490">
        <v>10374.687454037401</v>
      </c>
      <c r="D9544" s="490">
        <v>1535.45374319753</v>
      </c>
    </row>
    <row r="9545" spans="1:4" x14ac:dyDescent="0.2">
      <c r="A9545" s="489" t="s">
        <v>9257</v>
      </c>
      <c r="B9545" s="489" t="s">
        <v>5461</v>
      </c>
      <c r="C9545" s="490">
        <v>23737.284894837499</v>
      </c>
      <c r="D9545" s="490">
        <v>3332.7147992351802</v>
      </c>
    </row>
    <row r="9546" spans="1:4" x14ac:dyDescent="0.2">
      <c r="A9546" s="489" t="s">
        <v>9257</v>
      </c>
      <c r="B9546" s="489" t="s">
        <v>5153</v>
      </c>
      <c r="C9546" s="490">
        <v>1998.18068833652</v>
      </c>
      <c r="D9546" s="490">
        <v>0</v>
      </c>
    </row>
    <row r="9547" spans="1:4" x14ac:dyDescent="0.2">
      <c r="A9547" s="489" t="s">
        <v>9257</v>
      </c>
      <c r="B9547" s="489" t="s">
        <v>6051</v>
      </c>
      <c r="C9547" s="490">
        <v>983.96558317399604</v>
      </c>
      <c r="D9547" s="490">
        <v>31.201548642447399</v>
      </c>
    </row>
    <row r="9548" spans="1:4" x14ac:dyDescent="0.2">
      <c r="A9548" s="489" t="s">
        <v>9257</v>
      </c>
      <c r="B9548" s="489" t="s">
        <v>5464</v>
      </c>
      <c r="C9548" s="490">
        <v>7386.7774672746</v>
      </c>
      <c r="D9548" s="490">
        <v>1018.63661273717</v>
      </c>
    </row>
    <row r="9549" spans="1:4" x14ac:dyDescent="0.2">
      <c r="A9549" s="489" t="s">
        <v>9257</v>
      </c>
      <c r="B9549" s="489" t="s">
        <v>5465</v>
      </c>
      <c r="C9549" s="490">
        <v>19452.53897632</v>
      </c>
      <c r="D9549" s="490">
        <v>2392.6622940873699</v>
      </c>
    </row>
    <row r="9550" spans="1:4" x14ac:dyDescent="0.2">
      <c r="A9550" s="489" t="s">
        <v>9257</v>
      </c>
      <c r="B9550" s="489" t="s">
        <v>5153</v>
      </c>
      <c r="C9550" s="490">
        <v>713.69113104868404</v>
      </c>
      <c r="D9550" s="490">
        <v>0</v>
      </c>
    </row>
    <row r="9551" spans="1:4" x14ac:dyDescent="0.2">
      <c r="A9551" s="489" t="s">
        <v>9257</v>
      </c>
      <c r="B9551" s="489" t="s">
        <v>6051</v>
      </c>
      <c r="C9551" s="490">
        <v>351.44344756581904</v>
      </c>
      <c r="D9551" s="490">
        <v>11.1442717223121</v>
      </c>
    </row>
    <row r="9552" spans="1:4" x14ac:dyDescent="0.2">
      <c r="A9552" s="489" t="s">
        <v>9257</v>
      </c>
      <c r="B9552" s="489" t="s">
        <v>5874</v>
      </c>
      <c r="C9552" s="490">
        <v>9586.2112075305213</v>
      </c>
      <c r="D9552" s="490">
        <v>1055.4418539491101</v>
      </c>
    </row>
    <row r="9553" spans="1:4" x14ac:dyDescent="0.2">
      <c r="A9553" s="489" t="s">
        <v>9257</v>
      </c>
      <c r="B9553" s="489" t="s">
        <v>4010</v>
      </c>
      <c r="C9553" s="490">
        <v>6236</v>
      </c>
      <c r="D9553" s="490">
        <v>1792.2264</v>
      </c>
    </row>
    <row r="9554" spans="1:4" x14ac:dyDescent="0.2">
      <c r="A9554" s="489" t="s">
        <v>9257</v>
      </c>
      <c r="B9554" s="489" t="s">
        <v>4014</v>
      </c>
      <c r="C9554" s="490">
        <v>6054</v>
      </c>
      <c r="D9554" s="490">
        <v>1739.9196000000002</v>
      </c>
    </row>
    <row r="9555" spans="1:4" x14ac:dyDescent="0.2">
      <c r="A9555" s="489" t="s">
        <v>9257</v>
      </c>
      <c r="B9555" s="489" t="s">
        <v>4015</v>
      </c>
      <c r="C9555" s="490">
        <v>-3687</v>
      </c>
      <c r="D9555" s="490">
        <v>-603.93060000000003</v>
      </c>
    </row>
    <row r="9556" spans="1:4" x14ac:dyDescent="0.2">
      <c r="A9556" s="489" t="s">
        <v>9257</v>
      </c>
      <c r="B9556" s="489" t="s">
        <v>4016</v>
      </c>
      <c r="C9556" s="490">
        <v>-2367</v>
      </c>
      <c r="D9556" s="490">
        <v>-284.04000000000002</v>
      </c>
    </row>
    <row r="9557" spans="1:4" x14ac:dyDescent="0.2">
      <c r="A9557" s="489" t="s">
        <v>9257</v>
      </c>
      <c r="B9557" s="489" t="s">
        <v>6051</v>
      </c>
      <c r="C9557" s="490">
        <v>9270</v>
      </c>
      <c r="D9557" s="490">
        <v>293.95170000000002</v>
      </c>
    </row>
    <row r="9558" spans="1:4" x14ac:dyDescent="0.2">
      <c r="A9558" s="489" t="s">
        <v>9257</v>
      </c>
      <c r="B9558" s="489" t="s">
        <v>4904</v>
      </c>
      <c r="C9558" s="490">
        <v>10112.727272727299</v>
      </c>
      <c r="D9558" s="490">
        <v>1764.6709090909101</v>
      </c>
    </row>
    <row r="9559" spans="1:4" x14ac:dyDescent="0.2">
      <c r="A9559" s="489" t="s">
        <v>9257</v>
      </c>
      <c r="B9559" s="489" t="s">
        <v>4905</v>
      </c>
      <c r="C9559" s="490">
        <v>30338.181818181802</v>
      </c>
      <c r="D9559" s="490">
        <v>5024.0029090909102</v>
      </c>
    </row>
    <row r="9560" spans="1:4" x14ac:dyDescent="0.2">
      <c r="A9560" s="489" t="s">
        <v>9257</v>
      </c>
      <c r="B9560" s="489" t="s">
        <v>4906</v>
      </c>
      <c r="C9560" s="490">
        <v>42979.090909090904</v>
      </c>
      <c r="D9560" s="490">
        <v>6348.0117272727302</v>
      </c>
    </row>
    <row r="9561" spans="1:4" x14ac:dyDescent="0.2">
      <c r="A9561" s="489" t="s">
        <v>9257</v>
      </c>
      <c r="B9561" s="489" t="s">
        <v>4010</v>
      </c>
      <c r="C9561" s="490">
        <v>21080</v>
      </c>
      <c r="D9561" s="490">
        <v>6058.3920000000007</v>
      </c>
    </row>
    <row r="9562" spans="1:4" x14ac:dyDescent="0.2">
      <c r="A9562" s="489" t="s">
        <v>9257</v>
      </c>
      <c r="B9562" s="489" t="s">
        <v>3275</v>
      </c>
      <c r="C9562" s="490">
        <v>9086</v>
      </c>
      <c r="D9562" s="490">
        <v>3093.7830000000004</v>
      </c>
    </row>
    <row r="9563" spans="1:4" x14ac:dyDescent="0.2">
      <c r="A9563" s="489" t="s">
        <v>9257</v>
      </c>
      <c r="B9563" s="489" t="s">
        <v>3279</v>
      </c>
      <c r="C9563" s="490">
        <v>1357.03448275862</v>
      </c>
      <c r="D9563" s="490">
        <v>462.07024137931</v>
      </c>
    </row>
    <row r="9564" spans="1:4" x14ac:dyDescent="0.2">
      <c r="A9564" s="489" t="s">
        <v>9257</v>
      </c>
      <c r="B9564" s="489" t="s">
        <v>3280</v>
      </c>
      <c r="C9564" s="490">
        <v>-1357.03448275862</v>
      </c>
      <c r="D9564" s="490">
        <v>-222.282248275862</v>
      </c>
    </row>
    <row r="9565" spans="1:4" x14ac:dyDescent="0.2">
      <c r="A9565" s="489" t="s">
        <v>9257</v>
      </c>
      <c r="B9565" s="489" t="s">
        <v>3291</v>
      </c>
      <c r="C9565" s="490">
        <v>9735</v>
      </c>
      <c r="D9565" s="490">
        <v>3215.4705000000004</v>
      </c>
    </row>
    <row r="9566" spans="1:4" x14ac:dyDescent="0.2">
      <c r="A9566" s="489" t="s">
        <v>9257</v>
      </c>
      <c r="B9566" s="489" t="s">
        <v>3295</v>
      </c>
      <c r="C9566" s="490">
        <v>1453.96551724138</v>
      </c>
      <c r="D9566" s="490">
        <v>480.24481034482801</v>
      </c>
    </row>
    <row r="9567" spans="1:4" x14ac:dyDescent="0.2">
      <c r="A9567" s="489" t="s">
        <v>9257</v>
      </c>
      <c r="B9567" s="489" t="s">
        <v>3296</v>
      </c>
      <c r="C9567" s="490">
        <v>-1453.96551724138</v>
      </c>
      <c r="D9567" s="490">
        <v>-238.159551724138</v>
      </c>
    </row>
    <row r="9568" spans="1:4" x14ac:dyDescent="0.2">
      <c r="A9568" s="489" t="s">
        <v>9257</v>
      </c>
      <c r="B9568" s="489" t="s">
        <v>4892</v>
      </c>
      <c r="C9568" s="490">
        <v>7737</v>
      </c>
      <c r="D9568" s="490">
        <v>1434.4398000000001</v>
      </c>
    </row>
    <row r="9569" spans="1:4" x14ac:dyDescent="0.2">
      <c r="A9569" s="489" t="s">
        <v>9257</v>
      </c>
      <c r="B9569" s="489" t="s">
        <v>4827</v>
      </c>
      <c r="C9569" s="490">
        <v>4274</v>
      </c>
      <c r="D9569" s="490">
        <v>1044.1382000000001</v>
      </c>
    </row>
    <row r="9570" spans="1:4" x14ac:dyDescent="0.2">
      <c r="A9570" s="489" t="s">
        <v>9257</v>
      </c>
      <c r="B9570" s="489" t="s">
        <v>4832</v>
      </c>
      <c r="C9570" s="490">
        <v>1186</v>
      </c>
      <c r="D9570" s="490">
        <v>289.7398</v>
      </c>
    </row>
    <row r="9571" spans="1:4" x14ac:dyDescent="0.2">
      <c r="A9571" s="489" t="s">
        <v>9257</v>
      </c>
      <c r="B9571" s="489" t="s">
        <v>4833</v>
      </c>
      <c r="C9571" s="490">
        <v>-1186</v>
      </c>
      <c r="D9571" s="490">
        <v>-194.26680000000002</v>
      </c>
    </row>
    <row r="9572" spans="1:4" x14ac:dyDescent="0.2">
      <c r="A9572" s="489" t="s">
        <v>9257</v>
      </c>
      <c r="B9572" s="489" t="s">
        <v>4827</v>
      </c>
      <c r="C9572" s="490">
        <v>7097</v>
      </c>
      <c r="D9572" s="490">
        <v>1733.7971</v>
      </c>
    </row>
    <row r="9573" spans="1:4" x14ac:dyDescent="0.2">
      <c r="A9573" s="489" t="s">
        <v>9257</v>
      </c>
      <c r="B9573" s="489" t="s">
        <v>4832</v>
      </c>
      <c r="C9573" s="490">
        <v>5554</v>
      </c>
      <c r="D9573" s="490">
        <v>1356.8422</v>
      </c>
    </row>
    <row r="9574" spans="1:4" x14ac:dyDescent="0.2">
      <c r="A9574" s="489" t="s">
        <v>9257</v>
      </c>
      <c r="B9574" s="489" t="s">
        <v>4833</v>
      </c>
      <c r="C9574" s="490">
        <v>-3795.3</v>
      </c>
      <c r="D9574" s="490">
        <v>-621.67014000000006</v>
      </c>
    </row>
    <row r="9575" spans="1:4" x14ac:dyDescent="0.2">
      <c r="A9575" s="489" t="s">
        <v>9257</v>
      </c>
      <c r="B9575" s="489" t="s">
        <v>4834</v>
      </c>
      <c r="C9575" s="490">
        <v>-1758.7</v>
      </c>
      <c r="D9575" s="490">
        <v>-211.04400000000001</v>
      </c>
    </row>
    <row r="9576" spans="1:4" x14ac:dyDescent="0.2">
      <c r="A9576" s="489" t="s">
        <v>9257</v>
      </c>
      <c r="B9576" s="489" t="s">
        <v>3265</v>
      </c>
      <c r="C9576" s="490">
        <v>17028.494966442999</v>
      </c>
      <c r="D9576" s="490">
        <v>6339.7086760067104</v>
      </c>
    </row>
    <row r="9577" spans="1:4" x14ac:dyDescent="0.2">
      <c r="A9577" s="489" t="s">
        <v>9257</v>
      </c>
      <c r="B9577" s="489" t="s">
        <v>3264</v>
      </c>
      <c r="C9577" s="490">
        <v>28894.505033557001</v>
      </c>
      <c r="D9577" s="490">
        <v>11309.309270134201</v>
      </c>
    </row>
    <row r="9578" spans="1:4" x14ac:dyDescent="0.2">
      <c r="A9578" s="489" t="s">
        <v>9257</v>
      </c>
      <c r="B9578" s="489" t="s">
        <v>5153</v>
      </c>
      <c r="C9578" s="490">
        <v>2461</v>
      </c>
      <c r="D9578" s="490">
        <v>0</v>
      </c>
    </row>
    <row r="9579" spans="1:4" x14ac:dyDescent="0.2">
      <c r="A9579" s="489" t="s">
        <v>9257</v>
      </c>
      <c r="B9579" s="489" t="s">
        <v>5432</v>
      </c>
      <c r="C9579" s="490">
        <v>8223.1292517006805</v>
      </c>
      <c r="D9579" s="490">
        <v>1285.27510204082</v>
      </c>
    </row>
    <row r="9580" spans="1:4" x14ac:dyDescent="0.2">
      <c r="A9580" s="489" t="s">
        <v>9257</v>
      </c>
      <c r="B9580" s="489" t="s">
        <v>5452</v>
      </c>
      <c r="C9580" s="490">
        <v>3864.87074829932</v>
      </c>
      <c r="D9580" s="490">
        <v>573.16033197278898</v>
      </c>
    </row>
    <row r="9581" spans="1:4" x14ac:dyDescent="0.2">
      <c r="A9581" s="489" t="s">
        <v>9257</v>
      </c>
      <c r="B9581" s="489" t="s">
        <v>4010</v>
      </c>
      <c r="C9581" s="490">
        <v>3629</v>
      </c>
      <c r="D9581" s="490">
        <v>1042.9746</v>
      </c>
    </row>
    <row r="9582" spans="1:4" x14ac:dyDescent="0.2">
      <c r="A9582" s="489" t="s">
        <v>9257</v>
      </c>
      <c r="B9582" s="489" t="s">
        <v>4014</v>
      </c>
      <c r="C9582" s="490">
        <v>1673</v>
      </c>
      <c r="D9582" s="490">
        <v>480.8202</v>
      </c>
    </row>
    <row r="9583" spans="1:4" x14ac:dyDescent="0.2">
      <c r="A9583" s="489" t="s">
        <v>9257</v>
      </c>
      <c r="B9583" s="489" t="s">
        <v>4015</v>
      </c>
      <c r="C9583" s="490">
        <v>-1590.6000000000001</v>
      </c>
      <c r="D9583" s="490">
        <v>-260.54028</v>
      </c>
    </row>
    <row r="9584" spans="1:4" x14ac:dyDescent="0.2">
      <c r="A9584" s="489" t="s">
        <v>9257</v>
      </c>
      <c r="B9584" s="489" t="s">
        <v>4016</v>
      </c>
      <c r="C9584" s="490">
        <v>-82.399999999999991</v>
      </c>
      <c r="D9584" s="490">
        <v>-9.8879999999999999</v>
      </c>
    </row>
    <row r="9585" spans="1:4" x14ac:dyDescent="0.2">
      <c r="A9585" s="489" t="s">
        <v>9257</v>
      </c>
      <c r="B9585" s="489" t="s">
        <v>5153</v>
      </c>
      <c r="C9585" s="490">
        <v>1728</v>
      </c>
      <c r="D9585" s="490">
        <v>0</v>
      </c>
    </row>
    <row r="9586" spans="1:4" x14ac:dyDescent="0.2">
      <c r="A9586" s="489" t="s">
        <v>9257</v>
      </c>
      <c r="B9586" s="489" t="s">
        <v>4892</v>
      </c>
      <c r="C9586" s="490">
        <v>1156</v>
      </c>
      <c r="D9586" s="490">
        <v>214.32240000000002</v>
      </c>
    </row>
    <row r="9587" spans="1:4" x14ac:dyDescent="0.2">
      <c r="A9587" s="489" t="s">
        <v>9257</v>
      </c>
      <c r="B9587" s="489" t="s">
        <v>4827</v>
      </c>
      <c r="C9587" s="490">
        <v>8102</v>
      </c>
      <c r="D9587" s="490">
        <v>1979.3186000000001</v>
      </c>
    </row>
    <row r="9588" spans="1:4" x14ac:dyDescent="0.2">
      <c r="A9588" s="489" t="s">
        <v>9257</v>
      </c>
      <c r="B9588" s="489" t="s">
        <v>4010</v>
      </c>
      <c r="C9588" s="490">
        <v>4883</v>
      </c>
      <c r="D9588" s="490">
        <v>1403.3742</v>
      </c>
    </row>
    <row r="9589" spans="1:4" x14ac:dyDescent="0.2">
      <c r="A9589" s="489" t="s">
        <v>9257</v>
      </c>
      <c r="B9589" s="489" t="s">
        <v>4014</v>
      </c>
      <c r="C9589" s="490">
        <v>1665</v>
      </c>
      <c r="D9589" s="490">
        <v>478.52100000000002</v>
      </c>
    </row>
    <row r="9590" spans="1:4" x14ac:dyDescent="0.2">
      <c r="A9590" s="489" t="s">
        <v>9257</v>
      </c>
      <c r="B9590" s="489" t="s">
        <v>4015</v>
      </c>
      <c r="C9590" s="490">
        <v>-1665</v>
      </c>
      <c r="D9590" s="490">
        <v>-272.72700000000003</v>
      </c>
    </row>
    <row r="9591" spans="1:4" x14ac:dyDescent="0.2">
      <c r="A9591" s="489" t="s">
        <v>9257</v>
      </c>
      <c r="B9591" s="489" t="s">
        <v>3291</v>
      </c>
      <c r="C9591" s="490">
        <v>4502</v>
      </c>
      <c r="D9591" s="490">
        <v>1487.0106000000001</v>
      </c>
    </row>
    <row r="9592" spans="1:4" x14ac:dyDescent="0.2">
      <c r="A9592" s="489" t="s">
        <v>9257</v>
      </c>
      <c r="B9592" s="489" t="s">
        <v>5153</v>
      </c>
      <c r="C9592" s="490">
        <v>1213</v>
      </c>
      <c r="D9592" s="490">
        <v>0</v>
      </c>
    </row>
    <row r="9593" spans="1:4" x14ac:dyDescent="0.2">
      <c r="A9593" s="489" t="s">
        <v>9257</v>
      </c>
      <c r="B9593" s="489" t="s">
        <v>4872</v>
      </c>
      <c r="C9593" s="490">
        <v>1436</v>
      </c>
      <c r="D9593" s="490">
        <v>280.02000000000004</v>
      </c>
    </row>
    <row r="9594" spans="1:4" x14ac:dyDescent="0.2">
      <c r="A9594" s="489" t="s">
        <v>9257</v>
      </c>
      <c r="B9594" s="489" t="s">
        <v>5153</v>
      </c>
      <c r="C9594" s="490">
        <v>328</v>
      </c>
      <c r="D9594" s="490">
        <v>0</v>
      </c>
    </row>
    <row r="9595" spans="1:4" x14ac:dyDescent="0.2">
      <c r="A9595" s="489" t="s">
        <v>9257</v>
      </c>
      <c r="B9595" s="489" t="s">
        <v>4884</v>
      </c>
      <c r="C9595" s="490">
        <v>4495</v>
      </c>
      <c r="D9595" s="490">
        <v>850.45400000000006</v>
      </c>
    </row>
    <row r="9596" spans="1:4" x14ac:dyDescent="0.2">
      <c r="A9596" s="489" t="s">
        <v>9257</v>
      </c>
      <c r="B9596" s="489" t="s">
        <v>4010</v>
      </c>
      <c r="C9596" s="490">
        <v>16977</v>
      </c>
      <c r="D9596" s="490">
        <v>4879.1898000000001</v>
      </c>
    </row>
    <row r="9597" spans="1:4" x14ac:dyDescent="0.2">
      <c r="A9597" s="489" t="s">
        <v>9257</v>
      </c>
      <c r="B9597" s="489" t="s">
        <v>5431</v>
      </c>
      <c r="C9597" s="490">
        <v>9688.775510204081</v>
      </c>
      <c r="D9597" s="490">
        <v>1542.4530612244901</v>
      </c>
    </row>
    <row r="9598" spans="1:4" x14ac:dyDescent="0.2">
      <c r="A9598" s="489" t="s">
        <v>9257</v>
      </c>
      <c r="B9598" s="489" t="s">
        <v>6051</v>
      </c>
      <c r="C9598" s="490">
        <v>8440</v>
      </c>
      <c r="D9598" s="490">
        <v>267.63240000000002</v>
      </c>
    </row>
    <row r="9599" spans="1:4" x14ac:dyDescent="0.2">
      <c r="A9599" s="489" t="s">
        <v>9257</v>
      </c>
      <c r="B9599" s="489" t="s">
        <v>5449</v>
      </c>
      <c r="C9599" s="490">
        <v>29066.326530612201</v>
      </c>
      <c r="D9599" s="490">
        <v>4389.0153061224501</v>
      </c>
    </row>
    <row r="9600" spans="1:4" x14ac:dyDescent="0.2">
      <c r="A9600" s="489" t="s">
        <v>9257</v>
      </c>
      <c r="B9600" s="489" t="s">
        <v>5450</v>
      </c>
      <c r="C9600" s="490">
        <v>37204.897959183698</v>
      </c>
      <c r="D9600" s="490">
        <v>5011.4997551020406</v>
      </c>
    </row>
    <row r="9601" spans="1:4" x14ac:dyDescent="0.2">
      <c r="A9601" s="489" t="s">
        <v>9257</v>
      </c>
      <c r="B9601" s="489" t="s">
        <v>4010</v>
      </c>
      <c r="C9601" s="490">
        <v>30991.993345118</v>
      </c>
      <c r="D9601" s="490">
        <v>8907.098887386921</v>
      </c>
    </row>
    <row r="9602" spans="1:4" x14ac:dyDescent="0.2">
      <c r="A9602" s="489" t="s">
        <v>9257</v>
      </c>
      <c r="B9602" s="489" t="s">
        <v>4011</v>
      </c>
      <c r="C9602" s="490">
        <v>68358.006654882003</v>
      </c>
      <c r="D9602" s="490">
        <v>18682.2432187792</v>
      </c>
    </row>
    <row r="9603" spans="1:4" x14ac:dyDescent="0.2">
      <c r="A9603" s="489" t="s">
        <v>9257</v>
      </c>
      <c r="B9603" s="489" t="s">
        <v>4010</v>
      </c>
      <c r="C9603" s="490">
        <v>4308</v>
      </c>
      <c r="D9603" s="490">
        <v>1238.1192000000001</v>
      </c>
    </row>
    <row r="9604" spans="1:4" x14ac:dyDescent="0.2">
      <c r="A9604" s="489" t="s">
        <v>9257</v>
      </c>
      <c r="B9604" s="489" t="s">
        <v>4014</v>
      </c>
      <c r="C9604" s="490">
        <v>1888</v>
      </c>
      <c r="D9604" s="490">
        <v>542.61120000000005</v>
      </c>
    </row>
    <row r="9605" spans="1:4" x14ac:dyDescent="0.2">
      <c r="A9605" s="489" t="s">
        <v>9257</v>
      </c>
      <c r="B9605" s="489" t="s">
        <v>4015</v>
      </c>
      <c r="C9605" s="490">
        <v>-1858.8000000000002</v>
      </c>
      <c r="D9605" s="490">
        <v>-304.47143999999997</v>
      </c>
    </row>
    <row r="9606" spans="1:4" x14ac:dyDescent="0.2">
      <c r="A9606" s="489" t="s">
        <v>9257</v>
      </c>
      <c r="B9606" s="489" t="s">
        <v>4016</v>
      </c>
      <c r="C9606" s="490">
        <v>-29.2</v>
      </c>
      <c r="D9606" s="490">
        <v>-3.504</v>
      </c>
    </row>
    <row r="9607" spans="1:4" x14ac:dyDescent="0.2">
      <c r="A9607" s="489" t="s">
        <v>9257</v>
      </c>
      <c r="B9607" s="489" t="s">
        <v>5153</v>
      </c>
      <c r="C9607" s="490">
        <v>7176</v>
      </c>
      <c r="D9607" s="490">
        <v>0</v>
      </c>
    </row>
    <row r="9608" spans="1:4" x14ac:dyDescent="0.2">
      <c r="A9608" s="489" t="s">
        <v>9257</v>
      </c>
      <c r="B9608" s="489" t="s">
        <v>5435</v>
      </c>
      <c r="C9608" s="490">
        <v>7203.1111111111104</v>
      </c>
      <c r="D9608" s="490">
        <v>1066.06044444444</v>
      </c>
    </row>
    <row r="9609" spans="1:4" x14ac:dyDescent="0.2">
      <c r="A9609" s="489" t="s">
        <v>9257</v>
      </c>
      <c r="B9609" s="489" t="s">
        <v>5461</v>
      </c>
      <c r="C9609" s="490">
        <v>9003.8888888888905</v>
      </c>
      <c r="D9609" s="490">
        <v>1264.146</v>
      </c>
    </row>
    <row r="9610" spans="1:4" x14ac:dyDescent="0.2">
      <c r="A9610" s="489" t="s">
        <v>9257</v>
      </c>
      <c r="B9610" s="489" t="s">
        <v>4827</v>
      </c>
      <c r="C9610" s="490">
        <v>12483</v>
      </c>
      <c r="D9610" s="490">
        <v>3049.5969</v>
      </c>
    </row>
    <row r="9611" spans="1:4" x14ac:dyDescent="0.2">
      <c r="A9611" s="489" t="s">
        <v>9257</v>
      </c>
      <c r="B9611" s="489" t="s">
        <v>4832</v>
      </c>
      <c r="C9611" s="490">
        <v>2645</v>
      </c>
      <c r="D9611" s="490">
        <v>646.17349999999999</v>
      </c>
    </row>
    <row r="9612" spans="1:4" x14ac:dyDescent="0.2">
      <c r="A9612" s="489" t="s">
        <v>9257</v>
      </c>
      <c r="B9612" s="489" t="s">
        <v>4833</v>
      </c>
      <c r="C9612" s="490">
        <v>-2645</v>
      </c>
      <c r="D9612" s="490">
        <v>-433.25100000000003</v>
      </c>
    </row>
    <row r="9613" spans="1:4" x14ac:dyDescent="0.2">
      <c r="A9613" s="489" t="s">
        <v>9257</v>
      </c>
      <c r="B9613" s="489" t="s">
        <v>4010</v>
      </c>
      <c r="C9613" s="490">
        <v>2892</v>
      </c>
      <c r="D9613" s="490">
        <v>831.16079999999999</v>
      </c>
    </row>
    <row r="9614" spans="1:4" x14ac:dyDescent="0.2">
      <c r="A9614" s="489" t="s">
        <v>9257</v>
      </c>
      <c r="B9614" s="489" t="s">
        <v>4014</v>
      </c>
      <c r="C9614" s="490">
        <v>1558</v>
      </c>
      <c r="D9614" s="490">
        <v>447.76920000000001</v>
      </c>
    </row>
    <row r="9615" spans="1:4" x14ac:dyDescent="0.2">
      <c r="A9615" s="489" t="s">
        <v>9257</v>
      </c>
      <c r="B9615" s="489" t="s">
        <v>4015</v>
      </c>
      <c r="C9615" s="490">
        <v>-1335</v>
      </c>
      <c r="D9615" s="490">
        <v>-218.673</v>
      </c>
    </row>
    <row r="9616" spans="1:4" x14ac:dyDescent="0.2">
      <c r="A9616" s="489" t="s">
        <v>9257</v>
      </c>
      <c r="B9616" s="489" t="s">
        <v>4016</v>
      </c>
      <c r="C9616" s="490">
        <v>-223</v>
      </c>
      <c r="D9616" s="490">
        <v>-26.759999999999998</v>
      </c>
    </row>
    <row r="9617" spans="1:4" x14ac:dyDescent="0.2">
      <c r="A9617" s="489" t="s">
        <v>9257</v>
      </c>
      <c r="B9617" s="489" t="s">
        <v>4010</v>
      </c>
      <c r="C9617" s="490">
        <v>5917</v>
      </c>
      <c r="D9617" s="490">
        <v>1700.5458000000001</v>
      </c>
    </row>
    <row r="9618" spans="1:4" x14ac:dyDescent="0.2">
      <c r="A9618" s="489" t="s">
        <v>9257</v>
      </c>
      <c r="B9618" s="489" t="s">
        <v>4014</v>
      </c>
      <c r="C9618" s="490">
        <v>1073</v>
      </c>
      <c r="D9618" s="490">
        <v>308.3802</v>
      </c>
    </row>
    <row r="9619" spans="1:4" x14ac:dyDescent="0.2">
      <c r="A9619" s="489" t="s">
        <v>9257</v>
      </c>
      <c r="B9619" s="489" t="s">
        <v>4015</v>
      </c>
      <c r="C9619" s="490">
        <v>-1073</v>
      </c>
      <c r="D9619" s="490">
        <v>-175.75740000000002</v>
      </c>
    </row>
    <row r="9620" spans="1:4" x14ac:dyDescent="0.2">
      <c r="A9620" s="489" t="s">
        <v>9257</v>
      </c>
      <c r="B9620" s="489" t="s">
        <v>5153</v>
      </c>
      <c r="C9620" s="490">
        <v>900</v>
      </c>
      <c r="D9620" s="490">
        <v>0</v>
      </c>
    </row>
    <row r="9621" spans="1:4" x14ac:dyDescent="0.2">
      <c r="A9621" s="489" t="s">
        <v>9257</v>
      </c>
      <c r="B9621" s="489" t="s">
        <v>5872</v>
      </c>
      <c r="C9621" s="490">
        <v>3600</v>
      </c>
      <c r="D9621" s="490">
        <v>468.36</v>
      </c>
    </row>
    <row r="9622" spans="1:4" x14ac:dyDescent="0.2">
      <c r="A9622" s="489" t="s">
        <v>9257</v>
      </c>
      <c r="B9622" s="489" t="s">
        <v>5153</v>
      </c>
      <c r="C9622" s="490">
        <v>15789.2</v>
      </c>
      <c r="D9622" s="490">
        <v>0</v>
      </c>
    </row>
    <row r="9623" spans="1:4" x14ac:dyDescent="0.2">
      <c r="A9623" s="489" t="s">
        <v>9257</v>
      </c>
      <c r="B9623" s="489" t="s">
        <v>4880</v>
      </c>
      <c r="C9623" s="490">
        <v>7295.3813104189003</v>
      </c>
      <c r="D9623" s="490">
        <v>1394.14736842105</v>
      </c>
    </row>
    <row r="9624" spans="1:4" x14ac:dyDescent="0.2">
      <c r="A9624" s="489" t="s">
        <v>9257</v>
      </c>
      <c r="B9624" s="489" t="s">
        <v>4881</v>
      </c>
      <c r="C9624" s="490">
        <v>21886.143931256702</v>
      </c>
      <c r="D9624" s="490">
        <v>3967.95789473684</v>
      </c>
    </row>
    <row r="9625" spans="1:4" x14ac:dyDescent="0.2">
      <c r="A9625" s="489" t="s">
        <v>9257</v>
      </c>
      <c r="B9625" s="489" t="s">
        <v>4882</v>
      </c>
      <c r="C9625" s="490">
        <v>4778.4747583243807</v>
      </c>
      <c r="D9625" s="490">
        <v>772.67936842105303</v>
      </c>
    </row>
    <row r="9626" spans="1:4" x14ac:dyDescent="0.2">
      <c r="A9626" s="489" t="s">
        <v>9257</v>
      </c>
      <c r="B9626" s="489" t="s">
        <v>4010</v>
      </c>
      <c r="C9626" s="490">
        <v>30805.918415468001</v>
      </c>
      <c r="D9626" s="490">
        <v>8853.6209526055209</v>
      </c>
    </row>
    <row r="9627" spans="1:4" x14ac:dyDescent="0.2">
      <c r="A9627" s="489" t="s">
        <v>9257</v>
      </c>
      <c r="B9627" s="489" t="s">
        <v>4011</v>
      </c>
      <c r="C9627" s="490">
        <v>12743.381584532</v>
      </c>
      <c r="D9627" s="490">
        <v>3482.7661870525803</v>
      </c>
    </row>
    <row r="9628" spans="1:4" x14ac:dyDescent="0.2">
      <c r="A9628" s="489" t="s">
        <v>9257</v>
      </c>
      <c r="B9628" s="489" t="s">
        <v>4010</v>
      </c>
      <c r="C9628" s="490">
        <v>343</v>
      </c>
      <c r="D9628" s="490">
        <v>98.57820000000001</v>
      </c>
    </row>
    <row r="9629" spans="1:4" x14ac:dyDescent="0.2">
      <c r="A9629" s="489" t="s">
        <v>9257</v>
      </c>
      <c r="B9629" s="489" t="s">
        <v>4014</v>
      </c>
      <c r="C9629" s="490">
        <v>867</v>
      </c>
      <c r="D9629" s="490">
        <v>249.17580000000001</v>
      </c>
    </row>
    <row r="9630" spans="1:4" x14ac:dyDescent="0.2">
      <c r="A9630" s="489" t="s">
        <v>9257</v>
      </c>
      <c r="B9630" s="489" t="s">
        <v>4015</v>
      </c>
      <c r="C9630" s="490">
        <v>-363</v>
      </c>
      <c r="D9630" s="490">
        <v>-59.459399999999995</v>
      </c>
    </row>
    <row r="9631" spans="1:4" x14ac:dyDescent="0.2">
      <c r="A9631" s="489" t="s">
        <v>9257</v>
      </c>
      <c r="B9631" s="489" t="s">
        <v>4016</v>
      </c>
      <c r="C9631" s="490">
        <v>-504</v>
      </c>
      <c r="D9631" s="490">
        <v>-60.48</v>
      </c>
    </row>
    <row r="9632" spans="1:4" x14ac:dyDescent="0.2">
      <c r="A9632" s="489" t="s">
        <v>9257</v>
      </c>
      <c r="B9632" s="489" t="s">
        <v>5153</v>
      </c>
      <c r="C9632" s="490">
        <v>879.857142857143</v>
      </c>
      <c r="D9632" s="490">
        <v>0</v>
      </c>
    </row>
    <row r="9633" spans="1:4" x14ac:dyDescent="0.2">
      <c r="A9633" s="489" t="s">
        <v>9257</v>
      </c>
      <c r="B9633" s="489" t="s">
        <v>5437</v>
      </c>
      <c r="C9633" s="490">
        <v>2053</v>
      </c>
      <c r="D9633" s="490">
        <v>292.9631</v>
      </c>
    </row>
    <row r="9634" spans="1:4" x14ac:dyDescent="0.2">
      <c r="A9634" s="489" t="s">
        <v>9257</v>
      </c>
      <c r="B9634" s="489" t="s">
        <v>4827</v>
      </c>
      <c r="C9634" s="490">
        <v>3988</v>
      </c>
      <c r="D9634" s="490">
        <v>974.26840000000004</v>
      </c>
    </row>
    <row r="9635" spans="1:4" x14ac:dyDescent="0.2">
      <c r="A9635" s="489" t="s">
        <v>9257</v>
      </c>
      <c r="B9635" s="489" t="s">
        <v>4832</v>
      </c>
      <c r="C9635" s="490">
        <v>1263</v>
      </c>
      <c r="D9635" s="490">
        <v>308.55090000000001</v>
      </c>
    </row>
    <row r="9636" spans="1:4" x14ac:dyDescent="0.2">
      <c r="A9636" s="489" t="s">
        <v>9257</v>
      </c>
      <c r="B9636" s="489" t="s">
        <v>4833</v>
      </c>
      <c r="C9636" s="490">
        <v>-1263</v>
      </c>
      <c r="D9636" s="490">
        <v>-206.8794</v>
      </c>
    </row>
    <row r="9637" spans="1:4" x14ac:dyDescent="0.2">
      <c r="A9637" s="489" t="s">
        <v>9257</v>
      </c>
      <c r="B9637" s="489" t="s">
        <v>4010</v>
      </c>
      <c r="C9637" s="490">
        <v>4700</v>
      </c>
      <c r="D9637" s="490">
        <v>1350.78</v>
      </c>
    </row>
    <row r="9638" spans="1:4" x14ac:dyDescent="0.2">
      <c r="A9638" s="489" t="s">
        <v>9257</v>
      </c>
      <c r="B9638" s="489" t="s">
        <v>4014</v>
      </c>
      <c r="C9638" s="490">
        <v>1686</v>
      </c>
      <c r="D9638" s="490">
        <v>484.5564</v>
      </c>
    </row>
    <row r="9639" spans="1:4" x14ac:dyDescent="0.2">
      <c r="A9639" s="489" t="s">
        <v>9257</v>
      </c>
      <c r="B9639" s="489" t="s">
        <v>4015</v>
      </c>
      <c r="C9639" s="490">
        <v>-1686</v>
      </c>
      <c r="D9639" s="490">
        <v>-276.16680000000002</v>
      </c>
    </row>
    <row r="9640" spans="1:4" x14ac:dyDescent="0.2">
      <c r="A9640" s="489" t="s">
        <v>9257</v>
      </c>
      <c r="B9640" s="489" t="s">
        <v>5153</v>
      </c>
      <c r="C9640" s="490">
        <v>1865</v>
      </c>
      <c r="D9640" s="490">
        <v>0</v>
      </c>
    </row>
    <row r="9641" spans="1:4" x14ac:dyDescent="0.2">
      <c r="A9641" s="489" t="s">
        <v>9257</v>
      </c>
      <c r="B9641" s="489" t="s">
        <v>5436</v>
      </c>
      <c r="C9641" s="490">
        <v>8598.3827493261506</v>
      </c>
      <c r="D9641" s="490">
        <v>1250.20485175202</v>
      </c>
    </row>
    <row r="9642" spans="1:4" x14ac:dyDescent="0.2">
      <c r="A9642" s="489" t="s">
        <v>9257</v>
      </c>
      <c r="B9642" s="489" t="s">
        <v>5464</v>
      </c>
      <c r="C9642" s="490">
        <v>4161.6172506738503</v>
      </c>
      <c r="D9642" s="490">
        <v>573.88701886792501</v>
      </c>
    </row>
    <row r="9643" spans="1:4" x14ac:dyDescent="0.2">
      <c r="A9643" s="489" t="s">
        <v>9257</v>
      </c>
      <c r="B9643" s="489" t="s">
        <v>4010</v>
      </c>
      <c r="C9643" s="490">
        <v>4992</v>
      </c>
      <c r="D9643" s="490">
        <v>1434.7008000000001</v>
      </c>
    </row>
    <row r="9644" spans="1:4" x14ac:dyDescent="0.2">
      <c r="A9644" s="489" t="s">
        <v>9257</v>
      </c>
      <c r="B9644" s="489" t="s">
        <v>4014</v>
      </c>
      <c r="C9644" s="490">
        <v>950</v>
      </c>
      <c r="D9644" s="490">
        <v>273.03000000000003</v>
      </c>
    </row>
    <row r="9645" spans="1:4" x14ac:dyDescent="0.2">
      <c r="A9645" s="489" t="s">
        <v>9257</v>
      </c>
      <c r="B9645" s="489" t="s">
        <v>4015</v>
      </c>
      <c r="C9645" s="490">
        <v>-950</v>
      </c>
      <c r="D9645" s="490">
        <v>-155.61000000000001</v>
      </c>
    </row>
    <row r="9646" spans="1:4" x14ac:dyDescent="0.2">
      <c r="A9646" s="489" t="s">
        <v>9257</v>
      </c>
      <c r="B9646" s="489" t="s">
        <v>3275</v>
      </c>
      <c r="C9646" s="490">
        <v>25944.331797235001</v>
      </c>
      <c r="D9646" s="490">
        <v>8834.0449769585302</v>
      </c>
    </row>
    <row r="9647" spans="1:4" x14ac:dyDescent="0.2">
      <c r="A9647" s="489" t="s">
        <v>9257</v>
      </c>
      <c r="B9647" s="489" t="s">
        <v>3276</v>
      </c>
      <c r="C9647" s="490">
        <v>20971.668202765002</v>
      </c>
      <c r="D9647" s="490">
        <v>6792.7233308755804</v>
      </c>
    </row>
    <row r="9648" spans="1:4" x14ac:dyDescent="0.2">
      <c r="A9648" s="489" t="s">
        <v>9257</v>
      </c>
      <c r="B9648" s="489" t="s">
        <v>4010</v>
      </c>
      <c r="C9648" s="490">
        <v>8224</v>
      </c>
      <c r="D9648" s="490">
        <v>2363.5776000000001</v>
      </c>
    </row>
    <row r="9649" spans="1:4" x14ac:dyDescent="0.2">
      <c r="A9649" s="489" t="s">
        <v>9257</v>
      </c>
      <c r="B9649" s="489" t="s">
        <v>4014</v>
      </c>
      <c r="C9649" s="490">
        <v>1090</v>
      </c>
      <c r="D9649" s="490">
        <v>313.26600000000002</v>
      </c>
    </row>
    <row r="9650" spans="1:4" x14ac:dyDescent="0.2">
      <c r="A9650" s="489" t="s">
        <v>9257</v>
      </c>
      <c r="B9650" s="489" t="s">
        <v>4015</v>
      </c>
      <c r="C9650" s="490">
        <v>-1090</v>
      </c>
      <c r="D9650" s="490">
        <v>-178.542</v>
      </c>
    </row>
    <row r="9651" spans="1:4" x14ac:dyDescent="0.2">
      <c r="A9651" s="489" t="s">
        <v>9257</v>
      </c>
      <c r="B9651" s="489" t="s">
        <v>4010</v>
      </c>
      <c r="C9651" s="490">
        <v>8074</v>
      </c>
      <c r="D9651" s="490">
        <v>2320.4675999999999</v>
      </c>
    </row>
    <row r="9652" spans="1:4" x14ac:dyDescent="0.2">
      <c r="A9652" s="489" t="s">
        <v>9257</v>
      </c>
      <c r="B9652" s="489" t="s">
        <v>4014</v>
      </c>
      <c r="C9652" s="490">
        <v>2222</v>
      </c>
      <c r="D9652" s="490">
        <v>638.6028</v>
      </c>
    </row>
    <row r="9653" spans="1:4" x14ac:dyDescent="0.2">
      <c r="A9653" s="489" t="s">
        <v>9257</v>
      </c>
      <c r="B9653" s="489" t="s">
        <v>4015</v>
      </c>
      <c r="C9653" s="490">
        <v>-2222</v>
      </c>
      <c r="D9653" s="490">
        <v>-363.96360000000004</v>
      </c>
    </row>
    <row r="9654" spans="1:4" x14ac:dyDescent="0.2">
      <c r="A9654" s="489" t="s">
        <v>9257</v>
      </c>
      <c r="B9654" s="489" t="s">
        <v>4010</v>
      </c>
      <c r="C9654" s="490">
        <v>3168</v>
      </c>
      <c r="D9654" s="490">
        <v>910.48320000000001</v>
      </c>
    </row>
    <row r="9655" spans="1:4" x14ac:dyDescent="0.2">
      <c r="A9655" s="489" t="s">
        <v>9257</v>
      </c>
      <c r="B9655" s="489" t="s">
        <v>4014</v>
      </c>
      <c r="C9655" s="490">
        <v>1212</v>
      </c>
      <c r="D9655" s="490">
        <v>348.3288</v>
      </c>
    </row>
    <row r="9656" spans="1:4" x14ac:dyDescent="0.2">
      <c r="A9656" s="489" t="s">
        <v>9257</v>
      </c>
      <c r="B9656" s="489" t="s">
        <v>4015</v>
      </c>
      <c r="C9656" s="490">
        <v>-1212</v>
      </c>
      <c r="D9656" s="490">
        <v>-198.5256</v>
      </c>
    </row>
    <row r="9657" spans="1:4" x14ac:dyDescent="0.2">
      <c r="A9657" s="489" t="s">
        <v>9257</v>
      </c>
      <c r="B9657" s="489" t="s">
        <v>4827</v>
      </c>
      <c r="C9657" s="490">
        <v>2933</v>
      </c>
      <c r="D9657" s="490">
        <v>716.53190000000006</v>
      </c>
    </row>
    <row r="9658" spans="1:4" x14ac:dyDescent="0.2">
      <c r="A9658" s="489" t="s">
        <v>9257</v>
      </c>
      <c r="B9658" s="489" t="s">
        <v>4832</v>
      </c>
      <c r="C9658" s="490">
        <v>1612</v>
      </c>
      <c r="D9658" s="490">
        <v>393.8116</v>
      </c>
    </row>
    <row r="9659" spans="1:4" x14ac:dyDescent="0.2">
      <c r="A9659" s="489" t="s">
        <v>9257</v>
      </c>
      <c r="B9659" s="489" t="s">
        <v>4833</v>
      </c>
      <c r="C9659" s="490">
        <v>-1363.5</v>
      </c>
      <c r="D9659" s="490">
        <v>-223.34130000000002</v>
      </c>
    </row>
    <row r="9660" spans="1:4" x14ac:dyDescent="0.2">
      <c r="A9660" s="489" t="s">
        <v>9257</v>
      </c>
      <c r="B9660" s="489" t="s">
        <v>4834</v>
      </c>
      <c r="C9660" s="490">
        <v>-248.5</v>
      </c>
      <c r="D9660" s="490">
        <v>-29.82</v>
      </c>
    </row>
    <row r="9661" spans="1:4" x14ac:dyDescent="0.2">
      <c r="A9661" s="489" t="s">
        <v>9257</v>
      </c>
      <c r="B9661" s="489" t="s">
        <v>4010</v>
      </c>
      <c r="C9661" s="490">
        <v>5830</v>
      </c>
      <c r="D9661" s="490">
        <v>1675.5420000000001</v>
      </c>
    </row>
    <row r="9662" spans="1:4" x14ac:dyDescent="0.2">
      <c r="A9662" s="489" t="s">
        <v>9257</v>
      </c>
      <c r="B9662" s="489" t="s">
        <v>4014</v>
      </c>
      <c r="C9662" s="490">
        <v>2241</v>
      </c>
      <c r="D9662" s="490">
        <v>644.0634</v>
      </c>
    </row>
    <row r="9663" spans="1:4" x14ac:dyDescent="0.2">
      <c r="A9663" s="489" t="s">
        <v>9257</v>
      </c>
      <c r="B9663" s="489" t="s">
        <v>4015</v>
      </c>
      <c r="C9663" s="490">
        <v>-2241</v>
      </c>
      <c r="D9663" s="490">
        <v>-367.07580000000002</v>
      </c>
    </row>
    <row r="9664" spans="1:4" x14ac:dyDescent="0.2">
      <c r="A9664" s="489" t="s">
        <v>9257</v>
      </c>
      <c r="B9664" s="489" t="s">
        <v>4010</v>
      </c>
      <c r="C9664" s="490">
        <v>5369</v>
      </c>
      <c r="D9664" s="490">
        <v>1543.0506</v>
      </c>
    </row>
    <row r="9665" spans="1:4" x14ac:dyDescent="0.2">
      <c r="A9665" s="489" t="s">
        <v>9257</v>
      </c>
      <c r="B9665" s="489" t="s">
        <v>4014</v>
      </c>
      <c r="C9665" s="490">
        <v>1483</v>
      </c>
      <c r="D9665" s="490">
        <v>426.21420000000001</v>
      </c>
    </row>
    <row r="9666" spans="1:4" x14ac:dyDescent="0.2">
      <c r="A9666" s="489" t="s">
        <v>9257</v>
      </c>
      <c r="B9666" s="489" t="s">
        <v>4015</v>
      </c>
      <c r="C9666" s="490">
        <v>-1483</v>
      </c>
      <c r="D9666" s="490">
        <v>-242.91540000000001</v>
      </c>
    </row>
    <row r="9667" spans="1:4" x14ac:dyDescent="0.2">
      <c r="A9667" s="489" t="s">
        <v>9257</v>
      </c>
      <c r="B9667" s="489" t="s">
        <v>4010</v>
      </c>
      <c r="C9667" s="490">
        <v>7005</v>
      </c>
      <c r="D9667" s="490">
        <v>2013.2370000000001</v>
      </c>
    </row>
    <row r="9668" spans="1:4" x14ac:dyDescent="0.2">
      <c r="A9668" s="489" t="s">
        <v>9257</v>
      </c>
      <c r="B9668" s="489" t="s">
        <v>4014</v>
      </c>
      <c r="C9668" s="490">
        <v>967</v>
      </c>
      <c r="D9668" s="490">
        <v>277.91579999999999</v>
      </c>
    </row>
    <row r="9669" spans="1:4" x14ac:dyDescent="0.2">
      <c r="A9669" s="489" t="s">
        <v>9257</v>
      </c>
      <c r="B9669" s="489" t="s">
        <v>4015</v>
      </c>
      <c r="C9669" s="490">
        <v>-967</v>
      </c>
      <c r="D9669" s="490">
        <v>-158.3946</v>
      </c>
    </row>
    <row r="9670" spans="1:4" x14ac:dyDescent="0.2">
      <c r="A9670" s="489" t="s">
        <v>9257</v>
      </c>
      <c r="B9670" s="489" t="s">
        <v>4010</v>
      </c>
      <c r="C9670" s="490">
        <v>5681</v>
      </c>
      <c r="D9670" s="490">
        <v>1632.7194000000002</v>
      </c>
    </row>
    <row r="9671" spans="1:4" x14ac:dyDescent="0.2">
      <c r="A9671" s="489" t="s">
        <v>9257</v>
      </c>
      <c r="B9671" s="489" t="s">
        <v>4014</v>
      </c>
      <c r="C9671" s="490">
        <v>1634</v>
      </c>
      <c r="D9671" s="490">
        <v>469.61160000000001</v>
      </c>
    </row>
    <row r="9672" spans="1:4" x14ac:dyDescent="0.2">
      <c r="A9672" s="489" t="s">
        <v>9257</v>
      </c>
      <c r="B9672" s="489" t="s">
        <v>4015</v>
      </c>
      <c r="C9672" s="490">
        <v>-1634</v>
      </c>
      <c r="D9672" s="490">
        <v>-267.64920000000001</v>
      </c>
    </row>
    <row r="9673" spans="1:4" x14ac:dyDescent="0.2">
      <c r="A9673" s="489" t="s">
        <v>9257</v>
      </c>
      <c r="B9673" s="489" t="s">
        <v>4010</v>
      </c>
      <c r="C9673" s="490">
        <v>3187</v>
      </c>
      <c r="D9673" s="490">
        <v>915.94380000000001</v>
      </c>
    </row>
    <row r="9674" spans="1:4" x14ac:dyDescent="0.2">
      <c r="A9674" s="489" t="s">
        <v>9257</v>
      </c>
      <c r="B9674" s="489" t="s">
        <v>4014</v>
      </c>
      <c r="C9674" s="490">
        <v>1150</v>
      </c>
      <c r="D9674" s="490">
        <v>330.51</v>
      </c>
    </row>
    <row r="9675" spans="1:4" x14ac:dyDescent="0.2">
      <c r="A9675" s="489" t="s">
        <v>9257</v>
      </c>
      <c r="B9675" s="489" t="s">
        <v>4015</v>
      </c>
      <c r="C9675" s="490">
        <v>-1150</v>
      </c>
      <c r="D9675" s="490">
        <v>-188.37</v>
      </c>
    </row>
    <row r="9676" spans="1:4" x14ac:dyDescent="0.2">
      <c r="A9676" s="489" t="s">
        <v>9257</v>
      </c>
      <c r="B9676" s="489" t="s">
        <v>4827</v>
      </c>
      <c r="C9676" s="490">
        <v>32310.8552631579</v>
      </c>
      <c r="D9676" s="490">
        <v>7893.5419407894706</v>
      </c>
    </row>
    <row r="9677" spans="1:4" x14ac:dyDescent="0.2">
      <c r="A9677" s="489" t="s">
        <v>9257</v>
      </c>
      <c r="B9677" s="489" t="s">
        <v>4829</v>
      </c>
      <c r="C9677" s="490">
        <v>6979.1447368421104</v>
      </c>
      <c r="D9677" s="490">
        <v>1621.2553223684201</v>
      </c>
    </row>
    <row r="9678" spans="1:4" x14ac:dyDescent="0.2">
      <c r="A9678" s="489" t="s">
        <v>9257</v>
      </c>
      <c r="B9678" s="489" t="s">
        <v>4827</v>
      </c>
      <c r="C9678" s="490">
        <v>3248</v>
      </c>
      <c r="D9678" s="490">
        <v>793.4864</v>
      </c>
    </row>
    <row r="9679" spans="1:4" x14ac:dyDescent="0.2">
      <c r="A9679" s="489" t="s">
        <v>9257</v>
      </c>
      <c r="B9679" s="489" t="s">
        <v>4832</v>
      </c>
      <c r="C9679" s="490">
        <v>2595</v>
      </c>
      <c r="D9679" s="490">
        <v>633.95850000000007</v>
      </c>
    </row>
    <row r="9680" spans="1:4" x14ac:dyDescent="0.2">
      <c r="A9680" s="489" t="s">
        <v>9257</v>
      </c>
      <c r="B9680" s="489" t="s">
        <v>4833</v>
      </c>
      <c r="C9680" s="490">
        <v>-1752.9</v>
      </c>
      <c r="D9680" s="490">
        <v>-287.12502000000001</v>
      </c>
    </row>
    <row r="9681" spans="1:4" x14ac:dyDescent="0.2">
      <c r="A9681" s="489" t="s">
        <v>9257</v>
      </c>
      <c r="B9681" s="489" t="s">
        <v>4834</v>
      </c>
      <c r="C9681" s="490">
        <v>-842.1</v>
      </c>
      <c r="D9681" s="490">
        <v>-101.05200000000001</v>
      </c>
    </row>
    <row r="9682" spans="1:4" x14ac:dyDescent="0.2">
      <c r="A9682" s="489" t="s">
        <v>9257</v>
      </c>
      <c r="B9682" s="489" t="s">
        <v>4010</v>
      </c>
      <c r="C9682" s="490">
        <v>2239</v>
      </c>
      <c r="D9682" s="490">
        <v>643.48860000000002</v>
      </c>
    </row>
    <row r="9683" spans="1:4" x14ac:dyDescent="0.2">
      <c r="A9683" s="489" t="s">
        <v>9257</v>
      </c>
      <c r="B9683" s="489" t="s">
        <v>4014</v>
      </c>
      <c r="C9683" s="490">
        <v>2190</v>
      </c>
      <c r="D9683" s="490">
        <v>629.40600000000006</v>
      </c>
    </row>
    <row r="9684" spans="1:4" x14ac:dyDescent="0.2">
      <c r="A9684" s="489" t="s">
        <v>9257</v>
      </c>
      <c r="B9684" s="489" t="s">
        <v>4015</v>
      </c>
      <c r="C9684" s="490">
        <v>-1328.7</v>
      </c>
      <c r="D9684" s="490">
        <v>-217.64106000000001</v>
      </c>
    </row>
    <row r="9685" spans="1:4" x14ac:dyDescent="0.2">
      <c r="A9685" s="489" t="s">
        <v>9257</v>
      </c>
      <c r="B9685" s="489" t="s">
        <v>4016</v>
      </c>
      <c r="C9685" s="490">
        <v>-861.30000000000007</v>
      </c>
      <c r="D9685" s="490">
        <v>-103.35600000000001</v>
      </c>
    </row>
    <row r="9686" spans="1:4" x14ac:dyDescent="0.2">
      <c r="A9686" s="489" t="s">
        <v>9257</v>
      </c>
      <c r="B9686" s="489" t="s">
        <v>4900</v>
      </c>
      <c r="C9686" s="490">
        <v>7748.3380816714207</v>
      </c>
      <c r="D9686" s="490">
        <v>1386.95251661918</v>
      </c>
    </row>
    <row r="9687" spans="1:4" x14ac:dyDescent="0.2">
      <c r="A9687" s="489" t="s">
        <v>9257</v>
      </c>
      <c r="B9687" s="489" t="s">
        <v>5153</v>
      </c>
      <c r="C9687" s="490">
        <v>2510</v>
      </c>
      <c r="D9687" s="490">
        <v>0</v>
      </c>
    </row>
    <row r="9688" spans="1:4" x14ac:dyDescent="0.2">
      <c r="A9688" s="489" t="s">
        <v>9257</v>
      </c>
      <c r="B9688" s="489" t="s">
        <v>4901</v>
      </c>
      <c r="C9688" s="490">
        <v>410.66191832858505</v>
      </c>
      <c r="D9688" s="490">
        <v>69.73039373219369</v>
      </c>
    </row>
    <row r="9689" spans="1:4" x14ac:dyDescent="0.2">
      <c r="A9689" s="489" t="s">
        <v>9257</v>
      </c>
      <c r="B9689" s="489" t="s">
        <v>4827</v>
      </c>
      <c r="C9689" s="490">
        <v>11492</v>
      </c>
      <c r="D9689" s="490">
        <v>2807.4956000000002</v>
      </c>
    </row>
    <row r="9690" spans="1:4" x14ac:dyDescent="0.2">
      <c r="A9690" s="489" t="s">
        <v>9257</v>
      </c>
      <c r="B9690" s="489" t="s">
        <v>4832</v>
      </c>
      <c r="C9690" s="490">
        <v>2311</v>
      </c>
      <c r="D9690" s="490">
        <v>564.57730000000004</v>
      </c>
    </row>
    <row r="9691" spans="1:4" x14ac:dyDescent="0.2">
      <c r="A9691" s="489" t="s">
        <v>9257</v>
      </c>
      <c r="B9691" s="489" t="s">
        <v>4833</v>
      </c>
      <c r="C9691" s="490">
        <v>-2311</v>
      </c>
      <c r="D9691" s="490">
        <v>-378.54180000000002</v>
      </c>
    </row>
    <row r="9692" spans="1:4" x14ac:dyDescent="0.2">
      <c r="A9692" s="489" t="s">
        <v>9257</v>
      </c>
      <c r="B9692" s="489" t="s">
        <v>4010</v>
      </c>
      <c r="C9692" s="490">
        <v>11879</v>
      </c>
      <c r="D9692" s="490">
        <v>3414.0246000000002</v>
      </c>
    </row>
    <row r="9693" spans="1:4" x14ac:dyDescent="0.2">
      <c r="A9693" s="489" t="s">
        <v>9257</v>
      </c>
      <c r="B9693" s="489" t="s">
        <v>4014</v>
      </c>
      <c r="C9693" s="490">
        <v>1507</v>
      </c>
      <c r="D9693" s="490">
        <v>433.11180000000002</v>
      </c>
    </row>
    <row r="9694" spans="1:4" x14ac:dyDescent="0.2">
      <c r="A9694" s="489" t="s">
        <v>9257</v>
      </c>
      <c r="B9694" s="489" t="s">
        <v>4015</v>
      </c>
      <c r="C9694" s="490">
        <v>-1507</v>
      </c>
      <c r="D9694" s="490">
        <v>-246.84660000000002</v>
      </c>
    </row>
    <row r="9695" spans="1:4" x14ac:dyDescent="0.2">
      <c r="A9695" s="489" t="s">
        <v>9257</v>
      </c>
      <c r="B9695" s="489" t="s">
        <v>4827</v>
      </c>
      <c r="C9695" s="490">
        <v>8044</v>
      </c>
      <c r="D9695" s="490">
        <v>1965.1492000000001</v>
      </c>
    </row>
    <row r="9696" spans="1:4" x14ac:dyDescent="0.2">
      <c r="A9696" s="489" t="s">
        <v>9257</v>
      </c>
      <c r="B9696" s="489" t="s">
        <v>4832</v>
      </c>
      <c r="C9696" s="490">
        <v>2746</v>
      </c>
      <c r="D9696" s="490">
        <v>670.84780000000001</v>
      </c>
    </row>
    <row r="9697" spans="1:4" x14ac:dyDescent="0.2">
      <c r="A9697" s="489" t="s">
        <v>9257</v>
      </c>
      <c r="B9697" s="489" t="s">
        <v>4833</v>
      </c>
      <c r="C9697" s="490">
        <v>-2746</v>
      </c>
      <c r="D9697" s="490">
        <v>-449.79480000000001</v>
      </c>
    </row>
    <row r="9698" spans="1:4" x14ac:dyDescent="0.2">
      <c r="A9698" s="489" t="s">
        <v>9257</v>
      </c>
      <c r="B9698" s="489" t="s">
        <v>4010</v>
      </c>
      <c r="C9698" s="490">
        <v>4151</v>
      </c>
      <c r="D9698" s="490">
        <v>1192.9974</v>
      </c>
    </row>
    <row r="9699" spans="1:4" x14ac:dyDescent="0.2">
      <c r="A9699" s="489" t="s">
        <v>9257</v>
      </c>
      <c r="B9699" s="489" t="s">
        <v>4014</v>
      </c>
      <c r="C9699" s="490">
        <v>4963</v>
      </c>
      <c r="D9699" s="490">
        <v>1426.3662000000002</v>
      </c>
    </row>
    <row r="9700" spans="1:4" x14ac:dyDescent="0.2">
      <c r="A9700" s="489" t="s">
        <v>9257</v>
      </c>
      <c r="B9700" s="489" t="s">
        <v>4015</v>
      </c>
      <c r="C9700" s="490">
        <v>-2734.2000000000003</v>
      </c>
      <c r="D9700" s="490">
        <v>-447.86196000000001</v>
      </c>
    </row>
    <row r="9701" spans="1:4" x14ac:dyDescent="0.2">
      <c r="A9701" s="489" t="s">
        <v>9257</v>
      </c>
      <c r="B9701" s="489" t="s">
        <v>4016</v>
      </c>
      <c r="C9701" s="490">
        <v>-2228.8000000000002</v>
      </c>
      <c r="D9701" s="490">
        <v>-267.45600000000002</v>
      </c>
    </row>
    <row r="9702" spans="1:4" x14ac:dyDescent="0.2">
      <c r="A9702" s="489" t="s">
        <v>9257</v>
      </c>
      <c r="B9702" s="489" t="s">
        <v>3291</v>
      </c>
      <c r="C9702" s="490">
        <v>11419</v>
      </c>
      <c r="D9702" s="490">
        <v>3771.6957000000002</v>
      </c>
    </row>
    <row r="9703" spans="1:4" x14ac:dyDescent="0.2">
      <c r="A9703" s="489" t="s">
        <v>9257</v>
      </c>
      <c r="B9703" s="489" t="s">
        <v>3295</v>
      </c>
      <c r="C9703" s="490">
        <v>1941</v>
      </c>
      <c r="D9703" s="490">
        <v>641.1123</v>
      </c>
    </row>
    <row r="9704" spans="1:4" x14ac:dyDescent="0.2">
      <c r="A9704" s="489" t="s">
        <v>9257</v>
      </c>
      <c r="B9704" s="489" t="s">
        <v>3296</v>
      </c>
      <c r="C9704" s="490">
        <v>-1941</v>
      </c>
      <c r="D9704" s="490">
        <v>-317.93580000000003</v>
      </c>
    </row>
    <row r="9705" spans="1:4" x14ac:dyDescent="0.2">
      <c r="A9705" s="489" t="s">
        <v>9257</v>
      </c>
      <c r="B9705" s="489" t="s">
        <v>4010</v>
      </c>
      <c r="C9705" s="490">
        <v>10192</v>
      </c>
      <c r="D9705" s="490">
        <v>2929.1808000000001</v>
      </c>
    </row>
    <row r="9706" spans="1:4" x14ac:dyDescent="0.2">
      <c r="A9706" s="489" t="s">
        <v>9257</v>
      </c>
      <c r="B9706" s="489" t="s">
        <v>4014</v>
      </c>
      <c r="C9706" s="490">
        <v>2562</v>
      </c>
      <c r="D9706" s="490">
        <v>736.31880000000001</v>
      </c>
    </row>
    <row r="9707" spans="1:4" x14ac:dyDescent="0.2">
      <c r="A9707" s="489" t="s">
        <v>9257</v>
      </c>
      <c r="B9707" s="489" t="s">
        <v>4015</v>
      </c>
      <c r="C9707" s="490">
        <v>-2562</v>
      </c>
      <c r="D9707" s="490">
        <v>-419.65559999999999</v>
      </c>
    </row>
    <row r="9708" spans="1:4" x14ac:dyDescent="0.2">
      <c r="A9708" s="489" t="s">
        <v>9257</v>
      </c>
      <c r="B9708" s="489" t="s">
        <v>4010</v>
      </c>
      <c r="C9708" s="490">
        <v>15002</v>
      </c>
      <c r="D9708" s="490">
        <v>4311.5748000000003</v>
      </c>
    </row>
    <row r="9709" spans="1:4" x14ac:dyDescent="0.2">
      <c r="A9709" s="489" t="s">
        <v>9257</v>
      </c>
      <c r="B9709" s="489" t="s">
        <v>4014</v>
      </c>
      <c r="C9709" s="490">
        <v>3083</v>
      </c>
      <c r="D9709" s="490">
        <v>886.05420000000004</v>
      </c>
    </row>
    <row r="9710" spans="1:4" x14ac:dyDescent="0.2">
      <c r="A9710" s="489" t="s">
        <v>9257</v>
      </c>
      <c r="B9710" s="489" t="s">
        <v>4015</v>
      </c>
      <c r="C9710" s="490">
        <v>-3083</v>
      </c>
      <c r="D9710" s="490">
        <v>-504.99540000000002</v>
      </c>
    </row>
    <row r="9711" spans="1:4" x14ac:dyDescent="0.2">
      <c r="A9711" s="489" t="s">
        <v>9257</v>
      </c>
      <c r="B9711" s="489" t="s">
        <v>3291</v>
      </c>
      <c r="C9711" s="490">
        <v>4042</v>
      </c>
      <c r="D9711" s="490">
        <v>1335.0726</v>
      </c>
    </row>
    <row r="9712" spans="1:4" x14ac:dyDescent="0.2">
      <c r="A9712" s="489" t="s">
        <v>9257</v>
      </c>
      <c r="B9712" s="489" t="s">
        <v>3295</v>
      </c>
      <c r="C9712" s="490">
        <v>648</v>
      </c>
      <c r="D9712" s="490">
        <v>214.03440000000001</v>
      </c>
    </row>
    <row r="9713" spans="1:4" x14ac:dyDescent="0.2">
      <c r="A9713" s="489" t="s">
        <v>9257</v>
      </c>
      <c r="B9713" s="489" t="s">
        <v>3296</v>
      </c>
      <c r="C9713" s="490">
        <v>-648</v>
      </c>
      <c r="D9713" s="490">
        <v>-106.14240000000001</v>
      </c>
    </row>
    <row r="9714" spans="1:4" x14ac:dyDescent="0.2">
      <c r="A9714" s="489" t="s">
        <v>9257</v>
      </c>
      <c r="B9714" s="489" t="s">
        <v>4010</v>
      </c>
      <c r="C9714" s="490">
        <v>5893</v>
      </c>
      <c r="D9714" s="490">
        <v>1693.6482000000001</v>
      </c>
    </row>
    <row r="9715" spans="1:4" x14ac:dyDescent="0.2">
      <c r="A9715" s="489" t="s">
        <v>9257</v>
      </c>
      <c r="B9715" s="489" t="s">
        <v>4014</v>
      </c>
      <c r="C9715" s="490">
        <v>1075</v>
      </c>
      <c r="D9715" s="490">
        <v>308.95500000000004</v>
      </c>
    </row>
    <row r="9716" spans="1:4" x14ac:dyDescent="0.2">
      <c r="A9716" s="489" t="s">
        <v>9257</v>
      </c>
      <c r="B9716" s="489" t="s">
        <v>4015</v>
      </c>
      <c r="C9716" s="490">
        <v>-1075</v>
      </c>
      <c r="D9716" s="490">
        <v>-176.08500000000001</v>
      </c>
    </row>
    <row r="9717" spans="1:4" x14ac:dyDescent="0.2">
      <c r="A9717" s="489" t="s">
        <v>9257</v>
      </c>
      <c r="B9717" s="489" t="s">
        <v>4827</v>
      </c>
      <c r="C9717" s="490">
        <v>8869</v>
      </c>
      <c r="D9717" s="490">
        <v>2166.6967</v>
      </c>
    </row>
    <row r="9718" spans="1:4" x14ac:dyDescent="0.2">
      <c r="A9718" s="489" t="s">
        <v>9257</v>
      </c>
      <c r="B9718" s="489" t="s">
        <v>4832</v>
      </c>
      <c r="C9718" s="490">
        <v>3022</v>
      </c>
      <c r="D9718" s="490">
        <v>738.27460000000008</v>
      </c>
    </row>
    <row r="9719" spans="1:4" x14ac:dyDescent="0.2">
      <c r="A9719" s="489" t="s">
        <v>9257</v>
      </c>
      <c r="B9719" s="489" t="s">
        <v>4833</v>
      </c>
      <c r="C9719" s="490">
        <v>-3022</v>
      </c>
      <c r="D9719" s="490">
        <v>-495.00360000000001</v>
      </c>
    </row>
    <row r="9720" spans="1:4" x14ac:dyDescent="0.2">
      <c r="A9720" s="489" t="s">
        <v>9257</v>
      </c>
      <c r="B9720" s="489" t="s">
        <v>4010</v>
      </c>
      <c r="C9720" s="490">
        <v>7054</v>
      </c>
      <c r="D9720" s="490">
        <v>2027.3196</v>
      </c>
    </row>
    <row r="9721" spans="1:4" x14ac:dyDescent="0.2">
      <c r="A9721" s="489" t="s">
        <v>9257</v>
      </c>
      <c r="B9721" s="489" t="s">
        <v>4014</v>
      </c>
      <c r="C9721" s="490">
        <v>2180</v>
      </c>
      <c r="D9721" s="490">
        <v>626.53200000000004</v>
      </c>
    </row>
    <row r="9722" spans="1:4" x14ac:dyDescent="0.2">
      <c r="A9722" s="489" t="s">
        <v>9257</v>
      </c>
      <c r="B9722" s="489" t="s">
        <v>4015</v>
      </c>
      <c r="C9722" s="490">
        <v>-2180</v>
      </c>
      <c r="D9722" s="490">
        <v>-357.084</v>
      </c>
    </row>
    <row r="9723" spans="1:4" x14ac:dyDescent="0.2">
      <c r="A9723" s="489" t="s">
        <v>9257</v>
      </c>
      <c r="B9723" s="489" t="s">
        <v>4841</v>
      </c>
      <c r="C9723" s="490">
        <v>31814.573741863802</v>
      </c>
      <c r="D9723" s="490">
        <v>7772.3003651373201</v>
      </c>
    </row>
    <row r="9724" spans="1:4" x14ac:dyDescent="0.2">
      <c r="A9724" s="489" t="s">
        <v>9257</v>
      </c>
      <c r="B9724" s="489" t="s">
        <v>4844</v>
      </c>
      <c r="C9724" s="490">
        <v>27954.405461184302</v>
      </c>
      <c r="D9724" s="490">
        <v>6493.8083886331206</v>
      </c>
    </row>
    <row r="9725" spans="1:4" x14ac:dyDescent="0.2">
      <c r="A9725" s="489" t="s">
        <v>9257</v>
      </c>
      <c r="B9725" s="489" t="s">
        <v>4850</v>
      </c>
      <c r="C9725" s="490">
        <v>476.26607397999703</v>
      </c>
      <c r="D9725" s="490">
        <v>116.35180187331301</v>
      </c>
    </row>
    <row r="9726" spans="1:4" x14ac:dyDescent="0.2">
      <c r="A9726" s="489" t="s">
        <v>9257</v>
      </c>
      <c r="B9726" s="489" t="s">
        <v>4856</v>
      </c>
      <c r="C9726" s="490">
        <v>418.47912367042403</v>
      </c>
      <c r="D9726" s="490">
        <v>97.212700428639494</v>
      </c>
    </row>
    <row r="9727" spans="1:4" x14ac:dyDescent="0.2">
      <c r="A9727" s="489" t="s">
        <v>9257</v>
      </c>
      <c r="B9727" s="489" t="s">
        <v>4852</v>
      </c>
      <c r="C9727" s="490">
        <v>-476.26607397999703</v>
      </c>
      <c r="D9727" s="490">
        <v>-78.012382917923503</v>
      </c>
    </row>
    <row r="9728" spans="1:4" x14ac:dyDescent="0.2">
      <c r="A9728" s="489" t="s">
        <v>9257</v>
      </c>
      <c r="B9728" s="489" t="s">
        <v>4858</v>
      </c>
      <c r="C9728" s="490">
        <v>-418.47912367042403</v>
      </c>
      <c r="D9728" s="490">
        <v>-68.546880457215394</v>
      </c>
    </row>
    <row r="9729" spans="1:4" x14ac:dyDescent="0.2">
      <c r="A9729" s="489" t="s">
        <v>9257</v>
      </c>
      <c r="B9729" s="489" t="s">
        <v>5153</v>
      </c>
      <c r="C9729" s="490">
        <v>105.25480234957901</v>
      </c>
      <c r="D9729" s="490">
        <v>0</v>
      </c>
    </row>
    <row r="9730" spans="1:4" x14ac:dyDescent="0.2">
      <c r="A9730" s="489" t="s">
        <v>9257</v>
      </c>
      <c r="B9730" s="489" t="s">
        <v>4906</v>
      </c>
      <c r="C9730" s="490">
        <v>7031.0207969519006</v>
      </c>
      <c r="D9730" s="490">
        <v>1038.4817717098001</v>
      </c>
    </row>
    <row r="9731" spans="1:4" x14ac:dyDescent="0.2">
      <c r="A9731" s="489" t="s">
        <v>9257</v>
      </c>
      <c r="B9731" s="489" t="s">
        <v>4827</v>
      </c>
      <c r="C9731" s="490">
        <v>6491</v>
      </c>
      <c r="D9731" s="490">
        <v>1585.7513000000001</v>
      </c>
    </row>
    <row r="9732" spans="1:4" x14ac:dyDescent="0.2">
      <c r="A9732" s="489" t="s">
        <v>9257</v>
      </c>
      <c r="B9732" s="489" t="s">
        <v>4832</v>
      </c>
      <c r="C9732" s="490">
        <v>1743</v>
      </c>
      <c r="D9732" s="490">
        <v>425.81490000000002</v>
      </c>
    </row>
    <row r="9733" spans="1:4" x14ac:dyDescent="0.2">
      <c r="A9733" s="489" t="s">
        <v>9257</v>
      </c>
      <c r="B9733" s="489" t="s">
        <v>4833</v>
      </c>
      <c r="C9733" s="490">
        <v>-1743</v>
      </c>
      <c r="D9733" s="490">
        <v>-285.5034</v>
      </c>
    </row>
    <row r="9734" spans="1:4" x14ac:dyDescent="0.2">
      <c r="A9734" s="489" t="s">
        <v>9257</v>
      </c>
      <c r="B9734" s="489" t="s">
        <v>5153</v>
      </c>
      <c r="C9734" s="490">
        <v>2557</v>
      </c>
      <c r="D9734" s="490">
        <v>0</v>
      </c>
    </row>
    <row r="9735" spans="1:4" x14ac:dyDescent="0.2">
      <c r="A9735" s="489" t="s">
        <v>9257</v>
      </c>
      <c r="B9735" s="489" t="s">
        <v>4880</v>
      </c>
      <c r="C9735" s="490">
        <v>5394</v>
      </c>
      <c r="D9735" s="490">
        <v>1030.7934</v>
      </c>
    </row>
    <row r="9736" spans="1:4" x14ac:dyDescent="0.2">
      <c r="A9736" s="489" t="s">
        <v>9257</v>
      </c>
      <c r="B9736" s="489" t="s">
        <v>3275</v>
      </c>
      <c r="C9736" s="490">
        <v>7013</v>
      </c>
      <c r="D9736" s="490">
        <v>2387.9265</v>
      </c>
    </row>
    <row r="9737" spans="1:4" x14ac:dyDescent="0.2">
      <c r="A9737" s="489" t="s">
        <v>9257</v>
      </c>
      <c r="B9737" s="489" t="s">
        <v>3279</v>
      </c>
      <c r="C9737" s="490">
        <v>2775</v>
      </c>
      <c r="D9737" s="490">
        <v>944.88750000000005</v>
      </c>
    </row>
    <row r="9738" spans="1:4" x14ac:dyDescent="0.2">
      <c r="A9738" s="489" t="s">
        <v>9257</v>
      </c>
      <c r="B9738" s="489" t="s">
        <v>3280</v>
      </c>
      <c r="C9738" s="490">
        <v>-2775</v>
      </c>
      <c r="D9738" s="490">
        <v>-454.54500000000002</v>
      </c>
    </row>
    <row r="9739" spans="1:4" x14ac:dyDescent="0.2">
      <c r="A9739" s="489" t="s">
        <v>9257</v>
      </c>
      <c r="B9739" s="489" t="s">
        <v>4010</v>
      </c>
      <c r="C9739" s="490">
        <v>2778</v>
      </c>
      <c r="D9739" s="490">
        <v>798.3972</v>
      </c>
    </row>
    <row r="9740" spans="1:4" x14ac:dyDescent="0.2">
      <c r="A9740" s="489" t="s">
        <v>9257</v>
      </c>
      <c r="B9740" s="489" t="s">
        <v>4014</v>
      </c>
      <c r="C9740" s="490">
        <v>2017</v>
      </c>
      <c r="D9740" s="490">
        <v>579.68579999999997</v>
      </c>
    </row>
    <row r="9741" spans="1:4" x14ac:dyDescent="0.2">
      <c r="A9741" s="489" t="s">
        <v>9257</v>
      </c>
      <c r="B9741" s="489" t="s">
        <v>4015</v>
      </c>
      <c r="C9741" s="490">
        <v>-1438.5</v>
      </c>
      <c r="D9741" s="490">
        <v>-235.62630000000001</v>
      </c>
    </row>
    <row r="9742" spans="1:4" x14ac:dyDescent="0.2">
      <c r="A9742" s="489" t="s">
        <v>9257</v>
      </c>
      <c r="B9742" s="489" t="s">
        <v>4016</v>
      </c>
      <c r="C9742" s="490">
        <v>-578.5</v>
      </c>
      <c r="D9742" s="490">
        <v>-69.42</v>
      </c>
    </row>
    <row r="9743" spans="1:4" x14ac:dyDescent="0.2">
      <c r="A9743" s="489" t="s">
        <v>9257</v>
      </c>
      <c r="B9743" s="489" t="s">
        <v>5153</v>
      </c>
      <c r="C9743" s="490">
        <v>2777</v>
      </c>
      <c r="D9743" s="490">
        <v>0</v>
      </c>
    </row>
    <row r="9744" spans="1:4" x14ac:dyDescent="0.2">
      <c r="A9744" s="489" t="s">
        <v>9257</v>
      </c>
      <c r="B9744" s="489" t="s">
        <v>4892</v>
      </c>
      <c r="C9744" s="490">
        <v>9739.4702561875802</v>
      </c>
      <c r="D9744" s="490">
        <v>1805.6977854971801</v>
      </c>
    </row>
    <row r="9745" spans="1:4" x14ac:dyDescent="0.2">
      <c r="A9745" s="489" t="s">
        <v>9257</v>
      </c>
      <c r="B9745" s="489" t="s">
        <v>4893</v>
      </c>
      <c r="C9745" s="490">
        <v>1475.5297438124201</v>
      </c>
      <c r="D9745" s="490">
        <v>259.54568193660401</v>
      </c>
    </row>
    <row r="9746" spans="1:4" x14ac:dyDescent="0.2">
      <c r="A9746" s="489" t="s">
        <v>9257</v>
      </c>
      <c r="B9746" s="489" t="s">
        <v>4010</v>
      </c>
      <c r="C9746" s="490">
        <v>505</v>
      </c>
      <c r="D9746" s="490">
        <v>145.137</v>
      </c>
    </row>
    <row r="9747" spans="1:4" x14ac:dyDescent="0.2">
      <c r="A9747" s="489" t="s">
        <v>9257</v>
      </c>
      <c r="B9747" s="489" t="s">
        <v>4014</v>
      </c>
      <c r="C9747" s="490">
        <v>605</v>
      </c>
      <c r="D9747" s="490">
        <v>173.87700000000001</v>
      </c>
    </row>
    <row r="9748" spans="1:4" x14ac:dyDescent="0.2">
      <c r="A9748" s="489" t="s">
        <v>9257</v>
      </c>
      <c r="B9748" s="489" t="s">
        <v>4015</v>
      </c>
      <c r="C9748" s="490">
        <v>-333</v>
      </c>
      <c r="D9748" s="490">
        <v>-54.545400000000001</v>
      </c>
    </row>
    <row r="9749" spans="1:4" x14ac:dyDescent="0.2">
      <c r="A9749" s="489" t="s">
        <v>9257</v>
      </c>
      <c r="B9749" s="489" t="s">
        <v>4016</v>
      </c>
      <c r="C9749" s="490">
        <v>-272</v>
      </c>
      <c r="D9749" s="490">
        <v>-32.64</v>
      </c>
    </row>
    <row r="9750" spans="1:4" x14ac:dyDescent="0.2">
      <c r="A9750" s="489" t="s">
        <v>9257</v>
      </c>
      <c r="B9750" s="489" t="s">
        <v>1105</v>
      </c>
      <c r="C9750" s="490">
        <v>1769.2268041237101</v>
      </c>
      <c r="D9750" s="490">
        <v>895.58260824742308</v>
      </c>
    </row>
    <row r="9751" spans="1:4" x14ac:dyDescent="0.2">
      <c r="A9751" s="489" t="s">
        <v>9257</v>
      </c>
      <c r="B9751" s="489" t="s">
        <v>1105</v>
      </c>
      <c r="C9751" s="490">
        <v>2082</v>
      </c>
      <c r="D9751" s="490">
        <v>1053.9084</v>
      </c>
    </row>
    <row r="9752" spans="1:4" x14ac:dyDescent="0.2">
      <c r="A9752" s="489" t="s">
        <v>9257</v>
      </c>
      <c r="B9752" s="489" t="s">
        <v>1105</v>
      </c>
      <c r="C9752" s="490">
        <v>9401</v>
      </c>
      <c r="D9752" s="490">
        <v>4758.7862000000005</v>
      </c>
    </row>
    <row r="9753" spans="1:4" x14ac:dyDescent="0.2">
      <c r="A9753" s="489" t="s">
        <v>9257</v>
      </c>
      <c r="B9753" s="489" t="s">
        <v>3265</v>
      </c>
      <c r="C9753" s="490">
        <v>58072.886119257098</v>
      </c>
      <c r="D9753" s="490">
        <v>21620.5355021994</v>
      </c>
    </row>
    <row r="9754" spans="1:4" x14ac:dyDescent="0.2">
      <c r="A9754" s="489" t="s">
        <v>9257</v>
      </c>
      <c r="B9754" s="489" t="s">
        <v>3264</v>
      </c>
      <c r="C9754" s="490">
        <v>24888.379765395901</v>
      </c>
      <c r="D9754" s="490">
        <v>9741.3118401759511</v>
      </c>
    </row>
    <row r="9755" spans="1:4" x14ac:dyDescent="0.2">
      <c r="A9755" s="489" t="s">
        <v>9257</v>
      </c>
      <c r="B9755" s="489" t="s">
        <v>3266</v>
      </c>
      <c r="C9755" s="490">
        <v>52829.734115347004</v>
      </c>
      <c r="D9755" s="490">
        <v>18611.9153288368</v>
      </c>
    </row>
    <row r="9756" spans="1:4" x14ac:dyDescent="0.2">
      <c r="A9756" s="489" t="s">
        <v>9257</v>
      </c>
      <c r="B9756" s="489" t="s">
        <v>3265</v>
      </c>
      <c r="C9756" s="490">
        <v>87718.013222152906</v>
      </c>
      <c r="D9756" s="490">
        <v>32657.4163226075</v>
      </c>
    </row>
    <row r="9757" spans="1:4" x14ac:dyDescent="0.2">
      <c r="A9757" s="489" t="s">
        <v>9257</v>
      </c>
      <c r="B9757" s="489" t="s">
        <v>3264</v>
      </c>
      <c r="C9757" s="490">
        <v>37593.4342380655</v>
      </c>
      <c r="D9757" s="490">
        <v>14714.0701607788</v>
      </c>
    </row>
    <row r="9758" spans="1:4" x14ac:dyDescent="0.2">
      <c r="A9758" s="489" t="s">
        <v>9257</v>
      </c>
      <c r="B9758" s="489" t="s">
        <v>3266</v>
      </c>
      <c r="C9758" s="490">
        <v>195987.103827782</v>
      </c>
      <c r="D9758" s="490">
        <v>69046.256678527498</v>
      </c>
    </row>
    <row r="9759" spans="1:4" x14ac:dyDescent="0.2">
      <c r="A9759" s="489" t="s">
        <v>9257</v>
      </c>
      <c r="B9759" s="489" t="s">
        <v>3265</v>
      </c>
      <c r="C9759" s="490">
        <v>62026.615369438703</v>
      </c>
      <c r="D9759" s="490">
        <v>23092.508902042002</v>
      </c>
    </row>
    <row r="9760" spans="1:4" x14ac:dyDescent="0.2">
      <c r="A9760" s="489" t="s">
        <v>9257</v>
      </c>
      <c r="B9760" s="489" t="s">
        <v>3264</v>
      </c>
      <c r="C9760" s="490">
        <v>26582.835158330901</v>
      </c>
      <c r="D9760" s="490">
        <v>10404.5216809707</v>
      </c>
    </row>
    <row r="9761" spans="1:4" x14ac:dyDescent="0.2">
      <c r="A9761" s="489" t="s">
        <v>9257</v>
      </c>
      <c r="B9761" s="489" t="s">
        <v>3266</v>
      </c>
      <c r="C9761" s="490">
        <v>23669.799472230399</v>
      </c>
      <c r="D9761" s="490">
        <v>8338.8703540667902</v>
      </c>
    </row>
    <row r="9762" spans="1:4" x14ac:dyDescent="0.2">
      <c r="A9762" s="489" t="s">
        <v>9257</v>
      </c>
      <c r="B9762" s="489" t="s">
        <v>1105</v>
      </c>
      <c r="C9762" s="490">
        <v>1853</v>
      </c>
      <c r="D9762" s="490">
        <v>937.98860000000002</v>
      </c>
    </row>
    <row r="9763" spans="1:4" x14ac:dyDescent="0.2">
      <c r="A9763" s="489" t="s">
        <v>9257</v>
      </c>
      <c r="B9763" s="489" t="s">
        <v>1105</v>
      </c>
      <c r="C9763" s="490">
        <v>1859.1000000000001</v>
      </c>
      <c r="D9763" s="490">
        <v>941.0764200000001</v>
      </c>
    </row>
    <row r="9764" spans="1:4" x14ac:dyDescent="0.2">
      <c r="A9764" s="489" t="s">
        <v>9257</v>
      </c>
      <c r="B9764" s="489" t="s">
        <v>1105</v>
      </c>
      <c r="C9764" s="490">
        <v>2804.4</v>
      </c>
      <c r="D9764" s="490">
        <v>1419.58728</v>
      </c>
    </row>
    <row r="9765" spans="1:4" x14ac:dyDescent="0.2">
      <c r="A9765" s="489" t="s">
        <v>9257</v>
      </c>
      <c r="B9765" s="489" t="s">
        <v>1106</v>
      </c>
      <c r="C9765" s="490">
        <v>1129.5</v>
      </c>
      <c r="D9765" s="490">
        <v>543.28949999999998</v>
      </c>
    </row>
    <row r="9766" spans="1:4" x14ac:dyDescent="0.2">
      <c r="A9766" s="489" t="s">
        <v>9257</v>
      </c>
      <c r="B9766" s="489" t="s">
        <v>1106</v>
      </c>
      <c r="C9766" s="490">
        <v>1585.8000000000002</v>
      </c>
      <c r="D9766" s="490">
        <v>762.76980000000003</v>
      </c>
    </row>
    <row r="9767" spans="1:4" x14ac:dyDescent="0.2">
      <c r="A9767" s="489" t="s">
        <v>9257</v>
      </c>
      <c r="B9767" s="489" t="s">
        <v>1108</v>
      </c>
      <c r="C9767" s="490">
        <v>11473</v>
      </c>
      <c r="D9767" s="490">
        <v>6585.5020000000004</v>
      </c>
    </row>
    <row r="9768" spans="1:4" x14ac:dyDescent="0.2">
      <c r="A9768" s="489" t="s">
        <v>9257</v>
      </c>
      <c r="B9768" s="489" t="s">
        <v>1108</v>
      </c>
      <c r="C9768" s="490">
        <v>2889.6000000000004</v>
      </c>
      <c r="D9768" s="490">
        <v>1658.6304</v>
      </c>
    </row>
    <row r="9769" spans="1:4" x14ac:dyDescent="0.2">
      <c r="A9769" s="489" t="s">
        <v>9257</v>
      </c>
      <c r="B9769" s="489" t="s">
        <v>1108</v>
      </c>
      <c r="C9769" s="490">
        <v>4748</v>
      </c>
      <c r="D9769" s="490">
        <v>2725.3520000000003</v>
      </c>
    </row>
    <row r="9770" spans="1:4" x14ac:dyDescent="0.2">
      <c r="A9770" s="489" t="s">
        <v>9257</v>
      </c>
      <c r="B9770" s="489" t="s">
        <v>1108</v>
      </c>
      <c r="C9770" s="490">
        <v>8789</v>
      </c>
      <c r="D9770" s="490">
        <v>5044.8860000000004</v>
      </c>
    </row>
    <row r="9771" spans="1:4" x14ac:dyDescent="0.2">
      <c r="A9771" s="489" t="s">
        <v>9257</v>
      </c>
      <c r="B9771" s="489" t="s">
        <v>1115</v>
      </c>
      <c r="C9771" s="490">
        <v>6193</v>
      </c>
      <c r="D9771" s="490">
        <v>3377.0429000000004</v>
      </c>
    </row>
    <row r="9772" spans="1:4" x14ac:dyDescent="0.2">
      <c r="A9772" s="489" t="s">
        <v>9257</v>
      </c>
      <c r="B9772" s="489" t="s">
        <v>1115</v>
      </c>
      <c r="C9772" s="490">
        <v>8267.7000000000007</v>
      </c>
      <c r="D9772" s="490">
        <v>4508.3768099999998</v>
      </c>
    </row>
    <row r="9773" spans="1:4" x14ac:dyDescent="0.2">
      <c r="A9773" s="489" t="s">
        <v>9257</v>
      </c>
      <c r="B9773" s="489" t="s">
        <v>1115</v>
      </c>
      <c r="C9773" s="490">
        <v>29067</v>
      </c>
      <c r="D9773" s="490">
        <v>15850.2351</v>
      </c>
    </row>
    <row r="9774" spans="1:4" x14ac:dyDescent="0.2">
      <c r="A9774" s="489" t="s">
        <v>9257</v>
      </c>
      <c r="B9774" s="489" t="s">
        <v>1115</v>
      </c>
      <c r="C9774" s="490">
        <v>1801</v>
      </c>
      <c r="D9774" s="490">
        <v>982.08530000000007</v>
      </c>
    </row>
    <row r="9775" spans="1:4" x14ac:dyDescent="0.2">
      <c r="A9775" s="489" t="s">
        <v>9257</v>
      </c>
      <c r="B9775" s="489" t="s">
        <v>1106</v>
      </c>
      <c r="C9775" s="490">
        <v>4051.65</v>
      </c>
      <c r="D9775" s="490">
        <v>1948.84365</v>
      </c>
    </row>
    <row r="9776" spans="1:4" x14ac:dyDescent="0.2">
      <c r="A9776" s="489" t="s">
        <v>9257</v>
      </c>
      <c r="B9776" s="489" t="s">
        <v>1106</v>
      </c>
      <c r="C9776" s="490">
        <v>4051.65</v>
      </c>
      <c r="D9776" s="490">
        <v>1948.84365</v>
      </c>
    </row>
    <row r="9777" spans="1:4" x14ac:dyDescent="0.2">
      <c r="A9777" s="489" t="s">
        <v>9257</v>
      </c>
      <c r="B9777" s="489" t="s">
        <v>1106</v>
      </c>
      <c r="C9777" s="490">
        <v>4098</v>
      </c>
      <c r="D9777" s="490">
        <v>1971.1380000000001</v>
      </c>
    </row>
    <row r="9778" spans="1:4" x14ac:dyDescent="0.2">
      <c r="A9778" s="489" t="s">
        <v>9257</v>
      </c>
      <c r="B9778" s="489" t="s">
        <v>1107</v>
      </c>
      <c r="C9778" s="490">
        <v>5068</v>
      </c>
      <c r="D9778" s="490">
        <v>2316.076</v>
      </c>
    </row>
    <row r="9779" spans="1:4" x14ac:dyDescent="0.2">
      <c r="A9779" s="489" t="s">
        <v>9257</v>
      </c>
      <c r="B9779" s="489" t="s">
        <v>1115</v>
      </c>
      <c r="C9779" s="490">
        <v>7471</v>
      </c>
      <c r="D9779" s="490">
        <v>4073.9363000000003</v>
      </c>
    </row>
    <row r="9780" spans="1:4" x14ac:dyDescent="0.2">
      <c r="A9780" s="489" t="s">
        <v>9257</v>
      </c>
      <c r="B9780" s="489" t="s">
        <v>1115</v>
      </c>
      <c r="C9780" s="490">
        <v>5784</v>
      </c>
      <c r="D9780" s="490">
        <v>3154.0152000000003</v>
      </c>
    </row>
    <row r="9781" spans="1:4" x14ac:dyDescent="0.2">
      <c r="A9781" s="489" t="s">
        <v>9257</v>
      </c>
      <c r="B9781" s="489" t="s">
        <v>1115</v>
      </c>
      <c r="C9781" s="490">
        <v>5051.9000000000005</v>
      </c>
      <c r="D9781" s="490">
        <v>2754.80107</v>
      </c>
    </row>
    <row r="9782" spans="1:4" x14ac:dyDescent="0.2">
      <c r="A9782" s="489" t="s">
        <v>9257</v>
      </c>
      <c r="B9782" s="489" t="s">
        <v>1136</v>
      </c>
      <c r="C9782" s="490">
        <v>1435.78448275862</v>
      </c>
      <c r="D9782" s="490">
        <v>671.22924568965504</v>
      </c>
    </row>
    <row r="9783" spans="1:4" x14ac:dyDescent="0.2">
      <c r="A9783" s="489" t="s">
        <v>9257</v>
      </c>
      <c r="B9783" s="489" t="s">
        <v>1115</v>
      </c>
      <c r="C9783" s="490">
        <v>2911</v>
      </c>
      <c r="D9783" s="490">
        <v>1587.3683000000001</v>
      </c>
    </row>
    <row r="9784" spans="1:4" x14ac:dyDescent="0.2">
      <c r="A9784" s="489" t="s">
        <v>9257</v>
      </c>
      <c r="B9784" s="489" t="s">
        <v>1122</v>
      </c>
      <c r="C9784" s="490">
        <v>6519</v>
      </c>
      <c r="D9784" s="490">
        <v>3376.8420000000001</v>
      </c>
    </row>
    <row r="9785" spans="1:4" x14ac:dyDescent="0.2">
      <c r="A9785" s="489" t="s">
        <v>9257</v>
      </c>
      <c r="B9785" s="489" t="s">
        <v>1122</v>
      </c>
      <c r="C9785" s="490">
        <v>3353</v>
      </c>
      <c r="D9785" s="490">
        <v>1736.854</v>
      </c>
    </row>
    <row r="9786" spans="1:4" x14ac:dyDescent="0.2">
      <c r="A9786" s="489" t="s">
        <v>9257</v>
      </c>
      <c r="B9786" s="489" t="s">
        <v>1122</v>
      </c>
      <c r="C9786" s="490">
        <v>25596.558741905599</v>
      </c>
      <c r="D9786" s="490">
        <v>13259.017428307101</v>
      </c>
    </row>
    <row r="9787" spans="1:4" x14ac:dyDescent="0.2">
      <c r="A9787" s="489" t="s">
        <v>9257</v>
      </c>
      <c r="B9787" s="489" t="s">
        <v>1122</v>
      </c>
      <c r="C9787" s="490">
        <v>22192</v>
      </c>
      <c r="D9787" s="490">
        <v>11495.456</v>
      </c>
    </row>
    <row r="9788" spans="1:4" x14ac:dyDescent="0.2">
      <c r="A9788" s="489" t="s">
        <v>9257</v>
      </c>
      <c r="B9788" s="489" t="s">
        <v>1122</v>
      </c>
      <c r="C9788" s="490">
        <v>4603.3</v>
      </c>
      <c r="D9788" s="490">
        <v>2384.5093999999999</v>
      </c>
    </row>
    <row r="9789" spans="1:4" x14ac:dyDescent="0.2">
      <c r="A9789" s="489" t="s">
        <v>9257</v>
      </c>
      <c r="B9789" s="489" t="s">
        <v>1122</v>
      </c>
      <c r="C9789" s="490">
        <v>5026</v>
      </c>
      <c r="D9789" s="490">
        <v>2603.4680000000003</v>
      </c>
    </row>
    <row r="9790" spans="1:4" x14ac:dyDescent="0.2">
      <c r="A9790" s="489" t="s">
        <v>9257</v>
      </c>
      <c r="B9790" s="489" t="s">
        <v>1122</v>
      </c>
      <c r="C9790" s="490">
        <v>7534</v>
      </c>
      <c r="D9790" s="490">
        <v>3902.6120000000001</v>
      </c>
    </row>
    <row r="9791" spans="1:4" x14ac:dyDescent="0.2">
      <c r="A9791" s="489" t="s">
        <v>9257</v>
      </c>
      <c r="B9791" s="489" t="s">
        <v>1122</v>
      </c>
      <c r="C9791" s="490">
        <v>8272</v>
      </c>
      <c r="D9791" s="490">
        <v>4284.8960000000006</v>
      </c>
    </row>
    <row r="9792" spans="1:4" x14ac:dyDescent="0.2">
      <c r="A9792" s="489" t="s">
        <v>9257</v>
      </c>
      <c r="B9792" s="489" t="s">
        <v>1122</v>
      </c>
      <c r="C9792" s="490">
        <v>4287</v>
      </c>
      <c r="D9792" s="490">
        <v>2220.6660000000002</v>
      </c>
    </row>
    <row r="9793" spans="1:4" x14ac:dyDescent="0.2">
      <c r="A9793" s="489" t="s">
        <v>9257</v>
      </c>
      <c r="B9793" s="489" t="s">
        <v>1122</v>
      </c>
      <c r="C9793" s="490">
        <v>4259</v>
      </c>
      <c r="D9793" s="490">
        <v>2206.1620000000003</v>
      </c>
    </row>
    <row r="9794" spans="1:4" x14ac:dyDescent="0.2">
      <c r="A9794" s="489" t="s">
        <v>9257</v>
      </c>
      <c r="B9794" s="489" t="s">
        <v>1122</v>
      </c>
      <c r="C9794" s="490">
        <v>9446.4</v>
      </c>
      <c r="D9794" s="490">
        <v>4893.2352000000001</v>
      </c>
    </row>
    <row r="9795" spans="1:4" x14ac:dyDescent="0.2">
      <c r="A9795" s="489" t="s">
        <v>9257</v>
      </c>
      <c r="B9795" s="489" t="s">
        <v>1122</v>
      </c>
      <c r="C9795" s="490">
        <v>6358</v>
      </c>
      <c r="D9795" s="490">
        <v>3293.444</v>
      </c>
    </row>
    <row r="9796" spans="1:4" x14ac:dyDescent="0.2">
      <c r="A9796" s="489" t="s">
        <v>9257</v>
      </c>
      <c r="B9796" s="489" t="s">
        <v>1129</v>
      </c>
      <c r="C9796" s="490">
        <v>8645</v>
      </c>
      <c r="D9796" s="490">
        <v>4254.2044999999998</v>
      </c>
    </row>
    <row r="9797" spans="1:4" x14ac:dyDescent="0.2">
      <c r="A9797" s="489" t="s">
        <v>9257</v>
      </c>
      <c r="B9797" s="489" t="s">
        <v>1129</v>
      </c>
      <c r="C9797" s="490">
        <v>30807</v>
      </c>
      <c r="D9797" s="490">
        <v>15160.1247</v>
      </c>
    </row>
    <row r="9798" spans="1:4" x14ac:dyDescent="0.2">
      <c r="A9798" s="489" t="s">
        <v>9257</v>
      </c>
      <c r="B9798" s="489" t="s">
        <v>1129</v>
      </c>
      <c r="C9798" s="490">
        <v>31645</v>
      </c>
      <c r="D9798" s="490">
        <v>15572.504500000001</v>
      </c>
    </row>
    <row r="9799" spans="1:4" x14ac:dyDescent="0.2">
      <c r="A9799" s="489" t="s">
        <v>9257</v>
      </c>
      <c r="B9799" s="489" t="s">
        <v>1136</v>
      </c>
      <c r="C9799" s="490">
        <v>31645</v>
      </c>
      <c r="D9799" s="490">
        <v>14794.0375</v>
      </c>
    </row>
    <row r="9800" spans="1:4" x14ac:dyDescent="0.2">
      <c r="A9800" s="489" t="s">
        <v>9257</v>
      </c>
      <c r="B9800" s="489" t="s">
        <v>1129</v>
      </c>
      <c r="C9800" s="490">
        <v>4283</v>
      </c>
      <c r="D9800" s="490">
        <v>2107.6642999999999</v>
      </c>
    </row>
    <row r="9801" spans="1:4" x14ac:dyDescent="0.2">
      <c r="A9801" s="489" t="s">
        <v>9257</v>
      </c>
      <c r="B9801" s="489" t="s">
        <v>1129</v>
      </c>
      <c r="C9801" s="490">
        <v>18956</v>
      </c>
      <c r="D9801" s="490">
        <v>9328.2476000000006</v>
      </c>
    </row>
    <row r="9802" spans="1:4" x14ac:dyDescent="0.2">
      <c r="A9802" s="489" t="s">
        <v>9257</v>
      </c>
      <c r="B9802" s="489" t="s">
        <v>1129</v>
      </c>
      <c r="C9802" s="490">
        <v>5872</v>
      </c>
      <c r="D9802" s="490">
        <v>2889.6112000000003</v>
      </c>
    </row>
    <row r="9803" spans="1:4" x14ac:dyDescent="0.2">
      <c r="A9803" s="489" t="s">
        <v>9257</v>
      </c>
      <c r="B9803" s="489" t="s">
        <v>1128</v>
      </c>
      <c r="C9803" s="490">
        <v>1356</v>
      </c>
      <c r="D9803" s="490">
        <v>550.53600000000006</v>
      </c>
    </row>
    <row r="9804" spans="1:4" x14ac:dyDescent="0.2">
      <c r="A9804" s="489" t="s">
        <v>9257</v>
      </c>
      <c r="B9804" s="489" t="s">
        <v>1129</v>
      </c>
      <c r="C9804" s="490">
        <v>10011</v>
      </c>
      <c r="D9804" s="490">
        <v>4926.4131000000007</v>
      </c>
    </row>
    <row r="9805" spans="1:4" x14ac:dyDescent="0.2">
      <c r="A9805" s="489" t="s">
        <v>9257</v>
      </c>
      <c r="B9805" s="489" t="s">
        <v>1129</v>
      </c>
      <c r="C9805" s="490">
        <v>5631</v>
      </c>
      <c r="D9805" s="490">
        <v>2771.0151000000001</v>
      </c>
    </row>
    <row r="9806" spans="1:4" x14ac:dyDescent="0.2">
      <c r="A9806" s="489" t="s">
        <v>9257</v>
      </c>
      <c r="B9806" s="489" t="s">
        <v>1129</v>
      </c>
      <c r="C9806" s="490">
        <v>8301</v>
      </c>
      <c r="D9806" s="490">
        <v>4084.9221000000002</v>
      </c>
    </row>
    <row r="9807" spans="1:4" x14ac:dyDescent="0.2">
      <c r="A9807" s="489" t="s">
        <v>9257</v>
      </c>
      <c r="B9807" s="489" t="s">
        <v>1129</v>
      </c>
      <c r="C9807" s="490">
        <v>16714</v>
      </c>
      <c r="D9807" s="490">
        <v>8224.9593999999997</v>
      </c>
    </row>
    <row r="9808" spans="1:4" x14ac:dyDescent="0.2">
      <c r="A9808" s="489" t="s">
        <v>9257</v>
      </c>
      <c r="B9808" s="489" t="s">
        <v>1129</v>
      </c>
      <c r="C9808" s="490">
        <v>5656.4000000000005</v>
      </c>
      <c r="D9808" s="490">
        <v>2783.5144399999999</v>
      </c>
    </row>
    <row r="9809" spans="1:4" x14ac:dyDescent="0.2">
      <c r="A9809" s="489" t="s">
        <v>9257</v>
      </c>
      <c r="B9809" s="489" t="s">
        <v>1129</v>
      </c>
      <c r="C9809" s="490">
        <v>6520</v>
      </c>
      <c r="D9809" s="490">
        <v>3208.4920000000002</v>
      </c>
    </row>
    <row r="9810" spans="1:4" x14ac:dyDescent="0.2">
      <c r="A9810" s="489" t="s">
        <v>9257</v>
      </c>
      <c r="B9810" s="489" t="s">
        <v>1129</v>
      </c>
      <c r="C9810" s="490">
        <v>5462</v>
      </c>
      <c r="D9810" s="490">
        <v>2687.8502000000003</v>
      </c>
    </row>
    <row r="9811" spans="1:4" x14ac:dyDescent="0.2">
      <c r="A9811" s="489" t="s">
        <v>9257</v>
      </c>
      <c r="B9811" s="489" t="s">
        <v>1129</v>
      </c>
      <c r="C9811" s="490">
        <v>23123</v>
      </c>
      <c r="D9811" s="490">
        <v>11378.828299999999</v>
      </c>
    </row>
    <row r="9812" spans="1:4" x14ac:dyDescent="0.2">
      <c r="A9812" s="489" t="s">
        <v>9257</v>
      </c>
      <c r="B9812" s="489" t="s">
        <v>1136</v>
      </c>
      <c r="C9812" s="490">
        <v>14828</v>
      </c>
      <c r="D9812" s="490">
        <v>6932.09</v>
      </c>
    </row>
    <row r="9813" spans="1:4" x14ac:dyDescent="0.2">
      <c r="A9813" s="489" t="s">
        <v>9257</v>
      </c>
      <c r="B9813" s="489" t="s">
        <v>1136</v>
      </c>
      <c r="C9813" s="490">
        <v>22186</v>
      </c>
      <c r="D9813" s="490">
        <v>10371.955</v>
      </c>
    </row>
    <row r="9814" spans="1:4" x14ac:dyDescent="0.2">
      <c r="A9814" s="489" t="s">
        <v>9257</v>
      </c>
      <c r="B9814" s="489" t="s">
        <v>1129</v>
      </c>
      <c r="C9814" s="490">
        <v>6261</v>
      </c>
      <c r="D9814" s="490">
        <v>3081.0381000000002</v>
      </c>
    </row>
    <row r="9815" spans="1:4" x14ac:dyDescent="0.2">
      <c r="A9815" s="489" t="s">
        <v>9257</v>
      </c>
      <c r="B9815" s="489" t="s">
        <v>1136</v>
      </c>
      <c r="C9815" s="490">
        <v>4591</v>
      </c>
      <c r="D9815" s="490">
        <v>2146.2925</v>
      </c>
    </row>
    <row r="9816" spans="1:4" x14ac:dyDescent="0.2">
      <c r="A9816" s="489" t="s">
        <v>9257</v>
      </c>
      <c r="B9816" s="489" t="s">
        <v>1136</v>
      </c>
      <c r="C9816" s="490">
        <v>10475</v>
      </c>
      <c r="D9816" s="490">
        <v>4897.0625</v>
      </c>
    </row>
    <row r="9817" spans="1:4" x14ac:dyDescent="0.2">
      <c r="A9817" s="489" t="s">
        <v>9257</v>
      </c>
      <c r="B9817" s="489" t="s">
        <v>1136</v>
      </c>
      <c r="C9817" s="490">
        <v>5156</v>
      </c>
      <c r="D9817" s="490">
        <v>2410.4300000000003</v>
      </c>
    </row>
    <row r="9818" spans="1:4" x14ac:dyDescent="0.2">
      <c r="A9818" s="489" t="s">
        <v>9257</v>
      </c>
      <c r="B9818" s="489" t="s">
        <v>1136</v>
      </c>
      <c r="C9818" s="490">
        <v>1760</v>
      </c>
      <c r="D9818" s="490">
        <v>822.80000000000007</v>
      </c>
    </row>
    <row r="9819" spans="1:4" x14ac:dyDescent="0.2">
      <c r="A9819" s="489" t="s">
        <v>9257</v>
      </c>
      <c r="B9819" s="489" t="s">
        <v>1136</v>
      </c>
      <c r="C9819" s="490">
        <v>30175.2717391304</v>
      </c>
      <c r="D9819" s="490">
        <v>14106.9395380435</v>
      </c>
    </row>
    <row r="9820" spans="1:4" x14ac:dyDescent="0.2">
      <c r="A9820" s="489" t="s">
        <v>9257</v>
      </c>
      <c r="B9820" s="489" t="s">
        <v>1137</v>
      </c>
      <c r="C9820" s="490">
        <v>6839.7282608695705</v>
      </c>
      <c r="D9820" s="490">
        <v>3042.3111304347804</v>
      </c>
    </row>
    <row r="9821" spans="1:4" x14ac:dyDescent="0.2">
      <c r="A9821" s="489" t="s">
        <v>9257</v>
      </c>
      <c r="B9821" s="489" t="s">
        <v>1136</v>
      </c>
      <c r="C9821" s="490">
        <v>7910.6</v>
      </c>
      <c r="D9821" s="490">
        <v>3698.2055</v>
      </c>
    </row>
    <row r="9822" spans="1:4" x14ac:dyDescent="0.2">
      <c r="A9822" s="489" t="s">
        <v>9257</v>
      </c>
      <c r="B9822" s="489" t="s">
        <v>1136</v>
      </c>
      <c r="C9822" s="490">
        <v>3580.4</v>
      </c>
      <c r="D9822" s="490">
        <v>1673.837</v>
      </c>
    </row>
    <row r="9823" spans="1:4" x14ac:dyDescent="0.2">
      <c r="A9823" s="489" t="s">
        <v>9257</v>
      </c>
      <c r="B9823" s="489" t="s">
        <v>1136</v>
      </c>
      <c r="C9823" s="490">
        <v>1543</v>
      </c>
      <c r="D9823" s="490">
        <v>721.35250000000008</v>
      </c>
    </row>
    <row r="9824" spans="1:4" x14ac:dyDescent="0.2">
      <c r="A9824" s="489" t="s">
        <v>9257</v>
      </c>
      <c r="B9824" s="489" t="s">
        <v>1136</v>
      </c>
      <c r="C9824" s="490">
        <v>5958</v>
      </c>
      <c r="D9824" s="490">
        <v>2785.3650000000002</v>
      </c>
    </row>
    <row r="9825" spans="1:4" x14ac:dyDescent="0.2">
      <c r="A9825" s="489" t="s">
        <v>9257</v>
      </c>
      <c r="B9825" s="489" t="s">
        <v>1136</v>
      </c>
      <c r="C9825" s="490">
        <v>7451</v>
      </c>
      <c r="D9825" s="490">
        <v>3483.3425000000002</v>
      </c>
    </row>
    <row r="9826" spans="1:4" x14ac:dyDescent="0.2">
      <c r="A9826" s="489" t="s">
        <v>9257</v>
      </c>
      <c r="B9826" s="489" t="s">
        <v>1136</v>
      </c>
      <c r="C9826" s="490">
        <v>13219</v>
      </c>
      <c r="D9826" s="490">
        <v>6179.8825000000006</v>
      </c>
    </row>
    <row r="9827" spans="1:4" x14ac:dyDescent="0.2">
      <c r="A9827" s="489" t="s">
        <v>9257</v>
      </c>
      <c r="B9827" s="489" t="s">
        <v>1136</v>
      </c>
      <c r="C9827" s="490">
        <v>7149</v>
      </c>
      <c r="D9827" s="490">
        <v>3342.1575000000003</v>
      </c>
    </row>
    <row r="9828" spans="1:4" x14ac:dyDescent="0.2">
      <c r="A9828" s="489" t="s">
        <v>9257</v>
      </c>
      <c r="B9828" s="489" t="s">
        <v>1136</v>
      </c>
      <c r="C9828" s="490">
        <v>5699.2000000000007</v>
      </c>
      <c r="D9828" s="490">
        <v>2664.3760000000002</v>
      </c>
    </row>
    <row r="9829" spans="1:4" x14ac:dyDescent="0.2">
      <c r="A9829" s="489" t="s">
        <v>9257</v>
      </c>
      <c r="B9829" s="489" t="s">
        <v>1136</v>
      </c>
      <c r="C9829" s="490">
        <v>10353</v>
      </c>
      <c r="D9829" s="490">
        <v>4840.0275000000001</v>
      </c>
    </row>
    <row r="9830" spans="1:4" x14ac:dyDescent="0.2">
      <c r="A9830" s="489" t="s">
        <v>9257</v>
      </c>
      <c r="B9830" s="489" t="s">
        <v>1136</v>
      </c>
      <c r="C9830" s="490">
        <v>8761</v>
      </c>
      <c r="D9830" s="490">
        <v>4095.7675000000004</v>
      </c>
    </row>
    <row r="9831" spans="1:4" x14ac:dyDescent="0.2">
      <c r="A9831" s="489" t="s">
        <v>9257</v>
      </c>
      <c r="B9831" s="489" t="s">
        <v>1136</v>
      </c>
      <c r="C9831" s="490">
        <v>11008</v>
      </c>
      <c r="D9831" s="490">
        <v>5146.24</v>
      </c>
    </row>
    <row r="9832" spans="1:4" x14ac:dyDescent="0.2">
      <c r="A9832" s="489" t="s">
        <v>9257</v>
      </c>
      <c r="B9832" s="489" t="s">
        <v>1136</v>
      </c>
      <c r="C9832" s="490">
        <v>12045</v>
      </c>
      <c r="D9832" s="490">
        <v>5631.0375000000004</v>
      </c>
    </row>
    <row r="9833" spans="1:4" x14ac:dyDescent="0.2">
      <c r="A9833" s="489" t="s">
        <v>9257</v>
      </c>
      <c r="B9833" s="489" t="s">
        <v>1136</v>
      </c>
      <c r="C9833" s="490">
        <v>7150</v>
      </c>
      <c r="D9833" s="490">
        <v>3342.625</v>
      </c>
    </row>
    <row r="9834" spans="1:4" x14ac:dyDescent="0.2">
      <c r="A9834" s="489" t="s">
        <v>9257</v>
      </c>
      <c r="B9834" s="489" t="s">
        <v>1136</v>
      </c>
      <c r="C9834" s="490">
        <v>6137</v>
      </c>
      <c r="D9834" s="490">
        <v>2869.0475000000001</v>
      </c>
    </row>
    <row r="9835" spans="1:4" x14ac:dyDescent="0.2">
      <c r="A9835" s="489" t="s">
        <v>9257</v>
      </c>
      <c r="B9835" s="489" t="s">
        <v>1136</v>
      </c>
      <c r="C9835" s="490">
        <v>5206</v>
      </c>
      <c r="D9835" s="490">
        <v>2433.8050000000003</v>
      </c>
    </row>
    <row r="9836" spans="1:4" x14ac:dyDescent="0.2">
      <c r="A9836" s="489" t="s">
        <v>9257</v>
      </c>
      <c r="B9836" s="489" t="s">
        <v>1136</v>
      </c>
      <c r="C9836" s="490">
        <v>2894</v>
      </c>
      <c r="D9836" s="490">
        <v>1352.9450000000002</v>
      </c>
    </row>
    <row r="9837" spans="1:4" x14ac:dyDescent="0.2">
      <c r="A9837" s="489" t="s">
        <v>9257</v>
      </c>
      <c r="B9837" s="489" t="s">
        <v>1136</v>
      </c>
      <c r="C9837" s="490">
        <v>4974.7</v>
      </c>
      <c r="D9837" s="490">
        <v>2325.6722500000001</v>
      </c>
    </row>
    <row r="9838" spans="1:4" x14ac:dyDescent="0.2">
      <c r="A9838" s="489" t="s">
        <v>9257</v>
      </c>
      <c r="B9838" s="489" t="s">
        <v>1136</v>
      </c>
      <c r="C9838" s="490">
        <v>6193</v>
      </c>
      <c r="D9838" s="490">
        <v>2895.2275</v>
      </c>
    </row>
    <row r="9839" spans="1:4" x14ac:dyDescent="0.2">
      <c r="A9839" s="489" t="s">
        <v>9257</v>
      </c>
      <c r="B9839" s="489" t="s">
        <v>1136</v>
      </c>
      <c r="C9839" s="490">
        <v>4261.6000000000004</v>
      </c>
      <c r="D9839" s="490">
        <v>1992.298</v>
      </c>
    </row>
    <row r="9840" spans="1:4" x14ac:dyDescent="0.2">
      <c r="A9840" s="489" t="s">
        <v>9257</v>
      </c>
      <c r="B9840" s="489" t="s">
        <v>1136</v>
      </c>
      <c r="C9840" s="490">
        <v>7663</v>
      </c>
      <c r="D9840" s="490">
        <v>3582.4525000000003</v>
      </c>
    </row>
    <row r="9841" spans="1:4" x14ac:dyDescent="0.2">
      <c r="A9841" s="489" t="s">
        <v>9257</v>
      </c>
      <c r="B9841" s="489" t="s">
        <v>1136</v>
      </c>
      <c r="C9841" s="490">
        <v>882</v>
      </c>
      <c r="D9841" s="490">
        <v>412.33500000000004</v>
      </c>
    </row>
    <row r="9842" spans="1:4" x14ac:dyDescent="0.2">
      <c r="A9842" s="489" t="s">
        <v>9257</v>
      </c>
      <c r="B9842" s="489" t="s">
        <v>1136</v>
      </c>
      <c r="C9842" s="490">
        <v>4103</v>
      </c>
      <c r="D9842" s="490">
        <v>1918.1525000000001</v>
      </c>
    </row>
    <row r="9843" spans="1:4" x14ac:dyDescent="0.2">
      <c r="A9843" s="489" t="s">
        <v>9257</v>
      </c>
      <c r="B9843" s="489" t="s">
        <v>1136</v>
      </c>
      <c r="C9843" s="490">
        <v>5046</v>
      </c>
      <c r="D9843" s="490">
        <v>2359.0050000000001</v>
      </c>
    </row>
    <row r="9844" spans="1:4" x14ac:dyDescent="0.2">
      <c r="A9844" s="489" t="s">
        <v>9257</v>
      </c>
      <c r="B9844" s="489" t="s">
        <v>1136</v>
      </c>
      <c r="C9844" s="490">
        <v>5852</v>
      </c>
      <c r="D9844" s="490">
        <v>2735.81</v>
      </c>
    </row>
    <row r="9845" spans="1:4" x14ac:dyDescent="0.2">
      <c r="A9845" s="489" t="s">
        <v>9257</v>
      </c>
      <c r="B9845" s="489" t="s">
        <v>1136</v>
      </c>
      <c r="C9845" s="490">
        <v>6204</v>
      </c>
      <c r="D9845" s="490">
        <v>2900.3700000000003</v>
      </c>
    </row>
    <row r="9846" spans="1:4" x14ac:dyDescent="0.2">
      <c r="A9846" s="489" t="s">
        <v>9257</v>
      </c>
      <c r="B9846" s="489" t="s">
        <v>1136</v>
      </c>
      <c r="C9846" s="490">
        <v>5553</v>
      </c>
      <c r="D9846" s="490">
        <v>2596.0275000000001</v>
      </c>
    </row>
    <row r="9847" spans="1:4" x14ac:dyDescent="0.2">
      <c r="A9847" s="489" t="s">
        <v>9257</v>
      </c>
      <c r="B9847" s="489" t="s">
        <v>1136</v>
      </c>
      <c r="C9847" s="490">
        <v>6029</v>
      </c>
      <c r="D9847" s="490">
        <v>2818.5575000000003</v>
      </c>
    </row>
    <row r="9848" spans="1:4" x14ac:dyDescent="0.2">
      <c r="A9848" s="489" t="s">
        <v>9257</v>
      </c>
      <c r="B9848" s="489" t="s">
        <v>173</v>
      </c>
      <c r="C9848" s="490">
        <v>4873</v>
      </c>
      <c r="D9848" s="490">
        <v>2095.8773000000001</v>
      </c>
    </row>
    <row r="9849" spans="1:4" x14ac:dyDescent="0.2">
      <c r="A9849" s="489" t="s">
        <v>9257</v>
      </c>
      <c r="B9849" s="489" t="s">
        <v>1136</v>
      </c>
      <c r="C9849" s="490">
        <v>4968</v>
      </c>
      <c r="D9849" s="490">
        <v>2322.54</v>
      </c>
    </row>
    <row r="9850" spans="1:4" x14ac:dyDescent="0.2">
      <c r="A9850" s="489" t="s">
        <v>9257</v>
      </c>
      <c r="B9850" s="489" t="s">
        <v>1136</v>
      </c>
      <c r="C9850" s="490">
        <v>9017</v>
      </c>
      <c r="D9850" s="490">
        <v>4215.4475000000002</v>
      </c>
    </row>
    <row r="9851" spans="1:4" x14ac:dyDescent="0.2">
      <c r="A9851" s="489" t="s">
        <v>9257</v>
      </c>
      <c r="B9851" s="489" t="s">
        <v>173</v>
      </c>
      <c r="C9851" s="490">
        <v>17140</v>
      </c>
      <c r="D9851" s="490">
        <v>7371.9140000000007</v>
      </c>
    </row>
    <row r="9852" spans="1:4" x14ac:dyDescent="0.2">
      <c r="A9852" s="489" t="s">
        <v>9257</v>
      </c>
      <c r="B9852" s="489" t="s">
        <v>173</v>
      </c>
      <c r="C9852" s="490">
        <v>5282</v>
      </c>
      <c r="D9852" s="490">
        <v>2271.7882</v>
      </c>
    </row>
    <row r="9853" spans="1:4" x14ac:dyDescent="0.2">
      <c r="A9853" s="489" t="s">
        <v>9257</v>
      </c>
      <c r="B9853" s="489" t="s">
        <v>173</v>
      </c>
      <c r="C9853" s="490">
        <v>8466</v>
      </c>
      <c r="D9853" s="490">
        <v>3641.2266</v>
      </c>
    </row>
    <row r="9854" spans="1:4" x14ac:dyDescent="0.2">
      <c r="A9854" s="489" t="s">
        <v>9257</v>
      </c>
      <c r="B9854" s="489" t="s">
        <v>173</v>
      </c>
      <c r="C9854" s="490">
        <v>22440</v>
      </c>
      <c r="D9854" s="490">
        <v>9651.4440000000013</v>
      </c>
    </row>
    <row r="9855" spans="1:4" x14ac:dyDescent="0.2">
      <c r="A9855" s="489" t="s">
        <v>9257</v>
      </c>
      <c r="B9855" s="489" t="s">
        <v>173</v>
      </c>
      <c r="C9855" s="490">
        <v>6593</v>
      </c>
      <c r="D9855" s="490">
        <v>2835.6493</v>
      </c>
    </row>
    <row r="9856" spans="1:4" x14ac:dyDescent="0.2">
      <c r="A9856" s="489" t="s">
        <v>9257</v>
      </c>
      <c r="B9856" s="489" t="s">
        <v>178</v>
      </c>
      <c r="C9856" s="490">
        <v>1024</v>
      </c>
      <c r="D9856" s="490">
        <v>440.42240000000004</v>
      </c>
    </row>
    <row r="9857" spans="1:4" x14ac:dyDescent="0.2">
      <c r="A9857" s="489" t="s">
        <v>9257</v>
      </c>
      <c r="B9857" s="489" t="s">
        <v>179</v>
      </c>
      <c r="C9857" s="490">
        <v>-1024</v>
      </c>
      <c r="D9857" s="490">
        <v>-184.32000000000002</v>
      </c>
    </row>
    <row r="9858" spans="1:4" x14ac:dyDescent="0.2">
      <c r="A9858" s="489" t="s">
        <v>9257</v>
      </c>
      <c r="B9858" s="489" t="s">
        <v>173</v>
      </c>
      <c r="C9858" s="490">
        <v>5031</v>
      </c>
      <c r="D9858" s="490">
        <v>2163.8331000000003</v>
      </c>
    </row>
    <row r="9859" spans="1:4" x14ac:dyDescent="0.2">
      <c r="A9859" s="489" t="s">
        <v>9257</v>
      </c>
      <c r="B9859" s="489" t="s">
        <v>178</v>
      </c>
      <c r="C9859" s="490">
        <v>1482.9</v>
      </c>
      <c r="D9859" s="490">
        <v>637.79529000000002</v>
      </c>
    </row>
    <row r="9860" spans="1:4" x14ac:dyDescent="0.2">
      <c r="A9860" s="489" t="s">
        <v>9257</v>
      </c>
      <c r="B9860" s="489" t="s">
        <v>179</v>
      </c>
      <c r="C9860" s="490">
        <v>-1482.9</v>
      </c>
      <c r="D9860" s="490">
        <v>-266.92200000000003</v>
      </c>
    </row>
    <row r="9861" spans="1:4" x14ac:dyDescent="0.2">
      <c r="A9861" s="489" t="s">
        <v>9257</v>
      </c>
      <c r="B9861" s="489" t="s">
        <v>173</v>
      </c>
      <c r="C9861" s="490">
        <v>6290.1</v>
      </c>
      <c r="D9861" s="490">
        <v>2705.37201</v>
      </c>
    </row>
    <row r="9862" spans="1:4" x14ac:dyDescent="0.2">
      <c r="A9862" s="489" t="s">
        <v>9257</v>
      </c>
      <c r="B9862" s="489" t="s">
        <v>173</v>
      </c>
      <c r="C9862" s="490">
        <v>7540</v>
      </c>
      <c r="D9862" s="490">
        <v>3242.9540000000002</v>
      </c>
    </row>
    <row r="9863" spans="1:4" x14ac:dyDescent="0.2">
      <c r="A9863" s="489" t="s">
        <v>9257</v>
      </c>
      <c r="B9863" s="489" t="s">
        <v>173</v>
      </c>
      <c r="C9863" s="490">
        <v>12768.0564516129</v>
      </c>
      <c r="D9863" s="490">
        <v>5491.5410798387102</v>
      </c>
    </row>
    <row r="9864" spans="1:4" x14ac:dyDescent="0.2">
      <c r="A9864" s="489" t="s">
        <v>9257</v>
      </c>
      <c r="B9864" s="489" t="s">
        <v>178</v>
      </c>
      <c r="C9864" s="490">
        <v>384.49193548387103</v>
      </c>
      <c r="D9864" s="490">
        <v>165.369981451613</v>
      </c>
    </row>
    <row r="9865" spans="1:4" x14ac:dyDescent="0.2">
      <c r="A9865" s="489" t="s">
        <v>9257</v>
      </c>
      <c r="B9865" s="489" t="s">
        <v>179</v>
      </c>
      <c r="C9865" s="490">
        <v>-384.49193548387103</v>
      </c>
      <c r="D9865" s="490">
        <v>-69.208548387096798</v>
      </c>
    </row>
    <row r="9866" spans="1:4" x14ac:dyDescent="0.2">
      <c r="A9866" s="489" t="s">
        <v>9257</v>
      </c>
      <c r="B9866" s="489" t="s">
        <v>3264</v>
      </c>
      <c r="C9866" s="490">
        <v>19542.943548387102</v>
      </c>
      <c r="D9866" s="490">
        <v>7649.1081048387105</v>
      </c>
    </row>
    <row r="9867" spans="1:4" x14ac:dyDescent="0.2">
      <c r="A9867" s="489" t="s">
        <v>9257</v>
      </c>
      <c r="B9867" s="489" t="s">
        <v>3268</v>
      </c>
      <c r="C9867" s="490">
        <v>588.50806451612902</v>
      </c>
      <c r="D9867" s="490">
        <v>230.34205645161302</v>
      </c>
    </row>
    <row r="9868" spans="1:4" x14ac:dyDescent="0.2">
      <c r="A9868" s="489" t="s">
        <v>9257</v>
      </c>
      <c r="B9868" s="489" t="s">
        <v>3269</v>
      </c>
      <c r="C9868" s="490">
        <v>-588.50806451612902</v>
      </c>
      <c r="D9868" s="490">
        <v>-96.397620967741901</v>
      </c>
    </row>
    <row r="9869" spans="1:4" x14ac:dyDescent="0.2">
      <c r="A9869" s="489" t="s">
        <v>9257</v>
      </c>
      <c r="B9869" s="489" t="s">
        <v>173</v>
      </c>
      <c r="C9869" s="490">
        <v>26515</v>
      </c>
      <c r="D9869" s="490">
        <v>11404.101500000001</v>
      </c>
    </row>
    <row r="9870" spans="1:4" x14ac:dyDescent="0.2">
      <c r="A9870" s="489" t="s">
        <v>9257</v>
      </c>
      <c r="B9870" s="489" t="s">
        <v>178</v>
      </c>
      <c r="C9870" s="490">
        <v>2015</v>
      </c>
      <c r="D9870" s="490">
        <v>866.65150000000006</v>
      </c>
    </row>
    <row r="9871" spans="1:4" x14ac:dyDescent="0.2">
      <c r="A9871" s="489" t="s">
        <v>9257</v>
      </c>
      <c r="B9871" s="489" t="s">
        <v>179</v>
      </c>
      <c r="C9871" s="490">
        <v>-2015</v>
      </c>
      <c r="D9871" s="490">
        <v>-362.70000000000005</v>
      </c>
    </row>
    <row r="9872" spans="1:4" x14ac:dyDescent="0.2">
      <c r="A9872" s="489" t="s">
        <v>9257</v>
      </c>
      <c r="B9872" s="489" t="s">
        <v>173</v>
      </c>
      <c r="C9872" s="490">
        <v>6991</v>
      </c>
      <c r="D9872" s="490">
        <v>3006.8290999999999</v>
      </c>
    </row>
    <row r="9873" spans="1:4" x14ac:dyDescent="0.2">
      <c r="A9873" s="489" t="s">
        <v>9257</v>
      </c>
      <c r="B9873" s="489" t="s">
        <v>173</v>
      </c>
      <c r="C9873" s="490">
        <v>5618</v>
      </c>
      <c r="D9873" s="490">
        <v>2416.3018000000002</v>
      </c>
    </row>
    <row r="9874" spans="1:4" x14ac:dyDescent="0.2">
      <c r="A9874" s="489" t="s">
        <v>9257</v>
      </c>
      <c r="B9874" s="489" t="s">
        <v>173</v>
      </c>
      <c r="C9874" s="490">
        <v>4911</v>
      </c>
      <c r="D9874" s="490">
        <v>2112.2211000000002</v>
      </c>
    </row>
    <row r="9875" spans="1:4" x14ac:dyDescent="0.2">
      <c r="A9875" s="489" t="s">
        <v>9257</v>
      </c>
      <c r="B9875" s="489" t="s">
        <v>178</v>
      </c>
      <c r="C9875" s="490">
        <v>2268</v>
      </c>
      <c r="D9875" s="490">
        <v>975.46680000000003</v>
      </c>
    </row>
    <row r="9876" spans="1:4" x14ac:dyDescent="0.2">
      <c r="A9876" s="489" t="s">
        <v>9257</v>
      </c>
      <c r="B9876" s="489" t="s">
        <v>179</v>
      </c>
      <c r="C9876" s="490">
        <v>-2268</v>
      </c>
      <c r="D9876" s="490">
        <v>-408.24</v>
      </c>
    </row>
    <row r="9877" spans="1:4" x14ac:dyDescent="0.2">
      <c r="A9877" s="489" t="s">
        <v>9257</v>
      </c>
      <c r="B9877" s="489" t="s">
        <v>173</v>
      </c>
      <c r="C9877" s="490">
        <v>5746</v>
      </c>
      <c r="D9877" s="490">
        <v>2471.3546000000001</v>
      </c>
    </row>
    <row r="9878" spans="1:4" x14ac:dyDescent="0.2">
      <c r="A9878" s="489" t="s">
        <v>9257</v>
      </c>
      <c r="B9878" s="489" t="s">
        <v>173</v>
      </c>
      <c r="C9878" s="490">
        <v>6194</v>
      </c>
      <c r="D9878" s="490">
        <v>2664.0394000000001</v>
      </c>
    </row>
    <row r="9879" spans="1:4" x14ac:dyDescent="0.2">
      <c r="A9879" s="489" t="s">
        <v>9257</v>
      </c>
      <c r="B9879" s="489" t="s">
        <v>173</v>
      </c>
      <c r="C9879" s="490">
        <v>29546.945701357501</v>
      </c>
      <c r="D9879" s="490">
        <v>12708.1413461538</v>
      </c>
    </row>
    <row r="9880" spans="1:4" x14ac:dyDescent="0.2">
      <c r="A9880" s="489" t="s">
        <v>9257</v>
      </c>
      <c r="B9880" s="489" t="s">
        <v>3264</v>
      </c>
      <c r="C9880" s="490">
        <v>10028.054298642501</v>
      </c>
      <c r="D9880" s="490">
        <v>3924.9804524886904</v>
      </c>
    </row>
    <row r="9881" spans="1:4" x14ac:dyDescent="0.2">
      <c r="A9881" s="489" t="s">
        <v>9257</v>
      </c>
      <c r="B9881" s="489" t="s">
        <v>173</v>
      </c>
      <c r="C9881" s="490">
        <v>1259</v>
      </c>
      <c r="D9881" s="490">
        <v>541.49590000000001</v>
      </c>
    </row>
    <row r="9882" spans="1:4" x14ac:dyDescent="0.2">
      <c r="A9882" s="489" t="s">
        <v>9257</v>
      </c>
      <c r="B9882" s="489" t="s">
        <v>178</v>
      </c>
      <c r="C9882" s="490">
        <v>1762</v>
      </c>
      <c r="D9882" s="490">
        <v>757.83620000000008</v>
      </c>
    </row>
    <row r="9883" spans="1:4" x14ac:dyDescent="0.2">
      <c r="A9883" s="489" t="s">
        <v>9257</v>
      </c>
      <c r="B9883" s="489" t="s">
        <v>179</v>
      </c>
      <c r="C9883" s="490">
        <v>-1762</v>
      </c>
      <c r="D9883" s="490">
        <v>-317.16000000000003</v>
      </c>
    </row>
    <row r="9884" spans="1:4" x14ac:dyDescent="0.2">
      <c r="A9884" s="489" t="s">
        <v>9257</v>
      </c>
      <c r="B9884" s="489" t="s">
        <v>173</v>
      </c>
      <c r="C9884" s="490">
        <v>22875</v>
      </c>
      <c r="D9884" s="490">
        <v>9838.5375000000004</v>
      </c>
    </row>
    <row r="9885" spans="1:4" x14ac:dyDescent="0.2">
      <c r="A9885" s="489" t="s">
        <v>9257</v>
      </c>
      <c r="B9885" s="489" t="s">
        <v>173</v>
      </c>
      <c r="C9885" s="490">
        <v>27906.7669172932</v>
      </c>
      <c r="D9885" s="490">
        <v>12002.700451127801</v>
      </c>
    </row>
    <row r="9886" spans="1:4" x14ac:dyDescent="0.2">
      <c r="A9886" s="489" t="s">
        <v>9257</v>
      </c>
      <c r="B9886" s="489" t="s">
        <v>175</v>
      </c>
      <c r="C9886" s="490">
        <v>9209.2330827067708</v>
      </c>
      <c r="D9886" s="490">
        <v>3767.49725413534</v>
      </c>
    </row>
    <row r="9887" spans="1:4" x14ac:dyDescent="0.2">
      <c r="A9887" s="489" t="s">
        <v>9257</v>
      </c>
      <c r="B9887" s="489" t="s">
        <v>173</v>
      </c>
      <c r="C9887" s="490">
        <v>7075</v>
      </c>
      <c r="D9887" s="490">
        <v>3042.9575</v>
      </c>
    </row>
    <row r="9888" spans="1:4" x14ac:dyDescent="0.2">
      <c r="A9888" s="489" t="s">
        <v>9257</v>
      </c>
      <c r="B9888" s="489" t="s">
        <v>173</v>
      </c>
      <c r="C9888" s="490">
        <v>4462</v>
      </c>
      <c r="D9888" s="490">
        <v>1919.1062000000002</v>
      </c>
    </row>
    <row r="9889" spans="1:4" x14ac:dyDescent="0.2">
      <c r="A9889" s="489" t="s">
        <v>9257</v>
      </c>
      <c r="B9889" s="489" t="s">
        <v>173</v>
      </c>
      <c r="C9889" s="490">
        <v>3882</v>
      </c>
      <c r="D9889" s="490">
        <v>1669.6482000000001</v>
      </c>
    </row>
    <row r="9890" spans="1:4" x14ac:dyDescent="0.2">
      <c r="A9890" s="489" t="s">
        <v>9257</v>
      </c>
      <c r="B9890" s="489" t="s">
        <v>173</v>
      </c>
      <c r="C9890" s="490">
        <v>29730.9621523028</v>
      </c>
      <c r="D9890" s="490">
        <v>12787.2868217054</v>
      </c>
    </row>
    <row r="9891" spans="1:4" x14ac:dyDescent="0.2">
      <c r="A9891" s="489" t="s">
        <v>9257</v>
      </c>
      <c r="B9891" s="489" t="s">
        <v>175</v>
      </c>
      <c r="C9891" s="490">
        <v>35469.037847697204</v>
      </c>
      <c r="D9891" s="490">
        <v>14510.383383492901</v>
      </c>
    </row>
    <row r="9892" spans="1:4" x14ac:dyDescent="0.2">
      <c r="A9892" s="489" t="s">
        <v>9257</v>
      </c>
      <c r="B9892" s="489" t="s">
        <v>173</v>
      </c>
      <c r="C9892" s="490">
        <v>4471</v>
      </c>
      <c r="D9892" s="490">
        <v>1922.9771000000001</v>
      </c>
    </row>
    <row r="9893" spans="1:4" x14ac:dyDescent="0.2">
      <c r="A9893" s="489" t="s">
        <v>9257</v>
      </c>
      <c r="B9893" s="489" t="s">
        <v>173</v>
      </c>
      <c r="C9893" s="490">
        <v>4058</v>
      </c>
      <c r="D9893" s="490">
        <v>1745.3458000000001</v>
      </c>
    </row>
    <row r="9894" spans="1:4" x14ac:dyDescent="0.2">
      <c r="A9894" s="489" t="s">
        <v>9257</v>
      </c>
      <c r="B9894" s="489" t="s">
        <v>178</v>
      </c>
      <c r="C9894" s="490">
        <v>1460</v>
      </c>
      <c r="D9894" s="490">
        <v>627.94600000000003</v>
      </c>
    </row>
    <row r="9895" spans="1:4" x14ac:dyDescent="0.2">
      <c r="A9895" s="489" t="s">
        <v>9257</v>
      </c>
      <c r="B9895" s="489" t="s">
        <v>179</v>
      </c>
      <c r="C9895" s="490">
        <v>-1460</v>
      </c>
      <c r="D9895" s="490">
        <v>-262.8</v>
      </c>
    </row>
    <row r="9896" spans="1:4" x14ac:dyDescent="0.2">
      <c r="A9896" s="489" t="s">
        <v>9257</v>
      </c>
      <c r="B9896" s="489" t="s">
        <v>173</v>
      </c>
      <c r="C9896" s="490">
        <v>9252</v>
      </c>
      <c r="D9896" s="490">
        <v>3979.2852000000003</v>
      </c>
    </row>
    <row r="9897" spans="1:4" x14ac:dyDescent="0.2">
      <c r="A9897" s="489" t="s">
        <v>9257</v>
      </c>
      <c r="B9897" s="489" t="s">
        <v>178</v>
      </c>
      <c r="C9897" s="490">
        <v>1272</v>
      </c>
      <c r="D9897" s="490">
        <v>547.08720000000005</v>
      </c>
    </row>
    <row r="9898" spans="1:4" x14ac:dyDescent="0.2">
      <c r="A9898" s="489" t="s">
        <v>9257</v>
      </c>
      <c r="B9898" s="489" t="s">
        <v>179</v>
      </c>
      <c r="C9898" s="490">
        <v>-1272</v>
      </c>
      <c r="D9898" s="490">
        <v>-228.96</v>
      </c>
    </row>
    <row r="9899" spans="1:4" x14ac:dyDescent="0.2">
      <c r="A9899" s="489" t="s">
        <v>9257</v>
      </c>
      <c r="B9899" s="489" t="s">
        <v>173</v>
      </c>
      <c r="C9899" s="490">
        <v>4466</v>
      </c>
      <c r="D9899" s="490">
        <v>1920.8266000000001</v>
      </c>
    </row>
    <row r="9900" spans="1:4" x14ac:dyDescent="0.2">
      <c r="A9900" s="489" t="s">
        <v>9257</v>
      </c>
      <c r="B9900" s="489" t="s">
        <v>173</v>
      </c>
      <c r="C9900" s="490">
        <v>30570.670476579202</v>
      </c>
      <c r="D9900" s="490">
        <v>13148.445371976701</v>
      </c>
    </row>
    <row r="9901" spans="1:4" x14ac:dyDescent="0.2">
      <c r="A9901" s="489" t="s">
        <v>9257</v>
      </c>
      <c r="B9901" s="489" t="s">
        <v>175</v>
      </c>
      <c r="C9901" s="490">
        <v>19356.329523420802</v>
      </c>
      <c r="D9901" s="490">
        <v>7918.6744080314302</v>
      </c>
    </row>
    <row r="9902" spans="1:4" x14ac:dyDescent="0.2">
      <c r="A9902" s="489" t="s">
        <v>9257</v>
      </c>
      <c r="B9902" s="489" t="s">
        <v>3264</v>
      </c>
      <c r="C9902" s="490">
        <v>11114</v>
      </c>
      <c r="D9902" s="490">
        <v>4350.0196000000005</v>
      </c>
    </row>
    <row r="9903" spans="1:4" x14ac:dyDescent="0.2">
      <c r="A9903" s="489" t="s">
        <v>9257</v>
      </c>
      <c r="B9903" s="489" t="s">
        <v>3264</v>
      </c>
      <c r="C9903" s="490">
        <v>7272</v>
      </c>
      <c r="D9903" s="490">
        <v>2846.2608</v>
      </c>
    </row>
    <row r="9904" spans="1:4" x14ac:dyDescent="0.2">
      <c r="A9904" s="489" t="s">
        <v>9257</v>
      </c>
      <c r="B9904" s="489" t="s">
        <v>3264</v>
      </c>
      <c r="C9904" s="490">
        <v>31920</v>
      </c>
      <c r="D9904" s="490">
        <v>12493.487999999999</v>
      </c>
    </row>
    <row r="9905" spans="1:4" x14ac:dyDescent="0.2">
      <c r="A9905" s="489" t="s">
        <v>9257</v>
      </c>
      <c r="B9905" s="489" t="s">
        <v>3265</v>
      </c>
      <c r="C9905" s="490">
        <v>46987.301587301597</v>
      </c>
      <c r="D9905" s="490">
        <v>17493.372380952402</v>
      </c>
    </row>
    <row r="9906" spans="1:4" x14ac:dyDescent="0.2">
      <c r="A9906" s="489" t="s">
        <v>9257</v>
      </c>
      <c r="B9906" s="489" t="s">
        <v>3264</v>
      </c>
      <c r="C9906" s="490">
        <v>30912.698412698399</v>
      </c>
      <c r="D9906" s="490">
        <v>12099.230158730201</v>
      </c>
    </row>
    <row r="9907" spans="1:4" x14ac:dyDescent="0.2">
      <c r="A9907" s="489" t="s">
        <v>9257</v>
      </c>
      <c r="B9907" s="489" t="s">
        <v>3264</v>
      </c>
      <c r="C9907" s="490">
        <v>7191</v>
      </c>
      <c r="D9907" s="490">
        <v>2814.5574000000001</v>
      </c>
    </row>
    <row r="9908" spans="1:4" x14ac:dyDescent="0.2">
      <c r="A9908" s="489" t="s">
        <v>9257</v>
      </c>
      <c r="B9908" s="489" t="s">
        <v>3264</v>
      </c>
      <c r="C9908" s="490">
        <v>15258</v>
      </c>
      <c r="D9908" s="490">
        <v>5971.9812000000002</v>
      </c>
    </row>
    <row r="9909" spans="1:4" x14ac:dyDescent="0.2">
      <c r="A9909" s="489" t="s">
        <v>9257</v>
      </c>
      <c r="B9909" s="489" t="s">
        <v>3265</v>
      </c>
      <c r="C9909" s="490">
        <v>36538.809182209501</v>
      </c>
      <c r="D9909" s="490">
        <v>13603.3986585366</v>
      </c>
    </row>
    <row r="9910" spans="1:4" x14ac:dyDescent="0.2">
      <c r="A9910" s="489" t="s">
        <v>9257</v>
      </c>
      <c r="B9910" s="489" t="s">
        <v>3264</v>
      </c>
      <c r="C9910" s="490">
        <v>27611.190817790499</v>
      </c>
      <c r="D9910" s="490">
        <v>10807.020086083201</v>
      </c>
    </row>
    <row r="9911" spans="1:4" x14ac:dyDescent="0.2">
      <c r="A9911" s="489" t="s">
        <v>9257</v>
      </c>
      <c r="B9911" s="489" t="s">
        <v>3264</v>
      </c>
      <c r="C9911" s="490">
        <v>3478</v>
      </c>
      <c r="D9911" s="490">
        <v>1361.2892000000002</v>
      </c>
    </row>
    <row r="9912" spans="1:4" x14ac:dyDescent="0.2">
      <c r="A9912" s="489" t="s">
        <v>9257</v>
      </c>
      <c r="B9912" s="489" t="s">
        <v>3268</v>
      </c>
      <c r="C9912" s="490">
        <v>1073</v>
      </c>
      <c r="D9912" s="490">
        <v>419.97220000000004</v>
      </c>
    </row>
    <row r="9913" spans="1:4" x14ac:dyDescent="0.2">
      <c r="A9913" s="489" t="s">
        <v>9257</v>
      </c>
      <c r="B9913" s="489" t="s">
        <v>3269</v>
      </c>
      <c r="C9913" s="490">
        <v>-1073</v>
      </c>
      <c r="D9913" s="490">
        <v>-175.75740000000002</v>
      </c>
    </row>
    <row r="9914" spans="1:4" x14ac:dyDescent="0.2">
      <c r="A9914" s="489" t="s">
        <v>9257</v>
      </c>
      <c r="B9914" s="489" t="s">
        <v>3264</v>
      </c>
      <c r="C9914" s="490">
        <v>7123</v>
      </c>
      <c r="D9914" s="490">
        <v>2787.9422</v>
      </c>
    </row>
    <row r="9915" spans="1:4" x14ac:dyDescent="0.2">
      <c r="A9915" s="489" t="s">
        <v>9257</v>
      </c>
      <c r="B9915" s="489" t="s">
        <v>3264</v>
      </c>
      <c r="C9915" s="490">
        <v>2926</v>
      </c>
      <c r="D9915" s="490">
        <v>1145.2364</v>
      </c>
    </row>
    <row r="9916" spans="1:4" x14ac:dyDescent="0.2">
      <c r="A9916" s="489" t="s">
        <v>9257</v>
      </c>
      <c r="B9916" s="489" t="s">
        <v>3264</v>
      </c>
      <c r="C9916" s="490">
        <v>6428</v>
      </c>
      <c r="D9916" s="490">
        <v>2515.9192000000003</v>
      </c>
    </row>
    <row r="9917" spans="1:4" x14ac:dyDescent="0.2">
      <c r="A9917" s="489" t="s">
        <v>9257</v>
      </c>
      <c r="B9917" s="489" t="s">
        <v>3268</v>
      </c>
      <c r="C9917" s="490">
        <v>2032</v>
      </c>
      <c r="D9917" s="490">
        <v>795.32479999999998</v>
      </c>
    </row>
    <row r="9918" spans="1:4" x14ac:dyDescent="0.2">
      <c r="A9918" s="489" t="s">
        <v>9257</v>
      </c>
      <c r="B9918" s="489" t="s">
        <v>3269</v>
      </c>
      <c r="C9918" s="490">
        <v>-2032</v>
      </c>
      <c r="D9918" s="490">
        <v>-332.84160000000003</v>
      </c>
    </row>
    <row r="9919" spans="1:4" x14ac:dyDescent="0.2">
      <c r="A9919" s="489" t="s">
        <v>9257</v>
      </c>
      <c r="B9919" s="489" t="s">
        <v>3264</v>
      </c>
      <c r="C9919" s="490">
        <v>27888</v>
      </c>
      <c r="D9919" s="490">
        <v>10915.3632</v>
      </c>
    </row>
    <row r="9920" spans="1:4" x14ac:dyDescent="0.2">
      <c r="A9920" s="489" t="s">
        <v>9257</v>
      </c>
      <c r="B9920" s="489" t="s">
        <v>3264</v>
      </c>
      <c r="C9920" s="490">
        <v>4396</v>
      </c>
      <c r="D9920" s="490">
        <v>1720.5944000000002</v>
      </c>
    </row>
    <row r="9921" spans="1:4" x14ac:dyDescent="0.2">
      <c r="A9921" s="489" t="s">
        <v>9257</v>
      </c>
      <c r="B9921" s="489" t="s">
        <v>3265</v>
      </c>
      <c r="C9921" s="490">
        <v>730.75324675324703</v>
      </c>
      <c r="D9921" s="490">
        <v>272.05943376623401</v>
      </c>
    </row>
    <row r="9922" spans="1:4" x14ac:dyDescent="0.2">
      <c r="A9922" s="489" t="s">
        <v>9257</v>
      </c>
      <c r="B9922" s="489" t="s">
        <v>3264</v>
      </c>
      <c r="C9922" s="490">
        <v>27403.2467532468</v>
      </c>
      <c r="D9922" s="490">
        <v>10725.630779220801</v>
      </c>
    </row>
    <row r="9923" spans="1:4" x14ac:dyDescent="0.2">
      <c r="A9923" s="489" t="s">
        <v>9257</v>
      </c>
      <c r="B9923" s="489" t="s">
        <v>3264</v>
      </c>
      <c r="C9923" s="490">
        <v>7262</v>
      </c>
      <c r="D9923" s="490">
        <v>2842.3468000000003</v>
      </c>
    </row>
    <row r="9924" spans="1:4" x14ac:dyDescent="0.2">
      <c r="A9924" s="489" t="s">
        <v>9257</v>
      </c>
      <c r="B9924" s="489" t="s">
        <v>3264</v>
      </c>
      <c r="C9924" s="490">
        <v>29021</v>
      </c>
      <c r="D9924" s="490">
        <v>11358.8194</v>
      </c>
    </row>
    <row r="9925" spans="1:4" x14ac:dyDescent="0.2">
      <c r="A9925" s="489" t="s">
        <v>9257</v>
      </c>
      <c r="B9925" s="489" t="s">
        <v>3264</v>
      </c>
      <c r="C9925" s="490">
        <v>11316</v>
      </c>
      <c r="D9925" s="490">
        <v>4429.0824000000002</v>
      </c>
    </row>
    <row r="9926" spans="1:4" x14ac:dyDescent="0.2">
      <c r="A9926" s="489" t="s">
        <v>9257</v>
      </c>
      <c r="B9926" s="489" t="s">
        <v>3264</v>
      </c>
      <c r="C9926" s="490">
        <v>3568</v>
      </c>
      <c r="D9926" s="490">
        <v>1396.5152</v>
      </c>
    </row>
    <row r="9927" spans="1:4" x14ac:dyDescent="0.2">
      <c r="A9927" s="489" t="s">
        <v>9257</v>
      </c>
      <c r="B9927" s="489" t="s">
        <v>3264</v>
      </c>
      <c r="C9927" s="490">
        <v>7806</v>
      </c>
      <c r="D9927" s="490">
        <v>3055.2683999999999</v>
      </c>
    </row>
    <row r="9928" spans="1:4" x14ac:dyDescent="0.2">
      <c r="A9928" s="489" t="s">
        <v>9257</v>
      </c>
      <c r="B9928" s="489" t="s">
        <v>3264</v>
      </c>
      <c r="C9928" s="490">
        <v>19497</v>
      </c>
      <c r="D9928" s="490">
        <v>7631.1258000000007</v>
      </c>
    </row>
    <row r="9929" spans="1:4" x14ac:dyDescent="0.2">
      <c r="A9929" s="489" t="s">
        <v>9257</v>
      </c>
      <c r="B9929" s="489" t="s">
        <v>3264</v>
      </c>
      <c r="C9929" s="490">
        <v>24047</v>
      </c>
      <c r="D9929" s="490">
        <v>9411.9958000000006</v>
      </c>
    </row>
    <row r="9930" spans="1:4" x14ac:dyDescent="0.2">
      <c r="A9930" s="489" t="s">
        <v>9257</v>
      </c>
      <c r="B9930" s="489" t="s">
        <v>3264</v>
      </c>
      <c r="C9930" s="490">
        <v>9563</v>
      </c>
      <c r="D9930" s="490">
        <v>3742.9582</v>
      </c>
    </row>
    <row r="9931" spans="1:4" x14ac:dyDescent="0.2">
      <c r="A9931" s="489" t="s">
        <v>9257</v>
      </c>
      <c r="B9931" s="489" t="s">
        <v>3265</v>
      </c>
      <c r="C9931" s="490">
        <v>557.71896660365508</v>
      </c>
      <c r="D9931" s="490">
        <v>207.638771266541</v>
      </c>
    </row>
    <row r="9932" spans="1:4" x14ac:dyDescent="0.2">
      <c r="A9932" s="489" t="s">
        <v>9257</v>
      </c>
      <c r="B9932" s="489" t="s">
        <v>3264</v>
      </c>
      <c r="C9932" s="490">
        <v>27885.948330182702</v>
      </c>
      <c r="D9932" s="490">
        <v>10914.560176433501</v>
      </c>
    </row>
    <row r="9933" spans="1:4" x14ac:dyDescent="0.2">
      <c r="A9933" s="489" t="s">
        <v>9257</v>
      </c>
      <c r="B9933" s="489" t="s">
        <v>4010</v>
      </c>
      <c r="C9933" s="490">
        <v>15811.3327032136</v>
      </c>
      <c r="D9933" s="490">
        <v>4544.1770189035906</v>
      </c>
    </row>
    <row r="9934" spans="1:4" x14ac:dyDescent="0.2">
      <c r="A9934" s="489" t="s">
        <v>9257</v>
      </c>
      <c r="B9934" s="489" t="s">
        <v>3264</v>
      </c>
      <c r="C9934" s="490">
        <v>4046</v>
      </c>
      <c r="D9934" s="490">
        <v>1583.6044000000002</v>
      </c>
    </row>
    <row r="9935" spans="1:4" x14ac:dyDescent="0.2">
      <c r="A9935" s="489" t="s">
        <v>9257</v>
      </c>
      <c r="B9935" s="489" t="s">
        <v>3268</v>
      </c>
      <c r="C9935" s="490">
        <v>521</v>
      </c>
      <c r="D9935" s="490">
        <v>203.9194</v>
      </c>
    </row>
    <row r="9936" spans="1:4" x14ac:dyDescent="0.2">
      <c r="A9936" s="489" t="s">
        <v>9257</v>
      </c>
      <c r="B9936" s="489" t="s">
        <v>3269</v>
      </c>
      <c r="C9936" s="490">
        <v>-521</v>
      </c>
      <c r="D9936" s="490">
        <v>-85.339799999999997</v>
      </c>
    </row>
    <row r="9937" spans="1:4" x14ac:dyDescent="0.2">
      <c r="A9937" s="489" t="s">
        <v>9257</v>
      </c>
      <c r="B9937" s="489" t="s">
        <v>3264</v>
      </c>
      <c r="C9937" s="490">
        <v>8899</v>
      </c>
      <c r="D9937" s="490">
        <v>3483.0686000000001</v>
      </c>
    </row>
    <row r="9938" spans="1:4" x14ac:dyDescent="0.2">
      <c r="A9938" s="489" t="s">
        <v>9257</v>
      </c>
      <c r="B9938" s="489" t="s">
        <v>3264</v>
      </c>
      <c r="C9938" s="490">
        <v>7146</v>
      </c>
      <c r="D9938" s="490">
        <v>2796.9444000000003</v>
      </c>
    </row>
    <row r="9939" spans="1:4" x14ac:dyDescent="0.2">
      <c r="A9939" s="489" t="s">
        <v>9257</v>
      </c>
      <c r="B9939" s="489" t="s">
        <v>3265</v>
      </c>
      <c r="C9939" s="490">
        <v>216.14569536423801</v>
      </c>
      <c r="D9939" s="490">
        <v>80.471042384105999</v>
      </c>
    </row>
    <row r="9940" spans="1:4" x14ac:dyDescent="0.2">
      <c r="A9940" s="489" t="s">
        <v>9257</v>
      </c>
      <c r="B9940" s="489" t="s">
        <v>3264</v>
      </c>
      <c r="C9940" s="490">
        <v>32421.854304635799</v>
      </c>
      <c r="D9940" s="490">
        <v>12689.9137748344</v>
      </c>
    </row>
    <row r="9941" spans="1:4" x14ac:dyDescent="0.2">
      <c r="A9941" s="489" t="s">
        <v>9257</v>
      </c>
      <c r="B9941" s="489" t="s">
        <v>3265</v>
      </c>
      <c r="C9941" s="490">
        <v>3493.48120300752</v>
      </c>
      <c r="D9941" s="490">
        <v>1300.6230518797001</v>
      </c>
    </row>
    <row r="9942" spans="1:4" x14ac:dyDescent="0.2">
      <c r="A9942" s="489" t="s">
        <v>9257</v>
      </c>
      <c r="B9942" s="489" t="s">
        <v>3264</v>
      </c>
      <c r="C9942" s="490">
        <v>32247.518796992499</v>
      </c>
      <c r="D9942" s="490">
        <v>12621.678857142901</v>
      </c>
    </row>
    <row r="9943" spans="1:4" x14ac:dyDescent="0.2">
      <c r="A9943" s="489" t="s">
        <v>9257</v>
      </c>
      <c r="B9943" s="489" t="s">
        <v>3275</v>
      </c>
      <c r="C9943" s="490">
        <v>32188.449848024302</v>
      </c>
      <c r="D9943" s="490">
        <v>10960.167173252301</v>
      </c>
    </row>
    <row r="9944" spans="1:4" x14ac:dyDescent="0.2">
      <c r="A9944" s="489" t="s">
        <v>9257</v>
      </c>
      <c r="B9944" s="489" t="s">
        <v>3276</v>
      </c>
      <c r="C9944" s="490">
        <v>3111.5501519756804</v>
      </c>
      <c r="D9944" s="490">
        <v>1007.8310942249201</v>
      </c>
    </row>
    <row r="9945" spans="1:4" x14ac:dyDescent="0.2">
      <c r="A9945" s="489" t="s">
        <v>9257</v>
      </c>
      <c r="B9945" s="489" t="s">
        <v>4010</v>
      </c>
      <c r="C9945" s="490">
        <v>8008</v>
      </c>
      <c r="D9945" s="490">
        <v>2301.4992000000002</v>
      </c>
    </row>
    <row r="9946" spans="1:4" x14ac:dyDescent="0.2">
      <c r="A9946" s="489" t="s">
        <v>9257</v>
      </c>
      <c r="B9946" s="489" t="s">
        <v>4014</v>
      </c>
      <c r="C9946" s="490">
        <v>2499</v>
      </c>
      <c r="D9946" s="490">
        <v>718.21260000000007</v>
      </c>
    </row>
    <row r="9947" spans="1:4" x14ac:dyDescent="0.2">
      <c r="A9947" s="489" t="s">
        <v>9257</v>
      </c>
      <c r="B9947" s="489" t="s">
        <v>4015</v>
      </c>
      <c r="C9947" s="490">
        <v>-2499</v>
      </c>
      <c r="D9947" s="490">
        <v>-409.33620000000002</v>
      </c>
    </row>
    <row r="9948" spans="1:4" x14ac:dyDescent="0.2">
      <c r="A9948" s="489" t="s">
        <v>9257</v>
      </c>
      <c r="B9948" s="489" t="s">
        <v>5153</v>
      </c>
      <c r="C9948" s="490">
        <v>1938.8571428571402</v>
      </c>
      <c r="D9948" s="490">
        <v>0</v>
      </c>
    </row>
    <row r="9949" spans="1:4" x14ac:dyDescent="0.2">
      <c r="A9949" s="489" t="s">
        <v>9257</v>
      </c>
      <c r="B9949" s="489" t="s">
        <v>5429</v>
      </c>
      <c r="C9949" s="490">
        <v>4524</v>
      </c>
      <c r="D9949" s="490">
        <v>752.79360000000008</v>
      </c>
    </row>
    <row r="9950" spans="1:4" x14ac:dyDescent="0.2">
      <c r="A9950" s="489" t="s">
        <v>9257</v>
      </c>
      <c r="B9950" s="489" t="s">
        <v>5153</v>
      </c>
      <c r="C9950" s="490">
        <v>3188.1428571428601</v>
      </c>
      <c r="D9950" s="490">
        <v>0</v>
      </c>
    </row>
    <row r="9951" spans="1:4" x14ac:dyDescent="0.2">
      <c r="A9951" s="489" t="s">
        <v>9257</v>
      </c>
      <c r="B9951" s="489" t="s">
        <v>4888</v>
      </c>
      <c r="C9951" s="490">
        <v>7439</v>
      </c>
      <c r="D9951" s="490">
        <v>1393.3247000000001</v>
      </c>
    </row>
    <row r="9952" spans="1:4" x14ac:dyDescent="0.2">
      <c r="A9952" s="489" t="s">
        <v>9257</v>
      </c>
      <c r="B9952" s="489" t="s">
        <v>5153</v>
      </c>
      <c r="C9952" s="490">
        <v>1083.25</v>
      </c>
      <c r="D9952" s="490">
        <v>0</v>
      </c>
    </row>
    <row r="9953" spans="1:4" x14ac:dyDescent="0.2">
      <c r="A9953" s="489" t="s">
        <v>9257</v>
      </c>
      <c r="B9953" s="489" t="s">
        <v>5852</v>
      </c>
      <c r="C9953" s="490">
        <v>4333</v>
      </c>
      <c r="D9953" s="490">
        <v>592.75440000000003</v>
      </c>
    </row>
    <row r="9954" spans="1:4" x14ac:dyDescent="0.2">
      <c r="A9954" s="489" t="s">
        <v>9257</v>
      </c>
      <c r="B9954" s="489" t="s">
        <v>5153</v>
      </c>
      <c r="C9954" s="490">
        <v>2625</v>
      </c>
      <c r="D9954" s="490">
        <v>0</v>
      </c>
    </row>
    <row r="9955" spans="1:4" x14ac:dyDescent="0.2">
      <c r="A9955" s="489" t="s">
        <v>9257</v>
      </c>
      <c r="B9955" s="489" t="s">
        <v>5435</v>
      </c>
      <c r="C9955" s="490">
        <v>6125</v>
      </c>
      <c r="D9955" s="490">
        <v>906.5</v>
      </c>
    </row>
    <row r="9956" spans="1:4" x14ac:dyDescent="0.2">
      <c r="A9956" s="489" t="s">
        <v>9257</v>
      </c>
      <c r="B9956" s="489" t="s">
        <v>5888</v>
      </c>
      <c r="C9956" s="490">
        <v>2171</v>
      </c>
      <c r="D9956" s="490">
        <v>274.63150000000002</v>
      </c>
    </row>
    <row r="9957" spans="1:4" x14ac:dyDescent="0.2">
      <c r="A9957" s="489" t="s">
        <v>9257</v>
      </c>
      <c r="B9957" s="489" t="s">
        <v>5153</v>
      </c>
      <c r="C9957" s="490">
        <v>2910.4285714285702</v>
      </c>
      <c r="D9957" s="490">
        <v>0</v>
      </c>
    </row>
    <row r="9958" spans="1:4" x14ac:dyDescent="0.2">
      <c r="A9958" s="489" t="s">
        <v>9257</v>
      </c>
      <c r="B9958" s="489" t="s">
        <v>4896</v>
      </c>
      <c r="C9958" s="490">
        <v>6791</v>
      </c>
      <c r="D9958" s="490">
        <v>1246.8276000000001</v>
      </c>
    </row>
    <row r="9959" spans="1:4" x14ac:dyDescent="0.2">
      <c r="A9959" s="489" t="s">
        <v>9257</v>
      </c>
      <c r="B9959" s="489" t="s">
        <v>5153</v>
      </c>
      <c r="C9959" s="490">
        <v>886.5</v>
      </c>
      <c r="D9959" s="490">
        <v>0</v>
      </c>
    </row>
    <row r="9960" spans="1:4" x14ac:dyDescent="0.2">
      <c r="A9960" s="489" t="s">
        <v>9257</v>
      </c>
      <c r="B9960" s="489" t="s">
        <v>5852</v>
      </c>
      <c r="C9960" s="490">
        <v>3546</v>
      </c>
      <c r="D9960" s="490">
        <v>485.09280000000001</v>
      </c>
    </row>
    <row r="9961" spans="1:4" x14ac:dyDescent="0.2">
      <c r="A9961" s="489" t="s">
        <v>9257</v>
      </c>
      <c r="B9961" s="489" t="s">
        <v>5153</v>
      </c>
      <c r="C9961" s="490">
        <v>2767.7142857142903</v>
      </c>
      <c r="D9961" s="490">
        <v>0</v>
      </c>
    </row>
    <row r="9962" spans="1:4" x14ac:dyDescent="0.2">
      <c r="A9962" s="489" t="s">
        <v>9257</v>
      </c>
      <c r="B9962" s="489" t="s">
        <v>5429</v>
      </c>
      <c r="C9962" s="490">
        <v>6458</v>
      </c>
      <c r="D9962" s="490">
        <v>1074.6112000000001</v>
      </c>
    </row>
    <row r="9963" spans="1:4" x14ac:dyDescent="0.2">
      <c r="A9963" s="489" t="s">
        <v>9257</v>
      </c>
      <c r="B9963" s="489" t="s">
        <v>5153</v>
      </c>
      <c r="C9963" s="490">
        <v>3573.8571428571404</v>
      </c>
      <c r="D9963" s="490">
        <v>0</v>
      </c>
    </row>
    <row r="9964" spans="1:4" x14ac:dyDescent="0.2">
      <c r="A9964" s="489" t="s">
        <v>9257</v>
      </c>
      <c r="B9964" s="489" t="s">
        <v>5429</v>
      </c>
      <c r="C9964" s="490">
        <v>8339</v>
      </c>
      <c r="D9964" s="490">
        <v>1387.6096</v>
      </c>
    </row>
    <row r="9965" spans="1:4" x14ac:dyDescent="0.2">
      <c r="A9965" s="489" t="s">
        <v>9257</v>
      </c>
      <c r="B9965" s="489" t="s">
        <v>5153</v>
      </c>
      <c r="C9965" s="490">
        <v>668.142857142857</v>
      </c>
      <c r="D9965" s="490">
        <v>0</v>
      </c>
    </row>
    <row r="9966" spans="1:4" x14ac:dyDescent="0.2">
      <c r="A9966" s="489" t="s">
        <v>9257</v>
      </c>
      <c r="B9966" s="489" t="s">
        <v>5431</v>
      </c>
      <c r="C9966" s="490">
        <v>1559</v>
      </c>
      <c r="D9966" s="490">
        <v>248.19280000000001</v>
      </c>
    </row>
    <row r="9967" spans="1:4" x14ac:dyDescent="0.2">
      <c r="A9967" s="489" t="s">
        <v>9257</v>
      </c>
      <c r="B9967" s="489" t="s">
        <v>5153</v>
      </c>
      <c r="C9967" s="490">
        <v>2722.72659594268</v>
      </c>
      <c r="D9967" s="490">
        <v>0</v>
      </c>
    </row>
    <row r="9968" spans="1:4" x14ac:dyDescent="0.2">
      <c r="A9968" s="489" t="s">
        <v>9257</v>
      </c>
      <c r="B9968" s="489" t="s">
        <v>5430</v>
      </c>
      <c r="C9968" s="490">
        <v>6355</v>
      </c>
      <c r="D9968" s="490">
        <v>1034.5940000000001</v>
      </c>
    </row>
    <row r="9969" spans="1:4" x14ac:dyDescent="0.2">
      <c r="A9969" s="489" t="s">
        <v>9257</v>
      </c>
      <c r="B9969" s="489" t="s">
        <v>5153</v>
      </c>
      <c r="C9969" s="490">
        <v>2591.1428571428601</v>
      </c>
      <c r="D9969" s="490">
        <v>0</v>
      </c>
    </row>
    <row r="9970" spans="1:4" x14ac:dyDescent="0.2">
      <c r="A9970" s="489" t="s">
        <v>9257</v>
      </c>
      <c r="B9970" s="489" t="s">
        <v>5433</v>
      </c>
      <c r="C9970" s="490">
        <v>6046</v>
      </c>
      <c r="D9970" s="490">
        <v>928.06100000000004</v>
      </c>
    </row>
    <row r="9971" spans="1:4" x14ac:dyDescent="0.2">
      <c r="A9971" s="489" t="s">
        <v>9257</v>
      </c>
      <c r="B9971" s="489" t="s">
        <v>5153</v>
      </c>
      <c r="C9971" s="490">
        <v>349.28571428571399</v>
      </c>
      <c r="D9971" s="490">
        <v>0</v>
      </c>
    </row>
    <row r="9972" spans="1:4" x14ac:dyDescent="0.2">
      <c r="A9972" s="489" t="s">
        <v>9257</v>
      </c>
      <c r="B9972" s="489" t="s">
        <v>5435</v>
      </c>
      <c r="C9972" s="490">
        <v>815</v>
      </c>
      <c r="D9972" s="490">
        <v>120.62</v>
      </c>
    </row>
    <row r="9973" spans="1:4" x14ac:dyDescent="0.2">
      <c r="A9973" s="489" t="s">
        <v>9257</v>
      </c>
      <c r="B9973" s="489" t="s">
        <v>5153</v>
      </c>
      <c r="C9973" s="490">
        <v>833.25</v>
      </c>
      <c r="D9973" s="490">
        <v>0</v>
      </c>
    </row>
    <row r="9974" spans="1:4" x14ac:dyDescent="0.2">
      <c r="A9974" s="489" t="s">
        <v>9257</v>
      </c>
      <c r="B9974" s="489" t="s">
        <v>6521</v>
      </c>
      <c r="C9974" s="490">
        <v>41.830027310747901</v>
      </c>
      <c r="D9974" s="490">
        <v>1.3460902788598699</v>
      </c>
    </row>
    <row r="9975" spans="1:4" x14ac:dyDescent="0.2">
      <c r="A9975" s="489" t="s">
        <v>9257</v>
      </c>
      <c r="B9975" s="489" t="s">
        <v>5872</v>
      </c>
      <c r="C9975" s="490">
        <v>3291.1699726892502</v>
      </c>
      <c r="D9975" s="490">
        <v>428.18121344687199</v>
      </c>
    </row>
    <row r="9976" spans="1:4" x14ac:dyDescent="0.2">
      <c r="A9976" s="489" t="s">
        <v>9257</v>
      </c>
      <c r="B9976" s="489" t="s">
        <v>5153</v>
      </c>
      <c r="C9976" s="490">
        <v>1990.7142857142901</v>
      </c>
      <c r="D9976" s="490">
        <v>0</v>
      </c>
    </row>
    <row r="9977" spans="1:4" x14ac:dyDescent="0.2">
      <c r="A9977" s="489" t="s">
        <v>9257</v>
      </c>
      <c r="B9977" s="489" t="s">
        <v>5434</v>
      </c>
      <c r="C9977" s="490">
        <v>4645</v>
      </c>
      <c r="D9977" s="490">
        <v>700.00150000000008</v>
      </c>
    </row>
    <row r="9978" spans="1:4" x14ac:dyDescent="0.2">
      <c r="A9978" s="489" t="s">
        <v>9257</v>
      </c>
      <c r="B9978" s="489" t="s">
        <v>5153</v>
      </c>
      <c r="C9978" s="490">
        <v>1380</v>
      </c>
      <c r="D9978" s="490">
        <v>0</v>
      </c>
    </row>
    <row r="9979" spans="1:4" x14ac:dyDescent="0.2">
      <c r="A9979" s="489" t="s">
        <v>9257</v>
      </c>
      <c r="B9979" s="489" t="s">
        <v>5860</v>
      </c>
      <c r="C9979" s="490">
        <v>5520</v>
      </c>
      <c r="D9979" s="490">
        <v>740.23200000000008</v>
      </c>
    </row>
    <row r="9980" spans="1:4" x14ac:dyDescent="0.2">
      <c r="A9980" s="489" t="s">
        <v>9257</v>
      </c>
      <c r="B9980" s="489" t="s">
        <v>5153</v>
      </c>
      <c r="C9980" s="490">
        <v>37258.5</v>
      </c>
      <c r="D9980" s="490">
        <v>0</v>
      </c>
    </row>
    <row r="9981" spans="1:4" x14ac:dyDescent="0.2">
      <c r="A9981" s="489" t="s">
        <v>9257</v>
      </c>
      <c r="B9981" s="489" t="s">
        <v>5438</v>
      </c>
      <c r="C9981" s="490">
        <v>7270.4983388704304</v>
      </c>
      <c r="D9981" s="490">
        <v>1022.95911627907</v>
      </c>
    </row>
    <row r="9982" spans="1:4" x14ac:dyDescent="0.2">
      <c r="A9982" s="489" t="s">
        <v>9257</v>
      </c>
      <c r="B9982" s="489" t="s">
        <v>5470</v>
      </c>
      <c r="C9982" s="490">
        <v>21811.495016611301</v>
      </c>
      <c r="D9982" s="490">
        <v>2911.8345847176101</v>
      </c>
    </row>
    <row r="9983" spans="1:4" x14ac:dyDescent="0.2">
      <c r="A9983" s="489" t="s">
        <v>9257</v>
      </c>
      <c r="B9983" s="489" t="s">
        <v>5471</v>
      </c>
      <c r="C9983" s="490">
        <v>80339.006644518304</v>
      </c>
      <c r="D9983" s="490">
        <v>9568.375691362131</v>
      </c>
    </row>
    <row r="9984" spans="1:4" x14ac:dyDescent="0.2">
      <c r="A9984" s="489" t="s">
        <v>9257</v>
      </c>
      <c r="B9984" s="489" t="s">
        <v>4010</v>
      </c>
      <c r="C9984" s="490">
        <v>4306</v>
      </c>
      <c r="D9984" s="490">
        <v>1237.5444</v>
      </c>
    </row>
    <row r="9985" spans="1:4" x14ac:dyDescent="0.2">
      <c r="A9985" s="489" t="s">
        <v>9257</v>
      </c>
      <c r="B9985" s="489" t="s">
        <v>5153</v>
      </c>
      <c r="C9985" s="490">
        <v>4309.7142857142899</v>
      </c>
      <c r="D9985" s="490">
        <v>0</v>
      </c>
    </row>
    <row r="9986" spans="1:4" x14ac:dyDescent="0.2">
      <c r="A9986" s="489" t="s">
        <v>9257</v>
      </c>
      <c r="B9986" s="489" t="s">
        <v>5429</v>
      </c>
      <c r="C9986" s="490">
        <v>10056</v>
      </c>
      <c r="D9986" s="490">
        <v>1673.3184000000001</v>
      </c>
    </row>
    <row r="9987" spans="1:4" x14ac:dyDescent="0.2">
      <c r="A9987" s="489" t="s">
        <v>9257</v>
      </c>
      <c r="B9987" s="489" t="s">
        <v>5153</v>
      </c>
      <c r="C9987" s="490">
        <v>200</v>
      </c>
      <c r="D9987" s="490">
        <v>0</v>
      </c>
    </row>
    <row r="9988" spans="1:4" x14ac:dyDescent="0.2">
      <c r="A9988" s="489" t="s">
        <v>9257</v>
      </c>
      <c r="B9988" s="489" t="s">
        <v>4896</v>
      </c>
      <c r="C9988" s="490">
        <v>9449.2346938775499</v>
      </c>
      <c r="D9988" s="490">
        <v>1734.8794897959201</v>
      </c>
    </row>
    <row r="9989" spans="1:4" x14ac:dyDescent="0.2">
      <c r="A9989" s="489" t="s">
        <v>9257</v>
      </c>
      <c r="B9989" s="489" t="s">
        <v>4897</v>
      </c>
      <c r="C9989" s="490">
        <v>1663.06530612245</v>
      </c>
      <c r="D9989" s="490">
        <v>289.70597632653102</v>
      </c>
    </row>
    <row r="9990" spans="1:4" x14ac:dyDescent="0.2">
      <c r="A9990" s="489" t="s">
        <v>9257</v>
      </c>
      <c r="B9990" s="489" t="s">
        <v>6051</v>
      </c>
      <c r="C9990" s="490">
        <v>1034.7</v>
      </c>
      <c r="D9990" s="490">
        <v>32.810336999999997</v>
      </c>
    </row>
    <row r="9991" spans="1:4" x14ac:dyDescent="0.2">
      <c r="A9991" s="489" t="s">
        <v>9257</v>
      </c>
      <c r="B9991" s="489" t="s">
        <v>4010</v>
      </c>
      <c r="C9991" s="490">
        <v>17170</v>
      </c>
      <c r="D9991" s="490">
        <v>4934.6580000000004</v>
      </c>
    </row>
    <row r="9992" spans="1:4" x14ac:dyDescent="0.2">
      <c r="A9992" s="489" t="s">
        <v>9257</v>
      </c>
      <c r="B9992" s="489" t="s">
        <v>1105</v>
      </c>
      <c r="C9992" s="490">
        <v>1682</v>
      </c>
      <c r="D9992" s="490">
        <v>851.42840000000001</v>
      </c>
    </row>
    <row r="9993" spans="1:4" x14ac:dyDescent="0.2">
      <c r="A9993" s="489" t="s">
        <v>9257</v>
      </c>
      <c r="B9993" s="489" t="s">
        <v>1106</v>
      </c>
      <c r="C9993" s="490">
        <v>3490.9</v>
      </c>
      <c r="D9993" s="490">
        <v>1679.1229000000001</v>
      </c>
    </row>
    <row r="9994" spans="1:4" x14ac:dyDescent="0.2">
      <c r="A9994" s="489" t="s">
        <v>9257</v>
      </c>
      <c r="B9994" s="489" t="s">
        <v>1108</v>
      </c>
      <c r="C9994" s="490">
        <v>4262.4000000000005</v>
      </c>
      <c r="D9994" s="490">
        <v>2446.6176</v>
      </c>
    </row>
    <row r="9995" spans="1:4" x14ac:dyDescent="0.2">
      <c r="A9995" s="489" t="s">
        <v>9257</v>
      </c>
      <c r="B9995" s="489" t="s">
        <v>1108</v>
      </c>
      <c r="C9995" s="490">
        <v>5705</v>
      </c>
      <c r="D9995" s="490">
        <v>3274.67</v>
      </c>
    </row>
    <row r="9996" spans="1:4" x14ac:dyDescent="0.2">
      <c r="A9996" s="489" t="s">
        <v>9257</v>
      </c>
      <c r="B9996" s="489" t="s">
        <v>5004</v>
      </c>
      <c r="C9996" s="490">
        <v>39582.554908252103</v>
      </c>
      <c r="D9996" s="490">
        <v>9916.2216556153198</v>
      </c>
    </row>
    <row r="9997" spans="1:4" x14ac:dyDescent="0.2">
      <c r="A9997" s="489" t="s">
        <v>9257</v>
      </c>
      <c r="B9997" s="489" t="s">
        <v>5005</v>
      </c>
      <c r="C9997" s="490">
        <v>17672.912894974201</v>
      </c>
      <c r="D9997" s="490">
        <v>4508.7135377658205</v>
      </c>
    </row>
    <row r="9998" spans="1:4" x14ac:dyDescent="0.2">
      <c r="A9998" s="489" t="s">
        <v>9257</v>
      </c>
      <c r="B9998" s="489" t="s">
        <v>5003</v>
      </c>
      <c r="C9998" s="490">
        <v>94913.532196773696</v>
      </c>
      <c r="D9998" s="490">
        <v>24365.252850233799</v>
      </c>
    </row>
    <row r="9999" spans="1:4" x14ac:dyDescent="0.2">
      <c r="A9999" s="489" t="s">
        <v>9257</v>
      </c>
      <c r="B9999" s="489" t="s">
        <v>3288</v>
      </c>
      <c r="C9999" s="490">
        <v>896028</v>
      </c>
      <c r="D9999" s="490">
        <v>254740.7604</v>
      </c>
    </row>
    <row r="10000" spans="1:4" x14ac:dyDescent="0.2">
      <c r="A10000" s="489" t="s">
        <v>9257</v>
      </c>
      <c r="B10000" s="489" t="s">
        <v>173</v>
      </c>
      <c r="C10000" s="490">
        <v>25417.6126348445</v>
      </c>
      <c r="D10000" s="490">
        <v>10932.1151942466</v>
      </c>
    </row>
    <row r="10001" spans="1:4" x14ac:dyDescent="0.2">
      <c r="A10001" s="489" t="s">
        <v>9257</v>
      </c>
      <c r="B10001" s="489" t="s">
        <v>175</v>
      </c>
      <c r="C10001" s="490">
        <v>59307.762814637201</v>
      </c>
      <c r="D10001" s="490">
        <v>24262.8057674681</v>
      </c>
    </row>
    <row r="10002" spans="1:4" x14ac:dyDescent="0.2">
      <c r="A10002" s="489" t="s">
        <v>9257</v>
      </c>
      <c r="B10002" s="489" t="s">
        <v>176</v>
      </c>
      <c r="C10002" s="490">
        <v>35440.624550518201</v>
      </c>
      <c r="D10002" s="490">
        <v>14027.399197095101</v>
      </c>
    </row>
    <row r="10003" spans="1:4" x14ac:dyDescent="0.2">
      <c r="A10003" s="489" t="s">
        <v>9257</v>
      </c>
      <c r="B10003" s="489" t="s">
        <v>1115</v>
      </c>
      <c r="C10003" s="490">
        <v>10413.200000000001</v>
      </c>
      <c r="D10003" s="490">
        <v>5678.3179600000003</v>
      </c>
    </row>
    <row r="10004" spans="1:4" x14ac:dyDescent="0.2">
      <c r="A10004" s="489" t="s">
        <v>9257</v>
      </c>
      <c r="B10004" s="489" t="s">
        <v>1122</v>
      </c>
      <c r="C10004" s="490">
        <v>7010.2000000000007</v>
      </c>
      <c r="D10004" s="490">
        <v>3631.2836000000002</v>
      </c>
    </row>
    <row r="10005" spans="1:4" x14ac:dyDescent="0.2">
      <c r="A10005" s="489" t="s">
        <v>9257</v>
      </c>
      <c r="B10005" s="489" t="s">
        <v>1122</v>
      </c>
      <c r="C10005" s="490">
        <v>31953.4693877551</v>
      </c>
      <c r="D10005" s="490">
        <v>16551.897142857102</v>
      </c>
    </row>
    <row r="10006" spans="1:4" x14ac:dyDescent="0.2">
      <c r="A10006" s="489" t="s">
        <v>9257</v>
      </c>
      <c r="B10006" s="489" t="s">
        <v>1123</v>
      </c>
      <c r="C10006" s="490">
        <v>7189.5306122449001</v>
      </c>
      <c r="D10006" s="490">
        <v>3543.0006857142903</v>
      </c>
    </row>
    <row r="10007" spans="1:4" x14ac:dyDescent="0.2">
      <c r="A10007" s="489" t="s">
        <v>9257</v>
      </c>
      <c r="B10007" s="489" t="s">
        <v>1122</v>
      </c>
      <c r="C10007" s="490">
        <v>7998</v>
      </c>
      <c r="D10007" s="490">
        <v>4142.9639999999999</v>
      </c>
    </row>
    <row r="10008" spans="1:4" x14ac:dyDescent="0.2">
      <c r="A10008" s="489" t="s">
        <v>9257</v>
      </c>
      <c r="B10008" s="489" t="s">
        <v>1122</v>
      </c>
      <c r="C10008" s="490">
        <v>9783.3000000000011</v>
      </c>
      <c r="D10008" s="490">
        <v>5067.7494000000006</v>
      </c>
    </row>
    <row r="10009" spans="1:4" x14ac:dyDescent="0.2">
      <c r="A10009" s="489" t="s">
        <v>9257</v>
      </c>
      <c r="B10009" s="489" t="s">
        <v>1122</v>
      </c>
      <c r="C10009" s="490">
        <v>2683.5</v>
      </c>
      <c r="D10009" s="490">
        <v>1390.0530000000001</v>
      </c>
    </row>
    <row r="10010" spans="1:4" x14ac:dyDescent="0.2">
      <c r="A10010" s="489" t="s">
        <v>9257</v>
      </c>
      <c r="B10010" s="489" t="s">
        <v>1129</v>
      </c>
      <c r="C10010" s="490">
        <v>2226</v>
      </c>
      <c r="D10010" s="490">
        <v>1095.4146000000001</v>
      </c>
    </row>
    <row r="10011" spans="1:4" x14ac:dyDescent="0.2">
      <c r="A10011" s="489" t="s">
        <v>9257</v>
      </c>
      <c r="B10011" s="489" t="s">
        <v>1129</v>
      </c>
      <c r="C10011" s="490">
        <v>4734.8</v>
      </c>
      <c r="D10011" s="490">
        <v>2329.9950800000001</v>
      </c>
    </row>
    <row r="10012" spans="1:4" x14ac:dyDescent="0.2">
      <c r="A10012" s="489" t="s">
        <v>9257</v>
      </c>
      <c r="B10012" s="489" t="s">
        <v>1129</v>
      </c>
      <c r="C10012" s="490">
        <v>29490.5982905983</v>
      </c>
      <c r="D10012" s="490">
        <v>14512.3234188034</v>
      </c>
    </row>
    <row r="10013" spans="1:4" x14ac:dyDescent="0.2">
      <c r="A10013" s="489" t="s">
        <v>9257</v>
      </c>
      <c r="B10013" s="489" t="s">
        <v>1130</v>
      </c>
      <c r="C10013" s="490">
        <v>5013.4017094017099</v>
      </c>
      <c r="D10013" s="490">
        <v>2347.27468034188</v>
      </c>
    </row>
    <row r="10014" spans="1:4" x14ac:dyDescent="0.2">
      <c r="A10014" s="489" t="s">
        <v>9257</v>
      </c>
      <c r="B10014" s="489" t="s">
        <v>1129</v>
      </c>
      <c r="C10014" s="490">
        <v>22025.5</v>
      </c>
      <c r="D10014" s="490">
        <v>10838.74855</v>
      </c>
    </row>
    <row r="10015" spans="1:4" x14ac:dyDescent="0.2">
      <c r="A10015" s="489" t="s">
        <v>9257</v>
      </c>
      <c r="B10015" s="489" t="s">
        <v>1129</v>
      </c>
      <c r="C10015" s="490">
        <v>5322</v>
      </c>
      <c r="D10015" s="490">
        <v>2618.9562000000001</v>
      </c>
    </row>
    <row r="10016" spans="1:4" x14ac:dyDescent="0.2">
      <c r="A10016" s="489" t="s">
        <v>9257</v>
      </c>
      <c r="B10016" s="489" t="s">
        <v>1129</v>
      </c>
      <c r="C10016" s="490">
        <v>26665.248447205002</v>
      </c>
      <c r="D10016" s="490">
        <v>13121.9687608696</v>
      </c>
    </row>
    <row r="10017" spans="1:4" x14ac:dyDescent="0.2">
      <c r="A10017" s="489" t="s">
        <v>9257</v>
      </c>
      <c r="B10017" s="489" t="s">
        <v>1130</v>
      </c>
      <c r="C10017" s="490">
        <v>1955.45155279503</v>
      </c>
      <c r="D10017" s="490">
        <v>915.54241701863407</v>
      </c>
    </row>
    <row r="10018" spans="1:4" x14ac:dyDescent="0.2">
      <c r="A10018" s="489" t="s">
        <v>9257</v>
      </c>
      <c r="B10018" s="489" t="s">
        <v>1129</v>
      </c>
      <c r="C10018" s="490">
        <v>3727.4</v>
      </c>
      <c r="D10018" s="490">
        <v>1834.2535400000002</v>
      </c>
    </row>
    <row r="10019" spans="1:4" x14ac:dyDescent="0.2">
      <c r="A10019" s="489" t="s">
        <v>9257</v>
      </c>
      <c r="B10019" s="489" t="s">
        <v>1129</v>
      </c>
      <c r="C10019" s="490">
        <v>8649</v>
      </c>
      <c r="D10019" s="490">
        <v>4256.1729000000005</v>
      </c>
    </row>
    <row r="10020" spans="1:4" x14ac:dyDescent="0.2">
      <c r="A10020" s="489" t="s">
        <v>9257</v>
      </c>
      <c r="B10020" s="489" t="s">
        <v>1129</v>
      </c>
      <c r="C10020" s="490">
        <v>7503.2000000000007</v>
      </c>
      <c r="D10020" s="490">
        <v>3692.3247200000001</v>
      </c>
    </row>
    <row r="10021" spans="1:4" x14ac:dyDescent="0.2">
      <c r="A10021" s="489" t="s">
        <v>9257</v>
      </c>
      <c r="B10021" s="489" t="s">
        <v>1129</v>
      </c>
      <c r="C10021" s="490">
        <v>4996</v>
      </c>
      <c r="D10021" s="490">
        <v>2458.5316000000003</v>
      </c>
    </row>
    <row r="10022" spans="1:4" x14ac:dyDescent="0.2">
      <c r="A10022" s="489" t="s">
        <v>9257</v>
      </c>
      <c r="B10022" s="489" t="s">
        <v>1129</v>
      </c>
      <c r="C10022" s="490">
        <v>25617.481203007501</v>
      </c>
      <c r="D10022" s="490">
        <v>12606.362499999999</v>
      </c>
    </row>
    <row r="10023" spans="1:4" x14ac:dyDescent="0.2">
      <c r="A10023" s="489" t="s">
        <v>9257</v>
      </c>
      <c r="B10023" s="489" t="s">
        <v>1130</v>
      </c>
      <c r="C10023" s="490">
        <v>1639.51879699248</v>
      </c>
      <c r="D10023" s="490">
        <v>767.62270075188007</v>
      </c>
    </row>
    <row r="10024" spans="1:4" x14ac:dyDescent="0.2">
      <c r="A10024" s="489" t="s">
        <v>9257</v>
      </c>
      <c r="B10024" s="489" t="s">
        <v>1136</v>
      </c>
      <c r="C10024" s="490">
        <v>8563.1</v>
      </c>
      <c r="D10024" s="490">
        <v>4003.2492500000003</v>
      </c>
    </row>
    <row r="10025" spans="1:4" x14ac:dyDescent="0.2">
      <c r="A10025" s="489" t="s">
        <v>9257</v>
      </c>
      <c r="B10025" s="489" t="s">
        <v>1129</v>
      </c>
      <c r="C10025" s="490">
        <v>26865.685714285701</v>
      </c>
      <c r="D10025" s="490">
        <v>13220.603940000001</v>
      </c>
    </row>
    <row r="10026" spans="1:4" x14ac:dyDescent="0.2">
      <c r="A10026" s="489" t="s">
        <v>9257</v>
      </c>
      <c r="B10026" s="489" t="s">
        <v>1130</v>
      </c>
      <c r="C10026" s="490">
        <v>62686.6</v>
      </c>
      <c r="D10026" s="490">
        <v>29349.866120000002</v>
      </c>
    </row>
    <row r="10027" spans="1:4" x14ac:dyDescent="0.2">
      <c r="A10027" s="489" t="s">
        <v>9257</v>
      </c>
      <c r="B10027" s="489" t="s">
        <v>1131</v>
      </c>
      <c r="C10027" s="490">
        <v>67164.214285714304</v>
      </c>
      <c r="D10027" s="490">
        <v>31097.0312142857</v>
      </c>
    </row>
    <row r="10028" spans="1:4" x14ac:dyDescent="0.2">
      <c r="A10028" s="489" t="s">
        <v>9257</v>
      </c>
      <c r="B10028" s="489" t="s">
        <v>1136</v>
      </c>
      <c r="C10028" s="490">
        <v>7217</v>
      </c>
      <c r="D10028" s="490">
        <v>3373.9475000000002</v>
      </c>
    </row>
    <row r="10029" spans="1:4" x14ac:dyDescent="0.2">
      <c r="A10029" s="489" t="s">
        <v>9257</v>
      </c>
      <c r="B10029" s="489" t="s">
        <v>1136</v>
      </c>
      <c r="C10029" s="490">
        <v>22773.8</v>
      </c>
      <c r="D10029" s="490">
        <v>10646.7515</v>
      </c>
    </row>
    <row r="10030" spans="1:4" x14ac:dyDescent="0.2">
      <c r="A10030" s="489" t="s">
        <v>9257</v>
      </c>
      <c r="B10030" s="489" t="s">
        <v>1136</v>
      </c>
      <c r="C10030" s="490">
        <v>7728</v>
      </c>
      <c r="D10030" s="490">
        <v>3612.84</v>
      </c>
    </row>
    <row r="10031" spans="1:4" x14ac:dyDescent="0.2">
      <c r="A10031" s="489" t="s">
        <v>9257</v>
      </c>
      <c r="B10031" s="489" t="s">
        <v>1136</v>
      </c>
      <c r="C10031" s="490">
        <v>32081.081081081102</v>
      </c>
      <c r="D10031" s="490">
        <v>14997.9054054054</v>
      </c>
    </row>
    <row r="10032" spans="1:4" x14ac:dyDescent="0.2">
      <c r="A10032" s="489" t="s">
        <v>9257</v>
      </c>
      <c r="B10032" s="489" t="s">
        <v>1137</v>
      </c>
      <c r="C10032" s="490">
        <v>32016.918918918902</v>
      </c>
      <c r="D10032" s="490">
        <v>14241.125535135101</v>
      </c>
    </row>
    <row r="10033" spans="1:4" x14ac:dyDescent="0.2">
      <c r="A10033" s="489" t="s">
        <v>9257</v>
      </c>
      <c r="B10033" s="489" t="s">
        <v>1136</v>
      </c>
      <c r="C10033" s="490">
        <v>26439.200000000001</v>
      </c>
      <c r="D10033" s="490">
        <v>12360.326000000001</v>
      </c>
    </row>
    <row r="10034" spans="1:4" x14ac:dyDescent="0.2">
      <c r="A10034" s="489" t="s">
        <v>9257</v>
      </c>
      <c r="B10034" s="489" t="s">
        <v>1136</v>
      </c>
      <c r="C10034" s="490">
        <v>31910.311165344701</v>
      </c>
      <c r="D10034" s="490">
        <v>14918.0704697987</v>
      </c>
    </row>
    <row r="10035" spans="1:4" x14ac:dyDescent="0.2">
      <c r="A10035" s="489" t="s">
        <v>9257</v>
      </c>
      <c r="B10035" s="489" t="s">
        <v>1137</v>
      </c>
      <c r="C10035" s="490">
        <v>2552.8248932275801</v>
      </c>
      <c r="D10035" s="490">
        <v>1135.4965125076301</v>
      </c>
    </row>
    <row r="10036" spans="1:4" x14ac:dyDescent="0.2">
      <c r="A10036" s="489" t="s">
        <v>9257</v>
      </c>
      <c r="B10036" s="489" t="s">
        <v>173</v>
      </c>
      <c r="C10036" s="490">
        <v>14838.294691885299</v>
      </c>
      <c r="D10036" s="490">
        <v>6381.9505469798705</v>
      </c>
    </row>
    <row r="10037" spans="1:4" x14ac:dyDescent="0.2">
      <c r="A10037" s="489" t="s">
        <v>9257</v>
      </c>
      <c r="B10037" s="489" t="s">
        <v>3264</v>
      </c>
      <c r="C10037" s="490">
        <v>2999.5692495424</v>
      </c>
      <c r="D10037" s="490">
        <v>1174.0314042709001</v>
      </c>
    </row>
    <row r="10038" spans="1:4" x14ac:dyDescent="0.2">
      <c r="A10038" s="489" t="s">
        <v>9257</v>
      </c>
      <c r="B10038" s="489" t="s">
        <v>1136</v>
      </c>
      <c r="C10038" s="490">
        <v>7610</v>
      </c>
      <c r="D10038" s="490">
        <v>3557.6750000000002</v>
      </c>
    </row>
    <row r="10039" spans="1:4" x14ac:dyDescent="0.2">
      <c r="A10039" s="489" t="s">
        <v>9257</v>
      </c>
      <c r="B10039" s="489" t="s">
        <v>1136</v>
      </c>
      <c r="C10039" s="490">
        <v>12630.5</v>
      </c>
      <c r="D10039" s="490">
        <v>5904.75875</v>
      </c>
    </row>
    <row r="10040" spans="1:4" x14ac:dyDescent="0.2">
      <c r="A10040" s="489" t="s">
        <v>9257</v>
      </c>
      <c r="B10040" s="489" t="s">
        <v>1136</v>
      </c>
      <c r="C10040" s="490">
        <v>26516.199095022599</v>
      </c>
      <c r="D10040" s="490">
        <v>12396.3230769231</v>
      </c>
    </row>
    <row r="10041" spans="1:4" x14ac:dyDescent="0.2">
      <c r="A10041" s="489" t="s">
        <v>9257</v>
      </c>
      <c r="B10041" s="489" t="s">
        <v>1137</v>
      </c>
      <c r="C10041" s="490">
        <v>2784.2009049773801</v>
      </c>
      <c r="D10041" s="490">
        <v>1238.41256253394</v>
      </c>
    </row>
    <row r="10042" spans="1:4" x14ac:dyDescent="0.2">
      <c r="A10042" s="489" t="s">
        <v>9257</v>
      </c>
      <c r="B10042" s="489" t="s">
        <v>1136</v>
      </c>
      <c r="C10042" s="490">
        <v>6455.5</v>
      </c>
      <c r="D10042" s="490">
        <v>3017.94625</v>
      </c>
    </row>
    <row r="10043" spans="1:4" x14ac:dyDescent="0.2">
      <c r="A10043" s="489" t="s">
        <v>9257</v>
      </c>
      <c r="B10043" s="489" t="s">
        <v>1136</v>
      </c>
      <c r="C10043" s="490">
        <v>4665.4000000000005</v>
      </c>
      <c r="D10043" s="490">
        <v>2181.0745000000002</v>
      </c>
    </row>
    <row r="10044" spans="1:4" x14ac:dyDescent="0.2">
      <c r="A10044" s="489" t="s">
        <v>9257</v>
      </c>
      <c r="B10044" s="489" t="s">
        <v>1136</v>
      </c>
      <c r="C10044" s="490">
        <v>5031.9000000000005</v>
      </c>
      <c r="D10044" s="490">
        <v>2352.4132500000001</v>
      </c>
    </row>
    <row r="10045" spans="1:4" x14ac:dyDescent="0.2">
      <c r="A10045" s="489" t="s">
        <v>9257</v>
      </c>
      <c r="B10045" s="489" t="s">
        <v>1136</v>
      </c>
      <c r="C10045" s="490">
        <v>14518.7</v>
      </c>
      <c r="D10045" s="490">
        <v>6787.4922500000002</v>
      </c>
    </row>
    <row r="10046" spans="1:4" x14ac:dyDescent="0.2">
      <c r="A10046" s="489" t="s">
        <v>9257</v>
      </c>
      <c r="B10046" s="489" t="s">
        <v>1136</v>
      </c>
      <c r="C10046" s="490">
        <v>7167.1</v>
      </c>
      <c r="D10046" s="490">
        <v>3350.6192500000002</v>
      </c>
    </row>
    <row r="10047" spans="1:4" x14ac:dyDescent="0.2">
      <c r="A10047" s="489" t="s">
        <v>9257</v>
      </c>
      <c r="B10047" s="489" t="s">
        <v>1136</v>
      </c>
      <c r="C10047" s="490">
        <v>18533</v>
      </c>
      <c r="D10047" s="490">
        <v>8664.1774999999998</v>
      </c>
    </row>
    <row r="10048" spans="1:4" x14ac:dyDescent="0.2">
      <c r="A10048" s="489" t="s">
        <v>9257</v>
      </c>
      <c r="B10048" s="489" t="s">
        <v>1136</v>
      </c>
      <c r="C10048" s="490">
        <v>13133.4</v>
      </c>
      <c r="D10048" s="490">
        <v>6139.8645000000006</v>
      </c>
    </row>
    <row r="10049" spans="1:4" x14ac:dyDescent="0.2">
      <c r="A10049" s="489" t="s">
        <v>9257</v>
      </c>
      <c r="B10049" s="489" t="s">
        <v>1136</v>
      </c>
      <c r="C10049" s="490">
        <v>11964</v>
      </c>
      <c r="D10049" s="490">
        <v>5593.17</v>
      </c>
    </row>
    <row r="10050" spans="1:4" x14ac:dyDescent="0.2">
      <c r="A10050" s="489" t="s">
        <v>9257</v>
      </c>
      <c r="B10050" s="489" t="s">
        <v>1136</v>
      </c>
      <c r="C10050" s="490">
        <v>5042</v>
      </c>
      <c r="D10050" s="490">
        <v>2357.1350000000002</v>
      </c>
    </row>
    <row r="10051" spans="1:4" x14ac:dyDescent="0.2">
      <c r="A10051" s="489" t="s">
        <v>9257</v>
      </c>
      <c r="B10051" s="489" t="s">
        <v>1136</v>
      </c>
      <c r="C10051" s="490">
        <v>21787.600000000002</v>
      </c>
      <c r="D10051" s="490">
        <v>10185.703</v>
      </c>
    </row>
    <row r="10052" spans="1:4" x14ac:dyDescent="0.2">
      <c r="A10052" s="489" t="s">
        <v>9257</v>
      </c>
      <c r="B10052" s="489" t="s">
        <v>1136</v>
      </c>
      <c r="C10052" s="490">
        <v>17801</v>
      </c>
      <c r="D10052" s="490">
        <v>8321.9675000000007</v>
      </c>
    </row>
    <row r="10053" spans="1:4" x14ac:dyDescent="0.2">
      <c r="A10053" s="489" t="s">
        <v>9257</v>
      </c>
      <c r="B10053" s="489" t="s">
        <v>1136</v>
      </c>
      <c r="C10053" s="490">
        <v>14910.6</v>
      </c>
      <c r="D10053" s="490">
        <v>6970.7055</v>
      </c>
    </row>
    <row r="10054" spans="1:4" x14ac:dyDescent="0.2">
      <c r="A10054" s="489" t="s">
        <v>9257</v>
      </c>
      <c r="B10054" s="489" t="s">
        <v>1136</v>
      </c>
      <c r="C10054" s="490">
        <v>9207</v>
      </c>
      <c r="D10054" s="490">
        <v>4304.2725</v>
      </c>
    </row>
    <row r="10055" spans="1:4" x14ac:dyDescent="0.2">
      <c r="A10055" s="489" t="s">
        <v>9257</v>
      </c>
      <c r="B10055" s="489" t="s">
        <v>1136</v>
      </c>
      <c r="C10055" s="490">
        <v>29342.645133129601</v>
      </c>
      <c r="D10055" s="490">
        <v>13717.686599738101</v>
      </c>
    </row>
    <row r="10056" spans="1:4" x14ac:dyDescent="0.2">
      <c r="A10056" s="489" t="s">
        <v>9257</v>
      </c>
      <c r="B10056" s="489" t="s">
        <v>1137</v>
      </c>
      <c r="C10056" s="490">
        <v>4269.3548668703606</v>
      </c>
      <c r="D10056" s="490">
        <v>1899.00904478394</v>
      </c>
    </row>
    <row r="10057" spans="1:4" x14ac:dyDescent="0.2">
      <c r="A10057" s="489" t="s">
        <v>9257</v>
      </c>
      <c r="B10057" s="489" t="s">
        <v>1136</v>
      </c>
      <c r="C10057" s="490">
        <v>8194.1</v>
      </c>
      <c r="D10057" s="490">
        <v>3830.7417500000001</v>
      </c>
    </row>
    <row r="10058" spans="1:4" x14ac:dyDescent="0.2">
      <c r="A10058" s="489" t="s">
        <v>9257</v>
      </c>
      <c r="B10058" s="489" t="s">
        <v>1136</v>
      </c>
      <c r="C10058" s="490">
        <v>4895</v>
      </c>
      <c r="D10058" s="490">
        <v>2288.4124999999999</v>
      </c>
    </row>
    <row r="10059" spans="1:4" x14ac:dyDescent="0.2">
      <c r="A10059" s="489" t="s">
        <v>9257</v>
      </c>
      <c r="B10059" s="489" t="s">
        <v>1136</v>
      </c>
      <c r="C10059" s="490">
        <v>6481</v>
      </c>
      <c r="D10059" s="490">
        <v>3029.8675000000003</v>
      </c>
    </row>
    <row r="10060" spans="1:4" x14ac:dyDescent="0.2">
      <c r="A10060" s="489" t="s">
        <v>9257</v>
      </c>
      <c r="B10060" s="489" t="s">
        <v>173</v>
      </c>
      <c r="C10060" s="490">
        <v>9655.5</v>
      </c>
      <c r="D10060" s="490">
        <v>4152.8305500000006</v>
      </c>
    </row>
    <row r="10061" spans="1:4" x14ac:dyDescent="0.2">
      <c r="A10061" s="489" t="s">
        <v>9257</v>
      </c>
      <c r="B10061" s="489" t="s">
        <v>173</v>
      </c>
      <c r="C10061" s="490">
        <v>4349.5</v>
      </c>
      <c r="D10061" s="490">
        <v>1870.7199500000002</v>
      </c>
    </row>
    <row r="10062" spans="1:4" x14ac:dyDescent="0.2">
      <c r="A10062" s="489" t="s">
        <v>9257</v>
      </c>
      <c r="B10062" s="489" t="s">
        <v>173</v>
      </c>
      <c r="C10062" s="490">
        <v>3686</v>
      </c>
      <c r="D10062" s="490">
        <v>1585.3486</v>
      </c>
    </row>
    <row r="10063" spans="1:4" x14ac:dyDescent="0.2">
      <c r="A10063" s="489" t="s">
        <v>9257</v>
      </c>
      <c r="B10063" s="489" t="s">
        <v>173</v>
      </c>
      <c r="C10063" s="490">
        <v>19110</v>
      </c>
      <c r="D10063" s="490">
        <v>8219.2110000000011</v>
      </c>
    </row>
    <row r="10064" spans="1:4" x14ac:dyDescent="0.2">
      <c r="A10064" s="489" t="s">
        <v>9257</v>
      </c>
      <c r="B10064" s="489" t="s">
        <v>173</v>
      </c>
      <c r="C10064" s="490">
        <v>4371.5</v>
      </c>
      <c r="D10064" s="490">
        <v>1880.1821500000001</v>
      </c>
    </row>
    <row r="10065" spans="1:4" x14ac:dyDescent="0.2">
      <c r="A10065" s="489" t="s">
        <v>9257</v>
      </c>
      <c r="B10065" s="489" t="s">
        <v>173</v>
      </c>
      <c r="C10065" s="490">
        <v>28904.580152671802</v>
      </c>
      <c r="D10065" s="490">
        <v>12431.8599236641</v>
      </c>
    </row>
    <row r="10066" spans="1:4" x14ac:dyDescent="0.2">
      <c r="A10066" s="489" t="s">
        <v>9257</v>
      </c>
      <c r="B10066" s="489" t="s">
        <v>175</v>
      </c>
      <c r="C10066" s="490">
        <v>8960.4198473282413</v>
      </c>
      <c r="D10066" s="490">
        <v>3665.7077595419801</v>
      </c>
    </row>
    <row r="10067" spans="1:4" x14ac:dyDescent="0.2">
      <c r="A10067" s="489" t="s">
        <v>9257</v>
      </c>
      <c r="B10067" s="489" t="s">
        <v>173</v>
      </c>
      <c r="C10067" s="490">
        <v>11800</v>
      </c>
      <c r="D10067" s="490">
        <v>5075.18</v>
      </c>
    </row>
    <row r="10068" spans="1:4" x14ac:dyDescent="0.2">
      <c r="A10068" s="489" t="s">
        <v>9257</v>
      </c>
      <c r="B10068" s="489" t="s">
        <v>178</v>
      </c>
      <c r="C10068" s="490">
        <v>1261.3</v>
      </c>
      <c r="D10068" s="490">
        <v>542.48513000000003</v>
      </c>
    </row>
    <row r="10069" spans="1:4" x14ac:dyDescent="0.2">
      <c r="A10069" s="489" t="s">
        <v>9257</v>
      </c>
      <c r="B10069" s="489" t="s">
        <v>179</v>
      </c>
      <c r="C10069" s="490">
        <v>-1261.3</v>
      </c>
      <c r="D10069" s="490">
        <v>-227.03400000000002</v>
      </c>
    </row>
    <row r="10070" spans="1:4" x14ac:dyDescent="0.2">
      <c r="A10070" s="489" t="s">
        <v>9257</v>
      </c>
      <c r="B10070" s="489" t="s">
        <v>173</v>
      </c>
      <c r="C10070" s="490">
        <v>15964.6</v>
      </c>
      <c r="D10070" s="490">
        <v>6866.37446</v>
      </c>
    </row>
    <row r="10071" spans="1:4" x14ac:dyDescent="0.2">
      <c r="A10071" s="489" t="s">
        <v>9257</v>
      </c>
      <c r="B10071" s="489" t="s">
        <v>173</v>
      </c>
      <c r="C10071" s="490">
        <v>4826</v>
      </c>
      <c r="D10071" s="490">
        <v>2075.6626000000001</v>
      </c>
    </row>
    <row r="10072" spans="1:4" x14ac:dyDescent="0.2">
      <c r="A10072" s="489" t="s">
        <v>9257</v>
      </c>
      <c r="B10072" s="489" t="s">
        <v>173</v>
      </c>
      <c r="C10072" s="490">
        <v>25127.9</v>
      </c>
      <c r="D10072" s="490">
        <v>10807.50979</v>
      </c>
    </row>
    <row r="10073" spans="1:4" x14ac:dyDescent="0.2">
      <c r="A10073" s="489" t="s">
        <v>9257</v>
      </c>
      <c r="B10073" s="489" t="s">
        <v>173</v>
      </c>
      <c r="C10073" s="490">
        <v>26757</v>
      </c>
      <c r="D10073" s="490">
        <v>11508.1857</v>
      </c>
    </row>
    <row r="10074" spans="1:4" x14ac:dyDescent="0.2">
      <c r="A10074" s="489" t="s">
        <v>9257</v>
      </c>
      <c r="B10074" s="489" t="s">
        <v>173</v>
      </c>
      <c r="C10074" s="490">
        <v>32095.619208087603</v>
      </c>
      <c r="D10074" s="490">
        <v>13804.32582139849</v>
      </c>
    </row>
    <row r="10075" spans="1:4" x14ac:dyDescent="0.2">
      <c r="A10075" s="489" t="s">
        <v>9257</v>
      </c>
      <c r="B10075" s="489" t="s">
        <v>175</v>
      </c>
      <c r="C10075" s="490">
        <v>44099.380791912401</v>
      </c>
      <c r="D10075" s="490">
        <v>18041.05668197136</v>
      </c>
    </row>
    <row r="10076" spans="1:4" x14ac:dyDescent="0.2">
      <c r="A10076" s="489" t="s">
        <v>9257</v>
      </c>
      <c r="B10076" s="489" t="s">
        <v>173</v>
      </c>
      <c r="C10076" s="490">
        <v>6935</v>
      </c>
      <c r="D10076" s="490">
        <v>2982.7435</v>
      </c>
    </row>
    <row r="10077" spans="1:4" x14ac:dyDescent="0.2">
      <c r="A10077" s="489" t="s">
        <v>9257</v>
      </c>
      <c r="B10077" s="489" t="s">
        <v>173</v>
      </c>
      <c r="C10077" s="490">
        <v>33214.285714285703</v>
      </c>
      <c r="D10077" s="490">
        <v>14285.464285714301</v>
      </c>
    </row>
    <row r="10078" spans="1:4" x14ac:dyDescent="0.2">
      <c r="A10078" s="489" t="s">
        <v>9257</v>
      </c>
      <c r="B10078" s="489" t="s">
        <v>175</v>
      </c>
      <c r="C10078" s="490">
        <v>36535.714285714297</v>
      </c>
      <c r="D10078" s="490">
        <v>14946.7607142857</v>
      </c>
    </row>
    <row r="10079" spans="1:4" x14ac:dyDescent="0.2">
      <c r="A10079" s="489" t="s">
        <v>9257</v>
      </c>
      <c r="B10079" s="489" t="s">
        <v>173</v>
      </c>
      <c r="C10079" s="490">
        <v>10450</v>
      </c>
      <c r="D10079" s="490">
        <v>4494.5450000000001</v>
      </c>
    </row>
    <row r="10080" spans="1:4" x14ac:dyDescent="0.2">
      <c r="A10080" s="489" t="s">
        <v>9257</v>
      </c>
      <c r="B10080" s="489" t="s">
        <v>173</v>
      </c>
      <c r="C10080" s="490">
        <v>6835</v>
      </c>
      <c r="D10080" s="490">
        <v>2939.7335000000003</v>
      </c>
    </row>
    <row r="10081" spans="1:4" x14ac:dyDescent="0.2">
      <c r="A10081" s="489" t="s">
        <v>9257</v>
      </c>
      <c r="B10081" s="489" t="s">
        <v>178</v>
      </c>
      <c r="C10081" s="490">
        <v>3151</v>
      </c>
      <c r="D10081" s="490">
        <v>1355.2451000000001</v>
      </c>
    </row>
    <row r="10082" spans="1:4" x14ac:dyDescent="0.2">
      <c r="A10082" s="489" t="s">
        <v>9257</v>
      </c>
      <c r="B10082" s="489" t="s">
        <v>179</v>
      </c>
      <c r="C10082" s="490">
        <v>-3151</v>
      </c>
      <c r="D10082" s="490">
        <v>-567.18000000000006</v>
      </c>
    </row>
    <row r="10083" spans="1:4" x14ac:dyDescent="0.2">
      <c r="A10083" s="489" t="s">
        <v>9257</v>
      </c>
      <c r="B10083" s="489" t="s">
        <v>173</v>
      </c>
      <c r="C10083" s="490">
        <v>10780</v>
      </c>
      <c r="D10083" s="490">
        <v>4636.4780000000001</v>
      </c>
    </row>
    <row r="10084" spans="1:4" x14ac:dyDescent="0.2">
      <c r="A10084" s="489" t="s">
        <v>9257</v>
      </c>
      <c r="B10084" s="489" t="s">
        <v>173</v>
      </c>
      <c r="C10084" s="490">
        <v>6017</v>
      </c>
      <c r="D10084" s="490">
        <v>2587.9117000000001</v>
      </c>
    </row>
    <row r="10085" spans="1:4" x14ac:dyDescent="0.2">
      <c r="A10085" s="489" t="s">
        <v>9257</v>
      </c>
      <c r="B10085" s="489" t="s">
        <v>178</v>
      </c>
      <c r="C10085" s="490">
        <v>1342.6000000000001</v>
      </c>
      <c r="D10085" s="490">
        <v>577.45226000000002</v>
      </c>
    </row>
    <row r="10086" spans="1:4" x14ac:dyDescent="0.2">
      <c r="A10086" s="489" t="s">
        <v>9257</v>
      </c>
      <c r="B10086" s="489" t="s">
        <v>179</v>
      </c>
      <c r="C10086" s="490">
        <v>-1342.6000000000001</v>
      </c>
      <c r="D10086" s="490">
        <v>-241.66800000000001</v>
      </c>
    </row>
    <row r="10087" spans="1:4" x14ac:dyDescent="0.2">
      <c r="A10087" s="489" t="s">
        <v>9257</v>
      </c>
      <c r="B10087" s="489" t="s">
        <v>173</v>
      </c>
      <c r="C10087" s="490">
        <v>2437</v>
      </c>
      <c r="D10087" s="490">
        <v>1048.1537000000001</v>
      </c>
    </row>
    <row r="10088" spans="1:4" x14ac:dyDescent="0.2">
      <c r="A10088" s="489" t="s">
        <v>9257</v>
      </c>
      <c r="B10088" s="489" t="s">
        <v>173</v>
      </c>
      <c r="C10088" s="490">
        <v>30541.4965986395</v>
      </c>
      <c r="D10088" s="490">
        <v>13135.897687074801</v>
      </c>
    </row>
    <row r="10089" spans="1:4" x14ac:dyDescent="0.2">
      <c r="A10089" s="489" t="s">
        <v>9257</v>
      </c>
      <c r="B10089" s="489" t="s">
        <v>175</v>
      </c>
      <c r="C10089" s="490">
        <v>3130.50340136054</v>
      </c>
      <c r="D10089" s="490">
        <v>1280.6889414966001</v>
      </c>
    </row>
    <row r="10090" spans="1:4" x14ac:dyDescent="0.2">
      <c r="A10090" s="489" t="s">
        <v>9257</v>
      </c>
      <c r="B10090" s="489" t="s">
        <v>3264</v>
      </c>
      <c r="C10090" s="490">
        <v>14776</v>
      </c>
      <c r="D10090" s="490">
        <v>5783.3263999999999</v>
      </c>
    </row>
    <row r="10091" spans="1:4" x14ac:dyDescent="0.2">
      <c r="A10091" s="489" t="s">
        <v>9257</v>
      </c>
      <c r="B10091" s="489" t="s">
        <v>3264</v>
      </c>
      <c r="C10091" s="490">
        <v>6900</v>
      </c>
      <c r="D10091" s="490">
        <v>2700.6600000000003</v>
      </c>
    </row>
    <row r="10092" spans="1:4" x14ac:dyDescent="0.2">
      <c r="A10092" s="489" t="s">
        <v>9257</v>
      </c>
      <c r="B10092" s="489" t="s">
        <v>3268</v>
      </c>
      <c r="C10092" s="490">
        <v>1054</v>
      </c>
      <c r="D10092" s="490">
        <v>412.53560000000004</v>
      </c>
    </row>
    <row r="10093" spans="1:4" x14ac:dyDescent="0.2">
      <c r="A10093" s="489" t="s">
        <v>9257</v>
      </c>
      <c r="B10093" s="489" t="s">
        <v>3269</v>
      </c>
      <c r="C10093" s="490">
        <v>-1054</v>
      </c>
      <c r="D10093" s="490">
        <v>-172.64520000000002</v>
      </c>
    </row>
    <row r="10094" spans="1:4" x14ac:dyDescent="0.2">
      <c r="A10094" s="489" t="s">
        <v>9257</v>
      </c>
      <c r="B10094" s="489" t="s">
        <v>3264</v>
      </c>
      <c r="C10094" s="490">
        <v>10176</v>
      </c>
      <c r="D10094" s="490">
        <v>3982.8864000000003</v>
      </c>
    </row>
    <row r="10095" spans="1:4" x14ac:dyDescent="0.2">
      <c r="A10095" s="489" t="s">
        <v>9257</v>
      </c>
      <c r="B10095" s="489" t="s">
        <v>3264</v>
      </c>
      <c r="C10095" s="490">
        <v>4208</v>
      </c>
      <c r="D10095" s="490">
        <v>1647.0112000000001</v>
      </c>
    </row>
    <row r="10096" spans="1:4" x14ac:dyDescent="0.2">
      <c r="A10096" s="489" t="s">
        <v>9257</v>
      </c>
      <c r="B10096" s="489" t="s">
        <v>3268</v>
      </c>
      <c r="C10096" s="490">
        <v>2027</v>
      </c>
      <c r="D10096" s="490">
        <v>793.36779999999999</v>
      </c>
    </row>
    <row r="10097" spans="1:4" x14ac:dyDescent="0.2">
      <c r="A10097" s="489" t="s">
        <v>9257</v>
      </c>
      <c r="B10097" s="489" t="s">
        <v>3269</v>
      </c>
      <c r="C10097" s="490">
        <v>-2027</v>
      </c>
      <c r="D10097" s="490">
        <v>-332.02260000000001</v>
      </c>
    </row>
    <row r="10098" spans="1:4" x14ac:dyDescent="0.2">
      <c r="A10098" s="489" t="s">
        <v>9257</v>
      </c>
      <c r="B10098" s="489" t="s">
        <v>3264</v>
      </c>
      <c r="C10098" s="490">
        <v>6260</v>
      </c>
      <c r="D10098" s="490">
        <v>2450.1640000000002</v>
      </c>
    </row>
    <row r="10099" spans="1:4" x14ac:dyDescent="0.2">
      <c r="A10099" s="489" t="s">
        <v>9257</v>
      </c>
      <c r="B10099" s="489" t="s">
        <v>3264</v>
      </c>
      <c r="C10099" s="490">
        <v>26272</v>
      </c>
      <c r="D10099" s="490">
        <v>10282.8608</v>
      </c>
    </row>
    <row r="10100" spans="1:4" x14ac:dyDescent="0.2">
      <c r="A10100" s="489" t="s">
        <v>9257</v>
      </c>
      <c r="B10100" s="489" t="s">
        <v>3264</v>
      </c>
      <c r="C10100" s="490">
        <v>21875</v>
      </c>
      <c r="D10100" s="490">
        <v>8561.875</v>
      </c>
    </row>
    <row r="10101" spans="1:4" x14ac:dyDescent="0.2">
      <c r="A10101" s="489" t="s">
        <v>9257</v>
      </c>
      <c r="B10101" s="489" t="s">
        <v>3264</v>
      </c>
      <c r="C10101" s="490">
        <v>7587</v>
      </c>
      <c r="D10101" s="490">
        <v>2969.5518000000002</v>
      </c>
    </row>
    <row r="10102" spans="1:4" x14ac:dyDescent="0.2">
      <c r="A10102" s="489" t="s">
        <v>9257</v>
      </c>
      <c r="B10102" s="489" t="s">
        <v>3264</v>
      </c>
      <c r="C10102" s="490">
        <v>13660</v>
      </c>
      <c r="D10102" s="490">
        <v>5346.5240000000003</v>
      </c>
    </row>
    <row r="10103" spans="1:4" x14ac:dyDescent="0.2">
      <c r="A10103" s="489" t="s">
        <v>9257</v>
      </c>
      <c r="B10103" s="489" t="s">
        <v>3264</v>
      </c>
      <c r="C10103" s="490">
        <v>4372</v>
      </c>
      <c r="D10103" s="490">
        <v>1711.2008000000001</v>
      </c>
    </row>
    <row r="10104" spans="1:4" x14ac:dyDescent="0.2">
      <c r="A10104" s="489" t="s">
        <v>9257</v>
      </c>
      <c r="B10104" s="489" t="s">
        <v>3264</v>
      </c>
      <c r="C10104" s="490">
        <v>23932</v>
      </c>
      <c r="D10104" s="490">
        <v>9366.9848000000002</v>
      </c>
    </row>
    <row r="10105" spans="1:4" x14ac:dyDescent="0.2">
      <c r="A10105" s="489" t="s">
        <v>9257</v>
      </c>
      <c r="B10105" s="489" t="s">
        <v>3275</v>
      </c>
      <c r="C10105" s="490">
        <v>4188</v>
      </c>
      <c r="D10105" s="490">
        <v>1426.0140000000001</v>
      </c>
    </row>
    <row r="10106" spans="1:4" x14ac:dyDescent="0.2">
      <c r="A10106" s="489" t="s">
        <v>9257</v>
      </c>
      <c r="B10106" s="489" t="s">
        <v>3279</v>
      </c>
      <c r="C10106" s="490">
        <v>1735</v>
      </c>
      <c r="D10106" s="490">
        <v>590.76750000000004</v>
      </c>
    </row>
    <row r="10107" spans="1:4" x14ac:dyDescent="0.2">
      <c r="A10107" s="489" t="s">
        <v>9257</v>
      </c>
      <c r="B10107" s="489" t="s">
        <v>3280</v>
      </c>
      <c r="C10107" s="490">
        <v>-1735</v>
      </c>
      <c r="D10107" s="490">
        <v>-284.19300000000004</v>
      </c>
    </row>
    <row r="10108" spans="1:4" x14ac:dyDescent="0.2">
      <c r="A10108" s="489" t="s">
        <v>9257</v>
      </c>
      <c r="B10108" s="489" t="s">
        <v>3275</v>
      </c>
      <c r="C10108" s="490">
        <v>11967</v>
      </c>
      <c r="D10108" s="490">
        <v>4074.7635</v>
      </c>
    </row>
    <row r="10109" spans="1:4" x14ac:dyDescent="0.2">
      <c r="A10109" s="489" t="s">
        <v>9257</v>
      </c>
      <c r="B10109" s="489" t="s">
        <v>4010</v>
      </c>
      <c r="C10109" s="490">
        <v>17781</v>
      </c>
      <c r="D10109" s="490">
        <v>5110.2593999999999</v>
      </c>
    </row>
    <row r="10110" spans="1:4" x14ac:dyDescent="0.2">
      <c r="A10110" s="489" t="s">
        <v>9257</v>
      </c>
      <c r="B10110" s="489" t="s">
        <v>4827</v>
      </c>
      <c r="C10110" s="490">
        <v>1691</v>
      </c>
      <c r="D10110" s="490">
        <v>413.11130000000003</v>
      </c>
    </row>
    <row r="10111" spans="1:4" x14ac:dyDescent="0.2">
      <c r="A10111" s="489" t="s">
        <v>9257</v>
      </c>
      <c r="B10111" s="489" t="s">
        <v>4832</v>
      </c>
      <c r="C10111" s="490">
        <v>1805</v>
      </c>
      <c r="D10111" s="490">
        <v>440.9615</v>
      </c>
    </row>
    <row r="10112" spans="1:4" x14ac:dyDescent="0.2">
      <c r="A10112" s="489" t="s">
        <v>9257</v>
      </c>
      <c r="B10112" s="489" t="s">
        <v>4833</v>
      </c>
      <c r="C10112" s="490">
        <v>-1048.8</v>
      </c>
      <c r="D10112" s="490">
        <v>-171.79344</v>
      </c>
    </row>
    <row r="10113" spans="1:4" x14ac:dyDescent="0.2">
      <c r="A10113" s="489" t="s">
        <v>9257</v>
      </c>
      <c r="B10113" s="489" t="s">
        <v>4834</v>
      </c>
      <c r="C10113" s="490">
        <v>-756.2</v>
      </c>
      <c r="D10113" s="490">
        <v>-90.744</v>
      </c>
    </row>
    <row r="10114" spans="1:4" x14ac:dyDescent="0.2">
      <c r="A10114" s="489" t="s">
        <v>9257</v>
      </c>
      <c r="B10114" s="489" t="s">
        <v>4010</v>
      </c>
      <c r="C10114" s="490">
        <v>26088</v>
      </c>
      <c r="D10114" s="490">
        <v>7497.6912000000002</v>
      </c>
    </row>
    <row r="10115" spans="1:4" x14ac:dyDescent="0.2">
      <c r="A10115" s="489" t="s">
        <v>9257</v>
      </c>
      <c r="B10115" s="489" t="s">
        <v>3264</v>
      </c>
      <c r="C10115" s="490">
        <v>6090</v>
      </c>
      <c r="D10115" s="490">
        <v>2383.6260000000002</v>
      </c>
    </row>
    <row r="10116" spans="1:4" x14ac:dyDescent="0.2">
      <c r="A10116" s="489" t="s">
        <v>9257</v>
      </c>
      <c r="B10116" s="489" t="s">
        <v>4010</v>
      </c>
      <c r="C10116" s="490">
        <v>17867.2900996137</v>
      </c>
      <c r="D10116" s="490">
        <v>5135.0591746289901</v>
      </c>
    </row>
    <row r="10117" spans="1:4" x14ac:dyDescent="0.2">
      <c r="A10117" s="489" t="s">
        <v>9257</v>
      </c>
      <c r="B10117" s="489" t="s">
        <v>4014</v>
      </c>
      <c r="C10117" s="490">
        <v>11457.206749339301</v>
      </c>
      <c r="D10117" s="490">
        <v>3292.8012197601101</v>
      </c>
    </row>
    <row r="10118" spans="1:4" x14ac:dyDescent="0.2">
      <c r="A10118" s="489" t="s">
        <v>9257</v>
      </c>
      <c r="B10118" s="489" t="s">
        <v>4015</v>
      </c>
      <c r="C10118" s="490">
        <v>-11457.21</v>
      </c>
      <c r="D10118" s="490">
        <v>-1876.69</v>
      </c>
    </row>
    <row r="10119" spans="1:4" x14ac:dyDescent="0.2">
      <c r="A10119" s="489" t="s">
        <v>9257</v>
      </c>
      <c r="B10119" s="489" t="s">
        <v>4011</v>
      </c>
      <c r="C10119" s="490">
        <v>20285.330026428099</v>
      </c>
      <c r="D10119" s="490">
        <v>5543.9806962228104</v>
      </c>
    </row>
    <row r="10120" spans="1:4" x14ac:dyDescent="0.2">
      <c r="A10120" s="489" t="s">
        <v>9257</v>
      </c>
      <c r="B10120" s="489" t="s">
        <v>4017</v>
      </c>
      <c r="C10120" s="490">
        <v>13007.75</v>
      </c>
      <c r="D10120" s="490">
        <v>3555.05</v>
      </c>
    </row>
    <row r="10121" spans="1:4" x14ac:dyDescent="0.2">
      <c r="A10121" s="489" t="s">
        <v>9257</v>
      </c>
      <c r="B10121" s="489" t="s">
        <v>4018</v>
      </c>
      <c r="C10121" s="490">
        <v>-13007.75</v>
      </c>
      <c r="D10121" s="490">
        <v>-2130.67</v>
      </c>
    </row>
    <row r="10122" spans="1:4" x14ac:dyDescent="0.2">
      <c r="A10122" s="489" t="s">
        <v>9257</v>
      </c>
      <c r="B10122" s="489" t="s">
        <v>4829</v>
      </c>
      <c r="C10122" s="490">
        <v>20440.179873958099</v>
      </c>
      <c r="D10122" s="490">
        <v>4748.2537847204703</v>
      </c>
    </row>
    <row r="10123" spans="1:4" x14ac:dyDescent="0.2">
      <c r="A10123" s="489" t="s">
        <v>9257</v>
      </c>
      <c r="B10123" s="489" t="s">
        <v>4835</v>
      </c>
      <c r="C10123" s="490">
        <v>13107.044521244201</v>
      </c>
      <c r="D10123" s="490">
        <v>3044.7664422850203</v>
      </c>
    </row>
    <row r="10124" spans="1:4" x14ac:dyDescent="0.2">
      <c r="A10124" s="489" t="s">
        <v>9257</v>
      </c>
      <c r="B10124" s="489" t="s">
        <v>4836</v>
      </c>
      <c r="C10124" s="490">
        <v>-10064.1673185607</v>
      </c>
      <c r="D10124" s="490">
        <v>-1648.5106067802401</v>
      </c>
    </row>
    <row r="10125" spans="1:4" x14ac:dyDescent="0.2">
      <c r="A10125" s="489" t="s">
        <v>9257</v>
      </c>
      <c r="B10125" s="489" t="s">
        <v>4837</v>
      </c>
      <c r="C10125" s="490">
        <v>-3042.8772026834699</v>
      </c>
      <c r="D10125" s="490">
        <v>-365.145264322017</v>
      </c>
    </row>
    <row r="10126" spans="1:4" x14ac:dyDescent="0.2">
      <c r="A10126" s="489" t="s">
        <v>9257</v>
      </c>
      <c r="B10126" s="489" t="s">
        <v>5153</v>
      </c>
      <c r="C10126" s="490">
        <v>37223.300000000003</v>
      </c>
      <c r="D10126" s="490">
        <v>0</v>
      </c>
    </row>
    <row r="10127" spans="1:4" x14ac:dyDescent="0.2">
      <c r="A10127" s="489" t="s">
        <v>9257</v>
      </c>
      <c r="B10127" s="489" t="s">
        <v>5876</v>
      </c>
      <c r="C10127" s="490">
        <v>1162.7521008403401</v>
      </c>
      <c r="D10127" s="490">
        <v>149.762470588235</v>
      </c>
    </row>
    <row r="10128" spans="1:4" x14ac:dyDescent="0.2">
      <c r="A10128" s="489" t="s">
        <v>9257</v>
      </c>
      <c r="B10128" s="489" t="s">
        <v>5877</v>
      </c>
      <c r="C10128" s="490">
        <v>3488.2563025210102</v>
      </c>
      <c r="D10128" s="490">
        <v>426.26492016806702</v>
      </c>
    </row>
    <row r="10129" spans="1:4" x14ac:dyDescent="0.2">
      <c r="A10129" s="489" t="s">
        <v>9257</v>
      </c>
      <c r="B10129" s="489" t="s">
        <v>5878</v>
      </c>
      <c r="C10129" s="490">
        <v>883.69159663865503</v>
      </c>
      <c r="D10129" s="490">
        <v>96.322384033613389</v>
      </c>
    </row>
    <row r="10130" spans="1:4" x14ac:dyDescent="0.2">
      <c r="A10130" s="489" t="s">
        <v>9257</v>
      </c>
      <c r="B10130" s="489" t="s">
        <v>5880</v>
      </c>
      <c r="C10130" s="490">
        <v>3271.4696223316901</v>
      </c>
      <c r="D10130" s="490">
        <v>417.11237684729105</v>
      </c>
    </row>
    <row r="10131" spans="1:4" x14ac:dyDescent="0.2">
      <c r="A10131" s="489" t="s">
        <v>9257</v>
      </c>
      <c r="B10131" s="489" t="s">
        <v>5881</v>
      </c>
      <c r="C10131" s="490">
        <v>9814.4088669950706</v>
      </c>
      <c r="D10131" s="490">
        <v>1216.9866995073901</v>
      </c>
    </row>
    <row r="10132" spans="1:4" x14ac:dyDescent="0.2">
      <c r="A10132" s="489" t="s">
        <v>9257</v>
      </c>
      <c r="B10132" s="489" t="s">
        <v>5882</v>
      </c>
      <c r="C10132" s="490">
        <v>38714.571510673202</v>
      </c>
      <c r="D10132" s="490">
        <v>4293.4459805336601</v>
      </c>
    </row>
    <row r="10133" spans="1:4" x14ac:dyDescent="0.2">
      <c r="A10133" s="489" t="s">
        <v>9257</v>
      </c>
      <c r="B10133" s="489" t="s">
        <v>4827</v>
      </c>
      <c r="C10133" s="490">
        <v>23460</v>
      </c>
      <c r="D10133" s="490">
        <v>5731.2780000000002</v>
      </c>
    </row>
    <row r="10134" spans="1:4" x14ac:dyDescent="0.2">
      <c r="A10134" s="489" t="s">
        <v>9257</v>
      </c>
      <c r="B10134" s="489" t="s">
        <v>4832</v>
      </c>
      <c r="C10134" s="490">
        <v>1025</v>
      </c>
      <c r="D10134" s="490">
        <v>250.4075</v>
      </c>
    </row>
    <row r="10135" spans="1:4" x14ac:dyDescent="0.2">
      <c r="A10135" s="489" t="s">
        <v>9257</v>
      </c>
      <c r="B10135" s="489" t="s">
        <v>4833</v>
      </c>
      <c r="C10135" s="490">
        <v>-1025</v>
      </c>
      <c r="D10135" s="490">
        <v>-167.89500000000001</v>
      </c>
    </row>
    <row r="10136" spans="1:4" x14ac:dyDescent="0.2">
      <c r="A10136" s="489" t="s">
        <v>9257</v>
      </c>
      <c r="B10136" s="489" t="s">
        <v>4827</v>
      </c>
      <c r="C10136" s="490">
        <v>3049</v>
      </c>
      <c r="D10136" s="490">
        <v>744.87070000000006</v>
      </c>
    </row>
    <row r="10137" spans="1:4" x14ac:dyDescent="0.2">
      <c r="A10137" s="489" t="s">
        <v>9257</v>
      </c>
      <c r="B10137" s="489" t="s">
        <v>4832</v>
      </c>
      <c r="C10137" s="490">
        <v>826</v>
      </c>
      <c r="D10137" s="490">
        <v>201.79180000000002</v>
      </c>
    </row>
    <row r="10138" spans="1:4" x14ac:dyDescent="0.2">
      <c r="A10138" s="489" t="s">
        <v>9257</v>
      </c>
      <c r="B10138" s="489" t="s">
        <v>4833</v>
      </c>
      <c r="C10138" s="490">
        <v>-826</v>
      </c>
      <c r="D10138" s="490">
        <v>-135.2988</v>
      </c>
    </row>
    <row r="10139" spans="1:4" x14ac:dyDescent="0.2">
      <c r="A10139" s="489" t="s">
        <v>9257</v>
      </c>
      <c r="B10139" s="489" t="s">
        <v>4010</v>
      </c>
      <c r="C10139" s="490">
        <v>3022.2716049382702</v>
      </c>
      <c r="D10139" s="490">
        <v>868.6008592592591</v>
      </c>
    </row>
    <row r="10140" spans="1:4" x14ac:dyDescent="0.2">
      <c r="A10140" s="489" t="s">
        <v>9257</v>
      </c>
      <c r="B10140" s="489" t="s">
        <v>4014</v>
      </c>
      <c r="C10140" s="490">
        <v>935.83950617284006</v>
      </c>
      <c r="D10140" s="490">
        <v>268.96027407407399</v>
      </c>
    </row>
    <row r="10141" spans="1:4" x14ac:dyDescent="0.2">
      <c r="A10141" s="489" t="s">
        <v>9257</v>
      </c>
      <c r="B10141" s="489" t="s">
        <v>4015</v>
      </c>
      <c r="C10141" s="490">
        <v>-935.83950617284006</v>
      </c>
      <c r="D10141" s="490">
        <v>-153.29051111111102</v>
      </c>
    </row>
    <row r="10142" spans="1:4" x14ac:dyDescent="0.2">
      <c r="A10142" s="489" t="s">
        <v>9257</v>
      </c>
      <c r="B10142" s="489" t="s">
        <v>4010</v>
      </c>
      <c r="C10142" s="490">
        <v>1973.72839506173</v>
      </c>
      <c r="D10142" s="490">
        <v>567.24954074074105</v>
      </c>
    </row>
    <row r="10143" spans="1:4" x14ac:dyDescent="0.2">
      <c r="A10143" s="489" t="s">
        <v>9257</v>
      </c>
      <c r="B10143" s="489" t="s">
        <v>4014</v>
      </c>
      <c r="C10143" s="490">
        <v>611.16049382716005</v>
      </c>
      <c r="D10143" s="490">
        <v>175.647525925926</v>
      </c>
    </row>
    <row r="10144" spans="1:4" x14ac:dyDescent="0.2">
      <c r="A10144" s="489" t="s">
        <v>9257</v>
      </c>
      <c r="B10144" s="489" t="s">
        <v>4015</v>
      </c>
      <c r="C10144" s="490">
        <v>-611.16049382716005</v>
      </c>
      <c r="D10144" s="490">
        <v>-100.108088888889</v>
      </c>
    </row>
    <row r="10145" spans="1:4" x14ac:dyDescent="0.2">
      <c r="A10145" s="489" t="s">
        <v>9257</v>
      </c>
      <c r="B10145" s="489" t="s">
        <v>5153</v>
      </c>
      <c r="C10145" s="490">
        <v>2012</v>
      </c>
      <c r="D10145" s="490">
        <v>0</v>
      </c>
    </row>
    <row r="10146" spans="1:4" x14ac:dyDescent="0.2">
      <c r="A10146" s="489" t="s">
        <v>9257</v>
      </c>
      <c r="B10146" s="489" t="s">
        <v>5435</v>
      </c>
      <c r="C10146" s="490">
        <v>5944.5560466050601</v>
      </c>
      <c r="D10146" s="490">
        <v>879.79429489754909</v>
      </c>
    </row>
    <row r="10147" spans="1:4" x14ac:dyDescent="0.2">
      <c r="A10147" s="489" t="s">
        <v>9257</v>
      </c>
      <c r="B10147" s="489" t="s">
        <v>5461</v>
      </c>
      <c r="C10147" s="490">
        <v>1453.4439533949401</v>
      </c>
      <c r="D10147" s="490">
        <v>204.063531056649</v>
      </c>
    </row>
    <row r="10148" spans="1:4" x14ac:dyDescent="0.2">
      <c r="A10148" s="489" t="s">
        <v>9257</v>
      </c>
      <c r="B10148" s="489" t="s">
        <v>4827</v>
      </c>
      <c r="C10148" s="490">
        <v>1631</v>
      </c>
      <c r="D10148" s="490">
        <v>398.45330000000001</v>
      </c>
    </row>
    <row r="10149" spans="1:4" x14ac:dyDescent="0.2">
      <c r="A10149" s="489" t="s">
        <v>9257</v>
      </c>
      <c r="B10149" s="489" t="s">
        <v>4832</v>
      </c>
      <c r="C10149" s="490">
        <v>1253</v>
      </c>
      <c r="D10149" s="490">
        <v>306.10790000000003</v>
      </c>
    </row>
    <row r="10150" spans="1:4" x14ac:dyDescent="0.2">
      <c r="A10150" s="489" t="s">
        <v>9257</v>
      </c>
      <c r="B10150" s="489" t="s">
        <v>4833</v>
      </c>
      <c r="C10150" s="490">
        <v>-865.2</v>
      </c>
      <c r="D10150" s="490">
        <v>-141.71976000000001</v>
      </c>
    </row>
    <row r="10151" spans="1:4" x14ac:dyDescent="0.2">
      <c r="A10151" s="489" t="s">
        <v>9257</v>
      </c>
      <c r="B10151" s="489" t="s">
        <v>4834</v>
      </c>
      <c r="C10151" s="490">
        <v>-387.8</v>
      </c>
      <c r="D10151" s="490">
        <v>-46.536000000000001</v>
      </c>
    </row>
    <row r="10152" spans="1:4" x14ac:dyDescent="0.2">
      <c r="A10152" s="489" t="s">
        <v>9257</v>
      </c>
      <c r="B10152" s="489" t="s">
        <v>4010</v>
      </c>
      <c r="C10152" s="490">
        <v>2893</v>
      </c>
      <c r="D10152" s="490">
        <v>831.44820000000004</v>
      </c>
    </row>
    <row r="10153" spans="1:4" x14ac:dyDescent="0.2">
      <c r="A10153" s="489" t="s">
        <v>9257</v>
      </c>
      <c r="B10153" s="489" t="s">
        <v>4014</v>
      </c>
      <c r="C10153" s="490">
        <v>1630</v>
      </c>
      <c r="D10153" s="490">
        <v>468.46200000000005</v>
      </c>
    </row>
    <row r="10154" spans="1:4" x14ac:dyDescent="0.2">
      <c r="A10154" s="489" t="s">
        <v>9257</v>
      </c>
      <c r="B10154" s="489" t="s">
        <v>4015</v>
      </c>
      <c r="C10154" s="490">
        <v>-1356.9</v>
      </c>
      <c r="D10154" s="490">
        <v>-222.26022</v>
      </c>
    </row>
    <row r="10155" spans="1:4" x14ac:dyDescent="0.2">
      <c r="A10155" s="489" t="s">
        <v>9257</v>
      </c>
      <c r="B10155" s="489" t="s">
        <v>4016</v>
      </c>
      <c r="C10155" s="490">
        <v>-273.10000000000002</v>
      </c>
      <c r="D10155" s="490">
        <v>-32.771999999999998</v>
      </c>
    </row>
    <row r="10156" spans="1:4" x14ac:dyDescent="0.2">
      <c r="A10156" s="489" t="s">
        <v>9257</v>
      </c>
      <c r="B10156" s="489" t="s">
        <v>4010</v>
      </c>
      <c r="C10156" s="490">
        <v>4585</v>
      </c>
      <c r="D10156" s="490">
        <v>1317.729</v>
      </c>
    </row>
    <row r="10157" spans="1:4" x14ac:dyDescent="0.2">
      <c r="A10157" s="489" t="s">
        <v>9257</v>
      </c>
      <c r="B10157" s="489" t="s">
        <v>4010</v>
      </c>
      <c r="C10157" s="490">
        <v>26173.951048950999</v>
      </c>
      <c r="D10157" s="490">
        <v>7522.3935314685305</v>
      </c>
    </row>
    <row r="10158" spans="1:4" x14ac:dyDescent="0.2">
      <c r="A10158" s="489" t="s">
        <v>9257</v>
      </c>
      <c r="B10158" s="489" t="s">
        <v>4011</v>
      </c>
      <c r="C10158" s="490">
        <v>3769.0489510489501</v>
      </c>
      <c r="D10158" s="490">
        <v>1030.08107832168</v>
      </c>
    </row>
    <row r="10159" spans="1:4" x14ac:dyDescent="0.2">
      <c r="A10159" s="489" t="s">
        <v>9257</v>
      </c>
      <c r="B10159" s="489" t="s">
        <v>4827</v>
      </c>
      <c r="C10159" s="490">
        <v>5207.8663101604307</v>
      </c>
      <c r="D10159" s="490">
        <v>1272.28173957219</v>
      </c>
    </row>
    <row r="10160" spans="1:4" x14ac:dyDescent="0.2">
      <c r="A10160" s="489" t="s">
        <v>9257</v>
      </c>
      <c r="B10160" s="489" t="s">
        <v>4832</v>
      </c>
      <c r="C10160" s="490">
        <v>251.03208556149701</v>
      </c>
      <c r="D10160" s="490">
        <v>61.327138502673797</v>
      </c>
    </row>
    <row r="10161" spans="1:4" x14ac:dyDescent="0.2">
      <c r="A10161" s="489" t="s">
        <v>9257</v>
      </c>
      <c r="B10161" s="489" t="s">
        <v>4833</v>
      </c>
      <c r="C10161" s="490">
        <v>-251.03208556149701</v>
      </c>
      <c r="D10161" s="490">
        <v>-41.119055614973298</v>
      </c>
    </row>
    <row r="10162" spans="1:4" x14ac:dyDescent="0.2">
      <c r="A10162" s="489" t="s">
        <v>9257</v>
      </c>
      <c r="B10162" s="489" t="s">
        <v>4827</v>
      </c>
      <c r="C10162" s="490">
        <v>995.13368983957207</v>
      </c>
      <c r="D10162" s="490">
        <v>243.11116042780702</v>
      </c>
    </row>
    <row r="10163" spans="1:4" x14ac:dyDescent="0.2">
      <c r="A10163" s="489" t="s">
        <v>9257</v>
      </c>
      <c r="B10163" s="489" t="s">
        <v>4832</v>
      </c>
      <c r="C10163" s="490">
        <v>47.967914438502696</v>
      </c>
      <c r="D10163" s="490">
        <v>11.718561497326199</v>
      </c>
    </row>
    <row r="10164" spans="1:4" x14ac:dyDescent="0.2">
      <c r="A10164" s="489" t="s">
        <v>9257</v>
      </c>
      <c r="B10164" s="489" t="s">
        <v>4833</v>
      </c>
      <c r="C10164" s="490">
        <v>-47.967914438502696</v>
      </c>
      <c r="D10164" s="490">
        <v>-7.8571443850267393</v>
      </c>
    </row>
    <row r="10165" spans="1:4" x14ac:dyDescent="0.2">
      <c r="A10165" s="489" t="s">
        <v>9257</v>
      </c>
      <c r="B10165" s="489" t="s">
        <v>5153</v>
      </c>
      <c r="C10165" s="490">
        <v>9565</v>
      </c>
      <c r="D10165" s="490">
        <v>0</v>
      </c>
    </row>
    <row r="10166" spans="1:4" x14ac:dyDescent="0.2">
      <c r="A10166" s="489" t="s">
        <v>9257</v>
      </c>
      <c r="B10166" s="489" t="s">
        <v>4892</v>
      </c>
      <c r="C10166" s="490">
        <v>4516.3170163170198</v>
      </c>
      <c r="D10166" s="490">
        <v>837.32517482517505</v>
      </c>
    </row>
    <row r="10167" spans="1:4" x14ac:dyDescent="0.2">
      <c r="A10167" s="489" t="s">
        <v>9257</v>
      </c>
      <c r="B10167" s="489" t="s">
        <v>4893</v>
      </c>
      <c r="C10167" s="490">
        <v>3233.6829836829802</v>
      </c>
      <c r="D10167" s="490">
        <v>568.80483682983697</v>
      </c>
    </row>
    <row r="10168" spans="1:4" x14ac:dyDescent="0.2">
      <c r="A10168" s="489" t="s">
        <v>9257</v>
      </c>
      <c r="B10168" s="489" t="s">
        <v>4827</v>
      </c>
      <c r="C10168" s="490">
        <v>12697</v>
      </c>
      <c r="D10168" s="490">
        <v>3101.8771000000002</v>
      </c>
    </row>
    <row r="10169" spans="1:4" x14ac:dyDescent="0.2">
      <c r="A10169" s="489" t="s">
        <v>9257</v>
      </c>
      <c r="B10169" s="489" t="s">
        <v>4832</v>
      </c>
      <c r="C10169" s="490">
        <v>4937</v>
      </c>
      <c r="D10169" s="490">
        <v>1206.1091000000001</v>
      </c>
    </row>
    <row r="10170" spans="1:4" x14ac:dyDescent="0.2">
      <c r="A10170" s="489" t="s">
        <v>9257</v>
      </c>
      <c r="B10170" s="489" t="s">
        <v>4833</v>
      </c>
      <c r="C10170" s="490">
        <v>-4937</v>
      </c>
      <c r="D10170" s="490">
        <v>-808.68060000000003</v>
      </c>
    </row>
    <row r="10171" spans="1:4" x14ac:dyDescent="0.2">
      <c r="A10171" s="489" t="s">
        <v>9257</v>
      </c>
      <c r="B10171" s="489" t="s">
        <v>4010</v>
      </c>
      <c r="C10171" s="490">
        <v>26088</v>
      </c>
      <c r="D10171" s="490">
        <v>7497.6912000000002</v>
      </c>
    </row>
    <row r="10172" spans="1:4" x14ac:dyDescent="0.2">
      <c r="A10172" s="489" t="s">
        <v>9257</v>
      </c>
      <c r="B10172" s="489" t="s">
        <v>4014</v>
      </c>
      <c r="C10172" s="490">
        <v>2106</v>
      </c>
      <c r="D10172" s="490">
        <v>605.26440000000002</v>
      </c>
    </row>
    <row r="10173" spans="1:4" x14ac:dyDescent="0.2">
      <c r="A10173" s="489" t="s">
        <v>9257</v>
      </c>
      <c r="B10173" s="489" t="s">
        <v>4015</v>
      </c>
      <c r="C10173" s="490">
        <v>-2106</v>
      </c>
      <c r="D10173" s="490">
        <v>-344.96280000000002</v>
      </c>
    </row>
    <row r="10174" spans="1:4" x14ac:dyDescent="0.2">
      <c r="A10174" s="489" t="s">
        <v>9257</v>
      </c>
      <c r="B10174" s="489" t="s">
        <v>6051</v>
      </c>
      <c r="C10174" s="490">
        <v>489</v>
      </c>
      <c r="D10174" s="490">
        <v>15.50619</v>
      </c>
    </row>
    <row r="10175" spans="1:4" x14ac:dyDescent="0.2">
      <c r="A10175" s="489" t="s">
        <v>9257</v>
      </c>
      <c r="B10175" s="489" t="s">
        <v>4880</v>
      </c>
      <c r="C10175" s="490">
        <v>4348.8142292490102</v>
      </c>
      <c r="D10175" s="490">
        <v>831.05839920948608</v>
      </c>
    </row>
    <row r="10176" spans="1:4" x14ac:dyDescent="0.2">
      <c r="A10176" s="489" t="s">
        <v>9257</v>
      </c>
      <c r="B10176" s="489" t="s">
        <v>4881</v>
      </c>
      <c r="C10176" s="490">
        <v>52.185770750988098</v>
      </c>
      <c r="D10176" s="490">
        <v>9.4612802371541491</v>
      </c>
    </row>
    <row r="10177" spans="1:4" x14ac:dyDescent="0.2">
      <c r="A10177" s="489" t="s">
        <v>9257</v>
      </c>
      <c r="B10177" s="489" t="s">
        <v>4010</v>
      </c>
      <c r="C10177" s="490">
        <v>2024</v>
      </c>
      <c r="D10177" s="490">
        <v>581.69760000000008</v>
      </c>
    </row>
    <row r="10178" spans="1:4" x14ac:dyDescent="0.2">
      <c r="A10178" s="489" t="s">
        <v>9257</v>
      </c>
      <c r="B10178" s="489" t="s">
        <v>4014</v>
      </c>
      <c r="C10178" s="490">
        <v>1116</v>
      </c>
      <c r="D10178" s="490">
        <v>320.73840000000001</v>
      </c>
    </row>
    <row r="10179" spans="1:4" x14ac:dyDescent="0.2">
      <c r="A10179" s="489" t="s">
        <v>9257</v>
      </c>
      <c r="B10179" s="489" t="s">
        <v>4015</v>
      </c>
      <c r="C10179" s="490">
        <v>-942</v>
      </c>
      <c r="D10179" s="490">
        <v>-154.2996</v>
      </c>
    </row>
    <row r="10180" spans="1:4" x14ac:dyDescent="0.2">
      <c r="A10180" s="489" t="s">
        <v>9257</v>
      </c>
      <c r="B10180" s="489" t="s">
        <v>4016</v>
      </c>
      <c r="C10180" s="490">
        <v>-174</v>
      </c>
      <c r="D10180" s="490">
        <v>-20.88</v>
      </c>
    </row>
    <row r="10181" spans="1:4" x14ac:dyDescent="0.2">
      <c r="A10181" s="489" t="s">
        <v>9257</v>
      </c>
      <c r="B10181" s="489" t="s">
        <v>4010</v>
      </c>
      <c r="C10181" s="490">
        <v>5974</v>
      </c>
      <c r="D10181" s="490">
        <v>1716.9276</v>
      </c>
    </row>
    <row r="10182" spans="1:4" x14ac:dyDescent="0.2">
      <c r="A10182" s="489" t="s">
        <v>9257</v>
      </c>
      <c r="B10182" s="489" t="s">
        <v>4014</v>
      </c>
      <c r="C10182" s="490">
        <v>1297</v>
      </c>
      <c r="D10182" s="490">
        <v>372.75780000000003</v>
      </c>
    </row>
    <row r="10183" spans="1:4" x14ac:dyDescent="0.2">
      <c r="A10183" s="489" t="s">
        <v>9257</v>
      </c>
      <c r="B10183" s="489" t="s">
        <v>4015</v>
      </c>
      <c r="C10183" s="490">
        <v>-1297</v>
      </c>
      <c r="D10183" s="490">
        <v>-212.4486</v>
      </c>
    </row>
    <row r="10184" spans="1:4" x14ac:dyDescent="0.2">
      <c r="A10184" s="489" t="s">
        <v>9257</v>
      </c>
      <c r="B10184" s="489" t="s">
        <v>4010</v>
      </c>
      <c r="C10184" s="490">
        <v>8245</v>
      </c>
      <c r="D10184" s="490">
        <v>2369.6130000000003</v>
      </c>
    </row>
    <row r="10185" spans="1:4" x14ac:dyDescent="0.2">
      <c r="A10185" s="489" t="s">
        <v>9257</v>
      </c>
      <c r="B10185" s="489" t="s">
        <v>4014</v>
      </c>
      <c r="C10185" s="490">
        <v>1018</v>
      </c>
      <c r="D10185" s="490">
        <v>292.57319999999999</v>
      </c>
    </row>
    <row r="10186" spans="1:4" x14ac:dyDescent="0.2">
      <c r="A10186" s="489" t="s">
        <v>9257</v>
      </c>
      <c r="B10186" s="489" t="s">
        <v>4015</v>
      </c>
      <c r="C10186" s="490">
        <v>-1018</v>
      </c>
      <c r="D10186" s="490">
        <v>-166.7484</v>
      </c>
    </row>
    <row r="10187" spans="1:4" x14ac:dyDescent="0.2">
      <c r="A10187" s="489" t="s">
        <v>9257</v>
      </c>
      <c r="B10187" s="489" t="s">
        <v>4010</v>
      </c>
      <c r="C10187" s="490">
        <v>5520</v>
      </c>
      <c r="D10187" s="490">
        <v>1586.4480000000001</v>
      </c>
    </row>
    <row r="10188" spans="1:4" x14ac:dyDescent="0.2">
      <c r="A10188" s="489" t="s">
        <v>9257</v>
      </c>
      <c r="B10188" s="489" t="s">
        <v>4014</v>
      </c>
      <c r="C10188" s="490">
        <v>2096</v>
      </c>
      <c r="D10188" s="490">
        <v>602.3904</v>
      </c>
    </row>
    <row r="10189" spans="1:4" x14ac:dyDescent="0.2">
      <c r="A10189" s="489" t="s">
        <v>9257</v>
      </c>
      <c r="B10189" s="489" t="s">
        <v>4015</v>
      </c>
      <c r="C10189" s="490">
        <v>-2096</v>
      </c>
      <c r="D10189" s="490">
        <v>-343.32480000000004</v>
      </c>
    </row>
    <row r="10190" spans="1:4" x14ac:dyDescent="0.2">
      <c r="A10190" s="489" t="s">
        <v>9257</v>
      </c>
      <c r="B10190" s="489" t="s">
        <v>4010</v>
      </c>
      <c r="C10190" s="490">
        <v>6440</v>
      </c>
      <c r="D10190" s="490">
        <v>1850.856</v>
      </c>
    </row>
    <row r="10191" spans="1:4" x14ac:dyDescent="0.2">
      <c r="A10191" s="489" t="s">
        <v>9257</v>
      </c>
      <c r="B10191" s="489" t="s">
        <v>4014</v>
      </c>
      <c r="C10191" s="490">
        <v>341</v>
      </c>
      <c r="D10191" s="490">
        <v>98.003399999999999</v>
      </c>
    </row>
    <row r="10192" spans="1:4" x14ac:dyDescent="0.2">
      <c r="A10192" s="489" t="s">
        <v>9257</v>
      </c>
      <c r="B10192" s="489" t="s">
        <v>4015</v>
      </c>
      <c r="C10192" s="490">
        <v>-341</v>
      </c>
      <c r="D10192" s="490">
        <v>-55.855799999999995</v>
      </c>
    </row>
    <row r="10193" spans="1:4" x14ac:dyDescent="0.2">
      <c r="A10193" s="489" t="s">
        <v>9257</v>
      </c>
      <c r="B10193" s="489" t="s">
        <v>4010</v>
      </c>
      <c r="C10193" s="490">
        <v>6942</v>
      </c>
      <c r="D10193" s="490">
        <v>1995.1308000000001</v>
      </c>
    </row>
    <row r="10194" spans="1:4" x14ac:dyDescent="0.2">
      <c r="A10194" s="489" t="s">
        <v>9257</v>
      </c>
      <c r="B10194" s="489" t="s">
        <v>4014</v>
      </c>
      <c r="C10194" s="490">
        <v>2259</v>
      </c>
      <c r="D10194" s="490">
        <v>649.23660000000007</v>
      </c>
    </row>
    <row r="10195" spans="1:4" x14ac:dyDescent="0.2">
      <c r="A10195" s="489" t="s">
        <v>9257</v>
      </c>
      <c r="B10195" s="489" t="s">
        <v>4015</v>
      </c>
      <c r="C10195" s="490">
        <v>-2259</v>
      </c>
      <c r="D10195" s="490">
        <v>-370.02420000000001</v>
      </c>
    </row>
    <row r="10196" spans="1:4" x14ac:dyDescent="0.2">
      <c r="A10196" s="489" t="s">
        <v>9257</v>
      </c>
      <c r="B10196" s="489" t="s">
        <v>3291</v>
      </c>
      <c r="C10196" s="490">
        <v>9686</v>
      </c>
      <c r="D10196" s="490">
        <v>3199.2858000000001</v>
      </c>
    </row>
    <row r="10197" spans="1:4" x14ac:dyDescent="0.2">
      <c r="A10197" s="489" t="s">
        <v>9257</v>
      </c>
      <c r="B10197" s="489" t="s">
        <v>3295</v>
      </c>
      <c r="C10197" s="490">
        <v>1320</v>
      </c>
      <c r="D10197" s="490">
        <v>435.99600000000004</v>
      </c>
    </row>
    <row r="10198" spans="1:4" x14ac:dyDescent="0.2">
      <c r="A10198" s="489" t="s">
        <v>9257</v>
      </c>
      <c r="B10198" s="489" t="s">
        <v>3296</v>
      </c>
      <c r="C10198" s="490">
        <v>-1320</v>
      </c>
      <c r="D10198" s="490">
        <v>-216.21600000000001</v>
      </c>
    </row>
    <row r="10199" spans="1:4" x14ac:dyDescent="0.2">
      <c r="A10199" s="489" t="s">
        <v>9257</v>
      </c>
      <c r="B10199" s="489" t="s">
        <v>4010</v>
      </c>
      <c r="C10199" s="490">
        <v>9166</v>
      </c>
      <c r="D10199" s="490">
        <v>2634.3084000000003</v>
      </c>
    </row>
    <row r="10200" spans="1:4" x14ac:dyDescent="0.2">
      <c r="A10200" s="489" t="s">
        <v>9257</v>
      </c>
      <c r="B10200" s="489" t="s">
        <v>4014</v>
      </c>
      <c r="C10200" s="490">
        <v>2271</v>
      </c>
      <c r="D10200" s="490">
        <v>652.68540000000007</v>
      </c>
    </row>
    <row r="10201" spans="1:4" x14ac:dyDescent="0.2">
      <c r="A10201" s="489" t="s">
        <v>9257</v>
      </c>
      <c r="B10201" s="489" t="s">
        <v>4015</v>
      </c>
      <c r="C10201" s="490">
        <v>-2271</v>
      </c>
      <c r="D10201" s="490">
        <v>-371.9898</v>
      </c>
    </row>
    <row r="10202" spans="1:4" x14ac:dyDescent="0.2">
      <c r="A10202" s="489" t="s">
        <v>9257</v>
      </c>
      <c r="B10202" s="489" t="s">
        <v>5153</v>
      </c>
      <c r="C10202" s="490">
        <v>2120.1380142122403</v>
      </c>
      <c r="D10202" s="490">
        <v>0</v>
      </c>
    </row>
    <row r="10203" spans="1:4" x14ac:dyDescent="0.2">
      <c r="A10203" s="489" t="s">
        <v>9257</v>
      </c>
      <c r="B10203" s="489" t="s">
        <v>4896</v>
      </c>
      <c r="C10203" s="490">
        <v>6105</v>
      </c>
      <c r="D10203" s="490">
        <v>1120.8780000000002</v>
      </c>
    </row>
    <row r="10204" spans="1:4" x14ac:dyDescent="0.2">
      <c r="A10204" s="489" t="s">
        <v>9257</v>
      </c>
      <c r="B10204" s="489" t="s">
        <v>3291</v>
      </c>
      <c r="C10204" s="490">
        <v>4441</v>
      </c>
      <c r="D10204" s="490">
        <v>1466.8623</v>
      </c>
    </row>
    <row r="10205" spans="1:4" x14ac:dyDescent="0.2">
      <c r="A10205" s="489" t="s">
        <v>9257</v>
      </c>
      <c r="B10205" s="489" t="s">
        <v>3295</v>
      </c>
      <c r="C10205" s="490">
        <v>1299</v>
      </c>
      <c r="D10205" s="490">
        <v>429.05970000000002</v>
      </c>
    </row>
    <row r="10206" spans="1:4" x14ac:dyDescent="0.2">
      <c r="A10206" s="489" t="s">
        <v>9257</v>
      </c>
      <c r="B10206" s="489" t="s">
        <v>3296</v>
      </c>
      <c r="C10206" s="490">
        <v>-1299</v>
      </c>
      <c r="D10206" s="490">
        <v>-212.77620000000002</v>
      </c>
    </row>
    <row r="10207" spans="1:4" x14ac:dyDescent="0.2">
      <c r="A10207" s="489" t="s">
        <v>9257</v>
      </c>
      <c r="B10207" s="489" t="s">
        <v>4010</v>
      </c>
      <c r="C10207" s="490">
        <v>6603</v>
      </c>
      <c r="D10207" s="490">
        <v>1897.7022000000002</v>
      </c>
    </row>
    <row r="10208" spans="1:4" x14ac:dyDescent="0.2">
      <c r="A10208" s="489" t="s">
        <v>9257</v>
      </c>
      <c r="B10208" s="489" t="s">
        <v>4014</v>
      </c>
      <c r="C10208" s="490">
        <v>2658</v>
      </c>
      <c r="D10208" s="490">
        <v>763.90920000000006</v>
      </c>
    </row>
    <row r="10209" spans="1:4" x14ac:dyDescent="0.2">
      <c r="A10209" s="489" t="s">
        <v>9257</v>
      </c>
      <c r="B10209" s="489" t="s">
        <v>4015</v>
      </c>
      <c r="C10209" s="490">
        <v>-2658</v>
      </c>
      <c r="D10209" s="490">
        <v>-435.38040000000001</v>
      </c>
    </row>
    <row r="10210" spans="1:4" x14ac:dyDescent="0.2">
      <c r="A10210" s="489" t="s">
        <v>9257</v>
      </c>
      <c r="B10210" s="489" t="s">
        <v>3291</v>
      </c>
      <c r="C10210" s="490">
        <v>8246</v>
      </c>
      <c r="D10210" s="490">
        <v>2723.6538</v>
      </c>
    </row>
    <row r="10211" spans="1:4" x14ac:dyDescent="0.2">
      <c r="A10211" s="489" t="s">
        <v>9257</v>
      </c>
      <c r="B10211" s="489" t="s">
        <v>3295</v>
      </c>
      <c r="C10211" s="490">
        <v>2474</v>
      </c>
      <c r="D10211" s="490">
        <v>817.16219999999998</v>
      </c>
    </row>
    <row r="10212" spans="1:4" x14ac:dyDescent="0.2">
      <c r="A10212" s="489" t="s">
        <v>9257</v>
      </c>
      <c r="B10212" s="489" t="s">
        <v>3296</v>
      </c>
      <c r="C10212" s="490">
        <v>-2474</v>
      </c>
      <c r="D10212" s="490">
        <v>-405.24119999999999</v>
      </c>
    </row>
    <row r="10213" spans="1:4" x14ac:dyDescent="0.2">
      <c r="A10213" s="489" t="s">
        <v>9257</v>
      </c>
      <c r="B10213" s="489" t="s">
        <v>4010</v>
      </c>
      <c r="C10213" s="490">
        <v>8139</v>
      </c>
      <c r="D10213" s="490">
        <v>2339.1486</v>
      </c>
    </row>
    <row r="10214" spans="1:4" x14ac:dyDescent="0.2">
      <c r="A10214" s="489" t="s">
        <v>9257</v>
      </c>
      <c r="B10214" s="489" t="s">
        <v>4014</v>
      </c>
      <c r="C10214" s="490">
        <v>2075</v>
      </c>
      <c r="D10214" s="490">
        <v>596.35500000000002</v>
      </c>
    </row>
    <row r="10215" spans="1:4" x14ac:dyDescent="0.2">
      <c r="A10215" s="489" t="s">
        <v>9257</v>
      </c>
      <c r="B10215" s="489" t="s">
        <v>4015</v>
      </c>
      <c r="C10215" s="490">
        <v>-2075</v>
      </c>
      <c r="D10215" s="490">
        <v>-339.88499999999999</v>
      </c>
    </row>
    <row r="10216" spans="1:4" x14ac:dyDescent="0.2">
      <c r="A10216" s="489" t="s">
        <v>9257</v>
      </c>
      <c r="B10216" s="489" t="s">
        <v>5153</v>
      </c>
      <c r="C10216" s="490">
        <v>5171.7</v>
      </c>
      <c r="D10216" s="490">
        <v>0</v>
      </c>
    </row>
    <row r="10217" spans="1:4" x14ac:dyDescent="0.2">
      <c r="A10217" s="489" t="s">
        <v>9257</v>
      </c>
      <c r="B10217" s="489" t="s">
        <v>6051</v>
      </c>
      <c r="C10217" s="490">
        <v>2130.4</v>
      </c>
      <c r="D10217" s="490">
        <v>67.55498399999999</v>
      </c>
    </row>
    <row r="10218" spans="1:4" x14ac:dyDescent="0.2">
      <c r="A10218" s="489" t="s">
        <v>9257</v>
      </c>
      <c r="B10218" s="489" t="s">
        <v>5432</v>
      </c>
      <c r="C10218" s="490">
        <v>9313.9030612244896</v>
      </c>
      <c r="D10218" s="490">
        <v>1455.76304846939</v>
      </c>
    </row>
    <row r="10219" spans="1:4" x14ac:dyDescent="0.2">
      <c r="A10219" s="489" t="s">
        <v>9257</v>
      </c>
      <c r="B10219" s="489" t="s">
        <v>5452</v>
      </c>
      <c r="C10219" s="490">
        <v>27941.709183673502</v>
      </c>
      <c r="D10219" s="490">
        <v>4143.7554719387799</v>
      </c>
    </row>
    <row r="10220" spans="1:4" x14ac:dyDescent="0.2">
      <c r="A10220" s="489" t="s">
        <v>9257</v>
      </c>
      <c r="B10220" s="489" t="s">
        <v>5453</v>
      </c>
      <c r="C10220" s="490">
        <v>28463.287755101999</v>
      </c>
      <c r="D10220" s="490">
        <v>3765.6929700000001</v>
      </c>
    </row>
    <row r="10221" spans="1:4" x14ac:dyDescent="0.2">
      <c r="A10221" s="489" t="s">
        <v>9257</v>
      </c>
      <c r="B10221" s="489" t="s">
        <v>3291</v>
      </c>
      <c r="C10221" s="490">
        <v>22264.4320297952</v>
      </c>
      <c r="D10221" s="490">
        <v>7353.94189944134</v>
      </c>
    </row>
    <row r="10222" spans="1:4" x14ac:dyDescent="0.2">
      <c r="A10222" s="489" t="s">
        <v>9257</v>
      </c>
      <c r="B10222" s="489" t="s">
        <v>3292</v>
      </c>
      <c r="C10222" s="490">
        <v>7625.5679702048401</v>
      </c>
      <c r="D10222" s="490">
        <v>2395.9534562383601</v>
      </c>
    </row>
    <row r="10223" spans="1:4" x14ac:dyDescent="0.2">
      <c r="A10223" s="489" t="s">
        <v>9257</v>
      </c>
      <c r="B10223" s="489" t="s">
        <v>3295</v>
      </c>
      <c r="C10223" s="490">
        <v>2889.8324022346401</v>
      </c>
      <c r="D10223" s="490">
        <v>954.51164245810105</v>
      </c>
    </row>
    <row r="10224" spans="1:4" x14ac:dyDescent="0.2">
      <c r="A10224" s="489" t="s">
        <v>9257</v>
      </c>
      <c r="B10224" s="489" t="s">
        <v>3298</v>
      </c>
      <c r="C10224" s="490">
        <v>989.76759776536301</v>
      </c>
      <c r="D10224" s="490">
        <v>310.98497921787703</v>
      </c>
    </row>
    <row r="10225" spans="1:4" x14ac:dyDescent="0.2">
      <c r="A10225" s="489" t="s">
        <v>9257</v>
      </c>
      <c r="B10225" s="489" t="s">
        <v>3296</v>
      </c>
      <c r="C10225" s="490">
        <v>-2889.8324022346401</v>
      </c>
      <c r="D10225" s="490">
        <v>-473.35454748603405</v>
      </c>
    </row>
    <row r="10226" spans="1:4" x14ac:dyDescent="0.2">
      <c r="A10226" s="489" t="s">
        <v>9257</v>
      </c>
      <c r="B10226" s="489" t="s">
        <v>3299</v>
      </c>
      <c r="C10226" s="490">
        <v>-989.76759776536301</v>
      </c>
      <c r="D10226" s="490">
        <v>-162.123932513966</v>
      </c>
    </row>
    <row r="10227" spans="1:4" x14ac:dyDescent="0.2">
      <c r="A10227" s="489" t="s">
        <v>9257</v>
      </c>
      <c r="B10227" s="489" t="s">
        <v>5153</v>
      </c>
      <c r="C10227" s="490">
        <v>918</v>
      </c>
      <c r="D10227" s="490">
        <v>0</v>
      </c>
    </row>
    <row r="10228" spans="1:4" x14ac:dyDescent="0.2">
      <c r="A10228" s="489" t="s">
        <v>9257</v>
      </c>
      <c r="B10228" s="489" t="s">
        <v>4876</v>
      </c>
      <c r="C10228" s="490">
        <v>6636</v>
      </c>
      <c r="D10228" s="490">
        <v>1281.4116000000001</v>
      </c>
    </row>
    <row r="10229" spans="1:4" x14ac:dyDescent="0.2">
      <c r="A10229" s="489" t="s">
        <v>9257</v>
      </c>
      <c r="B10229" s="489" t="s">
        <v>3291</v>
      </c>
      <c r="C10229" s="490">
        <v>9223</v>
      </c>
      <c r="D10229" s="490">
        <v>3046.3569000000002</v>
      </c>
    </row>
    <row r="10230" spans="1:4" x14ac:dyDescent="0.2">
      <c r="A10230" s="489" t="s">
        <v>9257</v>
      </c>
      <c r="B10230" s="489" t="s">
        <v>4010</v>
      </c>
      <c r="C10230" s="490">
        <v>3342</v>
      </c>
      <c r="D10230" s="490">
        <v>960.49080000000004</v>
      </c>
    </row>
    <row r="10231" spans="1:4" x14ac:dyDescent="0.2">
      <c r="A10231" s="489" t="s">
        <v>9257</v>
      </c>
      <c r="B10231" s="489" t="s">
        <v>4014</v>
      </c>
      <c r="C10231" s="490">
        <v>1244</v>
      </c>
      <c r="D10231" s="490">
        <v>357.5256</v>
      </c>
    </row>
    <row r="10232" spans="1:4" x14ac:dyDescent="0.2">
      <c r="A10232" s="489" t="s">
        <v>9257</v>
      </c>
      <c r="B10232" s="489" t="s">
        <v>4015</v>
      </c>
      <c r="C10232" s="490">
        <v>-1244</v>
      </c>
      <c r="D10232" s="490">
        <v>-203.7672</v>
      </c>
    </row>
    <row r="10233" spans="1:4" x14ac:dyDescent="0.2">
      <c r="A10233" s="489" t="s">
        <v>9257</v>
      </c>
      <c r="B10233" s="489" t="s">
        <v>3291</v>
      </c>
      <c r="C10233" s="490">
        <v>29831.982313927751</v>
      </c>
      <c r="D10233" s="490">
        <v>9853.5037582903497</v>
      </c>
    </row>
    <row r="10234" spans="1:4" x14ac:dyDescent="0.2">
      <c r="A10234" s="489" t="s">
        <v>9257</v>
      </c>
      <c r="B10234" s="489" t="s">
        <v>3292</v>
      </c>
      <c r="C10234" s="490">
        <v>10650.017686072209</v>
      </c>
      <c r="D10234" s="490">
        <v>3346.235556963893</v>
      </c>
    </row>
    <row r="10235" spans="1:4" x14ac:dyDescent="0.2">
      <c r="A10235" s="489" t="s">
        <v>9257</v>
      </c>
      <c r="B10235" s="489" t="s">
        <v>4900</v>
      </c>
      <c r="C10235" s="490">
        <v>8312</v>
      </c>
      <c r="D10235" s="490">
        <v>1487.8480000000002</v>
      </c>
    </row>
    <row r="10236" spans="1:4" x14ac:dyDescent="0.2">
      <c r="A10236" s="489" t="s">
        <v>9257</v>
      </c>
      <c r="B10236" s="489" t="s">
        <v>5153</v>
      </c>
      <c r="C10236" s="490">
        <v>3562.2857142857101</v>
      </c>
      <c r="D10236" s="490">
        <v>0</v>
      </c>
    </row>
    <row r="10237" spans="1:4" x14ac:dyDescent="0.2">
      <c r="A10237" s="489" t="s">
        <v>9257</v>
      </c>
      <c r="B10237" s="489" t="s">
        <v>3275</v>
      </c>
      <c r="C10237" s="490">
        <v>9317</v>
      </c>
      <c r="D10237" s="490">
        <v>3172.4385000000002</v>
      </c>
    </row>
    <row r="10238" spans="1:4" x14ac:dyDescent="0.2">
      <c r="A10238" s="489" t="s">
        <v>9257</v>
      </c>
      <c r="B10238" s="489" t="s">
        <v>4827</v>
      </c>
      <c r="C10238" s="490">
        <v>3812</v>
      </c>
      <c r="D10238" s="490">
        <v>931.27160000000003</v>
      </c>
    </row>
    <row r="10239" spans="1:4" x14ac:dyDescent="0.2">
      <c r="A10239" s="489" t="s">
        <v>9257</v>
      </c>
      <c r="B10239" s="489" t="s">
        <v>4832</v>
      </c>
      <c r="C10239" s="490">
        <v>1110</v>
      </c>
      <c r="D10239" s="490">
        <v>271.173</v>
      </c>
    </row>
    <row r="10240" spans="1:4" x14ac:dyDescent="0.2">
      <c r="A10240" s="489" t="s">
        <v>9257</v>
      </c>
      <c r="B10240" s="489" t="s">
        <v>4833</v>
      </c>
      <c r="C10240" s="490">
        <v>-1110</v>
      </c>
      <c r="D10240" s="490">
        <v>-181.81800000000001</v>
      </c>
    </row>
    <row r="10241" spans="1:4" x14ac:dyDescent="0.2">
      <c r="A10241" s="489" t="s">
        <v>9257</v>
      </c>
      <c r="B10241" s="489" t="s">
        <v>4010</v>
      </c>
      <c r="C10241" s="490">
        <v>4629</v>
      </c>
      <c r="D10241" s="490">
        <v>1330.3746000000001</v>
      </c>
    </row>
    <row r="10242" spans="1:4" x14ac:dyDescent="0.2">
      <c r="A10242" s="489" t="s">
        <v>9257</v>
      </c>
      <c r="B10242" s="489" t="s">
        <v>4014</v>
      </c>
      <c r="C10242" s="490">
        <v>3549</v>
      </c>
      <c r="D10242" s="490">
        <v>1019.9826</v>
      </c>
    </row>
    <row r="10243" spans="1:4" x14ac:dyDescent="0.2">
      <c r="A10243" s="489" t="s">
        <v>9257</v>
      </c>
      <c r="B10243" s="489" t="s">
        <v>4015</v>
      </c>
      <c r="C10243" s="490">
        <v>-2453.4</v>
      </c>
      <c r="D10243" s="490">
        <v>-401.86691999999999</v>
      </c>
    </row>
    <row r="10244" spans="1:4" x14ac:dyDescent="0.2">
      <c r="A10244" s="489" t="s">
        <v>9257</v>
      </c>
      <c r="B10244" s="489" t="s">
        <v>4016</v>
      </c>
      <c r="C10244" s="490">
        <v>-1095.6000000000001</v>
      </c>
      <c r="D10244" s="490">
        <v>-131.47200000000001</v>
      </c>
    </row>
    <row r="10245" spans="1:4" x14ac:dyDescent="0.2">
      <c r="A10245" s="489" t="s">
        <v>9257</v>
      </c>
      <c r="B10245" s="489" t="s">
        <v>4010</v>
      </c>
      <c r="C10245" s="490">
        <v>8677</v>
      </c>
      <c r="D10245" s="490">
        <v>2493.7698</v>
      </c>
    </row>
    <row r="10246" spans="1:4" x14ac:dyDescent="0.2">
      <c r="A10246" s="489" t="s">
        <v>9257</v>
      </c>
      <c r="B10246" s="489" t="s">
        <v>4014</v>
      </c>
      <c r="C10246" s="490">
        <v>1589</v>
      </c>
      <c r="D10246" s="490">
        <v>456.67860000000002</v>
      </c>
    </row>
    <row r="10247" spans="1:4" x14ac:dyDescent="0.2">
      <c r="A10247" s="489" t="s">
        <v>9257</v>
      </c>
      <c r="B10247" s="489" t="s">
        <v>4015</v>
      </c>
      <c r="C10247" s="490">
        <v>-1589</v>
      </c>
      <c r="D10247" s="490">
        <v>-260.27820000000003</v>
      </c>
    </row>
    <row r="10248" spans="1:4" x14ac:dyDescent="0.2">
      <c r="A10248" s="489" t="s">
        <v>9257</v>
      </c>
      <c r="B10248" s="489" t="s">
        <v>4010</v>
      </c>
      <c r="C10248" s="490">
        <v>8393</v>
      </c>
      <c r="D10248" s="490">
        <v>2412.1482000000001</v>
      </c>
    </row>
    <row r="10249" spans="1:4" x14ac:dyDescent="0.2">
      <c r="A10249" s="489" t="s">
        <v>9257</v>
      </c>
      <c r="B10249" s="489" t="s">
        <v>4014</v>
      </c>
      <c r="C10249" s="490">
        <v>3911</v>
      </c>
      <c r="D10249" s="490">
        <v>1124.0214000000001</v>
      </c>
    </row>
    <row r="10250" spans="1:4" x14ac:dyDescent="0.2">
      <c r="A10250" s="489" t="s">
        <v>9257</v>
      </c>
      <c r="B10250" s="489" t="s">
        <v>4015</v>
      </c>
      <c r="C10250" s="490">
        <v>-3691.2000000000003</v>
      </c>
      <c r="D10250" s="490">
        <v>-604.61856</v>
      </c>
    </row>
    <row r="10251" spans="1:4" x14ac:dyDescent="0.2">
      <c r="A10251" s="489" t="s">
        <v>9257</v>
      </c>
      <c r="B10251" s="489" t="s">
        <v>4016</v>
      </c>
      <c r="C10251" s="490">
        <v>-219.8</v>
      </c>
      <c r="D10251" s="490">
        <v>-26.375999999999998</v>
      </c>
    </row>
    <row r="10252" spans="1:4" x14ac:dyDescent="0.2">
      <c r="A10252" s="489" t="s">
        <v>9257</v>
      </c>
      <c r="B10252" s="489" t="s">
        <v>3264</v>
      </c>
      <c r="C10252" s="490">
        <v>3928</v>
      </c>
      <c r="D10252" s="490">
        <v>1537.4192</v>
      </c>
    </row>
    <row r="10253" spans="1:4" x14ac:dyDescent="0.2">
      <c r="A10253" s="489" t="s">
        <v>9257</v>
      </c>
      <c r="B10253" s="489" t="s">
        <v>4827</v>
      </c>
      <c r="C10253" s="490">
        <v>6863</v>
      </c>
      <c r="D10253" s="490">
        <v>1676.6309000000001</v>
      </c>
    </row>
    <row r="10254" spans="1:4" x14ac:dyDescent="0.2">
      <c r="A10254" s="489" t="s">
        <v>9257</v>
      </c>
      <c r="B10254" s="489" t="s">
        <v>4832</v>
      </c>
      <c r="C10254" s="490">
        <v>1303</v>
      </c>
      <c r="D10254" s="490">
        <v>318.3229</v>
      </c>
    </row>
    <row r="10255" spans="1:4" x14ac:dyDescent="0.2">
      <c r="A10255" s="489" t="s">
        <v>9257</v>
      </c>
      <c r="B10255" s="489" t="s">
        <v>4833</v>
      </c>
      <c r="C10255" s="490">
        <v>-1303</v>
      </c>
      <c r="D10255" s="490">
        <v>-213.4314</v>
      </c>
    </row>
    <row r="10256" spans="1:4" x14ac:dyDescent="0.2">
      <c r="A10256" s="489" t="s">
        <v>9257</v>
      </c>
      <c r="B10256" s="489" t="s">
        <v>5153</v>
      </c>
      <c r="C10256" s="490">
        <v>3595.7142857142903</v>
      </c>
      <c r="D10256" s="490">
        <v>0</v>
      </c>
    </row>
    <row r="10257" spans="1:4" x14ac:dyDescent="0.2">
      <c r="A10257" s="489" t="s">
        <v>9257</v>
      </c>
      <c r="B10257" s="489" t="s">
        <v>5428</v>
      </c>
      <c r="C10257" s="490">
        <v>8390</v>
      </c>
      <c r="D10257" s="490">
        <v>1427.9780000000001</v>
      </c>
    </row>
    <row r="10258" spans="1:4" x14ac:dyDescent="0.2">
      <c r="A10258" s="489" t="s">
        <v>9257</v>
      </c>
      <c r="B10258" s="489" t="s">
        <v>5153</v>
      </c>
      <c r="C10258" s="490">
        <v>1994.1428571428601</v>
      </c>
      <c r="D10258" s="490">
        <v>0</v>
      </c>
    </row>
    <row r="10259" spans="1:4" x14ac:dyDescent="0.2">
      <c r="A10259" s="489" t="s">
        <v>9257</v>
      </c>
      <c r="B10259" s="489" t="s">
        <v>4892</v>
      </c>
      <c r="C10259" s="490">
        <v>4653</v>
      </c>
      <c r="D10259" s="490">
        <v>862.6662</v>
      </c>
    </row>
    <row r="10260" spans="1:4" x14ac:dyDescent="0.2">
      <c r="A10260" s="489" t="s">
        <v>9257</v>
      </c>
      <c r="B10260" s="489" t="s">
        <v>4900</v>
      </c>
      <c r="C10260" s="490">
        <v>6496</v>
      </c>
      <c r="D10260" s="490">
        <v>1162.7840000000001</v>
      </c>
    </row>
    <row r="10261" spans="1:4" x14ac:dyDescent="0.2">
      <c r="A10261" s="489" t="s">
        <v>9257</v>
      </c>
      <c r="B10261" s="489" t="s">
        <v>5153</v>
      </c>
      <c r="C10261" s="490">
        <v>2784</v>
      </c>
      <c r="D10261" s="490">
        <v>0</v>
      </c>
    </row>
    <row r="10262" spans="1:4" x14ac:dyDescent="0.2">
      <c r="A10262" s="489" t="s">
        <v>9257</v>
      </c>
      <c r="B10262" s="489" t="s">
        <v>5153</v>
      </c>
      <c r="C10262" s="490">
        <v>2649</v>
      </c>
      <c r="D10262" s="490">
        <v>0</v>
      </c>
    </row>
    <row r="10263" spans="1:4" x14ac:dyDescent="0.2">
      <c r="A10263" s="489" t="s">
        <v>9257</v>
      </c>
      <c r="B10263" s="489" t="s">
        <v>4892</v>
      </c>
      <c r="C10263" s="490">
        <v>6181</v>
      </c>
      <c r="D10263" s="490">
        <v>1145.9574</v>
      </c>
    </row>
    <row r="10264" spans="1:4" x14ac:dyDescent="0.2">
      <c r="A10264" s="489" t="s">
        <v>9257</v>
      </c>
      <c r="B10264" s="489" t="s">
        <v>5153</v>
      </c>
      <c r="C10264" s="490">
        <v>2918.1428571428601</v>
      </c>
      <c r="D10264" s="490">
        <v>0</v>
      </c>
    </row>
    <row r="10265" spans="1:4" x14ac:dyDescent="0.2">
      <c r="A10265" s="489" t="s">
        <v>9257</v>
      </c>
      <c r="B10265" s="489" t="s">
        <v>5428</v>
      </c>
      <c r="C10265" s="490">
        <v>6809</v>
      </c>
      <c r="D10265" s="490">
        <v>1158.8918000000001</v>
      </c>
    </row>
    <row r="10266" spans="1:4" x14ac:dyDescent="0.2">
      <c r="A10266" s="489" t="s">
        <v>9257</v>
      </c>
      <c r="B10266" s="489" t="s">
        <v>5880</v>
      </c>
      <c r="C10266" s="490">
        <v>3907</v>
      </c>
      <c r="D10266" s="490">
        <v>498.14250000000004</v>
      </c>
    </row>
    <row r="10267" spans="1:4" x14ac:dyDescent="0.2">
      <c r="A10267" s="489" t="s">
        <v>9257</v>
      </c>
      <c r="B10267" s="489" t="s">
        <v>5153</v>
      </c>
      <c r="C10267" s="490">
        <v>984</v>
      </c>
      <c r="D10267" s="490">
        <v>0</v>
      </c>
    </row>
    <row r="10268" spans="1:4" x14ac:dyDescent="0.2">
      <c r="A10268" s="489" t="s">
        <v>9257</v>
      </c>
      <c r="B10268" s="489" t="s">
        <v>5435</v>
      </c>
      <c r="C10268" s="490">
        <v>2296</v>
      </c>
      <c r="D10268" s="490">
        <v>339.80799999999999</v>
      </c>
    </row>
    <row r="10269" spans="1:4" x14ac:dyDescent="0.2">
      <c r="A10269" s="489" t="s">
        <v>9257</v>
      </c>
      <c r="B10269" s="489" t="s">
        <v>5153</v>
      </c>
      <c r="C10269" s="490">
        <v>2046</v>
      </c>
      <c r="D10269" s="490">
        <v>0</v>
      </c>
    </row>
    <row r="10270" spans="1:4" x14ac:dyDescent="0.2">
      <c r="A10270" s="489" t="s">
        <v>9257</v>
      </c>
      <c r="B10270" s="489" t="s">
        <v>4884</v>
      </c>
      <c r="C10270" s="490">
        <v>4774</v>
      </c>
      <c r="D10270" s="490">
        <v>903.24080000000004</v>
      </c>
    </row>
    <row r="10271" spans="1:4" x14ac:dyDescent="0.2">
      <c r="A10271" s="489" t="s">
        <v>9257</v>
      </c>
      <c r="B10271" s="489" t="s">
        <v>5153</v>
      </c>
      <c r="C10271" s="490">
        <v>984.4285714285711</v>
      </c>
      <c r="D10271" s="490">
        <v>0</v>
      </c>
    </row>
    <row r="10272" spans="1:4" x14ac:dyDescent="0.2">
      <c r="A10272" s="489" t="s">
        <v>9257</v>
      </c>
      <c r="B10272" s="489" t="s">
        <v>5436</v>
      </c>
      <c r="C10272" s="490">
        <v>2297</v>
      </c>
      <c r="D10272" s="490">
        <v>333.98380000000003</v>
      </c>
    </row>
    <row r="10273" spans="1:4" x14ac:dyDescent="0.2">
      <c r="A10273" s="489" t="s">
        <v>9257</v>
      </c>
      <c r="B10273" s="489" t="s">
        <v>5153</v>
      </c>
      <c r="C10273" s="490">
        <v>1308.42857142857</v>
      </c>
      <c r="D10273" s="490">
        <v>0</v>
      </c>
    </row>
    <row r="10274" spans="1:4" x14ac:dyDescent="0.2">
      <c r="A10274" s="489" t="s">
        <v>9257</v>
      </c>
      <c r="B10274" s="489" t="s">
        <v>5430</v>
      </c>
      <c r="C10274" s="490">
        <v>3053</v>
      </c>
      <c r="D10274" s="490">
        <v>497.02840000000003</v>
      </c>
    </row>
    <row r="10275" spans="1:4" x14ac:dyDescent="0.2">
      <c r="A10275" s="489" t="s">
        <v>9257</v>
      </c>
      <c r="B10275" s="489" t="s">
        <v>5153</v>
      </c>
      <c r="C10275" s="490">
        <v>409.98242333582601</v>
      </c>
      <c r="D10275" s="490">
        <v>0</v>
      </c>
    </row>
    <row r="10276" spans="1:4" x14ac:dyDescent="0.2">
      <c r="A10276" s="489" t="s">
        <v>9257</v>
      </c>
      <c r="B10276" s="489" t="s">
        <v>5436</v>
      </c>
      <c r="C10276" s="490">
        <v>965.64397905759199</v>
      </c>
      <c r="D10276" s="490">
        <v>140.404634554974</v>
      </c>
    </row>
    <row r="10277" spans="1:4" x14ac:dyDescent="0.2">
      <c r="A10277" s="489" t="s">
        <v>9257</v>
      </c>
      <c r="B10277" s="489" t="s">
        <v>5153</v>
      </c>
      <c r="C10277" s="490">
        <v>1083.8571428571402</v>
      </c>
      <c r="D10277" s="490">
        <v>0</v>
      </c>
    </row>
    <row r="10278" spans="1:4" x14ac:dyDescent="0.2">
      <c r="A10278" s="489" t="s">
        <v>9257</v>
      </c>
      <c r="B10278" s="489" t="s">
        <v>4904</v>
      </c>
      <c r="C10278" s="490">
        <v>2529</v>
      </c>
      <c r="D10278" s="490">
        <v>441.31050000000005</v>
      </c>
    </row>
    <row r="10279" spans="1:4" x14ac:dyDescent="0.2">
      <c r="A10279" s="489" t="s">
        <v>9257</v>
      </c>
      <c r="B10279" s="489" t="s">
        <v>5153</v>
      </c>
      <c r="C10279" s="490">
        <v>1716.4285714285702</v>
      </c>
      <c r="D10279" s="490">
        <v>0</v>
      </c>
    </row>
    <row r="10280" spans="1:4" x14ac:dyDescent="0.2">
      <c r="A10280" s="489" t="s">
        <v>9257</v>
      </c>
      <c r="B10280" s="489" t="s">
        <v>5430</v>
      </c>
      <c r="C10280" s="490">
        <v>4005</v>
      </c>
      <c r="D10280" s="490">
        <v>652.01400000000001</v>
      </c>
    </row>
    <row r="10281" spans="1:4" x14ac:dyDescent="0.2">
      <c r="A10281" s="489" t="s">
        <v>9257</v>
      </c>
      <c r="B10281" s="489" t="s">
        <v>5153</v>
      </c>
      <c r="C10281" s="490">
        <v>66101.63</v>
      </c>
      <c r="D10281" s="490">
        <v>0</v>
      </c>
    </row>
    <row r="10282" spans="1:4" x14ac:dyDescent="0.2">
      <c r="A10282" s="489" t="s">
        <v>9257</v>
      </c>
      <c r="B10282" s="489" t="s">
        <v>5434</v>
      </c>
      <c r="C10282" s="490">
        <v>1281.7509157509201</v>
      </c>
      <c r="D10282" s="490">
        <v>193.15986300366302</v>
      </c>
    </row>
    <row r="10283" spans="1:4" x14ac:dyDescent="0.2">
      <c r="A10283" s="489" t="s">
        <v>9257</v>
      </c>
      <c r="B10283" s="489" t="s">
        <v>5458</v>
      </c>
      <c r="C10283" s="490">
        <v>3845.2527472527504</v>
      </c>
      <c r="D10283" s="490">
        <v>549.87114285714301</v>
      </c>
    </row>
    <row r="10284" spans="1:4" x14ac:dyDescent="0.2">
      <c r="A10284" s="489" t="s">
        <v>9257</v>
      </c>
      <c r="B10284" s="489" t="s">
        <v>5459</v>
      </c>
      <c r="C10284" s="490">
        <v>3620.9463369963401</v>
      </c>
      <c r="D10284" s="490">
        <v>461.67065796703304</v>
      </c>
    </row>
    <row r="10285" spans="1:4" x14ac:dyDescent="0.2">
      <c r="A10285" s="489" t="s">
        <v>9257</v>
      </c>
      <c r="B10285" s="489" t="s">
        <v>5153</v>
      </c>
      <c r="C10285" s="490">
        <v>84891.457577445806</v>
      </c>
      <c r="D10285" s="490">
        <v>0</v>
      </c>
    </row>
    <row r="10286" spans="1:4" x14ac:dyDescent="0.2">
      <c r="A10286" s="489" t="s">
        <v>9257</v>
      </c>
      <c r="B10286" s="489" t="s">
        <v>4896</v>
      </c>
      <c r="C10286" s="490">
        <v>6392.5964246357307</v>
      </c>
      <c r="D10286" s="490">
        <v>1173.68070356312</v>
      </c>
    </row>
    <row r="10287" spans="1:4" x14ac:dyDescent="0.2">
      <c r="A10287" s="489" t="s">
        <v>9257</v>
      </c>
      <c r="B10287" s="489" t="s">
        <v>4897</v>
      </c>
      <c r="C10287" s="490">
        <v>19177.789273907201</v>
      </c>
      <c r="D10287" s="490">
        <v>3340.77089151463</v>
      </c>
    </row>
    <row r="10288" spans="1:4" x14ac:dyDescent="0.2">
      <c r="A10288" s="489" t="s">
        <v>9257</v>
      </c>
      <c r="B10288" s="489" t="s">
        <v>4898</v>
      </c>
      <c r="C10288" s="490">
        <v>145987.724549406</v>
      </c>
      <c r="D10288" s="490">
        <v>22671.893622522799</v>
      </c>
    </row>
    <row r="10289" spans="1:4" x14ac:dyDescent="0.2">
      <c r="A10289" s="489" t="s">
        <v>9257</v>
      </c>
      <c r="B10289" s="489" t="s">
        <v>5153</v>
      </c>
      <c r="C10289" s="490">
        <v>18444.762422554202</v>
      </c>
      <c r="D10289" s="490">
        <v>0</v>
      </c>
    </row>
    <row r="10290" spans="1:4" x14ac:dyDescent="0.2">
      <c r="A10290" s="489" t="s">
        <v>9257</v>
      </c>
      <c r="B10290" s="489" t="s">
        <v>5860</v>
      </c>
      <c r="C10290" s="490">
        <v>6392.5964246357307</v>
      </c>
      <c r="D10290" s="490">
        <v>857.2471805436511</v>
      </c>
    </row>
    <row r="10291" spans="1:4" x14ac:dyDescent="0.2">
      <c r="A10291" s="489" t="s">
        <v>9257</v>
      </c>
      <c r="B10291" s="489" t="s">
        <v>5861</v>
      </c>
      <c r="C10291" s="490">
        <v>19177.789273907201</v>
      </c>
      <c r="D10291" s="490">
        <v>2439.4147956409902</v>
      </c>
    </row>
    <row r="10292" spans="1:4" x14ac:dyDescent="0.2">
      <c r="A10292" s="489" t="s">
        <v>9257</v>
      </c>
      <c r="B10292" s="489" t="s">
        <v>5862</v>
      </c>
      <c r="C10292" s="490">
        <v>11704.844053508001</v>
      </c>
      <c r="D10292" s="490">
        <v>1328.49980007316</v>
      </c>
    </row>
    <row r="10293" spans="1:4" x14ac:dyDescent="0.2">
      <c r="A10293" s="489" t="s">
        <v>9257</v>
      </c>
      <c r="B10293" s="489" t="s">
        <v>1129</v>
      </c>
      <c r="C10293" s="490">
        <v>29374.107501122402</v>
      </c>
      <c r="D10293" s="490">
        <v>14454.998301302301</v>
      </c>
    </row>
    <row r="10294" spans="1:4" x14ac:dyDescent="0.2">
      <c r="A10294" s="489" t="s">
        <v>9257</v>
      </c>
      <c r="B10294" s="489" t="s">
        <v>1129</v>
      </c>
      <c r="C10294" s="490">
        <v>29374.107501122402</v>
      </c>
      <c r="D10294" s="490">
        <v>14454.998301302301</v>
      </c>
    </row>
    <row r="10295" spans="1:4" x14ac:dyDescent="0.2">
      <c r="A10295" s="489" t="s">
        <v>9257</v>
      </c>
      <c r="B10295" s="489" t="s">
        <v>1129</v>
      </c>
      <c r="C10295" s="490">
        <v>29374.107501122402</v>
      </c>
      <c r="D10295" s="490">
        <v>14454.998301302301</v>
      </c>
    </row>
    <row r="10296" spans="1:4" x14ac:dyDescent="0.2">
      <c r="A10296" s="489" t="s">
        <v>9257</v>
      </c>
      <c r="B10296" s="489" t="s">
        <v>1129</v>
      </c>
      <c r="C10296" s="490">
        <v>29374.107501122402</v>
      </c>
      <c r="D10296" s="490">
        <v>14454.998301302301</v>
      </c>
    </row>
    <row r="10297" spans="1:4" x14ac:dyDescent="0.2">
      <c r="A10297" s="489" t="s">
        <v>9257</v>
      </c>
      <c r="B10297" s="489" t="s">
        <v>1136</v>
      </c>
      <c r="C10297" s="490">
        <v>29452.647895510399</v>
      </c>
      <c r="D10297" s="490">
        <v>13769.1128911511</v>
      </c>
    </row>
    <row r="10298" spans="1:4" x14ac:dyDescent="0.2">
      <c r="A10298" s="489" t="s">
        <v>9257</v>
      </c>
      <c r="B10298" s="489" t="s">
        <v>4010</v>
      </c>
      <c r="C10298" s="490">
        <v>25281.375085804699</v>
      </c>
      <c r="D10298" s="490">
        <v>7265.8671996602707</v>
      </c>
    </row>
    <row r="10299" spans="1:4" x14ac:dyDescent="0.2">
      <c r="A10299" s="489" t="s">
        <v>9257</v>
      </c>
      <c r="B10299" s="489" t="s">
        <v>4011</v>
      </c>
      <c r="C10299" s="490">
        <v>40854.702138660403</v>
      </c>
      <c r="D10299" s="490">
        <v>11165.590094495899</v>
      </c>
    </row>
    <row r="10300" spans="1:4" x14ac:dyDescent="0.2">
      <c r="A10300" s="489" t="s">
        <v>9257</v>
      </c>
      <c r="B10300" s="489" t="s">
        <v>4011</v>
      </c>
      <c r="C10300" s="490">
        <v>18135.173061550602</v>
      </c>
      <c r="D10300" s="490">
        <v>4956.3427977217698</v>
      </c>
    </row>
    <row r="10301" spans="1:4" x14ac:dyDescent="0.2">
      <c r="A10301" s="489" t="s">
        <v>9257</v>
      </c>
      <c r="B10301" s="489" t="s">
        <v>4012</v>
      </c>
      <c r="C10301" s="490">
        <v>331169.15937398403</v>
      </c>
      <c r="D10301" s="490">
        <v>85640.3446141124</v>
      </c>
    </row>
    <row r="10302" spans="1:4" x14ac:dyDescent="0.2">
      <c r="A10302" s="489" t="s">
        <v>9257</v>
      </c>
      <c r="B10302" s="489" t="s">
        <v>3265</v>
      </c>
      <c r="C10302" s="490">
        <v>13388.395147486901</v>
      </c>
      <c r="D10302" s="490">
        <v>4984.4995134093706</v>
      </c>
    </row>
    <row r="10303" spans="1:4" x14ac:dyDescent="0.2">
      <c r="A10303" s="489" t="s">
        <v>9257</v>
      </c>
      <c r="B10303" s="489" t="s">
        <v>3264</v>
      </c>
      <c r="C10303" s="490">
        <v>29620.343246652399</v>
      </c>
      <c r="D10303" s="490">
        <v>11593.4023467398</v>
      </c>
    </row>
    <row r="10304" spans="1:4" x14ac:dyDescent="0.2">
      <c r="A10304" s="489" t="s">
        <v>9257</v>
      </c>
      <c r="B10304" s="489" t="s">
        <v>1122</v>
      </c>
      <c r="C10304" s="490">
        <v>29422.874291674801</v>
      </c>
      <c r="D10304" s="490">
        <v>15241.0488830875</v>
      </c>
    </row>
    <row r="10305" spans="1:4" x14ac:dyDescent="0.2">
      <c r="A10305" s="489" t="s">
        <v>9257</v>
      </c>
      <c r="B10305" s="489" t="s">
        <v>1122</v>
      </c>
      <c r="C10305" s="490">
        <v>29324.139814185899</v>
      </c>
      <c r="D10305" s="490">
        <v>15189.904423748299</v>
      </c>
    </row>
    <row r="10306" spans="1:4" x14ac:dyDescent="0.2">
      <c r="A10306" s="489" t="s">
        <v>9257</v>
      </c>
      <c r="B10306" s="489" t="s">
        <v>5437</v>
      </c>
      <c r="C10306" s="490">
        <v>8877.5472413793104</v>
      </c>
      <c r="D10306" s="490">
        <v>1266.8259913448301</v>
      </c>
    </row>
    <row r="10307" spans="1:4" x14ac:dyDescent="0.2">
      <c r="A10307" s="489" t="s">
        <v>9257</v>
      </c>
      <c r="B10307" s="489" t="s">
        <v>6049</v>
      </c>
      <c r="C10307" s="490">
        <v>14302.715</v>
      </c>
      <c r="D10307" s="490">
        <v>498.79539105000003</v>
      </c>
    </row>
    <row r="10308" spans="1:4" x14ac:dyDescent="0.2">
      <c r="A10308" s="489" t="s">
        <v>9257</v>
      </c>
      <c r="B10308" s="489" t="s">
        <v>5467</v>
      </c>
      <c r="C10308" s="490">
        <v>26632.641724137902</v>
      </c>
      <c r="D10308" s="490">
        <v>3606.0596894482801</v>
      </c>
    </row>
    <row r="10309" spans="1:4" x14ac:dyDescent="0.2">
      <c r="A10309" s="489" t="s">
        <v>9257</v>
      </c>
      <c r="B10309" s="489" t="s">
        <v>5468</v>
      </c>
      <c r="C10309" s="490">
        <v>93214.2460344828</v>
      </c>
      <c r="D10309" s="490">
        <v>11260.280920965501</v>
      </c>
    </row>
    <row r="10310" spans="1:4" x14ac:dyDescent="0.2">
      <c r="A10310" s="489" t="s">
        <v>9257</v>
      </c>
      <c r="B10310" s="489" t="s">
        <v>5153</v>
      </c>
      <c r="C10310" s="490">
        <v>1584</v>
      </c>
      <c r="D10310" s="490">
        <v>0</v>
      </c>
    </row>
    <row r="10311" spans="1:4" x14ac:dyDescent="0.2">
      <c r="A10311" s="489" t="s">
        <v>9257</v>
      </c>
      <c r="B10311" s="489" t="s">
        <v>5431</v>
      </c>
      <c r="C10311" s="490">
        <v>3696</v>
      </c>
      <c r="D10311" s="490">
        <v>588.40320000000008</v>
      </c>
    </row>
    <row r="10312" spans="1:4" x14ac:dyDescent="0.2">
      <c r="A10312" s="489" t="s">
        <v>9257</v>
      </c>
      <c r="B10312" s="489" t="s">
        <v>5153</v>
      </c>
      <c r="C10312" s="490">
        <v>832.28571428571399</v>
      </c>
      <c r="D10312" s="490">
        <v>0</v>
      </c>
    </row>
    <row r="10313" spans="1:4" x14ac:dyDescent="0.2">
      <c r="A10313" s="489" t="s">
        <v>9257</v>
      </c>
      <c r="B10313" s="489" t="s">
        <v>5436</v>
      </c>
      <c r="C10313" s="490">
        <v>1942</v>
      </c>
      <c r="D10313" s="490">
        <v>282.36680000000001</v>
      </c>
    </row>
    <row r="10314" spans="1:4" x14ac:dyDescent="0.2">
      <c r="A10314" s="489" t="s">
        <v>9257</v>
      </c>
      <c r="B10314" s="489" t="s">
        <v>5153</v>
      </c>
      <c r="C10314" s="490">
        <v>12562.32</v>
      </c>
      <c r="D10314" s="490">
        <v>0</v>
      </c>
    </row>
    <row r="10315" spans="1:4" x14ac:dyDescent="0.2">
      <c r="A10315" s="489" t="s">
        <v>9257</v>
      </c>
      <c r="B10315" s="489" t="s">
        <v>5437</v>
      </c>
      <c r="C10315" s="490">
        <v>1973.4240362811802</v>
      </c>
      <c r="D10315" s="490">
        <v>281.60760997732399</v>
      </c>
    </row>
    <row r="10316" spans="1:4" x14ac:dyDescent="0.2">
      <c r="A10316" s="489" t="s">
        <v>9257</v>
      </c>
      <c r="B10316" s="489" t="s">
        <v>5467</v>
      </c>
      <c r="C10316" s="490">
        <v>3248.2559637188201</v>
      </c>
      <c r="D10316" s="490">
        <v>439.81385748752803</v>
      </c>
    </row>
    <row r="10317" spans="1:4" x14ac:dyDescent="0.2">
      <c r="A10317" s="489" t="s">
        <v>9257</v>
      </c>
      <c r="B10317" s="489" t="s">
        <v>5429</v>
      </c>
      <c r="C10317" s="490">
        <v>7754.2130569505307</v>
      </c>
      <c r="D10317" s="490">
        <v>1290.30105267657</v>
      </c>
    </row>
    <row r="10318" spans="1:4" x14ac:dyDescent="0.2">
      <c r="A10318" s="489" t="s">
        <v>9257</v>
      </c>
      <c r="B10318" s="489" t="s">
        <v>6051</v>
      </c>
      <c r="C10318" s="490">
        <v>8063.52</v>
      </c>
      <c r="D10318" s="490">
        <v>255.69421920000002</v>
      </c>
    </row>
    <row r="10319" spans="1:4" x14ac:dyDescent="0.2">
      <c r="A10319" s="489" t="s">
        <v>9257</v>
      </c>
      <c r="B10319" s="489" t="s">
        <v>5443</v>
      </c>
      <c r="C10319" s="490">
        <v>23262.639170851602</v>
      </c>
      <c r="D10319" s="490">
        <v>3673.1707250774703</v>
      </c>
    </row>
    <row r="10320" spans="1:4" x14ac:dyDescent="0.2">
      <c r="A10320" s="489" t="s">
        <v>9257</v>
      </c>
      <c r="B10320" s="489" t="s">
        <v>5444</v>
      </c>
      <c r="C10320" s="490">
        <v>41554.827772197903</v>
      </c>
      <c r="D10320" s="490">
        <v>5850.91975032546</v>
      </c>
    </row>
    <row r="10321" spans="1:4" x14ac:dyDescent="0.2">
      <c r="A10321" s="489" t="s">
        <v>9257</v>
      </c>
      <c r="B10321" s="489" t="s">
        <v>4010</v>
      </c>
      <c r="C10321" s="490">
        <v>12029</v>
      </c>
      <c r="D10321" s="490">
        <v>3457.1346000000003</v>
      </c>
    </row>
    <row r="10322" spans="1:4" x14ac:dyDescent="0.2">
      <c r="A10322" s="489" t="s">
        <v>9257</v>
      </c>
      <c r="B10322" s="489" t="s">
        <v>4010</v>
      </c>
      <c r="C10322" s="490">
        <v>500</v>
      </c>
      <c r="D10322" s="490">
        <v>143.70000000000002</v>
      </c>
    </row>
    <row r="10323" spans="1:4" x14ac:dyDescent="0.2">
      <c r="A10323" s="489" t="s">
        <v>9257</v>
      </c>
      <c r="B10323" s="489" t="s">
        <v>4014</v>
      </c>
      <c r="C10323" s="490">
        <v>6267</v>
      </c>
      <c r="D10323" s="490">
        <v>1801.1358</v>
      </c>
    </row>
    <row r="10324" spans="1:4" x14ac:dyDescent="0.2">
      <c r="A10324" s="489" t="s">
        <v>9257</v>
      </c>
      <c r="B10324" s="489" t="s">
        <v>4015</v>
      </c>
      <c r="C10324" s="490">
        <v>-2030.1000000000001</v>
      </c>
      <c r="D10324" s="490">
        <v>-332.53038000000004</v>
      </c>
    </row>
    <row r="10325" spans="1:4" x14ac:dyDescent="0.2">
      <c r="A10325" s="489" t="s">
        <v>9257</v>
      </c>
      <c r="B10325" s="489" t="s">
        <v>4016</v>
      </c>
      <c r="C10325" s="490">
        <v>-4236.8999999999996</v>
      </c>
      <c r="D10325" s="490">
        <v>-508.428</v>
      </c>
    </row>
    <row r="10326" spans="1:4" x14ac:dyDescent="0.2">
      <c r="A10326" s="489" t="s">
        <v>9257</v>
      </c>
      <c r="B10326" s="489" t="s">
        <v>3275</v>
      </c>
      <c r="C10326" s="490">
        <v>6843</v>
      </c>
      <c r="D10326" s="490">
        <v>2330.0415000000003</v>
      </c>
    </row>
    <row r="10327" spans="1:4" x14ac:dyDescent="0.2">
      <c r="A10327" s="489" t="s">
        <v>9257</v>
      </c>
      <c r="B10327" s="489" t="s">
        <v>5153</v>
      </c>
      <c r="C10327" s="490">
        <v>1858</v>
      </c>
      <c r="D10327" s="490">
        <v>0</v>
      </c>
    </row>
    <row r="10328" spans="1:4" x14ac:dyDescent="0.2">
      <c r="A10328" s="489" t="s">
        <v>9257</v>
      </c>
      <c r="B10328" s="489" t="s">
        <v>4888</v>
      </c>
      <c r="C10328" s="490">
        <v>9103.4749034749002</v>
      </c>
      <c r="D10328" s="490">
        <v>1705.08084942085</v>
      </c>
    </row>
    <row r="10329" spans="1:4" x14ac:dyDescent="0.2">
      <c r="A10329" s="489" t="s">
        <v>9257</v>
      </c>
      <c r="B10329" s="489" t="s">
        <v>4889</v>
      </c>
      <c r="C10329" s="490">
        <v>2685.5250965251003</v>
      </c>
      <c r="D10329" s="490">
        <v>477.21780965251003</v>
      </c>
    </row>
    <row r="10330" spans="1:4" x14ac:dyDescent="0.2">
      <c r="A10330" s="489" t="s">
        <v>9257</v>
      </c>
      <c r="B10330" s="489" t="s">
        <v>4010</v>
      </c>
      <c r="C10330" s="490">
        <v>10592</v>
      </c>
      <c r="D10330" s="490">
        <v>3044.1408000000001</v>
      </c>
    </row>
    <row r="10331" spans="1:4" x14ac:dyDescent="0.2">
      <c r="A10331" s="489" t="s">
        <v>9257</v>
      </c>
      <c r="B10331" s="489" t="s">
        <v>3264</v>
      </c>
      <c r="C10331" s="490">
        <v>5112</v>
      </c>
      <c r="D10331" s="490">
        <v>2000.8368</v>
      </c>
    </row>
    <row r="10332" spans="1:4" x14ac:dyDescent="0.2">
      <c r="A10332" s="489" t="s">
        <v>9257</v>
      </c>
      <c r="B10332" s="489" t="s">
        <v>3291</v>
      </c>
      <c r="C10332" s="490">
        <v>7128</v>
      </c>
      <c r="D10332" s="490">
        <v>2354.3784000000001</v>
      </c>
    </row>
    <row r="10333" spans="1:4" x14ac:dyDescent="0.2">
      <c r="A10333" s="489" t="s">
        <v>9257</v>
      </c>
      <c r="B10333" s="489" t="s">
        <v>4010</v>
      </c>
      <c r="C10333" s="490">
        <v>9679</v>
      </c>
      <c r="D10333" s="490">
        <v>2781.7446</v>
      </c>
    </row>
    <row r="10334" spans="1:4" x14ac:dyDescent="0.2">
      <c r="A10334" s="489" t="s">
        <v>9257</v>
      </c>
      <c r="B10334" s="489" t="s">
        <v>4014</v>
      </c>
      <c r="C10334" s="490">
        <v>3717</v>
      </c>
      <c r="D10334" s="490">
        <v>1068.2658000000001</v>
      </c>
    </row>
    <row r="10335" spans="1:4" x14ac:dyDescent="0.2">
      <c r="A10335" s="489" t="s">
        <v>9257</v>
      </c>
      <c r="B10335" s="489" t="s">
        <v>4015</v>
      </c>
      <c r="C10335" s="490">
        <v>-3717</v>
      </c>
      <c r="D10335" s="490">
        <v>-608.84460000000001</v>
      </c>
    </row>
    <row r="10336" spans="1:4" x14ac:dyDescent="0.2">
      <c r="A10336" s="489" t="s">
        <v>9257</v>
      </c>
      <c r="B10336" s="489" t="s">
        <v>4010</v>
      </c>
      <c r="C10336" s="490">
        <v>11780</v>
      </c>
      <c r="D10336" s="490">
        <v>3385.5720000000001</v>
      </c>
    </row>
    <row r="10337" spans="1:4" x14ac:dyDescent="0.2">
      <c r="A10337" s="489" t="s">
        <v>9257</v>
      </c>
      <c r="B10337" s="489" t="s">
        <v>4014</v>
      </c>
      <c r="C10337" s="490">
        <v>1369</v>
      </c>
      <c r="D10337" s="490">
        <v>393.45060000000001</v>
      </c>
    </row>
    <row r="10338" spans="1:4" x14ac:dyDescent="0.2">
      <c r="A10338" s="489" t="s">
        <v>9257</v>
      </c>
      <c r="B10338" s="489" t="s">
        <v>4015</v>
      </c>
      <c r="C10338" s="490">
        <v>-1369</v>
      </c>
      <c r="D10338" s="490">
        <v>-224.2422</v>
      </c>
    </row>
    <row r="10339" spans="1:4" x14ac:dyDescent="0.2">
      <c r="A10339" s="489" t="s">
        <v>9257</v>
      </c>
      <c r="B10339" s="489" t="s">
        <v>4827</v>
      </c>
      <c r="C10339" s="490">
        <v>18845.2050570459</v>
      </c>
      <c r="D10339" s="490">
        <v>4603.8835954363203</v>
      </c>
    </row>
    <row r="10340" spans="1:4" x14ac:dyDescent="0.2">
      <c r="A10340" s="489" t="s">
        <v>9257</v>
      </c>
      <c r="B10340" s="489" t="s">
        <v>4832</v>
      </c>
      <c r="C10340" s="490">
        <v>11314.0918902251</v>
      </c>
      <c r="D10340" s="490">
        <v>2764.0326487819902</v>
      </c>
    </row>
    <row r="10341" spans="1:4" x14ac:dyDescent="0.2">
      <c r="A10341" s="489" t="s">
        <v>9257</v>
      </c>
      <c r="B10341" s="489" t="s">
        <v>4833</v>
      </c>
      <c r="C10341" s="490">
        <v>-9047.7890841813096</v>
      </c>
      <c r="D10341" s="490">
        <v>-1482.0278519889</v>
      </c>
    </row>
    <row r="10342" spans="1:4" x14ac:dyDescent="0.2">
      <c r="A10342" s="489" t="s">
        <v>9257</v>
      </c>
      <c r="B10342" s="489" t="s">
        <v>4834</v>
      </c>
      <c r="C10342" s="490">
        <v>-2266.30280604379</v>
      </c>
      <c r="D10342" s="490">
        <v>-271.956336725254</v>
      </c>
    </row>
    <row r="10343" spans="1:4" x14ac:dyDescent="0.2">
      <c r="A10343" s="489" t="s">
        <v>9257</v>
      </c>
      <c r="B10343" s="489" t="s">
        <v>4829</v>
      </c>
      <c r="C10343" s="490">
        <v>11712.2949429541</v>
      </c>
      <c r="D10343" s="490">
        <v>2720.7661152482301</v>
      </c>
    </row>
    <row r="10344" spans="1:4" x14ac:dyDescent="0.2">
      <c r="A10344" s="489" t="s">
        <v>9257</v>
      </c>
      <c r="B10344" s="489" t="s">
        <v>4835</v>
      </c>
      <c r="C10344" s="490">
        <v>7031.7081097749005</v>
      </c>
      <c r="D10344" s="490">
        <v>1633.46579390071</v>
      </c>
    </row>
    <row r="10345" spans="1:4" x14ac:dyDescent="0.2">
      <c r="A10345" s="489" t="s">
        <v>9257</v>
      </c>
      <c r="B10345" s="489" t="s">
        <v>4836</v>
      </c>
      <c r="C10345" s="490">
        <v>-5623.2009158186902</v>
      </c>
      <c r="D10345" s="490">
        <v>-921.08031001110101</v>
      </c>
    </row>
    <row r="10346" spans="1:4" x14ac:dyDescent="0.2">
      <c r="A10346" s="489" t="s">
        <v>9257</v>
      </c>
      <c r="B10346" s="489" t="s">
        <v>4837</v>
      </c>
      <c r="C10346" s="490">
        <v>-1408.5071939562101</v>
      </c>
      <c r="D10346" s="490">
        <v>-169.02086327474601</v>
      </c>
    </row>
    <row r="10347" spans="1:4" x14ac:dyDescent="0.2">
      <c r="A10347" s="489" t="s">
        <v>9257</v>
      </c>
      <c r="B10347" s="489" t="s">
        <v>5153</v>
      </c>
      <c r="C10347" s="490">
        <v>2651.1428571428601</v>
      </c>
      <c r="D10347" s="490">
        <v>0</v>
      </c>
    </row>
    <row r="10348" spans="1:4" x14ac:dyDescent="0.2">
      <c r="A10348" s="489" t="s">
        <v>9257</v>
      </c>
      <c r="B10348" s="489" t="s">
        <v>5435</v>
      </c>
      <c r="C10348" s="490">
        <v>6186</v>
      </c>
      <c r="D10348" s="490">
        <v>915.52800000000002</v>
      </c>
    </row>
    <row r="10349" spans="1:4" x14ac:dyDescent="0.2">
      <c r="A10349" s="489" t="s">
        <v>9257</v>
      </c>
      <c r="B10349" s="489" t="s">
        <v>4010</v>
      </c>
      <c r="C10349" s="490">
        <v>27520</v>
      </c>
      <c r="D10349" s="490">
        <v>7909.2480000000005</v>
      </c>
    </row>
    <row r="10350" spans="1:4" x14ac:dyDescent="0.2">
      <c r="A10350" s="489" t="s">
        <v>9257</v>
      </c>
      <c r="B10350" s="489" t="s">
        <v>4010</v>
      </c>
      <c r="C10350" s="490">
        <v>14360</v>
      </c>
      <c r="D10350" s="490">
        <v>4127.0640000000003</v>
      </c>
    </row>
    <row r="10351" spans="1:4" x14ac:dyDescent="0.2">
      <c r="A10351" s="489" t="s">
        <v>9257</v>
      </c>
      <c r="B10351" s="489" t="s">
        <v>5153</v>
      </c>
      <c r="C10351" s="490">
        <v>1999</v>
      </c>
      <c r="D10351" s="490">
        <v>0</v>
      </c>
    </row>
    <row r="10352" spans="1:4" x14ac:dyDescent="0.2">
      <c r="A10352" s="489" t="s">
        <v>9257</v>
      </c>
      <c r="B10352" s="489" t="s">
        <v>4876</v>
      </c>
      <c r="C10352" s="490">
        <v>6860</v>
      </c>
      <c r="D10352" s="490">
        <v>1324.6660000000002</v>
      </c>
    </row>
    <row r="10353" spans="1:4" x14ac:dyDescent="0.2">
      <c r="A10353" s="489" t="s">
        <v>9257</v>
      </c>
      <c r="B10353" s="489" t="s">
        <v>3264</v>
      </c>
      <c r="C10353" s="490">
        <v>7372</v>
      </c>
      <c r="D10353" s="490">
        <v>2885.4008000000003</v>
      </c>
    </row>
    <row r="10354" spans="1:4" x14ac:dyDescent="0.2">
      <c r="A10354" s="489" t="s">
        <v>9257</v>
      </c>
      <c r="B10354" s="489" t="s">
        <v>4900</v>
      </c>
      <c r="C10354" s="490">
        <v>10722</v>
      </c>
      <c r="D10354" s="490">
        <v>1919.2380000000001</v>
      </c>
    </row>
    <row r="10355" spans="1:4" x14ac:dyDescent="0.2">
      <c r="A10355" s="489" t="s">
        <v>9257</v>
      </c>
      <c r="B10355" s="489" t="s">
        <v>4010</v>
      </c>
      <c r="C10355" s="490">
        <v>28861</v>
      </c>
      <c r="D10355" s="490">
        <v>8294.6514000000006</v>
      </c>
    </row>
    <row r="10356" spans="1:4" x14ac:dyDescent="0.2">
      <c r="A10356" s="489" t="s">
        <v>9257</v>
      </c>
      <c r="B10356" s="489" t="s">
        <v>3264</v>
      </c>
      <c r="C10356" s="490">
        <v>9792</v>
      </c>
      <c r="D10356" s="490">
        <v>3832.5888</v>
      </c>
    </row>
    <row r="10357" spans="1:4" x14ac:dyDescent="0.2">
      <c r="A10357" s="489" t="s">
        <v>9257</v>
      </c>
      <c r="B10357" s="489" t="s">
        <v>5153</v>
      </c>
      <c r="C10357" s="490">
        <v>4200</v>
      </c>
      <c r="D10357" s="490">
        <v>0</v>
      </c>
    </row>
    <row r="10358" spans="1:4" x14ac:dyDescent="0.2">
      <c r="A10358" s="489" t="s">
        <v>9257</v>
      </c>
      <c r="B10358" s="489" t="s">
        <v>4904</v>
      </c>
      <c r="C10358" s="490">
        <v>5034.4551282051307</v>
      </c>
      <c r="D10358" s="490">
        <v>878.51241987179503</v>
      </c>
    </row>
    <row r="10359" spans="1:4" x14ac:dyDescent="0.2">
      <c r="A10359" s="489" t="s">
        <v>9257</v>
      </c>
      <c r="B10359" s="489" t="s">
        <v>4905</v>
      </c>
      <c r="C10359" s="490">
        <v>1248.54487179487</v>
      </c>
      <c r="D10359" s="490">
        <v>206.759030769231</v>
      </c>
    </row>
    <row r="10360" spans="1:4" x14ac:dyDescent="0.2">
      <c r="A10360" s="489" t="s">
        <v>9257</v>
      </c>
      <c r="B10360" s="489" t="s">
        <v>4010</v>
      </c>
      <c r="C10360" s="490">
        <v>6294.5845588235306</v>
      </c>
      <c r="D10360" s="490">
        <v>1809.06360220588</v>
      </c>
    </row>
    <row r="10361" spans="1:4" x14ac:dyDescent="0.2">
      <c r="A10361" s="489" t="s">
        <v>9257</v>
      </c>
      <c r="B10361" s="489" t="s">
        <v>4014</v>
      </c>
      <c r="C10361" s="490">
        <v>1129.1286764705901</v>
      </c>
      <c r="D10361" s="490">
        <v>324.51158161764704</v>
      </c>
    </row>
    <row r="10362" spans="1:4" x14ac:dyDescent="0.2">
      <c r="A10362" s="489" t="s">
        <v>9257</v>
      </c>
      <c r="B10362" s="489" t="s">
        <v>4015</v>
      </c>
      <c r="C10362" s="490">
        <v>-1129.1286764705901</v>
      </c>
      <c r="D10362" s="490">
        <v>-184.95127720588201</v>
      </c>
    </row>
    <row r="10363" spans="1:4" x14ac:dyDescent="0.2">
      <c r="A10363" s="489" t="s">
        <v>9257</v>
      </c>
      <c r="B10363" s="489" t="s">
        <v>5153</v>
      </c>
      <c r="C10363" s="490">
        <v>429.871323529412</v>
      </c>
      <c r="D10363" s="490">
        <v>0</v>
      </c>
    </row>
    <row r="10364" spans="1:4" x14ac:dyDescent="0.2">
      <c r="A10364" s="489" t="s">
        <v>9257</v>
      </c>
      <c r="B10364" s="489" t="s">
        <v>5431</v>
      </c>
      <c r="C10364" s="490">
        <v>2396.4154411764703</v>
      </c>
      <c r="D10364" s="490">
        <v>381.50933823529402</v>
      </c>
    </row>
    <row r="10365" spans="1:4" x14ac:dyDescent="0.2">
      <c r="A10365" s="489" t="s">
        <v>9257</v>
      </c>
      <c r="B10365" s="489" t="s">
        <v>4010</v>
      </c>
      <c r="C10365" s="490">
        <v>3044</v>
      </c>
      <c r="D10365" s="490">
        <v>874.84559999999999</v>
      </c>
    </row>
    <row r="10366" spans="1:4" x14ac:dyDescent="0.2">
      <c r="A10366" s="489" t="s">
        <v>9257</v>
      </c>
      <c r="B10366" s="489" t="s">
        <v>4014</v>
      </c>
      <c r="C10366" s="490">
        <v>1283</v>
      </c>
      <c r="D10366" s="490">
        <v>368.73420000000004</v>
      </c>
    </row>
    <row r="10367" spans="1:4" x14ac:dyDescent="0.2">
      <c r="A10367" s="489" t="s">
        <v>9257</v>
      </c>
      <c r="B10367" s="489" t="s">
        <v>4015</v>
      </c>
      <c r="C10367" s="490">
        <v>-1283</v>
      </c>
      <c r="D10367" s="490">
        <v>-210.15540000000001</v>
      </c>
    </row>
    <row r="10368" spans="1:4" x14ac:dyDescent="0.2">
      <c r="A10368" s="489" t="s">
        <v>9257</v>
      </c>
      <c r="B10368" s="489" t="s">
        <v>4010</v>
      </c>
      <c r="C10368" s="490">
        <v>1748</v>
      </c>
      <c r="D10368" s="490">
        <v>502.37520000000001</v>
      </c>
    </row>
    <row r="10369" spans="1:4" x14ac:dyDescent="0.2">
      <c r="A10369" s="489" t="s">
        <v>9257</v>
      </c>
      <c r="B10369" s="489" t="s">
        <v>4014</v>
      </c>
      <c r="C10369" s="490">
        <v>1274</v>
      </c>
      <c r="D10369" s="490">
        <v>366.14760000000001</v>
      </c>
    </row>
    <row r="10370" spans="1:4" x14ac:dyDescent="0.2">
      <c r="A10370" s="489" t="s">
        <v>9257</v>
      </c>
      <c r="B10370" s="489" t="s">
        <v>4015</v>
      </c>
      <c r="C10370" s="490">
        <v>-906.6</v>
      </c>
      <c r="D10370" s="490">
        <v>-148.50108</v>
      </c>
    </row>
    <row r="10371" spans="1:4" x14ac:dyDescent="0.2">
      <c r="A10371" s="489" t="s">
        <v>9257</v>
      </c>
      <c r="B10371" s="489" t="s">
        <v>4016</v>
      </c>
      <c r="C10371" s="490">
        <v>-367.40000000000003</v>
      </c>
      <c r="D10371" s="490">
        <v>-44.088000000000001</v>
      </c>
    </row>
    <row r="10372" spans="1:4" x14ac:dyDescent="0.2">
      <c r="A10372" s="489" t="s">
        <v>9257</v>
      </c>
      <c r="B10372" s="489" t="s">
        <v>5153</v>
      </c>
      <c r="C10372" s="490">
        <v>456</v>
      </c>
      <c r="D10372" s="490">
        <v>0</v>
      </c>
    </row>
    <row r="10373" spans="1:4" x14ac:dyDescent="0.2">
      <c r="A10373" s="489" t="s">
        <v>9257</v>
      </c>
      <c r="B10373" s="489" t="s">
        <v>5431</v>
      </c>
      <c r="C10373" s="490">
        <v>2758.42674029202</v>
      </c>
      <c r="D10373" s="490">
        <v>439.14153705449002</v>
      </c>
    </row>
    <row r="10374" spans="1:4" x14ac:dyDescent="0.2">
      <c r="A10374" s="489" t="s">
        <v>9257</v>
      </c>
      <c r="B10374" s="489" t="s">
        <v>6051</v>
      </c>
      <c r="C10374" s="490">
        <v>120.9</v>
      </c>
      <c r="D10374" s="490">
        <v>3.833739</v>
      </c>
    </row>
    <row r="10375" spans="1:4" x14ac:dyDescent="0.2">
      <c r="A10375" s="489" t="s">
        <v>9257</v>
      </c>
      <c r="B10375" s="489" t="s">
        <v>5449</v>
      </c>
      <c r="C10375" s="490">
        <v>2106.0988461005199</v>
      </c>
      <c r="D10375" s="490">
        <v>318.020925761179</v>
      </c>
    </row>
    <row r="10376" spans="1:4" x14ac:dyDescent="0.2">
      <c r="A10376" s="489" t="s">
        <v>9257</v>
      </c>
      <c r="B10376" s="489" t="s">
        <v>5928</v>
      </c>
      <c r="C10376" s="490">
        <v>327.57441360745901</v>
      </c>
      <c r="D10376" s="490">
        <v>0</v>
      </c>
    </row>
    <row r="10377" spans="1:4" x14ac:dyDescent="0.2">
      <c r="A10377" s="489" t="s">
        <v>9257</v>
      </c>
      <c r="B10377" s="489" t="s">
        <v>5153</v>
      </c>
      <c r="C10377" s="490">
        <v>933.857142857143</v>
      </c>
      <c r="D10377" s="490">
        <v>0</v>
      </c>
    </row>
    <row r="10378" spans="1:4" x14ac:dyDescent="0.2">
      <c r="A10378" s="489" t="s">
        <v>9257</v>
      </c>
      <c r="B10378" s="489" t="s">
        <v>4884</v>
      </c>
      <c r="C10378" s="490">
        <v>2179</v>
      </c>
      <c r="D10378" s="490">
        <v>412.26680000000005</v>
      </c>
    </row>
    <row r="10379" spans="1:4" x14ac:dyDescent="0.2">
      <c r="A10379" s="489" t="s">
        <v>9257</v>
      </c>
      <c r="B10379" s="489" t="s">
        <v>1105</v>
      </c>
      <c r="C10379" s="490">
        <v>1504</v>
      </c>
      <c r="D10379" s="490">
        <v>761.32479999999998</v>
      </c>
    </row>
    <row r="10380" spans="1:4" x14ac:dyDescent="0.2">
      <c r="A10380" s="489" t="s">
        <v>9257</v>
      </c>
      <c r="B10380" s="489" t="s">
        <v>1105</v>
      </c>
      <c r="C10380" s="490">
        <v>989.21428571428601</v>
      </c>
      <c r="D10380" s="490">
        <v>500.74027142857102</v>
      </c>
    </row>
    <row r="10381" spans="1:4" x14ac:dyDescent="0.2">
      <c r="A10381" s="489" t="s">
        <v>9257</v>
      </c>
      <c r="B10381" s="489" t="s">
        <v>1122</v>
      </c>
      <c r="C10381" s="490">
        <v>1528.7857142857101</v>
      </c>
      <c r="D10381" s="490">
        <v>791.91100000000006</v>
      </c>
    </row>
    <row r="10382" spans="1:4" x14ac:dyDescent="0.2">
      <c r="A10382" s="489" t="s">
        <v>9257</v>
      </c>
      <c r="B10382" s="489" t="s">
        <v>1108</v>
      </c>
      <c r="C10382" s="490">
        <v>3006</v>
      </c>
      <c r="D10382" s="490">
        <v>1725.4440000000002</v>
      </c>
    </row>
    <row r="10383" spans="1:4" x14ac:dyDescent="0.2">
      <c r="A10383" s="489" t="s">
        <v>9257</v>
      </c>
      <c r="B10383" s="489" t="s">
        <v>173</v>
      </c>
      <c r="C10383" s="490">
        <v>29490.112383601801</v>
      </c>
      <c r="D10383" s="490">
        <v>12683.697336187101</v>
      </c>
    </row>
    <row r="10384" spans="1:4" x14ac:dyDescent="0.2">
      <c r="A10384" s="489" t="s">
        <v>9257</v>
      </c>
      <c r="B10384" s="489" t="s">
        <v>175</v>
      </c>
      <c r="C10384" s="490">
        <v>44824.970823074698</v>
      </c>
      <c r="D10384" s="490">
        <v>18337.895563719801</v>
      </c>
    </row>
    <row r="10385" spans="1:4" x14ac:dyDescent="0.2">
      <c r="A10385" s="489" t="s">
        <v>9257</v>
      </c>
      <c r="B10385" s="489" t="s">
        <v>3265</v>
      </c>
      <c r="C10385" s="490">
        <v>23985.291405329401</v>
      </c>
      <c r="D10385" s="490">
        <v>8929.7239902041511</v>
      </c>
    </row>
    <row r="10386" spans="1:4" x14ac:dyDescent="0.2">
      <c r="A10386" s="489" t="s">
        <v>9257</v>
      </c>
      <c r="B10386" s="489" t="s">
        <v>3266</v>
      </c>
      <c r="C10386" s="490">
        <v>143400.586483994</v>
      </c>
      <c r="D10386" s="490">
        <v>50520.026618311102</v>
      </c>
    </row>
    <row r="10387" spans="1:4" x14ac:dyDescent="0.2">
      <c r="A10387" s="489" t="s">
        <v>9257</v>
      </c>
      <c r="B10387" s="489" t="s">
        <v>1108</v>
      </c>
      <c r="C10387" s="490">
        <v>4718</v>
      </c>
      <c r="D10387" s="490">
        <v>2708.1320000000001</v>
      </c>
    </row>
    <row r="10388" spans="1:4" x14ac:dyDescent="0.2">
      <c r="A10388" s="489" t="s">
        <v>9257</v>
      </c>
      <c r="B10388" s="489" t="s">
        <v>1115</v>
      </c>
      <c r="C10388" s="490">
        <v>10689</v>
      </c>
      <c r="D10388" s="490">
        <v>5828.7116999999998</v>
      </c>
    </row>
    <row r="10389" spans="1:4" x14ac:dyDescent="0.2">
      <c r="A10389" s="489" t="s">
        <v>9257</v>
      </c>
      <c r="B10389" s="489" t="s">
        <v>1115</v>
      </c>
      <c r="C10389" s="490">
        <v>3106</v>
      </c>
      <c r="D10389" s="490">
        <v>1693.7018</v>
      </c>
    </row>
    <row r="10390" spans="1:4" x14ac:dyDescent="0.2">
      <c r="A10390" s="489" t="s">
        <v>9257</v>
      </c>
      <c r="B10390" s="489" t="s">
        <v>1115</v>
      </c>
      <c r="C10390" s="490">
        <v>5697</v>
      </c>
      <c r="D10390" s="490">
        <v>3106.5741000000003</v>
      </c>
    </row>
    <row r="10391" spans="1:4" x14ac:dyDescent="0.2">
      <c r="A10391" s="489" t="s">
        <v>9257</v>
      </c>
      <c r="B10391" s="489" t="s">
        <v>1115</v>
      </c>
      <c r="C10391" s="490">
        <v>9773</v>
      </c>
      <c r="D10391" s="490">
        <v>5329.2169000000004</v>
      </c>
    </row>
    <row r="10392" spans="1:4" x14ac:dyDescent="0.2">
      <c r="A10392" s="489" t="s">
        <v>9257</v>
      </c>
      <c r="B10392" s="489" t="s">
        <v>1115</v>
      </c>
      <c r="C10392" s="490">
        <v>8381</v>
      </c>
      <c r="D10392" s="490">
        <v>4570.1593000000003</v>
      </c>
    </row>
    <row r="10393" spans="1:4" x14ac:dyDescent="0.2">
      <c r="A10393" s="489" t="s">
        <v>9257</v>
      </c>
      <c r="B10393" s="489" t="s">
        <v>1115</v>
      </c>
      <c r="C10393" s="490">
        <v>8059</v>
      </c>
      <c r="D10393" s="490">
        <v>4394.5727000000006</v>
      </c>
    </row>
    <row r="10394" spans="1:4" x14ac:dyDescent="0.2">
      <c r="A10394" s="489" t="s">
        <v>9257</v>
      </c>
      <c r="B10394" s="489" t="s">
        <v>1115</v>
      </c>
      <c r="C10394" s="490">
        <v>19661</v>
      </c>
      <c r="D10394" s="490">
        <v>10721.1433</v>
      </c>
    </row>
    <row r="10395" spans="1:4" x14ac:dyDescent="0.2">
      <c r="A10395" s="489" t="s">
        <v>9257</v>
      </c>
      <c r="B10395" s="489" t="s">
        <v>1115</v>
      </c>
      <c r="C10395" s="490">
        <v>9057</v>
      </c>
      <c r="D10395" s="490">
        <v>4938.7821000000004</v>
      </c>
    </row>
    <row r="10396" spans="1:4" x14ac:dyDescent="0.2">
      <c r="A10396" s="489" t="s">
        <v>9257</v>
      </c>
      <c r="B10396" s="489" t="s">
        <v>1105</v>
      </c>
      <c r="C10396" s="490">
        <v>288</v>
      </c>
      <c r="D10396" s="490">
        <v>145.78560000000002</v>
      </c>
    </row>
    <row r="10397" spans="1:4" x14ac:dyDescent="0.2">
      <c r="A10397" s="489" t="s">
        <v>9257</v>
      </c>
      <c r="B10397" s="489" t="s">
        <v>1122</v>
      </c>
      <c r="C10397" s="490">
        <v>5270</v>
      </c>
      <c r="D10397" s="490">
        <v>2729.86</v>
      </c>
    </row>
    <row r="10398" spans="1:4" x14ac:dyDescent="0.2">
      <c r="A10398" s="489" t="s">
        <v>9257</v>
      </c>
      <c r="B10398" s="489" t="s">
        <v>1122</v>
      </c>
      <c r="C10398" s="490">
        <v>2811</v>
      </c>
      <c r="D10398" s="490">
        <v>1456.098</v>
      </c>
    </row>
    <row r="10399" spans="1:4" x14ac:dyDescent="0.2">
      <c r="A10399" s="489" t="s">
        <v>9257</v>
      </c>
      <c r="B10399" s="489" t="s">
        <v>1122</v>
      </c>
      <c r="C10399" s="490">
        <v>10360</v>
      </c>
      <c r="D10399" s="490">
        <v>5366.4800000000005</v>
      </c>
    </row>
    <row r="10400" spans="1:4" x14ac:dyDescent="0.2">
      <c r="A10400" s="489" t="s">
        <v>9257</v>
      </c>
      <c r="B10400" s="489" t="s">
        <v>1122</v>
      </c>
      <c r="C10400" s="490">
        <v>2770</v>
      </c>
      <c r="D10400" s="490">
        <v>1434.8600000000001</v>
      </c>
    </row>
    <row r="10401" spans="1:4" x14ac:dyDescent="0.2">
      <c r="A10401" s="489" t="s">
        <v>9257</v>
      </c>
      <c r="B10401" s="489" t="s">
        <v>1122</v>
      </c>
      <c r="C10401" s="490">
        <v>1786</v>
      </c>
      <c r="D10401" s="490">
        <v>925.14800000000002</v>
      </c>
    </row>
    <row r="10402" spans="1:4" x14ac:dyDescent="0.2">
      <c r="A10402" s="489" t="s">
        <v>9257</v>
      </c>
      <c r="B10402" s="489" t="s">
        <v>1122</v>
      </c>
      <c r="C10402" s="490">
        <v>4087</v>
      </c>
      <c r="D10402" s="490">
        <v>2117.0660000000003</v>
      </c>
    </row>
    <row r="10403" spans="1:4" x14ac:dyDescent="0.2">
      <c r="A10403" s="489" t="s">
        <v>9257</v>
      </c>
      <c r="B10403" s="489" t="s">
        <v>1122</v>
      </c>
      <c r="C10403" s="490">
        <v>11678</v>
      </c>
      <c r="D10403" s="490">
        <v>6049.2040000000006</v>
      </c>
    </row>
    <row r="10404" spans="1:4" x14ac:dyDescent="0.2">
      <c r="A10404" s="489" t="s">
        <v>9257</v>
      </c>
      <c r="B10404" s="489" t="s">
        <v>1122</v>
      </c>
      <c r="C10404" s="490">
        <v>7586.5</v>
      </c>
      <c r="D10404" s="490">
        <v>3929.8070000000002</v>
      </c>
    </row>
    <row r="10405" spans="1:4" x14ac:dyDescent="0.2">
      <c r="A10405" s="489" t="s">
        <v>9257</v>
      </c>
      <c r="B10405" s="489" t="s">
        <v>1122</v>
      </c>
      <c r="C10405" s="490">
        <v>2883.7000000000003</v>
      </c>
      <c r="D10405" s="490">
        <v>1493.7566000000002</v>
      </c>
    </row>
    <row r="10406" spans="1:4" x14ac:dyDescent="0.2">
      <c r="A10406" s="489" t="s">
        <v>9257</v>
      </c>
      <c r="B10406" s="489" t="s">
        <v>1122</v>
      </c>
      <c r="C10406" s="490">
        <v>24674</v>
      </c>
      <c r="D10406" s="490">
        <v>12781.132</v>
      </c>
    </row>
    <row r="10407" spans="1:4" x14ac:dyDescent="0.2">
      <c r="A10407" s="489" t="s">
        <v>9257</v>
      </c>
      <c r="B10407" s="489" t="s">
        <v>1122</v>
      </c>
      <c r="C10407" s="490">
        <v>11409</v>
      </c>
      <c r="D10407" s="490">
        <v>5909.8620000000001</v>
      </c>
    </row>
    <row r="10408" spans="1:4" x14ac:dyDescent="0.2">
      <c r="A10408" s="489" t="s">
        <v>9257</v>
      </c>
      <c r="B10408" s="489" t="s">
        <v>1122</v>
      </c>
      <c r="C10408" s="490">
        <v>4267</v>
      </c>
      <c r="D10408" s="490">
        <v>2210.306</v>
      </c>
    </row>
    <row r="10409" spans="1:4" x14ac:dyDescent="0.2">
      <c r="A10409" s="489" t="s">
        <v>9257</v>
      </c>
      <c r="B10409" s="489" t="s">
        <v>1122</v>
      </c>
      <c r="C10409" s="490">
        <v>6530</v>
      </c>
      <c r="D10409" s="490">
        <v>3382.54</v>
      </c>
    </row>
    <row r="10410" spans="1:4" x14ac:dyDescent="0.2">
      <c r="A10410" s="489" t="s">
        <v>9257</v>
      </c>
      <c r="B10410" s="489" t="s">
        <v>1129</v>
      </c>
      <c r="C10410" s="490">
        <v>6475</v>
      </c>
      <c r="D10410" s="490">
        <v>3186.3475000000003</v>
      </c>
    </row>
    <row r="10411" spans="1:4" x14ac:dyDescent="0.2">
      <c r="A10411" s="489" t="s">
        <v>9257</v>
      </c>
      <c r="B10411" s="489" t="s">
        <v>1129</v>
      </c>
      <c r="C10411" s="490">
        <v>26638.888888888901</v>
      </c>
      <c r="D10411" s="490">
        <v>13108.9972222222</v>
      </c>
    </row>
    <row r="10412" spans="1:4" x14ac:dyDescent="0.2">
      <c r="A10412" s="489" t="s">
        <v>9257</v>
      </c>
      <c r="B10412" s="489" t="s">
        <v>1130</v>
      </c>
      <c r="C10412" s="490">
        <v>213.111111111111</v>
      </c>
      <c r="D10412" s="490">
        <v>99.778622222222197</v>
      </c>
    </row>
    <row r="10413" spans="1:4" x14ac:dyDescent="0.2">
      <c r="A10413" s="489" t="s">
        <v>9257</v>
      </c>
      <c r="B10413" s="489" t="s">
        <v>1129</v>
      </c>
      <c r="C10413" s="490">
        <v>10668</v>
      </c>
      <c r="D10413" s="490">
        <v>5249.7228000000005</v>
      </c>
    </row>
    <row r="10414" spans="1:4" x14ac:dyDescent="0.2">
      <c r="A10414" s="489" t="s">
        <v>9257</v>
      </c>
      <c r="B10414" s="489" t="s">
        <v>1129</v>
      </c>
      <c r="C10414" s="490">
        <v>13298</v>
      </c>
      <c r="D10414" s="490">
        <v>6543.9458000000004</v>
      </c>
    </row>
    <row r="10415" spans="1:4" x14ac:dyDescent="0.2">
      <c r="A10415" s="489" t="s">
        <v>9257</v>
      </c>
      <c r="B10415" s="489" t="s">
        <v>1129</v>
      </c>
      <c r="C10415" s="490">
        <v>26494.082840236701</v>
      </c>
      <c r="D10415" s="490">
        <v>13037.738165680501</v>
      </c>
    </row>
    <row r="10416" spans="1:4" x14ac:dyDescent="0.2">
      <c r="A10416" s="489" t="s">
        <v>9257</v>
      </c>
      <c r="B10416" s="489" t="s">
        <v>1130</v>
      </c>
      <c r="C10416" s="490">
        <v>370.91715976331403</v>
      </c>
      <c r="D10416" s="490">
        <v>173.663414201183</v>
      </c>
    </row>
    <row r="10417" spans="1:4" x14ac:dyDescent="0.2">
      <c r="A10417" s="489" t="s">
        <v>9257</v>
      </c>
      <c r="B10417" s="489" t="s">
        <v>1129</v>
      </c>
      <c r="C10417" s="490">
        <v>6486</v>
      </c>
      <c r="D10417" s="490">
        <v>3191.7606000000001</v>
      </c>
    </row>
    <row r="10418" spans="1:4" x14ac:dyDescent="0.2">
      <c r="A10418" s="489" t="s">
        <v>9257</v>
      </c>
      <c r="B10418" s="489" t="s">
        <v>1129</v>
      </c>
      <c r="C10418" s="490">
        <v>14112</v>
      </c>
      <c r="D10418" s="490">
        <v>6944.5152000000007</v>
      </c>
    </row>
    <row r="10419" spans="1:4" x14ac:dyDescent="0.2">
      <c r="A10419" s="489" t="s">
        <v>9257</v>
      </c>
      <c r="B10419" s="489" t="s">
        <v>1129</v>
      </c>
      <c r="C10419" s="490">
        <v>20900.900000000001</v>
      </c>
      <c r="D10419" s="490">
        <v>10285.33289</v>
      </c>
    </row>
    <row r="10420" spans="1:4" x14ac:dyDescent="0.2">
      <c r="A10420" s="489" t="s">
        <v>9257</v>
      </c>
      <c r="B10420" s="489" t="s">
        <v>1129</v>
      </c>
      <c r="C10420" s="490">
        <v>4292</v>
      </c>
      <c r="D10420" s="490">
        <v>2112.0932000000003</v>
      </c>
    </row>
    <row r="10421" spans="1:4" x14ac:dyDescent="0.2">
      <c r="A10421" s="489" t="s">
        <v>9257</v>
      </c>
      <c r="B10421" s="489" t="s">
        <v>1129</v>
      </c>
      <c r="C10421" s="490">
        <v>5285</v>
      </c>
      <c r="D10421" s="490">
        <v>2600.7485000000001</v>
      </c>
    </row>
    <row r="10422" spans="1:4" x14ac:dyDescent="0.2">
      <c r="A10422" s="489" t="s">
        <v>9257</v>
      </c>
      <c r="B10422" s="489" t="s">
        <v>1129</v>
      </c>
      <c r="C10422" s="490">
        <v>24789.552457813599</v>
      </c>
      <c r="D10422" s="490">
        <v>12198.9387644901</v>
      </c>
    </row>
    <row r="10423" spans="1:4" x14ac:dyDescent="0.2">
      <c r="A10423" s="489" t="s">
        <v>9257</v>
      </c>
      <c r="B10423" s="489" t="s">
        <v>1130</v>
      </c>
      <c r="C10423" s="490">
        <v>57842.289068231803</v>
      </c>
      <c r="D10423" s="490">
        <v>27081.7597417461</v>
      </c>
    </row>
    <row r="10424" spans="1:4" x14ac:dyDescent="0.2">
      <c r="A10424" s="489" t="s">
        <v>9257</v>
      </c>
      <c r="B10424" s="489" t="s">
        <v>1131</v>
      </c>
      <c r="C10424" s="490">
        <v>148253.91847395501</v>
      </c>
      <c r="D10424" s="490">
        <v>68641.564253440898</v>
      </c>
    </row>
    <row r="10425" spans="1:4" x14ac:dyDescent="0.2">
      <c r="A10425" s="489" t="s">
        <v>9257</v>
      </c>
      <c r="B10425" s="489" t="s">
        <v>1129</v>
      </c>
      <c r="C10425" s="490">
        <v>7927</v>
      </c>
      <c r="D10425" s="490">
        <v>3900.8767000000003</v>
      </c>
    </row>
    <row r="10426" spans="1:4" x14ac:dyDescent="0.2">
      <c r="A10426" s="489" t="s">
        <v>9257</v>
      </c>
      <c r="B10426" s="489" t="s">
        <v>1129</v>
      </c>
      <c r="C10426" s="490">
        <v>24077</v>
      </c>
      <c r="D10426" s="490">
        <v>11848.2917</v>
      </c>
    </row>
    <row r="10427" spans="1:4" x14ac:dyDescent="0.2">
      <c r="A10427" s="489" t="s">
        <v>9257</v>
      </c>
      <c r="B10427" s="489" t="s">
        <v>1129</v>
      </c>
      <c r="C10427" s="490">
        <v>30385</v>
      </c>
      <c r="D10427" s="490">
        <v>14952.458500000001</v>
      </c>
    </row>
    <row r="10428" spans="1:4" x14ac:dyDescent="0.2">
      <c r="A10428" s="489" t="s">
        <v>9257</v>
      </c>
      <c r="B10428" s="489" t="s">
        <v>1136</v>
      </c>
      <c r="C10428" s="490">
        <v>27066.666666666701</v>
      </c>
      <c r="D10428" s="490">
        <v>12653.666666666701</v>
      </c>
    </row>
    <row r="10429" spans="1:4" x14ac:dyDescent="0.2">
      <c r="A10429" s="489" t="s">
        <v>9257</v>
      </c>
      <c r="B10429" s="489" t="s">
        <v>1137</v>
      </c>
      <c r="C10429" s="490">
        <v>4195.3333333333303</v>
      </c>
      <c r="D10429" s="490">
        <v>1866.0842666666701</v>
      </c>
    </row>
    <row r="10430" spans="1:4" x14ac:dyDescent="0.2">
      <c r="A10430" s="489" t="s">
        <v>9257</v>
      </c>
      <c r="B10430" s="489" t="s">
        <v>1136</v>
      </c>
      <c r="C10430" s="490">
        <v>5862</v>
      </c>
      <c r="D10430" s="490">
        <v>2740.4850000000001</v>
      </c>
    </row>
    <row r="10431" spans="1:4" x14ac:dyDescent="0.2">
      <c r="A10431" s="489" t="s">
        <v>9257</v>
      </c>
      <c r="B10431" s="489" t="s">
        <v>1136</v>
      </c>
      <c r="C10431" s="490">
        <v>7344.2000000000007</v>
      </c>
      <c r="D10431" s="490">
        <v>3433.4135000000001</v>
      </c>
    </row>
    <row r="10432" spans="1:4" x14ac:dyDescent="0.2">
      <c r="A10432" s="489" t="s">
        <v>9257</v>
      </c>
      <c r="B10432" s="489" t="s">
        <v>1136</v>
      </c>
      <c r="C10432" s="490">
        <v>11250</v>
      </c>
      <c r="D10432" s="490">
        <v>5259.375</v>
      </c>
    </row>
    <row r="10433" spans="1:4" x14ac:dyDescent="0.2">
      <c r="A10433" s="489" t="s">
        <v>9257</v>
      </c>
      <c r="B10433" s="489" t="s">
        <v>1136</v>
      </c>
      <c r="C10433" s="490">
        <v>4399</v>
      </c>
      <c r="D10433" s="490">
        <v>2056.5325000000003</v>
      </c>
    </row>
    <row r="10434" spans="1:4" x14ac:dyDescent="0.2">
      <c r="A10434" s="489" t="s">
        <v>9257</v>
      </c>
      <c r="B10434" s="489" t="s">
        <v>1136</v>
      </c>
      <c r="C10434" s="490">
        <v>6162</v>
      </c>
      <c r="D10434" s="490">
        <v>2880.7350000000001</v>
      </c>
    </row>
    <row r="10435" spans="1:4" x14ac:dyDescent="0.2">
      <c r="A10435" s="489" t="s">
        <v>9257</v>
      </c>
      <c r="B10435" s="489" t="s">
        <v>1136</v>
      </c>
      <c r="C10435" s="490">
        <v>5027</v>
      </c>
      <c r="D10435" s="490">
        <v>2350.1224999999999</v>
      </c>
    </row>
    <row r="10436" spans="1:4" x14ac:dyDescent="0.2">
      <c r="A10436" s="489" t="s">
        <v>9257</v>
      </c>
      <c r="B10436" s="489" t="s">
        <v>1136</v>
      </c>
      <c r="C10436" s="490">
        <v>26528.2131661442</v>
      </c>
      <c r="D10436" s="490">
        <v>12401.9396551724</v>
      </c>
    </row>
    <row r="10437" spans="1:4" x14ac:dyDescent="0.2">
      <c r="A10437" s="489" t="s">
        <v>9257</v>
      </c>
      <c r="B10437" s="489" t="s">
        <v>1137</v>
      </c>
      <c r="C10437" s="490">
        <v>41171.786833855804</v>
      </c>
      <c r="D10437" s="490">
        <v>18313.210783699102</v>
      </c>
    </row>
    <row r="10438" spans="1:4" x14ac:dyDescent="0.2">
      <c r="A10438" s="489" t="s">
        <v>9257</v>
      </c>
      <c r="B10438" s="489" t="s">
        <v>1136</v>
      </c>
      <c r="C10438" s="490">
        <v>11018</v>
      </c>
      <c r="D10438" s="490">
        <v>5150.915</v>
      </c>
    </row>
    <row r="10439" spans="1:4" x14ac:dyDescent="0.2">
      <c r="A10439" s="489" t="s">
        <v>9257</v>
      </c>
      <c r="B10439" s="489" t="s">
        <v>1136</v>
      </c>
      <c r="C10439" s="490">
        <v>5619</v>
      </c>
      <c r="D10439" s="490">
        <v>2626.8825000000002</v>
      </c>
    </row>
    <row r="10440" spans="1:4" x14ac:dyDescent="0.2">
      <c r="A10440" s="489" t="s">
        <v>9257</v>
      </c>
      <c r="B10440" s="489" t="s">
        <v>1136</v>
      </c>
      <c r="C10440" s="490">
        <v>7737</v>
      </c>
      <c r="D10440" s="490">
        <v>3617.0475000000001</v>
      </c>
    </row>
    <row r="10441" spans="1:4" x14ac:dyDescent="0.2">
      <c r="A10441" s="489" t="s">
        <v>9257</v>
      </c>
      <c r="B10441" s="489" t="s">
        <v>1136</v>
      </c>
      <c r="C10441" s="490">
        <v>9039</v>
      </c>
      <c r="D10441" s="490">
        <v>4225.7325000000001</v>
      </c>
    </row>
    <row r="10442" spans="1:4" x14ac:dyDescent="0.2">
      <c r="A10442" s="489" t="s">
        <v>9257</v>
      </c>
      <c r="B10442" s="489" t="s">
        <v>1136</v>
      </c>
      <c r="C10442" s="490">
        <v>6375</v>
      </c>
      <c r="D10442" s="490">
        <v>2980.3125</v>
      </c>
    </row>
    <row r="10443" spans="1:4" x14ac:dyDescent="0.2">
      <c r="A10443" s="489" t="s">
        <v>9257</v>
      </c>
      <c r="B10443" s="489" t="s">
        <v>1136</v>
      </c>
      <c r="C10443" s="490">
        <v>9806.2000000000007</v>
      </c>
      <c r="D10443" s="490">
        <v>4584.3985000000002</v>
      </c>
    </row>
    <row r="10444" spans="1:4" x14ac:dyDescent="0.2">
      <c r="A10444" s="489" t="s">
        <v>9257</v>
      </c>
      <c r="B10444" s="489" t="s">
        <v>1136</v>
      </c>
      <c r="C10444" s="490">
        <v>5644</v>
      </c>
      <c r="D10444" s="490">
        <v>2638.57</v>
      </c>
    </row>
    <row r="10445" spans="1:4" x14ac:dyDescent="0.2">
      <c r="A10445" s="489" t="s">
        <v>9257</v>
      </c>
      <c r="B10445" s="489" t="s">
        <v>173</v>
      </c>
      <c r="C10445" s="490">
        <v>3414</v>
      </c>
      <c r="D10445" s="490">
        <v>1468.3614</v>
      </c>
    </row>
    <row r="10446" spans="1:4" x14ac:dyDescent="0.2">
      <c r="A10446" s="489" t="s">
        <v>9257</v>
      </c>
      <c r="B10446" s="489" t="s">
        <v>178</v>
      </c>
      <c r="C10446" s="490">
        <v>1923</v>
      </c>
      <c r="D10446" s="490">
        <v>827.08230000000003</v>
      </c>
    </row>
    <row r="10447" spans="1:4" x14ac:dyDescent="0.2">
      <c r="A10447" s="489" t="s">
        <v>9257</v>
      </c>
      <c r="B10447" s="489" t="s">
        <v>179</v>
      </c>
      <c r="C10447" s="490">
        <v>-1923</v>
      </c>
      <c r="D10447" s="490">
        <v>-346.14000000000004</v>
      </c>
    </row>
    <row r="10448" spans="1:4" x14ac:dyDescent="0.2">
      <c r="A10448" s="489" t="s">
        <v>9257</v>
      </c>
      <c r="B10448" s="489" t="s">
        <v>3264</v>
      </c>
      <c r="C10448" s="490">
        <v>2209.7941176470599</v>
      </c>
      <c r="D10448" s="490">
        <v>864.91341764705908</v>
      </c>
    </row>
    <row r="10449" spans="1:4" x14ac:dyDescent="0.2">
      <c r="A10449" s="489" t="s">
        <v>9257</v>
      </c>
      <c r="B10449" s="489" t="s">
        <v>173</v>
      </c>
      <c r="C10449" s="490">
        <v>9515</v>
      </c>
      <c r="D10449" s="490">
        <v>4092.4015000000004</v>
      </c>
    </row>
    <row r="10450" spans="1:4" x14ac:dyDescent="0.2">
      <c r="A10450" s="489" t="s">
        <v>9257</v>
      </c>
      <c r="B10450" s="489" t="s">
        <v>173</v>
      </c>
      <c r="C10450" s="490">
        <v>15182</v>
      </c>
      <c r="D10450" s="490">
        <v>6529.7782000000007</v>
      </c>
    </row>
    <row r="10451" spans="1:4" x14ac:dyDescent="0.2">
      <c r="A10451" s="489" t="s">
        <v>9257</v>
      </c>
      <c r="B10451" s="489" t="s">
        <v>173</v>
      </c>
      <c r="C10451" s="490">
        <v>11693</v>
      </c>
      <c r="D10451" s="490">
        <v>5029.1593000000003</v>
      </c>
    </row>
    <row r="10452" spans="1:4" x14ac:dyDescent="0.2">
      <c r="A10452" s="489" t="s">
        <v>9257</v>
      </c>
      <c r="B10452" s="489" t="s">
        <v>3264</v>
      </c>
      <c r="C10452" s="490">
        <v>10511</v>
      </c>
      <c r="D10452" s="490">
        <v>4114.0054</v>
      </c>
    </row>
    <row r="10453" spans="1:4" x14ac:dyDescent="0.2">
      <c r="A10453" s="489" t="s">
        <v>9257</v>
      </c>
      <c r="B10453" s="489" t="s">
        <v>3265</v>
      </c>
      <c r="C10453" s="490">
        <v>37435.0953302415</v>
      </c>
      <c r="D10453" s="490">
        <v>13937.085991448901</v>
      </c>
    </row>
    <row r="10454" spans="1:4" x14ac:dyDescent="0.2">
      <c r="A10454" s="489" t="s">
        <v>9257</v>
      </c>
      <c r="B10454" s="489" t="s">
        <v>3264</v>
      </c>
      <c r="C10454" s="490">
        <v>34523.604669758504</v>
      </c>
      <c r="D10454" s="490">
        <v>13512.5388677435</v>
      </c>
    </row>
    <row r="10455" spans="1:4" x14ac:dyDescent="0.2">
      <c r="A10455" s="489" t="s">
        <v>9257</v>
      </c>
      <c r="B10455" s="489" t="s">
        <v>3264</v>
      </c>
      <c r="C10455" s="490">
        <v>12604</v>
      </c>
      <c r="D10455" s="490">
        <v>4933.2056000000002</v>
      </c>
    </row>
    <row r="10456" spans="1:4" x14ac:dyDescent="0.2">
      <c r="A10456" s="489" t="s">
        <v>9257</v>
      </c>
      <c r="B10456" s="489" t="s">
        <v>3264</v>
      </c>
      <c r="C10456" s="490">
        <v>25742</v>
      </c>
      <c r="D10456" s="490">
        <v>10075.418799999999</v>
      </c>
    </row>
    <row r="10457" spans="1:4" x14ac:dyDescent="0.2">
      <c r="A10457" s="489" t="s">
        <v>9257</v>
      </c>
      <c r="B10457" s="489" t="s">
        <v>5153</v>
      </c>
      <c r="C10457" s="490">
        <v>1273.8081207330201</v>
      </c>
      <c r="D10457" s="490">
        <v>0</v>
      </c>
    </row>
    <row r="10458" spans="1:4" x14ac:dyDescent="0.2">
      <c r="A10458" s="489" t="s">
        <v>9257</v>
      </c>
      <c r="B10458" s="489" t="s">
        <v>5432</v>
      </c>
      <c r="C10458" s="490">
        <v>2974</v>
      </c>
      <c r="D10458" s="490">
        <v>464.83620000000002</v>
      </c>
    </row>
    <row r="10459" spans="1:4" x14ac:dyDescent="0.2">
      <c r="A10459" s="489" t="s">
        <v>9257</v>
      </c>
      <c r="B10459" s="489" t="s">
        <v>5153</v>
      </c>
      <c r="C10459" s="490">
        <v>2567.5714285714303</v>
      </c>
      <c r="D10459" s="490">
        <v>0</v>
      </c>
    </row>
    <row r="10460" spans="1:4" x14ac:dyDescent="0.2">
      <c r="A10460" s="489" t="s">
        <v>9257</v>
      </c>
      <c r="B10460" s="489" t="s">
        <v>4904</v>
      </c>
      <c r="C10460" s="490">
        <v>5991</v>
      </c>
      <c r="D10460" s="490">
        <v>1045.4295</v>
      </c>
    </row>
    <row r="10461" spans="1:4" x14ac:dyDescent="0.2">
      <c r="A10461" s="489" t="s">
        <v>9257</v>
      </c>
      <c r="B10461" s="489" t="s">
        <v>5153</v>
      </c>
      <c r="C10461" s="490">
        <v>772.71428571428601</v>
      </c>
      <c r="D10461" s="490">
        <v>0</v>
      </c>
    </row>
    <row r="10462" spans="1:4" x14ac:dyDescent="0.2">
      <c r="A10462" s="489" t="s">
        <v>9257</v>
      </c>
      <c r="B10462" s="489" t="s">
        <v>5434</v>
      </c>
      <c r="C10462" s="490">
        <v>1803</v>
      </c>
      <c r="D10462" s="490">
        <v>271.71210000000002</v>
      </c>
    </row>
    <row r="10463" spans="1:4" x14ac:dyDescent="0.2">
      <c r="A10463" s="489" t="s">
        <v>9257</v>
      </c>
      <c r="B10463" s="489" t="s">
        <v>5153</v>
      </c>
      <c r="C10463" s="490">
        <v>2845.2857142857101</v>
      </c>
      <c r="D10463" s="490">
        <v>0</v>
      </c>
    </row>
    <row r="10464" spans="1:4" x14ac:dyDescent="0.2">
      <c r="A10464" s="489" t="s">
        <v>9257</v>
      </c>
      <c r="B10464" s="489" t="s">
        <v>5432</v>
      </c>
      <c r="C10464" s="490">
        <v>6639</v>
      </c>
      <c r="D10464" s="490">
        <v>1037.6757</v>
      </c>
    </row>
    <row r="10465" spans="1:4" x14ac:dyDescent="0.2">
      <c r="A10465" s="489" t="s">
        <v>9257</v>
      </c>
      <c r="B10465" s="489" t="s">
        <v>5153</v>
      </c>
      <c r="C10465" s="490">
        <v>1639.7142857142901</v>
      </c>
      <c r="D10465" s="490">
        <v>0</v>
      </c>
    </row>
    <row r="10466" spans="1:4" x14ac:dyDescent="0.2">
      <c r="A10466" s="489" t="s">
        <v>9257</v>
      </c>
      <c r="B10466" s="489" t="s">
        <v>5435</v>
      </c>
      <c r="C10466" s="490">
        <v>3826</v>
      </c>
      <c r="D10466" s="490">
        <v>566.24800000000005</v>
      </c>
    </row>
    <row r="10467" spans="1:4" x14ac:dyDescent="0.2">
      <c r="A10467" s="489" t="s">
        <v>9257</v>
      </c>
      <c r="B10467" s="489" t="s">
        <v>5153</v>
      </c>
      <c r="C10467" s="490">
        <v>1457.1428571428601</v>
      </c>
      <c r="D10467" s="490">
        <v>0</v>
      </c>
    </row>
    <row r="10468" spans="1:4" x14ac:dyDescent="0.2">
      <c r="A10468" s="489" t="s">
        <v>9257</v>
      </c>
      <c r="B10468" s="489" t="s">
        <v>4888</v>
      </c>
      <c r="C10468" s="490">
        <v>3400</v>
      </c>
      <c r="D10468" s="490">
        <v>636.82000000000005</v>
      </c>
    </row>
    <row r="10469" spans="1:4" x14ac:dyDescent="0.2">
      <c r="A10469" s="489" t="s">
        <v>9257</v>
      </c>
      <c r="B10469" s="489" t="s">
        <v>4827</v>
      </c>
      <c r="C10469" s="490">
        <v>31348.773090708601</v>
      </c>
      <c r="D10469" s="490">
        <v>7658.5052660601004</v>
      </c>
    </row>
    <row r="10470" spans="1:4" x14ac:dyDescent="0.2">
      <c r="A10470" s="489" t="s">
        <v>9257</v>
      </c>
      <c r="B10470" s="489" t="s">
        <v>4829</v>
      </c>
      <c r="C10470" s="490">
        <v>73147.137211653302</v>
      </c>
      <c r="D10470" s="490">
        <v>16992.079974267101</v>
      </c>
    </row>
    <row r="10471" spans="1:4" x14ac:dyDescent="0.2">
      <c r="A10471" s="489" t="s">
        <v>9257</v>
      </c>
      <c r="B10471" s="489" t="s">
        <v>4830</v>
      </c>
      <c r="C10471" s="490">
        <v>236610.089697638</v>
      </c>
      <c r="D10471" s="490">
        <v>52006.897715540901</v>
      </c>
    </row>
    <row r="10472" spans="1:4" x14ac:dyDescent="0.2">
      <c r="A10472" s="489" t="s">
        <v>9257</v>
      </c>
      <c r="B10472" s="489" t="s">
        <v>5030</v>
      </c>
      <c r="C10472" s="490">
        <v>488943</v>
      </c>
      <c r="D10472" s="490">
        <v>35751.512159999998</v>
      </c>
    </row>
    <row r="10473" spans="1:4" x14ac:dyDescent="0.2">
      <c r="A10473" s="489" t="s">
        <v>9257</v>
      </c>
      <c r="B10473" s="489" t="s">
        <v>5031</v>
      </c>
      <c r="C10473" s="490">
        <v>576609</v>
      </c>
      <c r="D10473" s="490">
        <v>40356.86391</v>
      </c>
    </row>
    <row r="10474" spans="1:4" x14ac:dyDescent="0.2">
      <c r="A10474" s="489" t="s">
        <v>9257</v>
      </c>
      <c r="B10474" s="489" t="s">
        <v>5501</v>
      </c>
      <c r="C10474" s="490">
        <v>339018</v>
      </c>
      <c r="D10474" s="490">
        <v>22059.901259999999</v>
      </c>
    </row>
    <row r="10475" spans="1:4" x14ac:dyDescent="0.2">
      <c r="A10475" s="489" t="s">
        <v>9257</v>
      </c>
      <c r="B10475" s="489" t="s">
        <v>5500</v>
      </c>
      <c r="C10475" s="490">
        <v>689541</v>
      </c>
      <c r="D10475" s="490">
        <v>51508.712700000004</v>
      </c>
    </row>
    <row r="10476" spans="1:4" x14ac:dyDescent="0.2">
      <c r="A10476" s="489" t="s">
        <v>9257</v>
      </c>
      <c r="B10476" s="489" t="s">
        <v>5502</v>
      </c>
      <c r="C10476" s="490">
        <v>497811</v>
      </c>
      <c r="D10476" s="490">
        <v>35558.639730000003</v>
      </c>
    </row>
    <row r="10477" spans="1:4" x14ac:dyDescent="0.2">
      <c r="A10477" s="489" t="s">
        <v>9257</v>
      </c>
      <c r="B10477" s="489" t="s">
        <v>5038</v>
      </c>
      <c r="C10477" s="490">
        <v>343077</v>
      </c>
      <c r="D10477" s="490">
        <v>24475.11318</v>
      </c>
    </row>
    <row r="10478" spans="1:4" x14ac:dyDescent="0.2">
      <c r="A10478" s="489" t="s">
        <v>9257</v>
      </c>
      <c r="B10478" s="489" t="s">
        <v>5034</v>
      </c>
      <c r="C10478" s="490">
        <v>232866</v>
      </c>
      <c r="D10478" s="490">
        <v>15627.63726</v>
      </c>
    </row>
    <row r="10479" spans="1:4" x14ac:dyDescent="0.2">
      <c r="A10479" s="489" t="s">
        <v>9257</v>
      </c>
      <c r="B10479" s="489" t="s">
        <v>5035</v>
      </c>
      <c r="C10479" s="490">
        <v>338535</v>
      </c>
      <c r="D10479" s="490">
        <v>22830.8004</v>
      </c>
    </row>
    <row r="10480" spans="1:4" x14ac:dyDescent="0.2">
      <c r="A10480" s="489" t="s">
        <v>9257</v>
      </c>
      <c r="B10480" s="489" t="s">
        <v>5036</v>
      </c>
      <c r="C10480" s="490">
        <v>273342</v>
      </c>
      <c r="D10480" s="490">
        <v>18800.462759999999</v>
      </c>
    </row>
    <row r="10481" spans="1:4" x14ac:dyDescent="0.2">
      <c r="A10481" s="489" t="s">
        <v>9257</v>
      </c>
      <c r="B10481" s="489" t="s">
        <v>5037</v>
      </c>
      <c r="C10481" s="490">
        <v>282522</v>
      </c>
      <c r="D10481" s="490">
        <v>20912.278439999998</v>
      </c>
    </row>
    <row r="10482" spans="1:4" x14ac:dyDescent="0.2">
      <c r="A10482" s="489" t="s">
        <v>9257</v>
      </c>
      <c r="B10482" s="489" t="s">
        <v>5032</v>
      </c>
      <c r="C10482" s="490">
        <v>164820</v>
      </c>
      <c r="D10482" s="490">
        <v>9912.2748000000011</v>
      </c>
    </row>
    <row r="10483" spans="1:4" x14ac:dyDescent="0.2">
      <c r="A10483" s="489" t="s">
        <v>9257</v>
      </c>
      <c r="B10483" s="489" t="s">
        <v>5033</v>
      </c>
      <c r="C10483" s="490">
        <v>383727</v>
      </c>
      <c r="D10483" s="490">
        <v>26496.34935</v>
      </c>
    </row>
    <row r="10484" spans="1:4" x14ac:dyDescent="0.2">
      <c r="A10484" s="489" t="s">
        <v>9257</v>
      </c>
      <c r="B10484" s="489" t="s">
        <v>5153</v>
      </c>
      <c r="C10484" s="490">
        <v>757.5</v>
      </c>
      <c r="D10484" s="490">
        <v>0</v>
      </c>
    </row>
    <row r="10485" spans="1:4" x14ac:dyDescent="0.2">
      <c r="A10485" s="489" t="s">
        <v>9257</v>
      </c>
      <c r="B10485" s="489" t="s">
        <v>5434</v>
      </c>
      <c r="C10485" s="490">
        <v>3030</v>
      </c>
      <c r="D10485" s="490">
        <v>456.62100000000004</v>
      </c>
    </row>
    <row r="10486" spans="1:4" x14ac:dyDescent="0.2">
      <c r="A10486" s="489" t="s">
        <v>9257</v>
      </c>
      <c r="B10486" s="489" t="s">
        <v>5153</v>
      </c>
      <c r="C10486" s="490">
        <v>1988</v>
      </c>
      <c r="D10486" s="490">
        <v>0</v>
      </c>
    </row>
    <row r="10487" spans="1:4" x14ac:dyDescent="0.2">
      <c r="A10487" s="489" t="s">
        <v>9257</v>
      </c>
      <c r="B10487" s="489" t="s">
        <v>5430</v>
      </c>
      <c r="C10487" s="490">
        <v>7956.1011904761908</v>
      </c>
      <c r="D10487" s="490">
        <v>1295.2532738095201</v>
      </c>
    </row>
    <row r="10488" spans="1:4" x14ac:dyDescent="0.2">
      <c r="A10488" s="489" t="s">
        <v>9257</v>
      </c>
      <c r="B10488" s="489" t="s">
        <v>5446</v>
      </c>
      <c r="C10488" s="490">
        <v>2736.8988095238101</v>
      </c>
      <c r="D10488" s="490">
        <v>422.577176190476</v>
      </c>
    </row>
    <row r="10489" spans="1:4" x14ac:dyDescent="0.2">
      <c r="A10489" s="489" t="s">
        <v>9257</v>
      </c>
      <c r="B10489" s="489" t="s">
        <v>4827</v>
      </c>
      <c r="C10489" s="490">
        <v>14019</v>
      </c>
      <c r="D10489" s="490">
        <v>3424.8416999999999</v>
      </c>
    </row>
    <row r="10490" spans="1:4" x14ac:dyDescent="0.2">
      <c r="A10490" s="489" t="s">
        <v>9257</v>
      </c>
      <c r="B10490" s="489" t="s">
        <v>3275</v>
      </c>
      <c r="C10490" s="490">
        <v>4455</v>
      </c>
      <c r="D10490" s="490">
        <v>1516.9275</v>
      </c>
    </row>
    <row r="10491" spans="1:4" x14ac:dyDescent="0.2">
      <c r="A10491" s="489" t="s">
        <v>9257</v>
      </c>
      <c r="B10491" s="489" t="s">
        <v>3279</v>
      </c>
      <c r="C10491" s="490">
        <v>661</v>
      </c>
      <c r="D10491" s="490">
        <v>225.07050000000001</v>
      </c>
    </row>
    <row r="10492" spans="1:4" x14ac:dyDescent="0.2">
      <c r="A10492" s="489" t="s">
        <v>9257</v>
      </c>
      <c r="B10492" s="489" t="s">
        <v>3280</v>
      </c>
      <c r="C10492" s="490">
        <v>-661</v>
      </c>
      <c r="D10492" s="490">
        <v>-108.2718</v>
      </c>
    </row>
    <row r="10493" spans="1:4" x14ac:dyDescent="0.2">
      <c r="A10493" s="489" t="s">
        <v>9257</v>
      </c>
      <c r="B10493" s="489" t="s">
        <v>4010</v>
      </c>
      <c r="C10493" s="490">
        <v>11290</v>
      </c>
      <c r="D10493" s="490">
        <v>3244.7460000000001</v>
      </c>
    </row>
    <row r="10494" spans="1:4" x14ac:dyDescent="0.2">
      <c r="A10494" s="489" t="s">
        <v>9257</v>
      </c>
      <c r="B10494" s="489" t="s">
        <v>4014</v>
      </c>
      <c r="C10494" s="490">
        <v>1973</v>
      </c>
      <c r="D10494" s="490">
        <v>567.04020000000003</v>
      </c>
    </row>
    <row r="10495" spans="1:4" x14ac:dyDescent="0.2">
      <c r="A10495" s="489" t="s">
        <v>9257</v>
      </c>
      <c r="B10495" s="489" t="s">
        <v>4015</v>
      </c>
      <c r="C10495" s="490">
        <v>-1973</v>
      </c>
      <c r="D10495" s="490">
        <v>-323.17740000000003</v>
      </c>
    </row>
    <row r="10496" spans="1:4" x14ac:dyDescent="0.2">
      <c r="A10496" s="489" t="s">
        <v>9257</v>
      </c>
      <c r="B10496" s="489" t="s">
        <v>5153</v>
      </c>
      <c r="C10496" s="490">
        <v>2461</v>
      </c>
      <c r="D10496" s="490">
        <v>0</v>
      </c>
    </row>
    <row r="10497" spans="1:4" x14ac:dyDescent="0.2">
      <c r="A10497" s="489" t="s">
        <v>9257</v>
      </c>
      <c r="B10497" s="489" t="s">
        <v>5876</v>
      </c>
      <c r="C10497" s="490">
        <v>7077.5</v>
      </c>
      <c r="D10497" s="490">
        <v>911.58199999999999</v>
      </c>
    </row>
    <row r="10498" spans="1:4" x14ac:dyDescent="0.2">
      <c r="A10498" s="489" t="s">
        <v>9257</v>
      </c>
      <c r="B10498" s="489" t="s">
        <v>5877</v>
      </c>
      <c r="C10498" s="490">
        <v>1415.5</v>
      </c>
      <c r="D10498" s="490">
        <v>172.97410000000002</v>
      </c>
    </row>
    <row r="10499" spans="1:4" x14ac:dyDescent="0.2">
      <c r="A10499" s="489" t="s">
        <v>9257</v>
      </c>
      <c r="B10499" s="489" t="s">
        <v>4010</v>
      </c>
      <c r="C10499" s="490">
        <v>16136</v>
      </c>
      <c r="D10499" s="490">
        <v>4637.4863999999998</v>
      </c>
    </row>
    <row r="10500" spans="1:4" x14ac:dyDescent="0.2">
      <c r="A10500" s="489" t="s">
        <v>9257</v>
      </c>
      <c r="B10500" s="489" t="s">
        <v>3275</v>
      </c>
      <c r="C10500" s="490">
        <v>3144</v>
      </c>
      <c r="D10500" s="490">
        <v>1070.5320000000002</v>
      </c>
    </row>
    <row r="10501" spans="1:4" x14ac:dyDescent="0.2">
      <c r="A10501" s="489" t="s">
        <v>9257</v>
      </c>
      <c r="B10501" s="489" t="s">
        <v>3291</v>
      </c>
      <c r="C10501" s="490">
        <v>10711</v>
      </c>
      <c r="D10501" s="490">
        <v>3537.8433</v>
      </c>
    </row>
    <row r="10502" spans="1:4" x14ac:dyDescent="0.2">
      <c r="A10502" s="489" t="s">
        <v>9257</v>
      </c>
      <c r="B10502" s="489" t="s">
        <v>4010</v>
      </c>
      <c r="C10502" s="490">
        <v>4179</v>
      </c>
      <c r="D10502" s="490">
        <v>1201.0445999999999</v>
      </c>
    </row>
    <row r="10503" spans="1:4" x14ac:dyDescent="0.2">
      <c r="A10503" s="489" t="s">
        <v>9257</v>
      </c>
      <c r="B10503" s="489" t="s">
        <v>5153</v>
      </c>
      <c r="C10503" s="490">
        <v>13957</v>
      </c>
      <c r="D10503" s="490">
        <v>0</v>
      </c>
    </row>
    <row r="10504" spans="1:4" x14ac:dyDescent="0.2">
      <c r="A10504" s="489" t="s">
        <v>9257</v>
      </c>
      <c r="B10504" s="489" t="s">
        <v>5431</v>
      </c>
      <c r="C10504" s="490">
        <v>2489.3333333333303</v>
      </c>
      <c r="D10504" s="490">
        <v>396.30186666666702</v>
      </c>
    </row>
    <row r="10505" spans="1:4" x14ac:dyDescent="0.2">
      <c r="A10505" s="489" t="s">
        <v>9257</v>
      </c>
      <c r="B10505" s="489" t="s">
        <v>5449</v>
      </c>
      <c r="C10505" s="490">
        <v>4978.6666666666706</v>
      </c>
      <c r="D10505" s="490">
        <v>751.77866666666705</v>
      </c>
    </row>
    <row r="10506" spans="1:4" x14ac:dyDescent="0.2">
      <c r="A10506" s="489" t="s">
        <v>9257</v>
      </c>
      <c r="B10506" s="489" t="s">
        <v>173</v>
      </c>
      <c r="C10506" s="490">
        <v>10774</v>
      </c>
      <c r="D10506" s="490">
        <v>4633.8973999999998</v>
      </c>
    </row>
    <row r="10507" spans="1:4" x14ac:dyDescent="0.2">
      <c r="A10507" s="489" t="s">
        <v>9257</v>
      </c>
      <c r="B10507" s="489" t="s">
        <v>4827</v>
      </c>
      <c r="C10507" s="490">
        <v>2174</v>
      </c>
      <c r="D10507" s="490">
        <v>531.10820000000001</v>
      </c>
    </row>
    <row r="10508" spans="1:4" x14ac:dyDescent="0.2">
      <c r="A10508" s="489" t="s">
        <v>9257</v>
      </c>
      <c r="B10508" s="489" t="s">
        <v>4832</v>
      </c>
      <c r="C10508" s="490">
        <v>1387</v>
      </c>
      <c r="D10508" s="490">
        <v>338.84410000000003</v>
      </c>
    </row>
    <row r="10509" spans="1:4" x14ac:dyDescent="0.2">
      <c r="A10509" s="489" t="s">
        <v>9257</v>
      </c>
      <c r="B10509" s="489" t="s">
        <v>4833</v>
      </c>
      <c r="C10509" s="490">
        <v>-1068.3</v>
      </c>
      <c r="D10509" s="490">
        <v>-174.98754</v>
      </c>
    </row>
    <row r="10510" spans="1:4" x14ac:dyDescent="0.2">
      <c r="A10510" s="489" t="s">
        <v>9257</v>
      </c>
      <c r="B10510" s="489" t="s">
        <v>4834</v>
      </c>
      <c r="C10510" s="490">
        <v>-318.7</v>
      </c>
      <c r="D10510" s="490">
        <v>-38.244</v>
      </c>
    </row>
    <row r="10511" spans="1:4" x14ac:dyDescent="0.2">
      <c r="A10511" s="489" t="s">
        <v>9257</v>
      </c>
      <c r="B10511" s="489" t="s">
        <v>4010</v>
      </c>
      <c r="C10511" s="490">
        <v>4174</v>
      </c>
      <c r="D10511" s="490">
        <v>1199.6076</v>
      </c>
    </row>
    <row r="10512" spans="1:4" x14ac:dyDescent="0.2">
      <c r="A10512" s="489" t="s">
        <v>9257</v>
      </c>
      <c r="B10512" s="489" t="s">
        <v>4014</v>
      </c>
      <c r="C10512" s="490">
        <v>1968</v>
      </c>
      <c r="D10512" s="490">
        <v>565.60320000000002</v>
      </c>
    </row>
    <row r="10513" spans="1:4" x14ac:dyDescent="0.2">
      <c r="A10513" s="489" t="s">
        <v>9257</v>
      </c>
      <c r="B10513" s="489" t="s">
        <v>4015</v>
      </c>
      <c r="C10513" s="490">
        <v>-1842.6000000000001</v>
      </c>
      <c r="D10513" s="490">
        <v>-301.81788</v>
      </c>
    </row>
    <row r="10514" spans="1:4" x14ac:dyDescent="0.2">
      <c r="A10514" s="489" t="s">
        <v>9257</v>
      </c>
      <c r="B10514" s="489" t="s">
        <v>4016</v>
      </c>
      <c r="C10514" s="490">
        <v>-125.4</v>
      </c>
      <c r="D10514" s="490">
        <v>-15.048</v>
      </c>
    </row>
    <row r="10515" spans="1:4" x14ac:dyDescent="0.2">
      <c r="A10515" s="489" t="s">
        <v>9257</v>
      </c>
      <c r="B10515" s="489" t="s">
        <v>4010</v>
      </c>
      <c r="C10515" s="490">
        <v>3794</v>
      </c>
      <c r="D10515" s="490">
        <v>1090.3956000000001</v>
      </c>
    </row>
    <row r="10516" spans="1:4" x14ac:dyDescent="0.2">
      <c r="A10516" s="489" t="s">
        <v>9257</v>
      </c>
      <c r="B10516" s="489" t="s">
        <v>4014</v>
      </c>
      <c r="C10516" s="490">
        <v>1332</v>
      </c>
      <c r="D10516" s="490">
        <v>382.8168</v>
      </c>
    </row>
    <row r="10517" spans="1:4" x14ac:dyDescent="0.2">
      <c r="A10517" s="489" t="s">
        <v>9257</v>
      </c>
      <c r="B10517" s="489" t="s">
        <v>4015</v>
      </c>
      <c r="C10517" s="490">
        <v>-1332</v>
      </c>
      <c r="D10517" s="490">
        <v>-218.1816</v>
      </c>
    </row>
    <row r="10518" spans="1:4" x14ac:dyDescent="0.2">
      <c r="A10518" s="489" t="s">
        <v>9257</v>
      </c>
      <c r="B10518" s="489" t="s">
        <v>3291</v>
      </c>
      <c r="C10518" s="490">
        <v>18938</v>
      </c>
      <c r="D10518" s="490">
        <v>6255.2214000000004</v>
      </c>
    </row>
    <row r="10519" spans="1:4" x14ac:dyDescent="0.2">
      <c r="A10519" s="489" t="s">
        <v>9257</v>
      </c>
      <c r="B10519" s="489" t="s">
        <v>3275</v>
      </c>
      <c r="C10519" s="490">
        <v>9177</v>
      </c>
      <c r="D10519" s="490">
        <v>3124.7685000000001</v>
      </c>
    </row>
    <row r="10520" spans="1:4" x14ac:dyDescent="0.2">
      <c r="A10520" s="489" t="s">
        <v>9257</v>
      </c>
      <c r="B10520" s="489" t="s">
        <v>4010</v>
      </c>
      <c r="C10520" s="490">
        <v>1851</v>
      </c>
      <c r="D10520" s="490">
        <v>531.97739999999999</v>
      </c>
    </row>
    <row r="10521" spans="1:4" x14ac:dyDescent="0.2">
      <c r="A10521" s="489" t="s">
        <v>9257</v>
      </c>
      <c r="B10521" s="489" t="s">
        <v>4014</v>
      </c>
      <c r="C10521" s="490">
        <v>4596</v>
      </c>
      <c r="D10521" s="490">
        <v>1320.8904</v>
      </c>
    </row>
    <row r="10522" spans="1:4" x14ac:dyDescent="0.2">
      <c r="A10522" s="489" t="s">
        <v>9257</v>
      </c>
      <c r="B10522" s="489" t="s">
        <v>4015</v>
      </c>
      <c r="C10522" s="490">
        <v>-1934.1000000000001</v>
      </c>
      <c r="D10522" s="490">
        <v>-316.80558000000002</v>
      </c>
    </row>
    <row r="10523" spans="1:4" x14ac:dyDescent="0.2">
      <c r="A10523" s="489" t="s">
        <v>9257</v>
      </c>
      <c r="B10523" s="489" t="s">
        <v>4016</v>
      </c>
      <c r="C10523" s="490">
        <v>-2661.9</v>
      </c>
      <c r="D10523" s="490">
        <v>-319.428</v>
      </c>
    </row>
    <row r="10524" spans="1:4" x14ac:dyDescent="0.2">
      <c r="A10524" s="489" t="s">
        <v>9257</v>
      </c>
      <c r="B10524" s="489" t="s">
        <v>5153</v>
      </c>
      <c r="C10524" s="490">
        <v>1411</v>
      </c>
      <c r="D10524" s="490">
        <v>0</v>
      </c>
    </row>
    <row r="10525" spans="1:4" x14ac:dyDescent="0.2">
      <c r="A10525" s="489" t="s">
        <v>9257</v>
      </c>
      <c r="B10525" s="489" t="s">
        <v>4880</v>
      </c>
      <c r="C10525" s="490">
        <v>8590</v>
      </c>
      <c r="D10525" s="490">
        <v>1641.549</v>
      </c>
    </row>
    <row r="10526" spans="1:4" x14ac:dyDescent="0.2">
      <c r="A10526" s="489" t="s">
        <v>9257</v>
      </c>
      <c r="B10526" s="489" t="s">
        <v>4010</v>
      </c>
      <c r="C10526" s="490">
        <v>4598</v>
      </c>
      <c r="D10526" s="490">
        <v>1321.4652000000001</v>
      </c>
    </row>
    <row r="10527" spans="1:4" x14ac:dyDescent="0.2">
      <c r="A10527" s="489" t="s">
        <v>9257</v>
      </c>
      <c r="B10527" s="489" t="s">
        <v>4014</v>
      </c>
      <c r="C10527" s="490">
        <v>1530</v>
      </c>
      <c r="D10527" s="490">
        <v>439.72200000000004</v>
      </c>
    </row>
    <row r="10528" spans="1:4" x14ac:dyDescent="0.2">
      <c r="A10528" s="489" t="s">
        <v>9257</v>
      </c>
      <c r="B10528" s="489" t="s">
        <v>4015</v>
      </c>
      <c r="C10528" s="490">
        <v>-1530</v>
      </c>
      <c r="D10528" s="490">
        <v>-250.614</v>
      </c>
    </row>
    <row r="10529" spans="1:4" x14ac:dyDescent="0.2">
      <c r="A10529" s="489" t="s">
        <v>9257</v>
      </c>
      <c r="B10529" s="489" t="s">
        <v>4010</v>
      </c>
      <c r="C10529" s="490">
        <v>8089.6261682243003</v>
      </c>
      <c r="D10529" s="490">
        <v>2324.9585607476602</v>
      </c>
    </row>
    <row r="10530" spans="1:4" x14ac:dyDescent="0.2">
      <c r="A10530" s="489" t="s">
        <v>9257</v>
      </c>
      <c r="B10530" s="489" t="s">
        <v>4014</v>
      </c>
      <c r="C10530" s="490">
        <v>863.55140186915901</v>
      </c>
      <c r="D10530" s="490">
        <v>248.18467289719601</v>
      </c>
    </row>
    <row r="10531" spans="1:4" x14ac:dyDescent="0.2">
      <c r="A10531" s="489" t="s">
        <v>9257</v>
      </c>
      <c r="B10531" s="489" t="s">
        <v>4015</v>
      </c>
      <c r="C10531" s="490">
        <v>-863.55140186915901</v>
      </c>
      <c r="D10531" s="490">
        <v>-141.44971962616802</v>
      </c>
    </row>
    <row r="10532" spans="1:4" x14ac:dyDescent="0.2">
      <c r="A10532" s="489" t="s">
        <v>9257</v>
      </c>
      <c r="B10532" s="489" t="s">
        <v>4827</v>
      </c>
      <c r="C10532" s="490">
        <v>4147</v>
      </c>
      <c r="D10532" s="490">
        <v>1013.1121000000001</v>
      </c>
    </row>
    <row r="10533" spans="1:4" x14ac:dyDescent="0.2">
      <c r="A10533" s="489" t="s">
        <v>9257</v>
      </c>
      <c r="B10533" s="489" t="s">
        <v>4832</v>
      </c>
      <c r="C10533" s="490">
        <v>1432</v>
      </c>
      <c r="D10533" s="490">
        <v>349.83760000000001</v>
      </c>
    </row>
    <row r="10534" spans="1:4" x14ac:dyDescent="0.2">
      <c r="A10534" s="489" t="s">
        <v>9257</v>
      </c>
      <c r="B10534" s="489" t="s">
        <v>4833</v>
      </c>
      <c r="C10534" s="490">
        <v>-1432</v>
      </c>
      <c r="D10534" s="490">
        <v>-234.5616</v>
      </c>
    </row>
    <row r="10535" spans="1:4" x14ac:dyDescent="0.2">
      <c r="A10535" s="489" t="s">
        <v>9257</v>
      </c>
      <c r="B10535" s="489" t="s">
        <v>3275</v>
      </c>
      <c r="C10535" s="490">
        <v>5174</v>
      </c>
      <c r="D10535" s="490">
        <v>1761.7470000000001</v>
      </c>
    </row>
    <row r="10536" spans="1:4" x14ac:dyDescent="0.2">
      <c r="A10536" s="489" t="s">
        <v>9257</v>
      </c>
      <c r="B10536" s="489" t="s">
        <v>3279</v>
      </c>
      <c r="C10536" s="490">
        <v>2324</v>
      </c>
      <c r="D10536" s="490">
        <v>791.322</v>
      </c>
    </row>
    <row r="10537" spans="1:4" x14ac:dyDescent="0.2">
      <c r="A10537" s="489" t="s">
        <v>9257</v>
      </c>
      <c r="B10537" s="489" t="s">
        <v>3280</v>
      </c>
      <c r="C10537" s="490">
        <v>-2249.4</v>
      </c>
      <c r="D10537" s="490">
        <v>-368.45172000000002</v>
      </c>
    </row>
    <row r="10538" spans="1:4" x14ac:dyDescent="0.2">
      <c r="A10538" s="489" t="s">
        <v>9257</v>
      </c>
      <c r="B10538" s="489" t="s">
        <v>3281</v>
      </c>
      <c r="C10538" s="490">
        <v>-74.599999999999994</v>
      </c>
      <c r="D10538" s="490">
        <v>-8.952</v>
      </c>
    </row>
    <row r="10539" spans="1:4" x14ac:dyDescent="0.2">
      <c r="A10539" s="489" t="s">
        <v>9257</v>
      </c>
      <c r="B10539" s="489" t="s">
        <v>1106</v>
      </c>
      <c r="C10539" s="490">
        <v>1766</v>
      </c>
      <c r="D10539" s="490">
        <v>849.44600000000003</v>
      </c>
    </row>
    <row r="10540" spans="1:4" x14ac:dyDescent="0.2">
      <c r="A10540" s="489" t="s">
        <v>9257</v>
      </c>
      <c r="B10540" s="489" t="s">
        <v>1106</v>
      </c>
      <c r="C10540" s="490">
        <v>5055.4000000000005</v>
      </c>
      <c r="D10540" s="490">
        <v>2431.6474000000003</v>
      </c>
    </row>
    <row r="10541" spans="1:4" x14ac:dyDescent="0.2">
      <c r="A10541" s="489" t="s">
        <v>9257</v>
      </c>
      <c r="B10541" s="489" t="s">
        <v>1106</v>
      </c>
      <c r="C10541" s="490">
        <v>2524.8000000000002</v>
      </c>
      <c r="D10541" s="490">
        <v>1214.4288000000001</v>
      </c>
    </row>
    <row r="10542" spans="1:4" x14ac:dyDescent="0.2">
      <c r="A10542" s="489" t="s">
        <v>9257</v>
      </c>
      <c r="B10542" s="489" t="s">
        <v>1108</v>
      </c>
      <c r="C10542" s="490">
        <v>1665</v>
      </c>
      <c r="D10542" s="490">
        <v>955.71</v>
      </c>
    </row>
    <row r="10543" spans="1:4" x14ac:dyDescent="0.2">
      <c r="A10543" s="489" t="s">
        <v>9257</v>
      </c>
      <c r="B10543" s="489" t="s">
        <v>1108</v>
      </c>
      <c r="C10543" s="490">
        <v>19337</v>
      </c>
      <c r="D10543" s="490">
        <v>11099.438</v>
      </c>
    </row>
    <row r="10544" spans="1:4" x14ac:dyDescent="0.2">
      <c r="A10544" s="489" t="s">
        <v>9257</v>
      </c>
      <c r="B10544" s="489" t="s">
        <v>1108</v>
      </c>
      <c r="C10544" s="490">
        <v>1206.7</v>
      </c>
      <c r="D10544" s="490">
        <v>692.64580000000001</v>
      </c>
    </row>
    <row r="10545" spans="1:4" x14ac:dyDescent="0.2">
      <c r="A10545" s="489" t="s">
        <v>9257</v>
      </c>
      <c r="B10545" s="489" t="s">
        <v>1115</v>
      </c>
      <c r="C10545" s="490">
        <v>29650.396336092999</v>
      </c>
      <c r="D10545" s="490">
        <v>16168.361122071501</v>
      </c>
    </row>
    <row r="10546" spans="1:4" x14ac:dyDescent="0.2">
      <c r="A10546" s="489" t="s">
        <v>9257</v>
      </c>
      <c r="B10546" s="489" t="s">
        <v>1115</v>
      </c>
      <c r="C10546" s="490">
        <v>26834.603663907001</v>
      </c>
      <c r="D10546" s="490">
        <v>14632.909377928499</v>
      </c>
    </row>
    <row r="10547" spans="1:4" x14ac:dyDescent="0.2">
      <c r="A10547" s="489" t="s">
        <v>9257</v>
      </c>
      <c r="B10547" s="489" t="s">
        <v>1115</v>
      </c>
      <c r="C10547" s="490">
        <v>27333.824835068201</v>
      </c>
      <c r="D10547" s="490">
        <v>14905.134682562701</v>
      </c>
    </row>
    <row r="10548" spans="1:4" x14ac:dyDescent="0.2">
      <c r="A10548" s="489" t="s">
        <v>9257</v>
      </c>
      <c r="B10548" s="489" t="s">
        <v>1115</v>
      </c>
      <c r="C10548" s="490">
        <v>24706.985485999099</v>
      </c>
      <c r="D10548" s="490">
        <v>13472.7191855153</v>
      </c>
    </row>
    <row r="10549" spans="1:4" x14ac:dyDescent="0.2">
      <c r="A10549" s="489" t="s">
        <v>9257</v>
      </c>
      <c r="B10549" s="489" t="s">
        <v>1136</v>
      </c>
      <c r="C10549" s="490">
        <v>10608.389678932701</v>
      </c>
      <c r="D10549" s="490">
        <v>4959.4221749010403</v>
      </c>
    </row>
    <row r="10550" spans="1:4" x14ac:dyDescent="0.2">
      <c r="A10550" s="489" t="s">
        <v>9257</v>
      </c>
      <c r="B10550" s="489" t="s">
        <v>1115</v>
      </c>
      <c r="C10550" s="490">
        <v>4019</v>
      </c>
      <c r="D10550" s="490">
        <v>2191.5607</v>
      </c>
    </row>
    <row r="10551" spans="1:4" x14ac:dyDescent="0.2">
      <c r="A10551" s="489" t="s">
        <v>9257</v>
      </c>
      <c r="B10551" s="489" t="s">
        <v>1122</v>
      </c>
      <c r="C10551" s="490">
        <v>11473.7</v>
      </c>
      <c r="D10551" s="490">
        <v>5943.3766000000005</v>
      </c>
    </row>
    <row r="10552" spans="1:4" x14ac:dyDescent="0.2">
      <c r="A10552" s="489" t="s">
        <v>9257</v>
      </c>
      <c r="B10552" s="489" t="s">
        <v>1122</v>
      </c>
      <c r="C10552" s="490">
        <v>2842.2000000000003</v>
      </c>
      <c r="D10552" s="490">
        <v>1472.2596000000001</v>
      </c>
    </row>
    <row r="10553" spans="1:4" x14ac:dyDescent="0.2">
      <c r="A10553" s="489" t="s">
        <v>9257</v>
      </c>
      <c r="B10553" s="489" t="s">
        <v>1122</v>
      </c>
      <c r="C10553" s="490">
        <v>7162.1</v>
      </c>
      <c r="D10553" s="490">
        <v>3709.9678000000004</v>
      </c>
    </row>
    <row r="10554" spans="1:4" x14ac:dyDescent="0.2">
      <c r="A10554" s="489" t="s">
        <v>9257</v>
      </c>
      <c r="B10554" s="489" t="s">
        <v>1129</v>
      </c>
      <c r="C10554" s="490">
        <v>4126</v>
      </c>
      <c r="D10554" s="490">
        <v>2030.4046000000001</v>
      </c>
    </row>
    <row r="10555" spans="1:4" x14ac:dyDescent="0.2">
      <c r="A10555" s="489" t="s">
        <v>9257</v>
      </c>
      <c r="B10555" s="489" t="s">
        <v>1129</v>
      </c>
      <c r="C10555" s="490">
        <v>6628.8</v>
      </c>
      <c r="D10555" s="490">
        <v>3262.0324800000003</v>
      </c>
    </row>
    <row r="10556" spans="1:4" x14ac:dyDescent="0.2">
      <c r="A10556" s="489" t="s">
        <v>9257</v>
      </c>
      <c r="B10556" s="489" t="s">
        <v>1129</v>
      </c>
      <c r="C10556" s="490">
        <v>15619</v>
      </c>
      <c r="D10556" s="490">
        <v>7686.1099000000004</v>
      </c>
    </row>
    <row r="10557" spans="1:4" x14ac:dyDescent="0.2">
      <c r="A10557" s="489" t="s">
        <v>9257</v>
      </c>
      <c r="B10557" s="489" t="s">
        <v>1129</v>
      </c>
      <c r="C10557" s="490">
        <v>5093</v>
      </c>
      <c r="D10557" s="490">
        <v>2506.2653</v>
      </c>
    </row>
    <row r="10558" spans="1:4" x14ac:dyDescent="0.2">
      <c r="A10558" s="489" t="s">
        <v>9257</v>
      </c>
      <c r="B10558" s="489" t="s">
        <v>1129</v>
      </c>
      <c r="C10558" s="490">
        <v>13251</v>
      </c>
      <c r="D10558" s="490">
        <v>6520.8171000000002</v>
      </c>
    </row>
    <row r="10559" spans="1:4" x14ac:dyDescent="0.2">
      <c r="A10559" s="489" t="s">
        <v>9257</v>
      </c>
      <c r="B10559" s="489" t="s">
        <v>1129</v>
      </c>
      <c r="C10559" s="490">
        <v>18657.3</v>
      </c>
      <c r="D10559" s="490">
        <v>9181.2573300000004</v>
      </c>
    </row>
    <row r="10560" spans="1:4" x14ac:dyDescent="0.2">
      <c r="A10560" s="489" t="s">
        <v>9257</v>
      </c>
      <c r="B10560" s="489" t="s">
        <v>1129</v>
      </c>
      <c r="C10560" s="490">
        <v>13869</v>
      </c>
      <c r="D10560" s="490">
        <v>6824.9349000000002</v>
      </c>
    </row>
    <row r="10561" spans="1:4" x14ac:dyDescent="0.2">
      <c r="A10561" s="489" t="s">
        <v>9257</v>
      </c>
      <c r="B10561" s="489" t="s">
        <v>1129</v>
      </c>
      <c r="C10561" s="490">
        <v>21882.742087254101</v>
      </c>
      <c r="D10561" s="490">
        <v>10768.4973811377</v>
      </c>
    </row>
    <row r="10562" spans="1:4" x14ac:dyDescent="0.2">
      <c r="A10562" s="489" t="s">
        <v>9257</v>
      </c>
      <c r="B10562" s="489" t="s">
        <v>1136</v>
      </c>
      <c r="C10562" s="490">
        <v>16326.257912745901</v>
      </c>
      <c r="D10562" s="490">
        <v>7632.5255742087302</v>
      </c>
    </row>
    <row r="10563" spans="1:4" x14ac:dyDescent="0.2">
      <c r="A10563" s="489" t="s">
        <v>9257</v>
      </c>
      <c r="B10563" s="489" t="s">
        <v>1129</v>
      </c>
      <c r="C10563" s="490">
        <v>26685.5813953488</v>
      </c>
      <c r="D10563" s="490">
        <v>13131.974604651201</v>
      </c>
    </row>
    <row r="10564" spans="1:4" x14ac:dyDescent="0.2">
      <c r="A10564" s="489" t="s">
        <v>9257</v>
      </c>
      <c r="B10564" s="489" t="s">
        <v>1130</v>
      </c>
      <c r="C10564" s="490">
        <v>2001.4186046511602</v>
      </c>
      <c r="D10564" s="490">
        <v>937.06419069767401</v>
      </c>
    </row>
    <row r="10565" spans="1:4" x14ac:dyDescent="0.2">
      <c r="A10565" s="489" t="s">
        <v>9257</v>
      </c>
      <c r="B10565" s="489" t="s">
        <v>1136</v>
      </c>
      <c r="C10565" s="490">
        <v>7668</v>
      </c>
      <c r="D10565" s="490">
        <v>3584.79</v>
      </c>
    </row>
    <row r="10566" spans="1:4" x14ac:dyDescent="0.2">
      <c r="A10566" s="489" t="s">
        <v>9257</v>
      </c>
      <c r="B10566" s="489" t="s">
        <v>1136</v>
      </c>
      <c r="C10566" s="490">
        <v>24443.505154639199</v>
      </c>
      <c r="D10566" s="490">
        <v>11427.338659793801</v>
      </c>
    </row>
    <row r="10567" spans="1:4" x14ac:dyDescent="0.2">
      <c r="A10567" s="489" t="s">
        <v>9257</v>
      </c>
      <c r="B10567" s="489" t="s">
        <v>1137</v>
      </c>
      <c r="C10567" s="490">
        <v>3218.39484536082</v>
      </c>
      <c r="D10567" s="490">
        <v>1431.5420272164902</v>
      </c>
    </row>
    <row r="10568" spans="1:4" x14ac:dyDescent="0.2">
      <c r="A10568" s="489" t="s">
        <v>9257</v>
      </c>
      <c r="B10568" s="489" t="s">
        <v>1136</v>
      </c>
      <c r="C10568" s="490">
        <v>4918</v>
      </c>
      <c r="D10568" s="490">
        <v>2299.165</v>
      </c>
    </row>
    <row r="10569" spans="1:4" x14ac:dyDescent="0.2">
      <c r="A10569" s="489" t="s">
        <v>9257</v>
      </c>
      <c r="B10569" s="489" t="s">
        <v>1136</v>
      </c>
      <c r="C10569" s="490">
        <v>4956</v>
      </c>
      <c r="D10569" s="490">
        <v>2316.9300000000003</v>
      </c>
    </row>
    <row r="10570" spans="1:4" x14ac:dyDescent="0.2">
      <c r="A10570" s="489" t="s">
        <v>9257</v>
      </c>
      <c r="B10570" s="489" t="s">
        <v>1136</v>
      </c>
      <c r="C10570" s="490">
        <v>8488</v>
      </c>
      <c r="D10570" s="490">
        <v>3968.1400000000003</v>
      </c>
    </row>
    <row r="10571" spans="1:4" x14ac:dyDescent="0.2">
      <c r="A10571" s="489" t="s">
        <v>9257</v>
      </c>
      <c r="B10571" s="489" t="s">
        <v>1136</v>
      </c>
      <c r="C10571" s="490">
        <v>5863.4000000000005</v>
      </c>
      <c r="D10571" s="490">
        <v>2741.1395000000002</v>
      </c>
    </row>
    <row r="10572" spans="1:4" x14ac:dyDescent="0.2">
      <c r="A10572" s="489" t="s">
        <v>9257</v>
      </c>
      <c r="B10572" s="489" t="s">
        <v>1136</v>
      </c>
      <c r="C10572" s="490">
        <v>25016</v>
      </c>
      <c r="D10572" s="490">
        <v>11694.98</v>
      </c>
    </row>
    <row r="10573" spans="1:4" x14ac:dyDescent="0.2">
      <c r="A10573" s="489" t="s">
        <v>9257</v>
      </c>
      <c r="B10573" s="489" t="s">
        <v>173</v>
      </c>
      <c r="C10573" s="490">
        <v>589</v>
      </c>
      <c r="D10573" s="490">
        <v>253.3289</v>
      </c>
    </row>
    <row r="10574" spans="1:4" x14ac:dyDescent="0.2">
      <c r="A10574" s="489" t="s">
        <v>9257</v>
      </c>
      <c r="B10574" s="489" t="s">
        <v>173</v>
      </c>
      <c r="C10574" s="490">
        <v>6560.1</v>
      </c>
      <c r="D10574" s="490">
        <v>2821.49901</v>
      </c>
    </row>
    <row r="10575" spans="1:4" x14ac:dyDescent="0.2">
      <c r="A10575" s="489" t="s">
        <v>9257</v>
      </c>
      <c r="B10575" s="489" t="s">
        <v>173</v>
      </c>
      <c r="C10575" s="490">
        <v>25196</v>
      </c>
      <c r="D10575" s="490">
        <v>10836.7996</v>
      </c>
    </row>
    <row r="10576" spans="1:4" x14ac:dyDescent="0.2">
      <c r="A10576" s="489" t="s">
        <v>9257</v>
      </c>
      <c r="B10576" s="489" t="s">
        <v>173</v>
      </c>
      <c r="C10576" s="490">
        <v>4420</v>
      </c>
      <c r="D10576" s="490">
        <v>1901.0420000000001</v>
      </c>
    </row>
    <row r="10577" spans="1:4" x14ac:dyDescent="0.2">
      <c r="A10577" s="489" t="s">
        <v>9257</v>
      </c>
      <c r="B10577" s="489" t="s">
        <v>173</v>
      </c>
      <c r="C10577" s="490">
        <v>16515</v>
      </c>
      <c r="D10577" s="490">
        <v>7103.1015000000007</v>
      </c>
    </row>
    <row r="10578" spans="1:4" x14ac:dyDescent="0.2">
      <c r="A10578" s="489" t="s">
        <v>9257</v>
      </c>
      <c r="B10578" s="489" t="s">
        <v>3264</v>
      </c>
      <c r="C10578" s="490">
        <v>17830</v>
      </c>
      <c r="D10578" s="490">
        <v>6978.6620000000003</v>
      </c>
    </row>
    <row r="10579" spans="1:4" x14ac:dyDescent="0.2">
      <c r="A10579" s="489" t="s">
        <v>9257</v>
      </c>
      <c r="B10579" s="489" t="s">
        <v>3264</v>
      </c>
      <c r="C10579" s="490">
        <v>14496</v>
      </c>
      <c r="D10579" s="490">
        <v>5673.7344000000003</v>
      </c>
    </row>
    <row r="10580" spans="1:4" x14ac:dyDescent="0.2">
      <c r="A10580" s="489" t="s">
        <v>9257</v>
      </c>
      <c r="B10580" s="489" t="s">
        <v>3265</v>
      </c>
      <c r="C10580" s="490">
        <v>73460.091261842404</v>
      </c>
      <c r="D10580" s="490">
        <v>27349.191976783899</v>
      </c>
    </row>
    <row r="10581" spans="1:4" x14ac:dyDescent="0.2">
      <c r="A10581" s="489" t="s">
        <v>9257</v>
      </c>
      <c r="B10581" s="489" t="s">
        <v>3264</v>
      </c>
      <c r="C10581" s="490">
        <v>31837.658738157599</v>
      </c>
      <c r="D10581" s="490">
        <v>12461.259630114901</v>
      </c>
    </row>
    <row r="10582" spans="1:4" x14ac:dyDescent="0.2">
      <c r="A10582" s="489" t="s">
        <v>9257</v>
      </c>
      <c r="B10582" s="489" t="s">
        <v>3264</v>
      </c>
      <c r="C10582" s="490">
        <v>17369</v>
      </c>
      <c r="D10582" s="490">
        <v>6798.2266</v>
      </c>
    </row>
    <row r="10583" spans="1:4" x14ac:dyDescent="0.2">
      <c r="A10583" s="489" t="s">
        <v>9257</v>
      </c>
      <c r="B10583" s="489" t="s">
        <v>3268</v>
      </c>
      <c r="C10583" s="490">
        <v>2347</v>
      </c>
      <c r="D10583" s="490">
        <v>918.61580000000004</v>
      </c>
    </row>
    <row r="10584" spans="1:4" x14ac:dyDescent="0.2">
      <c r="A10584" s="489" t="s">
        <v>9257</v>
      </c>
      <c r="B10584" s="489" t="s">
        <v>3269</v>
      </c>
      <c r="C10584" s="490">
        <v>-2347</v>
      </c>
      <c r="D10584" s="490">
        <v>-384.43860000000001</v>
      </c>
    </row>
    <row r="10585" spans="1:4" x14ac:dyDescent="0.2">
      <c r="A10585" s="489" t="s">
        <v>9257</v>
      </c>
      <c r="B10585" s="489" t="s">
        <v>5153</v>
      </c>
      <c r="C10585" s="490">
        <v>3088.2857142857101</v>
      </c>
      <c r="D10585" s="490">
        <v>0</v>
      </c>
    </row>
    <row r="10586" spans="1:4" x14ac:dyDescent="0.2">
      <c r="A10586" s="489" t="s">
        <v>9257</v>
      </c>
      <c r="B10586" s="489" t="s">
        <v>5436</v>
      </c>
      <c r="C10586" s="490">
        <v>7206</v>
      </c>
      <c r="D10586" s="490">
        <v>1047.7524000000001</v>
      </c>
    </row>
    <row r="10587" spans="1:4" x14ac:dyDescent="0.2">
      <c r="A10587" s="489" t="s">
        <v>9257</v>
      </c>
      <c r="B10587" s="489" t="s">
        <v>5153</v>
      </c>
      <c r="C10587" s="490">
        <v>2021.5</v>
      </c>
      <c r="D10587" s="490">
        <v>0</v>
      </c>
    </row>
    <row r="10588" spans="1:4" x14ac:dyDescent="0.2">
      <c r="A10588" s="489" t="s">
        <v>9257</v>
      </c>
      <c r="B10588" s="489" t="s">
        <v>5856</v>
      </c>
      <c r="C10588" s="490">
        <v>8086</v>
      </c>
      <c r="D10588" s="490">
        <v>1095.653</v>
      </c>
    </row>
    <row r="10589" spans="1:4" x14ac:dyDescent="0.2">
      <c r="A10589" s="489" t="s">
        <v>9257</v>
      </c>
      <c r="B10589" s="489" t="s">
        <v>5892</v>
      </c>
      <c r="C10589" s="490">
        <v>7684</v>
      </c>
      <c r="D10589" s="490">
        <v>969.72080000000005</v>
      </c>
    </row>
    <row r="10590" spans="1:4" x14ac:dyDescent="0.2">
      <c r="A10590" s="489" t="s">
        <v>9257</v>
      </c>
      <c r="B10590" s="489" t="s">
        <v>5153</v>
      </c>
      <c r="C10590" s="490">
        <v>889.71428571428601</v>
      </c>
      <c r="D10590" s="490">
        <v>0</v>
      </c>
    </row>
    <row r="10591" spans="1:4" x14ac:dyDescent="0.2">
      <c r="A10591" s="489" t="s">
        <v>9257</v>
      </c>
      <c r="B10591" s="489" t="s">
        <v>5437</v>
      </c>
      <c r="C10591" s="490">
        <v>2076</v>
      </c>
      <c r="D10591" s="490">
        <v>296.24520000000001</v>
      </c>
    </row>
    <row r="10592" spans="1:4" x14ac:dyDescent="0.2">
      <c r="A10592" s="489" t="s">
        <v>9257</v>
      </c>
      <c r="B10592" s="489" t="s">
        <v>5153</v>
      </c>
      <c r="C10592" s="490">
        <v>573.42857142857099</v>
      </c>
      <c r="D10592" s="490">
        <v>0</v>
      </c>
    </row>
    <row r="10593" spans="1:4" x14ac:dyDescent="0.2">
      <c r="A10593" s="489" t="s">
        <v>9257</v>
      </c>
      <c r="B10593" s="489" t="s">
        <v>4896</v>
      </c>
      <c r="C10593" s="490">
        <v>1338</v>
      </c>
      <c r="D10593" s="490">
        <v>245.6568</v>
      </c>
    </row>
    <row r="10594" spans="1:4" x14ac:dyDescent="0.2">
      <c r="A10594" s="489" t="s">
        <v>9257</v>
      </c>
      <c r="B10594" s="489" t="s">
        <v>5153</v>
      </c>
      <c r="C10594" s="490">
        <v>1840</v>
      </c>
      <c r="D10594" s="490">
        <v>0</v>
      </c>
    </row>
    <row r="10595" spans="1:4" x14ac:dyDescent="0.2">
      <c r="A10595" s="489" t="s">
        <v>9257</v>
      </c>
      <c r="B10595" s="489" t="s">
        <v>4880</v>
      </c>
      <c r="C10595" s="490">
        <v>4963</v>
      </c>
      <c r="D10595" s="490">
        <v>948.42930000000001</v>
      </c>
    </row>
    <row r="10596" spans="1:4" x14ac:dyDescent="0.2">
      <c r="A10596" s="489" t="s">
        <v>9257</v>
      </c>
      <c r="B10596" s="489" t="s">
        <v>3291</v>
      </c>
      <c r="C10596" s="490">
        <v>3858</v>
      </c>
      <c r="D10596" s="490">
        <v>1274.2974000000002</v>
      </c>
    </row>
    <row r="10597" spans="1:4" x14ac:dyDescent="0.2">
      <c r="A10597" s="489" t="s">
        <v>9257</v>
      </c>
      <c r="B10597" s="489" t="s">
        <v>4010</v>
      </c>
      <c r="C10597" s="490">
        <v>8017</v>
      </c>
      <c r="D10597" s="490">
        <v>2304.0858000000003</v>
      </c>
    </row>
    <row r="10598" spans="1:4" x14ac:dyDescent="0.2">
      <c r="A10598" s="489" t="s">
        <v>9257</v>
      </c>
      <c r="B10598" s="489" t="s">
        <v>4014</v>
      </c>
      <c r="C10598" s="490">
        <v>1443</v>
      </c>
      <c r="D10598" s="490">
        <v>414.71820000000002</v>
      </c>
    </row>
    <row r="10599" spans="1:4" x14ac:dyDescent="0.2">
      <c r="A10599" s="489" t="s">
        <v>9257</v>
      </c>
      <c r="B10599" s="489" t="s">
        <v>4015</v>
      </c>
      <c r="C10599" s="490">
        <v>-1443</v>
      </c>
      <c r="D10599" s="490">
        <v>-236.36340000000001</v>
      </c>
    </row>
    <row r="10600" spans="1:4" x14ac:dyDescent="0.2">
      <c r="A10600" s="489" t="s">
        <v>9257</v>
      </c>
      <c r="B10600" s="489" t="s">
        <v>4010</v>
      </c>
      <c r="C10600" s="490">
        <v>28060</v>
      </c>
      <c r="D10600" s="490">
        <v>8064.4440000000004</v>
      </c>
    </row>
    <row r="10601" spans="1:4" x14ac:dyDescent="0.2">
      <c r="A10601" s="489" t="s">
        <v>9257</v>
      </c>
      <c r="B10601" s="489" t="s">
        <v>4010</v>
      </c>
      <c r="C10601" s="490">
        <v>5298</v>
      </c>
      <c r="D10601" s="490">
        <v>1522.6452000000002</v>
      </c>
    </row>
    <row r="10602" spans="1:4" x14ac:dyDescent="0.2">
      <c r="A10602" s="489" t="s">
        <v>9257</v>
      </c>
      <c r="B10602" s="489" t="s">
        <v>4014</v>
      </c>
      <c r="C10602" s="490">
        <v>321</v>
      </c>
      <c r="D10602" s="490">
        <v>92.255399999999995</v>
      </c>
    </row>
    <row r="10603" spans="1:4" x14ac:dyDescent="0.2">
      <c r="A10603" s="489" t="s">
        <v>9257</v>
      </c>
      <c r="B10603" s="489" t="s">
        <v>4015</v>
      </c>
      <c r="C10603" s="490">
        <v>-321</v>
      </c>
      <c r="D10603" s="490">
        <v>-52.579799999999999</v>
      </c>
    </row>
    <row r="10604" spans="1:4" x14ac:dyDescent="0.2">
      <c r="A10604" s="489" t="s">
        <v>9257</v>
      </c>
      <c r="B10604" s="489" t="s">
        <v>4010</v>
      </c>
      <c r="C10604" s="490">
        <v>3647</v>
      </c>
      <c r="D10604" s="490">
        <v>1048.1478</v>
      </c>
    </row>
    <row r="10605" spans="1:4" x14ac:dyDescent="0.2">
      <c r="A10605" s="489" t="s">
        <v>9257</v>
      </c>
      <c r="B10605" s="489" t="s">
        <v>4014</v>
      </c>
      <c r="C10605" s="490">
        <v>5764</v>
      </c>
      <c r="D10605" s="490">
        <v>1656.5736000000002</v>
      </c>
    </row>
    <row r="10606" spans="1:4" x14ac:dyDescent="0.2">
      <c r="A10606" s="489" t="s">
        <v>9257</v>
      </c>
      <c r="B10606" s="489" t="s">
        <v>4015</v>
      </c>
      <c r="C10606" s="490">
        <v>-2823.3</v>
      </c>
      <c r="D10606" s="490">
        <v>-462.45654000000002</v>
      </c>
    </row>
    <row r="10607" spans="1:4" x14ac:dyDescent="0.2">
      <c r="A10607" s="489" t="s">
        <v>9257</v>
      </c>
      <c r="B10607" s="489" t="s">
        <v>4016</v>
      </c>
      <c r="C10607" s="490">
        <v>-2940.7000000000003</v>
      </c>
      <c r="D10607" s="490">
        <v>-352.88400000000001</v>
      </c>
    </row>
    <row r="10608" spans="1:4" x14ac:dyDescent="0.2">
      <c r="A10608" s="489" t="s">
        <v>9257</v>
      </c>
      <c r="B10608" s="489" t="s">
        <v>5153</v>
      </c>
      <c r="C10608" s="490">
        <v>1452</v>
      </c>
      <c r="D10608" s="490">
        <v>0</v>
      </c>
    </row>
    <row r="10609" spans="1:4" x14ac:dyDescent="0.2">
      <c r="A10609" s="489" t="s">
        <v>9257</v>
      </c>
      <c r="B10609" s="489" t="s">
        <v>5436</v>
      </c>
      <c r="C10609" s="490">
        <v>7577</v>
      </c>
      <c r="D10609" s="490">
        <v>1101.6958</v>
      </c>
    </row>
    <row r="10610" spans="1:4" x14ac:dyDescent="0.2">
      <c r="A10610" s="489" t="s">
        <v>9257</v>
      </c>
      <c r="B10610" s="489" t="s">
        <v>4010</v>
      </c>
      <c r="C10610" s="490">
        <v>9962</v>
      </c>
      <c r="D10610" s="490">
        <v>2863.0788000000002</v>
      </c>
    </row>
    <row r="10611" spans="1:4" x14ac:dyDescent="0.2">
      <c r="A10611" s="489" t="s">
        <v>9257</v>
      </c>
      <c r="B10611" s="489" t="s">
        <v>4014</v>
      </c>
      <c r="C10611" s="490">
        <v>2002</v>
      </c>
      <c r="D10611" s="490">
        <v>575.37480000000005</v>
      </c>
    </row>
    <row r="10612" spans="1:4" x14ac:dyDescent="0.2">
      <c r="A10612" s="489" t="s">
        <v>9257</v>
      </c>
      <c r="B10612" s="489" t="s">
        <v>4015</v>
      </c>
      <c r="C10612" s="490">
        <v>-2002</v>
      </c>
      <c r="D10612" s="490">
        <v>-327.92760000000004</v>
      </c>
    </row>
    <row r="10613" spans="1:4" x14ac:dyDescent="0.2">
      <c r="A10613" s="489" t="s">
        <v>9257</v>
      </c>
      <c r="B10613" s="489" t="s">
        <v>3275</v>
      </c>
      <c r="C10613" s="490">
        <v>3655</v>
      </c>
      <c r="D10613" s="490">
        <v>1244.5275000000001</v>
      </c>
    </row>
    <row r="10614" spans="1:4" x14ac:dyDescent="0.2">
      <c r="A10614" s="489" t="s">
        <v>9257</v>
      </c>
      <c r="B10614" s="489" t="s">
        <v>3279</v>
      </c>
      <c r="C10614" s="490">
        <v>3930</v>
      </c>
      <c r="D10614" s="490">
        <v>1338.165</v>
      </c>
    </row>
    <row r="10615" spans="1:4" x14ac:dyDescent="0.2">
      <c r="A10615" s="489" t="s">
        <v>9257</v>
      </c>
      <c r="B10615" s="489" t="s">
        <v>3280</v>
      </c>
      <c r="C10615" s="490">
        <v>-2275.5</v>
      </c>
      <c r="D10615" s="490">
        <v>-372.7269</v>
      </c>
    </row>
    <row r="10616" spans="1:4" x14ac:dyDescent="0.2">
      <c r="A10616" s="489" t="s">
        <v>9257</v>
      </c>
      <c r="B10616" s="489" t="s">
        <v>3281</v>
      </c>
      <c r="C10616" s="490">
        <v>-1654.5</v>
      </c>
      <c r="D10616" s="490">
        <v>-198.54</v>
      </c>
    </row>
    <row r="10617" spans="1:4" x14ac:dyDescent="0.2">
      <c r="A10617" s="489" t="s">
        <v>9257</v>
      </c>
      <c r="B10617" s="489" t="s">
        <v>4010</v>
      </c>
      <c r="C10617" s="490">
        <v>9488</v>
      </c>
      <c r="D10617" s="490">
        <v>2726.8512000000001</v>
      </c>
    </row>
    <row r="10618" spans="1:4" x14ac:dyDescent="0.2">
      <c r="A10618" s="489" t="s">
        <v>9257</v>
      </c>
      <c r="B10618" s="489" t="s">
        <v>5153</v>
      </c>
      <c r="C10618" s="490">
        <v>874</v>
      </c>
      <c r="D10618" s="490">
        <v>0</v>
      </c>
    </row>
    <row r="10619" spans="1:4" x14ac:dyDescent="0.2">
      <c r="A10619" s="489" t="s">
        <v>9257</v>
      </c>
      <c r="B10619" s="489" t="s">
        <v>4892</v>
      </c>
      <c r="C10619" s="490">
        <v>9366</v>
      </c>
      <c r="D10619" s="490">
        <v>1736.4564</v>
      </c>
    </row>
    <row r="10620" spans="1:4" x14ac:dyDescent="0.2">
      <c r="A10620" s="489" t="s">
        <v>9257</v>
      </c>
      <c r="B10620" s="489" t="s">
        <v>5884</v>
      </c>
      <c r="C10620" s="490">
        <v>7841</v>
      </c>
      <c r="D10620" s="490">
        <v>995.02290000000005</v>
      </c>
    </row>
    <row r="10621" spans="1:4" x14ac:dyDescent="0.2">
      <c r="A10621" s="489" t="s">
        <v>9257</v>
      </c>
      <c r="B10621" s="489" t="s">
        <v>5153</v>
      </c>
      <c r="C10621" s="490">
        <v>1442</v>
      </c>
      <c r="D10621" s="490">
        <v>0</v>
      </c>
    </row>
    <row r="10622" spans="1:4" x14ac:dyDescent="0.2">
      <c r="A10622" s="489" t="s">
        <v>9257</v>
      </c>
      <c r="B10622" s="489" t="s">
        <v>5437</v>
      </c>
      <c r="C10622" s="490">
        <v>8036.17810760668</v>
      </c>
      <c r="D10622" s="490">
        <v>1146.76261595547</v>
      </c>
    </row>
    <row r="10623" spans="1:4" x14ac:dyDescent="0.2">
      <c r="A10623" s="489" t="s">
        <v>9257</v>
      </c>
      <c r="B10623" s="489" t="s">
        <v>5467</v>
      </c>
      <c r="C10623" s="490">
        <v>626.82189239332104</v>
      </c>
      <c r="D10623" s="490">
        <v>84.871684230055692</v>
      </c>
    </row>
    <row r="10624" spans="1:4" x14ac:dyDescent="0.2">
      <c r="A10624" s="489" t="s">
        <v>9257</v>
      </c>
      <c r="B10624" s="489" t="s">
        <v>4892</v>
      </c>
      <c r="C10624" s="490">
        <v>4628</v>
      </c>
      <c r="D10624" s="490">
        <v>858.03120000000001</v>
      </c>
    </row>
    <row r="10625" spans="1:4" x14ac:dyDescent="0.2">
      <c r="A10625" s="489" t="s">
        <v>9257</v>
      </c>
      <c r="B10625" s="489" t="s">
        <v>3275</v>
      </c>
      <c r="C10625" s="490">
        <v>15006</v>
      </c>
      <c r="D10625" s="490">
        <v>5109.5430000000006</v>
      </c>
    </row>
    <row r="10626" spans="1:4" x14ac:dyDescent="0.2">
      <c r="A10626" s="489" t="s">
        <v>9257</v>
      </c>
      <c r="B10626" s="489" t="s">
        <v>4010</v>
      </c>
      <c r="C10626" s="490">
        <v>7683</v>
      </c>
      <c r="D10626" s="490">
        <v>2208.0942</v>
      </c>
    </row>
    <row r="10627" spans="1:4" x14ac:dyDescent="0.2">
      <c r="A10627" s="489" t="s">
        <v>9257</v>
      </c>
      <c r="B10627" s="489" t="s">
        <v>4827</v>
      </c>
      <c r="C10627" s="490">
        <v>12336</v>
      </c>
      <c r="D10627" s="490">
        <v>3013.6848</v>
      </c>
    </row>
    <row r="10628" spans="1:4" x14ac:dyDescent="0.2">
      <c r="A10628" s="489" t="s">
        <v>9257</v>
      </c>
      <c r="B10628" s="489" t="s">
        <v>4832</v>
      </c>
      <c r="C10628" s="490">
        <v>939</v>
      </c>
      <c r="D10628" s="490">
        <v>229.39770000000001</v>
      </c>
    </row>
    <row r="10629" spans="1:4" x14ac:dyDescent="0.2">
      <c r="A10629" s="489" t="s">
        <v>9257</v>
      </c>
      <c r="B10629" s="489" t="s">
        <v>4833</v>
      </c>
      <c r="C10629" s="490">
        <v>-939</v>
      </c>
      <c r="D10629" s="490">
        <v>-153.8082</v>
      </c>
    </row>
    <row r="10630" spans="1:4" x14ac:dyDescent="0.2">
      <c r="A10630" s="489" t="s">
        <v>9257</v>
      </c>
      <c r="B10630" s="489" t="s">
        <v>3291</v>
      </c>
      <c r="C10630" s="490">
        <v>13836.812144212501</v>
      </c>
      <c r="D10630" s="490">
        <v>4570.2990512334</v>
      </c>
    </row>
    <row r="10631" spans="1:4" x14ac:dyDescent="0.2">
      <c r="A10631" s="489" t="s">
        <v>9257</v>
      </c>
      <c r="B10631" s="489" t="s">
        <v>3292</v>
      </c>
      <c r="C10631" s="490">
        <v>11685.187855787501</v>
      </c>
      <c r="D10631" s="490">
        <v>3671.4860242884301</v>
      </c>
    </row>
    <row r="10632" spans="1:4" x14ac:dyDescent="0.2">
      <c r="A10632" s="489" t="s">
        <v>9257</v>
      </c>
      <c r="B10632" s="489" t="s">
        <v>3295</v>
      </c>
      <c r="C10632" s="490">
        <v>14165.3564651667</v>
      </c>
      <c r="D10632" s="490">
        <v>4678.8172404445604</v>
      </c>
    </row>
    <row r="10633" spans="1:4" x14ac:dyDescent="0.2">
      <c r="A10633" s="489" t="s">
        <v>9257</v>
      </c>
      <c r="B10633" s="489" t="s">
        <v>3298</v>
      </c>
      <c r="C10633" s="490">
        <v>11962.6435348333</v>
      </c>
      <c r="D10633" s="490">
        <v>3758.6625986446202</v>
      </c>
    </row>
    <row r="10634" spans="1:4" x14ac:dyDescent="0.2">
      <c r="A10634" s="489" t="s">
        <v>9257</v>
      </c>
      <c r="B10634" s="489" t="s">
        <v>3296</v>
      </c>
      <c r="C10634" s="490">
        <v>-8400.6505828137706</v>
      </c>
      <c r="D10634" s="490">
        <v>-1376.0265654649002</v>
      </c>
    </row>
    <row r="10635" spans="1:4" x14ac:dyDescent="0.2">
      <c r="A10635" s="489" t="s">
        <v>9257</v>
      </c>
      <c r="B10635" s="489" t="s">
        <v>3299</v>
      </c>
      <c r="C10635" s="490">
        <v>-7094.3494171862303</v>
      </c>
      <c r="D10635" s="490">
        <v>-1162.0544345351</v>
      </c>
    </row>
    <row r="10636" spans="1:4" x14ac:dyDescent="0.2">
      <c r="A10636" s="489" t="s">
        <v>9257</v>
      </c>
      <c r="B10636" s="489" t="s">
        <v>3297</v>
      </c>
      <c r="C10636" s="490">
        <v>-5764.7058823529405</v>
      </c>
      <c r="D10636" s="490">
        <v>-691.76470588235304</v>
      </c>
    </row>
    <row r="10637" spans="1:4" x14ac:dyDescent="0.2">
      <c r="A10637" s="489" t="s">
        <v>9257</v>
      </c>
      <c r="B10637" s="489" t="s">
        <v>3300</v>
      </c>
      <c r="C10637" s="490">
        <v>-4868.2941176470604</v>
      </c>
      <c r="D10637" s="490">
        <v>-584.19529411764699</v>
      </c>
    </row>
    <row r="10638" spans="1:4" x14ac:dyDescent="0.2">
      <c r="A10638" s="489" t="s">
        <v>9257</v>
      </c>
      <c r="B10638" s="489" t="s">
        <v>4827</v>
      </c>
      <c r="C10638" s="490">
        <v>13009</v>
      </c>
      <c r="D10638" s="490">
        <v>3178.0987</v>
      </c>
    </row>
    <row r="10639" spans="1:4" x14ac:dyDescent="0.2">
      <c r="A10639" s="489" t="s">
        <v>9257</v>
      </c>
      <c r="B10639" s="489" t="s">
        <v>4832</v>
      </c>
      <c r="C10639" s="490">
        <v>1706</v>
      </c>
      <c r="D10639" s="490">
        <v>416.7758</v>
      </c>
    </row>
    <row r="10640" spans="1:4" x14ac:dyDescent="0.2">
      <c r="A10640" s="489" t="s">
        <v>9257</v>
      </c>
      <c r="B10640" s="489" t="s">
        <v>4833</v>
      </c>
      <c r="C10640" s="490">
        <v>-1706</v>
      </c>
      <c r="D10640" s="490">
        <v>-279.44280000000003</v>
      </c>
    </row>
    <row r="10641" spans="1:4" x14ac:dyDescent="0.2">
      <c r="A10641" s="489" t="s">
        <v>9257</v>
      </c>
      <c r="B10641" s="489" t="s">
        <v>1115</v>
      </c>
      <c r="C10641" s="490">
        <v>18860.5</v>
      </c>
      <c r="D10641" s="490">
        <v>10284.630649999999</v>
      </c>
    </row>
    <row r="10642" spans="1:4" x14ac:dyDescent="0.2">
      <c r="A10642" s="489" t="s">
        <v>9257</v>
      </c>
      <c r="B10642" s="489" t="s">
        <v>1115</v>
      </c>
      <c r="C10642" s="490">
        <v>19946.7</v>
      </c>
      <c r="D10642" s="490">
        <v>10876.935509999999</v>
      </c>
    </row>
    <row r="10643" spans="1:4" x14ac:dyDescent="0.2">
      <c r="A10643" s="489" t="s">
        <v>9257</v>
      </c>
      <c r="B10643" s="489" t="s">
        <v>1115</v>
      </c>
      <c r="C10643" s="490">
        <v>27322.25</v>
      </c>
      <c r="D10643" s="490">
        <v>14898.822925</v>
      </c>
    </row>
    <row r="10644" spans="1:4" x14ac:dyDescent="0.2">
      <c r="A10644" s="489" t="s">
        <v>9257</v>
      </c>
      <c r="B10644" s="489" t="s">
        <v>1122</v>
      </c>
      <c r="C10644" s="490">
        <v>27322.25</v>
      </c>
      <c r="D10644" s="490">
        <v>14152.925499999999</v>
      </c>
    </row>
    <row r="10645" spans="1:4" x14ac:dyDescent="0.2">
      <c r="A10645" s="489" t="s">
        <v>9257</v>
      </c>
      <c r="B10645" s="489" t="s">
        <v>173</v>
      </c>
      <c r="C10645" s="490">
        <v>31728.851540616201</v>
      </c>
      <c r="D10645" s="490">
        <v>13646.579047619</v>
      </c>
    </row>
    <row r="10646" spans="1:4" x14ac:dyDescent="0.2">
      <c r="A10646" s="489" t="s">
        <v>9257</v>
      </c>
      <c r="B10646" s="489" t="s">
        <v>175</v>
      </c>
      <c r="C10646" s="490">
        <v>74033.986928104598</v>
      </c>
      <c r="D10646" s="490">
        <v>30287.3040522876</v>
      </c>
    </row>
    <row r="10647" spans="1:4" x14ac:dyDescent="0.2">
      <c r="A10647" s="489" t="s">
        <v>9257</v>
      </c>
      <c r="B10647" s="489" t="s">
        <v>176</v>
      </c>
      <c r="C10647" s="490">
        <v>7509.1615312791801</v>
      </c>
      <c r="D10647" s="490">
        <v>2972.1261340803003</v>
      </c>
    </row>
    <row r="10648" spans="1:4" x14ac:dyDescent="0.2">
      <c r="A10648" s="489" t="s">
        <v>9257</v>
      </c>
      <c r="B10648" s="489" t="s">
        <v>4010</v>
      </c>
      <c r="C10648" s="490">
        <v>25236.429107276799</v>
      </c>
      <c r="D10648" s="490">
        <v>7252.9497254313601</v>
      </c>
    </row>
    <row r="10649" spans="1:4" x14ac:dyDescent="0.2">
      <c r="A10649" s="489" t="s">
        <v>9257</v>
      </c>
      <c r="B10649" s="489" t="s">
        <v>4011</v>
      </c>
      <c r="C10649" s="490">
        <v>58885.001250312598</v>
      </c>
      <c r="D10649" s="490">
        <v>16093.2708417104</v>
      </c>
    </row>
    <row r="10650" spans="1:4" x14ac:dyDescent="0.2">
      <c r="A10650" s="489" t="s">
        <v>9257</v>
      </c>
      <c r="B10650" s="489" t="s">
        <v>4012</v>
      </c>
      <c r="C10650" s="490">
        <v>84079.369642410602</v>
      </c>
      <c r="D10650" s="490">
        <v>21742.924989527401</v>
      </c>
    </row>
    <row r="10651" spans="1:4" x14ac:dyDescent="0.2">
      <c r="A10651" s="489" t="s">
        <v>9257</v>
      </c>
      <c r="B10651" s="489" t="s">
        <v>4012</v>
      </c>
      <c r="C10651" s="490">
        <v>162882.16</v>
      </c>
      <c r="D10651" s="490">
        <v>42121.326575999999</v>
      </c>
    </row>
    <row r="10652" spans="1:4" x14ac:dyDescent="0.2">
      <c r="A10652" s="489" t="s">
        <v>9257</v>
      </c>
      <c r="B10652" s="489" t="s">
        <v>1122</v>
      </c>
      <c r="C10652" s="490">
        <v>4535</v>
      </c>
      <c r="D10652" s="490">
        <v>2349.13</v>
      </c>
    </row>
    <row r="10653" spans="1:4" x14ac:dyDescent="0.2">
      <c r="A10653" s="489" t="s">
        <v>9257</v>
      </c>
      <c r="B10653" s="489" t="s">
        <v>1122</v>
      </c>
      <c r="C10653" s="490">
        <v>8908</v>
      </c>
      <c r="D10653" s="490">
        <v>4614.3440000000001</v>
      </c>
    </row>
    <row r="10654" spans="1:4" x14ac:dyDescent="0.2">
      <c r="A10654" s="489" t="s">
        <v>9257</v>
      </c>
      <c r="B10654" s="489" t="s">
        <v>1129</v>
      </c>
      <c r="C10654" s="490">
        <v>2626.8</v>
      </c>
      <c r="D10654" s="490">
        <v>1292.6482800000001</v>
      </c>
    </row>
    <row r="10655" spans="1:4" x14ac:dyDescent="0.2">
      <c r="A10655" s="489" t="s">
        <v>9257</v>
      </c>
      <c r="B10655" s="489" t="s">
        <v>1129</v>
      </c>
      <c r="C10655" s="490">
        <v>14439</v>
      </c>
      <c r="D10655" s="490">
        <v>7105.4319000000005</v>
      </c>
    </row>
    <row r="10656" spans="1:4" x14ac:dyDescent="0.2">
      <c r="A10656" s="489" t="s">
        <v>9257</v>
      </c>
      <c r="B10656" s="489" t="s">
        <v>1129</v>
      </c>
      <c r="C10656" s="490">
        <v>5514</v>
      </c>
      <c r="D10656" s="490">
        <v>2713.4394000000002</v>
      </c>
    </row>
    <row r="10657" spans="1:4" x14ac:dyDescent="0.2">
      <c r="A10657" s="489" t="s">
        <v>9257</v>
      </c>
      <c r="B10657" s="489" t="s">
        <v>1129</v>
      </c>
      <c r="C10657" s="490">
        <v>25338.265306122401</v>
      </c>
      <c r="D10657" s="490">
        <v>12468.9603571429</v>
      </c>
    </row>
    <row r="10658" spans="1:4" x14ac:dyDescent="0.2">
      <c r="A10658" s="489" t="s">
        <v>9257</v>
      </c>
      <c r="B10658" s="489" t="s">
        <v>1130</v>
      </c>
      <c r="C10658" s="490">
        <v>24324.734693877599</v>
      </c>
      <c r="D10658" s="490">
        <v>11388.8407836735</v>
      </c>
    </row>
    <row r="10659" spans="1:4" x14ac:dyDescent="0.2">
      <c r="A10659" s="489" t="s">
        <v>9257</v>
      </c>
      <c r="B10659" s="489" t="s">
        <v>1129</v>
      </c>
      <c r="C10659" s="490">
        <v>25965.517241379301</v>
      </c>
      <c r="D10659" s="490">
        <v>12777.6310344828</v>
      </c>
    </row>
    <row r="10660" spans="1:4" x14ac:dyDescent="0.2">
      <c r="A10660" s="489" t="s">
        <v>9257</v>
      </c>
      <c r="B10660" s="489" t="s">
        <v>1130</v>
      </c>
      <c r="C10660" s="490">
        <v>138.48275862069002</v>
      </c>
      <c r="D10660" s="490">
        <v>64.837627586206892</v>
      </c>
    </row>
    <row r="10661" spans="1:4" x14ac:dyDescent="0.2">
      <c r="A10661" s="489" t="s">
        <v>9257</v>
      </c>
      <c r="B10661" s="489" t="s">
        <v>1136</v>
      </c>
      <c r="C10661" s="490">
        <v>5091</v>
      </c>
      <c r="D10661" s="490">
        <v>2380.0425</v>
      </c>
    </row>
    <row r="10662" spans="1:4" x14ac:dyDescent="0.2">
      <c r="A10662" s="489" t="s">
        <v>9257</v>
      </c>
      <c r="B10662" s="489" t="s">
        <v>1136</v>
      </c>
      <c r="C10662" s="490">
        <v>1981</v>
      </c>
      <c r="D10662" s="490">
        <v>926.11750000000006</v>
      </c>
    </row>
    <row r="10663" spans="1:4" x14ac:dyDescent="0.2">
      <c r="A10663" s="489" t="s">
        <v>9257</v>
      </c>
      <c r="B10663" s="489" t="s">
        <v>1136</v>
      </c>
      <c r="C10663" s="490">
        <v>5595</v>
      </c>
      <c r="D10663" s="490">
        <v>2615.6624999999999</v>
      </c>
    </row>
    <row r="10664" spans="1:4" x14ac:dyDescent="0.2">
      <c r="A10664" s="489" t="s">
        <v>9257</v>
      </c>
      <c r="B10664" s="489" t="s">
        <v>1136</v>
      </c>
      <c r="C10664" s="490">
        <v>4060</v>
      </c>
      <c r="D10664" s="490">
        <v>1898.0500000000002</v>
      </c>
    </row>
    <row r="10665" spans="1:4" x14ac:dyDescent="0.2">
      <c r="A10665" s="489" t="s">
        <v>9257</v>
      </c>
      <c r="B10665" s="489" t="s">
        <v>1136</v>
      </c>
      <c r="C10665" s="490">
        <v>5085</v>
      </c>
      <c r="D10665" s="490">
        <v>2377.2375000000002</v>
      </c>
    </row>
    <row r="10666" spans="1:4" x14ac:dyDescent="0.2">
      <c r="A10666" s="489" t="s">
        <v>9257</v>
      </c>
      <c r="B10666" s="489" t="s">
        <v>173</v>
      </c>
      <c r="C10666" s="490">
        <v>7736</v>
      </c>
      <c r="D10666" s="490">
        <v>3327.2536</v>
      </c>
    </row>
    <row r="10667" spans="1:4" x14ac:dyDescent="0.2">
      <c r="A10667" s="489" t="s">
        <v>9257</v>
      </c>
      <c r="B10667" s="489" t="s">
        <v>173</v>
      </c>
      <c r="C10667" s="490">
        <v>4230</v>
      </c>
      <c r="D10667" s="490">
        <v>1819.3230000000001</v>
      </c>
    </row>
    <row r="10668" spans="1:4" x14ac:dyDescent="0.2">
      <c r="A10668" s="489" t="s">
        <v>9257</v>
      </c>
      <c r="B10668" s="489" t="s">
        <v>173</v>
      </c>
      <c r="C10668" s="490">
        <v>27576</v>
      </c>
      <c r="D10668" s="490">
        <v>11860.437599999999</v>
      </c>
    </row>
    <row r="10669" spans="1:4" x14ac:dyDescent="0.2">
      <c r="A10669" s="489" t="s">
        <v>9257</v>
      </c>
      <c r="B10669" s="489" t="s">
        <v>3264</v>
      </c>
      <c r="C10669" s="490">
        <v>11191</v>
      </c>
      <c r="D10669" s="490">
        <v>4380.1574000000001</v>
      </c>
    </row>
    <row r="10670" spans="1:4" x14ac:dyDescent="0.2">
      <c r="A10670" s="489" t="s">
        <v>9257</v>
      </c>
      <c r="B10670" s="489" t="s">
        <v>3264</v>
      </c>
      <c r="C10670" s="490">
        <v>6475</v>
      </c>
      <c r="D10670" s="490">
        <v>2534.3150000000001</v>
      </c>
    </row>
    <row r="10671" spans="1:4" x14ac:dyDescent="0.2">
      <c r="A10671" s="489" t="s">
        <v>9257</v>
      </c>
      <c r="B10671" s="489" t="s">
        <v>3264</v>
      </c>
      <c r="C10671" s="490">
        <v>3103</v>
      </c>
      <c r="D10671" s="490">
        <v>1214.5142000000001</v>
      </c>
    </row>
    <row r="10672" spans="1:4" x14ac:dyDescent="0.2">
      <c r="A10672" s="489" t="s">
        <v>9257</v>
      </c>
      <c r="B10672" s="489" t="s">
        <v>3264</v>
      </c>
      <c r="C10672" s="490">
        <v>7855</v>
      </c>
      <c r="D10672" s="490">
        <v>3074.4470000000001</v>
      </c>
    </row>
    <row r="10673" spans="1:4" x14ac:dyDescent="0.2">
      <c r="A10673" s="489" t="s">
        <v>9257</v>
      </c>
      <c r="B10673" s="489" t="s">
        <v>3264</v>
      </c>
      <c r="C10673" s="490">
        <v>10120</v>
      </c>
      <c r="D10673" s="490">
        <v>3960.9680000000003</v>
      </c>
    </row>
    <row r="10674" spans="1:4" x14ac:dyDescent="0.2">
      <c r="A10674" s="489" t="s">
        <v>9257</v>
      </c>
      <c r="B10674" s="489" t="s">
        <v>3264</v>
      </c>
      <c r="C10674" s="490">
        <v>3153</v>
      </c>
      <c r="D10674" s="490">
        <v>1234.0842</v>
      </c>
    </row>
    <row r="10675" spans="1:4" x14ac:dyDescent="0.2">
      <c r="A10675" s="489" t="s">
        <v>9257</v>
      </c>
      <c r="B10675" s="489" t="s">
        <v>5153</v>
      </c>
      <c r="C10675" s="490">
        <v>2853.8571428571399</v>
      </c>
      <c r="D10675" s="490">
        <v>0</v>
      </c>
    </row>
    <row r="10676" spans="1:4" x14ac:dyDescent="0.2">
      <c r="A10676" s="489" t="s">
        <v>9257</v>
      </c>
      <c r="B10676" s="489" t="s">
        <v>4892</v>
      </c>
      <c r="C10676" s="490">
        <v>6659</v>
      </c>
      <c r="D10676" s="490">
        <v>1234.5786000000001</v>
      </c>
    </row>
    <row r="10677" spans="1:4" x14ac:dyDescent="0.2">
      <c r="A10677" s="489" t="s">
        <v>9257</v>
      </c>
      <c r="B10677" s="489" t="s">
        <v>5153</v>
      </c>
      <c r="C10677" s="490">
        <v>1084.25</v>
      </c>
      <c r="D10677" s="490">
        <v>0</v>
      </c>
    </row>
    <row r="10678" spans="1:4" x14ac:dyDescent="0.2">
      <c r="A10678" s="489" t="s">
        <v>9257</v>
      </c>
      <c r="B10678" s="489" t="s">
        <v>5437</v>
      </c>
      <c r="C10678" s="490">
        <v>4337</v>
      </c>
      <c r="D10678" s="490">
        <v>618.88990000000001</v>
      </c>
    </row>
    <row r="10679" spans="1:4" x14ac:dyDescent="0.2">
      <c r="A10679" s="489" t="s">
        <v>9257</v>
      </c>
      <c r="B10679" s="489" t="s">
        <v>5153</v>
      </c>
      <c r="C10679" s="490">
        <v>1539.42857142857</v>
      </c>
      <c r="D10679" s="490">
        <v>0</v>
      </c>
    </row>
    <row r="10680" spans="1:4" x14ac:dyDescent="0.2">
      <c r="A10680" s="489" t="s">
        <v>9257</v>
      </c>
      <c r="B10680" s="489" t="s">
        <v>5429</v>
      </c>
      <c r="C10680" s="490">
        <v>3592</v>
      </c>
      <c r="D10680" s="490">
        <v>597.7088</v>
      </c>
    </row>
    <row r="10681" spans="1:4" x14ac:dyDescent="0.2">
      <c r="A10681" s="489" t="s">
        <v>9257</v>
      </c>
      <c r="B10681" s="489" t="s">
        <v>5153</v>
      </c>
      <c r="C10681" s="490">
        <v>1966.7142857142901</v>
      </c>
      <c r="D10681" s="490">
        <v>0</v>
      </c>
    </row>
    <row r="10682" spans="1:4" x14ac:dyDescent="0.2">
      <c r="A10682" s="489" t="s">
        <v>9257</v>
      </c>
      <c r="B10682" s="489" t="s">
        <v>4892</v>
      </c>
      <c r="C10682" s="490">
        <v>4589</v>
      </c>
      <c r="D10682" s="490">
        <v>850.80060000000003</v>
      </c>
    </row>
    <row r="10683" spans="1:4" x14ac:dyDescent="0.2">
      <c r="A10683" s="489" t="s">
        <v>9257</v>
      </c>
      <c r="B10683" s="489" t="s">
        <v>5153</v>
      </c>
      <c r="C10683" s="490">
        <v>1830.8571428571402</v>
      </c>
      <c r="D10683" s="490">
        <v>0</v>
      </c>
    </row>
    <row r="10684" spans="1:4" x14ac:dyDescent="0.2">
      <c r="A10684" s="489" t="s">
        <v>9257</v>
      </c>
      <c r="B10684" s="489" t="s">
        <v>5430</v>
      </c>
      <c r="C10684" s="490">
        <v>4272</v>
      </c>
      <c r="D10684" s="490">
        <v>695.48160000000007</v>
      </c>
    </row>
    <row r="10685" spans="1:4" x14ac:dyDescent="0.2">
      <c r="A10685" s="489" t="s">
        <v>9257</v>
      </c>
      <c r="B10685" s="489" t="s">
        <v>5153</v>
      </c>
      <c r="C10685" s="490">
        <v>3006</v>
      </c>
      <c r="D10685" s="490">
        <v>0</v>
      </c>
    </row>
    <row r="10686" spans="1:4" x14ac:dyDescent="0.2">
      <c r="A10686" s="489" t="s">
        <v>9257</v>
      </c>
      <c r="B10686" s="489" t="s">
        <v>4896</v>
      </c>
      <c r="C10686" s="490">
        <v>7014</v>
      </c>
      <c r="D10686" s="490">
        <v>1287.7704000000001</v>
      </c>
    </row>
    <row r="10687" spans="1:4" x14ac:dyDescent="0.2">
      <c r="A10687" s="489" t="s">
        <v>9257</v>
      </c>
      <c r="B10687" s="489" t="s">
        <v>5153</v>
      </c>
      <c r="C10687" s="490">
        <v>1623</v>
      </c>
      <c r="D10687" s="490">
        <v>0</v>
      </c>
    </row>
    <row r="10688" spans="1:4" x14ac:dyDescent="0.2">
      <c r="A10688" s="489" t="s">
        <v>9257</v>
      </c>
      <c r="B10688" s="489" t="s">
        <v>5430</v>
      </c>
      <c r="C10688" s="490">
        <v>3787</v>
      </c>
      <c r="D10688" s="490">
        <v>616.52359999999999</v>
      </c>
    </row>
    <row r="10689" spans="1:4" x14ac:dyDescent="0.2">
      <c r="A10689" s="489" t="s">
        <v>9257</v>
      </c>
      <c r="B10689" s="489" t="s">
        <v>5153</v>
      </c>
      <c r="C10689" s="490">
        <v>2189.5714285714303</v>
      </c>
      <c r="D10689" s="490">
        <v>0</v>
      </c>
    </row>
    <row r="10690" spans="1:4" x14ac:dyDescent="0.2">
      <c r="A10690" s="489" t="s">
        <v>9257</v>
      </c>
      <c r="B10690" s="489" t="s">
        <v>4888</v>
      </c>
      <c r="C10690" s="490">
        <v>5109</v>
      </c>
      <c r="D10690" s="490">
        <v>956.91570000000002</v>
      </c>
    </row>
    <row r="10691" spans="1:4" x14ac:dyDescent="0.2">
      <c r="A10691" s="489" t="s">
        <v>9257</v>
      </c>
      <c r="B10691" s="489" t="s">
        <v>5153</v>
      </c>
      <c r="C10691" s="490">
        <v>1199.8146670757901</v>
      </c>
      <c r="D10691" s="490">
        <v>0</v>
      </c>
    </row>
    <row r="10692" spans="1:4" x14ac:dyDescent="0.2">
      <c r="A10692" s="489" t="s">
        <v>9257</v>
      </c>
      <c r="B10692" s="489" t="s">
        <v>4892</v>
      </c>
      <c r="C10692" s="490">
        <v>2801</v>
      </c>
      <c r="D10692" s="490">
        <v>519.30540000000008</v>
      </c>
    </row>
    <row r="10693" spans="1:4" x14ac:dyDescent="0.2">
      <c r="A10693" s="489" t="s">
        <v>9257</v>
      </c>
      <c r="B10693" s="489" t="s">
        <v>5153</v>
      </c>
      <c r="C10693" s="490">
        <v>3614.5714285714303</v>
      </c>
      <c r="D10693" s="490">
        <v>0</v>
      </c>
    </row>
    <row r="10694" spans="1:4" x14ac:dyDescent="0.2">
      <c r="A10694" s="489" t="s">
        <v>9257</v>
      </c>
      <c r="B10694" s="489" t="s">
        <v>4884</v>
      </c>
      <c r="C10694" s="490">
        <v>8434</v>
      </c>
      <c r="D10694" s="490">
        <v>1595.7128</v>
      </c>
    </row>
    <row r="10695" spans="1:4" x14ac:dyDescent="0.2">
      <c r="A10695" s="489" t="s">
        <v>9257</v>
      </c>
      <c r="B10695" s="489" t="s">
        <v>5153</v>
      </c>
      <c r="C10695" s="490">
        <v>2853</v>
      </c>
      <c r="D10695" s="490">
        <v>0</v>
      </c>
    </row>
    <row r="10696" spans="1:4" x14ac:dyDescent="0.2">
      <c r="A10696" s="489" t="s">
        <v>9257</v>
      </c>
      <c r="B10696" s="489" t="s">
        <v>4892</v>
      </c>
      <c r="C10696" s="490">
        <v>6657</v>
      </c>
      <c r="D10696" s="490">
        <v>1234.2078000000001</v>
      </c>
    </row>
    <row r="10697" spans="1:4" x14ac:dyDescent="0.2">
      <c r="A10697" s="489" t="s">
        <v>9257</v>
      </c>
      <c r="B10697" s="489" t="s">
        <v>4010</v>
      </c>
      <c r="C10697" s="490">
        <v>6903</v>
      </c>
      <c r="D10697" s="490">
        <v>1983.9222000000002</v>
      </c>
    </row>
    <row r="10698" spans="1:4" x14ac:dyDescent="0.2">
      <c r="A10698" s="489" t="s">
        <v>9257</v>
      </c>
      <c r="B10698" s="489" t="s">
        <v>4014</v>
      </c>
      <c r="C10698" s="490">
        <v>1449</v>
      </c>
      <c r="D10698" s="490">
        <v>416.44260000000003</v>
      </c>
    </row>
    <row r="10699" spans="1:4" x14ac:dyDescent="0.2">
      <c r="A10699" s="489" t="s">
        <v>9257</v>
      </c>
      <c r="B10699" s="489" t="s">
        <v>4015</v>
      </c>
      <c r="C10699" s="490">
        <v>-1449</v>
      </c>
      <c r="D10699" s="490">
        <v>-237.34620000000001</v>
      </c>
    </row>
    <row r="10700" spans="1:4" x14ac:dyDescent="0.2">
      <c r="A10700" s="489" t="s">
        <v>9257</v>
      </c>
      <c r="B10700" s="489" t="s">
        <v>5153</v>
      </c>
      <c r="C10700" s="490">
        <v>1608</v>
      </c>
      <c r="D10700" s="490">
        <v>0</v>
      </c>
    </row>
    <row r="10701" spans="1:4" x14ac:dyDescent="0.2">
      <c r="A10701" s="489" t="s">
        <v>9257</v>
      </c>
      <c r="B10701" s="489" t="s">
        <v>5434</v>
      </c>
      <c r="C10701" s="490">
        <v>7970.2325581395307</v>
      </c>
      <c r="D10701" s="490">
        <v>1201.11404651163</v>
      </c>
    </row>
    <row r="10702" spans="1:4" x14ac:dyDescent="0.2">
      <c r="A10702" s="489" t="s">
        <v>9257</v>
      </c>
      <c r="B10702" s="489" t="s">
        <v>5458</v>
      </c>
      <c r="C10702" s="490">
        <v>597.76744186046506</v>
      </c>
      <c r="D10702" s="490">
        <v>85.480744186046493</v>
      </c>
    </row>
    <row r="10703" spans="1:4" x14ac:dyDescent="0.2">
      <c r="A10703" s="489" t="s">
        <v>9257</v>
      </c>
      <c r="B10703" s="489" t="s">
        <v>3275</v>
      </c>
      <c r="C10703" s="490">
        <v>3330</v>
      </c>
      <c r="D10703" s="490">
        <v>1133.865</v>
      </c>
    </row>
    <row r="10704" spans="1:4" x14ac:dyDescent="0.2">
      <c r="A10704" s="489" t="s">
        <v>9257</v>
      </c>
      <c r="B10704" s="489" t="s">
        <v>3279</v>
      </c>
      <c r="C10704" s="490">
        <v>1863</v>
      </c>
      <c r="D10704" s="490">
        <v>634.35149999999999</v>
      </c>
    </row>
    <row r="10705" spans="1:4" x14ac:dyDescent="0.2">
      <c r="A10705" s="489" t="s">
        <v>9257</v>
      </c>
      <c r="B10705" s="489" t="s">
        <v>3280</v>
      </c>
      <c r="C10705" s="490">
        <v>-1557.9</v>
      </c>
      <c r="D10705" s="490">
        <v>-255.18402</v>
      </c>
    </row>
    <row r="10706" spans="1:4" x14ac:dyDescent="0.2">
      <c r="A10706" s="489" t="s">
        <v>9257</v>
      </c>
      <c r="B10706" s="489" t="s">
        <v>3281</v>
      </c>
      <c r="C10706" s="490">
        <v>-305.10000000000002</v>
      </c>
      <c r="D10706" s="490">
        <v>-36.612000000000002</v>
      </c>
    </row>
    <row r="10707" spans="1:4" x14ac:dyDescent="0.2">
      <c r="A10707" s="489" t="s">
        <v>9257</v>
      </c>
      <c r="B10707" s="489" t="s">
        <v>6051</v>
      </c>
      <c r="C10707" s="490">
        <v>806</v>
      </c>
      <c r="D10707" s="490">
        <v>25.558259999999997</v>
      </c>
    </row>
    <row r="10708" spans="1:4" x14ac:dyDescent="0.2">
      <c r="A10708" s="489" t="s">
        <v>9257</v>
      </c>
      <c r="B10708" s="489" t="s">
        <v>4880</v>
      </c>
      <c r="C10708" s="490">
        <v>5144.6808510638302</v>
      </c>
      <c r="D10708" s="490">
        <v>983.14851063829803</v>
      </c>
    </row>
    <row r="10709" spans="1:4" x14ac:dyDescent="0.2">
      <c r="A10709" s="489" t="s">
        <v>9257</v>
      </c>
      <c r="B10709" s="489" t="s">
        <v>4881</v>
      </c>
      <c r="C10709" s="490">
        <v>2109.3191489361702</v>
      </c>
      <c r="D10709" s="490">
        <v>382.41956170212802</v>
      </c>
    </row>
    <row r="10710" spans="1:4" x14ac:dyDescent="0.2">
      <c r="A10710" s="489" t="s">
        <v>9257</v>
      </c>
      <c r="B10710" s="489" t="s">
        <v>5153</v>
      </c>
      <c r="C10710" s="490">
        <v>2261</v>
      </c>
      <c r="D10710" s="490">
        <v>0</v>
      </c>
    </row>
    <row r="10711" spans="1:4" x14ac:dyDescent="0.2">
      <c r="A10711" s="489" t="s">
        <v>9257</v>
      </c>
      <c r="B10711" s="489" t="s">
        <v>5432</v>
      </c>
      <c r="C10711" s="490">
        <v>6720.9756097561003</v>
      </c>
      <c r="D10711" s="490">
        <v>1050.4884878048802</v>
      </c>
    </row>
    <row r="10712" spans="1:4" x14ac:dyDescent="0.2">
      <c r="A10712" s="489" t="s">
        <v>9257</v>
      </c>
      <c r="B10712" s="489" t="s">
        <v>5452</v>
      </c>
      <c r="C10712" s="490">
        <v>168.02439024390202</v>
      </c>
      <c r="D10712" s="490">
        <v>24.918017073170699</v>
      </c>
    </row>
    <row r="10713" spans="1:4" x14ac:dyDescent="0.2">
      <c r="A10713" s="489" t="s">
        <v>9257</v>
      </c>
      <c r="B10713" s="489" t="s">
        <v>4010</v>
      </c>
      <c r="C10713" s="490">
        <v>5629</v>
      </c>
      <c r="D10713" s="490">
        <v>1617.7746</v>
      </c>
    </row>
    <row r="10714" spans="1:4" x14ac:dyDescent="0.2">
      <c r="A10714" s="489" t="s">
        <v>9257</v>
      </c>
      <c r="B10714" s="489" t="s">
        <v>4014</v>
      </c>
      <c r="C10714" s="490">
        <v>1190</v>
      </c>
      <c r="D10714" s="490">
        <v>342.00600000000003</v>
      </c>
    </row>
    <row r="10715" spans="1:4" x14ac:dyDescent="0.2">
      <c r="A10715" s="489" t="s">
        <v>9257</v>
      </c>
      <c r="B10715" s="489" t="s">
        <v>4015</v>
      </c>
      <c r="C10715" s="490">
        <v>-1190</v>
      </c>
      <c r="D10715" s="490">
        <v>-194.922</v>
      </c>
    </row>
    <row r="10716" spans="1:4" x14ac:dyDescent="0.2">
      <c r="A10716" s="489" t="s">
        <v>9257</v>
      </c>
      <c r="B10716" s="489" t="s">
        <v>4010</v>
      </c>
      <c r="C10716" s="490">
        <v>21180</v>
      </c>
      <c r="D10716" s="490">
        <v>6087.1320000000005</v>
      </c>
    </row>
    <row r="10717" spans="1:4" x14ac:dyDescent="0.2">
      <c r="A10717" s="489" t="s">
        <v>9257</v>
      </c>
      <c r="B10717" s="489" t="s">
        <v>5153</v>
      </c>
      <c r="C10717" s="490">
        <v>1152</v>
      </c>
      <c r="D10717" s="490">
        <v>0</v>
      </c>
    </row>
    <row r="10718" spans="1:4" x14ac:dyDescent="0.2">
      <c r="A10718" s="489" t="s">
        <v>9257</v>
      </c>
      <c r="B10718" s="489" t="s">
        <v>6051</v>
      </c>
      <c r="C10718" s="490">
        <v>5.7</v>
      </c>
      <c r="D10718" s="490">
        <v>0.18074699999999999</v>
      </c>
    </row>
    <row r="10719" spans="1:4" x14ac:dyDescent="0.2">
      <c r="A10719" s="489" t="s">
        <v>9257</v>
      </c>
      <c r="B10719" s="489" t="s">
        <v>5433</v>
      </c>
      <c r="C10719" s="490">
        <v>8498.6133768352411</v>
      </c>
      <c r="D10719" s="490">
        <v>1304.5371533442101</v>
      </c>
    </row>
    <row r="10720" spans="1:4" x14ac:dyDescent="0.2">
      <c r="A10720" s="489" t="s">
        <v>9257</v>
      </c>
      <c r="B10720" s="489" t="s">
        <v>5455</v>
      </c>
      <c r="C10720" s="490">
        <v>1920.68662316476</v>
      </c>
      <c r="D10720" s="490">
        <v>279.65197233279002</v>
      </c>
    </row>
    <row r="10721" spans="1:4" x14ac:dyDescent="0.2">
      <c r="A10721" s="489" t="s">
        <v>9257</v>
      </c>
      <c r="B10721" s="489" t="s">
        <v>4010</v>
      </c>
      <c r="C10721" s="490">
        <v>5516</v>
      </c>
      <c r="D10721" s="490">
        <v>1585.2984000000001</v>
      </c>
    </row>
    <row r="10722" spans="1:4" x14ac:dyDescent="0.2">
      <c r="A10722" s="489" t="s">
        <v>9257</v>
      </c>
      <c r="B10722" s="489" t="s">
        <v>4014</v>
      </c>
      <c r="C10722" s="490">
        <v>1338</v>
      </c>
      <c r="D10722" s="490">
        <v>384.5412</v>
      </c>
    </row>
    <row r="10723" spans="1:4" x14ac:dyDescent="0.2">
      <c r="A10723" s="489" t="s">
        <v>9257</v>
      </c>
      <c r="B10723" s="489" t="s">
        <v>4015</v>
      </c>
      <c r="C10723" s="490">
        <v>-1338</v>
      </c>
      <c r="D10723" s="490">
        <v>-219.1644</v>
      </c>
    </row>
    <row r="10724" spans="1:4" x14ac:dyDescent="0.2">
      <c r="A10724" s="489" t="s">
        <v>9257</v>
      </c>
      <c r="B10724" s="489" t="s">
        <v>4827</v>
      </c>
      <c r="C10724" s="490">
        <v>6012</v>
      </c>
      <c r="D10724" s="490">
        <v>1468.7316000000001</v>
      </c>
    </row>
    <row r="10725" spans="1:4" x14ac:dyDescent="0.2">
      <c r="A10725" s="489" t="s">
        <v>9257</v>
      </c>
      <c r="B10725" s="489" t="s">
        <v>4832</v>
      </c>
      <c r="C10725" s="490">
        <v>2239</v>
      </c>
      <c r="D10725" s="490">
        <v>546.98770000000002</v>
      </c>
    </row>
    <row r="10726" spans="1:4" x14ac:dyDescent="0.2">
      <c r="A10726" s="489" t="s">
        <v>9257</v>
      </c>
      <c r="B10726" s="489" t="s">
        <v>4833</v>
      </c>
      <c r="C10726" s="490">
        <v>-2239</v>
      </c>
      <c r="D10726" s="490">
        <v>-366.7482</v>
      </c>
    </row>
    <row r="10727" spans="1:4" x14ac:dyDescent="0.2">
      <c r="A10727" s="489" t="s">
        <v>9257</v>
      </c>
      <c r="B10727" s="489" t="s">
        <v>3264</v>
      </c>
      <c r="C10727" s="490">
        <v>5548</v>
      </c>
      <c r="D10727" s="490">
        <v>2171.4872</v>
      </c>
    </row>
    <row r="10728" spans="1:4" x14ac:dyDescent="0.2">
      <c r="A10728" s="489" t="s">
        <v>9257</v>
      </c>
      <c r="B10728" s="489" t="s">
        <v>3291</v>
      </c>
      <c r="C10728" s="490">
        <v>6613</v>
      </c>
      <c r="D10728" s="490">
        <v>2184.2739000000001</v>
      </c>
    </row>
    <row r="10729" spans="1:4" x14ac:dyDescent="0.2">
      <c r="A10729" s="489" t="s">
        <v>9257</v>
      </c>
      <c r="B10729" s="489" t="s">
        <v>4010</v>
      </c>
      <c r="C10729" s="490">
        <v>11572</v>
      </c>
      <c r="D10729" s="490">
        <v>3325.7928000000002</v>
      </c>
    </row>
    <row r="10730" spans="1:4" x14ac:dyDescent="0.2">
      <c r="A10730" s="489" t="s">
        <v>9257</v>
      </c>
      <c r="B10730" s="489" t="s">
        <v>4014</v>
      </c>
      <c r="C10730" s="490">
        <v>1363</v>
      </c>
      <c r="D10730" s="490">
        <v>391.72620000000001</v>
      </c>
    </row>
    <row r="10731" spans="1:4" x14ac:dyDescent="0.2">
      <c r="A10731" s="489" t="s">
        <v>9257</v>
      </c>
      <c r="B10731" s="489" t="s">
        <v>4015</v>
      </c>
      <c r="C10731" s="490">
        <v>-1363</v>
      </c>
      <c r="D10731" s="490">
        <v>-223.2594</v>
      </c>
    </row>
    <row r="10732" spans="1:4" x14ac:dyDescent="0.2">
      <c r="A10732" s="489" t="s">
        <v>9257</v>
      </c>
      <c r="B10732" s="489" t="s">
        <v>4827</v>
      </c>
      <c r="C10732" s="490">
        <v>8432</v>
      </c>
      <c r="D10732" s="490">
        <v>2059.9376000000002</v>
      </c>
    </row>
    <row r="10733" spans="1:4" x14ac:dyDescent="0.2">
      <c r="A10733" s="489" t="s">
        <v>9257</v>
      </c>
      <c r="B10733" s="489" t="s">
        <v>4832</v>
      </c>
      <c r="C10733" s="490">
        <v>2729</v>
      </c>
      <c r="D10733" s="490">
        <v>666.69470000000001</v>
      </c>
    </row>
    <row r="10734" spans="1:4" x14ac:dyDescent="0.2">
      <c r="A10734" s="489" t="s">
        <v>9257</v>
      </c>
      <c r="B10734" s="489" t="s">
        <v>4833</v>
      </c>
      <c r="C10734" s="490">
        <v>-2729</v>
      </c>
      <c r="D10734" s="490">
        <v>-447.0102</v>
      </c>
    </row>
    <row r="10735" spans="1:4" x14ac:dyDescent="0.2">
      <c r="A10735" s="489" t="s">
        <v>9257</v>
      </c>
      <c r="B10735" s="489" t="s">
        <v>4010</v>
      </c>
      <c r="C10735" s="490">
        <v>5604</v>
      </c>
      <c r="D10735" s="490">
        <v>1610.5896</v>
      </c>
    </row>
    <row r="10736" spans="1:4" x14ac:dyDescent="0.2">
      <c r="A10736" s="489" t="s">
        <v>9257</v>
      </c>
      <c r="B10736" s="489" t="s">
        <v>4014</v>
      </c>
      <c r="C10736" s="490">
        <v>1869</v>
      </c>
      <c r="D10736" s="490">
        <v>537.15060000000005</v>
      </c>
    </row>
    <row r="10737" spans="1:4" x14ac:dyDescent="0.2">
      <c r="A10737" s="489" t="s">
        <v>9257</v>
      </c>
      <c r="B10737" s="489" t="s">
        <v>4015</v>
      </c>
      <c r="C10737" s="490">
        <v>-1869</v>
      </c>
      <c r="D10737" s="490">
        <v>-306.1422</v>
      </c>
    </row>
    <row r="10738" spans="1:4" x14ac:dyDescent="0.2">
      <c r="A10738" s="489" t="s">
        <v>9257</v>
      </c>
      <c r="B10738" s="489" t="s">
        <v>4010</v>
      </c>
      <c r="C10738" s="490">
        <v>7077</v>
      </c>
      <c r="D10738" s="490">
        <v>2033.9298000000001</v>
      </c>
    </row>
    <row r="10739" spans="1:4" x14ac:dyDescent="0.2">
      <c r="A10739" s="489" t="s">
        <v>9257</v>
      </c>
      <c r="B10739" s="489" t="s">
        <v>4014</v>
      </c>
      <c r="C10739" s="490">
        <v>2180</v>
      </c>
      <c r="D10739" s="490">
        <v>626.53200000000004</v>
      </c>
    </row>
    <row r="10740" spans="1:4" x14ac:dyDescent="0.2">
      <c r="A10740" s="489" t="s">
        <v>9257</v>
      </c>
      <c r="B10740" s="489" t="s">
        <v>4015</v>
      </c>
      <c r="C10740" s="490">
        <v>-2180</v>
      </c>
      <c r="D10740" s="490">
        <v>-357.084</v>
      </c>
    </row>
    <row r="10741" spans="1:4" x14ac:dyDescent="0.2">
      <c r="A10741" s="489" t="s">
        <v>9257</v>
      </c>
      <c r="B10741" s="489" t="s">
        <v>4827</v>
      </c>
      <c r="C10741" s="490">
        <v>13992</v>
      </c>
      <c r="D10741" s="490">
        <v>3418.2456000000002</v>
      </c>
    </row>
    <row r="10742" spans="1:4" x14ac:dyDescent="0.2">
      <c r="A10742" s="489" t="s">
        <v>9257</v>
      </c>
      <c r="B10742" s="489" t="s">
        <v>1105</v>
      </c>
      <c r="C10742" s="490">
        <v>1378</v>
      </c>
      <c r="D10742" s="490">
        <v>697.54360000000008</v>
      </c>
    </row>
    <row r="10743" spans="1:4" x14ac:dyDescent="0.2">
      <c r="A10743" s="489" t="s">
        <v>9257</v>
      </c>
      <c r="B10743" s="489" t="s">
        <v>1106</v>
      </c>
      <c r="C10743" s="490">
        <v>1883</v>
      </c>
      <c r="D10743" s="490">
        <v>905.72300000000007</v>
      </c>
    </row>
    <row r="10744" spans="1:4" x14ac:dyDescent="0.2">
      <c r="A10744" s="489" t="s">
        <v>9257</v>
      </c>
      <c r="B10744" s="489" t="s">
        <v>1115</v>
      </c>
      <c r="C10744" s="490">
        <v>8299</v>
      </c>
      <c r="D10744" s="490">
        <v>4525.4447</v>
      </c>
    </row>
    <row r="10745" spans="1:4" x14ac:dyDescent="0.2">
      <c r="A10745" s="489" t="s">
        <v>9257</v>
      </c>
      <c r="B10745" s="489" t="s">
        <v>1129</v>
      </c>
      <c r="C10745" s="490">
        <v>19496</v>
      </c>
      <c r="D10745" s="490">
        <v>9593.981600000001</v>
      </c>
    </row>
    <row r="10746" spans="1:4" x14ac:dyDescent="0.2">
      <c r="A10746" s="489" t="s">
        <v>9257</v>
      </c>
      <c r="B10746" s="489" t="s">
        <v>1129</v>
      </c>
      <c r="C10746" s="490">
        <v>5220.7000659195801</v>
      </c>
      <c r="D10746" s="490">
        <v>2569.10650243902</v>
      </c>
    </row>
    <row r="10747" spans="1:4" x14ac:dyDescent="0.2">
      <c r="A10747" s="489" t="s">
        <v>9257</v>
      </c>
      <c r="B10747" s="489" t="s">
        <v>1136</v>
      </c>
      <c r="C10747" s="490">
        <v>8112.2999340804208</v>
      </c>
      <c r="D10747" s="490">
        <v>3792.5002191826002</v>
      </c>
    </row>
    <row r="10748" spans="1:4" x14ac:dyDescent="0.2">
      <c r="A10748" s="489" t="s">
        <v>9257</v>
      </c>
      <c r="B10748" s="489" t="s">
        <v>1129</v>
      </c>
      <c r="C10748" s="490">
        <v>6133</v>
      </c>
      <c r="D10748" s="490">
        <v>3018.0493000000001</v>
      </c>
    </row>
    <row r="10749" spans="1:4" x14ac:dyDescent="0.2">
      <c r="A10749" s="489" t="s">
        <v>9257</v>
      </c>
      <c r="B10749" s="489" t="s">
        <v>1129</v>
      </c>
      <c r="C10749" s="490">
        <v>15433</v>
      </c>
      <c r="D10749" s="490">
        <v>7594.5793000000003</v>
      </c>
    </row>
    <row r="10750" spans="1:4" x14ac:dyDescent="0.2">
      <c r="A10750" s="489" t="s">
        <v>9257</v>
      </c>
      <c r="B10750" s="489" t="s">
        <v>1129</v>
      </c>
      <c r="C10750" s="490">
        <v>7231</v>
      </c>
      <c r="D10750" s="490">
        <v>3558.3751000000002</v>
      </c>
    </row>
    <row r="10751" spans="1:4" x14ac:dyDescent="0.2">
      <c r="A10751" s="489" t="s">
        <v>9257</v>
      </c>
      <c r="B10751" s="489" t="s">
        <v>1129</v>
      </c>
      <c r="C10751" s="490">
        <v>12192</v>
      </c>
      <c r="D10751" s="490">
        <v>5999.6832000000004</v>
      </c>
    </row>
    <row r="10752" spans="1:4" x14ac:dyDescent="0.2">
      <c r="A10752" s="489" t="s">
        <v>9257</v>
      </c>
      <c r="B10752" s="489" t="s">
        <v>1129</v>
      </c>
      <c r="C10752" s="490">
        <v>503</v>
      </c>
      <c r="D10752" s="490">
        <v>247.52630000000002</v>
      </c>
    </row>
    <row r="10753" spans="1:4" x14ac:dyDescent="0.2">
      <c r="A10753" s="489" t="s">
        <v>9257</v>
      </c>
      <c r="B10753" s="489" t="s">
        <v>1136</v>
      </c>
      <c r="C10753" s="490">
        <v>5883.5</v>
      </c>
      <c r="D10753" s="490">
        <v>2750.5362500000001</v>
      </c>
    </row>
    <row r="10754" spans="1:4" x14ac:dyDescent="0.2">
      <c r="A10754" s="489" t="s">
        <v>9257</v>
      </c>
      <c r="B10754" s="489" t="s">
        <v>1136</v>
      </c>
      <c r="C10754" s="490">
        <v>7629</v>
      </c>
      <c r="D10754" s="490">
        <v>3566.5575000000003</v>
      </c>
    </row>
    <row r="10755" spans="1:4" x14ac:dyDescent="0.2">
      <c r="A10755" s="489" t="s">
        <v>9257</v>
      </c>
      <c r="B10755" s="489" t="s">
        <v>1136</v>
      </c>
      <c r="C10755" s="490">
        <v>5929</v>
      </c>
      <c r="D10755" s="490">
        <v>2771.8075000000003</v>
      </c>
    </row>
    <row r="10756" spans="1:4" x14ac:dyDescent="0.2">
      <c r="A10756" s="489" t="s">
        <v>9257</v>
      </c>
      <c r="B10756" s="489" t="s">
        <v>1136</v>
      </c>
      <c r="C10756" s="490">
        <v>7063</v>
      </c>
      <c r="D10756" s="490">
        <v>3301.9525000000003</v>
      </c>
    </row>
    <row r="10757" spans="1:4" x14ac:dyDescent="0.2">
      <c r="A10757" s="489" t="s">
        <v>9257</v>
      </c>
      <c r="B10757" s="489" t="s">
        <v>1136</v>
      </c>
      <c r="C10757" s="490">
        <v>8257</v>
      </c>
      <c r="D10757" s="490">
        <v>3860.1475</v>
      </c>
    </row>
    <row r="10758" spans="1:4" x14ac:dyDescent="0.2">
      <c r="A10758" s="489" t="s">
        <v>9257</v>
      </c>
      <c r="B10758" s="489" t="s">
        <v>1136</v>
      </c>
      <c r="C10758" s="490">
        <v>5802</v>
      </c>
      <c r="D10758" s="490">
        <v>2712.4349999999999</v>
      </c>
    </row>
    <row r="10759" spans="1:4" x14ac:dyDescent="0.2">
      <c r="A10759" s="489" t="s">
        <v>9257</v>
      </c>
      <c r="B10759" s="489" t="s">
        <v>1136</v>
      </c>
      <c r="C10759" s="490">
        <v>7037</v>
      </c>
      <c r="D10759" s="490">
        <v>3289.7975000000001</v>
      </c>
    </row>
    <row r="10760" spans="1:4" x14ac:dyDescent="0.2">
      <c r="A10760" s="489" t="s">
        <v>9257</v>
      </c>
      <c r="B10760" s="489" t="s">
        <v>1136</v>
      </c>
      <c r="C10760" s="490">
        <v>15630</v>
      </c>
      <c r="D10760" s="490">
        <v>7307.0250000000005</v>
      </c>
    </row>
    <row r="10761" spans="1:4" x14ac:dyDescent="0.2">
      <c r="A10761" s="489" t="s">
        <v>9257</v>
      </c>
      <c r="B10761" s="489" t="s">
        <v>173</v>
      </c>
      <c r="C10761" s="490">
        <v>24493.9130434783</v>
      </c>
      <c r="D10761" s="490">
        <v>10534.832</v>
      </c>
    </row>
    <row r="10762" spans="1:4" x14ac:dyDescent="0.2">
      <c r="A10762" s="489" t="s">
        <v>9257</v>
      </c>
      <c r="B10762" s="489" t="s">
        <v>175</v>
      </c>
      <c r="C10762" s="490">
        <v>17758.0869565217</v>
      </c>
      <c r="D10762" s="490">
        <v>7264.8333739130403</v>
      </c>
    </row>
    <row r="10763" spans="1:4" x14ac:dyDescent="0.2">
      <c r="A10763" s="489" t="s">
        <v>9257</v>
      </c>
      <c r="B10763" s="489" t="s">
        <v>173</v>
      </c>
      <c r="C10763" s="490">
        <v>5641</v>
      </c>
      <c r="D10763" s="490">
        <v>2426.1941000000002</v>
      </c>
    </row>
    <row r="10764" spans="1:4" x14ac:dyDescent="0.2">
      <c r="A10764" s="489" t="s">
        <v>9257</v>
      </c>
      <c r="B10764" s="489" t="s">
        <v>173</v>
      </c>
      <c r="C10764" s="490">
        <v>19097.746987951799</v>
      </c>
      <c r="D10764" s="490">
        <v>8213.9409795180709</v>
      </c>
    </row>
    <row r="10765" spans="1:4" x14ac:dyDescent="0.2">
      <c r="A10765" s="489" t="s">
        <v>9257</v>
      </c>
      <c r="B10765" s="489" t="s">
        <v>3264</v>
      </c>
      <c r="C10765" s="490">
        <v>8711.2530120481897</v>
      </c>
      <c r="D10765" s="490">
        <v>3409.5844289156603</v>
      </c>
    </row>
    <row r="10766" spans="1:4" x14ac:dyDescent="0.2">
      <c r="A10766" s="489" t="s">
        <v>9257</v>
      </c>
      <c r="B10766" s="489" t="s">
        <v>173</v>
      </c>
      <c r="C10766" s="490">
        <v>2168</v>
      </c>
      <c r="D10766" s="490">
        <v>932.45680000000004</v>
      </c>
    </row>
    <row r="10767" spans="1:4" x14ac:dyDescent="0.2">
      <c r="A10767" s="489" t="s">
        <v>9257</v>
      </c>
      <c r="B10767" s="489" t="s">
        <v>173</v>
      </c>
      <c r="C10767" s="490">
        <v>7339</v>
      </c>
      <c r="D10767" s="490">
        <v>3156.5039000000002</v>
      </c>
    </row>
    <row r="10768" spans="1:4" x14ac:dyDescent="0.2">
      <c r="A10768" s="489" t="s">
        <v>9257</v>
      </c>
      <c r="B10768" s="489" t="s">
        <v>173</v>
      </c>
      <c r="C10768" s="490">
        <v>30010</v>
      </c>
      <c r="D10768" s="490">
        <v>12907.300999999999</v>
      </c>
    </row>
    <row r="10769" spans="1:4" x14ac:dyDescent="0.2">
      <c r="A10769" s="489" t="s">
        <v>9257</v>
      </c>
      <c r="B10769" s="489" t="s">
        <v>3264</v>
      </c>
      <c r="C10769" s="490">
        <v>8027</v>
      </c>
      <c r="D10769" s="490">
        <v>3141.7678000000001</v>
      </c>
    </row>
    <row r="10770" spans="1:4" x14ac:dyDescent="0.2">
      <c r="A10770" s="489" t="s">
        <v>9257</v>
      </c>
      <c r="B10770" s="489" t="s">
        <v>3264</v>
      </c>
      <c r="C10770" s="490">
        <v>4019</v>
      </c>
      <c r="D10770" s="490">
        <v>1573.0366000000001</v>
      </c>
    </row>
    <row r="10771" spans="1:4" x14ac:dyDescent="0.2">
      <c r="A10771" s="489" t="s">
        <v>9257</v>
      </c>
      <c r="B10771" s="489" t="s">
        <v>3264</v>
      </c>
      <c r="C10771" s="490">
        <v>6112</v>
      </c>
      <c r="D10771" s="490">
        <v>2392.2368000000001</v>
      </c>
    </row>
    <row r="10772" spans="1:4" x14ac:dyDescent="0.2">
      <c r="A10772" s="489" t="s">
        <v>9257</v>
      </c>
      <c r="B10772" s="489" t="s">
        <v>3264</v>
      </c>
      <c r="C10772" s="490">
        <v>2218</v>
      </c>
      <c r="D10772" s="490">
        <v>868.12520000000006</v>
      </c>
    </row>
    <row r="10773" spans="1:4" x14ac:dyDescent="0.2">
      <c r="A10773" s="489" t="s">
        <v>9257</v>
      </c>
      <c r="B10773" s="489" t="s">
        <v>5153</v>
      </c>
      <c r="C10773" s="490">
        <v>2994.8571428571399</v>
      </c>
      <c r="D10773" s="490">
        <v>0</v>
      </c>
    </row>
    <row r="10774" spans="1:4" x14ac:dyDescent="0.2">
      <c r="A10774" s="489" t="s">
        <v>9257</v>
      </c>
      <c r="B10774" s="489" t="s">
        <v>4896</v>
      </c>
      <c r="C10774" s="490">
        <v>6988</v>
      </c>
      <c r="D10774" s="490">
        <v>1282.9968000000001</v>
      </c>
    </row>
    <row r="10775" spans="1:4" x14ac:dyDescent="0.2">
      <c r="A10775" s="489" t="s">
        <v>9257</v>
      </c>
      <c r="B10775" s="489" t="s">
        <v>5153</v>
      </c>
      <c r="C10775" s="490">
        <v>1753.7142857142901</v>
      </c>
      <c r="D10775" s="490">
        <v>0</v>
      </c>
    </row>
    <row r="10776" spans="1:4" x14ac:dyDescent="0.2">
      <c r="A10776" s="489" t="s">
        <v>9257</v>
      </c>
      <c r="B10776" s="489" t="s">
        <v>4896</v>
      </c>
      <c r="C10776" s="490">
        <v>4092</v>
      </c>
      <c r="D10776" s="490">
        <v>751.2912</v>
      </c>
    </row>
    <row r="10777" spans="1:4" x14ac:dyDescent="0.2">
      <c r="A10777" s="489" t="s">
        <v>9257</v>
      </c>
      <c r="B10777" s="489" t="s">
        <v>5153</v>
      </c>
      <c r="C10777" s="490">
        <v>1875.4285714285702</v>
      </c>
      <c r="D10777" s="490">
        <v>0</v>
      </c>
    </row>
    <row r="10778" spans="1:4" x14ac:dyDescent="0.2">
      <c r="A10778" s="489" t="s">
        <v>9257</v>
      </c>
      <c r="B10778" s="489" t="s">
        <v>5434</v>
      </c>
      <c r="C10778" s="490">
        <v>4376</v>
      </c>
      <c r="D10778" s="490">
        <v>659.46320000000003</v>
      </c>
    </row>
    <row r="10779" spans="1:4" x14ac:dyDescent="0.2">
      <c r="A10779" s="489" t="s">
        <v>9257</v>
      </c>
      <c r="B10779" s="489" t="s">
        <v>5153</v>
      </c>
      <c r="C10779" s="490">
        <v>1269.5472619462901</v>
      </c>
      <c r="D10779" s="490">
        <v>0</v>
      </c>
    </row>
    <row r="10780" spans="1:4" x14ac:dyDescent="0.2">
      <c r="A10780" s="489" t="s">
        <v>9257</v>
      </c>
      <c r="B10780" s="489" t="s">
        <v>4904</v>
      </c>
      <c r="C10780" s="490">
        <v>2964</v>
      </c>
      <c r="D10780" s="490">
        <v>517.21800000000007</v>
      </c>
    </row>
    <row r="10781" spans="1:4" x14ac:dyDescent="0.2">
      <c r="A10781" s="489" t="s">
        <v>9257</v>
      </c>
      <c r="B10781" s="489" t="s">
        <v>5153</v>
      </c>
      <c r="C10781" s="490">
        <v>1153.5</v>
      </c>
      <c r="D10781" s="490">
        <v>0</v>
      </c>
    </row>
    <row r="10782" spans="1:4" x14ac:dyDescent="0.2">
      <c r="A10782" s="489" t="s">
        <v>9257</v>
      </c>
      <c r="B10782" s="489" t="s">
        <v>5860</v>
      </c>
      <c r="C10782" s="490">
        <v>4614</v>
      </c>
      <c r="D10782" s="490">
        <v>618.73739999999998</v>
      </c>
    </row>
    <row r="10783" spans="1:4" x14ac:dyDescent="0.2">
      <c r="A10783" s="489" t="s">
        <v>9257</v>
      </c>
      <c r="B10783" s="489" t="s">
        <v>5153</v>
      </c>
      <c r="C10783" s="490">
        <v>3986.1428571428601</v>
      </c>
      <c r="D10783" s="490">
        <v>0</v>
      </c>
    </row>
    <row r="10784" spans="1:4" x14ac:dyDescent="0.2">
      <c r="A10784" s="489" t="s">
        <v>9257</v>
      </c>
      <c r="B10784" s="489" t="s">
        <v>5430</v>
      </c>
      <c r="C10784" s="490">
        <v>9301</v>
      </c>
      <c r="D10784" s="490">
        <v>1514.2028</v>
      </c>
    </row>
    <row r="10785" spans="1:4" x14ac:dyDescent="0.2">
      <c r="A10785" s="489" t="s">
        <v>9257</v>
      </c>
      <c r="B10785" s="489" t="s">
        <v>1105</v>
      </c>
      <c r="C10785" s="490">
        <v>2333</v>
      </c>
      <c r="D10785" s="490">
        <v>1180.9646</v>
      </c>
    </row>
    <row r="10786" spans="1:4" x14ac:dyDescent="0.2">
      <c r="A10786" s="489" t="s">
        <v>9257</v>
      </c>
      <c r="B10786" s="489" t="s">
        <v>1105</v>
      </c>
      <c r="C10786" s="490">
        <v>2338</v>
      </c>
      <c r="D10786" s="490">
        <v>1183.4956</v>
      </c>
    </row>
    <row r="10787" spans="1:4" x14ac:dyDescent="0.2">
      <c r="A10787" s="489" t="s">
        <v>9257</v>
      </c>
      <c r="B10787" s="489" t="s">
        <v>1107</v>
      </c>
      <c r="C10787" s="490">
        <v>4747.3</v>
      </c>
      <c r="D10787" s="490">
        <v>2169.5161000000003</v>
      </c>
    </row>
    <row r="10788" spans="1:4" x14ac:dyDescent="0.2">
      <c r="A10788" s="489" t="s">
        <v>9257</v>
      </c>
      <c r="B10788" s="489" t="s">
        <v>1115</v>
      </c>
      <c r="C10788" s="490">
        <v>8567</v>
      </c>
      <c r="D10788" s="490">
        <v>4671.5851000000002</v>
      </c>
    </row>
    <row r="10789" spans="1:4" x14ac:dyDescent="0.2">
      <c r="A10789" s="489" t="s">
        <v>9257</v>
      </c>
      <c r="B10789" s="489" t="s">
        <v>1115</v>
      </c>
      <c r="C10789" s="490">
        <v>10607.5</v>
      </c>
      <c r="D10789" s="490">
        <v>5784.2697500000004</v>
      </c>
    </row>
    <row r="10790" spans="1:4" x14ac:dyDescent="0.2">
      <c r="A10790" s="489" t="s">
        <v>9257</v>
      </c>
      <c r="B10790" s="489" t="s">
        <v>1122</v>
      </c>
      <c r="C10790" s="490">
        <v>6210.6</v>
      </c>
      <c r="D10790" s="490">
        <v>3217.0907999999999</v>
      </c>
    </row>
    <row r="10791" spans="1:4" x14ac:dyDescent="0.2">
      <c r="A10791" s="489" t="s">
        <v>9257</v>
      </c>
      <c r="B10791" s="489" t="s">
        <v>1122</v>
      </c>
      <c r="C10791" s="490">
        <v>5597</v>
      </c>
      <c r="D10791" s="490">
        <v>2899.2460000000001</v>
      </c>
    </row>
    <row r="10792" spans="1:4" x14ac:dyDescent="0.2">
      <c r="A10792" s="489" t="s">
        <v>9257</v>
      </c>
      <c r="B10792" s="489" t="s">
        <v>1122</v>
      </c>
      <c r="C10792" s="490">
        <v>10463</v>
      </c>
      <c r="D10792" s="490">
        <v>5419.8339999999998</v>
      </c>
    </row>
    <row r="10793" spans="1:4" x14ac:dyDescent="0.2">
      <c r="A10793" s="489" t="s">
        <v>9257</v>
      </c>
      <c r="B10793" s="489" t="s">
        <v>1129</v>
      </c>
      <c r="C10793" s="490">
        <v>7735</v>
      </c>
      <c r="D10793" s="490">
        <v>3806.3935000000001</v>
      </c>
    </row>
    <row r="10794" spans="1:4" x14ac:dyDescent="0.2">
      <c r="A10794" s="489" t="s">
        <v>9257</v>
      </c>
      <c r="B10794" s="489" t="s">
        <v>1129</v>
      </c>
      <c r="C10794" s="490">
        <v>5348.4000000000005</v>
      </c>
      <c r="D10794" s="490">
        <v>2631.9476400000003</v>
      </c>
    </row>
    <row r="10795" spans="1:4" x14ac:dyDescent="0.2">
      <c r="A10795" s="489" t="s">
        <v>9257</v>
      </c>
      <c r="B10795" s="489" t="s">
        <v>1129</v>
      </c>
      <c r="C10795" s="490">
        <v>6628</v>
      </c>
      <c r="D10795" s="490">
        <v>3261.6388000000002</v>
      </c>
    </row>
    <row r="10796" spans="1:4" x14ac:dyDescent="0.2">
      <c r="A10796" s="489" t="s">
        <v>9257</v>
      </c>
      <c r="B10796" s="489" t="s">
        <v>1129</v>
      </c>
      <c r="C10796" s="490">
        <v>8936</v>
      </c>
      <c r="D10796" s="490">
        <v>4397.4056</v>
      </c>
    </row>
    <row r="10797" spans="1:4" x14ac:dyDescent="0.2">
      <c r="A10797" s="489" t="s">
        <v>9257</v>
      </c>
      <c r="B10797" s="489" t="s">
        <v>1129</v>
      </c>
      <c r="C10797" s="490">
        <v>11420</v>
      </c>
      <c r="D10797" s="490">
        <v>5619.7820000000002</v>
      </c>
    </row>
    <row r="10798" spans="1:4" x14ac:dyDescent="0.2">
      <c r="A10798" s="489" t="s">
        <v>9257</v>
      </c>
      <c r="B10798" s="489" t="s">
        <v>1136</v>
      </c>
      <c r="C10798" s="490">
        <v>24709.452736318399</v>
      </c>
      <c r="D10798" s="490">
        <v>11551.669154228901</v>
      </c>
    </row>
    <row r="10799" spans="1:4" x14ac:dyDescent="0.2">
      <c r="A10799" s="489" t="s">
        <v>9257</v>
      </c>
      <c r="B10799" s="489" t="s">
        <v>1137</v>
      </c>
      <c r="C10799" s="490">
        <v>123.547263681592</v>
      </c>
      <c r="D10799" s="490">
        <v>54.953822885572094</v>
      </c>
    </row>
    <row r="10800" spans="1:4" x14ac:dyDescent="0.2">
      <c r="A10800" s="489" t="s">
        <v>9257</v>
      </c>
      <c r="B10800" s="489" t="s">
        <v>1136</v>
      </c>
      <c r="C10800" s="490">
        <v>2310</v>
      </c>
      <c r="D10800" s="490">
        <v>1079.925</v>
      </c>
    </row>
    <row r="10801" spans="1:4" x14ac:dyDescent="0.2">
      <c r="A10801" s="489" t="s">
        <v>9257</v>
      </c>
      <c r="B10801" s="489" t="s">
        <v>1136</v>
      </c>
      <c r="C10801" s="490">
        <v>18178</v>
      </c>
      <c r="D10801" s="490">
        <v>8498.2150000000001</v>
      </c>
    </row>
    <row r="10802" spans="1:4" x14ac:dyDescent="0.2">
      <c r="A10802" s="489" t="s">
        <v>9257</v>
      </c>
      <c r="B10802" s="489" t="s">
        <v>1136</v>
      </c>
      <c r="C10802" s="490">
        <v>8532</v>
      </c>
      <c r="D10802" s="490">
        <v>3988.71</v>
      </c>
    </row>
    <row r="10803" spans="1:4" x14ac:dyDescent="0.2">
      <c r="A10803" s="489" t="s">
        <v>9257</v>
      </c>
      <c r="B10803" s="489" t="s">
        <v>1136</v>
      </c>
      <c r="C10803" s="490">
        <v>9592</v>
      </c>
      <c r="D10803" s="490">
        <v>4484.26</v>
      </c>
    </row>
    <row r="10804" spans="1:4" x14ac:dyDescent="0.2">
      <c r="A10804" s="489" t="s">
        <v>9257</v>
      </c>
      <c r="B10804" s="489" t="s">
        <v>173</v>
      </c>
      <c r="C10804" s="490">
        <v>10797</v>
      </c>
      <c r="D10804" s="490">
        <v>4643.7897000000003</v>
      </c>
    </row>
    <row r="10805" spans="1:4" x14ac:dyDescent="0.2">
      <c r="A10805" s="489" t="s">
        <v>9257</v>
      </c>
      <c r="B10805" s="489" t="s">
        <v>173</v>
      </c>
      <c r="C10805" s="490">
        <v>7064</v>
      </c>
      <c r="D10805" s="490">
        <v>3038.2264</v>
      </c>
    </row>
    <row r="10806" spans="1:4" x14ac:dyDescent="0.2">
      <c r="A10806" s="489" t="s">
        <v>9257</v>
      </c>
      <c r="B10806" s="489" t="s">
        <v>173</v>
      </c>
      <c r="C10806" s="490">
        <v>31118.0921052632</v>
      </c>
      <c r="D10806" s="490">
        <v>13383.891414473701</v>
      </c>
    </row>
    <row r="10807" spans="1:4" x14ac:dyDescent="0.2">
      <c r="A10807" s="489" t="s">
        <v>9257</v>
      </c>
      <c r="B10807" s="489" t="s">
        <v>175</v>
      </c>
      <c r="C10807" s="490">
        <v>414.90789473684202</v>
      </c>
      <c r="D10807" s="490">
        <v>169.738819736842</v>
      </c>
    </row>
    <row r="10808" spans="1:4" x14ac:dyDescent="0.2">
      <c r="A10808" s="489" t="s">
        <v>9257</v>
      </c>
      <c r="B10808" s="489" t="s">
        <v>3264</v>
      </c>
      <c r="C10808" s="490">
        <v>6944</v>
      </c>
      <c r="D10808" s="490">
        <v>2717.8816000000002</v>
      </c>
    </row>
    <row r="10809" spans="1:4" x14ac:dyDescent="0.2">
      <c r="A10809" s="489" t="s">
        <v>9257</v>
      </c>
      <c r="B10809" s="489" t="s">
        <v>3268</v>
      </c>
      <c r="C10809" s="490">
        <v>2556</v>
      </c>
      <c r="D10809" s="490">
        <v>1000.4184</v>
      </c>
    </row>
    <row r="10810" spans="1:4" x14ac:dyDescent="0.2">
      <c r="A10810" s="489" t="s">
        <v>9257</v>
      </c>
      <c r="B10810" s="489" t="s">
        <v>3269</v>
      </c>
      <c r="C10810" s="490">
        <v>-2556</v>
      </c>
      <c r="D10810" s="490">
        <v>-418.6728</v>
      </c>
    </row>
    <row r="10811" spans="1:4" x14ac:dyDescent="0.2">
      <c r="A10811" s="489" t="s">
        <v>9257</v>
      </c>
      <c r="B10811" s="489" t="s">
        <v>3264</v>
      </c>
      <c r="C10811" s="490">
        <v>10927</v>
      </c>
      <c r="D10811" s="490">
        <v>4276.8278</v>
      </c>
    </row>
    <row r="10812" spans="1:4" x14ac:dyDescent="0.2">
      <c r="A10812" s="489" t="s">
        <v>9257</v>
      </c>
      <c r="B10812" s="489" t="s">
        <v>3268</v>
      </c>
      <c r="C10812" s="490">
        <v>629</v>
      </c>
      <c r="D10812" s="490">
        <v>246.19060000000002</v>
      </c>
    </row>
    <row r="10813" spans="1:4" x14ac:dyDescent="0.2">
      <c r="A10813" s="489" t="s">
        <v>9257</v>
      </c>
      <c r="B10813" s="489" t="s">
        <v>3269</v>
      </c>
      <c r="C10813" s="490">
        <v>-629</v>
      </c>
      <c r="D10813" s="490">
        <v>-103.03020000000001</v>
      </c>
    </row>
    <row r="10814" spans="1:4" x14ac:dyDescent="0.2">
      <c r="A10814" s="489" t="s">
        <v>9257</v>
      </c>
      <c r="B10814" s="489" t="s">
        <v>3264</v>
      </c>
      <c r="C10814" s="490">
        <v>26058</v>
      </c>
      <c r="D10814" s="490">
        <v>10199.101199999999</v>
      </c>
    </row>
    <row r="10815" spans="1:4" x14ac:dyDescent="0.2">
      <c r="A10815" s="489" t="s">
        <v>9257</v>
      </c>
      <c r="B10815" s="489" t="s">
        <v>3265</v>
      </c>
      <c r="C10815" s="490">
        <v>1079.31884057971</v>
      </c>
      <c r="D10815" s="490">
        <v>401.830404347826</v>
      </c>
    </row>
    <row r="10816" spans="1:4" x14ac:dyDescent="0.2">
      <c r="A10816" s="489" t="s">
        <v>9257</v>
      </c>
      <c r="B10816" s="489" t="s">
        <v>3264</v>
      </c>
      <c r="C10816" s="490">
        <v>30837.681159420299</v>
      </c>
      <c r="D10816" s="490">
        <v>12069.8684057971</v>
      </c>
    </row>
    <row r="10817" spans="1:4" x14ac:dyDescent="0.2">
      <c r="A10817" s="489" t="s">
        <v>9257</v>
      </c>
      <c r="B10817" s="489" t="s">
        <v>3264</v>
      </c>
      <c r="C10817" s="490">
        <v>9488</v>
      </c>
      <c r="D10817" s="490">
        <v>3713.6032</v>
      </c>
    </row>
    <row r="10818" spans="1:4" x14ac:dyDescent="0.2">
      <c r="A10818" s="489" t="s">
        <v>9257</v>
      </c>
      <c r="B10818" s="489" t="s">
        <v>3268</v>
      </c>
      <c r="C10818" s="490">
        <v>5086</v>
      </c>
      <c r="D10818" s="490">
        <v>1990.6604000000002</v>
      </c>
    </row>
    <row r="10819" spans="1:4" x14ac:dyDescent="0.2">
      <c r="A10819" s="489" t="s">
        <v>9257</v>
      </c>
      <c r="B10819" s="489" t="s">
        <v>3269</v>
      </c>
      <c r="C10819" s="490">
        <v>-5086</v>
      </c>
      <c r="D10819" s="490">
        <v>-833.08680000000004</v>
      </c>
    </row>
    <row r="10820" spans="1:4" x14ac:dyDescent="0.2">
      <c r="A10820" s="489" t="s">
        <v>9257</v>
      </c>
      <c r="B10820" s="489" t="s">
        <v>3264</v>
      </c>
      <c r="C10820" s="490">
        <v>7241</v>
      </c>
      <c r="D10820" s="490">
        <v>2834.1274000000003</v>
      </c>
    </row>
    <row r="10821" spans="1:4" x14ac:dyDescent="0.2">
      <c r="A10821" s="489" t="s">
        <v>9257</v>
      </c>
      <c r="B10821" s="489" t="s">
        <v>5153</v>
      </c>
      <c r="C10821" s="490">
        <v>6853</v>
      </c>
      <c r="D10821" s="490">
        <v>0</v>
      </c>
    </row>
    <row r="10822" spans="1:4" x14ac:dyDescent="0.2">
      <c r="A10822" s="489" t="s">
        <v>9257</v>
      </c>
      <c r="B10822" s="489" t="s">
        <v>5436</v>
      </c>
      <c r="C10822" s="490">
        <v>4051.08173076923</v>
      </c>
      <c r="D10822" s="490">
        <v>589.02728365384598</v>
      </c>
    </row>
    <row r="10823" spans="1:4" x14ac:dyDescent="0.2">
      <c r="A10823" s="489" t="s">
        <v>9257</v>
      </c>
      <c r="B10823" s="489" t="s">
        <v>5464</v>
      </c>
      <c r="C10823" s="490">
        <v>2689.91826923077</v>
      </c>
      <c r="D10823" s="490">
        <v>370.93972932692304</v>
      </c>
    </row>
    <row r="10824" spans="1:4" x14ac:dyDescent="0.2">
      <c r="A10824" s="489" t="s">
        <v>9257</v>
      </c>
      <c r="B10824" s="489" t="s">
        <v>4010</v>
      </c>
      <c r="C10824" s="490">
        <v>26751</v>
      </c>
      <c r="D10824" s="490">
        <v>7688.2374</v>
      </c>
    </row>
    <row r="10825" spans="1:4" x14ac:dyDescent="0.2">
      <c r="A10825" s="489" t="s">
        <v>9257</v>
      </c>
      <c r="B10825" s="489" t="s">
        <v>4014</v>
      </c>
      <c r="C10825" s="490">
        <v>1677</v>
      </c>
      <c r="D10825" s="490">
        <v>481.96980000000002</v>
      </c>
    </row>
    <row r="10826" spans="1:4" x14ac:dyDescent="0.2">
      <c r="A10826" s="489" t="s">
        <v>9257</v>
      </c>
      <c r="B10826" s="489" t="s">
        <v>4015</v>
      </c>
      <c r="C10826" s="490">
        <v>-1677</v>
      </c>
      <c r="D10826" s="490">
        <v>-274.69260000000003</v>
      </c>
    </row>
    <row r="10827" spans="1:4" x14ac:dyDescent="0.2">
      <c r="A10827" s="489" t="s">
        <v>9257</v>
      </c>
      <c r="B10827" s="489" t="s">
        <v>3275</v>
      </c>
      <c r="C10827" s="490">
        <v>23708</v>
      </c>
      <c r="D10827" s="490">
        <v>8072.5740000000005</v>
      </c>
    </row>
    <row r="10828" spans="1:4" x14ac:dyDescent="0.2">
      <c r="A10828" s="489" t="s">
        <v>9257</v>
      </c>
      <c r="B10828" s="489" t="s">
        <v>5153</v>
      </c>
      <c r="C10828" s="490">
        <v>2450</v>
      </c>
      <c r="D10828" s="490">
        <v>0</v>
      </c>
    </row>
    <row r="10829" spans="1:4" x14ac:dyDescent="0.2">
      <c r="A10829" s="489" t="s">
        <v>9257</v>
      </c>
      <c r="B10829" s="489" t="s">
        <v>5860</v>
      </c>
      <c r="C10829" s="490">
        <v>7454.1223404255306</v>
      </c>
      <c r="D10829" s="490">
        <v>999.59780585106409</v>
      </c>
    </row>
    <row r="10830" spans="1:4" x14ac:dyDescent="0.2">
      <c r="A10830" s="489" t="s">
        <v>9257</v>
      </c>
      <c r="B10830" s="489" t="s">
        <v>5861</v>
      </c>
      <c r="C10830" s="490">
        <v>3756.8776595744703</v>
      </c>
      <c r="D10830" s="490">
        <v>477.87483829787203</v>
      </c>
    </row>
    <row r="10831" spans="1:4" x14ac:dyDescent="0.2">
      <c r="A10831" s="489" t="s">
        <v>9257</v>
      </c>
      <c r="B10831" s="489" t="s">
        <v>4010</v>
      </c>
      <c r="C10831" s="490">
        <v>12124</v>
      </c>
      <c r="D10831" s="490">
        <v>3484.4376000000002</v>
      </c>
    </row>
    <row r="10832" spans="1:4" x14ac:dyDescent="0.2">
      <c r="A10832" s="489" t="s">
        <v>9257</v>
      </c>
      <c r="B10832" s="489" t="s">
        <v>4014</v>
      </c>
      <c r="C10832" s="490">
        <v>3002</v>
      </c>
      <c r="D10832" s="490">
        <v>862.77480000000003</v>
      </c>
    </row>
    <row r="10833" spans="1:4" x14ac:dyDescent="0.2">
      <c r="A10833" s="489" t="s">
        <v>9257</v>
      </c>
      <c r="B10833" s="489" t="s">
        <v>4015</v>
      </c>
      <c r="C10833" s="490">
        <v>-3002</v>
      </c>
      <c r="D10833" s="490">
        <v>-491.7276</v>
      </c>
    </row>
    <row r="10834" spans="1:4" x14ac:dyDescent="0.2">
      <c r="A10834" s="489" t="s">
        <v>9257</v>
      </c>
      <c r="B10834" s="489" t="s">
        <v>3275</v>
      </c>
      <c r="C10834" s="490">
        <v>9962</v>
      </c>
      <c r="D10834" s="490">
        <v>3392.0610000000001</v>
      </c>
    </row>
    <row r="10835" spans="1:4" x14ac:dyDescent="0.2">
      <c r="A10835" s="489" t="s">
        <v>9257</v>
      </c>
      <c r="B10835" s="489" t="s">
        <v>4010</v>
      </c>
      <c r="C10835" s="490">
        <v>4499</v>
      </c>
      <c r="D10835" s="490">
        <v>1293.0126</v>
      </c>
    </row>
    <row r="10836" spans="1:4" x14ac:dyDescent="0.2">
      <c r="A10836" s="489" t="s">
        <v>9257</v>
      </c>
      <c r="B10836" s="489" t="s">
        <v>4014</v>
      </c>
      <c r="C10836" s="490">
        <v>1055</v>
      </c>
      <c r="D10836" s="490">
        <v>303.20699999999999</v>
      </c>
    </row>
    <row r="10837" spans="1:4" x14ac:dyDescent="0.2">
      <c r="A10837" s="489" t="s">
        <v>9257</v>
      </c>
      <c r="B10837" s="489" t="s">
        <v>4015</v>
      </c>
      <c r="C10837" s="490">
        <v>-1055</v>
      </c>
      <c r="D10837" s="490">
        <v>-172.809</v>
      </c>
    </row>
    <row r="10838" spans="1:4" x14ac:dyDescent="0.2">
      <c r="A10838" s="489" t="s">
        <v>9257</v>
      </c>
      <c r="B10838" s="489" t="s">
        <v>4010</v>
      </c>
      <c r="C10838" s="490">
        <v>5173</v>
      </c>
      <c r="D10838" s="490">
        <v>1486.7202</v>
      </c>
    </row>
    <row r="10839" spans="1:4" x14ac:dyDescent="0.2">
      <c r="A10839" s="489" t="s">
        <v>9257</v>
      </c>
      <c r="B10839" s="489" t="s">
        <v>4014</v>
      </c>
      <c r="C10839" s="490">
        <v>1999</v>
      </c>
      <c r="D10839" s="490">
        <v>574.51260000000002</v>
      </c>
    </row>
    <row r="10840" spans="1:4" x14ac:dyDescent="0.2">
      <c r="A10840" s="489" t="s">
        <v>9257</v>
      </c>
      <c r="B10840" s="489" t="s">
        <v>4015</v>
      </c>
      <c r="C10840" s="490">
        <v>-1999</v>
      </c>
      <c r="D10840" s="490">
        <v>-327.43620000000004</v>
      </c>
    </row>
    <row r="10841" spans="1:4" x14ac:dyDescent="0.2">
      <c r="A10841" s="489" t="s">
        <v>9257</v>
      </c>
      <c r="B10841" s="489" t="s">
        <v>4010</v>
      </c>
      <c r="C10841" s="490">
        <v>9578</v>
      </c>
      <c r="D10841" s="490">
        <v>2752.7172</v>
      </c>
    </row>
    <row r="10842" spans="1:4" x14ac:dyDescent="0.2">
      <c r="A10842" s="489" t="s">
        <v>9257</v>
      </c>
      <c r="B10842" s="489" t="s">
        <v>4014</v>
      </c>
      <c r="C10842" s="490">
        <v>2573</v>
      </c>
      <c r="D10842" s="490">
        <v>739.48020000000008</v>
      </c>
    </row>
    <row r="10843" spans="1:4" x14ac:dyDescent="0.2">
      <c r="A10843" s="489" t="s">
        <v>9257</v>
      </c>
      <c r="B10843" s="489" t="s">
        <v>4015</v>
      </c>
      <c r="C10843" s="490">
        <v>-2573</v>
      </c>
      <c r="D10843" s="490">
        <v>-421.45740000000001</v>
      </c>
    </row>
    <row r="10844" spans="1:4" x14ac:dyDescent="0.2">
      <c r="A10844" s="489" t="s">
        <v>9257</v>
      </c>
      <c r="B10844" s="489" t="s">
        <v>5153</v>
      </c>
      <c r="C10844" s="490">
        <v>3324</v>
      </c>
      <c r="D10844" s="490">
        <v>0</v>
      </c>
    </row>
    <row r="10845" spans="1:4" x14ac:dyDescent="0.2">
      <c r="A10845" s="489" t="s">
        <v>9257</v>
      </c>
      <c r="B10845" s="489" t="s">
        <v>5429</v>
      </c>
      <c r="C10845" s="490">
        <v>5470</v>
      </c>
      <c r="D10845" s="490">
        <v>910.20800000000008</v>
      </c>
    </row>
    <row r="10846" spans="1:4" x14ac:dyDescent="0.2">
      <c r="A10846" s="489" t="s">
        <v>9257</v>
      </c>
      <c r="B10846" s="489" t="s">
        <v>3291</v>
      </c>
      <c r="C10846" s="490">
        <v>33417.794970986499</v>
      </c>
      <c r="D10846" s="490">
        <v>11037.897678916801</v>
      </c>
    </row>
    <row r="10847" spans="1:4" x14ac:dyDescent="0.2">
      <c r="A10847" s="489" t="s">
        <v>9257</v>
      </c>
      <c r="B10847" s="489" t="s">
        <v>3292</v>
      </c>
      <c r="C10847" s="490">
        <v>1136.2050290135401</v>
      </c>
      <c r="D10847" s="490">
        <v>356.995620116054</v>
      </c>
    </row>
    <row r="10848" spans="1:4" x14ac:dyDescent="0.2">
      <c r="A10848" s="489" t="s">
        <v>9257</v>
      </c>
      <c r="B10848" s="489" t="s">
        <v>4827</v>
      </c>
      <c r="C10848" s="490">
        <v>28296</v>
      </c>
      <c r="D10848" s="490">
        <v>6912.7128000000002</v>
      </c>
    </row>
    <row r="10849" spans="1:4" x14ac:dyDescent="0.2">
      <c r="A10849" s="489" t="s">
        <v>9257</v>
      </c>
      <c r="B10849" s="489" t="s">
        <v>4832</v>
      </c>
      <c r="C10849" s="490">
        <v>2723</v>
      </c>
      <c r="D10849" s="490">
        <v>665.22890000000007</v>
      </c>
    </row>
    <row r="10850" spans="1:4" x14ac:dyDescent="0.2">
      <c r="A10850" s="489" t="s">
        <v>9257</v>
      </c>
      <c r="B10850" s="489" t="s">
        <v>4833</v>
      </c>
      <c r="C10850" s="490">
        <v>-2723</v>
      </c>
      <c r="D10850" s="490">
        <v>-446.0274</v>
      </c>
    </row>
    <row r="10851" spans="1:4" x14ac:dyDescent="0.2">
      <c r="A10851" s="489" t="s">
        <v>9257</v>
      </c>
      <c r="B10851" s="489" t="s">
        <v>5153</v>
      </c>
      <c r="C10851" s="490">
        <v>2768</v>
      </c>
      <c r="D10851" s="490">
        <v>0</v>
      </c>
    </row>
    <row r="10852" spans="1:4" x14ac:dyDescent="0.2">
      <c r="A10852" s="489" t="s">
        <v>9257</v>
      </c>
      <c r="B10852" s="489" t="s">
        <v>5860</v>
      </c>
      <c r="C10852" s="490">
        <v>7555.0017799928801</v>
      </c>
      <c r="D10852" s="490">
        <v>1013.12573869705</v>
      </c>
    </row>
    <row r="10853" spans="1:4" x14ac:dyDescent="0.2">
      <c r="A10853" s="489" t="s">
        <v>9257</v>
      </c>
      <c r="B10853" s="489" t="s">
        <v>5861</v>
      </c>
      <c r="C10853" s="490">
        <v>3055.9982200071199</v>
      </c>
      <c r="D10853" s="490">
        <v>388.72297358490601</v>
      </c>
    </row>
    <row r="10854" spans="1:4" x14ac:dyDescent="0.2">
      <c r="A10854" s="489" t="s">
        <v>9257</v>
      </c>
      <c r="B10854" s="489" t="s">
        <v>5153</v>
      </c>
      <c r="C10854" s="490">
        <v>2692</v>
      </c>
      <c r="D10854" s="490">
        <v>0</v>
      </c>
    </row>
    <row r="10855" spans="1:4" x14ac:dyDescent="0.2">
      <c r="A10855" s="489" t="s">
        <v>9257</v>
      </c>
      <c r="B10855" s="489" t="s">
        <v>4892</v>
      </c>
      <c r="C10855" s="490">
        <v>5854.9087749782802</v>
      </c>
      <c r="D10855" s="490">
        <v>1085.50008688097</v>
      </c>
    </row>
    <row r="10856" spans="1:4" x14ac:dyDescent="0.2">
      <c r="A10856" s="489" t="s">
        <v>9257</v>
      </c>
      <c r="B10856" s="489" t="s">
        <v>4893</v>
      </c>
      <c r="C10856" s="490">
        <v>884.09122502171999</v>
      </c>
      <c r="D10856" s="490">
        <v>155.51164648132101</v>
      </c>
    </row>
    <row r="10857" spans="1:4" x14ac:dyDescent="0.2">
      <c r="A10857" s="489" t="s">
        <v>9257</v>
      </c>
      <c r="B10857" s="489" t="s">
        <v>5434</v>
      </c>
      <c r="C10857" s="490">
        <v>6813</v>
      </c>
      <c r="D10857" s="490">
        <v>1026.7191</v>
      </c>
    </row>
    <row r="10858" spans="1:4" x14ac:dyDescent="0.2">
      <c r="A10858" s="489" t="s">
        <v>9257</v>
      </c>
      <c r="B10858" s="489" t="s">
        <v>5153</v>
      </c>
      <c r="C10858" s="490">
        <v>2816</v>
      </c>
      <c r="D10858" s="490">
        <v>0</v>
      </c>
    </row>
    <row r="10859" spans="1:4" x14ac:dyDescent="0.2">
      <c r="A10859" s="489" t="s">
        <v>9257</v>
      </c>
      <c r="B10859" s="489" t="s">
        <v>5436</v>
      </c>
      <c r="C10859" s="490">
        <v>6270.4081632653106</v>
      </c>
      <c r="D10859" s="490">
        <v>911.71734693877602</v>
      </c>
    </row>
    <row r="10860" spans="1:4" x14ac:dyDescent="0.2">
      <c r="A10860" s="489" t="s">
        <v>9257</v>
      </c>
      <c r="B10860" s="489" t="s">
        <v>5464</v>
      </c>
      <c r="C10860" s="490">
        <v>1103.5918367346901</v>
      </c>
      <c r="D10860" s="490">
        <v>152.18531428571401</v>
      </c>
    </row>
    <row r="10861" spans="1:4" x14ac:dyDescent="0.2">
      <c r="A10861" s="489" t="s">
        <v>9257</v>
      </c>
      <c r="B10861" s="489" t="s">
        <v>5153</v>
      </c>
      <c r="C10861" s="490">
        <v>2040</v>
      </c>
      <c r="D10861" s="490">
        <v>0</v>
      </c>
    </row>
    <row r="10862" spans="1:4" x14ac:dyDescent="0.2">
      <c r="A10862" s="489" t="s">
        <v>9257</v>
      </c>
      <c r="B10862" s="489" t="s">
        <v>5433</v>
      </c>
      <c r="C10862" s="490">
        <v>9166.6666666666697</v>
      </c>
      <c r="D10862" s="490">
        <v>1407.0833333333301</v>
      </c>
    </row>
    <row r="10863" spans="1:4" x14ac:dyDescent="0.2">
      <c r="A10863" s="489" t="s">
        <v>9257</v>
      </c>
      <c r="B10863" s="489" t="s">
        <v>5455</v>
      </c>
      <c r="C10863" s="490">
        <v>953.33333333333303</v>
      </c>
      <c r="D10863" s="490">
        <v>138.80533333333301</v>
      </c>
    </row>
    <row r="10864" spans="1:4" x14ac:dyDescent="0.2">
      <c r="A10864" s="489" t="s">
        <v>9257</v>
      </c>
      <c r="B10864" s="489" t="s">
        <v>5153</v>
      </c>
      <c r="C10864" s="490">
        <v>557.57142857142901</v>
      </c>
      <c r="D10864" s="490">
        <v>0</v>
      </c>
    </row>
    <row r="10865" spans="1:4" x14ac:dyDescent="0.2">
      <c r="A10865" s="489" t="s">
        <v>9257</v>
      </c>
      <c r="B10865" s="489" t="s">
        <v>5430</v>
      </c>
      <c r="C10865" s="490">
        <v>1301</v>
      </c>
      <c r="D10865" s="490">
        <v>211.80280000000002</v>
      </c>
    </row>
    <row r="10866" spans="1:4" x14ac:dyDescent="0.2">
      <c r="A10866" s="489" t="s">
        <v>9257</v>
      </c>
      <c r="B10866" s="489" t="s">
        <v>5153</v>
      </c>
      <c r="C10866" s="490">
        <v>1296.75</v>
      </c>
      <c r="D10866" s="490">
        <v>0</v>
      </c>
    </row>
    <row r="10867" spans="1:4" x14ac:dyDescent="0.2">
      <c r="A10867" s="489" t="s">
        <v>9257</v>
      </c>
      <c r="B10867" s="489" t="s">
        <v>5876</v>
      </c>
      <c r="C10867" s="490">
        <v>5187</v>
      </c>
      <c r="D10867" s="490">
        <v>668.0856</v>
      </c>
    </row>
    <row r="10868" spans="1:4" x14ac:dyDescent="0.2">
      <c r="A10868" s="489" t="s">
        <v>9257</v>
      </c>
      <c r="B10868" s="489" t="s">
        <v>5153</v>
      </c>
      <c r="C10868" s="490">
        <v>83.75</v>
      </c>
      <c r="D10868" s="490">
        <v>0</v>
      </c>
    </row>
    <row r="10869" spans="1:4" x14ac:dyDescent="0.2">
      <c r="A10869" s="489" t="s">
        <v>9257</v>
      </c>
      <c r="B10869" s="489" t="s">
        <v>5852</v>
      </c>
      <c r="C10869" s="490">
        <v>335</v>
      </c>
      <c r="D10869" s="490">
        <v>45.828000000000003</v>
      </c>
    </row>
    <row r="10870" spans="1:4" x14ac:dyDescent="0.2">
      <c r="A10870" s="489" t="s">
        <v>9257</v>
      </c>
      <c r="B10870" s="489" t="s">
        <v>5153</v>
      </c>
      <c r="C10870" s="490">
        <v>1406.25</v>
      </c>
      <c r="D10870" s="490">
        <v>0</v>
      </c>
    </row>
    <row r="10871" spans="1:4" x14ac:dyDescent="0.2">
      <c r="A10871" s="489" t="s">
        <v>9257</v>
      </c>
      <c r="B10871" s="489" t="s">
        <v>5876</v>
      </c>
      <c r="C10871" s="490">
        <v>5625</v>
      </c>
      <c r="D10871" s="490">
        <v>724.5</v>
      </c>
    </row>
    <row r="10872" spans="1:4" x14ac:dyDescent="0.2">
      <c r="A10872" s="489" t="s">
        <v>9257</v>
      </c>
      <c r="B10872" s="489" t="s">
        <v>5153</v>
      </c>
      <c r="C10872" s="490">
        <v>2091.4285714285702</v>
      </c>
      <c r="D10872" s="490">
        <v>0</v>
      </c>
    </row>
    <row r="10873" spans="1:4" x14ac:dyDescent="0.2">
      <c r="A10873" s="489" t="s">
        <v>9257</v>
      </c>
      <c r="B10873" s="489" t="s">
        <v>5436</v>
      </c>
      <c r="C10873" s="490">
        <v>4880</v>
      </c>
      <c r="D10873" s="490">
        <v>709.55200000000002</v>
      </c>
    </row>
    <row r="10874" spans="1:4" x14ac:dyDescent="0.2">
      <c r="A10874" s="489" t="s">
        <v>9257</v>
      </c>
      <c r="B10874" s="489" t="s">
        <v>5153</v>
      </c>
      <c r="C10874" s="490">
        <v>549.5</v>
      </c>
      <c r="D10874" s="490">
        <v>0</v>
      </c>
    </row>
    <row r="10875" spans="1:4" x14ac:dyDescent="0.2">
      <c r="A10875" s="489" t="s">
        <v>9257</v>
      </c>
      <c r="B10875" s="489" t="s">
        <v>5438</v>
      </c>
      <c r="C10875" s="490">
        <v>2198</v>
      </c>
      <c r="D10875" s="490">
        <v>309.2586</v>
      </c>
    </row>
    <row r="10876" spans="1:4" x14ac:dyDescent="0.2">
      <c r="A10876" s="489" t="s">
        <v>9257</v>
      </c>
      <c r="B10876" s="489" t="s">
        <v>5153</v>
      </c>
      <c r="C10876" s="490">
        <v>1016.57142857143</v>
      </c>
      <c r="D10876" s="490">
        <v>0</v>
      </c>
    </row>
    <row r="10877" spans="1:4" x14ac:dyDescent="0.2">
      <c r="A10877" s="489" t="s">
        <v>9257</v>
      </c>
      <c r="B10877" s="489" t="s">
        <v>5429</v>
      </c>
      <c r="C10877" s="490">
        <v>2372</v>
      </c>
      <c r="D10877" s="490">
        <v>394.70080000000002</v>
      </c>
    </row>
    <row r="10878" spans="1:4" x14ac:dyDescent="0.2">
      <c r="A10878" s="489" t="s">
        <v>9257</v>
      </c>
      <c r="B10878" s="489" t="s">
        <v>5153</v>
      </c>
      <c r="C10878" s="490">
        <v>2770.7142857142903</v>
      </c>
      <c r="D10878" s="490">
        <v>0</v>
      </c>
    </row>
    <row r="10879" spans="1:4" x14ac:dyDescent="0.2">
      <c r="A10879" s="489" t="s">
        <v>9257</v>
      </c>
      <c r="B10879" s="489" t="s">
        <v>5430</v>
      </c>
      <c r="C10879" s="490">
        <v>6465</v>
      </c>
      <c r="D10879" s="490">
        <v>1052.502</v>
      </c>
    </row>
    <row r="10880" spans="1:4" x14ac:dyDescent="0.2">
      <c r="A10880" s="489" t="s">
        <v>9257</v>
      </c>
      <c r="B10880" s="489" t="s">
        <v>5153</v>
      </c>
      <c r="C10880" s="490">
        <v>1980.4285714285702</v>
      </c>
      <c r="D10880" s="490">
        <v>0</v>
      </c>
    </row>
    <row r="10881" spans="1:4" x14ac:dyDescent="0.2">
      <c r="A10881" s="489" t="s">
        <v>9257</v>
      </c>
      <c r="B10881" s="489" t="s">
        <v>5433</v>
      </c>
      <c r="C10881" s="490">
        <v>4621</v>
      </c>
      <c r="D10881" s="490">
        <v>709.32350000000008</v>
      </c>
    </row>
    <row r="10882" spans="1:4" x14ac:dyDescent="0.2">
      <c r="A10882" s="489" t="s">
        <v>9257</v>
      </c>
      <c r="B10882" s="489" t="s">
        <v>5153</v>
      </c>
      <c r="C10882" s="490">
        <v>2732.5714285714303</v>
      </c>
      <c r="D10882" s="490">
        <v>0</v>
      </c>
    </row>
    <row r="10883" spans="1:4" x14ac:dyDescent="0.2">
      <c r="A10883" s="489" t="s">
        <v>9257</v>
      </c>
      <c r="B10883" s="489" t="s">
        <v>5431</v>
      </c>
      <c r="C10883" s="490">
        <v>6376</v>
      </c>
      <c r="D10883" s="490">
        <v>1015.0592</v>
      </c>
    </row>
    <row r="10884" spans="1:4" x14ac:dyDescent="0.2">
      <c r="A10884" s="489" t="s">
        <v>9257</v>
      </c>
      <c r="B10884" s="489" t="s">
        <v>5153</v>
      </c>
      <c r="C10884" s="490">
        <v>1715.25</v>
      </c>
      <c r="D10884" s="490">
        <v>0</v>
      </c>
    </row>
    <row r="10885" spans="1:4" x14ac:dyDescent="0.2">
      <c r="A10885" s="489" t="s">
        <v>9257</v>
      </c>
      <c r="B10885" s="489" t="s">
        <v>5856</v>
      </c>
      <c r="C10885" s="490">
        <v>6861</v>
      </c>
      <c r="D10885" s="490">
        <v>929.66550000000007</v>
      </c>
    </row>
    <row r="10886" spans="1:4" x14ac:dyDescent="0.2">
      <c r="A10886" s="489" t="s">
        <v>9257</v>
      </c>
      <c r="B10886" s="489" t="s">
        <v>5153</v>
      </c>
      <c r="C10886" s="490">
        <v>1489.7142857142901</v>
      </c>
      <c r="D10886" s="490">
        <v>0</v>
      </c>
    </row>
    <row r="10887" spans="1:4" x14ac:dyDescent="0.2">
      <c r="A10887" s="489" t="s">
        <v>9257</v>
      </c>
      <c r="B10887" s="489" t="s">
        <v>5436</v>
      </c>
      <c r="C10887" s="490">
        <v>3476</v>
      </c>
      <c r="D10887" s="490">
        <v>505.41040000000004</v>
      </c>
    </row>
    <row r="10888" spans="1:4" x14ac:dyDescent="0.2">
      <c r="A10888" s="489" t="s">
        <v>9257</v>
      </c>
      <c r="B10888" s="489" t="s">
        <v>5030</v>
      </c>
      <c r="C10888" s="490">
        <v>591352</v>
      </c>
      <c r="D10888" s="490">
        <v>42411.765440000003</v>
      </c>
    </row>
    <row r="10889" spans="1:4" x14ac:dyDescent="0.2">
      <c r="A10889" s="489" t="s">
        <v>9257</v>
      </c>
      <c r="B10889" s="489" t="s">
        <v>5031</v>
      </c>
      <c r="C10889" s="490">
        <v>743222</v>
      </c>
      <c r="D10889" s="490">
        <v>50977.596980000002</v>
      </c>
    </row>
    <row r="10890" spans="1:4" x14ac:dyDescent="0.2">
      <c r="A10890" s="489" t="s">
        <v>9257</v>
      </c>
      <c r="B10890" s="489" t="s">
        <v>5502</v>
      </c>
      <c r="C10890" s="490">
        <v>621440</v>
      </c>
      <c r="D10890" s="490">
        <v>43519.443200000002</v>
      </c>
    </row>
    <row r="10891" spans="1:4" x14ac:dyDescent="0.2">
      <c r="A10891" s="489" t="s">
        <v>9257</v>
      </c>
      <c r="B10891" s="489" t="s">
        <v>5038</v>
      </c>
      <c r="C10891" s="490">
        <v>454228</v>
      </c>
      <c r="D10891" s="490">
        <v>31768.706320000001</v>
      </c>
    </row>
    <row r="10892" spans="1:4" x14ac:dyDescent="0.2">
      <c r="A10892" s="489" t="s">
        <v>9257</v>
      </c>
      <c r="B10892" s="489" t="s">
        <v>5034</v>
      </c>
      <c r="C10892" s="490">
        <v>278728</v>
      </c>
      <c r="D10892" s="490">
        <v>18315.21688</v>
      </c>
    </row>
    <row r="10893" spans="1:4" x14ac:dyDescent="0.2">
      <c r="A10893" s="489" t="s">
        <v>9257</v>
      </c>
      <c r="B10893" s="489" t="s">
        <v>5040</v>
      </c>
      <c r="C10893" s="490">
        <v>452284</v>
      </c>
      <c r="D10893" s="490">
        <v>28344.639999999999</v>
      </c>
    </row>
    <row r="10894" spans="1:4" x14ac:dyDescent="0.2">
      <c r="A10894" s="489" t="s">
        <v>9257</v>
      </c>
      <c r="B10894" s="489" t="s">
        <v>5041</v>
      </c>
      <c r="C10894" s="490">
        <v>743926</v>
      </c>
      <c r="D10894" s="490">
        <v>53785.85</v>
      </c>
    </row>
    <row r="10895" spans="1:4" x14ac:dyDescent="0.2">
      <c r="A10895" s="489" t="s">
        <v>9257</v>
      </c>
      <c r="B10895" s="489" t="s">
        <v>5035</v>
      </c>
      <c r="C10895" s="490">
        <v>373642</v>
      </c>
      <c r="D10895" s="490">
        <v>24675.31768</v>
      </c>
    </row>
    <row r="10896" spans="1:4" x14ac:dyDescent="0.2">
      <c r="A10896" s="489" t="s">
        <v>9257</v>
      </c>
      <c r="B10896" s="489" t="s">
        <v>5036</v>
      </c>
      <c r="C10896" s="490">
        <v>335234</v>
      </c>
      <c r="D10896" s="490">
        <v>22588.066920000001</v>
      </c>
    </row>
    <row r="10897" spans="1:4" x14ac:dyDescent="0.2">
      <c r="A10897" s="489" t="s">
        <v>9257</v>
      </c>
      <c r="B10897" s="489" t="s">
        <v>5037</v>
      </c>
      <c r="C10897" s="490">
        <v>398990</v>
      </c>
      <c r="D10897" s="490">
        <v>28974.6538</v>
      </c>
    </row>
    <row r="10898" spans="1:4" x14ac:dyDescent="0.2">
      <c r="A10898" s="489" t="s">
        <v>9257</v>
      </c>
      <c r="B10898" s="489" t="s">
        <v>5032</v>
      </c>
      <c r="C10898" s="490">
        <v>232640</v>
      </c>
      <c r="D10898" s="490">
        <v>13665.2736</v>
      </c>
    </row>
    <row r="10899" spans="1:4" x14ac:dyDescent="0.2">
      <c r="A10899" s="489" t="s">
        <v>9257</v>
      </c>
      <c r="B10899" s="489" t="s">
        <v>5033</v>
      </c>
      <c r="C10899" s="490">
        <v>496730</v>
      </c>
      <c r="D10899" s="490">
        <v>33603.784500000002</v>
      </c>
    </row>
    <row r="10900" spans="1:4" x14ac:dyDescent="0.2">
      <c r="A10900" s="489" t="s">
        <v>9257</v>
      </c>
      <c r="B10900" s="489" t="s">
        <v>5030</v>
      </c>
      <c r="C10900" s="490">
        <v>591352</v>
      </c>
      <c r="D10900" s="490">
        <v>42411.765440000003</v>
      </c>
    </row>
    <row r="10901" spans="1:4" x14ac:dyDescent="0.2">
      <c r="A10901" s="489" t="s">
        <v>9257</v>
      </c>
      <c r="B10901" s="489" t="s">
        <v>5031</v>
      </c>
      <c r="C10901" s="490">
        <v>743222</v>
      </c>
      <c r="D10901" s="490">
        <v>50977.596980000002</v>
      </c>
    </row>
    <row r="10902" spans="1:4" x14ac:dyDescent="0.2">
      <c r="A10902" s="489" t="s">
        <v>9257</v>
      </c>
      <c r="B10902" s="489" t="s">
        <v>5502</v>
      </c>
      <c r="C10902" s="490">
        <v>621440</v>
      </c>
      <c r="D10902" s="490">
        <v>43519.443200000002</v>
      </c>
    </row>
    <row r="10903" spans="1:4" x14ac:dyDescent="0.2">
      <c r="A10903" s="489" t="s">
        <v>9257</v>
      </c>
      <c r="B10903" s="489" t="s">
        <v>5038</v>
      </c>
      <c r="C10903" s="490">
        <v>454228</v>
      </c>
      <c r="D10903" s="490">
        <v>31768.706320000001</v>
      </c>
    </row>
    <row r="10904" spans="1:4" x14ac:dyDescent="0.2">
      <c r="A10904" s="489" t="s">
        <v>9257</v>
      </c>
      <c r="B10904" s="489" t="s">
        <v>5034</v>
      </c>
      <c r="C10904" s="490">
        <v>278728</v>
      </c>
      <c r="D10904" s="490">
        <v>18315.21688</v>
      </c>
    </row>
    <row r="10905" spans="1:4" x14ac:dyDescent="0.2">
      <c r="A10905" s="489" t="s">
        <v>9257</v>
      </c>
      <c r="B10905" s="489" t="s">
        <v>5040</v>
      </c>
      <c r="C10905" s="490">
        <v>452284</v>
      </c>
      <c r="D10905" s="490">
        <v>28344.639999999999</v>
      </c>
    </row>
    <row r="10906" spans="1:4" x14ac:dyDescent="0.2">
      <c r="A10906" s="489" t="s">
        <v>9257</v>
      </c>
      <c r="B10906" s="489" t="s">
        <v>5041</v>
      </c>
      <c r="C10906" s="490">
        <v>743926</v>
      </c>
      <c r="D10906" s="490">
        <v>53785.85</v>
      </c>
    </row>
    <row r="10907" spans="1:4" x14ac:dyDescent="0.2">
      <c r="A10907" s="489" t="s">
        <v>9257</v>
      </c>
      <c r="B10907" s="489" t="s">
        <v>5035</v>
      </c>
      <c r="C10907" s="490">
        <v>373642</v>
      </c>
      <c r="D10907" s="490">
        <v>24675.31768</v>
      </c>
    </row>
    <row r="10908" spans="1:4" x14ac:dyDescent="0.2">
      <c r="A10908" s="489" t="s">
        <v>9257</v>
      </c>
      <c r="B10908" s="489" t="s">
        <v>5036</v>
      </c>
      <c r="C10908" s="490">
        <v>335234</v>
      </c>
      <c r="D10908" s="490">
        <v>22588.066920000001</v>
      </c>
    </row>
    <row r="10909" spans="1:4" x14ac:dyDescent="0.2">
      <c r="A10909" s="489" t="s">
        <v>9257</v>
      </c>
      <c r="B10909" s="489" t="s">
        <v>5037</v>
      </c>
      <c r="C10909" s="490">
        <v>398990</v>
      </c>
      <c r="D10909" s="490">
        <v>28974.6538</v>
      </c>
    </row>
    <row r="10910" spans="1:4" x14ac:dyDescent="0.2">
      <c r="A10910" s="489" t="s">
        <v>9257</v>
      </c>
      <c r="B10910" s="489" t="s">
        <v>5032</v>
      </c>
      <c r="C10910" s="490">
        <v>232640</v>
      </c>
      <c r="D10910" s="490">
        <v>13665.2736</v>
      </c>
    </row>
    <row r="10911" spans="1:4" x14ac:dyDescent="0.2">
      <c r="A10911" s="489" t="s">
        <v>9257</v>
      </c>
      <c r="B10911" s="489" t="s">
        <v>5033</v>
      </c>
      <c r="C10911" s="490">
        <v>496730</v>
      </c>
      <c r="D10911" s="490">
        <v>33603.784500000002</v>
      </c>
    </row>
    <row r="10912" spans="1:4" x14ac:dyDescent="0.2">
      <c r="A10912" s="489" t="s">
        <v>9257</v>
      </c>
      <c r="B10912" s="489" t="s">
        <v>5030</v>
      </c>
      <c r="C10912" s="490">
        <v>591352</v>
      </c>
      <c r="D10912" s="490">
        <v>42411.765440000003</v>
      </c>
    </row>
    <row r="10913" spans="1:4" x14ac:dyDescent="0.2">
      <c r="A10913" s="489" t="s">
        <v>9257</v>
      </c>
      <c r="B10913" s="489" t="s">
        <v>5031</v>
      </c>
      <c r="C10913" s="490">
        <v>743222</v>
      </c>
      <c r="D10913" s="490">
        <v>50977.596980000002</v>
      </c>
    </row>
    <row r="10914" spans="1:4" x14ac:dyDescent="0.2">
      <c r="A10914" s="489" t="s">
        <v>9257</v>
      </c>
      <c r="B10914" s="489" t="s">
        <v>5502</v>
      </c>
      <c r="C10914" s="490">
        <v>621440</v>
      </c>
      <c r="D10914" s="490">
        <v>43519.443200000002</v>
      </c>
    </row>
    <row r="10915" spans="1:4" x14ac:dyDescent="0.2">
      <c r="A10915" s="489" t="s">
        <v>9257</v>
      </c>
      <c r="B10915" s="489" t="s">
        <v>5038</v>
      </c>
      <c r="C10915" s="490">
        <v>454228</v>
      </c>
      <c r="D10915" s="490">
        <v>31768.706320000001</v>
      </c>
    </row>
    <row r="10916" spans="1:4" x14ac:dyDescent="0.2">
      <c r="A10916" s="489" t="s">
        <v>9257</v>
      </c>
      <c r="B10916" s="489" t="s">
        <v>5034</v>
      </c>
      <c r="C10916" s="490">
        <v>278728</v>
      </c>
      <c r="D10916" s="490">
        <v>18315.21688</v>
      </c>
    </row>
    <row r="10917" spans="1:4" x14ac:dyDescent="0.2">
      <c r="A10917" s="489" t="s">
        <v>9257</v>
      </c>
      <c r="B10917" s="489" t="s">
        <v>5040</v>
      </c>
      <c r="C10917" s="490">
        <v>452284</v>
      </c>
      <c r="D10917" s="490">
        <v>28344.638279999999</v>
      </c>
    </row>
    <row r="10918" spans="1:4" x14ac:dyDescent="0.2">
      <c r="A10918" s="489" t="s">
        <v>9257</v>
      </c>
      <c r="B10918" s="489" t="s">
        <v>5041</v>
      </c>
      <c r="C10918" s="490">
        <v>639370</v>
      </c>
      <c r="D10918" s="490">
        <v>46226.45</v>
      </c>
    </row>
    <row r="10919" spans="1:4" x14ac:dyDescent="0.2">
      <c r="A10919" s="489" t="s">
        <v>9257</v>
      </c>
      <c r="B10919" s="489" t="s">
        <v>5035</v>
      </c>
      <c r="C10919" s="490">
        <v>373642</v>
      </c>
      <c r="D10919" s="490">
        <v>24675.31768</v>
      </c>
    </row>
    <row r="10920" spans="1:4" x14ac:dyDescent="0.2">
      <c r="A10920" s="489" t="s">
        <v>9257</v>
      </c>
      <c r="B10920" s="489" t="s">
        <v>5036</v>
      </c>
      <c r="C10920" s="490">
        <v>335234</v>
      </c>
      <c r="D10920" s="490">
        <v>22588.066920000001</v>
      </c>
    </row>
    <row r="10921" spans="1:4" x14ac:dyDescent="0.2">
      <c r="A10921" s="489" t="s">
        <v>9257</v>
      </c>
      <c r="B10921" s="489" t="s">
        <v>5037</v>
      </c>
      <c r="C10921" s="490">
        <v>398990</v>
      </c>
      <c r="D10921" s="490">
        <v>28974.6538</v>
      </c>
    </row>
    <row r="10922" spans="1:4" x14ac:dyDescent="0.2">
      <c r="A10922" s="489" t="s">
        <v>9257</v>
      </c>
      <c r="B10922" s="489" t="s">
        <v>5032</v>
      </c>
      <c r="C10922" s="490">
        <v>232640</v>
      </c>
      <c r="D10922" s="490">
        <v>13665.2736</v>
      </c>
    </row>
    <row r="10923" spans="1:4" x14ac:dyDescent="0.2">
      <c r="A10923" s="489" t="s">
        <v>9257</v>
      </c>
      <c r="B10923" s="489" t="s">
        <v>5033</v>
      </c>
      <c r="C10923" s="490">
        <v>496730</v>
      </c>
      <c r="D10923" s="490">
        <v>33603.784500000002</v>
      </c>
    </row>
    <row r="10924" spans="1:4" x14ac:dyDescent="0.2">
      <c r="A10924" s="489" t="s">
        <v>9257</v>
      </c>
      <c r="B10924" s="489" t="s">
        <v>5153</v>
      </c>
      <c r="C10924" s="490">
        <v>3191.2358517667303</v>
      </c>
      <c r="D10924" s="490">
        <v>0</v>
      </c>
    </row>
    <row r="10925" spans="1:4" x14ac:dyDescent="0.2">
      <c r="A10925" s="489" t="s">
        <v>9257</v>
      </c>
      <c r="B10925" s="489" t="s">
        <v>4888</v>
      </c>
      <c r="C10925" s="490">
        <v>7448</v>
      </c>
      <c r="D10925" s="490">
        <v>1395.0104000000001</v>
      </c>
    </row>
    <row r="10926" spans="1:4" x14ac:dyDescent="0.2">
      <c r="A10926" s="489" t="s">
        <v>9257</v>
      </c>
      <c r="B10926" s="489" t="s">
        <v>5153</v>
      </c>
      <c r="C10926" s="490">
        <v>3069</v>
      </c>
      <c r="D10926" s="490">
        <v>0</v>
      </c>
    </row>
    <row r="10927" spans="1:4" x14ac:dyDescent="0.2">
      <c r="A10927" s="489" t="s">
        <v>9257</v>
      </c>
      <c r="B10927" s="489" t="s">
        <v>5432</v>
      </c>
      <c r="C10927" s="490">
        <v>7161</v>
      </c>
      <c r="D10927" s="490">
        <v>1119.2643</v>
      </c>
    </row>
    <row r="10928" spans="1:4" x14ac:dyDescent="0.2">
      <c r="A10928" s="489" t="s">
        <v>9257</v>
      </c>
      <c r="B10928" s="489" t="s">
        <v>5153</v>
      </c>
      <c r="C10928" s="490">
        <v>2381.42205323194</v>
      </c>
      <c r="D10928" s="490">
        <v>0</v>
      </c>
    </row>
    <row r="10929" spans="1:4" x14ac:dyDescent="0.2">
      <c r="A10929" s="489" t="s">
        <v>9257</v>
      </c>
      <c r="B10929" s="489" t="s">
        <v>4884</v>
      </c>
      <c r="C10929" s="490">
        <v>5559</v>
      </c>
      <c r="D10929" s="490">
        <v>1051.7628</v>
      </c>
    </row>
    <row r="10930" spans="1:4" x14ac:dyDescent="0.2">
      <c r="A10930" s="489" t="s">
        <v>9257</v>
      </c>
      <c r="B10930" s="489" t="s">
        <v>5153</v>
      </c>
      <c r="C10930" s="490">
        <v>4831.7520240000003</v>
      </c>
      <c r="D10930" s="490">
        <v>0</v>
      </c>
    </row>
    <row r="10931" spans="1:4" x14ac:dyDescent="0.2">
      <c r="A10931" s="489" t="s">
        <v>9257</v>
      </c>
      <c r="B10931" s="489" t="s">
        <v>5437</v>
      </c>
      <c r="C10931" s="490">
        <v>4092.9155422222202</v>
      </c>
      <c r="D10931" s="490">
        <v>584.05904787511099</v>
      </c>
    </row>
    <row r="10932" spans="1:4" x14ac:dyDescent="0.2">
      <c r="A10932" s="489" t="s">
        <v>9257</v>
      </c>
      <c r="B10932" s="489" t="s">
        <v>5467</v>
      </c>
      <c r="C10932" s="490">
        <v>3274.3324337777804</v>
      </c>
      <c r="D10932" s="490">
        <v>443.344611533511</v>
      </c>
    </row>
    <row r="10933" spans="1:4" x14ac:dyDescent="0.2">
      <c r="A10933" s="489" t="s">
        <v>9257</v>
      </c>
      <c r="B10933" s="489" t="s">
        <v>3291</v>
      </c>
      <c r="C10933" s="490">
        <v>6168</v>
      </c>
      <c r="D10933" s="490">
        <v>2037.2904000000001</v>
      </c>
    </row>
    <row r="10934" spans="1:4" x14ac:dyDescent="0.2">
      <c r="A10934" s="489" t="s">
        <v>9257</v>
      </c>
      <c r="B10934" s="489" t="s">
        <v>3295</v>
      </c>
      <c r="C10934" s="490">
        <v>1398</v>
      </c>
      <c r="D10934" s="490">
        <v>461.75940000000003</v>
      </c>
    </row>
    <row r="10935" spans="1:4" x14ac:dyDescent="0.2">
      <c r="A10935" s="489" t="s">
        <v>9257</v>
      </c>
      <c r="B10935" s="489" t="s">
        <v>3296</v>
      </c>
      <c r="C10935" s="490">
        <v>-1398</v>
      </c>
      <c r="D10935" s="490">
        <v>-228.9924</v>
      </c>
    </row>
    <row r="10936" spans="1:4" x14ac:dyDescent="0.2">
      <c r="A10936" s="489" t="s">
        <v>9257</v>
      </c>
      <c r="B10936" s="489" t="s">
        <v>4010</v>
      </c>
      <c r="C10936" s="490">
        <v>17191</v>
      </c>
      <c r="D10936" s="490">
        <v>4940.6934000000001</v>
      </c>
    </row>
    <row r="10937" spans="1:4" x14ac:dyDescent="0.2">
      <c r="A10937" s="489" t="s">
        <v>9257</v>
      </c>
      <c r="B10937" s="489" t="s">
        <v>4010</v>
      </c>
      <c r="C10937" s="490">
        <v>31176</v>
      </c>
      <c r="D10937" s="490">
        <v>8959.9824000000008</v>
      </c>
    </row>
    <row r="10938" spans="1:4" x14ac:dyDescent="0.2">
      <c r="A10938" s="489" t="s">
        <v>9257</v>
      </c>
      <c r="B10938" s="489" t="s">
        <v>5153</v>
      </c>
      <c r="C10938" s="490">
        <v>6678</v>
      </c>
      <c r="D10938" s="490">
        <v>0</v>
      </c>
    </row>
    <row r="10939" spans="1:4" x14ac:dyDescent="0.2">
      <c r="A10939" s="489" t="s">
        <v>9257</v>
      </c>
      <c r="B10939" s="489" t="s">
        <v>5852</v>
      </c>
      <c r="C10939" s="490">
        <v>4808.9500860585204</v>
      </c>
      <c r="D10939" s="490">
        <v>657.86437177280607</v>
      </c>
    </row>
    <row r="10940" spans="1:4" x14ac:dyDescent="0.2">
      <c r="A10940" s="489" t="s">
        <v>9257</v>
      </c>
      <c r="B10940" s="489" t="s">
        <v>5853</v>
      </c>
      <c r="C10940" s="490">
        <v>6367.0499139414806</v>
      </c>
      <c r="D10940" s="490">
        <v>826.44307882960402</v>
      </c>
    </row>
    <row r="10941" spans="1:4" x14ac:dyDescent="0.2">
      <c r="A10941" s="489" t="s">
        <v>9257</v>
      </c>
      <c r="B10941" s="489" t="s">
        <v>5153</v>
      </c>
      <c r="C10941" s="490">
        <v>8653.5</v>
      </c>
      <c r="D10941" s="490">
        <v>0</v>
      </c>
    </row>
    <row r="10942" spans="1:4" x14ac:dyDescent="0.2">
      <c r="A10942" s="489" t="s">
        <v>9257</v>
      </c>
      <c r="B10942" s="489" t="s">
        <v>4892</v>
      </c>
      <c r="C10942" s="490">
        <v>6826.5100671140899</v>
      </c>
      <c r="D10942" s="490">
        <v>1265.6349664429501</v>
      </c>
    </row>
    <row r="10943" spans="1:4" x14ac:dyDescent="0.2">
      <c r="A10943" s="489" t="s">
        <v>9257</v>
      </c>
      <c r="B10943" s="489" t="s">
        <v>4893</v>
      </c>
      <c r="C10943" s="490">
        <v>13516.489932885901</v>
      </c>
      <c r="D10943" s="490">
        <v>2377.5505791946302</v>
      </c>
    </row>
    <row r="10944" spans="1:4" x14ac:dyDescent="0.2">
      <c r="A10944" s="489" t="s">
        <v>9257</v>
      </c>
      <c r="B10944" s="489" t="s">
        <v>5153</v>
      </c>
      <c r="C10944" s="490">
        <v>3780</v>
      </c>
      <c r="D10944" s="490">
        <v>0</v>
      </c>
    </row>
    <row r="10945" spans="1:4" x14ac:dyDescent="0.2">
      <c r="A10945" s="489" t="s">
        <v>9257</v>
      </c>
      <c r="B10945" s="489" t="s">
        <v>5856</v>
      </c>
      <c r="C10945" s="490">
        <v>9253.4340659340705</v>
      </c>
      <c r="D10945" s="490">
        <v>1253.8403159340701</v>
      </c>
    </row>
    <row r="10946" spans="1:4" x14ac:dyDescent="0.2">
      <c r="A10946" s="489" t="s">
        <v>9257</v>
      </c>
      <c r="B10946" s="489" t="s">
        <v>6051</v>
      </c>
      <c r="C10946" s="490">
        <v>2208</v>
      </c>
      <c r="D10946" s="490">
        <v>70.015680000000003</v>
      </c>
    </row>
    <row r="10947" spans="1:4" x14ac:dyDescent="0.2">
      <c r="A10947" s="489" t="s">
        <v>9257</v>
      </c>
      <c r="B10947" s="489" t="s">
        <v>5857</v>
      </c>
      <c r="C10947" s="490">
        <v>27760.302197802201</v>
      </c>
      <c r="D10947" s="490">
        <v>3567.19883241758</v>
      </c>
    </row>
    <row r="10948" spans="1:4" x14ac:dyDescent="0.2">
      <c r="A10948" s="489" t="s">
        <v>9257</v>
      </c>
      <c r="B10948" s="489" t="s">
        <v>5858</v>
      </c>
      <c r="C10948" s="490">
        <v>16878.2637362637</v>
      </c>
      <c r="D10948" s="490">
        <v>1934.2490241758201</v>
      </c>
    </row>
    <row r="10949" spans="1:4" x14ac:dyDescent="0.2">
      <c r="A10949" s="489" t="s">
        <v>9257</v>
      </c>
      <c r="B10949" s="489" t="s">
        <v>5153</v>
      </c>
      <c r="C10949" s="490">
        <v>1533</v>
      </c>
      <c r="D10949" s="490">
        <v>0</v>
      </c>
    </row>
    <row r="10950" spans="1:4" x14ac:dyDescent="0.2">
      <c r="A10950" s="489" t="s">
        <v>9257</v>
      </c>
      <c r="B10950" s="489" t="s">
        <v>4892</v>
      </c>
      <c r="C10950" s="490">
        <v>8384.2302878598202</v>
      </c>
      <c r="D10950" s="490">
        <v>1554.43629536921</v>
      </c>
    </row>
    <row r="10951" spans="1:4" x14ac:dyDescent="0.2">
      <c r="A10951" s="489" t="s">
        <v>9257</v>
      </c>
      <c r="B10951" s="489" t="s">
        <v>4893</v>
      </c>
      <c r="C10951" s="490">
        <v>5013.7697121401807</v>
      </c>
      <c r="D10951" s="490">
        <v>881.92209236545705</v>
      </c>
    </row>
    <row r="10952" spans="1:4" x14ac:dyDescent="0.2">
      <c r="A10952" s="489" t="s">
        <v>9257</v>
      </c>
      <c r="B10952" s="489" t="s">
        <v>5153</v>
      </c>
      <c r="C10952" s="490">
        <v>3154.1832669322703</v>
      </c>
      <c r="D10952" s="490">
        <v>0</v>
      </c>
    </row>
    <row r="10953" spans="1:4" x14ac:dyDescent="0.2">
      <c r="A10953" s="489" t="s">
        <v>9257</v>
      </c>
      <c r="B10953" s="489" t="s">
        <v>5428</v>
      </c>
      <c r="C10953" s="490">
        <v>7218.4594953519299</v>
      </c>
      <c r="D10953" s="490">
        <v>1228.5818061089001</v>
      </c>
    </row>
    <row r="10954" spans="1:4" x14ac:dyDescent="0.2">
      <c r="A10954" s="489" t="s">
        <v>9257</v>
      </c>
      <c r="B10954" s="489" t="s">
        <v>5440</v>
      </c>
      <c r="C10954" s="490">
        <v>9109.6958831341308</v>
      </c>
      <c r="D10954" s="490">
        <v>1470.3049155378501</v>
      </c>
    </row>
    <row r="10955" spans="1:4" x14ac:dyDescent="0.2">
      <c r="A10955" s="489" t="s">
        <v>9257</v>
      </c>
      <c r="B10955" s="489" t="s">
        <v>5153</v>
      </c>
      <c r="C10955" s="490">
        <v>1045.81673306773</v>
      </c>
      <c r="D10955" s="490">
        <v>0</v>
      </c>
    </row>
    <row r="10956" spans="1:4" x14ac:dyDescent="0.2">
      <c r="A10956" s="489" t="s">
        <v>9257</v>
      </c>
      <c r="B10956" s="489" t="s">
        <v>5471</v>
      </c>
      <c r="C10956" s="490">
        <v>5413.8446215139402</v>
      </c>
      <c r="D10956" s="490">
        <v>644.78889442231105</v>
      </c>
    </row>
    <row r="10957" spans="1:4" x14ac:dyDescent="0.2">
      <c r="A10957" s="489" t="s">
        <v>9257</v>
      </c>
      <c r="B10957" s="489" t="s">
        <v>5153</v>
      </c>
      <c r="C10957" s="490">
        <v>1585</v>
      </c>
      <c r="D10957" s="490">
        <v>0</v>
      </c>
    </row>
    <row r="10958" spans="1:4" x14ac:dyDescent="0.2">
      <c r="A10958" s="489" t="s">
        <v>9257</v>
      </c>
      <c r="B10958" s="489" t="s">
        <v>6051</v>
      </c>
      <c r="C10958" s="490">
        <v>1043.1000000000001</v>
      </c>
      <c r="D10958" s="490">
        <v>33.076701</v>
      </c>
    </row>
    <row r="10959" spans="1:4" x14ac:dyDescent="0.2">
      <c r="A10959" s="489" t="s">
        <v>9257</v>
      </c>
      <c r="B10959" s="489" t="s">
        <v>5470</v>
      </c>
      <c r="C10959" s="490">
        <v>13702.913399999999</v>
      </c>
      <c r="D10959" s="490">
        <v>1829.3389389000001</v>
      </c>
    </row>
    <row r="10960" spans="1:4" x14ac:dyDescent="0.2">
      <c r="A10960" s="489" t="s">
        <v>9257</v>
      </c>
      <c r="B10960" s="489" t="s">
        <v>5471</v>
      </c>
      <c r="C10960" s="490">
        <v>9949.9866000000002</v>
      </c>
      <c r="D10960" s="490">
        <v>1185.0434040600001</v>
      </c>
    </row>
    <row r="10961" spans="1:4" x14ac:dyDescent="0.2">
      <c r="A10961" s="489" t="s">
        <v>9257</v>
      </c>
      <c r="B10961" s="489" t="s">
        <v>4010</v>
      </c>
      <c r="C10961" s="490">
        <v>29991</v>
      </c>
      <c r="D10961" s="490">
        <v>8619.4134000000013</v>
      </c>
    </row>
    <row r="10962" spans="1:4" x14ac:dyDescent="0.2">
      <c r="A10962" s="489" t="s">
        <v>9257</v>
      </c>
      <c r="B10962" s="489" t="s">
        <v>5153</v>
      </c>
      <c r="C10962" s="490">
        <v>1692</v>
      </c>
      <c r="D10962" s="490">
        <v>0</v>
      </c>
    </row>
    <row r="10963" spans="1:4" x14ac:dyDescent="0.2">
      <c r="A10963" s="489" t="s">
        <v>9257</v>
      </c>
      <c r="B10963" s="489" t="s">
        <v>6051</v>
      </c>
      <c r="C10963" s="490">
        <v>203.3</v>
      </c>
      <c r="D10963" s="490">
        <v>6.4466429999999999</v>
      </c>
    </row>
    <row r="10964" spans="1:4" x14ac:dyDescent="0.2">
      <c r="A10964" s="489" t="s">
        <v>9257</v>
      </c>
      <c r="B10964" s="489" t="s">
        <v>5432</v>
      </c>
      <c r="C10964" s="490">
        <v>7497.8901098901106</v>
      </c>
      <c r="D10964" s="490">
        <v>1171.9202241758201</v>
      </c>
    </row>
    <row r="10965" spans="1:4" x14ac:dyDescent="0.2">
      <c r="A10965" s="489" t="s">
        <v>9257</v>
      </c>
      <c r="B10965" s="489" t="s">
        <v>5452</v>
      </c>
      <c r="C10965" s="490">
        <v>9559.8098901098911</v>
      </c>
      <c r="D10965" s="490">
        <v>1417.7198067033</v>
      </c>
    </row>
    <row r="10966" spans="1:4" x14ac:dyDescent="0.2">
      <c r="A10966" s="489" t="s">
        <v>9257</v>
      </c>
      <c r="B10966" s="489" t="s">
        <v>5153</v>
      </c>
      <c r="C10966" s="490">
        <v>3388.7142857142903</v>
      </c>
      <c r="D10966" s="490">
        <v>0</v>
      </c>
    </row>
    <row r="10967" spans="1:4" x14ac:dyDescent="0.2">
      <c r="A10967" s="489" t="s">
        <v>9257</v>
      </c>
      <c r="B10967" s="489" t="s">
        <v>5429</v>
      </c>
      <c r="C10967" s="490">
        <v>7907</v>
      </c>
      <c r="D10967" s="490">
        <v>1315.7248</v>
      </c>
    </row>
    <row r="10968" spans="1:4" x14ac:dyDescent="0.2">
      <c r="A10968" s="489" t="s">
        <v>9257</v>
      </c>
      <c r="B10968" s="489" t="s">
        <v>4010</v>
      </c>
      <c r="C10968" s="490">
        <v>7940</v>
      </c>
      <c r="D10968" s="490">
        <v>2281.9560000000001</v>
      </c>
    </row>
    <row r="10969" spans="1:4" x14ac:dyDescent="0.2">
      <c r="A10969" s="489" t="s">
        <v>9257</v>
      </c>
      <c r="B10969" s="489" t="s">
        <v>4014</v>
      </c>
      <c r="C10969" s="490">
        <v>1490</v>
      </c>
      <c r="D10969" s="490">
        <v>428.226</v>
      </c>
    </row>
    <row r="10970" spans="1:4" x14ac:dyDescent="0.2">
      <c r="A10970" s="489" t="s">
        <v>9257</v>
      </c>
      <c r="B10970" s="489" t="s">
        <v>4015</v>
      </c>
      <c r="C10970" s="490">
        <v>-1490</v>
      </c>
      <c r="D10970" s="490">
        <v>-244.06200000000001</v>
      </c>
    </row>
    <row r="10971" spans="1:4" x14ac:dyDescent="0.2">
      <c r="A10971" s="489" t="s">
        <v>9257</v>
      </c>
      <c r="B10971" s="489" t="s">
        <v>4827</v>
      </c>
      <c r="C10971" s="490">
        <v>4052</v>
      </c>
      <c r="D10971" s="490">
        <v>989.9036000000001</v>
      </c>
    </row>
    <row r="10972" spans="1:4" x14ac:dyDescent="0.2">
      <c r="A10972" s="489" t="s">
        <v>9257</v>
      </c>
      <c r="B10972" s="489" t="s">
        <v>4832</v>
      </c>
      <c r="C10972" s="490">
        <v>1326</v>
      </c>
      <c r="D10972" s="490">
        <v>323.9418</v>
      </c>
    </row>
    <row r="10973" spans="1:4" x14ac:dyDescent="0.2">
      <c r="A10973" s="489" t="s">
        <v>9257</v>
      </c>
      <c r="B10973" s="489" t="s">
        <v>4833</v>
      </c>
      <c r="C10973" s="490">
        <v>-1326</v>
      </c>
      <c r="D10973" s="490">
        <v>-217.19880000000001</v>
      </c>
    </row>
    <row r="10974" spans="1:4" x14ac:dyDescent="0.2">
      <c r="A10974" s="489" t="s">
        <v>9257</v>
      </c>
      <c r="B10974" s="489" t="s">
        <v>3291</v>
      </c>
      <c r="C10974" s="490">
        <v>7080</v>
      </c>
      <c r="D10974" s="490">
        <v>2338.5239999999999</v>
      </c>
    </row>
    <row r="10975" spans="1:4" x14ac:dyDescent="0.2">
      <c r="A10975" s="489" t="s">
        <v>9257</v>
      </c>
      <c r="B10975" s="489" t="s">
        <v>3295</v>
      </c>
      <c r="C10975" s="490">
        <v>1733</v>
      </c>
      <c r="D10975" s="490">
        <v>572.40989999999999</v>
      </c>
    </row>
    <row r="10976" spans="1:4" x14ac:dyDescent="0.2">
      <c r="A10976" s="489" t="s">
        <v>9257</v>
      </c>
      <c r="B10976" s="489" t="s">
        <v>3296</v>
      </c>
      <c r="C10976" s="490">
        <v>-1733</v>
      </c>
      <c r="D10976" s="490">
        <v>-283.86540000000002</v>
      </c>
    </row>
    <row r="10977" spans="1:4" x14ac:dyDescent="0.2">
      <c r="A10977" s="489" t="s">
        <v>9257</v>
      </c>
      <c r="B10977" s="489" t="s">
        <v>4010</v>
      </c>
      <c r="C10977" s="490">
        <v>7296</v>
      </c>
      <c r="D10977" s="490">
        <v>2096.8704000000002</v>
      </c>
    </row>
    <row r="10978" spans="1:4" x14ac:dyDescent="0.2">
      <c r="A10978" s="489" t="s">
        <v>9257</v>
      </c>
      <c r="B10978" s="489" t="s">
        <v>4014</v>
      </c>
      <c r="C10978" s="490">
        <v>2042</v>
      </c>
      <c r="D10978" s="490">
        <v>586.87080000000003</v>
      </c>
    </row>
    <row r="10979" spans="1:4" x14ac:dyDescent="0.2">
      <c r="A10979" s="489" t="s">
        <v>9257</v>
      </c>
      <c r="B10979" s="489" t="s">
        <v>4015</v>
      </c>
      <c r="C10979" s="490">
        <v>-2042</v>
      </c>
      <c r="D10979" s="490">
        <v>-334.4796</v>
      </c>
    </row>
    <row r="10980" spans="1:4" x14ac:dyDescent="0.2">
      <c r="A10980" s="489" t="s">
        <v>9257</v>
      </c>
      <c r="B10980" s="489" t="s">
        <v>4010</v>
      </c>
      <c r="C10980" s="490">
        <v>3081</v>
      </c>
      <c r="D10980" s="490">
        <v>885.47940000000006</v>
      </c>
    </row>
    <row r="10981" spans="1:4" x14ac:dyDescent="0.2">
      <c r="A10981" s="489" t="s">
        <v>9257</v>
      </c>
      <c r="B10981" s="489" t="s">
        <v>4014</v>
      </c>
      <c r="C10981" s="490">
        <v>459</v>
      </c>
      <c r="D10981" s="490">
        <v>131.91660000000002</v>
      </c>
    </row>
    <row r="10982" spans="1:4" x14ac:dyDescent="0.2">
      <c r="A10982" s="489" t="s">
        <v>9257</v>
      </c>
      <c r="B10982" s="489" t="s">
        <v>4015</v>
      </c>
      <c r="C10982" s="490">
        <v>-459</v>
      </c>
      <c r="D10982" s="490">
        <v>-75.18419999999999</v>
      </c>
    </row>
    <row r="10983" spans="1:4" x14ac:dyDescent="0.2">
      <c r="A10983" s="489" t="s">
        <v>9257</v>
      </c>
      <c r="B10983" s="489" t="s">
        <v>4010</v>
      </c>
      <c r="C10983" s="490">
        <v>7788</v>
      </c>
      <c r="D10983" s="490">
        <v>2238.2712000000001</v>
      </c>
    </row>
    <row r="10984" spans="1:4" x14ac:dyDescent="0.2">
      <c r="A10984" s="489" t="s">
        <v>9257</v>
      </c>
      <c r="B10984" s="489" t="s">
        <v>4014</v>
      </c>
      <c r="C10984" s="490">
        <v>1807</v>
      </c>
      <c r="D10984" s="490">
        <v>519.33180000000004</v>
      </c>
    </row>
    <row r="10985" spans="1:4" x14ac:dyDescent="0.2">
      <c r="A10985" s="489" t="s">
        <v>9257</v>
      </c>
      <c r="B10985" s="489" t="s">
        <v>4015</v>
      </c>
      <c r="C10985" s="490">
        <v>-1807</v>
      </c>
      <c r="D10985" s="490">
        <v>-295.98660000000001</v>
      </c>
    </row>
    <row r="10986" spans="1:4" x14ac:dyDescent="0.2">
      <c r="A10986" s="489" t="s">
        <v>9257</v>
      </c>
      <c r="B10986" s="489" t="s">
        <v>5153</v>
      </c>
      <c r="C10986" s="490">
        <v>3147.4285714285702</v>
      </c>
      <c r="D10986" s="490">
        <v>0</v>
      </c>
    </row>
    <row r="10987" spans="1:4" x14ac:dyDescent="0.2">
      <c r="A10987" s="489" t="s">
        <v>9257</v>
      </c>
      <c r="B10987" s="489" t="s">
        <v>5852</v>
      </c>
      <c r="C10987" s="490">
        <v>7344</v>
      </c>
      <c r="D10987" s="490">
        <v>1004.6592000000001</v>
      </c>
    </row>
    <row r="10988" spans="1:4" x14ac:dyDescent="0.2">
      <c r="A10988" s="489" t="s">
        <v>9257</v>
      </c>
      <c r="B10988" s="489" t="s">
        <v>4010</v>
      </c>
      <c r="C10988" s="490">
        <v>29527.414824764899</v>
      </c>
      <c r="D10988" s="490">
        <v>8486.1790206374408</v>
      </c>
    </row>
    <row r="10989" spans="1:4" x14ac:dyDescent="0.2">
      <c r="A10989" s="489" t="s">
        <v>9257</v>
      </c>
      <c r="B10989" s="489" t="s">
        <v>4011</v>
      </c>
      <c r="C10989" s="490">
        <v>51072.585175235101</v>
      </c>
      <c r="D10989" s="490">
        <v>13958.1375283917</v>
      </c>
    </row>
    <row r="10990" spans="1:4" x14ac:dyDescent="0.2">
      <c r="A10990" s="489" t="s">
        <v>9257</v>
      </c>
      <c r="B10990" s="489" t="s">
        <v>4010</v>
      </c>
      <c r="C10990" s="490">
        <v>26719</v>
      </c>
      <c r="D10990" s="490">
        <v>7679.0406000000003</v>
      </c>
    </row>
    <row r="10991" spans="1:4" x14ac:dyDescent="0.2">
      <c r="A10991" s="489" t="s">
        <v>9257</v>
      </c>
      <c r="B10991" s="489" t="s">
        <v>4014</v>
      </c>
      <c r="C10991" s="490">
        <v>6455</v>
      </c>
      <c r="D10991" s="490">
        <v>1855.1670000000001</v>
      </c>
    </row>
    <row r="10992" spans="1:4" x14ac:dyDescent="0.2">
      <c r="A10992" s="489" t="s">
        <v>9257</v>
      </c>
      <c r="B10992" s="489" t="s">
        <v>4015</v>
      </c>
      <c r="C10992" s="490">
        <v>-6455</v>
      </c>
      <c r="D10992" s="490">
        <v>-1057.329</v>
      </c>
    </row>
    <row r="10993" spans="1:4" x14ac:dyDescent="0.2">
      <c r="A10993" s="489" t="s">
        <v>9257</v>
      </c>
      <c r="B10993" s="489" t="s">
        <v>5153</v>
      </c>
      <c r="C10993" s="490">
        <v>1340</v>
      </c>
      <c r="D10993" s="490">
        <v>0</v>
      </c>
    </row>
    <row r="10994" spans="1:4" x14ac:dyDescent="0.2">
      <c r="A10994" s="489" t="s">
        <v>9257</v>
      </c>
      <c r="B10994" s="489" t="s">
        <v>4884</v>
      </c>
      <c r="C10994" s="490">
        <v>7907.8651685393306</v>
      </c>
      <c r="D10994" s="490">
        <v>1496.16808988764</v>
      </c>
    </row>
    <row r="10995" spans="1:4" x14ac:dyDescent="0.2">
      <c r="A10995" s="489" t="s">
        <v>9257</v>
      </c>
      <c r="B10995" s="489" t="s">
        <v>6051</v>
      </c>
      <c r="C10995" s="490">
        <v>184.9</v>
      </c>
      <c r="D10995" s="490">
        <v>5.8631789999999997</v>
      </c>
    </row>
    <row r="10996" spans="1:4" x14ac:dyDescent="0.2">
      <c r="A10996" s="489" t="s">
        <v>9257</v>
      </c>
      <c r="B10996" s="489" t="s">
        <v>4885</v>
      </c>
      <c r="C10996" s="490">
        <v>5816.2348314606706</v>
      </c>
      <c r="D10996" s="490">
        <v>1044.0141522471899</v>
      </c>
    </row>
    <row r="10997" spans="1:4" x14ac:dyDescent="0.2">
      <c r="A10997" s="489" t="s">
        <v>9257</v>
      </c>
      <c r="B10997" s="489" t="s">
        <v>5153</v>
      </c>
      <c r="C10997" s="490">
        <v>1187</v>
      </c>
      <c r="D10997" s="490">
        <v>0</v>
      </c>
    </row>
    <row r="10998" spans="1:4" x14ac:dyDescent="0.2">
      <c r="A10998" s="489" t="s">
        <v>9257</v>
      </c>
      <c r="B10998" s="489" t="s">
        <v>4876</v>
      </c>
      <c r="C10998" s="490">
        <v>3971</v>
      </c>
      <c r="D10998" s="490">
        <v>766.80010000000004</v>
      </c>
    </row>
    <row r="10999" spans="1:4" x14ac:dyDescent="0.2">
      <c r="A10999" s="489" t="s">
        <v>9257</v>
      </c>
      <c r="B10999" s="489" t="s">
        <v>5153</v>
      </c>
      <c r="C10999" s="490">
        <v>1857</v>
      </c>
      <c r="D10999" s="490">
        <v>0</v>
      </c>
    </row>
    <row r="11000" spans="1:4" x14ac:dyDescent="0.2">
      <c r="A11000" s="489" t="s">
        <v>9257</v>
      </c>
      <c r="B11000" s="489" t="s">
        <v>4884</v>
      </c>
      <c r="C11000" s="490">
        <v>8950.584007187781</v>
      </c>
      <c r="D11000" s="490">
        <v>1693.45049415993</v>
      </c>
    </row>
    <row r="11001" spans="1:4" x14ac:dyDescent="0.2">
      <c r="A11001" s="489" t="s">
        <v>9257</v>
      </c>
      <c r="B11001" s="489" t="s">
        <v>4885</v>
      </c>
      <c r="C11001" s="490">
        <v>1011.41599281222</v>
      </c>
      <c r="D11001" s="490">
        <v>181.549170709793</v>
      </c>
    </row>
    <row r="11002" spans="1:4" x14ac:dyDescent="0.2">
      <c r="A11002" s="489" t="s">
        <v>9257</v>
      </c>
      <c r="B11002" s="489" t="s">
        <v>1106</v>
      </c>
      <c r="C11002" s="490">
        <v>896</v>
      </c>
      <c r="D11002" s="490">
        <v>430.976</v>
      </c>
    </row>
    <row r="11003" spans="1:4" x14ac:dyDescent="0.2">
      <c r="A11003" s="489" t="s">
        <v>9257</v>
      </c>
      <c r="B11003" s="489" t="s">
        <v>1106</v>
      </c>
      <c r="C11003" s="490">
        <v>2239</v>
      </c>
      <c r="D11003" s="490">
        <v>1076.9590000000001</v>
      </c>
    </row>
    <row r="11004" spans="1:4" x14ac:dyDescent="0.2">
      <c r="A11004" s="489" t="s">
        <v>9257</v>
      </c>
      <c r="B11004" s="489" t="s">
        <v>3265</v>
      </c>
      <c r="C11004" s="490">
        <v>69339.1696480213</v>
      </c>
      <c r="D11004" s="490">
        <v>25814.9728599583</v>
      </c>
    </row>
    <row r="11005" spans="1:4" x14ac:dyDescent="0.2">
      <c r="A11005" s="489" t="s">
        <v>9257</v>
      </c>
      <c r="B11005" s="489" t="s">
        <v>3264</v>
      </c>
      <c r="C11005" s="490">
        <v>29716.7869920091</v>
      </c>
      <c r="D11005" s="490">
        <v>11631.150428672399</v>
      </c>
    </row>
    <row r="11006" spans="1:4" x14ac:dyDescent="0.2">
      <c r="A11006" s="489" t="s">
        <v>9257</v>
      </c>
      <c r="B11006" s="489" t="s">
        <v>3266</v>
      </c>
      <c r="C11006" s="490">
        <v>317454.52983997</v>
      </c>
      <c r="D11006" s="490">
        <v>111839.230862621</v>
      </c>
    </row>
    <row r="11007" spans="1:4" x14ac:dyDescent="0.2">
      <c r="A11007" s="489" t="s">
        <v>9257</v>
      </c>
      <c r="B11007" s="489" t="s">
        <v>1115</v>
      </c>
      <c r="C11007" s="490">
        <v>9724</v>
      </c>
      <c r="D11007" s="490">
        <v>5302.4972000000007</v>
      </c>
    </row>
    <row r="11008" spans="1:4" x14ac:dyDescent="0.2">
      <c r="A11008" s="489" t="s">
        <v>9257</v>
      </c>
      <c r="B11008" s="489" t="s">
        <v>1115</v>
      </c>
      <c r="C11008" s="490">
        <v>8409</v>
      </c>
      <c r="D11008" s="490">
        <v>4585.4277000000002</v>
      </c>
    </row>
    <row r="11009" spans="1:4" x14ac:dyDescent="0.2">
      <c r="A11009" s="489" t="s">
        <v>9257</v>
      </c>
      <c r="B11009" s="489" t="s">
        <v>1122</v>
      </c>
      <c r="C11009" s="490">
        <v>16272</v>
      </c>
      <c r="D11009" s="490">
        <v>8428.8960000000006</v>
      </c>
    </row>
    <row r="11010" spans="1:4" x14ac:dyDescent="0.2">
      <c r="A11010" s="489" t="s">
        <v>9257</v>
      </c>
      <c r="B11010" s="489" t="s">
        <v>1122</v>
      </c>
      <c r="C11010" s="490">
        <v>11801</v>
      </c>
      <c r="D11010" s="490">
        <v>6112.9180000000006</v>
      </c>
    </row>
    <row r="11011" spans="1:4" x14ac:dyDescent="0.2">
      <c r="A11011" s="489" t="s">
        <v>9257</v>
      </c>
      <c r="B11011" s="489" t="s">
        <v>1122</v>
      </c>
      <c r="C11011" s="490">
        <v>8374.9</v>
      </c>
      <c r="D11011" s="490">
        <v>4338.1981999999998</v>
      </c>
    </row>
    <row r="11012" spans="1:4" x14ac:dyDescent="0.2">
      <c r="A11012" s="489" t="s">
        <v>9257</v>
      </c>
      <c r="B11012" s="489" t="s">
        <v>1122</v>
      </c>
      <c r="C11012" s="490">
        <v>9860</v>
      </c>
      <c r="D11012" s="490">
        <v>5107.4800000000005</v>
      </c>
    </row>
    <row r="11013" spans="1:4" x14ac:dyDescent="0.2">
      <c r="A11013" s="489" t="s">
        <v>9257</v>
      </c>
      <c r="B11013" s="489" t="s">
        <v>1122</v>
      </c>
      <c r="C11013" s="490">
        <v>6387.5</v>
      </c>
      <c r="D11013" s="490">
        <v>3308.7250000000004</v>
      </c>
    </row>
    <row r="11014" spans="1:4" x14ac:dyDescent="0.2">
      <c r="A11014" s="489" t="s">
        <v>9257</v>
      </c>
      <c r="B11014" s="489" t="s">
        <v>1122</v>
      </c>
      <c r="C11014" s="490">
        <v>10418.300000000001</v>
      </c>
      <c r="D11014" s="490">
        <v>5396.6794</v>
      </c>
    </row>
    <row r="11015" spans="1:4" x14ac:dyDescent="0.2">
      <c r="A11015" s="489" t="s">
        <v>9257</v>
      </c>
      <c r="B11015" s="489" t="s">
        <v>1122</v>
      </c>
      <c r="C11015" s="490">
        <v>2977.8</v>
      </c>
      <c r="D11015" s="490">
        <v>1542.5004000000001</v>
      </c>
    </row>
    <row r="11016" spans="1:4" x14ac:dyDescent="0.2">
      <c r="A11016" s="489" t="s">
        <v>9257</v>
      </c>
      <c r="B11016" s="489" t="s">
        <v>1122</v>
      </c>
      <c r="C11016" s="490">
        <v>18974</v>
      </c>
      <c r="D11016" s="490">
        <v>9828.5320000000011</v>
      </c>
    </row>
    <row r="11017" spans="1:4" x14ac:dyDescent="0.2">
      <c r="A11017" s="489" t="s">
        <v>9257</v>
      </c>
      <c r="B11017" s="489" t="s">
        <v>1129</v>
      </c>
      <c r="C11017" s="490">
        <v>7942</v>
      </c>
      <c r="D11017" s="490">
        <v>3908.2582000000002</v>
      </c>
    </row>
    <row r="11018" spans="1:4" x14ac:dyDescent="0.2">
      <c r="A11018" s="489" t="s">
        <v>9257</v>
      </c>
      <c r="B11018" s="489" t="s">
        <v>1129</v>
      </c>
      <c r="C11018" s="490">
        <v>8026</v>
      </c>
      <c r="D11018" s="490">
        <v>3949.5946000000004</v>
      </c>
    </row>
    <row r="11019" spans="1:4" x14ac:dyDescent="0.2">
      <c r="A11019" s="489" t="s">
        <v>9257</v>
      </c>
      <c r="B11019" s="489" t="s">
        <v>1129</v>
      </c>
      <c r="C11019" s="490">
        <v>33121.090909090897</v>
      </c>
      <c r="D11019" s="490">
        <v>16298.8888363636</v>
      </c>
    </row>
    <row r="11020" spans="1:4" x14ac:dyDescent="0.2">
      <c r="A11020" s="489" t="s">
        <v>9257</v>
      </c>
      <c r="B11020" s="489" t="s">
        <v>1130</v>
      </c>
      <c r="C11020" s="490">
        <v>27600.909090909099</v>
      </c>
      <c r="D11020" s="490">
        <v>12922.745636363601</v>
      </c>
    </row>
    <row r="11021" spans="1:4" x14ac:dyDescent="0.2">
      <c r="A11021" s="489" t="s">
        <v>9257</v>
      </c>
      <c r="B11021" s="489" t="s">
        <v>1129</v>
      </c>
      <c r="C11021" s="490">
        <v>26571.673830159201</v>
      </c>
      <c r="D11021" s="490">
        <v>13075.9206918213</v>
      </c>
    </row>
    <row r="11022" spans="1:4" x14ac:dyDescent="0.2">
      <c r="A11022" s="489" t="s">
        <v>9257</v>
      </c>
      <c r="B11022" s="489" t="s">
        <v>1130</v>
      </c>
      <c r="C11022" s="490">
        <v>62000.572270371398</v>
      </c>
      <c r="D11022" s="490">
        <v>29028.667936987902</v>
      </c>
    </row>
    <row r="11023" spans="1:4" x14ac:dyDescent="0.2">
      <c r="A11023" s="489" t="s">
        <v>9257</v>
      </c>
      <c r="B11023" s="489" t="s">
        <v>1131</v>
      </c>
      <c r="C11023" s="490">
        <v>26950.7630434694</v>
      </c>
      <c r="D11023" s="490">
        <v>12478.203289126401</v>
      </c>
    </row>
    <row r="11024" spans="1:4" x14ac:dyDescent="0.2">
      <c r="A11024" s="489" t="s">
        <v>9257</v>
      </c>
      <c r="B11024" s="489" t="s">
        <v>1136</v>
      </c>
      <c r="C11024" s="490">
        <v>4221.4000000000005</v>
      </c>
      <c r="D11024" s="490">
        <v>1973.5045</v>
      </c>
    </row>
    <row r="11025" spans="1:4" x14ac:dyDescent="0.2">
      <c r="A11025" s="489" t="s">
        <v>9257</v>
      </c>
      <c r="B11025" s="489" t="s">
        <v>1136</v>
      </c>
      <c r="C11025" s="490">
        <v>10147</v>
      </c>
      <c r="D11025" s="490">
        <v>4743.7224999999999</v>
      </c>
    </row>
    <row r="11026" spans="1:4" x14ac:dyDescent="0.2">
      <c r="A11026" s="489" t="s">
        <v>9257</v>
      </c>
      <c r="B11026" s="489" t="s">
        <v>1136</v>
      </c>
      <c r="C11026" s="490">
        <v>12567</v>
      </c>
      <c r="D11026" s="490">
        <v>5875.0725000000002</v>
      </c>
    </row>
    <row r="11027" spans="1:4" x14ac:dyDescent="0.2">
      <c r="A11027" s="489" t="s">
        <v>9257</v>
      </c>
      <c r="B11027" s="489" t="s">
        <v>1136</v>
      </c>
      <c r="C11027" s="490">
        <v>5851</v>
      </c>
      <c r="D11027" s="490">
        <v>2735.3425000000002</v>
      </c>
    </row>
    <row r="11028" spans="1:4" x14ac:dyDescent="0.2">
      <c r="A11028" s="489" t="s">
        <v>9257</v>
      </c>
      <c r="B11028" s="489" t="s">
        <v>1136</v>
      </c>
      <c r="C11028" s="490">
        <v>9839</v>
      </c>
      <c r="D11028" s="490">
        <v>4599.7325000000001</v>
      </c>
    </row>
    <row r="11029" spans="1:4" x14ac:dyDescent="0.2">
      <c r="A11029" s="489" t="s">
        <v>9257</v>
      </c>
      <c r="B11029" s="489" t="s">
        <v>1136</v>
      </c>
      <c r="C11029" s="490">
        <v>1403</v>
      </c>
      <c r="D11029" s="490">
        <v>655.90250000000003</v>
      </c>
    </row>
    <row r="11030" spans="1:4" x14ac:dyDescent="0.2">
      <c r="A11030" s="489" t="s">
        <v>9257</v>
      </c>
      <c r="B11030" s="489" t="s">
        <v>1136</v>
      </c>
      <c r="C11030" s="490">
        <v>4439</v>
      </c>
      <c r="D11030" s="490">
        <v>2075.2325000000001</v>
      </c>
    </row>
    <row r="11031" spans="1:4" x14ac:dyDescent="0.2">
      <c r="A11031" s="489" t="s">
        <v>9257</v>
      </c>
      <c r="B11031" s="489" t="s">
        <v>1136</v>
      </c>
      <c r="C11031" s="490">
        <v>9241</v>
      </c>
      <c r="D11031" s="490">
        <v>4320.1675000000005</v>
      </c>
    </row>
    <row r="11032" spans="1:4" x14ac:dyDescent="0.2">
      <c r="A11032" s="489" t="s">
        <v>9257</v>
      </c>
      <c r="B11032" s="489" t="s">
        <v>1136</v>
      </c>
      <c r="C11032" s="490">
        <v>9974</v>
      </c>
      <c r="D11032" s="490">
        <v>4662.8450000000003</v>
      </c>
    </row>
    <row r="11033" spans="1:4" x14ac:dyDescent="0.2">
      <c r="A11033" s="489" t="s">
        <v>9257</v>
      </c>
      <c r="B11033" s="489" t="s">
        <v>1136</v>
      </c>
      <c r="C11033" s="490">
        <v>31130.994152046802</v>
      </c>
      <c r="D11033" s="490">
        <v>14553.739766081901</v>
      </c>
    </row>
    <row r="11034" spans="1:4" x14ac:dyDescent="0.2">
      <c r="A11034" s="489" t="s">
        <v>9257</v>
      </c>
      <c r="B11034" s="489" t="s">
        <v>1137</v>
      </c>
      <c r="C11034" s="490">
        <v>22103.005847953202</v>
      </c>
      <c r="D11034" s="490">
        <v>9831.4170011695896</v>
      </c>
    </row>
    <row r="11035" spans="1:4" x14ac:dyDescent="0.2">
      <c r="A11035" s="489" t="s">
        <v>9257</v>
      </c>
      <c r="B11035" s="489" t="s">
        <v>1136</v>
      </c>
      <c r="C11035" s="490">
        <v>3017</v>
      </c>
      <c r="D11035" s="490">
        <v>1410.4475</v>
      </c>
    </row>
    <row r="11036" spans="1:4" x14ac:dyDescent="0.2">
      <c r="A11036" s="489" t="s">
        <v>9257</v>
      </c>
      <c r="B11036" s="489" t="s">
        <v>1136</v>
      </c>
      <c r="C11036" s="490">
        <v>5982</v>
      </c>
      <c r="D11036" s="490">
        <v>2796.585</v>
      </c>
    </row>
    <row r="11037" spans="1:4" x14ac:dyDescent="0.2">
      <c r="A11037" s="489" t="s">
        <v>9257</v>
      </c>
      <c r="B11037" s="489" t="s">
        <v>173</v>
      </c>
      <c r="C11037" s="490">
        <v>12704</v>
      </c>
      <c r="D11037" s="490">
        <v>5463.9904000000006</v>
      </c>
    </row>
    <row r="11038" spans="1:4" x14ac:dyDescent="0.2">
      <c r="A11038" s="489" t="s">
        <v>9257</v>
      </c>
      <c r="B11038" s="489" t="s">
        <v>173</v>
      </c>
      <c r="C11038" s="490">
        <v>8509</v>
      </c>
      <c r="D11038" s="490">
        <v>3659.7209000000003</v>
      </c>
    </row>
    <row r="11039" spans="1:4" x14ac:dyDescent="0.2">
      <c r="A11039" s="489" t="s">
        <v>9257</v>
      </c>
      <c r="B11039" s="489" t="s">
        <v>173</v>
      </c>
      <c r="C11039" s="490">
        <v>10676</v>
      </c>
      <c r="D11039" s="490">
        <v>4591.7476000000006</v>
      </c>
    </row>
    <row r="11040" spans="1:4" x14ac:dyDescent="0.2">
      <c r="A11040" s="489" t="s">
        <v>9257</v>
      </c>
      <c r="B11040" s="489" t="s">
        <v>173</v>
      </c>
      <c r="C11040" s="490">
        <v>5586</v>
      </c>
      <c r="D11040" s="490">
        <v>2402.5386000000003</v>
      </c>
    </row>
    <row r="11041" spans="1:4" x14ac:dyDescent="0.2">
      <c r="A11041" s="489" t="s">
        <v>9257</v>
      </c>
      <c r="B11041" s="489" t="s">
        <v>173</v>
      </c>
      <c r="C11041" s="490">
        <v>6018</v>
      </c>
      <c r="D11041" s="490">
        <v>2588.3418000000001</v>
      </c>
    </row>
    <row r="11042" spans="1:4" x14ac:dyDescent="0.2">
      <c r="A11042" s="489" t="s">
        <v>9257</v>
      </c>
      <c r="B11042" s="489" t="s">
        <v>3264</v>
      </c>
      <c r="C11042" s="490">
        <v>8456</v>
      </c>
      <c r="D11042" s="490">
        <v>3309.6784000000002</v>
      </c>
    </row>
    <row r="11043" spans="1:4" x14ac:dyDescent="0.2">
      <c r="A11043" s="489" t="s">
        <v>9257</v>
      </c>
      <c r="B11043" s="489" t="s">
        <v>3264</v>
      </c>
      <c r="C11043" s="490">
        <v>12357</v>
      </c>
      <c r="D11043" s="490">
        <v>4836.5298000000003</v>
      </c>
    </row>
    <row r="11044" spans="1:4" x14ac:dyDescent="0.2">
      <c r="A11044" s="489" t="s">
        <v>9257</v>
      </c>
      <c r="B11044" s="489" t="s">
        <v>3264</v>
      </c>
      <c r="C11044" s="490">
        <v>7138</v>
      </c>
      <c r="D11044" s="490">
        <v>2793.8132000000001</v>
      </c>
    </row>
    <row r="11045" spans="1:4" x14ac:dyDescent="0.2">
      <c r="A11045" s="489" t="s">
        <v>9257</v>
      </c>
      <c r="B11045" s="489" t="s">
        <v>3264</v>
      </c>
      <c r="C11045" s="490">
        <v>9628</v>
      </c>
      <c r="D11045" s="490">
        <v>3768.3992000000003</v>
      </c>
    </row>
    <row r="11046" spans="1:4" x14ac:dyDescent="0.2">
      <c r="A11046" s="489" t="s">
        <v>9257</v>
      </c>
      <c r="B11046" s="489" t="s">
        <v>3264</v>
      </c>
      <c r="C11046" s="490">
        <v>9784</v>
      </c>
      <c r="D11046" s="490">
        <v>3829.4576000000002</v>
      </c>
    </row>
    <row r="11047" spans="1:4" x14ac:dyDescent="0.2">
      <c r="A11047" s="489" t="s">
        <v>9257</v>
      </c>
      <c r="B11047" s="489" t="s">
        <v>3264</v>
      </c>
      <c r="C11047" s="490">
        <v>22132</v>
      </c>
      <c r="D11047" s="490">
        <v>8662.4647999999997</v>
      </c>
    </row>
    <row r="11048" spans="1:4" x14ac:dyDescent="0.2">
      <c r="A11048" s="489" t="s">
        <v>9257</v>
      </c>
      <c r="B11048" s="489" t="s">
        <v>5153</v>
      </c>
      <c r="C11048" s="490">
        <v>1742.5</v>
      </c>
      <c r="D11048" s="490">
        <v>0</v>
      </c>
    </row>
    <row r="11049" spans="1:4" x14ac:dyDescent="0.2">
      <c r="A11049" s="489" t="s">
        <v>9257</v>
      </c>
      <c r="B11049" s="489" t="s">
        <v>5868</v>
      </c>
      <c r="C11049" s="490">
        <v>6970</v>
      </c>
      <c r="D11049" s="490">
        <v>915.85800000000006</v>
      </c>
    </row>
    <row r="11050" spans="1:4" x14ac:dyDescent="0.2">
      <c r="A11050" s="489" t="s">
        <v>9257</v>
      </c>
      <c r="B11050" s="489" t="s">
        <v>5153</v>
      </c>
      <c r="C11050" s="490">
        <v>1567.2857142857101</v>
      </c>
      <c r="D11050" s="490">
        <v>0</v>
      </c>
    </row>
    <row r="11051" spans="1:4" x14ac:dyDescent="0.2">
      <c r="A11051" s="489" t="s">
        <v>9257</v>
      </c>
      <c r="B11051" s="489" t="s">
        <v>4896</v>
      </c>
      <c r="C11051" s="490">
        <v>3657</v>
      </c>
      <c r="D11051" s="490">
        <v>671.42520000000002</v>
      </c>
    </row>
    <row r="11052" spans="1:4" x14ac:dyDescent="0.2">
      <c r="A11052" s="489" t="s">
        <v>9257</v>
      </c>
      <c r="B11052" s="489" t="s">
        <v>5884</v>
      </c>
      <c r="C11052" s="490">
        <v>6716</v>
      </c>
      <c r="D11052" s="490">
        <v>852.2604</v>
      </c>
    </row>
    <row r="11053" spans="1:4" x14ac:dyDescent="0.2">
      <c r="A11053" s="489" t="s">
        <v>9257</v>
      </c>
      <c r="B11053" s="489" t="s">
        <v>5153</v>
      </c>
      <c r="C11053" s="490">
        <v>2389.6001362397801</v>
      </c>
      <c r="D11053" s="490">
        <v>0</v>
      </c>
    </row>
    <row r="11054" spans="1:4" x14ac:dyDescent="0.2">
      <c r="A11054" s="489" t="s">
        <v>9257</v>
      </c>
      <c r="B11054" s="489" t="s">
        <v>5434</v>
      </c>
      <c r="C11054" s="490">
        <v>5577</v>
      </c>
      <c r="D11054" s="490">
        <v>840.45390000000009</v>
      </c>
    </row>
    <row r="11055" spans="1:4" x14ac:dyDescent="0.2">
      <c r="A11055" s="489" t="s">
        <v>9257</v>
      </c>
      <c r="B11055" s="489" t="s">
        <v>5896</v>
      </c>
      <c r="C11055" s="490">
        <v>1560</v>
      </c>
      <c r="D11055" s="490">
        <v>196.404</v>
      </c>
    </row>
    <row r="11056" spans="1:4" x14ac:dyDescent="0.2">
      <c r="A11056" s="489" t="s">
        <v>9257</v>
      </c>
      <c r="B11056" s="489" t="s">
        <v>5153</v>
      </c>
      <c r="C11056" s="490">
        <v>4036.2857142857101</v>
      </c>
      <c r="D11056" s="490">
        <v>0</v>
      </c>
    </row>
    <row r="11057" spans="1:4" x14ac:dyDescent="0.2">
      <c r="A11057" s="489" t="s">
        <v>9257</v>
      </c>
      <c r="B11057" s="489" t="s">
        <v>5438</v>
      </c>
      <c r="C11057" s="490">
        <v>9418</v>
      </c>
      <c r="D11057" s="490">
        <v>1325.1126000000002</v>
      </c>
    </row>
    <row r="11058" spans="1:4" x14ac:dyDescent="0.2">
      <c r="A11058" s="489" t="s">
        <v>9257</v>
      </c>
      <c r="B11058" s="489" t="s">
        <v>4010</v>
      </c>
      <c r="C11058" s="490">
        <v>4725</v>
      </c>
      <c r="D11058" s="490">
        <v>1357.9650000000001</v>
      </c>
    </row>
    <row r="11059" spans="1:4" x14ac:dyDescent="0.2">
      <c r="A11059" s="489" t="s">
        <v>9257</v>
      </c>
      <c r="B11059" s="489" t="s">
        <v>4014</v>
      </c>
      <c r="C11059" s="490">
        <v>1577</v>
      </c>
      <c r="D11059" s="490">
        <v>453.22980000000001</v>
      </c>
    </row>
    <row r="11060" spans="1:4" x14ac:dyDescent="0.2">
      <c r="A11060" s="489" t="s">
        <v>9257</v>
      </c>
      <c r="B11060" s="489" t="s">
        <v>4015</v>
      </c>
      <c r="C11060" s="490">
        <v>-1577</v>
      </c>
      <c r="D11060" s="490">
        <v>-258.31260000000003</v>
      </c>
    </row>
    <row r="11061" spans="1:4" x14ac:dyDescent="0.2">
      <c r="A11061" s="489" t="s">
        <v>9257</v>
      </c>
      <c r="B11061" s="489" t="s">
        <v>4010</v>
      </c>
      <c r="C11061" s="490">
        <v>12919.0693069307</v>
      </c>
      <c r="D11061" s="490">
        <v>3712.9405188118803</v>
      </c>
    </row>
    <row r="11062" spans="1:4" x14ac:dyDescent="0.2">
      <c r="A11062" s="489" t="s">
        <v>9257</v>
      </c>
      <c r="B11062" s="489" t="s">
        <v>4014</v>
      </c>
      <c r="C11062" s="490">
        <v>1320.21782178218</v>
      </c>
      <c r="D11062" s="490">
        <v>379.43060198019799</v>
      </c>
    </row>
    <row r="11063" spans="1:4" x14ac:dyDescent="0.2">
      <c r="A11063" s="489" t="s">
        <v>9257</v>
      </c>
      <c r="B11063" s="489" t="s">
        <v>4015</v>
      </c>
      <c r="C11063" s="490">
        <v>-1320.21782178218</v>
      </c>
      <c r="D11063" s="490">
        <v>-216.251679207921</v>
      </c>
    </row>
    <row r="11064" spans="1:4" x14ac:dyDescent="0.2">
      <c r="A11064" s="489" t="s">
        <v>9257</v>
      </c>
      <c r="B11064" s="489" t="s">
        <v>4010</v>
      </c>
      <c r="C11064" s="490">
        <v>15516.1529386981</v>
      </c>
      <c r="D11064" s="490">
        <v>4459.3423545818405</v>
      </c>
    </row>
    <row r="11065" spans="1:4" x14ac:dyDescent="0.2">
      <c r="A11065" s="489" t="s">
        <v>9257</v>
      </c>
      <c r="B11065" s="489" t="s">
        <v>4014</v>
      </c>
      <c r="C11065" s="490">
        <v>1585.61744259532</v>
      </c>
      <c r="D11065" s="490">
        <v>455.70645300189602</v>
      </c>
    </row>
    <row r="11066" spans="1:4" x14ac:dyDescent="0.2">
      <c r="A11066" s="489" t="s">
        <v>9257</v>
      </c>
      <c r="B11066" s="489" t="s">
        <v>4015</v>
      </c>
      <c r="C11066" s="490">
        <v>-1585.61744259532</v>
      </c>
      <c r="D11066" s="490">
        <v>-259.72413709711401</v>
      </c>
    </row>
    <row r="11067" spans="1:4" x14ac:dyDescent="0.2">
      <c r="A11067" s="489" t="s">
        <v>9257</v>
      </c>
      <c r="B11067" s="489" t="s">
        <v>4011</v>
      </c>
      <c r="C11067" s="490">
        <v>16558.7777543712</v>
      </c>
      <c r="D11067" s="490">
        <v>4525.5139602696399</v>
      </c>
    </row>
    <row r="11068" spans="1:4" x14ac:dyDescent="0.2">
      <c r="A11068" s="489" t="s">
        <v>9257</v>
      </c>
      <c r="B11068" s="489" t="s">
        <v>4017</v>
      </c>
      <c r="C11068" s="490">
        <v>1692.1647356225001</v>
      </c>
      <c r="D11068" s="490">
        <v>462.46862224562904</v>
      </c>
    </row>
    <row r="11069" spans="1:4" x14ac:dyDescent="0.2">
      <c r="A11069" s="489" t="s">
        <v>9257</v>
      </c>
      <c r="B11069" s="489" t="s">
        <v>4018</v>
      </c>
      <c r="C11069" s="490">
        <v>-1692.1647356225001</v>
      </c>
      <c r="D11069" s="490">
        <v>-277.17658369496502</v>
      </c>
    </row>
    <row r="11070" spans="1:4" x14ac:dyDescent="0.2">
      <c r="A11070" s="489" t="s">
        <v>9257</v>
      </c>
      <c r="B11070" s="489" t="s">
        <v>5153</v>
      </c>
      <c r="C11070" s="490">
        <v>1990.7142857142901</v>
      </c>
      <c r="D11070" s="490">
        <v>0</v>
      </c>
    </row>
    <row r="11071" spans="1:4" x14ac:dyDescent="0.2">
      <c r="A11071" s="489" t="s">
        <v>9257</v>
      </c>
      <c r="B11071" s="489" t="s">
        <v>4892</v>
      </c>
      <c r="C11071" s="490">
        <v>4645</v>
      </c>
      <c r="D11071" s="490">
        <v>861.18299999999999</v>
      </c>
    </row>
    <row r="11072" spans="1:4" x14ac:dyDescent="0.2">
      <c r="A11072" s="489" t="s">
        <v>9257</v>
      </c>
      <c r="B11072" s="489" t="s">
        <v>3291</v>
      </c>
      <c r="C11072" s="490">
        <v>11125</v>
      </c>
      <c r="D11072" s="490">
        <v>3674.5875000000001</v>
      </c>
    </row>
    <row r="11073" spans="1:4" x14ac:dyDescent="0.2">
      <c r="A11073" s="489" t="s">
        <v>9257</v>
      </c>
      <c r="B11073" s="489" t="s">
        <v>3291</v>
      </c>
      <c r="C11073" s="490">
        <v>18674</v>
      </c>
      <c r="D11073" s="490">
        <v>6168.0222000000003</v>
      </c>
    </row>
    <row r="11074" spans="1:4" x14ac:dyDescent="0.2">
      <c r="A11074" s="489" t="s">
        <v>9257</v>
      </c>
      <c r="B11074" s="489" t="s">
        <v>4010</v>
      </c>
      <c r="C11074" s="490">
        <v>31922.275641025601</v>
      </c>
      <c r="D11074" s="490">
        <v>9174.4620192307702</v>
      </c>
    </row>
    <row r="11075" spans="1:4" x14ac:dyDescent="0.2">
      <c r="A11075" s="489" t="s">
        <v>9257</v>
      </c>
      <c r="B11075" s="489" t="s">
        <v>4011</v>
      </c>
      <c r="C11075" s="490">
        <v>7916.7243589743603</v>
      </c>
      <c r="D11075" s="490">
        <v>2163.6407673076901</v>
      </c>
    </row>
    <row r="11076" spans="1:4" x14ac:dyDescent="0.2">
      <c r="A11076" s="489" t="s">
        <v>9257</v>
      </c>
      <c r="B11076" s="489" t="s">
        <v>5153</v>
      </c>
      <c r="C11076" s="490">
        <v>2329</v>
      </c>
      <c r="D11076" s="490">
        <v>0</v>
      </c>
    </row>
    <row r="11077" spans="1:4" x14ac:dyDescent="0.2">
      <c r="A11077" s="489" t="s">
        <v>9257</v>
      </c>
      <c r="B11077" s="489" t="s">
        <v>5433</v>
      </c>
      <c r="C11077" s="490">
        <v>8489.6042924211906</v>
      </c>
      <c r="D11077" s="490">
        <v>1303.15425888665</v>
      </c>
    </row>
    <row r="11078" spans="1:4" x14ac:dyDescent="0.2">
      <c r="A11078" s="489" t="s">
        <v>9257</v>
      </c>
      <c r="B11078" s="489" t="s">
        <v>5455</v>
      </c>
      <c r="C11078" s="490">
        <v>4168.3957075788103</v>
      </c>
      <c r="D11078" s="490">
        <v>606.91841502347404</v>
      </c>
    </row>
    <row r="11079" spans="1:4" x14ac:dyDescent="0.2">
      <c r="A11079" s="489" t="s">
        <v>9257</v>
      </c>
      <c r="B11079" s="489" t="s">
        <v>4827</v>
      </c>
      <c r="C11079" s="490">
        <v>30513</v>
      </c>
      <c r="D11079" s="490">
        <v>7454.3259000000007</v>
      </c>
    </row>
    <row r="11080" spans="1:4" x14ac:dyDescent="0.2">
      <c r="A11080" s="489" t="s">
        <v>9257</v>
      </c>
      <c r="B11080" s="489" t="s">
        <v>4827</v>
      </c>
      <c r="C11080" s="490">
        <v>8520</v>
      </c>
      <c r="D11080" s="490">
        <v>2081.4360000000001</v>
      </c>
    </row>
    <row r="11081" spans="1:4" x14ac:dyDescent="0.2">
      <c r="A11081" s="489" t="s">
        <v>9257</v>
      </c>
      <c r="B11081" s="489" t="s">
        <v>3291</v>
      </c>
      <c r="C11081" s="490">
        <v>30033</v>
      </c>
      <c r="D11081" s="490">
        <v>9919.8999000000003</v>
      </c>
    </row>
    <row r="11082" spans="1:4" x14ac:dyDescent="0.2">
      <c r="A11082" s="489" t="s">
        <v>9257</v>
      </c>
      <c r="B11082" s="489" t="s">
        <v>3295</v>
      </c>
      <c r="C11082" s="490">
        <v>3471</v>
      </c>
      <c r="D11082" s="490">
        <v>1146.4713000000002</v>
      </c>
    </row>
    <row r="11083" spans="1:4" x14ac:dyDescent="0.2">
      <c r="A11083" s="489" t="s">
        <v>9257</v>
      </c>
      <c r="B11083" s="489" t="s">
        <v>3296</v>
      </c>
      <c r="C11083" s="490">
        <v>-3471</v>
      </c>
      <c r="D11083" s="490">
        <v>-568.5498</v>
      </c>
    </row>
    <row r="11084" spans="1:4" x14ac:dyDescent="0.2">
      <c r="A11084" s="489" t="s">
        <v>9257</v>
      </c>
      <c r="B11084" s="489" t="s">
        <v>1115</v>
      </c>
      <c r="C11084" s="490">
        <v>22423</v>
      </c>
      <c r="D11084" s="490">
        <v>12227.2619</v>
      </c>
    </row>
    <row r="11085" spans="1:4" x14ac:dyDescent="0.2">
      <c r="A11085" s="489" t="s">
        <v>9257</v>
      </c>
      <c r="B11085" s="489" t="s">
        <v>1115</v>
      </c>
      <c r="C11085" s="490">
        <v>11059.9253731343</v>
      </c>
      <c r="D11085" s="490">
        <v>6030.9773059701502</v>
      </c>
    </row>
    <row r="11086" spans="1:4" x14ac:dyDescent="0.2">
      <c r="A11086" s="489" t="s">
        <v>9257</v>
      </c>
      <c r="B11086" s="489" t="s">
        <v>1122</v>
      </c>
      <c r="C11086" s="490">
        <v>8401.0746268656712</v>
      </c>
      <c r="D11086" s="490">
        <v>4351.7566567164204</v>
      </c>
    </row>
    <row r="11087" spans="1:4" x14ac:dyDescent="0.2">
      <c r="A11087" s="489" t="s">
        <v>9257</v>
      </c>
      <c r="B11087" s="489" t="s">
        <v>1122</v>
      </c>
      <c r="C11087" s="490">
        <v>22147</v>
      </c>
      <c r="D11087" s="490">
        <v>11472.146000000001</v>
      </c>
    </row>
    <row r="11088" spans="1:4" x14ac:dyDescent="0.2">
      <c r="A11088" s="489" t="s">
        <v>9257</v>
      </c>
      <c r="B11088" s="489" t="s">
        <v>1122</v>
      </c>
      <c r="C11088" s="490">
        <v>2590.3000000000002</v>
      </c>
      <c r="D11088" s="490">
        <v>1341.7754</v>
      </c>
    </row>
    <row r="11089" spans="1:4" x14ac:dyDescent="0.2">
      <c r="A11089" s="489" t="s">
        <v>9257</v>
      </c>
      <c r="B11089" s="489" t="s">
        <v>1122</v>
      </c>
      <c r="C11089" s="490">
        <v>9641</v>
      </c>
      <c r="D11089" s="490">
        <v>4994.0380000000005</v>
      </c>
    </row>
    <row r="11090" spans="1:4" x14ac:dyDescent="0.2">
      <c r="A11090" s="489" t="s">
        <v>9257</v>
      </c>
      <c r="B11090" s="489" t="s">
        <v>1122</v>
      </c>
      <c r="C11090" s="490">
        <v>7213</v>
      </c>
      <c r="D11090" s="490">
        <v>3736.3340000000003</v>
      </c>
    </row>
    <row r="11091" spans="1:4" x14ac:dyDescent="0.2">
      <c r="A11091" s="489" t="s">
        <v>9257</v>
      </c>
      <c r="B11091" s="489" t="s">
        <v>1122</v>
      </c>
      <c r="C11091" s="490">
        <v>11837</v>
      </c>
      <c r="D11091" s="490">
        <v>6131.5660000000007</v>
      </c>
    </row>
    <row r="11092" spans="1:4" x14ac:dyDescent="0.2">
      <c r="A11092" s="489" t="s">
        <v>9257</v>
      </c>
      <c r="B11092" s="489" t="s">
        <v>1129</v>
      </c>
      <c r="C11092" s="490">
        <v>30030</v>
      </c>
      <c r="D11092" s="490">
        <v>14777.763000000001</v>
      </c>
    </row>
    <row r="11093" spans="1:4" x14ac:dyDescent="0.2">
      <c r="A11093" s="489" t="s">
        <v>9257</v>
      </c>
      <c r="B11093" s="489" t="s">
        <v>1130</v>
      </c>
      <c r="C11093" s="490">
        <v>12012</v>
      </c>
      <c r="D11093" s="490">
        <v>5624.0183999999999</v>
      </c>
    </row>
    <row r="11094" spans="1:4" x14ac:dyDescent="0.2">
      <c r="A11094" s="489" t="s">
        <v>9257</v>
      </c>
      <c r="B11094" s="489" t="s">
        <v>1129</v>
      </c>
      <c r="C11094" s="490">
        <v>22185.8</v>
      </c>
      <c r="D11094" s="490">
        <v>10917.632180000001</v>
      </c>
    </row>
    <row r="11095" spans="1:4" x14ac:dyDescent="0.2">
      <c r="A11095" s="489" t="s">
        <v>9257</v>
      </c>
      <c r="B11095" s="489" t="s">
        <v>1136</v>
      </c>
      <c r="C11095" s="490">
        <v>9512</v>
      </c>
      <c r="D11095" s="490">
        <v>4446.8600000000006</v>
      </c>
    </row>
    <row r="11096" spans="1:4" x14ac:dyDescent="0.2">
      <c r="A11096" s="489" t="s">
        <v>9257</v>
      </c>
      <c r="B11096" s="489" t="s">
        <v>1136</v>
      </c>
      <c r="C11096" s="490">
        <v>5535</v>
      </c>
      <c r="D11096" s="490">
        <v>2587.6125000000002</v>
      </c>
    </row>
    <row r="11097" spans="1:4" x14ac:dyDescent="0.2">
      <c r="A11097" s="489" t="s">
        <v>9257</v>
      </c>
      <c r="B11097" s="489" t="s">
        <v>173</v>
      </c>
      <c r="C11097" s="490">
        <v>23660.626029654002</v>
      </c>
      <c r="D11097" s="490">
        <v>10176.435255354199</v>
      </c>
    </row>
    <row r="11098" spans="1:4" x14ac:dyDescent="0.2">
      <c r="A11098" s="489" t="s">
        <v>9257</v>
      </c>
      <c r="B11098" s="489" t="s">
        <v>175</v>
      </c>
      <c r="C11098" s="490">
        <v>12244.373970346</v>
      </c>
      <c r="D11098" s="490">
        <v>5009.1733912685304</v>
      </c>
    </row>
    <row r="11099" spans="1:4" x14ac:dyDescent="0.2">
      <c r="A11099" s="489" t="s">
        <v>9257</v>
      </c>
      <c r="B11099" s="489" t="s">
        <v>173</v>
      </c>
      <c r="C11099" s="490">
        <v>28927.152317880802</v>
      </c>
      <c r="D11099" s="490">
        <v>12441.568211920499</v>
      </c>
    </row>
    <row r="11100" spans="1:4" x14ac:dyDescent="0.2">
      <c r="A11100" s="489" t="s">
        <v>9257</v>
      </c>
      <c r="B11100" s="489" t="s">
        <v>175</v>
      </c>
      <c r="C11100" s="490">
        <v>23488.847682119202</v>
      </c>
      <c r="D11100" s="490">
        <v>9609.2875867549701</v>
      </c>
    </row>
    <row r="11101" spans="1:4" x14ac:dyDescent="0.2">
      <c r="A11101" s="489" t="s">
        <v>9257</v>
      </c>
      <c r="B11101" s="489" t="s">
        <v>3265</v>
      </c>
      <c r="C11101" s="490">
        <v>15753.246305418701</v>
      </c>
      <c r="D11101" s="490">
        <v>5864.9335995073907</v>
      </c>
    </row>
    <row r="11102" spans="1:4" x14ac:dyDescent="0.2">
      <c r="A11102" s="489" t="s">
        <v>9257</v>
      </c>
      <c r="B11102" s="489" t="s">
        <v>3264</v>
      </c>
      <c r="C11102" s="490">
        <v>30149.753694581301</v>
      </c>
      <c r="D11102" s="490">
        <v>11800.6135960591</v>
      </c>
    </row>
    <row r="11103" spans="1:4" x14ac:dyDescent="0.2">
      <c r="A11103" s="489" t="s">
        <v>9257</v>
      </c>
      <c r="B11103" s="489" t="s">
        <v>5153</v>
      </c>
      <c r="C11103" s="490">
        <v>3017.5714285714303</v>
      </c>
      <c r="D11103" s="490">
        <v>0</v>
      </c>
    </row>
    <row r="11104" spans="1:4" x14ac:dyDescent="0.2">
      <c r="A11104" s="489" t="s">
        <v>9257</v>
      </c>
      <c r="B11104" s="489" t="s">
        <v>5434</v>
      </c>
      <c r="C11104" s="490">
        <v>7041</v>
      </c>
      <c r="D11104" s="490">
        <v>1061.0787</v>
      </c>
    </row>
    <row r="11105" spans="1:4" x14ac:dyDescent="0.2">
      <c r="A11105" s="489" t="s">
        <v>9257</v>
      </c>
      <c r="B11105" s="489" t="s">
        <v>5153</v>
      </c>
      <c r="C11105" s="490">
        <v>2384.1428571428601</v>
      </c>
      <c r="D11105" s="490">
        <v>0</v>
      </c>
    </row>
    <row r="11106" spans="1:4" x14ac:dyDescent="0.2">
      <c r="A11106" s="489" t="s">
        <v>9257</v>
      </c>
      <c r="B11106" s="489" t="s">
        <v>4892</v>
      </c>
      <c r="C11106" s="490">
        <v>5563</v>
      </c>
      <c r="D11106" s="490">
        <v>1031.3802000000001</v>
      </c>
    </row>
    <row r="11107" spans="1:4" x14ac:dyDescent="0.2">
      <c r="A11107" s="489" t="s">
        <v>9257</v>
      </c>
      <c r="B11107" s="489" t="s">
        <v>5153</v>
      </c>
      <c r="C11107" s="490">
        <v>1397.1428571428601</v>
      </c>
      <c r="D11107" s="490">
        <v>0</v>
      </c>
    </row>
    <row r="11108" spans="1:4" x14ac:dyDescent="0.2">
      <c r="A11108" s="489" t="s">
        <v>9257</v>
      </c>
      <c r="B11108" s="489" t="s">
        <v>4896</v>
      </c>
      <c r="C11108" s="490">
        <v>3260</v>
      </c>
      <c r="D11108" s="490">
        <v>598.53600000000006</v>
      </c>
    </row>
    <row r="11109" spans="1:4" x14ac:dyDescent="0.2">
      <c r="A11109" s="489" t="s">
        <v>9257</v>
      </c>
      <c r="B11109" s="489" t="s">
        <v>5153</v>
      </c>
      <c r="C11109" s="490">
        <v>2694</v>
      </c>
      <c r="D11109" s="490">
        <v>0</v>
      </c>
    </row>
    <row r="11110" spans="1:4" x14ac:dyDescent="0.2">
      <c r="A11110" s="489" t="s">
        <v>9257</v>
      </c>
      <c r="B11110" s="489" t="s">
        <v>5432</v>
      </c>
      <c r="C11110" s="490">
        <v>6286</v>
      </c>
      <c r="D11110" s="490">
        <v>982.5018</v>
      </c>
    </row>
    <row r="11111" spans="1:4" x14ac:dyDescent="0.2">
      <c r="A11111" s="489" t="s">
        <v>9257</v>
      </c>
      <c r="B11111" s="489" t="s">
        <v>5153</v>
      </c>
      <c r="C11111" s="490">
        <v>1719.8571428571402</v>
      </c>
      <c r="D11111" s="490">
        <v>0</v>
      </c>
    </row>
    <row r="11112" spans="1:4" x14ac:dyDescent="0.2">
      <c r="A11112" s="489" t="s">
        <v>9257</v>
      </c>
      <c r="B11112" s="489" t="s">
        <v>4884</v>
      </c>
      <c r="C11112" s="490">
        <v>4013</v>
      </c>
      <c r="D11112" s="490">
        <v>759.25960000000009</v>
      </c>
    </row>
    <row r="11113" spans="1:4" x14ac:dyDescent="0.2">
      <c r="A11113" s="489" t="s">
        <v>9257</v>
      </c>
      <c r="B11113" s="489" t="s">
        <v>5153</v>
      </c>
      <c r="C11113" s="490">
        <v>2742.8571428571399</v>
      </c>
      <c r="D11113" s="490">
        <v>0</v>
      </c>
    </row>
    <row r="11114" spans="1:4" x14ac:dyDescent="0.2">
      <c r="A11114" s="489" t="s">
        <v>9257</v>
      </c>
      <c r="B11114" s="489" t="s">
        <v>4896</v>
      </c>
      <c r="C11114" s="490">
        <v>6400</v>
      </c>
      <c r="D11114" s="490">
        <v>1175.04</v>
      </c>
    </row>
    <row r="11115" spans="1:4" x14ac:dyDescent="0.2">
      <c r="A11115" s="489" t="s">
        <v>9257</v>
      </c>
      <c r="B11115" s="489" t="s">
        <v>5153</v>
      </c>
      <c r="C11115" s="490">
        <v>2097.2636224749599</v>
      </c>
      <c r="D11115" s="490">
        <v>0</v>
      </c>
    </row>
    <row r="11116" spans="1:4" x14ac:dyDescent="0.2">
      <c r="A11116" s="489" t="s">
        <v>9257</v>
      </c>
      <c r="B11116" s="489" t="s">
        <v>5439</v>
      </c>
      <c r="C11116" s="490">
        <v>4895</v>
      </c>
      <c r="D11116" s="490">
        <v>679.42600000000004</v>
      </c>
    </row>
    <row r="11117" spans="1:4" x14ac:dyDescent="0.2">
      <c r="A11117" s="489" t="s">
        <v>9257</v>
      </c>
      <c r="B11117" s="489" t="s">
        <v>4900</v>
      </c>
      <c r="C11117" s="490">
        <v>7932</v>
      </c>
      <c r="D11117" s="490">
        <v>1419.828</v>
      </c>
    </row>
    <row r="11118" spans="1:4" x14ac:dyDescent="0.2">
      <c r="A11118" s="489" t="s">
        <v>9257</v>
      </c>
      <c r="B11118" s="489" t="s">
        <v>5153</v>
      </c>
      <c r="C11118" s="490">
        <v>3399.4285714285702</v>
      </c>
      <c r="D11118" s="490">
        <v>0</v>
      </c>
    </row>
    <row r="11119" spans="1:4" x14ac:dyDescent="0.2">
      <c r="A11119" s="489" t="s">
        <v>9257</v>
      </c>
      <c r="B11119" s="489" t="s">
        <v>5153</v>
      </c>
      <c r="C11119" s="490">
        <v>4233.4285714285706</v>
      </c>
      <c r="D11119" s="490">
        <v>0</v>
      </c>
    </row>
    <row r="11120" spans="1:4" x14ac:dyDescent="0.2">
      <c r="A11120" s="489" t="s">
        <v>9257</v>
      </c>
      <c r="B11120" s="489" t="s">
        <v>5435</v>
      </c>
      <c r="C11120" s="490">
        <v>9878</v>
      </c>
      <c r="D11120" s="490">
        <v>1461.944</v>
      </c>
    </row>
    <row r="11121" spans="1:4" x14ac:dyDescent="0.2">
      <c r="A11121" s="489" t="s">
        <v>9257</v>
      </c>
      <c r="B11121" s="489" t="s">
        <v>5153</v>
      </c>
      <c r="C11121" s="490">
        <v>1644.42857142857</v>
      </c>
      <c r="D11121" s="490">
        <v>0</v>
      </c>
    </row>
    <row r="11122" spans="1:4" x14ac:dyDescent="0.2">
      <c r="A11122" s="489" t="s">
        <v>9257</v>
      </c>
      <c r="B11122" s="489" t="s">
        <v>4892</v>
      </c>
      <c r="C11122" s="490">
        <v>3837</v>
      </c>
      <c r="D11122" s="490">
        <v>711.37980000000005</v>
      </c>
    </row>
    <row r="11123" spans="1:4" x14ac:dyDescent="0.2">
      <c r="A11123" s="489" t="s">
        <v>9257</v>
      </c>
      <c r="B11123" s="489" t="s">
        <v>5153</v>
      </c>
      <c r="C11123" s="490">
        <v>2199</v>
      </c>
      <c r="D11123" s="490">
        <v>0</v>
      </c>
    </row>
    <row r="11124" spans="1:4" x14ac:dyDescent="0.2">
      <c r="A11124" s="489" t="s">
        <v>9257</v>
      </c>
      <c r="B11124" s="489" t="s">
        <v>5431</v>
      </c>
      <c r="C11124" s="490">
        <v>5131</v>
      </c>
      <c r="D11124" s="490">
        <v>816.85520000000008</v>
      </c>
    </row>
    <row r="11125" spans="1:4" x14ac:dyDescent="0.2">
      <c r="A11125" s="489" t="s">
        <v>9257</v>
      </c>
      <c r="B11125" s="489" t="s">
        <v>5153</v>
      </c>
      <c r="C11125" s="490">
        <v>1214.1428571428601</v>
      </c>
      <c r="D11125" s="490">
        <v>0</v>
      </c>
    </row>
    <row r="11126" spans="1:4" x14ac:dyDescent="0.2">
      <c r="A11126" s="489" t="s">
        <v>9257</v>
      </c>
      <c r="B11126" s="489" t="s">
        <v>4892</v>
      </c>
      <c r="C11126" s="490">
        <v>2833</v>
      </c>
      <c r="D11126" s="490">
        <v>525.23820000000001</v>
      </c>
    </row>
    <row r="11127" spans="1:4" x14ac:dyDescent="0.2">
      <c r="A11127" s="489" t="s">
        <v>9257</v>
      </c>
      <c r="B11127" s="489" t="s">
        <v>4010</v>
      </c>
      <c r="C11127" s="490">
        <v>16477</v>
      </c>
      <c r="D11127" s="490">
        <v>4735.4898000000003</v>
      </c>
    </row>
    <row r="11128" spans="1:4" x14ac:dyDescent="0.2">
      <c r="A11128" s="489" t="s">
        <v>9257</v>
      </c>
      <c r="B11128" s="489" t="s">
        <v>3275</v>
      </c>
      <c r="C11128" s="490">
        <v>28385.683496449099</v>
      </c>
      <c r="D11128" s="490">
        <v>9665.3252305409296</v>
      </c>
    </row>
    <row r="11129" spans="1:4" x14ac:dyDescent="0.2">
      <c r="A11129" s="489" t="s">
        <v>9257</v>
      </c>
      <c r="B11129" s="489" t="s">
        <v>3276</v>
      </c>
      <c r="C11129" s="490">
        <v>38564.316503550901</v>
      </c>
      <c r="D11129" s="490">
        <v>12490.982115500101</v>
      </c>
    </row>
    <row r="11130" spans="1:4" x14ac:dyDescent="0.2">
      <c r="A11130" s="489" t="s">
        <v>9257</v>
      </c>
      <c r="B11130" s="489" t="s">
        <v>4010</v>
      </c>
      <c r="C11130" s="490">
        <v>4297</v>
      </c>
      <c r="D11130" s="490">
        <v>1234.9578000000001</v>
      </c>
    </row>
    <row r="11131" spans="1:4" x14ac:dyDescent="0.2">
      <c r="A11131" s="489" t="s">
        <v>9257</v>
      </c>
      <c r="B11131" s="489" t="s">
        <v>5153</v>
      </c>
      <c r="C11131" s="490">
        <v>813</v>
      </c>
      <c r="D11131" s="490">
        <v>0</v>
      </c>
    </row>
    <row r="11132" spans="1:4" x14ac:dyDescent="0.2">
      <c r="A11132" s="489" t="s">
        <v>9257</v>
      </c>
      <c r="B11132" s="489" t="s">
        <v>5431</v>
      </c>
      <c r="C11132" s="490">
        <v>1897</v>
      </c>
      <c r="D11132" s="490">
        <v>302.00240000000002</v>
      </c>
    </row>
    <row r="11133" spans="1:4" x14ac:dyDescent="0.2">
      <c r="A11133" s="489" t="s">
        <v>9257</v>
      </c>
      <c r="B11133" s="489" t="s">
        <v>4010</v>
      </c>
      <c r="C11133" s="490">
        <v>8685</v>
      </c>
      <c r="D11133" s="490">
        <v>2496.069</v>
      </c>
    </row>
    <row r="11134" spans="1:4" x14ac:dyDescent="0.2">
      <c r="A11134" s="489" t="s">
        <v>9257</v>
      </c>
      <c r="B11134" s="489" t="s">
        <v>3265</v>
      </c>
      <c r="C11134" s="490">
        <v>74900.3786982249</v>
      </c>
      <c r="D11134" s="490">
        <v>27885.4109893491</v>
      </c>
    </row>
    <row r="11135" spans="1:4" x14ac:dyDescent="0.2">
      <c r="A11135" s="489" t="s">
        <v>9257</v>
      </c>
      <c r="B11135" s="489" t="s">
        <v>3264</v>
      </c>
      <c r="C11135" s="490">
        <v>32100.1622992392</v>
      </c>
      <c r="D11135" s="490">
        <v>12564.0035239222</v>
      </c>
    </row>
    <row r="11136" spans="1:4" x14ac:dyDescent="0.2">
      <c r="A11136" s="489" t="s">
        <v>9257</v>
      </c>
      <c r="B11136" s="489" t="s">
        <v>3266</v>
      </c>
      <c r="C11136" s="490">
        <v>146162.73900253599</v>
      </c>
      <c r="D11136" s="490">
        <v>51493.132950593405</v>
      </c>
    </row>
    <row r="11137" spans="1:4" x14ac:dyDescent="0.2">
      <c r="A11137" s="489" t="s">
        <v>9257</v>
      </c>
      <c r="B11137" s="489" t="s">
        <v>1122</v>
      </c>
      <c r="C11137" s="490">
        <v>5662</v>
      </c>
      <c r="D11137" s="490">
        <v>2932.9160000000002</v>
      </c>
    </row>
    <row r="11138" spans="1:4" x14ac:dyDescent="0.2">
      <c r="A11138" s="489" t="s">
        <v>9257</v>
      </c>
      <c r="B11138" s="489" t="s">
        <v>1122</v>
      </c>
      <c r="C11138" s="490">
        <v>19574</v>
      </c>
      <c r="D11138" s="490">
        <v>10139.332</v>
      </c>
    </row>
    <row r="11139" spans="1:4" x14ac:dyDescent="0.2">
      <c r="A11139" s="489" t="s">
        <v>9257</v>
      </c>
      <c r="B11139" s="489" t="s">
        <v>1129</v>
      </c>
      <c r="C11139" s="490">
        <v>28444.2415974203</v>
      </c>
      <c r="D11139" s="490">
        <v>13997.4112900905</v>
      </c>
    </row>
    <row r="11140" spans="1:4" x14ac:dyDescent="0.2">
      <c r="A11140" s="489" t="s">
        <v>9257</v>
      </c>
      <c r="B11140" s="489" t="s">
        <v>173</v>
      </c>
      <c r="C11140" s="490">
        <v>11372.7584025797</v>
      </c>
      <c r="D11140" s="490">
        <v>4891.4233889495199</v>
      </c>
    </row>
    <row r="11141" spans="1:4" x14ac:dyDescent="0.2">
      <c r="A11141" s="489" t="s">
        <v>9257</v>
      </c>
      <c r="B11141" s="489" t="s">
        <v>1129</v>
      </c>
      <c r="C11141" s="490">
        <v>17018</v>
      </c>
      <c r="D11141" s="490">
        <v>8374.5578000000005</v>
      </c>
    </row>
    <row r="11142" spans="1:4" x14ac:dyDescent="0.2">
      <c r="A11142" s="489" t="s">
        <v>9257</v>
      </c>
      <c r="B11142" s="489" t="s">
        <v>1129</v>
      </c>
      <c r="C11142" s="490">
        <v>5063</v>
      </c>
      <c r="D11142" s="490">
        <v>2491.5023000000001</v>
      </c>
    </row>
    <row r="11143" spans="1:4" x14ac:dyDescent="0.2">
      <c r="A11143" s="489" t="s">
        <v>9257</v>
      </c>
      <c r="B11143" s="489" t="s">
        <v>1136</v>
      </c>
      <c r="C11143" s="490">
        <v>5732</v>
      </c>
      <c r="D11143" s="490">
        <v>2679.71</v>
      </c>
    </row>
    <row r="11144" spans="1:4" x14ac:dyDescent="0.2">
      <c r="A11144" s="489" t="s">
        <v>9257</v>
      </c>
      <c r="B11144" s="489" t="s">
        <v>1136</v>
      </c>
      <c r="C11144" s="490">
        <v>9906</v>
      </c>
      <c r="D11144" s="490">
        <v>4631.0550000000003</v>
      </c>
    </row>
    <row r="11145" spans="1:4" x14ac:dyDescent="0.2">
      <c r="A11145" s="489" t="s">
        <v>9257</v>
      </c>
      <c r="B11145" s="489" t="s">
        <v>1136</v>
      </c>
      <c r="C11145" s="490">
        <v>4506.6000000000004</v>
      </c>
      <c r="D11145" s="490">
        <v>2106.8355000000001</v>
      </c>
    </row>
    <row r="11146" spans="1:4" x14ac:dyDescent="0.2">
      <c r="A11146" s="489" t="s">
        <v>9257</v>
      </c>
      <c r="B11146" s="489" t="s">
        <v>1136</v>
      </c>
      <c r="C11146" s="490">
        <v>14192</v>
      </c>
      <c r="D11146" s="490">
        <v>6634.76</v>
      </c>
    </row>
    <row r="11147" spans="1:4" x14ac:dyDescent="0.2">
      <c r="A11147" s="489" t="s">
        <v>9257</v>
      </c>
      <c r="B11147" s="489" t="s">
        <v>173</v>
      </c>
      <c r="C11147" s="490">
        <v>14584</v>
      </c>
      <c r="D11147" s="490">
        <v>6272.5784000000003</v>
      </c>
    </row>
    <row r="11148" spans="1:4" x14ac:dyDescent="0.2">
      <c r="A11148" s="489" t="s">
        <v>9257</v>
      </c>
      <c r="B11148" s="489" t="s">
        <v>173</v>
      </c>
      <c r="C11148" s="490">
        <v>3609</v>
      </c>
      <c r="D11148" s="490">
        <v>1552.2309</v>
      </c>
    </row>
    <row r="11149" spans="1:4" x14ac:dyDescent="0.2">
      <c r="A11149" s="489" t="s">
        <v>9257</v>
      </c>
      <c r="B11149" s="489" t="s">
        <v>173</v>
      </c>
      <c r="C11149" s="490">
        <v>20865.789473684199</v>
      </c>
      <c r="D11149" s="490">
        <v>8974.37605263158</v>
      </c>
    </row>
    <row r="11150" spans="1:4" x14ac:dyDescent="0.2">
      <c r="A11150" s="489" t="s">
        <v>9257</v>
      </c>
      <c r="B11150" s="489" t="s">
        <v>175</v>
      </c>
      <c r="C11150" s="490">
        <v>2921.21052631579</v>
      </c>
      <c r="D11150" s="490">
        <v>1195.0672263157901</v>
      </c>
    </row>
    <row r="11151" spans="1:4" x14ac:dyDescent="0.2">
      <c r="A11151" s="489" t="s">
        <v>9257</v>
      </c>
      <c r="B11151" s="489" t="s">
        <v>3264</v>
      </c>
      <c r="C11151" s="490">
        <v>3476</v>
      </c>
      <c r="D11151" s="490">
        <v>1360.5064</v>
      </c>
    </row>
    <row r="11152" spans="1:4" x14ac:dyDescent="0.2">
      <c r="A11152" s="489" t="s">
        <v>9257</v>
      </c>
      <c r="B11152" s="489" t="s">
        <v>4841</v>
      </c>
      <c r="C11152" s="490">
        <v>28539.776462853402</v>
      </c>
      <c r="D11152" s="490">
        <v>6972.26738987508</v>
      </c>
    </row>
    <row r="11153" spans="1:4" x14ac:dyDescent="0.2">
      <c r="A11153" s="489" t="s">
        <v>9257</v>
      </c>
      <c r="B11153" s="489" t="s">
        <v>4844</v>
      </c>
      <c r="C11153" s="490">
        <v>66592.811746657899</v>
      </c>
      <c r="D11153" s="490">
        <v>15469.5101687486</v>
      </c>
    </row>
    <row r="11154" spans="1:4" x14ac:dyDescent="0.2">
      <c r="A11154" s="489" t="s">
        <v>9257</v>
      </c>
      <c r="B11154" s="489" t="s">
        <v>4846</v>
      </c>
      <c r="C11154" s="490">
        <v>78503.411790488695</v>
      </c>
      <c r="D11154" s="490">
        <v>17255.049911549402</v>
      </c>
    </row>
    <row r="11155" spans="1:4" x14ac:dyDescent="0.2">
      <c r="A11155" s="489" t="s">
        <v>9257</v>
      </c>
      <c r="B11155" s="489" t="s">
        <v>1115</v>
      </c>
      <c r="C11155" s="490">
        <v>6677</v>
      </c>
      <c r="D11155" s="490">
        <v>3640.9681</v>
      </c>
    </row>
    <row r="11156" spans="1:4" x14ac:dyDescent="0.2">
      <c r="A11156" s="489" t="s">
        <v>9257</v>
      </c>
      <c r="B11156" s="489" t="s">
        <v>1108</v>
      </c>
      <c r="C11156" s="490">
        <v>15416</v>
      </c>
      <c r="D11156" s="490">
        <v>8848.7839999999997</v>
      </c>
    </row>
    <row r="11157" spans="1:4" x14ac:dyDescent="0.2">
      <c r="A11157" s="489" t="s">
        <v>9257</v>
      </c>
      <c r="B11157" s="489" t="s">
        <v>1122</v>
      </c>
      <c r="C11157" s="490">
        <v>7132</v>
      </c>
      <c r="D11157" s="490">
        <v>3694.3760000000002</v>
      </c>
    </row>
    <row r="11158" spans="1:4" x14ac:dyDescent="0.2">
      <c r="A11158" s="489" t="s">
        <v>9257</v>
      </c>
      <c r="B11158" s="489" t="s">
        <v>1122</v>
      </c>
      <c r="C11158" s="490">
        <v>25199.659248956901</v>
      </c>
      <c r="D11158" s="490">
        <v>13053.4234909597</v>
      </c>
    </row>
    <row r="11159" spans="1:4" x14ac:dyDescent="0.2">
      <c r="A11159" s="489" t="s">
        <v>9257</v>
      </c>
      <c r="B11159" s="489" t="s">
        <v>173</v>
      </c>
      <c r="C11159" s="490">
        <v>14621.340751043101</v>
      </c>
      <c r="D11159" s="490">
        <v>6288.63865702364</v>
      </c>
    </row>
    <row r="11160" spans="1:4" x14ac:dyDescent="0.2">
      <c r="A11160" s="489" t="s">
        <v>9257</v>
      </c>
      <c r="B11160" s="489" t="s">
        <v>1122</v>
      </c>
      <c r="C11160" s="490">
        <v>4511</v>
      </c>
      <c r="D11160" s="490">
        <v>2336.6980000000003</v>
      </c>
    </row>
    <row r="11161" spans="1:4" x14ac:dyDescent="0.2">
      <c r="A11161" s="489" t="s">
        <v>9257</v>
      </c>
      <c r="B11161" s="489" t="s">
        <v>1136</v>
      </c>
      <c r="C11161" s="490">
        <v>7766</v>
      </c>
      <c r="D11161" s="490">
        <v>3630.605</v>
      </c>
    </row>
    <row r="11162" spans="1:4" x14ac:dyDescent="0.2">
      <c r="A11162" s="489" t="s">
        <v>9257</v>
      </c>
      <c r="B11162" s="489" t="s">
        <v>1136</v>
      </c>
      <c r="C11162" s="490">
        <v>9523</v>
      </c>
      <c r="D11162" s="490">
        <v>4452.0025000000005</v>
      </c>
    </row>
    <row r="11163" spans="1:4" x14ac:dyDescent="0.2">
      <c r="A11163" s="489" t="s">
        <v>9257</v>
      </c>
      <c r="B11163" s="489" t="s">
        <v>1136</v>
      </c>
      <c r="C11163" s="490">
        <v>28519</v>
      </c>
      <c r="D11163" s="490">
        <v>13332.6325</v>
      </c>
    </row>
    <row r="11164" spans="1:4" x14ac:dyDescent="0.2">
      <c r="A11164" s="489" t="s">
        <v>9257</v>
      </c>
      <c r="B11164" s="489" t="s">
        <v>1136</v>
      </c>
      <c r="C11164" s="490">
        <v>19853</v>
      </c>
      <c r="D11164" s="490">
        <v>9281.2775000000001</v>
      </c>
    </row>
    <row r="11165" spans="1:4" x14ac:dyDescent="0.2">
      <c r="A11165" s="489" t="s">
        <v>9257</v>
      </c>
      <c r="B11165" s="489" t="s">
        <v>1136</v>
      </c>
      <c r="C11165" s="490">
        <v>27467</v>
      </c>
      <c r="D11165" s="490">
        <v>12840.8225</v>
      </c>
    </row>
    <row r="11166" spans="1:4" x14ac:dyDescent="0.2">
      <c r="A11166" s="489" t="s">
        <v>9257</v>
      </c>
      <c r="B11166" s="489" t="s">
        <v>3264</v>
      </c>
      <c r="C11166" s="490">
        <v>5109</v>
      </c>
      <c r="D11166" s="490">
        <v>1999.6626000000001</v>
      </c>
    </row>
    <row r="11167" spans="1:4" x14ac:dyDescent="0.2">
      <c r="A11167" s="489" t="s">
        <v>9257</v>
      </c>
      <c r="B11167" s="489" t="s">
        <v>3291</v>
      </c>
      <c r="C11167" s="490">
        <v>5191</v>
      </c>
      <c r="D11167" s="490">
        <v>1714.5873000000001</v>
      </c>
    </row>
    <row r="11168" spans="1:4" x14ac:dyDescent="0.2">
      <c r="A11168" s="489" t="s">
        <v>9257</v>
      </c>
      <c r="B11168" s="489" t="s">
        <v>4900</v>
      </c>
      <c r="C11168" s="490">
        <v>6436</v>
      </c>
      <c r="D11168" s="490">
        <v>1152.0440000000001</v>
      </c>
    </row>
    <row r="11169" spans="1:4" x14ac:dyDescent="0.2">
      <c r="A11169" s="489" t="s">
        <v>9257</v>
      </c>
      <c r="B11169" s="489" t="s">
        <v>5153</v>
      </c>
      <c r="C11169" s="490">
        <v>2758.2857142857101</v>
      </c>
      <c r="D11169" s="490">
        <v>0</v>
      </c>
    </row>
    <row r="11170" spans="1:4" x14ac:dyDescent="0.2">
      <c r="A11170" s="489" t="s">
        <v>9257</v>
      </c>
      <c r="B11170" s="489" t="s">
        <v>5153</v>
      </c>
      <c r="C11170" s="490">
        <v>1797.9841695080402</v>
      </c>
      <c r="D11170" s="490">
        <v>0</v>
      </c>
    </row>
    <row r="11171" spans="1:4" x14ac:dyDescent="0.2">
      <c r="A11171" s="489" t="s">
        <v>9257</v>
      </c>
      <c r="B11171" s="489" t="s">
        <v>5436</v>
      </c>
      <c r="C11171" s="490">
        <v>4197</v>
      </c>
      <c r="D11171" s="490">
        <v>610.24380000000008</v>
      </c>
    </row>
    <row r="11172" spans="1:4" x14ac:dyDescent="0.2">
      <c r="A11172" s="489" t="s">
        <v>9257</v>
      </c>
      <c r="B11172" s="489" t="s">
        <v>5153</v>
      </c>
      <c r="C11172" s="490">
        <v>1288.5</v>
      </c>
      <c r="D11172" s="490">
        <v>0</v>
      </c>
    </row>
    <row r="11173" spans="1:4" x14ac:dyDescent="0.2">
      <c r="A11173" s="489" t="s">
        <v>9257</v>
      </c>
      <c r="B11173" s="489" t="s">
        <v>5872</v>
      </c>
      <c r="C11173" s="490">
        <v>5154</v>
      </c>
      <c r="D11173" s="490">
        <v>670.53539999999998</v>
      </c>
    </row>
    <row r="11174" spans="1:4" x14ac:dyDescent="0.2">
      <c r="A11174" s="489" t="s">
        <v>9257</v>
      </c>
      <c r="B11174" s="489" t="s">
        <v>5153</v>
      </c>
      <c r="C11174" s="490">
        <v>1840.6665683962301</v>
      </c>
      <c r="D11174" s="490">
        <v>0</v>
      </c>
    </row>
    <row r="11175" spans="1:4" x14ac:dyDescent="0.2">
      <c r="A11175" s="489" t="s">
        <v>9257</v>
      </c>
      <c r="B11175" s="489" t="s">
        <v>4904</v>
      </c>
      <c r="C11175" s="490">
        <v>4297</v>
      </c>
      <c r="D11175" s="490">
        <v>749.82650000000001</v>
      </c>
    </row>
    <row r="11176" spans="1:4" x14ac:dyDescent="0.2">
      <c r="A11176" s="489" t="s">
        <v>9257</v>
      </c>
      <c r="B11176" s="489" t="s">
        <v>5153</v>
      </c>
      <c r="C11176" s="490">
        <v>3394.2857142857101</v>
      </c>
      <c r="D11176" s="490">
        <v>0</v>
      </c>
    </row>
    <row r="11177" spans="1:4" x14ac:dyDescent="0.2">
      <c r="A11177" s="489" t="s">
        <v>9257</v>
      </c>
      <c r="B11177" s="489" t="s">
        <v>5431</v>
      </c>
      <c r="C11177" s="490">
        <v>7920</v>
      </c>
      <c r="D11177" s="490">
        <v>1260.864</v>
      </c>
    </row>
    <row r="11178" spans="1:4" x14ac:dyDescent="0.2">
      <c r="A11178" s="489" t="s">
        <v>9257</v>
      </c>
      <c r="B11178" s="489" t="s">
        <v>5153</v>
      </c>
      <c r="C11178" s="490">
        <v>1206.25</v>
      </c>
      <c r="D11178" s="490">
        <v>0</v>
      </c>
    </row>
    <row r="11179" spans="1:4" x14ac:dyDescent="0.2">
      <c r="A11179" s="489" t="s">
        <v>9257</v>
      </c>
      <c r="B11179" s="489" t="s">
        <v>5876</v>
      </c>
      <c r="C11179" s="490">
        <v>4825</v>
      </c>
      <c r="D11179" s="490">
        <v>621.46</v>
      </c>
    </row>
    <row r="11180" spans="1:4" x14ac:dyDescent="0.2">
      <c r="A11180" s="489" t="s">
        <v>9257</v>
      </c>
      <c r="B11180" s="489" t="s">
        <v>5153</v>
      </c>
      <c r="C11180" s="490">
        <v>1406.1428571428601</v>
      </c>
      <c r="D11180" s="490">
        <v>0</v>
      </c>
    </row>
    <row r="11181" spans="1:4" x14ac:dyDescent="0.2">
      <c r="A11181" s="489" t="s">
        <v>9257</v>
      </c>
      <c r="B11181" s="489" t="s">
        <v>4896</v>
      </c>
      <c r="C11181" s="490">
        <v>3281</v>
      </c>
      <c r="D11181" s="490">
        <v>602.39160000000004</v>
      </c>
    </row>
    <row r="11182" spans="1:4" x14ac:dyDescent="0.2">
      <c r="A11182" s="489" t="s">
        <v>9257</v>
      </c>
      <c r="B11182" s="489" t="s">
        <v>4900</v>
      </c>
      <c r="C11182" s="490">
        <v>6645</v>
      </c>
      <c r="D11182" s="490">
        <v>1189.4550000000002</v>
      </c>
    </row>
    <row r="11183" spans="1:4" x14ac:dyDescent="0.2">
      <c r="A11183" s="489" t="s">
        <v>9257</v>
      </c>
      <c r="B11183" s="489" t="s">
        <v>5153</v>
      </c>
      <c r="C11183" s="490">
        <v>2847.8571428571399</v>
      </c>
      <c r="D11183" s="490">
        <v>0</v>
      </c>
    </row>
    <row r="11184" spans="1:4" x14ac:dyDescent="0.2">
      <c r="A11184" s="489" t="s">
        <v>9257</v>
      </c>
      <c r="B11184" s="489" t="s">
        <v>5153</v>
      </c>
      <c r="C11184" s="490">
        <v>124.28571428571401</v>
      </c>
      <c r="D11184" s="490">
        <v>0</v>
      </c>
    </row>
    <row r="11185" spans="1:4" x14ac:dyDescent="0.2">
      <c r="A11185" s="489" t="s">
        <v>9257</v>
      </c>
      <c r="B11185" s="489" t="s">
        <v>5435</v>
      </c>
      <c r="C11185" s="490">
        <v>290</v>
      </c>
      <c r="D11185" s="490">
        <v>42.92</v>
      </c>
    </row>
    <row r="11186" spans="1:4" x14ac:dyDescent="0.2">
      <c r="A11186" s="489" t="s">
        <v>9257</v>
      </c>
      <c r="B11186" s="489" t="s">
        <v>4900</v>
      </c>
      <c r="C11186" s="490">
        <v>4408</v>
      </c>
      <c r="D11186" s="490">
        <v>789.03200000000004</v>
      </c>
    </row>
    <row r="11187" spans="1:4" x14ac:dyDescent="0.2">
      <c r="A11187" s="489" t="s">
        <v>9257</v>
      </c>
      <c r="B11187" s="489" t="s">
        <v>5153</v>
      </c>
      <c r="C11187" s="490">
        <v>1889.1428571428601</v>
      </c>
      <c r="D11187" s="490">
        <v>0</v>
      </c>
    </row>
    <row r="11188" spans="1:4" x14ac:dyDescent="0.2">
      <c r="A11188" s="489" t="s">
        <v>9257</v>
      </c>
      <c r="B11188" s="489" t="s">
        <v>5153</v>
      </c>
      <c r="C11188" s="490">
        <v>1852.7142857142901</v>
      </c>
      <c r="D11188" s="490">
        <v>0</v>
      </c>
    </row>
    <row r="11189" spans="1:4" x14ac:dyDescent="0.2">
      <c r="A11189" s="489" t="s">
        <v>9257</v>
      </c>
      <c r="B11189" s="489" t="s">
        <v>4888</v>
      </c>
      <c r="C11189" s="490">
        <v>4323</v>
      </c>
      <c r="D11189" s="490">
        <v>809.6979</v>
      </c>
    </row>
    <row r="11190" spans="1:4" x14ac:dyDescent="0.2">
      <c r="A11190" s="489" t="s">
        <v>9257</v>
      </c>
      <c r="B11190" s="489" t="s">
        <v>5153</v>
      </c>
      <c r="C11190" s="490">
        <v>1780.7142857142901</v>
      </c>
      <c r="D11190" s="490">
        <v>0</v>
      </c>
    </row>
    <row r="11191" spans="1:4" x14ac:dyDescent="0.2">
      <c r="A11191" s="489" t="s">
        <v>9257</v>
      </c>
      <c r="B11191" s="489" t="s">
        <v>5434</v>
      </c>
      <c r="C11191" s="490">
        <v>4155</v>
      </c>
      <c r="D11191" s="490">
        <v>626.1585</v>
      </c>
    </row>
    <row r="11192" spans="1:4" x14ac:dyDescent="0.2">
      <c r="A11192" s="489" t="s">
        <v>9257</v>
      </c>
      <c r="B11192" s="489" t="s">
        <v>5153</v>
      </c>
      <c r="C11192" s="490">
        <v>1440.8571428571402</v>
      </c>
      <c r="D11192" s="490">
        <v>0</v>
      </c>
    </row>
    <row r="11193" spans="1:4" x14ac:dyDescent="0.2">
      <c r="A11193" s="489" t="s">
        <v>9257</v>
      </c>
      <c r="B11193" s="489" t="s">
        <v>5434</v>
      </c>
      <c r="C11193" s="490">
        <v>3362</v>
      </c>
      <c r="D11193" s="490">
        <v>506.65340000000003</v>
      </c>
    </row>
    <row r="11194" spans="1:4" x14ac:dyDescent="0.2">
      <c r="A11194" s="489" t="s">
        <v>9257</v>
      </c>
      <c r="B11194" s="489" t="s">
        <v>5153</v>
      </c>
      <c r="C11194" s="490">
        <v>2338.7142857142903</v>
      </c>
      <c r="D11194" s="490">
        <v>0</v>
      </c>
    </row>
    <row r="11195" spans="1:4" x14ac:dyDescent="0.2">
      <c r="A11195" s="489" t="s">
        <v>9257</v>
      </c>
      <c r="B11195" s="489" t="s">
        <v>4884</v>
      </c>
      <c r="C11195" s="490">
        <v>5457</v>
      </c>
      <c r="D11195" s="490">
        <v>1032.4644000000001</v>
      </c>
    </row>
    <row r="11196" spans="1:4" x14ac:dyDescent="0.2">
      <c r="A11196" s="489" t="s">
        <v>9257</v>
      </c>
      <c r="B11196" s="489" t="s">
        <v>5153</v>
      </c>
      <c r="C11196" s="490">
        <v>169497.4</v>
      </c>
      <c r="D11196" s="490">
        <v>0</v>
      </c>
    </row>
    <row r="11197" spans="1:4" x14ac:dyDescent="0.2">
      <c r="A11197" s="489" t="s">
        <v>9257</v>
      </c>
      <c r="B11197" s="489" t="s">
        <v>5437</v>
      </c>
      <c r="C11197" s="490">
        <v>8615.5399659863906</v>
      </c>
      <c r="D11197" s="490">
        <v>1229.4375531462601</v>
      </c>
    </row>
    <row r="11198" spans="1:4" x14ac:dyDescent="0.2">
      <c r="A11198" s="489" t="s">
        <v>9257</v>
      </c>
      <c r="B11198" s="489" t="s">
        <v>5467</v>
      </c>
      <c r="C11198" s="490">
        <v>25846.619897959201</v>
      </c>
      <c r="D11198" s="490">
        <v>3499.6323341836701</v>
      </c>
    </row>
    <row r="11199" spans="1:4" x14ac:dyDescent="0.2">
      <c r="A11199" s="489" t="s">
        <v>9257</v>
      </c>
      <c r="B11199" s="489" t="s">
        <v>5468</v>
      </c>
      <c r="C11199" s="490">
        <v>451867.84013605403</v>
      </c>
      <c r="D11199" s="490">
        <v>54585.635088435403</v>
      </c>
    </row>
    <row r="11200" spans="1:4" x14ac:dyDescent="0.2">
      <c r="A11200" s="489" t="s">
        <v>9257</v>
      </c>
      <c r="B11200" s="489" t="s">
        <v>5153</v>
      </c>
      <c r="C11200" s="490">
        <v>94897.19</v>
      </c>
      <c r="D11200" s="490">
        <v>0</v>
      </c>
    </row>
    <row r="11201" spans="1:4" x14ac:dyDescent="0.2">
      <c r="A11201" s="489" t="s">
        <v>9257</v>
      </c>
      <c r="B11201" s="489" t="s">
        <v>5876</v>
      </c>
      <c r="C11201" s="490">
        <v>1909.58747135218</v>
      </c>
      <c r="D11201" s="490">
        <v>245.95486631016001</v>
      </c>
    </row>
    <row r="11202" spans="1:4" x14ac:dyDescent="0.2">
      <c r="A11202" s="489" t="s">
        <v>9257</v>
      </c>
      <c r="B11202" s="489" t="s">
        <v>5877</v>
      </c>
      <c r="C11202" s="490">
        <v>5728.7624140565304</v>
      </c>
      <c r="D11202" s="490">
        <v>700.05476699770804</v>
      </c>
    </row>
    <row r="11203" spans="1:4" x14ac:dyDescent="0.2">
      <c r="A11203" s="489" t="s">
        <v>9257</v>
      </c>
      <c r="B11203" s="489" t="s">
        <v>5878</v>
      </c>
      <c r="C11203" s="490">
        <v>14858.500114591301</v>
      </c>
      <c r="D11203" s="490">
        <v>1619.5765124904501</v>
      </c>
    </row>
    <row r="11204" spans="1:4" x14ac:dyDescent="0.2">
      <c r="A11204" s="489" t="s">
        <v>9257</v>
      </c>
      <c r="B11204" s="489" t="s">
        <v>5153</v>
      </c>
      <c r="C11204" s="490">
        <v>2648.1428571428601</v>
      </c>
      <c r="D11204" s="490">
        <v>0</v>
      </c>
    </row>
    <row r="11205" spans="1:4" x14ac:dyDescent="0.2">
      <c r="A11205" s="489" t="s">
        <v>9257</v>
      </c>
      <c r="B11205" s="489" t="s">
        <v>5428</v>
      </c>
      <c r="C11205" s="490">
        <v>6179</v>
      </c>
      <c r="D11205" s="490">
        <v>1051.6658</v>
      </c>
    </row>
    <row r="11206" spans="1:4" x14ac:dyDescent="0.2">
      <c r="A11206" s="489" t="s">
        <v>9257</v>
      </c>
      <c r="B11206" s="489" t="s">
        <v>4010</v>
      </c>
      <c r="C11206" s="490">
        <v>4386</v>
      </c>
      <c r="D11206" s="490">
        <v>1260.5364</v>
      </c>
    </row>
    <row r="11207" spans="1:4" x14ac:dyDescent="0.2">
      <c r="A11207" s="489" t="s">
        <v>9257</v>
      </c>
      <c r="B11207" s="489" t="s">
        <v>4014</v>
      </c>
      <c r="C11207" s="490">
        <v>676</v>
      </c>
      <c r="D11207" s="490">
        <v>194.2824</v>
      </c>
    </row>
    <row r="11208" spans="1:4" x14ac:dyDescent="0.2">
      <c r="A11208" s="489" t="s">
        <v>9257</v>
      </c>
      <c r="B11208" s="489" t="s">
        <v>4015</v>
      </c>
      <c r="C11208" s="490">
        <v>-676</v>
      </c>
      <c r="D11208" s="490">
        <v>-110.72880000000001</v>
      </c>
    </row>
    <row r="11209" spans="1:4" x14ac:dyDescent="0.2">
      <c r="A11209" s="489" t="s">
        <v>9257</v>
      </c>
      <c r="B11209" s="489" t="s">
        <v>4827</v>
      </c>
      <c r="C11209" s="490">
        <v>5750</v>
      </c>
      <c r="D11209" s="490">
        <v>1404.7250000000001</v>
      </c>
    </row>
    <row r="11210" spans="1:4" x14ac:dyDescent="0.2">
      <c r="A11210" s="489" t="s">
        <v>9257</v>
      </c>
      <c r="B11210" s="489" t="s">
        <v>4832</v>
      </c>
      <c r="C11210" s="490">
        <v>1129</v>
      </c>
      <c r="D11210" s="490">
        <v>275.81470000000002</v>
      </c>
    </row>
    <row r="11211" spans="1:4" x14ac:dyDescent="0.2">
      <c r="A11211" s="489" t="s">
        <v>9257</v>
      </c>
      <c r="B11211" s="489" t="s">
        <v>4833</v>
      </c>
      <c r="C11211" s="490">
        <v>-1129</v>
      </c>
      <c r="D11211" s="490">
        <v>-184.93020000000001</v>
      </c>
    </row>
    <row r="11212" spans="1:4" x14ac:dyDescent="0.2">
      <c r="A11212" s="489" t="s">
        <v>9257</v>
      </c>
      <c r="B11212" s="489" t="s">
        <v>4900</v>
      </c>
      <c r="C11212" s="490">
        <v>8210.5263157894697</v>
      </c>
      <c r="D11212" s="490">
        <v>1469.6842105263202</v>
      </c>
    </row>
    <row r="11213" spans="1:4" x14ac:dyDescent="0.2">
      <c r="A11213" s="489" t="s">
        <v>9257</v>
      </c>
      <c r="B11213" s="489" t="s">
        <v>5153</v>
      </c>
      <c r="C11213" s="490">
        <v>1208</v>
      </c>
      <c r="D11213" s="490">
        <v>0</v>
      </c>
    </row>
    <row r="11214" spans="1:4" x14ac:dyDescent="0.2">
      <c r="A11214" s="489" t="s">
        <v>9257</v>
      </c>
      <c r="B11214" s="489" t="s">
        <v>4901</v>
      </c>
      <c r="C11214" s="490">
        <v>681.47368421052602</v>
      </c>
      <c r="D11214" s="490">
        <v>115.71423157894701</v>
      </c>
    </row>
    <row r="11215" spans="1:4" x14ac:dyDescent="0.2">
      <c r="A11215" s="489" t="s">
        <v>9257</v>
      </c>
      <c r="B11215" s="489" t="s">
        <v>4827</v>
      </c>
      <c r="C11215" s="490">
        <v>7692</v>
      </c>
      <c r="D11215" s="490">
        <v>1879.1556</v>
      </c>
    </row>
    <row r="11216" spans="1:4" x14ac:dyDescent="0.2">
      <c r="A11216" s="489" t="s">
        <v>9257</v>
      </c>
      <c r="B11216" s="489" t="s">
        <v>4832</v>
      </c>
      <c r="C11216" s="490">
        <v>1586</v>
      </c>
      <c r="D11216" s="490">
        <v>387.45980000000003</v>
      </c>
    </row>
    <row r="11217" spans="1:4" x14ac:dyDescent="0.2">
      <c r="A11217" s="489" t="s">
        <v>9257</v>
      </c>
      <c r="B11217" s="489" t="s">
        <v>4833</v>
      </c>
      <c r="C11217" s="490">
        <v>-1586</v>
      </c>
      <c r="D11217" s="490">
        <v>-259.78680000000003</v>
      </c>
    </row>
    <row r="11218" spans="1:4" x14ac:dyDescent="0.2">
      <c r="A11218" s="489" t="s">
        <v>9257</v>
      </c>
      <c r="B11218" s="489" t="s">
        <v>3291</v>
      </c>
      <c r="C11218" s="490">
        <v>12318</v>
      </c>
      <c r="D11218" s="490">
        <v>4068.6354000000001</v>
      </c>
    </row>
    <row r="11219" spans="1:4" x14ac:dyDescent="0.2">
      <c r="A11219" s="489" t="s">
        <v>9257</v>
      </c>
      <c r="B11219" s="489" t="s">
        <v>5153</v>
      </c>
      <c r="C11219" s="490">
        <v>2260</v>
      </c>
      <c r="D11219" s="490">
        <v>0</v>
      </c>
    </row>
    <row r="11220" spans="1:4" x14ac:dyDescent="0.2">
      <c r="A11220" s="489" t="s">
        <v>9257</v>
      </c>
      <c r="B11220" s="489" t="s">
        <v>4892</v>
      </c>
      <c r="C11220" s="490">
        <v>7637.9518072289202</v>
      </c>
      <c r="D11220" s="490">
        <v>1416.0762650602401</v>
      </c>
    </row>
    <row r="11221" spans="1:4" x14ac:dyDescent="0.2">
      <c r="A11221" s="489" t="s">
        <v>9257</v>
      </c>
      <c r="B11221" s="489" t="s">
        <v>4893</v>
      </c>
      <c r="C11221" s="490">
        <v>5041.0481927710798</v>
      </c>
      <c r="D11221" s="490">
        <v>886.72037710843404</v>
      </c>
    </row>
    <row r="11222" spans="1:4" x14ac:dyDescent="0.2">
      <c r="A11222" s="489" t="s">
        <v>9257</v>
      </c>
      <c r="B11222" s="489" t="s">
        <v>4010</v>
      </c>
      <c r="C11222" s="490">
        <v>6332</v>
      </c>
      <c r="D11222" s="490">
        <v>1819.8168000000001</v>
      </c>
    </row>
    <row r="11223" spans="1:4" x14ac:dyDescent="0.2">
      <c r="A11223" s="489" t="s">
        <v>9257</v>
      </c>
      <c r="B11223" s="489" t="s">
        <v>4884</v>
      </c>
      <c r="C11223" s="490">
        <v>5015</v>
      </c>
      <c r="D11223" s="490">
        <v>948.83800000000008</v>
      </c>
    </row>
    <row r="11224" spans="1:4" x14ac:dyDescent="0.2">
      <c r="A11224" s="489" t="s">
        <v>9257</v>
      </c>
      <c r="B11224" s="489" t="s">
        <v>4880</v>
      </c>
      <c r="C11224" s="490">
        <v>6289</v>
      </c>
      <c r="D11224" s="490">
        <v>1201.8279</v>
      </c>
    </row>
    <row r="11225" spans="1:4" x14ac:dyDescent="0.2">
      <c r="A11225" s="489" t="s">
        <v>9257</v>
      </c>
      <c r="B11225" s="489" t="s">
        <v>3275</v>
      </c>
      <c r="C11225" s="490">
        <v>10654</v>
      </c>
      <c r="D11225" s="490">
        <v>3627.6870000000004</v>
      </c>
    </row>
    <row r="11226" spans="1:4" x14ac:dyDescent="0.2">
      <c r="A11226" s="489" t="s">
        <v>9257</v>
      </c>
      <c r="B11226" s="489" t="s">
        <v>3279</v>
      </c>
      <c r="C11226" s="490">
        <v>2253</v>
      </c>
      <c r="D11226" s="490">
        <v>767.14650000000006</v>
      </c>
    </row>
    <row r="11227" spans="1:4" x14ac:dyDescent="0.2">
      <c r="A11227" s="489" t="s">
        <v>9257</v>
      </c>
      <c r="B11227" s="489" t="s">
        <v>3280</v>
      </c>
      <c r="C11227" s="490">
        <v>-2253</v>
      </c>
      <c r="D11227" s="490">
        <v>-369.04140000000001</v>
      </c>
    </row>
    <row r="11228" spans="1:4" x14ac:dyDescent="0.2">
      <c r="A11228" s="489" t="s">
        <v>9257</v>
      </c>
      <c r="B11228" s="489" t="s">
        <v>5153</v>
      </c>
      <c r="C11228" s="490">
        <v>2235</v>
      </c>
      <c r="D11228" s="490">
        <v>0</v>
      </c>
    </row>
    <row r="11229" spans="1:4" x14ac:dyDescent="0.2">
      <c r="A11229" s="489" t="s">
        <v>9257</v>
      </c>
      <c r="B11229" s="489" t="s">
        <v>4872</v>
      </c>
      <c r="C11229" s="490">
        <v>6279</v>
      </c>
      <c r="D11229" s="490">
        <v>1224.405</v>
      </c>
    </row>
    <row r="11230" spans="1:4" x14ac:dyDescent="0.2">
      <c r="A11230" s="489" t="s">
        <v>9257</v>
      </c>
      <c r="B11230" s="489" t="s">
        <v>4010</v>
      </c>
      <c r="C11230" s="490">
        <v>5573</v>
      </c>
      <c r="D11230" s="490">
        <v>1601.6802</v>
      </c>
    </row>
    <row r="11231" spans="1:4" x14ac:dyDescent="0.2">
      <c r="A11231" s="489" t="s">
        <v>9257</v>
      </c>
      <c r="B11231" s="489" t="s">
        <v>4010</v>
      </c>
      <c r="C11231" s="490">
        <v>6277</v>
      </c>
      <c r="D11231" s="490">
        <v>1804.0098</v>
      </c>
    </row>
    <row r="11232" spans="1:4" x14ac:dyDescent="0.2">
      <c r="A11232" s="489" t="s">
        <v>9257</v>
      </c>
      <c r="B11232" s="489" t="s">
        <v>4014</v>
      </c>
      <c r="C11232" s="490">
        <v>1026</v>
      </c>
      <c r="D11232" s="490">
        <v>294.87240000000003</v>
      </c>
    </row>
    <row r="11233" spans="1:4" x14ac:dyDescent="0.2">
      <c r="A11233" s="489" t="s">
        <v>9257</v>
      </c>
      <c r="B11233" s="489" t="s">
        <v>4015</v>
      </c>
      <c r="C11233" s="490">
        <v>-1026</v>
      </c>
      <c r="D11233" s="490">
        <v>-168.05880000000002</v>
      </c>
    </row>
    <row r="11234" spans="1:4" x14ac:dyDescent="0.2">
      <c r="A11234" s="489" t="s">
        <v>9257</v>
      </c>
      <c r="B11234" s="489" t="s">
        <v>5153</v>
      </c>
      <c r="C11234" s="490">
        <v>570</v>
      </c>
      <c r="D11234" s="490">
        <v>0</v>
      </c>
    </row>
    <row r="11235" spans="1:4" x14ac:dyDescent="0.2">
      <c r="A11235" s="489" t="s">
        <v>9257</v>
      </c>
      <c r="B11235" s="489" t="s">
        <v>4884</v>
      </c>
      <c r="C11235" s="490">
        <v>7675</v>
      </c>
      <c r="D11235" s="490">
        <v>1452.1100000000001</v>
      </c>
    </row>
    <row r="11236" spans="1:4" x14ac:dyDescent="0.2">
      <c r="A11236" s="489" t="s">
        <v>9257</v>
      </c>
      <c r="B11236" s="489" t="s">
        <v>4896</v>
      </c>
      <c r="C11236" s="490">
        <v>7806</v>
      </c>
      <c r="D11236" s="490">
        <v>1433.1816000000001</v>
      </c>
    </row>
    <row r="11237" spans="1:4" x14ac:dyDescent="0.2">
      <c r="A11237" s="489" t="s">
        <v>9257</v>
      </c>
      <c r="B11237" s="489" t="s">
        <v>5153</v>
      </c>
      <c r="C11237" s="490">
        <v>2218</v>
      </c>
      <c r="D11237" s="490">
        <v>0</v>
      </c>
    </row>
    <row r="11238" spans="1:4" x14ac:dyDescent="0.2">
      <c r="A11238" s="489" t="s">
        <v>9257</v>
      </c>
      <c r="B11238" s="489" t="s">
        <v>4880</v>
      </c>
      <c r="C11238" s="490">
        <v>9507.777777777781</v>
      </c>
      <c r="D11238" s="490">
        <v>1816.9363333333381</v>
      </c>
    </row>
    <row r="11239" spans="1:4" x14ac:dyDescent="0.2">
      <c r="A11239" s="489" t="s">
        <v>9257</v>
      </c>
      <c r="B11239" s="489" t="s">
        <v>4881</v>
      </c>
      <c r="C11239" s="490">
        <v>7606.2222222222208</v>
      </c>
      <c r="D11239" s="490">
        <v>1379.008088888889</v>
      </c>
    </row>
    <row r="11240" spans="1:4" x14ac:dyDescent="0.2">
      <c r="A11240" s="489" t="s">
        <v>9257</v>
      </c>
      <c r="B11240" s="489" t="s">
        <v>4010</v>
      </c>
      <c r="C11240" s="490">
        <v>7407</v>
      </c>
      <c r="D11240" s="490">
        <v>2128.7718</v>
      </c>
    </row>
    <row r="11241" spans="1:4" x14ac:dyDescent="0.2">
      <c r="A11241" s="489" t="s">
        <v>9257</v>
      </c>
      <c r="B11241" s="489" t="s">
        <v>4014</v>
      </c>
      <c r="C11241" s="490">
        <v>1703</v>
      </c>
      <c r="D11241" s="490">
        <v>489.44220000000001</v>
      </c>
    </row>
    <row r="11242" spans="1:4" x14ac:dyDescent="0.2">
      <c r="A11242" s="489" t="s">
        <v>9257</v>
      </c>
      <c r="B11242" s="489" t="s">
        <v>4015</v>
      </c>
      <c r="C11242" s="490">
        <v>-1703</v>
      </c>
      <c r="D11242" s="490">
        <v>-278.95140000000004</v>
      </c>
    </row>
    <row r="11243" spans="1:4" x14ac:dyDescent="0.2">
      <c r="A11243" s="489" t="s">
        <v>9257</v>
      </c>
      <c r="B11243" s="489" t="s">
        <v>4827</v>
      </c>
      <c r="C11243" s="490">
        <v>3189</v>
      </c>
      <c r="D11243" s="490">
        <v>779.07270000000005</v>
      </c>
    </row>
    <row r="11244" spans="1:4" x14ac:dyDescent="0.2">
      <c r="A11244" s="489" t="s">
        <v>9257</v>
      </c>
      <c r="B11244" s="489" t="s">
        <v>4832</v>
      </c>
      <c r="C11244" s="490">
        <v>1146</v>
      </c>
      <c r="D11244" s="490">
        <v>279.96780000000001</v>
      </c>
    </row>
    <row r="11245" spans="1:4" x14ac:dyDescent="0.2">
      <c r="A11245" s="489" t="s">
        <v>9257</v>
      </c>
      <c r="B11245" s="489" t="s">
        <v>4833</v>
      </c>
      <c r="C11245" s="490">
        <v>-1146</v>
      </c>
      <c r="D11245" s="490">
        <v>-187.7148</v>
      </c>
    </row>
    <row r="11246" spans="1:4" x14ac:dyDescent="0.2">
      <c r="A11246" s="489" t="s">
        <v>9257</v>
      </c>
      <c r="B11246" s="489" t="s">
        <v>4010</v>
      </c>
      <c r="C11246" s="490">
        <v>5675</v>
      </c>
      <c r="D11246" s="490">
        <v>1630.9950000000001</v>
      </c>
    </row>
    <row r="11247" spans="1:4" x14ac:dyDescent="0.2">
      <c r="A11247" s="489" t="s">
        <v>9257</v>
      </c>
      <c r="B11247" s="489" t="s">
        <v>4014</v>
      </c>
      <c r="C11247" s="490">
        <v>2303</v>
      </c>
      <c r="D11247" s="490">
        <v>661.88220000000001</v>
      </c>
    </row>
    <row r="11248" spans="1:4" x14ac:dyDescent="0.2">
      <c r="A11248" s="489" t="s">
        <v>9257</v>
      </c>
      <c r="B11248" s="489" t="s">
        <v>4015</v>
      </c>
      <c r="C11248" s="490">
        <v>-2303</v>
      </c>
      <c r="D11248" s="490">
        <v>-377.23140000000001</v>
      </c>
    </row>
    <row r="11249" spans="1:4" x14ac:dyDescent="0.2">
      <c r="A11249" s="489" t="s">
        <v>9257</v>
      </c>
      <c r="B11249" s="489" t="s">
        <v>4010</v>
      </c>
      <c r="C11249" s="490">
        <v>6077</v>
      </c>
      <c r="D11249" s="490">
        <v>1746.5298</v>
      </c>
    </row>
    <row r="11250" spans="1:4" x14ac:dyDescent="0.2">
      <c r="A11250" s="489" t="s">
        <v>9257</v>
      </c>
      <c r="B11250" s="489" t="s">
        <v>4014</v>
      </c>
      <c r="C11250" s="490">
        <v>1696</v>
      </c>
      <c r="D11250" s="490">
        <v>487.43040000000002</v>
      </c>
    </row>
    <row r="11251" spans="1:4" x14ac:dyDescent="0.2">
      <c r="A11251" s="489" t="s">
        <v>9257</v>
      </c>
      <c r="B11251" s="489" t="s">
        <v>4015</v>
      </c>
      <c r="C11251" s="490">
        <v>-1696</v>
      </c>
      <c r="D11251" s="490">
        <v>-277.8048</v>
      </c>
    </row>
    <row r="11252" spans="1:4" x14ac:dyDescent="0.2">
      <c r="A11252" s="489" t="s">
        <v>9257</v>
      </c>
      <c r="B11252" s="489" t="s">
        <v>4827</v>
      </c>
      <c r="C11252" s="490">
        <v>5925</v>
      </c>
      <c r="D11252" s="490">
        <v>1447.4775</v>
      </c>
    </row>
    <row r="11253" spans="1:4" x14ac:dyDescent="0.2">
      <c r="A11253" s="489" t="s">
        <v>9257</v>
      </c>
      <c r="B11253" s="489" t="s">
        <v>4832</v>
      </c>
      <c r="C11253" s="490">
        <v>1719</v>
      </c>
      <c r="D11253" s="490">
        <v>419.95170000000002</v>
      </c>
    </row>
    <row r="11254" spans="1:4" x14ac:dyDescent="0.2">
      <c r="A11254" s="489" t="s">
        <v>9257</v>
      </c>
      <c r="B11254" s="489" t="s">
        <v>4833</v>
      </c>
      <c r="C11254" s="490">
        <v>-1719</v>
      </c>
      <c r="D11254" s="490">
        <v>-281.57220000000001</v>
      </c>
    </row>
    <row r="11255" spans="1:4" x14ac:dyDescent="0.2">
      <c r="A11255" s="489" t="s">
        <v>9257</v>
      </c>
      <c r="B11255" s="489" t="s">
        <v>4010</v>
      </c>
      <c r="C11255" s="490">
        <v>11972</v>
      </c>
      <c r="D11255" s="490">
        <v>3440.7528000000002</v>
      </c>
    </row>
    <row r="11256" spans="1:4" x14ac:dyDescent="0.2">
      <c r="A11256" s="489" t="s">
        <v>9257</v>
      </c>
      <c r="B11256" s="489" t="s">
        <v>4014</v>
      </c>
      <c r="C11256" s="490">
        <v>2476</v>
      </c>
      <c r="D11256" s="490">
        <v>711.60239999999999</v>
      </c>
    </row>
    <row r="11257" spans="1:4" x14ac:dyDescent="0.2">
      <c r="A11257" s="489" t="s">
        <v>9257</v>
      </c>
      <c r="B11257" s="489" t="s">
        <v>4015</v>
      </c>
      <c r="C11257" s="490">
        <v>-2476</v>
      </c>
      <c r="D11257" s="490">
        <v>-405.56880000000001</v>
      </c>
    </row>
    <row r="11258" spans="1:4" x14ac:dyDescent="0.2">
      <c r="A11258" s="489" t="s">
        <v>9257</v>
      </c>
      <c r="B11258" s="489" t="s">
        <v>4010</v>
      </c>
      <c r="C11258" s="490">
        <v>2833</v>
      </c>
      <c r="D11258" s="490">
        <v>814.20420000000001</v>
      </c>
    </row>
    <row r="11259" spans="1:4" x14ac:dyDescent="0.2">
      <c r="A11259" s="489" t="s">
        <v>9257</v>
      </c>
      <c r="B11259" s="489" t="s">
        <v>4014</v>
      </c>
      <c r="C11259" s="490">
        <v>2522</v>
      </c>
      <c r="D11259" s="490">
        <v>724.82280000000003</v>
      </c>
    </row>
    <row r="11260" spans="1:4" x14ac:dyDescent="0.2">
      <c r="A11260" s="489" t="s">
        <v>9257</v>
      </c>
      <c r="B11260" s="489" t="s">
        <v>4015</v>
      </c>
      <c r="C11260" s="490">
        <v>-1606.5</v>
      </c>
      <c r="D11260" s="490">
        <v>-263.1447</v>
      </c>
    </row>
    <row r="11261" spans="1:4" x14ac:dyDescent="0.2">
      <c r="A11261" s="489" t="s">
        <v>9257</v>
      </c>
      <c r="B11261" s="489" t="s">
        <v>4016</v>
      </c>
      <c r="C11261" s="490">
        <v>-915.5</v>
      </c>
      <c r="D11261" s="490">
        <v>-109.86</v>
      </c>
    </row>
    <row r="11262" spans="1:4" x14ac:dyDescent="0.2">
      <c r="A11262" s="489" t="s">
        <v>9257</v>
      </c>
      <c r="B11262" s="489" t="s">
        <v>4827</v>
      </c>
      <c r="C11262" s="490">
        <v>9039</v>
      </c>
      <c r="D11262" s="490">
        <v>2208.2276999999999</v>
      </c>
    </row>
    <row r="11263" spans="1:4" x14ac:dyDescent="0.2">
      <c r="A11263" s="489" t="s">
        <v>9257</v>
      </c>
      <c r="B11263" s="489" t="s">
        <v>4832</v>
      </c>
      <c r="C11263" s="490">
        <v>1341</v>
      </c>
      <c r="D11263" s="490">
        <v>327.60630000000003</v>
      </c>
    </row>
    <row r="11264" spans="1:4" x14ac:dyDescent="0.2">
      <c r="A11264" s="489" t="s">
        <v>9257</v>
      </c>
      <c r="B11264" s="489" t="s">
        <v>4833</v>
      </c>
      <c r="C11264" s="490">
        <v>-1341</v>
      </c>
      <c r="D11264" s="490">
        <v>-219.6558</v>
      </c>
    </row>
    <row r="11265" spans="1:4" x14ac:dyDescent="0.2">
      <c r="A11265" s="489" t="s">
        <v>9257</v>
      </c>
      <c r="B11265" s="489" t="s">
        <v>4010</v>
      </c>
      <c r="C11265" s="490">
        <v>2486</v>
      </c>
      <c r="D11265" s="490">
        <v>714.47640000000001</v>
      </c>
    </row>
    <row r="11266" spans="1:4" x14ac:dyDescent="0.2">
      <c r="A11266" s="489" t="s">
        <v>9257</v>
      </c>
      <c r="B11266" s="489" t="s">
        <v>4014</v>
      </c>
      <c r="C11266" s="490">
        <v>1779</v>
      </c>
      <c r="D11266" s="490">
        <v>511.28460000000001</v>
      </c>
    </row>
    <row r="11267" spans="1:4" x14ac:dyDescent="0.2">
      <c r="A11267" s="489" t="s">
        <v>9257</v>
      </c>
      <c r="B11267" s="489" t="s">
        <v>4015</v>
      </c>
      <c r="C11267" s="490">
        <v>-1279.5</v>
      </c>
      <c r="D11267" s="490">
        <v>-209.5821</v>
      </c>
    </row>
    <row r="11268" spans="1:4" x14ac:dyDescent="0.2">
      <c r="A11268" s="489" t="s">
        <v>9257</v>
      </c>
      <c r="B11268" s="489" t="s">
        <v>4016</v>
      </c>
      <c r="C11268" s="490">
        <v>-499.5</v>
      </c>
      <c r="D11268" s="490">
        <v>-59.94</v>
      </c>
    </row>
    <row r="11269" spans="1:4" x14ac:dyDescent="0.2">
      <c r="A11269" s="489" t="s">
        <v>9257</v>
      </c>
      <c r="B11269" s="489" t="s">
        <v>5153</v>
      </c>
      <c r="C11269" s="490">
        <v>969</v>
      </c>
      <c r="D11269" s="490">
        <v>0</v>
      </c>
    </row>
    <row r="11270" spans="1:4" x14ac:dyDescent="0.2">
      <c r="A11270" s="489" t="s">
        <v>9257</v>
      </c>
      <c r="B11270" s="489" t="s">
        <v>4880</v>
      </c>
      <c r="C11270" s="490">
        <v>7535</v>
      </c>
      <c r="D11270" s="490">
        <v>1439.9385</v>
      </c>
    </row>
    <row r="11271" spans="1:4" x14ac:dyDescent="0.2">
      <c r="A11271" s="489" t="s">
        <v>9257</v>
      </c>
      <c r="B11271" s="489" t="s">
        <v>3291</v>
      </c>
      <c r="C11271" s="490">
        <v>5158</v>
      </c>
      <c r="D11271" s="490">
        <v>1703.6874</v>
      </c>
    </row>
    <row r="11272" spans="1:4" x14ac:dyDescent="0.2">
      <c r="A11272" s="489" t="s">
        <v>9257</v>
      </c>
      <c r="B11272" s="489" t="s">
        <v>3295</v>
      </c>
      <c r="C11272" s="490">
        <v>1878</v>
      </c>
      <c r="D11272" s="490">
        <v>620.30340000000001</v>
      </c>
    </row>
    <row r="11273" spans="1:4" x14ac:dyDescent="0.2">
      <c r="A11273" s="489" t="s">
        <v>9257</v>
      </c>
      <c r="B11273" s="489" t="s">
        <v>3296</v>
      </c>
      <c r="C11273" s="490">
        <v>-1878</v>
      </c>
      <c r="D11273" s="490">
        <v>-307.6164</v>
      </c>
    </row>
    <row r="11274" spans="1:4" x14ac:dyDescent="0.2">
      <c r="A11274" s="489" t="s">
        <v>9257</v>
      </c>
      <c r="B11274" s="489" t="s">
        <v>5153</v>
      </c>
      <c r="C11274" s="490">
        <v>3531</v>
      </c>
      <c r="D11274" s="490">
        <v>0</v>
      </c>
    </row>
    <row r="11275" spans="1:4" x14ac:dyDescent="0.2">
      <c r="A11275" s="489" t="s">
        <v>9257</v>
      </c>
      <c r="B11275" s="489" t="s">
        <v>4880</v>
      </c>
      <c r="C11275" s="490">
        <v>7017.7777777777801</v>
      </c>
      <c r="D11275" s="490">
        <v>1341.09733333333</v>
      </c>
    </row>
    <row r="11276" spans="1:4" x14ac:dyDescent="0.2">
      <c r="A11276" s="489" t="s">
        <v>9257</v>
      </c>
      <c r="B11276" s="489" t="s">
        <v>4881</v>
      </c>
      <c r="C11276" s="490">
        <v>18246.222222222201</v>
      </c>
      <c r="D11276" s="490">
        <v>3308.0400888888903</v>
      </c>
    </row>
    <row r="11277" spans="1:4" x14ac:dyDescent="0.2">
      <c r="A11277" s="489" t="s">
        <v>9257</v>
      </c>
      <c r="B11277" s="489" t="s">
        <v>5153</v>
      </c>
      <c r="C11277" s="490">
        <v>7322</v>
      </c>
      <c r="D11277" s="490">
        <v>0</v>
      </c>
    </row>
    <row r="11278" spans="1:4" x14ac:dyDescent="0.2">
      <c r="A11278" s="489" t="s">
        <v>9257</v>
      </c>
      <c r="B11278" s="489" t="s">
        <v>4881</v>
      </c>
      <c r="C11278" s="490">
        <v>2784.3157894736801</v>
      </c>
      <c r="D11278" s="490">
        <v>504.79645263157903</v>
      </c>
    </row>
    <row r="11279" spans="1:4" x14ac:dyDescent="0.2">
      <c r="A11279" s="489" t="s">
        <v>9257</v>
      </c>
      <c r="B11279" s="489" t="s">
        <v>4882</v>
      </c>
      <c r="C11279" s="490">
        <v>23666.684210526302</v>
      </c>
      <c r="D11279" s="490">
        <v>3826.90283684211</v>
      </c>
    </row>
    <row r="11280" spans="1:4" x14ac:dyDescent="0.2">
      <c r="A11280" s="489" t="s">
        <v>9257</v>
      </c>
      <c r="B11280" s="489" t="s">
        <v>4010</v>
      </c>
      <c r="C11280" s="490">
        <v>6174</v>
      </c>
      <c r="D11280" s="490">
        <v>1774.4076</v>
      </c>
    </row>
    <row r="11281" spans="1:4" x14ac:dyDescent="0.2">
      <c r="A11281" s="489" t="s">
        <v>9257</v>
      </c>
      <c r="B11281" s="489" t="s">
        <v>4014</v>
      </c>
      <c r="C11281" s="490">
        <v>964</v>
      </c>
      <c r="D11281" s="490">
        <v>277.05360000000002</v>
      </c>
    </row>
    <row r="11282" spans="1:4" x14ac:dyDescent="0.2">
      <c r="A11282" s="489" t="s">
        <v>9257</v>
      </c>
      <c r="B11282" s="489" t="s">
        <v>4015</v>
      </c>
      <c r="C11282" s="490">
        <v>-964</v>
      </c>
      <c r="D11282" s="490">
        <v>-157.9032</v>
      </c>
    </row>
    <row r="11283" spans="1:4" x14ac:dyDescent="0.2">
      <c r="A11283" s="489" t="s">
        <v>9257</v>
      </c>
      <c r="B11283" s="489" t="s">
        <v>4827</v>
      </c>
      <c r="C11283" s="490">
        <v>15936</v>
      </c>
      <c r="D11283" s="490">
        <v>3893.1648</v>
      </c>
    </row>
    <row r="11284" spans="1:4" x14ac:dyDescent="0.2">
      <c r="A11284" s="489" t="s">
        <v>9257</v>
      </c>
      <c r="B11284" s="489" t="s">
        <v>4832</v>
      </c>
      <c r="C11284" s="490">
        <v>1237</v>
      </c>
      <c r="D11284" s="490">
        <v>302.19909999999999</v>
      </c>
    </row>
    <row r="11285" spans="1:4" x14ac:dyDescent="0.2">
      <c r="A11285" s="489" t="s">
        <v>9257</v>
      </c>
      <c r="B11285" s="489" t="s">
        <v>4833</v>
      </c>
      <c r="C11285" s="490">
        <v>-1237</v>
      </c>
      <c r="D11285" s="490">
        <v>-202.6206</v>
      </c>
    </row>
    <row r="11286" spans="1:4" x14ac:dyDescent="0.2">
      <c r="A11286" s="489" t="s">
        <v>9257</v>
      </c>
      <c r="B11286" s="489" t="s">
        <v>5153</v>
      </c>
      <c r="C11286" s="490">
        <v>1830</v>
      </c>
      <c r="D11286" s="490">
        <v>0</v>
      </c>
    </row>
    <row r="11287" spans="1:4" x14ac:dyDescent="0.2">
      <c r="A11287" s="489" t="s">
        <v>9257</v>
      </c>
      <c r="B11287" s="489" t="s">
        <v>4896</v>
      </c>
      <c r="C11287" s="490">
        <v>6389.4366197183099</v>
      </c>
      <c r="D11287" s="490">
        <v>1173.1005633802802</v>
      </c>
    </row>
    <row r="11288" spans="1:4" x14ac:dyDescent="0.2">
      <c r="A11288" s="489" t="s">
        <v>9257</v>
      </c>
      <c r="B11288" s="489" t="s">
        <v>4897</v>
      </c>
      <c r="C11288" s="490">
        <v>2683.5633802816901</v>
      </c>
      <c r="D11288" s="490">
        <v>467.47674084507003</v>
      </c>
    </row>
    <row r="11289" spans="1:4" x14ac:dyDescent="0.2">
      <c r="A11289" s="489" t="s">
        <v>9257</v>
      </c>
      <c r="B11289" s="489" t="s">
        <v>5153</v>
      </c>
      <c r="C11289" s="490">
        <v>2652</v>
      </c>
      <c r="D11289" s="490">
        <v>0</v>
      </c>
    </row>
    <row r="11290" spans="1:4" x14ac:dyDescent="0.2">
      <c r="A11290" s="489" t="s">
        <v>9257</v>
      </c>
      <c r="B11290" s="489" t="s">
        <v>5436</v>
      </c>
      <c r="C11290" s="490">
        <v>9258.2456140350896</v>
      </c>
      <c r="D11290" s="490">
        <v>1346.1489122807</v>
      </c>
    </row>
    <row r="11291" spans="1:4" x14ac:dyDescent="0.2">
      <c r="A11291" s="489" t="s">
        <v>9257</v>
      </c>
      <c r="B11291" s="489" t="s">
        <v>5464</v>
      </c>
      <c r="C11291" s="490">
        <v>3934.7543859649104</v>
      </c>
      <c r="D11291" s="490">
        <v>542.60262982456106</v>
      </c>
    </row>
    <row r="11292" spans="1:4" x14ac:dyDescent="0.2">
      <c r="A11292" s="489" t="s">
        <v>9257</v>
      </c>
      <c r="B11292" s="489" t="s">
        <v>4827</v>
      </c>
      <c r="C11292" s="490">
        <v>10183</v>
      </c>
      <c r="D11292" s="490">
        <v>2487.7069000000001</v>
      </c>
    </row>
    <row r="11293" spans="1:4" x14ac:dyDescent="0.2">
      <c r="A11293" s="489" t="s">
        <v>9257</v>
      </c>
      <c r="B11293" s="489" t="s">
        <v>4832</v>
      </c>
      <c r="C11293" s="490">
        <v>1218</v>
      </c>
      <c r="D11293" s="490">
        <v>297.55740000000003</v>
      </c>
    </row>
    <row r="11294" spans="1:4" x14ac:dyDescent="0.2">
      <c r="A11294" s="489" t="s">
        <v>9257</v>
      </c>
      <c r="B11294" s="489" t="s">
        <v>4833</v>
      </c>
      <c r="C11294" s="490">
        <v>-1218</v>
      </c>
      <c r="D11294" s="490">
        <v>-199.50840000000002</v>
      </c>
    </row>
    <row r="11295" spans="1:4" x14ac:dyDescent="0.2">
      <c r="A11295" s="489" t="s">
        <v>9257</v>
      </c>
      <c r="B11295" s="489" t="s">
        <v>4010</v>
      </c>
      <c r="C11295" s="490">
        <v>28566</v>
      </c>
      <c r="D11295" s="490">
        <v>8209.8684000000012</v>
      </c>
    </row>
    <row r="11296" spans="1:4" x14ac:dyDescent="0.2">
      <c r="A11296" s="489" t="s">
        <v>9257</v>
      </c>
      <c r="B11296" s="489" t="s">
        <v>4014</v>
      </c>
      <c r="C11296" s="490">
        <v>1284</v>
      </c>
      <c r="D11296" s="490">
        <v>369.02160000000003</v>
      </c>
    </row>
    <row r="11297" spans="1:4" x14ac:dyDescent="0.2">
      <c r="A11297" s="489" t="s">
        <v>9257</v>
      </c>
      <c r="B11297" s="489" t="s">
        <v>4015</v>
      </c>
      <c r="C11297" s="490">
        <v>-1284</v>
      </c>
      <c r="D11297" s="490">
        <v>-210.31920000000002</v>
      </c>
    </row>
    <row r="11298" spans="1:4" x14ac:dyDescent="0.2">
      <c r="A11298" s="489" t="s">
        <v>9257</v>
      </c>
      <c r="B11298" s="489" t="s">
        <v>3275</v>
      </c>
      <c r="C11298" s="490">
        <v>4013</v>
      </c>
      <c r="D11298" s="490">
        <v>1366.4265</v>
      </c>
    </row>
    <row r="11299" spans="1:4" x14ac:dyDescent="0.2">
      <c r="A11299" s="489" t="s">
        <v>9257</v>
      </c>
      <c r="B11299" s="489" t="s">
        <v>3279</v>
      </c>
      <c r="C11299" s="490">
        <v>1024</v>
      </c>
      <c r="D11299" s="490">
        <v>348.67200000000003</v>
      </c>
    </row>
    <row r="11300" spans="1:4" x14ac:dyDescent="0.2">
      <c r="A11300" s="489" t="s">
        <v>9257</v>
      </c>
      <c r="B11300" s="489" t="s">
        <v>3280</v>
      </c>
      <c r="C11300" s="490">
        <v>-1024</v>
      </c>
      <c r="D11300" s="490">
        <v>-167.7312</v>
      </c>
    </row>
    <row r="11301" spans="1:4" x14ac:dyDescent="0.2">
      <c r="A11301" s="489" t="s">
        <v>9257</v>
      </c>
      <c r="B11301" s="489" t="s">
        <v>4010</v>
      </c>
      <c r="C11301" s="490">
        <v>5791</v>
      </c>
      <c r="D11301" s="490">
        <v>1664.3334</v>
      </c>
    </row>
    <row r="11302" spans="1:4" x14ac:dyDescent="0.2">
      <c r="A11302" s="489" t="s">
        <v>9257</v>
      </c>
      <c r="B11302" s="489" t="s">
        <v>4014</v>
      </c>
      <c r="C11302" s="490">
        <v>702</v>
      </c>
      <c r="D11302" s="490">
        <v>201.75480000000002</v>
      </c>
    </row>
    <row r="11303" spans="1:4" x14ac:dyDescent="0.2">
      <c r="A11303" s="489" t="s">
        <v>9257</v>
      </c>
      <c r="B11303" s="489" t="s">
        <v>4015</v>
      </c>
      <c r="C11303" s="490">
        <v>-702</v>
      </c>
      <c r="D11303" s="490">
        <v>-114.9876</v>
      </c>
    </row>
    <row r="11304" spans="1:4" x14ac:dyDescent="0.2">
      <c r="A11304" s="489" t="s">
        <v>9257</v>
      </c>
      <c r="B11304" s="489" t="s">
        <v>4010</v>
      </c>
      <c r="C11304" s="490">
        <v>7044</v>
      </c>
      <c r="D11304" s="490">
        <v>2024.4456</v>
      </c>
    </row>
    <row r="11305" spans="1:4" x14ac:dyDescent="0.2">
      <c r="A11305" s="489" t="s">
        <v>9257</v>
      </c>
      <c r="B11305" s="489" t="s">
        <v>4010</v>
      </c>
      <c r="C11305" s="490">
        <v>7106</v>
      </c>
      <c r="D11305" s="490">
        <v>2042.2644</v>
      </c>
    </row>
    <row r="11306" spans="1:4" x14ac:dyDescent="0.2">
      <c r="A11306" s="489" t="s">
        <v>9257</v>
      </c>
      <c r="B11306" s="489" t="s">
        <v>4014</v>
      </c>
      <c r="C11306" s="490">
        <v>3646</v>
      </c>
      <c r="D11306" s="490">
        <v>1047.8604</v>
      </c>
    </row>
    <row r="11307" spans="1:4" x14ac:dyDescent="0.2">
      <c r="A11307" s="489" t="s">
        <v>9257</v>
      </c>
      <c r="B11307" s="489" t="s">
        <v>4015</v>
      </c>
      <c r="C11307" s="490">
        <v>-3225.6000000000004</v>
      </c>
      <c r="D11307" s="490">
        <v>-528.35328000000004</v>
      </c>
    </row>
    <row r="11308" spans="1:4" x14ac:dyDescent="0.2">
      <c r="A11308" s="489" t="s">
        <v>9257</v>
      </c>
      <c r="B11308" s="489" t="s">
        <v>4016</v>
      </c>
      <c r="C11308" s="490">
        <v>-420.40000000000003</v>
      </c>
      <c r="D11308" s="490">
        <v>-50.448</v>
      </c>
    </row>
    <row r="11309" spans="1:4" x14ac:dyDescent="0.2">
      <c r="A11309" s="489" t="s">
        <v>9257</v>
      </c>
      <c r="B11309" s="489" t="s">
        <v>4010</v>
      </c>
      <c r="C11309" s="490">
        <v>4277</v>
      </c>
      <c r="D11309" s="490">
        <v>1229.2098000000001</v>
      </c>
    </row>
    <row r="11310" spans="1:4" x14ac:dyDescent="0.2">
      <c r="A11310" s="489" t="s">
        <v>9257</v>
      </c>
      <c r="B11310" s="489" t="s">
        <v>4014</v>
      </c>
      <c r="C11310" s="490">
        <v>2864</v>
      </c>
      <c r="D11310" s="490">
        <v>823.11360000000002</v>
      </c>
    </row>
    <row r="11311" spans="1:4" x14ac:dyDescent="0.2">
      <c r="A11311" s="489" t="s">
        <v>9257</v>
      </c>
      <c r="B11311" s="489" t="s">
        <v>4015</v>
      </c>
      <c r="C11311" s="490">
        <v>-2142.3000000000002</v>
      </c>
      <c r="D11311" s="490">
        <v>-350.90874000000002</v>
      </c>
    </row>
    <row r="11312" spans="1:4" x14ac:dyDescent="0.2">
      <c r="A11312" s="489" t="s">
        <v>9257</v>
      </c>
      <c r="B11312" s="489" t="s">
        <v>4016</v>
      </c>
      <c r="C11312" s="490">
        <v>-721.7</v>
      </c>
      <c r="D11312" s="490">
        <v>-86.603999999999999</v>
      </c>
    </row>
    <row r="11313" spans="1:4" x14ac:dyDescent="0.2">
      <c r="A11313" s="489" t="s">
        <v>9257</v>
      </c>
      <c r="B11313" s="489" t="s">
        <v>4010</v>
      </c>
      <c r="C11313" s="490">
        <v>2801</v>
      </c>
      <c r="D11313" s="490">
        <v>805.00740000000008</v>
      </c>
    </row>
    <row r="11314" spans="1:4" x14ac:dyDescent="0.2">
      <c r="A11314" s="489" t="s">
        <v>9257</v>
      </c>
      <c r="B11314" s="489" t="s">
        <v>4014</v>
      </c>
      <c r="C11314" s="490">
        <v>5591</v>
      </c>
      <c r="D11314" s="490">
        <v>1606.8534</v>
      </c>
    </row>
    <row r="11315" spans="1:4" x14ac:dyDescent="0.2">
      <c r="A11315" s="489" t="s">
        <v>9257</v>
      </c>
      <c r="B11315" s="489" t="s">
        <v>4015</v>
      </c>
      <c r="C11315" s="490">
        <v>-2517.6</v>
      </c>
      <c r="D11315" s="490">
        <v>-412.38288</v>
      </c>
    </row>
    <row r="11316" spans="1:4" x14ac:dyDescent="0.2">
      <c r="A11316" s="489" t="s">
        <v>9257</v>
      </c>
      <c r="B11316" s="489" t="s">
        <v>4016</v>
      </c>
      <c r="C11316" s="490">
        <v>-3073.4</v>
      </c>
      <c r="D11316" s="490">
        <v>-368.80799999999999</v>
      </c>
    </row>
    <row r="11317" spans="1:4" x14ac:dyDescent="0.2">
      <c r="A11317" s="489" t="s">
        <v>9257</v>
      </c>
      <c r="B11317" s="489" t="s">
        <v>1105</v>
      </c>
      <c r="C11317" s="490">
        <v>2713.4</v>
      </c>
      <c r="D11317" s="490">
        <v>1373.5230800000002</v>
      </c>
    </row>
    <row r="11318" spans="1:4" x14ac:dyDescent="0.2">
      <c r="A11318" s="489" t="s">
        <v>9257</v>
      </c>
      <c r="B11318" s="489" t="s">
        <v>1107</v>
      </c>
      <c r="C11318" s="490">
        <v>1075.6000000000001</v>
      </c>
      <c r="D11318" s="490">
        <v>491.54920000000004</v>
      </c>
    </row>
    <row r="11319" spans="1:4" x14ac:dyDescent="0.2">
      <c r="A11319" s="489" t="s">
        <v>9257</v>
      </c>
      <c r="B11319" s="489" t="s">
        <v>1115</v>
      </c>
      <c r="C11319" s="490">
        <v>3586.7000000000003</v>
      </c>
      <c r="D11319" s="490">
        <v>1955.8275100000001</v>
      </c>
    </row>
    <row r="11320" spans="1:4" x14ac:dyDescent="0.2">
      <c r="A11320" s="489" t="s">
        <v>9257</v>
      </c>
      <c r="B11320" s="489" t="s">
        <v>1115</v>
      </c>
      <c r="C11320" s="490">
        <v>5303.25</v>
      </c>
      <c r="D11320" s="490">
        <v>2891.8622250000003</v>
      </c>
    </row>
    <row r="11321" spans="1:4" x14ac:dyDescent="0.2">
      <c r="A11321" s="489" t="s">
        <v>9257</v>
      </c>
      <c r="B11321" s="489" t="s">
        <v>1129</v>
      </c>
      <c r="C11321" s="490">
        <v>1767.75</v>
      </c>
      <c r="D11321" s="490">
        <v>869.90977500000008</v>
      </c>
    </row>
    <row r="11322" spans="1:4" x14ac:dyDescent="0.2">
      <c r="A11322" s="489" t="s">
        <v>9257</v>
      </c>
      <c r="B11322" s="489" t="s">
        <v>1115</v>
      </c>
      <c r="C11322" s="490">
        <v>11252</v>
      </c>
      <c r="D11322" s="490">
        <v>6135.7156000000004</v>
      </c>
    </row>
    <row r="11323" spans="1:4" x14ac:dyDescent="0.2">
      <c r="A11323" s="489" t="s">
        <v>9257</v>
      </c>
      <c r="B11323" s="489" t="s">
        <v>1115</v>
      </c>
      <c r="C11323" s="490">
        <v>10348.1</v>
      </c>
      <c r="D11323" s="490">
        <v>5642.8189300000004</v>
      </c>
    </row>
    <row r="11324" spans="1:4" x14ac:dyDescent="0.2">
      <c r="A11324" s="489" t="s">
        <v>9257</v>
      </c>
      <c r="B11324" s="489" t="s">
        <v>1129</v>
      </c>
      <c r="C11324" s="490">
        <v>3335</v>
      </c>
      <c r="D11324" s="490">
        <v>1641.1535000000001</v>
      </c>
    </row>
    <row r="11325" spans="1:4" x14ac:dyDescent="0.2">
      <c r="A11325" s="489" t="s">
        <v>9257</v>
      </c>
      <c r="B11325" s="489" t="s">
        <v>1129</v>
      </c>
      <c r="C11325" s="490">
        <v>5877.5</v>
      </c>
      <c r="D11325" s="490">
        <v>2892.3177500000002</v>
      </c>
    </row>
    <row r="11326" spans="1:4" x14ac:dyDescent="0.2">
      <c r="A11326" s="489" t="s">
        <v>9257</v>
      </c>
      <c r="B11326" s="489" t="s">
        <v>1136</v>
      </c>
      <c r="C11326" s="490">
        <v>4891.7</v>
      </c>
      <c r="D11326" s="490">
        <v>2286.8697500000003</v>
      </c>
    </row>
    <row r="11327" spans="1:4" x14ac:dyDescent="0.2">
      <c r="A11327" s="489" t="s">
        <v>9257</v>
      </c>
      <c r="B11327" s="489" t="s">
        <v>1136</v>
      </c>
      <c r="C11327" s="490">
        <v>27417.592592592602</v>
      </c>
      <c r="D11327" s="490">
        <v>12817.724537037</v>
      </c>
    </row>
    <row r="11328" spans="1:4" x14ac:dyDescent="0.2">
      <c r="A11328" s="489" t="s">
        <v>9257</v>
      </c>
      <c r="B11328" s="489" t="s">
        <v>1137</v>
      </c>
      <c r="C11328" s="490">
        <v>2193.4074074074101</v>
      </c>
      <c r="D11328" s="490">
        <v>975.62761481481505</v>
      </c>
    </row>
    <row r="11329" spans="1:4" x14ac:dyDescent="0.2">
      <c r="A11329" s="489" t="s">
        <v>9257</v>
      </c>
      <c r="B11329" s="489" t="s">
        <v>1136</v>
      </c>
      <c r="C11329" s="490">
        <v>11179.6</v>
      </c>
      <c r="D11329" s="490">
        <v>5226.4630000000006</v>
      </c>
    </row>
    <row r="11330" spans="1:4" x14ac:dyDescent="0.2">
      <c r="A11330" s="489" t="s">
        <v>9257</v>
      </c>
      <c r="B11330" s="489" t="s">
        <v>1136</v>
      </c>
      <c r="C11330" s="490">
        <v>6442.4000000000005</v>
      </c>
      <c r="D11330" s="490">
        <v>3011.8220000000001</v>
      </c>
    </row>
    <row r="11331" spans="1:4" x14ac:dyDescent="0.2">
      <c r="A11331" s="489" t="s">
        <v>9257</v>
      </c>
      <c r="B11331" s="489" t="s">
        <v>1136</v>
      </c>
      <c r="C11331" s="490">
        <v>35074.9</v>
      </c>
      <c r="D11331" s="490">
        <v>16397.515749999999</v>
      </c>
    </row>
    <row r="11332" spans="1:4" x14ac:dyDescent="0.2">
      <c r="A11332" s="489" t="s">
        <v>9257</v>
      </c>
      <c r="B11332" s="489" t="s">
        <v>173</v>
      </c>
      <c r="C11332" s="490">
        <v>8187.6</v>
      </c>
      <c r="D11332" s="490">
        <v>3521.4867600000002</v>
      </c>
    </row>
    <row r="11333" spans="1:4" x14ac:dyDescent="0.2">
      <c r="A11333" s="489" t="s">
        <v>9257</v>
      </c>
      <c r="B11333" s="489" t="s">
        <v>173</v>
      </c>
      <c r="C11333" s="490">
        <v>9907</v>
      </c>
      <c r="D11333" s="490">
        <v>4261.0007000000005</v>
      </c>
    </row>
    <row r="11334" spans="1:4" x14ac:dyDescent="0.2">
      <c r="A11334" s="489" t="s">
        <v>9257</v>
      </c>
      <c r="B11334" s="489" t="s">
        <v>173</v>
      </c>
      <c r="C11334" s="490">
        <v>7736</v>
      </c>
      <c r="D11334" s="490">
        <v>3327.2536</v>
      </c>
    </row>
    <row r="11335" spans="1:4" x14ac:dyDescent="0.2">
      <c r="A11335" s="489" t="s">
        <v>9257</v>
      </c>
      <c r="B11335" s="489" t="s">
        <v>173</v>
      </c>
      <c r="C11335" s="490">
        <v>4452</v>
      </c>
      <c r="D11335" s="490">
        <v>1914.8052</v>
      </c>
    </row>
    <row r="11336" spans="1:4" x14ac:dyDescent="0.2">
      <c r="A11336" s="489" t="s">
        <v>9257</v>
      </c>
      <c r="B11336" s="489" t="s">
        <v>173</v>
      </c>
      <c r="C11336" s="490">
        <v>2214</v>
      </c>
      <c r="D11336" s="490">
        <v>952.2414</v>
      </c>
    </row>
    <row r="11337" spans="1:4" x14ac:dyDescent="0.2">
      <c r="A11337" s="489" t="s">
        <v>9257</v>
      </c>
      <c r="B11337" s="489" t="s">
        <v>178</v>
      </c>
      <c r="C11337" s="490">
        <v>2980.6000000000004</v>
      </c>
      <c r="D11337" s="490">
        <v>1281.95606</v>
      </c>
    </row>
    <row r="11338" spans="1:4" x14ac:dyDescent="0.2">
      <c r="A11338" s="489" t="s">
        <v>9257</v>
      </c>
      <c r="B11338" s="489" t="s">
        <v>179</v>
      </c>
      <c r="C11338" s="490">
        <v>-2980.6000000000004</v>
      </c>
      <c r="D11338" s="490">
        <v>-536.50800000000004</v>
      </c>
    </row>
    <row r="11339" spans="1:4" x14ac:dyDescent="0.2">
      <c r="A11339" s="489" t="s">
        <v>9257</v>
      </c>
      <c r="B11339" s="489" t="s">
        <v>173</v>
      </c>
      <c r="C11339" s="490">
        <v>5287</v>
      </c>
      <c r="D11339" s="490">
        <v>2273.9387000000002</v>
      </c>
    </row>
    <row r="11340" spans="1:4" x14ac:dyDescent="0.2">
      <c r="A11340" s="489" t="s">
        <v>9257</v>
      </c>
      <c r="B11340" s="489" t="s">
        <v>3264</v>
      </c>
      <c r="C11340" s="490">
        <v>4593</v>
      </c>
      <c r="D11340" s="490">
        <v>1797.7002</v>
      </c>
    </row>
    <row r="11341" spans="1:4" x14ac:dyDescent="0.2">
      <c r="A11341" s="489" t="s">
        <v>9257</v>
      </c>
      <c r="B11341" s="489" t="s">
        <v>3264</v>
      </c>
      <c r="C11341" s="490">
        <v>11340</v>
      </c>
      <c r="D11341" s="490">
        <v>4438.4760000000006</v>
      </c>
    </row>
    <row r="11342" spans="1:4" x14ac:dyDescent="0.2">
      <c r="A11342" s="489" t="s">
        <v>9257</v>
      </c>
      <c r="B11342" s="489" t="s">
        <v>3264</v>
      </c>
      <c r="C11342" s="490">
        <v>4820</v>
      </c>
      <c r="D11342" s="490">
        <v>1886.548</v>
      </c>
    </row>
    <row r="11343" spans="1:4" x14ac:dyDescent="0.2">
      <c r="A11343" s="489" t="s">
        <v>9257</v>
      </c>
      <c r="B11343" s="489" t="s">
        <v>3264</v>
      </c>
      <c r="C11343" s="490">
        <v>7085</v>
      </c>
      <c r="D11343" s="490">
        <v>2773.069</v>
      </c>
    </row>
    <row r="11344" spans="1:4" x14ac:dyDescent="0.2">
      <c r="A11344" s="489" t="s">
        <v>9257</v>
      </c>
      <c r="B11344" s="489" t="s">
        <v>3264</v>
      </c>
      <c r="C11344" s="490">
        <v>2952</v>
      </c>
      <c r="D11344" s="490">
        <v>1155.4128000000001</v>
      </c>
    </row>
    <row r="11345" spans="1:4" x14ac:dyDescent="0.2">
      <c r="A11345" s="489" t="s">
        <v>9257</v>
      </c>
      <c r="B11345" s="489" t="s">
        <v>3268</v>
      </c>
      <c r="C11345" s="490">
        <v>877</v>
      </c>
      <c r="D11345" s="490">
        <v>343.25780000000003</v>
      </c>
    </row>
    <row r="11346" spans="1:4" x14ac:dyDescent="0.2">
      <c r="A11346" s="489" t="s">
        <v>9257</v>
      </c>
      <c r="B11346" s="489" t="s">
        <v>3269</v>
      </c>
      <c r="C11346" s="490">
        <v>-877</v>
      </c>
      <c r="D11346" s="490">
        <v>-143.65260000000001</v>
      </c>
    </row>
    <row r="11347" spans="1:4" x14ac:dyDescent="0.2">
      <c r="A11347" s="489" t="s">
        <v>9257</v>
      </c>
      <c r="B11347" s="489" t="s">
        <v>3264</v>
      </c>
      <c r="C11347" s="490">
        <v>9209</v>
      </c>
      <c r="D11347" s="490">
        <v>3604.4026000000003</v>
      </c>
    </row>
    <row r="11348" spans="1:4" x14ac:dyDescent="0.2">
      <c r="A11348" s="489" t="s">
        <v>9257</v>
      </c>
      <c r="B11348" s="489" t="s">
        <v>6051</v>
      </c>
      <c r="C11348" s="490">
        <v>3552.1000000000004</v>
      </c>
      <c r="D11348" s="490">
        <v>112.63709100000001</v>
      </c>
    </row>
    <row r="11349" spans="1:4" x14ac:dyDescent="0.2">
      <c r="A11349" s="489" t="s">
        <v>9257</v>
      </c>
      <c r="B11349" s="489" t="s">
        <v>4904</v>
      </c>
      <c r="C11349" s="490">
        <v>10656.300000000001</v>
      </c>
      <c r="D11349" s="490">
        <v>1859.5243500000001</v>
      </c>
    </row>
    <row r="11350" spans="1:4" x14ac:dyDescent="0.2">
      <c r="A11350" s="489" t="s">
        <v>9257</v>
      </c>
      <c r="B11350" s="489" t="s">
        <v>4905</v>
      </c>
      <c r="C11350" s="490">
        <v>21312.600000000002</v>
      </c>
      <c r="D11350" s="490">
        <v>3529.3665600000004</v>
      </c>
    </row>
    <row r="11351" spans="1:4" x14ac:dyDescent="0.2">
      <c r="A11351" s="489" t="s">
        <v>9257</v>
      </c>
      <c r="B11351" s="489" t="s">
        <v>5153</v>
      </c>
      <c r="C11351" s="490">
        <v>1482</v>
      </c>
      <c r="D11351" s="490">
        <v>0</v>
      </c>
    </row>
    <row r="11352" spans="1:4" x14ac:dyDescent="0.2">
      <c r="A11352" s="489" t="s">
        <v>9257</v>
      </c>
      <c r="B11352" s="489" t="s">
        <v>4884</v>
      </c>
      <c r="C11352" s="490">
        <v>4802</v>
      </c>
      <c r="D11352" s="490">
        <v>908.53840000000002</v>
      </c>
    </row>
    <row r="11353" spans="1:4" x14ac:dyDescent="0.2">
      <c r="A11353" s="489" t="s">
        <v>9257</v>
      </c>
      <c r="B11353" s="489" t="s">
        <v>4010</v>
      </c>
      <c r="C11353" s="490">
        <v>7652</v>
      </c>
      <c r="D11353" s="490">
        <v>2199.1848</v>
      </c>
    </row>
    <row r="11354" spans="1:4" x14ac:dyDescent="0.2">
      <c r="A11354" s="489" t="s">
        <v>9257</v>
      </c>
      <c r="B11354" s="489" t="s">
        <v>4014</v>
      </c>
      <c r="C11354" s="490">
        <v>2568</v>
      </c>
      <c r="D11354" s="490">
        <v>738.04320000000007</v>
      </c>
    </row>
    <row r="11355" spans="1:4" x14ac:dyDescent="0.2">
      <c r="A11355" s="489" t="s">
        <v>9257</v>
      </c>
      <c r="B11355" s="489" t="s">
        <v>4015</v>
      </c>
      <c r="C11355" s="490">
        <v>-2568</v>
      </c>
      <c r="D11355" s="490">
        <v>-420.63840000000005</v>
      </c>
    </row>
    <row r="11356" spans="1:4" x14ac:dyDescent="0.2">
      <c r="A11356" s="489" t="s">
        <v>9257</v>
      </c>
      <c r="B11356" s="489" t="s">
        <v>5153</v>
      </c>
      <c r="C11356" s="490">
        <v>1616</v>
      </c>
      <c r="D11356" s="490">
        <v>0</v>
      </c>
    </row>
    <row r="11357" spans="1:4" x14ac:dyDescent="0.2">
      <c r="A11357" s="489" t="s">
        <v>9257</v>
      </c>
      <c r="B11357" s="489" t="s">
        <v>4896</v>
      </c>
      <c r="C11357" s="490">
        <v>7917</v>
      </c>
      <c r="D11357" s="490">
        <v>1453.5612000000001</v>
      </c>
    </row>
    <row r="11358" spans="1:4" x14ac:dyDescent="0.2">
      <c r="A11358" s="489" t="s">
        <v>9257</v>
      </c>
      <c r="B11358" s="489" t="s">
        <v>4010</v>
      </c>
      <c r="C11358" s="490">
        <v>25636</v>
      </c>
      <c r="D11358" s="490">
        <v>7367.7864</v>
      </c>
    </row>
    <row r="11359" spans="1:4" x14ac:dyDescent="0.2">
      <c r="A11359" s="489" t="s">
        <v>9257</v>
      </c>
      <c r="B11359" s="489" t="s">
        <v>4014</v>
      </c>
      <c r="C11359" s="490">
        <v>3647</v>
      </c>
      <c r="D11359" s="490">
        <v>1048.1478</v>
      </c>
    </row>
    <row r="11360" spans="1:4" x14ac:dyDescent="0.2">
      <c r="A11360" s="489" t="s">
        <v>9257</v>
      </c>
      <c r="B11360" s="489" t="s">
        <v>4015</v>
      </c>
      <c r="C11360" s="490">
        <v>-3647</v>
      </c>
      <c r="D11360" s="490">
        <v>-597.37860000000001</v>
      </c>
    </row>
    <row r="11361" spans="1:4" x14ac:dyDescent="0.2">
      <c r="A11361" s="489" t="s">
        <v>9257</v>
      </c>
      <c r="B11361" s="489" t="s">
        <v>4010</v>
      </c>
      <c r="C11361" s="490">
        <v>7695</v>
      </c>
      <c r="D11361" s="490">
        <v>2211.5430000000001</v>
      </c>
    </row>
    <row r="11362" spans="1:4" x14ac:dyDescent="0.2">
      <c r="A11362" s="489" t="s">
        <v>9257</v>
      </c>
      <c r="B11362" s="489" t="s">
        <v>4014</v>
      </c>
      <c r="C11362" s="490">
        <v>1416</v>
      </c>
      <c r="D11362" s="490">
        <v>406.95840000000004</v>
      </c>
    </row>
    <row r="11363" spans="1:4" x14ac:dyDescent="0.2">
      <c r="A11363" s="489" t="s">
        <v>9257</v>
      </c>
      <c r="B11363" s="489" t="s">
        <v>4015</v>
      </c>
      <c r="C11363" s="490">
        <v>-1416</v>
      </c>
      <c r="D11363" s="490">
        <v>-231.94080000000002</v>
      </c>
    </row>
    <row r="11364" spans="1:4" x14ac:dyDescent="0.2">
      <c r="A11364" s="489" t="s">
        <v>9257</v>
      </c>
      <c r="B11364" s="489" t="s">
        <v>4827</v>
      </c>
      <c r="C11364" s="490">
        <v>15315</v>
      </c>
      <c r="D11364" s="490">
        <v>3741.4545000000003</v>
      </c>
    </row>
    <row r="11365" spans="1:4" x14ac:dyDescent="0.2">
      <c r="A11365" s="489" t="s">
        <v>9257</v>
      </c>
      <c r="B11365" s="489" t="s">
        <v>4832</v>
      </c>
      <c r="C11365" s="490">
        <v>1582</v>
      </c>
      <c r="D11365" s="490">
        <v>386.48259999999999</v>
      </c>
    </row>
    <row r="11366" spans="1:4" x14ac:dyDescent="0.2">
      <c r="A11366" s="489" t="s">
        <v>9257</v>
      </c>
      <c r="B11366" s="489" t="s">
        <v>4833</v>
      </c>
      <c r="C11366" s="490">
        <v>-1582</v>
      </c>
      <c r="D11366" s="490">
        <v>-259.13159999999999</v>
      </c>
    </row>
    <row r="11367" spans="1:4" x14ac:dyDescent="0.2">
      <c r="A11367" s="489" t="s">
        <v>9257</v>
      </c>
      <c r="B11367" s="489" t="s">
        <v>5153</v>
      </c>
      <c r="C11367" s="490">
        <v>176.8</v>
      </c>
      <c r="D11367" s="490">
        <v>0</v>
      </c>
    </row>
    <row r="11368" spans="1:4" x14ac:dyDescent="0.2">
      <c r="A11368" s="489" t="s">
        <v>9257</v>
      </c>
      <c r="B11368" s="489" t="s">
        <v>6051</v>
      </c>
      <c r="C11368" s="490">
        <v>5709.4800000000005</v>
      </c>
      <c r="D11368" s="490">
        <v>181.0476108</v>
      </c>
    </row>
    <row r="11369" spans="1:4" x14ac:dyDescent="0.2">
      <c r="A11369" s="489" t="s">
        <v>9257</v>
      </c>
      <c r="B11369" s="489" t="s">
        <v>5852</v>
      </c>
      <c r="C11369" s="490">
        <v>9173.423376623381</v>
      </c>
      <c r="D11369" s="490">
        <v>1254.92431792208</v>
      </c>
    </row>
    <row r="11370" spans="1:4" x14ac:dyDescent="0.2">
      <c r="A11370" s="489" t="s">
        <v>9257</v>
      </c>
      <c r="B11370" s="489" t="s">
        <v>5853</v>
      </c>
      <c r="C11370" s="490">
        <v>27520.270129870099</v>
      </c>
      <c r="D11370" s="490">
        <v>3572.13106285714</v>
      </c>
    </row>
    <row r="11371" spans="1:4" x14ac:dyDescent="0.2">
      <c r="A11371" s="489" t="s">
        <v>9257</v>
      </c>
      <c r="B11371" s="489" t="s">
        <v>5854</v>
      </c>
      <c r="C11371" s="490">
        <v>16282.8264935065</v>
      </c>
      <c r="D11371" s="490">
        <v>1885.5513079480502</v>
      </c>
    </row>
    <row r="11372" spans="1:4" x14ac:dyDescent="0.2">
      <c r="A11372" s="489" t="s">
        <v>9257</v>
      </c>
      <c r="B11372" s="489" t="s">
        <v>4010</v>
      </c>
      <c r="C11372" s="490">
        <v>27157.6363636364</v>
      </c>
      <c r="D11372" s="490">
        <v>7805.1046909090901</v>
      </c>
    </row>
    <row r="11373" spans="1:4" x14ac:dyDescent="0.2">
      <c r="A11373" s="489" t="s">
        <v>9257</v>
      </c>
      <c r="B11373" s="489" t="s">
        <v>4011</v>
      </c>
      <c r="C11373" s="490">
        <v>22631.3636363636</v>
      </c>
      <c r="D11373" s="490">
        <v>6185.1516818181799</v>
      </c>
    </row>
    <row r="11374" spans="1:4" x14ac:dyDescent="0.2">
      <c r="A11374" s="489" t="s">
        <v>9257</v>
      </c>
      <c r="B11374" s="489" t="s">
        <v>5153</v>
      </c>
      <c r="C11374" s="490">
        <v>1352.5</v>
      </c>
      <c r="D11374" s="490">
        <v>0</v>
      </c>
    </row>
    <row r="11375" spans="1:4" x14ac:dyDescent="0.2">
      <c r="A11375" s="489" t="s">
        <v>9257</v>
      </c>
      <c r="B11375" s="489" t="s">
        <v>5856</v>
      </c>
      <c r="C11375" s="490">
        <v>5410</v>
      </c>
      <c r="D11375" s="490">
        <v>733.05500000000006</v>
      </c>
    </row>
    <row r="11376" spans="1:4" x14ac:dyDescent="0.2">
      <c r="A11376" s="489" t="s">
        <v>9257</v>
      </c>
      <c r="B11376" s="489" t="s">
        <v>5153</v>
      </c>
      <c r="C11376" s="490">
        <v>1708</v>
      </c>
      <c r="D11376" s="490">
        <v>0</v>
      </c>
    </row>
    <row r="11377" spans="1:4" x14ac:dyDescent="0.2">
      <c r="A11377" s="489" t="s">
        <v>9257</v>
      </c>
      <c r="B11377" s="489" t="s">
        <v>5860</v>
      </c>
      <c r="C11377" s="490">
        <v>6832</v>
      </c>
      <c r="D11377" s="490">
        <v>916.1712</v>
      </c>
    </row>
    <row r="11378" spans="1:4" x14ac:dyDescent="0.2">
      <c r="A11378" s="489" t="s">
        <v>9257</v>
      </c>
      <c r="B11378" s="489" t="s">
        <v>5153</v>
      </c>
      <c r="C11378" s="490">
        <v>463.28571428571405</v>
      </c>
      <c r="D11378" s="490">
        <v>0</v>
      </c>
    </row>
    <row r="11379" spans="1:4" x14ac:dyDescent="0.2">
      <c r="A11379" s="489" t="s">
        <v>9257</v>
      </c>
      <c r="B11379" s="489" t="s">
        <v>4892</v>
      </c>
      <c r="C11379" s="490">
        <v>1081</v>
      </c>
      <c r="D11379" s="490">
        <v>200.41740000000001</v>
      </c>
    </row>
    <row r="11380" spans="1:4" x14ac:dyDescent="0.2">
      <c r="A11380" s="489" t="s">
        <v>9257</v>
      </c>
      <c r="B11380" s="489" t="s">
        <v>5153</v>
      </c>
      <c r="C11380" s="490">
        <v>561.25</v>
      </c>
      <c r="D11380" s="490">
        <v>0</v>
      </c>
    </row>
    <row r="11381" spans="1:4" x14ac:dyDescent="0.2">
      <c r="A11381" s="489" t="s">
        <v>9257</v>
      </c>
      <c r="B11381" s="489" t="s">
        <v>5438</v>
      </c>
      <c r="C11381" s="490">
        <v>2245</v>
      </c>
      <c r="D11381" s="490">
        <v>315.87150000000003</v>
      </c>
    </row>
    <row r="11382" spans="1:4" x14ac:dyDescent="0.2">
      <c r="A11382" s="489" t="s">
        <v>9257</v>
      </c>
      <c r="B11382" s="489" t="s">
        <v>5153</v>
      </c>
      <c r="C11382" s="490">
        <v>3303.4285714285702</v>
      </c>
      <c r="D11382" s="490">
        <v>0</v>
      </c>
    </row>
    <row r="11383" spans="1:4" x14ac:dyDescent="0.2">
      <c r="A11383" s="489" t="s">
        <v>9257</v>
      </c>
      <c r="B11383" s="489" t="s">
        <v>4888</v>
      </c>
      <c r="C11383" s="490">
        <v>7708</v>
      </c>
      <c r="D11383" s="490">
        <v>1443.7084</v>
      </c>
    </row>
    <row r="11384" spans="1:4" x14ac:dyDescent="0.2">
      <c r="A11384" s="489" t="s">
        <v>9257</v>
      </c>
      <c r="B11384" s="489" t="s">
        <v>5153</v>
      </c>
      <c r="C11384" s="490">
        <v>2483.1428571428601</v>
      </c>
      <c r="D11384" s="490">
        <v>0</v>
      </c>
    </row>
    <row r="11385" spans="1:4" x14ac:dyDescent="0.2">
      <c r="A11385" s="489" t="s">
        <v>9257</v>
      </c>
      <c r="B11385" s="489" t="s">
        <v>4904</v>
      </c>
      <c r="C11385" s="490">
        <v>5794</v>
      </c>
      <c r="D11385" s="490">
        <v>1011.053</v>
      </c>
    </row>
    <row r="11386" spans="1:4" x14ac:dyDescent="0.2">
      <c r="A11386" s="489" t="s">
        <v>9257</v>
      </c>
      <c r="B11386" s="489" t="s">
        <v>4900</v>
      </c>
      <c r="C11386" s="490">
        <v>2876</v>
      </c>
      <c r="D11386" s="490">
        <v>514.80399999999997</v>
      </c>
    </row>
    <row r="11387" spans="1:4" x14ac:dyDescent="0.2">
      <c r="A11387" s="489" t="s">
        <v>9257</v>
      </c>
      <c r="B11387" s="489" t="s">
        <v>5153</v>
      </c>
      <c r="C11387" s="490">
        <v>1232.57142857143</v>
      </c>
      <c r="D11387" s="490">
        <v>0</v>
      </c>
    </row>
    <row r="11388" spans="1:4" x14ac:dyDescent="0.2">
      <c r="A11388" s="489" t="s">
        <v>9257</v>
      </c>
      <c r="B11388" s="489" t="s">
        <v>5153</v>
      </c>
      <c r="C11388" s="490">
        <v>2878.2857142857101</v>
      </c>
      <c r="D11388" s="490">
        <v>0</v>
      </c>
    </row>
    <row r="11389" spans="1:4" x14ac:dyDescent="0.2">
      <c r="A11389" s="489" t="s">
        <v>9257</v>
      </c>
      <c r="B11389" s="489" t="s">
        <v>5432</v>
      </c>
      <c r="C11389" s="490">
        <v>6716</v>
      </c>
      <c r="D11389" s="490">
        <v>1049.7108000000001</v>
      </c>
    </row>
    <row r="11390" spans="1:4" x14ac:dyDescent="0.2">
      <c r="A11390" s="489" t="s">
        <v>9257</v>
      </c>
      <c r="B11390" s="489" t="s">
        <v>5030</v>
      </c>
      <c r="C11390" s="490">
        <v>942195</v>
      </c>
      <c r="D11390" s="490">
        <v>68893.2984</v>
      </c>
    </row>
    <row r="11391" spans="1:4" x14ac:dyDescent="0.2">
      <c r="A11391" s="489" t="s">
        <v>9257</v>
      </c>
      <c r="B11391" s="489" t="s">
        <v>5031</v>
      </c>
      <c r="C11391" s="490">
        <v>974190</v>
      </c>
      <c r="D11391" s="490">
        <v>68183.558099999995</v>
      </c>
    </row>
    <row r="11392" spans="1:4" x14ac:dyDescent="0.2">
      <c r="A11392" s="489" t="s">
        <v>9257</v>
      </c>
      <c r="B11392" s="489" t="s">
        <v>5501</v>
      </c>
      <c r="C11392" s="490">
        <v>597780</v>
      </c>
      <c r="D11392" s="490">
        <v>38897.544600000001</v>
      </c>
    </row>
    <row r="11393" spans="1:4" x14ac:dyDescent="0.2">
      <c r="A11393" s="489" t="s">
        <v>9257</v>
      </c>
      <c r="B11393" s="489" t="s">
        <v>5500</v>
      </c>
      <c r="C11393" s="490">
        <v>1003515</v>
      </c>
      <c r="D11393" s="490">
        <v>74962.570500000002</v>
      </c>
    </row>
    <row r="11394" spans="1:4" x14ac:dyDescent="0.2">
      <c r="A11394" s="489" t="s">
        <v>9257</v>
      </c>
      <c r="B11394" s="489" t="s">
        <v>5502</v>
      </c>
      <c r="C11394" s="490">
        <v>723630</v>
      </c>
      <c r="D11394" s="490">
        <v>51688.890899999999</v>
      </c>
    </row>
    <row r="11395" spans="1:4" x14ac:dyDescent="0.2">
      <c r="A11395" s="489" t="s">
        <v>9257</v>
      </c>
      <c r="B11395" s="489" t="s">
        <v>5038</v>
      </c>
      <c r="C11395" s="490">
        <v>577290</v>
      </c>
      <c r="D11395" s="490">
        <v>41183.868600000002</v>
      </c>
    </row>
    <row r="11396" spans="1:4" x14ac:dyDescent="0.2">
      <c r="A11396" s="489" t="s">
        <v>9257</v>
      </c>
      <c r="B11396" s="489" t="s">
        <v>5034</v>
      </c>
      <c r="C11396" s="490">
        <v>400620</v>
      </c>
      <c r="D11396" s="490">
        <v>26885.608199999999</v>
      </c>
    </row>
    <row r="11397" spans="1:4" x14ac:dyDescent="0.2">
      <c r="A11397" s="489" t="s">
        <v>9257</v>
      </c>
      <c r="B11397" s="489" t="s">
        <v>5035</v>
      </c>
      <c r="C11397" s="490">
        <v>579450</v>
      </c>
      <c r="D11397" s="490">
        <v>39078.108</v>
      </c>
    </row>
    <row r="11398" spans="1:4" x14ac:dyDescent="0.2">
      <c r="A11398" s="489" t="s">
        <v>9257</v>
      </c>
      <c r="B11398" s="489" t="s">
        <v>5036</v>
      </c>
      <c r="C11398" s="490">
        <v>507375</v>
      </c>
      <c r="D11398" s="490">
        <v>34897.252500000002</v>
      </c>
    </row>
    <row r="11399" spans="1:4" x14ac:dyDescent="0.2">
      <c r="A11399" s="489" t="s">
        <v>9257</v>
      </c>
      <c r="B11399" s="489" t="s">
        <v>5037</v>
      </c>
      <c r="C11399" s="490">
        <v>531015</v>
      </c>
      <c r="D11399" s="490">
        <v>39305.730300000003</v>
      </c>
    </row>
    <row r="11400" spans="1:4" x14ac:dyDescent="0.2">
      <c r="A11400" s="489" t="s">
        <v>9257</v>
      </c>
      <c r="B11400" s="489" t="s">
        <v>5032</v>
      </c>
      <c r="C11400" s="490">
        <v>290430</v>
      </c>
      <c r="D11400" s="490">
        <v>17466.460200000001</v>
      </c>
    </row>
    <row r="11401" spans="1:4" x14ac:dyDescent="0.2">
      <c r="A11401" s="489" t="s">
        <v>9257</v>
      </c>
      <c r="B11401" s="489" t="s">
        <v>5033</v>
      </c>
      <c r="C11401" s="490">
        <v>658530</v>
      </c>
      <c r="D11401" s="490">
        <v>45471.496500000001</v>
      </c>
    </row>
    <row r="11402" spans="1:4" x14ac:dyDescent="0.2">
      <c r="A11402" s="489" t="s">
        <v>9257</v>
      </c>
      <c r="B11402" s="489" t="s">
        <v>5030</v>
      </c>
      <c r="C11402" s="490">
        <v>942195</v>
      </c>
      <c r="D11402" s="490">
        <v>68893.2984</v>
      </c>
    </row>
    <row r="11403" spans="1:4" x14ac:dyDescent="0.2">
      <c r="A11403" s="489" t="s">
        <v>9257</v>
      </c>
      <c r="B11403" s="489" t="s">
        <v>5031</v>
      </c>
      <c r="C11403" s="490">
        <v>974190</v>
      </c>
      <c r="D11403" s="490">
        <v>68183.558099999995</v>
      </c>
    </row>
    <row r="11404" spans="1:4" x14ac:dyDescent="0.2">
      <c r="A11404" s="489" t="s">
        <v>9257</v>
      </c>
      <c r="B11404" s="489" t="s">
        <v>5501</v>
      </c>
      <c r="C11404" s="490">
        <v>597780</v>
      </c>
      <c r="D11404" s="490">
        <v>38897.544600000001</v>
      </c>
    </row>
    <row r="11405" spans="1:4" x14ac:dyDescent="0.2">
      <c r="A11405" s="489" t="s">
        <v>9257</v>
      </c>
      <c r="B11405" s="489" t="s">
        <v>5500</v>
      </c>
      <c r="C11405" s="490">
        <v>1003515</v>
      </c>
      <c r="D11405" s="490">
        <v>74962.570500000002</v>
      </c>
    </row>
    <row r="11406" spans="1:4" x14ac:dyDescent="0.2">
      <c r="A11406" s="489" t="s">
        <v>9257</v>
      </c>
      <c r="B11406" s="489" t="s">
        <v>5502</v>
      </c>
      <c r="C11406" s="490">
        <v>723630</v>
      </c>
      <c r="D11406" s="490">
        <v>51688.890899999999</v>
      </c>
    </row>
    <row r="11407" spans="1:4" x14ac:dyDescent="0.2">
      <c r="A11407" s="489" t="s">
        <v>9257</v>
      </c>
      <c r="B11407" s="489" t="s">
        <v>5038</v>
      </c>
      <c r="C11407" s="490">
        <v>577290</v>
      </c>
      <c r="D11407" s="490">
        <v>41183.868600000002</v>
      </c>
    </row>
    <row r="11408" spans="1:4" x14ac:dyDescent="0.2">
      <c r="A11408" s="489" t="s">
        <v>9257</v>
      </c>
      <c r="B11408" s="489" t="s">
        <v>5034</v>
      </c>
      <c r="C11408" s="490">
        <v>400620</v>
      </c>
      <c r="D11408" s="490">
        <v>26885.608199999999</v>
      </c>
    </row>
    <row r="11409" spans="1:4" x14ac:dyDescent="0.2">
      <c r="A11409" s="489" t="s">
        <v>9257</v>
      </c>
      <c r="B11409" s="489" t="s">
        <v>5035</v>
      </c>
      <c r="C11409" s="490">
        <v>579450</v>
      </c>
      <c r="D11409" s="490">
        <v>39078.108</v>
      </c>
    </row>
    <row r="11410" spans="1:4" x14ac:dyDescent="0.2">
      <c r="A11410" s="489" t="s">
        <v>9257</v>
      </c>
      <c r="B11410" s="489" t="s">
        <v>5036</v>
      </c>
      <c r="C11410" s="490">
        <v>507375</v>
      </c>
      <c r="D11410" s="490">
        <v>34897.252500000002</v>
      </c>
    </row>
    <row r="11411" spans="1:4" x14ac:dyDescent="0.2">
      <c r="A11411" s="489" t="s">
        <v>9257</v>
      </c>
      <c r="B11411" s="489" t="s">
        <v>5037</v>
      </c>
      <c r="C11411" s="490">
        <v>531015</v>
      </c>
      <c r="D11411" s="490">
        <v>39305.730300000003</v>
      </c>
    </row>
    <row r="11412" spans="1:4" x14ac:dyDescent="0.2">
      <c r="A11412" s="489" t="s">
        <v>9257</v>
      </c>
      <c r="B11412" s="489" t="s">
        <v>5032</v>
      </c>
      <c r="C11412" s="490">
        <v>290430</v>
      </c>
      <c r="D11412" s="490">
        <v>17466.460200000001</v>
      </c>
    </row>
    <row r="11413" spans="1:4" x14ac:dyDescent="0.2">
      <c r="A11413" s="489" t="s">
        <v>9257</v>
      </c>
      <c r="B11413" s="489" t="s">
        <v>5033</v>
      </c>
      <c r="C11413" s="490">
        <v>658530</v>
      </c>
      <c r="D11413" s="490">
        <v>45471.496500000001</v>
      </c>
    </row>
    <row r="11414" spans="1:4" x14ac:dyDescent="0.2">
      <c r="A11414" s="489" t="s">
        <v>9257</v>
      </c>
      <c r="B11414" s="489" t="s">
        <v>5513</v>
      </c>
      <c r="C11414" s="490">
        <v>599800</v>
      </c>
      <c r="D11414" s="490">
        <v>41968.006000000001</v>
      </c>
    </row>
    <row r="11415" spans="1:4" x14ac:dyDescent="0.2">
      <c r="A11415" s="489" t="s">
        <v>9257</v>
      </c>
      <c r="B11415" s="489" t="s">
        <v>5512</v>
      </c>
      <c r="C11415" s="490">
        <v>979110</v>
      </c>
      <c r="D11415" s="490">
        <v>77937.156000000003</v>
      </c>
    </row>
    <row r="11416" spans="1:4" x14ac:dyDescent="0.2">
      <c r="A11416" s="489" t="s">
        <v>9257</v>
      </c>
      <c r="B11416" s="489" t="s">
        <v>5514</v>
      </c>
      <c r="C11416" s="490">
        <v>764300</v>
      </c>
      <c r="D11416" s="490">
        <v>58339.019</v>
      </c>
    </row>
    <row r="11417" spans="1:4" x14ac:dyDescent="0.2">
      <c r="A11417" s="489" t="s">
        <v>9257</v>
      </c>
      <c r="B11417" s="489" t="s">
        <v>5026</v>
      </c>
      <c r="C11417" s="490">
        <v>610890</v>
      </c>
      <c r="D11417" s="490">
        <v>46574.253600000004</v>
      </c>
    </row>
    <row r="11418" spans="1:4" x14ac:dyDescent="0.2">
      <c r="A11418" s="489" t="s">
        <v>9257</v>
      </c>
      <c r="B11418" s="489" t="s">
        <v>5022</v>
      </c>
      <c r="C11418" s="490">
        <v>390110</v>
      </c>
      <c r="D11418" s="490">
        <v>28091.821100000001</v>
      </c>
    </row>
    <row r="11419" spans="1:4" x14ac:dyDescent="0.2">
      <c r="A11419" s="489" t="s">
        <v>9257</v>
      </c>
      <c r="B11419" s="489" t="s">
        <v>5023</v>
      </c>
      <c r="C11419" s="490">
        <v>586230</v>
      </c>
      <c r="D11419" s="490">
        <v>42407.878199999999</v>
      </c>
    </row>
    <row r="11420" spans="1:4" x14ac:dyDescent="0.2">
      <c r="A11420" s="489" t="s">
        <v>9257</v>
      </c>
      <c r="B11420" s="489" t="s">
        <v>5024</v>
      </c>
      <c r="C11420" s="490">
        <v>529600</v>
      </c>
      <c r="D11420" s="490">
        <v>39020.928</v>
      </c>
    </row>
    <row r="11421" spans="1:4" x14ac:dyDescent="0.2">
      <c r="A11421" s="489" t="s">
        <v>9257</v>
      </c>
      <c r="B11421" s="489" t="s">
        <v>5025</v>
      </c>
      <c r="C11421" s="490">
        <v>530490</v>
      </c>
      <c r="D11421" s="490">
        <v>41866.270799999998</v>
      </c>
    </row>
    <row r="11422" spans="1:4" x14ac:dyDescent="0.2">
      <c r="A11422" s="489" t="s">
        <v>9257</v>
      </c>
      <c r="B11422" s="489" t="s">
        <v>5021</v>
      </c>
      <c r="C11422" s="490">
        <v>665620</v>
      </c>
      <c r="D11422" s="490">
        <v>49222.599000000002</v>
      </c>
    </row>
    <row r="11423" spans="1:4" x14ac:dyDescent="0.2">
      <c r="A11423" s="489" t="s">
        <v>9257</v>
      </c>
      <c r="B11423" s="489" t="s">
        <v>5018</v>
      </c>
      <c r="C11423" s="490">
        <v>845120</v>
      </c>
      <c r="D11423" s="490">
        <v>65936.262400000007</v>
      </c>
    </row>
    <row r="11424" spans="1:4" x14ac:dyDescent="0.2">
      <c r="A11424" s="489" t="s">
        <v>9257</v>
      </c>
      <c r="B11424" s="489" t="s">
        <v>5019</v>
      </c>
      <c r="C11424" s="490">
        <v>972290</v>
      </c>
      <c r="D11424" s="490">
        <v>72814.7981</v>
      </c>
    </row>
    <row r="11425" spans="1:4" x14ac:dyDescent="0.2">
      <c r="A11425" s="489" t="s">
        <v>9257</v>
      </c>
      <c r="B11425" s="489" t="s">
        <v>5020</v>
      </c>
      <c r="C11425" s="490">
        <v>290530</v>
      </c>
      <c r="D11425" s="490">
        <v>18896.071200000002</v>
      </c>
    </row>
    <row r="11426" spans="1:4" x14ac:dyDescent="0.2">
      <c r="A11426" s="489" t="s">
        <v>9257</v>
      </c>
      <c r="B11426" s="489" t="s">
        <v>5513</v>
      </c>
      <c r="C11426" s="490">
        <v>599800</v>
      </c>
      <c r="D11426" s="490">
        <v>41968.006000000001</v>
      </c>
    </row>
    <row r="11427" spans="1:4" x14ac:dyDescent="0.2">
      <c r="A11427" s="489" t="s">
        <v>9257</v>
      </c>
      <c r="B11427" s="489" t="s">
        <v>5512</v>
      </c>
      <c r="C11427" s="490">
        <v>979110</v>
      </c>
      <c r="D11427" s="490">
        <v>77937.156000000003</v>
      </c>
    </row>
    <row r="11428" spans="1:4" x14ac:dyDescent="0.2">
      <c r="A11428" s="489" t="s">
        <v>9257</v>
      </c>
      <c r="B11428" s="489" t="s">
        <v>5514</v>
      </c>
      <c r="C11428" s="490">
        <v>764300</v>
      </c>
      <c r="D11428" s="490">
        <v>58339.019</v>
      </c>
    </row>
    <row r="11429" spans="1:4" x14ac:dyDescent="0.2">
      <c r="A11429" s="489" t="s">
        <v>9257</v>
      </c>
      <c r="B11429" s="489" t="s">
        <v>5026</v>
      </c>
      <c r="C11429" s="490">
        <v>610890</v>
      </c>
      <c r="D11429" s="490">
        <v>46574.253600000004</v>
      </c>
    </row>
    <row r="11430" spans="1:4" x14ac:dyDescent="0.2">
      <c r="A11430" s="489" t="s">
        <v>9257</v>
      </c>
      <c r="B11430" s="489" t="s">
        <v>5022</v>
      </c>
      <c r="C11430" s="490">
        <v>390110</v>
      </c>
      <c r="D11430" s="490">
        <v>28091.821100000001</v>
      </c>
    </row>
    <row r="11431" spans="1:4" x14ac:dyDescent="0.2">
      <c r="A11431" s="489" t="s">
        <v>9257</v>
      </c>
      <c r="B11431" s="489" t="s">
        <v>5023</v>
      </c>
      <c r="C11431" s="490">
        <v>586230</v>
      </c>
      <c r="D11431" s="490">
        <v>42407.878199999999</v>
      </c>
    </row>
    <row r="11432" spans="1:4" x14ac:dyDescent="0.2">
      <c r="A11432" s="489" t="s">
        <v>9257</v>
      </c>
      <c r="B11432" s="489" t="s">
        <v>5024</v>
      </c>
      <c r="C11432" s="490">
        <v>529600</v>
      </c>
      <c r="D11432" s="490">
        <v>39020.928</v>
      </c>
    </row>
    <row r="11433" spans="1:4" x14ac:dyDescent="0.2">
      <c r="A11433" s="489" t="s">
        <v>9257</v>
      </c>
      <c r="B11433" s="489" t="s">
        <v>5025</v>
      </c>
      <c r="C11433" s="490">
        <v>530490</v>
      </c>
      <c r="D11433" s="490">
        <v>41866.270799999998</v>
      </c>
    </row>
    <row r="11434" spans="1:4" x14ac:dyDescent="0.2">
      <c r="A11434" s="489" t="s">
        <v>9257</v>
      </c>
      <c r="B11434" s="489" t="s">
        <v>5021</v>
      </c>
      <c r="C11434" s="490">
        <v>665620</v>
      </c>
      <c r="D11434" s="490">
        <v>49222.599000000002</v>
      </c>
    </row>
    <row r="11435" spans="1:4" x14ac:dyDescent="0.2">
      <c r="A11435" s="489" t="s">
        <v>9257</v>
      </c>
      <c r="B11435" s="489" t="s">
        <v>5018</v>
      </c>
      <c r="C11435" s="490">
        <v>845120</v>
      </c>
      <c r="D11435" s="490">
        <v>65936.262400000007</v>
      </c>
    </row>
    <row r="11436" spans="1:4" x14ac:dyDescent="0.2">
      <c r="A11436" s="489" t="s">
        <v>9257</v>
      </c>
      <c r="B11436" s="489" t="s">
        <v>5019</v>
      </c>
      <c r="C11436" s="490">
        <v>972290</v>
      </c>
      <c r="D11436" s="490">
        <v>72814.7981</v>
      </c>
    </row>
    <row r="11437" spans="1:4" x14ac:dyDescent="0.2">
      <c r="A11437" s="489" t="s">
        <v>9257</v>
      </c>
      <c r="B11437" s="489" t="s">
        <v>5020</v>
      </c>
      <c r="C11437" s="490">
        <v>290530</v>
      </c>
      <c r="D11437" s="490">
        <v>18896.071200000002</v>
      </c>
    </row>
    <row r="11438" spans="1:4" x14ac:dyDescent="0.2">
      <c r="A11438" s="489" t="s">
        <v>9257</v>
      </c>
      <c r="B11438" s="489" t="s">
        <v>5030</v>
      </c>
      <c r="C11438" s="490">
        <v>845120</v>
      </c>
      <c r="D11438" s="490">
        <v>61795.174400000004</v>
      </c>
    </row>
    <row r="11439" spans="1:4" x14ac:dyDescent="0.2">
      <c r="A11439" s="489" t="s">
        <v>9257</v>
      </c>
      <c r="B11439" s="489" t="s">
        <v>5031</v>
      </c>
      <c r="C11439" s="490">
        <v>972290</v>
      </c>
      <c r="D11439" s="490">
        <v>68050.577099999995</v>
      </c>
    </row>
    <row r="11440" spans="1:4" x14ac:dyDescent="0.2">
      <c r="A11440" s="489" t="s">
        <v>9257</v>
      </c>
      <c r="B11440" s="489" t="s">
        <v>5501</v>
      </c>
      <c r="C11440" s="490">
        <v>599800</v>
      </c>
      <c r="D11440" s="490">
        <v>39028.985999999997</v>
      </c>
    </row>
    <row r="11441" spans="1:4" x14ac:dyDescent="0.2">
      <c r="A11441" s="489" t="s">
        <v>9257</v>
      </c>
      <c r="B11441" s="489" t="s">
        <v>5500</v>
      </c>
      <c r="C11441" s="490">
        <v>979110</v>
      </c>
      <c r="D11441" s="490">
        <v>73139.517000000007</v>
      </c>
    </row>
    <row r="11442" spans="1:4" x14ac:dyDescent="0.2">
      <c r="A11442" s="489" t="s">
        <v>9257</v>
      </c>
      <c r="B11442" s="489" t="s">
        <v>5502</v>
      </c>
      <c r="C11442" s="490">
        <v>764300</v>
      </c>
      <c r="D11442" s="490">
        <v>54593.949000000001</v>
      </c>
    </row>
    <row r="11443" spans="1:4" x14ac:dyDescent="0.2">
      <c r="A11443" s="489" t="s">
        <v>9257</v>
      </c>
      <c r="B11443" s="489" t="s">
        <v>5038</v>
      </c>
      <c r="C11443" s="490">
        <v>610890</v>
      </c>
      <c r="D11443" s="490">
        <v>43580.892599999999</v>
      </c>
    </row>
    <row r="11444" spans="1:4" x14ac:dyDescent="0.2">
      <c r="A11444" s="489" t="s">
        <v>9257</v>
      </c>
      <c r="B11444" s="489" t="s">
        <v>5034</v>
      </c>
      <c r="C11444" s="490">
        <v>390110</v>
      </c>
      <c r="D11444" s="490">
        <v>26180.2821</v>
      </c>
    </row>
    <row r="11445" spans="1:4" x14ac:dyDescent="0.2">
      <c r="A11445" s="489" t="s">
        <v>9257</v>
      </c>
      <c r="B11445" s="489" t="s">
        <v>5035</v>
      </c>
      <c r="C11445" s="490">
        <v>586230</v>
      </c>
      <c r="D11445" s="490">
        <v>39535.351199999997</v>
      </c>
    </row>
    <row r="11446" spans="1:4" x14ac:dyDescent="0.2">
      <c r="A11446" s="489" t="s">
        <v>9257</v>
      </c>
      <c r="B11446" s="489" t="s">
        <v>5036</v>
      </c>
      <c r="C11446" s="490">
        <v>529600</v>
      </c>
      <c r="D11446" s="490">
        <v>36425.887999999999</v>
      </c>
    </row>
    <row r="11447" spans="1:4" x14ac:dyDescent="0.2">
      <c r="A11447" s="489" t="s">
        <v>9257</v>
      </c>
      <c r="B11447" s="489" t="s">
        <v>5037</v>
      </c>
      <c r="C11447" s="490">
        <v>530490</v>
      </c>
      <c r="D11447" s="490">
        <v>39266.8698</v>
      </c>
    </row>
    <row r="11448" spans="1:4" x14ac:dyDescent="0.2">
      <c r="A11448" s="489" t="s">
        <v>9257</v>
      </c>
      <c r="B11448" s="489" t="s">
        <v>5032</v>
      </c>
      <c r="C11448" s="490">
        <v>290530</v>
      </c>
      <c r="D11448" s="490">
        <v>17472.474200000001</v>
      </c>
    </row>
    <row r="11449" spans="1:4" x14ac:dyDescent="0.2">
      <c r="A11449" s="489" t="s">
        <v>9257</v>
      </c>
      <c r="B11449" s="489" t="s">
        <v>5033</v>
      </c>
      <c r="C11449" s="490">
        <v>665620</v>
      </c>
      <c r="D11449" s="490">
        <v>45961.061000000002</v>
      </c>
    </row>
    <row r="11450" spans="1:4" x14ac:dyDescent="0.2">
      <c r="A11450" s="489" t="s">
        <v>9257</v>
      </c>
      <c r="B11450" s="489" t="s">
        <v>5153</v>
      </c>
      <c r="C11450" s="490">
        <v>3439.2857142857101</v>
      </c>
      <c r="D11450" s="490">
        <v>0</v>
      </c>
    </row>
    <row r="11451" spans="1:4" x14ac:dyDescent="0.2">
      <c r="A11451" s="489" t="s">
        <v>9257</v>
      </c>
      <c r="B11451" s="489" t="s">
        <v>5428</v>
      </c>
      <c r="C11451" s="490">
        <v>8025</v>
      </c>
      <c r="D11451" s="490">
        <v>1365.855</v>
      </c>
    </row>
    <row r="11452" spans="1:4" x14ac:dyDescent="0.2">
      <c r="A11452" s="489" t="s">
        <v>9257</v>
      </c>
      <c r="B11452" s="489" t="s">
        <v>5880</v>
      </c>
      <c r="C11452" s="490">
        <v>3634</v>
      </c>
      <c r="D11452" s="490">
        <v>463.33500000000004</v>
      </c>
    </row>
    <row r="11453" spans="1:4" x14ac:dyDescent="0.2">
      <c r="A11453" s="489" t="s">
        <v>9257</v>
      </c>
      <c r="B11453" s="489" t="s">
        <v>5153</v>
      </c>
      <c r="C11453" s="490">
        <v>2764</v>
      </c>
      <c r="D11453" s="490">
        <v>0</v>
      </c>
    </row>
    <row r="11454" spans="1:4" x14ac:dyDescent="0.2">
      <c r="A11454" s="489" t="s">
        <v>9257</v>
      </c>
      <c r="B11454" s="489" t="s">
        <v>5430</v>
      </c>
      <c r="C11454" s="490">
        <v>7175.4838709677406</v>
      </c>
      <c r="D11454" s="490">
        <v>1168.16877419355</v>
      </c>
    </row>
    <row r="11455" spans="1:4" x14ac:dyDescent="0.2">
      <c r="A11455" s="489" t="s">
        <v>9257</v>
      </c>
      <c r="B11455" s="489" t="s">
        <v>5446</v>
      </c>
      <c r="C11455" s="490">
        <v>3946.5161290322603</v>
      </c>
      <c r="D11455" s="490">
        <v>609.34209032258104</v>
      </c>
    </row>
    <row r="11456" spans="1:4" x14ac:dyDescent="0.2">
      <c r="A11456" s="489" t="s">
        <v>9257</v>
      </c>
      <c r="B11456" s="489" t="s">
        <v>5153</v>
      </c>
      <c r="C11456" s="490">
        <v>3055.7142857142903</v>
      </c>
      <c r="D11456" s="490">
        <v>0</v>
      </c>
    </row>
    <row r="11457" spans="1:4" x14ac:dyDescent="0.2">
      <c r="A11457" s="489" t="s">
        <v>9257</v>
      </c>
      <c r="B11457" s="489" t="s">
        <v>5437</v>
      </c>
      <c r="C11457" s="490">
        <v>7130</v>
      </c>
      <c r="D11457" s="490">
        <v>1017.451</v>
      </c>
    </row>
    <row r="11458" spans="1:4" x14ac:dyDescent="0.2">
      <c r="A11458" s="489" t="s">
        <v>9257</v>
      </c>
      <c r="B11458" s="489" t="s">
        <v>5153</v>
      </c>
      <c r="C11458" s="490">
        <v>2537.5714285714303</v>
      </c>
      <c r="D11458" s="490">
        <v>0</v>
      </c>
    </row>
    <row r="11459" spans="1:4" x14ac:dyDescent="0.2">
      <c r="A11459" s="489" t="s">
        <v>9257</v>
      </c>
      <c r="B11459" s="489" t="s">
        <v>5432</v>
      </c>
      <c r="C11459" s="490">
        <v>5921</v>
      </c>
      <c r="D11459" s="490">
        <v>925.45230000000004</v>
      </c>
    </row>
    <row r="11460" spans="1:4" x14ac:dyDescent="0.2">
      <c r="A11460" s="489" t="s">
        <v>9257</v>
      </c>
      <c r="B11460" s="489" t="s">
        <v>4010</v>
      </c>
      <c r="C11460" s="490">
        <v>6202</v>
      </c>
      <c r="D11460" s="490">
        <v>1782.4548</v>
      </c>
    </row>
    <row r="11461" spans="1:4" x14ac:dyDescent="0.2">
      <c r="A11461" s="489" t="s">
        <v>9257</v>
      </c>
      <c r="B11461" s="489" t="s">
        <v>4014</v>
      </c>
      <c r="C11461" s="490">
        <v>1469</v>
      </c>
      <c r="D11461" s="490">
        <v>422.19060000000002</v>
      </c>
    </row>
    <row r="11462" spans="1:4" x14ac:dyDescent="0.2">
      <c r="A11462" s="489" t="s">
        <v>9257</v>
      </c>
      <c r="B11462" s="489" t="s">
        <v>4015</v>
      </c>
      <c r="C11462" s="490">
        <v>-1469</v>
      </c>
      <c r="D11462" s="490">
        <v>-240.62220000000002</v>
      </c>
    </row>
    <row r="11463" spans="1:4" x14ac:dyDescent="0.2">
      <c r="A11463" s="489" t="s">
        <v>9257</v>
      </c>
      <c r="B11463" s="489" t="s">
        <v>4827</v>
      </c>
      <c r="C11463" s="490">
        <v>4390</v>
      </c>
      <c r="D11463" s="490">
        <v>1072.4770000000001</v>
      </c>
    </row>
    <row r="11464" spans="1:4" x14ac:dyDescent="0.2">
      <c r="A11464" s="489" t="s">
        <v>9257</v>
      </c>
      <c r="B11464" s="489" t="s">
        <v>4832</v>
      </c>
      <c r="C11464" s="490">
        <v>1404</v>
      </c>
      <c r="D11464" s="490">
        <v>342.99720000000002</v>
      </c>
    </row>
    <row r="11465" spans="1:4" x14ac:dyDescent="0.2">
      <c r="A11465" s="489" t="s">
        <v>9257</v>
      </c>
      <c r="B11465" s="489" t="s">
        <v>4833</v>
      </c>
      <c r="C11465" s="490">
        <v>-1404</v>
      </c>
      <c r="D11465" s="490">
        <v>-229.9752</v>
      </c>
    </row>
    <row r="11466" spans="1:4" x14ac:dyDescent="0.2">
      <c r="A11466" s="489" t="s">
        <v>9257</v>
      </c>
      <c r="B11466" s="489" t="s">
        <v>5153</v>
      </c>
      <c r="C11466" s="490">
        <v>3111.8571428571399</v>
      </c>
      <c r="D11466" s="490">
        <v>0</v>
      </c>
    </row>
    <row r="11467" spans="1:4" x14ac:dyDescent="0.2">
      <c r="A11467" s="489" t="s">
        <v>9257</v>
      </c>
      <c r="B11467" s="489" t="s">
        <v>4896</v>
      </c>
      <c r="C11467" s="490">
        <v>7261</v>
      </c>
      <c r="D11467" s="490">
        <v>1333.1196</v>
      </c>
    </row>
    <row r="11468" spans="1:4" x14ac:dyDescent="0.2">
      <c r="A11468" s="489" t="s">
        <v>9257</v>
      </c>
      <c r="B11468" s="489" t="s">
        <v>5153</v>
      </c>
      <c r="C11468" s="490">
        <v>30111.5</v>
      </c>
      <c r="D11468" s="490">
        <v>0</v>
      </c>
    </row>
    <row r="11469" spans="1:4" x14ac:dyDescent="0.2">
      <c r="A11469" s="489" t="s">
        <v>9257</v>
      </c>
      <c r="B11469" s="489" t="s">
        <v>5876</v>
      </c>
      <c r="C11469" s="490">
        <v>6104.2454358863606</v>
      </c>
      <c r="D11469" s="490">
        <v>786.226812142163</v>
      </c>
    </row>
    <row r="11470" spans="1:4" x14ac:dyDescent="0.2">
      <c r="A11470" s="489" t="s">
        <v>9257</v>
      </c>
      <c r="B11470" s="489" t="s">
        <v>5877</v>
      </c>
      <c r="C11470" s="490">
        <v>18312.736307659099</v>
      </c>
      <c r="D11470" s="490">
        <v>2237.81637679594</v>
      </c>
    </row>
    <row r="11471" spans="1:4" x14ac:dyDescent="0.2">
      <c r="A11471" s="489" t="s">
        <v>9257</v>
      </c>
      <c r="B11471" s="489" t="s">
        <v>5878</v>
      </c>
      <c r="C11471" s="490">
        <v>32090.018256454601</v>
      </c>
      <c r="D11471" s="490">
        <v>3497.81198995355</v>
      </c>
    </row>
    <row r="11472" spans="1:4" x14ac:dyDescent="0.2">
      <c r="A11472" s="489" t="s">
        <v>9257</v>
      </c>
      <c r="B11472" s="489" t="s">
        <v>5153</v>
      </c>
      <c r="C11472" s="490">
        <v>9119</v>
      </c>
      <c r="D11472" s="490">
        <v>0</v>
      </c>
    </row>
    <row r="11473" spans="1:4" x14ac:dyDescent="0.2">
      <c r="A11473" s="489" t="s">
        <v>9257</v>
      </c>
      <c r="B11473" s="489" t="s">
        <v>5872</v>
      </c>
      <c r="C11473" s="490">
        <v>2512.9251700680302</v>
      </c>
      <c r="D11473" s="490">
        <v>326.93156462585</v>
      </c>
    </row>
    <row r="11474" spans="1:4" x14ac:dyDescent="0.2">
      <c r="A11474" s="489" t="s">
        <v>9257</v>
      </c>
      <c r="B11474" s="489" t="s">
        <v>5873</v>
      </c>
      <c r="C11474" s="490">
        <v>1181.07482993197</v>
      </c>
      <c r="D11474" s="490">
        <v>145.74463401360501</v>
      </c>
    </row>
    <row r="11475" spans="1:4" x14ac:dyDescent="0.2">
      <c r="A11475" s="489" t="s">
        <v>9257</v>
      </c>
      <c r="B11475" s="489" t="s">
        <v>4010</v>
      </c>
      <c r="C11475" s="490">
        <v>4154</v>
      </c>
      <c r="D11475" s="490">
        <v>1193.8596</v>
      </c>
    </row>
    <row r="11476" spans="1:4" x14ac:dyDescent="0.2">
      <c r="A11476" s="489" t="s">
        <v>9257</v>
      </c>
      <c r="B11476" s="489" t="s">
        <v>4014</v>
      </c>
      <c r="C11476" s="490">
        <v>1360</v>
      </c>
      <c r="D11476" s="490">
        <v>390.86400000000003</v>
      </c>
    </row>
    <row r="11477" spans="1:4" x14ac:dyDescent="0.2">
      <c r="A11477" s="489" t="s">
        <v>9257</v>
      </c>
      <c r="B11477" s="489" t="s">
        <v>4015</v>
      </c>
      <c r="C11477" s="490">
        <v>-1360</v>
      </c>
      <c r="D11477" s="490">
        <v>-222.768</v>
      </c>
    </row>
    <row r="11478" spans="1:4" x14ac:dyDescent="0.2">
      <c r="A11478" s="489" t="s">
        <v>9257</v>
      </c>
      <c r="B11478" s="489" t="s">
        <v>5153</v>
      </c>
      <c r="C11478" s="490">
        <v>2384</v>
      </c>
      <c r="D11478" s="490">
        <v>0</v>
      </c>
    </row>
    <row r="11479" spans="1:4" x14ac:dyDescent="0.2">
      <c r="A11479" s="489" t="s">
        <v>9257</v>
      </c>
      <c r="B11479" s="489" t="s">
        <v>5872</v>
      </c>
      <c r="C11479" s="490">
        <v>7190.5555555555602</v>
      </c>
      <c r="D11479" s="490">
        <v>935.49127777777801</v>
      </c>
    </row>
    <row r="11480" spans="1:4" x14ac:dyDescent="0.2">
      <c r="A11480" s="489" t="s">
        <v>9257</v>
      </c>
      <c r="B11480" s="489" t="s">
        <v>5873</v>
      </c>
      <c r="C11480" s="490">
        <v>5752.4444444444407</v>
      </c>
      <c r="D11480" s="490">
        <v>709.85164444444399</v>
      </c>
    </row>
    <row r="11481" spans="1:4" x14ac:dyDescent="0.2">
      <c r="A11481" s="489" t="s">
        <v>9257</v>
      </c>
      <c r="B11481" s="489" t="s">
        <v>4827</v>
      </c>
      <c r="C11481" s="490">
        <v>7657</v>
      </c>
      <c r="D11481" s="490">
        <v>1870.6051</v>
      </c>
    </row>
    <row r="11482" spans="1:4" x14ac:dyDescent="0.2">
      <c r="A11482" s="489" t="s">
        <v>9257</v>
      </c>
      <c r="B11482" s="489" t="s">
        <v>4832</v>
      </c>
      <c r="C11482" s="490">
        <v>1213</v>
      </c>
      <c r="D11482" s="490">
        <v>296.33590000000004</v>
      </c>
    </row>
    <row r="11483" spans="1:4" x14ac:dyDescent="0.2">
      <c r="A11483" s="489" t="s">
        <v>9257</v>
      </c>
      <c r="B11483" s="489" t="s">
        <v>4833</v>
      </c>
      <c r="C11483" s="490">
        <v>-1213</v>
      </c>
      <c r="D11483" s="490">
        <v>-198.68940000000001</v>
      </c>
    </row>
    <row r="11484" spans="1:4" x14ac:dyDescent="0.2">
      <c r="A11484" s="489" t="s">
        <v>9257</v>
      </c>
      <c r="B11484" s="489" t="s">
        <v>5153</v>
      </c>
      <c r="C11484" s="490">
        <v>2024.57142857143</v>
      </c>
      <c r="D11484" s="490">
        <v>0</v>
      </c>
    </row>
    <row r="11485" spans="1:4" x14ac:dyDescent="0.2">
      <c r="A11485" s="489" t="s">
        <v>9257</v>
      </c>
      <c r="B11485" s="489" t="s">
        <v>4904</v>
      </c>
      <c r="C11485" s="490">
        <v>4724</v>
      </c>
      <c r="D11485" s="490">
        <v>824.33800000000008</v>
      </c>
    </row>
    <row r="11486" spans="1:4" x14ac:dyDescent="0.2">
      <c r="A11486" s="489" t="s">
        <v>9257</v>
      </c>
      <c r="B11486" s="489" t="s">
        <v>1105</v>
      </c>
      <c r="C11486" s="490">
        <v>915</v>
      </c>
      <c r="D11486" s="490">
        <v>463.173</v>
      </c>
    </row>
    <row r="11487" spans="1:4" x14ac:dyDescent="0.2">
      <c r="A11487" s="489" t="s">
        <v>9257</v>
      </c>
      <c r="B11487" s="489" t="s">
        <v>1105</v>
      </c>
      <c r="C11487" s="490">
        <v>2997.6480000000001</v>
      </c>
      <c r="D11487" s="490">
        <v>1517.4094176000001</v>
      </c>
    </row>
    <row r="11488" spans="1:4" x14ac:dyDescent="0.2">
      <c r="A11488" s="489" t="s">
        <v>9257</v>
      </c>
      <c r="B11488" s="489" t="s">
        <v>1122</v>
      </c>
      <c r="C11488" s="490">
        <v>3247.4520000000002</v>
      </c>
      <c r="D11488" s="490">
        <v>1682.1801360000002</v>
      </c>
    </row>
    <row r="11489" spans="1:4" x14ac:dyDescent="0.2">
      <c r="A11489" s="489" t="s">
        <v>9257</v>
      </c>
      <c r="B11489" s="489" t="s">
        <v>1107</v>
      </c>
      <c r="C11489" s="490">
        <v>4844.8</v>
      </c>
      <c r="D11489" s="490">
        <v>2214.0736000000002</v>
      </c>
    </row>
    <row r="11490" spans="1:4" x14ac:dyDescent="0.2">
      <c r="A11490" s="489" t="s">
        <v>9257</v>
      </c>
      <c r="B11490" s="489" t="s">
        <v>1108</v>
      </c>
      <c r="C11490" s="490">
        <v>10943.7</v>
      </c>
      <c r="D11490" s="490">
        <v>6281.6838000000007</v>
      </c>
    </row>
    <row r="11491" spans="1:4" x14ac:dyDescent="0.2">
      <c r="A11491" s="489" t="s">
        <v>9257</v>
      </c>
      <c r="B11491" s="489" t="s">
        <v>5030</v>
      </c>
      <c r="C11491" s="490">
        <v>1121380</v>
      </c>
      <c r="D11491" s="490">
        <v>86817.239600000001</v>
      </c>
    </row>
    <row r="11492" spans="1:4" x14ac:dyDescent="0.2">
      <c r="A11492" s="489" t="s">
        <v>9257</v>
      </c>
      <c r="B11492" s="489" t="s">
        <v>5031</v>
      </c>
      <c r="C11492" s="490">
        <v>1485380</v>
      </c>
      <c r="D11492" s="490">
        <v>110348.8802</v>
      </c>
    </row>
    <row r="11493" spans="1:4" x14ac:dyDescent="0.2">
      <c r="A11493" s="489" t="s">
        <v>9257</v>
      </c>
      <c r="B11493" s="489" t="s">
        <v>5502</v>
      </c>
      <c r="C11493" s="490">
        <v>1140110</v>
      </c>
      <c r="D11493" s="490">
        <v>86340.530299999999</v>
      </c>
    </row>
    <row r="11494" spans="1:4" x14ac:dyDescent="0.2">
      <c r="A11494" s="489" t="s">
        <v>9257</v>
      </c>
      <c r="B11494" s="489" t="s">
        <v>5038</v>
      </c>
      <c r="C11494" s="490">
        <v>692760</v>
      </c>
      <c r="D11494" s="490">
        <v>52400.366399999999</v>
      </c>
    </row>
    <row r="11495" spans="1:4" x14ac:dyDescent="0.2">
      <c r="A11495" s="489" t="s">
        <v>9257</v>
      </c>
      <c r="B11495" s="489" t="s">
        <v>5034</v>
      </c>
      <c r="C11495" s="490">
        <v>541620</v>
      </c>
      <c r="D11495" s="490">
        <v>38677.084199999998</v>
      </c>
    </row>
    <row r="11496" spans="1:4" x14ac:dyDescent="0.2">
      <c r="A11496" s="489" t="s">
        <v>9257</v>
      </c>
      <c r="B11496" s="489" t="s">
        <v>5035</v>
      </c>
      <c r="C11496" s="490">
        <v>852520</v>
      </c>
      <c r="D11496" s="490">
        <v>61159.784800000001</v>
      </c>
    </row>
    <row r="11497" spans="1:4" x14ac:dyDescent="0.2">
      <c r="A11497" s="489" t="s">
        <v>9257</v>
      </c>
      <c r="B11497" s="489" t="s">
        <v>5036</v>
      </c>
      <c r="C11497" s="490">
        <v>726680</v>
      </c>
      <c r="D11497" s="490">
        <v>53105.774400000002</v>
      </c>
    </row>
    <row r="11498" spans="1:4" x14ac:dyDescent="0.2">
      <c r="A11498" s="489" t="s">
        <v>9257</v>
      </c>
      <c r="B11498" s="489" t="s">
        <v>5037</v>
      </c>
      <c r="C11498" s="490">
        <v>772600</v>
      </c>
      <c r="D11498" s="490">
        <v>60510.031999999999</v>
      </c>
    </row>
    <row r="11499" spans="1:4" x14ac:dyDescent="0.2">
      <c r="A11499" s="489" t="s">
        <v>9257</v>
      </c>
      <c r="B11499" s="489" t="s">
        <v>5032</v>
      </c>
      <c r="C11499" s="490">
        <v>408080</v>
      </c>
      <c r="D11499" s="490">
        <v>26296.675200000001</v>
      </c>
    </row>
    <row r="11500" spans="1:4" x14ac:dyDescent="0.2">
      <c r="A11500" s="489" t="s">
        <v>9257</v>
      </c>
      <c r="B11500" s="489" t="s">
        <v>5033</v>
      </c>
      <c r="C11500" s="490">
        <v>827700</v>
      </c>
      <c r="D11500" s="490">
        <v>60711.794999999998</v>
      </c>
    </row>
    <row r="11501" spans="1:4" x14ac:dyDescent="0.2">
      <c r="A11501" s="489" t="s">
        <v>9257</v>
      </c>
      <c r="B11501" s="489" t="s">
        <v>154</v>
      </c>
      <c r="C11501" s="490">
        <v>2332520</v>
      </c>
      <c r="D11501" s="490">
        <v>226254.44</v>
      </c>
    </row>
    <row r="11502" spans="1:4" x14ac:dyDescent="0.2">
      <c r="A11502" s="489" t="s">
        <v>9257</v>
      </c>
      <c r="B11502" s="489" t="s">
        <v>3291</v>
      </c>
      <c r="C11502" s="490">
        <v>30433.930741608099</v>
      </c>
      <c r="D11502" s="490">
        <v>10052.327323953201</v>
      </c>
    </row>
    <row r="11503" spans="1:4" x14ac:dyDescent="0.2">
      <c r="A11503" s="489" t="s">
        <v>9257</v>
      </c>
      <c r="B11503" s="489" t="s">
        <v>3292</v>
      </c>
      <c r="C11503" s="490">
        <v>71012.505063752295</v>
      </c>
      <c r="D11503" s="490">
        <v>22312.129091031002</v>
      </c>
    </row>
    <row r="11504" spans="1:4" x14ac:dyDescent="0.2">
      <c r="A11504" s="489" t="s">
        <v>9257</v>
      </c>
      <c r="B11504" s="489" t="s">
        <v>3293</v>
      </c>
      <c r="C11504" s="490">
        <v>54497.025314639599</v>
      </c>
      <c r="D11504" s="490">
        <v>16201.9656260424</v>
      </c>
    </row>
    <row r="11505" spans="1:4" x14ac:dyDescent="0.2">
      <c r="A11505" s="489" t="s">
        <v>9257</v>
      </c>
      <c r="B11505" s="489" t="s">
        <v>3265</v>
      </c>
      <c r="C11505" s="490">
        <v>76620.016666666706</v>
      </c>
      <c r="D11505" s="490">
        <v>28525.632205000002</v>
      </c>
    </row>
    <row r="11506" spans="1:4" x14ac:dyDescent="0.2">
      <c r="A11506" s="489" t="s">
        <v>9257</v>
      </c>
      <c r="B11506" s="489" t="s">
        <v>3264</v>
      </c>
      <c r="C11506" s="490">
        <v>32837.15</v>
      </c>
      <c r="D11506" s="490">
        <v>12852.460510000001</v>
      </c>
    </row>
    <row r="11507" spans="1:4" x14ac:dyDescent="0.2">
      <c r="A11507" s="489" t="s">
        <v>9257</v>
      </c>
      <c r="B11507" s="489" t="s">
        <v>3266</v>
      </c>
      <c r="C11507" s="490">
        <v>32694.855683333302</v>
      </c>
      <c r="D11507" s="490">
        <v>11518.3976572383</v>
      </c>
    </row>
    <row r="11508" spans="1:4" x14ac:dyDescent="0.2">
      <c r="A11508" s="489" t="s">
        <v>9257</v>
      </c>
      <c r="B11508" s="489" t="s">
        <v>1108</v>
      </c>
      <c r="C11508" s="490">
        <v>16190</v>
      </c>
      <c r="D11508" s="490">
        <v>9293.0600000000013</v>
      </c>
    </row>
    <row r="11509" spans="1:4" x14ac:dyDescent="0.2">
      <c r="A11509" s="489" t="s">
        <v>9257</v>
      </c>
      <c r="B11509" s="489" t="s">
        <v>1115</v>
      </c>
      <c r="C11509" s="490">
        <v>3333</v>
      </c>
      <c r="D11509" s="490">
        <v>1817.4849000000002</v>
      </c>
    </row>
    <row r="11510" spans="1:4" x14ac:dyDescent="0.2">
      <c r="A11510" s="489" t="s">
        <v>9257</v>
      </c>
      <c r="B11510" s="489" t="s">
        <v>1115</v>
      </c>
      <c r="C11510" s="490">
        <v>25155.381054897702</v>
      </c>
      <c r="D11510" s="490">
        <v>13717.2292892357</v>
      </c>
    </row>
    <row r="11511" spans="1:4" x14ac:dyDescent="0.2">
      <c r="A11511" s="489" t="s">
        <v>9257</v>
      </c>
      <c r="B11511" s="489" t="s">
        <v>3264</v>
      </c>
      <c r="C11511" s="490">
        <v>7805.6189451022601</v>
      </c>
      <c r="D11511" s="490">
        <v>3055.1192551130202</v>
      </c>
    </row>
    <row r="11512" spans="1:4" x14ac:dyDescent="0.2">
      <c r="A11512" s="489" t="s">
        <v>9257</v>
      </c>
      <c r="B11512" s="489" t="s">
        <v>1115</v>
      </c>
      <c r="C11512" s="490">
        <v>22262.9355371901</v>
      </c>
      <c r="D11512" s="490">
        <v>12139.978748429799</v>
      </c>
    </row>
    <row r="11513" spans="1:4" x14ac:dyDescent="0.2">
      <c r="A11513" s="489" t="s">
        <v>9257</v>
      </c>
      <c r="B11513" s="489" t="s">
        <v>1115</v>
      </c>
      <c r="C11513" s="490">
        <v>15151.1644628099</v>
      </c>
      <c r="D11513" s="490">
        <v>8261.9299815702507</v>
      </c>
    </row>
    <row r="11514" spans="1:4" x14ac:dyDescent="0.2">
      <c r="A11514" s="489" t="s">
        <v>9257</v>
      </c>
      <c r="B11514" s="489" t="s">
        <v>1115</v>
      </c>
      <c r="C11514" s="490">
        <v>24049.3421052632</v>
      </c>
      <c r="D11514" s="490">
        <v>13114.106250000001</v>
      </c>
    </row>
    <row r="11515" spans="1:4" x14ac:dyDescent="0.2">
      <c r="A11515" s="489" t="s">
        <v>9257</v>
      </c>
      <c r="B11515" s="489" t="s">
        <v>1116</v>
      </c>
      <c r="C11515" s="490">
        <v>14942.6578947368</v>
      </c>
      <c r="D11515" s="490">
        <v>7750.7566500000003</v>
      </c>
    </row>
    <row r="11516" spans="1:4" x14ac:dyDescent="0.2">
      <c r="A11516" s="489" t="s">
        <v>9257</v>
      </c>
      <c r="B11516" s="489" t="s">
        <v>1115</v>
      </c>
      <c r="C11516" s="490">
        <v>5746</v>
      </c>
      <c r="D11516" s="490">
        <v>3133.2938000000004</v>
      </c>
    </row>
    <row r="11517" spans="1:4" x14ac:dyDescent="0.2">
      <c r="A11517" s="489" t="s">
        <v>9257</v>
      </c>
      <c r="B11517" s="489" t="s">
        <v>1122</v>
      </c>
      <c r="C11517" s="490">
        <v>4195</v>
      </c>
      <c r="D11517" s="490">
        <v>2173.0100000000002</v>
      </c>
    </row>
    <row r="11518" spans="1:4" x14ac:dyDescent="0.2">
      <c r="A11518" s="489" t="s">
        <v>9257</v>
      </c>
      <c r="B11518" s="489" t="s">
        <v>1122</v>
      </c>
      <c r="C11518" s="490">
        <v>8940</v>
      </c>
      <c r="D11518" s="490">
        <v>4630.92</v>
      </c>
    </row>
    <row r="11519" spans="1:4" x14ac:dyDescent="0.2">
      <c r="A11519" s="489" t="s">
        <v>9257</v>
      </c>
      <c r="B11519" s="489" t="s">
        <v>1122</v>
      </c>
      <c r="C11519" s="490">
        <v>9142</v>
      </c>
      <c r="D11519" s="490">
        <v>4735.5560000000005</v>
      </c>
    </row>
    <row r="11520" spans="1:4" x14ac:dyDescent="0.2">
      <c r="A11520" s="489" t="s">
        <v>9257</v>
      </c>
      <c r="B11520" s="489" t="s">
        <v>1122</v>
      </c>
      <c r="C11520" s="490">
        <v>3800.5</v>
      </c>
      <c r="D11520" s="490">
        <v>1968.6590000000001</v>
      </c>
    </row>
    <row r="11521" spans="1:4" x14ac:dyDescent="0.2">
      <c r="A11521" s="489" t="s">
        <v>9257</v>
      </c>
      <c r="B11521" s="489" t="s">
        <v>1122</v>
      </c>
      <c r="C11521" s="490">
        <v>1504</v>
      </c>
      <c r="D11521" s="490">
        <v>779.072</v>
      </c>
    </row>
    <row r="11522" spans="1:4" x14ac:dyDescent="0.2">
      <c r="A11522" s="489" t="s">
        <v>9257</v>
      </c>
      <c r="B11522" s="489" t="s">
        <v>1122</v>
      </c>
      <c r="C11522" s="490">
        <v>18891</v>
      </c>
      <c r="D11522" s="490">
        <v>9785.5380000000005</v>
      </c>
    </row>
    <row r="11523" spans="1:4" x14ac:dyDescent="0.2">
      <c r="A11523" s="489" t="s">
        <v>9257</v>
      </c>
      <c r="B11523" s="489" t="s">
        <v>1122</v>
      </c>
      <c r="C11523" s="490">
        <v>4019.7000000000003</v>
      </c>
      <c r="D11523" s="490">
        <v>2082.2046</v>
      </c>
    </row>
    <row r="11524" spans="1:4" x14ac:dyDescent="0.2">
      <c r="A11524" s="489" t="s">
        <v>9257</v>
      </c>
      <c r="B11524" s="489" t="s">
        <v>1122</v>
      </c>
      <c r="C11524" s="490">
        <v>4009.8</v>
      </c>
      <c r="D11524" s="490">
        <v>2077.0763999999999</v>
      </c>
    </row>
    <row r="11525" spans="1:4" x14ac:dyDescent="0.2">
      <c r="A11525" s="489" t="s">
        <v>9257</v>
      </c>
      <c r="B11525" s="489" t="s">
        <v>1122</v>
      </c>
      <c r="C11525" s="490">
        <v>8350.5</v>
      </c>
      <c r="D11525" s="490">
        <v>4325.5590000000002</v>
      </c>
    </row>
    <row r="11526" spans="1:4" x14ac:dyDescent="0.2">
      <c r="A11526" s="489" t="s">
        <v>9257</v>
      </c>
      <c r="B11526" s="489" t="s">
        <v>1129</v>
      </c>
      <c r="C11526" s="490">
        <v>5112.2580645161306</v>
      </c>
      <c r="D11526" s="490">
        <v>2515.7421935483903</v>
      </c>
    </row>
    <row r="11527" spans="1:4" x14ac:dyDescent="0.2">
      <c r="A11527" s="489" t="s">
        <v>9257</v>
      </c>
      <c r="B11527" s="489" t="s">
        <v>4892</v>
      </c>
      <c r="C11527" s="490">
        <v>10735.7419354839</v>
      </c>
      <c r="D11527" s="490">
        <v>1990.40655483871</v>
      </c>
    </row>
    <row r="11528" spans="1:4" x14ac:dyDescent="0.2">
      <c r="A11528" s="489" t="s">
        <v>9257</v>
      </c>
      <c r="B11528" s="489" t="s">
        <v>1129</v>
      </c>
      <c r="C11528" s="490">
        <v>13580</v>
      </c>
      <c r="D11528" s="490">
        <v>6682.7180000000008</v>
      </c>
    </row>
    <row r="11529" spans="1:4" x14ac:dyDescent="0.2">
      <c r="A11529" s="489" t="s">
        <v>9257</v>
      </c>
      <c r="B11529" s="489" t="s">
        <v>1129</v>
      </c>
      <c r="C11529" s="490">
        <v>19127</v>
      </c>
      <c r="D11529" s="490">
        <v>9412.3967000000011</v>
      </c>
    </row>
    <row r="11530" spans="1:4" x14ac:dyDescent="0.2">
      <c r="A11530" s="489" t="s">
        <v>9257</v>
      </c>
      <c r="B11530" s="489" t="s">
        <v>1129</v>
      </c>
      <c r="C11530" s="490">
        <v>6670</v>
      </c>
      <c r="D11530" s="490">
        <v>3282.3070000000002</v>
      </c>
    </row>
    <row r="11531" spans="1:4" x14ac:dyDescent="0.2">
      <c r="A11531" s="489" t="s">
        <v>9257</v>
      </c>
      <c r="B11531" s="489" t="s">
        <v>1129</v>
      </c>
      <c r="C11531" s="490">
        <v>5297</v>
      </c>
      <c r="D11531" s="490">
        <v>2606.6537000000003</v>
      </c>
    </row>
    <row r="11532" spans="1:4" x14ac:dyDescent="0.2">
      <c r="A11532" s="489" t="s">
        <v>9257</v>
      </c>
      <c r="B11532" s="489" t="s">
        <v>1129</v>
      </c>
      <c r="C11532" s="490">
        <v>6462</v>
      </c>
      <c r="D11532" s="490">
        <v>3179.9502000000002</v>
      </c>
    </row>
    <row r="11533" spans="1:4" x14ac:dyDescent="0.2">
      <c r="A11533" s="489" t="s">
        <v>9257</v>
      </c>
      <c r="B11533" s="489" t="s">
        <v>1129</v>
      </c>
      <c r="C11533" s="490">
        <v>3007</v>
      </c>
      <c r="D11533" s="490">
        <v>1479.7447</v>
      </c>
    </row>
    <row r="11534" spans="1:4" x14ac:dyDescent="0.2">
      <c r="A11534" s="489" t="s">
        <v>9257</v>
      </c>
      <c r="B11534" s="489" t="s">
        <v>1136</v>
      </c>
      <c r="C11534" s="490">
        <v>8009</v>
      </c>
      <c r="D11534" s="490">
        <v>3744.2075</v>
      </c>
    </row>
    <row r="11535" spans="1:4" x14ac:dyDescent="0.2">
      <c r="A11535" s="489" t="s">
        <v>9257</v>
      </c>
      <c r="B11535" s="489" t="s">
        <v>1136</v>
      </c>
      <c r="C11535" s="490">
        <v>17929.8</v>
      </c>
      <c r="D11535" s="490">
        <v>8382.1815000000006</v>
      </c>
    </row>
    <row r="11536" spans="1:4" x14ac:dyDescent="0.2">
      <c r="A11536" s="489" t="s">
        <v>9257</v>
      </c>
      <c r="B11536" s="489" t="s">
        <v>1136</v>
      </c>
      <c r="C11536" s="490">
        <v>3175</v>
      </c>
      <c r="D11536" s="490">
        <v>1484.3125</v>
      </c>
    </row>
    <row r="11537" spans="1:4" x14ac:dyDescent="0.2">
      <c r="A11537" s="489" t="s">
        <v>9257</v>
      </c>
      <c r="B11537" s="489" t="s">
        <v>1136</v>
      </c>
      <c r="C11537" s="490">
        <v>7798.4000000000005</v>
      </c>
      <c r="D11537" s="490">
        <v>3645.752</v>
      </c>
    </row>
    <row r="11538" spans="1:4" x14ac:dyDescent="0.2">
      <c r="A11538" s="489" t="s">
        <v>9257</v>
      </c>
      <c r="B11538" s="489" t="s">
        <v>1136</v>
      </c>
      <c r="C11538" s="490">
        <v>4695.2</v>
      </c>
      <c r="D11538" s="490">
        <v>2195.0060000000003</v>
      </c>
    </row>
    <row r="11539" spans="1:4" x14ac:dyDescent="0.2">
      <c r="A11539" s="489" t="s">
        <v>9257</v>
      </c>
      <c r="B11539" s="489" t="s">
        <v>1136</v>
      </c>
      <c r="C11539" s="490">
        <v>14984.300000000001</v>
      </c>
      <c r="D11539" s="490">
        <v>7005.1602499999999</v>
      </c>
    </row>
    <row r="11540" spans="1:4" x14ac:dyDescent="0.2">
      <c r="A11540" s="489" t="s">
        <v>9257</v>
      </c>
      <c r="B11540" s="489" t="s">
        <v>1136</v>
      </c>
      <c r="C11540" s="490">
        <v>12200.800000000001</v>
      </c>
      <c r="D11540" s="490">
        <v>5703.8740000000007</v>
      </c>
    </row>
    <row r="11541" spans="1:4" x14ac:dyDescent="0.2">
      <c r="A11541" s="489" t="s">
        <v>9257</v>
      </c>
      <c r="B11541" s="489" t="s">
        <v>1136</v>
      </c>
      <c r="C11541" s="490">
        <v>1981.3000000000002</v>
      </c>
      <c r="D11541" s="490">
        <v>926.2577500000001</v>
      </c>
    </row>
    <row r="11542" spans="1:4" x14ac:dyDescent="0.2">
      <c r="A11542" s="489" t="s">
        <v>9257</v>
      </c>
      <c r="B11542" s="489" t="s">
        <v>1136</v>
      </c>
      <c r="C11542" s="490">
        <v>6948</v>
      </c>
      <c r="D11542" s="490">
        <v>3248.19</v>
      </c>
    </row>
    <row r="11543" spans="1:4" x14ac:dyDescent="0.2">
      <c r="A11543" s="489" t="s">
        <v>9257</v>
      </c>
      <c r="B11543" s="489" t="s">
        <v>1136</v>
      </c>
      <c r="C11543" s="490">
        <v>10932</v>
      </c>
      <c r="D11543" s="490">
        <v>5110.71</v>
      </c>
    </row>
    <row r="11544" spans="1:4" x14ac:dyDescent="0.2">
      <c r="A11544" s="489" t="s">
        <v>9257</v>
      </c>
      <c r="B11544" s="489" t="s">
        <v>1136</v>
      </c>
      <c r="C11544" s="490">
        <v>18739</v>
      </c>
      <c r="D11544" s="490">
        <v>8760.4825000000001</v>
      </c>
    </row>
    <row r="11545" spans="1:4" x14ac:dyDescent="0.2">
      <c r="A11545" s="489" t="s">
        <v>9257</v>
      </c>
      <c r="B11545" s="489" t="s">
        <v>1136</v>
      </c>
      <c r="C11545" s="490">
        <v>7919</v>
      </c>
      <c r="D11545" s="490">
        <v>3702.1325000000002</v>
      </c>
    </row>
    <row r="11546" spans="1:4" x14ac:dyDescent="0.2">
      <c r="A11546" s="489" t="s">
        <v>9257</v>
      </c>
      <c r="B11546" s="489" t="s">
        <v>1136</v>
      </c>
      <c r="C11546" s="490">
        <v>19374.5</v>
      </c>
      <c r="D11546" s="490">
        <v>9057.5787500000006</v>
      </c>
    </row>
    <row r="11547" spans="1:4" x14ac:dyDescent="0.2">
      <c r="A11547" s="489" t="s">
        <v>9257</v>
      </c>
      <c r="B11547" s="489" t="s">
        <v>1136</v>
      </c>
      <c r="C11547" s="490">
        <v>13108.6</v>
      </c>
      <c r="D11547" s="490">
        <v>6128.2705000000005</v>
      </c>
    </row>
    <row r="11548" spans="1:4" x14ac:dyDescent="0.2">
      <c r="A11548" s="489" t="s">
        <v>9257</v>
      </c>
      <c r="B11548" s="489" t="s">
        <v>1136</v>
      </c>
      <c r="C11548" s="490">
        <v>1985</v>
      </c>
      <c r="D11548" s="490">
        <v>927.98750000000007</v>
      </c>
    </row>
    <row r="11549" spans="1:4" x14ac:dyDescent="0.2">
      <c r="A11549" s="489" t="s">
        <v>9257</v>
      </c>
      <c r="B11549" s="489" t="s">
        <v>1136</v>
      </c>
      <c r="C11549" s="490">
        <v>5990</v>
      </c>
      <c r="D11549" s="490">
        <v>2800.3250000000003</v>
      </c>
    </row>
    <row r="11550" spans="1:4" x14ac:dyDescent="0.2">
      <c r="A11550" s="489" t="s">
        <v>9257</v>
      </c>
      <c r="B11550" s="489" t="s">
        <v>1136</v>
      </c>
      <c r="C11550" s="490">
        <v>7077.3</v>
      </c>
      <c r="D11550" s="490">
        <v>3308.6377499999999</v>
      </c>
    </row>
    <row r="11551" spans="1:4" x14ac:dyDescent="0.2">
      <c r="A11551" s="489" t="s">
        <v>9257</v>
      </c>
      <c r="B11551" s="489" t="s">
        <v>173</v>
      </c>
      <c r="C11551" s="490">
        <v>10173</v>
      </c>
      <c r="D11551" s="490">
        <v>4375.4072999999999</v>
      </c>
    </row>
    <row r="11552" spans="1:4" x14ac:dyDescent="0.2">
      <c r="A11552" s="489" t="s">
        <v>9257</v>
      </c>
      <c r="B11552" s="489" t="s">
        <v>173</v>
      </c>
      <c r="C11552" s="490">
        <v>10294</v>
      </c>
      <c r="D11552" s="490">
        <v>4427.4494000000004</v>
      </c>
    </row>
    <row r="11553" spans="1:4" x14ac:dyDescent="0.2">
      <c r="A11553" s="489" t="s">
        <v>9257</v>
      </c>
      <c r="B11553" s="489" t="s">
        <v>173</v>
      </c>
      <c r="C11553" s="490">
        <v>5252</v>
      </c>
      <c r="D11553" s="490">
        <v>2258.8852000000002</v>
      </c>
    </row>
    <row r="11554" spans="1:4" x14ac:dyDescent="0.2">
      <c r="A11554" s="489" t="s">
        <v>9257</v>
      </c>
      <c r="B11554" s="489" t="s">
        <v>173</v>
      </c>
      <c r="C11554" s="490">
        <v>7059</v>
      </c>
      <c r="D11554" s="490">
        <v>3036.0759000000003</v>
      </c>
    </row>
    <row r="11555" spans="1:4" x14ac:dyDescent="0.2">
      <c r="A11555" s="489" t="s">
        <v>9257</v>
      </c>
      <c r="B11555" s="489" t="s">
        <v>173</v>
      </c>
      <c r="C11555" s="490">
        <v>12047</v>
      </c>
      <c r="D11555" s="490">
        <v>5181.4147000000003</v>
      </c>
    </row>
    <row r="11556" spans="1:4" x14ac:dyDescent="0.2">
      <c r="A11556" s="489" t="s">
        <v>9257</v>
      </c>
      <c r="B11556" s="489" t="s">
        <v>173</v>
      </c>
      <c r="C11556" s="490">
        <v>32660</v>
      </c>
      <c r="D11556" s="490">
        <v>14047.066000000001</v>
      </c>
    </row>
    <row r="11557" spans="1:4" x14ac:dyDescent="0.2">
      <c r="A11557" s="489" t="s">
        <v>9257</v>
      </c>
      <c r="B11557" s="489" t="s">
        <v>173</v>
      </c>
      <c r="C11557" s="490">
        <v>30028.6944045911</v>
      </c>
      <c r="D11557" s="490">
        <v>12915.341463414601</v>
      </c>
    </row>
    <row r="11558" spans="1:4" x14ac:dyDescent="0.2">
      <c r="A11558" s="489" t="s">
        <v>9257</v>
      </c>
      <c r="B11558" s="489" t="s">
        <v>175</v>
      </c>
      <c r="C11558" s="490">
        <v>11831.3055954089</v>
      </c>
      <c r="D11558" s="490">
        <v>4840.1871190817801</v>
      </c>
    </row>
    <row r="11559" spans="1:4" x14ac:dyDescent="0.2">
      <c r="A11559" s="489" t="s">
        <v>9257</v>
      </c>
      <c r="B11559" s="489" t="s">
        <v>173</v>
      </c>
      <c r="C11559" s="490">
        <v>4145</v>
      </c>
      <c r="D11559" s="490">
        <v>1782.7645</v>
      </c>
    </row>
    <row r="11560" spans="1:4" x14ac:dyDescent="0.2">
      <c r="A11560" s="489" t="s">
        <v>9257</v>
      </c>
      <c r="B11560" s="489" t="s">
        <v>173</v>
      </c>
      <c r="C11560" s="490">
        <v>2678</v>
      </c>
      <c r="D11560" s="490">
        <v>1151.8078</v>
      </c>
    </row>
    <row r="11561" spans="1:4" x14ac:dyDescent="0.2">
      <c r="A11561" s="489" t="s">
        <v>9257</v>
      </c>
      <c r="B11561" s="489" t="s">
        <v>173</v>
      </c>
      <c r="C11561" s="490">
        <v>7774</v>
      </c>
      <c r="D11561" s="490">
        <v>3343.5974000000001</v>
      </c>
    </row>
    <row r="11562" spans="1:4" x14ac:dyDescent="0.2">
      <c r="A11562" s="489" t="s">
        <v>9257</v>
      </c>
      <c r="B11562" s="489" t="s">
        <v>173</v>
      </c>
      <c r="C11562" s="490">
        <v>8872.6</v>
      </c>
      <c r="D11562" s="490">
        <v>3816.1052600000003</v>
      </c>
    </row>
    <row r="11563" spans="1:4" x14ac:dyDescent="0.2">
      <c r="A11563" s="489" t="s">
        <v>9257</v>
      </c>
      <c r="B11563" s="489" t="s">
        <v>173</v>
      </c>
      <c r="C11563" s="490">
        <v>7689</v>
      </c>
      <c r="D11563" s="490">
        <v>3307.0389</v>
      </c>
    </row>
    <row r="11564" spans="1:4" x14ac:dyDescent="0.2">
      <c r="A11564" s="489" t="s">
        <v>9257</v>
      </c>
      <c r="B11564" s="489" t="s">
        <v>173</v>
      </c>
      <c r="C11564" s="490">
        <v>6920.2000000000007</v>
      </c>
      <c r="D11564" s="490">
        <v>2976.3780200000001</v>
      </c>
    </row>
    <row r="11565" spans="1:4" x14ac:dyDescent="0.2">
      <c r="A11565" s="489" t="s">
        <v>9257</v>
      </c>
      <c r="B11565" s="489" t="s">
        <v>173</v>
      </c>
      <c r="C11565" s="490">
        <v>7588</v>
      </c>
      <c r="D11565" s="490">
        <v>3263.5988000000002</v>
      </c>
    </row>
    <row r="11566" spans="1:4" x14ac:dyDescent="0.2">
      <c r="A11566" s="489" t="s">
        <v>9257</v>
      </c>
      <c r="B11566" s="489" t="s">
        <v>173</v>
      </c>
      <c r="C11566" s="490">
        <v>4507</v>
      </c>
      <c r="D11566" s="490">
        <v>1938.4607000000001</v>
      </c>
    </row>
    <row r="11567" spans="1:4" x14ac:dyDescent="0.2">
      <c r="A11567" s="489" t="s">
        <v>9257</v>
      </c>
      <c r="B11567" s="489" t="s">
        <v>173</v>
      </c>
      <c r="C11567" s="490">
        <v>27889</v>
      </c>
      <c r="D11567" s="490">
        <v>11995.0589</v>
      </c>
    </row>
    <row r="11568" spans="1:4" x14ac:dyDescent="0.2">
      <c r="A11568" s="489" t="s">
        <v>9257</v>
      </c>
      <c r="B11568" s="489" t="s">
        <v>173</v>
      </c>
      <c r="C11568" s="490">
        <v>3609</v>
      </c>
      <c r="D11568" s="490">
        <v>1552.2309</v>
      </c>
    </row>
    <row r="11569" spans="1:4" x14ac:dyDescent="0.2">
      <c r="A11569" s="489" t="s">
        <v>9257</v>
      </c>
      <c r="B11569" s="489" t="s">
        <v>173</v>
      </c>
      <c r="C11569" s="490">
        <v>4066</v>
      </c>
      <c r="D11569" s="490">
        <v>1748.7866000000001</v>
      </c>
    </row>
    <row r="11570" spans="1:4" x14ac:dyDescent="0.2">
      <c r="A11570" s="489" t="s">
        <v>9257</v>
      </c>
      <c r="B11570" s="489" t="s">
        <v>178</v>
      </c>
      <c r="C11570" s="490">
        <v>1724</v>
      </c>
      <c r="D11570" s="490">
        <v>741.49240000000009</v>
      </c>
    </row>
    <row r="11571" spans="1:4" x14ac:dyDescent="0.2">
      <c r="A11571" s="489" t="s">
        <v>9257</v>
      </c>
      <c r="B11571" s="489" t="s">
        <v>179</v>
      </c>
      <c r="C11571" s="490">
        <v>-1724</v>
      </c>
      <c r="D11571" s="490">
        <v>-310.32</v>
      </c>
    </row>
    <row r="11572" spans="1:4" x14ac:dyDescent="0.2">
      <c r="A11572" s="489" t="s">
        <v>9257</v>
      </c>
      <c r="B11572" s="489" t="s">
        <v>173</v>
      </c>
      <c r="C11572" s="490">
        <v>9837.5242718446607</v>
      </c>
      <c r="D11572" s="490">
        <v>4231.1191893203904</v>
      </c>
    </row>
    <row r="11573" spans="1:4" x14ac:dyDescent="0.2">
      <c r="A11573" s="489" t="s">
        <v>9257</v>
      </c>
      <c r="B11573" s="489" t="s">
        <v>3291</v>
      </c>
      <c r="C11573" s="490">
        <v>10721.475728155301</v>
      </c>
      <c r="D11573" s="490">
        <v>3541.3034330097103</v>
      </c>
    </row>
    <row r="11574" spans="1:4" x14ac:dyDescent="0.2">
      <c r="A11574" s="489" t="s">
        <v>9257</v>
      </c>
      <c r="B11574" s="489" t="s">
        <v>173</v>
      </c>
      <c r="C11574" s="490">
        <v>12797</v>
      </c>
      <c r="D11574" s="490">
        <v>5503.9897000000001</v>
      </c>
    </row>
    <row r="11575" spans="1:4" x14ac:dyDescent="0.2">
      <c r="A11575" s="489" t="s">
        <v>9257</v>
      </c>
      <c r="B11575" s="489" t="s">
        <v>173</v>
      </c>
      <c r="C11575" s="490">
        <v>6858</v>
      </c>
      <c r="D11575" s="490">
        <v>2949.6258000000003</v>
      </c>
    </row>
    <row r="11576" spans="1:4" x14ac:dyDescent="0.2">
      <c r="A11576" s="489" t="s">
        <v>9257</v>
      </c>
      <c r="B11576" s="489" t="s">
        <v>3264</v>
      </c>
      <c r="C11576" s="490">
        <v>6909</v>
      </c>
      <c r="D11576" s="490">
        <v>2704.1826000000001</v>
      </c>
    </row>
    <row r="11577" spans="1:4" x14ac:dyDescent="0.2">
      <c r="A11577" s="489" t="s">
        <v>9257</v>
      </c>
      <c r="B11577" s="489" t="s">
        <v>3264</v>
      </c>
      <c r="C11577" s="490">
        <v>8458</v>
      </c>
      <c r="D11577" s="490">
        <v>3310.4612000000002</v>
      </c>
    </row>
    <row r="11578" spans="1:4" x14ac:dyDescent="0.2">
      <c r="A11578" s="489" t="s">
        <v>9257</v>
      </c>
      <c r="B11578" s="489" t="s">
        <v>3264</v>
      </c>
      <c r="C11578" s="490">
        <v>8233</v>
      </c>
      <c r="D11578" s="490">
        <v>3222.3962000000001</v>
      </c>
    </row>
    <row r="11579" spans="1:4" x14ac:dyDescent="0.2">
      <c r="A11579" s="489" t="s">
        <v>9257</v>
      </c>
      <c r="B11579" s="489" t="s">
        <v>3264</v>
      </c>
      <c r="C11579" s="490">
        <v>7883</v>
      </c>
      <c r="D11579" s="490">
        <v>3085.4062000000004</v>
      </c>
    </row>
    <row r="11580" spans="1:4" x14ac:dyDescent="0.2">
      <c r="A11580" s="489" t="s">
        <v>9257</v>
      </c>
      <c r="B11580" s="489" t="s">
        <v>3268</v>
      </c>
      <c r="C11580" s="490">
        <v>2501</v>
      </c>
      <c r="D11580" s="490">
        <v>978.89140000000009</v>
      </c>
    </row>
    <row r="11581" spans="1:4" x14ac:dyDescent="0.2">
      <c r="A11581" s="489" t="s">
        <v>9257</v>
      </c>
      <c r="B11581" s="489" t="s">
        <v>3269</v>
      </c>
      <c r="C11581" s="490">
        <v>-2501</v>
      </c>
      <c r="D11581" s="490">
        <v>-409.66380000000004</v>
      </c>
    </row>
    <row r="11582" spans="1:4" x14ac:dyDescent="0.2">
      <c r="A11582" s="489" t="s">
        <v>9257</v>
      </c>
      <c r="B11582" s="489" t="s">
        <v>3264</v>
      </c>
      <c r="C11582" s="490">
        <v>14683</v>
      </c>
      <c r="D11582" s="490">
        <v>5746.9261999999999</v>
      </c>
    </row>
    <row r="11583" spans="1:4" x14ac:dyDescent="0.2">
      <c r="A11583" s="489" t="s">
        <v>9257</v>
      </c>
      <c r="B11583" s="489" t="s">
        <v>3264</v>
      </c>
      <c r="C11583" s="490">
        <v>19247</v>
      </c>
      <c r="D11583" s="490">
        <v>7533.2758000000003</v>
      </c>
    </row>
    <row r="11584" spans="1:4" x14ac:dyDescent="0.2">
      <c r="A11584" s="489" t="s">
        <v>9257</v>
      </c>
      <c r="B11584" s="489" t="s">
        <v>3264</v>
      </c>
      <c r="C11584" s="490">
        <v>20594</v>
      </c>
      <c r="D11584" s="490">
        <v>8060.4916000000003</v>
      </c>
    </row>
    <row r="11585" spans="1:4" x14ac:dyDescent="0.2">
      <c r="A11585" s="489" t="s">
        <v>9257</v>
      </c>
      <c r="B11585" s="489" t="s">
        <v>3264</v>
      </c>
      <c r="C11585" s="490">
        <v>9538</v>
      </c>
      <c r="D11585" s="490">
        <v>3733.1732000000002</v>
      </c>
    </row>
    <row r="11586" spans="1:4" x14ac:dyDescent="0.2">
      <c r="A11586" s="489" t="s">
        <v>9257</v>
      </c>
      <c r="B11586" s="489" t="s">
        <v>3264</v>
      </c>
      <c r="C11586" s="490">
        <v>6110</v>
      </c>
      <c r="D11586" s="490">
        <v>2391.4540000000002</v>
      </c>
    </row>
    <row r="11587" spans="1:4" x14ac:dyDescent="0.2">
      <c r="A11587" s="489" t="s">
        <v>9257</v>
      </c>
      <c r="B11587" s="489" t="s">
        <v>3264</v>
      </c>
      <c r="C11587" s="490">
        <v>9014</v>
      </c>
      <c r="D11587" s="490">
        <v>3528.0796</v>
      </c>
    </row>
    <row r="11588" spans="1:4" x14ac:dyDescent="0.2">
      <c r="A11588" s="489" t="s">
        <v>9257</v>
      </c>
      <c r="B11588" s="489" t="s">
        <v>3265</v>
      </c>
      <c r="C11588" s="490">
        <v>68.973404255319096</v>
      </c>
      <c r="D11588" s="490">
        <v>25.6787984042553</v>
      </c>
    </row>
    <row r="11589" spans="1:4" x14ac:dyDescent="0.2">
      <c r="A11589" s="489" t="s">
        <v>9257</v>
      </c>
      <c r="B11589" s="489" t="s">
        <v>3264</v>
      </c>
      <c r="C11589" s="490">
        <v>25865.026595744701</v>
      </c>
      <c r="D11589" s="490">
        <v>10123.571409574501</v>
      </c>
    </row>
    <row r="11590" spans="1:4" x14ac:dyDescent="0.2">
      <c r="A11590" s="489" t="s">
        <v>9257</v>
      </c>
      <c r="B11590" s="489" t="s">
        <v>3265</v>
      </c>
      <c r="C11590" s="490">
        <v>81.183510638297889</v>
      </c>
      <c r="D11590" s="490">
        <v>30.224621010638298</v>
      </c>
    </row>
    <row r="11591" spans="1:4" x14ac:dyDescent="0.2">
      <c r="A11591" s="489" t="s">
        <v>9257</v>
      </c>
      <c r="B11591" s="489" t="s">
        <v>3264</v>
      </c>
      <c r="C11591" s="490">
        <v>30443.816489361699</v>
      </c>
      <c r="D11591" s="490">
        <v>11915.7097739362</v>
      </c>
    </row>
    <row r="11592" spans="1:4" x14ac:dyDescent="0.2">
      <c r="A11592" s="489" t="s">
        <v>9257</v>
      </c>
      <c r="B11592" s="489" t="s">
        <v>3264</v>
      </c>
      <c r="C11592" s="490">
        <v>19171</v>
      </c>
      <c r="D11592" s="490">
        <v>7503.5294000000004</v>
      </c>
    </row>
    <row r="11593" spans="1:4" x14ac:dyDescent="0.2">
      <c r="A11593" s="489" t="s">
        <v>9257</v>
      </c>
      <c r="B11593" s="489" t="s">
        <v>3265</v>
      </c>
      <c r="C11593" s="490">
        <v>12841.8429752066</v>
      </c>
      <c r="D11593" s="490">
        <v>4781.0181396694206</v>
      </c>
    </row>
    <row r="11594" spans="1:4" x14ac:dyDescent="0.2">
      <c r="A11594" s="489" t="s">
        <v>9257</v>
      </c>
      <c r="B11594" s="489" t="s">
        <v>3264</v>
      </c>
      <c r="C11594" s="490">
        <v>28411.1570247934</v>
      </c>
      <c r="D11594" s="490">
        <v>11120.1268595041</v>
      </c>
    </row>
    <row r="11595" spans="1:4" x14ac:dyDescent="0.2">
      <c r="A11595" s="489" t="s">
        <v>9257</v>
      </c>
      <c r="B11595" s="489" t="s">
        <v>3264</v>
      </c>
      <c r="C11595" s="490">
        <v>9995</v>
      </c>
      <c r="D11595" s="490">
        <v>3912.0430000000001</v>
      </c>
    </row>
    <row r="11596" spans="1:4" x14ac:dyDescent="0.2">
      <c r="A11596" s="489" t="s">
        <v>9257</v>
      </c>
      <c r="B11596" s="489" t="s">
        <v>3264</v>
      </c>
      <c r="C11596" s="490">
        <v>7833</v>
      </c>
      <c r="D11596" s="490">
        <v>3065.8362000000002</v>
      </c>
    </row>
    <row r="11597" spans="1:4" x14ac:dyDescent="0.2">
      <c r="A11597" s="489" t="s">
        <v>9257</v>
      </c>
      <c r="B11597" s="489" t="s">
        <v>3265</v>
      </c>
      <c r="C11597" s="490">
        <v>41302.261733427898</v>
      </c>
      <c r="D11597" s="490">
        <v>15376.8320433552</v>
      </c>
    </row>
    <row r="11598" spans="1:4" x14ac:dyDescent="0.2">
      <c r="A11598" s="489" t="s">
        <v>9257</v>
      </c>
      <c r="B11598" s="489" t="s">
        <v>3264</v>
      </c>
      <c r="C11598" s="490">
        <v>22681.0882665721</v>
      </c>
      <c r="D11598" s="490">
        <v>8877.3779475363299</v>
      </c>
    </row>
    <row r="11599" spans="1:4" x14ac:dyDescent="0.2">
      <c r="A11599" s="489" t="s">
        <v>9257</v>
      </c>
      <c r="B11599" s="489" t="s">
        <v>3264</v>
      </c>
      <c r="C11599" s="490">
        <v>17548</v>
      </c>
      <c r="D11599" s="490">
        <v>6868.2872000000007</v>
      </c>
    </row>
    <row r="11600" spans="1:4" x14ac:dyDescent="0.2">
      <c r="A11600" s="489" t="s">
        <v>9257</v>
      </c>
      <c r="B11600" s="489" t="s">
        <v>3275</v>
      </c>
      <c r="C11600" s="490">
        <v>18264</v>
      </c>
      <c r="D11600" s="490">
        <v>6218.8920000000007</v>
      </c>
    </row>
    <row r="11601" spans="1:4" x14ac:dyDescent="0.2">
      <c r="A11601" s="489" t="s">
        <v>9257</v>
      </c>
      <c r="B11601" s="489" t="s">
        <v>3264</v>
      </c>
      <c r="C11601" s="490">
        <v>10573</v>
      </c>
      <c r="D11601" s="490">
        <v>4138.2722000000003</v>
      </c>
    </row>
    <row r="11602" spans="1:4" x14ac:dyDescent="0.2">
      <c r="A11602" s="489" t="s">
        <v>9257</v>
      </c>
      <c r="B11602" s="489" t="s">
        <v>3264</v>
      </c>
      <c r="C11602" s="490">
        <v>18271</v>
      </c>
      <c r="D11602" s="490">
        <v>7151.2694000000001</v>
      </c>
    </row>
    <row r="11603" spans="1:4" x14ac:dyDescent="0.2">
      <c r="A11603" s="489" t="s">
        <v>9257</v>
      </c>
      <c r="B11603" s="489" t="s">
        <v>3275</v>
      </c>
      <c r="C11603" s="490">
        <v>10654</v>
      </c>
      <c r="D11603" s="490">
        <v>3627.6870000000004</v>
      </c>
    </row>
    <row r="11604" spans="1:4" x14ac:dyDescent="0.2">
      <c r="A11604" s="489" t="s">
        <v>9257</v>
      </c>
      <c r="B11604" s="489" t="s">
        <v>4010</v>
      </c>
      <c r="C11604" s="490">
        <v>31861.575178997602</v>
      </c>
      <c r="D11604" s="490">
        <v>9157.0167064439102</v>
      </c>
    </row>
    <row r="11605" spans="1:4" x14ac:dyDescent="0.2">
      <c r="A11605" s="489" t="s">
        <v>9257</v>
      </c>
      <c r="B11605" s="489" t="s">
        <v>4011</v>
      </c>
      <c r="C11605" s="490">
        <v>52688.424821002402</v>
      </c>
      <c r="D11605" s="490">
        <v>14399.74650358</v>
      </c>
    </row>
    <row r="11606" spans="1:4" x14ac:dyDescent="0.2">
      <c r="A11606" s="489" t="s">
        <v>9257</v>
      </c>
      <c r="B11606" s="489" t="s">
        <v>3291</v>
      </c>
      <c r="C11606" s="490">
        <v>14566</v>
      </c>
      <c r="D11606" s="490">
        <v>4811.1498000000001</v>
      </c>
    </row>
    <row r="11607" spans="1:4" x14ac:dyDescent="0.2">
      <c r="A11607" s="489" t="s">
        <v>9257</v>
      </c>
      <c r="B11607" s="489" t="s">
        <v>5153</v>
      </c>
      <c r="C11607" s="490">
        <v>2370</v>
      </c>
      <c r="D11607" s="490">
        <v>0</v>
      </c>
    </row>
    <row r="11608" spans="1:4" x14ac:dyDescent="0.2">
      <c r="A11608" s="489" t="s">
        <v>9257</v>
      </c>
      <c r="B11608" s="489" t="s">
        <v>5428</v>
      </c>
      <c r="C11608" s="490">
        <v>8957.3283858998111</v>
      </c>
      <c r="D11608" s="490">
        <v>1524.5372912801502</v>
      </c>
    </row>
    <row r="11609" spans="1:4" x14ac:dyDescent="0.2">
      <c r="A11609" s="489" t="s">
        <v>9257</v>
      </c>
      <c r="B11609" s="489" t="s">
        <v>5440</v>
      </c>
      <c r="C11609" s="490">
        <v>10354.6716141002</v>
      </c>
      <c r="D11609" s="490">
        <v>1671.24399851577</v>
      </c>
    </row>
    <row r="11610" spans="1:4" x14ac:dyDescent="0.2">
      <c r="A11610" s="489" t="s">
        <v>9257</v>
      </c>
      <c r="B11610" s="489" t="s">
        <v>4827</v>
      </c>
      <c r="C11610" s="490">
        <v>8850</v>
      </c>
      <c r="D11610" s="490">
        <v>2162.0550000000003</v>
      </c>
    </row>
    <row r="11611" spans="1:4" x14ac:dyDescent="0.2">
      <c r="A11611" s="489" t="s">
        <v>9257</v>
      </c>
      <c r="B11611" s="489" t="s">
        <v>4010</v>
      </c>
      <c r="C11611" s="490">
        <v>5140</v>
      </c>
      <c r="D11611" s="490">
        <v>1477.2360000000001</v>
      </c>
    </row>
    <row r="11612" spans="1:4" x14ac:dyDescent="0.2">
      <c r="A11612" s="489" t="s">
        <v>9257</v>
      </c>
      <c r="B11612" s="489" t="s">
        <v>4014</v>
      </c>
      <c r="C11612" s="490">
        <v>1543</v>
      </c>
      <c r="D11612" s="490">
        <v>443.45820000000003</v>
      </c>
    </row>
    <row r="11613" spans="1:4" x14ac:dyDescent="0.2">
      <c r="A11613" s="489" t="s">
        <v>9257</v>
      </c>
      <c r="B11613" s="489" t="s">
        <v>4015</v>
      </c>
      <c r="C11613" s="490">
        <v>-1543</v>
      </c>
      <c r="D11613" s="490">
        <v>-252.74340000000001</v>
      </c>
    </row>
    <row r="11614" spans="1:4" x14ac:dyDescent="0.2">
      <c r="A11614" s="489" t="s">
        <v>9257</v>
      </c>
      <c r="B11614" s="489" t="s">
        <v>4010</v>
      </c>
      <c r="C11614" s="490">
        <v>10142</v>
      </c>
      <c r="D11614" s="490">
        <v>2914.8108000000002</v>
      </c>
    </row>
    <row r="11615" spans="1:4" x14ac:dyDescent="0.2">
      <c r="A11615" s="489" t="s">
        <v>9257</v>
      </c>
      <c r="B11615" s="489" t="s">
        <v>3264</v>
      </c>
      <c r="C11615" s="490">
        <v>12824</v>
      </c>
      <c r="D11615" s="490">
        <v>5019.3136000000004</v>
      </c>
    </row>
    <row r="11616" spans="1:4" x14ac:dyDescent="0.2">
      <c r="A11616" s="489" t="s">
        <v>9257</v>
      </c>
      <c r="B11616" s="489" t="s">
        <v>4010</v>
      </c>
      <c r="C11616" s="490">
        <v>16205.156950672601</v>
      </c>
      <c r="D11616" s="490">
        <v>4657.3621076233203</v>
      </c>
    </row>
    <row r="11617" spans="1:4" x14ac:dyDescent="0.2">
      <c r="A11617" s="489" t="s">
        <v>9257</v>
      </c>
      <c r="B11617" s="489" t="s">
        <v>4827</v>
      </c>
      <c r="C11617" s="490">
        <v>12704.843049327401</v>
      </c>
      <c r="D11617" s="490">
        <v>3103.79315695067</v>
      </c>
    </row>
    <row r="11618" spans="1:4" x14ac:dyDescent="0.2">
      <c r="A11618" s="489" t="s">
        <v>9257</v>
      </c>
      <c r="B11618" s="489" t="s">
        <v>4827</v>
      </c>
      <c r="C11618" s="490">
        <v>8234</v>
      </c>
      <c r="D11618" s="490">
        <v>2011.5662000000002</v>
      </c>
    </row>
    <row r="11619" spans="1:4" x14ac:dyDescent="0.2">
      <c r="A11619" s="489" t="s">
        <v>9257</v>
      </c>
      <c r="B11619" s="489" t="s">
        <v>4832</v>
      </c>
      <c r="C11619" s="490">
        <v>2686</v>
      </c>
      <c r="D11619" s="490">
        <v>656.18979999999999</v>
      </c>
    </row>
    <row r="11620" spans="1:4" x14ac:dyDescent="0.2">
      <c r="A11620" s="489" t="s">
        <v>9257</v>
      </c>
      <c r="B11620" s="489" t="s">
        <v>4833</v>
      </c>
      <c r="C11620" s="490">
        <v>-2686</v>
      </c>
      <c r="D11620" s="490">
        <v>-439.96680000000003</v>
      </c>
    </row>
    <row r="11621" spans="1:4" x14ac:dyDescent="0.2">
      <c r="A11621" s="489" t="s">
        <v>9257</v>
      </c>
      <c r="B11621" s="489" t="s">
        <v>4010</v>
      </c>
      <c r="C11621" s="490">
        <v>5686</v>
      </c>
      <c r="D11621" s="490">
        <v>1634.1564000000001</v>
      </c>
    </row>
    <row r="11622" spans="1:4" x14ac:dyDescent="0.2">
      <c r="A11622" s="489" t="s">
        <v>9257</v>
      </c>
      <c r="B11622" s="489" t="s">
        <v>4014</v>
      </c>
      <c r="C11622" s="490">
        <v>12341</v>
      </c>
      <c r="D11622" s="490">
        <v>3546.8034000000002</v>
      </c>
    </row>
    <row r="11623" spans="1:4" x14ac:dyDescent="0.2">
      <c r="A11623" s="489" t="s">
        <v>9257</v>
      </c>
      <c r="B11623" s="489" t="s">
        <v>4015</v>
      </c>
      <c r="C11623" s="490">
        <v>-5408.1</v>
      </c>
      <c r="D11623" s="490">
        <v>-885.84678000000008</v>
      </c>
    </row>
    <row r="11624" spans="1:4" x14ac:dyDescent="0.2">
      <c r="A11624" s="489" t="s">
        <v>9257</v>
      </c>
      <c r="B11624" s="489" t="s">
        <v>4016</v>
      </c>
      <c r="C11624" s="490">
        <v>-6932.9000000000005</v>
      </c>
      <c r="D11624" s="490">
        <v>-831.94800000000009</v>
      </c>
    </row>
    <row r="11625" spans="1:4" x14ac:dyDescent="0.2">
      <c r="A11625" s="489" t="s">
        <v>9257</v>
      </c>
      <c r="B11625" s="489" t="s">
        <v>5153</v>
      </c>
      <c r="C11625" s="490">
        <v>4009</v>
      </c>
      <c r="D11625" s="490">
        <v>0</v>
      </c>
    </row>
    <row r="11626" spans="1:4" x14ac:dyDescent="0.2">
      <c r="A11626" s="489" t="s">
        <v>9257</v>
      </c>
      <c r="B11626" s="489" t="s">
        <v>5872</v>
      </c>
      <c r="C11626" s="490">
        <v>5893.3333333333303</v>
      </c>
      <c r="D11626" s="490">
        <v>766.72266666666701</v>
      </c>
    </row>
    <row r="11627" spans="1:4" x14ac:dyDescent="0.2">
      <c r="A11627" s="489" t="s">
        <v>9257</v>
      </c>
      <c r="B11627" s="489" t="s">
        <v>5873</v>
      </c>
      <c r="C11627" s="490">
        <v>1178.6666666666702</v>
      </c>
      <c r="D11627" s="490">
        <v>145.447466666667</v>
      </c>
    </row>
    <row r="11628" spans="1:4" x14ac:dyDescent="0.2">
      <c r="A11628" s="489" t="s">
        <v>9257</v>
      </c>
      <c r="B11628" s="489" t="s">
        <v>4010</v>
      </c>
      <c r="C11628" s="490">
        <v>8965</v>
      </c>
      <c r="D11628" s="490">
        <v>2576.5410000000002</v>
      </c>
    </row>
    <row r="11629" spans="1:4" x14ac:dyDescent="0.2">
      <c r="A11629" s="489" t="s">
        <v>9257</v>
      </c>
      <c r="B11629" s="489" t="s">
        <v>4014</v>
      </c>
      <c r="C11629" s="490">
        <v>2231</v>
      </c>
      <c r="D11629" s="490">
        <v>641.18939999999998</v>
      </c>
    </row>
    <row r="11630" spans="1:4" x14ac:dyDescent="0.2">
      <c r="A11630" s="489" t="s">
        <v>9257</v>
      </c>
      <c r="B11630" s="489" t="s">
        <v>4015</v>
      </c>
      <c r="C11630" s="490">
        <v>-2231</v>
      </c>
      <c r="D11630" s="490">
        <v>-365.43780000000004</v>
      </c>
    </row>
    <row r="11631" spans="1:4" x14ac:dyDescent="0.2">
      <c r="A11631" s="489" t="s">
        <v>9257</v>
      </c>
      <c r="B11631" s="489" t="s">
        <v>4010</v>
      </c>
      <c r="C11631" s="490">
        <v>2392</v>
      </c>
      <c r="D11631" s="490">
        <v>687.46080000000006</v>
      </c>
    </row>
    <row r="11632" spans="1:4" x14ac:dyDescent="0.2">
      <c r="A11632" s="489" t="s">
        <v>9257</v>
      </c>
      <c r="B11632" s="489" t="s">
        <v>4014</v>
      </c>
      <c r="C11632" s="490">
        <v>1493</v>
      </c>
      <c r="D11632" s="490">
        <v>429.08820000000003</v>
      </c>
    </row>
    <row r="11633" spans="1:4" x14ac:dyDescent="0.2">
      <c r="A11633" s="489" t="s">
        <v>9257</v>
      </c>
      <c r="B11633" s="489" t="s">
        <v>4015</v>
      </c>
      <c r="C11633" s="490">
        <v>-1165.5</v>
      </c>
      <c r="D11633" s="490">
        <v>-190.90890000000002</v>
      </c>
    </row>
    <row r="11634" spans="1:4" x14ac:dyDescent="0.2">
      <c r="A11634" s="489" t="s">
        <v>9257</v>
      </c>
      <c r="B11634" s="489" t="s">
        <v>4016</v>
      </c>
      <c r="C11634" s="490">
        <v>-327.5</v>
      </c>
      <c r="D11634" s="490">
        <v>-39.299999999999997</v>
      </c>
    </row>
    <row r="11635" spans="1:4" x14ac:dyDescent="0.2">
      <c r="A11635" s="489" t="s">
        <v>9257</v>
      </c>
      <c r="B11635" s="489" t="s">
        <v>5153</v>
      </c>
      <c r="C11635" s="490">
        <v>14641.6</v>
      </c>
      <c r="D11635" s="490">
        <v>0</v>
      </c>
    </row>
    <row r="11636" spans="1:4" x14ac:dyDescent="0.2">
      <c r="A11636" s="489" t="s">
        <v>9257</v>
      </c>
      <c r="B11636" s="489" t="s">
        <v>5435</v>
      </c>
      <c r="C11636" s="490">
        <v>5591.2925170068002</v>
      </c>
      <c r="D11636" s="490">
        <v>827.51129251700706</v>
      </c>
    </row>
    <row r="11637" spans="1:4" x14ac:dyDescent="0.2">
      <c r="A11637" s="489" t="s">
        <v>9257</v>
      </c>
      <c r="B11637" s="489" t="s">
        <v>5461</v>
      </c>
      <c r="C11637" s="490">
        <v>16773.8775510204</v>
      </c>
      <c r="D11637" s="490">
        <v>2355.0524081632702</v>
      </c>
    </row>
    <row r="11638" spans="1:4" x14ac:dyDescent="0.2">
      <c r="A11638" s="489" t="s">
        <v>9257</v>
      </c>
      <c r="B11638" s="489" t="s">
        <v>5462</v>
      </c>
      <c r="C11638" s="490">
        <v>2292.4299319727902</v>
      </c>
      <c r="D11638" s="490">
        <v>287.01222748299301</v>
      </c>
    </row>
    <row r="11639" spans="1:4" x14ac:dyDescent="0.2">
      <c r="A11639" s="489" t="s">
        <v>9257</v>
      </c>
      <c r="B11639" s="489" t="s">
        <v>3291</v>
      </c>
      <c r="C11639" s="490">
        <v>30630.371900826402</v>
      </c>
      <c r="D11639" s="490">
        <v>10117.211838843001</v>
      </c>
    </row>
    <row r="11640" spans="1:4" x14ac:dyDescent="0.2">
      <c r="A11640" s="489" t="s">
        <v>9257</v>
      </c>
      <c r="B11640" s="489" t="s">
        <v>3292</v>
      </c>
      <c r="C11640" s="490">
        <v>13844.9280991736</v>
      </c>
      <c r="D11640" s="490">
        <v>4350.0764087603302</v>
      </c>
    </row>
    <row r="11641" spans="1:4" x14ac:dyDescent="0.2">
      <c r="A11641" s="489" t="s">
        <v>9257</v>
      </c>
      <c r="B11641" s="489" t="s">
        <v>5153</v>
      </c>
      <c r="C11641" s="490">
        <v>5764</v>
      </c>
      <c r="D11641" s="490">
        <v>0</v>
      </c>
    </row>
    <row r="11642" spans="1:4" x14ac:dyDescent="0.2">
      <c r="A11642" s="489" t="s">
        <v>9257</v>
      </c>
      <c r="B11642" s="489" t="s">
        <v>5876</v>
      </c>
      <c r="C11642" s="490">
        <v>8015.2749490835004</v>
      </c>
      <c r="D11642" s="490">
        <v>1032.36741344196</v>
      </c>
    </row>
    <row r="11643" spans="1:4" x14ac:dyDescent="0.2">
      <c r="A11643" s="489" t="s">
        <v>9257</v>
      </c>
      <c r="B11643" s="489" t="s">
        <v>5877</v>
      </c>
      <c r="C11643" s="490">
        <v>7726.7250509165005</v>
      </c>
      <c r="D11643" s="490">
        <v>944.20580122199601</v>
      </c>
    </row>
    <row r="11644" spans="1:4" x14ac:dyDescent="0.2">
      <c r="A11644" s="489" t="s">
        <v>9257</v>
      </c>
      <c r="B11644" s="489" t="s">
        <v>5153</v>
      </c>
      <c r="C11644" s="490">
        <v>6461</v>
      </c>
      <c r="D11644" s="490">
        <v>0</v>
      </c>
    </row>
    <row r="11645" spans="1:4" x14ac:dyDescent="0.2">
      <c r="A11645" s="489" t="s">
        <v>9257</v>
      </c>
      <c r="B11645" s="489" t="s">
        <v>5872</v>
      </c>
      <c r="C11645" s="490">
        <v>7540.2661064425802</v>
      </c>
      <c r="D11645" s="490">
        <v>980.98862044817906</v>
      </c>
    </row>
    <row r="11646" spans="1:4" x14ac:dyDescent="0.2">
      <c r="A11646" s="489" t="s">
        <v>9257</v>
      </c>
      <c r="B11646" s="489" t="s">
        <v>5873</v>
      </c>
      <c r="C11646" s="490">
        <v>13994.733893557401</v>
      </c>
      <c r="D11646" s="490">
        <v>1726.9501624649902</v>
      </c>
    </row>
    <row r="11647" spans="1:4" x14ac:dyDescent="0.2">
      <c r="A11647" s="489" t="s">
        <v>9257</v>
      </c>
      <c r="B11647" s="489" t="s">
        <v>4010</v>
      </c>
      <c r="C11647" s="490">
        <v>3477</v>
      </c>
      <c r="D11647" s="490">
        <v>999.28980000000001</v>
      </c>
    </row>
    <row r="11648" spans="1:4" x14ac:dyDescent="0.2">
      <c r="A11648" s="489" t="s">
        <v>9257</v>
      </c>
      <c r="B11648" s="489" t="s">
        <v>4014</v>
      </c>
      <c r="C11648" s="490">
        <v>1827</v>
      </c>
      <c r="D11648" s="490">
        <v>525.07979999999998</v>
      </c>
    </row>
    <row r="11649" spans="1:4" x14ac:dyDescent="0.2">
      <c r="A11649" s="489" t="s">
        <v>9257</v>
      </c>
      <c r="B11649" s="489" t="s">
        <v>4015</v>
      </c>
      <c r="C11649" s="490">
        <v>-1591.2</v>
      </c>
      <c r="D11649" s="490">
        <v>-260.63855999999998</v>
      </c>
    </row>
    <row r="11650" spans="1:4" x14ac:dyDescent="0.2">
      <c r="A11650" s="489" t="s">
        <v>9257</v>
      </c>
      <c r="B11650" s="489" t="s">
        <v>4016</v>
      </c>
      <c r="C11650" s="490">
        <v>-235.8</v>
      </c>
      <c r="D11650" s="490">
        <v>-28.295999999999999</v>
      </c>
    </row>
    <row r="11651" spans="1:4" x14ac:dyDescent="0.2">
      <c r="A11651" s="489" t="s">
        <v>9257</v>
      </c>
      <c r="B11651" s="489" t="s">
        <v>5153</v>
      </c>
      <c r="C11651" s="490">
        <v>4037</v>
      </c>
      <c r="D11651" s="490">
        <v>0</v>
      </c>
    </row>
    <row r="11652" spans="1:4" x14ac:dyDescent="0.2">
      <c r="A11652" s="489" t="s">
        <v>9257</v>
      </c>
      <c r="B11652" s="489" t="s">
        <v>4896</v>
      </c>
      <c r="C11652" s="490">
        <v>2401</v>
      </c>
      <c r="D11652" s="490">
        <v>440.8236</v>
      </c>
    </row>
    <row r="11653" spans="1:4" x14ac:dyDescent="0.2">
      <c r="A11653" s="489" t="s">
        <v>9257</v>
      </c>
      <c r="B11653" s="489" t="s">
        <v>3291</v>
      </c>
      <c r="C11653" s="490">
        <v>6744</v>
      </c>
      <c r="D11653" s="490">
        <v>2227.5432000000001</v>
      </c>
    </row>
    <row r="11654" spans="1:4" x14ac:dyDescent="0.2">
      <c r="A11654" s="489" t="s">
        <v>9257</v>
      </c>
      <c r="B11654" s="489" t="s">
        <v>3295</v>
      </c>
      <c r="C11654" s="490">
        <v>1581</v>
      </c>
      <c r="D11654" s="490">
        <v>522.20429999999999</v>
      </c>
    </row>
    <row r="11655" spans="1:4" x14ac:dyDescent="0.2">
      <c r="A11655" s="489" t="s">
        <v>9257</v>
      </c>
      <c r="B11655" s="489" t="s">
        <v>3296</v>
      </c>
      <c r="C11655" s="490">
        <v>-1581</v>
      </c>
      <c r="D11655" s="490">
        <v>-258.96780000000001</v>
      </c>
    </row>
    <row r="11656" spans="1:4" x14ac:dyDescent="0.2">
      <c r="A11656" s="489" t="s">
        <v>9257</v>
      </c>
      <c r="B11656" s="489" t="s">
        <v>4010</v>
      </c>
      <c r="C11656" s="490">
        <v>10871</v>
      </c>
      <c r="D11656" s="490">
        <v>3124.3254000000002</v>
      </c>
    </row>
    <row r="11657" spans="1:4" x14ac:dyDescent="0.2">
      <c r="A11657" s="489" t="s">
        <v>9257</v>
      </c>
      <c r="B11657" s="489" t="s">
        <v>4827</v>
      </c>
      <c r="C11657" s="490">
        <v>5307</v>
      </c>
      <c r="D11657" s="490">
        <v>1296.5001</v>
      </c>
    </row>
    <row r="11658" spans="1:4" x14ac:dyDescent="0.2">
      <c r="A11658" s="489" t="s">
        <v>9257</v>
      </c>
      <c r="B11658" s="489" t="s">
        <v>4832</v>
      </c>
      <c r="C11658" s="490">
        <v>1804</v>
      </c>
      <c r="D11658" s="490">
        <v>440.71720000000005</v>
      </c>
    </row>
    <row r="11659" spans="1:4" x14ac:dyDescent="0.2">
      <c r="A11659" s="489" t="s">
        <v>9257</v>
      </c>
      <c r="B11659" s="489" t="s">
        <v>4833</v>
      </c>
      <c r="C11659" s="490">
        <v>-1804</v>
      </c>
      <c r="D11659" s="490">
        <v>-295.49520000000001</v>
      </c>
    </row>
    <row r="11660" spans="1:4" x14ac:dyDescent="0.2">
      <c r="A11660" s="489" t="s">
        <v>9257</v>
      </c>
      <c r="B11660" s="489" t="s">
        <v>4010</v>
      </c>
      <c r="C11660" s="490">
        <v>3662</v>
      </c>
      <c r="D11660" s="490">
        <v>1052.4588000000001</v>
      </c>
    </row>
    <row r="11661" spans="1:4" x14ac:dyDescent="0.2">
      <c r="A11661" s="489" t="s">
        <v>9257</v>
      </c>
      <c r="B11661" s="489" t="s">
        <v>4014</v>
      </c>
      <c r="C11661" s="490">
        <v>1748</v>
      </c>
      <c r="D11661" s="490">
        <v>502.37520000000001</v>
      </c>
    </row>
    <row r="11662" spans="1:4" x14ac:dyDescent="0.2">
      <c r="A11662" s="489" t="s">
        <v>9257</v>
      </c>
      <c r="B11662" s="489" t="s">
        <v>4015</v>
      </c>
      <c r="C11662" s="490">
        <v>-1623</v>
      </c>
      <c r="D11662" s="490">
        <v>-265.84739999999999</v>
      </c>
    </row>
    <row r="11663" spans="1:4" x14ac:dyDescent="0.2">
      <c r="A11663" s="489" t="s">
        <v>9257</v>
      </c>
      <c r="B11663" s="489" t="s">
        <v>4016</v>
      </c>
      <c r="C11663" s="490">
        <v>-125</v>
      </c>
      <c r="D11663" s="490">
        <v>-15</v>
      </c>
    </row>
    <row r="11664" spans="1:4" x14ac:dyDescent="0.2">
      <c r="A11664" s="489" t="s">
        <v>9257</v>
      </c>
      <c r="B11664" s="489" t="s">
        <v>4010</v>
      </c>
      <c r="C11664" s="490">
        <v>3313.54749568221</v>
      </c>
      <c r="D11664" s="490">
        <v>952.31355025906703</v>
      </c>
    </row>
    <row r="11665" spans="1:4" x14ac:dyDescent="0.2">
      <c r="A11665" s="489" t="s">
        <v>9257</v>
      </c>
      <c r="B11665" s="489" t="s">
        <v>4014</v>
      </c>
      <c r="C11665" s="490">
        <v>3213.2642487046601</v>
      </c>
      <c r="D11665" s="490">
        <v>923.49214507772001</v>
      </c>
    </row>
    <row r="11666" spans="1:4" x14ac:dyDescent="0.2">
      <c r="A11666" s="489" t="s">
        <v>9257</v>
      </c>
      <c r="B11666" s="489" t="s">
        <v>4015</v>
      </c>
      <c r="C11666" s="490">
        <v>-1958.0435233160601</v>
      </c>
      <c r="D11666" s="490">
        <v>-320.72752911917104</v>
      </c>
    </row>
    <row r="11667" spans="1:4" x14ac:dyDescent="0.2">
      <c r="A11667" s="489" t="s">
        <v>9257</v>
      </c>
      <c r="B11667" s="489" t="s">
        <v>4016</v>
      </c>
      <c r="C11667" s="490">
        <v>-1255.2207253886002</v>
      </c>
      <c r="D11667" s="490">
        <v>-150.62648704663201</v>
      </c>
    </row>
    <row r="11668" spans="1:4" x14ac:dyDescent="0.2">
      <c r="A11668" s="489" t="s">
        <v>9257</v>
      </c>
      <c r="B11668" s="489" t="s">
        <v>4841</v>
      </c>
      <c r="C11668" s="490">
        <v>2997.45250431779</v>
      </c>
      <c r="D11668" s="490">
        <v>732.27764680483608</v>
      </c>
    </row>
    <row r="11669" spans="1:4" x14ac:dyDescent="0.2">
      <c r="A11669" s="489" t="s">
        <v>9257</v>
      </c>
      <c r="B11669" s="489" t="s">
        <v>4850</v>
      </c>
      <c r="C11669" s="490">
        <v>2906.7357512953399</v>
      </c>
      <c r="D11669" s="490">
        <v>710.11554404145102</v>
      </c>
    </row>
    <row r="11670" spans="1:4" x14ac:dyDescent="0.2">
      <c r="A11670" s="489" t="s">
        <v>9257</v>
      </c>
      <c r="B11670" s="489" t="s">
        <v>4852</v>
      </c>
      <c r="C11670" s="490">
        <v>-1771.25647668394</v>
      </c>
      <c r="D11670" s="490">
        <v>-290.13181088082899</v>
      </c>
    </row>
    <row r="11671" spans="1:4" x14ac:dyDescent="0.2">
      <c r="A11671" s="489" t="s">
        <v>9257</v>
      </c>
      <c r="B11671" s="489" t="s">
        <v>4854</v>
      </c>
      <c r="C11671" s="490">
        <v>-1135.4792746114001</v>
      </c>
      <c r="D11671" s="490">
        <v>-136.25751295336801</v>
      </c>
    </row>
    <row r="11672" spans="1:4" x14ac:dyDescent="0.2">
      <c r="A11672" s="489" t="s">
        <v>9257</v>
      </c>
      <c r="B11672" s="489" t="s">
        <v>3291</v>
      </c>
      <c r="C11672" s="490">
        <v>2755</v>
      </c>
      <c r="D11672" s="490">
        <v>909.97649999999999</v>
      </c>
    </row>
    <row r="11673" spans="1:4" x14ac:dyDescent="0.2">
      <c r="A11673" s="489" t="s">
        <v>9257</v>
      </c>
      <c r="B11673" s="489" t="s">
        <v>3295</v>
      </c>
      <c r="C11673" s="490">
        <v>1508</v>
      </c>
      <c r="D11673" s="490">
        <v>498.0924</v>
      </c>
    </row>
    <row r="11674" spans="1:4" x14ac:dyDescent="0.2">
      <c r="A11674" s="489" t="s">
        <v>9257</v>
      </c>
      <c r="B11674" s="489" t="s">
        <v>3296</v>
      </c>
      <c r="C11674" s="490">
        <v>-1278.9000000000001</v>
      </c>
      <c r="D11674" s="490">
        <v>-209.48382000000001</v>
      </c>
    </row>
    <row r="11675" spans="1:4" x14ac:dyDescent="0.2">
      <c r="A11675" s="489" t="s">
        <v>9257</v>
      </c>
      <c r="B11675" s="489" t="s">
        <v>3297</v>
      </c>
      <c r="C11675" s="490">
        <v>-229.10000000000002</v>
      </c>
      <c r="D11675" s="490">
        <v>-27.491999999999997</v>
      </c>
    </row>
    <row r="11676" spans="1:4" x14ac:dyDescent="0.2">
      <c r="A11676" s="489" t="s">
        <v>9257</v>
      </c>
      <c r="B11676" s="489" t="s">
        <v>3291</v>
      </c>
      <c r="C11676" s="490">
        <v>1668</v>
      </c>
      <c r="D11676" s="490">
        <v>550.94040000000007</v>
      </c>
    </row>
    <row r="11677" spans="1:4" x14ac:dyDescent="0.2">
      <c r="A11677" s="489" t="s">
        <v>9257</v>
      </c>
      <c r="B11677" s="489" t="s">
        <v>3295</v>
      </c>
      <c r="C11677" s="490">
        <v>1363</v>
      </c>
      <c r="D11677" s="490">
        <v>450.19890000000004</v>
      </c>
    </row>
    <row r="11678" spans="1:4" x14ac:dyDescent="0.2">
      <c r="A11678" s="489" t="s">
        <v>9257</v>
      </c>
      <c r="B11678" s="489" t="s">
        <v>3296</v>
      </c>
      <c r="C11678" s="490">
        <v>-909.30000000000007</v>
      </c>
      <c r="D11678" s="490">
        <v>-148.94334000000001</v>
      </c>
    </row>
    <row r="11679" spans="1:4" x14ac:dyDescent="0.2">
      <c r="A11679" s="489" t="s">
        <v>9257</v>
      </c>
      <c r="B11679" s="489" t="s">
        <v>3297</v>
      </c>
      <c r="C11679" s="490">
        <v>-453.70000000000005</v>
      </c>
      <c r="D11679" s="490">
        <v>-54.443999999999996</v>
      </c>
    </row>
    <row r="11680" spans="1:4" x14ac:dyDescent="0.2">
      <c r="A11680" s="489" t="s">
        <v>9257</v>
      </c>
      <c r="B11680" s="489" t="s">
        <v>5153</v>
      </c>
      <c r="C11680" s="490">
        <v>873</v>
      </c>
      <c r="D11680" s="490">
        <v>0</v>
      </c>
    </row>
    <row r="11681" spans="1:4" x14ac:dyDescent="0.2">
      <c r="A11681" s="489" t="s">
        <v>9257</v>
      </c>
      <c r="B11681" s="489" t="s">
        <v>4884</v>
      </c>
      <c r="C11681" s="490">
        <v>3026</v>
      </c>
      <c r="D11681" s="490">
        <v>572.51920000000007</v>
      </c>
    </row>
    <row r="11682" spans="1:4" x14ac:dyDescent="0.2">
      <c r="A11682" s="489" t="s">
        <v>9257</v>
      </c>
      <c r="B11682" s="489" t="s">
        <v>4010</v>
      </c>
      <c r="C11682" s="490">
        <v>4800</v>
      </c>
      <c r="D11682" s="490">
        <v>1379.52</v>
      </c>
    </row>
    <row r="11683" spans="1:4" x14ac:dyDescent="0.2">
      <c r="A11683" s="489" t="s">
        <v>9257</v>
      </c>
      <c r="B11683" s="489" t="s">
        <v>4014</v>
      </c>
      <c r="C11683" s="490">
        <v>1920</v>
      </c>
      <c r="D11683" s="490">
        <v>551.80799999999999</v>
      </c>
    </row>
    <row r="11684" spans="1:4" x14ac:dyDescent="0.2">
      <c r="A11684" s="489" t="s">
        <v>9257</v>
      </c>
      <c r="B11684" s="489" t="s">
        <v>4015</v>
      </c>
      <c r="C11684" s="490">
        <v>-1920</v>
      </c>
      <c r="D11684" s="490">
        <v>-314.49600000000004</v>
      </c>
    </row>
    <row r="11685" spans="1:4" x14ac:dyDescent="0.2">
      <c r="A11685" s="489" t="s">
        <v>9257</v>
      </c>
      <c r="B11685" s="489" t="s">
        <v>4010</v>
      </c>
      <c r="C11685" s="490">
        <v>4236</v>
      </c>
      <c r="D11685" s="490">
        <v>1217.4264000000001</v>
      </c>
    </row>
    <row r="11686" spans="1:4" x14ac:dyDescent="0.2">
      <c r="A11686" s="489" t="s">
        <v>9257</v>
      </c>
      <c r="B11686" s="489" t="s">
        <v>4014</v>
      </c>
      <c r="C11686" s="490">
        <v>960</v>
      </c>
      <c r="D11686" s="490">
        <v>275.904</v>
      </c>
    </row>
    <row r="11687" spans="1:4" x14ac:dyDescent="0.2">
      <c r="A11687" s="489" t="s">
        <v>9257</v>
      </c>
      <c r="B11687" s="489" t="s">
        <v>4015</v>
      </c>
      <c r="C11687" s="490">
        <v>-960</v>
      </c>
      <c r="D11687" s="490">
        <v>-157.24800000000002</v>
      </c>
    </row>
    <row r="11688" spans="1:4" x14ac:dyDescent="0.2">
      <c r="A11688" s="489" t="s">
        <v>9257</v>
      </c>
      <c r="B11688" s="489" t="s">
        <v>5153</v>
      </c>
      <c r="C11688" s="490">
        <v>2657</v>
      </c>
      <c r="D11688" s="490">
        <v>0</v>
      </c>
    </row>
    <row r="11689" spans="1:4" x14ac:dyDescent="0.2">
      <c r="A11689" s="489" t="s">
        <v>9257</v>
      </c>
      <c r="B11689" s="489" t="s">
        <v>5429</v>
      </c>
      <c r="C11689" s="490">
        <v>7156.3725490196102</v>
      </c>
      <c r="D11689" s="490">
        <v>1190.82039215686</v>
      </c>
    </row>
    <row r="11690" spans="1:4" x14ac:dyDescent="0.2">
      <c r="A11690" s="489" t="s">
        <v>9257</v>
      </c>
      <c r="B11690" s="489" t="s">
        <v>5443</v>
      </c>
      <c r="C11690" s="490">
        <v>7442.6274509803907</v>
      </c>
      <c r="D11690" s="490">
        <v>1175.1908745098001</v>
      </c>
    </row>
    <row r="11691" spans="1:4" x14ac:dyDescent="0.2">
      <c r="A11691" s="489" t="s">
        <v>9257</v>
      </c>
      <c r="B11691" s="489" t="s">
        <v>4010</v>
      </c>
      <c r="C11691" s="490">
        <v>4394</v>
      </c>
      <c r="D11691" s="490">
        <v>1262.8356000000001</v>
      </c>
    </row>
    <row r="11692" spans="1:4" x14ac:dyDescent="0.2">
      <c r="A11692" s="489" t="s">
        <v>9257</v>
      </c>
      <c r="B11692" s="489" t="s">
        <v>4014</v>
      </c>
      <c r="C11692" s="490">
        <v>2759</v>
      </c>
      <c r="D11692" s="490">
        <v>792.9366</v>
      </c>
    </row>
    <row r="11693" spans="1:4" x14ac:dyDescent="0.2">
      <c r="A11693" s="489" t="s">
        <v>9257</v>
      </c>
      <c r="B11693" s="489" t="s">
        <v>4015</v>
      </c>
      <c r="C11693" s="490">
        <v>-2145.9</v>
      </c>
      <c r="D11693" s="490">
        <v>-351.49842000000001</v>
      </c>
    </row>
    <row r="11694" spans="1:4" x14ac:dyDescent="0.2">
      <c r="A11694" s="489" t="s">
        <v>9257</v>
      </c>
      <c r="B11694" s="489" t="s">
        <v>4016</v>
      </c>
      <c r="C11694" s="490">
        <v>-613.1</v>
      </c>
      <c r="D11694" s="490">
        <v>-73.572000000000003</v>
      </c>
    </row>
    <row r="11695" spans="1:4" x14ac:dyDescent="0.2">
      <c r="A11695" s="489" t="s">
        <v>9257</v>
      </c>
      <c r="B11695" s="489" t="s">
        <v>4827</v>
      </c>
      <c r="C11695" s="490">
        <v>10277</v>
      </c>
      <c r="D11695" s="490">
        <v>2510.6711</v>
      </c>
    </row>
    <row r="11696" spans="1:4" x14ac:dyDescent="0.2">
      <c r="A11696" s="489" t="s">
        <v>9257</v>
      </c>
      <c r="B11696" s="489" t="s">
        <v>4832</v>
      </c>
      <c r="C11696" s="490">
        <v>4782</v>
      </c>
      <c r="D11696" s="490">
        <v>1168.2426</v>
      </c>
    </row>
    <row r="11697" spans="1:4" x14ac:dyDescent="0.2">
      <c r="A11697" s="489" t="s">
        <v>9257</v>
      </c>
      <c r="B11697" s="489" t="s">
        <v>4833</v>
      </c>
      <c r="C11697" s="490">
        <v>-4517.7</v>
      </c>
      <c r="D11697" s="490">
        <v>-739.99926000000005</v>
      </c>
    </row>
    <row r="11698" spans="1:4" x14ac:dyDescent="0.2">
      <c r="A11698" s="489" t="s">
        <v>9257</v>
      </c>
      <c r="B11698" s="489" t="s">
        <v>4834</v>
      </c>
      <c r="C11698" s="490">
        <v>-264.3</v>
      </c>
      <c r="D11698" s="490">
        <v>-31.715999999999998</v>
      </c>
    </row>
    <row r="11699" spans="1:4" x14ac:dyDescent="0.2">
      <c r="A11699" s="489" t="s">
        <v>9257</v>
      </c>
      <c r="B11699" s="489" t="s">
        <v>4827</v>
      </c>
      <c r="C11699" s="490">
        <v>31336</v>
      </c>
      <c r="D11699" s="490">
        <v>7655.3848000000007</v>
      </c>
    </row>
    <row r="11700" spans="1:4" x14ac:dyDescent="0.2">
      <c r="A11700" s="489" t="s">
        <v>9257</v>
      </c>
      <c r="B11700" s="489" t="s">
        <v>5153</v>
      </c>
      <c r="C11700" s="490">
        <v>4450.2857142857101</v>
      </c>
      <c r="D11700" s="490">
        <v>0</v>
      </c>
    </row>
    <row r="11701" spans="1:4" x14ac:dyDescent="0.2">
      <c r="A11701" s="489" t="s">
        <v>9257</v>
      </c>
      <c r="B11701" s="489" t="s">
        <v>5436</v>
      </c>
      <c r="C11701" s="490">
        <v>10384</v>
      </c>
      <c r="D11701" s="490">
        <v>1509.8336000000002</v>
      </c>
    </row>
    <row r="11702" spans="1:4" x14ac:dyDescent="0.2">
      <c r="A11702" s="489" t="s">
        <v>9257</v>
      </c>
      <c r="B11702" s="489" t="s">
        <v>4827</v>
      </c>
      <c r="C11702" s="490">
        <v>21288</v>
      </c>
      <c r="D11702" s="490">
        <v>5200.6584000000003</v>
      </c>
    </row>
    <row r="11703" spans="1:4" x14ac:dyDescent="0.2">
      <c r="A11703" s="489" t="s">
        <v>9257</v>
      </c>
      <c r="B11703" s="489" t="s">
        <v>4010</v>
      </c>
      <c r="C11703" s="490">
        <v>18249</v>
      </c>
      <c r="D11703" s="490">
        <v>5244.7626</v>
      </c>
    </row>
    <row r="11704" spans="1:4" x14ac:dyDescent="0.2">
      <c r="A11704" s="489" t="s">
        <v>9257</v>
      </c>
      <c r="B11704" s="489" t="s">
        <v>4010</v>
      </c>
      <c r="C11704" s="490">
        <v>12650</v>
      </c>
      <c r="D11704" s="490">
        <v>3635.61</v>
      </c>
    </row>
    <row r="11705" spans="1:4" x14ac:dyDescent="0.2">
      <c r="A11705" s="489" t="s">
        <v>9257</v>
      </c>
      <c r="B11705" s="489" t="s">
        <v>4010</v>
      </c>
      <c r="C11705" s="490">
        <v>16403</v>
      </c>
      <c r="D11705" s="490">
        <v>4714.2222000000002</v>
      </c>
    </row>
    <row r="11706" spans="1:4" x14ac:dyDescent="0.2">
      <c r="A11706" s="489" t="s">
        <v>9257</v>
      </c>
      <c r="B11706" s="489" t="s">
        <v>4827</v>
      </c>
      <c r="C11706" s="490">
        <v>5443</v>
      </c>
      <c r="D11706" s="490">
        <v>1329.7249000000002</v>
      </c>
    </row>
    <row r="11707" spans="1:4" x14ac:dyDescent="0.2">
      <c r="A11707" s="489" t="s">
        <v>9257</v>
      </c>
      <c r="B11707" s="489" t="s">
        <v>4832</v>
      </c>
      <c r="C11707" s="490">
        <v>5693</v>
      </c>
      <c r="D11707" s="490">
        <v>1390.7999</v>
      </c>
    </row>
    <row r="11708" spans="1:4" x14ac:dyDescent="0.2">
      <c r="A11708" s="489" t="s">
        <v>9257</v>
      </c>
      <c r="B11708" s="489" t="s">
        <v>4833</v>
      </c>
      <c r="C11708" s="490">
        <v>-3340.8</v>
      </c>
      <c r="D11708" s="490">
        <v>-547.22304000000008</v>
      </c>
    </row>
    <row r="11709" spans="1:4" x14ac:dyDescent="0.2">
      <c r="A11709" s="489" t="s">
        <v>9257</v>
      </c>
      <c r="B11709" s="489" t="s">
        <v>4834</v>
      </c>
      <c r="C11709" s="490">
        <v>-2352.2000000000003</v>
      </c>
      <c r="D11709" s="490">
        <v>-282.26400000000001</v>
      </c>
    </row>
    <row r="11710" spans="1:4" x14ac:dyDescent="0.2">
      <c r="A11710" s="489" t="s">
        <v>9257</v>
      </c>
      <c r="B11710" s="489" t="s">
        <v>4010</v>
      </c>
      <c r="C11710" s="490">
        <v>2700</v>
      </c>
      <c r="D11710" s="490">
        <v>775.98</v>
      </c>
    </row>
    <row r="11711" spans="1:4" x14ac:dyDescent="0.2">
      <c r="A11711" s="489" t="s">
        <v>9257</v>
      </c>
      <c r="B11711" s="489" t="s">
        <v>4014</v>
      </c>
      <c r="C11711" s="490">
        <v>1029</v>
      </c>
      <c r="D11711" s="490">
        <v>295.7346</v>
      </c>
    </row>
    <row r="11712" spans="1:4" x14ac:dyDescent="0.2">
      <c r="A11712" s="489" t="s">
        <v>9257</v>
      </c>
      <c r="B11712" s="489" t="s">
        <v>4015</v>
      </c>
      <c r="C11712" s="490">
        <v>-1029</v>
      </c>
      <c r="D11712" s="490">
        <v>-168.55020000000002</v>
      </c>
    </row>
    <row r="11713" spans="1:4" x14ac:dyDescent="0.2">
      <c r="A11713" s="489" t="s">
        <v>9257</v>
      </c>
      <c r="B11713" s="489" t="s">
        <v>3291</v>
      </c>
      <c r="C11713" s="490">
        <v>8656</v>
      </c>
      <c r="D11713" s="490">
        <v>2859.0768000000003</v>
      </c>
    </row>
    <row r="11714" spans="1:4" x14ac:dyDescent="0.2">
      <c r="A11714" s="489" t="s">
        <v>9257</v>
      </c>
      <c r="B11714" s="489" t="s">
        <v>3295</v>
      </c>
      <c r="C11714" s="490">
        <v>1634</v>
      </c>
      <c r="D11714" s="490">
        <v>539.71019999999999</v>
      </c>
    </row>
    <row r="11715" spans="1:4" x14ac:dyDescent="0.2">
      <c r="A11715" s="489" t="s">
        <v>9257</v>
      </c>
      <c r="B11715" s="489" t="s">
        <v>3296</v>
      </c>
      <c r="C11715" s="490">
        <v>-1634</v>
      </c>
      <c r="D11715" s="490">
        <v>-267.64920000000001</v>
      </c>
    </row>
    <row r="11716" spans="1:4" x14ac:dyDescent="0.2">
      <c r="A11716" s="489" t="s">
        <v>9257</v>
      </c>
      <c r="B11716" s="489" t="s">
        <v>5153</v>
      </c>
      <c r="C11716" s="490">
        <v>1302</v>
      </c>
      <c r="D11716" s="490">
        <v>0</v>
      </c>
    </row>
    <row r="11717" spans="1:4" x14ac:dyDescent="0.2">
      <c r="A11717" s="489" t="s">
        <v>9257</v>
      </c>
      <c r="B11717" s="489" t="s">
        <v>4884</v>
      </c>
      <c r="C11717" s="490">
        <v>9321.6715257531596</v>
      </c>
      <c r="D11717" s="490">
        <v>1763.6602526725001</v>
      </c>
    </row>
    <row r="11718" spans="1:4" x14ac:dyDescent="0.2">
      <c r="A11718" s="489" t="s">
        <v>9257</v>
      </c>
      <c r="B11718" s="489" t="s">
        <v>4885</v>
      </c>
      <c r="C11718" s="490">
        <v>270.32847424684201</v>
      </c>
      <c r="D11718" s="490">
        <v>48.523961127308098</v>
      </c>
    </row>
    <row r="11719" spans="1:4" x14ac:dyDescent="0.2">
      <c r="A11719" s="489" t="s">
        <v>9257</v>
      </c>
      <c r="B11719" s="489" t="s">
        <v>4010</v>
      </c>
      <c r="C11719" s="490">
        <v>7949</v>
      </c>
      <c r="D11719" s="490">
        <v>2284.5426000000002</v>
      </c>
    </row>
    <row r="11720" spans="1:4" x14ac:dyDescent="0.2">
      <c r="A11720" s="489" t="s">
        <v>9257</v>
      </c>
      <c r="B11720" s="489" t="s">
        <v>4014</v>
      </c>
      <c r="C11720" s="490">
        <v>1601</v>
      </c>
      <c r="D11720" s="490">
        <v>460.12740000000002</v>
      </c>
    </row>
    <row r="11721" spans="1:4" x14ac:dyDescent="0.2">
      <c r="A11721" s="489" t="s">
        <v>9257</v>
      </c>
      <c r="B11721" s="489" t="s">
        <v>4015</v>
      </c>
      <c r="C11721" s="490">
        <v>-1601</v>
      </c>
      <c r="D11721" s="490">
        <v>-262.24380000000002</v>
      </c>
    </row>
    <row r="11722" spans="1:4" x14ac:dyDescent="0.2">
      <c r="A11722" s="489" t="s">
        <v>9257</v>
      </c>
      <c r="B11722" s="489" t="s">
        <v>4010</v>
      </c>
      <c r="C11722" s="490">
        <v>2094</v>
      </c>
      <c r="D11722" s="490">
        <v>601.81560000000002</v>
      </c>
    </row>
    <row r="11723" spans="1:4" x14ac:dyDescent="0.2">
      <c r="A11723" s="489" t="s">
        <v>9257</v>
      </c>
      <c r="B11723" s="489" t="s">
        <v>4014</v>
      </c>
      <c r="C11723" s="490">
        <v>1430</v>
      </c>
      <c r="D11723" s="490">
        <v>410.98200000000003</v>
      </c>
    </row>
    <row r="11724" spans="1:4" x14ac:dyDescent="0.2">
      <c r="A11724" s="489" t="s">
        <v>9257</v>
      </c>
      <c r="B11724" s="489" t="s">
        <v>4015</v>
      </c>
      <c r="C11724" s="490">
        <v>-1057.2</v>
      </c>
      <c r="D11724" s="490">
        <v>-173.16936000000001</v>
      </c>
    </row>
    <row r="11725" spans="1:4" x14ac:dyDescent="0.2">
      <c r="A11725" s="489" t="s">
        <v>9257</v>
      </c>
      <c r="B11725" s="489" t="s">
        <v>4016</v>
      </c>
      <c r="C11725" s="490">
        <v>-372.8</v>
      </c>
      <c r="D11725" s="490">
        <v>-44.735999999999997</v>
      </c>
    </row>
    <row r="11726" spans="1:4" x14ac:dyDescent="0.2">
      <c r="A11726" s="489" t="s">
        <v>9257</v>
      </c>
      <c r="B11726" s="489" t="s">
        <v>4010</v>
      </c>
      <c r="C11726" s="490">
        <v>3776</v>
      </c>
      <c r="D11726" s="490">
        <v>1085.2224000000001</v>
      </c>
    </row>
    <row r="11727" spans="1:4" x14ac:dyDescent="0.2">
      <c r="A11727" s="489" t="s">
        <v>9257</v>
      </c>
      <c r="B11727" s="489" t="s">
        <v>4014</v>
      </c>
      <c r="C11727" s="490">
        <v>897</v>
      </c>
      <c r="D11727" s="490">
        <v>257.7978</v>
      </c>
    </row>
    <row r="11728" spans="1:4" x14ac:dyDescent="0.2">
      <c r="A11728" s="489" t="s">
        <v>9257</v>
      </c>
      <c r="B11728" s="489" t="s">
        <v>4015</v>
      </c>
      <c r="C11728" s="490">
        <v>-897</v>
      </c>
      <c r="D11728" s="490">
        <v>-146.92860000000002</v>
      </c>
    </row>
    <row r="11729" spans="1:4" x14ac:dyDescent="0.2">
      <c r="A11729" s="489" t="s">
        <v>9257</v>
      </c>
      <c r="B11729" s="489" t="s">
        <v>4827</v>
      </c>
      <c r="C11729" s="490">
        <v>3027</v>
      </c>
      <c r="D11729" s="490">
        <v>739.49610000000007</v>
      </c>
    </row>
    <row r="11730" spans="1:4" x14ac:dyDescent="0.2">
      <c r="A11730" s="489" t="s">
        <v>9257</v>
      </c>
      <c r="B11730" s="489" t="s">
        <v>4832</v>
      </c>
      <c r="C11730" s="490">
        <v>1986</v>
      </c>
      <c r="D11730" s="490">
        <v>485.1798</v>
      </c>
    </row>
    <row r="11731" spans="1:4" x14ac:dyDescent="0.2">
      <c r="A11731" s="489" t="s">
        <v>9257</v>
      </c>
      <c r="B11731" s="489" t="s">
        <v>4833</v>
      </c>
      <c r="C11731" s="490">
        <v>-1503.9</v>
      </c>
      <c r="D11731" s="490">
        <v>-246.33882</v>
      </c>
    </row>
    <row r="11732" spans="1:4" x14ac:dyDescent="0.2">
      <c r="A11732" s="489" t="s">
        <v>9257</v>
      </c>
      <c r="B11732" s="489" t="s">
        <v>4834</v>
      </c>
      <c r="C11732" s="490">
        <v>-482.1</v>
      </c>
      <c r="D11732" s="490">
        <v>-57.851999999999997</v>
      </c>
    </row>
    <row r="11733" spans="1:4" x14ac:dyDescent="0.2">
      <c r="A11733" s="489" t="s">
        <v>9257</v>
      </c>
      <c r="B11733" s="489" t="s">
        <v>5153</v>
      </c>
      <c r="C11733" s="490">
        <v>8887</v>
      </c>
      <c r="D11733" s="490">
        <v>0</v>
      </c>
    </row>
    <row r="11734" spans="1:4" x14ac:dyDescent="0.2">
      <c r="A11734" s="489" t="s">
        <v>9257</v>
      </c>
      <c r="B11734" s="489" t="s">
        <v>5864</v>
      </c>
      <c r="C11734" s="490">
        <v>8486.4808867709507</v>
      </c>
      <c r="D11734" s="490">
        <v>1127.0046617631831</v>
      </c>
    </row>
    <row r="11735" spans="1:4" x14ac:dyDescent="0.2">
      <c r="A11735" s="489" t="s">
        <v>9257</v>
      </c>
      <c r="B11735" s="489" t="s">
        <v>5865</v>
      </c>
      <c r="C11735" s="490">
        <v>25459.44266031287</v>
      </c>
      <c r="D11735" s="490">
        <v>3207.88977519942</v>
      </c>
    </row>
    <row r="11736" spans="1:4" x14ac:dyDescent="0.2">
      <c r="A11736" s="489" t="s">
        <v>9257</v>
      </c>
      <c r="B11736" s="489" t="s">
        <v>5866</v>
      </c>
      <c r="C11736" s="490">
        <v>7014.0764529161897</v>
      </c>
      <c r="D11736" s="490">
        <v>787.68078566248801</v>
      </c>
    </row>
    <row r="11737" spans="1:4" x14ac:dyDescent="0.2">
      <c r="A11737" s="489" t="s">
        <v>9257</v>
      </c>
      <c r="B11737" s="489" t="s">
        <v>5880</v>
      </c>
      <c r="C11737" s="490">
        <v>4502</v>
      </c>
      <c r="D11737" s="490">
        <v>574.005</v>
      </c>
    </row>
    <row r="11738" spans="1:4" x14ac:dyDescent="0.2">
      <c r="A11738" s="489" t="s">
        <v>9257</v>
      </c>
      <c r="B11738" s="489" t="s">
        <v>5153</v>
      </c>
      <c r="C11738" s="490">
        <v>2058.4285714285702</v>
      </c>
      <c r="D11738" s="490">
        <v>0</v>
      </c>
    </row>
    <row r="11739" spans="1:4" x14ac:dyDescent="0.2">
      <c r="A11739" s="489" t="s">
        <v>9257</v>
      </c>
      <c r="B11739" s="489" t="s">
        <v>5429</v>
      </c>
      <c r="C11739" s="490">
        <v>4803</v>
      </c>
      <c r="D11739" s="490">
        <v>799.2192</v>
      </c>
    </row>
    <row r="11740" spans="1:4" x14ac:dyDescent="0.2">
      <c r="A11740" s="489" t="s">
        <v>9257</v>
      </c>
      <c r="B11740" s="489" t="s">
        <v>5153</v>
      </c>
      <c r="C11740" s="490">
        <v>1818.8571428571402</v>
      </c>
      <c r="D11740" s="490">
        <v>0</v>
      </c>
    </row>
    <row r="11741" spans="1:4" x14ac:dyDescent="0.2">
      <c r="A11741" s="489" t="s">
        <v>9257</v>
      </c>
      <c r="B11741" s="489" t="s">
        <v>5436</v>
      </c>
      <c r="C11741" s="490">
        <v>4244</v>
      </c>
      <c r="D11741" s="490">
        <v>617.07760000000007</v>
      </c>
    </row>
    <row r="11742" spans="1:4" x14ac:dyDescent="0.2">
      <c r="A11742" s="489" t="s">
        <v>9257</v>
      </c>
      <c r="B11742" s="489" t="s">
        <v>5153</v>
      </c>
      <c r="C11742" s="490">
        <v>2662.64231896191</v>
      </c>
      <c r="D11742" s="490">
        <v>0</v>
      </c>
    </row>
    <row r="11743" spans="1:4" x14ac:dyDescent="0.2">
      <c r="A11743" s="489" t="s">
        <v>9257</v>
      </c>
      <c r="B11743" s="489" t="s">
        <v>5435</v>
      </c>
      <c r="C11743" s="490">
        <v>6215</v>
      </c>
      <c r="D11743" s="490">
        <v>919.82</v>
      </c>
    </row>
    <row r="11744" spans="1:4" x14ac:dyDescent="0.2">
      <c r="A11744" s="489" t="s">
        <v>9257</v>
      </c>
      <c r="B11744" s="489" t="s">
        <v>5153</v>
      </c>
      <c r="C11744" s="490">
        <v>1357.2857142857101</v>
      </c>
      <c r="D11744" s="490">
        <v>0</v>
      </c>
    </row>
    <row r="11745" spans="1:4" x14ac:dyDescent="0.2">
      <c r="A11745" s="489" t="s">
        <v>9257</v>
      </c>
      <c r="B11745" s="489" t="s">
        <v>5430</v>
      </c>
      <c r="C11745" s="490">
        <v>3167</v>
      </c>
      <c r="D11745" s="490">
        <v>515.58760000000007</v>
      </c>
    </row>
    <row r="11746" spans="1:4" x14ac:dyDescent="0.2">
      <c r="A11746" s="489" t="s">
        <v>9257</v>
      </c>
      <c r="B11746" s="489" t="s">
        <v>4900</v>
      </c>
      <c r="C11746" s="490">
        <v>6897</v>
      </c>
      <c r="D11746" s="490">
        <v>1234.5630000000001</v>
      </c>
    </row>
    <row r="11747" spans="1:4" x14ac:dyDescent="0.2">
      <c r="A11747" s="489" t="s">
        <v>9257</v>
      </c>
      <c r="B11747" s="489" t="s">
        <v>5153</v>
      </c>
      <c r="C11747" s="490">
        <v>2955.8571428571399</v>
      </c>
      <c r="D11747" s="490">
        <v>0</v>
      </c>
    </row>
    <row r="11748" spans="1:4" x14ac:dyDescent="0.2">
      <c r="A11748" s="489" t="s">
        <v>9257</v>
      </c>
      <c r="B11748" s="489" t="s">
        <v>5884</v>
      </c>
      <c r="C11748" s="490">
        <v>7602</v>
      </c>
      <c r="D11748" s="490">
        <v>964.69380000000001</v>
      </c>
    </row>
    <row r="11749" spans="1:4" x14ac:dyDescent="0.2">
      <c r="A11749" s="489" t="s">
        <v>9257</v>
      </c>
      <c r="B11749" s="489" t="s">
        <v>5153</v>
      </c>
      <c r="C11749" s="490">
        <v>1651.2857142857101</v>
      </c>
      <c r="D11749" s="490">
        <v>0</v>
      </c>
    </row>
    <row r="11750" spans="1:4" x14ac:dyDescent="0.2">
      <c r="A11750" s="489" t="s">
        <v>9257</v>
      </c>
      <c r="B11750" s="489" t="s">
        <v>5428</v>
      </c>
      <c r="C11750" s="490">
        <v>3853</v>
      </c>
      <c r="D11750" s="490">
        <v>655.78060000000005</v>
      </c>
    </row>
    <row r="11751" spans="1:4" x14ac:dyDescent="0.2">
      <c r="A11751" s="489" t="s">
        <v>9257</v>
      </c>
      <c r="B11751" s="489" t="s">
        <v>5153</v>
      </c>
      <c r="C11751" s="490">
        <v>2136.8571428571399</v>
      </c>
      <c r="D11751" s="490">
        <v>0</v>
      </c>
    </row>
    <row r="11752" spans="1:4" x14ac:dyDescent="0.2">
      <c r="A11752" s="489" t="s">
        <v>9257</v>
      </c>
      <c r="B11752" s="489" t="s">
        <v>4880</v>
      </c>
      <c r="C11752" s="490">
        <v>4986</v>
      </c>
      <c r="D11752" s="490">
        <v>952.82460000000003</v>
      </c>
    </row>
    <row r="11753" spans="1:4" x14ac:dyDescent="0.2">
      <c r="A11753" s="489" t="s">
        <v>9257</v>
      </c>
      <c r="B11753" s="489" t="s">
        <v>5153</v>
      </c>
      <c r="C11753" s="490">
        <v>3158.1428571428601</v>
      </c>
      <c r="D11753" s="490">
        <v>0</v>
      </c>
    </row>
    <row r="11754" spans="1:4" x14ac:dyDescent="0.2">
      <c r="A11754" s="489" t="s">
        <v>9257</v>
      </c>
      <c r="B11754" s="489" t="s">
        <v>5431</v>
      </c>
      <c r="C11754" s="490">
        <v>7369</v>
      </c>
      <c r="D11754" s="490">
        <v>1173.1448</v>
      </c>
    </row>
    <row r="11755" spans="1:4" x14ac:dyDescent="0.2">
      <c r="A11755" s="489" t="s">
        <v>9257</v>
      </c>
      <c r="B11755" s="489" t="s">
        <v>4010</v>
      </c>
      <c r="C11755" s="490">
        <v>4489</v>
      </c>
      <c r="D11755" s="490">
        <v>1290.1386</v>
      </c>
    </row>
    <row r="11756" spans="1:4" x14ac:dyDescent="0.2">
      <c r="A11756" s="489" t="s">
        <v>9257</v>
      </c>
      <c r="B11756" s="489" t="s">
        <v>5153</v>
      </c>
      <c r="C11756" s="490">
        <v>1507</v>
      </c>
      <c r="D11756" s="490">
        <v>0</v>
      </c>
    </row>
    <row r="11757" spans="1:4" x14ac:dyDescent="0.2">
      <c r="A11757" s="489" t="s">
        <v>9257</v>
      </c>
      <c r="B11757" s="489" t="s">
        <v>4880</v>
      </c>
      <c r="C11757" s="490">
        <v>5061</v>
      </c>
      <c r="D11757" s="490">
        <v>967.15710000000001</v>
      </c>
    </row>
    <row r="11758" spans="1:4" x14ac:dyDescent="0.2">
      <c r="A11758" s="489" t="s">
        <v>9257</v>
      </c>
      <c r="B11758" s="489" t="s">
        <v>4010</v>
      </c>
      <c r="C11758" s="490">
        <v>28421.052631578899</v>
      </c>
      <c r="D11758" s="490">
        <v>8168.21052631579</v>
      </c>
    </row>
    <row r="11759" spans="1:4" x14ac:dyDescent="0.2">
      <c r="A11759" s="489" t="s">
        <v>9257</v>
      </c>
      <c r="B11759" s="489" t="s">
        <v>4011</v>
      </c>
      <c r="C11759" s="490">
        <v>39078.947368421104</v>
      </c>
      <c r="D11759" s="490">
        <v>10680.276315789501</v>
      </c>
    </row>
    <row r="11760" spans="1:4" x14ac:dyDescent="0.2">
      <c r="A11760" s="489" t="s">
        <v>9257</v>
      </c>
      <c r="B11760" s="489" t="s">
        <v>4827</v>
      </c>
      <c r="C11760" s="490">
        <v>19480</v>
      </c>
      <c r="D11760" s="490">
        <v>4758.9639999999999</v>
      </c>
    </row>
    <row r="11761" spans="1:4" x14ac:dyDescent="0.2">
      <c r="A11761" s="489" t="s">
        <v>9257</v>
      </c>
      <c r="B11761" s="489" t="s">
        <v>4010</v>
      </c>
      <c r="C11761" s="490">
        <v>5463</v>
      </c>
      <c r="D11761" s="490">
        <v>1570.0662</v>
      </c>
    </row>
    <row r="11762" spans="1:4" x14ac:dyDescent="0.2">
      <c r="A11762" s="489" t="s">
        <v>9257</v>
      </c>
      <c r="B11762" s="489" t="s">
        <v>4014</v>
      </c>
      <c r="C11762" s="490">
        <v>2026</v>
      </c>
      <c r="D11762" s="490">
        <v>582.27240000000006</v>
      </c>
    </row>
    <row r="11763" spans="1:4" x14ac:dyDescent="0.2">
      <c r="A11763" s="489" t="s">
        <v>9257</v>
      </c>
      <c r="B11763" s="489" t="s">
        <v>4015</v>
      </c>
      <c r="C11763" s="490">
        <v>-2026</v>
      </c>
      <c r="D11763" s="490">
        <v>-331.85880000000003</v>
      </c>
    </row>
    <row r="11764" spans="1:4" x14ac:dyDescent="0.2">
      <c r="A11764" s="489" t="s">
        <v>9257</v>
      </c>
      <c r="B11764" s="489" t="s">
        <v>5153</v>
      </c>
      <c r="C11764" s="490">
        <v>3751</v>
      </c>
      <c r="D11764" s="490">
        <v>0</v>
      </c>
    </row>
    <row r="11765" spans="1:4" x14ac:dyDescent="0.2">
      <c r="A11765" s="489" t="s">
        <v>9257</v>
      </c>
      <c r="B11765" s="489" t="s">
        <v>5435</v>
      </c>
      <c r="C11765" s="490">
        <v>7168.1159420289905</v>
      </c>
      <c r="D11765" s="490">
        <v>1060.88115942029</v>
      </c>
    </row>
    <row r="11766" spans="1:4" x14ac:dyDescent="0.2">
      <c r="A11766" s="489" t="s">
        <v>9257</v>
      </c>
      <c r="B11766" s="489" t="s">
        <v>5461</v>
      </c>
      <c r="C11766" s="490">
        <v>2723.88405797101</v>
      </c>
      <c r="D11766" s="490">
        <v>382.43332173913001</v>
      </c>
    </row>
    <row r="11767" spans="1:4" x14ac:dyDescent="0.2">
      <c r="A11767" s="489" t="s">
        <v>9257</v>
      </c>
      <c r="B11767" s="489" t="s">
        <v>5153</v>
      </c>
      <c r="C11767" s="490">
        <v>17194.55</v>
      </c>
      <c r="D11767" s="490">
        <v>0</v>
      </c>
    </row>
    <row r="11768" spans="1:4" x14ac:dyDescent="0.2">
      <c r="A11768" s="489" t="s">
        <v>9257</v>
      </c>
      <c r="B11768" s="489" t="s">
        <v>4896</v>
      </c>
      <c r="C11768" s="490">
        <v>3920.0610632183902</v>
      </c>
      <c r="D11768" s="490">
        <v>719.72321120689708</v>
      </c>
    </row>
    <row r="11769" spans="1:4" x14ac:dyDescent="0.2">
      <c r="A11769" s="489" t="s">
        <v>9257</v>
      </c>
      <c r="B11769" s="489" t="s">
        <v>4897</v>
      </c>
      <c r="C11769" s="490">
        <v>6993.38893678161</v>
      </c>
      <c r="D11769" s="490">
        <v>1218.2483527873601</v>
      </c>
    </row>
    <row r="11770" spans="1:4" x14ac:dyDescent="0.2">
      <c r="A11770" s="489" t="s">
        <v>9257</v>
      </c>
      <c r="B11770" s="489" t="s">
        <v>3291</v>
      </c>
      <c r="C11770" s="490">
        <v>2568</v>
      </c>
      <c r="D11770" s="490">
        <v>848.21040000000005</v>
      </c>
    </row>
    <row r="11771" spans="1:4" x14ac:dyDescent="0.2">
      <c r="A11771" s="489" t="s">
        <v>9257</v>
      </c>
      <c r="B11771" s="489" t="s">
        <v>3295</v>
      </c>
      <c r="C11771" s="490">
        <v>2486</v>
      </c>
      <c r="D11771" s="490">
        <v>821.12580000000003</v>
      </c>
    </row>
    <row r="11772" spans="1:4" x14ac:dyDescent="0.2">
      <c r="A11772" s="489" t="s">
        <v>9257</v>
      </c>
      <c r="B11772" s="489" t="s">
        <v>3296</v>
      </c>
      <c r="C11772" s="490">
        <v>-1516.2</v>
      </c>
      <c r="D11772" s="490">
        <v>-248.35355999999999</v>
      </c>
    </row>
    <row r="11773" spans="1:4" x14ac:dyDescent="0.2">
      <c r="A11773" s="489" t="s">
        <v>9257</v>
      </c>
      <c r="B11773" s="489" t="s">
        <v>3297</v>
      </c>
      <c r="C11773" s="490">
        <v>-969.80000000000007</v>
      </c>
      <c r="D11773" s="490">
        <v>-116.376</v>
      </c>
    </row>
    <row r="11774" spans="1:4" x14ac:dyDescent="0.2">
      <c r="A11774" s="489" t="s">
        <v>9257</v>
      </c>
      <c r="B11774" s="489" t="s">
        <v>4010</v>
      </c>
      <c r="C11774" s="490">
        <v>11409</v>
      </c>
      <c r="D11774" s="490">
        <v>3278.9466000000002</v>
      </c>
    </row>
    <row r="11775" spans="1:4" x14ac:dyDescent="0.2">
      <c r="A11775" s="489" t="s">
        <v>9257</v>
      </c>
      <c r="B11775" s="489" t="s">
        <v>4010</v>
      </c>
      <c r="C11775" s="490">
        <v>2323</v>
      </c>
      <c r="D11775" s="490">
        <v>667.63020000000006</v>
      </c>
    </row>
    <row r="11776" spans="1:4" x14ac:dyDescent="0.2">
      <c r="A11776" s="489" t="s">
        <v>9257</v>
      </c>
      <c r="B11776" s="489" t="s">
        <v>4014</v>
      </c>
      <c r="C11776" s="490">
        <v>1444</v>
      </c>
      <c r="D11776" s="490">
        <v>415.00560000000002</v>
      </c>
    </row>
    <row r="11777" spans="1:4" x14ac:dyDescent="0.2">
      <c r="A11777" s="489" t="s">
        <v>9257</v>
      </c>
      <c r="B11777" s="489" t="s">
        <v>4015</v>
      </c>
      <c r="C11777" s="490">
        <v>-1130.1000000000001</v>
      </c>
      <c r="D11777" s="490">
        <v>-185.11038000000002</v>
      </c>
    </row>
    <row r="11778" spans="1:4" x14ac:dyDescent="0.2">
      <c r="A11778" s="489" t="s">
        <v>9257</v>
      </c>
      <c r="B11778" s="489" t="s">
        <v>4016</v>
      </c>
      <c r="C11778" s="490">
        <v>-313.90000000000003</v>
      </c>
      <c r="D11778" s="490">
        <v>-37.667999999999999</v>
      </c>
    </row>
    <row r="11779" spans="1:4" x14ac:dyDescent="0.2">
      <c r="A11779" s="489" t="s">
        <v>9257</v>
      </c>
      <c r="B11779" s="489" t="s">
        <v>4010</v>
      </c>
      <c r="C11779" s="490">
        <v>8745</v>
      </c>
      <c r="D11779" s="490">
        <v>2513.3130000000001</v>
      </c>
    </row>
    <row r="11780" spans="1:4" x14ac:dyDescent="0.2">
      <c r="A11780" s="489" t="s">
        <v>9257</v>
      </c>
      <c r="B11780" s="489" t="s">
        <v>4014</v>
      </c>
      <c r="C11780" s="490">
        <v>2187</v>
      </c>
      <c r="D11780" s="490">
        <v>628.54380000000003</v>
      </c>
    </row>
    <row r="11781" spans="1:4" x14ac:dyDescent="0.2">
      <c r="A11781" s="489" t="s">
        <v>9257</v>
      </c>
      <c r="B11781" s="489" t="s">
        <v>4015</v>
      </c>
      <c r="C11781" s="490">
        <v>-2187</v>
      </c>
      <c r="D11781" s="490">
        <v>-358.23060000000004</v>
      </c>
    </row>
    <row r="11782" spans="1:4" x14ac:dyDescent="0.2">
      <c r="A11782" s="489" t="s">
        <v>9257</v>
      </c>
      <c r="B11782" s="489" t="s">
        <v>4010</v>
      </c>
      <c r="C11782" s="490">
        <v>28915.2327935223</v>
      </c>
      <c r="D11782" s="490">
        <v>8310.2379048583007</v>
      </c>
    </row>
    <row r="11783" spans="1:4" x14ac:dyDescent="0.2">
      <c r="A11783" s="489" t="s">
        <v>9257</v>
      </c>
      <c r="B11783" s="489" t="s">
        <v>4011</v>
      </c>
      <c r="C11783" s="490">
        <v>9175.7672064777307</v>
      </c>
      <c r="D11783" s="490">
        <v>2507.73717753036</v>
      </c>
    </row>
    <row r="11784" spans="1:4" x14ac:dyDescent="0.2">
      <c r="A11784" s="489" t="s">
        <v>9257</v>
      </c>
      <c r="B11784" s="489" t="s">
        <v>4010</v>
      </c>
      <c r="C11784" s="490">
        <v>3811</v>
      </c>
      <c r="D11784" s="490">
        <v>1095.2814000000001</v>
      </c>
    </row>
    <row r="11785" spans="1:4" x14ac:dyDescent="0.2">
      <c r="A11785" s="489" t="s">
        <v>9257</v>
      </c>
      <c r="B11785" s="489" t="s">
        <v>4014</v>
      </c>
      <c r="C11785" s="490">
        <v>1815</v>
      </c>
      <c r="D11785" s="490">
        <v>521.63099999999997</v>
      </c>
    </row>
    <row r="11786" spans="1:4" x14ac:dyDescent="0.2">
      <c r="A11786" s="489" t="s">
        <v>9257</v>
      </c>
      <c r="B11786" s="489" t="s">
        <v>4015</v>
      </c>
      <c r="C11786" s="490">
        <v>-1687.8000000000002</v>
      </c>
      <c r="D11786" s="490">
        <v>-276.46163999999999</v>
      </c>
    </row>
    <row r="11787" spans="1:4" x14ac:dyDescent="0.2">
      <c r="A11787" s="489" t="s">
        <v>9257</v>
      </c>
      <c r="B11787" s="489" t="s">
        <v>4016</v>
      </c>
      <c r="C11787" s="490">
        <v>-127.2</v>
      </c>
      <c r="D11787" s="490">
        <v>-15.263999999999999</v>
      </c>
    </row>
    <row r="11788" spans="1:4" x14ac:dyDescent="0.2">
      <c r="A11788" s="489" t="s">
        <v>9257</v>
      </c>
      <c r="B11788" s="489" t="s">
        <v>4827</v>
      </c>
      <c r="C11788" s="490">
        <v>8765</v>
      </c>
      <c r="D11788" s="490">
        <v>2141.2895000000003</v>
      </c>
    </row>
    <row r="11789" spans="1:4" x14ac:dyDescent="0.2">
      <c r="A11789" s="489" t="s">
        <v>9257</v>
      </c>
      <c r="B11789" s="489" t="s">
        <v>4832</v>
      </c>
      <c r="C11789" s="490">
        <v>933</v>
      </c>
      <c r="D11789" s="490">
        <v>227.93190000000001</v>
      </c>
    </row>
    <row r="11790" spans="1:4" x14ac:dyDescent="0.2">
      <c r="A11790" s="489" t="s">
        <v>9257</v>
      </c>
      <c r="B11790" s="489" t="s">
        <v>4833</v>
      </c>
      <c r="C11790" s="490">
        <v>-933</v>
      </c>
      <c r="D11790" s="490">
        <v>-152.8254</v>
      </c>
    </row>
    <row r="11791" spans="1:4" x14ac:dyDescent="0.2">
      <c r="A11791" s="489" t="s">
        <v>9257</v>
      </c>
      <c r="B11791" s="489" t="s">
        <v>4010</v>
      </c>
      <c r="C11791" s="490">
        <v>2233.3105022831101</v>
      </c>
      <c r="D11791" s="490">
        <v>641.85343835616402</v>
      </c>
    </row>
    <row r="11792" spans="1:4" x14ac:dyDescent="0.2">
      <c r="A11792" s="489" t="s">
        <v>9257</v>
      </c>
      <c r="B11792" s="489" t="s">
        <v>4014</v>
      </c>
      <c r="C11792" s="490">
        <v>730.95890410958907</v>
      </c>
      <c r="D11792" s="490">
        <v>210.07758904109602</v>
      </c>
    </row>
    <row r="11793" spans="1:4" x14ac:dyDescent="0.2">
      <c r="A11793" s="489" t="s">
        <v>9257</v>
      </c>
      <c r="B11793" s="489" t="s">
        <v>4015</v>
      </c>
      <c r="C11793" s="490">
        <v>-730.95890410958907</v>
      </c>
      <c r="D11793" s="490">
        <v>-119.731068493151</v>
      </c>
    </row>
    <row r="11794" spans="1:4" x14ac:dyDescent="0.2">
      <c r="A11794" s="489" t="s">
        <v>9257</v>
      </c>
      <c r="B11794" s="489" t="s">
        <v>4010</v>
      </c>
      <c r="C11794" s="490">
        <v>2019.6894977168902</v>
      </c>
      <c r="D11794" s="490">
        <v>580.45876164383606</v>
      </c>
    </row>
    <row r="11795" spans="1:4" x14ac:dyDescent="0.2">
      <c r="A11795" s="489" t="s">
        <v>9257</v>
      </c>
      <c r="B11795" s="489" t="s">
        <v>4014</v>
      </c>
      <c r="C11795" s="490">
        <v>661.04109589041104</v>
      </c>
      <c r="D11795" s="490">
        <v>189.98321095890401</v>
      </c>
    </row>
    <row r="11796" spans="1:4" x14ac:dyDescent="0.2">
      <c r="A11796" s="489" t="s">
        <v>9257</v>
      </c>
      <c r="B11796" s="489" t="s">
        <v>4015</v>
      </c>
      <c r="C11796" s="490">
        <v>-661.04109589041104</v>
      </c>
      <c r="D11796" s="490">
        <v>-108.27853150684901</v>
      </c>
    </row>
    <row r="11797" spans="1:4" x14ac:dyDescent="0.2">
      <c r="A11797" s="489" t="s">
        <v>9257</v>
      </c>
      <c r="B11797" s="489" t="s">
        <v>5153</v>
      </c>
      <c r="C11797" s="490">
        <v>1163</v>
      </c>
      <c r="D11797" s="490">
        <v>0</v>
      </c>
    </row>
    <row r="11798" spans="1:4" x14ac:dyDescent="0.2">
      <c r="A11798" s="489" t="s">
        <v>9257</v>
      </c>
      <c r="B11798" s="489" t="s">
        <v>5431</v>
      </c>
      <c r="C11798" s="490">
        <v>8443.77510040161</v>
      </c>
      <c r="D11798" s="490">
        <v>1344.2489959839402</v>
      </c>
    </row>
    <row r="11799" spans="1:4" x14ac:dyDescent="0.2">
      <c r="A11799" s="489" t="s">
        <v>9257</v>
      </c>
      <c r="B11799" s="489" t="s">
        <v>6051</v>
      </c>
      <c r="C11799" s="490">
        <v>3042</v>
      </c>
      <c r="D11799" s="490">
        <v>96.461819999999989</v>
      </c>
    </row>
    <row r="11800" spans="1:4" x14ac:dyDescent="0.2">
      <c r="A11800" s="489" t="s">
        <v>9257</v>
      </c>
      <c r="B11800" s="489" t="s">
        <v>5449</v>
      </c>
      <c r="C11800" s="490">
        <v>25331.325301204801</v>
      </c>
      <c r="D11800" s="490">
        <v>3825.0301204819302</v>
      </c>
    </row>
    <row r="11801" spans="1:4" x14ac:dyDescent="0.2">
      <c r="A11801" s="489" t="s">
        <v>9257</v>
      </c>
      <c r="B11801" s="489" t="s">
        <v>5450</v>
      </c>
      <c r="C11801" s="490">
        <v>4069.8995983935702</v>
      </c>
      <c r="D11801" s="490">
        <v>548.21547590361399</v>
      </c>
    </row>
    <row r="11802" spans="1:4" x14ac:dyDescent="0.2">
      <c r="A11802" s="489" t="s">
        <v>9257</v>
      </c>
      <c r="B11802" s="489" t="s">
        <v>4010</v>
      </c>
      <c r="C11802" s="490">
        <v>6346</v>
      </c>
      <c r="D11802" s="490">
        <v>1823.8404</v>
      </c>
    </row>
    <row r="11803" spans="1:4" x14ac:dyDescent="0.2">
      <c r="A11803" s="489" t="s">
        <v>9257</v>
      </c>
      <c r="B11803" s="489" t="s">
        <v>5153</v>
      </c>
      <c r="C11803" s="490">
        <v>2517</v>
      </c>
      <c r="D11803" s="490">
        <v>0</v>
      </c>
    </row>
    <row r="11804" spans="1:4" x14ac:dyDescent="0.2">
      <c r="A11804" s="489" t="s">
        <v>9257</v>
      </c>
      <c r="B11804" s="489" t="s">
        <v>5430</v>
      </c>
      <c r="C11804" s="490">
        <v>9266.5806451612898</v>
      </c>
      <c r="D11804" s="490">
        <v>1508.5993290322601</v>
      </c>
    </row>
    <row r="11805" spans="1:4" x14ac:dyDescent="0.2">
      <c r="A11805" s="489" t="s">
        <v>9257</v>
      </c>
      <c r="B11805" s="489" t="s">
        <v>5446</v>
      </c>
      <c r="C11805" s="490">
        <v>8687.4193548387102</v>
      </c>
      <c r="D11805" s="490">
        <v>1341.3375483871</v>
      </c>
    </row>
    <row r="11806" spans="1:4" x14ac:dyDescent="0.2">
      <c r="A11806" s="489" t="s">
        <v>9257</v>
      </c>
      <c r="B11806" s="489" t="s">
        <v>4010</v>
      </c>
      <c r="C11806" s="490">
        <v>15340</v>
      </c>
      <c r="D11806" s="490">
        <v>4408.7160000000003</v>
      </c>
    </row>
    <row r="11807" spans="1:4" x14ac:dyDescent="0.2">
      <c r="A11807" s="489" t="s">
        <v>9257</v>
      </c>
      <c r="B11807" s="489" t="s">
        <v>4010</v>
      </c>
      <c r="C11807" s="490">
        <v>11800.3064516129</v>
      </c>
      <c r="D11807" s="490">
        <v>3391.40807419355</v>
      </c>
    </row>
    <row r="11808" spans="1:4" x14ac:dyDescent="0.2">
      <c r="A11808" s="489" t="s">
        <v>9257</v>
      </c>
      <c r="B11808" s="489" t="s">
        <v>4014</v>
      </c>
      <c r="C11808" s="490">
        <v>1269</v>
      </c>
      <c r="D11808" s="490">
        <v>364.7106</v>
      </c>
    </row>
    <row r="11809" spans="1:4" x14ac:dyDescent="0.2">
      <c r="A11809" s="489" t="s">
        <v>9257</v>
      </c>
      <c r="B11809" s="489" t="s">
        <v>4015</v>
      </c>
      <c r="C11809" s="490">
        <v>-1269</v>
      </c>
      <c r="D11809" s="490">
        <v>-207.8622</v>
      </c>
    </row>
    <row r="11810" spans="1:4" x14ac:dyDescent="0.2">
      <c r="A11810" s="489" t="s">
        <v>9257</v>
      </c>
      <c r="B11810" s="489" t="s">
        <v>4010</v>
      </c>
      <c r="C11810" s="490">
        <v>15296.6935483871</v>
      </c>
      <c r="D11810" s="490">
        <v>4396.26972580645</v>
      </c>
    </row>
    <row r="11811" spans="1:4" x14ac:dyDescent="0.2">
      <c r="A11811" s="489" t="s">
        <v>9257</v>
      </c>
      <c r="B11811" s="489" t="s">
        <v>4014</v>
      </c>
      <c r="C11811" s="490">
        <v>1645</v>
      </c>
      <c r="D11811" s="490">
        <v>472.77300000000002</v>
      </c>
    </row>
    <row r="11812" spans="1:4" x14ac:dyDescent="0.2">
      <c r="A11812" s="489" t="s">
        <v>9257</v>
      </c>
      <c r="B11812" s="489" t="s">
        <v>4015</v>
      </c>
      <c r="C11812" s="490">
        <v>-1645</v>
      </c>
      <c r="D11812" s="490">
        <v>-269.45100000000002</v>
      </c>
    </row>
    <row r="11813" spans="1:4" x14ac:dyDescent="0.2">
      <c r="A11813" s="489" t="s">
        <v>9257</v>
      </c>
      <c r="B11813" s="489" t="s">
        <v>4010</v>
      </c>
      <c r="C11813" s="490">
        <v>8143</v>
      </c>
      <c r="D11813" s="490">
        <v>2340.2982000000002</v>
      </c>
    </row>
    <row r="11814" spans="1:4" x14ac:dyDescent="0.2">
      <c r="A11814" s="489" t="s">
        <v>9257</v>
      </c>
      <c r="B11814" s="489" t="s">
        <v>4014</v>
      </c>
      <c r="C11814" s="490">
        <v>5193</v>
      </c>
      <c r="D11814" s="490">
        <v>1492.4682</v>
      </c>
    </row>
    <row r="11815" spans="1:4" x14ac:dyDescent="0.2">
      <c r="A11815" s="489" t="s">
        <v>9257</v>
      </c>
      <c r="B11815" s="489" t="s">
        <v>4015</v>
      </c>
      <c r="C11815" s="490">
        <v>-4000.8</v>
      </c>
      <c r="D11815" s="490">
        <v>-655.33104000000003</v>
      </c>
    </row>
    <row r="11816" spans="1:4" x14ac:dyDescent="0.2">
      <c r="A11816" s="489" t="s">
        <v>9257</v>
      </c>
      <c r="B11816" s="489" t="s">
        <v>4016</v>
      </c>
      <c r="C11816" s="490">
        <v>-1192.2</v>
      </c>
      <c r="D11816" s="490">
        <v>-143.06399999999999</v>
      </c>
    </row>
    <row r="11817" spans="1:4" x14ac:dyDescent="0.2">
      <c r="A11817" s="489" t="s">
        <v>9257</v>
      </c>
      <c r="B11817" s="489" t="s">
        <v>4010</v>
      </c>
      <c r="C11817" s="490">
        <v>12028.5</v>
      </c>
      <c r="D11817" s="490">
        <v>3456.9909000000002</v>
      </c>
    </row>
    <row r="11818" spans="1:4" x14ac:dyDescent="0.2">
      <c r="A11818" s="489" t="s">
        <v>9257</v>
      </c>
      <c r="B11818" s="489" t="s">
        <v>4014</v>
      </c>
      <c r="C11818" s="490">
        <v>1365.75</v>
      </c>
      <c r="D11818" s="490">
        <v>392.51655</v>
      </c>
    </row>
    <row r="11819" spans="1:4" x14ac:dyDescent="0.2">
      <c r="A11819" s="489" t="s">
        <v>9257</v>
      </c>
      <c r="B11819" s="489" t="s">
        <v>4015</v>
      </c>
      <c r="C11819" s="490">
        <v>-1365.75</v>
      </c>
      <c r="D11819" s="490">
        <v>-223.70984999999999</v>
      </c>
    </row>
    <row r="11820" spans="1:4" x14ac:dyDescent="0.2">
      <c r="A11820" s="489" t="s">
        <v>9257</v>
      </c>
      <c r="B11820" s="489" t="s">
        <v>4010</v>
      </c>
      <c r="C11820" s="490">
        <v>14349.789473684201</v>
      </c>
      <c r="D11820" s="490">
        <v>4124.1294947368406</v>
      </c>
    </row>
    <row r="11821" spans="1:4" x14ac:dyDescent="0.2">
      <c r="A11821" s="489" t="s">
        <v>9257</v>
      </c>
      <c r="B11821" s="489" t="s">
        <v>4014</v>
      </c>
      <c r="C11821" s="490">
        <v>1629.3157894736801</v>
      </c>
      <c r="D11821" s="490">
        <v>468.26535789473701</v>
      </c>
    </row>
    <row r="11822" spans="1:4" x14ac:dyDescent="0.2">
      <c r="A11822" s="489" t="s">
        <v>9257</v>
      </c>
      <c r="B11822" s="489" t="s">
        <v>4015</v>
      </c>
      <c r="C11822" s="490">
        <v>-1629.3157894736801</v>
      </c>
      <c r="D11822" s="490">
        <v>-266.88192631578903</v>
      </c>
    </row>
    <row r="11823" spans="1:4" x14ac:dyDescent="0.2">
      <c r="A11823" s="489" t="s">
        <v>9257</v>
      </c>
      <c r="B11823" s="489" t="s">
        <v>4011</v>
      </c>
      <c r="C11823" s="490">
        <v>5697.71052631579</v>
      </c>
      <c r="D11823" s="490">
        <v>1557.1842868421102</v>
      </c>
    </row>
    <row r="11824" spans="1:4" x14ac:dyDescent="0.2">
      <c r="A11824" s="489" t="s">
        <v>9257</v>
      </c>
      <c r="B11824" s="489" t="s">
        <v>4017</v>
      </c>
      <c r="C11824" s="490">
        <v>646.93421052631606</v>
      </c>
      <c r="D11824" s="490">
        <v>176.807119736842</v>
      </c>
    </row>
    <row r="11825" spans="1:4" x14ac:dyDescent="0.2">
      <c r="A11825" s="489" t="s">
        <v>9257</v>
      </c>
      <c r="B11825" s="489" t="s">
        <v>4018</v>
      </c>
      <c r="C11825" s="490">
        <v>-646.93421052631606</v>
      </c>
      <c r="D11825" s="490">
        <v>-105.967823684211</v>
      </c>
    </row>
    <row r="11826" spans="1:4" x14ac:dyDescent="0.2">
      <c r="A11826" s="489" t="s">
        <v>9257</v>
      </c>
      <c r="B11826" s="489" t="s">
        <v>4010</v>
      </c>
      <c r="C11826" s="490">
        <v>18859</v>
      </c>
      <c r="D11826" s="490">
        <v>5420.0766000000003</v>
      </c>
    </row>
    <row r="11827" spans="1:4" x14ac:dyDescent="0.2">
      <c r="A11827" s="489" t="s">
        <v>9257</v>
      </c>
      <c r="B11827" s="489" t="s">
        <v>4014</v>
      </c>
      <c r="C11827" s="490">
        <v>2914</v>
      </c>
      <c r="D11827" s="490">
        <v>837.48360000000002</v>
      </c>
    </row>
    <row r="11828" spans="1:4" x14ac:dyDescent="0.2">
      <c r="A11828" s="489" t="s">
        <v>9257</v>
      </c>
      <c r="B11828" s="489" t="s">
        <v>4015</v>
      </c>
      <c r="C11828" s="490">
        <v>-2914</v>
      </c>
      <c r="D11828" s="490">
        <v>-477.31319999999999</v>
      </c>
    </row>
    <row r="11829" spans="1:4" x14ac:dyDescent="0.2">
      <c r="A11829" s="489" t="s">
        <v>9257</v>
      </c>
      <c r="B11829" s="489" t="s">
        <v>3275</v>
      </c>
      <c r="C11829" s="490">
        <v>7678</v>
      </c>
      <c r="D11829" s="490">
        <v>2614.3589999999999</v>
      </c>
    </row>
    <row r="11830" spans="1:4" x14ac:dyDescent="0.2">
      <c r="A11830" s="489" t="s">
        <v>9257</v>
      </c>
      <c r="B11830" s="489" t="s">
        <v>5153</v>
      </c>
      <c r="C11830" s="490">
        <v>2408</v>
      </c>
      <c r="D11830" s="490">
        <v>0</v>
      </c>
    </row>
    <row r="11831" spans="1:4" x14ac:dyDescent="0.2">
      <c r="A11831" s="489" t="s">
        <v>9257</v>
      </c>
      <c r="B11831" s="489" t="s">
        <v>4896</v>
      </c>
      <c r="C11831" s="490">
        <v>8338.9353866755901</v>
      </c>
      <c r="D11831" s="490">
        <v>1531.02853699364</v>
      </c>
    </row>
    <row r="11832" spans="1:4" x14ac:dyDescent="0.2">
      <c r="A11832" s="489" t="s">
        <v>9257</v>
      </c>
      <c r="B11832" s="489" t="s">
        <v>4897</v>
      </c>
      <c r="C11832" s="490">
        <v>16569.464613324399</v>
      </c>
      <c r="D11832" s="490">
        <v>2886.4007356411103</v>
      </c>
    </row>
    <row r="11833" spans="1:4" x14ac:dyDescent="0.2">
      <c r="A11833" s="489" t="s">
        <v>9257</v>
      </c>
      <c r="B11833" s="489" t="s">
        <v>6051</v>
      </c>
      <c r="C11833" s="490">
        <v>359.6</v>
      </c>
      <c r="D11833" s="490">
        <v>11.402915999999999</v>
      </c>
    </row>
    <row r="11834" spans="1:4" x14ac:dyDescent="0.2">
      <c r="A11834" s="489" t="s">
        <v>9257</v>
      </c>
      <c r="B11834" s="489" t="s">
        <v>5153</v>
      </c>
      <c r="C11834" s="490">
        <v>494.13197969543103</v>
      </c>
      <c r="D11834" s="490">
        <v>0</v>
      </c>
    </row>
    <row r="11835" spans="1:4" x14ac:dyDescent="0.2">
      <c r="A11835" s="489" t="s">
        <v>9257</v>
      </c>
      <c r="B11835" s="489" t="s">
        <v>4876</v>
      </c>
      <c r="C11835" s="490">
        <v>3948.3045685279203</v>
      </c>
      <c r="D11835" s="490">
        <v>762.41761218274098</v>
      </c>
    </row>
    <row r="11836" spans="1:4" x14ac:dyDescent="0.2">
      <c r="A11836" s="489" t="s">
        <v>9257</v>
      </c>
      <c r="B11836" s="489" t="s">
        <v>5153</v>
      </c>
      <c r="C11836" s="490">
        <v>337.86802030456903</v>
      </c>
      <c r="D11836" s="490">
        <v>0</v>
      </c>
    </row>
    <row r="11837" spans="1:4" x14ac:dyDescent="0.2">
      <c r="A11837" s="489" t="s">
        <v>9257</v>
      </c>
      <c r="B11837" s="489" t="s">
        <v>5432</v>
      </c>
      <c r="C11837" s="490">
        <v>2699.6954314720801</v>
      </c>
      <c r="D11837" s="490">
        <v>421.96239593908604</v>
      </c>
    </row>
    <row r="11838" spans="1:4" x14ac:dyDescent="0.2">
      <c r="A11838" s="489" t="s">
        <v>9257</v>
      </c>
      <c r="B11838" s="489" t="s">
        <v>5153</v>
      </c>
      <c r="C11838" s="490">
        <v>1127</v>
      </c>
      <c r="D11838" s="490">
        <v>0</v>
      </c>
    </row>
    <row r="11839" spans="1:4" x14ac:dyDescent="0.2">
      <c r="A11839" s="489" t="s">
        <v>9257</v>
      </c>
      <c r="B11839" s="489" t="s">
        <v>4884</v>
      </c>
      <c r="C11839" s="490">
        <v>5203</v>
      </c>
      <c r="D11839" s="490">
        <v>984.4076</v>
      </c>
    </row>
    <row r="11840" spans="1:4" x14ac:dyDescent="0.2">
      <c r="A11840" s="489" t="s">
        <v>9257</v>
      </c>
      <c r="B11840" s="489" t="s">
        <v>4010</v>
      </c>
      <c r="C11840" s="490">
        <v>8526</v>
      </c>
      <c r="D11840" s="490">
        <v>2450.3724000000002</v>
      </c>
    </row>
    <row r="11841" spans="1:4" x14ac:dyDescent="0.2">
      <c r="A11841" s="489" t="s">
        <v>9257</v>
      </c>
      <c r="B11841" s="489" t="s">
        <v>4014</v>
      </c>
      <c r="C11841" s="490">
        <v>1585</v>
      </c>
      <c r="D11841" s="490">
        <v>455.529</v>
      </c>
    </row>
    <row r="11842" spans="1:4" x14ac:dyDescent="0.2">
      <c r="A11842" s="489" t="s">
        <v>9257</v>
      </c>
      <c r="B11842" s="489" t="s">
        <v>4015</v>
      </c>
      <c r="C11842" s="490">
        <v>-1585</v>
      </c>
      <c r="D11842" s="490">
        <v>-259.62299999999999</v>
      </c>
    </row>
    <row r="11843" spans="1:4" x14ac:dyDescent="0.2">
      <c r="A11843" s="489" t="s">
        <v>9257</v>
      </c>
      <c r="B11843" s="489" t="s">
        <v>4010</v>
      </c>
      <c r="C11843" s="490">
        <v>4339</v>
      </c>
      <c r="D11843" s="490">
        <v>1247.0286000000001</v>
      </c>
    </row>
    <row r="11844" spans="1:4" x14ac:dyDescent="0.2">
      <c r="A11844" s="489" t="s">
        <v>9257</v>
      </c>
      <c r="B11844" s="489" t="s">
        <v>4014</v>
      </c>
      <c r="C11844" s="490">
        <v>1636</v>
      </c>
      <c r="D11844" s="490">
        <v>470.18640000000005</v>
      </c>
    </row>
    <row r="11845" spans="1:4" x14ac:dyDescent="0.2">
      <c r="A11845" s="489" t="s">
        <v>9257</v>
      </c>
      <c r="B11845" s="489" t="s">
        <v>4015</v>
      </c>
      <c r="C11845" s="490">
        <v>-1636</v>
      </c>
      <c r="D11845" s="490">
        <v>-267.97680000000003</v>
      </c>
    </row>
    <row r="11846" spans="1:4" x14ac:dyDescent="0.2">
      <c r="A11846" s="489" t="s">
        <v>9257</v>
      </c>
      <c r="B11846" s="489" t="s">
        <v>5153</v>
      </c>
      <c r="C11846" s="490">
        <v>1974.8001110494201</v>
      </c>
      <c r="D11846" s="490">
        <v>0</v>
      </c>
    </row>
    <row r="11847" spans="1:4" x14ac:dyDescent="0.2">
      <c r="A11847" s="489" t="s">
        <v>9257</v>
      </c>
      <c r="B11847" s="489" t="s">
        <v>5434</v>
      </c>
      <c r="C11847" s="490">
        <v>4610</v>
      </c>
      <c r="D11847" s="490">
        <v>694.72700000000009</v>
      </c>
    </row>
    <row r="11848" spans="1:4" x14ac:dyDescent="0.2">
      <c r="A11848" s="489" t="s">
        <v>9257</v>
      </c>
      <c r="B11848" s="489" t="s">
        <v>5153</v>
      </c>
      <c r="C11848" s="490">
        <v>3056</v>
      </c>
      <c r="D11848" s="490">
        <v>0</v>
      </c>
    </row>
    <row r="11849" spans="1:4" x14ac:dyDescent="0.2">
      <c r="A11849" s="489" t="s">
        <v>9257</v>
      </c>
      <c r="B11849" s="489" t="s">
        <v>4872</v>
      </c>
      <c r="C11849" s="490">
        <v>4429</v>
      </c>
      <c r="D11849" s="490">
        <v>863.65500000000009</v>
      </c>
    </row>
    <row r="11850" spans="1:4" x14ac:dyDescent="0.2">
      <c r="A11850" s="489" t="s">
        <v>9257</v>
      </c>
      <c r="B11850" s="489" t="s">
        <v>4010</v>
      </c>
      <c r="C11850" s="490">
        <v>8060</v>
      </c>
      <c r="D11850" s="490">
        <v>2316.444</v>
      </c>
    </row>
    <row r="11851" spans="1:4" x14ac:dyDescent="0.2">
      <c r="A11851" s="489" t="s">
        <v>9257</v>
      </c>
      <c r="B11851" s="489" t="s">
        <v>4014</v>
      </c>
      <c r="C11851" s="490">
        <v>1565</v>
      </c>
      <c r="D11851" s="490">
        <v>449.78100000000001</v>
      </c>
    </row>
    <row r="11852" spans="1:4" x14ac:dyDescent="0.2">
      <c r="A11852" s="489" t="s">
        <v>9257</v>
      </c>
      <c r="B11852" s="489" t="s">
        <v>4015</v>
      </c>
      <c r="C11852" s="490">
        <v>-1565</v>
      </c>
      <c r="D11852" s="490">
        <v>-256.34700000000004</v>
      </c>
    </row>
    <row r="11853" spans="1:4" x14ac:dyDescent="0.2">
      <c r="A11853" s="489" t="s">
        <v>9257</v>
      </c>
      <c r="B11853" s="489" t="s">
        <v>4010</v>
      </c>
      <c r="C11853" s="490">
        <v>3326</v>
      </c>
      <c r="D11853" s="490">
        <v>955.89240000000007</v>
      </c>
    </row>
    <row r="11854" spans="1:4" x14ac:dyDescent="0.2">
      <c r="A11854" s="489" t="s">
        <v>9257</v>
      </c>
      <c r="B11854" s="489" t="s">
        <v>4014</v>
      </c>
      <c r="C11854" s="490">
        <v>907</v>
      </c>
      <c r="D11854" s="490">
        <v>260.67180000000002</v>
      </c>
    </row>
    <row r="11855" spans="1:4" x14ac:dyDescent="0.2">
      <c r="A11855" s="489" t="s">
        <v>9257</v>
      </c>
      <c r="B11855" s="489" t="s">
        <v>4015</v>
      </c>
      <c r="C11855" s="490">
        <v>-907</v>
      </c>
      <c r="D11855" s="490">
        <v>-148.56659999999999</v>
      </c>
    </row>
    <row r="11856" spans="1:4" x14ac:dyDescent="0.2">
      <c r="A11856" s="489" t="s">
        <v>9257</v>
      </c>
      <c r="B11856" s="489" t="s">
        <v>5153</v>
      </c>
      <c r="C11856" s="490">
        <v>11175.4</v>
      </c>
      <c r="D11856" s="490">
        <v>0</v>
      </c>
    </row>
    <row r="11857" spans="1:4" x14ac:dyDescent="0.2">
      <c r="A11857" s="489" t="s">
        <v>9257</v>
      </c>
      <c r="B11857" s="489" t="s">
        <v>5434</v>
      </c>
      <c r="C11857" s="490">
        <v>4810.6194690265502</v>
      </c>
      <c r="D11857" s="490">
        <v>724.96035398230106</v>
      </c>
    </row>
    <row r="11858" spans="1:4" x14ac:dyDescent="0.2">
      <c r="A11858" s="489" t="s">
        <v>9257</v>
      </c>
      <c r="B11858" s="489" t="s">
        <v>5458</v>
      </c>
      <c r="C11858" s="490">
        <v>8779.3805309734507</v>
      </c>
      <c r="D11858" s="490">
        <v>1255.4514159292</v>
      </c>
    </row>
    <row r="11859" spans="1:4" x14ac:dyDescent="0.2">
      <c r="A11859" s="489" t="s">
        <v>9257</v>
      </c>
      <c r="B11859" s="489" t="s">
        <v>1105</v>
      </c>
      <c r="C11859" s="490">
        <v>537</v>
      </c>
      <c r="D11859" s="490">
        <v>271.82940000000002</v>
      </c>
    </row>
    <row r="11860" spans="1:4" x14ac:dyDescent="0.2">
      <c r="A11860" s="489" t="s">
        <v>9257</v>
      </c>
      <c r="B11860" s="489" t="s">
        <v>1106</v>
      </c>
      <c r="C11860" s="490">
        <v>2993</v>
      </c>
      <c r="D11860" s="490">
        <v>1439.633</v>
      </c>
    </row>
    <row r="11861" spans="1:4" x14ac:dyDescent="0.2">
      <c r="A11861" s="489" t="s">
        <v>9257</v>
      </c>
      <c r="B11861" s="489" t="s">
        <v>1106</v>
      </c>
      <c r="C11861" s="490">
        <v>1890.4</v>
      </c>
      <c r="D11861" s="490">
        <v>909.28240000000005</v>
      </c>
    </row>
    <row r="11862" spans="1:4" x14ac:dyDescent="0.2">
      <c r="A11862" s="489" t="s">
        <v>9257</v>
      </c>
      <c r="B11862" s="489" t="s">
        <v>1107</v>
      </c>
      <c r="C11862" s="490">
        <v>3327.9</v>
      </c>
      <c r="D11862" s="490">
        <v>1520.8503000000001</v>
      </c>
    </row>
    <row r="11863" spans="1:4" x14ac:dyDescent="0.2">
      <c r="A11863" s="489" t="s">
        <v>9257</v>
      </c>
      <c r="B11863" s="489" t="s">
        <v>1108</v>
      </c>
      <c r="C11863" s="490">
        <v>6334</v>
      </c>
      <c r="D11863" s="490">
        <v>3635.7160000000003</v>
      </c>
    </row>
    <row r="11864" spans="1:4" x14ac:dyDescent="0.2">
      <c r="A11864" s="489" t="s">
        <v>9257</v>
      </c>
      <c r="B11864" s="489" t="s">
        <v>1108</v>
      </c>
      <c r="C11864" s="490">
        <v>10882.2</v>
      </c>
      <c r="D11864" s="490">
        <v>6246.3828000000003</v>
      </c>
    </row>
    <row r="11865" spans="1:4" x14ac:dyDescent="0.2">
      <c r="A11865" s="489" t="s">
        <v>9257</v>
      </c>
      <c r="B11865" s="489" t="s">
        <v>1115</v>
      </c>
      <c r="C11865" s="490">
        <v>3667.9</v>
      </c>
      <c r="D11865" s="490">
        <v>2000.1058700000001</v>
      </c>
    </row>
    <row r="11866" spans="1:4" x14ac:dyDescent="0.2">
      <c r="A11866" s="489" t="s">
        <v>9257</v>
      </c>
      <c r="B11866" s="489" t="s">
        <v>1115</v>
      </c>
      <c r="C11866" s="490">
        <v>3934.9</v>
      </c>
      <c r="D11866" s="490">
        <v>2145.7009699999999</v>
      </c>
    </row>
    <row r="11867" spans="1:4" x14ac:dyDescent="0.2">
      <c r="A11867" s="489" t="s">
        <v>9257</v>
      </c>
      <c r="B11867" s="489" t="s">
        <v>1115</v>
      </c>
      <c r="C11867" s="490">
        <v>4583</v>
      </c>
      <c r="D11867" s="490">
        <v>2499.1098999999999</v>
      </c>
    </row>
    <row r="11868" spans="1:4" x14ac:dyDescent="0.2">
      <c r="A11868" s="489" t="s">
        <v>9257</v>
      </c>
      <c r="B11868" s="489" t="s">
        <v>1115</v>
      </c>
      <c r="C11868" s="490">
        <v>3550.8</v>
      </c>
      <c r="D11868" s="490">
        <v>1936.2512400000001</v>
      </c>
    </row>
    <row r="11869" spans="1:4" x14ac:dyDescent="0.2">
      <c r="A11869" s="489" t="s">
        <v>9257</v>
      </c>
      <c r="B11869" s="489" t="s">
        <v>1115</v>
      </c>
      <c r="C11869" s="490">
        <v>14062</v>
      </c>
      <c r="D11869" s="490">
        <v>7668.0086000000001</v>
      </c>
    </row>
    <row r="11870" spans="1:4" x14ac:dyDescent="0.2">
      <c r="A11870" s="489" t="s">
        <v>9257</v>
      </c>
      <c r="B11870" s="489" t="s">
        <v>1115</v>
      </c>
      <c r="C11870" s="490">
        <v>9762</v>
      </c>
      <c r="D11870" s="490">
        <v>5323.2186000000002</v>
      </c>
    </row>
    <row r="11871" spans="1:4" x14ac:dyDescent="0.2">
      <c r="A11871" s="489" t="s">
        <v>9257</v>
      </c>
      <c r="B11871" s="489" t="s">
        <v>1115</v>
      </c>
      <c r="C11871" s="490">
        <v>26279.6556122449</v>
      </c>
      <c r="D11871" s="490">
        <v>14330.296205357101</v>
      </c>
    </row>
    <row r="11872" spans="1:4" x14ac:dyDescent="0.2">
      <c r="A11872" s="489" t="s">
        <v>9257</v>
      </c>
      <c r="B11872" s="489" t="s">
        <v>1116</v>
      </c>
      <c r="C11872" s="490">
        <v>1191.3443877551001</v>
      </c>
      <c r="D11872" s="490">
        <v>617.95033392857101</v>
      </c>
    </row>
    <row r="11873" spans="1:4" x14ac:dyDescent="0.2">
      <c r="A11873" s="489" t="s">
        <v>9257</v>
      </c>
      <c r="B11873" s="489" t="s">
        <v>1115</v>
      </c>
      <c r="C11873" s="490">
        <v>4758</v>
      </c>
      <c r="D11873" s="490">
        <v>2594.5374000000002</v>
      </c>
    </row>
    <row r="11874" spans="1:4" x14ac:dyDescent="0.2">
      <c r="A11874" s="489" t="s">
        <v>9257</v>
      </c>
      <c r="B11874" s="489" t="s">
        <v>1115</v>
      </c>
      <c r="C11874" s="490">
        <v>11982.4</v>
      </c>
      <c r="D11874" s="490">
        <v>6534.0027200000004</v>
      </c>
    </row>
    <row r="11875" spans="1:4" x14ac:dyDescent="0.2">
      <c r="A11875" s="489" t="s">
        <v>9257</v>
      </c>
      <c r="B11875" s="489" t="s">
        <v>1115</v>
      </c>
      <c r="C11875" s="490">
        <v>9845</v>
      </c>
      <c r="D11875" s="490">
        <v>5368.4785000000002</v>
      </c>
    </row>
    <row r="11876" spans="1:4" x14ac:dyDescent="0.2">
      <c r="A11876" s="489" t="s">
        <v>9257</v>
      </c>
      <c r="B11876" s="489" t="s">
        <v>1115</v>
      </c>
      <c r="C11876" s="490">
        <v>4324</v>
      </c>
      <c r="D11876" s="490">
        <v>2357.8771999999999</v>
      </c>
    </row>
    <row r="11877" spans="1:4" x14ac:dyDescent="0.2">
      <c r="A11877" s="489" t="s">
        <v>9257</v>
      </c>
      <c r="B11877" s="489" t="s">
        <v>1115</v>
      </c>
      <c r="C11877" s="490">
        <v>7826</v>
      </c>
      <c r="D11877" s="490">
        <v>4267.5178000000005</v>
      </c>
    </row>
    <row r="11878" spans="1:4" x14ac:dyDescent="0.2">
      <c r="A11878" s="489" t="s">
        <v>9257</v>
      </c>
      <c r="B11878" s="489" t="s">
        <v>1115</v>
      </c>
      <c r="C11878" s="490">
        <v>2792.7000000000003</v>
      </c>
      <c r="D11878" s="490">
        <v>1522.8593100000001</v>
      </c>
    </row>
    <row r="11879" spans="1:4" x14ac:dyDescent="0.2">
      <c r="A11879" s="489" t="s">
        <v>9257</v>
      </c>
      <c r="B11879" s="489" t="s">
        <v>1122</v>
      </c>
      <c r="C11879" s="490">
        <v>6228.9000000000005</v>
      </c>
      <c r="D11879" s="490">
        <v>3226.5702000000001</v>
      </c>
    </row>
    <row r="11880" spans="1:4" x14ac:dyDescent="0.2">
      <c r="A11880" s="489" t="s">
        <v>9257</v>
      </c>
      <c r="B11880" s="489" t="s">
        <v>1122</v>
      </c>
      <c r="C11880" s="490">
        <v>4564.4000000000005</v>
      </c>
      <c r="D11880" s="490">
        <v>2364.3592000000003</v>
      </c>
    </row>
    <row r="11881" spans="1:4" x14ac:dyDescent="0.2">
      <c r="A11881" s="489" t="s">
        <v>9257</v>
      </c>
      <c r="B11881" s="489" t="s">
        <v>1122</v>
      </c>
      <c r="C11881" s="490">
        <v>3626.4</v>
      </c>
      <c r="D11881" s="490">
        <v>1878.4752000000001</v>
      </c>
    </row>
    <row r="11882" spans="1:4" x14ac:dyDescent="0.2">
      <c r="A11882" s="489" t="s">
        <v>9257</v>
      </c>
      <c r="B11882" s="489" t="s">
        <v>1122</v>
      </c>
      <c r="C11882" s="490">
        <v>4799.5</v>
      </c>
      <c r="D11882" s="490">
        <v>2486.1410000000001</v>
      </c>
    </row>
    <row r="11883" spans="1:4" x14ac:dyDescent="0.2">
      <c r="A11883" s="489" t="s">
        <v>9257</v>
      </c>
      <c r="B11883" s="489" t="s">
        <v>1122</v>
      </c>
      <c r="C11883" s="490">
        <v>8004</v>
      </c>
      <c r="D11883" s="490">
        <v>4146.0720000000001</v>
      </c>
    </row>
    <row r="11884" spans="1:4" x14ac:dyDescent="0.2">
      <c r="A11884" s="489" t="s">
        <v>9257</v>
      </c>
      <c r="B11884" s="489" t="s">
        <v>1122</v>
      </c>
      <c r="C11884" s="490">
        <v>10034.4</v>
      </c>
      <c r="D11884" s="490">
        <v>5197.8191999999999</v>
      </c>
    </row>
    <row r="11885" spans="1:4" x14ac:dyDescent="0.2">
      <c r="A11885" s="489" t="s">
        <v>9257</v>
      </c>
      <c r="B11885" s="489" t="s">
        <v>1129</v>
      </c>
      <c r="C11885" s="490">
        <v>31962.878787878799</v>
      </c>
      <c r="D11885" s="490">
        <v>15728.932651515201</v>
      </c>
    </row>
    <row r="11886" spans="1:4" x14ac:dyDescent="0.2">
      <c r="A11886" s="489" t="s">
        <v>9257</v>
      </c>
      <c r="B11886" s="489" t="s">
        <v>1130</v>
      </c>
      <c r="C11886" s="490">
        <v>10228.121212121201</v>
      </c>
      <c r="D11886" s="490">
        <v>4788.8063515151498</v>
      </c>
    </row>
    <row r="11887" spans="1:4" x14ac:dyDescent="0.2">
      <c r="A11887" s="489" t="s">
        <v>9257</v>
      </c>
      <c r="B11887" s="489" t="s">
        <v>1129</v>
      </c>
      <c r="C11887" s="490">
        <v>5355</v>
      </c>
      <c r="D11887" s="490">
        <v>2635.1955000000003</v>
      </c>
    </row>
    <row r="11888" spans="1:4" x14ac:dyDescent="0.2">
      <c r="A11888" s="489" t="s">
        <v>9257</v>
      </c>
      <c r="B11888" s="489" t="s">
        <v>1129</v>
      </c>
      <c r="C11888" s="490">
        <v>12713.7</v>
      </c>
      <c r="D11888" s="490">
        <v>6256.4117700000006</v>
      </c>
    </row>
    <row r="11889" spans="1:4" x14ac:dyDescent="0.2">
      <c r="A11889" s="489" t="s">
        <v>9257</v>
      </c>
      <c r="B11889" s="489" t="s">
        <v>1129</v>
      </c>
      <c r="C11889" s="490">
        <v>2681.3</v>
      </c>
      <c r="D11889" s="490">
        <v>1319.4677300000001</v>
      </c>
    </row>
    <row r="11890" spans="1:4" x14ac:dyDescent="0.2">
      <c r="A11890" s="489" t="s">
        <v>9257</v>
      </c>
      <c r="B11890" s="489" t="s">
        <v>1129</v>
      </c>
      <c r="C11890" s="490">
        <v>15905.077860528101</v>
      </c>
      <c r="D11890" s="490">
        <v>7826.8888151658803</v>
      </c>
    </row>
    <row r="11891" spans="1:4" x14ac:dyDescent="0.2">
      <c r="A11891" s="489" t="s">
        <v>9257</v>
      </c>
      <c r="B11891" s="489" t="s">
        <v>3264</v>
      </c>
      <c r="C11891" s="490">
        <v>14406.922139471901</v>
      </c>
      <c r="D11891" s="490">
        <v>5638.8693253893007</v>
      </c>
    </row>
    <row r="11892" spans="1:4" x14ac:dyDescent="0.2">
      <c r="A11892" s="489" t="s">
        <v>9257</v>
      </c>
      <c r="B11892" s="489" t="s">
        <v>1129</v>
      </c>
      <c r="C11892" s="490">
        <v>17157</v>
      </c>
      <c r="D11892" s="490">
        <v>8442.9597000000012</v>
      </c>
    </row>
    <row r="11893" spans="1:4" x14ac:dyDescent="0.2">
      <c r="A11893" s="489" t="s">
        <v>9257</v>
      </c>
      <c r="B11893" s="489" t="s">
        <v>1129</v>
      </c>
      <c r="C11893" s="490">
        <v>25218</v>
      </c>
      <c r="D11893" s="490">
        <v>12409.7778</v>
      </c>
    </row>
    <row r="11894" spans="1:4" x14ac:dyDescent="0.2">
      <c r="A11894" s="489" t="s">
        <v>9257</v>
      </c>
      <c r="B11894" s="489" t="s">
        <v>1136</v>
      </c>
      <c r="C11894" s="490">
        <v>16502.3</v>
      </c>
      <c r="D11894" s="490">
        <v>7714.8252500000008</v>
      </c>
    </row>
    <row r="11895" spans="1:4" x14ac:dyDescent="0.2">
      <c r="A11895" s="489" t="s">
        <v>9257</v>
      </c>
      <c r="B11895" s="489" t="s">
        <v>1136</v>
      </c>
      <c r="C11895" s="490">
        <v>21827.600000000002</v>
      </c>
      <c r="D11895" s="490">
        <v>10204.403</v>
      </c>
    </row>
    <row r="11896" spans="1:4" x14ac:dyDescent="0.2">
      <c r="A11896" s="489" t="s">
        <v>9257</v>
      </c>
      <c r="B11896" s="489" t="s">
        <v>1136</v>
      </c>
      <c r="C11896" s="490">
        <v>9301.9</v>
      </c>
      <c r="D11896" s="490">
        <v>4348.63825</v>
      </c>
    </row>
    <row r="11897" spans="1:4" x14ac:dyDescent="0.2">
      <c r="A11897" s="489" t="s">
        <v>9257</v>
      </c>
      <c r="B11897" s="489" t="s">
        <v>1136</v>
      </c>
      <c r="C11897" s="490">
        <v>9747</v>
      </c>
      <c r="D11897" s="490">
        <v>4556.7224999999999</v>
      </c>
    </row>
    <row r="11898" spans="1:4" x14ac:dyDescent="0.2">
      <c r="A11898" s="489" t="s">
        <v>9257</v>
      </c>
      <c r="B11898" s="489" t="s">
        <v>1136</v>
      </c>
      <c r="C11898" s="490">
        <v>11970.7</v>
      </c>
      <c r="D11898" s="490">
        <v>5596.3022500000006</v>
      </c>
    </row>
    <row r="11899" spans="1:4" x14ac:dyDescent="0.2">
      <c r="A11899" s="489" t="s">
        <v>9257</v>
      </c>
      <c r="B11899" s="489" t="s">
        <v>1136</v>
      </c>
      <c r="C11899" s="490">
        <v>6395.7000000000007</v>
      </c>
      <c r="D11899" s="490">
        <v>2989.9897500000002</v>
      </c>
    </row>
    <row r="11900" spans="1:4" x14ac:dyDescent="0.2">
      <c r="A11900" s="489" t="s">
        <v>9257</v>
      </c>
      <c r="B11900" s="489" t="s">
        <v>1136</v>
      </c>
      <c r="C11900" s="490">
        <v>4749</v>
      </c>
      <c r="D11900" s="490">
        <v>2220.1575000000003</v>
      </c>
    </row>
    <row r="11901" spans="1:4" x14ac:dyDescent="0.2">
      <c r="A11901" s="489" t="s">
        <v>9257</v>
      </c>
      <c r="B11901" s="489" t="s">
        <v>1136</v>
      </c>
      <c r="C11901" s="490">
        <v>26203.531300160499</v>
      </c>
      <c r="D11901" s="490">
        <v>12250.150882825001</v>
      </c>
    </row>
    <row r="11902" spans="1:4" x14ac:dyDescent="0.2">
      <c r="A11902" s="489" t="s">
        <v>9257</v>
      </c>
      <c r="B11902" s="489" t="s">
        <v>1137</v>
      </c>
      <c r="C11902" s="490">
        <v>1004.46869983949</v>
      </c>
      <c r="D11902" s="490">
        <v>446.78767768860405</v>
      </c>
    </row>
    <row r="11903" spans="1:4" x14ac:dyDescent="0.2">
      <c r="A11903" s="489" t="s">
        <v>9257</v>
      </c>
      <c r="B11903" s="489" t="s">
        <v>1136</v>
      </c>
      <c r="C11903" s="490">
        <v>8819</v>
      </c>
      <c r="D11903" s="490">
        <v>4122.8825000000006</v>
      </c>
    </row>
    <row r="11904" spans="1:4" x14ac:dyDescent="0.2">
      <c r="A11904" s="489" t="s">
        <v>9257</v>
      </c>
      <c r="B11904" s="489" t="s">
        <v>173</v>
      </c>
      <c r="C11904" s="490">
        <v>9574</v>
      </c>
      <c r="D11904" s="490">
        <v>4117.7773999999999</v>
      </c>
    </row>
    <row r="11905" spans="1:4" x14ac:dyDescent="0.2">
      <c r="A11905" s="489" t="s">
        <v>9257</v>
      </c>
      <c r="B11905" s="489" t="s">
        <v>173</v>
      </c>
      <c r="C11905" s="490">
        <v>5856</v>
      </c>
      <c r="D11905" s="490">
        <v>2518.6656000000003</v>
      </c>
    </row>
    <row r="11906" spans="1:4" x14ac:dyDescent="0.2">
      <c r="A11906" s="489" t="s">
        <v>9257</v>
      </c>
      <c r="B11906" s="489" t="s">
        <v>178</v>
      </c>
      <c r="C11906" s="490">
        <v>2535.5</v>
      </c>
      <c r="D11906" s="490">
        <v>1090.51855</v>
      </c>
    </row>
    <row r="11907" spans="1:4" x14ac:dyDescent="0.2">
      <c r="A11907" s="489" t="s">
        <v>9257</v>
      </c>
      <c r="B11907" s="489" t="s">
        <v>179</v>
      </c>
      <c r="C11907" s="490">
        <v>-2535.5</v>
      </c>
      <c r="D11907" s="490">
        <v>-456.39</v>
      </c>
    </row>
    <row r="11908" spans="1:4" x14ac:dyDescent="0.2">
      <c r="A11908" s="489" t="s">
        <v>9257</v>
      </c>
      <c r="B11908" s="489" t="s">
        <v>173</v>
      </c>
      <c r="C11908" s="490">
        <v>7374</v>
      </c>
      <c r="D11908" s="490">
        <v>3171.5574000000001</v>
      </c>
    </row>
    <row r="11909" spans="1:4" x14ac:dyDescent="0.2">
      <c r="A11909" s="489" t="s">
        <v>9257</v>
      </c>
      <c r="B11909" s="489" t="s">
        <v>173</v>
      </c>
      <c r="C11909" s="490">
        <v>22057</v>
      </c>
      <c r="D11909" s="490">
        <v>9486.7157000000007</v>
      </c>
    </row>
    <row r="11910" spans="1:4" x14ac:dyDescent="0.2">
      <c r="A11910" s="489" t="s">
        <v>9257</v>
      </c>
      <c r="B11910" s="489" t="s">
        <v>173</v>
      </c>
      <c r="C11910" s="490">
        <v>4066.9</v>
      </c>
      <c r="D11910" s="490">
        <v>1749.1736900000001</v>
      </c>
    </row>
    <row r="11911" spans="1:4" x14ac:dyDescent="0.2">
      <c r="A11911" s="489" t="s">
        <v>9257</v>
      </c>
      <c r="B11911" s="489" t="s">
        <v>173</v>
      </c>
      <c r="C11911" s="490">
        <v>33082.926829268297</v>
      </c>
      <c r="D11911" s="490">
        <v>14228.9668292683</v>
      </c>
    </row>
    <row r="11912" spans="1:4" x14ac:dyDescent="0.2">
      <c r="A11912" s="489" t="s">
        <v>9257</v>
      </c>
      <c r="B11912" s="489" t="s">
        <v>175</v>
      </c>
      <c r="C11912" s="490">
        <v>14391.073170731701</v>
      </c>
      <c r="D11912" s="490">
        <v>5887.38803414634</v>
      </c>
    </row>
    <row r="11913" spans="1:4" x14ac:dyDescent="0.2">
      <c r="A11913" s="489" t="s">
        <v>9257</v>
      </c>
      <c r="B11913" s="489" t="s">
        <v>173</v>
      </c>
      <c r="C11913" s="490">
        <v>3767</v>
      </c>
      <c r="D11913" s="490">
        <v>1620.1867</v>
      </c>
    </row>
    <row r="11914" spans="1:4" x14ac:dyDescent="0.2">
      <c r="A11914" s="489" t="s">
        <v>9257</v>
      </c>
      <c r="B11914" s="489" t="s">
        <v>173</v>
      </c>
      <c r="C11914" s="490">
        <v>13260</v>
      </c>
      <c r="D11914" s="490">
        <v>5703.1260000000002</v>
      </c>
    </row>
    <row r="11915" spans="1:4" x14ac:dyDescent="0.2">
      <c r="A11915" s="489" t="s">
        <v>9257</v>
      </c>
      <c r="B11915" s="489" t="s">
        <v>173</v>
      </c>
      <c r="C11915" s="490">
        <v>6244</v>
      </c>
      <c r="D11915" s="490">
        <v>2685.5444000000002</v>
      </c>
    </row>
    <row r="11916" spans="1:4" x14ac:dyDescent="0.2">
      <c r="A11916" s="489" t="s">
        <v>9257</v>
      </c>
      <c r="B11916" s="489" t="s">
        <v>3264</v>
      </c>
      <c r="C11916" s="490">
        <v>7676</v>
      </c>
      <c r="D11916" s="490">
        <v>3004.3864000000003</v>
      </c>
    </row>
    <row r="11917" spans="1:4" x14ac:dyDescent="0.2">
      <c r="A11917" s="489" t="s">
        <v>9257</v>
      </c>
      <c r="B11917" s="489" t="s">
        <v>3264</v>
      </c>
      <c r="C11917" s="490">
        <v>2917</v>
      </c>
      <c r="D11917" s="490">
        <v>1141.7138</v>
      </c>
    </row>
    <row r="11918" spans="1:4" x14ac:dyDescent="0.2">
      <c r="A11918" s="489" t="s">
        <v>9257</v>
      </c>
      <c r="B11918" s="489" t="s">
        <v>3268</v>
      </c>
      <c r="C11918" s="490">
        <v>2179</v>
      </c>
      <c r="D11918" s="490">
        <v>852.86060000000009</v>
      </c>
    </row>
    <row r="11919" spans="1:4" x14ac:dyDescent="0.2">
      <c r="A11919" s="489" t="s">
        <v>9257</v>
      </c>
      <c r="B11919" s="489" t="s">
        <v>3269</v>
      </c>
      <c r="C11919" s="490">
        <v>-2179</v>
      </c>
      <c r="D11919" s="490">
        <v>-356.92020000000002</v>
      </c>
    </row>
    <row r="11920" spans="1:4" x14ac:dyDescent="0.2">
      <c r="A11920" s="489" t="s">
        <v>9257</v>
      </c>
      <c r="B11920" s="489" t="s">
        <v>3264</v>
      </c>
      <c r="C11920" s="490">
        <v>10013</v>
      </c>
      <c r="D11920" s="490">
        <v>3919.0882000000001</v>
      </c>
    </row>
    <row r="11921" spans="1:4" x14ac:dyDescent="0.2">
      <c r="A11921" s="489" t="s">
        <v>9257</v>
      </c>
      <c r="B11921" s="489" t="s">
        <v>3265</v>
      </c>
      <c r="C11921" s="490">
        <v>1858.0643056850001</v>
      </c>
      <c r="D11921" s="490">
        <v>691.75734100652403</v>
      </c>
    </row>
    <row r="11922" spans="1:4" x14ac:dyDescent="0.2">
      <c r="A11922" s="489" t="s">
        <v>9257</v>
      </c>
      <c r="B11922" s="489" t="s">
        <v>3264</v>
      </c>
      <c r="C11922" s="490">
        <v>25452.935694315001</v>
      </c>
      <c r="D11922" s="490">
        <v>9962.2790307548912</v>
      </c>
    </row>
    <row r="11923" spans="1:4" x14ac:dyDescent="0.2">
      <c r="A11923" s="489" t="s">
        <v>9257</v>
      </c>
      <c r="B11923" s="489" t="s">
        <v>3264</v>
      </c>
      <c r="C11923" s="490">
        <v>26219</v>
      </c>
      <c r="D11923" s="490">
        <v>10262.116599999999</v>
      </c>
    </row>
    <row r="11924" spans="1:4" x14ac:dyDescent="0.2">
      <c r="A11924" s="489" t="s">
        <v>9257</v>
      </c>
      <c r="B11924" s="489" t="s">
        <v>3264</v>
      </c>
      <c r="C11924" s="490">
        <v>25125</v>
      </c>
      <c r="D11924" s="490">
        <v>9833.9250000000011</v>
      </c>
    </row>
    <row r="11925" spans="1:4" x14ac:dyDescent="0.2">
      <c r="A11925" s="489" t="s">
        <v>9257</v>
      </c>
      <c r="B11925" s="489" t="s">
        <v>3264</v>
      </c>
      <c r="C11925" s="490">
        <v>11398</v>
      </c>
      <c r="D11925" s="490">
        <v>4461.1772000000001</v>
      </c>
    </row>
    <row r="11926" spans="1:4" x14ac:dyDescent="0.2">
      <c r="A11926" s="489" t="s">
        <v>9257</v>
      </c>
      <c r="B11926" s="489" t="s">
        <v>5153</v>
      </c>
      <c r="C11926" s="490">
        <v>1703.75</v>
      </c>
      <c r="D11926" s="490">
        <v>0</v>
      </c>
    </row>
    <row r="11927" spans="1:4" x14ac:dyDescent="0.2">
      <c r="A11927" s="489" t="s">
        <v>9257</v>
      </c>
      <c r="B11927" s="489" t="s">
        <v>5856</v>
      </c>
      <c r="C11927" s="490">
        <v>6815</v>
      </c>
      <c r="D11927" s="490">
        <v>923.4325</v>
      </c>
    </row>
    <row r="11928" spans="1:4" x14ac:dyDescent="0.2">
      <c r="A11928" s="489" t="s">
        <v>9257</v>
      </c>
      <c r="B11928" s="489" t="s">
        <v>5153</v>
      </c>
      <c r="C11928" s="490">
        <v>862.75</v>
      </c>
      <c r="D11928" s="490">
        <v>0</v>
      </c>
    </row>
    <row r="11929" spans="1:4" x14ac:dyDescent="0.2">
      <c r="A11929" s="489" t="s">
        <v>9257</v>
      </c>
      <c r="B11929" s="489" t="s">
        <v>5864</v>
      </c>
      <c r="C11929" s="490">
        <v>3451</v>
      </c>
      <c r="D11929" s="490">
        <v>458.2928</v>
      </c>
    </row>
    <row r="11930" spans="1:4" x14ac:dyDescent="0.2">
      <c r="A11930" s="489" t="s">
        <v>9257</v>
      </c>
      <c r="B11930" s="489" t="s">
        <v>5153</v>
      </c>
      <c r="C11930" s="490">
        <v>1614.9666851749</v>
      </c>
      <c r="D11930" s="490">
        <v>0</v>
      </c>
    </row>
    <row r="11931" spans="1:4" x14ac:dyDescent="0.2">
      <c r="A11931" s="489" t="s">
        <v>9257</v>
      </c>
      <c r="B11931" s="489" t="s">
        <v>5429</v>
      </c>
      <c r="C11931" s="490">
        <v>3770</v>
      </c>
      <c r="D11931" s="490">
        <v>627.32799999999997</v>
      </c>
    </row>
    <row r="11932" spans="1:4" x14ac:dyDescent="0.2">
      <c r="A11932" s="489" t="s">
        <v>9257</v>
      </c>
      <c r="B11932" s="489" t="s">
        <v>5153</v>
      </c>
      <c r="C11932" s="490">
        <v>1939.2857142857101</v>
      </c>
      <c r="D11932" s="490">
        <v>0</v>
      </c>
    </row>
    <row r="11933" spans="1:4" x14ac:dyDescent="0.2">
      <c r="A11933" s="489" t="s">
        <v>9257</v>
      </c>
      <c r="B11933" s="489" t="s">
        <v>4904</v>
      </c>
      <c r="C11933" s="490">
        <v>4525</v>
      </c>
      <c r="D11933" s="490">
        <v>789.61250000000007</v>
      </c>
    </row>
    <row r="11934" spans="1:4" x14ac:dyDescent="0.2">
      <c r="A11934" s="489" t="s">
        <v>9257</v>
      </c>
      <c r="B11934" s="489" t="s">
        <v>5153</v>
      </c>
      <c r="C11934" s="490">
        <v>1842.8571428571402</v>
      </c>
      <c r="D11934" s="490">
        <v>0</v>
      </c>
    </row>
    <row r="11935" spans="1:4" x14ac:dyDescent="0.2">
      <c r="A11935" s="489" t="s">
        <v>9257</v>
      </c>
      <c r="B11935" s="489" t="s">
        <v>5435</v>
      </c>
      <c r="C11935" s="490">
        <v>4300</v>
      </c>
      <c r="D11935" s="490">
        <v>636.4</v>
      </c>
    </row>
    <row r="11936" spans="1:4" x14ac:dyDescent="0.2">
      <c r="A11936" s="489" t="s">
        <v>9257</v>
      </c>
      <c r="B11936" s="489" t="s">
        <v>5153</v>
      </c>
      <c r="C11936" s="490">
        <v>2657.1428571428601</v>
      </c>
      <c r="D11936" s="490">
        <v>0</v>
      </c>
    </row>
    <row r="11937" spans="1:4" x14ac:dyDescent="0.2">
      <c r="A11937" s="489" t="s">
        <v>9257</v>
      </c>
      <c r="B11937" s="489" t="s">
        <v>4876</v>
      </c>
      <c r="C11937" s="490">
        <v>6200</v>
      </c>
      <c r="D11937" s="490">
        <v>1197.22</v>
      </c>
    </row>
    <row r="11938" spans="1:4" x14ac:dyDescent="0.2">
      <c r="A11938" s="489" t="s">
        <v>9257</v>
      </c>
      <c r="B11938" s="489" t="s">
        <v>5153</v>
      </c>
      <c r="C11938" s="490">
        <v>2122.7142857142903</v>
      </c>
      <c r="D11938" s="490">
        <v>0</v>
      </c>
    </row>
    <row r="11939" spans="1:4" x14ac:dyDescent="0.2">
      <c r="A11939" s="489" t="s">
        <v>9257</v>
      </c>
      <c r="B11939" s="489" t="s">
        <v>4896</v>
      </c>
      <c r="C11939" s="490">
        <v>4953</v>
      </c>
      <c r="D11939" s="490">
        <v>909.37080000000003</v>
      </c>
    </row>
    <row r="11940" spans="1:4" x14ac:dyDescent="0.2">
      <c r="A11940" s="489" t="s">
        <v>9257</v>
      </c>
      <c r="B11940" s="489" t="s">
        <v>5153</v>
      </c>
      <c r="C11940" s="490">
        <v>2568.4285714285702</v>
      </c>
      <c r="D11940" s="490">
        <v>0</v>
      </c>
    </row>
    <row r="11941" spans="1:4" x14ac:dyDescent="0.2">
      <c r="A11941" s="489" t="s">
        <v>9257</v>
      </c>
      <c r="B11941" s="489" t="s">
        <v>5433</v>
      </c>
      <c r="C11941" s="490">
        <v>5993</v>
      </c>
      <c r="D11941" s="490">
        <v>919.92550000000006</v>
      </c>
    </row>
    <row r="11942" spans="1:4" x14ac:dyDescent="0.2">
      <c r="A11942" s="489" t="s">
        <v>9257</v>
      </c>
      <c r="B11942" s="489" t="s">
        <v>5153</v>
      </c>
      <c r="C11942" s="490">
        <v>2411.1428571428601</v>
      </c>
      <c r="D11942" s="490">
        <v>0</v>
      </c>
    </row>
    <row r="11943" spans="1:4" x14ac:dyDescent="0.2">
      <c r="A11943" s="489" t="s">
        <v>9257</v>
      </c>
      <c r="B11943" s="489" t="s">
        <v>5432</v>
      </c>
      <c r="C11943" s="490">
        <v>5626</v>
      </c>
      <c r="D11943" s="490">
        <v>879.34379999999999</v>
      </c>
    </row>
    <row r="11944" spans="1:4" x14ac:dyDescent="0.2">
      <c r="A11944" s="489" t="s">
        <v>9257</v>
      </c>
      <c r="B11944" s="489" t="s">
        <v>5153</v>
      </c>
      <c r="C11944" s="490">
        <v>2250</v>
      </c>
      <c r="D11944" s="490">
        <v>0</v>
      </c>
    </row>
    <row r="11945" spans="1:4" x14ac:dyDescent="0.2">
      <c r="A11945" s="489" t="s">
        <v>9257</v>
      </c>
      <c r="B11945" s="489" t="s">
        <v>4892</v>
      </c>
      <c r="C11945" s="490">
        <v>5250</v>
      </c>
      <c r="D11945" s="490">
        <v>973.35</v>
      </c>
    </row>
    <row r="11946" spans="1:4" x14ac:dyDescent="0.2">
      <c r="A11946" s="489" t="s">
        <v>9257</v>
      </c>
      <c r="B11946" s="489" t="s">
        <v>5153</v>
      </c>
      <c r="C11946" s="490">
        <v>4090.5919276070103</v>
      </c>
      <c r="D11946" s="490">
        <v>0</v>
      </c>
    </row>
    <row r="11947" spans="1:4" x14ac:dyDescent="0.2">
      <c r="A11947" s="489" t="s">
        <v>9257</v>
      </c>
      <c r="B11947" s="489" t="s">
        <v>4904</v>
      </c>
      <c r="C11947" s="490">
        <v>9547</v>
      </c>
      <c r="D11947" s="490">
        <v>1665.9515000000001</v>
      </c>
    </row>
    <row r="11948" spans="1:4" x14ac:dyDescent="0.2">
      <c r="A11948" s="489" t="s">
        <v>9257</v>
      </c>
      <c r="B11948" s="489" t="s">
        <v>5153</v>
      </c>
      <c r="C11948" s="490">
        <v>3199.7142857142903</v>
      </c>
      <c r="D11948" s="490">
        <v>0</v>
      </c>
    </row>
    <row r="11949" spans="1:4" x14ac:dyDescent="0.2">
      <c r="A11949" s="489" t="s">
        <v>9257</v>
      </c>
      <c r="B11949" s="489" t="s">
        <v>4888</v>
      </c>
      <c r="C11949" s="490">
        <v>7466</v>
      </c>
      <c r="D11949" s="490">
        <v>1398.3818000000001</v>
      </c>
    </row>
    <row r="11950" spans="1:4" x14ac:dyDescent="0.2">
      <c r="A11950" s="489" t="s">
        <v>9257</v>
      </c>
      <c r="B11950" s="489" t="s">
        <v>5153</v>
      </c>
      <c r="C11950" s="490">
        <v>148.5</v>
      </c>
      <c r="D11950" s="490">
        <v>0</v>
      </c>
    </row>
    <row r="11951" spans="1:4" x14ac:dyDescent="0.2">
      <c r="A11951" s="489" t="s">
        <v>9257</v>
      </c>
      <c r="B11951" s="489" t="s">
        <v>5852</v>
      </c>
      <c r="C11951" s="490">
        <v>594</v>
      </c>
      <c r="D11951" s="490">
        <v>81.259199999999993</v>
      </c>
    </row>
    <row r="11952" spans="1:4" x14ac:dyDescent="0.2">
      <c r="A11952" s="489" t="s">
        <v>9257</v>
      </c>
      <c r="B11952" s="489" t="s">
        <v>5153</v>
      </c>
      <c r="C11952" s="490">
        <v>2163</v>
      </c>
      <c r="D11952" s="490">
        <v>0</v>
      </c>
    </row>
    <row r="11953" spans="1:4" x14ac:dyDescent="0.2">
      <c r="A11953" s="489" t="s">
        <v>9257</v>
      </c>
      <c r="B11953" s="489" t="s">
        <v>4896</v>
      </c>
      <c r="C11953" s="490">
        <v>5047</v>
      </c>
      <c r="D11953" s="490">
        <v>926.62920000000008</v>
      </c>
    </row>
    <row r="11954" spans="1:4" x14ac:dyDescent="0.2">
      <c r="A11954" s="489" t="s">
        <v>9257</v>
      </c>
      <c r="B11954" s="489" t="s">
        <v>4010</v>
      </c>
      <c r="C11954" s="490">
        <v>11706</v>
      </c>
      <c r="D11954" s="490">
        <v>3364.3044</v>
      </c>
    </row>
    <row r="11955" spans="1:4" x14ac:dyDescent="0.2">
      <c r="A11955" s="489" t="s">
        <v>9257</v>
      </c>
      <c r="B11955" s="489" t="s">
        <v>3291</v>
      </c>
      <c r="C11955" s="490">
        <v>7196</v>
      </c>
      <c r="D11955" s="490">
        <v>2376.8388</v>
      </c>
    </row>
    <row r="11956" spans="1:4" x14ac:dyDescent="0.2">
      <c r="A11956" s="489" t="s">
        <v>9257</v>
      </c>
      <c r="B11956" s="489" t="s">
        <v>4010</v>
      </c>
      <c r="C11956" s="490">
        <v>4224</v>
      </c>
      <c r="D11956" s="490">
        <v>1213.9776000000002</v>
      </c>
    </row>
    <row r="11957" spans="1:4" x14ac:dyDescent="0.2">
      <c r="A11957" s="489" t="s">
        <v>9257</v>
      </c>
      <c r="B11957" s="489" t="s">
        <v>4014</v>
      </c>
      <c r="C11957" s="490">
        <v>1335</v>
      </c>
      <c r="D11957" s="490">
        <v>383.67900000000003</v>
      </c>
    </row>
    <row r="11958" spans="1:4" x14ac:dyDescent="0.2">
      <c r="A11958" s="489" t="s">
        <v>9257</v>
      </c>
      <c r="B11958" s="489" t="s">
        <v>4015</v>
      </c>
      <c r="C11958" s="490">
        <v>-1335</v>
      </c>
      <c r="D11958" s="490">
        <v>-218.673</v>
      </c>
    </row>
    <row r="11959" spans="1:4" x14ac:dyDescent="0.2">
      <c r="A11959" s="489" t="s">
        <v>9257</v>
      </c>
      <c r="B11959" s="489" t="s">
        <v>5153</v>
      </c>
      <c r="C11959" s="490">
        <v>1946.25</v>
      </c>
      <c r="D11959" s="490">
        <v>0</v>
      </c>
    </row>
    <row r="11960" spans="1:4" x14ac:dyDescent="0.2">
      <c r="A11960" s="489" t="s">
        <v>9257</v>
      </c>
      <c r="B11960" s="489" t="s">
        <v>5438</v>
      </c>
      <c r="C11960" s="490">
        <v>7785</v>
      </c>
      <c r="D11960" s="490">
        <v>1095.3495</v>
      </c>
    </row>
    <row r="11961" spans="1:4" x14ac:dyDescent="0.2">
      <c r="A11961" s="489" t="s">
        <v>9257</v>
      </c>
      <c r="B11961" s="489" t="s">
        <v>1105</v>
      </c>
      <c r="C11961" s="490">
        <v>1791.5</v>
      </c>
      <c r="D11961" s="490">
        <v>906.85730000000001</v>
      </c>
    </row>
    <row r="11962" spans="1:4" x14ac:dyDescent="0.2">
      <c r="A11962" s="489" t="s">
        <v>9257</v>
      </c>
      <c r="B11962" s="489" t="s">
        <v>1106</v>
      </c>
      <c r="C11962" s="490">
        <v>2861.8705035971202</v>
      </c>
      <c r="D11962" s="490">
        <v>1376.5597122302202</v>
      </c>
    </row>
    <row r="11963" spans="1:4" x14ac:dyDescent="0.2">
      <c r="A11963" s="489" t="s">
        <v>9257</v>
      </c>
      <c r="B11963" s="489" t="s">
        <v>1122</v>
      </c>
      <c r="C11963" s="490">
        <v>3638.1294964028802</v>
      </c>
      <c r="D11963" s="490">
        <v>1884.5510791366901</v>
      </c>
    </row>
    <row r="11964" spans="1:4" x14ac:dyDescent="0.2">
      <c r="A11964" s="489" t="s">
        <v>9257</v>
      </c>
      <c r="B11964" s="489" t="s">
        <v>1108</v>
      </c>
      <c r="C11964" s="490">
        <v>991.7</v>
      </c>
      <c r="D11964" s="490">
        <v>569.23580000000004</v>
      </c>
    </row>
    <row r="11965" spans="1:4" x14ac:dyDescent="0.2">
      <c r="A11965" s="489" t="s">
        <v>9257</v>
      </c>
      <c r="B11965" s="489" t="s">
        <v>4827</v>
      </c>
      <c r="C11965" s="490">
        <v>27883.445345383199</v>
      </c>
      <c r="D11965" s="490">
        <v>6811.92569787712</v>
      </c>
    </row>
    <row r="11966" spans="1:4" x14ac:dyDescent="0.2">
      <c r="A11966" s="489" t="s">
        <v>9257</v>
      </c>
      <c r="B11966" s="489" t="s">
        <v>4829</v>
      </c>
      <c r="C11966" s="490">
        <v>65061.372472560899</v>
      </c>
      <c r="D11966" s="490">
        <v>15113.7568253759</v>
      </c>
    </row>
    <row r="11967" spans="1:4" x14ac:dyDescent="0.2">
      <c r="A11967" s="489" t="s">
        <v>9257</v>
      </c>
      <c r="B11967" s="489" t="s">
        <v>4830</v>
      </c>
      <c r="C11967" s="490">
        <v>69137.932182055898</v>
      </c>
      <c r="D11967" s="490">
        <v>15196.5174936159</v>
      </c>
    </row>
    <row r="11968" spans="1:4" x14ac:dyDescent="0.2">
      <c r="A11968" s="489" t="s">
        <v>9257</v>
      </c>
      <c r="B11968" s="489" t="s">
        <v>3265</v>
      </c>
      <c r="C11968" s="490">
        <v>57939.200906374404</v>
      </c>
      <c r="D11968" s="490">
        <v>21570.764497443201</v>
      </c>
    </row>
    <row r="11969" spans="1:4" x14ac:dyDescent="0.2">
      <c r="A11969" s="489" t="s">
        <v>9257</v>
      </c>
      <c r="B11969" s="489" t="s">
        <v>3264</v>
      </c>
      <c r="C11969" s="490">
        <v>24831.086102731901</v>
      </c>
      <c r="D11969" s="490">
        <v>9718.8871006092613</v>
      </c>
    </row>
    <row r="11970" spans="1:4" x14ac:dyDescent="0.2">
      <c r="A11970" s="489" t="s">
        <v>9257</v>
      </c>
      <c r="B11970" s="489" t="s">
        <v>3266</v>
      </c>
      <c r="C11970" s="490">
        <v>208906.41049089399</v>
      </c>
      <c r="D11970" s="490">
        <v>73597.728415941805</v>
      </c>
    </row>
    <row r="11971" spans="1:4" x14ac:dyDescent="0.2">
      <c r="A11971" s="489" t="s">
        <v>9257</v>
      </c>
      <c r="B11971" s="489" t="s">
        <v>1108</v>
      </c>
      <c r="C11971" s="490">
        <v>15112</v>
      </c>
      <c r="D11971" s="490">
        <v>8674.2880000000005</v>
      </c>
    </row>
    <row r="11972" spans="1:4" x14ac:dyDescent="0.2">
      <c r="A11972" s="489" t="s">
        <v>9257</v>
      </c>
      <c r="B11972" s="489" t="s">
        <v>1115</v>
      </c>
      <c r="C11972" s="490">
        <v>3476.8</v>
      </c>
      <c r="D11972" s="490">
        <v>1895.89904</v>
      </c>
    </row>
    <row r="11973" spans="1:4" x14ac:dyDescent="0.2">
      <c r="A11973" s="489" t="s">
        <v>9257</v>
      </c>
      <c r="B11973" s="489" t="s">
        <v>1115</v>
      </c>
      <c r="C11973" s="490">
        <v>5874.8</v>
      </c>
      <c r="D11973" s="490">
        <v>3203.52844</v>
      </c>
    </row>
    <row r="11974" spans="1:4" x14ac:dyDescent="0.2">
      <c r="A11974" s="489" t="s">
        <v>9257</v>
      </c>
      <c r="B11974" s="489" t="s">
        <v>1122</v>
      </c>
      <c r="C11974" s="490">
        <v>7836</v>
      </c>
      <c r="D11974" s="490">
        <v>4059.0480000000002</v>
      </c>
    </row>
    <row r="11975" spans="1:4" x14ac:dyDescent="0.2">
      <c r="A11975" s="489" t="s">
        <v>9257</v>
      </c>
      <c r="B11975" s="489" t="s">
        <v>1115</v>
      </c>
      <c r="C11975" s="490">
        <v>25458</v>
      </c>
      <c r="D11975" s="490">
        <v>13882.2474</v>
      </c>
    </row>
    <row r="11976" spans="1:4" x14ac:dyDescent="0.2">
      <c r="A11976" s="489" t="s">
        <v>9257</v>
      </c>
      <c r="B11976" s="489" t="s">
        <v>1122</v>
      </c>
      <c r="C11976" s="490">
        <v>21168</v>
      </c>
      <c r="D11976" s="490">
        <v>10965.023999999999</v>
      </c>
    </row>
    <row r="11977" spans="1:4" x14ac:dyDescent="0.2">
      <c r="A11977" s="489" t="s">
        <v>9257</v>
      </c>
      <c r="B11977" s="489" t="s">
        <v>1122</v>
      </c>
      <c r="C11977" s="490">
        <v>4399.1000000000004</v>
      </c>
      <c r="D11977" s="490">
        <v>2278.7338</v>
      </c>
    </row>
    <row r="11978" spans="1:4" x14ac:dyDescent="0.2">
      <c r="A11978" s="489" t="s">
        <v>9257</v>
      </c>
      <c r="B11978" s="489" t="s">
        <v>1122</v>
      </c>
      <c r="C11978" s="490">
        <v>5757.5</v>
      </c>
      <c r="D11978" s="490">
        <v>2982.3850000000002</v>
      </c>
    </row>
    <row r="11979" spans="1:4" x14ac:dyDescent="0.2">
      <c r="A11979" s="489" t="s">
        <v>9257</v>
      </c>
      <c r="B11979" s="489" t="s">
        <v>1122</v>
      </c>
      <c r="C11979" s="490">
        <v>8409.2000000000007</v>
      </c>
      <c r="D11979" s="490">
        <v>4355.9656000000004</v>
      </c>
    </row>
    <row r="11980" spans="1:4" x14ac:dyDescent="0.2">
      <c r="A11980" s="489" t="s">
        <v>9257</v>
      </c>
      <c r="B11980" s="489" t="s">
        <v>1122</v>
      </c>
      <c r="C11980" s="490">
        <v>4297</v>
      </c>
      <c r="D11980" s="490">
        <v>2225.846</v>
      </c>
    </row>
    <row r="11981" spans="1:4" x14ac:dyDescent="0.2">
      <c r="A11981" s="489" t="s">
        <v>9257</v>
      </c>
      <c r="B11981" s="489" t="s">
        <v>1122</v>
      </c>
      <c r="C11981" s="490">
        <v>3644</v>
      </c>
      <c r="D11981" s="490">
        <v>1887.5920000000001</v>
      </c>
    </row>
    <row r="11982" spans="1:4" x14ac:dyDescent="0.2">
      <c r="A11982" s="489" t="s">
        <v>9257</v>
      </c>
      <c r="B11982" s="489" t="s">
        <v>1122</v>
      </c>
      <c r="C11982" s="490">
        <v>30716.447368421101</v>
      </c>
      <c r="D11982" s="490">
        <v>15911.1197368421</v>
      </c>
    </row>
    <row r="11983" spans="1:4" x14ac:dyDescent="0.2">
      <c r="A11983" s="489" t="s">
        <v>9257</v>
      </c>
      <c r="B11983" s="489" t="s">
        <v>1123</v>
      </c>
      <c r="C11983" s="490">
        <v>409.552631578947</v>
      </c>
      <c r="D11983" s="490">
        <v>201.82753684210502</v>
      </c>
    </row>
    <row r="11984" spans="1:4" x14ac:dyDescent="0.2">
      <c r="A11984" s="489" t="s">
        <v>9257</v>
      </c>
      <c r="B11984" s="489" t="s">
        <v>1122</v>
      </c>
      <c r="C11984" s="490">
        <v>5411.8</v>
      </c>
      <c r="D11984" s="490">
        <v>2803.3124000000003</v>
      </c>
    </row>
    <row r="11985" spans="1:4" x14ac:dyDescent="0.2">
      <c r="A11985" s="489" t="s">
        <v>9257</v>
      </c>
      <c r="B11985" s="489" t="s">
        <v>1122</v>
      </c>
      <c r="C11985" s="490">
        <v>5321.8</v>
      </c>
      <c r="D11985" s="490">
        <v>2756.6923999999999</v>
      </c>
    </row>
    <row r="11986" spans="1:4" x14ac:dyDescent="0.2">
      <c r="A11986" s="489" t="s">
        <v>9257</v>
      </c>
      <c r="B11986" s="489" t="s">
        <v>1129</v>
      </c>
      <c r="C11986" s="490">
        <v>15798</v>
      </c>
      <c r="D11986" s="490">
        <v>7774.1958000000004</v>
      </c>
    </row>
    <row r="11987" spans="1:4" x14ac:dyDescent="0.2">
      <c r="A11987" s="489" t="s">
        <v>9257</v>
      </c>
      <c r="B11987" s="489" t="s">
        <v>1129</v>
      </c>
      <c r="C11987" s="490">
        <v>9569.9</v>
      </c>
      <c r="D11987" s="490">
        <v>4709.3477899999998</v>
      </c>
    </row>
    <row r="11988" spans="1:4" x14ac:dyDescent="0.2">
      <c r="A11988" s="489" t="s">
        <v>9257</v>
      </c>
      <c r="B11988" s="489" t="s">
        <v>1129</v>
      </c>
      <c r="C11988" s="490">
        <v>11392.2</v>
      </c>
      <c r="D11988" s="490">
        <v>5606.1016200000004</v>
      </c>
    </row>
    <row r="11989" spans="1:4" x14ac:dyDescent="0.2">
      <c r="A11989" s="489" t="s">
        <v>9257</v>
      </c>
      <c r="B11989" s="489" t="s">
        <v>1129</v>
      </c>
      <c r="C11989" s="490">
        <v>30012</v>
      </c>
      <c r="D11989" s="490">
        <v>14768.905200000001</v>
      </c>
    </row>
    <row r="11990" spans="1:4" x14ac:dyDescent="0.2">
      <c r="A11990" s="489" t="s">
        <v>9257</v>
      </c>
      <c r="B11990" s="489" t="s">
        <v>1129</v>
      </c>
      <c r="C11990" s="490">
        <v>5073</v>
      </c>
      <c r="D11990" s="490">
        <v>2496.4232999999999</v>
      </c>
    </row>
    <row r="11991" spans="1:4" x14ac:dyDescent="0.2">
      <c r="A11991" s="489" t="s">
        <v>9257</v>
      </c>
      <c r="B11991" s="489" t="s">
        <v>1129</v>
      </c>
      <c r="C11991" s="490">
        <v>7243</v>
      </c>
      <c r="D11991" s="490">
        <v>3564.2803000000004</v>
      </c>
    </row>
    <row r="11992" spans="1:4" x14ac:dyDescent="0.2">
      <c r="A11992" s="489" t="s">
        <v>9257</v>
      </c>
      <c r="B11992" s="489" t="s">
        <v>1136</v>
      </c>
      <c r="C11992" s="490">
        <v>1902</v>
      </c>
      <c r="D11992" s="490">
        <v>889.18500000000006</v>
      </c>
    </row>
    <row r="11993" spans="1:4" x14ac:dyDescent="0.2">
      <c r="A11993" s="489" t="s">
        <v>9257</v>
      </c>
      <c r="B11993" s="489" t="s">
        <v>1136</v>
      </c>
      <c r="C11993" s="490">
        <v>2932.8</v>
      </c>
      <c r="D11993" s="490">
        <v>1371.0840000000001</v>
      </c>
    </row>
    <row r="11994" spans="1:4" x14ac:dyDescent="0.2">
      <c r="A11994" s="489" t="s">
        <v>9257</v>
      </c>
      <c r="B11994" s="489" t="s">
        <v>1136</v>
      </c>
      <c r="C11994" s="490">
        <v>13349</v>
      </c>
      <c r="D11994" s="490">
        <v>6240.6575000000003</v>
      </c>
    </row>
    <row r="11995" spans="1:4" x14ac:dyDescent="0.2">
      <c r="A11995" s="489" t="s">
        <v>9257</v>
      </c>
      <c r="B11995" s="489" t="s">
        <v>1136</v>
      </c>
      <c r="C11995" s="490">
        <v>5603</v>
      </c>
      <c r="D11995" s="490">
        <v>2619.4025000000001</v>
      </c>
    </row>
    <row r="11996" spans="1:4" x14ac:dyDescent="0.2">
      <c r="A11996" s="489" t="s">
        <v>9257</v>
      </c>
      <c r="B11996" s="489" t="s">
        <v>1136</v>
      </c>
      <c r="C11996" s="490">
        <v>7079.1</v>
      </c>
      <c r="D11996" s="490">
        <v>3309.4792500000003</v>
      </c>
    </row>
    <row r="11997" spans="1:4" x14ac:dyDescent="0.2">
      <c r="A11997" s="489" t="s">
        <v>9257</v>
      </c>
      <c r="B11997" s="489" t="s">
        <v>1136</v>
      </c>
      <c r="C11997" s="490">
        <v>7101.3</v>
      </c>
      <c r="D11997" s="490">
        <v>3319.8577500000001</v>
      </c>
    </row>
    <row r="11998" spans="1:4" x14ac:dyDescent="0.2">
      <c r="A11998" s="489" t="s">
        <v>9257</v>
      </c>
      <c r="B11998" s="489" t="s">
        <v>1136</v>
      </c>
      <c r="C11998" s="490">
        <v>5125.3</v>
      </c>
      <c r="D11998" s="490">
        <v>2396.0777499999999</v>
      </c>
    </row>
    <row r="11999" spans="1:4" x14ac:dyDescent="0.2">
      <c r="A11999" s="489" t="s">
        <v>9257</v>
      </c>
      <c r="B11999" s="489" t="s">
        <v>1136</v>
      </c>
      <c r="C11999" s="490">
        <v>8164.7000000000007</v>
      </c>
      <c r="D11999" s="490">
        <v>3816.9972500000003</v>
      </c>
    </row>
    <row r="12000" spans="1:4" x14ac:dyDescent="0.2">
      <c r="A12000" s="489" t="s">
        <v>9257</v>
      </c>
      <c r="B12000" s="489" t="s">
        <v>1136</v>
      </c>
      <c r="C12000" s="490">
        <v>10288</v>
      </c>
      <c r="D12000" s="490">
        <v>4809.6400000000003</v>
      </c>
    </row>
    <row r="12001" spans="1:4" x14ac:dyDescent="0.2">
      <c r="A12001" s="489" t="s">
        <v>9257</v>
      </c>
      <c r="B12001" s="489" t="s">
        <v>1136</v>
      </c>
      <c r="C12001" s="490">
        <v>14962</v>
      </c>
      <c r="D12001" s="490">
        <v>6994.7350000000006</v>
      </c>
    </row>
    <row r="12002" spans="1:4" x14ac:dyDescent="0.2">
      <c r="A12002" s="489" t="s">
        <v>9257</v>
      </c>
      <c r="B12002" s="489" t="s">
        <v>1136</v>
      </c>
      <c r="C12002" s="490">
        <v>5532.8</v>
      </c>
      <c r="D12002" s="490">
        <v>2586.5840000000003</v>
      </c>
    </row>
    <row r="12003" spans="1:4" x14ac:dyDescent="0.2">
      <c r="A12003" s="489" t="s">
        <v>9257</v>
      </c>
      <c r="B12003" s="489" t="s">
        <v>1136</v>
      </c>
      <c r="C12003" s="490">
        <v>4144.4000000000005</v>
      </c>
      <c r="D12003" s="490">
        <v>1937.5070000000001</v>
      </c>
    </row>
    <row r="12004" spans="1:4" x14ac:dyDescent="0.2">
      <c r="A12004" s="489" t="s">
        <v>9257</v>
      </c>
      <c r="B12004" s="489" t="s">
        <v>173</v>
      </c>
      <c r="C12004" s="490">
        <v>5673</v>
      </c>
      <c r="D12004" s="490">
        <v>2439.9573</v>
      </c>
    </row>
    <row r="12005" spans="1:4" x14ac:dyDescent="0.2">
      <c r="A12005" s="489" t="s">
        <v>9257</v>
      </c>
      <c r="B12005" s="489" t="s">
        <v>173</v>
      </c>
      <c r="C12005" s="490">
        <v>7763.8</v>
      </c>
      <c r="D12005" s="490">
        <v>3339.21038</v>
      </c>
    </row>
    <row r="12006" spans="1:4" x14ac:dyDescent="0.2">
      <c r="A12006" s="489" t="s">
        <v>9257</v>
      </c>
      <c r="B12006" s="489" t="s">
        <v>173</v>
      </c>
      <c r="C12006" s="490">
        <v>23113.605769230802</v>
      </c>
      <c r="D12006" s="490">
        <v>9941.161841346151</v>
      </c>
    </row>
    <row r="12007" spans="1:4" x14ac:dyDescent="0.2">
      <c r="A12007" s="489" t="s">
        <v>9257</v>
      </c>
      <c r="B12007" s="489" t="s">
        <v>175</v>
      </c>
      <c r="C12007" s="490">
        <v>24962.694230769201</v>
      </c>
      <c r="D12007" s="490">
        <v>10212.2382098077</v>
      </c>
    </row>
    <row r="12008" spans="1:4" x14ac:dyDescent="0.2">
      <c r="A12008" s="489" t="s">
        <v>9257</v>
      </c>
      <c r="B12008" s="489" t="s">
        <v>173</v>
      </c>
      <c r="C12008" s="490">
        <v>6255.2000000000007</v>
      </c>
      <c r="D12008" s="490">
        <v>2690.3615199999999</v>
      </c>
    </row>
    <row r="12009" spans="1:4" x14ac:dyDescent="0.2">
      <c r="A12009" s="489" t="s">
        <v>9257</v>
      </c>
      <c r="B12009" s="489" t="s">
        <v>173</v>
      </c>
      <c r="C12009" s="490">
        <v>5237</v>
      </c>
      <c r="D12009" s="490">
        <v>2252.4337</v>
      </c>
    </row>
    <row r="12010" spans="1:4" x14ac:dyDescent="0.2">
      <c r="A12010" s="489" t="s">
        <v>9257</v>
      </c>
      <c r="B12010" s="489" t="s">
        <v>173</v>
      </c>
      <c r="C12010" s="490">
        <v>4396.9000000000005</v>
      </c>
      <c r="D12010" s="490">
        <v>1891.1066900000001</v>
      </c>
    </row>
    <row r="12011" spans="1:4" x14ac:dyDescent="0.2">
      <c r="A12011" s="489" t="s">
        <v>9257</v>
      </c>
      <c r="B12011" s="489" t="s">
        <v>173</v>
      </c>
      <c r="C12011" s="490">
        <v>33267.115384615397</v>
      </c>
      <c r="D12011" s="490">
        <v>14308.1863269231</v>
      </c>
    </row>
    <row r="12012" spans="1:4" x14ac:dyDescent="0.2">
      <c r="A12012" s="489" t="s">
        <v>9257</v>
      </c>
      <c r="B12012" s="489" t="s">
        <v>175</v>
      </c>
      <c r="C12012" s="490">
        <v>61876.8346153846</v>
      </c>
      <c r="D12012" s="490">
        <v>25313.8130411538</v>
      </c>
    </row>
    <row r="12013" spans="1:4" x14ac:dyDescent="0.2">
      <c r="A12013" s="489" t="s">
        <v>9257</v>
      </c>
      <c r="B12013" s="489" t="s">
        <v>173</v>
      </c>
      <c r="C12013" s="490">
        <v>25172.3</v>
      </c>
      <c r="D12013" s="490">
        <v>10826.606229999999</v>
      </c>
    </row>
    <row r="12014" spans="1:4" x14ac:dyDescent="0.2">
      <c r="A12014" s="489" t="s">
        <v>9257</v>
      </c>
      <c r="B12014" s="489" t="s">
        <v>173</v>
      </c>
      <c r="C12014" s="490">
        <v>5309</v>
      </c>
      <c r="D12014" s="490">
        <v>2283.4009000000001</v>
      </c>
    </row>
    <row r="12015" spans="1:4" x14ac:dyDescent="0.2">
      <c r="A12015" s="489" t="s">
        <v>9257</v>
      </c>
      <c r="B12015" s="489" t="s">
        <v>173</v>
      </c>
      <c r="C12015" s="490">
        <v>6458</v>
      </c>
      <c r="D12015" s="490">
        <v>2777.5858000000003</v>
      </c>
    </row>
    <row r="12016" spans="1:4" x14ac:dyDescent="0.2">
      <c r="A12016" s="489" t="s">
        <v>9257</v>
      </c>
      <c r="B12016" s="489" t="s">
        <v>173</v>
      </c>
      <c r="C12016" s="490">
        <v>5922</v>
      </c>
      <c r="D12016" s="490">
        <v>2547.0522000000001</v>
      </c>
    </row>
    <row r="12017" spans="1:4" x14ac:dyDescent="0.2">
      <c r="A12017" s="489" t="s">
        <v>9257</v>
      </c>
      <c r="B12017" s="489" t="s">
        <v>173</v>
      </c>
      <c r="C12017" s="490">
        <v>17707</v>
      </c>
      <c r="D12017" s="490">
        <v>7615.7807000000003</v>
      </c>
    </row>
    <row r="12018" spans="1:4" x14ac:dyDescent="0.2">
      <c r="A12018" s="489" t="s">
        <v>9257</v>
      </c>
      <c r="B12018" s="489" t="s">
        <v>3264</v>
      </c>
      <c r="C12018" s="490">
        <v>4608</v>
      </c>
      <c r="D12018" s="490">
        <v>1803.5712000000001</v>
      </c>
    </row>
    <row r="12019" spans="1:4" x14ac:dyDescent="0.2">
      <c r="A12019" s="489" t="s">
        <v>9257</v>
      </c>
      <c r="B12019" s="489" t="s">
        <v>3264</v>
      </c>
      <c r="C12019" s="490">
        <v>9552</v>
      </c>
      <c r="D12019" s="490">
        <v>3738.6528000000003</v>
      </c>
    </row>
    <row r="12020" spans="1:4" x14ac:dyDescent="0.2">
      <c r="A12020" s="489" t="s">
        <v>9257</v>
      </c>
      <c r="B12020" s="489" t="s">
        <v>3268</v>
      </c>
      <c r="C12020" s="490">
        <v>2369</v>
      </c>
      <c r="D12020" s="490">
        <v>927.22660000000008</v>
      </c>
    </row>
    <row r="12021" spans="1:4" x14ac:dyDescent="0.2">
      <c r="A12021" s="489" t="s">
        <v>9257</v>
      </c>
      <c r="B12021" s="489" t="s">
        <v>3269</v>
      </c>
      <c r="C12021" s="490">
        <v>-2369</v>
      </c>
      <c r="D12021" s="490">
        <v>-388.04220000000004</v>
      </c>
    </row>
    <row r="12022" spans="1:4" x14ac:dyDescent="0.2">
      <c r="A12022" s="489" t="s">
        <v>9257</v>
      </c>
      <c r="B12022" s="489" t="s">
        <v>3264</v>
      </c>
      <c r="C12022" s="490">
        <v>10539</v>
      </c>
      <c r="D12022" s="490">
        <v>4124.9646000000002</v>
      </c>
    </row>
    <row r="12023" spans="1:4" x14ac:dyDescent="0.2">
      <c r="A12023" s="489" t="s">
        <v>9257</v>
      </c>
      <c r="B12023" s="489" t="s">
        <v>3264</v>
      </c>
      <c r="C12023" s="490">
        <v>4811</v>
      </c>
      <c r="D12023" s="490">
        <v>1883.0254</v>
      </c>
    </row>
    <row r="12024" spans="1:4" x14ac:dyDescent="0.2">
      <c r="A12024" s="489" t="s">
        <v>9257</v>
      </c>
      <c r="B12024" s="489" t="s">
        <v>3264</v>
      </c>
      <c r="C12024" s="490">
        <v>11229</v>
      </c>
      <c r="D12024" s="490">
        <v>4395.0306</v>
      </c>
    </row>
    <row r="12025" spans="1:4" x14ac:dyDescent="0.2">
      <c r="A12025" s="489" t="s">
        <v>9257</v>
      </c>
      <c r="B12025" s="489" t="s">
        <v>3265</v>
      </c>
      <c r="C12025" s="490">
        <v>21201.8053097345</v>
      </c>
      <c r="D12025" s="490">
        <v>7893.4321168141605</v>
      </c>
    </row>
    <row r="12026" spans="1:4" x14ac:dyDescent="0.2">
      <c r="A12026" s="489" t="s">
        <v>9257</v>
      </c>
      <c r="B12026" s="489" t="s">
        <v>3264</v>
      </c>
      <c r="C12026" s="490">
        <v>30506.1946902655</v>
      </c>
      <c r="D12026" s="490">
        <v>11940.1246017699</v>
      </c>
    </row>
    <row r="12027" spans="1:4" x14ac:dyDescent="0.2">
      <c r="A12027" s="489" t="s">
        <v>9257</v>
      </c>
      <c r="B12027" s="489" t="s">
        <v>173</v>
      </c>
      <c r="C12027" s="490">
        <v>8113</v>
      </c>
      <c r="D12027" s="490">
        <v>3489.4013</v>
      </c>
    </row>
    <row r="12028" spans="1:4" x14ac:dyDescent="0.2">
      <c r="A12028" s="489" t="s">
        <v>9257</v>
      </c>
      <c r="B12028" s="489" t="s">
        <v>3265</v>
      </c>
      <c r="C12028" s="490">
        <v>21268.722222222201</v>
      </c>
      <c r="D12028" s="490">
        <v>7918.3452833333304</v>
      </c>
    </row>
    <row r="12029" spans="1:4" x14ac:dyDescent="0.2">
      <c r="A12029" s="489" t="s">
        <v>9257</v>
      </c>
      <c r="B12029" s="489" t="s">
        <v>3264</v>
      </c>
      <c r="C12029" s="490">
        <v>29215.277777777799</v>
      </c>
      <c r="D12029" s="490">
        <v>11434.8597222222</v>
      </c>
    </row>
    <row r="12030" spans="1:4" x14ac:dyDescent="0.2">
      <c r="A12030" s="489" t="s">
        <v>9257</v>
      </c>
      <c r="B12030" s="489" t="s">
        <v>3264</v>
      </c>
      <c r="C12030" s="490">
        <v>16640</v>
      </c>
      <c r="D12030" s="490">
        <v>6512.8960000000006</v>
      </c>
    </row>
    <row r="12031" spans="1:4" x14ac:dyDescent="0.2">
      <c r="A12031" s="489" t="s">
        <v>9257</v>
      </c>
      <c r="B12031" s="489" t="s">
        <v>3264</v>
      </c>
      <c r="C12031" s="490">
        <v>29314</v>
      </c>
      <c r="D12031" s="490">
        <v>11473.499599999999</v>
      </c>
    </row>
    <row r="12032" spans="1:4" x14ac:dyDescent="0.2">
      <c r="A12032" s="489" t="s">
        <v>9257</v>
      </c>
      <c r="B12032" s="489" t="s">
        <v>3264</v>
      </c>
      <c r="C12032" s="490">
        <v>31227</v>
      </c>
      <c r="D12032" s="490">
        <v>12222.247800000001</v>
      </c>
    </row>
    <row r="12033" spans="1:4" x14ac:dyDescent="0.2">
      <c r="A12033" s="489" t="s">
        <v>9257</v>
      </c>
      <c r="B12033" s="489" t="s">
        <v>3264</v>
      </c>
      <c r="C12033" s="490">
        <v>16693</v>
      </c>
      <c r="D12033" s="490">
        <v>6533.6402000000007</v>
      </c>
    </row>
    <row r="12034" spans="1:4" x14ac:dyDescent="0.2">
      <c r="A12034" s="489" t="s">
        <v>9257</v>
      </c>
      <c r="B12034" s="489" t="s">
        <v>3264</v>
      </c>
      <c r="C12034" s="490">
        <v>5573</v>
      </c>
      <c r="D12034" s="490">
        <v>2181.2721999999999</v>
      </c>
    </row>
    <row r="12035" spans="1:4" x14ac:dyDescent="0.2">
      <c r="A12035" s="489" t="s">
        <v>9257</v>
      </c>
      <c r="B12035" s="489" t="s">
        <v>3268</v>
      </c>
      <c r="C12035" s="490">
        <v>2572</v>
      </c>
      <c r="D12035" s="490">
        <v>1006.6808000000001</v>
      </c>
    </row>
    <row r="12036" spans="1:4" x14ac:dyDescent="0.2">
      <c r="A12036" s="489" t="s">
        <v>9257</v>
      </c>
      <c r="B12036" s="489" t="s">
        <v>3269</v>
      </c>
      <c r="C12036" s="490">
        <v>-2572</v>
      </c>
      <c r="D12036" s="490">
        <v>-421.29360000000003</v>
      </c>
    </row>
    <row r="12037" spans="1:4" x14ac:dyDescent="0.2">
      <c r="A12037" s="489" t="s">
        <v>9257</v>
      </c>
      <c r="B12037" s="489" t="s">
        <v>3264</v>
      </c>
      <c r="C12037" s="490">
        <v>20152</v>
      </c>
      <c r="D12037" s="490">
        <v>7887.4928</v>
      </c>
    </row>
    <row r="12038" spans="1:4" x14ac:dyDescent="0.2">
      <c r="A12038" s="489" t="s">
        <v>9257</v>
      </c>
      <c r="B12038" s="489" t="s">
        <v>3265</v>
      </c>
      <c r="C12038" s="490">
        <v>17439.319942017002</v>
      </c>
      <c r="D12038" s="490">
        <v>6492.65881441292</v>
      </c>
    </row>
    <row r="12039" spans="1:4" x14ac:dyDescent="0.2">
      <c r="A12039" s="489" t="s">
        <v>9257</v>
      </c>
      <c r="B12039" s="489" t="s">
        <v>3264</v>
      </c>
      <c r="C12039" s="490">
        <v>28604.680057983001</v>
      </c>
      <c r="D12039" s="490">
        <v>11195.8717746946</v>
      </c>
    </row>
    <row r="12040" spans="1:4" x14ac:dyDescent="0.2">
      <c r="A12040" s="489" t="s">
        <v>9257</v>
      </c>
      <c r="B12040" s="489" t="s">
        <v>3264</v>
      </c>
      <c r="C12040" s="490">
        <v>21105</v>
      </c>
      <c r="D12040" s="490">
        <v>8260.4970000000012</v>
      </c>
    </row>
    <row r="12041" spans="1:4" x14ac:dyDescent="0.2">
      <c r="A12041" s="489" t="s">
        <v>9257</v>
      </c>
      <c r="B12041" s="489" t="s">
        <v>3264</v>
      </c>
      <c r="C12041" s="490">
        <v>21513</v>
      </c>
      <c r="D12041" s="490">
        <v>8420.1882000000005</v>
      </c>
    </row>
    <row r="12042" spans="1:4" x14ac:dyDescent="0.2">
      <c r="A12042" s="489" t="s">
        <v>9257</v>
      </c>
      <c r="B12042" s="489" t="s">
        <v>3264</v>
      </c>
      <c r="C12042" s="490">
        <v>25597</v>
      </c>
      <c r="D12042" s="490">
        <v>10018.665800000001</v>
      </c>
    </row>
    <row r="12043" spans="1:4" x14ac:dyDescent="0.2">
      <c r="A12043" s="489" t="s">
        <v>9257</v>
      </c>
      <c r="B12043" s="489" t="s">
        <v>3265</v>
      </c>
      <c r="C12043" s="490">
        <v>7952.5786163522007</v>
      </c>
      <c r="D12043" s="490">
        <v>2960.74501886792</v>
      </c>
    </row>
    <row r="12044" spans="1:4" x14ac:dyDescent="0.2">
      <c r="A12044" s="489" t="s">
        <v>9257</v>
      </c>
      <c r="B12044" s="489" t="s">
        <v>3264</v>
      </c>
      <c r="C12044" s="490">
        <v>29237.421383647801</v>
      </c>
      <c r="D12044" s="490">
        <v>11443.5267295597</v>
      </c>
    </row>
    <row r="12045" spans="1:4" x14ac:dyDescent="0.2">
      <c r="A12045" s="489" t="s">
        <v>9257</v>
      </c>
      <c r="B12045" s="489" t="s">
        <v>3264</v>
      </c>
      <c r="C12045" s="490">
        <v>24724</v>
      </c>
      <c r="D12045" s="490">
        <v>9676.9736000000012</v>
      </c>
    </row>
    <row r="12046" spans="1:4" x14ac:dyDescent="0.2">
      <c r="A12046" s="489" t="s">
        <v>9257</v>
      </c>
      <c r="B12046" s="489" t="s">
        <v>4827</v>
      </c>
      <c r="C12046" s="490">
        <v>2422</v>
      </c>
      <c r="D12046" s="490">
        <v>591.69460000000004</v>
      </c>
    </row>
    <row r="12047" spans="1:4" x14ac:dyDescent="0.2">
      <c r="A12047" s="489" t="s">
        <v>9257</v>
      </c>
      <c r="B12047" s="489" t="s">
        <v>4832</v>
      </c>
      <c r="C12047" s="490">
        <v>827</v>
      </c>
      <c r="D12047" s="490">
        <v>202.0361</v>
      </c>
    </row>
    <row r="12048" spans="1:4" x14ac:dyDescent="0.2">
      <c r="A12048" s="489" t="s">
        <v>9257</v>
      </c>
      <c r="B12048" s="489" t="s">
        <v>4833</v>
      </c>
      <c r="C12048" s="490">
        <v>-827</v>
      </c>
      <c r="D12048" s="490">
        <v>-135.46260000000001</v>
      </c>
    </row>
    <row r="12049" spans="1:4" x14ac:dyDescent="0.2">
      <c r="A12049" s="489" t="s">
        <v>9257</v>
      </c>
      <c r="B12049" s="489" t="s">
        <v>4827</v>
      </c>
      <c r="C12049" s="490">
        <v>14681</v>
      </c>
      <c r="D12049" s="490">
        <v>3586.5683000000004</v>
      </c>
    </row>
    <row r="12050" spans="1:4" x14ac:dyDescent="0.2">
      <c r="A12050" s="489" t="s">
        <v>9257</v>
      </c>
      <c r="B12050" s="489" t="s">
        <v>4832</v>
      </c>
      <c r="C12050" s="490">
        <v>1667</v>
      </c>
      <c r="D12050" s="490">
        <v>407.24810000000002</v>
      </c>
    </row>
    <row r="12051" spans="1:4" x14ac:dyDescent="0.2">
      <c r="A12051" s="489" t="s">
        <v>9257</v>
      </c>
      <c r="B12051" s="489" t="s">
        <v>4833</v>
      </c>
      <c r="C12051" s="490">
        <v>-1667</v>
      </c>
      <c r="D12051" s="490">
        <v>-273.05459999999999</v>
      </c>
    </row>
    <row r="12052" spans="1:4" x14ac:dyDescent="0.2">
      <c r="A12052" s="489" t="s">
        <v>9257</v>
      </c>
      <c r="B12052" s="489" t="s">
        <v>5153</v>
      </c>
      <c r="C12052" s="490">
        <v>7524</v>
      </c>
      <c r="D12052" s="490">
        <v>0</v>
      </c>
    </row>
    <row r="12053" spans="1:4" x14ac:dyDescent="0.2">
      <c r="A12053" s="489" t="s">
        <v>9257</v>
      </c>
      <c r="B12053" s="489" t="s">
        <v>5430</v>
      </c>
      <c r="C12053" s="490">
        <v>6259.5238095238101</v>
      </c>
      <c r="D12053" s="490">
        <v>1019.05047619048</v>
      </c>
    </row>
    <row r="12054" spans="1:4" x14ac:dyDescent="0.2">
      <c r="A12054" s="489" t="s">
        <v>9257</v>
      </c>
      <c r="B12054" s="489" t="s">
        <v>5446</v>
      </c>
      <c r="C12054" s="490">
        <v>12143.4761904762</v>
      </c>
      <c r="D12054" s="490">
        <v>1874.9527238095202</v>
      </c>
    </row>
    <row r="12055" spans="1:4" x14ac:dyDescent="0.2">
      <c r="A12055" s="489" t="s">
        <v>9257</v>
      </c>
      <c r="B12055" s="489" t="s">
        <v>4010</v>
      </c>
      <c r="C12055" s="490">
        <v>4982</v>
      </c>
      <c r="D12055" s="490">
        <v>1431.8268</v>
      </c>
    </row>
    <row r="12056" spans="1:4" x14ac:dyDescent="0.2">
      <c r="A12056" s="489" t="s">
        <v>9257</v>
      </c>
      <c r="B12056" s="489" t="s">
        <v>4014</v>
      </c>
      <c r="C12056" s="490">
        <v>3864</v>
      </c>
      <c r="D12056" s="490">
        <v>1110.5136</v>
      </c>
    </row>
    <row r="12057" spans="1:4" x14ac:dyDescent="0.2">
      <c r="A12057" s="489" t="s">
        <v>9257</v>
      </c>
      <c r="B12057" s="489" t="s">
        <v>4015</v>
      </c>
      <c r="C12057" s="490">
        <v>-2653.8</v>
      </c>
      <c r="D12057" s="490">
        <v>-434.69244000000003</v>
      </c>
    </row>
    <row r="12058" spans="1:4" x14ac:dyDescent="0.2">
      <c r="A12058" s="489" t="s">
        <v>9257</v>
      </c>
      <c r="B12058" s="489" t="s">
        <v>4016</v>
      </c>
      <c r="C12058" s="490">
        <v>-1210.2</v>
      </c>
      <c r="D12058" s="490">
        <v>-145.22400000000002</v>
      </c>
    </row>
    <row r="12059" spans="1:4" x14ac:dyDescent="0.2">
      <c r="A12059" s="489" t="s">
        <v>9257</v>
      </c>
      <c r="B12059" s="489" t="s">
        <v>4010</v>
      </c>
      <c r="C12059" s="490">
        <v>13299</v>
      </c>
      <c r="D12059" s="490">
        <v>3822.1326000000004</v>
      </c>
    </row>
    <row r="12060" spans="1:4" x14ac:dyDescent="0.2">
      <c r="A12060" s="489" t="s">
        <v>9257</v>
      </c>
      <c r="B12060" s="489" t="s">
        <v>5153</v>
      </c>
      <c r="C12060" s="490">
        <v>17477.599999999999</v>
      </c>
      <c r="D12060" s="490">
        <v>0</v>
      </c>
    </row>
    <row r="12061" spans="1:4" x14ac:dyDescent="0.2">
      <c r="A12061" s="489" t="s">
        <v>9257</v>
      </c>
      <c r="B12061" s="489" t="s">
        <v>5429</v>
      </c>
      <c r="C12061" s="490">
        <v>7237.0729886130302</v>
      </c>
      <c r="D12061" s="490">
        <v>1204.2489453052101</v>
      </c>
    </row>
    <row r="12062" spans="1:4" x14ac:dyDescent="0.2">
      <c r="A12062" s="489" t="s">
        <v>9257</v>
      </c>
      <c r="B12062" s="489" t="s">
        <v>5443</v>
      </c>
      <c r="C12062" s="490">
        <v>21711.2189658391</v>
      </c>
      <c r="D12062" s="490">
        <v>3428.2014747059902</v>
      </c>
    </row>
    <row r="12063" spans="1:4" x14ac:dyDescent="0.2">
      <c r="A12063" s="489" t="s">
        <v>9257</v>
      </c>
      <c r="B12063" s="489" t="s">
        <v>5444</v>
      </c>
      <c r="C12063" s="490">
        <v>9820.7080455478808</v>
      </c>
      <c r="D12063" s="490">
        <v>1382.7556928131401</v>
      </c>
    </row>
    <row r="12064" spans="1:4" x14ac:dyDescent="0.2">
      <c r="A12064" s="489" t="s">
        <v>9257</v>
      </c>
      <c r="B12064" s="489" t="s">
        <v>4010</v>
      </c>
      <c r="C12064" s="490">
        <v>30510</v>
      </c>
      <c r="D12064" s="490">
        <v>8768.5740000000005</v>
      </c>
    </row>
    <row r="12065" spans="1:4" x14ac:dyDescent="0.2">
      <c r="A12065" s="489" t="s">
        <v>9257</v>
      </c>
      <c r="B12065" s="489" t="s">
        <v>4010</v>
      </c>
      <c r="C12065" s="490">
        <v>4556</v>
      </c>
      <c r="D12065" s="490">
        <v>1309.3944000000001</v>
      </c>
    </row>
    <row r="12066" spans="1:4" x14ac:dyDescent="0.2">
      <c r="A12066" s="489" t="s">
        <v>9257</v>
      </c>
      <c r="B12066" s="489" t="s">
        <v>4900</v>
      </c>
      <c r="C12066" s="490">
        <v>8215.3061224489811</v>
      </c>
      <c r="D12066" s="490">
        <v>1470.5397959183701</v>
      </c>
    </row>
    <row r="12067" spans="1:4" x14ac:dyDescent="0.2">
      <c r="A12067" s="489" t="s">
        <v>9257</v>
      </c>
      <c r="B12067" s="489" t="s">
        <v>5153</v>
      </c>
      <c r="C12067" s="490">
        <v>1251</v>
      </c>
      <c r="D12067" s="490">
        <v>0</v>
      </c>
    </row>
    <row r="12068" spans="1:4" x14ac:dyDescent="0.2">
      <c r="A12068" s="489" t="s">
        <v>9257</v>
      </c>
      <c r="B12068" s="489" t="s">
        <v>6051</v>
      </c>
      <c r="C12068" s="490">
        <v>359.20000000000005</v>
      </c>
      <c r="D12068" s="490">
        <v>11.390231999999999</v>
      </c>
    </row>
    <row r="12069" spans="1:4" x14ac:dyDescent="0.2">
      <c r="A12069" s="489" t="s">
        <v>9257</v>
      </c>
      <c r="B12069" s="489" t="s">
        <v>4901</v>
      </c>
      <c r="C12069" s="490">
        <v>6276.49387755102</v>
      </c>
      <c r="D12069" s="490">
        <v>1065.74866040816</v>
      </c>
    </row>
    <row r="12070" spans="1:4" x14ac:dyDescent="0.2">
      <c r="A12070" s="489" t="s">
        <v>9257</v>
      </c>
      <c r="B12070" s="489" t="s">
        <v>5153</v>
      </c>
      <c r="C12070" s="490">
        <v>4804</v>
      </c>
      <c r="D12070" s="490">
        <v>0</v>
      </c>
    </row>
    <row r="12071" spans="1:4" x14ac:dyDescent="0.2">
      <c r="A12071" s="489" t="s">
        <v>9257</v>
      </c>
      <c r="B12071" s="489" t="s">
        <v>5856</v>
      </c>
      <c r="C12071" s="490">
        <v>5691.52542372881</v>
      </c>
      <c r="D12071" s="490">
        <v>771.20169491525405</v>
      </c>
    </row>
    <row r="12072" spans="1:4" x14ac:dyDescent="0.2">
      <c r="A12072" s="489" t="s">
        <v>9257</v>
      </c>
      <c r="B12072" s="489" t="s">
        <v>5857</v>
      </c>
      <c r="C12072" s="490">
        <v>1024.47457627119</v>
      </c>
      <c r="D12072" s="490">
        <v>131.644983050847</v>
      </c>
    </row>
    <row r="12073" spans="1:4" x14ac:dyDescent="0.2">
      <c r="A12073" s="489" t="s">
        <v>9257</v>
      </c>
      <c r="B12073" s="489" t="s">
        <v>4010</v>
      </c>
      <c r="C12073" s="490">
        <v>5312</v>
      </c>
      <c r="D12073" s="490">
        <v>1526.6688000000001</v>
      </c>
    </row>
    <row r="12074" spans="1:4" x14ac:dyDescent="0.2">
      <c r="A12074" s="489" t="s">
        <v>9257</v>
      </c>
      <c r="B12074" s="489" t="s">
        <v>4010</v>
      </c>
      <c r="C12074" s="490">
        <v>11000</v>
      </c>
      <c r="D12074" s="490">
        <v>3161.4</v>
      </c>
    </row>
    <row r="12075" spans="1:4" x14ac:dyDescent="0.2">
      <c r="A12075" s="489" t="s">
        <v>9257</v>
      </c>
      <c r="B12075" s="489" t="s">
        <v>4900</v>
      </c>
      <c r="C12075" s="490">
        <v>6986.8804664723002</v>
      </c>
      <c r="D12075" s="490">
        <v>1250.65160349854</v>
      </c>
    </row>
    <row r="12076" spans="1:4" x14ac:dyDescent="0.2">
      <c r="A12076" s="489" t="s">
        <v>9257</v>
      </c>
      <c r="B12076" s="489" t="s">
        <v>5153</v>
      </c>
      <c r="C12076" s="490">
        <v>2956</v>
      </c>
      <c r="D12076" s="490">
        <v>0</v>
      </c>
    </row>
    <row r="12077" spans="1:4" x14ac:dyDescent="0.2">
      <c r="A12077" s="489" t="s">
        <v>9257</v>
      </c>
      <c r="B12077" s="489" t="s">
        <v>4901</v>
      </c>
      <c r="C12077" s="490">
        <v>2599.1195335277002</v>
      </c>
      <c r="D12077" s="490">
        <v>441.33049679300302</v>
      </c>
    </row>
    <row r="12078" spans="1:4" x14ac:dyDescent="0.2">
      <c r="A12078" s="489" t="s">
        <v>9257</v>
      </c>
      <c r="B12078" s="489" t="s">
        <v>5153</v>
      </c>
      <c r="C12078" s="490">
        <v>3207</v>
      </c>
      <c r="D12078" s="490">
        <v>0</v>
      </c>
    </row>
    <row r="12079" spans="1:4" x14ac:dyDescent="0.2">
      <c r="A12079" s="489" t="s">
        <v>9257</v>
      </c>
      <c r="B12079" s="489" t="s">
        <v>4876</v>
      </c>
      <c r="C12079" s="490">
        <v>5366</v>
      </c>
      <c r="D12079" s="490">
        <v>1036.1746000000001</v>
      </c>
    </row>
    <row r="12080" spans="1:4" x14ac:dyDescent="0.2">
      <c r="A12080" s="489" t="s">
        <v>9257</v>
      </c>
      <c r="B12080" s="489" t="s">
        <v>3275</v>
      </c>
      <c r="C12080" s="490">
        <v>28702</v>
      </c>
      <c r="D12080" s="490">
        <v>9773.0310000000009</v>
      </c>
    </row>
    <row r="12081" spans="1:4" x14ac:dyDescent="0.2">
      <c r="A12081" s="489" t="s">
        <v>9257</v>
      </c>
      <c r="B12081" s="489" t="s">
        <v>4010</v>
      </c>
      <c r="C12081" s="490">
        <v>7878</v>
      </c>
      <c r="D12081" s="490">
        <v>2264.1372000000001</v>
      </c>
    </row>
    <row r="12082" spans="1:4" x14ac:dyDescent="0.2">
      <c r="A12082" s="489" t="s">
        <v>9257</v>
      </c>
      <c r="B12082" s="489" t="s">
        <v>4014</v>
      </c>
      <c r="C12082" s="490">
        <v>1037</v>
      </c>
      <c r="D12082" s="490">
        <v>298.03380000000004</v>
      </c>
    </row>
    <row r="12083" spans="1:4" x14ac:dyDescent="0.2">
      <c r="A12083" s="489" t="s">
        <v>9257</v>
      </c>
      <c r="B12083" s="489" t="s">
        <v>4015</v>
      </c>
      <c r="C12083" s="490">
        <v>-1037</v>
      </c>
      <c r="D12083" s="490">
        <v>-169.86060000000001</v>
      </c>
    </row>
    <row r="12084" spans="1:4" x14ac:dyDescent="0.2">
      <c r="A12084" s="489" t="s">
        <v>9257</v>
      </c>
      <c r="B12084" s="489" t="s">
        <v>5153</v>
      </c>
      <c r="C12084" s="490">
        <v>814</v>
      </c>
      <c r="D12084" s="490">
        <v>0</v>
      </c>
    </row>
    <row r="12085" spans="1:4" x14ac:dyDescent="0.2">
      <c r="A12085" s="489" t="s">
        <v>9257</v>
      </c>
      <c r="B12085" s="489" t="s">
        <v>5439</v>
      </c>
      <c r="C12085" s="490">
        <v>3575</v>
      </c>
      <c r="D12085" s="490">
        <v>496.21000000000004</v>
      </c>
    </row>
    <row r="12086" spans="1:4" x14ac:dyDescent="0.2">
      <c r="A12086" s="489" t="s">
        <v>9257</v>
      </c>
      <c r="B12086" s="489" t="s">
        <v>5153</v>
      </c>
      <c r="C12086" s="490">
        <v>436</v>
      </c>
      <c r="D12086" s="490">
        <v>0</v>
      </c>
    </row>
    <row r="12087" spans="1:4" x14ac:dyDescent="0.2">
      <c r="A12087" s="489" t="s">
        <v>9257</v>
      </c>
      <c r="B12087" s="489" t="s">
        <v>5439</v>
      </c>
      <c r="C12087" s="490">
        <v>4311</v>
      </c>
      <c r="D12087" s="490">
        <v>598.36680000000001</v>
      </c>
    </row>
    <row r="12088" spans="1:4" x14ac:dyDescent="0.2">
      <c r="A12088" s="489" t="s">
        <v>9257</v>
      </c>
      <c r="B12088" s="489" t="s">
        <v>5153</v>
      </c>
      <c r="C12088" s="490">
        <v>1761.5</v>
      </c>
      <c r="D12088" s="490">
        <v>0</v>
      </c>
    </row>
    <row r="12089" spans="1:4" x14ac:dyDescent="0.2">
      <c r="A12089" s="489" t="s">
        <v>9257</v>
      </c>
      <c r="B12089" s="489" t="s">
        <v>5864</v>
      </c>
      <c r="C12089" s="490">
        <v>7046</v>
      </c>
      <c r="D12089" s="490">
        <v>935.7088</v>
      </c>
    </row>
    <row r="12090" spans="1:4" x14ac:dyDescent="0.2">
      <c r="A12090" s="489" t="s">
        <v>9257</v>
      </c>
      <c r="B12090" s="489" t="s">
        <v>4010</v>
      </c>
      <c r="C12090" s="490">
        <v>7256</v>
      </c>
      <c r="D12090" s="490">
        <v>2085.3744000000002</v>
      </c>
    </row>
    <row r="12091" spans="1:4" x14ac:dyDescent="0.2">
      <c r="A12091" s="489" t="s">
        <v>9257</v>
      </c>
      <c r="B12091" s="489" t="s">
        <v>4014</v>
      </c>
      <c r="C12091" s="490">
        <v>2293</v>
      </c>
      <c r="D12091" s="490">
        <v>659.00819999999999</v>
      </c>
    </row>
    <row r="12092" spans="1:4" x14ac:dyDescent="0.2">
      <c r="A12092" s="489" t="s">
        <v>9257</v>
      </c>
      <c r="B12092" s="489" t="s">
        <v>4015</v>
      </c>
      <c r="C12092" s="490">
        <v>-2293</v>
      </c>
      <c r="D12092" s="490">
        <v>-375.59340000000003</v>
      </c>
    </row>
    <row r="12093" spans="1:4" x14ac:dyDescent="0.2">
      <c r="A12093" s="489" t="s">
        <v>9257</v>
      </c>
      <c r="B12093" s="489" t="s">
        <v>5153</v>
      </c>
      <c r="C12093" s="490">
        <v>1686.4285714285702</v>
      </c>
      <c r="D12093" s="490">
        <v>0</v>
      </c>
    </row>
    <row r="12094" spans="1:4" x14ac:dyDescent="0.2">
      <c r="A12094" s="489" t="s">
        <v>9257</v>
      </c>
      <c r="B12094" s="489" t="s">
        <v>5431</v>
      </c>
      <c r="C12094" s="490">
        <v>3935</v>
      </c>
      <c r="D12094" s="490">
        <v>626.452</v>
      </c>
    </row>
    <row r="12095" spans="1:4" x14ac:dyDescent="0.2">
      <c r="A12095" s="489" t="s">
        <v>9257</v>
      </c>
      <c r="B12095" s="489" t="s">
        <v>5153</v>
      </c>
      <c r="C12095" s="490">
        <v>3692</v>
      </c>
      <c r="D12095" s="490">
        <v>0</v>
      </c>
    </row>
    <row r="12096" spans="1:4" x14ac:dyDescent="0.2">
      <c r="A12096" s="489" t="s">
        <v>9257</v>
      </c>
      <c r="B12096" s="489" t="s">
        <v>4880</v>
      </c>
      <c r="C12096" s="490">
        <v>5724.8979591836705</v>
      </c>
      <c r="D12096" s="490">
        <v>1094.028</v>
      </c>
    </row>
    <row r="12097" spans="1:4" x14ac:dyDescent="0.2">
      <c r="A12097" s="489" t="s">
        <v>9257</v>
      </c>
      <c r="B12097" s="489" t="s">
        <v>4881</v>
      </c>
      <c r="C12097" s="490">
        <v>1288.1020408163301</v>
      </c>
      <c r="D12097" s="490">
        <v>233.53290000000001</v>
      </c>
    </row>
    <row r="12098" spans="1:4" x14ac:dyDescent="0.2">
      <c r="A12098" s="489" t="s">
        <v>9257</v>
      </c>
      <c r="B12098" s="489" t="s">
        <v>4900</v>
      </c>
      <c r="C12098" s="490">
        <v>2292</v>
      </c>
      <c r="D12098" s="490">
        <v>410.26800000000003</v>
      </c>
    </row>
    <row r="12099" spans="1:4" x14ac:dyDescent="0.2">
      <c r="A12099" s="489" t="s">
        <v>9257</v>
      </c>
      <c r="B12099" s="489" t="s">
        <v>5153</v>
      </c>
      <c r="C12099" s="490">
        <v>982.28571428571399</v>
      </c>
      <c r="D12099" s="490">
        <v>0</v>
      </c>
    </row>
    <row r="12100" spans="1:4" x14ac:dyDescent="0.2">
      <c r="A12100" s="489" t="s">
        <v>9257</v>
      </c>
      <c r="B12100" s="489" t="s">
        <v>5153</v>
      </c>
      <c r="C12100" s="490">
        <v>1034.07235890014</v>
      </c>
      <c r="D12100" s="490">
        <v>0</v>
      </c>
    </row>
    <row r="12101" spans="1:4" x14ac:dyDescent="0.2">
      <c r="A12101" s="489" t="s">
        <v>9257</v>
      </c>
      <c r="B12101" s="489" t="s">
        <v>4888</v>
      </c>
      <c r="C12101" s="490">
        <v>2414</v>
      </c>
      <c r="D12101" s="490">
        <v>452.1422</v>
      </c>
    </row>
    <row r="12102" spans="1:4" x14ac:dyDescent="0.2">
      <c r="A12102" s="489" t="s">
        <v>9257</v>
      </c>
      <c r="B12102" s="489" t="s">
        <v>4010</v>
      </c>
      <c r="C12102" s="490">
        <v>6623</v>
      </c>
      <c r="D12102" s="490">
        <v>1903.4502</v>
      </c>
    </row>
    <row r="12103" spans="1:4" x14ac:dyDescent="0.2">
      <c r="A12103" s="489" t="s">
        <v>9257</v>
      </c>
      <c r="B12103" s="489" t="s">
        <v>4014</v>
      </c>
      <c r="C12103" s="490">
        <v>2474</v>
      </c>
      <c r="D12103" s="490">
        <v>711.02760000000001</v>
      </c>
    </row>
    <row r="12104" spans="1:4" x14ac:dyDescent="0.2">
      <c r="A12104" s="489" t="s">
        <v>9257</v>
      </c>
      <c r="B12104" s="489" t="s">
        <v>4015</v>
      </c>
      <c r="C12104" s="490">
        <v>-2474</v>
      </c>
      <c r="D12104" s="490">
        <v>-405.24119999999999</v>
      </c>
    </row>
    <row r="12105" spans="1:4" x14ac:dyDescent="0.2">
      <c r="A12105" s="489" t="s">
        <v>9257</v>
      </c>
      <c r="B12105" s="489" t="s">
        <v>5153</v>
      </c>
      <c r="C12105" s="490">
        <v>113714.6875</v>
      </c>
      <c r="D12105" s="490">
        <v>0</v>
      </c>
    </row>
    <row r="12106" spans="1:4" x14ac:dyDescent="0.2">
      <c r="A12106" s="489" t="s">
        <v>9257</v>
      </c>
      <c r="B12106" s="489" t="s">
        <v>5430</v>
      </c>
      <c r="C12106" s="490">
        <v>7180.0979275173604</v>
      </c>
      <c r="D12106" s="490">
        <v>1168.9199425998302</v>
      </c>
    </row>
    <row r="12107" spans="1:4" x14ac:dyDescent="0.2">
      <c r="A12107" s="489" t="s">
        <v>9257</v>
      </c>
      <c r="B12107" s="489" t="s">
        <v>5446</v>
      </c>
      <c r="C12107" s="490">
        <v>21540.2937825521</v>
      </c>
      <c r="D12107" s="490">
        <v>3325.8213600260401</v>
      </c>
    </row>
    <row r="12108" spans="1:4" x14ac:dyDescent="0.2">
      <c r="A12108" s="489" t="s">
        <v>9257</v>
      </c>
      <c r="B12108" s="489" t="s">
        <v>5447</v>
      </c>
      <c r="C12108" s="490">
        <v>302138.520789931</v>
      </c>
      <c r="D12108" s="490">
        <v>41604.474312773404</v>
      </c>
    </row>
    <row r="12109" spans="1:4" x14ac:dyDescent="0.2">
      <c r="A12109" s="489" t="s">
        <v>9257</v>
      </c>
      <c r="B12109" s="489" t="s">
        <v>4010</v>
      </c>
      <c r="C12109" s="490">
        <v>4800</v>
      </c>
      <c r="D12109" s="490">
        <v>1379.52</v>
      </c>
    </row>
    <row r="12110" spans="1:4" x14ac:dyDescent="0.2">
      <c r="A12110" s="489" t="s">
        <v>9257</v>
      </c>
      <c r="B12110" s="489" t="s">
        <v>4014</v>
      </c>
      <c r="C12110" s="490">
        <v>1273</v>
      </c>
      <c r="D12110" s="490">
        <v>365.86020000000002</v>
      </c>
    </row>
    <row r="12111" spans="1:4" x14ac:dyDescent="0.2">
      <c r="A12111" s="489" t="s">
        <v>9257</v>
      </c>
      <c r="B12111" s="489" t="s">
        <v>4015</v>
      </c>
      <c r="C12111" s="490">
        <v>-1273</v>
      </c>
      <c r="D12111" s="490">
        <v>-208.51740000000001</v>
      </c>
    </row>
    <row r="12112" spans="1:4" x14ac:dyDescent="0.2">
      <c r="A12112" s="489" t="s">
        <v>9257</v>
      </c>
      <c r="B12112" s="489" t="s">
        <v>4900</v>
      </c>
      <c r="C12112" s="490">
        <v>7119.8581560283701</v>
      </c>
      <c r="D12112" s="490">
        <v>1274.4546099290801</v>
      </c>
    </row>
    <row r="12113" spans="1:4" x14ac:dyDescent="0.2">
      <c r="A12113" s="489" t="s">
        <v>9257</v>
      </c>
      <c r="B12113" s="489" t="s">
        <v>5153</v>
      </c>
      <c r="C12113" s="490">
        <v>2971</v>
      </c>
      <c r="D12113" s="490">
        <v>0</v>
      </c>
    </row>
    <row r="12114" spans="1:4" x14ac:dyDescent="0.2">
      <c r="A12114" s="489" t="s">
        <v>9257</v>
      </c>
      <c r="B12114" s="489" t="s">
        <v>4901</v>
      </c>
      <c r="C12114" s="490">
        <v>12958.1418439716</v>
      </c>
      <c r="D12114" s="490">
        <v>2200.2924851063799</v>
      </c>
    </row>
    <row r="12115" spans="1:4" x14ac:dyDescent="0.2">
      <c r="A12115" s="489" t="s">
        <v>9257</v>
      </c>
      <c r="B12115" s="489" t="s">
        <v>3275</v>
      </c>
      <c r="C12115" s="490">
        <v>16494</v>
      </c>
      <c r="D12115" s="490">
        <v>5616.2070000000003</v>
      </c>
    </row>
    <row r="12116" spans="1:4" x14ac:dyDescent="0.2">
      <c r="A12116" s="489" t="s">
        <v>9257</v>
      </c>
      <c r="B12116" s="489" t="s">
        <v>4010</v>
      </c>
      <c r="C12116" s="490">
        <v>17964</v>
      </c>
      <c r="D12116" s="490">
        <v>5162.8536000000004</v>
      </c>
    </row>
    <row r="12117" spans="1:4" x14ac:dyDescent="0.2">
      <c r="A12117" s="489" t="s">
        <v>9257</v>
      </c>
      <c r="B12117" s="489" t="s">
        <v>5153</v>
      </c>
      <c r="C12117" s="490">
        <v>512.57142857142901</v>
      </c>
      <c r="D12117" s="490">
        <v>0</v>
      </c>
    </row>
    <row r="12118" spans="1:4" x14ac:dyDescent="0.2">
      <c r="A12118" s="489" t="s">
        <v>9257</v>
      </c>
      <c r="B12118" s="489" t="s">
        <v>5435</v>
      </c>
      <c r="C12118" s="490">
        <v>1196</v>
      </c>
      <c r="D12118" s="490">
        <v>177.00800000000001</v>
      </c>
    </row>
    <row r="12119" spans="1:4" x14ac:dyDescent="0.2">
      <c r="A12119" s="489" t="s">
        <v>9257</v>
      </c>
      <c r="B12119" s="489" t="s">
        <v>4010</v>
      </c>
      <c r="C12119" s="490">
        <v>30155</v>
      </c>
      <c r="D12119" s="490">
        <v>8666.5470000000005</v>
      </c>
    </row>
    <row r="12120" spans="1:4" x14ac:dyDescent="0.2">
      <c r="A12120" s="489" t="s">
        <v>9257</v>
      </c>
      <c r="B12120" s="489" t="s">
        <v>5153</v>
      </c>
      <c r="C12120" s="490">
        <v>2639.1428571428601</v>
      </c>
      <c r="D12120" s="490">
        <v>0</v>
      </c>
    </row>
    <row r="12121" spans="1:4" x14ac:dyDescent="0.2">
      <c r="A12121" s="489" t="s">
        <v>9257</v>
      </c>
      <c r="B12121" s="489" t="s">
        <v>5439</v>
      </c>
      <c r="C12121" s="490">
        <v>6158</v>
      </c>
      <c r="D12121" s="490">
        <v>854.73040000000003</v>
      </c>
    </row>
    <row r="12122" spans="1:4" x14ac:dyDescent="0.2">
      <c r="A12122" s="489" t="s">
        <v>9257</v>
      </c>
      <c r="B12122" s="489" t="s">
        <v>4010</v>
      </c>
      <c r="C12122" s="490">
        <v>5080</v>
      </c>
      <c r="D12122" s="490">
        <v>1459.992</v>
      </c>
    </row>
    <row r="12123" spans="1:4" x14ac:dyDescent="0.2">
      <c r="A12123" s="489" t="s">
        <v>9257</v>
      </c>
      <c r="B12123" s="489" t="s">
        <v>4014</v>
      </c>
      <c r="C12123" s="490">
        <v>1516</v>
      </c>
      <c r="D12123" s="490">
        <v>435.69840000000005</v>
      </c>
    </row>
    <row r="12124" spans="1:4" x14ac:dyDescent="0.2">
      <c r="A12124" s="489" t="s">
        <v>9257</v>
      </c>
      <c r="B12124" s="489" t="s">
        <v>4015</v>
      </c>
      <c r="C12124" s="490">
        <v>-1516</v>
      </c>
      <c r="D12124" s="490">
        <v>-248.32080000000002</v>
      </c>
    </row>
    <row r="12125" spans="1:4" x14ac:dyDescent="0.2">
      <c r="A12125" s="489" t="s">
        <v>9257</v>
      </c>
      <c r="B12125" s="489" t="s">
        <v>4888</v>
      </c>
      <c r="C12125" s="490">
        <v>5263</v>
      </c>
      <c r="D12125" s="490">
        <v>985.75990000000002</v>
      </c>
    </row>
    <row r="12126" spans="1:4" x14ac:dyDescent="0.2">
      <c r="A12126" s="489" t="s">
        <v>9257</v>
      </c>
      <c r="B12126" s="489" t="s">
        <v>3291</v>
      </c>
      <c r="C12126" s="490">
        <v>24458</v>
      </c>
      <c r="D12126" s="490">
        <v>8078.4774000000007</v>
      </c>
    </row>
    <row r="12127" spans="1:4" x14ac:dyDescent="0.2">
      <c r="A12127" s="489" t="s">
        <v>9257</v>
      </c>
      <c r="B12127" s="489" t="s">
        <v>3295</v>
      </c>
      <c r="C12127" s="490">
        <v>1905</v>
      </c>
      <c r="D12127" s="490">
        <v>629.22149999999999</v>
      </c>
    </row>
    <row r="12128" spans="1:4" x14ac:dyDescent="0.2">
      <c r="A12128" s="489" t="s">
        <v>9257</v>
      </c>
      <c r="B12128" s="489" t="s">
        <v>3296</v>
      </c>
      <c r="C12128" s="490">
        <v>-1905</v>
      </c>
      <c r="D12128" s="490">
        <v>-312.03899999999999</v>
      </c>
    </row>
    <row r="12129" spans="1:4" x14ac:dyDescent="0.2">
      <c r="A12129" s="489" t="s">
        <v>9257</v>
      </c>
      <c r="B12129" s="489" t="s">
        <v>5153</v>
      </c>
      <c r="C12129" s="490">
        <v>6965</v>
      </c>
      <c r="D12129" s="490">
        <v>0</v>
      </c>
    </row>
    <row r="12130" spans="1:4" x14ac:dyDescent="0.2">
      <c r="A12130" s="489" t="s">
        <v>9257</v>
      </c>
      <c r="B12130" s="489" t="s">
        <v>5876</v>
      </c>
      <c r="C12130" s="490">
        <v>3013.6170212766001</v>
      </c>
      <c r="D12130" s="490">
        <v>388.15387234042601</v>
      </c>
    </row>
    <row r="12131" spans="1:4" x14ac:dyDescent="0.2">
      <c r="A12131" s="489" t="s">
        <v>9257</v>
      </c>
      <c r="B12131" s="489" t="s">
        <v>5877</v>
      </c>
      <c r="C12131" s="490">
        <v>527.38297872340399</v>
      </c>
      <c r="D12131" s="490">
        <v>64.44619999999999</v>
      </c>
    </row>
    <row r="12132" spans="1:4" x14ac:dyDescent="0.2">
      <c r="A12132" s="489" t="s">
        <v>9257</v>
      </c>
      <c r="B12132" s="489" t="s">
        <v>4010</v>
      </c>
      <c r="C12132" s="490">
        <v>17865</v>
      </c>
      <c r="D12132" s="490">
        <v>5134.4009999999998</v>
      </c>
    </row>
    <row r="12133" spans="1:4" x14ac:dyDescent="0.2">
      <c r="A12133" s="489" t="s">
        <v>9257</v>
      </c>
      <c r="B12133" s="489" t="s">
        <v>3291</v>
      </c>
      <c r="C12133" s="490">
        <v>8885</v>
      </c>
      <c r="D12133" s="490">
        <v>2934.7155000000002</v>
      </c>
    </row>
    <row r="12134" spans="1:4" x14ac:dyDescent="0.2">
      <c r="A12134" s="489" t="s">
        <v>9257</v>
      </c>
      <c r="B12134" s="489" t="s">
        <v>3295</v>
      </c>
      <c r="C12134" s="490">
        <v>3197</v>
      </c>
      <c r="D12134" s="490">
        <v>1055.9691</v>
      </c>
    </row>
    <row r="12135" spans="1:4" x14ac:dyDescent="0.2">
      <c r="A12135" s="489" t="s">
        <v>9257</v>
      </c>
      <c r="B12135" s="489" t="s">
        <v>3296</v>
      </c>
      <c r="C12135" s="490">
        <v>-3197</v>
      </c>
      <c r="D12135" s="490">
        <v>-523.66859999999997</v>
      </c>
    </row>
    <row r="12136" spans="1:4" x14ac:dyDescent="0.2">
      <c r="A12136" s="489" t="s">
        <v>9257</v>
      </c>
      <c r="B12136" s="489" t="s">
        <v>3275</v>
      </c>
      <c r="C12136" s="490">
        <v>11561</v>
      </c>
      <c r="D12136" s="490">
        <v>3936.5205000000001</v>
      </c>
    </row>
    <row r="12137" spans="1:4" x14ac:dyDescent="0.2">
      <c r="A12137" s="489" t="s">
        <v>9257</v>
      </c>
      <c r="B12137" s="489" t="s">
        <v>4010</v>
      </c>
      <c r="C12137" s="490">
        <v>7331</v>
      </c>
      <c r="D12137" s="490">
        <v>2106.9294</v>
      </c>
    </row>
    <row r="12138" spans="1:4" x14ac:dyDescent="0.2">
      <c r="A12138" s="489" t="s">
        <v>9257</v>
      </c>
      <c r="B12138" s="489" t="s">
        <v>4014</v>
      </c>
      <c r="C12138" s="490">
        <v>1248</v>
      </c>
      <c r="D12138" s="490">
        <v>358.67520000000002</v>
      </c>
    </row>
    <row r="12139" spans="1:4" x14ac:dyDescent="0.2">
      <c r="A12139" s="489" t="s">
        <v>9257</v>
      </c>
      <c r="B12139" s="489" t="s">
        <v>4015</v>
      </c>
      <c r="C12139" s="490">
        <v>-1248</v>
      </c>
      <c r="D12139" s="490">
        <v>-204.42240000000001</v>
      </c>
    </row>
    <row r="12140" spans="1:4" x14ac:dyDescent="0.2">
      <c r="A12140" s="489" t="s">
        <v>9257</v>
      </c>
      <c r="B12140" s="489" t="s">
        <v>4010</v>
      </c>
      <c r="C12140" s="490">
        <v>6184</v>
      </c>
      <c r="D12140" s="490">
        <v>1777.2816</v>
      </c>
    </row>
    <row r="12141" spans="1:4" x14ac:dyDescent="0.2">
      <c r="A12141" s="489" t="s">
        <v>9257</v>
      </c>
      <c r="B12141" s="489" t="s">
        <v>4827</v>
      </c>
      <c r="C12141" s="490">
        <v>17300</v>
      </c>
      <c r="D12141" s="490">
        <v>4226.3900000000003</v>
      </c>
    </row>
    <row r="12142" spans="1:4" x14ac:dyDescent="0.2">
      <c r="A12142" s="489" t="s">
        <v>9257</v>
      </c>
      <c r="B12142" s="489" t="s">
        <v>4832</v>
      </c>
      <c r="C12142" s="490">
        <v>4348</v>
      </c>
      <c r="D12142" s="490">
        <v>1062.2164</v>
      </c>
    </row>
    <row r="12143" spans="1:4" x14ac:dyDescent="0.2">
      <c r="A12143" s="489" t="s">
        <v>9257</v>
      </c>
      <c r="B12143" s="489" t="s">
        <v>4833</v>
      </c>
      <c r="C12143" s="490">
        <v>-4348</v>
      </c>
      <c r="D12143" s="490">
        <v>-712.20240000000001</v>
      </c>
    </row>
    <row r="12144" spans="1:4" x14ac:dyDescent="0.2">
      <c r="A12144" s="489" t="s">
        <v>9257</v>
      </c>
      <c r="B12144" s="489" t="s">
        <v>3291</v>
      </c>
      <c r="C12144" s="490">
        <v>11013</v>
      </c>
      <c r="D12144" s="490">
        <v>3637.5939000000003</v>
      </c>
    </row>
    <row r="12145" spans="1:4" x14ac:dyDescent="0.2">
      <c r="A12145" s="489" t="s">
        <v>9257</v>
      </c>
      <c r="B12145" s="489" t="s">
        <v>4010</v>
      </c>
      <c r="C12145" s="490">
        <v>2538</v>
      </c>
      <c r="D12145" s="490">
        <v>729.4212</v>
      </c>
    </row>
    <row r="12146" spans="1:4" x14ac:dyDescent="0.2">
      <c r="A12146" s="489" t="s">
        <v>9257</v>
      </c>
      <c r="B12146" s="489" t="s">
        <v>4896</v>
      </c>
      <c r="C12146" s="490">
        <v>7980.6576402321107</v>
      </c>
      <c r="D12146" s="490">
        <v>1465.2487427466201</v>
      </c>
    </row>
    <row r="12147" spans="1:4" x14ac:dyDescent="0.2">
      <c r="A12147" s="489" t="s">
        <v>9257</v>
      </c>
      <c r="B12147" s="489" t="s">
        <v>4897</v>
      </c>
      <c r="C12147" s="490">
        <v>10586.342359767899</v>
      </c>
      <c r="D12147" s="490">
        <v>1844.1408390715701</v>
      </c>
    </row>
    <row r="12148" spans="1:4" x14ac:dyDescent="0.2">
      <c r="A12148" s="489" t="s">
        <v>9257</v>
      </c>
      <c r="B12148" s="489" t="s">
        <v>6051</v>
      </c>
      <c r="C12148" s="490">
        <v>2063</v>
      </c>
      <c r="D12148" s="490">
        <v>65.417729999999992</v>
      </c>
    </row>
    <row r="12149" spans="1:4" x14ac:dyDescent="0.2">
      <c r="A12149" s="489" t="s">
        <v>9257</v>
      </c>
      <c r="B12149" s="489" t="s">
        <v>1108</v>
      </c>
      <c r="C12149" s="490">
        <v>4027.4</v>
      </c>
      <c r="D12149" s="490">
        <v>2311.7276000000002</v>
      </c>
    </row>
    <row r="12150" spans="1:4" x14ac:dyDescent="0.2">
      <c r="A12150" s="489" t="s">
        <v>9257</v>
      </c>
      <c r="B12150" s="489" t="s">
        <v>1122</v>
      </c>
      <c r="C12150" s="490">
        <v>671.23333333333301</v>
      </c>
      <c r="D12150" s="490">
        <v>347.69886666666702</v>
      </c>
    </row>
    <row r="12151" spans="1:4" x14ac:dyDescent="0.2">
      <c r="A12151" s="489" t="s">
        <v>9257</v>
      </c>
      <c r="B12151" s="489" t="s">
        <v>1129</v>
      </c>
      <c r="C12151" s="490">
        <v>9397.2666666666701</v>
      </c>
      <c r="D12151" s="490">
        <v>4624.3949266666705</v>
      </c>
    </row>
    <row r="12152" spans="1:4" x14ac:dyDescent="0.2">
      <c r="A12152" s="489" t="s">
        <v>9257</v>
      </c>
      <c r="B12152" s="489" t="s">
        <v>1115</v>
      </c>
      <c r="C12152" s="490">
        <v>2752</v>
      </c>
      <c r="D12152" s="490">
        <v>1500.6656</v>
      </c>
    </row>
    <row r="12153" spans="1:4" x14ac:dyDescent="0.2">
      <c r="A12153" s="489" t="s">
        <v>9257</v>
      </c>
      <c r="B12153" s="489" t="s">
        <v>1122</v>
      </c>
      <c r="C12153" s="490">
        <v>5850</v>
      </c>
      <c r="D12153" s="490">
        <v>3030.3</v>
      </c>
    </row>
    <row r="12154" spans="1:4" x14ac:dyDescent="0.2">
      <c r="A12154" s="489" t="s">
        <v>9257</v>
      </c>
      <c r="B12154" s="489" t="s">
        <v>1122</v>
      </c>
      <c r="C12154" s="490">
        <v>18042</v>
      </c>
      <c r="D12154" s="490">
        <v>9345.7560000000012</v>
      </c>
    </row>
    <row r="12155" spans="1:4" x14ac:dyDescent="0.2">
      <c r="A12155" s="489" t="s">
        <v>9257</v>
      </c>
      <c r="B12155" s="489" t="s">
        <v>1129</v>
      </c>
      <c r="C12155" s="490">
        <v>25474.759615384599</v>
      </c>
      <c r="D12155" s="490">
        <v>12536.1292067308</v>
      </c>
    </row>
    <row r="12156" spans="1:4" x14ac:dyDescent="0.2">
      <c r="A12156" s="489" t="s">
        <v>9257</v>
      </c>
      <c r="B12156" s="489" t="s">
        <v>1130</v>
      </c>
      <c r="C12156" s="490">
        <v>2785.2403846153802</v>
      </c>
      <c r="D12156" s="490">
        <v>1304.04954807692</v>
      </c>
    </row>
    <row r="12157" spans="1:4" x14ac:dyDescent="0.2">
      <c r="A12157" s="489" t="s">
        <v>9257</v>
      </c>
      <c r="B12157" s="489" t="s">
        <v>1129</v>
      </c>
      <c r="C12157" s="490">
        <v>5636</v>
      </c>
      <c r="D12157" s="490">
        <v>2773.4756000000002</v>
      </c>
    </row>
    <row r="12158" spans="1:4" x14ac:dyDescent="0.2">
      <c r="A12158" s="489" t="s">
        <v>9257</v>
      </c>
      <c r="B12158" s="489" t="s">
        <v>1129</v>
      </c>
      <c r="C12158" s="490">
        <v>4405</v>
      </c>
      <c r="D12158" s="490">
        <v>2167.7004999999999</v>
      </c>
    </row>
    <row r="12159" spans="1:4" x14ac:dyDescent="0.2">
      <c r="A12159" s="489" t="s">
        <v>9257</v>
      </c>
      <c r="B12159" s="489" t="s">
        <v>1129</v>
      </c>
      <c r="C12159" s="490">
        <v>12541</v>
      </c>
      <c r="D12159" s="490">
        <v>6171.4261000000006</v>
      </c>
    </row>
    <row r="12160" spans="1:4" x14ac:dyDescent="0.2">
      <c r="A12160" s="489" t="s">
        <v>9257</v>
      </c>
      <c r="B12160" s="489" t="s">
        <v>1129</v>
      </c>
      <c r="C12160" s="490">
        <v>8960</v>
      </c>
      <c r="D12160" s="490">
        <v>4409.2160000000003</v>
      </c>
    </row>
    <row r="12161" spans="1:4" x14ac:dyDescent="0.2">
      <c r="A12161" s="489" t="s">
        <v>9257</v>
      </c>
      <c r="B12161" s="489" t="s">
        <v>1136</v>
      </c>
      <c r="C12161" s="490">
        <v>3684</v>
      </c>
      <c r="D12161" s="490">
        <v>1722.27</v>
      </c>
    </row>
    <row r="12162" spans="1:4" x14ac:dyDescent="0.2">
      <c r="A12162" s="489" t="s">
        <v>9257</v>
      </c>
      <c r="B12162" s="489" t="s">
        <v>1136</v>
      </c>
      <c r="C12162" s="490">
        <v>9184</v>
      </c>
      <c r="D12162" s="490">
        <v>4293.5200000000004</v>
      </c>
    </row>
    <row r="12163" spans="1:4" x14ac:dyDescent="0.2">
      <c r="A12163" s="489" t="s">
        <v>9257</v>
      </c>
      <c r="B12163" s="489" t="s">
        <v>1136</v>
      </c>
      <c r="C12163" s="490">
        <v>3870</v>
      </c>
      <c r="D12163" s="490">
        <v>1809.2250000000001</v>
      </c>
    </row>
    <row r="12164" spans="1:4" x14ac:dyDescent="0.2">
      <c r="A12164" s="489" t="s">
        <v>9257</v>
      </c>
      <c r="B12164" s="489" t="s">
        <v>1136</v>
      </c>
      <c r="C12164" s="490">
        <v>4958</v>
      </c>
      <c r="D12164" s="490">
        <v>2317.8650000000002</v>
      </c>
    </row>
    <row r="12165" spans="1:4" x14ac:dyDescent="0.2">
      <c r="A12165" s="489" t="s">
        <v>9257</v>
      </c>
      <c r="B12165" s="489" t="s">
        <v>1136</v>
      </c>
      <c r="C12165" s="490">
        <v>6716</v>
      </c>
      <c r="D12165" s="490">
        <v>3139.73</v>
      </c>
    </row>
    <row r="12166" spans="1:4" x14ac:dyDescent="0.2">
      <c r="A12166" s="489" t="s">
        <v>9257</v>
      </c>
      <c r="B12166" s="489" t="s">
        <v>1136</v>
      </c>
      <c r="C12166" s="490">
        <v>22410.256410256399</v>
      </c>
      <c r="D12166" s="490">
        <v>10476.7948717949</v>
      </c>
    </row>
    <row r="12167" spans="1:4" x14ac:dyDescent="0.2">
      <c r="A12167" s="489" t="s">
        <v>9257</v>
      </c>
      <c r="B12167" s="489" t="s">
        <v>1137</v>
      </c>
      <c r="C12167" s="490">
        <v>8179.7435897435907</v>
      </c>
      <c r="D12167" s="490">
        <v>3638.3499487179502</v>
      </c>
    </row>
    <row r="12168" spans="1:4" x14ac:dyDescent="0.2">
      <c r="A12168" s="489" t="s">
        <v>9257</v>
      </c>
      <c r="B12168" s="489" t="s">
        <v>1136</v>
      </c>
      <c r="C12168" s="490">
        <v>29497.142857142902</v>
      </c>
      <c r="D12168" s="490">
        <v>13789.9142857143</v>
      </c>
    </row>
    <row r="12169" spans="1:4" x14ac:dyDescent="0.2">
      <c r="A12169" s="489" t="s">
        <v>9257</v>
      </c>
      <c r="B12169" s="489" t="s">
        <v>1137</v>
      </c>
      <c r="C12169" s="490">
        <v>4055.8571428571404</v>
      </c>
      <c r="D12169" s="490">
        <v>1804.04525714286</v>
      </c>
    </row>
    <row r="12170" spans="1:4" x14ac:dyDescent="0.2">
      <c r="A12170" s="489" t="s">
        <v>9257</v>
      </c>
      <c r="B12170" s="489" t="s">
        <v>1136</v>
      </c>
      <c r="C12170" s="490">
        <v>6263.3</v>
      </c>
      <c r="D12170" s="490">
        <v>2928.0927500000003</v>
      </c>
    </row>
    <row r="12171" spans="1:4" x14ac:dyDescent="0.2">
      <c r="A12171" s="489" t="s">
        <v>9257</v>
      </c>
      <c r="B12171" s="489" t="s">
        <v>1136</v>
      </c>
      <c r="C12171" s="490">
        <v>10571</v>
      </c>
      <c r="D12171" s="490">
        <v>4941.9425000000001</v>
      </c>
    </row>
    <row r="12172" spans="1:4" x14ac:dyDescent="0.2">
      <c r="A12172" s="489" t="s">
        <v>9257</v>
      </c>
      <c r="B12172" s="489" t="s">
        <v>1136</v>
      </c>
      <c r="C12172" s="490">
        <v>29997.6303317536</v>
      </c>
      <c r="D12172" s="490">
        <v>14023.892180094801</v>
      </c>
    </row>
    <row r="12173" spans="1:4" x14ac:dyDescent="0.2">
      <c r="A12173" s="489" t="s">
        <v>9257</v>
      </c>
      <c r="B12173" s="489" t="s">
        <v>1137</v>
      </c>
      <c r="C12173" s="490">
        <v>7979.3696682464506</v>
      </c>
      <c r="D12173" s="490">
        <v>3549.2236284360201</v>
      </c>
    </row>
    <row r="12174" spans="1:4" x14ac:dyDescent="0.2">
      <c r="A12174" s="489" t="s">
        <v>9257</v>
      </c>
      <c r="B12174" s="489" t="s">
        <v>1136</v>
      </c>
      <c r="C12174" s="490">
        <v>12225</v>
      </c>
      <c r="D12174" s="490">
        <v>5715.1875</v>
      </c>
    </row>
    <row r="12175" spans="1:4" x14ac:dyDescent="0.2">
      <c r="A12175" s="489" t="s">
        <v>9257</v>
      </c>
      <c r="B12175" s="489" t="s">
        <v>173</v>
      </c>
      <c r="C12175" s="490">
        <v>31282.8743545611</v>
      </c>
      <c r="D12175" s="490">
        <v>13454.7642598967</v>
      </c>
    </row>
    <row r="12176" spans="1:4" x14ac:dyDescent="0.2">
      <c r="A12176" s="489" t="s">
        <v>9257</v>
      </c>
      <c r="B12176" s="489" t="s">
        <v>175</v>
      </c>
      <c r="C12176" s="490">
        <v>41418.525645438902</v>
      </c>
      <c r="D12176" s="490">
        <v>16944.318841549099</v>
      </c>
    </row>
    <row r="12177" spans="1:4" x14ac:dyDescent="0.2">
      <c r="A12177" s="489" t="s">
        <v>9257</v>
      </c>
      <c r="B12177" s="489" t="s">
        <v>173</v>
      </c>
      <c r="C12177" s="490">
        <v>31953.5</v>
      </c>
      <c r="D12177" s="490">
        <v>13743.200349999999</v>
      </c>
    </row>
    <row r="12178" spans="1:4" x14ac:dyDescent="0.2">
      <c r="A12178" s="489" t="s">
        <v>9257</v>
      </c>
      <c r="B12178" s="489" t="s">
        <v>173</v>
      </c>
      <c r="C12178" s="490">
        <v>30124</v>
      </c>
      <c r="D12178" s="490">
        <v>12956.332399999999</v>
      </c>
    </row>
    <row r="12179" spans="1:4" x14ac:dyDescent="0.2">
      <c r="A12179" s="489" t="s">
        <v>9257</v>
      </c>
      <c r="B12179" s="489" t="s">
        <v>173</v>
      </c>
      <c r="C12179" s="490">
        <v>21976</v>
      </c>
      <c r="D12179" s="490">
        <v>9451.8775999999998</v>
      </c>
    </row>
    <row r="12180" spans="1:4" x14ac:dyDescent="0.2">
      <c r="A12180" s="489" t="s">
        <v>9257</v>
      </c>
      <c r="B12180" s="489" t="s">
        <v>173</v>
      </c>
      <c r="C12180" s="490">
        <v>7816</v>
      </c>
      <c r="D12180" s="490">
        <v>3361.6616000000004</v>
      </c>
    </row>
    <row r="12181" spans="1:4" x14ac:dyDescent="0.2">
      <c r="A12181" s="489" t="s">
        <v>9257</v>
      </c>
      <c r="B12181" s="489" t="s">
        <v>3264</v>
      </c>
      <c r="C12181" s="490">
        <v>12809</v>
      </c>
      <c r="D12181" s="490">
        <v>5013.4426000000003</v>
      </c>
    </row>
    <row r="12182" spans="1:4" x14ac:dyDescent="0.2">
      <c r="A12182" s="489" t="s">
        <v>9257</v>
      </c>
      <c r="B12182" s="489" t="s">
        <v>3265</v>
      </c>
      <c r="C12182" s="490">
        <v>2671.1851851851902</v>
      </c>
      <c r="D12182" s="490">
        <v>994.48224444444406</v>
      </c>
    </row>
    <row r="12183" spans="1:4" x14ac:dyDescent="0.2">
      <c r="A12183" s="489" t="s">
        <v>9257</v>
      </c>
      <c r="B12183" s="489" t="s">
        <v>3264</v>
      </c>
      <c r="C12183" s="490">
        <v>33389.814814814803</v>
      </c>
      <c r="D12183" s="490">
        <v>13068.773518518501</v>
      </c>
    </row>
    <row r="12184" spans="1:4" x14ac:dyDescent="0.2">
      <c r="A12184" s="489" t="s">
        <v>9257</v>
      </c>
      <c r="B12184" s="489" t="s">
        <v>3265</v>
      </c>
      <c r="C12184" s="490">
        <v>3055.22492401216</v>
      </c>
      <c r="D12184" s="490">
        <v>1137.4602392097302</v>
      </c>
    </row>
    <row r="12185" spans="1:4" x14ac:dyDescent="0.2">
      <c r="A12185" s="489" t="s">
        <v>9257</v>
      </c>
      <c r="B12185" s="489" t="s">
        <v>3264</v>
      </c>
      <c r="C12185" s="490">
        <v>31605.7750759878</v>
      </c>
      <c r="D12185" s="490">
        <v>12370.5003647416</v>
      </c>
    </row>
    <row r="12186" spans="1:4" x14ac:dyDescent="0.2">
      <c r="A12186" s="489" t="s">
        <v>9257</v>
      </c>
      <c r="B12186" s="489" t="s">
        <v>3264</v>
      </c>
      <c r="C12186" s="490">
        <v>20061</v>
      </c>
      <c r="D12186" s="490">
        <v>7851.8754000000008</v>
      </c>
    </row>
    <row r="12187" spans="1:4" x14ac:dyDescent="0.2">
      <c r="A12187" s="489" t="s">
        <v>9257</v>
      </c>
      <c r="B12187" s="489" t="s">
        <v>5153</v>
      </c>
      <c r="C12187" s="490">
        <v>1233.5</v>
      </c>
      <c r="D12187" s="490">
        <v>0</v>
      </c>
    </row>
    <row r="12188" spans="1:4" x14ac:dyDescent="0.2">
      <c r="A12188" s="489" t="s">
        <v>9257</v>
      </c>
      <c r="B12188" s="489" t="s">
        <v>5876</v>
      </c>
      <c r="C12188" s="490">
        <v>4934</v>
      </c>
      <c r="D12188" s="490">
        <v>635.49920000000009</v>
      </c>
    </row>
    <row r="12189" spans="1:4" x14ac:dyDescent="0.2">
      <c r="A12189" s="489" t="s">
        <v>9257</v>
      </c>
      <c r="B12189" s="489" t="s">
        <v>5153</v>
      </c>
      <c r="C12189" s="490">
        <v>1746</v>
      </c>
      <c r="D12189" s="490">
        <v>0</v>
      </c>
    </row>
    <row r="12190" spans="1:4" x14ac:dyDescent="0.2">
      <c r="A12190" s="489" t="s">
        <v>9257</v>
      </c>
      <c r="B12190" s="489" t="s">
        <v>5432</v>
      </c>
      <c r="C12190" s="490">
        <v>4074</v>
      </c>
      <c r="D12190" s="490">
        <v>636.76620000000003</v>
      </c>
    </row>
    <row r="12191" spans="1:4" x14ac:dyDescent="0.2">
      <c r="A12191" s="489" t="s">
        <v>9257</v>
      </c>
      <c r="B12191" s="489" t="s">
        <v>5153</v>
      </c>
      <c r="C12191" s="490">
        <v>2961</v>
      </c>
      <c r="D12191" s="490">
        <v>0</v>
      </c>
    </row>
    <row r="12192" spans="1:4" x14ac:dyDescent="0.2">
      <c r="A12192" s="489" t="s">
        <v>9257</v>
      </c>
      <c r="B12192" s="489" t="s">
        <v>5432</v>
      </c>
      <c r="C12192" s="490">
        <v>6909</v>
      </c>
      <c r="D12192" s="490">
        <v>1079.8767</v>
      </c>
    </row>
    <row r="12193" spans="1:4" x14ac:dyDescent="0.2">
      <c r="A12193" s="489" t="s">
        <v>9257</v>
      </c>
      <c r="B12193" s="489" t="s">
        <v>5153</v>
      </c>
      <c r="C12193" s="490">
        <v>2208.4270055970101</v>
      </c>
      <c r="D12193" s="490">
        <v>0</v>
      </c>
    </row>
    <row r="12194" spans="1:4" x14ac:dyDescent="0.2">
      <c r="A12194" s="489" t="s">
        <v>9257</v>
      </c>
      <c r="B12194" s="489" t="s">
        <v>4888</v>
      </c>
      <c r="C12194" s="490">
        <v>5155</v>
      </c>
      <c r="D12194" s="490">
        <v>965.53150000000005</v>
      </c>
    </row>
    <row r="12195" spans="1:4" x14ac:dyDescent="0.2">
      <c r="A12195" s="489" t="s">
        <v>9257</v>
      </c>
      <c r="B12195" s="489" t="s">
        <v>5153</v>
      </c>
      <c r="C12195" s="490">
        <v>1385.1428571428601</v>
      </c>
      <c r="D12195" s="490">
        <v>0</v>
      </c>
    </row>
    <row r="12196" spans="1:4" x14ac:dyDescent="0.2">
      <c r="A12196" s="489" t="s">
        <v>9257</v>
      </c>
      <c r="B12196" s="489" t="s">
        <v>4896</v>
      </c>
      <c r="C12196" s="490">
        <v>3232</v>
      </c>
      <c r="D12196" s="490">
        <v>593.39520000000005</v>
      </c>
    </row>
    <row r="12197" spans="1:4" x14ac:dyDescent="0.2">
      <c r="A12197" s="489" t="s">
        <v>9257</v>
      </c>
      <c r="B12197" s="489" t="s">
        <v>5153</v>
      </c>
      <c r="C12197" s="490">
        <v>2263.2857142857101</v>
      </c>
      <c r="D12197" s="490">
        <v>0</v>
      </c>
    </row>
    <row r="12198" spans="1:4" x14ac:dyDescent="0.2">
      <c r="A12198" s="489" t="s">
        <v>9257</v>
      </c>
      <c r="B12198" s="489" t="s">
        <v>5431</v>
      </c>
      <c r="C12198" s="490">
        <v>5281</v>
      </c>
      <c r="D12198" s="490">
        <v>840.73520000000008</v>
      </c>
    </row>
    <row r="12199" spans="1:4" x14ac:dyDescent="0.2">
      <c r="A12199" s="489" t="s">
        <v>9257</v>
      </c>
      <c r="B12199" s="489" t="s">
        <v>5153</v>
      </c>
      <c r="C12199" s="490">
        <v>3164.48597462927</v>
      </c>
      <c r="D12199" s="490">
        <v>0</v>
      </c>
    </row>
    <row r="12200" spans="1:4" x14ac:dyDescent="0.2">
      <c r="A12200" s="489" t="s">
        <v>9257</v>
      </c>
      <c r="B12200" s="489" t="s">
        <v>4896</v>
      </c>
      <c r="C12200" s="490">
        <v>7386</v>
      </c>
      <c r="D12200" s="490">
        <v>1356.0696</v>
      </c>
    </row>
    <row r="12201" spans="1:4" x14ac:dyDescent="0.2">
      <c r="A12201" s="489" t="s">
        <v>9257</v>
      </c>
      <c r="B12201" s="489" t="s">
        <v>4900</v>
      </c>
      <c r="C12201" s="490">
        <v>7652</v>
      </c>
      <c r="D12201" s="490">
        <v>1369.7080000000001</v>
      </c>
    </row>
    <row r="12202" spans="1:4" x14ac:dyDescent="0.2">
      <c r="A12202" s="489" t="s">
        <v>9257</v>
      </c>
      <c r="B12202" s="489" t="s">
        <v>5153</v>
      </c>
      <c r="C12202" s="490">
        <v>3279.4285714285702</v>
      </c>
      <c r="D12202" s="490">
        <v>0</v>
      </c>
    </row>
    <row r="12203" spans="1:4" x14ac:dyDescent="0.2">
      <c r="A12203" s="489" t="s">
        <v>9257</v>
      </c>
      <c r="B12203" s="489" t="s">
        <v>5153</v>
      </c>
      <c r="C12203" s="490">
        <v>2529.4285714285702</v>
      </c>
      <c r="D12203" s="490">
        <v>0</v>
      </c>
    </row>
    <row r="12204" spans="1:4" x14ac:dyDescent="0.2">
      <c r="A12204" s="489" t="s">
        <v>9257</v>
      </c>
      <c r="B12204" s="489" t="s">
        <v>5435</v>
      </c>
      <c r="C12204" s="490">
        <v>5902</v>
      </c>
      <c r="D12204" s="490">
        <v>873.49600000000009</v>
      </c>
    </row>
    <row r="12205" spans="1:4" x14ac:dyDescent="0.2">
      <c r="A12205" s="489" t="s">
        <v>9257</v>
      </c>
      <c r="B12205" s="489" t="s">
        <v>3291</v>
      </c>
      <c r="C12205" s="490">
        <v>17519</v>
      </c>
      <c r="D12205" s="490">
        <v>5786.5257000000001</v>
      </c>
    </row>
    <row r="12206" spans="1:4" x14ac:dyDescent="0.2">
      <c r="A12206" s="489" t="s">
        <v>9257</v>
      </c>
      <c r="B12206" s="489" t="s">
        <v>4010</v>
      </c>
      <c r="C12206" s="490">
        <v>6325</v>
      </c>
      <c r="D12206" s="490">
        <v>1817.8050000000001</v>
      </c>
    </row>
    <row r="12207" spans="1:4" x14ac:dyDescent="0.2">
      <c r="A12207" s="489" t="s">
        <v>9257</v>
      </c>
      <c r="B12207" s="489" t="s">
        <v>4010</v>
      </c>
      <c r="C12207" s="490">
        <v>22811</v>
      </c>
      <c r="D12207" s="490">
        <v>6555.8814000000002</v>
      </c>
    </row>
    <row r="12208" spans="1:4" x14ac:dyDescent="0.2">
      <c r="A12208" s="489" t="s">
        <v>9257</v>
      </c>
      <c r="B12208" s="489" t="s">
        <v>4014</v>
      </c>
      <c r="C12208" s="490">
        <v>1974</v>
      </c>
      <c r="D12208" s="490">
        <v>567.32760000000007</v>
      </c>
    </row>
    <row r="12209" spans="1:4" x14ac:dyDescent="0.2">
      <c r="A12209" s="489" t="s">
        <v>9257</v>
      </c>
      <c r="B12209" s="489" t="s">
        <v>4015</v>
      </c>
      <c r="C12209" s="490">
        <v>-1974</v>
      </c>
      <c r="D12209" s="490">
        <v>-323.34120000000001</v>
      </c>
    </row>
    <row r="12210" spans="1:4" x14ac:dyDescent="0.2">
      <c r="A12210" s="489" t="s">
        <v>9257</v>
      </c>
      <c r="B12210" s="489" t="s">
        <v>3275</v>
      </c>
      <c r="C12210" s="490">
        <v>9508</v>
      </c>
      <c r="D12210" s="490">
        <v>3237.4740000000002</v>
      </c>
    </row>
    <row r="12211" spans="1:4" x14ac:dyDescent="0.2">
      <c r="A12211" s="489" t="s">
        <v>9257</v>
      </c>
      <c r="B12211" s="489" t="s">
        <v>4010</v>
      </c>
      <c r="C12211" s="490">
        <v>27099</v>
      </c>
      <c r="D12211" s="490">
        <v>7788.2526000000007</v>
      </c>
    </row>
    <row r="12212" spans="1:4" x14ac:dyDescent="0.2">
      <c r="A12212" s="489" t="s">
        <v>9257</v>
      </c>
      <c r="B12212" s="489" t="s">
        <v>4827</v>
      </c>
      <c r="C12212" s="490">
        <v>5918</v>
      </c>
      <c r="D12212" s="490">
        <v>1445.7674000000002</v>
      </c>
    </row>
    <row r="12213" spans="1:4" x14ac:dyDescent="0.2">
      <c r="A12213" s="489" t="s">
        <v>9257</v>
      </c>
      <c r="B12213" s="489" t="s">
        <v>4832</v>
      </c>
      <c r="C12213" s="490">
        <v>1643</v>
      </c>
      <c r="D12213" s="490">
        <v>401.38490000000002</v>
      </c>
    </row>
    <row r="12214" spans="1:4" x14ac:dyDescent="0.2">
      <c r="A12214" s="489" t="s">
        <v>9257</v>
      </c>
      <c r="B12214" s="489" t="s">
        <v>4833</v>
      </c>
      <c r="C12214" s="490">
        <v>-1643</v>
      </c>
      <c r="D12214" s="490">
        <v>-269.1234</v>
      </c>
    </row>
    <row r="12215" spans="1:4" x14ac:dyDescent="0.2">
      <c r="A12215" s="489" t="s">
        <v>9257</v>
      </c>
      <c r="B12215" s="489" t="s">
        <v>4010</v>
      </c>
      <c r="C12215" s="490">
        <v>29129.9511665762</v>
      </c>
      <c r="D12215" s="490">
        <v>8371.9479652740101</v>
      </c>
    </row>
    <row r="12216" spans="1:4" x14ac:dyDescent="0.2">
      <c r="A12216" s="489" t="s">
        <v>9257</v>
      </c>
      <c r="B12216" s="489" t="s">
        <v>4011</v>
      </c>
      <c r="C12216" s="490">
        <v>6661.0488334237707</v>
      </c>
      <c r="D12216" s="490">
        <v>1820.46464617472</v>
      </c>
    </row>
    <row r="12217" spans="1:4" x14ac:dyDescent="0.2">
      <c r="A12217" s="489" t="s">
        <v>9257</v>
      </c>
      <c r="B12217" s="489" t="s">
        <v>5153</v>
      </c>
      <c r="C12217" s="490">
        <v>6899</v>
      </c>
      <c r="D12217" s="490">
        <v>0</v>
      </c>
    </row>
    <row r="12218" spans="1:4" x14ac:dyDescent="0.2">
      <c r="A12218" s="489" t="s">
        <v>9257</v>
      </c>
      <c r="B12218" s="489" t="s">
        <v>5435</v>
      </c>
      <c r="C12218" s="490">
        <v>6195.7142857142899</v>
      </c>
      <c r="D12218" s="490">
        <v>916.96571428571406</v>
      </c>
    </row>
    <row r="12219" spans="1:4" x14ac:dyDescent="0.2">
      <c r="A12219" s="489" t="s">
        <v>9257</v>
      </c>
      <c r="B12219" s="489" t="s">
        <v>5461</v>
      </c>
      <c r="C12219" s="490">
        <v>6815.2857142857101</v>
      </c>
      <c r="D12219" s="490">
        <v>956.86611428571405</v>
      </c>
    </row>
    <row r="12220" spans="1:4" x14ac:dyDescent="0.2">
      <c r="A12220" s="489" t="s">
        <v>9257</v>
      </c>
      <c r="B12220" s="489" t="s">
        <v>5153</v>
      </c>
      <c r="C12220" s="490">
        <v>3055</v>
      </c>
      <c r="D12220" s="490">
        <v>0</v>
      </c>
    </row>
    <row r="12221" spans="1:4" x14ac:dyDescent="0.2">
      <c r="A12221" s="489" t="s">
        <v>9257</v>
      </c>
      <c r="B12221" s="489" t="s">
        <v>5429</v>
      </c>
      <c r="C12221" s="490">
        <v>9777.1164021164004</v>
      </c>
      <c r="D12221" s="490">
        <v>1626.9121693121701</v>
      </c>
    </row>
    <row r="12222" spans="1:4" x14ac:dyDescent="0.2">
      <c r="A12222" s="489" t="s">
        <v>9257</v>
      </c>
      <c r="B12222" s="489" t="s">
        <v>5443</v>
      </c>
      <c r="C12222" s="490">
        <v>5005.8835978836005</v>
      </c>
      <c r="D12222" s="490">
        <v>790.42902010582009</v>
      </c>
    </row>
    <row r="12223" spans="1:4" x14ac:dyDescent="0.2">
      <c r="A12223" s="489" t="s">
        <v>9257</v>
      </c>
      <c r="B12223" s="489" t="s">
        <v>4010</v>
      </c>
      <c r="C12223" s="490">
        <v>5225</v>
      </c>
      <c r="D12223" s="490">
        <v>1501.665</v>
      </c>
    </row>
    <row r="12224" spans="1:4" x14ac:dyDescent="0.2">
      <c r="A12224" s="489" t="s">
        <v>9257</v>
      </c>
      <c r="B12224" s="489" t="s">
        <v>4014</v>
      </c>
      <c r="C12224" s="490">
        <v>1113</v>
      </c>
      <c r="D12224" s="490">
        <v>319.87620000000004</v>
      </c>
    </row>
    <row r="12225" spans="1:4" x14ac:dyDescent="0.2">
      <c r="A12225" s="489" t="s">
        <v>9257</v>
      </c>
      <c r="B12225" s="489" t="s">
        <v>4015</v>
      </c>
      <c r="C12225" s="490">
        <v>-1113</v>
      </c>
      <c r="D12225" s="490">
        <v>-182.30940000000001</v>
      </c>
    </row>
    <row r="12226" spans="1:4" x14ac:dyDescent="0.2">
      <c r="A12226" s="489" t="s">
        <v>9257</v>
      </c>
      <c r="B12226" s="489" t="s">
        <v>4827</v>
      </c>
      <c r="C12226" s="490">
        <v>11920</v>
      </c>
      <c r="D12226" s="490">
        <v>2912.056</v>
      </c>
    </row>
    <row r="12227" spans="1:4" x14ac:dyDescent="0.2">
      <c r="A12227" s="489" t="s">
        <v>9257</v>
      </c>
      <c r="B12227" s="489" t="s">
        <v>4832</v>
      </c>
      <c r="C12227" s="490">
        <v>976</v>
      </c>
      <c r="D12227" s="490">
        <v>238.43680000000001</v>
      </c>
    </row>
    <row r="12228" spans="1:4" x14ac:dyDescent="0.2">
      <c r="A12228" s="489" t="s">
        <v>9257</v>
      </c>
      <c r="B12228" s="489" t="s">
        <v>4833</v>
      </c>
      <c r="C12228" s="490">
        <v>-976</v>
      </c>
      <c r="D12228" s="490">
        <v>-159.86880000000002</v>
      </c>
    </row>
    <row r="12229" spans="1:4" x14ac:dyDescent="0.2">
      <c r="A12229" s="489" t="s">
        <v>9257</v>
      </c>
      <c r="B12229" s="489" t="s">
        <v>4827</v>
      </c>
      <c r="C12229" s="490">
        <v>2961</v>
      </c>
      <c r="D12229" s="490">
        <v>723.3723</v>
      </c>
    </row>
    <row r="12230" spans="1:4" x14ac:dyDescent="0.2">
      <c r="A12230" s="489" t="s">
        <v>9257</v>
      </c>
      <c r="B12230" s="489" t="s">
        <v>4832</v>
      </c>
      <c r="C12230" s="490">
        <v>1058</v>
      </c>
      <c r="D12230" s="490">
        <v>258.46940000000001</v>
      </c>
    </row>
    <row r="12231" spans="1:4" x14ac:dyDescent="0.2">
      <c r="A12231" s="489" t="s">
        <v>9257</v>
      </c>
      <c r="B12231" s="489" t="s">
        <v>4833</v>
      </c>
      <c r="C12231" s="490">
        <v>-1058</v>
      </c>
      <c r="D12231" s="490">
        <v>-173.3004</v>
      </c>
    </row>
    <row r="12232" spans="1:4" x14ac:dyDescent="0.2">
      <c r="A12232" s="489" t="s">
        <v>9257</v>
      </c>
      <c r="B12232" s="489" t="s">
        <v>4841</v>
      </c>
      <c r="C12232" s="490">
        <v>26631</v>
      </c>
      <c r="D12232" s="490">
        <v>6505.9533000000001</v>
      </c>
    </row>
    <row r="12233" spans="1:4" x14ac:dyDescent="0.2">
      <c r="A12233" s="489" t="s">
        <v>9257</v>
      </c>
      <c r="B12233" s="489" t="s">
        <v>4850</v>
      </c>
      <c r="C12233" s="490">
        <v>1810</v>
      </c>
      <c r="D12233" s="490">
        <v>442.18300000000005</v>
      </c>
    </row>
    <row r="12234" spans="1:4" x14ac:dyDescent="0.2">
      <c r="A12234" s="489" t="s">
        <v>9257</v>
      </c>
      <c r="B12234" s="489" t="s">
        <v>4852</v>
      </c>
      <c r="C12234" s="490">
        <v>-1810</v>
      </c>
      <c r="D12234" s="490">
        <v>-296.47800000000001</v>
      </c>
    </row>
    <row r="12235" spans="1:4" x14ac:dyDescent="0.2">
      <c r="A12235" s="489" t="s">
        <v>9257</v>
      </c>
      <c r="B12235" s="489" t="s">
        <v>4010</v>
      </c>
      <c r="C12235" s="490">
        <v>12058</v>
      </c>
      <c r="D12235" s="490">
        <v>3465.4692</v>
      </c>
    </row>
    <row r="12236" spans="1:4" x14ac:dyDescent="0.2">
      <c r="A12236" s="489" t="s">
        <v>9257</v>
      </c>
      <c r="B12236" s="489" t="s">
        <v>3291</v>
      </c>
      <c r="C12236" s="490">
        <v>5256</v>
      </c>
      <c r="D12236" s="490">
        <v>1736.0568000000001</v>
      </c>
    </row>
    <row r="12237" spans="1:4" x14ac:dyDescent="0.2">
      <c r="A12237" s="489" t="s">
        <v>9257</v>
      </c>
      <c r="B12237" s="489" t="s">
        <v>3295</v>
      </c>
      <c r="C12237" s="490">
        <v>1632</v>
      </c>
      <c r="D12237" s="490">
        <v>539.04960000000005</v>
      </c>
    </row>
    <row r="12238" spans="1:4" x14ac:dyDescent="0.2">
      <c r="A12238" s="489" t="s">
        <v>9257</v>
      </c>
      <c r="B12238" s="489" t="s">
        <v>3296</v>
      </c>
      <c r="C12238" s="490">
        <v>-1632</v>
      </c>
      <c r="D12238" s="490">
        <v>-267.32159999999999</v>
      </c>
    </row>
    <row r="12239" spans="1:4" x14ac:dyDescent="0.2">
      <c r="A12239" s="489" t="s">
        <v>9257</v>
      </c>
      <c r="B12239" s="489" t="s">
        <v>3291</v>
      </c>
      <c r="C12239" s="490">
        <v>26686</v>
      </c>
      <c r="D12239" s="490">
        <v>8814.3858</v>
      </c>
    </row>
    <row r="12240" spans="1:4" x14ac:dyDescent="0.2">
      <c r="A12240" s="489" t="s">
        <v>9257</v>
      </c>
      <c r="B12240" s="489" t="s">
        <v>4010</v>
      </c>
      <c r="C12240" s="490">
        <v>12116</v>
      </c>
      <c r="D12240" s="490">
        <v>3482.1384000000003</v>
      </c>
    </row>
    <row r="12241" spans="1:4" x14ac:dyDescent="0.2">
      <c r="A12241" s="489" t="s">
        <v>9257</v>
      </c>
      <c r="B12241" s="489" t="s">
        <v>3275</v>
      </c>
      <c r="C12241" s="490">
        <v>6473</v>
      </c>
      <c r="D12241" s="490">
        <v>2204.0565000000001</v>
      </c>
    </row>
    <row r="12242" spans="1:4" x14ac:dyDescent="0.2">
      <c r="A12242" s="489" t="s">
        <v>9257</v>
      </c>
      <c r="B12242" s="489" t="s">
        <v>3279</v>
      </c>
      <c r="C12242" s="490">
        <v>1913</v>
      </c>
      <c r="D12242" s="490">
        <v>651.37650000000008</v>
      </c>
    </row>
    <row r="12243" spans="1:4" x14ac:dyDescent="0.2">
      <c r="A12243" s="489" t="s">
        <v>9257</v>
      </c>
      <c r="B12243" s="489" t="s">
        <v>3280</v>
      </c>
      <c r="C12243" s="490">
        <v>-1913</v>
      </c>
      <c r="D12243" s="490">
        <v>-313.3494</v>
      </c>
    </row>
    <row r="12244" spans="1:4" x14ac:dyDescent="0.2">
      <c r="A12244" s="489" t="s">
        <v>9257</v>
      </c>
      <c r="B12244" s="489" t="s">
        <v>3275</v>
      </c>
      <c r="C12244" s="490">
        <v>14752</v>
      </c>
      <c r="D12244" s="490">
        <v>5023.0560000000005</v>
      </c>
    </row>
    <row r="12245" spans="1:4" x14ac:dyDescent="0.2">
      <c r="A12245" s="489" t="s">
        <v>9257</v>
      </c>
      <c r="B12245" s="489" t="s">
        <v>4827</v>
      </c>
      <c r="C12245" s="490">
        <v>6945</v>
      </c>
      <c r="D12245" s="490">
        <v>1696.6635000000001</v>
      </c>
    </row>
    <row r="12246" spans="1:4" x14ac:dyDescent="0.2">
      <c r="A12246" s="489" t="s">
        <v>9257</v>
      </c>
      <c r="B12246" s="489" t="s">
        <v>4010</v>
      </c>
      <c r="C12246" s="490">
        <v>15869</v>
      </c>
      <c r="D12246" s="490">
        <v>4560.7506000000003</v>
      </c>
    </row>
    <row r="12247" spans="1:4" x14ac:dyDescent="0.2">
      <c r="A12247" s="489" t="s">
        <v>9257</v>
      </c>
      <c r="B12247" s="489" t="s">
        <v>4010</v>
      </c>
      <c r="C12247" s="490">
        <v>6841</v>
      </c>
      <c r="D12247" s="490">
        <v>1966.1034000000002</v>
      </c>
    </row>
    <row r="12248" spans="1:4" x14ac:dyDescent="0.2">
      <c r="A12248" s="489" t="s">
        <v>9257</v>
      </c>
      <c r="B12248" s="489" t="s">
        <v>4014</v>
      </c>
      <c r="C12248" s="490">
        <v>1439</v>
      </c>
      <c r="D12248" s="490">
        <v>413.5686</v>
      </c>
    </row>
    <row r="12249" spans="1:4" x14ac:dyDescent="0.2">
      <c r="A12249" s="489" t="s">
        <v>9257</v>
      </c>
      <c r="B12249" s="489" t="s">
        <v>4015</v>
      </c>
      <c r="C12249" s="490">
        <v>-1439</v>
      </c>
      <c r="D12249" s="490">
        <v>-235.70820000000001</v>
      </c>
    </row>
    <row r="12250" spans="1:4" x14ac:dyDescent="0.2">
      <c r="A12250" s="489" t="s">
        <v>9257</v>
      </c>
      <c r="B12250" s="489" t="s">
        <v>5153</v>
      </c>
      <c r="C12250" s="490">
        <v>494</v>
      </c>
      <c r="D12250" s="490">
        <v>0</v>
      </c>
    </row>
    <row r="12251" spans="1:4" x14ac:dyDescent="0.2">
      <c r="A12251" s="489" t="s">
        <v>9257</v>
      </c>
      <c r="B12251" s="489" t="s">
        <v>4876</v>
      </c>
      <c r="C12251" s="490">
        <v>2951</v>
      </c>
      <c r="D12251" s="490">
        <v>569.83810000000005</v>
      </c>
    </row>
    <row r="12252" spans="1:4" x14ac:dyDescent="0.2">
      <c r="A12252" s="489" t="s">
        <v>9257</v>
      </c>
      <c r="B12252" s="489" t="s">
        <v>4010</v>
      </c>
      <c r="C12252" s="490">
        <v>32088.920112404699</v>
      </c>
      <c r="D12252" s="490">
        <v>9222.3556403051007</v>
      </c>
    </row>
    <row r="12253" spans="1:4" x14ac:dyDescent="0.2">
      <c r="A12253" s="489" t="s">
        <v>9257</v>
      </c>
      <c r="B12253" s="489" t="s">
        <v>4011</v>
      </c>
      <c r="C12253" s="490">
        <v>21200.079887595301</v>
      </c>
      <c r="D12253" s="490">
        <v>5793.9818332798104</v>
      </c>
    </row>
    <row r="12254" spans="1:4" x14ac:dyDescent="0.2">
      <c r="A12254" s="489" t="s">
        <v>9257</v>
      </c>
      <c r="B12254" s="489" t="s">
        <v>4010</v>
      </c>
      <c r="C12254" s="490">
        <v>5557</v>
      </c>
      <c r="D12254" s="490">
        <v>1597.0818000000002</v>
      </c>
    </row>
    <row r="12255" spans="1:4" x14ac:dyDescent="0.2">
      <c r="A12255" s="489" t="s">
        <v>9257</v>
      </c>
      <c r="B12255" s="489" t="s">
        <v>5153</v>
      </c>
      <c r="C12255" s="490">
        <v>2147</v>
      </c>
      <c r="D12255" s="490">
        <v>0</v>
      </c>
    </row>
    <row r="12256" spans="1:4" x14ac:dyDescent="0.2">
      <c r="A12256" s="489" t="s">
        <v>9257</v>
      </c>
      <c r="B12256" s="489" t="s">
        <v>5434</v>
      </c>
      <c r="C12256" s="490">
        <v>5274.8414376321407</v>
      </c>
      <c r="D12256" s="490">
        <v>794.91860465116304</v>
      </c>
    </row>
    <row r="12257" spans="1:4" x14ac:dyDescent="0.2">
      <c r="A12257" s="489" t="s">
        <v>9257</v>
      </c>
      <c r="B12257" s="489" t="s">
        <v>5458</v>
      </c>
      <c r="C12257" s="490">
        <v>1711.15856236786</v>
      </c>
      <c r="D12257" s="490">
        <v>244.69567441860502</v>
      </c>
    </row>
    <row r="12258" spans="1:4" x14ac:dyDescent="0.2">
      <c r="A12258" s="489" t="s">
        <v>9257</v>
      </c>
      <c r="B12258" s="489" t="s">
        <v>4010</v>
      </c>
      <c r="C12258" s="490">
        <v>10795</v>
      </c>
      <c r="D12258" s="490">
        <v>3102.4830000000002</v>
      </c>
    </row>
    <row r="12259" spans="1:4" x14ac:dyDescent="0.2">
      <c r="A12259" s="489" t="s">
        <v>9257</v>
      </c>
      <c r="B12259" s="489" t="s">
        <v>1105</v>
      </c>
      <c r="C12259" s="490">
        <v>3388.8</v>
      </c>
      <c r="D12259" s="490">
        <v>1715.41056</v>
      </c>
    </row>
    <row r="12260" spans="1:4" x14ac:dyDescent="0.2">
      <c r="A12260" s="489" t="s">
        <v>9257</v>
      </c>
      <c r="B12260" s="489" t="s">
        <v>1106</v>
      </c>
      <c r="C12260" s="490">
        <v>983.80000000000007</v>
      </c>
      <c r="D12260" s="490">
        <v>473.20780000000002</v>
      </c>
    </row>
    <row r="12261" spans="1:4" x14ac:dyDescent="0.2">
      <c r="A12261" s="489" t="s">
        <v>9257</v>
      </c>
      <c r="B12261" s="489" t="s">
        <v>1108</v>
      </c>
      <c r="C12261" s="490">
        <v>5542</v>
      </c>
      <c r="D12261" s="490">
        <v>3181.1080000000002</v>
      </c>
    </row>
    <row r="12262" spans="1:4" x14ac:dyDescent="0.2">
      <c r="A12262" s="489" t="s">
        <v>9257</v>
      </c>
      <c r="B12262" s="489" t="s">
        <v>1115</v>
      </c>
      <c r="C12262" s="490">
        <v>24895</v>
      </c>
      <c r="D12262" s="490">
        <v>13575.2435</v>
      </c>
    </row>
    <row r="12263" spans="1:4" x14ac:dyDescent="0.2">
      <c r="A12263" s="489" t="s">
        <v>9257</v>
      </c>
      <c r="B12263" s="489" t="s">
        <v>1115</v>
      </c>
      <c r="C12263" s="490">
        <v>18006</v>
      </c>
      <c r="D12263" s="490">
        <v>9818.6718000000001</v>
      </c>
    </row>
    <row r="12264" spans="1:4" x14ac:dyDescent="0.2">
      <c r="A12264" s="489" t="s">
        <v>9257</v>
      </c>
      <c r="B12264" s="489" t="s">
        <v>1122</v>
      </c>
      <c r="C12264" s="490">
        <v>19423</v>
      </c>
      <c r="D12264" s="490">
        <v>10061.114</v>
      </c>
    </row>
    <row r="12265" spans="1:4" x14ac:dyDescent="0.2">
      <c r="A12265" s="489" t="s">
        <v>9257</v>
      </c>
      <c r="B12265" s="489" t="s">
        <v>1122</v>
      </c>
      <c r="C12265" s="490">
        <v>18037</v>
      </c>
      <c r="D12265" s="490">
        <v>9343.1660000000011</v>
      </c>
    </row>
    <row r="12266" spans="1:4" x14ac:dyDescent="0.2">
      <c r="A12266" s="489" t="s">
        <v>9257</v>
      </c>
      <c r="B12266" s="489" t="s">
        <v>1122</v>
      </c>
      <c r="C12266" s="490">
        <v>17979</v>
      </c>
      <c r="D12266" s="490">
        <v>9313.1220000000012</v>
      </c>
    </row>
    <row r="12267" spans="1:4" x14ac:dyDescent="0.2">
      <c r="A12267" s="489" t="s">
        <v>9257</v>
      </c>
      <c r="B12267" s="489" t="s">
        <v>1122</v>
      </c>
      <c r="C12267" s="490">
        <v>4844</v>
      </c>
      <c r="D12267" s="490">
        <v>2509.192</v>
      </c>
    </row>
    <row r="12268" spans="1:4" x14ac:dyDescent="0.2">
      <c r="A12268" s="489" t="s">
        <v>9257</v>
      </c>
      <c r="B12268" s="489" t="s">
        <v>1122</v>
      </c>
      <c r="C12268" s="490">
        <v>9888</v>
      </c>
      <c r="D12268" s="490">
        <v>5121.9840000000004</v>
      </c>
    </row>
    <row r="12269" spans="1:4" x14ac:dyDescent="0.2">
      <c r="A12269" s="489" t="s">
        <v>9257</v>
      </c>
      <c r="B12269" s="489" t="s">
        <v>1122</v>
      </c>
      <c r="C12269" s="490">
        <v>17574</v>
      </c>
      <c r="D12269" s="490">
        <v>9103.3320000000003</v>
      </c>
    </row>
    <row r="12270" spans="1:4" x14ac:dyDescent="0.2">
      <c r="A12270" s="489" t="s">
        <v>9257</v>
      </c>
      <c r="B12270" s="489" t="s">
        <v>1122</v>
      </c>
      <c r="C12270" s="490">
        <v>7543.2000000000007</v>
      </c>
      <c r="D12270" s="490">
        <v>3907.3776000000003</v>
      </c>
    </row>
    <row r="12271" spans="1:4" x14ac:dyDescent="0.2">
      <c r="A12271" s="489" t="s">
        <v>9257</v>
      </c>
      <c r="B12271" s="489" t="s">
        <v>1136</v>
      </c>
      <c r="C12271" s="490">
        <v>9528</v>
      </c>
      <c r="D12271" s="490">
        <v>4454.34</v>
      </c>
    </row>
    <row r="12272" spans="1:4" x14ac:dyDescent="0.2">
      <c r="A12272" s="489" t="s">
        <v>9257</v>
      </c>
      <c r="B12272" s="489" t="s">
        <v>1129</v>
      </c>
      <c r="C12272" s="490">
        <v>23734.3</v>
      </c>
      <c r="D12272" s="490">
        <v>11679.64903</v>
      </c>
    </row>
    <row r="12273" spans="1:4" x14ac:dyDescent="0.2">
      <c r="A12273" s="489" t="s">
        <v>9257</v>
      </c>
      <c r="B12273" s="489" t="s">
        <v>1136</v>
      </c>
      <c r="C12273" s="490">
        <v>5939</v>
      </c>
      <c r="D12273" s="490">
        <v>2776.4825000000001</v>
      </c>
    </row>
    <row r="12274" spans="1:4" x14ac:dyDescent="0.2">
      <c r="A12274" s="489" t="s">
        <v>9257</v>
      </c>
      <c r="B12274" s="489" t="s">
        <v>1136</v>
      </c>
      <c r="C12274" s="490">
        <v>14921.1</v>
      </c>
      <c r="D12274" s="490">
        <v>6975.6142500000005</v>
      </c>
    </row>
    <row r="12275" spans="1:4" x14ac:dyDescent="0.2">
      <c r="A12275" s="489" t="s">
        <v>9257</v>
      </c>
      <c r="B12275" s="489" t="s">
        <v>1136</v>
      </c>
      <c r="C12275" s="490">
        <v>9028.1</v>
      </c>
      <c r="D12275" s="490">
        <v>4220.6367499999997</v>
      </c>
    </row>
    <row r="12276" spans="1:4" x14ac:dyDescent="0.2">
      <c r="A12276" s="489" t="s">
        <v>9257</v>
      </c>
      <c r="B12276" s="489" t="s">
        <v>1136</v>
      </c>
      <c r="C12276" s="490">
        <v>8164</v>
      </c>
      <c r="D12276" s="490">
        <v>3816.67</v>
      </c>
    </row>
    <row r="12277" spans="1:4" x14ac:dyDescent="0.2">
      <c r="A12277" s="489" t="s">
        <v>9257</v>
      </c>
      <c r="B12277" s="489" t="s">
        <v>1136</v>
      </c>
      <c r="C12277" s="490">
        <v>4143</v>
      </c>
      <c r="D12277" s="490">
        <v>1936.8525000000002</v>
      </c>
    </row>
    <row r="12278" spans="1:4" x14ac:dyDescent="0.2">
      <c r="A12278" s="489" t="s">
        <v>9257</v>
      </c>
      <c r="B12278" s="489" t="s">
        <v>1136</v>
      </c>
      <c r="C12278" s="490">
        <v>10424</v>
      </c>
      <c r="D12278" s="490">
        <v>4873.22</v>
      </c>
    </row>
    <row r="12279" spans="1:4" x14ac:dyDescent="0.2">
      <c r="A12279" s="489" t="s">
        <v>9257</v>
      </c>
      <c r="B12279" s="489" t="s">
        <v>1136</v>
      </c>
      <c r="C12279" s="490">
        <v>7275</v>
      </c>
      <c r="D12279" s="490">
        <v>3401.0625</v>
      </c>
    </row>
    <row r="12280" spans="1:4" x14ac:dyDescent="0.2">
      <c r="A12280" s="489" t="s">
        <v>9257</v>
      </c>
      <c r="B12280" s="489" t="s">
        <v>1136</v>
      </c>
      <c r="C12280" s="490">
        <v>10616.9</v>
      </c>
      <c r="D12280" s="490">
        <v>4963.4007499999998</v>
      </c>
    </row>
    <row r="12281" spans="1:4" x14ac:dyDescent="0.2">
      <c r="A12281" s="489" t="s">
        <v>9257</v>
      </c>
      <c r="B12281" s="489" t="s">
        <v>173</v>
      </c>
      <c r="C12281" s="490">
        <v>5203</v>
      </c>
      <c r="D12281" s="490">
        <v>2237.8103000000001</v>
      </c>
    </row>
    <row r="12282" spans="1:4" x14ac:dyDescent="0.2">
      <c r="A12282" s="489" t="s">
        <v>9257</v>
      </c>
      <c r="B12282" s="489" t="s">
        <v>173</v>
      </c>
      <c r="C12282" s="490">
        <v>9788</v>
      </c>
      <c r="D12282" s="490">
        <v>4209.8188</v>
      </c>
    </row>
    <row r="12283" spans="1:4" x14ac:dyDescent="0.2">
      <c r="A12283" s="489" t="s">
        <v>9257</v>
      </c>
      <c r="B12283" s="489" t="s">
        <v>173</v>
      </c>
      <c r="C12283" s="490">
        <v>11214.6</v>
      </c>
      <c r="D12283" s="490">
        <v>4823.3994600000005</v>
      </c>
    </row>
    <row r="12284" spans="1:4" x14ac:dyDescent="0.2">
      <c r="A12284" s="489" t="s">
        <v>9257</v>
      </c>
      <c r="B12284" s="489" t="s">
        <v>173</v>
      </c>
      <c r="C12284" s="490">
        <v>10091</v>
      </c>
      <c r="D12284" s="490">
        <v>4340.1391000000003</v>
      </c>
    </row>
    <row r="12285" spans="1:4" x14ac:dyDescent="0.2">
      <c r="A12285" s="489" t="s">
        <v>9257</v>
      </c>
      <c r="B12285" s="489" t="s">
        <v>173</v>
      </c>
      <c r="C12285" s="490">
        <v>13058</v>
      </c>
      <c r="D12285" s="490">
        <v>5616.2458000000006</v>
      </c>
    </row>
    <row r="12286" spans="1:4" x14ac:dyDescent="0.2">
      <c r="A12286" s="489" t="s">
        <v>9257</v>
      </c>
      <c r="B12286" s="489" t="s">
        <v>173</v>
      </c>
      <c r="C12286" s="490">
        <v>7130</v>
      </c>
      <c r="D12286" s="490">
        <v>3066.6130000000003</v>
      </c>
    </row>
    <row r="12287" spans="1:4" x14ac:dyDescent="0.2">
      <c r="A12287" s="489" t="s">
        <v>9257</v>
      </c>
      <c r="B12287" s="489" t="s">
        <v>173</v>
      </c>
      <c r="C12287" s="490">
        <v>6619</v>
      </c>
      <c r="D12287" s="490">
        <v>2846.8319000000001</v>
      </c>
    </row>
    <row r="12288" spans="1:4" x14ac:dyDescent="0.2">
      <c r="A12288" s="489" t="s">
        <v>9257</v>
      </c>
      <c r="B12288" s="489" t="s">
        <v>173</v>
      </c>
      <c r="C12288" s="490">
        <v>8987</v>
      </c>
      <c r="D12288" s="490">
        <v>3865.3087</v>
      </c>
    </row>
    <row r="12289" spans="1:4" x14ac:dyDescent="0.2">
      <c r="A12289" s="489" t="s">
        <v>9257</v>
      </c>
      <c r="B12289" s="489" t="s">
        <v>173</v>
      </c>
      <c r="C12289" s="490">
        <v>21860.7</v>
      </c>
      <c r="D12289" s="490">
        <v>9402.2870700000003</v>
      </c>
    </row>
    <row r="12290" spans="1:4" x14ac:dyDescent="0.2">
      <c r="A12290" s="489" t="s">
        <v>9257</v>
      </c>
      <c r="B12290" s="489" t="s">
        <v>3264</v>
      </c>
      <c r="C12290" s="490">
        <v>16460</v>
      </c>
      <c r="D12290" s="490">
        <v>6442.4440000000004</v>
      </c>
    </row>
    <row r="12291" spans="1:4" x14ac:dyDescent="0.2">
      <c r="A12291" s="489" t="s">
        <v>9257</v>
      </c>
      <c r="B12291" s="489" t="s">
        <v>3264</v>
      </c>
      <c r="C12291" s="490">
        <v>16514</v>
      </c>
      <c r="D12291" s="490">
        <v>6463.5796</v>
      </c>
    </row>
    <row r="12292" spans="1:4" x14ac:dyDescent="0.2">
      <c r="A12292" s="489" t="s">
        <v>9257</v>
      </c>
      <c r="B12292" s="489" t="s">
        <v>3264</v>
      </c>
      <c r="C12292" s="490">
        <v>25203</v>
      </c>
      <c r="D12292" s="490">
        <v>9864.4542000000001</v>
      </c>
    </row>
    <row r="12293" spans="1:4" x14ac:dyDescent="0.2">
      <c r="A12293" s="489" t="s">
        <v>9257</v>
      </c>
      <c r="B12293" s="489" t="s">
        <v>3275</v>
      </c>
      <c r="C12293" s="490">
        <v>5606</v>
      </c>
      <c r="D12293" s="490">
        <v>1908.8430000000001</v>
      </c>
    </row>
    <row r="12294" spans="1:4" x14ac:dyDescent="0.2">
      <c r="A12294" s="489" t="s">
        <v>9257</v>
      </c>
      <c r="B12294" s="489" t="s">
        <v>3291</v>
      </c>
      <c r="C12294" s="490">
        <v>13650.5</v>
      </c>
      <c r="D12294" s="490">
        <v>4508.7601500000001</v>
      </c>
    </row>
    <row r="12295" spans="1:4" x14ac:dyDescent="0.2">
      <c r="A12295" s="489" t="s">
        <v>9257</v>
      </c>
      <c r="B12295" s="489" t="s">
        <v>3295</v>
      </c>
      <c r="C12295" s="490">
        <v>6141.5</v>
      </c>
      <c r="D12295" s="490">
        <v>2028.53745</v>
      </c>
    </row>
    <row r="12296" spans="1:4" x14ac:dyDescent="0.2">
      <c r="A12296" s="489" t="s">
        <v>9257</v>
      </c>
      <c r="B12296" s="489" t="s">
        <v>3296</v>
      </c>
      <c r="C12296" s="490">
        <v>-5937.6</v>
      </c>
      <c r="D12296" s="490">
        <v>-972.57888000000003</v>
      </c>
    </row>
    <row r="12297" spans="1:4" x14ac:dyDescent="0.2">
      <c r="A12297" s="489" t="s">
        <v>9257</v>
      </c>
      <c r="B12297" s="489" t="s">
        <v>3297</v>
      </c>
      <c r="C12297" s="490">
        <v>-203.9</v>
      </c>
      <c r="D12297" s="490">
        <v>-24.468</v>
      </c>
    </row>
    <row r="12298" spans="1:4" x14ac:dyDescent="0.2">
      <c r="A12298" s="489" t="s">
        <v>9257</v>
      </c>
      <c r="B12298" s="489" t="s">
        <v>5884</v>
      </c>
      <c r="C12298" s="490">
        <v>2631</v>
      </c>
      <c r="D12298" s="490">
        <v>333.87389999999999</v>
      </c>
    </row>
    <row r="12299" spans="1:4" x14ac:dyDescent="0.2">
      <c r="A12299" s="489" t="s">
        <v>9257</v>
      </c>
      <c r="B12299" s="489" t="s">
        <v>5153</v>
      </c>
      <c r="C12299" s="490">
        <v>3489</v>
      </c>
      <c r="D12299" s="490">
        <v>0</v>
      </c>
    </row>
    <row r="12300" spans="1:4" x14ac:dyDescent="0.2">
      <c r="A12300" s="489" t="s">
        <v>9257</v>
      </c>
      <c r="B12300" s="489" t="s">
        <v>5430</v>
      </c>
      <c r="C12300" s="490">
        <v>8141</v>
      </c>
      <c r="D12300" s="490">
        <v>1325.3548000000001</v>
      </c>
    </row>
    <row r="12301" spans="1:4" x14ac:dyDescent="0.2">
      <c r="A12301" s="489" t="s">
        <v>9257</v>
      </c>
      <c r="B12301" s="489" t="s">
        <v>5153</v>
      </c>
      <c r="C12301" s="490">
        <v>1568.39802025783</v>
      </c>
      <c r="D12301" s="490">
        <v>0</v>
      </c>
    </row>
    <row r="12302" spans="1:4" x14ac:dyDescent="0.2">
      <c r="A12302" s="489" t="s">
        <v>9257</v>
      </c>
      <c r="B12302" s="489" t="s">
        <v>5431</v>
      </c>
      <c r="C12302" s="490">
        <v>3661</v>
      </c>
      <c r="D12302" s="490">
        <v>582.83120000000008</v>
      </c>
    </row>
    <row r="12303" spans="1:4" x14ac:dyDescent="0.2">
      <c r="A12303" s="489" t="s">
        <v>9257</v>
      </c>
      <c r="B12303" s="489" t="s">
        <v>5513</v>
      </c>
      <c r="C12303" s="490">
        <v>414048</v>
      </c>
      <c r="D12303" s="490">
        <v>28970.938559999999</v>
      </c>
    </row>
    <row r="12304" spans="1:4" x14ac:dyDescent="0.2">
      <c r="A12304" s="489" t="s">
        <v>9257</v>
      </c>
      <c r="B12304" s="489" t="s">
        <v>5512</v>
      </c>
      <c r="C12304" s="490">
        <v>803445</v>
      </c>
      <c r="D12304" s="490">
        <v>63954.222000000002</v>
      </c>
    </row>
    <row r="12305" spans="1:4" x14ac:dyDescent="0.2">
      <c r="A12305" s="489" t="s">
        <v>9257</v>
      </c>
      <c r="B12305" s="489" t="s">
        <v>5514</v>
      </c>
      <c r="C12305" s="490">
        <v>607790</v>
      </c>
      <c r="D12305" s="490">
        <v>46392.610699999997</v>
      </c>
    </row>
    <row r="12306" spans="1:4" x14ac:dyDescent="0.2">
      <c r="A12306" s="489" t="s">
        <v>9257</v>
      </c>
      <c r="B12306" s="489" t="s">
        <v>5026</v>
      </c>
      <c r="C12306" s="490">
        <v>440246</v>
      </c>
      <c r="D12306" s="490">
        <v>33564.355040000002</v>
      </c>
    </row>
    <row r="12307" spans="1:4" x14ac:dyDescent="0.2">
      <c r="A12307" s="489" t="s">
        <v>9257</v>
      </c>
      <c r="B12307" s="489" t="s">
        <v>5022</v>
      </c>
      <c r="C12307" s="490">
        <v>304466</v>
      </c>
      <c r="D12307" s="490">
        <v>21924.596659999999</v>
      </c>
    </row>
    <row r="12308" spans="1:4" x14ac:dyDescent="0.2">
      <c r="A12308" s="489" t="s">
        <v>9257</v>
      </c>
      <c r="B12308" s="489" t="s">
        <v>5023</v>
      </c>
      <c r="C12308" s="490">
        <v>471370</v>
      </c>
      <c r="D12308" s="490">
        <v>34098.9058</v>
      </c>
    </row>
    <row r="12309" spans="1:4" x14ac:dyDescent="0.2">
      <c r="A12309" s="489" t="s">
        <v>9257</v>
      </c>
      <c r="B12309" s="489" t="s">
        <v>5024</v>
      </c>
      <c r="C12309" s="490">
        <v>390409</v>
      </c>
      <c r="D12309" s="490">
        <v>28765.33512</v>
      </c>
    </row>
    <row r="12310" spans="1:4" x14ac:dyDescent="0.2">
      <c r="A12310" s="489" t="s">
        <v>9257</v>
      </c>
      <c r="B12310" s="489" t="s">
        <v>5025</v>
      </c>
      <c r="C12310" s="490">
        <v>372168</v>
      </c>
      <c r="D12310" s="490">
        <v>29371.49856</v>
      </c>
    </row>
    <row r="12311" spans="1:4" x14ac:dyDescent="0.2">
      <c r="A12311" s="489" t="s">
        <v>9257</v>
      </c>
      <c r="B12311" s="489" t="s">
        <v>5021</v>
      </c>
      <c r="C12311" s="490">
        <v>539702</v>
      </c>
      <c r="D12311" s="490">
        <v>39910.962899999999</v>
      </c>
    </row>
    <row r="12312" spans="1:4" x14ac:dyDescent="0.2">
      <c r="A12312" s="489" t="s">
        <v>9257</v>
      </c>
      <c r="B12312" s="489" t="s">
        <v>5018</v>
      </c>
      <c r="C12312" s="490">
        <v>599251</v>
      </c>
      <c r="D12312" s="490">
        <v>46753.563020000001</v>
      </c>
    </row>
    <row r="12313" spans="1:4" x14ac:dyDescent="0.2">
      <c r="A12313" s="489" t="s">
        <v>9257</v>
      </c>
      <c r="B12313" s="489" t="s">
        <v>5019</v>
      </c>
      <c r="C12313" s="490">
        <v>791144</v>
      </c>
      <c r="D12313" s="490">
        <v>59248.774160000001</v>
      </c>
    </row>
    <row r="12314" spans="1:4" x14ac:dyDescent="0.2">
      <c r="A12314" s="489" t="s">
        <v>9257</v>
      </c>
      <c r="B12314" s="489" t="s">
        <v>5020</v>
      </c>
      <c r="C12314" s="490">
        <v>199765</v>
      </c>
      <c r="D12314" s="490">
        <v>12992.7156</v>
      </c>
    </row>
    <row r="12315" spans="1:4" x14ac:dyDescent="0.2">
      <c r="A12315" s="489" t="s">
        <v>9257</v>
      </c>
      <c r="B12315" s="489" t="s">
        <v>5513</v>
      </c>
      <c r="C12315" s="490">
        <v>414048</v>
      </c>
      <c r="D12315" s="490">
        <v>28970.938559999999</v>
      </c>
    </row>
    <row r="12316" spans="1:4" x14ac:dyDescent="0.2">
      <c r="A12316" s="489" t="s">
        <v>9257</v>
      </c>
      <c r="B12316" s="489" t="s">
        <v>5512</v>
      </c>
      <c r="C12316" s="490">
        <v>803445</v>
      </c>
      <c r="D12316" s="490">
        <v>63954.222000000002</v>
      </c>
    </row>
    <row r="12317" spans="1:4" x14ac:dyDescent="0.2">
      <c r="A12317" s="489" t="s">
        <v>9257</v>
      </c>
      <c r="B12317" s="489" t="s">
        <v>5514</v>
      </c>
      <c r="C12317" s="490">
        <v>607790</v>
      </c>
      <c r="D12317" s="490">
        <v>46392.610699999997</v>
      </c>
    </row>
    <row r="12318" spans="1:4" x14ac:dyDescent="0.2">
      <c r="A12318" s="489" t="s">
        <v>9257</v>
      </c>
      <c r="B12318" s="489" t="s">
        <v>5026</v>
      </c>
      <c r="C12318" s="490">
        <v>440246</v>
      </c>
      <c r="D12318" s="490">
        <v>33564.355040000002</v>
      </c>
    </row>
    <row r="12319" spans="1:4" x14ac:dyDescent="0.2">
      <c r="A12319" s="489" t="s">
        <v>9257</v>
      </c>
      <c r="B12319" s="489" t="s">
        <v>5022</v>
      </c>
      <c r="C12319" s="490">
        <v>304466</v>
      </c>
      <c r="D12319" s="490">
        <v>21924.596659999999</v>
      </c>
    </row>
    <row r="12320" spans="1:4" x14ac:dyDescent="0.2">
      <c r="A12320" s="489" t="s">
        <v>9257</v>
      </c>
      <c r="B12320" s="489" t="s">
        <v>5023</v>
      </c>
      <c r="C12320" s="490">
        <v>471370</v>
      </c>
      <c r="D12320" s="490">
        <v>34098.9058</v>
      </c>
    </row>
    <row r="12321" spans="1:4" x14ac:dyDescent="0.2">
      <c r="A12321" s="489" t="s">
        <v>9257</v>
      </c>
      <c r="B12321" s="489" t="s">
        <v>5024</v>
      </c>
      <c r="C12321" s="490">
        <v>390409</v>
      </c>
      <c r="D12321" s="490">
        <v>28765.33512</v>
      </c>
    </row>
    <row r="12322" spans="1:4" x14ac:dyDescent="0.2">
      <c r="A12322" s="489" t="s">
        <v>9257</v>
      </c>
      <c r="B12322" s="489" t="s">
        <v>5025</v>
      </c>
      <c r="C12322" s="490">
        <v>372168</v>
      </c>
      <c r="D12322" s="490">
        <v>29371.49856</v>
      </c>
    </row>
    <row r="12323" spans="1:4" x14ac:dyDescent="0.2">
      <c r="A12323" s="489" t="s">
        <v>9257</v>
      </c>
      <c r="B12323" s="489" t="s">
        <v>5021</v>
      </c>
      <c r="C12323" s="490">
        <v>539702</v>
      </c>
      <c r="D12323" s="490">
        <v>39910.962899999999</v>
      </c>
    </row>
    <row r="12324" spans="1:4" x14ac:dyDescent="0.2">
      <c r="A12324" s="489" t="s">
        <v>9257</v>
      </c>
      <c r="B12324" s="489" t="s">
        <v>5018</v>
      </c>
      <c r="C12324" s="490">
        <v>599251</v>
      </c>
      <c r="D12324" s="490">
        <v>46753.563020000001</v>
      </c>
    </row>
    <row r="12325" spans="1:4" x14ac:dyDescent="0.2">
      <c r="A12325" s="489" t="s">
        <v>9257</v>
      </c>
      <c r="B12325" s="489" t="s">
        <v>5019</v>
      </c>
      <c r="C12325" s="490">
        <v>791144</v>
      </c>
      <c r="D12325" s="490">
        <v>59248.774160000001</v>
      </c>
    </row>
    <row r="12326" spans="1:4" x14ac:dyDescent="0.2">
      <c r="A12326" s="489" t="s">
        <v>9257</v>
      </c>
      <c r="B12326" s="489" t="s">
        <v>5020</v>
      </c>
      <c r="C12326" s="490">
        <v>199765</v>
      </c>
      <c r="D12326" s="490">
        <v>12992.7156</v>
      </c>
    </row>
    <row r="12327" spans="1:4" x14ac:dyDescent="0.2">
      <c r="A12327" s="489" t="s">
        <v>9257</v>
      </c>
      <c r="B12327" s="489" t="s">
        <v>5513</v>
      </c>
      <c r="C12327" s="490">
        <v>414048</v>
      </c>
      <c r="D12327" s="490">
        <v>28970.938559999999</v>
      </c>
    </row>
    <row r="12328" spans="1:4" x14ac:dyDescent="0.2">
      <c r="A12328" s="489" t="s">
        <v>9257</v>
      </c>
      <c r="B12328" s="489" t="s">
        <v>5512</v>
      </c>
      <c r="C12328" s="490">
        <v>803445</v>
      </c>
      <c r="D12328" s="490">
        <v>63954.222000000002</v>
      </c>
    </row>
    <row r="12329" spans="1:4" x14ac:dyDescent="0.2">
      <c r="A12329" s="489" t="s">
        <v>9257</v>
      </c>
      <c r="B12329" s="489" t="s">
        <v>5514</v>
      </c>
      <c r="C12329" s="490">
        <v>607790</v>
      </c>
      <c r="D12329" s="490">
        <v>46392.610699999997</v>
      </c>
    </row>
    <row r="12330" spans="1:4" x14ac:dyDescent="0.2">
      <c r="A12330" s="489" t="s">
        <v>9257</v>
      </c>
      <c r="B12330" s="489" t="s">
        <v>5026</v>
      </c>
      <c r="C12330" s="490">
        <v>440246</v>
      </c>
      <c r="D12330" s="490">
        <v>33564.355040000002</v>
      </c>
    </row>
    <row r="12331" spans="1:4" x14ac:dyDescent="0.2">
      <c r="A12331" s="489" t="s">
        <v>9257</v>
      </c>
      <c r="B12331" s="489" t="s">
        <v>5022</v>
      </c>
      <c r="C12331" s="490">
        <v>304466</v>
      </c>
      <c r="D12331" s="490">
        <v>21924.596659999999</v>
      </c>
    </row>
    <row r="12332" spans="1:4" x14ac:dyDescent="0.2">
      <c r="A12332" s="489" t="s">
        <v>9257</v>
      </c>
      <c r="B12332" s="489" t="s">
        <v>5023</v>
      </c>
      <c r="C12332" s="490">
        <v>471370</v>
      </c>
      <c r="D12332" s="490">
        <v>34098.9058</v>
      </c>
    </row>
    <row r="12333" spans="1:4" x14ac:dyDescent="0.2">
      <c r="A12333" s="489" t="s">
        <v>9257</v>
      </c>
      <c r="B12333" s="489" t="s">
        <v>5024</v>
      </c>
      <c r="C12333" s="490">
        <v>390409</v>
      </c>
      <c r="D12333" s="490">
        <v>28765.33512</v>
      </c>
    </row>
    <row r="12334" spans="1:4" x14ac:dyDescent="0.2">
      <c r="A12334" s="489" t="s">
        <v>9257</v>
      </c>
      <c r="B12334" s="489" t="s">
        <v>5025</v>
      </c>
      <c r="C12334" s="490">
        <v>372168</v>
      </c>
      <c r="D12334" s="490">
        <v>29371.49856</v>
      </c>
    </row>
    <row r="12335" spans="1:4" x14ac:dyDescent="0.2">
      <c r="A12335" s="489" t="s">
        <v>9257</v>
      </c>
      <c r="B12335" s="489" t="s">
        <v>5021</v>
      </c>
      <c r="C12335" s="490">
        <v>539702</v>
      </c>
      <c r="D12335" s="490">
        <v>39910.962899999999</v>
      </c>
    </row>
    <row r="12336" spans="1:4" x14ac:dyDescent="0.2">
      <c r="A12336" s="489" t="s">
        <v>9257</v>
      </c>
      <c r="B12336" s="489" t="s">
        <v>5018</v>
      </c>
      <c r="C12336" s="490">
        <v>599251</v>
      </c>
      <c r="D12336" s="490">
        <v>46753.563020000001</v>
      </c>
    </row>
    <row r="12337" spans="1:4" x14ac:dyDescent="0.2">
      <c r="A12337" s="489" t="s">
        <v>9257</v>
      </c>
      <c r="B12337" s="489" t="s">
        <v>5019</v>
      </c>
      <c r="C12337" s="490">
        <v>791144</v>
      </c>
      <c r="D12337" s="490">
        <v>59248.774160000001</v>
      </c>
    </row>
    <row r="12338" spans="1:4" x14ac:dyDescent="0.2">
      <c r="A12338" s="489" t="s">
        <v>9257</v>
      </c>
      <c r="B12338" s="489" t="s">
        <v>5020</v>
      </c>
      <c r="C12338" s="490">
        <v>199765</v>
      </c>
      <c r="D12338" s="490">
        <v>12992.7156</v>
      </c>
    </row>
    <row r="12339" spans="1:4" x14ac:dyDescent="0.2">
      <c r="A12339" s="489" t="s">
        <v>9257</v>
      </c>
      <c r="B12339" s="489" t="s">
        <v>5514</v>
      </c>
      <c r="C12339" s="490">
        <v>698209.20000000007</v>
      </c>
      <c r="D12339" s="490">
        <v>53294.308235999997</v>
      </c>
    </row>
    <row r="12340" spans="1:4" x14ac:dyDescent="0.2">
      <c r="A12340" s="489" t="s">
        <v>9257</v>
      </c>
      <c r="B12340" s="489" t="s">
        <v>5026</v>
      </c>
      <c r="C12340" s="490">
        <v>518769.60000000003</v>
      </c>
      <c r="D12340" s="490">
        <v>39550.994304</v>
      </c>
    </row>
    <row r="12341" spans="1:4" x14ac:dyDescent="0.2">
      <c r="A12341" s="489" t="s">
        <v>9257</v>
      </c>
      <c r="B12341" s="489" t="s">
        <v>5022</v>
      </c>
      <c r="C12341" s="490">
        <v>362059.2</v>
      </c>
      <c r="D12341" s="490">
        <v>26071.882991999999</v>
      </c>
    </row>
    <row r="12342" spans="1:4" x14ac:dyDescent="0.2">
      <c r="A12342" s="489" t="s">
        <v>9257</v>
      </c>
      <c r="B12342" s="489" t="s">
        <v>5028</v>
      </c>
      <c r="C12342" s="490">
        <v>519643.2</v>
      </c>
      <c r="D12342" s="490">
        <v>35839.791504000001</v>
      </c>
    </row>
    <row r="12343" spans="1:4" x14ac:dyDescent="0.2">
      <c r="A12343" s="489" t="s">
        <v>9257</v>
      </c>
      <c r="B12343" s="489" t="s">
        <v>5029</v>
      </c>
      <c r="C12343" s="490">
        <v>962948.4</v>
      </c>
      <c r="D12343" s="490">
        <v>75687.74424</v>
      </c>
    </row>
    <row r="12344" spans="1:4" x14ac:dyDescent="0.2">
      <c r="A12344" s="489" t="s">
        <v>9257</v>
      </c>
      <c r="B12344" s="489" t="s">
        <v>5023</v>
      </c>
      <c r="C12344" s="490">
        <v>568264.80000000005</v>
      </c>
      <c r="D12344" s="490">
        <v>41108.275631999997</v>
      </c>
    </row>
    <row r="12345" spans="1:4" x14ac:dyDescent="0.2">
      <c r="A12345" s="489" t="s">
        <v>9257</v>
      </c>
      <c r="B12345" s="489" t="s">
        <v>5024</v>
      </c>
      <c r="C12345" s="490">
        <v>442762.8</v>
      </c>
      <c r="D12345" s="490">
        <v>32622.763104000001</v>
      </c>
    </row>
    <row r="12346" spans="1:4" x14ac:dyDescent="0.2">
      <c r="A12346" s="489" t="s">
        <v>9257</v>
      </c>
      <c r="B12346" s="489" t="s">
        <v>5025</v>
      </c>
      <c r="C12346" s="490">
        <v>459718.8</v>
      </c>
      <c r="D12346" s="490">
        <v>36281.007696000001</v>
      </c>
    </row>
    <row r="12347" spans="1:4" x14ac:dyDescent="0.2">
      <c r="A12347" s="489" t="s">
        <v>9257</v>
      </c>
      <c r="B12347" s="489" t="s">
        <v>5021</v>
      </c>
      <c r="C12347" s="490">
        <v>607812</v>
      </c>
      <c r="D12347" s="490">
        <v>44947.697399999997</v>
      </c>
    </row>
    <row r="12348" spans="1:4" x14ac:dyDescent="0.2">
      <c r="A12348" s="489" t="s">
        <v>9257</v>
      </c>
      <c r="B12348" s="489" t="s">
        <v>5018</v>
      </c>
      <c r="C12348" s="490">
        <v>876980.4</v>
      </c>
      <c r="D12348" s="490">
        <v>68422.010808000006</v>
      </c>
    </row>
    <row r="12349" spans="1:4" x14ac:dyDescent="0.2">
      <c r="A12349" s="489" t="s">
        <v>9257</v>
      </c>
      <c r="B12349" s="489" t="s">
        <v>5019</v>
      </c>
      <c r="C12349" s="490">
        <v>981255.6</v>
      </c>
      <c r="D12349" s="490">
        <v>73486.231883999993</v>
      </c>
    </row>
    <row r="12350" spans="1:4" x14ac:dyDescent="0.2">
      <c r="A12350" s="489" t="s">
        <v>9257</v>
      </c>
      <c r="B12350" s="489" t="s">
        <v>5020</v>
      </c>
      <c r="C12350" s="490">
        <v>233847.6</v>
      </c>
      <c r="D12350" s="490">
        <v>15209.447904000001</v>
      </c>
    </row>
    <row r="12351" spans="1:4" x14ac:dyDescent="0.2">
      <c r="A12351" s="489" t="s">
        <v>9257</v>
      </c>
      <c r="B12351" s="489" t="s">
        <v>5514</v>
      </c>
      <c r="C12351" s="490">
        <v>698209.20000000007</v>
      </c>
      <c r="D12351" s="490">
        <v>53294.308235999997</v>
      </c>
    </row>
    <row r="12352" spans="1:4" x14ac:dyDescent="0.2">
      <c r="A12352" s="489" t="s">
        <v>9257</v>
      </c>
      <c r="B12352" s="489" t="s">
        <v>5026</v>
      </c>
      <c r="C12352" s="490">
        <v>518769.60000000003</v>
      </c>
      <c r="D12352" s="490">
        <v>39550.994304</v>
      </c>
    </row>
    <row r="12353" spans="1:4" x14ac:dyDescent="0.2">
      <c r="A12353" s="489" t="s">
        <v>9257</v>
      </c>
      <c r="B12353" s="489" t="s">
        <v>5022</v>
      </c>
      <c r="C12353" s="490">
        <v>362059.2</v>
      </c>
      <c r="D12353" s="490">
        <v>26071.882991999999</v>
      </c>
    </row>
    <row r="12354" spans="1:4" x14ac:dyDescent="0.2">
      <c r="A12354" s="489" t="s">
        <v>9257</v>
      </c>
      <c r="B12354" s="489" t="s">
        <v>5028</v>
      </c>
      <c r="C12354" s="490">
        <v>519643.2</v>
      </c>
      <c r="D12354" s="490">
        <v>35839.791504000001</v>
      </c>
    </row>
    <row r="12355" spans="1:4" x14ac:dyDescent="0.2">
      <c r="A12355" s="489" t="s">
        <v>9257</v>
      </c>
      <c r="B12355" s="489" t="s">
        <v>5029</v>
      </c>
      <c r="C12355" s="490">
        <v>962948.4</v>
      </c>
      <c r="D12355" s="490">
        <v>75687.74424</v>
      </c>
    </row>
    <row r="12356" spans="1:4" x14ac:dyDescent="0.2">
      <c r="A12356" s="489" t="s">
        <v>9257</v>
      </c>
      <c r="B12356" s="489" t="s">
        <v>5023</v>
      </c>
      <c r="C12356" s="490">
        <v>568264.80000000005</v>
      </c>
      <c r="D12356" s="490">
        <v>41108.275631999997</v>
      </c>
    </row>
    <row r="12357" spans="1:4" x14ac:dyDescent="0.2">
      <c r="A12357" s="489" t="s">
        <v>9257</v>
      </c>
      <c r="B12357" s="489" t="s">
        <v>5024</v>
      </c>
      <c r="C12357" s="490">
        <v>442762.8</v>
      </c>
      <c r="D12357" s="490">
        <v>32622.763104000001</v>
      </c>
    </row>
    <row r="12358" spans="1:4" x14ac:dyDescent="0.2">
      <c r="A12358" s="489" t="s">
        <v>9257</v>
      </c>
      <c r="B12358" s="489" t="s">
        <v>5025</v>
      </c>
      <c r="C12358" s="490">
        <v>459718.8</v>
      </c>
      <c r="D12358" s="490">
        <v>36281.007696000001</v>
      </c>
    </row>
    <row r="12359" spans="1:4" x14ac:dyDescent="0.2">
      <c r="A12359" s="489" t="s">
        <v>9257</v>
      </c>
      <c r="B12359" s="489" t="s">
        <v>5021</v>
      </c>
      <c r="C12359" s="490">
        <v>607812</v>
      </c>
      <c r="D12359" s="490">
        <v>44947.697399999997</v>
      </c>
    </row>
    <row r="12360" spans="1:4" x14ac:dyDescent="0.2">
      <c r="A12360" s="489" t="s">
        <v>9257</v>
      </c>
      <c r="B12360" s="489" t="s">
        <v>5018</v>
      </c>
      <c r="C12360" s="490">
        <v>876980.4</v>
      </c>
      <c r="D12360" s="490">
        <v>68422.010808000006</v>
      </c>
    </row>
    <row r="12361" spans="1:4" x14ac:dyDescent="0.2">
      <c r="A12361" s="489" t="s">
        <v>9257</v>
      </c>
      <c r="B12361" s="489" t="s">
        <v>5019</v>
      </c>
      <c r="C12361" s="490">
        <v>981255.6</v>
      </c>
      <c r="D12361" s="490">
        <v>73486.231883999993</v>
      </c>
    </row>
    <row r="12362" spans="1:4" x14ac:dyDescent="0.2">
      <c r="A12362" s="489" t="s">
        <v>9257</v>
      </c>
      <c r="B12362" s="489" t="s">
        <v>5020</v>
      </c>
      <c r="C12362" s="490">
        <v>233847.6</v>
      </c>
      <c r="D12362" s="490">
        <v>15209.447904000001</v>
      </c>
    </row>
    <row r="12363" spans="1:4" x14ac:dyDescent="0.2">
      <c r="A12363" s="489" t="s">
        <v>9257</v>
      </c>
      <c r="B12363" s="489" t="s">
        <v>5514</v>
      </c>
      <c r="C12363" s="490">
        <v>698209.20000000007</v>
      </c>
      <c r="D12363" s="490">
        <v>53294.308235999997</v>
      </c>
    </row>
    <row r="12364" spans="1:4" x14ac:dyDescent="0.2">
      <c r="A12364" s="489" t="s">
        <v>9257</v>
      </c>
      <c r="B12364" s="489" t="s">
        <v>5026</v>
      </c>
      <c r="C12364" s="490">
        <v>518769.60000000003</v>
      </c>
      <c r="D12364" s="490">
        <v>39550.994304</v>
      </c>
    </row>
    <row r="12365" spans="1:4" x14ac:dyDescent="0.2">
      <c r="A12365" s="489" t="s">
        <v>9257</v>
      </c>
      <c r="B12365" s="489" t="s">
        <v>5022</v>
      </c>
      <c r="C12365" s="490">
        <v>362059.2</v>
      </c>
      <c r="D12365" s="490">
        <v>26071.882991999999</v>
      </c>
    </row>
    <row r="12366" spans="1:4" x14ac:dyDescent="0.2">
      <c r="A12366" s="489" t="s">
        <v>9257</v>
      </c>
      <c r="B12366" s="489" t="s">
        <v>5028</v>
      </c>
      <c r="C12366" s="490">
        <v>519643.2</v>
      </c>
      <c r="D12366" s="490">
        <v>35839.791504000001</v>
      </c>
    </row>
    <row r="12367" spans="1:4" x14ac:dyDescent="0.2">
      <c r="A12367" s="489" t="s">
        <v>9257</v>
      </c>
      <c r="B12367" s="489" t="s">
        <v>5029</v>
      </c>
      <c r="C12367" s="490">
        <v>962948.4</v>
      </c>
      <c r="D12367" s="490">
        <v>75687.74424</v>
      </c>
    </row>
    <row r="12368" spans="1:4" x14ac:dyDescent="0.2">
      <c r="A12368" s="489" t="s">
        <v>9257</v>
      </c>
      <c r="B12368" s="489" t="s">
        <v>5023</v>
      </c>
      <c r="C12368" s="490">
        <v>568264.80000000005</v>
      </c>
      <c r="D12368" s="490">
        <v>41108.275631999997</v>
      </c>
    </row>
    <row r="12369" spans="1:4" x14ac:dyDescent="0.2">
      <c r="A12369" s="489" t="s">
        <v>9257</v>
      </c>
      <c r="B12369" s="489" t="s">
        <v>5024</v>
      </c>
      <c r="C12369" s="490">
        <v>442762.8</v>
      </c>
      <c r="D12369" s="490">
        <v>32622.763104000001</v>
      </c>
    </row>
    <row r="12370" spans="1:4" x14ac:dyDescent="0.2">
      <c r="A12370" s="489" t="s">
        <v>9257</v>
      </c>
      <c r="B12370" s="489" t="s">
        <v>5025</v>
      </c>
      <c r="C12370" s="490">
        <v>459718.8</v>
      </c>
      <c r="D12370" s="490">
        <v>36281.007696000001</v>
      </c>
    </row>
    <row r="12371" spans="1:4" x14ac:dyDescent="0.2">
      <c r="A12371" s="489" t="s">
        <v>9257</v>
      </c>
      <c r="B12371" s="489" t="s">
        <v>5021</v>
      </c>
      <c r="C12371" s="490">
        <v>607812</v>
      </c>
      <c r="D12371" s="490">
        <v>44947.697399999997</v>
      </c>
    </row>
    <row r="12372" spans="1:4" x14ac:dyDescent="0.2">
      <c r="A12372" s="489" t="s">
        <v>9257</v>
      </c>
      <c r="B12372" s="489" t="s">
        <v>5018</v>
      </c>
      <c r="C12372" s="490">
        <v>876980.4</v>
      </c>
      <c r="D12372" s="490">
        <v>68422.010808000006</v>
      </c>
    </row>
    <row r="12373" spans="1:4" x14ac:dyDescent="0.2">
      <c r="A12373" s="489" t="s">
        <v>9257</v>
      </c>
      <c r="B12373" s="489" t="s">
        <v>5019</v>
      </c>
      <c r="C12373" s="490">
        <v>981255.6</v>
      </c>
      <c r="D12373" s="490">
        <v>73486.231883999993</v>
      </c>
    </row>
    <row r="12374" spans="1:4" x14ac:dyDescent="0.2">
      <c r="A12374" s="489" t="s">
        <v>9257</v>
      </c>
      <c r="B12374" s="489" t="s">
        <v>5020</v>
      </c>
      <c r="C12374" s="490">
        <v>233847.6</v>
      </c>
      <c r="D12374" s="490">
        <v>15209.447904000001</v>
      </c>
    </row>
    <row r="12375" spans="1:4" x14ac:dyDescent="0.2">
      <c r="A12375" s="489" t="s">
        <v>9257</v>
      </c>
      <c r="B12375" s="489" t="s">
        <v>5514</v>
      </c>
      <c r="C12375" s="490">
        <v>698209.20000000007</v>
      </c>
      <c r="D12375" s="490">
        <v>53294.308235999997</v>
      </c>
    </row>
    <row r="12376" spans="1:4" x14ac:dyDescent="0.2">
      <c r="A12376" s="489" t="s">
        <v>9257</v>
      </c>
      <c r="B12376" s="489" t="s">
        <v>5026</v>
      </c>
      <c r="C12376" s="490">
        <v>518769.60000000003</v>
      </c>
      <c r="D12376" s="490">
        <v>39550.994304</v>
      </c>
    </row>
    <row r="12377" spans="1:4" x14ac:dyDescent="0.2">
      <c r="A12377" s="489" t="s">
        <v>9257</v>
      </c>
      <c r="B12377" s="489" t="s">
        <v>5022</v>
      </c>
      <c r="C12377" s="490">
        <v>362059.2</v>
      </c>
      <c r="D12377" s="490">
        <v>26071.882991999999</v>
      </c>
    </row>
    <row r="12378" spans="1:4" x14ac:dyDescent="0.2">
      <c r="A12378" s="489" t="s">
        <v>9257</v>
      </c>
      <c r="B12378" s="489" t="s">
        <v>5028</v>
      </c>
      <c r="C12378" s="490">
        <v>519643.2</v>
      </c>
      <c r="D12378" s="490">
        <v>35839.791504000001</v>
      </c>
    </row>
    <row r="12379" spans="1:4" x14ac:dyDescent="0.2">
      <c r="A12379" s="489" t="s">
        <v>9257</v>
      </c>
      <c r="B12379" s="489" t="s">
        <v>5029</v>
      </c>
      <c r="C12379" s="490">
        <v>962948.4</v>
      </c>
      <c r="D12379" s="490">
        <v>75687.74424</v>
      </c>
    </row>
    <row r="12380" spans="1:4" x14ac:dyDescent="0.2">
      <c r="A12380" s="489" t="s">
        <v>9257</v>
      </c>
      <c r="B12380" s="489" t="s">
        <v>5023</v>
      </c>
      <c r="C12380" s="490">
        <v>568264.80000000005</v>
      </c>
      <c r="D12380" s="490">
        <v>41108.275631999997</v>
      </c>
    </row>
    <row r="12381" spans="1:4" x14ac:dyDescent="0.2">
      <c r="A12381" s="489" t="s">
        <v>9257</v>
      </c>
      <c r="B12381" s="489" t="s">
        <v>5024</v>
      </c>
      <c r="C12381" s="490">
        <v>442762.8</v>
      </c>
      <c r="D12381" s="490">
        <v>32622.763104000001</v>
      </c>
    </row>
    <row r="12382" spans="1:4" x14ac:dyDescent="0.2">
      <c r="A12382" s="489" t="s">
        <v>9257</v>
      </c>
      <c r="B12382" s="489" t="s">
        <v>5025</v>
      </c>
      <c r="C12382" s="490">
        <v>459718.8</v>
      </c>
      <c r="D12382" s="490">
        <v>36281.007696000001</v>
      </c>
    </row>
    <row r="12383" spans="1:4" x14ac:dyDescent="0.2">
      <c r="A12383" s="489" t="s">
        <v>9257</v>
      </c>
      <c r="B12383" s="489" t="s">
        <v>5021</v>
      </c>
      <c r="C12383" s="490">
        <v>607812</v>
      </c>
      <c r="D12383" s="490">
        <v>44947.697399999997</v>
      </c>
    </row>
    <row r="12384" spans="1:4" x14ac:dyDescent="0.2">
      <c r="A12384" s="489" t="s">
        <v>9257</v>
      </c>
      <c r="B12384" s="489" t="s">
        <v>5018</v>
      </c>
      <c r="C12384" s="490">
        <v>876980.4</v>
      </c>
      <c r="D12384" s="490">
        <v>68422.010808000006</v>
      </c>
    </row>
    <row r="12385" spans="1:4" x14ac:dyDescent="0.2">
      <c r="A12385" s="489" t="s">
        <v>9257</v>
      </c>
      <c r="B12385" s="489" t="s">
        <v>5019</v>
      </c>
      <c r="C12385" s="490">
        <v>981255.6</v>
      </c>
      <c r="D12385" s="490">
        <v>73486.231883999993</v>
      </c>
    </row>
    <row r="12386" spans="1:4" x14ac:dyDescent="0.2">
      <c r="A12386" s="489" t="s">
        <v>9257</v>
      </c>
      <c r="B12386" s="489" t="s">
        <v>5020</v>
      </c>
      <c r="C12386" s="490">
        <v>233847.6</v>
      </c>
      <c r="D12386" s="490">
        <v>15209.447904000001</v>
      </c>
    </row>
    <row r="12387" spans="1:4" x14ac:dyDescent="0.2">
      <c r="A12387" s="489" t="s">
        <v>9257</v>
      </c>
      <c r="B12387" s="489" t="s">
        <v>5514</v>
      </c>
      <c r="C12387" s="490">
        <v>698209.20000000007</v>
      </c>
      <c r="D12387" s="490">
        <v>53294.308235999997</v>
      </c>
    </row>
    <row r="12388" spans="1:4" x14ac:dyDescent="0.2">
      <c r="A12388" s="489" t="s">
        <v>9257</v>
      </c>
      <c r="B12388" s="489" t="s">
        <v>5026</v>
      </c>
      <c r="C12388" s="490">
        <v>518769.60000000003</v>
      </c>
      <c r="D12388" s="490">
        <v>39550.994304</v>
      </c>
    </row>
    <row r="12389" spans="1:4" x14ac:dyDescent="0.2">
      <c r="A12389" s="489" t="s">
        <v>9257</v>
      </c>
      <c r="B12389" s="489" t="s">
        <v>5022</v>
      </c>
      <c r="C12389" s="490">
        <v>362059.2</v>
      </c>
      <c r="D12389" s="490">
        <v>26071.882991999999</v>
      </c>
    </row>
    <row r="12390" spans="1:4" x14ac:dyDescent="0.2">
      <c r="A12390" s="489" t="s">
        <v>9257</v>
      </c>
      <c r="B12390" s="489" t="s">
        <v>5028</v>
      </c>
      <c r="C12390" s="490">
        <v>519643.2</v>
      </c>
      <c r="D12390" s="490">
        <v>35839.791504000001</v>
      </c>
    </row>
    <row r="12391" spans="1:4" x14ac:dyDescent="0.2">
      <c r="A12391" s="489" t="s">
        <v>9257</v>
      </c>
      <c r="B12391" s="489" t="s">
        <v>5029</v>
      </c>
      <c r="C12391" s="490">
        <v>962948.4</v>
      </c>
      <c r="D12391" s="490">
        <v>75687.74424</v>
      </c>
    </row>
    <row r="12392" spans="1:4" x14ac:dyDescent="0.2">
      <c r="A12392" s="489" t="s">
        <v>9257</v>
      </c>
      <c r="B12392" s="489" t="s">
        <v>5023</v>
      </c>
      <c r="C12392" s="490">
        <v>568264.80000000005</v>
      </c>
      <c r="D12392" s="490">
        <v>41108.275631999997</v>
      </c>
    </row>
    <row r="12393" spans="1:4" x14ac:dyDescent="0.2">
      <c r="A12393" s="489" t="s">
        <v>9257</v>
      </c>
      <c r="B12393" s="489" t="s">
        <v>5024</v>
      </c>
      <c r="C12393" s="490">
        <v>442762.8</v>
      </c>
      <c r="D12393" s="490">
        <v>32622.763104000001</v>
      </c>
    </row>
    <row r="12394" spans="1:4" x14ac:dyDescent="0.2">
      <c r="A12394" s="489" t="s">
        <v>9257</v>
      </c>
      <c r="B12394" s="489" t="s">
        <v>5025</v>
      </c>
      <c r="C12394" s="490">
        <v>459718.8</v>
      </c>
      <c r="D12394" s="490">
        <v>36281.007696000001</v>
      </c>
    </row>
    <row r="12395" spans="1:4" x14ac:dyDescent="0.2">
      <c r="A12395" s="489" t="s">
        <v>9257</v>
      </c>
      <c r="B12395" s="489" t="s">
        <v>5021</v>
      </c>
      <c r="C12395" s="490">
        <v>607812</v>
      </c>
      <c r="D12395" s="490">
        <v>44947.697399999997</v>
      </c>
    </row>
    <row r="12396" spans="1:4" x14ac:dyDescent="0.2">
      <c r="A12396" s="489" t="s">
        <v>9257</v>
      </c>
      <c r="B12396" s="489" t="s">
        <v>5018</v>
      </c>
      <c r="C12396" s="490">
        <v>876980.4</v>
      </c>
      <c r="D12396" s="490">
        <v>68422.010808000006</v>
      </c>
    </row>
    <row r="12397" spans="1:4" x14ac:dyDescent="0.2">
      <c r="A12397" s="489" t="s">
        <v>9257</v>
      </c>
      <c r="B12397" s="489" t="s">
        <v>5019</v>
      </c>
      <c r="C12397" s="490">
        <v>981255.6</v>
      </c>
      <c r="D12397" s="490">
        <v>73486.231883999993</v>
      </c>
    </row>
    <row r="12398" spans="1:4" x14ac:dyDescent="0.2">
      <c r="A12398" s="489" t="s">
        <v>9257</v>
      </c>
      <c r="B12398" s="489" t="s">
        <v>5020</v>
      </c>
      <c r="C12398" s="490">
        <v>233847.6</v>
      </c>
      <c r="D12398" s="490">
        <v>15209.447904000001</v>
      </c>
    </row>
    <row r="12399" spans="1:4" x14ac:dyDescent="0.2">
      <c r="A12399" s="489" t="s">
        <v>9257</v>
      </c>
      <c r="B12399" s="489" t="s">
        <v>4010</v>
      </c>
      <c r="C12399" s="490">
        <v>30945.780141843999</v>
      </c>
      <c r="D12399" s="490">
        <v>8893.81721276596</v>
      </c>
    </row>
    <row r="12400" spans="1:4" x14ac:dyDescent="0.2">
      <c r="A12400" s="489" t="s">
        <v>9257</v>
      </c>
      <c r="B12400" s="489" t="s">
        <v>4011</v>
      </c>
      <c r="C12400" s="490">
        <v>56321.319858155999</v>
      </c>
      <c r="D12400" s="490">
        <v>15392.616717234001</v>
      </c>
    </row>
    <row r="12401" spans="1:4" x14ac:dyDescent="0.2">
      <c r="A12401" s="489" t="s">
        <v>9257</v>
      </c>
      <c r="B12401" s="489" t="s">
        <v>4010</v>
      </c>
      <c r="C12401" s="490">
        <v>25609</v>
      </c>
      <c r="D12401" s="490">
        <v>7360.0266000000001</v>
      </c>
    </row>
    <row r="12402" spans="1:4" x14ac:dyDescent="0.2">
      <c r="A12402" s="489" t="s">
        <v>9257</v>
      </c>
      <c r="B12402" s="489" t="s">
        <v>4010</v>
      </c>
      <c r="C12402" s="490">
        <v>32003.373819163302</v>
      </c>
      <c r="D12402" s="490">
        <v>9197.7696356275301</v>
      </c>
    </row>
    <row r="12403" spans="1:4" x14ac:dyDescent="0.2">
      <c r="A12403" s="489" t="s">
        <v>9257</v>
      </c>
      <c r="B12403" s="489" t="s">
        <v>4011</v>
      </c>
      <c r="C12403" s="490">
        <v>15425.6261808367</v>
      </c>
      <c r="D12403" s="490">
        <v>4215.8236352226704</v>
      </c>
    </row>
    <row r="12404" spans="1:4" x14ac:dyDescent="0.2">
      <c r="A12404" s="489" t="s">
        <v>9257</v>
      </c>
      <c r="B12404" s="489" t="s">
        <v>4010</v>
      </c>
      <c r="C12404" s="490">
        <v>9547</v>
      </c>
      <c r="D12404" s="490">
        <v>2743.8078</v>
      </c>
    </row>
    <row r="12405" spans="1:4" x14ac:dyDescent="0.2">
      <c r="A12405" s="489" t="s">
        <v>9257</v>
      </c>
      <c r="B12405" s="489" t="s">
        <v>4010</v>
      </c>
      <c r="C12405" s="490">
        <v>10945</v>
      </c>
      <c r="D12405" s="490">
        <v>3145.5930000000003</v>
      </c>
    </row>
    <row r="12406" spans="1:4" x14ac:dyDescent="0.2">
      <c r="A12406" s="489" t="s">
        <v>9257</v>
      </c>
      <c r="B12406" s="489" t="s">
        <v>4827</v>
      </c>
      <c r="C12406" s="490">
        <v>12613</v>
      </c>
      <c r="D12406" s="490">
        <v>3081.3559</v>
      </c>
    </row>
    <row r="12407" spans="1:4" x14ac:dyDescent="0.2">
      <c r="A12407" s="489" t="s">
        <v>9257</v>
      </c>
      <c r="B12407" s="489" t="s">
        <v>4010</v>
      </c>
      <c r="C12407" s="490">
        <v>4300</v>
      </c>
      <c r="D12407" s="490">
        <v>1235.8200000000002</v>
      </c>
    </row>
    <row r="12408" spans="1:4" x14ac:dyDescent="0.2">
      <c r="A12408" s="489" t="s">
        <v>9257</v>
      </c>
      <c r="B12408" s="489" t="s">
        <v>4014</v>
      </c>
      <c r="C12408" s="490">
        <v>1291</v>
      </c>
      <c r="D12408" s="490">
        <v>371.03340000000003</v>
      </c>
    </row>
    <row r="12409" spans="1:4" x14ac:dyDescent="0.2">
      <c r="A12409" s="489" t="s">
        <v>9257</v>
      </c>
      <c r="B12409" s="489" t="s">
        <v>4015</v>
      </c>
      <c r="C12409" s="490">
        <v>-1291</v>
      </c>
      <c r="D12409" s="490">
        <v>-211.4658</v>
      </c>
    </row>
    <row r="12410" spans="1:4" x14ac:dyDescent="0.2">
      <c r="A12410" s="489" t="s">
        <v>9257</v>
      </c>
      <c r="B12410" s="489" t="s">
        <v>4010</v>
      </c>
      <c r="C12410" s="490">
        <v>10488</v>
      </c>
      <c r="D12410" s="490">
        <v>3014.2512000000002</v>
      </c>
    </row>
    <row r="12411" spans="1:4" x14ac:dyDescent="0.2">
      <c r="A12411" s="489" t="s">
        <v>9257</v>
      </c>
      <c r="B12411" s="489" t="s">
        <v>3275</v>
      </c>
      <c r="C12411" s="490">
        <v>32483.5380835381</v>
      </c>
      <c r="D12411" s="490">
        <v>11060.6447174447</v>
      </c>
    </row>
    <row r="12412" spans="1:4" x14ac:dyDescent="0.2">
      <c r="A12412" s="489" t="s">
        <v>9257</v>
      </c>
      <c r="B12412" s="489" t="s">
        <v>3276</v>
      </c>
      <c r="C12412" s="490">
        <v>568.46191646191608</v>
      </c>
      <c r="D12412" s="490">
        <v>184.12481474201502</v>
      </c>
    </row>
    <row r="12413" spans="1:4" x14ac:dyDescent="0.2">
      <c r="A12413" s="489" t="s">
        <v>9257</v>
      </c>
      <c r="B12413" s="489" t="s">
        <v>5153</v>
      </c>
      <c r="C12413" s="490">
        <v>332</v>
      </c>
      <c r="D12413" s="490">
        <v>0</v>
      </c>
    </row>
    <row r="12414" spans="1:4" x14ac:dyDescent="0.2">
      <c r="A12414" s="489" t="s">
        <v>9257</v>
      </c>
      <c r="B12414" s="489" t="s">
        <v>4880</v>
      </c>
      <c r="C12414" s="490">
        <v>7740</v>
      </c>
      <c r="D12414" s="490">
        <v>1479.114</v>
      </c>
    </row>
    <row r="12415" spans="1:4" x14ac:dyDescent="0.2">
      <c r="A12415" s="489" t="s">
        <v>9257</v>
      </c>
      <c r="B12415" s="489" t="s">
        <v>3275</v>
      </c>
      <c r="C12415" s="490">
        <v>7489</v>
      </c>
      <c r="D12415" s="490">
        <v>2550.0045</v>
      </c>
    </row>
    <row r="12416" spans="1:4" x14ac:dyDescent="0.2">
      <c r="A12416" s="489" t="s">
        <v>9257</v>
      </c>
      <c r="B12416" s="489" t="s">
        <v>4010</v>
      </c>
      <c r="C12416" s="490">
        <v>27821.8623481781</v>
      </c>
      <c r="D12416" s="490">
        <v>7996.0032388664004</v>
      </c>
    </row>
    <row r="12417" spans="1:4" x14ac:dyDescent="0.2">
      <c r="A12417" s="489" t="s">
        <v>9257</v>
      </c>
      <c r="B12417" s="489" t="s">
        <v>4011</v>
      </c>
      <c r="C12417" s="490">
        <v>6538.1376518218603</v>
      </c>
      <c r="D12417" s="490">
        <v>1786.8730202429101</v>
      </c>
    </row>
    <row r="12418" spans="1:4" x14ac:dyDescent="0.2">
      <c r="A12418" s="489" t="s">
        <v>9257</v>
      </c>
      <c r="B12418" s="489" t="s">
        <v>4010</v>
      </c>
      <c r="C12418" s="490">
        <v>8048</v>
      </c>
      <c r="D12418" s="490">
        <v>2312.9952000000003</v>
      </c>
    </row>
    <row r="12419" spans="1:4" x14ac:dyDescent="0.2">
      <c r="A12419" s="489" t="s">
        <v>9257</v>
      </c>
      <c r="B12419" s="489" t="s">
        <v>4010</v>
      </c>
      <c r="C12419" s="490">
        <v>29945.935122146602</v>
      </c>
      <c r="D12419" s="490">
        <v>8606.4617541049302</v>
      </c>
    </row>
    <row r="12420" spans="1:4" x14ac:dyDescent="0.2">
      <c r="A12420" s="489" t="s">
        <v>9257</v>
      </c>
      <c r="B12420" s="489" t="s">
        <v>4011</v>
      </c>
      <c r="C12420" s="490">
        <v>69754.064877853409</v>
      </c>
      <c r="D12420" s="490">
        <v>19063.785931117302</v>
      </c>
    </row>
    <row r="12421" spans="1:4" x14ac:dyDescent="0.2">
      <c r="A12421" s="489" t="s">
        <v>9257</v>
      </c>
      <c r="B12421" s="489" t="s">
        <v>5153</v>
      </c>
      <c r="C12421" s="490">
        <v>13484.5</v>
      </c>
      <c r="D12421" s="490">
        <v>0</v>
      </c>
    </row>
    <row r="12422" spans="1:4" x14ac:dyDescent="0.2">
      <c r="A12422" s="489" t="s">
        <v>9257</v>
      </c>
      <c r="B12422" s="489" t="s">
        <v>4888</v>
      </c>
      <c r="C12422" s="490">
        <v>7421.6867469879508</v>
      </c>
      <c r="D12422" s="490">
        <v>1390.0819277108401</v>
      </c>
    </row>
    <row r="12423" spans="1:4" x14ac:dyDescent="0.2">
      <c r="A12423" s="489" t="s">
        <v>9257</v>
      </c>
      <c r="B12423" s="489" t="s">
        <v>4889</v>
      </c>
      <c r="C12423" s="490">
        <v>22265.0602409639</v>
      </c>
      <c r="D12423" s="490">
        <v>3956.5012048192802</v>
      </c>
    </row>
    <row r="12424" spans="1:4" x14ac:dyDescent="0.2">
      <c r="A12424" s="489" t="s">
        <v>9257</v>
      </c>
      <c r="B12424" s="489" t="s">
        <v>4890</v>
      </c>
      <c r="C12424" s="490">
        <v>14665.253012048201</v>
      </c>
      <c r="D12424" s="490">
        <v>2324.4426024096401</v>
      </c>
    </row>
    <row r="12425" spans="1:4" x14ac:dyDescent="0.2">
      <c r="A12425" s="489" t="s">
        <v>9257</v>
      </c>
      <c r="B12425" s="489" t="s">
        <v>4010</v>
      </c>
      <c r="C12425" s="490">
        <v>19037</v>
      </c>
      <c r="D12425" s="490">
        <v>5471.2338</v>
      </c>
    </row>
    <row r="12426" spans="1:4" x14ac:dyDescent="0.2">
      <c r="A12426" s="489" t="s">
        <v>9257</v>
      </c>
      <c r="B12426" s="489" t="s">
        <v>5153</v>
      </c>
      <c r="C12426" s="490">
        <v>4098</v>
      </c>
      <c r="D12426" s="490">
        <v>0</v>
      </c>
    </row>
    <row r="12427" spans="1:4" x14ac:dyDescent="0.2">
      <c r="A12427" s="489" t="s">
        <v>9257</v>
      </c>
      <c r="B12427" s="489" t="s">
        <v>5432</v>
      </c>
      <c r="C12427" s="490">
        <v>4705.9259259259306</v>
      </c>
      <c r="D12427" s="490">
        <v>735.53622222222202</v>
      </c>
    </row>
    <row r="12428" spans="1:4" x14ac:dyDescent="0.2">
      <c r="A12428" s="489" t="s">
        <v>9257</v>
      </c>
      <c r="B12428" s="489" t="s">
        <v>5452</v>
      </c>
      <c r="C12428" s="490">
        <v>1647.07407407407</v>
      </c>
      <c r="D12428" s="490">
        <v>244.26108518518501</v>
      </c>
    </row>
    <row r="12429" spans="1:4" x14ac:dyDescent="0.2">
      <c r="A12429" s="489" t="s">
        <v>9257</v>
      </c>
      <c r="B12429" s="489" t="s">
        <v>4827</v>
      </c>
      <c r="C12429" s="490">
        <v>3382</v>
      </c>
      <c r="D12429" s="490">
        <v>826.22260000000006</v>
      </c>
    </row>
    <row r="12430" spans="1:4" x14ac:dyDescent="0.2">
      <c r="A12430" s="489" t="s">
        <v>9257</v>
      </c>
      <c r="B12430" s="489" t="s">
        <v>4832</v>
      </c>
      <c r="C12430" s="490">
        <v>2481</v>
      </c>
      <c r="D12430" s="490">
        <v>606.10829999999999</v>
      </c>
    </row>
    <row r="12431" spans="1:4" x14ac:dyDescent="0.2">
      <c r="A12431" s="489" t="s">
        <v>9257</v>
      </c>
      <c r="B12431" s="489" t="s">
        <v>4833</v>
      </c>
      <c r="C12431" s="490">
        <v>-1758.9</v>
      </c>
      <c r="D12431" s="490">
        <v>-288.10782</v>
      </c>
    </row>
    <row r="12432" spans="1:4" x14ac:dyDescent="0.2">
      <c r="A12432" s="489" t="s">
        <v>9257</v>
      </c>
      <c r="B12432" s="489" t="s">
        <v>4834</v>
      </c>
      <c r="C12432" s="490">
        <v>-722.1</v>
      </c>
      <c r="D12432" s="490">
        <v>-86.652000000000001</v>
      </c>
    </row>
    <row r="12433" spans="1:4" x14ac:dyDescent="0.2">
      <c r="A12433" s="489" t="s">
        <v>9257</v>
      </c>
      <c r="B12433" s="489" t="s">
        <v>4010</v>
      </c>
      <c r="C12433" s="490">
        <v>9489</v>
      </c>
      <c r="D12433" s="490">
        <v>2727.1386000000002</v>
      </c>
    </row>
    <row r="12434" spans="1:4" x14ac:dyDescent="0.2">
      <c r="A12434" s="489" t="s">
        <v>9257</v>
      </c>
      <c r="B12434" s="489" t="s">
        <v>5153</v>
      </c>
      <c r="C12434" s="490">
        <v>2944</v>
      </c>
      <c r="D12434" s="490">
        <v>0</v>
      </c>
    </row>
    <row r="12435" spans="1:4" x14ac:dyDescent="0.2">
      <c r="A12435" s="489" t="s">
        <v>9257</v>
      </c>
      <c r="B12435" s="489" t="s">
        <v>5435</v>
      </c>
      <c r="C12435" s="490">
        <v>9126.6339869281001</v>
      </c>
      <c r="D12435" s="490">
        <v>1350.7418300653601</v>
      </c>
    </row>
    <row r="12436" spans="1:4" x14ac:dyDescent="0.2">
      <c r="A12436" s="489" t="s">
        <v>9257</v>
      </c>
      <c r="B12436" s="489" t="s">
        <v>5461</v>
      </c>
      <c r="C12436" s="490">
        <v>2044.3660130719002</v>
      </c>
      <c r="D12436" s="490">
        <v>287.02898823529404</v>
      </c>
    </row>
    <row r="12437" spans="1:4" x14ac:dyDescent="0.2">
      <c r="A12437" s="489" t="s">
        <v>9257</v>
      </c>
      <c r="B12437" s="489" t="s">
        <v>5153</v>
      </c>
      <c r="C12437" s="490">
        <v>408</v>
      </c>
      <c r="D12437" s="490">
        <v>0</v>
      </c>
    </row>
    <row r="12438" spans="1:4" x14ac:dyDescent="0.2">
      <c r="A12438" s="489" t="s">
        <v>9257</v>
      </c>
      <c r="B12438" s="489" t="s">
        <v>4892</v>
      </c>
      <c r="C12438" s="490">
        <v>9113.4839650145805</v>
      </c>
      <c r="D12438" s="490">
        <v>1689.6399271137</v>
      </c>
    </row>
    <row r="12439" spans="1:4" x14ac:dyDescent="0.2">
      <c r="A12439" s="489" t="s">
        <v>9257</v>
      </c>
      <c r="B12439" s="489" t="s">
        <v>6051</v>
      </c>
      <c r="C12439" s="490">
        <v>981.30000000000007</v>
      </c>
      <c r="D12439" s="490">
        <v>31.117023</v>
      </c>
    </row>
    <row r="12440" spans="1:4" x14ac:dyDescent="0.2">
      <c r="A12440" s="489" t="s">
        <v>9257</v>
      </c>
      <c r="B12440" s="489" t="s">
        <v>4893</v>
      </c>
      <c r="C12440" s="490">
        <v>3390.2160349854203</v>
      </c>
      <c r="D12440" s="490">
        <v>596.33900055393599</v>
      </c>
    </row>
    <row r="12441" spans="1:4" x14ac:dyDescent="0.2">
      <c r="A12441" s="489" t="s">
        <v>9257</v>
      </c>
      <c r="B12441" s="489" t="s">
        <v>4010</v>
      </c>
      <c r="C12441" s="490">
        <v>14666</v>
      </c>
      <c r="D12441" s="490">
        <v>4215.0084000000006</v>
      </c>
    </row>
    <row r="12442" spans="1:4" x14ac:dyDescent="0.2">
      <c r="A12442" s="489" t="s">
        <v>9257</v>
      </c>
      <c r="B12442" s="489" t="s">
        <v>4010</v>
      </c>
      <c r="C12442" s="490">
        <v>13506</v>
      </c>
      <c r="D12442" s="490">
        <v>3881.6244000000002</v>
      </c>
    </row>
    <row r="12443" spans="1:4" x14ac:dyDescent="0.2">
      <c r="A12443" s="489" t="s">
        <v>9257</v>
      </c>
      <c r="B12443" s="489" t="s">
        <v>5153</v>
      </c>
      <c r="C12443" s="490">
        <v>4222.7142857142899</v>
      </c>
      <c r="D12443" s="490">
        <v>0</v>
      </c>
    </row>
    <row r="12444" spans="1:4" x14ac:dyDescent="0.2">
      <c r="A12444" s="489" t="s">
        <v>9257</v>
      </c>
      <c r="B12444" s="489" t="s">
        <v>4892</v>
      </c>
      <c r="C12444" s="490">
        <v>9853</v>
      </c>
      <c r="D12444" s="490">
        <v>1826.7462</v>
      </c>
    </row>
    <row r="12445" spans="1:4" x14ac:dyDescent="0.2">
      <c r="A12445" s="489" t="s">
        <v>9257</v>
      </c>
      <c r="B12445" s="489" t="s">
        <v>4010</v>
      </c>
      <c r="C12445" s="490">
        <v>6210</v>
      </c>
      <c r="D12445" s="490">
        <v>1784.7540000000001</v>
      </c>
    </row>
    <row r="12446" spans="1:4" x14ac:dyDescent="0.2">
      <c r="A12446" s="489" t="s">
        <v>9257</v>
      </c>
      <c r="B12446" s="489" t="s">
        <v>4014</v>
      </c>
      <c r="C12446" s="490">
        <v>879</v>
      </c>
      <c r="D12446" s="490">
        <v>252.62460000000002</v>
      </c>
    </row>
    <row r="12447" spans="1:4" x14ac:dyDescent="0.2">
      <c r="A12447" s="489" t="s">
        <v>9257</v>
      </c>
      <c r="B12447" s="489" t="s">
        <v>4015</v>
      </c>
      <c r="C12447" s="490">
        <v>-879</v>
      </c>
      <c r="D12447" s="490">
        <v>-143.9802</v>
      </c>
    </row>
    <row r="12448" spans="1:4" x14ac:dyDescent="0.2">
      <c r="A12448" s="489" t="s">
        <v>9257</v>
      </c>
      <c r="B12448" s="489" t="s">
        <v>4827</v>
      </c>
      <c r="C12448" s="490">
        <v>17724.007561436702</v>
      </c>
      <c r="D12448" s="490">
        <v>4329.9750472589803</v>
      </c>
    </row>
    <row r="12449" spans="1:4" x14ac:dyDescent="0.2">
      <c r="A12449" s="489" t="s">
        <v>9257</v>
      </c>
      <c r="B12449" s="489" t="s">
        <v>4832</v>
      </c>
      <c r="C12449" s="490">
        <v>10485.8223062382</v>
      </c>
      <c r="D12449" s="490">
        <v>2561.6863894139901</v>
      </c>
    </row>
    <row r="12450" spans="1:4" x14ac:dyDescent="0.2">
      <c r="A12450" s="489" t="s">
        <v>9257</v>
      </c>
      <c r="B12450" s="489" t="s">
        <v>4833</v>
      </c>
      <c r="C12450" s="490">
        <v>-8462.9489603024613</v>
      </c>
      <c r="D12450" s="490">
        <v>-1386.2310396975402</v>
      </c>
    </row>
    <row r="12451" spans="1:4" x14ac:dyDescent="0.2">
      <c r="A12451" s="489" t="s">
        <v>9257</v>
      </c>
      <c r="B12451" s="489" t="s">
        <v>4834</v>
      </c>
      <c r="C12451" s="490">
        <v>-2022.8733459357302</v>
      </c>
      <c r="D12451" s="490">
        <v>-242.74480151228701</v>
      </c>
    </row>
    <row r="12452" spans="1:4" x14ac:dyDescent="0.2">
      <c r="A12452" s="489" t="s">
        <v>9257</v>
      </c>
      <c r="B12452" s="489" t="s">
        <v>4829</v>
      </c>
      <c r="C12452" s="490">
        <v>1027.9924385633301</v>
      </c>
      <c r="D12452" s="490">
        <v>238.80264347826102</v>
      </c>
    </row>
    <row r="12453" spans="1:4" x14ac:dyDescent="0.2">
      <c r="A12453" s="489" t="s">
        <v>9257</v>
      </c>
      <c r="B12453" s="489" t="s">
        <v>4835</v>
      </c>
      <c r="C12453" s="490">
        <v>608.17769376181502</v>
      </c>
      <c r="D12453" s="490">
        <v>141.27967826087001</v>
      </c>
    </row>
    <row r="12454" spans="1:4" x14ac:dyDescent="0.2">
      <c r="A12454" s="489" t="s">
        <v>9257</v>
      </c>
      <c r="B12454" s="489" t="s">
        <v>4836</v>
      </c>
      <c r="C12454" s="490">
        <v>-490.851039697543</v>
      </c>
      <c r="D12454" s="490">
        <v>-80.401400302457503</v>
      </c>
    </row>
    <row r="12455" spans="1:4" x14ac:dyDescent="0.2">
      <c r="A12455" s="489" t="s">
        <v>9257</v>
      </c>
      <c r="B12455" s="489" t="s">
        <v>4837</v>
      </c>
      <c r="C12455" s="490">
        <v>-117.32665406427201</v>
      </c>
      <c r="D12455" s="490">
        <v>-14.079198487712699</v>
      </c>
    </row>
    <row r="12456" spans="1:4" x14ac:dyDescent="0.2">
      <c r="A12456" s="489" t="s">
        <v>9257</v>
      </c>
      <c r="B12456" s="489" t="s">
        <v>4827</v>
      </c>
      <c r="C12456" s="490">
        <v>2570</v>
      </c>
      <c r="D12456" s="490">
        <v>627.851</v>
      </c>
    </row>
    <row r="12457" spans="1:4" x14ac:dyDescent="0.2">
      <c r="A12457" s="489" t="s">
        <v>9257</v>
      </c>
      <c r="B12457" s="489" t="s">
        <v>4832</v>
      </c>
      <c r="C12457" s="490">
        <v>1771</v>
      </c>
      <c r="D12457" s="490">
        <v>432.65530000000001</v>
      </c>
    </row>
    <row r="12458" spans="1:4" x14ac:dyDescent="0.2">
      <c r="A12458" s="489" t="s">
        <v>9257</v>
      </c>
      <c r="B12458" s="489" t="s">
        <v>4833</v>
      </c>
      <c r="C12458" s="490">
        <v>-1302.3</v>
      </c>
      <c r="D12458" s="490">
        <v>-213.31674000000001</v>
      </c>
    </row>
    <row r="12459" spans="1:4" x14ac:dyDescent="0.2">
      <c r="A12459" s="489" t="s">
        <v>9257</v>
      </c>
      <c r="B12459" s="489" t="s">
        <v>4834</v>
      </c>
      <c r="C12459" s="490">
        <v>-468.70000000000005</v>
      </c>
      <c r="D12459" s="490">
        <v>-56.244</v>
      </c>
    </row>
    <row r="12460" spans="1:4" x14ac:dyDescent="0.2">
      <c r="A12460" s="489" t="s">
        <v>9257</v>
      </c>
      <c r="B12460" s="489" t="s">
        <v>4010</v>
      </c>
      <c r="C12460" s="490">
        <v>32791.666666666701</v>
      </c>
      <c r="D12460" s="490">
        <v>9424.3250000000007</v>
      </c>
    </row>
    <row r="12461" spans="1:4" x14ac:dyDescent="0.2">
      <c r="A12461" s="489" t="s">
        <v>9257</v>
      </c>
      <c r="B12461" s="489" t="s">
        <v>4011</v>
      </c>
      <c r="C12461" s="490">
        <v>10493.333333333299</v>
      </c>
      <c r="D12461" s="490">
        <v>2867.828</v>
      </c>
    </row>
    <row r="12462" spans="1:4" x14ac:dyDescent="0.2">
      <c r="A12462" s="489" t="s">
        <v>9257</v>
      </c>
      <c r="B12462" s="489" t="s">
        <v>4010</v>
      </c>
      <c r="C12462" s="490">
        <v>22353</v>
      </c>
      <c r="D12462" s="490">
        <v>6424.2521999999999</v>
      </c>
    </row>
    <row r="12463" spans="1:4" x14ac:dyDescent="0.2">
      <c r="A12463" s="489" t="s">
        <v>9257</v>
      </c>
      <c r="B12463" s="489" t="s">
        <v>4014</v>
      </c>
      <c r="C12463" s="490">
        <v>3731</v>
      </c>
      <c r="D12463" s="490">
        <v>1072.2894000000001</v>
      </c>
    </row>
    <row r="12464" spans="1:4" x14ac:dyDescent="0.2">
      <c r="A12464" s="489" t="s">
        <v>9257</v>
      </c>
      <c r="B12464" s="489" t="s">
        <v>4015</v>
      </c>
      <c r="C12464" s="490">
        <v>-3731</v>
      </c>
      <c r="D12464" s="490">
        <v>-611.13780000000008</v>
      </c>
    </row>
    <row r="12465" spans="1:4" x14ac:dyDescent="0.2">
      <c r="A12465" s="489" t="s">
        <v>9257</v>
      </c>
      <c r="B12465" s="489" t="s">
        <v>4010</v>
      </c>
      <c r="C12465" s="490">
        <v>3103.4183381088801</v>
      </c>
      <c r="D12465" s="490">
        <v>891.92243037249307</v>
      </c>
    </row>
    <row r="12466" spans="1:4" x14ac:dyDescent="0.2">
      <c r="A12466" s="489" t="s">
        <v>9257</v>
      </c>
      <c r="B12466" s="489" t="s">
        <v>4014</v>
      </c>
      <c r="C12466" s="490">
        <v>5099.1461318051606</v>
      </c>
      <c r="D12466" s="490">
        <v>1465.4945982808001</v>
      </c>
    </row>
    <row r="12467" spans="1:4" x14ac:dyDescent="0.2">
      <c r="A12467" s="489" t="s">
        <v>9257</v>
      </c>
      <c r="B12467" s="489" t="s">
        <v>4015</v>
      </c>
      <c r="C12467" s="490">
        <v>-2460.7693409742101</v>
      </c>
      <c r="D12467" s="490">
        <v>-403.07401805157605</v>
      </c>
    </row>
    <row r="12468" spans="1:4" x14ac:dyDescent="0.2">
      <c r="A12468" s="489" t="s">
        <v>9257</v>
      </c>
      <c r="B12468" s="489" t="s">
        <v>4016</v>
      </c>
      <c r="C12468" s="490">
        <v>-2638.3767908309501</v>
      </c>
      <c r="D12468" s="490">
        <v>-316.60521489971302</v>
      </c>
    </row>
    <row r="12469" spans="1:4" x14ac:dyDescent="0.2">
      <c r="A12469" s="489" t="s">
        <v>9257</v>
      </c>
      <c r="B12469" s="489" t="s">
        <v>4010</v>
      </c>
      <c r="C12469" s="490">
        <v>1177.5816618911201</v>
      </c>
      <c r="D12469" s="490">
        <v>338.43696962750704</v>
      </c>
    </row>
    <row r="12470" spans="1:4" x14ac:dyDescent="0.2">
      <c r="A12470" s="489" t="s">
        <v>9257</v>
      </c>
      <c r="B12470" s="489" t="s">
        <v>4014</v>
      </c>
      <c r="C12470" s="490">
        <v>1934.8538681948401</v>
      </c>
      <c r="D12470" s="490">
        <v>556.07700171919805</v>
      </c>
    </row>
    <row r="12471" spans="1:4" x14ac:dyDescent="0.2">
      <c r="A12471" s="489" t="s">
        <v>9257</v>
      </c>
      <c r="B12471" s="489" t="s">
        <v>4015</v>
      </c>
      <c r="C12471" s="490">
        <v>-933.7306590257881</v>
      </c>
      <c r="D12471" s="490">
        <v>-152.94508194842402</v>
      </c>
    </row>
    <row r="12472" spans="1:4" x14ac:dyDescent="0.2">
      <c r="A12472" s="489" t="s">
        <v>9257</v>
      </c>
      <c r="B12472" s="489" t="s">
        <v>4016</v>
      </c>
      <c r="C12472" s="490">
        <v>-1001.12320916905</v>
      </c>
      <c r="D12472" s="490">
        <v>-120.134785100287</v>
      </c>
    </row>
    <row r="12473" spans="1:4" x14ac:dyDescent="0.2">
      <c r="A12473" s="489" t="s">
        <v>9257</v>
      </c>
      <c r="B12473" s="489" t="s">
        <v>5046</v>
      </c>
      <c r="C12473" s="490">
        <v>245435</v>
      </c>
      <c r="D12473" s="490">
        <v>16053.903350000001</v>
      </c>
    </row>
    <row r="12474" spans="1:4" x14ac:dyDescent="0.2">
      <c r="A12474" s="489" t="s">
        <v>9257</v>
      </c>
      <c r="B12474" s="489" t="s">
        <v>5042</v>
      </c>
      <c r="C12474" s="490">
        <v>634925</v>
      </c>
      <c r="D12474" s="490">
        <v>45346.343500000003</v>
      </c>
    </row>
    <row r="12475" spans="1:4" x14ac:dyDescent="0.2">
      <c r="A12475" s="489" t="s">
        <v>9257</v>
      </c>
      <c r="B12475" s="489" t="s">
        <v>5052</v>
      </c>
      <c r="C12475" s="490">
        <v>383175.262239923</v>
      </c>
      <c r="D12475" s="490">
        <v>23898.641105904</v>
      </c>
    </row>
    <row r="12476" spans="1:4" x14ac:dyDescent="0.2">
      <c r="A12476" s="489" t="s">
        <v>9257</v>
      </c>
      <c r="B12476" s="489" t="s">
        <v>5053</v>
      </c>
      <c r="C12476" s="490">
        <v>858496.78994712606</v>
      </c>
      <c r="D12476" s="490">
        <v>61811.768876193099</v>
      </c>
    </row>
    <row r="12477" spans="1:4" x14ac:dyDescent="0.2">
      <c r="A12477" s="489" t="s">
        <v>9257</v>
      </c>
      <c r="B12477" s="489" t="s">
        <v>5047</v>
      </c>
      <c r="C12477" s="490">
        <v>389435</v>
      </c>
      <c r="D12477" s="490">
        <v>25601.456900000001</v>
      </c>
    </row>
    <row r="12478" spans="1:4" x14ac:dyDescent="0.2">
      <c r="A12478" s="489" t="s">
        <v>9257</v>
      </c>
      <c r="B12478" s="489" t="s">
        <v>5048</v>
      </c>
      <c r="C12478" s="490">
        <v>307920</v>
      </c>
      <c r="D12478" s="490">
        <v>20655.2736</v>
      </c>
    </row>
    <row r="12479" spans="1:4" x14ac:dyDescent="0.2">
      <c r="A12479" s="489" t="s">
        <v>9257</v>
      </c>
      <c r="B12479" s="489" t="s">
        <v>5049</v>
      </c>
      <c r="C12479" s="490">
        <v>323785</v>
      </c>
      <c r="D12479" s="490">
        <v>23416.1312</v>
      </c>
    </row>
    <row r="12480" spans="1:4" x14ac:dyDescent="0.2">
      <c r="A12480" s="489" t="s">
        <v>9257</v>
      </c>
      <c r="B12480" s="489" t="s">
        <v>5043</v>
      </c>
      <c r="C12480" s="490">
        <v>744060</v>
      </c>
      <c r="D12480" s="490">
        <v>50811.857400000001</v>
      </c>
    </row>
    <row r="12481" spans="1:4" x14ac:dyDescent="0.2">
      <c r="A12481" s="489" t="s">
        <v>9257</v>
      </c>
      <c r="B12481" s="489" t="s">
        <v>5044</v>
      </c>
      <c r="C12481" s="490">
        <v>153015</v>
      </c>
      <c r="D12481" s="490">
        <v>8942.1966000000011</v>
      </c>
    </row>
    <row r="12482" spans="1:4" x14ac:dyDescent="0.2">
      <c r="A12482" s="489" t="s">
        <v>9257</v>
      </c>
      <c r="B12482" s="489" t="s">
        <v>5045</v>
      </c>
      <c r="C12482" s="490">
        <v>376750</v>
      </c>
      <c r="D12482" s="490">
        <v>25374.112499999999</v>
      </c>
    </row>
    <row r="12483" spans="1:4" x14ac:dyDescent="0.2">
      <c r="A12483" s="489" t="s">
        <v>9257</v>
      </c>
      <c r="B12483" s="489" t="s">
        <v>1077</v>
      </c>
      <c r="C12483" s="490">
        <v>404200</v>
      </c>
      <c r="D12483" s="490">
        <v>36782.200000000004</v>
      </c>
    </row>
    <row r="12484" spans="1:4" x14ac:dyDescent="0.2">
      <c r="A12484" s="489" t="s">
        <v>9257</v>
      </c>
      <c r="B12484" s="489" t="s">
        <v>5480</v>
      </c>
      <c r="C12484" s="490">
        <v>578727.94781295105</v>
      </c>
      <c r="D12484" s="490">
        <v>40354.699800996998</v>
      </c>
    </row>
    <row r="12485" spans="1:4" x14ac:dyDescent="0.2">
      <c r="A12485" s="489" t="s">
        <v>9257</v>
      </c>
      <c r="B12485" s="489" t="s">
        <v>1108</v>
      </c>
      <c r="C12485" s="490">
        <v>25540</v>
      </c>
      <c r="D12485" s="490">
        <v>14659.960000000001</v>
      </c>
    </row>
    <row r="12486" spans="1:4" x14ac:dyDescent="0.2">
      <c r="A12486" s="489" t="s">
        <v>9257</v>
      </c>
      <c r="B12486" s="489" t="s">
        <v>1115</v>
      </c>
      <c r="C12486" s="490">
        <v>4756</v>
      </c>
      <c r="D12486" s="490">
        <v>2593.4468000000002</v>
      </c>
    </row>
    <row r="12487" spans="1:4" x14ac:dyDescent="0.2">
      <c r="A12487" s="489" t="s">
        <v>9257</v>
      </c>
      <c r="B12487" s="489" t="s">
        <v>1122</v>
      </c>
      <c r="C12487" s="490">
        <v>7272.4000000000005</v>
      </c>
      <c r="D12487" s="490">
        <v>3767.1032</v>
      </c>
    </row>
    <row r="12488" spans="1:4" x14ac:dyDescent="0.2">
      <c r="A12488" s="489" t="s">
        <v>9257</v>
      </c>
      <c r="B12488" s="489" t="s">
        <v>1122</v>
      </c>
      <c r="C12488" s="490">
        <v>16721</v>
      </c>
      <c r="D12488" s="490">
        <v>8661.478000000001</v>
      </c>
    </row>
    <row r="12489" spans="1:4" x14ac:dyDescent="0.2">
      <c r="A12489" s="489" t="s">
        <v>9257</v>
      </c>
      <c r="B12489" s="489" t="s">
        <v>1122</v>
      </c>
      <c r="C12489" s="490">
        <v>5753</v>
      </c>
      <c r="D12489" s="490">
        <v>2980.0540000000001</v>
      </c>
    </row>
    <row r="12490" spans="1:4" x14ac:dyDescent="0.2">
      <c r="A12490" s="489" t="s">
        <v>9257</v>
      </c>
      <c r="B12490" s="489" t="s">
        <v>1122</v>
      </c>
      <c r="C12490" s="490">
        <v>3981</v>
      </c>
      <c r="D12490" s="490">
        <v>2062.1579999999999</v>
      </c>
    </row>
    <row r="12491" spans="1:4" x14ac:dyDescent="0.2">
      <c r="A12491" s="489" t="s">
        <v>9257</v>
      </c>
      <c r="B12491" s="489" t="s">
        <v>1122</v>
      </c>
      <c r="C12491" s="490">
        <v>19213</v>
      </c>
      <c r="D12491" s="490">
        <v>9952.3340000000007</v>
      </c>
    </row>
    <row r="12492" spans="1:4" x14ac:dyDescent="0.2">
      <c r="A12492" s="489" t="s">
        <v>9257</v>
      </c>
      <c r="B12492" s="489" t="s">
        <v>1129</v>
      </c>
      <c r="C12492" s="490">
        <v>11212.9</v>
      </c>
      <c r="D12492" s="490">
        <v>5517.8680899999999</v>
      </c>
    </row>
    <row r="12493" spans="1:4" x14ac:dyDescent="0.2">
      <c r="A12493" s="489" t="s">
        <v>9257</v>
      </c>
      <c r="B12493" s="489" t="s">
        <v>1129</v>
      </c>
      <c r="C12493" s="490">
        <v>14567.7</v>
      </c>
      <c r="D12493" s="490">
        <v>7168.7651700000006</v>
      </c>
    </row>
    <row r="12494" spans="1:4" x14ac:dyDescent="0.2">
      <c r="A12494" s="489" t="s">
        <v>9257</v>
      </c>
      <c r="B12494" s="489" t="s">
        <v>1129</v>
      </c>
      <c r="C12494" s="490">
        <v>9323</v>
      </c>
      <c r="D12494" s="490">
        <v>4587.8483000000006</v>
      </c>
    </row>
    <row r="12495" spans="1:4" x14ac:dyDescent="0.2">
      <c r="A12495" s="489" t="s">
        <v>9257</v>
      </c>
      <c r="B12495" s="489" t="s">
        <v>1129</v>
      </c>
      <c r="C12495" s="490">
        <v>28557.600000000002</v>
      </c>
      <c r="D12495" s="490">
        <v>14053.194960000001</v>
      </c>
    </row>
    <row r="12496" spans="1:4" x14ac:dyDescent="0.2">
      <c r="A12496" s="489" t="s">
        <v>9257</v>
      </c>
      <c r="B12496" s="489" t="s">
        <v>1136</v>
      </c>
      <c r="C12496" s="490">
        <v>9490.2000000000007</v>
      </c>
      <c r="D12496" s="490">
        <v>4436.6684999999998</v>
      </c>
    </row>
    <row r="12497" spans="1:4" x14ac:dyDescent="0.2">
      <c r="A12497" s="489" t="s">
        <v>9257</v>
      </c>
      <c r="B12497" s="489" t="s">
        <v>1136</v>
      </c>
      <c r="C12497" s="490">
        <v>11414.800000000001</v>
      </c>
      <c r="D12497" s="490">
        <v>5336.4189999999999</v>
      </c>
    </row>
    <row r="12498" spans="1:4" x14ac:dyDescent="0.2">
      <c r="A12498" s="489" t="s">
        <v>9257</v>
      </c>
      <c r="B12498" s="489" t="s">
        <v>1136</v>
      </c>
      <c r="C12498" s="490">
        <v>3421.3</v>
      </c>
      <c r="D12498" s="490">
        <v>1599.45775</v>
      </c>
    </row>
    <row r="12499" spans="1:4" x14ac:dyDescent="0.2">
      <c r="A12499" s="489" t="s">
        <v>9257</v>
      </c>
      <c r="B12499" s="489" t="s">
        <v>1136</v>
      </c>
      <c r="C12499" s="490">
        <v>5806.7</v>
      </c>
      <c r="D12499" s="490">
        <v>2714.6322500000001</v>
      </c>
    </row>
    <row r="12500" spans="1:4" x14ac:dyDescent="0.2">
      <c r="A12500" s="489" t="s">
        <v>9257</v>
      </c>
      <c r="B12500" s="489" t="s">
        <v>1136</v>
      </c>
      <c r="C12500" s="490">
        <v>4465</v>
      </c>
      <c r="D12500" s="490">
        <v>2087.3875000000003</v>
      </c>
    </row>
    <row r="12501" spans="1:4" x14ac:dyDescent="0.2">
      <c r="A12501" s="489" t="s">
        <v>9257</v>
      </c>
      <c r="B12501" s="489" t="s">
        <v>1136</v>
      </c>
      <c r="C12501" s="490">
        <v>30533.5</v>
      </c>
      <c r="D12501" s="490">
        <v>14274.411249999999</v>
      </c>
    </row>
    <row r="12502" spans="1:4" x14ac:dyDescent="0.2">
      <c r="A12502" s="489" t="s">
        <v>9257</v>
      </c>
      <c r="B12502" s="489" t="s">
        <v>1136</v>
      </c>
      <c r="C12502" s="490">
        <v>8742.4</v>
      </c>
      <c r="D12502" s="490">
        <v>4087.0720000000001</v>
      </c>
    </row>
    <row r="12503" spans="1:4" x14ac:dyDescent="0.2">
      <c r="A12503" s="489" t="s">
        <v>9257</v>
      </c>
      <c r="B12503" s="489" t="s">
        <v>1136</v>
      </c>
      <c r="C12503" s="490">
        <v>13022.2</v>
      </c>
      <c r="D12503" s="490">
        <v>6087.8785000000007</v>
      </c>
    </row>
    <row r="12504" spans="1:4" x14ac:dyDescent="0.2">
      <c r="A12504" s="489" t="s">
        <v>9257</v>
      </c>
      <c r="B12504" s="489" t="s">
        <v>1136</v>
      </c>
      <c r="C12504" s="490">
        <v>34871.960132890403</v>
      </c>
      <c r="D12504" s="490">
        <v>16302.6413621262</v>
      </c>
    </row>
    <row r="12505" spans="1:4" x14ac:dyDescent="0.2">
      <c r="A12505" s="489" t="s">
        <v>9257</v>
      </c>
      <c r="B12505" s="489" t="s">
        <v>1137</v>
      </c>
      <c r="C12505" s="490">
        <v>116.239867109635</v>
      </c>
      <c r="D12505" s="490">
        <v>51.703492890365396</v>
      </c>
    </row>
    <row r="12506" spans="1:4" x14ac:dyDescent="0.2">
      <c r="A12506" s="489" t="s">
        <v>9257</v>
      </c>
      <c r="B12506" s="489" t="s">
        <v>1136</v>
      </c>
      <c r="C12506" s="490">
        <v>17067.900000000001</v>
      </c>
      <c r="D12506" s="490">
        <v>7979.2432500000004</v>
      </c>
    </row>
    <row r="12507" spans="1:4" x14ac:dyDescent="0.2">
      <c r="A12507" s="489" t="s">
        <v>9257</v>
      </c>
      <c r="B12507" s="489" t="s">
        <v>1136</v>
      </c>
      <c r="C12507" s="490">
        <v>9756</v>
      </c>
      <c r="D12507" s="490">
        <v>4560.93</v>
      </c>
    </row>
    <row r="12508" spans="1:4" x14ac:dyDescent="0.2">
      <c r="A12508" s="489" t="s">
        <v>9257</v>
      </c>
      <c r="B12508" s="489" t="s">
        <v>173</v>
      </c>
      <c r="C12508" s="490">
        <v>5100</v>
      </c>
      <c r="D12508" s="490">
        <v>2193.5100000000002</v>
      </c>
    </row>
    <row r="12509" spans="1:4" x14ac:dyDescent="0.2">
      <c r="A12509" s="489" t="s">
        <v>9257</v>
      </c>
      <c r="B12509" s="489" t="s">
        <v>173</v>
      </c>
      <c r="C12509" s="490">
        <v>10998.6</v>
      </c>
      <c r="D12509" s="490">
        <v>4730.4978600000004</v>
      </c>
    </row>
    <row r="12510" spans="1:4" x14ac:dyDescent="0.2">
      <c r="A12510" s="489" t="s">
        <v>9257</v>
      </c>
      <c r="B12510" s="489" t="s">
        <v>3264</v>
      </c>
      <c r="C12510" s="490">
        <v>8880</v>
      </c>
      <c r="D12510" s="490">
        <v>3475.6320000000001</v>
      </c>
    </row>
    <row r="12511" spans="1:4" x14ac:dyDescent="0.2">
      <c r="A12511" s="489" t="s">
        <v>9257</v>
      </c>
      <c r="B12511" s="489" t="s">
        <v>3264</v>
      </c>
      <c r="C12511" s="490">
        <v>13484</v>
      </c>
      <c r="D12511" s="490">
        <v>5277.6376</v>
      </c>
    </row>
    <row r="12512" spans="1:4" x14ac:dyDescent="0.2">
      <c r="A12512" s="489" t="s">
        <v>9257</v>
      </c>
      <c r="B12512" s="489" t="s">
        <v>3264</v>
      </c>
      <c r="C12512" s="490">
        <v>29592</v>
      </c>
      <c r="D12512" s="490">
        <v>11582.308800000001</v>
      </c>
    </row>
    <row r="12513" spans="1:4" x14ac:dyDescent="0.2">
      <c r="A12513" s="489" t="s">
        <v>9257</v>
      </c>
      <c r="B12513" s="489" t="s">
        <v>3264</v>
      </c>
      <c r="C12513" s="490">
        <v>25304</v>
      </c>
      <c r="D12513" s="490">
        <v>9903.9856</v>
      </c>
    </row>
    <row r="12514" spans="1:4" x14ac:dyDescent="0.2">
      <c r="A12514" s="489" t="s">
        <v>9257</v>
      </c>
      <c r="B12514" s="489" t="s">
        <v>3265</v>
      </c>
      <c r="C12514" s="490">
        <v>68554.827920513795</v>
      </c>
      <c r="D12514" s="490">
        <v>25522.962434807301</v>
      </c>
    </row>
    <row r="12515" spans="1:4" x14ac:dyDescent="0.2">
      <c r="A12515" s="489" t="s">
        <v>9257</v>
      </c>
      <c r="B12515" s="489" t="s">
        <v>3264</v>
      </c>
      <c r="C12515" s="490">
        <v>29532.5220794862</v>
      </c>
      <c r="D12515" s="490">
        <v>11559.0291419109</v>
      </c>
    </row>
    <row r="12516" spans="1:4" x14ac:dyDescent="0.2">
      <c r="A12516" s="489" t="s">
        <v>9257</v>
      </c>
      <c r="B12516" s="489" t="s">
        <v>4827</v>
      </c>
      <c r="C12516" s="490">
        <v>34138.356590094998</v>
      </c>
      <c r="D12516" s="490">
        <v>8340.0005149602111</v>
      </c>
    </row>
    <row r="12517" spans="1:4" x14ac:dyDescent="0.2">
      <c r="A12517" s="489" t="s">
        <v>9257</v>
      </c>
      <c r="B12517" s="489" t="s">
        <v>4832</v>
      </c>
      <c r="C12517" s="490">
        <v>1576.75535020348</v>
      </c>
      <c r="D12517" s="490">
        <v>385.20133205471001</v>
      </c>
    </row>
    <row r="12518" spans="1:4" x14ac:dyDescent="0.2">
      <c r="A12518" s="489" t="s">
        <v>9257</v>
      </c>
      <c r="B12518" s="489" t="s">
        <v>4833</v>
      </c>
      <c r="C12518" s="490">
        <v>-1576.75535020348</v>
      </c>
      <c r="D12518" s="490">
        <v>-258.27252636333003</v>
      </c>
    </row>
    <row r="12519" spans="1:4" x14ac:dyDescent="0.2">
      <c r="A12519" s="489" t="s">
        <v>9257</v>
      </c>
      <c r="B12519" s="489" t="s">
        <v>4829</v>
      </c>
      <c r="C12519" s="490">
        <v>2457.9616744868399</v>
      </c>
      <c r="D12519" s="490">
        <v>570.98449698329307</v>
      </c>
    </row>
    <row r="12520" spans="1:4" x14ac:dyDescent="0.2">
      <c r="A12520" s="489" t="s">
        <v>9257</v>
      </c>
      <c r="B12520" s="489" t="s">
        <v>4835</v>
      </c>
      <c r="C12520" s="490">
        <v>113.526385214651</v>
      </c>
      <c r="D12520" s="490">
        <v>26.372179285363298</v>
      </c>
    </row>
    <row r="12521" spans="1:4" x14ac:dyDescent="0.2">
      <c r="A12521" s="489" t="s">
        <v>9257</v>
      </c>
      <c r="B12521" s="489" t="s">
        <v>4836</v>
      </c>
      <c r="C12521" s="490">
        <v>-113.526385214651</v>
      </c>
      <c r="D12521" s="490">
        <v>-18.595621898159798</v>
      </c>
    </row>
    <row r="12522" spans="1:4" x14ac:dyDescent="0.2">
      <c r="A12522" s="489" t="s">
        <v>9257</v>
      </c>
      <c r="B12522" s="489" t="s">
        <v>4827</v>
      </c>
      <c r="C12522" s="490">
        <v>29893.291923098299</v>
      </c>
      <c r="D12522" s="490">
        <v>7302.93121681291</v>
      </c>
    </row>
    <row r="12523" spans="1:4" x14ac:dyDescent="0.2">
      <c r="A12523" s="489" t="s">
        <v>9257</v>
      </c>
      <c r="B12523" s="489" t="s">
        <v>4832</v>
      </c>
      <c r="C12523" s="490">
        <v>1380.6876687384402</v>
      </c>
      <c r="D12523" s="490">
        <v>337.3019974728</v>
      </c>
    </row>
    <row r="12524" spans="1:4" x14ac:dyDescent="0.2">
      <c r="A12524" s="489" t="s">
        <v>9257</v>
      </c>
      <c r="B12524" s="489" t="s">
        <v>4833</v>
      </c>
      <c r="C12524" s="490">
        <v>-1380.6876687384402</v>
      </c>
      <c r="D12524" s="490">
        <v>-226.156640139356</v>
      </c>
    </row>
    <row r="12525" spans="1:4" x14ac:dyDescent="0.2">
      <c r="A12525" s="489" t="s">
        <v>9257</v>
      </c>
      <c r="B12525" s="489" t="s">
        <v>4829</v>
      </c>
      <c r="C12525" s="490">
        <v>11718.170433854501</v>
      </c>
      <c r="D12525" s="490">
        <v>2722.1309917844101</v>
      </c>
    </row>
    <row r="12526" spans="1:4" x14ac:dyDescent="0.2">
      <c r="A12526" s="489" t="s">
        <v>9257</v>
      </c>
      <c r="B12526" s="489" t="s">
        <v>4835</v>
      </c>
      <c r="C12526" s="490">
        <v>541.22956614546706</v>
      </c>
      <c r="D12526" s="490">
        <v>125.72762821559201</v>
      </c>
    </row>
    <row r="12527" spans="1:4" x14ac:dyDescent="0.2">
      <c r="A12527" s="489" t="s">
        <v>9257</v>
      </c>
      <c r="B12527" s="489" t="s">
        <v>4836</v>
      </c>
      <c r="C12527" s="490">
        <v>-541.22956614546706</v>
      </c>
      <c r="D12527" s="490">
        <v>-88.653402934627493</v>
      </c>
    </row>
    <row r="12528" spans="1:4" x14ac:dyDescent="0.2">
      <c r="A12528" s="489" t="s">
        <v>9257</v>
      </c>
      <c r="B12528" s="489" t="s">
        <v>4829</v>
      </c>
      <c r="C12528" s="490">
        <v>5261.2193784653</v>
      </c>
      <c r="D12528" s="490">
        <v>1222.18126161749</v>
      </c>
    </row>
    <row r="12529" spans="1:4" x14ac:dyDescent="0.2">
      <c r="A12529" s="489" t="s">
        <v>9257</v>
      </c>
      <c r="B12529" s="489" t="s">
        <v>4835</v>
      </c>
      <c r="C12529" s="490">
        <v>243.00102969796501</v>
      </c>
      <c r="D12529" s="490">
        <v>56.449139198837194</v>
      </c>
    </row>
    <row r="12530" spans="1:4" x14ac:dyDescent="0.2">
      <c r="A12530" s="489" t="s">
        <v>9257</v>
      </c>
      <c r="B12530" s="489" t="s">
        <v>4836</v>
      </c>
      <c r="C12530" s="490">
        <v>-243.00102969796501</v>
      </c>
      <c r="D12530" s="490">
        <v>-39.803568664526601</v>
      </c>
    </row>
    <row r="12531" spans="1:4" x14ac:dyDescent="0.2">
      <c r="A12531" s="489" t="s">
        <v>9257</v>
      </c>
      <c r="B12531" s="489" t="s">
        <v>5153</v>
      </c>
      <c r="C12531" s="490">
        <v>1444.75</v>
      </c>
      <c r="D12531" s="490">
        <v>0</v>
      </c>
    </row>
    <row r="12532" spans="1:4" x14ac:dyDescent="0.2">
      <c r="A12532" s="489" t="s">
        <v>9257</v>
      </c>
      <c r="B12532" s="489" t="s">
        <v>5868</v>
      </c>
      <c r="C12532" s="490">
        <v>5779</v>
      </c>
      <c r="D12532" s="490">
        <v>759.36060000000009</v>
      </c>
    </row>
    <row r="12533" spans="1:4" x14ac:dyDescent="0.2">
      <c r="A12533" s="489" t="s">
        <v>9257</v>
      </c>
      <c r="B12533" s="489" t="s">
        <v>5153</v>
      </c>
      <c r="C12533" s="490">
        <v>2795.5714285714303</v>
      </c>
      <c r="D12533" s="490">
        <v>0</v>
      </c>
    </row>
    <row r="12534" spans="1:4" x14ac:dyDescent="0.2">
      <c r="A12534" s="489" t="s">
        <v>9257</v>
      </c>
      <c r="B12534" s="489" t="s">
        <v>5436</v>
      </c>
      <c r="C12534" s="490">
        <v>6523</v>
      </c>
      <c r="D12534" s="490">
        <v>948.44420000000002</v>
      </c>
    </row>
    <row r="12535" spans="1:4" x14ac:dyDescent="0.2">
      <c r="A12535" s="489" t="s">
        <v>9257</v>
      </c>
      <c r="B12535" s="489" t="s">
        <v>4900</v>
      </c>
      <c r="C12535" s="490">
        <v>7598</v>
      </c>
      <c r="D12535" s="490">
        <v>1360.0420000000001</v>
      </c>
    </row>
    <row r="12536" spans="1:4" x14ac:dyDescent="0.2">
      <c r="A12536" s="489" t="s">
        <v>9257</v>
      </c>
      <c r="B12536" s="489" t="s">
        <v>5153</v>
      </c>
      <c r="C12536" s="490">
        <v>3256.2857142857101</v>
      </c>
      <c r="D12536" s="490">
        <v>0</v>
      </c>
    </row>
    <row r="12537" spans="1:4" x14ac:dyDescent="0.2">
      <c r="A12537" s="489" t="s">
        <v>9257</v>
      </c>
      <c r="B12537" s="489" t="s">
        <v>5153</v>
      </c>
      <c r="C12537" s="490">
        <v>946.25</v>
      </c>
      <c r="D12537" s="490">
        <v>0</v>
      </c>
    </row>
    <row r="12538" spans="1:4" x14ac:dyDescent="0.2">
      <c r="A12538" s="489" t="s">
        <v>9257</v>
      </c>
      <c r="B12538" s="489" t="s">
        <v>5435</v>
      </c>
      <c r="C12538" s="490">
        <v>3785</v>
      </c>
      <c r="D12538" s="490">
        <v>560.18000000000006</v>
      </c>
    </row>
    <row r="12539" spans="1:4" x14ac:dyDescent="0.2">
      <c r="A12539" s="489" t="s">
        <v>9257</v>
      </c>
      <c r="B12539" s="489" t="s">
        <v>3275</v>
      </c>
      <c r="C12539" s="490">
        <v>6660</v>
      </c>
      <c r="D12539" s="490">
        <v>2267.73</v>
      </c>
    </row>
    <row r="12540" spans="1:4" x14ac:dyDescent="0.2">
      <c r="A12540" s="489" t="s">
        <v>9257</v>
      </c>
      <c r="B12540" s="489" t="s">
        <v>3279</v>
      </c>
      <c r="C12540" s="490">
        <v>1563</v>
      </c>
      <c r="D12540" s="490">
        <v>532.20150000000001</v>
      </c>
    </row>
    <row r="12541" spans="1:4" x14ac:dyDescent="0.2">
      <c r="A12541" s="489" t="s">
        <v>9257</v>
      </c>
      <c r="B12541" s="489" t="s">
        <v>3280</v>
      </c>
      <c r="C12541" s="490">
        <v>-1563</v>
      </c>
      <c r="D12541" s="490">
        <v>-256.01940000000002</v>
      </c>
    </row>
    <row r="12542" spans="1:4" x14ac:dyDescent="0.2">
      <c r="A12542" s="489" t="s">
        <v>9257</v>
      </c>
      <c r="B12542" s="489" t="s">
        <v>5153</v>
      </c>
      <c r="C12542" s="490">
        <v>1661</v>
      </c>
      <c r="D12542" s="490">
        <v>0</v>
      </c>
    </row>
    <row r="12543" spans="1:4" x14ac:dyDescent="0.2">
      <c r="A12543" s="489" t="s">
        <v>9257</v>
      </c>
      <c r="B12543" s="489" t="s">
        <v>4892</v>
      </c>
      <c r="C12543" s="490">
        <v>9306.8910256410309</v>
      </c>
      <c r="D12543" s="490">
        <v>1725.4975961538501</v>
      </c>
    </row>
    <row r="12544" spans="1:4" x14ac:dyDescent="0.2">
      <c r="A12544" s="489" t="s">
        <v>9257</v>
      </c>
      <c r="B12544" s="489" t="s">
        <v>4893</v>
      </c>
      <c r="C12544" s="490">
        <v>2308.10897435897</v>
      </c>
      <c r="D12544" s="490">
        <v>405.99636858974401</v>
      </c>
    </row>
    <row r="12545" spans="1:4" x14ac:dyDescent="0.2">
      <c r="A12545" s="489" t="s">
        <v>9257</v>
      </c>
      <c r="B12545" s="489" t="s">
        <v>4827</v>
      </c>
      <c r="C12545" s="490">
        <v>11446</v>
      </c>
      <c r="D12545" s="490">
        <v>2796.2578000000003</v>
      </c>
    </row>
    <row r="12546" spans="1:4" x14ac:dyDescent="0.2">
      <c r="A12546" s="489" t="s">
        <v>9257</v>
      </c>
      <c r="B12546" s="489" t="s">
        <v>4832</v>
      </c>
      <c r="C12546" s="490">
        <v>2815</v>
      </c>
      <c r="D12546" s="490">
        <v>687.70450000000005</v>
      </c>
    </row>
    <row r="12547" spans="1:4" x14ac:dyDescent="0.2">
      <c r="A12547" s="489" t="s">
        <v>9257</v>
      </c>
      <c r="B12547" s="489" t="s">
        <v>4833</v>
      </c>
      <c r="C12547" s="490">
        <v>-2815</v>
      </c>
      <c r="D12547" s="490">
        <v>-461.09700000000004</v>
      </c>
    </row>
    <row r="12548" spans="1:4" x14ac:dyDescent="0.2">
      <c r="A12548" s="489" t="s">
        <v>9257</v>
      </c>
      <c r="B12548" s="489" t="s">
        <v>4010</v>
      </c>
      <c r="C12548" s="490">
        <v>14032</v>
      </c>
      <c r="D12548" s="490">
        <v>4032.7968000000001</v>
      </c>
    </row>
    <row r="12549" spans="1:4" x14ac:dyDescent="0.2">
      <c r="A12549" s="489" t="s">
        <v>9257</v>
      </c>
      <c r="B12549" s="489" t="s">
        <v>4014</v>
      </c>
      <c r="C12549" s="490">
        <v>3244</v>
      </c>
      <c r="D12549" s="490">
        <v>932.32560000000001</v>
      </c>
    </row>
    <row r="12550" spans="1:4" x14ac:dyDescent="0.2">
      <c r="A12550" s="489" t="s">
        <v>9257</v>
      </c>
      <c r="B12550" s="489" t="s">
        <v>4015</v>
      </c>
      <c r="C12550" s="490">
        <v>-3244</v>
      </c>
      <c r="D12550" s="490">
        <v>-531.36720000000003</v>
      </c>
    </row>
    <row r="12551" spans="1:4" x14ac:dyDescent="0.2">
      <c r="A12551" s="489" t="s">
        <v>9257</v>
      </c>
      <c r="B12551" s="489" t="s">
        <v>3275</v>
      </c>
      <c r="C12551" s="490">
        <v>6936</v>
      </c>
      <c r="D12551" s="490">
        <v>2361.7080000000001</v>
      </c>
    </row>
    <row r="12552" spans="1:4" x14ac:dyDescent="0.2">
      <c r="A12552" s="489" t="s">
        <v>9257</v>
      </c>
      <c r="B12552" s="489" t="s">
        <v>4900</v>
      </c>
      <c r="C12552" s="490">
        <v>7214.6938775510207</v>
      </c>
      <c r="D12552" s="490">
        <v>1291.4302040816301</v>
      </c>
    </row>
    <row r="12553" spans="1:4" x14ac:dyDescent="0.2">
      <c r="A12553" s="489" t="s">
        <v>9257</v>
      </c>
      <c r="B12553" s="489" t="s">
        <v>5153</v>
      </c>
      <c r="C12553" s="490">
        <v>2022</v>
      </c>
      <c r="D12553" s="490">
        <v>0</v>
      </c>
    </row>
    <row r="12554" spans="1:4" x14ac:dyDescent="0.2">
      <c r="A12554" s="489" t="s">
        <v>9257</v>
      </c>
      <c r="B12554" s="489" t="s">
        <v>4901</v>
      </c>
      <c r="C12554" s="490">
        <v>6042.3061224489802</v>
      </c>
      <c r="D12554" s="490">
        <v>1025.98357959184</v>
      </c>
    </row>
    <row r="12555" spans="1:4" x14ac:dyDescent="0.2">
      <c r="A12555" s="489" t="s">
        <v>9257</v>
      </c>
      <c r="B12555" s="489" t="s">
        <v>4827</v>
      </c>
      <c r="C12555" s="490">
        <v>13632</v>
      </c>
      <c r="D12555" s="490">
        <v>3330.2976000000003</v>
      </c>
    </row>
    <row r="12556" spans="1:4" x14ac:dyDescent="0.2">
      <c r="A12556" s="489" t="s">
        <v>9257</v>
      </c>
      <c r="B12556" s="489" t="s">
        <v>4832</v>
      </c>
      <c r="C12556" s="490">
        <v>1936</v>
      </c>
      <c r="D12556" s="490">
        <v>472.96480000000003</v>
      </c>
    </row>
    <row r="12557" spans="1:4" x14ac:dyDescent="0.2">
      <c r="A12557" s="489" t="s">
        <v>9257</v>
      </c>
      <c r="B12557" s="489" t="s">
        <v>4833</v>
      </c>
      <c r="C12557" s="490">
        <v>-1936</v>
      </c>
      <c r="D12557" s="490">
        <v>-317.11680000000001</v>
      </c>
    </row>
    <row r="12558" spans="1:4" x14ac:dyDescent="0.2">
      <c r="A12558" s="489" t="s">
        <v>9257</v>
      </c>
      <c r="B12558" s="489" t="s">
        <v>3291</v>
      </c>
      <c r="C12558" s="490">
        <v>9542</v>
      </c>
      <c r="D12558" s="490">
        <v>3151.7226000000001</v>
      </c>
    </row>
    <row r="12559" spans="1:4" x14ac:dyDescent="0.2">
      <c r="A12559" s="489" t="s">
        <v>9257</v>
      </c>
      <c r="B12559" s="489" t="s">
        <v>5153</v>
      </c>
      <c r="C12559" s="490">
        <v>1575</v>
      </c>
      <c r="D12559" s="490">
        <v>0</v>
      </c>
    </row>
    <row r="12560" spans="1:4" x14ac:dyDescent="0.2">
      <c r="A12560" s="489" t="s">
        <v>9257</v>
      </c>
      <c r="B12560" s="489" t="s">
        <v>4884</v>
      </c>
      <c r="C12560" s="490">
        <v>8319.7278911564608</v>
      </c>
      <c r="D12560" s="490">
        <v>1574.0925170068001</v>
      </c>
    </row>
    <row r="12561" spans="1:4" x14ac:dyDescent="0.2">
      <c r="A12561" s="489" t="s">
        <v>9257</v>
      </c>
      <c r="B12561" s="489" t="s">
        <v>4885</v>
      </c>
      <c r="C12561" s="490">
        <v>2687.2721088435401</v>
      </c>
      <c r="D12561" s="490">
        <v>482.36534353741501</v>
      </c>
    </row>
    <row r="12562" spans="1:4" x14ac:dyDescent="0.2">
      <c r="A12562" s="489" t="s">
        <v>9257</v>
      </c>
      <c r="B12562" s="489" t="s">
        <v>4827</v>
      </c>
      <c r="C12562" s="490">
        <v>11017</v>
      </c>
      <c r="D12562" s="490">
        <v>2691.4531000000002</v>
      </c>
    </row>
    <row r="12563" spans="1:4" x14ac:dyDescent="0.2">
      <c r="A12563" s="489" t="s">
        <v>9257</v>
      </c>
      <c r="B12563" s="489" t="s">
        <v>4010</v>
      </c>
      <c r="C12563" s="490">
        <v>5528</v>
      </c>
      <c r="D12563" s="490">
        <v>1588.7472</v>
      </c>
    </row>
    <row r="12564" spans="1:4" x14ac:dyDescent="0.2">
      <c r="A12564" s="489" t="s">
        <v>9257</v>
      </c>
      <c r="B12564" s="489" t="s">
        <v>4014</v>
      </c>
      <c r="C12564" s="490">
        <v>2099</v>
      </c>
      <c r="D12564" s="490">
        <v>603.25260000000003</v>
      </c>
    </row>
    <row r="12565" spans="1:4" x14ac:dyDescent="0.2">
      <c r="A12565" s="489" t="s">
        <v>9257</v>
      </c>
      <c r="B12565" s="489" t="s">
        <v>4015</v>
      </c>
      <c r="C12565" s="490">
        <v>-2099</v>
      </c>
      <c r="D12565" s="490">
        <v>-343.81620000000004</v>
      </c>
    </row>
    <row r="12566" spans="1:4" x14ac:dyDescent="0.2">
      <c r="A12566" s="489" t="s">
        <v>9257</v>
      </c>
      <c r="B12566" s="489" t="s">
        <v>5153</v>
      </c>
      <c r="C12566" s="490">
        <v>3118.2857142857101</v>
      </c>
      <c r="D12566" s="490">
        <v>0</v>
      </c>
    </row>
    <row r="12567" spans="1:4" x14ac:dyDescent="0.2">
      <c r="A12567" s="489" t="s">
        <v>9257</v>
      </c>
      <c r="B12567" s="489" t="s">
        <v>5430</v>
      </c>
      <c r="C12567" s="490">
        <v>7276</v>
      </c>
      <c r="D12567" s="490">
        <v>1184.5328</v>
      </c>
    </row>
    <row r="12568" spans="1:4" x14ac:dyDescent="0.2">
      <c r="A12568" s="489" t="s">
        <v>9257</v>
      </c>
      <c r="B12568" s="489" t="s">
        <v>1108</v>
      </c>
      <c r="C12568" s="490">
        <v>9250.5210891617699</v>
      </c>
      <c r="D12568" s="490">
        <v>5309.7991051788604</v>
      </c>
    </row>
    <row r="12569" spans="1:4" x14ac:dyDescent="0.2">
      <c r="A12569" s="489" t="s">
        <v>9257</v>
      </c>
      <c r="B12569" s="489" t="s">
        <v>1115</v>
      </c>
      <c r="C12569" s="490">
        <v>4714.3085958355605</v>
      </c>
      <c r="D12569" s="490">
        <v>2570.71247730913</v>
      </c>
    </row>
    <row r="12570" spans="1:4" x14ac:dyDescent="0.2">
      <c r="A12570" s="489" t="s">
        <v>9257</v>
      </c>
      <c r="B12570" s="489" t="s">
        <v>3264</v>
      </c>
      <c r="C12570" s="490">
        <v>5657.1703150026706</v>
      </c>
      <c r="D12570" s="490">
        <v>2214.2164612920401</v>
      </c>
    </row>
    <row r="12571" spans="1:4" x14ac:dyDescent="0.2">
      <c r="A12571" s="489" t="s">
        <v>9257</v>
      </c>
      <c r="B12571" s="489" t="s">
        <v>1108</v>
      </c>
      <c r="C12571" s="490">
        <v>3367</v>
      </c>
      <c r="D12571" s="490">
        <v>1932.6580000000001</v>
      </c>
    </row>
    <row r="12572" spans="1:4" x14ac:dyDescent="0.2">
      <c r="A12572" s="489" t="s">
        <v>9257</v>
      </c>
      <c r="B12572" s="489" t="s">
        <v>1115</v>
      </c>
      <c r="C12572" s="490">
        <v>30197.272727272699</v>
      </c>
      <c r="D12572" s="490">
        <v>16466.572818181801</v>
      </c>
    </row>
    <row r="12573" spans="1:4" x14ac:dyDescent="0.2">
      <c r="A12573" s="489" t="s">
        <v>9257</v>
      </c>
      <c r="B12573" s="489" t="s">
        <v>1116</v>
      </c>
      <c r="C12573" s="490">
        <v>3019.7272727272702</v>
      </c>
      <c r="D12573" s="490">
        <v>1566.33253636364</v>
      </c>
    </row>
    <row r="12574" spans="1:4" x14ac:dyDescent="0.2">
      <c r="A12574" s="489" t="s">
        <v>9257</v>
      </c>
      <c r="B12574" s="489" t="s">
        <v>1115</v>
      </c>
      <c r="C12574" s="490">
        <v>7716.9000000000005</v>
      </c>
      <c r="D12574" s="490">
        <v>4208.0255699999998</v>
      </c>
    </row>
    <row r="12575" spans="1:4" x14ac:dyDescent="0.2">
      <c r="A12575" s="489" t="s">
        <v>9257</v>
      </c>
      <c r="B12575" s="489" t="s">
        <v>1115</v>
      </c>
      <c r="C12575" s="490">
        <v>5081.7</v>
      </c>
      <c r="D12575" s="490">
        <v>2771.0510100000001</v>
      </c>
    </row>
    <row r="12576" spans="1:4" x14ac:dyDescent="0.2">
      <c r="A12576" s="489" t="s">
        <v>9257</v>
      </c>
      <c r="B12576" s="489" t="s">
        <v>1122</v>
      </c>
      <c r="C12576" s="490">
        <v>18858</v>
      </c>
      <c r="D12576" s="490">
        <v>9768.4440000000013</v>
      </c>
    </row>
    <row r="12577" spans="1:4" x14ac:dyDescent="0.2">
      <c r="A12577" s="489" t="s">
        <v>9257</v>
      </c>
      <c r="B12577" s="489" t="s">
        <v>1122</v>
      </c>
      <c r="C12577" s="490">
        <v>7290.1417033773905</v>
      </c>
      <c r="D12577" s="490">
        <v>3776.2934023494904</v>
      </c>
    </row>
    <row r="12578" spans="1:4" x14ac:dyDescent="0.2">
      <c r="A12578" s="489" t="s">
        <v>9257</v>
      </c>
      <c r="B12578" s="489" t="s">
        <v>1122</v>
      </c>
      <c r="C12578" s="490">
        <v>6292.8582966226104</v>
      </c>
      <c r="D12578" s="490">
        <v>3259.7005976505102</v>
      </c>
    </row>
    <row r="12579" spans="1:4" x14ac:dyDescent="0.2">
      <c r="A12579" s="489" t="s">
        <v>9257</v>
      </c>
      <c r="B12579" s="489" t="s">
        <v>1129</v>
      </c>
      <c r="C12579" s="490">
        <v>16101.800000000001</v>
      </c>
      <c r="D12579" s="490">
        <v>7923.69578</v>
      </c>
    </row>
    <row r="12580" spans="1:4" x14ac:dyDescent="0.2">
      <c r="A12580" s="489" t="s">
        <v>9257</v>
      </c>
      <c r="B12580" s="489" t="s">
        <v>1129</v>
      </c>
      <c r="C12580" s="490">
        <v>12472</v>
      </c>
      <c r="D12580" s="490">
        <v>6137.4712</v>
      </c>
    </row>
    <row r="12581" spans="1:4" x14ac:dyDescent="0.2">
      <c r="A12581" s="489" t="s">
        <v>9257</v>
      </c>
      <c r="B12581" s="489" t="s">
        <v>1129</v>
      </c>
      <c r="C12581" s="490">
        <v>22839.5</v>
      </c>
      <c r="D12581" s="490">
        <v>11239.317950000001</v>
      </c>
    </row>
    <row r="12582" spans="1:4" x14ac:dyDescent="0.2">
      <c r="A12582" s="489" t="s">
        <v>9257</v>
      </c>
      <c r="B12582" s="489" t="s">
        <v>1136</v>
      </c>
      <c r="C12582" s="490">
        <v>8096</v>
      </c>
      <c r="D12582" s="490">
        <v>3784.88</v>
      </c>
    </row>
    <row r="12583" spans="1:4" x14ac:dyDescent="0.2">
      <c r="A12583" s="489" t="s">
        <v>9257</v>
      </c>
      <c r="B12583" s="489" t="s">
        <v>1136</v>
      </c>
      <c r="C12583" s="490">
        <v>3871.4461883408103</v>
      </c>
      <c r="D12583" s="490">
        <v>1809.90109304933</v>
      </c>
    </row>
    <row r="12584" spans="1:4" x14ac:dyDescent="0.2">
      <c r="A12584" s="489" t="s">
        <v>9257</v>
      </c>
      <c r="B12584" s="489" t="s">
        <v>3264</v>
      </c>
      <c r="C12584" s="490">
        <v>4159.5538116591906</v>
      </c>
      <c r="D12584" s="490">
        <v>1628.04936188341</v>
      </c>
    </row>
    <row r="12585" spans="1:4" x14ac:dyDescent="0.2">
      <c r="A12585" s="489" t="s">
        <v>9257</v>
      </c>
      <c r="B12585" s="489" t="s">
        <v>1136</v>
      </c>
      <c r="C12585" s="490">
        <v>10947</v>
      </c>
      <c r="D12585" s="490">
        <v>5117.7224999999999</v>
      </c>
    </row>
    <row r="12586" spans="1:4" x14ac:dyDescent="0.2">
      <c r="A12586" s="489" t="s">
        <v>9257</v>
      </c>
      <c r="B12586" s="489" t="s">
        <v>1136</v>
      </c>
      <c r="C12586" s="490">
        <v>29588</v>
      </c>
      <c r="D12586" s="490">
        <v>13832.39</v>
      </c>
    </row>
    <row r="12587" spans="1:4" x14ac:dyDescent="0.2">
      <c r="A12587" s="489" t="s">
        <v>9257</v>
      </c>
      <c r="B12587" s="489" t="s">
        <v>173</v>
      </c>
      <c r="C12587" s="490">
        <v>9635</v>
      </c>
      <c r="D12587" s="490">
        <v>4144.0135</v>
      </c>
    </row>
    <row r="12588" spans="1:4" x14ac:dyDescent="0.2">
      <c r="A12588" s="489" t="s">
        <v>9257</v>
      </c>
      <c r="B12588" s="489" t="s">
        <v>3264</v>
      </c>
      <c r="C12588" s="490">
        <v>11253</v>
      </c>
      <c r="D12588" s="490">
        <v>4404.4242000000004</v>
      </c>
    </row>
    <row r="12589" spans="1:4" x14ac:dyDescent="0.2">
      <c r="A12589" s="489" t="s">
        <v>9257</v>
      </c>
      <c r="B12589" s="489" t="s">
        <v>3264</v>
      </c>
      <c r="C12589" s="490">
        <v>7811</v>
      </c>
      <c r="D12589" s="490">
        <v>3057.2254000000003</v>
      </c>
    </row>
    <row r="12590" spans="1:4" x14ac:dyDescent="0.2">
      <c r="A12590" s="489" t="s">
        <v>9257</v>
      </c>
      <c r="B12590" s="489" t="s">
        <v>3264</v>
      </c>
      <c r="C12590" s="490">
        <v>11180</v>
      </c>
      <c r="D12590" s="490">
        <v>4375.8519999999999</v>
      </c>
    </row>
    <row r="12591" spans="1:4" x14ac:dyDescent="0.2">
      <c r="A12591" s="489" t="s">
        <v>9257</v>
      </c>
      <c r="B12591" s="489" t="s">
        <v>3264</v>
      </c>
      <c r="C12591" s="490">
        <v>8454</v>
      </c>
      <c r="D12591" s="490">
        <v>3308.8956000000003</v>
      </c>
    </row>
    <row r="12592" spans="1:4" x14ac:dyDescent="0.2">
      <c r="A12592" s="489" t="s">
        <v>9257</v>
      </c>
      <c r="B12592" s="489" t="s">
        <v>3264</v>
      </c>
      <c r="C12592" s="490">
        <v>2928</v>
      </c>
      <c r="D12592" s="490">
        <v>1146.0192</v>
      </c>
    </row>
    <row r="12593" spans="1:4" x14ac:dyDescent="0.2">
      <c r="A12593" s="489" t="s">
        <v>9257</v>
      </c>
      <c r="B12593" s="489" t="s">
        <v>3268</v>
      </c>
      <c r="C12593" s="490">
        <v>4152</v>
      </c>
      <c r="D12593" s="490">
        <v>1625.0928000000001</v>
      </c>
    </row>
    <row r="12594" spans="1:4" x14ac:dyDescent="0.2">
      <c r="A12594" s="489" t="s">
        <v>9257</v>
      </c>
      <c r="B12594" s="489" t="s">
        <v>3269</v>
      </c>
      <c r="C12594" s="490">
        <v>-4152</v>
      </c>
      <c r="D12594" s="490">
        <v>-680.09760000000006</v>
      </c>
    </row>
    <row r="12595" spans="1:4" x14ac:dyDescent="0.2">
      <c r="A12595" s="489" t="s">
        <v>9257</v>
      </c>
      <c r="B12595" s="489" t="s">
        <v>3264</v>
      </c>
      <c r="C12595" s="490">
        <v>20396</v>
      </c>
      <c r="D12595" s="490">
        <v>7982.9944000000005</v>
      </c>
    </row>
    <row r="12596" spans="1:4" x14ac:dyDescent="0.2">
      <c r="A12596" s="489" t="s">
        <v>9257</v>
      </c>
      <c r="B12596" s="489" t="s">
        <v>1106</v>
      </c>
      <c r="C12596" s="490">
        <v>1925</v>
      </c>
      <c r="D12596" s="490">
        <v>925.92500000000007</v>
      </c>
    </row>
    <row r="12597" spans="1:4" x14ac:dyDescent="0.2">
      <c r="A12597" s="489" t="s">
        <v>9257</v>
      </c>
      <c r="B12597" s="489" t="s">
        <v>5153</v>
      </c>
      <c r="C12597" s="490">
        <v>1784.25</v>
      </c>
      <c r="D12597" s="490">
        <v>0</v>
      </c>
    </row>
    <row r="12598" spans="1:4" x14ac:dyDescent="0.2">
      <c r="A12598" s="489" t="s">
        <v>9257</v>
      </c>
      <c r="B12598" s="489" t="s">
        <v>5860</v>
      </c>
      <c r="C12598" s="490">
        <v>7137</v>
      </c>
      <c r="D12598" s="490">
        <v>957.07170000000008</v>
      </c>
    </row>
    <row r="12599" spans="1:4" x14ac:dyDescent="0.2">
      <c r="A12599" s="489" t="s">
        <v>9257</v>
      </c>
      <c r="B12599" s="489" t="s">
        <v>5153</v>
      </c>
      <c r="C12599" s="490">
        <v>2658</v>
      </c>
      <c r="D12599" s="490">
        <v>0</v>
      </c>
    </row>
    <row r="12600" spans="1:4" x14ac:dyDescent="0.2">
      <c r="A12600" s="489" t="s">
        <v>9257</v>
      </c>
      <c r="B12600" s="489" t="s">
        <v>5432</v>
      </c>
      <c r="C12600" s="490">
        <v>6202</v>
      </c>
      <c r="D12600" s="490">
        <v>969.37260000000003</v>
      </c>
    </row>
    <row r="12601" spans="1:4" x14ac:dyDescent="0.2">
      <c r="A12601" s="489" t="s">
        <v>9257</v>
      </c>
      <c r="B12601" s="489" t="s">
        <v>5153</v>
      </c>
      <c r="C12601" s="490">
        <v>823.28571428571399</v>
      </c>
      <c r="D12601" s="490">
        <v>0</v>
      </c>
    </row>
    <row r="12602" spans="1:4" x14ac:dyDescent="0.2">
      <c r="A12602" s="489" t="s">
        <v>9257</v>
      </c>
      <c r="B12602" s="489" t="s">
        <v>4904</v>
      </c>
      <c r="C12602" s="490">
        <v>1921</v>
      </c>
      <c r="D12602" s="490">
        <v>335.21450000000004</v>
      </c>
    </row>
    <row r="12603" spans="1:4" x14ac:dyDescent="0.2">
      <c r="A12603" s="489" t="s">
        <v>9257</v>
      </c>
      <c r="B12603" s="489" t="s">
        <v>5153</v>
      </c>
      <c r="C12603" s="490">
        <v>2493</v>
      </c>
      <c r="D12603" s="490">
        <v>0</v>
      </c>
    </row>
    <row r="12604" spans="1:4" x14ac:dyDescent="0.2">
      <c r="A12604" s="489" t="s">
        <v>9257</v>
      </c>
      <c r="B12604" s="489" t="s">
        <v>5430</v>
      </c>
      <c r="C12604" s="490">
        <v>5817</v>
      </c>
      <c r="D12604" s="490">
        <v>947.00760000000002</v>
      </c>
    </row>
    <row r="12605" spans="1:4" x14ac:dyDescent="0.2">
      <c r="A12605" s="489" t="s">
        <v>9257</v>
      </c>
      <c r="B12605" s="489" t="s">
        <v>5153</v>
      </c>
      <c r="C12605" s="490">
        <v>1381.7142857142901</v>
      </c>
      <c r="D12605" s="490">
        <v>0</v>
      </c>
    </row>
    <row r="12606" spans="1:4" x14ac:dyDescent="0.2">
      <c r="A12606" s="489" t="s">
        <v>9257</v>
      </c>
      <c r="B12606" s="489" t="s">
        <v>5436</v>
      </c>
      <c r="C12606" s="490">
        <v>3224</v>
      </c>
      <c r="D12606" s="490">
        <v>468.76960000000003</v>
      </c>
    </row>
    <row r="12607" spans="1:4" x14ac:dyDescent="0.2">
      <c r="A12607" s="489" t="s">
        <v>9257</v>
      </c>
      <c r="B12607" s="489" t="s">
        <v>5153</v>
      </c>
      <c r="C12607" s="490">
        <v>1316.1428571428601</v>
      </c>
      <c r="D12607" s="490">
        <v>0</v>
      </c>
    </row>
    <row r="12608" spans="1:4" x14ac:dyDescent="0.2">
      <c r="A12608" s="489" t="s">
        <v>9257</v>
      </c>
      <c r="B12608" s="489" t="s">
        <v>4904</v>
      </c>
      <c r="C12608" s="490">
        <v>3071</v>
      </c>
      <c r="D12608" s="490">
        <v>535.8895</v>
      </c>
    </row>
    <row r="12609" spans="1:4" x14ac:dyDescent="0.2">
      <c r="A12609" s="489" t="s">
        <v>9257</v>
      </c>
      <c r="B12609" s="489" t="s">
        <v>4900</v>
      </c>
      <c r="C12609" s="490">
        <v>823</v>
      </c>
      <c r="D12609" s="490">
        <v>147.31700000000001</v>
      </c>
    </row>
    <row r="12610" spans="1:4" x14ac:dyDescent="0.2">
      <c r="A12610" s="489" t="s">
        <v>9257</v>
      </c>
      <c r="B12610" s="489" t="s">
        <v>5153</v>
      </c>
      <c r="C12610" s="490">
        <v>352.49477221807302</v>
      </c>
      <c r="D12610" s="490">
        <v>0</v>
      </c>
    </row>
    <row r="12611" spans="1:4" x14ac:dyDescent="0.2">
      <c r="A12611" s="489" t="s">
        <v>9257</v>
      </c>
      <c r="B12611" s="489" t="s">
        <v>5153</v>
      </c>
      <c r="C12611" s="490">
        <v>725.25</v>
      </c>
      <c r="D12611" s="490">
        <v>0</v>
      </c>
    </row>
    <row r="12612" spans="1:4" x14ac:dyDescent="0.2">
      <c r="A12612" s="489" t="s">
        <v>9257</v>
      </c>
      <c r="B12612" s="489" t="s">
        <v>5876</v>
      </c>
      <c r="C12612" s="490">
        <v>2901</v>
      </c>
      <c r="D12612" s="490">
        <v>373.64879999999999</v>
      </c>
    </row>
    <row r="12613" spans="1:4" x14ac:dyDescent="0.2">
      <c r="A12613" s="489" t="s">
        <v>9257</v>
      </c>
      <c r="B12613" s="489" t="s">
        <v>5153</v>
      </c>
      <c r="C12613" s="490">
        <v>2850.8571428571399</v>
      </c>
      <c r="D12613" s="490">
        <v>0</v>
      </c>
    </row>
    <row r="12614" spans="1:4" x14ac:dyDescent="0.2">
      <c r="A12614" s="489" t="s">
        <v>9257</v>
      </c>
      <c r="B12614" s="489" t="s">
        <v>5429</v>
      </c>
      <c r="C12614" s="490">
        <v>6652</v>
      </c>
      <c r="D12614" s="490">
        <v>1106.8928000000001</v>
      </c>
    </row>
    <row r="12615" spans="1:4" x14ac:dyDescent="0.2">
      <c r="A12615" s="489" t="s">
        <v>9257</v>
      </c>
      <c r="B12615" s="489" t="s">
        <v>5153</v>
      </c>
      <c r="C12615" s="490">
        <v>1406.1428571428601</v>
      </c>
      <c r="D12615" s="490">
        <v>0</v>
      </c>
    </row>
    <row r="12616" spans="1:4" x14ac:dyDescent="0.2">
      <c r="A12616" s="489" t="s">
        <v>9257</v>
      </c>
      <c r="B12616" s="489" t="s">
        <v>4884</v>
      </c>
      <c r="C12616" s="490">
        <v>3281</v>
      </c>
      <c r="D12616" s="490">
        <v>620.76520000000005</v>
      </c>
    </row>
    <row r="12617" spans="1:4" x14ac:dyDescent="0.2">
      <c r="A12617" s="489" t="s">
        <v>9257</v>
      </c>
      <c r="B12617" s="489" t="s">
        <v>5153</v>
      </c>
      <c r="C12617" s="490">
        <v>1946.1428571428601</v>
      </c>
      <c r="D12617" s="490">
        <v>0</v>
      </c>
    </row>
    <row r="12618" spans="1:4" x14ac:dyDescent="0.2">
      <c r="A12618" s="489" t="s">
        <v>9257</v>
      </c>
      <c r="B12618" s="489" t="s">
        <v>5435</v>
      </c>
      <c r="C12618" s="490">
        <v>4541</v>
      </c>
      <c r="D12618" s="490">
        <v>672.06799999999998</v>
      </c>
    </row>
    <row r="12619" spans="1:4" x14ac:dyDescent="0.2">
      <c r="A12619" s="489" t="s">
        <v>9257</v>
      </c>
      <c r="B12619" s="489" t="s">
        <v>5153</v>
      </c>
      <c r="C12619" s="490">
        <v>2228.5714285714303</v>
      </c>
      <c r="D12619" s="490">
        <v>0</v>
      </c>
    </row>
    <row r="12620" spans="1:4" x14ac:dyDescent="0.2">
      <c r="A12620" s="489" t="s">
        <v>9257</v>
      </c>
      <c r="B12620" s="489" t="s">
        <v>5428</v>
      </c>
      <c r="C12620" s="490">
        <v>5200</v>
      </c>
      <c r="D12620" s="490">
        <v>885.04000000000008</v>
      </c>
    </row>
    <row r="12621" spans="1:4" x14ac:dyDescent="0.2">
      <c r="A12621" s="489" t="s">
        <v>9257</v>
      </c>
      <c r="B12621" s="489" t="s">
        <v>5153</v>
      </c>
      <c r="C12621" s="490">
        <v>3639</v>
      </c>
      <c r="D12621" s="490">
        <v>0</v>
      </c>
    </row>
    <row r="12622" spans="1:4" x14ac:dyDescent="0.2">
      <c r="A12622" s="489" t="s">
        <v>9257</v>
      </c>
      <c r="B12622" s="489" t="s">
        <v>4892</v>
      </c>
      <c r="C12622" s="490">
        <v>8491</v>
      </c>
      <c r="D12622" s="490">
        <v>1574.2314000000001</v>
      </c>
    </row>
    <row r="12623" spans="1:4" x14ac:dyDescent="0.2">
      <c r="A12623" s="489" t="s">
        <v>9257</v>
      </c>
      <c r="B12623" s="489" t="s">
        <v>5153</v>
      </c>
      <c r="C12623" s="490">
        <v>1944</v>
      </c>
      <c r="D12623" s="490">
        <v>0</v>
      </c>
    </row>
    <row r="12624" spans="1:4" x14ac:dyDescent="0.2">
      <c r="A12624" s="489" t="s">
        <v>9257</v>
      </c>
      <c r="B12624" s="489" t="s">
        <v>4884</v>
      </c>
      <c r="C12624" s="490">
        <v>4536</v>
      </c>
      <c r="D12624" s="490">
        <v>858.21120000000008</v>
      </c>
    </row>
    <row r="12625" spans="1:4" x14ac:dyDescent="0.2">
      <c r="A12625" s="489" t="s">
        <v>9257</v>
      </c>
      <c r="B12625" s="489" t="s">
        <v>5153</v>
      </c>
      <c r="C12625" s="490">
        <v>2188.2857142857101</v>
      </c>
      <c r="D12625" s="490">
        <v>0</v>
      </c>
    </row>
    <row r="12626" spans="1:4" x14ac:dyDescent="0.2">
      <c r="A12626" s="489" t="s">
        <v>9257</v>
      </c>
      <c r="B12626" s="489" t="s">
        <v>4892</v>
      </c>
      <c r="C12626" s="490">
        <v>5106</v>
      </c>
      <c r="D12626" s="490">
        <v>946.65240000000006</v>
      </c>
    </row>
    <row r="12627" spans="1:4" x14ac:dyDescent="0.2">
      <c r="A12627" s="489" t="s">
        <v>9257</v>
      </c>
      <c r="B12627" s="489" t="s">
        <v>5153</v>
      </c>
      <c r="C12627" s="490">
        <v>1141.7142857142901</v>
      </c>
      <c r="D12627" s="490">
        <v>0</v>
      </c>
    </row>
    <row r="12628" spans="1:4" x14ac:dyDescent="0.2">
      <c r="A12628" s="489" t="s">
        <v>9257</v>
      </c>
      <c r="B12628" s="489" t="s">
        <v>5435</v>
      </c>
      <c r="C12628" s="490">
        <v>2664</v>
      </c>
      <c r="D12628" s="490">
        <v>394.27199999999999</v>
      </c>
    </row>
    <row r="12629" spans="1:4" x14ac:dyDescent="0.2">
      <c r="A12629" s="489" t="s">
        <v>9257</v>
      </c>
      <c r="B12629" s="489" t="s">
        <v>5153</v>
      </c>
      <c r="C12629" s="490">
        <v>2074.2857142857101</v>
      </c>
      <c r="D12629" s="490">
        <v>0</v>
      </c>
    </row>
    <row r="12630" spans="1:4" x14ac:dyDescent="0.2">
      <c r="A12630" s="489" t="s">
        <v>9257</v>
      </c>
      <c r="B12630" s="489" t="s">
        <v>5434</v>
      </c>
      <c r="C12630" s="490">
        <v>4840</v>
      </c>
      <c r="D12630" s="490">
        <v>729.38800000000003</v>
      </c>
    </row>
    <row r="12631" spans="1:4" x14ac:dyDescent="0.2">
      <c r="A12631" s="489" t="s">
        <v>9257</v>
      </c>
      <c r="B12631" s="489" t="s">
        <v>5153</v>
      </c>
      <c r="C12631" s="490">
        <v>3432.7983354673502</v>
      </c>
      <c r="D12631" s="490">
        <v>0</v>
      </c>
    </row>
    <row r="12632" spans="1:4" x14ac:dyDescent="0.2">
      <c r="A12632" s="489" t="s">
        <v>9257</v>
      </c>
      <c r="B12632" s="489" t="s">
        <v>4892</v>
      </c>
      <c r="C12632" s="490">
        <v>8012</v>
      </c>
      <c r="D12632" s="490">
        <v>1485.4248</v>
      </c>
    </row>
    <row r="12633" spans="1:4" x14ac:dyDescent="0.2">
      <c r="A12633" s="489" t="s">
        <v>9257</v>
      </c>
      <c r="B12633" s="489" t="s">
        <v>5153</v>
      </c>
      <c r="C12633" s="490">
        <v>1245.42857142857</v>
      </c>
      <c r="D12633" s="490">
        <v>0</v>
      </c>
    </row>
    <row r="12634" spans="1:4" x14ac:dyDescent="0.2">
      <c r="A12634" s="489" t="s">
        <v>9257</v>
      </c>
      <c r="B12634" s="489" t="s">
        <v>5434</v>
      </c>
      <c r="C12634" s="490">
        <v>2906</v>
      </c>
      <c r="D12634" s="490">
        <v>437.93420000000003</v>
      </c>
    </row>
    <row r="12635" spans="1:4" x14ac:dyDescent="0.2">
      <c r="A12635" s="489" t="s">
        <v>9257</v>
      </c>
      <c r="B12635" s="489" t="s">
        <v>5153</v>
      </c>
      <c r="C12635" s="490">
        <v>1608.42857142857</v>
      </c>
      <c r="D12635" s="490">
        <v>0</v>
      </c>
    </row>
    <row r="12636" spans="1:4" x14ac:dyDescent="0.2">
      <c r="A12636" s="489" t="s">
        <v>9257</v>
      </c>
      <c r="B12636" s="489" t="s">
        <v>4888</v>
      </c>
      <c r="C12636" s="490">
        <v>3753</v>
      </c>
      <c r="D12636" s="490">
        <v>702.93690000000004</v>
      </c>
    </row>
    <row r="12637" spans="1:4" x14ac:dyDescent="0.2">
      <c r="A12637" s="489" t="s">
        <v>9257</v>
      </c>
      <c r="B12637" s="489" t="s">
        <v>5153</v>
      </c>
      <c r="C12637" s="490">
        <v>1160.25</v>
      </c>
      <c r="D12637" s="490">
        <v>0</v>
      </c>
    </row>
    <row r="12638" spans="1:4" x14ac:dyDescent="0.2">
      <c r="A12638" s="489" t="s">
        <v>9257</v>
      </c>
      <c r="B12638" s="489" t="s">
        <v>5868</v>
      </c>
      <c r="C12638" s="490">
        <v>4641</v>
      </c>
      <c r="D12638" s="490">
        <v>609.82740000000001</v>
      </c>
    </row>
    <row r="12639" spans="1:4" x14ac:dyDescent="0.2">
      <c r="A12639" s="489" t="s">
        <v>9257</v>
      </c>
      <c r="B12639" s="489" t="s">
        <v>5153</v>
      </c>
      <c r="C12639" s="490">
        <v>894.5</v>
      </c>
      <c r="D12639" s="490">
        <v>0</v>
      </c>
    </row>
    <row r="12640" spans="1:4" x14ac:dyDescent="0.2">
      <c r="A12640" s="489" t="s">
        <v>9257</v>
      </c>
      <c r="B12640" s="489" t="s">
        <v>5856</v>
      </c>
      <c r="C12640" s="490">
        <v>3578</v>
      </c>
      <c r="D12640" s="490">
        <v>484.81900000000002</v>
      </c>
    </row>
    <row r="12641" spans="1:4" x14ac:dyDescent="0.2">
      <c r="A12641" s="489" t="s">
        <v>9257</v>
      </c>
      <c r="B12641" s="489" t="s">
        <v>5153</v>
      </c>
      <c r="C12641" s="490">
        <v>2571.4285714285702</v>
      </c>
      <c r="D12641" s="490">
        <v>0</v>
      </c>
    </row>
    <row r="12642" spans="1:4" x14ac:dyDescent="0.2">
      <c r="A12642" s="489" t="s">
        <v>9257</v>
      </c>
      <c r="B12642" s="489" t="s">
        <v>4896</v>
      </c>
      <c r="C12642" s="490">
        <v>6000</v>
      </c>
      <c r="D12642" s="490">
        <v>1101.6000000000001</v>
      </c>
    </row>
    <row r="12643" spans="1:4" x14ac:dyDescent="0.2">
      <c r="A12643" s="489" t="s">
        <v>9257</v>
      </c>
      <c r="B12643" s="489" t="s">
        <v>5153</v>
      </c>
      <c r="C12643" s="490">
        <v>2315.7109665427502</v>
      </c>
      <c r="D12643" s="490">
        <v>0</v>
      </c>
    </row>
    <row r="12644" spans="1:4" x14ac:dyDescent="0.2">
      <c r="A12644" s="489" t="s">
        <v>9257</v>
      </c>
      <c r="B12644" s="489" t="s">
        <v>5429</v>
      </c>
      <c r="C12644" s="490">
        <v>5405</v>
      </c>
      <c r="D12644" s="490">
        <v>899.39200000000005</v>
      </c>
    </row>
    <row r="12645" spans="1:4" x14ac:dyDescent="0.2">
      <c r="A12645" s="489" t="s">
        <v>9257</v>
      </c>
      <c r="B12645" s="489" t="s">
        <v>5153</v>
      </c>
      <c r="C12645" s="490">
        <v>1231.7142857142901</v>
      </c>
      <c r="D12645" s="490">
        <v>0</v>
      </c>
    </row>
    <row r="12646" spans="1:4" x14ac:dyDescent="0.2">
      <c r="A12646" s="489" t="s">
        <v>9257</v>
      </c>
      <c r="B12646" s="489" t="s">
        <v>5430</v>
      </c>
      <c r="C12646" s="490">
        <v>2874</v>
      </c>
      <c r="D12646" s="490">
        <v>467.88720000000001</v>
      </c>
    </row>
    <row r="12647" spans="1:4" x14ac:dyDescent="0.2">
      <c r="A12647" s="489" t="s">
        <v>9257</v>
      </c>
      <c r="B12647" s="489" t="s">
        <v>5153</v>
      </c>
      <c r="C12647" s="490">
        <v>1721.57142857143</v>
      </c>
      <c r="D12647" s="490">
        <v>0</v>
      </c>
    </row>
    <row r="12648" spans="1:4" x14ac:dyDescent="0.2">
      <c r="A12648" s="489" t="s">
        <v>9257</v>
      </c>
      <c r="B12648" s="489" t="s">
        <v>5437</v>
      </c>
      <c r="C12648" s="490">
        <v>4017</v>
      </c>
      <c r="D12648" s="490">
        <v>573.22590000000002</v>
      </c>
    </row>
    <row r="12649" spans="1:4" x14ac:dyDescent="0.2">
      <c r="A12649" s="489" t="s">
        <v>9257</v>
      </c>
      <c r="B12649" s="489" t="s">
        <v>5153</v>
      </c>
      <c r="C12649" s="490">
        <v>214.5</v>
      </c>
      <c r="D12649" s="490">
        <v>0</v>
      </c>
    </row>
    <row r="12650" spans="1:4" x14ac:dyDescent="0.2">
      <c r="A12650" s="489" t="s">
        <v>9257</v>
      </c>
      <c r="B12650" s="489" t="s">
        <v>5876</v>
      </c>
      <c r="C12650" s="490">
        <v>858</v>
      </c>
      <c r="D12650" s="490">
        <v>110.5104</v>
      </c>
    </row>
    <row r="12651" spans="1:4" x14ac:dyDescent="0.2">
      <c r="A12651" s="489" t="s">
        <v>9257</v>
      </c>
      <c r="B12651" s="489" t="s">
        <v>5153</v>
      </c>
      <c r="C12651" s="490">
        <v>1397</v>
      </c>
      <c r="D12651" s="490">
        <v>0</v>
      </c>
    </row>
    <row r="12652" spans="1:4" x14ac:dyDescent="0.2">
      <c r="A12652" s="489" t="s">
        <v>9257</v>
      </c>
      <c r="B12652" s="489" t="s">
        <v>5860</v>
      </c>
      <c r="C12652" s="490">
        <v>5588</v>
      </c>
      <c r="D12652" s="490">
        <v>749.35080000000005</v>
      </c>
    </row>
    <row r="12653" spans="1:4" x14ac:dyDescent="0.2">
      <c r="A12653" s="489" t="s">
        <v>9257</v>
      </c>
      <c r="B12653" s="489" t="s">
        <v>5153</v>
      </c>
      <c r="C12653" s="490">
        <v>683.75</v>
      </c>
      <c r="D12653" s="490">
        <v>0</v>
      </c>
    </row>
    <row r="12654" spans="1:4" x14ac:dyDescent="0.2">
      <c r="A12654" s="489" t="s">
        <v>9257</v>
      </c>
      <c r="B12654" s="489" t="s">
        <v>5439</v>
      </c>
      <c r="C12654" s="490">
        <v>2735</v>
      </c>
      <c r="D12654" s="490">
        <v>379.61799999999999</v>
      </c>
    </row>
    <row r="12655" spans="1:4" x14ac:dyDescent="0.2">
      <c r="A12655" s="489" t="s">
        <v>9257</v>
      </c>
      <c r="B12655" s="489" t="s">
        <v>5153</v>
      </c>
      <c r="C12655" s="490">
        <v>1973.4519406963202</v>
      </c>
      <c r="D12655" s="490">
        <v>0</v>
      </c>
    </row>
    <row r="12656" spans="1:4" x14ac:dyDescent="0.2">
      <c r="A12656" s="489" t="s">
        <v>9257</v>
      </c>
      <c r="B12656" s="489" t="s">
        <v>4888</v>
      </c>
      <c r="C12656" s="490">
        <v>4606</v>
      </c>
      <c r="D12656" s="490">
        <v>862.7038</v>
      </c>
    </row>
    <row r="12657" spans="1:4" x14ac:dyDescent="0.2">
      <c r="A12657" s="489" t="s">
        <v>9257</v>
      </c>
      <c r="B12657" s="489" t="s">
        <v>5153</v>
      </c>
      <c r="C12657" s="490">
        <v>528.42857142857099</v>
      </c>
      <c r="D12657" s="490">
        <v>0</v>
      </c>
    </row>
    <row r="12658" spans="1:4" x14ac:dyDescent="0.2">
      <c r="A12658" s="489" t="s">
        <v>9257</v>
      </c>
      <c r="B12658" s="489" t="s">
        <v>5432</v>
      </c>
      <c r="C12658" s="490">
        <v>1233</v>
      </c>
      <c r="D12658" s="490">
        <v>192.71790000000001</v>
      </c>
    </row>
    <row r="12659" spans="1:4" x14ac:dyDescent="0.2">
      <c r="A12659" s="489" t="s">
        <v>9257</v>
      </c>
      <c r="B12659" s="489" t="s">
        <v>5153</v>
      </c>
      <c r="C12659" s="490">
        <v>1590.42857142857</v>
      </c>
      <c r="D12659" s="490">
        <v>0</v>
      </c>
    </row>
    <row r="12660" spans="1:4" x14ac:dyDescent="0.2">
      <c r="A12660" s="489" t="s">
        <v>9257</v>
      </c>
      <c r="B12660" s="489" t="s">
        <v>5435</v>
      </c>
      <c r="C12660" s="490">
        <v>3711</v>
      </c>
      <c r="D12660" s="490">
        <v>549.22800000000007</v>
      </c>
    </row>
    <row r="12661" spans="1:4" x14ac:dyDescent="0.2">
      <c r="A12661" s="489" t="s">
        <v>9257</v>
      </c>
      <c r="B12661" s="489" t="s">
        <v>5153</v>
      </c>
      <c r="C12661" s="490">
        <v>3004.7142857142903</v>
      </c>
      <c r="D12661" s="490">
        <v>0</v>
      </c>
    </row>
    <row r="12662" spans="1:4" x14ac:dyDescent="0.2">
      <c r="A12662" s="489" t="s">
        <v>9257</v>
      </c>
      <c r="B12662" s="489" t="s">
        <v>5430</v>
      </c>
      <c r="C12662" s="490">
        <v>7011</v>
      </c>
      <c r="D12662" s="490">
        <v>1141.3908000000001</v>
      </c>
    </row>
    <row r="12663" spans="1:4" x14ac:dyDescent="0.2">
      <c r="A12663" s="489" t="s">
        <v>9257</v>
      </c>
      <c r="B12663" s="489" t="s">
        <v>5888</v>
      </c>
      <c r="C12663" s="490">
        <v>4146</v>
      </c>
      <c r="D12663" s="490">
        <v>524.46900000000005</v>
      </c>
    </row>
    <row r="12664" spans="1:4" x14ac:dyDescent="0.2">
      <c r="A12664" s="489" t="s">
        <v>9257</v>
      </c>
      <c r="B12664" s="489" t="s">
        <v>5153</v>
      </c>
      <c r="C12664" s="490">
        <v>1255.7142857142901</v>
      </c>
      <c r="D12664" s="490">
        <v>0</v>
      </c>
    </row>
    <row r="12665" spans="1:4" x14ac:dyDescent="0.2">
      <c r="A12665" s="489" t="s">
        <v>9257</v>
      </c>
      <c r="B12665" s="489" t="s">
        <v>5428</v>
      </c>
      <c r="C12665" s="490">
        <v>2930</v>
      </c>
      <c r="D12665" s="490">
        <v>498.68600000000004</v>
      </c>
    </row>
    <row r="12666" spans="1:4" x14ac:dyDescent="0.2">
      <c r="A12666" s="489" t="s">
        <v>9257</v>
      </c>
      <c r="B12666" s="489" t="s">
        <v>5153</v>
      </c>
      <c r="C12666" s="490">
        <v>1875.4285714285702</v>
      </c>
      <c r="D12666" s="490">
        <v>0</v>
      </c>
    </row>
    <row r="12667" spans="1:4" x14ac:dyDescent="0.2">
      <c r="A12667" s="489" t="s">
        <v>9257</v>
      </c>
      <c r="B12667" s="489" t="s">
        <v>5433</v>
      </c>
      <c r="C12667" s="490">
        <v>4376</v>
      </c>
      <c r="D12667" s="490">
        <v>671.71600000000001</v>
      </c>
    </row>
    <row r="12668" spans="1:4" x14ac:dyDescent="0.2">
      <c r="A12668" s="489" t="s">
        <v>9257</v>
      </c>
      <c r="B12668" s="489" t="s">
        <v>5153</v>
      </c>
      <c r="C12668" s="490">
        <v>1321.7142857142901</v>
      </c>
      <c r="D12668" s="490">
        <v>0</v>
      </c>
    </row>
    <row r="12669" spans="1:4" x14ac:dyDescent="0.2">
      <c r="A12669" s="489" t="s">
        <v>9257</v>
      </c>
      <c r="B12669" s="489" t="s">
        <v>5428</v>
      </c>
      <c r="C12669" s="490">
        <v>3084</v>
      </c>
      <c r="D12669" s="490">
        <v>524.89679999999998</v>
      </c>
    </row>
    <row r="12670" spans="1:4" x14ac:dyDescent="0.2">
      <c r="A12670" s="489" t="s">
        <v>9257</v>
      </c>
      <c r="B12670" s="489" t="s">
        <v>5153</v>
      </c>
      <c r="C12670" s="490">
        <v>3218.1428571428601</v>
      </c>
      <c r="D12670" s="490">
        <v>0</v>
      </c>
    </row>
    <row r="12671" spans="1:4" x14ac:dyDescent="0.2">
      <c r="A12671" s="489" t="s">
        <v>9257</v>
      </c>
      <c r="B12671" s="489" t="s">
        <v>5430</v>
      </c>
      <c r="C12671" s="490">
        <v>7509</v>
      </c>
      <c r="D12671" s="490">
        <v>1222.4652000000001</v>
      </c>
    </row>
    <row r="12672" spans="1:4" x14ac:dyDescent="0.2">
      <c r="A12672" s="489" t="s">
        <v>9257</v>
      </c>
      <c r="B12672" s="489" t="s">
        <v>5153</v>
      </c>
      <c r="C12672" s="490">
        <v>1494.5</v>
      </c>
      <c r="D12672" s="490">
        <v>0</v>
      </c>
    </row>
    <row r="12673" spans="1:4" x14ac:dyDescent="0.2">
      <c r="A12673" s="489" t="s">
        <v>9257</v>
      </c>
      <c r="B12673" s="489" t="s">
        <v>5864</v>
      </c>
      <c r="C12673" s="490">
        <v>5978</v>
      </c>
      <c r="D12673" s="490">
        <v>793.87840000000006</v>
      </c>
    </row>
    <row r="12674" spans="1:4" x14ac:dyDescent="0.2">
      <c r="A12674" s="489" t="s">
        <v>9257</v>
      </c>
      <c r="B12674" s="489" t="s">
        <v>5153</v>
      </c>
      <c r="C12674" s="490">
        <v>1983.4285714285702</v>
      </c>
      <c r="D12674" s="490">
        <v>0</v>
      </c>
    </row>
    <row r="12675" spans="1:4" x14ac:dyDescent="0.2">
      <c r="A12675" s="489" t="s">
        <v>9257</v>
      </c>
      <c r="B12675" s="489" t="s">
        <v>5435</v>
      </c>
      <c r="C12675" s="490">
        <v>4628</v>
      </c>
      <c r="D12675" s="490">
        <v>684.94400000000007</v>
      </c>
    </row>
    <row r="12676" spans="1:4" x14ac:dyDescent="0.2">
      <c r="A12676" s="489" t="s">
        <v>9257</v>
      </c>
      <c r="B12676" s="489" t="s">
        <v>5884</v>
      </c>
      <c r="C12676" s="490">
        <v>4394</v>
      </c>
      <c r="D12676" s="490">
        <v>557.59860000000003</v>
      </c>
    </row>
    <row r="12677" spans="1:4" x14ac:dyDescent="0.2">
      <c r="A12677" s="489" t="s">
        <v>9257</v>
      </c>
      <c r="B12677" s="489" t="s">
        <v>1129</v>
      </c>
      <c r="C12677" s="490">
        <v>28716.3692556313</v>
      </c>
      <c r="D12677" s="490">
        <v>14131.3253106961</v>
      </c>
    </row>
    <row r="12678" spans="1:4" x14ac:dyDescent="0.2">
      <c r="A12678" s="489" t="s">
        <v>9257</v>
      </c>
      <c r="B12678" s="489" t="s">
        <v>1130</v>
      </c>
      <c r="C12678" s="490">
        <v>66813.419134768701</v>
      </c>
      <c r="D12678" s="490">
        <v>31282.042838898702</v>
      </c>
    </row>
    <row r="12679" spans="1:4" x14ac:dyDescent="0.2">
      <c r="A12679" s="489" t="s">
        <v>9257</v>
      </c>
      <c r="B12679" s="489" t="s">
        <v>1129</v>
      </c>
      <c r="C12679" s="490">
        <v>28391.607120320899</v>
      </c>
      <c r="D12679" s="490">
        <v>13971.5098639099</v>
      </c>
    </row>
    <row r="12680" spans="1:4" x14ac:dyDescent="0.2">
      <c r="A12680" s="489" t="s">
        <v>9257</v>
      </c>
      <c r="B12680" s="489" t="s">
        <v>1130</v>
      </c>
      <c r="C12680" s="490">
        <v>66247.083280748702</v>
      </c>
      <c r="D12680" s="490">
        <v>31016.884392046501</v>
      </c>
    </row>
    <row r="12681" spans="1:4" x14ac:dyDescent="0.2">
      <c r="A12681" s="489" t="s">
        <v>9257</v>
      </c>
      <c r="B12681" s="489" t="s">
        <v>1131</v>
      </c>
      <c r="C12681" s="490">
        <v>46940.790438930504</v>
      </c>
      <c r="D12681" s="490">
        <v>21733.585973224799</v>
      </c>
    </row>
    <row r="12682" spans="1:4" x14ac:dyDescent="0.2">
      <c r="A12682" s="489" t="s">
        <v>9257</v>
      </c>
      <c r="B12682" s="489" t="s">
        <v>4827</v>
      </c>
      <c r="C12682" s="490">
        <v>29317.625825082501</v>
      </c>
      <c r="D12682" s="490">
        <v>7162.2959890676602</v>
      </c>
    </row>
    <row r="12683" spans="1:4" x14ac:dyDescent="0.2">
      <c r="A12683" s="489" t="s">
        <v>9257</v>
      </c>
      <c r="B12683" s="489" t="s">
        <v>4832</v>
      </c>
      <c r="C12683" s="490">
        <v>2755.6930693069303</v>
      </c>
      <c r="D12683" s="490">
        <v>673.21581683168301</v>
      </c>
    </row>
    <row r="12684" spans="1:4" x14ac:dyDescent="0.2">
      <c r="A12684" s="489" t="s">
        <v>9257</v>
      </c>
      <c r="B12684" s="489" t="s">
        <v>4833</v>
      </c>
      <c r="C12684" s="490">
        <v>-2755.6930693069303</v>
      </c>
      <c r="D12684" s="490">
        <v>-451.38252475247504</v>
      </c>
    </row>
    <row r="12685" spans="1:4" x14ac:dyDescent="0.2">
      <c r="A12685" s="489" t="s">
        <v>9257</v>
      </c>
      <c r="B12685" s="489" t="s">
        <v>4829</v>
      </c>
      <c r="C12685" s="490">
        <v>68407.793591859197</v>
      </c>
      <c r="D12685" s="490">
        <v>15891.130451388901</v>
      </c>
    </row>
    <row r="12686" spans="1:4" x14ac:dyDescent="0.2">
      <c r="A12686" s="489" t="s">
        <v>9257</v>
      </c>
      <c r="B12686" s="489" t="s">
        <v>4830</v>
      </c>
      <c r="C12686" s="490">
        <v>44406.430583058303</v>
      </c>
      <c r="D12686" s="490">
        <v>9760.5334421562202</v>
      </c>
    </row>
    <row r="12687" spans="1:4" x14ac:dyDescent="0.2">
      <c r="A12687" s="489" t="s">
        <v>9257</v>
      </c>
      <c r="B12687" s="489" t="s">
        <v>4835</v>
      </c>
      <c r="C12687" s="490">
        <v>6429.9504950495002</v>
      </c>
      <c r="D12687" s="490">
        <v>1493.6775</v>
      </c>
    </row>
    <row r="12688" spans="1:4" x14ac:dyDescent="0.2">
      <c r="A12688" s="489" t="s">
        <v>9257</v>
      </c>
      <c r="B12688" s="489" t="s">
        <v>4836</v>
      </c>
      <c r="C12688" s="490">
        <v>-6429.9504950495002</v>
      </c>
      <c r="D12688" s="490">
        <v>-1053.2258910891101</v>
      </c>
    </row>
    <row r="12689" spans="1:4" x14ac:dyDescent="0.2">
      <c r="A12689" s="489" t="s">
        <v>9257</v>
      </c>
      <c r="B12689" s="489" t="s">
        <v>4838</v>
      </c>
      <c r="C12689" s="490">
        <v>4173.9564356435603</v>
      </c>
      <c r="D12689" s="490">
        <v>917.43562455445499</v>
      </c>
    </row>
    <row r="12690" spans="1:4" x14ac:dyDescent="0.2">
      <c r="A12690" s="489" t="s">
        <v>9257</v>
      </c>
      <c r="B12690" s="489" t="s">
        <v>4839</v>
      </c>
      <c r="C12690" s="490">
        <v>-4173.9564356435603</v>
      </c>
      <c r="D12690" s="490">
        <v>-683.69406415841604</v>
      </c>
    </row>
    <row r="12691" spans="1:4" x14ac:dyDescent="0.2">
      <c r="A12691" s="489" t="s">
        <v>9257</v>
      </c>
      <c r="B12691" s="489" t="s">
        <v>3291</v>
      </c>
      <c r="C12691" s="490">
        <v>39650.551429979401</v>
      </c>
      <c r="D12691" s="490">
        <v>13096.5771373222</v>
      </c>
    </row>
    <row r="12692" spans="1:4" x14ac:dyDescent="0.2">
      <c r="A12692" s="489" t="s">
        <v>9257</v>
      </c>
      <c r="B12692" s="489" t="s">
        <v>3292</v>
      </c>
      <c r="C12692" s="490">
        <v>41170.489234795299</v>
      </c>
      <c r="D12692" s="490">
        <v>12935.7677175727</v>
      </c>
    </row>
    <row r="12693" spans="1:4" x14ac:dyDescent="0.2">
      <c r="A12693" s="489" t="s">
        <v>9257</v>
      </c>
      <c r="B12693" s="489" t="s">
        <v>4011</v>
      </c>
      <c r="C12693" s="490">
        <v>51347.464101823403</v>
      </c>
      <c r="D12693" s="490">
        <v>14033.2619390283</v>
      </c>
    </row>
    <row r="12694" spans="1:4" x14ac:dyDescent="0.2">
      <c r="A12694" s="489" t="s">
        <v>9257</v>
      </c>
      <c r="B12694" s="489" t="s">
        <v>4012</v>
      </c>
      <c r="C12694" s="490">
        <v>256717.49523340201</v>
      </c>
      <c r="D12694" s="490">
        <v>66387.144267357697</v>
      </c>
    </row>
    <row r="12695" spans="1:4" x14ac:dyDescent="0.2">
      <c r="A12695" s="489" t="s">
        <v>9257</v>
      </c>
      <c r="B12695" s="489" t="s">
        <v>5153</v>
      </c>
      <c r="C12695" s="490">
        <v>44042.400000000001</v>
      </c>
      <c r="D12695" s="490">
        <v>0</v>
      </c>
    </row>
    <row r="12696" spans="1:4" x14ac:dyDescent="0.2">
      <c r="A12696" s="489" t="s">
        <v>9257</v>
      </c>
      <c r="B12696" s="489" t="s">
        <v>5430</v>
      </c>
      <c r="C12696" s="490">
        <v>8005.1035986913803</v>
      </c>
      <c r="D12696" s="490">
        <v>1303.2308658669601</v>
      </c>
    </row>
    <row r="12697" spans="1:4" x14ac:dyDescent="0.2">
      <c r="A12697" s="489" t="s">
        <v>9257</v>
      </c>
      <c r="B12697" s="489" t="s">
        <v>5446</v>
      </c>
      <c r="C12697" s="490">
        <v>24015.310796074202</v>
      </c>
      <c r="D12697" s="490">
        <v>3707.96398691385</v>
      </c>
    </row>
    <row r="12698" spans="1:4" x14ac:dyDescent="0.2">
      <c r="A12698" s="489" t="s">
        <v>9257</v>
      </c>
      <c r="B12698" s="489" t="s">
        <v>5447</v>
      </c>
      <c r="C12698" s="490">
        <v>276288.14560523402</v>
      </c>
      <c r="D12698" s="490">
        <v>38044.877649840804</v>
      </c>
    </row>
    <row r="12699" spans="1:4" x14ac:dyDescent="0.2">
      <c r="A12699" s="489" t="s">
        <v>9257</v>
      </c>
      <c r="B12699" s="489" t="s">
        <v>5431</v>
      </c>
      <c r="C12699" s="490">
        <v>6609.87922323966</v>
      </c>
      <c r="D12699" s="490">
        <v>1052.2927723397499</v>
      </c>
    </row>
    <row r="12700" spans="1:4" x14ac:dyDescent="0.2">
      <c r="A12700" s="489" t="s">
        <v>9257</v>
      </c>
      <c r="B12700" s="489" t="s">
        <v>6049</v>
      </c>
      <c r="C12700" s="490">
        <v>8373.3950000000004</v>
      </c>
      <c r="D12700" s="490">
        <v>288.53294159008203</v>
      </c>
    </row>
    <row r="12701" spans="1:4" x14ac:dyDescent="0.2">
      <c r="A12701" s="489" t="s">
        <v>9257</v>
      </c>
      <c r="B12701" s="489" t="s">
        <v>5449</v>
      </c>
      <c r="C12701" s="490">
        <v>19829.637669718999</v>
      </c>
      <c r="D12701" s="490">
        <v>2994.2752881275701</v>
      </c>
    </row>
    <row r="12702" spans="1:4" x14ac:dyDescent="0.2">
      <c r="A12702" s="489" t="s">
        <v>9257</v>
      </c>
      <c r="B12702" s="489" t="s">
        <v>5450</v>
      </c>
      <c r="C12702" s="490">
        <v>48921.038107041401</v>
      </c>
      <c r="D12702" s="490">
        <v>6589.6638330184705</v>
      </c>
    </row>
    <row r="12703" spans="1:4" x14ac:dyDescent="0.2">
      <c r="A12703" s="489" t="s">
        <v>9257</v>
      </c>
      <c r="B12703" s="489" t="s">
        <v>1129</v>
      </c>
      <c r="C12703" s="490">
        <v>29280.7639973527</v>
      </c>
      <c r="D12703" s="490">
        <v>14409.0639630973</v>
      </c>
    </row>
    <row r="12704" spans="1:4" x14ac:dyDescent="0.2">
      <c r="A12704" s="489" t="s">
        <v>9257</v>
      </c>
      <c r="B12704" s="489" t="s">
        <v>1130</v>
      </c>
      <c r="C12704" s="490">
        <v>68321.782660489698</v>
      </c>
      <c r="D12704" s="490">
        <v>31988.2586416413</v>
      </c>
    </row>
    <row r="12705" spans="1:4" x14ac:dyDescent="0.2">
      <c r="A12705" s="489" t="s">
        <v>9257</v>
      </c>
      <c r="B12705" s="489" t="s">
        <v>1131</v>
      </c>
      <c r="C12705" s="490">
        <v>79487.513998146896</v>
      </c>
      <c r="D12705" s="490">
        <v>36802.718981142003</v>
      </c>
    </row>
    <row r="12706" spans="1:4" x14ac:dyDescent="0.2">
      <c r="A12706" s="489" t="s">
        <v>9257</v>
      </c>
      <c r="B12706" s="489" t="s">
        <v>3265</v>
      </c>
      <c r="C12706" s="490">
        <v>68321.782660489698</v>
      </c>
      <c r="D12706" s="490">
        <v>25436.199684500301</v>
      </c>
    </row>
    <row r="12707" spans="1:4" x14ac:dyDescent="0.2">
      <c r="A12707" s="489" t="s">
        <v>9257</v>
      </c>
      <c r="B12707" s="489" t="s">
        <v>3264</v>
      </c>
      <c r="C12707" s="490">
        <v>29280.7639973527</v>
      </c>
      <c r="D12707" s="490">
        <v>11460.4910285639</v>
      </c>
    </row>
    <row r="12708" spans="1:4" x14ac:dyDescent="0.2">
      <c r="A12708" s="489" t="s">
        <v>9257</v>
      </c>
      <c r="B12708" s="489" t="s">
        <v>3266</v>
      </c>
      <c r="C12708" s="490">
        <v>167739.73668616801</v>
      </c>
      <c r="D12708" s="490">
        <v>59094.709234537004</v>
      </c>
    </row>
    <row r="12709" spans="1:4" x14ac:dyDescent="0.2">
      <c r="A12709" s="489" t="s">
        <v>9257</v>
      </c>
      <c r="B12709" s="489" t="s">
        <v>5002</v>
      </c>
      <c r="C12709" s="490">
        <v>456048.04913294798</v>
      </c>
      <c r="D12709" s="490">
        <v>42321.258959537598</v>
      </c>
    </row>
    <row r="12710" spans="1:4" x14ac:dyDescent="0.2">
      <c r="A12710" s="489" t="s">
        <v>9257</v>
      </c>
      <c r="B12710" s="489" t="s">
        <v>5000</v>
      </c>
      <c r="C12710" s="490">
        <v>512183.16473988403</v>
      </c>
      <c r="D12710" s="490">
        <v>45456.255870664703</v>
      </c>
    </row>
    <row r="12711" spans="1:4" x14ac:dyDescent="0.2">
      <c r="A12711" s="489" t="s">
        <v>9257</v>
      </c>
      <c r="B12711" s="489" t="s">
        <v>5001</v>
      </c>
      <c r="C12711" s="490">
        <v>511814.78805395</v>
      </c>
      <c r="D12711" s="490">
        <v>48156.653407996098</v>
      </c>
    </row>
    <row r="12712" spans="1:4" x14ac:dyDescent="0.2">
      <c r="A12712" s="489" t="s">
        <v>9257</v>
      </c>
      <c r="B12712" s="489" t="s">
        <v>4998</v>
      </c>
      <c r="C12712" s="490">
        <v>458082.12909441203</v>
      </c>
      <c r="D12712" s="490">
        <v>40554.010888728299</v>
      </c>
    </row>
    <row r="12713" spans="1:4" x14ac:dyDescent="0.2">
      <c r="A12713" s="489" t="s">
        <v>9257</v>
      </c>
      <c r="B12713" s="489" t="s">
        <v>4994</v>
      </c>
      <c r="C12713" s="490">
        <v>56601.878612716799</v>
      </c>
      <c r="D12713" s="490">
        <v>5099.8292630057804</v>
      </c>
    </row>
    <row r="12714" spans="1:4" x14ac:dyDescent="0.2">
      <c r="A12714" s="489" t="s">
        <v>9257</v>
      </c>
      <c r="B12714" s="489" t="s">
        <v>4999</v>
      </c>
      <c r="C12714" s="490">
        <v>507302.74566474004</v>
      </c>
      <c r="D12714" s="490">
        <v>42532.262196531803</v>
      </c>
    </row>
    <row r="12715" spans="1:4" x14ac:dyDescent="0.2">
      <c r="A12715" s="489" t="s">
        <v>9257</v>
      </c>
      <c r="B12715" s="489" t="s">
        <v>4995</v>
      </c>
      <c r="C12715" s="490">
        <v>72226.999036608904</v>
      </c>
      <c r="D12715" s="490">
        <v>6088.01374879576</v>
      </c>
    </row>
    <row r="12716" spans="1:4" x14ac:dyDescent="0.2">
      <c r="A12716" s="489" t="s">
        <v>9257</v>
      </c>
      <c r="B12716" s="489" t="s">
        <v>4996</v>
      </c>
      <c r="C12716" s="490">
        <v>174644.86994219699</v>
      </c>
      <c r="D12716" s="490">
        <v>14266.739425578</v>
      </c>
    </row>
    <row r="12717" spans="1:4" x14ac:dyDescent="0.2">
      <c r="A12717" s="489" t="s">
        <v>9257</v>
      </c>
      <c r="B12717" s="489" t="s">
        <v>4997</v>
      </c>
      <c r="C12717" s="490">
        <v>290443.280346821</v>
      </c>
      <c r="D12717" s="490">
        <v>25480.588984826602</v>
      </c>
    </row>
    <row r="12718" spans="1:4" x14ac:dyDescent="0.2">
      <c r="A12718" s="489" t="s">
        <v>9257</v>
      </c>
      <c r="B12718" s="489" t="s">
        <v>5537</v>
      </c>
      <c r="C12718" s="490">
        <v>120880.17822736</v>
      </c>
      <c r="D12718" s="490">
        <v>9962.9442894990407</v>
      </c>
    </row>
    <row r="12719" spans="1:4" x14ac:dyDescent="0.2">
      <c r="A12719" s="489" t="s">
        <v>9257</v>
      </c>
      <c r="B12719" s="489" t="s">
        <v>5536</v>
      </c>
      <c r="C12719" s="490">
        <v>48447.254335260099</v>
      </c>
      <c r="D12719" s="490">
        <v>4215.8800722543401</v>
      </c>
    </row>
    <row r="12720" spans="1:4" x14ac:dyDescent="0.2">
      <c r="A12720" s="489" t="s">
        <v>9257</v>
      </c>
      <c r="B12720" s="489" t="s">
        <v>5538</v>
      </c>
      <c r="C12720" s="490">
        <v>286178.34778419998</v>
      </c>
      <c r="D12720" s="490">
        <v>25358.263397158</v>
      </c>
    </row>
    <row r="12721" spans="1:4" x14ac:dyDescent="0.2">
      <c r="A12721" s="489" t="s">
        <v>9257</v>
      </c>
      <c r="B12721" s="489" t="s">
        <v>5002</v>
      </c>
      <c r="C12721" s="490">
        <v>141902.95086705202</v>
      </c>
      <c r="D12721" s="490">
        <v>12813.8364632948</v>
      </c>
    </row>
    <row r="12722" spans="1:4" x14ac:dyDescent="0.2">
      <c r="A12722" s="489" t="s">
        <v>9257</v>
      </c>
      <c r="B12722" s="489" t="s">
        <v>5000</v>
      </c>
      <c r="C12722" s="490">
        <v>159369.835260116</v>
      </c>
      <c r="D12722" s="490">
        <v>13745.648291185</v>
      </c>
    </row>
    <row r="12723" spans="1:4" x14ac:dyDescent="0.2">
      <c r="A12723" s="489" t="s">
        <v>9257</v>
      </c>
      <c r="B12723" s="489" t="s">
        <v>5001</v>
      </c>
      <c r="C12723" s="490">
        <v>159255.21194605</v>
      </c>
      <c r="D12723" s="490">
        <v>14586.1848621387</v>
      </c>
    </row>
    <row r="12724" spans="1:4" x14ac:dyDescent="0.2">
      <c r="A12724" s="489" t="s">
        <v>9257</v>
      </c>
      <c r="B12724" s="489" t="s">
        <v>4998</v>
      </c>
      <c r="C12724" s="490">
        <v>142535.870905588</v>
      </c>
      <c r="D12724" s="490">
        <v>12262.360974007701</v>
      </c>
    </row>
    <row r="12725" spans="1:4" x14ac:dyDescent="0.2">
      <c r="A12725" s="489" t="s">
        <v>9257</v>
      </c>
      <c r="B12725" s="489" t="s">
        <v>4994</v>
      </c>
      <c r="C12725" s="490">
        <v>17612.121387283201</v>
      </c>
      <c r="D12725" s="490">
        <v>1542.8218335260101</v>
      </c>
    </row>
    <row r="12726" spans="1:4" x14ac:dyDescent="0.2">
      <c r="A12726" s="489" t="s">
        <v>9257</v>
      </c>
      <c r="B12726" s="489" t="s">
        <v>4999</v>
      </c>
      <c r="C12726" s="490">
        <v>157851.25433525999</v>
      </c>
      <c r="D12726" s="490">
        <v>12839.621027630101</v>
      </c>
    </row>
    <row r="12727" spans="1:4" x14ac:dyDescent="0.2">
      <c r="A12727" s="489" t="s">
        <v>9257</v>
      </c>
      <c r="B12727" s="489" t="s">
        <v>4995</v>
      </c>
      <c r="C12727" s="490">
        <v>22474.0009633911</v>
      </c>
      <c r="D12727" s="490">
        <v>1838.14853879576</v>
      </c>
    </row>
    <row r="12728" spans="1:4" x14ac:dyDescent="0.2">
      <c r="A12728" s="489" t="s">
        <v>9257</v>
      </c>
      <c r="B12728" s="489" t="s">
        <v>4996</v>
      </c>
      <c r="C12728" s="490">
        <v>54342.130057803501</v>
      </c>
      <c r="D12728" s="490">
        <v>4303.3532792774604</v>
      </c>
    </row>
    <row r="12729" spans="1:4" x14ac:dyDescent="0.2">
      <c r="A12729" s="489" t="s">
        <v>9257</v>
      </c>
      <c r="B12729" s="489" t="s">
        <v>4997</v>
      </c>
      <c r="C12729" s="490">
        <v>90373.7196531792</v>
      </c>
      <c r="D12729" s="490">
        <v>7702.5521260404603</v>
      </c>
    </row>
    <row r="12730" spans="1:4" x14ac:dyDescent="0.2">
      <c r="A12730" s="489" t="s">
        <v>9257</v>
      </c>
      <c r="B12730" s="489" t="s">
        <v>5537</v>
      </c>
      <c r="C12730" s="490">
        <v>37612.821772639698</v>
      </c>
      <c r="D12730" s="490">
        <v>3006.01671606936</v>
      </c>
    </row>
    <row r="12731" spans="1:4" x14ac:dyDescent="0.2">
      <c r="A12731" s="489" t="s">
        <v>9257</v>
      </c>
      <c r="B12731" s="489" t="s">
        <v>5536</v>
      </c>
      <c r="C12731" s="490">
        <v>15074.745664739899</v>
      </c>
      <c r="D12731" s="490">
        <v>1274.1175035838201</v>
      </c>
    </row>
    <row r="12732" spans="1:4" x14ac:dyDescent="0.2">
      <c r="A12732" s="489" t="s">
        <v>9257</v>
      </c>
      <c r="B12732" s="489" t="s">
        <v>5538</v>
      </c>
      <c r="C12732" s="490">
        <v>89046.652215799608</v>
      </c>
      <c r="D12732" s="490">
        <v>7667.8072223025001</v>
      </c>
    </row>
    <row r="12733" spans="1:4" x14ac:dyDescent="0.2">
      <c r="A12733" s="489" t="s">
        <v>9257</v>
      </c>
      <c r="B12733" s="489" t="s">
        <v>5153</v>
      </c>
      <c r="C12733" s="490">
        <v>1529.6071428571402</v>
      </c>
      <c r="D12733" s="490">
        <v>0</v>
      </c>
    </row>
    <row r="12734" spans="1:4" x14ac:dyDescent="0.2">
      <c r="A12734" s="489" t="s">
        <v>9257</v>
      </c>
      <c r="B12734" s="489" t="s">
        <v>5429</v>
      </c>
      <c r="C12734" s="490">
        <v>3582</v>
      </c>
      <c r="D12734" s="490">
        <v>596.04480000000001</v>
      </c>
    </row>
    <row r="12735" spans="1:4" x14ac:dyDescent="0.2">
      <c r="A12735" s="489" t="s">
        <v>9257</v>
      </c>
      <c r="B12735" s="489" t="s">
        <v>4010</v>
      </c>
      <c r="C12735" s="490">
        <v>3356</v>
      </c>
      <c r="D12735" s="490">
        <v>964.51440000000002</v>
      </c>
    </row>
    <row r="12736" spans="1:4" x14ac:dyDescent="0.2">
      <c r="A12736" s="489" t="s">
        <v>9257</v>
      </c>
      <c r="B12736" s="489" t="s">
        <v>4014</v>
      </c>
      <c r="C12736" s="490">
        <v>832</v>
      </c>
      <c r="D12736" s="490">
        <v>239.11680000000001</v>
      </c>
    </row>
    <row r="12737" spans="1:4" x14ac:dyDescent="0.2">
      <c r="A12737" s="489" t="s">
        <v>9257</v>
      </c>
      <c r="B12737" s="489" t="s">
        <v>4015</v>
      </c>
      <c r="C12737" s="490">
        <v>-832</v>
      </c>
      <c r="D12737" s="490">
        <v>-136.2816</v>
      </c>
    </row>
    <row r="12738" spans="1:4" x14ac:dyDescent="0.2">
      <c r="A12738" s="489" t="s">
        <v>9257</v>
      </c>
      <c r="B12738" s="489" t="s">
        <v>5153</v>
      </c>
      <c r="C12738" s="490">
        <v>1707.75</v>
      </c>
      <c r="D12738" s="490">
        <v>0</v>
      </c>
    </row>
    <row r="12739" spans="1:4" x14ac:dyDescent="0.2">
      <c r="A12739" s="489" t="s">
        <v>9257</v>
      </c>
      <c r="B12739" s="489" t="s">
        <v>5872</v>
      </c>
      <c r="C12739" s="490">
        <v>6831</v>
      </c>
      <c r="D12739" s="490">
        <v>888.71310000000005</v>
      </c>
    </row>
    <row r="12740" spans="1:4" x14ac:dyDescent="0.2">
      <c r="A12740" s="489" t="s">
        <v>9257</v>
      </c>
      <c r="B12740" s="489" t="s">
        <v>5153</v>
      </c>
      <c r="C12740" s="490">
        <v>2697.8571428571399</v>
      </c>
      <c r="D12740" s="490">
        <v>0</v>
      </c>
    </row>
    <row r="12741" spans="1:4" x14ac:dyDescent="0.2">
      <c r="A12741" s="489" t="s">
        <v>9257</v>
      </c>
      <c r="B12741" s="489" t="s">
        <v>4896</v>
      </c>
      <c r="C12741" s="490">
        <v>6295</v>
      </c>
      <c r="D12741" s="490">
        <v>1155.7619999999999</v>
      </c>
    </row>
    <row r="12742" spans="1:4" x14ac:dyDescent="0.2">
      <c r="A12742" s="489" t="s">
        <v>9257</v>
      </c>
      <c r="B12742" s="489" t="s">
        <v>5153</v>
      </c>
      <c r="C12742" s="490">
        <v>1521</v>
      </c>
      <c r="D12742" s="490">
        <v>0</v>
      </c>
    </row>
    <row r="12743" spans="1:4" x14ac:dyDescent="0.2">
      <c r="A12743" s="489" t="s">
        <v>9257</v>
      </c>
      <c r="B12743" s="489" t="s">
        <v>4888</v>
      </c>
      <c r="C12743" s="490">
        <v>3549</v>
      </c>
      <c r="D12743" s="490">
        <v>664.72770000000003</v>
      </c>
    </row>
    <row r="12744" spans="1:4" x14ac:dyDescent="0.2">
      <c r="A12744" s="489" t="s">
        <v>9257</v>
      </c>
      <c r="B12744" s="489" t="s">
        <v>5153</v>
      </c>
      <c r="C12744" s="490">
        <v>892.5</v>
      </c>
      <c r="D12744" s="490">
        <v>0</v>
      </c>
    </row>
    <row r="12745" spans="1:4" x14ac:dyDescent="0.2">
      <c r="A12745" s="489" t="s">
        <v>9257</v>
      </c>
      <c r="B12745" s="489" t="s">
        <v>5438</v>
      </c>
      <c r="C12745" s="490">
        <v>3570</v>
      </c>
      <c r="D12745" s="490">
        <v>502.29900000000004</v>
      </c>
    </row>
    <row r="12746" spans="1:4" x14ac:dyDescent="0.2">
      <c r="A12746" s="489" t="s">
        <v>9257</v>
      </c>
      <c r="B12746" s="489" t="s">
        <v>5896</v>
      </c>
      <c r="C12746" s="490">
        <v>5543</v>
      </c>
      <c r="D12746" s="490">
        <v>697.86369999999999</v>
      </c>
    </row>
    <row r="12747" spans="1:4" x14ac:dyDescent="0.2">
      <c r="A12747" s="489" t="s">
        <v>9257</v>
      </c>
      <c r="B12747" s="489" t="s">
        <v>4010</v>
      </c>
      <c r="C12747" s="490">
        <v>551</v>
      </c>
      <c r="D12747" s="490">
        <v>158.35740000000001</v>
      </c>
    </row>
    <row r="12748" spans="1:4" x14ac:dyDescent="0.2">
      <c r="A12748" s="489" t="s">
        <v>9257</v>
      </c>
      <c r="B12748" s="489" t="s">
        <v>4014</v>
      </c>
      <c r="C12748" s="490">
        <v>683</v>
      </c>
      <c r="D12748" s="490">
        <v>196.29420000000002</v>
      </c>
    </row>
    <row r="12749" spans="1:4" x14ac:dyDescent="0.2">
      <c r="A12749" s="489" t="s">
        <v>9257</v>
      </c>
      <c r="B12749" s="489" t="s">
        <v>4015</v>
      </c>
      <c r="C12749" s="490">
        <v>-370.20000000000005</v>
      </c>
      <c r="D12749" s="490">
        <v>-60.638759999999998</v>
      </c>
    </row>
    <row r="12750" spans="1:4" x14ac:dyDescent="0.2">
      <c r="A12750" s="489" t="s">
        <v>9257</v>
      </c>
      <c r="B12750" s="489" t="s">
        <v>4016</v>
      </c>
      <c r="C12750" s="490">
        <v>-312.8</v>
      </c>
      <c r="D12750" s="490">
        <v>-37.536000000000001</v>
      </c>
    </row>
    <row r="12751" spans="1:4" x14ac:dyDescent="0.2">
      <c r="A12751" s="489" t="s">
        <v>9257</v>
      </c>
      <c r="B12751" s="489" t="s">
        <v>4010</v>
      </c>
      <c r="C12751" s="490">
        <v>9383</v>
      </c>
      <c r="D12751" s="490">
        <v>2696.6741999999999</v>
      </c>
    </row>
    <row r="12752" spans="1:4" x14ac:dyDescent="0.2">
      <c r="A12752" s="489" t="s">
        <v>9257</v>
      </c>
      <c r="B12752" s="489" t="s">
        <v>4014</v>
      </c>
      <c r="C12752" s="490">
        <v>2329</v>
      </c>
      <c r="D12752" s="490">
        <v>669.3546</v>
      </c>
    </row>
    <row r="12753" spans="1:4" x14ac:dyDescent="0.2">
      <c r="A12753" s="489" t="s">
        <v>9257</v>
      </c>
      <c r="B12753" s="489" t="s">
        <v>4015</v>
      </c>
      <c r="C12753" s="490">
        <v>-2329</v>
      </c>
      <c r="D12753" s="490">
        <v>-381.49020000000002</v>
      </c>
    </row>
    <row r="12754" spans="1:4" x14ac:dyDescent="0.2">
      <c r="A12754" s="489" t="s">
        <v>9257</v>
      </c>
      <c r="B12754" s="489" t="s">
        <v>5153</v>
      </c>
      <c r="C12754" s="490">
        <v>2027</v>
      </c>
      <c r="D12754" s="490">
        <v>0</v>
      </c>
    </row>
    <row r="12755" spans="1:4" x14ac:dyDescent="0.2">
      <c r="A12755" s="489" t="s">
        <v>9257</v>
      </c>
      <c r="B12755" s="489" t="s">
        <v>4876</v>
      </c>
      <c r="C12755" s="490">
        <v>7146</v>
      </c>
      <c r="D12755" s="490">
        <v>1379.8926000000001</v>
      </c>
    </row>
    <row r="12756" spans="1:4" x14ac:dyDescent="0.2">
      <c r="A12756" s="489" t="s">
        <v>9257</v>
      </c>
      <c r="B12756" s="489" t="s">
        <v>4010</v>
      </c>
      <c r="C12756" s="490">
        <v>13335</v>
      </c>
      <c r="D12756" s="490">
        <v>3832.4790000000003</v>
      </c>
    </row>
    <row r="12757" spans="1:4" x14ac:dyDescent="0.2">
      <c r="A12757" s="489" t="s">
        <v>9257</v>
      </c>
      <c r="B12757" s="489" t="s">
        <v>5153</v>
      </c>
      <c r="C12757" s="490">
        <v>1847.57142857143</v>
      </c>
      <c r="D12757" s="490">
        <v>0</v>
      </c>
    </row>
    <row r="12758" spans="1:4" x14ac:dyDescent="0.2">
      <c r="A12758" s="489" t="s">
        <v>9257</v>
      </c>
      <c r="B12758" s="489" t="s">
        <v>5430</v>
      </c>
      <c r="C12758" s="490">
        <v>4311</v>
      </c>
      <c r="D12758" s="490">
        <v>701.83080000000007</v>
      </c>
    </row>
    <row r="12759" spans="1:4" x14ac:dyDescent="0.2">
      <c r="A12759" s="489" t="s">
        <v>9257</v>
      </c>
      <c r="B12759" s="489" t="s">
        <v>4010</v>
      </c>
      <c r="C12759" s="490">
        <v>5877</v>
      </c>
      <c r="D12759" s="490">
        <v>1689.0498</v>
      </c>
    </row>
    <row r="12760" spans="1:4" x14ac:dyDescent="0.2">
      <c r="A12760" s="489" t="s">
        <v>9257</v>
      </c>
      <c r="B12760" s="489" t="s">
        <v>4014</v>
      </c>
      <c r="C12760" s="490">
        <v>1512</v>
      </c>
      <c r="D12760" s="490">
        <v>434.54880000000003</v>
      </c>
    </row>
    <row r="12761" spans="1:4" x14ac:dyDescent="0.2">
      <c r="A12761" s="489" t="s">
        <v>9257</v>
      </c>
      <c r="B12761" s="489" t="s">
        <v>4015</v>
      </c>
      <c r="C12761" s="490">
        <v>-1512</v>
      </c>
      <c r="D12761" s="490">
        <v>-247.66560000000001</v>
      </c>
    </row>
    <row r="12762" spans="1:4" x14ac:dyDescent="0.2">
      <c r="A12762" s="489" t="s">
        <v>9257</v>
      </c>
      <c r="B12762" s="489" t="s">
        <v>5153</v>
      </c>
      <c r="C12762" s="490">
        <v>1204.25</v>
      </c>
      <c r="D12762" s="490">
        <v>0</v>
      </c>
    </row>
    <row r="12763" spans="1:4" x14ac:dyDescent="0.2">
      <c r="A12763" s="489" t="s">
        <v>9257</v>
      </c>
      <c r="B12763" s="489" t="s">
        <v>5864</v>
      </c>
      <c r="C12763" s="490">
        <v>4817</v>
      </c>
      <c r="D12763" s="490">
        <v>639.69760000000008</v>
      </c>
    </row>
    <row r="12764" spans="1:4" x14ac:dyDescent="0.2">
      <c r="A12764" s="489" t="s">
        <v>9257</v>
      </c>
      <c r="B12764" s="489" t="s">
        <v>5153</v>
      </c>
      <c r="C12764" s="490">
        <v>2687.1428571428601</v>
      </c>
      <c r="D12764" s="490">
        <v>0</v>
      </c>
    </row>
    <row r="12765" spans="1:4" x14ac:dyDescent="0.2">
      <c r="A12765" s="489" t="s">
        <v>9257</v>
      </c>
      <c r="B12765" s="489" t="s">
        <v>4888</v>
      </c>
      <c r="C12765" s="490">
        <v>6270</v>
      </c>
      <c r="D12765" s="490">
        <v>1174.3710000000001</v>
      </c>
    </row>
    <row r="12766" spans="1:4" x14ac:dyDescent="0.2">
      <c r="A12766" s="489" t="s">
        <v>9257</v>
      </c>
      <c r="B12766" s="489" t="s">
        <v>5153</v>
      </c>
      <c r="C12766" s="490">
        <v>3020.5714285714303</v>
      </c>
      <c r="D12766" s="490">
        <v>0</v>
      </c>
    </row>
    <row r="12767" spans="1:4" x14ac:dyDescent="0.2">
      <c r="A12767" s="489" t="s">
        <v>9257</v>
      </c>
      <c r="B12767" s="489" t="s">
        <v>4888</v>
      </c>
      <c r="C12767" s="490">
        <v>7048</v>
      </c>
      <c r="D12767" s="490">
        <v>1320.0904</v>
      </c>
    </row>
    <row r="12768" spans="1:4" x14ac:dyDescent="0.2">
      <c r="A12768" s="489" t="s">
        <v>9257</v>
      </c>
      <c r="B12768" s="489" t="s">
        <v>5153</v>
      </c>
      <c r="C12768" s="490">
        <v>3941.1428571428601</v>
      </c>
      <c r="D12768" s="490">
        <v>0</v>
      </c>
    </row>
    <row r="12769" spans="1:4" x14ac:dyDescent="0.2">
      <c r="A12769" s="489" t="s">
        <v>9257</v>
      </c>
      <c r="B12769" s="489" t="s">
        <v>5435</v>
      </c>
      <c r="C12769" s="490">
        <v>9196</v>
      </c>
      <c r="D12769" s="490">
        <v>1361.008</v>
      </c>
    </row>
    <row r="12770" spans="1:4" x14ac:dyDescent="0.2">
      <c r="A12770" s="489" t="s">
        <v>9257</v>
      </c>
      <c r="B12770" s="489" t="s">
        <v>5153</v>
      </c>
      <c r="C12770" s="490">
        <v>1174.5</v>
      </c>
      <c r="D12770" s="490">
        <v>0</v>
      </c>
    </row>
    <row r="12771" spans="1:4" x14ac:dyDescent="0.2">
      <c r="A12771" s="489" t="s">
        <v>9257</v>
      </c>
      <c r="B12771" s="489" t="s">
        <v>5868</v>
      </c>
      <c r="C12771" s="490">
        <v>4698</v>
      </c>
      <c r="D12771" s="490">
        <v>617.31720000000007</v>
      </c>
    </row>
    <row r="12772" spans="1:4" x14ac:dyDescent="0.2">
      <c r="A12772" s="489" t="s">
        <v>9257</v>
      </c>
      <c r="B12772" s="489" t="s">
        <v>5434</v>
      </c>
      <c r="C12772" s="490">
        <v>8568.1525423728799</v>
      </c>
      <c r="D12772" s="490">
        <v>1291.2205881355901</v>
      </c>
    </row>
    <row r="12773" spans="1:4" x14ac:dyDescent="0.2">
      <c r="A12773" s="489" t="s">
        <v>9257</v>
      </c>
      <c r="B12773" s="489" t="s">
        <v>6051</v>
      </c>
      <c r="C12773" s="490">
        <v>7021.125</v>
      </c>
      <c r="D12773" s="490">
        <v>222.63987375000002</v>
      </c>
    </row>
    <row r="12774" spans="1:4" x14ac:dyDescent="0.2">
      <c r="A12774" s="489" t="s">
        <v>9257</v>
      </c>
      <c r="B12774" s="489" t="s">
        <v>5458</v>
      </c>
      <c r="C12774" s="490">
        <v>25704.457627118602</v>
      </c>
      <c r="D12774" s="490">
        <v>3675.73744067797</v>
      </c>
    </row>
    <row r="12775" spans="1:4" x14ac:dyDescent="0.2">
      <c r="A12775" s="489" t="s">
        <v>9257</v>
      </c>
      <c r="B12775" s="489" t="s">
        <v>5459</v>
      </c>
      <c r="C12775" s="490">
        <v>28917.514830508502</v>
      </c>
      <c r="D12775" s="490">
        <v>3686.9831408898303</v>
      </c>
    </row>
    <row r="12776" spans="1:4" x14ac:dyDescent="0.2">
      <c r="A12776" s="489" t="s">
        <v>9257</v>
      </c>
      <c r="B12776" s="489" t="s">
        <v>4010</v>
      </c>
      <c r="C12776" s="490">
        <v>20379</v>
      </c>
      <c r="D12776" s="490">
        <v>5856.9246000000003</v>
      </c>
    </row>
    <row r="12777" spans="1:4" x14ac:dyDescent="0.2">
      <c r="A12777" s="489" t="s">
        <v>9257</v>
      </c>
      <c r="B12777" s="489" t="s">
        <v>5153</v>
      </c>
      <c r="C12777" s="490">
        <v>2387</v>
      </c>
      <c r="D12777" s="490">
        <v>0</v>
      </c>
    </row>
    <row r="12778" spans="1:4" x14ac:dyDescent="0.2">
      <c r="A12778" s="489" t="s">
        <v>9257</v>
      </c>
      <c r="B12778" s="489" t="s">
        <v>5860</v>
      </c>
      <c r="C12778" s="490">
        <v>5755.1020408163304</v>
      </c>
      <c r="D12778" s="490">
        <v>771.75918367346901</v>
      </c>
    </row>
    <row r="12779" spans="1:4" x14ac:dyDescent="0.2">
      <c r="A12779" s="489" t="s">
        <v>9257</v>
      </c>
      <c r="B12779" s="489" t="s">
        <v>5861</v>
      </c>
      <c r="C12779" s="490">
        <v>448.89795918367304</v>
      </c>
      <c r="D12779" s="490">
        <v>57.099820408163296</v>
      </c>
    </row>
    <row r="12780" spans="1:4" x14ac:dyDescent="0.2">
      <c r="A12780" s="489" t="s">
        <v>9257</v>
      </c>
      <c r="B12780" s="489" t="s">
        <v>4010</v>
      </c>
      <c r="C12780" s="490">
        <v>31954.8872180451</v>
      </c>
      <c r="D12780" s="490">
        <v>9183.8345864661696</v>
      </c>
    </row>
    <row r="12781" spans="1:4" x14ac:dyDescent="0.2">
      <c r="A12781" s="489" t="s">
        <v>9257</v>
      </c>
      <c r="B12781" s="489" t="s">
        <v>4011</v>
      </c>
      <c r="C12781" s="490">
        <v>53045.1127819549</v>
      </c>
      <c r="D12781" s="490">
        <v>14497.2293233083</v>
      </c>
    </row>
    <row r="12782" spans="1:4" x14ac:dyDescent="0.2">
      <c r="A12782" s="489" t="s">
        <v>9257</v>
      </c>
      <c r="B12782" s="489" t="s">
        <v>4010</v>
      </c>
      <c r="C12782" s="490">
        <v>26602</v>
      </c>
      <c r="D12782" s="490">
        <v>7645.4148000000005</v>
      </c>
    </row>
    <row r="12783" spans="1:4" x14ac:dyDescent="0.2">
      <c r="A12783" s="489" t="s">
        <v>9257</v>
      </c>
      <c r="B12783" s="489" t="s">
        <v>4827</v>
      </c>
      <c r="C12783" s="490">
        <v>3612</v>
      </c>
      <c r="D12783" s="490">
        <v>882.41160000000002</v>
      </c>
    </row>
    <row r="12784" spans="1:4" x14ac:dyDescent="0.2">
      <c r="A12784" s="489" t="s">
        <v>9257</v>
      </c>
      <c r="B12784" s="489" t="s">
        <v>4832</v>
      </c>
      <c r="C12784" s="490">
        <v>1976</v>
      </c>
      <c r="D12784" s="490">
        <v>482.73680000000002</v>
      </c>
    </row>
    <row r="12785" spans="1:4" x14ac:dyDescent="0.2">
      <c r="A12785" s="489" t="s">
        <v>9257</v>
      </c>
      <c r="B12785" s="489" t="s">
        <v>4833</v>
      </c>
      <c r="C12785" s="490">
        <v>-1676.4</v>
      </c>
      <c r="D12785" s="490">
        <v>-274.59432000000004</v>
      </c>
    </row>
    <row r="12786" spans="1:4" x14ac:dyDescent="0.2">
      <c r="A12786" s="489" t="s">
        <v>9257</v>
      </c>
      <c r="B12786" s="489" t="s">
        <v>4834</v>
      </c>
      <c r="C12786" s="490">
        <v>-299.60000000000002</v>
      </c>
      <c r="D12786" s="490">
        <v>-35.951999999999998</v>
      </c>
    </row>
    <row r="12787" spans="1:4" x14ac:dyDescent="0.2">
      <c r="A12787" s="489" t="s">
        <v>9257</v>
      </c>
      <c r="B12787" s="489" t="s">
        <v>5433</v>
      </c>
      <c r="C12787" s="490">
        <v>7444</v>
      </c>
      <c r="D12787" s="490">
        <v>1142.654</v>
      </c>
    </row>
    <row r="12788" spans="1:4" x14ac:dyDescent="0.2">
      <c r="A12788" s="489" t="s">
        <v>9257</v>
      </c>
      <c r="B12788" s="489" t="s">
        <v>5153</v>
      </c>
      <c r="C12788" s="490">
        <v>1460</v>
      </c>
      <c r="D12788" s="490">
        <v>0</v>
      </c>
    </row>
    <row r="12789" spans="1:4" x14ac:dyDescent="0.2">
      <c r="A12789" s="489" t="s">
        <v>9257</v>
      </c>
      <c r="B12789" s="489" t="s">
        <v>5856</v>
      </c>
      <c r="C12789" s="490">
        <v>9205.3915872647012</v>
      </c>
      <c r="D12789" s="490">
        <v>1247.3305600743702</v>
      </c>
    </row>
    <row r="12790" spans="1:4" x14ac:dyDescent="0.2">
      <c r="A12790" s="489" t="s">
        <v>9257</v>
      </c>
      <c r="B12790" s="489" t="s">
        <v>6051</v>
      </c>
      <c r="C12790" s="490">
        <v>740.6</v>
      </c>
      <c r="D12790" s="490">
        <v>23.484425999999999</v>
      </c>
    </row>
    <row r="12791" spans="1:4" x14ac:dyDescent="0.2">
      <c r="A12791" s="489" t="s">
        <v>9257</v>
      </c>
      <c r="B12791" s="489" t="s">
        <v>5857</v>
      </c>
      <c r="C12791" s="490">
        <v>10600.0084127353</v>
      </c>
      <c r="D12791" s="490">
        <v>1362.1010810364901</v>
      </c>
    </row>
    <row r="12792" spans="1:4" x14ac:dyDescent="0.2">
      <c r="A12792" s="489" t="s">
        <v>9257</v>
      </c>
      <c r="B12792" s="489" t="s">
        <v>4010</v>
      </c>
      <c r="C12792" s="490">
        <v>7174</v>
      </c>
      <c r="D12792" s="490">
        <v>2061.8076000000001</v>
      </c>
    </row>
    <row r="12793" spans="1:4" x14ac:dyDescent="0.2">
      <c r="A12793" s="489" t="s">
        <v>9257</v>
      </c>
      <c r="B12793" s="489" t="s">
        <v>4010</v>
      </c>
      <c r="C12793" s="490">
        <v>3997</v>
      </c>
      <c r="D12793" s="490">
        <v>1148.7378000000001</v>
      </c>
    </row>
    <row r="12794" spans="1:4" x14ac:dyDescent="0.2">
      <c r="A12794" s="489" t="s">
        <v>9257</v>
      </c>
      <c r="B12794" s="489" t="s">
        <v>4010</v>
      </c>
      <c r="C12794" s="490">
        <v>5692</v>
      </c>
      <c r="D12794" s="490">
        <v>1635.8808000000001</v>
      </c>
    </row>
    <row r="12795" spans="1:4" x14ac:dyDescent="0.2">
      <c r="A12795" s="489" t="s">
        <v>9257</v>
      </c>
      <c r="B12795" s="489" t="s">
        <v>5153</v>
      </c>
      <c r="C12795" s="490">
        <v>2631</v>
      </c>
      <c r="D12795" s="490">
        <v>0</v>
      </c>
    </row>
    <row r="12796" spans="1:4" x14ac:dyDescent="0.2">
      <c r="A12796" s="489" t="s">
        <v>9257</v>
      </c>
      <c r="B12796" s="489" t="s">
        <v>4888</v>
      </c>
      <c r="C12796" s="490">
        <v>7843.9519852262201</v>
      </c>
      <c r="D12796" s="490">
        <v>1469.17220683287</v>
      </c>
    </row>
    <row r="12797" spans="1:4" x14ac:dyDescent="0.2">
      <c r="A12797" s="489" t="s">
        <v>9257</v>
      </c>
      <c r="B12797" s="489" t="s">
        <v>4889</v>
      </c>
      <c r="C12797" s="490">
        <v>651.04801477377703</v>
      </c>
      <c r="D12797" s="490">
        <v>115.6912322253</v>
      </c>
    </row>
    <row r="12798" spans="1:4" x14ac:dyDescent="0.2">
      <c r="A12798" s="489" t="s">
        <v>9257</v>
      </c>
      <c r="B12798" s="489" t="s">
        <v>5153</v>
      </c>
      <c r="C12798" s="490">
        <v>1014.75</v>
      </c>
      <c r="D12798" s="490">
        <v>0</v>
      </c>
    </row>
    <row r="12799" spans="1:4" x14ac:dyDescent="0.2">
      <c r="A12799" s="489" t="s">
        <v>9257</v>
      </c>
      <c r="B12799" s="489" t="s">
        <v>5864</v>
      </c>
      <c r="C12799" s="490">
        <v>4059</v>
      </c>
      <c r="D12799" s="490">
        <v>539.03520000000003</v>
      </c>
    </row>
    <row r="12800" spans="1:4" x14ac:dyDescent="0.2">
      <c r="A12800" s="489" t="s">
        <v>9257</v>
      </c>
      <c r="B12800" s="489" t="s">
        <v>5153</v>
      </c>
      <c r="C12800" s="490">
        <v>510.5</v>
      </c>
      <c r="D12800" s="490">
        <v>0</v>
      </c>
    </row>
    <row r="12801" spans="1:4" x14ac:dyDescent="0.2">
      <c r="A12801" s="489" t="s">
        <v>9257</v>
      </c>
      <c r="B12801" s="489" t="s">
        <v>5876</v>
      </c>
      <c r="C12801" s="490">
        <v>2042</v>
      </c>
      <c r="D12801" s="490">
        <v>263.00960000000003</v>
      </c>
    </row>
    <row r="12802" spans="1:4" x14ac:dyDescent="0.2">
      <c r="A12802" s="489" t="s">
        <v>9257</v>
      </c>
      <c r="B12802" s="489" t="s">
        <v>4010</v>
      </c>
      <c r="C12802" s="490">
        <v>1674</v>
      </c>
      <c r="D12802" s="490">
        <v>481.10760000000005</v>
      </c>
    </row>
    <row r="12803" spans="1:4" x14ac:dyDescent="0.2">
      <c r="A12803" s="489" t="s">
        <v>9257</v>
      </c>
      <c r="B12803" s="489" t="s">
        <v>4014</v>
      </c>
      <c r="C12803" s="490">
        <v>1815</v>
      </c>
      <c r="D12803" s="490">
        <v>521.63099999999997</v>
      </c>
    </row>
    <row r="12804" spans="1:4" x14ac:dyDescent="0.2">
      <c r="A12804" s="489" t="s">
        <v>9257</v>
      </c>
      <c r="B12804" s="489" t="s">
        <v>4015</v>
      </c>
      <c r="C12804" s="490">
        <v>-1046.7</v>
      </c>
      <c r="D12804" s="490">
        <v>-171.44945999999999</v>
      </c>
    </row>
    <row r="12805" spans="1:4" x14ac:dyDescent="0.2">
      <c r="A12805" s="489" t="s">
        <v>9257</v>
      </c>
      <c r="B12805" s="489" t="s">
        <v>4016</v>
      </c>
      <c r="C12805" s="490">
        <v>-768.30000000000007</v>
      </c>
      <c r="D12805" s="490">
        <v>-92.195999999999998</v>
      </c>
    </row>
    <row r="12806" spans="1:4" x14ac:dyDescent="0.2">
      <c r="A12806" s="489" t="s">
        <v>9257</v>
      </c>
      <c r="B12806" s="489" t="s">
        <v>4010</v>
      </c>
      <c r="C12806" s="490">
        <v>7115</v>
      </c>
      <c r="D12806" s="490">
        <v>2044.8510000000001</v>
      </c>
    </row>
    <row r="12807" spans="1:4" x14ac:dyDescent="0.2">
      <c r="A12807" s="489" t="s">
        <v>9257</v>
      </c>
      <c r="B12807" s="489" t="s">
        <v>4014</v>
      </c>
      <c r="C12807" s="490">
        <v>2061</v>
      </c>
      <c r="D12807" s="490">
        <v>592.33140000000003</v>
      </c>
    </row>
    <row r="12808" spans="1:4" x14ac:dyDescent="0.2">
      <c r="A12808" s="489" t="s">
        <v>9257</v>
      </c>
      <c r="B12808" s="489" t="s">
        <v>4015</v>
      </c>
      <c r="C12808" s="490">
        <v>-2061</v>
      </c>
      <c r="D12808" s="490">
        <v>-337.59180000000003</v>
      </c>
    </row>
    <row r="12809" spans="1:4" x14ac:dyDescent="0.2">
      <c r="A12809" s="489" t="s">
        <v>9257</v>
      </c>
      <c r="B12809" s="489" t="s">
        <v>4010</v>
      </c>
      <c r="C12809" s="490">
        <v>9557</v>
      </c>
      <c r="D12809" s="490">
        <v>2746.6818000000003</v>
      </c>
    </row>
    <row r="12810" spans="1:4" x14ac:dyDescent="0.2">
      <c r="A12810" s="489" t="s">
        <v>9257</v>
      </c>
      <c r="B12810" s="489" t="s">
        <v>3291</v>
      </c>
      <c r="C12810" s="490">
        <v>5104</v>
      </c>
      <c r="D12810" s="490">
        <v>1685.8512000000001</v>
      </c>
    </row>
    <row r="12811" spans="1:4" x14ac:dyDescent="0.2">
      <c r="A12811" s="489" t="s">
        <v>9257</v>
      </c>
      <c r="B12811" s="489" t="s">
        <v>4010</v>
      </c>
      <c r="C12811" s="490">
        <v>5459</v>
      </c>
      <c r="D12811" s="490">
        <v>1568.9166</v>
      </c>
    </row>
    <row r="12812" spans="1:4" x14ac:dyDescent="0.2">
      <c r="A12812" s="489" t="s">
        <v>9257</v>
      </c>
      <c r="B12812" s="489" t="s">
        <v>5153</v>
      </c>
      <c r="C12812" s="490">
        <v>2437.3571428571399</v>
      </c>
      <c r="D12812" s="490">
        <v>0</v>
      </c>
    </row>
    <row r="12813" spans="1:4" x14ac:dyDescent="0.2">
      <c r="A12813" s="489" t="s">
        <v>9257</v>
      </c>
      <c r="B12813" s="489" t="s">
        <v>5438</v>
      </c>
      <c r="C12813" s="490">
        <v>7473</v>
      </c>
      <c r="D12813" s="490">
        <v>1051.4511</v>
      </c>
    </row>
    <row r="12814" spans="1:4" x14ac:dyDescent="0.2">
      <c r="A12814" s="489" t="s">
        <v>9257</v>
      </c>
      <c r="B12814" s="489" t="s">
        <v>3275</v>
      </c>
      <c r="C12814" s="490">
        <v>5997</v>
      </c>
      <c r="D12814" s="490">
        <v>2041.9785000000002</v>
      </c>
    </row>
    <row r="12815" spans="1:4" x14ac:dyDescent="0.2">
      <c r="A12815" s="489" t="s">
        <v>9257</v>
      </c>
      <c r="B12815" s="489" t="s">
        <v>4010</v>
      </c>
      <c r="C12815" s="490">
        <v>6868</v>
      </c>
      <c r="D12815" s="490">
        <v>1973.8632</v>
      </c>
    </row>
    <row r="12816" spans="1:4" x14ac:dyDescent="0.2">
      <c r="A12816" s="489" t="s">
        <v>9257</v>
      </c>
      <c r="B12816" s="489" t="s">
        <v>4014</v>
      </c>
      <c r="C12816" s="490">
        <v>2108</v>
      </c>
      <c r="D12816" s="490">
        <v>605.83920000000001</v>
      </c>
    </row>
    <row r="12817" spans="1:4" x14ac:dyDescent="0.2">
      <c r="A12817" s="489" t="s">
        <v>9257</v>
      </c>
      <c r="B12817" s="489" t="s">
        <v>4015</v>
      </c>
      <c r="C12817" s="490">
        <v>-2108</v>
      </c>
      <c r="D12817" s="490">
        <v>-345.29040000000003</v>
      </c>
    </row>
    <row r="12818" spans="1:4" x14ac:dyDescent="0.2">
      <c r="A12818" s="489" t="s">
        <v>9257</v>
      </c>
      <c r="B12818" s="489" t="s">
        <v>3291</v>
      </c>
      <c r="C12818" s="490">
        <v>6696</v>
      </c>
      <c r="D12818" s="490">
        <v>2211.6887999999999</v>
      </c>
    </row>
    <row r="12819" spans="1:4" x14ac:dyDescent="0.2">
      <c r="A12819" s="489" t="s">
        <v>9257</v>
      </c>
      <c r="B12819" s="489" t="s">
        <v>3295</v>
      </c>
      <c r="C12819" s="490">
        <v>1434</v>
      </c>
      <c r="D12819" s="490">
        <v>473.65020000000004</v>
      </c>
    </row>
    <row r="12820" spans="1:4" x14ac:dyDescent="0.2">
      <c r="A12820" s="489" t="s">
        <v>9257</v>
      </c>
      <c r="B12820" s="489" t="s">
        <v>3296</v>
      </c>
      <c r="C12820" s="490">
        <v>-1434</v>
      </c>
      <c r="D12820" s="490">
        <v>-234.88920000000002</v>
      </c>
    </row>
    <row r="12821" spans="1:4" x14ac:dyDescent="0.2">
      <c r="A12821" s="489" t="s">
        <v>9257</v>
      </c>
      <c r="B12821" s="489" t="s">
        <v>4010</v>
      </c>
      <c r="C12821" s="490">
        <v>6325</v>
      </c>
      <c r="D12821" s="490">
        <v>1817.8050000000001</v>
      </c>
    </row>
    <row r="12822" spans="1:4" x14ac:dyDescent="0.2">
      <c r="A12822" s="489" t="s">
        <v>9257</v>
      </c>
      <c r="B12822" s="489" t="s">
        <v>4014</v>
      </c>
      <c r="C12822" s="490">
        <v>3694</v>
      </c>
      <c r="D12822" s="490">
        <v>1061.6556</v>
      </c>
    </row>
    <row r="12823" spans="1:4" x14ac:dyDescent="0.2">
      <c r="A12823" s="489" t="s">
        <v>9257</v>
      </c>
      <c r="B12823" s="489" t="s">
        <v>4015</v>
      </c>
      <c r="C12823" s="490">
        <v>-3005.7000000000003</v>
      </c>
      <c r="D12823" s="490">
        <v>-492.33366000000001</v>
      </c>
    </row>
    <row r="12824" spans="1:4" x14ac:dyDescent="0.2">
      <c r="A12824" s="489" t="s">
        <v>9257</v>
      </c>
      <c r="B12824" s="489" t="s">
        <v>4016</v>
      </c>
      <c r="C12824" s="490">
        <v>-688.30000000000007</v>
      </c>
      <c r="D12824" s="490">
        <v>-82.595999999999989</v>
      </c>
    </row>
    <row r="12825" spans="1:4" x14ac:dyDescent="0.2">
      <c r="A12825" s="489" t="s">
        <v>9257</v>
      </c>
      <c r="B12825" s="489" t="s">
        <v>4827</v>
      </c>
      <c r="C12825" s="490">
        <v>4241</v>
      </c>
      <c r="D12825" s="490">
        <v>1036.0762999999999</v>
      </c>
    </row>
    <row r="12826" spans="1:4" x14ac:dyDescent="0.2">
      <c r="A12826" s="489" t="s">
        <v>9257</v>
      </c>
      <c r="B12826" s="489" t="s">
        <v>4832</v>
      </c>
      <c r="C12826" s="490">
        <v>2687</v>
      </c>
      <c r="D12826" s="490">
        <v>656.43410000000006</v>
      </c>
    </row>
    <row r="12827" spans="1:4" x14ac:dyDescent="0.2">
      <c r="A12827" s="489" t="s">
        <v>9257</v>
      </c>
      <c r="B12827" s="489" t="s">
        <v>4833</v>
      </c>
      <c r="C12827" s="490">
        <v>-2078.4</v>
      </c>
      <c r="D12827" s="490">
        <v>-340.44191999999998</v>
      </c>
    </row>
    <row r="12828" spans="1:4" x14ac:dyDescent="0.2">
      <c r="A12828" s="489" t="s">
        <v>9257</v>
      </c>
      <c r="B12828" s="489" t="s">
        <v>4834</v>
      </c>
      <c r="C12828" s="490">
        <v>-608.6</v>
      </c>
      <c r="D12828" s="490">
        <v>-73.031999999999996</v>
      </c>
    </row>
    <row r="12829" spans="1:4" x14ac:dyDescent="0.2">
      <c r="A12829" s="489" t="s">
        <v>9257</v>
      </c>
      <c r="B12829" s="489" t="s">
        <v>4010</v>
      </c>
      <c r="C12829" s="490">
        <v>6978</v>
      </c>
      <c r="D12829" s="490">
        <v>2005.4772</v>
      </c>
    </row>
    <row r="12830" spans="1:4" x14ac:dyDescent="0.2">
      <c r="A12830" s="489" t="s">
        <v>9257</v>
      </c>
      <c r="B12830" s="489" t="s">
        <v>4014</v>
      </c>
      <c r="C12830" s="490">
        <v>2084</v>
      </c>
      <c r="D12830" s="490">
        <v>598.94159999999999</v>
      </c>
    </row>
    <row r="12831" spans="1:4" x14ac:dyDescent="0.2">
      <c r="A12831" s="489" t="s">
        <v>9257</v>
      </c>
      <c r="B12831" s="489" t="s">
        <v>4015</v>
      </c>
      <c r="C12831" s="490">
        <v>-2084</v>
      </c>
      <c r="D12831" s="490">
        <v>-341.35920000000004</v>
      </c>
    </row>
    <row r="12832" spans="1:4" x14ac:dyDescent="0.2">
      <c r="A12832" s="489" t="s">
        <v>9257</v>
      </c>
      <c r="B12832" s="489" t="s">
        <v>4010</v>
      </c>
      <c r="C12832" s="490">
        <v>3565</v>
      </c>
      <c r="D12832" s="490">
        <v>1024.5810000000001</v>
      </c>
    </row>
    <row r="12833" spans="1:4" x14ac:dyDescent="0.2">
      <c r="A12833" s="489" t="s">
        <v>9257</v>
      </c>
      <c r="B12833" s="489" t="s">
        <v>4014</v>
      </c>
      <c r="C12833" s="490">
        <v>1450</v>
      </c>
      <c r="D12833" s="490">
        <v>416.73</v>
      </c>
    </row>
    <row r="12834" spans="1:4" x14ac:dyDescent="0.2">
      <c r="A12834" s="489" t="s">
        <v>9257</v>
      </c>
      <c r="B12834" s="489" t="s">
        <v>4015</v>
      </c>
      <c r="C12834" s="490">
        <v>-1450</v>
      </c>
      <c r="D12834" s="490">
        <v>-237.51000000000002</v>
      </c>
    </row>
    <row r="12835" spans="1:4" x14ac:dyDescent="0.2">
      <c r="A12835" s="489" t="s">
        <v>9257</v>
      </c>
      <c r="B12835" s="489" t="s">
        <v>5153</v>
      </c>
      <c r="C12835" s="490">
        <v>1717.7142857142901</v>
      </c>
      <c r="D12835" s="490">
        <v>0</v>
      </c>
    </row>
    <row r="12836" spans="1:4" x14ac:dyDescent="0.2">
      <c r="A12836" s="489" t="s">
        <v>9257</v>
      </c>
      <c r="B12836" s="489" t="s">
        <v>5430</v>
      </c>
      <c r="C12836" s="490">
        <v>4008</v>
      </c>
      <c r="D12836" s="490">
        <v>652.50240000000008</v>
      </c>
    </row>
    <row r="12837" spans="1:4" x14ac:dyDescent="0.2">
      <c r="A12837" s="489" t="s">
        <v>9257</v>
      </c>
      <c r="B12837" s="489" t="s">
        <v>5153</v>
      </c>
      <c r="C12837" s="490">
        <v>1750</v>
      </c>
      <c r="D12837" s="490">
        <v>0</v>
      </c>
    </row>
    <row r="12838" spans="1:4" x14ac:dyDescent="0.2">
      <c r="A12838" s="489" t="s">
        <v>9257</v>
      </c>
      <c r="B12838" s="489" t="s">
        <v>4884</v>
      </c>
      <c r="C12838" s="490">
        <v>2448</v>
      </c>
      <c r="D12838" s="490">
        <v>463.16160000000002</v>
      </c>
    </row>
    <row r="12839" spans="1:4" x14ac:dyDescent="0.2">
      <c r="A12839" s="489" t="s">
        <v>9257</v>
      </c>
      <c r="B12839" s="489" t="s">
        <v>4010</v>
      </c>
      <c r="C12839" s="490">
        <v>5736</v>
      </c>
      <c r="D12839" s="490">
        <v>1648.5264</v>
      </c>
    </row>
    <row r="12840" spans="1:4" x14ac:dyDescent="0.2">
      <c r="A12840" s="489" t="s">
        <v>9257</v>
      </c>
      <c r="B12840" s="489" t="s">
        <v>4014</v>
      </c>
      <c r="C12840" s="490">
        <v>1225</v>
      </c>
      <c r="D12840" s="490">
        <v>352.065</v>
      </c>
    </row>
    <row r="12841" spans="1:4" x14ac:dyDescent="0.2">
      <c r="A12841" s="489" t="s">
        <v>9257</v>
      </c>
      <c r="B12841" s="489" t="s">
        <v>4015</v>
      </c>
      <c r="C12841" s="490">
        <v>-1225</v>
      </c>
      <c r="D12841" s="490">
        <v>-200.655</v>
      </c>
    </row>
    <row r="12842" spans="1:4" x14ac:dyDescent="0.2">
      <c r="A12842" s="489" t="s">
        <v>9257</v>
      </c>
      <c r="B12842" s="489" t="s">
        <v>4010</v>
      </c>
      <c r="C12842" s="490">
        <v>1599</v>
      </c>
      <c r="D12842" s="490">
        <v>459.55260000000004</v>
      </c>
    </row>
    <row r="12843" spans="1:4" x14ac:dyDescent="0.2">
      <c r="A12843" s="489" t="s">
        <v>9257</v>
      </c>
      <c r="B12843" s="489" t="s">
        <v>5434</v>
      </c>
      <c r="C12843" s="490">
        <v>6894</v>
      </c>
      <c r="D12843" s="490">
        <v>1038.9258</v>
      </c>
    </row>
    <row r="12844" spans="1:4" x14ac:dyDescent="0.2">
      <c r="A12844" s="489" t="s">
        <v>9257</v>
      </c>
      <c r="B12844" s="489" t="s">
        <v>4010</v>
      </c>
      <c r="C12844" s="490">
        <v>29288.1912757803</v>
      </c>
      <c r="D12844" s="490">
        <v>8417.4261726592413</v>
      </c>
    </row>
    <row r="12845" spans="1:4" x14ac:dyDescent="0.2">
      <c r="A12845" s="489" t="s">
        <v>9257</v>
      </c>
      <c r="B12845" s="489" t="s">
        <v>4011</v>
      </c>
      <c r="C12845" s="490">
        <v>24201.8087242197</v>
      </c>
      <c r="D12845" s="490">
        <v>6614.3543243292606</v>
      </c>
    </row>
    <row r="12846" spans="1:4" x14ac:dyDescent="0.2">
      <c r="A12846" s="489" t="s">
        <v>9257</v>
      </c>
      <c r="B12846" s="489" t="s">
        <v>5153</v>
      </c>
      <c r="C12846" s="490">
        <v>29331.64</v>
      </c>
      <c r="D12846" s="490">
        <v>0</v>
      </c>
    </row>
    <row r="12847" spans="1:4" x14ac:dyDescent="0.2">
      <c r="A12847" s="489" t="s">
        <v>9257</v>
      </c>
      <c r="B12847" s="489" t="s">
        <v>5436</v>
      </c>
      <c r="C12847" s="490">
        <v>217.227304714989</v>
      </c>
      <c r="D12847" s="490">
        <v>31.5848501055595</v>
      </c>
    </row>
    <row r="12848" spans="1:4" x14ac:dyDescent="0.2">
      <c r="A12848" s="489" t="s">
        <v>9257</v>
      </c>
      <c r="B12848" s="489" t="s">
        <v>5464</v>
      </c>
      <c r="C12848" s="490">
        <v>400.13269528501104</v>
      </c>
      <c r="D12848" s="490">
        <v>55.178298679803</v>
      </c>
    </row>
    <row r="12849" spans="1:4" x14ac:dyDescent="0.2">
      <c r="A12849" s="489" t="s">
        <v>9257</v>
      </c>
      <c r="B12849" s="489" t="s">
        <v>4010</v>
      </c>
      <c r="C12849" s="490">
        <v>2834</v>
      </c>
      <c r="D12849" s="490">
        <v>814.49160000000006</v>
      </c>
    </row>
    <row r="12850" spans="1:4" x14ac:dyDescent="0.2">
      <c r="A12850" s="489" t="s">
        <v>9257</v>
      </c>
      <c r="B12850" s="489" t="s">
        <v>4014</v>
      </c>
      <c r="C12850" s="490">
        <v>2120</v>
      </c>
      <c r="D12850" s="490">
        <v>609.28800000000001</v>
      </c>
    </row>
    <row r="12851" spans="1:4" x14ac:dyDescent="0.2">
      <c r="A12851" s="489" t="s">
        <v>9257</v>
      </c>
      <c r="B12851" s="489" t="s">
        <v>4015</v>
      </c>
      <c r="C12851" s="490">
        <v>-1486.2</v>
      </c>
      <c r="D12851" s="490">
        <v>-243.43956</v>
      </c>
    </row>
    <row r="12852" spans="1:4" x14ac:dyDescent="0.2">
      <c r="A12852" s="489" t="s">
        <v>9257</v>
      </c>
      <c r="B12852" s="489" t="s">
        <v>4016</v>
      </c>
      <c r="C12852" s="490">
        <v>-633.80000000000007</v>
      </c>
      <c r="D12852" s="490">
        <v>-76.055999999999997</v>
      </c>
    </row>
    <row r="12853" spans="1:4" x14ac:dyDescent="0.2">
      <c r="A12853" s="489" t="s">
        <v>9257</v>
      </c>
      <c r="B12853" s="489" t="s">
        <v>5153</v>
      </c>
      <c r="C12853" s="490">
        <v>3128.1428571428601</v>
      </c>
      <c r="D12853" s="490">
        <v>0</v>
      </c>
    </row>
    <row r="12854" spans="1:4" x14ac:dyDescent="0.2">
      <c r="A12854" s="489" t="s">
        <v>9257</v>
      </c>
      <c r="B12854" s="489" t="s">
        <v>5432</v>
      </c>
      <c r="C12854" s="490">
        <v>7299</v>
      </c>
      <c r="D12854" s="490">
        <v>1140.8337000000001</v>
      </c>
    </row>
    <row r="12855" spans="1:4" x14ac:dyDescent="0.2">
      <c r="A12855" s="489" t="s">
        <v>9257</v>
      </c>
      <c r="B12855" s="489" t="s">
        <v>4010</v>
      </c>
      <c r="C12855" s="490">
        <v>5251</v>
      </c>
      <c r="D12855" s="490">
        <v>1509.1374000000001</v>
      </c>
    </row>
    <row r="12856" spans="1:4" x14ac:dyDescent="0.2">
      <c r="A12856" s="489" t="s">
        <v>9257</v>
      </c>
      <c r="B12856" s="489" t="s">
        <v>4010</v>
      </c>
      <c r="C12856" s="490">
        <v>4245</v>
      </c>
      <c r="D12856" s="490">
        <v>1220.0130000000001</v>
      </c>
    </row>
    <row r="12857" spans="1:4" x14ac:dyDescent="0.2">
      <c r="A12857" s="489" t="s">
        <v>9257</v>
      </c>
      <c r="B12857" s="489" t="s">
        <v>4014</v>
      </c>
      <c r="C12857" s="490">
        <v>1854</v>
      </c>
      <c r="D12857" s="490">
        <v>532.83960000000002</v>
      </c>
    </row>
    <row r="12858" spans="1:4" x14ac:dyDescent="0.2">
      <c r="A12858" s="489" t="s">
        <v>9257</v>
      </c>
      <c r="B12858" s="489" t="s">
        <v>4015</v>
      </c>
      <c r="C12858" s="490">
        <v>-1829.7</v>
      </c>
      <c r="D12858" s="490">
        <v>-299.70486</v>
      </c>
    </row>
    <row r="12859" spans="1:4" x14ac:dyDescent="0.2">
      <c r="A12859" s="489" t="s">
        <v>9257</v>
      </c>
      <c r="B12859" s="489" t="s">
        <v>4016</v>
      </c>
      <c r="C12859" s="490">
        <v>-24.299999999999997</v>
      </c>
      <c r="D12859" s="490">
        <v>-2.9159999999999999</v>
      </c>
    </row>
    <row r="12860" spans="1:4" x14ac:dyDescent="0.2">
      <c r="A12860" s="489" t="s">
        <v>9257</v>
      </c>
      <c r="B12860" s="489" t="s">
        <v>5153</v>
      </c>
      <c r="C12860" s="490">
        <v>2364</v>
      </c>
      <c r="D12860" s="490">
        <v>0</v>
      </c>
    </row>
    <row r="12861" spans="1:4" x14ac:dyDescent="0.2">
      <c r="A12861" s="489" t="s">
        <v>9257</v>
      </c>
      <c r="B12861" s="489" t="s">
        <v>4892</v>
      </c>
      <c r="C12861" s="490">
        <v>7838.2352941176505</v>
      </c>
      <c r="D12861" s="490">
        <v>1453.20882352941</v>
      </c>
    </row>
    <row r="12862" spans="1:4" x14ac:dyDescent="0.2">
      <c r="A12862" s="489" t="s">
        <v>9257</v>
      </c>
      <c r="B12862" s="489" t="s">
        <v>4893</v>
      </c>
      <c r="C12862" s="490">
        <v>156.76470588235301</v>
      </c>
      <c r="D12862" s="490">
        <v>27.574911764705899</v>
      </c>
    </row>
    <row r="12863" spans="1:4" x14ac:dyDescent="0.2">
      <c r="A12863" s="489" t="s">
        <v>9257</v>
      </c>
      <c r="B12863" s="489" t="s">
        <v>3291</v>
      </c>
      <c r="C12863" s="490">
        <v>16724</v>
      </c>
      <c r="D12863" s="490">
        <v>5523.9372000000003</v>
      </c>
    </row>
    <row r="12864" spans="1:4" x14ac:dyDescent="0.2">
      <c r="A12864" s="489" t="s">
        <v>9257</v>
      </c>
      <c r="B12864" s="489" t="s">
        <v>4010</v>
      </c>
      <c r="C12864" s="490">
        <v>8660</v>
      </c>
      <c r="D12864" s="490">
        <v>2488.884</v>
      </c>
    </row>
    <row r="12865" spans="1:4" x14ac:dyDescent="0.2">
      <c r="A12865" s="489" t="s">
        <v>9257</v>
      </c>
      <c r="B12865" s="489" t="s">
        <v>4014</v>
      </c>
      <c r="C12865" s="490">
        <v>2369</v>
      </c>
      <c r="D12865" s="490">
        <v>680.85059999999999</v>
      </c>
    </row>
    <row r="12866" spans="1:4" x14ac:dyDescent="0.2">
      <c r="A12866" s="489" t="s">
        <v>9257</v>
      </c>
      <c r="B12866" s="489" t="s">
        <v>4015</v>
      </c>
      <c r="C12866" s="490">
        <v>-2369</v>
      </c>
      <c r="D12866" s="490">
        <v>-388.04220000000004</v>
      </c>
    </row>
    <row r="12867" spans="1:4" x14ac:dyDescent="0.2">
      <c r="A12867" s="489" t="s">
        <v>9257</v>
      </c>
      <c r="B12867" s="489" t="s">
        <v>5153</v>
      </c>
      <c r="C12867" s="490">
        <v>2368</v>
      </c>
      <c r="D12867" s="490">
        <v>0</v>
      </c>
    </row>
    <row r="12868" spans="1:4" x14ac:dyDescent="0.2">
      <c r="A12868" s="489" t="s">
        <v>9257</v>
      </c>
      <c r="B12868" s="489" t="s">
        <v>4896</v>
      </c>
      <c r="C12868" s="490">
        <v>4938</v>
      </c>
      <c r="D12868" s="490">
        <v>906.61680000000001</v>
      </c>
    </row>
    <row r="12869" spans="1:4" x14ac:dyDescent="0.2">
      <c r="A12869" s="489" t="s">
        <v>9257</v>
      </c>
      <c r="B12869" s="489" t="s">
        <v>4010</v>
      </c>
      <c r="C12869" s="490">
        <v>20523.789473684199</v>
      </c>
      <c r="D12869" s="490">
        <v>5898.5370947368401</v>
      </c>
    </row>
    <row r="12870" spans="1:4" x14ac:dyDescent="0.2">
      <c r="A12870" s="489" t="s">
        <v>9257</v>
      </c>
      <c r="B12870" s="489" t="s">
        <v>4014</v>
      </c>
      <c r="C12870" s="490">
        <v>4518.7368421052606</v>
      </c>
      <c r="D12870" s="490">
        <v>1298.6849684210501</v>
      </c>
    </row>
    <row r="12871" spans="1:4" x14ac:dyDescent="0.2">
      <c r="A12871" s="489" t="s">
        <v>9257</v>
      </c>
      <c r="B12871" s="489" t="s">
        <v>4015</v>
      </c>
      <c r="C12871" s="490">
        <v>-4518.7368421052606</v>
      </c>
      <c r="D12871" s="490">
        <v>-740.169094736842</v>
      </c>
    </row>
    <row r="12872" spans="1:4" x14ac:dyDescent="0.2">
      <c r="A12872" s="489" t="s">
        <v>9257</v>
      </c>
      <c r="B12872" s="489" t="s">
        <v>5153</v>
      </c>
      <c r="C12872" s="490">
        <v>847.26315789473699</v>
      </c>
      <c r="D12872" s="490">
        <v>0</v>
      </c>
    </row>
    <row r="12873" spans="1:4" x14ac:dyDescent="0.2">
      <c r="A12873" s="489" t="s">
        <v>9257</v>
      </c>
      <c r="B12873" s="489" t="s">
        <v>4897</v>
      </c>
      <c r="C12873" s="490">
        <v>3848.21052631579</v>
      </c>
      <c r="D12873" s="490">
        <v>670.35827368421099</v>
      </c>
    </row>
    <row r="12874" spans="1:4" x14ac:dyDescent="0.2">
      <c r="A12874" s="489" t="s">
        <v>9257</v>
      </c>
      <c r="B12874" s="489" t="s">
        <v>4010</v>
      </c>
      <c r="C12874" s="490">
        <v>4947</v>
      </c>
      <c r="D12874" s="490">
        <v>1421.7678000000001</v>
      </c>
    </row>
    <row r="12875" spans="1:4" x14ac:dyDescent="0.2">
      <c r="A12875" s="489" t="s">
        <v>9257</v>
      </c>
      <c r="B12875" s="489" t="s">
        <v>4014</v>
      </c>
      <c r="C12875" s="490">
        <v>1089</v>
      </c>
      <c r="D12875" s="490">
        <v>312.97860000000003</v>
      </c>
    </row>
    <row r="12876" spans="1:4" x14ac:dyDescent="0.2">
      <c r="A12876" s="489" t="s">
        <v>9257</v>
      </c>
      <c r="B12876" s="489" t="s">
        <v>4015</v>
      </c>
      <c r="C12876" s="490">
        <v>-1089</v>
      </c>
      <c r="D12876" s="490">
        <v>-178.37820000000002</v>
      </c>
    </row>
    <row r="12877" spans="1:4" x14ac:dyDescent="0.2">
      <c r="A12877" s="489" t="s">
        <v>9257</v>
      </c>
      <c r="B12877" s="489" t="s">
        <v>3291</v>
      </c>
      <c r="C12877" s="490">
        <v>30457.5757575758</v>
      </c>
      <c r="D12877" s="490">
        <v>10060.137272727301</v>
      </c>
    </row>
    <row r="12878" spans="1:4" x14ac:dyDescent="0.2">
      <c r="A12878" s="489" t="s">
        <v>9257</v>
      </c>
      <c r="B12878" s="489" t="s">
        <v>3292</v>
      </c>
      <c r="C12878" s="490">
        <v>9746.4242424242402</v>
      </c>
      <c r="D12878" s="490">
        <v>3062.3264969697002</v>
      </c>
    </row>
    <row r="12879" spans="1:4" x14ac:dyDescent="0.2">
      <c r="A12879" s="489" t="s">
        <v>9257</v>
      </c>
      <c r="B12879" s="489" t="s">
        <v>4827</v>
      </c>
      <c r="C12879" s="490">
        <v>7629</v>
      </c>
      <c r="D12879" s="490">
        <v>1863.7647000000002</v>
      </c>
    </row>
    <row r="12880" spans="1:4" x14ac:dyDescent="0.2">
      <c r="A12880" s="489" t="s">
        <v>9257</v>
      </c>
      <c r="B12880" s="489" t="s">
        <v>4010</v>
      </c>
      <c r="C12880" s="490">
        <v>3377</v>
      </c>
      <c r="D12880" s="490">
        <v>970.5498</v>
      </c>
    </row>
    <row r="12881" spans="1:4" x14ac:dyDescent="0.2">
      <c r="A12881" s="489" t="s">
        <v>9257</v>
      </c>
      <c r="B12881" s="489" t="s">
        <v>4014</v>
      </c>
      <c r="C12881" s="490">
        <v>1995</v>
      </c>
      <c r="D12881" s="490">
        <v>573.36300000000006</v>
      </c>
    </row>
    <row r="12882" spans="1:4" x14ac:dyDescent="0.2">
      <c r="A12882" s="489" t="s">
        <v>9257</v>
      </c>
      <c r="B12882" s="489" t="s">
        <v>4015</v>
      </c>
      <c r="C12882" s="490">
        <v>-1611.6000000000001</v>
      </c>
      <c r="D12882" s="490">
        <v>-263.98007999999999</v>
      </c>
    </row>
    <row r="12883" spans="1:4" x14ac:dyDescent="0.2">
      <c r="A12883" s="489" t="s">
        <v>9257</v>
      </c>
      <c r="B12883" s="489" t="s">
        <v>4016</v>
      </c>
      <c r="C12883" s="490">
        <v>-383.40000000000003</v>
      </c>
      <c r="D12883" s="490">
        <v>-46.007999999999996</v>
      </c>
    </row>
    <row r="12884" spans="1:4" x14ac:dyDescent="0.2">
      <c r="A12884" s="489" t="s">
        <v>9257</v>
      </c>
      <c r="B12884" s="489" t="s">
        <v>4010</v>
      </c>
      <c r="C12884" s="490">
        <v>21056</v>
      </c>
      <c r="D12884" s="490">
        <v>6051.4944000000005</v>
      </c>
    </row>
    <row r="12885" spans="1:4" x14ac:dyDescent="0.2">
      <c r="A12885" s="489" t="s">
        <v>9257</v>
      </c>
      <c r="B12885" s="489" t="s">
        <v>5153</v>
      </c>
      <c r="C12885" s="490">
        <v>16650</v>
      </c>
      <c r="D12885" s="490">
        <v>0</v>
      </c>
    </row>
    <row r="12886" spans="1:4" x14ac:dyDescent="0.2">
      <c r="A12886" s="489" t="s">
        <v>9257</v>
      </c>
      <c r="B12886" s="489" t="s">
        <v>5430</v>
      </c>
      <c r="C12886" s="490">
        <v>7926.8995733886804</v>
      </c>
      <c r="D12886" s="490">
        <v>1290.49925054768</v>
      </c>
    </row>
    <row r="12887" spans="1:4" x14ac:dyDescent="0.2">
      <c r="A12887" s="489" t="s">
        <v>9257</v>
      </c>
      <c r="B12887" s="489" t="s">
        <v>5446</v>
      </c>
      <c r="C12887" s="490">
        <v>23780.698720166001</v>
      </c>
      <c r="D12887" s="490">
        <v>3671.7398823936401</v>
      </c>
    </row>
    <row r="12888" spans="1:4" x14ac:dyDescent="0.2">
      <c r="A12888" s="489" t="s">
        <v>9257</v>
      </c>
      <c r="B12888" s="489" t="s">
        <v>5447</v>
      </c>
      <c r="C12888" s="490">
        <v>37042.4017064453</v>
      </c>
      <c r="D12888" s="490">
        <v>5100.7387149775204</v>
      </c>
    </row>
    <row r="12889" spans="1:4" x14ac:dyDescent="0.2">
      <c r="A12889" s="489" t="s">
        <v>9257</v>
      </c>
      <c r="B12889" s="489" t="s">
        <v>5153</v>
      </c>
      <c r="C12889" s="490">
        <v>17820.400000000001</v>
      </c>
      <c r="D12889" s="490">
        <v>0</v>
      </c>
    </row>
    <row r="12890" spans="1:4" x14ac:dyDescent="0.2">
      <c r="A12890" s="489" t="s">
        <v>9257</v>
      </c>
      <c r="B12890" s="489" t="s">
        <v>4886</v>
      </c>
      <c r="C12890" s="490">
        <v>13972.6</v>
      </c>
      <c r="D12890" s="490">
        <v>2237.0132600000002</v>
      </c>
    </row>
    <row r="12891" spans="1:4" x14ac:dyDescent="0.2">
      <c r="A12891" s="489" t="s">
        <v>9257</v>
      </c>
      <c r="B12891" s="489" t="s">
        <v>5153</v>
      </c>
      <c r="C12891" s="490">
        <v>2125</v>
      </c>
      <c r="D12891" s="490">
        <v>0</v>
      </c>
    </row>
    <row r="12892" spans="1:4" x14ac:dyDescent="0.2">
      <c r="A12892" s="489" t="s">
        <v>9257</v>
      </c>
      <c r="B12892" s="489" t="s">
        <v>4896</v>
      </c>
      <c r="C12892" s="490">
        <v>8021.7864923747302</v>
      </c>
      <c r="D12892" s="490">
        <v>1472.8000000000002</v>
      </c>
    </row>
    <row r="12893" spans="1:4" x14ac:dyDescent="0.2">
      <c r="A12893" s="489" t="s">
        <v>9257</v>
      </c>
      <c r="B12893" s="489" t="s">
        <v>4897</v>
      </c>
      <c r="C12893" s="490">
        <v>3024.2135076252703</v>
      </c>
      <c r="D12893" s="490">
        <v>526.81799302832201</v>
      </c>
    </row>
    <row r="12894" spans="1:4" x14ac:dyDescent="0.2">
      <c r="A12894" s="489" t="s">
        <v>9257</v>
      </c>
      <c r="B12894" s="489" t="s">
        <v>5153</v>
      </c>
      <c r="C12894" s="490">
        <v>8398</v>
      </c>
      <c r="D12894" s="490">
        <v>0</v>
      </c>
    </row>
    <row r="12895" spans="1:4" x14ac:dyDescent="0.2">
      <c r="A12895" s="489" t="s">
        <v>9257</v>
      </c>
      <c r="B12895" s="489" t="s">
        <v>5449</v>
      </c>
      <c r="C12895" s="490">
        <v>21670.037056928002</v>
      </c>
      <c r="D12895" s="490">
        <v>3272.1755955961303</v>
      </c>
    </row>
    <row r="12896" spans="1:4" x14ac:dyDescent="0.2">
      <c r="A12896" s="489" t="s">
        <v>9257</v>
      </c>
      <c r="B12896" s="489" t="s">
        <v>5450</v>
      </c>
      <c r="C12896" s="490">
        <v>9095.9629430719706</v>
      </c>
      <c r="D12896" s="490">
        <v>1225.2262084317902</v>
      </c>
    </row>
    <row r="12897" spans="1:4" x14ac:dyDescent="0.2">
      <c r="A12897" s="489" t="s">
        <v>9257</v>
      </c>
      <c r="B12897" s="489" t="s">
        <v>5153</v>
      </c>
      <c r="C12897" s="490">
        <v>2051</v>
      </c>
      <c r="D12897" s="490">
        <v>0</v>
      </c>
    </row>
    <row r="12898" spans="1:4" x14ac:dyDescent="0.2">
      <c r="A12898" s="489" t="s">
        <v>9257</v>
      </c>
      <c r="B12898" s="489" t="s">
        <v>5435</v>
      </c>
      <c r="C12898" s="490">
        <v>7235.4545454545505</v>
      </c>
      <c r="D12898" s="490">
        <v>1070.8472727272701</v>
      </c>
    </row>
    <row r="12899" spans="1:4" x14ac:dyDescent="0.2">
      <c r="A12899" s="489" t="s">
        <v>9257</v>
      </c>
      <c r="B12899" s="489" t="s">
        <v>5461</v>
      </c>
      <c r="C12899" s="490">
        <v>723.54545454545507</v>
      </c>
      <c r="D12899" s="490">
        <v>101.585781818182</v>
      </c>
    </row>
    <row r="12900" spans="1:4" x14ac:dyDescent="0.2">
      <c r="A12900" s="489" t="s">
        <v>9257</v>
      </c>
      <c r="B12900" s="489" t="s">
        <v>4010</v>
      </c>
      <c r="C12900" s="490">
        <v>9854</v>
      </c>
      <c r="D12900" s="490">
        <v>2832.0396000000001</v>
      </c>
    </row>
    <row r="12901" spans="1:4" x14ac:dyDescent="0.2">
      <c r="A12901" s="489" t="s">
        <v>9257</v>
      </c>
      <c r="B12901" s="489" t="s">
        <v>4010</v>
      </c>
      <c r="C12901" s="490">
        <v>16357</v>
      </c>
      <c r="D12901" s="490">
        <v>4701.0018</v>
      </c>
    </row>
    <row r="12902" spans="1:4" x14ac:dyDescent="0.2">
      <c r="A12902" s="489" t="s">
        <v>9257</v>
      </c>
      <c r="B12902" s="489" t="s">
        <v>5153</v>
      </c>
      <c r="C12902" s="490">
        <v>2743</v>
      </c>
      <c r="D12902" s="490">
        <v>0</v>
      </c>
    </row>
    <row r="12903" spans="1:4" x14ac:dyDescent="0.2">
      <c r="A12903" s="489" t="s">
        <v>9257</v>
      </c>
      <c r="B12903" s="489" t="s">
        <v>4880</v>
      </c>
      <c r="C12903" s="490">
        <v>8795.8681751106706</v>
      </c>
      <c r="D12903" s="490">
        <v>1680.89040826365</v>
      </c>
    </row>
    <row r="12904" spans="1:4" x14ac:dyDescent="0.2">
      <c r="A12904" s="489" t="s">
        <v>9257</v>
      </c>
      <c r="B12904" s="489" t="s">
        <v>4881</v>
      </c>
      <c r="C12904" s="490">
        <v>9086.1318248893313</v>
      </c>
      <c r="D12904" s="490">
        <v>1647.31569985243</v>
      </c>
    </row>
    <row r="12905" spans="1:4" x14ac:dyDescent="0.2">
      <c r="A12905" s="489" t="s">
        <v>9257</v>
      </c>
      <c r="B12905" s="489" t="s">
        <v>5153</v>
      </c>
      <c r="C12905" s="490">
        <v>11987</v>
      </c>
      <c r="D12905" s="490">
        <v>0</v>
      </c>
    </row>
    <row r="12906" spans="1:4" x14ac:dyDescent="0.2">
      <c r="A12906" s="489" t="s">
        <v>9257</v>
      </c>
      <c r="B12906" s="489" t="s">
        <v>4884</v>
      </c>
      <c r="C12906" s="490">
        <v>6075.9109311740904</v>
      </c>
      <c r="D12906" s="490">
        <v>1149.5623481781402</v>
      </c>
    </row>
    <row r="12907" spans="1:4" x14ac:dyDescent="0.2">
      <c r="A12907" s="489" t="s">
        <v>9257</v>
      </c>
      <c r="B12907" s="489" t="s">
        <v>4885</v>
      </c>
      <c r="C12907" s="490">
        <v>11933.089068825901</v>
      </c>
      <c r="D12907" s="490">
        <v>2141.98948785425</v>
      </c>
    </row>
    <row r="12908" spans="1:4" x14ac:dyDescent="0.2">
      <c r="A12908" s="489" t="s">
        <v>9257</v>
      </c>
      <c r="B12908" s="489" t="s">
        <v>5153</v>
      </c>
      <c r="C12908" s="490">
        <v>2429</v>
      </c>
      <c r="D12908" s="490">
        <v>0</v>
      </c>
    </row>
    <row r="12909" spans="1:4" x14ac:dyDescent="0.2">
      <c r="A12909" s="489" t="s">
        <v>9257</v>
      </c>
      <c r="B12909" s="489" t="s">
        <v>5432</v>
      </c>
      <c r="C12909" s="490">
        <v>8953.813104189041</v>
      </c>
      <c r="D12909" s="490">
        <v>1399.48098818475</v>
      </c>
    </row>
    <row r="12910" spans="1:4" x14ac:dyDescent="0.2">
      <c r="A12910" s="489" t="s">
        <v>9257</v>
      </c>
      <c r="B12910" s="489" t="s">
        <v>5452</v>
      </c>
      <c r="C12910" s="490">
        <v>7718.1868958109608</v>
      </c>
      <c r="D12910" s="490">
        <v>1144.60711664876</v>
      </c>
    </row>
    <row r="12911" spans="1:4" x14ac:dyDescent="0.2">
      <c r="A12911" s="489" t="s">
        <v>9257</v>
      </c>
      <c r="B12911" s="489" t="s">
        <v>4900</v>
      </c>
      <c r="C12911" s="490">
        <v>2480</v>
      </c>
      <c r="D12911" s="490">
        <v>443.92</v>
      </c>
    </row>
    <row r="12912" spans="1:4" x14ac:dyDescent="0.2">
      <c r="A12912" s="489" t="s">
        <v>9257</v>
      </c>
      <c r="B12912" s="489" t="s">
        <v>5153</v>
      </c>
      <c r="C12912" s="490">
        <v>1253</v>
      </c>
      <c r="D12912" s="490">
        <v>0</v>
      </c>
    </row>
    <row r="12913" spans="1:4" x14ac:dyDescent="0.2">
      <c r="A12913" s="489" t="s">
        <v>9257</v>
      </c>
      <c r="B12913" s="489" t="s">
        <v>4827</v>
      </c>
      <c r="C12913" s="490">
        <v>4197</v>
      </c>
      <c r="D12913" s="490">
        <v>1025.3271</v>
      </c>
    </row>
    <row r="12914" spans="1:4" x14ac:dyDescent="0.2">
      <c r="A12914" s="489" t="s">
        <v>9257</v>
      </c>
      <c r="B12914" s="489" t="s">
        <v>4832</v>
      </c>
      <c r="C12914" s="490">
        <v>2422</v>
      </c>
      <c r="D12914" s="490">
        <v>591.69460000000004</v>
      </c>
    </row>
    <row r="12915" spans="1:4" x14ac:dyDescent="0.2">
      <c r="A12915" s="489" t="s">
        <v>9257</v>
      </c>
      <c r="B12915" s="489" t="s">
        <v>4833</v>
      </c>
      <c r="C12915" s="490">
        <v>-1985.7</v>
      </c>
      <c r="D12915" s="490">
        <v>-325.25766000000004</v>
      </c>
    </row>
    <row r="12916" spans="1:4" x14ac:dyDescent="0.2">
      <c r="A12916" s="489" t="s">
        <v>9257</v>
      </c>
      <c r="B12916" s="489" t="s">
        <v>4834</v>
      </c>
      <c r="C12916" s="490">
        <v>-436.3</v>
      </c>
      <c r="D12916" s="490">
        <v>-52.355999999999995</v>
      </c>
    </row>
    <row r="12917" spans="1:4" x14ac:dyDescent="0.2">
      <c r="A12917" s="489" t="s">
        <v>9257</v>
      </c>
      <c r="B12917" s="489" t="s">
        <v>4010</v>
      </c>
      <c r="C12917" s="490">
        <v>19428.813000000002</v>
      </c>
      <c r="D12917" s="490">
        <v>5583.8408562000004</v>
      </c>
    </row>
    <row r="12918" spans="1:4" x14ac:dyDescent="0.2">
      <c r="A12918" s="489" t="s">
        <v>9257</v>
      </c>
      <c r="B12918" s="489" t="s">
        <v>5153</v>
      </c>
      <c r="C12918" s="490">
        <v>55449.287499999999</v>
      </c>
      <c r="D12918" s="490">
        <v>0</v>
      </c>
    </row>
    <row r="12919" spans="1:4" x14ac:dyDescent="0.2">
      <c r="A12919" s="489" t="s">
        <v>9257</v>
      </c>
      <c r="B12919" s="489" t="s">
        <v>4902</v>
      </c>
      <c r="C12919" s="490">
        <v>38100.712500000001</v>
      </c>
      <c r="D12919" s="490">
        <v>5772.2579437499999</v>
      </c>
    </row>
    <row r="12920" spans="1:4" x14ac:dyDescent="0.2">
      <c r="A12920" s="489" t="s">
        <v>9257</v>
      </c>
      <c r="B12920" s="489" t="s">
        <v>4010</v>
      </c>
      <c r="C12920" s="490">
        <v>29094</v>
      </c>
      <c r="D12920" s="490">
        <v>8361.615600000001</v>
      </c>
    </row>
    <row r="12921" spans="1:4" x14ac:dyDescent="0.2">
      <c r="A12921" s="489" t="s">
        <v>9257</v>
      </c>
      <c r="B12921" s="489" t="s">
        <v>4827</v>
      </c>
      <c r="C12921" s="490">
        <v>5709</v>
      </c>
      <c r="D12921" s="490">
        <v>1394.7087000000001</v>
      </c>
    </row>
    <row r="12922" spans="1:4" x14ac:dyDescent="0.2">
      <c r="A12922" s="489" t="s">
        <v>9257</v>
      </c>
      <c r="B12922" s="489" t="s">
        <v>4832</v>
      </c>
      <c r="C12922" s="490">
        <v>611</v>
      </c>
      <c r="D12922" s="490">
        <v>149.26730000000001</v>
      </c>
    </row>
    <row r="12923" spans="1:4" x14ac:dyDescent="0.2">
      <c r="A12923" s="489" t="s">
        <v>9257</v>
      </c>
      <c r="B12923" s="489" t="s">
        <v>4833</v>
      </c>
      <c r="C12923" s="490">
        <v>-611</v>
      </c>
      <c r="D12923" s="490">
        <v>-100.0818</v>
      </c>
    </row>
    <row r="12924" spans="1:4" x14ac:dyDescent="0.2">
      <c r="A12924" s="489" t="s">
        <v>9257</v>
      </c>
      <c r="B12924" s="489" t="s">
        <v>4010</v>
      </c>
      <c r="C12924" s="490">
        <v>4035</v>
      </c>
      <c r="D12924" s="490">
        <v>1159.6590000000001</v>
      </c>
    </row>
    <row r="12925" spans="1:4" x14ac:dyDescent="0.2">
      <c r="A12925" s="489" t="s">
        <v>9257</v>
      </c>
      <c r="B12925" s="489" t="s">
        <v>4014</v>
      </c>
      <c r="C12925" s="490">
        <v>1101</v>
      </c>
      <c r="D12925" s="490">
        <v>316.42740000000003</v>
      </c>
    </row>
    <row r="12926" spans="1:4" x14ac:dyDescent="0.2">
      <c r="A12926" s="489" t="s">
        <v>9257</v>
      </c>
      <c r="B12926" s="489" t="s">
        <v>4015</v>
      </c>
      <c r="C12926" s="490">
        <v>-1101</v>
      </c>
      <c r="D12926" s="490">
        <v>-180.34380000000002</v>
      </c>
    </row>
    <row r="12927" spans="1:4" x14ac:dyDescent="0.2">
      <c r="A12927" s="489" t="s">
        <v>9257</v>
      </c>
      <c r="B12927" s="489" t="s">
        <v>4827</v>
      </c>
      <c r="C12927" s="490">
        <v>5240</v>
      </c>
      <c r="D12927" s="490">
        <v>1280.1320000000001</v>
      </c>
    </row>
    <row r="12928" spans="1:4" x14ac:dyDescent="0.2">
      <c r="A12928" s="489" t="s">
        <v>9257</v>
      </c>
      <c r="B12928" s="489" t="s">
        <v>4832</v>
      </c>
      <c r="C12928" s="490">
        <v>905</v>
      </c>
      <c r="D12928" s="490">
        <v>221.09150000000002</v>
      </c>
    </row>
    <row r="12929" spans="1:4" x14ac:dyDescent="0.2">
      <c r="A12929" s="489" t="s">
        <v>9257</v>
      </c>
      <c r="B12929" s="489" t="s">
        <v>4833</v>
      </c>
      <c r="C12929" s="490">
        <v>-905</v>
      </c>
      <c r="D12929" s="490">
        <v>-148.239</v>
      </c>
    </row>
    <row r="12930" spans="1:4" x14ac:dyDescent="0.2">
      <c r="A12930" s="489" t="s">
        <v>9257</v>
      </c>
      <c r="B12930" s="489" t="s">
        <v>4010</v>
      </c>
      <c r="C12930" s="490">
        <v>4428</v>
      </c>
      <c r="D12930" s="490">
        <v>1272.6072000000001</v>
      </c>
    </row>
    <row r="12931" spans="1:4" x14ac:dyDescent="0.2">
      <c r="A12931" s="489" t="s">
        <v>9257</v>
      </c>
      <c r="B12931" s="489" t="s">
        <v>4014</v>
      </c>
      <c r="C12931" s="490">
        <v>1362</v>
      </c>
      <c r="D12931" s="490">
        <v>391.43880000000001</v>
      </c>
    </row>
    <row r="12932" spans="1:4" x14ac:dyDescent="0.2">
      <c r="A12932" s="489" t="s">
        <v>9257</v>
      </c>
      <c r="B12932" s="489" t="s">
        <v>4015</v>
      </c>
      <c r="C12932" s="490">
        <v>-1362</v>
      </c>
      <c r="D12932" s="490">
        <v>-223.09560000000002</v>
      </c>
    </row>
    <row r="12933" spans="1:4" x14ac:dyDescent="0.2">
      <c r="A12933" s="489" t="s">
        <v>9257</v>
      </c>
      <c r="B12933" s="489" t="s">
        <v>3291</v>
      </c>
      <c r="C12933" s="490">
        <v>5544</v>
      </c>
      <c r="D12933" s="490">
        <v>1831.1832000000002</v>
      </c>
    </row>
    <row r="12934" spans="1:4" x14ac:dyDescent="0.2">
      <c r="A12934" s="489" t="s">
        <v>9257</v>
      </c>
      <c r="B12934" s="489" t="s">
        <v>3295</v>
      </c>
      <c r="C12934" s="490">
        <v>1668</v>
      </c>
      <c r="D12934" s="490">
        <v>550.94040000000007</v>
      </c>
    </row>
    <row r="12935" spans="1:4" x14ac:dyDescent="0.2">
      <c r="A12935" s="489" t="s">
        <v>9257</v>
      </c>
      <c r="B12935" s="489" t="s">
        <v>3296</v>
      </c>
      <c r="C12935" s="490">
        <v>-1668</v>
      </c>
      <c r="D12935" s="490">
        <v>-273.21840000000003</v>
      </c>
    </row>
    <row r="12936" spans="1:4" x14ac:dyDescent="0.2">
      <c r="A12936" s="489" t="s">
        <v>9257</v>
      </c>
      <c r="B12936" s="489" t="s">
        <v>4010</v>
      </c>
      <c r="C12936" s="490">
        <v>5211</v>
      </c>
      <c r="D12936" s="490">
        <v>1497.6414</v>
      </c>
    </row>
    <row r="12937" spans="1:4" x14ac:dyDescent="0.2">
      <c r="A12937" s="489" t="s">
        <v>9257</v>
      </c>
      <c r="B12937" s="489" t="s">
        <v>4014</v>
      </c>
      <c r="C12937" s="490">
        <v>1401</v>
      </c>
      <c r="D12937" s="490">
        <v>402.6474</v>
      </c>
    </row>
    <row r="12938" spans="1:4" x14ac:dyDescent="0.2">
      <c r="A12938" s="489" t="s">
        <v>9257</v>
      </c>
      <c r="B12938" s="489" t="s">
        <v>4015</v>
      </c>
      <c r="C12938" s="490">
        <v>-1401</v>
      </c>
      <c r="D12938" s="490">
        <v>-229.4838</v>
      </c>
    </row>
    <row r="12939" spans="1:4" x14ac:dyDescent="0.2">
      <c r="A12939" s="489" t="s">
        <v>9257</v>
      </c>
      <c r="B12939" s="489" t="s">
        <v>4010</v>
      </c>
      <c r="C12939" s="490">
        <v>2424</v>
      </c>
      <c r="D12939" s="490">
        <v>696.6576</v>
      </c>
    </row>
    <row r="12940" spans="1:4" x14ac:dyDescent="0.2">
      <c r="A12940" s="489" t="s">
        <v>9257</v>
      </c>
      <c r="B12940" s="489" t="s">
        <v>4014</v>
      </c>
      <c r="C12940" s="490">
        <v>619</v>
      </c>
      <c r="D12940" s="490">
        <v>177.9006</v>
      </c>
    </row>
    <row r="12941" spans="1:4" x14ac:dyDescent="0.2">
      <c r="A12941" s="489" t="s">
        <v>9257</v>
      </c>
      <c r="B12941" s="489" t="s">
        <v>4015</v>
      </c>
      <c r="C12941" s="490">
        <v>-619</v>
      </c>
      <c r="D12941" s="490">
        <v>-101.3922</v>
      </c>
    </row>
    <row r="12942" spans="1:4" x14ac:dyDescent="0.2">
      <c r="A12942" s="489" t="s">
        <v>9257</v>
      </c>
      <c r="B12942" s="489" t="s">
        <v>5153</v>
      </c>
      <c r="C12942" s="490">
        <v>2453</v>
      </c>
      <c r="D12942" s="490">
        <v>0</v>
      </c>
    </row>
    <row r="12943" spans="1:4" x14ac:dyDescent="0.2">
      <c r="A12943" s="489" t="s">
        <v>9257</v>
      </c>
      <c r="B12943" s="489" t="s">
        <v>4896</v>
      </c>
      <c r="C12943" s="490">
        <v>5225.49019607843</v>
      </c>
      <c r="D12943" s="490">
        <v>959.40000000000009</v>
      </c>
    </row>
    <row r="12944" spans="1:4" x14ac:dyDescent="0.2">
      <c r="A12944" s="489" t="s">
        <v>9257</v>
      </c>
      <c r="B12944" s="489" t="s">
        <v>4897</v>
      </c>
      <c r="C12944" s="490">
        <v>637.50980392156907</v>
      </c>
      <c r="D12944" s="490">
        <v>111.05420784313701</v>
      </c>
    </row>
    <row r="12945" spans="1:4" x14ac:dyDescent="0.2">
      <c r="A12945" s="489" t="s">
        <v>9257</v>
      </c>
      <c r="B12945" s="489" t="s">
        <v>5153</v>
      </c>
      <c r="C12945" s="490">
        <v>1930</v>
      </c>
      <c r="D12945" s="490">
        <v>0</v>
      </c>
    </row>
    <row r="12946" spans="1:4" x14ac:dyDescent="0.2">
      <c r="A12946" s="489" t="s">
        <v>9257</v>
      </c>
      <c r="B12946" s="489" t="s">
        <v>4888</v>
      </c>
      <c r="C12946" s="490">
        <v>2546</v>
      </c>
      <c r="D12946" s="490">
        <v>476.86580000000004</v>
      </c>
    </row>
    <row r="12947" spans="1:4" x14ac:dyDescent="0.2">
      <c r="A12947" s="489" t="s">
        <v>9257</v>
      </c>
      <c r="B12947" s="489" t="s">
        <v>4010</v>
      </c>
      <c r="C12947" s="490">
        <v>3252</v>
      </c>
      <c r="D12947" s="490">
        <v>934.62480000000005</v>
      </c>
    </row>
    <row r="12948" spans="1:4" x14ac:dyDescent="0.2">
      <c r="A12948" s="489" t="s">
        <v>9257</v>
      </c>
      <c r="B12948" s="489" t="s">
        <v>4014</v>
      </c>
      <c r="C12948" s="490">
        <v>963</v>
      </c>
      <c r="D12948" s="490">
        <v>276.76620000000003</v>
      </c>
    </row>
    <row r="12949" spans="1:4" x14ac:dyDescent="0.2">
      <c r="A12949" s="489" t="s">
        <v>9257</v>
      </c>
      <c r="B12949" s="489" t="s">
        <v>4015</v>
      </c>
      <c r="C12949" s="490">
        <v>-963</v>
      </c>
      <c r="D12949" s="490">
        <v>-157.73940000000002</v>
      </c>
    </row>
    <row r="12950" spans="1:4" x14ac:dyDescent="0.2">
      <c r="A12950" s="489" t="s">
        <v>9257</v>
      </c>
      <c r="B12950" s="489" t="s">
        <v>4010</v>
      </c>
      <c r="C12950" s="490">
        <v>2817</v>
      </c>
      <c r="D12950" s="490">
        <v>809.60580000000004</v>
      </c>
    </row>
    <row r="12951" spans="1:4" x14ac:dyDescent="0.2">
      <c r="A12951" s="489" t="s">
        <v>9257</v>
      </c>
      <c r="B12951" s="489" t="s">
        <v>4014</v>
      </c>
      <c r="C12951" s="490">
        <v>1679</v>
      </c>
      <c r="D12951" s="490">
        <v>482.5446</v>
      </c>
    </row>
    <row r="12952" spans="1:4" x14ac:dyDescent="0.2">
      <c r="A12952" s="489" t="s">
        <v>9257</v>
      </c>
      <c r="B12952" s="489" t="s">
        <v>4015</v>
      </c>
      <c r="C12952" s="490">
        <v>-1348.8</v>
      </c>
      <c r="D12952" s="490">
        <v>-220.93344000000002</v>
      </c>
    </row>
    <row r="12953" spans="1:4" x14ac:dyDescent="0.2">
      <c r="A12953" s="489" t="s">
        <v>9257</v>
      </c>
      <c r="B12953" s="489" t="s">
        <v>4016</v>
      </c>
      <c r="C12953" s="490">
        <v>-330.2</v>
      </c>
      <c r="D12953" s="490">
        <v>-39.623999999999995</v>
      </c>
    </row>
    <row r="12954" spans="1:4" x14ac:dyDescent="0.2">
      <c r="A12954" s="489" t="s">
        <v>9257</v>
      </c>
      <c r="B12954" s="489" t="s">
        <v>4010</v>
      </c>
      <c r="C12954" s="490">
        <v>3989</v>
      </c>
      <c r="D12954" s="490">
        <v>1146.4386</v>
      </c>
    </row>
    <row r="12955" spans="1:4" x14ac:dyDescent="0.2">
      <c r="A12955" s="489" t="s">
        <v>9257</v>
      </c>
      <c r="B12955" s="489" t="s">
        <v>4014</v>
      </c>
      <c r="C12955" s="490">
        <v>1235</v>
      </c>
      <c r="D12955" s="490">
        <v>354.93900000000002</v>
      </c>
    </row>
    <row r="12956" spans="1:4" x14ac:dyDescent="0.2">
      <c r="A12956" s="489" t="s">
        <v>9257</v>
      </c>
      <c r="B12956" s="489" t="s">
        <v>4015</v>
      </c>
      <c r="C12956" s="490">
        <v>-1235</v>
      </c>
      <c r="D12956" s="490">
        <v>-202.29300000000001</v>
      </c>
    </row>
    <row r="12957" spans="1:4" x14ac:dyDescent="0.2">
      <c r="A12957" s="489" t="s">
        <v>9257</v>
      </c>
      <c r="B12957" s="489" t="s">
        <v>3264</v>
      </c>
      <c r="C12957" s="490">
        <v>6194</v>
      </c>
      <c r="D12957" s="490">
        <v>2424.3316</v>
      </c>
    </row>
    <row r="12958" spans="1:4" x14ac:dyDescent="0.2">
      <c r="A12958" s="489" t="s">
        <v>9257</v>
      </c>
      <c r="B12958" s="489" t="s">
        <v>5153</v>
      </c>
      <c r="C12958" s="490">
        <v>2278</v>
      </c>
      <c r="D12958" s="490">
        <v>0</v>
      </c>
    </row>
    <row r="12959" spans="1:4" x14ac:dyDescent="0.2">
      <c r="A12959" s="489" t="s">
        <v>9257</v>
      </c>
      <c r="B12959" s="489" t="s">
        <v>5433</v>
      </c>
      <c r="C12959" s="490">
        <v>7074.7826086956502</v>
      </c>
      <c r="D12959" s="490">
        <v>1085.97913043478</v>
      </c>
    </row>
    <row r="12960" spans="1:4" x14ac:dyDescent="0.2">
      <c r="A12960" s="489" t="s">
        <v>9257</v>
      </c>
      <c r="B12960" s="489" t="s">
        <v>5455</v>
      </c>
      <c r="C12960" s="490">
        <v>1061.21739130435</v>
      </c>
      <c r="D12960" s="490">
        <v>154.513252173913</v>
      </c>
    </row>
    <row r="12961" spans="1:4" x14ac:dyDescent="0.2">
      <c r="A12961" s="489" t="s">
        <v>9257</v>
      </c>
      <c r="B12961" s="489" t="s">
        <v>3275</v>
      </c>
      <c r="C12961" s="490">
        <v>29444.155844155801</v>
      </c>
      <c r="D12961" s="490">
        <v>10025.735064935101</v>
      </c>
    </row>
    <row r="12962" spans="1:4" x14ac:dyDescent="0.2">
      <c r="A12962" s="489" t="s">
        <v>9257</v>
      </c>
      <c r="B12962" s="489" t="s">
        <v>3276</v>
      </c>
      <c r="C12962" s="490">
        <v>27235.844155844199</v>
      </c>
      <c r="D12962" s="490">
        <v>8821.6899220779196</v>
      </c>
    </row>
    <row r="12963" spans="1:4" x14ac:dyDescent="0.2">
      <c r="A12963" s="489" t="s">
        <v>9257</v>
      </c>
      <c r="B12963" s="489" t="s">
        <v>4010</v>
      </c>
      <c r="C12963" s="490">
        <v>2029</v>
      </c>
      <c r="D12963" s="490">
        <v>583.13459999999998</v>
      </c>
    </row>
    <row r="12964" spans="1:4" x14ac:dyDescent="0.2">
      <c r="A12964" s="489" t="s">
        <v>9257</v>
      </c>
      <c r="B12964" s="489" t="s">
        <v>4014</v>
      </c>
      <c r="C12964" s="490">
        <v>2458</v>
      </c>
      <c r="D12964" s="490">
        <v>706.42920000000004</v>
      </c>
    </row>
    <row r="12965" spans="1:4" x14ac:dyDescent="0.2">
      <c r="A12965" s="489" t="s">
        <v>9257</v>
      </c>
      <c r="B12965" s="489" t="s">
        <v>4015</v>
      </c>
      <c r="C12965" s="490">
        <v>-1346.1000000000001</v>
      </c>
      <c r="D12965" s="490">
        <v>-220.49118000000001</v>
      </c>
    </row>
    <row r="12966" spans="1:4" x14ac:dyDescent="0.2">
      <c r="A12966" s="489" t="s">
        <v>9257</v>
      </c>
      <c r="B12966" s="489" t="s">
        <v>4016</v>
      </c>
      <c r="C12966" s="490">
        <v>-1111.9000000000001</v>
      </c>
      <c r="D12966" s="490">
        <v>-133.428</v>
      </c>
    </row>
    <row r="12967" spans="1:4" x14ac:dyDescent="0.2">
      <c r="A12967" s="489" t="s">
        <v>9257</v>
      </c>
      <c r="B12967" s="489" t="s">
        <v>4827</v>
      </c>
      <c r="C12967" s="490">
        <v>4167</v>
      </c>
      <c r="D12967" s="490">
        <v>1017.9981</v>
      </c>
    </row>
    <row r="12968" spans="1:4" x14ac:dyDescent="0.2">
      <c r="A12968" s="489" t="s">
        <v>9257</v>
      </c>
      <c r="B12968" s="489" t="s">
        <v>4832</v>
      </c>
      <c r="C12968" s="490">
        <v>2112</v>
      </c>
      <c r="D12968" s="490">
        <v>515.96159999999998</v>
      </c>
    </row>
    <row r="12969" spans="1:4" x14ac:dyDescent="0.2">
      <c r="A12969" s="489" t="s">
        <v>9257</v>
      </c>
      <c r="B12969" s="489" t="s">
        <v>4833</v>
      </c>
      <c r="C12969" s="490">
        <v>-1883.7</v>
      </c>
      <c r="D12969" s="490">
        <v>-308.55005999999997</v>
      </c>
    </row>
    <row r="12970" spans="1:4" x14ac:dyDescent="0.2">
      <c r="A12970" s="489" t="s">
        <v>9257</v>
      </c>
      <c r="B12970" s="489" t="s">
        <v>4834</v>
      </c>
      <c r="C12970" s="490">
        <v>-228.3</v>
      </c>
      <c r="D12970" s="490">
        <v>-27.395999999999997</v>
      </c>
    </row>
    <row r="12971" spans="1:4" x14ac:dyDescent="0.2">
      <c r="A12971" s="489" t="s">
        <v>9257</v>
      </c>
      <c r="B12971" s="489" t="s">
        <v>4827</v>
      </c>
      <c r="C12971" s="490">
        <v>20753</v>
      </c>
      <c r="D12971" s="490">
        <v>5069.9579000000003</v>
      </c>
    </row>
    <row r="12972" spans="1:4" x14ac:dyDescent="0.2">
      <c r="A12972" s="489" t="s">
        <v>9257</v>
      </c>
      <c r="B12972" s="489" t="s">
        <v>4832</v>
      </c>
      <c r="C12972" s="490">
        <v>24</v>
      </c>
      <c r="D12972" s="490">
        <v>5.8632</v>
      </c>
    </row>
    <row r="12973" spans="1:4" x14ac:dyDescent="0.2">
      <c r="A12973" s="489" t="s">
        <v>9257</v>
      </c>
      <c r="B12973" s="489" t="s">
        <v>4833</v>
      </c>
      <c r="C12973" s="490">
        <v>-24</v>
      </c>
      <c r="D12973" s="490">
        <v>-3.9312</v>
      </c>
    </row>
    <row r="12974" spans="1:4" x14ac:dyDescent="0.2">
      <c r="A12974" s="489" t="s">
        <v>9257</v>
      </c>
      <c r="B12974" s="489" t="s">
        <v>5153</v>
      </c>
      <c r="C12974" s="490">
        <v>1319.75</v>
      </c>
      <c r="D12974" s="490">
        <v>0</v>
      </c>
    </row>
    <row r="12975" spans="1:4" x14ac:dyDescent="0.2">
      <c r="A12975" s="489" t="s">
        <v>9257</v>
      </c>
      <c r="B12975" s="489" t="s">
        <v>5852</v>
      </c>
      <c r="C12975" s="490">
        <v>5279</v>
      </c>
      <c r="D12975" s="490">
        <v>722.16719999999998</v>
      </c>
    </row>
    <row r="12976" spans="1:4" x14ac:dyDescent="0.2">
      <c r="A12976" s="489" t="s">
        <v>9257</v>
      </c>
      <c r="B12976" s="489" t="s">
        <v>4010</v>
      </c>
      <c r="C12976" s="490">
        <v>4534</v>
      </c>
      <c r="D12976" s="490">
        <v>1303.0716</v>
      </c>
    </row>
    <row r="12977" spans="1:4" x14ac:dyDescent="0.2">
      <c r="A12977" s="489" t="s">
        <v>9257</v>
      </c>
      <c r="B12977" s="489" t="s">
        <v>4014</v>
      </c>
      <c r="C12977" s="490">
        <v>1532</v>
      </c>
      <c r="D12977" s="490">
        <v>440.29680000000002</v>
      </c>
    </row>
    <row r="12978" spans="1:4" x14ac:dyDescent="0.2">
      <c r="A12978" s="489" t="s">
        <v>9257</v>
      </c>
      <c r="B12978" s="489" t="s">
        <v>4015</v>
      </c>
      <c r="C12978" s="490">
        <v>-1532</v>
      </c>
      <c r="D12978" s="490">
        <v>-250.94160000000002</v>
      </c>
    </row>
    <row r="12979" spans="1:4" x14ac:dyDescent="0.2">
      <c r="A12979" s="489" t="s">
        <v>9257</v>
      </c>
      <c r="B12979" s="489" t="s">
        <v>4010</v>
      </c>
      <c r="C12979" s="490">
        <v>2519</v>
      </c>
      <c r="D12979" s="490">
        <v>723.9606</v>
      </c>
    </row>
    <row r="12980" spans="1:4" x14ac:dyDescent="0.2">
      <c r="A12980" s="489" t="s">
        <v>9257</v>
      </c>
      <c r="B12980" s="489" t="s">
        <v>4014</v>
      </c>
      <c r="C12980" s="490">
        <v>2136</v>
      </c>
      <c r="D12980" s="490">
        <v>613.88639999999998</v>
      </c>
    </row>
    <row r="12981" spans="1:4" x14ac:dyDescent="0.2">
      <c r="A12981" s="489" t="s">
        <v>9257</v>
      </c>
      <c r="B12981" s="489" t="s">
        <v>4015</v>
      </c>
      <c r="C12981" s="490">
        <v>-1396.5</v>
      </c>
      <c r="D12981" s="490">
        <v>-228.7467</v>
      </c>
    </row>
    <row r="12982" spans="1:4" x14ac:dyDescent="0.2">
      <c r="A12982" s="489" t="s">
        <v>9257</v>
      </c>
      <c r="B12982" s="489" t="s">
        <v>4016</v>
      </c>
      <c r="C12982" s="490">
        <v>-739.5</v>
      </c>
      <c r="D12982" s="490">
        <v>-88.74</v>
      </c>
    </row>
    <row r="12983" spans="1:4" x14ac:dyDescent="0.2">
      <c r="A12983" s="489" t="s">
        <v>9257</v>
      </c>
      <c r="B12983" s="489" t="s">
        <v>4010</v>
      </c>
      <c r="C12983" s="490">
        <v>6353</v>
      </c>
      <c r="D12983" s="490">
        <v>1825.8522</v>
      </c>
    </row>
    <row r="12984" spans="1:4" x14ac:dyDescent="0.2">
      <c r="A12984" s="489" t="s">
        <v>9257</v>
      </c>
      <c r="B12984" s="489" t="s">
        <v>4010</v>
      </c>
      <c r="C12984" s="490">
        <v>3706</v>
      </c>
      <c r="D12984" s="490">
        <v>1065.1043999999999</v>
      </c>
    </row>
    <row r="12985" spans="1:4" x14ac:dyDescent="0.2">
      <c r="A12985" s="489" t="s">
        <v>9257</v>
      </c>
      <c r="B12985" s="489" t="s">
        <v>4014</v>
      </c>
      <c r="C12985" s="490">
        <v>842</v>
      </c>
      <c r="D12985" s="490">
        <v>241.99080000000001</v>
      </c>
    </row>
    <row r="12986" spans="1:4" x14ac:dyDescent="0.2">
      <c r="A12986" s="489" t="s">
        <v>9257</v>
      </c>
      <c r="B12986" s="489" t="s">
        <v>4015</v>
      </c>
      <c r="C12986" s="490">
        <v>-842</v>
      </c>
      <c r="D12986" s="490">
        <v>-137.9196</v>
      </c>
    </row>
    <row r="12987" spans="1:4" x14ac:dyDescent="0.2">
      <c r="A12987" s="489" t="s">
        <v>9257</v>
      </c>
      <c r="B12987" s="489" t="s">
        <v>6051</v>
      </c>
      <c r="C12987" s="490">
        <v>4448</v>
      </c>
      <c r="D12987" s="490">
        <v>141.04608000000002</v>
      </c>
    </row>
    <row r="12988" spans="1:4" x14ac:dyDescent="0.2">
      <c r="A12988" s="489" t="s">
        <v>9257</v>
      </c>
      <c r="B12988" s="489" t="s">
        <v>4880</v>
      </c>
      <c r="C12988" s="490">
        <v>7979.2704803667502</v>
      </c>
      <c r="D12988" s="490">
        <v>1524.8385887980901</v>
      </c>
    </row>
    <row r="12989" spans="1:4" x14ac:dyDescent="0.2">
      <c r="A12989" s="489" t="s">
        <v>9257</v>
      </c>
      <c r="B12989" s="489" t="s">
        <v>4881</v>
      </c>
      <c r="C12989" s="490">
        <v>23937.811441100301</v>
      </c>
      <c r="D12989" s="490">
        <v>4339.9252142714804</v>
      </c>
    </row>
    <row r="12990" spans="1:4" x14ac:dyDescent="0.2">
      <c r="A12990" s="489" t="s">
        <v>9257</v>
      </c>
      <c r="B12990" s="489" t="s">
        <v>4882</v>
      </c>
      <c r="C12990" s="490">
        <v>8114.91807853299</v>
      </c>
      <c r="D12990" s="490">
        <v>1312.1822532987801</v>
      </c>
    </row>
    <row r="12991" spans="1:4" x14ac:dyDescent="0.2">
      <c r="A12991" s="489" t="s">
        <v>9257</v>
      </c>
      <c r="B12991" s="489" t="s">
        <v>3275</v>
      </c>
      <c r="C12991" s="490">
        <v>4253</v>
      </c>
      <c r="D12991" s="490">
        <v>1448.1465000000001</v>
      </c>
    </row>
    <row r="12992" spans="1:4" x14ac:dyDescent="0.2">
      <c r="A12992" s="489" t="s">
        <v>9257</v>
      </c>
      <c r="B12992" s="489" t="s">
        <v>4841</v>
      </c>
      <c r="C12992" s="490">
        <v>4927</v>
      </c>
      <c r="D12992" s="490">
        <v>1203.6661000000001</v>
      </c>
    </row>
    <row r="12993" spans="1:4" x14ac:dyDescent="0.2">
      <c r="A12993" s="489" t="s">
        <v>9257</v>
      </c>
      <c r="B12993" s="489" t="s">
        <v>4850</v>
      </c>
      <c r="C12993" s="490">
        <v>1408</v>
      </c>
      <c r="D12993" s="490">
        <v>343.9744</v>
      </c>
    </row>
    <row r="12994" spans="1:4" x14ac:dyDescent="0.2">
      <c r="A12994" s="489" t="s">
        <v>9257</v>
      </c>
      <c r="B12994" s="489" t="s">
        <v>4852</v>
      </c>
      <c r="C12994" s="490">
        <v>-1408</v>
      </c>
      <c r="D12994" s="490">
        <v>-230.63040000000001</v>
      </c>
    </row>
    <row r="12995" spans="1:4" x14ac:dyDescent="0.2">
      <c r="A12995" s="489" t="s">
        <v>9257</v>
      </c>
      <c r="B12995" s="489" t="s">
        <v>4010</v>
      </c>
      <c r="C12995" s="490">
        <v>4247</v>
      </c>
      <c r="D12995" s="490">
        <v>1220.5878</v>
      </c>
    </row>
    <row r="12996" spans="1:4" x14ac:dyDescent="0.2">
      <c r="A12996" s="489" t="s">
        <v>9257</v>
      </c>
      <c r="B12996" s="489" t="s">
        <v>4014</v>
      </c>
      <c r="C12996" s="490">
        <v>770</v>
      </c>
      <c r="D12996" s="490">
        <v>221.298</v>
      </c>
    </row>
    <row r="12997" spans="1:4" x14ac:dyDescent="0.2">
      <c r="A12997" s="489" t="s">
        <v>9257</v>
      </c>
      <c r="B12997" s="489" t="s">
        <v>4015</v>
      </c>
      <c r="C12997" s="490">
        <v>-770</v>
      </c>
      <c r="D12997" s="490">
        <v>-126.126</v>
      </c>
    </row>
    <row r="12998" spans="1:4" x14ac:dyDescent="0.2">
      <c r="A12998" s="489" t="s">
        <v>9257</v>
      </c>
      <c r="B12998" s="489" t="s">
        <v>5153</v>
      </c>
      <c r="C12998" s="490">
        <v>4017</v>
      </c>
      <c r="D12998" s="490">
        <v>0</v>
      </c>
    </row>
    <row r="12999" spans="1:4" x14ac:dyDescent="0.2">
      <c r="A12999" s="489" t="s">
        <v>9257</v>
      </c>
      <c r="B12999" s="489" t="s">
        <v>5428</v>
      </c>
      <c r="C12999" s="490">
        <v>6256.1904761904807</v>
      </c>
      <c r="D12999" s="490">
        <v>1064.80361904762</v>
      </c>
    </row>
    <row r="13000" spans="1:4" x14ac:dyDescent="0.2">
      <c r="A13000" s="489" t="s">
        <v>9257</v>
      </c>
      <c r="B13000" s="489" t="s">
        <v>5440</v>
      </c>
      <c r="C13000" s="490">
        <v>312.80952380952402</v>
      </c>
      <c r="D13000" s="490">
        <v>50.487457142857096</v>
      </c>
    </row>
    <row r="13001" spans="1:4" x14ac:dyDescent="0.2">
      <c r="A13001" s="489" t="s">
        <v>9257</v>
      </c>
      <c r="B13001" s="489" t="s">
        <v>4900</v>
      </c>
      <c r="C13001" s="490">
        <v>988</v>
      </c>
      <c r="D13001" s="490">
        <v>176.852</v>
      </c>
    </row>
    <row r="13002" spans="1:4" x14ac:dyDescent="0.2">
      <c r="A13002" s="489" t="s">
        <v>9257</v>
      </c>
      <c r="B13002" s="489" t="s">
        <v>5153</v>
      </c>
      <c r="C13002" s="490">
        <v>1942</v>
      </c>
      <c r="D13002" s="490">
        <v>0</v>
      </c>
    </row>
    <row r="13003" spans="1:4" x14ac:dyDescent="0.2">
      <c r="A13003" s="489" t="s">
        <v>9257</v>
      </c>
      <c r="B13003" s="489" t="s">
        <v>4900</v>
      </c>
      <c r="C13003" s="490">
        <v>2985</v>
      </c>
      <c r="D13003" s="490">
        <v>534.31500000000005</v>
      </c>
    </row>
    <row r="13004" spans="1:4" x14ac:dyDescent="0.2">
      <c r="A13004" s="489" t="s">
        <v>9257</v>
      </c>
      <c r="B13004" s="489" t="s">
        <v>5153</v>
      </c>
      <c r="C13004" s="490">
        <v>906</v>
      </c>
      <c r="D13004" s="490">
        <v>0</v>
      </c>
    </row>
    <row r="13005" spans="1:4" x14ac:dyDescent="0.2">
      <c r="A13005" s="489" t="s">
        <v>9257</v>
      </c>
      <c r="B13005" s="489" t="s">
        <v>4827</v>
      </c>
      <c r="C13005" s="490">
        <v>12074</v>
      </c>
      <c r="D13005" s="490">
        <v>2949.6782000000003</v>
      </c>
    </row>
    <row r="13006" spans="1:4" x14ac:dyDescent="0.2">
      <c r="A13006" s="489" t="s">
        <v>9257</v>
      </c>
      <c r="B13006" s="489" t="s">
        <v>4832</v>
      </c>
      <c r="C13006" s="490">
        <v>5360</v>
      </c>
      <c r="D13006" s="490">
        <v>1309.4480000000001</v>
      </c>
    </row>
    <row r="13007" spans="1:4" x14ac:dyDescent="0.2">
      <c r="A13007" s="489" t="s">
        <v>9257</v>
      </c>
      <c r="B13007" s="489" t="s">
        <v>4833</v>
      </c>
      <c r="C13007" s="490">
        <v>-5230.2</v>
      </c>
      <c r="D13007" s="490">
        <v>-856.70676000000003</v>
      </c>
    </row>
    <row r="13008" spans="1:4" x14ac:dyDescent="0.2">
      <c r="A13008" s="489" t="s">
        <v>9257</v>
      </c>
      <c r="B13008" s="489" t="s">
        <v>4834</v>
      </c>
      <c r="C13008" s="490">
        <v>-129.80000000000001</v>
      </c>
      <c r="D13008" s="490">
        <v>-15.575999999999999</v>
      </c>
    </row>
    <row r="13009" spans="1:4" x14ac:dyDescent="0.2">
      <c r="A13009" s="489" t="s">
        <v>9257</v>
      </c>
      <c r="B13009" s="489" t="s">
        <v>5153</v>
      </c>
      <c r="C13009" s="490">
        <v>3541</v>
      </c>
      <c r="D13009" s="490">
        <v>0</v>
      </c>
    </row>
    <row r="13010" spans="1:4" x14ac:dyDescent="0.2">
      <c r="A13010" s="489" t="s">
        <v>9257</v>
      </c>
      <c r="B13010" s="489" t="s">
        <v>4880</v>
      </c>
      <c r="C13010" s="490">
        <v>4916</v>
      </c>
      <c r="D13010" s="490">
        <v>939.44760000000008</v>
      </c>
    </row>
    <row r="13011" spans="1:4" x14ac:dyDescent="0.2">
      <c r="A13011" s="489" t="s">
        <v>9257</v>
      </c>
      <c r="B13011" s="489" t="s">
        <v>4010</v>
      </c>
      <c r="C13011" s="490">
        <v>14418</v>
      </c>
      <c r="D13011" s="490">
        <v>4143.7332000000006</v>
      </c>
    </row>
    <row r="13012" spans="1:4" x14ac:dyDescent="0.2">
      <c r="A13012" s="489" t="s">
        <v>9257</v>
      </c>
      <c r="B13012" s="489" t="s">
        <v>4010</v>
      </c>
      <c r="C13012" s="490">
        <v>4611</v>
      </c>
      <c r="D13012" s="490">
        <v>1325.2014000000001</v>
      </c>
    </row>
    <row r="13013" spans="1:4" x14ac:dyDescent="0.2">
      <c r="A13013" s="489" t="s">
        <v>9257</v>
      </c>
      <c r="B13013" s="489" t="s">
        <v>4014</v>
      </c>
      <c r="C13013" s="490">
        <v>1442</v>
      </c>
      <c r="D13013" s="490">
        <v>414.43080000000003</v>
      </c>
    </row>
    <row r="13014" spans="1:4" x14ac:dyDescent="0.2">
      <c r="A13014" s="489" t="s">
        <v>9257</v>
      </c>
      <c r="B13014" s="489" t="s">
        <v>4015</v>
      </c>
      <c r="C13014" s="490">
        <v>-1442</v>
      </c>
      <c r="D13014" s="490">
        <v>-236.1996</v>
      </c>
    </row>
    <row r="13015" spans="1:4" x14ac:dyDescent="0.2">
      <c r="A13015" s="489" t="s">
        <v>9257</v>
      </c>
      <c r="B13015" s="489" t="s">
        <v>5153</v>
      </c>
      <c r="C13015" s="490">
        <v>1189.5</v>
      </c>
      <c r="D13015" s="490">
        <v>0</v>
      </c>
    </row>
    <row r="13016" spans="1:4" x14ac:dyDescent="0.2">
      <c r="A13016" s="489" t="s">
        <v>9257</v>
      </c>
      <c r="B13016" s="489" t="s">
        <v>5868</v>
      </c>
      <c r="C13016" s="490">
        <v>4758</v>
      </c>
      <c r="D13016" s="490">
        <v>625.20120000000009</v>
      </c>
    </row>
    <row r="13017" spans="1:4" x14ac:dyDescent="0.2">
      <c r="A13017" s="489" t="s">
        <v>9257</v>
      </c>
      <c r="B13017" s="489" t="s">
        <v>173</v>
      </c>
      <c r="C13017" s="490">
        <v>5776</v>
      </c>
      <c r="D13017" s="490">
        <v>2484.2575999999999</v>
      </c>
    </row>
    <row r="13018" spans="1:4" x14ac:dyDescent="0.2">
      <c r="A13018" s="489" t="s">
        <v>9257</v>
      </c>
      <c r="B13018" s="489" t="s">
        <v>3291</v>
      </c>
      <c r="C13018" s="490">
        <v>1231</v>
      </c>
      <c r="D13018" s="490">
        <v>406.59930000000003</v>
      </c>
    </row>
    <row r="13019" spans="1:4" x14ac:dyDescent="0.2">
      <c r="A13019" s="489" t="s">
        <v>9257</v>
      </c>
      <c r="B13019" s="489" t="s">
        <v>3295</v>
      </c>
      <c r="C13019" s="490">
        <v>2231</v>
      </c>
      <c r="D13019" s="490">
        <v>736.89930000000004</v>
      </c>
    </row>
    <row r="13020" spans="1:4" x14ac:dyDescent="0.2">
      <c r="A13020" s="489" t="s">
        <v>9257</v>
      </c>
      <c r="B13020" s="489" t="s">
        <v>3296</v>
      </c>
      <c r="C13020" s="490">
        <v>-1038.6000000000001</v>
      </c>
      <c r="D13020" s="490">
        <v>-170.12268</v>
      </c>
    </row>
    <row r="13021" spans="1:4" x14ac:dyDescent="0.2">
      <c r="A13021" s="489" t="s">
        <v>9257</v>
      </c>
      <c r="B13021" s="489" t="s">
        <v>3297</v>
      </c>
      <c r="C13021" s="490">
        <v>-1192.4000000000001</v>
      </c>
      <c r="D13021" s="490">
        <v>-143.08799999999999</v>
      </c>
    </row>
    <row r="13022" spans="1:4" x14ac:dyDescent="0.2">
      <c r="A13022" s="489" t="s">
        <v>9257</v>
      </c>
      <c r="B13022" s="489" t="s">
        <v>4010</v>
      </c>
      <c r="C13022" s="490">
        <v>3698</v>
      </c>
      <c r="D13022" s="490">
        <v>1062.8052</v>
      </c>
    </row>
    <row r="13023" spans="1:4" x14ac:dyDescent="0.2">
      <c r="A13023" s="489" t="s">
        <v>9257</v>
      </c>
      <c r="B13023" s="489" t="s">
        <v>4014</v>
      </c>
      <c r="C13023" s="490">
        <v>1944</v>
      </c>
      <c r="D13023" s="490">
        <v>558.7056</v>
      </c>
    </row>
    <row r="13024" spans="1:4" x14ac:dyDescent="0.2">
      <c r="A13024" s="489" t="s">
        <v>9257</v>
      </c>
      <c r="B13024" s="489" t="s">
        <v>4015</v>
      </c>
      <c r="C13024" s="490">
        <v>-1692.6000000000001</v>
      </c>
      <c r="D13024" s="490">
        <v>-277.24788000000001</v>
      </c>
    </row>
    <row r="13025" spans="1:4" x14ac:dyDescent="0.2">
      <c r="A13025" s="489" t="s">
        <v>9257</v>
      </c>
      <c r="B13025" s="489" t="s">
        <v>4016</v>
      </c>
      <c r="C13025" s="490">
        <v>-251.4</v>
      </c>
      <c r="D13025" s="490">
        <v>-30.167999999999999</v>
      </c>
    </row>
    <row r="13026" spans="1:4" x14ac:dyDescent="0.2">
      <c r="A13026" s="489" t="s">
        <v>9257</v>
      </c>
      <c r="B13026" s="489" t="s">
        <v>4010</v>
      </c>
      <c r="C13026" s="490">
        <v>5888</v>
      </c>
      <c r="D13026" s="490">
        <v>1692.2112000000002</v>
      </c>
    </row>
    <row r="13027" spans="1:4" x14ac:dyDescent="0.2">
      <c r="A13027" s="489" t="s">
        <v>9257</v>
      </c>
      <c r="B13027" s="489" t="s">
        <v>4014</v>
      </c>
      <c r="C13027" s="490">
        <v>1182</v>
      </c>
      <c r="D13027" s="490">
        <v>339.70680000000004</v>
      </c>
    </row>
    <row r="13028" spans="1:4" x14ac:dyDescent="0.2">
      <c r="A13028" s="489" t="s">
        <v>9257</v>
      </c>
      <c r="B13028" s="489" t="s">
        <v>4015</v>
      </c>
      <c r="C13028" s="490">
        <v>-1182</v>
      </c>
      <c r="D13028" s="490">
        <v>-193.61160000000001</v>
      </c>
    </row>
    <row r="13029" spans="1:4" x14ac:dyDescent="0.2">
      <c r="A13029" s="489" t="s">
        <v>9257</v>
      </c>
      <c r="B13029" s="489" t="s">
        <v>3275</v>
      </c>
      <c r="C13029" s="490">
        <v>3999</v>
      </c>
      <c r="D13029" s="490">
        <v>1361.6595</v>
      </c>
    </row>
    <row r="13030" spans="1:4" x14ac:dyDescent="0.2">
      <c r="A13030" s="489" t="s">
        <v>9257</v>
      </c>
      <c r="B13030" s="489" t="s">
        <v>3279</v>
      </c>
      <c r="C13030" s="490">
        <v>1113</v>
      </c>
      <c r="D13030" s="490">
        <v>378.97650000000004</v>
      </c>
    </row>
    <row r="13031" spans="1:4" x14ac:dyDescent="0.2">
      <c r="A13031" s="489" t="s">
        <v>9257</v>
      </c>
      <c r="B13031" s="489" t="s">
        <v>3280</v>
      </c>
      <c r="C13031" s="490">
        <v>-1113</v>
      </c>
      <c r="D13031" s="490">
        <v>-182.30940000000001</v>
      </c>
    </row>
    <row r="13032" spans="1:4" x14ac:dyDescent="0.2">
      <c r="A13032" s="489" t="s">
        <v>9257</v>
      </c>
      <c r="B13032" s="489" t="s">
        <v>6051</v>
      </c>
      <c r="C13032" s="490">
        <v>1820.4</v>
      </c>
      <c r="D13032" s="490">
        <v>57.724883999999996</v>
      </c>
    </row>
    <row r="13033" spans="1:4" x14ac:dyDescent="0.2">
      <c r="A13033" s="489" t="s">
        <v>9257</v>
      </c>
      <c r="B13033" s="489" t="s">
        <v>4876</v>
      </c>
      <c r="C13033" s="490">
        <v>8056.8477993607103</v>
      </c>
      <c r="D13033" s="490">
        <v>1555.77731005655</v>
      </c>
    </row>
    <row r="13034" spans="1:4" x14ac:dyDescent="0.2">
      <c r="A13034" s="489" t="s">
        <v>9257</v>
      </c>
      <c r="B13034" s="489" t="s">
        <v>4877</v>
      </c>
      <c r="C13034" s="490">
        <v>8326.7522006392901</v>
      </c>
      <c r="D13034" s="490">
        <v>1525.4610031571201</v>
      </c>
    </row>
    <row r="13035" spans="1:4" x14ac:dyDescent="0.2">
      <c r="A13035" s="489" t="s">
        <v>9257</v>
      </c>
      <c r="B13035" s="489" t="s">
        <v>4010</v>
      </c>
      <c r="C13035" s="490">
        <v>10179</v>
      </c>
      <c r="D13035" s="490">
        <v>2925.4446000000003</v>
      </c>
    </row>
    <row r="13036" spans="1:4" x14ac:dyDescent="0.2">
      <c r="A13036" s="489" t="s">
        <v>9257</v>
      </c>
      <c r="B13036" s="489" t="s">
        <v>4014</v>
      </c>
      <c r="C13036" s="490">
        <v>1336</v>
      </c>
      <c r="D13036" s="490">
        <v>383.96640000000002</v>
      </c>
    </row>
    <row r="13037" spans="1:4" x14ac:dyDescent="0.2">
      <c r="A13037" s="489" t="s">
        <v>9257</v>
      </c>
      <c r="B13037" s="489" t="s">
        <v>4015</v>
      </c>
      <c r="C13037" s="490">
        <v>-1336</v>
      </c>
      <c r="D13037" s="490">
        <v>-218.83680000000001</v>
      </c>
    </row>
    <row r="13038" spans="1:4" x14ac:dyDescent="0.2">
      <c r="A13038" s="489" t="s">
        <v>9257</v>
      </c>
      <c r="B13038" s="489" t="s">
        <v>4827</v>
      </c>
      <c r="C13038" s="490">
        <v>7138</v>
      </c>
      <c r="D13038" s="490">
        <v>1743.8134</v>
      </c>
    </row>
    <row r="13039" spans="1:4" x14ac:dyDescent="0.2">
      <c r="A13039" s="489" t="s">
        <v>9257</v>
      </c>
      <c r="B13039" s="489" t="s">
        <v>4832</v>
      </c>
      <c r="C13039" s="490">
        <v>1102</v>
      </c>
      <c r="D13039" s="490">
        <v>269.21860000000004</v>
      </c>
    </row>
    <row r="13040" spans="1:4" x14ac:dyDescent="0.2">
      <c r="A13040" s="489" t="s">
        <v>9257</v>
      </c>
      <c r="B13040" s="489" t="s">
        <v>4833</v>
      </c>
      <c r="C13040" s="490">
        <v>-1102</v>
      </c>
      <c r="D13040" s="490">
        <v>-180.5076</v>
      </c>
    </row>
    <row r="13041" spans="1:4" x14ac:dyDescent="0.2">
      <c r="A13041" s="489" t="s">
        <v>9257</v>
      </c>
      <c r="B13041" s="489" t="s">
        <v>5153</v>
      </c>
      <c r="C13041" s="490">
        <v>327.23751783166904</v>
      </c>
      <c r="D13041" s="490">
        <v>0</v>
      </c>
    </row>
    <row r="13042" spans="1:4" x14ac:dyDescent="0.2">
      <c r="A13042" s="489" t="s">
        <v>9257</v>
      </c>
      <c r="B13042" s="489" t="s">
        <v>5432</v>
      </c>
      <c r="C13042" s="490">
        <v>1308.95007132668</v>
      </c>
      <c r="D13042" s="490">
        <v>204.588896148359</v>
      </c>
    </row>
    <row r="13043" spans="1:4" x14ac:dyDescent="0.2">
      <c r="A13043" s="489" t="s">
        <v>9257</v>
      </c>
      <c r="B13043" s="489" t="s">
        <v>5896</v>
      </c>
      <c r="C13043" s="490">
        <v>2693</v>
      </c>
      <c r="D13043" s="490">
        <v>339.0487</v>
      </c>
    </row>
    <row r="13044" spans="1:4" x14ac:dyDescent="0.2">
      <c r="A13044" s="489" t="s">
        <v>9257</v>
      </c>
      <c r="B13044" s="489" t="s">
        <v>5153</v>
      </c>
      <c r="C13044" s="490">
        <v>2045.57142857143</v>
      </c>
      <c r="D13044" s="490">
        <v>0</v>
      </c>
    </row>
    <row r="13045" spans="1:4" x14ac:dyDescent="0.2">
      <c r="A13045" s="489" t="s">
        <v>9257</v>
      </c>
      <c r="B13045" s="489" t="s">
        <v>5438</v>
      </c>
      <c r="C13045" s="490">
        <v>4773</v>
      </c>
      <c r="D13045" s="490">
        <v>671.56110000000001</v>
      </c>
    </row>
    <row r="13046" spans="1:4" x14ac:dyDescent="0.2">
      <c r="A13046" s="489" t="s">
        <v>9257</v>
      </c>
      <c r="B13046" s="489" t="s">
        <v>4827</v>
      </c>
      <c r="C13046" s="490">
        <v>5667</v>
      </c>
      <c r="D13046" s="490">
        <v>1384.4481000000001</v>
      </c>
    </row>
    <row r="13047" spans="1:4" x14ac:dyDescent="0.2">
      <c r="A13047" s="489" t="s">
        <v>9257</v>
      </c>
      <c r="B13047" s="489" t="s">
        <v>4832</v>
      </c>
      <c r="C13047" s="490">
        <v>1914</v>
      </c>
      <c r="D13047" s="490">
        <v>467.59020000000004</v>
      </c>
    </row>
    <row r="13048" spans="1:4" x14ac:dyDescent="0.2">
      <c r="A13048" s="489" t="s">
        <v>9257</v>
      </c>
      <c r="B13048" s="489" t="s">
        <v>4833</v>
      </c>
      <c r="C13048" s="490">
        <v>-1914</v>
      </c>
      <c r="D13048" s="490">
        <v>-313.51320000000004</v>
      </c>
    </row>
    <row r="13049" spans="1:4" x14ac:dyDescent="0.2">
      <c r="A13049" s="489" t="s">
        <v>9257</v>
      </c>
      <c r="B13049" s="489" t="s">
        <v>4010</v>
      </c>
      <c r="C13049" s="490">
        <v>9881</v>
      </c>
      <c r="D13049" s="490">
        <v>2839.7994000000003</v>
      </c>
    </row>
    <row r="13050" spans="1:4" x14ac:dyDescent="0.2">
      <c r="A13050" s="489" t="s">
        <v>9257</v>
      </c>
      <c r="B13050" s="489" t="s">
        <v>4014</v>
      </c>
      <c r="C13050" s="490">
        <v>3161</v>
      </c>
      <c r="D13050" s="490">
        <v>908.47140000000002</v>
      </c>
    </row>
    <row r="13051" spans="1:4" x14ac:dyDescent="0.2">
      <c r="A13051" s="489" t="s">
        <v>9257</v>
      </c>
      <c r="B13051" s="489" t="s">
        <v>4015</v>
      </c>
      <c r="C13051" s="490">
        <v>-3161</v>
      </c>
      <c r="D13051" s="490">
        <v>-517.77179999999998</v>
      </c>
    </row>
    <row r="13052" spans="1:4" x14ac:dyDescent="0.2">
      <c r="A13052" s="489" t="s">
        <v>9257</v>
      </c>
      <c r="B13052" s="489" t="s">
        <v>4010</v>
      </c>
      <c r="C13052" s="490">
        <v>4781</v>
      </c>
      <c r="D13052" s="490">
        <v>1374.0594000000001</v>
      </c>
    </row>
    <row r="13053" spans="1:4" x14ac:dyDescent="0.2">
      <c r="A13053" s="489" t="s">
        <v>9257</v>
      </c>
      <c r="B13053" s="489" t="s">
        <v>4014</v>
      </c>
      <c r="C13053" s="490">
        <v>853</v>
      </c>
      <c r="D13053" s="490">
        <v>245.15220000000002</v>
      </c>
    </row>
    <row r="13054" spans="1:4" x14ac:dyDescent="0.2">
      <c r="A13054" s="489" t="s">
        <v>9257</v>
      </c>
      <c r="B13054" s="489" t="s">
        <v>4015</v>
      </c>
      <c r="C13054" s="490">
        <v>-853</v>
      </c>
      <c r="D13054" s="490">
        <v>-139.72140000000002</v>
      </c>
    </row>
    <row r="13055" spans="1:4" x14ac:dyDescent="0.2">
      <c r="A13055" s="489" t="s">
        <v>9257</v>
      </c>
      <c r="B13055" s="489" t="s">
        <v>3291</v>
      </c>
      <c r="C13055" s="490">
        <v>6644</v>
      </c>
      <c r="D13055" s="490">
        <v>2194.5132000000003</v>
      </c>
    </row>
    <row r="13056" spans="1:4" x14ac:dyDescent="0.2">
      <c r="A13056" s="489" t="s">
        <v>9257</v>
      </c>
      <c r="B13056" s="489" t="s">
        <v>4010</v>
      </c>
      <c r="C13056" s="490">
        <v>30500.022935779802</v>
      </c>
      <c r="D13056" s="490">
        <v>8765.706591743121</v>
      </c>
    </row>
    <row r="13057" spans="1:4" x14ac:dyDescent="0.2">
      <c r="A13057" s="489" t="s">
        <v>9257</v>
      </c>
      <c r="B13057" s="489" t="s">
        <v>4011</v>
      </c>
      <c r="C13057" s="490">
        <v>35990.027064220201</v>
      </c>
      <c r="D13057" s="490">
        <v>9836.0743966513801</v>
      </c>
    </row>
    <row r="13058" spans="1:4" x14ac:dyDescent="0.2">
      <c r="A13058" s="489" t="s">
        <v>9257</v>
      </c>
      <c r="B13058" s="489" t="s">
        <v>4827</v>
      </c>
      <c r="C13058" s="490">
        <v>5859</v>
      </c>
      <c r="D13058" s="490">
        <v>1431.3537000000001</v>
      </c>
    </row>
    <row r="13059" spans="1:4" x14ac:dyDescent="0.2">
      <c r="A13059" s="489" t="s">
        <v>9257</v>
      </c>
      <c r="B13059" s="489" t="s">
        <v>4832</v>
      </c>
      <c r="C13059" s="490">
        <v>3044</v>
      </c>
      <c r="D13059" s="490">
        <v>743.64920000000006</v>
      </c>
    </row>
    <row r="13060" spans="1:4" x14ac:dyDescent="0.2">
      <c r="A13060" s="489" t="s">
        <v>9257</v>
      </c>
      <c r="B13060" s="489" t="s">
        <v>4833</v>
      </c>
      <c r="C13060" s="490">
        <v>-2670.9</v>
      </c>
      <c r="D13060" s="490">
        <v>-437.49342000000001</v>
      </c>
    </row>
    <row r="13061" spans="1:4" x14ac:dyDescent="0.2">
      <c r="A13061" s="489" t="s">
        <v>9257</v>
      </c>
      <c r="B13061" s="489" t="s">
        <v>4834</v>
      </c>
      <c r="C13061" s="490">
        <v>-373.1</v>
      </c>
      <c r="D13061" s="490">
        <v>-44.771999999999998</v>
      </c>
    </row>
    <row r="13062" spans="1:4" x14ac:dyDescent="0.2">
      <c r="A13062" s="489" t="s">
        <v>9257</v>
      </c>
      <c r="B13062" s="489" t="s">
        <v>5153</v>
      </c>
      <c r="C13062" s="490">
        <v>4556</v>
      </c>
      <c r="D13062" s="490">
        <v>0</v>
      </c>
    </row>
    <row r="13063" spans="1:4" x14ac:dyDescent="0.2">
      <c r="A13063" s="489" t="s">
        <v>9257</v>
      </c>
      <c r="B13063" s="489" t="s">
        <v>4892</v>
      </c>
      <c r="C13063" s="490">
        <v>8122.2820236813805</v>
      </c>
      <c r="D13063" s="490">
        <v>1505.8710871905271</v>
      </c>
    </row>
    <row r="13064" spans="1:4" x14ac:dyDescent="0.2">
      <c r="A13064" s="489" t="s">
        <v>9257</v>
      </c>
      <c r="B13064" s="489" t="s">
        <v>6051</v>
      </c>
      <c r="C13064" s="490">
        <v>2989.6000000000004</v>
      </c>
      <c r="D13064" s="490">
        <v>94.800216000000006</v>
      </c>
    </row>
    <row r="13065" spans="1:4" x14ac:dyDescent="0.2">
      <c r="A13065" s="489" t="s">
        <v>9257</v>
      </c>
      <c r="B13065" s="489" t="s">
        <v>4893</v>
      </c>
      <c r="C13065" s="490">
        <v>24366.846071044201</v>
      </c>
      <c r="D13065" s="490">
        <v>4286.1282238966705</v>
      </c>
    </row>
    <row r="13066" spans="1:4" x14ac:dyDescent="0.2">
      <c r="A13066" s="489" t="s">
        <v>9257</v>
      </c>
      <c r="B13066" s="489" t="s">
        <v>4894</v>
      </c>
      <c r="C13066" s="490">
        <v>35421.271905274494</v>
      </c>
      <c r="D13066" s="490">
        <v>5557.5975619375695</v>
      </c>
    </row>
    <row r="13067" spans="1:4" x14ac:dyDescent="0.2">
      <c r="A13067" s="489" t="s">
        <v>9257</v>
      </c>
      <c r="B13067" s="489" t="s">
        <v>5153</v>
      </c>
      <c r="C13067" s="490">
        <v>6169</v>
      </c>
      <c r="D13067" s="490">
        <v>0</v>
      </c>
    </row>
    <row r="13068" spans="1:4" x14ac:dyDescent="0.2">
      <c r="A13068" s="489" t="s">
        <v>9257</v>
      </c>
      <c r="B13068" s="489" t="s">
        <v>5437</v>
      </c>
      <c r="C13068" s="490">
        <v>8917.0784103114911</v>
      </c>
      <c r="D13068" s="490">
        <v>1272.46708915145</v>
      </c>
    </row>
    <row r="13069" spans="1:4" x14ac:dyDescent="0.2">
      <c r="A13069" s="489" t="s">
        <v>9257</v>
      </c>
      <c r="B13069" s="489" t="s">
        <v>5467</v>
      </c>
      <c r="C13069" s="490">
        <v>26751.235230934501</v>
      </c>
      <c r="D13069" s="490">
        <v>3622.1172502685304</v>
      </c>
    </row>
    <row r="13070" spans="1:4" x14ac:dyDescent="0.2">
      <c r="A13070" s="489" t="s">
        <v>9257</v>
      </c>
      <c r="B13070" s="489" t="s">
        <v>5468</v>
      </c>
      <c r="C13070" s="490">
        <v>5840.6863587540302</v>
      </c>
      <c r="D13070" s="490">
        <v>705.55491213748701</v>
      </c>
    </row>
    <row r="13071" spans="1:4" x14ac:dyDescent="0.2">
      <c r="A13071" s="489" t="s">
        <v>9257</v>
      </c>
      <c r="B13071" s="489" t="s">
        <v>4010</v>
      </c>
      <c r="C13071" s="490">
        <v>4510</v>
      </c>
      <c r="D13071" s="490">
        <v>1296.174</v>
      </c>
    </row>
    <row r="13072" spans="1:4" x14ac:dyDescent="0.2">
      <c r="A13072" s="489" t="s">
        <v>9257</v>
      </c>
      <c r="B13072" s="489" t="s">
        <v>4014</v>
      </c>
      <c r="C13072" s="490">
        <v>593</v>
      </c>
      <c r="D13072" s="490">
        <v>170.4282</v>
      </c>
    </row>
    <row r="13073" spans="1:4" x14ac:dyDescent="0.2">
      <c r="A13073" s="489" t="s">
        <v>9257</v>
      </c>
      <c r="B13073" s="489" t="s">
        <v>4015</v>
      </c>
      <c r="C13073" s="490">
        <v>-593</v>
      </c>
      <c r="D13073" s="490">
        <v>-97.133399999999995</v>
      </c>
    </row>
    <row r="13074" spans="1:4" x14ac:dyDescent="0.2">
      <c r="A13074" s="489" t="s">
        <v>9257</v>
      </c>
      <c r="B13074" s="489" t="s">
        <v>3275</v>
      </c>
      <c r="C13074" s="490">
        <v>7661</v>
      </c>
      <c r="D13074" s="490">
        <v>2608.5705000000003</v>
      </c>
    </row>
    <row r="13075" spans="1:4" x14ac:dyDescent="0.2">
      <c r="A13075" s="489" t="s">
        <v>9257</v>
      </c>
      <c r="B13075" s="489" t="s">
        <v>3279</v>
      </c>
      <c r="C13075" s="490">
        <v>1129</v>
      </c>
      <c r="D13075" s="490">
        <v>384.42450000000002</v>
      </c>
    </row>
    <row r="13076" spans="1:4" x14ac:dyDescent="0.2">
      <c r="A13076" s="489" t="s">
        <v>9257</v>
      </c>
      <c r="B13076" s="489" t="s">
        <v>3280</v>
      </c>
      <c r="C13076" s="490">
        <v>-1129</v>
      </c>
      <c r="D13076" s="490">
        <v>-184.93020000000001</v>
      </c>
    </row>
    <row r="13077" spans="1:4" x14ac:dyDescent="0.2">
      <c r="A13077" s="489" t="s">
        <v>9257</v>
      </c>
      <c r="B13077" s="489" t="s">
        <v>5153</v>
      </c>
      <c r="C13077" s="490">
        <v>3046</v>
      </c>
      <c r="D13077" s="490">
        <v>0</v>
      </c>
    </row>
    <row r="13078" spans="1:4" x14ac:dyDescent="0.2">
      <c r="A13078" s="489" t="s">
        <v>9257</v>
      </c>
      <c r="B13078" s="489" t="s">
        <v>5431</v>
      </c>
      <c r="C13078" s="490">
        <v>7289.6226415094307</v>
      </c>
      <c r="D13078" s="490">
        <v>1160.5079245283</v>
      </c>
    </row>
    <row r="13079" spans="1:4" x14ac:dyDescent="0.2">
      <c r="A13079" s="489" t="s">
        <v>9257</v>
      </c>
      <c r="B13079" s="489" t="s">
        <v>5449</v>
      </c>
      <c r="C13079" s="490">
        <v>437.377358490566</v>
      </c>
      <c r="D13079" s="490">
        <v>66.043981132075501</v>
      </c>
    </row>
    <row r="13080" spans="1:4" x14ac:dyDescent="0.2">
      <c r="A13080" s="489" t="s">
        <v>9257</v>
      </c>
      <c r="B13080" s="489" t="s">
        <v>4010</v>
      </c>
      <c r="C13080" s="490">
        <v>19512</v>
      </c>
      <c r="D13080" s="490">
        <v>5607.7488000000003</v>
      </c>
    </row>
    <row r="13081" spans="1:4" x14ac:dyDescent="0.2">
      <c r="A13081" s="489" t="s">
        <v>9257</v>
      </c>
      <c r="B13081" s="489" t="s">
        <v>4014</v>
      </c>
      <c r="C13081" s="490">
        <v>4207</v>
      </c>
      <c r="D13081" s="490">
        <v>1209.0918000000001</v>
      </c>
    </row>
    <row r="13082" spans="1:4" x14ac:dyDescent="0.2">
      <c r="A13082" s="489" t="s">
        <v>9257</v>
      </c>
      <c r="B13082" s="489" t="s">
        <v>4015</v>
      </c>
      <c r="C13082" s="490">
        <v>-4207</v>
      </c>
      <c r="D13082" s="490">
        <v>-689.10660000000007</v>
      </c>
    </row>
    <row r="13083" spans="1:4" x14ac:dyDescent="0.2">
      <c r="A13083" s="489" t="s">
        <v>9257</v>
      </c>
      <c r="B13083" s="489" t="s">
        <v>5888</v>
      </c>
      <c r="C13083" s="490">
        <v>2057</v>
      </c>
      <c r="D13083" s="490">
        <v>260.21050000000002</v>
      </c>
    </row>
    <row r="13084" spans="1:4" x14ac:dyDescent="0.2">
      <c r="A13084" s="489" t="s">
        <v>9257</v>
      </c>
      <c r="B13084" s="489" t="s">
        <v>4010</v>
      </c>
      <c r="C13084" s="490">
        <v>27062.5</v>
      </c>
      <c r="D13084" s="490">
        <v>7777.7625000000007</v>
      </c>
    </row>
    <row r="13085" spans="1:4" x14ac:dyDescent="0.2">
      <c r="A13085" s="489" t="s">
        <v>9257</v>
      </c>
      <c r="B13085" s="489" t="s">
        <v>4014</v>
      </c>
      <c r="C13085" s="490">
        <v>5809.8958333333303</v>
      </c>
      <c r="D13085" s="490">
        <v>1669.7640624999999</v>
      </c>
    </row>
    <row r="13086" spans="1:4" x14ac:dyDescent="0.2">
      <c r="A13086" s="489" t="s">
        <v>9257</v>
      </c>
      <c r="B13086" s="489" t="s">
        <v>4015</v>
      </c>
      <c r="C13086" s="490">
        <v>-5809.8958333333303</v>
      </c>
      <c r="D13086" s="490">
        <v>-951.66093750000005</v>
      </c>
    </row>
    <row r="13087" spans="1:4" x14ac:dyDescent="0.2">
      <c r="A13087" s="489" t="s">
        <v>9257</v>
      </c>
      <c r="B13087" s="489" t="s">
        <v>4011</v>
      </c>
      <c r="C13087" s="490">
        <v>4113.5</v>
      </c>
      <c r="D13087" s="490">
        <v>1124.21955</v>
      </c>
    </row>
    <row r="13088" spans="1:4" x14ac:dyDescent="0.2">
      <c r="A13088" s="489" t="s">
        <v>9257</v>
      </c>
      <c r="B13088" s="489" t="s">
        <v>4017</v>
      </c>
      <c r="C13088" s="490">
        <v>883.10416666666708</v>
      </c>
      <c r="D13088" s="490">
        <v>241.35236875000001</v>
      </c>
    </row>
    <row r="13089" spans="1:4" x14ac:dyDescent="0.2">
      <c r="A13089" s="489" t="s">
        <v>9257</v>
      </c>
      <c r="B13089" s="489" t="s">
        <v>4018</v>
      </c>
      <c r="C13089" s="490">
        <v>-883.10416666666708</v>
      </c>
      <c r="D13089" s="490">
        <v>-144.65246250000001</v>
      </c>
    </row>
    <row r="13090" spans="1:4" x14ac:dyDescent="0.2">
      <c r="A13090" s="489" t="s">
        <v>9257</v>
      </c>
      <c r="B13090" s="489" t="s">
        <v>3264</v>
      </c>
      <c r="C13090" s="490">
        <v>15587</v>
      </c>
      <c r="D13090" s="490">
        <v>6100.7518</v>
      </c>
    </row>
    <row r="13091" spans="1:4" x14ac:dyDescent="0.2">
      <c r="A13091" s="489" t="s">
        <v>9257</v>
      </c>
      <c r="B13091" s="489" t="s">
        <v>3265</v>
      </c>
      <c r="C13091" s="490">
        <v>3247.0797101449302</v>
      </c>
      <c r="D13091" s="490">
        <v>1208.88777608696</v>
      </c>
    </row>
    <row r="13092" spans="1:4" x14ac:dyDescent="0.2">
      <c r="A13092" s="489" t="s">
        <v>9257</v>
      </c>
      <c r="B13092" s="489" t="s">
        <v>3264</v>
      </c>
      <c r="C13092" s="490">
        <v>31221.920289855101</v>
      </c>
      <c r="D13092" s="490">
        <v>12220.259601449301</v>
      </c>
    </row>
    <row r="13093" spans="1:4" x14ac:dyDescent="0.2">
      <c r="A13093" s="489" t="s">
        <v>9257</v>
      </c>
      <c r="B13093" s="489" t="s">
        <v>5153</v>
      </c>
      <c r="C13093" s="490">
        <v>3339</v>
      </c>
      <c r="D13093" s="490">
        <v>0</v>
      </c>
    </row>
    <row r="13094" spans="1:4" x14ac:dyDescent="0.2">
      <c r="A13094" s="489" t="s">
        <v>9257</v>
      </c>
      <c r="B13094" s="489" t="s">
        <v>5860</v>
      </c>
      <c r="C13094" s="490">
        <v>6924.4444444444407</v>
      </c>
      <c r="D13094" s="490">
        <v>928.5680000000001</v>
      </c>
    </row>
    <row r="13095" spans="1:4" x14ac:dyDescent="0.2">
      <c r="A13095" s="489" t="s">
        <v>9257</v>
      </c>
      <c r="B13095" s="489" t="s">
        <v>5861</v>
      </c>
      <c r="C13095" s="490">
        <v>865.555555555556</v>
      </c>
      <c r="D13095" s="490">
        <v>110.098666666667</v>
      </c>
    </row>
    <row r="13096" spans="1:4" x14ac:dyDescent="0.2">
      <c r="A13096" s="489" t="s">
        <v>9257</v>
      </c>
      <c r="B13096" s="489" t="s">
        <v>5153</v>
      </c>
      <c r="C13096" s="490">
        <v>10400</v>
      </c>
      <c r="D13096" s="490">
        <v>0</v>
      </c>
    </row>
    <row r="13097" spans="1:4" x14ac:dyDescent="0.2">
      <c r="A13097" s="489" t="s">
        <v>9257</v>
      </c>
      <c r="B13097" s="489" t="s">
        <v>5437</v>
      </c>
      <c r="C13097" s="490">
        <v>7908.1632653061206</v>
      </c>
      <c r="D13097" s="490">
        <v>1128.49489795918</v>
      </c>
    </row>
    <row r="13098" spans="1:4" x14ac:dyDescent="0.2">
      <c r="A13098" s="489" t="s">
        <v>9257</v>
      </c>
      <c r="B13098" s="489" t="s">
        <v>5467</v>
      </c>
      <c r="C13098" s="490">
        <v>23724.489795918402</v>
      </c>
      <c r="D13098" s="490">
        <v>3212.2959183673502</v>
      </c>
    </row>
    <row r="13099" spans="1:4" x14ac:dyDescent="0.2">
      <c r="A13099" s="489" t="s">
        <v>9257</v>
      </c>
      <c r="B13099" s="489" t="s">
        <v>5468</v>
      </c>
      <c r="C13099" s="490">
        <v>38117.346938775503</v>
      </c>
      <c r="D13099" s="490">
        <v>4604.5755102040803</v>
      </c>
    </row>
    <row r="13100" spans="1:4" x14ac:dyDescent="0.2">
      <c r="A13100" s="489" t="s">
        <v>9257</v>
      </c>
      <c r="B13100" s="489" t="s">
        <v>1105</v>
      </c>
      <c r="C13100" s="490">
        <v>1538</v>
      </c>
      <c r="D13100" s="490">
        <v>778.53560000000004</v>
      </c>
    </row>
    <row r="13101" spans="1:4" x14ac:dyDescent="0.2">
      <c r="A13101" s="489" t="s">
        <v>9257</v>
      </c>
      <c r="B13101" s="489" t="s">
        <v>3265</v>
      </c>
      <c r="C13101" s="490">
        <v>62165.295248078299</v>
      </c>
      <c r="D13101" s="490">
        <v>23144.139420859501</v>
      </c>
    </row>
    <row r="13102" spans="1:4" x14ac:dyDescent="0.2">
      <c r="A13102" s="489" t="s">
        <v>9257</v>
      </c>
      <c r="B13102" s="489" t="s">
        <v>3264</v>
      </c>
      <c r="C13102" s="490">
        <v>26642.2693920335</v>
      </c>
      <c r="D13102" s="490">
        <v>10427.784240041899</v>
      </c>
    </row>
    <row r="13103" spans="1:4" x14ac:dyDescent="0.2">
      <c r="A13103" s="489" t="s">
        <v>9257</v>
      </c>
      <c r="B13103" s="489" t="s">
        <v>3266</v>
      </c>
      <c r="C13103" s="490">
        <v>12859.3353598882</v>
      </c>
      <c r="D13103" s="490">
        <v>4530.34384728861</v>
      </c>
    </row>
    <row r="13104" spans="1:4" x14ac:dyDescent="0.2">
      <c r="A13104" s="489" t="s">
        <v>9257</v>
      </c>
      <c r="B13104" s="489" t="s">
        <v>4827</v>
      </c>
      <c r="C13104" s="490">
        <v>29012.469697466702</v>
      </c>
      <c r="D13104" s="490">
        <v>7087.7463470911107</v>
      </c>
    </row>
    <row r="13105" spans="1:4" x14ac:dyDescent="0.2">
      <c r="A13105" s="489" t="s">
        <v>9257</v>
      </c>
      <c r="B13105" s="489" t="s">
        <v>4829</v>
      </c>
      <c r="C13105" s="490">
        <v>67695.762627422198</v>
      </c>
      <c r="D13105" s="490">
        <v>15725.7256583502</v>
      </c>
    </row>
    <row r="13106" spans="1:4" x14ac:dyDescent="0.2">
      <c r="A13106" s="489" t="s">
        <v>9257</v>
      </c>
      <c r="B13106" s="489" t="s">
        <v>4830</v>
      </c>
      <c r="C13106" s="490">
        <v>127374.412795111</v>
      </c>
      <c r="D13106" s="490">
        <v>27996.895932365402</v>
      </c>
    </row>
    <row r="13107" spans="1:4" x14ac:dyDescent="0.2">
      <c r="A13107" s="489" t="s">
        <v>9257</v>
      </c>
      <c r="B13107" s="489" t="s">
        <v>3265</v>
      </c>
      <c r="C13107" s="490">
        <v>61267.337785308504</v>
      </c>
      <c r="D13107" s="490">
        <v>22809.8298574703</v>
      </c>
    </row>
    <row r="13108" spans="1:4" x14ac:dyDescent="0.2">
      <c r="A13108" s="489" t="s">
        <v>9257</v>
      </c>
      <c r="B13108" s="489" t="s">
        <v>3264</v>
      </c>
      <c r="C13108" s="490">
        <v>26257.430479417901</v>
      </c>
      <c r="D13108" s="490">
        <v>10277.1582896442</v>
      </c>
    </row>
    <row r="13109" spans="1:4" x14ac:dyDescent="0.2">
      <c r="A13109" s="489" t="s">
        <v>9257</v>
      </c>
      <c r="B13109" s="489" t="s">
        <v>3266</v>
      </c>
      <c r="C13109" s="490">
        <v>88102.431735273596</v>
      </c>
      <c r="D13109" s="490">
        <v>31038.4867003369</v>
      </c>
    </row>
    <row r="13110" spans="1:4" x14ac:dyDescent="0.2">
      <c r="A13110" s="489" t="s">
        <v>9257</v>
      </c>
      <c r="B13110" s="489" t="s">
        <v>3291</v>
      </c>
      <c r="C13110" s="490">
        <v>30578.0576891481</v>
      </c>
      <c r="D13110" s="490">
        <v>10099.9324547256</v>
      </c>
    </row>
    <row r="13111" spans="1:4" x14ac:dyDescent="0.2">
      <c r="A13111" s="489" t="s">
        <v>9257</v>
      </c>
      <c r="B13111" s="489" t="s">
        <v>3292</v>
      </c>
      <c r="C13111" s="490">
        <v>71348.801274678801</v>
      </c>
      <c r="D13111" s="490">
        <v>22417.7933605041</v>
      </c>
    </row>
    <row r="13112" spans="1:4" x14ac:dyDescent="0.2">
      <c r="A13112" s="489" t="s">
        <v>9257</v>
      </c>
      <c r="B13112" s="489" t="s">
        <v>3293</v>
      </c>
      <c r="C13112" s="490">
        <v>216197.060548173</v>
      </c>
      <c r="D13112" s="490">
        <v>64275.386100971904</v>
      </c>
    </row>
    <row r="13113" spans="1:4" x14ac:dyDescent="0.2">
      <c r="A13113" s="489" t="s">
        <v>9257</v>
      </c>
      <c r="B13113" s="489" t="s">
        <v>4010</v>
      </c>
      <c r="C13113" s="490">
        <v>32260.657294832799</v>
      </c>
      <c r="D13113" s="490">
        <v>9271.7129065349509</v>
      </c>
    </row>
    <row r="13114" spans="1:4" x14ac:dyDescent="0.2">
      <c r="A13114" s="489" t="s">
        <v>9257</v>
      </c>
      <c r="B13114" s="489" t="s">
        <v>4011</v>
      </c>
      <c r="C13114" s="490">
        <v>52649.3927051672</v>
      </c>
      <c r="D13114" s="490">
        <v>14389.079026322201</v>
      </c>
    </row>
    <row r="13115" spans="1:4" x14ac:dyDescent="0.2">
      <c r="A13115" s="489" t="s">
        <v>9257</v>
      </c>
      <c r="B13115" s="489" t="s">
        <v>4010</v>
      </c>
      <c r="C13115" s="490">
        <v>8955.5369127516806</v>
      </c>
      <c r="D13115" s="490">
        <v>2573.82130872483</v>
      </c>
    </row>
    <row r="13116" spans="1:4" x14ac:dyDescent="0.2">
      <c r="A13116" s="489" t="s">
        <v>9257</v>
      </c>
      <c r="B13116" s="489" t="s">
        <v>4014</v>
      </c>
      <c r="C13116" s="490">
        <v>20427.8523489933</v>
      </c>
      <c r="D13116" s="490">
        <v>5870.9647651006699</v>
      </c>
    </row>
    <row r="13117" spans="1:4" x14ac:dyDescent="0.2">
      <c r="A13117" s="489" t="s">
        <v>9257</v>
      </c>
      <c r="B13117" s="489" t="s">
        <v>4015</v>
      </c>
      <c r="C13117" s="490">
        <v>-8815.0167785234898</v>
      </c>
      <c r="D13117" s="490">
        <v>-1443.8997483221501</v>
      </c>
    </row>
    <row r="13118" spans="1:4" x14ac:dyDescent="0.2">
      <c r="A13118" s="489" t="s">
        <v>9257</v>
      </c>
      <c r="B13118" s="489" t="s">
        <v>4016</v>
      </c>
      <c r="C13118" s="490">
        <v>-11612.835570469801</v>
      </c>
      <c r="D13118" s="490">
        <v>-1393.5402684563801</v>
      </c>
    </row>
    <row r="13119" spans="1:4" x14ac:dyDescent="0.2">
      <c r="A13119" s="489" t="s">
        <v>9257</v>
      </c>
      <c r="B13119" s="489" t="s">
        <v>4011</v>
      </c>
      <c r="C13119" s="490">
        <v>12394.463087248299</v>
      </c>
      <c r="D13119" s="490">
        <v>3387.40676174497</v>
      </c>
    </row>
    <row r="13120" spans="1:4" x14ac:dyDescent="0.2">
      <c r="A13120" s="489" t="s">
        <v>9257</v>
      </c>
      <c r="B13120" s="489" t="s">
        <v>4017</v>
      </c>
      <c r="C13120" s="490">
        <v>28272.1476510067</v>
      </c>
      <c r="D13120" s="490">
        <v>7726.7779530201306</v>
      </c>
    </row>
    <row r="13121" spans="1:4" x14ac:dyDescent="0.2">
      <c r="A13121" s="489" t="s">
        <v>9257</v>
      </c>
      <c r="B13121" s="489" t="s">
        <v>4018</v>
      </c>
      <c r="C13121" s="490">
        <v>-12199.983221476501</v>
      </c>
      <c r="D13121" s="490">
        <v>-1998.3572516778502</v>
      </c>
    </row>
    <row r="13122" spans="1:4" x14ac:dyDescent="0.2">
      <c r="A13122" s="489" t="s">
        <v>9257</v>
      </c>
      <c r="B13122" s="489" t="s">
        <v>4019</v>
      </c>
      <c r="C13122" s="490">
        <v>-16072.164429530201</v>
      </c>
      <c r="D13122" s="490">
        <v>-1928.6597315436202</v>
      </c>
    </row>
    <row r="13123" spans="1:4" x14ac:dyDescent="0.2">
      <c r="A13123" s="489" t="s">
        <v>9257</v>
      </c>
      <c r="B13123" s="489" t="s">
        <v>1115</v>
      </c>
      <c r="C13123" s="490">
        <v>24411.3</v>
      </c>
      <c r="D13123" s="490">
        <v>13311.481889999999</v>
      </c>
    </row>
    <row r="13124" spans="1:4" x14ac:dyDescent="0.2">
      <c r="A13124" s="489" t="s">
        <v>9257</v>
      </c>
      <c r="B13124" s="489" t="s">
        <v>173</v>
      </c>
      <c r="C13124" s="490">
        <v>29398.2653169734</v>
      </c>
      <c r="D13124" s="490">
        <v>12644.1939128303</v>
      </c>
    </row>
    <row r="13125" spans="1:4" x14ac:dyDescent="0.2">
      <c r="A13125" s="489" t="s">
        <v>9257</v>
      </c>
      <c r="B13125" s="489" t="s">
        <v>175</v>
      </c>
      <c r="C13125" s="490">
        <v>13993.5742908793</v>
      </c>
      <c r="D13125" s="490">
        <v>5724.7712423987405</v>
      </c>
    </row>
    <row r="13126" spans="1:4" x14ac:dyDescent="0.2">
      <c r="A13126" s="489" t="s">
        <v>9257</v>
      </c>
      <c r="B13126" s="489" t="s">
        <v>3265</v>
      </c>
      <c r="C13126" s="490">
        <v>54602.378115391999</v>
      </c>
      <c r="D13126" s="490">
        <v>20328.465372360399</v>
      </c>
    </row>
    <row r="13127" spans="1:4" x14ac:dyDescent="0.2">
      <c r="A13127" s="489" t="s">
        <v>9257</v>
      </c>
      <c r="B13127" s="489" t="s">
        <v>3266</v>
      </c>
      <c r="C13127" s="490">
        <v>45763.299676755298</v>
      </c>
      <c r="D13127" s="490">
        <v>16122.4104761209</v>
      </c>
    </row>
    <row r="13128" spans="1:4" x14ac:dyDescent="0.2">
      <c r="A13128" s="489" t="s">
        <v>9257</v>
      </c>
      <c r="B13128" s="489" t="s">
        <v>1105</v>
      </c>
      <c r="C13128" s="490">
        <v>1923</v>
      </c>
      <c r="D13128" s="490">
        <v>973.4226000000001</v>
      </c>
    </row>
    <row r="13129" spans="1:4" x14ac:dyDescent="0.2">
      <c r="A13129" s="489" t="s">
        <v>9257</v>
      </c>
      <c r="B13129" s="489" t="s">
        <v>1105</v>
      </c>
      <c r="C13129" s="490">
        <v>2755</v>
      </c>
      <c r="D13129" s="490">
        <v>1394.5810000000001</v>
      </c>
    </row>
    <row r="13130" spans="1:4" x14ac:dyDescent="0.2">
      <c r="A13130" s="489" t="s">
        <v>9257</v>
      </c>
      <c r="B13130" s="489" t="s">
        <v>1105</v>
      </c>
      <c r="C13130" s="490">
        <v>2441</v>
      </c>
      <c r="D13130" s="490">
        <v>1235.6342</v>
      </c>
    </row>
    <row r="13131" spans="1:4" x14ac:dyDescent="0.2">
      <c r="A13131" s="489" t="s">
        <v>9257</v>
      </c>
      <c r="B13131" s="489" t="s">
        <v>1106</v>
      </c>
      <c r="C13131" s="490">
        <v>1313.9</v>
      </c>
      <c r="D13131" s="490">
        <v>631.98590000000002</v>
      </c>
    </row>
    <row r="13132" spans="1:4" x14ac:dyDescent="0.2">
      <c r="A13132" s="489" t="s">
        <v>9257</v>
      </c>
      <c r="B13132" s="489" t="s">
        <v>1122</v>
      </c>
      <c r="C13132" s="490">
        <v>30962</v>
      </c>
      <c r="D13132" s="490">
        <v>16038.316000000001</v>
      </c>
    </row>
    <row r="13133" spans="1:4" x14ac:dyDescent="0.2">
      <c r="A13133" s="489" t="s">
        <v>9257</v>
      </c>
      <c r="B13133" s="489" t="s">
        <v>1108</v>
      </c>
      <c r="C13133" s="490">
        <v>32222</v>
      </c>
      <c r="D13133" s="490">
        <v>18495.428</v>
      </c>
    </row>
    <row r="13134" spans="1:4" x14ac:dyDescent="0.2">
      <c r="A13134" s="489" t="s">
        <v>9257</v>
      </c>
      <c r="B13134" s="489" t="s">
        <v>1108</v>
      </c>
      <c r="C13134" s="490">
        <v>2379.4</v>
      </c>
      <c r="D13134" s="490">
        <v>1365.7756000000002</v>
      </c>
    </row>
    <row r="13135" spans="1:4" x14ac:dyDescent="0.2">
      <c r="A13135" s="489" t="s">
        <v>9257</v>
      </c>
      <c r="B13135" s="489" t="s">
        <v>1108</v>
      </c>
      <c r="C13135" s="490">
        <v>2300</v>
      </c>
      <c r="D13135" s="490">
        <v>1320.2</v>
      </c>
    </row>
    <row r="13136" spans="1:4" x14ac:dyDescent="0.2">
      <c r="A13136" s="489" t="s">
        <v>9257</v>
      </c>
      <c r="B13136" s="489" t="s">
        <v>1108</v>
      </c>
      <c r="C13136" s="490">
        <v>7474.4489208633104</v>
      </c>
      <c r="D13136" s="490">
        <v>4290.3336805755398</v>
      </c>
    </row>
    <row r="13137" spans="1:4" x14ac:dyDescent="0.2">
      <c r="A13137" s="489" t="s">
        <v>9257</v>
      </c>
      <c r="B13137" s="489" t="s">
        <v>173</v>
      </c>
      <c r="C13137" s="490">
        <v>6527.5510791366905</v>
      </c>
      <c r="D13137" s="490">
        <v>2807.4997191366901</v>
      </c>
    </row>
    <row r="13138" spans="1:4" x14ac:dyDescent="0.2">
      <c r="A13138" s="489" t="s">
        <v>9257</v>
      </c>
      <c r="B13138" s="489" t="s">
        <v>1108</v>
      </c>
      <c r="C13138" s="490">
        <v>34371</v>
      </c>
      <c r="D13138" s="490">
        <v>19728.954000000002</v>
      </c>
    </row>
    <row r="13139" spans="1:4" x14ac:dyDescent="0.2">
      <c r="A13139" s="489" t="s">
        <v>9257</v>
      </c>
      <c r="B13139" s="489" t="s">
        <v>1108</v>
      </c>
      <c r="C13139" s="490">
        <v>22880</v>
      </c>
      <c r="D13139" s="490">
        <v>13133.12</v>
      </c>
    </row>
    <row r="13140" spans="1:4" x14ac:dyDescent="0.2">
      <c r="A13140" s="489" t="s">
        <v>9257</v>
      </c>
      <c r="B13140" s="489" t="s">
        <v>1108</v>
      </c>
      <c r="C13140" s="490">
        <v>35442.297650130502</v>
      </c>
      <c r="D13140" s="490">
        <v>20343.878851174901</v>
      </c>
    </row>
    <row r="13141" spans="1:4" x14ac:dyDescent="0.2">
      <c r="A13141" s="489" t="s">
        <v>9257</v>
      </c>
      <c r="B13141" s="489" t="s">
        <v>1109</v>
      </c>
      <c r="C13141" s="490">
        <v>9805.7023498694507</v>
      </c>
      <c r="D13141" s="490">
        <v>5353.9134830287203</v>
      </c>
    </row>
    <row r="13142" spans="1:4" x14ac:dyDescent="0.2">
      <c r="A13142" s="489" t="s">
        <v>9257</v>
      </c>
      <c r="B13142" s="489" t="s">
        <v>1105</v>
      </c>
      <c r="C13142" s="490">
        <v>1520</v>
      </c>
      <c r="D13142" s="490">
        <v>769.42400000000009</v>
      </c>
    </row>
    <row r="13143" spans="1:4" x14ac:dyDescent="0.2">
      <c r="A13143" s="489" t="s">
        <v>9257</v>
      </c>
      <c r="B13143" s="489" t="s">
        <v>1115</v>
      </c>
      <c r="C13143" s="490">
        <v>33663</v>
      </c>
      <c r="D13143" s="490">
        <v>18356.4339</v>
      </c>
    </row>
    <row r="13144" spans="1:4" x14ac:dyDescent="0.2">
      <c r="A13144" s="489" t="s">
        <v>9257</v>
      </c>
      <c r="B13144" s="489" t="s">
        <v>1115</v>
      </c>
      <c r="C13144" s="490">
        <v>9020</v>
      </c>
      <c r="D13144" s="490">
        <v>4918.6060000000007</v>
      </c>
    </row>
    <row r="13145" spans="1:4" x14ac:dyDescent="0.2">
      <c r="A13145" s="489" t="s">
        <v>9257</v>
      </c>
      <c r="B13145" s="489" t="s">
        <v>1115</v>
      </c>
      <c r="C13145" s="490">
        <v>2299</v>
      </c>
      <c r="D13145" s="490">
        <v>1253.6447000000001</v>
      </c>
    </row>
    <row r="13146" spans="1:4" x14ac:dyDescent="0.2">
      <c r="A13146" s="489" t="s">
        <v>9257</v>
      </c>
      <c r="B13146" s="489" t="s">
        <v>1115</v>
      </c>
      <c r="C13146" s="490">
        <v>4333</v>
      </c>
      <c r="D13146" s="490">
        <v>2362.7849000000001</v>
      </c>
    </row>
    <row r="13147" spans="1:4" x14ac:dyDescent="0.2">
      <c r="A13147" s="489" t="s">
        <v>9257</v>
      </c>
      <c r="B13147" s="489" t="s">
        <v>1115</v>
      </c>
      <c r="C13147" s="490">
        <v>8848</v>
      </c>
      <c r="D13147" s="490">
        <v>4824.8144000000002</v>
      </c>
    </row>
    <row r="13148" spans="1:4" x14ac:dyDescent="0.2">
      <c r="A13148" s="489" t="s">
        <v>9257</v>
      </c>
      <c r="B13148" s="489" t="s">
        <v>1106</v>
      </c>
      <c r="C13148" s="490">
        <v>638</v>
      </c>
      <c r="D13148" s="490">
        <v>306.87800000000004</v>
      </c>
    </row>
    <row r="13149" spans="1:4" x14ac:dyDescent="0.2">
      <c r="A13149" s="489" t="s">
        <v>9257</v>
      </c>
      <c r="B13149" s="489" t="s">
        <v>1106</v>
      </c>
      <c r="C13149" s="490">
        <v>639</v>
      </c>
      <c r="D13149" s="490">
        <v>307.35900000000004</v>
      </c>
    </row>
    <row r="13150" spans="1:4" x14ac:dyDescent="0.2">
      <c r="A13150" s="489" t="s">
        <v>9257</v>
      </c>
      <c r="B13150" s="489" t="s">
        <v>1106</v>
      </c>
      <c r="C13150" s="490">
        <v>880</v>
      </c>
      <c r="D13150" s="490">
        <v>423.28000000000003</v>
      </c>
    </row>
    <row r="13151" spans="1:4" x14ac:dyDescent="0.2">
      <c r="A13151" s="489" t="s">
        <v>9257</v>
      </c>
      <c r="B13151" s="489" t="s">
        <v>1106</v>
      </c>
      <c r="C13151" s="490">
        <v>2984.5</v>
      </c>
      <c r="D13151" s="490">
        <v>1435.5445</v>
      </c>
    </row>
    <row r="13152" spans="1:4" x14ac:dyDescent="0.2">
      <c r="A13152" s="489" t="s">
        <v>9257</v>
      </c>
      <c r="B13152" s="489" t="s">
        <v>1115</v>
      </c>
      <c r="C13152" s="490">
        <v>5949</v>
      </c>
      <c r="D13152" s="490">
        <v>3243.9897000000001</v>
      </c>
    </row>
    <row r="13153" spans="1:4" x14ac:dyDescent="0.2">
      <c r="A13153" s="489" t="s">
        <v>9257</v>
      </c>
      <c r="B13153" s="489" t="s">
        <v>1115</v>
      </c>
      <c r="C13153" s="490">
        <v>2337</v>
      </c>
      <c r="D13153" s="490">
        <v>1274.3661</v>
      </c>
    </row>
    <row r="13154" spans="1:4" x14ac:dyDescent="0.2">
      <c r="A13154" s="489" t="s">
        <v>9257</v>
      </c>
      <c r="B13154" s="489" t="s">
        <v>1115</v>
      </c>
      <c r="C13154" s="490">
        <v>1954</v>
      </c>
      <c r="D13154" s="490">
        <v>1065.5162</v>
      </c>
    </row>
    <row r="13155" spans="1:4" x14ac:dyDescent="0.2">
      <c r="A13155" s="489" t="s">
        <v>9257</v>
      </c>
      <c r="B13155" s="489" t="s">
        <v>1115</v>
      </c>
      <c r="C13155" s="490">
        <v>23789</v>
      </c>
      <c r="D13155" s="490">
        <v>12972.1417</v>
      </c>
    </row>
    <row r="13156" spans="1:4" x14ac:dyDescent="0.2">
      <c r="A13156" s="489" t="s">
        <v>9257</v>
      </c>
      <c r="B13156" s="489" t="s">
        <v>1115</v>
      </c>
      <c r="C13156" s="490">
        <v>25422</v>
      </c>
      <c r="D13156" s="490">
        <v>13862.616599999999</v>
      </c>
    </row>
    <row r="13157" spans="1:4" x14ac:dyDescent="0.2">
      <c r="A13157" s="489" t="s">
        <v>9257</v>
      </c>
      <c r="B13157" s="489" t="s">
        <v>1122</v>
      </c>
      <c r="C13157" s="490">
        <v>13969</v>
      </c>
      <c r="D13157" s="490">
        <v>7235.942</v>
      </c>
    </row>
    <row r="13158" spans="1:4" x14ac:dyDescent="0.2">
      <c r="A13158" s="489" t="s">
        <v>9257</v>
      </c>
      <c r="B13158" s="489" t="s">
        <v>1122</v>
      </c>
      <c r="C13158" s="490">
        <v>9961</v>
      </c>
      <c r="D13158" s="490">
        <v>5159.7980000000007</v>
      </c>
    </row>
    <row r="13159" spans="1:4" x14ac:dyDescent="0.2">
      <c r="A13159" s="489" t="s">
        <v>9257</v>
      </c>
      <c r="B13159" s="489" t="s">
        <v>1115</v>
      </c>
      <c r="C13159" s="490">
        <v>19843.100000000002</v>
      </c>
      <c r="D13159" s="490">
        <v>10820.442429999999</v>
      </c>
    </row>
    <row r="13160" spans="1:4" x14ac:dyDescent="0.2">
      <c r="A13160" s="489" t="s">
        <v>9257</v>
      </c>
      <c r="B13160" s="489" t="s">
        <v>1122</v>
      </c>
      <c r="C13160" s="490">
        <v>24485</v>
      </c>
      <c r="D13160" s="490">
        <v>12683.23</v>
      </c>
    </row>
    <row r="13161" spans="1:4" x14ac:dyDescent="0.2">
      <c r="A13161" s="489" t="s">
        <v>9257</v>
      </c>
      <c r="B13161" s="489" t="s">
        <v>1122</v>
      </c>
      <c r="C13161" s="490">
        <v>7865</v>
      </c>
      <c r="D13161" s="490">
        <v>4074.07</v>
      </c>
    </row>
    <row r="13162" spans="1:4" x14ac:dyDescent="0.2">
      <c r="A13162" s="489" t="s">
        <v>9257</v>
      </c>
      <c r="B13162" s="489" t="s">
        <v>1122</v>
      </c>
      <c r="C13162" s="490">
        <v>4757</v>
      </c>
      <c r="D13162" s="490">
        <v>2464.1260000000002</v>
      </c>
    </row>
    <row r="13163" spans="1:4" x14ac:dyDescent="0.2">
      <c r="A13163" s="489" t="s">
        <v>9257</v>
      </c>
      <c r="B13163" s="489" t="s">
        <v>1122</v>
      </c>
      <c r="C13163" s="490">
        <v>6323</v>
      </c>
      <c r="D13163" s="490">
        <v>3275.3140000000003</v>
      </c>
    </row>
    <row r="13164" spans="1:4" x14ac:dyDescent="0.2">
      <c r="A13164" s="489" t="s">
        <v>9257</v>
      </c>
      <c r="B13164" s="489" t="s">
        <v>1122</v>
      </c>
      <c r="C13164" s="490">
        <v>4281</v>
      </c>
      <c r="D13164" s="490">
        <v>2217.558</v>
      </c>
    </row>
    <row r="13165" spans="1:4" x14ac:dyDescent="0.2">
      <c r="A13165" s="489" t="s">
        <v>9257</v>
      </c>
      <c r="B13165" s="489" t="s">
        <v>1122</v>
      </c>
      <c r="C13165" s="490">
        <v>27903</v>
      </c>
      <c r="D13165" s="490">
        <v>14453.754000000001</v>
      </c>
    </row>
    <row r="13166" spans="1:4" x14ac:dyDescent="0.2">
      <c r="A13166" s="489" t="s">
        <v>9257</v>
      </c>
      <c r="B13166" s="489" t="s">
        <v>1122</v>
      </c>
      <c r="C13166" s="490">
        <v>6765</v>
      </c>
      <c r="D13166" s="490">
        <v>3504.27</v>
      </c>
    </row>
    <row r="13167" spans="1:4" x14ac:dyDescent="0.2">
      <c r="A13167" s="489" t="s">
        <v>9257</v>
      </c>
      <c r="B13167" s="489" t="s">
        <v>1122</v>
      </c>
      <c r="C13167" s="490">
        <v>9124</v>
      </c>
      <c r="D13167" s="490">
        <v>4726.232</v>
      </c>
    </row>
    <row r="13168" spans="1:4" x14ac:dyDescent="0.2">
      <c r="A13168" s="489" t="s">
        <v>9257</v>
      </c>
      <c r="B13168" s="489" t="s">
        <v>1122</v>
      </c>
      <c r="C13168" s="490">
        <v>11411</v>
      </c>
      <c r="D13168" s="490">
        <v>5910.8980000000001</v>
      </c>
    </row>
    <row r="13169" spans="1:4" x14ac:dyDescent="0.2">
      <c r="A13169" s="489" t="s">
        <v>9257</v>
      </c>
      <c r="B13169" s="489" t="s">
        <v>1122</v>
      </c>
      <c r="C13169" s="490">
        <v>8880</v>
      </c>
      <c r="D13169" s="490">
        <v>4599.84</v>
      </c>
    </row>
    <row r="13170" spans="1:4" x14ac:dyDescent="0.2">
      <c r="A13170" s="489" t="s">
        <v>9257</v>
      </c>
      <c r="B13170" s="489" t="s">
        <v>1122</v>
      </c>
      <c r="C13170" s="490">
        <v>4208</v>
      </c>
      <c r="D13170" s="490">
        <v>2179.7440000000001</v>
      </c>
    </row>
    <row r="13171" spans="1:4" x14ac:dyDescent="0.2">
      <c r="A13171" s="489" t="s">
        <v>9257</v>
      </c>
      <c r="B13171" s="489" t="s">
        <v>1122</v>
      </c>
      <c r="C13171" s="490">
        <v>29389</v>
      </c>
      <c r="D13171" s="490">
        <v>15223.502</v>
      </c>
    </row>
    <row r="13172" spans="1:4" x14ac:dyDescent="0.2">
      <c r="A13172" s="489" t="s">
        <v>9257</v>
      </c>
      <c r="B13172" s="489" t="s">
        <v>1122</v>
      </c>
      <c r="C13172" s="490">
        <v>3127</v>
      </c>
      <c r="D13172" s="490">
        <v>1619.7860000000001</v>
      </c>
    </row>
    <row r="13173" spans="1:4" x14ac:dyDescent="0.2">
      <c r="A13173" s="489" t="s">
        <v>9257</v>
      </c>
      <c r="B13173" s="489" t="s">
        <v>1122</v>
      </c>
      <c r="C13173" s="490">
        <v>26289</v>
      </c>
      <c r="D13173" s="490">
        <v>13617.701999999999</v>
      </c>
    </row>
    <row r="13174" spans="1:4" x14ac:dyDescent="0.2">
      <c r="A13174" s="489" t="s">
        <v>9257</v>
      </c>
      <c r="B13174" s="489" t="s">
        <v>1122</v>
      </c>
      <c r="C13174" s="490">
        <v>5934.7000000000007</v>
      </c>
      <c r="D13174" s="490">
        <v>3074.1746000000003</v>
      </c>
    </row>
    <row r="13175" spans="1:4" x14ac:dyDescent="0.2">
      <c r="A13175" s="489" t="s">
        <v>9257</v>
      </c>
      <c r="B13175" s="489" t="s">
        <v>1122</v>
      </c>
      <c r="C13175" s="490">
        <v>17994</v>
      </c>
      <c r="D13175" s="490">
        <v>9320.8919999999998</v>
      </c>
    </row>
    <row r="13176" spans="1:4" x14ac:dyDescent="0.2">
      <c r="A13176" s="489" t="s">
        <v>9257</v>
      </c>
      <c r="B13176" s="489" t="s">
        <v>1122</v>
      </c>
      <c r="C13176" s="490">
        <v>2785</v>
      </c>
      <c r="D13176" s="490">
        <v>1442.63</v>
      </c>
    </row>
    <row r="13177" spans="1:4" x14ac:dyDescent="0.2">
      <c r="A13177" s="489" t="s">
        <v>9257</v>
      </c>
      <c r="B13177" s="489" t="s">
        <v>1122</v>
      </c>
      <c r="C13177" s="490">
        <v>7834.6</v>
      </c>
      <c r="D13177" s="490">
        <v>4058.3228000000004</v>
      </c>
    </row>
    <row r="13178" spans="1:4" x14ac:dyDescent="0.2">
      <c r="A13178" s="489" t="s">
        <v>9257</v>
      </c>
      <c r="B13178" s="489" t="s">
        <v>1122</v>
      </c>
      <c r="C13178" s="490">
        <v>10560.300000000001</v>
      </c>
      <c r="D13178" s="490">
        <v>5470.2354000000005</v>
      </c>
    </row>
    <row r="13179" spans="1:4" x14ac:dyDescent="0.2">
      <c r="A13179" s="489" t="s">
        <v>9257</v>
      </c>
      <c r="B13179" s="489" t="s">
        <v>1122</v>
      </c>
      <c r="C13179" s="490">
        <v>22481</v>
      </c>
      <c r="D13179" s="490">
        <v>11645.157999999999</v>
      </c>
    </row>
    <row r="13180" spans="1:4" x14ac:dyDescent="0.2">
      <c r="A13180" s="489" t="s">
        <v>9257</v>
      </c>
      <c r="B13180" s="489" t="s">
        <v>1122</v>
      </c>
      <c r="C13180" s="490">
        <v>2976.7000000000003</v>
      </c>
      <c r="D13180" s="490">
        <v>1541.9306000000001</v>
      </c>
    </row>
    <row r="13181" spans="1:4" x14ac:dyDescent="0.2">
      <c r="A13181" s="489" t="s">
        <v>9257</v>
      </c>
      <c r="B13181" s="489" t="s">
        <v>1122</v>
      </c>
      <c r="C13181" s="490">
        <v>14814</v>
      </c>
      <c r="D13181" s="490">
        <v>7673.652</v>
      </c>
    </row>
    <row r="13182" spans="1:4" x14ac:dyDescent="0.2">
      <c r="A13182" s="489" t="s">
        <v>9257</v>
      </c>
      <c r="B13182" s="489" t="s">
        <v>1122</v>
      </c>
      <c r="C13182" s="490">
        <v>12122</v>
      </c>
      <c r="D13182" s="490">
        <v>6279.1959999999999</v>
      </c>
    </row>
    <row r="13183" spans="1:4" x14ac:dyDescent="0.2">
      <c r="A13183" s="489" t="s">
        <v>9257</v>
      </c>
      <c r="B13183" s="489" t="s">
        <v>1122</v>
      </c>
      <c r="C13183" s="490">
        <v>13479</v>
      </c>
      <c r="D13183" s="490">
        <v>6982.1220000000003</v>
      </c>
    </row>
    <row r="13184" spans="1:4" x14ac:dyDescent="0.2">
      <c r="A13184" s="489" t="s">
        <v>9257</v>
      </c>
      <c r="B13184" s="489" t="s">
        <v>1122</v>
      </c>
      <c r="C13184" s="490">
        <v>5075</v>
      </c>
      <c r="D13184" s="490">
        <v>2628.85</v>
      </c>
    </row>
    <row r="13185" spans="1:4" x14ac:dyDescent="0.2">
      <c r="A13185" s="489" t="s">
        <v>9257</v>
      </c>
      <c r="B13185" s="489" t="s">
        <v>1122</v>
      </c>
      <c r="C13185" s="490">
        <v>6117</v>
      </c>
      <c r="D13185" s="490">
        <v>3168.6060000000002</v>
      </c>
    </row>
    <row r="13186" spans="1:4" x14ac:dyDescent="0.2">
      <c r="A13186" s="489" t="s">
        <v>9257</v>
      </c>
      <c r="B13186" s="489" t="s">
        <v>1122</v>
      </c>
      <c r="C13186" s="490">
        <v>2898</v>
      </c>
      <c r="D13186" s="490">
        <v>1501.164</v>
      </c>
    </row>
    <row r="13187" spans="1:4" x14ac:dyDescent="0.2">
      <c r="A13187" s="489" t="s">
        <v>9257</v>
      </c>
      <c r="B13187" s="489" t="s">
        <v>1122</v>
      </c>
      <c r="C13187" s="490">
        <v>5241</v>
      </c>
      <c r="D13187" s="490">
        <v>2714.8380000000002</v>
      </c>
    </row>
    <row r="13188" spans="1:4" x14ac:dyDescent="0.2">
      <c r="A13188" s="489" t="s">
        <v>9257</v>
      </c>
      <c r="B13188" s="489" t="s">
        <v>1122</v>
      </c>
      <c r="C13188" s="490">
        <v>3609</v>
      </c>
      <c r="D13188" s="490">
        <v>1869.462</v>
      </c>
    </row>
    <row r="13189" spans="1:4" x14ac:dyDescent="0.2">
      <c r="A13189" s="489" t="s">
        <v>9257</v>
      </c>
      <c r="B13189" s="489" t="s">
        <v>1129</v>
      </c>
      <c r="C13189" s="490">
        <v>3317</v>
      </c>
      <c r="D13189" s="490">
        <v>1632.2957000000001</v>
      </c>
    </row>
    <row r="13190" spans="1:4" x14ac:dyDescent="0.2">
      <c r="A13190" s="489" t="s">
        <v>9257</v>
      </c>
      <c r="B13190" s="489" t="s">
        <v>1129</v>
      </c>
      <c r="C13190" s="490">
        <v>19491.2369942197</v>
      </c>
      <c r="D13190" s="490">
        <v>9591.6377248554909</v>
      </c>
    </row>
    <row r="13191" spans="1:4" x14ac:dyDescent="0.2">
      <c r="A13191" s="489" t="s">
        <v>9257</v>
      </c>
      <c r="B13191" s="489" t="s">
        <v>1129</v>
      </c>
      <c r="C13191" s="490">
        <v>14916.7630057803</v>
      </c>
      <c r="D13191" s="490">
        <v>7340.5390751445102</v>
      </c>
    </row>
    <row r="13192" spans="1:4" x14ac:dyDescent="0.2">
      <c r="A13192" s="489" t="s">
        <v>9257</v>
      </c>
      <c r="B13192" s="489" t="s">
        <v>1129</v>
      </c>
      <c r="C13192" s="490">
        <v>7109</v>
      </c>
      <c r="D13192" s="490">
        <v>3498.3389000000002</v>
      </c>
    </row>
    <row r="13193" spans="1:4" x14ac:dyDescent="0.2">
      <c r="A13193" s="489" t="s">
        <v>9257</v>
      </c>
      <c r="B13193" s="489" t="s">
        <v>1129</v>
      </c>
      <c r="C13193" s="490">
        <v>4720</v>
      </c>
      <c r="D13193" s="490">
        <v>2322.712</v>
      </c>
    </row>
    <row r="13194" spans="1:4" x14ac:dyDescent="0.2">
      <c r="A13194" s="489" t="s">
        <v>9257</v>
      </c>
      <c r="B13194" s="489" t="s">
        <v>1129</v>
      </c>
      <c r="C13194" s="490">
        <v>4611</v>
      </c>
      <c r="D13194" s="490">
        <v>2269.0731000000001</v>
      </c>
    </row>
    <row r="13195" spans="1:4" x14ac:dyDescent="0.2">
      <c r="A13195" s="489" t="s">
        <v>9257</v>
      </c>
      <c r="B13195" s="489" t="s">
        <v>1129</v>
      </c>
      <c r="C13195" s="490">
        <v>6955</v>
      </c>
      <c r="D13195" s="490">
        <v>3422.5554999999999</v>
      </c>
    </row>
    <row r="13196" spans="1:4" x14ac:dyDescent="0.2">
      <c r="A13196" s="489" t="s">
        <v>9257</v>
      </c>
      <c r="B13196" s="489" t="s">
        <v>1129</v>
      </c>
      <c r="C13196" s="490">
        <v>7275</v>
      </c>
      <c r="D13196" s="490">
        <v>3580.0275000000001</v>
      </c>
    </row>
    <row r="13197" spans="1:4" x14ac:dyDescent="0.2">
      <c r="A13197" s="489" t="s">
        <v>9257</v>
      </c>
      <c r="B13197" s="489" t="s">
        <v>1129</v>
      </c>
      <c r="C13197" s="490">
        <v>6077.6</v>
      </c>
      <c r="D13197" s="490">
        <v>2990.7869600000004</v>
      </c>
    </row>
    <row r="13198" spans="1:4" x14ac:dyDescent="0.2">
      <c r="A13198" s="489" t="s">
        <v>9257</v>
      </c>
      <c r="B13198" s="489" t="s">
        <v>1129</v>
      </c>
      <c r="C13198" s="490">
        <v>6399.5</v>
      </c>
      <c r="D13198" s="490">
        <v>3149.1939500000003</v>
      </c>
    </row>
    <row r="13199" spans="1:4" x14ac:dyDescent="0.2">
      <c r="A13199" s="489" t="s">
        <v>9257</v>
      </c>
      <c r="B13199" s="489" t="s">
        <v>1129</v>
      </c>
      <c r="C13199" s="490">
        <v>9860</v>
      </c>
      <c r="D13199" s="490">
        <v>4852.1060000000007</v>
      </c>
    </row>
    <row r="13200" spans="1:4" x14ac:dyDescent="0.2">
      <c r="A13200" s="489" t="s">
        <v>9257</v>
      </c>
      <c r="B13200" s="489" t="s">
        <v>1129</v>
      </c>
      <c r="C13200" s="490">
        <v>4456</v>
      </c>
      <c r="D13200" s="490">
        <v>2192.7976000000003</v>
      </c>
    </row>
    <row r="13201" spans="1:4" x14ac:dyDescent="0.2">
      <c r="A13201" s="489" t="s">
        <v>9257</v>
      </c>
      <c r="B13201" s="489" t="s">
        <v>1129</v>
      </c>
      <c r="C13201" s="490">
        <v>24298</v>
      </c>
      <c r="D13201" s="490">
        <v>11957.0458</v>
      </c>
    </row>
    <row r="13202" spans="1:4" x14ac:dyDescent="0.2">
      <c r="A13202" s="489" t="s">
        <v>9257</v>
      </c>
      <c r="B13202" s="489" t="s">
        <v>1129</v>
      </c>
      <c r="C13202" s="490">
        <v>10623</v>
      </c>
      <c r="D13202" s="490">
        <v>5227.5783000000001</v>
      </c>
    </row>
    <row r="13203" spans="1:4" x14ac:dyDescent="0.2">
      <c r="A13203" s="489" t="s">
        <v>9257</v>
      </c>
      <c r="B13203" s="489" t="s">
        <v>1129</v>
      </c>
      <c r="C13203" s="490">
        <v>30418.181818181802</v>
      </c>
      <c r="D13203" s="490">
        <v>14968.787272727301</v>
      </c>
    </row>
    <row r="13204" spans="1:4" x14ac:dyDescent="0.2">
      <c r="A13204" s="489" t="s">
        <v>9257</v>
      </c>
      <c r="B13204" s="489" t="s">
        <v>1130</v>
      </c>
      <c r="C13204" s="490">
        <v>9733.8181818181802</v>
      </c>
      <c r="D13204" s="490">
        <v>4557.3736727272699</v>
      </c>
    </row>
    <row r="13205" spans="1:4" x14ac:dyDescent="0.2">
      <c r="A13205" s="489" t="s">
        <v>9257</v>
      </c>
      <c r="B13205" s="489" t="s">
        <v>1129</v>
      </c>
      <c r="C13205" s="490">
        <v>7855</v>
      </c>
      <c r="D13205" s="490">
        <v>3865.4455000000003</v>
      </c>
    </row>
    <row r="13206" spans="1:4" x14ac:dyDescent="0.2">
      <c r="A13206" s="489" t="s">
        <v>9257</v>
      </c>
      <c r="B13206" s="489" t="s">
        <v>1129</v>
      </c>
      <c r="C13206" s="490">
        <v>25703</v>
      </c>
      <c r="D13206" s="490">
        <v>12648.4463</v>
      </c>
    </row>
    <row r="13207" spans="1:4" x14ac:dyDescent="0.2">
      <c r="A13207" s="489" t="s">
        <v>9257</v>
      </c>
      <c r="B13207" s="489" t="s">
        <v>1129</v>
      </c>
      <c r="C13207" s="490">
        <v>5061</v>
      </c>
      <c r="D13207" s="490">
        <v>2490.5181000000002</v>
      </c>
    </row>
    <row r="13208" spans="1:4" x14ac:dyDescent="0.2">
      <c r="A13208" s="489" t="s">
        <v>9257</v>
      </c>
      <c r="B13208" s="489" t="s">
        <v>1129</v>
      </c>
      <c r="C13208" s="490">
        <v>11436</v>
      </c>
      <c r="D13208" s="490">
        <v>5627.6556</v>
      </c>
    </row>
    <row r="13209" spans="1:4" x14ac:dyDescent="0.2">
      <c r="A13209" s="489" t="s">
        <v>9257</v>
      </c>
      <c r="B13209" s="489" t="s">
        <v>1129</v>
      </c>
      <c r="C13209" s="490">
        <v>3878</v>
      </c>
      <c r="D13209" s="490">
        <v>1908.3638000000001</v>
      </c>
    </row>
    <row r="13210" spans="1:4" x14ac:dyDescent="0.2">
      <c r="A13210" s="489" t="s">
        <v>9257</v>
      </c>
      <c r="B13210" s="489" t="s">
        <v>1129</v>
      </c>
      <c r="C13210" s="490">
        <v>6491</v>
      </c>
      <c r="D13210" s="490">
        <v>3194.2211000000002</v>
      </c>
    </row>
    <row r="13211" spans="1:4" x14ac:dyDescent="0.2">
      <c r="A13211" s="489" t="s">
        <v>9257</v>
      </c>
      <c r="B13211" s="489" t="s">
        <v>1129</v>
      </c>
      <c r="C13211" s="490">
        <v>5094</v>
      </c>
      <c r="D13211" s="490">
        <v>2506.7574</v>
      </c>
    </row>
    <row r="13212" spans="1:4" x14ac:dyDescent="0.2">
      <c r="A13212" s="489" t="s">
        <v>9257</v>
      </c>
      <c r="B13212" s="489" t="s">
        <v>1129</v>
      </c>
      <c r="C13212" s="490">
        <v>9090</v>
      </c>
      <c r="D13212" s="490">
        <v>4473.1890000000003</v>
      </c>
    </row>
    <row r="13213" spans="1:4" x14ac:dyDescent="0.2">
      <c r="A13213" s="489" t="s">
        <v>9257</v>
      </c>
      <c r="B13213" s="489" t="s">
        <v>1129</v>
      </c>
      <c r="C13213" s="490">
        <v>11981.1595913734</v>
      </c>
      <c r="D13213" s="490">
        <v>5895.9286349148706</v>
      </c>
    </row>
    <row r="13214" spans="1:4" x14ac:dyDescent="0.2">
      <c r="A13214" s="489" t="s">
        <v>9257</v>
      </c>
      <c r="B13214" s="489" t="s">
        <v>173</v>
      </c>
      <c r="C13214" s="490">
        <v>8380.34040862656</v>
      </c>
      <c r="D13214" s="490">
        <v>3604.3844097502802</v>
      </c>
    </row>
    <row r="13215" spans="1:4" x14ac:dyDescent="0.2">
      <c r="A13215" s="489" t="s">
        <v>9257</v>
      </c>
      <c r="B13215" s="489" t="s">
        <v>1129</v>
      </c>
      <c r="C13215" s="490">
        <v>3990</v>
      </c>
      <c r="D13215" s="490">
        <v>1963.479</v>
      </c>
    </row>
    <row r="13216" spans="1:4" x14ac:dyDescent="0.2">
      <c r="A13216" s="489" t="s">
        <v>9257</v>
      </c>
      <c r="B13216" s="489" t="s">
        <v>1129</v>
      </c>
      <c r="C13216" s="490">
        <v>13881</v>
      </c>
      <c r="D13216" s="490">
        <v>6830.8401000000003</v>
      </c>
    </row>
    <row r="13217" spans="1:4" x14ac:dyDescent="0.2">
      <c r="A13217" s="489" t="s">
        <v>9257</v>
      </c>
      <c r="B13217" s="489" t="s">
        <v>1129</v>
      </c>
      <c r="C13217" s="490">
        <v>4618</v>
      </c>
      <c r="D13217" s="490">
        <v>2272.5178000000001</v>
      </c>
    </row>
    <row r="13218" spans="1:4" x14ac:dyDescent="0.2">
      <c r="A13218" s="489" t="s">
        <v>9257</v>
      </c>
      <c r="B13218" s="489" t="s">
        <v>1129</v>
      </c>
      <c r="C13218" s="490">
        <v>10025</v>
      </c>
      <c r="D13218" s="490">
        <v>4933.3024999999998</v>
      </c>
    </row>
    <row r="13219" spans="1:4" x14ac:dyDescent="0.2">
      <c r="A13219" s="489" t="s">
        <v>9257</v>
      </c>
      <c r="B13219" s="489" t="s">
        <v>1129</v>
      </c>
      <c r="C13219" s="490">
        <v>4909</v>
      </c>
      <c r="D13219" s="490">
        <v>2415.7189000000003</v>
      </c>
    </row>
    <row r="13220" spans="1:4" x14ac:dyDescent="0.2">
      <c r="A13220" s="489" t="s">
        <v>9257</v>
      </c>
      <c r="B13220" s="489" t="s">
        <v>1129</v>
      </c>
      <c r="C13220" s="490">
        <v>24717.906336088199</v>
      </c>
      <c r="D13220" s="490">
        <v>12163.681707989001</v>
      </c>
    </row>
    <row r="13221" spans="1:4" x14ac:dyDescent="0.2">
      <c r="A13221" s="489" t="s">
        <v>9257</v>
      </c>
      <c r="B13221" s="489" t="s">
        <v>1130</v>
      </c>
      <c r="C13221" s="490">
        <v>20145.093663911801</v>
      </c>
      <c r="D13221" s="490">
        <v>9431.9328534435299</v>
      </c>
    </row>
    <row r="13222" spans="1:4" x14ac:dyDescent="0.2">
      <c r="A13222" s="489" t="s">
        <v>9257</v>
      </c>
      <c r="B13222" s="489" t="s">
        <v>1136</v>
      </c>
      <c r="C13222" s="490">
        <v>5596</v>
      </c>
      <c r="D13222" s="490">
        <v>2616.13</v>
      </c>
    </row>
    <row r="13223" spans="1:4" x14ac:dyDescent="0.2">
      <c r="A13223" s="489" t="s">
        <v>9257</v>
      </c>
      <c r="B13223" s="489" t="s">
        <v>1129</v>
      </c>
      <c r="C13223" s="490">
        <v>5600</v>
      </c>
      <c r="D13223" s="490">
        <v>2755.76</v>
      </c>
    </row>
    <row r="13224" spans="1:4" x14ac:dyDescent="0.2">
      <c r="A13224" s="489" t="s">
        <v>9257</v>
      </c>
      <c r="B13224" s="489" t="s">
        <v>1129</v>
      </c>
      <c r="C13224" s="490">
        <v>21818.607721726501</v>
      </c>
      <c r="D13224" s="490">
        <v>10736.9368598616</v>
      </c>
    </row>
    <row r="13225" spans="1:4" x14ac:dyDescent="0.2">
      <c r="A13225" s="489" t="s">
        <v>9257</v>
      </c>
      <c r="B13225" s="489" t="s">
        <v>1130</v>
      </c>
      <c r="C13225" s="490">
        <v>24422.294909852502</v>
      </c>
      <c r="D13225" s="490">
        <v>11434.5184767929</v>
      </c>
    </row>
    <row r="13226" spans="1:4" x14ac:dyDescent="0.2">
      <c r="A13226" s="489" t="s">
        <v>9257</v>
      </c>
      <c r="B13226" s="489" t="s">
        <v>1129</v>
      </c>
      <c r="C13226" s="490">
        <v>21818.607721726501</v>
      </c>
      <c r="D13226" s="490">
        <v>10736.9368598616</v>
      </c>
    </row>
    <row r="13227" spans="1:4" x14ac:dyDescent="0.2">
      <c r="A13227" s="489" t="s">
        <v>9257</v>
      </c>
      <c r="B13227" s="489" t="s">
        <v>1130</v>
      </c>
      <c r="C13227" s="490">
        <v>11811.139646694601</v>
      </c>
      <c r="D13227" s="490">
        <v>5529.9755825824104</v>
      </c>
    </row>
    <row r="13228" spans="1:4" x14ac:dyDescent="0.2">
      <c r="A13228" s="489" t="s">
        <v>9257</v>
      </c>
      <c r="B13228" s="489" t="s">
        <v>1136</v>
      </c>
      <c r="C13228" s="490">
        <v>18106</v>
      </c>
      <c r="D13228" s="490">
        <v>8464.5550000000003</v>
      </c>
    </row>
    <row r="13229" spans="1:4" x14ac:dyDescent="0.2">
      <c r="A13229" s="489" t="s">
        <v>9257</v>
      </c>
      <c r="B13229" s="489" t="s">
        <v>1129</v>
      </c>
      <c r="C13229" s="490">
        <v>29873.3031674208</v>
      </c>
      <c r="D13229" s="490">
        <v>14700.6524886878</v>
      </c>
    </row>
    <row r="13230" spans="1:4" x14ac:dyDescent="0.2">
      <c r="A13230" s="489" t="s">
        <v>9257</v>
      </c>
      <c r="B13230" s="489" t="s">
        <v>1130</v>
      </c>
      <c r="C13230" s="490">
        <v>9738.6968325791913</v>
      </c>
      <c r="D13230" s="490">
        <v>4559.6578570135698</v>
      </c>
    </row>
    <row r="13231" spans="1:4" x14ac:dyDescent="0.2">
      <c r="A13231" s="489" t="s">
        <v>9257</v>
      </c>
      <c r="B13231" s="489" t="s">
        <v>1136</v>
      </c>
      <c r="C13231" s="490">
        <v>5841</v>
      </c>
      <c r="D13231" s="490">
        <v>2730.6675</v>
      </c>
    </row>
    <row r="13232" spans="1:4" x14ac:dyDescent="0.2">
      <c r="A13232" s="489" t="s">
        <v>9257</v>
      </c>
      <c r="B13232" s="489" t="s">
        <v>1136</v>
      </c>
      <c r="C13232" s="490">
        <v>12520.5</v>
      </c>
      <c r="D13232" s="490">
        <v>5853.3337499999998</v>
      </c>
    </row>
    <row r="13233" spans="1:4" x14ac:dyDescent="0.2">
      <c r="A13233" s="489" t="s">
        <v>9257</v>
      </c>
      <c r="B13233" s="489" t="s">
        <v>1136</v>
      </c>
      <c r="C13233" s="490">
        <v>5133</v>
      </c>
      <c r="D13233" s="490">
        <v>2399.6775000000002</v>
      </c>
    </row>
    <row r="13234" spans="1:4" x14ac:dyDescent="0.2">
      <c r="A13234" s="489" t="s">
        <v>9257</v>
      </c>
      <c r="B13234" s="489" t="s">
        <v>1136</v>
      </c>
      <c r="C13234" s="490">
        <v>7145</v>
      </c>
      <c r="D13234" s="490">
        <v>3340.2875000000004</v>
      </c>
    </row>
    <row r="13235" spans="1:4" x14ac:dyDescent="0.2">
      <c r="A13235" s="489" t="s">
        <v>9257</v>
      </c>
      <c r="B13235" s="489" t="s">
        <v>1136</v>
      </c>
      <c r="C13235" s="490">
        <v>5565</v>
      </c>
      <c r="D13235" s="490">
        <v>2601.6375000000003</v>
      </c>
    </row>
    <row r="13236" spans="1:4" x14ac:dyDescent="0.2">
      <c r="A13236" s="489" t="s">
        <v>9257</v>
      </c>
      <c r="B13236" s="489" t="s">
        <v>1136</v>
      </c>
      <c r="C13236" s="490">
        <v>4996</v>
      </c>
      <c r="D13236" s="490">
        <v>2335.63</v>
      </c>
    </row>
    <row r="13237" spans="1:4" x14ac:dyDescent="0.2">
      <c r="A13237" s="489" t="s">
        <v>9257</v>
      </c>
      <c r="B13237" s="489" t="s">
        <v>1136</v>
      </c>
      <c r="C13237" s="490">
        <v>3334</v>
      </c>
      <c r="D13237" s="490">
        <v>1558.645</v>
      </c>
    </row>
    <row r="13238" spans="1:4" x14ac:dyDescent="0.2">
      <c r="A13238" s="489" t="s">
        <v>9257</v>
      </c>
      <c r="B13238" s="489" t="s">
        <v>1136</v>
      </c>
      <c r="C13238" s="490">
        <v>7992</v>
      </c>
      <c r="D13238" s="490">
        <v>3736.26</v>
      </c>
    </row>
    <row r="13239" spans="1:4" x14ac:dyDescent="0.2">
      <c r="A13239" s="489" t="s">
        <v>9257</v>
      </c>
      <c r="B13239" s="489" t="s">
        <v>1136</v>
      </c>
      <c r="C13239" s="490">
        <v>5075</v>
      </c>
      <c r="D13239" s="490">
        <v>2372.5625</v>
      </c>
    </row>
    <row r="13240" spans="1:4" x14ac:dyDescent="0.2">
      <c r="A13240" s="489" t="s">
        <v>9257</v>
      </c>
      <c r="B13240" s="489" t="s">
        <v>1136</v>
      </c>
      <c r="C13240" s="490">
        <v>5813</v>
      </c>
      <c r="D13240" s="490">
        <v>2717.5775000000003</v>
      </c>
    </row>
    <row r="13241" spans="1:4" x14ac:dyDescent="0.2">
      <c r="A13241" s="489" t="s">
        <v>9257</v>
      </c>
      <c r="B13241" s="489" t="s">
        <v>1136</v>
      </c>
      <c r="C13241" s="490">
        <v>5009</v>
      </c>
      <c r="D13241" s="490">
        <v>2341.7075</v>
      </c>
    </row>
    <row r="13242" spans="1:4" x14ac:dyDescent="0.2">
      <c r="A13242" s="489" t="s">
        <v>9257</v>
      </c>
      <c r="B13242" s="489" t="s">
        <v>1136</v>
      </c>
      <c r="C13242" s="490">
        <v>3393</v>
      </c>
      <c r="D13242" s="490">
        <v>1586.2275</v>
      </c>
    </row>
    <row r="13243" spans="1:4" x14ac:dyDescent="0.2">
      <c r="A13243" s="489" t="s">
        <v>9257</v>
      </c>
      <c r="B13243" s="489" t="s">
        <v>1136</v>
      </c>
      <c r="C13243" s="490">
        <v>10900</v>
      </c>
      <c r="D13243" s="490">
        <v>5095.75</v>
      </c>
    </row>
    <row r="13244" spans="1:4" x14ac:dyDescent="0.2">
      <c r="A13244" s="489" t="s">
        <v>9257</v>
      </c>
      <c r="B13244" s="489" t="s">
        <v>1136</v>
      </c>
      <c r="C13244" s="490">
        <v>7914</v>
      </c>
      <c r="D13244" s="490">
        <v>3699.7950000000001</v>
      </c>
    </row>
    <row r="13245" spans="1:4" x14ac:dyDescent="0.2">
      <c r="A13245" s="489" t="s">
        <v>9257</v>
      </c>
      <c r="B13245" s="489" t="s">
        <v>1136</v>
      </c>
      <c r="C13245" s="490">
        <v>6198.7000000000007</v>
      </c>
      <c r="D13245" s="490">
        <v>2897.8922500000003</v>
      </c>
    </row>
    <row r="13246" spans="1:4" x14ac:dyDescent="0.2">
      <c r="A13246" s="489" t="s">
        <v>9257</v>
      </c>
      <c r="B13246" s="489" t="s">
        <v>1136</v>
      </c>
      <c r="C13246" s="490">
        <v>4085</v>
      </c>
      <c r="D13246" s="490">
        <v>1909.7375000000002</v>
      </c>
    </row>
    <row r="13247" spans="1:4" x14ac:dyDescent="0.2">
      <c r="A13247" s="489" t="s">
        <v>9257</v>
      </c>
      <c r="B13247" s="489" t="s">
        <v>1136</v>
      </c>
      <c r="C13247" s="490">
        <v>3654</v>
      </c>
      <c r="D13247" s="490">
        <v>1708.2450000000001</v>
      </c>
    </row>
    <row r="13248" spans="1:4" x14ac:dyDescent="0.2">
      <c r="A13248" s="489" t="s">
        <v>9257</v>
      </c>
      <c r="B13248" s="489" t="s">
        <v>1136</v>
      </c>
      <c r="C13248" s="490">
        <v>8888</v>
      </c>
      <c r="D13248" s="490">
        <v>4155.1400000000003</v>
      </c>
    </row>
    <row r="13249" spans="1:4" x14ac:dyDescent="0.2">
      <c r="A13249" s="489" t="s">
        <v>9257</v>
      </c>
      <c r="B13249" s="489" t="s">
        <v>1136</v>
      </c>
      <c r="C13249" s="490">
        <v>4673</v>
      </c>
      <c r="D13249" s="490">
        <v>2184.6275000000001</v>
      </c>
    </row>
    <row r="13250" spans="1:4" x14ac:dyDescent="0.2">
      <c r="A13250" s="489" t="s">
        <v>9257</v>
      </c>
      <c r="B13250" s="489" t="s">
        <v>1136</v>
      </c>
      <c r="C13250" s="490">
        <v>5681</v>
      </c>
      <c r="D13250" s="490">
        <v>2655.8675000000003</v>
      </c>
    </row>
    <row r="13251" spans="1:4" x14ac:dyDescent="0.2">
      <c r="A13251" s="489" t="s">
        <v>9257</v>
      </c>
      <c r="B13251" s="489" t="s">
        <v>1136</v>
      </c>
      <c r="C13251" s="490">
        <v>2640</v>
      </c>
      <c r="D13251" s="490">
        <v>1234.2</v>
      </c>
    </row>
    <row r="13252" spans="1:4" x14ac:dyDescent="0.2">
      <c r="A13252" s="489" t="s">
        <v>9257</v>
      </c>
      <c r="B13252" s="489" t="s">
        <v>1136</v>
      </c>
      <c r="C13252" s="490">
        <v>4684</v>
      </c>
      <c r="D13252" s="490">
        <v>2189.77</v>
      </c>
    </row>
    <row r="13253" spans="1:4" x14ac:dyDescent="0.2">
      <c r="A13253" s="489" t="s">
        <v>9257</v>
      </c>
      <c r="B13253" s="489" t="s">
        <v>1136</v>
      </c>
      <c r="C13253" s="490">
        <v>25951</v>
      </c>
      <c r="D13253" s="490">
        <v>12132.092500000001</v>
      </c>
    </row>
    <row r="13254" spans="1:4" x14ac:dyDescent="0.2">
      <c r="A13254" s="489" t="s">
        <v>9257</v>
      </c>
      <c r="B13254" s="489" t="s">
        <v>1136</v>
      </c>
      <c r="C13254" s="490">
        <v>28624.761904761901</v>
      </c>
      <c r="D13254" s="490">
        <v>13382.0761904762</v>
      </c>
    </row>
    <row r="13255" spans="1:4" x14ac:dyDescent="0.2">
      <c r="A13255" s="489" t="s">
        <v>9257</v>
      </c>
      <c r="B13255" s="489" t="s">
        <v>1137</v>
      </c>
      <c r="C13255" s="490">
        <v>1431.2380952381</v>
      </c>
      <c r="D13255" s="490">
        <v>636.61470476190505</v>
      </c>
    </row>
    <row r="13256" spans="1:4" x14ac:dyDescent="0.2">
      <c r="A13256" s="489" t="s">
        <v>9257</v>
      </c>
      <c r="B13256" s="489" t="s">
        <v>1136</v>
      </c>
      <c r="C13256" s="490">
        <v>4157</v>
      </c>
      <c r="D13256" s="490">
        <v>1943.3975</v>
      </c>
    </row>
    <row r="13257" spans="1:4" x14ac:dyDescent="0.2">
      <c r="A13257" s="489" t="s">
        <v>9257</v>
      </c>
      <c r="B13257" s="489" t="s">
        <v>1136</v>
      </c>
      <c r="C13257" s="490">
        <v>5445</v>
      </c>
      <c r="D13257" s="490">
        <v>2545.5374999999999</v>
      </c>
    </row>
    <row r="13258" spans="1:4" x14ac:dyDescent="0.2">
      <c r="A13258" s="489" t="s">
        <v>9257</v>
      </c>
      <c r="B13258" s="489" t="s">
        <v>1136</v>
      </c>
      <c r="C13258" s="490">
        <v>12132</v>
      </c>
      <c r="D13258" s="490">
        <v>5671.71</v>
      </c>
    </row>
    <row r="13259" spans="1:4" x14ac:dyDescent="0.2">
      <c r="A13259" s="489" t="s">
        <v>9257</v>
      </c>
      <c r="B13259" s="489" t="s">
        <v>1136</v>
      </c>
      <c r="C13259" s="490">
        <v>7200</v>
      </c>
      <c r="D13259" s="490">
        <v>3366</v>
      </c>
    </row>
    <row r="13260" spans="1:4" x14ac:dyDescent="0.2">
      <c r="A13260" s="489" t="s">
        <v>9257</v>
      </c>
      <c r="B13260" s="489" t="s">
        <v>1136</v>
      </c>
      <c r="C13260" s="490">
        <v>5055</v>
      </c>
      <c r="D13260" s="490">
        <v>2363.2125000000001</v>
      </c>
    </row>
    <row r="13261" spans="1:4" x14ac:dyDescent="0.2">
      <c r="A13261" s="489" t="s">
        <v>9257</v>
      </c>
      <c r="B13261" s="489" t="s">
        <v>1136</v>
      </c>
      <c r="C13261" s="490">
        <v>4826</v>
      </c>
      <c r="D13261" s="490">
        <v>2256.1550000000002</v>
      </c>
    </row>
    <row r="13262" spans="1:4" x14ac:dyDescent="0.2">
      <c r="A13262" s="489" t="s">
        <v>9257</v>
      </c>
      <c r="B13262" s="489" t="s">
        <v>1136</v>
      </c>
      <c r="C13262" s="490">
        <v>3135.8</v>
      </c>
      <c r="D13262" s="490">
        <v>1465.9865</v>
      </c>
    </row>
    <row r="13263" spans="1:4" x14ac:dyDescent="0.2">
      <c r="A13263" s="489" t="s">
        <v>9257</v>
      </c>
      <c r="B13263" s="489" t="s">
        <v>1136</v>
      </c>
      <c r="C13263" s="490">
        <v>6252</v>
      </c>
      <c r="D13263" s="490">
        <v>2922.81</v>
      </c>
    </row>
    <row r="13264" spans="1:4" x14ac:dyDescent="0.2">
      <c r="A13264" s="489" t="s">
        <v>9257</v>
      </c>
      <c r="B13264" s="489" t="s">
        <v>1136</v>
      </c>
      <c r="C13264" s="490">
        <v>31336.1061452514</v>
      </c>
      <c r="D13264" s="490">
        <v>14649.629622905</v>
      </c>
    </row>
    <row r="13265" spans="1:4" x14ac:dyDescent="0.2">
      <c r="A13265" s="489" t="s">
        <v>9257</v>
      </c>
      <c r="B13265" s="489" t="s">
        <v>3264</v>
      </c>
      <c r="C13265" s="490">
        <v>19196.8938547486</v>
      </c>
      <c r="D13265" s="490">
        <v>7513.6642547486008</v>
      </c>
    </row>
    <row r="13266" spans="1:4" x14ac:dyDescent="0.2">
      <c r="A13266" s="489" t="s">
        <v>9257</v>
      </c>
      <c r="B13266" s="489" t="s">
        <v>1136</v>
      </c>
      <c r="C13266" s="490">
        <v>7504</v>
      </c>
      <c r="D13266" s="490">
        <v>3508.1200000000003</v>
      </c>
    </row>
    <row r="13267" spans="1:4" x14ac:dyDescent="0.2">
      <c r="A13267" s="489" t="s">
        <v>9257</v>
      </c>
      <c r="B13267" s="489" t="s">
        <v>1136</v>
      </c>
      <c r="C13267" s="490">
        <v>6774</v>
      </c>
      <c r="D13267" s="490">
        <v>3166.8450000000003</v>
      </c>
    </row>
    <row r="13268" spans="1:4" x14ac:dyDescent="0.2">
      <c r="A13268" s="489" t="s">
        <v>9257</v>
      </c>
      <c r="B13268" s="489" t="s">
        <v>1136</v>
      </c>
      <c r="C13268" s="490">
        <v>26412</v>
      </c>
      <c r="D13268" s="490">
        <v>12347.61</v>
      </c>
    </row>
    <row r="13269" spans="1:4" x14ac:dyDescent="0.2">
      <c r="A13269" s="489" t="s">
        <v>9257</v>
      </c>
      <c r="B13269" s="489" t="s">
        <v>173</v>
      </c>
      <c r="C13269" s="490">
        <v>18932.5</v>
      </c>
      <c r="D13269" s="490">
        <v>8142.8682500000004</v>
      </c>
    </row>
    <row r="13270" spans="1:4" x14ac:dyDescent="0.2">
      <c r="A13270" s="489" t="s">
        <v>9257</v>
      </c>
      <c r="B13270" s="489" t="s">
        <v>173</v>
      </c>
      <c r="C13270" s="490">
        <v>4362</v>
      </c>
      <c r="D13270" s="490">
        <v>1876.0962000000002</v>
      </c>
    </row>
    <row r="13271" spans="1:4" x14ac:dyDescent="0.2">
      <c r="A13271" s="489" t="s">
        <v>9257</v>
      </c>
      <c r="B13271" s="489" t="s">
        <v>1136</v>
      </c>
      <c r="C13271" s="490">
        <v>9130</v>
      </c>
      <c r="D13271" s="490">
        <v>4268.2750000000005</v>
      </c>
    </row>
    <row r="13272" spans="1:4" x14ac:dyDescent="0.2">
      <c r="A13272" s="489" t="s">
        <v>9257</v>
      </c>
      <c r="B13272" s="489" t="s">
        <v>173</v>
      </c>
      <c r="C13272" s="490">
        <v>5695</v>
      </c>
      <c r="D13272" s="490">
        <v>2449.4195</v>
      </c>
    </row>
    <row r="13273" spans="1:4" x14ac:dyDescent="0.2">
      <c r="A13273" s="489" t="s">
        <v>9257</v>
      </c>
      <c r="B13273" s="489" t="s">
        <v>173</v>
      </c>
      <c r="C13273" s="490">
        <v>10395.6</v>
      </c>
      <c r="D13273" s="490">
        <v>4471.1475600000003</v>
      </c>
    </row>
    <row r="13274" spans="1:4" x14ac:dyDescent="0.2">
      <c r="A13274" s="489" t="s">
        <v>9257</v>
      </c>
      <c r="B13274" s="489" t="s">
        <v>173</v>
      </c>
      <c r="C13274" s="490">
        <v>5884</v>
      </c>
      <c r="D13274" s="490">
        <v>2530.7084</v>
      </c>
    </row>
    <row r="13275" spans="1:4" x14ac:dyDescent="0.2">
      <c r="A13275" s="489" t="s">
        <v>9257</v>
      </c>
      <c r="B13275" s="489" t="s">
        <v>1136</v>
      </c>
      <c r="C13275" s="490">
        <v>26207.5556092843</v>
      </c>
      <c r="D13275" s="490">
        <v>12252.032247340399</v>
      </c>
    </row>
    <row r="13276" spans="1:4" x14ac:dyDescent="0.2">
      <c r="A13276" s="489" t="s">
        <v>9257</v>
      </c>
      <c r="B13276" s="489" t="s">
        <v>1137</v>
      </c>
      <c r="C13276" s="490">
        <v>61150.9630883301</v>
      </c>
      <c r="D13276" s="490">
        <v>27199.948381689199</v>
      </c>
    </row>
    <row r="13277" spans="1:4" x14ac:dyDescent="0.2">
      <c r="A13277" s="489" t="s">
        <v>9257</v>
      </c>
      <c r="B13277" s="489" t="s">
        <v>1138</v>
      </c>
      <c r="C13277" s="490">
        <v>21035.931302385601</v>
      </c>
      <c r="D13277" s="490">
        <v>9253.7061799194107</v>
      </c>
    </row>
    <row r="13278" spans="1:4" x14ac:dyDescent="0.2">
      <c r="A13278" s="489" t="s">
        <v>9257</v>
      </c>
      <c r="B13278" s="489" t="s">
        <v>173</v>
      </c>
      <c r="C13278" s="490">
        <v>5025</v>
      </c>
      <c r="D13278" s="490">
        <v>2161.2525000000001</v>
      </c>
    </row>
    <row r="13279" spans="1:4" x14ac:dyDescent="0.2">
      <c r="A13279" s="489" t="s">
        <v>9257</v>
      </c>
      <c r="B13279" s="489" t="s">
        <v>173</v>
      </c>
      <c r="C13279" s="490">
        <v>3126</v>
      </c>
      <c r="D13279" s="490">
        <v>1344.4926</v>
      </c>
    </row>
    <row r="13280" spans="1:4" x14ac:dyDescent="0.2">
      <c r="A13280" s="489" t="s">
        <v>9257</v>
      </c>
      <c r="B13280" s="489" t="s">
        <v>173</v>
      </c>
      <c r="C13280" s="490">
        <v>7800</v>
      </c>
      <c r="D13280" s="490">
        <v>3354.78</v>
      </c>
    </row>
    <row r="13281" spans="1:4" x14ac:dyDescent="0.2">
      <c r="A13281" s="489" t="s">
        <v>9257</v>
      </c>
      <c r="B13281" s="489" t="s">
        <v>173</v>
      </c>
      <c r="C13281" s="490">
        <v>7415</v>
      </c>
      <c r="D13281" s="490">
        <v>3189.1915000000004</v>
      </c>
    </row>
    <row r="13282" spans="1:4" x14ac:dyDescent="0.2">
      <c r="A13282" s="489" t="s">
        <v>9257</v>
      </c>
      <c r="B13282" s="489" t="s">
        <v>173</v>
      </c>
      <c r="C13282" s="490">
        <v>33231.462925851702</v>
      </c>
      <c r="D13282" s="490">
        <v>14292.8522044088</v>
      </c>
    </row>
    <row r="13283" spans="1:4" x14ac:dyDescent="0.2">
      <c r="A13283" s="489" t="s">
        <v>9257</v>
      </c>
      <c r="B13283" s="489" t="s">
        <v>175</v>
      </c>
      <c r="C13283" s="490">
        <v>77318.537074148306</v>
      </c>
      <c r="D13283" s="490">
        <v>31631.013517034102</v>
      </c>
    </row>
    <row r="13284" spans="1:4" x14ac:dyDescent="0.2">
      <c r="A13284" s="489" t="s">
        <v>9257</v>
      </c>
      <c r="B13284" s="489" t="s">
        <v>173</v>
      </c>
      <c r="C13284" s="490">
        <v>29991.228070175399</v>
      </c>
      <c r="D13284" s="490">
        <v>12899.2271929825</v>
      </c>
    </row>
    <row r="13285" spans="1:4" x14ac:dyDescent="0.2">
      <c r="A13285" s="489" t="s">
        <v>9257</v>
      </c>
      <c r="B13285" s="489" t="s">
        <v>175</v>
      </c>
      <c r="C13285" s="490">
        <v>17874.771929824601</v>
      </c>
      <c r="D13285" s="490">
        <v>7312.5691964912303</v>
      </c>
    </row>
    <row r="13286" spans="1:4" x14ac:dyDescent="0.2">
      <c r="A13286" s="489" t="s">
        <v>9257</v>
      </c>
      <c r="B13286" s="489" t="s">
        <v>173</v>
      </c>
      <c r="C13286" s="490">
        <v>14262</v>
      </c>
      <c r="D13286" s="490">
        <v>6134.0862000000006</v>
      </c>
    </row>
    <row r="13287" spans="1:4" x14ac:dyDescent="0.2">
      <c r="A13287" s="489" t="s">
        <v>9257</v>
      </c>
      <c r="B13287" s="489" t="s">
        <v>173</v>
      </c>
      <c r="C13287" s="490">
        <v>20759</v>
      </c>
      <c r="D13287" s="490">
        <v>8928.4459000000006</v>
      </c>
    </row>
    <row r="13288" spans="1:4" x14ac:dyDescent="0.2">
      <c r="A13288" s="489" t="s">
        <v>9257</v>
      </c>
      <c r="B13288" s="489" t="s">
        <v>173</v>
      </c>
      <c r="C13288" s="490">
        <v>9852</v>
      </c>
      <c r="D13288" s="490">
        <v>4237.3451999999997</v>
      </c>
    </row>
    <row r="13289" spans="1:4" x14ac:dyDescent="0.2">
      <c r="A13289" s="489" t="s">
        <v>9257</v>
      </c>
      <c r="B13289" s="489" t="s">
        <v>173</v>
      </c>
      <c r="C13289" s="490">
        <v>13897</v>
      </c>
      <c r="D13289" s="490">
        <v>5977.0997000000007</v>
      </c>
    </row>
    <row r="13290" spans="1:4" x14ac:dyDescent="0.2">
      <c r="A13290" s="489" t="s">
        <v>9257</v>
      </c>
      <c r="B13290" s="489" t="s">
        <v>173</v>
      </c>
      <c r="C13290" s="490">
        <v>32436</v>
      </c>
      <c r="D13290" s="490">
        <v>13950.723599999999</v>
      </c>
    </row>
    <row r="13291" spans="1:4" x14ac:dyDescent="0.2">
      <c r="A13291" s="489" t="s">
        <v>9257</v>
      </c>
      <c r="B13291" s="489" t="s">
        <v>173</v>
      </c>
      <c r="C13291" s="490">
        <v>20178</v>
      </c>
      <c r="D13291" s="490">
        <v>8678.5578000000005</v>
      </c>
    </row>
    <row r="13292" spans="1:4" x14ac:dyDescent="0.2">
      <c r="A13292" s="489" t="s">
        <v>9257</v>
      </c>
      <c r="B13292" s="489" t="s">
        <v>173</v>
      </c>
      <c r="C13292" s="490">
        <v>13721</v>
      </c>
      <c r="D13292" s="490">
        <v>5901.4021000000002</v>
      </c>
    </row>
    <row r="13293" spans="1:4" x14ac:dyDescent="0.2">
      <c r="A13293" s="489" t="s">
        <v>9257</v>
      </c>
      <c r="B13293" s="489" t="s">
        <v>173</v>
      </c>
      <c r="C13293" s="490">
        <v>19128</v>
      </c>
      <c r="D13293" s="490">
        <v>8226.9528000000009</v>
      </c>
    </row>
    <row r="13294" spans="1:4" x14ac:dyDescent="0.2">
      <c r="A13294" s="489" t="s">
        <v>9257</v>
      </c>
      <c r="B13294" s="489" t="s">
        <v>173</v>
      </c>
      <c r="C13294" s="490">
        <v>31470</v>
      </c>
      <c r="D13294" s="490">
        <v>13535.246999999999</v>
      </c>
    </row>
    <row r="13295" spans="1:4" x14ac:dyDescent="0.2">
      <c r="A13295" s="489" t="s">
        <v>9257</v>
      </c>
      <c r="B13295" s="489" t="s">
        <v>173</v>
      </c>
      <c r="C13295" s="490">
        <v>3671</v>
      </c>
      <c r="D13295" s="490">
        <v>1578.8971000000001</v>
      </c>
    </row>
    <row r="13296" spans="1:4" x14ac:dyDescent="0.2">
      <c r="A13296" s="489" t="s">
        <v>9257</v>
      </c>
      <c r="B13296" s="489" t="s">
        <v>173</v>
      </c>
      <c r="C13296" s="490">
        <v>8774</v>
      </c>
      <c r="D13296" s="490">
        <v>3773.6974</v>
      </c>
    </row>
    <row r="13297" spans="1:4" x14ac:dyDescent="0.2">
      <c r="A13297" s="489" t="s">
        <v>9257</v>
      </c>
      <c r="B13297" s="489" t="s">
        <v>173</v>
      </c>
      <c r="C13297" s="490">
        <v>5670</v>
      </c>
      <c r="D13297" s="490">
        <v>2438.6669999999999</v>
      </c>
    </row>
    <row r="13298" spans="1:4" x14ac:dyDescent="0.2">
      <c r="A13298" s="489" t="s">
        <v>9257</v>
      </c>
      <c r="B13298" s="489" t="s">
        <v>173</v>
      </c>
      <c r="C13298" s="490">
        <v>15413</v>
      </c>
      <c r="D13298" s="490">
        <v>6629.1313</v>
      </c>
    </row>
    <row r="13299" spans="1:4" x14ac:dyDescent="0.2">
      <c r="A13299" s="489" t="s">
        <v>9257</v>
      </c>
      <c r="B13299" s="489" t="s">
        <v>173</v>
      </c>
      <c r="C13299" s="490">
        <v>12715</v>
      </c>
      <c r="D13299" s="490">
        <v>5468.7215000000006</v>
      </c>
    </row>
    <row r="13300" spans="1:4" x14ac:dyDescent="0.2">
      <c r="A13300" s="489" t="s">
        <v>9257</v>
      </c>
      <c r="B13300" s="489" t="s">
        <v>173</v>
      </c>
      <c r="C13300" s="490">
        <v>11624</v>
      </c>
      <c r="D13300" s="490">
        <v>4999.4823999999999</v>
      </c>
    </row>
    <row r="13301" spans="1:4" x14ac:dyDescent="0.2">
      <c r="A13301" s="489" t="s">
        <v>9257</v>
      </c>
      <c r="B13301" s="489" t="s">
        <v>173</v>
      </c>
      <c r="C13301" s="490">
        <v>6001</v>
      </c>
      <c r="D13301" s="490">
        <v>2581.0300999999999</v>
      </c>
    </row>
    <row r="13302" spans="1:4" x14ac:dyDescent="0.2">
      <c r="A13302" s="489" t="s">
        <v>9257</v>
      </c>
      <c r="B13302" s="489" t="s">
        <v>173</v>
      </c>
      <c r="C13302" s="490">
        <v>27495</v>
      </c>
      <c r="D13302" s="490">
        <v>11825.5995</v>
      </c>
    </row>
    <row r="13303" spans="1:4" x14ac:dyDescent="0.2">
      <c r="A13303" s="489" t="s">
        <v>9257</v>
      </c>
      <c r="B13303" s="489" t="s">
        <v>173</v>
      </c>
      <c r="C13303" s="490">
        <v>9223</v>
      </c>
      <c r="D13303" s="490">
        <v>3966.8123000000001</v>
      </c>
    </row>
    <row r="13304" spans="1:4" x14ac:dyDescent="0.2">
      <c r="A13304" s="489" t="s">
        <v>9257</v>
      </c>
      <c r="B13304" s="489" t="s">
        <v>173</v>
      </c>
      <c r="C13304" s="490">
        <v>29562.5</v>
      </c>
      <c r="D13304" s="490">
        <v>12714.831249999999</v>
      </c>
    </row>
    <row r="13305" spans="1:4" x14ac:dyDescent="0.2">
      <c r="A13305" s="489" t="s">
        <v>9257</v>
      </c>
      <c r="B13305" s="489" t="s">
        <v>175</v>
      </c>
      <c r="C13305" s="490">
        <v>41387.5</v>
      </c>
      <c r="D13305" s="490">
        <v>16931.626250000001</v>
      </c>
    </row>
    <row r="13306" spans="1:4" x14ac:dyDescent="0.2">
      <c r="A13306" s="489" t="s">
        <v>9257</v>
      </c>
      <c r="B13306" s="489" t="s">
        <v>173</v>
      </c>
      <c r="C13306" s="490">
        <v>4161</v>
      </c>
      <c r="D13306" s="490">
        <v>1789.6461000000002</v>
      </c>
    </row>
    <row r="13307" spans="1:4" x14ac:dyDescent="0.2">
      <c r="A13307" s="489" t="s">
        <v>9257</v>
      </c>
      <c r="B13307" s="489" t="s">
        <v>173</v>
      </c>
      <c r="C13307" s="490">
        <v>31164.155844155801</v>
      </c>
      <c r="D13307" s="490">
        <v>13403.7034285714</v>
      </c>
    </row>
    <row r="13308" spans="1:4" x14ac:dyDescent="0.2">
      <c r="A13308" s="489" t="s">
        <v>9257</v>
      </c>
      <c r="B13308" s="489" t="s">
        <v>175</v>
      </c>
      <c r="C13308" s="490">
        <v>72716.363636363603</v>
      </c>
      <c r="D13308" s="490">
        <v>29748.264363636401</v>
      </c>
    </row>
    <row r="13309" spans="1:4" x14ac:dyDescent="0.2">
      <c r="A13309" s="489" t="s">
        <v>9257</v>
      </c>
      <c r="B13309" s="489" t="s">
        <v>176</v>
      </c>
      <c r="C13309" s="490">
        <v>56095.480519480501</v>
      </c>
      <c r="D13309" s="490">
        <v>22202.591189610401</v>
      </c>
    </row>
    <row r="13310" spans="1:4" x14ac:dyDescent="0.2">
      <c r="A13310" s="489" t="s">
        <v>9257</v>
      </c>
      <c r="B13310" s="489" t="s">
        <v>3264</v>
      </c>
      <c r="C13310" s="490">
        <v>8517</v>
      </c>
      <c r="D13310" s="490">
        <v>3333.5538000000001</v>
      </c>
    </row>
    <row r="13311" spans="1:4" x14ac:dyDescent="0.2">
      <c r="A13311" s="489" t="s">
        <v>9257</v>
      </c>
      <c r="B13311" s="489" t="s">
        <v>3265</v>
      </c>
      <c r="C13311" s="490">
        <v>10187.480825958701</v>
      </c>
      <c r="D13311" s="490">
        <v>3792.7991115044201</v>
      </c>
    </row>
    <row r="13312" spans="1:4" x14ac:dyDescent="0.2">
      <c r="A13312" s="489" t="s">
        <v>9257</v>
      </c>
      <c r="B13312" s="489" t="s">
        <v>3264</v>
      </c>
      <c r="C13312" s="490">
        <v>28616.519174041299</v>
      </c>
      <c r="D13312" s="490">
        <v>11200.5056047198</v>
      </c>
    </row>
    <row r="13313" spans="1:4" x14ac:dyDescent="0.2">
      <c r="A13313" s="489" t="s">
        <v>9257</v>
      </c>
      <c r="B13313" s="489" t="s">
        <v>3264</v>
      </c>
      <c r="C13313" s="490">
        <v>3210</v>
      </c>
      <c r="D13313" s="490">
        <v>1256.394</v>
      </c>
    </row>
    <row r="13314" spans="1:4" x14ac:dyDescent="0.2">
      <c r="A13314" s="489" t="s">
        <v>9257</v>
      </c>
      <c r="B13314" s="489" t="s">
        <v>3268</v>
      </c>
      <c r="C13314" s="490">
        <v>1525</v>
      </c>
      <c r="D13314" s="490">
        <v>596.88499999999999</v>
      </c>
    </row>
    <row r="13315" spans="1:4" x14ac:dyDescent="0.2">
      <c r="A13315" s="489" t="s">
        <v>9257</v>
      </c>
      <c r="B13315" s="489" t="s">
        <v>3269</v>
      </c>
      <c r="C13315" s="490">
        <v>-1525</v>
      </c>
      <c r="D13315" s="490">
        <v>-249.79500000000002</v>
      </c>
    </row>
    <row r="13316" spans="1:4" x14ac:dyDescent="0.2">
      <c r="A13316" s="489" t="s">
        <v>9257</v>
      </c>
      <c r="B13316" s="489" t="s">
        <v>173</v>
      </c>
      <c r="C13316" s="490">
        <v>29864.224137931</v>
      </c>
      <c r="D13316" s="490">
        <v>12844.602801724101</v>
      </c>
    </row>
    <row r="13317" spans="1:4" x14ac:dyDescent="0.2">
      <c r="A13317" s="489" t="s">
        <v>9257</v>
      </c>
      <c r="B13317" s="489" t="s">
        <v>175</v>
      </c>
      <c r="C13317" s="490">
        <v>11706.775862069</v>
      </c>
      <c r="D13317" s="490">
        <v>4789.2420051724102</v>
      </c>
    </row>
    <row r="13318" spans="1:4" x14ac:dyDescent="0.2">
      <c r="A13318" s="489" t="s">
        <v>9257</v>
      </c>
      <c r="B13318" s="489" t="s">
        <v>173</v>
      </c>
      <c r="C13318" s="490">
        <v>29772.569444444402</v>
      </c>
      <c r="D13318" s="490">
        <v>12805.1821180556</v>
      </c>
    </row>
    <row r="13319" spans="1:4" x14ac:dyDescent="0.2">
      <c r="A13319" s="489" t="s">
        <v>9257</v>
      </c>
      <c r="B13319" s="489" t="s">
        <v>175</v>
      </c>
      <c r="C13319" s="490">
        <v>4525.4305555555602</v>
      </c>
      <c r="D13319" s="490">
        <v>1851.3536402777802</v>
      </c>
    </row>
    <row r="13320" spans="1:4" x14ac:dyDescent="0.2">
      <c r="A13320" s="489" t="s">
        <v>9257</v>
      </c>
      <c r="B13320" s="489" t="s">
        <v>3264</v>
      </c>
      <c r="C13320" s="490">
        <v>7409</v>
      </c>
      <c r="D13320" s="490">
        <v>2899.8826000000004</v>
      </c>
    </row>
    <row r="13321" spans="1:4" x14ac:dyDescent="0.2">
      <c r="A13321" s="489" t="s">
        <v>9257</v>
      </c>
      <c r="B13321" s="489" t="s">
        <v>3264</v>
      </c>
      <c r="C13321" s="490">
        <v>5139</v>
      </c>
      <c r="D13321" s="490">
        <v>2011.4046000000001</v>
      </c>
    </row>
    <row r="13322" spans="1:4" x14ac:dyDescent="0.2">
      <c r="A13322" s="489" t="s">
        <v>9257</v>
      </c>
      <c r="B13322" s="489" t="s">
        <v>3264</v>
      </c>
      <c r="C13322" s="490">
        <v>7030</v>
      </c>
      <c r="D13322" s="490">
        <v>2751.5419999999999</v>
      </c>
    </row>
    <row r="13323" spans="1:4" x14ac:dyDescent="0.2">
      <c r="A13323" s="489" t="s">
        <v>9257</v>
      </c>
      <c r="B13323" s="489" t="s">
        <v>3268</v>
      </c>
      <c r="C13323" s="490">
        <v>776</v>
      </c>
      <c r="D13323" s="490">
        <v>303.72640000000001</v>
      </c>
    </row>
    <row r="13324" spans="1:4" x14ac:dyDescent="0.2">
      <c r="A13324" s="489" t="s">
        <v>9257</v>
      </c>
      <c r="B13324" s="489" t="s">
        <v>3269</v>
      </c>
      <c r="C13324" s="490">
        <v>-776</v>
      </c>
      <c r="D13324" s="490">
        <v>-127.1088</v>
      </c>
    </row>
    <row r="13325" spans="1:4" x14ac:dyDescent="0.2">
      <c r="A13325" s="489" t="s">
        <v>9257</v>
      </c>
      <c r="B13325" s="489" t="s">
        <v>3264</v>
      </c>
      <c r="C13325" s="490">
        <v>7507</v>
      </c>
      <c r="D13325" s="490">
        <v>2938.2398000000003</v>
      </c>
    </row>
    <row r="13326" spans="1:4" x14ac:dyDescent="0.2">
      <c r="A13326" s="489" t="s">
        <v>9257</v>
      </c>
      <c r="B13326" s="489" t="s">
        <v>3268</v>
      </c>
      <c r="C13326" s="490">
        <v>1271</v>
      </c>
      <c r="D13326" s="490">
        <v>497.46940000000001</v>
      </c>
    </row>
    <row r="13327" spans="1:4" x14ac:dyDescent="0.2">
      <c r="A13327" s="489" t="s">
        <v>9257</v>
      </c>
      <c r="B13327" s="489" t="s">
        <v>3269</v>
      </c>
      <c r="C13327" s="490">
        <v>-1271</v>
      </c>
      <c r="D13327" s="490">
        <v>-208.18980000000002</v>
      </c>
    </row>
    <row r="13328" spans="1:4" x14ac:dyDescent="0.2">
      <c r="A13328" s="489" t="s">
        <v>9257</v>
      </c>
      <c r="B13328" s="489" t="s">
        <v>3264</v>
      </c>
      <c r="C13328" s="490">
        <v>24980</v>
      </c>
      <c r="D13328" s="490">
        <v>9777.1720000000005</v>
      </c>
    </row>
    <row r="13329" spans="1:4" x14ac:dyDescent="0.2">
      <c r="A13329" s="489" t="s">
        <v>9257</v>
      </c>
      <c r="B13329" s="489" t="s">
        <v>3264</v>
      </c>
      <c r="C13329" s="490">
        <v>7458</v>
      </c>
      <c r="D13329" s="490">
        <v>2919.0612000000001</v>
      </c>
    </row>
    <row r="13330" spans="1:4" x14ac:dyDescent="0.2">
      <c r="A13330" s="489" t="s">
        <v>9257</v>
      </c>
      <c r="B13330" s="489" t="s">
        <v>3264</v>
      </c>
      <c r="C13330" s="490">
        <v>3905</v>
      </c>
      <c r="D13330" s="490">
        <v>1528.4170000000001</v>
      </c>
    </row>
    <row r="13331" spans="1:4" x14ac:dyDescent="0.2">
      <c r="A13331" s="489" t="s">
        <v>9257</v>
      </c>
      <c r="B13331" s="489" t="s">
        <v>3264</v>
      </c>
      <c r="C13331" s="490">
        <v>18180</v>
      </c>
      <c r="D13331" s="490">
        <v>7115.652</v>
      </c>
    </row>
    <row r="13332" spans="1:4" x14ac:dyDescent="0.2">
      <c r="A13332" s="489" t="s">
        <v>9257</v>
      </c>
      <c r="B13332" s="489" t="s">
        <v>3264</v>
      </c>
      <c r="C13332" s="490">
        <v>5315</v>
      </c>
      <c r="D13332" s="490">
        <v>2080.2910000000002</v>
      </c>
    </row>
    <row r="13333" spans="1:4" x14ac:dyDescent="0.2">
      <c r="A13333" s="489" t="s">
        <v>9257</v>
      </c>
      <c r="B13333" s="489" t="s">
        <v>3268</v>
      </c>
      <c r="C13333" s="490">
        <v>1306</v>
      </c>
      <c r="D13333" s="490">
        <v>511.16840000000002</v>
      </c>
    </row>
    <row r="13334" spans="1:4" x14ac:dyDescent="0.2">
      <c r="A13334" s="489" t="s">
        <v>9257</v>
      </c>
      <c r="B13334" s="489" t="s">
        <v>3269</v>
      </c>
      <c r="C13334" s="490">
        <v>-1306</v>
      </c>
      <c r="D13334" s="490">
        <v>-213.92280000000002</v>
      </c>
    </row>
    <row r="13335" spans="1:4" x14ac:dyDescent="0.2">
      <c r="A13335" s="489" t="s">
        <v>9257</v>
      </c>
      <c r="B13335" s="489" t="s">
        <v>3264</v>
      </c>
      <c r="C13335" s="490">
        <v>8672</v>
      </c>
      <c r="D13335" s="490">
        <v>3394.2208000000001</v>
      </c>
    </row>
    <row r="13336" spans="1:4" x14ac:dyDescent="0.2">
      <c r="A13336" s="489" t="s">
        <v>9257</v>
      </c>
      <c r="B13336" s="489" t="s">
        <v>3268</v>
      </c>
      <c r="C13336" s="490">
        <v>3131</v>
      </c>
      <c r="D13336" s="490">
        <v>1225.4734000000001</v>
      </c>
    </row>
    <row r="13337" spans="1:4" x14ac:dyDescent="0.2">
      <c r="A13337" s="489" t="s">
        <v>9257</v>
      </c>
      <c r="B13337" s="489" t="s">
        <v>3269</v>
      </c>
      <c r="C13337" s="490">
        <v>-3131</v>
      </c>
      <c r="D13337" s="490">
        <v>-512.8578</v>
      </c>
    </row>
    <row r="13338" spans="1:4" x14ac:dyDescent="0.2">
      <c r="A13338" s="489" t="s">
        <v>9257</v>
      </c>
      <c r="B13338" s="489" t="s">
        <v>3265</v>
      </c>
      <c r="C13338" s="490">
        <v>2648.6666666666702</v>
      </c>
      <c r="D13338" s="490">
        <v>986.09860000000003</v>
      </c>
    </row>
    <row r="13339" spans="1:4" x14ac:dyDescent="0.2">
      <c r="A13339" s="489" t="s">
        <v>9257</v>
      </c>
      <c r="B13339" s="489" t="s">
        <v>3264</v>
      </c>
      <c r="C13339" s="490">
        <v>33108.333333333299</v>
      </c>
      <c r="D13339" s="490">
        <v>12958.6016666667</v>
      </c>
    </row>
    <row r="13340" spans="1:4" x14ac:dyDescent="0.2">
      <c r="A13340" s="489" t="s">
        <v>9257</v>
      </c>
      <c r="B13340" s="489" t="s">
        <v>3265</v>
      </c>
      <c r="C13340" s="490">
        <v>43817.474882099697</v>
      </c>
      <c r="D13340" s="490">
        <v>16313.245898605701</v>
      </c>
    </row>
    <row r="13341" spans="1:4" x14ac:dyDescent="0.2">
      <c r="A13341" s="489" t="s">
        <v>9257</v>
      </c>
      <c r="B13341" s="489" t="s">
        <v>3264</v>
      </c>
      <c r="C13341" s="490">
        <v>30821.201558335</v>
      </c>
      <c r="D13341" s="490">
        <v>12063.4182899323</v>
      </c>
    </row>
    <row r="13342" spans="1:4" x14ac:dyDescent="0.2">
      <c r="A13342" s="489" t="s">
        <v>9257</v>
      </c>
      <c r="B13342" s="489" t="s">
        <v>3292</v>
      </c>
      <c r="C13342" s="490">
        <v>25571.323559565302</v>
      </c>
      <c r="D13342" s="490">
        <v>8034.5098624154207</v>
      </c>
    </row>
    <row r="13343" spans="1:4" x14ac:dyDescent="0.2">
      <c r="A13343" s="489" t="s">
        <v>9257</v>
      </c>
      <c r="B13343" s="489" t="s">
        <v>3264</v>
      </c>
      <c r="C13343" s="490">
        <v>8288</v>
      </c>
      <c r="D13343" s="490">
        <v>3243.9232000000002</v>
      </c>
    </row>
    <row r="13344" spans="1:4" x14ac:dyDescent="0.2">
      <c r="A13344" s="489" t="s">
        <v>9257</v>
      </c>
      <c r="B13344" s="489" t="s">
        <v>3264</v>
      </c>
      <c r="C13344" s="490">
        <v>9262</v>
      </c>
      <c r="D13344" s="490">
        <v>3625.1468</v>
      </c>
    </row>
    <row r="13345" spans="1:4" x14ac:dyDescent="0.2">
      <c r="A13345" s="489" t="s">
        <v>9257</v>
      </c>
      <c r="B13345" s="489" t="s">
        <v>3264</v>
      </c>
      <c r="C13345" s="490">
        <v>9016</v>
      </c>
      <c r="D13345" s="490">
        <v>3528.8624</v>
      </c>
    </row>
    <row r="13346" spans="1:4" x14ac:dyDescent="0.2">
      <c r="A13346" s="489" t="s">
        <v>9257</v>
      </c>
      <c r="B13346" s="489" t="s">
        <v>3264</v>
      </c>
      <c r="C13346" s="490">
        <v>8692</v>
      </c>
      <c r="D13346" s="490">
        <v>3402.0488</v>
      </c>
    </row>
    <row r="13347" spans="1:4" x14ac:dyDescent="0.2">
      <c r="A13347" s="489" t="s">
        <v>9257</v>
      </c>
      <c r="B13347" s="489" t="s">
        <v>3264</v>
      </c>
      <c r="C13347" s="490">
        <v>3558</v>
      </c>
      <c r="D13347" s="490">
        <v>1392.6012000000001</v>
      </c>
    </row>
    <row r="13348" spans="1:4" x14ac:dyDescent="0.2">
      <c r="A13348" s="489" t="s">
        <v>9257</v>
      </c>
      <c r="B13348" s="489" t="s">
        <v>3264</v>
      </c>
      <c r="C13348" s="490">
        <v>6213</v>
      </c>
      <c r="D13348" s="490">
        <v>2431.7682</v>
      </c>
    </row>
    <row r="13349" spans="1:4" x14ac:dyDescent="0.2">
      <c r="A13349" s="489" t="s">
        <v>9257</v>
      </c>
      <c r="B13349" s="489" t="s">
        <v>3264</v>
      </c>
      <c r="C13349" s="490">
        <v>29605</v>
      </c>
      <c r="D13349" s="490">
        <v>11587.397000000001</v>
      </c>
    </row>
    <row r="13350" spans="1:4" x14ac:dyDescent="0.2">
      <c r="A13350" s="489" t="s">
        <v>9257</v>
      </c>
      <c r="B13350" s="489" t="s">
        <v>3264</v>
      </c>
      <c r="C13350" s="490">
        <v>1835</v>
      </c>
      <c r="D13350" s="490">
        <v>718.21900000000005</v>
      </c>
    </row>
    <row r="13351" spans="1:4" x14ac:dyDescent="0.2">
      <c r="A13351" s="489" t="s">
        <v>9257</v>
      </c>
      <c r="B13351" s="489" t="s">
        <v>3268</v>
      </c>
      <c r="C13351" s="490">
        <v>1000</v>
      </c>
      <c r="D13351" s="490">
        <v>391.40000000000003</v>
      </c>
    </row>
    <row r="13352" spans="1:4" x14ac:dyDescent="0.2">
      <c r="A13352" s="489" t="s">
        <v>9257</v>
      </c>
      <c r="B13352" s="489" t="s">
        <v>3269</v>
      </c>
      <c r="C13352" s="490">
        <v>-1000</v>
      </c>
      <c r="D13352" s="490">
        <v>-163.80000000000001</v>
      </c>
    </row>
    <row r="13353" spans="1:4" x14ac:dyDescent="0.2">
      <c r="A13353" s="489" t="s">
        <v>9257</v>
      </c>
      <c r="B13353" s="489" t="s">
        <v>3264</v>
      </c>
      <c r="C13353" s="490">
        <v>3010</v>
      </c>
      <c r="D13353" s="490">
        <v>1178.114</v>
      </c>
    </row>
    <row r="13354" spans="1:4" x14ac:dyDescent="0.2">
      <c r="A13354" s="489" t="s">
        <v>9257</v>
      </c>
      <c r="B13354" s="489" t="s">
        <v>3265</v>
      </c>
      <c r="C13354" s="490">
        <v>35790.054545454499</v>
      </c>
      <c r="D13354" s="490">
        <v>13324.6373072727</v>
      </c>
    </row>
    <row r="13355" spans="1:4" x14ac:dyDescent="0.2">
      <c r="A13355" s="489" t="s">
        <v>9257</v>
      </c>
      <c r="B13355" s="489" t="s">
        <v>3264</v>
      </c>
      <c r="C13355" s="490">
        <v>29825.0454545455</v>
      </c>
      <c r="D13355" s="490">
        <v>11673.522790909101</v>
      </c>
    </row>
    <row r="13356" spans="1:4" x14ac:dyDescent="0.2">
      <c r="A13356" s="489" t="s">
        <v>9257</v>
      </c>
      <c r="B13356" s="489" t="s">
        <v>3265</v>
      </c>
      <c r="C13356" s="490">
        <v>10760.7901234568</v>
      </c>
      <c r="D13356" s="490">
        <v>4006.2421629629603</v>
      </c>
    </row>
    <row r="13357" spans="1:4" x14ac:dyDescent="0.2">
      <c r="A13357" s="489" t="s">
        <v>9257</v>
      </c>
      <c r="B13357" s="489" t="s">
        <v>3264</v>
      </c>
      <c r="C13357" s="490">
        <v>28543.209876543202</v>
      </c>
      <c r="D13357" s="490">
        <v>11171.812345679</v>
      </c>
    </row>
    <row r="13358" spans="1:4" x14ac:dyDescent="0.2">
      <c r="A13358" s="489" t="s">
        <v>9257</v>
      </c>
      <c r="B13358" s="489" t="s">
        <v>3265</v>
      </c>
      <c r="C13358" s="490">
        <v>18671.992095706002</v>
      </c>
      <c r="D13358" s="490">
        <v>6951.5826572313599</v>
      </c>
    </row>
    <row r="13359" spans="1:4" x14ac:dyDescent="0.2">
      <c r="A13359" s="489" t="s">
        <v>9257</v>
      </c>
      <c r="B13359" s="489" t="s">
        <v>3264</v>
      </c>
      <c r="C13359" s="490">
        <v>33323.007904293998</v>
      </c>
      <c r="D13359" s="490">
        <v>13042.625293740701</v>
      </c>
    </row>
    <row r="13360" spans="1:4" x14ac:dyDescent="0.2">
      <c r="A13360" s="489" t="s">
        <v>9257</v>
      </c>
      <c r="B13360" s="489" t="s">
        <v>3264</v>
      </c>
      <c r="C13360" s="490">
        <v>7172</v>
      </c>
      <c r="D13360" s="490">
        <v>2807.1208000000001</v>
      </c>
    </row>
    <row r="13361" spans="1:4" x14ac:dyDescent="0.2">
      <c r="A13361" s="489" t="s">
        <v>9257</v>
      </c>
      <c r="B13361" s="489" t="s">
        <v>3268</v>
      </c>
      <c r="C13361" s="490">
        <v>1890</v>
      </c>
      <c r="D13361" s="490">
        <v>739.74599999999998</v>
      </c>
    </row>
    <row r="13362" spans="1:4" x14ac:dyDescent="0.2">
      <c r="A13362" s="489" t="s">
        <v>9257</v>
      </c>
      <c r="B13362" s="489" t="s">
        <v>3269</v>
      </c>
      <c r="C13362" s="490">
        <v>-1890</v>
      </c>
      <c r="D13362" s="490">
        <v>-309.58199999999999</v>
      </c>
    </row>
    <row r="13363" spans="1:4" x14ac:dyDescent="0.2">
      <c r="A13363" s="489" t="s">
        <v>9257</v>
      </c>
      <c r="B13363" s="489" t="s">
        <v>3264</v>
      </c>
      <c r="C13363" s="490">
        <v>10349</v>
      </c>
      <c r="D13363" s="490">
        <v>4050.5986000000003</v>
      </c>
    </row>
    <row r="13364" spans="1:4" x14ac:dyDescent="0.2">
      <c r="A13364" s="489" t="s">
        <v>9257</v>
      </c>
      <c r="B13364" s="489" t="s">
        <v>3264</v>
      </c>
      <c r="C13364" s="490">
        <v>6424</v>
      </c>
      <c r="D13364" s="490">
        <v>2514.3535999999999</v>
      </c>
    </row>
    <row r="13365" spans="1:4" x14ac:dyDescent="0.2">
      <c r="A13365" s="489" t="s">
        <v>9257</v>
      </c>
      <c r="B13365" s="489" t="s">
        <v>3264</v>
      </c>
      <c r="C13365" s="490">
        <v>3805</v>
      </c>
      <c r="D13365" s="490">
        <v>1489.277</v>
      </c>
    </row>
    <row r="13366" spans="1:4" x14ac:dyDescent="0.2">
      <c r="A13366" s="489" t="s">
        <v>9257</v>
      </c>
      <c r="B13366" s="489" t="s">
        <v>3264</v>
      </c>
      <c r="C13366" s="490">
        <v>6256</v>
      </c>
      <c r="D13366" s="490">
        <v>2448.5984000000003</v>
      </c>
    </row>
    <row r="13367" spans="1:4" x14ac:dyDescent="0.2">
      <c r="A13367" s="489" t="s">
        <v>9257</v>
      </c>
      <c r="B13367" s="489" t="s">
        <v>3264</v>
      </c>
      <c r="C13367" s="490">
        <v>5172</v>
      </c>
      <c r="D13367" s="490">
        <v>2024.3208000000002</v>
      </c>
    </row>
    <row r="13368" spans="1:4" x14ac:dyDescent="0.2">
      <c r="A13368" s="489" t="s">
        <v>9257</v>
      </c>
      <c r="B13368" s="489" t="s">
        <v>3264</v>
      </c>
      <c r="C13368" s="490">
        <v>7791</v>
      </c>
      <c r="D13368" s="490">
        <v>3049.3974000000003</v>
      </c>
    </row>
    <row r="13369" spans="1:4" x14ac:dyDescent="0.2">
      <c r="A13369" s="489" t="s">
        <v>9257</v>
      </c>
      <c r="B13369" s="489" t="s">
        <v>3264</v>
      </c>
      <c r="C13369" s="490">
        <v>12909</v>
      </c>
      <c r="D13369" s="490">
        <v>5052.5826000000006</v>
      </c>
    </row>
    <row r="13370" spans="1:4" x14ac:dyDescent="0.2">
      <c r="A13370" s="489" t="s">
        <v>9257</v>
      </c>
      <c r="B13370" s="489" t="s">
        <v>3268</v>
      </c>
      <c r="C13370" s="490">
        <v>1147</v>
      </c>
      <c r="D13370" s="490">
        <v>448.93580000000003</v>
      </c>
    </row>
    <row r="13371" spans="1:4" x14ac:dyDescent="0.2">
      <c r="A13371" s="489" t="s">
        <v>9257</v>
      </c>
      <c r="B13371" s="489" t="s">
        <v>3269</v>
      </c>
      <c r="C13371" s="490">
        <v>-1147</v>
      </c>
      <c r="D13371" s="490">
        <v>-187.87860000000001</v>
      </c>
    </row>
    <row r="13372" spans="1:4" x14ac:dyDescent="0.2">
      <c r="A13372" s="489" t="s">
        <v>9257</v>
      </c>
      <c r="B13372" s="489" t="s">
        <v>3264</v>
      </c>
      <c r="C13372" s="490">
        <v>6298</v>
      </c>
      <c r="D13372" s="490">
        <v>2465.0372000000002</v>
      </c>
    </row>
    <row r="13373" spans="1:4" x14ac:dyDescent="0.2">
      <c r="A13373" s="489" t="s">
        <v>9257</v>
      </c>
      <c r="B13373" s="489" t="s">
        <v>3268</v>
      </c>
      <c r="C13373" s="490">
        <v>1506</v>
      </c>
      <c r="D13373" s="490">
        <v>589.44839999999999</v>
      </c>
    </row>
    <row r="13374" spans="1:4" x14ac:dyDescent="0.2">
      <c r="A13374" s="489" t="s">
        <v>9257</v>
      </c>
      <c r="B13374" s="489" t="s">
        <v>3269</v>
      </c>
      <c r="C13374" s="490">
        <v>-1506</v>
      </c>
      <c r="D13374" s="490">
        <v>-246.68280000000001</v>
      </c>
    </row>
    <row r="13375" spans="1:4" x14ac:dyDescent="0.2">
      <c r="A13375" s="489" t="s">
        <v>9257</v>
      </c>
      <c r="B13375" s="489" t="s">
        <v>3264</v>
      </c>
      <c r="C13375" s="490">
        <v>11565</v>
      </c>
      <c r="D13375" s="490">
        <v>4526.5410000000002</v>
      </c>
    </row>
    <row r="13376" spans="1:4" x14ac:dyDescent="0.2">
      <c r="A13376" s="489" t="s">
        <v>9257</v>
      </c>
      <c r="B13376" s="489" t="s">
        <v>3264</v>
      </c>
      <c r="C13376" s="490">
        <v>32186</v>
      </c>
      <c r="D13376" s="490">
        <v>12597.600399999999</v>
      </c>
    </row>
    <row r="13377" spans="1:4" x14ac:dyDescent="0.2">
      <c r="A13377" s="489" t="s">
        <v>9257</v>
      </c>
      <c r="B13377" s="489" t="s">
        <v>3265</v>
      </c>
      <c r="C13377" s="490">
        <v>23653.8461538462</v>
      </c>
      <c r="D13377" s="490">
        <v>8806.3269230769201</v>
      </c>
    </row>
    <row r="13378" spans="1:4" x14ac:dyDescent="0.2">
      <c r="A13378" s="489" t="s">
        <v>9257</v>
      </c>
      <c r="B13378" s="489" t="s">
        <v>3264</v>
      </c>
      <c r="C13378" s="490">
        <v>28846.1538461538</v>
      </c>
      <c r="D13378" s="490">
        <v>11290.384615384601</v>
      </c>
    </row>
    <row r="13379" spans="1:4" x14ac:dyDescent="0.2">
      <c r="A13379" s="489" t="s">
        <v>9257</v>
      </c>
      <c r="B13379" s="489" t="s">
        <v>3264</v>
      </c>
      <c r="C13379" s="490">
        <v>8140</v>
      </c>
      <c r="D13379" s="490">
        <v>3185.9960000000001</v>
      </c>
    </row>
    <row r="13380" spans="1:4" x14ac:dyDescent="0.2">
      <c r="A13380" s="489" t="s">
        <v>9257</v>
      </c>
      <c r="B13380" s="489" t="s">
        <v>5432</v>
      </c>
      <c r="C13380" s="490">
        <v>10114.393934104501</v>
      </c>
      <c r="D13380" s="490">
        <v>1580.8797719005302</v>
      </c>
    </row>
    <row r="13381" spans="1:4" x14ac:dyDescent="0.2">
      <c r="A13381" s="489" t="s">
        <v>9257</v>
      </c>
      <c r="B13381" s="489" t="s">
        <v>5452</v>
      </c>
      <c r="C13381" s="490">
        <v>30343.181802313502</v>
      </c>
      <c r="D13381" s="490">
        <v>4499.8938612830898</v>
      </c>
    </row>
    <row r="13382" spans="1:4" x14ac:dyDescent="0.2">
      <c r="A13382" s="489" t="s">
        <v>9257</v>
      </c>
      <c r="B13382" s="489" t="s">
        <v>5453</v>
      </c>
      <c r="C13382" s="490">
        <v>592379.82393263199</v>
      </c>
      <c r="D13382" s="490">
        <v>78371.850706287296</v>
      </c>
    </row>
    <row r="13383" spans="1:4" x14ac:dyDescent="0.2">
      <c r="A13383" s="489" t="s">
        <v>9257</v>
      </c>
      <c r="B13383" s="489" t="s">
        <v>5456</v>
      </c>
      <c r="C13383" s="490">
        <v>353956.67361107201</v>
      </c>
      <c r="D13383" s="490">
        <v>45978.971902078199</v>
      </c>
    </row>
    <row r="13384" spans="1:4" x14ac:dyDescent="0.2">
      <c r="A13384" s="489" t="s">
        <v>9257</v>
      </c>
      <c r="B13384" s="489" t="s">
        <v>5457</v>
      </c>
      <c r="C13384" s="490">
        <v>1423.12671987781</v>
      </c>
      <c r="D13384" s="490">
        <v>151.27837032301201</v>
      </c>
    </row>
    <row r="13385" spans="1:4" x14ac:dyDescent="0.2">
      <c r="A13385" s="489" t="s">
        <v>9257</v>
      </c>
      <c r="B13385" s="489" t="s">
        <v>5153</v>
      </c>
      <c r="C13385" s="490">
        <v>765.78031383737505</v>
      </c>
      <c r="D13385" s="490">
        <v>0</v>
      </c>
    </row>
    <row r="13386" spans="1:4" x14ac:dyDescent="0.2">
      <c r="A13386" s="489" t="s">
        <v>9257</v>
      </c>
      <c r="B13386" s="489" t="s">
        <v>5860</v>
      </c>
      <c r="C13386" s="490">
        <v>3063.1212553495002</v>
      </c>
      <c r="D13386" s="490">
        <v>410.76456034236804</v>
      </c>
    </row>
    <row r="13387" spans="1:4" x14ac:dyDescent="0.2">
      <c r="A13387" s="489" t="s">
        <v>9257</v>
      </c>
      <c r="B13387" s="489" t="s">
        <v>5880</v>
      </c>
      <c r="C13387" s="490">
        <v>4099</v>
      </c>
      <c r="D13387" s="490">
        <v>522.62250000000006</v>
      </c>
    </row>
    <row r="13388" spans="1:4" x14ac:dyDescent="0.2">
      <c r="A13388" s="489" t="s">
        <v>9257</v>
      </c>
      <c r="B13388" s="489" t="s">
        <v>5153</v>
      </c>
      <c r="C13388" s="490">
        <v>987.25</v>
      </c>
      <c r="D13388" s="490">
        <v>0</v>
      </c>
    </row>
    <row r="13389" spans="1:4" x14ac:dyDescent="0.2">
      <c r="A13389" s="489" t="s">
        <v>9257</v>
      </c>
      <c r="B13389" s="489" t="s">
        <v>5856</v>
      </c>
      <c r="C13389" s="490">
        <v>3949</v>
      </c>
      <c r="D13389" s="490">
        <v>535.08950000000004</v>
      </c>
    </row>
    <row r="13390" spans="1:4" x14ac:dyDescent="0.2">
      <c r="A13390" s="489" t="s">
        <v>9257</v>
      </c>
      <c r="B13390" s="489" t="s">
        <v>4900</v>
      </c>
      <c r="C13390" s="490">
        <v>8182</v>
      </c>
      <c r="D13390" s="490">
        <v>1464.578</v>
      </c>
    </row>
    <row r="13391" spans="1:4" x14ac:dyDescent="0.2">
      <c r="A13391" s="489" t="s">
        <v>9257</v>
      </c>
      <c r="B13391" s="489" t="s">
        <v>5153</v>
      </c>
      <c r="C13391" s="490">
        <v>3506.5714285714303</v>
      </c>
      <c r="D13391" s="490">
        <v>0</v>
      </c>
    </row>
    <row r="13392" spans="1:4" x14ac:dyDescent="0.2">
      <c r="A13392" s="489" t="s">
        <v>9257</v>
      </c>
      <c r="B13392" s="489" t="s">
        <v>5153</v>
      </c>
      <c r="C13392" s="490">
        <v>724.5</v>
      </c>
      <c r="D13392" s="490">
        <v>0</v>
      </c>
    </row>
    <row r="13393" spans="1:4" x14ac:dyDescent="0.2">
      <c r="A13393" s="489" t="s">
        <v>9257</v>
      </c>
      <c r="B13393" s="489" t="s">
        <v>5876</v>
      </c>
      <c r="C13393" s="490">
        <v>2898</v>
      </c>
      <c r="D13393" s="490">
        <v>373.26240000000001</v>
      </c>
    </row>
    <row r="13394" spans="1:4" x14ac:dyDescent="0.2">
      <c r="A13394" s="489" t="s">
        <v>9257</v>
      </c>
      <c r="B13394" s="489" t="s">
        <v>5153</v>
      </c>
      <c r="C13394" s="490">
        <v>2894.5714285714303</v>
      </c>
      <c r="D13394" s="490">
        <v>0</v>
      </c>
    </row>
    <row r="13395" spans="1:4" x14ac:dyDescent="0.2">
      <c r="A13395" s="489" t="s">
        <v>9257</v>
      </c>
      <c r="B13395" s="489" t="s">
        <v>4896</v>
      </c>
      <c r="C13395" s="490">
        <v>6754</v>
      </c>
      <c r="D13395" s="490">
        <v>1240.0344</v>
      </c>
    </row>
    <row r="13396" spans="1:4" x14ac:dyDescent="0.2">
      <c r="A13396" s="489" t="s">
        <v>9257</v>
      </c>
      <c r="B13396" s="489" t="s">
        <v>5153</v>
      </c>
      <c r="C13396" s="490">
        <v>2241</v>
      </c>
      <c r="D13396" s="490">
        <v>0</v>
      </c>
    </row>
    <row r="13397" spans="1:4" x14ac:dyDescent="0.2">
      <c r="A13397" s="489" t="s">
        <v>9257</v>
      </c>
      <c r="B13397" s="489" t="s">
        <v>5428</v>
      </c>
      <c r="C13397" s="490">
        <v>5229</v>
      </c>
      <c r="D13397" s="490">
        <v>889.97580000000005</v>
      </c>
    </row>
    <row r="13398" spans="1:4" x14ac:dyDescent="0.2">
      <c r="A13398" s="489" t="s">
        <v>9257</v>
      </c>
      <c r="B13398" s="489" t="s">
        <v>5153</v>
      </c>
      <c r="C13398" s="490">
        <v>667.31440891124703</v>
      </c>
      <c r="D13398" s="490">
        <v>0</v>
      </c>
    </row>
    <row r="13399" spans="1:4" x14ac:dyDescent="0.2">
      <c r="A13399" s="489" t="s">
        <v>9257</v>
      </c>
      <c r="B13399" s="489" t="s">
        <v>5437</v>
      </c>
      <c r="C13399" s="490">
        <v>1558</v>
      </c>
      <c r="D13399" s="490">
        <v>222.32660000000001</v>
      </c>
    </row>
    <row r="13400" spans="1:4" x14ac:dyDescent="0.2">
      <c r="A13400" s="489" t="s">
        <v>9257</v>
      </c>
      <c r="B13400" s="489" t="s">
        <v>5153</v>
      </c>
      <c r="C13400" s="490">
        <v>1584.42857142857</v>
      </c>
      <c r="D13400" s="490">
        <v>0</v>
      </c>
    </row>
    <row r="13401" spans="1:4" x14ac:dyDescent="0.2">
      <c r="A13401" s="489" t="s">
        <v>9257</v>
      </c>
      <c r="B13401" s="489" t="s">
        <v>4896</v>
      </c>
      <c r="C13401" s="490">
        <v>3697</v>
      </c>
      <c r="D13401" s="490">
        <v>678.76920000000007</v>
      </c>
    </row>
    <row r="13402" spans="1:4" x14ac:dyDescent="0.2">
      <c r="A13402" s="489" t="s">
        <v>9257</v>
      </c>
      <c r="B13402" s="489" t="s">
        <v>5153</v>
      </c>
      <c r="C13402" s="490">
        <v>3140.5714285714303</v>
      </c>
      <c r="D13402" s="490">
        <v>0</v>
      </c>
    </row>
    <row r="13403" spans="1:4" x14ac:dyDescent="0.2">
      <c r="A13403" s="489" t="s">
        <v>9257</v>
      </c>
      <c r="B13403" s="489" t="s">
        <v>5435</v>
      </c>
      <c r="C13403" s="490">
        <v>7328</v>
      </c>
      <c r="D13403" s="490">
        <v>1084.5440000000001</v>
      </c>
    </row>
    <row r="13404" spans="1:4" x14ac:dyDescent="0.2">
      <c r="A13404" s="489" t="s">
        <v>9257</v>
      </c>
      <c r="B13404" s="489" t="s">
        <v>5153</v>
      </c>
      <c r="C13404" s="490">
        <v>1596.8571428571402</v>
      </c>
      <c r="D13404" s="490">
        <v>0</v>
      </c>
    </row>
    <row r="13405" spans="1:4" x14ac:dyDescent="0.2">
      <c r="A13405" s="489" t="s">
        <v>9257</v>
      </c>
      <c r="B13405" s="489" t="s">
        <v>4892</v>
      </c>
      <c r="C13405" s="490">
        <v>3726</v>
      </c>
      <c r="D13405" s="490">
        <v>690.80040000000008</v>
      </c>
    </row>
    <row r="13406" spans="1:4" x14ac:dyDescent="0.2">
      <c r="A13406" s="489" t="s">
        <v>9257</v>
      </c>
      <c r="B13406" s="489" t="s">
        <v>5153</v>
      </c>
      <c r="C13406" s="490">
        <v>2902.6719330855003</v>
      </c>
      <c r="D13406" s="490">
        <v>0</v>
      </c>
    </row>
    <row r="13407" spans="1:4" x14ac:dyDescent="0.2">
      <c r="A13407" s="489" t="s">
        <v>9257</v>
      </c>
      <c r="B13407" s="489" t="s">
        <v>5438</v>
      </c>
      <c r="C13407" s="490">
        <v>6775</v>
      </c>
      <c r="D13407" s="490">
        <v>953.24250000000006</v>
      </c>
    </row>
    <row r="13408" spans="1:4" x14ac:dyDescent="0.2">
      <c r="A13408" s="489" t="s">
        <v>9257</v>
      </c>
      <c r="B13408" s="489" t="s">
        <v>5153</v>
      </c>
      <c r="C13408" s="490">
        <v>1016.5</v>
      </c>
      <c r="D13408" s="490">
        <v>0</v>
      </c>
    </row>
    <row r="13409" spans="1:4" x14ac:dyDescent="0.2">
      <c r="A13409" s="489" t="s">
        <v>9257</v>
      </c>
      <c r="B13409" s="489" t="s">
        <v>5432</v>
      </c>
      <c r="C13409" s="490">
        <v>4066</v>
      </c>
      <c r="D13409" s="490">
        <v>635.51580000000001</v>
      </c>
    </row>
    <row r="13410" spans="1:4" x14ac:dyDescent="0.2">
      <c r="A13410" s="489" t="s">
        <v>9257</v>
      </c>
      <c r="B13410" s="489" t="s">
        <v>5153</v>
      </c>
      <c r="C13410" s="490">
        <v>2282.5714285714303</v>
      </c>
      <c r="D13410" s="490">
        <v>0</v>
      </c>
    </row>
    <row r="13411" spans="1:4" x14ac:dyDescent="0.2">
      <c r="A13411" s="489" t="s">
        <v>9257</v>
      </c>
      <c r="B13411" s="489" t="s">
        <v>5437</v>
      </c>
      <c r="C13411" s="490">
        <v>5326</v>
      </c>
      <c r="D13411" s="490">
        <v>760.02020000000005</v>
      </c>
    </row>
    <row r="13412" spans="1:4" x14ac:dyDescent="0.2">
      <c r="A13412" s="489" t="s">
        <v>9257</v>
      </c>
      <c r="B13412" s="489" t="s">
        <v>5153</v>
      </c>
      <c r="C13412" s="490">
        <v>1692.8571428571402</v>
      </c>
      <c r="D13412" s="490">
        <v>0</v>
      </c>
    </row>
    <row r="13413" spans="1:4" x14ac:dyDescent="0.2">
      <c r="A13413" s="489" t="s">
        <v>9257</v>
      </c>
      <c r="B13413" s="489" t="s">
        <v>5432</v>
      </c>
      <c r="C13413" s="490">
        <v>3950</v>
      </c>
      <c r="D13413" s="490">
        <v>617.38499999999999</v>
      </c>
    </row>
    <row r="13414" spans="1:4" x14ac:dyDescent="0.2">
      <c r="A13414" s="489" t="s">
        <v>9257</v>
      </c>
      <c r="B13414" s="489" t="s">
        <v>5153</v>
      </c>
      <c r="C13414" s="490">
        <v>2684.33099117955</v>
      </c>
      <c r="D13414" s="490">
        <v>0</v>
      </c>
    </row>
    <row r="13415" spans="1:4" x14ac:dyDescent="0.2">
      <c r="A13415" s="489" t="s">
        <v>9257</v>
      </c>
      <c r="B13415" s="489" t="s">
        <v>5435</v>
      </c>
      <c r="C13415" s="490">
        <v>6265</v>
      </c>
      <c r="D13415" s="490">
        <v>927.22</v>
      </c>
    </row>
    <row r="13416" spans="1:4" x14ac:dyDescent="0.2">
      <c r="A13416" s="489" t="s">
        <v>9257</v>
      </c>
      <c r="B13416" s="489" t="s">
        <v>4904</v>
      </c>
      <c r="C13416" s="490">
        <v>7046.6690051020405</v>
      </c>
      <c r="D13416" s="490">
        <v>1229.64374139031</v>
      </c>
    </row>
    <row r="13417" spans="1:4" x14ac:dyDescent="0.2">
      <c r="A13417" s="489" t="s">
        <v>9257</v>
      </c>
      <c r="B13417" s="489" t="s">
        <v>4905</v>
      </c>
      <c r="C13417" s="490">
        <v>13670.537869898</v>
      </c>
      <c r="D13417" s="490">
        <v>2263.8410712550999</v>
      </c>
    </row>
    <row r="13418" spans="1:4" x14ac:dyDescent="0.2">
      <c r="A13418" s="489" t="s">
        <v>9257</v>
      </c>
      <c r="B13418" s="489" t="s">
        <v>6049</v>
      </c>
      <c r="C13418" s="490">
        <v>2301.9118750000002</v>
      </c>
      <c r="D13418" s="490">
        <v>80.011569141012302</v>
      </c>
    </row>
    <row r="13419" spans="1:4" x14ac:dyDescent="0.2">
      <c r="A13419" s="489" t="s">
        <v>9257</v>
      </c>
      <c r="B13419" s="489" t="s">
        <v>5153</v>
      </c>
      <c r="C13419" s="490">
        <v>18354.982</v>
      </c>
      <c r="D13419" s="490">
        <v>0</v>
      </c>
    </row>
    <row r="13420" spans="1:4" x14ac:dyDescent="0.2">
      <c r="A13420" s="489" t="s">
        <v>9257</v>
      </c>
      <c r="B13420" s="489" t="s">
        <v>4896</v>
      </c>
      <c r="C13420" s="490">
        <v>7421.9274902085308</v>
      </c>
      <c r="D13420" s="490">
        <v>1362.6658872022902</v>
      </c>
    </row>
    <row r="13421" spans="1:4" x14ac:dyDescent="0.2">
      <c r="A13421" s="489" t="s">
        <v>9257</v>
      </c>
      <c r="B13421" s="489" t="s">
        <v>4897</v>
      </c>
      <c r="C13421" s="490">
        <v>22265.7824706256</v>
      </c>
      <c r="D13421" s="490">
        <v>3878.69930638298</v>
      </c>
    </row>
    <row r="13422" spans="1:4" x14ac:dyDescent="0.2">
      <c r="A13422" s="489" t="s">
        <v>9257</v>
      </c>
      <c r="B13422" s="489" t="s">
        <v>4898</v>
      </c>
      <c r="C13422" s="490">
        <v>110542.18803916601</v>
      </c>
      <c r="D13422" s="490">
        <v>17167.201802482501</v>
      </c>
    </row>
    <row r="13423" spans="1:4" x14ac:dyDescent="0.2">
      <c r="A13423" s="489" t="s">
        <v>9257</v>
      </c>
      <c r="B13423" s="489" t="s">
        <v>5002</v>
      </c>
      <c r="C13423" s="490">
        <v>548629.80722891598</v>
      </c>
      <c r="D13423" s="490">
        <v>41915.317272289198</v>
      </c>
    </row>
    <row r="13424" spans="1:4" x14ac:dyDescent="0.2">
      <c r="A13424" s="489" t="s">
        <v>9257</v>
      </c>
      <c r="B13424" s="489" t="s">
        <v>5000</v>
      </c>
      <c r="C13424" s="490">
        <v>644903.03243744199</v>
      </c>
      <c r="D13424" s="490">
        <v>46658.7343968489</v>
      </c>
    </row>
    <row r="13425" spans="1:4" x14ac:dyDescent="0.2">
      <c r="A13425" s="489" t="s">
        <v>9257</v>
      </c>
      <c r="B13425" s="489" t="s">
        <v>5001</v>
      </c>
      <c r="C13425" s="490">
        <v>647100.03336422599</v>
      </c>
      <c r="D13425" s="490">
        <v>50273.201592066704</v>
      </c>
    </row>
    <row r="13426" spans="1:4" x14ac:dyDescent="0.2">
      <c r="A13426" s="489" t="s">
        <v>9257</v>
      </c>
      <c r="B13426" s="489" t="s">
        <v>4998</v>
      </c>
      <c r="C13426" s="490">
        <v>546521.43836886005</v>
      </c>
      <c r="D13426" s="490">
        <v>39420.591349545903</v>
      </c>
    </row>
    <row r="13427" spans="1:4" x14ac:dyDescent="0.2">
      <c r="A13427" s="489" t="s">
        <v>9257</v>
      </c>
      <c r="B13427" s="489" t="s">
        <v>4994</v>
      </c>
      <c r="C13427" s="490">
        <v>79296.155699722003</v>
      </c>
      <c r="D13427" s="490">
        <v>5844.1266750695104</v>
      </c>
    </row>
    <row r="13428" spans="1:4" x14ac:dyDescent="0.2">
      <c r="A13428" s="489" t="s">
        <v>9257</v>
      </c>
      <c r="B13428" s="489" t="s">
        <v>4999</v>
      </c>
      <c r="C13428" s="490">
        <v>626859.69230769202</v>
      </c>
      <c r="D13428" s="490">
        <v>42275.417649230803</v>
      </c>
    </row>
    <row r="13429" spans="1:4" x14ac:dyDescent="0.2">
      <c r="A13429" s="489" t="s">
        <v>9257</v>
      </c>
      <c r="B13429" s="489" t="s">
        <v>4995</v>
      </c>
      <c r="C13429" s="490">
        <v>90882.784059314203</v>
      </c>
      <c r="D13429" s="490">
        <v>6170.0322097868402</v>
      </c>
    </row>
    <row r="13430" spans="1:4" x14ac:dyDescent="0.2">
      <c r="A13430" s="489" t="s">
        <v>9257</v>
      </c>
      <c r="B13430" s="489" t="s">
        <v>4996</v>
      </c>
      <c r="C13430" s="490">
        <v>218056.370713624</v>
      </c>
      <c r="D13430" s="490">
        <v>14236.9004438925</v>
      </c>
    </row>
    <row r="13431" spans="1:4" x14ac:dyDescent="0.2">
      <c r="A13431" s="489" t="s">
        <v>9257</v>
      </c>
      <c r="B13431" s="489" t="s">
        <v>4997</v>
      </c>
      <c r="C13431" s="490">
        <v>356899.84615384601</v>
      </c>
      <c r="D13431" s="490">
        <v>25457.666026153802</v>
      </c>
    </row>
    <row r="13432" spans="1:4" x14ac:dyDescent="0.2">
      <c r="A13432" s="489" t="s">
        <v>9257</v>
      </c>
      <c r="B13432" s="489" t="s">
        <v>5537</v>
      </c>
      <c r="C13432" s="490">
        <v>152551.90176089</v>
      </c>
      <c r="D13432" s="490">
        <v>10071.476554253901</v>
      </c>
    </row>
    <row r="13433" spans="1:4" x14ac:dyDescent="0.2">
      <c r="A13433" s="489" t="s">
        <v>9257</v>
      </c>
      <c r="B13433" s="489" t="s">
        <v>5536</v>
      </c>
      <c r="C13433" s="490">
        <v>65391.664504170498</v>
      </c>
      <c r="D13433" s="490">
        <v>4617.9593472845199</v>
      </c>
    </row>
    <row r="13434" spans="1:4" x14ac:dyDescent="0.2">
      <c r="A13434" s="489" t="s">
        <v>9257</v>
      </c>
      <c r="B13434" s="489" t="s">
        <v>5538</v>
      </c>
      <c r="C13434" s="490">
        <v>355814.77479147399</v>
      </c>
      <c r="D13434" s="490">
        <v>25693.3848876923</v>
      </c>
    </row>
    <row r="13435" spans="1:4" x14ac:dyDescent="0.2">
      <c r="A13435" s="489" t="s">
        <v>9257</v>
      </c>
      <c r="B13435" s="489" t="s">
        <v>5002</v>
      </c>
      <c r="C13435" s="490">
        <v>64177.192771084301</v>
      </c>
      <c r="D13435" s="490">
        <v>4813.2894578313299</v>
      </c>
    </row>
    <row r="13436" spans="1:4" x14ac:dyDescent="0.2">
      <c r="A13436" s="489" t="s">
        <v>9257</v>
      </c>
      <c r="B13436" s="489" t="s">
        <v>5000</v>
      </c>
      <c r="C13436" s="490">
        <v>75438.967562557897</v>
      </c>
      <c r="D13436" s="490">
        <v>5352.3947485634799</v>
      </c>
    </row>
    <row r="13437" spans="1:4" x14ac:dyDescent="0.2">
      <c r="A13437" s="489" t="s">
        <v>9257</v>
      </c>
      <c r="B13437" s="489" t="s">
        <v>5001</v>
      </c>
      <c r="C13437" s="490">
        <v>75695.966635773904</v>
      </c>
      <c r="D13437" s="490">
        <v>5774.8452946431898</v>
      </c>
    </row>
    <row r="13438" spans="1:4" x14ac:dyDescent="0.2">
      <c r="A13438" s="489" t="s">
        <v>9257</v>
      </c>
      <c r="B13438" s="489" t="s">
        <v>4998</v>
      </c>
      <c r="C13438" s="490">
        <v>63930.561631139899</v>
      </c>
      <c r="D13438" s="490">
        <v>4521.8086241705305</v>
      </c>
    </row>
    <row r="13439" spans="1:4" x14ac:dyDescent="0.2">
      <c r="A13439" s="489" t="s">
        <v>9257</v>
      </c>
      <c r="B13439" s="489" t="s">
        <v>4994</v>
      </c>
      <c r="C13439" s="490">
        <v>9275.8443002780405</v>
      </c>
      <c r="D13439" s="490">
        <v>670.64354291010204</v>
      </c>
    </row>
    <row r="13440" spans="1:4" x14ac:dyDescent="0.2">
      <c r="A13440" s="489" t="s">
        <v>9257</v>
      </c>
      <c r="B13440" s="489" t="s">
        <v>4999</v>
      </c>
      <c r="C13440" s="490">
        <v>73328.307692307702</v>
      </c>
      <c r="D13440" s="490">
        <v>4842.6014400000004</v>
      </c>
    </row>
    <row r="13441" spans="1:4" x14ac:dyDescent="0.2">
      <c r="A13441" s="489" t="s">
        <v>9257</v>
      </c>
      <c r="B13441" s="489" t="s">
        <v>4995</v>
      </c>
      <c r="C13441" s="490">
        <v>10631.215940685801</v>
      </c>
      <c r="D13441" s="490">
        <v>706.86954789620006</v>
      </c>
    </row>
    <row r="13442" spans="1:4" x14ac:dyDescent="0.2">
      <c r="A13442" s="489" t="s">
        <v>9257</v>
      </c>
      <c r="B13442" s="489" t="s">
        <v>4996</v>
      </c>
      <c r="C13442" s="490">
        <v>25507.629286376301</v>
      </c>
      <c r="D13442" s="490">
        <v>1629.68243510658</v>
      </c>
    </row>
    <row r="13443" spans="1:4" x14ac:dyDescent="0.2">
      <c r="A13443" s="489" t="s">
        <v>9257</v>
      </c>
      <c r="B13443" s="489" t="s">
        <v>4997</v>
      </c>
      <c r="C13443" s="490">
        <v>41749.1538461538</v>
      </c>
      <c r="D13443" s="490">
        <v>2919.51832846154</v>
      </c>
    </row>
    <row r="13444" spans="1:4" x14ac:dyDescent="0.2">
      <c r="A13444" s="489" t="s">
        <v>9257</v>
      </c>
      <c r="B13444" s="489" t="s">
        <v>5537</v>
      </c>
      <c r="C13444" s="490">
        <v>17845.098239110299</v>
      </c>
      <c r="D13444" s="490">
        <v>1153.1502482113101</v>
      </c>
    </row>
    <row r="13445" spans="1:4" x14ac:dyDescent="0.2">
      <c r="A13445" s="489" t="s">
        <v>9257</v>
      </c>
      <c r="B13445" s="489" t="s">
        <v>5536</v>
      </c>
      <c r="C13445" s="490">
        <v>7649.3354958294703</v>
      </c>
      <c r="D13445" s="490">
        <v>529.48700302131601</v>
      </c>
    </row>
    <row r="13446" spans="1:4" x14ac:dyDescent="0.2">
      <c r="A13446" s="489" t="s">
        <v>9257</v>
      </c>
      <c r="B13446" s="489" t="s">
        <v>5538</v>
      </c>
      <c r="C13446" s="490">
        <v>41622.225208526404</v>
      </c>
      <c r="D13446" s="490">
        <v>2947.26976701576</v>
      </c>
    </row>
    <row r="13447" spans="1:4" x14ac:dyDescent="0.2">
      <c r="A13447" s="489" t="s">
        <v>9257</v>
      </c>
      <c r="B13447" s="489" t="s">
        <v>5153</v>
      </c>
      <c r="C13447" s="490">
        <v>2270.5714285714303</v>
      </c>
      <c r="D13447" s="490">
        <v>0</v>
      </c>
    </row>
    <row r="13448" spans="1:4" x14ac:dyDescent="0.2">
      <c r="A13448" s="489" t="s">
        <v>9257</v>
      </c>
      <c r="B13448" s="489" t="s">
        <v>5430</v>
      </c>
      <c r="C13448" s="490">
        <v>5298</v>
      </c>
      <c r="D13448" s="490">
        <v>862.51440000000002</v>
      </c>
    </row>
    <row r="13449" spans="1:4" x14ac:dyDescent="0.2">
      <c r="A13449" s="489" t="s">
        <v>9257</v>
      </c>
      <c r="B13449" s="489" t="s">
        <v>5153</v>
      </c>
      <c r="C13449" s="490">
        <v>456</v>
      </c>
      <c r="D13449" s="490">
        <v>0</v>
      </c>
    </row>
    <row r="13450" spans="1:4" x14ac:dyDescent="0.2">
      <c r="A13450" s="489" t="s">
        <v>9257</v>
      </c>
      <c r="B13450" s="489" t="s">
        <v>5435</v>
      </c>
      <c r="C13450" s="490">
        <v>1824</v>
      </c>
      <c r="D13450" s="490">
        <v>269.952</v>
      </c>
    </row>
    <row r="13451" spans="1:4" x14ac:dyDescent="0.2">
      <c r="A13451" s="489" t="s">
        <v>9257</v>
      </c>
      <c r="B13451" s="489" t="s">
        <v>5153</v>
      </c>
      <c r="C13451" s="490">
        <v>1018.5</v>
      </c>
      <c r="D13451" s="490">
        <v>0</v>
      </c>
    </row>
    <row r="13452" spans="1:4" x14ac:dyDescent="0.2">
      <c r="A13452" s="489" t="s">
        <v>9257</v>
      </c>
      <c r="B13452" s="489" t="s">
        <v>5868</v>
      </c>
      <c r="C13452" s="490">
        <v>4074</v>
      </c>
      <c r="D13452" s="490">
        <v>535.32360000000006</v>
      </c>
    </row>
    <row r="13453" spans="1:4" x14ac:dyDescent="0.2">
      <c r="A13453" s="489" t="s">
        <v>9257</v>
      </c>
      <c r="B13453" s="489" t="s">
        <v>4900</v>
      </c>
      <c r="C13453" s="490">
        <v>4915</v>
      </c>
      <c r="D13453" s="490">
        <v>879.78500000000008</v>
      </c>
    </row>
    <row r="13454" spans="1:4" x14ac:dyDescent="0.2">
      <c r="A13454" s="489" t="s">
        <v>9257</v>
      </c>
      <c r="B13454" s="489" t="s">
        <v>5153</v>
      </c>
      <c r="C13454" s="490">
        <v>2106.4285714285702</v>
      </c>
      <c r="D13454" s="490">
        <v>0</v>
      </c>
    </row>
    <row r="13455" spans="1:4" x14ac:dyDescent="0.2">
      <c r="A13455" s="489" t="s">
        <v>9257</v>
      </c>
      <c r="B13455" s="489" t="s">
        <v>5153</v>
      </c>
      <c r="C13455" s="490">
        <v>1629.42857142857</v>
      </c>
      <c r="D13455" s="490">
        <v>0</v>
      </c>
    </row>
    <row r="13456" spans="1:4" x14ac:dyDescent="0.2">
      <c r="A13456" s="489" t="s">
        <v>9257</v>
      </c>
      <c r="B13456" s="489" t="s">
        <v>5434</v>
      </c>
      <c r="C13456" s="490">
        <v>3802</v>
      </c>
      <c r="D13456" s="490">
        <v>572.96140000000003</v>
      </c>
    </row>
    <row r="13457" spans="1:4" x14ac:dyDescent="0.2">
      <c r="A13457" s="489" t="s">
        <v>9257</v>
      </c>
      <c r="B13457" s="489" t="s">
        <v>5884</v>
      </c>
      <c r="C13457" s="490">
        <v>4427</v>
      </c>
      <c r="D13457" s="490">
        <v>561.78629999999998</v>
      </c>
    </row>
    <row r="13458" spans="1:4" x14ac:dyDescent="0.2">
      <c r="A13458" s="489" t="s">
        <v>9257</v>
      </c>
      <c r="B13458" s="489" t="s">
        <v>5153</v>
      </c>
      <c r="C13458" s="490">
        <v>1480.7142857142901</v>
      </c>
      <c r="D13458" s="490">
        <v>0</v>
      </c>
    </row>
    <row r="13459" spans="1:4" x14ac:dyDescent="0.2">
      <c r="A13459" s="489" t="s">
        <v>9257</v>
      </c>
      <c r="B13459" s="489" t="s">
        <v>5435</v>
      </c>
      <c r="C13459" s="490">
        <v>3455</v>
      </c>
      <c r="D13459" s="490">
        <v>511.34000000000003</v>
      </c>
    </row>
    <row r="13460" spans="1:4" x14ac:dyDescent="0.2">
      <c r="A13460" s="489" t="s">
        <v>9257</v>
      </c>
      <c r="B13460" s="489" t="s">
        <v>5153</v>
      </c>
      <c r="C13460" s="490">
        <v>1705.2857142857101</v>
      </c>
      <c r="D13460" s="490">
        <v>0</v>
      </c>
    </row>
    <row r="13461" spans="1:4" x14ac:dyDescent="0.2">
      <c r="A13461" s="489" t="s">
        <v>9257</v>
      </c>
      <c r="B13461" s="489" t="s">
        <v>5435</v>
      </c>
      <c r="C13461" s="490">
        <v>3979</v>
      </c>
      <c r="D13461" s="490">
        <v>588.89200000000005</v>
      </c>
    </row>
    <row r="13462" spans="1:4" x14ac:dyDescent="0.2">
      <c r="A13462" s="489" t="s">
        <v>9257</v>
      </c>
      <c r="B13462" s="489" t="s">
        <v>5153</v>
      </c>
      <c r="C13462" s="490">
        <v>2163.8571428571399</v>
      </c>
      <c r="D13462" s="490">
        <v>0</v>
      </c>
    </row>
    <row r="13463" spans="1:4" x14ac:dyDescent="0.2">
      <c r="A13463" s="489" t="s">
        <v>9257</v>
      </c>
      <c r="B13463" s="489" t="s">
        <v>4904</v>
      </c>
      <c r="C13463" s="490">
        <v>5049</v>
      </c>
      <c r="D13463" s="490">
        <v>881.05050000000006</v>
      </c>
    </row>
    <row r="13464" spans="1:4" x14ac:dyDescent="0.2">
      <c r="A13464" s="489" t="s">
        <v>9257</v>
      </c>
      <c r="B13464" s="489" t="s">
        <v>5153</v>
      </c>
      <c r="C13464" s="490">
        <v>1939</v>
      </c>
      <c r="D13464" s="490">
        <v>0</v>
      </c>
    </row>
    <row r="13465" spans="1:4" x14ac:dyDescent="0.2">
      <c r="A13465" s="489" t="s">
        <v>9257</v>
      </c>
      <c r="B13465" s="489" t="s">
        <v>4876</v>
      </c>
      <c r="C13465" s="490">
        <v>5630</v>
      </c>
      <c r="D13465" s="490">
        <v>1087.153</v>
      </c>
    </row>
    <row r="13466" spans="1:4" x14ac:dyDescent="0.2">
      <c r="A13466" s="489" t="s">
        <v>9257</v>
      </c>
      <c r="B13466" s="489" t="s">
        <v>4827</v>
      </c>
      <c r="C13466" s="490">
        <v>11144</v>
      </c>
      <c r="D13466" s="490">
        <v>2722.4792000000002</v>
      </c>
    </row>
    <row r="13467" spans="1:4" x14ac:dyDescent="0.2">
      <c r="A13467" s="489" t="s">
        <v>9257</v>
      </c>
      <c r="B13467" s="489" t="s">
        <v>5153</v>
      </c>
      <c r="C13467" s="490">
        <v>3379.2857142857101</v>
      </c>
      <c r="D13467" s="490">
        <v>0</v>
      </c>
    </row>
    <row r="13468" spans="1:4" x14ac:dyDescent="0.2">
      <c r="A13468" s="489" t="s">
        <v>9257</v>
      </c>
      <c r="B13468" s="489" t="s">
        <v>5438</v>
      </c>
      <c r="C13468" s="490">
        <v>7885</v>
      </c>
      <c r="D13468" s="490">
        <v>1109.4195</v>
      </c>
    </row>
    <row r="13469" spans="1:4" x14ac:dyDescent="0.2">
      <c r="A13469" s="489" t="s">
        <v>9257</v>
      </c>
      <c r="B13469" s="489" t="s">
        <v>5884</v>
      </c>
      <c r="C13469" s="490">
        <v>3177</v>
      </c>
      <c r="D13469" s="490">
        <v>403.16130000000004</v>
      </c>
    </row>
    <row r="13470" spans="1:4" x14ac:dyDescent="0.2">
      <c r="A13470" s="489" t="s">
        <v>9257</v>
      </c>
      <c r="B13470" s="489" t="s">
        <v>5153</v>
      </c>
      <c r="C13470" s="490">
        <v>984.25</v>
      </c>
      <c r="D13470" s="490">
        <v>0</v>
      </c>
    </row>
    <row r="13471" spans="1:4" x14ac:dyDescent="0.2">
      <c r="A13471" s="489" t="s">
        <v>9257</v>
      </c>
      <c r="B13471" s="489" t="s">
        <v>5876</v>
      </c>
      <c r="C13471" s="490">
        <v>3937</v>
      </c>
      <c r="D13471" s="490">
        <v>507.0856</v>
      </c>
    </row>
    <row r="13472" spans="1:4" x14ac:dyDescent="0.2">
      <c r="A13472" s="489" t="s">
        <v>9257</v>
      </c>
      <c r="B13472" s="489" t="s">
        <v>4010</v>
      </c>
      <c r="C13472" s="490">
        <v>2946</v>
      </c>
      <c r="D13472" s="490">
        <v>846.68040000000008</v>
      </c>
    </row>
    <row r="13473" spans="1:4" x14ac:dyDescent="0.2">
      <c r="A13473" s="489" t="s">
        <v>9257</v>
      </c>
      <c r="B13473" s="489" t="s">
        <v>4014</v>
      </c>
      <c r="C13473" s="490">
        <v>1458</v>
      </c>
      <c r="D13473" s="490">
        <v>419.0292</v>
      </c>
    </row>
    <row r="13474" spans="1:4" x14ac:dyDescent="0.2">
      <c r="A13474" s="489" t="s">
        <v>9257</v>
      </c>
      <c r="B13474" s="489" t="s">
        <v>4015</v>
      </c>
      <c r="C13474" s="490">
        <v>-1321.2</v>
      </c>
      <c r="D13474" s="490">
        <v>-216.41256000000001</v>
      </c>
    </row>
    <row r="13475" spans="1:4" x14ac:dyDescent="0.2">
      <c r="A13475" s="489" t="s">
        <v>9257</v>
      </c>
      <c r="B13475" s="489" t="s">
        <v>4016</v>
      </c>
      <c r="C13475" s="490">
        <v>-136.80000000000001</v>
      </c>
      <c r="D13475" s="490">
        <v>-16.416</v>
      </c>
    </row>
    <row r="13476" spans="1:4" x14ac:dyDescent="0.2">
      <c r="A13476" s="489" t="s">
        <v>9257</v>
      </c>
      <c r="B13476" s="489" t="s">
        <v>4010</v>
      </c>
      <c r="C13476" s="490">
        <v>9072</v>
      </c>
      <c r="D13476" s="490">
        <v>2607.2928000000002</v>
      </c>
    </row>
    <row r="13477" spans="1:4" x14ac:dyDescent="0.2">
      <c r="A13477" s="489" t="s">
        <v>9257</v>
      </c>
      <c r="B13477" s="489" t="s">
        <v>4827</v>
      </c>
      <c r="C13477" s="490">
        <v>6306</v>
      </c>
      <c r="D13477" s="490">
        <v>1540.5558000000001</v>
      </c>
    </row>
    <row r="13478" spans="1:4" x14ac:dyDescent="0.2">
      <c r="A13478" s="489" t="s">
        <v>9257</v>
      </c>
      <c r="B13478" s="489" t="s">
        <v>4832</v>
      </c>
      <c r="C13478" s="490">
        <v>1868</v>
      </c>
      <c r="D13478" s="490">
        <v>456.35240000000005</v>
      </c>
    </row>
    <row r="13479" spans="1:4" x14ac:dyDescent="0.2">
      <c r="A13479" s="489" t="s">
        <v>9257</v>
      </c>
      <c r="B13479" s="489" t="s">
        <v>4833</v>
      </c>
      <c r="C13479" s="490">
        <v>-1868</v>
      </c>
      <c r="D13479" s="490">
        <v>-305.97840000000002</v>
      </c>
    </row>
    <row r="13480" spans="1:4" x14ac:dyDescent="0.2">
      <c r="A13480" s="489" t="s">
        <v>9257</v>
      </c>
      <c r="B13480" s="489" t="s">
        <v>5153</v>
      </c>
      <c r="C13480" s="490">
        <v>754</v>
      </c>
      <c r="D13480" s="490">
        <v>0</v>
      </c>
    </row>
    <row r="13481" spans="1:4" x14ac:dyDescent="0.2">
      <c r="A13481" s="489" t="s">
        <v>9257</v>
      </c>
      <c r="B13481" s="489" t="s">
        <v>5876</v>
      </c>
      <c r="C13481" s="490">
        <v>3016</v>
      </c>
      <c r="D13481" s="490">
        <v>388.46080000000001</v>
      </c>
    </row>
    <row r="13482" spans="1:4" x14ac:dyDescent="0.2">
      <c r="A13482" s="489" t="s">
        <v>9257</v>
      </c>
      <c r="B13482" s="489" t="s">
        <v>4827</v>
      </c>
      <c r="C13482" s="490">
        <v>7569</v>
      </c>
      <c r="D13482" s="490">
        <v>1849.1067</v>
      </c>
    </row>
    <row r="13483" spans="1:4" x14ac:dyDescent="0.2">
      <c r="A13483" s="489" t="s">
        <v>9257</v>
      </c>
      <c r="B13483" s="489" t="s">
        <v>4832</v>
      </c>
      <c r="C13483" s="490">
        <v>2364</v>
      </c>
      <c r="D13483" s="490">
        <v>577.52520000000004</v>
      </c>
    </row>
    <row r="13484" spans="1:4" x14ac:dyDescent="0.2">
      <c r="A13484" s="489" t="s">
        <v>9257</v>
      </c>
      <c r="B13484" s="489" t="s">
        <v>4833</v>
      </c>
      <c r="C13484" s="490">
        <v>-2364</v>
      </c>
      <c r="D13484" s="490">
        <v>-387.22320000000002</v>
      </c>
    </row>
    <row r="13485" spans="1:4" x14ac:dyDescent="0.2">
      <c r="A13485" s="489" t="s">
        <v>9257</v>
      </c>
      <c r="B13485" s="489" t="s">
        <v>4010</v>
      </c>
      <c r="C13485" s="490">
        <v>7258</v>
      </c>
      <c r="D13485" s="490">
        <v>2085.9492</v>
      </c>
    </row>
    <row r="13486" spans="1:4" x14ac:dyDescent="0.2">
      <c r="A13486" s="489" t="s">
        <v>9257</v>
      </c>
      <c r="B13486" s="489" t="s">
        <v>4014</v>
      </c>
      <c r="C13486" s="490">
        <v>1279</v>
      </c>
      <c r="D13486" s="490">
        <v>367.58460000000002</v>
      </c>
    </row>
    <row r="13487" spans="1:4" x14ac:dyDescent="0.2">
      <c r="A13487" s="489" t="s">
        <v>9257</v>
      </c>
      <c r="B13487" s="489" t="s">
        <v>4015</v>
      </c>
      <c r="C13487" s="490">
        <v>-1279</v>
      </c>
      <c r="D13487" s="490">
        <v>-209.50020000000001</v>
      </c>
    </row>
    <row r="13488" spans="1:4" x14ac:dyDescent="0.2">
      <c r="A13488" s="489" t="s">
        <v>9257</v>
      </c>
      <c r="B13488" s="489" t="s">
        <v>4010</v>
      </c>
      <c r="C13488" s="490">
        <v>11642</v>
      </c>
      <c r="D13488" s="490">
        <v>3345.9108000000001</v>
      </c>
    </row>
    <row r="13489" spans="1:4" x14ac:dyDescent="0.2">
      <c r="A13489" s="489" t="s">
        <v>9257</v>
      </c>
      <c r="B13489" s="489" t="s">
        <v>4014</v>
      </c>
      <c r="C13489" s="490">
        <v>3139</v>
      </c>
      <c r="D13489" s="490">
        <v>902.14859999999999</v>
      </c>
    </row>
    <row r="13490" spans="1:4" x14ac:dyDescent="0.2">
      <c r="A13490" s="489" t="s">
        <v>9257</v>
      </c>
      <c r="B13490" s="489" t="s">
        <v>4015</v>
      </c>
      <c r="C13490" s="490">
        <v>-3139</v>
      </c>
      <c r="D13490" s="490">
        <v>-514.16820000000007</v>
      </c>
    </row>
    <row r="13491" spans="1:4" x14ac:dyDescent="0.2">
      <c r="A13491" s="489" t="s">
        <v>9257</v>
      </c>
      <c r="B13491" s="489" t="s">
        <v>4827</v>
      </c>
      <c r="C13491" s="490">
        <v>3319</v>
      </c>
      <c r="D13491" s="490">
        <v>810.83170000000007</v>
      </c>
    </row>
    <row r="13492" spans="1:4" x14ac:dyDescent="0.2">
      <c r="A13492" s="489" t="s">
        <v>9257</v>
      </c>
      <c r="B13492" s="489" t="s">
        <v>4832</v>
      </c>
      <c r="C13492" s="490">
        <v>1340</v>
      </c>
      <c r="D13492" s="490">
        <v>327.36200000000002</v>
      </c>
    </row>
    <row r="13493" spans="1:4" x14ac:dyDescent="0.2">
      <c r="A13493" s="489" t="s">
        <v>9257</v>
      </c>
      <c r="B13493" s="489" t="s">
        <v>4833</v>
      </c>
      <c r="C13493" s="490">
        <v>-1340</v>
      </c>
      <c r="D13493" s="490">
        <v>-219.49200000000002</v>
      </c>
    </row>
    <row r="13494" spans="1:4" x14ac:dyDescent="0.2">
      <c r="A13494" s="489" t="s">
        <v>9257</v>
      </c>
      <c r="B13494" s="489" t="s">
        <v>5153</v>
      </c>
      <c r="C13494" s="490">
        <v>3417.4285714285702</v>
      </c>
      <c r="D13494" s="490">
        <v>0</v>
      </c>
    </row>
    <row r="13495" spans="1:4" x14ac:dyDescent="0.2">
      <c r="A13495" s="489" t="s">
        <v>9257</v>
      </c>
      <c r="B13495" s="489" t="s">
        <v>5432</v>
      </c>
      <c r="C13495" s="490">
        <v>7974</v>
      </c>
      <c r="D13495" s="490">
        <v>1246.3362</v>
      </c>
    </row>
    <row r="13496" spans="1:4" x14ac:dyDescent="0.2">
      <c r="A13496" s="489" t="s">
        <v>9257</v>
      </c>
      <c r="B13496" s="489" t="s">
        <v>4010</v>
      </c>
      <c r="C13496" s="490">
        <v>4296</v>
      </c>
      <c r="D13496" s="490">
        <v>1234.6704</v>
      </c>
    </row>
    <row r="13497" spans="1:4" x14ac:dyDescent="0.2">
      <c r="A13497" s="489" t="s">
        <v>9257</v>
      </c>
      <c r="B13497" s="489" t="s">
        <v>4014</v>
      </c>
      <c r="C13497" s="490">
        <v>3317</v>
      </c>
      <c r="D13497" s="490">
        <v>953.30580000000009</v>
      </c>
    </row>
    <row r="13498" spans="1:4" x14ac:dyDescent="0.2">
      <c r="A13498" s="489" t="s">
        <v>9257</v>
      </c>
      <c r="B13498" s="489" t="s">
        <v>4015</v>
      </c>
      <c r="C13498" s="490">
        <v>-2283.9</v>
      </c>
      <c r="D13498" s="490">
        <v>-374.10282000000001</v>
      </c>
    </row>
    <row r="13499" spans="1:4" x14ac:dyDescent="0.2">
      <c r="A13499" s="489" t="s">
        <v>9257</v>
      </c>
      <c r="B13499" s="489" t="s">
        <v>4016</v>
      </c>
      <c r="C13499" s="490">
        <v>-1033.1000000000001</v>
      </c>
      <c r="D13499" s="490">
        <v>-123.97200000000001</v>
      </c>
    </row>
    <row r="13500" spans="1:4" x14ac:dyDescent="0.2">
      <c r="A13500" s="489" t="s">
        <v>9257</v>
      </c>
      <c r="B13500" s="489" t="s">
        <v>5153</v>
      </c>
      <c r="C13500" s="490">
        <v>2540</v>
      </c>
      <c r="D13500" s="490">
        <v>0</v>
      </c>
    </row>
    <row r="13501" spans="1:4" x14ac:dyDescent="0.2">
      <c r="A13501" s="489" t="s">
        <v>9257</v>
      </c>
      <c r="B13501" s="489" t="s">
        <v>4880</v>
      </c>
      <c r="C13501" s="490">
        <v>5682</v>
      </c>
      <c r="D13501" s="490">
        <v>1085.8302000000001</v>
      </c>
    </row>
    <row r="13502" spans="1:4" x14ac:dyDescent="0.2">
      <c r="A13502" s="489" t="s">
        <v>9257</v>
      </c>
      <c r="B13502" s="489" t="s">
        <v>4827</v>
      </c>
      <c r="C13502" s="490">
        <v>4479</v>
      </c>
      <c r="D13502" s="490">
        <v>1094.2197000000001</v>
      </c>
    </row>
    <row r="13503" spans="1:4" x14ac:dyDescent="0.2">
      <c r="A13503" s="489" t="s">
        <v>9257</v>
      </c>
      <c r="B13503" s="489" t="s">
        <v>4832</v>
      </c>
      <c r="C13503" s="490">
        <v>660</v>
      </c>
      <c r="D13503" s="490">
        <v>161.238</v>
      </c>
    </row>
    <row r="13504" spans="1:4" x14ac:dyDescent="0.2">
      <c r="A13504" s="489" t="s">
        <v>9257</v>
      </c>
      <c r="B13504" s="489" t="s">
        <v>4833</v>
      </c>
      <c r="C13504" s="490">
        <v>-660</v>
      </c>
      <c r="D13504" s="490">
        <v>-108.108</v>
      </c>
    </row>
    <row r="13505" spans="1:4" x14ac:dyDescent="0.2">
      <c r="A13505" s="489" t="s">
        <v>9257</v>
      </c>
      <c r="B13505" s="489" t="s">
        <v>4010</v>
      </c>
      <c r="C13505" s="490">
        <v>6653</v>
      </c>
      <c r="D13505" s="490">
        <v>1912.0722000000001</v>
      </c>
    </row>
    <row r="13506" spans="1:4" x14ac:dyDescent="0.2">
      <c r="A13506" s="489" t="s">
        <v>9257</v>
      </c>
      <c r="B13506" s="489" t="s">
        <v>4014</v>
      </c>
      <c r="C13506" s="490">
        <v>2651</v>
      </c>
      <c r="D13506" s="490">
        <v>761.89740000000006</v>
      </c>
    </row>
    <row r="13507" spans="1:4" x14ac:dyDescent="0.2">
      <c r="A13507" s="489" t="s">
        <v>9257</v>
      </c>
      <c r="B13507" s="489" t="s">
        <v>4015</v>
      </c>
      <c r="C13507" s="490">
        <v>-2651</v>
      </c>
      <c r="D13507" s="490">
        <v>-434.23380000000003</v>
      </c>
    </row>
    <row r="13508" spans="1:4" x14ac:dyDescent="0.2">
      <c r="A13508" s="489" t="s">
        <v>9257</v>
      </c>
      <c r="B13508" s="489" t="s">
        <v>4010</v>
      </c>
      <c r="C13508" s="490">
        <v>7765</v>
      </c>
      <c r="D13508" s="490">
        <v>2231.6610000000001</v>
      </c>
    </row>
    <row r="13509" spans="1:4" x14ac:dyDescent="0.2">
      <c r="A13509" s="489" t="s">
        <v>9257</v>
      </c>
      <c r="B13509" s="489" t="s">
        <v>4014</v>
      </c>
      <c r="C13509" s="490">
        <v>2285</v>
      </c>
      <c r="D13509" s="490">
        <v>656.70900000000006</v>
      </c>
    </row>
    <row r="13510" spans="1:4" x14ac:dyDescent="0.2">
      <c r="A13510" s="489" t="s">
        <v>9257</v>
      </c>
      <c r="B13510" s="489" t="s">
        <v>4015</v>
      </c>
      <c r="C13510" s="490">
        <v>-2285</v>
      </c>
      <c r="D13510" s="490">
        <v>-374.28300000000002</v>
      </c>
    </row>
    <row r="13511" spans="1:4" x14ac:dyDescent="0.2">
      <c r="A13511" s="489" t="s">
        <v>9257</v>
      </c>
      <c r="B13511" s="489" t="s">
        <v>4010</v>
      </c>
      <c r="C13511" s="490">
        <v>6745</v>
      </c>
      <c r="D13511" s="490">
        <v>1938.5130000000001</v>
      </c>
    </row>
    <row r="13512" spans="1:4" x14ac:dyDescent="0.2">
      <c r="A13512" s="489" t="s">
        <v>9257</v>
      </c>
      <c r="B13512" s="489" t="s">
        <v>4014</v>
      </c>
      <c r="C13512" s="490">
        <v>1578</v>
      </c>
      <c r="D13512" s="490">
        <v>453.5172</v>
      </c>
    </row>
    <row r="13513" spans="1:4" x14ac:dyDescent="0.2">
      <c r="A13513" s="489" t="s">
        <v>9257</v>
      </c>
      <c r="B13513" s="489" t="s">
        <v>4015</v>
      </c>
      <c r="C13513" s="490">
        <v>-1578</v>
      </c>
      <c r="D13513" s="490">
        <v>-258.47640000000001</v>
      </c>
    </row>
    <row r="13514" spans="1:4" x14ac:dyDescent="0.2">
      <c r="A13514" s="489" t="s">
        <v>9257</v>
      </c>
      <c r="B13514" s="489" t="s">
        <v>5153</v>
      </c>
      <c r="C13514" s="490">
        <v>3229</v>
      </c>
      <c r="D13514" s="490">
        <v>0</v>
      </c>
    </row>
    <row r="13515" spans="1:4" x14ac:dyDescent="0.2">
      <c r="A13515" s="489" t="s">
        <v>9257</v>
      </c>
      <c r="B13515" s="489" t="s">
        <v>5433</v>
      </c>
      <c r="C13515" s="490">
        <v>6260.9523809523807</v>
      </c>
      <c r="D13515" s="490">
        <v>961.05619047619007</v>
      </c>
    </row>
    <row r="13516" spans="1:4" x14ac:dyDescent="0.2">
      <c r="A13516" s="489" t="s">
        <v>9257</v>
      </c>
      <c r="B13516" s="489" t="s">
        <v>5455</v>
      </c>
      <c r="C13516" s="490">
        <v>313.04761904761904</v>
      </c>
      <c r="D13516" s="490">
        <v>45.579733333333301</v>
      </c>
    </row>
    <row r="13517" spans="1:4" x14ac:dyDescent="0.2">
      <c r="A13517" s="489" t="s">
        <v>9257</v>
      </c>
      <c r="B13517" s="489" t="s">
        <v>4010</v>
      </c>
      <c r="C13517" s="490">
        <v>8655</v>
      </c>
      <c r="D13517" s="490">
        <v>2487.4470000000001</v>
      </c>
    </row>
    <row r="13518" spans="1:4" x14ac:dyDescent="0.2">
      <c r="A13518" s="489" t="s">
        <v>9257</v>
      </c>
      <c r="B13518" s="489" t="s">
        <v>4014</v>
      </c>
      <c r="C13518" s="490">
        <v>1866</v>
      </c>
      <c r="D13518" s="490">
        <v>536.28840000000002</v>
      </c>
    </row>
    <row r="13519" spans="1:4" x14ac:dyDescent="0.2">
      <c r="A13519" s="489" t="s">
        <v>9257</v>
      </c>
      <c r="B13519" s="489" t="s">
        <v>4015</v>
      </c>
      <c r="C13519" s="490">
        <v>-1866</v>
      </c>
      <c r="D13519" s="490">
        <v>-305.6508</v>
      </c>
    </row>
    <row r="13520" spans="1:4" x14ac:dyDescent="0.2">
      <c r="A13520" s="489" t="s">
        <v>9257</v>
      </c>
      <c r="B13520" s="489" t="s">
        <v>5153</v>
      </c>
      <c r="C13520" s="490">
        <v>4429</v>
      </c>
      <c r="D13520" s="490">
        <v>0</v>
      </c>
    </row>
    <row r="13521" spans="1:4" x14ac:dyDescent="0.2">
      <c r="A13521" s="489" t="s">
        <v>9257</v>
      </c>
      <c r="B13521" s="489" t="s">
        <v>5433</v>
      </c>
      <c r="C13521" s="490">
        <v>5311.9232188999604</v>
      </c>
      <c r="D13521" s="490">
        <v>815.38021410114402</v>
      </c>
    </row>
    <row r="13522" spans="1:4" x14ac:dyDescent="0.2">
      <c r="A13522" s="489" t="s">
        <v>9257</v>
      </c>
      <c r="B13522" s="489" t="s">
        <v>5455</v>
      </c>
      <c r="C13522" s="490">
        <v>1883.0767811000401</v>
      </c>
      <c r="D13522" s="490">
        <v>274.175979328165</v>
      </c>
    </row>
    <row r="13523" spans="1:4" x14ac:dyDescent="0.2">
      <c r="A13523" s="489" t="s">
        <v>9257</v>
      </c>
      <c r="B13523" s="489" t="s">
        <v>4010</v>
      </c>
      <c r="C13523" s="490">
        <v>2103</v>
      </c>
      <c r="D13523" s="490">
        <v>604.40219999999999</v>
      </c>
    </row>
    <row r="13524" spans="1:4" x14ac:dyDescent="0.2">
      <c r="A13524" s="489" t="s">
        <v>9257</v>
      </c>
      <c r="B13524" s="489" t="s">
        <v>4014</v>
      </c>
      <c r="C13524" s="490">
        <v>1036</v>
      </c>
      <c r="D13524" s="490">
        <v>297.74639999999999</v>
      </c>
    </row>
    <row r="13525" spans="1:4" x14ac:dyDescent="0.2">
      <c r="A13525" s="489" t="s">
        <v>9257</v>
      </c>
      <c r="B13525" s="489" t="s">
        <v>4015</v>
      </c>
      <c r="C13525" s="490">
        <v>-941.7</v>
      </c>
      <c r="D13525" s="490">
        <v>-154.25046</v>
      </c>
    </row>
    <row r="13526" spans="1:4" x14ac:dyDescent="0.2">
      <c r="A13526" s="489" t="s">
        <v>9257</v>
      </c>
      <c r="B13526" s="489" t="s">
        <v>4016</v>
      </c>
      <c r="C13526" s="490">
        <v>-94.3</v>
      </c>
      <c r="D13526" s="490">
        <v>-11.315999999999999</v>
      </c>
    </row>
    <row r="13527" spans="1:4" x14ac:dyDescent="0.2">
      <c r="A13527" s="489" t="s">
        <v>9257</v>
      </c>
      <c r="B13527" s="489" t="s">
        <v>1105</v>
      </c>
      <c r="C13527" s="490">
        <v>2019</v>
      </c>
      <c r="D13527" s="490">
        <v>1022.0178000000001</v>
      </c>
    </row>
    <row r="13528" spans="1:4" x14ac:dyDescent="0.2">
      <c r="A13528" s="489" t="s">
        <v>9257</v>
      </c>
      <c r="B13528" s="489" t="s">
        <v>5153</v>
      </c>
      <c r="C13528" s="490">
        <v>1698</v>
      </c>
      <c r="D13528" s="490">
        <v>0</v>
      </c>
    </row>
    <row r="13529" spans="1:4" x14ac:dyDescent="0.2">
      <c r="A13529" s="489" t="s">
        <v>9257</v>
      </c>
      <c r="B13529" s="489" t="s">
        <v>4880</v>
      </c>
      <c r="C13529" s="490">
        <v>5027</v>
      </c>
      <c r="D13529" s="490">
        <v>960.65970000000004</v>
      </c>
    </row>
    <row r="13530" spans="1:4" x14ac:dyDescent="0.2">
      <c r="A13530" s="489" t="s">
        <v>9257</v>
      </c>
      <c r="B13530" s="489" t="s">
        <v>3264</v>
      </c>
      <c r="C13530" s="490">
        <v>28851</v>
      </c>
      <c r="D13530" s="490">
        <v>11292.2814</v>
      </c>
    </row>
    <row r="13531" spans="1:4" x14ac:dyDescent="0.2">
      <c r="A13531" s="489" t="s">
        <v>9257</v>
      </c>
      <c r="B13531" s="489" t="s">
        <v>4010</v>
      </c>
      <c r="C13531" s="490">
        <v>4781</v>
      </c>
      <c r="D13531" s="490">
        <v>1374.0594000000001</v>
      </c>
    </row>
    <row r="13532" spans="1:4" x14ac:dyDescent="0.2">
      <c r="A13532" s="489" t="s">
        <v>9257</v>
      </c>
      <c r="B13532" s="489" t="s">
        <v>4014</v>
      </c>
      <c r="C13532" s="490">
        <v>1433</v>
      </c>
      <c r="D13532" s="490">
        <v>411.8442</v>
      </c>
    </row>
    <row r="13533" spans="1:4" x14ac:dyDescent="0.2">
      <c r="A13533" s="489" t="s">
        <v>9257</v>
      </c>
      <c r="B13533" s="489" t="s">
        <v>4015</v>
      </c>
      <c r="C13533" s="490">
        <v>-1433</v>
      </c>
      <c r="D13533" s="490">
        <v>-234.72540000000001</v>
      </c>
    </row>
    <row r="13534" spans="1:4" x14ac:dyDescent="0.2">
      <c r="A13534" s="489" t="s">
        <v>9257</v>
      </c>
      <c r="B13534" s="489" t="s">
        <v>5153</v>
      </c>
      <c r="C13534" s="490">
        <v>2678</v>
      </c>
      <c r="D13534" s="490">
        <v>0</v>
      </c>
    </row>
    <row r="13535" spans="1:4" x14ac:dyDescent="0.2">
      <c r="A13535" s="489" t="s">
        <v>9257</v>
      </c>
      <c r="B13535" s="489" t="s">
        <v>4888</v>
      </c>
      <c r="C13535" s="490">
        <v>6869</v>
      </c>
      <c r="D13535" s="490">
        <v>1286.5637000000002</v>
      </c>
    </row>
    <row r="13536" spans="1:4" x14ac:dyDescent="0.2">
      <c r="A13536" s="489" t="s">
        <v>9257</v>
      </c>
      <c r="B13536" s="489" t="s">
        <v>5153</v>
      </c>
      <c r="C13536" s="490">
        <v>1220</v>
      </c>
      <c r="D13536" s="490">
        <v>0</v>
      </c>
    </row>
    <row r="13537" spans="1:4" x14ac:dyDescent="0.2">
      <c r="A13537" s="489" t="s">
        <v>9257</v>
      </c>
      <c r="B13537" s="489" t="s">
        <v>4892</v>
      </c>
      <c r="C13537" s="490">
        <v>7346.5909090909099</v>
      </c>
      <c r="D13537" s="490">
        <v>1362.05795454545</v>
      </c>
    </row>
    <row r="13538" spans="1:4" x14ac:dyDescent="0.2">
      <c r="A13538" s="489" t="s">
        <v>9257</v>
      </c>
      <c r="B13538" s="489" t="s">
        <v>4893</v>
      </c>
      <c r="C13538" s="490">
        <v>411.40909090909099</v>
      </c>
      <c r="D13538" s="490">
        <v>72.366859090909102</v>
      </c>
    </row>
    <row r="13539" spans="1:4" x14ac:dyDescent="0.2">
      <c r="A13539" s="489" t="s">
        <v>9257</v>
      </c>
      <c r="B13539" s="489" t="s">
        <v>3275</v>
      </c>
      <c r="C13539" s="490">
        <v>32418</v>
      </c>
      <c r="D13539" s="490">
        <v>11038.329</v>
      </c>
    </row>
    <row r="13540" spans="1:4" x14ac:dyDescent="0.2">
      <c r="A13540" s="489" t="s">
        <v>9257</v>
      </c>
      <c r="B13540" s="489" t="s">
        <v>4896</v>
      </c>
      <c r="C13540" s="490">
        <v>6121</v>
      </c>
      <c r="D13540" s="490">
        <v>1123.8156000000001</v>
      </c>
    </row>
    <row r="13541" spans="1:4" x14ac:dyDescent="0.2">
      <c r="A13541" s="489" t="s">
        <v>9257</v>
      </c>
      <c r="B13541" s="489" t="s">
        <v>4827</v>
      </c>
      <c r="C13541" s="490">
        <v>30342.490842490799</v>
      </c>
      <c r="D13541" s="490">
        <v>7412.6705128205103</v>
      </c>
    </row>
    <row r="13542" spans="1:4" x14ac:dyDescent="0.2">
      <c r="A13542" s="489" t="s">
        <v>9257</v>
      </c>
      <c r="B13542" s="489" t="s">
        <v>4829</v>
      </c>
      <c r="C13542" s="490">
        <v>52492.509157509201</v>
      </c>
      <c r="D13542" s="490">
        <v>12194.0098772894</v>
      </c>
    </row>
    <row r="13543" spans="1:4" x14ac:dyDescent="0.2">
      <c r="A13543" s="489" t="s">
        <v>9257</v>
      </c>
      <c r="B13543" s="489" t="s">
        <v>6051</v>
      </c>
      <c r="C13543" s="490">
        <v>3092.1000000000004</v>
      </c>
      <c r="D13543" s="490">
        <v>98.050490999999994</v>
      </c>
    </row>
    <row r="13544" spans="1:4" x14ac:dyDescent="0.2">
      <c r="A13544" s="489" t="s">
        <v>9257</v>
      </c>
      <c r="B13544" s="489" t="s">
        <v>4876</v>
      </c>
      <c r="C13544" s="490">
        <v>9202.6785714285706</v>
      </c>
      <c r="D13544" s="490">
        <v>1777.0372321428601</v>
      </c>
    </row>
    <row r="13545" spans="1:4" x14ac:dyDescent="0.2">
      <c r="A13545" s="489" t="s">
        <v>9257</v>
      </c>
      <c r="B13545" s="489" t="s">
        <v>4877</v>
      </c>
      <c r="C13545" s="490">
        <v>18626.2214285714</v>
      </c>
      <c r="D13545" s="490">
        <v>3412.3237657142899</v>
      </c>
    </row>
    <row r="13546" spans="1:4" x14ac:dyDescent="0.2">
      <c r="A13546" s="489" t="s">
        <v>9257</v>
      </c>
      <c r="B13546" s="489" t="s">
        <v>3291</v>
      </c>
      <c r="C13546" s="490">
        <v>23618.0124223602</v>
      </c>
      <c r="D13546" s="490">
        <v>7801.0295031055903</v>
      </c>
    </row>
    <row r="13547" spans="1:4" x14ac:dyDescent="0.2">
      <c r="A13547" s="489" t="s">
        <v>9257</v>
      </c>
      <c r="B13547" s="489" t="s">
        <v>3292</v>
      </c>
      <c r="C13547" s="490">
        <v>14406.9875776398</v>
      </c>
      <c r="D13547" s="490">
        <v>4526.6754968944106</v>
      </c>
    </row>
    <row r="13548" spans="1:4" x14ac:dyDescent="0.2">
      <c r="A13548" s="489" t="s">
        <v>9257</v>
      </c>
      <c r="B13548" s="489" t="s">
        <v>5153</v>
      </c>
      <c r="C13548" s="490">
        <v>29110.880000000001</v>
      </c>
      <c r="D13548" s="490">
        <v>0</v>
      </c>
    </row>
    <row r="13549" spans="1:4" x14ac:dyDescent="0.2">
      <c r="A13549" s="489" t="s">
        <v>9257</v>
      </c>
      <c r="B13549" s="489" t="s">
        <v>5852</v>
      </c>
      <c r="C13549" s="490">
        <v>5064.6447761194004</v>
      </c>
      <c r="D13549" s="490">
        <v>692.84340537313403</v>
      </c>
    </row>
    <row r="13550" spans="1:4" x14ac:dyDescent="0.2">
      <c r="A13550" s="489" t="s">
        <v>9257</v>
      </c>
      <c r="B13550" s="489" t="s">
        <v>5853</v>
      </c>
      <c r="C13550" s="490">
        <v>15193.9343283582</v>
      </c>
      <c r="D13550" s="490">
        <v>1972.1726758209002</v>
      </c>
    </row>
    <row r="13551" spans="1:4" x14ac:dyDescent="0.2">
      <c r="A13551" s="489" t="s">
        <v>9257</v>
      </c>
      <c r="B13551" s="489" t="s">
        <v>5854</v>
      </c>
      <c r="C13551" s="490">
        <v>13674.540895522401</v>
      </c>
      <c r="D13551" s="490">
        <v>1583.5118357014901</v>
      </c>
    </row>
    <row r="13552" spans="1:4" x14ac:dyDescent="0.2">
      <c r="A13552" s="489" t="s">
        <v>9257</v>
      </c>
      <c r="B13552" s="489" t="s">
        <v>4010</v>
      </c>
      <c r="C13552" s="490">
        <v>3886</v>
      </c>
      <c r="D13552" s="490">
        <v>1116.8364000000001</v>
      </c>
    </row>
    <row r="13553" spans="1:4" x14ac:dyDescent="0.2">
      <c r="A13553" s="489" t="s">
        <v>9257</v>
      </c>
      <c r="B13553" s="489" t="s">
        <v>4014</v>
      </c>
      <c r="C13553" s="490">
        <v>1328</v>
      </c>
      <c r="D13553" s="490">
        <v>381.66720000000004</v>
      </c>
    </row>
    <row r="13554" spans="1:4" x14ac:dyDescent="0.2">
      <c r="A13554" s="489" t="s">
        <v>9257</v>
      </c>
      <c r="B13554" s="489" t="s">
        <v>4015</v>
      </c>
      <c r="C13554" s="490">
        <v>-1328</v>
      </c>
      <c r="D13554" s="490">
        <v>-217.52640000000002</v>
      </c>
    </row>
    <row r="13555" spans="1:4" x14ac:dyDescent="0.2">
      <c r="A13555" s="489" t="s">
        <v>9257</v>
      </c>
      <c r="B13555" s="489" t="s">
        <v>5153</v>
      </c>
      <c r="C13555" s="490">
        <v>3472</v>
      </c>
      <c r="D13555" s="490">
        <v>0</v>
      </c>
    </row>
    <row r="13556" spans="1:4" x14ac:dyDescent="0.2">
      <c r="A13556" s="489" t="s">
        <v>9257</v>
      </c>
      <c r="B13556" s="489" t="s">
        <v>5437</v>
      </c>
      <c r="C13556" s="490">
        <v>5477.6893808370805</v>
      </c>
      <c r="D13556" s="490">
        <v>781.66627464545104</v>
      </c>
    </row>
    <row r="13557" spans="1:4" x14ac:dyDescent="0.2">
      <c r="A13557" s="489" t="s">
        <v>9257</v>
      </c>
      <c r="B13557" s="489" t="s">
        <v>5467</v>
      </c>
      <c r="C13557" s="490">
        <v>2440.3106191629199</v>
      </c>
      <c r="D13557" s="490">
        <v>330.41805783465901</v>
      </c>
    </row>
    <row r="13558" spans="1:4" x14ac:dyDescent="0.2">
      <c r="A13558" s="489" t="s">
        <v>9257</v>
      </c>
      <c r="B13558" s="489" t="s">
        <v>4010</v>
      </c>
      <c r="C13558" s="490">
        <v>1463</v>
      </c>
      <c r="D13558" s="490">
        <v>420.46620000000001</v>
      </c>
    </row>
    <row r="13559" spans="1:4" x14ac:dyDescent="0.2">
      <c r="A13559" s="489" t="s">
        <v>9257</v>
      </c>
      <c r="B13559" s="489" t="s">
        <v>4014</v>
      </c>
      <c r="C13559" s="490">
        <v>2077</v>
      </c>
      <c r="D13559" s="490">
        <v>596.9298</v>
      </c>
    </row>
    <row r="13560" spans="1:4" x14ac:dyDescent="0.2">
      <c r="A13560" s="489" t="s">
        <v>9257</v>
      </c>
      <c r="B13560" s="489" t="s">
        <v>4015</v>
      </c>
      <c r="C13560" s="490">
        <v>-1062</v>
      </c>
      <c r="D13560" s="490">
        <v>-173.9556</v>
      </c>
    </row>
    <row r="13561" spans="1:4" x14ac:dyDescent="0.2">
      <c r="A13561" s="489" t="s">
        <v>9257</v>
      </c>
      <c r="B13561" s="489" t="s">
        <v>4016</v>
      </c>
      <c r="C13561" s="490">
        <v>-1015</v>
      </c>
      <c r="D13561" s="490">
        <v>-121.80000000000001</v>
      </c>
    </row>
    <row r="13562" spans="1:4" x14ac:dyDescent="0.2">
      <c r="A13562" s="489" t="s">
        <v>9257</v>
      </c>
      <c r="B13562" s="489" t="s">
        <v>3275</v>
      </c>
      <c r="C13562" s="490">
        <v>21642</v>
      </c>
      <c r="D13562" s="490">
        <v>7369.1010000000006</v>
      </c>
    </row>
    <row r="13563" spans="1:4" x14ac:dyDescent="0.2">
      <c r="A13563" s="489" t="s">
        <v>9257</v>
      </c>
      <c r="B13563" s="489" t="s">
        <v>4010</v>
      </c>
      <c r="C13563" s="490">
        <v>6541</v>
      </c>
      <c r="D13563" s="490">
        <v>1879.8834000000002</v>
      </c>
    </row>
    <row r="13564" spans="1:4" x14ac:dyDescent="0.2">
      <c r="A13564" s="489" t="s">
        <v>9257</v>
      </c>
      <c r="B13564" s="489" t="s">
        <v>5153</v>
      </c>
      <c r="C13564" s="490">
        <v>8317</v>
      </c>
      <c r="D13564" s="490">
        <v>0</v>
      </c>
    </row>
    <row r="13565" spans="1:4" x14ac:dyDescent="0.2">
      <c r="A13565" s="489" t="s">
        <v>9257</v>
      </c>
      <c r="B13565" s="489" t="s">
        <v>5430</v>
      </c>
      <c r="C13565" s="490">
        <v>4706.1224489795904</v>
      </c>
      <c r="D13565" s="490">
        <v>766.15673469387809</v>
      </c>
    </row>
    <row r="13566" spans="1:4" x14ac:dyDescent="0.2">
      <c r="A13566" s="489" t="s">
        <v>9257</v>
      </c>
      <c r="B13566" s="489" t="s">
        <v>5446</v>
      </c>
      <c r="C13566" s="490">
        <v>6823.8775510204105</v>
      </c>
      <c r="D13566" s="490">
        <v>1053.60669387755</v>
      </c>
    </row>
    <row r="13567" spans="1:4" x14ac:dyDescent="0.2">
      <c r="A13567" s="489" t="s">
        <v>9257</v>
      </c>
      <c r="B13567" s="489" t="s">
        <v>3291</v>
      </c>
      <c r="C13567" s="490">
        <v>7670</v>
      </c>
      <c r="D13567" s="490">
        <v>2533.4010000000003</v>
      </c>
    </row>
    <row r="13568" spans="1:4" x14ac:dyDescent="0.2">
      <c r="A13568" s="489" t="s">
        <v>9257</v>
      </c>
      <c r="B13568" s="489" t="s">
        <v>3295</v>
      </c>
      <c r="C13568" s="490">
        <v>2236</v>
      </c>
      <c r="D13568" s="490">
        <v>738.55079999999998</v>
      </c>
    </row>
    <row r="13569" spans="1:4" x14ac:dyDescent="0.2">
      <c r="A13569" s="489" t="s">
        <v>9257</v>
      </c>
      <c r="B13569" s="489" t="s">
        <v>3296</v>
      </c>
      <c r="C13569" s="490">
        <v>-2236</v>
      </c>
      <c r="D13569" s="490">
        <v>-366.2568</v>
      </c>
    </row>
    <row r="13570" spans="1:4" x14ac:dyDescent="0.2">
      <c r="A13570" s="489" t="s">
        <v>9257</v>
      </c>
      <c r="B13570" s="489" t="s">
        <v>4880</v>
      </c>
      <c r="C13570" s="490">
        <v>5107</v>
      </c>
      <c r="D13570" s="490">
        <v>975.94770000000005</v>
      </c>
    </row>
    <row r="13571" spans="1:4" x14ac:dyDescent="0.2">
      <c r="A13571" s="489" t="s">
        <v>9257</v>
      </c>
      <c r="B13571" s="489" t="s">
        <v>4827</v>
      </c>
      <c r="C13571" s="490">
        <v>5010</v>
      </c>
      <c r="D13571" s="490">
        <v>1223.943</v>
      </c>
    </row>
    <row r="13572" spans="1:4" x14ac:dyDescent="0.2">
      <c r="A13572" s="489" t="s">
        <v>9257</v>
      </c>
      <c r="B13572" s="489" t="s">
        <v>4832</v>
      </c>
      <c r="C13572" s="490">
        <v>3834</v>
      </c>
      <c r="D13572" s="490">
        <v>936.64620000000002</v>
      </c>
    </row>
    <row r="13573" spans="1:4" x14ac:dyDescent="0.2">
      <c r="A13573" s="489" t="s">
        <v>9257</v>
      </c>
      <c r="B13573" s="489" t="s">
        <v>4833</v>
      </c>
      <c r="C13573" s="490">
        <v>-2653.2000000000003</v>
      </c>
      <c r="D13573" s="490">
        <v>-434.59415999999999</v>
      </c>
    </row>
    <row r="13574" spans="1:4" x14ac:dyDescent="0.2">
      <c r="A13574" s="489" t="s">
        <v>9257</v>
      </c>
      <c r="B13574" s="489" t="s">
        <v>4834</v>
      </c>
      <c r="C13574" s="490">
        <v>-1180.8</v>
      </c>
      <c r="D13574" s="490">
        <v>-141.696</v>
      </c>
    </row>
    <row r="13575" spans="1:4" x14ac:dyDescent="0.2">
      <c r="A13575" s="489" t="s">
        <v>9257</v>
      </c>
      <c r="B13575" s="489" t="s">
        <v>5153</v>
      </c>
      <c r="C13575" s="490">
        <v>3230</v>
      </c>
      <c r="D13575" s="490">
        <v>0</v>
      </c>
    </row>
    <row r="13576" spans="1:4" x14ac:dyDescent="0.2">
      <c r="A13576" s="489" t="s">
        <v>9257</v>
      </c>
      <c r="B13576" s="489" t="s">
        <v>5434</v>
      </c>
      <c r="C13576" s="490">
        <v>9072.9827378562804</v>
      </c>
      <c r="D13576" s="490">
        <v>1367.2984985949402</v>
      </c>
    </row>
    <row r="13577" spans="1:4" x14ac:dyDescent="0.2">
      <c r="A13577" s="489" t="s">
        <v>9257</v>
      </c>
      <c r="B13577" s="489" t="s">
        <v>6051</v>
      </c>
      <c r="C13577" s="490">
        <v>536.80000000000007</v>
      </c>
      <c r="D13577" s="490">
        <v>17.021927999999999</v>
      </c>
    </row>
    <row r="13578" spans="1:4" x14ac:dyDescent="0.2">
      <c r="A13578" s="489" t="s">
        <v>9257</v>
      </c>
      <c r="B13578" s="489" t="s">
        <v>5458</v>
      </c>
      <c r="C13578" s="490">
        <v>24828.217262143702</v>
      </c>
      <c r="D13578" s="490">
        <v>3550.4350684865503</v>
      </c>
    </row>
    <row r="13579" spans="1:4" x14ac:dyDescent="0.2">
      <c r="A13579" s="489" t="s">
        <v>9257</v>
      </c>
      <c r="B13579" s="489" t="s">
        <v>5153</v>
      </c>
      <c r="C13579" s="490">
        <v>1910</v>
      </c>
      <c r="D13579" s="490">
        <v>0</v>
      </c>
    </row>
    <row r="13580" spans="1:4" x14ac:dyDescent="0.2">
      <c r="A13580" s="489" t="s">
        <v>9257</v>
      </c>
      <c r="B13580" s="489" t="s">
        <v>5434</v>
      </c>
      <c r="C13580" s="490">
        <v>9289.2081596841399</v>
      </c>
      <c r="D13580" s="490">
        <v>1399.8836696644</v>
      </c>
    </row>
    <row r="13581" spans="1:4" x14ac:dyDescent="0.2">
      <c r="A13581" s="489" t="s">
        <v>9257</v>
      </c>
      <c r="B13581" s="489" t="s">
        <v>6051</v>
      </c>
      <c r="C13581" s="490">
        <v>7501</v>
      </c>
      <c r="D13581" s="490">
        <v>237.85671000000002</v>
      </c>
    </row>
    <row r="13582" spans="1:4" x14ac:dyDescent="0.2">
      <c r="A13582" s="489" t="s">
        <v>9257</v>
      </c>
      <c r="B13582" s="489" t="s">
        <v>5458</v>
      </c>
      <c r="C13582" s="490">
        <v>27867.6244790524</v>
      </c>
      <c r="D13582" s="490">
        <v>3985.0703005045002</v>
      </c>
    </row>
    <row r="13583" spans="1:4" x14ac:dyDescent="0.2">
      <c r="A13583" s="489" t="s">
        <v>9257</v>
      </c>
      <c r="B13583" s="489" t="s">
        <v>5459</v>
      </c>
      <c r="C13583" s="490">
        <v>47542.167361263404</v>
      </c>
      <c r="D13583" s="490">
        <v>6061.6263385610901</v>
      </c>
    </row>
    <row r="13584" spans="1:4" x14ac:dyDescent="0.2">
      <c r="A13584" s="489" t="s">
        <v>9257</v>
      </c>
      <c r="B13584" s="489" t="s">
        <v>3275</v>
      </c>
      <c r="C13584" s="490">
        <v>3084</v>
      </c>
      <c r="D13584" s="490">
        <v>1050.1020000000001</v>
      </c>
    </row>
    <row r="13585" spans="1:4" x14ac:dyDescent="0.2">
      <c r="A13585" s="489" t="s">
        <v>9257</v>
      </c>
      <c r="B13585" s="489" t="s">
        <v>3279</v>
      </c>
      <c r="C13585" s="490">
        <v>2132</v>
      </c>
      <c r="D13585" s="490">
        <v>725.94600000000003</v>
      </c>
    </row>
    <row r="13586" spans="1:4" x14ac:dyDescent="0.2">
      <c r="A13586" s="489" t="s">
        <v>9257</v>
      </c>
      <c r="B13586" s="489" t="s">
        <v>3280</v>
      </c>
      <c r="C13586" s="490">
        <v>-1564.8</v>
      </c>
      <c r="D13586" s="490">
        <v>-256.31423999999998</v>
      </c>
    </row>
    <row r="13587" spans="1:4" x14ac:dyDescent="0.2">
      <c r="A13587" s="489" t="s">
        <v>9257</v>
      </c>
      <c r="B13587" s="489" t="s">
        <v>3281</v>
      </c>
      <c r="C13587" s="490">
        <v>-567.20000000000005</v>
      </c>
      <c r="D13587" s="490">
        <v>-68.063999999999993</v>
      </c>
    </row>
    <row r="13588" spans="1:4" x14ac:dyDescent="0.2">
      <c r="A13588" s="489" t="s">
        <v>9257</v>
      </c>
      <c r="B13588" s="489" t="s">
        <v>4010</v>
      </c>
      <c r="C13588" s="490">
        <v>5915</v>
      </c>
      <c r="D13588" s="490">
        <v>1699.971</v>
      </c>
    </row>
    <row r="13589" spans="1:4" x14ac:dyDescent="0.2">
      <c r="A13589" s="489" t="s">
        <v>9257</v>
      </c>
      <c r="B13589" s="489" t="s">
        <v>4014</v>
      </c>
      <c r="C13589" s="490">
        <v>2729</v>
      </c>
      <c r="D13589" s="490">
        <v>784.31460000000004</v>
      </c>
    </row>
    <row r="13590" spans="1:4" x14ac:dyDescent="0.2">
      <c r="A13590" s="489" t="s">
        <v>9257</v>
      </c>
      <c r="B13590" s="489" t="s">
        <v>4015</v>
      </c>
      <c r="C13590" s="490">
        <v>-2593.2000000000003</v>
      </c>
      <c r="D13590" s="490">
        <v>-424.76616000000001</v>
      </c>
    </row>
    <row r="13591" spans="1:4" x14ac:dyDescent="0.2">
      <c r="A13591" s="489" t="s">
        <v>9257</v>
      </c>
      <c r="B13591" s="489" t="s">
        <v>4016</v>
      </c>
      <c r="C13591" s="490">
        <v>-135.80000000000001</v>
      </c>
      <c r="D13591" s="490">
        <v>-16.295999999999999</v>
      </c>
    </row>
    <row r="13592" spans="1:4" x14ac:dyDescent="0.2">
      <c r="A13592" s="489" t="s">
        <v>9257</v>
      </c>
      <c r="B13592" s="489" t="s">
        <v>4010</v>
      </c>
      <c r="C13592" s="490">
        <v>7173</v>
      </c>
      <c r="D13592" s="490">
        <v>2061.5201999999999</v>
      </c>
    </row>
    <row r="13593" spans="1:4" x14ac:dyDescent="0.2">
      <c r="A13593" s="489" t="s">
        <v>9257</v>
      </c>
      <c r="B13593" s="489" t="s">
        <v>4010</v>
      </c>
      <c r="C13593" s="490">
        <v>5939</v>
      </c>
      <c r="D13593" s="490">
        <v>1706.8686</v>
      </c>
    </row>
    <row r="13594" spans="1:4" x14ac:dyDescent="0.2">
      <c r="A13594" s="489" t="s">
        <v>9257</v>
      </c>
      <c r="B13594" s="489" t="s">
        <v>4827</v>
      </c>
      <c r="C13594" s="490">
        <v>6370</v>
      </c>
      <c r="D13594" s="490">
        <v>1556.191</v>
      </c>
    </row>
    <row r="13595" spans="1:4" x14ac:dyDescent="0.2">
      <c r="A13595" s="489" t="s">
        <v>9257</v>
      </c>
      <c r="B13595" s="489" t="s">
        <v>4832</v>
      </c>
      <c r="C13595" s="490">
        <v>1648</v>
      </c>
      <c r="D13595" s="490">
        <v>402.60640000000001</v>
      </c>
    </row>
    <row r="13596" spans="1:4" x14ac:dyDescent="0.2">
      <c r="A13596" s="489" t="s">
        <v>9257</v>
      </c>
      <c r="B13596" s="489" t="s">
        <v>4833</v>
      </c>
      <c r="C13596" s="490">
        <v>-1648</v>
      </c>
      <c r="D13596" s="490">
        <v>-269.94240000000002</v>
      </c>
    </row>
    <row r="13597" spans="1:4" x14ac:dyDescent="0.2">
      <c r="A13597" s="489" t="s">
        <v>9257</v>
      </c>
      <c r="B13597" s="489" t="s">
        <v>3264</v>
      </c>
      <c r="C13597" s="490">
        <v>1653</v>
      </c>
      <c r="D13597" s="490">
        <v>646.98419999999999</v>
      </c>
    </row>
    <row r="13598" spans="1:4" x14ac:dyDescent="0.2">
      <c r="A13598" s="489" t="s">
        <v>9257</v>
      </c>
      <c r="B13598" s="489" t="s">
        <v>4010</v>
      </c>
      <c r="C13598" s="490">
        <v>4093</v>
      </c>
      <c r="D13598" s="490">
        <v>1176.3282000000002</v>
      </c>
    </row>
    <row r="13599" spans="1:4" x14ac:dyDescent="0.2">
      <c r="A13599" s="489" t="s">
        <v>9257</v>
      </c>
      <c r="B13599" s="489" t="s">
        <v>4014</v>
      </c>
      <c r="C13599" s="490">
        <v>2737</v>
      </c>
      <c r="D13599" s="490">
        <v>786.61380000000008</v>
      </c>
    </row>
    <row r="13600" spans="1:4" x14ac:dyDescent="0.2">
      <c r="A13600" s="489" t="s">
        <v>9257</v>
      </c>
      <c r="B13600" s="489" t="s">
        <v>4015</v>
      </c>
      <c r="C13600" s="490">
        <v>-2049</v>
      </c>
      <c r="D13600" s="490">
        <v>-335.62620000000004</v>
      </c>
    </row>
    <row r="13601" spans="1:4" x14ac:dyDescent="0.2">
      <c r="A13601" s="489" t="s">
        <v>9257</v>
      </c>
      <c r="B13601" s="489" t="s">
        <v>4016</v>
      </c>
      <c r="C13601" s="490">
        <v>-688</v>
      </c>
      <c r="D13601" s="490">
        <v>-82.56</v>
      </c>
    </row>
    <row r="13602" spans="1:4" x14ac:dyDescent="0.2">
      <c r="A13602" s="489" t="s">
        <v>9257</v>
      </c>
      <c r="B13602" s="489" t="s">
        <v>3275</v>
      </c>
      <c r="C13602" s="490">
        <v>8931</v>
      </c>
      <c r="D13602" s="490">
        <v>3041.0055000000002</v>
      </c>
    </row>
    <row r="13603" spans="1:4" x14ac:dyDescent="0.2">
      <c r="A13603" s="489" t="s">
        <v>9257</v>
      </c>
      <c r="B13603" s="489" t="s">
        <v>5153</v>
      </c>
      <c r="C13603" s="490">
        <v>1721</v>
      </c>
      <c r="D13603" s="490">
        <v>0</v>
      </c>
    </row>
    <row r="13604" spans="1:4" x14ac:dyDescent="0.2">
      <c r="A13604" s="489" t="s">
        <v>9257</v>
      </c>
      <c r="B13604" s="489" t="s">
        <v>4896</v>
      </c>
      <c r="C13604" s="490">
        <v>8258.2879762493812</v>
      </c>
      <c r="D13604" s="490">
        <v>1516.22167243939</v>
      </c>
    </row>
    <row r="13605" spans="1:4" x14ac:dyDescent="0.2">
      <c r="A13605" s="489" t="s">
        <v>9257</v>
      </c>
      <c r="B13605" s="489" t="s">
        <v>4897</v>
      </c>
      <c r="C13605" s="490">
        <v>86.712023750618499</v>
      </c>
      <c r="D13605" s="490">
        <v>15.105234537357699</v>
      </c>
    </row>
    <row r="13606" spans="1:4" x14ac:dyDescent="0.2">
      <c r="A13606" s="489" t="s">
        <v>9257</v>
      </c>
      <c r="B13606" s="489" t="s">
        <v>3264</v>
      </c>
      <c r="C13606" s="490">
        <v>7689.1</v>
      </c>
      <c r="D13606" s="490">
        <v>3009.5137400000003</v>
      </c>
    </row>
    <row r="13607" spans="1:4" x14ac:dyDescent="0.2">
      <c r="A13607" s="489" t="s">
        <v>9257</v>
      </c>
      <c r="B13607" s="489" t="s">
        <v>4010</v>
      </c>
      <c r="C13607" s="490">
        <v>8066</v>
      </c>
      <c r="D13607" s="490">
        <v>2318.1684</v>
      </c>
    </row>
    <row r="13608" spans="1:4" x14ac:dyDescent="0.2">
      <c r="A13608" s="489" t="s">
        <v>9257</v>
      </c>
      <c r="B13608" s="489" t="s">
        <v>4014</v>
      </c>
      <c r="C13608" s="490">
        <v>1664</v>
      </c>
      <c r="D13608" s="490">
        <v>478.23360000000002</v>
      </c>
    </row>
    <row r="13609" spans="1:4" x14ac:dyDescent="0.2">
      <c r="A13609" s="489" t="s">
        <v>9257</v>
      </c>
      <c r="B13609" s="489" t="s">
        <v>4015</v>
      </c>
      <c r="C13609" s="490">
        <v>-1664</v>
      </c>
      <c r="D13609" s="490">
        <v>-272.56319999999999</v>
      </c>
    </row>
    <row r="13610" spans="1:4" x14ac:dyDescent="0.2">
      <c r="A13610" s="489" t="s">
        <v>9257</v>
      </c>
      <c r="B13610" s="489" t="s">
        <v>4827</v>
      </c>
      <c r="C13610" s="490">
        <v>4359</v>
      </c>
      <c r="D13610" s="490">
        <v>1064.9037000000001</v>
      </c>
    </row>
    <row r="13611" spans="1:4" x14ac:dyDescent="0.2">
      <c r="A13611" s="489" t="s">
        <v>9257</v>
      </c>
      <c r="B13611" s="489" t="s">
        <v>4832</v>
      </c>
      <c r="C13611" s="490">
        <v>1678</v>
      </c>
      <c r="D13611" s="490">
        <v>409.93540000000002</v>
      </c>
    </row>
    <row r="13612" spans="1:4" x14ac:dyDescent="0.2">
      <c r="A13612" s="489" t="s">
        <v>9257</v>
      </c>
      <c r="B13612" s="489" t="s">
        <v>4833</v>
      </c>
      <c r="C13612" s="490">
        <v>-1678</v>
      </c>
      <c r="D13612" s="490">
        <v>-274.85640000000001</v>
      </c>
    </row>
    <row r="13613" spans="1:4" x14ac:dyDescent="0.2">
      <c r="A13613" s="489" t="s">
        <v>9257</v>
      </c>
      <c r="B13613" s="489" t="s">
        <v>5153</v>
      </c>
      <c r="C13613" s="490">
        <v>3461</v>
      </c>
      <c r="D13613" s="490">
        <v>0</v>
      </c>
    </row>
    <row r="13614" spans="1:4" x14ac:dyDescent="0.2">
      <c r="A13614" s="489" t="s">
        <v>9257</v>
      </c>
      <c r="B13614" s="489" t="s">
        <v>4892</v>
      </c>
      <c r="C13614" s="490">
        <v>7240.1185770750999</v>
      </c>
      <c r="D13614" s="490">
        <v>1342.3179841897202</v>
      </c>
    </row>
    <row r="13615" spans="1:4" x14ac:dyDescent="0.2">
      <c r="A13615" s="489" t="s">
        <v>9257</v>
      </c>
      <c r="B13615" s="489" t="s">
        <v>4893</v>
      </c>
      <c r="C13615" s="490">
        <v>86.881422924901202</v>
      </c>
      <c r="D13615" s="490">
        <v>15.282442292490099</v>
      </c>
    </row>
    <row r="13616" spans="1:4" x14ac:dyDescent="0.2">
      <c r="A13616" s="489" t="s">
        <v>9257</v>
      </c>
      <c r="B13616" s="489" t="s">
        <v>5153</v>
      </c>
      <c r="C13616" s="490">
        <v>616.75</v>
      </c>
      <c r="D13616" s="490">
        <v>0</v>
      </c>
    </row>
    <row r="13617" spans="1:4" x14ac:dyDescent="0.2">
      <c r="A13617" s="489" t="s">
        <v>9257</v>
      </c>
      <c r="B13617" s="489" t="s">
        <v>5436</v>
      </c>
      <c r="C13617" s="490">
        <v>2467</v>
      </c>
      <c r="D13617" s="490">
        <v>358.70179999999999</v>
      </c>
    </row>
    <row r="13618" spans="1:4" x14ac:dyDescent="0.2">
      <c r="A13618" s="489" t="s">
        <v>9257</v>
      </c>
      <c r="B13618" s="489" t="s">
        <v>4010</v>
      </c>
      <c r="C13618" s="490">
        <v>4985</v>
      </c>
      <c r="D13618" s="490">
        <v>1432.6890000000001</v>
      </c>
    </row>
    <row r="13619" spans="1:4" x14ac:dyDescent="0.2">
      <c r="A13619" s="489" t="s">
        <v>9257</v>
      </c>
      <c r="B13619" s="489" t="s">
        <v>5153</v>
      </c>
      <c r="C13619" s="490">
        <v>2604</v>
      </c>
      <c r="D13619" s="490">
        <v>0</v>
      </c>
    </row>
    <row r="13620" spans="1:4" x14ac:dyDescent="0.2">
      <c r="A13620" s="489" t="s">
        <v>9257</v>
      </c>
      <c r="B13620" s="489" t="s">
        <v>5431</v>
      </c>
      <c r="C13620" s="490">
        <v>6076</v>
      </c>
      <c r="D13620" s="490">
        <v>967.29920000000004</v>
      </c>
    </row>
    <row r="13621" spans="1:4" x14ac:dyDescent="0.2">
      <c r="A13621" s="489" t="s">
        <v>9257</v>
      </c>
      <c r="B13621" s="489" t="s">
        <v>3275</v>
      </c>
      <c r="C13621" s="490">
        <v>7855</v>
      </c>
      <c r="D13621" s="490">
        <v>2674.6275000000001</v>
      </c>
    </row>
    <row r="13622" spans="1:4" x14ac:dyDescent="0.2">
      <c r="A13622" s="489" t="s">
        <v>9257</v>
      </c>
      <c r="B13622" s="489" t="s">
        <v>5153</v>
      </c>
      <c r="C13622" s="490">
        <v>1648</v>
      </c>
      <c r="D13622" s="490">
        <v>0</v>
      </c>
    </row>
    <row r="13623" spans="1:4" x14ac:dyDescent="0.2">
      <c r="A13623" s="489" t="s">
        <v>9257</v>
      </c>
      <c r="B13623" s="489" t="s">
        <v>4884</v>
      </c>
      <c r="C13623" s="490">
        <v>3856</v>
      </c>
      <c r="D13623" s="490">
        <v>729.55520000000001</v>
      </c>
    </row>
    <row r="13624" spans="1:4" x14ac:dyDescent="0.2">
      <c r="A13624" s="489" t="s">
        <v>9257</v>
      </c>
      <c r="B13624" s="489" t="s">
        <v>5884</v>
      </c>
      <c r="C13624" s="490">
        <v>1838</v>
      </c>
      <c r="D13624" s="490">
        <v>233.24220000000003</v>
      </c>
    </row>
    <row r="13625" spans="1:4" x14ac:dyDescent="0.2">
      <c r="A13625" s="489" t="s">
        <v>9257</v>
      </c>
      <c r="B13625" s="489" t="s">
        <v>5153</v>
      </c>
      <c r="C13625" s="490">
        <v>3250</v>
      </c>
      <c r="D13625" s="490">
        <v>0</v>
      </c>
    </row>
    <row r="13626" spans="1:4" x14ac:dyDescent="0.2">
      <c r="A13626" s="489" t="s">
        <v>9257</v>
      </c>
      <c r="B13626" s="489" t="s">
        <v>5432</v>
      </c>
      <c r="C13626" s="490">
        <v>8466.4473684210498</v>
      </c>
      <c r="D13626" s="490">
        <v>1323.3057236842101</v>
      </c>
    </row>
    <row r="13627" spans="1:4" x14ac:dyDescent="0.2">
      <c r="A13627" s="489" t="s">
        <v>9257</v>
      </c>
      <c r="B13627" s="489" t="s">
        <v>5452</v>
      </c>
      <c r="C13627" s="490">
        <v>4402.5526315789502</v>
      </c>
      <c r="D13627" s="490">
        <v>652.89855526315807</v>
      </c>
    </row>
    <row r="13628" spans="1:4" x14ac:dyDescent="0.2">
      <c r="A13628" s="489" t="s">
        <v>9257</v>
      </c>
      <c r="B13628" s="489" t="s">
        <v>5153</v>
      </c>
      <c r="C13628" s="490">
        <v>1746</v>
      </c>
      <c r="D13628" s="490">
        <v>0</v>
      </c>
    </row>
    <row r="13629" spans="1:4" x14ac:dyDescent="0.2">
      <c r="A13629" s="489" t="s">
        <v>9257</v>
      </c>
      <c r="B13629" s="489" t="s">
        <v>4880</v>
      </c>
      <c r="C13629" s="490">
        <v>3633</v>
      </c>
      <c r="D13629" s="490">
        <v>694.2663</v>
      </c>
    </row>
    <row r="13630" spans="1:4" x14ac:dyDescent="0.2">
      <c r="A13630" s="489" t="s">
        <v>9257</v>
      </c>
      <c r="B13630" s="489" t="s">
        <v>4010</v>
      </c>
      <c r="C13630" s="490">
        <v>4226</v>
      </c>
      <c r="D13630" s="490">
        <v>1214.5524</v>
      </c>
    </row>
    <row r="13631" spans="1:4" x14ac:dyDescent="0.2">
      <c r="A13631" s="489" t="s">
        <v>9257</v>
      </c>
      <c r="B13631" s="489" t="s">
        <v>4014</v>
      </c>
      <c r="C13631" s="490">
        <v>1925</v>
      </c>
      <c r="D13631" s="490">
        <v>553.245</v>
      </c>
    </row>
    <row r="13632" spans="1:4" x14ac:dyDescent="0.2">
      <c r="A13632" s="489" t="s">
        <v>9257</v>
      </c>
      <c r="B13632" s="489" t="s">
        <v>4015</v>
      </c>
      <c r="C13632" s="490">
        <v>-1845.3000000000002</v>
      </c>
      <c r="D13632" s="490">
        <v>-302.26014000000004</v>
      </c>
    </row>
    <row r="13633" spans="1:4" x14ac:dyDescent="0.2">
      <c r="A13633" s="489" t="s">
        <v>9257</v>
      </c>
      <c r="B13633" s="489" t="s">
        <v>4016</v>
      </c>
      <c r="C13633" s="490">
        <v>-79.7</v>
      </c>
      <c r="D13633" s="490">
        <v>-9.5640000000000001</v>
      </c>
    </row>
    <row r="13634" spans="1:4" x14ac:dyDescent="0.2">
      <c r="A13634" s="489" t="s">
        <v>9257</v>
      </c>
      <c r="B13634" s="489" t="s">
        <v>4827</v>
      </c>
      <c r="C13634" s="490">
        <v>10035</v>
      </c>
      <c r="D13634" s="490">
        <v>2451.5505000000003</v>
      </c>
    </row>
    <row r="13635" spans="1:4" x14ac:dyDescent="0.2">
      <c r="A13635" s="489" t="s">
        <v>9257</v>
      </c>
      <c r="B13635" s="489" t="s">
        <v>4832</v>
      </c>
      <c r="C13635" s="490">
        <v>1070</v>
      </c>
      <c r="D13635" s="490">
        <v>261.40100000000001</v>
      </c>
    </row>
    <row r="13636" spans="1:4" x14ac:dyDescent="0.2">
      <c r="A13636" s="489" t="s">
        <v>9257</v>
      </c>
      <c r="B13636" s="489" t="s">
        <v>4833</v>
      </c>
      <c r="C13636" s="490">
        <v>-1070</v>
      </c>
      <c r="D13636" s="490">
        <v>-175.26600000000002</v>
      </c>
    </row>
    <row r="13637" spans="1:4" x14ac:dyDescent="0.2">
      <c r="A13637" s="489" t="s">
        <v>9257</v>
      </c>
      <c r="B13637" s="489" t="s">
        <v>1105</v>
      </c>
      <c r="C13637" s="490">
        <v>3046</v>
      </c>
      <c r="D13637" s="490">
        <v>1541.8852000000002</v>
      </c>
    </row>
    <row r="13638" spans="1:4" x14ac:dyDescent="0.2">
      <c r="A13638" s="489" t="s">
        <v>9257</v>
      </c>
      <c r="B13638" s="489" t="s">
        <v>1108</v>
      </c>
      <c r="C13638" s="490">
        <v>23598.772913195</v>
      </c>
      <c r="D13638" s="490">
        <v>13545.695652173901</v>
      </c>
    </row>
    <row r="13639" spans="1:4" x14ac:dyDescent="0.2">
      <c r="A13639" s="489" t="s">
        <v>9257</v>
      </c>
      <c r="B13639" s="489" t="s">
        <v>1109</v>
      </c>
      <c r="C13639" s="490">
        <v>55063.8034641216</v>
      </c>
      <c r="D13639" s="490">
        <v>30064.836691410401</v>
      </c>
    </row>
    <row r="13640" spans="1:4" x14ac:dyDescent="0.2">
      <c r="A13640" s="489" t="s">
        <v>9257</v>
      </c>
      <c r="B13640" s="489" t="s">
        <v>1110</v>
      </c>
      <c r="C13640" s="490">
        <v>855990.42362268304</v>
      </c>
      <c r="D13640" s="490">
        <v>462234.82875624899</v>
      </c>
    </row>
    <row r="13641" spans="1:4" x14ac:dyDescent="0.2">
      <c r="A13641" s="489" t="s">
        <v>9257</v>
      </c>
      <c r="B13641" s="489" t="s">
        <v>1110</v>
      </c>
      <c r="C13641" s="490">
        <v>1017492</v>
      </c>
      <c r="D13641" s="490">
        <v>549445.68000000005</v>
      </c>
    </row>
    <row r="13642" spans="1:4" x14ac:dyDescent="0.2">
      <c r="A13642" s="489" t="s">
        <v>9257</v>
      </c>
      <c r="B13642" s="489" t="s">
        <v>1108</v>
      </c>
      <c r="C13642" s="490">
        <v>27197.2385428907</v>
      </c>
      <c r="D13642" s="490">
        <v>15611.2149236193</v>
      </c>
    </row>
    <row r="13643" spans="1:4" x14ac:dyDescent="0.2">
      <c r="A13643" s="489" t="s">
        <v>9257</v>
      </c>
      <c r="B13643" s="489" t="s">
        <v>1109</v>
      </c>
      <c r="C13643" s="490">
        <v>63460.223266745001</v>
      </c>
      <c r="D13643" s="490">
        <v>34649.281903642797</v>
      </c>
    </row>
    <row r="13644" spans="1:4" x14ac:dyDescent="0.2">
      <c r="A13644" s="489" t="s">
        <v>9257</v>
      </c>
      <c r="B13644" s="489" t="s">
        <v>1110</v>
      </c>
      <c r="C13644" s="490">
        <v>989435.53819036402</v>
      </c>
      <c r="D13644" s="490">
        <v>534295.190622797</v>
      </c>
    </row>
    <row r="13645" spans="1:4" x14ac:dyDescent="0.2">
      <c r="A13645" s="489" t="s">
        <v>9257</v>
      </c>
      <c r="B13645" s="489" t="s">
        <v>1110</v>
      </c>
      <c r="C13645" s="490">
        <v>1217859</v>
      </c>
      <c r="D13645" s="490">
        <v>657643.86</v>
      </c>
    </row>
    <row r="13646" spans="1:4" x14ac:dyDescent="0.2">
      <c r="A13646" s="489" t="s">
        <v>9257</v>
      </c>
      <c r="B13646" s="489" t="s">
        <v>173</v>
      </c>
      <c r="C13646" s="490">
        <v>26868.825396825301</v>
      </c>
      <c r="D13646" s="490">
        <v>11556.281803174599</v>
      </c>
    </row>
    <row r="13647" spans="1:4" x14ac:dyDescent="0.2">
      <c r="A13647" s="489" t="s">
        <v>9257</v>
      </c>
      <c r="B13647" s="489" t="s">
        <v>175</v>
      </c>
      <c r="C13647" s="490">
        <v>62693.925925925898</v>
      </c>
      <c r="D13647" s="490">
        <v>25648.085096296301</v>
      </c>
    </row>
    <row r="13648" spans="1:4" x14ac:dyDescent="0.2">
      <c r="A13648" s="489" t="s">
        <v>9257</v>
      </c>
      <c r="B13648" s="489" t="s">
        <v>176</v>
      </c>
      <c r="C13648" s="490">
        <v>164347.6486772486</v>
      </c>
      <c r="D13648" s="490">
        <v>65048.799346454995</v>
      </c>
    </row>
    <row r="13649" spans="1:4" x14ac:dyDescent="0.2">
      <c r="A13649" s="489" t="s">
        <v>9257</v>
      </c>
      <c r="B13649" s="489" t="s">
        <v>4010</v>
      </c>
      <c r="C13649" s="490">
        <v>6227.15146423036</v>
      </c>
      <c r="D13649" s="490">
        <v>1789.6833308198102</v>
      </c>
    </row>
    <row r="13650" spans="1:4" x14ac:dyDescent="0.2">
      <c r="A13650" s="489" t="s">
        <v>9257</v>
      </c>
      <c r="B13650" s="489" t="s">
        <v>4014</v>
      </c>
      <c r="C13650" s="490">
        <v>23786.809707153901</v>
      </c>
      <c r="D13650" s="490">
        <v>6836.3291098360405</v>
      </c>
    </row>
    <row r="13651" spans="1:4" x14ac:dyDescent="0.2">
      <c r="A13651" s="489" t="s">
        <v>9257</v>
      </c>
      <c r="B13651" s="489" t="s">
        <v>4015</v>
      </c>
      <c r="C13651" s="490">
        <v>-9004.1883514152905</v>
      </c>
      <c r="D13651" s="490">
        <v>-1474.8860519618202</v>
      </c>
    </row>
    <row r="13652" spans="1:4" x14ac:dyDescent="0.2">
      <c r="A13652" s="489" t="s">
        <v>9257</v>
      </c>
      <c r="B13652" s="489" t="s">
        <v>4016</v>
      </c>
      <c r="C13652" s="490">
        <v>-14782.6213557386</v>
      </c>
      <c r="D13652" s="490">
        <v>-1773.91456268864</v>
      </c>
    </row>
    <row r="13653" spans="1:4" x14ac:dyDescent="0.2">
      <c r="A13653" s="489" t="s">
        <v>9257</v>
      </c>
      <c r="B13653" s="489" t="s">
        <v>4011</v>
      </c>
      <c r="C13653" s="490">
        <v>14530.020083204201</v>
      </c>
      <c r="D13653" s="490">
        <v>3971.0544887397</v>
      </c>
    </row>
    <row r="13654" spans="1:4" x14ac:dyDescent="0.2">
      <c r="A13654" s="489" t="s">
        <v>9257</v>
      </c>
      <c r="B13654" s="489" t="s">
        <v>4017</v>
      </c>
      <c r="C13654" s="490">
        <v>55502.555983359198</v>
      </c>
      <c r="D13654" s="490">
        <v>15168.8485502521</v>
      </c>
    </row>
    <row r="13655" spans="1:4" x14ac:dyDescent="0.2">
      <c r="A13655" s="489" t="s">
        <v>9257</v>
      </c>
      <c r="B13655" s="489" t="s">
        <v>4018</v>
      </c>
      <c r="C13655" s="490">
        <v>-21009.772819968999</v>
      </c>
      <c r="D13655" s="490">
        <v>-3441.4007879109204</v>
      </c>
    </row>
    <row r="13656" spans="1:4" x14ac:dyDescent="0.2">
      <c r="A13656" s="489" t="s">
        <v>9257</v>
      </c>
      <c r="B13656" s="489" t="s">
        <v>4012</v>
      </c>
      <c r="C13656" s="490">
        <v>4689.0450525654605</v>
      </c>
      <c r="D13656" s="490">
        <v>1212.5870505934301</v>
      </c>
    </row>
    <row r="13657" spans="1:4" x14ac:dyDescent="0.2">
      <c r="A13657" s="489" t="s">
        <v>9257</v>
      </c>
      <c r="B13657" s="489" t="s">
        <v>4020</v>
      </c>
      <c r="C13657" s="490">
        <v>17911.4677094869</v>
      </c>
      <c r="D13657" s="490">
        <v>4631.9055496733099</v>
      </c>
    </row>
    <row r="13658" spans="1:4" x14ac:dyDescent="0.2">
      <c r="A13658" s="489" t="s">
        <v>9257</v>
      </c>
      <c r="B13658" s="489" t="s">
        <v>4021</v>
      </c>
      <c r="C13658" s="490">
        <v>-6780.1538286157102</v>
      </c>
      <c r="D13658" s="490">
        <v>-1110.5891971272501</v>
      </c>
    </row>
    <row r="13659" spans="1:4" x14ac:dyDescent="0.2">
      <c r="A13659" s="489" t="s">
        <v>9257</v>
      </c>
      <c r="B13659" s="489" t="s">
        <v>4019</v>
      </c>
      <c r="C13659" s="490">
        <v>-34492.783163390202</v>
      </c>
      <c r="D13659" s="490">
        <v>-4139.1339796068205</v>
      </c>
    </row>
    <row r="13660" spans="1:4" x14ac:dyDescent="0.2">
      <c r="A13660" s="489" t="s">
        <v>9257</v>
      </c>
      <c r="B13660" s="489" t="s">
        <v>4022</v>
      </c>
      <c r="C13660" s="490">
        <v>-11131.313880871201</v>
      </c>
      <c r="D13660" s="490">
        <v>-1335.7576657045402</v>
      </c>
    </row>
    <row r="13661" spans="1:4" x14ac:dyDescent="0.2">
      <c r="A13661" s="489" t="s">
        <v>9257</v>
      </c>
      <c r="B13661" s="489" t="s">
        <v>4010</v>
      </c>
      <c r="C13661" s="490">
        <v>28840.575649928302</v>
      </c>
      <c r="D13661" s="490">
        <v>8288.7814417893806</v>
      </c>
    </row>
    <row r="13662" spans="1:4" x14ac:dyDescent="0.2">
      <c r="A13662" s="489" t="s">
        <v>9257</v>
      </c>
      <c r="B13662" s="489" t="s">
        <v>4011</v>
      </c>
      <c r="C13662" s="490">
        <v>67294.676516499298</v>
      </c>
      <c r="D13662" s="490">
        <v>18391.635091959299</v>
      </c>
    </row>
    <row r="13663" spans="1:4" x14ac:dyDescent="0.2">
      <c r="A13663" s="489" t="s">
        <v>9257</v>
      </c>
      <c r="B13663" s="489" t="s">
        <v>4012</v>
      </c>
      <c r="C13663" s="490">
        <v>63064.725421176503</v>
      </c>
      <c r="D13663" s="490">
        <v>16308.537993916201</v>
      </c>
    </row>
    <row r="13664" spans="1:4" x14ac:dyDescent="0.2">
      <c r="A13664" s="489" t="s">
        <v>9257</v>
      </c>
      <c r="B13664" s="489" t="s">
        <v>4846</v>
      </c>
      <c r="C13664" s="490">
        <v>142328.240832396</v>
      </c>
      <c r="D13664" s="490">
        <v>31283.747334960601</v>
      </c>
    </row>
    <row r="13665" spans="1:4" x14ac:dyDescent="0.2">
      <c r="A13665" s="489" t="s">
        <v>9257</v>
      </c>
      <c r="B13665" s="489" t="s">
        <v>1105</v>
      </c>
      <c r="C13665" s="490">
        <v>1902.5</v>
      </c>
      <c r="D13665" s="490">
        <v>963.04550000000006</v>
      </c>
    </row>
    <row r="13666" spans="1:4" x14ac:dyDescent="0.2">
      <c r="A13666" s="489" t="s">
        <v>9257</v>
      </c>
      <c r="B13666" s="489" t="s">
        <v>1105</v>
      </c>
      <c r="C13666" s="490">
        <v>3359</v>
      </c>
      <c r="D13666" s="490">
        <v>1700.3258000000001</v>
      </c>
    </row>
    <row r="13667" spans="1:4" x14ac:dyDescent="0.2">
      <c r="A13667" s="489" t="s">
        <v>9257</v>
      </c>
      <c r="B13667" s="489" t="s">
        <v>1105</v>
      </c>
      <c r="C13667" s="490">
        <v>1946</v>
      </c>
      <c r="D13667" s="490">
        <v>985.0652</v>
      </c>
    </row>
    <row r="13668" spans="1:4" x14ac:dyDescent="0.2">
      <c r="A13668" s="489" t="s">
        <v>9257</v>
      </c>
      <c r="B13668" s="489" t="s">
        <v>1107</v>
      </c>
      <c r="C13668" s="490">
        <v>6.8999999999999995</v>
      </c>
      <c r="D13668" s="490">
        <v>3.1533000000000002</v>
      </c>
    </row>
    <row r="13669" spans="1:4" x14ac:dyDescent="0.2">
      <c r="A13669" s="489" t="s">
        <v>9257</v>
      </c>
      <c r="B13669" s="489" t="s">
        <v>1108</v>
      </c>
      <c r="C13669" s="490">
        <v>26066</v>
      </c>
      <c r="D13669" s="490">
        <v>14961.884</v>
      </c>
    </row>
    <row r="13670" spans="1:4" x14ac:dyDescent="0.2">
      <c r="A13670" s="489" t="s">
        <v>9257</v>
      </c>
      <c r="B13670" s="489" t="s">
        <v>1107</v>
      </c>
      <c r="C13670" s="490">
        <v>2023</v>
      </c>
      <c r="D13670" s="490">
        <v>924.51100000000008</v>
      </c>
    </row>
    <row r="13671" spans="1:4" x14ac:dyDescent="0.2">
      <c r="A13671" s="489" t="s">
        <v>9257</v>
      </c>
      <c r="B13671" s="489" t="s">
        <v>1108</v>
      </c>
      <c r="C13671" s="490">
        <v>10551.300000000001</v>
      </c>
      <c r="D13671" s="490">
        <v>6056.4462000000003</v>
      </c>
    </row>
    <row r="13672" spans="1:4" x14ac:dyDescent="0.2">
      <c r="A13672" s="489" t="s">
        <v>9257</v>
      </c>
      <c r="B13672" s="489" t="s">
        <v>1108</v>
      </c>
      <c r="C13672" s="490">
        <v>5772</v>
      </c>
      <c r="D13672" s="490">
        <v>3313.1280000000002</v>
      </c>
    </row>
    <row r="13673" spans="1:4" x14ac:dyDescent="0.2">
      <c r="A13673" s="489" t="s">
        <v>9257</v>
      </c>
      <c r="B13673" s="489" t="s">
        <v>1108</v>
      </c>
      <c r="C13673" s="490">
        <v>27210</v>
      </c>
      <c r="D13673" s="490">
        <v>15618.54</v>
      </c>
    </row>
    <row r="13674" spans="1:4" x14ac:dyDescent="0.2">
      <c r="A13674" s="489" t="s">
        <v>9257</v>
      </c>
      <c r="B13674" s="489" t="s">
        <v>1108</v>
      </c>
      <c r="C13674" s="490">
        <v>3286.8</v>
      </c>
      <c r="D13674" s="490">
        <v>1886.6232</v>
      </c>
    </row>
    <row r="13675" spans="1:4" x14ac:dyDescent="0.2">
      <c r="A13675" s="489" t="s">
        <v>9257</v>
      </c>
      <c r="B13675" s="489" t="s">
        <v>1108</v>
      </c>
      <c r="C13675" s="490">
        <v>5987</v>
      </c>
      <c r="D13675" s="490">
        <v>3436.538</v>
      </c>
    </row>
    <row r="13676" spans="1:4" x14ac:dyDescent="0.2">
      <c r="A13676" s="489" t="s">
        <v>9257</v>
      </c>
      <c r="B13676" s="489" t="s">
        <v>1115</v>
      </c>
      <c r="C13676" s="490">
        <v>2791</v>
      </c>
      <c r="D13676" s="490">
        <v>1521.9323000000002</v>
      </c>
    </row>
    <row r="13677" spans="1:4" x14ac:dyDescent="0.2">
      <c r="A13677" s="489" t="s">
        <v>9257</v>
      </c>
      <c r="B13677" s="489" t="s">
        <v>1115</v>
      </c>
      <c r="C13677" s="490">
        <v>4315</v>
      </c>
      <c r="D13677" s="490">
        <v>2352.9695000000002</v>
      </c>
    </row>
    <row r="13678" spans="1:4" x14ac:dyDescent="0.2">
      <c r="A13678" s="489" t="s">
        <v>9257</v>
      </c>
      <c r="B13678" s="489" t="s">
        <v>1115</v>
      </c>
      <c r="C13678" s="490">
        <v>8494</v>
      </c>
      <c r="D13678" s="490">
        <v>4631.7782000000007</v>
      </c>
    </row>
    <row r="13679" spans="1:4" x14ac:dyDescent="0.2">
      <c r="A13679" s="489" t="s">
        <v>9257</v>
      </c>
      <c r="B13679" s="489" t="s">
        <v>1115</v>
      </c>
      <c r="C13679" s="490">
        <v>2711</v>
      </c>
      <c r="D13679" s="490">
        <v>1478.3083000000001</v>
      </c>
    </row>
    <row r="13680" spans="1:4" x14ac:dyDescent="0.2">
      <c r="A13680" s="489" t="s">
        <v>9257</v>
      </c>
      <c r="B13680" s="489" t="s">
        <v>1115</v>
      </c>
      <c r="C13680" s="490">
        <v>4632.5</v>
      </c>
      <c r="D13680" s="490">
        <v>2526.1022499999999</v>
      </c>
    </row>
    <row r="13681" spans="1:4" x14ac:dyDescent="0.2">
      <c r="A13681" s="489" t="s">
        <v>9257</v>
      </c>
      <c r="B13681" s="489" t="s">
        <v>1107</v>
      </c>
      <c r="C13681" s="490">
        <v>2233</v>
      </c>
      <c r="D13681" s="490">
        <v>1020.481</v>
      </c>
    </row>
    <row r="13682" spans="1:4" x14ac:dyDescent="0.2">
      <c r="A13682" s="489" t="s">
        <v>9257</v>
      </c>
      <c r="B13682" s="489" t="s">
        <v>1107</v>
      </c>
      <c r="C13682" s="490">
        <v>2708</v>
      </c>
      <c r="D13682" s="490">
        <v>1237.556</v>
      </c>
    </row>
    <row r="13683" spans="1:4" x14ac:dyDescent="0.2">
      <c r="A13683" s="489" t="s">
        <v>9257</v>
      </c>
      <c r="B13683" s="489" t="s">
        <v>1107</v>
      </c>
      <c r="C13683" s="490">
        <v>1804</v>
      </c>
      <c r="D13683" s="490">
        <v>824.428</v>
      </c>
    </row>
    <row r="13684" spans="1:4" x14ac:dyDescent="0.2">
      <c r="A13684" s="489" t="s">
        <v>9257</v>
      </c>
      <c r="B13684" s="489" t="s">
        <v>1107</v>
      </c>
      <c r="C13684" s="490">
        <v>1616</v>
      </c>
      <c r="D13684" s="490">
        <v>738.51200000000006</v>
      </c>
    </row>
    <row r="13685" spans="1:4" x14ac:dyDescent="0.2">
      <c r="A13685" s="489" t="s">
        <v>9257</v>
      </c>
      <c r="B13685" s="489" t="s">
        <v>1107</v>
      </c>
      <c r="C13685" s="490">
        <v>1805</v>
      </c>
      <c r="D13685" s="490">
        <v>824.88499999999999</v>
      </c>
    </row>
    <row r="13686" spans="1:4" x14ac:dyDescent="0.2">
      <c r="A13686" s="489" t="s">
        <v>9257</v>
      </c>
      <c r="B13686" s="489" t="s">
        <v>1107</v>
      </c>
      <c r="C13686" s="490">
        <v>1595</v>
      </c>
      <c r="D13686" s="490">
        <v>728.91500000000008</v>
      </c>
    </row>
    <row r="13687" spans="1:4" x14ac:dyDescent="0.2">
      <c r="A13687" s="489" t="s">
        <v>9257</v>
      </c>
      <c r="B13687" s="489" t="s">
        <v>1107</v>
      </c>
      <c r="C13687" s="490">
        <v>1444.20255976</v>
      </c>
      <c r="D13687" s="490">
        <v>660.00056981032003</v>
      </c>
    </row>
    <row r="13688" spans="1:4" x14ac:dyDescent="0.2">
      <c r="A13688" s="489" t="s">
        <v>9257</v>
      </c>
      <c r="B13688" s="489" t="s">
        <v>1115</v>
      </c>
      <c r="C13688" s="490">
        <v>13004</v>
      </c>
      <c r="D13688" s="490">
        <v>7091.0812000000005</v>
      </c>
    </row>
    <row r="13689" spans="1:4" x14ac:dyDescent="0.2">
      <c r="A13689" s="489" t="s">
        <v>9257</v>
      </c>
      <c r="B13689" s="489" t="s">
        <v>1115</v>
      </c>
      <c r="C13689" s="490">
        <v>4529</v>
      </c>
      <c r="D13689" s="490">
        <v>2469.6637000000001</v>
      </c>
    </row>
    <row r="13690" spans="1:4" x14ac:dyDescent="0.2">
      <c r="A13690" s="489" t="s">
        <v>9257</v>
      </c>
      <c r="B13690" s="489" t="s">
        <v>1115</v>
      </c>
      <c r="C13690" s="490">
        <v>5881</v>
      </c>
      <c r="D13690" s="490">
        <v>3206.9093000000003</v>
      </c>
    </row>
    <row r="13691" spans="1:4" x14ac:dyDescent="0.2">
      <c r="A13691" s="489" t="s">
        <v>9257</v>
      </c>
      <c r="B13691" s="489" t="s">
        <v>1122</v>
      </c>
      <c r="C13691" s="490">
        <v>13852</v>
      </c>
      <c r="D13691" s="490">
        <v>7175.3360000000002</v>
      </c>
    </row>
    <row r="13692" spans="1:4" x14ac:dyDescent="0.2">
      <c r="A13692" s="489" t="s">
        <v>9257</v>
      </c>
      <c r="B13692" s="489" t="s">
        <v>1122</v>
      </c>
      <c r="C13692" s="490">
        <v>18615</v>
      </c>
      <c r="D13692" s="490">
        <v>9642.57</v>
      </c>
    </row>
    <row r="13693" spans="1:4" x14ac:dyDescent="0.2">
      <c r="A13693" s="489" t="s">
        <v>9257</v>
      </c>
      <c r="B13693" s="489" t="s">
        <v>1122</v>
      </c>
      <c r="C13693" s="490">
        <v>6297</v>
      </c>
      <c r="D13693" s="490">
        <v>3261.846</v>
      </c>
    </row>
    <row r="13694" spans="1:4" x14ac:dyDescent="0.2">
      <c r="A13694" s="489" t="s">
        <v>9257</v>
      </c>
      <c r="B13694" s="489" t="s">
        <v>1122</v>
      </c>
      <c r="C13694" s="490">
        <v>14089</v>
      </c>
      <c r="D13694" s="490">
        <v>7298.1020000000008</v>
      </c>
    </row>
    <row r="13695" spans="1:4" x14ac:dyDescent="0.2">
      <c r="A13695" s="489" t="s">
        <v>9257</v>
      </c>
      <c r="B13695" s="489" t="s">
        <v>1122</v>
      </c>
      <c r="C13695" s="490">
        <v>12884</v>
      </c>
      <c r="D13695" s="490">
        <v>6673.9120000000003</v>
      </c>
    </row>
    <row r="13696" spans="1:4" x14ac:dyDescent="0.2">
      <c r="A13696" s="489" t="s">
        <v>9257</v>
      </c>
      <c r="B13696" s="489" t="s">
        <v>1122</v>
      </c>
      <c r="C13696" s="490">
        <v>4995</v>
      </c>
      <c r="D13696" s="490">
        <v>2587.4100000000003</v>
      </c>
    </row>
    <row r="13697" spans="1:4" x14ac:dyDescent="0.2">
      <c r="A13697" s="489" t="s">
        <v>9257</v>
      </c>
      <c r="B13697" s="489" t="s">
        <v>1122</v>
      </c>
      <c r="C13697" s="490">
        <v>5591</v>
      </c>
      <c r="D13697" s="490">
        <v>2896.1379999999999</v>
      </c>
    </row>
    <row r="13698" spans="1:4" x14ac:dyDescent="0.2">
      <c r="A13698" s="489" t="s">
        <v>9257</v>
      </c>
      <c r="B13698" s="489" t="s">
        <v>1122</v>
      </c>
      <c r="C13698" s="490">
        <v>5942</v>
      </c>
      <c r="D13698" s="490">
        <v>3077.9560000000001</v>
      </c>
    </row>
    <row r="13699" spans="1:4" x14ac:dyDescent="0.2">
      <c r="A13699" s="489" t="s">
        <v>9257</v>
      </c>
      <c r="B13699" s="489" t="s">
        <v>1122</v>
      </c>
      <c r="C13699" s="490">
        <v>21673</v>
      </c>
      <c r="D13699" s="490">
        <v>11226.614</v>
      </c>
    </row>
    <row r="13700" spans="1:4" x14ac:dyDescent="0.2">
      <c r="A13700" s="489" t="s">
        <v>9257</v>
      </c>
      <c r="B13700" s="489" t="s">
        <v>1122</v>
      </c>
      <c r="C13700" s="490">
        <v>2953.9</v>
      </c>
      <c r="D13700" s="490">
        <v>1530.1202000000001</v>
      </c>
    </row>
    <row r="13701" spans="1:4" x14ac:dyDescent="0.2">
      <c r="A13701" s="489" t="s">
        <v>9257</v>
      </c>
      <c r="B13701" s="489" t="s">
        <v>1122</v>
      </c>
      <c r="C13701" s="490">
        <v>27368.7662337662</v>
      </c>
      <c r="D13701" s="490">
        <v>14177.020909090901</v>
      </c>
    </row>
    <row r="13702" spans="1:4" x14ac:dyDescent="0.2">
      <c r="A13702" s="489" t="s">
        <v>9257</v>
      </c>
      <c r="B13702" s="489" t="s">
        <v>1123</v>
      </c>
      <c r="C13702" s="490">
        <v>729.83376623376603</v>
      </c>
      <c r="D13702" s="490">
        <v>359.66208</v>
      </c>
    </row>
    <row r="13703" spans="1:4" x14ac:dyDescent="0.2">
      <c r="A13703" s="489" t="s">
        <v>9257</v>
      </c>
      <c r="B13703" s="489" t="s">
        <v>1122</v>
      </c>
      <c r="C13703" s="490">
        <v>3674</v>
      </c>
      <c r="D13703" s="490">
        <v>1903.1320000000001</v>
      </c>
    </row>
    <row r="13704" spans="1:4" x14ac:dyDescent="0.2">
      <c r="A13704" s="489" t="s">
        <v>9257</v>
      </c>
      <c r="B13704" s="489" t="s">
        <v>1122</v>
      </c>
      <c r="C13704" s="490">
        <v>9254</v>
      </c>
      <c r="D13704" s="490">
        <v>4793.5720000000001</v>
      </c>
    </row>
    <row r="13705" spans="1:4" x14ac:dyDescent="0.2">
      <c r="A13705" s="489" t="s">
        <v>9257</v>
      </c>
      <c r="B13705" s="489" t="s">
        <v>1122</v>
      </c>
      <c r="C13705" s="490">
        <v>7588</v>
      </c>
      <c r="D13705" s="490">
        <v>3930.5840000000003</v>
      </c>
    </row>
    <row r="13706" spans="1:4" x14ac:dyDescent="0.2">
      <c r="A13706" s="489" t="s">
        <v>9257</v>
      </c>
      <c r="B13706" s="489" t="s">
        <v>1122</v>
      </c>
      <c r="C13706" s="490">
        <v>3064</v>
      </c>
      <c r="D13706" s="490">
        <v>1587.152</v>
      </c>
    </row>
    <row r="13707" spans="1:4" x14ac:dyDescent="0.2">
      <c r="A13707" s="489" t="s">
        <v>9257</v>
      </c>
      <c r="B13707" s="489" t="s">
        <v>1122</v>
      </c>
      <c r="C13707" s="490">
        <v>5941.8</v>
      </c>
      <c r="D13707" s="490">
        <v>3077.8524000000002</v>
      </c>
    </row>
    <row r="13708" spans="1:4" x14ac:dyDescent="0.2">
      <c r="A13708" s="489" t="s">
        <v>9257</v>
      </c>
      <c r="B13708" s="489" t="s">
        <v>1122</v>
      </c>
      <c r="C13708" s="490">
        <v>7579</v>
      </c>
      <c r="D13708" s="490">
        <v>3925.922</v>
      </c>
    </row>
    <row r="13709" spans="1:4" x14ac:dyDescent="0.2">
      <c r="A13709" s="489" t="s">
        <v>9257</v>
      </c>
      <c r="B13709" s="489" t="s">
        <v>1122</v>
      </c>
      <c r="C13709" s="490">
        <v>6126</v>
      </c>
      <c r="D13709" s="490">
        <v>3173.268</v>
      </c>
    </row>
    <row r="13710" spans="1:4" x14ac:dyDescent="0.2">
      <c r="A13710" s="489" t="s">
        <v>9257</v>
      </c>
      <c r="B13710" s="489" t="s">
        <v>1122</v>
      </c>
      <c r="C13710" s="490">
        <v>2967</v>
      </c>
      <c r="D13710" s="490">
        <v>1536.9060000000002</v>
      </c>
    </row>
    <row r="13711" spans="1:4" x14ac:dyDescent="0.2">
      <c r="A13711" s="489" t="s">
        <v>9257</v>
      </c>
      <c r="B13711" s="489" t="s">
        <v>1129</v>
      </c>
      <c r="C13711" s="490">
        <v>8875.7000000000007</v>
      </c>
      <c r="D13711" s="490">
        <v>4367.7319699999998</v>
      </c>
    </row>
    <row r="13712" spans="1:4" x14ac:dyDescent="0.2">
      <c r="A13712" s="489" t="s">
        <v>9257</v>
      </c>
      <c r="B13712" s="489" t="s">
        <v>1129</v>
      </c>
      <c r="C13712" s="490">
        <v>7137</v>
      </c>
      <c r="D13712" s="490">
        <v>3512.1177000000002</v>
      </c>
    </row>
    <row r="13713" spans="1:4" x14ac:dyDescent="0.2">
      <c r="A13713" s="489" t="s">
        <v>9257</v>
      </c>
      <c r="B13713" s="489" t="s">
        <v>1129</v>
      </c>
      <c r="C13713" s="490">
        <v>7283.1</v>
      </c>
      <c r="D13713" s="490">
        <v>3584.0135100000002</v>
      </c>
    </row>
    <row r="13714" spans="1:4" x14ac:dyDescent="0.2">
      <c r="A13714" s="489" t="s">
        <v>9257</v>
      </c>
      <c r="B13714" s="489" t="s">
        <v>1129</v>
      </c>
      <c r="C13714" s="490">
        <v>3091</v>
      </c>
      <c r="D13714" s="490">
        <v>1521.0811000000001</v>
      </c>
    </row>
    <row r="13715" spans="1:4" x14ac:dyDescent="0.2">
      <c r="A13715" s="489" t="s">
        <v>9257</v>
      </c>
      <c r="B13715" s="489" t="s">
        <v>1129</v>
      </c>
      <c r="C13715" s="490">
        <v>7162</v>
      </c>
      <c r="D13715" s="490">
        <v>3524.4202</v>
      </c>
    </row>
    <row r="13716" spans="1:4" x14ac:dyDescent="0.2">
      <c r="A13716" s="489" t="s">
        <v>9257</v>
      </c>
      <c r="B13716" s="489" t="s">
        <v>1129</v>
      </c>
      <c r="C13716" s="490">
        <v>5180</v>
      </c>
      <c r="D13716" s="490">
        <v>2549.078</v>
      </c>
    </row>
    <row r="13717" spans="1:4" x14ac:dyDescent="0.2">
      <c r="A13717" s="489" t="s">
        <v>9257</v>
      </c>
      <c r="B13717" s="489" t="s">
        <v>1129</v>
      </c>
      <c r="C13717" s="490">
        <v>4011</v>
      </c>
      <c r="D13717" s="490">
        <v>1973.8131000000001</v>
      </c>
    </row>
    <row r="13718" spans="1:4" x14ac:dyDescent="0.2">
      <c r="A13718" s="489" t="s">
        <v>9257</v>
      </c>
      <c r="B13718" s="489" t="s">
        <v>1129</v>
      </c>
      <c r="C13718" s="490">
        <v>7207</v>
      </c>
      <c r="D13718" s="490">
        <v>3546.5647000000004</v>
      </c>
    </row>
    <row r="13719" spans="1:4" x14ac:dyDescent="0.2">
      <c r="A13719" s="489" t="s">
        <v>9257</v>
      </c>
      <c r="B13719" s="489" t="s">
        <v>1129</v>
      </c>
      <c r="C13719" s="490">
        <v>4510</v>
      </c>
      <c r="D13719" s="490">
        <v>2219.3710000000001</v>
      </c>
    </row>
    <row r="13720" spans="1:4" x14ac:dyDescent="0.2">
      <c r="A13720" s="489" t="s">
        <v>9257</v>
      </c>
      <c r="B13720" s="489" t="s">
        <v>1129</v>
      </c>
      <c r="C13720" s="490">
        <v>4689.4000000000005</v>
      </c>
      <c r="D13720" s="490">
        <v>2307.6537400000002</v>
      </c>
    </row>
    <row r="13721" spans="1:4" x14ac:dyDescent="0.2">
      <c r="A13721" s="489" t="s">
        <v>9257</v>
      </c>
      <c r="B13721" s="489" t="s">
        <v>1129</v>
      </c>
      <c r="C13721" s="490">
        <v>4275</v>
      </c>
      <c r="D13721" s="490">
        <v>2103.7275</v>
      </c>
    </row>
    <row r="13722" spans="1:4" x14ac:dyDescent="0.2">
      <c r="A13722" s="489" t="s">
        <v>9257</v>
      </c>
      <c r="B13722" s="489" t="s">
        <v>1129</v>
      </c>
      <c r="C13722" s="490">
        <v>4294</v>
      </c>
      <c r="D13722" s="490">
        <v>2113.0774000000001</v>
      </c>
    </row>
    <row r="13723" spans="1:4" x14ac:dyDescent="0.2">
      <c r="A13723" s="489" t="s">
        <v>9257</v>
      </c>
      <c r="B13723" s="489" t="s">
        <v>1129</v>
      </c>
      <c r="C13723" s="490">
        <v>4666.7</v>
      </c>
      <c r="D13723" s="490">
        <v>2296.4830700000002</v>
      </c>
    </row>
    <row r="13724" spans="1:4" x14ac:dyDescent="0.2">
      <c r="A13724" s="489" t="s">
        <v>9257</v>
      </c>
      <c r="B13724" s="489" t="s">
        <v>1129</v>
      </c>
      <c r="C13724" s="490">
        <v>5881</v>
      </c>
      <c r="D13724" s="490">
        <v>2894.0401000000002</v>
      </c>
    </row>
    <row r="13725" spans="1:4" x14ac:dyDescent="0.2">
      <c r="A13725" s="489" t="s">
        <v>9257</v>
      </c>
      <c r="B13725" s="489" t="s">
        <v>1129</v>
      </c>
      <c r="C13725" s="490">
        <v>5980</v>
      </c>
      <c r="D13725" s="490">
        <v>2942.7580000000003</v>
      </c>
    </row>
    <row r="13726" spans="1:4" x14ac:dyDescent="0.2">
      <c r="A13726" s="489" t="s">
        <v>9257</v>
      </c>
      <c r="B13726" s="489" t="s">
        <v>1129</v>
      </c>
      <c r="C13726" s="490">
        <v>8154.9000000000005</v>
      </c>
      <c r="D13726" s="490">
        <v>4013.0262900000002</v>
      </c>
    </row>
    <row r="13727" spans="1:4" x14ac:dyDescent="0.2">
      <c r="A13727" s="489" t="s">
        <v>9257</v>
      </c>
      <c r="B13727" s="489" t="s">
        <v>1129</v>
      </c>
      <c r="C13727" s="490">
        <v>3114</v>
      </c>
      <c r="D13727" s="490">
        <v>1532.3994</v>
      </c>
    </row>
    <row r="13728" spans="1:4" x14ac:dyDescent="0.2">
      <c r="A13728" s="489" t="s">
        <v>9257</v>
      </c>
      <c r="B13728" s="489" t="s">
        <v>1129</v>
      </c>
      <c r="C13728" s="490">
        <v>7257</v>
      </c>
      <c r="D13728" s="490">
        <v>3571.1697000000004</v>
      </c>
    </row>
    <row r="13729" spans="1:4" x14ac:dyDescent="0.2">
      <c r="A13729" s="489" t="s">
        <v>9257</v>
      </c>
      <c r="B13729" s="489" t="s">
        <v>1136</v>
      </c>
      <c r="C13729" s="490">
        <v>6984</v>
      </c>
      <c r="D13729" s="490">
        <v>3265.02</v>
      </c>
    </row>
    <row r="13730" spans="1:4" x14ac:dyDescent="0.2">
      <c r="A13730" s="489" t="s">
        <v>9257</v>
      </c>
      <c r="B13730" s="489" t="s">
        <v>1122</v>
      </c>
      <c r="C13730" s="490">
        <v>4946.4000000000005</v>
      </c>
      <c r="D13730" s="490">
        <v>2562.2352000000001</v>
      </c>
    </row>
    <row r="13731" spans="1:4" x14ac:dyDescent="0.2">
      <c r="A13731" s="489" t="s">
        <v>9257</v>
      </c>
      <c r="B13731" s="489" t="s">
        <v>1136</v>
      </c>
      <c r="C13731" s="490">
        <v>10916</v>
      </c>
      <c r="D13731" s="490">
        <v>5103.2300000000005</v>
      </c>
    </row>
    <row r="13732" spans="1:4" x14ac:dyDescent="0.2">
      <c r="A13732" s="489" t="s">
        <v>9257</v>
      </c>
      <c r="B13732" s="489" t="s">
        <v>1129</v>
      </c>
      <c r="C13732" s="490">
        <v>4315.8</v>
      </c>
      <c r="D13732" s="490">
        <v>2123.8051800000003</v>
      </c>
    </row>
    <row r="13733" spans="1:4" x14ac:dyDescent="0.2">
      <c r="A13733" s="489" t="s">
        <v>9257</v>
      </c>
      <c r="B13733" s="489" t="s">
        <v>1136</v>
      </c>
      <c r="C13733" s="490">
        <v>11402.1</v>
      </c>
      <c r="D13733" s="490">
        <v>5330.4817499999999</v>
      </c>
    </row>
    <row r="13734" spans="1:4" x14ac:dyDescent="0.2">
      <c r="A13734" s="489" t="s">
        <v>9257</v>
      </c>
      <c r="B13734" s="489" t="s">
        <v>1136</v>
      </c>
      <c r="C13734" s="490">
        <v>5978</v>
      </c>
      <c r="D13734" s="490">
        <v>2794.7150000000001</v>
      </c>
    </row>
    <row r="13735" spans="1:4" x14ac:dyDescent="0.2">
      <c r="A13735" s="489" t="s">
        <v>9257</v>
      </c>
      <c r="B13735" s="489" t="s">
        <v>1136</v>
      </c>
      <c r="C13735" s="490">
        <v>4102</v>
      </c>
      <c r="D13735" s="490">
        <v>1917.6850000000002</v>
      </c>
    </row>
    <row r="13736" spans="1:4" x14ac:dyDescent="0.2">
      <c r="A13736" s="489" t="s">
        <v>9257</v>
      </c>
      <c r="B13736" s="489" t="s">
        <v>1136</v>
      </c>
      <c r="C13736" s="490">
        <v>3206.4</v>
      </c>
      <c r="D13736" s="490">
        <v>1498.992</v>
      </c>
    </row>
    <row r="13737" spans="1:4" x14ac:dyDescent="0.2">
      <c r="A13737" s="489" t="s">
        <v>9257</v>
      </c>
      <c r="B13737" s="489" t="s">
        <v>1136</v>
      </c>
      <c r="C13737" s="490">
        <v>12877</v>
      </c>
      <c r="D13737" s="490">
        <v>6019.9975000000004</v>
      </c>
    </row>
    <row r="13738" spans="1:4" x14ac:dyDescent="0.2">
      <c r="A13738" s="489" t="s">
        <v>9257</v>
      </c>
      <c r="B13738" s="489" t="s">
        <v>1136</v>
      </c>
      <c r="C13738" s="490">
        <v>8734</v>
      </c>
      <c r="D13738" s="490">
        <v>4083.145</v>
      </c>
    </row>
    <row r="13739" spans="1:4" x14ac:dyDescent="0.2">
      <c r="A13739" s="489" t="s">
        <v>9257</v>
      </c>
      <c r="B13739" s="489" t="s">
        <v>1136</v>
      </c>
      <c r="C13739" s="490">
        <v>12379</v>
      </c>
      <c r="D13739" s="490">
        <v>5787.1824999999999</v>
      </c>
    </row>
    <row r="13740" spans="1:4" x14ac:dyDescent="0.2">
      <c r="A13740" s="489" t="s">
        <v>9257</v>
      </c>
      <c r="B13740" s="489" t="s">
        <v>1136</v>
      </c>
      <c r="C13740" s="490">
        <v>12488</v>
      </c>
      <c r="D13740" s="490">
        <v>5838.14</v>
      </c>
    </row>
    <row r="13741" spans="1:4" x14ac:dyDescent="0.2">
      <c r="A13741" s="489" t="s">
        <v>9257</v>
      </c>
      <c r="B13741" s="489" t="s">
        <v>1136</v>
      </c>
      <c r="C13741" s="490">
        <v>13323</v>
      </c>
      <c r="D13741" s="490">
        <v>6228.5025000000005</v>
      </c>
    </row>
    <row r="13742" spans="1:4" x14ac:dyDescent="0.2">
      <c r="A13742" s="489" t="s">
        <v>9257</v>
      </c>
      <c r="B13742" s="489" t="s">
        <v>1136</v>
      </c>
      <c r="C13742" s="490">
        <v>3770</v>
      </c>
      <c r="D13742" s="490">
        <v>1762.4750000000001</v>
      </c>
    </row>
    <row r="13743" spans="1:4" x14ac:dyDescent="0.2">
      <c r="A13743" s="489" t="s">
        <v>9257</v>
      </c>
      <c r="B13743" s="489" t="s">
        <v>1136</v>
      </c>
      <c r="C13743" s="490">
        <v>10632</v>
      </c>
      <c r="D13743" s="490">
        <v>4970.46</v>
      </c>
    </row>
    <row r="13744" spans="1:4" x14ac:dyDescent="0.2">
      <c r="A13744" s="489" t="s">
        <v>9257</v>
      </c>
      <c r="B13744" s="489" t="s">
        <v>1136</v>
      </c>
      <c r="C13744" s="490">
        <v>3828</v>
      </c>
      <c r="D13744" s="490">
        <v>1789.5900000000001</v>
      </c>
    </row>
    <row r="13745" spans="1:4" x14ac:dyDescent="0.2">
      <c r="A13745" s="489" t="s">
        <v>9257</v>
      </c>
      <c r="B13745" s="489" t="s">
        <v>1136</v>
      </c>
      <c r="C13745" s="490">
        <v>9601</v>
      </c>
      <c r="D13745" s="490">
        <v>4488.4675000000007</v>
      </c>
    </row>
    <row r="13746" spans="1:4" x14ac:dyDescent="0.2">
      <c r="A13746" s="489" t="s">
        <v>9257</v>
      </c>
      <c r="B13746" s="489" t="s">
        <v>1136</v>
      </c>
      <c r="C13746" s="490">
        <v>4602</v>
      </c>
      <c r="D13746" s="490">
        <v>2151.4349999999999</v>
      </c>
    </row>
    <row r="13747" spans="1:4" x14ac:dyDescent="0.2">
      <c r="A13747" s="489" t="s">
        <v>9257</v>
      </c>
      <c r="B13747" s="489" t="s">
        <v>1136</v>
      </c>
      <c r="C13747" s="490">
        <v>5518</v>
      </c>
      <c r="D13747" s="490">
        <v>2579.665</v>
      </c>
    </row>
    <row r="13748" spans="1:4" x14ac:dyDescent="0.2">
      <c r="A13748" s="489" t="s">
        <v>9257</v>
      </c>
      <c r="B13748" s="489" t="s">
        <v>1136</v>
      </c>
      <c r="C13748" s="490">
        <v>8847</v>
      </c>
      <c r="D13748" s="490">
        <v>4135.9724999999999</v>
      </c>
    </row>
    <row r="13749" spans="1:4" x14ac:dyDescent="0.2">
      <c r="A13749" s="489" t="s">
        <v>9257</v>
      </c>
      <c r="B13749" s="489" t="s">
        <v>1136</v>
      </c>
      <c r="C13749" s="490">
        <v>9369</v>
      </c>
      <c r="D13749" s="490">
        <v>4380.0075000000006</v>
      </c>
    </row>
    <row r="13750" spans="1:4" x14ac:dyDescent="0.2">
      <c r="A13750" s="489" t="s">
        <v>9257</v>
      </c>
      <c r="B13750" s="489" t="s">
        <v>1136</v>
      </c>
      <c r="C13750" s="490">
        <v>4445</v>
      </c>
      <c r="D13750" s="490">
        <v>2078.0374999999999</v>
      </c>
    </row>
    <row r="13751" spans="1:4" x14ac:dyDescent="0.2">
      <c r="A13751" s="489" t="s">
        <v>9257</v>
      </c>
      <c r="B13751" s="489" t="s">
        <v>1136</v>
      </c>
      <c r="C13751" s="490">
        <v>7169</v>
      </c>
      <c r="D13751" s="490">
        <v>3351.5075000000002</v>
      </c>
    </row>
    <row r="13752" spans="1:4" x14ac:dyDescent="0.2">
      <c r="A13752" s="489" t="s">
        <v>9257</v>
      </c>
      <c r="B13752" s="489" t="s">
        <v>1136</v>
      </c>
      <c r="C13752" s="490">
        <v>29988.75</v>
      </c>
      <c r="D13752" s="490">
        <v>14019.740625</v>
      </c>
    </row>
    <row r="13753" spans="1:4" x14ac:dyDescent="0.2">
      <c r="A13753" s="489" t="s">
        <v>9257</v>
      </c>
      <c r="B13753" s="489" t="s">
        <v>1137</v>
      </c>
      <c r="C13753" s="490">
        <v>1999.25</v>
      </c>
      <c r="D13753" s="490">
        <v>889.26640000000009</v>
      </c>
    </row>
    <row r="13754" spans="1:4" x14ac:dyDescent="0.2">
      <c r="A13754" s="489" t="s">
        <v>9257</v>
      </c>
      <c r="B13754" s="489" t="s">
        <v>1136</v>
      </c>
      <c r="C13754" s="490">
        <v>3495</v>
      </c>
      <c r="D13754" s="490">
        <v>1633.9125000000001</v>
      </c>
    </row>
    <row r="13755" spans="1:4" x14ac:dyDescent="0.2">
      <c r="A13755" s="489" t="s">
        <v>9257</v>
      </c>
      <c r="B13755" s="489" t="s">
        <v>1136</v>
      </c>
      <c r="C13755" s="490">
        <v>7372</v>
      </c>
      <c r="D13755" s="490">
        <v>3446.4100000000003</v>
      </c>
    </row>
    <row r="13756" spans="1:4" x14ac:dyDescent="0.2">
      <c r="A13756" s="489" t="s">
        <v>9257</v>
      </c>
      <c r="B13756" s="489" t="s">
        <v>1136</v>
      </c>
      <c r="C13756" s="490">
        <v>7972</v>
      </c>
      <c r="D13756" s="490">
        <v>3726.9100000000003</v>
      </c>
    </row>
    <row r="13757" spans="1:4" x14ac:dyDescent="0.2">
      <c r="A13757" s="489" t="s">
        <v>9257</v>
      </c>
      <c r="B13757" s="489" t="s">
        <v>1136</v>
      </c>
      <c r="C13757" s="490">
        <v>5628</v>
      </c>
      <c r="D13757" s="490">
        <v>2631.09</v>
      </c>
    </row>
    <row r="13758" spans="1:4" x14ac:dyDescent="0.2">
      <c r="A13758" s="489" t="s">
        <v>9257</v>
      </c>
      <c r="B13758" s="489" t="s">
        <v>1136</v>
      </c>
      <c r="C13758" s="490">
        <v>10243</v>
      </c>
      <c r="D13758" s="490">
        <v>4788.6025</v>
      </c>
    </row>
    <row r="13759" spans="1:4" x14ac:dyDescent="0.2">
      <c r="A13759" s="489" t="s">
        <v>9257</v>
      </c>
      <c r="B13759" s="489" t="s">
        <v>1136</v>
      </c>
      <c r="C13759" s="490">
        <v>6294</v>
      </c>
      <c r="D13759" s="490">
        <v>2942.4450000000002</v>
      </c>
    </row>
    <row r="13760" spans="1:4" x14ac:dyDescent="0.2">
      <c r="A13760" s="489" t="s">
        <v>9257</v>
      </c>
      <c r="B13760" s="489" t="s">
        <v>1136</v>
      </c>
      <c r="C13760" s="490">
        <v>4336</v>
      </c>
      <c r="D13760" s="490">
        <v>2027.0800000000002</v>
      </c>
    </row>
    <row r="13761" spans="1:4" x14ac:dyDescent="0.2">
      <c r="A13761" s="489" t="s">
        <v>9257</v>
      </c>
      <c r="B13761" s="489" t="s">
        <v>1136</v>
      </c>
      <c r="C13761" s="490">
        <v>3821</v>
      </c>
      <c r="D13761" s="490">
        <v>1786.3175000000001</v>
      </c>
    </row>
    <row r="13762" spans="1:4" x14ac:dyDescent="0.2">
      <c r="A13762" s="489" t="s">
        <v>9257</v>
      </c>
      <c r="B13762" s="489" t="s">
        <v>1136</v>
      </c>
      <c r="C13762" s="490">
        <v>11694</v>
      </c>
      <c r="D13762" s="490">
        <v>5466.9450000000006</v>
      </c>
    </row>
    <row r="13763" spans="1:4" x14ac:dyDescent="0.2">
      <c r="A13763" s="489" t="s">
        <v>9257</v>
      </c>
      <c r="B13763" s="489" t="s">
        <v>1136</v>
      </c>
      <c r="C13763" s="490">
        <v>18118.7</v>
      </c>
      <c r="D13763" s="490">
        <v>8470.4922500000011</v>
      </c>
    </row>
    <row r="13764" spans="1:4" x14ac:dyDescent="0.2">
      <c r="A13764" s="489" t="s">
        <v>9257</v>
      </c>
      <c r="B13764" s="489" t="s">
        <v>1136</v>
      </c>
      <c r="C13764" s="490">
        <v>8058</v>
      </c>
      <c r="D13764" s="490">
        <v>3767.1150000000002</v>
      </c>
    </row>
    <row r="13765" spans="1:4" x14ac:dyDescent="0.2">
      <c r="A13765" s="489" t="s">
        <v>9257</v>
      </c>
      <c r="B13765" s="489" t="s">
        <v>1136</v>
      </c>
      <c r="C13765" s="490">
        <v>4070</v>
      </c>
      <c r="D13765" s="490">
        <v>1902.7250000000001</v>
      </c>
    </row>
    <row r="13766" spans="1:4" x14ac:dyDescent="0.2">
      <c r="A13766" s="489" t="s">
        <v>9257</v>
      </c>
      <c r="B13766" s="489" t="s">
        <v>1136</v>
      </c>
      <c r="C13766" s="490">
        <v>26388</v>
      </c>
      <c r="D13766" s="490">
        <v>12336.39</v>
      </c>
    </row>
    <row r="13767" spans="1:4" x14ac:dyDescent="0.2">
      <c r="A13767" s="489" t="s">
        <v>9257</v>
      </c>
      <c r="B13767" s="489" t="s">
        <v>1136</v>
      </c>
      <c r="C13767" s="490">
        <v>3910.3</v>
      </c>
      <c r="D13767" s="490">
        <v>1828.0652500000001</v>
      </c>
    </row>
    <row r="13768" spans="1:4" x14ac:dyDescent="0.2">
      <c r="A13768" s="489" t="s">
        <v>9257</v>
      </c>
      <c r="B13768" s="489" t="s">
        <v>1136</v>
      </c>
      <c r="C13768" s="490">
        <v>22554.799999999999</v>
      </c>
      <c r="D13768" s="490">
        <v>10544.369000000001</v>
      </c>
    </row>
    <row r="13769" spans="1:4" x14ac:dyDescent="0.2">
      <c r="A13769" s="489" t="s">
        <v>9257</v>
      </c>
      <c r="B13769" s="489" t="s">
        <v>173</v>
      </c>
      <c r="C13769" s="490">
        <v>7183</v>
      </c>
      <c r="D13769" s="490">
        <v>3089.4083000000001</v>
      </c>
    </row>
    <row r="13770" spans="1:4" x14ac:dyDescent="0.2">
      <c r="A13770" s="489" t="s">
        <v>9257</v>
      </c>
      <c r="B13770" s="489" t="s">
        <v>1136</v>
      </c>
      <c r="C13770" s="490">
        <v>25659.027157975299</v>
      </c>
      <c r="D13770" s="490">
        <v>11995.595196353401</v>
      </c>
    </row>
    <row r="13771" spans="1:4" x14ac:dyDescent="0.2">
      <c r="A13771" s="489" t="s">
        <v>9257</v>
      </c>
      <c r="B13771" s="489" t="s">
        <v>1137</v>
      </c>
      <c r="C13771" s="490">
        <v>41422.222842024697</v>
      </c>
      <c r="D13771" s="490">
        <v>18424.6047201326</v>
      </c>
    </row>
    <row r="13772" spans="1:4" x14ac:dyDescent="0.2">
      <c r="A13772" s="489" t="s">
        <v>9257</v>
      </c>
      <c r="B13772" s="489" t="s">
        <v>173</v>
      </c>
      <c r="C13772" s="490">
        <v>31133</v>
      </c>
      <c r="D13772" s="490">
        <v>13390.3033</v>
      </c>
    </row>
    <row r="13773" spans="1:4" x14ac:dyDescent="0.2">
      <c r="A13773" s="489" t="s">
        <v>9257</v>
      </c>
      <c r="B13773" s="489" t="s">
        <v>173</v>
      </c>
      <c r="C13773" s="490">
        <v>6192</v>
      </c>
      <c r="D13773" s="490">
        <v>2663.1792</v>
      </c>
    </row>
    <row r="13774" spans="1:4" x14ac:dyDescent="0.2">
      <c r="A13774" s="489" t="s">
        <v>9257</v>
      </c>
      <c r="B13774" s="489" t="s">
        <v>173</v>
      </c>
      <c r="C13774" s="490">
        <v>3067.1000000000004</v>
      </c>
      <c r="D13774" s="490">
        <v>1319.1597100000001</v>
      </c>
    </row>
    <row r="13775" spans="1:4" x14ac:dyDescent="0.2">
      <c r="A13775" s="489" t="s">
        <v>9257</v>
      </c>
      <c r="B13775" s="489" t="s">
        <v>173</v>
      </c>
      <c r="C13775" s="490">
        <v>9081</v>
      </c>
      <c r="D13775" s="490">
        <v>3905.7381</v>
      </c>
    </row>
    <row r="13776" spans="1:4" x14ac:dyDescent="0.2">
      <c r="A13776" s="489" t="s">
        <v>9257</v>
      </c>
      <c r="B13776" s="489" t="s">
        <v>173</v>
      </c>
      <c r="C13776" s="490">
        <v>10349</v>
      </c>
      <c r="D13776" s="490">
        <v>4451.1049000000003</v>
      </c>
    </row>
    <row r="13777" spans="1:4" x14ac:dyDescent="0.2">
      <c r="A13777" s="489" t="s">
        <v>9257</v>
      </c>
      <c r="B13777" s="489" t="s">
        <v>173</v>
      </c>
      <c r="C13777" s="490">
        <v>7934</v>
      </c>
      <c r="D13777" s="490">
        <v>3412.4134000000004</v>
      </c>
    </row>
    <row r="13778" spans="1:4" x14ac:dyDescent="0.2">
      <c r="A13778" s="489" t="s">
        <v>9257</v>
      </c>
      <c r="B13778" s="489" t="s">
        <v>173</v>
      </c>
      <c r="C13778" s="490">
        <v>6445</v>
      </c>
      <c r="D13778" s="490">
        <v>2771.9945000000002</v>
      </c>
    </row>
    <row r="13779" spans="1:4" x14ac:dyDescent="0.2">
      <c r="A13779" s="489" t="s">
        <v>9257</v>
      </c>
      <c r="B13779" s="489" t="s">
        <v>173</v>
      </c>
      <c r="C13779" s="490">
        <v>19832</v>
      </c>
      <c r="D13779" s="490">
        <v>8529.7432000000008</v>
      </c>
    </row>
    <row r="13780" spans="1:4" x14ac:dyDescent="0.2">
      <c r="A13780" s="489" t="s">
        <v>9257</v>
      </c>
      <c r="B13780" s="489" t="s">
        <v>173</v>
      </c>
      <c r="C13780" s="490">
        <v>33134.074074074102</v>
      </c>
      <c r="D13780" s="490">
        <v>14250.965259259301</v>
      </c>
    </row>
    <row r="13781" spans="1:4" x14ac:dyDescent="0.2">
      <c r="A13781" s="489" t="s">
        <v>9257</v>
      </c>
      <c r="B13781" s="489" t="s">
        <v>175</v>
      </c>
      <c r="C13781" s="490">
        <v>11596.9259259259</v>
      </c>
      <c r="D13781" s="490">
        <v>4744.3023962962998</v>
      </c>
    </row>
    <row r="13782" spans="1:4" x14ac:dyDescent="0.2">
      <c r="A13782" s="489" t="s">
        <v>9257</v>
      </c>
      <c r="B13782" s="489" t="s">
        <v>173</v>
      </c>
      <c r="C13782" s="490">
        <v>7097</v>
      </c>
      <c r="D13782" s="490">
        <v>3052.4196999999999</v>
      </c>
    </row>
    <row r="13783" spans="1:4" x14ac:dyDescent="0.2">
      <c r="A13783" s="489" t="s">
        <v>9257</v>
      </c>
      <c r="B13783" s="489" t="s">
        <v>173</v>
      </c>
      <c r="C13783" s="490">
        <v>7705</v>
      </c>
      <c r="D13783" s="490">
        <v>3313.9205000000002</v>
      </c>
    </row>
    <row r="13784" spans="1:4" x14ac:dyDescent="0.2">
      <c r="A13784" s="489" t="s">
        <v>9257</v>
      </c>
      <c r="B13784" s="489" t="s">
        <v>173</v>
      </c>
      <c r="C13784" s="490">
        <v>2153</v>
      </c>
      <c r="D13784" s="490">
        <v>926.00530000000003</v>
      </c>
    </row>
    <row r="13785" spans="1:4" x14ac:dyDescent="0.2">
      <c r="A13785" s="489" t="s">
        <v>9257</v>
      </c>
      <c r="B13785" s="489" t="s">
        <v>173</v>
      </c>
      <c r="C13785" s="490">
        <v>5036</v>
      </c>
      <c r="D13785" s="490">
        <v>2165.9836</v>
      </c>
    </row>
    <row r="13786" spans="1:4" x14ac:dyDescent="0.2">
      <c r="A13786" s="489" t="s">
        <v>9257</v>
      </c>
      <c r="B13786" s="489" t="s">
        <v>3264</v>
      </c>
      <c r="C13786" s="490">
        <v>4012</v>
      </c>
      <c r="D13786" s="490">
        <v>1570.2968000000001</v>
      </c>
    </row>
    <row r="13787" spans="1:4" x14ac:dyDescent="0.2">
      <c r="A13787" s="489" t="s">
        <v>9257</v>
      </c>
      <c r="B13787" s="489" t="s">
        <v>3264</v>
      </c>
      <c r="C13787" s="490">
        <v>22733</v>
      </c>
      <c r="D13787" s="490">
        <v>8897.6962000000003</v>
      </c>
    </row>
    <row r="13788" spans="1:4" x14ac:dyDescent="0.2">
      <c r="A13788" s="489" t="s">
        <v>9257</v>
      </c>
      <c r="B13788" s="489" t="s">
        <v>3264</v>
      </c>
      <c r="C13788" s="490">
        <v>2842</v>
      </c>
      <c r="D13788" s="490">
        <v>1112.3588</v>
      </c>
    </row>
    <row r="13789" spans="1:4" x14ac:dyDescent="0.2">
      <c r="A13789" s="489" t="s">
        <v>9257</v>
      </c>
      <c r="B13789" s="489" t="s">
        <v>3268</v>
      </c>
      <c r="C13789" s="490">
        <v>1453</v>
      </c>
      <c r="D13789" s="490">
        <v>568.70420000000001</v>
      </c>
    </row>
    <row r="13790" spans="1:4" x14ac:dyDescent="0.2">
      <c r="A13790" s="489" t="s">
        <v>9257</v>
      </c>
      <c r="B13790" s="489" t="s">
        <v>3269</v>
      </c>
      <c r="C13790" s="490">
        <v>-1453</v>
      </c>
      <c r="D13790" s="490">
        <v>-238.00140000000002</v>
      </c>
    </row>
    <row r="13791" spans="1:4" x14ac:dyDescent="0.2">
      <c r="A13791" s="489" t="s">
        <v>9257</v>
      </c>
      <c r="B13791" s="489" t="s">
        <v>3265</v>
      </c>
      <c r="C13791" s="490">
        <v>396.33333333333303</v>
      </c>
      <c r="D13791" s="490">
        <v>147.5549</v>
      </c>
    </row>
    <row r="13792" spans="1:4" x14ac:dyDescent="0.2">
      <c r="A13792" s="489" t="s">
        <v>9257</v>
      </c>
      <c r="B13792" s="489" t="s">
        <v>3264</v>
      </c>
      <c r="C13792" s="490">
        <v>31706.666666666701</v>
      </c>
      <c r="D13792" s="490">
        <v>12409.9893333333</v>
      </c>
    </row>
    <row r="13793" spans="1:4" x14ac:dyDescent="0.2">
      <c r="A13793" s="489" t="s">
        <v>9257</v>
      </c>
      <c r="B13793" s="489" t="s">
        <v>3264</v>
      </c>
      <c r="C13793" s="490">
        <v>7335</v>
      </c>
      <c r="D13793" s="490">
        <v>2870.9190000000003</v>
      </c>
    </row>
    <row r="13794" spans="1:4" x14ac:dyDescent="0.2">
      <c r="A13794" s="489" t="s">
        <v>9257</v>
      </c>
      <c r="B13794" s="489" t="s">
        <v>3264</v>
      </c>
      <c r="C13794" s="490">
        <v>4562</v>
      </c>
      <c r="D13794" s="490">
        <v>1785.5668000000001</v>
      </c>
    </row>
    <row r="13795" spans="1:4" x14ac:dyDescent="0.2">
      <c r="A13795" s="489" t="s">
        <v>9257</v>
      </c>
      <c r="B13795" s="489" t="s">
        <v>3264</v>
      </c>
      <c r="C13795" s="490">
        <v>23436</v>
      </c>
      <c r="D13795" s="490">
        <v>9172.8504000000012</v>
      </c>
    </row>
    <row r="13796" spans="1:4" x14ac:dyDescent="0.2">
      <c r="A13796" s="489" t="s">
        <v>9257</v>
      </c>
      <c r="B13796" s="489" t="s">
        <v>3264</v>
      </c>
      <c r="C13796" s="490">
        <v>9058</v>
      </c>
      <c r="D13796" s="490">
        <v>3545.3012000000003</v>
      </c>
    </row>
    <row r="13797" spans="1:4" x14ac:dyDescent="0.2">
      <c r="A13797" s="489" t="s">
        <v>9257</v>
      </c>
      <c r="B13797" s="489" t="s">
        <v>3268</v>
      </c>
      <c r="C13797" s="490">
        <v>2655</v>
      </c>
      <c r="D13797" s="490">
        <v>1039.1670000000001</v>
      </c>
    </row>
    <row r="13798" spans="1:4" x14ac:dyDescent="0.2">
      <c r="A13798" s="489" t="s">
        <v>9257</v>
      </c>
      <c r="B13798" s="489" t="s">
        <v>3269</v>
      </c>
      <c r="C13798" s="490">
        <v>-2655</v>
      </c>
      <c r="D13798" s="490">
        <v>-434.88900000000001</v>
      </c>
    </row>
    <row r="13799" spans="1:4" x14ac:dyDescent="0.2">
      <c r="A13799" s="489" t="s">
        <v>9257</v>
      </c>
      <c r="B13799" s="489" t="s">
        <v>3265</v>
      </c>
      <c r="C13799" s="490">
        <v>18482.879227053141</v>
      </c>
      <c r="D13799" s="490">
        <v>6881.1759362318899</v>
      </c>
    </row>
    <row r="13800" spans="1:4" x14ac:dyDescent="0.2">
      <c r="A13800" s="489" t="s">
        <v>9257</v>
      </c>
      <c r="B13800" s="489" t="s">
        <v>3264</v>
      </c>
      <c r="C13800" s="490">
        <v>28175.120772946862</v>
      </c>
      <c r="D13800" s="490">
        <v>11027.742270531411</v>
      </c>
    </row>
    <row r="13801" spans="1:4" x14ac:dyDescent="0.2">
      <c r="A13801" s="489" t="s">
        <v>9257</v>
      </c>
      <c r="B13801" s="489" t="s">
        <v>3265</v>
      </c>
      <c r="C13801" s="490">
        <v>16963.994884910502</v>
      </c>
      <c r="D13801" s="490">
        <v>6315.69529565217</v>
      </c>
    </row>
    <row r="13802" spans="1:4" x14ac:dyDescent="0.2">
      <c r="A13802" s="489" t="s">
        <v>9257</v>
      </c>
      <c r="B13802" s="489" t="s">
        <v>3264</v>
      </c>
      <c r="C13802" s="490">
        <v>30078.005115089501</v>
      </c>
      <c r="D13802" s="490">
        <v>11772.531202046001</v>
      </c>
    </row>
    <row r="13803" spans="1:4" x14ac:dyDescent="0.2">
      <c r="A13803" s="489" t="s">
        <v>9257</v>
      </c>
      <c r="B13803" s="489" t="s">
        <v>3264</v>
      </c>
      <c r="C13803" s="490">
        <v>7069</v>
      </c>
      <c r="D13803" s="490">
        <v>2766.8066000000003</v>
      </c>
    </row>
    <row r="13804" spans="1:4" x14ac:dyDescent="0.2">
      <c r="A13804" s="489" t="s">
        <v>9257</v>
      </c>
      <c r="B13804" s="489" t="s">
        <v>5153</v>
      </c>
      <c r="C13804" s="490">
        <v>3305.1428571428601</v>
      </c>
      <c r="D13804" s="490">
        <v>0</v>
      </c>
    </row>
    <row r="13805" spans="1:4" x14ac:dyDescent="0.2">
      <c r="A13805" s="489" t="s">
        <v>9257</v>
      </c>
      <c r="B13805" s="489" t="s">
        <v>5437</v>
      </c>
      <c r="C13805" s="490">
        <v>7712</v>
      </c>
      <c r="D13805" s="490">
        <v>1100.5024000000001</v>
      </c>
    </row>
    <row r="13806" spans="1:4" x14ac:dyDescent="0.2">
      <c r="A13806" s="489" t="s">
        <v>9257</v>
      </c>
      <c r="B13806" s="489" t="s">
        <v>5153</v>
      </c>
      <c r="C13806" s="490">
        <v>1543.2857142857101</v>
      </c>
      <c r="D13806" s="490">
        <v>0</v>
      </c>
    </row>
    <row r="13807" spans="1:4" x14ac:dyDescent="0.2">
      <c r="A13807" s="489" t="s">
        <v>9257</v>
      </c>
      <c r="B13807" s="489" t="s">
        <v>4896</v>
      </c>
      <c r="C13807" s="490">
        <v>3601</v>
      </c>
      <c r="D13807" s="490">
        <v>661.14359999999999</v>
      </c>
    </row>
    <row r="13808" spans="1:4" x14ac:dyDescent="0.2">
      <c r="A13808" s="489" t="s">
        <v>9257</v>
      </c>
      <c r="B13808" s="489" t="s">
        <v>5153</v>
      </c>
      <c r="C13808" s="490">
        <v>1831.25</v>
      </c>
      <c r="D13808" s="490">
        <v>0</v>
      </c>
    </row>
    <row r="13809" spans="1:4" x14ac:dyDescent="0.2">
      <c r="A13809" s="489" t="s">
        <v>9257</v>
      </c>
      <c r="B13809" s="489" t="s">
        <v>5860</v>
      </c>
      <c r="C13809" s="490">
        <v>7325</v>
      </c>
      <c r="D13809" s="490">
        <v>982.28250000000003</v>
      </c>
    </row>
    <row r="13810" spans="1:4" x14ac:dyDescent="0.2">
      <c r="A13810" s="489" t="s">
        <v>9257</v>
      </c>
      <c r="B13810" s="489" t="s">
        <v>5153</v>
      </c>
      <c r="C13810" s="490">
        <v>1327.7142857142901</v>
      </c>
      <c r="D13810" s="490">
        <v>0</v>
      </c>
    </row>
    <row r="13811" spans="1:4" x14ac:dyDescent="0.2">
      <c r="A13811" s="489" t="s">
        <v>9257</v>
      </c>
      <c r="B13811" s="489" t="s">
        <v>5437</v>
      </c>
      <c r="C13811" s="490">
        <v>3098</v>
      </c>
      <c r="D13811" s="490">
        <v>442.08460000000002</v>
      </c>
    </row>
    <row r="13812" spans="1:4" x14ac:dyDescent="0.2">
      <c r="A13812" s="489" t="s">
        <v>9257</v>
      </c>
      <c r="B13812" s="489" t="s">
        <v>5153</v>
      </c>
      <c r="C13812" s="490">
        <v>1713.8571428571402</v>
      </c>
      <c r="D13812" s="490">
        <v>0</v>
      </c>
    </row>
    <row r="13813" spans="1:4" x14ac:dyDescent="0.2">
      <c r="A13813" s="489" t="s">
        <v>9257</v>
      </c>
      <c r="B13813" s="489" t="s">
        <v>5434</v>
      </c>
      <c r="C13813" s="490">
        <v>3999</v>
      </c>
      <c r="D13813" s="490">
        <v>602.64930000000004</v>
      </c>
    </row>
    <row r="13814" spans="1:4" x14ac:dyDescent="0.2">
      <c r="A13814" s="489" t="s">
        <v>9257</v>
      </c>
      <c r="B13814" s="489" t="s">
        <v>5153</v>
      </c>
      <c r="C13814" s="490">
        <v>1356.91019256308</v>
      </c>
      <c r="D13814" s="490">
        <v>0</v>
      </c>
    </row>
    <row r="13815" spans="1:4" x14ac:dyDescent="0.2">
      <c r="A13815" s="489" t="s">
        <v>9257</v>
      </c>
      <c r="B13815" s="489" t="s">
        <v>4888</v>
      </c>
      <c r="C13815" s="490">
        <v>3167</v>
      </c>
      <c r="D13815" s="490">
        <v>593.17910000000006</v>
      </c>
    </row>
    <row r="13816" spans="1:4" x14ac:dyDescent="0.2">
      <c r="A13816" s="489" t="s">
        <v>9257</v>
      </c>
      <c r="B13816" s="489" t="s">
        <v>4900</v>
      </c>
      <c r="C13816" s="490">
        <v>7234</v>
      </c>
      <c r="D13816" s="490">
        <v>1294.886</v>
      </c>
    </row>
    <row r="13817" spans="1:4" x14ac:dyDescent="0.2">
      <c r="A13817" s="489" t="s">
        <v>9257</v>
      </c>
      <c r="B13817" s="489" t="s">
        <v>5153</v>
      </c>
      <c r="C13817" s="490">
        <v>3100.2857142857101</v>
      </c>
      <c r="D13817" s="490">
        <v>0</v>
      </c>
    </row>
    <row r="13818" spans="1:4" x14ac:dyDescent="0.2">
      <c r="A13818" s="489" t="s">
        <v>9257</v>
      </c>
      <c r="B13818" s="489" t="s">
        <v>5153</v>
      </c>
      <c r="C13818" s="490">
        <v>539.57142857142901</v>
      </c>
      <c r="D13818" s="490">
        <v>0</v>
      </c>
    </row>
    <row r="13819" spans="1:4" x14ac:dyDescent="0.2">
      <c r="A13819" s="489" t="s">
        <v>9257</v>
      </c>
      <c r="B13819" s="489" t="s">
        <v>4888</v>
      </c>
      <c r="C13819" s="490">
        <v>1259</v>
      </c>
      <c r="D13819" s="490">
        <v>235.8107</v>
      </c>
    </row>
    <row r="13820" spans="1:4" x14ac:dyDescent="0.2">
      <c r="A13820" s="489" t="s">
        <v>9257</v>
      </c>
      <c r="B13820" s="489" t="s">
        <v>5153</v>
      </c>
      <c r="C13820" s="490">
        <v>1882.7142857142901</v>
      </c>
      <c r="D13820" s="490">
        <v>0</v>
      </c>
    </row>
    <row r="13821" spans="1:4" x14ac:dyDescent="0.2">
      <c r="A13821" s="489" t="s">
        <v>9257</v>
      </c>
      <c r="B13821" s="489" t="s">
        <v>5436</v>
      </c>
      <c r="C13821" s="490">
        <v>4393</v>
      </c>
      <c r="D13821" s="490">
        <v>638.74220000000003</v>
      </c>
    </row>
    <row r="13822" spans="1:4" x14ac:dyDescent="0.2">
      <c r="A13822" s="489" t="s">
        <v>9257</v>
      </c>
      <c r="B13822" s="489" t="s">
        <v>5153</v>
      </c>
      <c r="C13822" s="490">
        <v>1465</v>
      </c>
      <c r="D13822" s="490">
        <v>0</v>
      </c>
    </row>
    <row r="13823" spans="1:4" x14ac:dyDescent="0.2">
      <c r="A13823" s="489" t="s">
        <v>9257</v>
      </c>
      <c r="B13823" s="489" t="s">
        <v>5872</v>
      </c>
      <c r="C13823" s="490">
        <v>5860</v>
      </c>
      <c r="D13823" s="490">
        <v>762.38600000000008</v>
      </c>
    </row>
    <row r="13824" spans="1:4" x14ac:dyDescent="0.2">
      <c r="A13824" s="489" t="s">
        <v>9257</v>
      </c>
      <c r="B13824" s="489" t="s">
        <v>5153</v>
      </c>
      <c r="C13824" s="490">
        <v>135.5</v>
      </c>
      <c r="D13824" s="490">
        <v>0</v>
      </c>
    </row>
    <row r="13825" spans="1:4" x14ac:dyDescent="0.2">
      <c r="A13825" s="489" t="s">
        <v>9257</v>
      </c>
      <c r="B13825" s="489" t="s">
        <v>5439</v>
      </c>
      <c r="C13825" s="490">
        <v>542</v>
      </c>
      <c r="D13825" s="490">
        <v>75.229600000000005</v>
      </c>
    </row>
    <row r="13826" spans="1:4" x14ac:dyDescent="0.2">
      <c r="A13826" s="489" t="s">
        <v>9257</v>
      </c>
      <c r="B13826" s="489" t="s">
        <v>5153</v>
      </c>
      <c r="C13826" s="490">
        <v>2645.1428571428601</v>
      </c>
      <c r="D13826" s="490">
        <v>0</v>
      </c>
    </row>
    <row r="13827" spans="1:4" x14ac:dyDescent="0.2">
      <c r="A13827" s="489" t="s">
        <v>9257</v>
      </c>
      <c r="B13827" s="489" t="s">
        <v>5429</v>
      </c>
      <c r="C13827" s="490">
        <v>6172</v>
      </c>
      <c r="D13827" s="490">
        <v>1027.0208</v>
      </c>
    </row>
    <row r="13828" spans="1:4" x14ac:dyDescent="0.2">
      <c r="A13828" s="489" t="s">
        <v>9257</v>
      </c>
      <c r="B13828" s="489" t="s">
        <v>5153</v>
      </c>
      <c r="C13828" s="490">
        <v>313.17857142857099</v>
      </c>
      <c r="D13828" s="490">
        <v>0</v>
      </c>
    </row>
    <row r="13829" spans="1:4" x14ac:dyDescent="0.2">
      <c r="A13829" s="489" t="s">
        <v>9257</v>
      </c>
      <c r="B13829" s="489" t="s">
        <v>5856</v>
      </c>
      <c r="C13829" s="490">
        <v>1252.7142857142901</v>
      </c>
      <c r="D13829" s="490">
        <v>169.74278571428601</v>
      </c>
    </row>
    <row r="13830" spans="1:4" x14ac:dyDescent="0.2">
      <c r="A13830" s="489" t="s">
        <v>9257</v>
      </c>
      <c r="B13830" s="489" t="s">
        <v>5153</v>
      </c>
      <c r="C13830" s="490">
        <v>417.57142857142901</v>
      </c>
      <c r="D13830" s="490">
        <v>0</v>
      </c>
    </row>
    <row r="13831" spans="1:4" x14ac:dyDescent="0.2">
      <c r="A13831" s="489" t="s">
        <v>9257</v>
      </c>
      <c r="B13831" s="489" t="s">
        <v>5876</v>
      </c>
      <c r="C13831" s="490">
        <v>1670.2857142857101</v>
      </c>
      <c r="D13831" s="490">
        <v>215.1328</v>
      </c>
    </row>
    <row r="13832" spans="1:4" x14ac:dyDescent="0.2">
      <c r="A13832" s="489" t="s">
        <v>9257</v>
      </c>
      <c r="B13832" s="489" t="s">
        <v>5153</v>
      </c>
      <c r="C13832" s="490">
        <v>3306.8571428571399</v>
      </c>
      <c r="D13832" s="490">
        <v>0</v>
      </c>
    </row>
    <row r="13833" spans="1:4" x14ac:dyDescent="0.2">
      <c r="A13833" s="489" t="s">
        <v>9257</v>
      </c>
      <c r="B13833" s="489" t="s">
        <v>5437</v>
      </c>
      <c r="C13833" s="490">
        <v>7716</v>
      </c>
      <c r="D13833" s="490">
        <v>1101.0732</v>
      </c>
    </row>
    <row r="13834" spans="1:4" x14ac:dyDescent="0.2">
      <c r="A13834" s="489" t="s">
        <v>9257</v>
      </c>
      <c r="B13834" s="489" t="s">
        <v>5153</v>
      </c>
      <c r="C13834" s="490">
        <v>1623</v>
      </c>
      <c r="D13834" s="490">
        <v>0</v>
      </c>
    </row>
    <row r="13835" spans="1:4" x14ac:dyDescent="0.2">
      <c r="A13835" s="489" t="s">
        <v>9257</v>
      </c>
      <c r="B13835" s="489" t="s">
        <v>5436</v>
      </c>
      <c r="C13835" s="490">
        <v>3787</v>
      </c>
      <c r="D13835" s="490">
        <v>550.62980000000005</v>
      </c>
    </row>
    <row r="13836" spans="1:4" x14ac:dyDescent="0.2">
      <c r="A13836" s="489" t="s">
        <v>9257</v>
      </c>
      <c r="B13836" s="489" t="s">
        <v>5153</v>
      </c>
      <c r="C13836" s="490">
        <v>2643.8571428571399</v>
      </c>
      <c r="D13836" s="490">
        <v>0</v>
      </c>
    </row>
    <row r="13837" spans="1:4" x14ac:dyDescent="0.2">
      <c r="A13837" s="489" t="s">
        <v>9257</v>
      </c>
      <c r="B13837" s="489" t="s">
        <v>5435</v>
      </c>
      <c r="C13837" s="490">
        <v>6169</v>
      </c>
      <c r="D13837" s="490">
        <v>913.01200000000006</v>
      </c>
    </row>
    <row r="13838" spans="1:4" x14ac:dyDescent="0.2">
      <c r="A13838" s="489" t="s">
        <v>9257</v>
      </c>
      <c r="B13838" s="489" t="s">
        <v>3772</v>
      </c>
      <c r="C13838" s="490">
        <v>1314000</v>
      </c>
      <c r="D13838" s="490">
        <v>291970.8</v>
      </c>
    </row>
    <row r="13839" spans="1:4" x14ac:dyDescent="0.2">
      <c r="A13839" s="489" t="s">
        <v>9257</v>
      </c>
      <c r="B13839" s="489" t="s">
        <v>3868</v>
      </c>
      <c r="C13839" s="490">
        <v>1506279.08</v>
      </c>
      <c r="D13839" s="490">
        <v>253657.4</v>
      </c>
    </row>
    <row r="13840" spans="1:4" x14ac:dyDescent="0.2">
      <c r="A13840" s="489" t="s">
        <v>9257</v>
      </c>
      <c r="B13840" s="489" t="s">
        <v>5888</v>
      </c>
      <c r="C13840" s="490">
        <v>2137</v>
      </c>
      <c r="D13840" s="490">
        <v>270.33050000000003</v>
      </c>
    </row>
    <row r="13841" spans="1:4" x14ac:dyDescent="0.2">
      <c r="A13841" s="489" t="s">
        <v>9257</v>
      </c>
      <c r="B13841" s="489" t="s">
        <v>4010</v>
      </c>
      <c r="C13841" s="490">
        <v>4365</v>
      </c>
      <c r="D13841" s="490">
        <v>1254.501</v>
      </c>
    </row>
    <row r="13842" spans="1:4" x14ac:dyDescent="0.2">
      <c r="A13842" s="489" t="s">
        <v>9257</v>
      </c>
      <c r="B13842" s="489" t="s">
        <v>4014</v>
      </c>
      <c r="C13842" s="490">
        <v>1308</v>
      </c>
      <c r="D13842" s="490">
        <v>375.91920000000005</v>
      </c>
    </row>
    <row r="13843" spans="1:4" x14ac:dyDescent="0.2">
      <c r="A13843" s="489" t="s">
        <v>9257</v>
      </c>
      <c r="B13843" s="489" t="s">
        <v>4015</v>
      </c>
      <c r="C13843" s="490">
        <v>-1308</v>
      </c>
      <c r="D13843" s="490">
        <v>-214.25040000000001</v>
      </c>
    </row>
    <row r="13844" spans="1:4" x14ac:dyDescent="0.2">
      <c r="A13844" s="489" t="s">
        <v>9257</v>
      </c>
      <c r="B13844" s="489" t="s">
        <v>4010</v>
      </c>
      <c r="C13844" s="490">
        <v>4971</v>
      </c>
      <c r="D13844" s="490">
        <v>1428.6654000000001</v>
      </c>
    </row>
    <row r="13845" spans="1:4" x14ac:dyDescent="0.2">
      <c r="A13845" s="489" t="s">
        <v>9257</v>
      </c>
      <c r="B13845" s="489" t="s">
        <v>4014</v>
      </c>
      <c r="C13845" s="490">
        <v>3396</v>
      </c>
      <c r="D13845" s="490">
        <v>976.0104</v>
      </c>
    </row>
    <row r="13846" spans="1:4" x14ac:dyDescent="0.2">
      <c r="A13846" s="489" t="s">
        <v>9257</v>
      </c>
      <c r="B13846" s="489" t="s">
        <v>4015</v>
      </c>
      <c r="C13846" s="490">
        <v>-2510.1</v>
      </c>
      <c r="D13846" s="490">
        <v>-411.15438</v>
      </c>
    </row>
    <row r="13847" spans="1:4" x14ac:dyDescent="0.2">
      <c r="A13847" s="489" t="s">
        <v>9257</v>
      </c>
      <c r="B13847" s="489" t="s">
        <v>4016</v>
      </c>
      <c r="C13847" s="490">
        <v>-885.90000000000009</v>
      </c>
      <c r="D13847" s="490">
        <v>-106.30800000000001</v>
      </c>
    </row>
    <row r="13848" spans="1:4" x14ac:dyDescent="0.2">
      <c r="A13848" s="489" t="s">
        <v>9257</v>
      </c>
      <c r="B13848" s="489" t="s">
        <v>4827</v>
      </c>
      <c r="C13848" s="490">
        <v>4172</v>
      </c>
      <c r="D13848" s="490">
        <v>1019.2196</v>
      </c>
    </row>
    <row r="13849" spans="1:4" x14ac:dyDescent="0.2">
      <c r="A13849" s="489" t="s">
        <v>9257</v>
      </c>
      <c r="B13849" s="489" t="s">
        <v>4832</v>
      </c>
      <c r="C13849" s="490">
        <v>2593</v>
      </c>
      <c r="D13849" s="490">
        <v>633.46990000000005</v>
      </c>
    </row>
    <row r="13850" spans="1:4" x14ac:dyDescent="0.2">
      <c r="A13850" s="489" t="s">
        <v>9257</v>
      </c>
      <c r="B13850" s="489" t="s">
        <v>4833</v>
      </c>
      <c r="C13850" s="490">
        <v>-2029.5</v>
      </c>
      <c r="D13850" s="490">
        <v>-332.43209999999999</v>
      </c>
    </row>
    <row r="13851" spans="1:4" x14ac:dyDescent="0.2">
      <c r="A13851" s="489" t="s">
        <v>9257</v>
      </c>
      <c r="B13851" s="489" t="s">
        <v>4834</v>
      </c>
      <c r="C13851" s="490">
        <v>-563.5</v>
      </c>
      <c r="D13851" s="490">
        <v>-67.61999999999999</v>
      </c>
    </row>
    <row r="13852" spans="1:4" x14ac:dyDescent="0.2">
      <c r="A13852" s="489" t="s">
        <v>9257</v>
      </c>
      <c r="B13852" s="489" t="s">
        <v>4827</v>
      </c>
      <c r="C13852" s="490">
        <v>7505</v>
      </c>
      <c r="D13852" s="490">
        <v>1833.4715000000001</v>
      </c>
    </row>
    <row r="13853" spans="1:4" x14ac:dyDescent="0.2">
      <c r="A13853" s="489" t="s">
        <v>9257</v>
      </c>
      <c r="B13853" s="489" t="s">
        <v>4832</v>
      </c>
      <c r="C13853" s="490">
        <v>2325</v>
      </c>
      <c r="D13853" s="490">
        <v>567.99750000000006</v>
      </c>
    </row>
    <row r="13854" spans="1:4" x14ac:dyDescent="0.2">
      <c r="A13854" s="489" t="s">
        <v>9257</v>
      </c>
      <c r="B13854" s="489" t="s">
        <v>4833</v>
      </c>
      <c r="C13854" s="490">
        <v>-2325</v>
      </c>
      <c r="D13854" s="490">
        <v>-380.83500000000004</v>
      </c>
    </row>
    <row r="13855" spans="1:4" x14ac:dyDescent="0.2">
      <c r="A13855" s="489" t="s">
        <v>9257</v>
      </c>
      <c r="B13855" s="489" t="s">
        <v>5438</v>
      </c>
      <c r="C13855" s="490">
        <v>4224</v>
      </c>
      <c r="D13855" s="490">
        <v>594.31680000000006</v>
      </c>
    </row>
    <row r="13856" spans="1:4" x14ac:dyDescent="0.2">
      <c r="A13856" s="489" t="s">
        <v>9257</v>
      </c>
      <c r="B13856" s="489" t="s">
        <v>5153</v>
      </c>
      <c r="C13856" s="490">
        <v>3754</v>
      </c>
      <c r="D13856" s="490">
        <v>0</v>
      </c>
    </row>
    <row r="13857" spans="1:4" x14ac:dyDescent="0.2">
      <c r="A13857" s="489" t="s">
        <v>9257</v>
      </c>
      <c r="B13857" s="489" t="s">
        <v>5437</v>
      </c>
      <c r="C13857" s="490">
        <v>6929.9828178694206</v>
      </c>
      <c r="D13857" s="490">
        <v>988.90854810996609</v>
      </c>
    </row>
    <row r="13858" spans="1:4" x14ac:dyDescent="0.2">
      <c r="A13858" s="489" t="s">
        <v>9257</v>
      </c>
      <c r="B13858" s="489" t="s">
        <v>5467</v>
      </c>
      <c r="C13858" s="490">
        <v>9203.0171821305812</v>
      </c>
      <c r="D13858" s="490">
        <v>1246.0885264604801</v>
      </c>
    </row>
    <row r="13859" spans="1:4" x14ac:dyDescent="0.2">
      <c r="A13859" s="489" t="s">
        <v>9257</v>
      </c>
      <c r="B13859" s="489" t="s">
        <v>4827</v>
      </c>
      <c r="C13859" s="490">
        <v>15382</v>
      </c>
      <c r="D13859" s="490">
        <v>3757.8226</v>
      </c>
    </row>
    <row r="13860" spans="1:4" x14ac:dyDescent="0.2">
      <c r="A13860" s="489" t="s">
        <v>9257</v>
      </c>
      <c r="B13860" s="489" t="s">
        <v>4010</v>
      </c>
      <c r="C13860" s="490">
        <v>2887</v>
      </c>
      <c r="D13860" s="490">
        <v>829.72379999999998</v>
      </c>
    </row>
    <row r="13861" spans="1:4" x14ac:dyDescent="0.2">
      <c r="A13861" s="489" t="s">
        <v>9257</v>
      </c>
      <c r="B13861" s="489" t="s">
        <v>4014</v>
      </c>
      <c r="C13861" s="490">
        <v>706</v>
      </c>
      <c r="D13861" s="490">
        <v>202.90440000000001</v>
      </c>
    </row>
    <row r="13862" spans="1:4" x14ac:dyDescent="0.2">
      <c r="A13862" s="489" t="s">
        <v>9257</v>
      </c>
      <c r="B13862" s="489" t="s">
        <v>4015</v>
      </c>
      <c r="C13862" s="490">
        <v>-706</v>
      </c>
      <c r="D13862" s="490">
        <v>-115.64280000000001</v>
      </c>
    </row>
    <row r="13863" spans="1:4" x14ac:dyDescent="0.2">
      <c r="A13863" s="489" t="s">
        <v>9257</v>
      </c>
      <c r="B13863" s="489" t="s">
        <v>5153</v>
      </c>
      <c r="C13863" s="490">
        <v>4740</v>
      </c>
      <c r="D13863" s="490">
        <v>0</v>
      </c>
    </row>
    <row r="13864" spans="1:4" x14ac:dyDescent="0.2">
      <c r="A13864" s="489" t="s">
        <v>9257</v>
      </c>
      <c r="B13864" s="489" t="s">
        <v>4892</v>
      </c>
      <c r="C13864" s="490">
        <v>5011.1111111111104</v>
      </c>
      <c r="D13864" s="490">
        <v>929.06000000000006</v>
      </c>
    </row>
    <row r="13865" spans="1:4" x14ac:dyDescent="0.2">
      <c r="A13865" s="489" t="s">
        <v>9257</v>
      </c>
      <c r="B13865" s="489" t="s">
        <v>4893</v>
      </c>
      <c r="C13865" s="490">
        <v>851.88888888888903</v>
      </c>
      <c r="D13865" s="490">
        <v>149.84725555555602</v>
      </c>
    </row>
    <row r="13866" spans="1:4" x14ac:dyDescent="0.2">
      <c r="A13866" s="489" t="s">
        <v>9257</v>
      </c>
      <c r="B13866" s="489" t="s">
        <v>4827</v>
      </c>
      <c r="C13866" s="490">
        <v>18148</v>
      </c>
      <c r="D13866" s="490">
        <v>4433.5564000000004</v>
      </c>
    </row>
    <row r="13867" spans="1:4" x14ac:dyDescent="0.2">
      <c r="A13867" s="489" t="s">
        <v>9257</v>
      </c>
      <c r="B13867" s="489" t="s">
        <v>4832</v>
      </c>
      <c r="C13867" s="490">
        <v>2141</v>
      </c>
      <c r="D13867" s="490">
        <v>523.04629999999997</v>
      </c>
    </row>
    <row r="13868" spans="1:4" x14ac:dyDescent="0.2">
      <c r="A13868" s="489" t="s">
        <v>9257</v>
      </c>
      <c r="B13868" s="489" t="s">
        <v>4833</v>
      </c>
      <c r="C13868" s="490">
        <v>-2141</v>
      </c>
      <c r="D13868" s="490">
        <v>-350.69580000000002</v>
      </c>
    </row>
    <row r="13869" spans="1:4" x14ac:dyDescent="0.2">
      <c r="A13869" s="489" t="s">
        <v>9257</v>
      </c>
      <c r="B13869" s="489" t="s">
        <v>4010</v>
      </c>
      <c r="C13869" s="490">
        <v>6838</v>
      </c>
      <c r="D13869" s="490">
        <v>1965.2412000000002</v>
      </c>
    </row>
    <row r="13870" spans="1:4" x14ac:dyDescent="0.2">
      <c r="A13870" s="489" t="s">
        <v>9257</v>
      </c>
      <c r="B13870" s="489" t="s">
        <v>4014</v>
      </c>
      <c r="C13870" s="490">
        <v>1191</v>
      </c>
      <c r="D13870" s="490">
        <v>342.29340000000002</v>
      </c>
    </row>
    <row r="13871" spans="1:4" x14ac:dyDescent="0.2">
      <c r="A13871" s="489" t="s">
        <v>9257</v>
      </c>
      <c r="B13871" s="489" t="s">
        <v>4015</v>
      </c>
      <c r="C13871" s="490">
        <v>-1191</v>
      </c>
      <c r="D13871" s="490">
        <v>-195.08580000000001</v>
      </c>
    </row>
    <row r="13872" spans="1:4" x14ac:dyDescent="0.2">
      <c r="A13872" s="489" t="s">
        <v>9257</v>
      </c>
      <c r="B13872" s="489" t="s">
        <v>4827</v>
      </c>
      <c r="C13872" s="490">
        <v>8470</v>
      </c>
      <c r="D13872" s="490">
        <v>2069.221</v>
      </c>
    </row>
    <row r="13873" spans="1:4" x14ac:dyDescent="0.2">
      <c r="A13873" s="489" t="s">
        <v>9257</v>
      </c>
      <c r="B13873" s="489" t="s">
        <v>5153</v>
      </c>
      <c r="C13873" s="490">
        <v>671</v>
      </c>
      <c r="D13873" s="490">
        <v>0</v>
      </c>
    </row>
    <row r="13874" spans="1:4" x14ac:dyDescent="0.2">
      <c r="A13874" s="489" t="s">
        <v>9257</v>
      </c>
      <c r="B13874" s="489" t="s">
        <v>4884</v>
      </c>
      <c r="C13874" s="490">
        <v>6695</v>
      </c>
      <c r="D13874" s="490">
        <v>1266.694</v>
      </c>
    </row>
    <row r="13875" spans="1:4" x14ac:dyDescent="0.2">
      <c r="A13875" s="489" t="s">
        <v>9257</v>
      </c>
      <c r="B13875" s="489" t="s">
        <v>4827</v>
      </c>
      <c r="C13875" s="490">
        <v>2760</v>
      </c>
      <c r="D13875" s="490">
        <v>674.26800000000003</v>
      </c>
    </row>
    <row r="13876" spans="1:4" x14ac:dyDescent="0.2">
      <c r="A13876" s="489" t="s">
        <v>9257</v>
      </c>
      <c r="B13876" s="489" t="s">
        <v>4832</v>
      </c>
      <c r="C13876" s="490">
        <v>1557</v>
      </c>
      <c r="D13876" s="490">
        <v>380.37510000000003</v>
      </c>
    </row>
    <row r="13877" spans="1:4" x14ac:dyDescent="0.2">
      <c r="A13877" s="489" t="s">
        <v>9257</v>
      </c>
      <c r="B13877" s="489" t="s">
        <v>4833</v>
      </c>
      <c r="C13877" s="490">
        <v>-1295.1000000000001</v>
      </c>
      <c r="D13877" s="490">
        <v>-212.13738000000001</v>
      </c>
    </row>
    <row r="13878" spans="1:4" x14ac:dyDescent="0.2">
      <c r="A13878" s="489" t="s">
        <v>9257</v>
      </c>
      <c r="B13878" s="489" t="s">
        <v>4834</v>
      </c>
      <c r="C13878" s="490">
        <v>-261.90000000000003</v>
      </c>
      <c r="D13878" s="490">
        <v>-31.427999999999997</v>
      </c>
    </row>
    <row r="13879" spans="1:4" x14ac:dyDescent="0.2">
      <c r="A13879" s="489" t="s">
        <v>9257</v>
      </c>
      <c r="B13879" s="489" t="s">
        <v>4827</v>
      </c>
      <c r="C13879" s="490">
        <v>8942</v>
      </c>
      <c r="D13879" s="490">
        <v>2184.5306</v>
      </c>
    </row>
    <row r="13880" spans="1:4" x14ac:dyDescent="0.2">
      <c r="A13880" s="489" t="s">
        <v>9257</v>
      </c>
      <c r="B13880" s="489" t="s">
        <v>4832</v>
      </c>
      <c r="C13880" s="490">
        <v>2720</v>
      </c>
      <c r="D13880" s="490">
        <v>664.49599999999998</v>
      </c>
    </row>
    <row r="13881" spans="1:4" x14ac:dyDescent="0.2">
      <c r="A13881" s="489" t="s">
        <v>9257</v>
      </c>
      <c r="B13881" s="489" t="s">
        <v>4833</v>
      </c>
      <c r="C13881" s="490">
        <v>-2720</v>
      </c>
      <c r="D13881" s="490">
        <v>-445.536</v>
      </c>
    </row>
    <row r="13882" spans="1:4" x14ac:dyDescent="0.2">
      <c r="A13882" s="489" t="s">
        <v>9257</v>
      </c>
      <c r="B13882" s="489" t="s">
        <v>4010</v>
      </c>
      <c r="C13882" s="490">
        <v>3021</v>
      </c>
      <c r="D13882" s="490">
        <v>868.23540000000003</v>
      </c>
    </row>
    <row r="13883" spans="1:4" x14ac:dyDescent="0.2">
      <c r="A13883" s="489" t="s">
        <v>9257</v>
      </c>
      <c r="B13883" s="489" t="s">
        <v>4014</v>
      </c>
      <c r="C13883" s="490">
        <v>2352</v>
      </c>
      <c r="D13883" s="490">
        <v>675.96480000000008</v>
      </c>
    </row>
    <row r="13884" spans="1:4" x14ac:dyDescent="0.2">
      <c r="A13884" s="489" t="s">
        <v>9257</v>
      </c>
      <c r="B13884" s="489" t="s">
        <v>4015</v>
      </c>
      <c r="C13884" s="490">
        <v>-1611.9</v>
      </c>
      <c r="D13884" s="490">
        <v>-264.02922000000001</v>
      </c>
    </row>
    <row r="13885" spans="1:4" x14ac:dyDescent="0.2">
      <c r="A13885" s="489" t="s">
        <v>9257</v>
      </c>
      <c r="B13885" s="489" t="s">
        <v>4016</v>
      </c>
      <c r="C13885" s="490">
        <v>-740.1</v>
      </c>
      <c r="D13885" s="490">
        <v>-88.811999999999998</v>
      </c>
    </row>
    <row r="13886" spans="1:4" x14ac:dyDescent="0.2">
      <c r="A13886" s="489" t="s">
        <v>9257</v>
      </c>
      <c r="B13886" s="489" t="s">
        <v>3275</v>
      </c>
      <c r="C13886" s="490">
        <v>6386</v>
      </c>
      <c r="D13886" s="490">
        <v>2174.433</v>
      </c>
    </row>
    <row r="13887" spans="1:4" x14ac:dyDescent="0.2">
      <c r="A13887" s="489" t="s">
        <v>9257</v>
      </c>
      <c r="B13887" s="489" t="s">
        <v>4010</v>
      </c>
      <c r="C13887" s="490">
        <v>8561</v>
      </c>
      <c r="D13887" s="490">
        <v>2460.4313999999999</v>
      </c>
    </row>
    <row r="13888" spans="1:4" x14ac:dyDescent="0.2">
      <c r="A13888" s="489" t="s">
        <v>9257</v>
      </c>
      <c r="B13888" s="489" t="s">
        <v>4014</v>
      </c>
      <c r="C13888" s="490">
        <v>750</v>
      </c>
      <c r="D13888" s="490">
        <v>215.55</v>
      </c>
    </row>
    <row r="13889" spans="1:4" x14ac:dyDescent="0.2">
      <c r="A13889" s="489" t="s">
        <v>9257</v>
      </c>
      <c r="B13889" s="489" t="s">
        <v>4015</v>
      </c>
      <c r="C13889" s="490">
        <v>-750</v>
      </c>
      <c r="D13889" s="490">
        <v>-122.85000000000001</v>
      </c>
    </row>
    <row r="13890" spans="1:4" x14ac:dyDescent="0.2">
      <c r="A13890" s="489" t="s">
        <v>9257</v>
      </c>
      <c r="B13890" s="489" t="s">
        <v>3275</v>
      </c>
      <c r="C13890" s="490">
        <v>4830</v>
      </c>
      <c r="D13890" s="490">
        <v>1644.615</v>
      </c>
    </row>
    <row r="13891" spans="1:4" x14ac:dyDescent="0.2">
      <c r="A13891" s="489" t="s">
        <v>9257</v>
      </c>
      <c r="B13891" s="489" t="s">
        <v>5153</v>
      </c>
      <c r="C13891" s="490">
        <v>1719</v>
      </c>
      <c r="D13891" s="490">
        <v>0</v>
      </c>
    </row>
    <row r="13892" spans="1:4" x14ac:dyDescent="0.2">
      <c r="A13892" s="489" t="s">
        <v>9257</v>
      </c>
      <c r="B13892" s="489" t="s">
        <v>5852</v>
      </c>
      <c r="C13892" s="490">
        <v>8535.5932203389802</v>
      </c>
      <c r="D13892" s="490">
        <v>1167.6691525423701</v>
      </c>
    </row>
    <row r="13893" spans="1:4" x14ac:dyDescent="0.2">
      <c r="A13893" s="489" t="s">
        <v>9257</v>
      </c>
      <c r="B13893" s="489" t="s">
        <v>5853</v>
      </c>
      <c r="C13893" s="490">
        <v>6572.4067796610207</v>
      </c>
      <c r="D13893" s="490">
        <v>853.09840000000008</v>
      </c>
    </row>
    <row r="13894" spans="1:4" x14ac:dyDescent="0.2">
      <c r="A13894" s="489" t="s">
        <v>9257</v>
      </c>
      <c r="B13894" s="489" t="s">
        <v>4010</v>
      </c>
      <c r="C13894" s="490">
        <v>6828</v>
      </c>
      <c r="D13894" s="490">
        <v>1962.3672000000001</v>
      </c>
    </row>
    <row r="13895" spans="1:4" x14ac:dyDescent="0.2">
      <c r="A13895" s="489" t="s">
        <v>9257</v>
      </c>
      <c r="B13895" s="489" t="s">
        <v>4014</v>
      </c>
      <c r="C13895" s="490">
        <v>1933</v>
      </c>
      <c r="D13895" s="490">
        <v>555.54420000000005</v>
      </c>
    </row>
    <row r="13896" spans="1:4" x14ac:dyDescent="0.2">
      <c r="A13896" s="489" t="s">
        <v>9257</v>
      </c>
      <c r="B13896" s="489" t="s">
        <v>4015</v>
      </c>
      <c r="C13896" s="490">
        <v>-1933</v>
      </c>
      <c r="D13896" s="490">
        <v>-316.62540000000001</v>
      </c>
    </row>
    <row r="13897" spans="1:4" x14ac:dyDescent="0.2">
      <c r="A13897" s="489" t="s">
        <v>9257</v>
      </c>
      <c r="B13897" s="489" t="s">
        <v>4010</v>
      </c>
      <c r="C13897" s="490">
        <v>6824</v>
      </c>
      <c r="D13897" s="490">
        <v>1961.2176000000002</v>
      </c>
    </row>
    <row r="13898" spans="1:4" x14ac:dyDescent="0.2">
      <c r="A13898" s="489" t="s">
        <v>9257</v>
      </c>
      <c r="B13898" s="489" t="s">
        <v>4014</v>
      </c>
      <c r="C13898" s="490">
        <v>1483</v>
      </c>
      <c r="D13898" s="490">
        <v>426.21420000000001</v>
      </c>
    </row>
    <row r="13899" spans="1:4" x14ac:dyDescent="0.2">
      <c r="A13899" s="489" t="s">
        <v>9257</v>
      </c>
      <c r="B13899" s="489" t="s">
        <v>4015</v>
      </c>
      <c r="C13899" s="490">
        <v>-1483</v>
      </c>
      <c r="D13899" s="490">
        <v>-242.91540000000001</v>
      </c>
    </row>
    <row r="13900" spans="1:4" x14ac:dyDescent="0.2">
      <c r="A13900" s="489" t="s">
        <v>9257</v>
      </c>
      <c r="B13900" s="489" t="s">
        <v>5153</v>
      </c>
      <c r="C13900" s="490">
        <v>1453</v>
      </c>
      <c r="D13900" s="490">
        <v>0</v>
      </c>
    </row>
    <row r="13901" spans="1:4" x14ac:dyDescent="0.2">
      <c r="A13901" s="489" t="s">
        <v>9257</v>
      </c>
      <c r="B13901" s="489" t="s">
        <v>4880</v>
      </c>
      <c r="C13901" s="490">
        <v>5246</v>
      </c>
      <c r="D13901" s="490">
        <v>1002.5106000000001</v>
      </c>
    </row>
    <row r="13902" spans="1:4" x14ac:dyDescent="0.2">
      <c r="A13902" s="489" t="s">
        <v>9257</v>
      </c>
      <c r="B13902" s="489" t="s">
        <v>3275</v>
      </c>
      <c r="C13902" s="490">
        <v>10600</v>
      </c>
      <c r="D13902" s="490">
        <v>3609.3</v>
      </c>
    </row>
    <row r="13903" spans="1:4" x14ac:dyDescent="0.2">
      <c r="A13903" s="489" t="s">
        <v>9257</v>
      </c>
      <c r="B13903" s="489" t="s">
        <v>3279</v>
      </c>
      <c r="C13903" s="490">
        <v>750</v>
      </c>
      <c r="D13903" s="490">
        <v>255.375</v>
      </c>
    </row>
    <row r="13904" spans="1:4" x14ac:dyDescent="0.2">
      <c r="A13904" s="489" t="s">
        <v>9257</v>
      </c>
      <c r="B13904" s="489" t="s">
        <v>3280</v>
      </c>
      <c r="C13904" s="490">
        <v>-750</v>
      </c>
      <c r="D13904" s="490">
        <v>-122.85000000000001</v>
      </c>
    </row>
    <row r="13905" spans="1:4" x14ac:dyDescent="0.2">
      <c r="A13905" s="489" t="s">
        <v>9257</v>
      </c>
      <c r="B13905" s="489" t="s">
        <v>4900</v>
      </c>
      <c r="C13905" s="490">
        <v>8673.5294117647099</v>
      </c>
      <c r="D13905" s="490">
        <v>1552.56176470588</v>
      </c>
    </row>
    <row r="13906" spans="1:4" x14ac:dyDescent="0.2">
      <c r="A13906" s="489" t="s">
        <v>9257</v>
      </c>
      <c r="B13906" s="489" t="s">
        <v>5153</v>
      </c>
      <c r="C13906" s="490">
        <v>1943</v>
      </c>
      <c r="D13906" s="490">
        <v>0</v>
      </c>
    </row>
    <row r="13907" spans="1:4" x14ac:dyDescent="0.2">
      <c r="A13907" s="489" t="s">
        <v>9257</v>
      </c>
      <c r="B13907" s="489" t="s">
        <v>4901</v>
      </c>
      <c r="C13907" s="490">
        <v>173.470588235294</v>
      </c>
      <c r="D13907" s="490">
        <v>29.455305882352899</v>
      </c>
    </row>
    <row r="13908" spans="1:4" x14ac:dyDescent="0.2">
      <c r="A13908" s="489" t="s">
        <v>9257</v>
      </c>
      <c r="B13908" s="489" t="s">
        <v>5153</v>
      </c>
      <c r="C13908" s="490">
        <v>4299</v>
      </c>
      <c r="D13908" s="490">
        <v>0</v>
      </c>
    </row>
    <row r="13909" spans="1:4" x14ac:dyDescent="0.2">
      <c r="A13909" s="489" t="s">
        <v>9257</v>
      </c>
      <c r="B13909" s="489" t="s">
        <v>4888</v>
      </c>
      <c r="C13909" s="490">
        <v>6039.6747967479705</v>
      </c>
      <c r="D13909" s="490">
        <v>1131.2310894308901</v>
      </c>
    </row>
    <row r="13910" spans="1:4" x14ac:dyDescent="0.2">
      <c r="A13910" s="489" t="s">
        <v>9257</v>
      </c>
      <c r="B13910" s="489" t="s">
        <v>4889</v>
      </c>
      <c r="C13910" s="490">
        <v>3246.32520325203</v>
      </c>
      <c r="D13910" s="490">
        <v>576.87198861788602</v>
      </c>
    </row>
    <row r="13911" spans="1:4" x14ac:dyDescent="0.2">
      <c r="A13911" s="489" t="s">
        <v>9257</v>
      </c>
      <c r="B13911" s="489" t="s">
        <v>4010</v>
      </c>
      <c r="C13911" s="490">
        <v>5404</v>
      </c>
      <c r="D13911" s="490">
        <v>1553.1096</v>
      </c>
    </row>
    <row r="13912" spans="1:4" x14ac:dyDescent="0.2">
      <c r="A13912" s="489" t="s">
        <v>9257</v>
      </c>
      <c r="B13912" s="489" t="s">
        <v>4014</v>
      </c>
      <c r="C13912" s="490">
        <v>2610</v>
      </c>
      <c r="D13912" s="490">
        <v>750.11400000000003</v>
      </c>
    </row>
    <row r="13913" spans="1:4" x14ac:dyDescent="0.2">
      <c r="A13913" s="489" t="s">
        <v>9257</v>
      </c>
      <c r="B13913" s="489" t="s">
        <v>4015</v>
      </c>
      <c r="C13913" s="490">
        <v>-2404.2000000000003</v>
      </c>
      <c r="D13913" s="490">
        <v>-393.80795999999998</v>
      </c>
    </row>
    <row r="13914" spans="1:4" x14ac:dyDescent="0.2">
      <c r="A13914" s="489" t="s">
        <v>9257</v>
      </c>
      <c r="B13914" s="489" t="s">
        <v>4016</v>
      </c>
      <c r="C13914" s="490">
        <v>-205.8</v>
      </c>
      <c r="D13914" s="490">
        <v>-24.696000000000002</v>
      </c>
    </row>
    <row r="13915" spans="1:4" x14ac:dyDescent="0.2">
      <c r="A13915" s="489" t="s">
        <v>9257</v>
      </c>
      <c r="B13915" s="489" t="s">
        <v>4010</v>
      </c>
      <c r="C13915" s="490">
        <v>26929.354880581501</v>
      </c>
      <c r="D13915" s="490">
        <v>7739.4965926791301</v>
      </c>
    </row>
    <row r="13916" spans="1:4" x14ac:dyDescent="0.2">
      <c r="A13916" s="489" t="s">
        <v>9257</v>
      </c>
      <c r="B13916" s="489" t="s">
        <v>4011</v>
      </c>
      <c r="C13916" s="490">
        <v>56056.145119418499</v>
      </c>
      <c r="D13916" s="490">
        <v>15320.144461137101</v>
      </c>
    </row>
    <row r="13917" spans="1:4" x14ac:dyDescent="0.2">
      <c r="A13917" s="489" t="s">
        <v>9257</v>
      </c>
      <c r="B13917" s="489" t="s">
        <v>4010</v>
      </c>
      <c r="C13917" s="490">
        <v>6861</v>
      </c>
      <c r="D13917" s="490">
        <v>1971.8514</v>
      </c>
    </row>
    <row r="13918" spans="1:4" x14ac:dyDescent="0.2">
      <c r="A13918" s="489" t="s">
        <v>9257</v>
      </c>
      <c r="B13918" s="489" t="s">
        <v>4010</v>
      </c>
      <c r="C13918" s="490">
        <v>8242</v>
      </c>
      <c r="D13918" s="490">
        <v>2368.7508000000003</v>
      </c>
    </row>
    <row r="13919" spans="1:4" x14ac:dyDescent="0.2">
      <c r="A13919" s="489" t="s">
        <v>9257</v>
      </c>
      <c r="B13919" s="489" t="s">
        <v>4010</v>
      </c>
      <c r="C13919" s="490">
        <v>2933</v>
      </c>
      <c r="D13919" s="490">
        <v>842.94420000000002</v>
      </c>
    </row>
    <row r="13920" spans="1:4" x14ac:dyDescent="0.2">
      <c r="A13920" s="489" t="s">
        <v>9257</v>
      </c>
      <c r="B13920" s="489" t="s">
        <v>4014</v>
      </c>
      <c r="C13920" s="490">
        <v>1145</v>
      </c>
      <c r="D13920" s="490">
        <v>329.07300000000004</v>
      </c>
    </row>
    <row r="13921" spans="1:4" x14ac:dyDescent="0.2">
      <c r="A13921" s="489" t="s">
        <v>9257</v>
      </c>
      <c r="B13921" s="489" t="s">
        <v>4015</v>
      </c>
      <c r="C13921" s="490">
        <v>-1145</v>
      </c>
      <c r="D13921" s="490">
        <v>-187.55100000000002</v>
      </c>
    </row>
    <row r="13922" spans="1:4" x14ac:dyDescent="0.2">
      <c r="A13922" s="489" t="s">
        <v>9257</v>
      </c>
      <c r="B13922" s="489" t="s">
        <v>4010</v>
      </c>
      <c r="C13922" s="490">
        <v>8426</v>
      </c>
      <c r="D13922" s="490">
        <v>2421.6324</v>
      </c>
    </row>
    <row r="13923" spans="1:4" x14ac:dyDescent="0.2">
      <c r="A13923" s="489" t="s">
        <v>9257</v>
      </c>
      <c r="B13923" s="489" t="s">
        <v>4010</v>
      </c>
      <c r="C13923" s="490">
        <v>9845</v>
      </c>
      <c r="D13923" s="490">
        <v>2829.453</v>
      </c>
    </row>
    <row r="13924" spans="1:4" x14ac:dyDescent="0.2">
      <c r="A13924" s="489" t="s">
        <v>9257</v>
      </c>
      <c r="B13924" s="489" t="s">
        <v>4014</v>
      </c>
      <c r="C13924" s="490">
        <v>113</v>
      </c>
      <c r="D13924" s="490">
        <v>32.476199999999999</v>
      </c>
    </row>
    <row r="13925" spans="1:4" x14ac:dyDescent="0.2">
      <c r="A13925" s="489" t="s">
        <v>9257</v>
      </c>
      <c r="B13925" s="489" t="s">
        <v>4015</v>
      </c>
      <c r="C13925" s="490">
        <v>-113</v>
      </c>
      <c r="D13925" s="490">
        <v>-18.509399999999999</v>
      </c>
    </row>
    <row r="13926" spans="1:4" x14ac:dyDescent="0.2">
      <c r="A13926" s="489" t="s">
        <v>9257</v>
      </c>
      <c r="B13926" s="489" t="s">
        <v>4010</v>
      </c>
      <c r="C13926" s="490">
        <v>13766</v>
      </c>
      <c r="D13926" s="490">
        <v>3956.3484000000003</v>
      </c>
    </row>
    <row r="13927" spans="1:4" x14ac:dyDescent="0.2">
      <c r="A13927" s="489" t="s">
        <v>9257</v>
      </c>
      <c r="B13927" s="489" t="s">
        <v>4010</v>
      </c>
      <c r="C13927" s="490">
        <v>2817</v>
      </c>
      <c r="D13927" s="490">
        <v>809.60580000000004</v>
      </c>
    </row>
    <row r="13928" spans="1:4" x14ac:dyDescent="0.2">
      <c r="A13928" s="489" t="s">
        <v>9257</v>
      </c>
      <c r="B13928" s="489" t="s">
        <v>4014</v>
      </c>
      <c r="C13928" s="490">
        <v>1238</v>
      </c>
      <c r="D13928" s="490">
        <v>355.80119999999999</v>
      </c>
    </row>
    <row r="13929" spans="1:4" x14ac:dyDescent="0.2">
      <c r="A13929" s="489" t="s">
        <v>9257</v>
      </c>
      <c r="B13929" s="489" t="s">
        <v>4015</v>
      </c>
      <c r="C13929" s="490">
        <v>-1216.5</v>
      </c>
      <c r="D13929" s="490">
        <v>-199.26270000000002</v>
      </c>
    </row>
    <row r="13930" spans="1:4" x14ac:dyDescent="0.2">
      <c r="A13930" s="489" t="s">
        <v>9257</v>
      </c>
      <c r="B13930" s="489" t="s">
        <v>4016</v>
      </c>
      <c r="C13930" s="490">
        <v>-21.5</v>
      </c>
      <c r="D13930" s="490">
        <v>-2.58</v>
      </c>
    </row>
    <row r="13931" spans="1:4" x14ac:dyDescent="0.2">
      <c r="A13931" s="489" t="s">
        <v>9257</v>
      </c>
      <c r="B13931" s="489" t="s">
        <v>3265</v>
      </c>
      <c r="C13931" s="490">
        <v>21839.140211640199</v>
      </c>
      <c r="D13931" s="490">
        <v>8130.7119007936508</v>
      </c>
    </row>
    <row r="13932" spans="1:4" x14ac:dyDescent="0.2">
      <c r="A13932" s="489" t="s">
        <v>9257</v>
      </c>
      <c r="B13932" s="489" t="s">
        <v>3264</v>
      </c>
      <c r="C13932" s="490">
        <v>24538.359788359801</v>
      </c>
      <c r="D13932" s="490">
        <v>9604.3140211640202</v>
      </c>
    </row>
    <row r="13933" spans="1:4" x14ac:dyDescent="0.2">
      <c r="A13933" s="489" t="s">
        <v>9257</v>
      </c>
      <c r="B13933" s="489" t="s">
        <v>4010</v>
      </c>
      <c r="C13933" s="490">
        <v>7064</v>
      </c>
      <c r="D13933" s="490">
        <v>2030.1936000000001</v>
      </c>
    </row>
    <row r="13934" spans="1:4" x14ac:dyDescent="0.2">
      <c r="A13934" s="489" t="s">
        <v>9257</v>
      </c>
      <c r="B13934" s="489" t="s">
        <v>4014</v>
      </c>
      <c r="C13934" s="490">
        <v>3589</v>
      </c>
      <c r="D13934" s="490">
        <v>1031.4786000000001</v>
      </c>
    </row>
    <row r="13935" spans="1:4" x14ac:dyDescent="0.2">
      <c r="A13935" s="489" t="s">
        <v>9257</v>
      </c>
      <c r="B13935" s="489" t="s">
        <v>4015</v>
      </c>
      <c r="C13935" s="490">
        <v>-3195.9</v>
      </c>
      <c r="D13935" s="490">
        <v>-523.48842000000002</v>
      </c>
    </row>
    <row r="13936" spans="1:4" x14ac:dyDescent="0.2">
      <c r="A13936" s="489" t="s">
        <v>9257</v>
      </c>
      <c r="B13936" s="489" t="s">
        <v>4016</v>
      </c>
      <c r="C13936" s="490">
        <v>-393.1</v>
      </c>
      <c r="D13936" s="490">
        <v>-47.171999999999997</v>
      </c>
    </row>
    <row r="13937" spans="1:4" x14ac:dyDescent="0.2">
      <c r="A13937" s="489" t="s">
        <v>9257</v>
      </c>
      <c r="B13937" s="489" t="s">
        <v>5153</v>
      </c>
      <c r="C13937" s="490">
        <v>776</v>
      </c>
      <c r="D13937" s="490">
        <v>0</v>
      </c>
    </row>
    <row r="13938" spans="1:4" x14ac:dyDescent="0.2">
      <c r="A13938" s="489" t="s">
        <v>9257</v>
      </c>
      <c r="B13938" s="489" t="s">
        <v>6051</v>
      </c>
      <c r="C13938" s="490">
        <v>757.90000000000009</v>
      </c>
      <c r="D13938" s="490">
        <v>24.033009</v>
      </c>
    </row>
    <row r="13939" spans="1:4" x14ac:dyDescent="0.2">
      <c r="A13939" s="489" t="s">
        <v>9257</v>
      </c>
      <c r="B13939" s="489" t="s">
        <v>5432</v>
      </c>
      <c r="C13939" s="490">
        <v>9455.5479452054806</v>
      </c>
      <c r="D13939" s="490">
        <v>1477.9021438356201</v>
      </c>
    </row>
    <row r="13940" spans="1:4" x14ac:dyDescent="0.2">
      <c r="A13940" s="489" t="s">
        <v>9257</v>
      </c>
      <c r="B13940" s="489" t="s">
        <v>5452</v>
      </c>
      <c r="C13940" s="490">
        <v>4349.5520547945198</v>
      </c>
      <c r="D13940" s="490">
        <v>645.03856972602705</v>
      </c>
    </row>
    <row r="13941" spans="1:4" x14ac:dyDescent="0.2">
      <c r="A13941" s="489" t="s">
        <v>9257</v>
      </c>
      <c r="B13941" s="489" t="s">
        <v>5153</v>
      </c>
      <c r="C13941" s="490">
        <v>911.142857142857</v>
      </c>
      <c r="D13941" s="490">
        <v>0</v>
      </c>
    </row>
    <row r="13942" spans="1:4" x14ac:dyDescent="0.2">
      <c r="A13942" s="489" t="s">
        <v>9257</v>
      </c>
      <c r="B13942" s="489" t="s">
        <v>5428</v>
      </c>
      <c r="C13942" s="490">
        <v>2126</v>
      </c>
      <c r="D13942" s="490">
        <v>361.84520000000003</v>
      </c>
    </row>
    <row r="13943" spans="1:4" x14ac:dyDescent="0.2">
      <c r="A13943" s="489" t="s">
        <v>9257</v>
      </c>
      <c r="B13943" s="489" t="s">
        <v>4010</v>
      </c>
      <c r="C13943" s="490">
        <v>10448</v>
      </c>
      <c r="D13943" s="490">
        <v>3002.7552000000001</v>
      </c>
    </row>
    <row r="13944" spans="1:4" x14ac:dyDescent="0.2">
      <c r="A13944" s="489" t="s">
        <v>9257</v>
      </c>
      <c r="B13944" s="489" t="s">
        <v>4827</v>
      </c>
      <c r="C13944" s="490">
        <v>11346</v>
      </c>
      <c r="D13944" s="490">
        <v>2771.8278</v>
      </c>
    </row>
    <row r="13945" spans="1:4" x14ac:dyDescent="0.2">
      <c r="A13945" s="489" t="s">
        <v>9257</v>
      </c>
      <c r="B13945" s="489" t="s">
        <v>4832</v>
      </c>
      <c r="C13945" s="490">
        <v>2289</v>
      </c>
      <c r="D13945" s="490">
        <v>559.20270000000005</v>
      </c>
    </row>
    <row r="13946" spans="1:4" x14ac:dyDescent="0.2">
      <c r="A13946" s="489" t="s">
        <v>9257</v>
      </c>
      <c r="B13946" s="489" t="s">
        <v>4833</v>
      </c>
      <c r="C13946" s="490">
        <v>-2289</v>
      </c>
      <c r="D13946" s="490">
        <v>-374.93819999999999</v>
      </c>
    </row>
    <row r="13947" spans="1:4" x14ac:dyDescent="0.2">
      <c r="A13947" s="489" t="s">
        <v>9257</v>
      </c>
      <c r="B13947" s="489" t="s">
        <v>4010</v>
      </c>
      <c r="C13947" s="490">
        <v>5269</v>
      </c>
      <c r="D13947" s="490">
        <v>1514.3106</v>
      </c>
    </row>
    <row r="13948" spans="1:4" x14ac:dyDescent="0.2">
      <c r="A13948" s="489" t="s">
        <v>9257</v>
      </c>
      <c r="B13948" s="489" t="s">
        <v>4014</v>
      </c>
      <c r="C13948" s="490">
        <v>1295</v>
      </c>
      <c r="D13948" s="490">
        <v>372.18299999999999</v>
      </c>
    </row>
    <row r="13949" spans="1:4" x14ac:dyDescent="0.2">
      <c r="A13949" s="489" t="s">
        <v>9257</v>
      </c>
      <c r="B13949" s="489" t="s">
        <v>4015</v>
      </c>
      <c r="C13949" s="490">
        <v>-1295</v>
      </c>
      <c r="D13949" s="490">
        <v>-212.12100000000001</v>
      </c>
    </row>
    <row r="13950" spans="1:4" x14ac:dyDescent="0.2">
      <c r="A13950" s="489" t="s">
        <v>9257</v>
      </c>
      <c r="B13950" s="489" t="s">
        <v>1105</v>
      </c>
      <c r="C13950" s="490">
        <v>921</v>
      </c>
      <c r="D13950" s="490">
        <v>466.21020000000004</v>
      </c>
    </row>
    <row r="13951" spans="1:4" x14ac:dyDescent="0.2">
      <c r="A13951" s="489" t="s">
        <v>9257</v>
      </c>
      <c r="B13951" s="489" t="s">
        <v>1107</v>
      </c>
      <c r="C13951" s="490">
        <v>4896</v>
      </c>
      <c r="D13951" s="490">
        <v>2237.4720000000002</v>
      </c>
    </row>
    <row r="13952" spans="1:4" x14ac:dyDescent="0.2">
      <c r="A13952" s="489" t="s">
        <v>9257</v>
      </c>
      <c r="B13952" s="489" t="s">
        <v>1108</v>
      </c>
      <c r="C13952" s="490">
        <v>28452.100000000002</v>
      </c>
      <c r="D13952" s="490">
        <v>16331.5054</v>
      </c>
    </row>
    <row r="13953" spans="1:4" x14ac:dyDescent="0.2">
      <c r="A13953" s="489" t="s">
        <v>9257</v>
      </c>
      <c r="B13953" s="489" t="s">
        <v>1107</v>
      </c>
      <c r="C13953" s="490">
        <v>2306</v>
      </c>
      <c r="D13953" s="490">
        <v>1053.8420000000001</v>
      </c>
    </row>
    <row r="13954" spans="1:4" x14ac:dyDescent="0.2">
      <c r="A13954" s="489" t="s">
        <v>9257</v>
      </c>
      <c r="B13954" s="489" t="s">
        <v>1115</v>
      </c>
      <c r="C13954" s="490">
        <v>5859</v>
      </c>
      <c r="D13954" s="490">
        <v>3194.9127000000003</v>
      </c>
    </row>
    <row r="13955" spans="1:4" x14ac:dyDescent="0.2">
      <c r="A13955" s="489" t="s">
        <v>9257</v>
      </c>
      <c r="B13955" s="489" t="s">
        <v>1115</v>
      </c>
      <c r="C13955" s="490">
        <v>22556.100000000002</v>
      </c>
      <c r="D13955" s="490">
        <v>12299.841329999999</v>
      </c>
    </row>
    <row r="13956" spans="1:4" x14ac:dyDescent="0.2">
      <c r="A13956" s="489" t="s">
        <v>9257</v>
      </c>
      <c r="B13956" s="489" t="s">
        <v>1115</v>
      </c>
      <c r="C13956" s="490">
        <v>8333.9</v>
      </c>
      <c r="D13956" s="490">
        <v>4544.4756699999998</v>
      </c>
    </row>
    <row r="13957" spans="1:4" x14ac:dyDescent="0.2">
      <c r="A13957" s="489" t="s">
        <v>9257</v>
      </c>
      <c r="B13957" s="489" t="s">
        <v>1115</v>
      </c>
      <c r="C13957" s="490">
        <v>25573.511166253102</v>
      </c>
      <c r="D13957" s="490">
        <v>13945.2356389578</v>
      </c>
    </row>
    <row r="13958" spans="1:4" x14ac:dyDescent="0.2">
      <c r="A13958" s="489" t="s">
        <v>9257</v>
      </c>
      <c r="B13958" s="489" t="s">
        <v>1116</v>
      </c>
      <c r="C13958" s="490">
        <v>1909.4888337469001</v>
      </c>
      <c r="D13958" s="490">
        <v>990.45185806451605</v>
      </c>
    </row>
    <row r="13959" spans="1:4" x14ac:dyDescent="0.2">
      <c r="A13959" s="489" t="s">
        <v>9257</v>
      </c>
      <c r="B13959" s="489" t="s">
        <v>1115</v>
      </c>
      <c r="C13959" s="490">
        <v>24876.5508684864</v>
      </c>
      <c r="D13959" s="490">
        <v>13565.183188585601</v>
      </c>
    </row>
    <row r="13960" spans="1:4" x14ac:dyDescent="0.2">
      <c r="A13960" s="489" t="s">
        <v>9257</v>
      </c>
      <c r="B13960" s="489" t="s">
        <v>1116</v>
      </c>
      <c r="C13960" s="490">
        <v>1857.4491315136502</v>
      </c>
      <c r="D13960" s="490">
        <v>963.4588645161291</v>
      </c>
    </row>
    <row r="13961" spans="1:4" x14ac:dyDescent="0.2">
      <c r="A13961" s="489" t="s">
        <v>9257</v>
      </c>
      <c r="B13961" s="489" t="s">
        <v>1115</v>
      </c>
      <c r="C13961" s="490">
        <v>6834</v>
      </c>
      <c r="D13961" s="490">
        <v>3726.5802000000003</v>
      </c>
    </row>
    <row r="13962" spans="1:4" x14ac:dyDescent="0.2">
      <c r="A13962" s="489" t="s">
        <v>9257</v>
      </c>
      <c r="B13962" s="489" t="s">
        <v>1115</v>
      </c>
      <c r="C13962" s="490">
        <v>25288.690476190499</v>
      </c>
      <c r="D13962" s="490">
        <v>13789.922916666701</v>
      </c>
    </row>
    <row r="13963" spans="1:4" x14ac:dyDescent="0.2">
      <c r="A13963" s="489" t="s">
        <v>9257</v>
      </c>
      <c r="B13963" s="489" t="s">
        <v>1116</v>
      </c>
      <c r="C13963" s="490">
        <v>202.30952380952402</v>
      </c>
      <c r="D13963" s="490">
        <v>104.93795</v>
      </c>
    </row>
    <row r="13964" spans="1:4" x14ac:dyDescent="0.2">
      <c r="A13964" s="489" t="s">
        <v>9257</v>
      </c>
      <c r="B13964" s="489" t="s">
        <v>1115</v>
      </c>
      <c r="C13964" s="490">
        <v>3958</v>
      </c>
      <c r="D13964" s="490">
        <v>2158.2973999999999</v>
      </c>
    </row>
    <row r="13965" spans="1:4" x14ac:dyDescent="0.2">
      <c r="A13965" s="489" t="s">
        <v>9257</v>
      </c>
      <c r="B13965" s="489" t="s">
        <v>1115</v>
      </c>
      <c r="C13965" s="490">
        <v>5677</v>
      </c>
      <c r="D13965" s="490">
        <v>3095.6681000000003</v>
      </c>
    </row>
    <row r="13966" spans="1:4" x14ac:dyDescent="0.2">
      <c r="A13966" s="489" t="s">
        <v>9257</v>
      </c>
      <c r="B13966" s="489" t="s">
        <v>1115</v>
      </c>
      <c r="C13966" s="490">
        <v>2309.0625</v>
      </c>
      <c r="D13966" s="490">
        <v>1259.1317812500001</v>
      </c>
    </row>
    <row r="13967" spans="1:4" x14ac:dyDescent="0.2">
      <c r="A13967" s="489" t="s">
        <v>9257</v>
      </c>
      <c r="B13967" s="489" t="s">
        <v>4010</v>
      </c>
      <c r="C13967" s="490">
        <v>5079.9375</v>
      </c>
      <c r="D13967" s="490">
        <v>1459.9740375000001</v>
      </c>
    </row>
    <row r="13968" spans="1:4" x14ac:dyDescent="0.2">
      <c r="A13968" s="489" t="s">
        <v>9257</v>
      </c>
      <c r="B13968" s="489" t="s">
        <v>1122</v>
      </c>
      <c r="C13968" s="490">
        <v>4080</v>
      </c>
      <c r="D13968" s="490">
        <v>2113.44</v>
      </c>
    </row>
    <row r="13969" spans="1:4" x14ac:dyDescent="0.2">
      <c r="A13969" s="489" t="s">
        <v>9257</v>
      </c>
      <c r="B13969" s="489" t="s">
        <v>1122</v>
      </c>
      <c r="C13969" s="490">
        <v>3598.5</v>
      </c>
      <c r="D13969" s="490">
        <v>1864.0230000000001</v>
      </c>
    </row>
    <row r="13970" spans="1:4" x14ac:dyDescent="0.2">
      <c r="A13970" s="489" t="s">
        <v>9257</v>
      </c>
      <c r="B13970" s="489" t="s">
        <v>1122</v>
      </c>
      <c r="C13970" s="490">
        <v>14748</v>
      </c>
      <c r="D13970" s="490">
        <v>7639.4639999999999</v>
      </c>
    </row>
    <row r="13971" spans="1:4" x14ac:dyDescent="0.2">
      <c r="A13971" s="489" t="s">
        <v>9257</v>
      </c>
      <c r="B13971" s="489" t="s">
        <v>1122</v>
      </c>
      <c r="C13971" s="490">
        <v>5436</v>
      </c>
      <c r="D13971" s="490">
        <v>2815.848</v>
      </c>
    </row>
    <row r="13972" spans="1:4" x14ac:dyDescent="0.2">
      <c r="A13972" s="489" t="s">
        <v>9257</v>
      </c>
      <c r="B13972" s="489" t="s">
        <v>1122</v>
      </c>
      <c r="C13972" s="490">
        <v>7105</v>
      </c>
      <c r="D13972" s="490">
        <v>3680.3900000000003</v>
      </c>
    </row>
    <row r="13973" spans="1:4" x14ac:dyDescent="0.2">
      <c r="A13973" s="489" t="s">
        <v>9257</v>
      </c>
      <c r="B13973" s="489" t="s">
        <v>1122</v>
      </c>
      <c r="C13973" s="490">
        <v>15023</v>
      </c>
      <c r="D13973" s="490">
        <v>7781.9140000000007</v>
      </c>
    </row>
    <row r="13974" spans="1:4" x14ac:dyDescent="0.2">
      <c r="A13974" s="489" t="s">
        <v>9257</v>
      </c>
      <c r="B13974" s="489" t="s">
        <v>1122</v>
      </c>
      <c r="C13974" s="490">
        <v>6289</v>
      </c>
      <c r="D13974" s="490">
        <v>3257.7020000000002</v>
      </c>
    </row>
    <row r="13975" spans="1:4" x14ac:dyDescent="0.2">
      <c r="A13975" s="489" t="s">
        <v>9257</v>
      </c>
      <c r="B13975" s="489" t="s">
        <v>1122</v>
      </c>
      <c r="C13975" s="490">
        <v>4983.2</v>
      </c>
      <c r="D13975" s="490">
        <v>2581.2976000000003</v>
      </c>
    </row>
    <row r="13976" spans="1:4" x14ac:dyDescent="0.2">
      <c r="A13976" s="489" t="s">
        <v>9257</v>
      </c>
      <c r="B13976" s="489" t="s">
        <v>1122</v>
      </c>
      <c r="C13976" s="490">
        <v>11377</v>
      </c>
      <c r="D13976" s="490">
        <v>5893.2860000000001</v>
      </c>
    </row>
    <row r="13977" spans="1:4" x14ac:dyDescent="0.2">
      <c r="A13977" s="489" t="s">
        <v>9257</v>
      </c>
      <c r="B13977" s="489" t="s">
        <v>1122</v>
      </c>
      <c r="C13977" s="490">
        <v>886</v>
      </c>
      <c r="D13977" s="490">
        <v>458.94800000000004</v>
      </c>
    </row>
    <row r="13978" spans="1:4" x14ac:dyDescent="0.2">
      <c r="A13978" s="489" t="s">
        <v>9257</v>
      </c>
      <c r="B13978" s="489" t="s">
        <v>1122</v>
      </c>
      <c r="C13978" s="490">
        <v>7490</v>
      </c>
      <c r="D13978" s="490">
        <v>3879.82</v>
      </c>
    </row>
    <row r="13979" spans="1:4" x14ac:dyDescent="0.2">
      <c r="A13979" s="489" t="s">
        <v>9257</v>
      </c>
      <c r="B13979" s="489" t="s">
        <v>1122</v>
      </c>
      <c r="C13979" s="490">
        <v>8362</v>
      </c>
      <c r="D13979" s="490">
        <v>4331.5160000000005</v>
      </c>
    </row>
    <row r="13980" spans="1:4" x14ac:dyDescent="0.2">
      <c r="A13980" s="489" t="s">
        <v>9257</v>
      </c>
      <c r="B13980" s="489" t="s">
        <v>1122</v>
      </c>
      <c r="C13980" s="490">
        <v>5505.5</v>
      </c>
      <c r="D13980" s="490">
        <v>2851.8490000000002</v>
      </c>
    </row>
    <row r="13981" spans="1:4" x14ac:dyDescent="0.2">
      <c r="A13981" s="489" t="s">
        <v>9257</v>
      </c>
      <c r="B13981" s="489" t="s">
        <v>1122</v>
      </c>
      <c r="C13981" s="490">
        <v>25960.4571428571</v>
      </c>
      <c r="D13981" s="490">
        <v>13447.516799999999</v>
      </c>
    </row>
    <row r="13982" spans="1:4" x14ac:dyDescent="0.2">
      <c r="A13982" s="489" t="s">
        <v>9257</v>
      </c>
      <c r="B13982" s="489" t="s">
        <v>1123</v>
      </c>
      <c r="C13982" s="490">
        <v>11898.5428571429</v>
      </c>
      <c r="D13982" s="490">
        <v>5863.6019200000001</v>
      </c>
    </row>
    <row r="13983" spans="1:4" x14ac:dyDescent="0.2">
      <c r="A13983" s="489" t="s">
        <v>9257</v>
      </c>
      <c r="B13983" s="489" t="s">
        <v>1129</v>
      </c>
      <c r="C13983" s="490">
        <v>11693</v>
      </c>
      <c r="D13983" s="490">
        <v>5754.1253000000006</v>
      </c>
    </row>
    <row r="13984" spans="1:4" x14ac:dyDescent="0.2">
      <c r="A13984" s="489" t="s">
        <v>9257</v>
      </c>
      <c r="B13984" s="489" t="s">
        <v>1129</v>
      </c>
      <c r="C13984" s="490">
        <v>8437</v>
      </c>
      <c r="D13984" s="490">
        <v>4151.8477000000003</v>
      </c>
    </row>
    <row r="13985" spans="1:4" x14ac:dyDescent="0.2">
      <c r="A13985" s="489" t="s">
        <v>9257</v>
      </c>
      <c r="B13985" s="489" t="s">
        <v>1129</v>
      </c>
      <c r="C13985" s="490">
        <v>10056</v>
      </c>
      <c r="D13985" s="490">
        <v>4948.5576000000001</v>
      </c>
    </row>
    <row r="13986" spans="1:4" x14ac:dyDescent="0.2">
      <c r="A13986" s="489" t="s">
        <v>9257</v>
      </c>
      <c r="B13986" s="489" t="s">
        <v>1129</v>
      </c>
      <c r="C13986" s="490">
        <v>5913</v>
      </c>
      <c r="D13986" s="490">
        <v>2909.7873</v>
      </c>
    </row>
    <row r="13987" spans="1:4" x14ac:dyDescent="0.2">
      <c r="A13987" s="489" t="s">
        <v>9257</v>
      </c>
      <c r="B13987" s="489" t="s">
        <v>1129</v>
      </c>
      <c r="C13987" s="490">
        <v>9728</v>
      </c>
      <c r="D13987" s="490">
        <v>4787.1487999999999</v>
      </c>
    </row>
    <row r="13988" spans="1:4" x14ac:dyDescent="0.2">
      <c r="A13988" s="489" t="s">
        <v>9257</v>
      </c>
      <c r="B13988" s="489" t="s">
        <v>1129</v>
      </c>
      <c r="C13988" s="490">
        <v>29808</v>
      </c>
      <c r="D13988" s="490">
        <v>14668.516799999999</v>
      </c>
    </row>
    <row r="13989" spans="1:4" x14ac:dyDescent="0.2">
      <c r="A13989" s="489" t="s">
        <v>9257</v>
      </c>
      <c r="B13989" s="489" t="s">
        <v>1129</v>
      </c>
      <c r="C13989" s="490">
        <v>4527</v>
      </c>
      <c r="D13989" s="490">
        <v>2227.7366999999999</v>
      </c>
    </row>
    <row r="13990" spans="1:4" x14ac:dyDescent="0.2">
      <c r="A13990" s="489" t="s">
        <v>9257</v>
      </c>
      <c r="B13990" s="489" t="s">
        <v>1129</v>
      </c>
      <c r="C13990" s="490">
        <v>14110</v>
      </c>
      <c r="D13990" s="490">
        <v>6943.5309999999999</v>
      </c>
    </row>
    <row r="13991" spans="1:4" x14ac:dyDescent="0.2">
      <c r="A13991" s="489" t="s">
        <v>9257</v>
      </c>
      <c r="B13991" s="489" t="s">
        <v>1129</v>
      </c>
      <c r="C13991" s="490">
        <v>8590</v>
      </c>
      <c r="D13991" s="490">
        <v>4227.1390000000001</v>
      </c>
    </row>
    <row r="13992" spans="1:4" x14ac:dyDescent="0.2">
      <c r="A13992" s="489" t="s">
        <v>9257</v>
      </c>
      <c r="B13992" s="489" t="s">
        <v>1129</v>
      </c>
      <c r="C13992" s="490">
        <v>6392.5</v>
      </c>
      <c r="D13992" s="490">
        <v>3145.7492500000003</v>
      </c>
    </row>
    <row r="13993" spans="1:4" x14ac:dyDescent="0.2">
      <c r="A13993" s="489" t="s">
        <v>9257</v>
      </c>
      <c r="B13993" s="489" t="s">
        <v>1129</v>
      </c>
      <c r="C13993" s="490">
        <v>6942</v>
      </c>
      <c r="D13993" s="490">
        <v>3416.1582000000003</v>
      </c>
    </row>
    <row r="13994" spans="1:4" x14ac:dyDescent="0.2">
      <c r="A13994" s="489" t="s">
        <v>9257</v>
      </c>
      <c r="B13994" s="489" t="s">
        <v>1129</v>
      </c>
      <c r="C13994" s="490">
        <v>4711.5</v>
      </c>
      <c r="D13994" s="490">
        <v>2318.5291500000003</v>
      </c>
    </row>
    <row r="13995" spans="1:4" x14ac:dyDescent="0.2">
      <c r="A13995" s="489" t="s">
        <v>9257</v>
      </c>
      <c r="B13995" s="489" t="s">
        <v>1136</v>
      </c>
      <c r="C13995" s="490">
        <v>9570</v>
      </c>
      <c r="D13995" s="490">
        <v>4473.9750000000004</v>
      </c>
    </row>
    <row r="13996" spans="1:4" x14ac:dyDescent="0.2">
      <c r="A13996" s="489" t="s">
        <v>9257</v>
      </c>
      <c r="B13996" s="489" t="s">
        <v>1136</v>
      </c>
      <c r="C13996" s="490">
        <v>6118.4000000000005</v>
      </c>
      <c r="D13996" s="490">
        <v>2860.3520000000003</v>
      </c>
    </row>
    <row r="13997" spans="1:4" x14ac:dyDescent="0.2">
      <c r="A13997" s="489" t="s">
        <v>9257</v>
      </c>
      <c r="B13997" s="489" t="s">
        <v>1136</v>
      </c>
      <c r="C13997" s="490">
        <v>6228</v>
      </c>
      <c r="D13997" s="490">
        <v>2911.59</v>
      </c>
    </row>
    <row r="13998" spans="1:4" x14ac:dyDescent="0.2">
      <c r="A13998" s="489" t="s">
        <v>9257</v>
      </c>
      <c r="B13998" s="489" t="s">
        <v>1136</v>
      </c>
      <c r="C13998" s="490">
        <v>7196</v>
      </c>
      <c r="D13998" s="490">
        <v>3364.13</v>
      </c>
    </row>
    <row r="13999" spans="1:4" x14ac:dyDescent="0.2">
      <c r="A13999" s="489" t="s">
        <v>9257</v>
      </c>
      <c r="B13999" s="489" t="s">
        <v>1136</v>
      </c>
      <c r="C13999" s="490">
        <v>7882.1</v>
      </c>
      <c r="D13999" s="490">
        <v>3684.88175</v>
      </c>
    </row>
    <row r="14000" spans="1:4" x14ac:dyDescent="0.2">
      <c r="A14000" s="489" t="s">
        <v>9257</v>
      </c>
      <c r="B14000" s="489" t="s">
        <v>1136</v>
      </c>
      <c r="C14000" s="490">
        <v>9473</v>
      </c>
      <c r="D14000" s="490">
        <v>4428.6275000000005</v>
      </c>
    </row>
    <row r="14001" spans="1:4" x14ac:dyDescent="0.2">
      <c r="A14001" s="489" t="s">
        <v>9257</v>
      </c>
      <c r="B14001" s="489" t="s">
        <v>1136</v>
      </c>
      <c r="C14001" s="490">
        <v>12301</v>
      </c>
      <c r="D14001" s="490">
        <v>5750.7175000000007</v>
      </c>
    </row>
    <row r="14002" spans="1:4" x14ac:dyDescent="0.2">
      <c r="A14002" s="489" t="s">
        <v>9257</v>
      </c>
      <c r="B14002" s="489" t="s">
        <v>1136</v>
      </c>
      <c r="C14002" s="490">
        <v>4704</v>
      </c>
      <c r="D14002" s="490">
        <v>2199.12</v>
      </c>
    </row>
    <row r="14003" spans="1:4" x14ac:dyDescent="0.2">
      <c r="A14003" s="489" t="s">
        <v>9257</v>
      </c>
      <c r="B14003" s="489" t="s">
        <v>1136</v>
      </c>
      <c r="C14003" s="490">
        <v>4898</v>
      </c>
      <c r="D14003" s="490">
        <v>2289.8150000000001</v>
      </c>
    </row>
    <row r="14004" spans="1:4" x14ac:dyDescent="0.2">
      <c r="A14004" s="489" t="s">
        <v>9257</v>
      </c>
      <c r="B14004" s="489" t="s">
        <v>1136</v>
      </c>
      <c r="C14004" s="490">
        <v>7878</v>
      </c>
      <c r="D14004" s="490">
        <v>3682.9650000000001</v>
      </c>
    </row>
    <row r="14005" spans="1:4" x14ac:dyDescent="0.2">
      <c r="A14005" s="489" t="s">
        <v>9257</v>
      </c>
      <c r="B14005" s="489" t="s">
        <v>1136</v>
      </c>
      <c r="C14005" s="490">
        <v>6654</v>
      </c>
      <c r="D14005" s="490">
        <v>3110.7450000000003</v>
      </c>
    </row>
    <row r="14006" spans="1:4" x14ac:dyDescent="0.2">
      <c r="A14006" s="489" t="s">
        <v>9257</v>
      </c>
      <c r="B14006" s="489" t="s">
        <v>1136</v>
      </c>
      <c r="C14006" s="490">
        <v>5072</v>
      </c>
      <c r="D14006" s="490">
        <v>2371.1600000000003</v>
      </c>
    </row>
    <row r="14007" spans="1:4" x14ac:dyDescent="0.2">
      <c r="A14007" s="489" t="s">
        <v>9257</v>
      </c>
      <c r="B14007" s="489" t="s">
        <v>173</v>
      </c>
      <c r="C14007" s="490">
        <v>3282</v>
      </c>
      <c r="D14007" s="490">
        <v>1411.5882000000001</v>
      </c>
    </row>
    <row r="14008" spans="1:4" x14ac:dyDescent="0.2">
      <c r="A14008" s="489" t="s">
        <v>9257</v>
      </c>
      <c r="B14008" s="489" t="s">
        <v>173</v>
      </c>
      <c r="C14008" s="490">
        <v>5964</v>
      </c>
      <c r="D14008" s="490">
        <v>2565.1164000000003</v>
      </c>
    </row>
    <row r="14009" spans="1:4" x14ac:dyDescent="0.2">
      <c r="A14009" s="489" t="s">
        <v>9257</v>
      </c>
      <c r="B14009" s="489" t="s">
        <v>173</v>
      </c>
      <c r="C14009" s="490">
        <v>12794</v>
      </c>
      <c r="D14009" s="490">
        <v>5502.6994000000004</v>
      </c>
    </row>
    <row r="14010" spans="1:4" x14ac:dyDescent="0.2">
      <c r="A14010" s="489" t="s">
        <v>9257</v>
      </c>
      <c r="B14010" s="489" t="s">
        <v>173</v>
      </c>
      <c r="C14010" s="490">
        <v>5569.89943156974</v>
      </c>
      <c r="D14010" s="490">
        <v>2395.6137455181502</v>
      </c>
    </row>
    <row r="14011" spans="1:4" x14ac:dyDescent="0.2">
      <c r="A14011" s="489" t="s">
        <v>9257</v>
      </c>
      <c r="B14011" s="489" t="s">
        <v>3264</v>
      </c>
      <c r="C14011" s="490">
        <v>5604.10056843026</v>
      </c>
      <c r="D14011" s="490">
        <v>2193.4449624836002</v>
      </c>
    </row>
    <row r="14012" spans="1:4" x14ac:dyDescent="0.2">
      <c r="A14012" s="489" t="s">
        <v>9257</v>
      </c>
      <c r="B14012" s="489" t="s">
        <v>173</v>
      </c>
      <c r="C14012" s="490">
        <v>4069</v>
      </c>
      <c r="D14012" s="490">
        <v>1750.0769</v>
      </c>
    </row>
    <row r="14013" spans="1:4" x14ac:dyDescent="0.2">
      <c r="A14013" s="489" t="s">
        <v>9257</v>
      </c>
      <c r="B14013" s="489" t="s">
        <v>173</v>
      </c>
      <c r="C14013" s="490">
        <v>5150</v>
      </c>
      <c r="D14013" s="490">
        <v>2215.0150000000003</v>
      </c>
    </row>
    <row r="14014" spans="1:4" x14ac:dyDescent="0.2">
      <c r="A14014" s="489" t="s">
        <v>9257</v>
      </c>
      <c r="B14014" s="489" t="s">
        <v>173</v>
      </c>
      <c r="C14014" s="490">
        <v>10702</v>
      </c>
      <c r="D14014" s="490">
        <v>4602.9301999999998</v>
      </c>
    </row>
    <row r="14015" spans="1:4" x14ac:dyDescent="0.2">
      <c r="A14015" s="489" t="s">
        <v>9257</v>
      </c>
      <c r="B14015" s="489" t="s">
        <v>173</v>
      </c>
      <c r="C14015" s="490">
        <v>8998</v>
      </c>
      <c r="D14015" s="490">
        <v>3870.0398</v>
      </c>
    </row>
    <row r="14016" spans="1:4" x14ac:dyDescent="0.2">
      <c r="A14016" s="489" t="s">
        <v>9257</v>
      </c>
      <c r="B14016" s="489" t="s">
        <v>173</v>
      </c>
      <c r="C14016" s="490">
        <v>26127.501163331799</v>
      </c>
      <c r="D14016" s="490">
        <v>11237.438250349</v>
      </c>
    </row>
    <row r="14017" spans="1:4" x14ac:dyDescent="0.2">
      <c r="A14017" s="489" t="s">
        <v>9257</v>
      </c>
      <c r="B14017" s="489" t="s">
        <v>175</v>
      </c>
      <c r="C14017" s="490">
        <v>11304.498836668201</v>
      </c>
      <c r="D14017" s="490">
        <v>4624.6704740809701</v>
      </c>
    </row>
    <row r="14018" spans="1:4" x14ac:dyDescent="0.2">
      <c r="A14018" s="489" t="s">
        <v>9257</v>
      </c>
      <c r="B14018" s="489" t="s">
        <v>173</v>
      </c>
      <c r="C14018" s="490">
        <v>6032</v>
      </c>
      <c r="D14018" s="490">
        <v>2594.3632000000002</v>
      </c>
    </row>
    <row r="14019" spans="1:4" x14ac:dyDescent="0.2">
      <c r="A14019" s="489" t="s">
        <v>9257</v>
      </c>
      <c r="B14019" s="489" t="s">
        <v>173</v>
      </c>
      <c r="C14019" s="490">
        <v>12681</v>
      </c>
      <c r="D14019" s="490">
        <v>5454.0981000000002</v>
      </c>
    </row>
    <row r="14020" spans="1:4" x14ac:dyDescent="0.2">
      <c r="A14020" s="489" t="s">
        <v>9257</v>
      </c>
      <c r="B14020" s="489" t="s">
        <v>173</v>
      </c>
      <c r="C14020" s="490">
        <v>3986</v>
      </c>
      <c r="D14020" s="490">
        <v>1714.3786</v>
      </c>
    </row>
    <row r="14021" spans="1:4" x14ac:dyDescent="0.2">
      <c r="A14021" s="489" t="s">
        <v>9257</v>
      </c>
      <c r="B14021" s="489" t="s">
        <v>173</v>
      </c>
      <c r="C14021" s="490">
        <v>7304.5</v>
      </c>
      <c r="D14021" s="490">
        <v>3141.66545</v>
      </c>
    </row>
    <row r="14022" spans="1:4" x14ac:dyDescent="0.2">
      <c r="A14022" s="489" t="s">
        <v>9257</v>
      </c>
      <c r="B14022" s="489" t="s">
        <v>173</v>
      </c>
      <c r="C14022" s="490">
        <v>9461.0110210210205</v>
      </c>
      <c r="D14022" s="490">
        <v>4069.1808401411404</v>
      </c>
    </row>
    <row r="14023" spans="1:4" x14ac:dyDescent="0.2">
      <c r="A14023" s="489" t="s">
        <v>9257</v>
      </c>
      <c r="B14023" s="489" t="s">
        <v>175</v>
      </c>
      <c r="C14023" s="490">
        <v>22044.155678979001</v>
      </c>
      <c r="D14023" s="490">
        <v>9018.2640882702999</v>
      </c>
    </row>
    <row r="14024" spans="1:4" x14ac:dyDescent="0.2">
      <c r="A14024" s="489" t="s">
        <v>9257</v>
      </c>
      <c r="B14024" s="489" t="s">
        <v>3264</v>
      </c>
      <c r="C14024" s="490">
        <v>3547</v>
      </c>
      <c r="D14024" s="490">
        <v>1388.2958000000001</v>
      </c>
    </row>
    <row r="14025" spans="1:4" x14ac:dyDescent="0.2">
      <c r="A14025" s="489" t="s">
        <v>9257</v>
      </c>
      <c r="B14025" s="489" t="s">
        <v>3264</v>
      </c>
      <c r="C14025" s="490">
        <v>30905</v>
      </c>
      <c r="D14025" s="490">
        <v>12096.217000000001</v>
      </c>
    </row>
    <row r="14026" spans="1:4" x14ac:dyDescent="0.2">
      <c r="A14026" s="489" t="s">
        <v>9257</v>
      </c>
      <c r="B14026" s="489" t="s">
        <v>3264</v>
      </c>
      <c r="C14026" s="490">
        <v>18966</v>
      </c>
      <c r="D14026" s="490">
        <v>7423.2924000000003</v>
      </c>
    </row>
    <row r="14027" spans="1:4" x14ac:dyDescent="0.2">
      <c r="A14027" s="489" t="s">
        <v>9257</v>
      </c>
      <c r="B14027" s="489" t="s">
        <v>3265</v>
      </c>
      <c r="C14027" s="490">
        <v>6710.7642276422803</v>
      </c>
      <c r="D14027" s="490">
        <v>2498.4175219512199</v>
      </c>
    </row>
    <row r="14028" spans="1:4" x14ac:dyDescent="0.2">
      <c r="A14028" s="489" t="s">
        <v>9257</v>
      </c>
      <c r="B14028" s="489" t="s">
        <v>3264</v>
      </c>
      <c r="C14028" s="490">
        <v>29177.235772357701</v>
      </c>
      <c r="D14028" s="490">
        <v>11419.9700813008</v>
      </c>
    </row>
    <row r="14029" spans="1:4" x14ac:dyDescent="0.2">
      <c r="A14029" s="489" t="s">
        <v>9257</v>
      </c>
      <c r="B14029" s="489" t="s">
        <v>3264</v>
      </c>
      <c r="C14029" s="490">
        <v>7559</v>
      </c>
      <c r="D14029" s="490">
        <v>2958.5925999999999</v>
      </c>
    </row>
    <row r="14030" spans="1:4" x14ac:dyDescent="0.2">
      <c r="A14030" s="489" t="s">
        <v>9257</v>
      </c>
      <c r="B14030" s="489" t="s">
        <v>3264</v>
      </c>
      <c r="C14030" s="490">
        <v>28969</v>
      </c>
      <c r="D14030" s="490">
        <v>11338.4666</v>
      </c>
    </row>
    <row r="14031" spans="1:4" x14ac:dyDescent="0.2">
      <c r="A14031" s="489" t="s">
        <v>9257</v>
      </c>
      <c r="B14031" s="489" t="s">
        <v>3264</v>
      </c>
      <c r="C14031" s="490">
        <v>5591</v>
      </c>
      <c r="D14031" s="490">
        <v>2188.3173999999999</v>
      </c>
    </row>
    <row r="14032" spans="1:4" x14ac:dyDescent="0.2">
      <c r="A14032" s="489" t="s">
        <v>9257</v>
      </c>
      <c r="B14032" s="489" t="s">
        <v>3264</v>
      </c>
      <c r="C14032" s="490">
        <v>21039</v>
      </c>
      <c r="D14032" s="490">
        <v>8234.6646000000001</v>
      </c>
    </row>
    <row r="14033" spans="1:4" x14ac:dyDescent="0.2">
      <c r="A14033" s="489" t="s">
        <v>9257</v>
      </c>
      <c r="B14033" s="489" t="s">
        <v>3268</v>
      </c>
      <c r="C14033" s="490">
        <v>307</v>
      </c>
      <c r="D14033" s="490">
        <v>120.1598</v>
      </c>
    </row>
    <row r="14034" spans="1:4" x14ac:dyDescent="0.2">
      <c r="A14034" s="489" t="s">
        <v>9257</v>
      </c>
      <c r="B14034" s="489" t="s">
        <v>3269</v>
      </c>
      <c r="C14034" s="490">
        <v>-307</v>
      </c>
      <c r="D14034" s="490">
        <v>-50.2866</v>
      </c>
    </row>
    <row r="14035" spans="1:4" x14ac:dyDescent="0.2">
      <c r="A14035" s="489" t="s">
        <v>9257</v>
      </c>
      <c r="B14035" s="489" t="s">
        <v>3264</v>
      </c>
      <c r="C14035" s="490">
        <v>10540</v>
      </c>
      <c r="D14035" s="490">
        <v>4125.3559999999998</v>
      </c>
    </row>
    <row r="14036" spans="1:4" x14ac:dyDescent="0.2">
      <c r="A14036" s="489" t="s">
        <v>9257</v>
      </c>
      <c r="B14036" s="489" t="s">
        <v>3268</v>
      </c>
      <c r="C14036" s="490">
        <v>2043</v>
      </c>
      <c r="D14036" s="490">
        <v>799.63020000000006</v>
      </c>
    </row>
    <row r="14037" spans="1:4" x14ac:dyDescent="0.2">
      <c r="A14037" s="489" t="s">
        <v>9257</v>
      </c>
      <c r="B14037" s="489" t="s">
        <v>3269</v>
      </c>
      <c r="C14037" s="490">
        <v>-2043</v>
      </c>
      <c r="D14037" s="490">
        <v>-334.64340000000004</v>
      </c>
    </row>
    <row r="14038" spans="1:4" x14ac:dyDescent="0.2">
      <c r="A14038" s="489" t="s">
        <v>9257</v>
      </c>
      <c r="B14038" s="489" t="s">
        <v>3264</v>
      </c>
      <c r="C14038" s="490">
        <v>8346</v>
      </c>
      <c r="D14038" s="490">
        <v>3266.6244000000002</v>
      </c>
    </row>
    <row r="14039" spans="1:4" x14ac:dyDescent="0.2">
      <c r="A14039" s="489" t="s">
        <v>9257</v>
      </c>
      <c r="B14039" s="489" t="s">
        <v>3264</v>
      </c>
      <c r="C14039" s="490">
        <v>5582</v>
      </c>
      <c r="D14039" s="490">
        <v>2184.7948000000001</v>
      </c>
    </row>
    <row r="14040" spans="1:4" x14ac:dyDescent="0.2">
      <c r="A14040" s="489" t="s">
        <v>9257</v>
      </c>
      <c r="B14040" s="489" t="s">
        <v>3264</v>
      </c>
      <c r="C14040" s="490">
        <v>10312</v>
      </c>
      <c r="D14040" s="490">
        <v>4036.1168000000002</v>
      </c>
    </row>
    <row r="14041" spans="1:4" x14ac:dyDescent="0.2">
      <c r="A14041" s="489" t="s">
        <v>9257</v>
      </c>
      <c r="B14041" s="489" t="s">
        <v>5153</v>
      </c>
      <c r="C14041" s="490">
        <v>724.71428571428601</v>
      </c>
      <c r="D14041" s="490">
        <v>0</v>
      </c>
    </row>
    <row r="14042" spans="1:4" x14ac:dyDescent="0.2">
      <c r="A14042" s="489" t="s">
        <v>9257</v>
      </c>
      <c r="B14042" s="489" t="s">
        <v>4892</v>
      </c>
      <c r="C14042" s="490">
        <v>1691</v>
      </c>
      <c r="D14042" s="490">
        <v>313.51140000000004</v>
      </c>
    </row>
    <row r="14043" spans="1:4" x14ac:dyDescent="0.2">
      <c r="A14043" s="489" t="s">
        <v>9257</v>
      </c>
      <c r="B14043" s="489" t="s">
        <v>5880</v>
      </c>
      <c r="C14043" s="490">
        <v>5734</v>
      </c>
      <c r="D14043" s="490">
        <v>731.08500000000004</v>
      </c>
    </row>
    <row r="14044" spans="1:4" x14ac:dyDescent="0.2">
      <c r="A14044" s="489" t="s">
        <v>9257</v>
      </c>
      <c r="B14044" s="489" t="s">
        <v>5153</v>
      </c>
      <c r="C14044" s="490">
        <v>2537.5714285714303</v>
      </c>
      <c r="D14044" s="490">
        <v>0</v>
      </c>
    </row>
    <row r="14045" spans="1:4" x14ac:dyDescent="0.2">
      <c r="A14045" s="489" t="s">
        <v>9257</v>
      </c>
      <c r="B14045" s="489" t="s">
        <v>5431</v>
      </c>
      <c r="C14045" s="490">
        <v>5921</v>
      </c>
      <c r="D14045" s="490">
        <v>942.6232</v>
      </c>
    </row>
    <row r="14046" spans="1:4" x14ac:dyDescent="0.2">
      <c r="A14046" s="489" t="s">
        <v>9257</v>
      </c>
      <c r="B14046" s="489" t="s">
        <v>4900</v>
      </c>
      <c r="C14046" s="490">
        <v>2158</v>
      </c>
      <c r="D14046" s="490">
        <v>386.28200000000004</v>
      </c>
    </row>
    <row r="14047" spans="1:4" x14ac:dyDescent="0.2">
      <c r="A14047" s="489" t="s">
        <v>9257</v>
      </c>
      <c r="B14047" s="489" t="s">
        <v>5153</v>
      </c>
      <c r="C14047" s="490">
        <v>924.857142857143</v>
      </c>
      <c r="D14047" s="490">
        <v>0</v>
      </c>
    </row>
    <row r="14048" spans="1:4" x14ac:dyDescent="0.2">
      <c r="A14048" s="489" t="s">
        <v>9257</v>
      </c>
      <c r="B14048" s="489" t="s">
        <v>5153</v>
      </c>
      <c r="C14048" s="490">
        <v>1408.04822695035</v>
      </c>
      <c r="D14048" s="490">
        <v>0</v>
      </c>
    </row>
    <row r="14049" spans="1:4" x14ac:dyDescent="0.2">
      <c r="A14049" s="489" t="s">
        <v>9257</v>
      </c>
      <c r="B14049" s="489" t="s">
        <v>5433</v>
      </c>
      <c r="C14049" s="490">
        <v>3287</v>
      </c>
      <c r="D14049" s="490">
        <v>504.55450000000002</v>
      </c>
    </row>
    <row r="14050" spans="1:4" x14ac:dyDescent="0.2">
      <c r="A14050" s="489" t="s">
        <v>9257</v>
      </c>
      <c r="B14050" s="489" t="s">
        <v>5153</v>
      </c>
      <c r="C14050" s="490">
        <v>2121.4285714285702</v>
      </c>
      <c r="D14050" s="490">
        <v>0</v>
      </c>
    </row>
    <row r="14051" spans="1:4" x14ac:dyDescent="0.2">
      <c r="A14051" s="489" t="s">
        <v>9257</v>
      </c>
      <c r="B14051" s="489" t="s">
        <v>5433</v>
      </c>
      <c r="C14051" s="490">
        <v>4950</v>
      </c>
      <c r="D14051" s="490">
        <v>759.82500000000005</v>
      </c>
    </row>
    <row r="14052" spans="1:4" x14ac:dyDescent="0.2">
      <c r="A14052" s="489" t="s">
        <v>9257</v>
      </c>
      <c r="B14052" s="489" t="s">
        <v>5884</v>
      </c>
      <c r="C14052" s="490">
        <v>2702</v>
      </c>
      <c r="D14052" s="490">
        <v>342.88380000000001</v>
      </c>
    </row>
    <row r="14053" spans="1:4" x14ac:dyDescent="0.2">
      <c r="A14053" s="489" t="s">
        <v>9257</v>
      </c>
      <c r="B14053" s="489" t="s">
        <v>5888</v>
      </c>
      <c r="C14053" s="490">
        <v>6130</v>
      </c>
      <c r="D14053" s="490">
        <v>775.44500000000005</v>
      </c>
    </row>
    <row r="14054" spans="1:4" x14ac:dyDescent="0.2">
      <c r="A14054" s="489" t="s">
        <v>9257</v>
      </c>
      <c r="B14054" s="489" t="s">
        <v>5153</v>
      </c>
      <c r="C14054" s="490">
        <v>4335</v>
      </c>
      <c r="D14054" s="490">
        <v>0</v>
      </c>
    </row>
    <row r="14055" spans="1:4" x14ac:dyDescent="0.2">
      <c r="A14055" s="489" t="s">
        <v>9257</v>
      </c>
      <c r="B14055" s="489" t="s">
        <v>5431</v>
      </c>
      <c r="C14055" s="490">
        <v>10115</v>
      </c>
      <c r="D14055" s="490">
        <v>1610.308</v>
      </c>
    </row>
    <row r="14056" spans="1:4" x14ac:dyDescent="0.2">
      <c r="A14056" s="489" t="s">
        <v>9257</v>
      </c>
      <c r="B14056" s="489" t="s">
        <v>5153</v>
      </c>
      <c r="C14056" s="490">
        <v>2341.7142857142903</v>
      </c>
      <c r="D14056" s="490">
        <v>0</v>
      </c>
    </row>
    <row r="14057" spans="1:4" x14ac:dyDescent="0.2">
      <c r="A14057" s="489" t="s">
        <v>9257</v>
      </c>
      <c r="B14057" s="489" t="s">
        <v>5428</v>
      </c>
      <c r="C14057" s="490">
        <v>5464</v>
      </c>
      <c r="D14057" s="490">
        <v>929.97280000000001</v>
      </c>
    </row>
    <row r="14058" spans="1:4" x14ac:dyDescent="0.2">
      <c r="A14058" s="489" t="s">
        <v>9257</v>
      </c>
      <c r="B14058" s="489" t="s">
        <v>4827</v>
      </c>
      <c r="C14058" s="490">
        <v>5340</v>
      </c>
      <c r="D14058" s="490">
        <v>1304.5620000000001</v>
      </c>
    </row>
    <row r="14059" spans="1:4" x14ac:dyDescent="0.2">
      <c r="A14059" s="489" t="s">
        <v>9257</v>
      </c>
      <c r="B14059" s="489" t="s">
        <v>4832</v>
      </c>
      <c r="C14059" s="490">
        <v>1525</v>
      </c>
      <c r="D14059" s="490">
        <v>372.5575</v>
      </c>
    </row>
    <row r="14060" spans="1:4" x14ac:dyDescent="0.2">
      <c r="A14060" s="489" t="s">
        <v>9257</v>
      </c>
      <c r="B14060" s="489" t="s">
        <v>4833</v>
      </c>
      <c r="C14060" s="490">
        <v>-1525</v>
      </c>
      <c r="D14060" s="490">
        <v>-249.79500000000002</v>
      </c>
    </row>
    <row r="14061" spans="1:4" x14ac:dyDescent="0.2">
      <c r="A14061" s="489" t="s">
        <v>9257</v>
      </c>
      <c r="B14061" s="489" t="s">
        <v>3291</v>
      </c>
      <c r="C14061" s="490">
        <v>29083.632019115899</v>
      </c>
      <c r="D14061" s="490">
        <v>9606.3236559139805</v>
      </c>
    </row>
    <row r="14062" spans="1:4" x14ac:dyDescent="0.2">
      <c r="A14062" s="489" t="s">
        <v>9257</v>
      </c>
      <c r="B14062" s="489" t="s">
        <v>3292</v>
      </c>
      <c r="C14062" s="490">
        <v>19602.367980884101</v>
      </c>
      <c r="D14062" s="490">
        <v>6159.0640195937904</v>
      </c>
    </row>
    <row r="14063" spans="1:4" x14ac:dyDescent="0.2">
      <c r="A14063" s="489" t="s">
        <v>9257</v>
      </c>
      <c r="B14063" s="489" t="s">
        <v>3275</v>
      </c>
      <c r="C14063" s="490">
        <v>25653.9735099338</v>
      </c>
      <c r="D14063" s="490">
        <v>8735.1779801324501</v>
      </c>
    </row>
    <row r="14064" spans="1:4" x14ac:dyDescent="0.2">
      <c r="A14064" s="489" t="s">
        <v>9257</v>
      </c>
      <c r="B14064" s="489" t="s">
        <v>3276</v>
      </c>
      <c r="C14064" s="490">
        <v>20831.0264900662</v>
      </c>
      <c r="D14064" s="490">
        <v>6747.1694801324502</v>
      </c>
    </row>
    <row r="14065" spans="1:4" x14ac:dyDescent="0.2">
      <c r="A14065" s="489" t="s">
        <v>9257</v>
      </c>
      <c r="B14065" s="489" t="s">
        <v>3275</v>
      </c>
      <c r="C14065" s="490">
        <v>27079</v>
      </c>
      <c r="D14065" s="490">
        <v>9220.3994999999995</v>
      </c>
    </row>
    <row r="14066" spans="1:4" x14ac:dyDescent="0.2">
      <c r="A14066" s="489" t="s">
        <v>9257</v>
      </c>
      <c r="B14066" s="489" t="s">
        <v>3275</v>
      </c>
      <c r="C14066" s="490">
        <v>24556</v>
      </c>
      <c r="D14066" s="490">
        <v>8361.3180000000011</v>
      </c>
    </row>
    <row r="14067" spans="1:4" x14ac:dyDescent="0.2">
      <c r="A14067" s="489" t="s">
        <v>9257</v>
      </c>
      <c r="B14067" s="489" t="s">
        <v>3291</v>
      </c>
      <c r="C14067" s="490">
        <v>11086</v>
      </c>
      <c r="D14067" s="490">
        <v>3661.7058000000002</v>
      </c>
    </row>
    <row r="14068" spans="1:4" x14ac:dyDescent="0.2">
      <c r="A14068" s="489" t="s">
        <v>9257</v>
      </c>
      <c r="B14068" s="489" t="s">
        <v>4010</v>
      </c>
      <c r="C14068" s="490">
        <v>10682</v>
      </c>
      <c r="D14068" s="490">
        <v>3070.0068000000001</v>
      </c>
    </row>
    <row r="14069" spans="1:4" x14ac:dyDescent="0.2">
      <c r="A14069" s="489" t="s">
        <v>9257</v>
      </c>
      <c r="B14069" s="489" t="s">
        <v>4010</v>
      </c>
      <c r="C14069" s="490">
        <v>8420</v>
      </c>
      <c r="D14069" s="490">
        <v>2419.9079999999999</v>
      </c>
    </row>
    <row r="14070" spans="1:4" x14ac:dyDescent="0.2">
      <c r="A14070" s="489" t="s">
        <v>9257</v>
      </c>
      <c r="B14070" s="489" t="s">
        <v>4014</v>
      </c>
      <c r="C14070" s="490">
        <v>2016</v>
      </c>
      <c r="D14070" s="490">
        <v>579.39840000000004</v>
      </c>
    </row>
    <row r="14071" spans="1:4" x14ac:dyDescent="0.2">
      <c r="A14071" s="489" t="s">
        <v>9257</v>
      </c>
      <c r="B14071" s="489" t="s">
        <v>4015</v>
      </c>
      <c r="C14071" s="490">
        <v>-2016</v>
      </c>
      <c r="D14071" s="490">
        <v>-330.2208</v>
      </c>
    </row>
    <row r="14072" spans="1:4" x14ac:dyDescent="0.2">
      <c r="A14072" s="489" t="s">
        <v>9257</v>
      </c>
      <c r="B14072" s="489" t="s">
        <v>3291</v>
      </c>
      <c r="C14072" s="490">
        <v>16782</v>
      </c>
      <c r="D14072" s="490">
        <v>5543.0946000000004</v>
      </c>
    </row>
    <row r="14073" spans="1:4" x14ac:dyDescent="0.2">
      <c r="A14073" s="489" t="s">
        <v>9257</v>
      </c>
      <c r="B14073" s="489" t="s">
        <v>3295</v>
      </c>
      <c r="C14073" s="490">
        <v>2823</v>
      </c>
      <c r="D14073" s="490">
        <v>932.43690000000004</v>
      </c>
    </row>
    <row r="14074" spans="1:4" x14ac:dyDescent="0.2">
      <c r="A14074" s="489" t="s">
        <v>9257</v>
      </c>
      <c r="B14074" s="489" t="s">
        <v>3296</v>
      </c>
      <c r="C14074" s="490">
        <v>-2823</v>
      </c>
      <c r="D14074" s="490">
        <v>-462.4074</v>
      </c>
    </row>
    <row r="14075" spans="1:4" x14ac:dyDescent="0.2">
      <c r="A14075" s="489" t="s">
        <v>9257</v>
      </c>
      <c r="B14075" s="489" t="s">
        <v>4010</v>
      </c>
      <c r="C14075" s="490">
        <v>7475</v>
      </c>
      <c r="D14075" s="490">
        <v>2148.3150000000001</v>
      </c>
    </row>
    <row r="14076" spans="1:4" x14ac:dyDescent="0.2">
      <c r="A14076" s="489" t="s">
        <v>9257</v>
      </c>
      <c r="B14076" s="489" t="s">
        <v>4010</v>
      </c>
      <c r="C14076" s="490">
        <v>4254</v>
      </c>
      <c r="D14076" s="490">
        <v>1222.5996</v>
      </c>
    </row>
    <row r="14077" spans="1:4" x14ac:dyDescent="0.2">
      <c r="A14077" s="489" t="s">
        <v>9257</v>
      </c>
      <c r="B14077" s="489" t="s">
        <v>4841</v>
      </c>
      <c r="C14077" s="490">
        <v>28825.255102040799</v>
      </c>
      <c r="D14077" s="490">
        <v>7042.0098214285699</v>
      </c>
    </row>
    <row r="14078" spans="1:4" x14ac:dyDescent="0.2">
      <c r="A14078" s="489" t="s">
        <v>9257</v>
      </c>
      <c r="B14078" s="489" t="s">
        <v>4844</v>
      </c>
      <c r="C14078" s="490">
        <v>16372.744897959201</v>
      </c>
      <c r="D14078" s="490">
        <v>3803.38863979592</v>
      </c>
    </row>
    <row r="14079" spans="1:4" x14ac:dyDescent="0.2">
      <c r="A14079" s="489" t="s">
        <v>9257</v>
      </c>
      <c r="B14079" s="489" t="s">
        <v>5153</v>
      </c>
      <c r="C14079" s="490">
        <v>5476</v>
      </c>
      <c r="D14079" s="490">
        <v>0</v>
      </c>
    </row>
    <row r="14080" spans="1:4" x14ac:dyDescent="0.2">
      <c r="A14080" s="489" t="s">
        <v>9257</v>
      </c>
      <c r="B14080" s="489" t="s">
        <v>5432</v>
      </c>
      <c r="C14080" s="490">
        <v>8719.0775681341711</v>
      </c>
      <c r="D14080" s="490">
        <v>1362.79182389937</v>
      </c>
    </row>
    <row r="14081" spans="1:4" x14ac:dyDescent="0.2">
      <c r="A14081" s="489" t="s">
        <v>9257</v>
      </c>
      <c r="B14081" s="489" t="s">
        <v>5452</v>
      </c>
      <c r="C14081" s="490">
        <v>26157.232704402501</v>
      </c>
      <c r="D14081" s="490">
        <v>3879.11761006289</v>
      </c>
    </row>
    <row r="14082" spans="1:4" x14ac:dyDescent="0.2">
      <c r="A14082" s="489" t="s">
        <v>9257</v>
      </c>
      <c r="B14082" s="489" t="s">
        <v>5453</v>
      </c>
      <c r="C14082" s="490">
        <v>6713.6897274633102</v>
      </c>
      <c r="D14082" s="490">
        <v>888.22115094339608</v>
      </c>
    </row>
    <row r="14083" spans="1:4" x14ac:dyDescent="0.2">
      <c r="A14083" s="489" t="s">
        <v>9257</v>
      </c>
      <c r="B14083" s="489" t="s">
        <v>3291</v>
      </c>
      <c r="C14083" s="490">
        <v>22982</v>
      </c>
      <c r="D14083" s="490">
        <v>7590.9546</v>
      </c>
    </row>
    <row r="14084" spans="1:4" x14ac:dyDescent="0.2">
      <c r="A14084" s="489" t="s">
        <v>9257</v>
      </c>
      <c r="B14084" s="489" t="s">
        <v>4010</v>
      </c>
      <c r="C14084" s="490">
        <v>7683</v>
      </c>
      <c r="D14084" s="490">
        <v>2208.0942</v>
      </c>
    </row>
    <row r="14085" spans="1:4" x14ac:dyDescent="0.2">
      <c r="A14085" s="489" t="s">
        <v>9257</v>
      </c>
      <c r="B14085" s="489" t="s">
        <v>3291</v>
      </c>
      <c r="C14085" s="490">
        <v>18513</v>
      </c>
      <c r="D14085" s="490">
        <v>6114.8438999999998</v>
      </c>
    </row>
    <row r="14086" spans="1:4" x14ac:dyDescent="0.2">
      <c r="A14086" s="489" t="s">
        <v>9257</v>
      </c>
      <c r="B14086" s="489" t="s">
        <v>3295</v>
      </c>
      <c r="C14086" s="490">
        <v>8810.3000000000011</v>
      </c>
      <c r="D14086" s="490">
        <v>2910.0420899999999</v>
      </c>
    </row>
    <row r="14087" spans="1:4" x14ac:dyDescent="0.2">
      <c r="A14087" s="489" t="s">
        <v>9257</v>
      </c>
      <c r="B14087" s="489" t="s">
        <v>3296</v>
      </c>
      <c r="C14087" s="490">
        <v>-8196.99</v>
      </c>
      <c r="D14087" s="490">
        <v>-1342.666962</v>
      </c>
    </row>
    <row r="14088" spans="1:4" x14ac:dyDescent="0.2">
      <c r="A14088" s="489" t="s">
        <v>9257</v>
      </c>
      <c r="B14088" s="489" t="s">
        <v>3297</v>
      </c>
      <c r="C14088" s="490">
        <v>-613.31000000000006</v>
      </c>
      <c r="D14088" s="490">
        <v>-73.597200000000001</v>
      </c>
    </row>
    <row r="14089" spans="1:4" x14ac:dyDescent="0.2">
      <c r="A14089" s="489" t="s">
        <v>9257</v>
      </c>
      <c r="B14089" s="489" t="s">
        <v>4010</v>
      </c>
      <c r="C14089" s="490">
        <v>3804</v>
      </c>
      <c r="D14089" s="490">
        <v>1093.2696000000001</v>
      </c>
    </row>
    <row r="14090" spans="1:4" x14ac:dyDescent="0.2">
      <c r="A14090" s="489" t="s">
        <v>9257</v>
      </c>
      <c r="B14090" s="489" t="s">
        <v>4014</v>
      </c>
      <c r="C14090" s="490">
        <v>4932</v>
      </c>
      <c r="D14090" s="490">
        <v>1417.4568000000002</v>
      </c>
    </row>
    <row r="14091" spans="1:4" x14ac:dyDescent="0.2">
      <c r="A14091" s="489" t="s">
        <v>9257</v>
      </c>
      <c r="B14091" s="489" t="s">
        <v>4015</v>
      </c>
      <c r="C14091" s="490">
        <v>-2620.8000000000002</v>
      </c>
      <c r="D14091" s="490">
        <v>-429.28704000000005</v>
      </c>
    </row>
    <row r="14092" spans="1:4" x14ac:dyDescent="0.2">
      <c r="A14092" s="489" t="s">
        <v>9257</v>
      </c>
      <c r="B14092" s="489" t="s">
        <v>4016</v>
      </c>
      <c r="C14092" s="490">
        <v>-2311.2000000000003</v>
      </c>
      <c r="D14092" s="490">
        <v>-277.34399999999999</v>
      </c>
    </row>
    <row r="14093" spans="1:4" x14ac:dyDescent="0.2">
      <c r="A14093" s="489" t="s">
        <v>9257</v>
      </c>
      <c r="B14093" s="489" t="s">
        <v>4010</v>
      </c>
      <c r="C14093" s="490">
        <v>5443</v>
      </c>
      <c r="D14093" s="490">
        <v>1564.3182000000002</v>
      </c>
    </row>
    <row r="14094" spans="1:4" x14ac:dyDescent="0.2">
      <c r="A14094" s="489" t="s">
        <v>9257</v>
      </c>
      <c r="B14094" s="489" t="s">
        <v>4014</v>
      </c>
      <c r="C14094" s="490">
        <v>5294</v>
      </c>
      <c r="D14094" s="490">
        <v>1521.4956</v>
      </c>
    </row>
    <row r="14095" spans="1:4" x14ac:dyDescent="0.2">
      <c r="A14095" s="489" t="s">
        <v>9257</v>
      </c>
      <c r="B14095" s="489" t="s">
        <v>4015</v>
      </c>
      <c r="C14095" s="490">
        <v>-3221.1000000000004</v>
      </c>
      <c r="D14095" s="490">
        <v>-527.61617999999999</v>
      </c>
    </row>
    <row r="14096" spans="1:4" x14ac:dyDescent="0.2">
      <c r="A14096" s="489" t="s">
        <v>9257</v>
      </c>
      <c r="B14096" s="489" t="s">
        <v>4016</v>
      </c>
      <c r="C14096" s="490">
        <v>-2072.9</v>
      </c>
      <c r="D14096" s="490">
        <v>-248.74800000000002</v>
      </c>
    </row>
    <row r="14097" spans="1:4" x14ac:dyDescent="0.2">
      <c r="A14097" s="489" t="s">
        <v>9257</v>
      </c>
      <c r="B14097" s="489" t="s">
        <v>4010</v>
      </c>
      <c r="C14097" s="490">
        <v>5951</v>
      </c>
      <c r="D14097" s="490">
        <v>1710.3174000000001</v>
      </c>
    </row>
    <row r="14098" spans="1:4" x14ac:dyDescent="0.2">
      <c r="A14098" s="489" t="s">
        <v>9257</v>
      </c>
      <c r="B14098" s="489" t="s">
        <v>4010</v>
      </c>
      <c r="C14098" s="490">
        <v>4952</v>
      </c>
      <c r="D14098" s="490">
        <v>1423.2048</v>
      </c>
    </row>
    <row r="14099" spans="1:4" x14ac:dyDescent="0.2">
      <c r="A14099" s="489" t="s">
        <v>9257</v>
      </c>
      <c r="B14099" s="489" t="s">
        <v>4014</v>
      </c>
      <c r="C14099" s="490">
        <v>1644</v>
      </c>
      <c r="D14099" s="490">
        <v>472.48560000000003</v>
      </c>
    </row>
    <row r="14100" spans="1:4" x14ac:dyDescent="0.2">
      <c r="A14100" s="489" t="s">
        <v>9257</v>
      </c>
      <c r="B14100" s="489" t="s">
        <v>4015</v>
      </c>
      <c r="C14100" s="490">
        <v>-1644</v>
      </c>
      <c r="D14100" s="490">
        <v>-269.28720000000004</v>
      </c>
    </row>
    <row r="14101" spans="1:4" x14ac:dyDescent="0.2">
      <c r="A14101" s="489" t="s">
        <v>9257</v>
      </c>
      <c r="B14101" s="489" t="s">
        <v>4827</v>
      </c>
      <c r="C14101" s="490">
        <v>5829</v>
      </c>
      <c r="D14101" s="490">
        <v>1424.0247000000002</v>
      </c>
    </row>
    <row r="14102" spans="1:4" x14ac:dyDescent="0.2">
      <c r="A14102" s="489" t="s">
        <v>9257</v>
      </c>
      <c r="B14102" s="489" t="s">
        <v>4832</v>
      </c>
      <c r="C14102" s="490">
        <v>313</v>
      </c>
      <c r="D14102" s="490">
        <v>76.465899999999991</v>
      </c>
    </row>
    <row r="14103" spans="1:4" x14ac:dyDescent="0.2">
      <c r="A14103" s="489" t="s">
        <v>9257</v>
      </c>
      <c r="B14103" s="489" t="s">
        <v>4833</v>
      </c>
      <c r="C14103" s="490">
        <v>-313</v>
      </c>
      <c r="D14103" s="490">
        <v>-51.269399999999997</v>
      </c>
    </row>
    <row r="14104" spans="1:4" x14ac:dyDescent="0.2">
      <c r="A14104" s="489" t="s">
        <v>9257</v>
      </c>
      <c r="B14104" s="489" t="s">
        <v>4010</v>
      </c>
      <c r="C14104" s="490">
        <v>25378</v>
      </c>
      <c r="D14104" s="490">
        <v>7293.6372000000001</v>
      </c>
    </row>
    <row r="14105" spans="1:4" x14ac:dyDescent="0.2">
      <c r="A14105" s="489" t="s">
        <v>9257</v>
      </c>
      <c r="B14105" s="489" t="s">
        <v>4010</v>
      </c>
      <c r="C14105" s="490">
        <v>8160</v>
      </c>
      <c r="D14105" s="490">
        <v>2345.1840000000002</v>
      </c>
    </row>
    <row r="14106" spans="1:4" x14ac:dyDescent="0.2">
      <c r="A14106" s="489" t="s">
        <v>9257</v>
      </c>
      <c r="B14106" s="489" t="s">
        <v>4014</v>
      </c>
      <c r="C14106" s="490">
        <v>911</v>
      </c>
      <c r="D14106" s="490">
        <v>261.82140000000004</v>
      </c>
    </row>
    <row r="14107" spans="1:4" x14ac:dyDescent="0.2">
      <c r="A14107" s="489" t="s">
        <v>9257</v>
      </c>
      <c r="B14107" s="489" t="s">
        <v>4015</v>
      </c>
      <c r="C14107" s="490">
        <v>-911</v>
      </c>
      <c r="D14107" s="490">
        <v>-149.2218</v>
      </c>
    </row>
    <row r="14108" spans="1:4" x14ac:dyDescent="0.2">
      <c r="A14108" s="489" t="s">
        <v>9257</v>
      </c>
      <c r="B14108" s="489" t="s">
        <v>4827</v>
      </c>
      <c r="C14108" s="490">
        <v>3997</v>
      </c>
      <c r="D14108" s="490">
        <v>976.46710000000007</v>
      </c>
    </row>
    <row r="14109" spans="1:4" x14ac:dyDescent="0.2">
      <c r="A14109" s="489" t="s">
        <v>9257</v>
      </c>
      <c r="B14109" s="489" t="s">
        <v>4832</v>
      </c>
      <c r="C14109" s="490">
        <v>2855</v>
      </c>
      <c r="D14109" s="490">
        <v>697.47649999999999</v>
      </c>
    </row>
    <row r="14110" spans="1:4" x14ac:dyDescent="0.2">
      <c r="A14110" s="489" t="s">
        <v>9257</v>
      </c>
      <c r="B14110" s="489" t="s">
        <v>4833</v>
      </c>
      <c r="C14110" s="490">
        <v>-2055.6</v>
      </c>
      <c r="D14110" s="490">
        <v>-336.70728000000003</v>
      </c>
    </row>
    <row r="14111" spans="1:4" x14ac:dyDescent="0.2">
      <c r="A14111" s="489" t="s">
        <v>9257</v>
      </c>
      <c r="B14111" s="489" t="s">
        <v>4834</v>
      </c>
      <c r="C14111" s="490">
        <v>-799.40000000000009</v>
      </c>
      <c r="D14111" s="490">
        <v>-95.927999999999997</v>
      </c>
    </row>
    <row r="14112" spans="1:4" x14ac:dyDescent="0.2">
      <c r="A14112" s="489" t="s">
        <v>9257</v>
      </c>
      <c r="B14112" s="489" t="s">
        <v>4010</v>
      </c>
      <c r="C14112" s="490">
        <v>4255</v>
      </c>
      <c r="D14112" s="490">
        <v>1222.8870000000002</v>
      </c>
    </row>
    <row r="14113" spans="1:4" x14ac:dyDescent="0.2">
      <c r="A14113" s="489" t="s">
        <v>9257</v>
      </c>
      <c r="B14113" s="489" t="s">
        <v>4827</v>
      </c>
      <c r="C14113" s="490">
        <v>7210</v>
      </c>
      <c r="D14113" s="490">
        <v>1761.403</v>
      </c>
    </row>
    <row r="14114" spans="1:4" x14ac:dyDescent="0.2">
      <c r="A14114" s="489" t="s">
        <v>9257</v>
      </c>
      <c r="B14114" s="489" t="s">
        <v>4832</v>
      </c>
      <c r="C14114" s="490">
        <v>1091</v>
      </c>
      <c r="D14114" s="490">
        <v>266.53129999999999</v>
      </c>
    </row>
    <row r="14115" spans="1:4" x14ac:dyDescent="0.2">
      <c r="A14115" s="489" t="s">
        <v>9257</v>
      </c>
      <c r="B14115" s="489" t="s">
        <v>4833</v>
      </c>
      <c r="C14115" s="490">
        <v>-1091</v>
      </c>
      <c r="D14115" s="490">
        <v>-178.70580000000001</v>
      </c>
    </row>
    <row r="14116" spans="1:4" x14ac:dyDescent="0.2">
      <c r="A14116" s="489" t="s">
        <v>9257</v>
      </c>
      <c r="B14116" s="489" t="s">
        <v>5153</v>
      </c>
      <c r="C14116" s="490">
        <v>1146.25</v>
      </c>
      <c r="D14116" s="490">
        <v>0</v>
      </c>
    </row>
    <row r="14117" spans="1:4" x14ac:dyDescent="0.2">
      <c r="A14117" s="489" t="s">
        <v>9257</v>
      </c>
      <c r="B14117" s="489" t="s">
        <v>5860</v>
      </c>
      <c r="C14117" s="490">
        <v>4585</v>
      </c>
      <c r="D14117" s="490">
        <v>614.84850000000006</v>
      </c>
    </row>
    <row r="14118" spans="1:4" x14ac:dyDescent="0.2">
      <c r="A14118" s="489" t="s">
        <v>9257</v>
      </c>
      <c r="B14118" s="489" t="s">
        <v>5884</v>
      </c>
      <c r="C14118" s="490">
        <v>1746</v>
      </c>
      <c r="D14118" s="490">
        <v>221.56740000000002</v>
      </c>
    </row>
    <row r="14119" spans="1:4" x14ac:dyDescent="0.2">
      <c r="A14119" s="489" t="s">
        <v>9257</v>
      </c>
      <c r="B14119" s="489" t="s">
        <v>5153</v>
      </c>
      <c r="C14119" s="490">
        <v>2331</v>
      </c>
      <c r="D14119" s="490">
        <v>0</v>
      </c>
    </row>
    <row r="14120" spans="1:4" x14ac:dyDescent="0.2">
      <c r="A14120" s="489" t="s">
        <v>9257</v>
      </c>
      <c r="B14120" s="489" t="s">
        <v>5856</v>
      </c>
      <c r="C14120" s="490">
        <v>8372.8155339805799</v>
      </c>
      <c r="D14120" s="490">
        <v>1134.5165048543699</v>
      </c>
    </row>
    <row r="14121" spans="1:4" x14ac:dyDescent="0.2">
      <c r="A14121" s="489" t="s">
        <v>9257</v>
      </c>
      <c r="B14121" s="489" t="s">
        <v>5857</v>
      </c>
      <c r="C14121" s="490">
        <v>251.18446601941702</v>
      </c>
      <c r="D14121" s="490">
        <v>32.277203883495098</v>
      </c>
    </row>
    <row r="14122" spans="1:4" x14ac:dyDescent="0.2">
      <c r="A14122" s="489" t="s">
        <v>9257</v>
      </c>
      <c r="B14122" s="489" t="s">
        <v>4827</v>
      </c>
      <c r="C14122" s="490">
        <v>7712</v>
      </c>
      <c r="D14122" s="490">
        <v>1884.0416</v>
      </c>
    </row>
    <row r="14123" spans="1:4" x14ac:dyDescent="0.2">
      <c r="A14123" s="489" t="s">
        <v>9257</v>
      </c>
      <c r="B14123" s="489" t="s">
        <v>4832</v>
      </c>
      <c r="C14123" s="490">
        <v>1952</v>
      </c>
      <c r="D14123" s="490">
        <v>476.87360000000001</v>
      </c>
    </row>
    <row r="14124" spans="1:4" x14ac:dyDescent="0.2">
      <c r="A14124" s="489" t="s">
        <v>9257</v>
      </c>
      <c r="B14124" s="489" t="s">
        <v>4833</v>
      </c>
      <c r="C14124" s="490">
        <v>-1952</v>
      </c>
      <c r="D14124" s="490">
        <v>-319.73760000000004</v>
      </c>
    </row>
    <row r="14125" spans="1:4" x14ac:dyDescent="0.2">
      <c r="A14125" s="489" t="s">
        <v>9257</v>
      </c>
      <c r="B14125" s="489" t="s">
        <v>4827</v>
      </c>
      <c r="C14125" s="490">
        <v>7058</v>
      </c>
      <c r="D14125" s="490">
        <v>1724.2694000000001</v>
      </c>
    </row>
    <row r="14126" spans="1:4" x14ac:dyDescent="0.2">
      <c r="A14126" s="489" t="s">
        <v>9257</v>
      </c>
      <c r="B14126" s="489" t="s">
        <v>4832</v>
      </c>
      <c r="C14126" s="490">
        <v>1534</v>
      </c>
      <c r="D14126" s="490">
        <v>374.75620000000004</v>
      </c>
    </row>
    <row r="14127" spans="1:4" x14ac:dyDescent="0.2">
      <c r="A14127" s="489" t="s">
        <v>9257</v>
      </c>
      <c r="B14127" s="489" t="s">
        <v>4833</v>
      </c>
      <c r="C14127" s="490">
        <v>-1534</v>
      </c>
      <c r="D14127" s="490">
        <v>-251.26920000000001</v>
      </c>
    </row>
    <row r="14128" spans="1:4" x14ac:dyDescent="0.2">
      <c r="A14128" s="489" t="s">
        <v>9257</v>
      </c>
      <c r="B14128" s="489" t="s">
        <v>4010</v>
      </c>
      <c r="C14128" s="490">
        <v>6623</v>
      </c>
      <c r="D14128" s="490">
        <v>1903.4502</v>
      </c>
    </row>
    <row r="14129" spans="1:4" x14ac:dyDescent="0.2">
      <c r="A14129" s="489" t="s">
        <v>9257</v>
      </c>
      <c r="B14129" s="489" t="s">
        <v>4014</v>
      </c>
      <c r="C14129" s="490">
        <v>2304</v>
      </c>
      <c r="D14129" s="490">
        <v>662.16960000000006</v>
      </c>
    </row>
    <row r="14130" spans="1:4" x14ac:dyDescent="0.2">
      <c r="A14130" s="489" t="s">
        <v>9257</v>
      </c>
      <c r="B14130" s="489" t="s">
        <v>4015</v>
      </c>
      <c r="C14130" s="490">
        <v>-2304</v>
      </c>
      <c r="D14130" s="490">
        <v>-377.39520000000005</v>
      </c>
    </row>
    <row r="14131" spans="1:4" x14ac:dyDescent="0.2">
      <c r="A14131" s="489" t="s">
        <v>9257</v>
      </c>
      <c r="B14131" s="489" t="s">
        <v>3291</v>
      </c>
      <c r="C14131" s="490">
        <v>6537</v>
      </c>
      <c r="D14131" s="490">
        <v>2159.1711</v>
      </c>
    </row>
    <row r="14132" spans="1:4" x14ac:dyDescent="0.2">
      <c r="A14132" s="489" t="s">
        <v>9257</v>
      </c>
      <c r="B14132" s="489" t="s">
        <v>4010</v>
      </c>
      <c r="C14132" s="490">
        <v>3654.4680851063804</v>
      </c>
      <c r="D14132" s="490">
        <v>1050.29412765957</v>
      </c>
    </row>
    <row r="14133" spans="1:4" x14ac:dyDescent="0.2">
      <c r="A14133" s="489" t="s">
        <v>9257</v>
      </c>
      <c r="B14133" s="489" t="s">
        <v>4010</v>
      </c>
      <c r="C14133" s="490">
        <v>2558.1276595744703</v>
      </c>
      <c r="D14133" s="490">
        <v>735.20588936170202</v>
      </c>
    </row>
    <row r="14134" spans="1:4" x14ac:dyDescent="0.2">
      <c r="A14134" s="489" t="s">
        <v>9257</v>
      </c>
      <c r="B14134" s="489" t="s">
        <v>4010</v>
      </c>
      <c r="C14134" s="490">
        <v>1471.40425531915</v>
      </c>
      <c r="D14134" s="490">
        <v>422.88158297872303</v>
      </c>
    </row>
    <row r="14135" spans="1:4" x14ac:dyDescent="0.2">
      <c r="A14135" s="489" t="s">
        <v>9257</v>
      </c>
      <c r="B14135" s="489" t="s">
        <v>1135</v>
      </c>
      <c r="C14135" s="490">
        <v>683340</v>
      </c>
      <c r="D14135" s="490">
        <v>259395.864</v>
      </c>
    </row>
    <row r="14136" spans="1:4" x14ac:dyDescent="0.2">
      <c r="A14136" s="489" t="s">
        <v>9257</v>
      </c>
      <c r="B14136" s="489" t="s">
        <v>173</v>
      </c>
      <c r="C14136" s="490">
        <v>6415.8</v>
      </c>
      <c r="D14136" s="490">
        <v>2759.4355800000003</v>
      </c>
    </row>
    <row r="14137" spans="1:4" x14ac:dyDescent="0.2">
      <c r="A14137" s="489" t="s">
        <v>9257</v>
      </c>
      <c r="B14137" s="489" t="s">
        <v>3265</v>
      </c>
      <c r="C14137" s="490">
        <v>61769.753945171004</v>
      </c>
      <c r="D14137" s="490">
        <v>22996.8793937872</v>
      </c>
    </row>
    <row r="14138" spans="1:4" x14ac:dyDescent="0.2">
      <c r="A14138" s="489" t="s">
        <v>9257</v>
      </c>
      <c r="B14138" s="489" t="s">
        <v>3264</v>
      </c>
      <c r="C14138" s="490">
        <v>26472.751690787602</v>
      </c>
      <c r="D14138" s="490">
        <v>10361.4350117743</v>
      </c>
    </row>
    <row r="14139" spans="1:4" x14ac:dyDescent="0.2">
      <c r="A14139" s="489" t="s">
        <v>9257</v>
      </c>
      <c r="B14139" s="489" t="s">
        <v>3266</v>
      </c>
      <c r="C14139" s="490">
        <v>253944.28271916101</v>
      </c>
      <c r="D14139" s="490">
        <v>89464.570801960595</v>
      </c>
    </row>
    <row r="14140" spans="1:4" x14ac:dyDescent="0.2">
      <c r="A14140" s="489" t="s">
        <v>9257</v>
      </c>
      <c r="B14140" s="489" t="s">
        <v>3263</v>
      </c>
      <c r="C14140" s="490">
        <v>231763.30544088001</v>
      </c>
      <c r="D14140" s="490">
        <v>65890.307736842195</v>
      </c>
    </row>
    <row r="14141" spans="1:4" x14ac:dyDescent="0.2">
      <c r="A14141" s="489" t="s">
        <v>9257</v>
      </c>
      <c r="B14141" s="489" t="s">
        <v>4010</v>
      </c>
      <c r="C14141" s="490">
        <v>28170.304792755702</v>
      </c>
      <c r="D14141" s="490">
        <v>8096.1455974379705</v>
      </c>
    </row>
    <row r="14142" spans="1:4" x14ac:dyDescent="0.2">
      <c r="A14142" s="489" t="s">
        <v>9257</v>
      </c>
      <c r="B14142" s="489" t="s">
        <v>4011</v>
      </c>
      <c r="C14142" s="490">
        <v>65730.7111830965</v>
      </c>
      <c r="D14142" s="490">
        <v>17964.203366340302</v>
      </c>
    </row>
    <row r="14143" spans="1:4" x14ac:dyDescent="0.2">
      <c r="A14143" s="489" t="s">
        <v>9257</v>
      </c>
      <c r="B14143" s="489" t="s">
        <v>4012</v>
      </c>
      <c r="C14143" s="490">
        <v>33644.734024147801</v>
      </c>
      <c r="D14143" s="490">
        <v>8700.5282186446311</v>
      </c>
    </row>
    <row r="14144" spans="1:4" x14ac:dyDescent="0.2">
      <c r="A14144" s="489" t="s">
        <v>9257</v>
      </c>
      <c r="B14144" s="489" t="s">
        <v>1115</v>
      </c>
      <c r="C14144" s="490">
        <v>4914</v>
      </c>
      <c r="D14144" s="490">
        <v>2679.6042000000002</v>
      </c>
    </row>
    <row r="14145" spans="1:4" x14ac:dyDescent="0.2">
      <c r="A14145" s="489" t="s">
        <v>9257</v>
      </c>
      <c r="B14145" s="489" t="s">
        <v>1136</v>
      </c>
      <c r="C14145" s="490">
        <v>4186</v>
      </c>
      <c r="D14145" s="490">
        <v>1956.9550000000002</v>
      </c>
    </row>
    <row r="14146" spans="1:4" x14ac:dyDescent="0.2">
      <c r="A14146" s="489" t="s">
        <v>9257</v>
      </c>
      <c r="B14146" s="489" t="s">
        <v>1105</v>
      </c>
      <c r="C14146" s="490">
        <v>1715</v>
      </c>
      <c r="D14146" s="490">
        <v>868.13300000000004</v>
      </c>
    </row>
    <row r="14147" spans="1:4" x14ac:dyDescent="0.2">
      <c r="A14147" s="489" t="s">
        <v>9257</v>
      </c>
      <c r="B14147" s="489" t="s">
        <v>1115</v>
      </c>
      <c r="C14147" s="490">
        <v>2035</v>
      </c>
      <c r="D14147" s="490">
        <v>1109.6855</v>
      </c>
    </row>
    <row r="14148" spans="1:4" x14ac:dyDescent="0.2">
      <c r="A14148" s="489" t="s">
        <v>9257</v>
      </c>
      <c r="B14148" s="489" t="s">
        <v>1122</v>
      </c>
      <c r="C14148" s="490">
        <v>6578</v>
      </c>
      <c r="D14148" s="490">
        <v>3407.404</v>
      </c>
    </row>
    <row r="14149" spans="1:4" x14ac:dyDescent="0.2">
      <c r="A14149" s="489" t="s">
        <v>9257</v>
      </c>
      <c r="B14149" s="489" t="s">
        <v>1122</v>
      </c>
      <c r="C14149" s="490">
        <v>9969.2000000000007</v>
      </c>
      <c r="D14149" s="490">
        <v>5164.0456000000004</v>
      </c>
    </row>
    <row r="14150" spans="1:4" x14ac:dyDescent="0.2">
      <c r="A14150" s="489" t="s">
        <v>9257</v>
      </c>
      <c r="B14150" s="489" t="s">
        <v>1122</v>
      </c>
      <c r="C14150" s="490">
        <v>8611</v>
      </c>
      <c r="D14150" s="490">
        <v>4460.4980000000005</v>
      </c>
    </row>
    <row r="14151" spans="1:4" x14ac:dyDescent="0.2">
      <c r="A14151" s="489" t="s">
        <v>9257</v>
      </c>
      <c r="B14151" s="489" t="s">
        <v>1122</v>
      </c>
      <c r="C14151" s="490">
        <v>11647</v>
      </c>
      <c r="D14151" s="490">
        <v>6033.1460000000006</v>
      </c>
    </row>
    <row r="14152" spans="1:4" x14ac:dyDescent="0.2">
      <c r="A14152" s="489" t="s">
        <v>9257</v>
      </c>
      <c r="B14152" s="489" t="s">
        <v>1122</v>
      </c>
      <c r="C14152" s="490">
        <v>6642</v>
      </c>
      <c r="D14152" s="490">
        <v>3440.556</v>
      </c>
    </row>
    <row r="14153" spans="1:4" x14ac:dyDescent="0.2">
      <c r="A14153" s="489" t="s">
        <v>9257</v>
      </c>
      <c r="B14153" s="489" t="s">
        <v>1122</v>
      </c>
      <c r="C14153" s="490">
        <v>5142</v>
      </c>
      <c r="D14153" s="490">
        <v>2663.556</v>
      </c>
    </row>
    <row r="14154" spans="1:4" x14ac:dyDescent="0.2">
      <c r="A14154" s="489" t="s">
        <v>9257</v>
      </c>
      <c r="B14154" s="489" t="s">
        <v>1122</v>
      </c>
      <c r="C14154" s="490">
        <v>7457</v>
      </c>
      <c r="D14154" s="490">
        <v>3862.7260000000001</v>
      </c>
    </row>
    <row r="14155" spans="1:4" x14ac:dyDescent="0.2">
      <c r="A14155" s="489" t="s">
        <v>9257</v>
      </c>
      <c r="B14155" s="489" t="s">
        <v>1129</v>
      </c>
      <c r="C14155" s="490">
        <v>5689</v>
      </c>
      <c r="D14155" s="490">
        <v>2799.5569</v>
      </c>
    </row>
    <row r="14156" spans="1:4" x14ac:dyDescent="0.2">
      <c r="A14156" s="489" t="s">
        <v>9257</v>
      </c>
      <c r="B14156" s="489" t="s">
        <v>1129</v>
      </c>
      <c r="C14156" s="490">
        <v>8618</v>
      </c>
      <c r="D14156" s="490">
        <v>4240.9178000000002</v>
      </c>
    </row>
    <row r="14157" spans="1:4" x14ac:dyDescent="0.2">
      <c r="A14157" s="489" t="s">
        <v>9257</v>
      </c>
      <c r="B14157" s="489" t="s">
        <v>1129</v>
      </c>
      <c r="C14157" s="490">
        <v>8162.3</v>
      </c>
      <c r="D14157" s="490">
        <v>4016.6678299999999</v>
      </c>
    </row>
    <row r="14158" spans="1:4" x14ac:dyDescent="0.2">
      <c r="A14158" s="489" t="s">
        <v>9257</v>
      </c>
      <c r="B14158" s="489" t="s">
        <v>1129</v>
      </c>
      <c r="C14158" s="490">
        <v>8479</v>
      </c>
      <c r="D14158" s="490">
        <v>4172.5159000000003</v>
      </c>
    </row>
    <row r="14159" spans="1:4" x14ac:dyDescent="0.2">
      <c r="A14159" s="489" t="s">
        <v>9257</v>
      </c>
      <c r="B14159" s="489" t="s">
        <v>1129</v>
      </c>
      <c r="C14159" s="490">
        <v>12470</v>
      </c>
      <c r="D14159" s="490">
        <v>6136.4870000000001</v>
      </c>
    </row>
    <row r="14160" spans="1:4" x14ac:dyDescent="0.2">
      <c r="A14160" s="489" t="s">
        <v>9257</v>
      </c>
      <c r="B14160" s="489" t="s">
        <v>1129</v>
      </c>
      <c r="C14160" s="490">
        <v>8563.5</v>
      </c>
      <c r="D14160" s="490">
        <v>4214.0983500000002</v>
      </c>
    </row>
    <row r="14161" spans="1:4" x14ac:dyDescent="0.2">
      <c r="A14161" s="489" t="s">
        <v>9257</v>
      </c>
      <c r="B14161" s="489" t="s">
        <v>3264</v>
      </c>
      <c r="C14161" s="490">
        <v>2854.5</v>
      </c>
      <c r="D14161" s="490">
        <v>1117.2513000000001</v>
      </c>
    </row>
    <row r="14162" spans="1:4" x14ac:dyDescent="0.2">
      <c r="A14162" s="489" t="s">
        <v>9257</v>
      </c>
      <c r="B14162" s="489" t="s">
        <v>1129</v>
      </c>
      <c r="C14162" s="490">
        <v>3453</v>
      </c>
      <c r="D14162" s="490">
        <v>1699.2213000000002</v>
      </c>
    </row>
    <row r="14163" spans="1:4" x14ac:dyDescent="0.2">
      <c r="A14163" s="489" t="s">
        <v>9257</v>
      </c>
      <c r="B14163" s="489" t="s">
        <v>1129</v>
      </c>
      <c r="C14163" s="490">
        <v>3905</v>
      </c>
      <c r="D14163" s="490">
        <v>1921.6505000000002</v>
      </c>
    </row>
    <row r="14164" spans="1:4" x14ac:dyDescent="0.2">
      <c r="A14164" s="489" t="s">
        <v>9257</v>
      </c>
      <c r="B14164" s="489" t="s">
        <v>1129</v>
      </c>
      <c r="C14164" s="490">
        <v>2161</v>
      </c>
      <c r="D14164" s="490">
        <v>1063.4281000000001</v>
      </c>
    </row>
    <row r="14165" spans="1:4" x14ac:dyDescent="0.2">
      <c r="A14165" s="489" t="s">
        <v>9257</v>
      </c>
      <c r="B14165" s="489" t="s">
        <v>1129</v>
      </c>
      <c r="C14165" s="490">
        <v>7693</v>
      </c>
      <c r="D14165" s="490">
        <v>3785.7253000000001</v>
      </c>
    </row>
    <row r="14166" spans="1:4" x14ac:dyDescent="0.2">
      <c r="A14166" s="489" t="s">
        <v>9257</v>
      </c>
      <c r="B14166" s="489" t="s">
        <v>1129</v>
      </c>
      <c r="C14166" s="490">
        <v>7790</v>
      </c>
      <c r="D14166" s="490">
        <v>3833.4590000000003</v>
      </c>
    </row>
    <row r="14167" spans="1:4" x14ac:dyDescent="0.2">
      <c r="A14167" s="489" t="s">
        <v>9257</v>
      </c>
      <c r="B14167" s="489" t="s">
        <v>1129</v>
      </c>
      <c r="C14167" s="490">
        <v>29151.190598275902</v>
      </c>
      <c r="D14167" s="490">
        <v>14345.300893411601</v>
      </c>
    </row>
    <row r="14168" spans="1:4" x14ac:dyDescent="0.2">
      <c r="A14168" s="489" t="s">
        <v>9257</v>
      </c>
      <c r="B14168" s="489" t="s">
        <v>1130</v>
      </c>
      <c r="C14168" s="490">
        <v>68019.4447293103</v>
      </c>
      <c r="D14168" s="490">
        <v>31846.7040222631</v>
      </c>
    </row>
    <row r="14169" spans="1:4" x14ac:dyDescent="0.2">
      <c r="A14169" s="489" t="s">
        <v>9257</v>
      </c>
      <c r="B14169" s="489" t="s">
        <v>1131</v>
      </c>
      <c r="C14169" s="490">
        <v>128265.23863241401</v>
      </c>
      <c r="D14169" s="490">
        <v>59386.8054868076</v>
      </c>
    </row>
    <row r="14170" spans="1:4" x14ac:dyDescent="0.2">
      <c r="A14170" s="489" t="s">
        <v>9257</v>
      </c>
      <c r="B14170" s="489" t="s">
        <v>1129</v>
      </c>
      <c r="C14170" s="490">
        <v>29524.0079365079</v>
      </c>
      <c r="D14170" s="490">
        <v>14528.7643055556</v>
      </c>
    </row>
    <row r="14171" spans="1:4" x14ac:dyDescent="0.2">
      <c r="A14171" s="489" t="s">
        <v>9257</v>
      </c>
      <c r="B14171" s="489" t="s">
        <v>1130</v>
      </c>
      <c r="C14171" s="490">
        <v>236.192063492063</v>
      </c>
      <c r="D14171" s="490">
        <v>110.585124126984</v>
      </c>
    </row>
    <row r="14172" spans="1:4" x14ac:dyDescent="0.2">
      <c r="A14172" s="489" t="s">
        <v>9257</v>
      </c>
      <c r="B14172" s="489" t="s">
        <v>1136</v>
      </c>
      <c r="C14172" s="490">
        <v>6542</v>
      </c>
      <c r="D14172" s="490">
        <v>3058.3850000000002</v>
      </c>
    </row>
    <row r="14173" spans="1:4" x14ac:dyDescent="0.2">
      <c r="A14173" s="489" t="s">
        <v>9257</v>
      </c>
      <c r="B14173" s="489" t="s">
        <v>1136</v>
      </c>
      <c r="C14173" s="490">
        <v>6355</v>
      </c>
      <c r="D14173" s="490">
        <v>2970.9625000000001</v>
      </c>
    </row>
    <row r="14174" spans="1:4" x14ac:dyDescent="0.2">
      <c r="A14174" s="489" t="s">
        <v>9257</v>
      </c>
      <c r="B14174" s="489" t="s">
        <v>1136</v>
      </c>
      <c r="C14174" s="490">
        <v>7242</v>
      </c>
      <c r="D14174" s="490">
        <v>3385.6350000000002</v>
      </c>
    </row>
    <row r="14175" spans="1:4" x14ac:dyDescent="0.2">
      <c r="A14175" s="489" t="s">
        <v>9257</v>
      </c>
      <c r="B14175" s="489" t="s">
        <v>1136</v>
      </c>
      <c r="C14175" s="490">
        <v>4957</v>
      </c>
      <c r="D14175" s="490">
        <v>2317.3975</v>
      </c>
    </row>
    <row r="14176" spans="1:4" x14ac:dyDescent="0.2">
      <c r="A14176" s="489" t="s">
        <v>9257</v>
      </c>
      <c r="B14176" s="489" t="s">
        <v>1136</v>
      </c>
      <c r="C14176" s="490">
        <v>17030</v>
      </c>
      <c r="D14176" s="490">
        <v>7961.5250000000005</v>
      </c>
    </row>
    <row r="14177" spans="1:4" x14ac:dyDescent="0.2">
      <c r="A14177" s="489" t="s">
        <v>9257</v>
      </c>
      <c r="B14177" s="489" t="s">
        <v>1136</v>
      </c>
      <c r="C14177" s="490">
        <v>6788</v>
      </c>
      <c r="D14177" s="490">
        <v>3173.3900000000003</v>
      </c>
    </row>
    <row r="14178" spans="1:4" x14ac:dyDescent="0.2">
      <c r="A14178" s="489" t="s">
        <v>9257</v>
      </c>
      <c r="B14178" s="489" t="s">
        <v>1136</v>
      </c>
      <c r="C14178" s="490">
        <v>23687.012987013</v>
      </c>
      <c r="D14178" s="490">
        <v>11073.6785714286</v>
      </c>
    </row>
    <row r="14179" spans="1:4" x14ac:dyDescent="0.2">
      <c r="A14179" s="489" t="s">
        <v>9257</v>
      </c>
      <c r="B14179" s="489" t="s">
        <v>1137</v>
      </c>
      <c r="C14179" s="490">
        <v>3671.4870129870101</v>
      </c>
      <c r="D14179" s="490">
        <v>1633.0774233766201</v>
      </c>
    </row>
    <row r="14180" spans="1:4" x14ac:dyDescent="0.2">
      <c r="A14180" s="489" t="s">
        <v>9257</v>
      </c>
      <c r="B14180" s="489" t="s">
        <v>1136</v>
      </c>
      <c r="C14180" s="490">
        <v>7482</v>
      </c>
      <c r="D14180" s="490">
        <v>3497.835</v>
      </c>
    </row>
    <row r="14181" spans="1:4" x14ac:dyDescent="0.2">
      <c r="A14181" s="489" t="s">
        <v>9257</v>
      </c>
      <c r="B14181" s="489" t="s">
        <v>1136</v>
      </c>
      <c r="C14181" s="490">
        <v>3351</v>
      </c>
      <c r="D14181" s="490">
        <v>1566.5925</v>
      </c>
    </row>
    <row r="14182" spans="1:4" x14ac:dyDescent="0.2">
      <c r="A14182" s="489" t="s">
        <v>9257</v>
      </c>
      <c r="B14182" s="489" t="s">
        <v>1136</v>
      </c>
      <c r="C14182" s="490">
        <v>4682</v>
      </c>
      <c r="D14182" s="490">
        <v>2188.835</v>
      </c>
    </row>
    <row r="14183" spans="1:4" x14ac:dyDescent="0.2">
      <c r="A14183" s="489" t="s">
        <v>9257</v>
      </c>
      <c r="B14183" s="489" t="s">
        <v>1136</v>
      </c>
      <c r="C14183" s="490">
        <v>8917.3000000000011</v>
      </c>
      <c r="D14183" s="490">
        <v>4168.8377500000006</v>
      </c>
    </row>
    <row r="14184" spans="1:4" x14ac:dyDescent="0.2">
      <c r="A14184" s="489" t="s">
        <v>9257</v>
      </c>
      <c r="B14184" s="489" t="s">
        <v>1136</v>
      </c>
      <c r="C14184" s="490">
        <v>3516.3</v>
      </c>
      <c r="D14184" s="490">
        <v>1643.8702499999999</v>
      </c>
    </row>
    <row r="14185" spans="1:4" x14ac:dyDescent="0.2">
      <c r="A14185" s="489" t="s">
        <v>9257</v>
      </c>
      <c r="B14185" s="489" t="s">
        <v>1136</v>
      </c>
      <c r="C14185" s="490">
        <v>8974.3000000000011</v>
      </c>
      <c r="D14185" s="490">
        <v>4195.4852500000006</v>
      </c>
    </row>
    <row r="14186" spans="1:4" x14ac:dyDescent="0.2">
      <c r="A14186" s="489" t="s">
        <v>9257</v>
      </c>
      <c r="B14186" s="489" t="s">
        <v>173</v>
      </c>
      <c r="C14186" s="490">
        <v>8813</v>
      </c>
      <c r="D14186" s="490">
        <v>3790.4713000000002</v>
      </c>
    </row>
    <row r="14187" spans="1:4" x14ac:dyDescent="0.2">
      <c r="A14187" s="489" t="s">
        <v>9257</v>
      </c>
      <c r="B14187" s="489" t="s">
        <v>173</v>
      </c>
      <c r="C14187" s="490">
        <v>3955</v>
      </c>
      <c r="D14187" s="490">
        <v>1701.0455000000002</v>
      </c>
    </row>
    <row r="14188" spans="1:4" x14ac:dyDescent="0.2">
      <c r="A14188" s="489" t="s">
        <v>9257</v>
      </c>
      <c r="B14188" s="489" t="s">
        <v>173</v>
      </c>
      <c r="C14188" s="490">
        <v>5590</v>
      </c>
      <c r="D14188" s="490">
        <v>2404.259</v>
      </c>
    </row>
    <row r="14189" spans="1:4" x14ac:dyDescent="0.2">
      <c r="A14189" s="489" t="s">
        <v>9257</v>
      </c>
      <c r="B14189" s="489" t="s">
        <v>173</v>
      </c>
      <c r="C14189" s="490">
        <v>16073</v>
      </c>
      <c r="D14189" s="490">
        <v>6912.9973</v>
      </c>
    </row>
    <row r="14190" spans="1:4" x14ac:dyDescent="0.2">
      <c r="A14190" s="489" t="s">
        <v>9257</v>
      </c>
      <c r="B14190" s="489" t="s">
        <v>173</v>
      </c>
      <c r="C14190" s="490">
        <v>9983.1</v>
      </c>
      <c r="D14190" s="490">
        <v>4293.7313100000001</v>
      </c>
    </row>
    <row r="14191" spans="1:4" x14ac:dyDescent="0.2">
      <c r="A14191" s="489" t="s">
        <v>9257</v>
      </c>
      <c r="B14191" s="489" t="s">
        <v>173</v>
      </c>
      <c r="C14191" s="490">
        <v>5400.7</v>
      </c>
      <c r="D14191" s="490">
        <v>2322.8410699999999</v>
      </c>
    </row>
    <row r="14192" spans="1:4" x14ac:dyDescent="0.2">
      <c r="A14192" s="489" t="s">
        <v>9257</v>
      </c>
      <c r="B14192" s="489" t="s">
        <v>173</v>
      </c>
      <c r="C14192" s="490">
        <v>6957.4000000000005</v>
      </c>
      <c r="D14192" s="490">
        <v>2992.3777400000004</v>
      </c>
    </row>
    <row r="14193" spans="1:4" x14ac:dyDescent="0.2">
      <c r="A14193" s="489" t="s">
        <v>9257</v>
      </c>
      <c r="B14193" s="489" t="s">
        <v>3264</v>
      </c>
      <c r="C14193" s="490">
        <v>4032</v>
      </c>
      <c r="D14193" s="490">
        <v>1578.1248000000001</v>
      </c>
    </row>
    <row r="14194" spans="1:4" x14ac:dyDescent="0.2">
      <c r="A14194" s="489" t="s">
        <v>9257</v>
      </c>
      <c r="B14194" s="489" t="s">
        <v>3268</v>
      </c>
      <c r="C14194" s="490">
        <v>1134</v>
      </c>
      <c r="D14194" s="490">
        <v>443.8476</v>
      </c>
    </row>
    <row r="14195" spans="1:4" x14ac:dyDescent="0.2">
      <c r="A14195" s="489" t="s">
        <v>9257</v>
      </c>
      <c r="B14195" s="489" t="s">
        <v>3269</v>
      </c>
      <c r="C14195" s="490">
        <v>-1134</v>
      </c>
      <c r="D14195" s="490">
        <v>-185.7492</v>
      </c>
    </row>
    <row r="14196" spans="1:4" x14ac:dyDescent="0.2">
      <c r="A14196" s="489" t="s">
        <v>9257</v>
      </c>
      <c r="B14196" s="489" t="s">
        <v>3264</v>
      </c>
      <c r="C14196" s="490">
        <v>7653</v>
      </c>
      <c r="D14196" s="490">
        <v>2995.3842</v>
      </c>
    </row>
    <row r="14197" spans="1:4" x14ac:dyDescent="0.2">
      <c r="A14197" s="489" t="s">
        <v>9257</v>
      </c>
      <c r="B14197" s="489" t="s">
        <v>3264</v>
      </c>
      <c r="C14197" s="490">
        <v>10090</v>
      </c>
      <c r="D14197" s="490">
        <v>3949.2260000000001</v>
      </c>
    </row>
    <row r="14198" spans="1:4" x14ac:dyDescent="0.2">
      <c r="A14198" s="489" t="s">
        <v>9257</v>
      </c>
      <c r="B14198" s="489" t="s">
        <v>3264</v>
      </c>
      <c r="C14198" s="490">
        <v>7635</v>
      </c>
      <c r="D14198" s="490">
        <v>2988.3389999999999</v>
      </c>
    </row>
    <row r="14199" spans="1:4" x14ac:dyDescent="0.2">
      <c r="A14199" s="489" t="s">
        <v>9257</v>
      </c>
      <c r="B14199" s="489" t="s">
        <v>3264</v>
      </c>
      <c r="C14199" s="490">
        <v>4178</v>
      </c>
      <c r="D14199" s="490">
        <v>1635.2692000000002</v>
      </c>
    </row>
    <row r="14200" spans="1:4" x14ac:dyDescent="0.2">
      <c r="A14200" s="489" t="s">
        <v>9257</v>
      </c>
      <c r="B14200" s="489" t="s">
        <v>3264</v>
      </c>
      <c r="C14200" s="490">
        <v>29010</v>
      </c>
      <c r="D14200" s="490">
        <v>11354.513999999999</v>
      </c>
    </row>
    <row r="14201" spans="1:4" x14ac:dyDescent="0.2">
      <c r="A14201" s="489" t="s">
        <v>9257</v>
      </c>
      <c r="B14201" s="489" t="s">
        <v>3264</v>
      </c>
      <c r="C14201" s="490">
        <v>8636</v>
      </c>
      <c r="D14201" s="490">
        <v>3380.1304</v>
      </c>
    </row>
    <row r="14202" spans="1:4" x14ac:dyDescent="0.2">
      <c r="A14202" s="489" t="s">
        <v>9257</v>
      </c>
      <c r="B14202" s="489" t="s">
        <v>3264</v>
      </c>
      <c r="C14202" s="490">
        <v>6039</v>
      </c>
      <c r="D14202" s="490">
        <v>2363.6646000000001</v>
      </c>
    </row>
    <row r="14203" spans="1:4" x14ac:dyDescent="0.2">
      <c r="A14203" s="489" t="s">
        <v>9257</v>
      </c>
      <c r="B14203" s="489" t="s">
        <v>3264</v>
      </c>
      <c r="C14203" s="490">
        <v>16361</v>
      </c>
      <c r="D14203" s="490">
        <v>6403.6954000000005</v>
      </c>
    </row>
    <row r="14204" spans="1:4" x14ac:dyDescent="0.2">
      <c r="A14204" s="489" t="s">
        <v>9257</v>
      </c>
      <c r="B14204" s="489" t="s">
        <v>6310</v>
      </c>
      <c r="C14204" s="490">
        <v>107.211538461538</v>
      </c>
      <c r="D14204" s="490">
        <v>13.197740384615399</v>
      </c>
    </row>
    <row r="14205" spans="1:4" x14ac:dyDescent="0.2">
      <c r="A14205" s="489" t="s">
        <v>9257</v>
      </c>
      <c r="B14205" s="489" t="s">
        <v>6311</v>
      </c>
      <c r="C14205" s="490">
        <v>115.788461538462</v>
      </c>
      <c r="D14205" s="490">
        <v>13.8598788461538</v>
      </c>
    </row>
    <row r="14206" spans="1:4" x14ac:dyDescent="0.2">
      <c r="A14206" s="489" t="s">
        <v>9258</v>
      </c>
      <c r="B14206" s="489" t="s">
        <v>1136</v>
      </c>
      <c r="C14206" s="490">
        <v>3697.9</v>
      </c>
      <c r="D14206" s="490">
        <v>1728.7682500000001</v>
      </c>
    </row>
    <row r="14207" spans="1:4" x14ac:dyDescent="0.2">
      <c r="A14207" s="489" t="s">
        <v>9257</v>
      </c>
      <c r="B14207" s="489" t="s">
        <v>6278</v>
      </c>
      <c r="C14207" s="490">
        <v>6181</v>
      </c>
      <c r="D14207" s="490">
        <v>770.77070000000003</v>
      </c>
    </row>
    <row r="14208" spans="1:4" x14ac:dyDescent="0.2">
      <c r="A14208" s="489" t="s">
        <v>9257</v>
      </c>
      <c r="B14208" s="489" t="s">
        <v>1136</v>
      </c>
      <c r="C14208" s="490">
        <v>16649</v>
      </c>
      <c r="D14208" s="490">
        <v>7783.4075000000003</v>
      </c>
    </row>
    <row r="14209" spans="1:4" x14ac:dyDescent="0.2">
      <c r="A14209" s="489" t="s">
        <v>9257</v>
      </c>
      <c r="B14209" s="489" t="s">
        <v>6310</v>
      </c>
      <c r="C14209" s="490">
        <v>12</v>
      </c>
      <c r="D14209" s="490">
        <v>1.4772000000000001</v>
      </c>
    </row>
    <row r="14210" spans="1:4" x14ac:dyDescent="0.2">
      <c r="A14210" s="489" t="s">
        <v>9257</v>
      </c>
      <c r="B14210" s="489" t="s">
        <v>6286</v>
      </c>
      <c r="C14210" s="490">
        <v>3566</v>
      </c>
      <c r="D14210" s="490">
        <v>442.18400000000003</v>
      </c>
    </row>
    <row r="14211" spans="1:4" x14ac:dyDescent="0.2">
      <c r="A14211" s="489" t="s">
        <v>9257</v>
      </c>
      <c r="B14211" s="489" t="s">
        <v>6306</v>
      </c>
      <c r="C14211" s="490">
        <v>84</v>
      </c>
      <c r="D14211" s="490">
        <v>10.340400000000001</v>
      </c>
    </row>
    <row r="14212" spans="1:4" x14ac:dyDescent="0.2">
      <c r="A14212" s="489" t="s">
        <v>9257</v>
      </c>
      <c r="B14212" s="489" t="s">
        <v>5153</v>
      </c>
      <c r="C14212" s="490">
        <v>3263.5714285714303</v>
      </c>
      <c r="D14212" s="490">
        <v>0</v>
      </c>
    </row>
    <row r="14213" spans="1:4" x14ac:dyDescent="0.2">
      <c r="A14213" s="489" t="s">
        <v>9257</v>
      </c>
      <c r="B14213" s="489" t="s">
        <v>5433</v>
      </c>
      <c r="C14213" s="490">
        <v>7615</v>
      </c>
      <c r="D14213" s="490">
        <v>1168.9025000000001</v>
      </c>
    </row>
    <row r="14214" spans="1:4" x14ac:dyDescent="0.2">
      <c r="A14214" s="489" t="s">
        <v>9257</v>
      </c>
      <c r="B14214" s="489" t="s">
        <v>6278</v>
      </c>
      <c r="C14214" s="490">
        <v>3763</v>
      </c>
      <c r="D14214" s="490">
        <v>469.24610000000001</v>
      </c>
    </row>
    <row r="14215" spans="1:4" x14ac:dyDescent="0.2">
      <c r="A14215" s="489" t="s">
        <v>9257</v>
      </c>
      <c r="B14215" s="489" t="s">
        <v>6286</v>
      </c>
      <c r="C14215" s="490">
        <v>2378</v>
      </c>
      <c r="D14215" s="490">
        <v>294.87200000000001</v>
      </c>
    </row>
    <row r="14216" spans="1:4" x14ac:dyDescent="0.2">
      <c r="A14216" s="489" t="s">
        <v>9257</v>
      </c>
      <c r="B14216" s="489" t="s">
        <v>6290</v>
      </c>
      <c r="C14216" s="490">
        <v>1017</v>
      </c>
      <c r="D14216" s="490">
        <v>125.80290000000001</v>
      </c>
    </row>
    <row r="14217" spans="1:4" x14ac:dyDescent="0.2">
      <c r="A14217" s="489" t="s">
        <v>9257</v>
      </c>
      <c r="B14217" s="489" t="s">
        <v>5884</v>
      </c>
      <c r="C14217" s="490">
        <v>3371</v>
      </c>
      <c r="D14217" s="490">
        <v>427.7799</v>
      </c>
    </row>
    <row r="14218" spans="1:4" x14ac:dyDescent="0.2">
      <c r="A14218" s="489" t="s">
        <v>9257</v>
      </c>
      <c r="B14218" s="489" t="s">
        <v>5896</v>
      </c>
      <c r="C14218" s="490">
        <v>3040</v>
      </c>
      <c r="D14218" s="490">
        <v>382.73599999999999</v>
      </c>
    </row>
    <row r="14219" spans="1:4" x14ac:dyDescent="0.2">
      <c r="A14219" s="489" t="s">
        <v>9257</v>
      </c>
      <c r="B14219" s="489" t="s">
        <v>5153</v>
      </c>
      <c r="C14219" s="490">
        <v>3027.4285714285702</v>
      </c>
      <c r="D14219" s="490">
        <v>0</v>
      </c>
    </row>
    <row r="14220" spans="1:4" x14ac:dyDescent="0.2">
      <c r="A14220" s="489" t="s">
        <v>9257</v>
      </c>
      <c r="B14220" s="489" t="s">
        <v>5434</v>
      </c>
      <c r="C14220" s="490">
        <v>7064</v>
      </c>
      <c r="D14220" s="490">
        <v>1064.5448000000001</v>
      </c>
    </row>
    <row r="14221" spans="1:4" x14ac:dyDescent="0.2">
      <c r="A14221" s="489" t="s">
        <v>9257</v>
      </c>
      <c r="B14221" s="489" t="s">
        <v>6270</v>
      </c>
      <c r="C14221" s="490">
        <v>6160</v>
      </c>
      <c r="D14221" s="490">
        <v>771.84800000000007</v>
      </c>
    </row>
    <row r="14222" spans="1:4" x14ac:dyDescent="0.2">
      <c r="A14222" s="489" t="s">
        <v>9257</v>
      </c>
      <c r="B14222" s="489" t="s">
        <v>6274</v>
      </c>
      <c r="C14222" s="490">
        <v>3288</v>
      </c>
      <c r="D14222" s="490">
        <v>411</v>
      </c>
    </row>
    <row r="14223" spans="1:4" x14ac:dyDescent="0.2">
      <c r="A14223" s="489" t="s">
        <v>9257</v>
      </c>
      <c r="B14223" s="489" t="s">
        <v>6286</v>
      </c>
      <c r="C14223" s="490">
        <v>2988</v>
      </c>
      <c r="D14223" s="490">
        <v>370.512</v>
      </c>
    </row>
    <row r="14224" spans="1:4" x14ac:dyDescent="0.2">
      <c r="A14224" s="489" t="s">
        <v>9257</v>
      </c>
      <c r="B14224" s="489" t="s">
        <v>6286</v>
      </c>
      <c r="C14224" s="490">
        <v>1507</v>
      </c>
      <c r="D14224" s="490">
        <v>186.86799999999999</v>
      </c>
    </row>
    <row r="14225" spans="1:4" x14ac:dyDescent="0.2">
      <c r="A14225" s="489" t="s">
        <v>9257</v>
      </c>
      <c r="B14225" s="489" t="s">
        <v>6298</v>
      </c>
      <c r="C14225" s="490">
        <v>15</v>
      </c>
      <c r="D14225" s="490">
        <v>1.8465</v>
      </c>
    </row>
    <row r="14226" spans="1:4" x14ac:dyDescent="0.2">
      <c r="A14226" s="489" t="s">
        <v>9257</v>
      </c>
      <c r="B14226" s="489" t="s">
        <v>5896</v>
      </c>
      <c r="C14226" s="490">
        <v>4001</v>
      </c>
      <c r="D14226" s="490">
        <v>503.72590000000002</v>
      </c>
    </row>
    <row r="14227" spans="1:4" x14ac:dyDescent="0.2">
      <c r="A14227" s="489" t="s">
        <v>9257</v>
      </c>
      <c r="B14227" s="489" t="s">
        <v>5153</v>
      </c>
      <c r="C14227" s="490">
        <v>2680.7142857142903</v>
      </c>
      <c r="D14227" s="490">
        <v>0</v>
      </c>
    </row>
    <row r="14228" spans="1:4" x14ac:dyDescent="0.2">
      <c r="A14228" s="489" t="s">
        <v>9257</v>
      </c>
      <c r="B14228" s="489" t="s">
        <v>4896</v>
      </c>
      <c r="C14228" s="490">
        <v>6255</v>
      </c>
      <c r="D14228" s="490">
        <v>1148.4180000000001</v>
      </c>
    </row>
    <row r="14229" spans="1:4" x14ac:dyDescent="0.2">
      <c r="A14229" s="489" t="s">
        <v>9257</v>
      </c>
      <c r="B14229" s="489" t="s">
        <v>5030</v>
      </c>
      <c r="C14229" s="490">
        <v>678456</v>
      </c>
      <c r="D14229" s="490">
        <v>44384.591520000002</v>
      </c>
    </row>
    <row r="14230" spans="1:4" x14ac:dyDescent="0.2">
      <c r="A14230" s="489" t="s">
        <v>9257</v>
      </c>
      <c r="B14230" s="489" t="s">
        <v>5031</v>
      </c>
      <c r="C14230" s="490">
        <v>707331</v>
      </c>
      <c r="D14230" s="490">
        <v>44059.647989999998</v>
      </c>
    </row>
    <row r="14231" spans="1:4" x14ac:dyDescent="0.2">
      <c r="A14231" s="489" t="s">
        <v>9257</v>
      </c>
      <c r="B14231" s="489" t="s">
        <v>5032</v>
      </c>
      <c r="C14231" s="490">
        <v>168453</v>
      </c>
      <c r="D14231" s="490">
        <v>8833.6753200000003</v>
      </c>
    </row>
    <row r="14232" spans="1:4" x14ac:dyDescent="0.2">
      <c r="A14232" s="489" t="s">
        <v>9257</v>
      </c>
      <c r="B14232" s="489" t="s">
        <v>5033</v>
      </c>
      <c r="C14232" s="490">
        <v>46938</v>
      </c>
      <c r="D14232" s="490">
        <v>2879.6463000000003</v>
      </c>
    </row>
    <row r="14233" spans="1:4" x14ac:dyDescent="0.2">
      <c r="A14233" s="489" t="s">
        <v>9257</v>
      </c>
      <c r="B14233" s="489" t="s">
        <v>5030</v>
      </c>
      <c r="C14233" s="490">
        <v>678456</v>
      </c>
      <c r="D14233" s="490">
        <v>44384.591520000002</v>
      </c>
    </row>
    <row r="14234" spans="1:4" x14ac:dyDescent="0.2">
      <c r="A14234" s="489" t="s">
        <v>9257</v>
      </c>
      <c r="B14234" s="489" t="s">
        <v>5031</v>
      </c>
      <c r="C14234" s="490">
        <v>707331</v>
      </c>
      <c r="D14234" s="490">
        <v>44059.647989999998</v>
      </c>
    </row>
    <row r="14235" spans="1:4" x14ac:dyDescent="0.2">
      <c r="A14235" s="489" t="s">
        <v>9257</v>
      </c>
      <c r="B14235" s="489" t="s">
        <v>5032</v>
      </c>
      <c r="C14235" s="490">
        <v>29637</v>
      </c>
      <c r="D14235" s="490">
        <v>1554.16428</v>
      </c>
    </row>
    <row r="14236" spans="1:4" x14ac:dyDescent="0.2">
      <c r="A14236" s="489" t="s">
        <v>9257</v>
      </c>
      <c r="B14236" s="489" t="s">
        <v>5030</v>
      </c>
      <c r="C14236" s="490">
        <v>427506</v>
      </c>
      <c r="D14236" s="490">
        <v>27967.442520000001</v>
      </c>
    </row>
    <row r="14237" spans="1:4" x14ac:dyDescent="0.2">
      <c r="A14237" s="489" t="s">
        <v>9257</v>
      </c>
      <c r="B14237" s="489" t="s">
        <v>6302</v>
      </c>
      <c r="C14237" s="490">
        <v>7</v>
      </c>
      <c r="D14237" s="490">
        <v>0.86170000000000002</v>
      </c>
    </row>
    <row r="14238" spans="1:4" x14ac:dyDescent="0.2">
      <c r="A14238" s="489" t="s">
        <v>9257</v>
      </c>
      <c r="B14238" s="489" t="s">
        <v>4827</v>
      </c>
      <c r="C14238" s="490">
        <v>5415.66163141994</v>
      </c>
      <c r="D14238" s="490">
        <v>1323.0461365558901</v>
      </c>
    </row>
    <row r="14239" spans="1:4" x14ac:dyDescent="0.2">
      <c r="A14239" s="489" t="s">
        <v>9257</v>
      </c>
      <c r="B14239" s="489" t="s">
        <v>4832</v>
      </c>
      <c r="C14239" s="490">
        <v>608.84592145015108</v>
      </c>
      <c r="D14239" s="490">
        <v>148.74105861027201</v>
      </c>
    </row>
    <row r="14240" spans="1:4" x14ac:dyDescent="0.2">
      <c r="A14240" s="489" t="s">
        <v>9257</v>
      </c>
      <c r="B14240" s="489" t="s">
        <v>4833</v>
      </c>
      <c r="C14240" s="490">
        <v>-608.84592145015108</v>
      </c>
      <c r="D14240" s="490">
        <v>-99.728961933534691</v>
      </c>
    </row>
    <row r="14241" spans="1:4" x14ac:dyDescent="0.2">
      <c r="A14241" s="489" t="s">
        <v>9257</v>
      </c>
      <c r="B14241" s="489" t="s">
        <v>6274</v>
      </c>
      <c r="C14241" s="490">
        <v>6985</v>
      </c>
      <c r="D14241" s="490">
        <v>873.125</v>
      </c>
    </row>
    <row r="14242" spans="1:4" x14ac:dyDescent="0.2">
      <c r="A14242" s="489" t="s">
        <v>9257</v>
      </c>
      <c r="B14242" s="489" t="s">
        <v>4010</v>
      </c>
      <c r="C14242" s="490">
        <v>9063</v>
      </c>
      <c r="D14242" s="490">
        <v>2604.7062000000001</v>
      </c>
    </row>
    <row r="14243" spans="1:4" x14ac:dyDescent="0.2">
      <c r="A14243" s="489" t="s">
        <v>9257</v>
      </c>
      <c r="B14243" s="489" t="s">
        <v>6274</v>
      </c>
      <c r="C14243" s="490">
        <v>7197.1677559912905</v>
      </c>
      <c r="D14243" s="490">
        <v>899.64596949891109</v>
      </c>
    </row>
    <row r="14244" spans="1:4" x14ac:dyDescent="0.2">
      <c r="A14244" s="489" t="s">
        <v>9257</v>
      </c>
      <c r="B14244" s="489" t="s">
        <v>6275</v>
      </c>
      <c r="C14244" s="490">
        <v>6016.8322440087104</v>
      </c>
      <c r="D14244" s="490">
        <v>731.04511764705899</v>
      </c>
    </row>
    <row r="14245" spans="1:4" x14ac:dyDescent="0.2">
      <c r="A14245" s="489" t="s">
        <v>9257</v>
      </c>
      <c r="B14245" s="489" t="s">
        <v>4010</v>
      </c>
      <c r="C14245" s="490">
        <v>5846</v>
      </c>
      <c r="D14245" s="490">
        <v>1680.1404</v>
      </c>
    </row>
    <row r="14246" spans="1:4" x14ac:dyDescent="0.2">
      <c r="A14246" s="489" t="s">
        <v>9257</v>
      </c>
      <c r="B14246" s="489" t="s">
        <v>4014</v>
      </c>
      <c r="C14246" s="490">
        <v>1996</v>
      </c>
      <c r="D14246" s="490">
        <v>573.65039999999999</v>
      </c>
    </row>
    <row r="14247" spans="1:4" x14ac:dyDescent="0.2">
      <c r="A14247" s="489" t="s">
        <v>9257</v>
      </c>
      <c r="B14247" s="489" t="s">
        <v>4015</v>
      </c>
      <c r="C14247" s="490">
        <v>-1996</v>
      </c>
      <c r="D14247" s="490">
        <v>-326.94480000000004</v>
      </c>
    </row>
    <row r="14248" spans="1:4" x14ac:dyDescent="0.2">
      <c r="A14248" s="489" t="s">
        <v>9257</v>
      </c>
      <c r="B14248" s="489" t="s">
        <v>6282</v>
      </c>
      <c r="C14248" s="490">
        <v>1005</v>
      </c>
      <c r="D14248" s="490">
        <v>124.92150000000001</v>
      </c>
    </row>
    <row r="14249" spans="1:4" x14ac:dyDescent="0.2">
      <c r="A14249" s="489" t="s">
        <v>9257</v>
      </c>
      <c r="B14249" s="489" t="s">
        <v>6278</v>
      </c>
      <c r="C14249" s="490">
        <v>1816</v>
      </c>
      <c r="D14249" s="490">
        <v>226.45520000000002</v>
      </c>
    </row>
    <row r="14250" spans="1:4" x14ac:dyDescent="0.2">
      <c r="A14250" s="489" t="s">
        <v>9257</v>
      </c>
      <c r="B14250" s="489" t="s">
        <v>1136</v>
      </c>
      <c r="C14250" s="490">
        <v>3291.3799621928201</v>
      </c>
      <c r="D14250" s="490">
        <v>1538.7201323251402</v>
      </c>
    </row>
    <row r="14251" spans="1:4" x14ac:dyDescent="0.2">
      <c r="A14251" s="489" t="s">
        <v>9257</v>
      </c>
      <c r="B14251" s="489" t="s">
        <v>1129</v>
      </c>
      <c r="C14251" s="490">
        <v>7489.8252444848804</v>
      </c>
      <c r="D14251" s="490">
        <v>3685.7430028110102</v>
      </c>
    </row>
    <row r="14252" spans="1:4" x14ac:dyDescent="0.2">
      <c r="A14252" s="489" t="s">
        <v>9257</v>
      </c>
      <c r="B14252" s="489" t="s">
        <v>1136</v>
      </c>
      <c r="C14252" s="490">
        <v>11410.4</v>
      </c>
      <c r="D14252" s="490">
        <v>5334.3620000000001</v>
      </c>
    </row>
    <row r="14253" spans="1:4" x14ac:dyDescent="0.2">
      <c r="A14253" s="489" t="s">
        <v>9257</v>
      </c>
      <c r="B14253" s="489" t="s">
        <v>1136</v>
      </c>
      <c r="C14253" s="490">
        <v>4290.5</v>
      </c>
      <c r="D14253" s="490">
        <v>2005.8087499999999</v>
      </c>
    </row>
    <row r="14254" spans="1:4" x14ac:dyDescent="0.2">
      <c r="A14254" s="489" t="s">
        <v>9257</v>
      </c>
      <c r="B14254" s="489" t="s">
        <v>173</v>
      </c>
      <c r="C14254" s="490">
        <v>10216</v>
      </c>
      <c r="D14254" s="490">
        <v>4393.9016000000001</v>
      </c>
    </row>
    <row r="14255" spans="1:4" x14ac:dyDescent="0.2">
      <c r="A14255" s="489" t="s">
        <v>9257</v>
      </c>
      <c r="B14255" s="489" t="s">
        <v>173</v>
      </c>
      <c r="C14255" s="490">
        <v>29720.329670329702</v>
      </c>
      <c r="D14255" s="490">
        <v>12782.7137912088</v>
      </c>
    </row>
    <row r="14256" spans="1:4" x14ac:dyDescent="0.2">
      <c r="A14256" s="489" t="s">
        <v>9257</v>
      </c>
      <c r="B14256" s="489" t="s">
        <v>175</v>
      </c>
      <c r="C14256" s="490">
        <v>24370.670329670302</v>
      </c>
      <c r="D14256" s="490">
        <v>9970.0412318681301</v>
      </c>
    </row>
    <row r="14257" spans="1:4" x14ac:dyDescent="0.2">
      <c r="A14257" s="489" t="s">
        <v>9257</v>
      </c>
      <c r="B14257" s="489" t="s">
        <v>3264</v>
      </c>
      <c r="C14257" s="490">
        <v>8058</v>
      </c>
      <c r="D14257" s="490">
        <v>3153.9012000000002</v>
      </c>
    </row>
    <row r="14258" spans="1:4" x14ac:dyDescent="0.2">
      <c r="A14258" s="489" t="s">
        <v>9257</v>
      </c>
      <c r="B14258" s="489" t="s">
        <v>3275</v>
      </c>
      <c r="C14258" s="490">
        <v>20615</v>
      </c>
      <c r="D14258" s="490">
        <v>7019.4075000000003</v>
      </c>
    </row>
    <row r="14259" spans="1:4" x14ac:dyDescent="0.2">
      <c r="A14259" s="489" t="s">
        <v>9257</v>
      </c>
      <c r="B14259" s="489" t="s">
        <v>6274</v>
      </c>
      <c r="C14259" s="490">
        <v>5659.9713055954098</v>
      </c>
      <c r="D14259" s="490">
        <v>707.496413199426</v>
      </c>
    </row>
    <row r="14260" spans="1:4" x14ac:dyDescent="0.2">
      <c r="A14260" s="489" t="s">
        <v>9257</v>
      </c>
      <c r="B14260" s="489" t="s">
        <v>6275</v>
      </c>
      <c r="C14260" s="490">
        <v>6175.0286944045902</v>
      </c>
      <c r="D14260" s="490">
        <v>750.26598637015809</v>
      </c>
    </row>
    <row r="14261" spans="1:4" x14ac:dyDescent="0.2">
      <c r="A14261" s="489" t="s">
        <v>9257</v>
      </c>
      <c r="B14261" s="489" t="s">
        <v>4010</v>
      </c>
      <c r="C14261" s="490">
        <v>8369</v>
      </c>
      <c r="D14261" s="490">
        <v>2405.2506000000003</v>
      </c>
    </row>
    <row r="14262" spans="1:4" x14ac:dyDescent="0.2">
      <c r="A14262" s="489" t="s">
        <v>9257</v>
      </c>
      <c r="B14262" s="489" t="s">
        <v>4014</v>
      </c>
      <c r="C14262" s="490">
        <v>1830</v>
      </c>
      <c r="D14262" s="490">
        <v>525.94200000000001</v>
      </c>
    </row>
    <row r="14263" spans="1:4" x14ac:dyDescent="0.2">
      <c r="A14263" s="489" t="s">
        <v>9257</v>
      </c>
      <c r="B14263" s="489" t="s">
        <v>4015</v>
      </c>
      <c r="C14263" s="490">
        <v>-1830</v>
      </c>
      <c r="D14263" s="490">
        <v>-299.75400000000002</v>
      </c>
    </row>
    <row r="14264" spans="1:4" x14ac:dyDescent="0.2">
      <c r="A14264" s="489" t="s">
        <v>9257</v>
      </c>
      <c r="B14264" s="489" t="s">
        <v>5030</v>
      </c>
      <c r="C14264" s="490">
        <v>859715.28485865204</v>
      </c>
      <c r="D14264" s="490">
        <v>56242.573935453001</v>
      </c>
    </row>
    <row r="14265" spans="1:4" x14ac:dyDescent="0.2">
      <c r="A14265" s="489" t="s">
        <v>9257</v>
      </c>
      <c r="B14265" s="489" t="s">
        <v>5031</v>
      </c>
      <c r="C14265" s="490">
        <v>950270.46062639705</v>
      </c>
      <c r="D14265" s="490">
        <v>59192.346992418301</v>
      </c>
    </row>
    <row r="14266" spans="1:4" x14ac:dyDescent="0.2">
      <c r="A14266" s="489" t="s">
        <v>9257</v>
      </c>
      <c r="B14266" s="489" t="s">
        <v>5032</v>
      </c>
      <c r="C14266" s="490">
        <v>157729.33499999999</v>
      </c>
      <c r="D14266" s="490">
        <v>8271.3250000000007</v>
      </c>
    </row>
    <row r="14267" spans="1:4" x14ac:dyDescent="0.2">
      <c r="A14267" s="489" t="s">
        <v>9257</v>
      </c>
      <c r="B14267" s="489" t="s">
        <v>6153</v>
      </c>
      <c r="C14267" s="490">
        <v>477522.63</v>
      </c>
      <c r="D14267" s="490">
        <v>0</v>
      </c>
    </row>
    <row r="14268" spans="1:4" x14ac:dyDescent="0.2">
      <c r="A14268" s="489" t="s">
        <v>9257</v>
      </c>
      <c r="B14268" s="489" t="s">
        <v>5030</v>
      </c>
      <c r="C14268" s="490">
        <v>859715.28485865204</v>
      </c>
      <c r="D14268" s="490">
        <v>56242.573935453001</v>
      </c>
    </row>
    <row r="14269" spans="1:4" x14ac:dyDescent="0.2">
      <c r="A14269" s="489" t="s">
        <v>9257</v>
      </c>
      <c r="B14269" s="489" t="s">
        <v>5031</v>
      </c>
      <c r="C14269" s="490">
        <v>950270.46062639705</v>
      </c>
      <c r="D14269" s="490">
        <v>59192.346992418301</v>
      </c>
    </row>
    <row r="14270" spans="1:4" x14ac:dyDescent="0.2">
      <c r="A14270" s="489" t="s">
        <v>9257</v>
      </c>
      <c r="B14270" s="489" t="s">
        <v>5032</v>
      </c>
      <c r="C14270" s="490">
        <v>157729.33499999999</v>
      </c>
      <c r="D14270" s="490">
        <v>8271.3250000000007</v>
      </c>
    </row>
    <row r="14271" spans="1:4" x14ac:dyDescent="0.2">
      <c r="A14271" s="489" t="s">
        <v>9257</v>
      </c>
      <c r="B14271" s="489" t="s">
        <v>6153</v>
      </c>
      <c r="C14271" s="490">
        <v>477522.63</v>
      </c>
      <c r="D14271" s="490">
        <v>0</v>
      </c>
    </row>
    <row r="14272" spans="1:4" x14ac:dyDescent="0.2">
      <c r="A14272" s="489" t="s">
        <v>9257</v>
      </c>
      <c r="B14272" s="489" t="s">
        <v>5030</v>
      </c>
      <c r="C14272" s="490">
        <v>503242.752304853</v>
      </c>
      <c r="D14272" s="490">
        <v>32922.140855783502</v>
      </c>
    </row>
    <row r="14273" spans="1:4" x14ac:dyDescent="0.2">
      <c r="A14273" s="489" t="s">
        <v>9257</v>
      </c>
      <c r="B14273" s="489" t="s">
        <v>5031</v>
      </c>
      <c r="C14273" s="490">
        <v>507275.09056611703</v>
      </c>
      <c r="D14273" s="490">
        <v>31598.165391363502</v>
      </c>
    </row>
    <row r="14274" spans="1:4" x14ac:dyDescent="0.2">
      <c r="A14274" s="489" t="s">
        <v>9257</v>
      </c>
      <c r="B14274" s="489" t="s">
        <v>5032</v>
      </c>
      <c r="C14274" s="490">
        <v>127353.345</v>
      </c>
      <c r="D14274" s="490">
        <v>6678.41</v>
      </c>
    </row>
    <row r="14275" spans="1:4" x14ac:dyDescent="0.2">
      <c r="A14275" s="489" t="s">
        <v>9257</v>
      </c>
      <c r="B14275" s="489" t="s">
        <v>6153</v>
      </c>
      <c r="C14275" s="490">
        <v>373961.79</v>
      </c>
      <c r="D14275" s="490">
        <v>0</v>
      </c>
    </row>
    <row r="14276" spans="1:4" x14ac:dyDescent="0.2">
      <c r="A14276" s="489" t="s">
        <v>9257</v>
      </c>
      <c r="B14276" s="489" t="s">
        <v>5030</v>
      </c>
      <c r="C14276" s="490">
        <v>503242.752304853</v>
      </c>
      <c r="D14276" s="490">
        <v>32922.140855783502</v>
      </c>
    </row>
    <row r="14277" spans="1:4" x14ac:dyDescent="0.2">
      <c r="A14277" s="489" t="s">
        <v>9257</v>
      </c>
      <c r="B14277" s="489" t="s">
        <v>5031</v>
      </c>
      <c r="C14277" s="490">
        <v>507275.09056611703</v>
      </c>
      <c r="D14277" s="490">
        <v>31598.165391363502</v>
      </c>
    </row>
    <row r="14278" spans="1:4" x14ac:dyDescent="0.2">
      <c r="A14278" s="489" t="s">
        <v>9257</v>
      </c>
      <c r="B14278" s="489" t="s">
        <v>5032</v>
      </c>
      <c r="C14278" s="490">
        <v>127353.345</v>
      </c>
      <c r="D14278" s="490">
        <v>6678.41</v>
      </c>
    </row>
    <row r="14279" spans="1:4" x14ac:dyDescent="0.2">
      <c r="A14279" s="489" t="s">
        <v>9257</v>
      </c>
      <c r="B14279" s="489" t="s">
        <v>6153</v>
      </c>
      <c r="C14279" s="490">
        <v>373961.79</v>
      </c>
      <c r="D14279" s="490">
        <v>0</v>
      </c>
    </row>
    <row r="14280" spans="1:4" x14ac:dyDescent="0.2">
      <c r="A14280" s="489" t="s">
        <v>9257</v>
      </c>
      <c r="B14280" s="489" t="s">
        <v>5913</v>
      </c>
      <c r="C14280" s="490">
        <v>8</v>
      </c>
      <c r="D14280" s="490">
        <v>0</v>
      </c>
    </row>
    <row r="14281" spans="1:4" x14ac:dyDescent="0.2">
      <c r="A14281" s="489" t="s">
        <v>9257</v>
      </c>
      <c r="B14281" s="489" t="s">
        <v>5153</v>
      </c>
      <c r="C14281" s="490">
        <v>600.75</v>
      </c>
      <c r="D14281" s="490">
        <v>0</v>
      </c>
    </row>
    <row r="14282" spans="1:4" x14ac:dyDescent="0.2">
      <c r="A14282" s="489" t="s">
        <v>9257</v>
      </c>
      <c r="B14282" s="489" t="s">
        <v>5438</v>
      </c>
      <c r="C14282" s="490">
        <v>2403</v>
      </c>
      <c r="D14282" s="490">
        <v>338.10210000000001</v>
      </c>
    </row>
    <row r="14283" spans="1:4" x14ac:dyDescent="0.2">
      <c r="A14283" s="489" t="s">
        <v>9257</v>
      </c>
      <c r="B14283" s="489" t="s">
        <v>6302</v>
      </c>
      <c r="C14283" s="490">
        <v>83</v>
      </c>
      <c r="D14283" s="490">
        <v>10.2173</v>
      </c>
    </row>
    <row r="14284" spans="1:4" x14ac:dyDescent="0.2">
      <c r="A14284" s="489" t="s">
        <v>9257</v>
      </c>
      <c r="B14284" s="489" t="s">
        <v>173</v>
      </c>
      <c r="C14284" s="490">
        <v>10567</v>
      </c>
      <c r="D14284" s="490">
        <v>4544.8667000000005</v>
      </c>
    </row>
    <row r="14285" spans="1:4" x14ac:dyDescent="0.2">
      <c r="A14285" s="489" t="s">
        <v>9257</v>
      </c>
      <c r="B14285" s="489" t="s">
        <v>4010</v>
      </c>
      <c r="C14285" s="490">
        <v>24792.751111916601</v>
      </c>
      <c r="D14285" s="490">
        <v>7125.4366695648405</v>
      </c>
    </row>
    <row r="14286" spans="1:4" x14ac:dyDescent="0.2">
      <c r="A14286" s="489" t="s">
        <v>9257</v>
      </c>
      <c r="B14286" s="489" t="s">
        <v>4011</v>
      </c>
      <c r="C14286" s="490">
        <v>56527.472535169902</v>
      </c>
      <c r="D14286" s="490">
        <v>15448.9582438619</v>
      </c>
    </row>
    <row r="14287" spans="1:4" x14ac:dyDescent="0.2">
      <c r="A14287" s="489" t="s">
        <v>9257</v>
      </c>
      <c r="B14287" s="489" t="s">
        <v>3264</v>
      </c>
      <c r="C14287" s="490">
        <v>27217.7105716939</v>
      </c>
      <c r="D14287" s="490">
        <v>10653.011917760999</v>
      </c>
    </row>
    <row r="14288" spans="1:4" x14ac:dyDescent="0.2">
      <c r="A14288" s="489" t="s">
        <v>9257</v>
      </c>
      <c r="B14288" s="489" t="s">
        <v>6302</v>
      </c>
      <c r="C14288" s="490">
        <v>331</v>
      </c>
      <c r="D14288" s="490">
        <v>40.746099999999998</v>
      </c>
    </row>
    <row r="14289" spans="1:4" x14ac:dyDescent="0.2">
      <c r="A14289" s="489" t="s">
        <v>9257</v>
      </c>
      <c r="B14289" s="489" t="s">
        <v>4010</v>
      </c>
      <c r="C14289" s="490">
        <v>5178.86392405063</v>
      </c>
      <c r="D14289" s="490">
        <v>1488.4054917721501</v>
      </c>
    </row>
    <row r="14290" spans="1:4" x14ac:dyDescent="0.2">
      <c r="A14290" s="489" t="s">
        <v>9257</v>
      </c>
      <c r="B14290" s="489" t="s">
        <v>4011</v>
      </c>
      <c r="C14290" s="490">
        <v>7350.6455696202502</v>
      </c>
      <c r="D14290" s="490">
        <v>2008.9314341772201</v>
      </c>
    </row>
    <row r="14291" spans="1:4" x14ac:dyDescent="0.2">
      <c r="A14291" s="489" t="s">
        <v>9257</v>
      </c>
      <c r="B14291" s="489" t="s">
        <v>1129</v>
      </c>
      <c r="C14291" s="490">
        <v>23076</v>
      </c>
      <c r="D14291" s="490">
        <v>11355.6996</v>
      </c>
    </row>
    <row r="14292" spans="1:4" x14ac:dyDescent="0.2">
      <c r="A14292" s="489" t="s">
        <v>9257</v>
      </c>
      <c r="B14292" s="489" t="s">
        <v>1136</v>
      </c>
      <c r="C14292" s="490">
        <v>22524.5</v>
      </c>
      <c r="D14292" s="490">
        <v>10530.203750000001</v>
      </c>
    </row>
    <row r="14293" spans="1:4" x14ac:dyDescent="0.2">
      <c r="A14293" s="489" t="s">
        <v>9257</v>
      </c>
      <c r="B14293" s="489" t="s">
        <v>6282</v>
      </c>
      <c r="C14293" s="490">
        <v>2113.7840156417201</v>
      </c>
      <c r="D14293" s="490">
        <v>262.74335314426503</v>
      </c>
    </row>
    <row r="14294" spans="1:4" x14ac:dyDescent="0.2">
      <c r="A14294" s="489" t="s">
        <v>9257</v>
      </c>
      <c r="B14294" s="489" t="s">
        <v>5913</v>
      </c>
      <c r="C14294" s="490">
        <v>902.21598435828503</v>
      </c>
      <c r="D14294" s="490">
        <v>0</v>
      </c>
    </row>
    <row r="14295" spans="1:4" x14ac:dyDescent="0.2">
      <c r="A14295" s="489" t="s">
        <v>9257</v>
      </c>
      <c r="B14295" s="489" t="s">
        <v>6270</v>
      </c>
      <c r="C14295" s="490">
        <v>5730</v>
      </c>
      <c r="D14295" s="490">
        <v>717.96900000000005</v>
      </c>
    </row>
    <row r="14296" spans="1:4" x14ac:dyDescent="0.2">
      <c r="A14296" s="489" t="s">
        <v>9257</v>
      </c>
      <c r="B14296" s="489" t="s">
        <v>6294</v>
      </c>
      <c r="C14296" s="490">
        <v>494</v>
      </c>
      <c r="D14296" s="490">
        <v>60.959599999999995</v>
      </c>
    </row>
    <row r="14297" spans="1:4" x14ac:dyDescent="0.2">
      <c r="A14297" s="489" t="s">
        <v>9257</v>
      </c>
      <c r="B14297" s="489" t="s">
        <v>6290</v>
      </c>
      <c r="C14297" s="490">
        <v>1605</v>
      </c>
      <c r="D14297" s="490">
        <v>198.5385</v>
      </c>
    </row>
    <row r="14298" spans="1:4" x14ac:dyDescent="0.2">
      <c r="A14298" s="489" t="s">
        <v>9257</v>
      </c>
      <c r="B14298" s="489" t="s">
        <v>6266</v>
      </c>
      <c r="C14298" s="490">
        <v>5184</v>
      </c>
      <c r="D14298" s="490">
        <v>651.11040000000003</v>
      </c>
    </row>
    <row r="14299" spans="1:4" x14ac:dyDescent="0.2">
      <c r="A14299" s="489" t="s">
        <v>9257</v>
      </c>
      <c r="B14299" s="489" t="s">
        <v>6282</v>
      </c>
      <c r="C14299" s="490">
        <v>13</v>
      </c>
      <c r="D14299" s="490">
        <v>1.6159000000000001</v>
      </c>
    </row>
    <row r="14300" spans="1:4" x14ac:dyDescent="0.2">
      <c r="A14300" s="489" t="s">
        <v>9257</v>
      </c>
      <c r="B14300" s="489" t="s">
        <v>6290</v>
      </c>
      <c r="C14300" s="490">
        <v>1112</v>
      </c>
      <c r="D14300" s="490">
        <v>137.55440000000002</v>
      </c>
    </row>
    <row r="14301" spans="1:4" x14ac:dyDescent="0.2">
      <c r="A14301" s="489" t="s">
        <v>9257</v>
      </c>
      <c r="B14301" s="489" t="s">
        <v>173</v>
      </c>
      <c r="C14301" s="490">
        <v>1124.3</v>
      </c>
      <c r="D14301" s="490">
        <v>483.56143000000003</v>
      </c>
    </row>
    <row r="14302" spans="1:4" x14ac:dyDescent="0.2">
      <c r="A14302" s="489" t="s">
        <v>9257</v>
      </c>
      <c r="B14302" s="489" t="s">
        <v>6302</v>
      </c>
      <c r="C14302" s="490">
        <v>40</v>
      </c>
      <c r="D14302" s="490">
        <v>4.9240000000000004</v>
      </c>
    </row>
    <row r="14303" spans="1:4" x14ac:dyDescent="0.2">
      <c r="A14303" s="489" t="s">
        <v>9257</v>
      </c>
      <c r="B14303" s="489" t="s">
        <v>6306</v>
      </c>
      <c r="C14303" s="490">
        <v>99</v>
      </c>
      <c r="D14303" s="490">
        <v>12.1869</v>
      </c>
    </row>
    <row r="14304" spans="1:4" x14ac:dyDescent="0.2">
      <c r="A14304" s="489" t="s">
        <v>9257</v>
      </c>
      <c r="B14304" s="489" t="s">
        <v>6302</v>
      </c>
      <c r="C14304" s="490">
        <v>97</v>
      </c>
      <c r="D14304" s="490">
        <v>11.9407</v>
      </c>
    </row>
    <row r="14305" spans="1:4" x14ac:dyDescent="0.2">
      <c r="A14305" s="489" t="s">
        <v>9257</v>
      </c>
      <c r="B14305" s="489" t="s">
        <v>6274</v>
      </c>
      <c r="C14305" s="490">
        <v>264</v>
      </c>
      <c r="D14305" s="490">
        <v>33</v>
      </c>
    </row>
    <row r="14306" spans="1:4" x14ac:dyDescent="0.2">
      <c r="A14306" s="489" t="s">
        <v>9257</v>
      </c>
      <c r="B14306" s="489" t="s">
        <v>5153</v>
      </c>
      <c r="C14306" s="490">
        <v>2865.4285714285702</v>
      </c>
      <c r="D14306" s="490">
        <v>0</v>
      </c>
    </row>
    <row r="14307" spans="1:4" x14ac:dyDescent="0.2">
      <c r="A14307" s="489" t="s">
        <v>9257</v>
      </c>
      <c r="B14307" s="489" t="s">
        <v>5431</v>
      </c>
      <c r="C14307" s="490">
        <v>6686</v>
      </c>
      <c r="D14307" s="490">
        <v>1064.4112</v>
      </c>
    </row>
    <row r="14308" spans="1:4" x14ac:dyDescent="0.2">
      <c r="A14308" s="489" t="s">
        <v>9257</v>
      </c>
      <c r="B14308" s="489" t="s">
        <v>6274</v>
      </c>
      <c r="C14308" s="490">
        <v>3168</v>
      </c>
      <c r="D14308" s="490">
        <v>396</v>
      </c>
    </row>
    <row r="14309" spans="1:4" x14ac:dyDescent="0.2">
      <c r="A14309" s="489" t="s">
        <v>9257</v>
      </c>
      <c r="B14309" s="489" t="s">
        <v>1136</v>
      </c>
      <c r="C14309" s="490">
        <v>4598</v>
      </c>
      <c r="D14309" s="490">
        <v>2149.5650000000001</v>
      </c>
    </row>
    <row r="14310" spans="1:4" x14ac:dyDescent="0.2">
      <c r="A14310" s="489" t="s">
        <v>9257</v>
      </c>
      <c r="B14310" s="489" t="s">
        <v>6274</v>
      </c>
      <c r="C14310" s="490">
        <v>5609</v>
      </c>
      <c r="D14310" s="490">
        <v>701.125</v>
      </c>
    </row>
    <row r="14311" spans="1:4" x14ac:dyDescent="0.2">
      <c r="A14311" s="489" t="s">
        <v>9257</v>
      </c>
      <c r="B14311" s="489" t="s">
        <v>6278</v>
      </c>
      <c r="C14311" s="490">
        <v>2176</v>
      </c>
      <c r="D14311" s="490">
        <v>271.34719999999999</v>
      </c>
    </row>
    <row r="14312" spans="1:4" x14ac:dyDescent="0.2">
      <c r="A14312" s="489" t="s">
        <v>9257</v>
      </c>
      <c r="B14312" s="489" t="s">
        <v>6298</v>
      </c>
      <c r="C14312" s="490">
        <v>145.62126093573701</v>
      </c>
      <c r="D14312" s="490">
        <v>17.9259772211892</v>
      </c>
    </row>
    <row r="14313" spans="1:4" x14ac:dyDescent="0.2">
      <c r="A14313" s="489" t="s">
        <v>9257</v>
      </c>
      <c r="B14313" s="489" t="s">
        <v>5913</v>
      </c>
      <c r="C14313" s="490">
        <v>82.378739064262902</v>
      </c>
      <c r="D14313" s="490">
        <v>0</v>
      </c>
    </row>
    <row r="14314" spans="1:4" x14ac:dyDescent="0.2">
      <c r="A14314" s="489" t="s">
        <v>9257</v>
      </c>
      <c r="B14314" s="489" t="s">
        <v>6274</v>
      </c>
      <c r="C14314" s="490">
        <v>3969</v>
      </c>
      <c r="D14314" s="490">
        <v>496.125</v>
      </c>
    </row>
    <row r="14315" spans="1:4" x14ac:dyDescent="0.2">
      <c r="A14315" s="489" t="s">
        <v>9257</v>
      </c>
      <c r="B14315" s="489" t="s">
        <v>6294</v>
      </c>
      <c r="C14315" s="490">
        <v>920</v>
      </c>
      <c r="D14315" s="490">
        <v>113.52800000000001</v>
      </c>
    </row>
    <row r="14316" spans="1:4" x14ac:dyDescent="0.2">
      <c r="A14316" s="489" t="s">
        <v>9257</v>
      </c>
      <c r="B14316" s="489" t="s">
        <v>6282</v>
      </c>
      <c r="C14316" s="490">
        <v>1191</v>
      </c>
      <c r="D14316" s="490">
        <v>148.04130000000001</v>
      </c>
    </row>
    <row r="14317" spans="1:4" x14ac:dyDescent="0.2">
      <c r="A14317" s="489" t="s">
        <v>9257</v>
      </c>
      <c r="B14317" s="489" t="s">
        <v>6294</v>
      </c>
      <c r="C14317" s="490">
        <v>253</v>
      </c>
      <c r="D14317" s="490">
        <v>31.220199999999998</v>
      </c>
    </row>
    <row r="14318" spans="1:4" x14ac:dyDescent="0.2">
      <c r="A14318" s="489" t="s">
        <v>9257</v>
      </c>
      <c r="B14318" s="489" t="s">
        <v>6298</v>
      </c>
      <c r="C14318" s="490">
        <v>246</v>
      </c>
      <c r="D14318" s="490">
        <v>30.282599999999999</v>
      </c>
    </row>
    <row r="14319" spans="1:4" x14ac:dyDescent="0.2">
      <c r="A14319" s="489" t="s">
        <v>9257</v>
      </c>
      <c r="B14319" s="489" t="s">
        <v>6290</v>
      </c>
      <c r="C14319" s="490">
        <v>1256</v>
      </c>
      <c r="D14319" s="490">
        <v>155.3672</v>
      </c>
    </row>
    <row r="14320" spans="1:4" x14ac:dyDescent="0.2">
      <c r="A14320" s="489" t="s">
        <v>9257</v>
      </c>
      <c r="B14320" s="489" t="s">
        <v>6290</v>
      </c>
      <c r="C14320" s="490">
        <v>3139</v>
      </c>
      <c r="D14320" s="490">
        <v>388.29430000000002</v>
      </c>
    </row>
    <row r="14321" spans="1:4" x14ac:dyDescent="0.2">
      <c r="A14321" s="489" t="s">
        <v>9257</v>
      </c>
      <c r="B14321" s="489" t="s">
        <v>5153</v>
      </c>
      <c r="C14321" s="490">
        <v>939</v>
      </c>
      <c r="D14321" s="490">
        <v>0</v>
      </c>
    </row>
    <row r="14322" spans="1:4" x14ac:dyDescent="0.2">
      <c r="A14322" s="489" t="s">
        <v>9257</v>
      </c>
      <c r="B14322" s="489" t="s">
        <v>5434</v>
      </c>
      <c r="C14322" s="490">
        <v>3756</v>
      </c>
      <c r="D14322" s="490">
        <v>566.02920000000006</v>
      </c>
    </row>
    <row r="14323" spans="1:4" x14ac:dyDescent="0.2">
      <c r="A14323" s="489" t="s">
        <v>9257</v>
      </c>
      <c r="B14323" s="489" t="s">
        <v>5888</v>
      </c>
      <c r="C14323" s="490">
        <v>4564</v>
      </c>
      <c r="D14323" s="490">
        <v>577.346</v>
      </c>
    </row>
    <row r="14324" spans="1:4" x14ac:dyDescent="0.2">
      <c r="A14324" s="489" t="s">
        <v>9257</v>
      </c>
      <c r="B14324" s="489" t="s">
        <v>6298</v>
      </c>
      <c r="C14324" s="490">
        <v>323</v>
      </c>
      <c r="D14324" s="490">
        <v>39.761299999999999</v>
      </c>
    </row>
    <row r="14325" spans="1:4" x14ac:dyDescent="0.2">
      <c r="A14325" s="489" t="s">
        <v>9257</v>
      </c>
      <c r="B14325" s="489" t="s">
        <v>4010</v>
      </c>
      <c r="C14325" s="490">
        <v>29037.9939209726</v>
      </c>
      <c r="D14325" s="490">
        <v>8345.51945288754</v>
      </c>
    </row>
    <row r="14326" spans="1:4" x14ac:dyDescent="0.2">
      <c r="A14326" s="489" t="s">
        <v>9257</v>
      </c>
      <c r="B14326" s="489" t="s">
        <v>4011</v>
      </c>
      <c r="C14326" s="490">
        <v>2807.0060790273601</v>
      </c>
      <c r="D14326" s="490">
        <v>767.15476139817599</v>
      </c>
    </row>
    <row r="14327" spans="1:4" x14ac:dyDescent="0.2">
      <c r="A14327" s="489" t="s">
        <v>9257</v>
      </c>
      <c r="B14327" s="489" t="s">
        <v>6306</v>
      </c>
      <c r="C14327" s="490">
        <v>78</v>
      </c>
      <c r="D14327" s="490">
        <v>9.6018000000000008</v>
      </c>
    </row>
    <row r="14328" spans="1:4" x14ac:dyDescent="0.2">
      <c r="A14328" s="489" t="s">
        <v>9257</v>
      </c>
      <c r="B14328" s="489" t="s">
        <v>1105</v>
      </c>
      <c r="C14328" s="490">
        <v>2516</v>
      </c>
      <c r="D14328" s="490">
        <v>1273.5992000000001</v>
      </c>
    </row>
    <row r="14329" spans="1:4" x14ac:dyDescent="0.2">
      <c r="A14329" s="489" t="s">
        <v>9257</v>
      </c>
      <c r="B14329" s="489" t="s">
        <v>1115</v>
      </c>
      <c r="C14329" s="490">
        <v>7731.1</v>
      </c>
      <c r="D14329" s="490">
        <v>4215.76883</v>
      </c>
    </row>
    <row r="14330" spans="1:4" x14ac:dyDescent="0.2">
      <c r="A14330" s="489" t="s">
        <v>9257</v>
      </c>
      <c r="B14330" s="489" t="s">
        <v>1122</v>
      </c>
      <c r="C14330" s="490">
        <v>27577.463149728501</v>
      </c>
      <c r="D14330" s="490">
        <v>14285.1259115593</v>
      </c>
    </row>
    <row r="14331" spans="1:4" x14ac:dyDescent="0.2">
      <c r="A14331" s="489" t="s">
        <v>9257</v>
      </c>
      <c r="B14331" s="489" t="s">
        <v>1123</v>
      </c>
      <c r="C14331" s="490">
        <v>23109.914119472502</v>
      </c>
      <c r="D14331" s="490">
        <v>11388.565678076</v>
      </c>
    </row>
    <row r="14332" spans="1:4" x14ac:dyDescent="0.2">
      <c r="A14332" s="489" t="s">
        <v>9257</v>
      </c>
      <c r="B14332" s="489" t="s">
        <v>1122</v>
      </c>
      <c r="C14332" s="490">
        <v>10403</v>
      </c>
      <c r="D14332" s="490">
        <v>5388.7539999999999</v>
      </c>
    </row>
    <row r="14333" spans="1:4" x14ac:dyDescent="0.2">
      <c r="A14333" s="489" t="s">
        <v>9257</v>
      </c>
      <c r="B14333" s="489" t="s">
        <v>1129</v>
      </c>
      <c r="C14333" s="490">
        <v>9499.6</v>
      </c>
      <c r="D14333" s="490">
        <v>4674.7531600000002</v>
      </c>
    </row>
    <row r="14334" spans="1:4" x14ac:dyDescent="0.2">
      <c r="A14334" s="489" t="s">
        <v>9257</v>
      </c>
      <c r="B14334" s="489" t="s">
        <v>4010</v>
      </c>
      <c r="C14334" s="490">
        <v>8509.359375</v>
      </c>
      <c r="D14334" s="490">
        <v>2445.5898843750001</v>
      </c>
    </row>
    <row r="14335" spans="1:4" x14ac:dyDescent="0.2">
      <c r="A14335" s="489" t="s">
        <v>9257</v>
      </c>
      <c r="B14335" s="489" t="s">
        <v>1136</v>
      </c>
      <c r="C14335" s="490">
        <v>8326.7000000000007</v>
      </c>
      <c r="D14335" s="490">
        <v>3892.73225</v>
      </c>
    </row>
    <row r="14336" spans="1:4" x14ac:dyDescent="0.2">
      <c r="A14336" s="489" t="s">
        <v>9257</v>
      </c>
      <c r="B14336" s="489" t="s">
        <v>173</v>
      </c>
      <c r="C14336" s="490">
        <v>7344</v>
      </c>
      <c r="D14336" s="490">
        <v>3158.6544000000004</v>
      </c>
    </row>
    <row r="14337" spans="1:4" x14ac:dyDescent="0.2">
      <c r="A14337" s="489" t="s">
        <v>9257</v>
      </c>
      <c r="B14337" s="489" t="s">
        <v>173</v>
      </c>
      <c r="C14337" s="490">
        <v>5450.5</v>
      </c>
      <c r="D14337" s="490">
        <v>2344.2600500000003</v>
      </c>
    </row>
    <row r="14338" spans="1:4" x14ac:dyDescent="0.2">
      <c r="A14338" s="489" t="s">
        <v>9257</v>
      </c>
      <c r="B14338" s="489" t="s">
        <v>6278</v>
      </c>
      <c r="C14338" s="490">
        <v>2150</v>
      </c>
      <c r="D14338" s="490">
        <v>268.10500000000002</v>
      </c>
    </row>
    <row r="14339" spans="1:4" x14ac:dyDescent="0.2">
      <c r="A14339" s="489" t="s">
        <v>9257</v>
      </c>
      <c r="B14339" s="489" t="s">
        <v>6302</v>
      </c>
      <c r="C14339" s="490">
        <v>261</v>
      </c>
      <c r="D14339" s="490">
        <v>32.129100000000001</v>
      </c>
    </row>
    <row r="14340" spans="1:4" x14ac:dyDescent="0.2">
      <c r="A14340" s="489" t="s">
        <v>9257</v>
      </c>
      <c r="B14340" s="489" t="s">
        <v>6294</v>
      </c>
      <c r="C14340" s="490">
        <v>671</v>
      </c>
      <c r="D14340" s="490">
        <v>82.801400000000001</v>
      </c>
    </row>
    <row r="14341" spans="1:4" x14ac:dyDescent="0.2">
      <c r="A14341" s="489" t="s">
        <v>9257</v>
      </c>
      <c r="B14341" s="489" t="s">
        <v>5153</v>
      </c>
      <c r="C14341" s="490">
        <v>8643.9</v>
      </c>
      <c r="D14341" s="490">
        <v>0</v>
      </c>
    </row>
    <row r="14342" spans="1:4" x14ac:dyDescent="0.2">
      <c r="A14342" s="489" t="s">
        <v>9257</v>
      </c>
      <c r="B14342" s="489" t="s">
        <v>4874</v>
      </c>
      <c r="C14342" s="490">
        <v>5403</v>
      </c>
      <c r="D14342" s="490">
        <v>891.495</v>
      </c>
    </row>
    <row r="14343" spans="1:4" x14ac:dyDescent="0.2">
      <c r="A14343" s="489" t="s">
        <v>9257</v>
      </c>
      <c r="B14343" s="489" t="s">
        <v>5153</v>
      </c>
      <c r="C14343" s="490">
        <v>2514.4285714285702</v>
      </c>
      <c r="D14343" s="490">
        <v>0</v>
      </c>
    </row>
    <row r="14344" spans="1:4" x14ac:dyDescent="0.2">
      <c r="A14344" s="489" t="s">
        <v>9257</v>
      </c>
      <c r="B14344" s="489" t="s">
        <v>5430</v>
      </c>
      <c r="C14344" s="490">
        <v>5867</v>
      </c>
      <c r="D14344" s="490">
        <v>955.14760000000001</v>
      </c>
    </row>
    <row r="14345" spans="1:4" x14ac:dyDescent="0.2">
      <c r="A14345" s="489" t="s">
        <v>9257</v>
      </c>
      <c r="B14345" s="489" t="s">
        <v>6286</v>
      </c>
      <c r="C14345" s="490">
        <v>621</v>
      </c>
      <c r="D14345" s="490">
        <v>77.003999999999991</v>
      </c>
    </row>
    <row r="14346" spans="1:4" x14ac:dyDescent="0.2">
      <c r="A14346" s="489" t="s">
        <v>9257</v>
      </c>
      <c r="B14346" s="489" t="s">
        <v>6306</v>
      </c>
      <c r="C14346" s="490">
        <v>7</v>
      </c>
      <c r="D14346" s="490">
        <v>0.86170000000000002</v>
      </c>
    </row>
    <row r="14347" spans="1:4" x14ac:dyDescent="0.2">
      <c r="A14347" s="489" t="s">
        <v>9257</v>
      </c>
      <c r="B14347" s="489" t="s">
        <v>6290</v>
      </c>
      <c r="C14347" s="490">
        <v>719</v>
      </c>
      <c r="D14347" s="490">
        <v>88.940299999999993</v>
      </c>
    </row>
    <row r="14348" spans="1:4" x14ac:dyDescent="0.2">
      <c r="A14348" s="489" t="s">
        <v>9257</v>
      </c>
      <c r="B14348" s="489" t="s">
        <v>3291</v>
      </c>
      <c r="C14348" s="490">
        <v>1150</v>
      </c>
      <c r="D14348" s="490">
        <v>379.84500000000003</v>
      </c>
    </row>
    <row r="14349" spans="1:4" x14ac:dyDescent="0.2">
      <c r="A14349" s="489" t="s">
        <v>9257</v>
      </c>
      <c r="B14349" s="489" t="s">
        <v>3295</v>
      </c>
      <c r="C14349" s="490">
        <v>4254</v>
      </c>
      <c r="D14349" s="490">
        <v>1405.0962000000002</v>
      </c>
    </row>
    <row r="14350" spans="1:4" x14ac:dyDescent="0.2">
      <c r="A14350" s="489" t="s">
        <v>9257</v>
      </c>
      <c r="B14350" s="489" t="s">
        <v>3296</v>
      </c>
      <c r="C14350" s="490">
        <v>-1621.2</v>
      </c>
      <c r="D14350" s="490">
        <v>-265.55256000000003</v>
      </c>
    </row>
    <row r="14351" spans="1:4" x14ac:dyDescent="0.2">
      <c r="A14351" s="489" t="s">
        <v>9257</v>
      </c>
      <c r="B14351" s="489" t="s">
        <v>3297</v>
      </c>
      <c r="C14351" s="490">
        <v>-2632.8</v>
      </c>
      <c r="D14351" s="490">
        <v>-315.93600000000004</v>
      </c>
    </row>
    <row r="14352" spans="1:4" x14ac:dyDescent="0.2">
      <c r="A14352" s="489" t="s">
        <v>9257</v>
      </c>
      <c r="B14352" s="489" t="s">
        <v>6278</v>
      </c>
      <c r="C14352" s="490">
        <v>2939</v>
      </c>
      <c r="D14352" s="490">
        <v>366.49330000000003</v>
      </c>
    </row>
    <row r="14353" spans="1:4" x14ac:dyDescent="0.2">
      <c r="A14353" s="489" t="s">
        <v>9257</v>
      </c>
      <c r="B14353" s="489" t="s">
        <v>6282</v>
      </c>
      <c r="C14353" s="490">
        <v>1200</v>
      </c>
      <c r="D14353" s="490">
        <v>149.16</v>
      </c>
    </row>
    <row r="14354" spans="1:4" x14ac:dyDescent="0.2">
      <c r="A14354" s="489" t="s">
        <v>9257</v>
      </c>
      <c r="B14354" s="489" t="s">
        <v>6286</v>
      </c>
      <c r="C14354" s="490">
        <v>2324</v>
      </c>
      <c r="D14354" s="490">
        <v>288.17599999999999</v>
      </c>
    </row>
    <row r="14355" spans="1:4" x14ac:dyDescent="0.2">
      <c r="A14355" s="489" t="s">
        <v>9257</v>
      </c>
      <c r="B14355" s="489" t="s">
        <v>5153</v>
      </c>
      <c r="C14355" s="490">
        <v>1153.75</v>
      </c>
      <c r="D14355" s="490">
        <v>0</v>
      </c>
    </row>
    <row r="14356" spans="1:4" x14ac:dyDescent="0.2">
      <c r="A14356" s="489" t="s">
        <v>9257</v>
      </c>
      <c r="B14356" s="489" t="s">
        <v>5876</v>
      </c>
      <c r="C14356" s="490">
        <v>4615</v>
      </c>
      <c r="D14356" s="490">
        <v>594.41200000000003</v>
      </c>
    </row>
    <row r="14357" spans="1:4" x14ac:dyDescent="0.2">
      <c r="A14357" s="489" t="s">
        <v>9257</v>
      </c>
      <c r="B14357" s="489" t="s">
        <v>6298</v>
      </c>
      <c r="C14357" s="490">
        <v>598</v>
      </c>
      <c r="D14357" s="490">
        <v>73.613799999999998</v>
      </c>
    </row>
    <row r="14358" spans="1:4" x14ac:dyDescent="0.2">
      <c r="A14358" s="489" t="s">
        <v>9257</v>
      </c>
      <c r="B14358" s="489" t="s">
        <v>6282</v>
      </c>
      <c r="C14358" s="490">
        <v>4353</v>
      </c>
      <c r="D14358" s="490">
        <v>541.0779</v>
      </c>
    </row>
    <row r="14359" spans="1:4" x14ac:dyDescent="0.2">
      <c r="A14359" s="489" t="s">
        <v>9257</v>
      </c>
      <c r="B14359" s="489" t="s">
        <v>6282</v>
      </c>
      <c r="C14359" s="490">
        <v>368.12509648310203</v>
      </c>
      <c r="D14359" s="490">
        <v>45.757949492849598</v>
      </c>
    </row>
    <row r="14360" spans="1:4" x14ac:dyDescent="0.2">
      <c r="A14360" s="489" t="s">
        <v>9257</v>
      </c>
      <c r="B14360" s="489" t="s">
        <v>5913</v>
      </c>
      <c r="C14360" s="490">
        <v>144.874903516898</v>
      </c>
      <c r="D14360" s="490">
        <v>0</v>
      </c>
    </row>
    <row r="14361" spans="1:4" x14ac:dyDescent="0.2">
      <c r="A14361" s="489" t="s">
        <v>9257</v>
      </c>
      <c r="B14361" s="489" t="s">
        <v>6282</v>
      </c>
      <c r="C14361" s="490">
        <v>3290</v>
      </c>
      <c r="D14361" s="490">
        <v>408.947</v>
      </c>
    </row>
    <row r="14362" spans="1:4" x14ac:dyDescent="0.2">
      <c r="A14362" s="489" t="s">
        <v>9257</v>
      </c>
      <c r="B14362" s="489" t="s">
        <v>5153</v>
      </c>
      <c r="C14362" s="490">
        <v>195</v>
      </c>
      <c r="D14362" s="490">
        <v>0</v>
      </c>
    </row>
    <row r="14363" spans="1:4" x14ac:dyDescent="0.2">
      <c r="A14363" s="489" t="s">
        <v>9257</v>
      </c>
      <c r="B14363" s="489" t="s">
        <v>5876</v>
      </c>
      <c r="C14363" s="490">
        <v>780</v>
      </c>
      <c r="D14363" s="490">
        <v>100.464</v>
      </c>
    </row>
    <row r="14364" spans="1:4" x14ac:dyDescent="0.2">
      <c r="A14364" s="489" t="s">
        <v>9257</v>
      </c>
      <c r="B14364" s="489" t="s">
        <v>6286</v>
      </c>
      <c r="C14364" s="490">
        <v>2902</v>
      </c>
      <c r="D14364" s="490">
        <v>359.84800000000001</v>
      </c>
    </row>
    <row r="14365" spans="1:4" x14ac:dyDescent="0.2">
      <c r="A14365" s="489" t="s">
        <v>9257</v>
      </c>
      <c r="B14365" s="489" t="s">
        <v>6290</v>
      </c>
      <c r="C14365" s="490">
        <v>2241</v>
      </c>
      <c r="D14365" s="490">
        <v>277.21170000000001</v>
      </c>
    </row>
    <row r="14366" spans="1:4" x14ac:dyDescent="0.2">
      <c r="A14366" s="489" t="s">
        <v>9257</v>
      </c>
      <c r="B14366" s="489" t="s">
        <v>6274</v>
      </c>
      <c r="C14366" s="490">
        <v>4955</v>
      </c>
      <c r="D14366" s="490">
        <v>619.375</v>
      </c>
    </row>
    <row r="14367" spans="1:4" x14ac:dyDescent="0.2">
      <c r="A14367" s="489" t="s">
        <v>9257</v>
      </c>
      <c r="B14367" s="489" t="s">
        <v>5153</v>
      </c>
      <c r="C14367" s="490">
        <v>997.5</v>
      </c>
      <c r="D14367" s="490">
        <v>0</v>
      </c>
    </row>
    <row r="14368" spans="1:4" x14ac:dyDescent="0.2">
      <c r="A14368" s="489" t="s">
        <v>9257</v>
      </c>
      <c r="B14368" s="489" t="s">
        <v>5852</v>
      </c>
      <c r="C14368" s="490">
        <v>3990</v>
      </c>
      <c r="D14368" s="490">
        <v>545.83199999999999</v>
      </c>
    </row>
    <row r="14369" spans="1:4" x14ac:dyDescent="0.2">
      <c r="A14369" s="489" t="s">
        <v>9257</v>
      </c>
      <c r="B14369" s="489" t="s">
        <v>5888</v>
      </c>
      <c r="C14369" s="490">
        <v>1192.69341949463</v>
      </c>
      <c r="D14369" s="490">
        <v>150.87571756607102</v>
      </c>
    </row>
    <row r="14370" spans="1:4" x14ac:dyDescent="0.2">
      <c r="A14370" s="489" t="s">
        <v>9257</v>
      </c>
      <c r="B14370" s="489" t="s">
        <v>5913</v>
      </c>
      <c r="C14370" s="490">
        <v>6777.3065805053702</v>
      </c>
      <c r="D14370" s="490">
        <v>0</v>
      </c>
    </row>
    <row r="14371" spans="1:4" x14ac:dyDescent="0.2">
      <c r="A14371" s="489" t="s">
        <v>9257</v>
      </c>
      <c r="B14371" s="489" t="s">
        <v>6310</v>
      </c>
      <c r="C14371" s="490">
        <v>18</v>
      </c>
      <c r="D14371" s="490">
        <v>2.2158000000000002</v>
      </c>
    </row>
    <row r="14372" spans="1:4" x14ac:dyDescent="0.2">
      <c r="A14372" s="489" t="s">
        <v>9257</v>
      </c>
      <c r="B14372" s="489" t="s">
        <v>6302</v>
      </c>
      <c r="C14372" s="490">
        <v>280</v>
      </c>
      <c r="D14372" s="490">
        <v>34.467999999999996</v>
      </c>
    </row>
    <row r="14373" spans="1:4" x14ac:dyDescent="0.2">
      <c r="A14373" s="489" t="s">
        <v>9257</v>
      </c>
      <c r="B14373" s="489" t="s">
        <v>1122</v>
      </c>
      <c r="C14373" s="490">
        <v>6703</v>
      </c>
      <c r="D14373" s="490">
        <v>3472.154</v>
      </c>
    </row>
    <row r="14374" spans="1:4" x14ac:dyDescent="0.2">
      <c r="A14374" s="489" t="s">
        <v>9257</v>
      </c>
      <c r="B14374" s="489" t="s">
        <v>1129</v>
      </c>
      <c r="C14374" s="490">
        <v>24901.9</v>
      </c>
      <c r="D14374" s="490">
        <v>12254.224990000001</v>
      </c>
    </row>
    <row r="14375" spans="1:4" x14ac:dyDescent="0.2">
      <c r="A14375" s="489" t="s">
        <v>9257</v>
      </c>
      <c r="B14375" s="489" t="s">
        <v>173</v>
      </c>
      <c r="C14375" s="490">
        <v>33414.8104956268</v>
      </c>
      <c r="D14375" s="490">
        <v>14371.709994169099</v>
      </c>
    </row>
    <row r="14376" spans="1:4" x14ac:dyDescent="0.2">
      <c r="A14376" s="489" t="s">
        <v>9257</v>
      </c>
      <c r="B14376" s="489" t="s">
        <v>175</v>
      </c>
      <c r="C14376" s="490">
        <v>23891.589504373202</v>
      </c>
      <c r="D14376" s="490">
        <v>9774.0492662390698</v>
      </c>
    </row>
    <row r="14377" spans="1:4" x14ac:dyDescent="0.2">
      <c r="A14377" s="489" t="s">
        <v>9257</v>
      </c>
      <c r="B14377" s="489" t="s">
        <v>6287</v>
      </c>
      <c r="C14377" s="490">
        <v>5160.9384615384606</v>
      </c>
      <c r="D14377" s="490">
        <v>622.40917846153798</v>
      </c>
    </row>
    <row r="14378" spans="1:4" x14ac:dyDescent="0.2">
      <c r="A14378" s="489" t="s">
        <v>9257</v>
      </c>
      <c r="B14378" s="489" t="s">
        <v>6288</v>
      </c>
      <c r="C14378" s="490">
        <v>3296.0615384615403</v>
      </c>
      <c r="D14378" s="490">
        <v>355.64503999999999</v>
      </c>
    </row>
    <row r="14379" spans="1:4" x14ac:dyDescent="0.2">
      <c r="A14379" s="489" t="s">
        <v>9257</v>
      </c>
      <c r="B14379" s="489" t="s">
        <v>6286</v>
      </c>
      <c r="C14379" s="490">
        <v>3657.34265734266</v>
      </c>
      <c r="D14379" s="490">
        <v>453.51048951049</v>
      </c>
    </row>
    <row r="14380" spans="1:4" x14ac:dyDescent="0.2">
      <c r="A14380" s="489" t="s">
        <v>9257</v>
      </c>
      <c r="B14380" s="489" t="s">
        <v>6287</v>
      </c>
      <c r="C14380" s="490">
        <v>526.65734265734307</v>
      </c>
      <c r="D14380" s="490">
        <v>63.514875524475499</v>
      </c>
    </row>
    <row r="14381" spans="1:4" x14ac:dyDescent="0.2">
      <c r="A14381" s="489" t="s">
        <v>9257</v>
      </c>
      <c r="B14381" s="489" t="s">
        <v>4827</v>
      </c>
      <c r="C14381" s="490">
        <v>7595</v>
      </c>
      <c r="D14381" s="490">
        <v>1855.4585000000002</v>
      </c>
    </row>
    <row r="14382" spans="1:4" x14ac:dyDescent="0.2">
      <c r="A14382" s="489" t="s">
        <v>9257</v>
      </c>
      <c r="B14382" s="489" t="s">
        <v>4832</v>
      </c>
      <c r="C14382" s="490">
        <v>1340</v>
      </c>
      <c r="D14382" s="490">
        <v>327.36200000000002</v>
      </c>
    </row>
    <row r="14383" spans="1:4" x14ac:dyDescent="0.2">
      <c r="A14383" s="489" t="s">
        <v>9257</v>
      </c>
      <c r="B14383" s="489" t="s">
        <v>4833</v>
      </c>
      <c r="C14383" s="490">
        <v>-1340</v>
      </c>
      <c r="D14383" s="490">
        <v>-219.49200000000002</v>
      </c>
    </row>
    <row r="14384" spans="1:4" x14ac:dyDescent="0.2">
      <c r="A14384" s="489" t="s">
        <v>9257</v>
      </c>
      <c r="B14384" s="489" t="s">
        <v>6294</v>
      </c>
      <c r="C14384" s="490">
        <v>1651</v>
      </c>
      <c r="D14384" s="490">
        <v>203.73340000000002</v>
      </c>
    </row>
    <row r="14385" spans="1:4" x14ac:dyDescent="0.2">
      <c r="A14385" s="489" t="s">
        <v>9257</v>
      </c>
      <c r="B14385" s="489" t="s">
        <v>5153</v>
      </c>
      <c r="C14385" s="490">
        <v>4467</v>
      </c>
      <c r="D14385" s="490">
        <v>0</v>
      </c>
    </row>
    <row r="14386" spans="1:4" x14ac:dyDescent="0.2">
      <c r="A14386" s="489" t="s">
        <v>9257</v>
      </c>
      <c r="B14386" s="489" t="s">
        <v>5430</v>
      </c>
      <c r="C14386" s="490">
        <v>7676.3025210084006</v>
      </c>
      <c r="D14386" s="490">
        <v>1249.7020504201701</v>
      </c>
    </row>
    <row r="14387" spans="1:4" x14ac:dyDescent="0.2">
      <c r="A14387" s="489" t="s">
        <v>9257</v>
      </c>
      <c r="B14387" s="489" t="s">
        <v>5446</v>
      </c>
      <c r="C14387" s="490">
        <v>15160.6974789916</v>
      </c>
      <c r="D14387" s="490">
        <v>2340.8116907563003</v>
      </c>
    </row>
    <row r="14388" spans="1:4" x14ac:dyDescent="0.2">
      <c r="A14388" s="489" t="s">
        <v>9257</v>
      </c>
      <c r="B14388" s="489" t="s">
        <v>6278</v>
      </c>
      <c r="C14388" s="490">
        <v>4879.2491121258199</v>
      </c>
      <c r="D14388" s="490">
        <v>608.44236428209001</v>
      </c>
    </row>
    <row r="14389" spans="1:4" x14ac:dyDescent="0.2">
      <c r="A14389" s="489" t="s">
        <v>9257</v>
      </c>
      <c r="B14389" s="489" t="s">
        <v>6279</v>
      </c>
      <c r="C14389" s="490">
        <v>4737.7508878741801</v>
      </c>
      <c r="D14389" s="490">
        <v>574.21540761034998</v>
      </c>
    </row>
    <row r="14390" spans="1:4" x14ac:dyDescent="0.2">
      <c r="A14390" s="489" t="s">
        <v>9257</v>
      </c>
      <c r="B14390" s="489" t="s">
        <v>6282</v>
      </c>
      <c r="C14390" s="490">
        <v>1048</v>
      </c>
      <c r="D14390" s="490">
        <v>130.2664</v>
      </c>
    </row>
    <row r="14391" spans="1:4" x14ac:dyDescent="0.2">
      <c r="A14391" s="489" t="s">
        <v>9257</v>
      </c>
      <c r="B14391" s="489" t="s">
        <v>1122</v>
      </c>
      <c r="C14391" s="490">
        <v>2626</v>
      </c>
      <c r="D14391" s="490">
        <v>1360.268</v>
      </c>
    </row>
    <row r="14392" spans="1:4" x14ac:dyDescent="0.2">
      <c r="A14392" s="489" t="s">
        <v>9257</v>
      </c>
      <c r="B14392" s="489" t="s">
        <v>6294</v>
      </c>
      <c r="C14392" s="490">
        <v>421</v>
      </c>
      <c r="D14392" s="490">
        <v>51.9514</v>
      </c>
    </row>
    <row r="14393" spans="1:4" x14ac:dyDescent="0.2">
      <c r="A14393" s="489" t="s">
        <v>9257</v>
      </c>
      <c r="B14393" s="489" t="s">
        <v>6310</v>
      </c>
      <c r="C14393" s="490">
        <v>38</v>
      </c>
      <c r="D14393" s="490">
        <v>4.6778000000000004</v>
      </c>
    </row>
    <row r="14394" spans="1:4" x14ac:dyDescent="0.2">
      <c r="A14394" s="489" t="s">
        <v>9257</v>
      </c>
      <c r="B14394" s="489" t="s">
        <v>6282</v>
      </c>
      <c r="C14394" s="490">
        <v>1936</v>
      </c>
      <c r="D14394" s="490">
        <v>240.6448</v>
      </c>
    </row>
    <row r="14395" spans="1:4" x14ac:dyDescent="0.2">
      <c r="A14395" s="489" t="s">
        <v>9257</v>
      </c>
      <c r="B14395" s="489" t="s">
        <v>6278</v>
      </c>
      <c r="C14395" s="490">
        <v>3644</v>
      </c>
      <c r="D14395" s="490">
        <v>454.40680000000003</v>
      </c>
    </row>
    <row r="14396" spans="1:4" x14ac:dyDescent="0.2">
      <c r="A14396" s="489" t="s">
        <v>9257</v>
      </c>
      <c r="B14396" s="489" t="s">
        <v>6298</v>
      </c>
      <c r="C14396" s="490">
        <v>380</v>
      </c>
      <c r="D14396" s="490">
        <v>46.777999999999999</v>
      </c>
    </row>
    <row r="14397" spans="1:4" x14ac:dyDescent="0.2">
      <c r="A14397" s="489" t="s">
        <v>9257</v>
      </c>
      <c r="B14397" s="489" t="s">
        <v>6294</v>
      </c>
      <c r="C14397" s="490">
        <v>356</v>
      </c>
      <c r="D14397" s="490">
        <v>43.930399999999999</v>
      </c>
    </row>
    <row r="14398" spans="1:4" x14ac:dyDescent="0.2">
      <c r="A14398" s="489" t="s">
        <v>9257</v>
      </c>
      <c r="B14398" s="489" t="s">
        <v>6286</v>
      </c>
      <c r="C14398" s="490">
        <v>2278</v>
      </c>
      <c r="D14398" s="490">
        <v>282.47200000000004</v>
      </c>
    </row>
    <row r="14399" spans="1:4" x14ac:dyDescent="0.2">
      <c r="A14399" s="489" t="s">
        <v>9257</v>
      </c>
      <c r="B14399" s="489" t="s">
        <v>4010</v>
      </c>
      <c r="C14399" s="490">
        <v>31644.6266584882</v>
      </c>
      <c r="D14399" s="490">
        <v>9094.665701649501</v>
      </c>
    </row>
    <row r="14400" spans="1:4" x14ac:dyDescent="0.2">
      <c r="A14400" s="489" t="s">
        <v>9257</v>
      </c>
      <c r="B14400" s="489" t="s">
        <v>4011</v>
      </c>
      <c r="C14400" s="490">
        <v>73837.462203139105</v>
      </c>
      <c r="D14400" s="490">
        <v>20179.778420117902</v>
      </c>
    </row>
    <row r="14401" spans="1:4" x14ac:dyDescent="0.2">
      <c r="A14401" s="489" t="s">
        <v>9257</v>
      </c>
      <c r="B14401" s="489" t="s">
        <v>4012</v>
      </c>
      <c r="C14401" s="490">
        <v>186861.52041837299</v>
      </c>
      <c r="D14401" s="490">
        <v>48322.389180191203</v>
      </c>
    </row>
    <row r="14402" spans="1:4" x14ac:dyDescent="0.2">
      <c r="A14402" s="489" t="s">
        <v>9257</v>
      </c>
      <c r="B14402" s="489" t="s">
        <v>5030</v>
      </c>
      <c r="C14402" s="490">
        <v>425800.82086024003</v>
      </c>
      <c r="D14402" s="490">
        <v>32965.499550999797</v>
      </c>
    </row>
    <row r="14403" spans="1:4" x14ac:dyDescent="0.2">
      <c r="A14403" s="489" t="s">
        <v>9257</v>
      </c>
      <c r="B14403" s="489" t="s">
        <v>5031</v>
      </c>
      <c r="C14403" s="490">
        <v>598167.55803922599</v>
      </c>
      <c r="D14403" s="490">
        <v>44437.8678867341</v>
      </c>
    </row>
    <row r="14404" spans="1:4" x14ac:dyDescent="0.2">
      <c r="A14404" s="489" t="s">
        <v>9257</v>
      </c>
      <c r="B14404" s="489" t="s">
        <v>5501</v>
      </c>
      <c r="C14404" s="490">
        <v>307855.40985659498</v>
      </c>
      <c r="D14404" s="490">
        <v>21355.929781752002</v>
      </c>
    </row>
    <row r="14405" spans="1:4" x14ac:dyDescent="0.2">
      <c r="A14405" s="489" t="s">
        <v>9257</v>
      </c>
      <c r="B14405" s="489" t="s">
        <v>5500</v>
      </c>
      <c r="C14405" s="490">
        <v>618251.41715127206</v>
      </c>
      <c r="D14405" s="490">
        <v>48841.861954950502</v>
      </c>
    </row>
    <row r="14406" spans="1:4" x14ac:dyDescent="0.2">
      <c r="A14406" s="489" t="s">
        <v>9257</v>
      </c>
      <c r="B14406" s="489" t="s">
        <v>5502</v>
      </c>
      <c r="C14406" s="490">
        <v>453841.69814248802</v>
      </c>
      <c r="D14406" s="490">
        <v>34369.431800330603</v>
      </c>
    </row>
    <row r="14407" spans="1:4" x14ac:dyDescent="0.2">
      <c r="A14407" s="489" t="s">
        <v>9257</v>
      </c>
      <c r="B14407" s="489" t="s">
        <v>5038</v>
      </c>
      <c r="C14407" s="490">
        <v>302741.27053609799</v>
      </c>
      <c r="D14407" s="490">
        <v>22899.349703350501</v>
      </c>
    </row>
    <row r="14408" spans="1:4" x14ac:dyDescent="0.2">
      <c r="A14408" s="489" t="s">
        <v>9257</v>
      </c>
      <c r="B14408" s="489" t="s">
        <v>5034</v>
      </c>
      <c r="C14408" s="490">
        <v>201857.34745453601</v>
      </c>
      <c r="D14408" s="490">
        <v>14414.633181728401</v>
      </c>
    </row>
    <row r="14409" spans="1:4" x14ac:dyDescent="0.2">
      <c r="A14409" s="489" t="s">
        <v>9257</v>
      </c>
      <c r="B14409" s="489" t="s">
        <v>5035</v>
      </c>
      <c r="C14409" s="490">
        <v>331467.822540275</v>
      </c>
      <c r="D14409" s="490">
        <v>23779.501589039301</v>
      </c>
    </row>
    <row r="14410" spans="1:4" x14ac:dyDescent="0.2">
      <c r="A14410" s="489" t="s">
        <v>9257</v>
      </c>
      <c r="B14410" s="489" t="s">
        <v>5036</v>
      </c>
      <c r="C14410" s="490">
        <v>257689.988742783</v>
      </c>
      <c r="D14410" s="490">
        <v>18831.984377322602</v>
      </c>
    </row>
    <row r="14411" spans="1:4" x14ac:dyDescent="0.2">
      <c r="A14411" s="489" t="s">
        <v>9257</v>
      </c>
      <c r="B14411" s="489" t="s">
        <v>5037</v>
      </c>
      <c r="C14411" s="490">
        <v>358344.38769912702</v>
      </c>
      <c r="D14411" s="490">
        <v>28065.532444595599</v>
      </c>
    </row>
    <row r="14412" spans="1:4" x14ac:dyDescent="0.2">
      <c r="A14412" s="489" t="s">
        <v>9257</v>
      </c>
      <c r="B14412" s="489" t="s">
        <v>5032</v>
      </c>
      <c r="C14412" s="490">
        <v>167834.67361149701</v>
      </c>
      <c r="D14412" s="490">
        <v>10815.2663675249</v>
      </c>
    </row>
    <row r="14413" spans="1:4" x14ac:dyDescent="0.2">
      <c r="A14413" s="489" t="s">
        <v>9257</v>
      </c>
      <c r="B14413" s="489" t="s">
        <v>5033</v>
      </c>
      <c r="C14413" s="490">
        <v>341425.07837201399</v>
      </c>
      <c r="D14413" s="490">
        <v>25043.529498587199</v>
      </c>
    </row>
    <row r="14414" spans="1:4" x14ac:dyDescent="0.2">
      <c r="A14414" s="489" t="s">
        <v>9257</v>
      </c>
      <c r="B14414" s="489" t="s">
        <v>1122</v>
      </c>
      <c r="C14414" s="490">
        <v>11941</v>
      </c>
      <c r="D14414" s="490">
        <v>6185.4380000000001</v>
      </c>
    </row>
    <row r="14415" spans="1:4" x14ac:dyDescent="0.2">
      <c r="A14415" s="489" t="s">
        <v>9257</v>
      </c>
      <c r="B14415" s="489" t="s">
        <v>173</v>
      </c>
      <c r="C14415" s="490">
        <v>30849.753694581301</v>
      </c>
      <c r="D14415" s="490">
        <v>13268.4790640394</v>
      </c>
    </row>
    <row r="14416" spans="1:4" x14ac:dyDescent="0.2">
      <c r="A14416" s="489" t="s">
        <v>9257</v>
      </c>
      <c r="B14416" s="489" t="s">
        <v>175</v>
      </c>
      <c r="C14416" s="490">
        <v>61000.246305418703</v>
      </c>
      <c r="D14416" s="490">
        <v>24955.2007635468</v>
      </c>
    </row>
    <row r="14417" spans="1:4" x14ac:dyDescent="0.2">
      <c r="A14417" s="489" t="s">
        <v>9257</v>
      </c>
      <c r="B14417" s="489" t="s">
        <v>173</v>
      </c>
      <c r="C14417" s="490">
        <v>5793.5</v>
      </c>
      <c r="D14417" s="490">
        <v>2491.7843499999999</v>
      </c>
    </row>
    <row r="14418" spans="1:4" x14ac:dyDescent="0.2">
      <c r="A14418" s="489" t="s">
        <v>9257</v>
      </c>
      <c r="B14418" s="489" t="s">
        <v>173</v>
      </c>
      <c r="C14418" s="490">
        <v>8756.6</v>
      </c>
      <c r="D14418" s="490">
        <v>3766.2136600000003</v>
      </c>
    </row>
    <row r="14419" spans="1:4" x14ac:dyDescent="0.2">
      <c r="A14419" s="489" t="s">
        <v>9257</v>
      </c>
      <c r="B14419" s="489" t="s">
        <v>3264</v>
      </c>
      <c r="C14419" s="490">
        <v>3675</v>
      </c>
      <c r="D14419" s="490">
        <v>1438.395</v>
      </c>
    </row>
    <row r="14420" spans="1:4" x14ac:dyDescent="0.2">
      <c r="A14420" s="489" t="s">
        <v>9257</v>
      </c>
      <c r="B14420" s="489" t="s">
        <v>4827</v>
      </c>
      <c r="C14420" s="490">
        <v>6749</v>
      </c>
      <c r="D14420" s="490">
        <v>1648.7807</v>
      </c>
    </row>
    <row r="14421" spans="1:4" x14ac:dyDescent="0.2">
      <c r="A14421" s="489" t="s">
        <v>9257</v>
      </c>
      <c r="B14421" s="489" t="s">
        <v>4832</v>
      </c>
      <c r="C14421" s="490">
        <v>1960</v>
      </c>
      <c r="D14421" s="490">
        <v>478.82800000000003</v>
      </c>
    </row>
    <row r="14422" spans="1:4" x14ac:dyDescent="0.2">
      <c r="A14422" s="489" t="s">
        <v>9257</v>
      </c>
      <c r="B14422" s="489" t="s">
        <v>4833</v>
      </c>
      <c r="C14422" s="490">
        <v>-1960</v>
      </c>
      <c r="D14422" s="490">
        <v>-321.048</v>
      </c>
    </row>
    <row r="14423" spans="1:4" x14ac:dyDescent="0.2">
      <c r="A14423" s="489" t="s">
        <v>9257</v>
      </c>
      <c r="B14423" s="489" t="s">
        <v>4010</v>
      </c>
      <c r="C14423" s="490">
        <v>27600.238549618301</v>
      </c>
      <c r="D14423" s="490">
        <v>7932.3085591603103</v>
      </c>
    </row>
    <row r="14424" spans="1:4" x14ac:dyDescent="0.2">
      <c r="A14424" s="489" t="s">
        <v>9257</v>
      </c>
      <c r="B14424" s="489" t="s">
        <v>4011</v>
      </c>
      <c r="C14424" s="490">
        <v>30249.861450381701</v>
      </c>
      <c r="D14424" s="490">
        <v>8267.2871343893112</v>
      </c>
    </row>
    <row r="14425" spans="1:4" x14ac:dyDescent="0.2">
      <c r="A14425" s="489" t="s">
        <v>9257</v>
      </c>
      <c r="B14425" s="489" t="s">
        <v>4010</v>
      </c>
      <c r="C14425" s="490">
        <v>9338</v>
      </c>
      <c r="D14425" s="490">
        <v>2683.7411999999999</v>
      </c>
    </row>
    <row r="14426" spans="1:4" x14ac:dyDescent="0.2">
      <c r="A14426" s="489" t="s">
        <v>9257</v>
      </c>
      <c r="B14426" s="489" t="s">
        <v>4010</v>
      </c>
      <c r="C14426" s="490">
        <v>10749</v>
      </c>
      <c r="D14426" s="490">
        <v>3089.2626</v>
      </c>
    </row>
    <row r="14427" spans="1:4" x14ac:dyDescent="0.2">
      <c r="A14427" s="489" t="s">
        <v>9257</v>
      </c>
      <c r="B14427" s="489" t="s">
        <v>6278</v>
      </c>
      <c r="C14427" s="490">
        <v>4813</v>
      </c>
      <c r="D14427" s="490">
        <v>600.18110000000001</v>
      </c>
    </row>
    <row r="14428" spans="1:4" x14ac:dyDescent="0.2">
      <c r="A14428" s="489" t="s">
        <v>9257</v>
      </c>
      <c r="B14428" s="489" t="s">
        <v>6286</v>
      </c>
      <c r="C14428" s="490">
        <v>1405</v>
      </c>
      <c r="D14428" s="490">
        <v>174.22</v>
      </c>
    </row>
    <row r="14429" spans="1:4" x14ac:dyDescent="0.2">
      <c r="A14429" s="489" t="s">
        <v>9257</v>
      </c>
      <c r="B14429" s="489" t="s">
        <v>6294</v>
      </c>
      <c r="C14429" s="490">
        <v>714</v>
      </c>
      <c r="D14429" s="490">
        <v>88.107599999999991</v>
      </c>
    </row>
    <row r="14430" spans="1:4" x14ac:dyDescent="0.2">
      <c r="A14430" s="489" t="s">
        <v>9257</v>
      </c>
      <c r="B14430" s="489" t="s">
        <v>6302</v>
      </c>
      <c r="C14430" s="490">
        <v>197</v>
      </c>
      <c r="D14430" s="490">
        <v>24.250700000000002</v>
      </c>
    </row>
    <row r="14431" spans="1:4" x14ac:dyDescent="0.2">
      <c r="A14431" s="489" t="s">
        <v>9257</v>
      </c>
      <c r="B14431" s="489" t="s">
        <v>5153</v>
      </c>
      <c r="C14431" s="490">
        <v>2922.43956234804</v>
      </c>
      <c r="D14431" s="490">
        <v>0</v>
      </c>
    </row>
    <row r="14432" spans="1:4" x14ac:dyDescent="0.2">
      <c r="A14432" s="489" t="s">
        <v>9257</v>
      </c>
      <c r="B14432" s="489" t="s">
        <v>4904</v>
      </c>
      <c r="C14432" s="490">
        <v>6821</v>
      </c>
      <c r="D14432" s="490">
        <v>1190.2645</v>
      </c>
    </row>
    <row r="14433" spans="1:4" x14ac:dyDescent="0.2">
      <c r="A14433" s="489" t="s">
        <v>9257</v>
      </c>
      <c r="B14433" s="489" t="s">
        <v>6278</v>
      </c>
      <c r="C14433" s="490">
        <v>2758</v>
      </c>
      <c r="D14433" s="490">
        <v>343.92259999999999</v>
      </c>
    </row>
    <row r="14434" spans="1:4" x14ac:dyDescent="0.2">
      <c r="A14434" s="489" t="s">
        <v>9257</v>
      </c>
      <c r="B14434" s="489" t="s">
        <v>6290</v>
      </c>
      <c r="C14434" s="490">
        <v>1582</v>
      </c>
      <c r="D14434" s="490">
        <v>195.6934</v>
      </c>
    </row>
    <row r="14435" spans="1:4" x14ac:dyDescent="0.2">
      <c r="A14435" s="489" t="s">
        <v>9257</v>
      </c>
      <c r="B14435" s="489" t="s">
        <v>6274</v>
      </c>
      <c r="C14435" s="490">
        <v>4955</v>
      </c>
      <c r="D14435" s="490">
        <v>619.375</v>
      </c>
    </row>
    <row r="14436" spans="1:4" x14ac:dyDescent="0.2">
      <c r="A14436" s="489" t="s">
        <v>9257</v>
      </c>
      <c r="B14436" s="489" t="s">
        <v>4010</v>
      </c>
      <c r="C14436" s="490">
        <v>12163</v>
      </c>
      <c r="D14436" s="490">
        <v>3495.6462000000001</v>
      </c>
    </row>
    <row r="14437" spans="1:4" x14ac:dyDescent="0.2">
      <c r="A14437" s="489" t="s">
        <v>9257</v>
      </c>
      <c r="B14437" s="489" t="s">
        <v>4010</v>
      </c>
      <c r="C14437" s="490">
        <v>4342</v>
      </c>
      <c r="D14437" s="490">
        <v>1247.8908000000001</v>
      </c>
    </row>
    <row r="14438" spans="1:4" x14ac:dyDescent="0.2">
      <c r="A14438" s="489" t="s">
        <v>9257</v>
      </c>
      <c r="B14438" s="489" t="s">
        <v>3291</v>
      </c>
      <c r="C14438" s="490">
        <v>19033</v>
      </c>
      <c r="D14438" s="490">
        <v>6286.5999000000002</v>
      </c>
    </row>
    <row r="14439" spans="1:4" x14ac:dyDescent="0.2">
      <c r="A14439" s="489" t="s">
        <v>9257</v>
      </c>
      <c r="B14439" s="489" t="s">
        <v>1115</v>
      </c>
      <c r="C14439" s="490">
        <v>4796.6301369863004</v>
      </c>
      <c r="D14439" s="490">
        <v>2615.6024136986302</v>
      </c>
    </row>
    <row r="14440" spans="1:4" x14ac:dyDescent="0.2">
      <c r="A14440" s="489" t="s">
        <v>9257</v>
      </c>
      <c r="B14440" s="489" t="s">
        <v>1108</v>
      </c>
      <c r="C14440" s="490">
        <v>8538.8000000000011</v>
      </c>
      <c r="D14440" s="490">
        <v>4901.2712000000001</v>
      </c>
    </row>
    <row r="14441" spans="1:4" x14ac:dyDescent="0.2">
      <c r="A14441" s="489" t="s">
        <v>9257</v>
      </c>
      <c r="B14441" s="489" t="s">
        <v>1115</v>
      </c>
      <c r="C14441" s="490">
        <v>2604.4700610998002</v>
      </c>
      <c r="D14441" s="490">
        <v>1420.2175243177201</v>
      </c>
    </row>
    <row r="14442" spans="1:4" x14ac:dyDescent="0.2">
      <c r="A14442" s="489" t="s">
        <v>9257</v>
      </c>
      <c r="B14442" s="489" t="s">
        <v>1115</v>
      </c>
      <c r="C14442" s="490">
        <v>3326.72949002217</v>
      </c>
      <c r="D14442" s="490">
        <v>1814.0655909090901</v>
      </c>
    </row>
    <row r="14443" spans="1:4" x14ac:dyDescent="0.2">
      <c r="A14443" s="489" t="s">
        <v>9257</v>
      </c>
      <c r="B14443" s="489" t="s">
        <v>1122</v>
      </c>
      <c r="C14443" s="490">
        <v>6682.5</v>
      </c>
      <c r="D14443" s="490">
        <v>3461.5350000000003</v>
      </c>
    </row>
    <row r="14444" spans="1:4" x14ac:dyDescent="0.2">
      <c r="A14444" s="489" t="s">
        <v>9257</v>
      </c>
      <c r="B14444" s="489" t="s">
        <v>1122</v>
      </c>
      <c r="C14444" s="490">
        <v>2919</v>
      </c>
      <c r="D14444" s="490">
        <v>1512.0420000000001</v>
      </c>
    </row>
    <row r="14445" spans="1:4" x14ac:dyDescent="0.2">
      <c r="A14445" s="489" t="s">
        <v>9257</v>
      </c>
      <c r="B14445" s="489" t="s">
        <v>173</v>
      </c>
      <c r="C14445" s="490">
        <v>4083.3569217160502</v>
      </c>
      <c r="D14445" s="490">
        <v>1756.2518120300801</v>
      </c>
    </row>
    <row r="14446" spans="1:4" x14ac:dyDescent="0.2">
      <c r="A14446" s="489" t="s">
        <v>9257</v>
      </c>
      <c r="B14446" s="489" t="s">
        <v>1136</v>
      </c>
      <c r="C14446" s="490">
        <v>29389.224137931</v>
      </c>
      <c r="D14446" s="490">
        <v>13739.462284482801</v>
      </c>
    </row>
    <row r="14447" spans="1:4" x14ac:dyDescent="0.2">
      <c r="A14447" s="489" t="s">
        <v>9257</v>
      </c>
      <c r="B14447" s="489" t="s">
        <v>1137</v>
      </c>
      <c r="C14447" s="490">
        <v>11520.575862068999</v>
      </c>
      <c r="D14447" s="490">
        <v>5124.35214344828</v>
      </c>
    </row>
    <row r="14448" spans="1:4" x14ac:dyDescent="0.2">
      <c r="A14448" s="489" t="s">
        <v>9257</v>
      </c>
      <c r="B14448" s="489" t="s">
        <v>3264</v>
      </c>
      <c r="C14448" s="490">
        <v>19995</v>
      </c>
      <c r="D14448" s="490">
        <v>7826.0430000000006</v>
      </c>
    </row>
    <row r="14449" spans="1:4" x14ac:dyDescent="0.2">
      <c r="A14449" s="489" t="s">
        <v>9257</v>
      </c>
      <c r="B14449" s="489" t="s">
        <v>6270</v>
      </c>
      <c r="C14449" s="490">
        <v>3340</v>
      </c>
      <c r="D14449" s="490">
        <v>418.50200000000001</v>
      </c>
    </row>
    <row r="14450" spans="1:4" x14ac:dyDescent="0.2">
      <c r="A14450" s="489" t="s">
        <v>9257</v>
      </c>
      <c r="B14450" s="489" t="s">
        <v>4010</v>
      </c>
      <c r="C14450" s="490">
        <v>4775</v>
      </c>
      <c r="D14450" s="490">
        <v>1372.335</v>
      </c>
    </row>
    <row r="14451" spans="1:4" x14ac:dyDescent="0.2">
      <c r="A14451" s="489" t="s">
        <v>9257</v>
      </c>
      <c r="B14451" s="489" t="s">
        <v>4014</v>
      </c>
      <c r="C14451" s="490">
        <v>1403</v>
      </c>
      <c r="D14451" s="490">
        <v>403.22220000000004</v>
      </c>
    </row>
    <row r="14452" spans="1:4" x14ac:dyDescent="0.2">
      <c r="A14452" s="489" t="s">
        <v>9257</v>
      </c>
      <c r="B14452" s="489" t="s">
        <v>4015</v>
      </c>
      <c r="C14452" s="490">
        <v>-1403</v>
      </c>
      <c r="D14452" s="490">
        <v>-229.81140000000002</v>
      </c>
    </row>
    <row r="14453" spans="1:4" x14ac:dyDescent="0.2">
      <c r="A14453" s="489" t="s">
        <v>9257</v>
      </c>
      <c r="B14453" s="489" t="s">
        <v>5153</v>
      </c>
      <c r="C14453" s="490">
        <v>1653.75</v>
      </c>
      <c r="D14453" s="490">
        <v>0</v>
      </c>
    </row>
    <row r="14454" spans="1:4" x14ac:dyDescent="0.2">
      <c r="A14454" s="489" t="s">
        <v>9257</v>
      </c>
      <c r="B14454" s="489" t="s">
        <v>5876</v>
      </c>
      <c r="C14454" s="490">
        <v>6615</v>
      </c>
      <c r="D14454" s="490">
        <v>852.01200000000006</v>
      </c>
    </row>
    <row r="14455" spans="1:4" x14ac:dyDescent="0.2">
      <c r="A14455" s="489" t="s">
        <v>9257</v>
      </c>
      <c r="B14455" s="489" t="s">
        <v>6266</v>
      </c>
      <c r="C14455" s="490">
        <v>2363</v>
      </c>
      <c r="D14455" s="490">
        <v>296.7928</v>
      </c>
    </row>
    <row r="14456" spans="1:4" x14ac:dyDescent="0.2">
      <c r="A14456" s="489" t="s">
        <v>9257</v>
      </c>
      <c r="B14456" s="489" t="s">
        <v>6294</v>
      </c>
      <c r="C14456" s="490">
        <v>143.51648351648402</v>
      </c>
      <c r="D14456" s="490">
        <v>17.7099340659341</v>
      </c>
    </row>
    <row r="14457" spans="1:4" x14ac:dyDescent="0.2">
      <c r="A14457" s="489" t="s">
        <v>9257</v>
      </c>
      <c r="B14457" s="489" t="s">
        <v>6295</v>
      </c>
      <c r="C14457" s="490">
        <v>117.683516483516</v>
      </c>
      <c r="D14457" s="490">
        <v>14.122021978022</v>
      </c>
    </row>
    <row r="14458" spans="1:4" x14ac:dyDescent="0.2">
      <c r="A14458" s="489" t="s">
        <v>9257</v>
      </c>
      <c r="B14458" s="489" t="s">
        <v>6310</v>
      </c>
      <c r="C14458" s="490">
        <v>24</v>
      </c>
      <c r="D14458" s="490">
        <v>2.9544000000000001</v>
      </c>
    </row>
    <row r="14459" spans="1:4" x14ac:dyDescent="0.2">
      <c r="A14459" s="489" t="s">
        <v>9257</v>
      </c>
      <c r="B14459" s="489" t="s">
        <v>5913</v>
      </c>
      <c r="C14459" s="490">
        <v>440.57855992905399</v>
      </c>
      <c r="D14459" s="490">
        <v>0</v>
      </c>
    </row>
    <row r="14460" spans="1:4" x14ac:dyDescent="0.2">
      <c r="A14460" s="489" t="s">
        <v>9257</v>
      </c>
      <c r="B14460" s="489" t="s">
        <v>6294</v>
      </c>
      <c r="C14460" s="490">
        <v>1019.4214400709501</v>
      </c>
      <c r="D14460" s="490">
        <v>125.79660570475501</v>
      </c>
    </row>
    <row r="14461" spans="1:4" x14ac:dyDescent="0.2">
      <c r="A14461" s="489" t="s">
        <v>9257</v>
      </c>
      <c r="B14461" s="489" t="s">
        <v>6294</v>
      </c>
      <c r="C14461" s="490">
        <v>1408</v>
      </c>
      <c r="D14461" s="490">
        <v>173.74720000000002</v>
      </c>
    </row>
    <row r="14462" spans="1:4" x14ac:dyDescent="0.2">
      <c r="A14462" s="489" t="s">
        <v>9257</v>
      </c>
      <c r="B14462" s="489" t="s">
        <v>6298</v>
      </c>
      <c r="C14462" s="490">
        <v>56</v>
      </c>
      <c r="D14462" s="490">
        <v>6.8936000000000002</v>
      </c>
    </row>
    <row r="14463" spans="1:4" x14ac:dyDescent="0.2">
      <c r="A14463" s="489" t="s">
        <v>9257</v>
      </c>
      <c r="B14463" s="489" t="s">
        <v>4010</v>
      </c>
      <c r="C14463" s="490">
        <v>4673</v>
      </c>
      <c r="D14463" s="490">
        <v>1343.0202000000002</v>
      </c>
    </row>
    <row r="14464" spans="1:4" x14ac:dyDescent="0.2">
      <c r="A14464" s="489" t="s">
        <v>9257</v>
      </c>
      <c r="B14464" s="489" t="s">
        <v>4014</v>
      </c>
      <c r="C14464" s="490">
        <v>1156</v>
      </c>
      <c r="D14464" s="490">
        <v>332.23439999999999</v>
      </c>
    </row>
    <row r="14465" spans="1:4" x14ac:dyDescent="0.2">
      <c r="A14465" s="489" t="s">
        <v>9257</v>
      </c>
      <c r="B14465" s="489" t="s">
        <v>4015</v>
      </c>
      <c r="C14465" s="490">
        <v>-1156</v>
      </c>
      <c r="D14465" s="490">
        <v>-189.3528</v>
      </c>
    </row>
    <row r="14466" spans="1:4" x14ac:dyDescent="0.2">
      <c r="A14466" s="489" t="s">
        <v>9257</v>
      </c>
      <c r="B14466" s="489" t="s">
        <v>6290</v>
      </c>
      <c r="C14466" s="490">
        <v>2924</v>
      </c>
      <c r="D14466" s="490">
        <v>361.69880000000001</v>
      </c>
    </row>
    <row r="14467" spans="1:4" x14ac:dyDescent="0.2">
      <c r="A14467" s="489" t="s">
        <v>9257</v>
      </c>
      <c r="B14467" s="489" t="s">
        <v>6266</v>
      </c>
      <c r="C14467" s="490">
        <v>3651</v>
      </c>
      <c r="D14467" s="490">
        <v>458.56560000000002</v>
      </c>
    </row>
    <row r="14468" spans="1:4" x14ac:dyDescent="0.2">
      <c r="A14468" s="489" t="s">
        <v>9257</v>
      </c>
      <c r="B14468" s="489" t="s">
        <v>6306</v>
      </c>
      <c r="C14468" s="490">
        <v>29</v>
      </c>
      <c r="D14468" s="490">
        <v>3.5699000000000001</v>
      </c>
    </row>
    <row r="14469" spans="1:4" x14ac:dyDescent="0.2">
      <c r="A14469" s="489" t="s">
        <v>9257</v>
      </c>
      <c r="B14469" s="489" t="s">
        <v>6270</v>
      </c>
      <c r="C14469" s="490">
        <v>2988</v>
      </c>
      <c r="D14469" s="490">
        <v>374.39640000000003</v>
      </c>
    </row>
    <row r="14470" spans="1:4" x14ac:dyDescent="0.2">
      <c r="A14470" s="489" t="s">
        <v>9257</v>
      </c>
      <c r="B14470" s="489" t="s">
        <v>6302</v>
      </c>
      <c r="C14470" s="490">
        <v>51</v>
      </c>
      <c r="D14470" s="490">
        <v>6.2780999999999993</v>
      </c>
    </row>
    <row r="14471" spans="1:4" x14ac:dyDescent="0.2">
      <c r="A14471" s="489" t="s">
        <v>9257</v>
      </c>
      <c r="B14471" s="489" t="s">
        <v>5153</v>
      </c>
      <c r="C14471" s="490">
        <v>1625.1428571428601</v>
      </c>
      <c r="D14471" s="490">
        <v>0</v>
      </c>
    </row>
    <row r="14472" spans="1:4" x14ac:dyDescent="0.2">
      <c r="A14472" s="489" t="s">
        <v>9257</v>
      </c>
      <c r="B14472" s="489" t="s">
        <v>5430</v>
      </c>
      <c r="C14472" s="490">
        <v>3792</v>
      </c>
      <c r="D14472" s="490">
        <v>617.33760000000007</v>
      </c>
    </row>
    <row r="14473" spans="1:4" x14ac:dyDescent="0.2">
      <c r="A14473" s="489" t="s">
        <v>9257</v>
      </c>
      <c r="B14473" s="489" t="s">
        <v>6298</v>
      </c>
      <c r="C14473" s="490">
        <v>57.644989772937699</v>
      </c>
      <c r="D14473" s="490">
        <v>7.0960982410486295</v>
      </c>
    </row>
    <row r="14474" spans="1:4" x14ac:dyDescent="0.2">
      <c r="A14474" s="489" t="s">
        <v>9257</v>
      </c>
      <c r="B14474" s="489" t="s">
        <v>5913</v>
      </c>
      <c r="C14474" s="490">
        <v>1075.3550102270601</v>
      </c>
      <c r="D14474" s="490">
        <v>0</v>
      </c>
    </row>
    <row r="14475" spans="1:4" x14ac:dyDescent="0.2">
      <c r="A14475" s="489" t="s">
        <v>9257</v>
      </c>
      <c r="B14475" s="489" t="s">
        <v>6286</v>
      </c>
      <c r="C14475" s="490">
        <v>921.99349945828806</v>
      </c>
      <c r="D14475" s="490">
        <v>114.32719393282801</v>
      </c>
    </row>
    <row r="14476" spans="1:4" x14ac:dyDescent="0.2">
      <c r="A14476" s="489" t="s">
        <v>9257</v>
      </c>
      <c r="B14476" s="489" t="s">
        <v>6287</v>
      </c>
      <c r="C14476" s="490">
        <v>780.00650054171206</v>
      </c>
      <c r="D14476" s="490">
        <v>94.068783965330397</v>
      </c>
    </row>
    <row r="14477" spans="1:4" x14ac:dyDescent="0.2">
      <c r="A14477" s="489" t="s">
        <v>9257</v>
      </c>
      <c r="B14477" s="489" t="s">
        <v>5896</v>
      </c>
      <c r="C14477" s="490">
        <v>6837</v>
      </c>
      <c r="D14477" s="490">
        <v>860.77830000000006</v>
      </c>
    </row>
    <row r="14478" spans="1:4" x14ac:dyDescent="0.2">
      <c r="A14478" s="489" t="s">
        <v>9257</v>
      </c>
      <c r="B14478" s="489" t="s">
        <v>6286</v>
      </c>
      <c r="C14478" s="490">
        <v>1342</v>
      </c>
      <c r="D14478" s="490">
        <v>166.40800000000002</v>
      </c>
    </row>
    <row r="14479" spans="1:4" x14ac:dyDescent="0.2">
      <c r="A14479" s="489" t="s">
        <v>9257</v>
      </c>
      <c r="B14479" s="489" t="s">
        <v>6278</v>
      </c>
      <c r="C14479" s="490">
        <v>5645.35290006988</v>
      </c>
      <c r="D14479" s="490">
        <v>703.97550663871402</v>
      </c>
    </row>
    <row r="14480" spans="1:4" x14ac:dyDescent="0.2">
      <c r="A14480" s="489" t="s">
        <v>9257</v>
      </c>
      <c r="B14480" s="489" t="s">
        <v>6279</v>
      </c>
      <c r="C14480" s="490">
        <v>10511.6470999301</v>
      </c>
      <c r="D14480" s="490">
        <v>1274.01162851153</v>
      </c>
    </row>
    <row r="14481" spans="1:4" x14ac:dyDescent="0.2">
      <c r="A14481" s="489" t="s">
        <v>9257</v>
      </c>
      <c r="B14481" s="489" t="s">
        <v>4010</v>
      </c>
      <c r="C14481" s="490">
        <v>4282</v>
      </c>
      <c r="D14481" s="490">
        <v>1230.6468</v>
      </c>
    </row>
    <row r="14482" spans="1:4" x14ac:dyDescent="0.2">
      <c r="A14482" s="489" t="s">
        <v>9257</v>
      </c>
      <c r="B14482" s="489" t="s">
        <v>4014</v>
      </c>
      <c r="C14482" s="490">
        <v>985</v>
      </c>
      <c r="D14482" s="490">
        <v>283.089</v>
      </c>
    </row>
    <row r="14483" spans="1:4" x14ac:dyDescent="0.2">
      <c r="A14483" s="489" t="s">
        <v>9257</v>
      </c>
      <c r="B14483" s="489" t="s">
        <v>4015</v>
      </c>
      <c r="C14483" s="490">
        <v>-985</v>
      </c>
      <c r="D14483" s="490">
        <v>-161.34300000000002</v>
      </c>
    </row>
    <row r="14484" spans="1:4" x14ac:dyDescent="0.2">
      <c r="A14484" s="489" t="s">
        <v>9257</v>
      </c>
      <c r="B14484" s="489" t="s">
        <v>4010</v>
      </c>
      <c r="C14484" s="490">
        <v>5498</v>
      </c>
      <c r="D14484" s="490">
        <v>1580.1252000000002</v>
      </c>
    </row>
    <row r="14485" spans="1:4" x14ac:dyDescent="0.2">
      <c r="A14485" s="489" t="s">
        <v>9257</v>
      </c>
      <c r="B14485" s="489" t="s">
        <v>6278</v>
      </c>
      <c r="C14485" s="490">
        <v>3098</v>
      </c>
      <c r="D14485" s="490">
        <v>386.32060000000001</v>
      </c>
    </row>
    <row r="14486" spans="1:4" x14ac:dyDescent="0.2">
      <c r="A14486" s="489" t="s">
        <v>9257</v>
      </c>
      <c r="B14486" s="489" t="s">
        <v>3264</v>
      </c>
      <c r="C14486" s="490">
        <v>7147</v>
      </c>
      <c r="D14486" s="490">
        <v>2797.3358000000003</v>
      </c>
    </row>
    <row r="14487" spans="1:4" x14ac:dyDescent="0.2">
      <c r="A14487" s="489" t="s">
        <v>9257</v>
      </c>
      <c r="B14487" s="489" t="s">
        <v>6278</v>
      </c>
      <c r="C14487" s="490">
        <v>3630</v>
      </c>
      <c r="D14487" s="490">
        <v>452.661</v>
      </c>
    </row>
    <row r="14488" spans="1:4" x14ac:dyDescent="0.2">
      <c r="A14488" s="489" t="s">
        <v>9257</v>
      </c>
      <c r="B14488" s="489" t="s">
        <v>6282</v>
      </c>
      <c r="C14488" s="490">
        <v>4717.6954732510303</v>
      </c>
      <c r="D14488" s="490">
        <v>586.40954732510306</v>
      </c>
    </row>
    <row r="14489" spans="1:4" x14ac:dyDescent="0.2">
      <c r="A14489" s="489" t="s">
        <v>9257</v>
      </c>
      <c r="B14489" s="489" t="s">
        <v>6283</v>
      </c>
      <c r="C14489" s="490">
        <v>1014.30452674897</v>
      </c>
      <c r="D14489" s="490">
        <v>122.629417283951</v>
      </c>
    </row>
    <row r="14490" spans="1:4" x14ac:dyDescent="0.2">
      <c r="A14490" s="489" t="s">
        <v>9257</v>
      </c>
      <c r="B14490" s="489" t="s">
        <v>6290</v>
      </c>
      <c r="C14490" s="490">
        <v>1087</v>
      </c>
      <c r="D14490" s="490">
        <v>134.46190000000001</v>
      </c>
    </row>
    <row r="14491" spans="1:4" x14ac:dyDescent="0.2">
      <c r="A14491" s="489" t="s">
        <v>9257</v>
      </c>
      <c r="B14491" s="489" t="s">
        <v>6278</v>
      </c>
      <c r="C14491" s="490">
        <v>5910</v>
      </c>
      <c r="D14491" s="490">
        <v>736.97700000000009</v>
      </c>
    </row>
    <row r="14492" spans="1:4" x14ac:dyDescent="0.2">
      <c r="A14492" s="489" t="s">
        <v>9257</v>
      </c>
      <c r="B14492" s="489" t="s">
        <v>6278</v>
      </c>
      <c r="C14492" s="490">
        <v>1389</v>
      </c>
      <c r="D14492" s="490">
        <v>173.20830000000001</v>
      </c>
    </row>
    <row r="14493" spans="1:4" x14ac:dyDescent="0.2">
      <c r="A14493" s="489" t="s">
        <v>9257</v>
      </c>
      <c r="B14493" s="489" t="s">
        <v>6310</v>
      </c>
      <c r="C14493" s="490">
        <v>28</v>
      </c>
      <c r="D14493" s="490">
        <v>3.4468000000000001</v>
      </c>
    </row>
    <row r="14494" spans="1:4" x14ac:dyDescent="0.2">
      <c r="A14494" s="489" t="s">
        <v>9257</v>
      </c>
      <c r="B14494" s="489" t="s">
        <v>1115</v>
      </c>
      <c r="C14494" s="490">
        <v>7124</v>
      </c>
      <c r="D14494" s="490">
        <v>3884.7172</v>
      </c>
    </row>
    <row r="14495" spans="1:4" x14ac:dyDescent="0.2">
      <c r="A14495" s="489" t="s">
        <v>9257</v>
      </c>
      <c r="B14495" s="489" t="s">
        <v>1136</v>
      </c>
      <c r="C14495" s="490">
        <v>2944.1000000000004</v>
      </c>
      <c r="D14495" s="490">
        <v>1376.3667500000001</v>
      </c>
    </row>
    <row r="14496" spans="1:4" x14ac:dyDescent="0.2">
      <c r="A14496" s="489" t="s">
        <v>9257</v>
      </c>
      <c r="B14496" s="489" t="s">
        <v>3265</v>
      </c>
      <c r="C14496" s="490">
        <v>3883.3167938931301</v>
      </c>
      <c r="D14496" s="490">
        <v>1445.7588423664101</v>
      </c>
    </row>
    <row r="14497" spans="1:4" x14ac:dyDescent="0.2">
      <c r="A14497" s="489" t="s">
        <v>9257</v>
      </c>
      <c r="B14497" s="489" t="s">
        <v>3264</v>
      </c>
      <c r="C14497" s="490">
        <v>27737.977099236599</v>
      </c>
      <c r="D14497" s="490">
        <v>10856.644236641201</v>
      </c>
    </row>
    <row r="14498" spans="1:4" x14ac:dyDescent="0.2">
      <c r="A14498" s="489" t="s">
        <v>9257</v>
      </c>
      <c r="B14498" s="489" t="s">
        <v>6302</v>
      </c>
      <c r="C14498" s="490">
        <v>27.546905103533799</v>
      </c>
      <c r="D14498" s="490">
        <v>3.3910240182450098</v>
      </c>
    </row>
    <row r="14499" spans="1:4" x14ac:dyDescent="0.2">
      <c r="A14499" s="489" t="s">
        <v>9257</v>
      </c>
      <c r="B14499" s="489" t="s">
        <v>5913</v>
      </c>
      <c r="C14499" s="490">
        <v>61.594388973103499</v>
      </c>
      <c r="D14499" s="490">
        <v>0</v>
      </c>
    </row>
    <row r="14500" spans="1:4" x14ac:dyDescent="0.2">
      <c r="A14500" s="489" t="s">
        <v>9257</v>
      </c>
      <c r="B14500" s="489" t="s">
        <v>6303</v>
      </c>
      <c r="C14500" s="490">
        <v>16.858705923362699</v>
      </c>
      <c r="D14500" s="490">
        <v>2.0179870990265099</v>
      </c>
    </row>
    <row r="14501" spans="1:4" x14ac:dyDescent="0.2">
      <c r="A14501" s="489" t="s">
        <v>9257</v>
      </c>
      <c r="B14501" s="489" t="s">
        <v>5153</v>
      </c>
      <c r="C14501" s="490">
        <v>701.142857142857</v>
      </c>
      <c r="D14501" s="490">
        <v>0</v>
      </c>
    </row>
    <row r="14502" spans="1:4" x14ac:dyDescent="0.2">
      <c r="A14502" s="489" t="s">
        <v>9257</v>
      </c>
      <c r="B14502" s="489" t="s">
        <v>5433</v>
      </c>
      <c r="C14502" s="490">
        <v>1636</v>
      </c>
      <c r="D14502" s="490">
        <v>251.126</v>
      </c>
    </row>
    <row r="14503" spans="1:4" x14ac:dyDescent="0.2">
      <c r="A14503" s="489" t="s">
        <v>9257</v>
      </c>
      <c r="B14503" s="489" t="s">
        <v>6298</v>
      </c>
      <c r="C14503" s="490">
        <v>918</v>
      </c>
      <c r="D14503" s="490">
        <v>113.00580000000001</v>
      </c>
    </row>
    <row r="14504" spans="1:4" x14ac:dyDescent="0.2">
      <c r="A14504" s="489" t="s">
        <v>9257</v>
      </c>
      <c r="B14504" s="489" t="s">
        <v>5030</v>
      </c>
      <c r="C14504" s="490">
        <v>1059</v>
      </c>
      <c r="D14504" s="490">
        <v>69.279780000000002</v>
      </c>
    </row>
    <row r="14505" spans="1:4" x14ac:dyDescent="0.2">
      <c r="A14505" s="489" t="s">
        <v>9257</v>
      </c>
      <c r="B14505" s="489" t="s">
        <v>5030</v>
      </c>
      <c r="C14505" s="490">
        <v>1059</v>
      </c>
      <c r="D14505" s="490">
        <v>69.279780000000002</v>
      </c>
    </row>
    <row r="14506" spans="1:4" x14ac:dyDescent="0.2">
      <c r="A14506" s="489" t="s">
        <v>9257</v>
      </c>
      <c r="B14506" s="489" t="s">
        <v>5030</v>
      </c>
      <c r="C14506" s="490">
        <v>533.25</v>
      </c>
      <c r="D14506" s="490">
        <v>34.885214999999995</v>
      </c>
    </row>
    <row r="14507" spans="1:4" x14ac:dyDescent="0.2">
      <c r="A14507" s="489" t="s">
        <v>9257</v>
      </c>
      <c r="B14507" s="489" t="s">
        <v>6294</v>
      </c>
      <c r="C14507" s="490">
        <v>512</v>
      </c>
      <c r="D14507" s="490">
        <v>63.180799999999998</v>
      </c>
    </row>
    <row r="14508" spans="1:4" x14ac:dyDescent="0.2">
      <c r="A14508" s="489" t="s">
        <v>9257</v>
      </c>
      <c r="B14508" s="489" t="s">
        <v>3264</v>
      </c>
      <c r="C14508" s="490">
        <v>6579</v>
      </c>
      <c r="D14508" s="490">
        <v>2575.0206000000003</v>
      </c>
    </row>
    <row r="14509" spans="1:4" x14ac:dyDescent="0.2">
      <c r="A14509" s="489" t="s">
        <v>9257</v>
      </c>
      <c r="B14509" s="489" t="s">
        <v>6286</v>
      </c>
      <c r="C14509" s="490">
        <v>5389.6761133603204</v>
      </c>
      <c r="D14509" s="490">
        <v>668.31983805668006</v>
      </c>
    </row>
    <row r="14510" spans="1:4" x14ac:dyDescent="0.2">
      <c r="A14510" s="489" t="s">
        <v>9257</v>
      </c>
      <c r="B14510" s="489" t="s">
        <v>6287</v>
      </c>
      <c r="C14510" s="490">
        <v>5260.3238866396805</v>
      </c>
      <c r="D14510" s="490">
        <v>634.39506072874508</v>
      </c>
    </row>
    <row r="14511" spans="1:4" x14ac:dyDescent="0.2">
      <c r="A14511" s="489" t="s">
        <v>9257</v>
      </c>
      <c r="B14511" s="489" t="s">
        <v>3264</v>
      </c>
      <c r="C14511" s="490">
        <v>14527</v>
      </c>
      <c r="D14511" s="490">
        <v>5685.8678</v>
      </c>
    </row>
    <row r="14512" spans="1:4" x14ac:dyDescent="0.2">
      <c r="A14512" s="489" t="s">
        <v>9257</v>
      </c>
      <c r="B14512" s="489" t="s">
        <v>6266</v>
      </c>
      <c r="C14512" s="490">
        <v>5940</v>
      </c>
      <c r="D14512" s="490">
        <v>746.06400000000008</v>
      </c>
    </row>
    <row r="14513" spans="1:4" x14ac:dyDescent="0.2">
      <c r="A14513" s="489" t="s">
        <v>9257</v>
      </c>
      <c r="B14513" s="489" t="s">
        <v>6298</v>
      </c>
      <c r="C14513" s="490">
        <v>318</v>
      </c>
      <c r="D14513" s="490">
        <v>39.145800000000001</v>
      </c>
    </row>
    <row r="14514" spans="1:4" x14ac:dyDescent="0.2">
      <c r="A14514" s="489" t="s">
        <v>9257</v>
      </c>
      <c r="B14514" s="489" t="s">
        <v>6282</v>
      </c>
      <c r="C14514" s="490">
        <v>1610</v>
      </c>
      <c r="D14514" s="490">
        <v>200.12300000000002</v>
      </c>
    </row>
    <row r="14515" spans="1:4" x14ac:dyDescent="0.2">
      <c r="A14515" s="489" t="s">
        <v>9257</v>
      </c>
      <c r="B14515" s="489" t="s">
        <v>6306</v>
      </c>
      <c r="C14515" s="490">
        <v>375</v>
      </c>
      <c r="D14515" s="490">
        <v>46.162500000000001</v>
      </c>
    </row>
    <row r="14516" spans="1:4" x14ac:dyDescent="0.2">
      <c r="A14516" s="489" t="s">
        <v>9257</v>
      </c>
      <c r="B14516" s="489" t="s">
        <v>1107</v>
      </c>
      <c r="C14516" s="490">
        <v>3434</v>
      </c>
      <c r="D14516" s="490">
        <v>1569.338</v>
      </c>
    </row>
    <row r="14517" spans="1:4" x14ac:dyDescent="0.2">
      <c r="A14517" s="489" t="s">
        <v>9257</v>
      </c>
      <c r="B14517" s="489" t="s">
        <v>173</v>
      </c>
      <c r="C14517" s="490">
        <v>3597.47663551402</v>
      </c>
      <c r="D14517" s="490">
        <v>1547.2747009345801</v>
      </c>
    </row>
    <row r="14518" spans="1:4" x14ac:dyDescent="0.2">
      <c r="A14518" s="489" t="s">
        <v>9257</v>
      </c>
      <c r="B14518" s="489" t="s">
        <v>6274</v>
      </c>
      <c r="C14518" s="490">
        <v>3580</v>
      </c>
      <c r="D14518" s="490">
        <v>447.5</v>
      </c>
    </row>
    <row r="14519" spans="1:4" x14ac:dyDescent="0.2">
      <c r="A14519" s="489" t="s">
        <v>9257</v>
      </c>
      <c r="B14519" s="489" t="s">
        <v>3264</v>
      </c>
      <c r="C14519" s="490">
        <v>13394</v>
      </c>
      <c r="D14519" s="490">
        <v>5242.4116000000004</v>
      </c>
    </row>
    <row r="14520" spans="1:4" x14ac:dyDescent="0.2">
      <c r="A14520" s="489" t="s">
        <v>9257</v>
      </c>
      <c r="B14520" s="489" t="s">
        <v>3268</v>
      </c>
      <c r="C14520" s="490">
        <v>1475</v>
      </c>
      <c r="D14520" s="490">
        <v>577.31500000000005</v>
      </c>
    </row>
    <row r="14521" spans="1:4" x14ac:dyDescent="0.2">
      <c r="A14521" s="489" t="s">
        <v>9257</v>
      </c>
      <c r="B14521" s="489" t="s">
        <v>3269</v>
      </c>
      <c r="C14521" s="490">
        <v>-1475</v>
      </c>
      <c r="D14521" s="490">
        <v>-241.60500000000002</v>
      </c>
    </row>
    <row r="14522" spans="1:4" x14ac:dyDescent="0.2">
      <c r="A14522" s="489" t="s">
        <v>9257</v>
      </c>
      <c r="B14522" s="489" t="s">
        <v>5884</v>
      </c>
      <c r="C14522" s="490">
        <v>80.699300699300693</v>
      </c>
      <c r="D14522" s="490">
        <v>10.2407412587413</v>
      </c>
    </row>
    <row r="14523" spans="1:4" x14ac:dyDescent="0.2">
      <c r="A14523" s="489" t="s">
        <v>9257</v>
      </c>
      <c r="B14523" s="489" t="s">
        <v>5885</v>
      </c>
      <c r="C14523" s="490">
        <v>150.10069930069901</v>
      </c>
      <c r="D14523" s="490">
        <v>18.5224262937063</v>
      </c>
    </row>
    <row r="14524" spans="1:4" x14ac:dyDescent="0.2">
      <c r="A14524" s="489" t="s">
        <v>9257</v>
      </c>
      <c r="B14524" s="489" t="s">
        <v>6290</v>
      </c>
      <c r="C14524" s="490">
        <v>1566</v>
      </c>
      <c r="D14524" s="490">
        <v>193.71420000000001</v>
      </c>
    </row>
    <row r="14525" spans="1:4" x14ac:dyDescent="0.2">
      <c r="A14525" s="489" t="s">
        <v>9257</v>
      </c>
      <c r="B14525" s="489" t="s">
        <v>6282</v>
      </c>
      <c r="C14525" s="490">
        <v>1118</v>
      </c>
      <c r="D14525" s="490">
        <v>138.9674</v>
      </c>
    </row>
    <row r="14526" spans="1:4" x14ac:dyDescent="0.2">
      <c r="A14526" s="489" t="s">
        <v>9257</v>
      </c>
      <c r="B14526" s="489" t="s">
        <v>4900</v>
      </c>
      <c r="C14526" s="490">
        <v>7310</v>
      </c>
      <c r="D14526" s="490">
        <v>1308.49</v>
      </c>
    </row>
    <row r="14527" spans="1:4" x14ac:dyDescent="0.2">
      <c r="A14527" s="489" t="s">
        <v>9257</v>
      </c>
      <c r="B14527" s="489" t="s">
        <v>5153</v>
      </c>
      <c r="C14527" s="490">
        <v>2656.8571428571431</v>
      </c>
      <c r="D14527" s="490">
        <v>0</v>
      </c>
    </row>
    <row r="14528" spans="1:4" x14ac:dyDescent="0.2">
      <c r="A14528" s="489" t="s">
        <v>9257</v>
      </c>
      <c r="B14528" s="489" t="s">
        <v>5153</v>
      </c>
      <c r="C14528" s="490">
        <v>1435</v>
      </c>
      <c r="D14528" s="490">
        <v>0</v>
      </c>
    </row>
    <row r="14529" spans="1:4" x14ac:dyDescent="0.2">
      <c r="A14529" s="489" t="s">
        <v>9257</v>
      </c>
      <c r="B14529" s="489" t="s">
        <v>5429</v>
      </c>
      <c r="C14529" s="490">
        <v>7899.8363338788904</v>
      </c>
      <c r="D14529" s="490">
        <v>1314.53276595745</v>
      </c>
    </row>
    <row r="14530" spans="1:4" x14ac:dyDescent="0.2">
      <c r="A14530" s="489" t="s">
        <v>9257</v>
      </c>
      <c r="B14530" s="489" t="s">
        <v>6051</v>
      </c>
      <c r="C14530" s="490">
        <v>978.40000000000009</v>
      </c>
      <c r="D14530" s="490">
        <v>31.025063999999997</v>
      </c>
    </row>
    <row r="14531" spans="1:4" x14ac:dyDescent="0.2">
      <c r="A14531" s="489" t="s">
        <v>9257</v>
      </c>
      <c r="B14531" s="489" t="s">
        <v>5443</v>
      </c>
      <c r="C14531" s="490">
        <v>13820.7636661211</v>
      </c>
      <c r="D14531" s="490">
        <v>2182.2985828805199</v>
      </c>
    </row>
    <row r="14532" spans="1:4" x14ac:dyDescent="0.2">
      <c r="A14532" s="489" t="s">
        <v>9257</v>
      </c>
      <c r="B14532" s="489" t="s">
        <v>4010</v>
      </c>
      <c r="C14532" s="490">
        <v>10286</v>
      </c>
      <c r="D14532" s="490">
        <v>2956.1964000000003</v>
      </c>
    </row>
    <row r="14533" spans="1:4" x14ac:dyDescent="0.2">
      <c r="A14533" s="489" t="s">
        <v>9257</v>
      </c>
      <c r="B14533" s="489" t="s">
        <v>4014</v>
      </c>
      <c r="C14533" s="490">
        <v>1752</v>
      </c>
      <c r="D14533" s="490">
        <v>503.52480000000003</v>
      </c>
    </row>
    <row r="14534" spans="1:4" x14ac:dyDescent="0.2">
      <c r="A14534" s="489" t="s">
        <v>9257</v>
      </c>
      <c r="B14534" s="489" t="s">
        <v>4015</v>
      </c>
      <c r="C14534" s="490">
        <v>-1752</v>
      </c>
      <c r="D14534" s="490">
        <v>-286.9776</v>
      </c>
    </row>
    <row r="14535" spans="1:4" x14ac:dyDescent="0.2">
      <c r="A14535" s="489" t="s">
        <v>9257</v>
      </c>
      <c r="B14535" s="489" t="s">
        <v>6282</v>
      </c>
      <c r="C14535" s="490">
        <v>2888</v>
      </c>
      <c r="D14535" s="490">
        <v>358.97840000000002</v>
      </c>
    </row>
    <row r="14536" spans="1:4" x14ac:dyDescent="0.2">
      <c r="A14536" s="489" t="s">
        <v>9257</v>
      </c>
      <c r="B14536" s="489" t="s">
        <v>6298</v>
      </c>
      <c r="C14536" s="490">
        <v>62</v>
      </c>
      <c r="D14536" s="490">
        <v>7.6322000000000001</v>
      </c>
    </row>
    <row r="14537" spans="1:4" x14ac:dyDescent="0.2">
      <c r="A14537" s="489" t="s">
        <v>9257</v>
      </c>
      <c r="B14537" s="489" t="s">
        <v>6310</v>
      </c>
      <c r="C14537" s="490">
        <v>1</v>
      </c>
      <c r="D14537" s="490">
        <v>0.1231</v>
      </c>
    </row>
    <row r="14538" spans="1:4" x14ac:dyDescent="0.2">
      <c r="A14538" s="489" t="s">
        <v>9257</v>
      </c>
      <c r="B14538" s="489" t="s">
        <v>6310</v>
      </c>
      <c r="C14538" s="490">
        <v>93.968531468531495</v>
      </c>
      <c r="D14538" s="490">
        <v>11.5675262237762</v>
      </c>
    </row>
    <row r="14539" spans="1:4" x14ac:dyDescent="0.2">
      <c r="A14539" s="489" t="s">
        <v>9257</v>
      </c>
      <c r="B14539" s="489" t="s">
        <v>6311</v>
      </c>
      <c r="C14539" s="490">
        <v>121.031468531469</v>
      </c>
      <c r="D14539" s="490">
        <v>14.487466783216799</v>
      </c>
    </row>
    <row r="14540" spans="1:4" x14ac:dyDescent="0.2">
      <c r="A14540" s="489" t="s">
        <v>9257</v>
      </c>
      <c r="B14540" s="489" t="s">
        <v>6270</v>
      </c>
      <c r="C14540" s="490">
        <v>8960</v>
      </c>
      <c r="D14540" s="490">
        <v>1122.6880000000001</v>
      </c>
    </row>
    <row r="14541" spans="1:4" x14ac:dyDescent="0.2">
      <c r="A14541" s="489" t="s">
        <v>9257</v>
      </c>
      <c r="B14541" s="489" t="s">
        <v>6278</v>
      </c>
      <c r="C14541" s="490">
        <v>2554.5</v>
      </c>
      <c r="D14541" s="490">
        <v>318.54615000000001</v>
      </c>
    </row>
    <row r="14542" spans="1:4" x14ac:dyDescent="0.2">
      <c r="A14542" s="489" t="s">
        <v>9257</v>
      </c>
      <c r="B14542" s="489" t="s">
        <v>6274</v>
      </c>
      <c r="C14542" s="490">
        <v>2554.5</v>
      </c>
      <c r="D14542" s="490">
        <v>319.3125</v>
      </c>
    </row>
    <row r="14543" spans="1:4" x14ac:dyDescent="0.2">
      <c r="A14543" s="489" t="s">
        <v>9257</v>
      </c>
      <c r="B14543" s="489" t="s">
        <v>6294</v>
      </c>
      <c r="C14543" s="490">
        <v>46</v>
      </c>
      <c r="D14543" s="490">
        <v>5.6764000000000001</v>
      </c>
    </row>
    <row r="14544" spans="1:4" x14ac:dyDescent="0.2">
      <c r="A14544" s="489" t="s">
        <v>9257</v>
      </c>
      <c r="B14544" s="489" t="s">
        <v>6270</v>
      </c>
      <c r="C14544" s="490">
        <v>8905</v>
      </c>
      <c r="D14544" s="490">
        <v>1115.7965000000002</v>
      </c>
    </row>
    <row r="14545" spans="1:4" x14ac:dyDescent="0.2">
      <c r="A14545" s="489" t="s">
        <v>9257</v>
      </c>
      <c r="B14545" s="489" t="s">
        <v>6290</v>
      </c>
      <c r="C14545" s="490">
        <v>1273</v>
      </c>
      <c r="D14545" s="490">
        <v>157.4701</v>
      </c>
    </row>
    <row r="14546" spans="1:4" x14ac:dyDescent="0.2">
      <c r="A14546" s="489" t="s">
        <v>9257</v>
      </c>
      <c r="B14546" s="489" t="s">
        <v>1115</v>
      </c>
      <c r="C14546" s="490">
        <v>5664.3</v>
      </c>
      <c r="D14546" s="490">
        <v>3088.7427899999998</v>
      </c>
    </row>
    <row r="14547" spans="1:4" x14ac:dyDescent="0.2">
      <c r="A14547" s="489" t="s">
        <v>9257</v>
      </c>
      <c r="B14547" s="489" t="s">
        <v>1129</v>
      </c>
      <c r="C14547" s="490">
        <v>9629</v>
      </c>
      <c r="D14547" s="490">
        <v>4738.4309000000003</v>
      </c>
    </row>
    <row r="14548" spans="1:4" x14ac:dyDescent="0.2">
      <c r="A14548" s="489" t="s">
        <v>9257</v>
      </c>
      <c r="B14548" s="489" t="s">
        <v>4010</v>
      </c>
      <c r="C14548" s="490">
        <v>9561</v>
      </c>
      <c r="D14548" s="490">
        <v>2747.8314</v>
      </c>
    </row>
    <row r="14549" spans="1:4" x14ac:dyDescent="0.2">
      <c r="A14549" s="489" t="s">
        <v>9257</v>
      </c>
      <c r="B14549" s="489" t="s">
        <v>4014</v>
      </c>
      <c r="C14549" s="490">
        <v>1550</v>
      </c>
      <c r="D14549" s="490">
        <v>445.47</v>
      </c>
    </row>
    <row r="14550" spans="1:4" x14ac:dyDescent="0.2">
      <c r="A14550" s="489" t="s">
        <v>9257</v>
      </c>
      <c r="B14550" s="489" t="s">
        <v>4015</v>
      </c>
      <c r="C14550" s="490">
        <v>-1550</v>
      </c>
      <c r="D14550" s="490">
        <v>-253.89000000000001</v>
      </c>
    </row>
    <row r="14551" spans="1:4" x14ac:dyDescent="0.2">
      <c r="A14551" s="489" t="s">
        <v>9257</v>
      </c>
      <c r="B14551" s="489" t="s">
        <v>6266</v>
      </c>
      <c r="C14551" s="490">
        <v>7184.9881796690306</v>
      </c>
      <c r="D14551" s="490">
        <v>902.43451536642999</v>
      </c>
    </row>
    <row r="14552" spans="1:4" x14ac:dyDescent="0.2">
      <c r="A14552" s="489" t="s">
        <v>9257</v>
      </c>
      <c r="B14552" s="489" t="s">
        <v>6267</v>
      </c>
      <c r="C14552" s="490">
        <v>21554.964539007102</v>
      </c>
      <c r="D14552" s="490">
        <v>2634.0166666666701</v>
      </c>
    </row>
    <row r="14553" spans="1:4" x14ac:dyDescent="0.2">
      <c r="A14553" s="489" t="s">
        <v>9257</v>
      </c>
      <c r="B14553" s="489" t="s">
        <v>6268</v>
      </c>
      <c r="C14553" s="490">
        <v>7731.0472813238803</v>
      </c>
      <c r="D14553" s="490">
        <v>844.23036312056706</v>
      </c>
    </row>
    <row r="14554" spans="1:4" x14ac:dyDescent="0.2">
      <c r="A14554" s="489" t="s">
        <v>9257</v>
      </c>
      <c r="B14554" s="489" t="s">
        <v>6310</v>
      </c>
      <c r="C14554" s="490">
        <v>25</v>
      </c>
      <c r="D14554" s="490">
        <v>3.0775000000000001</v>
      </c>
    </row>
    <row r="14555" spans="1:4" x14ac:dyDescent="0.2">
      <c r="A14555" s="489" t="s">
        <v>9257</v>
      </c>
      <c r="B14555" s="489" t="s">
        <v>6266</v>
      </c>
      <c r="C14555" s="490">
        <v>4921</v>
      </c>
      <c r="D14555" s="490">
        <v>618.07760000000007</v>
      </c>
    </row>
    <row r="14556" spans="1:4" x14ac:dyDescent="0.2">
      <c r="A14556" s="489" t="s">
        <v>9257</v>
      </c>
      <c r="B14556" s="489" t="s">
        <v>6302</v>
      </c>
      <c r="C14556" s="490">
        <v>5</v>
      </c>
      <c r="D14556" s="490">
        <v>0.61550000000000005</v>
      </c>
    </row>
    <row r="14557" spans="1:4" x14ac:dyDescent="0.2">
      <c r="A14557" s="489" t="s">
        <v>9257</v>
      </c>
      <c r="B14557" s="489" t="s">
        <v>6282</v>
      </c>
      <c r="C14557" s="490">
        <v>197</v>
      </c>
      <c r="D14557" s="490">
        <v>24.487100000000002</v>
      </c>
    </row>
    <row r="14558" spans="1:4" x14ac:dyDescent="0.2">
      <c r="A14558" s="489" t="s">
        <v>9257</v>
      </c>
      <c r="B14558" s="489" t="s">
        <v>6282</v>
      </c>
      <c r="C14558" s="490">
        <v>4467</v>
      </c>
      <c r="D14558" s="490">
        <v>555.24810000000002</v>
      </c>
    </row>
    <row r="14559" spans="1:4" x14ac:dyDescent="0.2">
      <c r="A14559" s="489" t="s">
        <v>9257</v>
      </c>
      <c r="B14559" s="489" t="s">
        <v>6282</v>
      </c>
      <c r="C14559" s="490">
        <v>1166</v>
      </c>
      <c r="D14559" s="490">
        <v>144.93380000000002</v>
      </c>
    </row>
    <row r="14560" spans="1:4" x14ac:dyDescent="0.2">
      <c r="A14560" s="489" t="s">
        <v>9257</v>
      </c>
      <c r="B14560" s="489" t="s">
        <v>6274</v>
      </c>
      <c r="C14560" s="490">
        <v>6033</v>
      </c>
      <c r="D14560" s="490">
        <v>754.125</v>
      </c>
    </row>
    <row r="14561" spans="1:4" x14ac:dyDescent="0.2">
      <c r="A14561" s="489" t="s">
        <v>9257</v>
      </c>
      <c r="B14561" s="489" t="s">
        <v>6274</v>
      </c>
      <c r="C14561" s="490">
        <v>2414</v>
      </c>
      <c r="D14561" s="490">
        <v>301.75</v>
      </c>
    </row>
    <row r="14562" spans="1:4" x14ac:dyDescent="0.2">
      <c r="A14562" s="489" t="s">
        <v>9257</v>
      </c>
      <c r="B14562" s="489" t="s">
        <v>6310</v>
      </c>
      <c r="C14562" s="490">
        <v>13.761493297884099</v>
      </c>
      <c r="D14562" s="490">
        <v>1.6940398249695399</v>
      </c>
    </row>
    <row r="14563" spans="1:4" x14ac:dyDescent="0.2">
      <c r="A14563" s="489" t="s">
        <v>9257</v>
      </c>
      <c r="B14563" s="489" t="s">
        <v>6311</v>
      </c>
      <c r="C14563" s="490">
        <v>41.284479893652396</v>
      </c>
      <c r="D14563" s="490">
        <v>4.9417522432701899</v>
      </c>
    </row>
    <row r="14564" spans="1:4" x14ac:dyDescent="0.2">
      <c r="A14564" s="489" t="s">
        <v>9257</v>
      </c>
      <c r="B14564" s="489" t="s">
        <v>6312</v>
      </c>
      <c r="C14564" s="490">
        <v>193.40402680846302</v>
      </c>
      <c r="D14564" s="490">
        <v>20.7135712711864</v>
      </c>
    </row>
    <row r="14565" spans="1:4" x14ac:dyDescent="0.2">
      <c r="A14565" s="489" t="s">
        <v>9257</v>
      </c>
      <c r="B14565" s="489" t="s">
        <v>6310</v>
      </c>
      <c r="C14565" s="490">
        <v>1</v>
      </c>
      <c r="D14565" s="490">
        <v>0.1231</v>
      </c>
    </row>
    <row r="14566" spans="1:4" x14ac:dyDescent="0.2">
      <c r="A14566" s="489" t="s">
        <v>9257</v>
      </c>
      <c r="B14566" s="489" t="s">
        <v>1122</v>
      </c>
      <c r="C14566" s="490">
        <v>17634</v>
      </c>
      <c r="D14566" s="490">
        <v>9134.4120000000003</v>
      </c>
    </row>
    <row r="14567" spans="1:4" x14ac:dyDescent="0.2">
      <c r="A14567" s="489" t="s">
        <v>9257</v>
      </c>
      <c r="B14567" s="489" t="s">
        <v>1136</v>
      </c>
      <c r="C14567" s="490">
        <v>1637</v>
      </c>
      <c r="D14567" s="490">
        <v>765.29750000000001</v>
      </c>
    </row>
    <row r="14568" spans="1:4" x14ac:dyDescent="0.2">
      <c r="A14568" s="489" t="s">
        <v>9257</v>
      </c>
      <c r="B14568" s="489" t="s">
        <v>5896</v>
      </c>
      <c r="C14568" s="490">
        <v>247</v>
      </c>
      <c r="D14568" s="490">
        <v>31.097300000000001</v>
      </c>
    </row>
    <row r="14569" spans="1:4" x14ac:dyDescent="0.2">
      <c r="A14569" s="489" t="s">
        <v>9257</v>
      </c>
      <c r="B14569" s="489" t="s">
        <v>6298</v>
      </c>
      <c r="C14569" s="490">
        <v>438</v>
      </c>
      <c r="D14569" s="490">
        <v>53.9178</v>
      </c>
    </row>
    <row r="14570" spans="1:4" x14ac:dyDescent="0.2">
      <c r="A14570" s="489" t="s">
        <v>9257</v>
      </c>
      <c r="B14570" s="489" t="s">
        <v>6282</v>
      </c>
      <c r="C14570" s="490">
        <v>4849</v>
      </c>
      <c r="D14570" s="490">
        <v>602.73070000000007</v>
      </c>
    </row>
    <row r="14571" spans="1:4" x14ac:dyDescent="0.2">
      <c r="A14571" s="489" t="s">
        <v>9257</v>
      </c>
      <c r="B14571" s="489" t="s">
        <v>6270</v>
      </c>
      <c r="C14571" s="490">
        <v>2067</v>
      </c>
      <c r="D14571" s="490">
        <v>258.99510000000004</v>
      </c>
    </row>
    <row r="14572" spans="1:4" x14ac:dyDescent="0.2">
      <c r="A14572" s="489" t="s">
        <v>9257</v>
      </c>
      <c r="B14572" s="489" t="s">
        <v>6270</v>
      </c>
      <c r="C14572" s="490">
        <v>4116</v>
      </c>
      <c r="D14572" s="490">
        <v>515.73480000000006</v>
      </c>
    </row>
    <row r="14573" spans="1:4" x14ac:dyDescent="0.2">
      <c r="A14573" s="489" t="s">
        <v>9257</v>
      </c>
      <c r="B14573" s="489" t="s">
        <v>1136</v>
      </c>
      <c r="C14573" s="490">
        <v>25262.369395310601</v>
      </c>
      <c r="D14573" s="490">
        <v>11810.157692307701</v>
      </c>
    </row>
    <row r="14574" spans="1:4" x14ac:dyDescent="0.2">
      <c r="A14574" s="489" t="s">
        <v>9257</v>
      </c>
      <c r="B14574" s="489" t="s">
        <v>1137</v>
      </c>
      <c r="C14574" s="490">
        <v>58945.528589057998</v>
      </c>
      <c r="D14574" s="490">
        <v>26218.971116413002</v>
      </c>
    </row>
    <row r="14575" spans="1:4" x14ac:dyDescent="0.2">
      <c r="A14575" s="489" t="s">
        <v>9257</v>
      </c>
      <c r="B14575" s="489" t="s">
        <v>1138</v>
      </c>
      <c r="C14575" s="490">
        <v>69324.152015631407</v>
      </c>
      <c r="D14575" s="490">
        <v>30495.694471676299</v>
      </c>
    </row>
    <row r="14576" spans="1:4" x14ac:dyDescent="0.2">
      <c r="A14576" s="489" t="s">
        <v>9257</v>
      </c>
      <c r="B14576" s="489" t="s">
        <v>6310</v>
      </c>
      <c r="C14576" s="490">
        <v>16.998626373626401</v>
      </c>
      <c r="D14576" s="490">
        <v>2.0925309065934101</v>
      </c>
    </row>
    <row r="14577" spans="1:4" x14ac:dyDescent="0.2">
      <c r="A14577" s="489" t="s">
        <v>9257</v>
      </c>
      <c r="B14577" s="489" t="s">
        <v>6311</v>
      </c>
      <c r="C14577" s="490">
        <v>32.501373626373599</v>
      </c>
      <c r="D14577" s="490">
        <v>3.89041442307692</v>
      </c>
    </row>
    <row r="14578" spans="1:4" x14ac:dyDescent="0.2">
      <c r="A14578" s="489" t="s">
        <v>9257</v>
      </c>
      <c r="B14578" s="489" t="s">
        <v>6278</v>
      </c>
      <c r="C14578" s="490">
        <v>6473.6159169550201</v>
      </c>
      <c r="D14578" s="490">
        <v>807.25990484429099</v>
      </c>
    </row>
    <row r="14579" spans="1:4" x14ac:dyDescent="0.2">
      <c r="A14579" s="489" t="s">
        <v>9257</v>
      </c>
      <c r="B14579" s="489" t="s">
        <v>6279</v>
      </c>
      <c r="C14579" s="490">
        <v>8493.3840830449808</v>
      </c>
      <c r="D14579" s="490">
        <v>1029.39815086505</v>
      </c>
    </row>
    <row r="14580" spans="1:4" x14ac:dyDescent="0.2">
      <c r="A14580" s="489" t="s">
        <v>9257</v>
      </c>
      <c r="B14580" s="489" t="s">
        <v>4827</v>
      </c>
      <c r="C14580" s="490">
        <v>12568</v>
      </c>
      <c r="D14580" s="490">
        <v>3070.3624</v>
      </c>
    </row>
    <row r="14581" spans="1:4" x14ac:dyDescent="0.2">
      <c r="A14581" s="489" t="s">
        <v>9257</v>
      </c>
      <c r="B14581" s="489" t="s">
        <v>4832</v>
      </c>
      <c r="C14581" s="490">
        <v>3758</v>
      </c>
      <c r="D14581" s="490">
        <v>918.07940000000008</v>
      </c>
    </row>
    <row r="14582" spans="1:4" x14ac:dyDescent="0.2">
      <c r="A14582" s="489" t="s">
        <v>9257</v>
      </c>
      <c r="B14582" s="489" t="s">
        <v>4833</v>
      </c>
      <c r="C14582" s="490">
        <v>-3758</v>
      </c>
      <c r="D14582" s="490">
        <v>-615.56040000000007</v>
      </c>
    </row>
    <row r="14583" spans="1:4" x14ac:dyDescent="0.2">
      <c r="A14583" s="489" t="s">
        <v>9257</v>
      </c>
      <c r="B14583" s="489" t="s">
        <v>1106</v>
      </c>
      <c r="C14583" s="490">
        <v>1129</v>
      </c>
      <c r="D14583" s="490">
        <v>543.04899999999998</v>
      </c>
    </row>
    <row r="14584" spans="1:4" x14ac:dyDescent="0.2">
      <c r="A14584" s="489" t="s">
        <v>9257</v>
      </c>
      <c r="B14584" s="489" t="s">
        <v>4900</v>
      </c>
      <c r="C14584" s="490">
        <v>3549</v>
      </c>
      <c r="D14584" s="490">
        <v>635.27100000000007</v>
      </c>
    </row>
    <row r="14585" spans="1:4" x14ac:dyDescent="0.2">
      <c r="A14585" s="489" t="s">
        <v>9257</v>
      </c>
      <c r="B14585" s="489" t="s">
        <v>5153</v>
      </c>
      <c r="C14585" s="490">
        <v>1490.60484830212</v>
      </c>
      <c r="D14585" s="490">
        <v>0</v>
      </c>
    </row>
    <row r="14586" spans="1:4" x14ac:dyDescent="0.2">
      <c r="A14586" s="489" t="s">
        <v>9257</v>
      </c>
      <c r="B14586" s="489" t="s">
        <v>6282</v>
      </c>
      <c r="C14586" s="490">
        <v>2560</v>
      </c>
      <c r="D14586" s="490">
        <v>318.20800000000003</v>
      </c>
    </row>
    <row r="14587" spans="1:4" x14ac:dyDescent="0.2">
      <c r="A14587" s="489" t="s">
        <v>9257</v>
      </c>
      <c r="B14587" s="489" t="s">
        <v>6294</v>
      </c>
      <c r="C14587" s="490">
        <v>755</v>
      </c>
      <c r="D14587" s="490">
        <v>93.167000000000002</v>
      </c>
    </row>
    <row r="14588" spans="1:4" x14ac:dyDescent="0.2">
      <c r="A14588" s="489" t="s">
        <v>9257</v>
      </c>
      <c r="B14588" s="489" t="s">
        <v>6282</v>
      </c>
      <c r="C14588" s="490">
        <v>1448</v>
      </c>
      <c r="D14588" s="490">
        <v>179.9864</v>
      </c>
    </row>
    <row r="14589" spans="1:4" x14ac:dyDescent="0.2">
      <c r="A14589" s="489" t="s">
        <v>9257</v>
      </c>
      <c r="B14589" s="489" t="s">
        <v>5153</v>
      </c>
      <c r="C14589" s="490">
        <v>1832.1518600777301</v>
      </c>
      <c r="D14589" s="490">
        <v>0</v>
      </c>
    </row>
    <row r="14590" spans="1:4" x14ac:dyDescent="0.2">
      <c r="A14590" s="489" t="s">
        <v>9257</v>
      </c>
      <c r="B14590" s="489" t="s">
        <v>5429</v>
      </c>
      <c r="C14590" s="490">
        <v>4277</v>
      </c>
      <c r="D14590" s="490">
        <v>711.69280000000003</v>
      </c>
    </row>
    <row r="14591" spans="1:4" x14ac:dyDescent="0.2">
      <c r="A14591" s="489" t="s">
        <v>9257</v>
      </c>
      <c r="B14591" s="489" t="s">
        <v>6302</v>
      </c>
      <c r="C14591" s="490">
        <v>166</v>
      </c>
      <c r="D14591" s="490">
        <v>20.4346</v>
      </c>
    </row>
    <row r="14592" spans="1:4" x14ac:dyDescent="0.2">
      <c r="A14592" s="489" t="s">
        <v>9257</v>
      </c>
      <c r="B14592" s="489" t="s">
        <v>6290</v>
      </c>
      <c r="C14592" s="490">
        <v>469</v>
      </c>
      <c r="D14592" s="490">
        <v>58.015299999999996</v>
      </c>
    </row>
    <row r="14593" spans="1:4" x14ac:dyDescent="0.2">
      <c r="A14593" s="489" t="s">
        <v>9257</v>
      </c>
      <c r="B14593" s="489" t="s">
        <v>6278</v>
      </c>
      <c r="C14593" s="490">
        <v>2376</v>
      </c>
      <c r="D14593" s="490">
        <v>296.28720000000004</v>
      </c>
    </row>
    <row r="14594" spans="1:4" x14ac:dyDescent="0.2">
      <c r="A14594" s="489" t="s">
        <v>9257</v>
      </c>
      <c r="B14594" s="489" t="s">
        <v>4010</v>
      </c>
      <c r="C14594" s="490">
        <v>5032</v>
      </c>
      <c r="D14594" s="490">
        <v>1446.1968000000002</v>
      </c>
    </row>
    <row r="14595" spans="1:4" x14ac:dyDescent="0.2">
      <c r="A14595" s="489" t="s">
        <v>9257</v>
      </c>
      <c r="B14595" s="489" t="s">
        <v>1122</v>
      </c>
      <c r="C14595" s="490">
        <v>4552</v>
      </c>
      <c r="D14595" s="490">
        <v>2357.9360000000001</v>
      </c>
    </row>
    <row r="14596" spans="1:4" x14ac:dyDescent="0.2">
      <c r="A14596" s="489" t="s">
        <v>9257</v>
      </c>
      <c r="B14596" s="489" t="s">
        <v>1129</v>
      </c>
      <c r="C14596" s="490">
        <v>3968</v>
      </c>
      <c r="D14596" s="490">
        <v>1952.6528000000001</v>
      </c>
    </row>
    <row r="14597" spans="1:4" x14ac:dyDescent="0.2">
      <c r="A14597" s="489" t="s">
        <v>9257</v>
      </c>
      <c r="B14597" s="489" t="s">
        <v>1136</v>
      </c>
      <c r="C14597" s="490">
        <v>13393</v>
      </c>
      <c r="D14597" s="490">
        <v>6261.2275</v>
      </c>
    </row>
    <row r="14598" spans="1:4" x14ac:dyDescent="0.2">
      <c r="A14598" s="489" t="s">
        <v>9257</v>
      </c>
      <c r="B14598" s="489" t="s">
        <v>3264</v>
      </c>
      <c r="C14598" s="490">
        <v>2606</v>
      </c>
      <c r="D14598" s="490">
        <v>1019.9884000000001</v>
      </c>
    </row>
    <row r="14599" spans="1:4" x14ac:dyDescent="0.2">
      <c r="A14599" s="489" t="s">
        <v>9257</v>
      </c>
      <c r="B14599" s="489" t="s">
        <v>3268</v>
      </c>
      <c r="C14599" s="490">
        <v>1962</v>
      </c>
      <c r="D14599" s="490">
        <v>767.92680000000007</v>
      </c>
    </row>
    <row r="14600" spans="1:4" x14ac:dyDescent="0.2">
      <c r="A14600" s="489" t="s">
        <v>9257</v>
      </c>
      <c r="B14600" s="489" t="s">
        <v>3269</v>
      </c>
      <c r="C14600" s="490">
        <v>-1962</v>
      </c>
      <c r="D14600" s="490">
        <v>-321.37560000000002</v>
      </c>
    </row>
    <row r="14601" spans="1:4" x14ac:dyDescent="0.2">
      <c r="A14601" s="489" t="s">
        <v>9257</v>
      </c>
      <c r="B14601" s="489" t="s">
        <v>6282</v>
      </c>
      <c r="C14601" s="490">
        <v>1578</v>
      </c>
      <c r="D14601" s="490">
        <v>196.14540000000002</v>
      </c>
    </row>
    <row r="14602" spans="1:4" x14ac:dyDescent="0.2">
      <c r="A14602" s="489" t="s">
        <v>9257</v>
      </c>
      <c r="B14602" s="489" t="s">
        <v>6270</v>
      </c>
      <c r="C14602" s="490">
        <v>1660</v>
      </c>
      <c r="D14602" s="490">
        <v>207.99800000000002</v>
      </c>
    </row>
    <row r="14603" spans="1:4" x14ac:dyDescent="0.2">
      <c r="A14603" s="489" t="s">
        <v>9257</v>
      </c>
      <c r="B14603" s="489" t="s">
        <v>6278</v>
      </c>
      <c r="C14603" s="490">
        <v>3101</v>
      </c>
      <c r="D14603" s="490">
        <v>386.69470000000001</v>
      </c>
    </row>
    <row r="14604" spans="1:4" x14ac:dyDescent="0.2">
      <c r="A14604" s="489" t="s">
        <v>9257</v>
      </c>
      <c r="B14604" s="489" t="s">
        <v>6266</v>
      </c>
      <c r="C14604" s="490">
        <v>3705</v>
      </c>
      <c r="D14604" s="490">
        <v>465.34800000000001</v>
      </c>
    </row>
    <row r="14605" spans="1:4" x14ac:dyDescent="0.2">
      <c r="A14605" s="489" t="s">
        <v>9257</v>
      </c>
      <c r="B14605" s="489" t="s">
        <v>5153</v>
      </c>
      <c r="C14605" s="490">
        <v>3201</v>
      </c>
      <c r="D14605" s="490">
        <v>0</v>
      </c>
    </row>
    <row r="14606" spans="1:4" x14ac:dyDescent="0.2">
      <c r="A14606" s="489" t="s">
        <v>9257</v>
      </c>
      <c r="B14606" s="489" t="s">
        <v>4896</v>
      </c>
      <c r="C14606" s="490">
        <v>9602</v>
      </c>
      <c r="D14606" s="490">
        <v>1762.9272000000001</v>
      </c>
    </row>
    <row r="14607" spans="1:4" x14ac:dyDescent="0.2">
      <c r="A14607" s="489" t="s">
        <v>9257</v>
      </c>
      <c r="B14607" s="489" t="s">
        <v>4897</v>
      </c>
      <c r="C14607" s="490">
        <v>4801</v>
      </c>
      <c r="D14607" s="490">
        <v>836.33420000000001</v>
      </c>
    </row>
    <row r="14608" spans="1:4" x14ac:dyDescent="0.2">
      <c r="A14608" s="489" t="s">
        <v>9257</v>
      </c>
      <c r="B14608" s="489" t="s">
        <v>6310</v>
      </c>
      <c r="C14608" s="490">
        <v>19</v>
      </c>
      <c r="D14608" s="490">
        <v>2.3389000000000002</v>
      </c>
    </row>
    <row r="14609" spans="1:4" x14ac:dyDescent="0.2">
      <c r="A14609" s="489" t="s">
        <v>9257</v>
      </c>
      <c r="B14609" s="489" t="s">
        <v>4010</v>
      </c>
      <c r="C14609" s="490">
        <v>31480</v>
      </c>
      <c r="D14609" s="490">
        <v>9047.3520000000008</v>
      </c>
    </row>
    <row r="14610" spans="1:4" x14ac:dyDescent="0.2">
      <c r="A14610" s="489" t="s">
        <v>9257</v>
      </c>
      <c r="B14610" s="489" t="s">
        <v>1122</v>
      </c>
      <c r="C14610" s="490">
        <v>7721.1</v>
      </c>
      <c r="D14610" s="490">
        <v>3999.5298000000003</v>
      </c>
    </row>
    <row r="14611" spans="1:4" x14ac:dyDescent="0.2">
      <c r="A14611" s="489" t="s">
        <v>9257</v>
      </c>
      <c r="B14611" s="489" t="s">
        <v>1136</v>
      </c>
      <c r="C14611" s="490">
        <v>25317.356250000001</v>
      </c>
      <c r="D14611" s="490">
        <v>11835.864046875</v>
      </c>
    </row>
    <row r="14612" spans="1:4" x14ac:dyDescent="0.2">
      <c r="A14612" s="489" t="s">
        <v>9257</v>
      </c>
      <c r="B14612" s="489" t="s">
        <v>1137</v>
      </c>
      <c r="C14612" s="490">
        <v>59073.831250000003</v>
      </c>
      <c r="D14612" s="490">
        <v>26276.040140000001</v>
      </c>
    </row>
    <row r="14613" spans="1:4" x14ac:dyDescent="0.2">
      <c r="A14613" s="489" t="s">
        <v>9257</v>
      </c>
      <c r="B14613" s="489" t="s">
        <v>1138</v>
      </c>
      <c r="C14613" s="490">
        <v>50634.712500000001</v>
      </c>
      <c r="D14613" s="490">
        <v>22274.21002875</v>
      </c>
    </row>
    <row r="14614" spans="1:4" x14ac:dyDescent="0.2">
      <c r="A14614" s="489" t="s">
        <v>9257</v>
      </c>
      <c r="B14614" s="489" t="s">
        <v>1136</v>
      </c>
      <c r="C14614" s="490">
        <v>31176</v>
      </c>
      <c r="D14614" s="490">
        <v>14574.78</v>
      </c>
    </row>
    <row r="14615" spans="1:4" x14ac:dyDescent="0.2">
      <c r="A14615" s="489" t="s">
        <v>9257</v>
      </c>
      <c r="B14615" s="489" t="s">
        <v>173</v>
      </c>
      <c r="C14615" s="490">
        <v>4173</v>
      </c>
      <c r="D14615" s="490">
        <v>1794.8073000000002</v>
      </c>
    </row>
    <row r="14616" spans="1:4" x14ac:dyDescent="0.2">
      <c r="A14616" s="489" t="s">
        <v>9257</v>
      </c>
      <c r="B14616" s="489" t="s">
        <v>173</v>
      </c>
      <c r="C14616" s="490">
        <v>5366</v>
      </c>
      <c r="D14616" s="490">
        <v>2307.9166</v>
      </c>
    </row>
    <row r="14617" spans="1:4" x14ac:dyDescent="0.2">
      <c r="A14617" s="489" t="s">
        <v>9257</v>
      </c>
      <c r="B14617" s="489" t="s">
        <v>3264</v>
      </c>
      <c r="C14617" s="490">
        <v>9787</v>
      </c>
      <c r="D14617" s="490">
        <v>3830.6318000000001</v>
      </c>
    </row>
    <row r="14618" spans="1:4" x14ac:dyDescent="0.2">
      <c r="A14618" s="489" t="s">
        <v>9257</v>
      </c>
      <c r="B14618" s="489" t="s">
        <v>5888</v>
      </c>
      <c r="C14618" s="490">
        <v>2197</v>
      </c>
      <c r="D14618" s="490">
        <v>277.9205</v>
      </c>
    </row>
    <row r="14619" spans="1:4" x14ac:dyDescent="0.2">
      <c r="A14619" s="489" t="s">
        <v>9257</v>
      </c>
      <c r="B14619" s="489" t="s">
        <v>6278</v>
      </c>
      <c r="C14619" s="490">
        <v>1602</v>
      </c>
      <c r="D14619" s="490">
        <v>199.76940000000002</v>
      </c>
    </row>
    <row r="14620" spans="1:4" x14ac:dyDescent="0.2">
      <c r="A14620" s="489" t="s">
        <v>9257</v>
      </c>
      <c r="B14620" s="489" t="s">
        <v>6294</v>
      </c>
      <c r="C14620" s="490">
        <v>1014</v>
      </c>
      <c r="D14620" s="490">
        <v>125.1276</v>
      </c>
    </row>
    <row r="14621" spans="1:4" x14ac:dyDescent="0.2">
      <c r="A14621" s="489" t="s">
        <v>9257</v>
      </c>
      <c r="B14621" s="489" t="s">
        <v>6270</v>
      </c>
      <c r="C14621" s="490">
        <v>4550</v>
      </c>
      <c r="D14621" s="490">
        <v>570.11500000000001</v>
      </c>
    </row>
    <row r="14622" spans="1:4" x14ac:dyDescent="0.2">
      <c r="A14622" s="489" t="s">
        <v>9257</v>
      </c>
      <c r="B14622" s="489" t="s">
        <v>6286</v>
      </c>
      <c r="C14622" s="490">
        <v>1850</v>
      </c>
      <c r="D14622" s="490">
        <v>229.4</v>
      </c>
    </row>
    <row r="14623" spans="1:4" x14ac:dyDescent="0.2">
      <c r="A14623" s="489" t="s">
        <v>9257</v>
      </c>
      <c r="B14623" s="489" t="s">
        <v>6290</v>
      </c>
      <c r="C14623" s="490">
        <v>1436</v>
      </c>
      <c r="D14623" s="490">
        <v>177.63320000000002</v>
      </c>
    </row>
    <row r="14624" spans="1:4" x14ac:dyDescent="0.2">
      <c r="A14624" s="489" t="s">
        <v>9257</v>
      </c>
      <c r="B14624" s="489" t="s">
        <v>6049</v>
      </c>
      <c r="C14624" s="490">
        <v>2488.7426666666702</v>
      </c>
      <c r="D14624" s="490">
        <v>86.331479571522891</v>
      </c>
    </row>
    <row r="14625" spans="1:4" x14ac:dyDescent="0.2">
      <c r="A14625" s="489" t="s">
        <v>9257</v>
      </c>
      <c r="B14625" s="489" t="s">
        <v>5447</v>
      </c>
      <c r="C14625" s="490">
        <v>22398.684000000001</v>
      </c>
      <c r="D14625" s="490">
        <v>3084.2987868</v>
      </c>
    </row>
    <row r="14626" spans="1:4" x14ac:dyDescent="0.2">
      <c r="A14626" s="489" t="s">
        <v>9257</v>
      </c>
      <c r="B14626" s="489" t="s">
        <v>6290</v>
      </c>
      <c r="C14626" s="490">
        <v>130</v>
      </c>
      <c r="D14626" s="490">
        <v>16.081</v>
      </c>
    </row>
    <row r="14627" spans="1:4" x14ac:dyDescent="0.2">
      <c r="A14627" s="489" t="s">
        <v>9257</v>
      </c>
      <c r="B14627" s="489" t="s">
        <v>6282</v>
      </c>
      <c r="C14627" s="490">
        <v>3341</v>
      </c>
      <c r="D14627" s="490">
        <v>415.28630000000004</v>
      </c>
    </row>
    <row r="14628" spans="1:4" x14ac:dyDescent="0.2">
      <c r="A14628" s="489" t="s">
        <v>9257</v>
      </c>
      <c r="B14628" s="489" t="s">
        <v>6266</v>
      </c>
      <c r="C14628" s="490">
        <v>6119</v>
      </c>
      <c r="D14628" s="490">
        <v>768.54640000000006</v>
      </c>
    </row>
    <row r="14629" spans="1:4" x14ac:dyDescent="0.2">
      <c r="A14629" s="489" t="s">
        <v>9257</v>
      </c>
      <c r="B14629" s="489" t="s">
        <v>6290</v>
      </c>
      <c r="C14629" s="490">
        <v>226</v>
      </c>
      <c r="D14629" s="490">
        <v>27.956199999999999</v>
      </c>
    </row>
    <row r="14630" spans="1:4" x14ac:dyDescent="0.2">
      <c r="A14630" s="489" t="s">
        <v>9257</v>
      </c>
      <c r="B14630" s="489" t="s">
        <v>6286</v>
      </c>
      <c r="C14630" s="490">
        <v>1842</v>
      </c>
      <c r="D14630" s="490">
        <v>228.40800000000002</v>
      </c>
    </row>
    <row r="14631" spans="1:4" x14ac:dyDescent="0.2">
      <c r="A14631" s="489" t="s">
        <v>9257</v>
      </c>
      <c r="B14631" s="489" t="s">
        <v>6302</v>
      </c>
      <c r="C14631" s="490">
        <v>688</v>
      </c>
      <c r="D14631" s="490">
        <v>84.692799999999991</v>
      </c>
    </row>
    <row r="14632" spans="1:4" x14ac:dyDescent="0.2">
      <c r="A14632" s="489" t="s">
        <v>9257</v>
      </c>
      <c r="B14632" s="489" t="s">
        <v>6290</v>
      </c>
      <c r="C14632" s="490">
        <v>2637.5</v>
      </c>
      <c r="D14632" s="490">
        <v>326.26</v>
      </c>
    </row>
    <row r="14633" spans="1:4" x14ac:dyDescent="0.2">
      <c r="A14633" s="489" t="s">
        <v>9257</v>
      </c>
      <c r="B14633" s="489" t="s">
        <v>6291</v>
      </c>
      <c r="C14633" s="490">
        <v>7912.5</v>
      </c>
      <c r="D14633" s="490">
        <v>951.87</v>
      </c>
    </row>
    <row r="14634" spans="1:4" x14ac:dyDescent="0.2">
      <c r="A14634" s="489" t="s">
        <v>9257</v>
      </c>
      <c r="B14634" s="489" t="s">
        <v>4827</v>
      </c>
      <c r="C14634" s="490">
        <v>4159</v>
      </c>
      <c r="D14634" s="490">
        <v>1016.0437000000001</v>
      </c>
    </row>
    <row r="14635" spans="1:4" x14ac:dyDescent="0.2">
      <c r="A14635" s="489" t="s">
        <v>9257</v>
      </c>
      <c r="B14635" s="489" t="s">
        <v>4832</v>
      </c>
      <c r="C14635" s="490">
        <v>1088</v>
      </c>
      <c r="D14635" s="490">
        <v>265.79840000000002</v>
      </c>
    </row>
    <row r="14636" spans="1:4" x14ac:dyDescent="0.2">
      <c r="A14636" s="489" t="s">
        <v>9257</v>
      </c>
      <c r="B14636" s="489" t="s">
        <v>4833</v>
      </c>
      <c r="C14636" s="490">
        <v>-1088</v>
      </c>
      <c r="D14636" s="490">
        <v>-178.21440000000001</v>
      </c>
    </row>
    <row r="14637" spans="1:4" x14ac:dyDescent="0.2">
      <c r="A14637" s="489" t="s">
        <v>9257</v>
      </c>
      <c r="B14637" s="489" t="s">
        <v>5913</v>
      </c>
      <c r="C14637" s="490">
        <v>31</v>
      </c>
      <c r="D14637" s="490">
        <v>0</v>
      </c>
    </row>
    <row r="14638" spans="1:4" x14ac:dyDescent="0.2">
      <c r="A14638" s="489" t="s">
        <v>9257</v>
      </c>
      <c r="B14638" s="489" t="s">
        <v>6290</v>
      </c>
      <c r="C14638" s="490">
        <v>1226</v>
      </c>
      <c r="D14638" s="490">
        <v>151.65620000000001</v>
      </c>
    </row>
    <row r="14639" spans="1:4" x14ac:dyDescent="0.2">
      <c r="A14639" s="489" t="s">
        <v>9257</v>
      </c>
      <c r="B14639" s="489" t="s">
        <v>4892</v>
      </c>
      <c r="C14639" s="490">
        <v>7987.7520537714699</v>
      </c>
      <c r="D14639" s="490">
        <v>1480.9292307692301</v>
      </c>
    </row>
    <row r="14640" spans="1:4" x14ac:dyDescent="0.2">
      <c r="A14640" s="489" t="s">
        <v>9257</v>
      </c>
      <c r="B14640" s="489" t="s">
        <v>6051</v>
      </c>
      <c r="C14640" s="490">
        <v>1782.6000000000001</v>
      </c>
      <c r="D14640" s="490">
        <v>56.526246</v>
      </c>
    </row>
    <row r="14641" spans="1:4" x14ac:dyDescent="0.2">
      <c r="A14641" s="489" t="s">
        <v>9257</v>
      </c>
      <c r="B14641" s="489" t="s">
        <v>4893</v>
      </c>
      <c r="C14641" s="490">
        <v>8055.6479462285306</v>
      </c>
      <c r="D14641" s="490">
        <v>1416.9884737416</v>
      </c>
    </row>
    <row r="14642" spans="1:4" x14ac:dyDescent="0.2">
      <c r="A14642" s="489" t="s">
        <v>9257</v>
      </c>
      <c r="B14642" s="489" t="s">
        <v>6282</v>
      </c>
      <c r="C14642" s="490">
        <v>4112</v>
      </c>
      <c r="D14642" s="490">
        <v>511.1216</v>
      </c>
    </row>
    <row r="14643" spans="1:4" x14ac:dyDescent="0.2">
      <c r="A14643" s="489" t="s">
        <v>9257</v>
      </c>
      <c r="B14643" s="489" t="s">
        <v>3291</v>
      </c>
      <c r="C14643" s="490">
        <v>6201</v>
      </c>
      <c r="D14643" s="490">
        <v>2048.1903000000002</v>
      </c>
    </row>
    <row r="14644" spans="1:4" x14ac:dyDescent="0.2">
      <c r="A14644" s="489" t="s">
        <v>9257</v>
      </c>
      <c r="B14644" s="489" t="s">
        <v>3295</v>
      </c>
      <c r="C14644" s="490">
        <v>3133</v>
      </c>
      <c r="D14644" s="490">
        <v>1034.8299</v>
      </c>
    </row>
    <row r="14645" spans="1:4" x14ac:dyDescent="0.2">
      <c r="A14645" s="489" t="s">
        <v>9257</v>
      </c>
      <c r="B14645" s="489" t="s">
        <v>3296</v>
      </c>
      <c r="C14645" s="490">
        <v>-2800.2000000000003</v>
      </c>
      <c r="D14645" s="490">
        <v>-458.67276000000004</v>
      </c>
    </row>
    <row r="14646" spans="1:4" x14ac:dyDescent="0.2">
      <c r="A14646" s="489" t="s">
        <v>9257</v>
      </c>
      <c r="B14646" s="489" t="s">
        <v>3297</v>
      </c>
      <c r="C14646" s="490">
        <v>-332.8</v>
      </c>
      <c r="D14646" s="490">
        <v>-39.936</v>
      </c>
    </row>
    <row r="14647" spans="1:4" x14ac:dyDescent="0.2">
      <c r="A14647" s="489" t="s">
        <v>9257</v>
      </c>
      <c r="B14647" s="489" t="s">
        <v>5153</v>
      </c>
      <c r="C14647" s="490">
        <v>2657</v>
      </c>
      <c r="D14647" s="490">
        <v>0</v>
      </c>
    </row>
    <row r="14648" spans="1:4" x14ac:dyDescent="0.2">
      <c r="A14648" s="489" t="s">
        <v>9257</v>
      </c>
      <c r="B14648" s="489" t="s">
        <v>4880</v>
      </c>
      <c r="C14648" s="490">
        <v>6921.2827988338204</v>
      </c>
      <c r="D14648" s="490">
        <v>1322.6571428571401</v>
      </c>
    </row>
    <row r="14649" spans="1:4" x14ac:dyDescent="0.2">
      <c r="A14649" s="489" t="s">
        <v>9257</v>
      </c>
      <c r="B14649" s="489" t="s">
        <v>4881</v>
      </c>
      <c r="C14649" s="490">
        <v>2574.7172011661801</v>
      </c>
      <c r="D14649" s="490">
        <v>466.79622857142903</v>
      </c>
    </row>
    <row r="14650" spans="1:4" x14ac:dyDescent="0.2">
      <c r="A14650" s="489" t="s">
        <v>9257</v>
      </c>
      <c r="B14650" s="489" t="s">
        <v>1105</v>
      </c>
      <c r="C14650" s="490">
        <v>8325.7731958762906</v>
      </c>
      <c r="D14650" s="490">
        <v>4214.5063917525804</v>
      </c>
    </row>
    <row r="14651" spans="1:4" x14ac:dyDescent="0.2">
      <c r="A14651" s="489" t="s">
        <v>9257</v>
      </c>
      <c r="B14651" s="489" t="s">
        <v>1115</v>
      </c>
      <c r="C14651" s="490">
        <v>6495.2155172413804</v>
      </c>
      <c r="D14651" s="490">
        <v>3541.8410215517201</v>
      </c>
    </row>
    <row r="14652" spans="1:4" x14ac:dyDescent="0.2">
      <c r="A14652" s="489" t="s">
        <v>9257</v>
      </c>
      <c r="B14652" s="489" t="s">
        <v>173</v>
      </c>
      <c r="C14652" s="490">
        <v>20907.441258094401</v>
      </c>
      <c r="D14652" s="490">
        <v>8992.2904851063813</v>
      </c>
    </row>
    <row r="14653" spans="1:4" x14ac:dyDescent="0.2">
      <c r="A14653" s="489" t="s">
        <v>9257</v>
      </c>
      <c r="B14653" s="489" t="s">
        <v>1129</v>
      </c>
      <c r="C14653" s="490">
        <v>18219</v>
      </c>
      <c r="D14653" s="490">
        <v>8965.5699000000004</v>
      </c>
    </row>
    <row r="14654" spans="1:4" x14ac:dyDescent="0.2">
      <c r="A14654" s="489" t="s">
        <v>9257</v>
      </c>
      <c r="B14654" s="489" t="s">
        <v>1136</v>
      </c>
      <c r="C14654" s="490">
        <v>7496</v>
      </c>
      <c r="D14654" s="490">
        <v>3504.38</v>
      </c>
    </row>
    <row r="14655" spans="1:4" x14ac:dyDescent="0.2">
      <c r="A14655" s="489" t="s">
        <v>9257</v>
      </c>
      <c r="B14655" s="489" t="s">
        <v>173</v>
      </c>
      <c r="C14655" s="490">
        <v>6115</v>
      </c>
      <c r="D14655" s="490">
        <v>2630.0615000000003</v>
      </c>
    </row>
    <row r="14656" spans="1:4" x14ac:dyDescent="0.2">
      <c r="A14656" s="489" t="s">
        <v>9257</v>
      </c>
      <c r="B14656" s="489" t="s">
        <v>6286</v>
      </c>
      <c r="C14656" s="490">
        <v>3193.5897435897405</v>
      </c>
      <c r="D14656" s="490">
        <v>396.00512820512802</v>
      </c>
    </row>
    <row r="14657" spans="1:4" x14ac:dyDescent="0.2">
      <c r="A14657" s="489" t="s">
        <v>9257</v>
      </c>
      <c r="B14657" s="489" t="s">
        <v>6287</v>
      </c>
      <c r="C14657" s="490">
        <v>4279.4102564102604</v>
      </c>
      <c r="D14657" s="490">
        <v>516.09687692307705</v>
      </c>
    </row>
    <row r="14658" spans="1:4" x14ac:dyDescent="0.2">
      <c r="A14658" s="489" t="s">
        <v>9257</v>
      </c>
      <c r="B14658" s="489" t="s">
        <v>6286</v>
      </c>
      <c r="C14658" s="490">
        <v>2609</v>
      </c>
      <c r="D14658" s="490">
        <v>323.51600000000002</v>
      </c>
    </row>
    <row r="14659" spans="1:4" x14ac:dyDescent="0.2">
      <c r="A14659" s="489" t="s">
        <v>9257</v>
      </c>
      <c r="B14659" s="489" t="s">
        <v>5153</v>
      </c>
      <c r="C14659" s="490">
        <v>2117.3497881746202</v>
      </c>
      <c r="D14659" s="490">
        <v>0</v>
      </c>
    </row>
    <row r="14660" spans="1:4" x14ac:dyDescent="0.2">
      <c r="A14660" s="489" t="s">
        <v>9257</v>
      </c>
      <c r="B14660" s="489" t="s">
        <v>4888</v>
      </c>
      <c r="C14660" s="490">
        <v>4942</v>
      </c>
      <c r="D14660" s="490">
        <v>925.63660000000004</v>
      </c>
    </row>
    <row r="14661" spans="1:4" x14ac:dyDescent="0.2">
      <c r="A14661" s="489" t="s">
        <v>9257</v>
      </c>
      <c r="B14661" s="489" t="s">
        <v>6278</v>
      </c>
      <c r="C14661" s="490">
        <v>6815</v>
      </c>
      <c r="D14661" s="490">
        <v>849.83050000000003</v>
      </c>
    </row>
    <row r="14662" spans="1:4" x14ac:dyDescent="0.2">
      <c r="A14662" s="489" t="s">
        <v>9257</v>
      </c>
      <c r="B14662" s="489" t="s">
        <v>6282</v>
      </c>
      <c r="C14662" s="490">
        <v>902.82148505156204</v>
      </c>
      <c r="D14662" s="490">
        <v>112.22071059190901</v>
      </c>
    </row>
    <row r="14663" spans="1:4" x14ac:dyDescent="0.2">
      <c r="A14663" s="489" t="s">
        <v>9257</v>
      </c>
      <c r="B14663" s="489" t="s">
        <v>5913</v>
      </c>
      <c r="C14663" s="490">
        <v>48.178514948438199</v>
      </c>
      <c r="D14663" s="490">
        <v>0</v>
      </c>
    </row>
    <row r="14664" spans="1:4" x14ac:dyDescent="0.2">
      <c r="A14664" s="489" t="s">
        <v>9257</v>
      </c>
      <c r="B14664" s="489" t="s">
        <v>5153</v>
      </c>
      <c r="C14664" s="490">
        <v>2645.5714285714303</v>
      </c>
      <c r="D14664" s="490">
        <v>0</v>
      </c>
    </row>
    <row r="14665" spans="1:4" x14ac:dyDescent="0.2">
      <c r="A14665" s="489" t="s">
        <v>9257</v>
      </c>
      <c r="B14665" s="489" t="s">
        <v>5428</v>
      </c>
      <c r="C14665" s="490">
        <v>6173</v>
      </c>
      <c r="D14665" s="490">
        <v>1050.6446000000001</v>
      </c>
    </row>
    <row r="14666" spans="1:4" x14ac:dyDescent="0.2">
      <c r="A14666" s="489" t="s">
        <v>9257</v>
      </c>
      <c r="B14666" s="489" t="s">
        <v>1108</v>
      </c>
      <c r="C14666" s="490">
        <v>4576.6000000000004</v>
      </c>
      <c r="D14666" s="490">
        <v>2626.9684000000002</v>
      </c>
    </row>
    <row r="14667" spans="1:4" x14ac:dyDescent="0.2">
      <c r="A14667" s="489" t="s">
        <v>9257</v>
      </c>
      <c r="B14667" s="489" t="s">
        <v>1122</v>
      </c>
      <c r="C14667" s="490">
        <v>4563.2</v>
      </c>
      <c r="D14667" s="490">
        <v>2363.7375999999999</v>
      </c>
    </row>
    <row r="14668" spans="1:4" x14ac:dyDescent="0.2">
      <c r="A14668" s="489" t="s">
        <v>9257</v>
      </c>
      <c r="B14668" s="489" t="s">
        <v>1136</v>
      </c>
      <c r="C14668" s="490">
        <v>3953.4</v>
      </c>
      <c r="D14668" s="490">
        <v>1848.2145</v>
      </c>
    </row>
    <row r="14669" spans="1:4" x14ac:dyDescent="0.2">
      <c r="A14669" s="489" t="s">
        <v>9257</v>
      </c>
      <c r="B14669" s="489" t="s">
        <v>3265</v>
      </c>
      <c r="C14669" s="490">
        <v>2691.4074074074101</v>
      </c>
      <c r="D14669" s="490">
        <v>1002.01097777778</v>
      </c>
    </row>
    <row r="14670" spans="1:4" x14ac:dyDescent="0.2">
      <c r="A14670" s="489" t="s">
        <v>9257</v>
      </c>
      <c r="B14670" s="489" t="s">
        <v>3264</v>
      </c>
      <c r="C14670" s="490">
        <v>33642.592592592599</v>
      </c>
      <c r="D14670" s="490">
        <v>13167.7107407407</v>
      </c>
    </row>
    <row r="14671" spans="1:4" x14ac:dyDescent="0.2">
      <c r="A14671" s="489" t="s">
        <v>9257</v>
      </c>
      <c r="B14671" s="489" t="s">
        <v>5153</v>
      </c>
      <c r="C14671" s="490">
        <v>1751.57142857143</v>
      </c>
      <c r="D14671" s="490">
        <v>0</v>
      </c>
    </row>
    <row r="14672" spans="1:4" x14ac:dyDescent="0.2">
      <c r="A14672" s="489" t="s">
        <v>9257</v>
      </c>
      <c r="B14672" s="489" t="s">
        <v>5429</v>
      </c>
      <c r="C14672" s="490">
        <v>4087</v>
      </c>
      <c r="D14672" s="490">
        <v>680.07680000000005</v>
      </c>
    </row>
    <row r="14673" spans="1:4" x14ac:dyDescent="0.2">
      <c r="A14673" s="489" t="s">
        <v>9257</v>
      </c>
      <c r="B14673" s="489" t="s">
        <v>6310</v>
      </c>
      <c r="C14673" s="490">
        <v>29</v>
      </c>
      <c r="D14673" s="490">
        <v>3.5699000000000001</v>
      </c>
    </row>
    <row r="14674" spans="1:4" x14ac:dyDescent="0.2">
      <c r="A14674" s="489" t="s">
        <v>9257</v>
      </c>
      <c r="B14674" s="489" t="s">
        <v>6306</v>
      </c>
      <c r="C14674" s="490">
        <v>17.356020942408399</v>
      </c>
      <c r="D14674" s="490">
        <v>2.1365261780104698</v>
      </c>
    </row>
    <row r="14675" spans="1:4" x14ac:dyDescent="0.2">
      <c r="A14675" s="489" t="s">
        <v>9257</v>
      </c>
      <c r="B14675" s="489" t="s">
        <v>1129</v>
      </c>
      <c r="C14675" s="490">
        <v>29505.480769230802</v>
      </c>
      <c r="D14675" s="490">
        <v>14519.6470865385</v>
      </c>
    </row>
    <row r="14676" spans="1:4" x14ac:dyDescent="0.2">
      <c r="A14676" s="489" t="s">
        <v>9257</v>
      </c>
      <c r="B14676" s="489" t="s">
        <v>1130</v>
      </c>
      <c r="C14676" s="490">
        <v>1180.2192307692301</v>
      </c>
      <c r="D14676" s="490">
        <v>552.57864384615402</v>
      </c>
    </row>
    <row r="14677" spans="1:4" x14ac:dyDescent="0.2">
      <c r="A14677" s="489" t="s">
        <v>9257</v>
      </c>
      <c r="B14677" s="489" t="s">
        <v>173</v>
      </c>
      <c r="C14677" s="490">
        <v>5303.5058823529398</v>
      </c>
      <c r="D14677" s="490">
        <v>2281.0378800000003</v>
      </c>
    </row>
    <row r="14678" spans="1:4" x14ac:dyDescent="0.2">
      <c r="A14678" s="489" t="s">
        <v>9257</v>
      </c>
      <c r="B14678" s="489" t="s">
        <v>3265</v>
      </c>
      <c r="C14678" s="490">
        <v>18358.147460738299</v>
      </c>
      <c r="D14678" s="490">
        <v>6834.7382996328806</v>
      </c>
    </row>
    <row r="14679" spans="1:4" x14ac:dyDescent="0.2">
      <c r="A14679" s="489" t="s">
        <v>9257</v>
      </c>
      <c r="B14679" s="489" t="s">
        <v>3264</v>
      </c>
      <c r="C14679" s="490">
        <v>28940.852539261701</v>
      </c>
      <c r="D14679" s="490">
        <v>11327.449683867</v>
      </c>
    </row>
    <row r="14680" spans="1:4" x14ac:dyDescent="0.2">
      <c r="A14680" s="489" t="s">
        <v>9257</v>
      </c>
      <c r="B14680" s="489" t="s">
        <v>3264</v>
      </c>
      <c r="C14680" s="490">
        <v>24745</v>
      </c>
      <c r="D14680" s="490">
        <v>9685.1930000000011</v>
      </c>
    </row>
    <row r="14681" spans="1:4" x14ac:dyDescent="0.2">
      <c r="A14681" s="489" t="s">
        <v>9257</v>
      </c>
      <c r="B14681" s="489" t="s">
        <v>6290</v>
      </c>
      <c r="C14681" s="490">
        <v>1936</v>
      </c>
      <c r="D14681" s="490">
        <v>239.48320000000001</v>
      </c>
    </row>
    <row r="14682" spans="1:4" x14ac:dyDescent="0.2">
      <c r="A14682" s="489" t="s">
        <v>9257</v>
      </c>
      <c r="B14682" s="489" t="s">
        <v>6274</v>
      </c>
      <c r="C14682" s="490">
        <v>1873</v>
      </c>
      <c r="D14682" s="490">
        <v>234.125</v>
      </c>
    </row>
    <row r="14683" spans="1:4" x14ac:dyDescent="0.2">
      <c r="A14683" s="489" t="s">
        <v>9257</v>
      </c>
      <c r="B14683" s="489" t="s">
        <v>5892</v>
      </c>
      <c r="C14683" s="490">
        <v>9396</v>
      </c>
      <c r="D14683" s="490">
        <v>1185.7752</v>
      </c>
    </row>
    <row r="14684" spans="1:4" x14ac:dyDescent="0.2">
      <c r="A14684" s="489" t="s">
        <v>9257</v>
      </c>
      <c r="B14684" s="489" t="s">
        <v>3275</v>
      </c>
      <c r="C14684" s="490">
        <v>6171</v>
      </c>
      <c r="D14684" s="490">
        <v>2101.2255</v>
      </c>
    </row>
    <row r="14685" spans="1:4" x14ac:dyDescent="0.2">
      <c r="A14685" s="489" t="s">
        <v>9257</v>
      </c>
      <c r="B14685" s="489" t="s">
        <v>6290</v>
      </c>
      <c r="C14685" s="490">
        <v>1721.1538461538501</v>
      </c>
      <c r="D14685" s="490">
        <v>212.90673076923102</v>
      </c>
    </row>
    <row r="14686" spans="1:4" x14ac:dyDescent="0.2">
      <c r="A14686" s="489" t="s">
        <v>9257</v>
      </c>
      <c r="B14686" s="489" t="s">
        <v>6291</v>
      </c>
      <c r="C14686" s="490">
        <v>1500.8461538461502</v>
      </c>
      <c r="D14686" s="490">
        <v>180.55179230769201</v>
      </c>
    </row>
    <row r="14687" spans="1:4" x14ac:dyDescent="0.2">
      <c r="A14687" s="489" t="s">
        <v>9257</v>
      </c>
      <c r="B14687" s="489" t="s">
        <v>5153</v>
      </c>
      <c r="C14687" s="490">
        <v>816.44859813084099</v>
      </c>
      <c r="D14687" s="490">
        <v>0</v>
      </c>
    </row>
    <row r="14688" spans="1:4" x14ac:dyDescent="0.2">
      <c r="A14688" s="489" t="s">
        <v>9257</v>
      </c>
      <c r="B14688" s="489" t="s">
        <v>5432</v>
      </c>
      <c r="C14688" s="490">
        <v>7648.3738317757006</v>
      </c>
      <c r="D14688" s="490">
        <v>1195.4408299065401</v>
      </c>
    </row>
    <row r="14689" spans="1:4" x14ac:dyDescent="0.2">
      <c r="A14689" s="489" t="s">
        <v>9257</v>
      </c>
      <c r="B14689" s="489" t="s">
        <v>1129</v>
      </c>
      <c r="C14689" s="490">
        <v>23325.8</v>
      </c>
      <c r="D14689" s="490">
        <v>11478.626179999999</v>
      </c>
    </row>
    <row r="14690" spans="1:4" x14ac:dyDescent="0.2">
      <c r="A14690" s="489" t="s">
        <v>9257</v>
      </c>
      <c r="B14690" s="489" t="s">
        <v>6298</v>
      </c>
      <c r="C14690" s="490">
        <v>675</v>
      </c>
      <c r="D14690" s="490">
        <v>83.092500000000001</v>
      </c>
    </row>
    <row r="14691" spans="1:4" x14ac:dyDescent="0.2">
      <c r="A14691" s="489" t="s">
        <v>9257</v>
      </c>
      <c r="B14691" s="489" t="s">
        <v>6266</v>
      </c>
      <c r="C14691" s="490">
        <v>3763</v>
      </c>
      <c r="D14691" s="490">
        <v>472.63280000000003</v>
      </c>
    </row>
    <row r="14692" spans="1:4" x14ac:dyDescent="0.2">
      <c r="A14692" s="489" t="s">
        <v>9257</v>
      </c>
      <c r="B14692" s="489" t="s">
        <v>6270</v>
      </c>
      <c r="C14692" s="490">
        <v>1637.5488917861801</v>
      </c>
      <c r="D14692" s="490">
        <v>205.184876140808</v>
      </c>
    </row>
    <row r="14693" spans="1:4" x14ac:dyDescent="0.2">
      <c r="A14693" s="489" t="s">
        <v>9257</v>
      </c>
      <c r="B14693" s="489" t="s">
        <v>6271</v>
      </c>
      <c r="C14693" s="490">
        <v>874.45110821382002</v>
      </c>
      <c r="D14693" s="490">
        <v>106.50814498044301</v>
      </c>
    </row>
    <row r="14694" spans="1:4" x14ac:dyDescent="0.2">
      <c r="A14694" s="489" t="s">
        <v>9257</v>
      </c>
      <c r="B14694" s="489" t="s">
        <v>1136</v>
      </c>
      <c r="C14694" s="490">
        <v>5854.5</v>
      </c>
      <c r="D14694" s="490">
        <v>2736.9787500000002</v>
      </c>
    </row>
    <row r="14695" spans="1:4" x14ac:dyDescent="0.2">
      <c r="A14695" s="489" t="s">
        <v>9257</v>
      </c>
      <c r="B14695" s="489" t="s">
        <v>1136</v>
      </c>
      <c r="C14695" s="490">
        <v>7810</v>
      </c>
      <c r="D14695" s="490">
        <v>3651.1750000000002</v>
      </c>
    </row>
    <row r="14696" spans="1:4" x14ac:dyDescent="0.2">
      <c r="A14696" s="489" t="s">
        <v>9257</v>
      </c>
      <c r="B14696" s="489" t="s">
        <v>6306</v>
      </c>
      <c r="C14696" s="490">
        <v>133</v>
      </c>
      <c r="D14696" s="490">
        <v>16.372299999999999</v>
      </c>
    </row>
    <row r="14697" spans="1:4" x14ac:dyDescent="0.2">
      <c r="A14697" s="489" t="s">
        <v>9257</v>
      </c>
      <c r="B14697" s="489" t="s">
        <v>6294</v>
      </c>
      <c r="C14697" s="490">
        <v>709</v>
      </c>
      <c r="D14697" s="490">
        <v>87.490600000000001</v>
      </c>
    </row>
    <row r="14698" spans="1:4" x14ac:dyDescent="0.2">
      <c r="A14698" s="489" t="s">
        <v>9257</v>
      </c>
      <c r="B14698" s="489" t="s">
        <v>4900</v>
      </c>
      <c r="C14698" s="490">
        <v>4664</v>
      </c>
      <c r="D14698" s="490">
        <v>834.85599999999999</v>
      </c>
    </row>
    <row r="14699" spans="1:4" x14ac:dyDescent="0.2">
      <c r="A14699" s="489" t="s">
        <v>9257</v>
      </c>
      <c r="B14699" s="489" t="s">
        <v>5153</v>
      </c>
      <c r="C14699" s="490">
        <v>1998.8571428571402</v>
      </c>
      <c r="D14699" s="490">
        <v>0</v>
      </c>
    </row>
    <row r="14700" spans="1:4" x14ac:dyDescent="0.2">
      <c r="A14700" s="489" t="s">
        <v>9257</v>
      </c>
      <c r="B14700" s="489" t="s">
        <v>5913</v>
      </c>
      <c r="C14700" s="490">
        <v>58</v>
      </c>
      <c r="D14700" s="490">
        <v>0</v>
      </c>
    </row>
    <row r="14701" spans="1:4" x14ac:dyDescent="0.2">
      <c r="A14701" s="489" t="s">
        <v>9257</v>
      </c>
      <c r="B14701" s="489" t="s">
        <v>6270</v>
      </c>
      <c r="C14701" s="490">
        <v>4517</v>
      </c>
      <c r="D14701" s="490">
        <v>565.98009999999999</v>
      </c>
    </row>
    <row r="14702" spans="1:4" x14ac:dyDescent="0.2">
      <c r="A14702" s="489" t="s">
        <v>9257</v>
      </c>
      <c r="B14702" s="489" t="s">
        <v>6278</v>
      </c>
      <c r="C14702" s="490">
        <v>1593.6313414254601</v>
      </c>
      <c r="D14702" s="490">
        <v>198.72582827575502</v>
      </c>
    </row>
    <row r="14703" spans="1:4" x14ac:dyDescent="0.2">
      <c r="A14703" s="489" t="s">
        <v>9257</v>
      </c>
      <c r="B14703" s="489" t="s">
        <v>6279</v>
      </c>
      <c r="C14703" s="490">
        <v>4780.8940242763802</v>
      </c>
      <c r="D14703" s="490">
        <v>579.44435574229703</v>
      </c>
    </row>
    <row r="14704" spans="1:4" x14ac:dyDescent="0.2">
      <c r="A14704" s="489" t="s">
        <v>9257</v>
      </c>
      <c r="B14704" s="489" t="s">
        <v>6280</v>
      </c>
      <c r="C14704" s="490">
        <v>14106.8246342982</v>
      </c>
      <c r="D14704" s="490">
        <v>1529.1797903579202</v>
      </c>
    </row>
    <row r="14705" spans="1:4" x14ac:dyDescent="0.2">
      <c r="A14705" s="489" t="s">
        <v>9257</v>
      </c>
      <c r="B14705" s="489" t="s">
        <v>5896</v>
      </c>
      <c r="C14705" s="490">
        <v>6045</v>
      </c>
      <c r="D14705" s="490">
        <v>761.06550000000004</v>
      </c>
    </row>
    <row r="14706" spans="1:4" x14ac:dyDescent="0.2">
      <c r="A14706" s="489" t="s">
        <v>9257</v>
      </c>
      <c r="B14706" s="489" t="s">
        <v>5153</v>
      </c>
      <c r="C14706" s="490">
        <v>1620.8573240329702</v>
      </c>
      <c r="D14706" s="490">
        <v>0</v>
      </c>
    </row>
    <row r="14707" spans="1:4" x14ac:dyDescent="0.2">
      <c r="A14707" s="489" t="s">
        <v>9257</v>
      </c>
      <c r="B14707" s="489" t="s">
        <v>5435</v>
      </c>
      <c r="C14707" s="490">
        <v>3784</v>
      </c>
      <c r="D14707" s="490">
        <v>560.03200000000004</v>
      </c>
    </row>
    <row r="14708" spans="1:4" x14ac:dyDescent="0.2">
      <c r="A14708" s="489" t="s">
        <v>9257</v>
      </c>
      <c r="B14708" s="489" t="s">
        <v>6282</v>
      </c>
      <c r="C14708" s="490">
        <v>2132.6749333572402</v>
      </c>
      <c r="D14708" s="490">
        <v>265.09149421630502</v>
      </c>
    </row>
    <row r="14709" spans="1:4" x14ac:dyDescent="0.2">
      <c r="A14709" s="489" t="s">
        <v>9257</v>
      </c>
      <c r="B14709" s="489" t="s">
        <v>5913</v>
      </c>
      <c r="C14709" s="490">
        <v>749.32506664275809</v>
      </c>
      <c r="D14709" s="490">
        <v>0</v>
      </c>
    </row>
    <row r="14710" spans="1:4" x14ac:dyDescent="0.2">
      <c r="A14710" s="489" t="s">
        <v>9257</v>
      </c>
      <c r="B14710" s="489" t="s">
        <v>4010</v>
      </c>
      <c r="C14710" s="490">
        <v>30752.564102564102</v>
      </c>
      <c r="D14710" s="490">
        <v>8838.2869230769211</v>
      </c>
    </row>
    <row r="14711" spans="1:4" x14ac:dyDescent="0.2">
      <c r="A14711" s="489" t="s">
        <v>9257</v>
      </c>
      <c r="B14711" s="489" t="s">
        <v>4011</v>
      </c>
      <c r="C14711" s="490">
        <v>14822.735897435899</v>
      </c>
      <c r="D14711" s="490">
        <v>4051.05372076923</v>
      </c>
    </row>
    <row r="14712" spans="1:4" x14ac:dyDescent="0.2">
      <c r="A14712" s="489" t="s">
        <v>9257</v>
      </c>
      <c r="B14712" s="489" t="s">
        <v>1122</v>
      </c>
      <c r="C14712" s="490">
        <v>2302</v>
      </c>
      <c r="D14712" s="490">
        <v>1192.4360000000001</v>
      </c>
    </row>
    <row r="14713" spans="1:4" x14ac:dyDescent="0.2">
      <c r="A14713" s="489" t="s">
        <v>9257</v>
      </c>
      <c r="B14713" s="489" t="s">
        <v>6298</v>
      </c>
      <c r="C14713" s="490">
        <v>228</v>
      </c>
      <c r="D14713" s="490">
        <v>28.066799999999997</v>
      </c>
    </row>
    <row r="14714" spans="1:4" x14ac:dyDescent="0.2">
      <c r="A14714" s="489" t="s">
        <v>9257</v>
      </c>
      <c r="B14714" s="489" t="s">
        <v>6274</v>
      </c>
      <c r="C14714" s="490">
        <v>6829</v>
      </c>
      <c r="D14714" s="490">
        <v>853.625</v>
      </c>
    </row>
    <row r="14715" spans="1:4" x14ac:dyDescent="0.2">
      <c r="A14715" s="489" t="s">
        <v>9257</v>
      </c>
      <c r="B14715" s="489" t="s">
        <v>6286</v>
      </c>
      <c r="C14715" s="490">
        <v>1703</v>
      </c>
      <c r="D14715" s="490">
        <v>211.172</v>
      </c>
    </row>
    <row r="14716" spans="1:4" x14ac:dyDescent="0.2">
      <c r="A14716" s="489" t="s">
        <v>9257</v>
      </c>
      <c r="B14716" s="489" t="s">
        <v>6306</v>
      </c>
      <c r="C14716" s="490">
        <v>64</v>
      </c>
      <c r="D14716" s="490">
        <v>7.8784000000000001</v>
      </c>
    </row>
    <row r="14717" spans="1:4" x14ac:dyDescent="0.2">
      <c r="A14717" s="489" t="s">
        <v>9257</v>
      </c>
      <c r="B14717" s="489" t="s">
        <v>5896</v>
      </c>
      <c r="C14717" s="490">
        <v>7683</v>
      </c>
      <c r="D14717" s="490">
        <v>967.28970000000004</v>
      </c>
    </row>
    <row r="14718" spans="1:4" x14ac:dyDescent="0.2">
      <c r="A14718" s="489" t="s">
        <v>9257</v>
      </c>
      <c r="B14718" s="489" t="s">
        <v>3275</v>
      </c>
      <c r="C14718" s="490">
        <v>9283</v>
      </c>
      <c r="D14718" s="490">
        <v>3160.8615</v>
      </c>
    </row>
    <row r="14719" spans="1:4" x14ac:dyDescent="0.2">
      <c r="A14719" s="489" t="s">
        <v>9257</v>
      </c>
      <c r="B14719" s="489" t="s">
        <v>3264</v>
      </c>
      <c r="C14719" s="490">
        <v>7290</v>
      </c>
      <c r="D14719" s="490">
        <v>2853.306</v>
      </c>
    </row>
    <row r="14720" spans="1:4" x14ac:dyDescent="0.2">
      <c r="A14720" s="489" t="s">
        <v>9257</v>
      </c>
      <c r="B14720" s="489" t="s">
        <v>6278</v>
      </c>
      <c r="C14720" s="490">
        <v>3651</v>
      </c>
      <c r="D14720" s="490">
        <v>455.27970000000005</v>
      </c>
    </row>
    <row r="14721" spans="1:4" x14ac:dyDescent="0.2">
      <c r="A14721" s="489" t="s">
        <v>9257</v>
      </c>
      <c r="B14721" s="489" t="s">
        <v>6290</v>
      </c>
      <c r="C14721" s="490">
        <v>345</v>
      </c>
      <c r="D14721" s="490">
        <v>42.676499999999997</v>
      </c>
    </row>
    <row r="14722" spans="1:4" x14ac:dyDescent="0.2">
      <c r="A14722" s="489" t="s">
        <v>9257</v>
      </c>
      <c r="B14722" s="489" t="s">
        <v>5153</v>
      </c>
      <c r="C14722" s="490">
        <v>2507.1428571428601</v>
      </c>
      <c r="D14722" s="490">
        <v>0</v>
      </c>
    </row>
    <row r="14723" spans="1:4" x14ac:dyDescent="0.2">
      <c r="A14723" s="489" t="s">
        <v>9257</v>
      </c>
      <c r="B14723" s="489" t="s">
        <v>5430</v>
      </c>
      <c r="C14723" s="490">
        <v>5850</v>
      </c>
      <c r="D14723" s="490">
        <v>952.38</v>
      </c>
    </row>
    <row r="14724" spans="1:4" x14ac:dyDescent="0.2">
      <c r="A14724" s="489" t="s">
        <v>9257</v>
      </c>
      <c r="B14724" s="489" t="s">
        <v>6290</v>
      </c>
      <c r="C14724" s="490">
        <v>397</v>
      </c>
      <c r="D14724" s="490">
        <v>49.108899999999998</v>
      </c>
    </row>
    <row r="14725" spans="1:4" x14ac:dyDescent="0.2">
      <c r="A14725" s="489" t="s">
        <v>9257</v>
      </c>
      <c r="B14725" s="489" t="s">
        <v>6278</v>
      </c>
      <c r="C14725" s="490">
        <v>1615</v>
      </c>
      <c r="D14725" s="490">
        <v>201.3905</v>
      </c>
    </row>
    <row r="14726" spans="1:4" x14ac:dyDescent="0.2">
      <c r="A14726" s="489" t="s">
        <v>9257</v>
      </c>
      <c r="B14726" s="489" t="s">
        <v>5153</v>
      </c>
      <c r="C14726" s="490">
        <v>676</v>
      </c>
      <c r="D14726" s="490">
        <v>0</v>
      </c>
    </row>
    <row r="14727" spans="1:4" x14ac:dyDescent="0.2">
      <c r="A14727" s="489" t="s">
        <v>9257</v>
      </c>
      <c r="B14727" s="489" t="s">
        <v>5872</v>
      </c>
      <c r="C14727" s="490">
        <v>2704</v>
      </c>
      <c r="D14727" s="490">
        <v>351.79040000000003</v>
      </c>
    </row>
    <row r="14728" spans="1:4" x14ac:dyDescent="0.2">
      <c r="A14728" s="489" t="s">
        <v>9257</v>
      </c>
      <c r="B14728" s="489" t="s">
        <v>5892</v>
      </c>
      <c r="C14728" s="490">
        <v>8696.943471826291</v>
      </c>
      <c r="D14728" s="490">
        <v>1097.5542661444802</v>
      </c>
    </row>
    <row r="14729" spans="1:4" x14ac:dyDescent="0.2">
      <c r="A14729" s="489" t="s">
        <v>9257</v>
      </c>
      <c r="B14729" s="489" t="s">
        <v>5913</v>
      </c>
      <c r="C14729" s="490">
        <v>260.08745063270004</v>
      </c>
      <c r="D14729" s="490">
        <v>0</v>
      </c>
    </row>
    <row r="14730" spans="1:4" x14ac:dyDescent="0.2">
      <c r="A14730" s="489" t="s">
        <v>9257</v>
      </c>
      <c r="B14730" s="489" t="s">
        <v>5893</v>
      </c>
      <c r="C14730" s="490">
        <v>26090.8304154789</v>
      </c>
      <c r="D14730" s="490">
        <v>3203.9539750208</v>
      </c>
    </row>
    <row r="14731" spans="1:4" x14ac:dyDescent="0.2">
      <c r="A14731" s="489" t="s">
        <v>9257</v>
      </c>
      <c r="B14731" s="489" t="s">
        <v>5894</v>
      </c>
      <c r="C14731" s="490">
        <v>262830.32866206201</v>
      </c>
      <c r="D14731" s="490">
        <v>28858.770087094399</v>
      </c>
    </row>
    <row r="14732" spans="1:4" x14ac:dyDescent="0.2">
      <c r="A14732" s="489" t="s">
        <v>9257</v>
      </c>
      <c r="B14732" s="489" t="s">
        <v>6282</v>
      </c>
      <c r="C14732" s="490">
        <v>2199</v>
      </c>
      <c r="D14732" s="490">
        <v>273.33570000000003</v>
      </c>
    </row>
    <row r="14733" spans="1:4" x14ac:dyDescent="0.2">
      <c r="A14733" s="489" t="s">
        <v>9257</v>
      </c>
      <c r="B14733" s="489" t="s">
        <v>6282</v>
      </c>
      <c r="C14733" s="490">
        <v>3975</v>
      </c>
      <c r="D14733" s="490">
        <v>494.09250000000003</v>
      </c>
    </row>
    <row r="14734" spans="1:4" x14ac:dyDescent="0.2">
      <c r="A14734" s="489" t="s">
        <v>9257</v>
      </c>
      <c r="B14734" s="489" t="s">
        <v>6294</v>
      </c>
      <c r="C14734" s="490">
        <v>463.90709326901202</v>
      </c>
      <c r="D14734" s="490">
        <v>57.246135309396095</v>
      </c>
    </row>
    <row r="14735" spans="1:4" x14ac:dyDescent="0.2">
      <c r="A14735" s="489" t="s">
        <v>9257</v>
      </c>
      <c r="B14735" s="489" t="s">
        <v>6282</v>
      </c>
      <c r="C14735" s="490">
        <v>1818.0929067309901</v>
      </c>
      <c r="D14735" s="490">
        <v>225.98894830666202</v>
      </c>
    </row>
    <row r="14736" spans="1:4" x14ac:dyDescent="0.2">
      <c r="A14736" s="489" t="s">
        <v>9257</v>
      </c>
      <c r="B14736" s="489" t="s">
        <v>6274</v>
      </c>
      <c r="C14736" s="490">
        <v>3900</v>
      </c>
      <c r="D14736" s="490">
        <v>487.5</v>
      </c>
    </row>
    <row r="14737" spans="1:4" x14ac:dyDescent="0.2">
      <c r="A14737" s="489" t="s">
        <v>9257</v>
      </c>
      <c r="B14737" s="489" t="s">
        <v>5896</v>
      </c>
      <c r="C14737" s="490">
        <v>2051</v>
      </c>
      <c r="D14737" s="490">
        <v>258.22090000000003</v>
      </c>
    </row>
    <row r="14738" spans="1:4" x14ac:dyDescent="0.2">
      <c r="A14738" s="489" t="s">
        <v>9257</v>
      </c>
      <c r="B14738" s="489" t="s">
        <v>3265</v>
      </c>
      <c r="C14738" s="490">
        <v>26717.103485447402</v>
      </c>
      <c r="D14738" s="490">
        <v>9946.777627632051</v>
      </c>
    </row>
    <row r="14739" spans="1:4" x14ac:dyDescent="0.2">
      <c r="A14739" s="489" t="s">
        <v>9257</v>
      </c>
      <c r="B14739" s="489" t="s">
        <v>3264</v>
      </c>
      <c r="C14739" s="490">
        <v>31235.896514552602</v>
      </c>
      <c r="D14739" s="490">
        <v>12225.729895795901</v>
      </c>
    </row>
    <row r="14740" spans="1:4" x14ac:dyDescent="0.2">
      <c r="A14740" s="489" t="s">
        <v>9257</v>
      </c>
      <c r="B14740" s="489" t="s">
        <v>6282</v>
      </c>
      <c r="C14740" s="490">
        <v>1582</v>
      </c>
      <c r="D14740" s="490">
        <v>196.64260000000002</v>
      </c>
    </row>
    <row r="14741" spans="1:4" x14ac:dyDescent="0.2">
      <c r="A14741" s="489" t="s">
        <v>9257</v>
      </c>
      <c r="B14741" s="489" t="s">
        <v>6290</v>
      </c>
      <c r="C14741" s="490">
        <v>1274</v>
      </c>
      <c r="D14741" s="490">
        <v>157.59380000000002</v>
      </c>
    </row>
    <row r="14742" spans="1:4" x14ac:dyDescent="0.2">
      <c r="A14742" s="489" t="s">
        <v>9257</v>
      </c>
      <c r="B14742" s="489" t="s">
        <v>173</v>
      </c>
      <c r="C14742" s="490">
        <v>8228</v>
      </c>
      <c r="D14742" s="490">
        <v>3538.8628000000003</v>
      </c>
    </row>
    <row r="14743" spans="1:4" x14ac:dyDescent="0.2">
      <c r="A14743" s="489" t="s">
        <v>9257</v>
      </c>
      <c r="B14743" s="489" t="s">
        <v>178</v>
      </c>
      <c r="C14743" s="490">
        <v>1699</v>
      </c>
      <c r="D14743" s="490">
        <v>730.73990000000003</v>
      </c>
    </row>
    <row r="14744" spans="1:4" x14ac:dyDescent="0.2">
      <c r="A14744" s="489" t="s">
        <v>9257</v>
      </c>
      <c r="B14744" s="489" t="s">
        <v>179</v>
      </c>
      <c r="C14744" s="490">
        <v>-1699</v>
      </c>
      <c r="D14744" s="490">
        <v>-305.82</v>
      </c>
    </row>
    <row r="14745" spans="1:4" x14ac:dyDescent="0.2">
      <c r="A14745" s="489" t="s">
        <v>9257</v>
      </c>
      <c r="B14745" s="489" t="s">
        <v>6274</v>
      </c>
      <c r="C14745" s="490">
        <v>4560</v>
      </c>
      <c r="D14745" s="490">
        <v>570</v>
      </c>
    </row>
    <row r="14746" spans="1:4" x14ac:dyDescent="0.2">
      <c r="A14746" s="489" t="s">
        <v>9257</v>
      </c>
      <c r="B14746" s="489" t="s">
        <v>5153</v>
      </c>
      <c r="C14746" s="490">
        <v>315</v>
      </c>
      <c r="D14746" s="490">
        <v>0</v>
      </c>
    </row>
    <row r="14747" spans="1:4" x14ac:dyDescent="0.2">
      <c r="A14747" s="489" t="s">
        <v>9257</v>
      </c>
      <c r="B14747" s="489" t="s">
        <v>5428</v>
      </c>
      <c r="C14747" s="490">
        <v>735</v>
      </c>
      <c r="D14747" s="490">
        <v>125.09700000000001</v>
      </c>
    </row>
    <row r="14748" spans="1:4" x14ac:dyDescent="0.2">
      <c r="A14748" s="489" t="s">
        <v>9257</v>
      </c>
      <c r="B14748" s="489" t="s">
        <v>6306</v>
      </c>
      <c r="C14748" s="490">
        <v>21.132075471698098</v>
      </c>
      <c r="D14748" s="490">
        <v>2.6013584905660401</v>
      </c>
    </row>
    <row r="14749" spans="1:4" x14ac:dyDescent="0.2">
      <c r="A14749" s="489" t="s">
        <v>9257</v>
      </c>
      <c r="B14749" s="489" t="s">
        <v>6307</v>
      </c>
      <c r="C14749" s="490">
        <v>6.8679245283018897</v>
      </c>
      <c r="D14749" s="490">
        <v>0.822090566037736</v>
      </c>
    </row>
    <row r="14750" spans="1:4" x14ac:dyDescent="0.2">
      <c r="A14750" s="489" t="s">
        <v>9257</v>
      </c>
      <c r="B14750" s="489" t="s">
        <v>6286</v>
      </c>
      <c r="C14750" s="490">
        <v>2385</v>
      </c>
      <c r="D14750" s="490">
        <v>295.74</v>
      </c>
    </row>
    <row r="14751" spans="1:4" x14ac:dyDescent="0.2">
      <c r="A14751" s="489" t="s">
        <v>9257</v>
      </c>
      <c r="B14751" s="489" t="s">
        <v>1136</v>
      </c>
      <c r="C14751" s="490">
        <v>4152.9000000000005</v>
      </c>
      <c r="D14751" s="490">
        <v>1941.4807500000002</v>
      </c>
    </row>
    <row r="14752" spans="1:4" x14ac:dyDescent="0.2">
      <c r="A14752" s="489" t="s">
        <v>9257</v>
      </c>
      <c r="B14752" s="489" t="s">
        <v>6266</v>
      </c>
      <c r="C14752" s="490">
        <v>6406</v>
      </c>
      <c r="D14752" s="490">
        <v>804.59360000000004</v>
      </c>
    </row>
    <row r="14753" spans="1:4" x14ac:dyDescent="0.2">
      <c r="A14753" s="489" t="s">
        <v>9257</v>
      </c>
      <c r="B14753" s="489" t="s">
        <v>5896</v>
      </c>
      <c r="C14753" s="490">
        <v>7207</v>
      </c>
      <c r="D14753" s="490">
        <v>907.36130000000003</v>
      </c>
    </row>
    <row r="14754" spans="1:4" x14ac:dyDescent="0.2">
      <c r="A14754" s="489" t="s">
        <v>9257</v>
      </c>
      <c r="B14754" s="489" t="s">
        <v>4010</v>
      </c>
      <c r="C14754" s="490">
        <v>28522.2672064777</v>
      </c>
      <c r="D14754" s="490">
        <v>8197.2995951416997</v>
      </c>
    </row>
    <row r="14755" spans="1:4" x14ac:dyDescent="0.2">
      <c r="A14755" s="489" t="s">
        <v>9257</v>
      </c>
      <c r="B14755" s="489" t="s">
        <v>4011</v>
      </c>
      <c r="C14755" s="490">
        <v>6702.7327935222702</v>
      </c>
      <c r="D14755" s="490">
        <v>1831.8568724696402</v>
      </c>
    </row>
    <row r="14756" spans="1:4" x14ac:dyDescent="0.2">
      <c r="A14756" s="489" t="s">
        <v>9257</v>
      </c>
      <c r="B14756" s="489" t="s">
        <v>1105</v>
      </c>
      <c r="C14756" s="490">
        <v>3517</v>
      </c>
      <c r="D14756" s="490">
        <v>1780.3054000000002</v>
      </c>
    </row>
    <row r="14757" spans="1:4" x14ac:dyDescent="0.2">
      <c r="A14757" s="489" t="s">
        <v>9257</v>
      </c>
      <c r="B14757" s="489" t="s">
        <v>6294</v>
      </c>
      <c r="C14757" s="490">
        <v>787</v>
      </c>
      <c r="D14757" s="490">
        <v>97.115799999999993</v>
      </c>
    </row>
    <row r="14758" spans="1:4" x14ac:dyDescent="0.2">
      <c r="A14758" s="489" t="s">
        <v>9257</v>
      </c>
      <c r="B14758" s="489" t="s">
        <v>6298</v>
      </c>
      <c r="C14758" s="490">
        <v>369</v>
      </c>
      <c r="D14758" s="490">
        <v>45.423899999999996</v>
      </c>
    </row>
    <row r="14759" spans="1:4" x14ac:dyDescent="0.2">
      <c r="A14759" s="489" t="s">
        <v>9257</v>
      </c>
      <c r="B14759" s="489" t="s">
        <v>6290</v>
      </c>
      <c r="C14759" s="490">
        <v>1672</v>
      </c>
      <c r="D14759" s="490">
        <v>206.82640000000001</v>
      </c>
    </row>
    <row r="14760" spans="1:4" x14ac:dyDescent="0.2">
      <c r="A14760" s="489" t="s">
        <v>9257</v>
      </c>
      <c r="B14760" s="489" t="s">
        <v>6310</v>
      </c>
      <c r="C14760" s="490">
        <v>116</v>
      </c>
      <c r="D14760" s="490">
        <v>14.2796</v>
      </c>
    </row>
    <row r="14761" spans="1:4" x14ac:dyDescent="0.2">
      <c r="A14761" s="489" t="s">
        <v>9257</v>
      </c>
      <c r="B14761" s="489" t="s">
        <v>3291</v>
      </c>
      <c r="C14761" s="490">
        <v>7118</v>
      </c>
      <c r="D14761" s="490">
        <v>2351.0754000000002</v>
      </c>
    </row>
    <row r="14762" spans="1:4" x14ac:dyDescent="0.2">
      <c r="A14762" s="489" t="s">
        <v>9257</v>
      </c>
      <c r="B14762" s="489" t="s">
        <v>6298</v>
      </c>
      <c r="C14762" s="490">
        <v>725.35440390425299</v>
      </c>
      <c r="D14762" s="490">
        <v>89.291127120613496</v>
      </c>
    </row>
    <row r="14763" spans="1:4" x14ac:dyDescent="0.2">
      <c r="A14763" s="489" t="s">
        <v>9257</v>
      </c>
      <c r="B14763" s="489" t="s">
        <v>6299</v>
      </c>
      <c r="C14763" s="490">
        <v>2176.0632117127602</v>
      </c>
      <c r="D14763" s="490">
        <v>260.47476644201703</v>
      </c>
    </row>
    <row r="14764" spans="1:4" x14ac:dyDescent="0.2">
      <c r="A14764" s="489" t="s">
        <v>9257</v>
      </c>
      <c r="B14764" s="489" t="s">
        <v>6300</v>
      </c>
      <c r="C14764" s="490">
        <v>3340.9823843829899</v>
      </c>
      <c r="D14764" s="490">
        <v>357.819213367418</v>
      </c>
    </row>
    <row r="14765" spans="1:4" x14ac:dyDescent="0.2">
      <c r="A14765" s="489" t="s">
        <v>9257</v>
      </c>
      <c r="B14765" s="489" t="s">
        <v>1115</v>
      </c>
      <c r="C14765" s="490">
        <v>2404</v>
      </c>
      <c r="D14765" s="490">
        <v>1310.9012</v>
      </c>
    </row>
    <row r="14766" spans="1:4" x14ac:dyDescent="0.2">
      <c r="A14766" s="489" t="s">
        <v>9257</v>
      </c>
      <c r="B14766" s="489" t="s">
        <v>6306</v>
      </c>
      <c r="C14766" s="490">
        <v>2</v>
      </c>
      <c r="D14766" s="490">
        <v>0.2462</v>
      </c>
    </row>
    <row r="14767" spans="1:4" x14ac:dyDescent="0.2">
      <c r="A14767" s="489" t="s">
        <v>9257</v>
      </c>
      <c r="B14767" s="489" t="s">
        <v>6294</v>
      </c>
      <c r="C14767" s="490">
        <v>30</v>
      </c>
      <c r="D14767" s="490">
        <v>3.702</v>
      </c>
    </row>
    <row r="14768" spans="1:4" x14ac:dyDescent="0.2">
      <c r="A14768" s="489" t="s">
        <v>9257</v>
      </c>
      <c r="B14768" s="489" t="s">
        <v>6298</v>
      </c>
      <c r="C14768" s="490">
        <v>347</v>
      </c>
      <c r="D14768" s="490">
        <v>42.715699999999998</v>
      </c>
    </row>
    <row r="14769" spans="1:4" x14ac:dyDescent="0.2">
      <c r="A14769" s="489" t="s">
        <v>9257</v>
      </c>
      <c r="B14769" s="489" t="s">
        <v>5153</v>
      </c>
      <c r="C14769" s="490">
        <v>2494.7142857142903</v>
      </c>
      <c r="D14769" s="490">
        <v>0</v>
      </c>
    </row>
    <row r="14770" spans="1:4" x14ac:dyDescent="0.2">
      <c r="A14770" s="489" t="s">
        <v>9257</v>
      </c>
      <c r="B14770" s="489" t="s">
        <v>5437</v>
      </c>
      <c r="C14770" s="490">
        <v>5821</v>
      </c>
      <c r="D14770" s="490">
        <v>830.6567</v>
      </c>
    </row>
    <row r="14771" spans="1:4" x14ac:dyDescent="0.2">
      <c r="A14771" s="489" t="s">
        <v>9257</v>
      </c>
      <c r="B14771" s="489" t="s">
        <v>6290</v>
      </c>
      <c r="C14771" s="490">
        <v>1189</v>
      </c>
      <c r="D14771" s="490">
        <v>147.07930000000002</v>
      </c>
    </row>
    <row r="14772" spans="1:4" x14ac:dyDescent="0.2">
      <c r="A14772" s="489" t="s">
        <v>9257</v>
      </c>
      <c r="B14772" s="489" t="s">
        <v>5880</v>
      </c>
      <c r="C14772" s="490">
        <v>5008</v>
      </c>
      <c r="D14772" s="490">
        <v>638.52</v>
      </c>
    </row>
    <row r="14773" spans="1:4" x14ac:dyDescent="0.2">
      <c r="A14773" s="489" t="s">
        <v>9257</v>
      </c>
      <c r="B14773" s="489" t="s">
        <v>6294</v>
      </c>
      <c r="C14773" s="490">
        <v>450</v>
      </c>
      <c r="D14773" s="490">
        <v>55.529999999999994</v>
      </c>
    </row>
    <row r="14774" spans="1:4" x14ac:dyDescent="0.2">
      <c r="A14774" s="489" t="s">
        <v>9257</v>
      </c>
      <c r="B14774" s="489" t="s">
        <v>6274</v>
      </c>
      <c r="C14774" s="490">
        <v>3229</v>
      </c>
      <c r="D14774" s="490">
        <v>403.625</v>
      </c>
    </row>
    <row r="14775" spans="1:4" x14ac:dyDescent="0.2">
      <c r="A14775" s="489" t="s">
        <v>9257</v>
      </c>
      <c r="B14775" s="489" t="s">
        <v>6306</v>
      </c>
      <c r="C14775" s="490">
        <v>162</v>
      </c>
      <c r="D14775" s="490">
        <v>19.9422</v>
      </c>
    </row>
    <row r="14776" spans="1:4" x14ac:dyDescent="0.2">
      <c r="A14776" s="489" t="s">
        <v>9257</v>
      </c>
      <c r="B14776" s="489" t="s">
        <v>6302</v>
      </c>
      <c r="C14776" s="490">
        <v>209</v>
      </c>
      <c r="D14776" s="490">
        <v>25.727899999999998</v>
      </c>
    </row>
    <row r="14777" spans="1:4" x14ac:dyDescent="0.2">
      <c r="A14777" s="489" t="s">
        <v>9257</v>
      </c>
      <c r="B14777" s="489" t="s">
        <v>6298</v>
      </c>
      <c r="C14777" s="490">
        <v>71</v>
      </c>
      <c r="D14777" s="490">
        <v>8.7401</v>
      </c>
    </row>
    <row r="14778" spans="1:4" x14ac:dyDescent="0.2">
      <c r="A14778" s="489" t="s">
        <v>9257</v>
      </c>
      <c r="B14778" s="489" t="s">
        <v>6302</v>
      </c>
      <c r="C14778" s="490">
        <v>477</v>
      </c>
      <c r="D14778" s="490">
        <v>58.718699999999998</v>
      </c>
    </row>
    <row r="14779" spans="1:4" x14ac:dyDescent="0.2">
      <c r="A14779" s="489" t="s">
        <v>9257</v>
      </c>
      <c r="B14779" s="489" t="s">
        <v>6266</v>
      </c>
      <c r="C14779" s="490">
        <v>6934</v>
      </c>
      <c r="D14779" s="490">
        <v>870.9104000000001</v>
      </c>
    </row>
    <row r="14780" spans="1:4" x14ac:dyDescent="0.2">
      <c r="A14780" s="489" t="s">
        <v>9257</v>
      </c>
      <c r="B14780" s="489" t="s">
        <v>5153</v>
      </c>
      <c r="C14780" s="490">
        <v>4007</v>
      </c>
      <c r="D14780" s="490">
        <v>0</v>
      </c>
    </row>
    <row r="14781" spans="1:4" x14ac:dyDescent="0.2">
      <c r="A14781" s="489" t="s">
        <v>9257</v>
      </c>
      <c r="B14781" s="489" t="s">
        <v>5432</v>
      </c>
      <c r="C14781" s="490">
        <v>7108.5714285714303</v>
      </c>
      <c r="D14781" s="490">
        <v>1111.06971428571</v>
      </c>
    </row>
    <row r="14782" spans="1:4" x14ac:dyDescent="0.2">
      <c r="A14782" s="489" t="s">
        <v>9257</v>
      </c>
      <c r="B14782" s="489" t="s">
        <v>5452</v>
      </c>
      <c r="C14782" s="490">
        <v>2843.4285714285702</v>
      </c>
      <c r="D14782" s="490">
        <v>421.68045714285699</v>
      </c>
    </row>
    <row r="14783" spans="1:4" x14ac:dyDescent="0.2">
      <c r="A14783" s="489" t="s">
        <v>9257</v>
      </c>
      <c r="B14783" s="489" t="s">
        <v>6306</v>
      </c>
      <c r="C14783" s="490">
        <v>249</v>
      </c>
      <c r="D14783" s="490">
        <v>30.651899999999998</v>
      </c>
    </row>
    <row r="14784" spans="1:4" x14ac:dyDescent="0.2">
      <c r="A14784" s="489" t="s">
        <v>9257</v>
      </c>
      <c r="B14784" s="489" t="s">
        <v>6310</v>
      </c>
      <c r="C14784" s="490">
        <v>78</v>
      </c>
      <c r="D14784" s="490">
        <v>9.6018000000000008</v>
      </c>
    </row>
    <row r="14785" spans="1:4" x14ac:dyDescent="0.2">
      <c r="A14785" s="489" t="s">
        <v>9257</v>
      </c>
      <c r="B14785" s="489" t="s">
        <v>6282</v>
      </c>
      <c r="C14785" s="490">
        <v>894</v>
      </c>
      <c r="D14785" s="490">
        <v>111.1242</v>
      </c>
    </row>
    <row r="14786" spans="1:4" x14ac:dyDescent="0.2">
      <c r="A14786" s="489" t="s">
        <v>9257</v>
      </c>
      <c r="B14786" s="489" t="s">
        <v>6266</v>
      </c>
      <c r="C14786" s="490">
        <v>4164.9230769230799</v>
      </c>
      <c r="D14786" s="490">
        <v>523.11433846153807</v>
      </c>
    </row>
    <row r="14787" spans="1:4" x14ac:dyDescent="0.2">
      <c r="A14787" s="489" t="s">
        <v>9257</v>
      </c>
      <c r="B14787" s="489" t="s">
        <v>6267</v>
      </c>
      <c r="C14787" s="490">
        <v>6663.8769230769203</v>
      </c>
      <c r="D14787" s="490">
        <v>814.32575999999995</v>
      </c>
    </row>
    <row r="14788" spans="1:4" x14ac:dyDescent="0.2">
      <c r="A14788" s="489" t="s">
        <v>9257</v>
      </c>
      <c r="B14788" s="489" t="s">
        <v>3291</v>
      </c>
      <c r="C14788" s="490">
        <v>12541</v>
      </c>
      <c r="D14788" s="490">
        <v>4142.2923000000001</v>
      </c>
    </row>
    <row r="14789" spans="1:4" x14ac:dyDescent="0.2">
      <c r="A14789" s="489" t="s">
        <v>9257</v>
      </c>
      <c r="B14789" s="489" t="s">
        <v>3295</v>
      </c>
      <c r="C14789" s="490">
        <v>1153</v>
      </c>
      <c r="D14789" s="490">
        <v>380.83590000000004</v>
      </c>
    </row>
    <row r="14790" spans="1:4" x14ac:dyDescent="0.2">
      <c r="A14790" s="489" t="s">
        <v>9257</v>
      </c>
      <c r="B14790" s="489" t="s">
        <v>3296</v>
      </c>
      <c r="C14790" s="490">
        <v>-1153</v>
      </c>
      <c r="D14790" s="490">
        <v>-188.8614</v>
      </c>
    </row>
    <row r="14791" spans="1:4" x14ac:dyDescent="0.2">
      <c r="A14791" s="489" t="s">
        <v>9257</v>
      </c>
      <c r="B14791" s="489" t="s">
        <v>6282</v>
      </c>
      <c r="C14791" s="490">
        <v>1830</v>
      </c>
      <c r="D14791" s="490">
        <v>227.46900000000002</v>
      </c>
    </row>
    <row r="14792" spans="1:4" x14ac:dyDescent="0.2">
      <c r="A14792" s="489" t="s">
        <v>9257</v>
      </c>
      <c r="B14792" s="489" t="s">
        <v>4900</v>
      </c>
      <c r="C14792" s="490">
        <v>2289.9201824401403</v>
      </c>
      <c r="D14792" s="490">
        <v>409.89571265678404</v>
      </c>
    </row>
    <row r="14793" spans="1:4" x14ac:dyDescent="0.2">
      <c r="A14793" s="489" t="s">
        <v>9257</v>
      </c>
      <c r="B14793" s="489" t="s">
        <v>5153</v>
      </c>
      <c r="C14793" s="490">
        <v>4223.7</v>
      </c>
      <c r="D14793" s="490">
        <v>0</v>
      </c>
    </row>
    <row r="14794" spans="1:4" x14ac:dyDescent="0.2">
      <c r="A14794" s="489" t="s">
        <v>9257</v>
      </c>
      <c r="B14794" s="489" t="s">
        <v>4901</v>
      </c>
      <c r="C14794" s="490">
        <v>6869.7605473204103</v>
      </c>
      <c r="D14794" s="490">
        <v>1166.4853409350101</v>
      </c>
    </row>
    <row r="14795" spans="1:4" x14ac:dyDescent="0.2">
      <c r="A14795" s="489" t="s">
        <v>9257</v>
      </c>
      <c r="B14795" s="489" t="s">
        <v>4902</v>
      </c>
      <c r="C14795" s="490">
        <v>881.61927023945304</v>
      </c>
      <c r="D14795" s="490">
        <v>133.56531944127701</v>
      </c>
    </row>
    <row r="14796" spans="1:4" x14ac:dyDescent="0.2">
      <c r="A14796" s="489" t="s">
        <v>9257</v>
      </c>
      <c r="B14796" s="489" t="s">
        <v>1129</v>
      </c>
      <c r="C14796" s="490">
        <v>5251.3</v>
      </c>
      <c r="D14796" s="490">
        <v>2584.16473</v>
      </c>
    </row>
    <row r="14797" spans="1:4" x14ac:dyDescent="0.2">
      <c r="A14797" s="489" t="s">
        <v>9257</v>
      </c>
      <c r="B14797" s="489" t="s">
        <v>3264</v>
      </c>
      <c r="C14797" s="490">
        <v>4154</v>
      </c>
      <c r="D14797" s="490">
        <v>1625.8756000000001</v>
      </c>
    </row>
    <row r="14798" spans="1:4" x14ac:dyDescent="0.2">
      <c r="A14798" s="489" t="s">
        <v>9257</v>
      </c>
      <c r="B14798" s="489" t="s">
        <v>3264</v>
      </c>
      <c r="C14798" s="490">
        <v>24681</v>
      </c>
      <c r="D14798" s="490">
        <v>9660.1434000000008</v>
      </c>
    </row>
    <row r="14799" spans="1:4" x14ac:dyDescent="0.2">
      <c r="A14799" s="489" t="s">
        <v>9257</v>
      </c>
      <c r="B14799" s="489" t="s">
        <v>5153</v>
      </c>
      <c r="C14799" s="490">
        <v>467.48216833095603</v>
      </c>
      <c r="D14799" s="490">
        <v>0</v>
      </c>
    </row>
    <row r="14800" spans="1:4" x14ac:dyDescent="0.2">
      <c r="A14800" s="489" t="s">
        <v>9257</v>
      </c>
      <c r="B14800" s="489" t="s">
        <v>5860</v>
      </c>
      <c r="C14800" s="490">
        <v>1869.92867332382</v>
      </c>
      <c r="D14800" s="490">
        <v>250.75743509272502</v>
      </c>
    </row>
    <row r="14801" spans="1:4" x14ac:dyDescent="0.2">
      <c r="A14801" s="489" t="s">
        <v>9257</v>
      </c>
      <c r="B14801" s="489" t="s">
        <v>6298</v>
      </c>
      <c r="C14801" s="490">
        <v>284</v>
      </c>
      <c r="D14801" s="490">
        <v>34.9604</v>
      </c>
    </row>
    <row r="14802" spans="1:4" x14ac:dyDescent="0.2">
      <c r="A14802" s="489" t="s">
        <v>9257</v>
      </c>
      <c r="B14802" s="489" t="s">
        <v>6294</v>
      </c>
      <c r="C14802" s="490">
        <v>1398</v>
      </c>
      <c r="D14802" s="490">
        <v>172.51320000000001</v>
      </c>
    </row>
    <row r="14803" spans="1:4" x14ac:dyDescent="0.2">
      <c r="A14803" s="489" t="s">
        <v>9257</v>
      </c>
      <c r="B14803" s="489" t="s">
        <v>6294</v>
      </c>
      <c r="C14803" s="490">
        <v>1020</v>
      </c>
      <c r="D14803" s="490">
        <v>125.86800000000001</v>
      </c>
    </row>
    <row r="14804" spans="1:4" x14ac:dyDescent="0.2">
      <c r="A14804" s="489" t="s">
        <v>9257</v>
      </c>
      <c r="B14804" s="489" t="s">
        <v>5153</v>
      </c>
      <c r="C14804" s="490">
        <v>2418.8571428571399</v>
      </c>
      <c r="D14804" s="490">
        <v>0</v>
      </c>
    </row>
    <row r="14805" spans="1:4" x14ac:dyDescent="0.2">
      <c r="A14805" s="489" t="s">
        <v>9257</v>
      </c>
      <c r="B14805" s="489" t="s">
        <v>4884</v>
      </c>
      <c r="C14805" s="490">
        <v>5644</v>
      </c>
      <c r="D14805" s="490">
        <v>1067.8448000000001</v>
      </c>
    </row>
    <row r="14806" spans="1:4" x14ac:dyDescent="0.2">
      <c r="A14806" s="489" t="s">
        <v>9257</v>
      </c>
      <c r="B14806" s="489" t="s">
        <v>6286</v>
      </c>
      <c r="C14806" s="490">
        <v>2260</v>
      </c>
      <c r="D14806" s="490">
        <v>280.24</v>
      </c>
    </row>
    <row r="14807" spans="1:4" x14ac:dyDescent="0.2">
      <c r="A14807" s="489" t="s">
        <v>9257</v>
      </c>
      <c r="B14807" s="489" t="s">
        <v>6298</v>
      </c>
      <c r="C14807" s="490">
        <v>709</v>
      </c>
      <c r="D14807" s="490">
        <v>87.277900000000002</v>
      </c>
    </row>
    <row r="14808" spans="1:4" x14ac:dyDescent="0.2">
      <c r="A14808" s="489" t="s">
        <v>9257</v>
      </c>
      <c r="B14808" s="489" t="s">
        <v>6286</v>
      </c>
      <c r="C14808" s="490">
        <v>1831</v>
      </c>
      <c r="D14808" s="490">
        <v>227.04400000000001</v>
      </c>
    </row>
    <row r="14809" spans="1:4" x14ac:dyDescent="0.2">
      <c r="A14809" s="489" t="s">
        <v>9257</v>
      </c>
      <c r="B14809" s="489" t="s">
        <v>3275</v>
      </c>
      <c r="C14809" s="490">
        <v>5006</v>
      </c>
      <c r="D14809" s="490">
        <v>1704.5430000000001</v>
      </c>
    </row>
    <row r="14810" spans="1:4" x14ac:dyDescent="0.2">
      <c r="A14810" s="489" t="s">
        <v>9257</v>
      </c>
      <c r="B14810" s="489" t="s">
        <v>5880</v>
      </c>
      <c r="C14810" s="490">
        <v>4674.7012383009505</v>
      </c>
      <c r="D14810" s="490">
        <v>596.02440788337105</v>
      </c>
    </row>
    <row r="14811" spans="1:4" x14ac:dyDescent="0.2">
      <c r="A14811" s="489" t="s">
        <v>9257</v>
      </c>
      <c r="B14811" s="489" t="s">
        <v>5913</v>
      </c>
      <c r="C14811" s="490">
        <v>1323.2987616990501</v>
      </c>
      <c r="D14811" s="490">
        <v>0</v>
      </c>
    </row>
    <row r="14812" spans="1:4" x14ac:dyDescent="0.2">
      <c r="A14812" s="489" t="s">
        <v>9257</v>
      </c>
      <c r="B14812" s="489" t="s">
        <v>1105</v>
      </c>
      <c r="C14812" s="490">
        <v>1348</v>
      </c>
      <c r="D14812" s="490">
        <v>682.35760000000005</v>
      </c>
    </row>
    <row r="14813" spans="1:4" x14ac:dyDescent="0.2">
      <c r="A14813" s="489" t="s">
        <v>9257</v>
      </c>
      <c r="B14813" s="489" t="s">
        <v>4010</v>
      </c>
      <c r="C14813" s="490">
        <v>12750</v>
      </c>
      <c r="D14813" s="490">
        <v>3664.3500000000004</v>
      </c>
    </row>
    <row r="14814" spans="1:4" x14ac:dyDescent="0.2">
      <c r="A14814" s="489" t="s">
        <v>9257</v>
      </c>
      <c r="B14814" s="489" t="s">
        <v>4014</v>
      </c>
      <c r="C14814" s="490">
        <v>3117</v>
      </c>
      <c r="D14814" s="490">
        <v>895.82580000000007</v>
      </c>
    </row>
    <row r="14815" spans="1:4" x14ac:dyDescent="0.2">
      <c r="A14815" s="489" t="s">
        <v>9257</v>
      </c>
      <c r="B14815" s="489" t="s">
        <v>4015</v>
      </c>
      <c r="C14815" s="490">
        <v>-3117</v>
      </c>
      <c r="D14815" s="490">
        <v>-510.56460000000004</v>
      </c>
    </row>
    <row r="14816" spans="1:4" x14ac:dyDescent="0.2">
      <c r="A14816" s="489" t="s">
        <v>9257</v>
      </c>
      <c r="B14816" s="489" t="s">
        <v>6290</v>
      </c>
      <c r="C14816" s="490">
        <v>1259</v>
      </c>
      <c r="D14816" s="490">
        <v>155.73830000000001</v>
      </c>
    </row>
    <row r="14817" spans="1:4" x14ac:dyDescent="0.2">
      <c r="A14817" s="489" t="s">
        <v>9257</v>
      </c>
      <c r="B14817" s="489" t="s">
        <v>4010</v>
      </c>
      <c r="C14817" s="490">
        <v>3331</v>
      </c>
      <c r="D14817" s="490">
        <v>957.32940000000008</v>
      </c>
    </row>
    <row r="14818" spans="1:4" x14ac:dyDescent="0.2">
      <c r="A14818" s="489" t="s">
        <v>9257</v>
      </c>
      <c r="B14818" s="489" t="s">
        <v>4014</v>
      </c>
      <c r="C14818" s="490">
        <v>1014</v>
      </c>
      <c r="D14818" s="490">
        <v>291.42360000000002</v>
      </c>
    </row>
    <row r="14819" spans="1:4" x14ac:dyDescent="0.2">
      <c r="A14819" s="489" t="s">
        <v>9257</v>
      </c>
      <c r="B14819" s="489" t="s">
        <v>4015</v>
      </c>
      <c r="C14819" s="490">
        <v>-1014</v>
      </c>
      <c r="D14819" s="490">
        <v>-166.0932</v>
      </c>
    </row>
    <row r="14820" spans="1:4" x14ac:dyDescent="0.2">
      <c r="A14820" s="489" t="s">
        <v>9257</v>
      </c>
      <c r="B14820" s="489" t="s">
        <v>4827</v>
      </c>
      <c r="C14820" s="490">
        <v>8081</v>
      </c>
      <c r="D14820" s="490">
        <v>1974.1883</v>
      </c>
    </row>
    <row r="14821" spans="1:4" x14ac:dyDescent="0.2">
      <c r="A14821" s="489" t="s">
        <v>9257</v>
      </c>
      <c r="B14821" s="489" t="s">
        <v>4832</v>
      </c>
      <c r="C14821" s="490">
        <v>1674</v>
      </c>
      <c r="D14821" s="490">
        <v>408.95820000000003</v>
      </c>
    </row>
    <row r="14822" spans="1:4" x14ac:dyDescent="0.2">
      <c r="A14822" s="489" t="s">
        <v>9257</v>
      </c>
      <c r="B14822" s="489" t="s">
        <v>4833</v>
      </c>
      <c r="C14822" s="490">
        <v>-1674</v>
      </c>
      <c r="D14822" s="490">
        <v>-274.20120000000003</v>
      </c>
    </row>
    <row r="14823" spans="1:4" x14ac:dyDescent="0.2">
      <c r="A14823" s="489" t="s">
        <v>9257</v>
      </c>
      <c r="B14823" s="489" t="s">
        <v>1115</v>
      </c>
      <c r="C14823" s="490">
        <v>2730</v>
      </c>
      <c r="D14823" s="490">
        <v>1488.6690000000001</v>
      </c>
    </row>
    <row r="14824" spans="1:4" x14ac:dyDescent="0.2">
      <c r="A14824" s="489" t="s">
        <v>9257</v>
      </c>
      <c r="B14824" s="489" t="s">
        <v>1129</v>
      </c>
      <c r="C14824" s="490">
        <v>813</v>
      </c>
      <c r="D14824" s="490">
        <v>400.07730000000004</v>
      </c>
    </row>
    <row r="14825" spans="1:4" x14ac:dyDescent="0.2">
      <c r="A14825" s="489" t="s">
        <v>9257</v>
      </c>
      <c r="B14825" s="489" t="s">
        <v>1136</v>
      </c>
      <c r="C14825" s="490">
        <v>5725</v>
      </c>
      <c r="D14825" s="490">
        <v>2676.4375</v>
      </c>
    </row>
    <row r="14826" spans="1:4" x14ac:dyDescent="0.2">
      <c r="A14826" s="489" t="s">
        <v>9257</v>
      </c>
      <c r="B14826" s="489" t="s">
        <v>1136</v>
      </c>
      <c r="C14826" s="490">
        <v>7746</v>
      </c>
      <c r="D14826" s="490">
        <v>3621.2550000000001</v>
      </c>
    </row>
    <row r="14827" spans="1:4" x14ac:dyDescent="0.2">
      <c r="A14827" s="489" t="s">
        <v>9257</v>
      </c>
      <c r="B14827" s="489" t="s">
        <v>173</v>
      </c>
      <c r="C14827" s="490">
        <v>3584</v>
      </c>
      <c r="D14827" s="490">
        <v>1541.4784</v>
      </c>
    </row>
    <row r="14828" spans="1:4" x14ac:dyDescent="0.2">
      <c r="A14828" s="489" t="s">
        <v>9257</v>
      </c>
      <c r="B14828" s="489" t="s">
        <v>3264</v>
      </c>
      <c r="C14828" s="490">
        <v>12815</v>
      </c>
      <c r="D14828" s="490">
        <v>5015.7910000000002</v>
      </c>
    </row>
    <row r="14829" spans="1:4" x14ac:dyDescent="0.2">
      <c r="A14829" s="489" t="s">
        <v>9257</v>
      </c>
      <c r="B14829" s="489" t="s">
        <v>6298</v>
      </c>
      <c r="C14829" s="490">
        <v>56.193203188098799</v>
      </c>
      <c r="D14829" s="490">
        <v>6.9173833124549597</v>
      </c>
    </row>
    <row r="14830" spans="1:4" x14ac:dyDescent="0.2">
      <c r="A14830" s="489" t="s">
        <v>9257</v>
      </c>
      <c r="B14830" s="489" t="s">
        <v>5913</v>
      </c>
      <c r="C14830" s="490">
        <v>1.8067968119012099</v>
      </c>
      <c r="D14830" s="490">
        <v>0</v>
      </c>
    </row>
    <row r="14831" spans="1:4" x14ac:dyDescent="0.2">
      <c r="A14831" s="489" t="s">
        <v>9257</v>
      </c>
      <c r="B14831" s="489" t="s">
        <v>6298</v>
      </c>
      <c r="C14831" s="490">
        <v>167</v>
      </c>
      <c r="D14831" s="490">
        <v>20.557700000000001</v>
      </c>
    </row>
    <row r="14832" spans="1:4" x14ac:dyDescent="0.2">
      <c r="A14832" s="489" t="s">
        <v>9257</v>
      </c>
      <c r="B14832" s="489" t="s">
        <v>6266</v>
      </c>
      <c r="C14832" s="490">
        <v>4407</v>
      </c>
      <c r="D14832" s="490">
        <v>553.51920000000007</v>
      </c>
    </row>
    <row r="14833" spans="1:4" x14ac:dyDescent="0.2">
      <c r="A14833" s="489" t="s">
        <v>9257</v>
      </c>
      <c r="B14833" s="489" t="s">
        <v>6298</v>
      </c>
      <c r="C14833" s="490">
        <v>211</v>
      </c>
      <c r="D14833" s="490">
        <v>25.9741</v>
      </c>
    </row>
    <row r="14834" spans="1:4" x14ac:dyDescent="0.2">
      <c r="A14834" s="489" t="s">
        <v>9257</v>
      </c>
      <c r="B14834" s="489" t="s">
        <v>5153</v>
      </c>
      <c r="C14834" s="490">
        <v>13607</v>
      </c>
      <c r="D14834" s="490">
        <v>0</v>
      </c>
    </row>
    <row r="14835" spans="1:4" x14ac:dyDescent="0.2">
      <c r="A14835" s="489" t="s">
        <v>9257</v>
      </c>
      <c r="B14835" s="489" t="s">
        <v>4888</v>
      </c>
      <c r="C14835" s="490">
        <v>4340.9294814283203</v>
      </c>
      <c r="D14835" s="490">
        <v>813.05609187152299</v>
      </c>
    </row>
    <row r="14836" spans="1:4" x14ac:dyDescent="0.2">
      <c r="A14836" s="489" t="s">
        <v>9257</v>
      </c>
      <c r="B14836" s="489" t="s">
        <v>4889</v>
      </c>
      <c r="C14836" s="490">
        <v>7755.0705185716806</v>
      </c>
      <c r="D14836" s="490">
        <v>1378.0760311501901</v>
      </c>
    </row>
    <row r="14837" spans="1:4" x14ac:dyDescent="0.2">
      <c r="A14837" s="489" t="s">
        <v>9257</v>
      </c>
      <c r="B14837" s="489" t="s">
        <v>6290</v>
      </c>
      <c r="C14837" s="490">
        <v>2252.6984126984103</v>
      </c>
      <c r="D14837" s="490">
        <v>278.658793650794</v>
      </c>
    </row>
    <row r="14838" spans="1:4" x14ac:dyDescent="0.2">
      <c r="A14838" s="489" t="s">
        <v>9257</v>
      </c>
      <c r="B14838" s="489" t="s">
        <v>6291</v>
      </c>
      <c r="C14838" s="490">
        <v>1295.30158730159</v>
      </c>
      <c r="D14838" s="490">
        <v>155.82478095238102</v>
      </c>
    </row>
    <row r="14839" spans="1:4" x14ac:dyDescent="0.2">
      <c r="A14839" s="489" t="s">
        <v>9257</v>
      </c>
      <c r="B14839" s="489" t="s">
        <v>5153</v>
      </c>
      <c r="C14839" s="490">
        <v>2596</v>
      </c>
      <c r="D14839" s="490">
        <v>0</v>
      </c>
    </row>
    <row r="14840" spans="1:4" x14ac:dyDescent="0.2">
      <c r="A14840" s="489" t="s">
        <v>9257</v>
      </c>
      <c r="B14840" s="489" t="s">
        <v>4880</v>
      </c>
      <c r="C14840" s="490">
        <v>1733</v>
      </c>
      <c r="D14840" s="490">
        <v>331.17630000000003</v>
      </c>
    </row>
    <row r="14841" spans="1:4" x14ac:dyDescent="0.2">
      <c r="A14841" s="489" t="s">
        <v>9257</v>
      </c>
      <c r="B14841" s="489" t="s">
        <v>6266</v>
      </c>
      <c r="C14841" s="490">
        <v>3941</v>
      </c>
      <c r="D14841" s="490">
        <v>494.9896</v>
      </c>
    </row>
    <row r="14842" spans="1:4" x14ac:dyDescent="0.2">
      <c r="A14842" s="489" t="s">
        <v>9257</v>
      </c>
      <c r="B14842" s="489" t="s">
        <v>4010</v>
      </c>
      <c r="C14842" s="490">
        <v>10832</v>
      </c>
      <c r="D14842" s="490">
        <v>3113.1168000000002</v>
      </c>
    </row>
    <row r="14843" spans="1:4" x14ac:dyDescent="0.2">
      <c r="A14843" s="489" t="s">
        <v>9257</v>
      </c>
      <c r="B14843" s="489" t="s">
        <v>4014</v>
      </c>
      <c r="C14843" s="490">
        <v>1276</v>
      </c>
      <c r="D14843" s="490">
        <v>366.72239999999999</v>
      </c>
    </row>
    <row r="14844" spans="1:4" x14ac:dyDescent="0.2">
      <c r="A14844" s="489" t="s">
        <v>9257</v>
      </c>
      <c r="B14844" s="489" t="s">
        <v>4015</v>
      </c>
      <c r="C14844" s="490">
        <v>-1276</v>
      </c>
      <c r="D14844" s="490">
        <v>-209.00880000000001</v>
      </c>
    </row>
    <row r="14845" spans="1:4" x14ac:dyDescent="0.2">
      <c r="A14845" s="489" t="s">
        <v>9257</v>
      </c>
      <c r="B14845" s="489" t="s">
        <v>599</v>
      </c>
      <c r="C14845" s="490">
        <v>650625</v>
      </c>
      <c r="D14845" s="490">
        <v>134484.18750000003</v>
      </c>
    </row>
    <row r="14846" spans="1:4" x14ac:dyDescent="0.2">
      <c r="A14846" s="489" t="s">
        <v>9257</v>
      </c>
      <c r="B14846" s="489" t="s">
        <v>598</v>
      </c>
      <c r="C14846" s="490">
        <v>663375</v>
      </c>
      <c r="D14846" s="490">
        <v>123852.1125</v>
      </c>
    </row>
    <row r="14847" spans="1:4" x14ac:dyDescent="0.2">
      <c r="A14847" s="489" t="s">
        <v>9257</v>
      </c>
      <c r="B14847" s="489" t="s">
        <v>687</v>
      </c>
      <c r="C14847" s="490">
        <v>1381538.8930000002</v>
      </c>
      <c r="D14847" s="490">
        <v>231407.76457750003</v>
      </c>
    </row>
    <row r="14848" spans="1:4" x14ac:dyDescent="0.2">
      <c r="A14848" s="489" t="s">
        <v>9257</v>
      </c>
      <c r="B14848" s="489" t="s">
        <v>2545</v>
      </c>
      <c r="C14848" s="490">
        <v>38896</v>
      </c>
      <c r="D14848" s="490">
        <v>3792.36</v>
      </c>
    </row>
    <row r="14849" spans="1:4" x14ac:dyDescent="0.2">
      <c r="A14849" s="489" t="s">
        <v>9257</v>
      </c>
      <c r="B14849" s="489" t="s">
        <v>4711</v>
      </c>
      <c r="C14849" s="490">
        <v>2476558.0219999999</v>
      </c>
      <c r="D14849" s="490">
        <v>396249.28352</v>
      </c>
    </row>
    <row r="14850" spans="1:4" x14ac:dyDescent="0.2">
      <c r="A14850" s="489" t="s">
        <v>9257</v>
      </c>
      <c r="B14850" s="489" t="s">
        <v>1675</v>
      </c>
      <c r="C14850" s="490">
        <v>1951</v>
      </c>
      <c r="D14850" s="490">
        <v>344.74</v>
      </c>
    </row>
    <row r="14851" spans="1:4" x14ac:dyDescent="0.2">
      <c r="A14851" s="489" t="s">
        <v>9257</v>
      </c>
      <c r="B14851" s="489" t="s">
        <v>5038</v>
      </c>
      <c r="C14851" s="490">
        <v>416520.5</v>
      </c>
      <c r="D14851" s="490">
        <v>29714.57</v>
      </c>
    </row>
    <row r="14852" spans="1:4" x14ac:dyDescent="0.2">
      <c r="A14852" s="489" t="s">
        <v>9257</v>
      </c>
      <c r="B14852" s="489" t="s">
        <v>5034</v>
      </c>
      <c r="C14852" s="490">
        <v>288742.5</v>
      </c>
      <c r="D14852" s="490">
        <v>19377.509999999998</v>
      </c>
    </row>
    <row r="14853" spans="1:4" x14ac:dyDescent="0.2">
      <c r="A14853" s="489" t="s">
        <v>9257</v>
      </c>
      <c r="B14853" s="489" t="s">
        <v>5030</v>
      </c>
      <c r="C14853" s="490">
        <v>558093.25</v>
      </c>
      <c r="D14853" s="490">
        <v>40807.78</v>
      </c>
    </row>
    <row r="14854" spans="1:4" x14ac:dyDescent="0.2">
      <c r="A14854" s="489" t="s">
        <v>9257</v>
      </c>
      <c r="B14854" s="489" t="s">
        <v>5035</v>
      </c>
      <c r="C14854" s="490">
        <v>428698.5</v>
      </c>
      <c r="D14854" s="490">
        <v>28911.43</v>
      </c>
    </row>
    <row r="14855" spans="1:4" x14ac:dyDescent="0.2">
      <c r="A14855" s="489" t="s">
        <v>9257</v>
      </c>
      <c r="B14855" s="489" t="s">
        <v>5036</v>
      </c>
      <c r="C14855" s="490">
        <v>383389.75</v>
      </c>
      <c r="D14855" s="490">
        <v>26369.55</v>
      </c>
    </row>
    <row r="14856" spans="1:4" x14ac:dyDescent="0.2">
      <c r="A14856" s="489" t="s">
        <v>9257</v>
      </c>
      <c r="B14856" s="489" t="s">
        <v>5037</v>
      </c>
      <c r="C14856" s="490">
        <v>384689.25</v>
      </c>
      <c r="D14856" s="490">
        <v>28474.7</v>
      </c>
    </row>
    <row r="14857" spans="1:4" x14ac:dyDescent="0.2">
      <c r="A14857" s="489" t="s">
        <v>9257</v>
      </c>
      <c r="B14857" s="489" t="s">
        <v>5031</v>
      </c>
      <c r="C14857" s="490">
        <v>645522.5</v>
      </c>
      <c r="D14857" s="490">
        <v>45180.12</v>
      </c>
    </row>
    <row r="14858" spans="1:4" x14ac:dyDescent="0.2">
      <c r="A14858" s="489" t="s">
        <v>9257</v>
      </c>
      <c r="B14858" s="489" t="s">
        <v>5032</v>
      </c>
      <c r="C14858" s="490">
        <v>221459.75</v>
      </c>
      <c r="D14858" s="490">
        <v>13318.59</v>
      </c>
    </row>
    <row r="14859" spans="1:4" x14ac:dyDescent="0.2">
      <c r="A14859" s="489" t="s">
        <v>9257</v>
      </c>
      <c r="B14859" s="489" t="s">
        <v>5033</v>
      </c>
      <c r="C14859" s="490">
        <v>490517</v>
      </c>
      <c r="D14859" s="490">
        <v>33870.199999999997</v>
      </c>
    </row>
    <row r="14860" spans="1:4" x14ac:dyDescent="0.2">
      <c r="A14860" s="489" t="s">
        <v>9257</v>
      </c>
      <c r="B14860" s="489" t="s">
        <v>5501</v>
      </c>
      <c r="C14860" s="490">
        <v>336368.25</v>
      </c>
      <c r="D14860" s="490">
        <v>21887.48</v>
      </c>
    </row>
    <row r="14861" spans="1:4" x14ac:dyDescent="0.2">
      <c r="A14861" s="489" t="s">
        <v>9257</v>
      </c>
      <c r="B14861" s="489" t="s">
        <v>5500</v>
      </c>
      <c r="C14861" s="490">
        <v>523841</v>
      </c>
      <c r="D14861" s="490">
        <v>39130.92</v>
      </c>
    </row>
    <row r="14862" spans="1:4" x14ac:dyDescent="0.2">
      <c r="A14862" s="489" t="s">
        <v>9257</v>
      </c>
      <c r="B14862" s="489" t="s">
        <v>5502</v>
      </c>
      <c r="C14862" s="490">
        <v>582884.25</v>
      </c>
      <c r="D14862" s="490">
        <v>41635.42</v>
      </c>
    </row>
    <row r="14863" spans="1:4" x14ac:dyDescent="0.2">
      <c r="A14863" s="489" t="s">
        <v>9257</v>
      </c>
      <c r="B14863" s="489" t="s">
        <v>5038</v>
      </c>
      <c r="C14863" s="490">
        <v>416520.5</v>
      </c>
      <c r="D14863" s="490">
        <v>29714.57</v>
      </c>
    </row>
    <row r="14864" spans="1:4" x14ac:dyDescent="0.2">
      <c r="A14864" s="489" t="s">
        <v>9257</v>
      </c>
      <c r="B14864" s="489" t="s">
        <v>5034</v>
      </c>
      <c r="C14864" s="490">
        <v>288742.5</v>
      </c>
      <c r="D14864" s="490">
        <v>19377.509999999998</v>
      </c>
    </row>
    <row r="14865" spans="1:4" x14ac:dyDescent="0.2">
      <c r="A14865" s="489" t="s">
        <v>9257</v>
      </c>
      <c r="B14865" s="489" t="s">
        <v>5030</v>
      </c>
      <c r="C14865" s="490">
        <v>558093.25</v>
      </c>
      <c r="D14865" s="490">
        <v>40807.78</v>
      </c>
    </row>
    <row r="14866" spans="1:4" x14ac:dyDescent="0.2">
      <c r="A14866" s="489" t="s">
        <v>9257</v>
      </c>
      <c r="B14866" s="489" t="s">
        <v>5035</v>
      </c>
      <c r="C14866" s="490">
        <v>428698.5</v>
      </c>
      <c r="D14866" s="490">
        <v>28911.43</v>
      </c>
    </row>
    <row r="14867" spans="1:4" x14ac:dyDescent="0.2">
      <c r="A14867" s="489" t="s">
        <v>9257</v>
      </c>
      <c r="B14867" s="489" t="s">
        <v>5036</v>
      </c>
      <c r="C14867" s="490">
        <v>383389.75</v>
      </c>
      <c r="D14867" s="490">
        <v>26369.55</v>
      </c>
    </row>
    <row r="14868" spans="1:4" x14ac:dyDescent="0.2">
      <c r="A14868" s="489" t="s">
        <v>9257</v>
      </c>
      <c r="B14868" s="489" t="s">
        <v>5037</v>
      </c>
      <c r="C14868" s="490">
        <v>384689.25</v>
      </c>
      <c r="D14868" s="490">
        <v>28474.7</v>
      </c>
    </row>
    <row r="14869" spans="1:4" x14ac:dyDescent="0.2">
      <c r="A14869" s="489" t="s">
        <v>9257</v>
      </c>
      <c r="B14869" s="489" t="s">
        <v>5031</v>
      </c>
      <c r="C14869" s="490">
        <v>645522.5</v>
      </c>
      <c r="D14869" s="490">
        <v>45180.12</v>
      </c>
    </row>
    <row r="14870" spans="1:4" x14ac:dyDescent="0.2">
      <c r="A14870" s="489" t="s">
        <v>9257</v>
      </c>
      <c r="B14870" s="489" t="s">
        <v>5032</v>
      </c>
      <c r="C14870" s="490">
        <v>221459.75</v>
      </c>
      <c r="D14870" s="490">
        <v>13318.59</v>
      </c>
    </row>
    <row r="14871" spans="1:4" x14ac:dyDescent="0.2">
      <c r="A14871" s="489" t="s">
        <v>9257</v>
      </c>
      <c r="B14871" s="489" t="s">
        <v>5033</v>
      </c>
      <c r="C14871" s="490">
        <v>490517</v>
      </c>
      <c r="D14871" s="490">
        <v>33870.199999999997</v>
      </c>
    </row>
    <row r="14872" spans="1:4" x14ac:dyDescent="0.2">
      <c r="A14872" s="489" t="s">
        <v>9257</v>
      </c>
      <c r="B14872" s="489" t="s">
        <v>5501</v>
      </c>
      <c r="C14872" s="490">
        <v>336368.25</v>
      </c>
      <c r="D14872" s="490">
        <v>21887.48</v>
      </c>
    </row>
    <row r="14873" spans="1:4" x14ac:dyDescent="0.2">
      <c r="A14873" s="489" t="s">
        <v>9257</v>
      </c>
      <c r="B14873" s="489" t="s">
        <v>5500</v>
      </c>
      <c r="C14873" s="490">
        <v>523841</v>
      </c>
      <c r="D14873" s="490">
        <v>39130.92</v>
      </c>
    </row>
    <row r="14874" spans="1:4" x14ac:dyDescent="0.2">
      <c r="A14874" s="489" t="s">
        <v>9257</v>
      </c>
      <c r="B14874" s="489" t="s">
        <v>5502</v>
      </c>
      <c r="C14874" s="490">
        <v>582884.25</v>
      </c>
      <c r="D14874" s="490">
        <v>41635.42</v>
      </c>
    </row>
    <row r="14875" spans="1:4" x14ac:dyDescent="0.2">
      <c r="A14875" s="489" t="s">
        <v>9257</v>
      </c>
      <c r="B14875" s="489" t="s">
        <v>5038</v>
      </c>
      <c r="C14875" s="490">
        <v>416520.5</v>
      </c>
      <c r="D14875" s="490">
        <v>29714.57</v>
      </c>
    </row>
    <row r="14876" spans="1:4" x14ac:dyDescent="0.2">
      <c r="A14876" s="489" t="s">
        <v>9257</v>
      </c>
      <c r="B14876" s="489" t="s">
        <v>5034</v>
      </c>
      <c r="C14876" s="490">
        <v>288742.5</v>
      </c>
      <c r="D14876" s="490">
        <v>19377.509999999998</v>
      </c>
    </row>
    <row r="14877" spans="1:4" x14ac:dyDescent="0.2">
      <c r="A14877" s="489" t="s">
        <v>9257</v>
      </c>
      <c r="B14877" s="489" t="s">
        <v>5030</v>
      </c>
      <c r="C14877" s="490">
        <v>558093.25</v>
      </c>
      <c r="D14877" s="490">
        <v>40807.78</v>
      </c>
    </row>
    <row r="14878" spans="1:4" x14ac:dyDescent="0.2">
      <c r="A14878" s="489" t="s">
        <v>9257</v>
      </c>
      <c r="B14878" s="489" t="s">
        <v>5035</v>
      </c>
      <c r="C14878" s="490">
        <v>428698.5</v>
      </c>
      <c r="D14878" s="490">
        <v>28911.43</v>
      </c>
    </row>
    <row r="14879" spans="1:4" x14ac:dyDescent="0.2">
      <c r="A14879" s="489" t="s">
        <v>9257</v>
      </c>
      <c r="B14879" s="489" t="s">
        <v>5036</v>
      </c>
      <c r="C14879" s="490">
        <v>383389.75</v>
      </c>
      <c r="D14879" s="490">
        <v>26369.55</v>
      </c>
    </row>
    <row r="14880" spans="1:4" x14ac:dyDescent="0.2">
      <c r="A14880" s="489" t="s">
        <v>9257</v>
      </c>
      <c r="B14880" s="489" t="s">
        <v>5037</v>
      </c>
      <c r="C14880" s="490">
        <v>384689.25</v>
      </c>
      <c r="D14880" s="490">
        <v>28474.7</v>
      </c>
    </row>
    <row r="14881" spans="1:4" x14ac:dyDescent="0.2">
      <c r="A14881" s="489" t="s">
        <v>9257</v>
      </c>
      <c r="B14881" s="489" t="s">
        <v>5031</v>
      </c>
      <c r="C14881" s="490">
        <v>645522.5</v>
      </c>
      <c r="D14881" s="490">
        <v>45180.12</v>
      </c>
    </row>
    <row r="14882" spans="1:4" x14ac:dyDescent="0.2">
      <c r="A14882" s="489" t="s">
        <v>9257</v>
      </c>
      <c r="B14882" s="489" t="s">
        <v>5032</v>
      </c>
      <c r="C14882" s="490">
        <v>221459.75</v>
      </c>
      <c r="D14882" s="490">
        <v>13318.59</v>
      </c>
    </row>
    <row r="14883" spans="1:4" x14ac:dyDescent="0.2">
      <c r="A14883" s="489" t="s">
        <v>9257</v>
      </c>
      <c r="B14883" s="489" t="s">
        <v>5033</v>
      </c>
      <c r="C14883" s="490">
        <v>490517</v>
      </c>
      <c r="D14883" s="490">
        <v>33870.199999999997</v>
      </c>
    </row>
    <row r="14884" spans="1:4" x14ac:dyDescent="0.2">
      <c r="A14884" s="489" t="s">
        <v>9257</v>
      </c>
      <c r="B14884" s="489" t="s">
        <v>5501</v>
      </c>
      <c r="C14884" s="490">
        <v>336368.25</v>
      </c>
      <c r="D14884" s="490">
        <v>21887.48</v>
      </c>
    </row>
    <row r="14885" spans="1:4" x14ac:dyDescent="0.2">
      <c r="A14885" s="489" t="s">
        <v>9257</v>
      </c>
      <c r="B14885" s="489" t="s">
        <v>5500</v>
      </c>
      <c r="C14885" s="490">
        <v>523841</v>
      </c>
      <c r="D14885" s="490">
        <v>39130.92</v>
      </c>
    </row>
    <row r="14886" spans="1:4" x14ac:dyDescent="0.2">
      <c r="A14886" s="489" t="s">
        <v>9257</v>
      </c>
      <c r="B14886" s="489" t="s">
        <v>5502</v>
      </c>
      <c r="C14886" s="490">
        <v>582884.25</v>
      </c>
      <c r="D14886" s="490">
        <v>41635.42</v>
      </c>
    </row>
    <row r="14887" spans="1:4" x14ac:dyDescent="0.2">
      <c r="A14887" s="489" t="s">
        <v>9257</v>
      </c>
      <c r="B14887" s="489" t="s">
        <v>5038</v>
      </c>
      <c r="C14887" s="490">
        <v>416520.5</v>
      </c>
      <c r="D14887" s="490">
        <v>29714.57</v>
      </c>
    </row>
    <row r="14888" spans="1:4" x14ac:dyDescent="0.2">
      <c r="A14888" s="489" t="s">
        <v>9257</v>
      </c>
      <c r="B14888" s="489" t="s">
        <v>5034</v>
      </c>
      <c r="C14888" s="490">
        <v>288742.5</v>
      </c>
      <c r="D14888" s="490">
        <v>19377.509999999998</v>
      </c>
    </row>
    <row r="14889" spans="1:4" x14ac:dyDescent="0.2">
      <c r="A14889" s="489" t="s">
        <v>9257</v>
      </c>
      <c r="B14889" s="489" t="s">
        <v>5030</v>
      </c>
      <c r="C14889" s="490">
        <v>558093.25</v>
      </c>
      <c r="D14889" s="490">
        <v>40807.78</v>
      </c>
    </row>
    <row r="14890" spans="1:4" x14ac:dyDescent="0.2">
      <c r="A14890" s="489" t="s">
        <v>9257</v>
      </c>
      <c r="B14890" s="489" t="s">
        <v>5035</v>
      </c>
      <c r="C14890" s="490">
        <v>428698.5</v>
      </c>
      <c r="D14890" s="490">
        <v>28911.43</v>
      </c>
    </row>
    <row r="14891" spans="1:4" x14ac:dyDescent="0.2">
      <c r="A14891" s="489" t="s">
        <v>9257</v>
      </c>
      <c r="B14891" s="489" t="s">
        <v>5036</v>
      </c>
      <c r="C14891" s="490">
        <v>383389.75</v>
      </c>
      <c r="D14891" s="490">
        <v>26369.55</v>
      </c>
    </row>
    <row r="14892" spans="1:4" x14ac:dyDescent="0.2">
      <c r="A14892" s="489" t="s">
        <v>9257</v>
      </c>
      <c r="B14892" s="489" t="s">
        <v>5037</v>
      </c>
      <c r="C14892" s="490">
        <v>384689.25</v>
      </c>
      <c r="D14892" s="490">
        <v>28474.7</v>
      </c>
    </row>
    <row r="14893" spans="1:4" x14ac:dyDescent="0.2">
      <c r="A14893" s="489" t="s">
        <v>9257</v>
      </c>
      <c r="B14893" s="489" t="s">
        <v>5031</v>
      </c>
      <c r="C14893" s="490">
        <v>645522.5</v>
      </c>
      <c r="D14893" s="490">
        <v>45180.12</v>
      </c>
    </row>
    <row r="14894" spans="1:4" x14ac:dyDescent="0.2">
      <c r="A14894" s="489" t="s">
        <v>9257</v>
      </c>
      <c r="B14894" s="489" t="s">
        <v>5032</v>
      </c>
      <c r="C14894" s="490">
        <v>221459.75</v>
      </c>
      <c r="D14894" s="490">
        <v>13318.59</v>
      </c>
    </row>
    <row r="14895" spans="1:4" x14ac:dyDescent="0.2">
      <c r="A14895" s="489" t="s">
        <v>9257</v>
      </c>
      <c r="B14895" s="489" t="s">
        <v>5033</v>
      </c>
      <c r="C14895" s="490">
        <v>490517</v>
      </c>
      <c r="D14895" s="490">
        <v>33870.199999999997</v>
      </c>
    </row>
    <row r="14896" spans="1:4" x14ac:dyDescent="0.2">
      <c r="A14896" s="489" t="s">
        <v>9257</v>
      </c>
      <c r="B14896" s="489" t="s">
        <v>5501</v>
      </c>
      <c r="C14896" s="490">
        <v>336368.25</v>
      </c>
      <c r="D14896" s="490">
        <v>21887.48</v>
      </c>
    </row>
    <row r="14897" spans="1:4" x14ac:dyDescent="0.2">
      <c r="A14897" s="489" t="s">
        <v>9257</v>
      </c>
      <c r="B14897" s="489" t="s">
        <v>5500</v>
      </c>
      <c r="C14897" s="490">
        <v>523841</v>
      </c>
      <c r="D14897" s="490">
        <v>39130.92</v>
      </c>
    </row>
    <row r="14898" spans="1:4" x14ac:dyDescent="0.2">
      <c r="A14898" s="489" t="s">
        <v>9257</v>
      </c>
      <c r="B14898" s="489" t="s">
        <v>5502</v>
      </c>
      <c r="C14898" s="490">
        <v>582884.25</v>
      </c>
      <c r="D14898" s="490">
        <v>41635.42</v>
      </c>
    </row>
    <row r="14899" spans="1:4" x14ac:dyDescent="0.2">
      <c r="A14899" s="489" t="s">
        <v>9257</v>
      </c>
      <c r="B14899" s="489" t="s">
        <v>5038</v>
      </c>
      <c r="C14899" s="490">
        <v>398252</v>
      </c>
      <c r="D14899" s="490">
        <v>27853.74</v>
      </c>
    </row>
    <row r="14900" spans="1:4" x14ac:dyDescent="0.2">
      <c r="A14900" s="489" t="s">
        <v>9257</v>
      </c>
      <c r="B14900" s="489" t="s">
        <v>5034</v>
      </c>
      <c r="C14900" s="490">
        <v>313569</v>
      </c>
      <c r="D14900" s="490">
        <v>20604.62</v>
      </c>
    </row>
    <row r="14901" spans="1:4" x14ac:dyDescent="0.2">
      <c r="A14901" s="489" t="s">
        <v>9257</v>
      </c>
      <c r="B14901" s="489" t="s">
        <v>5030</v>
      </c>
      <c r="C14901" s="490">
        <v>637823.5</v>
      </c>
      <c r="D14901" s="490">
        <v>45744.7</v>
      </c>
    </row>
    <row r="14902" spans="1:4" x14ac:dyDescent="0.2">
      <c r="A14902" s="489" t="s">
        <v>9257</v>
      </c>
      <c r="B14902" s="489" t="s">
        <v>5035</v>
      </c>
      <c r="C14902" s="490">
        <v>475188</v>
      </c>
      <c r="D14902" s="490">
        <v>31381.42</v>
      </c>
    </row>
    <row r="14903" spans="1:4" x14ac:dyDescent="0.2">
      <c r="A14903" s="489" t="s">
        <v>9257</v>
      </c>
      <c r="B14903" s="489" t="s">
        <v>5036</v>
      </c>
      <c r="C14903" s="490">
        <v>410537.5</v>
      </c>
      <c r="D14903" s="490">
        <v>27662.02</v>
      </c>
    </row>
    <row r="14904" spans="1:4" x14ac:dyDescent="0.2">
      <c r="A14904" s="489" t="s">
        <v>9257</v>
      </c>
      <c r="B14904" s="489" t="s">
        <v>5037</v>
      </c>
      <c r="C14904" s="490">
        <v>432202.5</v>
      </c>
      <c r="D14904" s="490">
        <v>31386.55</v>
      </c>
    </row>
    <row r="14905" spans="1:4" x14ac:dyDescent="0.2">
      <c r="A14905" s="489" t="s">
        <v>9257</v>
      </c>
      <c r="B14905" s="489" t="s">
        <v>5031</v>
      </c>
      <c r="C14905" s="490">
        <v>781301</v>
      </c>
      <c r="D14905" s="490">
        <v>53589.440000000002</v>
      </c>
    </row>
    <row r="14906" spans="1:4" x14ac:dyDescent="0.2">
      <c r="A14906" s="489" t="s">
        <v>9257</v>
      </c>
      <c r="B14906" s="489" t="s">
        <v>5032</v>
      </c>
      <c r="C14906" s="490">
        <v>225864.5</v>
      </c>
      <c r="D14906" s="490">
        <v>13267.28</v>
      </c>
    </row>
    <row r="14907" spans="1:4" x14ac:dyDescent="0.2">
      <c r="A14907" s="489" t="s">
        <v>9257</v>
      </c>
      <c r="B14907" s="489" t="s">
        <v>5033</v>
      </c>
      <c r="C14907" s="490">
        <v>480440</v>
      </c>
      <c r="D14907" s="490">
        <v>32501.77</v>
      </c>
    </row>
    <row r="14908" spans="1:4" x14ac:dyDescent="0.2">
      <c r="A14908" s="489" t="s">
        <v>9257</v>
      </c>
      <c r="B14908" s="489" t="s">
        <v>5501</v>
      </c>
      <c r="C14908" s="490">
        <v>441838.5</v>
      </c>
      <c r="D14908" s="490">
        <v>28131.86</v>
      </c>
    </row>
    <row r="14909" spans="1:4" x14ac:dyDescent="0.2">
      <c r="A14909" s="489" t="s">
        <v>9257</v>
      </c>
      <c r="B14909" s="489" t="s">
        <v>5500</v>
      </c>
      <c r="C14909" s="490">
        <v>888740</v>
      </c>
      <c r="D14909" s="490">
        <v>65144.639999999999</v>
      </c>
    </row>
    <row r="14910" spans="1:4" x14ac:dyDescent="0.2">
      <c r="A14910" s="489" t="s">
        <v>9257</v>
      </c>
      <c r="B14910" s="489" t="s">
        <v>5502</v>
      </c>
      <c r="C14910" s="490">
        <v>612094.5</v>
      </c>
      <c r="D14910" s="490">
        <v>42864.98</v>
      </c>
    </row>
    <row r="14911" spans="1:4" x14ac:dyDescent="0.2">
      <c r="A14911" s="489" t="s">
        <v>9257</v>
      </c>
      <c r="B14911" s="489" t="s">
        <v>5038</v>
      </c>
      <c r="C14911" s="490">
        <v>398252</v>
      </c>
      <c r="D14911" s="490">
        <v>27853.74</v>
      </c>
    </row>
    <row r="14912" spans="1:4" x14ac:dyDescent="0.2">
      <c r="A14912" s="489" t="s">
        <v>9257</v>
      </c>
      <c r="B14912" s="489" t="s">
        <v>5034</v>
      </c>
      <c r="C14912" s="490">
        <v>313569</v>
      </c>
      <c r="D14912" s="490">
        <v>20604.62</v>
      </c>
    </row>
    <row r="14913" spans="1:4" x14ac:dyDescent="0.2">
      <c r="A14913" s="489" t="s">
        <v>9257</v>
      </c>
      <c r="B14913" s="489" t="s">
        <v>5030</v>
      </c>
      <c r="C14913" s="490">
        <v>637823.5</v>
      </c>
      <c r="D14913" s="490">
        <v>45744.7</v>
      </c>
    </row>
    <row r="14914" spans="1:4" x14ac:dyDescent="0.2">
      <c r="A14914" s="489" t="s">
        <v>9257</v>
      </c>
      <c r="B14914" s="489" t="s">
        <v>5035</v>
      </c>
      <c r="C14914" s="490">
        <v>475188</v>
      </c>
      <c r="D14914" s="490">
        <v>31381.42</v>
      </c>
    </row>
    <row r="14915" spans="1:4" x14ac:dyDescent="0.2">
      <c r="A14915" s="489" t="s">
        <v>9257</v>
      </c>
      <c r="B14915" s="489" t="s">
        <v>5036</v>
      </c>
      <c r="C14915" s="490">
        <v>410537.5</v>
      </c>
      <c r="D14915" s="490">
        <v>27662.02</v>
      </c>
    </row>
    <row r="14916" spans="1:4" x14ac:dyDescent="0.2">
      <c r="A14916" s="489" t="s">
        <v>9257</v>
      </c>
      <c r="B14916" s="489" t="s">
        <v>5037</v>
      </c>
      <c r="C14916" s="490">
        <v>432202.5</v>
      </c>
      <c r="D14916" s="490">
        <v>31386.55</v>
      </c>
    </row>
    <row r="14917" spans="1:4" x14ac:dyDescent="0.2">
      <c r="A14917" s="489" t="s">
        <v>9257</v>
      </c>
      <c r="B14917" s="489" t="s">
        <v>5031</v>
      </c>
      <c r="C14917" s="490">
        <v>781301</v>
      </c>
      <c r="D14917" s="490">
        <v>53589.440000000002</v>
      </c>
    </row>
    <row r="14918" spans="1:4" x14ac:dyDescent="0.2">
      <c r="A14918" s="489" t="s">
        <v>9257</v>
      </c>
      <c r="B14918" s="489" t="s">
        <v>5032</v>
      </c>
      <c r="C14918" s="490">
        <v>225864.5</v>
      </c>
      <c r="D14918" s="490">
        <v>13267.28</v>
      </c>
    </row>
    <row r="14919" spans="1:4" x14ac:dyDescent="0.2">
      <c r="A14919" s="489" t="s">
        <v>9257</v>
      </c>
      <c r="B14919" s="489" t="s">
        <v>5033</v>
      </c>
      <c r="C14919" s="490">
        <v>480440</v>
      </c>
      <c r="D14919" s="490">
        <v>32501.77</v>
      </c>
    </row>
    <row r="14920" spans="1:4" x14ac:dyDescent="0.2">
      <c r="A14920" s="489" t="s">
        <v>9257</v>
      </c>
      <c r="B14920" s="489" t="s">
        <v>5501</v>
      </c>
      <c r="C14920" s="490">
        <v>441838.5</v>
      </c>
      <c r="D14920" s="490">
        <v>28131.86</v>
      </c>
    </row>
    <row r="14921" spans="1:4" x14ac:dyDescent="0.2">
      <c r="A14921" s="489" t="s">
        <v>9257</v>
      </c>
      <c r="B14921" s="489" t="s">
        <v>5500</v>
      </c>
      <c r="C14921" s="490">
        <v>888740</v>
      </c>
      <c r="D14921" s="490">
        <v>65144.639999999999</v>
      </c>
    </row>
    <row r="14922" spans="1:4" x14ac:dyDescent="0.2">
      <c r="A14922" s="489" t="s">
        <v>9257</v>
      </c>
      <c r="B14922" s="489" t="s">
        <v>5502</v>
      </c>
      <c r="C14922" s="490">
        <v>612094.5</v>
      </c>
      <c r="D14922" s="490">
        <v>42864.98</v>
      </c>
    </row>
    <row r="14923" spans="1:4" x14ac:dyDescent="0.2">
      <c r="A14923" s="489" t="s">
        <v>9257</v>
      </c>
      <c r="B14923" s="489" t="s">
        <v>6270</v>
      </c>
      <c r="C14923" s="490">
        <v>1496</v>
      </c>
      <c r="D14923" s="490">
        <v>187.45</v>
      </c>
    </row>
    <row r="14924" spans="1:4" x14ac:dyDescent="0.2">
      <c r="A14924" s="489" t="s">
        <v>9257</v>
      </c>
      <c r="B14924" s="489" t="s">
        <v>6286</v>
      </c>
      <c r="C14924" s="490">
        <v>201</v>
      </c>
      <c r="D14924" s="490">
        <v>24.92</v>
      </c>
    </row>
    <row r="14929" spans="1:4" x14ac:dyDescent="0.2">
      <c r="A14929" s="489" t="s">
        <v>4090</v>
      </c>
      <c r="B14929" s="489" t="s">
        <v>4090</v>
      </c>
      <c r="C14929" s="490" t="s">
        <v>4090</v>
      </c>
      <c r="D14929" s="490" t="s">
        <v>4090</v>
      </c>
    </row>
  </sheetData>
  <sheetProtection sheet="1" objects="1" scenarios="1" formatColumns="0" deleteRows="0" sort="0" autoFilter="0"/>
  <autoFilter ref="A2:H113494"/>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Deckblatt</vt:lpstr>
      <vt:lpstr>Datendefinition</vt:lpstr>
      <vt:lpstr>Übersicht_VGT</vt:lpstr>
      <vt:lpstr>Übersicht_DV</vt:lpstr>
      <vt:lpstr>VNNE</vt:lpstr>
      <vt:lpstr>EEG-Umlage EV</vt:lpstr>
      <vt:lpstr>Kategorien</vt:lpstr>
      <vt:lpstr>Anlagenstammdaten</vt:lpstr>
      <vt:lpstr>Anlagenbewegungsdaten</vt:lpstr>
      <vt:lpstr>Anlagenbewegungsdaten_AV</vt:lpstr>
      <vt:lpstr>Anlagenangaben</vt:lpstr>
      <vt:lpstr>Tabelle1</vt:lpstr>
      <vt:lpstr>Angaben EEG-Umlage EV 2015</vt:lpstr>
      <vt:lpstr>Angaben EEG-Umlage EV 2014</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Anlagenstammdaten!Druckbereich</vt:lpstr>
      <vt:lpstr>Deckblatt!Druckbereich</vt:lpstr>
      <vt:lpstr>Übersicht_VGT!Druckbereich</vt:lpstr>
      <vt:lpstr>Anlagenangaben!Drucktitel</vt:lpstr>
      <vt:lpstr>Anlagenstammdaten!Drucktitel</vt:lpstr>
      <vt:lpstr>'Angaben EEG-Umlage EV 2014'!EV_KAT_EEG</vt:lpstr>
      <vt:lpstr>EV_KAT_EEG</vt:lpstr>
      <vt:lpstr>VGT</vt:lpstr>
      <vt:lpstr>VNNE</vt:lpstr>
      <vt:lpstr>W</vt:lpstr>
    </vt:vector>
  </TitlesOfParts>
  <Company>RWE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Nachbar, Jenny</cp:lastModifiedBy>
  <cp:lastPrinted>2016-01-14T15:18:28Z</cp:lastPrinted>
  <dcterms:created xsi:type="dcterms:W3CDTF">2007-07-26T08:37:45Z</dcterms:created>
  <dcterms:modified xsi:type="dcterms:W3CDTF">2016-10-24T09:50:57Z</dcterms:modified>
</cp:coreProperties>
</file>